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LENOVO\Downloads\"/>
    </mc:Choice>
  </mc:AlternateContent>
  <xr:revisionPtr revIDLastSave="0" documentId="13_ncr:1_{889B3750-601F-4760-91A7-6EFA9DD4DB51}" xr6:coauthVersionLast="45" xr6:coauthVersionMax="47" xr10:uidLastSave="{00000000-0000-0000-0000-000000000000}"/>
  <bookViews>
    <workbookView xWindow="-108" yWindow="-108" windowWidth="23256" windowHeight="12576" tabRatio="774" firstSheet="5" activeTab="7" xr2:uid="{00000000-000D-0000-FFFF-FFFF00000000}"/>
  </bookViews>
  <sheets>
    <sheet name="TMMIN" sheetId="19" r:id="rId1"/>
    <sheet name="Sheet1" sheetId="9" state="hidden" r:id="rId2"/>
    <sheet name="ADM-PER LINE ITEM" sheetId="16" r:id="rId3"/>
    <sheet name="ADM" sheetId="17" r:id="rId4"/>
    <sheet name="TAM" sheetId="11" r:id="rId5"/>
    <sheet name="ICH NO" sheetId="18" r:id="rId6"/>
    <sheet name="SCAN_ADM" sheetId="21" r:id="rId7"/>
    <sheet name="SCAN_TAM" sheetId="28" r:id="rId8"/>
    <sheet name="STOCK OES" sheetId="24" r:id="rId9"/>
    <sheet name="STOCK SEALING" sheetId="25" r:id="rId10"/>
    <sheet name="Filter" sheetId="22" r:id="rId11"/>
    <sheet name="Filter2" sheetId="30" r:id="rId12"/>
    <sheet name="ADM PLAN" sheetId="23" r:id="rId13"/>
    <sheet name="TAM PLAN" sheetId="26" r:id="rId14"/>
    <sheet name="TAM TMMIN PLAN (2)" sheetId="29" r:id="rId15"/>
    <sheet name="DATA ENTRY" sheetId="31" r:id="rId16"/>
  </sheets>
  <definedNames>
    <definedName name="_xlnm._FilterDatabase" localSheetId="3" hidden="1">ADM!$A$2:$AO$2</definedName>
    <definedName name="_xlnm._FilterDatabase" localSheetId="12" hidden="1">'ADM PLAN'!$A$1:$N$623</definedName>
    <definedName name="_xlnm._FilterDatabase" localSheetId="2" hidden="1">'ADM-PER LINE ITEM'!$A$2:$AA$2</definedName>
    <definedName name="_xlnm._FilterDatabase" localSheetId="15" hidden="1">'DATA ENTRY'!$A$6:$W$7706</definedName>
    <definedName name="_xlnm._FilterDatabase" localSheetId="5" hidden="1">'ICH NO'!$A$5:$L$1716</definedName>
    <definedName name="_xlnm._FilterDatabase" localSheetId="6" hidden="1">SCAN_ADM!$A$2:$E$9</definedName>
    <definedName name="_xlnm._FilterDatabase" localSheetId="7" hidden="1">SCAN_TAM!$A$2:$E$61</definedName>
    <definedName name="_xlnm._FilterDatabase" localSheetId="9" hidden="1">'STOCK SEALING'!$A$1:$E$363</definedName>
    <definedName name="_xlnm._FilterDatabase" localSheetId="4" hidden="1">TAM!$A$6:$AQ$205</definedName>
    <definedName name="_xlnm._FilterDatabase" localSheetId="13" hidden="1">'TAM PLAN'!$A$1:$O$650</definedName>
    <definedName name="_xlnm._FilterDatabase" localSheetId="0" hidden="1">TMMIN!$A$4:$AN$172</definedName>
    <definedName name="_xlnm.Criteria" localSheetId="10">Filter!$A$1:$B$2</definedName>
    <definedName name="_xlnm.Criteria" localSheetId="7">SCAN_TAM!#REF!</definedName>
    <definedName name="_xlnm.Extract" localSheetId="10">Filter!$A$6:$E$6</definedName>
    <definedName name="_xlnm.Extract" localSheetId="11">Filter2!$F$6:$R$6</definedName>
    <definedName name="_xlnm.Extract" localSheetId="7">SCAN_TAM!#REF!</definedName>
  </definedNames>
  <calcPr calcId="191029"/>
  <pivotCaches>
    <pivotCache cacheId="12" r:id="rId1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61" i="28" l="1"/>
  <c r="A60" i="28"/>
  <c r="A59" i="28"/>
  <c r="A58" i="28"/>
  <c r="A57" i="28"/>
  <c r="A56" i="28"/>
  <c r="A55" i="28"/>
  <c r="A54" i="28"/>
  <c r="A53" i="28"/>
  <c r="A52" i="28"/>
  <c r="A51" i="28"/>
  <c r="A50" i="28"/>
  <c r="A49" i="28"/>
  <c r="A48" i="28"/>
  <c r="A47" i="28"/>
  <c r="A46" i="28"/>
  <c r="A45" i="28"/>
  <c r="A44" i="28"/>
  <c r="A43" i="28"/>
  <c r="A42" i="28"/>
  <c r="A41" i="28"/>
  <c r="A40" i="28"/>
  <c r="A39" i="28"/>
  <c r="A38" i="28"/>
  <c r="W7706" i="31"/>
  <c r="T7706" i="31"/>
  <c r="I7706" i="31"/>
  <c r="A7706" i="31"/>
  <c r="W7705" i="31"/>
  <c r="T7705" i="31"/>
  <c r="I7705" i="31"/>
  <c r="A7705" i="31"/>
  <c r="W7704" i="31"/>
  <c r="T7704" i="31"/>
  <c r="I7704" i="31"/>
  <c r="A7704" i="31"/>
  <c r="W7703" i="31"/>
  <c r="T7703" i="31"/>
  <c r="I7703" i="31"/>
  <c r="A7703" i="31"/>
  <c r="W7702" i="31"/>
  <c r="T7702" i="31"/>
  <c r="I7702" i="31"/>
  <c r="A7702" i="31"/>
  <c r="W7701" i="31"/>
  <c r="T7701" i="31"/>
  <c r="I7701" i="31"/>
  <c r="A7701" i="31"/>
  <c r="W7700" i="31"/>
  <c r="T7700" i="31"/>
  <c r="I7700" i="31"/>
  <c r="A7700" i="31"/>
  <c r="W7699" i="31"/>
  <c r="T7699" i="31"/>
  <c r="I7699" i="31"/>
  <c r="A7699" i="31"/>
  <c r="W7698" i="31"/>
  <c r="T7698" i="31"/>
  <c r="I7698" i="31"/>
  <c r="A7698" i="31"/>
  <c r="W7697" i="31"/>
  <c r="T7697" i="31"/>
  <c r="I7697" i="31"/>
  <c r="A7697" i="31"/>
  <c r="W7696" i="31"/>
  <c r="T7696" i="31"/>
  <c r="I7696" i="31"/>
  <c r="A7696" i="31"/>
  <c r="W7695" i="31"/>
  <c r="T7695" i="31"/>
  <c r="I7695" i="31"/>
  <c r="A7695" i="31"/>
  <c r="W7694" i="31"/>
  <c r="T7694" i="31"/>
  <c r="I7694" i="31"/>
  <c r="A7694" i="31"/>
  <c r="W7693" i="31"/>
  <c r="T7693" i="31"/>
  <c r="I7693" i="31"/>
  <c r="A7693" i="31"/>
  <c r="W7692" i="31"/>
  <c r="T7692" i="31"/>
  <c r="I7692" i="31"/>
  <c r="A7692" i="31"/>
  <c r="W7691" i="31"/>
  <c r="T7691" i="31"/>
  <c r="I7691" i="31"/>
  <c r="A7691" i="31"/>
  <c r="W7690" i="31"/>
  <c r="T7690" i="31"/>
  <c r="I7690" i="31"/>
  <c r="A7690" i="31"/>
  <c r="W7689" i="31"/>
  <c r="T7689" i="31"/>
  <c r="I7689" i="31"/>
  <c r="A7689" i="31"/>
  <c r="W7688" i="31"/>
  <c r="T7688" i="31"/>
  <c r="I7688" i="31"/>
  <c r="A7688" i="31"/>
  <c r="W7687" i="31"/>
  <c r="T7687" i="31"/>
  <c r="I7687" i="31"/>
  <c r="A7687" i="31"/>
  <c r="W7686" i="31"/>
  <c r="T7686" i="31"/>
  <c r="I7686" i="31"/>
  <c r="A7686" i="31"/>
  <c r="W7685" i="31"/>
  <c r="T7685" i="31"/>
  <c r="I7685" i="31"/>
  <c r="A7685" i="31"/>
  <c r="W7684" i="31"/>
  <c r="T7684" i="31"/>
  <c r="I7684" i="31"/>
  <c r="A7684" i="31"/>
  <c r="W7683" i="31"/>
  <c r="T7683" i="31"/>
  <c r="I7683" i="31"/>
  <c r="A7683" i="31"/>
  <c r="W7682" i="31"/>
  <c r="T7682" i="31"/>
  <c r="I7682" i="31"/>
  <c r="A7682" i="31"/>
  <c r="W7681" i="31"/>
  <c r="T7681" i="31"/>
  <c r="I7681" i="31"/>
  <c r="A7681" i="31"/>
  <c r="W7680" i="31"/>
  <c r="T7680" i="31"/>
  <c r="I7680" i="31"/>
  <c r="A7680" i="31"/>
  <c r="W7679" i="31"/>
  <c r="T7679" i="31"/>
  <c r="I7679" i="31"/>
  <c r="A7679" i="31"/>
  <c r="W7678" i="31"/>
  <c r="T7678" i="31"/>
  <c r="I7678" i="31"/>
  <c r="A7678" i="31"/>
  <c r="W7677" i="31"/>
  <c r="T7677" i="31"/>
  <c r="I7677" i="31"/>
  <c r="A7677" i="31"/>
  <c r="W7676" i="31"/>
  <c r="T7676" i="31"/>
  <c r="I7676" i="31"/>
  <c r="A7676" i="31"/>
  <c r="W7675" i="31"/>
  <c r="T7675" i="31"/>
  <c r="I7675" i="31"/>
  <c r="A7675" i="31"/>
  <c r="W7674" i="31"/>
  <c r="T7674" i="31"/>
  <c r="I7674" i="31"/>
  <c r="A7674" i="31"/>
  <c r="W7673" i="31"/>
  <c r="T7673" i="31"/>
  <c r="I7673" i="31"/>
  <c r="A7673" i="31"/>
  <c r="W7672" i="31"/>
  <c r="T7672" i="31"/>
  <c r="I7672" i="31"/>
  <c r="A7672" i="31"/>
  <c r="W7671" i="31"/>
  <c r="T7671" i="31"/>
  <c r="I7671" i="31"/>
  <c r="A7671" i="31"/>
  <c r="W7670" i="31"/>
  <c r="T7670" i="31"/>
  <c r="I7670" i="31"/>
  <c r="A7670" i="31"/>
  <c r="W7669" i="31"/>
  <c r="T7669" i="31"/>
  <c r="I7669" i="31"/>
  <c r="A7669" i="31"/>
  <c r="W7668" i="31"/>
  <c r="T7668" i="31"/>
  <c r="I7668" i="31"/>
  <c r="A7668" i="31"/>
  <c r="W7667" i="31"/>
  <c r="T7667" i="31"/>
  <c r="I7667" i="31"/>
  <c r="A7667" i="31"/>
  <c r="W7666" i="31"/>
  <c r="T7666" i="31"/>
  <c r="I7666" i="31"/>
  <c r="A7666" i="31"/>
  <c r="W7665" i="31"/>
  <c r="T7665" i="31"/>
  <c r="I7665" i="31"/>
  <c r="A7665" i="31"/>
  <c r="W7664" i="31"/>
  <c r="T7664" i="31"/>
  <c r="I7664" i="31"/>
  <c r="A7664" i="31"/>
  <c r="W7663" i="31"/>
  <c r="T7663" i="31"/>
  <c r="I7663" i="31"/>
  <c r="A7663" i="31"/>
  <c r="W7662" i="31"/>
  <c r="T7662" i="31"/>
  <c r="I7662" i="31"/>
  <c r="A7662" i="31"/>
  <c r="W7661" i="31"/>
  <c r="T7661" i="31"/>
  <c r="I7661" i="31"/>
  <c r="A7661" i="31"/>
  <c r="W7660" i="31"/>
  <c r="T7660" i="31"/>
  <c r="I7660" i="31"/>
  <c r="A7660" i="31"/>
  <c r="W7659" i="31"/>
  <c r="T7659" i="31"/>
  <c r="I7659" i="31"/>
  <c r="A7659" i="31"/>
  <c r="W7658" i="31"/>
  <c r="T7658" i="31"/>
  <c r="I7658" i="31"/>
  <c r="A7658" i="31"/>
  <c r="W7657" i="31"/>
  <c r="T7657" i="31"/>
  <c r="I7657" i="31"/>
  <c r="A7657" i="31"/>
  <c r="W7656" i="31"/>
  <c r="T7656" i="31"/>
  <c r="I7656" i="31"/>
  <c r="A7656" i="31"/>
  <c r="W7655" i="31"/>
  <c r="T7655" i="31"/>
  <c r="I7655" i="31"/>
  <c r="A7655" i="31"/>
  <c r="W7654" i="31"/>
  <c r="T7654" i="31"/>
  <c r="I7654" i="31"/>
  <c r="A7654" i="31"/>
  <c r="W7653" i="31"/>
  <c r="T7653" i="31"/>
  <c r="I7653" i="31"/>
  <c r="A7653" i="31"/>
  <c r="W7652" i="31"/>
  <c r="T7652" i="31"/>
  <c r="I7652" i="31"/>
  <c r="A7652" i="31"/>
  <c r="W7651" i="31"/>
  <c r="T7651" i="31"/>
  <c r="I7651" i="31"/>
  <c r="A7651" i="31"/>
  <c r="W7650" i="31"/>
  <c r="T7650" i="31"/>
  <c r="I7650" i="31"/>
  <c r="A7650" i="31"/>
  <c r="W7649" i="31"/>
  <c r="T7649" i="31"/>
  <c r="I7649" i="31"/>
  <c r="A7649" i="31"/>
  <c r="W7648" i="31"/>
  <c r="T7648" i="31"/>
  <c r="I7648" i="31"/>
  <c r="A7648" i="31"/>
  <c r="W7647" i="31"/>
  <c r="T7647" i="31"/>
  <c r="I7647" i="31"/>
  <c r="A7647" i="31"/>
  <c r="W7646" i="31"/>
  <c r="T7646" i="31"/>
  <c r="I7646" i="31"/>
  <c r="A7646" i="31"/>
  <c r="W7645" i="31"/>
  <c r="T7645" i="31"/>
  <c r="I7645" i="31"/>
  <c r="A7645" i="31"/>
  <c r="W7644" i="31"/>
  <c r="T7644" i="31"/>
  <c r="I7644" i="31"/>
  <c r="A7644" i="31"/>
  <c r="W7643" i="31"/>
  <c r="T7643" i="31"/>
  <c r="I7643" i="31"/>
  <c r="A7643" i="31"/>
  <c r="W7642" i="31"/>
  <c r="T7642" i="31"/>
  <c r="I7642" i="31"/>
  <c r="A7642" i="31"/>
  <c r="W7641" i="31"/>
  <c r="T7641" i="31"/>
  <c r="I7641" i="31"/>
  <c r="A7641" i="31"/>
  <c r="W7640" i="31"/>
  <c r="T7640" i="31"/>
  <c r="I7640" i="31"/>
  <c r="A7640" i="31"/>
  <c r="W7639" i="31"/>
  <c r="T7639" i="31"/>
  <c r="I7639" i="31"/>
  <c r="A7639" i="31"/>
  <c r="W7638" i="31"/>
  <c r="T7638" i="31"/>
  <c r="I7638" i="31"/>
  <c r="A7638" i="31"/>
  <c r="W7637" i="31"/>
  <c r="T7637" i="31"/>
  <c r="I7637" i="31"/>
  <c r="A7637" i="31"/>
  <c r="W7636" i="31"/>
  <c r="T7636" i="31"/>
  <c r="I7636" i="31"/>
  <c r="A7636" i="31"/>
  <c r="W7635" i="31"/>
  <c r="T7635" i="31"/>
  <c r="I7635" i="31"/>
  <c r="A7635" i="31"/>
  <c r="W7634" i="31"/>
  <c r="T7634" i="31"/>
  <c r="I7634" i="31"/>
  <c r="A7634" i="31"/>
  <c r="W7633" i="31"/>
  <c r="T7633" i="31"/>
  <c r="I7633" i="31"/>
  <c r="A7633" i="31"/>
  <c r="W7632" i="31"/>
  <c r="T7632" i="31"/>
  <c r="I7632" i="31"/>
  <c r="A7632" i="31"/>
  <c r="W7631" i="31"/>
  <c r="T7631" i="31"/>
  <c r="I7631" i="31"/>
  <c r="A7631" i="31"/>
  <c r="W7630" i="31"/>
  <c r="T7630" i="31"/>
  <c r="I7630" i="31"/>
  <c r="A7630" i="31"/>
  <c r="W7629" i="31"/>
  <c r="T7629" i="31"/>
  <c r="I7629" i="31"/>
  <c r="A7629" i="31"/>
  <c r="W7628" i="31"/>
  <c r="T7628" i="31"/>
  <c r="I7628" i="31"/>
  <c r="A7628" i="31"/>
  <c r="W7627" i="31"/>
  <c r="T7627" i="31"/>
  <c r="I7627" i="31"/>
  <c r="A7627" i="31"/>
  <c r="W7626" i="31"/>
  <c r="T7626" i="31"/>
  <c r="I7626" i="31"/>
  <c r="A7626" i="31"/>
  <c r="W7625" i="31"/>
  <c r="T7625" i="31"/>
  <c r="I7625" i="31"/>
  <c r="A7625" i="31"/>
  <c r="W7624" i="31"/>
  <c r="T7624" i="31"/>
  <c r="I7624" i="31"/>
  <c r="A7624" i="31"/>
  <c r="W7623" i="31"/>
  <c r="T7623" i="31"/>
  <c r="I7623" i="31"/>
  <c r="A7623" i="31"/>
  <c r="W7622" i="31"/>
  <c r="T7622" i="31"/>
  <c r="I7622" i="31"/>
  <c r="A7622" i="31"/>
  <c r="W7621" i="31"/>
  <c r="T7621" i="31"/>
  <c r="I7621" i="31"/>
  <c r="A7621" i="31"/>
  <c r="W7620" i="31"/>
  <c r="T7620" i="31"/>
  <c r="I7620" i="31"/>
  <c r="A7620" i="31"/>
  <c r="W7619" i="31"/>
  <c r="T7619" i="31"/>
  <c r="I7619" i="31"/>
  <c r="A7619" i="31"/>
  <c r="W7618" i="31"/>
  <c r="T7618" i="31"/>
  <c r="I7618" i="31"/>
  <c r="A7618" i="31"/>
  <c r="W7617" i="31"/>
  <c r="T7617" i="31"/>
  <c r="I7617" i="31"/>
  <c r="A7617" i="31"/>
  <c r="W7616" i="31"/>
  <c r="T7616" i="31"/>
  <c r="I7616" i="31"/>
  <c r="A7616" i="31"/>
  <c r="W7615" i="31"/>
  <c r="T7615" i="31"/>
  <c r="I7615" i="31"/>
  <c r="A7615" i="31"/>
  <c r="W7614" i="31"/>
  <c r="T7614" i="31"/>
  <c r="I7614" i="31"/>
  <c r="A7614" i="31"/>
  <c r="W7613" i="31"/>
  <c r="T7613" i="31"/>
  <c r="I7613" i="31"/>
  <c r="A7613" i="31"/>
  <c r="W7612" i="31"/>
  <c r="T7612" i="31"/>
  <c r="I7612" i="31"/>
  <c r="A7612" i="31"/>
  <c r="W7611" i="31"/>
  <c r="T7611" i="31"/>
  <c r="I7611" i="31"/>
  <c r="A7611" i="31"/>
  <c r="W7610" i="31"/>
  <c r="T7610" i="31"/>
  <c r="I7610" i="31"/>
  <c r="A7610" i="31"/>
  <c r="W7609" i="31"/>
  <c r="T7609" i="31"/>
  <c r="I7609" i="31"/>
  <c r="A7609" i="31"/>
  <c r="W7608" i="31"/>
  <c r="T7608" i="31"/>
  <c r="I7608" i="31"/>
  <c r="A7608" i="31"/>
  <c r="W7607" i="31"/>
  <c r="T7607" i="31"/>
  <c r="I7607" i="31"/>
  <c r="A7607" i="31"/>
  <c r="W7606" i="31"/>
  <c r="T7606" i="31"/>
  <c r="I7606" i="31"/>
  <c r="A7606" i="31"/>
  <c r="W7605" i="31"/>
  <c r="T7605" i="31"/>
  <c r="I7605" i="31"/>
  <c r="A7605" i="31"/>
  <c r="W7604" i="31"/>
  <c r="T7604" i="31"/>
  <c r="I7604" i="31"/>
  <c r="A7604" i="31"/>
  <c r="W7603" i="31"/>
  <c r="T7603" i="31"/>
  <c r="I7603" i="31"/>
  <c r="A7603" i="31"/>
  <c r="W7602" i="31"/>
  <c r="T7602" i="31"/>
  <c r="I7602" i="31"/>
  <c r="A7602" i="31"/>
  <c r="W7601" i="31"/>
  <c r="T7601" i="31"/>
  <c r="I7601" i="31"/>
  <c r="A7601" i="31"/>
  <c r="W7600" i="31"/>
  <c r="T7600" i="31"/>
  <c r="I7600" i="31"/>
  <c r="A7600" i="31"/>
  <c r="W7599" i="31"/>
  <c r="T7599" i="31"/>
  <c r="I7599" i="31"/>
  <c r="A7599" i="31"/>
  <c r="W7598" i="31"/>
  <c r="T7598" i="31"/>
  <c r="I7598" i="31"/>
  <c r="A7598" i="31"/>
  <c r="W7597" i="31"/>
  <c r="T7597" i="31"/>
  <c r="I7597" i="31"/>
  <c r="A7597" i="31"/>
  <c r="W7596" i="31"/>
  <c r="T7596" i="31"/>
  <c r="I7596" i="31"/>
  <c r="A7596" i="31"/>
  <c r="W7595" i="31"/>
  <c r="T7595" i="31"/>
  <c r="I7595" i="31"/>
  <c r="A7595" i="31"/>
  <c r="W7594" i="31"/>
  <c r="T7594" i="31"/>
  <c r="I7594" i="31"/>
  <c r="A7594" i="31"/>
  <c r="W7593" i="31"/>
  <c r="T7593" i="31"/>
  <c r="I7593" i="31"/>
  <c r="A7593" i="31"/>
  <c r="W7592" i="31"/>
  <c r="T7592" i="31"/>
  <c r="I7592" i="31"/>
  <c r="A7592" i="31"/>
  <c r="W7591" i="31"/>
  <c r="T7591" i="31"/>
  <c r="I7591" i="31"/>
  <c r="A7591" i="31"/>
  <c r="W7590" i="31"/>
  <c r="T7590" i="31"/>
  <c r="I7590" i="31"/>
  <c r="A7590" i="31"/>
  <c r="W7589" i="31"/>
  <c r="T7589" i="31"/>
  <c r="I7589" i="31"/>
  <c r="A7589" i="31"/>
  <c r="W7588" i="31"/>
  <c r="T7588" i="31"/>
  <c r="I7588" i="31"/>
  <c r="A7588" i="31"/>
  <c r="W7587" i="31"/>
  <c r="T7587" i="31"/>
  <c r="I7587" i="31"/>
  <c r="A7587" i="31"/>
  <c r="W7586" i="31"/>
  <c r="T7586" i="31"/>
  <c r="I7586" i="31"/>
  <c r="A7586" i="31"/>
  <c r="W7585" i="31"/>
  <c r="T7585" i="31"/>
  <c r="I7585" i="31"/>
  <c r="A7585" i="31"/>
  <c r="W7584" i="31"/>
  <c r="T7584" i="31"/>
  <c r="I7584" i="31"/>
  <c r="A7584" i="31"/>
  <c r="W7583" i="31"/>
  <c r="T7583" i="31"/>
  <c r="I7583" i="31"/>
  <c r="A7583" i="31"/>
  <c r="W7582" i="31"/>
  <c r="T7582" i="31"/>
  <c r="I7582" i="31"/>
  <c r="A7582" i="31"/>
  <c r="W7581" i="31"/>
  <c r="T7581" i="31"/>
  <c r="I7581" i="31"/>
  <c r="A7581" i="31"/>
  <c r="W7580" i="31"/>
  <c r="T7580" i="31"/>
  <c r="I7580" i="31"/>
  <c r="A7580" i="31"/>
  <c r="W7579" i="31"/>
  <c r="T7579" i="31"/>
  <c r="I7579" i="31"/>
  <c r="A7579" i="31"/>
  <c r="W7578" i="31"/>
  <c r="T7578" i="31"/>
  <c r="I7578" i="31"/>
  <c r="A7578" i="31"/>
  <c r="W7577" i="31"/>
  <c r="T7577" i="31"/>
  <c r="I7577" i="31"/>
  <c r="A7577" i="31"/>
  <c r="W7576" i="31"/>
  <c r="T7576" i="31"/>
  <c r="I7576" i="31"/>
  <c r="A7576" i="31"/>
  <c r="W7575" i="31"/>
  <c r="T7575" i="31"/>
  <c r="I7575" i="31"/>
  <c r="A7575" i="31"/>
  <c r="W7574" i="31"/>
  <c r="T7574" i="31"/>
  <c r="I7574" i="31"/>
  <c r="A7574" i="31" s="1"/>
  <c r="W7573" i="31"/>
  <c r="T7573" i="31"/>
  <c r="I7573" i="31"/>
  <c r="A7573" i="31"/>
  <c r="W7572" i="31"/>
  <c r="T7572" i="31"/>
  <c r="I7572" i="31"/>
  <c r="A7572" i="31" s="1"/>
  <c r="W7571" i="31"/>
  <c r="T7571" i="31"/>
  <c r="I7571" i="31"/>
  <c r="A7571" i="31" s="1"/>
  <c r="W7570" i="31"/>
  <c r="T7570" i="31"/>
  <c r="I7570" i="31"/>
  <c r="A7570" i="31" s="1"/>
  <c r="W7569" i="31"/>
  <c r="T7569" i="31"/>
  <c r="I7569" i="31"/>
  <c r="A7569" i="31"/>
  <c r="W7568" i="31"/>
  <c r="T7568" i="31"/>
  <c r="I7568" i="31"/>
  <c r="A7568" i="31" s="1"/>
  <c r="W7567" i="31"/>
  <c r="T7567" i="31"/>
  <c r="I7567" i="31"/>
  <c r="A7567" i="31"/>
  <c r="W7566" i="31"/>
  <c r="T7566" i="31"/>
  <c r="I7566" i="31"/>
  <c r="A7566" i="31" s="1"/>
  <c r="W7565" i="31"/>
  <c r="T7565" i="31"/>
  <c r="I7565" i="31"/>
  <c r="A7565" i="31" s="1"/>
  <c r="W7564" i="31"/>
  <c r="T7564" i="31"/>
  <c r="I7564" i="31"/>
  <c r="A7564" i="31" s="1"/>
  <c r="W7563" i="31"/>
  <c r="T7563" i="31"/>
  <c r="I7563" i="31"/>
  <c r="A7563" i="31"/>
  <c r="W7562" i="31"/>
  <c r="T7562" i="31"/>
  <c r="I7562" i="31"/>
  <c r="A7562" i="31" s="1"/>
  <c r="W7561" i="31"/>
  <c r="T7561" i="31"/>
  <c r="I7561" i="31"/>
  <c r="A7561" i="31" s="1"/>
  <c r="W7560" i="31"/>
  <c r="T7560" i="31"/>
  <c r="I7560" i="31"/>
  <c r="A7560" i="31" s="1"/>
  <c r="W7559" i="31"/>
  <c r="T7559" i="31"/>
  <c r="I7559" i="31"/>
  <c r="A7559" i="31"/>
  <c r="W7558" i="31"/>
  <c r="T7558" i="31"/>
  <c r="I7558" i="31"/>
  <c r="A7558" i="31" s="1"/>
  <c r="W7557" i="31"/>
  <c r="T7557" i="31"/>
  <c r="I7557" i="31"/>
  <c r="A7557" i="31"/>
  <c r="W7556" i="31"/>
  <c r="T7556" i="31"/>
  <c r="I7556" i="31"/>
  <c r="A7556" i="31" s="1"/>
  <c r="W7555" i="31"/>
  <c r="T7555" i="31"/>
  <c r="I7555" i="31"/>
  <c r="A7555" i="31" s="1"/>
  <c r="W7554" i="31"/>
  <c r="T7554" i="31"/>
  <c r="I7554" i="31"/>
  <c r="A7554" i="31" s="1"/>
  <c r="W7553" i="31"/>
  <c r="T7553" i="31"/>
  <c r="I7553" i="31"/>
  <c r="A7553" i="31"/>
  <c r="W7552" i="31"/>
  <c r="T7552" i="31"/>
  <c r="I7552" i="31"/>
  <c r="A7552" i="31" s="1"/>
  <c r="W7551" i="31"/>
  <c r="T7551" i="31"/>
  <c r="I7551" i="31"/>
  <c r="A7551" i="31"/>
  <c r="W7550" i="31"/>
  <c r="T7550" i="31"/>
  <c r="I7550" i="31"/>
  <c r="A7550" i="31" s="1"/>
  <c r="W7549" i="31"/>
  <c r="T7549" i="31"/>
  <c r="I7549" i="31"/>
  <c r="A7549" i="31" s="1"/>
  <c r="W7548" i="31"/>
  <c r="T7548" i="31"/>
  <c r="I7548" i="31"/>
  <c r="A7548" i="31" s="1"/>
  <c r="W7547" i="31"/>
  <c r="T7547" i="31"/>
  <c r="I7547" i="31"/>
  <c r="A7547" i="31"/>
  <c r="W7546" i="31"/>
  <c r="T7546" i="31"/>
  <c r="I7546" i="31"/>
  <c r="A7546" i="31" s="1"/>
  <c r="W7545" i="31"/>
  <c r="T7545" i="31"/>
  <c r="I7545" i="31"/>
  <c r="A7545" i="31" s="1"/>
  <c r="W7544" i="31"/>
  <c r="T7544" i="31"/>
  <c r="I7544" i="31"/>
  <c r="A7544" i="31" s="1"/>
  <c r="W7543" i="31"/>
  <c r="T7543" i="31"/>
  <c r="I7543" i="31"/>
  <c r="A7543" i="31"/>
  <c r="W7542" i="31"/>
  <c r="T7542" i="31"/>
  <c r="I7542" i="31"/>
  <c r="A7542" i="31" s="1"/>
  <c r="W7541" i="31"/>
  <c r="T7541" i="31"/>
  <c r="I7541" i="31"/>
  <c r="A7541" i="31"/>
  <c r="W7540" i="31"/>
  <c r="T7540" i="31"/>
  <c r="I7540" i="31"/>
  <c r="A7540" i="31" s="1"/>
  <c r="W7539" i="31"/>
  <c r="T7539" i="31"/>
  <c r="I7539" i="31"/>
  <c r="A7539" i="31" s="1"/>
  <c r="W7538" i="31"/>
  <c r="T7538" i="31"/>
  <c r="I7538" i="31"/>
  <c r="A7538" i="31" s="1"/>
  <c r="W7537" i="31"/>
  <c r="T7537" i="31"/>
  <c r="I7537" i="31"/>
  <c r="A7537" i="31"/>
  <c r="W7536" i="31"/>
  <c r="T7536" i="31"/>
  <c r="I7536" i="31"/>
  <c r="A7536" i="31" s="1"/>
  <c r="W7535" i="31"/>
  <c r="T7535" i="31"/>
  <c r="I7535" i="31"/>
  <c r="A7535" i="31"/>
  <c r="W7534" i="31"/>
  <c r="T7534" i="31"/>
  <c r="I7534" i="31"/>
  <c r="A7534" i="31" s="1"/>
  <c r="W7533" i="31"/>
  <c r="T7533" i="31"/>
  <c r="I7533" i="31"/>
  <c r="A7533" i="31" s="1"/>
  <c r="W7532" i="31"/>
  <c r="T7532" i="31"/>
  <c r="I7532" i="31"/>
  <c r="A7532" i="31" s="1"/>
  <c r="W7531" i="31"/>
  <c r="T7531" i="31"/>
  <c r="I7531" i="31"/>
  <c r="A7531" i="31"/>
  <c r="W7530" i="31"/>
  <c r="T7530" i="31"/>
  <c r="I7530" i="31"/>
  <c r="A7530" i="31" s="1"/>
  <c r="W7529" i="31"/>
  <c r="T7529" i="31"/>
  <c r="I7529" i="31"/>
  <c r="A7529" i="31" s="1"/>
  <c r="W7528" i="31"/>
  <c r="T7528" i="31"/>
  <c r="I7528" i="31"/>
  <c r="A7528" i="31" s="1"/>
  <c r="W7527" i="31"/>
  <c r="T7527" i="31"/>
  <c r="I7527" i="31"/>
  <c r="A7527" i="31"/>
  <c r="W7526" i="31"/>
  <c r="T7526" i="31"/>
  <c r="I7526" i="31"/>
  <c r="A7526" i="31" s="1"/>
  <c r="W7525" i="31"/>
  <c r="T7525" i="31"/>
  <c r="I7525" i="31"/>
  <c r="A7525" i="31"/>
  <c r="W7524" i="31"/>
  <c r="T7524" i="31"/>
  <c r="I7524" i="31"/>
  <c r="A7524" i="31" s="1"/>
  <c r="W7523" i="31"/>
  <c r="T7523" i="31"/>
  <c r="I7523" i="31"/>
  <c r="A7523" i="31" s="1"/>
  <c r="W7522" i="31"/>
  <c r="T7522" i="31"/>
  <c r="I7522" i="31"/>
  <c r="A7522" i="31" s="1"/>
  <c r="W7521" i="31"/>
  <c r="T7521" i="31"/>
  <c r="I7521" i="31"/>
  <c r="A7521" i="31"/>
  <c r="W7520" i="31"/>
  <c r="T7520" i="31"/>
  <c r="I7520" i="31"/>
  <c r="A7520" i="31" s="1"/>
  <c r="W7519" i="31"/>
  <c r="T7519" i="31"/>
  <c r="I7519" i="31"/>
  <c r="A7519" i="31"/>
  <c r="W7518" i="31"/>
  <c r="T7518" i="31"/>
  <c r="I7518" i="31"/>
  <c r="A7518" i="31" s="1"/>
  <c r="W7517" i="31"/>
  <c r="T7517" i="31"/>
  <c r="I7517" i="31"/>
  <c r="A7517" i="31" s="1"/>
  <c r="W7516" i="31"/>
  <c r="T7516" i="31"/>
  <c r="I7516" i="31"/>
  <c r="A7516" i="31" s="1"/>
  <c r="W7515" i="31"/>
  <c r="T7515" i="31"/>
  <c r="I7515" i="31"/>
  <c r="A7515" i="31"/>
  <c r="W7514" i="31"/>
  <c r="T7514" i="31"/>
  <c r="I7514" i="31"/>
  <c r="A7514" i="31" s="1"/>
  <c r="W7513" i="31"/>
  <c r="T7513" i="31"/>
  <c r="I7513" i="31"/>
  <c r="A7513" i="31" s="1"/>
  <c r="W7512" i="31"/>
  <c r="T7512" i="31"/>
  <c r="I7512" i="31"/>
  <c r="A7512" i="31" s="1"/>
  <c r="W7511" i="31"/>
  <c r="T7511" i="31"/>
  <c r="I7511" i="31"/>
  <c r="A7511" i="31"/>
  <c r="W7510" i="31"/>
  <c r="T7510" i="31"/>
  <c r="I7510" i="31"/>
  <c r="A7510" i="31" s="1"/>
  <c r="W7509" i="31"/>
  <c r="T7509" i="31"/>
  <c r="I7509" i="31"/>
  <c r="A7509" i="31"/>
  <c r="W7508" i="31"/>
  <c r="T7508" i="31"/>
  <c r="I7508" i="31"/>
  <c r="A7508" i="31" s="1"/>
  <c r="W7507" i="31"/>
  <c r="T7507" i="31"/>
  <c r="I7507" i="31"/>
  <c r="A7507" i="31" s="1"/>
  <c r="W7506" i="31"/>
  <c r="T7506" i="31"/>
  <c r="I7506" i="31"/>
  <c r="A7506" i="31" s="1"/>
  <c r="W7505" i="31"/>
  <c r="T7505" i="31"/>
  <c r="I7505" i="31"/>
  <c r="A7505" i="31"/>
  <c r="W7504" i="31"/>
  <c r="T7504" i="31"/>
  <c r="I7504" i="31"/>
  <c r="A7504" i="31" s="1"/>
  <c r="W7503" i="31"/>
  <c r="T7503" i="31"/>
  <c r="I7503" i="31"/>
  <c r="A7503" i="31"/>
  <c r="W7502" i="31"/>
  <c r="T7502" i="31"/>
  <c r="I7502" i="31"/>
  <c r="A7502" i="31" s="1"/>
  <c r="W7501" i="31"/>
  <c r="T7501" i="31"/>
  <c r="I7501" i="31"/>
  <c r="A7501" i="31" s="1"/>
  <c r="W7500" i="31"/>
  <c r="T7500" i="31"/>
  <c r="I7500" i="31"/>
  <c r="A7500" i="31" s="1"/>
  <c r="W7499" i="31"/>
  <c r="T7499" i="31"/>
  <c r="I7499" i="31"/>
  <c r="A7499" i="31"/>
  <c r="W7498" i="31"/>
  <c r="T7498" i="31"/>
  <c r="I7498" i="31"/>
  <c r="A7498" i="31" s="1"/>
  <c r="W7497" i="31"/>
  <c r="T7497" i="31"/>
  <c r="I7497" i="31"/>
  <c r="A7497" i="31" s="1"/>
  <c r="W7496" i="31"/>
  <c r="T7496" i="31"/>
  <c r="I7496" i="31"/>
  <c r="A7496" i="31" s="1"/>
  <c r="W7495" i="31"/>
  <c r="T7495" i="31"/>
  <c r="I7495" i="31"/>
  <c r="A7495" i="31"/>
  <c r="W7494" i="31"/>
  <c r="T7494" i="31"/>
  <c r="I7494" i="31"/>
  <c r="A7494" i="31" s="1"/>
  <c r="W7493" i="31"/>
  <c r="T7493" i="31"/>
  <c r="I7493" i="31"/>
  <c r="A7493" i="31"/>
  <c r="W7492" i="31"/>
  <c r="T7492" i="31"/>
  <c r="I7492" i="31"/>
  <c r="A7492" i="31" s="1"/>
  <c r="W7491" i="31"/>
  <c r="T7491" i="31"/>
  <c r="I7491" i="31"/>
  <c r="A7491" i="31" s="1"/>
  <c r="W7490" i="31"/>
  <c r="T7490" i="31"/>
  <c r="I7490" i="31"/>
  <c r="A7490" i="31" s="1"/>
  <c r="W7489" i="31"/>
  <c r="T7489" i="31"/>
  <c r="I7489" i="31"/>
  <c r="A7489" i="31"/>
  <c r="W7488" i="31"/>
  <c r="T7488" i="31"/>
  <c r="I7488" i="31"/>
  <c r="A7488" i="31" s="1"/>
  <c r="W7487" i="31"/>
  <c r="T7487" i="31"/>
  <c r="I7487" i="31"/>
  <c r="A7487" i="31"/>
  <c r="W7486" i="31"/>
  <c r="T7486" i="31"/>
  <c r="I7486" i="31"/>
  <c r="A7486" i="31" s="1"/>
  <c r="W7485" i="31"/>
  <c r="T7485" i="31"/>
  <c r="I7485" i="31"/>
  <c r="A7485" i="31" s="1"/>
  <c r="W7484" i="31"/>
  <c r="T7484" i="31"/>
  <c r="I7484" i="31"/>
  <c r="A7484" i="31" s="1"/>
  <c r="W7483" i="31"/>
  <c r="T7483" i="31"/>
  <c r="I7483" i="31"/>
  <c r="A7483" i="31"/>
  <c r="W7482" i="31"/>
  <c r="T7482" i="31"/>
  <c r="I7482" i="31"/>
  <c r="A7482" i="31" s="1"/>
  <c r="W7481" i="31"/>
  <c r="T7481" i="31"/>
  <c r="I7481" i="31"/>
  <c r="A7481" i="31" s="1"/>
  <c r="W7480" i="31"/>
  <c r="T7480" i="31"/>
  <c r="I7480" i="31"/>
  <c r="A7480" i="31" s="1"/>
  <c r="W7479" i="31"/>
  <c r="T7479" i="31"/>
  <c r="I7479" i="31"/>
  <c r="A7479" i="31"/>
  <c r="W7478" i="31"/>
  <c r="T7478" i="31"/>
  <c r="I7478" i="31"/>
  <c r="A7478" i="31" s="1"/>
  <c r="W7477" i="31"/>
  <c r="T7477" i="31"/>
  <c r="I7477" i="31"/>
  <c r="A7477" i="31"/>
  <c r="W7476" i="31"/>
  <c r="T7476" i="31"/>
  <c r="I7476" i="31"/>
  <c r="A7476" i="31" s="1"/>
  <c r="W7475" i="31"/>
  <c r="T7475" i="31"/>
  <c r="I7475" i="31"/>
  <c r="A7475" i="31" s="1"/>
  <c r="W7474" i="31"/>
  <c r="T7474" i="31"/>
  <c r="I7474" i="31"/>
  <c r="A7474" i="31" s="1"/>
  <c r="W7473" i="31"/>
  <c r="T7473" i="31"/>
  <c r="I7473" i="31"/>
  <c r="A7473" i="31"/>
  <c r="W7472" i="31"/>
  <c r="T7472" i="31"/>
  <c r="I7472" i="31"/>
  <c r="A7472" i="31" s="1"/>
  <c r="W7471" i="31"/>
  <c r="T7471" i="31"/>
  <c r="I7471" i="31"/>
  <c r="A7471" i="31"/>
  <c r="W7470" i="31"/>
  <c r="T7470" i="31"/>
  <c r="I7470" i="31"/>
  <c r="A7470" i="31" s="1"/>
  <c r="W7469" i="31"/>
  <c r="T7469" i="31"/>
  <c r="I7469" i="31"/>
  <c r="A7469" i="31" s="1"/>
  <c r="W7468" i="31"/>
  <c r="T7468" i="31"/>
  <c r="I7468" i="31"/>
  <c r="A7468" i="31" s="1"/>
  <c r="W7467" i="31"/>
  <c r="T7467" i="31"/>
  <c r="I7467" i="31"/>
  <c r="A7467" i="31"/>
  <c r="W7466" i="31"/>
  <c r="T7466" i="31"/>
  <c r="I7466" i="31"/>
  <c r="A7466" i="31" s="1"/>
  <c r="W7465" i="31"/>
  <c r="T7465" i="31"/>
  <c r="I7465" i="31"/>
  <c r="A7465" i="31" s="1"/>
  <c r="W7464" i="31"/>
  <c r="T7464" i="31"/>
  <c r="I7464" i="31"/>
  <c r="A7464" i="31" s="1"/>
  <c r="W7463" i="31"/>
  <c r="T7463" i="31"/>
  <c r="I7463" i="31"/>
  <c r="A7463" i="31"/>
  <c r="W7462" i="31"/>
  <c r="T7462" i="31"/>
  <c r="I7462" i="31"/>
  <c r="A7462" i="31" s="1"/>
  <c r="W7461" i="31"/>
  <c r="T7461" i="31"/>
  <c r="I7461" i="31"/>
  <c r="A7461" i="31"/>
  <c r="W7460" i="31"/>
  <c r="T7460" i="31"/>
  <c r="I7460" i="31"/>
  <c r="A7460" i="31" s="1"/>
  <c r="W7459" i="31"/>
  <c r="T7459" i="31"/>
  <c r="I7459" i="31"/>
  <c r="A7459" i="31" s="1"/>
  <c r="W7458" i="31"/>
  <c r="T7458" i="31"/>
  <c r="I7458" i="31"/>
  <c r="A7458" i="31" s="1"/>
  <c r="W7457" i="31"/>
  <c r="T7457" i="31"/>
  <c r="I7457" i="31"/>
  <c r="A7457" i="31"/>
  <c r="W7456" i="31"/>
  <c r="T7456" i="31"/>
  <c r="I7456" i="31"/>
  <c r="A7456" i="31" s="1"/>
  <c r="W7455" i="31"/>
  <c r="T7455" i="31"/>
  <c r="I7455" i="31"/>
  <c r="A7455" i="31"/>
  <c r="W7454" i="31"/>
  <c r="T7454" i="31"/>
  <c r="I7454" i="31"/>
  <c r="A7454" i="31" s="1"/>
  <c r="W7453" i="31"/>
  <c r="T7453" i="31"/>
  <c r="I7453" i="31"/>
  <c r="A7453" i="31" s="1"/>
  <c r="W7452" i="31"/>
  <c r="T7452" i="31"/>
  <c r="I7452" i="31"/>
  <c r="A7452" i="31" s="1"/>
  <c r="W7451" i="31"/>
  <c r="T7451" i="31"/>
  <c r="I7451" i="31"/>
  <c r="A7451" i="31"/>
  <c r="W7450" i="31"/>
  <c r="T7450" i="31"/>
  <c r="I7450" i="31"/>
  <c r="A7450" i="31" s="1"/>
  <c r="W7449" i="31"/>
  <c r="T7449" i="31"/>
  <c r="I7449" i="31"/>
  <c r="A7449" i="31" s="1"/>
  <c r="W7448" i="31"/>
  <c r="T7448" i="31"/>
  <c r="I7448" i="31"/>
  <c r="A7448" i="31" s="1"/>
  <c r="W7447" i="31"/>
  <c r="T7447" i="31"/>
  <c r="I7447" i="31"/>
  <c r="A7447" i="31"/>
  <c r="W7446" i="31"/>
  <c r="T7446" i="31"/>
  <c r="I7446" i="31"/>
  <c r="A7446" i="31" s="1"/>
  <c r="W7445" i="31"/>
  <c r="T7445" i="31"/>
  <c r="I7445" i="31"/>
  <c r="A7445" i="31"/>
  <c r="W7444" i="31"/>
  <c r="T7444" i="31"/>
  <c r="I7444" i="31"/>
  <c r="A7444" i="31" s="1"/>
  <c r="W7443" i="31"/>
  <c r="T7443" i="31"/>
  <c r="I7443" i="31"/>
  <c r="A7443" i="31" s="1"/>
  <c r="W7442" i="31"/>
  <c r="T7442" i="31"/>
  <c r="I7442" i="31"/>
  <c r="A7442" i="31" s="1"/>
  <c r="W7441" i="31"/>
  <c r="T7441" i="31"/>
  <c r="I7441" i="31"/>
  <c r="A7441" i="31"/>
  <c r="W7440" i="31"/>
  <c r="T7440" i="31"/>
  <c r="I7440" i="31"/>
  <c r="A7440" i="31" s="1"/>
  <c r="W7439" i="31"/>
  <c r="T7439" i="31"/>
  <c r="I7439" i="31"/>
  <c r="A7439" i="31"/>
  <c r="W7438" i="31"/>
  <c r="T7438" i="31"/>
  <c r="I7438" i="31"/>
  <c r="A7438" i="31" s="1"/>
  <c r="W7437" i="31"/>
  <c r="T7437" i="31"/>
  <c r="I7437" i="31"/>
  <c r="A7437" i="31" s="1"/>
  <c r="W7436" i="31"/>
  <c r="T7436" i="31"/>
  <c r="I7436" i="31"/>
  <c r="A7436" i="31" s="1"/>
  <c r="W7435" i="31"/>
  <c r="T7435" i="31"/>
  <c r="I7435" i="31"/>
  <c r="A7435" i="31"/>
  <c r="W7434" i="31"/>
  <c r="T7434" i="31"/>
  <c r="I7434" i="31"/>
  <c r="A7434" i="31" s="1"/>
  <c r="W7433" i="31"/>
  <c r="T7433" i="31"/>
  <c r="I7433" i="31"/>
  <c r="A7433" i="31" s="1"/>
  <c r="W7432" i="31"/>
  <c r="T7432" i="31"/>
  <c r="I7432" i="31"/>
  <c r="A7432" i="31" s="1"/>
  <c r="W7431" i="31"/>
  <c r="T7431" i="31"/>
  <c r="I7431" i="31"/>
  <c r="A7431" i="31"/>
  <c r="W7430" i="31"/>
  <c r="T7430" i="31"/>
  <c r="I7430" i="31"/>
  <c r="A7430" i="31" s="1"/>
  <c r="W7429" i="31"/>
  <c r="T7429" i="31"/>
  <c r="I7429" i="31"/>
  <c r="A7429" i="31"/>
  <c r="W7428" i="31"/>
  <c r="T7428" i="31"/>
  <c r="I7428" i="31"/>
  <c r="A7428" i="31" s="1"/>
  <c r="W7427" i="31"/>
  <c r="T7427" i="31"/>
  <c r="I7427" i="31"/>
  <c r="A7427" i="31" s="1"/>
  <c r="W7426" i="31"/>
  <c r="T7426" i="31"/>
  <c r="I7426" i="31"/>
  <c r="A7426" i="31" s="1"/>
  <c r="W7425" i="31"/>
  <c r="T7425" i="31"/>
  <c r="I7425" i="31"/>
  <c r="A7425" i="31"/>
  <c r="W7424" i="31"/>
  <c r="T7424" i="31"/>
  <c r="I7424" i="31"/>
  <c r="A7424" i="31" s="1"/>
  <c r="W7423" i="31"/>
  <c r="T7423" i="31"/>
  <c r="I7423" i="31"/>
  <c r="A7423" i="31"/>
  <c r="W7422" i="31"/>
  <c r="T7422" i="31"/>
  <c r="I7422" i="31"/>
  <c r="A7422" i="31" s="1"/>
  <c r="W7421" i="31"/>
  <c r="T7421" i="31"/>
  <c r="I7421" i="31"/>
  <c r="A7421" i="31" s="1"/>
  <c r="W7420" i="31"/>
  <c r="T7420" i="31"/>
  <c r="I7420" i="31"/>
  <c r="A7420" i="31" s="1"/>
  <c r="W7419" i="31"/>
  <c r="T7419" i="31"/>
  <c r="I7419" i="31"/>
  <c r="A7419" i="31"/>
  <c r="W7418" i="31"/>
  <c r="T7418" i="31"/>
  <c r="I7418" i="31"/>
  <c r="A7418" i="31" s="1"/>
  <c r="W7417" i="31"/>
  <c r="T7417" i="31"/>
  <c r="I7417" i="31"/>
  <c r="A7417" i="31" s="1"/>
  <c r="W7416" i="31"/>
  <c r="T7416" i="31"/>
  <c r="I7416" i="31"/>
  <c r="A7416" i="31" s="1"/>
  <c r="W7415" i="31"/>
  <c r="T7415" i="31"/>
  <c r="I7415" i="31"/>
  <c r="A7415" i="31"/>
  <c r="W7414" i="31"/>
  <c r="T7414" i="31"/>
  <c r="I7414" i="31"/>
  <c r="A7414" i="31" s="1"/>
  <c r="W7413" i="31"/>
  <c r="T7413" i="31"/>
  <c r="I7413" i="31"/>
  <c r="A7413" i="31"/>
  <c r="W7412" i="31"/>
  <c r="T7412" i="31"/>
  <c r="I7412" i="31"/>
  <c r="A7412" i="31" s="1"/>
  <c r="W7411" i="31"/>
  <c r="T7411" i="31"/>
  <c r="I7411" i="31"/>
  <c r="A7411" i="31" s="1"/>
  <c r="W7410" i="31"/>
  <c r="T7410" i="31"/>
  <c r="I7410" i="31"/>
  <c r="A7410" i="31" s="1"/>
  <c r="W7409" i="31"/>
  <c r="T7409" i="31"/>
  <c r="I7409" i="31"/>
  <c r="A7409" i="31"/>
  <c r="W7408" i="31"/>
  <c r="T7408" i="31"/>
  <c r="I7408" i="31"/>
  <c r="A7408" i="31" s="1"/>
  <c r="W7407" i="31"/>
  <c r="T7407" i="31"/>
  <c r="I7407" i="31"/>
  <c r="A7407" i="31"/>
  <c r="W7406" i="31"/>
  <c r="T7406" i="31"/>
  <c r="I7406" i="31"/>
  <c r="A7406" i="31" s="1"/>
  <c r="W7405" i="31"/>
  <c r="T7405" i="31"/>
  <c r="I7405" i="31"/>
  <c r="A7405" i="31" s="1"/>
  <c r="W7404" i="31"/>
  <c r="T7404" i="31"/>
  <c r="I7404" i="31"/>
  <c r="A7404" i="31"/>
  <c r="W7403" i="31"/>
  <c r="T7403" i="31"/>
  <c r="I7403" i="31"/>
  <c r="A7403" i="31" s="1"/>
  <c r="W7402" i="31"/>
  <c r="T7402" i="31"/>
  <c r="I7402" i="31"/>
  <c r="A7402" i="31"/>
  <c r="W7401" i="31"/>
  <c r="T7401" i="31"/>
  <c r="I7401" i="31"/>
  <c r="A7401" i="31" s="1"/>
  <c r="W7400" i="31"/>
  <c r="T7400" i="31"/>
  <c r="I7400" i="31"/>
  <c r="A7400" i="31"/>
  <c r="W7399" i="31"/>
  <c r="T7399" i="31"/>
  <c r="I7399" i="31"/>
  <c r="A7399" i="31" s="1"/>
  <c r="W7398" i="31"/>
  <c r="T7398" i="31"/>
  <c r="I7398" i="31"/>
  <c r="A7398" i="31"/>
  <c r="W7397" i="31"/>
  <c r="T7397" i="31"/>
  <c r="I7397" i="31"/>
  <c r="A7397" i="31" s="1"/>
  <c r="W7396" i="31"/>
  <c r="T7396" i="31"/>
  <c r="I7396" i="31"/>
  <c r="A7396" i="31"/>
  <c r="W7395" i="31"/>
  <c r="T7395" i="31"/>
  <c r="I7395" i="31"/>
  <c r="A7395" i="31" s="1"/>
  <c r="W7394" i="31"/>
  <c r="T7394" i="31"/>
  <c r="I7394" i="31"/>
  <c r="A7394" i="31"/>
  <c r="W7393" i="31"/>
  <c r="T7393" i="31"/>
  <c r="I7393" i="31"/>
  <c r="A7393" i="31" s="1"/>
  <c r="W7392" i="31"/>
  <c r="T7392" i="31"/>
  <c r="I7392" i="31"/>
  <c r="A7392" i="31"/>
  <c r="W7391" i="31"/>
  <c r="T7391" i="31"/>
  <c r="I7391" i="31"/>
  <c r="A7391" i="31" s="1"/>
  <c r="W7390" i="31"/>
  <c r="T7390" i="31"/>
  <c r="I7390" i="31"/>
  <c r="A7390" i="31"/>
  <c r="W7389" i="31"/>
  <c r="T7389" i="31"/>
  <c r="I7389" i="31"/>
  <c r="A7389" i="31" s="1"/>
  <c r="W7388" i="31"/>
  <c r="T7388" i="31"/>
  <c r="I7388" i="31"/>
  <c r="A7388" i="31"/>
  <c r="W7387" i="31"/>
  <c r="T7387" i="31"/>
  <c r="I7387" i="31"/>
  <c r="A7387" i="31" s="1"/>
  <c r="W7386" i="31"/>
  <c r="T7386" i="31"/>
  <c r="I7386" i="31"/>
  <c r="A7386" i="31"/>
  <c r="W7385" i="31"/>
  <c r="T7385" i="31"/>
  <c r="I7385" i="31"/>
  <c r="A7385" i="31" s="1"/>
  <c r="W7384" i="31"/>
  <c r="T7384" i="31"/>
  <c r="I7384" i="31"/>
  <c r="A7384" i="31"/>
  <c r="W7383" i="31"/>
  <c r="T7383" i="31"/>
  <c r="I7383" i="31"/>
  <c r="A7383" i="31" s="1"/>
  <c r="W7382" i="31"/>
  <c r="T7382" i="31"/>
  <c r="I7382" i="31"/>
  <c r="A7382" i="31"/>
  <c r="W7381" i="31"/>
  <c r="T7381" i="31"/>
  <c r="I7381" i="31"/>
  <c r="A7381" i="31" s="1"/>
  <c r="W7380" i="31"/>
  <c r="T7380" i="31"/>
  <c r="I7380" i="31"/>
  <c r="A7380" i="31"/>
  <c r="W7379" i="31"/>
  <c r="T7379" i="31"/>
  <c r="I7379" i="31"/>
  <c r="A7379" i="31" s="1"/>
  <c r="W7378" i="31"/>
  <c r="T7378" i="31"/>
  <c r="I7378" i="31"/>
  <c r="A7378" i="31"/>
  <c r="W7377" i="31"/>
  <c r="T7377" i="31"/>
  <c r="I7377" i="31"/>
  <c r="A7377" i="31" s="1"/>
  <c r="W7376" i="31"/>
  <c r="T7376" i="31"/>
  <c r="I7376" i="31"/>
  <c r="A7376" i="31"/>
  <c r="W7375" i="31"/>
  <c r="T7375" i="31"/>
  <c r="I7375" i="31"/>
  <c r="A7375" i="31" s="1"/>
  <c r="W7374" i="31"/>
  <c r="T7374" i="31"/>
  <c r="I7374" i="31"/>
  <c r="A7374" i="31"/>
  <c r="W7373" i="31"/>
  <c r="T7373" i="31"/>
  <c r="I7373" i="31"/>
  <c r="A7373" i="31" s="1"/>
  <c r="W7372" i="31"/>
  <c r="T7372" i="31"/>
  <c r="I7372" i="31"/>
  <c r="A7372" i="31"/>
  <c r="W7371" i="31"/>
  <c r="T7371" i="31"/>
  <c r="I7371" i="31"/>
  <c r="A7371" i="31" s="1"/>
  <c r="W7370" i="31"/>
  <c r="T7370" i="31"/>
  <c r="I7370" i="31"/>
  <c r="A7370" i="31"/>
  <c r="W7369" i="31"/>
  <c r="T7369" i="31"/>
  <c r="I7369" i="31"/>
  <c r="A7369" i="31" s="1"/>
  <c r="W7368" i="31"/>
  <c r="T7368" i="31"/>
  <c r="I7368" i="31"/>
  <c r="A7368" i="31"/>
  <c r="W7367" i="31"/>
  <c r="T7367" i="31"/>
  <c r="I7367" i="31"/>
  <c r="A7367" i="31" s="1"/>
  <c r="W7366" i="31"/>
  <c r="T7366" i="31"/>
  <c r="I7366" i="31"/>
  <c r="A7366" i="31"/>
  <c r="W7365" i="31"/>
  <c r="T7365" i="31"/>
  <c r="I7365" i="31"/>
  <c r="A7365" i="31" s="1"/>
  <c r="W7364" i="31"/>
  <c r="T7364" i="31"/>
  <c r="I7364" i="31"/>
  <c r="A7364" i="31"/>
  <c r="W7363" i="31"/>
  <c r="T7363" i="31"/>
  <c r="I7363" i="31"/>
  <c r="A7363" i="31" s="1"/>
  <c r="W7362" i="31"/>
  <c r="T7362" i="31"/>
  <c r="I7362" i="31"/>
  <c r="A7362" i="31"/>
  <c r="W7361" i="31"/>
  <c r="T7361" i="31"/>
  <c r="I7361" i="31"/>
  <c r="A7361" i="31" s="1"/>
  <c r="W7360" i="31"/>
  <c r="T7360" i="31"/>
  <c r="I7360" i="31"/>
  <c r="A7360" i="31"/>
  <c r="W7359" i="31"/>
  <c r="T7359" i="31"/>
  <c r="I7359" i="31"/>
  <c r="A7359" i="31" s="1"/>
  <c r="W7358" i="31"/>
  <c r="T7358" i="31"/>
  <c r="I7358" i="31"/>
  <c r="A7358" i="31"/>
  <c r="W7357" i="31"/>
  <c r="T7357" i="31"/>
  <c r="I7357" i="31"/>
  <c r="A7357" i="31" s="1"/>
  <c r="W7356" i="31"/>
  <c r="T7356" i="31"/>
  <c r="I7356" i="31"/>
  <c r="A7356" i="31"/>
  <c r="W7355" i="31"/>
  <c r="T7355" i="31"/>
  <c r="I7355" i="31"/>
  <c r="A7355" i="31" s="1"/>
  <c r="W7354" i="31"/>
  <c r="T7354" i="31"/>
  <c r="I7354" i="31"/>
  <c r="A7354" i="31"/>
  <c r="W7353" i="31"/>
  <c r="T7353" i="31"/>
  <c r="I7353" i="31"/>
  <c r="A7353" i="31" s="1"/>
  <c r="W7352" i="31"/>
  <c r="T7352" i="31"/>
  <c r="I7352" i="31"/>
  <c r="A7352" i="31"/>
  <c r="W7351" i="31"/>
  <c r="T7351" i="31"/>
  <c r="I7351" i="31"/>
  <c r="A7351" i="31" s="1"/>
  <c r="W7350" i="31"/>
  <c r="T7350" i="31"/>
  <c r="I7350" i="31"/>
  <c r="A7350" i="31"/>
  <c r="W7349" i="31"/>
  <c r="T7349" i="31"/>
  <c r="I7349" i="31"/>
  <c r="A7349" i="31" s="1"/>
  <c r="W7348" i="31"/>
  <c r="T7348" i="31"/>
  <c r="I7348" i="31"/>
  <c r="A7348" i="31"/>
  <c r="W7347" i="31"/>
  <c r="T7347" i="31"/>
  <c r="I7347" i="31"/>
  <c r="A7347" i="31" s="1"/>
  <c r="W7346" i="31"/>
  <c r="T7346" i="31"/>
  <c r="I7346" i="31"/>
  <c r="A7346" i="31"/>
  <c r="W7345" i="31"/>
  <c r="T7345" i="31"/>
  <c r="I7345" i="31"/>
  <c r="A7345" i="31" s="1"/>
  <c r="W7344" i="31"/>
  <c r="T7344" i="31"/>
  <c r="I7344" i="31"/>
  <c r="A7344" i="31"/>
  <c r="W7343" i="31"/>
  <c r="T7343" i="31"/>
  <c r="I7343" i="31"/>
  <c r="A7343" i="31" s="1"/>
  <c r="W7342" i="31"/>
  <c r="T7342" i="31"/>
  <c r="I7342" i="31"/>
  <c r="A7342" i="31" s="1"/>
  <c r="W7341" i="31"/>
  <c r="T7341" i="31"/>
  <c r="I7341" i="31"/>
  <c r="A7341" i="31" s="1"/>
  <c r="W7340" i="31"/>
  <c r="T7340" i="31"/>
  <c r="I7340" i="31"/>
  <c r="A7340" i="31"/>
  <c r="W7339" i="31"/>
  <c r="T7339" i="31"/>
  <c r="I7339" i="31"/>
  <c r="A7339" i="31" s="1"/>
  <c r="W7338" i="31"/>
  <c r="T7338" i="31"/>
  <c r="I7338" i="31"/>
  <c r="A7338" i="31" s="1"/>
  <c r="W7337" i="31"/>
  <c r="T7337" i="31"/>
  <c r="I7337" i="31"/>
  <c r="A7337" i="31" s="1"/>
  <c r="W7336" i="31"/>
  <c r="T7336" i="31"/>
  <c r="I7336" i="31"/>
  <c r="A7336" i="31" s="1"/>
  <c r="W7335" i="31"/>
  <c r="T7335" i="31"/>
  <c r="I7335" i="31"/>
  <c r="A7335" i="31" s="1"/>
  <c r="W7334" i="31"/>
  <c r="T7334" i="31"/>
  <c r="I7334" i="31"/>
  <c r="A7334" i="31"/>
  <c r="W7333" i="31"/>
  <c r="T7333" i="31"/>
  <c r="I7333" i="31"/>
  <c r="A7333" i="31" s="1"/>
  <c r="W7332" i="31"/>
  <c r="T7332" i="31"/>
  <c r="I7332" i="31"/>
  <c r="A7332" i="31"/>
  <c r="W7331" i="31"/>
  <c r="T7331" i="31"/>
  <c r="I7331" i="31"/>
  <c r="A7331" i="31" s="1"/>
  <c r="W7330" i="31"/>
  <c r="T7330" i="31"/>
  <c r="I7330" i="31"/>
  <c r="A7330" i="31" s="1"/>
  <c r="W7329" i="31"/>
  <c r="T7329" i="31"/>
  <c r="I7329" i="31"/>
  <c r="A7329" i="31" s="1"/>
  <c r="W7328" i="31"/>
  <c r="T7328" i="31"/>
  <c r="I7328" i="31"/>
  <c r="A7328" i="31"/>
  <c r="W7327" i="31"/>
  <c r="T7327" i="31"/>
  <c r="I7327" i="31"/>
  <c r="A7327" i="31" s="1"/>
  <c r="W7326" i="31"/>
  <c r="T7326" i="31"/>
  <c r="I7326" i="31"/>
  <c r="A7326" i="31" s="1"/>
  <c r="W7325" i="31"/>
  <c r="T7325" i="31"/>
  <c r="I7325" i="31"/>
  <c r="A7325" i="31" s="1"/>
  <c r="W7324" i="31"/>
  <c r="T7324" i="31"/>
  <c r="I7324" i="31"/>
  <c r="A7324" i="31"/>
  <c r="W7323" i="31"/>
  <c r="T7323" i="31"/>
  <c r="I7323" i="31"/>
  <c r="A7323" i="31" s="1"/>
  <c r="W7322" i="31"/>
  <c r="T7322" i="31"/>
  <c r="I7322" i="31"/>
  <c r="A7322" i="31" s="1"/>
  <c r="W7321" i="31"/>
  <c r="T7321" i="31"/>
  <c r="I7321" i="31"/>
  <c r="A7321" i="31" s="1"/>
  <c r="W7320" i="31"/>
  <c r="T7320" i="31"/>
  <c r="I7320" i="31"/>
  <c r="A7320" i="31" s="1"/>
  <c r="W7319" i="31"/>
  <c r="T7319" i="31"/>
  <c r="I7319" i="31"/>
  <c r="A7319" i="31" s="1"/>
  <c r="W7318" i="31"/>
  <c r="T7318" i="31"/>
  <c r="I7318" i="31"/>
  <c r="A7318" i="31"/>
  <c r="W7317" i="31"/>
  <c r="T7317" i="31"/>
  <c r="I7317" i="31"/>
  <c r="A7317" i="31" s="1"/>
  <c r="W7316" i="31"/>
  <c r="T7316" i="31"/>
  <c r="I7316" i="31"/>
  <c r="A7316" i="31"/>
  <c r="W7315" i="31"/>
  <c r="T7315" i="31"/>
  <c r="I7315" i="31"/>
  <c r="A7315" i="31" s="1"/>
  <c r="W7314" i="31"/>
  <c r="T7314" i="31"/>
  <c r="I7314" i="31"/>
  <c r="A7314" i="31" s="1"/>
  <c r="W7313" i="31"/>
  <c r="T7313" i="31"/>
  <c r="I7313" i="31"/>
  <c r="A7313" i="31" s="1"/>
  <c r="W7312" i="31"/>
  <c r="T7312" i="31"/>
  <c r="I7312" i="31"/>
  <c r="A7312" i="31"/>
  <c r="W7311" i="31"/>
  <c r="T7311" i="31"/>
  <c r="I7311" i="31"/>
  <c r="A7311" i="31" s="1"/>
  <c r="W7310" i="31"/>
  <c r="T7310" i="31"/>
  <c r="I7310" i="31"/>
  <c r="A7310" i="31" s="1"/>
  <c r="W7309" i="31"/>
  <c r="T7309" i="31"/>
  <c r="I7309" i="31"/>
  <c r="A7309" i="31" s="1"/>
  <c r="W7308" i="31"/>
  <c r="T7308" i="31"/>
  <c r="I7308" i="31"/>
  <c r="A7308" i="31"/>
  <c r="W7307" i="31"/>
  <c r="T7307" i="31"/>
  <c r="I7307" i="31"/>
  <c r="A7307" i="31" s="1"/>
  <c r="W7306" i="31"/>
  <c r="T7306" i="31"/>
  <c r="I7306" i="31"/>
  <c r="A7306" i="31" s="1"/>
  <c r="W7305" i="31"/>
  <c r="T7305" i="31"/>
  <c r="I7305" i="31"/>
  <c r="A7305" i="31" s="1"/>
  <c r="W7304" i="31"/>
  <c r="T7304" i="31"/>
  <c r="I7304" i="31"/>
  <c r="A7304" i="31" s="1"/>
  <c r="W7303" i="31"/>
  <c r="T7303" i="31"/>
  <c r="I7303" i="31"/>
  <c r="A7303" i="31" s="1"/>
  <c r="W7302" i="31"/>
  <c r="T7302" i="31"/>
  <c r="I7302" i="31"/>
  <c r="A7302" i="31"/>
  <c r="W7301" i="31"/>
  <c r="T7301" i="31"/>
  <c r="I7301" i="31"/>
  <c r="A7301" i="31" s="1"/>
  <c r="W7300" i="31"/>
  <c r="T7300" i="31"/>
  <c r="I7300" i="31"/>
  <c r="A7300" i="31"/>
  <c r="W7299" i="31"/>
  <c r="T7299" i="31"/>
  <c r="I7299" i="31"/>
  <c r="A7299" i="31" s="1"/>
  <c r="W7298" i="31"/>
  <c r="T7298" i="31"/>
  <c r="I7298" i="31"/>
  <c r="A7298" i="31" s="1"/>
  <c r="W7297" i="31"/>
  <c r="T7297" i="31"/>
  <c r="I7297" i="31"/>
  <c r="A7297" i="31" s="1"/>
  <c r="W7296" i="31"/>
  <c r="T7296" i="31"/>
  <c r="I7296" i="31"/>
  <c r="A7296" i="31"/>
  <c r="W7295" i="31"/>
  <c r="T7295" i="31"/>
  <c r="I7295" i="31"/>
  <c r="A7295" i="31" s="1"/>
  <c r="W7294" i="31"/>
  <c r="T7294" i="31"/>
  <c r="I7294" i="31"/>
  <c r="A7294" i="31" s="1"/>
  <c r="W7293" i="31"/>
  <c r="T7293" i="31"/>
  <c r="I7293" i="31"/>
  <c r="A7293" i="31" s="1"/>
  <c r="W7292" i="31"/>
  <c r="T7292" i="31"/>
  <c r="I7292" i="31"/>
  <c r="A7292" i="31"/>
  <c r="W7291" i="31"/>
  <c r="T7291" i="31"/>
  <c r="I7291" i="31"/>
  <c r="A7291" i="31" s="1"/>
  <c r="W7290" i="31"/>
  <c r="T7290" i="31"/>
  <c r="I7290" i="31"/>
  <c r="A7290" i="31"/>
  <c r="W7289" i="31"/>
  <c r="T7289" i="31"/>
  <c r="I7289" i="31"/>
  <c r="A7289" i="31" s="1"/>
  <c r="W7288" i="31"/>
  <c r="T7288" i="31"/>
  <c r="I7288" i="31"/>
  <c r="A7288" i="31" s="1"/>
  <c r="W7287" i="31"/>
  <c r="T7287" i="31"/>
  <c r="I7287" i="31"/>
  <c r="A7287" i="31" s="1"/>
  <c r="W7286" i="31"/>
  <c r="T7286" i="31"/>
  <c r="I7286" i="31"/>
  <c r="A7286" i="31"/>
  <c r="W7285" i="31"/>
  <c r="T7285" i="31"/>
  <c r="I7285" i="31"/>
  <c r="A7285" i="31" s="1"/>
  <c r="W7284" i="31"/>
  <c r="T7284" i="31"/>
  <c r="I7284" i="31"/>
  <c r="A7284" i="31"/>
  <c r="W7283" i="31"/>
  <c r="T7283" i="31"/>
  <c r="I7283" i="31"/>
  <c r="A7283" i="31" s="1"/>
  <c r="W7282" i="31"/>
  <c r="T7282" i="31"/>
  <c r="I7282" i="31"/>
  <c r="A7282" i="31" s="1"/>
  <c r="W7281" i="31"/>
  <c r="T7281" i="31"/>
  <c r="I7281" i="31"/>
  <c r="A7281" i="31" s="1"/>
  <c r="W7280" i="31"/>
  <c r="T7280" i="31"/>
  <c r="I7280" i="31"/>
  <c r="A7280" i="31"/>
  <c r="W7279" i="31"/>
  <c r="T7279" i="31"/>
  <c r="I7279" i="31"/>
  <c r="A7279" i="31" s="1"/>
  <c r="W7278" i="31"/>
  <c r="T7278" i="31"/>
  <c r="I7278" i="31"/>
  <c r="A7278" i="31" s="1"/>
  <c r="W7277" i="31"/>
  <c r="T7277" i="31"/>
  <c r="I7277" i="31"/>
  <c r="A7277" i="31" s="1"/>
  <c r="W7276" i="31"/>
  <c r="T7276" i="31"/>
  <c r="I7276" i="31"/>
  <c r="A7276" i="31"/>
  <c r="W7275" i="31"/>
  <c r="T7275" i="31"/>
  <c r="I7275" i="31"/>
  <c r="A7275" i="31" s="1"/>
  <c r="W7274" i="31"/>
  <c r="T7274" i="31"/>
  <c r="I7274" i="31"/>
  <c r="A7274" i="31" s="1"/>
  <c r="W7273" i="31"/>
  <c r="T7273" i="31"/>
  <c r="I7273" i="31"/>
  <c r="A7273" i="31" s="1"/>
  <c r="W7272" i="31"/>
  <c r="T7272" i="31"/>
  <c r="I7272" i="31"/>
  <c r="A7272" i="31" s="1"/>
  <c r="W7271" i="31"/>
  <c r="T7271" i="31"/>
  <c r="I7271" i="31"/>
  <c r="A7271" i="31" s="1"/>
  <c r="W7270" i="31"/>
  <c r="T7270" i="31"/>
  <c r="I7270" i="31"/>
  <c r="A7270" i="31"/>
  <c r="W7269" i="31"/>
  <c r="T7269" i="31"/>
  <c r="I7269" i="31"/>
  <c r="A7269" i="31" s="1"/>
  <c r="W7268" i="31"/>
  <c r="T7268" i="31"/>
  <c r="I7268" i="31"/>
  <c r="A7268" i="31"/>
  <c r="W7267" i="31"/>
  <c r="T7267" i="31"/>
  <c r="I7267" i="31"/>
  <c r="A7267" i="31" s="1"/>
  <c r="W7266" i="31"/>
  <c r="T7266" i="31"/>
  <c r="I7266" i="31"/>
  <c r="A7266" i="31" s="1"/>
  <c r="W7265" i="31"/>
  <c r="T7265" i="31"/>
  <c r="I7265" i="31"/>
  <c r="A7265" i="31" s="1"/>
  <c r="W7264" i="31"/>
  <c r="T7264" i="31"/>
  <c r="I7264" i="31"/>
  <c r="A7264" i="31"/>
  <c r="W7263" i="31"/>
  <c r="T7263" i="31"/>
  <c r="I7263" i="31"/>
  <c r="A7263" i="31" s="1"/>
  <c r="W7262" i="31"/>
  <c r="T7262" i="31"/>
  <c r="I7262" i="31"/>
  <c r="A7262" i="31" s="1"/>
  <c r="W7261" i="31"/>
  <c r="T7261" i="31"/>
  <c r="I7261" i="31"/>
  <c r="A7261" i="31" s="1"/>
  <c r="W7260" i="31"/>
  <c r="T7260" i="31"/>
  <c r="I7260" i="31"/>
  <c r="A7260" i="31"/>
  <c r="W7259" i="31"/>
  <c r="T7259" i="31"/>
  <c r="I7259" i="31"/>
  <c r="A7259" i="31" s="1"/>
  <c r="W7258" i="31"/>
  <c r="T7258" i="31"/>
  <c r="I7258" i="31"/>
  <c r="A7258" i="31"/>
  <c r="W7257" i="31"/>
  <c r="T7257" i="31"/>
  <c r="I7257" i="31"/>
  <c r="A7257" i="31" s="1"/>
  <c r="W7256" i="31"/>
  <c r="T7256" i="31"/>
  <c r="I7256" i="31"/>
  <c r="A7256" i="31" s="1"/>
  <c r="W7255" i="31"/>
  <c r="T7255" i="31"/>
  <c r="I7255" i="31"/>
  <c r="A7255" i="31"/>
  <c r="W7254" i="31"/>
  <c r="T7254" i="31"/>
  <c r="I7254" i="31"/>
  <c r="A7254" i="31" s="1"/>
  <c r="W7253" i="31"/>
  <c r="T7253" i="31"/>
  <c r="I7253" i="31"/>
  <c r="A7253" i="31"/>
  <c r="W7252" i="31"/>
  <c r="T7252" i="31"/>
  <c r="I7252" i="31"/>
  <c r="A7252" i="31" s="1"/>
  <c r="W7251" i="31"/>
  <c r="T7251" i="31"/>
  <c r="I7251" i="31"/>
  <c r="A7251" i="31"/>
  <c r="W7250" i="31"/>
  <c r="T7250" i="31"/>
  <c r="I7250" i="31"/>
  <c r="A7250" i="31" s="1"/>
  <c r="W7249" i="31"/>
  <c r="T7249" i="31"/>
  <c r="I7249" i="31"/>
  <c r="A7249" i="31"/>
  <c r="W7248" i="31"/>
  <c r="T7248" i="31"/>
  <c r="I7248" i="31"/>
  <c r="A7248" i="31" s="1"/>
  <c r="W7247" i="31"/>
  <c r="T7247" i="31"/>
  <c r="I7247" i="31"/>
  <c r="A7247" i="31"/>
  <c r="W7246" i="31"/>
  <c r="T7246" i="31"/>
  <c r="I7246" i="31"/>
  <c r="A7246" i="31" s="1"/>
  <c r="W7245" i="31"/>
  <c r="T7245" i="31"/>
  <c r="I7245" i="31"/>
  <c r="A7245" i="31"/>
  <c r="W7244" i="31"/>
  <c r="T7244" i="31"/>
  <c r="I7244" i="31"/>
  <c r="A7244" i="31" s="1"/>
  <c r="W7243" i="31"/>
  <c r="T7243" i="31"/>
  <c r="I7243" i="31"/>
  <c r="A7243" i="31"/>
  <c r="W7242" i="31"/>
  <c r="T7242" i="31"/>
  <c r="I7242" i="31"/>
  <c r="A7242" i="31" s="1"/>
  <c r="W7241" i="31"/>
  <c r="T7241" i="31"/>
  <c r="I7241" i="31"/>
  <c r="A7241" i="31"/>
  <c r="W7240" i="31"/>
  <c r="T7240" i="31"/>
  <c r="I7240" i="31"/>
  <c r="A7240" i="31" s="1"/>
  <c r="W7239" i="31"/>
  <c r="T7239" i="31"/>
  <c r="I7239" i="31"/>
  <c r="A7239" i="31"/>
  <c r="W7238" i="31"/>
  <c r="T7238" i="31"/>
  <c r="I7238" i="31"/>
  <c r="A7238" i="31" s="1"/>
  <c r="W7237" i="31"/>
  <c r="T7237" i="31"/>
  <c r="I7237" i="31"/>
  <c r="A7237" i="31"/>
  <c r="W7236" i="31"/>
  <c r="T7236" i="31"/>
  <c r="I7236" i="31"/>
  <c r="A7236" i="31" s="1"/>
  <c r="W7235" i="31"/>
  <c r="T7235" i="31"/>
  <c r="I7235" i="31"/>
  <c r="A7235" i="31"/>
  <c r="W7234" i="31"/>
  <c r="T7234" i="31"/>
  <c r="I7234" i="31"/>
  <c r="A7234" i="31" s="1"/>
  <c r="W7233" i="31"/>
  <c r="T7233" i="31"/>
  <c r="I7233" i="31"/>
  <c r="A7233" i="31"/>
  <c r="W7232" i="31"/>
  <c r="T7232" i="31"/>
  <c r="I7232" i="31"/>
  <c r="A7232" i="31" s="1"/>
  <c r="W7231" i="31"/>
  <c r="T7231" i="31"/>
  <c r="I7231" i="31"/>
  <c r="A7231" i="31"/>
  <c r="W7230" i="31"/>
  <c r="T7230" i="31"/>
  <c r="I7230" i="31"/>
  <c r="A7230" i="31" s="1"/>
  <c r="W7229" i="31"/>
  <c r="T7229" i="31"/>
  <c r="I7229" i="31"/>
  <c r="A7229" i="31"/>
  <c r="W7228" i="31"/>
  <c r="T7228" i="31"/>
  <c r="I7228" i="31"/>
  <c r="A7228" i="31" s="1"/>
  <c r="W7227" i="31"/>
  <c r="T7227" i="31"/>
  <c r="I7227" i="31"/>
  <c r="A7227" i="31"/>
  <c r="W7226" i="31"/>
  <c r="T7226" i="31"/>
  <c r="I7226" i="31"/>
  <c r="A7226" i="31" s="1"/>
  <c r="W7225" i="31"/>
  <c r="T7225" i="31"/>
  <c r="I7225" i="31"/>
  <c r="A7225" i="31"/>
  <c r="W7224" i="31"/>
  <c r="T7224" i="31"/>
  <c r="I7224" i="31"/>
  <c r="A7224" i="31" s="1"/>
  <c r="W7223" i="31"/>
  <c r="T7223" i="31"/>
  <c r="I7223" i="31"/>
  <c r="A7223" i="31"/>
  <c r="W7222" i="31"/>
  <c r="T7222" i="31"/>
  <c r="I7222" i="31"/>
  <c r="A7222" i="31" s="1"/>
  <c r="W7221" i="31"/>
  <c r="T7221" i="31"/>
  <c r="I7221" i="31"/>
  <c r="A7221" i="31"/>
  <c r="W7220" i="31"/>
  <c r="T7220" i="31"/>
  <c r="I7220" i="31"/>
  <c r="A7220" i="31" s="1"/>
  <c r="W7219" i="31"/>
  <c r="T7219" i="31"/>
  <c r="I7219" i="31"/>
  <c r="A7219" i="31"/>
  <c r="W7218" i="31"/>
  <c r="T7218" i="31"/>
  <c r="I7218" i="31"/>
  <c r="A7218" i="31" s="1"/>
  <c r="W7217" i="31"/>
  <c r="T7217" i="31"/>
  <c r="I7217" i="31"/>
  <c r="A7217" i="31"/>
  <c r="W7216" i="31"/>
  <c r="T7216" i="31"/>
  <c r="I7216" i="31"/>
  <c r="A7216" i="31" s="1"/>
  <c r="W7215" i="31"/>
  <c r="T7215" i="31"/>
  <c r="I7215" i="31"/>
  <c r="A7215" i="31"/>
  <c r="W7214" i="31"/>
  <c r="T7214" i="31"/>
  <c r="I7214" i="31"/>
  <c r="A7214" i="31" s="1"/>
  <c r="W7213" i="31"/>
  <c r="T7213" i="31"/>
  <c r="I7213" i="31"/>
  <c r="A7213" i="31"/>
  <c r="W7212" i="31"/>
  <c r="T7212" i="31"/>
  <c r="I7212" i="31"/>
  <c r="A7212" i="31" s="1"/>
  <c r="W7211" i="31"/>
  <c r="T7211" i="31"/>
  <c r="I7211" i="31"/>
  <c r="A7211" i="31"/>
  <c r="W7210" i="31"/>
  <c r="T7210" i="31"/>
  <c r="I7210" i="31"/>
  <c r="A7210" i="31" s="1"/>
  <c r="W7209" i="31"/>
  <c r="T7209" i="31"/>
  <c r="I7209" i="31"/>
  <c r="A7209" i="31"/>
  <c r="W7208" i="31"/>
  <c r="T7208" i="31"/>
  <c r="I7208" i="31"/>
  <c r="A7208" i="31" s="1"/>
  <c r="W7207" i="31"/>
  <c r="T7207" i="31"/>
  <c r="I7207" i="31"/>
  <c r="A7207" i="31"/>
  <c r="W7206" i="31"/>
  <c r="T7206" i="31"/>
  <c r="I7206" i="31"/>
  <c r="A7206" i="31" s="1"/>
  <c r="W7205" i="31"/>
  <c r="T7205" i="31"/>
  <c r="I7205" i="31"/>
  <c r="A7205" i="31"/>
  <c r="W7204" i="31"/>
  <c r="T7204" i="31"/>
  <c r="I7204" i="31"/>
  <c r="A7204" i="31" s="1"/>
  <c r="W7203" i="31"/>
  <c r="T7203" i="31"/>
  <c r="I7203" i="31"/>
  <c r="A7203" i="31"/>
  <c r="W7202" i="31"/>
  <c r="T7202" i="31"/>
  <c r="I7202" i="31"/>
  <c r="A7202" i="31" s="1"/>
  <c r="W7201" i="31"/>
  <c r="T7201" i="31"/>
  <c r="I7201" i="31"/>
  <c r="A7201" i="31"/>
  <c r="W7200" i="31"/>
  <c r="T7200" i="31"/>
  <c r="I7200" i="31"/>
  <c r="A7200" i="31" s="1"/>
  <c r="W7199" i="31"/>
  <c r="T7199" i="31"/>
  <c r="I7199" i="31"/>
  <c r="A7199" i="31" s="1"/>
  <c r="W7198" i="31"/>
  <c r="T7198" i="31"/>
  <c r="I7198" i="31"/>
  <c r="A7198" i="31" s="1"/>
  <c r="W7197" i="31"/>
  <c r="T7197" i="31"/>
  <c r="I7197" i="31"/>
  <c r="A7197" i="31" s="1"/>
  <c r="W7196" i="31"/>
  <c r="T7196" i="31"/>
  <c r="I7196" i="31"/>
  <c r="A7196" i="31" s="1"/>
  <c r="W7195" i="31"/>
  <c r="T7195" i="31"/>
  <c r="I7195" i="31"/>
  <c r="A7195" i="31"/>
  <c r="W7194" i="31"/>
  <c r="T7194" i="31"/>
  <c r="I7194" i="31"/>
  <c r="A7194" i="31" s="1"/>
  <c r="W7193" i="31"/>
  <c r="T7193" i="31"/>
  <c r="I7193" i="31"/>
  <c r="A7193" i="31"/>
  <c r="W7192" i="31"/>
  <c r="T7192" i="31"/>
  <c r="I7192" i="31"/>
  <c r="A7192" i="31" s="1"/>
  <c r="W7191" i="31"/>
  <c r="T7191" i="31"/>
  <c r="I7191" i="31"/>
  <c r="A7191" i="31"/>
  <c r="W7190" i="31"/>
  <c r="T7190" i="31"/>
  <c r="I7190" i="31"/>
  <c r="A7190" i="31" s="1"/>
  <c r="W7189" i="31"/>
  <c r="T7189" i="31"/>
  <c r="I7189" i="31"/>
  <c r="A7189" i="31"/>
  <c r="W7188" i="31"/>
  <c r="T7188" i="31"/>
  <c r="I7188" i="31"/>
  <c r="A7188" i="31" s="1"/>
  <c r="W7187" i="31"/>
  <c r="T7187" i="31"/>
  <c r="I7187" i="31"/>
  <c r="A7187" i="31" s="1"/>
  <c r="W7186" i="31"/>
  <c r="T7186" i="31"/>
  <c r="I7186" i="31"/>
  <c r="A7186" i="31" s="1"/>
  <c r="W7185" i="31"/>
  <c r="T7185" i="31"/>
  <c r="I7185" i="31"/>
  <c r="A7185" i="31"/>
  <c r="W7184" i="31"/>
  <c r="T7184" i="31"/>
  <c r="I7184" i="31"/>
  <c r="A7184" i="31" s="1"/>
  <c r="W7183" i="31"/>
  <c r="T7183" i="31"/>
  <c r="I7183" i="31"/>
  <c r="A7183" i="31" s="1"/>
  <c r="W7182" i="31"/>
  <c r="T7182" i="31"/>
  <c r="I7182" i="31"/>
  <c r="A7182" i="31" s="1"/>
  <c r="W7181" i="31"/>
  <c r="T7181" i="31"/>
  <c r="I7181" i="31"/>
  <c r="A7181" i="31" s="1"/>
  <c r="W7180" i="31"/>
  <c r="T7180" i="31"/>
  <c r="I7180" i="31"/>
  <c r="A7180" i="31" s="1"/>
  <c r="W7179" i="31"/>
  <c r="T7179" i="31"/>
  <c r="I7179" i="31"/>
  <c r="A7179" i="31"/>
  <c r="W7178" i="31"/>
  <c r="T7178" i="31"/>
  <c r="I7178" i="31"/>
  <c r="A7178" i="31" s="1"/>
  <c r="W7177" i="31"/>
  <c r="T7177" i="31"/>
  <c r="I7177" i="31"/>
  <c r="A7177" i="31"/>
  <c r="W7176" i="31"/>
  <c r="T7176" i="31"/>
  <c r="I7176" i="31"/>
  <c r="A7176" i="31" s="1"/>
  <c r="W7175" i="31"/>
  <c r="T7175" i="31"/>
  <c r="I7175" i="31"/>
  <c r="A7175" i="31"/>
  <c r="W7174" i="31"/>
  <c r="T7174" i="31"/>
  <c r="I7174" i="31"/>
  <c r="A7174" i="31" s="1"/>
  <c r="W7173" i="31"/>
  <c r="T7173" i="31"/>
  <c r="I7173" i="31"/>
  <c r="A7173" i="31"/>
  <c r="W7172" i="31"/>
  <c r="T7172" i="31"/>
  <c r="I7172" i="31"/>
  <c r="A7172" i="31" s="1"/>
  <c r="W7171" i="31"/>
  <c r="T7171" i="31"/>
  <c r="I7171" i="31"/>
  <c r="A7171" i="31" s="1"/>
  <c r="W7170" i="31"/>
  <c r="T7170" i="31"/>
  <c r="I7170" i="31"/>
  <c r="A7170" i="31" s="1"/>
  <c r="W7169" i="31"/>
  <c r="T7169" i="31"/>
  <c r="I7169" i="31"/>
  <c r="A7169" i="31"/>
  <c r="W7168" i="31"/>
  <c r="T7168" i="31"/>
  <c r="I7168" i="31"/>
  <c r="A7168" i="31" s="1"/>
  <c r="W7167" i="31"/>
  <c r="T7167" i="31"/>
  <c r="I7167" i="31"/>
  <c r="A7167" i="31" s="1"/>
  <c r="W7166" i="31"/>
  <c r="T7166" i="31"/>
  <c r="I7166" i="31"/>
  <c r="A7166" i="31" s="1"/>
  <c r="W7165" i="31"/>
  <c r="T7165" i="31"/>
  <c r="I7165" i="31"/>
  <c r="A7165" i="31" s="1"/>
  <c r="W7164" i="31"/>
  <c r="T7164" i="31"/>
  <c r="I7164" i="31"/>
  <c r="A7164" i="31" s="1"/>
  <c r="W7163" i="31"/>
  <c r="T7163" i="31"/>
  <c r="I7163" i="31"/>
  <c r="A7163" i="31"/>
  <c r="W7162" i="31"/>
  <c r="T7162" i="31"/>
  <c r="I7162" i="31"/>
  <c r="A7162" i="31" s="1"/>
  <c r="W7161" i="31"/>
  <c r="T7161" i="31"/>
  <c r="I7161" i="31"/>
  <c r="A7161" i="31"/>
  <c r="W7160" i="31"/>
  <c r="T7160" i="31"/>
  <c r="I7160" i="31"/>
  <c r="A7160" i="31" s="1"/>
  <c r="W7159" i="31"/>
  <c r="T7159" i="31"/>
  <c r="I7159" i="31"/>
  <c r="A7159" i="31"/>
  <c r="W7158" i="31"/>
  <c r="T7158" i="31"/>
  <c r="I7158" i="31"/>
  <c r="A7158" i="31" s="1"/>
  <c r="W7157" i="31"/>
  <c r="T7157" i="31"/>
  <c r="I7157" i="31"/>
  <c r="A7157" i="31"/>
  <c r="W7156" i="31"/>
  <c r="T7156" i="31"/>
  <c r="I7156" i="31"/>
  <c r="A7156" i="31" s="1"/>
  <c r="W7155" i="31"/>
  <c r="T7155" i="31"/>
  <c r="I7155" i="31"/>
  <c r="A7155" i="31" s="1"/>
  <c r="W7154" i="31"/>
  <c r="T7154" i="31"/>
  <c r="I7154" i="31"/>
  <c r="A7154" i="31" s="1"/>
  <c r="W7153" i="31"/>
  <c r="T7153" i="31"/>
  <c r="I7153" i="31"/>
  <c r="A7153" i="31"/>
  <c r="W7152" i="31"/>
  <c r="T7152" i="31"/>
  <c r="I7152" i="31"/>
  <c r="A7152" i="31" s="1"/>
  <c r="W7151" i="31"/>
  <c r="T7151" i="31"/>
  <c r="I7151" i="31"/>
  <c r="A7151" i="31" s="1"/>
  <c r="W7150" i="31"/>
  <c r="T7150" i="31"/>
  <c r="I7150" i="31"/>
  <c r="A7150" i="31" s="1"/>
  <c r="W7149" i="31"/>
  <c r="T7149" i="31"/>
  <c r="I7149" i="31"/>
  <c r="A7149" i="31" s="1"/>
  <c r="W7148" i="31"/>
  <c r="T7148" i="31"/>
  <c r="I7148" i="31"/>
  <c r="A7148" i="31" s="1"/>
  <c r="W7147" i="31"/>
  <c r="T7147" i="31"/>
  <c r="I7147" i="31"/>
  <c r="A7147" i="31"/>
  <c r="W7146" i="31"/>
  <c r="T7146" i="31"/>
  <c r="I7146" i="31"/>
  <c r="A7146" i="31" s="1"/>
  <c r="W7145" i="31"/>
  <c r="T7145" i="31"/>
  <c r="I7145" i="31"/>
  <c r="A7145" i="31"/>
  <c r="W7144" i="31"/>
  <c r="T7144" i="31"/>
  <c r="I7144" i="31"/>
  <c r="A7144" i="31" s="1"/>
  <c r="W7143" i="31"/>
  <c r="T7143" i="31"/>
  <c r="I7143" i="31"/>
  <c r="A7143" i="31"/>
  <c r="W7142" i="31"/>
  <c r="T7142" i="31"/>
  <c r="I7142" i="31"/>
  <c r="A7142" i="31" s="1"/>
  <c r="W7141" i="31"/>
  <c r="T7141" i="31"/>
  <c r="I7141" i="31"/>
  <c r="A7141" i="31"/>
  <c r="W7140" i="31"/>
  <c r="T7140" i="31"/>
  <c r="I7140" i="31"/>
  <c r="A7140" i="31" s="1"/>
  <c r="W7139" i="31"/>
  <c r="T7139" i="31"/>
  <c r="I7139" i="31"/>
  <c r="A7139" i="31" s="1"/>
  <c r="W7138" i="31"/>
  <c r="T7138" i="31"/>
  <c r="I7138" i="31"/>
  <c r="A7138" i="31" s="1"/>
  <c r="W7137" i="31"/>
  <c r="T7137" i="31"/>
  <c r="I7137" i="31"/>
  <c r="A7137" i="31"/>
  <c r="W7136" i="31"/>
  <c r="T7136" i="31"/>
  <c r="I7136" i="31"/>
  <c r="A7136" i="31" s="1"/>
  <c r="W7135" i="31"/>
  <c r="T7135" i="31"/>
  <c r="I7135" i="31"/>
  <c r="A7135" i="31" s="1"/>
  <c r="W7134" i="31"/>
  <c r="T7134" i="31"/>
  <c r="I7134" i="31"/>
  <c r="A7134" i="31" s="1"/>
  <c r="W7133" i="31"/>
  <c r="T7133" i="31"/>
  <c r="I7133" i="31"/>
  <c r="A7133" i="31" s="1"/>
  <c r="W7132" i="31"/>
  <c r="T7132" i="31"/>
  <c r="I7132" i="31"/>
  <c r="A7132" i="31" s="1"/>
  <c r="W7131" i="31"/>
  <c r="T7131" i="31"/>
  <c r="I7131" i="31"/>
  <c r="A7131" i="31"/>
  <c r="W7130" i="31"/>
  <c r="T7130" i="31"/>
  <c r="I7130" i="31"/>
  <c r="A7130" i="31" s="1"/>
  <c r="W7129" i="31"/>
  <c r="T7129" i="31"/>
  <c r="I7129" i="31"/>
  <c r="A7129" i="31"/>
  <c r="W7128" i="31"/>
  <c r="T7128" i="31"/>
  <c r="I7128" i="31"/>
  <c r="A7128" i="31" s="1"/>
  <c r="W7127" i="31"/>
  <c r="T7127" i="31"/>
  <c r="I7127" i="31"/>
  <c r="A7127" i="31"/>
  <c r="W7126" i="31"/>
  <c r="T7126" i="31"/>
  <c r="I7126" i="31"/>
  <c r="A7126" i="31" s="1"/>
  <c r="W7125" i="31"/>
  <c r="T7125" i="31"/>
  <c r="I7125" i="31"/>
  <c r="A7125" i="31"/>
  <c r="W7124" i="31"/>
  <c r="T7124" i="31"/>
  <c r="I7124" i="31"/>
  <c r="A7124" i="31" s="1"/>
  <c r="W7123" i="31"/>
  <c r="T7123" i="31"/>
  <c r="I7123" i="31"/>
  <c r="A7123" i="31" s="1"/>
  <c r="W7122" i="31"/>
  <c r="T7122" i="31"/>
  <c r="I7122" i="31"/>
  <c r="A7122" i="31" s="1"/>
  <c r="W7121" i="31"/>
  <c r="T7121" i="31"/>
  <c r="I7121" i="31"/>
  <c r="A7121" i="31"/>
  <c r="W7120" i="31"/>
  <c r="T7120" i="31"/>
  <c r="I7120" i="31"/>
  <c r="A7120" i="31" s="1"/>
  <c r="W7119" i="31"/>
  <c r="T7119" i="31"/>
  <c r="I7119" i="31"/>
  <c r="A7119" i="31" s="1"/>
  <c r="W7118" i="31"/>
  <c r="T7118" i="31"/>
  <c r="I7118" i="31"/>
  <c r="A7118" i="31" s="1"/>
  <c r="W7117" i="31"/>
  <c r="T7117" i="31"/>
  <c r="I7117" i="31"/>
  <c r="A7117" i="31" s="1"/>
  <c r="W7116" i="31"/>
  <c r="T7116" i="31"/>
  <c r="I7116" i="31"/>
  <c r="A7116" i="31" s="1"/>
  <c r="W7115" i="31"/>
  <c r="T7115" i="31"/>
  <c r="I7115" i="31"/>
  <c r="A7115" i="31"/>
  <c r="W7114" i="31"/>
  <c r="T7114" i="31"/>
  <c r="I7114" i="31"/>
  <c r="A7114" i="31" s="1"/>
  <c r="W7113" i="31"/>
  <c r="T7113" i="31"/>
  <c r="I7113" i="31"/>
  <c r="A7113" i="31"/>
  <c r="W7112" i="31"/>
  <c r="T7112" i="31"/>
  <c r="I7112" i="31"/>
  <c r="A7112" i="31" s="1"/>
  <c r="W7111" i="31"/>
  <c r="T7111" i="31"/>
  <c r="I7111" i="31"/>
  <c r="A7111" i="31"/>
  <c r="W7110" i="31"/>
  <c r="T7110" i="31"/>
  <c r="I7110" i="31"/>
  <c r="A7110" i="31" s="1"/>
  <c r="W7109" i="31"/>
  <c r="T7109" i="31"/>
  <c r="I7109" i="31"/>
  <c r="A7109" i="31"/>
  <c r="W7108" i="31"/>
  <c r="T7108" i="31"/>
  <c r="I7108" i="31"/>
  <c r="A7108" i="31" s="1"/>
  <c r="W7107" i="31"/>
  <c r="T7107" i="31"/>
  <c r="I7107" i="31"/>
  <c r="A7107" i="31" s="1"/>
  <c r="W7106" i="31"/>
  <c r="T7106" i="31"/>
  <c r="I7106" i="31"/>
  <c r="A7106" i="31" s="1"/>
  <c r="W7105" i="31"/>
  <c r="T7105" i="31"/>
  <c r="I7105" i="31"/>
  <c r="A7105" i="31"/>
  <c r="W7104" i="31"/>
  <c r="T7104" i="31"/>
  <c r="I7104" i="31"/>
  <c r="A7104" i="31" s="1"/>
  <c r="W7103" i="31"/>
  <c r="T7103" i="31"/>
  <c r="I7103" i="31"/>
  <c r="A7103" i="31" s="1"/>
  <c r="W7102" i="31"/>
  <c r="T7102" i="31"/>
  <c r="I7102" i="31"/>
  <c r="A7102" i="31" s="1"/>
  <c r="W7101" i="31"/>
  <c r="T7101" i="31"/>
  <c r="I7101" i="31"/>
  <c r="A7101" i="31" s="1"/>
  <c r="W7100" i="31"/>
  <c r="T7100" i="31"/>
  <c r="I7100" i="31"/>
  <c r="A7100" i="31" s="1"/>
  <c r="W7099" i="31"/>
  <c r="T7099" i="31"/>
  <c r="I7099" i="31"/>
  <c r="A7099" i="31"/>
  <c r="W7098" i="31"/>
  <c r="T7098" i="31"/>
  <c r="I7098" i="31"/>
  <c r="A7098" i="31" s="1"/>
  <c r="W7097" i="31"/>
  <c r="T7097" i="31"/>
  <c r="I7097" i="31"/>
  <c r="A7097" i="31"/>
  <c r="W7096" i="31"/>
  <c r="T7096" i="31"/>
  <c r="I7096" i="31"/>
  <c r="A7096" i="31"/>
  <c r="W7095" i="31"/>
  <c r="T7095" i="31"/>
  <c r="I7095" i="31"/>
  <c r="A7095" i="31"/>
  <c r="W7094" i="31"/>
  <c r="T7094" i="31"/>
  <c r="I7094" i="31"/>
  <c r="A7094" i="31"/>
  <c r="W7093" i="31"/>
  <c r="T7093" i="31"/>
  <c r="I7093" i="31"/>
  <c r="A7093" i="31"/>
  <c r="W7092" i="31"/>
  <c r="T7092" i="31"/>
  <c r="I7092" i="31"/>
  <c r="A7092" i="31"/>
  <c r="W7091" i="31"/>
  <c r="T7091" i="31"/>
  <c r="I7091" i="31"/>
  <c r="A7091" i="31"/>
  <c r="W7090" i="31"/>
  <c r="T7090" i="31"/>
  <c r="I7090" i="31"/>
  <c r="A7090" i="31"/>
  <c r="W7089" i="31"/>
  <c r="T7089" i="31"/>
  <c r="I7089" i="31"/>
  <c r="A7089" i="31"/>
  <c r="W7088" i="31"/>
  <c r="T7088" i="31"/>
  <c r="I7088" i="31"/>
  <c r="A7088" i="31"/>
  <c r="W7087" i="31"/>
  <c r="T7087" i="31"/>
  <c r="I7087" i="31"/>
  <c r="A7087" i="31"/>
  <c r="W7086" i="31"/>
  <c r="T7086" i="31"/>
  <c r="I7086" i="31"/>
  <c r="A7086" i="31"/>
  <c r="W7085" i="31"/>
  <c r="T7085" i="31"/>
  <c r="I7085" i="31"/>
  <c r="A7085" i="31"/>
  <c r="W7084" i="31"/>
  <c r="T7084" i="31"/>
  <c r="I7084" i="31"/>
  <c r="A7084" i="31"/>
  <c r="W7083" i="31"/>
  <c r="T7083" i="31"/>
  <c r="I7083" i="31"/>
  <c r="A7083" i="31"/>
  <c r="W7082" i="31"/>
  <c r="T7082" i="31"/>
  <c r="I7082" i="31"/>
  <c r="A7082" i="31"/>
  <c r="W7081" i="31"/>
  <c r="T7081" i="31"/>
  <c r="I7081" i="31"/>
  <c r="A7081" i="31"/>
  <c r="W7080" i="31"/>
  <c r="T7080" i="31"/>
  <c r="I7080" i="31"/>
  <c r="A7080" i="31"/>
  <c r="W7079" i="31"/>
  <c r="T7079" i="31"/>
  <c r="I7079" i="31"/>
  <c r="A7079" i="31"/>
  <c r="W7078" i="31"/>
  <c r="T7078" i="31"/>
  <c r="I7078" i="31"/>
  <c r="A7078" i="31"/>
  <c r="W7077" i="31"/>
  <c r="T7077" i="31"/>
  <c r="I7077" i="31"/>
  <c r="A7077" i="31"/>
  <c r="W7076" i="31"/>
  <c r="T7076" i="31"/>
  <c r="I7076" i="31"/>
  <c r="A7076" i="31"/>
  <c r="W7075" i="31"/>
  <c r="T7075" i="31"/>
  <c r="I7075" i="31"/>
  <c r="A7075" i="31"/>
  <c r="W7074" i="31"/>
  <c r="T7074" i="31"/>
  <c r="I7074" i="31"/>
  <c r="A7074" i="31"/>
  <c r="W7073" i="31"/>
  <c r="T7073" i="31"/>
  <c r="I7073" i="31"/>
  <c r="A7073" i="31"/>
  <c r="W7072" i="31"/>
  <c r="T7072" i="31"/>
  <c r="I7072" i="31"/>
  <c r="A7072" i="31"/>
  <c r="W7071" i="31"/>
  <c r="T7071" i="31"/>
  <c r="I7071" i="31"/>
  <c r="A7071" i="31"/>
  <c r="W7070" i="31"/>
  <c r="T7070" i="31"/>
  <c r="I7070" i="31"/>
  <c r="A7070" i="31"/>
  <c r="W7069" i="31"/>
  <c r="T7069" i="31"/>
  <c r="I7069" i="31"/>
  <c r="A7069" i="31"/>
  <c r="W7068" i="31"/>
  <c r="T7068" i="31"/>
  <c r="I7068" i="31"/>
  <c r="A7068" i="31"/>
  <c r="W7067" i="31"/>
  <c r="T7067" i="31"/>
  <c r="I7067" i="31"/>
  <c r="A7067" i="31"/>
  <c r="W7066" i="31"/>
  <c r="T7066" i="31"/>
  <c r="I7066" i="31"/>
  <c r="A7066" i="31"/>
  <c r="W7065" i="31"/>
  <c r="T7065" i="31"/>
  <c r="I7065" i="31"/>
  <c r="A7065" i="31"/>
  <c r="W7064" i="31"/>
  <c r="T7064" i="31"/>
  <c r="I7064" i="31"/>
  <c r="A7064" i="31"/>
  <c r="W7063" i="31"/>
  <c r="T7063" i="31"/>
  <c r="I7063" i="31"/>
  <c r="A7063" i="31"/>
  <c r="W7062" i="31"/>
  <c r="T7062" i="31"/>
  <c r="I7062" i="31"/>
  <c r="A7062" i="31"/>
  <c r="W7061" i="31"/>
  <c r="T7061" i="31"/>
  <c r="I7061" i="31"/>
  <c r="A7061" i="31"/>
  <c r="W7060" i="31"/>
  <c r="T7060" i="31"/>
  <c r="I7060" i="31"/>
  <c r="A7060" i="31"/>
  <c r="W7059" i="31"/>
  <c r="T7059" i="31"/>
  <c r="I7059" i="31"/>
  <c r="A7059" i="31"/>
  <c r="W7058" i="31"/>
  <c r="T7058" i="31"/>
  <c r="I7058" i="31"/>
  <c r="A7058" i="31"/>
  <c r="W7057" i="31"/>
  <c r="T7057" i="31"/>
  <c r="I7057" i="31"/>
  <c r="A7057" i="31"/>
  <c r="W7056" i="31"/>
  <c r="T7056" i="31"/>
  <c r="I7056" i="31"/>
  <c r="A7056" i="31"/>
  <c r="W7055" i="31"/>
  <c r="T7055" i="31"/>
  <c r="I7055" i="31"/>
  <c r="A7055" i="31"/>
  <c r="W7054" i="31"/>
  <c r="T7054" i="31"/>
  <c r="I7054" i="31"/>
  <c r="A7054" i="31"/>
  <c r="W7053" i="31"/>
  <c r="T7053" i="31"/>
  <c r="I7053" i="31"/>
  <c r="A7053" i="31"/>
  <c r="W7052" i="31"/>
  <c r="T7052" i="31"/>
  <c r="I7052" i="31"/>
  <c r="A7052" i="31"/>
  <c r="W7051" i="31"/>
  <c r="T7051" i="31"/>
  <c r="I7051" i="31"/>
  <c r="A7051" i="31"/>
  <c r="W7050" i="31"/>
  <c r="T7050" i="31"/>
  <c r="I7050" i="31"/>
  <c r="A7050" i="31"/>
  <c r="W7049" i="31"/>
  <c r="T7049" i="31"/>
  <c r="I7049" i="31"/>
  <c r="A7049" i="31"/>
  <c r="W7048" i="31"/>
  <c r="T7048" i="31"/>
  <c r="I7048" i="31"/>
  <c r="A7048" i="31"/>
  <c r="W7047" i="31"/>
  <c r="T7047" i="31"/>
  <c r="I7047" i="31"/>
  <c r="A7047" i="31"/>
  <c r="W7046" i="31"/>
  <c r="T7046" i="31"/>
  <c r="I7046" i="31"/>
  <c r="A7046" i="31"/>
  <c r="W7045" i="31"/>
  <c r="T7045" i="31"/>
  <c r="I7045" i="31"/>
  <c r="A7045" i="31"/>
  <c r="W7044" i="31"/>
  <c r="T7044" i="31"/>
  <c r="I7044" i="31"/>
  <c r="A7044" i="31"/>
  <c r="W7043" i="31"/>
  <c r="T7043" i="31"/>
  <c r="I7043" i="31"/>
  <c r="A7043" i="31"/>
  <c r="W7042" i="31"/>
  <c r="T7042" i="31"/>
  <c r="I7042" i="31"/>
  <c r="A7042" i="31"/>
  <c r="W7041" i="31"/>
  <c r="T7041" i="31"/>
  <c r="I7041" i="31"/>
  <c r="A7041" i="31"/>
  <c r="W7040" i="31"/>
  <c r="T7040" i="31"/>
  <c r="I7040" i="31"/>
  <c r="A7040" i="31"/>
  <c r="W7039" i="31"/>
  <c r="T7039" i="31"/>
  <c r="I7039" i="31"/>
  <c r="A7039" i="31"/>
  <c r="W7038" i="31"/>
  <c r="T7038" i="31"/>
  <c r="I7038" i="31"/>
  <c r="A7038" i="31"/>
  <c r="W7037" i="31"/>
  <c r="T7037" i="31"/>
  <c r="I7037" i="31"/>
  <c r="A7037" i="31"/>
  <c r="W7036" i="31"/>
  <c r="T7036" i="31"/>
  <c r="I7036" i="31"/>
  <c r="A7036" i="31"/>
  <c r="W7035" i="31"/>
  <c r="T7035" i="31"/>
  <c r="I7035" i="31"/>
  <c r="A7035" i="31"/>
  <c r="W7034" i="31"/>
  <c r="T7034" i="31"/>
  <c r="I7034" i="31"/>
  <c r="A7034" i="31"/>
  <c r="W7033" i="31"/>
  <c r="T7033" i="31"/>
  <c r="I7033" i="31"/>
  <c r="A7033" i="31"/>
  <c r="W7032" i="31"/>
  <c r="T7032" i="31"/>
  <c r="I7032" i="31"/>
  <c r="A7032" i="31"/>
  <c r="W7031" i="31"/>
  <c r="T7031" i="31"/>
  <c r="I7031" i="31"/>
  <c r="A7031" i="31"/>
  <c r="W7030" i="31"/>
  <c r="T7030" i="31"/>
  <c r="I7030" i="31"/>
  <c r="A7030" i="31"/>
  <c r="W7029" i="31"/>
  <c r="T7029" i="31"/>
  <c r="I7029" i="31"/>
  <c r="A7029" i="31"/>
  <c r="W7028" i="31"/>
  <c r="T7028" i="31"/>
  <c r="I7028" i="31"/>
  <c r="A7028" i="31"/>
  <c r="W7027" i="31"/>
  <c r="T7027" i="31"/>
  <c r="I7027" i="31"/>
  <c r="A7027" i="31"/>
  <c r="W7026" i="31"/>
  <c r="T7026" i="31"/>
  <c r="I7026" i="31"/>
  <c r="A7026" i="31"/>
  <c r="W7025" i="31"/>
  <c r="T7025" i="31"/>
  <c r="I7025" i="31"/>
  <c r="A7025" i="31"/>
  <c r="W7024" i="31"/>
  <c r="T7024" i="31"/>
  <c r="I7024" i="31"/>
  <c r="A7024" i="31"/>
  <c r="W7023" i="31"/>
  <c r="T7023" i="31"/>
  <c r="I7023" i="31"/>
  <c r="A7023" i="31"/>
  <c r="W7022" i="31"/>
  <c r="T7022" i="31"/>
  <c r="I7022" i="31"/>
  <c r="A7022" i="31"/>
  <c r="W7021" i="31"/>
  <c r="T7021" i="31"/>
  <c r="I7021" i="31"/>
  <c r="A7021" i="31"/>
  <c r="W7020" i="31"/>
  <c r="T7020" i="31"/>
  <c r="I7020" i="31"/>
  <c r="A7020" i="31"/>
  <c r="W7019" i="31"/>
  <c r="T7019" i="31"/>
  <c r="I7019" i="31"/>
  <c r="A7019" i="31"/>
  <c r="W7018" i="31"/>
  <c r="T7018" i="31"/>
  <c r="I7018" i="31"/>
  <c r="A7018" i="31"/>
  <c r="W7017" i="31"/>
  <c r="T7017" i="31"/>
  <c r="I7017" i="31"/>
  <c r="A7017" i="31"/>
  <c r="W7016" i="31"/>
  <c r="T7016" i="31"/>
  <c r="I7016" i="31"/>
  <c r="A7016" i="31"/>
  <c r="W7015" i="31"/>
  <c r="T7015" i="31"/>
  <c r="I7015" i="31"/>
  <c r="A7015" i="31"/>
  <c r="W7014" i="31"/>
  <c r="T7014" i="31"/>
  <c r="I7014" i="31"/>
  <c r="A7014" i="31"/>
  <c r="W7013" i="31"/>
  <c r="T7013" i="31"/>
  <c r="I7013" i="31"/>
  <c r="A7013" i="31"/>
  <c r="W7012" i="31"/>
  <c r="T7012" i="31"/>
  <c r="I7012" i="31"/>
  <c r="A7012" i="31"/>
  <c r="W7011" i="31"/>
  <c r="T7011" i="31"/>
  <c r="I7011" i="31"/>
  <c r="A7011" i="31"/>
  <c r="W7010" i="31"/>
  <c r="T7010" i="31"/>
  <c r="I7010" i="31"/>
  <c r="A7010" i="31"/>
  <c r="W7009" i="31"/>
  <c r="T7009" i="31"/>
  <c r="I7009" i="31"/>
  <c r="A7009" i="31"/>
  <c r="W7008" i="31"/>
  <c r="T7008" i="31"/>
  <c r="I7008" i="31"/>
  <c r="A7008" i="31"/>
  <c r="W7007" i="31"/>
  <c r="T7007" i="31"/>
  <c r="I7007" i="31"/>
  <c r="A7007" i="31"/>
  <c r="W7006" i="31"/>
  <c r="T7006" i="31"/>
  <c r="I7006" i="31"/>
  <c r="A7006" i="31"/>
  <c r="W7005" i="31"/>
  <c r="T7005" i="31"/>
  <c r="I7005" i="31"/>
  <c r="A7005" i="31"/>
  <c r="W7004" i="31"/>
  <c r="T7004" i="31"/>
  <c r="I7004" i="31"/>
  <c r="A7004" i="31"/>
  <c r="W7003" i="31"/>
  <c r="T7003" i="31"/>
  <c r="I7003" i="31"/>
  <c r="A7003" i="31"/>
  <c r="W7002" i="31"/>
  <c r="T7002" i="31"/>
  <c r="I7002" i="31"/>
  <c r="A7002" i="31"/>
  <c r="W7001" i="31"/>
  <c r="T7001" i="31"/>
  <c r="I7001" i="31"/>
  <c r="A7001" i="31"/>
  <c r="W7000" i="31"/>
  <c r="T7000" i="31"/>
  <c r="I7000" i="31"/>
  <c r="A7000" i="31"/>
  <c r="W6999" i="31"/>
  <c r="T6999" i="31"/>
  <c r="I6999" i="31"/>
  <c r="A6999" i="31"/>
  <c r="W6998" i="31"/>
  <c r="T6998" i="31"/>
  <c r="I6998" i="31"/>
  <c r="A6998" i="31"/>
  <c r="W6997" i="31"/>
  <c r="T6997" i="31"/>
  <c r="I6997" i="31"/>
  <c r="A6997" i="31"/>
  <c r="W6996" i="31"/>
  <c r="T6996" i="31"/>
  <c r="I6996" i="31"/>
  <c r="A6996" i="31"/>
  <c r="W6995" i="31"/>
  <c r="T6995" i="31"/>
  <c r="I6995" i="31"/>
  <c r="A6995" i="31"/>
  <c r="W6994" i="31"/>
  <c r="T6994" i="31"/>
  <c r="I6994" i="31"/>
  <c r="A6994" i="31"/>
  <c r="W6993" i="31"/>
  <c r="T6993" i="31"/>
  <c r="I6993" i="31"/>
  <c r="A6993" i="31"/>
  <c r="W6992" i="31"/>
  <c r="T6992" i="31"/>
  <c r="I6992" i="31"/>
  <c r="A6992" i="31"/>
  <c r="W6991" i="31"/>
  <c r="T6991" i="31"/>
  <c r="I6991" i="31"/>
  <c r="A6991" i="31"/>
  <c r="W6990" i="31"/>
  <c r="T6990" i="31"/>
  <c r="I6990" i="31"/>
  <c r="A6990" i="31"/>
  <c r="W6989" i="31"/>
  <c r="T6989" i="31"/>
  <c r="I6989" i="31"/>
  <c r="A6989" i="31"/>
  <c r="W6988" i="31"/>
  <c r="T6988" i="31"/>
  <c r="I6988" i="31"/>
  <c r="A6988" i="31"/>
  <c r="W6987" i="31"/>
  <c r="T6987" i="31"/>
  <c r="I6987" i="31"/>
  <c r="A6987" i="31"/>
  <c r="W6986" i="31"/>
  <c r="T6986" i="31"/>
  <c r="I6986" i="31"/>
  <c r="A6986" i="31"/>
  <c r="W6985" i="31"/>
  <c r="T6985" i="31"/>
  <c r="I6985" i="31"/>
  <c r="A6985" i="31"/>
  <c r="W6984" i="31"/>
  <c r="T6984" i="31"/>
  <c r="I6984" i="31"/>
  <c r="A6984" i="31"/>
  <c r="W6983" i="31"/>
  <c r="T6983" i="31"/>
  <c r="I6983" i="31"/>
  <c r="A6983" i="31"/>
  <c r="W6982" i="31"/>
  <c r="T6982" i="31"/>
  <c r="I6982" i="31"/>
  <c r="A6982" i="31"/>
  <c r="W6981" i="31"/>
  <c r="T6981" i="31"/>
  <c r="I6981" i="31"/>
  <c r="A6981" i="31"/>
  <c r="W6980" i="31"/>
  <c r="T6980" i="31"/>
  <c r="I6980" i="31"/>
  <c r="A6980" i="31"/>
  <c r="W6979" i="31"/>
  <c r="T6979" i="31"/>
  <c r="I6979" i="31"/>
  <c r="A6979" i="31"/>
  <c r="W6978" i="31"/>
  <c r="T6978" i="31"/>
  <c r="I6978" i="31"/>
  <c r="A6978" i="31"/>
  <c r="W6977" i="31"/>
  <c r="T6977" i="31"/>
  <c r="I6977" i="31"/>
  <c r="A6977" i="31"/>
  <c r="W6976" i="31"/>
  <c r="T6976" i="31"/>
  <c r="I6976" i="31"/>
  <c r="A6976" i="31"/>
  <c r="W6975" i="31"/>
  <c r="T6975" i="31"/>
  <c r="I6975" i="31"/>
  <c r="A6975" i="31"/>
  <c r="W6974" i="31"/>
  <c r="T6974" i="31"/>
  <c r="I6974" i="31"/>
  <c r="A6974" i="31"/>
  <c r="W6973" i="31"/>
  <c r="T6973" i="31"/>
  <c r="I6973" i="31"/>
  <c r="A6973" i="31"/>
  <c r="W6972" i="31"/>
  <c r="T6972" i="31"/>
  <c r="I6972" i="31"/>
  <c r="A6972" i="31"/>
  <c r="W6971" i="31"/>
  <c r="T6971" i="31"/>
  <c r="I6971" i="31"/>
  <c r="A6971" i="31"/>
  <c r="W6970" i="31"/>
  <c r="T6970" i="31"/>
  <c r="I6970" i="31"/>
  <c r="A6970" i="31"/>
  <c r="W6969" i="31"/>
  <c r="T6969" i="31"/>
  <c r="I6969" i="31"/>
  <c r="A6969" i="31"/>
  <c r="W6968" i="31"/>
  <c r="T6968" i="31"/>
  <c r="I6968" i="31"/>
  <c r="A6968" i="31"/>
  <c r="W6967" i="31"/>
  <c r="T6967" i="31"/>
  <c r="I6967" i="31"/>
  <c r="A6967" i="31"/>
  <c r="W6966" i="31"/>
  <c r="T6966" i="31"/>
  <c r="I6966" i="31"/>
  <c r="A6966" i="31"/>
  <c r="W6965" i="31"/>
  <c r="T6965" i="31"/>
  <c r="I6965" i="31"/>
  <c r="A6965" i="31"/>
  <c r="W6964" i="31"/>
  <c r="T6964" i="31"/>
  <c r="I6964" i="31"/>
  <c r="A6964" i="31"/>
  <c r="W6963" i="31"/>
  <c r="T6963" i="31"/>
  <c r="I6963" i="31"/>
  <c r="A6963" i="31"/>
  <c r="W6962" i="31"/>
  <c r="T6962" i="31"/>
  <c r="I6962" i="31"/>
  <c r="A6962" i="31"/>
  <c r="W6961" i="31"/>
  <c r="T6961" i="31"/>
  <c r="I6961" i="31"/>
  <c r="A6961" i="31"/>
  <c r="W6960" i="31"/>
  <c r="T6960" i="31"/>
  <c r="I6960" i="31"/>
  <c r="A6960" i="31"/>
  <c r="W6959" i="31"/>
  <c r="T6959" i="31"/>
  <c r="I6959" i="31"/>
  <c r="A6959" i="31"/>
  <c r="W6958" i="31"/>
  <c r="T6958" i="31"/>
  <c r="I6958" i="31"/>
  <c r="A6958" i="31"/>
  <c r="W6957" i="31"/>
  <c r="T6957" i="31"/>
  <c r="I6957" i="31"/>
  <c r="A6957" i="31"/>
  <c r="W6956" i="31"/>
  <c r="T6956" i="31"/>
  <c r="I6956" i="31"/>
  <c r="A6956" i="31"/>
  <c r="W6955" i="31"/>
  <c r="T6955" i="31"/>
  <c r="I6955" i="31"/>
  <c r="A6955" i="31"/>
  <c r="W6954" i="31"/>
  <c r="T6954" i="31"/>
  <c r="I6954" i="31"/>
  <c r="A6954" i="31"/>
  <c r="W6953" i="31"/>
  <c r="T6953" i="31"/>
  <c r="I6953" i="31"/>
  <c r="A6953" i="31"/>
  <c r="W6952" i="31"/>
  <c r="T6952" i="31"/>
  <c r="I6952" i="31"/>
  <c r="A6952" i="31"/>
  <c r="W6951" i="31"/>
  <c r="T6951" i="31"/>
  <c r="I6951" i="31"/>
  <c r="A6951" i="31"/>
  <c r="W6950" i="31"/>
  <c r="T6950" i="31"/>
  <c r="I6950" i="31"/>
  <c r="A6950" i="31"/>
  <c r="W6949" i="31"/>
  <c r="T6949" i="31"/>
  <c r="I6949" i="31"/>
  <c r="A6949" i="31"/>
  <c r="W6948" i="31"/>
  <c r="T6948" i="31"/>
  <c r="I6948" i="31"/>
  <c r="A6948" i="31"/>
  <c r="W6947" i="31"/>
  <c r="T6947" i="31"/>
  <c r="I6947" i="31"/>
  <c r="A6947" i="31"/>
  <c r="W6946" i="31"/>
  <c r="T6946" i="31"/>
  <c r="I6946" i="31"/>
  <c r="A6946" i="31"/>
  <c r="W6945" i="31"/>
  <c r="T6945" i="31"/>
  <c r="I6945" i="31"/>
  <c r="A6945" i="31"/>
  <c r="W6944" i="31"/>
  <c r="T6944" i="31"/>
  <c r="I6944" i="31"/>
  <c r="A6944" i="31"/>
  <c r="W6943" i="31"/>
  <c r="T6943" i="31"/>
  <c r="I6943" i="31"/>
  <c r="A6943" i="31"/>
  <c r="W6942" i="31"/>
  <c r="T6942" i="31"/>
  <c r="I6942" i="31"/>
  <c r="A6942" i="31"/>
  <c r="W6941" i="31"/>
  <c r="T6941" i="31"/>
  <c r="I6941" i="31"/>
  <c r="A6941" i="31"/>
  <c r="W6940" i="31"/>
  <c r="T6940" i="31"/>
  <c r="I6940" i="31"/>
  <c r="A6940" i="31"/>
  <c r="W6939" i="31"/>
  <c r="T6939" i="31"/>
  <c r="I6939" i="31"/>
  <c r="A6939" i="31"/>
  <c r="W6938" i="31"/>
  <c r="T6938" i="31"/>
  <c r="I6938" i="31"/>
  <c r="A6938" i="31"/>
  <c r="W6937" i="31"/>
  <c r="T6937" i="31"/>
  <c r="I6937" i="31"/>
  <c r="A6937" i="31"/>
  <c r="W6936" i="31"/>
  <c r="T6936" i="31"/>
  <c r="I6936" i="31"/>
  <c r="A6936" i="31"/>
  <c r="W6935" i="31"/>
  <c r="T6935" i="31"/>
  <c r="I6935" i="31"/>
  <c r="A6935" i="31"/>
  <c r="W6934" i="31"/>
  <c r="T6934" i="31"/>
  <c r="I6934" i="31"/>
  <c r="A6934" i="31"/>
  <c r="W6933" i="31"/>
  <c r="T6933" i="31"/>
  <c r="I6933" i="31"/>
  <c r="A6933" i="31"/>
  <c r="W6932" i="31"/>
  <c r="T6932" i="31"/>
  <c r="I6932" i="31"/>
  <c r="A6932" i="31"/>
  <c r="W6931" i="31"/>
  <c r="T6931" i="31"/>
  <c r="I6931" i="31"/>
  <c r="A6931" i="31"/>
  <c r="W6930" i="31"/>
  <c r="T6930" i="31"/>
  <c r="I6930" i="31"/>
  <c r="A6930" i="31"/>
  <c r="W6929" i="31"/>
  <c r="T6929" i="31"/>
  <c r="I6929" i="31"/>
  <c r="A6929" i="31"/>
  <c r="W6928" i="31"/>
  <c r="T6928" i="31"/>
  <c r="I6928" i="31"/>
  <c r="A6928" i="31"/>
  <c r="W6927" i="31"/>
  <c r="T6927" i="31"/>
  <c r="I6927" i="31"/>
  <c r="A6927" i="31"/>
  <c r="W6926" i="31"/>
  <c r="T6926" i="31"/>
  <c r="I6926" i="31"/>
  <c r="A6926" i="31"/>
  <c r="W6925" i="31"/>
  <c r="T6925" i="31"/>
  <c r="I6925" i="31"/>
  <c r="A6925" i="31"/>
  <c r="W6924" i="31"/>
  <c r="T6924" i="31"/>
  <c r="I6924" i="31"/>
  <c r="A6924" i="31"/>
  <c r="W6923" i="31"/>
  <c r="T6923" i="31"/>
  <c r="I6923" i="31"/>
  <c r="A6923" i="31"/>
  <c r="W6922" i="31"/>
  <c r="T6922" i="31"/>
  <c r="I6922" i="31"/>
  <c r="A6922" i="31"/>
  <c r="W6921" i="31"/>
  <c r="T6921" i="31"/>
  <c r="I6921" i="31"/>
  <c r="A6921" i="31"/>
  <c r="W6920" i="31"/>
  <c r="T6920" i="31"/>
  <c r="I6920" i="31"/>
  <c r="A6920" i="31"/>
  <c r="W6919" i="31"/>
  <c r="T6919" i="31"/>
  <c r="I6919" i="31"/>
  <c r="A6919" i="31"/>
  <c r="W6918" i="31"/>
  <c r="T6918" i="31"/>
  <c r="I6918" i="31"/>
  <c r="A6918" i="31"/>
  <c r="W6917" i="31"/>
  <c r="T6917" i="31"/>
  <c r="I6917" i="31"/>
  <c r="A6917" i="31"/>
  <c r="W6916" i="31"/>
  <c r="T6916" i="31"/>
  <c r="I6916" i="31"/>
  <c r="A6916" i="31"/>
  <c r="W6915" i="31"/>
  <c r="T6915" i="31"/>
  <c r="I6915" i="31"/>
  <c r="A6915" i="31"/>
  <c r="W6914" i="31"/>
  <c r="T6914" i="31"/>
  <c r="I6914" i="31"/>
  <c r="A6914" i="31"/>
  <c r="W6913" i="31"/>
  <c r="T6913" i="31"/>
  <c r="I6913" i="31"/>
  <c r="A6913" i="31"/>
  <c r="W6912" i="31"/>
  <c r="T6912" i="31"/>
  <c r="I6912" i="31"/>
  <c r="A6912" i="31"/>
  <c r="W6911" i="31"/>
  <c r="T6911" i="31"/>
  <c r="I6911" i="31"/>
  <c r="A6911" i="31"/>
  <c r="W6910" i="31"/>
  <c r="T6910" i="31"/>
  <c r="I6910" i="31"/>
  <c r="A6910" i="31"/>
  <c r="W6909" i="31"/>
  <c r="T6909" i="31"/>
  <c r="I6909" i="31"/>
  <c r="A6909" i="31"/>
  <c r="W6908" i="31"/>
  <c r="T6908" i="31"/>
  <c r="I6908" i="31"/>
  <c r="A6908" i="31"/>
  <c r="W6907" i="31"/>
  <c r="T6907" i="31"/>
  <c r="I6907" i="31"/>
  <c r="A6907" i="31"/>
  <c r="W6906" i="31"/>
  <c r="T6906" i="31"/>
  <c r="I6906" i="31"/>
  <c r="A6906" i="31"/>
  <c r="W6905" i="31"/>
  <c r="T6905" i="31"/>
  <c r="I6905" i="31"/>
  <c r="A6905" i="31" s="1"/>
  <c r="W6904" i="31"/>
  <c r="T6904" i="31"/>
  <c r="I6904" i="31"/>
  <c r="A6904" i="31"/>
  <c r="W6903" i="31"/>
  <c r="T6903" i="31"/>
  <c r="I6903" i="31"/>
  <c r="A6903" i="31" s="1"/>
  <c r="W6902" i="31"/>
  <c r="T6902" i="31"/>
  <c r="I6902" i="31"/>
  <c r="A6902" i="31"/>
  <c r="W6901" i="31"/>
  <c r="T6901" i="31"/>
  <c r="I6901" i="31"/>
  <c r="A6901" i="31" s="1"/>
  <c r="W6900" i="31"/>
  <c r="T6900" i="31"/>
  <c r="I6900" i="31"/>
  <c r="A6900" i="31"/>
  <c r="W6899" i="31"/>
  <c r="T6899" i="31"/>
  <c r="I6899" i="31"/>
  <c r="A6899" i="31" s="1"/>
  <c r="W6898" i="31"/>
  <c r="T6898" i="31"/>
  <c r="I6898" i="31"/>
  <c r="A6898" i="31"/>
  <c r="W6897" i="31"/>
  <c r="T6897" i="31"/>
  <c r="I6897" i="31"/>
  <c r="A6897" i="31" s="1"/>
  <c r="W6896" i="31"/>
  <c r="T6896" i="31"/>
  <c r="I6896" i="31"/>
  <c r="A6896" i="31"/>
  <c r="W6895" i="31"/>
  <c r="T6895" i="31"/>
  <c r="I6895" i="31"/>
  <c r="A6895" i="31" s="1"/>
  <c r="W6894" i="31"/>
  <c r="T6894" i="31"/>
  <c r="I6894" i="31"/>
  <c r="A6894" i="31"/>
  <c r="W6893" i="31"/>
  <c r="T6893" i="31"/>
  <c r="I6893" i="31"/>
  <c r="A6893" i="31" s="1"/>
  <c r="W6892" i="31"/>
  <c r="T6892" i="31"/>
  <c r="I6892" i="31"/>
  <c r="A6892" i="31"/>
  <c r="W6891" i="31"/>
  <c r="T6891" i="31"/>
  <c r="I6891" i="31"/>
  <c r="A6891" i="31" s="1"/>
  <c r="W6890" i="31"/>
  <c r="T6890" i="31"/>
  <c r="I6890" i="31"/>
  <c r="A6890" i="31"/>
  <c r="W6889" i="31"/>
  <c r="T6889" i="31"/>
  <c r="I6889" i="31"/>
  <c r="A6889" i="31" s="1"/>
  <c r="W6888" i="31"/>
  <c r="T6888" i="31"/>
  <c r="I6888" i="31"/>
  <c r="A6888" i="31"/>
  <c r="W6887" i="31"/>
  <c r="T6887" i="31"/>
  <c r="I6887" i="31"/>
  <c r="A6887" i="31" s="1"/>
  <c r="W6886" i="31"/>
  <c r="T6886" i="31"/>
  <c r="I6886" i="31"/>
  <c r="A6886" i="31"/>
  <c r="W6885" i="31"/>
  <c r="T6885" i="31"/>
  <c r="I6885" i="31"/>
  <c r="A6885" i="31" s="1"/>
  <c r="W6884" i="31"/>
  <c r="T6884" i="31"/>
  <c r="I6884" i="31"/>
  <c r="A6884" i="31"/>
  <c r="W6883" i="31"/>
  <c r="T6883" i="31"/>
  <c r="I6883" i="31"/>
  <c r="A6883" i="31" s="1"/>
  <c r="W6882" i="31"/>
  <c r="T6882" i="31"/>
  <c r="I6882" i="31"/>
  <c r="A6882" i="31"/>
  <c r="W6881" i="31"/>
  <c r="T6881" i="31"/>
  <c r="I6881" i="31"/>
  <c r="A6881" i="31" s="1"/>
  <c r="W6880" i="31"/>
  <c r="T6880" i="31"/>
  <c r="I6880" i="31"/>
  <c r="A6880" i="31"/>
  <c r="W6879" i="31"/>
  <c r="T6879" i="31"/>
  <c r="I6879" i="31"/>
  <c r="A6879" i="31" s="1"/>
  <c r="W6878" i="31"/>
  <c r="T6878" i="31"/>
  <c r="I6878" i="31"/>
  <c r="A6878" i="31"/>
  <c r="W6877" i="31"/>
  <c r="T6877" i="31"/>
  <c r="I6877" i="31"/>
  <c r="A6877" i="31" s="1"/>
  <c r="W6876" i="31"/>
  <c r="T6876" i="31"/>
  <c r="I6876" i="31"/>
  <c r="A6876" i="31"/>
  <c r="W6875" i="31"/>
  <c r="T6875" i="31"/>
  <c r="I6875" i="31"/>
  <c r="A6875" i="31" s="1"/>
  <c r="W6874" i="31"/>
  <c r="T6874" i="31"/>
  <c r="I6874" i="31"/>
  <c r="A6874" i="31"/>
  <c r="W6873" i="31"/>
  <c r="T6873" i="31"/>
  <c r="I6873" i="31"/>
  <c r="A6873" i="31" s="1"/>
  <c r="W6872" i="31"/>
  <c r="T6872" i="31"/>
  <c r="I6872" i="31"/>
  <c r="A6872" i="31"/>
  <c r="W6871" i="31"/>
  <c r="T6871" i="31"/>
  <c r="I6871" i="31"/>
  <c r="A6871" i="31" s="1"/>
  <c r="W6870" i="31"/>
  <c r="T6870" i="31"/>
  <c r="I6870" i="31"/>
  <c r="A6870" i="31"/>
  <c r="W6869" i="31"/>
  <c r="T6869" i="31"/>
  <c r="I6869" i="31"/>
  <c r="A6869" i="31" s="1"/>
  <c r="W6868" i="31"/>
  <c r="T6868" i="31"/>
  <c r="I6868" i="31"/>
  <c r="A6868" i="31"/>
  <c r="W6867" i="31"/>
  <c r="T6867" i="31"/>
  <c r="I6867" i="31"/>
  <c r="A6867" i="31" s="1"/>
  <c r="W6866" i="31"/>
  <c r="T6866" i="31"/>
  <c r="I6866" i="31"/>
  <c r="A6866" i="31"/>
  <c r="W6865" i="31"/>
  <c r="T6865" i="31"/>
  <c r="I6865" i="31"/>
  <c r="A6865" i="31" s="1"/>
  <c r="W6864" i="31"/>
  <c r="T6864" i="31"/>
  <c r="I6864" i="31"/>
  <c r="A6864" i="31"/>
  <c r="W6863" i="31"/>
  <c r="T6863" i="31"/>
  <c r="I6863" i="31"/>
  <c r="A6863" i="31" s="1"/>
  <c r="W6862" i="31"/>
  <c r="T6862" i="31"/>
  <c r="I6862" i="31"/>
  <c r="A6862" i="31"/>
  <c r="W6861" i="31"/>
  <c r="T6861" i="31"/>
  <c r="I6861" i="31"/>
  <c r="A6861" i="31" s="1"/>
  <c r="W6860" i="31"/>
  <c r="T6860" i="31"/>
  <c r="I6860" i="31"/>
  <c r="A6860" i="31"/>
  <c r="W6859" i="31"/>
  <c r="T6859" i="31"/>
  <c r="I6859" i="31"/>
  <c r="A6859" i="31" s="1"/>
  <c r="W6858" i="31"/>
  <c r="T6858" i="31"/>
  <c r="I6858" i="31"/>
  <c r="A6858" i="31"/>
  <c r="W6857" i="31"/>
  <c r="T6857" i="31"/>
  <c r="I6857" i="31"/>
  <c r="A6857" i="31" s="1"/>
  <c r="W6856" i="31"/>
  <c r="T6856" i="31"/>
  <c r="I6856" i="31"/>
  <c r="A6856" i="31"/>
  <c r="W6855" i="31"/>
  <c r="T6855" i="31"/>
  <c r="I6855" i="31"/>
  <c r="A6855" i="31" s="1"/>
  <c r="W6854" i="31"/>
  <c r="T6854" i="31"/>
  <c r="I6854" i="31"/>
  <c r="A6854" i="31"/>
  <c r="W6853" i="31"/>
  <c r="T6853" i="31"/>
  <c r="I6853" i="31"/>
  <c r="A6853" i="31" s="1"/>
  <c r="W6852" i="31"/>
  <c r="T6852" i="31"/>
  <c r="I6852" i="31"/>
  <c r="A6852" i="31"/>
  <c r="W6851" i="31"/>
  <c r="T6851" i="31"/>
  <c r="I6851" i="31"/>
  <c r="A6851" i="31" s="1"/>
  <c r="W6850" i="31"/>
  <c r="T6850" i="31"/>
  <c r="I6850" i="31"/>
  <c r="A6850" i="31"/>
  <c r="W6849" i="31"/>
  <c r="T6849" i="31"/>
  <c r="I6849" i="31"/>
  <c r="A6849" i="31" s="1"/>
  <c r="W6848" i="31"/>
  <c r="T6848" i="31"/>
  <c r="I6848" i="31"/>
  <c r="A6848" i="31"/>
  <c r="W6847" i="31"/>
  <c r="T6847" i="31"/>
  <c r="I6847" i="31"/>
  <c r="A6847" i="31" s="1"/>
  <c r="W6846" i="31"/>
  <c r="T6846" i="31"/>
  <c r="I6846" i="31"/>
  <c r="A6846" i="31"/>
  <c r="W6845" i="31"/>
  <c r="T6845" i="31"/>
  <c r="I6845" i="31"/>
  <c r="A6845" i="31" s="1"/>
  <c r="W6844" i="31"/>
  <c r="T6844" i="31"/>
  <c r="I6844" i="31"/>
  <c r="A6844" i="31"/>
  <c r="W6843" i="31"/>
  <c r="T6843" i="31"/>
  <c r="I6843" i="31"/>
  <c r="A6843" i="31" s="1"/>
  <c r="W6842" i="31"/>
  <c r="T6842" i="31"/>
  <c r="I6842" i="31"/>
  <c r="A6842" i="31"/>
  <c r="W6841" i="31"/>
  <c r="T6841" i="31"/>
  <c r="I6841" i="31"/>
  <c r="A6841" i="31" s="1"/>
  <c r="W6840" i="31"/>
  <c r="T6840" i="31"/>
  <c r="I6840" i="31"/>
  <c r="A6840" i="31"/>
  <c r="W6839" i="31"/>
  <c r="T6839" i="31"/>
  <c r="I6839" i="31"/>
  <c r="A6839" i="31" s="1"/>
  <c r="W6838" i="31"/>
  <c r="T6838" i="31"/>
  <c r="I6838" i="31"/>
  <c r="A6838" i="31"/>
  <c r="W6837" i="31"/>
  <c r="T6837" i="31"/>
  <c r="I6837" i="31"/>
  <c r="A6837" i="31" s="1"/>
  <c r="W6836" i="31"/>
  <c r="T6836" i="31"/>
  <c r="I6836" i="31"/>
  <c r="A6836" i="31"/>
  <c r="W6835" i="31"/>
  <c r="T6835" i="31"/>
  <c r="I6835" i="31"/>
  <c r="A6835" i="31" s="1"/>
  <c r="W6834" i="31"/>
  <c r="T6834" i="31"/>
  <c r="I6834" i="31"/>
  <c r="A6834" i="31"/>
  <c r="W6833" i="31"/>
  <c r="T6833" i="31"/>
  <c r="I6833" i="31"/>
  <c r="A6833" i="31" s="1"/>
  <c r="W6832" i="31"/>
  <c r="T6832" i="31"/>
  <c r="I6832" i="31"/>
  <c r="A6832" i="31"/>
  <c r="W6831" i="31"/>
  <c r="T6831" i="31"/>
  <c r="I6831" i="31"/>
  <c r="A6831" i="31" s="1"/>
  <c r="W6830" i="31"/>
  <c r="T6830" i="31"/>
  <c r="I6830" i="31"/>
  <c r="A6830" i="31"/>
  <c r="W6829" i="31"/>
  <c r="T6829" i="31"/>
  <c r="I6829" i="31"/>
  <c r="A6829" i="31" s="1"/>
  <c r="W6828" i="31"/>
  <c r="T6828" i="31"/>
  <c r="I6828" i="31"/>
  <c r="A6828" i="31"/>
  <c r="W6827" i="31"/>
  <c r="T6827" i="31"/>
  <c r="I6827" i="31"/>
  <c r="A6827" i="31" s="1"/>
  <c r="W6826" i="31"/>
  <c r="T6826" i="31"/>
  <c r="I6826" i="31"/>
  <c r="A6826" i="31"/>
  <c r="W6825" i="31"/>
  <c r="T6825" i="31"/>
  <c r="I6825" i="31"/>
  <c r="A6825" i="31" s="1"/>
  <c r="W6824" i="31"/>
  <c r="T6824" i="31"/>
  <c r="I6824" i="31"/>
  <c r="A6824" i="31"/>
  <c r="W6823" i="31"/>
  <c r="T6823" i="31"/>
  <c r="I6823" i="31"/>
  <c r="A6823" i="31" s="1"/>
  <c r="W6822" i="31"/>
  <c r="T6822" i="31"/>
  <c r="I6822" i="31"/>
  <c r="A6822" i="31"/>
  <c r="W6821" i="31"/>
  <c r="T6821" i="31"/>
  <c r="I6821" i="31"/>
  <c r="A6821" i="31" s="1"/>
  <c r="W6820" i="31"/>
  <c r="T6820" i="31"/>
  <c r="I6820" i="31"/>
  <c r="A6820" i="31"/>
  <c r="W6819" i="31"/>
  <c r="T6819" i="31"/>
  <c r="I6819" i="31"/>
  <c r="A6819" i="31" s="1"/>
  <c r="W6818" i="31"/>
  <c r="T6818" i="31"/>
  <c r="I6818" i="31"/>
  <c r="A6818" i="31"/>
  <c r="W6817" i="31"/>
  <c r="T6817" i="31"/>
  <c r="I6817" i="31"/>
  <c r="A6817" i="31" s="1"/>
  <c r="W6816" i="31"/>
  <c r="T6816" i="31"/>
  <c r="I6816" i="31"/>
  <c r="A6816" i="31"/>
  <c r="W6815" i="31"/>
  <c r="T6815" i="31"/>
  <c r="I6815" i="31"/>
  <c r="A6815" i="31" s="1"/>
  <c r="W6814" i="31"/>
  <c r="T6814" i="31"/>
  <c r="I6814" i="31"/>
  <c r="A6814" i="31"/>
  <c r="W6813" i="31"/>
  <c r="T6813" i="31"/>
  <c r="I6813" i="31"/>
  <c r="A6813" i="31" s="1"/>
  <c r="W6812" i="31"/>
  <c r="T6812" i="31"/>
  <c r="I6812" i="31"/>
  <c r="A6812" i="31"/>
  <c r="W6811" i="31"/>
  <c r="T6811" i="31"/>
  <c r="I6811" i="31"/>
  <c r="A6811" i="31" s="1"/>
  <c r="W6810" i="31"/>
  <c r="T6810" i="31"/>
  <c r="I6810" i="31"/>
  <c r="A6810" i="31"/>
  <c r="W6809" i="31"/>
  <c r="T6809" i="31"/>
  <c r="I6809" i="31"/>
  <c r="A6809" i="31" s="1"/>
  <c r="W6808" i="31"/>
  <c r="T6808" i="31"/>
  <c r="I6808" i="31"/>
  <c r="A6808" i="31"/>
  <c r="W6807" i="31"/>
  <c r="T6807" i="31"/>
  <c r="I6807" i="31"/>
  <c r="A6807" i="31" s="1"/>
  <c r="W6806" i="31"/>
  <c r="T6806" i="31"/>
  <c r="I6806" i="31"/>
  <c r="A6806" i="31"/>
  <c r="W6805" i="31"/>
  <c r="T6805" i="31"/>
  <c r="I6805" i="31"/>
  <c r="A6805" i="31" s="1"/>
  <c r="W6804" i="31"/>
  <c r="T6804" i="31"/>
  <c r="I6804" i="31"/>
  <c r="A6804" i="31"/>
  <c r="W6803" i="31"/>
  <c r="T6803" i="31"/>
  <c r="I6803" i="31"/>
  <c r="A6803" i="31" s="1"/>
  <c r="W6802" i="31"/>
  <c r="T6802" i="31"/>
  <c r="I6802" i="31"/>
  <c r="A6802" i="31"/>
  <c r="W6801" i="31"/>
  <c r="T6801" i="31"/>
  <c r="I6801" i="31"/>
  <c r="A6801" i="31" s="1"/>
  <c r="W6800" i="31"/>
  <c r="T6800" i="31"/>
  <c r="I6800" i="31"/>
  <c r="A6800" i="31"/>
  <c r="W6799" i="31"/>
  <c r="T6799" i="31"/>
  <c r="I6799" i="31"/>
  <c r="A6799" i="31" s="1"/>
  <c r="W6798" i="31"/>
  <c r="T6798" i="31"/>
  <c r="I6798" i="31"/>
  <c r="A6798" i="31"/>
  <c r="W6797" i="31"/>
  <c r="T6797" i="31"/>
  <c r="I6797" i="31"/>
  <c r="A6797" i="31" s="1"/>
  <c r="W6796" i="31"/>
  <c r="T6796" i="31"/>
  <c r="I6796" i="31"/>
  <c r="A6796" i="31"/>
  <c r="W6795" i="31"/>
  <c r="T6795" i="31"/>
  <c r="I6795" i="31"/>
  <c r="A6795" i="31" s="1"/>
  <c r="W6794" i="31"/>
  <c r="T6794" i="31"/>
  <c r="I6794" i="31"/>
  <c r="A6794" i="31"/>
  <c r="W6793" i="31"/>
  <c r="T6793" i="31"/>
  <c r="I6793" i="31"/>
  <c r="A6793" i="31" s="1"/>
  <c r="W6792" i="31"/>
  <c r="T6792" i="31"/>
  <c r="I6792" i="31"/>
  <c r="A6792" i="31"/>
  <c r="W6791" i="31"/>
  <c r="T6791" i="31"/>
  <c r="I6791" i="31"/>
  <c r="A6791" i="31" s="1"/>
  <c r="W6790" i="31"/>
  <c r="T6790" i="31"/>
  <c r="I6790" i="31"/>
  <c r="A6790" i="31"/>
  <c r="W6789" i="31"/>
  <c r="T6789" i="31"/>
  <c r="I6789" i="31"/>
  <c r="A6789" i="31" s="1"/>
  <c r="W6788" i="31"/>
  <c r="T6788" i="31"/>
  <c r="I6788" i="31"/>
  <c r="A6788" i="31"/>
  <c r="W6787" i="31"/>
  <c r="T6787" i="31"/>
  <c r="I6787" i="31"/>
  <c r="A6787" i="31" s="1"/>
  <c r="W6786" i="31"/>
  <c r="T6786" i="31"/>
  <c r="I6786" i="31"/>
  <c r="A6786" i="31"/>
  <c r="W6785" i="31"/>
  <c r="T6785" i="31"/>
  <c r="I6785" i="31"/>
  <c r="A6785" i="31" s="1"/>
  <c r="W6784" i="31"/>
  <c r="T6784" i="31"/>
  <c r="I6784" i="31"/>
  <c r="A6784" i="31"/>
  <c r="W6783" i="31"/>
  <c r="T6783" i="31"/>
  <c r="I6783" i="31"/>
  <c r="A6783" i="31" s="1"/>
  <c r="W6782" i="31"/>
  <c r="T6782" i="31"/>
  <c r="I6782" i="31"/>
  <c r="A6782" i="31"/>
  <c r="W6781" i="31"/>
  <c r="T6781" i="31"/>
  <c r="I6781" i="31"/>
  <c r="A6781" i="31" s="1"/>
  <c r="W6780" i="31"/>
  <c r="T6780" i="31"/>
  <c r="I6780" i="31"/>
  <c r="A6780" i="31"/>
  <c r="W6779" i="31"/>
  <c r="T6779" i="31"/>
  <c r="I6779" i="31"/>
  <c r="A6779" i="31" s="1"/>
  <c r="W6778" i="31"/>
  <c r="T6778" i="31"/>
  <c r="I6778" i="31"/>
  <c r="A6778" i="31"/>
  <c r="W6777" i="31"/>
  <c r="T6777" i="31"/>
  <c r="I6777" i="31"/>
  <c r="A6777" i="31" s="1"/>
  <c r="W6776" i="31"/>
  <c r="T6776" i="31"/>
  <c r="I6776" i="31"/>
  <c r="A6776" i="31"/>
  <c r="W6775" i="31"/>
  <c r="T6775" i="31"/>
  <c r="I6775" i="31"/>
  <c r="A6775" i="31" s="1"/>
  <c r="W6774" i="31"/>
  <c r="T6774" i="31"/>
  <c r="I6774" i="31"/>
  <c r="A6774" i="31"/>
  <c r="W6773" i="31"/>
  <c r="T6773" i="31"/>
  <c r="I6773" i="31"/>
  <c r="A6773" i="31" s="1"/>
  <c r="W6772" i="31"/>
  <c r="T6772" i="31"/>
  <c r="I6772" i="31"/>
  <c r="A6772" i="31"/>
  <c r="W6771" i="31"/>
  <c r="T6771" i="31"/>
  <c r="I6771" i="31"/>
  <c r="A6771" i="31" s="1"/>
  <c r="W6770" i="31"/>
  <c r="T6770" i="31"/>
  <c r="I6770" i="31"/>
  <c r="A6770" i="31"/>
  <c r="W6769" i="31"/>
  <c r="T6769" i="31"/>
  <c r="I6769" i="31"/>
  <c r="A6769" i="31" s="1"/>
  <c r="W6768" i="31"/>
  <c r="T6768" i="31"/>
  <c r="I6768" i="31"/>
  <c r="A6768" i="31"/>
  <c r="W6767" i="31"/>
  <c r="T6767" i="31"/>
  <c r="I6767" i="31"/>
  <c r="A6767" i="31" s="1"/>
  <c r="W6766" i="31"/>
  <c r="T6766" i="31"/>
  <c r="I6766" i="31"/>
  <c r="A6766" i="31"/>
  <c r="W6765" i="31"/>
  <c r="T6765" i="31"/>
  <c r="I6765" i="31"/>
  <c r="A6765" i="31" s="1"/>
  <c r="W6764" i="31"/>
  <c r="T6764" i="31"/>
  <c r="I6764" i="31"/>
  <c r="A6764" i="31"/>
  <c r="W6763" i="31"/>
  <c r="T6763" i="31"/>
  <c r="I6763" i="31"/>
  <c r="A6763" i="31" s="1"/>
  <c r="W6762" i="31"/>
  <c r="T6762" i="31"/>
  <c r="I6762" i="31"/>
  <c r="A6762" i="31"/>
  <c r="W6761" i="31"/>
  <c r="T6761" i="31"/>
  <c r="I6761" i="31"/>
  <c r="A6761" i="31" s="1"/>
  <c r="W6760" i="31"/>
  <c r="T6760" i="31"/>
  <c r="I6760" i="31"/>
  <c r="A6760" i="31"/>
  <c r="W6759" i="31"/>
  <c r="T6759" i="31"/>
  <c r="I6759" i="31"/>
  <c r="A6759" i="31" s="1"/>
  <c r="W6758" i="31"/>
  <c r="T6758" i="31"/>
  <c r="I6758" i="31"/>
  <c r="A6758" i="31"/>
  <c r="W6757" i="31"/>
  <c r="T6757" i="31"/>
  <c r="I6757" i="31"/>
  <c r="A6757" i="31" s="1"/>
  <c r="W6756" i="31"/>
  <c r="T6756" i="31"/>
  <c r="I6756" i="31"/>
  <c r="A6756" i="31" s="1"/>
  <c r="W6755" i="31"/>
  <c r="T6755" i="31"/>
  <c r="I6755" i="31"/>
  <c r="A6755" i="31" s="1"/>
  <c r="W6754" i="31"/>
  <c r="T6754" i="31"/>
  <c r="I6754" i="31"/>
  <c r="A6754" i="31" s="1"/>
  <c r="W6753" i="31"/>
  <c r="T6753" i="31"/>
  <c r="I6753" i="31"/>
  <c r="A6753" i="31" s="1"/>
  <c r="W6752" i="31"/>
  <c r="T6752" i="31"/>
  <c r="I6752" i="31"/>
  <c r="A6752" i="31"/>
  <c r="W6751" i="31"/>
  <c r="T6751" i="31"/>
  <c r="I6751" i="31"/>
  <c r="A6751" i="31" s="1"/>
  <c r="W6750" i="31"/>
  <c r="T6750" i="31"/>
  <c r="I6750" i="31"/>
  <c r="A6750" i="31" s="1"/>
  <c r="W6749" i="31"/>
  <c r="T6749" i="31"/>
  <c r="I6749" i="31"/>
  <c r="A6749" i="31" s="1"/>
  <c r="W6748" i="31"/>
  <c r="T6748" i="31"/>
  <c r="I6748" i="31"/>
  <c r="A6748" i="31"/>
  <c r="W6747" i="31"/>
  <c r="T6747" i="31"/>
  <c r="I6747" i="31"/>
  <c r="A6747" i="31" s="1"/>
  <c r="W6746" i="31"/>
  <c r="T6746" i="31"/>
  <c r="I6746" i="31"/>
  <c r="A6746" i="31" s="1"/>
  <c r="W6745" i="31"/>
  <c r="T6745" i="31"/>
  <c r="I6745" i="31"/>
  <c r="A6745" i="31" s="1"/>
  <c r="W6744" i="31"/>
  <c r="T6744" i="31"/>
  <c r="I6744" i="31"/>
  <c r="A6744" i="31"/>
  <c r="W6743" i="31"/>
  <c r="T6743" i="31"/>
  <c r="I6743" i="31"/>
  <c r="A6743" i="31" s="1"/>
  <c r="W6742" i="31"/>
  <c r="T6742" i="31"/>
  <c r="I6742" i="31"/>
  <c r="A6742" i="31" s="1"/>
  <c r="W6741" i="31"/>
  <c r="T6741" i="31"/>
  <c r="I6741" i="31"/>
  <c r="A6741" i="31" s="1"/>
  <c r="W6740" i="31"/>
  <c r="T6740" i="31"/>
  <c r="I6740" i="31"/>
  <c r="A6740" i="31" s="1"/>
  <c r="W6739" i="31"/>
  <c r="T6739" i="31"/>
  <c r="I6739" i="31"/>
  <c r="A6739" i="31" s="1"/>
  <c r="W6738" i="31"/>
  <c r="T6738" i="31"/>
  <c r="I6738" i="31"/>
  <c r="A6738" i="31" s="1"/>
  <c r="W6737" i="31"/>
  <c r="T6737" i="31"/>
  <c r="I6737" i="31"/>
  <c r="A6737" i="31" s="1"/>
  <c r="W6736" i="31"/>
  <c r="T6736" i="31"/>
  <c r="I6736" i="31"/>
  <c r="A6736" i="31"/>
  <c r="W6735" i="31"/>
  <c r="T6735" i="31"/>
  <c r="I6735" i="31"/>
  <c r="A6735" i="31" s="1"/>
  <c r="W6734" i="31"/>
  <c r="T6734" i="31"/>
  <c r="I6734" i="31"/>
  <c r="A6734" i="31" s="1"/>
  <c r="W6733" i="31"/>
  <c r="T6733" i="31"/>
  <c r="I6733" i="31"/>
  <c r="A6733" i="31" s="1"/>
  <c r="W6732" i="31"/>
  <c r="T6732" i="31"/>
  <c r="I6732" i="31"/>
  <c r="A6732" i="31"/>
  <c r="W6731" i="31"/>
  <c r="T6731" i="31"/>
  <c r="I6731" i="31"/>
  <c r="A6731" i="31" s="1"/>
  <c r="W6730" i="31"/>
  <c r="T6730" i="31"/>
  <c r="I6730" i="31"/>
  <c r="A6730" i="31" s="1"/>
  <c r="W6729" i="31"/>
  <c r="T6729" i="31"/>
  <c r="I6729" i="31"/>
  <c r="A6729" i="31" s="1"/>
  <c r="W6728" i="31"/>
  <c r="T6728" i="31"/>
  <c r="I6728" i="31"/>
  <c r="A6728" i="31"/>
  <c r="W6727" i="31"/>
  <c r="T6727" i="31"/>
  <c r="I6727" i="31"/>
  <c r="A6727" i="31" s="1"/>
  <c r="W6726" i="31"/>
  <c r="T6726" i="31"/>
  <c r="I6726" i="31"/>
  <c r="A6726" i="31" s="1"/>
  <c r="W6725" i="31"/>
  <c r="T6725" i="31"/>
  <c r="I6725" i="31"/>
  <c r="A6725" i="31" s="1"/>
  <c r="W6724" i="31"/>
  <c r="T6724" i="31"/>
  <c r="I6724" i="31"/>
  <c r="A6724" i="31" s="1"/>
  <c r="W6723" i="31"/>
  <c r="T6723" i="31"/>
  <c r="I6723" i="31"/>
  <c r="A6723" i="31" s="1"/>
  <c r="W6722" i="31"/>
  <c r="T6722" i="31"/>
  <c r="I6722" i="31"/>
  <c r="A6722" i="31" s="1"/>
  <c r="W6721" i="31"/>
  <c r="T6721" i="31"/>
  <c r="I6721" i="31"/>
  <c r="A6721" i="31" s="1"/>
  <c r="W6720" i="31"/>
  <c r="T6720" i="31"/>
  <c r="I6720" i="31"/>
  <c r="A6720" i="31"/>
  <c r="W6719" i="31"/>
  <c r="T6719" i="31"/>
  <c r="I6719" i="31"/>
  <c r="A6719" i="31" s="1"/>
  <c r="W6718" i="31"/>
  <c r="T6718" i="31"/>
  <c r="I6718" i="31"/>
  <c r="A6718" i="31" s="1"/>
  <c r="W6717" i="31"/>
  <c r="T6717" i="31"/>
  <c r="I6717" i="31"/>
  <c r="A6717" i="31" s="1"/>
  <c r="W6716" i="31"/>
  <c r="T6716" i="31"/>
  <c r="I6716" i="31"/>
  <c r="A6716" i="31"/>
  <c r="W6715" i="31"/>
  <c r="T6715" i="31"/>
  <c r="I6715" i="31"/>
  <c r="A6715" i="31" s="1"/>
  <c r="W6714" i="31"/>
  <c r="T6714" i="31"/>
  <c r="I6714" i="31"/>
  <c r="A6714" i="31" s="1"/>
  <c r="W6713" i="31"/>
  <c r="T6713" i="31"/>
  <c r="I6713" i="31"/>
  <c r="A6713" i="31" s="1"/>
  <c r="W6712" i="31"/>
  <c r="T6712" i="31"/>
  <c r="I6712" i="31"/>
  <c r="A6712" i="31"/>
  <c r="W6711" i="31"/>
  <c r="T6711" i="31"/>
  <c r="I6711" i="31"/>
  <c r="A6711" i="31" s="1"/>
  <c r="W6710" i="31"/>
  <c r="T6710" i="31"/>
  <c r="I6710" i="31"/>
  <c r="A6710" i="31" s="1"/>
  <c r="W6709" i="31"/>
  <c r="T6709" i="31"/>
  <c r="I6709" i="31"/>
  <c r="A6709" i="31" s="1"/>
  <c r="W6708" i="31"/>
  <c r="T6708" i="31"/>
  <c r="I6708" i="31"/>
  <c r="A6708" i="31" s="1"/>
  <c r="W6707" i="31"/>
  <c r="T6707" i="31"/>
  <c r="I6707" i="31"/>
  <c r="A6707" i="31" s="1"/>
  <c r="W6706" i="31"/>
  <c r="T6706" i="31"/>
  <c r="I6706" i="31"/>
  <c r="A6706" i="31" s="1"/>
  <c r="W6705" i="31"/>
  <c r="T6705" i="31"/>
  <c r="I6705" i="31"/>
  <c r="A6705" i="31" s="1"/>
  <c r="W6704" i="31"/>
  <c r="T6704" i="31"/>
  <c r="I6704" i="31"/>
  <c r="A6704" i="31"/>
  <c r="W6703" i="31"/>
  <c r="T6703" i="31"/>
  <c r="I6703" i="31"/>
  <c r="A6703" i="31" s="1"/>
  <c r="W6702" i="31"/>
  <c r="T6702" i="31"/>
  <c r="I6702" i="31"/>
  <c r="A6702" i="31" s="1"/>
  <c r="W6701" i="31"/>
  <c r="T6701" i="31"/>
  <c r="I6701" i="31"/>
  <c r="A6701" i="31" s="1"/>
  <c r="W6700" i="31"/>
  <c r="T6700" i="31"/>
  <c r="I6700" i="31"/>
  <c r="A6700" i="31"/>
  <c r="W6699" i="31"/>
  <c r="T6699" i="31"/>
  <c r="I6699" i="31"/>
  <c r="A6699" i="31" s="1"/>
  <c r="W6698" i="31"/>
  <c r="T6698" i="31"/>
  <c r="I6698" i="31"/>
  <c r="A6698" i="31" s="1"/>
  <c r="W6697" i="31"/>
  <c r="T6697" i="31"/>
  <c r="I6697" i="31"/>
  <c r="A6697" i="31" s="1"/>
  <c r="W6696" i="31"/>
  <c r="T6696" i="31"/>
  <c r="I6696" i="31"/>
  <c r="A6696" i="31"/>
  <c r="W6695" i="31"/>
  <c r="T6695" i="31"/>
  <c r="I6695" i="31"/>
  <c r="A6695" i="31" s="1"/>
  <c r="W6694" i="31"/>
  <c r="T6694" i="31"/>
  <c r="I6694" i="31"/>
  <c r="A6694" i="31" s="1"/>
  <c r="W6693" i="31"/>
  <c r="T6693" i="31"/>
  <c r="I6693" i="31"/>
  <c r="A6693" i="31" s="1"/>
  <c r="W6692" i="31"/>
  <c r="T6692" i="31"/>
  <c r="I6692" i="31"/>
  <c r="A6692" i="31" s="1"/>
  <c r="W6691" i="31"/>
  <c r="T6691" i="31"/>
  <c r="I6691" i="31"/>
  <c r="A6691" i="31" s="1"/>
  <c r="W6690" i="31"/>
  <c r="T6690" i="31"/>
  <c r="I6690" i="31"/>
  <c r="A6690" i="31" s="1"/>
  <c r="W6689" i="31"/>
  <c r="T6689" i="31"/>
  <c r="I6689" i="31"/>
  <c r="A6689" i="31" s="1"/>
  <c r="W6688" i="31"/>
  <c r="T6688" i="31"/>
  <c r="I6688" i="31"/>
  <c r="A6688" i="31"/>
  <c r="W6687" i="31"/>
  <c r="T6687" i="31"/>
  <c r="I6687" i="31"/>
  <c r="A6687" i="31" s="1"/>
  <c r="W6686" i="31"/>
  <c r="T6686" i="31"/>
  <c r="I6686" i="31"/>
  <c r="A6686" i="31" s="1"/>
  <c r="W6685" i="31"/>
  <c r="T6685" i="31"/>
  <c r="I6685" i="31"/>
  <c r="A6685" i="31" s="1"/>
  <c r="W6684" i="31"/>
  <c r="T6684" i="31"/>
  <c r="I6684" i="31"/>
  <c r="A6684" i="31"/>
  <c r="W6683" i="31"/>
  <c r="T6683" i="31"/>
  <c r="I6683" i="31"/>
  <c r="A6683" i="31" s="1"/>
  <c r="W6682" i="31"/>
  <c r="T6682" i="31"/>
  <c r="I6682" i="31"/>
  <c r="A6682" i="31" s="1"/>
  <c r="W6681" i="31"/>
  <c r="T6681" i="31"/>
  <c r="I6681" i="31"/>
  <c r="A6681" i="31" s="1"/>
  <c r="W6680" i="31"/>
  <c r="T6680" i="31"/>
  <c r="I6680" i="31"/>
  <c r="A6680" i="31"/>
  <c r="W6679" i="31"/>
  <c r="T6679" i="31"/>
  <c r="I6679" i="31"/>
  <c r="A6679" i="31" s="1"/>
  <c r="W6678" i="31"/>
  <c r="T6678" i="31"/>
  <c r="I6678" i="31"/>
  <c r="A6678" i="31" s="1"/>
  <c r="W6677" i="31"/>
  <c r="T6677" i="31"/>
  <c r="I6677" i="31"/>
  <c r="A6677" i="31" s="1"/>
  <c r="W6676" i="31"/>
  <c r="T6676" i="31"/>
  <c r="I6676" i="31"/>
  <c r="A6676" i="31" s="1"/>
  <c r="W6675" i="31"/>
  <c r="T6675" i="31"/>
  <c r="I6675" i="31"/>
  <c r="A6675" i="31" s="1"/>
  <c r="W6674" i="31"/>
  <c r="T6674" i="31"/>
  <c r="I6674" i="31"/>
  <c r="A6674" i="31" s="1"/>
  <c r="W6673" i="31"/>
  <c r="T6673" i="31"/>
  <c r="I6673" i="31"/>
  <c r="A6673" i="31" s="1"/>
  <c r="W6672" i="31"/>
  <c r="T6672" i="31"/>
  <c r="I6672" i="31"/>
  <c r="A6672" i="31"/>
  <c r="W6671" i="31"/>
  <c r="T6671" i="31"/>
  <c r="I6671" i="31"/>
  <c r="A6671" i="31" s="1"/>
  <c r="W6670" i="31"/>
  <c r="T6670" i="31"/>
  <c r="I6670" i="31"/>
  <c r="A6670" i="31" s="1"/>
  <c r="W6669" i="31"/>
  <c r="T6669" i="31"/>
  <c r="I6669" i="31"/>
  <c r="A6669" i="31" s="1"/>
  <c r="W6668" i="31"/>
  <c r="T6668" i="31"/>
  <c r="I6668" i="31"/>
  <c r="A6668" i="31"/>
  <c r="W6667" i="31"/>
  <c r="T6667" i="31"/>
  <c r="I6667" i="31"/>
  <c r="A6667" i="31" s="1"/>
  <c r="W6666" i="31"/>
  <c r="T6666" i="31"/>
  <c r="I6666" i="31"/>
  <c r="A6666" i="31" s="1"/>
  <c r="W6665" i="31"/>
  <c r="T6665" i="31"/>
  <c r="I6665" i="31"/>
  <c r="A6665" i="31" s="1"/>
  <c r="W6664" i="31"/>
  <c r="T6664" i="31"/>
  <c r="I6664" i="31"/>
  <c r="A6664" i="31"/>
  <c r="W6663" i="31"/>
  <c r="T6663" i="31"/>
  <c r="I6663" i="31"/>
  <c r="A6663" i="31" s="1"/>
  <c r="W6662" i="31"/>
  <c r="T6662" i="31"/>
  <c r="I6662" i="31"/>
  <c r="A6662" i="31" s="1"/>
  <c r="W6661" i="31"/>
  <c r="T6661" i="31"/>
  <c r="I6661" i="31"/>
  <c r="A6661" i="31" s="1"/>
  <c r="W6660" i="31"/>
  <c r="T6660" i="31"/>
  <c r="I6660" i="31"/>
  <c r="A6660" i="31" s="1"/>
  <c r="W6659" i="31"/>
  <c r="T6659" i="31"/>
  <c r="I6659" i="31"/>
  <c r="A6659" i="31" s="1"/>
  <c r="W6658" i="31"/>
  <c r="T6658" i="31"/>
  <c r="I6658" i="31"/>
  <c r="A6658" i="31" s="1"/>
  <c r="W6657" i="31"/>
  <c r="T6657" i="31"/>
  <c r="I6657" i="31"/>
  <c r="A6657" i="31" s="1"/>
  <c r="W6656" i="31"/>
  <c r="T6656" i="31"/>
  <c r="I6656" i="31"/>
  <c r="A6656" i="31"/>
  <c r="W6655" i="31"/>
  <c r="T6655" i="31"/>
  <c r="I6655" i="31"/>
  <c r="A6655" i="31" s="1"/>
  <c r="W6654" i="31"/>
  <c r="T6654" i="31"/>
  <c r="I6654" i="31"/>
  <c r="A6654" i="31" s="1"/>
  <c r="W6653" i="31"/>
  <c r="T6653" i="31"/>
  <c r="I6653" i="31"/>
  <c r="A6653" i="31" s="1"/>
  <c r="W6652" i="31"/>
  <c r="T6652" i="31"/>
  <c r="I6652" i="31"/>
  <c r="A6652" i="31"/>
  <c r="W6651" i="31"/>
  <c r="T6651" i="31"/>
  <c r="I6651" i="31"/>
  <c r="A6651" i="31" s="1"/>
  <c r="W6650" i="31"/>
  <c r="T6650" i="31"/>
  <c r="I6650" i="31"/>
  <c r="A6650" i="31" s="1"/>
  <c r="W6649" i="31"/>
  <c r="T6649" i="31"/>
  <c r="I6649" i="31"/>
  <c r="A6649" i="31" s="1"/>
  <c r="W6648" i="31"/>
  <c r="T6648" i="31"/>
  <c r="I6648" i="31"/>
  <c r="A6648" i="31"/>
  <c r="W6647" i="31"/>
  <c r="T6647" i="31"/>
  <c r="I6647" i="31"/>
  <c r="A6647" i="31" s="1"/>
  <c r="W6646" i="31"/>
  <c r="T6646" i="31"/>
  <c r="I6646" i="31"/>
  <c r="A6646" i="31"/>
  <c r="W6645" i="31"/>
  <c r="T6645" i="31"/>
  <c r="I6645" i="31"/>
  <c r="A6645" i="31" s="1"/>
  <c r="W6644" i="31"/>
  <c r="T6644" i="31"/>
  <c r="I6644" i="31"/>
  <c r="A6644" i="31" s="1"/>
  <c r="W6643" i="31"/>
  <c r="T6643" i="31"/>
  <c r="I6643" i="31"/>
  <c r="A6643" i="31" s="1"/>
  <c r="W6642" i="31"/>
  <c r="T6642" i="31"/>
  <c r="I6642" i="31"/>
  <c r="A6642" i="31" s="1"/>
  <c r="W6641" i="31"/>
  <c r="T6641" i="31"/>
  <c r="I6641" i="31"/>
  <c r="A6641" i="31" s="1"/>
  <c r="W6640" i="31"/>
  <c r="T6640" i="31"/>
  <c r="I6640" i="31"/>
  <c r="A6640" i="31"/>
  <c r="W6639" i="31"/>
  <c r="T6639" i="31"/>
  <c r="I6639" i="31"/>
  <c r="A6639" i="31" s="1"/>
  <c r="W6638" i="31"/>
  <c r="T6638" i="31"/>
  <c r="I6638" i="31"/>
  <c r="A6638" i="31" s="1"/>
  <c r="W6637" i="31"/>
  <c r="T6637" i="31"/>
  <c r="I6637" i="31"/>
  <c r="A6637" i="31" s="1"/>
  <c r="W6636" i="31"/>
  <c r="T6636" i="31"/>
  <c r="I6636" i="31"/>
  <c r="A6636" i="31"/>
  <c r="W6635" i="31"/>
  <c r="T6635" i="31"/>
  <c r="I6635" i="31"/>
  <c r="A6635" i="31" s="1"/>
  <c r="W6634" i="31"/>
  <c r="T6634" i="31"/>
  <c r="I6634" i="31"/>
  <c r="A6634" i="31" s="1"/>
  <c r="W6633" i="31"/>
  <c r="T6633" i="31"/>
  <c r="I6633" i="31"/>
  <c r="A6633" i="31" s="1"/>
  <c r="W6632" i="31"/>
  <c r="T6632" i="31"/>
  <c r="I6632" i="31"/>
  <c r="A6632" i="31"/>
  <c r="W6631" i="31"/>
  <c r="T6631" i="31"/>
  <c r="I6631" i="31"/>
  <c r="A6631" i="31" s="1"/>
  <c r="W6630" i="31"/>
  <c r="T6630" i="31"/>
  <c r="I6630" i="31"/>
  <c r="A6630" i="31"/>
  <c r="W6629" i="31"/>
  <c r="T6629" i="31"/>
  <c r="I6629" i="31"/>
  <c r="A6629" i="31" s="1"/>
  <c r="W6628" i="31"/>
  <c r="T6628" i="31"/>
  <c r="I6628" i="31"/>
  <c r="A6628" i="31" s="1"/>
  <c r="W6627" i="31"/>
  <c r="T6627" i="31"/>
  <c r="I6627" i="31"/>
  <c r="A6627" i="31" s="1"/>
  <c r="W6626" i="31"/>
  <c r="T6626" i="31"/>
  <c r="I6626" i="31"/>
  <c r="A6626" i="31" s="1"/>
  <c r="W6625" i="31"/>
  <c r="T6625" i="31"/>
  <c r="I6625" i="31"/>
  <c r="A6625" i="31" s="1"/>
  <c r="W6624" i="31"/>
  <c r="T6624" i="31"/>
  <c r="I6624" i="31"/>
  <c r="A6624" i="31"/>
  <c r="W6623" i="31"/>
  <c r="T6623" i="31"/>
  <c r="I6623" i="31"/>
  <c r="A6623" i="31" s="1"/>
  <c r="W6622" i="31"/>
  <c r="T6622" i="31"/>
  <c r="I6622" i="31"/>
  <c r="A6622" i="31" s="1"/>
  <c r="W6621" i="31"/>
  <c r="T6621" i="31"/>
  <c r="I6621" i="31"/>
  <c r="A6621" i="31" s="1"/>
  <c r="W6620" i="31"/>
  <c r="T6620" i="31"/>
  <c r="I6620" i="31"/>
  <c r="A6620" i="31"/>
  <c r="W6619" i="31"/>
  <c r="T6619" i="31"/>
  <c r="I6619" i="31"/>
  <c r="A6619" i="31" s="1"/>
  <c r="W6618" i="31"/>
  <c r="T6618" i="31"/>
  <c r="I6618" i="31"/>
  <c r="A6618" i="31" s="1"/>
  <c r="W6617" i="31"/>
  <c r="T6617" i="31"/>
  <c r="I6617" i="31"/>
  <c r="A6617" i="31" s="1"/>
  <c r="W6616" i="31"/>
  <c r="T6616" i="31"/>
  <c r="I6616" i="31"/>
  <c r="A6616" i="31"/>
  <c r="W6615" i="31"/>
  <c r="T6615" i="31"/>
  <c r="I6615" i="31"/>
  <c r="A6615" i="31" s="1"/>
  <c r="W6614" i="31"/>
  <c r="T6614" i="31"/>
  <c r="I6614" i="31"/>
  <c r="A6614" i="31"/>
  <c r="W6613" i="31"/>
  <c r="T6613" i="31"/>
  <c r="I6613" i="31"/>
  <c r="A6613" i="31" s="1"/>
  <c r="W6612" i="31"/>
  <c r="T6612" i="31"/>
  <c r="I6612" i="31"/>
  <c r="A6612" i="31" s="1"/>
  <c r="W6611" i="31"/>
  <c r="T6611" i="31"/>
  <c r="I6611" i="31"/>
  <c r="A6611" i="31" s="1"/>
  <c r="W6610" i="31"/>
  <c r="T6610" i="31"/>
  <c r="I6610" i="31"/>
  <c r="A6610" i="31" s="1"/>
  <c r="W6609" i="31"/>
  <c r="T6609" i="31"/>
  <c r="I6609" i="31"/>
  <c r="A6609" i="31" s="1"/>
  <c r="W6608" i="31"/>
  <c r="T6608" i="31"/>
  <c r="I6608" i="31"/>
  <c r="A6608" i="31"/>
  <c r="W6607" i="31"/>
  <c r="T6607" i="31"/>
  <c r="I6607" i="31"/>
  <c r="A6607" i="31" s="1"/>
  <c r="W6606" i="31"/>
  <c r="T6606" i="31"/>
  <c r="I6606" i="31"/>
  <c r="A6606" i="31" s="1"/>
  <c r="W6605" i="31"/>
  <c r="T6605" i="31"/>
  <c r="I6605" i="31"/>
  <c r="A6605" i="31" s="1"/>
  <c r="W6604" i="31"/>
  <c r="T6604" i="31"/>
  <c r="I6604" i="31"/>
  <c r="A6604" i="31"/>
  <c r="W6603" i="31"/>
  <c r="T6603" i="31"/>
  <c r="I6603" i="31"/>
  <c r="A6603" i="31" s="1"/>
  <c r="W6602" i="31"/>
  <c r="T6602" i="31"/>
  <c r="I6602" i="31"/>
  <c r="A6602" i="31" s="1"/>
  <c r="W6601" i="31"/>
  <c r="T6601" i="31"/>
  <c r="I6601" i="31"/>
  <c r="A6601" i="31" s="1"/>
  <c r="W6600" i="31"/>
  <c r="T6600" i="31"/>
  <c r="I6600" i="31"/>
  <c r="A6600" i="31"/>
  <c r="W6599" i="31"/>
  <c r="T6599" i="31"/>
  <c r="I6599" i="31"/>
  <c r="A6599" i="31" s="1"/>
  <c r="W6598" i="31"/>
  <c r="T6598" i="31"/>
  <c r="I6598" i="31"/>
  <c r="A6598" i="31"/>
  <c r="W6597" i="31"/>
  <c r="T6597" i="31"/>
  <c r="I6597" i="31"/>
  <c r="A6597" i="31" s="1"/>
  <c r="W6596" i="31"/>
  <c r="T6596" i="31"/>
  <c r="I6596" i="31"/>
  <c r="A6596" i="31" s="1"/>
  <c r="W6595" i="31"/>
  <c r="T6595" i="31"/>
  <c r="I6595" i="31"/>
  <c r="A6595" i="31" s="1"/>
  <c r="W6594" i="31"/>
  <c r="T6594" i="31"/>
  <c r="I6594" i="31"/>
  <c r="A6594" i="31" s="1"/>
  <c r="W6593" i="31"/>
  <c r="T6593" i="31"/>
  <c r="I6593" i="31"/>
  <c r="A6593" i="31" s="1"/>
  <c r="W6592" i="31"/>
  <c r="T6592" i="31"/>
  <c r="I6592" i="31"/>
  <c r="A6592" i="31"/>
  <c r="W6591" i="31"/>
  <c r="T6591" i="31"/>
  <c r="I6591" i="31"/>
  <c r="A6591" i="31" s="1"/>
  <c r="W6590" i="31"/>
  <c r="T6590" i="31"/>
  <c r="I6590" i="31"/>
  <c r="A6590" i="31" s="1"/>
  <c r="W6589" i="31"/>
  <c r="T6589" i="31"/>
  <c r="I6589" i="31"/>
  <c r="A6589" i="31" s="1"/>
  <c r="W6588" i="31"/>
  <c r="T6588" i="31"/>
  <c r="I6588" i="31"/>
  <c r="A6588" i="31"/>
  <c r="W6587" i="31"/>
  <c r="T6587" i="31"/>
  <c r="I6587" i="31"/>
  <c r="A6587" i="31" s="1"/>
  <c r="W6586" i="31"/>
  <c r="T6586" i="31"/>
  <c r="I6586" i="31"/>
  <c r="A6586" i="31" s="1"/>
  <c r="W6585" i="31"/>
  <c r="T6585" i="31"/>
  <c r="I6585" i="31"/>
  <c r="A6585" i="31" s="1"/>
  <c r="W6584" i="31"/>
  <c r="T6584" i="31"/>
  <c r="I6584" i="31"/>
  <c r="A6584" i="31"/>
  <c r="W6583" i="31"/>
  <c r="T6583" i="31"/>
  <c r="I6583" i="31"/>
  <c r="A6583" i="31" s="1"/>
  <c r="W6582" i="31"/>
  <c r="T6582" i="31"/>
  <c r="I6582" i="31"/>
  <c r="A6582" i="31"/>
  <c r="W6581" i="31"/>
  <c r="T6581" i="31"/>
  <c r="I6581" i="31"/>
  <c r="A6581" i="31" s="1"/>
  <c r="W6580" i="31"/>
  <c r="T6580" i="31"/>
  <c r="I6580" i="31"/>
  <c r="A6580" i="31" s="1"/>
  <c r="W6579" i="31"/>
  <c r="T6579" i="31"/>
  <c r="I6579" i="31"/>
  <c r="A6579" i="31" s="1"/>
  <c r="W6578" i="31"/>
  <c r="T6578" i="31"/>
  <c r="I6578" i="31"/>
  <c r="A6578" i="31" s="1"/>
  <c r="W6577" i="31"/>
  <c r="T6577" i="31"/>
  <c r="I6577" i="31"/>
  <c r="A6577" i="31" s="1"/>
  <c r="W6576" i="31"/>
  <c r="T6576" i="31"/>
  <c r="I6576" i="31"/>
  <c r="A6576" i="31"/>
  <c r="W6575" i="31"/>
  <c r="T6575" i="31"/>
  <c r="I6575" i="31"/>
  <c r="A6575" i="31" s="1"/>
  <c r="W6574" i="31"/>
  <c r="T6574" i="31"/>
  <c r="I6574" i="31"/>
  <c r="A6574" i="31" s="1"/>
  <c r="W6573" i="31"/>
  <c r="T6573" i="31"/>
  <c r="I6573" i="31"/>
  <c r="A6573" i="31" s="1"/>
  <c r="W6572" i="31"/>
  <c r="T6572" i="31"/>
  <c r="I6572" i="31"/>
  <c r="A6572" i="31"/>
  <c r="W6571" i="31"/>
  <c r="T6571" i="31"/>
  <c r="I6571" i="31"/>
  <c r="A6571" i="31" s="1"/>
  <c r="W6570" i="31"/>
  <c r="T6570" i="31"/>
  <c r="I6570" i="31"/>
  <c r="A6570" i="31" s="1"/>
  <c r="W6569" i="31"/>
  <c r="T6569" i="31"/>
  <c r="I6569" i="31"/>
  <c r="A6569" i="31" s="1"/>
  <c r="W6568" i="31"/>
  <c r="T6568" i="31"/>
  <c r="I6568" i="31"/>
  <c r="A6568" i="31"/>
  <c r="W6567" i="31"/>
  <c r="T6567" i="31"/>
  <c r="I6567" i="31"/>
  <c r="A6567" i="31" s="1"/>
  <c r="W6566" i="31"/>
  <c r="T6566" i="31"/>
  <c r="I6566" i="31"/>
  <c r="A6566" i="31"/>
  <c r="W6565" i="31"/>
  <c r="T6565" i="31"/>
  <c r="I6565" i="31"/>
  <c r="A6565" i="31" s="1"/>
  <c r="W6564" i="31"/>
  <c r="T6564" i="31"/>
  <c r="I6564" i="31"/>
  <c r="A6564" i="31"/>
  <c r="W6563" i="31"/>
  <c r="T6563" i="31"/>
  <c r="I6563" i="31"/>
  <c r="A6563" i="31" s="1"/>
  <c r="W6562" i="31"/>
  <c r="T6562" i="31"/>
  <c r="I6562" i="31"/>
  <c r="A6562" i="31"/>
  <c r="W6561" i="31"/>
  <c r="T6561" i="31"/>
  <c r="I6561" i="31"/>
  <c r="A6561" i="31" s="1"/>
  <c r="W6560" i="31"/>
  <c r="T6560" i="31"/>
  <c r="I6560" i="31"/>
  <c r="A6560" i="31"/>
  <c r="W6559" i="31"/>
  <c r="T6559" i="31"/>
  <c r="I6559" i="31"/>
  <c r="A6559" i="31" s="1"/>
  <c r="W6558" i="31"/>
  <c r="T6558" i="31"/>
  <c r="I6558" i="31"/>
  <c r="A6558" i="31"/>
  <c r="W6557" i="31"/>
  <c r="T6557" i="31"/>
  <c r="I6557" i="31"/>
  <c r="A6557" i="31" s="1"/>
  <c r="W6556" i="31"/>
  <c r="T6556" i="31"/>
  <c r="I6556" i="31"/>
  <c r="A6556" i="31"/>
  <c r="W6555" i="31"/>
  <c r="T6555" i="31"/>
  <c r="I6555" i="31"/>
  <c r="A6555" i="31" s="1"/>
  <c r="W6554" i="31"/>
  <c r="T6554" i="31"/>
  <c r="I6554" i="31"/>
  <c r="A6554" i="31"/>
  <c r="W6553" i="31"/>
  <c r="T6553" i="31"/>
  <c r="I6553" i="31"/>
  <c r="A6553" i="31" s="1"/>
  <c r="W6552" i="31"/>
  <c r="T6552" i="31"/>
  <c r="I6552" i="31"/>
  <c r="A6552" i="31"/>
  <c r="W6551" i="31"/>
  <c r="T6551" i="31"/>
  <c r="I6551" i="31"/>
  <c r="A6551" i="31" s="1"/>
  <c r="W6550" i="31"/>
  <c r="T6550" i="31"/>
  <c r="I6550" i="31"/>
  <c r="A6550" i="31"/>
  <c r="W6549" i="31"/>
  <c r="T6549" i="31"/>
  <c r="I6549" i="31"/>
  <c r="A6549" i="31" s="1"/>
  <c r="W6548" i="31"/>
  <c r="T6548" i="31"/>
  <c r="I6548" i="31"/>
  <c r="A6548" i="31"/>
  <c r="W6547" i="31"/>
  <c r="T6547" i="31"/>
  <c r="I6547" i="31"/>
  <c r="A6547" i="31" s="1"/>
  <c r="W6546" i="31"/>
  <c r="T6546" i="31"/>
  <c r="I6546" i="31"/>
  <c r="A6546" i="31"/>
  <c r="W6545" i="31"/>
  <c r="T6545" i="31"/>
  <c r="I6545" i="31"/>
  <c r="A6545" i="31" s="1"/>
  <c r="W6544" i="31"/>
  <c r="T6544" i="31"/>
  <c r="I6544" i="31"/>
  <c r="A6544" i="31"/>
  <c r="W6543" i="31"/>
  <c r="T6543" i="31"/>
  <c r="I6543" i="31"/>
  <c r="A6543" i="31" s="1"/>
  <c r="W6542" i="31"/>
  <c r="T6542" i="31"/>
  <c r="I6542" i="31"/>
  <c r="A6542" i="31"/>
  <c r="W6541" i="31"/>
  <c r="T6541" i="31"/>
  <c r="I6541" i="31"/>
  <c r="A6541" i="31" s="1"/>
  <c r="W6540" i="31"/>
  <c r="T6540" i="31"/>
  <c r="I6540" i="31"/>
  <c r="A6540" i="31"/>
  <c r="W6539" i="31"/>
  <c r="T6539" i="31"/>
  <c r="I6539" i="31"/>
  <c r="A6539" i="31" s="1"/>
  <c r="W6538" i="31"/>
  <c r="T6538" i="31"/>
  <c r="I6538" i="31"/>
  <c r="A6538" i="31"/>
  <c r="W6537" i="31"/>
  <c r="T6537" i="31"/>
  <c r="I6537" i="31"/>
  <c r="A6537" i="31" s="1"/>
  <c r="W6536" i="31"/>
  <c r="T6536" i="31"/>
  <c r="I6536" i="31"/>
  <c r="A6536" i="31"/>
  <c r="W6535" i="31"/>
  <c r="T6535" i="31"/>
  <c r="I6535" i="31"/>
  <c r="A6535" i="31" s="1"/>
  <c r="W6534" i="31"/>
  <c r="T6534" i="31"/>
  <c r="I6534" i="31"/>
  <c r="A6534" i="31"/>
  <c r="W6533" i="31"/>
  <c r="T6533" i="31"/>
  <c r="I6533" i="31"/>
  <c r="A6533" i="31" s="1"/>
  <c r="W6532" i="31"/>
  <c r="T6532" i="31"/>
  <c r="I6532" i="31"/>
  <c r="A6532" i="31"/>
  <c r="W6531" i="31"/>
  <c r="T6531" i="31"/>
  <c r="I6531" i="31"/>
  <c r="A6531" i="31" s="1"/>
  <c r="W6530" i="31"/>
  <c r="T6530" i="31"/>
  <c r="I6530" i="31"/>
  <c r="A6530" i="31"/>
  <c r="W6529" i="31"/>
  <c r="T6529" i="31"/>
  <c r="I6529" i="31"/>
  <c r="A6529" i="31" s="1"/>
  <c r="W6528" i="31"/>
  <c r="T6528" i="31"/>
  <c r="I6528" i="31"/>
  <c r="A6528" i="31"/>
  <c r="W6527" i="31"/>
  <c r="T6527" i="31"/>
  <c r="I6527" i="31"/>
  <c r="A6527" i="31" s="1"/>
  <c r="W6526" i="31"/>
  <c r="T6526" i="31"/>
  <c r="I6526" i="31"/>
  <c r="A6526" i="31"/>
  <c r="W6525" i="31"/>
  <c r="T6525" i="31"/>
  <c r="I6525" i="31"/>
  <c r="A6525" i="31" s="1"/>
  <c r="W6524" i="31"/>
  <c r="T6524" i="31"/>
  <c r="I6524" i="31"/>
  <c r="A6524" i="31"/>
  <c r="W6523" i="31"/>
  <c r="T6523" i="31"/>
  <c r="I6523" i="31"/>
  <c r="A6523" i="31" s="1"/>
  <c r="W6522" i="31"/>
  <c r="T6522" i="31"/>
  <c r="I6522" i="31"/>
  <c r="A6522" i="31"/>
  <c r="W6521" i="31"/>
  <c r="T6521" i="31"/>
  <c r="I6521" i="31"/>
  <c r="A6521" i="31" s="1"/>
  <c r="W6520" i="31"/>
  <c r="T6520" i="31"/>
  <c r="I6520" i="31"/>
  <c r="A6520" i="31"/>
  <c r="W6519" i="31"/>
  <c r="T6519" i="31"/>
  <c r="I6519" i="31"/>
  <c r="A6519" i="31" s="1"/>
  <c r="W6518" i="31"/>
  <c r="T6518" i="31"/>
  <c r="I6518" i="31"/>
  <c r="A6518" i="31"/>
  <c r="W6517" i="31"/>
  <c r="T6517" i="31"/>
  <c r="I6517" i="31"/>
  <c r="A6517" i="31" s="1"/>
  <c r="W6516" i="31"/>
  <c r="T6516" i="31"/>
  <c r="I6516" i="31"/>
  <c r="A6516" i="31"/>
  <c r="W6515" i="31"/>
  <c r="T6515" i="31"/>
  <c r="I6515" i="31"/>
  <c r="A6515" i="31" s="1"/>
  <c r="W6514" i="31"/>
  <c r="T6514" i="31"/>
  <c r="I6514" i="31"/>
  <c r="A6514" i="31"/>
  <c r="W6513" i="31"/>
  <c r="T6513" i="31"/>
  <c r="I6513" i="31"/>
  <c r="A6513" i="31" s="1"/>
  <c r="W6512" i="31"/>
  <c r="T6512" i="31"/>
  <c r="I6512" i="31"/>
  <c r="A6512" i="31"/>
  <c r="W6511" i="31"/>
  <c r="T6511" i="31"/>
  <c r="I6511" i="31"/>
  <c r="A6511" i="31" s="1"/>
  <c r="W6510" i="31"/>
  <c r="T6510" i="31"/>
  <c r="I6510" i="31"/>
  <c r="A6510" i="31"/>
  <c r="W6509" i="31"/>
  <c r="T6509" i="31"/>
  <c r="I6509" i="31"/>
  <c r="A6509" i="31" s="1"/>
  <c r="W6508" i="31"/>
  <c r="T6508" i="31"/>
  <c r="I6508" i="31"/>
  <c r="A6508" i="31"/>
  <c r="W6507" i="31"/>
  <c r="T6507" i="31"/>
  <c r="I6507" i="31"/>
  <c r="A6507" i="31" s="1"/>
  <c r="W6506" i="31"/>
  <c r="T6506" i="31"/>
  <c r="I6506" i="31"/>
  <c r="A6506" i="31"/>
  <c r="W6505" i="31"/>
  <c r="T6505" i="31"/>
  <c r="I6505" i="31"/>
  <c r="A6505" i="31" s="1"/>
  <c r="W6504" i="31"/>
  <c r="T6504" i="31"/>
  <c r="I6504" i="31"/>
  <c r="A6504" i="31"/>
  <c r="W6503" i="31"/>
  <c r="T6503" i="31"/>
  <c r="I6503" i="31"/>
  <c r="A6503" i="31" s="1"/>
  <c r="W6502" i="31"/>
  <c r="T6502" i="31"/>
  <c r="I6502" i="31"/>
  <c r="A6502" i="31" s="1"/>
  <c r="W6501" i="31"/>
  <c r="T6501" i="31"/>
  <c r="I6501" i="31"/>
  <c r="A6501" i="31" s="1"/>
  <c r="W6500" i="31"/>
  <c r="T6500" i="31"/>
  <c r="I6500" i="31"/>
  <c r="A6500" i="31"/>
  <c r="W6499" i="31"/>
  <c r="T6499" i="31"/>
  <c r="I6499" i="31"/>
  <c r="A6499" i="31" s="1"/>
  <c r="W6498" i="31"/>
  <c r="T6498" i="31"/>
  <c r="I6498" i="31"/>
  <c r="A6498" i="31" s="1"/>
  <c r="W6497" i="31"/>
  <c r="T6497" i="31"/>
  <c r="I6497" i="31"/>
  <c r="A6497" i="31" s="1"/>
  <c r="W6496" i="31"/>
  <c r="T6496" i="31"/>
  <c r="I6496" i="31"/>
  <c r="A6496" i="31"/>
  <c r="W6495" i="31"/>
  <c r="T6495" i="31"/>
  <c r="I6495" i="31"/>
  <c r="A6495" i="31" s="1"/>
  <c r="W6494" i="31"/>
  <c r="T6494" i="31"/>
  <c r="I6494" i="31"/>
  <c r="A6494" i="31" s="1"/>
  <c r="W6493" i="31"/>
  <c r="T6493" i="31"/>
  <c r="I6493" i="31"/>
  <c r="A6493" i="31" s="1"/>
  <c r="W6492" i="31"/>
  <c r="T6492" i="31"/>
  <c r="I6492" i="31"/>
  <c r="A6492" i="31" s="1"/>
  <c r="W6491" i="31"/>
  <c r="T6491" i="31"/>
  <c r="I6491" i="31"/>
  <c r="A6491" i="31" s="1"/>
  <c r="W6490" i="31"/>
  <c r="T6490" i="31"/>
  <c r="I6490" i="31"/>
  <c r="A6490" i="31"/>
  <c r="W6489" i="31"/>
  <c r="T6489" i="31"/>
  <c r="I6489" i="31"/>
  <c r="A6489" i="31" s="1"/>
  <c r="W6488" i="31"/>
  <c r="T6488" i="31"/>
  <c r="I6488" i="31"/>
  <c r="A6488" i="31"/>
  <c r="W6487" i="31"/>
  <c r="T6487" i="31"/>
  <c r="I6487" i="31"/>
  <c r="A6487" i="31" s="1"/>
  <c r="W6486" i="31"/>
  <c r="T6486" i="31"/>
  <c r="I6486" i="31"/>
  <c r="A6486" i="31" s="1"/>
  <c r="W6485" i="31"/>
  <c r="T6485" i="31"/>
  <c r="I6485" i="31"/>
  <c r="A6485" i="31" s="1"/>
  <c r="W6484" i="31"/>
  <c r="T6484" i="31"/>
  <c r="I6484" i="31"/>
  <c r="A6484" i="31"/>
  <c r="W6483" i="31"/>
  <c r="T6483" i="31"/>
  <c r="I6483" i="31"/>
  <c r="A6483" i="31" s="1"/>
  <c r="W6482" i="31"/>
  <c r="T6482" i="31"/>
  <c r="I6482" i="31"/>
  <c r="A6482" i="31" s="1"/>
  <c r="W6481" i="31"/>
  <c r="T6481" i="31"/>
  <c r="I6481" i="31"/>
  <c r="A6481" i="31" s="1"/>
  <c r="W6480" i="31"/>
  <c r="T6480" i="31"/>
  <c r="I6480" i="31"/>
  <c r="A6480" i="31"/>
  <c r="W6479" i="31"/>
  <c r="T6479" i="31"/>
  <c r="I6479" i="31"/>
  <c r="A6479" i="31" s="1"/>
  <c r="W6478" i="31"/>
  <c r="T6478" i="31"/>
  <c r="I6478" i="31"/>
  <c r="A6478" i="31" s="1"/>
  <c r="W6477" i="31"/>
  <c r="T6477" i="31"/>
  <c r="I6477" i="31"/>
  <c r="A6477" i="31" s="1"/>
  <c r="W6476" i="31"/>
  <c r="T6476" i="31"/>
  <c r="I6476" i="31"/>
  <c r="A6476" i="31" s="1"/>
  <c r="W6475" i="31"/>
  <c r="T6475" i="31"/>
  <c r="I6475" i="31"/>
  <c r="A6475" i="31" s="1"/>
  <c r="W6474" i="31"/>
  <c r="T6474" i="31"/>
  <c r="I6474" i="31"/>
  <c r="A6474" i="31"/>
  <c r="W6473" i="31"/>
  <c r="T6473" i="31"/>
  <c r="I6473" i="31"/>
  <c r="A6473" i="31" s="1"/>
  <c r="W6472" i="31"/>
  <c r="T6472" i="31"/>
  <c r="I6472" i="31"/>
  <c r="A6472" i="31"/>
  <c r="W6471" i="31"/>
  <c r="T6471" i="31"/>
  <c r="I6471" i="31"/>
  <c r="A6471" i="31" s="1"/>
  <c r="W6470" i="31"/>
  <c r="T6470" i="31"/>
  <c r="I6470" i="31"/>
  <c r="A6470" i="31" s="1"/>
  <c r="W6469" i="31"/>
  <c r="T6469" i="31"/>
  <c r="I6469" i="31"/>
  <c r="A6469" i="31" s="1"/>
  <c r="W6468" i="31"/>
  <c r="T6468" i="31"/>
  <c r="I6468" i="31"/>
  <c r="A6468" i="31"/>
  <c r="W6467" i="31"/>
  <c r="T6467" i="31"/>
  <c r="I6467" i="31"/>
  <c r="A6467" i="31" s="1"/>
  <c r="W6466" i="31"/>
  <c r="T6466" i="31"/>
  <c r="I6466" i="31"/>
  <c r="A6466" i="31" s="1"/>
  <c r="W6465" i="31"/>
  <c r="T6465" i="31"/>
  <c r="I6465" i="31"/>
  <c r="A6465" i="31" s="1"/>
  <c r="W6464" i="31"/>
  <c r="T6464" i="31"/>
  <c r="I6464" i="31"/>
  <c r="A6464" i="31"/>
  <c r="W6463" i="31"/>
  <c r="T6463" i="31"/>
  <c r="I6463" i="31"/>
  <c r="A6463" i="31" s="1"/>
  <c r="W6462" i="31"/>
  <c r="T6462" i="31"/>
  <c r="I6462" i="31"/>
  <c r="A6462" i="31" s="1"/>
  <c r="W6461" i="31"/>
  <c r="T6461" i="31"/>
  <c r="I6461" i="31"/>
  <c r="A6461" i="31" s="1"/>
  <c r="W6460" i="31"/>
  <c r="T6460" i="31"/>
  <c r="I6460" i="31"/>
  <c r="A6460" i="31" s="1"/>
  <c r="W6459" i="31"/>
  <c r="T6459" i="31"/>
  <c r="I6459" i="31"/>
  <c r="A6459" i="31" s="1"/>
  <c r="W6458" i="31"/>
  <c r="T6458" i="31"/>
  <c r="I6458" i="31"/>
  <c r="A6458" i="31"/>
  <c r="W6457" i="31"/>
  <c r="T6457" i="31"/>
  <c r="I6457" i="31"/>
  <c r="A6457" i="31" s="1"/>
  <c r="W6456" i="31"/>
  <c r="T6456" i="31"/>
  <c r="I6456" i="31"/>
  <c r="A6456" i="31"/>
  <c r="W6455" i="31"/>
  <c r="T6455" i="31"/>
  <c r="I6455" i="31"/>
  <c r="A6455" i="31" s="1"/>
  <c r="W6454" i="31"/>
  <c r="T6454" i="31"/>
  <c r="I6454" i="31"/>
  <c r="A6454" i="31" s="1"/>
  <c r="W6453" i="31"/>
  <c r="T6453" i="31"/>
  <c r="I6453" i="31"/>
  <c r="A6453" i="31" s="1"/>
  <c r="W6452" i="31"/>
  <c r="T6452" i="31"/>
  <c r="I6452" i="31"/>
  <c r="A6452" i="31"/>
  <c r="W6451" i="31"/>
  <c r="T6451" i="31"/>
  <c r="I6451" i="31"/>
  <c r="A6451" i="31" s="1"/>
  <c r="W6450" i="31"/>
  <c r="T6450" i="31"/>
  <c r="I6450" i="31"/>
  <c r="A6450" i="31" s="1"/>
  <c r="W6449" i="31"/>
  <c r="T6449" i="31"/>
  <c r="I6449" i="31"/>
  <c r="A6449" i="31" s="1"/>
  <c r="W6448" i="31"/>
  <c r="T6448" i="31"/>
  <c r="I6448" i="31"/>
  <c r="A6448" i="31"/>
  <c r="W6447" i="31"/>
  <c r="T6447" i="31"/>
  <c r="I6447" i="31"/>
  <c r="A6447" i="31" s="1"/>
  <c r="W6446" i="31"/>
  <c r="T6446" i="31"/>
  <c r="I6446" i="31"/>
  <c r="A6446" i="31" s="1"/>
  <c r="W6445" i="31"/>
  <c r="T6445" i="31"/>
  <c r="I6445" i="31"/>
  <c r="A6445" i="31" s="1"/>
  <c r="W6444" i="31"/>
  <c r="T6444" i="31"/>
  <c r="I6444" i="31"/>
  <c r="A6444" i="31" s="1"/>
  <c r="W6443" i="31"/>
  <c r="T6443" i="31"/>
  <c r="I6443" i="31"/>
  <c r="A6443" i="31" s="1"/>
  <c r="W6442" i="31"/>
  <c r="T6442" i="31"/>
  <c r="I6442" i="31"/>
  <c r="A6442" i="31"/>
  <c r="W6441" i="31"/>
  <c r="T6441" i="31"/>
  <c r="I6441" i="31"/>
  <c r="A6441" i="31" s="1"/>
  <c r="W6440" i="31"/>
  <c r="T6440" i="31"/>
  <c r="I6440" i="31"/>
  <c r="A6440" i="31"/>
  <c r="W6439" i="31"/>
  <c r="T6439" i="31"/>
  <c r="I6439" i="31"/>
  <c r="A6439" i="31" s="1"/>
  <c r="W6438" i="31"/>
  <c r="T6438" i="31"/>
  <c r="I6438" i="31"/>
  <c r="A6438" i="31" s="1"/>
  <c r="W6437" i="31"/>
  <c r="T6437" i="31"/>
  <c r="I6437" i="31"/>
  <c r="A6437" i="31" s="1"/>
  <c r="W6436" i="31"/>
  <c r="T6436" i="31"/>
  <c r="I6436" i="31"/>
  <c r="A6436" i="31"/>
  <c r="W6435" i="31"/>
  <c r="T6435" i="31"/>
  <c r="I6435" i="31"/>
  <c r="A6435" i="31" s="1"/>
  <c r="W6434" i="31"/>
  <c r="T6434" i="31"/>
  <c r="I6434" i="31"/>
  <c r="A6434" i="31" s="1"/>
  <c r="W6433" i="31"/>
  <c r="T6433" i="31"/>
  <c r="I6433" i="31"/>
  <c r="A6433" i="31" s="1"/>
  <c r="W6432" i="31"/>
  <c r="T6432" i="31"/>
  <c r="I6432" i="31"/>
  <c r="A6432" i="31"/>
  <c r="W6431" i="31"/>
  <c r="T6431" i="31"/>
  <c r="I6431" i="31"/>
  <c r="A6431" i="31" s="1"/>
  <c r="W6430" i="31"/>
  <c r="T6430" i="31"/>
  <c r="I6430" i="31"/>
  <c r="A6430" i="31" s="1"/>
  <c r="W6429" i="31"/>
  <c r="T6429" i="31"/>
  <c r="I6429" i="31"/>
  <c r="A6429" i="31" s="1"/>
  <c r="W6428" i="31"/>
  <c r="T6428" i="31"/>
  <c r="I6428" i="31"/>
  <c r="A6428" i="31" s="1"/>
  <c r="W6427" i="31"/>
  <c r="T6427" i="31"/>
  <c r="I6427" i="31"/>
  <c r="A6427" i="31" s="1"/>
  <c r="W6426" i="31"/>
  <c r="T6426" i="31"/>
  <c r="I6426" i="31"/>
  <c r="A6426" i="31"/>
  <c r="W6425" i="31"/>
  <c r="T6425" i="31"/>
  <c r="I6425" i="31"/>
  <c r="A6425" i="31" s="1"/>
  <c r="W6424" i="31"/>
  <c r="T6424" i="31"/>
  <c r="I6424" i="31"/>
  <c r="A6424" i="31"/>
  <c r="W6423" i="31"/>
  <c r="T6423" i="31"/>
  <c r="I6423" i="31"/>
  <c r="A6423" i="31" s="1"/>
  <c r="W6422" i="31"/>
  <c r="T6422" i="31"/>
  <c r="I6422" i="31"/>
  <c r="A6422" i="31" s="1"/>
  <c r="W6421" i="31"/>
  <c r="T6421" i="31"/>
  <c r="I6421" i="31"/>
  <c r="A6421" i="31" s="1"/>
  <c r="W6420" i="31"/>
  <c r="T6420" i="31"/>
  <c r="I6420" i="31"/>
  <c r="A6420" i="31"/>
  <c r="W6419" i="31"/>
  <c r="T6419" i="31"/>
  <c r="I6419" i="31"/>
  <c r="A6419" i="31" s="1"/>
  <c r="W6418" i="31"/>
  <c r="T6418" i="31"/>
  <c r="I6418" i="31"/>
  <c r="A6418" i="31"/>
  <c r="W6417" i="31"/>
  <c r="T6417" i="31"/>
  <c r="I6417" i="31"/>
  <c r="A6417" i="31" s="1"/>
  <c r="W6416" i="31"/>
  <c r="T6416" i="31"/>
  <c r="I6416" i="31"/>
  <c r="A6416" i="31"/>
  <c r="W6415" i="31"/>
  <c r="T6415" i="31"/>
  <c r="I6415" i="31"/>
  <c r="A6415" i="31" s="1"/>
  <c r="W6414" i="31"/>
  <c r="T6414" i="31"/>
  <c r="I6414" i="31"/>
  <c r="A6414" i="31"/>
  <c r="W6413" i="31"/>
  <c r="T6413" i="31"/>
  <c r="I6413" i="31"/>
  <c r="A6413" i="31" s="1"/>
  <c r="W6412" i="31"/>
  <c r="T6412" i="31"/>
  <c r="I6412" i="31"/>
  <c r="A6412" i="31"/>
  <c r="W6411" i="31"/>
  <c r="T6411" i="31"/>
  <c r="I6411" i="31"/>
  <c r="A6411" i="31" s="1"/>
  <c r="W6410" i="31"/>
  <c r="T6410" i="31"/>
  <c r="I6410" i="31"/>
  <c r="A6410" i="31"/>
  <c r="W6409" i="31"/>
  <c r="T6409" i="31"/>
  <c r="I6409" i="31"/>
  <c r="A6409" i="31" s="1"/>
  <c r="W6408" i="31"/>
  <c r="T6408" i="31"/>
  <c r="I6408" i="31"/>
  <c r="A6408" i="31"/>
  <c r="W6407" i="31"/>
  <c r="T6407" i="31"/>
  <c r="I6407" i="31"/>
  <c r="A6407" i="31" s="1"/>
  <c r="W6406" i="31"/>
  <c r="T6406" i="31"/>
  <c r="I6406" i="31"/>
  <c r="A6406" i="31"/>
  <c r="W6405" i="31"/>
  <c r="T6405" i="31"/>
  <c r="I6405" i="31"/>
  <c r="A6405" i="31" s="1"/>
  <c r="W6404" i="31"/>
  <c r="T6404" i="31"/>
  <c r="I6404" i="31"/>
  <c r="A6404" i="31"/>
  <c r="W6403" i="31"/>
  <c r="T6403" i="31"/>
  <c r="I6403" i="31"/>
  <c r="A6403" i="31" s="1"/>
  <c r="W6402" i="31"/>
  <c r="T6402" i="31"/>
  <c r="I6402" i="31"/>
  <c r="A6402" i="31"/>
  <c r="W6401" i="31"/>
  <c r="T6401" i="31"/>
  <c r="I6401" i="31"/>
  <c r="A6401" i="31" s="1"/>
  <c r="W6400" i="31"/>
  <c r="T6400" i="31"/>
  <c r="I6400" i="31"/>
  <c r="A6400" i="31"/>
  <c r="W6399" i="31"/>
  <c r="T6399" i="31"/>
  <c r="I6399" i="31"/>
  <c r="A6399" i="31" s="1"/>
  <c r="W6398" i="31"/>
  <c r="T6398" i="31"/>
  <c r="I6398" i="31"/>
  <c r="A6398" i="31"/>
  <c r="W6397" i="31"/>
  <c r="T6397" i="31"/>
  <c r="I6397" i="31"/>
  <c r="A6397" i="31" s="1"/>
  <c r="W6396" i="31"/>
  <c r="T6396" i="31"/>
  <c r="I6396" i="31"/>
  <c r="A6396" i="31"/>
  <c r="W6395" i="31"/>
  <c r="T6395" i="31"/>
  <c r="I6395" i="31"/>
  <c r="A6395" i="31" s="1"/>
  <c r="W6394" i="31"/>
  <c r="T6394" i="31"/>
  <c r="I6394" i="31"/>
  <c r="A6394" i="31"/>
  <c r="W6393" i="31"/>
  <c r="T6393" i="31"/>
  <c r="I6393" i="31"/>
  <c r="A6393" i="31" s="1"/>
  <c r="W6392" i="31"/>
  <c r="T6392" i="31"/>
  <c r="I6392" i="31"/>
  <c r="A6392" i="31"/>
  <c r="W6391" i="31"/>
  <c r="T6391" i="31"/>
  <c r="I6391" i="31"/>
  <c r="A6391" i="31" s="1"/>
  <c r="W6390" i="31"/>
  <c r="T6390" i="31"/>
  <c r="I6390" i="31"/>
  <c r="A6390" i="31"/>
  <c r="W6389" i="31"/>
  <c r="T6389" i="31"/>
  <c r="I6389" i="31"/>
  <c r="A6389" i="31" s="1"/>
  <c r="W6388" i="31"/>
  <c r="T6388" i="31"/>
  <c r="I6388" i="31"/>
  <c r="A6388" i="31"/>
  <c r="W6387" i="31"/>
  <c r="T6387" i="31"/>
  <c r="I6387" i="31"/>
  <c r="A6387" i="31" s="1"/>
  <c r="W6386" i="31"/>
  <c r="T6386" i="31"/>
  <c r="I6386" i="31"/>
  <c r="A6386" i="31"/>
  <c r="W6385" i="31"/>
  <c r="T6385" i="31"/>
  <c r="I6385" i="31"/>
  <c r="A6385" i="31" s="1"/>
  <c r="W6384" i="31"/>
  <c r="T6384" i="31"/>
  <c r="I6384" i="31"/>
  <c r="A6384" i="31"/>
  <c r="W6383" i="31"/>
  <c r="T6383" i="31"/>
  <c r="I6383" i="31"/>
  <c r="A6383" i="31" s="1"/>
  <c r="W6382" i="31"/>
  <c r="T6382" i="31"/>
  <c r="I6382" i="31"/>
  <c r="A6382" i="31"/>
  <c r="W6381" i="31"/>
  <c r="T6381" i="31"/>
  <c r="I6381" i="31"/>
  <c r="A6381" i="31" s="1"/>
  <c r="W6380" i="31"/>
  <c r="T6380" i="31"/>
  <c r="I6380" i="31"/>
  <c r="A6380" i="31"/>
  <c r="W6379" i="31"/>
  <c r="T6379" i="31"/>
  <c r="I6379" i="31"/>
  <c r="A6379" i="31" s="1"/>
  <c r="W6378" i="31"/>
  <c r="T6378" i="31"/>
  <c r="I6378" i="31"/>
  <c r="A6378" i="31"/>
  <c r="W6377" i="31"/>
  <c r="T6377" i="31"/>
  <c r="I6377" i="31"/>
  <c r="A6377" i="31" s="1"/>
  <c r="W6376" i="31"/>
  <c r="T6376" i="31"/>
  <c r="I6376" i="31"/>
  <c r="A6376" i="31"/>
  <c r="W6375" i="31"/>
  <c r="T6375" i="31"/>
  <c r="I6375" i="31"/>
  <c r="A6375" i="31" s="1"/>
  <c r="W6374" i="31"/>
  <c r="T6374" i="31"/>
  <c r="I6374" i="31"/>
  <c r="A6374" i="31"/>
  <c r="W6373" i="31"/>
  <c r="T6373" i="31"/>
  <c r="I6373" i="31"/>
  <c r="A6373" i="31" s="1"/>
  <c r="W6372" i="31"/>
  <c r="T6372" i="31"/>
  <c r="I6372" i="31"/>
  <c r="A6372" i="31"/>
  <c r="W6371" i="31"/>
  <c r="T6371" i="31"/>
  <c r="I6371" i="31"/>
  <c r="A6371" i="31" s="1"/>
  <c r="W6370" i="31"/>
  <c r="T6370" i="31"/>
  <c r="I6370" i="31"/>
  <c r="A6370" i="31"/>
  <c r="W6369" i="31"/>
  <c r="T6369" i="31"/>
  <c r="I6369" i="31"/>
  <c r="A6369" i="31" s="1"/>
  <c r="W6368" i="31"/>
  <c r="T6368" i="31"/>
  <c r="I6368" i="31"/>
  <c r="A6368" i="31"/>
  <c r="W6367" i="31"/>
  <c r="T6367" i="31"/>
  <c r="I6367" i="31"/>
  <c r="A6367" i="31" s="1"/>
  <c r="W6366" i="31"/>
  <c r="T6366" i="31"/>
  <c r="I6366" i="31"/>
  <c r="A6366" i="31"/>
  <c r="W6365" i="31"/>
  <c r="T6365" i="31"/>
  <c r="I6365" i="31"/>
  <c r="A6365" i="31" s="1"/>
  <c r="W6364" i="31"/>
  <c r="T6364" i="31"/>
  <c r="I6364" i="31"/>
  <c r="A6364" i="31"/>
  <c r="W6363" i="31"/>
  <c r="T6363" i="31"/>
  <c r="I6363" i="31"/>
  <c r="A6363" i="31" s="1"/>
  <c r="W6362" i="31"/>
  <c r="T6362" i="31"/>
  <c r="I6362" i="31"/>
  <c r="A6362" i="31"/>
  <c r="W6361" i="31"/>
  <c r="T6361" i="31"/>
  <c r="I6361" i="31"/>
  <c r="A6361" i="31" s="1"/>
  <c r="W6360" i="31"/>
  <c r="T6360" i="31"/>
  <c r="I6360" i="31"/>
  <c r="A6360" i="31"/>
  <c r="W6359" i="31"/>
  <c r="T6359" i="31"/>
  <c r="I6359" i="31"/>
  <c r="A6359" i="31" s="1"/>
  <c r="W6358" i="31"/>
  <c r="T6358" i="31"/>
  <c r="I6358" i="31"/>
  <c r="A6358" i="31"/>
  <c r="W6357" i="31"/>
  <c r="T6357" i="31"/>
  <c r="I6357" i="31"/>
  <c r="A6357" i="31" s="1"/>
  <c r="W6356" i="31"/>
  <c r="T6356" i="31"/>
  <c r="I6356" i="31"/>
  <c r="A6356" i="31"/>
  <c r="W6355" i="31"/>
  <c r="T6355" i="31"/>
  <c r="I6355" i="31"/>
  <c r="A6355" i="31" s="1"/>
  <c r="W6354" i="31"/>
  <c r="T6354" i="31"/>
  <c r="I6354" i="31"/>
  <c r="A6354" i="31"/>
  <c r="W6353" i="31"/>
  <c r="T6353" i="31"/>
  <c r="I6353" i="31"/>
  <c r="A6353" i="31" s="1"/>
  <c r="W6352" i="31"/>
  <c r="T6352" i="31"/>
  <c r="I6352" i="31"/>
  <c r="A6352" i="31"/>
  <c r="W6351" i="31"/>
  <c r="T6351" i="31"/>
  <c r="I6351" i="31"/>
  <c r="A6351" i="31" s="1"/>
  <c r="W6350" i="31"/>
  <c r="T6350" i="31"/>
  <c r="I6350" i="31"/>
  <c r="A6350" i="31"/>
  <c r="W6349" i="31"/>
  <c r="T6349" i="31"/>
  <c r="I6349" i="31"/>
  <c r="A6349" i="31" s="1"/>
  <c r="W6348" i="31"/>
  <c r="T6348" i="31"/>
  <c r="I6348" i="31"/>
  <c r="A6348" i="31"/>
  <c r="W6347" i="31"/>
  <c r="T6347" i="31"/>
  <c r="I6347" i="31"/>
  <c r="A6347" i="31" s="1"/>
  <c r="W6346" i="31"/>
  <c r="T6346" i="31"/>
  <c r="I6346" i="31"/>
  <c r="A6346" i="31"/>
  <c r="W6345" i="31"/>
  <c r="T6345" i="31"/>
  <c r="I6345" i="31"/>
  <c r="A6345" i="31" s="1"/>
  <c r="W6344" i="31"/>
  <c r="T6344" i="31"/>
  <c r="I6344" i="31"/>
  <c r="A6344" i="31"/>
  <c r="W6343" i="31"/>
  <c r="T6343" i="31"/>
  <c r="I6343" i="31"/>
  <c r="A6343" i="31" s="1"/>
  <c r="W6342" i="31"/>
  <c r="T6342" i="31"/>
  <c r="I6342" i="31"/>
  <c r="A6342" i="31"/>
  <c r="W6341" i="31"/>
  <c r="T6341" i="31"/>
  <c r="I6341" i="31"/>
  <c r="A6341" i="31" s="1"/>
  <c r="W6340" i="31"/>
  <c r="T6340" i="31"/>
  <c r="I6340" i="31"/>
  <c r="A6340" i="31"/>
  <c r="W6339" i="31"/>
  <c r="T6339" i="31"/>
  <c r="I6339" i="31"/>
  <c r="A6339" i="31" s="1"/>
  <c r="W6338" i="31"/>
  <c r="T6338" i="31"/>
  <c r="I6338" i="31"/>
  <c r="A6338" i="31"/>
  <c r="W6337" i="31"/>
  <c r="T6337" i="31"/>
  <c r="I6337" i="31"/>
  <c r="A6337" i="31" s="1"/>
  <c r="W6336" i="31"/>
  <c r="T6336" i="31"/>
  <c r="I6336" i="31"/>
  <c r="A6336" i="31"/>
  <c r="W6335" i="31"/>
  <c r="T6335" i="31"/>
  <c r="I6335" i="31"/>
  <c r="A6335" i="31" s="1"/>
  <c r="W6334" i="31"/>
  <c r="T6334" i="31"/>
  <c r="I6334" i="31"/>
  <c r="A6334" i="31"/>
  <c r="W6333" i="31"/>
  <c r="T6333" i="31"/>
  <c r="I6333" i="31"/>
  <c r="A6333" i="31" s="1"/>
  <c r="W6332" i="31"/>
  <c r="T6332" i="31"/>
  <c r="I6332" i="31"/>
  <c r="A6332" i="31"/>
  <c r="W6331" i="31"/>
  <c r="T6331" i="31"/>
  <c r="I6331" i="31"/>
  <c r="A6331" i="31" s="1"/>
  <c r="W6330" i="31"/>
  <c r="T6330" i="31"/>
  <c r="I6330" i="31"/>
  <c r="A6330" i="31"/>
  <c r="W6329" i="31"/>
  <c r="T6329" i="31"/>
  <c r="I6329" i="31"/>
  <c r="A6329" i="31" s="1"/>
  <c r="W6328" i="31"/>
  <c r="T6328" i="31"/>
  <c r="I6328" i="31"/>
  <c r="A6328" i="31"/>
  <c r="W6327" i="31"/>
  <c r="T6327" i="31"/>
  <c r="I6327" i="31"/>
  <c r="A6327" i="31" s="1"/>
  <c r="W6326" i="31"/>
  <c r="T6326" i="31"/>
  <c r="I6326" i="31"/>
  <c r="A6326" i="31"/>
  <c r="W6325" i="31"/>
  <c r="T6325" i="31"/>
  <c r="I6325" i="31"/>
  <c r="A6325" i="31" s="1"/>
  <c r="W6324" i="31"/>
  <c r="T6324" i="31"/>
  <c r="I6324" i="31"/>
  <c r="A6324" i="31"/>
  <c r="W6323" i="31"/>
  <c r="T6323" i="31"/>
  <c r="I6323" i="31"/>
  <c r="A6323" i="31" s="1"/>
  <c r="W6322" i="31"/>
  <c r="T6322" i="31"/>
  <c r="I6322" i="31"/>
  <c r="A6322" i="31"/>
  <c r="W6321" i="31"/>
  <c r="T6321" i="31"/>
  <c r="I6321" i="31"/>
  <c r="A6321" i="31" s="1"/>
  <c r="W6320" i="31"/>
  <c r="T6320" i="31"/>
  <c r="I6320" i="31"/>
  <c r="A6320" i="31"/>
  <c r="W6319" i="31"/>
  <c r="T6319" i="31"/>
  <c r="I6319" i="31"/>
  <c r="A6319" i="31" s="1"/>
  <c r="W6318" i="31"/>
  <c r="T6318" i="31"/>
  <c r="I6318" i="31"/>
  <c r="A6318" i="31"/>
  <c r="W6317" i="31"/>
  <c r="T6317" i="31"/>
  <c r="I6317" i="31"/>
  <c r="A6317" i="31" s="1"/>
  <c r="W6316" i="31"/>
  <c r="T6316" i="31"/>
  <c r="I6316" i="31"/>
  <c r="A6316" i="31"/>
  <c r="W6315" i="31"/>
  <c r="T6315" i="31"/>
  <c r="I6315" i="31"/>
  <c r="A6315" i="31" s="1"/>
  <c r="W6314" i="31"/>
  <c r="T6314" i="31"/>
  <c r="I6314" i="31"/>
  <c r="A6314" i="31"/>
  <c r="W6313" i="31"/>
  <c r="T6313" i="31"/>
  <c r="I6313" i="31"/>
  <c r="A6313" i="31" s="1"/>
  <c r="W6312" i="31"/>
  <c r="T6312" i="31"/>
  <c r="I6312" i="31"/>
  <c r="A6312" i="31"/>
  <c r="W6311" i="31"/>
  <c r="T6311" i="31"/>
  <c r="I6311" i="31"/>
  <c r="A6311" i="31" s="1"/>
  <c r="W6310" i="31"/>
  <c r="T6310" i="31"/>
  <c r="I6310" i="31"/>
  <c r="A6310" i="31"/>
  <c r="W6309" i="31"/>
  <c r="T6309" i="31"/>
  <c r="I6309" i="31"/>
  <c r="A6309" i="31" s="1"/>
  <c r="W6308" i="31"/>
  <c r="T6308" i="31"/>
  <c r="I6308" i="31"/>
  <c r="A6308" i="31"/>
  <c r="W6307" i="31"/>
  <c r="T6307" i="31"/>
  <c r="I6307" i="31"/>
  <c r="A6307" i="31" s="1"/>
  <c r="W6306" i="31"/>
  <c r="T6306" i="31"/>
  <c r="I6306" i="31"/>
  <c r="A6306" i="31"/>
  <c r="W6305" i="31"/>
  <c r="T6305" i="31"/>
  <c r="I6305" i="31"/>
  <c r="A6305" i="31" s="1"/>
  <c r="W6304" i="31"/>
  <c r="T6304" i="31"/>
  <c r="I6304" i="31"/>
  <c r="A6304" i="31" s="1"/>
  <c r="W6303" i="31"/>
  <c r="T6303" i="31"/>
  <c r="I6303" i="31"/>
  <c r="A6303" i="31" s="1"/>
  <c r="W6302" i="31"/>
  <c r="T6302" i="31"/>
  <c r="I6302" i="31"/>
  <c r="A6302" i="31" s="1"/>
  <c r="W6301" i="31"/>
  <c r="T6301" i="31"/>
  <c r="I6301" i="31"/>
  <c r="A6301" i="31" s="1"/>
  <c r="W6300" i="31"/>
  <c r="T6300" i="31"/>
  <c r="I6300" i="31"/>
  <c r="A6300" i="31" s="1"/>
  <c r="W6299" i="31"/>
  <c r="T6299" i="31"/>
  <c r="I6299" i="31"/>
  <c r="A6299" i="31" s="1"/>
  <c r="W6298" i="31"/>
  <c r="T6298" i="31"/>
  <c r="I6298" i="31"/>
  <c r="A6298" i="31"/>
  <c r="W6297" i="31"/>
  <c r="T6297" i="31"/>
  <c r="I6297" i="31"/>
  <c r="A6297" i="31" s="1"/>
  <c r="W6296" i="31"/>
  <c r="T6296" i="31"/>
  <c r="I6296" i="31"/>
  <c r="A6296" i="31"/>
  <c r="W6295" i="31"/>
  <c r="T6295" i="31"/>
  <c r="I6295" i="31"/>
  <c r="A6295" i="31" s="1"/>
  <c r="W6294" i="31"/>
  <c r="T6294" i="31"/>
  <c r="I6294" i="31"/>
  <c r="A6294" i="31" s="1"/>
  <c r="W6293" i="31"/>
  <c r="T6293" i="31"/>
  <c r="I6293" i="31"/>
  <c r="A6293" i="31" s="1"/>
  <c r="W6292" i="31"/>
  <c r="T6292" i="31"/>
  <c r="I6292" i="31"/>
  <c r="A6292" i="31"/>
  <c r="W6291" i="31"/>
  <c r="T6291" i="31"/>
  <c r="I6291" i="31"/>
  <c r="A6291" i="31" s="1"/>
  <c r="W6290" i="31"/>
  <c r="T6290" i="31"/>
  <c r="I6290" i="31"/>
  <c r="A6290" i="31"/>
  <c r="W6289" i="31"/>
  <c r="T6289" i="31"/>
  <c r="I6289" i="31"/>
  <c r="A6289" i="31" s="1"/>
  <c r="W6288" i="31"/>
  <c r="T6288" i="31"/>
  <c r="I6288" i="31"/>
  <c r="A6288" i="31" s="1"/>
  <c r="W6287" i="31"/>
  <c r="T6287" i="31"/>
  <c r="I6287" i="31"/>
  <c r="A6287" i="31" s="1"/>
  <c r="W6286" i="31"/>
  <c r="T6286" i="31"/>
  <c r="I6286" i="31"/>
  <c r="A6286" i="31" s="1"/>
  <c r="W6285" i="31"/>
  <c r="T6285" i="31"/>
  <c r="I6285" i="31"/>
  <c r="A6285" i="31" s="1"/>
  <c r="W6284" i="31"/>
  <c r="T6284" i="31"/>
  <c r="I6284" i="31"/>
  <c r="A6284" i="31" s="1"/>
  <c r="W6283" i="31"/>
  <c r="T6283" i="31"/>
  <c r="I6283" i="31"/>
  <c r="A6283" i="31" s="1"/>
  <c r="W6282" i="31"/>
  <c r="T6282" i="31"/>
  <c r="I6282" i="31"/>
  <c r="A6282" i="31"/>
  <c r="W6281" i="31"/>
  <c r="T6281" i="31"/>
  <c r="I6281" i="31"/>
  <c r="A6281" i="31" s="1"/>
  <c r="W6280" i="31"/>
  <c r="T6280" i="31"/>
  <c r="I6280" i="31"/>
  <c r="A6280" i="31"/>
  <c r="W6279" i="31"/>
  <c r="T6279" i="31"/>
  <c r="I6279" i="31"/>
  <c r="A6279" i="31" s="1"/>
  <c r="W6278" i="31"/>
  <c r="T6278" i="31"/>
  <c r="I6278" i="31"/>
  <c r="A6278" i="31" s="1"/>
  <c r="W6277" i="31"/>
  <c r="T6277" i="31"/>
  <c r="I6277" i="31"/>
  <c r="A6277" i="31" s="1"/>
  <c r="W6276" i="31"/>
  <c r="T6276" i="31"/>
  <c r="I6276" i="31"/>
  <c r="A6276" i="31"/>
  <c r="W6275" i="31"/>
  <c r="T6275" i="31"/>
  <c r="I6275" i="31"/>
  <c r="A6275" i="31" s="1"/>
  <c r="W6274" i="31"/>
  <c r="T6274" i="31"/>
  <c r="I6274" i="31"/>
  <c r="A6274" i="31"/>
  <c r="W6273" i="31"/>
  <c r="T6273" i="31"/>
  <c r="I6273" i="31"/>
  <c r="A6273" i="31" s="1"/>
  <c r="W6272" i="31"/>
  <c r="T6272" i="31"/>
  <c r="I6272" i="31"/>
  <c r="A6272" i="31" s="1"/>
  <c r="W6271" i="31"/>
  <c r="T6271" i="31"/>
  <c r="I6271" i="31"/>
  <c r="A6271" i="31" s="1"/>
  <c r="W6270" i="31"/>
  <c r="T6270" i="31"/>
  <c r="I6270" i="31"/>
  <c r="A6270" i="31" s="1"/>
  <c r="W6269" i="31"/>
  <c r="T6269" i="31"/>
  <c r="I6269" i="31"/>
  <c r="A6269" i="31" s="1"/>
  <c r="W6268" i="31"/>
  <c r="T6268" i="31"/>
  <c r="I6268" i="31"/>
  <c r="A6268" i="31" s="1"/>
  <c r="W6267" i="31"/>
  <c r="T6267" i="31"/>
  <c r="I6267" i="31"/>
  <c r="A6267" i="31" s="1"/>
  <c r="W6266" i="31"/>
  <c r="T6266" i="31"/>
  <c r="I6266" i="31"/>
  <c r="A6266" i="31"/>
  <c r="W6265" i="31"/>
  <c r="T6265" i="31"/>
  <c r="I6265" i="31"/>
  <c r="A6265" i="31" s="1"/>
  <c r="W6264" i="31"/>
  <c r="T6264" i="31"/>
  <c r="I6264" i="31"/>
  <c r="A6264" i="31"/>
  <c r="W6263" i="31"/>
  <c r="T6263" i="31"/>
  <c r="I6263" i="31"/>
  <c r="A6263" i="31" s="1"/>
  <c r="W6262" i="31"/>
  <c r="T6262" i="31"/>
  <c r="I6262" i="31"/>
  <c r="A6262" i="31" s="1"/>
  <c r="W6261" i="31"/>
  <c r="T6261" i="31"/>
  <c r="I6261" i="31"/>
  <c r="A6261" i="31" s="1"/>
  <c r="W6260" i="31"/>
  <c r="T6260" i="31"/>
  <c r="I6260" i="31"/>
  <c r="A6260" i="31"/>
  <c r="W6259" i="31"/>
  <c r="T6259" i="31"/>
  <c r="I6259" i="31"/>
  <c r="A6259" i="31" s="1"/>
  <c r="W6258" i="31"/>
  <c r="T6258" i="31"/>
  <c r="I6258" i="31"/>
  <c r="A6258" i="31"/>
  <c r="W6257" i="31"/>
  <c r="T6257" i="31"/>
  <c r="I6257" i="31"/>
  <c r="A6257" i="31" s="1"/>
  <c r="W6256" i="31"/>
  <c r="T6256" i="31"/>
  <c r="I6256" i="31"/>
  <c r="A6256" i="31"/>
  <c r="W6255" i="31"/>
  <c r="T6255" i="31"/>
  <c r="I6255" i="31"/>
  <c r="A6255" i="31" s="1"/>
  <c r="W6254" i="31"/>
  <c r="T6254" i="31"/>
  <c r="I6254" i="31"/>
  <c r="A6254" i="31"/>
  <c r="W6253" i="31"/>
  <c r="T6253" i="31"/>
  <c r="I6253" i="31"/>
  <c r="A6253" i="31" s="1"/>
  <c r="W6252" i="31"/>
  <c r="T6252" i="31"/>
  <c r="I6252" i="31"/>
  <c r="A6252" i="31"/>
  <c r="W6251" i="31"/>
  <c r="T6251" i="31"/>
  <c r="I6251" i="31"/>
  <c r="A6251" i="31" s="1"/>
  <c r="W6250" i="31"/>
  <c r="T6250" i="31"/>
  <c r="I6250" i="31"/>
  <c r="A6250" i="31"/>
  <c r="W6249" i="31"/>
  <c r="T6249" i="31"/>
  <c r="I6249" i="31"/>
  <c r="A6249" i="31" s="1"/>
  <c r="W6248" i="31"/>
  <c r="T6248" i="31"/>
  <c r="I6248" i="31"/>
  <c r="A6248" i="31"/>
  <c r="W6247" i="31"/>
  <c r="T6247" i="31"/>
  <c r="I6247" i="31"/>
  <c r="A6247" i="31" s="1"/>
  <c r="W6246" i="31"/>
  <c r="T6246" i="31"/>
  <c r="I6246" i="31"/>
  <c r="A6246" i="31"/>
  <c r="W6245" i="31"/>
  <c r="T6245" i="31"/>
  <c r="I6245" i="31"/>
  <c r="A6245" i="31" s="1"/>
  <c r="W6244" i="31"/>
  <c r="T6244" i="31"/>
  <c r="I6244" i="31"/>
  <c r="A6244" i="31"/>
  <c r="W6243" i="31"/>
  <c r="T6243" i="31"/>
  <c r="I6243" i="31"/>
  <c r="A6243" i="31" s="1"/>
  <c r="W6242" i="31"/>
  <c r="T6242" i="31"/>
  <c r="I6242" i="31"/>
  <c r="A6242" i="31"/>
  <c r="W6241" i="31"/>
  <c r="T6241" i="31"/>
  <c r="I6241" i="31"/>
  <c r="A6241" i="31" s="1"/>
  <c r="W6240" i="31"/>
  <c r="T6240" i="31"/>
  <c r="I6240" i="31"/>
  <c r="A6240" i="31"/>
  <c r="W6239" i="31"/>
  <c r="T6239" i="31"/>
  <c r="I6239" i="31"/>
  <c r="A6239" i="31" s="1"/>
  <c r="W6238" i="31"/>
  <c r="T6238" i="31"/>
  <c r="I6238" i="31"/>
  <c r="A6238" i="31"/>
  <c r="W6237" i="31"/>
  <c r="T6237" i="31"/>
  <c r="I6237" i="31"/>
  <c r="A6237" i="31" s="1"/>
  <c r="W6236" i="31"/>
  <c r="T6236" i="31"/>
  <c r="I6236" i="31"/>
  <c r="A6236" i="31"/>
  <c r="W6235" i="31"/>
  <c r="T6235" i="31"/>
  <c r="I6235" i="31"/>
  <c r="A6235" i="31" s="1"/>
  <c r="W6234" i="31"/>
  <c r="T6234" i="31"/>
  <c r="I6234" i="31"/>
  <c r="A6234" i="31"/>
  <c r="W6233" i="31"/>
  <c r="T6233" i="31"/>
  <c r="I6233" i="31"/>
  <c r="A6233" i="31" s="1"/>
  <c r="W6232" i="31"/>
  <c r="T6232" i="31"/>
  <c r="I6232" i="31"/>
  <c r="A6232" i="31"/>
  <c r="W6231" i="31"/>
  <c r="T6231" i="31"/>
  <c r="I6231" i="31"/>
  <c r="A6231" i="31" s="1"/>
  <c r="W6230" i="31"/>
  <c r="T6230" i="31"/>
  <c r="I6230" i="31"/>
  <c r="A6230" i="31"/>
  <c r="W6229" i="31"/>
  <c r="T6229" i="31"/>
  <c r="I6229" i="31"/>
  <c r="A6229" i="31" s="1"/>
  <c r="W6228" i="31"/>
  <c r="T6228" i="31"/>
  <c r="I6228" i="31"/>
  <c r="A6228" i="31"/>
  <c r="W6227" i="31"/>
  <c r="T6227" i="31"/>
  <c r="I6227" i="31"/>
  <c r="A6227" i="31" s="1"/>
  <c r="W6226" i="31"/>
  <c r="T6226" i="31"/>
  <c r="I6226" i="31"/>
  <c r="A6226" i="31"/>
  <c r="W6225" i="31"/>
  <c r="T6225" i="31"/>
  <c r="I6225" i="31"/>
  <c r="A6225" i="31" s="1"/>
  <c r="W6224" i="31"/>
  <c r="T6224" i="31"/>
  <c r="I6224" i="31"/>
  <c r="A6224" i="31"/>
  <c r="W6223" i="31"/>
  <c r="T6223" i="31"/>
  <c r="I6223" i="31"/>
  <c r="A6223" i="31" s="1"/>
  <c r="W6222" i="31"/>
  <c r="T6222" i="31"/>
  <c r="I6222" i="31"/>
  <c r="A6222" i="31"/>
  <c r="W6221" i="31"/>
  <c r="T6221" i="31"/>
  <c r="I6221" i="31"/>
  <c r="A6221" i="31" s="1"/>
  <c r="W6220" i="31"/>
  <c r="T6220" i="31"/>
  <c r="I6220" i="31"/>
  <c r="A6220" i="31"/>
  <c r="W6219" i="31"/>
  <c r="T6219" i="31"/>
  <c r="I6219" i="31"/>
  <c r="A6219" i="31" s="1"/>
  <c r="W6218" i="31"/>
  <c r="T6218" i="31"/>
  <c r="I6218" i="31"/>
  <c r="A6218" i="31"/>
  <c r="W6217" i="31"/>
  <c r="T6217" i="31"/>
  <c r="I6217" i="31"/>
  <c r="A6217" i="31" s="1"/>
  <c r="W6216" i="31"/>
  <c r="T6216" i="31"/>
  <c r="I6216" i="31"/>
  <c r="A6216" i="31"/>
  <c r="W6215" i="31"/>
  <c r="T6215" i="31"/>
  <c r="I6215" i="31"/>
  <c r="A6215" i="31" s="1"/>
  <c r="W6214" i="31"/>
  <c r="T6214" i="31"/>
  <c r="I6214" i="31"/>
  <c r="A6214" i="31"/>
  <c r="W6213" i="31"/>
  <c r="T6213" i="31"/>
  <c r="I6213" i="31"/>
  <c r="A6213" i="31" s="1"/>
  <c r="W6212" i="31"/>
  <c r="T6212" i="31"/>
  <c r="I6212" i="31"/>
  <c r="A6212" i="31"/>
  <c r="W6211" i="31"/>
  <c r="T6211" i="31"/>
  <c r="I6211" i="31"/>
  <c r="A6211" i="31" s="1"/>
  <c r="W6210" i="31"/>
  <c r="T6210" i="31"/>
  <c r="I6210" i="31"/>
  <c r="A6210" i="31"/>
  <c r="W6209" i="31"/>
  <c r="T6209" i="31"/>
  <c r="I6209" i="31"/>
  <c r="A6209" i="31" s="1"/>
  <c r="W6208" i="31"/>
  <c r="T6208" i="31"/>
  <c r="I6208" i="31"/>
  <c r="A6208" i="31"/>
  <c r="W6207" i="31"/>
  <c r="T6207" i="31"/>
  <c r="I6207" i="31"/>
  <c r="A6207" i="31" s="1"/>
  <c r="W6206" i="31"/>
  <c r="T6206" i="31"/>
  <c r="I6206" i="31"/>
  <c r="A6206" i="31"/>
  <c r="W6205" i="31"/>
  <c r="T6205" i="31"/>
  <c r="I6205" i="31"/>
  <c r="A6205" i="31" s="1"/>
  <c r="W6204" i="31"/>
  <c r="T6204" i="31"/>
  <c r="I6204" i="31"/>
  <c r="A6204" i="31"/>
  <c r="W6203" i="31"/>
  <c r="T6203" i="31"/>
  <c r="I6203" i="31"/>
  <c r="A6203" i="31" s="1"/>
  <c r="W6202" i="31"/>
  <c r="T6202" i="31"/>
  <c r="I6202" i="31"/>
  <c r="A6202" i="31"/>
  <c r="W6201" i="31"/>
  <c r="T6201" i="31"/>
  <c r="I6201" i="31"/>
  <c r="A6201" i="31" s="1"/>
  <c r="W6200" i="31"/>
  <c r="T6200" i="31"/>
  <c r="I6200" i="31"/>
  <c r="A6200" i="31"/>
  <c r="W6199" i="31"/>
  <c r="T6199" i="31"/>
  <c r="I6199" i="31"/>
  <c r="A6199" i="31" s="1"/>
  <c r="W6198" i="31"/>
  <c r="T6198" i="31"/>
  <c r="I6198" i="31"/>
  <c r="A6198" i="31"/>
  <c r="W6197" i="31"/>
  <c r="T6197" i="31"/>
  <c r="I6197" i="31"/>
  <c r="A6197" i="31" s="1"/>
  <c r="W6196" i="31"/>
  <c r="T6196" i="31"/>
  <c r="I6196" i="31"/>
  <c r="A6196" i="31"/>
  <c r="W6195" i="31"/>
  <c r="T6195" i="31"/>
  <c r="I6195" i="31"/>
  <c r="A6195" i="31" s="1"/>
  <c r="W6194" i="31"/>
  <c r="T6194" i="31"/>
  <c r="I6194" i="31"/>
  <c r="A6194" i="31"/>
  <c r="W6193" i="31"/>
  <c r="T6193" i="31"/>
  <c r="I6193" i="31"/>
  <c r="A6193" i="31" s="1"/>
  <c r="W6192" i="31"/>
  <c r="T6192" i="31"/>
  <c r="I6192" i="31"/>
  <c r="A6192" i="31"/>
  <c r="W6191" i="31"/>
  <c r="T6191" i="31"/>
  <c r="I6191" i="31"/>
  <c r="A6191" i="31" s="1"/>
  <c r="W6190" i="31"/>
  <c r="T6190" i="31"/>
  <c r="I6190" i="31"/>
  <c r="A6190" i="31"/>
  <c r="W6189" i="31"/>
  <c r="T6189" i="31"/>
  <c r="I6189" i="31"/>
  <c r="A6189" i="31" s="1"/>
  <c r="W6188" i="31"/>
  <c r="T6188" i="31"/>
  <c r="I6188" i="31"/>
  <c r="A6188" i="31"/>
  <c r="W6187" i="31"/>
  <c r="T6187" i="31"/>
  <c r="I6187" i="31"/>
  <c r="A6187" i="31" s="1"/>
  <c r="W6186" i="31"/>
  <c r="T6186" i="31"/>
  <c r="I6186" i="31"/>
  <c r="A6186" i="31"/>
  <c r="W6185" i="31"/>
  <c r="T6185" i="31"/>
  <c r="I6185" i="31"/>
  <c r="A6185" i="31" s="1"/>
  <c r="W6184" i="31"/>
  <c r="T6184" i="31"/>
  <c r="I6184" i="31"/>
  <c r="A6184" i="31"/>
  <c r="W6183" i="31"/>
  <c r="T6183" i="31"/>
  <c r="I6183" i="31"/>
  <c r="A6183" i="31" s="1"/>
  <c r="W6182" i="31"/>
  <c r="T6182" i="31"/>
  <c r="I6182" i="31"/>
  <c r="A6182" i="31"/>
  <c r="W6181" i="31"/>
  <c r="T6181" i="31"/>
  <c r="I6181" i="31"/>
  <c r="A6181" i="31" s="1"/>
  <c r="W6180" i="31"/>
  <c r="T6180" i="31"/>
  <c r="I6180" i="31"/>
  <c r="A6180" i="31"/>
  <c r="W6179" i="31"/>
  <c r="T6179" i="31"/>
  <c r="I6179" i="31"/>
  <c r="A6179" i="31" s="1"/>
  <c r="W6178" i="31"/>
  <c r="T6178" i="31"/>
  <c r="I6178" i="31"/>
  <c r="A6178" i="31"/>
  <c r="W6177" i="31"/>
  <c r="T6177" i="31"/>
  <c r="I6177" i="31"/>
  <c r="A6177" i="31" s="1"/>
  <c r="W6176" i="31"/>
  <c r="T6176" i="31"/>
  <c r="I6176" i="31"/>
  <c r="A6176" i="31"/>
  <c r="W6175" i="31"/>
  <c r="T6175" i="31"/>
  <c r="I6175" i="31"/>
  <c r="A6175" i="31" s="1"/>
  <c r="W6174" i="31"/>
  <c r="T6174" i="31"/>
  <c r="I6174" i="31"/>
  <c r="A6174" i="31"/>
  <c r="W6173" i="31"/>
  <c r="T6173" i="31"/>
  <c r="I6173" i="31"/>
  <c r="A6173" i="31" s="1"/>
  <c r="W6172" i="31"/>
  <c r="T6172" i="31"/>
  <c r="I6172" i="31"/>
  <c r="A6172" i="31"/>
  <c r="W6171" i="31"/>
  <c r="T6171" i="31"/>
  <c r="I6171" i="31"/>
  <c r="A6171" i="31" s="1"/>
  <c r="W6170" i="31"/>
  <c r="T6170" i="31"/>
  <c r="I6170" i="31"/>
  <c r="A6170" i="31"/>
  <c r="W6169" i="31"/>
  <c r="T6169" i="31"/>
  <c r="I6169" i="31"/>
  <c r="A6169" i="31" s="1"/>
  <c r="W6168" i="31"/>
  <c r="T6168" i="31"/>
  <c r="I6168" i="31"/>
  <c r="A6168" i="31"/>
  <c r="W6167" i="31"/>
  <c r="T6167" i="31"/>
  <c r="I6167" i="31"/>
  <c r="A6167" i="31" s="1"/>
  <c r="W6166" i="31"/>
  <c r="T6166" i="31"/>
  <c r="I6166" i="31"/>
  <c r="A6166" i="31"/>
  <c r="W6165" i="31"/>
  <c r="T6165" i="31"/>
  <c r="I6165" i="31"/>
  <c r="A6165" i="31" s="1"/>
  <c r="W6164" i="31"/>
  <c r="T6164" i="31"/>
  <c r="I6164" i="31"/>
  <c r="A6164" i="31"/>
  <c r="W6163" i="31"/>
  <c r="T6163" i="31"/>
  <c r="I6163" i="31"/>
  <c r="A6163" i="31" s="1"/>
  <c r="W6162" i="31"/>
  <c r="T6162" i="31"/>
  <c r="I6162" i="31"/>
  <c r="A6162" i="31"/>
  <c r="W6161" i="31"/>
  <c r="T6161" i="31"/>
  <c r="I6161" i="31"/>
  <c r="A6161" i="31" s="1"/>
  <c r="W6160" i="31"/>
  <c r="T6160" i="31"/>
  <c r="I6160" i="31"/>
  <c r="A6160" i="31"/>
  <c r="W6159" i="31"/>
  <c r="T6159" i="31"/>
  <c r="I6159" i="31"/>
  <c r="A6159" i="31" s="1"/>
  <c r="W6158" i="31"/>
  <c r="T6158" i="31"/>
  <c r="I6158" i="31"/>
  <c r="A6158" i="31"/>
  <c r="W6157" i="31"/>
  <c r="T6157" i="31"/>
  <c r="I6157" i="31"/>
  <c r="A6157" i="31" s="1"/>
  <c r="W6156" i="31"/>
  <c r="T6156" i="31"/>
  <c r="I6156" i="31"/>
  <c r="A6156" i="31"/>
  <c r="W6155" i="31"/>
  <c r="T6155" i="31"/>
  <c r="I6155" i="31"/>
  <c r="A6155" i="31" s="1"/>
  <c r="W6154" i="31"/>
  <c r="T6154" i="31"/>
  <c r="I6154" i="31"/>
  <c r="A6154" i="31"/>
  <c r="W6153" i="31"/>
  <c r="T6153" i="31"/>
  <c r="I6153" i="31"/>
  <c r="A6153" i="31" s="1"/>
  <c r="W6152" i="31"/>
  <c r="T6152" i="31"/>
  <c r="I6152" i="31"/>
  <c r="A6152" i="31"/>
  <c r="W6151" i="31"/>
  <c r="T6151" i="31"/>
  <c r="I6151" i="31"/>
  <c r="A6151" i="31" s="1"/>
  <c r="W6150" i="31"/>
  <c r="T6150" i="31"/>
  <c r="I6150" i="31"/>
  <c r="A6150" i="31"/>
  <c r="W6149" i="31"/>
  <c r="T6149" i="31"/>
  <c r="I6149" i="31"/>
  <c r="A6149" i="31" s="1"/>
  <c r="W6148" i="31"/>
  <c r="T6148" i="31"/>
  <c r="I6148" i="31"/>
  <c r="A6148" i="31"/>
  <c r="W6147" i="31"/>
  <c r="T6147" i="31"/>
  <c r="I6147" i="31"/>
  <c r="A6147" i="31" s="1"/>
  <c r="W6146" i="31"/>
  <c r="T6146" i="31"/>
  <c r="I6146" i="31"/>
  <c r="A6146" i="31"/>
  <c r="W6145" i="31"/>
  <c r="T6145" i="31"/>
  <c r="I6145" i="31"/>
  <c r="A6145" i="31" s="1"/>
  <c r="W6144" i="31"/>
  <c r="T6144" i="31"/>
  <c r="I6144" i="31"/>
  <c r="A6144" i="31"/>
  <c r="W6143" i="31"/>
  <c r="T6143" i="31"/>
  <c r="I6143" i="31"/>
  <c r="A6143" i="31" s="1"/>
  <c r="W6142" i="31"/>
  <c r="T6142" i="31"/>
  <c r="I6142" i="31"/>
  <c r="A6142" i="31"/>
  <c r="W6141" i="31"/>
  <c r="T6141" i="31"/>
  <c r="I6141" i="31"/>
  <c r="A6141" i="31" s="1"/>
  <c r="W6140" i="31"/>
  <c r="T6140" i="31"/>
  <c r="I6140" i="31"/>
  <c r="A6140" i="31"/>
  <c r="W6139" i="31"/>
  <c r="T6139" i="31"/>
  <c r="I6139" i="31"/>
  <c r="A6139" i="31" s="1"/>
  <c r="W6138" i="31"/>
  <c r="T6138" i="31"/>
  <c r="I6138" i="31"/>
  <c r="A6138" i="31"/>
  <c r="W6137" i="31"/>
  <c r="T6137" i="31"/>
  <c r="I6137" i="31"/>
  <c r="A6137" i="31" s="1"/>
  <c r="W6136" i="31"/>
  <c r="T6136" i="31"/>
  <c r="I6136" i="31"/>
  <c r="A6136" i="31"/>
  <c r="W6135" i="31"/>
  <c r="T6135" i="31"/>
  <c r="I6135" i="31"/>
  <c r="A6135" i="31" s="1"/>
  <c r="W6134" i="31"/>
  <c r="T6134" i="31"/>
  <c r="I6134" i="31"/>
  <c r="A6134" i="31"/>
  <c r="W6133" i="31"/>
  <c r="T6133" i="31"/>
  <c r="I6133" i="31"/>
  <c r="A6133" i="31" s="1"/>
  <c r="W6132" i="31"/>
  <c r="T6132" i="31"/>
  <c r="I6132" i="31"/>
  <c r="A6132" i="31"/>
  <c r="W6131" i="31"/>
  <c r="T6131" i="31"/>
  <c r="I6131" i="31"/>
  <c r="A6131" i="31" s="1"/>
  <c r="W6130" i="31"/>
  <c r="T6130" i="31"/>
  <c r="I6130" i="31"/>
  <c r="A6130" i="31"/>
  <c r="W6129" i="31"/>
  <c r="T6129" i="31"/>
  <c r="I6129" i="31"/>
  <c r="A6129" i="31" s="1"/>
  <c r="W6128" i="31"/>
  <c r="T6128" i="31"/>
  <c r="I6128" i="31"/>
  <c r="A6128" i="31"/>
  <c r="W6127" i="31"/>
  <c r="T6127" i="31"/>
  <c r="I6127" i="31"/>
  <c r="A6127" i="31" s="1"/>
  <c r="W6126" i="31"/>
  <c r="T6126" i="31"/>
  <c r="I6126" i="31"/>
  <c r="A6126" i="31"/>
  <c r="W6125" i="31"/>
  <c r="T6125" i="31"/>
  <c r="I6125" i="31"/>
  <c r="A6125" i="31" s="1"/>
  <c r="W6124" i="31"/>
  <c r="T6124" i="31"/>
  <c r="I6124" i="31"/>
  <c r="A6124" i="31"/>
  <c r="W6123" i="31"/>
  <c r="T6123" i="31"/>
  <c r="I6123" i="31"/>
  <c r="A6123" i="31" s="1"/>
  <c r="W6122" i="31"/>
  <c r="T6122" i="31"/>
  <c r="I6122" i="31"/>
  <c r="A6122" i="31"/>
  <c r="W6121" i="31"/>
  <c r="T6121" i="31"/>
  <c r="I6121" i="31"/>
  <c r="A6121" i="31" s="1"/>
  <c r="W6120" i="31"/>
  <c r="T6120" i="31"/>
  <c r="I6120" i="31"/>
  <c r="A6120" i="31"/>
  <c r="W6119" i="31"/>
  <c r="T6119" i="31"/>
  <c r="I6119" i="31"/>
  <c r="A6119" i="31" s="1"/>
  <c r="W6118" i="31"/>
  <c r="T6118" i="31"/>
  <c r="I6118" i="31"/>
  <c r="A6118" i="31"/>
  <c r="W6117" i="31"/>
  <c r="T6117" i="31"/>
  <c r="I6117" i="31"/>
  <c r="A6117" i="31" s="1"/>
  <c r="W6116" i="31"/>
  <c r="T6116" i="31"/>
  <c r="I6116" i="31"/>
  <c r="A6116" i="31"/>
  <c r="W6115" i="31"/>
  <c r="T6115" i="31"/>
  <c r="I6115" i="31"/>
  <c r="A6115" i="31" s="1"/>
  <c r="W6114" i="31"/>
  <c r="T6114" i="31"/>
  <c r="I6114" i="31"/>
  <c r="A6114" i="31"/>
  <c r="W6113" i="31"/>
  <c r="T6113" i="31"/>
  <c r="I6113" i="31"/>
  <c r="A6113" i="31" s="1"/>
  <c r="W6112" i="31"/>
  <c r="T6112" i="31"/>
  <c r="I6112" i="31"/>
  <c r="A6112" i="31"/>
  <c r="W6111" i="31"/>
  <c r="T6111" i="31"/>
  <c r="I6111" i="31"/>
  <c r="A6111" i="31" s="1"/>
  <c r="W6110" i="31"/>
  <c r="T6110" i="31"/>
  <c r="I6110" i="31"/>
  <c r="A6110" i="31" s="1"/>
  <c r="W6109" i="31"/>
  <c r="T6109" i="31"/>
  <c r="I6109" i="31"/>
  <c r="A6109" i="31" s="1"/>
  <c r="W6108" i="31"/>
  <c r="T6108" i="31"/>
  <c r="I6108" i="31"/>
  <c r="A6108" i="31"/>
  <c r="W6107" i="31"/>
  <c r="T6107" i="31"/>
  <c r="I6107" i="31"/>
  <c r="A6107" i="31" s="1"/>
  <c r="W6106" i="31"/>
  <c r="T6106" i="31"/>
  <c r="I6106" i="31"/>
  <c r="A6106" i="31" s="1"/>
  <c r="W6105" i="31"/>
  <c r="T6105" i="31"/>
  <c r="I6105" i="31"/>
  <c r="A6105" i="31" s="1"/>
  <c r="W6104" i="31"/>
  <c r="T6104" i="31"/>
  <c r="I6104" i="31"/>
  <c r="A6104" i="31" s="1"/>
  <c r="W6103" i="31"/>
  <c r="T6103" i="31"/>
  <c r="I6103" i="31"/>
  <c r="A6103" i="31" s="1"/>
  <c r="W6102" i="31"/>
  <c r="T6102" i="31"/>
  <c r="I6102" i="31"/>
  <c r="A6102" i="31"/>
  <c r="W6101" i="31"/>
  <c r="T6101" i="31"/>
  <c r="I6101" i="31"/>
  <c r="A6101" i="31" s="1"/>
  <c r="W6100" i="31"/>
  <c r="T6100" i="31"/>
  <c r="I6100" i="31"/>
  <c r="A6100" i="31"/>
  <c r="W6099" i="31"/>
  <c r="T6099" i="31"/>
  <c r="I6099" i="31"/>
  <c r="A6099" i="31" s="1"/>
  <c r="W6098" i="31"/>
  <c r="T6098" i="31"/>
  <c r="I6098" i="31"/>
  <c r="A6098" i="31" s="1"/>
  <c r="W6097" i="31"/>
  <c r="T6097" i="31"/>
  <c r="I6097" i="31"/>
  <c r="A6097" i="31" s="1"/>
  <c r="W6096" i="31"/>
  <c r="T6096" i="31"/>
  <c r="I6096" i="31"/>
  <c r="A6096" i="31"/>
  <c r="W6095" i="31"/>
  <c r="T6095" i="31"/>
  <c r="I6095" i="31"/>
  <c r="A6095" i="31" s="1"/>
  <c r="W6094" i="31"/>
  <c r="T6094" i="31"/>
  <c r="I6094" i="31"/>
  <c r="A6094" i="31" s="1"/>
  <c r="W6093" i="31"/>
  <c r="T6093" i="31"/>
  <c r="I6093" i="31"/>
  <c r="A6093" i="31" s="1"/>
  <c r="W6092" i="31"/>
  <c r="T6092" i="31"/>
  <c r="I6092" i="31"/>
  <c r="A6092" i="31"/>
  <c r="W6091" i="31"/>
  <c r="T6091" i="31"/>
  <c r="I6091" i="31"/>
  <c r="A6091" i="31" s="1"/>
  <c r="W6090" i="31"/>
  <c r="T6090" i="31"/>
  <c r="I6090" i="31"/>
  <c r="A6090" i="31" s="1"/>
  <c r="W6089" i="31"/>
  <c r="T6089" i="31"/>
  <c r="I6089" i="31"/>
  <c r="A6089" i="31" s="1"/>
  <c r="W6088" i="31"/>
  <c r="T6088" i="31"/>
  <c r="I6088" i="31"/>
  <c r="A6088" i="31" s="1"/>
  <c r="W6087" i="31"/>
  <c r="T6087" i="31"/>
  <c r="I6087" i="31"/>
  <c r="A6087" i="31" s="1"/>
  <c r="W6086" i="31"/>
  <c r="T6086" i="31"/>
  <c r="I6086" i="31"/>
  <c r="A6086" i="31"/>
  <c r="W6085" i="31"/>
  <c r="T6085" i="31"/>
  <c r="I6085" i="31"/>
  <c r="A6085" i="31" s="1"/>
  <c r="W6084" i="31"/>
  <c r="T6084" i="31"/>
  <c r="I6084" i="31"/>
  <c r="A6084" i="31"/>
  <c r="W6083" i="31"/>
  <c r="T6083" i="31"/>
  <c r="I6083" i="31"/>
  <c r="A6083" i="31" s="1"/>
  <c r="W6082" i="31"/>
  <c r="T6082" i="31"/>
  <c r="I6082" i="31"/>
  <c r="A6082" i="31" s="1"/>
  <c r="W6081" i="31"/>
  <c r="T6081" i="31"/>
  <c r="I6081" i="31"/>
  <c r="A6081" i="31" s="1"/>
  <c r="W6080" i="31"/>
  <c r="T6080" i="31"/>
  <c r="I6080" i="31"/>
  <c r="A6080" i="31"/>
  <c r="W6079" i="31"/>
  <c r="T6079" i="31"/>
  <c r="I6079" i="31"/>
  <c r="A6079" i="31" s="1"/>
  <c r="W6078" i="31"/>
  <c r="T6078" i="31"/>
  <c r="I6078" i="31"/>
  <c r="A6078" i="31" s="1"/>
  <c r="W6077" i="31"/>
  <c r="T6077" i="31"/>
  <c r="I6077" i="31"/>
  <c r="A6077" i="31" s="1"/>
  <c r="W6076" i="31"/>
  <c r="T6076" i="31"/>
  <c r="I6076" i="31"/>
  <c r="A6076" i="31"/>
  <c r="W6075" i="31"/>
  <c r="T6075" i="31"/>
  <c r="I6075" i="31"/>
  <c r="A6075" i="31" s="1"/>
  <c r="W6074" i="31"/>
  <c r="T6074" i="31"/>
  <c r="I6074" i="31"/>
  <c r="A6074" i="31" s="1"/>
  <c r="W6073" i="31"/>
  <c r="T6073" i="31"/>
  <c r="I6073" i="31"/>
  <c r="A6073" i="31" s="1"/>
  <c r="W6072" i="31"/>
  <c r="T6072" i="31"/>
  <c r="I6072" i="31"/>
  <c r="A6072" i="31" s="1"/>
  <c r="W6071" i="31"/>
  <c r="T6071" i="31"/>
  <c r="I6071" i="31"/>
  <c r="A6071" i="31" s="1"/>
  <c r="W6070" i="31"/>
  <c r="T6070" i="31"/>
  <c r="I6070" i="31"/>
  <c r="A6070" i="31"/>
  <c r="W6069" i="31"/>
  <c r="T6069" i="31"/>
  <c r="I6069" i="31"/>
  <c r="A6069" i="31" s="1"/>
  <c r="W6068" i="31"/>
  <c r="T6068" i="31"/>
  <c r="I6068" i="31"/>
  <c r="A6068" i="31"/>
  <c r="W6067" i="31"/>
  <c r="T6067" i="31"/>
  <c r="I6067" i="31"/>
  <c r="A6067" i="31" s="1"/>
  <c r="W6066" i="31"/>
  <c r="T6066" i="31"/>
  <c r="I6066" i="31"/>
  <c r="A6066" i="31" s="1"/>
  <c r="W6065" i="31"/>
  <c r="T6065" i="31"/>
  <c r="I6065" i="31"/>
  <c r="A6065" i="31" s="1"/>
  <c r="W6064" i="31"/>
  <c r="T6064" i="31"/>
  <c r="I6064" i="31"/>
  <c r="A6064" i="31"/>
  <c r="W6063" i="31"/>
  <c r="T6063" i="31"/>
  <c r="I6063" i="31"/>
  <c r="A6063" i="31" s="1"/>
  <c r="W6062" i="31"/>
  <c r="T6062" i="31"/>
  <c r="I6062" i="31"/>
  <c r="A6062" i="31" s="1"/>
  <c r="W6061" i="31"/>
  <c r="T6061" i="31"/>
  <c r="I6061" i="31"/>
  <c r="A6061" i="31" s="1"/>
  <c r="W6060" i="31"/>
  <c r="T6060" i="31"/>
  <c r="I6060" i="31"/>
  <c r="A6060" i="31"/>
  <c r="W6059" i="31"/>
  <c r="T6059" i="31"/>
  <c r="I6059" i="31"/>
  <c r="A6059" i="31" s="1"/>
  <c r="W6058" i="31"/>
  <c r="T6058" i="31"/>
  <c r="I6058" i="31"/>
  <c r="A6058" i="31" s="1"/>
  <c r="W6057" i="31"/>
  <c r="T6057" i="31"/>
  <c r="I6057" i="31"/>
  <c r="A6057" i="31" s="1"/>
  <c r="W6056" i="31"/>
  <c r="T6056" i="31"/>
  <c r="I6056" i="31"/>
  <c r="A6056" i="31" s="1"/>
  <c r="W6055" i="31"/>
  <c r="T6055" i="31"/>
  <c r="I6055" i="31"/>
  <c r="A6055" i="31" s="1"/>
  <c r="W6054" i="31"/>
  <c r="T6054" i="31"/>
  <c r="I6054" i="31"/>
  <c r="A6054" i="31"/>
  <c r="W6053" i="31"/>
  <c r="T6053" i="31"/>
  <c r="I6053" i="31"/>
  <c r="A6053" i="31" s="1"/>
  <c r="W6052" i="31"/>
  <c r="T6052" i="31"/>
  <c r="I6052" i="31"/>
  <c r="A6052" i="31"/>
  <c r="W6051" i="31"/>
  <c r="T6051" i="31"/>
  <c r="I6051" i="31"/>
  <c r="A6051" i="31" s="1"/>
  <c r="W6050" i="31"/>
  <c r="T6050" i="31"/>
  <c r="I6050" i="31"/>
  <c r="A6050" i="31" s="1"/>
  <c r="W6049" i="31"/>
  <c r="T6049" i="31"/>
  <c r="I6049" i="31"/>
  <c r="A6049" i="31" s="1"/>
  <c r="W6048" i="31"/>
  <c r="T6048" i="31"/>
  <c r="I6048" i="31"/>
  <c r="A6048" i="31"/>
  <c r="W6047" i="31"/>
  <c r="T6047" i="31"/>
  <c r="I6047" i="31"/>
  <c r="A6047" i="31" s="1"/>
  <c r="W6046" i="31"/>
  <c r="T6046" i="31"/>
  <c r="I6046" i="31"/>
  <c r="A6046" i="31" s="1"/>
  <c r="W6045" i="31"/>
  <c r="T6045" i="31"/>
  <c r="I6045" i="31"/>
  <c r="A6045" i="31" s="1"/>
  <c r="W6044" i="31"/>
  <c r="T6044" i="31"/>
  <c r="I6044" i="31"/>
  <c r="A6044" i="31"/>
  <c r="W6043" i="31"/>
  <c r="T6043" i="31"/>
  <c r="I6043" i="31"/>
  <c r="A6043" i="31" s="1"/>
  <c r="W6042" i="31"/>
  <c r="T6042" i="31"/>
  <c r="I6042" i="31"/>
  <c r="A6042" i="31" s="1"/>
  <c r="W6041" i="31"/>
  <c r="T6041" i="31"/>
  <c r="I6041" i="31"/>
  <c r="A6041" i="31" s="1"/>
  <c r="W6040" i="31"/>
  <c r="T6040" i="31"/>
  <c r="I6040" i="31"/>
  <c r="A6040" i="31" s="1"/>
  <c r="W6039" i="31"/>
  <c r="T6039" i="31"/>
  <c r="I6039" i="31"/>
  <c r="A6039" i="31" s="1"/>
  <c r="W6038" i="31"/>
  <c r="T6038" i="31"/>
  <c r="I6038" i="31"/>
  <c r="A6038" i="31"/>
  <c r="W6037" i="31"/>
  <c r="T6037" i="31"/>
  <c r="I6037" i="31"/>
  <c r="A6037" i="31" s="1"/>
  <c r="W6036" i="31"/>
  <c r="T6036" i="31"/>
  <c r="I6036" i="31"/>
  <c r="A6036" i="31"/>
  <c r="W6035" i="31"/>
  <c r="T6035" i="31"/>
  <c r="I6035" i="31"/>
  <c r="A6035" i="31" s="1"/>
  <c r="W6034" i="31"/>
  <c r="T6034" i="31"/>
  <c r="I6034" i="31"/>
  <c r="A6034" i="31" s="1"/>
  <c r="W6033" i="31"/>
  <c r="T6033" i="31"/>
  <c r="I6033" i="31"/>
  <c r="A6033" i="31" s="1"/>
  <c r="W6032" i="31"/>
  <c r="T6032" i="31"/>
  <c r="I6032" i="31"/>
  <c r="A6032" i="31"/>
  <c r="W6031" i="31"/>
  <c r="T6031" i="31"/>
  <c r="I6031" i="31"/>
  <c r="A6031" i="31" s="1"/>
  <c r="W6030" i="31"/>
  <c r="T6030" i="31"/>
  <c r="I6030" i="31"/>
  <c r="A6030" i="31" s="1"/>
  <c r="W6029" i="31"/>
  <c r="T6029" i="31"/>
  <c r="I6029" i="31"/>
  <c r="A6029" i="31" s="1"/>
  <c r="W6028" i="31"/>
  <c r="T6028" i="31"/>
  <c r="I6028" i="31"/>
  <c r="A6028" i="31"/>
  <c r="W6027" i="31"/>
  <c r="T6027" i="31"/>
  <c r="I6027" i="31"/>
  <c r="A6027" i="31" s="1"/>
  <c r="W6026" i="31"/>
  <c r="T6026" i="31"/>
  <c r="I6026" i="31"/>
  <c r="A6026" i="31" s="1"/>
  <c r="W6025" i="31"/>
  <c r="T6025" i="31"/>
  <c r="I6025" i="31"/>
  <c r="A6025" i="31" s="1"/>
  <c r="W6024" i="31"/>
  <c r="T6024" i="31"/>
  <c r="I6024" i="31"/>
  <c r="A6024" i="31" s="1"/>
  <c r="W6023" i="31"/>
  <c r="T6023" i="31"/>
  <c r="I6023" i="31"/>
  <c r="A6023" i="31" s="1"/>
  <c r="W6022" i="31"/>
  <c r="T6022" i="31"/>
  <c r="I6022" i="31"/>
  <c r="A6022" i="31"/>
  <c r="W6021" i="31"/>
  <c r="T6021" i="31"/>
  <c r="I6021" i="31"/>
  <c r="A6021" i="31" s="1"/>
  <c r="W6020" i="31"/>
  <c r="T6020" i="31"/>
  <c r="I6020" i="31"/>
  <c r="A6020" i="31"/>
  <c r="W6019" i="31"/>
  <c r="T6019" i="31"/>
  <c r="I6019" i="31"/>
  <c r="A6019" i="31" s="1"/>
  <c r="W6018" i="31"/>
  <c r="T6018" i="31"/>
  <c r="I6018" i="31"/>
  <c r="A6018" i="31" s="1"/>
  <c r="W6017" i="31"/>
  <c r="T6017" i="31"/>
  <c r="I6017" i="31"/>
  <c r="A6017" i="31" s="1"/>
  <c r="W6016" i="31"/>
  <c r="T6016" i="31"/>
  <c r="I6016" i="31"/>
  <c r="A6016" i="31"/>
  <c r="W6015" i="31"/>
  <c r="T6015" i="31"/>
  <c r="I6015" i="31"/>
  <c r="A6015" i="31" s="1"/>
  <c r="W6014" i="31"/>
  <c r="T6014" i="31"/>
  <c r="I6014" i="31"/>
  <c r="A6014" i="31" s="1"/>
  <c r="W6013" i="31"/>
  <c r="T6013" i="31"/>
  <c r="I6013" i="31"/>
  <c r="A6013" i="31" s="1"/>
  <c r="W6012" i="31"/>
  <c r="T6012" i="31"/>
  <c r="I6012" i="31"/>
  <c r="A6012" i="31"/>
  <c r="W6011" i="31"/>
  <c r="T6011" i="31"/>
  <c r="I6011" i="31"/>
  <c r="A6011" i="31" s="1"/>
  <c r="W6010" i="31"/>
  <c r="T6010" i="31"/>
  <c r="I6010" i="31"/>
  <c r="A6010" i="31" s="1"/>
  <c r="W6009" i="31"/>
  <c r="T6009" i="31"/>
  <c r="I6009" i="31"/>
  <c r="A6009" i="31" s="1"/>
  <c r="W6008" i="31"/>
  <c r="T6008" i="31"/>
  <c r="I6008" i="31"/>
  <c r="A6008" i="31" s="1"/>
  <c r="W6007" i="31"/>
  <c r="T6007" i="31"/>
  <c r="I6007" i="31"/>
  <c r="A6007" i="31" s="1"/>
  <c r="W6006" i="31"/>
  <c r="T6006" i="31"/>
  <c r="I6006" i="31"/>
  <c r="A6006" i="31"/>
  <c r="W6005" i="31"/>
  <c r="T6005" i="31"/>
  <c r="I6005" i="31"/>
  <c r="A6005" i="31" s="1"/>
  <c r="W6004" i="31"/>
  <c r="T6004" i="31"/>
  <c r="I6004" i="31"/>
  <c r="A6004" i="31"/>
  <c r="W6003" i="31"/>
  <c r="T6003" i="31"/>
  <c r="I6003" i="31"/>
  <c r="A6003" i="31" s="1"/>
  <c r="W6002" i="31"/>
  <c r="T6002" i="31"/>
  <c r="I6002" i="31"/>
  <c r="A6002" i="31" s="1"/>
  <c r="W6001" i="31"/>
  <c r="T6001" i="31"/>
  <c r="I6001" i="31"/>
  <c r="A6001" i="31" s="1"/>
  <c r="W6000" i="31"/>
  <c r="T6000" i="31"/>
  <c r="I6000" i="31"/>
  <c r="A6000" i="31"/>
  <c r="W5999" i="31"/>
  <c r="T5999" i="31"/>
  <c r="I5999" i="31"/>
  <c r="A5999" i="31" s="1"/>
  <c r="W5998" i="31"/>
  <c r="T5998" i="31"/>
  <c r="I5998" i="31"/>
  <c r="A5998" i="31" s="1"/>
  <c r="W5997" i="31"/>
  <c r="T5997" i="31"/>
  <c r="I5997" i="31"/>
  <c r="A5997" i="31" s="1"/>
  <c r="W5996" i="31"/>
  <c r="T5996" i="31"/>
  <c r="I5996" i="31"/>
  <c r="A5996" i="31"/>
  <c r="W5995" i="31"/>
  <c r="T5995" i="31"/>
  <c r="I5995" i="31"/>
  <c r="A5995" i="31" s="1"/>
  <c r="W5994" i="31"/>
  <c r="T5994" i="31"/>
  <c r="I5994" i="31"/>
  <c r="A5994" i="31" s="1"/>
  <c r="W5993" i="31"/>
  <c r="T5993" i="31"/>
  <c r="I5993" i="31"/>
  <c r="A5993" i="31" s="1"/>
  <c r="W5992" i="31"/>
  <c r="T5992" i="31"/>
  <c r="I5992" i="31"/>
  <c r="A5992" i="31" s="1"/>
  <c r="W5991" i="31"/>
  <c r="T5991" i="31"/>
  <c r="I5991" i="31"/>
  <c r="A5991" i="31" s="1"/>
  <c r="W5990" i="31"/>
  <c r="T5990" i="31"/>
  <c r="I5990" i="31"/>
  <c r="A5990" i="31"/>
  <c r="W5989" i="31"/>
  <c r="T5989" i="31"/>
  <c r="I5989" i="31"/>
  <c r="A5989" i="31" s="1"/>
  <c r="W5988" i="31"/>
  <c r="T5988" i="31"/>
  <c r="I5988" i="31"/>
  <c r="A5988" i="31"/>
  <c r="W5987" i="31"/>
  <c r="T5987" i="31"/>
  <c r="I5987" i="31"/>
  <c r="A5987" i="31" s="1"/>
  <c r="W5986" i="31"/>
  <c r="T5986" i="31"/>
  <c r="I5986" i="31"/>
  <c r="A5986" i="31" s="1"/>
  <c r="W5985" i="31"/>
  <c r="T5985" i="31"/>
  <c r="I5985" i="31"/>
  <c r="A5985" i="31" s="1"/>
  <c r="W5984" i="31"/>
  <c r="T5984" i="31"/>
  <c r="I5984" i="31"/>
  <c r="A5984" i="31"/>
  <c r="W5983" i="31"/>
  <c r="T5983" i="31"/>
  <c r="I5983" i="31"/>
  <c r="A5983" i="31" s="1"/>
  <c r="W5982" i="31"/>
  <c r="T5982" i="31"/>
  <c r="I5982" i="31"/>
  <c r="A5982" i="31" s="1"/>
  <c r="W5981" i="31"/>
  <c r="T5981" i="31"/>
  <c r="I5981" i="31"/>
  <c r="A5981" i="31" s="1"/>
  <c r="W5980" i="31"/>
  <c r="T5980" i="31"/>
  <c r="I5980" i="31"/>
  <c r="A5980" i="31"/>
  <c r="W5979" i="31"/>
  <c r="T5979" i="31"/>
  <c r="I5979" i="31"/>
  <c r="A5979" i="31" s="1"/>
  <c r="W5978" i="31"/>
  <c r="T5978" i="31"/>
  <c r="I5978" i="31"/>
  <c r="A5978" i="31" s="1"/>
  <c r="W5977" i="31"/>
  <c r="T5977" i="31"/>
  <c r="I5977" i="31"/>
  <c r="A5977" i="31" s="1"/>
  <c r="W5976" i="31"/>
  <c r="T5976" i="31"/>
  <c r="I5976" i="31"/>
  <c r="A5976" i="31" s="1"/>
  <c r="W5975" i="31"/>
  <c r="T5975" i="31"/>
  <c r="I5975" i="31"/>
  <c r="A5975" i="31" s="1"/>
  <c r="W5974" i="31"/>
  <c r="T5974" i="31"/>
  <c r="I5974" i="31"/>
  <c r="A5974" i="31"/>
  <c r="W5973" i="31"/>
  <c r="T5973" i="31"/>
  <c r="I5973" i="31"/>
  <c r="A5973" i="31" s="1"/>
  <c r="W5972" i="31"/>
  <c r="T5972" i="31"/>
  <c r="I5972" i="31"/>
  <c r="A5972" i="31"/>
  <c r="W5971" i="31"/>
  <c r="T5971" i="31"/>
  <c r="I5971" i="31"/>
  <c r="A5971" i="31" s="1"/>
  <c r="W5970" i="31"/>
  <c r="T5970" i="31"/>
  <c r="I5970" i="31"/>
  <c r="A5970" i="31" s="1"/>
  <c r="W5969" i="31"/>
  <c r="T5969" i="31"/>
  <c r="I5969" i="31"/>
  <c r="A5969" i="31" s="1"/>
  <c r="W5968" i="31"/>
  <c r="T5968" i="31"/>
  <c r="I5968" i="31"/>
  <c r="A5968" i="31"/>
  <c r="W5967" i="31"/>
  <c r="T5967" i="31"/>
  <c r="I5967" i="31"/>
  <c r="A5967" i="31" s="1"/>
  <c r="W5966" i="31"/>
  <c r="T5966" i="31"/>
  <c r="I5966" i="31"/>
  <c r="A5966" i="31" s="1"/>
  <c r="W5965" i="31"/>
  <c r="T5965" i="31"/>
  <c r="I5965" i="31"/>
  <c r="A5965" i="31" s="1"/>
  <c r="W5964" i="31"/>
  <c r="T5964" i="31"/>
  <c r="I5964" i="31"/>
  <c r="A5964" i="31"/>
  <c r="W5963" i="31"/>
  <c r="T5963" i="31"/>
  <c r="I5963" i="31"/>
  <c r="A5963" i="31" s="1"/>
  <c r="W5962" i="31"/>
  <c r="T5962" i="31"/>
  <c r="I5962" i="31"/>
  <c r="A5962" i="31" s="1"/>
  <c r="W5961" i="31"/>
  <c r="T5961" i="31"/>
  <c r="I5961" i="31"/>
  <c r="A5961" i="31" s="1"/>
  <c r="W5960" i="31"/>
  <c r="T5960" i="31"/>
  <c r="I5960" i="31"/>
  <c r="A5960" i="31" s="1"/>
  <c r="W5959" i="31"/>
  <c r="T5959" i="31"/>
  <c r="I5959" i="31"/>
  <c r="A5959" i="31" s="1"/>
  <c r="W5958" i="31"/>
  <c r="T5958" i="31"/>
  <c r="I5958" i="31"/>
  <c r="A5958" i="31"/>
  <c r="W5957" i="31"/>
  <c r="T5957" i="31"/>
  <c r="I5957" i="31"/>
  <c r="A5957" i="31" s="1"/>
  <c r="W5956" i="31"/>
  <c r="T5956" i="31"/>
  <c r="I5956" i="31"/>
  <c r="A5956" i="31"/>
  <c r="W5955" i="31"/>
  <c r="T5955" i="31"/>
  <c r="I5955" i="31"/>
  <c r="A5955" i="31" s="1"/>
  <c r="W5954" i="31"/>
  <c r="T5954" i="31"/>
  <c r="I5954" i="31"/>
  <c r="A5954" i="31" s="1"/>
  <c r="W5953" i="31"/>
  <c r="T5953" i="31"/>
  <c r="I5953" i="31"/>
  <c r="A5953" i="31" s="1"/>
  <c r="W5952" i="31"/>
  <c r="T5952" i="31"/>
  <c r="I5952" i="31"/>
  <c r="A5952" i="31"/>
  <c r="W5951" i="31"/>
  <c r="T5951" i="31"/>
  <c r="I5951" i="31"/>
  <c r="A5951" i="31" s="1"/>
  <c r="W5950" i="31"/>
  <c r="T5950" i="31"/>
  <c r="I5950" i="31"/>
  <c r="A5950" i="31" s="1"/>
  <c r="W5949" i="31"/>
  <c r="T5949" i="31"/>
  <c r="I5949" i="31"/>
  <c r="A5949" i="31" s="1"/>
  <c r="W5948" i="31"/>
  <c r="T5948" i="31"/>
  <c r="I5948" i="31"/>
  <c r="A5948" i="31"/>
  <c r="W5947" i="31"/>
  <c r="T5947" i="31"/>
  <c r="I5947" i="31"/>
  <c r="A5947" i="31" s="1"/>
  <c r="W5946" i="31"/>
  <c r="T5946" i="31"/>
  <c r="I5946" i="31"/>
  <c r="A5946" i="31" s="1"/>
  <c r="W5945" i="31"/>
  <c r="T5945" i="31"/>
  <c r="I5945" i="31"/>
  <c r="A5945" i="31" s="1"/>
  <c r="W5944" i="31"/>
  <c r="T5944" i="31"/>
  <c r="I5944" i="31"/>
  <c r="A5944" i="31" s="1"/>
  <c r="W5943" i="31"/>
  <c r="T5943" i="31"/>
  <c r="I5943" i="31"/>
  <c r="A5943" i="31" s="1"/>
  <c r="W5942" i="31"/>
  <c r="T5942" i="31"/>
  <c r="I5942" i="31"/>
  <c r="A5942" i="31"/>
  <c r="W5941" i="31"/>
  <c r="T5941" i="31"/>
  <c r="I5941" i="31"/>
  <c r="A5941" i="31" s="1"/>
  <c r="W5940" i="31"/>
  <c r="T5940" i="31"/>
  <c r="I5940" i="31"/>
  <c r="A5940" i="31"/>
  <c r="W5939" i="31"/>
  <c r="T5939" i="31"/>
  <c r="I5939" i="31"/>
  <c r="A5939" i="31" s="1"/>
  <c r="W5938" i="31"/>
  <c r="T5938" i="31"/>
  <c r="I5938" i="31"/>
  <c r="A5938" i="31" s="1"/>
  <c r="W5937" i="31"/>
  <c r="T5937" i="31"/>
  <c r="I5937" i="31"/>
  <c r="A5937" i="31" s="1"/>
  <c r="W5936" i="31"/>
  <c r="T5936" i="31"/>
  <c r="I5936" i="31"/>
  <c r="A5936" i="31"/>
  <c r="W5935" i="31"/>
  <c r="T5935" i="31"/>
  <c r="I5935" i="31"/>
  <c r="A5935" i="31" s="1"/>
  <c r="W5934" i="31"/>
  <c r="T5934" i="31"/>
  <c r="I5934" i="31"/>
  <c r="A5934" i="31" s="1"/>
  <c r="W5933" i="31"/>
  <c r="T5933" i="31"/>
  <c r="I5933" i="31"/>
  <c r="A5933" i="31" s="1"/>
  <c r="W5932" i="31"/>
  <c r="T5932" i="31"/>
  <c r="I5932" i="31"/>
  <c r="A5932" i="31"/>
  <c r="W5931" i="31"/>
  <c r="T5931" i="31"/>
  <c r="I5931" i="31"/>
  <c r="A5931" i="31" s="1"/>
  <c r="W5930" i="31"/>
  <c r="T5930" i="31"/>
  <c r="I5930" i="31"/>
  <c r="A5930" i="31" s="1"/>
  <c r="W5929" i="31"/>
  <c r="T5929" i="31"/>
  <c r="I5929" i="31"/>
  <c r="A5929" i="31" s="1"/>
  <c r="W5928" i="31"/>
  <c r="T5928" i="31"/>
  <c r="I5928" i="31"/>
  <c r="A5928" i="31" s="1"/>
  <c r="W5927" i="31"/>
  <c r="T5927" i="31"/>
  <c r="I5927" i="31"/>
  <c r="A5927" i="31" s="1"/>
  <c r="W5926" i="31"/>
  <c r="T5926" i="31"/>
  <c r="I5926" i="31"/>
  <c r="A5926" i="31"/>
  <c r="W5925" i="31"/>
  <c r="T5925" i="31"/>
  <c r="I5925" i="31"/>
  <c r="A5925" i="31" s="1"/>
  <c r="W5924" i="31"/>
  <c r="T5924" i="31"/>
  <c r="I5924" i="31"/>
  <c r="A5924" i="31"/>
  <c r="W5923" i="31"/>
  <c r="T5923" i="31"/>
  <c r="I5923" i="31"/>
  <c r="A5923" i="31" s="1"/>
  <c r="W5922" i="31"/>
  <c r="T5922" i="31"/>
  <c r="I5922" i="31"/>
  <c r="A5922" i="31"/>
  <c r="W5921" i="31"/>
  <c r="T5921" i="31"/>
  <c r="I5921" i="31"/>
  <c r="A5921" i="31" s="1"/>
  <c r="W5920" i="31"/>
  <c r="T5920" i="31"/>
  <c r="I5920" i="31"/>
  <c r="A5920" i="31"/>
  <c r="W5919" i="31"/>
  <c r="T5919" i="31"/>
  <c r="I5919" i="31"/>
  <c r="A5919" i="31" s="1"/>
  <c r="W5918" i="31"/>
  <c r="T5918" i="31"/>
  <c r="I5918" i="31"/>
  <c r="A5918" i="31"/>
  <c r="W5917" i="31"/>
  <c r="T5917" i="31"/>
  <c r="I5917" i="31"/>
  <c r="A5917" i="31" s="1"/>
  <c r="W5916" i="31"/>
  <c r="T5916" i="31"/>
  <c r="I5916" i="31"/>
  <c r="A5916" i="31"/>
  <c r="W5915" i="31"/>
  <c r="T5915" i="31"/>
  <c r="I5915" i="31"/>
  <c r="A5915" i="31" s="1"/>
  <c r="W5914" i="31"/>
  <c r="T5914" i="31"/>
  <c r="I5914" i="31"/>
  <c r="A5914" i="31"/>
  <c r="W5913" i="31"/>
  <c r="T5913" i="31"/>
  <c r="I5913" i="31"/>
  <c r="A5913" i="31" s="1"/>
  <c r="W5912" i="31"/>
  <c r="T5912" i="31"/>
  <c r="I5912" i="31"/>
  <c r="A5912" i="31"/>
  <c r="W5911" i="31"/>
  <c r="T5911" i="31"/>
  <c r="I5911" i="31"/>
  <c r="A5911" i="31" s="1"/>
  <c r="W5910" i="31"/>
  <c r="T5910" i="31"/>
  <c r="I5910" i="31"/>
  <c r="A5910" i="31"/>
  <c r="W5909" i="31"/>
  <c r="T5909" i="31"/>
  <c r="I5909" i="31"/>
  <c r="A5909" i="31" s="1"/>
  <c r="W5908" i="31"/>
  <c r="T5908" i="31"/>
  <c r="I5908" i="31"/>
  <c r="A5908" i="31"/>
  <c r="W5907" i="31"/>
  <c r="T5907" i="31"/>
  <c r="I5907" i="31"/>
  <c r="A5907" i="31" s="1"/>
  <c r="W5906" i="31"/>
  <c r="T5906" i="31"/>
  <c r="I5906" i="31"/>
  <c r="A5906" i="31"/>
  <c r="W5905" i="31"/>
  <c r="T5905" i="31"/>
  <c r="I5905" i="31"/>
  <c r="A5905" i="31" s="1"/>
  <c r="W5904" i="31"/>
  <c r="T5904" i="31"/>
  <c r="I5904" i="31"/>
  <c r="A5904" i="31"/>
  <c r="W5903" i="31"/>
  <c r="T5903" i="31"/>
  <c r="I5903" i="31"/>
  <c r="A5903" i="31" s="1"/>
  <c r="W5902" i="31"/>
  <c r="T5902" i="31"/>
  <c r="I5902" i="31"/>
  <c r="A5902" i="31"/>
  <c r="W5901" i="31"/>
  <c r="T5901" i="31"/>
  <c r="I5901" i="31"/>
  <c r="A5901" i="31" s="1"/>
  <c r="W5900" i="31"/>
  <c r="T5900" i="31"/>
  <c r="I5900" i="31"/>
  <c r="A5900" i="31"/>
  <c r="W5899" i="31"/>
  <c r="T5899" i="31"/>
  <c r="I5899" i="31"/>
  <c r="A5899" i="31" s="1"/>
  <c r="W5898" i="31"/>
  <c r="T5898" i="31"/>
  <c r="I5898" i="31"/>
  <c r="A5898" i="31"/>
  <c r="W5897" i="31"/>
  <c r="T5897" i="31"/>
  <c r="I5897" i="31"/>
  <c r="A5897" i="31" s="1"/>
  <c r="W5896" i="31"/>
  <c r="T5896" i="31"/>
  <c r="I5896" i="31"/>
  <c r="A5896" i="31"/>
  <c r="W5895" i="31"/>
  <c r="T5895" i="31"/>
  <c r="I5895" i="31"/>
  <c r="A5895" i="31" s="1"/>
  <c r="W5894" i="31"/>
  <c r="T5894" i="31"/>
  <c r="I5894" i="31"/>
  <c r="A5894" i="31"/>
  <c r="W5893" i="31"/>
  <c r="T5893" i="31"/>
  <c r="I5893" i="31"/>
  <c r="A5893" i="31" s="1"/>
  <c r="W5892" i="31"/>
  <c r="T5892" i="31"/>
  <c r="I5892" i="31"/>
  <c r="A5892" i="31"/>
  <c r="W5891" i="31"/>
  <c r="T5891" i="31"/>
  <c r="I5891" i="31"/>
  <c r="A5891" i="31" s="1"/>
  <c r="W5890" i="31"/>
  <c r="T5890" i="31"/>
  <c r="I5890" i="31"/>
  <c r="A5890" i="31"/>
  <c r="W5889" i="31"/>
  <c r="T5889" i="31"/>
  <c r="I5889" i="31"/>
  <c r="A5889" i="31" s="1"/>
  <c r="W5888" i="31"/>
  <c r="T5888" i="31"/>
  <c r="I5888" i="31"/>
  <c r="A5888" i="31"/>
  <c r="W5887" i="31"/>
  <c r="T5887" i="31"/>
  <c r="I5887" i="31"/>
  <c r="A5887" i="31" s="1"/>
  <c r="W5886" i="31"/>
  <c r="T5886" i="31"/>
  <c r="I5886" i="31"/>
  <c r="A5886" i="31"/>
  <c r="W5885" i="31"/>
  <c r="T5885" i="31"/>
  <c r="I5885" i="31"/>
  <c r="A5885" i="31" s="1"/>
  <c r="W5884" i="31"/>
  <c r="T5884" i="31"/>
  <c r="I5884" i="31"/>
  <c r="A5884" i="31"/>
  <c r="W5883" i="31"/>
  <c r="T5883" i="31"/>
  <c r="I5883" i="31"/>
  <c r="A5883" i="31" s="1"/>
  <c r="W5882" i="31"/>
  <c r="T5882" i="31"/>
  <c r="I5882" i="31"/>
  <c r="A5882" i="31"/>
  <c r="W5881" i="31"/>
  <c r="T5881" i="31"/>
  <c r="I5881" i="31"/>
  <c r="A5881" i="31" s="1"/>
  <c r="W5880" i="31"/>
  <c r="T5880" i="31"/>
  <c r="I5880" i="31"/>
  <c r="A5880" i="31"/>
  <c r="W5879" i="31"/>
  <c r="T5879" i="31"/>
  <c r="I5879" i="31"/>
  <c r="A5879" i="31" s="1"/>
  <c r="W5878" i="31"/>
  <c r="T5878" i="31"/>
  <c r="I5878" i="31"/>
  <c r="A5878" i="31"/>
  <c r="W5877" i="31"/>
  <c r="T5877" i="31"/>
  <c r="I5877" i="31"/>
  <c r="A5877" i="31" s="1"/>
  <c r="W5876" i="31"/>
  <c r="T5876" i="31"/>
  <c r="I5876" i="31"/>
  <c r="A5876" i="31"/>
  <c r="W5875" i="31"/>
  <c r="T5875" i="31"/>
  <c r="I5875" i="31"/>
  <c r="A5875" i="31" s="1"/>
  <c r="W5874" i="31"/>
  <c r="T5874" i="31"/>
  <c r="I5874" i="31"/>
  <c r="A5874" i="31"/>
  <c r="W5873" i="31"/>
  <c r="T5873" i="31"/>
  <c r="I5873" i="31"/>
  <c r="A5873" i="31" s="1"/>
  <c r="W5872" i="31"/>
  <c r="T5872" i="31"/>
  <c r="I5872" i="31"/>
  <c r="A5872" i="31"/>
  <c r="W5871" i="31"/>
  <c r="T5871" i="31"/>
  <c r="I5871" i="31"/>
  <c r="A5871" i="31" s="1"/>
  <c r="W5870" i="31"/>
  <c r="T5870" i="31"/>
  <c r="I5870" i="31"/>
  <c r="A5870" i="31"/>
  <c r="W5869" i="31"/>
  <c r="T5869" i="31"/>
  <c r="I5869" i="31"/>
  <c r="A5869" i="31" s="1"/>
  <c r="W5868" i="31"/>
  <c r="T5868" i="31"/>
  <c r="I5868" i="31"/>
  <c r="A5868" i="31"/>
  <c r="W5867" i="31"/>
  <c r="T5867" i="31"/>
  <c r="I5867" i="31"/>
  <c r="A5867" i="31" s="1"/>
  <c r="W5866" i="31"/>
  <c r="T5866" i="31"/>
  <c r="I5866" i="31"/>
  <c r="A5866" i="31"/>
  <c r="W5865" i="31"/>
  <c r="T5865" i="31"/>
  <c r="I5865" i="31"/>
  <c r="A5865" i="31" s="1"/>
  <c r="W5864" i="31"/>
  <c r="T5864" i="31"/>
  <c r="I5864" i="31"/>
  <c r="A5864" i="31"/>
  <c r="W5863" i="31"/>
  <c r="T5863" i="31"/>
  <c r="I5863" i="31"/>
  <c r="A5863" i="31" s="1"/>
  <c r="W5862" i="31"/>
  <c r="T5862" i="31"/>
  <c r="I5862" i="31"/>
  <c r="A5862" i="31"/>
  <c r="W5861" i="31"/>
  <c r="T5861" i="31"/>
  <c r="I5861" i="31"/>
  <c r="A5861" i="31" s="1"/>
  <c r="W5860" i="31"/>
  <c r="T5860" i="31"/>
  <c r="I5860" i="31"/>
  <c r="A5860" i="31"/>
  <c r="W5859" i="31"/>
  <c r="T5859" i="31"/>
  <c r="I5859" i="31"/>
  <c r="A5859" i="31" s="1"/>
  <c r="W5858" i="31"/>
  <c r="T5858" i="31"/>
  <c r="I5858" i="31"/>
  <c r="A5858" i="31"/>
  <c r="W5857" i="31"/>
  <c r="T5857" i="31"/>
  <c r="I5857" i="31"/>
  <c r="A5857" i="31" s="1"/>
  <c r="W5856" i="31"/>
  <c r="T5856" i="31"/>
  <c r="I5856" i="31"/>
  <c r="A5856" i="31"/>
  <c r="W5855" i="31"/>
  <c r="T5855" i="31"/>
  <c r="I5855" i="31"/>
  <c r="A5855" i="31" s="1"/>
  <c r="W5854" i="31"/>
  <c r="T5854" i="31"/>
  <c r="I5854" i="31"/>
  <c r="A5854" i="31"/>
  <c r="W5853" i="31"/>
  <c r="T5853" i="31"/>
  <c r="I5853" i="31"/>
  <c r="A5853" i="31" s="1"/>
  <c r="W5852" i="31"/>
  <c r="T5852" i="31"/>
  <c r="I5852" i="31"/>
  <c r="A5852" i="31"/>
  <c r="W5851" i="31"/>
  <c r="T5851" i="31"/>
  <c r="I5851" i="31"/>
  <c r="A5851" i="31" s="1"/>
  <c r="W5850" i="31"/>
  <c r="T5850" i="31"/>
  <c r="I5850" i="31"/>
  <c r="A5850" i="31"/>
  <c r="W5849" i="31"/>
  <c r="T5849" i="31"/>
  <c r="I5849" i="31"/>
  <c r="A5849" i="31" s="1"/>
  <c r="W5848" i="31"/>
  <c r="T5848" i="31"/>
  <c r="I5848" i="31"/>
  <c r="A5848" i="31"/>
  <c r="W5847" i="31"/>
  <c r="T5847" i="31"/>
  <c r="I5847" i="31"/>
  <c r="A5847" i="31" s="1"/>
  <c r="W5846" i="31"/>
  <c r="T5846" i="31"/>
  <c r="I5846" i="31"/>
  <c r="A5846" i="31"/>
  <c r="W5845" i="31"/>
  <c r="T5845" i="31"/>
  <c r="I5845" i="31"/>
  <c r="A5845" i="31" s="1"/>
  <c r="W5844" i="31"/>
  <c r="T5844" i="31"/>
  <c r="I5844" i="31"/>
  <c r="A5844" i="31"/>
  <c r="W5843" i="31"/>
  <c r="T5843" i="31"/>
  <c r="I5843" i="31"/>
  <c r="A5843" i="31" s="1"/>
  <c r="W5842" i="31"/>
  <c r="T5842" i="31"/>
  <c r="I5842" i="31"/>
  <c r="A5842" i="31"/>
  <c r="W5841" i="31"/>
  <c r="T5841" i="31"/>
  <c r="I5841" i="31"/>
  <c r="A5841" i="31" s="1"/>
  <c r="W5840" i="31"/>
  <c r="T5840" i="31"/>
  <c r="I5840" i="31"/>
  <c r="A5840" i="31"/>
  <c r="W5839" i="31"/>
  <c r="T5839" i="31"/>
  <c r="I5839" i="31"/>
  <c r="A5839" i="31" s="1"/>
  <c r="W5838" i="31"/>
  <c r="T5838" i="31"/>
  <c r="I5838" i="31"/>
  <c r="A5838" i="31"/>
  <c r="W5837" i="31"/>
  <c r="T5837" i="31"/>
  <c r="I5837" i="31"/>
  <c r="A5837" i="31" s="1"/>
  <c r="W5836" i="31"/>
  <c r="T5836" i="31"/>
  <c r="I5836" i="31"/>
  <c r="A5836" i="31" s="1"/>
  <c r="W5835" i="31"/>
  <c r="T5835" i="31"/>
  <c r="I5835" i="31"/>
  <c r="A5835" i="31" s="1"/>
  <c r="W5834" i="31"/>
  <c r="T5834" i="31"/>
  <c r="I5834" i="31"/>
  <c r="A5834" i="31" s="1"/>
  <c r="W5833" i="31"/>
  <c r="T5833" i="31"/>
  <c r="I5833" i="31"/>
  <c r="A5833" i="31" s="1"/>
  <c r="W5832" i="31"/>
  <c r="T5832" i="31"/>
  <c r="I5832" i="31"/>
  <c r="A5832" i="31" s="1"/>
  <c r="W5831" i="31"/>
  <c r="T5831" i="31"/>
  <c r="I5831" i="31"/>
  <c r="A5831" i="31" s="1"/>
  <c r="W5830" i="31"/>
  <c r="T5830" i="31"/>
  <c r="I5830" i="31"/>
  <c r="A5830" i="31" s="1"/>
  <c r="W5829" i="31"/>
  <c r="T5829" i="31"/>
  <c r="I5829" i="31"/>
  <c r="A5829" i="31" s="1"/>
  <c r="W5828" i="31"/>
  <c r="T5828" i="31"/>
  <c r="I5828" i="31"/>
  <c r="A5828" i="31"/>
  <c r="W5827" i="31"/>
  <c r="T5827" i="31"/>
  <c r="I5827" i="31"/>
  <c r="A5827" i="31" s="1"/>
  <c r="W5826" i="31"/>
  <c r="T5826" i="31"/>
  <c r="I5826" i="31"/>
  <c r="A5826" i="31" s="1"/>
  <c r="W5825" i="31"/>
  <c r="T5825" i="31"/>
  <c r="I5825" i="31"/>
  <c r="A5825" i="31" s="1"/>
  <c r="W5824" i="31"/>
  <c r="T5824" i="31"/>
  <c r="I5824" i="31"/>
  <c r="A5824" i="31"/>
  <c r="W5823" i="31"/>
  <c r="T5823" i="31"/>
  <c r="I5823" i="31"/>
  <c r="A5823" i="31" s="1"/>
  <c r="W5822" i="31"/>
  <c r="T5822" i="31"/>
  <c r="I5822" i="31"/>
  <c r="A5822" i="31"/>
  <c r="W5821" i="31"/>
  <c r="T5821" i="31"/>
  <c r="I5821" i="31"/>
  <c r="A5821" i="31" s="1"/>
  <c r="W5820" i="31"/>
  <c r="T5820" i="31"/>
  <c r="I5820" i="31"/>
  <c r="A5820" i="31" s="1"/>
  <c r="W5819" i="31"/>
  <c r="T5819" i="31"/>
  <c r="I5819" i="31"/>
  <c r="A5819" i="31" s="1"/>
  <c r="W5818" i="31"/>
  <c r="T5818" i="31"/>
  <c r="I5818" i="31"/>
  <c r="A5818" i="31" s="1"/>
  <c r="W5817" i="31"/>
  <c r="T5817" i="31"/>
  <c r="I5817" i="31"/>
  <c r="A5817" i="31" s="1"/>
  <c r="W5816" i="31"/>
  <c r="T5816" i="31"/>
  <c r="I5816" i="31"/>
  <c r="A5816" i="31" s="1"/>
  <c r="W5815" i="31"/>
  <c r="T5815" i="31"/>
  <c r="I5815" i="31"/>
  <c r="A5815" i="31" s="1"/>
  <c r="W5814" i="31"/>
  <c r="T5814" i="31"/>
  <c r="I5814" i="31"/>
  <c r="A5814" i="31" s="1"/>
  <c r="W5813" i="31"/>
  <c r="T5813" i="31"/>
  <c r="I5813" i="31"/>
  <c r="A5813" i="31" s="1"/>
  <c r="W5812" i="31"/>
  <c r="T5812" i="31"/>
  <c r="I5812" i="31"/>
  <c r="A5812" i="31"/>
  <c r="W5811" i="31"/>
  <c r="T5811" i="31"/>
  <c r="I5811" i="31"/>
  <c r="A5811" i="31" s="1"/>
  <c r="W5810" i="31"/>
  <c r="T5810" i="31"/>
  <c r="I5810" i="31"/>
  <c r="A5810" i="31" s="1"/>
  <c r="W5809" i="31"/>
  <c r="T5809" i="31"/>
  <c r="I5809" i="31"/>
  <c r="A5809" i="31" s="1"/>
  <c r="W5808" i="31"/>
  <c r="T5808" i="31"/>
  <c r="I5808" i="31"/>
  <c r="A5808" i="31"/>
  <c r="W5807" i="31"/>
  <c r="T5807" i="31"/>
  <c r="I5807" i="31"/>
  <c r="A5807" i="31" s="1"/>
  <c r="W5806" i="31"/>
  <c r="T5806" i="31"/>
  <c r="I5806" i="31"/>
  <c r="A5806" i="31"/>
  <c r="W5805" i="31"/>
  <c r="T5805" i="31"/>
  <c r="I5805" i="31"/>
  <c r="A5805" i="31" s="1"/>
  <c r="W5804" i="31"/>
  <c r="T5804" i="31"/>
  <c r="I5804" i="31"/>
  <c r="A5804" i="31" s="1"/>
  <c r="W5803" i="31"/>
  <c r="T5803" i="31"/>
  <c r="I5803" i="31"/>
  <c r="A5803" i="31" s="1"/>
  <c r="W5802" i="31"/>
  <c r="T5802" i="31"/>
  <c r="I5802" i="31"/>
  <c r="A5802" i="31" s="1"/>
  <c r="W5801" i="31"/>
  <c r="T5801" i="31"/>
  <c r="I5801" i="31"/>
  <c r="A5801" i="31" s="1"/>
  <c r="W5800" i="31"/>
  <c r="T5800" i="31"/>
  <c r="I5800" i="31"/>
  <c r="A5800" i="31" s="1"/>
  <c r="W5799" i="31"/>
  <c r="T5799" i="31"/>
  <c r="I5799" i="31"/>
  <c r="A5799" i="31" s="1"/>
  <c r="W5798" i="31"/>
  <c r="T5798" i="31"/>
  <c r="I5798" i="31"/>
  <c r="A5798" i="31" s="1"/>
  <c r="W5797" i="31"/>
  <c r="T5797" i="31"/>
  <c r="I5797" i="31"/>
  <c r="A5797" i="31" s="1"/>
  <c r="W5796" i="31"/>
  <c r="T5796" i="31"/>
  <c r="I5796" i="31"/>
  <c r="A5796" i="31"/>
  <c r="W5795" i="31"/>
  <c r="T5795" i="31"/>
  <c r="I5795" i="31"/>
  <c r="A5795" i="31" s="1"/>
  <c r="W5794" i="31"/>
  <c r="T5794" i="31"/>
  <c r="I5794" i="31"/>
  <c r="A5794" i="31" s="1"/>
  <c r="W5793" i="31"/>
  <c r="T5793" i="31"/>
  <c r="I5793" i="31"/>
  <c r="A5793" i="31" s="1"/>
  <c r="W5792" i="31"/>
  <c r="T5792" i="31"/>
  <c r="I5792" i="31"/>
  <c r="A5792" i="31"/>
  <c r="W5791" i="31"/>
  <c r="T5791" i="31"/>
  <c r="I5791" i="31"/>
  <c r="A5791" i="31" s="1"/>
  <c r="W5790" i="31"/>
  <c r="T5790" i="31"/>
  <c r="I5790" i="31"/>
  <c r="A5790" i="31"/>
  <c r="W5789" i="31"/>
  <c r="T5789" i="31"/>
  <c r="I5789" i="31"/>
  <c r="A5789" i="31" s="1"/>
  <c r="W5788" i="31"/>
  <c r="T5788" i="31"/>
  <c r="I5788" i="31"/>
  <c r="A5788" i="31" s="1"/>
  <c r="W5787" i="31"/>
  <c r="T5787" i="31"/>
  <c r="I5787" i="31"/>
  <c r="A5787" i="31" s="1"/>
  <c r="W5786" i="31"/>
  <c r="T5786" i="31"/>
  <c r="I5786" i="31"/>
  <c r="A5786" i="31" s="1"/>
  <c r="W5785" i="31"/>
  <c r="T5785" i="31"/>
  <c r="I5785" i="31"/>
  <c r="A5785" i="31" s="1"/>
  <c r="W5784" i="31"/>
  <c r="T5784" i="31"/>
  <c r="I5784" i="31"/>
  <c r="A5784" i="31" s="1"/>
  <c r="W5783" i="31"/>
  <c r="T5783" i="31"/>
  <c r="I5783" i="31"/>
  <c r="A5783" i="31" s="1"/>
  <c r="W5782" i="31"/>
  <c r="T5782" i="31"/>
  <c r="I5782" i="31"/>
  <c r="A5782" i="31" s="1"/>
  <c r="W5781" i="31"/>
  <c r="T5781" i="31"/>
  <c r="I5781" i="31"/>
  <c r="A5781" i="31" s="1"/>
  <c r="W5780" i="31"/>
  <c r="T5780" i="31"/>
  <c r="I5780" i="31"/>
  <c r="A5780" i="31"/>
  <c r="W5779" i="31"/>
  <c r="T5779" i="31"/>
  <c r="I5779" i="31"/>
  <c r="A5779" i="31" s="1"/>
  <c r="W5778" i="31"/>
  <c r="T5778" i="31"/>
  <c r="I5778" i="31"/>
  <c r="A5778" i="31" s="1"/>
  <c r="W5777" i="31"/>
  <c r="T5777" i="31"/>
  <c r="I5777" i="31"/>
  <c r="A5777" i="31" s="1"/>
  <c r="W5776" i="31"/>
  <c r="T5776" i="31"/>
  <c r="I5776" i="31"/>
  <c r="A5776" i="31"/>
  <c r="W5775" i="31"/>
  <c r="T5775" i="31"/>
  <c r="I5775" i="31"/>
  <c r="A5775" i="31" s="1"/>
  <c r="W5774" i="31"/>
  <c r="T5774" i="31"/>
  <c r="I5774" i="31"/>
  <c r="A5774" i="31"/>
  <c r="W5773" i="31"/>
  <c r="T5773" i="31"/>
  <c r="I5773" i="31"/>
  <c r="A5773" i="31" s="1"/>
  <c r="W5772" i="31"/>
  <c r="T5772" i="31"/>
  <c r="I5772" i="31"/>
  <c r="A5772" i="31" s="1"/>
  <c r="W5771" i="31"/>
  <c r="T5771" i="31"/>
  <c r="I5771" i="31"/>
  <c r="A5771" i="31" s="1"/>
  <c r="W5770" i="31"/>
  <c r="T5770" i="31"/>
  <c r="I5770" i="31"/>
  <c r="A5770" i="31" s="1"/>
  <c r="W5769" i="31"/>
  <c r="T5769" i="31"/>
  <c r="I5769" i="31"/>
  <c r="A5769" i="31" s="1"/>
  <c r="W5768" i="31"/>
  <c r="T5768" i="31"/>
  <c r="I5768" i="31"/>
  <c r="A5768" i="31" s="1"/>
  <c r="W5767" i="31"/>
  <c r="T5767" i="31"/>
  <c r="I5767" i="31"/>
  <c r="A5767" i="31" s="1"/>
  <c r="W5766" i="31"/>
  <c r="T5766" i="31"/>
  <c r="I5766" i="31"/>
  <c r="A5766" i="31" s="1"/>
  <c r="W5765" i="31"/>
  <c r="T5765" i="31"/>
  <c r="I5765" i="31"/>
  <c r="A5765" i="31" s="1"/>
  <c r="W5764" i="31"/>
  <c r="T5764" i="31"/>
  <c r="I5764" i="31"/>
  <c r="A5764" i="31"/>
  <c r="W5763" i="31"/>
  <c r="T5763" i="31"/>
  <c r="I5763" i="31"/>
  <c r="A5763" i="31" s="1"/>
  <c r="W5762" i="31"/>
  <c r="T5762" i="31"/>
  <c r="I5762" i="31"/>
  <c r="A5762" i="31" s="1"/>
  <c r="W5761" i="31"/>
  <c r="T5761" i="31"/>
  <c r="I5761" i="31"/>
  <c r="A5761" i="31" s="1"/>
  <c r="W5760" i="31"/>
  <c r="T5760" i="31"/>
  <c r="I5760" i="31"/>
  <c r="A5760" i="31"/>
  <c r="W5759" i="31"/>
  <c r="T5759" i="31"/>
  <c r="I5759" i="31"/>
  <c r="A5759" i="31" s="1"/>
  <c r="W5758" i="31"/>
  <c r="T5758" i="31"/>
  <c r="I5758" i="31"/>
  <c r="A5758" i="31"/>
  <c r="W5757" i="31"/>
  <c r="T5757" i="31"/>
  <c r="I5757" i="31"/>
  <c r="A5757" i="31" s="1"/>
  <c r="W5756" i="31"/>
  <c r="T5756" i="31"/>
  <c r="I5756" i="31"/>
  <c r="A5756" i="31" s="1"/>
  <c r="W5755" i="31"/>
  <c r="T5755" i="31"/>
  <c r="I5755" i="31"/>
  <c r="A5755" i="31" s="1"/>
  <c r="W5754" i="31"/>
  <c r="T5754" i="31"/>
  <c r="I5754" i="31"/>
  <c r="A5754" i="31" s="1"/>
  <c r="W5753" i="31"/>
  <c r="T5753" i="31"/>
  <c r="I5753" i="31"/>
  <c r="A5753" i="31" s="1"/>
  <c r="W5752" i="31"/>
  <c r="T5752" i="31"/>
  <c r="I5752" i="31"/>
  <c r="A5752" i="31" s="1"/>
  <c r="W5751" i="31"/>
  <c r="T5751" i="31"/>
  <c r="I5751" i="31"/>
  <c r="A5751" i="31" s="1"/>
  <c r="W5750" i="31"/>
  <c r="T5750" i="31"/>
  <c r="I5750" i="31"/>
  <c r="A5750" i="31" s="1"/>
  <c r="W5749" i="31"/>
  <c r="T5749" i="31"/>
  <c r="I5749" i="31"/>
  <c r="A5749" i="31" s="1"/>
  <c r="W5748" i="31"/>
  <c r="T5748" i="31"/>
  <c r="I5748" i="31"/>
  <c r="A5748" i="31"/>
  <c r="W5747" i="31"/>
  <c r="T5747" i="31"/>
  <c r="I5747" i="31"/>
  <c r="A5747" i="31" s="1"/>
  <c r="W5746" i="31"/>
  <c r="T5746" i="31"/>
  <c r="I5746" i="31"/>
  <c r="A5746" i="31" s="1"/>
  <c r="W5745" i="31"/>
  <c r="T5745" i="31"/>
  <c r="I5745" i="31"/>
  <c r="A5745" i="31" s="1"/>
  <c r="W5744" i="31"/>
  <c r="T5744" i="31"/>
  <c r="I5744" i="31"/>
  <c r="A5744" i="31"/>
  <c r="W5743" i="31"/>
  <c r="T5743" i="31"/>
  <c r="I5743" i="31"/>
  <c r="A5743" i="31" s="1"/>
  <c r="W5742" i="31"/>
  <c r="T5742" i="31"/>
  <c r="I5742" i="31"/>
  <c r="A5742" i="31"/>
  <c r="W5741" i="31"/>
  <c r="T5741" i="31"/>
  <c r="I5741" i="31"/>
  <c r="A5741" i="31" s="1"/>
  <c r="W5740" i="31"/>
  <c r="T5740" i="31"/>
  <c r="I5740" i="31"/>
  <c r="A5740" i="31" s="1"/>
  <c r="W5739" i="31"/>
  <c r="T5739" i="31"/>
  <c r="I5739" i="31"/>
  <c r="A5739" i="31" s="1"/>
  <c r="W5738" i="31"/>
  <c r="T5738" i="31"/>
  <c r="I5738" i="31"/>
  <c r="A5738" i="31" s="1"/>
  <c r="W5737" i="31"/>
  <c r="T5737" i="31"/>
  <c r="I5737" i="31"/>
  <c r="A5737" i="31" s="1"/>
  <c r="W5736" i="31"/>
  <c r="T5736" i="31"/>
  <c r="I5736" i="31"/>
  <c r="A5736" i="31" s="1"/>
  <c r="W5735" i="31"/>
  <c r="T5735" i="31"/>
  <c r="I5735" i="31"/>
  <c r="A5735" i="31" s="1"/>
  <c r="W5734" i="31"/>
  <c r="T5734" i="31"/>
  <c r="I5734" i="31"/>
  <c r="A5734" i="31" s="1"/>
  <c r="W5733" i="31"/>
  <c r="T5733" i="31"/>
  <c r="I5733" i="31"/>
  <c r="A5733" i="31" s="1"/>
  <c r="W5732" i="31"/>
  <c r="T5732" i="31"/>
  <c r="I5732" i="31"/>
  <c r="A5732" i="31"/>
  <c r="W5731" i="31"/>
  <c r="T5731" i="31"/>
  <c r="I5731" i="31"/>
  <c r="A5731" i="31" s="1"/>
  <c r="W5730" i="31"/>
  <c r="T5730" i="31"/>
  <c r="I5730" i="31"/>
  <c r="A5730" i="31" s="1"/>
  <c r="W5729" i="31"/>
  <c r="T5729" i="31"/>
  <c r="I5729" i="31"/>
  <c r="A5729" i="31" s="1"/>
  <c r="W5728" i="31"/>
  <c r="T5728" i="31"/>
  <c r="I5728" i="31"/>
  <c r="A5728" i="31"/>
  <c r="W5727" i="31"/>
  <c r="T5727" i="31"/>
  <c r="I5727" i="31"/>
  <c r="A5727" i="31" s="1"/>
  <c r="W5726" i="31"/>
  <c r="T5726" i="31"/>
  <c r="I5726" i="31"/>
  <c r="A5726" i="31"/>
  <c r="W5725" i="31"/>
  <c r="T5725" i="31"/>
  <c r="I5725" i="31"/>
  <c r="A5725" i="31" s="1"/>
  <c r="W5724" i="31"/>
  <c r="T5724" i="31"/>
  <c r="I5724" i="31"/>
  <c r="A5724" i="31" s="1"/>
  <c r="W5723" i="31"/>
  <c r="T5723" i="31"/>
  <c r="I5723" i="31"/>
  <c r="A5723" i="31" s="1"/>
  <c r="W5722" i="31"/>
  <c r="T5722" i="31"/>
  <c r="I5722" i="31"/>
  <c r="A5722" i="31" s="1"/>
  <c r="W5721" i="31"/>
  <c r="T5721" i="31"/>
  <c r="I5721" i="31"/>
  <c r="A5721" i="31" s="1"/>
  <c r="W5720" i="31"/>
  <c r="T5720" i="31"/>
  <c r="I5720" i="31"/>
  <c r="A5720" i="31" s="1"/>
  <c r="W5719" i="31"/>
  <c r="T5719" i="31"/>
  <c r="I5719" i="31"/>
  <c r="A5719" i="31" s="1"/>
  <c r="W5718" i="31"/>
  <c r="T5718" i="31"/>
  <c r="I5718" i="31"/>
  <c r="A5718" i="31" s="1"/>
  <c r="W5717" i="31"/>
  <c r="T5717" i="31"/>
  <c r="I5717" i="31"/>
  <c r="A5717" i="31" s="1"/>
  <c r="W5716" i="31"/>
  <c r="T5716" i="31"/>
  <c r="I5716" i="31"/>
  <c r="A5716" i="31"/>
  <c r="W5715" i="31"/>
  <c r="T5715" i="31"/>
  <c r="I5715" i="31"/>
  <c r="A5715" i="31" s="1"/>
  <c r="W5714" i="31"/>
  <c r="T5714" i="31"/>
  <c r="I5714" i="31"/>
  <c r="A5714" i="31" s="1"/>
  <c r="W5713" i="31"/>
  <c r="T5713" i="31"/>
  <c r="I5713" i="31"/>
  <c r="A5713" i="31" s="1"/>
  <c r="W5712" i="31"/>
  <c r="T5712" i="31"/>
  <c r="I5712" i="31"/>
  <c r="A5712" i="31"/>
  <c r="W5711" i="31"/>
  <c r="T5711" i="31"/>
  <c r="I5711" i="31"/>
  <c r="A5711" i="31" s="1"/>
  <c r="W5710" i="31"/>
  <c r="T5710" i="31"/>
  <c r="I5710" i="31"/>
  <c r="A5710" i="31"/>
  <c r="W5709" i="31"/>
  <c r="T5709" i="31"/>
  <c r="I5709" i="31"/>
  <c r="A5709" i="31" s="1"/>
  <c r="W5708" i="31"/>
  <c r="T5708" i="31"/>
  <c r="I5708" i="31"/>
  <c r="A5708" i="31" s="1"/>
  <c r="W5707" i="31"/>
  <c r="T5707" i="31"/>
  <c r="I5707" i="31"/>
  <c r="A5707" i="31" s="1"/>
  <c r="W5706" i="31"/>
  <c r="T5706" i="31"/>
  <c r="I5706" i="31"/>
  <c r="A5706" i="31" s="1"/>
  <c r="W5705" i="31"/>
  <c r="T5705" i="31"/>
  <c r="I5705" i="31"/>
  <c r="A5705" i="31" s="1"/>
  <c r="W5704" i="31"/>
  <c r="T5704" i="31"/>
  <c r="I5704" i="31"/>
  <c r="A5704" i="31" s="1"/>
  <c r="W5703" i="31"/>
  <c r="T5703" i="31"/>
  <c r="I5703" i="31"/>
  <c r="A5703" i="31" s="1"/>
  <c r="W5702" i="31"/>
  <c r="T5702" i="31"/>
  <c r="I5702" i="31"/>
  <c r="A5702" i="31" s="1"/>
  <c r="W5701" i="31"/>
  <c r="T5701" i="31"/>
  <c r="I5701" i="31"/>
  <c r="A5701" i="31" s="1"/>
  <c r="W5700" i="31"/>
  <c r="T5700" i="31"/>
  <c r="I5700" i="31"/>
  <c r="A5700" i="31"/>
  <c r="W5699" i="31"/>
  <c r="T5699" i="31"/>
  <c r="I5699" i="31"/>
  <c r="A5699" i="31" s="1"/>
  <c r="W5698" i="31"/>
  <c r="T5698" i="31"/>
  <c r="I5698" i="31"/>
  <c r="A5698" i="31" s="1"/>
  <c r="W5697" i="31"/>
  <c r="T5697" i="31"/>
  <c r="I5697" i="31"/>
  <c r="A5697" i="31" s="1"/>
  <c r="W5696" i="31"/>
  <c r="T5696" i="31"/>
  <c r="I5696" i="31"/>
  <c r="A5696" i="31"/>
  <c r="W5695" i="31"/>
  <c r="T5695" i="31"/>
  <c r="I5695" i="31"/>
  <c r="A5695" i="31" s="1"/>
  <c r="W5694" i="31"/>
  <c r="T5694" i="31"/>
  <c r="I5694" i="31"/>
  <c r="A5694" i="31"/>
  <c r="W5693" i="31"/>
  <c r="T5693" i="31"/>
  <c r="I5693" i="31"/>
  <c r="A5693" i="31" s="1"/>
  <c r="W5692" i="31"/>
  <c r="T5692" i="31"/>
  <c r="I5692" i="31"/>
  <c r="A5692" i="31"/>
  <c r="W5691" i="31"/>
  <c r="T5691" i="31"/>
  <c r="I5691" i="31"/>
  <c r="A5691" i="31" s="1"/>
  <c r="W5690" i="31"/>
  <c r="T5690" i="31"/>
  <c r="I5690" i="31"/>
  <c r="A5690" i="31" s="1"/>
  <c r="W5689" i="31"/>
  <c r="T5689" i="31"/>
  <c r="I5689" i="31"/>
  <c r="A5689" i="31" s="1"/>
  <c r="W5688" i="31"/>
  <c r="T5688" i="31"/>
  <c r="I5688" i="31"/>
  <c r="A5688" i="31" s="1"/>
  <c r="W5687" i="31"/>
  <c r="T5687" i="31"/>
  <c r="I5687" i="31"/>
  <c r="A5687" i="31" s="1"/>
  <c r="W5686" i="31"/>
  <c r="T5686" i="31"/>
  <c r="I5686" i="31"/>
  <c r="A5686" i="31" s="1"/>
  <c r="W5685" i="31"/>
  <c r="T5685" i="31"/>
  <c r="I5685" i="31"/>
  <c r="A5685" i="31" s="1"/>
  <c r="W5684" i="31"/>
  <c r="T5684" i="31"/>
  <c r="I5684" i="31"/>
  <c r="A5684" i="31"/>
  <c r="W5683" i="31"/>
  <c r="T5683" i="31"/>
  <c r="I5683" i="31"/>
  <c r="A5683" i="31" s="1"/>
  <c r="W5682" i="31"/>
  <c r="T5682" i="31"/>
  <c r="I5682" i="31"/>
  <c r="A5682" i="31" s="1"/>
  <c r="W5681" i="31"/>
  <c r="T5681" i="31"/>
  <c r="I5681" i="31"/>
  <c r="A5681" i="31" s="1"/>
  <c r="W5680" i="31"/>
  <c r="T5680" i="31"/>
  <c r="I5680" i="31"/>
  <c r="A5680" i="31" s="1"/>
  <c r="W5679" i="31"/>
  <c r="T5679" i="31"/>
  <c r="I5679" i="31"/>
  <c r="A5679" i="31" s="1"/>
  <c r="W5678" i="31"/>
  <c r="T5678" i="31"/>
  <c r="I5678" i="31"/>
  <c r="A5678" i="31"/>
  <c r="W5677" i="31"/>
  <c r="T5677" i="31"/>
  <c r="I5677" i="31"/>
  <c r="A5677" i="31" s="1"/>
  <c r="W5676" i="31"/>
  <c r="T5676" i="31"/>
  <c r="I5676" i="31"/>
  <c r="A5676" i="31"/>
  <c r="W5675" i="31"/>
  <c r="T5675" i="31"/>
  <c r="I5675" i="31"/>
  <c r="A5675" i="31" s="1"/>
  <c r="W5674" i="31"/>
  <c r="T5674" i="31"/>
  <c r="I5674" i="31"/>
  <c r="A5674" i="31" s="1"/>
  <c r="W5673" i="31"/>
  <c r="T5673" i="31"/>
  <c r="I5673" i="31"/>
  <c r="A5673" i="31" s="1"/>
  <c r="W5672" i="31"/>
  <c r="T5672" i="31"/>
  <c r="I5672" i="31"/>
  <c r="A5672" i="31" s="1"/>
  <c r="W5671" i="31"/>
  <c r="T5671" i="31"/>
  <c r="I5671" i="31"/>
  <c r="A5671" i="31" s="1"/>
  <c r="W5670" i="31"/>
  <c r="T5670" i="31"/>
  <c r="I5670" i="31"/>
  <c r="A5670" i="31" s="1"/>
  <c r="W5669" i="31"/>
  <c r="T5669" i="31"/>
  <c r="I5669" i="31"/>
  <c r="A5669" i="31" s="1"/>
  <c r="W5668" i="31"/>
  <c r="T5668" i="31"/>
  <c r="I5668" i="31"/>
  <c r="A5668" i="31"/>
  <c r="W5667" i="31"/>
  <c r="T5667" i="31"/>
  <c r="I5667" i="31"/>
  <c r="A5667" i="31" s="1"/>
  <c r="W5666" i="31"/>
  <c r="T5666" i="31"/>
  <c r="I5666" i="31"/>
  <c r="A5666" i="31" s="1"/>
  <c r="W5665" i="31"/>
  <c r="T5665" i="31"/>
  <c r="I5665" i="31"/>
  <c r="A5665" i="31" s="1"/>
  <c r="W5664" i="31"/>
  <c r="T5664" i="31"/>
  <c r="I5664" i="31"/>
  <c r="A5664" i="31" s="1"/>
  <c r="W5663" i="31"/>
  <c r="T5663" i="31"/>
  <c r="I5663" i="31"/>
  <c r="A5663" i="31" s="1"/>
  <c r="W5662" i="31"/>
  <c r="T5662" i="31"/>
  <c r="I5662" i="31"/>
  <c r="A5662" i="31"/>
  <c r="W5661" i="31"/>
  <c r="T5661" i="31"/>
  <c r="I5661" i="31"/>
  <c r="A5661" i="31" s="1"/>
  <c r="W5660" i="31"/>
  <c r="T5660" i="31"/>
  <c r="I5660" i="31"/>
  <c r="A5660" i="31"/>
  <c r="W5659" i="31"/>
  <c r="T5659" i="31"/>
  <c r="I5659" i="31"/>
  <c r="A5659" i="31" s="1"/>
  <c r="W5658" i="31"/>
  <c r="T5658" i="31"/>
  <c r="I5658" i="31"/>
  <c r="A5658" i="31" s="1"/>
  <c r="W5657" i="31"/>
  <c r="T5657" i="31"/>
  <c r="I5657" i="31"/>
  <c r="A5657" i="31" s="1"/>
  <c r="W5656" i="31"/>
  <c r="T5656" i="31"/>
  <c r="I5656" i="31"/>
  <c r="A5656" i="31" s="1"/>
  <c r="W5655" i="31"/>
  <c r="T5655" i="31"/>
  <c r="I5655" i="31"/>
  <c r="A5655" i="31" s="1"/>
  <c r="W5654" i="31"/>
  <c r="T5654" i="31"/>
  <c r="I5654" i="31"/>
  <c r="A5654" i="31" s="1"/>
  <c r="W5653" i="31"/>
  <c r="T5653" i="31"/>
  <c r="I5653" i="31"/>
  <c r="A5653" i="31" s="1"/>
  <c r="W5652" i="31"/>
  <c r="T5652" i="31"/>
  <c r="I5652" i="31"/>
  <c r="A5652" i="31"/>
  <c r="W5651" i="31"/>
  <c r="T5651" i="31"/>
  <c r="I5651" i="31"/>
  <c r="A5651" i="31" s="1"/>
  <c r="W5650" i="31"/>
  <c r="T5650" i="31"/>
  <c r="I5650" i="31"/>
  <c r="A5650" i="31" s="1"/>
  <c r="W5649" i="31"/>
  <c r="T5649" i="31"/>
  <c r="I5649" i="31"/>
  <c r="A5649" i="31" s="1"/>
  <c r="W5648" i="31"/>
  <c r="T5648" i="31"/>
  <c r="I5648" i="31"/>
  <c r="A5648" i="31" s="1"/>
  <c r="W5647" i="31"/>
  <c r="T5647" i="31"/>
  <c r="I5647" i="31"/>
  <c r="A5647" i="31" s="1"/>
  <c r="W5646" i="31"/>
  <c r="T5646" i="31"/>
  <c r="I5646" i="31"/>
  <c r="A5646" i="31"/>
  <c r="W5645" i="31"/>
  <c r="T5645" i="31"/>
  <c r="I5645" i="31"/>
  <c r="A5645" i="31" s="1"/>
  <c r="W5644" i="31"/>
  <c r="T5644" i="31"/>
  <c r="I5644" i="31"/>
  <c r="A5644" i="31"/>
  <c r="W5643" i="31"/>
  <c r="T5643" i="31"/>
  <c r="I5643" i="31"/>
  <c r="A5643" i="31" s="1"/>
  <c r="W5642" i="31"/>
  <c r="T5642" i="31"/>
  <c r="I5642" i="31"/>
  <c r="A5642" i="31" s="1"/>
  <c r="W5641" i="31"/>
  <c r="T5641" i="31"/>
  <c r="I5641" i="31"/>
  <c r="A5641" i="31" s="1"/>
  <c r="W5640" i="31"/>
  <c r="T5640" i="31"/>
  <c r="I5640" i="31"/>
  <c r="A5640" i="31" s="1"/>
  <c r="W5639" i="31"/>
  <c r="T5639" i="31"/>
  <c r="I5639" i="31"/>
  <c r="A5639" i="31" s="1"/>
  <c r="W5638" i="31"/>
  <c r="T5638" i="31"/>
  <c r="I5638" i="31"/>
  <c r="A5638" i="31" s="1"/>
  <c r="W5637" i="31"/>
  <c r="T5637" i="31"/>
  <c r="I5637" i="31"/>
  <c r="A5637" i="31" s="1"/>
  <c r="W5636" i="31"/>
  <c r="T5636" i="31"/>
  <c r="I5636" i="31"/>
  <c r="A5636" i="31"/>
  <c r="W5635" i="31"/>
  <c r="T5635" i="31"/>
  <c r="I5635" i="31"/>
  <c r="A5635" i="31" s="1"/>
  <c r="W5634" i="31"/>
  <c r="T5634" i="31"/>
  <c r="I5634" i="31"/>
  <c r="A5634" i="31" s="1"/>
  <c r="W5633" i="31"/>
  <c r="T5633" i="31"/>
  <c r="I5633" i="31"/>
  <c r="A5633" i="31" s="1"/>
  <c r="W5632" i="31"/>
  <c r="T5632" i="31"/>
  <c r="I5632" i="31"/>
  <c r="A5632" i="31" s="1"/>
  <c r="W5631" i="31"/>
  <c r="T5631" i="31"/>
  <c r="I5631" i="31"/>
  <c r="A5631" i="31" s="1"/>
  <c r="W5630" i="31"/>
  <c r="T5630" i="31"/>
  <c r="I5630" i="31"/>
  <c r="A5630" i="31"/>
  <c r="W5629" i="31"/>
  <c r="T5629" i="31"/>
  <c r="I5629" i="31"/>
  <c r="A5629" i="31" s="1"/>
  <c r="W5628" i="31"/>
  <c r="T5628" i="31"/>
  <c r="I5628" i="31"/>
  <c r="A5628" i="31"/>
  <c r="W5627" i="31"/>
  <c r="T5627" i="31"/>
  <c r="I5627" i="31"/>
  <c r="A5627" i="31" s="1"/>
  <c r="W5626" i="31"/>
  <c r="T5626" i="31"/>
  <c r="I5626" i="31"/>
  <c r="A5626" i="31" s="1"/>
  <c r="W5625" i="31"/>
  <c r="T5625" i="31"/>
  <c r="I5625" i="31"/>
  <c r="A5625" i="31" s="1"/>
  <c r="W5624" i="31"/>
  <c r="T5624" i="31"/>
  <c r="I5624" i="31"/>
  <c r="A5624" i="31" s="1"/>
  <c r="W5623" i="31"/>
  <c r="T5623" i="31"/>
  <c r="I5623" i="31"/>
  <c r="A5623" i="31" s="1"/>
  <c r="W5622" i="31"/>
  <c r="T5622" i="31"/>
  <c r="I5622" i="31"/>
  <c r="A5622" i="31" s="1"/>
  <c r="W5621" i="31"/>
  <c r="T5621" i="31"/>
  <c r="I5621" i="31"/>
  <c r="A5621" i="31" s="1"/>
  <c r="W5620" i="31"/>
  <c r="T5620" i="31"/>
  <c r="I5620" i="31"/>
  <c r="A5620" i="31"/>
  <c r="W5619" i="31"/>
  <c r="T5619" i="31"/>
  <c r="I5619" i="31"/>
  <c r="A5619" i="31" s="1"/>
  <c r="W5618" i="31"/>
  <c r="T5618" i="31"/>
  <c r="I5618" i="31"/>
  <c r="A5618" i="31" s="1"/>
  <c r="W5617" i="31"/>
  <c r="T5617" i="31"/>
  <c r="I5617" i="31"/>
  <c r="A5617" i="31" s="1"/>
  <c r="W5616" i="31"/>
  <c r="T5616" i="31"/>
  <c r="I5616" i="31"/>
  <c r="A5616" i="31" s="1"/>
  <c r="W5615" i="31"/>
  <c r="T5615" i="31"/>
  <c r="I5615" i="31"/>
  <c r="A5615" i="31" s="1"/>
  <c r="W5614" i="31"/>
  <c r="T5614" i="31"/>
  <c r="I5614" i="31"/>
  <c r="A5614" i="31"/>
  <c r="W5613" i="31"/>
  <c r="T5613" i="31"/>
  <c r="I5613" i="31"/>
  <c r="A5613" i="31" s="1"/>
  <c r="W5612" i="31"/>
  <c r="T5612" i="31"/>
  <c r="I5612" i="31"/>
  <c r="A5612" i="31"/>
  <c r="W5611" i="31"/>
  <c r="T5611" i="31"/>
  <c r="I5611" i="31"/>
  <c r="A5611" i="31" s="1"/>
  <c r="W5610" i="31"/>
  <c r="T5610" i="31"/>
  <c r="I5610" i="31"/>
  <c r="A5610" i="31" s="1"/>
  <c r="W5609" i="31"/>
  <c r="T5609" i="31"/>
  <c r="I5609" i="31"/>
  <c r="A5609" i="31" s="1"/>
  <c r="W5608" i="31"/>
  <c r="T5608" i="31"/>
  <c r="I5608" i="31"/>
  <c r="A5608" i="31" s="1"/>
  <c r="W5607" i="31"/>
  <c r="T5607" i="31"/>
  <c r="I5607" i="31"/>
  <c r="A5607" i="31" s="1"/>
  <c r="W5606" i="31"/>
  <c r="T5606" i="31"/>
  <c r="I5606" i="31"/>
  <c r="A5606" i="31" s="1"/>
  <c r="W5605" i="31"/>
  <c r="T5605" i="31"/>
  <c r="I5605" i="31"/>
  <c r="A5605" i="31" s="1"/>
  <c r="W5604" i="31"/>
  <c r="T5604" i="31"/>
  <c r="I5604" i="31"/>
  <c r="A5604" i="31" s="1"/>
  <c r="W5603" i="31"/>
  <c r="T5603" i="31"/>
  <c r="I5603" i="31"/>
  <c r="A5603" i="31" s="1"/>
  <c r="W5602" i="31"/>
  <c r="T5602" i="31"/>
  <c r="I5602" i="31"/>
  <c r="A5602" i="31" s="1"/>
  <c r="W5601" i="31"/>
  <c r="T5601" i="31"/>
  <c r="I5601" i="31"/>
  <c r="A5601" i="31" s="1"/>
  <c r="W5600" i="31"/>
  <c r="T5600" i="31"/>
  <c r="I5600" i="31"/>
  <c r="A5600" i="31" s="1"/>
  <c r="W5599" i="31"/>
  <c r="T5599" i="31"/>
  <c r="I5599" i="31"/>
  <c r="A5599" i="31" s="1"/>
  <c r="W5598" i="31"/>
  <c r="T5598" i="31"/>
  <c r="I5598" i="31"/>
  <c r="A5598" i="31" s="1"/>
  <c r="W5597" i="31"/>
  <c r="T5597" i="31"/>
  <c r="I5597" i="31"/>
  <c r="A5597" i="31" s="1"/>
  <c r="W5596" i="31"/>
  <c r="T5596" i="31"/>
  <c r="I5596" i="31"/>
  <c r="A5596" i="31" s="1"/>
  <c r="W5595" i="31"/>
  <c r="T5595" i="31"/>
  <c r="I5595" i="31"/>
  <c r="A5595" i="31" s="1"/>
  <c r="W5594" i="31"/>
  <c r="T5594" i="31"/>
  <c r="I5594" i="31"/>
  <c r="A5594" i="31" s="1"/>
  <c r="W5593" i="31"/>
  <c r="T5593" i="31"/>
  <c r="I5593" i="31"/>
  <c r="A5593" i="31" s="1"/>
  <c r="W5592" i="31"/>
  <c r="T5592" i="31"/>
  <c r="I5592" i="31"/>
  <c r="A5592" i="31" s="1"/>
  <c r="W5591" i="31"/>
  <c r="T5591" i="31"/>
  <c r="I5591" i="31"/>
  <c r="A5591" i="31" s="1"/>
  <c r="W5590" i="31"/>
  <c r="T5590" i="31"/>
  <c r="I5590" i="31"/>
  <c r="A5590" i="31" s="1"/>
  <c r="W5589" i="31"/>
  <c r="T5589" i="31"/>
  <c r="I5589" i="31"/>
  <c r="A5589" i="31" s="1"/>
  <c r="W5588" i="31"/>
  <c r="T5588" i="31"/>
  <c r="I5588" i="31"/>
  <c r="A5588" i="31" s="1"/>
  <c r="W5587" i="31"/>
  <c r="T5587" i="31"/>
  <c r="I5587" i="31"/>
  <c r="A5587" i="31" s="1"/>
  <c r="W5586" i="31"/>
  <c r="T5586" i="31"/>
  <c r="I5586" i="31"/>
  <c r="A5586" i="31" s="1"/>
  <c r="W5585" i="31"/>
  <c r="T5585" i="31"/>
  <c r="I5585" i="31"/>
  <c r="A5585" i="31" s="1"/>
  <c r="W5584" i="31"/>
  <c r="T5584" i="31"/>
  <c r="I5584" i="31"/>
  <c r="A5584" i="31" s="1"/>
  <c r="W5583" i="31"/>
  <c r="T5583" i="31"/>
  <c r="I5583" i="31"/>
  <c r="A5583" i="31" s="1"/>
  <c r="W5582" i="31"/>
  <c r="T5582" i="31"/>
  <c r="I5582" i="31"/>
  <c r="A5582" i="31" s="1"/>
  <c r="W5581" i="31"/>
  <c r="T5581" i="31"/>
  <c r="I5581" i="31"/>
  <c r="A5581" i="31" s="1"/>
  <c r="W5580" i="31"/>
  <c r="T5580" i="31"/>
  <c r="I5580" i="31"/>
  <c r="A5580" i="31" s="1"/>
  <c r="W5579" i="31"/>
  <c r="T5579" i="31"/>
  <c r="I5579" i="31"/>
  <c r="A5579" i="31" s="1"/>
  <c r="W5578" i="31"/>
  <c r="T5578" i="31"/>
  <c r="I5578" i="31"/>
  <c r="A5578" i="31" s="1"/>
  <c r="W5577" i="31"/>
  <c r="T5577" i="31"/>
  <c r="I5577" i="31"/>
  <c r="A5577" i="31" s="1"/>
  <c r="W5576" i="31"/>
  <c r="T5576" i="31"/>
  <c r="I5576" i="31"/>
  <c r="A5576" i="31" s="1"/>
  <c r="W5575" i="31"/>
  <c r="T5575" i="31"/>
  <c r="I5575" i="31"/>
  <c r="A5575" i="31" s="1"/>
  <c r="W5574" i="31"/>
  <c r="T5574" i="31"/>
  <c r="I5574" i="31"/>
  <c r="A5574" i="31" s="1"/>
  <c r="W5573" i="31"/>
  <c r="T5573" i="31"/>
  <c r="I5573" i="31"/>
  <c r="A5573" i="31" s="1"/>
  <c r="W5572" i="31"/>
  <c r="T5572" i="31"/>
  <c r="I5572" i="31"/>
  <c r="A5572" i="31" s="1"/>
  <c r="W5571" i="31"/>
  <c r="T5571" i="31"/>
  <c r="I5571" i="31"/>
  <c r="A5571" i="31" s="1"/>
  <c r="W5570" i="31"/>
  <c r="T5570" i="31"/>
  <c r="I5570" i="31"/>
  <c r="A5570" i="31" s="1"/>
  <c r="W5569" i="31"/>
  <c r="T5569" i="31"/>
  <c r="I5569" i="31"/>
  <c r="A5569" i="31" s="1"/>
  <c r="W5568" i="31"/>
  <c r="T5568" i="31"/>
  <c r="I5568" i="31"/>
  <c r="A5568" i="31" s="1"/>
  <c r="W5567" i="31"/>
  <c r="T5567" i="31"/>
  <c r="I5567" i="31"/>
  <c r="A5567" i="31" s="1"/>
  <c r="W5566" i="31"/>
  <c r="T5566" i="31"/>
  <c r="I5566" i="31"/>
  <c r="A5566" i="31" s="1"/>
  <c r="W5565" i="31"/>
  <c r="T5565" i="31"/>
  <c r="I5565" i="31"/>
  <c r="A5565" i="31" s="1"/>
  <c r="W5564" i="31"/>
  <c r="T5564" i="31"/>
  <c r="I5564" i="31"/>
  <c r="A5564" i="31" s="1"/>
  <c r="W5563" i="31"/>
  <c r="T5563" i="31"/>
  <c r="I5563" i="31"/>
  <c r="A5563" i="31" s="1"/>
  <c r="W5562" i="31"/>
  <c r="T5562" i="31"/>
  <c r="I5562" i="31"/>
  <c r="A5562" i="31" s="1"/>
  <c r="W5561" i="31"/>
  <c r="T5561" i="31"/>
  <c r="I5561" i="31"/>
  <c r="A5561" i="31" s="1"/>
  <c r="W5560" i="31"/>
  <c r="T5560" i="31"/>
  <c r="I5560" i="31"/>
  <c r="A5560" i="31" s="1"/>
  <c r="W5559" i="31"/>
  <c r="T5559" i="31"/>
  <c r="I5559" i="31"/>
  <c r="A5559" i="31" s="1"/>
  <c r="W5558" i="31"/>
  <c r="T5558" i="31"/>
  <c r="I5558" i="31"/>
  <c r="A5558" i="31" s="1"/>
  <c r="W5557" i="31"/>
  <c r="T5557" i="31"/>
  <c r="I5557" i="31"/>
  <c r="A5557" i="31" s="1"/>
  <c r="W5556" i="31"/>
  <c r="T5556" i="31"/>
  <c r="I5556" i="31"/>
  <c r="A5556" i="31" s="1"/>
  <c r="W5555" i="31"/>
  <c r="T5555" i="31"/>
  <c r="I5555" i="31"/>
  <c r="A5555" i="31" s="1"/>
  <c r="W5554" i="31"/>
  <c r="T5554" i="31"/>
  <c r="I5554" i="31"/>
  <c r="A5554" i="31" s="1"/>
  <c r="W5553" i="31"/>
  <c r="T5553" i="31"/>
  <c r="I5553" i="31"/>
  <c r="A5553" i="31" s="1"/>
  <c r="W5552" i="31"/>
  <c r="T5552" i="31"/>
  <c r="I5552" i="31"/>
  <c r="A5552" i="31" s="1"/>
  <c r="W5551" i="31"/>
  <c r="T5551" i="31"/>
  <c r="I5551" i="31"/>
  <c r="A5551" i="31" s="1"/>
  <c r="W5550" i="31"/>
  <c r="T5550" i="31"/>
  <c r="I5550" i="31"/>
  <c r="A5550" i="31" s="1"/>
  <c r="W5549" i="31"/>
  <c r="T5549" i="31"/>
  <c r="I5549" i="31"/>
  <c r="A5549" i="31" s="1"/>
  <c r="W5548" i="31"/>
  <c r="T5548" i="31"/>
  <c r="I5548" i="31"/>
  <c r="A5548" i="31" s="1"/>
  <c r="W5547" i="31"/>
  <c r="T5547" i="31"/>
  <c r="I5547" i="31"/>
  <c r="A5547" i="31" s="1"/>
  <c r="W5546" i="31"/>
  <c r="T5546" i="31"/>
  <c r="I5546" i="31"/>
  <c r="A5546" i="31" s="1"/>
  <c r="W5545" i="31"/>
  <c r="T5545" i="31"/>
  <c r="I5545" i="31"/>
  <c r="A5545" i="31" s="1"/>
  <c r="W5544" i="31"/>
  <c r="T5544" i="31"/>
  <c r="I5544" i="31"/>
  <c r="A5544" i="31" s="1"/>
  <c r="W5543" i="31"/>
  <c r="T5543" i="31"/>
  <c r="I5543" i="31"/>
  <c r="A5543" i="31" s="1"/>
  <c r="W5542" i="31"/>
  <c r="T5542" i="31"/>
  <c r="I5542" i="31"/>
  <c r="A5542" i="31" s="1"/>
  <c r="W5541" i="31"/>
  <c r="T5541" i="31"/>
  <c r="I5541" i="31"/>
  <c r="A5541" i="31" s="1"/>
  <c r="W5540" i="31"/>
  <c r="T5540" i="31"/>
  <c r="I5540" i="31"/>
  <c r="A5540" i="31" s="1"/>
  <c r="W5539" i="31"/>
  <c r="T5539" i="31"/>
  <c r="I5539" i="31"/>
  <c r="A5539" i="31" s="1"/>
  <c r="W5538" i="31"/>
  <c r="T5538" i="31"/>
  <c r="I5538" i="31"/>
  <c r="A5538" i="31" s="1"/>
  <c r="W5537" i="31"/>
  <c r="T5537" i="31"/>
  <c r="I5537" i="31"/>
  <c r="A5537" i="31" s="1"/>
  <c r="W5536" i="31"/>
  <c r="T5536" i="31"/>
  <c r="I5536" i="31"/>
  <c r="A5536" i="31" s="1"/>
  <c r="W5535" i="31"/>
  <c r="T5535" i="31"/>
  <c r="I5535" i="31"/>
  <c r="A5535" i="31" s="1"/>
  <c r="W5534" i="31"/>
  <c r="T5534" i="31"/>
  <c r="I5534" i="31"/>
  <c r="A5534" i="31" s="1"/>
  <c r="W5533" i="31"/>
  <c r="T5533" i="31"/>
  <c r="I5533" i="31"/>
  <c r="A5533" i="31" s="1"/>
  <c r="W5532" i="31"/>
  <c r="T5532" i="31"/>
  <c r="I5532" i="31"/>
  <c r="A5532" i="31" s="1"/>
  <c r="W5531" i="31"/>
  <c r="T5531" i="31"/>
  <c r="I5531" i="31"/>
  <c r="A5531" i="31" s="1"/>
  <c r="W5530" i="31"/>
  <c r="T5530" i="31"/>
  <c r="I5530" i="31"/>
  <c r="A5530" i="31" s="1"/>
  <c r="W5529" i="31"/>
  <c r="T5529" i="31"/>
  <c r="I5529" i="31"/>
  <c r="A5529" i="31" s="1"/>
  <c r="W5528" i="31"/>
  <c r="T5528" i="31"/>
  <c r="I5528" i="31"/>
  <c r="A5528" i="31" s="1"/>
  <c r="W5527" i="31"/>
  <c r="T5527" i="31"/>
  <c r="I5527" i="31"/>
  <c r="A5527" i="31" s="1"/>
  <c r="W5526" i="31"/>
  <c r="T5526" i="31"/>
  <c r="I5526" i="31"/>
  <c r="A5526" i="31" s="1"/>
  <c r="W5525" i="31"/>
  <c r="T5525" i="31"/>
  <c r="I5525" i="31"/>
  <c r="A5525" i="31" s="1"/>
  <c r="W5524" i="31"/>
  <c r="T5524" i="31"/>
  <c r="I5524" i="31"/>
  <c r="A5524" i="31" s="1"/>
  <c r="W5523" i="31"/>
  <c r="T5523" i="31"/>
  <c r="I5523" i="31"/>
  <c r="A5523" i="31" s="1"/>
  <c r="W5522" i="31"/>
  <c r="T5522" i="31"/>
  <c r="I5522" i="31"/>
  <c r="A5522" i="31" s="1"/>
  <c r="W5521" i="31"/>
  <c r="T5521" i="31"/>
  <c r="I5521" i="31"/>
  <c r="A5521" i="31" s="1"/>
  <c r="W5520" i="31"/>
  <c r="T5520" i="31"/>
  <c r="I5520" i="31"/>
  <c r="A5520" i="31" s="1"/>
  <c r="W5519" i="31"/>
  <c r="T5519" i="31"/>
  <c r="I5519" i="31"/>
  <c r="A5519" i="31" s="1"/>
  <c r="W5518" i="31"/>
  <c r="T5518" i="31"/>
  <c r="I5518" i="31"/>
  <c r="A5518" i="31" s="1"/>
  <c r="W5517" i="31"/>
  <c r="T5517" i="31"/>
  <c r="I5517" i="31"/>
  <c r="A5517" i="31" s="1"/>
  <c r="W5516" i="31"/>
  <c r="T5516" i="31"/>
  <c r="I5516" i="31"/>
  <c r="A5516" i="31" s="1"/>
  <c r="W5515" i="31"/>
  <c r="T5515" i="31"/>
  <c r="I5515" i="31"/>
  <c r="A5515" i="31" s="1"/>
  <c r="W5514" i="31"/>
  <c r="T5514" i="31"/>
  <c r="I5514" i="31"/>
  <c r="A5514" i="31" s="1"/>
  <c r="W5513" i="31"/>
  <c r="T5513" i="31"/>
  <c r="I5513" i="31"/>
  <c r="A5513" i="31" s="1"/>
  <c r="W5512" i="31"/>
  <c r="T5512" i="31"/>
  <c r="I5512" i="31"/>
  <c r="A5512" i="31" s="1"/>
  <c r="W5511" i="31"/>
  <c r="T5511" i="31"/>
  <c r="I5511" i="31"/>
  <c r="A5511" i="31" s="1"/>
  <c r="W5510" i="31"/>
  <c r="T5510" i="31"/>
  <c r="I5510" i="31"/>
  <c r="A5510" i="31" s="1"/>
  <c r="W5509" i="31"/>
  <c r="T5509" i="31"/>
  <c r="I5509" i="31"/>
  <c r="A5509" i="31" s="1"/>
  <c r="W5508" i="31"/>
  <c r="T5508" i="31"/>
  <c r="I5508" i="31"/>
  <c r="A5508" i="31" s="1"/>
  <c r="W5507" i="31"/>
  <c r="T5507" i="31"/>
  <c r="I5507" i="31"/>
  <c r="A5507" i="31" s="1"/>
  <c r="W5506" i="31"/>
  <c r="T5506" i="31"/>
  <c r="I5506" i="31"/>
  <c r="A5506" i="31" s="1"/>
  <c r="W5505" i="31"/>
  <c r="T5505" i="31"/>
  <c r="I5505" i="31"/>
  <c r="A5505" i="31" s="1"/>
  <c r="W5504" i="31"/>
  <c r="T5504" i="31"/>
  <c r="I5504" i="31"/>
  <c r="A5504" i="31" s="1"/>
  <c r="W5503" i="31"/>
  <c r="T5503" i="31"/>
  <c r="I5503" i="31"/>
  <c r="A5503" i="31" s="1"/>
  <c r="W5502" i="31"/>
  <c r="T5502" i="31"/>
  <c r="I5502" i="31"/>
  <c r="A5502" i="31" s="1"/>
  <c r="W5501" i="31"/>
  <c r="T5501" i="31"/>
  <c r="I5501" i="31"/>
  <c r="A5501" i="31" s="1"/>
  <c r="W5500" i="31"/>
  <c r="T5500" i="31"/>
  <c r="I5500" i="31"/>
  <c r="A5500" i="31" s="1"/>
  <c r="W5499" i="31"/>
  <c r="T5499" i="31"/>
  <c r="I5499" i="31"/>
  <c r="A5499" i="31" s="1"/>
  <c r="W5498" i="31"/>
  <c r="T5498" i="31"/>
  <c r="I5498" i="31"/>
  <c r="A5498" i="31" s="1"/>
  <c r="W5497" i="31"/>
  <c r="T5497" i="31"/>
  <c r="I5497" i="31"/>
  <c r="A5497" i="31" s="1"/>
  <c r="W5496" i="31"/>
  <c r="T5496" i="31"/>
  <c r="I5496" i="31"/>
  <c r="A5496" i="31" s="1"/>
  <c r="W5495" i="31"/>
  <c r="T5495" i="31"/>
  <c r="I5495" i="31"/>
  <c r="A5495" i="31" s="1"/>
  <c r="W5494" i="31"/>
  <c r="T5494" i="31"/>
  <c r="I5494" i="31"/>
  <c r="A5494" i="31" s="1"/>
  <c r="W5493" i="31"/>
  <c r="T5493" i="31"/>
  <c r="I5493" i="31"/>
  <c r="A5493" i="31" s="1"/>
  <c r="W5492" i="31"/>
  <c r="T5492" i="31"/>
  <c r="I5492" i="31"/>
  <c r="A5492" i="31" s="1"/>
  <c r="W5491" i="31"/>
  <c r="T5491" i="31"/>
  <c r="I5491" i="31"/>
  <c r="A5491" i="31" s="1"/>
  <c r="W5490" i="31"/>
  <c r="T5490" i="31"/>
  <c r="I5490" i="31"/>
  <c r="A5490" i="31" s="1"/>
  <c r="W5489" i="31"/>
  <c r="T5489" i="31"/>
  <c r="I5489" i="31"/>
  <c r="A5489" i="31" s="1"/>
  <c r="W5488" i="31"/>
  <c r="T5488" i="31"/>
  <c r="I5488" i="31"/>
  <c r="A5488" i="31" s="1"/>
  <c r="W5487" i="31"/>
  <c r="T5487" i="31"/>
  <c r="I5487" i="31"/>
  <c r="A5487" i="31" s="1"/>
  <c r="W5486" i="31"/>
  <c r="T5486" i="31"/>
  <c r="I5486" i="31"/>
  <c r="A5486" i="31" s="1"/>
  <c r="W5485" i="31"/>
  <c r="T5485" i="31"/>
  <c r="I5485" i="31"/>
  <c r="A5485" i="31" s="1"/>
  <c r="W5484" i="31"/>
  <c r="T5484" i="31"/>
  <c r="I5484" i="31"/>
  <c r="A5484" i="31" s="1"/>
  <c r="W5483" i="31"/>
  <c r="T5483" i="31"/>
  <c r="I5483" i="31"/>
  <c r="A5483" i="31" s="1"/>
  <c r="W5482" i="31"/>
  <c r="T5482" i="31"/>
  <c r="I5482" i="31"/>
  <c r="A5482" i="31" s="1"/>
  <c r="W5481" i="31"/>
  <c r="T5481" i="31"/>
  <c r="I5481" i="31"/>
  <c r="A5481" i="31" s="1"/>
  <c r="W5480" i="31"/>
  <c r="T5480" i="31"/>
  <c r="I5480" i="31"/>
  <c r="A5480" i="31" s="1"/>
  <c r="W5479" i="31"/>
  <c r="T5479" i="31"/>
  <c r="I5479" i="31"/>
  <c r="A5479" i="31" s="1"/>
  <c r="W5478" i="31"/>
  <c r="T5478" i="31"/>
  <c r="I5478" i="31"/>
  <c r="A5478" i="31" s="1"/>
  <c r="W5477" i="31"/>
  <c r="T5477" i="31"/>
  <c r="I5477" i="31"/>
  <c r="A5477" i="31" s="1"/>
  <c r="W5476" i="31"/>
  <c r="T5476" i="31"/>
  <c r="I5476" i="31"/>
  <c r="A5476" i="31" s="1"/>
  <c r="W5475" i="31"/>
  <c r="T5475" i="31"/>
  <c r="I5475" i="31"/>
  <c r="A5475" i="31" s="1"/>
  <c r="W5474" i="31"/>
  <c r="T5474" i="31"/>
  <c r="I5474" i="31"/>
  <c r="A5474" i="31" s="1"/>
  <c r="W5473" i="31"/>
  <c r="T5473" i="31"/>
  <c r="I5473" i="31"/>
  <c r="A5473" i="31" s="1"/>
  <c r="W5472" i="31"/>
  <c r="T5472" i="31"/>
  <c r="I5472" i="31"/>
  <c r="A5472" i="31" s="1"/>
  <c r="W5471" i="31"/>
  <c r="T5471" i="31"/>
  <c r="I5471" i="31"/>
  <c r="A5471" i="31" s="1"/>
  <c r="W5470" i="31"/>
  <c r="T5470" i="31"/>
  <c r="I5470" i="31"/>
  <c r="A5470" i="31" s="1"/>
  <c r="W5469" i="31"/>
  <c r="T5469" i="31"/>
  <c r="I5469" i="31"/>
  <c r="A5469" i="31" s="1"/>
  <c r="W5468" i="31"/>
  <c r="T5468" i="31"/>
  <c r="I5468" i="31"/>
  <c r="A5468" i="31" s="1"/>
  <c r="W5467" i="31"/>
  <c r="T5467" i="31"/>
  <c r="I5467" i="31"/>
  <c r="A5467" i="31" s="1"/>
  <c r="W5466" i="31"/>
  <c r="T5466" i="31"/>
  <c r="I5466" i="31"/>
  <c r="A5466" i="31" s="1"/>
  <c r="W5465" i="31"/>
  <c r="T5465" i="31"/>
  <c r="I5465" i="31"/>
  <c r="A5465" i="31" s="1"/>
  <c r="W5464" i="31"/>
  <c r="T5464" i="31"/>
  <c r="I5464" i="31"/>
  <c r="A5464" i="31" s="1"/>
  <c r="W5463" i="31"/>
  <c r="T5463" i="31"/>
  <c r="I5463" i="31"/>
  <c r="A5463" i="31" s="1"/>
  <c r="W5462" i="31"/>
  <c r="T5462" i="31"/>
  <c r="I5462" i="31"/>
  <c r="A5462" i="31" s="1"/>
  <c r="W5461" i="31"/>
  <c r="T5461" i="31"/>
  <c r="I5461" i="31"/>
  <c r="A5461" i="31" s="1"/>
  <c r="W5460" i="31"/>
  <c r="T5460" i="31"/>
  <c r="I5460" i="31"/>
  <c r="A5460" i="31" s="1"/>
  <c r="W5459" i="31"/>
  <c r="T5459" i="31"/>
  <c r="I5459" i="31"/>
  <c r="A5459" i="31" s="1"/>
  <c r="W5458" i="31"/>
  <c r="T5458" i="31"/>
  <c r="I5458" i="31"/>
  <c r="A5458" i="31" s="1"/>
  <c r="W5457" i="31"/>
  <c r="T5457" i="31"/>
  <c r="I5457" i="31"/>
  <c r="A5457" i="31" s="1"/>
  <c r="W5456" i="31"/>
  <c r="T5456" i="31"/>
  <c r="I5456" i="31"/>
  <c r="A5456" i="31" s="1"/>
  <c r="W5455" i="31"/>
  <c r="T5455" i="31"/>
  <c r="I5455" i="31"/>
  <c r="A5455" i="31" s="1"/>
  <c r="W5454" i="31"/>
  <c r="T5454" i="31"/>
  <c r="I5454" i="31"/>
  <c r="A5454" i="31" s="1"/>
  <c r="W5453" i="31"/>
  <c r="T5453" i="31"/>
  <c r="I5453" i="31"/>
  <c r="A5453" i="31" s="1"/>
  <c r="W5452" i="31"/>
  <c r="T5452" i="31"/>
  <c r="I5452" i="31"/>
  <c r="A5452" i="31" s="1"/>
  <c r="W5451" i="31"/>
  <c r="T5451" i="31"/>
  <c r="I5451" i="31"/>
  <c r="A5451" i="31" s="1"/>
  <c r="W5450" i="31"/>
  <c r="T5450" i="31"/>
  <c r="I5450" i="31"/>
  <c r="A5450" i="31" s="1"/>
  <c r="W5449" i="31"/>
  <c r="T5449" i="31"/>
  <c r="I5449" i="31"/>
  <c r="A5449" i="31" s="1"/>
  <c r="W5448" i="31"/>
  <c r="T5448" i="31"/>
  <c r="I5448" i="31"/>
  <c r="A5448" i="31" s="1"/>
  <c r="W5447" i="31"/>
  <c r="T5447" i="31"/>
  <c r="I5447" i="31"/>
  <c r="A5447" i="31" s="1"/>
  <c r="W5446" i="31"/>
  <c r="T5446" i="31"/>
  <c r="I5446" i="31"/>
  <c r="A5446" i="31" s="1"/>
  <c r="W5445" i="31"/>
  <c r="T5445" i="31"/>
  <c r="I5445" i="31"/>
  <c r="A5445" i="31" s="1"/>
  <c r="W5444" i="31"/>
  <c r="T5444" i="31"/>
  <c r="I5444" i="31"/>
  <c r="A5444" i="31" s="1"/>
  <c r="W5443" i="31"/>
  <c r="T5443" i="31"/>
  <c r="I5443" i="31"/>
  <c r="A5443" i="31" s="1"/>
  <c r="W5442" i="31"/>
  <c r="T5442" i="31"/>
  <c r="I5442" i="31"/>
  <c r="A5442" i="31" s="1"/>
  <c r="W5441" i="31"/>
  <c r="T5441" i="31"/>
  <c r="I5441" i="31"/>
  <c r="A5441" i="31" s="1"/>
  <c r="W5440" i="31"/>
  <c r="T5440" i="31"/>
  <c r="I5440" i="31"/>
  <c r="A5440" i="31" s="1"/>
  <c r="W5439" i="31"/>
  <c r="T5439" i="31"/>
  <c r="I5439" i="31"/>
  <c r="A5439" i="31" s="1"/>
  <c r="W5438" i="31"/>
  <c r="T5438" i="31"/>
  <c r="I5438" i="31"/>
  <c r="A5438" i="31" s="1"/>
  <c r="W5437" i="31"/>
  <c r="T5437" i="31"/>
  <c r="I5437" i="31"/>
  <c r="A5437" i="31" s="1"/>
  <c r="W5436" i="31"/>
  <c r="T5436" i="31"/>
  <c r="I5436" i="31"/>
  <c r="A5436" i="31" s="1"/>
  <c r="W5435" i="31"/>
  <c r="T5435" i="31"/>
  <c r="I5435" i="31"/>
  <c r="A5435" i="31" s="1"/>
  <c r="W5434" i="31"/>
  <c r="T5434" i="31"/>
  <c r="I5434" i="31"/>
  <c r="A5434" i="31" s="1"/>
  <c r="W5433" i="31"/>
  <c r="T5433" i="31"/>
  <c r="I5433" i="31"/>
  <c r="A5433" i="31" s="1"/>
  <c r="W5432" i="31"/>
  <c r="T5432" i="31"/>
  <c r="I5432" i="31"/>
  <c r="A5432" i="31" s="1"/>
  <c r="W5431" i="31"/>
  <c r="T5431" i="31"/>
  <c r="I5431" i="31"/>
  <c r="A5431" i="31" s="1"/>
  <c r="W5430" i="31"/>
  <c r="T5430" i="31"/>
  <c r="I5430" i="31"/>
  <c r="A5430" i="31" s="1"/>
  <c r="W5429" i="31"/>
  <c r="T5429" i="31"/>
  <c r="I5429" i="31"/>
  <c r="A5429" i="31" s="1"/>
  <c r="W5428" i="31"/>
  <c r="T5428" i="31"/>
  <c r="I5428" i="31"/>
  <c r="A5428" i="31" s="1"/>
  <c r="W5427" i="31"/>
  <c r="T5427" i="31"/>
  <c r="I5427" i="31"/>
  <c r="A5427" i="31" s="1"/>
  <c r="W5426" i="31"/>
  <c r="T5426" i="31"/>
  <c r="I5426" i="31"/>
  <c r="A5426" i="31" s="1"/>
  <c r="W5425" i="31"/>
  <c r="T5425" i="31"/>
  <c r="I5425" i="31"/>
  <c r="A5425" i="31" s="1"/>
  <c r="W5424" i="31"/>
  <c r="T5424" i="31"/>
  <c r="I5424" i="31"/>
  <c r="A5424" i="31" s="1"/>
  <c r="W5423" i="31"/>
  <c r="T5423" i="31"/>
  <c r="I5423" i="31"/>
  <c r="A5423" i="31" s="1"/>
  <c r="W5422" i="31"/>
  <c r="T5422" i="31"/>
  <c r="I5422" i="31"/>
  <c r="A5422" i="31" s="1"/>
  <c r="W5421" i="31"/>
  <c r="T5421" i="31"/>
  <c r="I5421" i="31"/>
  <c r="A5421" i="31" s="1"/>
  <c r="W5420" i="31"/>
  <c r="T5420" i="31"/>
  <c r="I5420" i="31"/>
  <c r="A5420" i="31" s="1"/>
  <c r="W5419" i="31"/>
  <c r="T5419" i="31"/>
  <c r="I5419" i="31"/>
  <c r="A5419" i="31" s="1"/>
  <c r="W5418" i="31"/>
  <c r="T5418" i="31"/>
  <c r="I5418" i="31"/>
  <c r="A5418" i="31" s="1"/>
  <c r="W5417" i="31"/>
  <c r="T5417" i="31"/>
  <c r="I5417" i="31"/>
  <c r="A5417" i="31" s="1"/>
  <c r="W5416" i="31"/>
  <c r="T5416" i="31"/>
  <c r="I5416" i="31"/>
  <c r="A5416" i="31" s="1"/>
  <c r="W5415" i="31"/>
  <c r="T5415" i="31"/>
  <c r="I5415" i="31"/>
  <c r="A5415" i="31" s="1"/>
  <c r="W5414" i="31"/>
  <c r="T5414" i="31"/>
  <c r="I5414" i="31"/>
  <c r="A5414" i="31" s="1"/>
  <c r="W5413" i="31"/>
  <c r="T5413" i="31"/>
  <c r="I5413" i="31"/>
  <c r="A5413" i="31" s="1"/>
  <c r="W5412" i="31"/>
  <c r="T5412" i="31"/>
  <c r="I5412" i="31"/>
  <c r="A5412" i="31" s="1"/>
  <c r="W5411" i="31"/>
  <c r="T5411" i="31"/>
  <c r="I5411" i="31"/>
  <c r="A5411" i="31" s="1"/>
  <c r="W5410" i="31"/>
  <c r="T5410" i="31"/>
  <c r="I5410" i="31"/>
  <c r="A5410" i="31" s="1"/>
  <c r="W5409" i="31"/>
  <c r="T5409" i="31"/>
  <c r="I5409" i="31"/>
  <c r="A5409" i="31" s="1"/>
  <c r="W5408" i="31"/>
  <c r="T5408" i="31"/>
  <c r="I5408" i="31"/>
  <c r="A5408" i="31" s="1"/>
  <c r="W5407" i="31"/>
  <c r="T5407" i="31"/>
  <c r="I5407" i="31"/>
  <c r="A5407" i="31" s="1"/>
  <c r="W5406" i="31"/>
  <c r="T5406" i="31"/>
  <c r="I5406" i="31"/>
  <c r="A5406" i="31" s="1"/>
  <c r="W5405" i="31"/>
  <c r="T5405" i="31"/>
  <c r="I5405" i="31"/>
  <c r="A5405" i="31" s="1"/>
  <c r="W5404" i="31"/>
  <c r="T5404" i="31"/>
  <c r="I5404" i="31"/>
  <c r="A5404" i="31" s="1"/>
  <c r="W5403" i="31"/>
  <c r="T5403" i="31"/>
  <c r="I5403" i="31"/>
  <c r="A5403" i="31" s="1"/>
  <c r="W5402" i="31"/>
  <c r="T5402" i="31"/>
  <c r="I5402" i="31"/>
  <c r="A5402" i="31" s="1"/>
  <c r="W5401" i="31"/>
  <c r="T5401" i="31"/>
  <c r="I5401" i="31"/>
  <c r="A5401" i="31" s="1"/>
  <c r="W5400" i="31"/>
  <c r="T5400" i="31"/>
  <c r="I5400" i="31"/>
  <c r="A5400" i="31" s="1"/>
  <c r="W5399" i="31"/>
  <c r="T5399" i="31"/>
  <c r="I5399" i="31"/>
  <c r="A5399" i="31" s="1"/>
  <c r="W5398" i="31"/>
  <c r="T5398" i="31"/>
  <c r="I5398" i="31"/>
  <c r="A5398" i="31" s="1"/>
  <c r="W5397" i="31"/>
  <c r="T5397" i="31"/>
  <c r="I5397" i="31"/>
  <c r="A5397" i="31" s="1"/>
  <c r="W5396" i="31"/>
  <c r="T5396" i="31"/>
  <c r="I5396" i="31"/>
  <c r="A5396" i="31" s="1"/>
  <c r="W5395" i="31"/>
  <c r="T5395" i="31"/>
  <c r="I5395" i="31"/>
  <c r="A5395" i="31" s="1"/>
  <c r="W5394" i="31"/>
  <c r="T5394" i="31"/>
  <c r="I5394" i="31"/>
  <c r="A5394" i="31" s="1"/>
  <c r="W5393" i="31"/>
  <c r="T5393" i="31"/>
  <c r="I5393" i="31"/>
  <c r="A5393" i="31" s="1"/>
  <c r="W5392" i="31"/>
  <c r="T5392" i="31"/>
  <c r="I5392" i="31"/>
  <c r="A5392" i="31" s="1"/>
  <c r="W5391" i="31"/>
  <c r="T5391" i="31"/>
  <c r="I5391" i="31"/>
  <c r="A5391" i="31" s="1"/>
  <c r="W5390" i="31"/>
  <c r="T5390" i="31"/>
  <c r="I5390" i="31"/>
  <c r="A5390" i="31" s="1"/>
  <c r="W5389" i="31"/>
  <c r="T5389" i="31"/>
  <c r="I5389" i="31"/>
  <c r="A5389" i="31" s="1"/>
  <c r="W5388" i="31"/>
  <c r="T5388" i="31"/>
  <c r="I5388" i="31"/>
  <c r="A5388" i="31" s="1"/>
  <c r="W5387" i="31"/>
  <c r="T5387" i="31"/>
  <c r="I5387" i="31"/>
  <c r="A5387" i="31" s="1"/>
  <c r="W5386" i="31"/>
  <c r="T5386" i="31"/>
  <c r="I5386" i="31"/>
  <c r="A5386" i="31" s="1"/>
  <c r="W5385" i="31"/>
  <c r="T5385" i="31"/>
  <c r="I5385" i="31"/>
  <c r="A5385" i="31" s="1"/>
  <c r="W5384" i="31"/>
  <c r="T5384" i="31"/>
  <c r="I5384" i="31"/>
  <c r="A5384" i="31" s="1"/>
  <c r="W5383" i="31"/>
  <c r="T5383" i="31"/>
  <c r="I5383" i="31"/>
  <c r="A5383" i="31" s="1"/>
  <c r="W5382" i="31"/>
  <c r="T5382" i="31"/>
  <c r="I5382" i="31"/>
  <c r="A5382" i="31" s="1"/>
  <c r="W5381" i="31"/>
  <c r="T5381" i="31"/>
  <c r="I5381" i="31"/>
  <c r="A5381" i="31" s="1"/>
  <c r="W5380" i="31"/>
  <c r="T5380" i="31"/>
  <c r="I5380" i="31"/>
  <c r="A5380" i="31" s="1"/>
  <c r="W5379" i="31"/>
  <c r="T5379" i="31"/>
  <c r="I5379" i="31"/>
  <c r="A5379" i="31" s="1"/>
  <c r="W5378" i="31"/>
  <c r="T5378" i="31"/>
  <c r="I5378" i="31"/>
  <c r="A5378" i="31" s="1"/>
  <c r="W5377" i="31"/>
  <c r="T5377" i="31"/>
  <c r="I5377" i="31"/>
  <c r="A5377" i="31" s="1"/>
  <c r="W5376" i="31"/>
  <c r="T5376" i="31"/>
  <c r="I5376" i="31"/>
  <c r="A5376" i="31" s="1"/>
  <c r="W5375" i="31"/>
  <c r="T5375" i="31"/>
  <c r="I5375" i="31"/>
  <c r="A5375" i="31" s="1"/>
  <c r="W5374" i="31"/>
  <c r="T5374" i="31"/>
  <c r="I5374" i="31"/>
  <c r="A5374" i="31" s="1"/>
  <c r="W5373" i="31"/>
  <c r="T5373" i="31"/>
  <c r="I5373" i="31"/>
  <c r="A5373" i="31" s="1"/>
  <c r="W5372" i="31"/>
  <c r="T5372" i="31"/>
  <c r="I5372" i="31"/>
  <c r="A5372" i="31" s="1"/>
  <c r="W5371" i="31"/>
  <c r="T5371" i="31"/>
  <c r="I5371" i="31"/>
  <c r="A5371" i="31" s="1"/>
  <c r="W5370" i="31"/>
  <c r="T5370" i="31"/>
  <c r="I5370" i="31"/>
  <c r="A5370" i="31" s="1"/>
  <c r="W5369" i="31"/>
  <c r="T5369" i="31"/>
  <c r="I5369" i="31"/>
  <c r="A5369" i="31" s="1"/>
  <c r="W5368" i="31"/>
  <c r="T5368" i="31"/>
  <c r="I5368" i="31"/>
  <c r="A5368" i="31" s="1"/>
  <c r="W5367" i="31"/>
  <c r="T5367" i="31"/>
  <c r="I5367" i="31"/>
  <c r="A5367" i="31" s="1"/>
  <c r="W5366" i="31"/>
  <c r="T5366" i="31"/>
  <c r="I5366" i="31"/>
  <c r="A5366" i="31" s="1"/>
  <c r="W5365" i="31"/>
  <c r="T5365" i="31"/>
  <c r="I5365" i="31"/>
  <c r="A5365" i="31" s="1"/>
  <c r="W5364" i="31"/>
  <c r="T5364" i="31"/>
  <c r="I5364" i="31"/>
  <c r="A5364" i="31" s="1"/>
  <c r="W5363" i="31"/>
  <c r="T5363" i="31"/>
  <c r="I5363" i="31"/>
  <c r="A5363" i="31" s="1"/>
  <c r="W5362" i="31"/>
  <c r="T5362" i="31"/>
  <c r="I5362" i="31"/>
  <c r="A5362" i="31" s="1"/>
  <c r="W5361" i="31"/>
  <c r="T5361" i="31"/>
  <c r="I5361" i="31"/>
  <c r="A5361" i="31" s="1"/>
  <c r="W5360" i="31"/>
  <c r="T5360" i="31"/>
  <c r="I5360" i="31"/>
  <c r="A5360" i="31" s="1"/>
  <c r="W5359" i="31"/>
  <c r="T5359" i="31"/>
  <c r="I5359" i="31"/>
  <c r="A5359" i="31" s="1"/>
  <c r="W5358" i="31"/>
  <c r="T5358" i="31"/>
  <c r="I5358" i="31"/>
  <c r="A5358" i="31" s="1"/>
  <c r="W5357" i="31"/>
  <c r="T5357" i="31"/>
  <c r="I5357" i="31"/>
  <c r="A5357" i="31" s="1"/>
  <c r="W5356" i="31"/>
  <c r="T5356" i="31"/>
  <c r="I5356" i="31"/>
  <c r="A5356" i="31" s="1"/>
  <c r="W5355" i="31"/>
  <c r="T5355" i="31"/>
  <c r="I5355" i="31"/>
  <c r="A5355" i="31" s="1"/>
  <c r="W5354" i="31"/>
  <c r="T5354" i="31"/>
  <c r="I5354" i="31"/>
  <c r="A5354" i="31" s="1"/>
  <c r="W5353" i="31"/>
  <c r="T5353" i="31"/>
  <c r="I5353" i="31"/>
  <c r="A5353" i="31" s="1"/>
  <c r="W5352" i="31"/>
  <c r="T5352" i="31"/>
  <c r="I5352" i="31"/>
  <c r="A5352" i="31" s="1"/>
  <c r="W5351" i="31"/>
  <c r="T5351" i="31"/>
  <c r="I5351" i="31"/>
  <c r="A5351" i="31" s="1"/>
  <c r="W5350" i="31"/>
  <c r="T5350" i="31"/>
  <c r="I5350" i="31"/>
  <c r="A5350" i="31" s="1"/>
  <c r="W5349" i="31"/>
  <c r="T5349" i="31"/>
  <c r="I5349" i="31"/>
  <c r="A5349" i="31" s="1"/>
  <c r="W5348" i="31"/>
  <c r="T5348" i="31"/>
  <c r="I5348" i="31"/>
  <c r="A5348" i="31" s="1"/>
  <c r="W5347" i="31"/>
  <c r="T5347" i="31"/>
  <c r="I5347" i="31"/>
  <c r="A5347" i="31" s="1"/>
  <c r="W5346" i="31"/>
  <c r="T5346" i="31"/>
  <c r="I5346" i="31"/>
  <c r="A5346" i="31" s="1"/>
  <c r="W5345" i="31"/>
  <c r="T5345" i="31"/>
  <c r="I5345" i="31"/>
  <c r="A5345" i="31" s="1"/>
  <c r="W5344" i="31"/>
  <c r="T5344" i="31"/>
  <c r="I5344" i="31"/>
  <c r="A5344" i="31" s="1"/>
  <c r="W5343" i="31"/>
  <c r="T5343" i="31"/>
  <c r="I5343" i="31"/>
  <c r="A5343" i="31" s="1"/>
  <c r="W5342" i="31"/>
  <c r="T5342" i="31"/>
  <c r="I5342" i="31"/>
  <c r="A5342" i="31" s="1"/>
  <c r="W5341" i="31"/>
  <c r="T5341" i="31"/>
  <c r="I5341" i="31"/>
  <c r="A5341" i="31" s="1"/>
  <c r="W5340" i="31"/>
  <c r="T5340" i="31"/>
  <c r="I5340" i="31"/>
  <c r="A5340" i="31" s="1"/>
  <c r="W5339" i="31"/>
  <c r="T5339" i="31"/>
  <c r="I5339" i="31"/>
  <c r="A5339" i="31" s="1"/>
  <c r="W5338" i="31"/>
  <c r="T5338" i="31"/>
  <c r="I5338" i="31"/>
  <c r="A5338" i="31" s="1"/>
  <c r="W5337" i="31"/>
  <c r="T5337" i="31"/>
  <c r="I5337" i="31"/>
  <c r="A5337" i="31" s="1"/>
  <c r="W5336" i="31"/>
  <c r="T5336" i="31"/>
  <c r="I5336" i="31"/>
  <c r="A5336" i="31" s="1"/>
  <c r="W5335" i="31"/>
  <c r="T5335" i="31"/>
  <c r="I5335" i="31"/>
  <c r="A5335" i="31" s="1"/>
  <c r="W5334" i="31"/>
  <c r="T5334" i="31"/>
  <c r="I5334" i="31"/>
  <c r="A5334" i="31" s="1"/>
  <c r="W5333" i="31"/>
  <c r="T5333" i="31"/>
  <c r="I5333" i="31"/>
  <c r="A5333" i="31" s="1"/>
  <c r="W5332" i="31"/>
  <c r="T5332" i="31"/>
  <c r="I5332" i="31"/>
  <c r="A5332" i="31" s="1"/>
  <c r="W5331" i="31"/>
  <c r="T5331" i="31"/>
  <c r="I5331" i="31"/>
  <c r="A5331" i="31" s="1"/>
  <c r="W5330" i="31"/>
  <c r="T5330" i="31"/>
  <c r="I5330" i="31"/>
  <c r="A5330" i="31" s="1"/>
  <c r="W5329" i="31"/>
  <c r="T5329" i="31"/>
  <c r="I5329" i="31"/>
  <c r="A5329" i="31" s="1"/>
  <c r="W5328" i="31"/>
  <c r="T5328" i="31"/>
  <c r="I5328" i="31"/>
  <c r="A5328" i="31" s="1"/>
  <c r="W5327" i="31"/>
  <c r="T5327" i="31"/>
  <c r="I5327" i="31"/>
  <c r="A5327" i="31" s="1"/>
  <c r="W5326" i="31"/>
  <c r="T5326" i="31"/>
  <c r="I5326" i="31"/>
  <c r="A5326" i="31" s="1"/>
  <c r="W5325" i="31"/>
  <c r="T5325" i="31"/>
  <c r="I5325" i="31"/>
  <c r="A5325" i="31" s="1"/>
  <c r="W5324" i="31"/>
  <c r="T5324" i="31"/>
  <c r="I5324" i="31"/>
  <c r="A5324" i="31" s="1"/>
  <c r="W5323" i="31"/>
  <c r="T5323" i="31"/>
  <c r="I5323" i="31"/>
  <c r="A5323" i="31" s="1"/>
  <c r="W5322" i="31"/>
  <c r="T5322" i="31"/>
  <c r="I5322" i="31"/>
  <c r="A5322" i="31" s="1"/>
  <c r="W5321" i="31"/>
  <c r="T5321" i="31"/>
  <c r="I5321" i="31"/>
  <c r="A5321" i="31" s="1"/>
  <c r="W5320" i="31"/>
  <c r="T5320" i="31"/>
  <c r="I5320" i="31"/>
  <c r="A5320" i="31" s="1"/>
  <c r="W5319" i="31"/>
  <c r="T5319" i="31"/>
  <c r="I5319" i="31"/>
  <c r="A5319" i="31" s="1"/>
  <c r="W5318" i="31"/>
  <c r="T5318" i="31"/>
  <c r="I5318" i="31"/>
  <c r="A5318" i="31" s="1"/>
  <c r="W5317" i="31"/>
  <c r="T5317" i="31"/>
  <c r="I5317" i="31"/>
  <c r="A5317" i="31" s="1"/>
  <c r="W5316" i="31"/>
  <c r="T5316" i="31"/>
  <c r="I5316" i="31"/>
  <c r="A5316" i="31" s="1"/>
  <c r="W5315" i="31"/>
  <c r="T5315" i="31"/>
  <c r="I5315" i="31"/>
  <c r="A5315" i="31" s="1"/>
  <c r="W5314" i="31"/>
  <c r="T5314" i="31"/>
  <c r="I5314" i="31"/>
  <c r="A5314" i="31" s="1"/>
  <c r="W5313" i="31"/>
  <c r="T5313" i="31"/>
  <c r="I5313" i="31"/>
  <c r="A5313" i="31" s="1"/>
  <c r="W5312" i="31"/>
  <c r="T5312" i="31"/>
  <c r="I5312" i="31"/>
  <c r="A5312" i="31" s="1"/>
  <c r="W5311" i="31"/>
  <c r="T5311" i="31"/>
  <c r="I5311" i="31"/>
  <c r="A5311" i="31" s="1"/>
  <c r="W5310" i="31"/>
  <c r="T5310" i="31"/>
  <c r="I5310" i="31"/>
  <c r="A5310" i="31" s="1"/>
  <c r="W5309" i="31"/>
  <c r="T5309" i="31"/>
  <c r="I5309" i="31"/>
  <c r="A5309" i="31" s="1"/>
  <c r="W5308" i="31"/>
  <c r="T5308" i="31"/>
  <c r="I5308" i="31"/>
  <c r="A5308" i="31" s="1"/>
  <c r="W5307" i="31"/>
  <c r="T5307" i="31"/>
  <c r="I5307" i="31"/>
  <c r="A5307" i="31" s="1"/>
  <c r="W5306" i="31"/>
  <c r="T5306" i="31"/>
  <c r="I5306" i="31"/>
  <c r="A5306" i="31" s="1"/>
  <c r="W5305" i="31"/>
  <c r="T5305" i="31"/>
  <c r="I5305" i="31"/>
  <c r="A5305" i="31" s="1"/>
  <c r="W5304" i="31"/>
  <c r="T5304" i="31"/>
  <c r="I5304" i="31"/>
  <c r="A5304" i="31" s="1"/>
  <c r="W5303" i="31"/>
  <c r="T5303" i="31"/>
  <c r="I5303" i="31"/>
  <c r="A5303" i="31" s="1"/>
  <c r="W5302" i="31"/>
  <c r="T5302" i="31"/>
  <c r="I5302" i="31"/>
  <c r="A5302" i="31" s="1"/>
  <c r="W5301" i="31"/>
  <c r="T5301" i="31"/>
  <c r="I5301" i="31"/>
  <c r="A5301" i="31" s="1"/>
  <c r="W5300" i="31"/>
  <c r="T5300" i="31"/>
  <c r="I5300" i="31"/>
  <c r="A5300" i="31" s="1"/>
  <c r="W5299" i="31"/>
  <c r="T5299" i="31"/>
  <c r="I5299" i="31"/>
  <c r="A5299" i="31"/>
  <c r="W5298" i="31"/>
  <c r="T5298" i="31"/>
  <c r="I5298" i="31"/>
  <c r="A5298" i="31" s="1"/>
  <c r="W5297" i="31"/>
  <c r="T5297" i="31"/>
  <c r="I5297" i="31"/>
  <c r="A5297" i="31"/>
  <c r="W5296" i="31"/>
  <c r="T5296" i="31"/>
  <c r="I5296" i="31"/>
  <c r="A5296" i="31" s="1"/>
  <c r="W5295" i="31"/>
  <c r="T5295" i="31"/>
  <c r="I5295" i="31"/>
  <c r="A5295" i="31"/>
  <c r="W5294" i="31"/>
  <c r="T5294" i="31"/>
  <c r="I5294" i="31"/>
  <c r="A5294" i="31" s="1"/>
  <c r="W5293" i="31"/>
  <c r="T5293" i="31"/>
  <c r="I5293" i="31"/>
  <c r="A5293" i="31"/>
  <c r="W5292" i="31"/>
  <c r="T5292" i="31"/>
  <c r="I5292" i="31"/>
  <c r="A5292" i="31" s="1"/>
  <c r="W5291" i="31"/>
  <c r="T5291" i="31"/>
  <c r="I5291" i="31"/>
  <c r="A5291" i="31"/>
  <c r="W5290" i="31"/>
  <c r="T5290" i="31"/>
  <c r="I5290" i="31"/>
  <c r="A5290" i="31" s="1"/>
  <c r="W5289" i="31"/>
  <c r="T5289" i="31"/>
  <c r="I5289" i="31"/>
  <c r="A5289" i="31"/>
  <c r="W5288" i="31"/>
  <c r="T5288" i="31"/>
  <c r="I5288" i="31"/>
  <c r="A5288" i="31" s="1"/>
  <c r="W5287" i="31"/>
  <c r="T5287" i="31"/>
  <c r="I5287" i="31"/>
  <c r="A5287" i="31"/>
  <c r="W5286" i="31"/>
  <c r="T5286" i="31"/>
  <c r="I5286" i="31"/>
  <c r="A5286" i="31" s="1"/>
  <c r="W5285" i="31"/>
  <c r="T5285" i="31"/>
  <c r="I5285" i="31"/>
  <c r="A5285" i="31"/>
  <c r="W5284" i="31"/>
  <c r="T5284" i="31"/>
  <c r="I5284" i="31"/>
  <c r="A5284" i="31" s="1"/>
  <c r="W5283" i="31"/>
  <c r="T5283" i="31"/>
  <c r="I5283" i="31"/>
  <c r="A5283" i="31"/>
  <c r="W5282" i="31"/>
  <c r="T5282" i="31"/>
  <c r="I5282" i="31"/>
  <c r="A5282" i="31" s="1"/>
  <c r="W5281" i="31"/>
  <c r="T5281" i="31"/>
  <c r="I5281" i="31"/>
  <c r="A5281" i="31"/>
  <c r="W5280" i="31"/>
  <c r="T5280" i="31"/>
  <c r="I5280" i="31"/>
  <c r="A5280" i="31" s="1"/>
  <c r="W5279" i="31"/>
  <c r="T5279" i="31"/>
  <c r="I5279" i="31"/>
  <c r="A5279" i="31"/>
  <c r="W5278" i="31"/>
  <c r="T5278" i="31"/>
  <c r="I5278" i="31"/>
  <c r="A5278" i="31" s="1"/>
  <c r="W5277" i="31"/>
  <c r="T5277" i="31"/>
  <c r="I5277" i="31"/>
  <c r="A5277" i="31"/>
  <c r="W5276" i="31"/>
  <c r="T5276" i="31"/>
  <c r="I5276" i="31"/>
  <c r="A5276" i="31" s="1"/>
  <c r="W5275" i="31"/>
  <c r="T5275" i="31"/>
  <c r="I5275" i="31"/>
  <c r="A5275" i="31"/>
  <c r="W5274" i="31"/>
  <c r="T5274" i="31"/>
  <c r="I5274" i="31"/>
  <c r="A5274" i="31" s="1"/>
  <c r="W5273" i="31"/>
  <c r="T5273" i="31"/>
  <c r="I5273" i="31"/>
  <c r="A5273" i="31"/>
  <c r="W5272" i="31"/>
  <c r="T5272" i="31"/>
  <c r="I5272" i="31"/>
  <c r="A5272" i="31" s="1"/>
  <c r="W5271" i="31"/>
  <c r="T5271" i="31"/>
  <c r="I5271" i="31"/>
  <c r="A5271" i="31"/>
  <c r="W5270" i="31"/>
  <c r="T5270" i="31"/>
  <c r="I5270" i="31"/>
  <c r="A5270" i="31" s="1"/>
  <c r="W5269" i="31"/>
  <c r="T5269" i="31"/>
  <c r="I5269" i="31"/>
  <c r="A5269" i="31"/>
  <c r="W5268" i="31"/>
  <c r="T5268" i="31"/>
  <c r="I5268" i="31"/>
  <c r="A5268" i="31" s="1"/>
  <c r="W5267" i="31"/>
  <c r="T5267" i="31"/>
  <c r="I5267" i="31"/>
  <c r="A5267" i="31"/>
  <c r="W5266" i="31"/>
  <c r="T5266" i="31"/>
  <c r="I5266" i="31"/>
  <c r="A5266" i="31" s="1"/>
  <c r="W5265" i="31"/>
  <c r="T5265" i="31"/>
  <c r="I5265" i="31"/>
  <c r="A5265" i="31"/>
  <c r="W5264" i="31"/>
  <c r="T5264" i="31"/>
  <c r="I5264" i="31"/>
  <c r="A5264" i="31" s="1"/>
  <c r="W5263" i="31"/>
  <c r="T5263" i="31"/>
  <c r="I5263" i="31"/>
  <c r="A5263" i="31"/>
  <c r="W5262" i="31"/>
  <c r="T5262" i="31"/>
  <c r="I5262" i="31"/>
  <c r="A5262" i="31" s="1"/>
  <c r="W5261" i="31"/>
  <c r="T5261" i="31"/>
  <c r="I5261" i="31"/>
  <c r="A5261" i="31"/>
  <c r="W5260" i="31"/>
  <c r="T5260" i="31"/>
  <c r="I5260" i="31"/>
  <c r="A5260" i="31" s="1"/>
  <c r="W5259" i="31"/>
  <c r="T5259" i="31"/>
  <c r="I5259" i="31"/>
  <c r="A5259" i="31"/>
  <c r="W5258" i="31"/>
  <c r="T5258" i="31"/>
  <c r="I5258" i="31"/>
  <c r="A5258" i="31" s="1"/>
  <c r="W5257" i="31"/>
  <c r="T5257" i="31"/>
  <c r="I5257" i="31"/>
  <c r="A5257" i="31"/>
  <c r="W5256" i="31"/>
  <c r="T5256" i="31"/>
  <c r="I5256" i="31"/>
  <c r="A5256" i="31" s="1"/>
  <c r="W5255" i="31"/>
  <c r="T5255" i="31"/>
  <c r="I5255" i="31"/>
  <c r="A5255" i="31"/>
  <c r="W5254" i="31"/>
  <c r="T5254" i="31"/>
  <c r="I5254" i="31"/>
  <c r="A5254" i="31" s="1"/>
  <c r="W5253" i="31"/>
  <c r="T5253" i="31"/>
  <c r="I5253" i="31"/>
  <c r="A5253" i="31"/>
  <c r="W5252" i="31"/>
  <c r="T5252" i="31"/>
  <c r="I5252" i="31"/>
  <c r="A5252" i="31" s="1"/>
  <c r="W5251" i="31"/>
  <c r="T5251" i="31"/>
  <c r="I5251" i="31"/>
  <c r="A5251" i="31"/>
  <c r="W5250" i="31"/>
  <c r="T5250" i="31"/>
  <c r="I5250" i="31"/>
  <c r="A5250" i="31" s="1"/>
  <c r="W5249" i="31"/>
  <c r="T5249" i="31"/>
  <c r="I5249" i="31"/>
  <c r="A5249" i="31"/>
  <c r="W5248" i="31"/>
  <c r="T5248" i="31"/>
  <c r="I5248" i="31"/>
  <c r="A5248" i="31" s="1"/>
  <c r="W5247" i="31"/>
  <c r="T5247" i="31"/>
  <c r="I5247" i="31"/>
  <c r="A5247" i="31"/>
  <c r="W5246" i="31"/>
  <c r="T5246" i="31"/>
  <c r="I5246" i="31"/>
  <c r="A5246" i="31" s="1"/>
  <c r="W5245" i="31"/>
  <c r="T5245" i="31"/>
  <c r="I5245" i="31"/>
  <c r="A5245" i="31"/>
  <c r="W5244" i="31"/>
  <c r="T5244" i="31"/>
  <c r="I5244" i="31"/>
  <c r="A5244" i="31" s="1"/>
  <c r="W5243" i="31"/>
  <c r="T5243" i="31"/>
  <c r="I5243" i="31"/>
  <c r="A5243" i="31"/>
  <c r="W5242" i="31"/>
  <c r="T5242" i="31"/>
  <c r="I5242" i="31"/>
  <c r="A5242" i="31" s="1"/>
  <c r="W5241" i="31"/>
  <c r="T5241" i="31"/>
  <c r="I5241" i="31"/>
  <c r="A5241" i="31"/>
  <c r="W5240" i="31"/>
  <c r="T5240" i="31"/>
  <c r="I5240" i="31"/>
  <c r="A5240" i="31" s="1"/>
  <c r="W5239" i="31"/>
  <c r="T5239" i="31"/>
  <c r="I5239" i="31"/>
  <c r="A5239" i="31"/>
  <c r="W5238" i="31"/>
  <c r="T5238" i="31"/>
  <c r="I5238" i="31"/>
  <c r="A5238" i="31" s="1"/>
  <c r="W5237" i="31"/>
  <c r="T5237" i="31"/>
  <c r="I5237" i="31"/>
  <c r="A5237" i="31"/>
  <c r="W5236" i="31"/>
  <c r="T5236" i="31"/>
  <c r="I5236" i="31"/>
  <c r="A5236" i="31" s="1"/>
  <c r="W5235" i="31"/>
  <c r="T5235" i="31"/>
  <c r="I5235" i="31"/>
  <c r="A5235" i="31"/>
  <c r="W5234" i="31"/>
  <c r="T5234" i="31"/>
  <c r="I5234" i="31"/>
  <c r="A5234" i="31" s="1"/>
  <c r="W5233" i="31"/>
  <c r="T5233" i="31"/>
  <c r="I5233" i="31"/>
  <c r="A5233" i="31"/>
  <c r="W5232" i="31"/>
  <c r="T5232" i="31"/>
  <c r="I5232" i="31"/>
  <c r="A5232" i="31" s="1"/>
  <c r="W5231" i="31"/>
  <c r="T5231" i="31"/>
  <c r="I5231" i="31"/>
  <c r="A5231" i="31"/>
  <c r="W5230" i="31"/>
  <c r="T5230" i="31"/>
  <c r="I5230" i="31"/>
  <c r="A5230" i="31" s="1"/>
  <c r="W5229" i="31"/>
  <c r="T5229" i="31"/>
  <c r="I5229" i="31"/>
  <c r="A5229" i="31"/>
  <c r="W5228" i="31"/>
  <c r="T5228" i="31"/>
  <c r="I5228" i="31"/>
  <c r="A5228" i="31" s="1"/>
  <c r="W5227" i="31"/>
  <c r="T5227" i="31"/>
  <c r="I5227" i="31"/>
  <c r="A5227" i="31"/>
  <c r="W5226" i="31"/>
  <c r="T5226" i="31"/>
  <c r="I5226" i="31"/>
  <c r="A5226" i="31" s="1"/>
  <c r="W5225" i="31"/>
  <c r="T5225" i="31"/>
  <c r="I5225" i="31"/>
  <c r="A5225" i="31"/>
  <c r="W5224" i="31"/>
  <c r="T5224" i="31"/>
  <c r="I5224" i="31"/>
  <c r="A5224" i="31" s="1"/>
  <c r="W5223" i="31"/>
  <c r="T5223" i="31"/>
  <c r="I5223" i="31"/>
  <c r="A5223" i="31"/>
  <c r="W5222" i="31"/>
  <c r="T5222" i="31"/>
  <c r="I5222" i="31"/>
  <c r="A5222" i="31" s="1"/>
  <c r="W5221" i="31"/>
  <c r="T5221" i="31"/>
  <c r="I5221" i="31"/>
  <c r="A5221" i="31"/>
  <c r="W5220" i="31"/>
  <c r="T5220" i="31"/>
  <c r="I5220" i="31"/>
  <c r="A5220" i="31" s="1"/>
  <c r="W5219" i="31"/>
  <c r="T5219" i="31"/>
  <c r="I5219" i="31"/>
  <c r="A5219" i="31"/>
  <c r="W5218" i="31"/>
  <c r="T5218" i="31"/>
  <c r="I5218" i="31"/>
  <c r="A5218" i="31" s="1"/>
  <c r="W5217" i="31"/>
  <c r="T5217" i="31"/>
  <c r="I5217" i="31"/>
  <c r="A5217" i="31"/>
  <c r="W5216" i="31"/>
  <c r="T5216" i="31"/>
  <c r="I5216" i="31"/>
  <c r="A5216" i="31" s="1"/>
  <c r="W5215" i="31"/>
  <c r="T5215" i="31"/>
  <c r="I5215" i="31"/>
  <c r="A5215" i="31"/>
  <c r="W5214" i="31"/>
  <c r="T5214" i="31"/>
  <c r="I5214" i="31"/>
  <c r="A5214" i="31" s="1"/>
  <c r="W5213" i="31"/>
  <c r="T5213" i="31"/>
  <c r="I5213" i="31"/>
  <c r="A5213" i="31"/>
  <c r="W5212" i="31"/>
  <c r="T5212" i="31"/>
  <c r="I5212" i="31"/>
  <c r="A5212" i="31" s="1"/>
  <c r="W5211" i="31"/>
  <c r="T5211" i="31"/>
  <c r="I5211" i="31"/>
  <c r="A5211" i="31"/>
  <c r="W5210" i="31"/>
  <c r="T5210" i="31"/>
  <c r="I5210" i="31"/>
  <c r="A5210" i="31" s="1"/>
  <c r="W5209" i="31"/>
  <c r="T5209" i="31"/>
  <c r="I5209" i="31"/>
  <c r="A5209" i="31"/>
  <c r="W5208" i="31"/>
  <c r="T5208" i="31"/>
  <c r="I5208" i="31"/>
  <c r="A5208" i="31" s="1"/>
  <c r="W5207" i="31"/>
  <c r="T5207" i="31"/>
  <c r="I5207" i="31"/>
  <c r="A5207" i="31"/>
  <c r="W5206" i="31"/>
  <c r="T5206" i="31"/>
  <c r="I5206" i="31"/>
  <c r="A5206" i="31" s="1"/>
  <c r="W5205" i="31"/>
  <c r="T5205" i="31"/>
  <c r="I5205" i="31"/>
  <c r="A5205" i="31"/>
  <c r="W5204" i="31"/>
  <c r="T5204" i="31"/>
  <c r="I5204" i="31"/>
  <c r="A5204" i="31" s="1"/>
  <c r="W5203" i="31"/>
  <c r="T5203" i="31"/>
  <c r="I5203" i="31"/>
  <c r="A5203" i="31"/>
  <c r="W5202" i="31"/>
  <c r="T5202" i="31"/>
  <c r="I5202" i="31"/>
  <c r="A5202" i="31" s="1"/>
  <c r="W5201" i="31"/>
  <c r="T5201" i="31"/>
  <c r="I5201" i="31"/>
  <c r="A5201" i="31"/>
  <c r="W5200" i="31"/>
  <c r="T5200" i="31"/>
  <c r="I5200" i="31"/>
  <c r="A5200" i="31" s="1"/>
  <c r="W5199" i="31"/>
  <c r="T5199" i="31"/>
  <c r="I5199" i="31"/>
  <c r="A5199" i="31"/>
  <c r="W5198" i="31"/>
  <c r="T5198" i="31"/>
  <c r="I5198" i="31"/>
  <c r="A5198" i="31" s="1"/>
  <c r="W5197" i="31"/>
  <c r="T5197" i="31"/>
  <c r="I5197" i="31"/>
  <c r="A5197" i="31"/>
  <c r="W5196" i="31"/>
  <c r="T5196" i="31"/>
  <c r="I5196" i="31"/>
  <c r="A5196" i="31" s="1"/>
  <c r="W5195" i="31"/>
  <c r="T5195" i="31"/>
  <c r="I5195" i="31"/>
  <c r="A5195" i="31"/>
  <c r="W5194" i="31"/>
  <c r="T5194" i="31"/>
  <c r="I5194" i="31"/>
  <c r="A5194" i="31" s="1"/>
  <c r="W5193" i="31"/>
  <c r="T5193" i="31"/>
  <c r="I5193" i="31"/>
  <c r="A5193" i="31"/>
  <c r="W5192" i="31"/>
  <c r="T5192" i="31"/>
  <c r="I5192" i="31"/>
  <c r="A5192" i="31" s="1"/>
  <c r="W5191" i="31"/>
  <c r="T5191" i="31"/>
  <c r="I5191" i="31"/>
  <c r="A5191" i="31"/>
  <c r="W5190" i="31"/>
  <c r="T5190" i="31"/>
  <c r="I5190" i="31"/>
  <c r="A5190" i="31" s="1"/>
  <c r="W5189" i="31"/>
  <c r="T5189" i="31"/>
  <c r="I5189" i="31"/>
  <c r="A5189" i="31"/>
  <c r="W5188" i="31"/>
  <c r="T5188" i="31"/>
  <c r="I5188" i="31"/>
  <c r="A5188" i="31" s="1"/>
  <c r="W5187" i="31"/>
  <c r="T5187" i="31"/>
  <c r="I5187" i="31"/>
  <c r="A5187" i="31"/>
  <c r="W5186" i="31"/>
  <c r="T5186" i="31"/>
  <c r="I5186" i="31"/>
  <c r="A5186" i="31" s="1"/>
  <c r="W5185" i="31"/>
  <c r="T5185" i="31"/>
  <c r="I5185" i="31"/>
  <c r="A5185" i="31"/>
  <c r="W5184" i="31"/>
  <c r="T5184" i="31"/>
  <c r="I5184" i="31"/>
  <c r="A5184" i="31" s="1"/>
  <c r="W5183" i="31"/>
  <c r="T5183" i="31"/>
  <c r="I5183" i="31"/>
  <c r="A5183" i="31"/>
  <c r="W5182" i="31"/>
  <c r="T5182" i="31"/>
  <c r="I5182" i="31"/>
  <c r="A5182" i="31" s="1"/>
  <c r="W5181" i="31"/>
  <c r="T5181" i="31"/>
  <c r="I5181" i="31"/>
  <c r="A5181" i="31"/>
  <c r="W5180" i="31"/>
  <c r="T5180" i="31"/>
  <c r="I5180" i="31"/>
  <c r="A5180" i="31" s="1"/>
  <c r="W5179" i="31"/>
  <c r="T5179" i="31"/>
  <c r="I5179" i="31"/>
  <c r="A5179" i="31"/>
  <c r="W5178" i="31"/>
  <c r="T5178" i="31"/>
  <c r="I5178" i="31"/>
  <c r="A5178" i="31" s="1"/>
  <c r="W5177" i="31"/>
  <c r="T5177" i="31"/>
  <c r="I5177" i="31"/>
  <c r="A5177" i="31"/>
  <c r="W5176" i="31"/>
  <c r="T5176" i="31"/>
  <c r="I5176" i="31"/>
  <c r="A5176" i="31" s="1"/>
  <c r="W5175" i="31"/>
  <c r="T5175" i="31"/>
  <c r="I5175" i="31"/>
  <c r="A5175" i="31" s="1"/>
  <c r="W5174" i="31"/>
  <c r="T5174" i="31"/>
  <c r="I5174" i="31"/>
  <c r="A5174" i="31" s="1"/>
  <c r="W5173" i="31"/>
  <c r="T5173" i="31"/>
  <c r="I5173" i="31"/>
  <c r="A5173" i="31"/>
  <c r="W5172" i="31"/>
  <c r="T5172" i="31"/>
  <c r="I5172" i="31"/>
  <c r="A5172" i="31" s="1"/>
  <c r="W5171" i="31"/>
  <c r="T5171" i="31"/>
  <c r="I5171" i="31"/>
  <c r="A5171" i="31" s="1"/>
  <c r="W5170" i="31"/>
  <c r="T5170" i="31"/>
  <c r="I5170" i="31"/>
  <c r="A5170" i="31" s="1"/>
  <c r="W5169" i="31"/>
  <c r="T5169" i="31"/>
  <c r="I5169" i="31"/>
  <c r="A5169" i="31"/>
  <c r="W5168" i="31"/>
  <c r="T5168" i="31"/>
  <c r="I5168" i="31"/>
  <c r="A5168" i="31" s="1"/>
  <c r="W5167" i="31"/>
  <c r="T5167" i="31"/>
  <c r="I5167" i="31"/>
  <c r="A5167" i="31" s="1"/>
  <c r="W5166" i="31"/>
  <c r="T5166" i="31"/>
  <c r="I5166" i="31"/>
  <c r="A5166" i="31" s="1"/>
  <c r="W5165" i="31"/>
  <c r="T5165" i="31"/>
  <c r="I5165" i="31"/>
  <c r="A5165" i="31" s="1"/>
  <c r="W5164" i="31"/>
  <c r="T5164" i="31"/>
  <c r="I5164" i="31"/>
  <c r="A5164" i="31" s="1"/>
  <c r="W5163" i="31"/>
  <c r="T5163" i="31"/>
  <c r="I5163" i="31"/>
  <c r="A5163" i="31" s="1"/>
  <c r="W5162" i="31"/>
  <c r="T5162" i="31"/>
  <c r="I5162" i="31"/>
  <c r="A5162" i="31" s="1"/>
  <c r="W5161" i="31"/>
  <c r="T5161" i="31"/>
  <c r="I5161" i="31"/>
  <c r="A5161" i="31"/>
  <c r="W5160" i="31"/>
  <c r="T5160" i="31"/>
  <c r="I5160" i="31"/>
  <c r="A5160" i="31" s="1"/>
  <c r="W5159" i="31"/>
  <c r="T5159" i="31"/>
  <c r="I5159" i="31"/>
  <c r="A5159" i="31" s="1"/>
  <c r="W5158" i="31"/>
  <c r="T5158" i="31"/>
  <c r="I5158" i="31"/>
  <c r="A5158" i="31" s="1"/>
  <c r="W5157" i="31"/>
  <c r="T5157" i="31"/>
  <c r="I5157" i="31"/>
  <c r="A5157" i="31"/>
  <c r="W5156" i="31"/>
  <c r="T5156" i="31"/>
  <c r="I5156" i="31"/>
  <c r="A5156" i="31" s="1"/>
  <c r="W5155" i="31"/>
  <c r="T5155" i="31"/>
  <c r="I5155" i="31"/>
  <c r="A5155" i="31" s="1"/>
  <c r="W5154" i="31"/>
  <c r="T5154" i="31"/>
  <c r="I5154" i="31"/>
  <c r="A5154" i="31" s="1"/>
  <c r="W5153" i="31"/>
  <c r="T5153" i="31"/>
  <c r="I5153" i="31"/>
  <c r="A5153" i="31"/>
  <c r="W5152" i="31"/>
  <c r="T5152" i="31"/>
  <c r="I5152" i="31"/>
  <c r="A5152" i="31" s="1"/>
  <c r="W5151" i="31"/>
  <c r="T5151" i="31"/>
  <c r="I5151" i="31"/>
  <c r="A5151" i="31" s="1"/>
  <c r="W5150" i="31"/>
  <c r="T5150" i="31"/>
  <c r="I5150" i="31"/>
  <c r="A5150" i="31" s="1"/>
  <c r="W5149" i="31"/>
  <c r="T5149" i="31"/>
  <c r="I5149" i="31"/>
  <c r="A5149" i="31"/>
  <c r="W5148" i="31"/>
  <c r="T5148" i="31"/>
  <c r="I5148" i="31"/>
  <c r="A5148" i="31" s="1"/>
  <c r="W5147" i="31"/>
  <c r="T5147" i="31"/>
  <c r="I5147" i="31"/>
  <c r="A5147" i="31" s="1"/>
  <c r="W5146" i="31"/>
  <c r="T5146" i="31"/>
  <c r="I5146" i="31"/>
  <c r="A5146" i="31" s="1"/>
  <c r="W5145" i="31"/>
  <c r="T5145" i="31"/>
  <c r="I5145" i="31"/>
  <c r="A5145" i="31"/>
  <c r="W5144" i="31"/>
  <c r="T5144" i="31"/>
  <c r="I5144" i="31"/>
  <c r="A5144" i="31" s="1"/>
  <c r="W5143" i="31"/>
  <c r="T5143" i="31"/>
  <c r="I5143" i="31"/>
  <c r="A5143" i="31" s="1"/>
  <c r="W5142" i="31"/>
  <c r="T5142" i="31"/>
  <c r="I5142" i="31"/>
  <c r="A5142" i="31" s="1"/>
  <c r="W5141" i="31"/>
  <c r="T5141" i="31"/>
  <c r="I5141" i="31"/>
  <c r="A5141" i="31"/>
  <c r="W5140" i="31"/>
  <c r="T5140" i="31"/>
  <c r="I5140" i="31"/>
  <c r="A5140" i="31" s="1"/>
  <c r="W5139" i="31"/>
  <c r="T5139" i="31"/>
  <c r="I5139" i="31"/>
  <c r="A5139" i="31" s="1"/>
  <c r="W5138" i="31"/>
  <c r="T5138" i="31"/>
  <c r="I5138" i="31"/>
  <c r="A5138" i="31" s="1"/>
  <c r="W5137" i="31"/>
  <c r="T5137" i="31"/>
  <c r="I5137" i="31"/>
  <c r="A5137" i="31"/>
  <c r="W5136" i="31"/>
  <c r="T5136" i="31"/>
  <c r="I5136" i="31"/>
  <c r="A5136" i="31" s="1"/>
  <c r="W5135" i="31"/>
  <c r="T5135" i="31"/>
  <c r="I5135" i="31"/>
  <c r="A5135" i="31" s="1"/>
  <c r="W5134" i="31"/>
  <c r="T5134" i="31"/>
  <c r="I5134" i="31"/>
  <c r="A5134" i="31" s="1"/>
  <c r="W5133" i="31"/>
  <c r="T5133" i="31"/>
  <c r="I5133" i="31"/>
  <c r="A5133" i="31"/>
  <c r="W5132" i="31"/>
  <c r="T5132" i="31"/>
  <c r="I5132" i="31"/>
  <c r="A5132" i="31" s="1"/>
  <c r="W5131" i="31"/>
  <c r="T5131" i="31"/>
  <c r="I5131" i="31"/>
  <c r="A5131" i="31" s="1"/>
  <c r="W5130" i="31"/>
  <c r="T5130" i="31"/>
  <c r="I5130" i="31"/>
  <c r="A5130" i="31" s="1"/>
  <c r="W5129" i="31"/>
  <c r="T5129" i="31"/>
  <c r="I5129" i="31"/>
  <c r="A5129" i="31"/>
  <c r="W5128" i="31"/>
  <c r="T5128" i="31"/>
  <c r="I5128" i="31"/>
  <c r="A5128" i="31"/>
  <c r="W5127" i="31"/>
  <c r="T5127" i="31"/>
  <c r="I5127" i="31"/>
  <c r="A5127" i="31"/>
  <c r="W5126" i="31"/>
  <c r="T5126" i="31"/>
  <c r="I5126" i="31"/>
  <c r="A5126" i="31"/>
  <c r="W5125" i="31"/>
  <c r="T5125" i="31"/>
  <c r="I5125" i="31"/>
  <c r="A5125" i="31"/>
  <c r="W5124" i="31"/>
  <c r="T5124" i="31"/>
  <c r="I5124" i="31"/>
  <c r="A5124" i="31"/>
  <c r="W5123" i="31"/>
  <c r="T5123" i="31"/>
  <c r="I5123" i="31"/>
  <c r="A5123" i="31"/>
  <c r="W5122" i="31"/>
  <c r="T5122" i="31"/>
  <c r="I5122" i="31"/>
  <c r="A5122" i="31"/>
  <c r="W5121" i="31"/>
  <c r="T5121" i="31"/>
  <c r="I5121" i="31"/>
  <c r="A5121" i="31"/>
  <c r="W5120" i="31"/>
  <c r="T5120" i="31"/>
  <c r="I5120" i="31"/>
  <c r="A5120" i="31"/>
  <c r="W5119" i="31"/>
  <c r="T5119" i="31"/>
  <c r="I5119" i="31"/>
  <c r="A5119" i="31"/>
  <c r="W5118" i="31"/>
  <c r="T5118" i="31"/>
  <c r="I5118" i="31"/>
  <c r="A5118" i="31"/>
  <c r="W5117" i="31"/>
  <c r="T5117" i="31"/>
  <c r="I5117" i="31"/>
  <c r="A5117" i="31"/>
  <c r="W5116" i="31"/>
  <c r="T5116" i="31"/>
  <c r="I5116" i="31"/>
  <c r="A5116" i="31"/>
  <c r="W5115" i="31"/>
  <c r="T5115" i="31"/>
  <c r="I5115" i="31"/>
  <c r="A5115" i="31"/>
  <c r="W5114" i="31"/>
  <c r="T5114" i="31"/>
  <c r="I5114" i="31"/>
  <c r="A5114" i="31"/>
  <c r="W5113" i="31"/>
  <c r="T5113" i="31"/>
  <c r="I5113" i="31"/>
  <c r="A5113" i="31"/>
  <c r="W5112" i="31"/>
  <c r="T5112" i="31"/>
  <c r="I5112" i="31"/>
  <c r="A5112" i="31"/>
  <c r="W5111" i="31"/>
  <c r="T5111" i="31"/>
  <c r="I5111" i="31"/>
  <c r="A5111" i="31"/>
  <c r="W5110" i="31"/>
  <c r="T5110" i="31"/>
  <c r="I5110" i="31"/>
  <c r="A5110" i="31"/>
  <c r="W5109" i="31"/>
  <c r="T5109" i="31"/>
  <c r="I5109" i="31"/>
  <c r="A5109" i="31"/>
  <c r="W5108" i="31"/>
  <c r="T5108" i="31"/>
  <c r="I5108" i="31"/>
  <c r="A5108" i="31"/>
  <c r="W5107" i="31"/>
  <c r="T5107" i="31"/>
  <c r="I5107" i="31"/>
  <c r="A5107" i="31"/>
  <c r="W5106" i="31"/>
  <c r="T5106" i="31"/>
  <c r="I5106" i="31"/>
  <c r="A5106" i="31"/>
  <c r="W5105" i="31"/>
  <c r="T5105" i="31"/>
  <c r="I5105" i="31"/>
  <c r="A5105" i="31"/>
  <c r="W5104" i="31"/>
  <c r="T5104" i="31"/>
  <c r="I5104" i="31"/>
  <c r="A5104" i="31"/>
  <c r="W5103" i="31"/>
  <c r="T5103" i="31"/>
  <c r="I5103" i="31"/>
  <c r="A5103" i="31"/>
  <c r="W5102" i="31"/>
  <c r="T5102" i="31"/>
  <c r="I5102" i="31"/>
  <c r="A5102" i="31"/>
  <c r="W5101" i="31"/>
  <c r="T5101" i="31"/>
  <c r="I5101" i="31"/>
  <c r="A5101" i="31"/>
  <c r="W5100" i="31"/>
  <c r="T5100" i="31"/>
  <c r="I5100" i="31"/>
  <c r="A5100" i="31"/>
  <c r="W5099" i="31"/>
  <c r="T5099" i="31"/>
  <c r="I5099" i="31"/>
  <c r="A5099" i="31"/>
  <c r="W5098" i="31"/>
  <c r="T5098" i="31"/>
  <c r="I5098" i="31"/>
  <c r="A5098" i="31"/>
  <c r="W5097" i="31"/>
  <c r="T5097" i="31"/>
  <c r="I5097" i="31"/>
  <c r="A5097" i="31"/>
  <c r="W5096" i="31"/>
  <c r="T5096" i="31"/>
  <c r="I5096" i="31"/>
  <c r="A5096" i="31"/>
  <c r="W5095" i="31"/>
  <c r="T5095" i="31"/>
  <c r="I5095" i="31"/>
  <c r="A5095" i="31"/>
  <c r="W5094" i="31"/>
  <c r="T5094" i="31"/>
  <c r="I5094" i="31"/>
  <c r="A5094" i="31"/>
  <c r="W5093" i="31"/>
  <c r="T5093" i="31"/>
  <c r="I5093" i="31"/>
  <c r="A5093" i="31"/>
  <c r="W5092" i="31"/>
  <c r="T5092" i="31"/>
  <c r="I5092" i="31"/>
  <c r="A5092" i="31"/>
  <c r="W5091" i="31"/>
  <c r="T5091" i="31"/>
  <c r="I5091" i="31"/>
  <c r="A5091" i="31"/>
  <c r="W5090" i="31"/>
  <c r="T5090" i="31"/>
  <c r="I5090" i="31"/>
  <c r="A5090" i="31"/>
  <c r="W5089" i="31"/>
  <c r="T5089" i="31"/>
  <c r="I5089" i="31"/>
  <c r="A5089" i="31"/>
  <c r="W5088" i="31"/>
  <c r="T5088" i="31"/>
  <c r="I5088" i="31"/>
  <c r="A5088" i="31"/>
  <c r="W5087" i="31"/>
  <c r="T5087" i="31"/>
  <c r="I5087" i="31"/>
  <c r="A5087" i="31"/>
  <c r="W5086" i="31"/>
  <c r="T5086" i="31"/>
  <c r="I5086" i="31"/>
  <c r="A5086" i="31"/>
  <c r="W5085" i="31"/>
  <c r="T5085" i="31"/>
  <c r="I5085" i="31"/>
  <c r="A5085" i="31"/>
  <c r="W5084" i="31"/>
  <c r="T5084" i="31"/>
  <c r="I5084" i="31"/>
  <c r="A5084" i="31"/>
  <c r="W5083" i="31"/>
  <c r="T5083" i="31"/>
  <c r="I5083" i="31"/>
  <c r="A5083" i="31"/>
  <c r="W5082" i="31"/>
  <c r="T5082" i="31"/>
  <c r="I5082" i="31"/>
  <c r="A5082" i="31"/>
  <c r="W5081" i="31"/>
  <c r="T5081" i="31"/>
  <c r="I5081" i="31"/>
  <c r="A5081" i="31"/>
  <c r="W5080" i="31"/>
  <c r="T5080" i="31"/>
  <c r="I5080" i="31"/>
  <c r="A5080" i="31"/>
  <c r="W5079" i="31"/>
  <c r="T5079" i="31"/>
  <c r="I5079" i="31"/>
  <c r="A5079" i="31"/>
  <c r="W5078" i="31"/>
  <c r="T5078" i="31"/>
  <c r="I5078" i="31"/>
  <c r="A5078" i="31"/>
  <c r="W5077" i="31"/>
  <c r="T5077" i="31"/>
  <c r="I5077" i="31"/>
  <c r="A5077" i="31"/>
  <c r="W5076" i="31"/>
  <c r="T5076" i="31"/>
  <c r="I5076" i="31"/>
  <c r="A5076" i="31"/>
  <c r="W5075" i="31"/>
  <c r="T5075" i="31"/>
  <c r="I5075" i="31"/>
  <c r="A5075" i="31"/>
  <c r="W5074" i="31"/>
  <c r="T5074" i="31"/>
  <c r="I5074" i="31"/>
  <c r="A5074" i="31"/>
  <c r="W5073" i="31"/>
  <c r="T5073" i="31"/>
  <c r="I5073" i="31"/>
  <c r="A5073" i="31"/>
  <c r="W5072" i="31"/>
  <c r="T5072" i="31"/>
  <c r="I5072" i="31"/>
  <c r="A5072" i="31"/>
  <c r="W5071" i="31"/>
  <c r="T5071" i="31"/>
  <c r="I5071" i="31"/>
  <c r="A5071" i="31"/>
  <c r="W5070" i="31"/>
  <c r="T5070" i="31"/>
  <c r="I5070" i="31"/>
  <c r="A5070" i="31"/>
  <c r="W5069" i="31"/>
  <c r="T5069" i="31"/>
  <c r="I5069" i="31"/>
  <c r="A5069" i="31"/>
  <c r="W5068" i="31"/>
  <c r="T5068" i="31"/>
  <c r="I5068" i="31"/>
  <c r="A5068" i="31"/>
  <c r="W5067" i="31"/>
  <c r="T5067" i="31"/>
  <c r="I5067" i="31"/>
  <c r="A5067" i="31"/>
  <c r="W5066" i="31"/>
  <c r="T5066" i="31"/>
  <c r="I5066" i="31"/>
  <c r="A5066" i="31"/>
  <c r="W5065" i="31"/>
  <c r="T5065" i="31"/>
  <c r="I5065" i="31"/>
  <c r="A5065" i="31"/>
  <c r="W5064" i="31"/>
  <c r="T5064" i="31"/>
  <c r="I5064" i="31"/>
  <c r="A5064" i="31"/>
  <c r="W5063" i="31"/>
  <c r="T5063" i="31"/>
  <c r="I5063" i="31"/>
  <c r="A5063" i="31"/>
  <c r="W5062" i="31"/>
  <c r="T5062" i="31"/>
  <c r="I5062" i="31"/>
  <c r="A5062" i="31"/>
  <c r="W5061" i="31"/>
  <c r="T5061" i="31"/>
  <c r="I5061" i="31"/>
  <c r="A5061" i="31"/>
  <c r="W5060" i="31"/>
  <c r="T5060" i="31"/>
  <c r="I5060" i="31"/>
  <c r="A5060" i="31"/>
  <c r="W5059" i="31"/>
  <c r="T5059" i="31"/>
  <c r="I5059" i="31"/>
  <c r="A5059" i="31"/>
  <c r="W5058" i="31"/>
  <c r="T5058" i="31"/>
  <c r="I5058" i="31"/>
  <c r="A5058" i="31"/>
  <c r="W5057" i="31"/>
  <c r="T5057" i="31"/>
  <c r="I5057" i="31"/>
  <c r="A5057" i="31"/>
  <c r="W5056" i="31"/>
  <c r="T5056" i="31"/>
  <c r="I5056" i="31"/>
  <c r="A5056" i="31"/>
  <c r="W5055" i="31"/>
  <c r="T5055" i="31"/>
  <c r="I5055" i="31"/>
  <c r="A5055" i="31"/>
  <c r="W5054" i="31"/>
  <c r="T5054" i="31"/>
  <c r="I5054" i="31"/>
  <c r="A5054" i="31"/>
  <c r="W5053" i="31"/>
  <c r="T5053" i="31"/>
  <c r="I5053" i="31"/>
  <c r="A5053" i="31"/>
  <c r="W5052" i="31"/>
  <c r="T5052" i="31"/>
  <c r="I5052" i="31"/>
  <c r="A5052" i="31"/>
  <c r="W5051" i="31"/>
  <c r="T5051" i="31"/>
  <c r="I5051" i="31"/>
  <c r="A5051" i="31"/>
  <c r="W5050" i="31"/>
  <c r="T5050" i="31"/>
  <c r="I5050" i="31"/>
  <c r="A5050" i="31"/>
  <c r="W5049" i="31"/>
  <c r="T5049" i="31"/>
  <c r="I5049" i="31"/>
  <c r="A5049" i="31"/>
  <c r="W5048" i="31"/>
  <c r="T5048" i="31"/>
  <c r="I5048" i="31"/>
  <c r="A5048" i="31"/>
  <c r="W5047" i="31"/>
  <c r="T5047" i="31"/>
  <c r="I5047" i="31"/>
  <c r="A5047" i="31"/>
  <c r="W5046" i="31"/>
  <c r="T5046" i="31"/>
  <c r="I5046" i="31"/>
  <c r="A5046" i="31"/>
  <c r="W5045" i="31"/>
  <c r="T5045" i="31"/>
  <c r="I5045" i="31"/>
  <c r="A5045" i="31"/>
  <c r="W5044" i="31"/>
  <c r="T5044" i="31"/>
  <c r="I5044" i="31"/>
  <c r="A5044" i="31"/>
  <c r="W5043" i="31"/>
  <c r="T5043" i="31"/>
  <c r="I5043" i="31"/>
  <c r="A5043" i="31"/>
  <c r="W5042" i="31"/>
  <c r="T5042" i="31"/>
  <c r="I5042" i="31"/>
  <c r="A5042" i="31"/>
  <c r="W5041" i="31"/>
  <c r="T5041" i="31"/>
  <c r="I5041" i="31"/>
  <c r="A5041" i="31"/>
  <c r="W5040" i="31"/>
  <c r="T5040" i="31"/>
  <c r="I5040" i="31"/>
  <c r="A5040" i="31"/>
  <c r="W5039" i="31"/>
  <c r="T5039" i="31"/>
  <c r="I5039" i="31"/>
  <c r="A5039" i="31"/>
  <c r="W5038" i="31"/>
  <c r="T5038" i="31"/>
  <c r="I5038" i="31"/>
  <c r="A5038" i="31"/>
  <c r="W5037" i="31"/>
  <c r="T5037" i="31"/>
  <c r="I5037" i="31"/>
  <c r="A5037" i="31"/>
  <c r="W5036" i="31"/>
  <c r="T5036" i="31"/>
  <c r="I5036" i="31"/>
  <c r="A5036" i="31"/>
  <c r="W5035" i="31"/>
  <c r="T5035" i="31"/>
  <c r="I5035" i="31"/>
  <c r="A5035" i="31"/>
  <c r="W5034" i="31"/>
  <c r="T5034" i="31"/>
  <c r="I5034" i="31"/>
  <c r="A5034" i="31"/>
  <c r="W5033" i="31"/>
  <c r="T5033" i="31"/>
  <c r="I5033" i="31"/>
  <c r="A5033" i="31"/>
  <c r="W5032" i="31"/>
  <c r="T5032" i="31"/>
  <c r="I5032" i="31"/>
  <c r="A5032" i="31"/>
  <c r="W5031" i="31"/>
  <c r="T5031" i="31"/>
  <c r="I5031" i="31"/>
  <c r="A5031" i="31"/>
  <c r="W5030" i="31"/>
  <c r="T5030" i="31"/>
  <c r="I5030" i="31"/>
  <c r="A5030" i="31"/>
  <c r="W5029" i="31"/>
  <c r="T5029" i="31"/>
  <c r="I5029" i="31"/>
  <c r="A5029" i="31"/>
  <c r="W5028" i="31"/>
  <c r="T5028" i="31"/>
  <c r="I5028" i="31"/>
  <c r="A5028" i="31"/>
  <c r="W5027" i="31"/>
  <c r="T5027" i="31"/>
  <c r="I5027" i="31"/>
  <c r="A5027" i="31"/>
  <c r="W5026" i="31"/>
  <c r="T5026" i="31"/>
  <c r="I5026" i="31"/>
  <c r="A5026" i="31"/>
  <c r="W5025" i="31"/>
  <c r="T5025" i="31"/>
  <c r="I5025" i="31"/>
  <c r="A5025" i="31"/>
  <c r="W5024" i="31"/>
  <c r="T5024" i="31"/>
  <c r="I5024" i="31"/>
  <c r="A5024" i="31"/>
  <c r="W5023" i="31"/>
  <c r="T5023" i="31"/>
  <c r="I5023" i="31"/>
  <c r="A5023" i="31"/>
  <c r="W5022" i="31"/>
  <c r="T5022" i="31"/>
  <c r="I5022" i="31"/>
  <c r="A5022" i="31"/>
  <c r="W5021" i="31"/>
  <c r="T5021" i="31"/>
  <c r="I5021" i="31"/>
  <c r="A5021" i="31"/>
  <c r="W5020" i="31"/>
  <c r="T5020" i="31"/>
  <c r="I5020" i="31"/>
  <c r="A5020" i="31"/>
  <c r="W5019" i="31"/>
  <c r="T5019" i="31"/>
  <c r="I5019" i="31"/>
  <c r="A5019" i="31"/>
  <c r="W5018" i="31"/>
  <c r="T5018" i="31"/>
  <c r="I5018" i="31"/>
  <c r="A5018" i="31"/>
  <c r="W5017" i="31"/>
  <c r="T5017" i="31"/>
  <c r="I5017" i="31"/>
  <c r="A5017" i="31"/>
  <c r="W5016" i="31"/>
  <c r="T5016" i="31"/>
  <c r="I5016" i="31"/>
  <c r="A5016" i="31"/>
  <c r="W5015" i="31"/>
  <c r="T5015" i="31"/>
  <c r="I5015" i="31"/>
  <c r="A5015" i="31"/>
  <c r="W5014" i="31"/>
  <c r="T5014" i="31"/>
  <c r="I5014" i="31"/>
  <c r="A5014" i="31"/>
  <c r="W5013" i="31"/>
  <c r="T5013" i="31"/>
  <c r="I5013" i="31"/>
  <c r="A5013" i="31"/>
  <c r="W5012" i="31"/>
  <c r="T5012" i="31"/>
  <c r="I5012" i="31"/>
  <c r="A5012" i="31"/>
  <c r="W5011" i="31"/>
  <c r="T5011" i="31"/>
  <c r="I5011" i="31"/>
  <c r="A5011" i="31"/>
  <c r="W5010" i="31"/>
  <c r="T5010" i="31"/>
  <c r="I5010" i="31"/>
  <c r="A5010" i="31"/>
  <c r="W5009" i="31"/>
  <c r="T5009" i="31"/>
  <c r="I5009" i="31"/>
  <c r="A5009" i="31"/>
  <c r="W5008" i="31"/>
  <c r="T5008" i="31"/>
  <c r="I5008" i="31"/>
  <c r="A5008" i="31"/>
  <c r="W5007" i="31"/>
  <c r="T5007" i="31"/>
  <c r="I5007" i="31"/>
  <c r="A5007" i="31"/>
  <c r="W5006" i="31"/>
  <c r="T5006" i="31"/>
  <c r="I5006" i="31"/>
  <c r="A5006" i="31"/>
  <c r="W5005" i="31"/>
  <c r="T5005" i="31"/>
  <c r="I5005" i="31"/>
  <c r="A5005" i="31"/>
  <c r="W5004" i="31"/>
  <c r="T5004" i="31"/>
  <c r="I5004" i="31"/>
  <c r="A5004" i="31"/>
  <c r="W5003" i="31"/>
  <c r="T5003" i="31"/>
  <c r="I5003" i="31"/>
  <c r="A5003" i="31"/>
  <c r="W5002" i="31"/>
  <c r="T5002" i="31"/>
  <c r="I5002" i="31"/>
  <c r="A5002" i="31"/>
  <c r="W5001" i="31"/>
  <c r="T5001" i="31"/>
  <c r="I5001" i="31"/>
  <c r="A5001" i="31"/>
  <c r="W5000" i="31"/>
  <c r="T5000" i="31"/>
  <c r="I5000" i="31"/>
  <c r="A5000" i="31"/>
  <c r="W4999" i="31"/>
  <c r="T4999" i="31"/>
  <c r="I4999" i="31"/>
  <c r="A4999" i="31"/>
  <c r="W4998" i="31"/>
  <c r="T4998" i="31"/>
  <c r="I4998" i="31"/>
  <c r="A4998" i="31"/>
  <c r="W4997" i="31"/>
  <c r="T4997" i="31"/>
  <c r="I4997" i="31"/>
  <c r="A4997" i="31"/>
  <c r="W4996" i="31"/>
  <c r="T4996" i="31"/>
  <c r="I4996" i="31"/>
  <c r="A4996" i="31"/>
  <c r="W4995" i="31"/>
  <c r="T4995" i="31"/>
  <c r="I4995" i="31"/>
  <c r="A4995" i="31"/>
  <c r="W4994" i="31"/>
  <c r="T4994" i="31"/>
  <c r="I4994" i="31"/>
  <c r="A4994" i="31"/>
  <c r="W4993" i="31"/>
  <c r="T4993" i="31"/>
  <c r="I4993" i="31"/>
  <c r="A4993" i="31"/>
  <c r="W4992" i="31"/>
  <c r="T4992" i="31"/>
  <c r="I4992" i="31"/>
  <c r="A4992" i="31"/>
  <c r="W4991" i="31"/>
  <c r="T4991" i="31"/>
  <c r="I4991" i="31"/>
  <c r="A4991" i="31"/>
  <c r="W4990" i="31"/>
  <c r="T4990" i="31"/>
  <c r="I4990" i="31"/>
  <c r="A4990" i="31"/>
  <c r="W4989" i="31"/>
  <c r="T4989" i="31"/>
  <c r="I4989" i="31"/>
  <c r="A4989" i="31"/>
  <c r="W4988" i="31"/>
  <c r="T4988" i="31"/>
  <c r="I4988" i="31"/>
  <c r="A4988" i="31"/>
  <c r="W4987" i="31"/>
  <c r="T4987" i="31"/>
  <c r="I4987" i="31"/>
  <c r="A4987" i="31"/>
  <c r="W4986" i="31"/>
  <c r="T4986" i="31"/>
  <c r="I4986" i="31"/>
  <c r="A4986" i="31"/>
  <c r="W4985" i="31"/>
  <c r="T4985" i="31"/>
  <c r="I4985" i="31"/>
  <c r="A4985" i="31"/>
  <c r="W4984" i="31"/>
  <c r="T4984" i="31"/>
  <c r="I4984" i="31"/>
  <c r="A4984" i="31"/>
  <c r="W4983" i="31"/>
  <c r="T4983" i="31"/>
  <c r="I4983" i="31"/>
  <c r="A4983" i="31"/>
  <c r="W4982" i="31"/>
  <c r="T4982" i="31"/>
  <c r="I4982" i="31"/>
  <c r="A4982" i="31"/>
  <c r="W4981" i="31"/>
  <c r="T4981" i="31"/>
  <c r="I4981" i="31"/>
  <c r="A4981" i="31"/>
  <c r="W4980" i="31"/>
  <c r="T4980" i="31"/>
  <c r="I4980" i="31"/>
  <c r="A4980" i="31"/>
  <c r="W4979" i="31"/>
  <c r="T4979" i="31"/>
  <c r="I4979" i="31"/>
  <c r="A4979" i="31"/>
  <c r="W4978" i="31"/>
  <c r="T4978" i="31"/>
  <c r="I4978" i="31"/>
  <c r="A4978" i="31"/>
  <c r="W4977" i="31"/>
  <c r="T4977" i="31"/>
  <c r="I4977" i="31"/>
  <c r="A4977" i="31"/>
  <c r="W4976" i="31"/>
  <c r="T4976" i="31"/>
  <c r="I4976" i="31"/>
  <c r="A4976" i="31"/>
  <c r="W4975" i="31"/>
  <c r="T4975" i="31"/>
  <c r="I4975" i="31"/>
  <c r="A4975" i="31"/>
  <c r="W4974" i="31"/>
  <c r="T4974" i="31"/>
  <c r="I4974" i="31"/>
  <c r="A4974" i="31"/>
  <c r="W4973" i="31"/>
  <c r="T4973" i="31"/>
  <c r="I4973" i="31"/>
  <c r="A4973" i="31"/>
  <c r="W4972" i="31"/>
  <c r="T4972" i="31"/>
  <c r="I4972" i="31"/>
  <c r="A4972" i="31"/>
  <c r="W4971" i="31"/>
  <c r="T4971" i="31"/>
  <c r="I4971" i="31"/>
  <c r="A4971" i="31"/>
  <c r="W4970" i="31"/>
  <c r="T4970" i="31"/>
  <c r="I4970" i="31"/>
  <c r="A4970" i="31"/>
  <c r="W4969" i="31"/>
  <c r="T4969" i="31"/>
  <c r="I4969" i="31"/>
  <c r="A4969" i="31"/>
  <c r="W4968" i="31"/>
  <c r="T4968" i="31"/>
  <c r="I4968" i="31"/>
  <c r="A4968" i="31"/>
  <c r="W4967" i="31"/>
  <c r="T4967" i="31"/>
  <c r="I4967" i="31"/>
  <c r="A4967" i="31"/>
  <c r="W4966" i="31"/>
  <c r="T4966" i="31"/>
  <c r="I4966" i="31"/>
  <c r="A4966" i="31"/>
  <c r="W4965" i="31"/>
  <c r="T4965" i="31"/>
  <c r="I4965" i="31"/>
  <c r="A4965" i="31"/>
  <c r="W4964" i="31"/>
  <c r="T4964" i="31"/>
  <c r="I4964" i="31"/>
  <c r="A4964" i="31"/>
  <c r="W4963" i="31"/>
  <c r="T4963" i="31"/>
  <c r="I4963" i="31"/>
  <c r="A4963" i="31"/>
  <c r="W4962" i="31"/>
  <c r="T4962" i="31"/>
  <c r="I4962" i="31"/>
  <c r="A4962" i="31"/>
  <c r="W4961" i="31"/>
  <c r="T4961" i="31"/>
  <c r="I4961" i="31"/>
  <c r="A4961" i="31"/>
  <c r="W4960" i="31"/>
  <c r="T4960" i="31"/>
  <c r="I4960" i="31"/>
  <c r="A4960" i="31"/>
  <c r="W4959" i="31"/>
  <c r="T4959" i="31"/>
  <c r="I4959" i="31"/>
  <c r="A4959" i="31"/>
  <c r="W4958" i="31"/>
  <c r="T4958" i="31"/>
  <c r="I4958" i="31"/>
  <c r="A4958" i="31"/>
  <c r="W4957" i="31"/>
  <c r="T4957" i="31"/>
  <c r="I4957" i="31"/>
  <c r="A4957" i="31"/>
  <c r="W4956" i="31"/>
  <c r="T4956" i="31"/>
  <c r="I4956" i="31"/>
  <c r="A4956" i="31"/>
  <c r="W4955" i="31"/>
  <c r="T4955" i="31"/>
  <c r="I4955" i="31"/>
  <c r="A4955" i="31"/>
  <c r="W4954" i="31"/>
  <c r="T4954" i="31"/>
  <c r="I4954" i="31"/>
  <c r="A4954" i="31"/>
  <c r="W4953" i="31"/>
  <c r="T4953" i="31"/>
  <c r="I4953" i="31"/>
  <c r="A4953" i="31"/>
  <c r="W4952" i="31"/>
  <c r="T4952" i="31"/>
  <c r="I4952" i="31"/>
  <c r="A4952" i="31"/>
  <c r="W4951" i="31"/>
  <c r="T4951" i="31"/>
  <c r="I4951" i="31"/>
  <c r="A4951" i="31"/>
  <c r="W4950" i="31"/>
  <c r="T4950" i="31"/>
  <c r="I4950" i="31"/>
  <c r="A4950" i="31"/>
  <c r="W4949" i="31"/>
  <c r="T4949" i="31"/>
  <c r="I4949" i="31"/>
  <c r="A4949" i="31"/>
  <c r="W4948" i="31"/>
  <c r="T4948" i="31"/>
  <c r="I4948" i="31"/>
  <c r="A4948" i="31"/>
  <c r="W4947" i="31"/>
  <c r="T4947" i="31"/>
  <c r="I4947" i="31"/>
  <c r="A4947" i="31"/>
  <c r="W4946" i="31"/>
  <c r="T4946" i="31"/>
  <c r="I4946" i="31"/>
  <c r="A4946" i="31"/>
  <c r="W4945" i="31"/>
  <c r="T4945" i="31"/>
  <c r="I4945" i="31"/>
  <c r="A4945" i="31"/>
  <c r="W4944" i="31"/>
  <c r="T4944" i="31"/>
  <c r="I4944" i="31"/>
  <c r="A4944" i="31"/>
  <c r="W4943" i="31"/>
  <c r="T4943" i="31"/>
  <c r="I4943" i="31"/>
  <c r="A4943" i="31"/>
  <c r="W4942" i="31"/>
  <c r="T4942" i="31"/>
  <c r="I4942" i="31"/>
  <c r="A4942" i="31"/>
  <c r="W4941" i="31"/>
  <c r="T4941" i="31"/>
  <c r="I4941" i="31"/>
  <c r="A4941" i="31"/>
  <c r="W4940" i="31"/>
  <c r="T4940" i="31"/>
  <c r="I4940" i="31"/>
  <c r="A4940" i="31"/>
  <c r="W4939" i="31"/>
  <c r="T4939" i="31"/>
  <c r="I4939" i="31"/>
  <c r="A4939" i="31"/>
  <c r="W4938" i="31"/>
  <c r="T4938" i="31"/>
  <c r="I4938" i="31"/>
  <c r="A4938" i="31"/>
  <c r="W4937" i="31"/>
  <c r="T4937" i="31"/>
  <c r="I4937" i="31"/>
  <c r="A4937" i="31"/>
  <c r="W4936" i="31"/>
  <c r="T4936" i="31"/>
  <c r="I4936" i="31"/>
  <c r="A4936" i="31"/>
  <c r="W4935" i="31"/>
  <c r="T4935" i="31"/>
  <c r="I4935" i="31"/>
  <c r="A4935" i="31"/>
  <c r="W4934" i="31"/>
  <c r="T4934" i="31"/>
  <c r="I4934" i="31"/>
  <c r="A4934" i="31"/>
  <c r="W4933" i="31"/>
  <c r="T4933" i="31"/>
  <c r="I4933" i="31"/>
  <c r="A4933" i="31"/>
  <c r="W4932" i="31"/>
  <c r="T4932" i="31"/>
  <c r="I4932" i="31"/>
  <c r="A4932" i="31"/>
  <c r="W4931" i="31"/>
  <c r="T4931" i="31"/>
  <c r="I4931" i="31"/>
  <c r="A4931" i="31"/>
  <c r="W4930" i="31"/>
  <c r="T4930" i="31"/>
  <c r="I4930" i="31"/>
  <c r="A4930" i="31"/>
  <c r="W4929" i="31"/>
  <c r="T4929" i="31"/>
  <c r="I4929" i="31"/>
  <c r="A4929" i="31"/>
  <c r="W4928" i="31"/>
  <c r="T4928" i="31"/>
  <c r="I4928" i="31"/>
  <c r="A4928" i="31"/>
  <c r="W4927" i="31"/>
  <c r="T4927" i="31"/>
  <c r="I4927" i="31"/>
  <c r="A4927" i="31"/>
  <c r="W4926" i="31"/>
  <c r="T4926" i="31"/>
  <c r="I4926" i="31"/>
  <c r="A4926" i="31"/>
  <c r="W4925" i="31"/>
  <c r="T4925" i="31"/>
  <c r="I4925" i="31"/>
  <c r="A4925" i="31"/>
  <c r="W4924" i="31"/>
  <c r="T4924" i="31"/>
  <c r="I4924" i="31"/>
  <c r="A4924" i="31"/>
  <c r="W4923" i="31"/>
  <c r="T4923" i="31"/>
  <c r="I4923" i="31"/>
  <c r="A4923" i="31"/>
  <c r="W4922" i="31"/>
  <c r="T4922" i="31"/>
  <c r="I4922" i="31"/>
  <c r="A4922" i="31"/>
  <c r="W4921" i="31"/>
  <c r="T4921" i="31"/>
  <c r="I4921" i="31"/>
  <c r="A4921" i="31"/>
  <c r="W4920" i="31"/>
  <c r="T4920" i="31"/>
  <c r="I4920" i="31"/>
  <c r="A4920" i="31"/>
  <c r="W4919" i="31"/>
  <c r="T4919" i="31"/>
  <c r="I4919" i="31"/>
  <c r="A4919" i="31"/>
  <c r="W4918" i="31"/>
  <c r="T4918" i="31"/>
  <c r="I4918" i="31"/>
  <c r="A4918" i="31"/>
  <c r="W4917" i="31"/>
  <c r="T4917" i="31"/>
  <c r="I4917" i="31"/>
  <c r="A4917" i="31"/>
  <c r="W4916" i="31"/>
  <c r="T4916" i="31"/>
  <c r="I4916" i="31"/>
  <c r="A4916" i="31"/>
  <c r="W4915" i="31"/>
  <c r="T4915" i="31"/>
  <c r="I4915" i="31"/>
  <c r="A4915" i="31"/>
  <c r="W4914" i="31"/>
  <c r="T4914" i="31"/>
  <c r="I4914" i="31"/>
  <c r="A4914" i="31"/>
  <c r="W4913" i="31"/>
  <c r="T4913" i="31"/>
  <c r="I4913" i="31"/>
  <c r="A4913" i="31"/>
  <c r="W4912" i="31"/>
  <c r="T4912" i="31"/>
  <c r="I4912" i="31"/>
  <c r="A4912" i="31"/>
  <c r="W4911" i="31"/>
  <c r="T4911" i="31"/>
  <c r="I4911" i="31"/>
  <c r="A4911" i="31"/>
  <c r="W4910" i="31"/>
  <c r="T4910" i="31"/>
  <c r="I4910" i="31"/>
  <c r="A4910" i="31"/>
  <c r="W4909" i="31"/>
  <c r="T4909" i="31"/>
  <c r="I4909" i="31"/>
  <c r="A4909" i="31"/>
  <c r="W4908" i="31"/>
  <c r="T4908" i="31"/>
  <c r="I4908" i="31"/>
  <c r="A4908" i="31"/>
  <c r="W4907" i="31"/>
  <c r="T4907" i="31"/>
  <c r="I4907" i="31"/>
  <c r="A4907" i="31"/>
  <c r="W4906" i="31"/>
  <c r="T4906" i="31"/>
  <c r="I4906" i="31"/>
  <c r="A4906" i="31"/>
  <c r="W4905" i="31"/>
  <c r="T4905" i="31"/>
  <c r="I4905" i="31"/>
  <c r="A4905" i="31"/>
  <c r="W4904" i="31"/>
  <c r="T4904" i="31"/>
  <c r="I4904" i="31"/>
  <c r="A4904" i="31"/>
  <c r="W4903" i="31"/>
  <c r="T4903" i="31"/>
  <c r="I4903" i="31"/>
  <c r="A4903" i="31"/>
  <c r="W4902" i="31"/>
  <c r="T4902" i="31"/>
  <c r="I4902" i="31"/>
  <c r="A4902" i="31"/>
  <c r="W4901" i="31"/>
  <c r="T4901" i="31"/>
  <c r="I4901" i="31"/>
  <c r="A4901" i="31"/>
  <c r="W4900" i="31"/>
  <c r="T4900" i="31"/>
  <c r="I4900" i="31"/>
  <c r="A4900" i="31"/>
  <c r="W4899" i="31"/>
  <c r="T4899" i="31"/>
  <c r="I4899" i="31"/>
  <c r="A4899" i="31"/>
  <c r="W4898" i="31"/>
  <c r="T4898" i="31"/>
  <c r="I4898" i="31"/>
  <c r="A4898" i="31"/>
  <c r="W4897" i="31"/>
  <c r="T4897" i="31"/>
  <c r="I4897" i="31"/>
  <c r="A4897" i="31"/>
  <c r="W4896" i="31"/>
  <c r="T4896" i="31"/>
  <c r="I4896" i="31"/>
  <c r="A4896" i="31"/>
  <c r="W4895" i="31"/>
  <c r="T4895" i="31"/>
  <c r="I4895" i="31"/>
  <c r="A4895" i="31"/>
  <c r="W4894" i="31"/>
  <c r="T4894" i="31"/>
  <c r="I4894" i="31"/>
  <c r="A4894" i="31"/>
  <c r="W4893" i="31"/>
  <c r="T4893" i="31"/>
  <c r="I4893" i="31"/>
  <c r="A4893" i="31"/>
  <c r="W4892" i="31"/>
  <c r="T4892" i="31"/>
  <c r="I4892" i="31"/>
  <c r="A4892" i="31"/>
  <c r="W4891" i="31"/>
  <c r="T4891" i="31"/>
  <c r="I4891" i="31"/>
  <c r="A4891" i="31"/>
  <c r="W4890" i="31"/>
  <c r="T4890" i="31"/>
  <c r="I4890" i="31"/>
  <c r="A4890" i="31"/>
  <c r="W4889" i="31"/>
  <c r="T4889" i="31"/>
  <c r="I4889" i="31"/>
  <c r="A4889" i="31"/>
  <c r="W4888" i="31"/>
  <c r="T4888" i="31"/>
  <c r="I4888" i="31"/>
  <c r="A4888" i="31"/>
  <c r="W4887" i="31"/>
  <c r="T4887" i="31"/>
  <c r="I4887" i="31"/>
  <c r="A4887" i="31"/>
  <c r="W4886" i="31"/>
  <c r="T4886" i="31"/>
  <c r="I4886" i="31"/>
  <c r="A4886" i="31"/>
  <c r="W4885" i="31"/>
  <c r="T4885" i="31"/>
  <c r="I4885" i="31"/>
  <c r="A4885" i="31"/>
  <c r="W4884" i="31"/>
  <c r="T4884" i="31"/>
  <c r="I4884" i="31"/>
  <c r="A4884" i="31"/>
  <c r="W4883" i="31"/>
  <c r="T4883" i="31"/>
  <c r="I4883" i="31"/>
  <c r="A4883" i="31"/>
  <c r="W4882" i="31"/>
  <c r="T4882" i="31"/>
  <c r="I4882" i="31"/>
  <c r="A4882" i="31"/>
  <c r="W4881" i="31"/>
  <c r="T4881" i="31"/>
  <c r="I4881" i="31"/>
  <c r="A4881" i="31"/>
  <c r="W4880" i="31"/>
  <c r="T4880" i="31"/>
  <c r="I4880" i="31"/>
  <c r="A4880" i="31"/>
  <c r="W4879" i="31"/>
  <c r="T4879" i="31"/>
  <c r="I4879" i="31"/>
  <c r="A4879" i="31"/>
  <c r="W4878" i="31"/>
  <c r="T4878" i="31"/>
  <c r="I4878" i="31"/>
  <c r="A4878" i="31"/>
  <c r="W4877" i="31"/>
  <c r="T4877" i="31"/>
  <c r="I4877" i="31"/>
  <c r="A4877" i="31"/>
  <c r="W4876" i="31"/>
  <c r="T4876" i="31"/>
  <c r="I4876" i="31"/>
  <c r="A4876" i="31"/>
  <c r="W4875" i="31"/>
  <c r="T4875" i="31"/>
  <c r="I4875" i="31"/>
  <c r="A4875" i="31"/>
  <c r="W4874" i="31"/>
  <c r="T4874" i="31"/>
  <c r="I4874" i="31"/>
  <c r="A4874" i="31"/>
  <c r="W4873" i="31"/>
  <c r="T4873" i="31"/>
  <c r="I4873" i="31"/>
  <c r="A4873" i="31"/>
  <c r="W4872" i="31"/>
  <c r="T4872" i="31"/>
  <c r="I4872" i="31"/>
  <c r="A4872" i="31"/>
  <c r="W4871" i="31"/>
  <c r="T4871" i="31"/>
  <c r="I4871" i="31"/>
  <c r="A4871" i="31"/>
  <c r="W4870" i="31"/>
  <c r="T4870" i="31"/>
  <c r="I4870" i="31"/>
  <c r="A4870" i="31"/>
  <c r="W4869" i="31"/>
  <c r="T4869" i="31"/>
  <c r="I4869" i="31"/>
  <c r="A4869" i="31"/>
  <c r="W4868" i="31"/>
  <c r="T4868" i="31"/>
  <c r="I4868" i="31"/>
  <c r="A4868" i="31"/>
  <c r="W4867" i="31"/>
  <c r="T4867" i="31"/>
  <c r="I4867" i="31"/>
  <c r="A4867" i="31"/>
  <c r="W4866" i="31"/>
  <c r="T4866" i="31"/>
  <c r="I4866" i="31"/>
  <c r="A4866" i="31"/>
  <c r="W4865" i="31"/>
  <c r="T4865" i="31"/>
  <c r="I4865" i="31"/>
  <c r="A4865" i="31"/>
  <c r="W4864" i="31"/>
  <c r="T4864" i="31"/>
  <c r="I4864" i="31"/>
  <c r="A4864" i="31"/>
  <c r="W4863" i="31"/>
  <c r="T4863" i="31"/>
  <c r="I4863" i="31"/>
  <c r="A4863" i="31"/>
  <c r="W4862" i="31"/>
  <c r="T4862" i="31"/>
  <c r="I4862" i="31"/>
  <c r="A4862" i="31"/>
  <c r="W4861" i="31"/>
  <c r="T4861" i="31"/>
  <c r="I4861" i="31"/>
  <c r="A4861" i="31"/>
  <c r="W4860" i="31"/>
  <c r="T4860" i="31"/>
  <c r="I4860" i="31"/>
  <c r="A4860" i="31"/>
  <c r="W4859" i="31"/>
  <c r="T4859" i="31"/>
  <c r="I4859" i="31"/>
  <c r="A4859" i="31"/>
  <c r="W4858" i="31"/>
  <c r="T4858" i="31"/>
  <c r="I4858" i="31"/>
  <c r="A4858" i="31"/>
  <c r="W4857" i="31"/>
  <c r="T4857" i="31"/>
  <c r="I4857" i="31"/>
  <c r="A4857" i="31"/>
  <c r="W4856" i="31"/>
  <c r="T4856" i="31"/>
  <c r="I4856" i="31"/>
  <c r="A4856" i="31"/>
  <c r="W4855" i="31"/>
  <c r="T4855" i="31"/>
  <c r="I4855" i="31"/>
  <c r="A4855" i="31"/>
  <c r="W4854" i="31"/>
  <c r="T4854" i="31"/>
  <c r="I4854" i="31"/>
  <c r="A4854" i="31"/>
  <c r="W4853" i="31"/>
  <c r="T4853" i="31"/>
  <c r="I4853" i="31"/>
  <c r="A4853" i="31"/>
  <c r="W4852" i="31"/>
  <c r="T4852" i="31"/>
  <c r="I4852" i="31"/>
  <c r="A4852" i="31"/>
  <c r="W4851" i="31"/>
  <c r="T4851" i="31"/>
  <c r="I4851" i="31"/>
  <c r="A4851" i="31"/>
  <c r="W4850" i="31"/>
  <c r="T4850" i="31"/>
  <c r="I4850" i="31"/>
  <c r="A4850" i="31"/>
  <c r="W4849" i="31"/>
  <c r="T4849" i="31"/>
  <c r="I4849" i="31"/>
  <c r="A4849" i="31"/>
  <c r="W4848" i="31"/>
  <c r="T4848" i="31"/>
  <c r="I4848" i="31"/>
  <c r="A4848" i="31"/>
  <c r="W4847" i="31"/>
  <c r="T4847" i="31"/>
  <c r="I4847" i="31"/>
  <c r="A4847" i="31"/>
  <c r="W4846" i="31"/>
  <c r="T4846" i="31"/>
  <c r="I4846" i="31"/>
  <c r="A4846" i="31"/>
  <c r="W4845" i="31"/>
  <c r="T4845" i="31"/>
  <c r="I4845" i="31"/>
  <c r="A4845" i="31"/>
  <c r="W4844" i="31"/>
  <c r="T4844" i="31"/>
  <c r="I4844" i="31"/>
  <c r="A4844" i="31"/>
  <c r="W4843" i="31"/>
  <c r="T4843" i="31"/>
  <c r="I4843" i="31"/>
  <c r="A4843" i="31"/>
  <c r="W4842" i="31"/>
  <c r="T4842" i="31"/>
  <c r="I4842" i="31"/>
  <c r="A4842" i="31"/>
  <c r="W4841" i="31"/>
  <c r="T4841" i="31"/>
  <c r="I4841" i="31"/>
  <c r="A4841" i="31"/>
  <c r="W4840" i="31"/>
  <c r="T4840" i="31"/>
  <c r="I4840" i="31"/>
  <c r="A4840" i="31"/>
  <c r="W4839" i="31"/>
  <c r="T4839" i="31"/>
  <c r="I4839" i="31"/>
  <c r="A4839" i="31"/>
  <c r="W4838" i="31"/>
  <c r="T4838" i="31"/>
  <c r="I4838" i="31"/>
  <c r="A4838" i="31"/>
  <c r="W4837" i="31"/>
  <c r="T4837" i="31"/>
  <c r="I4837" i="31"/>
  <c r="A4837" i="31"/>
  <c r="W4836" i="31"/>
  <c r="T4836" i="31"/>
  <c r="I4836" i="31"/>
  <c r="A4836" i="31"/>
  <c r="W4835" i="31"/>
  <c r="T4835" i="31"/>
  <c r="I4835" i="31"/>
  <c r="A4835" i="31"/>
  <c r="W4834" i="31"/>
  <c r="T4834" i="31"/>
  <c r="I4834" i="31"/>
  <c r="A4834" i="31"/>
  <c r="W4833" i="31"/>
  <c r="T4833" i="31"/>
  <c r="I4833" i="31"/>
  <c r="A4833" i="31"/>
  <c r="W4832" i="31"/>
  <c r="T4832" i="31"/>
  <c r="I4832" i="31"/>
  <c r="A4832" i="31"/>
  <c r="W4831" i="31"/>
  <c r="T4831" i="31"/>
  <c r="I4831" i="31"/>
  <c r="A4831" i="31"/>
  <c r="W4830" i="31"/>
  <c r="T4830" i="31"/>
  <c r="I4830" i="31"/>
  <c r="A4830" i="31"/>
  <c r="W4829" i="31"/>
  <c r="T4829" i="31"/>
  <c r="I4829" i="31"/>
  <c r="A4829" i="31"/>
  <c r="W4828" i="31"/>
  <c r="T4828" i="31"/>
  <c r="I4828" i="31"/>
  <c r="A4828" i="31"/>
  <c r="W4827" i="31"/>
  <c r="T4827" i="31"/>
  <c r="I4827" i="31"/>
  <c r="A4827" i="31"/>
  <c r="W4826" i="31"/>
  <c r="T4826" i="31"/>
  <c r="I4826" i="31"/>
  <c r="A4826" i="31"/>
  <c r="W4825" i="31"/>
  <c r="T4825" i="31"/>
  <c r="I4825" i="31"/>
  <c r="A4825" i="31"/>
  <c r="W4824" i="31"/>
  <c r="T4824" i="31"/>
  <c r="I4824" i="31"/>
  <c r="A4824" i="31"/>
  <c r="W4823" i="31"/>
  <c r="T4823" i="31"/>
  <c r="I4823" i="31"/>
  <c r="A4823" i="31"/>
  <c r="W4822" i="31"/>
  <c r="T4822" i="31"/>
  <c r="I4822" i="31"/>
  <c r="A4822" i="31"/>
  <c r="W4821" i="31"/>
  <c r="T4821" i="31"/>
  <c r="I4821" i="31"/>
  <c r="A4821" i="31"/>
  <c r="W4820" i="31"/>
  <c r="T4820" i="31"/>
  <c r="I4820" i="31"/>
  <c r="A4820" i="31"/>
  <c r="W4819" i="31"/>
  <c r="T4819" i="31"/>
  <c r="I4819" i="31"/>
  <c r="A4819" i="31"/>
  <c r="W4818" i="31"/>
  <c r="T4818" i="31"/>
  <c r="I4818" i="31"/>
  <c r="A4818" i="31"/>
  <c r="W4817" i="31"/>
  <c r="T4817" i="31"/>
  <c r="I4817" i="31"/>
  <c r="A4817" i="31"/>
  <c r="W4816" i="31"/>
  <c r="T4816" i="31"/>
  <c r="I4816" i="31"/>
  <c r="A4816" i="31"/>
  <c r="W4815" i="31"/>
  <c r="T4815" i="31"/>
  <c r="I4815" i="31"/>
  <c r="A4815" i="31"/>
  <c r="W4814" i="31"/>
  <c r="T4814" i="31"/>
  <c r="I4814" i="31"/>
  <c r="A4814" i="31"/>
  <c r="W4813" i="31"/>
  <c r="T4813" i="31"/>
  <c r="I4813" i="31"/>
  <c r="A4813" i="31"/>
  <c r="W4812" i="31"/>
  <c r="T4812" i="31"/>
  <c r="I4812" i="31"/>
  <c r="A4812" i="31"/>
  <c r="W4811" i="31"/>
  <c r="T4811" i="31"/>
  <c r="I4811" i="31"/>
  <c r="A4811" i="31"/>
  <c r="W4810" i="31"/>
  <c r="T4810" i="31"/>
  <c r="I4810" i="31"/>
  <c r="A4810" i="31"/>
  <c r="W4809" i="31"/>
  <c r="T4809" i="31"/>
  <c r="I4809" i="31"/>
  <c r="A4809" i="31"/>
  <c r="W4808" i="31"/>
  <c r="T4808" i="31"/>
  <c r="I4808" i="31"/>
  <c r="A4808" i="31"/>
  <c r="W4807" i="31"/>
  <c r="T4807" i="31"/>
  <c r="I4807" i="31"/>
  <c r="A4807" i="31"/>
  <c r="W4806" i="31"/>
  <c r="T4806" i="31"/>
  <c r="I4806" i="31"/>
  <c r="A4806" i="31"/>
  <c r="W4805" i="31"/>
  <c r="T4805" i="31"/>
  <c r="I4805" i="31"/>
  <c r="A4805" i="31"/>
  <c r="W4804" i="31"/>
  <c r="T4804" i="31"/>
  <c r="I4804" i="31"/>
  <c r="A4804" i="31"/>
  <c r="W4803" i="31"/>
  <c r="T4803" i="31"/>
  <c r="I4803" i="31"/>
  <c r="A4803" i="31"/>
  <c r="W4802" i="31"/>
  <c r="T4802" i="31"/>
  <c r="I4802" i="31"/>
  <c r="A4802" i="31"/>
  <c r="W4801" i="31"/>
  <c r="T4801" i="31"/>
  <c r="I4801" i="31"/>
  <c r="A4801" i="31"/>
  <c r="W4800" i="31"/>
  <c r="T4800" i="31"/>
  <c r="I4800" i="31"/>
  <c r="A4800" i="31"/>
  <c r="W4799" i="31"/>
  <c r="T4799" i="31"/>
  <c r="I4799" i="31"/>
  <c r="A4799" i="31"/>
  <c r="W4798" i="31"/>
  <c r="T4798" i="31"/>
  <c r="I4798" i="31"/>
  <c r="A4798" i="31"/>
  <c r="W4797" i="31"/>
  <c r="T4797" i="31"/>
  <c r="I4797" i="31"/>
  <c r="A4797" i="31"/>
  <c r="W4796" i="31"/>
  <c r="T4796" i="31"/>
  <c r="I4796" i="31"/>
  <c r="A4796" i="31"/>
  <c r="W4795" i="31"/>
  <c r="T4795" i="31"/>
  <c r="I4795" i="31"/>
  <c r="A4795" i="31"/>
  <c r="W4794" i="31"/>
  <c r="T4794" i="31"/>
  <c r="I4794" i="31"/>
  <c r="A4794" i="31"/>
  <c r="W4793" i="31"/>
  <c r="T4793" i="31"/>
  <c r="I4793" i="31"/>
  <c r="A4793" i="31"/>
  <c r="W4792" i="31"/>
  <c r="T4792" i="31"/>
  <c r="I4792" i="31"/>
  <c r="A4792" i="31"/>
  <c r="W4791" i="31"/>
  <c r="T4791" i="31"/>
  <c r="I4791" i="31"/>
  <c r="A4791" i="31"/>
  <c r="W4790" i="31"/>
  <c r="T4790" i="31"/>
  <c r="I4790" i="31"/>
  <c r="A4790" i="31"/>
  <c r="W4789" i="31"/>
  <c r="T4789" i="31"/>
  <c r="I4789" i="31"/>
  <c r="A4789" i="31"/>
  <c r="W4788" i="31"/>
  <c r="T4788" i="31"/>
  <c r="I4788" i="31"/>
  <c r="A4788" i="31"/>
  <c r="W4787" i="31"/>
  <c r="T4787" i="31"/>
  <c r="I4787" i="31"/>
  <c r="A4787" i="31"/>
  <c r="W4786" i="31"/>
  <c r="T4786" i="31"/>
  <c r="I4786" i="31"/>
  <c r="A4786" i="31"/>
  <c r="W4785" i="31"/>
  <c r="T4785" i="31"/>
  <c r="I4785" i="31"/>
  <c r="A4785" i="31"/>
  <c r="W4784" i="31"/>
  <c r="T4784" i="31"/>
  <c r="I4784" i="31"/>
  <c r="A4784" i="31"/>
  <c r="W4783" i="31"/>
  <c r="T4783" i="31"/>
  <c r="I4783" i="31"/>
  <c r="A4783" i="31"/>
  <c r="W4782" i="31"/>
  <c r="T4782" i="31"/>
  <c r="I4782" i="31"/>
  <c r="A4782" i="31"/>
  <c r="W4781" i="31"/>
  <c r="T4781" i="31"/>
  <c r="I4781" i="31"/>
  <c r="A4781" i="31"/>
  <c r="W4780" i="31"/>
  <c r="T4780" i="31"/>
  <c r="I4780" i="31"/>
  <c r="A4780" i="31"/>
  <c r="W4779" i="31"/>
  <c r="T4779" i="31"/>
  <c r="I4779" i="31"/>
  <c r="A4779" i="31"/>
  <c r="W4778" i="31"/>
  <c r="T4778" i="31"/>
  <c r="I4778" i="31"/>
  <c r="A4778" i="31"/>
  <c r="W4777" i="31"/>
  <c r="T4777" i="31"/>
  <c r="I4777" i="31"/>
  <c r="A4777" i="31"/>
  <c r="W4776" i="31"/>
  <c r="T4776" i="31"/>
  <c r="I4776" i="31"/>
  <c r="A4776" i="31"/>
  <c r="W4775" i="31"/>
  <c r="T4775" i="31"/>
  <c r="I4775" i="31"/>
  <c r="A4775" i="31"/>
  <c r="W4774" i="31"/>
  <c r="T4774" i="31"/>
  <c r="I4774" i="31"/>
  <c r="A4774" i="31"/>
  <c r="W4773" i="31"/>
  <c r="T4773" i="31"/>
  <c r="I4773" i="31"/>
  <c r="A4773" i="31"/>
  <c r="W4772" i="31"/>
  <c r="T4772" i="31"/>
  <c r="I4772" i="31"/>
  <c r="A4772" i="31"/>
  <c r="W4771" i="31"/>
  <c r="T4771" i="31"/>
  <c r="I4771" i="31"/>
  <c r="A4771" i="31"/>
  <c r="W4770" i="31"/>
  <c r="T4770" i="31"/>
  <c r="I4770" i="31"/>
  <c r="A4770" i="31"/>
  <c r="W4769" i="31"/>
  <c r="T4769" i="31"/>
  <c r="I4769" i="31"/>
  <c r="A4769" i="31"/>
  <c r="W4768" i="31"/>
  <c r="T4768" i="31"/>
  <c r="I4768" i="31"/>
  <c r="A4768" i="31"/>
  <c r="W4767" i="31"/>
  <c r="T4767" i="31"/>
  <c r="I4767" i="31"/>
  <c r="A4767" i="31"/>
  <c r="W4766" i="31"/>
  <c r="T4766" i="31"/>
  <c r="I4766" i="31"/>
  <c r="A4766" i="31"/>
  <c r="W4765" i="31"/>
  <c r="T4765" i="31"/>
  <c r="I4765" i="31"/>
  <c r="A4765" i="31"/>
  <c r="W4764" i="31"/>
  <c r="T4764" i="31"/>
  <c r="I4764" i="31"/>
  <c r="A4764" i="31"/>
  <c r="W4763" i="31"/>
  <c r="T4763" i="31"/>
  <c r="I4763" i="31"/>
  <c r="A4763" i="31"/>
  <c r="W4762" i="31"/>
  <c r="T4762" i="31"/>
  <c r="I4762" i="31"/>
  <c r="A4762" i="31"/>
  <c r="W4761" i="31"/>
  <c r="T4761" i="31"/>
  <c r="I4761" i="31"/>
  <c r="A4761" i="31"/>
  <c r="W4760" i="31"/>
  <c r="T4760" i="31"/>
  <c r="I4760" i="31"/>
  <c r="A4760" i="31"/>
  <c r="W4759" i="31"/>
  <c r="T4759" i="31"/>
  <c r="I4759" i="31"/>
  <c r="A4759" i="31"/>
  <c r="W4758" i="31"/>
  <c r="T4758" i="31"/>
  <c r="I4758" i="31"/>
  <c r="A4758" i="31"/>
  <c r="W4757" i="31"/>
  <c r="T4757" i="31"/>
  <c r="I4757" i="31"/>
  <c r="A4757" i="31"/>
  <c r="W4756" i="31"/>
  <c r="T4756" i="31"/>
  <c r="I4756" i="31"/>
  <c r="A4756" i="31"/>
  <c r="W4755" i="31"/>
  <c r="T4755" i="31"/>
  <c r="I4755" i="31"/>
  <c r="A4755" i="31"/>
  <c r="W4754" i="31"/>
  <c r="T4754" i="31"/>
  <c r="I4754" i="31"/>
  <c r="A4754" i="31"/>
  <c r="W4753" i="31"/>
  <c r="T4753" i="31"/>
  <c r="I4753" i="31"/>
  <c r="A4753" i="31"/>
  <c r="W4752" i="31"/>
  <c r="T4752" i="31"/>
  <c r="I4752" i="31"/>
  <c r="A4752" i="31"/>
  <c r="W4751" i="31"/>
  <c r="T4751" i="31"/>
  <c r="I4751" i="31"/>
  <c r="A4751" i="31"/>
  <c r="W4750" i="31"/>
  <c r="T4750" i="31"/>
  <c r="I4750" i="31"/>
  <c r="A4750" i="31"/>
  <c r="W4749" i="31"/>
  <c r="T4749" i="31"/>
  <c r="I4749" i="31"/>
  <c r="A4749" i="31"/>
  <c r="W4748" i="31"/>
  <c r="T4748" i="31"/>
  <c r="I4748" i="31"/>
  <c r="A4748" i="31"/>
  <c r="W4747" i="31"/>
  <c r="T4747" i="31"/>
  <c r="I4747" i="31"/>
  <c r="A4747" i="31"/>
  <c r="W4746" i="31"/>
  <c r="T4746" i="31"/>
  <c r="I4746" i="31"/>
  <c r="A4746" i="31"/>
  <c r="W4745" i="31"/>
  <c r="T4745" i="31"/>
  <c r="I4745" i="31"/>
  <c r="A4745" i="31"/>
  <c r="W4744" i="31"/>
  <c r="T4744" i="31"/>
  <c r="I4744" i="31"/>
  <c r="A4744" i="31"/>
  <c r="W4743" i="31"/>
  <c r="T4743" i="31"/>
  <c r="I4743" i="31"/>
  <c r="A4743" i="31"/>
  <c r="W4742" i="31"/>
  <c r="T4742" i="31"/>
  <c r="I4742" i="31"/>
  <c r="A4742" i="31"/>
  <c r="W4741" i="31"/>
  <c r="T4741" i="31"/>
  <c r="I4741" i="31"/>
  <c r="A4741" i="31"/>
  <c r="W4740" i="31"/>
  <c r="T4740" i="31"/>
  <c r="I4740" i="31"/>
  <c r="A4740" i="31"/>
  <c r="W4739" i="31"/>
  <c r="T4739" i="31"/>
  <c r="I4739" i="31"/>
  <c r="A4739" i="31"/>
  <c r="W4738" i="31"/>
  <c r="T4738" i="31"/>
  <c r="I4738" i="31"/>
  <c r="A4738" i="31"/>
  <c r="W4737" i="31"/>
  <c r="T4737" i="31"/>
  <c r="I4737" i="31"/>
  <c r="A4737" i="31"/>
  <c r="W4736" i="31"/>
  <c r="T4736" i="31"/>
  <c r="I4736" i="31"/>
  <c r="A4736" i="31"/>
  <c r="W4735" i="31"/>
  <c r="T4735" i="31"/>
  <c r="I4735" i="31"/>
  <c r="A4735" i="31"/>
  <c r="W4734" i="31"/>
  <c r="T4734" i="31"/>
  <c r="I4734" i="31"/>
  <c r="A4734" i="31"/>
  <c r="W4733" i="31"/>
  <c r="T4733" i="31"/>
  <c r="I4733" i="31"/>
  <c r="A4733" i="31"/>
  <c r="W4732" i="31"/>
  <c r="T4732" i="31"/>
  <c r="I4732" i="31"/>
  <c r="A4732" i="31"/>
  <c r="W4731" i="31"/>
  <c r="T4731" i="31"/>
  <c r="I4731" i="31"/>
  <c r="A4731" i="31"/>
  <c r="W4730" i="31"/>
  <c r="T4730" i="31"/>
  <c r="I4730" i="31"/>
  <c r="A4730" i="31"/>
  <c r="W4729" i="31"/>
  <c r="T4729" i="31"/>
  <c r="I4729" i="31"/>
  <c r="A4729" i="31"/>
  <c r="W4728" i="31"/>
  <c r="T4728" i="31"/>
  <c r="I4728" i="31"/>
  <c r="A4728" i="31"/>
  <c r="W4727" i="31"/>
  <c r="T4727" i="31"/>
  <c r="I4727" i="31"/>
  <c r="A4727" i="31"/>
  <c r="W4726" i="31"/>
  <c r="T4726" i="31"/>
  <c r="I4726" i="31"/>
  <c r="A4726" i="31"/>
  <c r="W4725" i="31"/>
  <c r="T4725" i="31"/>
  <c r="I4725" i="31"/>
  <c r="A4725" i="31"/>
  <c r="W4724" i="31"/>
  <c r="T4724" i="31"/>
  <c r="I4724" i="31"/>
  <c r="A4724" i="31"/>
  <c r="W4723" i="31"/>
  <c r="T4723" i="31"/>
  <c r="I4723" i="31"/>
  <c r="A4723" i="31"/>
  <c r="W4722" i="31"/>
  <c r="T4722" i="31"/>
  <c r="I4722" i="31"/>
  <c r="A4722" i="31"/>
  <c r="W4721" i="31"/>
  <c r="T4721" i="31"/>
  <c r="I4721" i="31"/>
  <c r="A4721" i="31"/>
  <c r="W4720" i="31"/>
  <c r="T4720" i="31"/>
  <c r="I4720" i="31"/>
  <c r="A4720" i="31"/>
  <c r="W4719" i="31"/>
  <c r="T4719" i="31"/>
  <c r="I4719" i="31"/>
  <c r="A4719" i="31"/>
  <c r="W4718" i="31"/>
  <c r="T4718" i="31"/>
  <c r="I4718" i="31"/>
  <c r="A4718" i="31"/>
  <c r="W4717" i="31"/>
  <c r="T4717" i="31"/>
  <c r="I4717" i="31"/>
  <c r="A4717" i="31"/>
  <c r="W4716" i="31"/>
  <c r="T4716" i="31"/>
  <c r="I4716" i="31"/>
  <c r="A4716" i="31"/>
  <c r="W4715" i="31"/>
  <c r="T4715" i="31"/>
  <c r="I4715" i="31"/>
  <c r="A4715" i="31"/>
  <c r="W4714" i="31"/>
  <c r="T4714" i="31"/>
  <c r="I4714" i="31"/>
  <c r="A4714" i="31"/>
  <c r="W4713" i="31"/>
  <c r="T4713" i="31"/>
  <c r="I4713" i="31"/>
  <c r="A4713" i="31"/>
  <c r="W4712" i="31"/>
  <c r="T4712" i="31"/>
  <c r="I4712" i="31"/>
  <c r="A4712" i="31"/>
  <c r="W4711" i="31"/>
  <c r="T4711" i="31"/>
  <c r="I4711" i="31"/>
  <c r="A4711" i="31"/>
  <c r="W4710" i="31"/>
  <c r="T4710" i="31"/>
  <c r="I4710" i="31"/>
  <c r="A4710" i="31"/>
  <c r="W4709" i="31"/>
  <c r="T4709" i="31"/>
  <c r="I4709" i="31"/>
  <c r="A4709" i="31"/>
  <c r="W4708" i="31"/>
  <c r="T4708" i="31"/>
  <c r="I4708" i="31"/>
  <c r="A4708" i="31"/>
  <c r="W4707" i="31"/>
  <c r="T4707" i="31"/>
  <c r="I4707" i="31"/>
  <c r="A4707" i="31"/>
  <c r="W4706" i="31"/>
  <c r="T4706" i="31"/>
  <c r="I4706" i="31"/>
  <c r="A4706" i="31"/>
  <c r="W4705" i="31"/>
  <c r="T4705" i="31"/>
  <c r="I4705" i="31"/>
  <c r="A4705" i="31"/>
  <c r="W4704" i="31"/>
  <c r="T4704" i="31"/>
  <c r="I4704" i="31"/>
  <c r="A4704" i="31"/>
  <c r="W4703" i="31"/>
  <c r="T4703" i="31"/>
  <c r="I4703" i="31"/>
  <c r="A4703" i="31"/>
  <c r="W4702" i="31"/>
  <c r="T4702" i="31"/>
  <c r="I4702" i="31"/>
  <c r="A4702" i="31"/>
  <c r="W4701" i="31"/>
  <c r="T4701" i="31"/>
  <c r="I4701" i="31"/>
  <c r="A4701" i="31"/>
  <c r="W4700" i="31"/>
  <c r="T4700" i="31"/>
  <c r="I4700" i="31"/>
  <c r="A4700" i="31"/>
  <c r="W4699" i="31"/>
  <c r="T4699" i="31"/>
  <c r="I4699" i="31"/>
  <c r="A4699" i="31"/>
  <c r="W4698" i="31"/>
  <c r="T4698" i="31"/>
  <c r="I4698" i="31"/>
  <c r="A4698" i="31"/>
  <c r="W4697" i="31"/>
  <c r="T4697" i="31"/>
  <c r="I4697" i="31"/>
  <c r="A4697" i="31"/>
  <c r="W4696" i="31"/>
  <c r="T4696" i="31"/>
  <c r="I4696" i="31"/>
  <c r="A4696" i="31"/>
  <c r="W4695" i="31"/>
  <c r="T4695" i="31"/>
  <c r="I4695" i="31"/>
  <c r="A4695" i="31"/>
  <c r="W4694" i="31"/>
  <c r="T4694" i="31"/>
  <c r="I4694" i="31"/>
  <c r="A4694" i="31"/>
  <c r="W4693" i="31"/>
  <c r="T4693" i="31"/>
  <c r="I4693" i="31"/>
  <c r="A4693" i="31"/>
  <c r="W4692" i="31"/>
  <c r="T4692" i="31"/>
  <c r="I4692" i="31"/>
  <c r="A4692" i="31"/>
  <c r="W4691" i="31"/>
  <c r="T4691" i="31"/>
  <c r="I4691" i="31"/>
  <c r="A4691" i="31"/>
  <c r="W4690" i="31"/>
  <c r="T4690" i="31"/>
  <c r="I4690" i="31"/>
  <c r="A4690" i="31"/>
  <c r="W4689" i="31"/>
  <c r="T4689" i="31"/>
  <c r="I4689" i="31"/>
  <c r="A4689" i="31"/>
  <c r="W4688" i="31"/>
  <c r="T4688" i="31"/>
  <c r="I4688" i="31"/>
  <c r="A4688" i="31"/>
  <c r="W4687" i="31"/>
  <c r="T4687" i="31"/>
  <c r="I4687" i="31"/>
  <c r="A4687" i="31"/>
  <c r="W4686" i="31"/>
  <c r="T4686" i="31"/>
  <c r="I4686" i="31"/>
  <c r="A4686" i="31"/>
  <c r="W4685" i="31"/>
  <c r="T4685" i="31"/>
  <c r="I4685" i="31"/>
  <c r="A4685" i="31"/>
  <c r="W4684" i="31"/>
  <c r="T4684" i="31"/>
  <c r="I4684" i="31"/>
  <c r="A4684" i="31"/>
  <c r="W4683" i="31"/>
  <c r="T4683" i="31"/>
  <c r="I4683" i="31"/>
  <c r="A4683" i="31"/>
  <c r="W4682" i="31"/>
  <c r="T4682" i="31"/>
  <c r="I4682" i="31"/>
  <c r="A4682" i="31"/>
  <c r="W4681" i="31"/>
  <c r="T4681" i="31"/>
  <c r="I4681" i="31"/>
  <c r="A4681" i="31"/>
  <c r="W4680" i="31"/>
  <c r="T4680" i="31"/>
  <c r="I4680" i="31"/>
  <c r="A4680" i="31"/>
  <c r="W4679" i="31"/>
  <c r="T4679" i="31"/>
  <c r="I4679" i="31"/>
  <c r="A4679" i="31"/>
  <c r="W4678" i="31"/>
  <c r="T4678" i="31"/>
  <c r="I4678" i="31"/>
  <c r="A4678" i="31"/>
  <c r="W4677" i="31"/>
  <c r="T4677" i="31"/>
  <c r="I4677" i="31"/>
  <c r="A4677" i="31"/>
  <c r="W4676" i="31"/>
  <c r="T4676" i="31"/>
  <c r="I4676" i="31"/>
  <c r="A4676" i="31"/>
  <c r="W4675" i="31"/>
  <c r="T4675" i="31"/>
  <c r="I4675" i="31"/>
  <c r="A4675" i="31"/>
  <c r="W4674" i="31"/>
  <c r="T4674" i="31"/>
  <c r="I4674" i="31"/>
  <c r="A4674" i="31"/>
  <c r="W4673" i="31"/>
  <c r="T4673" i="31"/>
  <c r="I4673" i="31"/>
  <c r="A4673" i="31"/>
  <c r="W4672" i="31"/>
  <c r="T4672" i="31"/>
  <c r="I4672" i="31"/>
  <c r="A4672" i="31"/>
  <c r="W4671" i="31"/>
  <c r="T4671" i="31"/>
  <c r="I4671" i="31"/>
  <c r="A4671" i="31"/>
  <c r="W4670" i="31"/>
  <c r="T4670" i="31"/>
  <c r="I4670" i="31"/>
  <c r="A4670" i="31"/>
  <c r="W4669" i="31"/>
  <c r="T4669" i="31"/>
  <c r="I4669" i="31"/>
  <c r="A4669" i="31"/>
  <c r="W4668" i="31"/>
  <c r="T4668" i="31"/>
  <c r="I4668" i="31"/>
  <c r="A4668" i="31"/>
  <c r="W4667" i="31"/>
  <c r="T4667" i="31"/>
  <c r="I4667" i="31"/>
  <c r="A4667" i="31"/>
  <c r="W4666" i="31"/>
  <c r="T4666" i="31"/>
  <c r="I4666" i="31"/>
  <c r="A4666" i="31"/>
  <c r="W4665" i="31"/>
  <c r="T4665" i="31"/>
  <c r="I4665" i="31"/>
  <c r="A4665" i="31"/>
  <c r="W4664" i="31"/>
  <c r="T4664" i="31"/>
  <c r="I4664" i="31"/>
  <c r="A4664" i="31"/>
  <c r="W4663" i="31"/>
  <c r="T4663" i="31"/>
  <c r="I4663" i="31"/>
  <c r="A4663" i="31"/>
  <c r="W4662" i="31"/>
  <c r="T4662" i="31"/>
  <c r="I4662" i="31"/>
  <c r="A4662" i="31"/>
  <c r="W4661" i="31"/>
  <c r="T4661" i="31"/>
  <c r="I4661" i="31"/>
  <c r="A4661" i="31"/>
  <c r="W4660" i="31"/>
  <c r="T4660" i="31"/>
  <c r="I4660" i="31"/>
  <c r="A4660" i="31"/>
  <c r="W4659" i="31"/>
  <c r="T4659" i="31"/>
  <c r="I4659" i="31"/>
  <c r="A4659" i="31"/>
  <c r="W4658" i="31"/>
  <c r="T4658" i="31"/>
  <c r="I4658" i="31"/>
  <c r="A4658" i="31"/>
  <c r="W4657" i="31"/>
  <c r="T4657" i="31"/>
  <c r="I4657" i="31"/>
  <c r="A4657" i="31"/>
  <c r="W4656" i="31"/>
  <c r="T4656" i="31"/>
  <c r="I4656" i="31"/>
  <c r="A4656" i="31"/>
  <c r="W4655" i="31"/>
  <c r="T4655" i="31"/>
  <c r="I4655" i="31"/>
  <c r="A4655" i="31"/>
  <c r="W4654" i="31"/>
  <c r="T4654" i="31"/>
  <c r="I4654" i="31"/>
  <c r="A4654" i="31"/>
  <c r="W4653" i="31"/>
  <c r="T4653" i="31"/>
  <c r="I4653" i="31"/>
  <c r="A4653" i="31"/>
  <c r="W4652" i="31"/>
  <c r="T4652" i="31"/>
  <c r="I4652" i="31"/>
  <c r="A4652" i="31"/>
  <c r="W4651" i="31"/>
  <c r="T4651" i="31"/>
  <c r="I4651" i="31"/>
  <c r="A4651" i="31"/>
  <c r="W4650" i="31"/>
  <c r="T4650" i="31"/>
  <c r="I4650" i="31"/>
  <c r="A4650" i="31"/>
  <c r="W4649" i="31"/>
  <c r="T4649" i="31"/>
  <c r="I4649" i="31"/>
  <c r="A4649" i="31"/>
  <c r="W4648" i="31"/>
  <c r="T4648" i="31"/>
  <c r="I4648" i="31"/>
  <c r="A4648" i="31"/>
  <c r="W4647" i="31"/>
  <c r="T4647" i="31"/>
  <c r="I4647" i="31"/>
  <c r="A4647" i="31"/>
  <c r="W4646" i="31"/>
  <c r="T4646" i="31"/>
  <c r="I4646" i="31"/>
  <c r="A4646" i="31"/>
  <c r="W4645" i="31"/>
  <c r="T4645" i="31"/>
  <c r="I4645" i="31"/>
  <c r="A4645" i="31"/>
  <c r="W4644" i="31"/>
  <c r="T4644" i="31"/>
  <c r="I4644" i="31"/>
  <c r="A4644" i="31"/>
  <c r="W4643" i="31"/>
  <c r="T4643" i="31"/>
  <c r="I4643" i="31"/>
  <c r="A4643" i="31"/>
  <c r="W4642" i="31"/>
  <c r="T4642" i="31"/>
  <c r="I4642" i="31"/>
  <c r="A4642" i="31"/>
  <c r="W4641" i="31"/>
  <c r="T4641" i="31"/>
  <c r="I4641" i="31"/>
  <c r="A4641" i="31"/>
  <c r="W4640" i="31"/>
  <c r="T4640" i="31"/>
  <c r="I4640" i="31"/>
  <c r="A4640" i="31"/>
  <c r="W4639" i="31"/>
  <c r="T4639" i="31"/>
  <c r="I4639" i="31"/>
  <c r="A4639" i="31"/>
  <c r="W4638" i="31"/>
  <c r="T4638" i="31"/>
  <c r="I4638" i="31"/>
  <c r="A4638" i="31"/>
  <c r="W4637" i="31"/>
  <c r="T4637" i="31"/>
  <c r="I4637" i="31"/>
  <c r="A4637" i="31"/>
  <c r="W4636" i="31"/>
  <c r="T4636" i="31"/>
  <c r="I4636" i="31"/>
  <c r="A4636" i="31"/>
  <c r="W4635" i="31"/>
  <c r="T4635" i="31"/>
  <c r="I4635" i="31"/>
  <c r="A4635" i="31"/>
  <c r="W4634" i="31"/>
  <c r="T4634" i="31"/>
  <c r="I4634" i="31"/>
  <c r="A4634" i="31"/>
  <c r="W4633" i="31"/>
  <c r="T4633" i="31"/>
  <c r="I4633" i="31"/>
  <c r="A4633" i="31"/>
  <c r="W4632" i="31"/>
  <c r="T4632" i="31"/>
  <c r="I4632" i="31"/>
  <c r="A4632" i="31"/>
  <c r="W4631" i="31"/>
  <c r="T4631" i="31"/>
  <c r="I4631" i="31"/>
  <c r="A4631" i="31"/>
  <c r="W4630" i="31"/>
  <c r="T4630" i="31"/>
  <c r="I4630" i="31"/>
  <c r="A4630" i="31"/>
  <c r="W4629" i="31"/>
  <c r="T4629" i="31"/>
  <c r="I4629" i="31"/>
  <c r="A4629" i="31"/>
  <c r="W4628" i="31"/>
  <c r="T4628" i="31"/>
  <c r="I4628" i="31"/>
  <c r="A4628" i="31"/>
  <c r="W4627" i="31"/>
  <c r="T4627" i="31"/>
  <c r="I4627" i="31"/>
  <c r="A4627" i="31"/>
  <c r="W4626" i="31"/>
  <c r="T4626" i="31"/>
  <c r="I4626" i="31"/>
  <c r="A4626" i="31"/>
  <c r="W4625" i="31"/>
  <c r="T4625" i="31"/>
  <c r="I4625" i="31"/>
  <c r="A4625" i="31"/>
  <c r="W4624" i="31"/>
  <c r="T4624" i="31"/>
  <c r="I4624" i="31"/>
  <c r="A4624" i="31"/>
  <c r="W4623" i="31"/>
  <c r="T4623" i="31"/>
  <c r="I4623" i="31"/>
  <c r="A4623" i="31"/>
  <c r="W4622" i="31"/>
  <c r="T4622" i="31"/>
  <c r="I4622" i="31"/>
  <c r="A4622" i="31"/>
  <c r="W4621" i="31"/>
  <c r="T4621" i="31"/>
  <c r="I4621" i="31"/>
  <c r="A4621" i="31"/>
  <c r="W4620" i="31"/>
  <c r="T4620" i="31"/>
  <c r="I4620" i="31"/>
  <c r="A4620" i="31"/>
  <c r="W4619" i="31"/>
  <c r="T4619" i="31"/>
  <c r="I4619" i="31"/>
  <c r="A4619" i="31"/>
  <c r="W4618" i="31"/>
  <c r="T4618" i="31"/>
  <c r="I4618" i="31"/>
  <c r="A4618" i="31"/>
  <c r="W4617" i="31"/>
  <c r="T4617" i="31"/>
  <c r="I4617" i="31"/>
  <c r="A4617" i="31"/>
  <c r="W4616" i="31"/>
  <c r="T4616" i="31"/>
  <c r="I4616" i="31"/>
  <c r="A4616" i="31"/>
  <c r="W4615" i="31"/>
  <c r="T4615" i="31"/>
  <c r="I4615" i="31"/>
  <c r="A4615" i="31"/>
  <c r="W4614" i="31"/>
  <c r="T4614" i="31"/>
  <c r="I4614" i="31"/>
  <c r="A4614" i="31"/>
  <c r="W4613" i="31"/>
  <c r="T4613" i="31"/>
  <c r="I4613" i="31"/>
  <c r="A4613" i="31"/>
  <c r="W4612" i="31"/>
  <c r="T4612" i="31"/>
  <c r="I4612" i="31"/>
  <c r="A4612" i="31"/>
  <c r="W4611" i="31"/>
  <c r="T4611" i="31"/>
  <c r="I4611" i="31"/>
  <c r="A4611" i="31"/>
  <c r="W4610" i="31"/>
  <c r="T4610" i="31"/>
  <c r="I4610" i="31"/>
  <c r="A4610" i="31"/>
  <c r="W4609" i="31"/>
  <c r="T4609" i="31"/>
  <c r="I4609" i="31"/>
  <c r="A4609" i="31"/>
  <c r="W4608" i="31"/>
  <c r="T4608" i="31"/>
  <c r="I4608" i="31"/>
  <c r="A4608" i="31"/>
  <c r="W4607" i="31"/>
  <c r="T4607" i="31"/>
  <c r="I4607" i="31"/>
  <c r="A4607" i="31"/>
  <c r="W4606" i="31"/>
  <c r="T4606" i="31"/>
  <c r="I4606" i="31"/>
  <c r="A4606" i="31"/>
  <c r="W4605" i="31"/>
  <c r="T4605" i="31"/>
  <c r="I4605" i="31"/>
  <c r="A4605" i="31"/>
  <c r="W4604" i="31"/>
  <c r="T4604" i="31"/>
  <c r="I4604" i="31"/>
  <c r="A4604" i="31"/>
  <c r="W4603" i="31"/>
  <c r="T4603" i="31"/>
  <c r="I4603" i="31"/>
  <c r="A4603" i="31"/>
  <c r="W4602" i="31"/>
  <c r="T4602" i="31"/>
  <c r="I4602" i="31"/>
  <c r="A4602" i="31"/>
  <c r="W4601" i="31"/>
  <c r="T4601" i="31"/>
  <c r="I4601" i="31"/>
  <c r="A4601" i="31"/>
  <c r="W4600" i="31"/>
  <c r="T4600" i="31"/>
  <c r="I4600" i="31"/>
  <c r="A4600" i="31"/>
  <c r="W4599" i="31"/>
  <c r="T4599" i="31"/>
  <c r="I4599" i="31"/>
  <c r="A4599" i="31"/>
  <c r="W4598" i="31"/>
  <c r="T4598" i="31"/>
  <c r="I4598" i="31"/>
  <c r="A4598" i="31"/>
  <c r="W4597" i="31"/>
  <c r="T4597" i="31"/>
  <c r="I4597" i="31"/>
  <c r="A4597" i="31"/>
  <c r="W4596" i="31"/>
  <c r="T4596" i="31"/>
  <c r="I4596" i="31"/>
  <c r="A4596" i="31"/>
  <c r="W4595" i="31"/>
  <c r="T4595" i="31"/>
  <c r="I4595" i="31"/>
  <c r="A4595" i="31"/>
  <c r="W4594" i="31"/>
  <c r="T4594" i="31"/>
  <c r="I4594" i="31"/>
  <c r="A4594" i="31"/>
  <c r="W4593" i="31"/>
  <c r="T4593" i="31"/>
  <c r="I4593" i="31"/>
  <c r="A4593" i="31"/>
  <c r="W4592" i="31"/>
  <c r="T4592" i="31"/>
  <c r="I4592" i="31"/>
  <c r="A4592" i="31"/>
  <c r="W4591" i="31"/>
  <c r="T4591" i="31"/>
  <c r="I4591" i="31"/>
  <c r="A4591" i="31"/>
  <c r="W4590" i="31"/>
  <c r="T4590" i="31"/>
  <c r="I4590" i="31"/>
  <c r="A4590" i="31"/>
  <c r="W4589" i="31"/>
  <c r="T4589" i="31"/>
  <c r="I4589" i="31"/>
  <c r="A4589" i="31"/>
  <c r="W4588" i="31"/>
  <c r="T4588" i="31"/>
  <c r="I4588" i="31"/>
  <c r="A4588" i="31"/>
  <c r="W4587" i="31"/>
  <c r="T4587" i="31"/>
  <c r="I4587" i="31"/>
  <c r="A4587" i="31"/>
  <c r="W4586" i="31"/>
  <c r="T4586" i="31"/>
  <c r="I4586" i="31"/>
  <c r="A4586" i="31"/>
  <c r="W4585" i="31"/>
  <c r="T4585" i="31"/>
  <c r="I4585" i="31"/>
  <c r="A4585" i="31"/>
  <c r="W4584" i="31"/>
  <c r="T4584" i="31"/>
  <c r="I4584" i="31"/>
  <c r="A4584" i="31"/>
  <c r="W4583" i="31"/>
  <c r="T4583" i="31"/>
  <c r="I4583" i="31"/>
  <c r="A4583" i="31"/>
  <c r="W4582" i="31"/>
  <c r="T4582" i="31"/>
  <c r="I4582" i="31"/>
  <c r="A4582" i="31"/>
  <c r="W4581" i="31"/>
  <c r="T4581" i="31"/>
  <c r="I4581" i="31"/>
  <c r="A4581" i="31"/>
  <c r="W4580" i="31"/>
  <c r="T4580" i="31"/>
  <c r="I4580" i="31"/>
  <c r="A4580" i="31"/>
  <c r="W4579" i="31"/>
  <c r="T4579" i="31"/>
  <c r="I4579" i="31"/>
  <c r="A4579" i="31"/>
  <c r="W4578" i="31"/>
  <c r="T4578" i="31"/>
  <c r="I4578" i="31"/>
  <c r="A4578" i="31"/>
  <c r="W4577" i="31"/>
  <c r="T4577" i="31"/>
  <c r="I4577" i="31"/>
  <c r="A4577" i="31"/>
  <c r="W4576" i="31"/>
  <c r="T4576" i="31"/>
  <c r="I4576" i="31"/>
  <c r="A4576" i="31"/>
  <c r="W4575" i="31"/>
  <c r="T4575" i="31"/>
  <c r="I4575" i="31"/>
  <c r="A4575" i="31"/>
  <c r="W4574" i="31"/>
  <c r="T4574" i="31"/>
  <c r="I4574" i="31"/>
  <c r="A4574" i="31"/>
  <c r="W4573" i="31"/>
  <c r="T4573" i="31"/>
  <c r="I4573" i="31"/>
  <c r="A4573" i="31"/>
  <c r="W4572" i="31"/>
  <c r="T4572" i="31"/>
  <c r="I4572" i="31"/>
  <c r="A4572" i="31"/>
  <c r="W4571" i="31"/>
  <c r="T4571" i="31"/>
  <c r="I4571" i="31"/>
  <c r="A4571" i="31"/>
  <c r="W4570" i="31"/>
  <c r="T4570" i="31"/>
  <c r="I4570" i="31"/>
  <c r="A4570" i="31"/>
  <c r="W4569" i="31"/>
  <c r="T4569" i="31"/>
  <c r="I4569" i="31"/>
  <c r="A4569" i="31"/>
  <c r="W4568" i="31"/>
  <c r="T4568" i="31"/>
  <c r="I4568" i="31"/>
  <c r="A4568" i="31"/>
  <c r="W4567" i="31"/>
  <c r="T4567" i="31"/>
  <c r="I4567" i="31"/>
  <c r="A4567" i="31"/>
  <c r="W4566" i="31"/>
  <c r="T4566" i="31"/>
  <c r="I4566" i="31"/>
  <c r="A4566" i="31"/>
  <c r="W4565" i="31"/>
  <c r="T4565" i="31"/>
  <c r="I4565" i="31"/>
  <c r="A4565" i="31"/>
  <c r="W4564" i="31"/>
  <c r="T4564" i="31"/>
  <c r="I4564" i="31"/>
  <c r="A4564" i="31"/>
  <c r="W4563" i="31"/>
  <c r="T4563" i="31"/>
  <c r="I4563" i="31"/>
  <c r="A4563" i="31"/>
  <c r="W4562" i="31"/>
  <c r="T4562" i="31"/>
  <c r="I4562" i="31"/>
  <c r="A4562" i="31"/>
  <c r="W4561" i="31"/>
  <c r="T4561" i="31"/>
  <c r="I4561" i="31"/>
  <c r="A4561" i="31"/>
  <c r="W4560" i="31"/>
  <c r="T4560" i="31"/>
  <c r="I4560" i="31"/>
  <c r="A4560" i="31"/>
  <c r="W4559" i="31"/>
  <c r="T4559" i="31"/>
  <c r="I4559" i="31"/>
  <c r="A4559" i="31"/>
  <c r="W4558" i="31"/>
  <c r="T4558" i="31"/>
  <c r="I4558" i="31"/>
  <c r="A4558" i="31"/>
  <c r="W4557" i="31"/>
  <c r="T4557" i="31"/>
  <c r="I4557" i="31"/>
  <c r="A4557" i="31"/>
  <c r="W4556" i="31"/>
  <c r="T4556" i="31"/>
  <c r="I4556" i="31"/>
  <c r="A4556" i="31"/>
  <c r="W4555" i="31"/>
  <c r="T4555" i="31"/>
  <c r="I4555" i="31"/>
  <c r="A4555" i="31"/>
  <c r="W4554" i="31"/>
  <c r="T4554" i="31"/>
  <c r="I4554" i="31"/>
  <c r="A4554" i="31"/>
  <c r="W4553" i="31"/>
  <c r="T4553" i="31"/>
  <c r="I4553" i="31"/>
  <c r="A4553" i="31"/>
  <c r="W4552" i="31"/>
  <c r="T4552" i="31"/>
  <c r="I4552" i="31"/>
  <c r="A4552" i="31"/>
  <c r="W4551" i="31"/>
  <c r="T4551" i="31"/>
  <c r="I4551" i="31"/>
  <c r="A4551" i="31"/>
  <c r="W4550" i="31"/>
  <c r="T4550" i="31"/>
  <c r="I4550" i="31"/>
  <c r="A4550" i="31"/>
  <c r="W4549" i="31"/>
  <c r="T4549" i="31"/>
  <c r="I4549" i="31"/>
  <c r="A4549" i="31"/>
  <c r="W4548" i="31"/>
  <c r="T4548" i="31"/>
  <c r="I4548" i="31"/>
  <c r="A4548" i="31"/>
  <c r="W4547" i="31"/>
  <c r="T4547" i="31"/>
  <c r="I4547" i="31"/>
  <c r="A4547" i="31"/>
  <c r="W4546" i="31"/>
  <c r="T4546" i="31"/>
  <c r="I4546" i="31"/>
  <c r="A4546" i="31"/>
  <c r="W4545" i="31"/>
  <c r="T4545" i="31"/>
  <c r="I4545" i="31"/>
  <c r="A4545" i="31"/>
  <c r="W4544" i="31"/>
  <c r="T4544" i="31"/>
  <c r="I4544" i="31"/>
  <c r="A4544" i="31"/>
  <c r="W4543" i="31"/>
  <c r="T4543" i="31"/>
  <c r="I4543" i="31"/>
  <c r="A4543" i="31"/>
  <c r="W4542" i="31"/>
  <c r="T4542" i="31"/>
  <c r="I4542" i="31"/>
  <c r="A4542" i="31"/>
  <c r="W4541" i="31"/>
  <c r="T4541" i="31"/>
  <c r="I4541" i="31"/>
  <c r="A4541" i="31"/>
  <c r="W4540" i="31"/>
  <c r="T4540" i="31"/>
  <c r="I4540" i="31"/>
  <c r="A4540" i="31"/>
  <c r="W4539" i="31"/>
  <c r="T4539" i="31"/>
  <c r="I4539" i="31"/>
  <c r="A4539" i="31"/>
  <c r="W4538" i="31"/>
  <c r="T4538" i="31"/>
  <c r="I4538" i="31"/>
  <c r="A4538" i="31"/>
  <c r="W4537" i="31"/>
  <c r="T4537" i="31"/>
  <c r="I4537" i="31"/>
  <c r="A4537" i="31"/>
  <c r="W4536" i="31"/>
  <c r="T4536" i="31"/>
  <c r="I4536" i="31"/>
  <c r="A4536" i="31"/>
  <c r="W4535" i="31"/>
  <c r="T4535" i="31"/>
  <c r="I4535" i="31"/>
  <c r="A4535" i="31"/>
  <c r="W4534" i="31"/>
  <c r="T4534" i="31"/>
  <c r="I4534" i="31"/>
  <c r="A4534" i="31"/>
  <c r="W4533" i="31"/>
  <c r="T4533" i="31"/>
  <c r="I4533" i="31"/>
  <c r="A4533" i="31"/>
  <c r="W4532" i="31"/>
  <c r="T4532" i="31"/>
  <c r="I4532" i="31"/>
  <c r="A4532" i="31"/>
  <c r="W4531" i="31"/>
  <c r="T4531" i="31"/>
  <c r="I4531" i="31"/>
  <c r="A4531" i="31"/>
  <c r="W4530" i="31"/>
  <c r="T4530" i="31"/>
  <c r="I4530" i="31"/>
  <c r="A4530" i="31"/>
  <c r="W4529" i="31"/>
  <c r="T4529" i="31"/>
  <c r="I4529" i="31"/>
  <c r="A4529" i="31"/>
  <c r="W4528" i="31"/>
  <c r="T4528" i="31"/>
  <c r="I4528" i="31"/>
  <c r="A4528" i="31"/>
  <c r="W4527" i="31"/>
  <c r="T4527" i="31"/>
  <c r="I4527" i="31"/>
  <c r="A4527" i="31"/>
  <c r="W4526" i="31"/>
  <c r="T4526" i="31"/>
  <c r="I4526" i="31"/>
  <c r="A4526" i="31"/>
  <c r="W4525" i="31"/>
  <c r="T4525" i="31"/>
  <c r="I4525" i="31"/>
  <c r="A4525" i="31"/>
  <c r="W4524" i="31"/>
  <c r="T4524" i="31"/>
  <c r="I4524" i="31"/>
  <c r="A4524" i="31"/>
  <c r="W4523" i="31"/>
  <c r="T4523" i="31"/>
  <c r="I4523" i="31"/>
  <c r="A4523" i="31"/>
  <c r="W4522" i="31"/>
  <c r="T4522" i="31"/>
  <c r="I4522" i="31"/>
  <c r="A4522" i="31"/>
  <c r="W4521" i="31"/>
  <c r="T4521" i="31"/>
  <c r="I4521" i="31"/>
  <c r="A4521" i="31"/>
  <c r="W4520" i="31"/>
  <c r="T4520" i="31"/>
  <c r="I4520" i="31"/>
  <c r="A4520" i="31"/>
  <c r="W4519" i="31"/>
  <c r="T4519" i="31"/>
  <c r="I4519" i="31"/>
  <c r="A4519" i="31"/>
  <c r="W4518" i="31"/>
  <c r="T4518" i="31"/>
  <c r="I4518" i="31"/>
  <c r="A4518" i="31"/>
  <c r="W4517" i="31"/>
  <c r="T4517" i="31"/>
  <c r="I4517" i="31"/>
  <c r="A4517" i="31"/>
  <c r="W4516" i="31"/>
  <c r="T4516" i="31"/>
  <c r="I4516" i="31"/>
  <c r="A4516" i="31"/>
  <c r="W4515" i="31"/>
  <c r="T4515" i="31"/>
  <c r="I4515" i="31"/>
  <c r="A4515" i="31"/>
  <c r="W4514" i="31"/>
  <c r="T4514" i="31"/>
  <c r="I4514" i="31"/>
  <c r="A4514" i="31"/>
  <c r="W4513" i="31"/>
  <c r="T4513" i="31"/>
  <c r="I4513" i="31"/>
  <c r="A4513" i="31"/>
  <c r="W4512" i="31"/>
  <c r="T4512" i="31"/>
  <c r="I4512" i="31"/>
  <c r="A4512" i="31"/>
  <c r="W4511" i="31"/>
  <c r="T4511" i="31"/>
  <c r="I4511" i="31"/>
  <c r="A4511" i="31"/>
  <c r="W4510" i="31"/>
  <c r="T4510" i="31"/>
  <c r="I4510" i="31"/>
  <c r="A4510" i="31"/>
  <c r="W4509" i="31"/>
  <c r="T4509" i="31"/>
  <c r="I4509" i="31"/>
  <c r="A4509" i="31"/>
  <c r="W4508" i="31"/>
  <c r="T4508" i="31"/>
  <c r="I4508" i="31"/>
  <c r="A4508" i="31"/>
  <c r="W4507" i="31"/>
  <c r="T4507" i="31"/>
  <c r="I4507" i="31"/>
  <c r="A4507" i="31"/>
  <c r="W4506" i="31"/>
  <c r="T4506" i="31"/>
  <c r="I4506" i="31"/>
  <c r="A4506" i="31"/>
  <c r="W4505" i="31"/>
  <c r="T4505" i="31"/>
  <c r="I4505" i="31"/>
  <c r="A4505" i="31"/>
  <c r="W4504" i="31"/>
  <c r="T4504" i="31"/>
  <c r="I4504" i="31"/>
  <c r="A4504" i="31"/>
  <c r="W4503" i="31"/>
  <c r="T4503" i="31"/>
  <c r="I4503" i="31"/>
  <c r="A4503" i="31"/>
  <c r="W4502" i="31"/>
  <c r="T4502" i="31"/>
  <c r="I4502" i="31"/>
  <c r="A4502" i="31"/>
  <c r="W4501" i="31"/>
  <c r="T4501" i="31"/>
  <c r="I4501" i="31"/>
  <c r="A4501" i="31"/>
  <c r="W4500" i="31"/>
  <c r="T4500" i="31"/>
  <c r="I4500" i="31"/>
  <c r="A4500" i="31"/>
  <c r="W4499" i="31"/>
  <c r="T4499" i="31"/>
  <c r="I4499" i="31"/>
  <c r="A4499" i="31"/>
  <c r="W4498" i="31"/>
  <c r="T4498" i="31"/>
  <c r="I4498" i="31"/>
  <c r="A4498" i="31"/>
  <c r="W4497" i="31"/>
  <c r="T4497" i="31"/>
  <c r="I4497" i="31"/>
  <c r="A4497" i="31"/>
  <c r="W4496" i="31"/>
  <c r="T4496" i="31"/>
  <c r="I4496" i="31"/>
  <c r="A4496" i="31"/>
  <c r="W4495" i="31"/>
  <c r="T4495" i="31"/>
  <c r="I4495" i="31"/>
  <c r="A4495" i="31"/>
  <c r="W4494" i="31"/>
  <c r="T4494" i="31"/>
  <c r="I4494" i="31"/>
  <c r="A4494" i="31"/>
  <c r="W4493" i="31"/>
  <c r="T4493" i="31"/>
  <c r="I4493" i="31"/>
  <c r="A4493" i="31"/>
  <c r="W4492" i="31"/>
  <c r="T4492" i="31"/>
  <c r="I4492" i="31"/>
  <c r="A4492" i="31"/>
  <c r="W4491" i="31"/>
  <c r="T4491" i="31"/>
  <c r="I4491" i="31"/>
  <c r="A4491" i="31"/>
  <c r="W4490" i="31"/>
  <c r="T4490" i="31"/>
  <c r="I4490" i="31"/>
  <c r="A4490" i="31"/>
  <c r="W4489" i="31"/>
  <c r="T4489" i="31"/>
  <c r="I4489" i="31"/>
  <c r="A4489" i="31"/>
  <c r="W4488" i="31"/>
  <c r="T4488" i="31"/>
  <c r="I4488" i="31"/>
  <c r="A4488" i="31"/>
  <c r="W4487" i="31"/>
  <c r="T4487" i="31"/>
  <c r="I4487" i="31"/>
  <c r="A4487" i="31"/>
  <c r="W4486" i="31"/>
  <c r="T4486" i="31"/>
  <c r="I4486" i="31"/>
  <c r="A4486" i="31"/>
  <c r="W4485" i="31"/>
  <c r="T4485" i="31"/>
  <c r="I4485" i="31"/>
  <c r="A4485" i="31"/>
  <c r="W4484" i="31"/>
  <c r="T4484" i="31"/>
  <c r="I4484" i="31"/>
  <c r="A4484" i="31"/>
  <c r="W4483" i="31"/>
  <c r="T4483" i="31"/>
  <c r="I4483" i="31"/>
  <c r="A4483" i="31"/>
  <c r="W4482" i="31"/>
  <c r="T4482" i="31"/>
  <c r="I4482" i="31"/>
  <c r="A4482" i="31"/>
  <c r="W4481" i="31"/>
  <c r="T4481" i="31"/>
  <c r="I4481" i="31"/>
  <c r="A4481" i="31"/>
  <c r="W4480" i="31"/>
  <c r="T4480" i="31"/>
  <c r="I4480" i="31"/>
  <c r="A4480" i="31"/>
  <c r="W4479" i="31"/>
  <c r="T4479" i="31"/>
  <c r="I4479" i="31"/>
  <c r="A4479" i="31"/>
  <c r="W4478" i="31"/>
  <c r="T4478" i="31"/>
  <c r="I4478" i="31"/>
  <c r="A4478" i="31"/>
  <c r="W4477" i="31"/>
  <c r="T4477" i="31"/>
  <c r="I4477" i="31"/>
  <c r="A4477" i="31"/>
  <c r="W4476" i="31"/>
  <c r="T4476" i="31"/>
  <c r="I4476" i="31"/>
  <c r="A4476" i="31"/>
  <c r="W4475" i="31"/>
  <c r="T4475" i="31"/>
  <c r="I4475" i="31"/>
  <c r="A4475" i="31"/>
  <c r="W4474" i="31"/>
  <c r="T4474" i="31"/>
  <c r="I4474" i="31"/>
  <c r="A4474" i="31"/>
  <c r="W4473" i="31"/>
  <c r="T4473" i="31"/>
  <c r="I4473" i="31"/>
  <c r="A4473" i="31"/>
  <c r="W4472" i="31"/>
  <c r="T4472" i="31"/>
  <c r="I4472" i="31"/>
  <c r="A4472" i="31"/>
  <c r="W4471" i="31"/>
  <c r="T4471" i="31"/>
  <c r="I4471" i="31"/>
  <c r="A4471" i="31"/>
  <c r="W4470" i="31"/>
  <c r="T4470" i="31"/>
  <c r="I4470" i="31"/>
  <c r="A4470" i="31"/>
  <c r="W4469" i="31"/>
  <c r="T4469" i="31"/>
  <c r="I4469" i="31"/>
  <c r="A4469" i="31"/>
  <c r="W4468" i="31"/>
  <c r="T4468" i="31"/>
  <c r="I4468" i="31"/>
  <c r="A4468" i="31"/>
  <c r="W4467" i="31"/>
  <c r="T4467" i="31"/>
  <c r="I4467" i="31"/>
  <c r="A4467" i="31"/>
  <c r="W4466" i="31"/>
  <c r="T4466" i="31"/>
  <c r="I4466" i="31"/>
  <c r="A4466" i="31"/>
  <c r="W4465" i="31"/>
  <c r="T4465" i="31"/>
  <c r="I4465" i="31"/>
  <c r="A4465" i="31"/>
  <c r="W4464" i="31"/>
  <c r="T4464" i="31"/>
  <c r="I4464" i="31"/>
  <c r="A4464" i="31"/>
  <c r="W4463" i="31"/>
  <c r="T4463" i="31"/>
  <c r="I4463" i="31"/>
  <c r="A4463" i="31"/>
  <c r="W4462" i="31"/>
  <c r="T4462" i="31"/>
  <c r="I4462" i="31"/>
  <c r="A4462" i="31"/>
  <c r="W4461" i="31"/>
  <c r="T4461" i="31"/>
  <c r="I4461" i="31"/>
  <c r="A4461" i="31"/>
  <c r="W4460" i="31"/>
  <c r="T4460" i="31"/>
  <c r="I4460" i="31"/>
  <c r="A4460" i="31"/>
  <c r="W4459" i="31"/>
  <c r="T4459" i="31"/>
  <c r="I4459" i="31"/>
  <c r="A4459" i="31"/>
  <c r="W4458" i="31"/>
  <c r="T4458" i="31"/>
  <c r="I4458" i="31"/>
  <c r="A4458" i="31"/>
  <c r="W4457" i="31"/>
  <c r="T4457" i="31"/>
  <c r="I4457" i="31"/>
  <c r="A4457" i="31"/>
  <c r="W4456" i="31"/>
  <c r="T4456" i="31"/>
  <c r="I4456" i="31"/>
  <c r="A4456" i="31"/>
  <c r="W4455" i="31"/>
  <c r="T4455" i="31"/>
  <c r="I4455" i="31"/>
  <c r="A4455" i="31"/>
  <c r="W4454" i="31"/>
  <c r="T4454" i="31"/>
  <c r="I4454" i="31"/>
  <c r="A4454" i="31"/>
  <c r="W4453" i="31"/>
  <c r="T4453" i="31"/>
  <c r="I4453" i="31"/>
  <c r="A4453" i="31"/>
  <c r="W4452" i="31"/>
  <c r="T4452" i="31"/>
  <c r="I4452" i="31"/>
  <c r="A4452" i="31"/>
  <c r="W4451" i="31"/>
  <c r="T4451" i="31"/>
  <c r="I4451" i="31"/>
  <c r="A4451" i="31"/>
  <c r="W4450" i="31"/>
  <c r="T4450" i="31"/>
  <c r="I4450" i="31"/>
  <c r="A4450" i="31"/>
  <c r="W4449" i="31"/>
  <c r="T4449" i="31"/>
  <c r="I4449" i="31"/>
  <c r="A4449" i="31"/>
  <c r="W4448" i="31"/>
  <c r="T4448" i="31"/>
  <c r="I4448" i="31"/>
  <c r="A4448" i="31"/>
  <c r="W4447" i="31"/>
  <c r="T4447" i="31"/>
  <c r="I4447" i="31"/>
  <c r="A4447" i="31"/>
  <c r="W4446" i="31"/>
  <c r="T4446" i="31"/>
  <c r="I4446" i="31"/>
  <c r="A4446" i="31"/>
  <c r="W4445" i="31"/>
  <c r="T4445" i="31"/>
  <c r="I4445" i="31"/>
  <c r="A4445" i="31"/>
  <c r="W4444" i="31"/>
  <c r="T4444" i="31"/>
  <c r="I4444" i="31"/>
  <c r="A4444" i="31"/>
  <c r="W4443" i="31"/>
  <c r="T4443" i="31"/>
  <c r="I4443" i="31"/>
  <c r="A4443" i="31"/>
  <c r="W4442" i="31"/>
  <c r="T4442" i="31"/>
  <c r="I4442" i="31"/>
  <c r="A4442" i="31"/>
  <c r="W4441" i="31"/>
  <c r="T4441" i="31"/>
  <c r="I4441" i="31"/>
  <c r="A4441" i="31"/>
  <c r="W4440" i="31"/>
  <c r="T4440" i="31"/>
  <c r="I4440" i="31"/>
  <c r="A4440" i="31"/>
  <c r="W4439" i="31"/>
  <c r="T4439" i="31"/>
  <c r="I4439" i="31"/>
  <c r="A4439" i="31"/>
  <c r="W4438" i="31"/>
  <c r="T4438" i="31"/>
  <c r="I4438" i="31"/>
  <c r="A4438" i="31"/>
  <c r="W4437" i="31"/>
  <c r="T4437" i="31"/>
  <c r="I4437" i="31"/>
  <c r="A4437" i="31"/>
  <c r="W4436" i="31"/>
  <c r="T4436" i="31"/>
  <c r="I4436" i="31"/>
  <c r="A4436" i="31"/>
  <c r="W4435" i="31"/>
  <c r="T4435" i="31"/>
  <c r="I4435" i="31"/>
  <c r="A4435" i="31"/>
  <c r="W4434" i="31"/>
  <c r="T4434" i="31"/>
  <c r="I4434" i="31"/>
  <c r="A4434" i="31"/>
  <c r="W4433" i="31"/>
  <c r="T4433" i="31"/>
  <c r="I4433" i="31"/>
  <c r="A4433" i="31"/>
  <c r="W4432" i="31"/>
  <c r="T4432" i="31"/>
  <c r="I4432" i="31"/>
  <c r="A4432" i="31"/>
  <c r="W4431" i="31"/>
  <c r="T4431" i="31"/>
  <c r="I4431" i="31"/>
  <c r="A4431" i="31"/>
  <c r="W4430" i="31"/>
  <c r="T4430" i="31"/>
  <c r="I4430" i="31"/>
  <c r="A4430" i="31"/>
  <c r="W4429" i="31"/>
  <c r="T4429" i="31"/>
  <c r="I4429" i="31"/>
  <c r="A4429" i="31"/>
  <c r="W4428" i="31"/>
  <c r="T4428" i="31"/>
  <c r="I4428" i="31"/>
  <c r="A4428" i="31"/>
  <c r="W4427" i="31"/>
  <c r="T4427" i="31"/>
  <c r="I4427" i="31"/>
  <c r="A4427" i="31"/>
  <c r="W4426" i="31"/>
  <c r="T4426" i="31"/>
  <c r="I4426" i="31"/>
  <c r="A4426" i="31"/>
  <c r="W4425" i="31"/>
  <c r="T4425" i="31"/>
  <c r="I4425" i="31"/>
  <c r="A4425" i="31"/>
  <c r="W4424" i="31"/>
  <c r="T4424" i="31"/>
  <c r="I4424" i="31"/>
  <c r="A4424" i="31"/>
  <c r="W4423" i="31"/>
  <c r="T4423" i="31"/>
  <c r="I4423" i="31"/>
  <c r="A4423" i="31"/>
  <c r="W4422" i="31"/>
  <c r="T4422" i="31"/>
  <c r="I4422" i="31"/>
  <c r="A4422" i="31"/>
  <c r="W4421" i="31"/>
  <c r="T4421" i="31"/>
  <c r="I4421" i="31"/>
  <c r="A4421" i="31"/>
  <c r="W4420" i="31"/>
  <c r="T4420" i="31"/>
  <c r="I4420" i="31"/>
  <c r="A4420" i="31"/>
  <c r="W4419" i="31"/>
  <c r="T4419" i="31"/>
  <c r="I4419" i="31"/>
  <c r="A4419" i="31"/>
  <c r="W4418" i="31"/>
  <c r="T4418" i="31"/>
  <c r="I4418" i="31"/>
  <c r="A4418" i="31"/>
  <c r="W4417" i="31"/>
  <c r="T4417" i="31"/>
  <c r="I4417" i="31"/>
  <c r="A4417" i="31"/>
  <c r="W4416" i="31"/>
  <c r="T4416" i="31"/>
  <c r="I4416" i="31"/>
  <c r="A4416" i="31"/>
  <c r="W4415" i="31"/>
  <c r="T4415" i="31"/>
  <c r="I4415" i="31"/>
  <c r="A4415" i="31"/>
  <c r="W4414" i="31"/>
  <c r="T4414" i="31"/>
  <c r="I4414" i="31"/>
  <c r="A4414" i="31"/>
  <c r="W4413" i="31"/>
  <c r="T4413" i="31"/>
  <c r="I4413" i="31"/>
  <c r="A4413" i="31"/>
  <c r="W4412" i="31"/>
  <c r="T4412" i="31"/>
  <c r="I4412" i="31"/>
  <c r="A4412" i="31"/>
  <c r="W4411" i="31"/>
  <c r="T4411" i="31"/>
  <c r="I4411" i="31"/>
  <c r="A4411" i="31"/>
  <c r="W4410" i="31"/>
  <c r="T4410" i="31"/>
  <c r="I4410" i="31"/>
  <c r="A4410" i="31"/>
  <c r="W4409" i="31"/>
  <c r="T4409" i="31"/>
  <c r="I4409" i="31"/>
  <c r="A4409" i="31"/>
  <c r="W4408" i="31"/>
  <c r="T4408" i="31"/>
  <c r="I4408" i="31"/>
  <c r="A4408" i="31"/>
  <c r="W4407" i="31"/>
  <c r="T4407" i="31"/>
  <c r="I4407" i="31"/>
  <c r="A4407" i="31"/>
  <c r="W4406" i="31"/>
  <c r="T4406" i="31"/>
  <c r="I4406" i="31"/>
  <c r="A4406" i="31"/>
  <c r="W4405" i="31"/>
  <c r="T4405" i="31"/>
  <c r="I4405" i="31"/>
  <c r="A4405" i="31"/>
  <c r="W4404" i="31"/>
  <c r="T4404" i="31"/>
  <c r="I4404" i="31"/>
  <c r="A4404" i="31"/>
  <c r="W4403" i="31"/>
  <c r="T4403" i="31"/>
  <c r="I4403" i="31"/>
  <c r="A4403" i="31"/>
  <c r="W4402" i="31"/>
  <c r="T4402" i="31"/>
  <c r="I4402" i="31"/>
  <c r="A4402" i="31"/>
  <c r="W4401" i="31"/>
  <c r="T4401" i="31"/>
  <c r="I4401" i="31"/>
  <c r="A4401" i="31"/>
  <c r="W4400" i="31"/>
  <c r="T4400" i="31"/>
  <c r="I4400" i="31"/>
  <c r="A4400" i="31"/>
  <c r="W4399" i="31"/>
  <c r="T4399" i="31"/>
  <c r="I4399" i="31"/>
  <c r="A4399" i="31"/>
  <c r="W4398" i="31"/>
  <c r="T4398" i="31"/>
  <c r="I4398" i="31"/>
  <c r="A4398" i="31"/>
  <c r="W4397" i="31"/>
  <c r="T4397" i="31"/>
  <c r="I4397" i="31"/>
  <c r="A4397" i="31"/>
  <c r="W4396" i="31"/>
  <c r="T4396" i="31"/>
  <c r="I4396" i="31"/>
  <c r="A4396" i="31"/>
  <c r="W4395" i="31"/>
  <c r="T4395" i="31"/>
  <c r="I4395" i="31"/>
  <c r="A4395" i="31"/>
  <c r="W4394" i="31"/>
  <c r="T4394" i="31"/>
  <c r="I4394" i="31"/>
  <c r="A4394" i="31"/>
  <c r="W4393" i="31"/>
  <c r="T4393" i="31"/>
  <c r="I4393" i="31"/>
  <c r="A4393" i="31"/>
  <c r="W4392" i="31"/>
  <c r="T4392" i="31"/>
  <c r="I4392" i="31"/>
  <c r="A4392" i="31"/>
  <c r="W4391" i="31"/>
  <c r="T4391" i="31"/>
  <c r="I4391" i="31"/>
  <c r="A4391" i="31"/>
  <c r="W4390" i="31"/>
  <c r="T4390" i="31"/>
  <c r="I4390" i="31"/>
  <c r="A4390" i="31"/>
  <c r="W4389" i="31"/>
  <c r="T4389" i="31"/>
  <c r="I4389" i="31"/>
  <c r="A4389" i="31"/>
  <c r="W4388" i="31"/>
  <c r="T4388" i="31"/>
  <c r="I4388" i="31"/>
  <c r="A4388" i="31"/>
  <c r="W4387" i="31"/>
  <c r="T4387" i="31"/>
  <c r="I4387" i="31"/>
  <c r="A4387" i="31"/>
  <c r="W4386" i="31"/>
  <c r="T4386" i="31"/>
  <c r="I4386" i="31"/>
  <c r="A4386" i="31"/>
  <c r="W4385" i="31"/>
  <c r="T4385" i="31"/>
  <c r="I4385" i="31"/>
  <c r="A4385" i="31"/>
  <c r="W4384" i="31"/>
  <c r="T4384" i="31"/>
  <c r="I4384" i="31"/>
  <c r="A4384" i="31"/>
  <c r="W4383" i="31"/>
  <c r="T4383" i="31"/>
  <c r="I4383" i="31"/>
  <c r="A4383" i="31"/>
  <c r="W4382" i="31"/>
  <c r="T4382" i="31"/>
  <c r="I4382" i="31"/>
  <c r="A4382" i="31"/>
  <c r="W4381" i="31"/>
  <c r="T4381" i="31"/>
  <c r="I4381" i="31"/>
  <c r="A4381" i="31"/>
  <c r="W4380" i="31"/>
  <c r="T4380" i="31"/>
  <c r="I4380" i="31"/>
  <c r="A4380" i="31"/>
  <c r="W4379" i="31"/>
  <c r="T4379" i="31"/>
  <c r="I4379" i="31"/>
  <c r="A4379" i="31"/>
  <c r="W4378" i="31"/>
  <c r="T4378" i="31"/>
  <c r="I4378" i="31"/>
  <c r="A4378" i="31"/>
  <c r="W4377" i="31"/>
  <c r="T4377" i="31"/>
  <c r="I4377" i="31"/>
  <c r="A4377" i="31"/>
  <c r="W4376" i="31"/>
  <c r="T4376" i="31"/>
  <c r="I4376" i="31"/>
  <c r="A4376" i="31"/>
  <c r="W4375" i="31"/>
  <c r="T4375" i="31"/>
  <c r="I4375" i="31"/>
  <c r="A4375" i="31"/>
  <c r="W4374" i="31"/>
  <c r="T4374" i="31"/>
  <c r="I4374" i="31"/>
  <c r="A4374" i="31"/>
  <c r="W4373" i="31"/>
  <c r="T4373" i="31"/>
  <c r="I4373" i="31"/>
  <c r="A4373" i="31"/>
  <c r="W4372" i="31"/>
  <c r="T4372" i="31"/>
  <c r="I4372" i="31"/>
  <c r="A4372" i="31"/>
  <c r="W4371" i="31"/>
  <c r="T4371" i="31"/>
  <c r="I4371" i="31"/>
  <c r="A4371" i="31"/>
  <c r="W4370" i="31"/>
  <c r="T4370" i="31"/>
  <c r="I4370" i="31"/>
  <c r="A4370" i="31"/>
  <c r="W4369" i="31"/>
  <c r="T4369" i="31"/>
  <c r="I4369" i="31"/>
  <c r="A4369" i="31"/>
  <c r="W4368" i="31"/>
  <c r="T4368" i="31"/>
  <c r="I4368" i="31"/>
  <c r="A4368" i="31"/>
  <c r="W4367" i="31"/>
  <c r="T4367" i="31"/>
  <c r="I4367" i="31"/>
  <c r="A4367" i="31"/>
  <c r="W4366" i="31"/>
  <c r="T4366" i="31"/>
  <c r="I4366" i="31"/>
  <c r="A4366" i="31"/>
  <c r="W4365" i="31"/>
  <c r="T4365" i="31"/>
  <c r="I4365" i="31"/>
  <c r="A4365" i="31"/>
  <c r="W4364" i="31"/>
  <c r="T4364" i="31"/>
  <c r="I4364" i="31"/>
  <c r="A4364" i="31"/>
  <c r="W4363" i="31"/>
  <c r="T4363" i="31"/>
  <c r="I4363" i="31"/>
  <c r="A4363" i="31"/>
  <c r="W4362" i="31"/>
  <c r="T4362" i="31"/>
  <c r="I4362" i="31"/>
  <c r="A4362" i="31"/>
  <c r="W4361" i="31"/>
  <c r="T4361" i="31"/>
  <c r="I4361" i="31"/>
  <c r="A4361" i="31"/>
  <c r="W4360" i="31"/>
  <c r="T4360" i="31"/>
  <c r="I4360" i="31"/>
  <c r="A4360" i="31"/>
  <c r="W4359" i="31"/>
  <c r="T4359" i="31"/>
  <c r="I4359" i="31"/>
  <c r="A4359" i="31"/>
  <c r="W4358" i="31"/>
  <c r="T4358" i="31"/>
  <c r="I4358" i="31"/>
  <c r="A4358" i="31"/>
  <c r="W4357" i="31"/>
  <c r="T4357" i="31"/>
  <c r="I4357" i="31"/>
  <c r="A4357" i="31"/>
  <c r="W4356" i="31"/>
  <c r="T4356" i="31"/>
  <c r="I4356" i="31"/>
  <c r="A4356" i="31"/>
  <c r="W4355" i="31"/>
  <c r="T4355" i="31"/>
  <c r="I4355" i="31"/>
  <c r="A4355" i="31"/>
  <c r="W4354" i="31"/>
  <c r="T4354" i="31"/>
  <c r="I4354" i="31"/>
  <c r="A4354" i="31"/>
  <c r="W4353" i="31"/>
  <c r="T4353" i="31"/>
  <c r="I4353" i="31"/>
  <c r="A4353" i="31"/>
  <c r="W4352" i="31"/>
  <c r="T4352" i="31"/>
  <c r="I4352" i="31"/>
  <c r="A4352" i="31"/>
  <c r="W4351" i="31"/>
  <c r="T4351" i="31"/>
  <c r="I4351" i="31"/>
  <c r="A4351" i="31"/>
  <c r="W4350" i="31"/>
  <c r="T4350" i="31"/>
  <c r="I4350" i="31"/>
  <c r="A4350" i="31"/>
  <c r="W4349" i="31"/>
  <c r="T4349" i="31"/>
  <c r="I4349" i="31"/>
  <c r="A4349" i="31"/>
  <c r="W4348" i="31"/>
  <c r="T4348" i="31"/>
  <c r="I4348" i="31"/>
  <c r="A4348" i="31"/>
  <c r="W4347" i="31"/>
  <c r="T4347" i="31"/>
  <c r="I4347" i="31"/>
  <c r="A4347" i="31"/>
  <c r="W4346" i="31"/>
  <c r="T4346" i="31"/>
  <c r="I4346" i="31"/>
  <c r="A4346" i="31"/>
  <c r="W4345" i="31"/>
  <c r="T4345" i="31"/>
  <c r="I4345" i="31"/>
  <c r="A4345" i="31"/>
  <c r="W4344" i="31"/>
  <c r="T4344" i="31"/>
  <c r="I4344" i="31"/>
  <c r="A4344" i="31"/>
  <c r="W4343" i="31"/>
  <c r="T4343" i="31"/>
  <c r="I4343" i="31"/>
  <c r="A4343" i="31"/>
  <c r="W4342" i="31"/>
  <c r="T4342" i="31"/>
  <c r="I4342" i="31"/>
  <c r="A4342" i="31"/>
  <c r="W4341" i="31"/>
  <c r="T4341" i="31"/>
  <c r="I4341" i="31"/>
  <c r="A4341" i="31"/>
  <c r="W4340" i="31"/>
  <c r="T4340" i="31"/>
  <c r="I4340" i="31"/>
  <c r="A4340" i="31"/>
  <c r="W4339" i="31"/>
  <c r="T4339" i="31"/>
  <c r="I4339" i="31"/>
  <c r="A4339" i="31"/>
  <c r="W4338" i="31"/>
  <c r="T4338" i="31"/>
  <c r="I4338" i="31"/>
  <c r="A4338" i="31"/>
  <c r="W4337" i="31"/>
  <c r="T4337" i="31"/>
  <c r="I4337" i="31"/>
  <c r="A4337" i="31"/>
  <c r="W4336" i="31"/>
  <c r="T4336" i="31"/>
  <c r="I4336" i="31"/>
  <c r="A4336" i="31"/>
  <c r="W4335" i="31"/>
  <c r="T4335" i="31"/>
  <c r="I4335" i="31"/>
  <c r="A4335" i="31"/>
  <c r="W4334" i="31"/>
  <c r="T4334" i="31"/>
  <c r="I4334" i="31"/>
  <c r="A4334" i="31"/>
  <c r="W4333" i="31"/>
  <c r="T4333" i="31"/>
  <c r="I4333" i="31"/>
  <c r="A4333" i="31"/>
  <c r="W4332" i="31"/>
  <c r="T4332" i="31"/>
  <c r="I4332" i="31"/>
  <c r="A4332" i="31"/>
  <c r="W4331" i="31"/>
  <c r="T4331" i="31"/>
  <c r="I4331" i="31"/>
  <c r="A4331" i="31"/>
  <c r="W4330" i="31"/>
  <c r="T4330" i="31"/>
  <c r="I4330" i="31"/>
  <c r="A4330" i="31"/>
  <c r="W4329" i="31"/>
  <c r="T4329" i="31"/>
  <c r="I4329" i="31"/>
  <c r="A4329" i="31"/>
  <c r="W4328" i="31"/>
  <c r="T4328" i="31"/>
  <c r="I4328" i="31"/>
  <c r="A4328" i="31"/>
  <c r="W4327" i="31"/>
  <c r="T4327" i="31"/>
  <c r="I4327" i="31"/>
  <c r="A4327" i="31"/>
  <c r="W4326" i="31"/>
  <c r="T4326" i="31"/>
  <c r="I4326" i="31"/>
  <c r="A4326" i="31"/>
  <c r="W4325" i="31"/>
  <c r="T4325" i="31"/>
  <c r="I4325" i="31"/>
  <c r="A4325" i="31"/>
  <c r="W4324" i="31"/>
  <c r="T4324" i="31"/>
  <c r="I4324" i="31"/>
  <c r="A4324" i="31"/>
  <c r="W4323" i="31"/>
  <c r="T4323" i="31"/>
  <c r="I4323" i="31"/>
  <c r="A4323" i="31"/>
  <c r="W4322" i="31"/>
  <c r="T4322" i="31"/>
  <c r="I4322" i="31"/>
  <c r="A4322" i="31"/>
  <c r="W4321" i="31"/>
  <c r="T4321" i="31"/>
  <c r="I4321" i="31"/>
  <c r="A4321" i="31"/>
  <c r="W4320" i="31"/>
  <c r="T4320" i="31"/>
  <c r="I4320" i="31"/>
  <c r="A4320" i="31"/>
  <c r="W4319" i="31"/>
  <c r="T4319" i="31"/>
  <c r="I4319" i="31"/>
  <c r="A4319" i="31"/>
  <c r="W4318" i="31"/>
  <c r="T4318" i="31"/>
  <c r="I4318" i="31"/>
  <c r="A4318" i="31"/>
  <c r="W4317" i="31"/>
  <c r="T4317" i="31"/>
  <c r="I4317" i="31"/>
  <c r="A4317" i="31"/>
  <c r="W4316" i="31"/>
  <c r="T4316" i="31"/>
  <c r="I4316" i="31"/>
  <c r="A4316" i="31"/>
  <c r="W4315" i="31"/>
  <c r="T4315" i="31"/>
  <c r="I4315" i="31"/>
  <c r="A4315" i="31"/>
  <c r="W4314" i="31"/>
  <c r="T4314" i="31"/>
  <c r="I4314" i="31"/>
  <c r="A4314" i="31"/>
  <c r="W4313" i="31"/>
  <c r="T4313" i="31"/>
  <c r="I4313" i="31"/>
  <c r="A4313" i="31"/>
  <c r="W4312" i="31"/>
  <c r="T4312" i="31"/>
  <c r="I4312" i="31"/>
  <c r="A4312" i="31"/>
  <c r="W4311" i="31"/>
  <c r="T4311" i="31"/>
  <c r="I4311" i="31"/>
  <c r="A4311" i="31"/>
  <c r="W4310" i="31"/>
  <c r="T4310" i="31"/>
  <c r="I4310" i="31"/>
  <c r="A4310" i="31"/>
  <c r="W4309" i="31"/>
  <c r="T4309" i="31"/>
  <c r="I4309" i="31"/>
  <c r="A4309" i="31"/>
  <c r="W4308" i="31"/>
  <c r="T4308" i="31"/>
  <c r="I4308" i="31"/>
  <c r="A4308" i="31"/>
  <c r="W4307" i="31"/>
  <c r="T4307" i="31"/>
  <c r="I4307" i="31"/>
  <c r="A4307" i="31"/>
  <c r="W4306" i="31"/>
  <c r="T4306" i="31"/>
  <c r="I4306" i="31"/>
  <c r="A4306" i="31"/>
  <c r="W4305" i="31"/>
  <c r="T4305" i="31"/>
  <c r="I4305" i="31"/>
  <c r="A4305" i="31"/>
  <c r="W4304" i="31"/>
  <c r="T4304" i="31"/>
  <c r="I4304" i="31"/>
  <c r="A4304" i="31"/>
  <c r="W4303" i="31"/>
  <c r="T4303" i="31"/>
  <c r="I4303" i="31"/>
  <c r="A4303" i="31"/>
  <c r="W4302" i="31"/>
  <c r="T4302" i="31"/>
  <c r="I4302" i="31"/>
  <c r="A4302" i="31"/>
  <c r="W4301" i="31"/>
  <c r="T4301" i="31"/>
  <c r="I4301" i="31"/>
  <c r="A4301" i="31"/>
  <c r="W4300" i="31"/>
  <c r="T4300" i="31"/>
  <c r="I4300" i="31"/>
  <c r="A4300" i="31"/>
  <c r="W4299" i="31"/>
  <c r="T4299" i="31"/>
  <c r="I4299" i="31"/>
  <c r="A4299" i="31"/>
  <c r="W4298" i="31"/>
  <c r="T4298" i="31"/>
  <c r="I4298" i="31"/>
  <c r="A4298" i="31"/>
  <c r="W4297" i="31"/>
  <c r="T4297" i="31"/>
  <c r="I4297" i="31"/>
  <c r="A4297" i="31"/>
  <c r="W4296" i="31"/>
  <c r="T4296" i="31"/>
  <c r="I4296" i="31"/>
  <c r="A4296" i="31"/>
  <c r="W4295" i="31"/>
  <c r="T4295" i="31"/>
  <c r="I4295" i="31"/>
  <c r="A4295" i="31"/>
  <c r="W4294" i="31"/>
  <c r="T4294" i="31"/>
  <c r="I4294" i="31"/>
  <c r="A4294" i="31"/>
  <c r="W4293" i="31"/>
  <c r="T4293" i="31"/>
  <c r="I4293" i="31"/>
  <c r="A4293" i="31"/>
  <c r="W4292" i="31"/>
  <c r="T4292" i="31"/>
  <c r="I4292" i="31"/>
  <c r="A4292" i="31"/>
  <c r="W4291" i="31"/>
  <c r="T4291" i="31"/>
  <c r="I4291" i="31"/>
  <c r="A4291" i="31"/>
  <c r="W4290" i="31"/>
  <c r="T4290" i="31"/>
  <c r="I4290" i="31"/>
  <c r="A4290" i="31"/>
  <c r="W4289" i="31"/>
  <c r="T4289" i="31"/>
  <c r="I4289" i="31"/>
  <c r="A4289" i="31"/>
  <c r="W4288" i="31"/>
  <c r="T4288" i="31"/>
  <c r="I4288" i="31"/>
  <c r="A4288" i="31"/>
  <c r="W4287" i="31"/>
  <c r="T4287" i="31"/>
  <c r="I4287" i="31"/>
  <c r="A4287" i="31"/>
  <c r="W4286" i="31"/>
  <c r="T4286" i="31"/>
  <c r="I4286" i="31"/>
  <c r="A4286" i="31"/>
  <c r="W4285" i="31"/>
  <c r="T4285" i="31"/>
  <c r="I4285" i="31"/>
  <c r="A4285" i="31"/>
  <c r="W4284" i="31"/>
  <c r="T4284" i="31"/>
  <c r="I4284" i="31"/>
  <c r="A4284" i="31"/>
  <c r="W4283" i="31"/>
  <c r="T4283" i="31"/>
  <c r="I4283" i="31"/>
  <c r="A4283" i="31"/>
  <c r="W4282" i="31"/>
  <c r="T4282" i="31"/>
  <c r="I4282" i="31"/>
  <c r="A4282" i="31"/>
  <c r="W4281" i="31"/>
  <c r="T4281" i="31"/>
  <c r="I4281" i="31"/>
  <c r="A4281" i="31"/>
  <c r="W4280" i="31"/>
  <c r="T4280" i="31"/>
  <c r="I4280" i="31"/>
  <c r="A4280" i="31"/>
  <c r="W4279" i="31"/>
  <c r="T4279" i="31"/>
  <c r="I4279" i="31"/>
  <c r="A4279" i="31"/>
  <c r="W4278" i="31"/>
  <c r="T4278" i="31"/>
  <c r="I4278" i="31"/>
  <c r="A4278" i="31"/>
  <c r="W4277" i="31"/>
  <c r="T4277" i="31"/>
  <c r="I4277" i="31"/>
  <c r="A4277" i="31"/>
  <c r="W4276" i="31"/>
  <c r="T4276" i="31"/>
  <c r="I4276" i="31"/>
  <c r="A4276" i="31"/>
  <c r="W4275" i="31"/>
  <c r="T4275" i="31"/>
  <c r="I4275" i="31"/>
  <c r="A4275" i="31"/>
  <c r="W4274" i="31"/>
  <c r="T4274" i="31"/>
  <c r="I4274" i="31"/>
  <c r="A4274" i="31"/>
  <c r="W4273" i="31"/>
  <c r="T4273" i="31"/>
  <c r="I4273" i="31"/>
  <c r="A4273" i="31"/>
  <c r="W4272" i="31"/>
  <c r="T4272" i="31"/>
  <c r="I4272" i="31"/>
  <c r="A4272" i="31"/>
  <c r="W4271" i="31"/>
  <c r="T4271" i="31"/>
  <c r="I4271" i="31"/>
  <c r="A4271" i="31"/>
  <c r="W4270" i="31"/>
  <c r="T4270" i="31"/>
  <c r="I4270" i="31"/>
  <c r="A4270" i="31"/>
  <c r="W4269" i="31"/>
  <c r="T4269" i="31"/>
  <c r="I4269" i="31"/>
  <c r="A4269" i="31"/>
  <c r="W4268" i="31"/>
  <c r="T4268" i="31"/>
  <c r="I4268" i="31"/>
  <c r="A4268" i="31"/>
  <c r="W4267" i="31"/>
  <c r="T4267" i="31"/>
  <c r="I4267" i="31"/>
  <c r="A4267" i="31"/>
  <c r="W4266" i="31"/>
  <c r="T4266" i="31"/>
  <c r="I4266" i="31"/>
  <c r="A4266" i="31"/>
  <c r="W4265" i="31"/>
  <c r="T4265" i="31"/>
  <c r="I4265" i="31"/>
  <c r="A4265" i="31"/>
  <c r="W4264" i="31"/>
  <c r="T4264" i="31"/>
  <c r="I4264" i="31"/>
  <c r="A4264" i="31"/>
  <c r="W4263" i="31"/>
  <c r="T4263" i="31"/>
  <c r="I4263" i="31"/>
  <c r="A4263" i="31"/>
  <c r="W4262" i="31"/>
  <c r="T4262" i="31"/>
  <c r="I4262" i="31"/>
  <c r="A4262" i="31"/>
  <c r="W4261" i="31"/>
  <c r="T4261" i="31"/>
  <c r="I4261" i="31"/>
  <c r="A4261" i="31"/>
  <c r="W4260" i="31"/>
  <c r="T4260" i="31"/>
  <c r="I4260" i="31"/>
  <c r="A4260" i="31"/>
  <c r="W4259" i="31"/>
  <c r="T4259" i="31"/>
  <c r="I4259" i="31"/>
  <c r="A4259" i="31"/>
  <c r="W4258" i="31"/>
  <c r="T4258" i="31"/>
  <c r="I4258" i="31"/>
  <c r="A4258" i="31"/>
  <c r="W4257" i="31"/>
  <c r="T4257" i="31"/>
  <c r="I4257" i="31"/>
  <c r="A4257" i="31"/>
  <c r="W4256" i="31"/>
  <c r="T4256" i="31"/>
  <c r="I4256" i="31"/>
  <c r="A4256" i="31"/>
  <c r="W4255" i="31"/>
  <c r="T4255" i="31"/>
  <c r="I4255" i="31"/>
  <c r="A4255" i="31"/>
  <c r="W4254" i="31"/>
  <c r="T4254" i="31"/>
  <c r="I4254" i="31"/>
  <c r="A4254" i="31"/>
  <c r="W4253" i="31"/>
  <c r="T4253" i="31"/>
  <c r="I4253" i="31"/>
  <c r="A4253" i="31"/>
  <c r="W4252" i="31"/>
  <c r="T4252" i="31"/>
  <c r="I4252" i="31"/>
  <c r="A4252" i="31"/>
  <c r="W4251" i="31"/>
  <c r="T4251" i="31"/>
  <c r="I4251" i="31"/>
  <c r="A4251" i="31"/>
  <c r="W4250" i="31"/>
  <c r="T4250" i="31"/>
  <c r="I4250" i="31"/>
  <c r="A4250" i="31"/>
  <c r="W4249" i="31"/>
  <c r="T4249" i="31"/>
  <c r="I4249" i="31"/>
  <c r="A4249" i="31"/>
  <c r="W4248" i="31"/>
  <c r="T4248" i="31"/>
  <c r="I4248" i="31"/>
  <c r="A4248" i="31"/>
  <c r="W4247" i="31"/>
  <c r="T4247" i="31"/>
  <c r="I4247" i="31"/>
  <c r="A4247" i="31"/>
  <c r="W4246" i="31"/>
  <c r="T4246" i="31"/>
  <c r="I4246" i="31"/>
  <c r="A4246" i="31"/>
  <c r="W4245" i="31"/>
  <c r="T4245" i="31"/>
  <c r="I4245" i="31"/>
  <c r="A4245" i="31"/>
  <c r="W4244" i="31"/>
  <c r="T4244" i="31"/>
  <c r="I4244" i="31"/>
  <c r="A4244" i="31"/>
  <c r="W4243" i="31"/>
  <c r="T4243" i="31"/>
  <c r="I4243" i="31"/>
  <c r="A4243" i="31"/>
  <c r="W4242" i="31"/>
  <c r="T4242" i="31"/>
  <c r="I4242" i="31"/>
  <c r="A4242" i="31"/>
  <c r="W4241" i="31"/>
  <c r="T4241" i="31"/>
  <c r="I4241" i="31"/>
  <c r="A4241" i="31"/>
  <c r="W4240" i="31"/>
  <c r="T4240" i="31"/>
  <c r="I4240" i="31"/>
  <c r="A4240" i="31"/>
  <c r="W4239" i="31"/>
  <c r="T4239" i="31"/>
  <c r="I4239" i="31"/>
  <c r="A4239" i="31"/>
  <c r="W4238" i="31"/>
  <c r="T4238" i="31"/>
  <c r="I4238" i="31"/>
  <c r="A4238" i="31"/>
  <c r="W4237" i="31"/>
  <c r="T4237" i="31"/>
  <c r="I4237" i="31"/>
  <c r="A4237" i="31"/>
  <c r="W4236" i="31"/>
  <c r="T4236" i="31"/>
  <c r="I4236" i="31"/>
  <c r="A4236" i="31"/>
  <c r="W4235" i="31"/>
  <c r="T4235" i="31"/>
  <c r="I4235" i="31"/>
  <c r="A4235" i="31"/>
  <c r="W4234" i="31"/>
  <c r="T4234" i="31"/>
  <c r="I4234" i="31"/>
  <c r="A4234" i="31"/>
  <c r="W4233" i="31"/>
  <c r="T4233" i="31"/>
  <c r="I4233" i="31"/>
  <c r="A4233" i="31"/>
  <c r="W4232" i="31"/>
  <c r="T4232" i="31"/>
  <c r="I4232" i="31"/>
  <c r="A4232" i="31"/>
  <c r="W4231" i="31"/>
  <c r="T4231" i="31"/>
  <c r="I4231" i="31"/>
  <c r="A4231" i="31"/>
  <c r="W4230" i="31"/>
  <c r="T4230" i="31"/>
  <c r="I4230" i="31"/>
  <c r="A4230" i="31"/>
  <c r="W4229" i="31"/>
  <c r="T4229" i="31"/>
  <c r="I4229" i="31"/>
  <c r="A4229" i="31"/>
  <c r="W4228" i="31"/>
  <c r="T4228" i="31"/>
  <c r="I4228" i="31"/>
  <c r="A4228" i="31"/>
  <c r="W4227" i="31"/>
  <c r="T4227" i="31"/>
  <c r="I4227" i="31"/>
  <c r="A4227" i="31"/>
  <c r="W4226" i="31"/>
  <c r="T4226" i="31"/>
  <c r="I4226" i="31"/>
  <c r="A4226" i="31"/>
  <c r="W4225" i="31"/>
  <c r="T4225" i="31"/>
  <c r="I4225" i="31"/>
  <c r="A4225" i="31"/>
  <c r="W4224" i="31"/>
  <c r="T4224" i="31"/>
  <c r="I4224" i="31"/>
  <c r="A4224" i="31"/>
  <c r="W4223" i="31"/>
  <c r="T4223" i="31"/>
  <c r="I4223" i="31"/>
  <c r="A4223" i="31"/>
  <c r="W4222" i="31"/>
  <c r="T4222" i="31"/>
  <c r="I4222" i="31"/>
  <c r="A4222" i="31"/>
  <c r="W4221" i="31"/>
  <c r="T4221" i="31"/>
  <c r="I4221" i="31"/>
  <c r="A4221" i="31"/>
  <c r="W4220" i="31"/>
  <c r="T4220" i="31"/>
  <c r="I4220" i="31"/>
  <c r="A4220" i="31"/>
  <c r="W4219" i="31"/>
  <c r="T4219" i="31"/>
  <c r="I4219" i="31"/>
  <c r="A4219" i="31"/>
  <c r="W4218" i="31"/>
  <c r="T4218" i="31"/>
  <c r="I4218" i="31"/>
  <c r="A4218" i="31"/>
  <c r="W4217" i="31"/>
  <c r="T4217" i="31"/>
  <c r="I4217" i="31"/>
  <c r="A4217" i="31"/>
  <c r="W4216" i="31"/>
  <c r="T4216" i="31"/>
  <c r="I4216" i="31"/>
  <c r="A4216" i="31"/>
  <c r="W4215" i="31"/>
  <c r="T4215" i="31"/>
  <c r="I4215" i="31"/>
  <c r="A4215" i="31"/>
  <c r="W4214" i="31"/>
  <c r="T4214" i="31"/>
  <c r="I4214" i="31"/>
  <c r="A4214" i="31"/>
  <c r="W4213" i="31"/>
  <c r="T4213" i="31"/>
  <c r="I4213" i="31"/>
  <c r="A4213" i="31"/>
  <c r="W4212" i="31"/>
  <c r="T4212" i="31"/>
  <c r="I4212" i="31"/>
  <c r="A4212" i="31"/>
  <c r="W4211" i="31"/>
  <c r="T4211" i="31"/>
  <c r="I4211" i="31"/>
  <c r="A4211" i="31"/>
  <c r="W4210" i="31"/>
  <c r="T4210" i="31"/>
  <c r="I4210" i="31"/>
  <c r="A4210" i="31"/>
  <c r="W4209" i="31"/>
  <c r="T4209" i="31"/>
  <c r="I4209" i="31"/>
  <c r="A4209" i="31"/>
  <c r="W4208" i="31"/>
  <c r="T4208" i="31"/>
  <c r="I4208" i="31"/>
  <c r="A4208" i="31"/>
  <c r="W4207" i="31"/>
  <c r="T4207" i="31"/>
  <c r="I4207" i="31"/>
  <c r="A4207" i="31"/>
  <c r="W4206" i="31"/>
  <c r="T4206" i="31"/>
  <c r="I4206" i="31"/>
  <c r="A4206" i="31"/>
  <c r="W4205" i="31"/>
  <c r="T4205" i="31"/>
  <c r="I4205" i="31"/>
  <c r="A4205" i="31"/>
  <c r="W4204" i="31"/>
  <c r="T4204" i="31"/>
  <c r="I4204" i="31"/>
  <c r="A4204" i="31"/>
  <c r="W4203" i="31"/>
  <c r="T4203" i="31"/>
  <c r="I4203" i="31"/>
  <c r="A4203" i="31"/>
  <c r="W4202" i="31"/>
  <c r="T4202" i="31"/>
  <c r="I4202" i="31"/>
  <c r="A4202" i="31"/>
  <c r="W4201" i="31"/>
  <c r="T4201" i="31"/>
  <c r="I4201" i="31"/>
  <c r="A4201" i="31"/>
  <c r="W4200" i="31"/>
  <c r="T4200" i="31"/>
  <c r="I4200" i="31"/>
  <c r="A4200" i="31"/>
  <c r="W4199" i="31"/>
  <c r="T4199" i="31"/>
  <c r="I4199" i="31"/>
  <c r="A4199" i="31"/>
  <c r="W4198" i="31"/>
  <c r="T4198" i="31"/>
  <c r="I4198" i="31"/>
  <c r="A4198" i="31"/>
  <c r="W4197" i="31"/>
  <c r="T4197" i="31"/>
  <c r="I4197" i="31"/>
  <c r="A4197" i="31"/>
  <c r="W4196" i="31"/>
  <c r="T4196" i="31"/>
  <c r="I4196" i="31"/>
  <c r="A4196" i="31"/>
  <c r="W4195" i="31"/>
  <c r="T4195" i="31"/>
  <c r="I4195" i="31"/>
  <c r="A4195" i="31"/>
  <c r="W4194" i="31"/>
  <c r="T4194" i="31"/>
  <c r="I4194" i="31"/>
  <c r="A4194" i="31"/>
  <c r="W4193" i="31"/>
  <c r="T4193" i="31"/>
  <c r="I4193" i="31"/>
  <c r="A4193" i="31"/>
  <c r="W4192" i="31"/>
  <c r="T4192" i="31"/>
  <c r="I4192" i="31"/>
  <c r="A4192" i="31"/>
  <c r="W4191" i="31"/>
  <c r="T4191" i="31"/>
  <c r="I4191" i="31"/>
  <c r="A4191" i="31"/>
  <c r="W4190" i="31"/>
  <c r="T4190" i="31"/>
  <c r="I4190" i="31"/>
  <c r="A4190" i="31"/>
  <c r="W4189" i="31"/>
  <c r="T4189" i="31"/>
  <c r="I4189" i="31"/>
  <c r="A4189" i="31"/>
  <c r="W4188" i="31"/>
  <c r="T4188" i="31"/>
  <c r="I4188" i="31"/>
  <c r="A4188" i="31"/>
  <c r="W4187" i="31"/>
  <c r="T4187" i="31"/>
  <c r="I4187" i="31"/>
  <c r="A4187" i="31"/>
  <c r="W4186" i="31"/>
  <c r="T4186" i="31"/>
  <c r="I4186" i="31"/>
  <c r="A4186" i="31"/>
  <c r="W4185" i="31"/>
  <c r="T4185" i="31"/>
  <c r="I4185" i="31"/>
  <c r="A4185" i="31"/>
  <c r="W4184" i="31"/>
  <c r="T4184" i="31"/>
  <c r="I4184" i="31"/>
  <c r="A4184" i="31"/>
  <c r="W4183" i="31"/>
  <c r="T4183" i="31"/>
  <c r="I4183" i="31"/>
  <c r="A4183" i="31"/>
  <c r="W4182" i="31"/>
  <c r="T4182" i="31"/>
  <c r="I4182" i="31"/>
  <c r="A4182" i="31"/>
  <c r="W4181" i="31"/>
  <c r="T4181" i="31"/>
  <c r="I4181" i="31"/>
  <c r="A4181" i="31"/>
  <c r="W4180" i="31"/>
  <c r="T4180" i="31"/>
  <c r="I4180" i="31"/>
  <c r="A4180" i="31"/>
  <c r="W4179" i="31"/>
  <c r="T4179" i="31"/>
  <c r="I4179" i="31"/>
  <c r="A4179" i="31"/>
  <c r="W4178" i="31"/>
  <c r="T4178" i="31"/>
  <c r="I4178" i="31"/>
  <c r="A4178" i="31"/>
  <c r="W4177" i="31"/>
  <c r="T4177" i="31"/>
  <c r="I4177" i="31"/>
  <c r="A4177" i="31"/>
  <c r="W4176" i="31"/>
  <c r="T4176" i="31"/>
  <c r="I4176" i="31"/>
  <c r="A4176" i="31"/>
  <c r="W4175" i="31"/>
  <c r="T4175" i="31"/>
  <c r="I4175" i="31"/>
  <c r="A4175" i="31"/>
  <c r="W4174" i="31"/>
  <c r="T4174" i="31"/>
  <c r="I4174" i="31"/>
  <c r="A4174" i="31"/>
  <c r="W4173" i="31"/>
  <c r="T4173" i="31"/>
  <c r="I4173" i="31"/>
  <c r="A4173" i="31"/>
  <c r="W4172" i="31"/>
  <c r="T4172" i="31"/>
  <c r="I4172" i="31"/>
  <c r="A4172" i="31"/>
  <c r="W4171" i="31"/>
  <c r="T4171" i="31"/>
  <c r="I4171" i="31"/>
  <c r="A4171" i="31"/>
  <c r="W4170" i="31"/>
  <c r="T4170" i="31"/>
  <c r="I4170" i="31"/>
  <c r="A4170" i="31"/>
  <c r="W4169" i="31"/>
  <c r="T4169" i="31"/>
  <c r="I4169" i="31"/>
  <c r="A4169" i="31"/>
  <c r="W4168" i="31"/>
  <c r="T4168" i="31"/>
  <c r="I4168" i="31"/>
  <c r="A4168" i="31"/>
  <c r="W4167" i="31"/>
  <c r="T4167" i="31"/>
  <c r="I4167" i="31"/>
  <c r="A4167" i="31"/>
  <c r="W4166" i="31"/>
  <c r="T4166" i="31"/>
  <c r="I4166" i="31"/>
  <c r="A4166" i="31"/>
  <c r="W4165" i="31"/>
  <c r="T4165" i="31"/>
  <c r="I4165" i="31"/>
  <c r="A4165" i="31"/>
  <c r="W4164" i="31"/>
  <c r="T4164" i="31"/>
  <c r="I4164" i="31"/>
  <c r="A4164" i="31"/>
  <c r="W4163" i="31"/>
  <c r="T4163" i="31"/>
  <c r="I4163" i="31"/>
  <c r="A4163" i="31"/>
  <c r="W4162" i="31"/>
  <c r="T4162" i="31"/>
  <c r="I4162" i="31"/>
  <c r="A4162" i="31"/>
  <c r="W4161" i="31"/>
  <c r="T4161" i="31"/>
  <c r="I4161" i="31"/>
  <c r="A4161" i="31"/>
  <c r="W4160" i="31"/>
  <c r="T4160" i="31"/>
  <c r="I4160" i="31"/>
  <c r="A4160" i="31"/>
  <c r="W4159" i="31"/>
  <c r="T4159" i="31"/>
  <c r="I4159" i="31"/>
  <c r="A4159" i="31"/>
  <c r="W4158" i="31"/>
  <c r="T4158" i="31"/>
  <c r="I4158" i="31"/>
  <c r="A4158" i="31"/>
  <c r="W4157" i="31"/>
  <c r="T4157" i="31"/>
  <c r="I4157" i="31"/>
  <c r="A4157" i="31"/>
  <c r="W4156" i="31"/>
  <c r="T4156" i="31"/>
  <c r="I4156" i="31"/>
  <c r="A4156" i="31"/>
  <c r="W4155" i="31"/>
  <c r="T4155" i="31"/>
  <c r="I4155" i="31"/>
  <c r="A4155" i="31"/>
  <c r="W4154" i="31"/>
  <c r="T4154" i="31"/>
  <c r="I4154" i="31"/>
  <c r="A4154" i="31"/>
  <c r="W4153" i="31"/>
  <c r="T4153" i="31"/>
  <c r="I4153" i="31"/>
  <c r="A4153" i="31"/>
  <c r="W4152" i="31"/>
  <c r="T4152" i="31"/>
  <c r="I4152" i="31"/>
  <c r="A4152" i="31"/>
  <c r="W4151" i="31"/>
  <c r="T4151" i="31"/>
  <c r="I4151" i="31"/>
  <c r="A4151" i="31"/>
  <c r="W4150" i="31"/>
  <c r="T4150" i="31"/>
  <c r="I4150" i="31"/>
  <c r="A4150" i="31"/>
  <c r="W4149" i="31"/>
  <c r="T4149" i="31"/>
  <c r="I4149" i="31"/>
  <c r="A4149" i="31"/>
  <c r="W4148" i="31"/>
  <c r="T4148" i="31"/>
  <c r="I4148" i="31"/>
  <c r="A4148" i="31"/>
  <c r="W4147" i="31"/>
  <c r="T4147" i="31"/>
  <c r="I4147" i="31"/>
  <c r="A4147" i="31"/>
  <c r="W4146" i="31"/>
  <c r="T4146" i="31"/>
  <c r="I4146" i="31"/>
  <c r="A4146" i="31"/>
  <c r="W4145" i="31"/>
  <c r="T4145" i="31"/>
  <c r="I4145" i="31"/>
  <c r="A4145" i="31"/>
  <c r="W4144" i="31"/>
  <c r="T4144" i="31"/>
  <c r="I4144" i="31"/>
  <c r="A4144" i="31"/>
  <c r="W4143" i="31"/>
  <c r="T4143" i="31"/>
  <c r="I4143" i="31"/>
  <c r="A4143" i="31"/>
  <c r="W4142" i="31"/>
  <c r="T4142" i="31"/>
  <c r="I4142" i="31"/>
  <c r="A4142" i="31"/>
  <c r="W4141" i="31"/>
  <c r="T4141" i="31"/>
  <c r="I4141" i="31"/>
  <c r="A4141" i="31"/>
  <c r="W4140" i="31"/>
  <c r="T4140" i="31"/>
  <c r="I4140" i="31"/>
  <c r="A4140" i="31"/>
  <c r="W4139" i="31"/>
  <c r="T4139" i="31"/>
  <c r="I4139" i="31"/>
  <c r="A4139" i="31"/>
  <c r="W4138" i="31"/>
  <c r="T4138" i="31"/>
  <c r="I4138" i="31"/>
  <c r="A4138" i="31"/>
  <c r="W4137" i="31"/>
  <c r="T4137" i="31"/>
  <c r="I4137" i="31"/>
  <c r="A4137" i="31"/>
  <c r="W4136" i="31"/>
  <c r="T4136" i="31"/>
  <c r="I4136" i="31"/>
  <c r="A4136" i="31"/>
  <c r="W4135" i="31"/>
  <c r="T4135" i="31"/>
  <c r="I4135" i="31"/>
  <c r="A4135" i="31"/>
  <c r="W4134" i="31"/>
  <c r="T4134" i="31"/>
  <c r="I4134" i="31"/>
  <c r="A4134" i="31"/>
  <c r="W4133" i="31"/>
  <c r="T4133" i="31"/>
  <c r="I4133" i="31"/>
  <c r="A4133" i="31"/>
  <c r="W4132" i="31"/>
  <c r="T4132" i="31"/>
  <c r="I4132" i="31"/>
  <c r="A4132" i="31"/>
  <c r="W4131" i="31"/>
  <c r="T4131" i="31"/>
  <c r="I4131" i="31"/>
  <c r="A4131" i="31"/>
  <c r="W4130" i="31"/>
  <c r="T4130" i="31"/>
  <c r="I4130" i="31"/>
  <c r="A4130" i="31"/>
  <c r="W4129" i="31"/>
  <c r="T4129" i="31"/>
  <c r="I4129" i="31"/>
  <c r="A4129" i="31"/>
  <c r="W4128" i="31"/>
  <c r="T4128" i="31"/>
  <c r="I4128" i="31"/>
  <c r="A4128" i="31"/>
  <c r="W4127" i="31"/>
  <c r="T4127" i="31"/>
  <c r="I4127" i="31"/>
  <c r="A4127" i="31"/>
  <c r="W4126" i="31"/>
  <c r="T4126" i="31"/>
  <c r="I4126" i="31"/>
  <c r="A4126" i="31"/>
  <c r="W4125" i="31"/>
  <c r="T4125" i="31"/>
  <c r="I4125" i="31"/>
  <c r="A4125" i="31"/>
  <c r="W4124" i="31"/>
  <c r="T4124" i="31"/>
  <c r="I4124" i="31"/>
  <c r="A4124" i="31"/>
  <c r="W4123" i="31"/>
  <c r="T4123" i="31"/>
  <c r="I4123" i="31"/>
  <c r="A4123" i="31"/>
  <c r="W4122" i="31"/>
  <c r="T4122" i="31"/>
  <c r="I4122" i="31"/>
  <c r="A4122" i="31"/>
  <c r="W4121" i="31"/>
  <c r="T4121" i="31"/>
  <c r="I4121" i="31"/>
  <c r="A4121" i="31"/>
  <c r="W4120" i="31"/>
  <c r="T4120" i="31"/>
  <c r="I4120" i="31"/>
  <c r="A4120" i="31"/>
  <c r="W4119" i="31"/>
  <c r="T4119" i="31"/>
  <c r="I4119" i="31"/>
  <c r="A4119" i="31"/>
  <c r="W4118" i="31"/>
  <c r="T4118" i="31"/>
  <c r="I4118" i="31"/>
  <c r="A4118" i="31"/>
  <c r="W4117" i="31"/>
  <c r="T4117" i="31"/>
  <c r="I4117" i="31"/>
  <c r="A4117" i="31"/>
  <c r="W4116" i="31"/>
  <c r="T4116" i="31"/>
  <c r="I4116" i="31"/>
  <c r="A4116" i="31"/>
  <c r="W4115" i="31"/>
  <c r="T4115" i="31"/>
  <c r="I4115" i="31"/>
  <c r="A4115" i="31"/>
  <c r="W4114" i="31"/>
  <c r="T4114" i="31"/>
  <c r="I4114" i="31"/>
  <c r="A4114" i="31"/>
  <c r="W4113" i="31"/>
  <c r="T4113" i="31"/>
  <c r="I4113" i="31"/>
  <c r="A4113" i="31"/>
  <c r="W4112" i="31"/>
  <c r="T4112" i="31"/>
  <c r="I4112" i="31"/>
  <c r="A4112" i="31"/>
  <c r="W4111" i="31"/>
  <c r="T4111" i="31"/>
  <c r="I4111" i="31"/>
  <c r="A4111" i="31"/>
  <c r="W4110" i="31"/>
  <c r="T4110" i="31"/>
  <c r="I4110" i="31"/>
  <c r="A4110" i="31"/>
  <c r="W4109" i="31"/>
  <c r="T4109" i="31"/>
  <c r="I4109" i="31"/>
  <c r="A4109" i="31"/>
  <c r="W4108" i="31"/>
  <c r="T4108" i="31"/>
  <c r="I4108" i="31"/>
  <c r="A4108" i="31"/>
  <c r="W4107" i="31"/>
  <c r="T4107" i="31"/>
  <c r="I4107" i="31"/>
  <c r="A4107" i="31"/>
  <c r="W4106" i="31"/>
  <c r="T4106" i="31"/>
  <c r="I4106" i="31"/>
  <c r="A4106" i="31"/>
  <c r="W4105" i="31"/>
  <c r="T4105" i="31"/>
  <c r="I4105" i="31"/>
  <c r="A4105" i="31"/>
  <c r="W4104" i="31"/>
  <c r="T4104" i="31"/>
  <c r="I4104" i="31"/>
  <c r="A4104" i="31"/>
  <c r="W4103" i="31"/>
  <c r="T4103" i="31"/>
  <c r="I4103" i="31"/>
  <c r="A4103" i="31"/>
  <c r="W4102" i="31"/>
  <c r="T4102" i="31"/>
  <c r="I4102" i="31"/>
  <c r="A4102" i="31"/>
  <c r="W4101" i="31"/>
  <c r="T4101" i="31"/>
  <c r="I4101" i="31"/>
  <c r="A4101" i="31"/>
  <c r="W4100" i="31"/>
  <c r="T4100" i="31"/>
  <c r="I4100" i="31"/>
  <c r="A4100" i="31"/>
  <c r="W4099" i="31"/>
  <c r="T4099" i="31"/>
  <c r="I4099" i="31"/>
  <c r="A4099" i="31"/>
  <c r="W4098" i="31"/>
  <c r="T4098" i="31"/>
  <c r="I4098" i="31"/>
  <c r="A4098" i="31"/>
  <c r="W4097" i="31"/>
  <c r="T4097" i="31"/>
  <c r="I4097" i="31"/>
  <c r="A4097" i="31"/>
  <c r="W4096" i="31"/>
  <c r="T4096" i="31"/>
  <c r="I4096" i="31"/>
  <c r="A4096" i="31"/>
  <c r="W4095" i="31"/>
  <c r="T4095" i="31"/>
  <c r="I4095" i="31"/>
  <c r="A4095" i="31"/>
  <c r="W4094" i="31"/>
  <c r="T4094" i="31"/>
  <c r="I4094" i="31"/>
  <c r="A4094" i="31"/>
  <c r="W4093" i="31"/>
  <c r="T4093" i="31"/>
  <c r="I4093" i="31"/>
  <c r="A4093" i="31"/>
  <c r="W4092" i="31"/>
  <c r="T4092" i="31"/>
  <c r="I4092" i="31"/>
  <c r="A4092" i="31"/>
  <c r="W4091" i="31"/>
  <c r="T4091" i="31"/>
  <c r="I4091" i="31"/>
  <c r="A4091" i="31"/>
  <c r="W4090" i="31"/>
  <c r="T4090" i="31"/>
  <c r="I4090" i="31"/>
  <c r="A4090" i="31"/>
  <c r="W4089" i="31"/>
  <c r="T4089" i="31"/>
  <c r="I4089" i="31"/>
  <c r="A4089" i="31"/>
  <c r="W4088" i="31"/>
  <c r="T4088" i="31"/>
  <c r="I4088" i="31"/>
  <c r="A4088" i="31"/>
  <c r="W4087" i="31"/>
  <c r="T4087" i="31"/>
  <c r="I4087" i="31"/>
  <c r="A4087" i="31"/>
  <c r="W4086" i="31"/>
  <c r="T4086" i="31"/>
  <c r="I4086" i="31"/>
  <c r="A4086" i="31"/>
  <c r="W4085" i="31"/>
  <c r="T4085" i="31"/>
  <c r="I4085" i="31"/>
  <c r="A4085" i="31"/>
  <c r="W4084" i="31"/>
  <c r="T4084" i="31"/>
  <c r="I4084" i="31"/>
  <c r="A4084" i="31"/>
  <c r="W4083" i="31"/>
  <c r="T4083" i="31"/>
  <c r="I4083" i="31"/>
  <c r="A4083" i="31"/>
  <c r="W4082" i="31"/>
  <c r="T4082" i="31"/>
  <c r="I4082" i="31"/>
  <c r="A4082" i="31"/>
  <c r="W4081" i="31"/>
  <c r="T4081" i="31"/>
  <c r="I4081" i="31"/>
  <c r="A4081" i="31"/>
  <c r="W4080" i="31"/>
  <c r="T4080" i="31"/>
  <c r="I4080" i="31"/>
  <c r="A4080" i="31"/>
  <c r="W4079" i="31"/>
  <c r="T4079" i="31"/>
  <c r="I4079" i="31"/>
  <c r="A4079" i="31"/>
  <c r="W4078" i="31"/>
  <c r="T4078" i="31"/>
  <c r="I4078" i="31"/>
  <c r="A4078" i="31"/>
  <c r="W4077" i="31"/>
  <c r="T4077" i="31"/>
  <c r="I4077" i="31"/>
  <c r="A4077" i="31"/>
  <c r="W4076" i="31"/>
  <c r="T4076" i="31"/>
  <c r="I4076" i="31"/>
  <c r="A4076" i="31"/>
  <c r="W4075" i="31"/>
  <c r="T4075" i="31"/>
  <c r="I4075" i="31"/>
  <c r="A4075" i="31"/>
  <c r="W4074" i="31"/>
  <c r="T4074" i="31"/>
  <c r="I4074" i="31"/>
  <c r="A4074" i="31"/>
  <c r="W4073" i="31"/>
  <c r="T4073" i="31"/>
  <c r="I4073" i="31"/>
  <c r="A4073" i="31"/>
  <c r="W4072" i="31"/>
  <c r="T4072" i="31"/>
  <c r="I4072" i="31"/>
  <c r="A4072" i="31"/>
  <c r="W4071" i="31"/>
  <c r="T4071" i="31"/>
  <c r="I4071" i="31"/>
  <c r="A4071" i="31"/>
  <c r="W4070" i="31"/>
  <c r="T4070" i="31"/>
  <c r="I4070" i="31"/>
  <c r="A4070" i="31"/>
  <c r="W4069" i="31"/>
  <c r="T4069" i="31"/>
  <c r="I4069" i="31"/>
  <c r="A4069" i="31"/>
  <c r="W4068" i="31"/>
  <c r="T4068" i="31"/>
  <c r="I4068" i="31"/>
  <c r="A4068" i="31"/>
  <c r="W4067" i="31"/>
  <c r="T4067" i="31"/>
  <c r="I4067" i="31"/>
  <c r="A4067" i="31"/>
  <c r="W4066" i="31"/>
  <c r="T4066" i="31"/>
  <c r="I4066" i="31"/>
  <c r="A4066" i="31"/>
  <c r="W4065" i="31"/>
  <c r="T4065" i="31"/>
  <c r="I4065" i="31"/>
  <c r="A4065" i="31"/>
  <c r="W4064" i="31"/>
  <c r="T4064" i="31"/>
  <c r="I4064" i="31"/>
  <c r="A4064" i="31"/>
  <c r="W4063" i="31"/>
  <c r="T4063" i="31"/>
  <c r="I4063" i="31"/>
  <c r="A4063" i="31"/>
  <c r="W4062" i="31"/>
  <c r="T4062" i="31"/>
  <c r="I4062" i="31"/>
  <c r="A4062" i="31"/>
  <c r="W4061" i="31"/>
  <c r="T4061" i="31"/>
  <c r="I4061" i="31"/>
  <c r="A4061" i="31"/>
  <c r="W4060" i="31"/>
  <c r="T4060" i="31"/>
  <c r="I4060" i="31"/>
  <c r="A4060" i="31"/>
  <c r="W4059" i="31"/>
  <c r="T4059" i="31"/>
  <c r="I4059" i="31"/>
  <c r="A4059" i="31"/>
  <c r="W4058" i="31"/>
  <c r="T4058" i="31"/>
  <c r="I4058" i="31"/>
  <c r="A4058" i="31"/>
  <c r="W4057" i="31"/>
  <c r="T4057" i="31"/>
  <c r="I4057" i="31"/>
  <c r="A4057" i="31"/>
  <c r="W4056" i="31"/>
  <c r="T4056" i="31"/>
  <c r="I4056" i="31"/>
  <c r="A4056" i="31"/>
  <c r="W4055" i="31"/>
  <c r="T4055" i="31"/>
  <c r="I4055" i="31"/>
  <c r="A4055" i="31"/>
  <c r="W4054" i="31"/>
  <c r="T4054" i="31"/>
  <c r="I4054" i="31"/>
  <c r="A4054" i="31"/>
  <c r="W4053" i="31"/>
  <c r="T4053" i="31"/>
  <c r="I4053" i="31"/>
  <c r="A4053" i="31"/>
  <c r="W4052" i="31"/>
  <c r="T4052" i="31"/>
  <c r="I4052" i="31"/>
  <c r="A4052" i="31"/>
  <c r="W4051" i="31"/>
  <c r="T4051" i="31"/>
  <c r="I4051" i="31"/>
  <c r="A4051" i="31"/>
  <c r="W4050" i="31"/>
  <c r="T4050" i="31"/>
  <c r="I4050" i="31"/>
  <c r="A4050" i="31"/>
  <c r="W4049" i="31"/>
  <c r="T4049" i="31"/>
  <c r="I4049" i="31"/>
  <c r="A4049" i="31"/>
  <c r="W4048" i="31"/>
  <c r="T4048" i="31"/>
  <c r="I4048" i="31"/>
  <c r="A4048" i="31"/>
  <c r="W4047" i="31"/>
  <c r="T4047" i="31"/>
  <c r="I4047" i="31"/>
  <c r="A4047" i="31"/>
  <c r="W4046" i="31"/>
  <c r="T4046" i="31"/>
  <c r="I4046" i="31"/>
  <c r="A4046" i="31"/>
  <c r="W4045" i="31"/>
  <c r="T4045" i="31"/>
  <c r="I4045" i="31"/>
  <c r="A4045" i="31"/>
  <c r="W4044" i="31"/>
  <c r="T4044" i="31"/>
  <c r="I4044" i="31"/>
  <c r="A4044" i="31"/>
  <c r="W4043" i="31"/>
  <c r="T4043" i="31"/>
  <c r="I4043" i="31"/>
  <c r="A4043" i="31"/>
  <c r="W4042" i="31"/>
  <c r="T4042" i="31"/>
  <c r="I4042" i="31"/>
  <c r="A4042" i="31"/>
  <c r="W4041" i="31"/>
  <c r="T4041" i="31"/>
  <c r="I4041" i="31"/>
  <c r="A4041" i="31"/>
  <c r="W4040" i="31"/>
  <c r="T4040" i="31"/>
  <c r="I4040" i="31"/>
  <c r="A4040" i="31"/>
  <c r="W4039" i="31"/>
  <c r="T4039" i="31"/>
  <c r="I4039" i="31"/>
  <c r="A4039" i="31"/>
  <c r="W4038" i="31"/>
  <c r="T4038" i="31"/>
  <c r="I4038" i="31"/>
  <c r="A4038" i="31"/>
  <c r="W4037" i="31"/>
  <c r="T4037" i="31"/>
  <c r="I4037" i="31"/>
  <c r="A4037" i="31"/>
  <c r="W4036" i="31"/>
  <c r="T4036" i="31"/>
  <c r="I4036" i="31"/>
  <c r="A4036" i="31"/>
  <c r="W4035" i="31"/>
  <c r="T4035" i="31"/>
  <c r="I4035" i="31"/>
  <c r="A4035" i="31"/>
  <c r="W4034" i="31"/>
  <c r="T4034" i="31"/>
  <c r="I4034" i="31"/>
  <c r="A4034" i="31"/>
  <c r="W4033" i="31"/>
  <c r="T4033" i="31"/>
  <c r="I4033" i="31"/>
  <c r="A4033" i="31"/>
  <c r="W4032" i="31"/>
  <c r="T4032" i="31"/>
  <c r="I4032" i="31"/>
  <c r="A4032" i="31"/>
  <c r="W4031" i="31"/>
  <c r="T4031" i="31"/>
  <c r="I4031" i="31"/>
  <c r="A4031" i="31"/>
  <c r="W4030" i="31"/>
  <c r="T4030" i="31"/>
  <c r="I4030" i="31"/>
  <c r="A4030" i="31"/>
  <c r="W4029" i="31"/>
  <c r="T4029" i="31"/>
  <c r="I4029" i="31"/>
  <c r="A4029" i="31"/>
  <c r="W4028" i="31"/>
  <c r="T4028" i="31"/>
  <c r="I4028" i="31"/>
  <c r="A4028" i="31"/>
  <c r="W4027" i="31"/>
  <c r="T4027" i="31"/>
  <c r="I4027" i="31"/>
  <c r="A4027" i="31"/>
  <c r="W4026" i="31"/>
  <c r="T4026" i="31"/>
  <c r="I4026" i="31"/>
  <c r="A4026" i="31"/>
  <c r="W4025" i="31"/>
  <c r="T4025" i="31"/>
  <c r="I4025" i="31"/>
  <c r="A4025" i="31"/>
  <c r="W4024" i="31"/>
  <c r="T4024" i="31"/>
  <c r="I4024" i="31"/>
  <c r="A4024" i="31"/>
  <c r="W4023" i="31"/>
  <c r="T4023" i="31"/>
  <c r="I4023" i="31"/>
  <c r="A4023" i="31"/>
  <c r="W4022" i="31"/>
  <c r="T4022" i="31"/>
  <c r="I4022" i="31"/>
  <c r="A4022" i="31"/>
  <c r="W4021" i="31"/>
  <c r="T4021" i="31"/>
  <c r="I4021" i="31"/>
  <c r="A4021" i="31"/>
  <c r="W4020" i="31"/>
  <c r="T4020" i="31"/>
  <c r="I4020" i="31"/>
  <c r="A4020" i="31"/>
  <c r="W4019" i="31"/>
  <c r="T4019" i="31"/>
  <c r="I4019" i="31"/>
  <c r="A4019" i="31"/>
  <c r="W4018" i="31"/>
  <c r="T4018" i="31"/>
  <c r="I4018" i="31"/>
  <c r="A4018" i="31"/>
  <c r="W4017" i="31"/>
  <c r="T4017" i="31"/>
  <c r="I4017" i="31"/>
  <c r="A4017" i="31"/>
  <c r="W4016" i="31"/>
  <c r="T4016" i="31"/>
  <c r="I4016" i="31"/>
  <c r="A4016" i="31"/>
  <c r="W4015" i="31"/>
  <c r="T4015" i="31"/>
  <c r="I4015" i="31"/>
  <c r="A4015" i="31"/>
  <c r="W4014" i="31"/>
  <c r="T4014" i="31"/>
  <c r="I4014" i="31"/>
  <c r="A4014" i="31"/>
  <c r="W4013" i="31"/>
  <c r="T4013" i="31"/>
  <c r="I4013" i="31"/>
  <c r="A4013" i="31"/>
  <c r="W4012" i="31"/>
  <c r="T4012" i="31"/>
  <c r="I4012" i="31"/>
  <c r="A4012" i="31"/>
  <c r="W4011" i="31"/>
  <c r="T4011" i="31"/>
  <c r="I4011" i="31"/>
  <c r="A4011" i="31"/>
  <c r="W4010" i="31"/>
  <c r="T4010" i="31"/>
  <c r="I4010" i="31"/>
  <c r="A4010" i="31"/>
  <c r="W4009" i="31"/>
  <c r="T4009" i="31"/>
  <c r="I4009" i="31"/>
  <c r="A4009" i="31"/>
  <c r="W4008" i="31"/>
  <c r="T4008" i="31"/>
  <c r="I4008" i="31"/>
  <c r="A4008" i="31"/>
  <c r="W4007" i="31"/>
  <c r="T4007" i="31"/>
  <c r="I4007" i="31"/>
  <c r="A4007" i="31"/>
  <c r="W4006" i="31"/>
  <c r="T4006" i="31"/>
  <c r="I4006" i="31"/>
  <c r="A4006" i="31"/>
  <c r="W4005" i="31"/>
  <c r="T4005" i="31"/>
  <c r="I4005" i="31"/>
  <c r="A4005" i="31"/>
  <c r="W4004" i="31"/>
  <c r="T4004" i="31"/>
  <c r="I4004" i="31"/>
  <c r="A4004" i="31"/>
  <c r="W4003" i="31"/>
  <c r="T4003" i="31"/>
  <c r="I4003" i="31"/>
  <c r="A4003" i="31"/>
  <c r="W4002" i="31"/>
  <c r="T4002" i="31"/>
  <c r="I4002" i="31"/>
  <c r="A4002" i="31"/>
  <c r="W4001" i="31"/>
  <c r="T4001" i="31"/>
  <c r="I4001" i="31"/>
  <c r="A4001" i="31"/>
  <c r="W4000" i="31"/>
  <c r="T4000" i="31"/>
  <c r="I4000" i="31"/>
  <c r="A4000" i="31"/>
  <c r="W3999" i="31"/>
  <c r="T3999" i="31"/>
  <c r="I3999" i="31"/>
  <c r="A3999" i="31"/>
  <c r="W3998" i="31"/>
  <c r="T3998" i="31"/>
  <c r="I3998" i="31"/>
  <c r="A3998" i="31"/>
  <c r="W3997" i="31"/>
  <c r="T3997" i="31"/>
  <c r="I3997" i="31"/>
  <c r="A3997" i="31"/>
  <c r="W3996" i="31"/>
  <c r="T3996" i="31"/>
  <c r="I3996" i="31"/>
  <c r="A3996" i="31"/>
  <c r="W3995" i="31"/>
  <c r="T3995" i="31"/>
  <c r="I3995" i="31"/>
  <c r="A3995" i="31"/>
  <c r="W3994" i="31"/>
  <c r="T3994" i="31"/>
  <c r="I3994" i="31"/>
  <c r="A3994" i="31"/>
  <c r="W3993" i="31"/>
  <c r="T3993" i="31"/>
  <c r="I3993" i="31"/>
  <c r="A3993" i="31"/>
  <c r="W3992" i="31"/>
  <c r="T3992" i="31"/>
  <c r="I3992" i="31"/>
  <c r="A3992" i="31"/>
  <c r="W3991" i="31"/>
  <c r="T3991" i="31"/>
  <c r="I3991" i="31"/>
  <c r="A3991" i="31"/>
  <c r="W3990" i="31"/>
  <c r="T3990" i="31"/>
  <c r="I3990" i="31"/>
  <c r="A3990" i="31"/>
  <c r="W3989" i="31"/>
  <c r="T3989" i="31"/>
  <c r="I3989" i="31"/>
  <c r="A3989" i="31"/>
  <c r="W3988" i="31"/>
  <c r="T3988" i="31"/>
  <c r="I3988" i="31"/>
  <c r="A3988" i="31"/>
  <c r="W3987" i="31"/>
  <c r="T3987" i="31"/>
  <c r="I3987" i="31"/>
  <c r="A3987" i="31"/>
  <c r="W3986" i="31"/>
  <c r="T3986" i="31"/>
  <c r="I3986" i="31"/>
  <c r="A3986" i="31"/>
  <c r="W3985" i="31"/>
  <c r="T3985" i="31"/>
  <c r="I3985" i="31"/>
  <c r="A3985" i="31"/>
  <c r="W3984" i="31"/>
  <c r="T3984" i="31"/>
  <c r="I3984" i="31"/>
  <c r="A3984" i="31" s="1"/>
  <c r="W3983" i="31"/>
  <c r="T3983" i="31"/>
  <c r="I3983" i="31"/>
  <c r="A3983" i="31"/>
  <c r="W3982" i="31"/>
  <c r="T3982" i="31"/>
  <c r="I3982" i="31"/>
  <c r="A3982" i="31" s="1"/>
  <c r="W3981" i="31"/>
  <c r="T3981" i="31"/>
  <c r="I3981" i="31"/>
  <c r="A3981" i="31"/>
  <c r="W3980" i="31"/>
  <c r="T3980" i="31"/>
  <c r="I3980" i="31"/>
  <c r="A3980" i="31" s="1"/>
  <c r="W3979" i="31"/>
  <c r="T3979" i="31"/>
  <c r="I3979" i="31"/>
  <c r="A3979" i="31"/>
  <c r="W3978" i="31"/>
  <c r="T3978" i="31"/>
  <c r="I3978" i="31"/>
  <c r="A3978" i="31" s="1"/>
  <c r="W3977" i="31"/>
  <c r="T3977" i="31"/>
  <c r="I3977" i="31"/>
  <c r="A3977" i="31"/>
  <c r="W3976" i="31"/>
  <c r="T3976" i="31"/>
  <c r="I3976" i="31"/>
  <c r="A3976" i="31" s="1"/>
  <c r="W3975" i="31"/>
  <c r="T3975" i="31"/>
  <c r="I3975" i="31"/>
  <c r="A3975" i="31"/>
  <c r="W3974" i="31"/>
  <c r="T3974" i="31"/>
  <c r="I3974" i="31"/>
  <c r="A3974" i="31" s="1"/>
  <c r="W3973" i="31"/>
  <c r="T3973" i="31"/>
  <c r="I3973" i="31"/>
  <c r="A3973" i="31"/>
  <c r="W3972" i="31"/>
  <c r="T3972" i="31"/>
  <c r="I3972" i="31"/>
  <c r="A3972" i="31" s="1"/>
  <c r="W3971" i="31"/>
  <c r="T3971" i="31"/>
  <c r="I3971" i="31"/>
  <c r="A3971" i="31"/>
  <c r="W3970" i="31"/>
  <c r="T3970" i="31"/>
  <c r="I3970" i="31"/>
  <c r="A3970" i="31" s="1"/>
  <c r="W3969" i="31"/>
  <c r="T3969" i="31"/>
  <c r="I3969" i="31"/>
  <c r="A3969" i="31"/>
  <c r="W3968" i="31"/>
  <c r="T3968" i="31"/>
  <c r="I3968" i="31"/>
  <c r="A3968" i="31" s="1"/>
  <c r="W3967" i="31"/>
  <c r="T3967" i="31"/>
  <c r="I3967" i="31"/>
  <c r="A3967" i="31"/>
  <c r="W3966" i="31"/>
  <c r="T3966" i="31"/>
  <c r="I3966" i="31"/>
  <c r="A3966" i="31" s="1"/>
  <c r="W3965" i="31"/>
  <c r="T3965" i="31"/>
  <c r="I3965" i="31"/>
  <c r="A3965" i="31"/>
  <c r="W3964" i="31"/>
  <c r="T3964" i="31"/>
  <c r="I3964" i="31"/>
  <c r="A3964" i="31" s="1"/>
  <c r="W3963" i="31"/>
  <c r="T3963" i="31"/>
  <c r="I3963" i="31"/>
  <c r="A3963" i="31"/>
  <c r="W3962" i="31"/>
  <c r="T3962" i="31"/>
  <c r="I3962" i="31"/>
  <c r="A3962" i="31" s="1"/>
  <c r="W3961" i="31"/>
  <c r="T3961" i="31"/>
  <c r="I3961" i="31"/>
  <c r="A3961" i="31"/>
  <c r="W3960" i="31"/>
  <c r="T3960" i="31"/>
  <c r="I3960" i="31"/>
  <c r="A3960" i="31" s="1"/>
  <c r="W3959" i="31"/>
  <c r="T3959" i="31"/>
  <c r="I3959" i="31"/>
  <c r="A3959" i="31"/>
  <c r="W3958" i="31"/>
  <c r="T3958" i="31"/>
  <c r="I3958" i="31"/>
  <c r="A3958" i="31" s="1"/>
  <c r="W3957" i="31"/>
  <c r="T3957" i="31"/>
  <c r="I3957" i="31"/>
  <c r="A3957" i="31"/>
  <c r="W3956" i="31"/>
  <c r="T3956" i="31"/>
  <c r="I3956" i="31"/>
  <c r="A3956" i="31" s="1"/>
  <c r="W3955" i="31"/>
  <c r="T3955" i="31"/>
  <c r="I3955" i="31"/>
  <c r="A3955" i="31"/>
  <c r="W3954" i="31"/>
  <c r="T3954" i="31"/>
  <c r="I3954" i="31"/>
  <c r="A3954" i="31" s="1"/>
  <c r="W3953" i="31"/>
  <c r="T3953" i="31"/>
  <c r="I3953" i="31"/>
  <c r="A3953" i="31"/>
  <c r="W3952" i="31"/>
  <c r="T3952" i="31"/>
  <c r="I3952" i="31"/>
  <c r="A3952" i="31" s="1"/>
  <c r="W3951" i="31"/>
  <c r="T3951" i="31"/>
  <c r="I3951" i="31"/>
  <c r="A3951" i="31"/>
  <c r="W3950" i="31"/>
  <c r="T3950" i="31"/>
  <c r="I3950" i="31"/>
  <c r="A3950" i="31" s="1"/>
  <c r="W3949" i="31"/>
  <c r="T3949" i="31"/>
  <c r="I3949" i="31"/>
  <c r="A3949" i="31"/>
  <c r="W3948" i="31"/>
  <c r="T3948" i="31"/>
  <c r="I3948" i="31"/>
  <c r="A3948" i="31" s="1"/>
  <c r="W3947" i="31"/>
  <c r="T3947" i="31"/>
  <c r="I3947" i="31"/>
  <c r="A3947" i="31"/>
  <c r="W3946" i="31"/>
  <c r="T3946" i="31"/>
  <c r="I3946" i="31"/>
  <c r="A3946" i="31" s="1"/>
  <c r="W3945" i="31"/>
  <c r="T3945" i="31"/>
  <c r="I3945" i="31"/>
  <c r="A3945" i="31"/>
  <c r="W3944" i="31"/>
  <c r="T3944" i="31"/>
  <c r="I3944" i="31"/>
  <c r="A3944" i="31" s="1"/>
  <c r="W3943" i="31"/>
  <c r="T3943" i="31"/>
  <c r="I3943" i="31"/>
  <c r="A3943" i="31"/>
  <c r="W3942" i="31"/>
  <c r="T3942" i="31"/>
  <c r="I3942" i="31"/>
  <c r="A3942" i="31" s="1"/>
  <c r="W3941" i="31"/>
  <c r="T3941" i="31"/>
  <c r="I3941" i="31"/>
  <c r="A3941" i="31"/>
  <c r="W3940" i="31"/>
  <c r="T3940" i="31"/>
  <c r="I3940" i="31"/>
  <c r="A3940" i="31" s="1"/>
  <c r="W3939" i="31"/>
  <c r="T3939" i="31"/>
  <c r="I3939" i="31"/>
  <c r="A3939" i="31"/>
  <c r="W3938" i="31"/>
  <c r="T3938" i="31"/>
  <c r="I3938" i="31"/>
  <c r="A3938" i="31" s="1"/>
  <c r="W3937" i="31"/>
  <c r="T3937" i="31"/>
  <c r="I3937" i="31"/>
  <c r="A3937" i="31"/>
  <c r="W3936" i="31"/>
  <c r="T3936" i="31"/>
  <c r="I3936" i="31"/>
  <c r="A3936" i="31" s="1"/>
  <c r="W3935" i="31"/>
  <c r="T3935" i="31"/>
  <c r="I3935" i="31"/>
  <c r="A3935" i="31"/>
  <c r="W3934" i="31"/>
  <c r="T3934" i="31"/>
  <c r="I3934" i="31"/>
  <c r="A3934" i="31" s="1"/>
  <c r="W3933" i="31"/>
  <c r="T3933" i="31"/>
  <c r="I3933" i="31"/>
  <c r="A3933" i="31"/>
  <c r="W3932" i="31"/>
  <c r="T3932" i="31"/>
  <c r="I3932" i="31"/>
  <c r="A3932" i="31" s="1"/>
  <c r="W3931" i="31"/>
  <c r="T3931" i="31"/>
  <c r="I3931" i="31"/>
  <c r="A3931" i="31"/>
  <c r="W3930" i="31"/>
  <c r="T3930" i="31"/>
  <c r="I3930" i="31"/>
  <c r="A3930" i="31" s="1"/>
  <c r="W3929" i="31"/>
  <c r="T3929" i="31"/>
  <c r="I3929" i="31"/>
  <c r="A3929" i="31"/>
  <c r="W3928" i="31"/>
  <c r="T3928" i="31"/>
  <c r="I3928" i="31"/>
  <c r="A3928" i="31" s="1"/>
  <c r="W3927" i="31"/>
  <c r="T3927" i="31"/>
  <c r="I3927" i="31"/>
  <c r="A3927" i="31"/>
  <c r="W3926" i="31"/>
  <c r="T3926" i="31"/>
  <c r="I3926" i="31"/>
  <c r="A3926" i="31" s="1"/>
  <c r="W3925" i="31"/>
  <c r="T3925" i="31"/>
  <c r="I3925" i="31"/>
  <c r="A3925" i="31"/>
  <c r="W3924" i="31"/>
  <c r="T3924" i="31"/>
  <c r="I3924" i="31"/>
  <c r="A3924" i="31" s="1"/>
  <c r="W3923" i="31"/>
  <c r="T3923" i="31"/>
  <c r="I3923" i="31"/>
  <c r="A3923" i="31"/>
  <c r="W3922" i="31"/>
  <c r="T3922" i="31"/>
  <c r="I3922" i="31"/>
  <c r="A3922" i="31" s="1"/>
  <c r="W3921" i="31"/>
  <c r="T3921" i="31"/>
  <c r="I3921" i="31"/>
  <c r="A3921" i="31"/>
  <c r="W3920" i="31"/>
  <c r="T3920" i="31"/>
  <c r="I3920" i="31"/>
  <c r="A3920" i="31" s="1"/>
  <c r="W3919" i="31"/>
  <c r="T3919" i="31"/>
  <c r="I3919" i="31"/>
  <c r="A3919" i="31"/>
  <c r="W3918" i="31"/>
  <c r="T3918" i="31"/>
  <c r="I3918" i="31"/>
  <c r="A3918" i="31" s="1"/>
  <c r="W3917" i="31"/>
  <c r="T3917" i="31"/>
  <c r="I3917" i="31"/>
  <c r="A3917" i="31"/>
  <c r="W3916" i="31"/>
  <c r="T3916" i="31"/>
  <c r="I3916" i="31"/>
  <c r="A3916" i="31" s="1"/>
  <c r="W3915" i="31"/>
  <c r="T3915" i="31"/>
  <c r="I3915" i="31"/>
  <c r="A3915" i="31"/>
  <c r="W3914" i="31"/>
  <c r="T3914" i="31"/>
  <c r="I3914" i="31"/>
  <c r="A3914" i="31" s="1"/>
  <c r="W3913" i="31"/>
  <c r="T3913" i="31"/>
  <c r="I3913" i="31"/>
  <c r="A3913" i="31"/>
  <c r="W3912" i="31"/>
  <c r="T3912" i="31"/>
  <c r="I3912" i="31"/>
  <c r="A3912" i="31" s="1"/>
  <c r="W3911" i="31"/>
  <c r="T3911" i="31"/>
  <c r="I3911" i="31"/>
  <c r="A3911" i="31"/>
  <c r="W3910" i="31"/>
  <c r="T3910" i="31"/>
  <c r="I3910" i="31"/>
  <c r="A3910" i="31" s="1"/>
  <c r="W3909" i="31"/>
  <c r="T3909" i="31"/>
  <c r="I3909" i="31"/>
  <c r="A3909" i="31"/>
  <c r="W3908" i="31"/>
  <c r="T3908" i="31"/>
  <c r="I3908" i="31"/>
  <c r="A3908" i="31" s="1"/>
  <c r="W3907" i="31"/>
  <c r="T3907" i="31"/>
  <c r="I3907" i="31"/>
  <c r="A3907" i="31"/>
  <c r="W3906" i="31"/>
  <c r="T3906" i="31"/>
  <c r="I3906" i="31"/>
  <c r="A3906" i="31" s="1"/>
  <c r="W3905" i="31"/>
  <c r="T3905" i="31"/>
  <c r="I3905" i="31"/>
  <c r="A3905" i="31"/>
  <c r="W3904" i="31"/>
  <c r="T3904" i="31"/>
  <c r="I3904" i="31"/>
  <c r="A3904" i="31" s="1"/>
  <c r="W3903" i="31"/>
  <c r="T3903" i="31"/>
  <c r="I3903" i="31"/>
  <c r="A3903" i="31"/>
  <c r="W3902" i="31"/>
  <c r="T3902" i="31"/>
  <c r="I3902" i="31"/>
  <c r="A3902" i="31" s="1"/>
  <c r="W3901" i="31"/>
  <c r="T3901" i="31"/>
  <c r="I3901" i="31"/>
  <c r="A3901" i="31"/>
  <c r="W3900" i="31"/>
  <c r="T3900" i="31"/>
  <c r="I3900" i="31"/>
  <c r="A3900" i="31" s="1"/>
  <c r="W3899" i="31"/>
  <c r="T3899" i="31"/>
  <c r="I3899" i="31"/>
  <c r="A3899" i="31"/>
  <c r="W3898" i="31"/>
  <c r="T3898" i="31"/>
  <c r="I3898" i="31"/>
  <c r="A3898" i="31" s="1"/>
  <c r="W3897" i="31"/>
  <c r="T3897" i="31"/>
  <c r="I3897" i="31"/>
  <c r="A3897" i="31"/>
  <c r="W3896" i="31"/>
  <c r="T3896" i="31"/>
  <c r="I3896" i="31"/>
  <c r="A3896" i="31" s="1"/>
  <c r="W3895" i="31"/>
  <c r="T3895" i="31"/>
  <c r="I3895" i="31"/>
  <c r="A3895" i="31"/>
  <c r="W3894" i="31"/>
  <c r="T3894" i="31"/>
  <c r="I3894" i="31"/>
  <c r="A3894" i="31" s="1"/>
  <c r="W3893" i="31"/>
  <c r="T3893" i="31"/>
  <c r="I3893" i="31"/>
  <c r="A3893" i="31"/>
  <c r="W3892" i="31"/>
  <c r="T3892" i="31"/>
  <c r="I3892" i="31"/>
  <c r="A3892" i="31" s="1"/>
  <c r="W3891" i="31"/>
  <c r="T3891" i="31"/>
  <c r="I3891" i="31"/>
  <c r="A3891" i="31"/>
  <c r="W3890" i="31"/>
  <c r="T3890" i="31"/>
  <c r="I3890" i="31"/>
  <c r="A3890" i="31" s="1"/>
  <c r="W3889" i="31"/>
  <c r="T3889" i="31"/>
  <c r="I3889" i="31"/>
  <c r="A3889" i="31"/>
  <c r="W3888" i="31"/>
  <c r="T3888" i="31"/>
  <c r="I3888" i="31"/>
  <c r="A3888" i="31" s="1"/>
  <c r="W3887" i="31"/>
  <c r="T3887" i="31"/>
  <c r="I3887" i="31"/>
  <c r="A3887" i="31"/>
  <c r="W3886" i="31"/>
  <c r="T3886" i="31"/>
  <c r="I3886" i="31"/>
  <c r="A3886" i="31" s="1"/>
  <c r="W3885" i="31"/>
  <c r="T3885" i="31"/>
  <c r="I3885" i="31"/>
  <c r="A3885" i="31"/>
  <c r="W3884" i="31"/>
  <c r="T3884" i="31"/>
  <c r="I3884" i="31"/>
  <c r="A3884" i="31" s="1"/>
  <c r="W3883" i="31"/>
  <c r="T3883" i="31"/>
  <c r="I3883" i="31"/>
  <c r="A3883" i="31"/>
  <c r="W3882" i="31"/>
  <c r="T3882" i="31"/>
  <c r="I3882" i="31"/>
  <c r="A3882" i="31" s="1"/>
  <c r="W3881" i="31"/>
  <c r="T3881" i="31"/>
  <c r="I3881" i="31"/>
  <c r="A3881" i="31"/>
  <c r="W3880" i="31"/>
  <c r="T3880" i="31"/>
  <c r="I3880" i="31"/>
  <c r="A3880" i="31" s="1"/>
  <c r="W3879" i="31"/>
  <c r="T3879" i="31"/>
  <c r="I3879" i="31"/>
  <c r="A3879" i="31"/>
  <c r="W3878" i="31"/>
  <c r="T3878" i="31"/>
  <c r="I3878" i="31"/>
  <c r="A3878" i="31" s="1"/>
  <c r="W3877" i="31"/>
  <c r="T3877" i="31"/>
  <c r="I3877" i="31"/>
  <c r="A3877" i="31"/>
  <c r="W3876" i="31"/>
  <c r="T3876" i="31"/>
  <c r="I3876" i="31"/>
  <c r="A3876" i="31" s="1"/>
  <c r="W3875" i="31"/>
  <c r="T3875" i="31"/>
  <c r="I3875" i="31"/>
  <c r="A3875" i="31"/>
  <c r="W3874" i="31"/>
  <c r="T3874" i="31"/>
  <c r="I3874" i="31"/>
  <c r="A3874" i="31" s="1"/>
  <c r="W3873" i="31"/>
  <c r="T3873" i="31"/>
  <c r="I3873" i="31"/>
  <c r="A3873" i="31"/>
  <c r="W3872" i="31"/>
  <c r="T3872" i="31"/>
  <c r="I3872" i="31"/>
  <c r="A3872" i="31" s="1"/>
  <c r="W3871" i="31"/>
  <c r="T3871" i="31"/>
  <c r="I3871" i="31"/>
  <c r="A3871" i="31"/>
  <c r="W3870" i="31"/>
  <c r="T3870" i="31"/>
  <c r="I3870" i="31"/>
  <c r="A3870" i="31" s="1"/>
  <c r="W3869" i="31"/>
  <c r="T3869" i="31"/>
  <c r="I3869" i="31"/>
  <c r="A3869" i="31"/>
  <c r="W3868" i="31"/>
  <c r="T3868" i="31"/>
  <c r="I3868" i="31"/>
  <c r="A3868" i="31" s="1"/>
  <c r="W3867" i="31"/>
  <c r="T3867" i="31"/>
  <c r="I3867" i="31"/>
  <c r="A3867" i="31"/>
  <c r="W3866" i="31"/>
  <c r="T3866" i="31"/>
  <c r="I3866" i="31"/>
  <c r="A3866" i="31" s="1"/>
  <c r="W3865" i="31"/>
  <c r="T3865" i="31"/>
  <c r="I3865" i="31"/>
  <c r="A3865" i="31"/>
  <c r="W3864" i="31"/>
  <c r="T3864" i="31"/>
  <c r="I3864" i="31"/>
  <c r="A3864" i="31" s="1"/>
  <c r="W3863" i="31"/>
  <c r="T3863" i="31"/>
  <c r="I3863" i="31"/>
  <c r="A3863" i="31"/>
  <c r="W3862" i="31"/>
  <c r="T3862" i="31"/>
  <c r="I3862" i="31"/>
  <c r="A3862" i="31" s="1"/>
  <c r="W3861" i="31"/>
  <c r="T3861" i="31"/>
  <c r="I3861" i="31"/>
  <c r="A3861" i="31"/>
  <c r="W3860" i="31"/>
  <c r="T3860" i="31"/>
  <c r="I3860" i="31"/>
  <c r="A3860" i="31" s="1"/>
  <c r="W3859" i="31"/>
  <c r="T3859" i="31"/>
  <c r="I3859" i="31"/>
  <c r="A3859" i="31"/>
  <c r="W3858" i="31"/>
  <c r="T3858" i="31"/>
  <c r="I3858" i="31"/>
  <c r="A3858" i="31" s="1"/>
  <c r="W3857" i="31"/>
  <c r="T3857" i="31"/>
  <c r="I3857" i="31"/>
  <c r="A3857" i="31"/>
  <c r="W3856" i="31"/>
  <c r="T3856" i="31"/>
  <c r="I3856" i="31"/>
  <c r="A3856" i="31" s="1"/>
  <c r="W3855" i="31"/>
  <c r="T3855" i="31"/>
  <c r="I3855" i="31"/>
  <c r="A3855" i="31"/>
  <c r="W3854" i="31"/>
  <c r="T3854" i="31"/>
  <c r="I3854" i="31"/>
  <c r="A3854" i="31" s="1"/>
  <c r="W3853" i="31"/>
  <c r="T3853" i="31"/>
  <c r="I3853" i="31"/>
  <c r="A3853" i="31"/>
  <c r="W3852" i="31"/>
  <c r="T3852" i="31"/>
  <c r="I3852" i="31"/>
  <c r="A3852" i="31" s="1"/>
  <c r="W3851" i="31"/>
  <c r="T3851" i="31"/>
  <c r="I3851" i="31"/>
  <c r="A3851" i="31"/>
  <c r="W3850" i="31"/>
  <c r="T3850" i="31"/>
  <c r="I3850" i="31"/>
  <c r="A3850" i="31" s="1"/>
  <c r="W3849" i="31"/>
  <c r="T3849" i="31"/>
  <c r="I3849" i="31"/>
  <c r="A3849" i="31"/>
  <c r="W3848" i="31"/>
  <c r="T3848" i="31"/>
  <c r="I3848" i="31"/>
  <c r="A3848" i="31" s="1"/>
  <c r="W3847" i="31"/>
  <c r="T3847" i="31"/>
  <c r="I3847" i="31"/>
  <c r="A3847" i="31"/>
  <c r="W3846" i="31"/>
  <c r="T3846" i="31"/>
  <c r="I3846" i="31"/>
  <c r="A3846" i="31" s="1"/>
  <c r="W3845" i="31"/>
  <c r="T3845" i="31"/>
  <c r="I3845" i="31"/>
  <c r="A3845" i="31"/>
  <c r="W3844" i="31"/>
  <c r="T3844" i="31"/>
  <c r="I3844" i="31"/>
  <c r="A3844" i="31" s="1"/>
  <c r="W3843" i="31"/>
  <c r="T3843" i="31"/>
  <c r="I3843" i="31"/>
  <c r="A3843" i="31"/>
  <c r="W3842" i="31"/>
  <c r="T3842" i="31"/>
  <c r="I3842" i="31"/>
  <c r="A3842" i="31" s="1"/>
  <c r="W3841" i="31"/>
  <c r="T3841" i="31"/>
  <c r="I3841" i="31"/>
  <c r="A3841" i="31"/>
  <c r="W3840" i="31"/>
  <c r="T3840" i="31"/>
  <c r="I3840" i="31"/>
  <c r="A3840" i="31" s="1"/>
  <c r="W3839" i="31"/>
  <c r="T3839" i="31"/>
  <c r="I3839" i="31"/>
  <c r="A3839" i="31"/>
  <c r="W3838" i="31"/>
  <c r="T3838" i="31"/>
  <c r="I3838" i="31"/>
  <c r="A3838" i="31" s="1"/>
  <c r="W3837" i="31"/>
  <c r="T3837" i="31"/>
  <c r="I3837" i="31"/>
  <c r="A3837" i="31"/>
  <c r="W3836" i="31"/>
  <c r="T3836" i="31"/>
  <c r="I3836" i="31"/>
  <c r="A3836" i="31" s="1"/>
  <c r="W3835" i="31"/>
  <c r="T3835" i="31"/>
  <c r="I3835" i="31"/>
  <c r="A3835" i="31"/>
  <c r="W3834" i="31"/>
  <c r="T3834" i="31"/>
  <c r="I3834" i="31"/>
  <c r="A3834" i="31" s="1"/>
  <c r="W3833" i="31"/>
  <c r="T3833" i="31"/>
  <c r="I3833" i="31"/>
  <c r="A3833" i="31"/>
  <c r="W3832" i="31"/>
  <c r="T3832" i="31"/>
  <c r="I3832" i="31"/>
  <c r="A3832" i="31" s="1"/>
  <c r="W3831" i="31"/>
  <c r="T3831" i="31"/>
  <c r="I3831" i="31"/>
  <c r="A3831" i="31"/>
  <c r="W3830" i="31"/>
  <c r="T3830" i="31"/>
  <c r="I3830" i="31"/>
  <c r="A3830" i="31" s="1"/>
  <c r="W3829" i="31"/>
  <c r="T3829" i="31"/>
  <c r="I3829" i="31"/>
  <c r="A3829" i="31"/>
  <c r="W3828" i="31"/>
  <c r="T3828" i="31"/>
  <c r="I3828" i="31"/>
  <c r="A3828" i="31" s="1"/>
  <c r="W3827" i="31"/>
  <c r="T3827" i="31"/>
  <c r="I3827" i="31"/>
  <c r="A3827" i="31"/>
  <c r="W3826" i="31"/>
  <c r="T3826" i="31"/>
  <c r="I3826" i="31"/>
  <c r="A3826" i="31" s="1"/>
  <c r="W3825" i="31"/>
  <c r="T3825" i="31"/>
  <c r="I3825" i="31"/>
  <c r="A3825" i="31"/>
  <c r="W3824" i="31"/>
  <c r="T3824" i="31"/>
  <c r="I3824" i="31"/>
  <c r="A3824" i="31" s="1"/>
  <c r="W3823" i="31"/>
  <c r="T3823" i="31"/>
  <c r="I3823" i="31"/>
  <c r="A3823" i="31"/>
  <c r="W3822" i="31"/>
  <c r="T3822" i="31"/>
  <c r="I3822" i="31"/>
  <c r="A3822" i="31" s="1"/>
  <c r="W3821" i="31"/>
  <c r="T3821" i="31"/>
  <c r="I3821" i="31"/>
  <c r="A3821" i="31"/>
  <c r="W3820" i="31"/>
  <c r="T3820" i="31"/>
  <c r="I3820" i="31"/>
  <c r="A3820" i="31" s="1"/>
  <c r="W3819" i="31"/>
  <c r="T3819" i="31"/>
  <c r="I3819" i="31"/>
  <c r="A3819" i="31"/>
  <c r="W3818" i="31"/>
  <c r="T3818" i="31"/>
  <c r="I3818" i="31"/>
  <c r="A3818" i="31" s="1"/>
  <c r="W3817" i="31"/>
  <c r="T3817" i="31"/>
  <c r="I3817" i="31"/>
  <c r="A3817" i="31"/>
  <c r="W3816" i="31"/>
  <c r="T3816" i="31"/>
  <c r="I3816" i="31"/>
  <c r="A3816" i="31" s="1"/>
  <c r="W3815" i="31"/>
  <c r="T3815" i="31"/>
  <c r="I3815" i="31"/>
  <c r="A3815" i="31"/>
  <c r="W3814" i="31"/>
  <c r="T3814" i="31"/>
  <c r="I3814" i="31"/>
  <c r="A3814" i="31" s="1"/>
  <c r="W3813" i="31"/>
  <c r="T3813" i="31"/>
  <c r="I3813" i="31"/>
  <c r="A3813" i="31"/>
  <c r="W3812" i="31"/>
  <c r="T3812" i="31"/>
  <c r="I3812" i="31"/>
  <c r="A3812" i="31" s="1"/>
  <c r="W3811" i="31"/>
  <c r="T3811" i="31"/>
  <c r="I3811" i="31"/>
  <c r="A3811" i="31"/>
  <c r="W3810" i="31"/>
  <c r="T3810" i="31"/>
  <c r="I3810" i="31"/>
  <c r="A3810" i="31" s="1"/>
  <c r="W3809" i="31"/>
  <c r="T3809" i="31"/>
  <c r="I3809" i="31"/>
  <c r="A3809" i="31"/>
  <c r="W3808" i="31"/>
  <c r="T3808" i="31"/>
  <c r="I3808" i="31"/>
  <c r="A3808" i="31" s="1"/>
  <c r="W3807" i="31"/>
  <c r="T3807" i="31"/>
  <c r="I3807" i="31"/>
  <c r="A3807" i="31"/>
  <c r="W3806" i="31"/>
  <c r="T3806" i="31"/>
  <c r="I3806" i="31"/>
  <c r="A3806" i="31" s="1"/>
  <c r="W3805" i="31"/>
  <c r="T3805" i="31"/>
  <c r="I3805" i="31"/>
  <c r="A3805" i="31"/>
  <c r="W3804" i="31"/>
  <c r="T3804" i="31"/>
  <c r="I3804" i="31"/>
  <c r="A3804" i="31" s="1"/>
  <c r="W3803" i="31"/>
  <c r="T3803" i="31"/>
  <c r="I3803" i="31"/>
  <c r="A3803" i="31"/>
  <c r="W3802" i="31"/>
  <c r="T3802" i="31"/>
  <c r="I3802" i="31"/>
  <c r="A3802" i="31" s="1"/>
  <c r="W3801" i="31"/>
  <c r="T3801" i="31"/>
  <c r="I3801" i="31"/>
  <c r="A3801" i="31"/>
  <c r="W3800" i="31"/>
  <c r="T3800" i="31"/>
  <c r="I3800" i="31"/>
  <c r="A3800" i="31" s="1"/>
  <c r="W3799" i="31"/>
  <c r="T3799" i="31"/>
  <c r="I3799" i="31"/>
  <c r="A3799" i="31"/>
  <c r="W3798" i="31"/>
  <c r="T3798" i="31"/>
  <c r="I3798" i="31"/>
  <c r="A3798" i="31" s="1"/>
  <c r="W3797" i="31"/>
  <c r="T3797" i="31"/>
  <c r="I3797" i="31"/>
  <c r="A3797" i="31"/>
  <c r="W3796" i="31"/>
  <c r="T3796" i="31"/>
  <c r="I3796" i="31"/>
  <c r="A3796" i="31" s="1"/>
  <c r="W3795" i="31"/>
  <c r="T3795" i="31"/>
  <c r="I3795" i="31"/>
  <c r="A3795" i="31"/>
  <c r="W3794" i="31"/>
  <c r="T3794" i="31"/>
  <c r="I3794" i="31"/>
  <c r="A3794" i="31" s="1"/>
  <c r="W3793" i="31"/>
  <c r="T3793" i="31"/>
  <c r="I3793" i="31"/>
  <c r="A3793" i="31"/>
  <c r="W3792" i="31"/>
  <c r="T3792" i="31"/>
  <c r="I3792" i="31"/>
  <c r="A3792" i="31" s="1"/>
  <c r="W3791" i="31"/>
  <c r="T3791" i="31"/>
  <c r="I3791" i="31"/>
  <c r="A3791" i="31"/>
  <c r="W3790" i="31"/>
  <c r="T3790" i="31"/>
  <c r="I3790" i="31"/>
  <c r="A3790" i="31" s="1"/>
  <c r="W3789" i="31"/>
  <c r="T3789" i="31"/>
  <c r="I3789" i="31"/>
  <c r="A3789" i="31"/>
  <c r="W3788" i="31"/>
  <c r="T3788" i="31"/>
  <c r="I3788" i="31"/>
  <c r="A3788" i="31" s="1"/>
  <c r="W3787" i="31"/>
  <c r="T3787" i="31"/>
  <c r="I3787" i="31"/>
  <c r="A3787" i="31"/>
  <c r="W3786" i="31"/>
  <c r="T3786" i="31"/>
  <c r="I3786" i="31"/>
  <c r="A3786" i="31" s="1"/>
  <c r="W3785" i="31"/>
  <c r="T3785" i="31"/>
  <c r="I3785" i="31"/>
  <c r="A3785" i="31"/>
  <c r="W3784" i="31"/>
  <c r="T3784" i="31"/>
  <c r="I3784" i="31"/>
  <c r="A3784" i="31" s="1"/>
  <c r="W3783" i="31"/>
  <c r="T3783" i="31"/>
  <c r="I3783" i="31"/>
  <c r="A3783" i="31"/>
  <c r="W3782" i="31"/>
  <c r="T3782" i="31"/>
  <c r="I3782" i="31"/>
  <c r="A3782" i="31" s="1"/>
  <c r="W3781" i="31"/>
  <c r="T3781" i="31"/>
  <c r="I3781" i="31"/>
  <c r="A3781" i="31"/>
  <c r="W3780" i="31"/>
  <c r="T3780" i="31"/>
  <c r="I3780" i="31"/>
  <c r="A3780" i="31" s="1"/>
  <c r="W3779" i="31"/>
  <c r="T3779" i="31"/>
  <c r="I3779" i="31"/>
  <c r="A3779" i="31"/>
  <c r="W3778" i="31"/>
  <c r="T3778" i="31"/>
  <c r="I3778" i="31"/>
  <c r="A3778" i="31" s="1"/>
  <c r="W3777" i="31"/>
  <c r="T3777" i="31"/>
  <c r="I3777" i="31"/>
  <c r="A3777" i="31"/>
  <c r="W3776" i="31"/>
  <c r="T3776" i="31"/>
  <c r="I3776" i="31"/>
  <c r="A3776" i="31" s="1"/>
  <c r="W3775" i="31"/>
  <c r="T3775" i="31"/>
  <c r="I3775" i="31"/>
  <c r="A3775" i="31"/>
  <c r="W3774" i="31"/>
  <c r="T3774" i="31"/>
  <c r="I3774" i="31"/>
  <c r="A3774" i="31" s="1"/>
  <c r="W3773" i="31"/>
  <c r="T3773" i="31"/>
  <c r="I3773" i="31"/>
  <c r="A3773" i="31"/>
  <c r="W3772" i="31"/>
  <c r="T3772" i="31"/>
  <c r="I3772" i="31"/>
  <c r="A3772" i="31" s="1"/>
  <c r="W3771" i="31"/>
  <c r="T3771" i="31"/>
  <c r="I3771" i="31"/>
  <c r="A3771" i="31"/>
  <c r="W3770" i="31"/>
  <c r="T3770" i="31"/>
  <c r="I3770" i="31"/>
  <c r="A3770" i="31" s="1"/>
  <c r="W3769" i="31"/>
  <c r="T3769" i="31"/>
  <c r="I3769" i="31"/>
  <c r="A3769" i="31"/>
  <c r="W3768" i="31"/>
  <c r="T3768" i="31"/>
  <c r="I3768" i="31"/>
  <c r="A3768" i="31" s="1"/>
  <c r="W3767" i="31"/>
  <c r="T3767" i="31"/>
  <c r="I3767" i="31"/>
  <c r="A3767" i="31"/>
  <c r="W3766" i="31"/>
  <c r="T3766" i="31"/>
  <c r="I3766" i="31"/>
  <c r="A3766" i="31" s="1"/>
  <c r="W3765" i="31"/>
  <c r="T3765" i="31"/>
  <c r="I3765" i="31"/>
  <c r="A3765" i="31"/>
  <c r="W3764" i="31"/>
  <c r="T3764" i="31"/>
  <c r="I3764" i="31"/>
  <c r="A3764" i="31" s="1"/>
  <c r="W3763" i="31"/>
  <c r="T3763" i="31"/>
  <c r="I3763" i="31"/>
  <c r="A3763" i="31"/>
  <c r="W3762" i="31"/>
  <c r="T3762" i="31"/>
  <c r="I3762" i="31"/>
  <c r="A3762" i="31" s="1"/>
  <c r="W3761" i="31"/>
  <c r="T3761" i="31"/>
  <c r="I3761" i="31"/>
  <c r="A3761" i="31"/>
  <c r="W3760" i="31"/>
  <c r="T3760" i="31"/>
  <c r="I3760" i="31"/>
  <c r="A3760" i="31" s="1"/>
  <c r="W3759" i="31"/>
  <c r="T3759" i="31"/>
  <c r="I3759" i="31"/>
  <c r="A3759" i="31"/>
  <c r="W3758" i="31"/>
  <c r="T3758" i="31"/>
  <c r="I3758" i="31"/>
  <c r="A3758" i="31" s="1"/>
  <c r="W3757" i="31"/>
  <c r="T3757" i="31"/>
  <c r="I3757" i="31"/>
  <c r="A3757" i="31"/>
  <c r="W3756" i="31"/>
  <c r="T3756" i="31"/>
  <c r="I3756" i="31"/>
  <c r="A3756" i="31" s="1"/>
  <c r="W3755" i="31"/>
  <c r="T3755" i="31"/>
  <c r="I3755" i="31"/>
  <c r="A3755" i="31"/>
  <c r="W3754" i="31"/>
  <c r="T3754" i="31"/>
  <c r="I3754" i="31"/>
  <c r="A3754" i="31" s="1"/>
  <c r="W3753" i="31"/>
  <c r="T3753" i="31"/>
  <c r="I3753" i="31"/>
  <c r="A3753" i="31"/>
  <c r="W3752" i="31"/>
  <c r="T3752" i="31"/>
  <c r="I3752" i="31"/>
  <c r="A3752" i="31" s="1"/>
  <c r="W3751" i="31"/>
  <c r="T3751" i="31"/>
  <c r="I3751" i="31"/>
  <c r="A3751" i="31"/>
  <c r="W3750" i="31"/>
  <c r="T3750" i="31"/>
  <c r="I3750" i="31"/>
  <c r="A3750" i="31" s="1"/>
  <c r="W3749" i="31"/>
  <c r="T3749" i="31"/>
  <c r="I3749" i="31"/>
  <c r="A3749" i="31"/>
  <c r="W3748" i="31"/>
  <c r="T3748" i="31"/>
  <c r="I3748" i="31"/>
  <c r="A3748" i="31" s="1"/>
  <c r="W3747" i="31"/>
  <c r="T3747" i="31"/>
  <c r="I3747" i="31"/>
  <c r="A3747" i="31"/>
  <c r="W3746" i="31"/>
  <c r="T3746" i="31"/>
  <c r="I3746" i="31"/>
  <c r="A3746" i="31" s="1"/>
  <c r="W3745" i="31"/>
  <c r="T3745" i="31"/>
  <c r="I3745" i="31"/>
  <c r="A3745" i="31"/>
  <c r="W3744" i="31"/>
  <c r="T3744" i="31"/>
  <c r="I3744" i="31"/>
  <c r="A3744" i="31" s="1"/>
  <c r="W3743" i="31"/>
  <c r="T3743" i="31"/>
  <c r="I3743" i="31"/>
  <c r="A3743" i="31"/>
  <c r="W3742" i="31"/>
  <c r="T3742" i="31"/>
  <c r="I3742" i="31"/>
  <c r="A3742" i="31" s="1"/>
  <c r="W3741" i="31"/>
  <c r="T3741" i="31"/>
  <c r="I3741" i="31"/>
  <c r="A3741" i="31"/>
  <c r="W3740" i="31"/>
  <c r="T3740" i="31"/>
  <c r="I3740" i="31"/>
  <c r="A3740" i="31" s="1"/>
  <c r="W3739" i="31"/>
  <c r="T3739" i="31"/>
  <c r="I3739" i="31"/>
  <c r="A3739" i="31"/>
  <c r="W3738" i="31"/>
  <c r="T3738" i="31"/>
  <c r="I3738" i="31"/>
  <c r="A3738" i="31" s="1"/>
  <c r="W3737" i="31"/>
  <c r="T3737" i="31"/>
  <c r="I3737" i="31"/>
  <c r="A3737" i="31"/>
  <c r="W3736" i="31"/>
  <c r="T3736" i="31"/>
  <c r="I3736" i="31"/>
  <c r="A3736" i="31" s="1"/>
  <c r="W3735" i="31"/>
  <c r="T3735" i="31"/>
  <c r="I3735" i="31"/>
  <c r="A3735" i="31"/>
  <c r="W3734" i="31"/>
  <c r="T3734" i="31"/>
  <c r="I3734" i="31"/>
  <c r="A3734" i="31" s="1"/>
  <c r="W3733" i="31"/>
  <c r="T3733" i="31"/>
  <c r="I3733" i="31"/>
  <c r="A3733" i="31"/>
  <c r="W3732" i="31"/>
  <c r="T3732" i="31"/>
  <c r="I3732" i="31"/>
  <c r="A3732" i="31" s="1"/>
  <c r="W3731" i="31"/>
  <c r="T3731" i="31"/>
  <c r="I3731" i="31"/>
  <c r="A3731" i="31"/>
  <c r="W3730" i="31"/>
  <c r="T3730" i="31"/>
  <c r="I3730" i="31"/>
  <c r="A3730" i="31" s="1"/>
  <c r="W3729" i="31"/>
  <c r="T3729" i="31"/>
  <c r="I3729" i="31"/>
  <c r="A3729" i="31"/>
  <c r="W3728" i="31"/>
  <c r="T3728" i="31"/>
  <c r="I3728" i="31"/>
  <c r="A3728" i="31" s="1"/>
  <c r="W3727" i="31"/>
  <c r="T3727" i="31"/>
  <c r="I3727" i="31"/>
  <c r="A3727" i="31"/>
  <c r="W3726" i="31"/>
  <c r="T3726" i="31"/>
  <c r="I3726" i="31"/>
  <c r="A3726" i="31" s="1"/>
  <c r="W3725" i="31"/>
  <c r="T3725" i="31"/>
  <c r="I3725" i="31"/>
  <c r="A3725" i="31"/>
  <c r="W3724" i="31"/>
  <c r="T3724" i="31"/>
  <c r="I3724" i="31"/>
  <c r="A3724" i="31" s="1"/>
  <c r="W3723" i="31"/>
  <c r="T3723" i="31"/>
  <c r="I3723" i="31"/>
  <c r="A3723" i="31"/>
  <c r="W3722" i="31"/>
  <c r="T3722" i="31"/>
  <c r="I3722" i="31"/>
  <c r="A3722" i="31" s="1"/>
  <c r="W3721" i="31"/>
  <c r="T3721" i="31"/>
  <c r="I3721" i="31"/>
  <c r="A3721" i="31"/>
  <c r="W3720" i="31"/>
  <c r="T3720" i="31"/>
  <c r="I3720" i="31"/>
  <c r="A3720" i="31" s="1"/>
  <c r="W3719" i="31"/>
  <c r="T3719" i="31"/>
  <c r="I3719" i="31"/>
  <c r="A3719" i="31"/>
  <c r="W3718" i="31"/>
  <c r="T3718" i="31"/>
  <c r="I3718" i="31"/>
  <c r="A3718" i="31" s="1"/>
  <c r="W3717" i="31"/>
  <c r="T3717" i="31"/>
  <c r="I3717" i="31"/>
  <c r="A3717" i="31"/>
  <c r="W3716" i="31"/>
  <c r="T3716" i="31"/>
  <c r="I3716" i="31"/>
  <c r="A3716" i="31" s="1"/>
  <c r="W3715" i="31"/>
  <c r="T3715" i="31"/>
  <c r="I3715" i="31"/>
  <c r="A3715" i="31"/>
  <c r="W3714" i="31"/>
  <c r="T3714" i="31"/>
  <c r="I3714" i="31"/>
  <c r="A3714" i="31" s="1"/>
  <c r="W3713" i="31"/>
  <c r="T3713" i="31"/>
  <c r="I3713" i="31"/>
  <c r="A3713" i="31"/>
  <c r="W3712" i="31"/>
  <c r="T3712" i="31"/>
  <c r="I3712" i="31"/>
  <c r="A3712" i="31" s="1"/>
  <c r="W3711" i="31"/>
  <c r="T3711" i="31"/>
  <c r="I3711" i="31"/>
  <c r="A3711" i="31"/>
  <c r="W3710" i="31"/>
  <c r="T3710" i="31"/>
  <c r="I3710" i="31"/>
  <c r="A3710" i="31" s="1"/>
  <c r="W3709" i="31"/>
  <c r="T3709" i="31"/>
  <c r="I3709" i="31"/>
  <c r="A3709" i="31"/>
  <c r="W3708" i="31"/>
  <c r="T3708" i="31"/>
  <c r="I3708" i="31"/>
  <c r="A3708" i="31" s="1"/>
  <c r="W3707" i="31"/>
  <c r="T3707" i="31"/>
  <c r="I3707" i="31"/>
  <c r="A3707" i="31"/>
  <c r="W3706" i="31"/>
  <c r="T3706" i="31"/>
  <c r="I3706" i="31"/>
  <c r="A3706" i="31" s="1"/>
  <c r="W3705" i="31"/>
  <c r="T3705" i="31"/>
  <c r="I3705" i="31"/>
  <c r="A3705" i="31"/>
  <c r="W3704" i="31"/>
  <c r="T3704" i="31"/>
  <c r="I3704" i="31"/>
  <c r="A3704" i="31" s="1"/>
  <c r="W3703" i="31"/>
  <c r="T3703" i="31"/>
  <c r="I3703" i="31"/>
  <c r="A3703" i="31"/>
  <c r="W3702" i="31"/>
  <c r="T3702" i="31"/>
  <c r="I3702" i="31"/>
  <c r="A3702" i="31" s="1"/>
  <c r="W3701" i="31"/>
  <c r="T3701" i="31"/>
  <c r="I3701" i="31"/>
  <c r="A3701" i="31"/>
  <c r="W3700" i="31"/>
  <c r="T3700" i="31"/>
  <c r="I3700" i="31"/>
  <c r="A3700" i="31" s="1"/>
  <c r="W3699" i="31"/>
  <c r="T3699" i="31"/>
  <c r="I3699" i="31"/>
  <c r="A3699" i="31"/>
  <c r="W3698" i="31"/>
  <c r="T3698" i="31"/>
  <c r="I3698" i="31"/>
  <c r="A3698" i="31" s="1"/>
  <c r="W3697" i="31"/>
  <c r="T3697" i="31"/>
  <c r="I3697" i="31"/>
  <c r="A3697" i="31"/>
  <c r="W3696" i="31"/>
  <c r="T3696" i="31"/>
  <c r="I3696" i="31"/>
  <c r="A3696" i="31" s="1"/>
  <c r="W3695" i="31"/>
  <c r="T3695" i="31"/>
  <c r="I3695" i="31"/>
  <c r="A3695" i="31"/>
  <c r="W3694" i="31"/>
  <c r="T3694" i="31"/>
  <c r="I3694" i="31"/>
  <c r="A3694" i="31" s="1"/>
  <c r="W3693" i="31"/>
  <c r="T3693" i="31"/>
  <c r="I3693" i="31"/>
  <c r="A3693" i="31"/>
  <c r="W3692" i="31"/>
  <c r="T3692" i="31"/>
  <c r="I3692" i="31"/>
  <c r="A3692" i="31" s="1"/>
  <c r="W3691" i="31"/>
  <c r="T3691" i="31"/>
  <c r="I3691" i="31"/>
  <c r="A3691" i="31"/>
  <c r="W3690" i="31"/>
  <c r="T3690" i="31"/>
  <c r="I3690" i="31"/>
  <c r="A3690" i="31" s="1"/>
  <c r="W3689" i="31"/>
  <c r="T3689" i="31"/>
  <c r="I3689" i="31"/>
  <c r="A3689" i="31"/>
  <c r="W3688" i="31"/>
  <c r="T3688" i="31"/>
  <c r="I3688" i="31"/>
  <c r="A3688" i="31" s="1"/>
  <c r="W3687" i="31"/>
  <c r="T3687" i="31"/>
  <c r="I3687" i="31"/>
  <c r="A3687" i="31"/>
  <c r="W3686" i="31"/>
  <c r="T3686" i="31"/>
  <c r="I3686" i="31"/>
  <c r="A3686" i="31" s="1"/>
  <c r="W3685" i="31"/>
  <c r="T3685" i="31"/>
  <c r="I3685" i="31"/>
  <c r="A3685" i="31"/>
  <c r="W3684" i="31"/>
  <c r="T3684" i="31"/>
  <c r="I3684" i="31"/>
  <c r="A3684" i="31" s="1"/>
  <c r="W3683" i="31"/>
  <c r="T3683" i="31"/>
  <c r="I3683" i="31"/>
  <c r="A3683" i="31"/>
  <c r="W3682" i="31"/>
  <c r="T3682" i="31"/>
  <c r="I3682" i="31"/>
  <c r="A3682" i="31" s="1"/>
  <c r="W3681" i="31"/>
  <c r="T3681" i="31"/>
  <c r="I3681" i="31"/>
  <c r="A3681" i="31"/>
  <c r="W3680" i="31"/>
  <c r="T3680" i="31"/>
  <c r="I3680" i="31"/>
  <c r="A3680" i="31" s="1"/>
  <c r="W3679" i="31"/>
  <c r="T3679" i="31"/>
  <c r="I3679" i="31"/>
  <c r="A3679" i="31"/>
  <c r="W3678" i="31"/>
  <c r="T3678" i="31"/>
  <c r="I3678" i="31"/>
  <c r="A3678" i="31" s="1"/>
  <c r="W3677" i="31"/>
  <c r="T3677" i="31"/>
  <c r="I3677" i="31"/>
  <c r="A3677" i="31"/>
  <c r="W3676" i="31"/>
  <c r="T3676" i="31"/>
  <c r="I3676" i="31"/>
  <c r="A3676" i="31" s="1"/>
  <c r="W3675" i="31"/>
  <c r="T3675" i="31"/>
  <c r="I3675" i="31"/>
  <c r="A3675" i="31"/>
  <c r="W3674" i="31"/>
  <c r="T3674" i="31"/>
  <c r="I3674" i="31"/>
  <c r="A3674" i="31" s="1"/>
  <c r="W3673" i="31"/>
  <c r="T3673" i="31"/>
  <c r="I3673" i="31"/>
  <c r="A3673" i="31"/>
  <c r="W3672" i="31"/>
  <c r="T3672" i="31"/>
  <c r="I3672" i="31"/>
  <c r="A3672" i="31" s="1"/>
  <c r="W3671" i="31"/>
  <c r="T3671" i="31"/>
  <c r="I3671" i="31"/>
  <c r="A3671" i="31"/>
  <c r="W3670" i="31"/>
  <c r="T3670" i="31"/>
  <c r="I3670" i="31"/>
  <c r="A3670" i="31" s="1"/>
  <c r="W3669" i="31"/>
  <c r="T3669" i="31"/>
  <c r="I3669" i="31"/>
  <c r="A3669" i="31"/>
  <c r="W3668" i="31"/>
  <c r="T3668" i="31"/>
  <c r="I3668" i="31"/>
  <c r="A3668" i="31" s="1"/>
  <c r="W3667" i="31"/>
  <c r="T3667" i="31"/>
  <c r="I3667" i="31"/>
  <c r="A3667" i="31"/>
  <c r="W3666" i="31"/>
  <c r="T3666" i="31"/>
  <c r="I3666" i="31"/>
  <c r="A3666" i="31" s="1"/>
  <c r="W3665" i="31"/>
  <c r="T3665" i="31"/>
  <c r="I3665" i="31"/>
  <c r="A3665" i="31"/>
  <c r="W3664" i="31"/>
  <c r="T3664" i="31"/>
  <c r="I3664" i="31"/>
  <c r="A3664" i="31" s="1"/>
  <c r="W3663" i="31"/>
  <c r="T3663" i="31"/>
  <c r="I3663" i="31"/>
  <c r="A3663" i="31"/>
  <c r="W3662" i="31"/>
  <c r="T3662" i="31"/>
  <c r="I3662" i="31"/>
  <c r="A3662" i="31" s="1"/>
  <c r="W3661" i="31"/>
  <c r="T3661" i="31"/>
  <c r="I3661" i="31"/>
  <c r="A3661" i="31"/>
  <c r="W3660" i="31"/>
  <c r="T3660" i="31"/>
  <c r="I3660" i="31"/>
  <c r="A3660" i="31" s="1"/>
  <c r="W3659" i="31"/>
  <c r="T3659" i="31"/>
  <c r="I3659" i="31"/>
  <c r="A3659" i="31"/>
  <c r="W3658" i="31"/>
  <c r="T3658" i="31"/>
  <c r="I3658" i="31"/>
  <c r="A3658" i="31" s="1"/>
  <c r="W3657" i="31"/>
  <c r="T3657" i="31"/>
  <c r="I3657" i="31"/>
  <c r="A3657" i="31"/>
  <c r="W3656" i="31"/>
  <c r="T3656" i="31"/>
  <c r="I3656" i="31"/>
  <c r="A3656" i="31" s="1"/>
  <c r="W3655" i="31"/>
  <c r="T3655" i="31"/>
  <c r="I3655" i="31"/>
  <c r="A3655" i="31"/>
  <c r="W3654" i="31"/>
  <c r="T3654" i="31"/>
  <c r="I3654" i="31"/>
  <c r="A3654" i="31" s="1"/>
  <c r="W3653" i="31"/>
  <c r="T3653" i="31"/>
  <c r="I3653" i="31"/>
  <c r="A3653" i="31"/>
  <c r="W3652" i="31"/>
  <c r="T3652" i="31"/>
  <c r="I3652" i="31"/>
  <c r="A3652" i="31" s="1"/>
  <c r="W3651" i="31"/>
  <c r="T3651" i="31"/>
  <c r="I3651" i="31"/>
  <c r="A3651" i="31"/>
  <c r="W3650" i="31"/>
  <c r="T3650" i="31"/>
  <c r="I3650" i="31"/>
  <c r="A3650" i="31" s="1"/>
  <c r="W3649" i="31"/>
  <c r="T3649" i="31"/>
  <c r="I3649" i="31"/>
  <c r="A3649" i="31"/>
  <c r="W3648" i="31"/>
  <c r="T3648" i="31"/>
  <c r="I3648" i="31"/>
  <c r="A3648" i="31" s="1"/>
  <c r="W3647" i="31"/>
  <c r="T3647" i="31"/>
  <c r="I3647" i="31"/>
  <c r="A3647" i="31"/>
  <c r="W3646" i="31"/>
  <c r="T3646" i="31"/>
  <c r="I3646" i="31"/>
  <c r="A3646" i="31" s="1"/>
  <c r="W3645" i="31"/>
  <c r="T3645" i="31"/>
  <c r="I3645" i="31"/>
  <c r="A3645" i="31"/>
  <c r="W3644" i="31"/>
  <c r="T3644" i="31"/>
  <c r="I3644" i="31"/>
  <c r="A3644" i="31" s="1"/>
  <c r="W3643" i="31"/>
  <c r="T3643" i="31"/>
  <c r="I3643" i="31"/>
  <c r="A3643" i="31"/>
  <c r="W3642" i="31"/>
  <c r="T3642" i="31"/>
  <c r="I3642" i="31"/>
  <c r="A3642" i="31" s="1"/>
  <c r="W3641" i="31"/>
  <c r="T3641" i="31"/>
  <c r="I3641" i="31"/>
  <c r="A3641" i="31"/>
  <c r="W3640" i="31"/>
  <c r="T3640" i="31"/>
  <c r="I3640" i="31"/>
  <c r="A3640" i="31" s="1"/>
  <c r="W3639" i="31"/>
  <c r="T3639" i="31"/>
  <c r="I3639" i="31"/>
  <c r="A3639" i="31"/>
  <c r="W3638" i="31"/>
  <c r="T3638" i="31"/>
  <c r="I3638" i="31"/>
  <c r="A3638" i="31" s="1"/>
  <c r="W3637" i="31"/>
  <c r="T3637" i="31"/>
  <c r="I3637" i="31"/>
  <c r="A3637" i="31"/>
  <c r="W3636" i="31"/>
  <c r="T3636" i="31"/>
  <c r="I3636" i="31"/>
  <c r="A3636" i="31" s="1"/>
  <c r="W3635" i="31"/>
  <c r="T3635" i="31"/>
  <c r="I3635" i="31"/>
  <c r="A3635" i="31"/>
  <c r="W3634" i="31"/>
  <c r="T3634" i="31"/>
  <c r="I3634" i="31"/>
  <c r="A3634" i="31" s="1"/>
  <c r="W3633" i="31"/>
  <c r="T3633" i="31"/>
  <c r="I3633" i="31"/>
  <c r="A3633" i="31"/>
  <c r="W3632" i="31"/>
  <c r="T3632" i="31"/>
  <c r="I3632" i="31"/>
  <c r="A3632" i="31" s="1"/>
  <c r="W3631" i="31"/>
  <c r="T3631" i="31"/>
  <c r="I3631" i="31"/>
  <c r="A3631" i="31"/>
  <c r="W3630" i="31"/>
  <c r="T3630" i="31"/>
  <c r="I3630" i="31"/>
  <c r="A3630" i="31" s="1"/>
  <c r="W3629" i="31"/>
  <c r="T3629" i="31"/>
  <c r="I3629" i="31"/>
  <c r="A3629" i="31"/>
  <c r="W3628" i="31"/>
  <c r="T3628" i="31"/>
  <c r="I3628" i="31"/>
  <c r="A3628" i="31" s="1"/>
  <c r="W3627" i="31"/>
  <c r="T3627" i="31"/>
  <c r="I3627" i="31"/>
  <c r="A3627" i="31"/>
  <c r="W3626" i="31"/>
  <c r="T3626" i="31"/>
  <c r="I3626" i="31"/>
  <c r="A3626" i="31" s="1"/>
  <c r="W3625" i="31"/>
  <c r="T3625" i="31"/>
  <c r="I3625" i="31"/>
  <c r="A3625" i="31"/>
  <c r="W3624" i="31"/>
  <c r="T3624" i="31"/>
  <c r="I3624" i="31"/>
  <c r="A3624" i="31" s="1"/>
  <c r="W3623" i="31"/>
  <c r="T3623" i="31"/>
  <c r="I3623" i="31"/>
  <c r="A3623" i="31"/>
  <c r="W3622" i="31"/>
  <c r="T3622" i="31"/>
  <c r="I3622" i="31"/>
  <c r="A3622" i="31" s="1"/>
  <c r="W3621" i="31"/>
  <c r="T3621" i="31"/>
  <c r="I3621" i="31"/>
  <c r="A3621" i="31"/>
  <c r="W3620" i="31"/>
  <c r="T3620" i="31"/>
  <c r="I3620" i="31"/>
  <c r="A3620" i="31" s="1"/>
  <c r="W3619" i="31"/>
  <c r="T3619" i="31"/>
  <c r="I3619" i="31"/>
  <c r="A3619" i="31"/>
  <c r="W3618" i="31"/>
  <c r="T3618" i="31"/>
  <c r="I3618" i="31"/>
  <c r="A3618" i="31" s="1"/>
  <c r="W3617" i="31"/>
  <c r="T3617" i="31"/>
  <c r="I3617" i="31"/>
  <c r="A3617" i="31"/>
  <c r="W3616" i="31"/>
  <c r="T3616" i="31"/>
  <c r="I3616" i="31"/>
  <c r="A3616" i="31" s="1"/>
  <c r="W3615" i="31"/>
  <c r="T3615" i="31"/>
  <c r="I3615" i="31"/>
  <c r="A3615" i="31"/>
  <c r="W3614" i="31"/>
  <c r="T3614" i="31"/>
  <c r="I3614" i="31"/>
  <c r="A3614" i="31" s="1"/>
  <c r="W3613" i="31"/>
  <c r="T3613" i="31"/>
  <c r="I3613" i="31"/>
  <c r="A3613" i="31"/>
  <c r="W3612" i="31"/>
  <c r="T3612" i="31"/>
  <c r="I3612" i="31"/>
  <c r="A3612" i="31" s="1"/>
  <c r="W3611" i="31"/>
  <c r="T3611" i="31"/>
  <c r="I3611" i="31"/>
  <c r="A3611" i="31"/>
  <c r="W3610" i="31"/>
  <c r="T3610" i="31"/>
  <c r="I3610" i="31"/>
  <c r="A3610" i="31" s="1"/>
  <c r="W3609" i="31"/>
  <c r="T3609" i="31"/>
  <c r="I3609" i="31"/>
  <c r="A3609" i="31"/>
  <c r="W3608" i="31"/>
  <c r="T3608" i="31"/>
  <c r="I3608" i="31"/>
  <c r="A3608" i="31" s="1"/>
  <c r="W3607" i="31"/>
  <c r="T3607" i="31"/>
  <c r="I3607" i="31"/>
  <c r="A3607" i="31"/>
  <c r="W3606" i="31"/>
  <c r="T3606" i="31"/>
  <c r="I3606" i="31"/>
  <c r="A3606" i="31" s="1"/>
  <c r="W3605" i="31"/>
  <c r="T3605" i="31"/>
  <c r="I3605" i="31"/>
  <c r="A3605" i="31"/>
  <c r="W3604" i="31"/>
  <c r="T3604" i="31"/>
  <c r="I3604" i="31"/>
  <c r="A3604" i="31" s="1"/>
  <c r="W3603" i="31"/>
  <c r="T3603" i="31"/>
  <c r="I3603" i="31"/>
  <c r="A3603" i="31"/>
  <c r="W3602" i="31"/>
  <c r="T3602" i="31"/>
  <c r="I3602" i="31"/>
  <c r="A3602" i="31" s="1"/>
  <c r="W3601" i="31"/>
  <c r="T3601" i="31"/>
  <c r="I3601" i="31"/>
  <c r="A3601" i="31"/>
  <c r="W3600" i="31"/>
  <c r="T3600" i="31"/>
  <c r="I3600" i="31"/>
  <c r="A3600" i="31" s="1"/>
  <c r="W3599" i="31"/>
  <c r="T3599" i="31"/>
  <c r="I3599" i="31"/>
  <c r="A3599" i="31"/>
  <c r="W3598" i="31"/>
  <c r="T3598" i="31"/>
  <c r="I3598" i="31"/>
  <c r="A3598" i="31" s="1"/>
  <c r="W3597" i="31"/>
  <c r="T3597" i="31"/>
  <c r="I3597" i="31"/>
  <c r="A3597" i="31"/>
  <c r="W3596" i="31"/>
  <c r="T3596" i="31"/>
  <c r="I3596" i="31"/>
  <c r="A3596" i="31" s="1"/>
  <c r="W3595" i="31"/>
  <c r="T3595" i="31"/>
  <c r="I3595" i="31"/>
  <c r="A3595" i="31"/>
  <c r="W3594" i="31"/>
  <c r="T3594" i="31"/>
  <c r="I3594" i="31"/>
  <c r="A3594" i="31" s="1"/>
  <c r="W3593" i="31"/>
  <c r="T3593" i="31"/>
  <c r="I3593" i="31"/>
  <c r="A3593" i="31"/>
  <c r="W3592" i="31"/>
  <c r="T3592" i="31"/>
  <c r="I3592" i="31"/>
  <c r="A3592" i="31" s="1"/>
  <c r="W3591" i="31"/>
  <c r="T3591" i="31"/>
  <c r="I3591" i="31"/>
  <c r="A3591" i="31"/>
  <c r="W3590" i="31"/>
  <c r="T3590" i="31"/>
  <c r="I3590" i="31"/>
  <c r="A3590" i="31" s="1"/>
  <c r="W3589" i="31"/>
  <c r="T3589" i="31"/>
  <c r="I3589" i="31"/>
  <c r="A3589" i="31"/>
  <c r="W3588" i="31"/>
  <c r="T3588" i="31"/>
  <c r="I3588" i="31"/>
  <c r="A3588" i="31" s="1"/>
  <c r="W3587" i="31"/>
  <c r="T3587" i="31"/>
  <c r="I3587" i="31"/>
  <c r="A3587" i="31"/>
  <c r="W3586" i="31"/>
  <c r="T3586" i="31"/>
  <c r="I3586" i="31"/>
  <c r="A3586" i="31" s="1"/>
  <c r="W3585" i="31"/>
  <c r="T3585" i="31"/>
  <c r="I3585" i="31"/>
  <c r="A3585" i="31"/>
  <c r="W3584" i="31"/>
  <c r="T3584" i="31"/>
  <c r="I3584" i="31"/>
  <c r="A3584" i="31" s="1"/>
  <c r="W3583" i="31"/>
  <c r="T3583" i="31"/>
  <c r="I3583" i="31"/>
  <c r="A3583" i="31"/>
  <c r="W3582" i="31"/>
  <c r="T3582" i="31"/>
  <c r="I3582" i="31"/>
  <c r="A3582" i="31" s="1"/>
  <c r="W3581" i="31"/>
  <c r="T3581" i="31"/>
  <c r="I3581" i="31"/>
  <c r="A3581" i="31"/>
  <c r="W3580" i="31"/>
  <c r="T3580" i="31"/>
  <c r="I3580" i="31"/>
  <c r="A3580" i="31" s="1"/>
  <c r="W3579" i="31"/>
  <c r="T3579" i="31"/>
  <c r="I3579" i="31"/>
  <c r="A3579" i="31"/>
  <c r="W3578" i="31"/>
  <c r="T3578" i="31"/>
  <c r="I3578" i="31"/>
  <c r="A3578" i="31" s="1"/>
  <c r="W3577" i="31"/>
  <c r="T3577" i="31"/>
  <c r="I3577" i="31"/>
  <c r="A3577" i="31"/>
  <c r="W3576" i="31"/>
  <c r="T3576" i="31"/>
  <c r="I3576" i="31"/>
  <c r="A3576" i="31" s="1"/>
  <c r="W3575" i="31"/>
  <c r="T3575" i="31"/>
  <c r="I3575" i="31"/>
  <c r="A3575" i="31"/>
  <c r="W3574" i="31"/>
  <c r="T3574" i="31"/>
  <c r="I3574" i="31"/>
  <c r="A3574" i="31" s="1"/>
  <c r="W3573" i="31"/>
  <c r="T3573" i="31"/>
  <c r="I3573" i="31"/>
  <c r="A3573" i="31"/>
  <c r="W3572" i="31"/>
  <c r="T3572" i="31"/>
  <c r="I3572" i="31"/>
  <c r="A3572" i="31" s="1"/>
  <c r="W3571" i="31"/>
  <c r="T3571" i="31"/>
  <c r="I3571" i="31"/>
  <c r="A3571" i="31"/>
  <c r="W3570" i="31"/>
  <c r="T3570" i="31"/>
  <c r="I3570" i="31"/>
  <c r="A3570" i="31" s="1"/>
  <c r="W3569" i="31"/>
  <c r="T3569" i="31"/>
  <c r="I3569" i="31"/>
  <c r="A3569" i="31"/>
  <c r="W3568" i="31"/>
  <c r="T3568" i="31"/>
  <c r="I3568" i="31"/>
  <c r="A3568" i="31" s="1"/>
  <c r="W3567" i="31"/>
  <c r="T3567" i="31"/>
  <c r="I3567" i="31"/>
  <c r="A3567" i="31"/>
  <c r="W3566" i="31"/>
  <c r="T3566" i="31"/>
  <c r="I3566" i="31"/>
  <c r="A3566" i="31" s="1"/>
  <c r="W3565" i="31"/>
  <c r="T3565" i="31"/>
  <c r="I3565" i="31"/>
  <c r="A3565" i="31"/>
  <c r="W3564" i="31"/>
  <c r="T3564" i="31"/>
  <c r="I3564" i="31"/>
  <c r="A3564" i="31" s="1"/>
  <c r="W3563" i="31"/>
  <c r="T3563" i="31"/>
  <c r="I3563" i="31"/>
  <c r="A3563" i="31"/>
  <c r="W3562" i="31"/>
  <c r="T3562" i="31"/>
  <c r="I3562" i="31"/>
  <c r="A3562" i="31" s="1"/>
  <c r="W3561" i="31"/>
  <c r="T3561" i="31"/>
  <c r="I3561" i="31"/>
  <c r="A3561" i="31"/>
  <c r="W3560" i="31"/>
  <c r="T3560" i="31"/>
  <c r="I3560" i="31"/>
  <c r="A3560" i="31" s="1"/>
  <c r="W3559" i="31"/>
  <c r="T3559" i="31"/>
  <c r="I3559" i="31"/>
  <c r="A3559" i="31"/>
  <c r="W3558" i="31"/>
  <c r="T3558" i="31"/>
  <c r="I3558" i="31"/>
  <c r="A3558" i="31" s="1"/>
  <c r="W3557" i="31"/>
  <c r="T3557" i="31"/>
  <c r="I3557" i="31"/>
  <c r="A3557" i="31"/>
  <c r="W3556" i="31"/>
  <c r="T3556" i="31"/>
  <c r="I3556" i="31"/>
  <c r="A3556" i="31" s="1"/>
  <c r="W3555" i="31"/>
  <c r="T3555" i="31"/>
  <c r="I3555" i="31"/>
  <c r="A3555" i="31"/>
  <c r="W3554" i="31"/>
  <c r="T3554" i="31"/>
  <c r="I3554" i="31"/>
  <c r="A3554" i="31" s="1"/>
  <c r="W3553" i="31"/>
  <c r="T3553" i="31"/>
  <c r="I3553" i="31"/>
  <c r="A3553" i="31"/>
  <c r="W3552" i="31"/>
  <c r="T3552" i="31"/>
  <c r="I3552" i="31"/>
  <c r="A3552" i="31" s="1"/>
  <c r="W3551" i="31"/>
  <c r="T3551" i="31"/>
  <c r="I3551" i="31"/>
  <c r="A3551" i="31"/>
  <c r="W3550" i="31"/>
  <c r="T3550" i="31"/>
  <c r="I3550" i="31"/>
  <c r="A3550" i="31" s="1"/>
  <c r="W3549" i="31"/>
  <c r="T3549" i="31"/>
  <c r="I3549" i="31"/>
  <c r="A3549" i="31"/>
  <c r="W3548" i="31"/>
  <c r="T3548" i="31"/>
  <c r="I3548" i="31"/>
  <c r="A3548" i="31" s="1"/>
  <c r="W3547" i="31"/>
  <c r="T3547" i="31"/>
  <c r="I3547" i="31"/>
  <c r="A3547" i="31"/>
  <c r="W3546" i="31"/>
  <c r="T3546" i="31"/>
  <c r="I3546" i="31"/>
  <c r="A3546" i="31" s="1"/>
  <c r="W3545" i="31"/>
  <c r="T3545" i="31"/>
  <c r="I3545" i="31"/>
  <c r="A3545" i="31"/>
  <c r="W3544" i="31"/>
  <c r="T3544" i="31"/>
  <c r="I3544" i="31"/>
  <c r="A3544" i="31" s="1"/>
  <c r="W3543" i="31"/>
  <c r="T3543" i="31"/>
  <c r="I3543" i="31"/>
  <c r="A3543" i="31"/>
  <c r="W3542" i="31"/>
  <c r="T3542" i="31"/>
  <c r="I3542" i="31"/>
  <c r="A3542" i="31" s="1"/>
  <c r="W3541" i="31"/>
  <c r="T3541" i="31"/>
  <c r="I3541" i="31"/>
  <c r="A3541" i="31"/>
  <c r="W3540" i="31"/>
  <c r="T3540" i="31"/>
  <c r="I3540" i="31"/>
  <c r="A3540" i="31" s="1"/>
  <c r="W3539" i="31"/>
  <c r="T3539" i="31"/>
  <c r="I3539" i="31"/>
  <c r="A3539" i="31"/>
  <c r="W3538" i="31"/>
  <c r="T3538" i="31"/>
  <c r="I3538" i="31"/>
  <c r="A3538" i="31" s="1"/>
  <c r="W3537" i="31"/>
  <c r="T3537" i="31"/>
  <c r="I3537" i="31"/>
  <c r="A3537" i="31"/>
  <c r="W3536" i="31"/>
  <c r="T3536" i="31"/>
  <c r="I3536" i="31"/>
  <c r="A3536" i="31" s="1"/>
  <c r="W3535" i="31"/>
  <c r="T3535" i="31"/>
  <c r="I3535" i="31"/>
  <c r="A3535" i="31"/>
  <c r="W3534" i="31"/>
  <c r="T3534" i="31"/>
  <c r="I3534" i="31"/>
  <c r="A3534" i="31" s="1"/>
  <c r="W3533" i="31"/>
  <c r="T3533" i="31"/>
  <c r="I3533" i="31"/>
  <c r="A3533" i="31"/>
  <c r="W3532" i="31"/>
  <c r="T3532" i="31"/>
  <c r="I3532" i="31"/>
  <c r="A3532" i="31" s="1"/>
  <c r="W3531" i="31"/>
  <c r="T3531" i="31"/>
  <c r="I3531" i="31"/>
  <c r="A3531" i="31"/>
  <c r="W3530" i="31"/>
  <c r="T3530" i="31"/>
  <c r="I3530" i="31"/>
  <c r="A3530" i="31" s="1"/>
  <c r="W3529" i="31"/>
  <c r="T3529" i="31"/>
  <c r="I3529" i="31"/>
  <c r="A3529" i="31"/>
  <c r="W3528" i="31"/>
  <c r="T3528" i="31"/>
  <c r="I3528" i="31"/>
  <c r="A3528" i="31" s="1"/>
  <c r="W3527" i="31"/>
  <c r="T3527" i="31"/>
  <c r="I3527" i="31"/>
  <c r="A3527" i="31"/>
  <c r="W3526" i="31"/>
  <c r="T3526" i="31"/>
  <c r="I3526" i="31"/>
  <c r="A3526" i="31" s="1"/>
  <c r="W3525" i="31"/>
  <c r="T3525" i="31"/>
  <c r="I3525" i="31"/>
  <c r="A3525" i="31"/>
  <c r="W3524" i="31"/>
  <c r="T3524" i="31"/>
  <c r="I3524" i="31"/>
  <c r="A3524" i="31" s="1"/>
  <c r="W3523" i="31"/>
  <c r="T3523" i="31"/>
  <c r="I3523" i="31"/>
  <c r="A3523" i="31"/>
  <c r="W3522" i="31"/>
  <c r="T3522" i="31"/>
  <c r="I3522" i="31"/>
  <c r="A3522" i="31" s="1"/>
  <c r="W3521" i="31"/>
  <c r="T3521" i="31"/>
  <c r="I3521" i="31"/>
  <c r="A3521" i="31"/>
  <c r="W3520" i="31"/>
  <c r="T3520" i="31"/>
  <c r="I3520" i="31"/>
  <c r="A3520" i="31" s="1"/>
  <c r="W3519" i="31"/>
  <c r="T3519" i="31"/>
  <c r="I3519" i="31"/>
  <c r="A3519" i="31"/>
  <c r="W3518" i="31"/>
  <c r="T3518" i="31"/>
  <c r="I3518" i="31"/>
  <c r="A3518" i="31" s="1"/>
  <c r="W3517" i="31"/>
  <c r="T3517" i="31"/>
  <c r="I3517" i="31"/>
  <c r="A3517" i="31"/>
  <c r="W3516" i="31"/>
  <c r="T3516" i="31"/>
  <c r="I3516" i="31"/>
  <c r="A3516" i="31" s="1"/>
  <c r="W3515" i="31"/>
  <c r="T3515" i="31"/>
  <c r="I3515" i="31"/>
  <c r="A3515" i="31"/>
  <c r="W3514" i="31"/>
  <c r="T3514" i="31"/>
  <c r="I3514" i="31"/>
  <c r="A3514" i="31" s="1"/>
  <c r="W3513" i="31"/>
  <c r="T3513" i="31"/>
  <c r="I3513" i="31"/>
  <c r="A3513" i="31"/>
  <c r="W3512" i="31"/>
  <c r="T3512" i="31"/>
  <c r="I3512" i="31"/>
  <c r="A3512" i="31" s="1"/>
  <c r="W3511" i="31"/>
  <c r="T3511" i="31"/>
  <c r="I3511" i="31"/>
  <c r="A3511" i="31"/>
  <c r="W3510" i="31"/>
  <c r="T3510" i="31"/>
  <c r="I3510" i="31"/>
  <c r="A3510" i="31" s="1"/>
  <c r="W3509" i="31"/>
  <c r="T3509" i="31"/>
  <c r="I3509" i="31"/>
  <c r="A3509" i="31"/>
  <c r="W3508" i="31"/>
  <c r="T3508" i="31"/>
  <c r="I3508" i="31"/>
  <c r="A3508" i="31" s="1"/>
  <c r="W3507" i="31"/>
  <c r="T3507" i="31"/>
  <c r="I3507" i="31"/>
  <c r="A3507" i="31"/>
  <c r="W3506" i="31"/>
  <c r="T3506" i="31"/>
  <c r="I3506" i="31"/>
  <c r="A3506" i="31" s="1"/>
  <c r="W3505" i="31"/>
  <c r="T3505" i="31"/>
  <c r="I3505" i="31"/>
  <c r="A3505" i="31"/>
  <c r="W3504" i="31"/>
  <c r="T3504" i="31"/>
  <c r="I3504" i="31"/>
  <c r="A3504" i="31" s="1"/>
  <c r="W3503" i="31"/>
  <c r="T3503" i="31"/>
  <c r="I3503" i="31"/>
  <c r="A3503" i="31"/>
  <c r="W3502" i="31"/>
  <c r="T3502" i="31"/>
  <c r="I3502" i="31"/>
  <c r="A3502" i="31" s="1"/>
  <c r="W3501" i="31"/>
  <c r="T3501" i="31"/>
  <c r="I3501" i="31"/>
  <c r="A3501" i="31"/>
  <c r="W3500" i="31"/>
  <c r="T3500" i="31"/>
  <c r="I3500" i="31"/>
  <c r="A3500" i="31" s="1"/>
  <c r="W3499" i="31"/>
  <c r="T3499" i="31"/>
  <c r="I3499" i="31"/>
  <c r="A3499" i="31"/>
  <c r="W3498" i="31"/>
  <c r="T3498" i="31"/>
  <c r="I3498" i="31"/>
  <c r="A3498" i="31" s="1"/>
  <c r="W3497" i="31"/>
  <c r="T3497" i="31"/>
  <c r="I3497" i="31"/>
  <c r="A3497" i="31"/>
  <c r="W3496" i="31"/>
  <c r="T3496" i="31"/>
  <c r="I3496" i="31"/>
  <c r="A3496" i="31" s="1"/>
  <c r="W3495" i="31"/>
  <c r="T3495" i="31"/>
  <c r="I3495" i="31"/>
  <c r="A3495" i="31"/>
  <c r="W3494" i="31"/>
  <c r="T3494" i="31"/>
  <c r="I3494" i="31"/>
  <c r="A3494" i="31" s="1"/>
  <c r="W3493" i="31"/>
  <c r="T3493" i="31"/>
  <c r="I3493" i="31"/>
  <c r="A3493" i="31"/>
  <c r="W3492" i="31"/>
  <c r="T3492" i="31"/>
  <c r="I3492" i="31"/>
  <c r="A3492" i="31" s="1"/>
  <c r="W3491" i="31"/>
  <c r="T3491" i="31"/>
  <c r="I3491" i="31"/>
  <c r="A3491" i="31"/>
  <c r="W3490" i="31"/>
  <c r="T3490" i="31"/>
  <c r="I3490" i="31"/>
  <c r="A3490" i="31" s="1"/>
  <c r="W3489" i="31"/>
  <c r="T3489" i="31"/>
  <c r="I3489" i="31"/>
  <c r="A3489" i="31"/>
  <c r="W3488" i="31"/>
  <c r="T3488" i="31"/>
  <c r="I3488" i="31"/>
  <c r="A3488" i="31" s="1"/>
  <c r="W3487" i="31"/>
  <c r="T3487" i="31"/>
  <c r="I3487" i="31"/>
  <c r="A3487" i="31"/>
  <c r="W3486" i="31"/>
  <c r="T3486" i="31"/>
  <c r="I3486" i="31"/>
  <c r="A3486" i="31" s="1"/>
  <c r="W3485" i="31"/>
  <c r="T3485" i="31"/>
  <c r="I3485" i="31"/>
  <c r="A3485" i="31"/>
  <c r="W3484" i="31"/>
  <c r="T3484" i="31"/>
  <c r="I3484" i="31"/>
  <c r="A3484" i="31" s="1"/>
  <c r="W3483" i="31"/>
  <c r="T3483" i="31"/>
  <c r="I3483" i="31"/>
  <c r="A3483" i="31"/>
  <c r="W3482" i="31"/>
  <c r="T3482" i="31"/>
  <c r="I3482" i="31"/>
  <c r="A3482" i="31" s="1"/>
  <c r="W3481" i="31"/>
  <c r="T3481" i="31"/>
  <c r="I3481" i="31"/>
  <c r="A3481" i="31"/>
  <c r="W3480" i="31"/>
  <c r="T3480" i="31"/>
  <c r="I3480" i="31"/>
  <c r="A3480" i="31" s="1"/>
  <c r="W3479" i="31"/>
  <c r="T3479" i="31"/>
  <c r="I3479" i="31"/>
  <c r="A3479" i="31"/>
  <c r="W3478" i="31"/>
  <c r="T3478" i="31"/>
  <c r="I3478" i="31"/>
  <c r="A3478" i="31" s="1"/>
  <c r="W3477" i="31"/>
  <c r="T3477" i="31"/>
  <c r="I3477" i="31"/>
  <c r="A3477" i="31"/>
  <c r="W3476" i="31"/>
  <c r="T3476" i="31"/>
  <c r="I3476" i="31"/>
  <c r="A3476" i="31" s="1"/>
  <c r="W3475" i="31"/>
  <c r="T3475" i="31"/>
  <c r="I3475" i="31"/>
  <c r="A3475" i="31"/>
  <c r="W3474" i="31"/>
  <c r="T3474" i="31"/>
  <c r="I3474" i="31"/>
  <c r="A3474" i="31" s="1"/>
  <c r="W3473" i="31"/>
  <c r="T3473" i="31"/>
  <c r="I3473" i="31"/>
  <c r="A3473" i="31"/>
  <c r="W3472" i="31"/>
  <c r="T3472" i="31"/>
  <c r="I3472" i="31"/>
  <c r="A3472" i="31" s="1"/>
  <c r="W3471" i="31"/>
  <c r="T3471" i="31"/>
  <c r="I3471" i="31"/>
  <c r="A3471" i="31"/>
  <c r="W3470" i="31"/>
  <c r="T3470" i="31"/>
  <c r="I3470" i="31"/>
  <c r="A3470" i="31" s="1"/>
  <c r="W3469" i="31"/>
  <c r="T3469" i="31"/>
  <c r="I3469" i="31"/>
  <c r="A3469" i="31"/>
  <c r="W3468" i="31"/>
  <c r="T3468" i="31"/>
  <c r="I3468" i="31"/>
  <c r="A3468" i="31" s="1"/>
  <c r="W3467" i="31"/>
  <c r="T3467" i="31"/>
  <c r="I3467" i="31"/>
  <c r="A3467" i="31"/>
  <c r="W3466" i="31"/>
  <c r="T3466" i="31"/>
  <c r="I3466" i="31"/>
  <c r="A3466" i="31" s="1"/>
  <c r="W3465" i="31"/>
  <c r="T3465" i="31"/>
  <c r="I3465" i="31"/>
  <c r="A3465" i="31"/>
  <c r="W3464" i="31"/>
  <c r="T3464" i="31"/>
  <c r="I3464" i="31"/>
  <c r="A3464" i="31" s="1"/>
  <c r="W3463" i="31"/>
  <c r="T3463" i="31"/>
  <c r="I3463" i="31"/>
  <c r="A3463" i="31"/>
  <c r="W3462" i="31"/>
  <c r="T3462" i="31"/>
  <c r="I3462" i="31"/>
  <c r="A3462" i="31" s="1"/>
  <c r="W3461" i="31"/>
  <c r="T3461" i="31"/>
  <c r="I3461" i="31"/>
  <c r="A3461" i="31"/>
  <c r="W3460" i="31"/>
  <c r="T3460" i="31"/>
  <c r="I3460" i="31"/>
  <c r="A3460" i="31" s="1"/>
  <c r="W3459" i="31"/>
  <c r="T3459" i="31"/>
  <c r="I3459" i="31"/>
  <c r="A3459" i="31"/>
  <c r="W3458" i="31"/>
  <c r="T3458" i="31"/>
  <c r="I3458" i="31"/>
  <c r="A3458" i="31" s="1"/>
  <c r="W3457" i="31"/>
  <c r="T3457" i="31"/>
  <c r="I3457" i="31"/>
  <c r="A3457" i="31"/>
  <c r="W3456" i="31"/>
  <c r="T3456" i="31"/>
  <c r="I3456" i="31"/>
  <c r="A3456" i="31" s="1"/>
  <c r="W3455" i="31"/>
  <c r="T3455" i="31"/>
  <c r="I3455" i="31"/>
  <c r="A3455" i="31"/>
  <c r="W3454" i="31"/>
  <c r="T3454" i="31"/>
  <c r="I3454" i="31"/>
  <c r="A3454" i="31" s="1"/>
  <c r="W3453" i="31"/>
  <c r="T3453" i="31"/>
  <c r="I3453" i="31"/>
  <c r="A3453" i="31"/>
  <c r="W3452" i="31"/>
  <c r="T3452" i="31"/>
  <c r="I3452" i="31"/>
  <c r="A3452" i="31" s="1"/>
  <c r="W3451" i="31"/>
  <c r="T3451" i="31"/>
  <c r="I3451" i="31"/>
  <c r="A3451" i="31"/>
  <c r="W3450" i="31"/>
  <c r="T3450" i="31"/>
  <c r="I3450" i="31"/>
  <c r="A3450" i="31" s="1"/>
  <c r="W3449" i="31"/>
  <c r="T3449" i="31"/>
  <c r="I3449" i="31"/>
  <c r="A3449" i="31"/>
  <c r="W3448" i="31"/>
  <c r="T3448" i="31"/>
  <c r="I3448" i="31"/>
  <c r="A3448" i="31" s="1"/>
  <c r="W3447" i="31"/>
  <c r="T3447" i="31"/>
  <c r="I3447" i="31"/>
  <c r="A3447" i="31"/>
  <c r="W3446" i="31"/>
  <c r="T3446" i="31"/>
  <c r="I3446" i="31"/>
  <c r="A3446" i="31" s="1"/>
  <c r="W3445" i="31"/>
  <c r="T3445" i="31"/>
  <c r="I3445" i="31"/>
  <c r="A3445" i="31"/>
  <c r="W3444" i="31"/>
  <c r="T3444" i="31"/>
  <c r="I3444" i="31"/>
  <c r="A3444" i="31" s="1"/>
  <c r="W3443" i="31"/>
  <c r="T3443" i="31"/>
  <c r="I3443" i="31"/>
  <c r="A3443" i="31"/>
  <c r="W3442" i="31"/>
  <c r="T3442" i="31"/>
  <c r="I3442" i="31"/>
  <c r="A3442" i="31" s="1"/>
  <c r="W3441" i="31"/>
  <c r="T3441" i="31"/>
  <c r="I3441" i="31"/>
  <c r="A3441" i="31"/>
  <c r="W3440" i="31"/>
  <c r="T3440" i="31"/>
  <c r="I3440" i="31"/>
  <c r="A3440" i="31" s="1"/>
  <c r="W3439" i="31"/>
  <c r="T3439" i="31"/>
  <c r="I3439" i="31"/>
  <c r="A3439" i="31"/>
  <c r="W3438" i="31"/>
  <c r="T3438" i="31"/>
  <c r="I3438" i="31"/>
  <c r="A3438" i="31" s="1"/>
  <c r="W3437" i="31"/>
  <c r="T3437" i="31"/>
  <c r="I3437" i="31"/>
  <c r="A3437" i="31"/>
  <c r="W3436" i="31"/>
  <c r="T3436" i="31"/>
  <c r="I3436" i="31"/>
  <c r="A3436" i="31" s="1"/>
  <c r="W3435" i="31"/>
  <c r="T3435" i="31"/>
  <c r="I3435" i="31"/>
  <c r="A3435" i="31"/>
  <c r="W3434" i="31"/>
  <c r="T3434" i="31"/>
  <c r="I3434" i="31"/>
  <c r="A3434" i="31" s="1"/>
  <c r="W3433" i="31"/>
  <c r="T3433" i="31"/>
  <c r="I3433" i="31"/>
  <c r="A3433" i="31"/>
  <c r="W3432" i="31"/>
  <c r="T3432" i="31"/>
  <c r="I3432" i="31"/>
  <c r="A3432" i="31" s="1"/>
  <c r="W3431" i="31"/>
  <c r="T3431" i="31"/>
  <c r="I3431" i="31"/>
  <c r="A3431" i="31"/>
  <c r="W3430" i="31"/>
  <c r="T3430" i="31"/>
  <c r="I3430" i="31"/>
  <c r="A3430" i="31" s="1"/>
  <c r="W3429" i="31"/>
  <c r="T3429" i="31"/>
  <c r="I3429" i="31"/>
  <c r="A3429" i="31"/>
  <c r="W3428" i="31"/>
  <c r="T3428" i="31"/>
  <c r="I3428" i="31"/>
  <c r="A3428" i="31" s="1"/>
  <c r="W3427" i="31"/>
  <c r="T3427" i="31"/>
  <c r="I3427" i="31"/>
  <c r="A3427" i="31"/>
  <c r="W3426" i="31"/>
  <c r="T3426" i="31"/>
  <c r="I3426" i="31"/>
  <c r="A3426" i="31" s="1"/>
  <c r="W3425" i="31"/>
  <c r="T3425" i="31"/>
  <c r="I3425" i="31"/>
  <c r="A3425" i="31"/>
  <c r="W3424" i="31"/>
  <c r="T3424" i="31"/>
  <c r="I3424" i="31"/>
  <c r="A3424" i="31" s="1"/>
  <c r="W3423" i="31"/>
  <c r="T3423" i="31"/>
  <c r="I3423" i="31"/>
  <c r="A3423" i="31"/>
  <c r="W3422" i="31"/>
  <c r="T3422" i="31"/>
  <c r="I3422" i="31"/>
  <c r="A3422" i="31" s="1"/>
  <c r="W3421" i="31"/>
  <c r="T3421" i="31"/>
  <c r="I3421" i="31"/>
  <c r="A3421" i="31"/>
  <c r="W3420" i="31"/>
  <c r="T3420" i="31"/>
  <c r="I3420" i="31"/>
  <c r="A3420" i="31" s="1"/>
  <c r="W3419" i="31"/>
  <c r="T3419" i="31"/>
  <c r="I3419" i="31"/>
  <c r="A3419" i="31"/>
  <c r="W3418" i="31"/>
  <c r="T3418" i="31"/>
  <c r="I3418" i="31"/>
  <c r="A3418" i="31" s="1"/>
  <c r="W3417" i="31"/>
  <c r="T3417" i="31"/>
  <c r="I3417" i="31"/>
  <c r="A3417" i="31"/>
  <c r="W3416" i="31"/>
  <c r="T3416" i="31"/>
  <c r="I3416" i="31"/>
  <c r="A3416" i="31" s="1"/>
  <c r="W3415" i="31"/>
  <c r="T3415" i="31"/>
  <c r="I3415" i="31"/>
  <c r="A3415" i="31"/>
  <c r="W3414" i="31"/>
  <c r="T3414" i="31"/>
  <c r="I3414" i="31"/>
  <c r="A3414" i="31" s="1"/>
  <c r="W3413" i="31"/>
  <c r="T3413" i="31"/>
  <c r="I3413" i="31"/>
  <c r="A3413" i="31"/>
  <c r="W3412" i="31"/>
  <c r="T3412" i="31"/>
  <c r="I3412" i="31"/>
  <c r="A3412" i="31" s="1"/>
  <c r="W3411" i="31"/>
  <c r="T3411" i="31"/>
  <c r="I3411" i="31"/>
  <c r="A3411" i="31"/>
  <c r="W3410" i="31"/>
  <c r="T3410" i="31"/>
  <c r="I3410" i="31"/>
  <c r="A3410" i="31" s="1"/>
  <c r="W3409" i="31"/>
  <c r="T3409" i="31"/>
  <c r="I3409" i="31"/>
  <c r="A3409" i="31"/>
  <c r="W3408" i="31"/>
  <c r="T3408" i="31"/>
  <c r="I3408" i="31"/>
  <c r="A3408" i="31" s="1"/>
  <c r="W3407" i="31"/>
  <c r="T3407" i="31"/>
  <c r="I3407" i="31"/>
  <c r="A3407" i="31"/>
  <c r="W3406" i="31"/>
  <c r="T3406" i="31"/>
  <c r="I3406" i="31"/>
  <c r="A3406" i="31" s="1"/>
  <c r="W3405" i="31"/>
  <c r="T3405" i="31"/>
  <c r="I3405" i="31"/>
  <c r="A3405" i="31"/>
  <c r="W3404" i="31"/>
  <c r="T3404" i="31"/>
  <c r="I3404" i="31"/>
  <c r="A3404" i="31" s="1"/>
  <c r="W3403" i="31"/>
  <c r="T3403" i="31"/>
  <c r="I3403" i="31"/>
  <c r="A3403" i="31"/>
  <c r="W3402" i="31"/>
  <c r="T3402" i="31"/>
  <c r="I3402" i="31"/>
  <c r="A3402" i="31" s="1"/>
  <c r="W3401" i="31"/>
  <c r="T3401" i="31"/>
  <c r="I3401" i="31"/>
  <c r="A3401" i="31"/>
  <c r="W3400" i="31"/>
  <c r="T3400" i="31"/>
  <c r="I3400" i="31"/>
  <c r="A3400" i="31" s="1"/>
  <c r="W3399" i="31"/>
  <c r="T3399" i="31"/>
  <c r="I3399" i="31"/>
  <c r="A3399" i="31"/>
  <c r="W3398" i="31"/>
  <c r="T3398" i="31"/>
  <c r="I3398" i="31"/>
  <c r="A3398" i="31" s="1"/>
  <c r="W3397" i="31"/>
  <c r="T3397" i="31"/>
  <c r="I3397" i="31"/>
  <c r="A3397" i="31"/>
  <c r="W3396" i="31"/>
  <c r="T3396" i="31"/>
  <c r="I3396" i="31"/>
  <c r="A3396" i="31" s="1"/>
  <c r="W3395" i="31"/>
  <c r="T3395" i="31"/>
  <c r="I3395" i="31"/>
  <c r="A3395" i="31"/>
  <c r="W3394" i="31"/>
  <c r="T3394" i="31"/>
  <c r="I3394" i="31"/>
  <c r="A3394" i="31" s="1"/>
  <c r="W3393" i="31"/>
  <c r="T3393" i="31"/>
  <c r="I3393" i="31"/>
  <c r="A3393" i="31"/>
  <c r="W3392" i="31"/>
  <c r="T3392" i="31"/>
  <c r="I3392" i="31"/>
  <c r="A3392" i="31" s="1"/>
  <c r="W3391" i="31"/>
  <c r="T3391" i="31"/>
  <c r="I3391" i="31"/>
  <c r="A3391" i="31"/>
  <c r="W3390" i="31"/>
  <c r="T3390" i="31"/>
  <c r="I3390" i="31"/>
  <c r="A3390" i="31" s="1"/>
  <c r="W3389" i="31"/>
  <c r="T3389" i="31"/>
  <c r="I3389" i="31"/>
  <c r="A3389" i="31"/>
  <c r="W3388" i="31"/>
  <c r="T3388" i="31"/>
  <c r="I3388" i="31"/>
  <c r="A3388" i="31" s="1"/>
  <c r="W3387" i="31"/>
  <c r="T3387" i="31"/>
  <c r="I3387" i="31"/>
  <c r="A3387" i="31"/>
  <c r="W3386" i="31"/>
  <c r="T3386" i="31"/>
  <c r="I3386" i="31"/>
  <c r="A3386" i="31" s="1"/>
  <c r="W3385" i="31"/>
  <c r="T3385" i="31"/>
  <c r="I3385" i="31"/>
  <c r="A3385" i="31"/>
  <c r="W3384" i="31"/>
  <c r="T3384" i="31"/>
  <c r="I3384" i="31"/>
  <c r="A3384" i="31" s="1"/>
  <c r="W3383" i="31"/>
  <c r="T3383" i="31"/>
  <c r="I3383" i="31"/>
  <c r="A3383" i="31"/>
  <c r="W3382" i="31"/>
  <c r="T3382" i="31"/>
  <c r="I3382" i="31"/>
  <c r="A3382" i="31" s="1"/>
  <c r="W3381" i="31"/>
  <c r="T3381" i="31"/>
  <c r="I3381" i="31"/>
  <c r="A3381" i="31"/>
  <c r="W3380" i="31"/>
  <c r="T3380" i="31"/>
  <c r="I3380" i="31"/>
  <c r="A3380" i="31" s="1"/>
  <c r="W3379" i="31"/>
  <c r="T3379" i="31"/>
  <c r="I3379" i="31"/>
  <c r="A3379" i="31"/>
  <c r="W3378" i="31"/>
  <c r="T3378" i="31"/>
  <c r="I3378" i="31"/>
  <c r="A3378" i="31" s="1"/>
  <c r="W3377" i="31"/>
  <c r="T3377" i="31"/>
  <c r="I3377" i="31"/>
  <c r="A3377" i="31"/>
  <c r="W3376" i="31"/>
  <c r="T3376" i="31"/>
  <c r="I3376" i="31"/>
  <c r="A3376" i="31" s="1"/>
  <c r="W3375" i="31"/>
  <c r="T3375" i="31"/>
  <c r="I3375" i="31"/>
  <c r="A3375" i="31"/>
  <c r="W3374" i="31"/>
  <c r="T3374" i="31"/>
  <c r="I3374" i="31"/>
  <c r="A3374" i="31" s="1"/>
  <c r="W3373" i="31"/>
  <c r="T3373" i="31"/>
  <c r="I3373" i="31"/>
  <c r="A3373" i="31"/>
  <c r="W3372" i="31"/>
  <c r="T3372" i="31"/>
  <c r="I3372" i="31"/>
  <c r="A3372" i="31" s="1"/>
  <c r="W3371" i="31"/>
  <c r="T3371" i="31"/>
  <c r="I3371" i="31"/>
  <c r="A3371" i="31"/>
  <c r="W3370" i="31"/>
  <c r="T3370" i="31"/>
  <c r="I3370" i="31"/>
  <c r="A3370" i="31" s="1"/>
  <c r="W3369" i="31"/>
  <c r="T3369" i="31"/>
  <c r="I3369" i="31"/>
  <c r="A3369" i="31"/>
  <c r="W3368" i="31"/>
  <c r="T3368" i="31"/>
  <c r="I3368" i="31"/>
  <c r="A3368" i="31" s="1"/>
  <c r="W3367" i="31"/>
  <c r="T3367" i="31"/>
  <c r="I3367" i="31"/>
  <c r="A3367" i="31"/>
  <c r="W3366" i="31"/>
  <c r="T3366" i="31"/>
  <c r="I3366" i="31"/>
  <c r="A3366" i="31" s="1"/>
  <c r="W3365" i="31"/>
  <c r="T3365" i="31"/>
  <c r="I3365" i="31"/>
  <c r="A3365" i="31"/>
  <c r="W3364" i="31"/>
  <c r="T3364" i="31"/>
  <c r="I3364" i="31"/>
  <c r="A3364" i="31" s="1"/>
  <c r="W3363" i="31"/>
  <c r="T3363" i="31"/>
  <c r="I3363" i="31"/>
  <c r="A3363" i="31"/>
  <c r="W3362" i="31"/>
  <c r="T3362" i="31"/>
  <c r="I3362" i="31"/>
  <c r="A3362" i="31" s="1"/>
  <c r="W3361" i="31"/>
  <c r="T3361" i="31"/>
  <c r="I3361" i="31"/>
  <c r="A3361" i="31"/>
  <c r="W3360" i="31"/>
  <c r="T3360" i="31"/>
  <c r="I3360" i="31"/>
  <c r="A3360" i="31" s="1"/>
  <c r="W3359" i="31"/>
  <c r="T3359" i="31"/>
  <c r="I3359" i="31"/>
  <c r="A3359" i="31"/>
  <c r="W3358" i="31"/>
  <c r="T3358" i="31"/>
  <c r="I3358" i="31"/>
  <c r="A3358" i="31" s="1"/>
  <c r="W3357" i="31"/>
  <c r="T3357" i="31"/>
  <c r="I3357" i="31"/>
  <c r="A3357" i="31"/>
  <c r="W3356" i="31"/>
  <c r="T3356" i="31"/>
  <c r="I3356" i="31"/>
  <c r="A3356" i="31"/>
  <c r="W3355" i="31"/>
  <c r="T3355" i="31"/>
  <c r="I3355" i="31"/>
  <c r="A3355" i="31"/>
  <c r="W3354" i="31"/>
  <c r="T3354" i="31"/>
  <c r="I3354" i="31"/>
  <c r="A3354" i="31"/>
  <c r="W3353" i="31"/>
  <c r="T3353" i="31"/>
  <c r="I3353" i="31"/>
  <c r="A3353" i="31"/>
  <c r="W3352" i="31"/>
  <c r="T3352" i="31"/>
  <c r="I3352" i="31"/>
  <c r="A3352" i="31"/>
  <c r="W3351" i="31"/>
  <c r="T3351" i="31"/>
  <c r="I3351" i="31"/>
  <c r="A3351" i="31"/>
  <c r="W3350" i="31"/>
  <c r="T3350" i="31"/>
  <c r="I3350" i="31"/>
  <c r="A3350" i="31"/>
  <c r="W3349" i="31"/>
  <c r="T3349" i="31"/>
  <c r="I3349" i="31"/>
  <c r="A3349" i="31"/>
  <c r="W3348" i="31"/>
  <c r="T3348" i="31"/>
  <c r="I3348" i="31"/>
  <c r="A3348" i="31"/>
  <c r="W3347" i="31"/>
  <c r="T3347" i="31"/>
  <c r="I3347" i="31"/>
  <c r="A3347" i="31"/>
  <c r="W3346" i="31"/>
  <c r="T3346" i="31"/>
  <c r="I3346" i="31"/>
  <c r="A3346" i="31"/>
  <c r="W3345" i="31"/>
  <c r="T3345" i="31"/>
  <c r="I3345" i="31"/>
  <c r="A3345" i="31"/>
  <c r="W3344" i="31"/>
  <c r="T3344" i="31"/>
  <c r="I3344" i="31"/>
  <c r="A3344" i="31"/>
  <c r="W3343" i="31"/>
  <c r="T3343" i="31"/>
  <c r="I3343" i="31"/>
  <c r="A3343" i="31"/>
  <c r="W3342" i="31"/>
  <c r="T3342" i="31"/>
  <c r="I3342" i="31"/>
  <c r="A3342" i="31"/>
  <c r="W3341" i="31"/>
  <c r="T3341" i="31"/>
  <c r="I3341" i="31"/>
  <c r="A3341" i="31"/>
  <c r="W3340" i="31"/>
  <c r="T3340" i="31"/>
  <c r="I3340" i="31"/>
  <c r="A3340" i="31"/>
  <c r="W3339" i="31"/>
  <c r="T3339" i="31"/>
  <c r="I3339" i="31"/>
  <c r="A3339" i="31"/>
  <c r="W3338" i="31"/>
  <c r="T3338" i="31"/>
  <c r="I3338" i="31"/>
  <c r="A3338" i="31"/>
  <c r="W3337" i="31"/>
  <c r="T3337" i="31"/>
  <c r="I3337" i="31"/>
  <c r="A3337" i="31"/>
  <c r="W3336" i="31"/>
  <c r="T3336" i="31"/>
  <c r="I3336" i="31"/>
  <c r="A3336" i="31"/>
  <c r="W3335" i="31"/>
  <c r="T3335" i="31"/>
  <c r="I3335" i="31"/>
  <c r="A3335" i="31"/>
  <c r="W3334" i="31"/>
  <c r="T3334" i="31"/>
  <c r="I3334" i="31"/>
  <c r="A3334" i="31"/>
  <c r="W3333" i="31"/>
  <c r="T3333" i="31"/>
  <c r="I3333" i="31"/>
  <c r="A3333" i="31"/>
  <c r="W3332" i="31"/>
  <c r="T3332" i="31"/>
  <c r="I3332" i="31"/>
  <c r="A3332" i="31"/>
  <c r="W3331" i="31"/>
  <c r="T3331" i="31"/>
  <c r="I3331" i="31"/>
  <c r="A3331" i="31"/>
  <c r="W3330" i="31"/>
  <c r="T3330" i="31"/>
  <c r="I3330" i="31"/>
  <c r="A3330" i="31"/>
  <c r="W3329" i="31"/>
  <c r="T3329" i="31"/>
  <c r="I3329" i="31"/>
  <c r="A3329" i="31"/>
  <c r="W3328" i="31"/>
  <c r="T3328" i="31"/>
  <c r="I3328" i="31"/>
  <c r="A3328" i="31"/>
  <c r="W3327" i="31"/>
  <c r="T3327" i="31"/>
  <c r="I3327" i="31"/>
  <c r="A3327" i="31"/>
  <c r="W3326" i="31"/>
  <c r="T3326" i="31"/>
  <c r="I3326" i="31"/>
  <c r="A3326" i="31"/>
  <c r="W3325" i="31"/>
  <c r="T3325" i="31"/>
  <c r="I3325" i="31"/>
  <c r="A3325" i="31"/>
  <c r="W3324" i="31"/>
  <c r="T3324" i="31"/>
  <c r="I3324" i="31"/>
  <c r="A3324" i="31"/>
  <c r="W3323" i="31"/>
  <c r="T3323" i="31"/>
  <c r="I3323" i="31"/>
  <c r="A3323" i="31"/>
  <c r="W3322" i="31"/>
  <c r="T3322" i="31"/>
  <c r="I3322" i="31"/>
  <c r="A3322" i="31"/>
  <c r="W3321" i="31"/>
  <c r="T3321" i="31"/>
  <c r="I3321" i="31"/>
  <c r="A3321" i="31"/>
  <c r="W3320" i="31"/>
  <c r="T3320" i="31"/>
  <c r="I3320" i="31"/>
  <c r="A3320" i="31"/>
  <c r="W3319" i="31"/>
  <c r="T3319" i="31"/>
  <c r="I3319" i="31"/>
  <c r="A3319" i="31"/>
  <c r="W3318" i="31"/>
  <c r="T3318" i="31"/>
  <c r="I3318" i="31"/>
  <c r="A3318" i="31"/>
  <c r="W3317" i="31"/>
  <c r="T3317" i="31"/>
  <c r="I3317" i="31"/>
  <c r="A3317" i="31"/>
  <c r="W3316" i="31"/>
  <c r="T3316" i="31"/>
  <c r="I3316" i="31"/>
  <c r="A3316" i="31"/>
  <c r="W3315" i="31"/>
  <c r="T3315" i="31"/>
  <c r="I3315" i="31"/>
  <c r="A3315" i="31"/>
  <c r="W3314" i="31"/>
  <c r="T3314" i="31"/>
  <c r="I3314" i="31"/>
  <c r="A3314" i="31"/>
  <c r="W3313" i="31"/>
  <c r="T3313" i="31"/>
  <c r="I3313" i="31"/>
  <c r="A3313" i="31"/>
  <c r="W3312" i="31"/>
  <c r="T3312" i="31"/>
  <c r="I3312" i="31"/>
  <c r="A3312" i="31"/>
  <c r="W3311" i="31"/>
  <c r="T3311" i="31"/>
  <c r="I3311" i="31"/>
  <c r="A3311" i="31"/>
  <c r="W3310" i="31"/>
  <c r="T3310" i="31"/>
  <c r="I3310" i="31"/>
  <c r="A3310" i="31"/>
  <c r="W3309" i="31"/>
  <c r="T3309" i="31"/>
  <c r="I3309" i="31"/>
  <c r="A3309" i="31"/>
  <c r="W3308" i="31"/>
  <c r="T3308" i="31"/>
  <c r="I3308" i="31"/>
  <c r="A3308" i="31"/>
  <c r="W3307" i="31"/>
  <c r="T3307" i="31"/>
  <c r="I3307" i="31"/>
  <c r="A3307" i="31"/>
  <c r="W3306" i="31"/>
  <c r="T3306" i="31"/>
  <c r="I3306" i="31"/>
  <c r="A3306" i="31"/>
  <c r="W3305" i="31"/>
  <c r="T3305" i="31"/>
  <c r="I3305" i="31"/>
  <c r="A3305" i="31"/>
  <c r="W3304" i="31"/>
  <c r="T3304" i="31"/>
  <c r="I3304" i="31"/>
  <c r="A3304" i="31"/>
  <c r="W3303" i="31"/>
  <c r="T3303" i="31"/>
  <c r="I3303" i="31"/>
  <c r="A3303" i="31"/>
  <c r="W3302" i="31"/>
  <c r="T3302" i="31"/>
  <c r="I3302" i="31"/>
  <c r="A3302" i="31"/>
  <c r="W3301" i="31"/>
  <c r="T3301" i="31"/>
  <c r="I3301" i="31"/>
  <c r="A3301" i="31"/>
  <c r="W3300" i="31"/>
  <c r="T3300" i="31"/>
  <c r="I3300" i="31"/>
  <c r="A3300" i="31"/>
  <c r="W3299" i="31"/>
  <c r="T3299" i="31"/>
  <c r="I3299" i="31"/>
  <c r="A3299" i="31"/>
  <c r="W3298" i="31"/>
  <c r="T3298" i="31"/>
  <c r="I3298" i="31"/>
  <c r="A3298" i="31"/>
  <c r="W3297" i="31"/>
  <c r="T3297" i="31"/>
  <c r="I3297" i="31"/>
  <c r="A3297" i="31"/>
  <c r="W3296" i="31"/>
  <c r="T3296" i="31"/>
  <c r="I3296" i="31"/>
  <c r="A3296" i="31"/>
  <c r="W3295" i="31"/>
  <c r="T3295" i="31"/>
  <c r="I3295" i="31"/>
  <c r="A3295" i="31"/>
  <c r="W3294" i="31"/>
  <c r="T3294" i="31"/>
  <c r="I3294" i="31"/>
  <c r="A3294" i="31"/>
  <c r="W3293" i="31"/>
  <c r="T3293" i="31"/>
  <c r="I3293" i="31"/>
  <c r="A3293" i="31"/>
  <c r="W3292" i="31"/>
  <c r="T3292" i="31"/>
  <c r="I3292" i="31"/>
  <c r="A3292" i="31"/>
  <c r="W3291" i="31"/>
  <c r="T3291" i="31"/>
  <c r="I3291" i="31"/>
  <c r="A3291" i="31"/>
  <c r="W3290" i="31"/>
  <c r="T3290" i="31"/>
  <c r="I3290" i="31"/>
  <c r="A3290" i="31"/>
  <c r="W3289" i="31"/>
  <c r="T3289" i="31"/>
  <c r="I3289" i="31"/>
  <c r="A3289" i="31"/>
  <c r="W3288" i="31"/>
  <c r="T3288" i="31"/>
  <c r="I3288" i="31"/>
  <c r="A3288" i="31"/>
  <c r="W3287" i="31"/>
  <c r="T3287" i="31"/>
  <c r="I3287" i="31"/>
  <c r="A3287" i="31"/>
  <c r="W3286" i="31"/>
  <c r="T3286" i="31"/>
  <c r="I3286" i="31"/>
  <c r="A3286" i="31"/>
  <c r="W3285" i="31"/>
  <c r="T3285" i="31"/>
  <c r="I3285" i="31"/>
  <c r="A3285" i="31"/>
  <c r="W3284" i="31"/>
  <c r="T3284" i="31"/>
  <c r="I3284" i="31"/>
  <c r="A3284" i="31"/>
  <c r="W3283" i="31"/>
  <c r="T3283" i="31"/>
  <c r="I3283" i="31"/>
  <c r="A3283" i="31"/>
  <c r="W3282" i="31"/>
  <c r="T3282" i="31"/>
  <c r="I3282" i="31"/>
  <c r="A3282" i="31"/>
  <c r="W3281" i="31"/>
  <c r="T3281" i="31"/>
  <c r="I3281" i="31"/>
  <c r="A3281" i="31"/>
  <c r="W3280" i="31"/>
  <c r="T3280" i="31"/>
  <c r="I3280" i="31"/>
  <c r="A3280" i="31"/>
  <c r="W3279" i="31"/>
  <c r="T3279" i="31"/>
  <c r="I3279" i="31"/>
  <c r="A3279" i="31"/>
  <c r="W3278" i="31"/>
  <c r="T3278" i="31"/>
  <c r="I3278" i="31"/>
  <c r="A3278" i="31"/>
  <c r="W3277" i="31"/>
  <c r="T3277" i="31"/>
  <c r="I3277" i="31"/>
  <c r="A3277" i="31"/>
  <c r="W3276" i="31"/>
  <c r="T3276" i="31"/>
  <c r="I3276" i="31"/>
  <c r="A3276" i="31"/>
  <c r="W3275" i="31"/>
  <c r="T3275" i="31"/>
  <c r="I3275" i="31"/>
  <c r="A3275" i="31"/>
  <c r="W3274" i="31"/>
  <c r="T3274" i="31"/>
  <c r="I3274" i="31"/>
  <c r="A3274" i="31"/>
  <c r="W3273" i="31"/>
  <c r="T3273" i="31"/>
  <c r="I3273" i="31"/>
  <c r="A3273" i="31"/>
  <c r="W3272" i="31"/>
  <c r="T3272" i="31"/>
  <c r="I3272" i="31"/>
  <c r="A3272" i="31"/>
  <c r="W3271" i="31"/>
  <c r="T3271" i="31"/>
  <c r="I3271" i="31"/>
  <c r="A3271" i="31"/>
  <c r="W3270" i="31"/>
  <c r="T3270" i="31"/>
  <c r="I3270" i="31"/>
  <c r="A3270" i="31"/>
  <c r="W3269" i="31"/>
  <c r="T3269" i="31"/>
  <c r="I3269" i="31"/>
  <c r="A3269" i="31"/>
  <c r="W3268" i="31"/>
  <c r="T3268" i="31"/>
  <c r="I3268" i="31"/>
  <c r="A3268" i="31"/>
  <c r="W3267" i="31"/>
  <c r="T3267" i="31"/>
  <c r="I3267" i="31"/>
  <c r="A3267" i="31"/>
  <c r="W3266" i="31"/>
  <c r="T3266" i="31"/>
  <c r="I3266" i="31"/>
  <c r="A3266" i="31"/>
  <c r="W3265" i="31"/>
  <c r="T3265" i="31"/>
  <c r="I3265" i="31"/>
  <c r="A3265" i="31"/>
  <c r="W3264" i="31"/>
  <c r="T3264" i="31"/>
  <c r="I3264" i="31"/>
  <c r="A3264" i="31"/>
  <c r="W3263" i="31"/>
  <c r="T3263" i="31"/>
  <c r="I3263" i="31"/>
  <c r="A3263" i="31"/>
  <c r="W3262" i="31"/>
  <c r="T3262" i="31"/>
  <c r="I3262" i="31"/>
  <c r="A3262" i="31"/>
  <c r="W3261" i="31"/>
  <c r="T3261" i="31"/>
  <c r="I3261" i="31"/>
  <c r="A3261" i="31"/>
  <c r="W3260" i="31"/>
  <c r="T3260" i="31"/>
  <c r="I3260" i="31"/>
  <c r="A3260" i="31"/>
  <c r="W3259" i="31"/>
  <c r="T3259" i="31"/>
  <c r="I3259" i="31"/>
  <c r="A3259" i="31"/>
  <c r="W3258" i="31"/>
  <c r="T3258" i="31"/>
  <c r="I3258" i="31"/>
  <c r="A3258" i="31"/>
  <c r="W3257" i="31"/>
  <c r="T3257" i="31"/>
  <c r="I3257" i="31"/>
  <c r="A3257" i="31"/>
  <c r="W3256" i="31"/>
  <c r="T3256" i="31"/>
  <c r="I3256" i="31"/>
  <c r="A3256" i="31"/>
  <c r="W3255" i="31"/>
  <c r="T3255" i="31"/>
  <c r="I3255" i="31"/>
  <c r="A3255" i="31"/>
  <c r="W3254" i="31"/>
  <c r="T3254" i="31"/>
  <c r="I3254" i="31"/>
  <c r="A3254" i="31"/>
  <c r="W3253" i="31"/>
  <c r="T3253" i="31"/>
  <c r="I3253" i="31"/>
  <c r="A3253" i="31"/>
  <c r="W3252" i="31"/>
  <c r="T3252" i="31"/>
  <c r="I3252" i="31"/>
  <c r="A3252" i="31"/>
  <c r="W3251" i="31"/>
  <c r="T3251" i="31"/>
  <c r="I3251" i="31"/>
  <c r="A3251" i="31"/>
  <c r="W3250" i="31"/>
  <c r="T3250" i="31"/>
  <c r="I3250" i="31"/>
  <c r="A3250" i="31"/>
  <c r="W3249" i="31"/>
  <c r="T3249" i="31"/>
  <c r="I3249" i="31"/>
  <c r="A3249" i="31"/>
  <c r="W3248" i="31"/>
  <c r="T3248" i="31"/>
  <c r="I3248" i="31"/>
  <c r="A3248" i="31"/>
  <c r="W3247" i="31"/>
  <c r="T3247" i="31"/>
  <c r="I3247" i="31"/>
  <c r="A3247" i="31"/>
  <c r="W3246" i="31"/>
  <c r="T3246" i="31"/>
  <c r="I3246" i="31"/>
  <c r="A3246" i="31"/>
  <c r="W3245" i="31"/>
  <c r="T3245" i="31"/>
  <c r="I3245" i="31"/>
  <c r="A3245" i="31"/>
  <c r="W3244" i="31"/>
  <c r="T3244" i="31"/>
  <c r="I3244" i="31"/>
  <c r="A3244" i="31"/>
  <c r="W3243" i="31"/>
  <c r="T3243" i="31"/>
  <c r="I3243" i="31"/>
  <c r="A3243" i="31"/>
  <c r="W3242" i="31"/>
  <c r="T3242" i="31"/>
  <c r="I3242" i="31"/>
  <c r="A3242" i="31"/>
  <c r="W3241" i="31"/>
  <c r="T3241" i="31"/>
  <c r="I3241" i="31"/>
  <c r="A3241" i="31"/>
  <c r="W3240" i="31"/>
  <c r="T3240" i="31"/>
  <c r="I3240" i="31"/>
  <c r="A3240" i="31"/>
  <c r="W3239" i="31"/>
  <c r="T3239" i="31"/>
  <c r="I3239" i="31"/>
  <c r="A3239" i="31"/>
  <c r="W3238" i="31"/>
  <c r="T3238" i="31"/>
  <c r="I3238" i="31"/>
  <c r="A3238" i="31"/>
  <c r="W3237" i="31"/>
  <c r="T3237" i="31"/>
  <c r="I3237" i="31"/>
  <c r="A3237" i="31"/>
  <c r="W3236" i="31"/>
  <c r="T3236" i="31"/>
  <c r="I3236" i="31"/>
  <c r="A3236" i="31"/>
  <c r="W3235" i="31"/>
  <c r="T3235" i="31"/>
  <c r="I3235" i="31"/>
  <c r="A3235" i="31"/>
  <c r="W3234" i="31"/>
  <c r="T3234" i="31"/>
  <c r="I3234" i="31"/>
  <c r="A3234" i="31"/>
  <c r="W3233" i="31"/>
  <c r="T3233" i="31"/>
  <c r="I3233" i="31"/>
  <c r="A3233" i="31"/>
  <c r="W3232" i="31"/>
  <c r="T3232" i="31"/>
  <c r="I3232" i="31"/>
  <c r="A3232" i="31"/>
  <c r="W3231" i="31"/>
  <c r="T3231" i="31"/>
  <c r="I3231" i="31"/>
  <c r="A3231" i="31"/>
  <c r="W3230" i="31"/>
  <c r="T3230" i="31"/>
  <c r="I3230" i="31"/>
  <c r="A3230" i="31"/>
  <c r="W3229" i="31"/>
  <c r="T3229" i="31"/>
  <c r="I3229" i="31"/>
  <c r="A3229" i="31"/>
  <c r="W3228" i="31"/>
  <c r="T3228" i="31"/>
  <c r="I3228" i="31"/>
  <c r="A3228" i="31"/>
  <c r="W3227" i="31"/>
  <c r="T3227" i="31"/>
  <c r="I3227" i="31"/>
  <c r="A3227" i="31"/>
  <c r="W3226" i="31"/>
  <c r="T3226" i="31"/>
  <c r="I3226" i="31"/>
  <c r="A3226" i="31"/>
  <c r="W3225" i="31"/>
  <c r="T3225" i="31"/>
  <c r="I3225" i="31"/>
  <c r="A3225" i="31"/>
  <c r="W3224" i="31"/>
  <c r="T3224" i="31"/>
  <c r="I3224" i="31"/>
  <c r="A3224" i="31"/>
  <c r="W3223" i="31"/>
  <c r="T3223" i="31"/>
  <c r="I3223" i="31"/>
  <c r="A3223" i="31"/>
  <c r="W3222" i="31"/>
  <c r="T3222" i="31"/>
  <c r="I3222" i="31"/>
  <c r="A3222" i="31"/>
  <c r="W3221" i="31"/>
  <c r="T3221" i="31"/>
  <c r="I3221" i="31"/>
  <c r="A3221" i="31"/>
  <c r="W3220" i="31"/>
  <c r="T3220" i="31"/>
  <c r="I3220" i="31"/>
  <c r="A3220" i="31"/>
  <c r="W3219" i="31"/>
  <c r="T3219" i="31"/>
  <c r="I3219" i="31"/>
  <c r="A3219" i="31"/>
  <c r="W3218" i="31"/>
  <c r="T3218" i="31"/>
  <c r="I3218" i="31"/>
  <c r="A3218" i="31"/>
  <c r="W3217" i="31"/>
  <c r="T3217" i="31"/>
  <c r="I3217" i="31"/>
  <c r="A3217" i="31"/>
  <c r="W3216" i="31"/>
  <c r="T3216" i="31"/>
  <c r="I3216" i="31"/>
  <c r="A3216" i="31"/>
  <c r="W3215" i="31"/>
  <c r="T3215" i="31"/>
  <c r="I3215" i="31"/>
  <c r="A3215" i="31"/>
  <c r="W3214" i="31"/>
  <c r="T3214" i="31"/>
  <c r="I3214" i="31"/>
  <c r="A3214" i="31"/>
  <c r="W3213" i="31"/>
  <c r="T3213" i="31"/>
  <c r="I3213" i="31"/>
  <c r="A3213" i="31"/>
  <c r="W3212" i="31"/>
  <c r="T3212" i="31"/>
  <c r="I3212" i="31"/>
  <c r="A3212" i="31"/>
  <c r="W3211" i="31"/>
  <c r="T3211" i="31"/>
  <c r="I3211" i="31"/>
  <c r="A3211" i="31"/>
  <c r="W3210" i="31"/>
  <c r="T3210" i="31"/>
  <c r="I3210" i="31"/>
  <c r="A3210" i="31"/>
  <c r="W3209" i="31"/>
  <c r="T3209" i="31"/>
  <c r="I3209" i="31"/>
  <c r="A3209" i="31"/>
  <c r="W3208" i="31"/>
  <c r="T3208" i="31"/>
  <c r="I3208" i="31"/>
  <c r="A3208" i="31"/>
  <c r="W3207" i="31"/>
  <c r="T3207" i="31"/>
  <c r="I3207" i="31"/>
  <c r="A3207" i="31"/>
  <c r="W3206" i="31"/>
  <c r="T3206" i="31"/>
  <c r="I3206" i="31"/>
  <c r="A3206" i="31"/>
  <c r="W3205" i="31"/>
  <c r="T3205" i="31"/>
  <c r="I3205" i="31"/>
  <c r="A3205" i="31"/>
  <c r="W3204" i="31"/>
  <c r="T3204" i="31"/>
  <c r="I3204" i="31"/>
  <c r="A3204" i="31"/>
  <c r="W3203" i="31"/>
  <c r="T3203" i="31"/>
  <c r="I3203" i="31"/>
  <c r="A3203" i="31"/>
  <c r="W3202" i="31"/>
  <c r="T3202" i="31"/>
  <c r="I3202" i="31"/>
  <c r="A3202" i="31"/>
  <c r="W3201" i="31"/>
  <c r="T3201" i="31"/>
  <c r="I3201" i="31"/>
  <c r="A3201" i="31"/>
  <c r="W3200" i="31"/>
  <c r="T3200" i="31"/>
  <c r="I3200" i="31"/>
  <c r="A3200" i="31"/>
  <c r="W3199" i="31"/>
  <c r="T3199" i="31"/>
  <c r="I3199" i="31"/>
  <c r="A3199" i="31"/>
  <c r="W3198" i="31"/>
  <c r="T3198" i="31"/>
  <c r="I3198" i="31"/>
  <c r="A3198" i="31"/>
  <c r="W3197" i="31"/>
  <c r="T3197" i="31"/>
  <c r="I3197" i="31"/>
  <c r="A3197" i="31"/>
  <c r="W3196" i="31"/>
  <c r="T3196" i="31"/>
  <c r="I3196" i="31"/>
  <c r="A3196" i="31"/>
  <c r="W3195" i="31"/>
  <c r="T3195" i="31"/>
  <c r="I3195" i="31"/>
  <c r="A3195" i="31"/>
  <c r="W3194" i="31"/>
  <c r="T3194" i="31"/>
  <c r="I3194" i="31"/>
  <c r="A3194" i="31"/>
  <c r="W3193" i="31"/>
  <c r="T3193" i="31"/>
  <c r="I3193" i="31"/>
  <c r="A3193" i="31"/>
  <c r="W3192" i="31"/>
  <c r="T3192" i="31"/>
  <c r="I3192" i="31"/>
  <c r="A3192" i="31"/>
  <c r="W3191" i="31"/>
  <c r="T3191" i="31"/>
  <c r="I3191" i="31"/>
  <c r="A3191" i="31"/>
  <c r="W3190" i="31"/>
  <c r="T3190" i="31"/>
  <c r="I3190" i="31"/>
  <c r="A3190" i="31"/>
  <c r="W3189" i="31"/>
  <c r="T3189" i="31"/>
  <c r="I3189" i="31"/>
  <c r="A3189" i="31"/>
  <c r="W3188" i="31"/>
  <c r="T3188" i="31"/>
  <c r="I3188" i="31"/>
  <c r="A3188" i="31"/>
  <c r="W3187" i="31"/>
  <c r="T3187" i="31"/>
  <c r="I3187" i="31"/>
  <c r="A3187" i="31"/>
  <c r="W3186" i="31"/>
  <c r="T3186" i="31"/>
  <c r="I3186" i="31"/>
  <c r="A3186" i="31"/>
  <c r="W3185" i="31"/>
  <c r="T3185" i="31"/>
  <c r="I3185" i="31"/>
  <c r="A3185" i="31"/>
  <c r="W3184" i="31"/>
  <c r="T3184" i="31"/>
  <c r="I3184" i="31"/>
  <c r="A3184" i="31"/>
  <c r="W3183" i="31"/>
  <c r="T3183" i="31"/>
  <c r="I3183" i="31"/>
  <c r="A3183" i="31"/>
  <c r="W3182" i="31"/>
  <c r="T3182" i="31"/>
  <c r="I3182" i="31"/>
  <c r="A3182" i="31"/>
  <c r="W3181" i="31"/>
  <c r="T3181" i="31"/>
  <c r="I3181" i="31"/>
  <c r="A3181" i="31"/>
  <c r="W3180" i="31"/>
  <c r="T3180" i="31"/>
  <c r="I3180" i="31"/>
  <c r="A3180" i="31"/>
  <c r="W3179" i="31"/>
  <c r="T3179" i="31"/>
  <c r="I3179" i="31"/>
  <c r="A3179" i="31"/>
  <c r="W3178" i="31"/>
  <c r="T3178" i="31"/>
  <c r="I3178" i="31"/>
  <c r="A3178" i="31"/>
  <c r="W3177" i="31"/>
  <c r="T3177" i="31"/>
  <c r="I3177" i="31"/>
  <c r="A3177" i="31"/>
  <c r="W3176" i="31"/>
  <c r="T3176" i="31"/>
  <c r="I3176" i="31"/>
  <c r="A3176" i="31"/>
  <c r="W3175" i="31"/>
  <c r="T3175" i="31"/>
  <c r="I3175" i="31"/>
  <c r="A3175" i="31"/>
  <c r="W3174" i="31"/>
  <c r="T3174" i="31"/>
  <c r="I3174" i="31"/>
  <c r="A3174" i="31"/>
  <c r="W3173" i="31"/>
  <c r="T3173" i="31"/>
  <c r="I3173" i="31"/>
  <c r="A3173" i="31"/>
  <c r="W3172" i="31"/>
  <c r="T3172" i="31"/>
  <c r="I3172" i="31"/>
  <c r="A3172" i="31"/>
  <c r="W3171" i="31"/>
  <c r="T3171" i="31"/>
  <c r="I3171" i="31"/>
  <c r="A3171" i="31"/>
  <c r="W3170" i="31"/>
  <c r="T3170" i="31"/>
  <c r="I3170" i="31"/>
  <c r="A3170" i="31"/>
  <c r="W3169" i="31"/>
  <c r="T3169" i="31"/>
  <c r="I3169" i="31"/>
  <c r="A3169" i="31"/>
  <c r="W3168" i="31"/>
  <c r="T3168" i="31"/>
  <c r="I3168" i="31"/>
  <c r="A3168" i="31"/>
  <c r="W3167" i="31"/>
  <c r="T3167" i="31"/>
  <c r="I3167" i="31"/>
  <c r="A3167" i="31"/>
  <c r="W3166" i="31"/>
  <c r="T3166" i="31"/>
  <c r="I3166" i="31"/>
  <c r="A3166" i="31"/>
  <c r="W3165" i="31"/>
  <c r="T3165" i="31"/>
  <c r="I3165" i="31"/>
  <c r="A3165" i="31"/>
  <c r="W3164" i="31"/>
  <c r="T3164" i="31"/>
  <c r="I3164" i="31"/>
  <c r="A3164" i="31"/>
  <c r="W3163" i="31"/>
  <c r="T3163" i="31"/>
  <c r="I3163" i="31"/>
  <c r="A3163" i="31"/>
  <c r="W3162" i="31"/>
  <c r="T3162" i="31"/>
  <c r="I3162" i="31"/>
  <c r="A3162" i="31"/>
  <c r="W3161" i="31"/>
  <c r="T3161" i="31"/>
  <c r="I3161" i="31"/>
  <c r="A3161" i="31"/>
  <c r="W3160" i="31"/>
  <c r="T3160" i="31"/>
  <c r="I3160" i="31"/>
  <c r="A3160" i="31"/>
  <c r="W3159" i="31"/>
  <c r="T3159" i="31"/>
  <c r="I3159" i="31"/>
  <c r="A3159" i="31"/>
  <c r="W3158" i="31"/>
  <c r="T3158" i="31"/>
  <c r="I3158" i="31"/>
  <c r="A3158" i="31"/>
  <c r="W3157" i="31"/>
  <c r="T3157" i="31"/>
  <c r="I3157" i="31"/>
  <c r="A3157" i="31"/>
  <c r="W3156" i="31"/>
  <c r="T3156" i="31"/>
  <c r="I3156" i="31"/>
  <c r="A3156" i="31"/>
  <c r="W3155" i="31"/>
  <c r="T3155" i="31"/>
  <c r="I3155" i="31"/>
  <c r="A3155" i="31"/>
  <c r="W3154" i="31"/>
  <c r="T3154" i="31"/>
  <c r="I3154" i="31"/>
  <c r="A3154" i="31"/>
  <c r="W3153" i="31"/>
  <c r="T3153" i="31"/>
  <c r="I3153" i="31"/>
  <c r="A3153" i="31"/>
  <c r="W3152" i="31"/>
  <c r="T3152" i="31"/>
  <c r="I3152" i="31"/>
  <c r="A3152" i="31"/>
  <c r="W3151" i="31"/>
  <c r="T3151" i="31"/>
  <c r="I3151" i="31"/>
  <c r="A3151" i="31"/>
  <c r="W3150" i="31"/>
  <c r="T3150" i="31"/>
  <c r="I3150" i="31"/>
  <c r="A3150" i="31"/>
  <c r="W3149" i="31"/>
  <c r="T3149" i="31"/>
  <c r="I3149" i="31"/>
  <c r="A3149" i="31"/>
  <c r="W3148" i="31"/>
  <c r="T3148" i="31"/>
  <c r="I3148" i="31"/>
  <c r="A3148" i="31"/>
  <c r="W3147" i="31"/>
  <c r="T3147" i="31"/>
  <c r="I3147" i="31"/>
  <c r="A3147" i="31"/>
  <c r="W3146" i="31"/>
  <c r="T3146" i="31"/>
  <c r="I3146" i="31"/>
  <c r="A3146" i="31"/>
  <c r="W3145" i="31"/>
  <c r="T3145" i="31"/>
  <c r="I3145" i="31"/>
  <c r="A3145" i="31"/>
  <c r="W3144" i="31"/>
  <c r="T3144" i="31"/>
  <c r="I3144" i="31"/>
  <c r="A3144" i="31"/>
  <c r="W3143" i="31"/>
  <c r="T3143" i="31"/>
  <c r="I3143" i="31"/>
  <c r="A3143" i="31"/>
  <c r="W3142" i="31"/>
  <c r="T3142" i="31"/>
  <c r="I3142" i="31"/>
  <c r="A3142" i="31"/>
  <c r="W3141" i="31"/>
  <c r="T3141" i="31"/>
  <c r="I3141" i="31"/>
  <c r="A3141" i="31"/>
  <c r="W3140" i="31"/>
  <c r="T3140" i="31"/>
  <c r="I3140" i="31"/>
  <c r="A3140" i="31"/>
  <c r="W3139" i="31"/>
  <c r="T3139" i="31"/>
  <c r="I3139" i="31"/>
  <c r="A3139" i="31"/>
  <c r="W3138" i="31"/>
  <c r="T3138" i="31"/>
  <c r="I3138" i="31"/>
  <c r="A3138" i="31"/>
  <c r="W3137" i="31"/>
  <c r="T3137" i="31"/>
  <c r="I3137" i="31"/>
  <c r="A3137" i="31"/>
  <c r="W3136" i="31"/>
  <c r="T3136" i="31"/>
  <c r="I3136" i="31"/>
  <c r="A3136" i="31"/>
  <c r="W3135" i="31"/>
  <c r="T3135" i="31"/>
  <c r="I3135" i="31"/>
  <c r="A3135" i="31"/>
  <c r="W3134" i="31"/>
  <c r="T3134" i="31"/>
  <c r="I3134" i="31"/>
  <c r="A3134" i="31"/>
  <c r="W3133" i="31"/>
  <c r="T3133" i="31"/>
  <c r="I3133" i="31"/>
  <c r="A3133" i="31"/>
  <c r="W3132" i="31"/>
  <c r="T3132" i="31"/>
  <c r="I3132" i="31"/>
  <c r="A3132" i="31"/>
  <c r="W3131" i="31"/>
  <c r="T3131" i="31"/>
  <c r="I3131" i="31"/>
  <c r="A3131" i="31"/>
  <c r="W3130" i="31"/>
  <c r="T3130" i="31"/>
  <c r="I3130" i="31"/>
  <c r="A3130" i="31"/>
  <c r="W3129" i="31"/>
  <c r="T3129" i="31"/>
  <c r="I3129" i="31"/>
  <c r="A3129" i="31"/>
  <c r="W3128" i="31"/>
  <c r="T3128" i="31"/>
  <c r="I3128" i="31"/>
  <c r="A3128" i="31"/>
  <c r="W3127" i="31"/>
  <c r="T3127" i="31"/>
  <c r="I3127" i="31"/>
  <c r="A3127" i="31"/>
  <c r="W3126" i="31"/>
  <c r="T3126" i="31"/>
  <c r="I3126" i="31"/>
  <c r="A3126" i="31"/>
  <c r="W3125" i="31"/>
  <c r="T3125" i="31"/>
  <c r="I3125" i="31"/>
  <c r="A3125" i="31"/>
  <c r="W3124" i="31"/>
  <c r="T3124" i="31"/>
  <c r="I3124" i="31"/>
  <c r="A3124" i="31"/>
  <c r="W3123" i="31"/>
  <c r="T3123" i="31"/>
  <c r="I3123" i="31"/>
  <c r="A3123" i="31"/>
  <c r="W3122" i="31"/>
  <c r="T3122" i="31"/>
  <c r="I3122" i="31"/>
  <c r="A3122" i="31"/>
  <c r="W3121" i="31"/>
  <c r="T3121" i="31"/>
  <c r="I3121" i="31"/>
  <c r="A3121" i="31"/>
  <c r="W3120" i="31"/>
  <c r="T3120" i="31"/>
  <c r="I3120" i="31"/>
  <c r="A3120" i="31"/>
  <c r="W3119" i="31"/>
  <c r="T3119" i="31"/>
  <c r="I3119" i="31"/>
  <c r="A3119" i="31"/>
  <c r="W3118" i="31"/>
  <c r="T3118" i="31"/>
  <c r="I3118" i="31"/>
  <c r="A3118" i="31"/>
  <c r="W3117" i="31"/>
  <c r="T3117" i="31"/>
  <c r="I3117" i="31"/>
  <c r="A3117" i="31"/>
  <c r="W3116" i="31"/>
  <c r="T3116" i="31"/>
  <c r="I3116" i="31"/>
  <c r="A3116" i="31"/>
  <c r="W3115" i="31"/>
  <c r="T3115" i="31"/>
  <c r="I3115" i="31"/>
  <c r="A3115" i="31"/>
  <c r="W3114" i="31"/>
  <c r="T3114" i="31"/>
  <c r="I3114" i="31"/>
  <c r="A3114" i="31"/>
  <c r="W3113" i="31"/>
  <c r="T3113" i="31"/>
  <c r="I3113" i="31"/>
  <c r="A3113" i="31"/>
  <c r="W3112" i="31"/>
  <c r="T3112" i="31"/>
  <c r="I3112" i="31"/>
  <c r="A3112" i="31"/>
  <c r="W3111" i="31"/>
  <c r="T3111" i="31"/>
  <c r="I3111" i="31"/>
  <c r="A3111" i="31"/>
  <c r="W3110" i="31"/>
  <c r="T3110" i="31"/>
  <c r="I3110" i="31"/>
  <c r="A3110" i="31"/>
  <c r="W3109" i="31"/>
  <c r="T3109" i="31"/>
  <c r="I3109" i="31"/>
  <c r="A3109" i="31"/>
  <c r="W3108" i="31"/>
  <c r="T3108" i="31"/>
  <c r="I3108" i="31"/>
  <c r="A3108" i="31"/>
  <c r="W3107" i="31"/>
  <c r="T3107" i="31"/>
  <c r="I3107" i="31"/>
  <c r="A3107" i="31"/>
  <c r="W3106" i="31"/>
  <c r="T3106" i="31"/>
  <c r="I3106" i="31"/>
  <c r="A3106" i="31"/>
  <c r="W3105" i="31"/>
  <c r="T3105" i="31"/>
  <c r="I3105" i="31"/>
  <c r="A3105" i="31"/>
  <c r="W3104" i="31"/>
  <c r="T3104" i="31"/>
  <c r="I3104" i="31"/>
  <c r="A3104" i="31"/>
  <c r="W3103" i="31"/>
  <c r="T3103" i="31"/>
  <c r="I3103" i="31"/>
  <c r="A3103" i="31"/>
  <c r="W3102" i="31"/>
  <c r="T3102" i="31"/>
  <c r="I3102" i="31"/>
  <c r="A3102" i="31"/>
  <c r="W3101" i="31"/>
  <c r="T3101" i="31"/>
  <c r="I3101" i="31"/>
  <c r="A3101" i="31"/>
  <c r="W3100" i="31"/>
  <c r="T3100" i="31"/>
  <c r="I3100" i="31"/>
  <c r="A3100" i="31"/>
  <c r="W3099" i="31"/>
  <c r="T3099" i="31"/>
  <c r="I3099" i="31"/>
  <c r="A3099" i="31"/>
  <c r="W3098" i="31"/>
  <c r="T3098" i="31"/>
  <c r="I3098" i="31"/>
  <c r="A3098" i="31"/>
  <c r="W3097" i="31"/>
  <c r="T3097" i="31"/>
  <c r="I3097" i="31"/>
  <c r="A3097" i="31"/>
  <c r="W3096" i="31"/>
  <c r="T3096" i="31"/>
  <c r="I3096" i="31"/>
  <c r="A3096" i="31"/>
  <c r="W3095" i="31"/>
  <c r="T3095" i="31"/>
  <c r="I3095" i="31"/>
  <c r="A3095" i="31"/>
  <c r="W3094" i="31"/>
  <c r="T3094" i="31"/>
  <c r="I3094" i="31"/>
  <c r="A3094" i="31"/>
  <c r="W3093" i="31"/>
  <c r="T3093" i="31"/>
  <c r="I3093" i="31"/>
  <c r="A3093" i="31"/>
  <c r="W3092" i="31"/>
  <c r="T3092" i="31"/>
  <c r="I3092" i="31"/>
  <c r="A3092" i="31"/>
  <c r="W3091" i="31"/>
  <c r="T3091" i="31"/>
  <c r="I3091" i="31"/>
  <c r="A3091" i="31"/>
  <c r="W3090" i="31"/>
  <c r="T3090" i="31"/>
  <c r="I3090" i="31"/>
  <c r="A3090" i="31"/>
  <c r="W3089" i="31"/>
  <c r="T3089" i="31"/>
  <c r="I3089" i="31"/>
  <c r="A3089" i="31"/>
  <c r="W3088" i="31"/>
  <c r="T3088" i="31"/>
  <c r="I3088" i="31"/>
  <c r="A3088" i="31"/>
  <c r="W3087" i="31"/>
  <c r="T3087" i="31"/>
  <c r="I3087" i="31"/>
  <c r="A3087" i="31"/>
  <c r="W3086" i="31"/>
  <c r="T3086" i="31"/>
  <c r="I3086" i="31"/>
  <c r="A3086" i="31"/>
  <c r="W3085" i="31"/>
  <c r="T3085" i="31"/>
  <c r="I3085" i="31"/>
  <c r="A3085" i="31"/>
  <c r="W3084" i="31"/>
  <c r="T3084" i="31"/>
  <c r="I3084" i="31"/>
  <c r="A3084" i="31"/>
  <c r="W3083" i="31"/>
  <c r="T3083" i="31"/>
  <c r="I3083" i="31"/>
  <c r="A3083" i="31"/>
  <c r="W3082" i="31"/>
  <c r="T3082" i="31"/>
  <c r="I3082" i="31"/>
  <c r="A3082" i="31"/>
  <c r="W3081" i="31"/>
  <c r="T3081" i="31"/>
  <c r="I3081" i="31"/>
  <c r="A3081" i="31"/>
  <c r="W3080" i="31"/>
  <c r="T3080" i="31"/>
  <c r="I3080" i="31"/>
  <c r="A3080" i="31"/>
  <c r="W3079" i="31"/>
  <c r="T3079" i="31"/>
  <c r="I3079" i="31"/>
  <c r="A3079" i="31"/>
  <c r="W3078" i="31"/>
  <c r="T3078" i="31"/>
  <c r="I3078" i="31"/>
  <c r="A3078" i="31"/>
  <c r="W3077" i="31"/>
  <c r="T3077" i="31"/>
  <c r="I3077" i="31"/>
  <c r="A3077" i="31"/>
  <c r="W3076" i="31"/>
  <c r="T3076" i="31"/>
  <c r="I3076" i="31"/>
  <c r="A3076" i="31"/>
  <c r="W3075" i="31"/>
  <c r="T3075" i="31"/>
  <c r="I3075" i="31"/>
  <c r="A3075" i="31"/>
  <c r="W3074" i="31"/>
  <c r="T3074" i="31"/>
  <c r="I3074" i="31"/>
  <c r="A3074" i="31"/>
  <c r="W3073" i="31"/>
  <c r="T3073" i="31"/>
  <c r="I3073" i="31"/>
  <c r="A3073" i="31"/>
  <c r="W3072" i="31"/>
  <c r="T3072" i="31"/>
  <c r="I3072" i="31"/>
  <c r="A3072" i="31"/>
  <c r="W3071" i="31"/>
  <c r="T3071" i="31"/>
  <c r="I3071" i="31"/>
  <c r="A3071" i="31"/>
  <c r="W3070" i="31"/>
  <c r="T3070" i="31"/>
  <c r="I3070" i="31"/>
  <c r="A3070" i="31"/>
  <c r="W3069" i="31"/>
  <c r="T3069" i="31"/>
  <c r="I3069" i="31"/>
  <c r="A3069" i="31"/>
  <c r="W3068" i="31"/>
  <c r="T3068" i="31"/>
  <c r="I3068" i="31"/>
  <c r="A3068" i="31"/>
  <c r="W3067" i="31"/>
  <c r="T3067" i="31"/>
  <c r="I3067" i="31"/>
  <c r="A3067" i="31"/>
  <c r="W3066" i="31"/>
  <c r="T3066" i="31"/>
  <c r="I3066" i="31"/>
  <c r="A3066" i="31"/>
  <c r="W3065" i="31"/>
  <c r="T3065" i="31"/>
  <c r="I3065" i="31"/>
  <c r="A3065" i="31"/>
  <c r="W3064" i="31"/>
  <c r="T3064" i="31"/>
  <c r="I3064" i="31"/>
  <c r="A3064" i="31"/>
  <c r="W3063" i="31"/>
  <c r="T3063" i="31"/>
  <c r="I3063" i="31"/>
  <c r="A3063" i="31"/>
  <c r="W3062" i="31"/>
  <c r="T3062" i="31"/>
  <c r="I3062" i="31"/>
  <c r="A3062" i="31"/>
  <c r="W3061" i="31"/>
  <c r="T3061" i="31"/>
  <c r="I3061" i="31"/>
  <c r="A3061" i="31"/>
  <c r="W3060" i="31"/>
  <c r="T3060" i="31"/>
  <c r="I3060" i="31"/>
  <c r="A3060" i="31"/>
  <c r="W3059" i="31"/>
  <c r="T3059" i="31"/>
  <c r="I3059" i="31"/>
  <c r="A3059" i="31"/>
  <c r="W3058" i="31"/>
  <c r="T3058" i="31"/>
  <c r="I3058" i="31"/>
  <c r="A3058" i="31"/>
  <c r="W3057" i="31"/>
  <c r="T3057" i="31"/>
  <c r="I3057" i="31"/>
  <c r="A3057" i="31"/>
  <c r="W3056" i="31"/>
  <c r="T3056" i="31"/>
  <c r="I3056" i="31"/>
  <c r="A3056" i="31"/>
  <c r="W3055" i="31"/>
  <c r="T3055" i="31"/>
  <c r="I3055" i="31"/>
  <c r="A3055" i="31"/>
  <c r="W3054" i="31"/>
  <c r="T3054" i="31"/>
  <c r="I3054" i="31"/>
  <c r="A3054" i="31"/>
  <c r="W3053" i="31"/>
  <c r="T3053" i="31"/>
  <c r="I3053" i="31"/>
  <c r="A3053" i="31"/>
  <c r="W3052" i="31"/>
  <c r="T3052" i="31"/>
  <c r="I3052" i="31"/>
  <c r="A3052" i="31"/>
  <c r="W3051" i="31"/>
  <c r="T3051" i="31"/>
  <c r="I3051" i="31"/>
  <c r="A3051" i="31"/>
  <c r="W3050" i="31"/>
  <c r="T3050" i="31"/>
  <c r="I3050" i="31"/>
  <c r="A3050" i="31"/>
  <c r="W3049" i="31"/>
  <c r="T3049" i="31"/>
  <c r="I3049" i="31"/>
  <c r="A3049" i="31"/>
  <c r="W3048" i="31"/>
  <c r="T3048" i="31"/>
  <c r="I3048" i="31"/>
  <c r="A3048" i="31"/>
  <c r="W3047" i="31"/>
  <c r="T3047" i="31"/>
  <c r="I3047" i="31"/>
  <c r="A3047" i="31"/>
  <c r="W3046" i="31"/>
  <c r="T3046" i="31"/>
  <c r="I3046" i="31"/>
  <c r="A3046" i="31"/>
  <c r="W3045" i="31"/>
  <c r="T3045" i="31"/>
  <c r="I3045" i="31"/>
  <c r="A3045" i="31"/>
  <c r="W3044" i="31"/>
  <c r="T3044" i="31"/>
  <c r="I3044" i="31"/>
  <c r="A3044" i="31"/>
  <c r="W3043" i="31"/>
  <c r="T3043" i="31"/>
  <c r="I3043" i="31"/>
  <c r="A3043" i="31"/>
  <c r="W3042" i="31"/>
  <c r="T3042" i="31"/>
  <c r="I3042" i="31"/>
  <c r="A3042" i="31"/>
  <c r="W3041" i="31"/>
  <c r="T3041" i="31"/>
  <c r="I3041" i="31"/>
  <c r="A3041" i="31"/>
  <c r="W3040" i="31"/>
  <c r="T3040" i="31"/>
  <c r="I3040" i="31"/>
  <c r="A3040" i="31"/>
  <c r="W3039" i="31"/>
  <c r="T3039" i="31"/>
  <c r="I3039" i="31"/>
  <c r="A3039" i="31"/>
  <c r="W3038" i="31"/>
  <c r="T3038" i="31"/>
  <c r="I3038" i="31"/>
  <c r="A3038" i="31"/>
  <c r="W3037" i="31"/>
  <c r="T3037" i="31"/>
  <c r="I3037" i="31"/>
  <c r="A3037" i="31"/>
  <c r="W3036" i="31"/>
  <c r="T3036" i="31"/>
  <c r="I3036" i="31"/>
  <c r="A3036" i="31"/>
  <c r="W3035" i="31"/>
  <c r="T3035" i="31"/>
  <c r="I3035" i="31"/>
  <c r="A3035" i="31"/>
  <c r="W3034" i="31"/>
  <c r="T3034" i="31"/>
  <c r="I3034" i="31"/>
  <c r="A3034" i="31"/>
  <c r="W3033" i="31"/>
  <c r="T3033" i="31"/>
  <c r="I3033" i="31"/>
  <c r="A3033" i="31"/>
  <c r="W3032" i="31"/>
  <c r="T3032" i="31"/>
  <c r="I3032" i="31"/>
  <c r="A3032" i="31"/>
  <c r="W3031" i="31"/>
  <c r="T3031" i="31"/>
  <c r="I3031" i="31"/>
  <c r="A3031" i="31"/>
  <c r="W3030" i="31"/>
  <c r="T3030" i="31"/>
  <c r="I3030" i="31"/>
  <c r="A3030" i="31"/>
  <c r="W3029" i="31"/>
  <c r="T3029" i="31"/>
  <c r="I3029" i="31"/>
  <c r="A3029" i="31"/>
  <c r="W3028" i="31"/>
  <c r="T3028" i="31"/>
  <c r="I3028" i="31"/>
  <c r="A3028" i="31"/>
  <c r="W3027" i="31"/>
  <c r="T3027" i="31"/>
  <c r="I3027" i="31"/>
  <c r="A3027" i="31"/>
  <c r="W3026" i="31"/>
  <c r="T3026" i="31"/>
  <c r="I3026" i="31"/>
  <c r="A3026" i="31"/>
  <c r="W3025" i="31"/>
  <c r="T3025" i="31"/>
  <c r="I3025" i="31"/>
  <c r="A3025" i="31"/>
  <c r="W3024" i="31"/>
  <c r="T3024" i="31"/>
  <c r="I3024" i="31"/>
  <c r="A3024" i="31"/>
  <c r="W3023" i="31"/>
  <c r="T3023" i="31"/>
  <c r="I3023" i="31"/>
  <c r="A3023" i="31"/>
  <c r="W3022" i="31"/>
  <c r="T3022" i="31"/>
  <c r="I3022" i="31"/>
  <c r="A3022" i="31"/>
  <c r="W3021" i="31"/>
  <c r="T3021" i="31"/>
  <c r="I3021" i="31"/>
  <c r="A3021" i="31"/>
  <c r="W3020" i="31"/>
  <c r="T3020" i="31"/>
  <c r="I3020" i="31"/>
  <c r="A3020" i="31"/>
  <c r="W3019" i="31"/>
  <c r="T3019" i="31"/>
  <c r="I3019" i="31"/>
  <c r="A3019" i="31"/>
  <c r="W3018" i="31"/>
  <c r="T3018" i="31"/>
  <c r="I3018" i="31"/>
  <c r="A3018" i="31"/>
  <c r="W3017" i="31"/>
  <c r="T3017" i="31"/>
  <c r="I3017" i="31"/>
  <c r="A3017" i="31"/>
  <c r="W3016" i="31"/>
  <c r="T3016" i="31"/>
  <c r="I3016" i="31"/>
  <c r="A3016" i="31"/>
  <c r="W3015" i="31"/>
  <c r="T3015" i="31"/>
  <c r="I3015" i="31"/>
  <c r="A3015" i="31"/>
  <c r="W3014" i="31"/>
  <c r="T3014" i="31"/>
  <c r="I3014" i="31"/>
  <c r="A3014" i="31"/>
  <c r="W3013" i="31"/>
  <c r="T3013" i="31"/>
  <c r="I3013" i="31"/>
  <c r="A3013" i="31"/>
  <c r="W3012" i="31"/>
  <c r="T3012" i="31"/>
  <c r="I3012" i="31"/>
  <c r="A3012" i="31"/>
  <c r="W3011" i="31"/>
  <c r="T3011" i="31"/>
  <c r="I3011" i="31"/>
  <c r="A3011" i="31"/>
  <c r="W3010" i="31"/>
  <c r="T3010" i="31"/>
  <c r="I3010" i="31"/>
  <c r="A3010" i="31"/>
  <c r="W3009" i="31"/>
  <c r="T3009" i="31"/>
  <c r="I3009" i="31"/>
  <c r="A3009" i="31"/>
  <c r="W3008" i="31"/>
  <c r="T3008" i="31"/>
  <c r="I3008" i="31"/>
  <c r="A3008" i="31"/>
  <c r="W3007" i="31"/>
  <c r="T3007" i="31"/>
  <c r="I3007" i="31"/>
  <c r="A3007" i="31"/>
  <c r="W3006" i="31"/>
  <c r="T3006" i="31"/>
  <c r="I3006" i="31"/>
  <c r="A3006" i="31"/>
  <c r="W3005" i="31"/>
  <c r="T3005" i="31"/>
  <c r="I3005" i="31"/>
  <c r="A3005" i="31"/>
  <c r="W3004" i="31"/>
  <c r="T3004" i="31"/>
  <c r="I3004" i="31"/>
  <c r="A3004" i="31"/>
  <c r="W3003" i="31"/>
  <c r="T3003" i="31"/>
  <c r="I3003" i="31"/>
  <c r="A3003" i="31"/>
  <c r="W3002" i="31"/>
  <c r="T3002" i="31"/>
  <c r="I3002" i="31"/>
  <c r="A3002" i="31"/>
  <c r="W3001" i="31"/>
  <c r="T3001" i="31"/>
  <c r="I3001" i="31"/>
  <c r="A3001" i="31"/>
  <c r="W3000" i="31"/>
  <c r="T3000" i="31"/>
  <c r="I3000" i="31"/>
  <c r="A3000" i="31"/>
  <c r="W2999" i="31"/>
  <c r="T2999" i="31"/>
  <c r="I2999" i="31"/>
  <c r="A2999" i="31"/>
  <c r="W2998" i="31"/>
  <c r="T2998" i="31"/>
  <c r="I2998" i="31"/>
  <c r="A2998" i="31"/>
  <c r="W2997" i="31"/>
  <c r="T2997" i="31"/>
  <c r="I2997" i="31"/>
  <c r="A2997" i="31"/>
  <c r="W2996" i="31"/>
  <c r="T2996" i="31"/>
  <c r="I2996" i="31"/>
  <c r="A2996" i="31"/>
  <c r="W2995" i="31"/>
  <c r="T2995" i="31"/>
  <c r="I2995" i="31"/>
  <c r="A2995" i="31"/>
  <c r="W2994" i="31"/>
  <c r="T2994" i="31"/>
  <c r="I2994" i="31"/>
  <c r="A2994" i="31"/>
  <c r="W2993" i="31"/>
  <c r="T2993" i="31"/>
  <c r="I2993" i="31"/>
  <c r="A2993" i="31"/>
  <c r="W2992" i="31"/>
  <c r="T2992" i="31"/>
  <c r="I2992" i="31"/>
  <c r="A2992" i="31"/>
  <c r="W2991" i="31"/>
  <c r="T2991" i="31"/>
  <c r="I2991" i="31"/>
  <c r="A2991" i="31"/>
  <c r="W2990" i="31"/>
  <c r="T2990" i="31"/>
  <c r="I2990" i="31"/>
  <c r="A2990" i="31"/>
  <c r="W2989" i="31"/>
  <c r="T2989" i="31"/>
  <c r="I2989" i="31"/>
  <c r="A2989" i="31"/>
  <c r="W2988" i="31"/>
  <c r="T2988" i="31"/>
  <c r="I2988" i="31"/>
  <c r="A2988" i="31"/>
  <c r="W2987" i="31"/>
  <c r="T2987" i="31"/>
  <c r="I2987" i="31"/>
  <c r="A2987" i="31"/>
  <c r="W2986" i="31"/>
  <c r="T2986" i="31"/>
  <c r="I2986" i="31"/>
  <c r="A2986" i="31"/>
  <c r="W2985" i="31"/>
  <c r="T2985" i="31"/>
  <c r="I2985" i="31"/>
  <c r="A2985" i="31"/>
  <c r="W2984" i="31"/>
  <c r="T2984" i="31"/>
  <c r="I2984" i="31"/>
  <c r="A2984" i="31"/>
  <c r="W2983" i="31"/>
  <c r="T2983" i="31"/>
  <c r="I2983" i="31"/>
  <c r="A2983" i="31"/>
  <c r="W2982" i="31"/>
  <c r="T2982" i="31"/>
  <c r="I2982" i="31"/>
  <c r="A2982" i="31"/>
  <c r="W2981" i="31"/>
  <c r="T2981" i="31"/>
  <c r="I2981" i="31"/>
  <c r="A2981" i="31"/>
  <c r="W2980" i="31"/>
  <c r="T2980" i="31"/>
  <c r="I2980" i="31"/>
  <c r="A2980" i="31"/>
  <c r="W2979" i="31"/>
  <c r="T2979" i="31"/>
  <c r="I2979" i="31"/>
  <c r="A2979" i="31"/>
  <c r="W2978" i="31"/>
  <c r="T2978" i="31"/>
  <c r="I2978" i="31"/>
  <c r="A2978" i="31"/>
  <c r="W2977" i="31"/>
  <c r="T2977" i="31"/>
  <c r="I2977" i="31"/>
  <c r="A2977" i="31"/>
  <c r="W2976" i="31"/>
  <c r="T2976" i="31"/>
  <c r="I2976" i="31"/>
  <c r="A2976" i="31"/>
  <c r="W2975" i="31"/>
  <c r="T2975" i="31"/>
  <c r="I2975" i="31"/>
  <c r="A2975" i="31"/>
  <c r="W2974" i="31"/>
  <c r="T2974" i="31"/>
  <c r="I2974" i="31"/>
  <c r="A2974" i="31"/>
  <c r="W2973" i="31"/>
  <c r="T2973" i="31"/>
  <c r="I2973" i="31"/>
  <c r="A2973" i="31"/>
  <c r="W2972" i="31"/>
  <c r="T2972" i="31"/>
  <c r="I2972" i="31"/>
  <c r="A2972" i="31"/>
  <c r="W2971" i="31"/>
  <c r="T2971" i="31"/>
  <c r="I2971" i="31"/>
  <c r="A2971" i="31"/>
  <c r="W2970" i="31"/>
  <c r="T2970" i="31"/>
  <c r="I2970" i="31"/>
  <c r="A2970" i="31"/>
  <c r="W2969" i="31"/>
  <c r="T2969" i="31"/>
  <c r="I2969" i="31"/>
  <c r="A2969" i="31"/>
  <c r="W2968" i="31"/>
  <c r="T2968" i="31"/>
  <c r="I2968" i="31"/>
  <c r="A2968" i="31"/>
  <c r="W2967" i="31"/>
  <c r="T2967" i="31"/>
  <c r="I2967" i="31"/>
  <c r="A2967" i="31"/>
  <c r="W2966" i="31"/>
  <c r="T2966" i="31"/>
  <c r="I2966" i="31"/>
  <c r="A2966" i="31"/>
  <c r="W2965" i="31"/>
  <c r="T2965" i="31"/>
  <c r="I2965" i="31"/>
  <c r="A2965" i="31"/>
  <c r="W2964" i="31"/>
  <c r="T2964" i="31"/>
  <c r="I2964" i="31"/>
  <c r="A2964" i="31"/>
  <c r="W2963" i="31"/>
  <c r="T2963" i="31"/>
  <c r="I2963" i="31"/>
  <c r="A2963" i="31"/>
  <c r="W2962" i="31"/>
  <c r="T2962" i="31"/>
  <c r="I2962" i="31"/>
  <c r="A2962" i="31"/>
  <c r="W2961" i="31"/>
  <c r="T2961" i="31"/>
  <c r="I2961" i="31"/>
  <c r="A2961" i="31"/>
  <c r="W2960" i="31"/>
  <c r="T2960" i="31"/>
  <c r="I2960" i="31"/>
  <c r="A2960" i="31"/>
  <c r="W2959" i="31"/>
  <c r="T2959" i="31"/>
  <c r="I2959" i="31"/>
  <c r="A2959" i="31"/>
  <c r="W2958" i="31"/>
  <c r="T2958" i="31"/>
  <c r="I2958" i="31"/>
  <c r="A2958" i="31"/>
  <c r="W2957" i="31"/>
  <c r="T2957" i="31"/>
  <c r="I2957" i="31"/>
  <c r="A2957" i="31"/>
  <c r="W2956" i="31"/>
  <c r="T2956" i="31"/>
  <c r="I2956" i="31"/>
  <c r="A2956" i="31"/>
  <c r="W2955" i="31"/>
  <c r="T2955" i="31"/>
  <c r="I2955" i="31"/>
  <c r="A2955" i="31"/>
  <c r="W2954" i="31"/>
  <c r="T2954" i="31"/>
  <c r="I2954" i="31"/>
  <c r="A2954" i="31"/>
  <c r="W2953" i="31"/>
  <c r="T2953" i="31"/>
  <c r="I2953" i="31"/>
  <c r="A2953" i="31"/>
  <c r="W2952" i="31"/>
  <c r="T2952" i="31"/>
  <c r="I2952" i="31"/>
  <c r="A2952" i="31"/>
  <c r="W2951" i="31"/>
  <c r="T2951" i="31"/>
  <c r="I2951" i="31"/>
  <c r="A2951" i="31"/>
  <c r="W2950" i="31"/>
  <c r="T2950" i="31"/>
  <c r="I2950" i="31"/>
  <c r="A2950" i="31"/>
  <c r="W2949" i="31"/>
  <c r="T2949" i="31"/>
  <c r="I2949" i="31"/>
  <c r="A2949" i="31"/>
  <c r="W2948" i="31"/>
  <c r="T2948" i="31"/>
  <c r="I2948" i="31"/>
  <c r="A2948" i="31"/>
  <c r="W2947" i="31"/>
  <c r="T2947" i="31"/>
  <c r="I2947" i="31"/>
  <c r="A2947" i="31"/>
  <c r="W2946" i="31"/>
  <c r="T2946" i="31"/>
  <c r="I2946" i="31"/>
  <c r="A2946" i="31"/>
  <c r="W2945" i="31"/>
  <c r="T2945" i="31"/>
  <c r="I2945" i="31"/>
  <c r="A2945" i="31"/>
  <c r="W2944" i="31"/>
  <c r="T2944" i="31"/>
  <c r="I2944" i="31"/>
  <c r="A2944" i="31"/>
  <c r="W2943" i="31"/>
  <c r="T2943" i="31"/>
  <c r="I2943" i="31"/>
  <c r="A2943" i="31"/>
  <c r="W2942" i="31"/>
  <c r="T2942" i="31"/>
  <c r="I2942" i="31"/>
  <c r="A2942" i="31"/>
  <c r="W2941" i="31"/>
  <c r="T2941" i="31"/>
  <c r="I2941" i="31"/>
  <c r="A2941" i="31"/>
  <c r="W2940" i="31"/>
  <c r="T2940" i="31"/>
  <c r="I2940" i="31"/>
  <c r="A2940" i="31"/>
  <c r="W2939" i="31"/>
  <c r="T2939" i="31"/>
  <c r="I2939" i="31"/>
  <c r="A2939" i="31"/>
  <c r="W2938" i="31"/>
  <c r="T2938" i="31"/>
  <c r="I2938" i="31"/>
  <c r="A2938" i="31"/>
  <c r="W2937" i="31"/>
  <c r="T2937" i="31"/>
  <c r="I2937" i="31"/>
  <c r="A2937" i="31"/>
  <c r="W2936" i="31"/>
  <c r="T2936" i="31"/>
  <c r="I2936" i="31"/>
  <c r="A2936" i="31"/>
  <c r="W2935" i="31"/>
  <c r="T2935" i="31"/>
  <c r="I2935" i="31"/>
  <c r="A2935" i="31"/>
  <c r="W2934" i="31"/>
  <c r="T2934" i="31"/>
  <c r="I2934" i="31"/>
  <c r="A2934" i="31"/>
  <c r="W2933" i="31"/>
  <c r="T2933" i="31"/>
  <c r="I2933" i="31"/>
  <c r="A2933" i="31"/>
  <c r="W2932" i="31"/>
  <c r="T2932" i="31"/>
  <c r="I2932" i="31"/>
  <c r="A2932" i="31"/>
  <c r="W2931" i="31"/>
  <c r="T2931" i="31"/>
  <c r="I2931" i="31"/>
  <c r="A2931" i="31"/>
  <c r="W2930" i="31"/>
  <c r="T2930" i="31"/>
  <c r="I2930" i="31"/>
  <c r="A2930" i="31"/>
  <c r="W2929" i="31"/>
  <c r="T2929" i="31"/>
  <c r="I2929" i="31"/>
  <c r="A2929" i="31"/>
  <c r="W2928" i="31"/>
  <c r="T2928" i="31"/>
  <c r="I2928" i="31"/>
  <c r="A2928" i="31"/>
  <c r="W2927" i="31"/>
  <c r="T2927" i="31"/>
  <c r="I2927" i="31"/>
  <c r="A2927" i="31"/>
  <c r="W2926" i="31"/>
  <c r="T2926" i="31"/>
  <c r="I2926" i="31"/>
  <c r="A2926" i="31"/>
  <c r="W2925" i="31"/>
  <c r="T2925" i="31"/>
  <c r="I2925" i="31"/>
  <c r="A2925" i="31"/>
  <c r="W2924" i="31"/>
  <c r="T2924" i="31"/>
  <c r="I2924" i="31"/>
  <c r="A2924" i="31"/>
  <c r="W2923" i="31"/>
  <c r="T2923" i="31"/>
  <c r="I2923" i="31"/>
  <c r="A2923" i="31"/>
  <c r="W2922" i="31"/>
  <c r="T2922" i="31"/>
  <c r="I2922" i="31"/>
  <c r="A2922" i="31"/>
  <c r="W2921" i="31"/>
  <c r="T2921" i="31"/>
  <c r="I2921" i="31"/>
  <c r="A2921" i="31"/>
  <c r="W2920" i="31"/>
  <c r="T2920" i="31"/>
  <c r="I2920" i="31"/>
  <c r="A2920" i="31"/>
  <c r="W2919" i="31"/>
  <c r="T2919" i="31"/>
  <c r="I2919" i="31"/>
  <c r="A2919" i="31"/>
  <c r="W2918" i="31"/>
  <c r="T2918" i="31"/>
  <c r="I2918" i="31"/>
  <c r="A2918" i="31"/>
  <c r="W2917" i="31"/>
  <c r="T2917" i="31"/>
  <c r="I2917" i="31"/>
  <c r="A2917" i="31"/>
  <c r="W2916" i="31"/>
  <c r="T2916" i="31"/>
  <c r="I2916" i="31"/>
  <c r="A2916" i="31"/>
  <c r="W2915" i="31"/>
  <c r="T2915" i="31"/>
  <c r="I2915" i="31"/>
  <c r="A2915" i="31"/>
  <c r="W2914" i="31"/>
  <c r="T2914" i="31"/>
  <c r="I2914" i="31"/>
  <c r="A2914" i="31"/>
  <c r="W2913" i="31"/>
  <c r="T2913" i="31"/>
  <c r="I2913" i="31"/>
  <c r="A2913" i="31"/>
  <c r="W2912" i="31"/>
  <c r="T2912" i="31"/>
  <c r="I2912" i="31"/>
  <c r="A2912" i="31"/>
  <c r="W2911" i="31"/>
  <c r="T2911" i="31"/>
  <c r="I2911" i="31"/>
  <c r="A2911" i="31"/>
  <c r="W2910" i="31"/>
  <c r="T2910" i="31"/>
  <c r="I2910" i="31"/>
  <c r="A2910" i="31"/>
  <c r="W2909" i="31"/>
  <c r="T2909" i="31"/>
  <c r="I2909" i="31"/>
  <c r="A2909" i="31"/>
  <c r="W2908" i="31"/>
  <c r="T2908" i="31"/>
  <c r="I2908" i="31"/>
  <c r="A2908" i="31"/>
  <c r="W2907" i="31"/>
  <c r="T2907" i="31"/>
  <c r="I2907" i="31"/>
  <c r="A2907" i="31"/>
  <c r="W2906" i="31"/>
  <c r="T2906" i="31"/>
  <c r="I2906" i="31"/>
  <c r="A2906" i="31"/>
  <c r="W2905" i="31"/>
  <c r="T2905" i="31"/>
  <c r="I2905" i="31"/>
  <c r="A2905" i="31"/>
  <c r="W2904" i="31"/>
  <c r="T2904" i="31"/>
  <c r="I2904" i="31"/>
  <c r="A2904" i="31"/>
  <c r="W2903" i="31"/>
  <c r="T2903" i="31"/>
  <c r="I2903" i="31"/>
  <c r="A2903" i="31"/>
  <c r="W2902" i="31"/>
  <c r="T2902" i="31"/>
  <c r="I2902" i="31"/>
  <c r="A2902" i="31"/>
  <c r="W2901" i="31"/>
  <c r="T2901" i="31"/>
  <c r="I2901" i="31"/>
  <c r="A2901" i="31"/>
  <c r="W2900" i="31"/>
  <c r="T2900" i="31"/>
  <c r="I2900" i="31"/>
  <c r="A2900" i="31"/>
  <c r="W2899" i="31"/>
  <c r="T2899" i="31"/>
  <c r="I2899" i="31"/>
  <c r="A2899" i="31"/>
  <c r="W2898" i="31"/>
  <c r="T2898" i="31"/>
  <c r="I2898" i="31"/>
  <c r="A2898" i="31"/>
  <c r="W2897" i="31"/>
  <c r="T2897" i="31"/>
  <c r="I2897" i="31"/>
  <c r="A2897" i="31"/>
  <c r="W2896" i="31"/>
  <c r="T2896" i="31"/>
  <c r="I2896" i="31"/>
  <c r="A2896" i="31"/>
  <c r="W2895" i="31"/>
  <c r="T2895" i="31"/>
  <c r="I2895" i="31"/>
  <c r="A2895" i="31"/>
  <c r="W2894" i="31"/>
  <c r="T2894" i="31"/>
  <c r="I2894" i="31"/>
  <c r="A2894" i="31"/>
  <c r="W2893" i="31"/>
  <c r="T2893" i="31"/>
  <c r="I2893" i="31"/>
  <c r="A2893" i="31"/>
  <c r="W2892" i="31"/>
  <c r="T2892" i="31"/>
  <c r="I2892" i="31"/>
  <c r="A2892" i="31"/>
  <c r="W2891" i="31"/>
  <c r="T2891" i="31"/>
  <c r="I2891" i="31"/>
  <c r="A2891" i="31"/>
  <c r="W2890" i="31"/>
  <c r="T2890" i="31"/>
  <c r="I2890" i="31"/>
  <c r="A2890" i="31"/>
  <c r="W2889" i="31"/>
  <c r="T2889" i="31"/>
  <c r="I2889" i="31"/>
  <c r="A2889" i="31"/>
  <c r="W2888" i="31"/>
  <c r="T2888" i="31"/>
  <c r="I2888" i="31"/>
  <c r="A2888" i="31"/>
  <c r="W2887" i="31"/>
  <c r="T2887" i="31"/>
  <c r="I2887" i="31"/>
  <c r="A2887" i="31"/>
  <c r="W2886" i="31"/>
  <c r="T2886" i="31"/>
  <c r="I2886" i="31"/>
  <c r="A2886" i="31"/>
  <c r="W2885" i="31"/>
  <c r="T2885" i="31"/>
  <c r="I2885" i="31"/>
  <c r="A2885" i="31"/>
  <c r="W2884" i="31"/>
  <c r="T2884" i="31"/>
  <c r="I2884" i="31"/>
  <c r="A2884" i="31"/>
  <c r="W2883" i="31"/>
  <c r="T2883" i="31"/>
  <c r="I2883" i="31"/>
  <c r="A2883" i="31"/>
  <c r="W2882" i="31"/>
  <c r="T2882" i="31"/>
  <c r="I2882" i="31"/>
  <c r="A2882" i="31"/>
  <c r="W2881" i="31"/>
  <c r="T2881" i="31"/>
  <c r="I2881" i="31"/>
  <c r="A2881" i="31"/>
  <c r="W2880" i="31"/>
  <c r="T2880" i="31"/>
  <c r="I2880" i="31"/>
  <c r="A2880" i="31"/>
  <c r="W2879" i="31"/>
  <c r="T2879" i="31"/>
  <c r="I2879" i="31"/>
  <c r="A2879" i="31"/>
  <c r="W2878" i="31"/>
  <c r="T2878" i="31"/>
  <c r="I2878" i="31"/>
  <c r="A2878" i="31"/>
  <c r="W2877" i="31"/>
  <c r="T2877" i="31"/>
  <c r="I2877" i="31"/>
  <c r="A2877" i="31"/>
  <c r="W2876" i="31"/>
  <c r="T2876" i="31"/>
  <c r="I2876" i="31"/>
  <c r="A2876" i="31"/>
  <c r="W2875" i="31"/>
  <c r="T2875" i="31"/>
  <c r="I2875" i="31"/>
  <c r="A2875" i="31"/>
  <c r="W2874" i="31"/>
  <c r="T2874" i="31"/>
  <c r="I2874" i="31"/>
  <c r="A2874" i="31"/>
  <c r="W2873" i="31"/>
  <c r="T2873" i="31"/>
  <c r="I2873" i="31"/>
  <c r="A2873" i="31"/>
  <c r="W2872" i="31"/>
  <c r="T2872" i="31"/>
  <c r="I2872" i="31"/>
  <c r="A2872" i="31"/>
  <c r="W2871" i="31"/>
  <c r="T2871" i="31"/>
  <c r="I2871" i="31"/>
  <c r="A2871" i="31"/>
  <c r="W2870" i="31"/>
  <c r="T2870" i="31"/>
  <c r="I2870" i="31"/>
  <c r="A2870" i="31"/>
  <c r="W2869" i="31"/>
  <c r="T2869" i="31"/>
  <c r="I2869" i="31"/>
  <c r="A2869" i="31"/>
  <c r="W2868" i="31"/>
  <c r="T2868" i="31"/>
  <c r="I2868" i="31"/>
  <c r="A2868" i="31"/>
  <c r="W2867" i="31"/>
  <c r="T2867" i="31"/>
  <c r="I2867" i="31"/>
  <c r="A2867" i="31"/>
  <c r="W2866" i="31"/>
  <c r="T2866" i="31"/>
  <c r="I2866" i="31"/>
  <c r="A2866" i="31"/>
  <c r="W2865" i="31"/>
  <c r="T2865" i="31"/>
  <c r="I2865" i="31"/>
  <c r="A2865" i="31"/>
  <c r="W2864" i="31"/>
  <c r="T2864" i="31"/>
  <c r="I2864" i="31"/>
  <c r="A2864" i="31"/>
  <c r="W2863" i="31"/>
  <c r="T2863" i="31"/>
  <c r="I2863" i="31"/>
  <c r="A2863" i="31"/>
  <c r="W2862" i="31"/>
  <c r="T2862" i="31"/>
  <c r="I2862" i="31"/>
  <c r="A2862" i="31"/>
  <c r="W2861" i="31"/>
  <c r="T2861" i="31"/>
  <c r="I2861" i="31"/>
  <c r="A2861" i="31"/>
  <c r="W2860" i="31"/>
  <c r="T2860" i="31"/>
  <c r="I2860" i="31"/>
  <c r="A2860" i="31"/>
  <c r="W2859" i="31"/>
  <c r="T2859" i="31"/>
  <c r="I2859" i="31"/>
  <c r="A2859" i="31"/>
  <c r="W2858" i="31"/>
  <c r="T2858" i="31"/>
  <c r="I2858" i="31"/>
  <c r="A2858" i="31"/>
  <c r="W2857" i="31"/>
  <c r="T2857" i="31"/>
  <c r="I2857" i="31"/>
  <c r="A2857" i="31"/>
  <c r="W2856" i="31"/>
  <c r="T2856" i="31"/>
  <c r="I2856" i="31"/>
  <c r="A2856" i="31"/>
  <c r="W2855" i="31"/>
  <c r="T2855" i="31"/>
  <c r="I2855" i="31"/>
  <c r="A2855" i="31"/>
  <c r="W2854" i="31"/>
  <c r="T2854" i="31"/>
  <c r="I2854" i="31"/>
  <c r="A2854" i="31"/>
  <c r="W2853" i="31"/>
  <c r="T2853" i="31"/>
  <c r="I2853" i="31"/>
  <c r="A2853" i="31"/>
  <c r="W2852" i="31"/>
  <c r="T2852" i="31"/>
  <c r="I2852" i="31"/>
  <c r="A2852" i="31"/>
  <c r="W2851" i="31"/>
  <c r="T2851" i="31"/>
  <c r="I2851" i="31"/>
  <c r="A2851" i="31"/>
  <c r="W2850" i="31"/>
  <c r="T2850" i="31"/>
  <c r="I2850" i="31"/>
  <c r="A2850" i="31"/>
  <c r="W2849" i="31"/>
  <c r="T2849" i="31"/>
  <c r="I2849" i="31"/>
  <c r="A2849" i="31"/>
  <c r="W2848" i="31"/>
  <c r="T2848" i="31"/>
  <c r="I2848" i="31"/>
  <c r="A2848" i="31"/>
  <c r="W2847" i="31"/>
  <c r="T2847" i="31"/>
  <c r="I2847" i="31"/>
  <c r="A2847" i="31"/>
  <c r="W2846" i="31"/>
  <c r="T2846" i="31"/>
  <c r="I2846" i="31"/>
  <c r="A2846" i="31"/>
  <c r="W2845" i="31"/>
  <c r="T2845" i="31"/>
  <c r="I2845" i="31"/>
  <c r="A2845" i="31"/>
  <c r="W2844" i="31"/>
  <c r="T2844" i="31"/>
  <c r="I2844" i="31"/>
  <c r="A2844" i="31"/>
  <c r="W2843" i="31"/>
  <c r="T2843" i="31"/>
  <c r="I2843" i="31"/>
  <c r="A2843" i="31"/>
  <c r="W2842" i="31"/>
  <c r="T2842" i="31"/>
  <c r="I2842" i="31"/>
  <c r="A2842" i="31"/>
  <c r="W2841" i="31"/>
  <c r="T2841" i="31"/>
  <c r="I2841" i="31"/>
  <c r="A2841" i="31"/>
  <c r="W2840" i="31"/>
  <c r="T2840" i="31"/>
  <c r="I2840" i="31"/>
  <c r="A2840" i="31"/>
  <c r="W2839" i="31"/>
  <c r="T2839" i="31"/>
  <c r="I2839" i="31"/>
  <c r="A2839" i="31"/>
  <c r="W2838" i="31"/>
  <c r="T2838" i="31"/>
  <c r="I2838" i="31"/>
  <c r="A2838" i="31"/>
  <c r="W2837" i="31"/>
  <c r="T2837" i="31"/>
  <c r="I2837" i="31"/>
  <c r="A2837" i="31"/>
  <c r="W2836" i="31"/>
  <c r="T2836" i="31"/>
  <c r="I2836" i="31"/>
  <c r="A2836" i="31"/>
  <c r="W2835" i="31"/>
  <c r="T2835" i="31"/>
  <c r="I2835" i="31"/>
  <c r="A2835" i="31"/>
  <c r="W2834" i="31"/>
  <c r="T2834" i="31"/>
  <c r="I2834" i="31"/>
  <c r="A2834" i="31"/>
  <c r="W2833" i="31"/>
  <c r="T2833" i="31"/>
  <c r="I2833" i="31"/>
  <c r="A2833" i="31"/>
  <c r="W2832" i="31"/>
  <c r="T2832" i="31"/>
  <c r="I2832" i="31"/>
  <c r="A2832" i="31"/>
  <c r="W2831" i="31"/>
  <c r="T2831" i="31"/>
  <c r="I2831" i="31"/>
  <c r="A2831" i="31"/>
  <c r="W2830" i="31"/>
  <c r="T2830" i="31"/>
  <c r="I2830" i="31"/>
  <c r="A2830" i="31"/>
  <c r="W2829" i="31"/>
  <c r="T2829" i="31"/>
  <c r="I2829" i="31"/>
  <c r="A2829" i="31"/>
  <c r="W2828" i="31"/>
  <c r="T2828" i="31"/>
  <c r="I2828" i="31"/>
  <c r="A2828" i="31"/>
  <c r="W2827" i="31"/>
  <c r="T2827" i="31"/>
  <c r="I2827" i="31"/>
  <c r="A2827" i="31"/>
  <c r="W2826" i="31"/>
  <c r="T2826" i="31"/>
  <c r="I2826" i="31"/>
  <c r="A2826" i="31"/>
  <c r="W2825" i="31"/>
  <c r="T2825" i="31"/>
  <c r="I2825" i="31"/>
  <c r="A2825" i="31"/>
  <c r="W2824" i="31"/>
  <c r="T2824" i="31"/>
  <c r="I2824" i="31"/>
  <c r="A2824" i="31"/>
  <c r="W2823" i="31"/>
  <c r="T2823" i="31"/>
  <c r="I2823" i="31"/>
  <c r="A2823" i="31"/>
  <c r="W2822" i="31"/>
  <c r="T2822" i="31"/>
  <c r="I2822" i="31"/>
  <c r="A2822" i="31"/>
  <c r="W2821" i="31"/>
  <c r="T2821" i="31"/>
  <c r="I2821" i="31"/>
  <c r="A2821" i="31"/>
  <c r="W2820" i="31"/>
  <c r="T2820" i="31"/>
  <c r="I2820" i="31"/>
  <c r="A2820" i="31"/>
  <c r="W2819" i="31"/>
  <c r="T2819" i="31"/>
  <c r="I2819" i="31"/>
  <c r="A2819" i="31"/>
  <c r="W2818" i="31"/>
  <c r="T2818" i="31"/>
  <c r="I2818" i="31"/>
  <c r="A2818" i="31"/>
  <c r="W2817" i="31"/>
  <c r="T2817" i="31"/>
  <c r="I2817" i="31"/>
  <c r="A2817" i="31"/>
  <c r="W2816" i="31"/>
  <c r="T2816" i="31"/>
  <c r="I2816" i="31"/>
  <c r="A2816" i="31"/>
  <c r="W2815" i="31"/>
  <c r="T2815" i="31"/>
  <c r="I2815" i="31"/>
  <c r="A2815" i="31"/>
  <c r="W2814" i="31"/>
  <c r="T2814" i="31"/>
  <c r="I2814" i="31"/>
  <c r="A2814" i="31"/>
  <c r="W2813" i="31"/>
  <c r="T2813" i="31"/>
  <c r="I2813" i="31"/>
  <c r="A2813" i="31"/>
  <c r="W2812" i="31"/>
  <c r="T2812" i="31"/>
  <c r="I2812" i="31"/>
  <c r="A2812" i="31"/>
  <c r="W2811" i="31"/>
  <c r="T2811" i="31"/>
  <c r="I2811" i="31"/>
  <c r="A2811" i="31"/>
  <c r="W2810" i="31"/>
  <c r="T2810" i="31"/>
  <c r="I2810" i="31"/>
  <c r="A2810" i="31"/>
  <c r="W2809" i="31"/>
  <c r="T2809" i="31"/>
  <c r="I2809" i="31"/>
  <c r="A2809" i="31"/>
  <c r="W2808" i="31"/>
  <c r="T2808" i="31"/>
  <c r="I2808" i="31"/>
  <c r="A2808" i="31"/>
  <c r="W2807" i="31"/>
  <c r="T2807" i="31"/>
  <c r="I2807" i="31"/>
  <c r="A2807" i="31"/>
  <c r="W2806" i="31"/>
  <c r="T2806" i="31"/>
  <c r="I2806" i="31"/>
  <c r="A2806" i="31"/>
  <c r="W2805" i="31"/>
  <c r="T2805" i="31"/>
  <c r="I2805" i="31"/>
  <c r="A2805" i="31"/>
  <c r="W2804" i="31"/>
  <c r="T2804" i="31"/>
  <c r="I2804" i="31"/>
  <c r="A2804" i="31"/>
  <c r="W2803" i="31"/>
  <c r="T2803" i="31"/>
  <c r="I2803" i="31"/>
  <c r="A2803" i="31"/>
  <c r="W2802" i="31"/>
  <c r="T2802" i="31"/>
  <c r="I2802" i="31"/>
  <c r="A2802" i="31"/>
  <c r="W2801" i="31"/>
  <c r="T2801" i="31"/>
  <c r="I2801" i="31"/>
  <c r="A2801" i="31"/>
  <c r="W2800" i="31"/>
  <c r="T2800" i="31"/>
  <c r="I2800" i="31"/>
  <c r="A2800" i="31"/>
  <c r="W2799" i="31"/>
  <c r="T2799" i="31"/>
  <c r="I2799" i="31"/>
  <c r="A2799" i="31"/>
  <c r="W2798" i="31"/>
  <c r="T2798" i="31"/>
  <c r="I2798" i="31"/>
  <c r="A2798" i="31"/>
  <c r="W2797" i="31"/>
  <c r="T2797" i="31"/>
  <c r="I2797" i="31"/>
  <c r="A2797" i="31"/>
  <c r="W2796" i="31"/>
  <c r="T2796" i="31"/>
  <c r="I2796" i="31"/>
  <c r="A2796" i="31"/>
  <c r="W2795" i="31"/>
  <c r="T2795" i="31"/>
  <c r="I2795" i="31"/>
  <c r="A2795" i="31"/>
  <c r="W2794" i="31"/>
  <c r="T2794" i="31"/>
  <c r="I2794" i="31"/>
  <c r="A2794" i="31"/>
  <c r="W2793" i="31"/>
  <c r="T2793" i="31"/>
  <c r="I2793" i="31"/>
  <c r="A2793" i="31"/>
  <c r="W2792" i="31"/>
  <c r="T2792" i="31"/>
  <c r="I2792" i="31"/>
  <c r="A2792" i="31"/>
  <c r="W2791" i="31"/>
  <c r="T2791" i="31"/>
  <c r="I2791" i="31"/>
  <c r="A2791" i="31"/>
  <c r="W2790" i="31"/>
  <c r="T2790" i="31"/>
  <c r="I2790" i="31"/>
  <c r="A2790" i="31"/>
  <c r="W2789" i="31"/>
  <c r="T2789" i="31"/>
  <c r="I2789" i="31"/>
  <c r="A2789" i="31"/>
  <c r="W2788" i="31"/>
  <c r="T2788" i="31"/>
  <c r="I2788" i="31"/>
  <c r="A2788" i="31"/>
  <c r="W2787" i="31"/>
  <c r="T2787" i="31"/>
  <c r="I2787" i="31"/>
  <c r="A2787" i="31"/>
  <c r="W2786" i="31"/>
  <c r="T2786" i="31"/>
  <c r="I2786" i="31"/>
  <c r="A2786" i="31"/>
  <c r="W2785" i="31"/>
  <c r="T2785" i="31"/>
  <c r="I2785" i="31"/>
  <c r="A2785" i="31"/>
  <c r="W2784" i="31"/>
  <c r="T2784" i="31"/>
  <c r="I2784" i="31"/>
  <c r="A2784" i="31"/>
  <c r="W2783" i="31"/>
  <c r="T2783" i="31"/>
  <c r="I2783" i="31"/>
  <c r="A2783" i="31"/>
  <c r="W2782" i="31"/>
  <c r="T2782" i="31"/>
  <c r="I2782" i="31"/>
  <c r="A2782" i="31"/>
  <c r="W2781" i="31"/>
  <c r="T2781" i="31"/>
  <c r="I2781" i="31"/>
  <c r="A2781" i="31"/>
  <c r="W2780" i="31"/>
  <c r="T2780" i="31"/>
  <c r="I2780" i="31"/>
  <c r="A2780" i="31"/>
  <c r="W2779" i="31"/>
  <c r="T2779" i="31"/>
  <c r="I2779" i="31"/>
  <c r="A2779" i="31"/>
  <c r="W2778" i="31"/>
  <c r="T2778" i="31"/>
  <c r="I2778" i="31"/>
  <c r="A2778" i="31"/>
  <c r="W2777" i="31"/>
  <c r="T2777" i="31"/>
  <c r="I2777" i="31"/>
  <c r="A2777" i="31"/>
  <c r="W2776" i="31"/>
  <c r="T2776" i="31"/>
  <c r="I2776" i="31"/>
  <c r="A2776" i="31"/>
  <c r="W2775" i="31"/>
  <c r="T2775" i="31"/>
  <c r="I2775" i="31"/>
  <c r="A2775" i="31"/>
  <c r="W2774" i="31"/>
  <c r="T2774" i="31"/>
  <c r="I2774" i="31"/>
  <c r="A2774" i="31"/>
  <c r="W2773" i="31"/>
  <c r="T2773" i="31"/>
  <c r="I2773" i="31"/>
  <c r="A2773" i="31"/>
  <c r="W2772" i="31"/>
  <c r="T2772" i="31"/>
  <c r="I2772" i="31"/>
  <c r="A2772" i="31"/>
  <c r="W2771" i="31"/>
  <c r="T2771" i="31"/>
  <c r="I2771" i="31"/>
  <c r="A2771" i="31"/>
  <c r="W2770" i="31"/>
  <c r="T2770" i="31"/>
  <c r="I2770" i="31"/>
  <c r="A2770" i="31"/>
  <c r="W2769" i="31"/>
  <c r="T2769" i="31"/>
  <c r="I2769" i="31"/>
  <c r="A2769" i="31"/>
  <c r="W2768" i="31"/>
  <c r="T2768" i="31"/>
  <c r="I2768" i="31"/>
  <c r="A2768" i="31"/>
  <c r="W2767" i="31"/>
  <c r="T2767" i="31"/>
  <c r="I2767" i="31"/>
  <c r="A2767" i="31"/>
  <c r="W2766" i="31"/>
  <c r="T2766" i="31"/>
  <c r="I2766" i="31"/>
  <c r="A2766" i="31"/>
  <c r="W2765" i="31"/>
  <c r="T2765" i="31"/>
  <c r="I2765" i="31"/>
  <c r="A2765" i="31"/>
  <c r="W2764" i="31"/>
  <c r="T2764" i="31"/>
  <c r="I2764" i="31"/>
  <c r="A2764" i="31"/>
  <c r="W2763" i="31"/>
  <c r="T2763" i="31"/>
  <c r="I2763" i="31"/>
  <c r="A2763" i="31"/>
  <c r="W2762" i="31"/>
  <c r="T2762" i="31"/>
  <c r="I2762" i="31"/>
  <c r="A2762" i="31"/>
  <c r="W2761" i="31"/>
  <c r="T2761" i="31"/>
  <c r="I2761" i="31"/>
  <c r="A2761" i="31"/>
  <c r="W2760" i="31"/>
  <c r="T2760" i="31"/>
  <c r="I2760" i="31"/>
  <c r="A2760" i="31"/>
  <c r="W2759" i="31"/>
  <c r="T2759" i="31"/>
  <c r="I2759" i="31"/>
  <c r="A2759" i="31"/>
  <c r="W2758" i="31"/>
  <c r="T2758" i="31"/>
  <c r="I2758" i="31"/>
  <c r="A2758" i="31"/>
  <c r="W2757" i="31"/>
  <c r="T2757" i="31"/>
  <c r="I2757" i="31"/>
  <c r="A2757" i="31"/>
  <c r="W2756" i="31"/>
  <c r="T2756" i="31"/>
  <c r="I2756" i="31"/>
  <c r="A2756" i="31"/>
  <c r="W2755" i="31"/>
  <c r="T2755" i="31"/>
  <c r="I2755" i="31"/>
  <c r="A2755" i="31"/>
  <c r="W2754" i="31"/>
  <c r="T2754" i="31"/>
  <c r="I2754" i="31"/>
  <c r="A2754" i="31"/>
  <c r="W2753" i="31"/>
  <c r="T2753" i="31"/>
  <c r="I2753" i="31"/>
  <c r="A2753" i="31" s="1"/>
  <c r="W2752" i="31"/>
  <c r="T2752" i="31"/>
  <c r="I2752" i="31"/>
  <c r="A2752" i="31"/>
  <c r="W2751" i="31"/>
  <c r="T2751" i="31"/>
  <c r="I2751" i="31"/>
  <c r="A2751" i="31" s="1"/>
  <c r="W2750" i="31"/>
  <c r="T2750" i="31"/>
  <c r="I2750" i="31"/>
  <c r="A2750" i="31"/>
  <c r="W2749" i="31"/>
  <c r="T2749" i="31"/>
  <c r="I2749" i="31"/>
  <c r="A2749" i="31" s="1"/>
  <c r="W2748" i="31"/>
  <c r="T2748" i="31"/>
  <c r="I2748" i="31"/>
  <c r="A2748" i="31"/>
  <c r="W2747" i="31"/>
  <c r="T2747" i="31"/>
  <c r="I2747" i="31"/>
  <c r="A2747" i="31" s="1"/>
  <c r="W2746" i="31"/>
  <c r="T2746" i="31"/>
  <c r="I2746" i="31"/>
  <c r="A2746" i="31"/>
  <c r="W2745" i="31"/>
  <c r="T2745" i="31"/>
  <c r="I2745" i="31"/>
  <c r="A2745" i="31" s="1"/>
  <c r="W2744" i="31"/>
  <c r="T2744" i="31"/>
  <c r="I2744" i="31"/>
  <c r="A2744" i="31"/>
  <c r="W2743" i="31"/>
  <c r="T2743" i="31"/>
  <c r="I2743" i="31"/>
  <c r="A2743" i="31" s="1"/>
  <c r="W2742" i="31"/>
  <c r="T2742" i="31"/>
  <c r="I2742" i="31"/>
  <c r="A2742" i="31"/>
  <c r="W2741" i="31"/>
  <c r="T2741" i="31"/>
  <c r="I2741" i="31"/>
  <c r="A2741" i="31" s="1"/>
  <c r="W2740" i="31"/>
  <c r="T2740" i="31"/>
  <c r="I2740" i="31"/>
  <c r="A2740" i="31"/>
  <c r="W2739" i="31"/>
  <c r="T2739" i="31"/>
  <c r="I2739" i="31"/>
  <c r="A2739" i="31" s="1"/>
  <c r="W2738" i="31"/>
  <c r="T2738" i="31"/>
  <c r="I2738" i="31"/>
  <c r="A2738" i="31"/>
  <c r="W2737" i="31"/>
  <c r="T2737" i="31"/>
  <c r="I2737" i="31"/>
  <c r="A2737" i="31" s="1"/>
  <c r="W2736" i="31"/>
  <c r="T2736" i="31"/>
  <c r="I2736" i="31"/>
  <c r="A2736" i="31"/>
  <c r="W2735" i="31"/>
  <c r="T2735" i="31"/>
  <c r="I2735" i="31"/>
  <c r="A2735" i="31" s="1"/>
  <c r="W2734" i="31"/>
  <c r="T2734" i="31"/>
  <c r="I2734" i="31"/>
  <c r="A2734" i="31"/>
  <c r="W2733" i="31"/>
  <c r="T2733" i="31"/>
  <c r="I2733" i="31"/>
  <c r="A2733" i="31" s="1"/>
  <c r="W2732" i="31"/>
  <c r="T2732" i="31"/>
  <c r="I2732" i="31"/>
  <c r="A2732" i="31"/>
  <c r="W2731" i="31"/>
  <c r="T2731" i="31"/>
  <c r="I2731" i="31"/>
  <c r="A2731" i="31" s="1"/>
  <c r="W2730" i="31"/>
  <c r="T2730" i="31"/>
  <c r="I2730" i="31"/>
  <c r="A2730" i="31"/>
  <c r="W2729" i="31"/>
  <c r="T2729" i="31"/>
  <c r="I2729" i="31"/>
  <c r="A2729" i="31" s="1"/>
  <c r="W2728" i="31"/>
  <c r="T2728" i="31"/>
  <c r="I2728" i="31"/>
  <c r="A2728" i="31"/>
  <c r="W2727" i="31"/>
  <c r="T2727" i="31"/>
  <c r="I2727" i="31"/>
  <c r="A2727" i="31" s="1"/>
  <c r="W2726" i="31"/>
  <c r="T2726" i="31"/>
  <c r="I2726" i="31"/>
  <c r="A2726" i="31"/>
  <c r="W2725" i="31"/>
  <c r="T2725" i="31"/>
  <c r="I2725" i="31"/>
  <c r="A2725" i="31" s="1"/>
  <c r="W2724" i="31"/>
  <c r="T2724" i="31"/>
  <c r="I2724" i="31"/>
  <c r="A2724" i="31"/>
  <c r="W2723" i="31"/>
  <c r="T2723" i="31"/>
  <c r="I2723" i="31"/>
  <c r="A2723" i="31" s="1"/>
  <c r="W2722" i="31"/>
  <c r="T2722" i="31"/>
  <c r="I2722" i="31"/>
  <c r="A2722" i="31"/>
  <c r="W2721" i="31"/>
  <c r="T2721" i="31"/>
  <c r="I2721" i="31"/>
  <c r="A2721" i="31" s="1"/>
  <c r="W2720" i="31"/>
  <c r="T2720" i="31"/>
  <c r="I2720" i="31"/>
  <c r="A2720" i="31"/>
  <c r="W2719" i="31"/>
  <c r="T2719" i="31"/>
  <c r="I2719" i="31"/>
  <c r="A2719" i="31" s="1"/>
  <c r="W2718" i="31"/>
  <c r="T2718" i="31"/>
  <c r="I2718" i="31"/>
  <c r="A2718" i="31"/>
  <c r="W2717" i="31"/>
  <c r="T2717" i="31"/>
  <c r="I2717" i="31"/>
  <c r="A2717" i="31" s="1"/>
  <c r="W2716" i="31"/>
  <c r="T2716" i="31"/>
  <c r="I2716" i="31"/>
  <c r="A2716" i="31"/>
  <c r="W2715" i="31"/>
  <c r="T2715" i="31"/>
  <c r="I2715" i="31"/>
  <c r="A2715" i="31" s="1"/>
  <c r="W2714" i="31"/>
  <c r="T2714" i="31"/>
  <c r="I2714" i="31"/>
  <c r="A2714" i="31"/>
  <c r="W2713" i="31"/>
  <c r="T2713" i="31"/>
  <c r="I2713" i="31"/>
  <c r="A2713" i="31" s="1"/>
  <c r="W2712" i="31"/>
  <c r="T2712" i="31"/>
  <c r="I2712" i="31"/>
  <c r="A2712" i="31"/>
  <c r="W2711" i="31"/>
  <c r="T2711" i="31"/>
  <c r="I2711" i="31"/>
  <c r="A2711" i="31" s="1"/>
  <c r="W2710" i="31"/>
  <c r="T2710" i="31"/>
  <c r="I2710" i="31"/>
  <c r="A2710" i="31"/>
  <c r="W2709" i="31"/>
  <c r="T2709" i="31"/>
  <c r="I2709" i="31"/>
  <c r="A2709" i="31" s="1"/>
  <c r="W2708" i="31"/>
  <c r="T2708" i="31"/>
  <c r="I2708" i="31"/>
  <c r="A2708" i="31"/>
  <c r="W2707" i="31"/>
  <c r="T2707" i="31"/>
  <c r="I2707" i="31"/>
  <c r="A2707" i="31" s="1"/>
  <c r="W2706" i="31"/>
  <c r="T2706" i="31"/>
  <c r="I2706" i="31"/>
  <c r="A2706" i="31"/>
  <c r="W2705" i="31"/>
  <c r="T2705" i="31"/>
  <c r="I2705" i="31"/>
  <c r="A2705" i="31" s="1"/>
  <c r="W2704" i="31"/>
  <c r="T2704" i="31"/>
  <c r="I2704" i="31"/>
  <c r="A2704" i="31"/>
  <c r="W2703" i="31"/>
  <c r="T2703" i="31"/>
  <c r="I2703" i="31"/>
  <c r="A2703" i="31" s="1"/>
  <c r="W2702" i="31"/>
  <c r="T2702" i="31"/>
  <c r="I2702" i="31"/>
  <c r="A2702" i="31"/>
  <c r="W2701" i="31"/>
  <c r="T2701" i="31"/>
  <c r="I2701" i="31"/>
  <c r="A2701" i="31" s="1"/>
  <c r="W2700" i="31"/>
  <c r="T2700" i="31"/>
  <c r="I2700" i="31"/>
  <c r="A2700" i="31" s="1"/>
  <c r="W2699" i="31"/>
  <c r="T2699" i="31"/>
  <c r="I2699" i="31"/>
  <c r="A2699" i="31" s="1"/>
  <c r="W2698" i="31"/>
  <c r="T2698" i="31"/>
  <c r="I2698" i="31"/>
  <c r="A2698" i="31" s="1"/>
  <c r="W2697" i="31"/>
  <c r="T2697" i="31"/>
  <c r="I2697" i="31"/>
  <c r="A2697" i="31" s="1"/>
  <c r="W2696" i="31"/>
  <c r="T2696" i="31"/>
  <c r="I2696" i="31"/>
  <c r="A2696" i="31" s="1"/>
  <c r="W2695" i="31"/>
  <c r="T2695" i="31"/>
  <c r="I2695" i="31"/>
  <c r="A2695" i="31" s="1"/>
  <c r="W2694" i="31"/>
  <c r="T2694" i="31"/>
  <c r="I2694" i="31"/>
  <c r="A2694" i="31" s="1"/>
  <c r="W2693" i="31"/>
  <c r="T2693" i="31"/>
  <c r="I2693" i="31"/>
  <c r="A2693" i="31" s="1"/>
  <c r="W2692" i="31"/>
  <c r="T2692" i="31"/>
  <c r="I2692" i="31"/>
  <c r="A2692" i="31" s="1"/>
  <c r="W2691" i="31"/>
  <c r="T2691" i="31"/>
  <c r="I2691" i="31"/>
  <c r="A2691" i="31" s="1"/>
  <c r="W2690" i="31"/>
  <c r="T2690" i="31"/>
  <c r="I2690" i="31"/>
  <c r="A2690" i="31" s="1"/>
  <c r="W2689" i="31"/>
  <c r="T2689" i="31"/>
  <c r="I2689" i="31"/>
  <c r="A2689" i="31" s="1"/>
  <c r="W2688" i="31"/>
  <c r="T2688" i="31"/>
  <c r="I2688" i="31"/>
  <c r="A2688" i="31" s="1"/>
  <c r="W2687" i="31"/>
  <c r="T2687" i="31"/>
  <c r="I2687" i="31"/>
  <c r="A2687" i="31" s="1"/>
  <c r="W2686" i="31"/>
  <c r="T2686" i="31"/>
  <c r="I2686" i="31"/>
  <c r="A2686" i="31" s="1"/>
  <c r="W2685" i="31"/>
  <c r="T2685" i="31"/>
  <c r="I2685" i="31"/>
  <c r="A2685" i="31" s="1"/>
  <c r="W2684" i="31"/>
  <c r="T2684" i="31"/>
  <c r="I2684" i="31"/>
  <c r="A2684" i="31" s="1"/>
  <c r="W2683" i="31"/>
  <c r="T2683" i="31"/>
  <c r="I2683" i="31"/>
  <c r="A2683" i="31" s="1"/>
  <c r="W2682" i="31"/>
  <c r="T2682" i="31"/>
  <c r="I2682" i="31"/>
  <c r="A2682" i="31" s="1"/>
  <c r="W2681" i="31"/>
  <c r="T2681" i="31"/>
  <c r="I2681" i="31"/>
  <c r="A2681" i="31" s="1"/>
  <c r="W2680" i="31"/>
  <c r="T2680" i="31"/>
  <c r="I2680" i="31"/>
  <c r="A2680" i="31" s="1"/>
  <c r="W2679" i="31"/>
  <c r="T2679" i="31"/>
  <c r="I2679" i="31"/>
  <c r="A2679" i="31" s="1"/>
  <c r="W2678" i="31"/>
  <c r="T2678" i="31"/>
  <c r="I2678" i="31"/>
  <c r="A2678" i="31" s="1"/>
  <c r="W2677" i="31"/>
  <c r="T2677" i="31"/>
  <c r="I2677" i="31"/>
  <c r="A2677" i="31" s="1"/>
  <c r="W2676" i="31"/>
  <c r="T2676" i="31"/>
  <c r="I2676" i="31"/>
  <c r="A2676" i="31" s="1"/>
  <c r="W2675" i="31"/>
  <c r="T2675" i="31"/>
  <c r="I2675" i="31"/>
  <c r="A2675" i="31" s="1"/>
  <c r="W2674" i="31"/>
  <c r="T2674" i="31"/>
  <c r="I2674" i="31"/>
  <c r="A2674" i="31" s="1"/>
  <c r="W2673" i="31"/>
  <c r="T2673" i="31"/>
  <c r="I2673" i="31"/>
  <c r="A2673" i="31" s="1"/>
  <c r="W2672" i="31"/>
  <c r="T2672" i="31"/>
  <c r="I2672" i="31"/>
  <c r="A2672" i="31" s="1"/>
  <c r="W2671" i="31"/>
  <c r="T2671" i="31"/>
  <c r="I2671" i="31"/>
  <c r="A2671" i="31" s="1"/>
  <c r="W2670" i="31"/>
  <c r="T2670" i="31"/>
  <c r="I2670" i="31"/>
  <c r="A2670" i="31" s="1"/>
  <c r="W2669" i="31"/>
  <c r="T2669" i="31"/>
  <c r="I2669" i="31"/>
  <c r="A2669" i="31" s="1"/>
  <c r="W2668" i="31"/>
  <c r="T2668" i="31"/>
  <c r="I2668" i="31"/>
  <c r="A2668" i="31" s="1"/>
  <c r="W2667" i="31"/>
  <c r="T2667" i="31"/>
  <c r="I2667" i="31"/>
  <c r="A2667" i="31" s="1"/>
  <c r="W2666" i="31"/>
  <c r="T2666" i="31"/>
  <c r="I2666" i="31"/>
  <c r="A2666" i="31" s="1"/>
  <c r="W2665" i="31"/>
  <c r="T2665" i="31"/>
  <c r="I2665" i="31"/>
  <c r="A2665" i="31" s="1"/>
  <c r="W2664" i="31"/>
  <c r="T2664" i="31"/>
  <c r="I2664" i="31"/>
  <c r="A2664" i="31" s="1"/>
  <c r="W2663" i="31"/>
  <c r="T2663" i="31"/>
  <c r="I2663" i="31"/>
  <c r="A2663" i="31" s="1"/>
  <c r="W2662" i="31"/>
  <c r="T2662" i="31"/>
  <c r="I2662" i="31"/>
  <c r="A2662" i="31" s="1"/>
  <c r="W2661" i="31"/>
  <c r="T2661" i="31"/>
  <c r="I2661" i="31"/>
  <c r="A2661" i="31" s="1"/>
  <c r="W2660" i="31"/>
  <c r="T2660" i="31"/>
  <c r="I2660" i="31"/>
  <c r="A2660" i="31" s="1"/>
  <c r="W2659" i="31"/>
  <c r="T2659" i="31"/>
  <c r="I2659" i="31"/>
  <c r="A2659" i="31" s="1"/>
  <c r="W2658" i="31"/>
  <c r="T2658" i="31"/>
  <c r="I2658" i="31"/>
  <c r="A2658" i="31" s="1"/>
  <c r="W2657" i="31"/>
  <c r="T2657" i="31"/>
  <c r="I2657" i="31"/>
  <c r="A2657" i="31" s="1"/>
  <c r="W2656" i="31"/>
  <c r="T2656" i="31"/>
  <c r="I2656" i="31"/>
  <c r="A2656" i="31" s="1"/>
  <c r="W2655" i="31"/>
  <c r="T2655" i="31"/>
  <c r="I2655" i="31"/>
  <c r="A2655" i="31" s="1"/>
  <c r="W2654" i="31"/>
  <c r="T2654" i="31"/>
  <c r="I2654" i="31"/>
  <c r="A2654" i="31" s="1"/>
  <c r="W2653" i="31"/>
  <c r="T2653" i="31"/>
  <c r="I2653" i="31"/>
  <c r="A2653" i="31" s="1"/>
  <c r="W2652" i="31"/>
  <c r="T2652" i="31"/>
  <c r="I2652" i="31"/>
  <c r="A2652" i="31" s="1"/>
  <c r="W2651" i="31"/>
  <c r="T2651" i="31"/>
  <c r="I2651" i="31"/>
  <c r="A2651" i="31" s="1"/>
  <c r="W2650" i="31"/>
  <c r="T2650" i="31"/>
  <c r="I2650" i="31"/>
  <c r="A2650" i="31" s="1"/>
  <c r="W2649" i="31"/>
  <c r="T2649" i="31"/>
  <c r="I2649" i="31"/>
  <c r="A2649" i="31" s="1"/>
  <c r="W2648" i="31"/>
  <c r="T2648" i="31"/>
  <c r="I2648" i="31"/>
  <c r="A2648" i="31" s="1"/>
  <c r="W2647" i="31"/>
  <c r="T2647" i="31"/>
  <c r="I2647" i="31"/>
  <c r="A2647" i="31" s="1"/>
  <c r="W2646" i="31"/>
  <c r="T2646" i="31"/>
  <c r="I2646" i="31"/>
  <c r="A2646" i="31"/>
  <c r="W2645" i="31"/>
  <c r="T2645" i="31"/>
  <c r="I2645" i="31"/>
  <c r="A2645" i="31" s="1"/>
  <c r="W2644" i="31"/>
  <c r="T2644" i="31"/>
  <c r="I2644" i="31"/>
  <c r="A2644" i="31" s="1"/>
  <c r="W2643" i="31"/>
  <c r="T2643" i="31"/>
  <c r="I2643" i="31"/>
  <c r="A2643" i="31" s="1"/>
  <c r="W2642" i="31"/>
  <c r="T2642" i="31"/>
  <c r="I2642" i="31"/>
  <c r="A2642" i="31"/>
  <c r="W2641" i="31"/>
  <c r="T2641" i="31"/>
  <c r="I2641" i="31"/>
  <c r="A2641" i="31" s="1"/>
  <c r="W2640" i="31"/>
  <c r="T2640" i="31"/>
  <c r="I2640" i="31"/>
  <c r="A2640" i="31" s="1"/>
  <c r="W2639" i="31"/>
  <c r="T2639" i="31"/>
  <c r="I2639" i="31"/>
  <c r="A2639" i="31" s="1"/>
  <c r="W2638" i="31"/>
  <c r="T2638" i="31"/>
  <c r="I2638" i="31"/>
  <c r="A2638" i="31" s="1"/>
  <c r="W2637" i="31"/>
  <c r="T2637" i="31"/>
  <c r="I2637" i="31"/>
  <c r="A2637" i="31" s="1"/>
  <c r="W2636" i="31"/>
  <c r="T2636" i="31"/>
  <c r="I2636" i="31"/>
  <c r="A2636" i="31" s="1"/>
  <c r="W2635" i="31"/>
  <c r="T2635" i="31"/>
  <c r="I2635" i="31"/>
  <c r="A2635" i="31" s="1"/>
  <c r="W2634" i="31"/>
  <c r="T2634" i="31"/>
  <c r="I2634" i="31"/>
  <c r="A2634" i="31"/>
  <c r="W2633" i="31"/>
  <c r="T2633" i="31"/>
  <c r="I2633" i="31"/>
  <c r="A2633" i="31" s="1"/>
  <c r="W2632" i="31"/>
  <c r="T2632" i="31"/>
  <c r="I2632" i="31"/>
  <c r="A2632" i="31" s="1"/>
  <c r="W2631" i="31"/>
  <c r="T2631" i="31"/>
  <c r="I2631" i="31"/>
  <c r="A2631" i="31" s="1"/>
  <c r="W2630" i="31"/>
  <c r="T2630" i="31"/>
  <c r="I2630" i="31"/>
  <c r="A2630" i="31"/>
  <c r="W2629" i="31"/>
  <c r="T2629" i="31"/>
  <c r="I2629" i="31"/>
  <c r="A2629" i="31" s="1"/>
  <c r="W2628" i="31"/>
  <c r="T2628" i="31"/>
  <c r="I2628" i="31"/>
  <c r="A2628" i="31" s="1"/>
  <c r="W2627" i="31"/>
  <c r="T2627" i="31"/>
  <c r="I2627" i="31"/>
  <c r="A2627" i="31" s="1"/>
  <c r="W2626" i="31"/>
  <c r="T2626" i="31"/>
  <c r="I2626" i="31"/>
  <c r="A2626" i="31"/>
  <c r="W2625" i="31"/>
  <c r="T2625" i="31"/>
  <c r="I2625" i="31"/>
  <c r="A2625" i="31" s="1"/>
  <c r="W2624" i="31"/>
  <c r="T2624" i="31"/>
  <c r="I2624" i="31"/>
  <c r="A2624" i="31" s="1"/>
  <c r="W2623" i="31"/>
  <c r="T2623" i="31"/>
  <c r="I2623" i="31"/>
  <c r="A2623" i="31" s="1"/>
  <c r="W2622" i="31"/>
  <c r="T2622" i="31"/>
  <c r="I2622" i="31"/>
  <c r="A2622" i="31" s="1"/>
  <c r="W2621" i="31"/>
  <c r="T2621" i="31"/>
  <c r="I2621" i="31"/>
  <c r="A2621" i="31" s="1"/>
  <c r="W2620" i="31"/>
  <c r="T2620" i="31"/>
  <c r="I2620" i="31"/>
  <c r="A2620" i="31" s="1"/>
  <c r="W2619" i="31"/>
  <c r="T2619" i="31"/>
  <c r="I2619" i="31"/>
  <c r="A2619" i="31" s="1"/>
  <c r="W2618" i="31"/>
  <c r="T2618" i="31"/>
  <c r="I2618" i="31"/>
  <c r="A2618" i="31"/>
  <c r="W2617" i="31"/>
  <c r="T2617" i="31"/>
  <c r="I2617" i="31"/>
  <c r="A2617" i="31" s="1"/>
  <c r="W2616" i="31"/>
  <c r="T2616" i="31"/>
  <c r="I2616" i="31"/>
  <c r="A2616" i="31" s="1"/>
  <c r="W2615" i="31"/>
  <c r="T2615" i="31"/>
  <c r="I2615" i="31"/>
  <c r="A2615" i="31" s="1"/>
  <c r="W2614" i="31"/>
  <c r="T2614" i="31"/>
  <c r="I2614" i="31"/>
  <c r="A2614" i="31"/>
  <c r="W2613" i="31"/>
  <c r="T2613" i="31"/>
  <c r="I2613" i="31"/>
  <c r="A2613" i="31" s="1"/>
  <c r="W2612" i="31"/>
  <c r="T2612" i="31"/>
  <c r="I2612" i="31"/>
  <c r="A2612" i="31" s="1"/>
  <c r="W2611" i="31"/>
  <c r="T2611" i="31"/>
  <c r="I2611" i="31"/>
  <c r="A2611" i="31" s="1"/>
  <c r="W2610" i="31"/>
  <c r="T2610" i="31"/>
  <c r="I2610" i="31"/>
  <c r="A2610" i="31"/>
  <c r="W2609" i="31"/>
  <c r="T2609" i="31"/>
  <c r="I2609" i="31"/>
  <c r="A2609" i="31" s="1"/>
  <c r="W2608" i="31"/>
  <c r="T2608" i="31"/>
  <c r="I2608" i="31"/>
  <c r="A2608" i="31" s="1"/>
  <c r="W2607" i="31"/>
  <c r="T2607" i="31"/>
  <c r="I2607" i="31"/>
  <c r="A2607" i="31" s="1"/>
  <c r="W2606" i="31"/>
  <c r="T2606" i="31"/>
  <c r="I2606" i="31"/>
  <c r="A2606" i="31" s="1"/>
  <c r="W2605" i="31"/>
  <c r="T2605" i="31"/>
  <c r="I2605" i="31"/>
  <c r="A2605" i="31" s="1"/>
  <c r="W2604" i="31"/>
  <c r="T2604" i="31"/>
  <c r="I2604" i="31"/>
  <c r="A2604" i="31" s="1"/>
  <c r="W2603" i="31"/>
  <c r="T2603" i="31"/>
  <c r="I2603" i="31"/>
  <c r="A2603" i="31" s="1"/>
  <c r="W2602" i="31"/>
  <c r="T2602" i="31"/>
  <c r="I2602" i="31"/>
  <c r="A2602" i="31"/>
  <c r="W2601" i="31"/>
  <c r="T2601" i="31"/>
  <c r="I2601" i="31"/>
  <c r="A2601" i="31" s="1"/>
  <c r="W2600" i="31"/>
  <c r="T2600" i="31"/>
  <c r="I2600" i="31"/>
  <c r="A2600" i="31" s="1"/>
  <c r="W2599" i="31"/>
  <c r="T2599" i="31"/>
  <c r="I2599" i="31"/>
  <c r="A2599" i="31" s="1"/>
  <c r="W2598" i="31"/>
  <c r="T2598" i="31"/>
  <c r="I2598" i="31"/>
  <c r="A2598" i="31"/>
  <c r="W2597" i="31"/>
  <c r="T2597" i="31"/>
  <c r="I2597" i="31"/>
  <c r="A2597" i="31" s="1"/>
  <c r="W2596" i="31"/>
  <c r="T2596" i="31"/>
  <c r="I2596" i="31"/>
  <c r="A2596" i="31" s="1"/>
  <c r="W2595" i="31"/>
  <c r="T2595" i="31"/>
  <c r="I2595" i="31"/>
  <c r="A2595" i="31" s="1"/>
  <c r="W2594" i="31"/>
  <c r="T2594" i="31"/>
  <c r="I2594" i="31"/>
  <c r="A2594" i="31"/>
  <c r="W2593" i="31"/>
  <c r="T2593" i="31"/>
  <c r="I2593" i="31"/>
  <c r="A2593" i="31" s="1"/>
  <c r="W2592" i="31"/>
  <c r="T2592" i="31"/>
  <c r="I2592" i="31"/>
  <c r="A2592" i="31" s="1"/>
  <c r="W2591" i="31"/>
  <c r="T2591" i="31"/>
  <c r="I2591" i="31"/>
  <c r="A2591" i="31" s="1"/>
  <c r="W2590" i="31"/>
  <c r="T2590" i="31"/>
  <c r="I2590" i="31"/>
  <c r="A2590" i="31" s="1"/>
  <c r="W2589" i="31"/>
  <c r="T2589" i="31"/>
  <c r="I2589" i="31"/>
  <c r="A2589" i="31"/>
  <c r="W2588" i="31"/>
  <c r="T2588" i="31"/>
  <c r="I2588" i="31"/>
  <c r="A2588" i="31" s="1"/>
  <c r="W2587" i="31"/>
  <c r="T2587" i="31"/>
  <c r="I2587" i="31"/>
  <c r="A2587" i="31"/>
  <c r="W2586" i="31"/>
  <c r="T2586" i="31"/>
  <c r="I2586" i="31"/>
  <c r="A2586" i="31" s="1"/>
  <c r="W2585" i="31"/>
  <c r="T2585" i="31"/>
  <c r="I2585" i="31"/>
  <c r="A2585" i="31"/>
  <c r="W2584" i="31"/>
  <c r="T2584" i="31"/>
  <c r="I2584" i="31"/>
  <c r="A2584" i="31" s="1"/>
  <c r="W2583" i="31"/>
  <c r="T2583" i="31"/>
  <c r="I2583" i="31"/>
  <c r="A2583" i="31"/>
  <c r="W2582" i="31"/>
  <c r="T2582" i="31"/>
  <c r="I2582" i="31"/>
  <c r="A2582" i="31" s="1"/>
  <c r="W2581" i="31"/>
  <c r="T2581" i="31"/>
  <c r="I2581" i="31"/>
  <c r="A2581" i="31"/>
  <c r="W2580" i="31"/>
  <c r="T2580" i="31"/>
  <c r="I2580" i="31"/>
  <c r="A2580" i="31" s="1"/>
  <c r="W2579" i="31"/>
  <c r="T2579" i="31"/>
  <c r="I2579" i="31"/>
  <c r="A2579" i="31"/>
  <c r="W2578" i="31"/>
  <c r="T2578" i="31"/>
  <c r="I2578" i="31"/>
  <c r="A2578" i="31" s="1"/>
  <c r="W2577" i="31"/>
  <c r="T2577" i="31"/>
  <c r="I2577" i="31"/>
  <c r="A2577" i="31"/>
  <c r="W2576" i="31"/>
  <c r="T2576" i="31"/>
  <c r="I2576" i="31"/>
  <c r="A2576" i="31" s="1"/>
  <c r="W2575" i="31"/>
  <c r="T2575" i="31"/>
  <c r="I2575" i="31"/>
  <c r="A2575" i="31"/>
  <c r="W2574" i="31"/>
  <c r="T2574" i="31"/>
  <c r="I2574" i="31"/>
  <c r="A2574" i="31" s="1"/>
  <c r="W2573" i="31"/>
  <c r="T2573" i="31"/>
  <c r="I2573" i="31"/>
  <c r="A2573" i="31"/>
  <c r="W2572" i="31"/>
  <c r="T2572" i="31"/>
  <c r="I2572" i="31"/>
  <c r="A2572" i="31" s="1"/>
  <c r="W2571" i="31"/>
  <c r="T2571" i="31"/>
  <c r="I2571" i="31"/>
  <c r="A2571" i="31"/>
  <c r="W2570" i="31"/>
  <c r="T2570" i="31"/>
  <c r="I2570" i="31"/>
  <c r="A2570" i="31" s="1"/>
  <c r="W2569" i="31"/>
  <c r="T2569" i="31"/>
  <c r="I2569" i="31"/>
  <c r="A2569" i="31"/>
  <c r="W2568" i="31"/>
  <c r="T2568" i="31"/>
  <c r="I2568" i="31"/>
  <c r="A2568" i="31" s="1"/>
  <c r="W2567" i="31"/>
  <c r="T2567" i="31"/>
  <c r="I2567" i="31"/>
  <c r="A2567" i="31"/>
  <c r="W2566" i="31"/>
  <c r="T2566" i="31"/>
  <c r="I2566" i="31"/>
  <c r="A2566" i="31" s="1"/>
  <c r="W2565" i="31"/>
  <c r="T2565" i="31"/>
  <c r="I2565" i="31"/>
  <c r="A2565" i="31"/>
  <c r="W2564" i="31"/>
  <c r="T2564" i="31"/>
  <c r="I2564" i="31"/>
  <c r="A2564" i="31" s="1"/>
  <c r="W2563" i="31"/>
  <c r="T2563" i="31"/>
  <c r="I2563" i="31"/>
  <c r="A2563" i="31"/>
  <c r="W2562" i="31"/>
  <c r="T2562" i="31"/>
  <c r="I2562" i="31"/>
  <c r="A2562" i="31" s="1"/>
  <c r="W2561" i="31"/>
  <c r="T2561" i="31"/>
  <c r="I2561" i="31"/>
  <c r="A2561" i="31"/>
  <c r="W2560" i="31"/>
  <c r="T2560" i="31"/>
  <c r="I2560" i="31"/>
  <c r="A2560" i="31" s="1"/>
  <c r="W2559" i="31"/>
  <c r="T2559" i="31"/>
  <c r="I2559" i="31"/>
  <c r="A2559" i="31"/>
  <c r="W2558" i="31"/>
  <c r="T2558" i="31"/>
  <c r="I2558" i="31"/>
  <c r="A2558" i="31" s="1"/>
  <c r="W2557" i="31"/>
  <c r="T2557" i="31"/>
  <c r="I2557" i="31"/>
  <c r="A2557" i="31"/>
  <c r="W2556" i="31"/>
  <c r="T2556" i="31"/>
  <c r="I2556" i="31"/>
  <c r="A2556" i="31" s="1"/>
  <c r="W2555" i="31"/>
  <c r="T2555" i="31"/>
  <c r="I2555" i="31"/>
  <c r="A2555" i="31"/>
  <c r="W2554" i="31"/>
  <c r="T2554" i="31"/>
  <c r="I2554" i="31"/>
  <c r="A2554" i="31" s="1"/>
  <c r="W2553" i="31"/>
  <c r="T2553" i="31"/>
  <c r="I2553" i="31"/>
  <c r="A2553" i="31"/>
  <c r="W2552" i="31"/>
  <c r="T2552" i="31"/>
  <c r="I2552" i="31"/>
  <c r="A2552" i="31" s="1"/>
  <c r="W2551" i="31"/>
  <c r="T2551" i="31"/>
  <c r="I2551" i="31"/>
  <c r="A2551" i="31"/>
  <c r="W2550" i="31"/>
  <c r="T2550" i="31"/>
  <c r="I2550" i="31"/>
  <c r="A2550" i="31" s="1"/>
  <c r="W2549" i="31"/>
  <c r="T2549" i="31"/>
  <c r="I2549" i="31"/>
  <c r="A2549" i="31"/>
  <c r="W2548" i="31"/>
  <c r="T2548" i="31"/>
  <c r="I2548" i="31"/>
  <c r="A2548" i="31" s="1"/>
  <c r="W2547" i="31"/>
  <c r="T2547" i="31"/>
  <c r="I2547" i="31"/>
  <c r="A2547" i="31"/>
  <c r="W2546" i="31"/>
  <c r="T2546" i="31"/>
  <c r="I2546" i="31"/>
  <c r="A2546" i="31" s="1"/>
  <c r="W2545" i="31"/>
  <c r="T2545" i="31"/>
  <c r="I2545" i="31"/>
  <c r="A2545" i="31"/>
  <c r="W2544" i="31"/>
  <c r="T2544" i="31"/>
  <c r="I2544" i="31"/>
  <c r="A2544" i="31" s="1"/>
  <c r="W2543" i="31"/>
  <c r="T2543" i="31"/>
  <c r="I2543" i="31"/>
  <c r="A2543" i="31"/>
  <c r="W2542" i="31"/>
  <c r="T2542" i="31"/>
  <c r="I2542" i="31"/>
  <c r="A2542" i="31" s="1"/>
  <c r="W2541" i="31"/>
  <c r="T2541" i="31"/>
  <c r="I2541" i="31"/>
  <c r="A2541" i="31"/>
  <c r="W2540" i="31"/>
  <c r="T2540" i="31"/>
  <c r="I2540" i="31"/>
  <c r="A2540" i="31" s="1"/>
  <c r="W2539" i="31"/>
  <c r="T2539" i="31"/>
  <c r="I2539" i="31"/>
  <c r="A2539" i="31"/>
  <c r="W2538" i="31"/>
  <c r="T2538" i="31"/>
  <c r="I2538" i="31"/>
  <c r="A2538" i="31" s="1"/>
  <c r="W2537" i="31"/>
  <c r="T2537" i="31"/>
  <c r="I2537" i="31"/>
  <c r="A2537" i="31"/>
  <c r="W2536" i="31"/>
  <c r="T2536" i="31"/>
  <c r="I2536" i="31"/>
  <c r="A2536" i="31" s="1"/>
  <c r="W2535" i="31"/>
  <c r="T2535" i="31"/>
  <c r="I2535" i="31"/>
  <c r="A2535" i="31"/>
  <c r="W2534" i="31"/>
  <c r="T2534" i="31"/>
  <c r="I2534" i="31"/>
  <c r="A2534" i="31" s="1"/>
  <c r="W2533" i="31"/>
  <c r="T2533" i="31"/>
  <c r="I2533" i="31"/>
  <c r="A2533" i="31"/>
  <c r="W2532" i="31"/>
  <c r="T2532" i="31"/>
  <c r="I2532" i="31"/>
  <c r="A2532" i="31" s="1"/>
  <c r="W2531" i="31"/>
  <c r="T2531" i="31"/>
  <c r="I2531" i="31"/>
  <c r="A2531" i="31"/>
  <c r="W2530" i="31"/>
  <c r="T2530" i="31"/>
  <c r="I2530" i="31"/>
  <c r="A2530" i="31" s="1"/>
  <c r="W2529" i="31"/>
  <c r="T2529" i="31"/>
  <c r="I2529" i="31"/>
  <c r="A2529" i="31" s="1"/>
  <c r="W2528" i="31"/>
  <c r="T2528" i="31"/>
  <c r="I2528" i="31"/>
  <c r="A2528" i="31" s="1"/>
  <c r="W2527" i="31"/>
  <c r="T2527" i="31"/>
  <c r="I2527" i="31"/>
  <c r="A2527" i="31"/>
  <c r="W2526" i="31"/>
  <c r="T2526" i="31"/>
  <c r="I2526" i="31"/>
  <c r="A2526" i="31" s="1"/>
  <c r="W2525" i="31"/>
  <c r="T2525" i="31"/>
  <c r="I2525" i="31"/>
  <c r="A2525" i="31" s="1"/>
  <c r="W2524" i="31"/>
  <c r="T2524" i="31"/>
  <c r="I2524" i="31"/>
  <c r="A2524" i="31" s="1"/>
  <c r="W2523" i="31"/>
  <c r="T2523" i="31"/>
  <c r="I2523" i="31"/>
  <c r="A2523" i="31" s="1"/>
  <c r="W2522" i="31"/>
  <c r="T2522" i="31"/>
  <c r="I2522" i="31"/>
  <c r="A2522" i="31" s="1"/>
  <c r="W2521" i="31"/>
  <c r="T2521" i="31"/>
  <c r="I2521" i="31"/>
  <c r="A2521" i="31"/>
  <c r="W2520" i="31"/>
  <c r="T2520" i="31"/>
  <c r="I2520" i="31"/>
  <c r="A2520" i="31" s="1"/>
  <c r="W2519" i="31"/>
  <c r="T2519" i="31"/>
  <c r="I2519" i="31"/>
  <c r="A2519" i="31" s="1"/>
  <c r="W2518" i="31"/>
  <c r="T2518" i="31"/>
  <c r="I2518" i="31"/>
  <c r="A2518" i="31" s="1"/>
  <c r="W2517" i="31"/>
  <c r="T2517" i="31"/>
  <c r="I2517" i="31"/>
  <c r="A2517" i="31"/>
  <c r="W2516" i="31"/>
  <c r="T2516" i="31"/>
  <c r="I2516" i="31"/>
  <c r="A2516" i="31" s="1"/>
  <c r="W2515" i="31"/>
  <c r="T2515" i="31"/>
  <c r="I2515" i="31"/>
  <c r="A2515" i="31"/>
  <c r="W2514" i="31"/>
  <c r="T2514" i="31"/>
  <c r="I2514" i="31"/>
  <c r="A2514" i="31" s="1"/>
  <c r="W2513" i="31"/>
  <c r="T2513" i="31"/>
  <c r="I2513" i="31"/>
  <c r="A2513" i="31" s="1"/>
  <c r="W2512" i="31"/>
  <c r="T2512" i="31"/>
  <c r="I2512" i="31"/>
  <c r="A2512" i="31" s="1"/>
  <c r="W2511" i="31"/>
  <c r="T2511" i="31"/>
  <c r="I2511" i="31"/>
  <c r="A2511" i="31"/>
  <c r="W2510" i="31"/>
  <c r="T2510" i="31"/>
  <c r="I2510" i="31"/>
  <c r="A2510" i="31" s="1"/>
  <c r="W2509" i="31"/>
  <c r="T2509" i="31"/>
  <c r="I2509" i="31"/>
  <c r="A2509" i="31" s="1"/>
  <c r="W2508" i="31"/>
  <c r="T2508" i="31"/>
  <c r="I2508" i="31"/>
  <c r="A2508" i="31" s="1"/>
  <c r="W2507" i="31"/>
  <c r="T2507" i="31"/>
  <c r="I2507" i="31"/>
  <c r="A2507" i="31" s="1"/>
  <c r="W2506" i="31"/>
  <c r="T2506" i="31"/>
  <c r="I2506" i="31"/>
  <c r="A2506" i="31" s="1"/>
  <c r="W2505" i="31"/>
  <c r="T2505" i="31"/>
  <c r="I2505" i="31"/>
  <c r="A2505" i="31"/>
  <c r="W2504" i="31"/>
  <c r="T2504" i="31"/>
  <c r="I2504" i="31"/>
  <c r="A2504" i="31" s="1"/>
  <c r="W2503" i="31"/>
  <c r="T2503" i="31"/>
  <c r="I2503" i="31"/>
  <c r="A2503" i="31" s="1"/>
  <c r="W2502" i="31"/>
  <c r="T2502" i="31"/>
  <c r="I2502" i="31"/>
  <c r="A2502" i="31" s="1"/>
  <c r="W2501" i="31"/>
  <c r="T2501" i="31"/>
  <c r="I2501" i="31"/>
  <c r="A2501" i="31"/>
  <c r="W2500" i="31"/>
  <c r="T2500" i="31"/>
  <c r="I2500" i="31"/>
  <c r="A2500" i="31" s="1"/>
  <c r="W2499" i="31"/>
  <c r="T2499" i="31"/>
  <c r="I2499" i="31"/>
  <c r="A2499" i="31"/>
  <c r="W2498" i="31"/>
  <c r="T2498" i="31"/>
  <c r="I2498" i="31"/>
  <c r="A2498" i="31" s="1"/>
  <c r="W2497" i="31"/>
  <c r="T2497" i="31"/>
  <c r="I2497" i="31"/>
  <c r="A2497" i="31" s="1"/>
  <c r="W2496" i="31"/>
  <c r="T2496" i="31"/>
  <c r="I2496" i="31"/>
  <c r="A2496" i="31" s="1"/>
  <c r="W2495" i="31"/>
  <c r="T2495" i="31"/>
  <c r="I2495" i="31"/>
  <c r="A2495" i="31"/>
  <c r="W2494" i="31"/>
  <c r="T2494" i="31"/>
  <c r="I2494" i="31"/>
  <c r="A2494" i="31" s="1"/>
  <c r="W2493" i="31"/>
  <c r="T2493" i="31"/>
  <c r="I2493" i="31"/>
  <c r="A2493" i="31" s="1"/>
  <c r="W2492" i="31"/>
  <c r="T2492" i="31"/>
  <c r="I2492" i="31"/>
  <c r="A2492" i="31" s="1"/>
  <c r="W2491" i="31"/>
  <c r="T2491" i="31"/>
  <c r="I2491" i="31"/>
  <c r="A2491" i="31" s="1"/>
  <c r="W2490" i="31"/>
  <c r="T2490" i="31"/>
  <c r="I2490" i="31"/>
  <c r="A2490" i="31" s="1"/>
  <c r="W2489" i="31"/>
  <c r="T2489" i="31"/>
  <c r="I2489" i="31"/>
  <c r="A2489" i="31"/>
  <c r="W2488" i="31"/>
  <c r="T2488" i="31"/>
  <c r="I2488" i="31"/>
  <c r="A2488" i="31" s="1"/>
  <c r="W2487" i="31"/>
  <c r="T2487" i="31"/>
  <c r="I2487" i="31"/>
  <c r="A2487" i="31" s="1"/>
  <c r="W2486" i="31"/>
  <c r="T2486" i="31"/>
  <c r="I2486" i="31"/>
  <c r="A2486" i="31" s="1"/>
  <c r="W2485" i="31"/>
  <c r="T2485" i="31"/>
  <c r="I2485" i="31"/>
  <c r="A2485" i="31"/>
  <c r="W2484" i="31"/>
  <c r="T2484" i="31"/>
  <c r="I2484" i="31"/>
  <c r="A2484" i="31" s="1"/>
  <c r="W2483" i="31"/>
  <c r="T2483" i="31"/>
  <c r="I2483" i="31"/>
  <c r="A2483" i="31"/>
  <c r="W2482" i="31"/>
  <c r="T2482" i="31"/>
  <c r="I2482" i="31"/>
  <c r="A2482" i="31" s="1"/>
  <c r="W2481" i="31"/>
  <c r="T2481" i="31"/>
  <c r="I2481" i="31"/>
  <c r="A2481" i="31" s="1"/>
  <c r="W2480" i="31"/>
  <c r="T2480" i="31"/>
  <c r="I2480" i="31"/>
  <c r="A2480" i="31" s="1"/>
  <c r="W2479" i="31"/>
  <c r="T2479" i="31"/>
  <c r="I2479" i="31"/>
  <c r="A2479" i="31"/>
  <c r="W2478" i="31"/>
  <c r="T2478" i="31"/>
  <c r="I2478" i="31"/>
  <c r="A2478" i="31" s="1"/>
  <c r="W2477" i="31"/>
  <c r="T2477" i="31"/>
  <c r="I2477" i="31"/>
  <c r="A2477" i="31" s="1"/>
  <c r="W2476" i="31"/>
  <c r="T2476" i="31"/>
  <c r="I2476" i="31"/>
  <c r="A2476" i="31" s="1"/>
  <c r="W2475" i="31"/>
  <c r="T2475" i="31"/>
  <c r="I2475" i="31"/>
  <c r="A2475" i="31" s="1"/>
  <c r="W2474" i="31"/>
  <c r="T2474" i="31"/>
  <c r="I2474" i="31"/>
  <c r="A2474" i="31" s="1"/>
  <c r="W2473" i="31"/>
  <c r="T2473" i="31"/>
  <c r="I2473" i="31"/>
  <c r="A2473" i="31"/>
  <c r="W2472" i="31"/>
  <c r="T2472" i="31"/>
  <c r="I2472" i="31"/>
  <c r="A2472" i="31" s="1"/>
  <c r="W2471" i="31"/>
  <c r="T2471" i="31"/>
  <c r="I2471" i="31"/>
  <c r="A2471" i="31" s="1"/>
  <c r="W2470" i="31"/>
  <c r="T2470" i="31"/>
  <c r="I2470" i="31"/>
  <c r="A2470" i="31" s="1"/>
  <c r="W2469" i="31"/>
  <c r="T2469" i="31"/>
  <c r="I2469" i="31"/>
  <c r="A2469" i="31"/>
  <c r="W2468" i="31"/>
  <c r="T2468" i="31"/>
  <c r="I2468" i="31"/>
  <c r="A2468" i="31" s="1"/>
  <c r="W2467" i="31"/>
  <c r="T2467" i="31"/>
  <c r="I2467" i="31"/>
  <c r="A2467" i="31"/>
  <c r="W2466" i="31"/>
  <c r="T2466" i="31"/>
  <c r="I2466" i="31"/>
  <c r="A2466" i="31" s="1"/>
  <c r="W2465" i="31"/>
  <c r="T2465" i="31"/>
  <c r="I2465" i="31"/>
  <c r="A2465" i="31" s="1"/>
  <c r="W2464" i="31"/>
  <c r="T2464" i="31"/>
  <c r="I2464" i="31"/>
  <c r="A2464" i="31" s="1"/>
  <c r="W2463" i="31"/>
  <c r="T2463" i="31"/>
  <c r="I2463" i="31"/>
  <c r="A2463" i="31"/>
  <c r="W2462" i="31"/>
  <c r="T2462" i="31"/>
  <c r="I2462" i="31"/>
  <c r="A2462" i="31" s="1"/>
  <c r="W2461" i="31"/>
  <c r="T2461" i="31"/>
  <c r="I2461" i="31"/>
  <c r="A2461" i="31" s="1"/>
  <c r="W2460" i="31"/>
  <c r="T2460" i="31"/>
  <c r="I2460" i="31"/>
  <c r="A2460" i="31" s="1"/>
  <c r="W2459" i="31"/>
  <c r="T2459" i="31"/>
  <c r="I2459" i="31"/>
  <c r="A2459" i="31" s="1"/>
  <c r="W2458" i="31"/>
  <c r="T2458" i="31"/>
  <c r="I2458" i="31"/>
  <c r="A2458" i="31" s="1"/>
  <c r="W2457" i="31"/>
  <c r="T2457" i="31"/>
  <c r="I2457" i="31"/>
  <c r="A2457" i="31"/>
  <c r="W2456" i="31"/>
  <c r="T2456" i="31"/>
  <c r="I2456" i="31"/>
  <c r="A2456" i="31" s="1"/>
  <c r="W2455" i="31"/>
  <c r="T2455" i="31"/>
  <c r="I2455" i="31"/>
  <c r="A2455" i="31" s="1"/>
  <c r="W2454" i="31"/>
  <c r="T2454" i="31"/>
  <c r="I2454" i="31"/>
  <c r="A2454" i="31" s="1"/>
  <c r="W2453" i="31"/>
  <c r="T2453" i="31"/>
  <c r="I2453" i="31"/>
  <c r="A2453" i="31"/>
  <c r="W2452" i="31"/>
  <c r="T2452" i="31"/>
  <c r="I2452" i="31"/>
  <c r="A2452" i="31" s="1"/>
  <c r="W2451" i="31"/>
  <c r="T2451" i="31"/>
  <c r="I2451" i="31"/>
  <c r="A2451" i="31"/>
  <c r="W2450" i="31"/>
  <c r="T2450" i="31"/>
  <c r="I2450" i="31"/>
  <c r="A2450" i="31" s="1"/>
  <c r="W2449" i="31"/>
  <c r="T2449" i="31"/>
  <c r="I2449" i="31"/>
  <c r="A2449" i="31" s="1"/>
  <c r="W2448" i="31"/>
  <c r="T2448" i="31"/>
  <c r="I2448" i="31"/>
  <c r="A2448" i="31" s="1"/>
  <c r="W2447" i="31"/>
  <c r="T2447" i="31"/>
  <c r="I2447" i="31"/>
  <c r="A2447" i="31"/>
  <c r="W2446" i="31"/>
  <c r="T2446" i="31"/>
  <c r="I2446" i="31"/>
  <c r="A2446" i="31" s="1"/>
  <c r="W2445" i="31"/>
  <c r="T2445" i="31"/>
  <c r="I2445" i="31"/>
  <c r="A2445" i="31" s="1"/>
  <c r="W2444" i="31"/>
  <c r="T2444" i="31"/>
  <c r="I2444" i="31"/>
  <c r="A2444" i="31" s="1"/>
  <c r="W2443" i="31"/>
  <c r="T2443" i="31"/>
  <c r="I2443" i="31"/>
  <c r="A2443" i="31" s="1"/>
  <c r="W2442" i="31"/>
  <c r="T2442" i="31"/>
  <c r="I2442" i="31"/>
  <c r="A2442" i="31" s="1"/>
  <c r="W2441" i="31"/>
  <c r="T2441" i="31"/>
  <c r="I2441" i="31"/>
  <c r="A2441" i="31"/>
  <c r="W2440" i="31"/>
  <c r="T2440" i="31"/>
  <c r="I2440" i="31"/>
  <c r="A2440" i="31" s="1"/>
  <c r="W2439" i="31"/>
  <c r="T2439" i="31"/>
  <c r="I2439" i="31"/>
  <c r="A2439" i="31" s="1"/>
  <c r="W2438" i="31"/>
  <c r="T2438" i="31"/>
  <c r="I2438" i="31"/>
  <c r="A2438" i="31" s="1"/>
  <c r="W2437" i="31"/>
  <c r="T2437" i="31"/>
  <c r="I2437" i="31"/>
  <c r="A2437" i="31"/>
  <c r="W2436" i="31"/>
  <c r="T2436" i="31"/>
  <c r="I2436" i="31"/>
  <c r="A2436" i="31" s="1"/>
  <c r="W2435" i="31"/>
  <c r="T2435" i="31"/>
  <c r="I2435" i="31"/>
  <c r="A2435" i="31"/>
  <c r="W2434" i="31"/>
  <c r="T2434" i="31"/>
  <c r="I2434" i="31"/>
  <c r="A2434" i="31" s="1"/>
  <c r="W2433" i="31"/>
  <c r="T2433" i="31"/>
  <c r="I2433" i="31"/>
  <c r="A2433" i="31" s="1"/>
  <c r="W2432" i="31"/>
  <c r="T2432" i="31"/>
  <c r="I2432" i="31"/>
  <c r="A2432" i="31" s="1"/>
  <c r="W2431" i="31"/>
  <c r="T2431" i="31"/>
  <c r="I2431" i="31"/>
  <c r="A2431" i="31"/>
  <c r="W2430" i="31"/>
  <c r="T2430" i="31"/>
  <c r="I2430" i="31"/>
  <c r="A2430" i="31" s="1"/>
  <c r="W2429" i="31"/>
  <c r="T2429" i="31"/>
  <c r="I2429" i="31"/>
  <c r="A2429" i="31" s="1"/>
  <c r="W2428" i="31"/>
  <c r="T2428" i="31"/>
  <c r="I2428" i="31"/>
  <c r="A2428" i="31" s="1"/>
  <c r="W2427" i="31"/>
  <c r="T2427" i="31"/>
  <c r="I2427" i="31"/>
  <c r="A2427" i="31" s="1"/>
  <c r="W2426" i="31"/>
  <c r="T2426" i="31"/>
  <c r="I2426" i="31"/>
  <c r="A2426" i="31"/>
  <c r="W2425" i="31"/>
  <c r="T2425" i="31"/>
  <c r="I2425" i="31"/>
  <c r="A2425" i="31" s="1"/>
  <c r="W2424" i="31"/>
  <c r="T2424" i="31"/>
  <c r="I2424" i="31"/>
  <c r="A2424" i="31"/>
  <c r="W2423" i="31"/>
  <c r="T2423" i="31"/>
  <c r="I2423" i="31"/>
  <c r="A2423" i="31" s="1"/>
  <c r="W2422" i="31"/>
  <c r="T2422" i="31"/>
  <c r="I2422" i="31"/>
  <c r="A2422" i="31"/>
  <c r="W2421" i="31"/>
  <c r="T2421" i="31"/>
  <c r="I2421" i="31"/>
  <c r="A2421" i="31" s="1"/>
  <c r="W2420" i="31"/>
  <c r="T2420" i="31"/>
  <c r="I2420" i="31"/>
  <c r="A2420" i="31"/>
  <c r="W2419" i="31"/>
  <c r="T2419" i="31"/>
  <c r="I2419" i="31"/>
  <c r="A2419" i="31" s="1"/>
  <c r="W2418" i="31"/>
  <c r="T2418" i="31"/>
  <c r="I2418" i="31"/>
  <c r="A2418" i="31"/>
  <c r="W2417" i="31"/>
  <c r="T2417" i="31"/>
  <c r="I2417" i="31"/>
  <c r="A2417" i="31" s="1"/>
  <c r="W2416" i="31"/>
  <c r="T2416" i="31"/>
  <c r="I2416" i="31"/>
  <c r="A2416" i="31"/>
  <c r="W2415" i="31"/>
  <c r="T2415" i="31"/>
  <c r="I2415" i="31"/>
  <c r="A2415" i="31" s="1"/>
  <c r="W2414" i="31"/>
  <c r="T2414" i="31"/>
  <c r="I2414" i="31"/>
  <c r="A2414" i="31"/>
  <c r="W2413" i="31"/>
  <c r="T2413" i="31"/>
  <c r="I2413" i="31"/>
  <c r="A2413" i="31" s="1"/>
  <c r="W2412" i="31"/>
  <c r="T2412" i="31"/>
  <c r="I2412" i="31"/>
  <c r="A2412" i="31"/>
  <c r="W2411" i="31"/>
  <c r="T2411" i="31"/>
  <c r="I2411" i="31"/>
  <c r="A2411" i="31" s="1"/>
  <c r="W2410" i="31"/>
  <c r="T2410" i="31"/>
  <c r="I2410" i="31"/>
  <c r="A2410" i="31"/>
  <c r="W2409" i="31"/>
  <c r="T2409" i="31"/>
  <c r="I2409" i="31"/>
  <c r="A2409" i="31" s="1"/>
  <c r="W2408" i="31"/>
  <c r="T2408" i="31"/>
  <c r="I2408" i="31"/>
  <c r="A2408" i="31"/>
  <c r="W2407" i="31"/>
  <c r="T2407" i="31"/>
  <c r="I2407" i="31"/>
  <c r="A2407" i="31" s="1"/>
  <c r="W2406" i="31"/>
  <c r="T2406" i="31"/>
  <c r="I2406" i="31"/>
  <c r="A2406" i="31"/>
  <c r="W2405" i="31"/>
  <c r="T2405" i="31"/>
  <c r="I2405" i="31"/>
  <c r="A2405" i="31" s="1"/>
  <c r="W2404" i="31"/>
  <c r="T2404" i="31"/>
  <c r="I2404" i="31"/>
  <c r="A2404" i="31"/>
  <c r="W2403" i="31"/>
  <c r="T2403" i="31"/>
  <c r="I2403" i="31"/>
  <c r="A2403" i="31" s="1"/>
  <c r="W2402" i="31"/>
  <c r="T2402" i="31"/>
  <c r="I2402" i="31"/>
  <c r="A2402" i="31"/>
  <c r="W2401" i="31"/>
  <c r="T2401" i="31"/>
  <c r="I2401" i="31"/>
  <c r="A2401" i="31" s="1"/>
  <c r="W2400" i="31"/>
  <c r="T2400" i="31"/>
  <c r="I2400" i="31"/>
  <c r="A2400" i="31"/>
  <c r="W2399" i="31"/>
  <c r="T2399" i="31"/>
  <c r="I2399" i="31"/>
  <c r="A2399" i="31" s="1"/>
  <c r="W2398" i="31"/>
  <c r="T2398" i="31"/>
  <c r="I2398" i="31"/>
  <c r="A2398" i="31"/>
  <c r="W2397" i="31"/>
  <c r="T2397" i="31"/>
  <c r="I2397" i="31"/>
  <c r="A2397" i="31" s="1"/>
  <c r="W2396" i="31"/>
  <c r="T2396" i="31"/>
  <c r="I2396" i="31"/>
  <c r="A2396" i="31"/>
  <c r="W2395" i="31"/>
  <c r="T2395" i="31"/>
  <c r="I2395" i="31"/>
  <c r="A2395" i="31" s="1"/>
  <c r="W2394" i="31"/>
  <c r="T2394" i="31"/>
  <c r="I2394" i="31"/>
  <c r="A2394" i="31"/>
  <c r="W2393" i="31"/>
  <c r="T2393" i="31"/>
  <c r="I2393" i="31"/>
  <c r="A2393" i="31" s="1"/>
  <c r="W2392" i="31"/>
  <c r="T2392" i="31"/>
  <c r="I2392" i="31"/>
  <c r="A2392" i="31"/>
  <c r="W2391" i="31"/>
  <c r="T2391" i="31"/>
  <c r="I2391" i="31"/>
  <c r="A2391" i="31" s="1"/>
  <c r="W2390" i="31"/>
  <c r="T2390" i="31"/>
  <c r="I2390" i="31"/>
  <c r="A2390" i="31"/>
  <c r="W2389" i="31"/>
  <c r="T2389" i="31"/>
  <c r="I2389" i="31"/>
  <c r="A2389" i="31" s="1"/>
  <c r="W2388" i="31"/>
  <c r="T2388" i="31"/>
  <c r="I2388" i="31"/>
  <c r="A2388" i="31"/>
  <c r="W2387" i="31"/>
  <c r="T2387" i="31"/>
  <c r="I2387" i="31"/>
  <c r="A2387" i="31" s="1"/>
  <c r="W2386" i="31"/>
  <c r="T2386" i="31"/>
  <c r="I2386" i="31"/>
  <c r="A2386" i="31"/>
  <c r="W2385" i="31"/>
  <c r="T2385" i="31"/>
  <c r="I2385" i="31"/>
  <c r="A2385" i="31" s="1"/>
  <c r="W2384" i="31"/>
  <c r="T2384" i="31"/>
  <c r="I2384" i="31"/>
  <c r="A2384" i="31"/>
  <c r="W2383" i="31"/>
  <c r="T2383" i="31"/>
  <c r="I2383" i="31"/>
  <c r="A2383" i="31" s="1"/>
  <c r="W2382" i="31"/>
  <c r="T2382" i="31"/>
  <c r="I2382" i="31"/>
  <c r="A2382" i="31"/>
  <c r="W2381" i="31"/>
  <c r="T2381" i="31"/>
  <c r="I2381" i="31"/>
  <c r="A2381" i="31" s="1"/>
  <c r="W2380" i="31"/>
  <c r="T2380" i="31"/>
  <c r="I2380" i="31"/>
  <c r="A2380" i="31"/>
  <c r="W2379" i="31"/>
  <c r="T2379" i="31"/>
  <c r="I2379" i="31"/>
  <c r="A2379" i="31" s="1"/>
  <c r="W2378" i="31"/>
  <c r="T2378" i="31"/>
  <c r="I2378" i="31"/>
  <c r="A2378" i="31"/>
  <c r="W2377" i="31"/>
  <c r="T2377" i="31"/>
  <c r="I2377" i="31"/>
  <c r="A2377" i="31" s="1"/>
  <c r="W2376" i="31"/>
  <c r="T2376" i="31"/>
  <c r="I2376" i="31"/>
  <c r="A2376" i="31"/>
  <c r="W2375" i="31"/>
  <c r="T2375" i="31"/>
  <c r="I2375" i="31"/>
  <c r="A2375" i="31" s="1"/>
  <c r="W2374" i="31"/>
  <c r="T2374" i="31"/>
  <c r="I2374" i="31"/>
  <c r="A2374" i="31"/>
  <c r="W2373" i="31"/>
  <c r="T2373" i="31"/>
  <c r="I2373" i="31"/>
  <c r="A2373" i="31" s="1"/>
  <c r="W2372" i="31"/>
  <c r="T2372" i="31"/>
  <c r="I2372" i="31"/>
  <c r="A2372" i="31"/>
  <c r="W2371" i="31"/>
  <c r="T2371" i="31"/>
  <c r="I2371" i="31"/>
  <c r="A2371" i="31" s="1"/>
  <c r="W2370" i="31"/>
  <c r="T2370" i="31"/>
  <c r="I2370" i="31"/>
  <c r="A2370" i="31"/>
  <c r="W2369" i="31"/>
  <c r="T2369" i="31"/>
  <c r="I2369" i="31"/>
  <c r="A2369" i="31" s="1"/>
  <c r="W2368" i="31"/>
  <c r="T2368" i="31"/>
  <c r="I2368" i="31"/>
  <c r="A2368" i="31"/>
  <c r="W2367" i="31"/>
  <c r="T2367" i="31"/>
  <c r="I2367" i="31"/>
  <c r="A2367" i="31" s="1"/>
  <c r="W2366" i="31"/>
  <c r="T2366" i="31"/>
  <c r="I2366" i="31"/>
  <c r="A2366" i="31"/>
  <c r="W2365" i="31"/>
  <c r="T2365" i="31"/>
  <c r="I2365" i="31"/>
  <c r="A2365" i="31" s="1"/>
  <c r="W2364" i="31"/>
  <c r="T2364" i="31"/>
  <c r="I2364" i="31"/>
  <c r="A2364" i="31"/>
  <c r="W2363" i="31"/>
  <c r="T2363" i="31"/>
  <c r="I2363" i="31"/>
  <c r="A2363" i="31" s="1"/>
  <c r="W2362" i="31"/>
  <c r="T2362" i="31"/>
  <c r="I2362" i="31"/>
  <c r="A2362" i="31"/>
  <c r="W2361" i="31"/>
  <c r="T2361" i="31"/>
  <c r="I2361" i="31"/>
  <c r="A2361" i="31" s="1"/>
  <c r="W2360" i="31"/>
  <c r="T2360" i="31"/>
  <c r="I2360" i="31"/>
  <c r="A2360" i="31"/>
  <c r="W2359" i="31"/>
  <c r="T2359" i="31"/>
  <c r="I2359" i="31"/>
  <c r="A2359" i="31" s="1"/>
  <c r="W2358" i="31"/>
  <c r="T2358" i="31"/>
  <c r="I2358" i="31"/>
  <c r="A2358" i="31"/>
  <c r="W2357" i="31"/>
  <c r="T2357" i="31"/>
  <c r="I2357" i="31"/>
  <c r="A2357" i="31" s="1"/>
  <c r="W2356" i="31"/>
  <c r="T2356" i="31"/>
  <c r="I2356" i="31"/>
  <c r="A2356" i="31"/>
  <c r="W2355" i="31"/>
  <c r="T2355" i="31"/>
  <c r="I2355" i="31"/>
  <c r="A2355" i="31" s="1"/>
  <c r="W2354" i="31"/>
  <c r="T2354" i="31"/>
  <c r="I2354" i="31"/>
  <c r="A2354" i="31"/>
  <c r="W2353" i="31"/>
  <c r="T2353" i="31"/>
  <c r="I2353" i="31"/>
  <c r="A2353" i="31" s="1"/>
  <c r="W2352" i="31"/>
  <c r="T2352" i="31"/>
  <c r="I2352" i="31"/>
  <c r="A2352" i="31"/>
  <c r="W2351" i="31"/>
  <c r="T2351" i="31"/>
  <c r="I2351" i="31"/>
  <c r="A2351" i="31" s="1"/>
  <c r="W2350" i="31"/>
  <c r="T2350" i="31"/>
  <c r="I2350" i="31"/>
  <c r="A2350" i="31"/>
  <c r="W2349" i="31"/>
  <c r="T2349" i="31"/>
  <c r="I2349" i="31"/>
  <c r="A2349" i="31" s="1"/>
  <c r="W2348" i="31"/>
  <c r="T2348" i="31"/>
  <c r="I2348" i="31"/>
  <c r="A2348" i="31"/>
  <c r="W2347" i="31"/>
  <c r="T2347" i="31"/>
  <c r="I2347" i="31"/>
  <c r="A2347" i="31" s="1"/>
  <c r="W2346" i="31"/>
  <c r="T2346" i="31"/>
  <c r="I2346" i="31"/>
  <c r="A2346" i="31"/>
  <c r="W2345" i="31"/>
  <c r="T2345" i="31"/>
  <c r="I2345" i="31"/>
  <c r="A2345" i="31" s="1"/>
  <c r="W2344" i="31"/>
  <c r="T2344" i="31"/>
  <c r="I2344" i="31"/>
  <c r="A2344" i="31"/>
  <c r="W2343" i="31"/>
  <c r="T2343" i="31"/>
  <c r="I2343" i="31"/>
  <c r="A2343" i="31" s="1"/>
  <c r="W2342" i="31"/>
  <c r="T2342" i="31"/>
  <c r="I2342" i="31"/>
  <c r="A2342" i="31"/>
  <c r="W2341" i="31"/>
  <c r="T2341" i="31"/>
  <c r="I2341" i="31"/>
  <c r="A2341" i="31" s="1"/>
  <c r="W2340" i="31"/>
  <c r="T2340" i="31"/>
  <c r="I2340" i="31"/>
  <c r="A2340" i="31"/>
  <c r="W2339" i="31"/>
  <c r="T2339" i="31"/>
  <c r="I2339" i="31"/>
  <c r="A2339" i="31" s="1"/>
  <c r="W2338" i="31"/>
  <c r="T2338" i="31"/>
  <c r="I2338" i="31"/>
  <c r="A2338" i="31"/>
  <c r="W2337" i="31"/>
  <c r="T2337" i="31"/>
  <c r="I2337" i="31"/>
  <c r="A2337" i="31" s="1"/>
  <c r="W2336" i="31"/>
  <c r="T2336" i="31"/>
  <c r="I2336" i="31"/>
  <c r="A2336" i="31"/>
  <c r="W2335" i="31"/>
  <c r="T2335" i="31"/>
  <c r="I2335" i="31"/>
  <c r="A2335" i="31" s="1"/>
  <c r="W2334" i="31"/>
  <c r="T2334" i="31"/>
  <c r="I2334" i="31"/>
  <c r="A2334" i="31"/>
  <c r="W2333" i="31"/>
  <c r="T2333" i="31"/>
  <c r="I2333" i="31"/>
  <c r="A2333" i="31" s="1"/>
  <c r="W2332" i="31"/>
  <c r="T2332" i="31"/>
  <c r="I2332" i="31"/>
  <c r="A2332" i="31"/>
  <c r="W2331" i="31"/>
  <c r="T2331" i="31"/>
  <c r="I2331" i="31"/>
  <c r="A2331" i="31" s="1"/>
  <c r="W2330" i="31"/>
  <c r="T2330" i="31"/>
  <c r="I2330" i="31"/>
  <c r="A2330" i="31"/>
  <c r="W2329" i="31"/>
  <c r="T2329" i="31"/>
  <c r="I2329" i="31"/>
  <c r="A2329" i="31" s="1"/>
  <c r="W2328" i="31"/>
  <c r="T2328" i="31"/>
  <c r="I2328" i="31"/>
  <c r="A2328" i="31"/>
  <c r="W2327" i="31"/>
  <c r="T2327" i="31"/>
  <c r="I2327" i="31"/>
  <c r="A2327" i="31" s="1"/>
  <c r="W2326" i="31"/>
  <c r="T2326" i="31"/>
  <c r="I2326" i="31"/>
  <c r="A2326" i="31"/>
  <c r="W2325" i="31"/>
  <c r="T2325" i="31"/>
  <c r="I2325" i="31"/>
  <c r="A2325" i="31" s="1"/>
  <c r="W2324" i="31"/>
  <c r="T2324" i="31"/>
  <c r="I2324" i="31"/>
  <c r="A2324" i="31"/>
  <c r="W2323" i="31"/>
  <c r="T2323" i="31"/>
  <c r="I2323" i="31"/>
  <c r="A2323" i="31" s="1"/>
  <c r="W2322" i="31"/>
  <c r="T2322" i="31"/>
  <c r="I2322" i="31"/>
  <c r="A2322" i="31"/>
  <c r="W2321" i="31"/>
  <c r="T2321" i="31"/>
  <c r="I2321" i="31"/>
  <c r="A2321" i="31" s="1"/>
  <c r="W2320" i="31"/>
  <c r="T2320" i="31"/>
  <c r="I2320" i="31"/>
  <c r="A2320" i="31"/>
  <c r="W2319" i="31"/>
  <c r="T2319" i="31"/>
  <c r="I2319" i="31"/>
  <c r="A2319" i="31" s="1"/>
  <c r="W2318" i="31"/>
  <c r="T2318" i="31"/>
  <c r="I2318" i="31"/>
  <c r="A2318" i="31"/>
  <c r="W2317" i="31"/>
  <c r="T2317" i="31"/>
  <c r="I2317" i="31"/>
  <c r="A2317" i="31" s="1"/>
  <c r="W2316" i="31"/>
  <c r="T2316" i="31"/>
  <c r="I2316" i="31"/>
  <c r="A2316" i="31"/>
  <c r="W2315" i="31"/>
  <c r="T2315" i="31"/>
  <c r="I2315" i="31"/>
  <c r="A2315" i="31" s="1"/>
  <c r="W2314" i="31"/>
  <c r="T2314" i="31"/>
  <c r="I2314" i="31"/>
  <c r="A2314" i="31"/>
  <c r="W2313" i="31"/>
  <c r="T2313" i="31"/>
  <c r="I2313" i="31"/>
  <c r="A2313" i="31" s="1"/>
  <c r="W2312" i="31"/>
  <c r="T2312" i="31"/>
  <c r="I2312" i="31"/>
  <c r="A2312" i="31"/>
  <c r="W2311" i="31"/>
  <c r="T2311" i="31"/>
  <c r="I2311" i="31"/>
  <c r="A2311" i="31" s="1"/>
  <c r="W2310" i="31"/>
  <c r="T2310" i="31"/>
  <c r="I2310" i="31"/>
  <c r="A2310" i="31"/>
  <c r="W2309" i="31"/>
  <c r="T2309" i="31"/>
  <c r="I2309" i="31"/>
  <c r="A2309" i="31" s="1"/>
  <c r="W2308" i="31"/>
  <c r="T2308" i="31"/>
  <c r="I2308" i="31"/>
  <c r="A2308" i="31"/>
  <c r="W2307" i="31"/>
  <c r="T2307" i="31"/>
  <c r="I2307" i="31"/>
  <c r="A2307" i="31" s="1"/>
  <c r="W2306" i="31"/>
  <c r="T2306" i="31"/>
  <c r="I2306" i="31"/>
  <c r="A2306" i="31"/>
  <c r="W2305" i="31"/>
  <c r="T2305" i="31"/>
  <c r="I2305" i="31"/>
  <c r="A2305" i="31" s="1"/>
  <c r="W2304" i="31"/>
  <c r="T2304" i="31"/>
  <c r="I2304" i="31"/>
  <c r="A2304" i="31"/>
  <c r="W2303" i="31"/>
  <c r="T2303" i="31"/>
  <c r="I2303" i="31"/>
  <c r="A2303" i="31" s="1"/>
  <c r="W2302" i="31"/>
  <c r="T2302" i="31"/>
  <c r="I2302" i="31"/>
  <c r="A2302" i="31" s="1"/>
  <c r="W2301" i="31"/>
  <c r="T2301" i="31"/>
  <c r="I2301" i="31"/>
  <c r="A2301" i="31" s="1"/>
  <c r="W2300" i="31"/>
  <c r="T2300" i="31"/>
  <c r="I2300" i="31"/>
  <c r="A2300" i="31"/>
  <c r="W2299" i="31"/>
  <c r="T2299" i="31"/>
  <c r="I2299" i="31"/>
  <c r="A2299" i="31" s="1"/>
  <c r="W2298" i="31"/>
  <c r="T2298" i="31"/>
  <c r="I2298" i="31"/>
  <c r="A2298" i="31" s="1"/>
  <c r="W2297" i="31"/>
  <c r="T2297" i="31"/>
  <c r="I2297" i="31"/>
  <c r="A2297" i="31" s="1"/>
  <c r="W2296" i="31"/>
  <c r="T2296" i="31"/>
  <c r="I2296" i="31"/>
  <c r="A2296" i="31"/>
  <c r="W2295" i="31"/>
  <c r="T2295" i="31"/>
  <c r="I2295" i="31"/>
  <c r="A2295" i="31" s="1"/>
  <c r="W2294" i="31"/>
  <c r="T2294" i="31"/>
  <c r="I2294" i="31"/>
  <c r="A2294" i="31"/>
  <c r="W2293" i="31"/>
  <c r="T2293" i="31"/>
  <c r="I2293" i="31"/>
  <c r="A2293" i="31" s="1"/>
  <c r="W2292" i="31"/>
  <c r="T2292" i="31"/>
  <c r="I2292" i="31"/>
  <c r="A2292" i="31" s="1"/>
  <c r="W2291" i="31"/>
  <c r="T2291" i="31"/>
  <c r="I2291" i="31"/>
  <c r="A2291" i="31" s="1"/>
  <c r="W2290" i="31"/>
  <c r="T2290" i="31"/>
  <c r="I2290" i="31"/>
  <c r="A2290" i="31"/>
  <c r="W2289" i="31"/>
  <c r="T2289" i="31"/>
  <c r="I2289" i="31"/>
  <c r="A2289" i="31" s="1"/>
  <c r="W2288" i="31"/>
  <c r="T2288" i="31"/>
  <c r="I2288" i="31"/>
  <c r="A2288" i="31"/>
  <c r="W2287" i="31"/>
  <c r="T2287" i="31"/>
  <c r="I2287" i="31"/>
  <c r="A2287" i="31" s="1"/>
  <c r="W2286" i="31"/>
  <c r="T2286" i="31"/>
  <c r="I2286" i="31"/>
  <c r="A2286" i="31" s="1"/>
  <c r="W2285" i="31"/>
  <c r="T2285" i="31"/>
  <c r="I2285" i="31"/>
  <c r="A2285" i="31" s="1"/>
  <c r="W2284" i="31"/>
  <c r="T2284" i="31"/>
  <c r="I2284" i="31"/>
  <c r="A2284" i="31"/>
  <c r="W2283" i="31"/>
  <c r="T2283" i="31"/>
  <c r="I2283" i="31"/>
  <c r="A2283" i="31" s="1"/>
  <c r="W2282" i="31"/>
  <c r="T2282" i="31"/>
  <c r="I2282" i="31"/>
  <c r="A2282" i="31" s="1"/>
  <c r="W2281" i="31"/>
  <c r="T2281" i="31"/>
  <c r="I2281" i="31"/>
  <c r="A2281" i="31" s="1"/>
  <c r="W2280" i="31"/>
  <c r="T2280" i="31"/>
  <c r="I2280" i="31"/>
  <c r="A2280" i="31"/>
  <c r="W2279" i="31"/>
  <c r="T2279" i="31"/>
  <c r="I2279" i="31"/>
  <c r="A2279" i="31" s="1"/>
  <c r="W2278" i="31"/>
  <c r="T2278" i="31"/>
  <c r="I2278" i="31"/>
  <c r="A2278" i="31"/>
  <c r="W2277" i="31"/>
  <c r="T2277" i="31"/>
  <c r="I2277" i="31"/>
  <c r="A2277" i="31" s="1"/>
  <c r="W2276" i="31"/>
  <c r="T2276" i="31"/>
  <c r="I2276" i="31"/>
  <c r="A2276" i="31"/>
  <c r="W2275" i="31"/>
  <c r="T2275" i="31"/>
  <c r="I2275" i="31"/>
  <c r="A2275" i="31" s="1"/>
  <c r="W2274" i="31"/>
  <c r="T2274" i="31"/>
  <c r="I2274" i="31"/>
  <c r="A2274" i="31"/>
  <c r="W2273" i="31"/>
  <c r="T2273" i="31"/>
  <c r="I2273" i="31"/>
  <c r="A2273" i="31" s="1"/>
  <c r="W2272" i="31"/>
  <c r="T2272" i="31"/>
  <c r="I2272" i="31"/>
  <c r="A2272" i="31"/>
  <c r="W2271" i="31"/>
  <c r="T2271" i="31"/>
  <c r="I2271" i="31"/>
  <c r="A2271" i="31" s="1"/>
  <c r="W2270" i="31"/>
  <c r="T2270" i="31"/>
  <c r="I2270" i="31"/>
  <c r="A2270" i="31" s="1"/>
  <c r="W2269" i="31"/>
  <c r="T2269" i="31"/>
  <c r="I2269" i="31"/>
  <c r="A2269" i="31" s="1"/>
  <c r="W2268" i="31"/>
  <c r="T2268" i="31"/>
  <c r="I2268" i="31"/>
  <c r="A2268" i="31"/>
  <c r="W2267" i="31"/>
  <c r="T2267" i="31"/>
  <c r="I2267" i="31"/>
  <c r="A2267" i="31" s="1"/>
  <c r="W2266" i="31"/>
  <c r="T2266" i="31"/>
  <c r="I2266" i="31"/>
  <c r="A2266" i="31" s="1"/>
  <c r="W2265" i="31"/>
  <c r="T2265" i="31"/>
  <c r="I2265" i="31"/>
  <c r="A2265" i="31" s="1"/>
  <c r="W2264" i="31"/>
  <c r="T2264" i="31"/>
  <c r="I2264" i="31"/>
  <c r="A2264" i="31"/>
  <c r="W2263" i="31"/>
  <c r="T2263" i="31"/>
  <c r="I2263" i="31"/>
  <c r="A2263" i="31" s="1"/>
  <c r="W2262" i="31"/>
  <c r="T2262" i="31"/>
  <c r="I2262" i="31"/>
  <c r="A2262" i="31"/>
  <c r="W2261" i="31"/>
  <c r="T2261" i="31"/>
  <c r="I2261" i="31"/>
  <c r="A2261" i="31" s="1"/>
  <c r="W2260" i="31"/>
  <c r="T2260" i="31"/>
  <c r="I2260" i="31"/>
  <c r="A2260" i="31"/>
  <c r="W2259" i="31"/>
  <c r="T2259" i="31"/>
  <c r="I2259" i="31"/>
  <c r="A2259" i="31" s="1"/>
  <c r="W2258" i="31"/>
  <c r="T2258" i="31"/>
  <c r="I2258" i="31"/>
  <c r="A2258" i="31"/>
  <c r="W2257" i="31"/>
  <c r="T2257" i="31"/>
  <c r="I2257" i="31"/>
  <c r="A2257" i="31" s="1"/>
  <c r="W2256" i="31"/>
  <c r="T2256" i="31"/>
  <c r="I2256" i="31"/>
  <c r="A2256" i="31"/>
  <c r="W2255" i="31"/>
  <c r="T2255" i="31"/>
  <c r="I2255" i="31"/>
  <c r="A2255" i="31" s="1"/>
  <c r="W2254" i="31"/>
  <c r="T2254" i="31"/>
  <c r="I2254" i="31"/>
  <c r="A2254" i="31" s="1"/>
  <c r="W2253" i="31"/>
  <c r="T2253" i="31"/>
  <c r="I2253" i="31"/>
  <c r="A2253" i="31" s="1"/>
  <c r="W2252" i="31"/>
  <c r="T2252" i="31"/>
  <c r="I2252" i="31"/>
  <c r="A2252" i="31"/>
  <c r="W2251" i="31"/>
  <c r="T2251" i="31"/>
  <c r="I2251" i="31"/>
  <c r="A2251" i="31" s="1"/>
  <c r="W2250" i="31"/>
  <c r="T2250" i="31"/>
  <c r="I2250" i="31"/>
  <c r="A2250" i="31" s="1"/>
  <c r="W2249" i="31"/>
  <c r="T2249" i="31"/>
  <c r="I2249" i="31"/>
  <c r="A2249" i="31" s="1"/>
  <c r="W2248" i="31"/>
  <c r="T2248" i="31"/>
  <c r="I2248" i="31"/>
  <c r="A2248" i="31"/>
  <c r="W2247" i="31"/>
  <c r="T2247" i="31"/>
  <c r="I2247" i="31"/>
  <c r="A2247" i="31" s="1"/>
  <c r="W2246" i="31"/>
  <c r="T2246" i="31"/>
  <c r="I2246" i="31"/>
  <c r="A2246" i="31"/>
  <c r="W2245" i="31"/>
  <c r="T2245" i="31"/>
  <c r="I2245" i="31"/>
  <c r="A2245" i="31" s="1"/>
  <c r="W2244" i="31"/>
  <c r="T2244" i="31"/>
  <c r="I2244" i="31"/>
  <c r="A2244" i="31"/>
  <c r="W2243" i="31"/>
  <c r="T2243" i="31"/>
  <c r="I2243" i="31"/>
  <c r="A2243" i="31" s="1"/>
  <c r="W2242" i="31"/>
  <c r="T2242" i="31"/>
  <c r="I2242" i="31"/>
  <c r="A2242" i="31"/>
  <c r="W2241" i="31"/>
  <c r="T2241" i="31"/>
  <c r="I2241" i="31"/>
  <c r="A2241" i="31" s="1"/>
  <c r="W2240" i="31"/>
  <c r="T2240" i="31"/>
  <c r="I2240" i="31"/>
  <c r="A2240" i="31"/>
  <c r="W2239" i="31"/>
  <c r="T2239" i="31"/>
  <c r="I2239" i="31"/>
  <c r="A2239" i="31" s="1"/>
  <c r="W2238" i="31"/>
  <c r="T2238" i="31"/>
  <c r="I2238" i="31"/>
  <c r="A2238" i="31" s="1"/>
  <c r="W2237" i="31"/>
  <c r="T2237" i="31"/>
  <c r="I2237" i="31"/>
  <c r="A2237" i="31" s="1"/>
  <c r="W2236" i="31"/>
  <c r="T2236" i="31"/>
  <c r="I2236" i="31"/>
  <c r="A2236" i="31"/>
  <c r="W2235" i="31"/>
  <c r="T2235" i="31"/>
  <c r="I2235" i="31"/>
  <c r="A2235" i="31" s="1"/>
  <c r="W2234" i="31"/>
  <c r="T2234" i="31"/>
  <c r="I2234" i="31"/>
  <c r="A2234" i="31" s="1"/>
  <c r="W2233" i="31"/>
  <c r="T2233" i="31"/>
  <c r="I2233" i="31"/>
  <c r="A2233" i="31" s="1"/>
  <c r="W2232" i="31"/>
  <c r="T2232" i="31"/>
  <c r="I2232" i="31"/>
  <c r="A2232" i="31"/>
  <c r="W2231" i="31"/>
  <c r="T2231" i="31"/>
  <c r="I2231" i="31"/>
  <c r="A2231" i="31" s="1"/>
  <c r="W2230" i="31"/>
  <c r="T2230" i="31"/>
  <c r="I2230" i="31"/>
  <c r="A2230" i="31"/>
  <c r="W2229" i="31"/>
  <c r="T2229" i="31"/>
  <c r="I2229" i="31"/>
  <c r="A2229" i="31" s="1"/>
  <c r="W2228" i="31"/>
  <c r="T2228" i="31"/>
  <c r="I2228" i="31"/>
  <c r="A2228" i="31"/>
  <c r="W2227" i="31"/>
  <c r="T2227" i="31"/>
  <c r="I2227" i="31"/>
  <c r="A2227" i="31" s="1"/>
  <c r="W2226" i="31"/>
  <c r="T2226" i="31"/>
  <c r="I2226" i="31"/>
  <c r="A2226" i="31"/>
  <c r="W2225" i="31"/>
  <c r="T2225" i="31"/>
  <c r="I2225" i="31"/>
  <c r="A2225" i="31" s="1"/>
  <c r="W2224" i="31"/>
  <c r="T2224" i="31"/>
  <c r="I2224" i="31"/>
  <c r="A2224" i="31"/>
  <c r="W2223" i="31"/>
  <c r="T2223" i="31"/>
  <c r="I2223" i="31"/>
  <c r="A2223" i="31" s="1"/>
  <c r="W2222" i="31"/>
  <c r="T2222" i="31"/>
  <c r="I2222" i="31"/>
  <c r="A2222" i="31" s="1"/>
  <c r="W2221" i="31"/>
  <c r="T2221" i="31"/>
  <c r="I2221" i="31"/>
  <c r="A2221" i="31" s="1"/>
  <c r="W2220" i="31"/>
  <c r="T2220" i="31"/>
  <c r="I2220" i="31"/>
  <c r="A2220" i="31"/>
  <c r="W2219" i="31"/>
  <c r="T2219" i="31"/>
  <c r="I2219" i="31"/>
  <c r="A2219" i="31" s="1"/>
  <c r="W2218" i="31"/>
  <c r="T2218" i="31"/>
  <c r="I2218" i="31"/>
  <c r="A2218" i="31" s="1"/>
  <c r="W2217" i="31"/>
  <c r="T2217" i="31"/>
  <c r="I2217" i="31"/>
  <c r="A2217" i="31" s="1"/>
  <c r="W2216" i="31"/>
  <c r="T2216" i="31"/>
  <c r="I2216" i="31"/>
  <c r="A2216" i="31"/>
  <c r="W2215" i="31"/>
  <c r="T2215" i="31"/>
  <c r="I2215" i="31"/>
  <c r="A2215" i="31" s="1"/>
  <c r="W2214" i="31"/>
  <c r="T2214" i="31"/>
  <c r="I2214" i="31"/>
  <c r="A2214" i="31"/>
  <c r="W2213" i="31"/>
  <c r="T2213" i="31"/>
  <c r="I2213" i="31"/>
  <c r="A2213" i="31" s="1"/>
  <c r="W2212" i="31"/>
  <c r="T2212" i="31"/>
  <c r="I2212" i="31"/>
  <c r="A2212" i="31"/>
  <c r="W2211" i="31"/>
  <c r="T2211" i="31"/>
  <c r="I2211" i="31"/>
  <c r="A2211" i="31" s="1"/>
  <c r="W2210" i="31"/>
  <c r="T2210" i="31"/>
  <c r="I2210" i="31"/>
  <c r="A2210" i="31"/>
  <c r="W2209" i="31"/>
  <c r="T2209" i="31"/>
  <c r="I2209" i="31"/>
  <c r="A2209" i="31" s="1"/>
  <c r="W2208" i="31"/>
  <c r="T2208" i="31"/>
  <c r="I2208" i="31"/>
  <c r="A2208" i="31"/>
  <c r="W2207" i="31"/>
  <c r="T2207" i="31"/>
  <c r="I2207" i="31"/>
  <c r="A2207" i="31" s="1"/>
  <c r="W2206" i="31"/>
  <c r="T2206" i="31"/>
  <c r="I2206" i="31"/>
  <c r="A2206" i="31" s="1"/>
  <c r="W2205" i="31"/>
  <c r="T2205" i="31"/>
  <c r="I2205" i="31"/>
  <c r="A2205" i="31" s="1"/>
  <c r="W2204" i="31"/>
  <c r="T2204" i="31"/>
  <c r="I2204" i="31"/>
  <c r="A2204" i="31"/>
  <c r="W2203" i="31"/>
  <c r="T2203" i="31"/>
  <c r="I2203" i="31"/>
  <c r="A2203" i="31" s="1"/>
  <c r="W2202" i="31"/>
  <c r="T2202" i="31"/>
  <c r="I2202" i="31"/>
  <c r="A2202" i="31" s="1"/>
  <c r="W2201" i="31"/>
  <c r="T2201" i="31"/>
  <c r="I2201" i="31"/>
  <c r="A2201" i="31" s="1"/>
  <c r="W2200" i="31"/>
  <c r="T2200" i="31"/>
  <c r="I2200" i="31"/>
  <c r="A2200" i="31"/>
  <c r="W2199" i="31"/>
  <c r="T2199" i="31"/>
  <c r="I2199" i="31"/>
  <c r="A2199" i="31" s="1"/>
  <c r="W2198" i="31"/>
  <c r="T2198" i="31"/>
  <c r="I2198" i="31"/>
  <c r="A2198" i="31"/>
  <c r="W2197" i="31"/>
  <c r="T2197" i="31"/>
  <c r="I2197" i="31"/>
  <c r="A2197" i="31" s="1"/>
  <c r="W2196" i="31"/>
  <c r="T2196" i="31"/>
  <c r="I2196" i="31"/>
  <c r="A2196" i="31"/>
  <c r="W2195" i="31"/>
  <c r="T2195" i="31"/>
  <c r="I2195" i="31"/>
  <c r="A2195" i="31" s="1"/>
  <c r="W2194" i="31"/>
  <c r="T2194" i="31"/>
  <c r="I2194" i="31"/>
  <c r="A2194" i="31"/>
  <c r="W2193" i="31"/>
  <c r="T2193" i="31"/>
  <c r="I2193" i="31"/>
  <c r="A2193" i="31" s="1"/>
  <c r="W2192" i="31"/>
  <c r="T2192" i="31"/>
  <c r="I2192" i="31"/>
  <c r="A2192" i="31"/>
  <c r="W2191" i="31"/>
  <c r="T2191" i="31"/>
  <c r="I2191" i="31"/>
  <c r="A2191" i="31" s="1"/>
  <c r="W2190" i="31"/>
  <c r="T2190" i="31"/>
  <c r="I2190" i="31"/>
  <c r="A2190" i="31" s="1"/>
  <c r="W2189" i="31"/>
  <c r="T2189" i="31"/>
  <c r="I2189" i="31"/>
  <c r="A2189" i="31" s="1"/>
  <c r="W2188" i="31"/>
  <c r="T2188" i="31"/>
  <c r="I2188" i="31"/>
  <c r="A2188" i="31"/>
  <c r="W2187" i="31"/>
  <c r="T2187" i="31"/>
  <c r="I2187" i="31"/>
  <c r="A2187" i="31" s="1"/>
  <c r="W2186" i="31"/>
  <c r="T2186" i="31"/>
  <c r="I2186" i="31"/>
  <c r="A2186" i="31" s="1"/>
  <c r="W2185" i="31"/>
  <c r="T2185" i="31"/>
  <c r="I2185" i="31"/>
  <c r="A2185" i="31" s="1"/>
  <c r="W2184" i="31"/>
  <c r="T2184" i="31"/>
  <c r="I2184" i="31"/>
  <c r="A2184" i="31"/>
  <c r="W2183" i="31"/>
  <c r="T2183" i="31"/>
  <c r="I2183" i="31"/>
  <c r="A2183" i="31" s="1"/>
  <c r="W2182" i="31"/>
  <c r="T2182" i="31"/>
  <c r="I2182" i="31"/>
  <c r="A2182" i="31"/>
  <c r="W2181" i="31"/>
  <c r="T2181" i="31"/>
  <c r="I2181" i="31"/>
  <c r="A2181" i="31" s="1"/>
  <c r="W2180" i="31"/>
  <c r="T2180" i="31"/>
  <c r="I2180" i="31"/>
  <c r="A2180" i="31"/>
  <c r="W2179" i="31"/>
  <c r="T2179" i="31"/>
  <c r="I2179" i="31"/>
  <c r="A2179" i="31" s="1"/>
  <c r="W2178" i="31"/>
  <c r="T2178" i="31"/>
  <c r="I2178" i="31"/>
  <c r="A2178" i="31"/>
  <c r="W2177" i="31"/>
  <c r="T2177" i="31"/>
  <c r="I2177" i="31"/>
  <c r="A2177" i="31" s="1"/>
  <c r="W2176" i="31"/>
  <c r="T2176" i="31"/>
  <c r="I2176" i="31"/>
  <c r="A2176" i="31"/>
  <c r="W2175" i="31"/>
  <c r="T2175" i="31"/>
  <c r="I2175" i="31"/>
  <c r="A2175" i="31" s="1"/>
  <c r="W2174" i="31"/>
  <c r="T2174" i="31"/>
  <c r="I2174" i="31"/>
  <c r="A2174" i="31" s="1"/>
  <c r="W2173" i="31"/>
  <c r="T2173" i="31"/>
  <c r="I2173" i="31"/>
  <c r="A2173" i="31" s="1"/>
  <c r="W2172" i="31"/>
  <c r="T2172" i="31"/>
  <c r="I2172" i="31"/>
  <c r="A2172" i="31"/>
  <c r="W2171" i="31"/>
  <c r="T2171" i="31"/>
  <c r="I2171" i="31"/>
  <c r="A2171" i="31" s="1"/>
  <c r="W2170" i="31"/>
  <c r="T2170" i="31"/>
  <c r="I2170" i="31"/>
  <c r="A2170" i="31" s="1"/>
  <c r="W2169" i="31"/>
  <c r="T2169" i="31"/>
  <c r="I2169" i="31"/>
  <c r="A2169" i="31" s="1"/>
  <c r="W2168" i="31"/>
  <c r="T2168" i="31"/>
  <c r="I2168" i="31"/>
  <c r="A2168" i="31"/>
  <c r="W2167" i="31"/>
  <c r="T2167" i="31"/>
  <c r="I2167" i="31"/>
  <c r="A2167" i="31" s="1"/>
  <c r="W2166" i="31"/>
  <c r="T2166" i="31"/>
  <c r="I2166" i="31"/>
  <c r="A2166" i="31"/>
  <c r="W2165" i="31"/>
  <c r="T2165" i="31"/>
  <c r="I2165" i="31"/>
  <c r="A2165" i="31" s="1"/>
  <c r="W2164" i="31"/>
  <c r="T2164" i="31"/>
  <c r="I2164" i="31"/>
  <c r="A2164" i="31"/>
  <c r="W2163" i="31"/>
  <c r="T2163" i="31"/>
  <c r="I2163" i="31"/>
  <c r="A2163" i="31" s="1"/>
  <c r="W2162" i="31"/>
  <c r="T2162" i="31"/>
  <c r="I2162" i="31"/>
  <c r="A2162" i="31"/>
  <c r="W2161" i="31"/>
  <c r="T2161" i="31"/>
  <c r="I2161" i="31"/>
  <c r="A2161" i="31" s="1"/>
  <c r="W2160" i="31"/>
  <c r="T2160" i="31"/>
  <c r="I2160" i="31"/>
  <c r="A2160" i="31"/>
  <c r="W2159" i="31"/>
  <c r="T2159" i="31"/>
  <c r="I2159" i="31"/>
  <c r="A2159" i="31" s="1"/>
  <c r="W2158" i="31"/>
  <c r="T2158" i="31"/>
  <c r="I2158" i="31"/>
  <c r="A2158" i="31" s="1"/>
  <c r="W2157" i="31"/>
  <c r="T2157" i="31"/>
  <c r="I2157" i="31"/>
  <c r="A2157" i="31" s="1"/>
  <c r="W2156" i="31"/>
  <c r="T2156" i="31"/>
  <c r="I2156" i="31"/>
  <c r="A2156" i="31"/>
  <c r="W2155" i="31"/>
  <c r="T2155" i="31"/>
  <c r="I2155" i="31"/>
  <c r="A2155" i="31" s="1"/>
  <c r="W2154" i="31"/>
  <c r="T2154" i="31"/>
  <c r="I2154" i="31"/>
  <c r="A2154" i="31" s="1"/>
  <c r="W2153" i="31"/>
  <c r="T2153" i="31"/>
  <c r="I2153" i="31"/>
  <c r="A2153" i="31" s="1"/>
  <c r="W2152" i="31"/>
  <c r="T2152" i="31"/>
  <c r="I2152" i="31"/>
  <c r="A2152" i="31"/>
  <c r="W2151" i="31"/>
  <c r="T2151" i="31"/>
  <c r="I2151" i="31"/>
  <c r="A2151" i="31" s="1"/>
  <c r="W2150" i="31"/>
  <c r="T2150" i="31"/>
  <c r="I2150" i="31"/>
  <c r="A2150" i="31"/>
  <c r="W2149" i="31"/>
  <c r="T2149" i="31"/>
  <c r="I2149" i="31"/>
  <c r="A2149" i="31" s="1"/>
  <c r="W2148" i="31"/>
  <c r="T2148" i="31"/>
  <c r="I2148" i="31"/>
  <c r="A2148" i="31"/>
  <c r="W2147" i="31"/>
  <c r="T2147" i="31"/>
  <c r="I2147" i="31"/>
  <c r="A2147" i="31" s="1"/>
  <c r="W2146" i="31"/>
  <c r="T2146" i="31"/>
  <c r="I2146" i="31"/>
  <c r="A2146" i="31"/>
  <c r="W2145" i="31"/>
  <c r="T2145" i="31"/>
  <c r="I2145" i="31"/>
  <c r="A2145" i="31" s="1"/>
  <c r="W2144" i="31"/>
  <c r="T2144" i="31"/>
  <c r="I2144" i="31"/>
  <c r="A2144" i="31"/>
  <c r="W2143" i="31"/>
  <c r="T2143" i="31"/>
  <c r="I2143" i="31"/>
  <c r="A2143" i="31" s="1"/>
  <c r="W2142" i="31"/>
  <c r="T2142" i="31"/>
  <c r="I2142" i="31"/>
  <c r="A2142" i="31" s="1"/>
  <c r="W2141" i="31"/>
  <c r="T2141" i="31"/>
  <c r="I2141" i="31"/>
  <c r="A2141" i="31" s="1"/>
  <c r="W2140" i="31"/>
  <c r="T2140" i="31"/>
  <c r="I2140" i="31"/>
  <c r="A2140" i="31"/>
  <c r="W2139" i="31"/>
  <c r="T2139" i="31"/>
  <c r="I2139" i="31"/>
  <c r="A2139" i="31" s="1"/>
  <c r="W2138" i="31"/>
  <c r="T2138" i="31"/>
  <c r="I2138" i="31"/>
  <c r="A2138" i="31" s="1"/>
  <c r="W2137" i="31"/>
  <c r="T2137" i="31"/>
  <c r="I2137" i="31"/>
  <c r="A2137" i="31" s="1"/>
  <c r="W2136" i="31"/>
  <c r="T2136" i="31"/>
  <c r="I2136" i="31"/>
  <c r="A2136" i="31"/>
  <c r="W2135" i="31"/>
  <c r="T2135" i="31"/>
  <c r="I2135" i="31"/>
  <c r="A2135" i="31" s="1"/>
  <c r="W2134" i="31"/>
  <c r="T2134" i="31"/>
  <c r="I2134" i="31"/>
  <c r="A2134" i="31"/>
  <c r="W2133" i="31"/>
  <c r="T2133" i="31"/>
  <c r="I2133" i="31"/>
  <c r="A2133" i="31" s="1"/>
  <c r="W2132" i="31"/>
  <c r="T2132" i="31"/>
  <c r="I2132" i="31"/>
  <c r="A2132" i="31"/>
  <c r="W2131" i="31"/>
  <c r="T2131" i="31"/>
  <c r="I2131" i="31"/>
  <c r="A2131" i="31" s="1"/>
  <c r="W2130" i="31"/>
  <c r="T2130" i="31"/>
  <c r="I2130" i="31"/>
  <c r="A2130" i="31"/>
  <c r="W2129" i="31"/>
  <c r="T2129" i="31"/>
  <c r="I2129" i="31"/>
  <c r="A2129" i="31" s="1"/>
  <c r="W2128" i="31"/>
  <c r="T2128" i="31"/>
  <c r="I2128" i="31"/>
  <c r="A2128" i="31"/>
  <c r="W2127" i="31"/>
  <c r="T2127" i="31"/>
  <c r="I2127" i="31"/>
  <c r="A2127" i="31" s="1"/>
  <c r="W2126" i="31"/>
  <c r="T2126" i="31"/>
  <c r="I2126" i="31"/>
  <c r="A2126" i="31" s="1"/>
  <c r="W2125" i="31"/>
  <c r="T2125" i="31"/>
  <c r="I2125" i="31"/>
  <c r="A2125" i="31" s="1"/>
  <c r="W2124" i="31"/>
  <c r="T2124" i="31"/>
  <c r="I2124" i="31"/>
  <c r="A2124" i="31"/>
  <c r="W2123" i="31"/>
  <c r="T2123" i="31"/>
  <c r="I2123" i="31"/>
  <c r="A2123" i="31" s="1"/>
  <c r="W2122" i="31"/>
  <c r="T2122" i="31"/>
  <c r="I2122" i="31"/>
  <c r="A2122" i="31" s="1"/>
  <c r="W2121" i="31"/>
  <c r="T2121" i="31"/>
  <c r="I2121" i="31"/>
  <c r="A2121" i="31" s="1"/>
  <c r="W2120" i="31"/>
  <c r="T2120" i="31"/>
  <c r="I2120" i="31"/>
  <c r="A2120" i="31"/>
  <c r="W2119" i="31"/>
  <c r="T2119" i="31"/>
  <c r="I2119" i="31"/>
  <c r="A2119" i="31" s="1"/>
  <c r="W2118" i="31"/>
  <c r="T2118" i="31"/>
  <c r="I2118" i="31"/>
  <c r="A2118" i="31"/>
  <c r="W2117" i="31"/>
  <c r="T2117" i="31"/>
  <c r="I2117" i="31"/>
  <c r="A2117" i="31" s="1"/>
  <c r="W2116" i="31"/>
  <c r="T2116" i="31"/>
  <c r="I2116" i="31"/>
  <c r="A2116" i="31"/>
  <c r="W2115" i="31"/>
  <c r="T2115" i="31"/>
  <c r="I2115" i="31"/>
  <c r="A2115" i="31" s="1"/>
  <c r="W2114" i="31"/>
  <c r="T2114" i="31"/>
  <c r="I2114" i="31"/>
  <c r="A2114" i="31"/>
  <c r="W2113" i="31"/>
  <c r="T2113" i="31"/>
  <c r="I2113" i="31"/>
  <c r="A2113" i="31" s="1"/>
  <c r="W2112" i="31"/>
  <c r="T2112" i="31"/>
  <c r="I2112" i="31"/>
  <c r="A2112" i="31"/>
  <c r="W2111" i="31"/>
  <c r="T2111" i="31"/>
  <c r="I2111" i="31"/>
  <c r="A2111" i="31" s="1"/>
  <c r="W2110" i="31"/>
  <c r="T2110" i="31"/>
  <c r="I2110" i="31"/>
  <c r="A2110" i="31" s="1"/>
  <c r="W2109" i="31"/>
  <c r="T2109" i="31"/>
  <c r="I2109" i="31"/>
  <c r="A2109" i="31" s="1"/>
  <c r="W2108" i="31"/>
  <c r="T2108" i="31"/>
  <c r="I2108" i="31"/>
  <c r="A2108" i="31"/>
  <c r="W2107" i="31"/>
  <c r="T2107" i="31"/>
  <c r="I2107" i="31"/>
  <c r="A2107" i="31" s="1"/>
  <c r="W2106" i="31"/>
  <c r="T2106" i="31"/>
  <c r="I2106" i="31"/>
  <c r="A2106" i="31" s="1"/>
  <c r="W2105" i="31"/>
  <c r="T2105" i="31"/>
  <c r="I2105" i="31"/>
  <c r="A2105" i="31" s="1"/>
  <c r="W2104" i="31"/>
  <c r="T2104" i="31"/>
  <c r="I2104" i="31"/>
  <c r="A2104" i="31"/>
  <c r="W2103" i="31"/>
  <c r="T2103" i="31"/>
  <c r="I2103" i="31"/>
  <c r="A2103" i="31" s="1"/>
  <c r="W2102" i="31"/>
  <c r="T2102" i="31"/>
  <c r="I2102" i="31"/>
  <c r="A2102" i="31"/>
  <c r="W2101" i="31"/>
  <c r="T2101" i="31"/>
  <c r="I2101" i="31"/>
  <c r="A2101" i="31" s="1"/>
  <c r="W2100" i="31"/>
  <c r="T2100" i="31"/>
  <c r="I2100" i="31"/>
  <c r="A2100" i="31"/>
  <c r="W2099" i="31"/>
  <c r="T2099" i="31"/>
  <c r="I2099" i="31"/>
  <c r="A2099" i="31"/>
  <c r="W2098" i="31"/>
  <c r="T2098" i="31"/>
  <c r="I2098" i="31"/>
  <c r="A2098" i="31"/>
  <c r="W2097" i="31"/>
  <c r="T2097" i="31"/>
  <c r="I2097" i="31"/>
  <c r="A2097" i="31"/>
  <c r="W2096" i="31"/>
  <c r="T2096" i="31"/>
  <c r="I2096" i="31"/>
  <c r="A2096" i="31"/>
  <c r="W2095" i="31"/>
  <c r="T2095" i="31"/>
  <c r="I2095" i="31"/>
  <c r="A2095" i="31"/>
  <c r="W2094" i="31"/>
  <c r="T2094" i="31"/>
  <c r="I2094" i="31"/>
  <c r="A2094" i="31"/>
  <c r="W2093" i="31"/>
  <c r="T2093" i="31"/>
  <c r="I2093" i="31"/>
  <c r="A2093" i="31"/>
  <c r="W2092" i="31"/>
  <c r="T2092" i="31"/>
  <c r="I2092" i="31"/>
  <c r="A2092" i="31"/>
  <c r="W2091" i="31"/>
  <c r="T2091" i="31"/>
  <c r="I2091" i="31"/>
  <c r="A2091" i="31"/>
  <c r="W2090" i="31"/>
  <c r="T2090" i="31"/>
  <c r="I2090" i="31"/>
  <c r="A2090" i="31"/>
  <c r="W2089" i="31"/>
  <c r="T2089" i="31"/>
  <c r="I2089" i="31"/>
  <c r="A2089" i="31"/>
  <c r="W2088" i="31"/>
  <c r="T2088" i="31"/>
  <c r="I2088" i="31"/>
  <c r="A2088" i="31"/>
  <c r="W2087" i="31"/>
  <c r="T2087" i="31"/>
  <c r="I2087" i="31"/>
  <c r="A2087" i="31"/>
  <c r="W2086" i="31"/>
  <c r="T2086" i="31"/>
  <c r="I2086" i="31"/>
  <c r="A2086" i="31"/>
  <c r="W2085" i="31"/>
  <c r="T2085" i="31"/>
  <c r="I2085" i="31"/>
  <c r="A2085" i="31"/>
  <c r="W2084" i="31"/>
  <c r="T2084" i="31"/>
  <c r="I2084" i="31"/>
  <c r="A2084" i="31"/>
  <c r="W2083" i="31"/>
  <c r="T2083" i="31"/>
  <c r="I2083" i="31"/>
  <c r="A2083" i="31"/>
  <c r="W2082" i="31"/>
  <c r="T2082" i="31"/>
  <c r="I2082" i="31"/>
  <c r="A2082" i="31"/>
  <c r="W2081" i="31"/>
  <c r="T2081" i="31"/>
  <c r="I2081" i="31"/>
  <c r="A2081" i="31"/>
  <c r="W2080" i="31"/>
  <c r="T2080" i="31"/>
  <c r="I2080" i="31"/>
  <c r="A2080" i="31"/>
  <c r="W2079" i="31"/>
  <c r="T2079" i="31"/>
  <c r="I2079" i="31"/>
  <c r="A2079" i="31"/>
  <c r="W2078" i="31"/>
  <c r="T2078" i="31"/>
  <c r="I2078" i="31"/>
  <c r="A2078" i="31"/>
  <c r="W2077" i="31"/>
  <c r="T2077" i="31"/>
  <c r="I2077" i="31"/>
  <c r="A2077" i="31"/>
  <c r="W2076" i="31"/>
  <c r="T2076" i="31"/>
  <c r="I2076" i="31"/>
  <c r="A2076" i="31"/>
  <c r="W2075" i="31"/>
  <c r="T2075" i="31"/>
  <c r="I2075" i="31"/>
  <c r="A2075" i="31"/>
  <c r="W2074" i="31"/>
  <c r="T2074" i="31"/>
  <c r="I2074" i="31"/>
  <c r="A2074" i="31"/>
  <c r="W2073" i="31"/>
  <c r="T2073" i="31"/>
  <c r="I2073" i="31"/>
  <c r="A2073" i="31"/>
  <c r="W2072" i="31"/>
  <c r="T2072" i="31"/>
  <c r="I2072" i="31"/>
  <c r="A2072" i="31"/>
  <c r="W2071" i="31"/>
  <c r="T2071" i="31"/>
  <c r="I2071" i="31"/>
  <c r="A2071" i="31"/>
  <c r="W2070" i="31"/>
  <c r="T2070" i="31"/>
  <c r="I2070" i="31"/>
  <c r="A2070" i="31"/>
  <c r="W2069" i="31"/>
  <c r="T2069" i="31"/>
  <c r="I2069" i="31"/>
  <c r="A2069" i="31"/>
  <c r="W2068" i="31"/>
  <c r="T2068" i="31"/>
  <c r="I2068" i="31"/>
  <c r="A2068" i="31"/>
  <c r="W2067" i="31"/>
  <c r="T2067" i="31"/>
  <c r="I2067" i="31"/>
  <c r="A2067" i="31"/>
  <c r="W2066" i="31"/>
  <c r="T2066" i="31"/>
  <c r="I2066" i="31"/>
  <c r="A2066" i="31"/>
  <c r="W2065" i="31"/>
  <c r="T2065" i="31"/>
  <c r="I2065" i="31"/>
  <c r="A2065" i="31"/>
  <c r="W2064" i="31"/>
  <c r="T2064" i="31"/>
  <c r="I2064" i="31"/>
  <c r="A2064" i="31"/>
  <c r="W2063" i="31"/>
  <c r="T2063" i="31"/>
  <c r="I2063" i="31"/>
  <c r="A2063" i="31"/>
  <c r="W2062" i="31"/>
  <c r="T2062" i="31"/>
  <c r="I2062" i="31"/>
  <c r="A2062" i="31"/>
  <c r="W2061" i="31"/>
  <c r="T2061" i="31"/>
  <c r="I2061" i="31"/>
  <c r="A2061" i="31"/>
  <c r="W2060" i="31"/>
  <c r="T2060" i="31"/>
  <c r="I2060" i="31"/>
  <c r="A2060" i="31"/>
  <c r="W2059" i="31"/>
  <c r="T2059" i="31"/>
  <c r="I2059" i="31"/>
  <c r="A2059" i="31"/>
  <c r="W2058" i="31"/>
  <c r="T2058" i="31"/>
  <c r="I2058" i="31"/>
  <c r="A2058" i="31"/>
  <c r="W2057" i="31"/>
  <c r="T2057" i="31"/>
  <c r="I2057" i="31"/>
  <c r="A2057" i="31"/>
  <c r="W2056" i="31"/>
  <c r="T2056" i="31"/>
  <c r="I2056" i="31"/>
  <c r="A2056" i="31"/>
  <c r="W2055" i="31"/>
  <c r="T2055" i="31"/>
  <c r="I2055" i="31"/>
  <c r="A2055" i="31"/>
  <c r="W2054" i="31"/>
  <c r="T2054" i="31"/>
  <c r="I2054" i="31"/>
  <c r="A2054" i="31"/>
  <c r="W2053" i="31"/>
  <c r="T2053" i="31"/>
  <c r="I2053" i="31"/>
  <c r="A2053" i="31"/>
  <c r="W2052" i="31"/>
  <c r="T2052" i="31"/>
  <c r="I2052" i="31"/>
  <c r="A2052" i="31"/>
  <c r="W2051" i="31"/>
  <c r="T2051" i="31"/>
  <c r="I2051" i="31"/>
  <c r="A2051" i="31"/>
  <c r="W2050" i="31"/>
  <c r="T2050" i="31"/>
  <c r="I2050" i="31"/>
  <c r="A2050" i="31"/>
  <c r="W2049" i="31"/>
  <c r="T2049" i="31"/>
  <c r="I2049" i="31"/>
  <c r="A2049" i="31"/>
  <c r="W2048" i="31"/>
  <c r="T2048" i="31"/>
  <c r="I2048" i="31"/>
  <c r="A2048" i="31"/>
  <c r="W2047" i="31"/>
  <c r="T2047" i="31"/>
  <c r="I2047" i="31"/>
  <c r="A2047" i="31"/>
  <c r="W2046" i="31"/>
  <c r="T2046" i="31"/>
  <c r="I2046" i="31"/>
  <c r="A2046" i="31"/>
  <c r="W2045" i="31"/>
  <c r="T2045" i="31"/>
  <c r="I2045" i="31"/>
  <c r="A2045" i="31"/>
  <c r="W2044" i="31"/>
  <c r="T2044" i="31"/>
  <c r="I2044" i="31"/>
  <c r="A2044" i="31"/>
  <c r="W2043" i="31"/>
  <c r="T2043" i="31"/>
  <c r="I2043" i="31"/>
  <c r="A2043" i="31"/>
  <c r="W2042" i="31"/>
  <c r="T2042" i="31"/>
  <c r="I2042" i="31"/>
  <c r="A2042" i="31"/>
  <c r="W2041" i="31"/>
  <c r="T2041" i="31"/>
  <c r="I2041" i="31"/>
  <c r="A2041" i="31"/>
  <c r="W2040" i="31"/>
  <c r="T2040" i="31"/>
  <c r="I2040" i="31"/>
  <c r="A2040" i="31"/>
  <c r="W2039" i="31"/>
  <c r="T2039" i="31"/>
  <c r="I2039" i="31"/>
  <c r="A2039" i="31"/>
  <c r="W2038" i="31"/>
  <c r="T2038" i="31"/>
  <c r="I2038" i="31"/>
  <c r="A2038" i="31"/>
  <c r="W2037" i="31"/>
  <c r="T2037" i="31"/>
  <c r="I2037" i="31"/>
  <c r="A2037" i="31"/>
  <c r="W2036" i="31"/>
  <c r="T2036" i="31"/>
  <c r="I2036" i="31"/>
  <c r="A2036" i="31"/>
  <c r="W2035" i="31"/>
  <c r="T2035" i="31"/>
  <c r="I2035" i="31"/>
  <c r="A2035" i="31"/>
  <c r="W2034" i="31"/>
  <c r="T2034" i="31"/>
  <c r="I2034" i="31"/>
  <c r="A2034" i="31"/>
  <c r="W2033" i="31"/>
  <c r="T2033" i="31"/>
  <c r="I2033" i="31"/>
  <c r="A2033" i="31"/>
  <c r="W2032" i="31"/>
  <c r="T2032" i="31"/>
  <c r="I2032" i="31"/>
  <c r="A2032" i="31"/>
  <c r="W2031" i="31"/>
  <c r="T2031" i="31"/>
  <c r="I2031" i="31"/>
  <c r="A2031" i="31"/>
  <c r="W2030" i="31"/>
  <c r="T2030" i="31"/>
  <c r="I2030" i="31"/>
  <c r="A2030" i="31"/>
  <c r="W2029" i="31"/>
  <c r="T2029" i="31"/>
  <c r="I2029" i="31"/>
  <c r="A2029" i="31"/>
  <c r="W2028" i="31"/>
  <c r="T2028" i="31"/>
  <c r="I2028" i="31"/>
  <c r="A2028" i="31"/>
  <c r="W2027" i="31"/>
  <c r="T2027" i="31"/>
  <c r="I2027" i="31"/>
  <c r="A2027" i="31"/>
  <c r="W2026" i="31"/>
  <c r="T2026" i="31"/>
  <c r="I2026" i="31"/>
  <c r="A2026" i="31"/>
  <c r="W2025" i="31"/>
  <c r="T2025" i="31"/>
  <c r="I2025" i="31"/>
  <c r="A2025" i="31"/>
  <c r="W2024" i="31"/>
  <c r="T2024" i="31"/>
  <c r="I2024" i="31"/>
  <c r="A2024" i="31"/>
  <c r="W2023" i="31"/>
  <c r="T2023" i="31"/>
  <c r="I2023" i="31"/>
  <c r="A2023" i="31"/>
  <c r="W2022" i="31"/>
  <c r="T2022" i="31"/>
  <c r="I2022" i="31"/>
  <c r="A2022" i="31"/>
  <c r="W2021" i="31"/>
  <c r="T2021" i="31"/>
  <c r="I2021" i="31"/>
  <c r="A2021" i="31"/>
  <c r="W2020" i="31"/>
  <c r="T2020" i="31"/>
  <c r="I2020" i="31"/>
  <c r="A2020" i="31"/>
  <c r="W2019" i="31"/>
  <c r="T2019" i="31"/>
  <c r="I2019" i="31"/>
  <c r="A2019" i="31"/>
  <c r="W2018" i="31"/>
  <c r="T2018" i="31"/>
  <c r="I2018" i="31"/>
  <c r="A2018" i="31"/>
  <c r="W2017" i="31"/>
  <c r="T2017" i="31"/>
  <c r="I2017" i="31"/>
  <c r="A2017" i="31"/>
  <c r="W2016" i="31"/>
  <c r="T2016" i="31"/>
  <c r="I2016" i="31"/>
  <c r="A2016" i="31"/>
  <c r="W2015" i="31"/>
  <c r="T2015" i="31"/>
  <c r="I2015" i="31"/>
  <c r="A2015" i="31"/>
  <c r="W2014" i="31"/>
  <c r="T2014" i="31"/>
  <c r="I2014" i="31"/>
  <c r="A2014" i="31"/>
  <c r="W2013" i="31"/>
  <c r="T2013" i="31"/>
  <c r="I2013" i="31"/>
  <c r="A2013" i="31"/>
  <c r="W2012" i="31"/>
  <c r="T2012" i="31"/>
  <c r="I2012" i="31"/>
  <c r="A2012" i="31"/>
  <c r="W2011" i="31"/>
  <c r="T2011" i="31"/>
  <c r="I2011" i="31"/>
  <c r="A2011" i="31"/>
  <c r="W2010" i="31"/>
  <c r="T2010" i="31"/>
  <c r="I2010" i="31"/>
  <c r="A2010" i="31"/>
  <c r="W2009" i="31"/>
  <c r="T2009" i="31"/>
  <c r="I2009" i="31"/>
  <c r="A2009" i="31"/>
  <c r="W2008" i="31"/>
  <c r="T2008" i="31"/>
  <c r="I2008" i="31"/>
  <c r="A2008" i="31"/>
  <c r="W2007" i="31"/>
  <c r="T2007" i="31"/>
  <c r="I2007" i="31"/>
  <c r="A2007" i="31"/>
  <c r="W2006" i="31"/>
  <c r="T2006" i="31"/>
  <c r="I2006" i="31"/>
  <c r="A2006" i="31"/>
  <c r="W2005" i="31"/>
  <c r="T2005" i="31"/>
  <c r="I2005" i="31"/>
  <c r="A2005" i="31"/>
  <c r="W2004" i="31"/>
  <c r="T2004" i="31"/>
  <c r="I2004" i="31"/>
  <c r="A2004" i="31"/>
  <c r="W2003" i="31"/>
  <c r="T2003" i="31"/>
  <c r="I2003" i="31"/>
  <c r="A2003" i="31"/>
  <c r="W2002" i="31"/>
  <c r="T2002" i="31"/>
  <c r="I2002" i="31"/>
  <c r="A2002" i="31"/>
  <c r="W2001" i="31"/>
  <c r="T2001" i="31"/>
  <c r="I2001" i="31"/>
  <c r="A2001" i="31"/>
  <c r="W2000" i="31"/>
  <c r="T2000" i="31"/>
  <c r="I2000" i="31"/>
  <c r="A2000" i="31"/>
  <c r="W1999" i="31"/>
  <c r="T1999" i="31"/>
  <c r="I1999" i="31"/>
  <c r="A1999" i="31"/>
  <c r="W1998" i="31"/>
  <c r="T1998" i="31"/>
  <c r="I1998" i="31"/>
  <c r="A1998" i="31"/>
  <c r="W1997" i="31"/>
  <c r="T1997" i="31"/>
  <c r="I1997" i="31"/>
  <c r="A1997" i="31"/>
  <c r="W1996" i="31"/>
  <c r="T1996" i="31"/>
  <c r="I1996" i="31"/>
  <c r="A1996" i="31"/>
  <c r="W1995" i="31"/>
  <c r="T1995" i="31"/>
  <c r="I1995" i="31"/>
  <c r="A1995" i="31"/>
  <c r="W1994" i="31"/>
  <c r="T1994" i="31"/>
  <c r="I1994" i="31"/>
  <c r="A1994" i="31"/>
  <c r="W1993" i="31"/>
  <c r="T1993" i="31"/>
  <c r="I1993" i="31"/>
  <c r="A1993" i="31"/>
  <c r="W1992" i="31"/>
  <c r="T1992" i="31"/>
  <c r="I1992" i="31"/>
  <c r="A1992" i="31"/>
  <c r="W1991" i="31"/>
  <c r="T1991" i="31"/>
  <c r="I1991" i="31"/>
  <c r="A1991" i="31"/>
  <c r="W1990" i="31"/>
  <c r="T1990" i="31"/>
  <c r="I1990" i="31"/>
  <c r="A1990" i="31"/>
  <c r="W1989" i="31"/>
  <c r="T1989" i="31"/>
  <c r="I1989" i="31"/>
  <c r="A1989" i="31"/>
  <c r="W1988" i="31"/>
  <c r="T1988" i="31"/>
  <c r="I1988" i="31"/>
  <c r="A1988" i="31"/>
  <c r="W1987" i="31"/>
  <c r="T1987" i="31"/>
  <c r="I1987" i="31"/>
  <c r="A1987" i="31"/>
  <c r="W1986" i="31"/>
  <c r="T1986" i="31"/>
  <c r="I1986" i="31"/>
  <c r="A1986" i="31"/>
  <c r="W1985" i="31"/>
  <c r="T1985" i="31"/>
  <c r="I1985" i="31"/>
  <c r="A1985" i="31"/>
  <c r="W1984" i="31"/>
  <c r="T1984" i="31"/>
  <c r="I1984" i="31"/>
  <c r="A1984" i="31"/>
  <c r="W1983" i="31"/>
  <c r="T1983" i="31"/>
  <c r="I1983" i="31"/>
  <c r="A1983" i="31"/>
  <c r="W1982" i="31"/>
  <c r="T1982" i="31"/>
  <c r="I1982" i="31"/>
  <c r="A1982" i="31"/>
  <c r="W1981" i="31"/>
  <c r="T1981" i="31"/>
  <c r="I1981" i="31"/>
  <c r="A1981" i="31"/>
  <c r="W1980" i="31"/>
  <c r="T1980" i="31"/>
  <c r="I1980" i="31"/>
  <c r="A1980" i="31"/>
  <c r="W1979" i="31"/>
  <c r="T1979" i="31"/>
  <c r="I1979" i="31"/>
  <c r="A1979" i="31"/>
  <c r="W1978" i="31"/>
  <c r="T1978" i="31"/>
  <c r="I1978" i="31"/>
  <c r="A1978" i="31"/>
  <c r="W1977" i="31"/>
  <c r="T1977" i="31"/>
  <c r="I1977" i="31"/>
  <c r="A1977" i="31"/>
  <c r="W1976" i="31"/>
  <c r="T1976" i="31"/>
  <c r="I1976" i="31"/>
  <c r="A1976" i="31"/>
  <c r="W1975" i="31"/>
  <c r="T1975" i="31"/>
  <c r="I1975" i="31"/>
  <c r="A1975" i="31"/>
  <c r="W1974" i="31"/>
  <c r="T1974" i="31"/>
  <c r="I1974" i="31"/>
  <c r="A1974" i="31"/>
  <c r="W1973" i="31"/>
  <c r="T1973" i="31"/>
  <c r="I1973" i="31"/>
  <c r="A1973" i="31"/>
  <c r="W1972" i="31"/>
  <c r="T1972" i="31"/>
  <c r="I1972" i="31"/>
  <c r="A1972" i="31"/>
  <c r="W1971" i="31"/>
  <c r="T1971" i="31"/>
  <c r="I1971" i="31"/>
  <c r="A1971" i="31"/>
  <c r="W1970" i="31"/>
  <c r="T1970" i="31"/>
  <c r="I1970" i="31"/>
  <c r="A1970" i="31"/>
  <c r="W1969" i="31"/>
  <c r="T1969" i="31"/>
  <c r="I1969" i="31"/>
  <c r="A1969" i="31"/>
  <c r="W1968" i="31"/>
  <c r="T1968" i="31"/>
  <c r="I1968" i="31"/>
  <c r="A1968" i="31"/>
  <c r="W1967" i="31"/>
  <c r="T1967" i="31"/>
  <c r="I1967" i="31"/>
  <c r="A1967" i="31"/>
  <c r="W1966" i="31"/>
  <c r="T1966" i="31"/>
  <c r="I1966" i="31"/>
  <c r="A1966" i="31"/>
  <c r="W1965" i="31"/>
  <c r="T1965" i="31"/>
  <c r="I1965" i="31"/>
  <c r="A1965" i="31"/>
  <c r="W1964" i="31"/>
  <c r="T1964" i="31"/>
  <c r="I1964" i="31"/>
  <c r="A1964" i="31"/>
  <c r="W1963" i="31"/>
  <c r="T1963" i="31"/>
  <c r="I1963" i="31"/>
  <c r="A1963" i="31"/>
  <c r="W1962" i="31"/>
  <c r="T1962" i="31"/>
  <c r="I1962" i="31"/>
  <c r="A1962" i="31"/>
  <c r="W1961" i="31"/>
  <c r="T1961" i="31"/>
  <c r="I1961" i="31"/>
  <c r="A1961" i="31"/>
  <c r="W1960" i="31"/>
  <c r="T1960" i="31"/>
  <c r="I1960" i="31"/>
  <c r="A1960" i="31"/>
  <c r="W1959" i="31"/>
  <c r="T1959" i="31"/>
  <c r="I1959" i="31"/>
  <c r="A1959" i="31" s="1"/>
  <c r="W1958" i="31"/>
  <c r="T1958" i="31"/>
  <c r="I1958" i="31"/>
  <c r="A1958" i="31"/>
  <c r="W1957" i="31"/>
  <c r="T1957" i="31"/>
  <c r="I1957" i="31"/>
  <c r="A1957" i="31" s="1"/>
  <c r="W1956" i="31"/>
  <c r="T1956" i="31"/>
  <c r="I1956" i="31"/>
  <c r="A1956" i="31"/>
  <c r="W1955" i="31"/>
  <c r="T1955" i="31"/>
  <c r="I1955" i="31"/>
  <c r="A1955" i="31" s="1"/>
  <c r="W1954" i="31"/>
  <c r="T1954" i="31"/>
  <c r="I1954" i="31"/>
  <c r="A1954" i="31"/>
  <c r="W1953" i="31"/>
  <c r="T1953" i="31"/>
  <c r="I1953" i="31"/>
  <c r="A1953" i="31" s="1"/>
  <c r="W1952" i="31"/>
  <c r="T1952" i="31"/>
  <c r="I1952" i="31"/>
  <c r="A1952" i="31"/>
  <c r="W1951" i="31"/>
  <c r="T1951" i="31"/>
  <c r="I1951" i="31"/>
  <c r="A1951" i="31" s="1"/>
  <c r="W1950" i="31"/>
  <c r="T1950" i="31"/>
  <c r="I1950" i="31"/>
  <c r="A1950" i="31"/>
  <c r="W1949" i="31"/>
  <c r="T1949" i="31"/>
  <c r="I1949" i="31"/>
  <c r="A1949" i="31" s="1"/>
  <c r="W1948" i="31"/>
  <c r="T1948" i="31"/>
  <c r="I1948" i="31"/>
  <c r="A1948" i="31"/>
  <c r="W1947" i="31"/>
  <c r="T1947" i="31"/>
  <c r="I1947" i="31"/>
  <c r="A1947" i="31" s="1"/>
  <c r="W1946" i="31"/>
  <c r="T1946" i="31"/>
  <c r="I1946" i="31"/>
  <c r="A1946" i="31"/>
  <c r="W1945" i="31"/>
  <c r="T1945" i="31"/>
  <c r="I1945" i="31"/>
  <c r="A1945" i="31" s="1"/>
  <c r="W1944" i="31"/>
  <c r="T1944" i="31"/>
  <c r="I1944" i="31"/>
  <c r="A1944" i="31"/>
  <c r="W1943" i="31"/>
  <c r="T1943" i="31"/>
  <c r="I1943" i="31"/>
  <c r="A1943" i="31" s="1"/>
  <c r="W1942" i="31"/>
  <c r="T1942" i="31"/>
  <c r="I1942" i="31"/>
  <c r="A1942" i="31"/>
  <c r="W1941" i="31"/>
  <c r="T1941" i="31"/>
  <c r="I1941" i="31"/>
  <c r="A1941" i="31" s="1"/>
  <c r="W1940" i="31"/>
  <c r="T1940" i="31"/>
  <c r="I1940" i="31"/>
  <c r="A1940" i="31"/>
  <c r="W1939" i="31"/>
  <c r="T1939" i="31"/>
  <c r="I1939" i="31"/>
  <c r="A1939" i="31" s="1"/>
  <c r="W1938" i="31"/>
  <c r="T1938" i="31"/>
  <c r="I1938" i="31"/>
  <c r="A1938" i="31"/>
  <c r="W1937" i="31"/>
  <c r="T1937" i="31"/>
  <c r="I1937" i="31"/>
  <c r="A1937" i="31" s="1"/>
  <c r="W1936" i="31"/>
  <c r="T1936" i="31"/>
  <c r="I1936" i="31"/>
  <c r="A1936" i="31"/>
  <c r="W1935" i="31"/>
  <c r="T1935" i="31"/>
  <c r="I1935" i="31"/>
  <c r="A1935" i="31" s="1"/>
  <c r="W1934" i="31"/>
  <c r="T1934" i="31"/>
  <c r="I1934" i="31"/>
  <c r="A1934" i="31"/>
  <c r="W1933" i="31"/>
  <c r="T1933" i="31"/>
  <c r="I1933" i="31"/>
  <c r="A1933" i="31" s="1"/>
  <c r="W1932" i="31"/>
  <c r="T1932" i="31"/>
  <c r="I1932" i="31"/>
  <c r="A1932" i="31"/>
  <c r="W1931" i="31"/>
  <c r="T1931" i="31"/>
  <c r="I1931" i="31"/>
  <c r="A1931" i="31" s="1"/>
  <c r="W1930" i="31"/>
  <c r="T1930" i="31"/>
  <c r="I1930" i="31"/>
  <c r="A1930" i="31"/>
  <c r="W1929" i="31"/>
  <c r="T1929" i="31"/>
  <c r="I1929" i="31"/>
  <c r="A1929" i="31" s="1"/>
  <c r="W1928" i="31"/>
  <c r="T1928" i="31"/>
  <c r="I1928" i="31"/>
  <c r="A1928" i="31"/>
  <c r="W1927" i="31"/>
  <c r="T1927" i="31"/>
  <c r="I1927" i="31"/>
  <c r="A1927" i="31" s="1"/>
  <c r="W1926" i="31"/>
  <c r="T1926" i="31"/>
  <c r="I1926" i="31"/>
  <c r="A1926" i="31"/>
  <c r="W1925" i="31"/>
  <c r="T1925" i="31"/>
  <c r="I1925" i="31"/>
  <c r="A1925" i="31" s="1"/>
  <c r="W1924" i="31"/>
  <c r="T1924" i="31"/>
  <c r="I1924" i="31"/>
  <c r="A1924" i="31"/>
  <c r="W1923" i="31"/>
  <c r="T1923" i="31"/>
  <c r="I1923" i="31"/>
  <c r="A1923" i="31" s="1"/>
  <c r="W1922" i="31"/>
  <c r="T1922" i="31"/>
  <c r="I1922" i="31"/>
  <c r="A1922" i="31"/>
  <c r="W1921" i="31"/>
  <c r="T1921" i="31"/>
  <c r="I1921" i="31"/>
  <c r="A1921" i="31" s="1"/>
  <c r="W1920" i="31"/>
  <c r="T1920" i="31"/>
  <c r="I1920" i="31"/>
  <c r="A1920" i="31"/>
  <c r="W1919" i="31"/>
  <c r="T1919" i="31"/>
  <c r="I1919" i="31"/>
  <c r="A1919" i="31" s="1"/>
  <c r="W1918" i="31"/>
  <c r="T1918" i="31"/>
  <c r="I1918" i="31"/>
  <c r="A1918" i="31"/>
  <c r="W1917" i="31"/>
  <c r="T1917" i="31"/>
  <c r="I1917" i="31"/>
  <c r="A1917" i="31" s="1"/>
  <c r="W1916" i="31"/>
  <c r="T1916" i="31"/>
  <c r="I1916" i="31"/>
  <c r="A1916" i="31"/>
  <c r="W1915" i="31"/>
  <c r="T1915" i="31"/>
  <c r="I1915" i="31"/>
  <c r="A1915" i="31" s="1"/>
  <c r="W1914" i="31"/>
  <c r="T1914" i="31"/>
  <c r="I1914" i="31"/>
  <c r="A1914" i="31"/>
  <c r="W1913" i="31"/>
  <c r="T1913" i="31"/>
  <c r="I1913" i="31"/>
  <c r="A1913" i="31" s="1"/>
  <c r="W1912" i="31"/>
  <c r="T1912" i="31"/>
  <c r="I1912" i="31"/>
  <c r="A1912" i="31"/>
  <c r="W1911" i="31"/>
  <c r="T1911" i="31"/>
  <c r="I1911" i="31"/>
  <c r="A1911" i="31" s="1"/>
  <c r="W1910" i="31"/>
  <c r="T1910" i="31"/>
  <c r="I1910" i="31"/>
  <c r="A1910" i="31"/>
  <c r="W1909" i="31"/>
  <c r="T1909" i="31"/>
  <c r="I1909" i="31"/>
  <c r="A1909" i="31" s="1"/>
  <c r="W1908" i="31"/>
  <c r="T1908" i="31"/>
  <c r="I1908" i="31"/>
  <c r="A1908" i="31"/>
  <c r="W1907" i="31"/>
  <c r="T1907" i="31"/>
  <c r="I1907" i="31"/>
  <c r="A1907" i="31" s="1"/>
  <c r="W1906" i="31"/>
  <c r="T1906" i="31"/>
  <c r="I1906" i="31"/>
  <c r="A1906" i="31"/>
  <c r="W1905" i="31"/>
  <c r="T1905" i="31"/>
  <c r="I1905" i="31"/>
  <c r="A1905" i="31" s="1"/>
  <c r="W1904" i="31"/>
  <c r="T1904" i="31"/>
  <c r="I1904" i="31"/>
  <c r="A1904" i="31"/>
  <c r="W1903" i="31"/>
  <c r="T1903" i="31"/>
  <c r="I1903" i="31"/>
  <c r="A1903" i="31" s="1"/>
  <c r="W1902" i="31"/>
  <c r="T1902" i="31"/>
  <c r="I1902" i="31"/>
  <c r="A1902" i="31"/>
  <c r="W1901" i="31"/>
  <c r="T1901" i="31"/>
  <c r="I1901" i="31"/>
  <c r="A1901" i="31" s="1"/>
  <c r="W1900" i="31"/>
  <c r="T1900" i="31"/>
  <c r="I1900" i="31"/>
  <c r="A1900" i="31"/>
  <c r="W1899" i="31"/>
  <c r="T1899" i="31"/>
  <c r="I1899" i="31"/>
  <c r="A1899" i="31" s="1"/>
  <c r="W1898" i="31"/>
  <c r="T1898" i="31"/>
  <c r="I1898" i="31"/>
  <c r="A1898" i="31"/>
  <c r="W1897" i="31"/>
  <c r="T1897" i="31"/>
  <c r="I1897" i="31"/>
  <c r="A1897" i="31" s="1"/>
  <c r="W1896" i="31"/>
  <c r="T1896" i="31"/>
  <c r="I1896" i="31"/>
  <c r="A1896" i="31"/>
  <c r="W1895" i="31"/>
  <c r="T1895" i="31"/>
  <c r="I1895" i="31"/>
  <c r="A1895" i="31" s="1"/>
  <c r="W1894" i="31"/>
  <c r="T1894" i="31"/>
  <c r="I1894" i="31"/>
  <c r="A1894" i="31"/>
  <c r="W1893" i="31"/>
  <c r="T1893" i="31"/>
  <c r="I1893" i="31"/>
  <c r="A1893" i="31" s="1"/>
  <c r="W1892" i="31"/>
  <c r="T1892" i="31"/>
  <c r="I1892" i="31"/>
  <c r="A1892" i="31"/>
  <c r="W1891" i="31"/>
  <c r="T1891" i="31"/>
  <c r="I1891" i="31"/>
  <c r="A1891" i="31" s="1"/>
  <c r="W1890" i="31"/>
  <c r="T1890" i="31"/>
  <c r="I1890" i="31"/>
  <c r="A1890" i="31"/>
  <c r="W1889" i="31"/>
  <c r="T1889" i="31"/>
  <c r="I1889" i="31"/>
  <c r="A1889" i="31" s="1"/>
  <c r="W1888" i="31"/>
  <c r="T1888" i="31"/>
  <c r="I1888" i="31"/>
  <c r="A1888" i="31"/>
  <c r="W1887" i="31"/>
  <c r="T1887" i="31"/>
  <c r="I1887" i="31"/>
  <c r="A1887" i="31" s="1"/>
  <c r="W1886" i="31"/>
  <c r="T1886" i="31"/>
  <c r="I1886" i="31"/>
  <c r="A1886" i="31"/>
  <c r="W1885" i="31"/>
  <c r="T1885" i="31"/>
  <c r="I1885" i="31"/>
  <c r="A1885" i="31" s="1"/>
  <c r="W1884" i="31"/>
  <c r="T1884" i="31"/>
  <c r="I1884" i="31"/>
  <c r="A1884" i="31"/>
  <c r="W1883" i="31"/>
  <c r="T1883" i="31"/>
  <c r="I1883" i="31"/>
  <c r="A1883" i="31" s="1"/>
  <c r="W1882" i="31"/>
  <c r="T1882" i="31"/>
  <c r="I1882" i="31"/>
  <c r="A1882" i="31"/>
  <c r="W1881" i="31"/>
  <c r="T1881" i="31"/>
  <c r="I1881" i="31"/>
  <c r="A1881" i="31" s="1"/>
  <c r="W1880" i="31"/>
  <c r="T1880" i="31"/>
  <c r="I1880" i="31"/>
  <c r="A1880" i="31"/>
  <c r="W1879" i="31"/>
  <c r="T1879" i="31"/>
  <c r="I1879" i="31"/>
  <c r="A1879" i="31" s="1"/>
  <c r="W1878" i="31"/>
  <c r="T1878" i="31"/>
  <c r="I1878" i="31"/>
  <c r="A1878" i="31"/>
  <c r="W1877" i="31"/>
  <c r="T1877" i="31"/>
  <c r="I1877" i="31"/>
  <c r="A1877" i="31" s="1"/>
  <c r="W1876" i="31"/>
  <c r="T1876" i="31"/>
  <c r="I1876" i="31"/>
  <c r="A1876" i="31"/>
  <c r="W1875" i="31"/>
  <c r="T1875" i="31"/>
  <c r="I1875" i="31"/>
  <c r="A1875" i="31" s="1"/>
  <c r="W1874" i="31"/>
  <c r="T1874" i="31"/>
  <c r="I1874" i="31"/>
  <c r="A1874" i="31"/>
  <c r="W1873" i="31"/>
  <c r="T1873" i="31"/>
  <c r="I1873" i="31"/>
  <c r="A1873" i="31" s="1"/>
  <c r="W1872" i="31"/>
  <c r="T1872" i="31"/>
  <c r="I1872" i="31"/>
  <c r="A1872" i="31"/>
  <c r="W1871" i="31"/>
  <c r="T1871" i="31"/>
  <c r="I1871" i="31"/>
  <c r="A1871" i="31" s="1"/>
  <c r="W1870" i="31"/>
  <c r="T1870" i="31"/>
  <c r="I1870" i="31"/>
  <c r="A1870" i="31"/>
  <c r="W1869" i="31"/>
  <c r="T1869" i="31"/>
  <c r="I1869" i="31"/>
  <c r="A1869" i="31" s="1"/>
  <c r="W1868" i="31"/>
  <c r="T1868" i="31"/>
  <c r="I1868" i="31"/>
  <c r="A1868" i="31"/>
  <c r="W1867" i="31"/>
  <c r="T1867" i="31"/>
  <c r="I1867" i="31"/>
  <c r="A1867" i="31" s="1"/>
  <c r="W1866" i="31"/>
  <c r="T1866" i="31"/>
  <c r="I1866" i="31"/>
  <c r="A1866" i="31"/>
  <c r="W1865" i="31"/>
  <c r="T1865" i="31"/>
  <c r="I1865" i="31"/>
  <c r="A1865" i="31" s="1"/>
  <c r="W1864" i="31"/>
  <c r="T1864" i="31"/>
  <c r="I1864" i="31"/>
  <c r="A1864" i="31"/>
  <c r="W1863" i="31"/>
  <c r="T1863" i="31"/>
  <c r="I1863" i="31"/>
  <c r="A1863" i="31" s="1"/>
  <c r="W1862" i="31"/>
  <c r="T1862" i="31"/>
  <c r="I1862" i="31"/>
  <c r="A1862" i="31"/>
  <c r="W1861" i="31"/>
  <c r="T1861" i="31"/>
  <c r="I1861" i="31"/>
  <c r="A1861" i="31" s="1"/>
  <c r="W1860" i="31"/>
  <c r="T1860" i="31"/>
  <c r="I1860" i="31"/>
  <c r="A1860" i="31"/>
  <c r="W1859" i="31"/>
  <c r="T1859" i="31"/>
  <c r="I1859" i="31"/>
  <c r="A1859" i="31" s="1"/>
  <c r="W1858" i="31"/>
  <c r="T1858" i="31"/>
  <c r="I1858" i="31"/>
  <c r="A1858" i="31"/>
  <c r="W1857" i="31"/>
  <c r="T1857" i="31"/>
  <c r="I1857" i="31"/>
  <c r="A1857" i="31" s="1"/>
  <c r="W1856" i="31"/>
  <c r="T1856" i="31"/>
  <c r="I1856" i="31"/>
  <c r="A1856" i="31"/>
  <c r="W1855" i="31"/>
  <c r="T1855" i="31"/>
  <c r="I1855" i="31"/>
  <c r="A1855" i="31" s="1"/>
  <c r="W1854" i="31"/>
  <c r="T1854" i="31"/>
  <c r="I1854" i="31"/>
  <c r="A1854" i="31"/>
  <c r="W1853" i="31"/>
  <c r="T1853" i="31"/>
  <c r="I1853" i="31"/>
  <c r="A1853" i="31" s="1"/>
  <c r="W1852" i="31"/>
  <c r="T1852" i="31"/>
  <c r="I1852" i="31"/>
  <c r="A1852" i="31"/>
  <c r="W1851" i="31"/>
  <c r="T1851" i="31"/>
  <c r="I1851" i="31"/>
  <c r="A1851" i="31" s="1"/>
  <c r="W1850" i="31"/>
  <c r="T1850" i="31"/>
  <c r="I1850" i="31"/>
  <c r="A1850" i="31"/>
  <c r="W1849" i="31"/>
  <c r="T1849" i="31"/>
  <c r="I1849" i="31"/>
  <c r="A1849" i="31" s="1"/>
  <c r="W1848" i="31"/>
  <c r="T1848" i="31"/>
  <c r="I1848" i="31"/>
  <c r="A1848" i="31"/>
  <c r="W1847" i="31"/>
  <c r="T1847" i="31"/>
  <c r="I1847" i="31"/>
  <c r="A1847" i="31" s="1"/>
  <c r="W1846" i="31"/>
  <c r="T1846" i="31"/>
  <c r="I1846" i="31"/>
  <c r="A1846" i="31"/>
  <c r="W1845" i="31"/>
  <c r="T1845" i="31"/>
  <c r="I1845" i="31"/>
  <c r="A1845" i="31" s="1"/>
  <c r="W1844" i="31"/>
  <c r="T1844" i="31"/>
  <c r="I1844" i="31"/>
  <c r="A1844" i="31"/>
  <c r="W1843" i="31"/>
  <c r="T1843" i="31"/>
  <c r="I1843" i="31"/>
  <c r="A1843" i="31" s="1"/>
  <c r="W1842" i="31"/>
  <c r="T1842" i="31"/>
  <c r="I1842" i="31"/>
  <c r="A1842" i="31"/>
  <c r="W1841" i="31"/>
  <c r="T1841" i="31"/>
  <c r="I1841" i="31"/>
  <c r="A1841" i="31" s="1"/>
  <c r="W1840" i="31"/>
  <c r="T1840" i="31"/>
  <c r="I1840" i="31"/>
  <c r="A1840" i="31"/>
  <c r="W1839" i="31"/>
  <c r="T1839" i="31"/>
  <c r="I1839" i="31"/>
  <c r="A1839" i="31" s="1"/>
  <c r="W1838" i="31"/>
  <c r="T1838" i="31"/>
  <c r="I1838" i="31"/>
  <c r="A1838" i="31"/>
  <c r="W1837" i="31"/>
  <c r="T1837" i="31"/>
  <c r="I1837" i="31"/>
  <c r="A1837" i="31" s="1"/>
  <c r="W1836" i="31"/>
  <c r="T1836" i="31"/>
  <c r="I1836" i="31"/>
  <c r="A1836" i="31"/>
  <c r="W1835" i="31"/>
  <c r="T1835" i="31"/>
  <c r="I1835" i="31"/>
  <c r="A1835" i="31" s="1"/>
  <c r="W1834" i="31"/>
  <c r="T1834" i="31"/>
  <c r="I1834" i="31"/>
  <c r="A1834" i="31"/>
  <c r="W1833" i="31"/>
  <c r="T1833" i="31"/>
  <c r="I1833" i="31"/>
  <c r="A1833" i="31" s="1"/>
  <c r="W1832" i="31"/>
  <c r="T1832" i="31"/>
  <c r="I1832" i="31"/>
  <c r="A1832" i="31"/>
  <c r="W1831" i="31"/>
  <c r="T1831" i="31"/>
  <c r="I1831" i="31"/>
  <c r="A1831" i="31" s="1"/>
  <c r="W1830" i="31"/>
  <c r="T1830" i="31"/>
  <c r="I1830" i="31"/>
  <c r="A1830" i="31"/>
  <c r="W1829" i="31"/>
  <c r="T1829" i="31"/>
  <c r="I1829" i="31"/>
  <c r="A1829" i="31" s="1"/>
  <c r="W1828" i="31"/>
  <c r="T1828" i="31"/>
  <c r="I1828" i="31"/>
  <c r="A1828" i="31"/>
  <c r="W1827" i="31"/>
  <c r="T1827" i="31"/>
  <c r="I1827" i="31"/>
  <c r="A1827" i="31" s="1"/>
  <c r="W1826" i="31"/>
  <c r="T1826" i="31"/>
  <c r="I1826" i="31"/>
  <c r="A1826" i="31"/>
  <c r="W1825" i="31"/>
  <c r="T1825" i="31"/>
  <c r="I1825" i="31"/>
  <c r="A1825" i="31" s="1"/>
  <c r="W1824" i="31"/>
  <c r="T1824" i="31"/>
  <c r="I1824" i="31"/>
  <c r="A1824" i="31"/>
  <c r="W1823" i="31"/>
  <c r="T1823" i="31"/>
  <c r="I1823" i="31"/>
  <c r="A1823" i="31" s="1"/>
  <c r="W1822" i="31"/>
  <c r="T1822" i="31"/>
  <c r="I1822" i="31"/>
  <c r="A1822" i="31"/>
  <c r="W1821" i="31"/>
  <c r="T1821" i="31"/>
  <c r="I1821" i="31"/>
  <c r="A1821" i="31" s="1"/>
  <c r="W1820" i="31"/>
  <c r="T1820" i="31"/>
  <c r="I1820" i="31"/>
  <c r="A1820" i="31"/>
  <c r="W1819" i="31"/>
  <c r="T1819" i="31"/>
  <c r="I1819" i="31"/>
  <c r="A1819" i="31" s="1"/>
  <c r="W1818" i="31"/>
  <c r="T1818" i="31"/>
  <c r="I1818" i="31"/>
  <c r="A1818" i="31"/>
  <c r="W1817" i="31"/>
  <c r="T1817" i="31"/>
  <c r="I1817" i="31"/>
  <c r="A1817" i="31" s="1"/>
  <c r="W1816" i="31"/>
  <c r="T1816" i="31"/>
  <c r="I1816" i="31"/>
  <c r="A1816" i="31"/>
  <c r="W1815" i="31"/>
  <c r="T1815" i="31"/>
  <c r="I1815" i="31"/>
  <c r="A1815" i="31" s="1"/>
  <c r="W1814" i="31"/>
  <c r="T1814" i="31"/>
  <c r="I1814" i="31"/>
  <c r="A1814" i="31"/>
  <c r="W1813" i="31"/>
  <c r="T1813" i="31"/>
  <c r="I1813" i="31"/>
  <c r="A1813" i="31" s="1"/>
  <c r="W1812" i="31"/>
  <c r="T1812" i="31"/>
  <c r="I1812" i="31"/>
  <c r="A1812" i="31"/>
  <c r="W1811" i="31"/>
  <c r="T1811" i="31"/>
  <c r="I1811" i="31"/>
  <c r="A1811" i="31" s="1"/>
  <c r="W1810" i="31"/>
  <c r="T1810" i="31"/>
  <c r="I1810" i="31"/>
  <c r="A1810" i="31"/>
  <c r="W1809" i="31"/>
  <c r="T1809" i="31"/>
  <c r="I1809" i="31"/>
  <c r="A1809" i="31" s="1"/>
  <c r="W1808" i="31"/>
  <c r="T1808" i="31"/>
  <c r="I1808" i="31"/>
  <c r="A1808" i="31"/>
  <c r="W1807" i="31"/>
  <c r="T1807" i="31"/>
  <c r="I1807" i="31"/>
  <c r="A1807" i="31" s="1"/>
  <c r="W1806" i="31"/>
  <c r="T1806" i="31"/>
  <c r="I1806" i="31"/>
  <c r="A1806" i="31"/>
  <c r="W1805" i="31"/>
  <c r="T1805" i="31"/>
  <c r="I1805" i="31"/>
  <c r="A1805" i="31" s="1"/>
  <c r="W1804" i="31"/>
  <c r="T1804" i="31"/>
  <c r="I1804" i="31"/>
  <c r="A1804" i="31"/>
  <c r="W1803" i="31"/>
  <c r="T1803" i="31"/>
  <c r="I1803" i="31"/>
  <c r="A1803" i="31" s="1"/>
  <c r="W1802" i="31"/>
  <c r="T1802" i="31"/>
  <c r="I1802" i="31"/>
  <c r="A1802" i="31" s="1"/>
  <c r="W1801" i="31"/>
  <c r="T1801" i="31"/>
  <c r="I1801" i="31"/>
  <c r="A1801" i="31" s="1"/>
  <c r="W1800" i="31"/>
  <c r="T1800" i="31"/>
  <c r="I1800" i="31"/>
  <c r="A1800" i="31" s="1"/>
  <c r="W1799" i="31"/>
  <c r="T1799" i="31"/>
  <c r="I1799" i="31"/>
  <c r="A1799" i="31" s="1"/>
  <c r="W1798" i="31"/>
  <c r="T1798" i="31"/>
  <c r="I1798" i="31"/>
  <c r="A1798" i="31"/>
  <c r="W1797" i="31"/>
  <c r="T1797" i="31"/>
  <c r="I1797" i="31"/>
  <c r="A1797" i="31" s="1"/>
  <c r="W1796" i="31"/>
  <c r="T1796" i="31"/>
  <c r="I1796" i="31"/>
  <c r="A1796" i="31" s="1"/>
  <c r="W1795" i="31"/>
  <c r="T1795" i="31"/>
  <c r="I1795" i="31"/>
  <c r="A1795" i="31" s="1"/>
  <c r="W1794" i="31"/>
  <c r="T1794" i="31"/>
  <c r="I1794" i="31"/>
  <c r="A1794" i="31"/>
  <c r="W1793" i="31"/>
  <c r="T1793" i="31"/>
  <c r="I1793" i="31"/>
  <c r="A1793" i="31" s="1"/>
  <c r="W1792" i="31"/>
  <c r="T1792" i="31"/>
  <c r="I1792" i="31"/>
  <c r="A1792" i="31" s="1"/>
  <c r="W1791" i="31"/>
  <c r="T1791" i="31"/>
  <c r="I1791" i="31"/>
  <c r="A1791" i="31" s="1"/>
  <c r="W1790" i="31"/>
  <c r="T1790" i="31"/>
  <c r="I1790" i="31"/>
  <c r="A1790" i="31" s="1"/>
  <c r="W1789" i="31"/>
  <c r="T1789" i="31"/>
  <c r="I1789" i="31"/>
  <c r="A1789" i="31" s="1"/>
  <c r="W1788" i="31"/>
  <c r="T1788" i="31"/>
  <c r="I1788" i="31"/>
  <c r="A1788" i="31"/>
  <c r="W1787" i="31"/>
  <c r="T1787" i="31"/>
  <c r="I1787" i="31"/>
  <c r="A1787" i="31" s="1"/>
  <c r="W1786" i="31"/>
  <c r="T1786" i="31"/>
  <c r="I1786" i="31"/>
  <c r="A1786" i="31" s="1"/>
  <c r="W1785" i="31"/>
  <c r="T1785" i="31"/>
  <c r="I1785" i="31"/>
  <c r="A1785" i="31" s="1"/>
  <c r="W1784" i="31"/>
  <c r="T1784" i="31"/>
  <c r="I1784" i="31"/>
  <c r="A1784" i="31" s="1"/>
  <c r="W1783" i="31"/>
  <c r="T1783" i="31"/>
  <c r="I1783" i="31"/>
  <c r="A1783" i="31" s="1"/>
  <c r="W1782" i="31"/>
  <c r="T1782" i="31"/>
  <c r="I1782" i="31"/>
  <c r="A1782" i="31"/>
  <c r="W1781" i="31"/>
  <c r="T1781" i="31"/>
  <c r="I1781" i="31"/>
  <c r="A1781" i="31" s="1"/>
  <c r="W1780" i="31"/>
  <c r="T1780" i="31"/>
  <c r="I1780" i="31"/>
  <c r="A1780" i="31" s="1"/>
  <c r="W1779" i="31"/>
  <c r="T1779" i="31"/>
  <c r="I1779" i="31"/>
  <c r="A1779" i="31" s="1"/>
  <c r="W1778" i="31"/>
  <c r="T1778" i="31"/>
  <c r="I1778" i="31"/>
  <c r="A1778" i="31"/>
  <c r="W1777" i="31"/>
  <c r="T1777" i="31"/>
  <c r="I1777" i="31"/>
  <c r="A1777" i="31" s="1"/>
  <c r="W1776" i="31"/>
  <c r="T1776" i="31"/>
  <c r="I1776" i="31"/>
  <c r="A1776" i="31" s="1"/>
  <c r="W1775" i="31"/>
  <c r="T1775" i="31"/>
  <c r="I1775" i="31"/>
  <c r="A1775" i="31" s="1"/>
  <c r="W1774" i="31"/>
  <c r="T1774" i="31"/>
  <c r="I1774" i="31"/>
  <c r="A1774" i="31" s="1"/>
  <c r="W1773" i="31"/>
  <c r="T1773" i="31"/>
  <c r="I1773" i="31"/>
  <c r="A1773" i="31" s="1"/>
  <c r="W1772" i="31"/>
  <c r="T1772" i="31"/>
  <c r="I1772" i="31"/>
  <c r="A1772" i="31"/>
  <c r="W1771" i="31"/>
  <c r="T1771" i="31"/>
  <c r="I1771" i="31"/>
  <c r="A1771" i="31" s="1"/>
  <c r="W1770" i="31"/>
  <c r="T1770" i="31"/>
  <c r="I1770" i="31"/>
  <c r="A1770" i="31"/>
  <c r="W1769" i="31"/>
  <c r="T1769" i="31"/>
  <c r="I1769" i="31"/>
  <c r="A1769" i="31" s="1"/>
  <c r="W1768" i="31"/>
  <c r="T1768" i="31"/>
  <c r="I1768" i="31"/>
  <c r="A1768" i="31" s="1"/>
  <c r="W1767" i="31"/>
  <c r="T1767" i="31"/>
  <c r="I1767" i="31"/>
  <c r="A1767" i="31" s="1"/>
  <c r="W1766" i="31"/>
  <c r="T1766" i="31"/>
  <c r="I1766" i="31"/>
  <c r="A1766" i="31"/>
  <c r="W1765" i="31"/>
  <c r="T1765" i="31"/>
  <c r="I1765" i="31"/>
  <c r="A1765" i="31" s="1"/>
  <c r="W1764" i="31"/>
  <c r="T1764" i="31"/>
  <c r="I1764" i="31"/>
  <c r="A1764" i="31" s="1"/>
  <c r="W1763" i="31"/>
  <c r="T1763" i="31"/>
  <c r="I1763" i="31"/>
  <c r="A1763" i="31" s="1"/>
  <c r="W1762" i="31"/>
  <c r="T1762" i="31"/>
  <c r="I1762" i="31"/>
  <c r="A1762" i="31"/>
  <c r="W1761" i="31"/>
  <c r="T1761" i="31"/>
  <c r="I1761" i="31"/>
  <c r="A1761" i="31" s="1"/>
  <c r="W1760" i="31"/>
  <c r="T1760" i="31"/>
  <c r="I1760" i="31"/>
  <c r="A1760" i="31" s="1"/>
  <c r="W1759" i="31"/>
  <c r="T1759" i="31"/>
  <c r="I1759" i="31"/>
  <c r="A1759" i="31" s="1"/>
  <c r="W1758" i="31"/>
  <c r="T1758" i="31"/>
  <c r="I1758" i="31"/>
  <c r="A1758" i="31" s="1"/>
  <c r="W1757" i="31"/>
  <c r="T1757" i="31"/>
  <c r="I1757" i="31"/>
  <c r="A1757" i="31" s="1"/>
  <c r="W1756" i="31"/>
  <c r="T1756" i="31"/>
  <c r="I1756" i="31"/>
  <c r="A1756" i="31"/>
  <c r="W1755" i="31"/>
  <c r="T1755" i="31"/>
  <c r="I1755" i="31"/>
  <c r="A1755" i="31" s="1"/>
  <c r="W1754" i="31"/>
  <c r="T1754" i="31"/>
  <c r="I1754" i="31"/>
  <c r="A1754" i="31"/>
  <c r="W1753" i="31"/>
  <c r="T1753" i="31"/>
  <c r="I1753" i="31"/>
  <c r="A1753" i="31" s="1"/>
  <c r="W1752" i="31"/>
  <c r="T1752" i="31"/>
  <c r="I1752" i="31"/>
  <c r="A1752" i="31" s="1"/>
  <c r="W1751" i="31"/>
  <c r="T1751" i="31"/>
  <c r="I1751" i="31"/>
  <c r="A1751" i="31" s="1"/>
  <c r="W1750" i="31"/>
  <c r="T1750" i="31"/>
  <c r="I1750" i="31"/>
  <c r="A1750" i="31"/>
  <c r="W1749" i="31"/>
  <c r="T1749" i="31"/>
  <c r="I1749" i="31"/>
  <c r="A1749" i="31" s="1"/>
  <c r="W1748" i="31"/>
  <c r="T1748" i="31"/>
  <c r="I1748" i="31"/>
  <c r="A1748" i="31" s="1"/>
  <c r="W1747" i="31"/>
  <c r="T1747" i="31"/>
  <c r="I1747" i="31"/>
  <c r="A1747" i="31" s="1"/>
  <c r="W1746" i="31"/>
  <c r="T1746" i="31"/>
  <c r="I1746" i="31"/>
  <c r="A1746" i="31"/>
  <c r="W1745" i="31"/>
  <c r="T1745" i="31"/>
  <c r="I1745" i="31"/>
  <c r="A1745" i="31" s="1"/>
  <c r="W1744" i="31"/>
  <c r="T1744" i="31"/>
  <c r="I1744" i="31"/>
  <c r="A1744" i="31" s="1"/>
  <c r="W1743" i="31"/>
  <c r="T1743" i="31"/>
  <c r="I1743" i="31"/>
  <c r="A1743" i="31" s="1"/>
  <c r="W1742" i="31"/>
  <c r="T1742" i="31"/>
  <c r="I1742" i="31"/>
  <c r="A1742" i="31" s="1"/>
  <c r="W1741" i="31"/>
  <c r="T1741" i="31"/>
  <c r="I1741" i="31"/>
  <c r="A1741" i="31" s="1"/>
  <c r="W1740" i="31"/>
  <c r="T1740" i="31"/>
  <c r="I1740" i="31"/>
  <c r="A1740" i="31"/>
  <c r="W1739" i="31"/>
  <c r="T1739" i="31"/>
  <c r="I1739" i="31"/>
  <c r="A1739" i="31" s="1"/>
  <c r="W1738" i="31"/>
  <c r="T1738" i="31"/>
  <c r="I1738" i="31"/>
  <c r="A1738" i="31"/>
  <c r="W1737" i="31"/>
  <c r="T1737" i="31"/>
  <c r="I1737" i="31"/>
  <c r="A1737" i="31" s="1"/>
  <c r="W1736" i="31"/>
  <c r="T1736" i="31"/>
  <c r="I1736" i="31"/>
  <c r="A1736" i="31" s="1"/>
  <c r="W1735" i="31"/>
  <c r="T1735" i="31"/>
  <c r="I1735" i="31"/>
  <c r="A1735" i="31" s="1"/>
  <c r="W1734" i="31"/>
  <c r="T1734" i="31"/>
  <c r="I1734" i="31"/>
  <c r="A1734" i="31"/>
  <c r="W1733" i="31"/>
  <c r="T1733" i="31"/>
  <c r="I1733" i="31"/>
  <c r="A1733" i="31" s="1"/>
  <c r="W1732" i="31"/>
  <c r="T1732" i="31"/>
  <c r="I1732" i="31"/>
  <c r="A1732" i="31" s="1"/>
  <c r="W1731" i="31"/>
  <c r="T1731" i="31"/>
  <c r="I1731" i="31"/>
  <c r="A1731" i="31" s="1"/>
  <c r="W1730" i="31"/>
  <c r="T1730" i="31"/>
  <c r="I1730" i="31"/>
  <c r="A1730" i="31"/>
  <c r="W1729" i="31"/>
  <c r="T1729" i="31"/>
  <c r="I1729" i="31"/>
  <c r="A1729" i="31" s="1"/>
  <c r="W1728" i="31"/>
  <c r="T1728" i="31"/>
  <c r="I1728" i="31"/>
  <c r="A1728" i="31" s="1"/>
  <c r="W1727" i="31"/>
  <c r="T1727" i="31"/>
  <c r="I1727" i="31"/>
  <c r="A1727" i="31" s="1"/>
  <c r="W1726" i="31"/>
  <c r="T1726" i="31"/>
  <c r="I1726" i="31"/>
  <c r="A1726" i="31" s="1"/>
  <c r="W1725" i="31"/>
  <c r="T1725" i="31"/>
  <c r="I1725" i="31"/>
  <c r="A1725" i="31" s="1"/>
  <c r="W1724" i="31"/>
  <c r="T1724" i="31"/>
  <c r="I1724" i="31"/>
  <c r="A1724" i="31"/>
  <c r="W1723" i="31"/>
  <c r="T1723" i="31"/>
  <c r="I1723" i="31"/>
  <c r="A1723" i="31" s="1"/>
  <c r="W1722" i="31"/>
  <c r="T1722" i="31"/>
  <c r="I1722" i="31"/>
  <c r="A1722" i="31"/>
  <c r="W1721" i="31"/>
  <c r="T1721" i="31"/>
  <c r="I1721" i="31"/>
  <c r="A1721" i="31" s="1"/>
  <c r="W1720" i="31"/>
  <c r="T1720" i="31"/>
  <c r="I1720" i="31"/>
  <c r="A1720" i="31" s="1"/>
  <c r="W1719" i="31"/>
  <c r="T1719" i="31"/>
  <c r="I1719" i="31"/>
  <c r="A1719" i="31" s="1"/>
  <c r="W1718" i="31"/>
  <c r="T1718" i="31"/>
  <c r="I1718" i="31"/>
  <c r="A1718" i="31"/>
  <c r="W1717" i="31"/>
  <c r="T1717" i="31"/>
  <c r="I1717" i="31"/>
  <c r="A1717" i="31" s="1"/>
  <c r="W1716" i="31"/>
  <c r="T1716" i="31"/>
  <c r="I1716" i="31"/>
  <c r="A1716" i="31" s="1"/>
  <c r="W1715" i="31"/>
  <c r="T1715" i="31"/>
  <c r="I1715" i="31"/>
  <c r="A1715" i="31" s="1"/>
  <c r="W1714" i="31"/>
  <c r="T1714" i="31"/>
  <c r="I1714" i="31"/>
  <c r="A1714" i="31"/>
  <c r="W1713" i="31"/>
  <c r="T1713" i="31"/>
  <c r="I1713" i="31"/>
  <c r="A1713" i="31" s="1"/>
  <c r="W1712" i="31"/>
  <c r="T1712" i="31"/>
  <c r="I1712" i="31"/>
  <c r="A1712" i="31" s="1"/>
  <c r="W1711" i="31"/>
  <c r="T1711" i="31"/>
  <c r="I1711" i="31"/>
  <c r="A1711" i="31" s="1"/>
  <c r="W1710" i="31"/>
  <c r="T1710" i="31"/>
  <c r="I1710" i="31"/>
  <c r="A1710" i="31" s="1"/>
  <c r="W1709" i="31"/>
  <c r="T1709" i="31"/>
  <c r="I1709" i="31"/>
  <c r="A1709" i="31" s="1"/>
  <c r="W1708" i="31"/>
  <c r="T1708" i="31"/>
  <c r="I1708" i="31"/>
  <c r="A1708" i="31"/>
  <c r="W1707" i="31"/>
  <c r="T1707" i="31"/>
  <c r="I1707" i="31"/>
  <c r="A1707" i="31" s="1"/>
  <c r="W1706" i="31"/>
  <c r="T1706" i="31"/>
  <c r="I1706" i="31"/>
  <c r="A1706" i="31"/>
  <c r="W1705" i="31"/>
  <c r="T1705" i="31"/>
  <c r="I1705" i="31"/>
  <c r="A1705" i="31" s="1"/>
  <c r="W1704" i="31"/>
  <c r="T1704" i="31"/>
  <c r="I1704" i="31"/>
  <c r="A1704" i="31" s="1"/>
  <c r="W1703" i="31"/>
  <c r="T1703" i="31"/>
  <c r="I1703" i="31"/>
  <c r="A1703" i="31" s="1"/>
  <c r="W1702" i="31"/>
  <c r="T1702" i="31"/>
  <c r="I1702" i="31"/>
  <c r="A1702" i="31"/>
  <c r="W1701" i="31"/>
  <c r="T1701" i="31"/>
  <c r="I1701" i="31"/>
  <c r="A1701" i="31" s="1"/>
  <c r="W1700" i="31"/>
  <c r="T1700" i="31"/>
  <c r="I1700" i="31"/>
  <c r="A1700" i="31" s="1"/>
  <c r="W1699" i="31"/>
  <c r="T1699" i="31"/>
  <c r="I1699" i="31"/>
  <c r="A1699" i="31" s="1"/>
  <c r="W1698" i="31"/>
  <c r="T1698" i="31"/>
  <c r="I1698" i="31"/>
  <c r="A1698" i="31"/>
  <c r="W1697" i="31"/>
  <c r="T1697" i="31"/>
  <c r="I1697" i="31"/>
  <c r="A1697" i="31" s="1"/>
  <c r="W1696" i="31"/>
  <c r="T1696" i="31"/>
  <c r="I1696" i="31"/>
  <c r="A1696" i="31" s="1"/>
  <c r="W1695" i="31"/>
  <c r="T1695" i="31"/>
  <c r="I1695" i="31"/>
  <c r="A1695" i="31" s="1"/>
  <c r="W1694" i="31"/>
  <c r="T1694" i="31"/>
  <c r="I1694" i="31"/>
  <c r="A1694" i="31" s="1"/>
  <c r="W1693" i="31"/>
  <c r="T1693" i="31"/>
  <c r="I1693" i="31"/>
  <c r="A1693" i="31" s="1"/>
  <c r="W1692" i="31"/>
  <c r="T1692" i="31"/>
  <c r="I1692" i="31"/>
  <c r="A1692" i="31"/>
  <c r="W1691" i="31"/>
  <c r="T1691" i="31"/>
  <c r="I1691" i="31"/>
  <c r="A1691" i="31" s="1"/>
  <c r="W1690" i="31"/>
  <c r="T1690" i="31"/>
  <c r="I1690" i="31"/>
  <c r="A1690" i="31"/>
  <c r="W1689" i="31"/>
  <c r="T1689" i="31"/>
  <c r="I1689" i="31"/>
  <c r="A1689" i="31" s="1"/>
  <c r="W1688" i="31"/>
  <c r="T1688" i="31"/>
  <c r="I1688" i="31"/>
  <c r="A1688" i="31" s="1"/>
  <c r="W1687" i="31"/>
  <c r="T1687" i="31"/>
  <c r="I1687" i="31"/>
  <c r="A1687" i="31" s="1"/>
  <c r="W1686" i="31"/>
  <c r="T1686" i="31"/>
  <c r="I1686" i="31"/>
  <c r="A1686" i="31"/>
  <c r="W1685" i="31"/>
  <c r="T1685" i="31"/>
  <c r="I1685" i="31"/>
  <c r="A1685" i="31" s="1"/>
  <c r="W1684" i="31"/>
  <c r="T1684" i="31"/>
  <c r="I1684" i="31"/>
  <c r="A1684" i="31" s="1"/>
  <c r="W1683" i="31"/>
  <c r="T1683" i="31"/>
  <c r="I1683" i="31"/>
  <c r="A1683" i="31" s="1"/>
  <c r="W1682" i="31"/>
  <c r="T1682" i="31"/>
  <c r="I1682" i="31"/>
  <c r="A1682" i="31"/>
  <c r="W1681" i="31"/>
  <c r="T1681" i="31"/>
  <c r="I1681" i="31"/>
  <c r="A1681" i="31" s="1"/>
  <c r="W1680" i="31"/>
  <c r="T1680" i="31"/>
  <c r="I1680" i="31"/>
  <c r="A1680" i="31" s="1"/>
  <c r="W1679" i="31"/>
  <c r="T1679" i="31"/>
  <c r="I1679" i="31"/>
  <c r="A1679" i="31" s="1"/>
  <c r="W1678" i="31"/>
  <c r="T1678" i="31"/>
  <c r="I1678" i="31"/>
  <c r="A1678" i="31" s="1"/>
  <c r="W1677" i="31"/>
  <c r="T1677" i="31"/>
  <c r="I1677" i="31"/>
  <c r="A1677" i="31" s="1"/>
  <c r="W1676" i="31"/>
  <c r="T1676" i="31"/>
  <c r="I1676" i="31"/>
  <c r="A1676" i="31"/>
  <c r="W1675" i="31"/>
  <c r="T1675" i="31"/>
  <c r="I1675" i="31"/>
  <c r="A1675" i="31" s="1"/>
  <c r="W1674" i="31"/>
  <c r="T1674" i="31"/>
  <c r="I1674" i="31"/>
  <c r="A1674" i="31"/>
  <c r="W1673" i="31"/>
  <c r="T1673" i="31"/>
  <c r="I1673" i="31"/>
  <c r="A1673" i="31" s="1"/>
  <c r="W1672" i="31"/>
  <c r="T1672" i="31"/>
  <c r="I1672" i="31"/>
  <c r="A1672" i="31" s="1"/>
  <c r="W1671" i="31"/>
  <c r="T1671" i="31"/>
  <c r="I1671" i="31"/>
  <c r="A1671" i="31" s="1"/>
  <c r="W1670" i="31"/>
  <c r="T1670" i="31"/>
  <c r="I1670" i="31"/>
  <c r="A1670" i="31"/>
  <c r="W1669" i="31"/>
  <c r="T1669" i="31"/>
  <c r="I1669" i="31"/>
  <c r="A1669" i="31" s="1"/>
  <c r="W1668" i="31"/>
  <c r="T1668" i="31"/>
  <c r="I1668" i="31"/>
  <c r="A1668" i="31" s="1"/>
  <c r="W1667" i="31"/>
  <c r="T1667" i="31"/>
  <c r="I1667" i="31"/>
  <c r="A1667" i="31" s="1"/>
  <c r="W1666" i="31"/>
  <c r="T1666" i="31"/>
  <c r="I1666" i="31"/>
  <c r="A1666" i="31"/>
  <c r="W1665" i="31"/>
  <c r="T1665" i="31"/>
  <c r="I1665" i="31"/>
  <c r="A1665" i="31" s="1"/>
  <c r="W1664" i="31"/>
  <c r="T1664" i="31"/>
  <c r="I1664" i="31"/>
  <c r="A1664" i="31" s="1"/>
  <c r="W1663" i="31"/>
  <c r="T1663" i="31"/>
  <c r="I1663" i="31"/>
  <c r="A1663" i="31" s="1"/>
  <c r="W1662" i="31"/>
  <c r="T1662" i="31"/>
  <c r="I1662" i="31"/>
  <c r="A1662" i="31" s="1"/>
  <c r="W1661" i="31"/>
  <c r="T1661" i="31"/>
  <c r="I1661" i="31"/>
  <c r="A1661" i="31" s="1"/>
  <c r="W1660" i="31"/>
  <c r="T1660" i="31"/>
  <c r="I1660" i="31"/>
  <c r="A1660" i="31"/>
  <c r="W1659" i="31"/>
  <c r="T1659" i="31"/>
  <c r="I1659" i="31"/>
  <c r="A1659" i="31" s="1"/>
  <c r="W1658" i="31"/>
  <c r="T1658" i="31"/>
  <c r="I1658" i="31"/>
  <c r="A1658" i="31"/>
  <c r="W1657" i="31"/>
  <c r="T1657" i="31"/>
  <c r="I1657" i="31"/>
  <c r="A1657" i="31" s="1"/>
  <c r="W1656" i="31"/>
  <c r="T1656" i="31"/>
  <c r="I1656" i="31"/>
  <c r="A1656" i="31" s="1"/>
  <c r="W1655" i="31"/>
  <c r="T1655" i="31"/>
  <c r="I1655" i="31"/>
  <c r="A1655" i="31" s="1"/>
  <c r="W1654" i="31"/>
  <c r="T1654" i="31"/>
  <c r="I1654" i="31"/>
  <c r="A1654" i="31"/>
  <c r="W1653" i="31"/>
  <c r="T1653" i="31"/>
  <c r="I1653" i="31"/>
  <c r="A1653" i="31" s="1"/>
  <c r="W1652" i="31"/>
  <c r="T1652" i="31"/>
  <c r="I1652" i="31"/>
  <c r="A1652" i="31" s="1"/>
  <c r="W1651" i="31"/>
  <c r="T1651" i="31"/>
  <c r="I1651" i="31"/>
  <c r="A1651" i="31" s="1"/>
  <c r="W1650" i="31"/>
  <c r="T1650" i="31"/>
  <c r="I1650" i="31"/>
  <c r="A1650" i="31"/>
  <c r="W1649" i="31"/>
  <c r="T1649" i="31"/>
  <c r="I1649" i="31"/>
  <c r="A1649" i="31" s="1"/>
  <c r="W1648" i="31"/>
  <c r="T1648" i="31"/>
  <c r="I1648" i="31"/>
  <c r="A1648" i="31" s="1"/>
  <c r="W1647" i="31"/>
  <c r="T1647" i="31"/>
  <c r="I1647" i="31"/>
  <c r="A1647" i="31" s="1"/>
  <c r="W1646" i="31"/>
  <c r="T1646" i="31"/>
  <c r="I1646" i="31"/>
  <c r="A1646" i="31" s="1"/>
  <c r="W1645" i="31"/>
  <c r="T1645" i="31"/>
  <c r="I1645" i="31"/>
  <c r="A1645" i="31" s="1"/>
  <c r="W1644" i="31"/>
  <c r="T1644" i="31"/>
  <c r="I1644" i="31"/>
  <c r="A1644" i="31"/>
  <c r="W1643" i="31"/>
  <c r="T1643" i="31"/>
  <c r="I1643" i="31"/>
  <c r="A1643" i="31" s="1"/>
  <c r="W1642" i="31"/>
  <c r="T1642" i="31"/>
  <c r="I1642" i="31"/>
  <c r="A1642" i="31"/>
  <c r="W1641" i="31"/>
  <c r="T1641" i="31"/>
  <c r="I1641" i="31"/>
  <c r="A1641" i="31" s="1"/>
  <c r="W1640" i="31"/>
  <c r="T1640" i="31"/>
  <c r="I1640" i="31"/>
  <c r="A1640" i="31" s="1"/>
  <c r="W1639" i="31"/>
  <c r="T1639" i="31"/>
  <c r="I1639" i="31"/>
  <c r="A1639" i="31" s="1"/>
  <c r="W1638" i="31"/>
  <c r="T1638" i="31"/>
  <c r="I1638" i="31"/>
  <c r="A1638" i="31"/>
  <c r="W1637" i="31"/>
  <c r="T1637" i="31"/>
  <c r="I1637" i="31"/>
  <c r="A1637" i="31" s="1"/>
  <c r="W1636" i="31"/>
  <c r="T1636" i="31"/>
  <c r="I1636" i="31"/>
  <c r="A1636" i="31" s="1"/>
  <c r="W1635" i="31"/>
  <c r="T1635" i="31"/>
  <c r="I1635" i="31"/>
  <c r="A1635" i="31" s="1"/>
  <c r="W1634" i="31"/>
  <c r="T1634" i="31"/>
  <c r="I1634" i="31"/>
  <c r="A1634" i="31"/>
  <c r="W1633" i="31"/>
  <c r="T1633" i="31"/>
  <c r="I1633" i="31"/>
  <c r="A1633" i="31" s="1"/>
  <c r="W1632" i="31"/>
  <c r="T1632" i="31"/>
  <c r="I1632" i="31"/>
  <c r="A1632" i="31" s="1"/>
  <c r="W1631" i="31"/>
  <c r="T1631" i="31"/>
  <c r="I1631" i="31"/>
  <c r="A1631" i="31" s="1"/>
  <c r="W1630" i="31"/>
  <c r="T1630" i="31"/>
  <c r="I1630" i="31"/>
  <c r="A1630" i="31" s="1"/>
  <c r="W1629" i="31"/>
  <c r="T1629" i="31"/>
  <c r="I1629" i="31"/>
  <c r="A1629" i="31" s="1"/>
  <c r="W1628" i="31"/>
  <c r="T1628" i="31"/>
  <c r="I1628" i="31"/>
  <c r="A1628" i="31"/>
  <c r="W1627" i="31"/>
  <c r="T1627" i="31"/>
  <c r="I1627" i="31"/>
  <c r="A1627" i="31" s="1"/>
  <c r="W1626" i="31"/>
  <c r="T1626" i="31"/>
  <c r="I1626" i="31"/>
  <c r="A1626" i="31"/>
  <c r="W1625" i="31"/>
  <c r="T1625" i="31"/>
  <c r="I1625" i="31"/>
  <c r="A1625" i="31" s="1"/>
  <c r="W1624" i="31"/>
  <c r="T1624" i="31"/>
  <c r="I1624" i="31"/>
  <c r="A1624" i="31" s="1"/>
  <c r="W1623" i="31"/>
  <c r="T1623" i="31"/>
  <c r="I1623" i="31"/>
  <c r="A1623" i="31" s="1"/>
  <c r="W1622" i="31"/>
  <c r="T1622" i="31"/>
  <c r="I1622" i="31"/>
  <c r="A1622" i="31"/>
  <c r="W1621" i="31"/>
  <c r="T1621" i="31"/>
  <c r="I1621" i="31"/>
  <c r="A1621" i="31" s="1"/>
  <c r="W1620" i="31"/>
  <c r="T1620" i="31"/>
  <c r="I1620" i="31"/>
  <c r="A1620" i="31" s="1"/>
  <c r="W1619" i="31"/>
  <c r="T1619" i="31"/>
  <c r="I1619" i="31"/>
  <c r="A1619" i="31"/>
  <c r="W1618" i="31"/>
  <c r="T1618" i="31"/>
  <c r="I1618" i="31"/>
  <c r="A1618" i="31" s="1"/>
  <c r="W1617" i="31"/>
  <c r="T1617" i="31"/>
  <c r="I1617" i="31"/>
  <c r="A1617" i="31"/>
  <c r="W1616" i="31"/>
  <c r="T1616" i="31"/>
  <c r="I1616" i="31"/>
  <c r="A1616" i="31" s="1"/>
  <c r="W1615" i="31"/>
  <c r="T1615" i="31"/>
  <c r="I1615" i="31"/>
  <c r="A1615" i="31"/>
  <c r="W1614" i="31"/>
  <c r="T1614" i="31"/>
  <c r="I1614" i="31"/>
  <c r="A1614" i="31" s="1"/>
  <c r="W1613" i="31"/>
  <c r="T1613" i="31"/>
  <c r="I1613" i="31"/>
  <c r="A1613" i="31"/>
  <c r="W1612" i="31"/>
  <c r="T1612" i="31"/>
  <c r="I1612" i="31"/>
  <c r="A1612" i="31" s="1"/>
  <c r="W1611" i="31"/>
  <c r="T1611" i="31"/>
  <c r="I1611" i="31"/>
  <c r="A1611" i="31"/>
  <c r="W1610" i="31"/>
  <c r="T1610" i="31"/>
  <c r="I1610" i="31"/>
  <c r="A1610" i="31" s="1"/>
  <c r="W1609" i="31"/>
  <c r="T1609" i="31"/>
  <c r="I1609" i="31"/>
  <c r="A1609" i="31"/>
  <c r="W1608" i="31"/>
  <c r="T1608" i="31"/>
  <c r="I1608" i="31"/>
  <c r="A1608" i="31" s="1"/>
  <c r="W1607" i="31"/>
  <c r="T1607" i="31"/>
  <c r="I1607" i="31"/>
  <c r="A1607" i="31"/>
  <c r="W1606" i="31"/>
  <c r="T1606" i="31"/>
  <c r="I1606" i="31"/>
  <c r="A1606" i="31" s="1"/>
  <c r="W1605" i="31"/>
  <c r="T1605" i="31"/>
  <c r="I1605" i="31"/>
  <c r="A1605" i="31"/>
  <c r="W1604" i="31"/>
  <c r="T1604" i="31"/>
  <c r="I1604" i="31"/>
  <c r="A1604" i="31" s="1"/>
  <c r="W1603" i="31"/>
  <c r="T1603" i="31"/>
  <c r="I1603" i="31"/>
  <c r="A1603" i="31"/>
  <c r="W1602" i="31"/>
  <c r="T1602" i="31"/>
  <c r="I1602" i="31"/>
  <c r="A1602" i="31" s="1"/>
  <c r="W1601" i="31"/>
  <c r="T1601" i="31"/>
  <c r="I1601" i="31"/>
  <c r="A1601" i="31"/>
  <c r="W1600" i="31"/>
  <c r="T1600" i="31"/>
  <c r="I1600" i="31"/>
  <c r="A1600" i="31" s="1"/>
  <c r="W1599" i="31"/>
  <c r="T1599" i="31"/>
  <c r="I1599" i="31"/>
  <c r="A1599" i="31"/>
  <c r="W1598" i="31"/>
  <c r="T1598" i="31"/>
  <c r="I1598" i="31"/>
  <c r="A1598" i="31" s="1"/>
  <c r="W1597" i="31"/>
  <c r="T1597" i="31"/>
  <c r="I1597" i="31"/>
  <c r="A1597" i="31"/>
  <c r="W1596" i="31"/>
  <c r="T1596" i="31"/>
  <c r="I1596" i="31"/>
  <c r="A1596" i="31" s="1"/>
  <c r="W1595" i="31"/>
  <c r="T1595" i="31"/>
  <c r="I1595" i="31"/>
  <c r="A1595" i="31"/>
  <c r="W1594" i="31"/>
  <c r="T1594" i="31"/>
  <c r="I1594" i="31"/>
  <c r="A1594" i="31" s="1"/>
  <c r="W1593" i="31"/>
  <c r="T1593" i="31"/>
  <c r="I1593" i="31"/>
  <c r="A1593" i="31"/>
  <c r="W1592" i="31"/>
  <c r="T1592" i="31"/>
  <c r="I1592" i="31"/>
  <c r="A1592" i="31" s="1"/>
  <c r="W1591" i="31"/>
  <c r="T1591" i="31"/>
  <c r="I1591" i="31"/>
  <c r="A1591" i="31"/>
  <c r="W1590" i="31"/>
  <c r="T1590" i="31"/>
  <c r="I1590" i="31"/>
  <c r="A1590" i="31" s="1"/>
  <c r="W1589" i="31"/>
  <c r="T1589" i="31"/>
  <c r="I1589" i="31"/>
  <c r="A1589" i="31"/>
  <c r="W1588" i="31"/>
  <c r="T1588" i="31"/>
  <c r="I1588" i="31"/>
  <c r="A1588" i="31" s="1"/>
  <c r="W1587" i="31"/>
  <c r="T1587" i="31"/>
  <c r="I1587" i="31"/>
  <c r="A1587" i="31"/>
  <c r="W1586" i="31"/>
  <c r="T1586" i="31"/>
  <c r="I1586" i="31"/>
  <c r="A1586" i="31" s="1"/>
  <c r="W1585" i="31"/>
  <c r="T1585" i="31"/>
  <c r="I1585" i="31"/>
  <c r="A1585" i="31"/>
  <c r="W1584" i="31"/>
  <c r="T1584" i="31"/>
  <c r="I1584" i="31"/>
  <c r="A1584" i="31" s="1"/>
  <c r="W1583" i="31"/>
  <c r="T1583" i="31"/>
  <c r="I1583" i="31"/>
  <c r="A1583" i="31"/>
  <c r="W1582" i="31"/>
  <c r="T1582" i="31"/>
  <c r="I1582" i="31"/>
  <c r="A1582" i="31" s="1"/>
  <c r="W1581" i="31"/>
  <c r="T1581" i="31"/>
  <c r="I1581" i="31"/>
  <c r="A1581" i="31"/>
  <c r="W1580" i="31"/>
  <c r="T1580" i="31"/>
  <c r="I1580" i="31"/>
  <c r="A1580" i="31" s="1"/>
  <c r="W1579" i="31"/>
  <c r="T1579" i="31"/>
  <c r="I1579" i="31"/>
  <c r="A1579" i="31"/>
  <c r="W1578" i="31"/>
  <c r="T1578" i="31"/>
  <c r="I1578" i="31"/>
  <c r="A1578" i="31" s="1"/>
  <c r="W1577" i="31"/>
  <c r="T1577" i="31"/>
  <c r="I1577" i="31"/>
  <c r="A1577" i="31"/>
  <c r="W1576" i="31"/>
  <c r="T1576" i="31"/>
  <c r="I1576" i="31"/>
  <c r="A1576" i="31" s="1"/>
  <c r="W1575" i="31"/>
  <c r="T1575" i="31"/>
  <c r="I1575" i="31"/>
  <c r="A1575" i="31"/>
  <c r="W1574" i="31"/>
  <c r="T1574" i="31"/>
  <c r="I1574" i="31"/>
  <c r="A1574" i="31" s="1"/>
  <c r="W1573" i="31"/>
  <c r="T1573" i="31"/>
  <c r="I1573" i="31"/>
  <c r="A1573" i="31"/>
  <c r="W1572" i="31"/>
  <c r="T1572" i="31"/>
  <c r="I1572" i="31"/>
  <c r="A1572" i="31" s="1"/>
  <c r="W1571" i="31"/>
  <c r="T1571" i="31"/>
  <c r="I1571" i="31"/>
  <c r="A1571" i="31"/>
  <c r="W1570" i="31"/>
  <c r="T1570" i="31"/>
  <c r="I1570" i="31"/>
  <c r="A1570" i="31" s="1"/>
  <c r="W1569" i="31"/>
  <c r="T1569" i="31"/>
  <c r="I1569" i="31"/>
  <c r="A1569" i="31"/>
  <c r="W1568" i="31"/>
  <c r="T1568" i="31"/>
  <c r="I1568" i="31"/>
  <c r="A1568" i="31" s="1"/>
  <c r="W1567" i="31"/>
  <c r="T1567" i="31"/>
  <c r="I1567" i="31"/>
  <c r="A1567" i="31"/>
  <c r="W1566" i="31"/>
  <c r="T1566" i="31"/>
  <c r="I1566" i="31"/>
  <c r="A1566" i="31" s="1"/>
  <c r="W1565" i="31"/>
  <c r="T1565" i="31"/>
  <c r="I1565" i="31"/>
  <c r="A1565" i="31"/>
  <c r="W1564" i="31"/>
  <c r="T1564" i="31"/>
  <c r="I1564" i="31"/>
  <c r="A1564" i="31" s="1"/>
  <c r="W1563" i="31"/>
  <c r="T1563" i="31"/>
  <c r="I1563" i="31"/>
  <c r="A1563" i="31"/>
  <c r="W1562" i="31"/>
  <c r="T1562" i="31"/>
  <c r="I1562" i="31"/>
  <c r="A1562" i="31" s="1"/>
  <c r="W1561" i="31"/>
  <c r="T1561" i="31"/>
  <c r="I1561" i="31"/>
  <c r="A1561" i="31"/>
  <c r="W1560" i="31"/>
  <c r="T1560" i="31"/>
  <c r="I1560" i="31"/>
  <c r="A1560" i="31" s="1"/>
  <c r="W1559" i="31"/>
  <c r="T1559" i="31"/>
  <c r="I1559" i="31"/>
  <c r="A1559" i="31"/>
  <c r="W1558" i="31"/>
  <c r="T1558" i="31"/>
  <c r="I1558" i="31"/>
  <c r="A1558" i="31" s="1"/>
  <c r="W1557" i="31"/>
  <c r="T1557" i="31"/>
  <c r="I1557" i="31"/>
  <c r="A1557" i="31"/>
  <c r="W1556" i="31"/>
  <c r="T1556" i="31"/>
  <c r="I1556" i="31"/>
  <c r="A1556" i="31" s="1"/>
  <c r="W1555" i="31"/>
  <c r="T1555" i="31"/>
  <c r="I1555" i="31"/>
  <c r="A1555" i="31"/>
  <c r="W1554" i="31"/>
  <c r="T1554" i="31"/>
  <c r="I1554" i="31"/>
  <c r="A1554" i="31" s="1"/>
  <c r="W1553" i="31"/>
  <c r="T1553" i="31"/>
  <c r="I1553" i="31"/>
  <c r="A1553" i="31"/>
  <c r="W1552" i="31"/>
  <c r="T1552" i="31"/>
  <c r="I1552" i="31"/>
  <c r="A1552" i="31" s="1"/>
  <c r="W1551" i="31"/>
  <c r="T1551" i="31"/>
  <c r="I1551" i="31"/>
  <c r="A1551" i="31"/>
  <c r="W1550" i="31"/>
  <c r="T1550" i="31"/>
  <c r="I1550" i="31"/>
  <c r="A1550" i="31" s="1"/>
  <c r="W1549" i="31"/>
  <c r="T1549" i="31"/>
  <c r="I1549" i="31"/>
  <c r="A1549" i="31"/>
  <c r="W1548" i="31"/>
  <c r="T1548" i="31"/>
  <c r="I1548" i="31"/>
  <c r="A1548" i="31" s="1"/>
  <c r="W1547" i="31"/>
  <c r="T1547" i="31"/>
  <c r="I1547" i="31"/>
  <c r="A1547" i="31"/>
  <c r="W1546" i="31"/>
  <c r="T1546" i="31"/>
  <c r="I1546" i="31"/>
  <c r="A1546" i="31" s="1"/>
  <c r="W1545" i="31"/>
  <c r="T1545" i="31"/>
  <c r="I1545" i="31"/>
  <c r="A1545" i="31"/>
  <c r="W1544" i="31"/>
  <c r="T1544" i="31"/>
  <c r="I1544" i="31"/>
  <c r="A1544" i="31" s="1"/>
  <c r="W1543" i="31"/>
  <c r="T1543" i="31"/>
  <c r="I1543" i="31"/>
  <c r="A1543" i="31"/>
  <c r="W1542" i="31"/>
  <c r="T1542" i="31"/>
  <c r="I1542" i="31"/>
  <c r="A1542" i="31" s="1"/>
  <c r="W1541" i="31"/>
  <c r="T1541" i="31"/>
  <c r="I1541" i="31"/>
  <c r="A1541" i="31"/>
  <c r="W1540" i="31"/>
  <c r="T1540" i="31"/>
  <c r="I1540" i="31"/>
  <c r="A1540" i="31" s="1"/>
  <c r="W1539" i="31"/>
  <c r="T1539" i="31"/>
  <c r="I1539" i="31"/>
  <c r="A1539" i="31"/>
  <c r="W1538" i="31"/>
  <c r="T1538" i="31"/>
  <c r="I1538" i="31"/>
  <c r="A1538" i="31" s="1"/>
  <c r="W1537" i="31"/>
  <c r="T1537" i="31"/>
  <c r="I1537" i="31"/>
  <c r="A1537" i="31"/>
  <c r="W1536" i="31"/>
  <c r="T1536" i="31"/>
  <c r="I1536" i="31"/>
  <c r="A1536" i="31" s="1"/>
  <c r="W1535" i="31"/>
  <c r="T1535" i="31"/>
  <c r="I1535" i="31"/>
  <c r="A1535" i="31"/>
  <c r="W1534" i="31"/>
  <c r="T1534" i="31"/>
  <c r="I1534" i="31"/>
  <c r="A1534" i="31" s="1"/>
  <c r="W1533" i="31"/>
  <c r="T1533" i="31"/>
  <c r="I1533" i="31"/>
  <c r="A1533" i="31"/>
  <c r="W1532" i="31"/>
  <c r="T1532" i="31"/>
  <c r="I1532" i="31"/>
  <c r="A1532" i="31" s="1"/>
  <c r="W1531" i="31"/>
  <c r="T1531" i="31"/>
  <c r="I1531" i="31"/>
  <c r="A1531" i="31"/>
  <c r="W1530" i="31"/>
  <c r="T1530" i="31"/>
  <c r="I1530" i="31"/>
  <c r="A1530" i="31" s="1"/>
  <c r="W1529" i="31"/>
  <c r="T1529" i="31"/>
  <c r="I1529" i="31"/>
  <c r="A1529" i="31"/>
  <c r="W1528" i="31"/>
  <c r="T1528" i="31"/>
  <c r="I1528" i="31"/>
  <c r="A1528" i="31" s="1"/>
  <c r="W1527" i="31"/>
  <c r="T1527" i="31"/>
  <c r="I1527" i="31"/>
  <c r="A1527" i="31"/>
  <c r="W1526" i="31"/>
  <c r="T1526" i="31"/>
  <c r="I1526" i="31"/>
  <c r="A1526" i="31" s="1"/>
  <c r="W1525" i="31"/>
  <c r="T1525" i="31"/>
  <c r="I1525" i="31"/>
  <c r="A1525" i="31"/>
  <c r="W1524" i="31"/>
  <c r="T1524" i="31"/>
  <c r="I1524" i="31"/>
  <c r="A1524" i="31" s="1"/>
  <c r="W1523" i="31"/>
  <c r="T1523" i="31"/>
  <c r="I1523" i="31"/>
  <c r="A1523" i="31"/>
  <c r="W1522" i="31"/>
  <c r="T1522" i="31"/>
  <c r="I1522" i="31"/>
  <c r="A1522" i="31" s="1"/>
  <c r="W1521" i="31"/>
  <c r="T1521" i="31"/>
  <c r="I1521" i="31"/>
  <c r="A1521" i="31"/>
  <c r="W1520" i="31"/>
  <c r="T1520" i="31"/>
  <c r="I1520" i="31"/>
  <c r="A1520" i="31" s="1"/>
  <c r="W1519" i="31"/>
  <c r="T1519" i="31"/>
  <c r="I1519" i="31"/>
  <c r="A1519" i="31"/>
  <c r="W1518" i="31"/>
  <c r="T1518" i="31"/>
  <c r="I1518" i="31"/>
  <c r="A1518" i="31" s="1"/>
  <c r="W1517" i="31"/>
  <c r="T1517" i="31"/>
  <c r="I1517" i="31"/>
  <c r="A1517" i="31"/>
  <c r="W1516" i="31"/>
  <c r="T1516" i="31"/>
  <c r="I1516" i="31"/>
  <c r="A1516" i="31" s="1"/>
  <c r="W1515" i="31"/>
  <c r="T1515" i="31"/>
  <c r="I1515" i="31"/>
  <c r="A1515" i="31"/>
  <c r="W1514" i="31"/>
  <c r="T1514" i="31"/>
  <c r="I1514" i="31"/>
  <c r="A1514" i="31" s="1"/>
  <c r="W1513" i="31"/>
  <c r="T1513" i="31"/>
  <c r="I1513" i="31"/>
  <c r="A1513" i="31"/>
  <c r="W1512" i="31"/>
  <c r="T1512" i="31"/>
  <c r="I1512" i="31"/>
  <c r="A1512" i="31" s="1"/>
  <c r="W1511" i="31"/>
  <c r="T1511" i="31"/>
  <c r="I1511" i="31"/>
  <c r="A1511" i="31"/>
  <c r="W1510" i="31"/>
  <c r="T1510" i="31"/>
  <c r="I1510" i="31"/>
  <c r="A1510" i="31" s="1"/>
  <c r="W1509" i="31"/>
  <c r="T1509" i="31"/>
  <c r="I1509" i="31"/>
  <c r="A1509" i="31"/>
  <c r="W1508" i="31"/>
  <c r="T1508" i="31"/>
  <c r="I1508" i="31"/>
  <c r="A1508" i="31" s="1"/>
  <c r="W1507" i="31"/>
  <c r="T1507" i="31"/>
  <c r="I1507" i="31"/>
  <c r="A1507" i="31"/>
  <c r="W1506" i="31"/>
  <c r="T1506" i="31"/>
  <c r="I1506" i="31"/>
  <c r="A1506" i="31" s="1"/>
  <c r="W1505" i="31"/>
  <c r="T1505" i="31"/>
  <c r="I1505" i="31"/>
  <c r="A1505" i="31"/>
  <c r="W1504" i="31"/>
  <c r="T1504" i="31"/>
  <c r="I1504" i="31"/>
  <c r="A1504" i="31" s="1"/>
  <c r="W1503" i="31"/>
  <c r="T1503" i="31"/>
  <c r="I1503" i="31"/>
  <c r="A1503" i="31"/>
  <c r="W1502" i="31"/>
  <c r="T1502" i="31"/>
  <c r="I1502" i="31"/>
  <c r="A1502" i="31" s="1"/>
  <c r="W1501" i="31"/>
  <c r="T1501" i="31"/>
  <c r="I1501" i="31"/>
  <c r="A1501" i="31"/>
  <c r="W1500" i="31"/>
  <c r="T1500" i="31"/>
  <c r="I1500" i="31"/>
  <c r="A1500" i="31" s="1"/>
  <c r="W1499" i="31"/>
  <c r="T1499" i="31"/>
  <c r="I1499" i="31"/>
  <c r="A1499" i="31"/>
  <c r="W1498" i="31"/>
  <c r="T1498" i="31"/>
  <c r="I1498" i="31"/>
  <c r="A1498" i="31" s="1"/>
  <c r="W1497" i="31"/>
  <c r="T1497" i="31"/>
  <c r="I1497" i="31"/>
  <c r="A1497" i="31"/>
  <c r="W1496" i="31"/>
  <c r="T1496" i="31"/>
  <c r="I1496" i="31"/>
  <c r="A1496" i="31" s="1"/>
  <c r="W1495" i="31"/>
  <c r="T1495" i="31"/>
  <c r="I1495" i="31"/>
  <c r="A1495" i="31"/>
  <c r="W1494" i="31"/>
  <c r="T1494" i="31"/>
  <c r="I1494" i="31"/>
  <c r="A1494" i="31" s="1"/>
  <c r="W1493" i="31"/>
  <c r="T1493" i="31"/>
  <c r="I1493" i="31"/>
  <c r="A1493" i="31"/>
  <c r="W1492" i="31"/>
  <c r="T1492" i="31"/>
  <c r="I1492" i="31"/>
  <c r="A1492" i="31" s="1"/>
  <c r="W1491" i="31"/>
  <c r="T1491" i="31"/>
  <c r="I1491" i="31"/>
  <c r="A1491" i="31"/>
  <c r="W1490" i="31"/>
  <c r="T1490" i="31"/>
  <c r="I1490" i="31"/>
  <c r="A1490" i="31" s="1"/>
  <c r="W1489" i="31"/>
  <c r="T1489" i="31"/>
  <c r="I1489" i="31"/>
  <c r="A1489" i="31"/>
  <c r="W1488" i="31"/>
  <c r="T1488" i="31"/>
  <c r="I1488" i="31"/>
  <c r="A1488" i="31" s="1"/>
  <c r="W1487" i="31"/>
  <c r="T1487" i="31"/>
  <c r="I1487" i="31"/>
  <c r="A1487" i="31"/>
  <c r="W1486" i="31"/>
  <c r="T1486" i="31"/>
  <c r="I1486" i="31"/>
  <c r="A1486" i="31" s="1"/>
  <c r="W1485" i="31"/>
  <c r="T1485" i="31"/>
  <c r="I1485" i="31"/>
  <c r="A1485" i="31"/>
  <c r="W1484" i="31"/>
  <c r="T1484" i="31"/>
  <c r="I1484" i="31"/>
  <c r="A1484" i="31" s="1"/>
  <c r="W1483" i="31"/>
  <c r="T1483" i="31"/>
  <c r="I1483" i="31"/>
  <c r="A1483" i="31"/>
  <c r="W1482" i="31"/>
  <c r="T1482" i="31"/>
  <c r="I1482" i="31"/>
  <c r="A1482" i="31" s="1"/>
  <c r="W1481" i="31"/>
  <c r="T1481" i="31"/>
  <c r="I1481" i="31"/>
  <c r="A1481" i="31"/>
  <c r="W1480" i="31"/>
  <c r="T1480" i="31"/>
  <c r="I1480" i="31"/>
  <c r="A1480" i="31" s="1"/>
  <c r="W1479" i="31"/>
  <c r="T1479" i="31"/>
  <c r="I1479" i="31"/>
  <c r="A1479" i="31"/>
  <c r="W1478" i="31"/>
  <c r="T1478" i="31"/>
  <c r="I1478" i="31"/>
  <c r="A1478" i="31" s="1"/>
  <c r="W1477" i="31"/>
  <c r="T1477" i="31"/>
  <c r="I1477" i="31"/>
  <c r="A1477" i="31"/>
  <c r="W1476" i="31"/>
  <c r="T1476" i="31"/>
  <c r="I1476" i="31"/>
  <c r="A1476" i="31" s="1"/>
  <c r="W1475" i="31"/>
  <c r="T1475" i="31"/>
  <c r="I1475" i="31"/>
  <c r="A1475" i="31"/>
  <c r="W1474" i="31"/>
  <c r="T1474" i="31"/>
  <c r="I1474" i="31"/>
  <c r="A1474" i="31" s="1"/>
  <c r="W1473" i="31"/>
  <c r="T1473" i="31"/>
  <c r="I1473" i="31"/>
  <c r="A1473" i="31"/>
  <c r="W1472" i="31"/>
  <c r="T1472" i="31"/>
  <c r="I1472" i="31"/>
  <c r="A1472" i="31" s="1"/>
  <c r="W1471" i="31"/>
  <c r="T1471" i="31"/>
  <c r="I1471" i="31"/>
  <c r="A1471" i="31"/>
  <c r="W1470" i="31"/>
  <c r="T1470" i="31"/>
  <c r="I1470" i="31"/>
  <c r="A1470" i="31" s="1"/>
  <c r="W1469" i="31"/>
  <c r="T1469" i="31"/>
  <c r="I1469" i="31"/>
  <c r="A1469" i="31"/>
  <c r="W1468" i="31"/>
  <c r="T1468" i="31"/>
  <c r="I1468" i="31"/>
  <c r="A1468" i="31" s="1"/>
  <c r="W1467" i="31"/>
  <c r="T1467" i="31"/>
  <c r="I1467" i="31"/>
  <c r="A1467" i="31"/>
  <c r="W1466" i="31"/>
  <c r="T1466" i="31"/>
  <c r="I1466" i="31"/>
  <c r="A1466" i="31" s="1"/>
  <c r="W1465" i="31"/>
  <c r="T1465" i="31"/>
  <c r="I1465" i="31"/>
  <c r="A1465" i="31"/>
  <c r="W1464" i="31"/>
  <c r="T1464" i="31"/>
  <c r="I1464" i="31"/>
  <c r="A1464" i="31" s="1"/>
  <c r="W1463" i="31"/>
  <c r="T1463" i="31"/>
  <c r="I1463" i="31"/>
  <c r="A1463" i="31"/>
  <c r="W1462" i="31"/>
  <c r="T1462" i="31"/>
  <c r="I1462" i="31"/>
  <c r="A1462" i="31" s="1"/>
  <c r="W1461" i="31"/>
  <c r="T1461" i="31"/>
  <c r="I1461" i="31"/>
  <c r="A1461" i="31"/>
  <c r="W1460" i="31"/>
  <c r="T1460" i="31"/>
  <c r="I1460" i="31"/>
  <c r="A1460" i="31" s="1"/>
  <c r="W1459" i="31"/>
  <c r="T1459" i="31"/>
  <c r="I1459" i="31"/>
  <c r="A1459" i="31"/>
  <c r="W1458" i="31"/>
  <c r="T1458" i="31"/>
  <c r="I1458" i="31"/>
  <c r="A1458" i="31" s="1"/>
  <c r="W1457" i="31"/>
  <c r="T1457" i="31"/>
  <c r="I1457" i="31"/>
  <c r="A1457" i="31"/>
  <c r="W1456" i="31"/>
  <c r="T1456" i="31"/>
  <c r="I1456" i="31"/>
  <c r="A1456" i="31" s="1"/>
  <c r="W1455" i="31"/>
  <c r="T1455" i="31"/>
  <c r="I1455" i="31"/>
  <c r="A1455" i="31"/>
  <c r="W1454" i="31"/>
  <c r="T1454" i="31"/>
  <c r="I1454" i="31"/>
  <c r="A1454" i="31" s="1"/>
  <c r="W1453" i="31"/>
  <c r="T1453" i="31"/>
  <c r="I1453" i="31"/>
  <c r="A1453" i="31"/>
  <c r="W1452" i="31"/>
  <c r="T1452" i="31"/>
  <c r="I1452" i="31"/>
  <c r="A1452" i="31" s="1"/>
  <c r="W1451" i="31"/>
  <c r="T1451" i="31"/>
  <c r="I1451" i="31"/>
  <c r="A1451" i="31"/>
  <c r="W1450" i="31"/>
  <c r="T1450" i="31"/>
  <c r="I1450" i="31"/>
  <c r="A1450" i="31" s="1"/>
  <c r="W1449" i="31"/>
  <c r="T1449" i="31"/>
  <c r="I1449" i="31"/>
  <c r="A1449" i="31"/>
  <c r="W1448" i="31"/>
  <c r="T1448" i="31"/>
  <c r="I1448" i="31"/>
  <c r="A1448" i="31" s="1"/>
  <c r="W1447" i="31"/>
  <c r="T1447" i="31"/>
  <c r="I1447" i="31"/>
  <c r="A1447" i="31"/>
  <c r="W1446" i="31"/>
  <c r="T1446" i="31"/>
  <c r="I1446" i="31"/>
  <c r="A1446" i="31" s="1"/>
  <c r="W1445" i="31"/>
  <c r="T1445" i="31"/>
  <c r="I1445" i="31"/>
  <c r="A1445" i="31"/>
  <c r="W1444" i="31"/>
  <c r="T1444" i="31"/>
  <c r="I1444" i="31"/>
  <c r="A1444" i="31" s="1"/>
  <c r="W1443" i="31"/>
  <c r="T1443" i="31"/>
  <c r="I1443" i="31"/>
  <c r="A1443" i="31"/>
  <c r="W1442" i="31"/>
  <c r="T1442" i="31"/>
  <c r="I1442" i="31"/>
  <c r="A1442" i="31" s="1"/>
  <c r="W1441" i="31"/>
  <c r="T1441" i="31"/>
  <c r="I1441" i="31"/>
  <c r="A1441" i="31"/>
  <c r="W1440" i="31"/>
  <c r="T1440" i="31"/>
  <c r="I1440" i="31"/>
  <c r="A1440" i="31" s="1"/>
  <c r="W1439" i="31"/>
  <c r="T1439" i="31"/>
  <c r="I1439" i="31"/>
  <c r="A1439" i="31"/>
  <c r="W1438" i="31"/>
  <c r="T1438" i="31"/>
  <c r="I1438" i="31"/>
  <c r="A1438" i="31" s="1"/>
  <c r="W1437" i="31"/>
  <c r="T1437" i="31"/>
  <c r="I1437" i="31"/>
  <c r="A1437" i="31"/>
  <c r="W1436" i="31"/>
  <c r="T1436" i="31"/>
  <c r="I1436" i="31"/>
  <c r="A1436" i="31" s="1"/>
  <c r="W1435" i="31"/>
  <c r="T1435" i="31"/>
  <c r="I1435" i="31"/>
  <c r="A1435" i="31"/>
  <c r="W1434" i="31"/>
  <c r="T1434" i="31"/>
  <c r="I1434" i="31"/>
  <c r="A1434" i="31" s="1"/>
  <c r="W1433" i="31"/>
  <c r="T1433" i="31"/>
  <c r="I1433" i="31"/>
  <c r="A1433" i="31"/>
  <c r="W1432" i="31"/>
  <c r="T1432" i="31"/>
  <c r="I1432" i="31"/>
  <c r="A1432" i="31" s="1"/>
  <c r="W1431" i="31"/>
  <c r="T1431" i="31"/>
  <c r="I1431" i="31"/>
  <c r="A1431" i="31"/>
  <c r="W1430" i="31"/>
  <c r="T1430" i="31"/>
  <c r="I1430" i="31"/>
  <c r="A1430" i="31" s="1"/>
  <c r="W1429" i="31"/>
  <c r="T1429" i="31"/>
  <c r="I1429" i="31"/>
  <c r="A1429" i="31"/>
  <c r="W1428" i="31"/>
  <c r="T1428" i="31"/>
  <c r="I1428" i="31"/>
  <c r="A1428" i="31" s="1"/>
  <c r="W1427" i="31"/>
  <c r="T1427" i="31"/>
  <c r="I1427" i="31"/>
  <c r="A1427" i="31"/>
  <c r="W1426" i="31"/>
  <c r="T1426" i="31"/>
  <c r="I1426" i="31"/>
  <c r="A1426" i="31" s="1"/>
  <c r="W1425" i="31"/>
  <c r="T1425" i="31"/>
  <c r="I1425" i="31"/>
  <c r="A1425" i="31"/>
  <c r="W1424" i="31"/>
  <c r="T1424" i="31"/>
  <c r="I1424" i="31"/>
  <c r="A1424" i="31" s="1"/>
  <c r="W1423" i="31"/>
  <c r="T1423" i="31"/>
  <c r="I1423" i="31"/>
  <c r="A1423" i="31" s="1"/>
  <c r="W1422" i="31"/>
  <c r="T1422" i="31"/>
  <c r="I1422" i="31"/>
  <c r="A1422" i="31" s="1"/>
  <c r="W1421" i="31"/>
  <c r="T1421" i="31"/>
  <c r="I1421" i="31"/>
  <c r="A1421" i="31"/>
  <c r="W1420" i="31"/>
  <c r="T1420" i="31"/>
  <c r="I1420" i="31"/>
  <c r="A1420" i="31" s="1"/>
  <c r="W1419" i="31"/>
  <c r="T1419" i="31"/>
  <c r="I1419" i="31"/>
  <c r="A1419" i="31" s="1"/>
  <c r="W1418" i="31"/>
  <c r="T1418" i="31"/>
  <c r="I1418" i="31"/>
  <c r="A1418" i="31" s="1"/>
  <c r="W1417" i="31"/>
  <c r="T1417" i="31"/>
  <c r="I1417" i="31"/>
  <c r="A1417" i="31"/>
  <c r="W1416" i="31"/>
  <c r="T1416" i="31"/>
  <c r="I1416" i="31"/>
  <c r="A1416" i="31" s="1"/>
  <c r="W1415" i="31"/>
  <c r="T1415" i="31"/>
  <c r="I1415" i="31"/>
  <c r="A1415" i="31" s="1"/>
  <c r="W1414" i="31"/>
  <c r="T1414" i="31"/>
  <c r="I1414" i="31"/>
  <c r="A1414" i="31" s="1"/>
  <c r="W1413" i="31"/>
  <c r="T1413" i="31"/>
  <c r="I1413" i="31"/>
  <c r="A1413" i="31" s="1"/>
  <c r="W1412" i="31"/>
  <c r="T1412" i="31"/>
  <c r="I1412" i="31"/>
  <c r="A1412" i="31" s="1"/>
  <c r="W1411" i="31"/>
  <c r="T1411" i="31"/>
  <c r="I1411" i="31"/>
  <c r="A1411" i="31"/>
  <c r="W1410" i="31"/>
  <c r="T1410" i="31"/>
  <c r="I1410" i="31"/>
  <c r="A1410" i="31" s="1"/>
  <c r="W1409" i="31"/>
  <c r="T1409" i="31"/>
  <c r="I1409" i="31"/>
  <c r="A1409" i="31"/>
  <c r="W1408" i="31"/>
  <c r="T1408" i="31"/>
  <c r="I1408" i="31"/>
  <c r="A1408" i="31" s="1"/>
  <c r="W1407" i="31"/>
  <c r="T1407" i="31"/>
  <c r="I1407" i="31"/>
  <c r="A1407" i="31" s="1"/>
  <c r="W1406" i="31"/>
  <c r="T1406" i="31"/>
  <c r="I1406" i="31"/>
  <c r="A1406" i="31" s="1"/>
  <c r="W1405" i="31"/>
  <c r="T1405" i="31"/>
  <c r="I1405" i="31"/>
  <c r="A1405" i="31"/>
  <c r="W1404" i="31"/>
  <c r="T1404" i="31"/>
  <c r="I1404" i="31"/>
  <c r="A1404" i="31" s="1"/>
  <c r="W1403" i="31"/>
  <c r="T1403" i="31"/>
  <c r="I1403" i="31"/>
  <c r="A1403" i="31" s="1"/>
  <c r="W1402" i="31"/>
  <c r="T1402" i="31"/>
  <c r="I1402" i="31"/>
  <c r="A1402" i="31" s="1"/>
  <c r="W1401" i="31"/>
  <c r="T1401" i="31"/>
  <c r="I1401" i="31"/>
  <c r="A1401" i="31"/>
  <c r="W1400" i="31"/>
  <c r="T1400" i="31"/>
  <c r="I1400" i="31"/>
  <c r="A1400" i="31" s="1"/>
  <c r="W1399" i="31"/>
  <c r="T1399" i="31"/>
  <c r="I1399" i="31"/>
  <c r="A1399" i="31" s="1"/>
  <c r="W1398" i="31"/>
  <c r="T1398" i="31"/>
  <c r="I1398" i="31"/>
  <c r="A1398" i="31" s="1"/>
  <c r="W1397" i="31"/>
  <c r="T1397" i="31"/>
  <c r="I1397" i="31"/>
  <c r="A1397" i="31" s="1"/>
  <c r="W1396" i="31"/>
  <c r="T1396" i="31"/>
  <c r="I1396" i="31"/>
  <c r="A1396" i="31" s="1"/>
  <c r="W1395" i="31"/>
  <c r="T1395" i="31"/>
  <c r="I1395" i="31"/>
  <c r="A1395" i="31"/>
  <c r="W1394" i="31"/>
  <c r="T1394" i="31"/>
  <c r="I1394" i="31"/>
  <c r="A1394" i="31" s="1"/>
  <c r="W1393" i="31"/>
  <c r="T1393" i="31"/>
  <c r="I1393" i="31"/>
  <c r="A1393" i="31"/>
  <c r="W1392" i="31"/>
  <c r="T1392" i="31"/>
  <c r="I1392" i="31"/>
  <c r="A1392" i="31" s="1"/>
  <c r="W1391" i="31"/>
  <c r="T1391" i="31"/>
  <c r="I1391" i="31"/>
  <c r="A1391" i="31" s="1"/>
  <c r="W1390" i="31"/>
  <c r="T1390" i="31"/>
  <c r="I1390" i="31"/>
  <c r="A1390" i="31" s="1"/>
  <c r="W1389" i="31"/>
  <c r="T1389" i="31"/>
  <c r="I1389" i="31"/>
  <c r="A1389" i="31"/>
  <c r="W1388" i="31"/>
  <c r="T1388" i="31"/>
  <c r="I1388" i="31"/>
  <c r="A1388" i="31" s="1"/>
  <c r="W1387" i="31"/>
  <c r="T1387" i="31"/>
  <c r="I1387" i="31"/>
  <c r="A1387" i="31" s="1"/>
  <c r="W1386" i="31"/>
  <c r="T1386" i="31"/>
  <c r="I1386" i="31"/>
  <c r="A1386" i="31" s="1"/>
  <c r="W1385" i="31"/>
  <c r="T1385" i="31"/>
  <c r="I1385" i="31"/>
  <c r="A1385" i="31"/>
  <c r="W1384" i="31"/>
  <c r="T1384" i="31"/>
  <c r="I1384" i="31"/>
  <c r="A1384" i="31" s="1"/>
  <c r="W1383" i="31"/>
  <c r="T1383" i="31"/>
  <c r="I1383" i="31"/>
  <c r="A1383" i="31" s="1"/>
  <c r="W1382" i="31"/>
  <c r="T1382" i="31"/>
  <c r="I1382" i="31"/>
  <c r="A1382" i="31" s="1"/>
  <c r="W1381" i="31"/>
  <c r="T1381" i="31"/>
  <c r="I1381" i="31"/>
  <c r="A1381" i="31" s="1"/>
  <c r="W1380" i="31"/>
  <c r="T1380" i="31"/>
  <c r="I1380" i="31"/>
  <c r="A1380" i="31" s="1"/>
  <c r="W1379" i="31"/>
  <c r="T1379" i="31"/>
  <c r="I1379" i="31"/>
  <c r="A1379" i="31"/>
  <c r="W1378" i="31"/>
  <c r="T1378" i="31"/>
  <c r="I1378" i="31"/>
  <c r="A1378" i="31" s="1"/>
  <c r="W1377" i="31"/>
  <c r="T1377" i="31"/>
  <c r="I1377" i="31"/>
  <c r="A1377" i="31"/>
  <c r="W1376" i="31"/>
  <c r="T1376" i="31"/>
  <c r="I1376" i="31"/>
  <c r="A1376" i="31" s="1"/>
  <c r="W1375" i="31"/>
  <c r="T1375" i="31"/>
  <c r="I1375" i="31"/>
  <c r="A1375" i="31" s="1"/>
  <c r="W1374" i="31"/>
  <c r="T1374" i="31"/>
  <c r="I1374" i="31"/>
  <c r="A1374" i="31" s="1"/>
  <c r="W1373" i="31"/>
  <c r="T1373" i="31"/>
  <c r="I1373" i="31"/>
  <c r="A1373" i="31"/>
  <c r="W1372" i="31"/>
  <c r="T1372" i="31"/>
  <c r="I1372" i="31"/>
  <c r="A1372" i="31" s="1"/>
  <c r="W1371" i="31"/>
  <c r="T1371" i="31"/>
  <c r="I1371" i="31"/>
  <c r="A1371" i="31" s="1"/>
  <c r="W1370" i="31"/>
  <c r="T1370" i="31"/>
  <c r="I1370" i="31"/>
  <c r="A1370" i="31" s="1"/>
  <c r="W1369" i="31"/>
  <c r="T1369" i="31"/>
  <c r="I1369" i="31"/>
  <c r="A1369" i="31"/>
  <c r="W1368" i="31"/>
  <c r="T1368" i="31"/>
  <c r="I1368" i="31"/>
  <c r="A1368" i="31" s="1"/>
  <c r="W1367" i="31"/>
  <c r="T1367" i="31"/>
  <c r="I1367" i="31"/>
  <c r="A1367" i="31" s="1"/>
  <c r="W1366" i="31"/>
  <c r="T1366" i="31"/>
  <c r="I1366" i="31"/>
  <c r="A1366" i="31" s="1"/>
  <c r="W1365" i="31"/>
  <c r="T1365" i="31"/>
  <c r="I1365" i="31"/>
  <c r="A1365" i="31" s="1"/>
  <c r="W1364" i="31"/>
  <c r="T1364" i="31"/>
  <c r="I1364" i="31"/>
  <c r="A1364" i="31" s="1"/>
  <c r="W1363" i="31"/>
  <c r="T1363" i="31"/>
  <c r="I1363" i="31"/>
  <c r="A1363" i="31"/>
  <c r="W1362" i="31"/>
  <c r="T1362" i="31"/>
  <c r="I1362" i="31"/>
  <c r="A1362" i="31" s="1"/>
  <c r="W1361" i="31"/>
  <c r="T1361" i="31"/>
  <c r="I1361" i="31"/>
  <c r="A1361" i="31"/>
  <c r="W1360" i="31"/>
  <c r="T1360" i="31"/>
  <c r="I1360" i="31"/>
  <c r="A1360" i="31" s="1"/>
  <c r="W1359" i="31"/>
  <c r="T1359" i="31"/>
  <c r="I1359" i="31"/>
  <c r="A1359" i="31" s="1"/>
  <c r="W1358" i="31"/>
  <c r="T1358" i="31"/>
  <c r="I1358" i="31"/>
  <c r="A1358" i="31" s="1"/>
  <c r="W1357" i="31"/>
  <c r="T1357" i="31"/>
  <c r="I1357" i="31"/>
  <c r="A1357" i="31"/>
  <c r="W1356" i="31"/>
  <c r="T1356" i="31"/>
  <c r="I1356" i="31"/>
  <c r="A1356" i="31" s="1"/>
  <c r="W1355" i="31"/>
  <c r="T1355" i="31"/>
  <c r="I1355" i="31"/>
  <c r="A1355" i="31" s="1"/>
  <c r="W1354" i="31"/>
  <c r="T1354" i="31"/>
  <c r="I1354" i="31"/>
  <c r="A1354" i="31" s="1"/>
  <c r="W1353" i="31"/>
  <c r="T1353" i="31"/>
  <c r="I1353" i="31"/>
  <c r="A1353" i="31"/>
  <c r="W1352" i="31"/>
  <c r="T1352" i="31"/>
  <c r="I1352" i="31"/>
  <c r="A1352" i="31" s="1"/>
  <c r="W1351" i="31"/>
  <c r="T1351" i="31"/>
  <c r="I1351" i="31"/>
  <c r="A1351" i="31" s="1"/>
  <c r="W1350" i="31"/>
  <c r="T1350" i="31"/>
  <c r="I1350" i="31"/>
  <c r="A1350" i="31" s="1"/>
  <c r="W1349" i="31"/>
  <c r="T1349" i="31"/>
  <c r="I1349" i="31"/>
  <c r="A1349" i="31" s="1"/>
  <c r="W1348" i="31"/>
  <c r="T1348" i="31"/>
  <c r="I1348" i="31"/>
  <c r="A1348" i="31" s="1"/>
  <c r="W1347" i="31"/>
  <c r="T1347" i="31"/>
  <c r="I1347" i="31"/>
  <c r="A1347" i="31"/>
  <c r="W1346" i="31"/>
  <c r="T1346" i="31"/>
  <c r="I1346" i="31"/>
  <c r="A1346" i="31" s="1"/>
  <c r="W1345" i="31"/>
  <c r="T1345" i="31"/>
  <c r="I1345" i="31"/>
  <c r="A1345" i="31"/>
  <c r="W1344" i="31"/>
  <c r="T1344" i="31"/>
  <c r="I1344" i="31"/>
  <c r="A1344" i="31" s="1"/>
  <c r="W1343" i="31"/>
  <c r="T1343" i="31"/>
  <c r="I1343" i="31"/>
  <c r="A1343" i="31" s="1"/>
  <c r="W1342" i="31"/>
  <c r="T1342" i="31"/>
  <c r="I1342" i="31"/>
  <c r="A1342" i="31" s="1"/>
  <c r="W1341" i="31"/>
  <c r="T1341" i="31"/>
  <c r="I1341" i="31"/>
  <c r="A1341" i="31"/>
  <c r="W1340" i="31"/>
  <c r="T1340" i="31"/>
  <c r="I1340" i="31"/>
  <c r="A1340" i="31" s="1"/>
  <c r="W1339" i="31"/>
  <c r="T1339" i="31"/>
  <c r="I1339" i="31"/>
  <c r="A1339" i="31" s="1"/>
  <c r="W1338" i="31"/>
  <c r="T1338" i="31"/>
  <c r="I1338" i="31"/>
  <c r="A1338" i="31" s="1"/>
  <c r="W1337" i="31"/>
  <c r="T1337" i="31"/>
  <c r="I1337" i="31"/>
  <c r="A1337" i="31"/>
  <c r="W1336" i="31"/>
  <c r="T1336" i="31"/>
  <c r="I1336" i="31"/>
  <c r="A1336" i="31" s="1"/>
  <c r="W1335" i="31"/>
  <c r="T1335" i="31"/>
  <c r="I1335" i="31"/>
  <c r="A1335" i="31" s="1"/>
  <c r="W1334" i="31"/>
  <c r="T1334" i="31"/>
  <c r="I1334" i="31"/>
  <c r="A1334" i="31" s="1"/>
  <c r="W1333" i="31"/>
  <c r="T1333" i="31"/>
  <c r="I1333" i="31"/>
  <c r="A1333" i="31" s="1"/>
  <c r="W1332" i="31"/>
  <c r="T1332" i="31"/>
  <c r="I1332" i="31"/>
  <c r="A1332" i="31" s="1"/>
  <c r="W1331" i="31"/>
  <c r="T1331" i="31"/>
  <c r="I1331" i="31"/>
  <c r="A1331" i="31"/>
  <c r="W1330" i="31"/>
  <c r="T1330" i="31"/>
  <c r="I1330" i="31"/>
  <c r="A1330" i="31" s="1"/>
  <c r="W1329" i="31"/>
  <c r="T1329" i="31"/>
  <c r="I1329" i="31"/>
  <c r="A1329" i="31"/>
  <c r="W1328" i="31"/>
  <c r="T1328" i="31"/>
  <c r="I1328" i="31"/>
  <c r="A1328" i="31" s="1"/>
  <c r="W1327" i="31"/>
  <c r="T1327" i="31"/>
  <c r="I1327" i="31"/>
  <c r="A1327" i="31" s="1"/>
  <c r="W1326" i="31"/>
  <c r="T1326" i="31"/>
  <c r="I1326" i="31"/>
  <c r="A1326" i="31" s="1"/>
  <c r="W1325" i="31"/>
  <c r="T1325" i="31"/>
  <c r="I1325" i="31"/>
  <c r="A1325" i="31"/>
  <c r="W1324" i="31"/>
  <c r="T1324" i="31"/>
  <c r="I1324" i="31"/>
  <c r="A1324" i="31" s="1"/>
  <c r="W1323" i="31"/>
  <c r="T1323" i="31"/>
  <c r="I1323" i="31"/>
  <c r="A1323" i="31" s="1"/>
  <c r="W1322" i="31"/>
  <c r="T1322" i="31"/>
  <c r="I1322" i="31"/>
  <c r="A1322" i="31" s="1"/>
  <c r="W1321" i="31"/>
  <c r="T1321" i="31"/>
  <c r="I1321" i="31"/>
  <c r="A1321" i="31"/>
  <c r="W1320" i="31"/>
  <c r="T1320" i="31"/>
  <c r="I1320" i="31"/>
  <c r="A1320" i="31" s="1"/>
  <c r="W1319" i="31"/>
  <c r="T1319" i="31"/>
  <c r="I1319" i="31"/>
  <c r="A1319" i="31" s="1"/>
  <c r="W1318" i="31"/>
  <c r="T1318" i="31"/>
  <c r="I1318" i="31"/>
  <c r="A1318" i="31" s="1"/>
  <c r="W1317" i="31"/>
  <c r="T1317" i="31"/>
  <c r="I1317" i="31"/>
  <c r="A1317" i="31" s="1"/>
  <c r="W1316" i="31"/>
  <c r="T1316" i="31"/>
  <c r="I1316" i="31"/>
  <c r="A1316" i="31" s="1"/>
  <c r="W1315" i="31"/>
  <c r="T1315" i="31"/>
  <c r="I1315" i="31"/>
  <c r="A1315" i="31"/>
  <c r="W1314" i="31"/>
  <c r="T1314" i="31"/>
  <c r="I1314" i="31"/>
  <c r="A1314" i="31" s="1"/>
  <c r="W1313" i="31"/>
  <c r="T1313" i="31"/>
  <c r="I1313" i="31"/>
  <c r="A1313" i="31"/>
  <c r="W1312" i="31"/>
  <c r="T1312" i="31"/>
  <c r="I1312" i="31"/>
  <c r="A1312" i="31" s="1"/>
  <c r="W1311" i="31"/>
  <c r="T1311" i="31"/>
  <c r="I1311" i="31"/>
  <c r="A1311" i="31" s="1"/>
  <c r="W1310" i="31"/>
  <c r="T1310" i="31"/>
  <c r="I1310" i="31"/>
  <c r="A1310" i="31" s="1"/>
  <c r="W1309" i="31"/>
  <c r="T1309" i="31"/>
  <c r="I1309" i="31"/>
  <c r="A1309" i="31"/>
  <c r="W1308" i="31"/>
  <c r="T1308" i="31"/>
  <c r="I1308" i="31"/>
  <c r="A1308" i="31" s="1"/>
  <c r="W1307" i="31"/>
  <c r="T1307" i="31"/>
  <c r="I1307" i="31"/>
  <c r="A1307" i="31" s="1"/>
  <c r="W1306" i="31"/>
  <c r="T1306" i="31"/>
  <c r="I1306" i="31"/>
  <c r="A1306" i="31" s="1"/>
  <c r="W1305" i="31"/>
  <c r="T1305" i="31"/>
  <c r="I1305" i="31"/>
  <c r="A1305" i="31"/>
  <c r="W1304" i="31"/>
  <c r="T1304" i="31"/>
  <c r="I1304" i="31"/>
  <c r="A1304" i="31" s="1"/>
  <c r="W1303" i="31"/>
  <c r="T1303" i="31"/>
  <c r="I1303" i="31"/>
  <c r="A1303" i="31" s="1"/>
  <c r="W1302" i="31"/>
  <c r="T1302" i="31"/>
  <c r="I1302" i="31"/>
  <c r="A1302" i="31" s="1"/>
  <c r="W1301" i="31"/>
  <c r="T1301" i="31"/>
  <c r="I1301" i="31"/>
  <c r="A1301" i="31" s="1"/>
  <c r="W1300" i="31"/>
  <c r="T1300" i="31"/>
  <c r="I1300" i="31"/>
  <c r="A1300" i="31" s="1"/>
  <c r="W1299" i="31"/>
  <c r="T1299" i="31"/>
  <c r="I1299" i="31"/>
  <c r="A1299" i="31"/>
  <c r="W1298" i="31"/>
  <c r="T1298" i="31"/>
  <c r="I1298" i="31"/>
  <c r="A1298" i="31" s="1"/>
  <c r="W1297" i="31"/>
  <c r="T1297" i="31"/>
  <c r="I1297" i="31"/>
  <c r="A1297" i="31"/>
  <c r="W1296" i="31"/>
  <c r="T1296" i="31"/>
  <c r="I1296" i="31"/>
  <c r="A1296" i="31" s="1"/>
  <c r="W1295" i="31"/>
  <c r="T1295" i="31"/>
  <c r="I1295" i="31"/>
  <c r="A1295" i="31" s="1"/>
  <c r="W1294" i="31"/>
  <c r="T1294" i="31"/>
  <c r="I1294" i="31"/>
  <c r="A1294" i="31" s="1"/>
  <c r="W1293" i="31"/>
  <c r="T1293" i="31"/>
  <c r="I1293" i="31"/>
  <c r="A1293" i="31"/>
  <c r="W1292" i="31"/>
  <c r="T1292" i="31"/>
  <c r="I1292" i="31"/>
  <c r="A1292" i="31" s="1"/>
  <c r="W1291" i="31"/>
  <c r="T1291" i="31"/>
  <c r="I1291" i="31"/>
  <c r="A1291" i="31" s="1"/>
  <c r="W1290" i="31"/>
  <c r="T1290" i="31"/>
  <c r="I1290" i="31"/>
  <c r="A1290" i="31" s="1"/>
  <c r="W1289" i="31"/>
  <c r="T1289" i="31"/>
  <c r="I1289" i="31"/>
  <c r="A1289" i="31"/>
  <c r="W1288" i="31"/>
  <c r="T1288" i="31"/>
  <c r="I1288" i="31"/>
  <c r="A1288" i="31" s="1"/>
  <c r="W1287" i="31"/>
  <c r="T1287" i="31"/>
  <c r="I1287" i="31"/>
  <c r="A1287" i="31" s="1"/>
  <c r="W1286" i="31"/>
  <c r="T1286" i="31"/>
  <c r="I1286" i="31"/>
  <c r="A1286" i="31" s="1"/>
  <c r="W1285" i="31"/>
  <c r="T1285" i="31"/>
  <c r="I1285" i="31"/>
  <c r="A1285" i="31" s="1"/>
  <c r="W1284" i="31"/>
  <c r="T1284" i="31"/>
  <c r="I1284" i="31"/>
  <c r="A1284" i="31" s="1"/>
  <c r="W1283" i="31"/>
  <c r="T1283" i="31"/>
  <c r="I1283" i="31"/>
  <c r="A1283" i="31"/>
  <c r="W1282" i="31"/>
  <c r="T1282" i="31"/>
  <c r="I1282" i="31"/>
  <c r="A1282" i="31" s="1"/>
  <c r="W1281" i="31"/>
  <c r="T1281" i="31"/>
  <c r="I1281" i="31"/>
  <c r="A1281" i="31"/>
  <c r="W1280" i="31"/>
  <c r="T1280" i="31"/>
  <c r="I1280" i="31"/>
  <c r="A1280" i="31" s="1"/>
  <c r="W1279" i="31"/>
  <c r="T1279" i="31"/>
  <c r="I1279" i="31"/>
  <c r="A1279" i="31" s="1"/>
  <c r="W1278" i="31"/>
  <c r="T1278" i="31"/>
  <c r="I1278" i="31"/>
  <c r="A1278" i="31" s="1"/>
  <c r="W1277" i="31"/>
  <c r="T1277" i="31"/>
  <c r="I1277" i="31"/>
  <c r="A1277" i="31"/>
  <c r="W1276" i="31"/>
  <c r="T1276" i="31"/>
  <c r="I1276" i="31"/>
  <c r="A1276" i="31" s="1"/>
  <c r="W1275" i="31"/>
  <c r="T1275" i="31"/>
  <c r="I1275" i="31"/>
  <c r="A1275" i="31" s="1"/>
  <c r="W1274" i="31"/>
  <c r="T1274" i="31"/>
  <c r="I1274" i="31"/>
  <c r="A1274" i="31" s="1"/>
  <c r="W1273" i="31"/>
  <c r="T1273" i="31"/>
  <c r="I1273" i="31"/>
  <c r="A1273" i="31"/>
  <c r="W1272" i="31"/>
  <c r="T1272" i="31"/>
  <c r="I1272" i="31"/>
  <c r="A1272" i="31" s="1"/>
  <c r="W1271" i="31"/>
  <c r="T1271" i="31"/>
  <c r="I1271" i="31"/>
  <c r="A1271" i="31" s="1"/>
  <c r="W1270" i="31"/>
  <c r="T1270" i="31"/>
  <c r="I1270" i="31"/>
  <c r="A1270" i="31" s="1"/>
  <c r="W1269" i="31"/>
  <c r="T1269" i="31"/>
  <c r="I1269" i="31"/>
  <c r="A1269" i="31" s="1"/>
  <c r="W1268" i="31"/>
  <c r="T1268" i="31"/>
  <c r="I1268" i="31"/>
  <c r="A1268" i="31" s="1"/>
  <c r="W1267" i="31"/>
  <c r="T1267" i="31"/>
  <c r="I1267" i="31"/>
  <c r="A1267" i="31"/>
  <c r="W1266" i="31"/>
  <c r="T1266" i="31"/>
  <c r="I1266" i="31"/>
  <c r="A1266" i="31" s="1"/>
  <c r="W1265" i="31"/>
  <c r="T1265" i="31"/>
  <c r="I1265" i="31"/>
  <c r="A1265" i="31"/>
  <c r="W1264" i="31"/>
  <c r="T1264" i="31"/>
  <c r="I1264" i="31"/>
  <c r="A1264" i="31" s="1"/>
  <c r="W1263" i="31"/>
  <c r="T1263" i="31"/>
  <c r="I1263" i="31"/>
  <c r="A1263" i="31" s="1"/>
  <c r="W1262" i="31"/>
  <c r="T1262" i="31"/>
  <c r="I1262" i="31"/>
  <c r="A1262" i="31" s="1"/>
  <c r="W1261" i="31"/>
  <c r="T1261" i="31"/>
  <c r="I1261" i="31"/>
  <c r="A1261" i="31"/>
  <c r="W1260" i="31"/>
  <c r="T1260" i="31"/>
  <c r="I1260" i="31"/>
  <c r="A1260" i="31" s="1"/>
  <c r="W1259" i="31"/>
  <c r="T1259" i="31"/>
  <c r="I1259" i="31"/>
  <c r="A1259" i="31" s="1"/>
  <c r="W1258" i="31"/>
  <c r="T1258" i="31"/>
  <c r="I1258" i="31"/>
  <c r="A1258" i="31" s="1"/>
  <c r="W1257" i="31"/>
  <c r="T1257" i="31"/>
  <c r="I1257" i="31"/>
  <c r="A1257" i="31"/>
  <c r="W1256" i="31"/>
  <c r="T1256" i="31"/>
  <c r="I1256" i="31"/>
  <c r="A1256" i="31" s="1"/>
  <c r="W1255" i="31"/>
  <c r="T1255" i="31"/>
  <c r="I1255" i="31"/>
  <c r="A1255" i="31" s="1"/>
  <c r="W1254" i="31"/>
  <c r="T1254" i="31"/>
  <c r="I1254" i="31"/>
  <c r="A1254" i="31" s="1"/>
  <c r="W1253" i="31"/>
  <c r="T1253" i="31"/>
  <c r="I1253" i="31"/>
  <c r="A1253" i="31" s="1"/>
  <c r="W1252" i="31"/>
  <c r="T1252" i="31"/>
  <c r="I1252" i="31"/>
  <c r="A1252" i="31" s="1"/>
  <c r="W1251" i="31"/>
  <c r="T1251" i="31"/>
  <c r="I1251" i="31"/>
  <c r="A1251" i="31"/>
  <c r="W1250" i="31"/>
  <c r="T1250" i="31"/>
  <c r="I1250" i="31"/>
  <c r="A1250" i="31" s="1"/>
  <c r="W1249" i="31"/>
  <c r="T1249" i="31"/>
  <c r="I1249" i="31"/>
  <c r="A1249" i="31"/>
  <c r="W1248" i="31"/>
  <c r="T1248" i="31"/>
  <c r="I1248" i="31"/>
  <c r="A1248" i="31" s="1"/>
  <c r="W1247" i="31"/>
  <c r="T1247" i="31"/>
  <c r="I1247" i="31"/>
  <c r="A1247" i="31" s="1"/>
  <c r="W1246" i="31"/>
  <c r="T1246" i="31"/>
  <c r="I1246" i="31"/>
  <c r="A1246" i="31" s="1"/>
  <c r="W1245" i="31"/>
  <c r="T1245" i="31"/>
  <c r="I1245" i="31"/>
  <c r="A1245" i="31"/>
  <c r="W1244" i="31"/>
  <c r="T1244" i="31"/>
  <c r="I1244" i="31"/>
  <c r="A1244" i="31" s="1"/>
  <c r="W1243" i="31"/>
  <c r="T1243" i="31"/>
  <c r="I1243" i="31"/>
  <c r="A1243" i="31" s="1"/>
  <c r="W1242" i="31"/>
  <c r="T1242" i="31"/>
  <c r="I1242" i="31"/>
  <c r="A1242" i="31" s="1"/>
  <c r="W1241" i="31"/>
  <c r="T1241" i="31"/>
  <c r="I1241" i="31"/>
  <c r="A1241" i="31"/>
  <c r="W1240" i="31"/>
  <c r="T1240" i="31"/>
  <c r="I1240" i="31"/>
  <c r="A1240" i="31" s="1"/>
  <c r="W1239" i="31"/>
  <c r="T1239" i="31"/>
  <c r="I1239" i="31"/>
  <c r="A1239" i="31" s="1"/>
  <c r="W1238" i="31"/>
  <c r="T1238" i="31"/>
  <c r="I1238" i="31"/>
  <c r="A1238" i="31" s="1"/>
  <c r="W1237" i="31"/>
  <c r="T1237" i="31"/>
  <c r="I1237" i="31"/>
  <c r="A1237" i="31" s="1"/>
  <c r="W1236" i="31"/>
  <c r="T1236" i="31"/>
  <c r="I1236" i="31"/>
  <c r="A1236" i="31" s="1"/>
  <c r="W1235" i="31"/>
  <c r="T1235" i="31"/>
  <c r="I1235" i="31"/>
  <c r="A1235" i="31"/>
  <c r="W1234" i="31"/>
  <c r="T1234" i="31"/>
  <c r="I1234" i="31"/>
  <c r="A1234" i="31" s="1"/>
  <c r="W1233" i="31"/>
  <c r="T1233" i="31"/>
  <c r="I1233" i="31"/>
  <c r="A1233" i="31"/>
  <c r="W1232" i="31"/>
  <c r="T1232" i="31"/>
  <c r="I1232" i="31"/>
  <c r="A1232" i="31" s="1"/>
  <c r="W1231" i="31"/>
  <c r="T1231" i="31"/>
  <c r="I1231" i="31"/>
  <c r="A1231" i="31" s="1"/>
  <c r="W1230" i="31"/>
  <c r="T1230" i="31"/>
  <c r="I1230" i="31"/>
  <c r="A1230" i="31" s="1"/>
  <c r="W1229" i="31"/>
  <c r="T1229" i="31"/>
  <c r="I1229" i="31"/>
  <c r="A1229" i="31"/>
  <c r="W1228" i="31"/>
  <c r="T1228" i="31"/>
  <c r="I1228" i="31"/>
  <c r="A1228" i="31" s="1"/>
  <c r="W1227" i="31"/>
  <c r="T1227" i="31"/>
  <c r="I1227" i="31"/>
  <c r="A1227" i="31" s="1"/>
  <c r="W1226" i="31"/>
  <c r="T1226" i="31"/>
  <c r="I1226" i="31"/>
  <c r="A1226" i="31" s="1"/>
  <c r="W1225" i="31"/>
  <c r="T1225" i="31"/>
  <c r="I1225" i="31"/>
  <c r="A1225" i="31"/>
  <c r="W1224" i="31"/>
  <c r="T1224" i="31"/>
  <c r="I1224" i="31"/>
  <c r="A1224" i="31" s="1"/>
  <c r="W1223" i="31"/>
  <c r="T1223" i="31"/>
  <c r="I1223" i="31"/>
  <c r="A1223" i="31" s="1"/>
  <c r="W1222" i="31"/>
  <c r="T1222" i="31"/>
  <c r="I1222" i="31"/>
  <c r="A1222" i="31" s="1"/>
  <c r="W1221" i="31"/>
  <c r="T1221" i="31"/>
  <c r="I1221" i="31"/>
  <c r="A1221" i="31" s="1"/>
  <c r="W1220" i="31"/>
  <c r="T1220" i="31"/>
  <c r="I1220" i="31"/>
  <c r="A1220" i="31" s="1"/>
  <c r="W1219" i="31"/>
  <c r="T1219" i="31"/>
  <c r="I1219" i="31"/>
  <c r="A1219" i="31"/>
  <c r="W1218" i="31"/>
  <c r="T1218" i="31"/>
  <c r="I1218" i="31"/>
  <c r="A1218" i="31" s="1"/>
  <c r="W1217" i="31"/>
  <c r="T1217" i="31"/>
  <c r="I1217" i="31"/>
  <c r="A1217" i="31"/>
  <c r="W1216" i="31"/>
  <c r="T1216" i="31"/>
  <c r="I1216" i="31"/>
  <c r="A1216" i="31" s="1"/>
  <c r="W1215" i="31"/>
  <c r="T1215" i="31"/>
  <c r="I1215" i="31"/>
  <c r="A1215" i="31" s="1"/>
  <c r="W1214" i="31"/>
  <c r="T1214" i="31"/>
  <c r="I1214" i="31"/>
  <c r="A1214" i="31" s="1"/>
  <c r="W1213" i="31"/>
  <c r="T1213" i="31"/>
  <c r="I1213" i="31"/>
  <c r="A1213" i="31"/>
  <c r="W1212" i="31"/>
  <c r="T1212" i="31"/>
  <c r="I1212" i="31"/>
  <c r="A1212" i="31" s="1"/>
  <c r="W1211" i="31"/>
  <c r="T1211" i="31"/>
  <c r="I1211" i="31"/>
  <c r="A1211" i="31" s="1"/>
  <c r="W1210" i="31"/>
  <c r="T1210" i="31"/>
  <c r="I1210" i="31"/>
  <c r="A1210" i="31" s="1"/>
  <c r="W1209" i="31"/>
  <c r="T1209" i="31"/>
  <c r="I1209" i="31"/>
  <c r="A1209" i="31"/>
  <c r="W1208" i="31"/>
  <c r="T1208" i="31"/>
  <c r="I1208" i="31"/>
  <c r="A1208" i="31" s="1"/>
  <c r="W1207" i="31"/>
  <c r="T1207" i="31"/>
  <c r="I1207" i="31"/>
  <c r="A1207" i="31" s="1"/>
  <c r="W1206" i="31"/>
  <c r="T1206" i="31"/>
  <c r="I1206" i="31"/>
  <c r="A1206" i="31" s="1"/>
  <c r="W1205" i="31"/>
  <c r="T1205" i="31"/>
  <c r="I1205" i="31"/>
  <c r="A1205" i="31" s="1"/>
  <c r="W1204" i="31"/>
  <c r="T1204" i="31"/>
  <c r="I1204" i="31"/>
  <c r="A1204" i="31" s="1"/>
  <c r="W1203" i="31"/>
  <c r="T1203" i="31"/>
  <c r="I1203" i="31"/>
  <c r="A1203" i="31"/>
  <c r="W1202" i="31"/>
  <c r="T1202" i="31"/>
  <c r="I1202" i="31"/>
  <c r="A1202" i="31" s="1"/>
  <c r="W1201" i="31"/>
  <c r="T1201" i="31"/>
  <c r="I1201" i="31"/>
  <c r="A1201" i="31"/>
  <c r="W1200" i="31"/>
  <c r="T1200" i="31"/>
  <c r="I1200" i="31"/>
  <c r="A1200" i="31" s="1"/>
  <c r="W1199" i="31"/>
  <c r="T1199" i="31"/>
  <c r="I1199" i="31"/>
  <c r="A1199" i="31" s="1"/>
  <c r="W1198" i="31"/>
  <c r="T1198" i="31"/>
  <c r="I1198" i="31"/>
  <c r="A1198" i="31" s="1"/>
  <c r="W1197" i="31"/>
  <c r="T1197" i="31"/>
  <c r="I1197" i="31"/>
  <c r="A1197" i="31"/>
  <c r="W1196" i="31"/>
  <c r="T1196" i="31"/>
  <c r="I1196" i="31"/>
  <c r="A1196" i="31" s="1"/>
  <c r="W1195" i="31"/>
  <c r="T1195" i="31"/>
  <c r="I1195" i="31"/>
  <c r="A1195" i="31" s="1"/>
  <c r="W1194" i="31"/>
  <c r="T1194" i="31"/>
  <c r="I1194" i="31"/>
  <c r="A1194" i="31" s="1"/>
  <c r="W1193" i="31"/>
  <c r="T1193" i="31"/>
  <c r="I1193" i="31"/>
  <c r="A1193" i="31"/>
  <c r="W1192" i="31"/>
  <c r="T1192" i="31"/>
  <c r="I1192" i="31"/>
  <c r="A1192" i="31" s="1"/>
  <c r="W1191" i="31"/>
  <c r="T1191" i="31"/>
  <c r="I1191" i="31"/>
  <c r="A1191" i="31" s="1"/>
  <c r="W1190" i="31"/>
  <c r="T1190" i="31"/>
  <c r="I1190" i="31"/>
  <c r="A1190" i="31" s="1"/>
  <c r="W1189" i="31"/>
  <c r="T1189" i="31"/>
  <c r="I1189" i="31"/>
  <c r="A1189" i="31" s="1"/>
  <c r="W1188" i="31"/>
  <c r="T1188" i="31"/>
  <c r="I1188" i="31"/>
  <c r="A1188" i="31" s="1"/>
  <c r="W1187" i="31"/>
  <c r="T1187" i="31"/>
  <c r="I1187" i="31"/>
  <c r="A1187" i="31"/>
  <c r="W1186" i="31"/>
  <c r="T1186" i="31"/>
  <c r="I1186" i="31"/>
  <c r="A1186" i="31" s="1"/>
  <c r="W1185" i="31"/>
  <c r="T1185" i="31"/>
  <c r="I1185" i="31"/>
  <c r="A1185" i="31"/>
  <c r="W1184" i="31"/>
  <c r="T1184" i="31"/>
  <c r="I1184" i="31"/>
  <c r="A1184" i="31" s="1"/>
  <c r="W1183" i="31"/>
  <c r="T1183" i="31"/>
  <c r="I1183" i="31"/>
  <c r="A1183" i="31" s="1"/>
  <c r="W1182" i="31"/>
  <c r="T1182" i="31"/>
  <c r="I1182" i="31"/>
  <c r="A1182" i="31" s="1"/>
  <c r="W1181" i="31"/>
  <c r="T1181" i="31"/>
  <c r="I1181" i="31"/>
  <c r="A1181" i="31"/>
  <c r="W1180" i="31"/>
  <c r="T1180" i="31"/>
  <c r="I1180" i="31"/>
  <c r="A1180" i="31" s="1"/>
  <c r="W1179" i="31"/>
  <c r="T1179" i="31"/>
  <c r="I1179" i="31"/>
  <c r="A1179" i="31" s="1"/>
  <c r="W1178" i="31"/>
  <c r="T1178" i="31"/>
  <c r="I1178" i="31"/>
  <c r="A1178" i="31" s="1"/>
  <c r="W1177" i="31"/>
  <c r="T1177" i="31"/>
  <c r="I1177" i="31"/>
  <c r="A1177" i="31"/>
  <c r="W1176" i="31"/>
  <c r="T1176" i="31"/>
  <c r="I1176" i="31"/>
  <c r="A1176" i="31" s="1"/>
  <c r="W1175" i="31"/>
  <c r="T1175" i="31"/>
  <c r="I1175" i="31"/>
  <c r="A1175" i="31" s="1"/>
  <c r="W1174" i="31"/>
  <c r="T1174" i="31"/>
  <c r="I1174" i="31"/>
  <c r="A1174" i="31" s="1"/>
  <c r="W1173" i="31"/>
  <c r="T1173" i="31"/>
  <c r="I1173" i="31"/>
  <c r="A1173" i="31" s="1"/>
  <c r="W1172" i="31"/>
  <c r="T1172" i="31"/>
  <c r="I1172" i="31"/>
  <c r="A1172" i="31" s="1"/>
  <c r="W1171" i="31"/>
  <c r="T1171" i="31"/>
  <c r="I1171" i="31"/>
  <c r="A1171" i="31"/>
  <c r="W1170" i="31"/>
  <c r="T1170" i="31"/>
  <c r="I1170" i="31"/>
  <c r="A1170" i="31" s="1"/>
  <c r="W1169" i="31"/>
  <c r="T1169" i="31"/>
  <c r="I1169" i="31"/>
  <c r="A1169" i="31"/>
  <c r="W1168" i="31"/>
  <c r="T1168" i="31"/>
  <c r="I1168" i="31"/>
  <c r="A1168" i="31" s="1"/>
  <c r="W1167" i="31"/>
  <c r="T1167" i="31"/>
  <c r="I1167" i="31"/>
  <c r="A1167" i="31" s="1"/>
  <c r="W1166" i="31"/>
  <c r="T1166" i="31"/>
  <c r="I1166" i="31"/>
  <c r="A1166" i="31" s="1"/>
  <c r="W1165" i="31"/>
  <c r="T1165" i="31"/>
  <c r="I1165" i="31"/>
  <c r="A1165" i="31"/>
  <c r="W1164" i="31"/>
  <c r="T1164" i="31"/>
  <c r="I1164" i="31"/>
  <c r="A1164" i="31" s="1"/>
  <c r="W1163" i="31"/>
  <c r="T1163" i="31"/>
  <c r="I1163" i="31"/>
  <c r="A1163" i="31" s="1"/>
  <c r="W1162" i="31"/>
  <c r="T1162" i="31"/>
  <c r="I1162" i="31"/>
  <c r="A1162" i="31" s="1"/>
  <c r="W1161" i="31"/>
  <c r="T1161" i="31"/>
  <c r="I1161" i="31"/>
  <c r="A1161" i="31"/>
  <c r="W1160" i="31"/>
  <c r="T1160" i="31"/>
  <c r="I1160" i="31"/>
  <c r="A1160" i="31" s="1"/>
  <c r="W1159" i="31"/>
  <c r="T1159" i="31"/>
  <c r="I1159" i="31"/>
  <c r="A1159" i="31" s="1"/>
  <c r="W1158" i="31"/>
  <c r="T1158" i="31"/>
  <c r="I1158" i="31"/>
  <c r="A1158" i="31" s="1"/>
  <c r="W1157" i="31"/>
  <c r="T1157" i="31"/>
  <c r="I1157" i="31"/>
  <c r="A1157" i="31" s="1"/>
  <c r="W1156" i="31"/>
  <c r="T1156" i="31"/>
  <c r="I1156" i="31"/>
  <c r="A1156" i="31" s="1"/>
  <c r="W1155" i="31"/>
  <c r="T1155" i="31"/>
  <c r="I1155" i="31"/>
  <c r="A1155" i="31"/>
  <c r="W1154" i="31"/>
  <c r="T1154" i="31"/>
  <c r="I1154" i="31"/>
  <c r="A1154" i="31" s="1"/>
  <c r="W1153" i="31"/>
  <c r="T1153" i="31"/>
  <c r="I1153" i="31"/>
  <c r="A1153" i="31"/>
  <c r="W1152" i="31"/>
  <c r="T1152" i="31"/>
  <c r="I1152" i="31"/>
  <c r="A1152" i="31" s="1"/>
  <c r="W1151" i="31"/>
  <c r="T1151" i="31"/>
  <c r="I1151" i="31"/>
  <c r="A1151" i="31" s="1"/>
  <c r="W1150" i="31"/>
  <c r="T1150" i="31"/>
  <c r="I1150" i="31"/>
  <c r="A1150" i="31" s="1"/>
  <c r="W1149" i="31"/>
  <c r="T1149" i="31"/>
  <c r="I1149" i="31"/>
  <c r="A1149" i="31"/>
  <c r="W1148" i="31"/>
  <c r="T1148" i="31"/>
  <c r="I1148" i="31"/>
  <c r="A1148" i="31" s="1"/>
  <c r="W1147" i="31"/>
  <c r="T1147" i="31"/>
  <c r="I1147" i="31"/>
  <c r="A1147" i="31" s="1"/>
  <c r="W1146" i="31"/>
  <c r="T1146" i="31"/>
  <c r="I1146" i="31"/>
  <c r="A1146" i="31" s="1"/>
  <c r="W1145" i="31"/>
  <c r="T1145" i="31"/>
  <c r="I1145" i="31"/>
  <c r="A1145" i="31"/>
  <c r="W1144" i="31"/>
  <c r="T1144" i="31"/>
  <c r="I1144" i="31"/>
  <c r="A1144" i="31" s="1"/>
  <c r="W1143" i="31"/>
  <c r="T1143" i="31"/>
  <c r="I1143" i="31"/>
  <c r="A1143" i="31" s="1"/>
  <c r="W1142" i="31"/>
  <c r="T1142" i="31"/>
  <c r="I1142" i="31"/>
  <c r="A1142" i="31" s="1"/>
  <c r="W1141" i="31"/>
  <c r="T1141" i="31"/>
  <c r="I1141" i="31"/>
  <c r="A1141" i="31" s="1"/>
  <c r="W1140" i="31"/>
  <c r="T1140" i="31"/>
  <c r="I1140" i="31"/>
  <c r="A1140" i="31" s="1"/>
  <c r="W1139" i="31"/>
  <c r="T1139" i="31"/>
  <c r="I1139" i="31"/>
  <c r="A1139" i="31"/>
  <c r="W1138" i="31"/>
  <c r="T1138" i="31"/>
  <c r="I1138" i="31"/>
  <c r="A1138" i="31" s="1"/>
  <c r="W1137" i="31"/>
  <c r="T1137" i="31"/>
  <c r="I1137" i="31"/>
  <c r="A1137" i="31"/>
  <c r="W1136" i="31"/>
  <c r="T1136" i="31"/>
  <c r="I1136" i="31"/>
  <c r="A1136" i="31" s="1"/>
  <c r="W1135" i="31"/>
  <c r="T1135" i="31"/>
  <c r="I1135" i="31"/>
  <c r="A1135" i="31" s="1"/>
  <c r="W1134" i="31"/>
  <c r="T1134" i="31"/>
  <c r="I1134" i="31"/>
  <c r="A1134" i="31" s="1"/>
  <c r="W1133" i="31"/>
  <c r="T1133" i="31"/>
  <c r="I1133" i="31"/>
  <c r="A1133" i="31"/>
  <c r="W1132" i="31"/>
  <c r="T1132" i="31"/>
  <c r="I1132" i="31"/>
  <c r="A1132" i="31" s="1"/>
  <c r="W1131" i="31"/>
  <c r="T1131" i="31"/>
  <c r="I1131" i="31"/>
  <c r="A1131" i="31" s="1"/>
  <c r="W1130" i="31"/>
  <c r="T1130" i="31"/>
  <c r="I1130" i="31"/>
  <c r="A1130" i="31" s="1"/>
  <c r="W1129" i="31"/>
  <c r="T1129" i="31"/>
  <c r="I1129" i="31"/>
  <c r="A1129" i="31"/>
  <c r="W1128" i="31"/>
  <c r="T1128" i="31"/>
  <c r="I1128" i="31"/>
  <c r="A1128" i="31" s="1"/>
  <c r="W1127" i="31"/>
  <c r="T1127" i="31"/>
  <c r="I1127" i="31"/>
  <c r="A1127" i="31" s="1"/>
  <c r="W1126" i="31"/>
  <c r="T1126" i="31"/>
  <c r="I1126" i="31"/>
  <c r="A1126" i="31" s="1"/>
  <c r="W1125" i="31"/>
  <c r="T1125" i="31"/>
  <c r="I1125" i="31"/>
  <c r="A1125" i="31" s="1"/>
  <c r="W1124" i="31"/>
  <c r="T1124" i="31"/>
  <c r="I1124" i="31"/>
  <c r="A1124" i="31" s="1"/>
  <c r="W1123" i="31"/>
  <c r="T1123" i="31"/>
  <c r="I1123" i="31"/>
  <c r="A1123" i="31"/>
  <c r="W1122" i="31"/>
  <c r="T1122" i="31"/>
  <c r="I1122" i="31"/>
  <c r="A1122" i="31" s="1"/>
  <c r="W1121" i="31"/>
  <c r="T1121" i="31"/>
  <c r="I1121" i="31"/>
  <c r="A1121" i="31"/>
  <c r="W1120" i="31"/>
  <c r="T1120" i="31"/>
  <c r="I1120" i="31"/>
  <c r="A1120" i="31" s="1"/>
  <c r="W1119" i="31"/>
  <c r="T1119" i="31"/>
  <c r="I1119" i="31"/>
  <c r="A1119" i="31" s="1"/>
  <c r="W1118" i="31"/>
  <c r="T1118" i="31"/>
  <c r="I1118" i="31"/>
  <c r="A1118" i="31" s="1"/>
  <c r="W1117" i="31"/>
  <c r="T1117" i="31"/>
  <c r="I1117" i="31"/>
  <c r="A1117" i="31"/>
  <c r="W1116" i="31"/>
  <c r="T1116" i="31"/>
  <c r="I1116" i="31"/>
  <c r="A1116" i="31" s="1"/>
  <c r="W1115" i="31"/>
  <c r="T1115" i="31"/>
  <c r="I1115" i="31"/>
  <c r="A1115" i="31" s="1"/>
  <c r="W1114" i="31"/>
  <c r="T1114" i="31"/>
  <c r="I1114" i="31"/>
  <c r="A1114" i="31" s="1"/>
  <c r="W1113" i="31"/>
  <c r="T1113" i="31"/>
  <c r="I1113" i="31"/>
  <c r="A1113" i="31"/>
  <c r="W1112" i="31"/>
  <c r="T1112" i="31"/>
  <c r="I1112" i="31"/>
  <c r="A1112" i="31" s="1"/>
  <c r="W1111" i="31"/>
  <c r="T1111" i="31"/>
  <c r="I1111" i="31"/>
  <c r="A1111" i="31" s="1"/>
  <c r="W1110" i="31"/>
  <c r="T1110" i="31"/>
  <c r="I1110" i="31"/>
  <c r="A1110" i="31" s="1"/>
  <c r="W1109" i="31"/>
  <c r="T1109" i="31"/>
  <c r="I1109" i="31"/>
  <c r="A1109" i="31" s="1"/>
  <c r="W1108" i="31"/>
  <c r="T1108" i="31"/>
  <c r="I1108" i="31"/>
  <c r="A1108" i="31" s="1"/>
  <c r="W1107" i="31"/>
  <c r="T1107" i="31"/>
  <c r="I1107" i="31"/>
  <c r="A1107" i="31"/>
  <c r="W1106" i="31"/>
  <c r="T1106" i="31"/>
  <c r="I1106" i="31"/>
  <c r="A1106" i="31" s="1"/>
  <c r="W1105" i="31"/>
  <c r="T1105" i="31"/>
  <c r="I1105" i="31"/>
  <c r="A1105" i="31"/>
  <c r="W1104" i="31"/>
  <c r="T1104" i="31"/>
  <c r="I1104" i="31"/>
  <c r="A1104" i="31" s="1"/>
  <c r="W1103" i="31"/>
  <c r="T1103" i="31"/>
  <c r="I1103" i="31"/>
  <c r="A1103" i="31" s="1"/>
  <c r="W1102" i="31"/>
  <c r="T1102" i="31"/>
  <c r="I1102" i="31"/>
  <c r="A1102" i="31" s="1"/>
  <c r="W1101" i="31"/>
  <c r="T1101" i="31"/>
  <c r="I1101" i="31"/>
  <c r="A1101" i="31"/>
  <c r="W1100" i="31"/>
  <c r="T1100" i="31"/>
  <c r="I1100" i="31"/>
  <c r="A1100" i="31" s="1"/>
  <c r="W1099" i="31"/>
  <c r="T1099" i="31"/>
  <c r="I1099" i="31"/>
  <c r="A1099" i="31" s="1"/>
  <c r="W1098" i="31"/>
  <c r="T1098" i="31"/>
  <c r="I1098" i="31"/>
  <c r="A1098" i="31" s="1"/>
  <c r="W1097" i="31"/>
  <c r="T1097" i="31"/>
  <c r="I1097" i="31"/>
  <c r="A1097" i="31"/>
  <c r="W1096" i="31"/>
  <c r="T1096" i="31"/>
  <c r="I1096" i="31"/>
  <c r="A1096" i="31" s="1"/>
  <c r="W1095" i="31"/>
  <c r="T1095" i="31"/>
  <c r="I1095" i="31"/>
  <c r="A1095" i="31" s="1"/>
  <c r="W1094" i="31"/>
  <c r="T1094" i="31"/>
  <c r="I1094" i="31"/>
  <c r="A1094" i="31" s="1"/>
  <c r="W1093" i="31"/>
  <c r="T1093" i="31"/>
  <c r="I1093" i="31"/>
  <c r="A1093" i="31" s="1"/>
  <c r="W1092" i="31"/>
  <c r="T1092" i="31"/>
  <c r="I1092" i="31"/>
  <c r="A1092" i="31" s="1"/>
  <c r="W1091" i="31"/>
  <c r="T1091" i="31"/>
  <c r="I1091" i="31"/>
  <c r="A1091" i="31"/>
  <c r="W1090" i="31"/>
  <c r="T1090" i="31"/>
  <c r="I1090" i="31"/>
  <c r="A1090" i="31" s="1"/>
  <c r="W1089" i="31"/>
  <c r="T1089" i="31"/>
  <c r="I1089" i="31"/>
  <c r="A1089" i="31"/>
  <c r="W1088" i="31"/>
  <c r="T1088" i="31"/>
  <c r="I1088" i="31"/>
  <c r="A1088" i="31" s="1"/>
  <c r="W1087" i="31"/>
  <c r="T1087" i="31"/>
  <c r="I1087" i="31"/>
  <c r="A1087" i="31" s="1"/>
  <c r="W1086" i="31"/>
  <c r="T1086" i="31"/>
  <c r="I1086" i="31"/>
  <c r="A1086" i="31" s="1"/>
  <c r="W1085" i="31"/>
  <c r="T1085" i="31"/>
  <c r="I1085" i="31"/>
  <c r="A1085" i="31"/>
  <c r="W1084" i="31"/>
  <c r="T1084" i="31"/>
  <c r="I1084" i="31"/>
  <c r="A1084" i="31" s="1"/>
  <c r="W1083" i="31"/>
  <c r="T1083" i="31"/>
  <c r="I1083" i="31"/>
  <c r="A1083" i="31" s="1"/>
  <c r="W1082" i="31"/>
  <c r="T1082" i="31"/>
  <c r="I1082" i="31"/>
  <c r="A1082" i="31" s="1"/>
  <c r="W1081" i="31"/>
  <c r="T1081" i="31"/>
  <c r="I1081" i="31"/>
  <c r="A1081" i="31"/>
  <c r="W1080" i="31"/>
  <c r="T1080" i="31"/>
  <c r="I1080" i="31"/>
  <c r="A1080" i="31" s="1"/>
  <c r="W1079" i="31"/>
  <c r="T1079" i="31"/>
  <c r="I1079" i="31"/>
  <c r="A1079" i="31" s="1"/>
  <c r="W1078" i="31"/>
  <c r="T1078" i="31"/>
  <c r="I1078" i="31"/>
  <c r="A1078" i="31" s="1"/>
  <c r="W1077" i="31"/>
  <c r="T1077" i="31"/>
  <c r="I1077" i="31"/>
  <c r="A1077" i="31" s="1"/>
  <c r="W1076" i="31"/>
  <c r="T1076" i="31"/>
  <c r="I1076" i="31"/>
  <c r="A1076" i="31" s="1"/>
  <c r="W1075" i="31"/>
  <c r="T1075" i="31"/>
  <c r="I1075" i="31"/>
  <c r="A1075" i="31"/>
  <c r="W1074" i="31"/>
  <c r="T1074" i="31"/>
  <c r="I1074" i="31"/>
  <c r="A1074" i="31" s="1"/>
  <c r="W1073" i="31"/>
  <c r="T1073" i="31"/>
  <c r="I1073" i="31"/>
  <c r="A1073" i="31"/>
  <c r="W1072" i="31"/>
  <c r="T1072" i="31"/>
  <c r="I1072" i="31"/>
  <c r="A1072" i="31" s="1"/>
  <c r="W1071" i="31"/>
  <c r="T1071" i="31"/>
  <c r="I1071" i="31"/>
  <c r="A1071" i="31" s="1"/>
  <c r="W1070" i="31"/>
  <c r="T1070" i="31"/>
  <c r="I1070" i="31"/>
  <c r="A1070" i="31" s="1"/>
  <c r="W1069" i="31"/>
  <c r="T1069" i="31"/>
  <c r="I1069" i="31"/>
  <c r="A1069" i="31"/>
  <c r="W1068" i="31"/>
  <c r="T1068" i="31"/>
  <c r="I1068" i="31"/>
  <c r="A1068" i="31" s="1"/>
  <c r="W1067" i="31"/>
  <c r="T1067" i="31"/>
  <c r="I1067" i="31"/>
  <c r="A1067" i="31" s="1"/>
  <c r="W1066" i="31"/>
  <c r="T1066" i="31"/>
  <c r="I1066" i="31"/>
  <c r="A1066" i="31" s="1"/>
  <c r="W1065" i="31"/>
  <c r="T1065" i="31"/>
  <c r="I1065" i="31"/>
  <c r="A1065" i="31"/>
  <c r="W1064" i="31"/>
  <c r="T1064" i="31"/>
  <c r="I1064" i="31"/>
  <c r="A1064" i="31" s="1"/>
  <c r="W1063" i="31"/>
  <c r="T1063" i="31"/>
  <c r="I1063" i="31"/>
  <c r="A1063" i="31" s="1"/>
  <c r="W1062" i="31"/>
  <c r="T1062" i="31"/>
  <c r="I1062" i="31"/>
  <c r="A1062" i="31" s="1"/>
  <c r="W1061" i="31"/>
  <c r="T1061" i="31"/>
  <c r="I1061" i="31"/>
  <c r="A1061" i="31" s="1"/>
  <c r="W1060" i="31"/>
  <c r="T1060" i="31"/>
  <c r="I1060" i="31"/>
  <c r="A1060" i="31" s="1"/>
  <c r="W1059" i="31"/>
  <c r="T1059" i="31"/>
  <c r="I1059" i="31"/>
  <c r="A1059" i="31"/>
  <c r="W1058" i="31"/>
  <c r="T1058" i="31"/>
  <c r="I1058" i="31"/>
  <c r="A1058" i="31" s="1"/>
  <c r="W1057" i="31"/>
  <c r="T1057" i="31"/>
  <c r="I1057" i="31"/>
  <c r="A1057" i="31"/>
  <c r="W1056" i="31"/>
  <c r="T1056" i="31"/>
  <c r="I1056" i="31"/>
  <c r="A1056" i="31" s="1"/>
  <c r="W1055" i="31"/>
  <c r="T1055" i="31"/>
  <c r="I1055" i="31"/>
  <c r="A1055" i="31" s="1"/>
  <c r="W1054" i="31"/>
  <c r="T1054" i="31"/>
  <c r="I1054" i="31"/>
  <c r="A1054" i="31" s="1"/>
  <c r="W1053" i="31"/>
  <c r="T1053" i="31"/>
  <c r="I1053" i="31"/>
  <c r="A1053" i="31"/>
  <c r="W1052" i="31"/>
  <c r="T1052" i="31"/>
  <c r="I1052" i="31"/>
  <c r="A1052" i="31" s="1"/>
  <c r="W1051" i="31"/>
  <c r="T1051" i="31"/>
  <c r="I1051" i="31"/>
  <c r="A1051" i="31" s="1"/>
  <c r="W1050" i="31"/>
  <c r="T1050" i="31"/>
  <c r="I1050" i="31"/>
  <c r="A1050" i="31" s="1"/>
  <c r="W1049" i="31"/>
  <c r="T1049" i="31"/>
  <c r="I1049" i="31"/>
  <c r="A1049" i="31"/>
  <c r="W1048" i="31"/>
  <c r="T1048" i="31"/>
  <c r="I1048" i="31"/>
  <c r="A1048" i="31" s="1"/>
  <c r="W1047" i="31"/>
  <c r="T1047" i="31"/>
  <c r="I1047" i="31"/>
  <c r="A1047" i="31" s="1"/>
  <c r="W1046" i="31"/>
  <c r="T1046" i="31"/>
  <c r="I1046" i="31"/>
  <c r="A1046" i="31" s="1"/>
  <c r="W1045" i="31"/>
  <c r="T1045" i="31"/>
  <c r="I1045" i="31"/>
  <c r="A1045" i="31" s="1"/>
  <c r="W1044" i="31"/>
  <c r="T1044" i="31"/>
  <c r="I1044" i="31"/>
  <c r="A1044" i="31" s="1"/>
  <c r="W1043" i="31"/>
  <c r="T1043" i="31"/>
  <c r="I1043" i="31"/>
  <c r="A1043" i="31"/>
  <c r="W1042" i="31"/>
  <c r="T1042" i="31"/>
  <c r="I1042" i="31"/>
  <c r="A1042" i="31" s="1"/>
  <c r="W1041" i="31"/>
  <c r="T1041" i="31"/>
  <c r="I1041" i="31"/>
  <c r="A1041" i="31"/>
  <c r="W1040" i="31"/>
  <c r="T1040" i="31"/>
  <c r="I1040" i="31"/>
  <c r="A1040" i="31" s="1"/>
  <c r="W1039" i="31"/>
  <c r="T1039" i="31"/>
  <c r="I1039" i="31"/>
  <c r="A1039" i="31" s="1"/>
  <c r="W1038" i="31"/>
  <c r="T1038" i="31"/>
  <c r="I1038" i="31"/>
  <c r="A1038" i="31" s="1"/>
  <c r="W1037" i="31"/>
  <c r="T1037" i="31"/>
  <c r="I1037" i="31"/>
  <c r="A1037" i="31"/>
  <c r="W1036" i="31"/>
  <c r="T1036" i="31"/>
  <c r="I1036" i="31"/>
  <c r="A1036" i="31" s="1"/>
  <c r="W1035" i="31"/>
  <c r="T1035" i="31"/>
  <c r="I1035" i="31"/>
  <c r="A1035" i="31" s="1"/>
  <c r="W1034" i="31"/>
  <c r="T1034" i="31"/>
  <c r="I1034" i="31"/>
  <c r="A1034" i="31" s="1"/>
  <c r="W1033" i="31"/>
  <c r="T1033" i="31"/>
  <c r="I1033" i="31"/>
  <c r="A1033" i="31"/>
  <c r="W1032" i="31"/>
  <c r="T1032" i="31"/>
  <c r="I1032" i="31"/>
  <c r="A1032" i="31" s="1"/>
  <c r="W1031" i="31"/>
  <c r="T1031" i="31"/>
  <c r="I1031" i="31"/>
  <c r="A1031" i="31" s="1"/>
  <c r="W1030" i="31"/>
  <c r="T1030" i="31"/>
  <c r="I1030" i="31"/>
  <c r="A1030" i="31" s="1"/>
  <c r="W1029" i="31"/>
  <c r="T1029" i="31"/>
  <c r="I1029" i="31"/>
  <c r="A1029" i="31" s="1"/>
  <c r="W1028" i="31"/>
  <c r="T1028" i="31"/>
  <c r="I1028" i="31"/>
  <c r="A1028" i="31" s="1"/>
  <c r="W1027" i="31"/>
  <c r="T1027" i="31"/>
  <c r="I1027" i="31"/>
  <c r="A1027" i="31"/>
  <c r="W1026" i="31"/>
  <c r="T1026" i="31"/>
  <c r="I1026" i="31"/>
  <c r="A1026" i="31" s="1"/>
  <c r="W1025" i="31"/>
  <c r="T1025" i="31"/>
  <c r="I1025" i="31"/>
  <c r="A1025" i="31"/>
  <c r="W1024" i="31"/>
  <c r="T1024" i="31"/>
  <c r="I1024" i="31"/>
  <c r="A1024" i="31" s="1"/>
  <c r="W1023" i="31"/>
  <c r="T1023" i="31"/>
  <c r="I1023" i="31"/>
  <c r="A1023" i="31" s="1"/>
  <c r="W1022" i="31"/>
  <c r="T1022" i="31"/>
  <c r="I1022" i="31"/>
  <c r="A1022" i="31" s="1"/>
  <c r="W1021" i="31"/>
  <c r="T1021" i="31"/>
  <c r="I1021" i="31"/>
  <c r="A1021" i="31"/>
  <c r="W1020" i="31"/>
  <c r="T1020" i="31"/>
  <c r="I1020" i="31"/>
  <c r="A1020" i="31" s="1"/>
  <c r="W1019" i="31"/>
  <c r="T1019" i="31"/>
  <c r="I1019" i="31"/>
  <c r="A1019" i="31" s="1"/>
  <c r="W1018" i="31"/>
  <c r="T1018" i="31"/>
  <c r="I1018" i="31"/>
  <c r="A1018" i="31" s="1"/>
  <c r="W1017" i="31"/>
  <c r="T1017" i="31"/>
  <c r="I1017" i="31"/>
  <c r="A1017" i="31"/>
  <c r="W1016" i="31"/>
  <c r="T1016" i="31"/>
  <c r="I1016" i="31"/>
  <c r="A1016" i="31" s="1"/>
  <c r="W1015" i="31"/>
  <c r="T1015" i="31"/>
  <c r="I1015" i="31"/>
  <c r="A1015" i="31" s="1"/>
  <c r="W1014" i="31"/>
  <c r="T1014" i="31"/>
  <c r="I1014" i="31"/>
  <c r="A1014" i="31" s="1"/>
  <c r="W1013" i="31"/>
  <c r="T1013" i="31"/>
  <c r="I1013" i="31"/>
  <c r="A1013" i="31" s="1"/>
  <c r="W1012" i="31"/>
  <c r="T1012" i="31"/>
  <c r="I1012" i="31"/>
  <c r="A1012" i="31" s="1"/>
  <c r="W1011" i="31"/>
  <c r="T1011" i="31"/>
  <c r="I1011" i="31"/>
  <c r="A1011" i="31"/>
  <c r="W1010" i="31"/>
  <c r="T1010" i="31"/>
  <c r="I1010" i="31"/>
  <c r="A1010" i="31" s="1"/>
  <c r="W1009" i="31"/>
  <c r="T1009" i="31"/>
  <c r="I1009" i="31"/>
  <c r="A1009" i="31"/>
  <c r="W1008" i="31"/>
  <c r="T1008" i="31"/>
  <c r="I1008" i="31"/>
  <c r="A1008" i="31" s="1"/>
  <c r="W1007" i="31"/>
  <c r="T1007" i="31"/>
  <c r="I1007" i="31"/>
  <c r="A1007" i="31" s="1"/>
  <c r="W1006" i="31"/>
  <c r="T1006" i="31"/>
  <c r="I1006" i="31"/>
  <c r="A1006" i="31" s="1"/>
  <c r="W1005" i="31"/>
  <c r="T1005" i="31"/>
  <c r="I1005" i="31"/>
  <c r="A1005" i="31"/>
  <c r="W1004" i="31"/>
  <c r="T1004" i="31"/>
  <c r="I1004" i="31"/>
  <c r="A1004" i="31" s="1"/>
  <c r="W1003" i="31"/>
  <c r="T1003" i="31"/>
  <c r="I1003" i="31"/>
  <c r="A1003" i="31" s="1"/>
  <c r="W1002" i="31"/>
  <c r="T1002" i="31"/>
  <c r="I1002" i="31"/>
  <c r="A1002" i="31" s="1"/>
  <c r="W1001" i="31"/>
  <c r="T1001" i="31"/>
  <c r="I1001" i="31"/>
  <c r="A1001" i="31"/>
  <c r="W1000" i="31"/>
  <c r="T1000" i="31"/>
  <c r="I1000" i="31"/>
  <c r="A1000" i="31" s="1"/>
  <c r="W999" i="31"/>
  <c r="T999" i="31"/>
  <c r="I999" i="31"/>
  <c r="A999" i="31" s="1"/>
  <c r="W998" i="31"/>
  <c r="T998" i="31"/>
  <c r="I998" i="31"/>
  <c r="A998" i="31" s="1"/>
  <c r="W997" i="31"/>
  <c r="T997" i="31"/>
  <c r="I997" i="31"/>
  <c r="A997" i="31" s="1"/>
  <c r="W996" i="31"/>
  <c r="T996" i="31"/>
  <c r="I996" i="31"/>
  <c r="A996" i="31" s="1"/>
  <c r="W995" i="31"/>
  <c r="T995" i="31"/>
  <c r="I995" i="31"/>
  <c r="A995" i="31"/>
  <c r="W994" i="31"/>
  <c r="T994" i="31"/>
  <c r="I994" i="31"/>
  <c r="A994" i="31" s="1"/>
  <c r="W993" i="31"/>
  <c r="T993" i="31"/>
  <c r="I993" i="31"/>
  <c r="A993" i="31"/>
  <c r="W992" i="31"/>
  <c r="T992" i="31"/>
  <c r="I992" i="31"/>
  <c r="A992" i="31" s="1"/>
  <c r="W991" i="31"/>
  <c r="T991" i="31"/>
  <c r="I991" i="31"/>
  <c r="A991" i="31" s="1"/>
  <c r="W990" i="31"/>
  <c r="T990" i="31"/>
  <c r="I990" i="31"/>
  <c r="A990" i="31" s="1"/>
  <c r="W989" i="31"/>
  <c r="T989" i="31"/>
  <c r="I989" i="31"/>
  <c r="A989" i="31"/>
  <c r="W988" i="31"/>
  <c r="T988" i="31"/>
  <c r="I988" i="31"/>
  <c r="A988" i="31" s="1"/>
  <c r="W987" i="31"/>
  <c r="T987" i="31"/>
  <c r="I987" i="31"/>
  <c r="A987" i="31" s="1"/>
  <c r="W986" i="31"/>
  <c r="T986" i="31"/>
  <c r="I986" i="31"/>
  <c r="A986" i="31" s="1"/>
  <c r="W985" i="31"/>
  <c r="T985" i="31"/>
  <c r="I985" i="31"/>
  <c r="A985" i="31"/>
  <c r="W984" i="31"/>
  <c r="T984" i="31"/>
  <c r="I984" i="31"/>
  <c r="A984" i="31" s="1"/>
  <c r="W983" i="31"/>
  <c r="T983" i="31"/>
  <c r="I983" i="31"/>
  <c r="A983" i="31" s="1"/>
  <c r="W982" i="31"/>
  <c r="T982" i="31"/>
  <c r="I982" i="31"/>
  <c r="A982" i="31" s="1"/>
  <c r="W981" i="31"/>
  <c r="T981" i="31"/>
  <c r="I981" i="31"/>
  <c r="A981" i="31" s="1"/>
  <c r="W980" i="31"/>
  <c r="T980" i="31"/>
  <c r="I980" i="31"/>
  <c r="A980" i="31" s="1"/>
  <c r="W979" i="31"/>
  <c r="T979" i="31"/>
  <c r="I979" i="31"/>
  <c r="A979" i="31"/>
  <c r="W978" i="31"/>
  <c r="T978" i="31"/>
  <c r="I978" i="31"/>
  <c r="A978" i="31" s="1"/>
  <c r="W977" i="31"/>
  <c r="T977" i="31"/>
  <c r="I977" i="31"/>
  <c r="A977" i="31"/>
  <c r="W976" i="31"/>
  <c r="T976" i="31"/>
  <c r="I976" i="31"/>
  <c r="A976" i="31" s="1"/>
  <c r="W975" i="31"/>
  <c r="T975" i="31"/>
  <c r="I975" i="31"/>
  <c r="A975" i="31" s="1"/>
  <c r="W974" i="31"/>
  <c r="T974" i="31"/>
  <c r="I974" i="31"/>
  <c r="A974" i="31" s="1"/>
  <c r="W973" i="31"/>
  <c r="T973" i="31"/>
  <c r="I973" i="31"/>
  <c r="A973" i="31"/>
  <c r="W972" i="31"/>
  <c r="T972" i="31"/>
  <c r="I972" i="31"/>
  <c r="A972" i="31" s="1"/>
  <c r="W971" i="31"/>
  <c r="T971" i="31"/>
  <c r="I971" i="31"/>
  <c r="A971" i="31" s="1"/>
  <c r="W970" i="31"/>
  <c r="T970" i="31"/>
  <c r="I970" i="31"/>
  <c r="A970" i="31" s="1"/>
  <c r="W969" i="31"/>
  <c r="T969" i="31"/>
  <c r="I969" i="31"/>
  <c r="A969" i="31"/>
  <c r="W968" i="31"/>
  <c r="T968" i="31"/>
  <c r="I968" i="31"/>
  <c r="A968" i="31" s="1"/>
  <c r="W967" i="31"/>
  <c r="T967" i="31"/>
  <c r="I967" i="31"/>
  <c r="A967" i="31" s="1"/>
  <c r="W966" i="31"/>
  <c r="T966" i="31"/>
  <c r="I966" i="31"/>
  <c r="A966" i="31" s="1"/>
  <c r="W965" i="31"/>
  <c r="T965" i="31"/>
  <c r="I965" i="31"/>
  <c r="A965" i="31" s="1"/>
  <c r="W964" i="31"/>
  <c r="T964" i="31"/>
  <c r="I964" i="31"/>
  <c r="A964" i="31" s="1"/>
  <c r="W963" i="31"/>
  <c r="T963" i="31"/>
  <c r="I963" i="31"/>
  <c r="A963" i="31"/>
  <c r="W962" i="31"/>
  <c r="T962" i="31"/>
  <c r="I962" i="31"/>
  <c r="A962" i="31" s="1"/>
  <c r="W961" i="31"/>
  <c r="T961" i="31"/>
  <c r="I961" i="31"/>
  <c r="A961" i="31"/>
  <c r="W960" i="31"/>
  <c r="T960" i="31"/>
  <c r="I960" i="31"/>
  <c r="A960" i="31"/>
  <c r="W959" i="31"/>
  <c r="T959" i="31"/>
  <c r="I959" i="31"/>
  <c r="A959" i="31"/>
  <c r="W958" i="31"/>
  <c r="T958" i="31"/>
  <c r="I958" i="31"/>
  <c r="A958" i="31"/>
  <c r="W957" i="31"/>
  <c r="T957" i="31"/>
  <c r="I957" i="31"/>
  <c r="A957" i="31"/>
  <c r="W956" i="31"/>
  <c r="T956" i="31"/>
  <c r="I956" i="31"/>
  <c r="A956" i="31"/>
  <c r="W955" i="31"/>
  <c r="T955" i="31"/>
  <c r="I955" i="31"/>
  <c r="A955" i="31"/>
  <c r="W954" i="31"/>
  <c r="T954" i="31"/>
  <c r="I954" i="31"/>
  <c r="A954" i="31"/>
  <c r="W953" i="31"/>
  <c r="T953" i="31"/>
  <c r="I953" i="31"/>
  <c r="A953" i="31"/>
  <c r="W952" i="31"/>
  <c r="T952" i="31"/>
  <c r="I952" i="31"/>
  <c r="A952" i="31"/>
  <c r="W951" i="31"/>
  <c r="T951" i="31"/>
  <c r="I951" i="31"/>
  <c r="A951" i="31"/>
  <c r="W950" i="31"/>
  <c r="T950" i="31"/>
  <c r="I950" i="31"/>
  <c r="A950" i="31"/>
  <c r="W949" i="31"/>
  <c r="T949" i="31"/>
  <c r="I949" i="31"/>
  <c r="A949" i="31"/>
  <c r="W948" i="31"/>
  <c r="T948" i="31"/>
  <c r="I948" i="31"/>
  <c r="A948" i="31"/>
  <c r="W947" i="31"/>
  <c r="T947" i="31"/>
  <c r="I947" i="31"/>
  <c r="A947" i="31"/>
  <c r="W946" i="31"/>
  <c r="T946" i="31"/>
  <c r="I946" i="31"/>
  <c r="A946" i="31"/>
  <c r="W945" i="31"/>
  <c r="T945" i="31"/>
  <c r="I945" i="31"/>
  <c r="A945" i="31"/>
  <c r="W944" i="31"/>
  <c r="T944" i="31"/>
  <c r="I944" i="31"/>
  <c r="A944" i="31"/>
  <c r="W943" i="31"/>
  <c r="T943" i="31"/>
  <c r="I943" i="31"/>
  <c r="A943" i="31"/>
  <c r="W942" i="31"/>
  <c r="T942" i="31"/>
  <c r="I942" i="31"/>
  <c r="A942" i="31"/>
  <c r="W941" i="31"/>
  <c r="T941" i="31"/>
  <c r="I941" i="31"/>
  <c r="A941" i="31"/>
  <c r="W940" i="31"/>
  <c r="T940" i="31"/>
  <c r="I940" i="31"/>
  <c r="A940" i="31"/>
  <c r="W939" i="31"/>
  <c r="T939" i="31"/>
  <c r="I939" i="31"/>
  <c r="A939" i="31"/>
  <c r="W938" i="31"/>
  <c r="T938" i="31"/>
  <c r="I938" i="31"/>
  <c r="A938" i="31"/>
  <c r="W937" i="31"/>
  <c r="T937" i="31"/>
  <c r="I937" i="31"/>
  <c r="A937" i="31"/>
  <c r="W936" i="31"/>
  <c r="T936" i="31"/>
  <c r="I936" i="31"/>
  <c r="A936" i="31"/>
  <c r="W935" i="31"/>
  <c r="T935" i="31"/>
  <c r="I935" i="31"/>
  <c r="A935" i="31"/>
  <c r="W934" i="31"/>
  <c r="T934" i="31"/>
  <c r="I934" i="31"/>
  <c r="A934" i="31"/>
  <c r="W933" i="31"/>
  <c r="T933" i="31"/>
  <c r="I933" i="31"/>
  <c r="A933" i="31"/>
  <c r="W932" i="31"/>
  <c r="T932" i="31"/>
  <c r="I932" i="31"/>
  <c r="A932" i="31"/>
  <c r="W931" i="31"/>
  <c r="T931" i="31"/>
  <c r="I931" i="31"/>
  <c r="A931" i="31"/>
  <c r="W930" i="31"/>
  <c r="T930" i="31"/>
  <c r="I930" i="31"/>
  <c r="A930" i="31"/>
  <c r="W929" i="31"/>
  <c r="T929" i="31"/>
  <c r="I929" i="31"/>
  <c r="A929" i="31"/>
  <c r="W928" i="31"/>
  <c r="T928" i="31"/>
  <c r="I928" i="31"/>
  <c r="A928" i="31"/>
  <c r="W927" i="31"/>
  <c r="T927" i="31"/>
  <c r="I927" i="31"/>
  <c r="A927" i="31"/>
  <c r="W926" i="31"/>
  <c r="T926" i="31"/>
  <c r="I926" i="31"/>
  <c r="A926" i="31"/>
  <c r="W925" i="31"/>
  <c r="T925" i="31"/>
  <c r="I925" i="31"/>
  <c r="A925" i="31"/>
  <c r="W924" i="31"/>
  <c r="T924" i="31"/>
  <c r="I924" i="31"/>
  <c r="A924" i="31"/>
  <c r="W923" i="31"/>
  <c r="T923" i="31"/>
  <c r="I923" i="31"/>
  <c r="A923" i="31"/>
  <c r="W922" i="31"/>
  <c r="T922" i="31"/>
  <c r="I922" i="31"/>
  <c r="A922" i="31"/>
  <c r="W921" i="31"/>
  <c r="T921" i="31"/>
  <c r="I921" i="31"/>
  <c r="A921" i="31"/>
  <c r="W920" i="31"/>
  <c r="T920" i="31"/>
  <c r="I920" i="31"/>
  <c r="A920" i="31"/>
  <c r="W919" i="31"/>
  <c r="T919" i="31"/>
  <c r="I919" i="31"/>
  <c r="A919" i="31"/>
  <c r="W918" i="31"/>
  <c r="T918" i="31"/>
  <c r="I918" i="31"/>
  <c r="A918" i="31"/>
  <c r="W917" i="31"/>
  <c r="T917" i="31"/>
  <c r="I917" i="31"/>
  <c r="A917" i="31"/>
  <c r="W916" i="31"/>
  <c r="T916" i="31"/>
  <c r="I916" i="31"/>
  <c r="A916" i="31"/>
  <c r="W915" i="31"/>
  <c r="T915" i="31"/>
  <c r="I915" i="31"/>
  <c r="A915" i="31"/>
  <c r="W914" i="31"/>
  <c r="T914" i="31"/>
  <c r="I914" i="31"/>
  <c r="A914" i="31"/>
  <c r="W913" i="31"/>
  <c r="T913" i="31"/>
  <c r="I913" i="31"/>
  <c r="A913" i="31"/>
  <c r="W912" i="31"/>
  <c r="T912" i="31"/>
  <c r="I912" i="31"/>
  <c r="A912" i="31"/>
  <c r="W911" i="31"/>
  <c r="T911" i="31"/>
  <c r="I911" i="31"/>
  <c r="A911" i="31"/>
  <c r="W910" i="31"/>
  <c r="T910" i="31"/>
  <c r="I910" i="31"/>
  <c r="A910" i="31"/>
  <c r="W909" i="31"/>
  <c r="T909" i="31"/>
  <c r="I909" i="31"/>
  <c r="A909" i="31"/>
  <c r="W908" i="31"/>
  <c r="T908" i="31"/>
  <c r="I908" i="31"/>
  <c r="A908" i="31"/>
  <c r="W907" i="31"/>
  <c r="T907" i="31"/>
  <c r="I907" i="31"/>
  <c r="A907" i="31"/>
  <c r="W906" i="31"/>
  <c r="T906" i="31"/>
  <c r="I906" i="31"/>
  <c r="A906" i="31"/>
  <c r="W905" i="31"/>
  <c r="T905" i="31"/>
  <c r="I905" i="31"/>
  <c r="A905" i="31"/>
  <c r="W904" i="31"/>
  <c r="T904" i="31"/>
  <c r="I904" i="31"/>
  <c r="A904" i="31"/>
  <c r="W903" i="31"/>
  <c r="T903" i="31"/>
  <c r="I903" i="31"/>
  <c r="A903" i="31"/>
  <c r="W902" i="31"/>
  <c r="T902" i="31"/>
  <c r="I902" i="31"/>
  <c r="A902" i="31"/>
  <c r="W901" i="31"/>
  <c r="T901" i="31"/>
  <c r="I901" i="31"/>
  <c r="A901" i="31"/>
  <c r="W900" i="31"/>
  <c r="T900" i="31"/>
  <c r="I900" i="31"/>
  <c r="A900" i="31"/>
  <c r="W899" i="31"/>
  <c r="T899" i="31"/>
  <c r="I899" i="31"/>
  <c r="A899" i="31"/>
  <c r="W898" i="31"/>
  <c r="T898" i="31"/>
  <c r="I898" i="31"/>
  <c r="A898" i="31"/>
  <c r="W897" i="31"/>
  <c r="T897" i="31"/>
  <c r="I897" i="31"/>
  <c r="A897" i="31"/>
  <c r="W896" i="31"/>
  <c r="T896" i="31"/>
  <c r="I896" i="31"/>
  <c r="A896" i="31"/>
  <c r="W895" i="31"/>
  <c r="T895" i="31"/>
  <c r="I895" i="31"/>
  <c r="A895" i="31"/>
  <c r="W894" i="31"/>
  <c r="T894" i="31"/>
  <c r="I894" i="31"/>
  <c r="A894" i="31"/>
  <c r="W893" i="31"/>
  <c r="T893" i="31"/>
  <c r="I893" i="31"/>
  <c r="A893" i="31"/>
  <c r="W892" i="31"/>
  <c r="T892" i="31"/>
  <c r="I892" i="31"/>
  <c r="A892" i="31"/>
  <c r="W891" i="31"/>
  <c r="T891" i="31"/>
  <c r="I891" i="31"/>
  <c r="A891" i="31"/>
  <c r="W890" i="31"/>
  <c r="T890" i="31"/>
  <c r="I890" i="31"/>
  <c r="A890" i="31"/>
  <c r="W889" i="31"/>
  <c r="T889" i="31"/>
  <c r="I889" i="31"/>
  <c r="A889" i="31"/>
  <c r="W888" i="31"/>
  <c r="T888" i="31"/>
  <c r="I888" i="31"/>
  <c r="A888" i="31"/>
  <c r="W887" i="31"/>
  <c r="T887" i="31"/>
  <c r="I887" i="31"/>
  <c r="A887" i="31"/>
  <c r="W886" i="31"/>
  <c r="T886" i="31"/>
  <c r="I886" i="31"/>
  <c r="A886" i="31"/>
  <c r="W885" i="31"/>
  <c r="T885" i="31"/>
  <c r="I885" i="31"/>
  <c r="A885" i="31"/>
  <c r="W884" i="31"/>
  <c r="T884" i="31"/>
  <c r="I884" i="31"/>
  <c r="A884" i="31"/>
  <c r="W883" i="31"/>
  <c r="T883" i="31"/>
  <c r="I883" i="31"/>
  <c r="A883" i="31"/>
  <c r="W882" i="31"/>
  <c r="T882" i="31"/>
  <c r="I882" i="31"/>
  <c r="A882" i="31"/>
  <c r="W881" i="31"/>
  <c r="T881" i="31"/>
  <c r="I881" i="31"/>
  <c r="A881" i="31"/>
  <c r="W880" i="31"/>
  <c r="T880" i="31"/>
  <c r="I880" i="31"/>
  <c r="A880" i="31"/>
  <c r="W879" i="31"/>
  <c r="T879" i="31"/>
  <c r="I879" i="31"/>
  <c r="A879" i="31"/>
  <c r="W878" i="31"/>
  <c r="T878" i="31"/>
  <c r="I878" i="31"/>
  <c r="A878" i="31"/>
  <c r="W877" i="31"/>
  <c r="T877" i="31"/>
  <c r="I877" i="31"/>
  <c r="A877" i="31"/>
  <c r="W876" i="31"/>
  <c r="T876" i="31"/>
  <c r="I876" i="31"/>
  <c r="A876" i="31"/>
  <c r="W875" i="31"/>
  <c r="T875" i="31"/>
  <c r="I875" i="31"/>
  <c r="A875" i="31"/>
  <c r="W874" i="31"/>
  <c r="T874" i="31"/>
  <c r="I874" i="31"/>
  <c r="A874" i="31"/>
  <c r="W873" i="31"/>
  <c r="T873" i="31"/>
  <c r="I873" i="31"/>
  <c r="A873" i="31"/>
  <c r="W872" i="31"/>
  <c r="T872" i="31"/>
  <c r="I872" i="31"/>
  <c r="A872" i="31"/>
  <c r="W871" i="31"/>
  <c r="T871" i="31"/>
  <c r="I871" i="31"/>
  <c r="A871" i="31"/>
  <c r="W870" i="31"/>
  <c r="T870" i="31"/>
  <c r="I870" i="31"/>
  <c r="A870" i="31"/>
  <c r="W869" i="31"/>
  <c r="T869" i="31"/>
  <c r="I869" i="31"/>
  <c r="A869" i="31"/>
  <c r="W868" i="31"/>
  <c r="T868" i="31"/>
  <c r="I868" i="31"/>
  <c r="A868" i="31"/>
  <c r="W867" i="31"/>
  <c r="T867" i="31"/>
  <c r="I867" i="31"/>
  <c r="A867" i="31"/>
  <c r="W866" i="31"/>
  <c r="T866" i="31"/>
  <c r="I866" i="31"/>
  <c r="A866" i="31"/>
  <c r="W865" i="31"/>
  <c r="T865" i="31"/>
  <c r="I865" i="31"/>
  <c r="A865" i="31"/>
  <c r="W864" i="31"/>
  <c r="T864" i="31"/>
  <c r="I864" i="31"/>
  <c r="A864" i="31"/>
  <c r="W863" i="31"/>
  <c r="T863" i="31"/>
  <c r="I863" i="31"/>
  <c r="A863" i="31"/>
  <c r="W862" i="31"/>
  <c r="T862" i="31"/>
  <c r="I862" i="31"/>
  <c r="A862" i="31"/>
  <c r="W861" i="31"/>
  <c r="T861" i="31"/>
  <c r="I861" i="31"/>
  <c r="A861" i="31"/>
  <c r="W860" i="31"/>
  <c r="T860" i="31"/>
  <c r="I860" i="31"/>
  <c r="A860" i="31"/>
  <c r="W859" i="31"/>
  <c r="T859" i="31"/>
  <c r="I859" i="31"/>
  <c r="A859" i="31"/>
  <c r="W858" i="31"/>
  <c r="T858" i="31"/>
  <c r="I858" i="31"/>
  <c r="A858" i="31"/>
  <c r="W857" i="31"/>
  <c r="T857" i="31"/>
  <c r="I857" i="31"/>
  <c r="A857" i="31"/>
  <c r="W856" i="31"/>
  <c r="T856" i="31"/>
  <c r="I856" i="31"/>
  <c r="A856" i="31"/>
  <c r="W855" i="31"/>
  <c r="T855" i="31"/>
  <c r="I855" i="31"/>
  <c r="A855" i="31"/>
  <c r="W854" i="31"/>
  <c r="T854" i="31"/>
  <c r="I854" i="31"/>
  <c r="A854" i="31"/>
  <c r="W853" i="31"/>
  <c r="T853" i="31"/>
  <c r="I853" i="31"/>
  <c r="A853" i="31"/>
  <c r="W852" i="31"/>
  <c r="T852" i="31"/>
  <c r="I852" i="31"/>
  <c r="A852" i="31"/>
  <c r="W851" i="31"/>
  <c r="T851" i="31"/>
  <c r="I851" i="31"/>
  <c r="A851" i="31"/>
  <c r="W850" i="31"/>
  <c r="T850" i="31"/>
  <c r="I850" i="31"/>
  <c r="A850" i="31"/>
  <c r="W849" i="31"/>
  <c r="T849" i="31"/>
  <c r="I849" i="31"/>
  <c r="A849" i="31"/>
  <c r="W848" i="31"/>
  <c r="T848" i="31"/>
  <c r="I848" i="31"/>
  <c r="A848" i="31"/>
  <c r="W847" i="31"/>
  <c r="T847" i="31"/>
  <c r="I847" i="31"/>
  <c r="A847" i="31"/>
  <c r="W846" i="31"/>
  <c r="T846" i="31"/>
  <c r="I846" i="31"/>
  <c r="A846" i="31"/>
  <c r="W845" i="31"/>
  <c r="T845" i="31"/>
  <c r="I845" i="31"/>
  <c r="A845" i="31"/>
  <c r="W844" i="31"/>
  <c r="T844" i="31"/>
  <c r="I844" i="31"/>
  <c r="A844" i="31"/>
  <c r="W843" i="31"/>
  <c r="T843" i="31"/>
  <c r="I843" i="31"/>
  <c r="A843" i="31"/>
  <c r="W842" i="31"/>
  <c r="T842" i="31"/>
  <c r="I842" i="31"/>
  <c r="A842" i="31"/>
  <c r="W841" i="31"/>
  <c r="T841" i="31"/>
  <c r="I841" i="31"/>
  <c r="A841" i="31"/>
  <c r="W840" i="31"/>
  <c r="T840" i="31"/>
  <c r="I840" i="31"/>
  <c r="A840" i="31"/>
  <c r="W839" i="31"/>
  <c r="T839" i="31"/>
  <c r="I839" i="31"/>
  <c r="A839" i="31"/>
  <c r="W838" i="31"/>
  <c r="T838" i="31"/>
  <c r="I838" i="31"/>
  <c r="A838" i="31"/>
  <c r="W837" i="31"/>
  <c r="T837" i="31"/>
  <c r="I837" i="31"/>
  <c r="A837" i="31"/>
  <c r="W836" i="31"/>
  <c r="T836" i="31"/>
  <c r="I836" i="31"/>
  <c r="A836" i="31"/>
  <c r="W835" i="31"/>
  <c r="T835" i="31"/>
  <c r="I835" i="31"/>
  <c r="A835" i="31"/>
  <c r="W834" i="31"/>
  <c r="T834" i="31"/>
  <c r="I834" i="31"/>
  <c r="A834" i="31"/>
  <c r="W833" i="31"/>
  <c r="T833" i="31"/>
  <c r="I833" i="31"/>
  <c r="A833" i="31"/>
  <c r="W832" i="31"/>
  <c r="T832" i="31"/>
  <c r="I832" i="31"/>
  <c r="A832" i="31"/>
  <c r="W831" i="31"/>
  <c r="T831" i="31"/>
  <c r="I831" i="31"/>
  <c r="A831" i="31"/>
  <c r="W830" i="31"/>
  <c r="T830" i="31"/>
  <c r="I830" i="31"/>
  <c r="A830" i="31"/>
  <c r="W829" i="31"/>
  <c r="T829" i="31"/>
  <c r="I829" i="31"/>
  <c r="A829" i="31"/>
  <c r="W828" i="31"/>
  <c r="T828" i="31"/>
  <c r="I828" i="31"/>
  <c r="A828" i="31"/>
  <c r="W827" i="31"/>
  <c r="T827" i="31"/>
  <c r="I827" i="31"/>
  <c r="A827" i="31"/>
  <c r="W826" i="31"/>
  <c r="T826" i="31"/>
  <c r="I826" i="31"/>
  <c r="A826" i="31"/>
  <c r="W825" i="31"/>
  <c r="T825" i="31"/>
  <c r="I825" i="31"/>
  <c r="A825" i="31"/>
  <c r="W824" i="31"/>
  <c r="T824" i="31"/>
  <c r="I824" i="31"/>
  <c r="A824" i="31"/>
  <c r="W823" i="31"/>
  <c r="T823" i="31"/>
  <c r="I823" i="31"/>
  <c r="A823" i="31"/>
  <c r="W822" i="31"/>
  <c r="T822" i="31"/>
  <c r="I822" i="31"/>
  <c r="A822" i="31"/>
  <c r="W821" i="31"/>
  <c r="T821" i="31"/>
  <c r="I821" i="31"/>
  <c r="A821" i="31"/>
  <c r="W820" i="31"/>
  <c r="T820" i="31"/>
  <c r="I820" i="31"/>
  <c r="A820" i="31"/>
  <c r="W819" i="31"/>
  <c r="T819" i="31"/>
  <c r="I819" i="31"/>
  <c r="A819" i="31"/>
  <c r="W818" i="31"/>
  <c r="T818" i="31"/>
  <c r="I818" i="31"/>
  <c r="A818" i="31"/>
  <c r="W817" i="31"/>
  <c r="T817" i="31"/>
  <c r="I817" i="31"/>
  <c r="A817" i="31"/>
  <c r="W816" i="31"/>
  <c r="T816" i="31"/>
  <c r="I816" i="31"/>
  <c r="A816" i="31"/>
  <c r="W815" i="31"/>
  <c r="T815" i="31"/>
  <c r="I815" i="31"/>
  <c r="A815" i="31"/>
  <c r="W814" i="31"/>
  <c r="T814" i="31"/>
  <c r="I814" i="31"/>
  <c r="A814" i="31"/>
  <c r="W813" i="31"/>
  <c r="T813" i="31"/>
  <c r="I813" i="31"/>
  <c r="A813" i="31"/>
  <c r="W812" i="31"/>
  <c r="T812" i="31"/>
  <c r="I812" i="31"/>
  <c r="A812" i="31"/>
  <c r="W811" i="31"/>
  <c r="T811" i="31"/>
  <c r="I811" i="31"/>
  <c r="A811" i="31"/>
  <c r="W810" i="31"/>
  <c r="T810" i="31"/>
  <c r="I810" i="31"/>
  <c r="A810" i="31"/>
  <c r="W809" i="31"/>
  <c r="T809" i="31"/>
  <c r="I809" i="31"/>
  <c r="A809" i="31"/>
  <c r="W808" i="31"/>
  <c r="T808" i="31"/>
  <c r="I808" i="31"/>
  <c r="A808" i="31"/>
  <c r="W807" i="31"/>
  <c r="T807" i="31"/>
  <c r="I807" i="31"/>
  <c r="A807" i="31"/>
  <c r="W806" i="31"/>
  <c r="T806" i="31"/>
  <c r="I806" i="31"/>
  <c r="A806" i="31"/>
  <c r="W805" i="31"/>
  <c r="T805" i="31"/>
  <c r="I805" i="31"/>
  <c r="A805" i="31"/>
  <c r="W804" i="31"/>
  <c r="T804" i="31"/>
  <c r="I804" i="31"/>
  <c r="A804" i="31"/>
  <c r="W803" i="31"/>
  <c r="T803" i="31"/>
  <c r="I803" i="31"/>
  <c r="A803" i="31"/>
  <c r="W802" i="31"/>
  <c r="T802" i="31"/>
  <c r="I802" i="31"/>
  <c r="A802" i="31"/>
  <c r="W801" i="31"/>
  <c r="T801" i="31"/>
  <c r="I801" i="31"/>
  <c r="A801" i="31"/>
  <c r="W800" i="31"/>
  <c r="T800" i="31"/>
  <c r="I800" i="31"/>
  <c r="A800" i="31"/>
  <c r="W799" i="31"/>
  <c r="T799" i="31"/>
  <c r="I799" i="31"/>
  <c r="A799" i="31"/>
  <c r="W798" i="31"/>
  <c r="T798" i="31"/>
  <c r="I798" i="31"/>
  <c r="A798" i="31"/>
  <c r="W797" i="31"/>
  <c r="T797" i="31"/>
  <c r="I797" i="31"/>
  <c r="A797" i="31"/>
  <c r="W796" i="31"/>
  <c r="T796" i="31"/>
  <c r="I796" i="31"/>
  <c r="A796" i="31"/>
  <c r="W795" i="31"/>
  <c r="T795" i="31"/>
  <c r="I795" i="31"/>
  <c r="A795" i="31"/>
  <c r="W794" i="31"/>
  <c r="T794" i="31"/>
  <c r="I794" i="31"/>
  <c r="A794" i="31"/>
  <c r="W793" i="31"/>
  <c r="T793" i="31"/>
  <c r="I793" i="31"/>
  <c r="A793" i="31"/>
  <c r="W792" i="31"/>
  <c r="T792" i="31"/>
  <c r="I792" i="31"/>
  <c r="A792" i="31"/>
  <c r="W791" i="31"/>
  <c r="T791" i="31"/>
  <c r="I791" i="31"/>
  <c r="A791" i="31"/>
  <c r="W790" i="31"/>
  <c r="T790" i="31"/>
  <c r="I790" i="31"/>
  <c r="A790" i="31"/>
  <c r="W789" i="31"/>
  <c r="T789" i="31"/>
  <c r="I789" i="31"/>
  <c r="A789" i="31"/>
  <c r="W788" i="31"/>
  <c r="T788" i="31"/>
  <c r="I788" i="31"/>
  <c r="A788" i="31"/>
  <c r="W787" i="31"/>
  <c r="T787" i="31"/>
  <c r="I787" i="31"/>
  <c r="A787" i="31"/>
  <c r="W786" i="31"/>
  <c r="T786" i="31"/>
  <c r="I786" i="31"/>
  <c r="A786" i="31"/>
  <c r="W785" i="31"/>
  <c r="T785" i="31"/>
  <c r="I785" i="31"/>
  <c r="A785" i="31"/>
  <c r="W784" i="31"/>
  <c r="T784" i="31"/>
  <c r="I784" i="31"/>
  <c r="A784" i="31"/>
  <c r="W783" i="31"/>
  <c r="T783" i="31"/>
  <c r="I783" i="31"/>
  <c r="A783" i="31"/>
  <c r="W782" i="31"/>
  <c r="T782" i="31"/>
  <c r="I782" i="31"/>
  <c r="A782" i="31"/>
  <c r="W781" i="31"/>
  <c r="T781" i="31"/>
  <c r="I781" i="31"/>
  <c r="A781" i="31"/>
  <c r="W780" i="31"/>
  <c r="T780" i="31"/>
  <c r="I780" i="31"/>
  <c r="A780" i="31"/>
  <c r="W779" i="31"/>
  <c r="T779" i="31"/>
  <c r="I779" i="31"/>
  <c r="A779" i="31"/>
  <c r="W778" i="31"/>
  <c r="T778" i="31"/>
  <c r="I778" i="31"/>
  <c r="A778" i="31"/>
  <c r="W777" i="31"/>
  <c r="T777" i="31"/>
  <c r="I777" i="31"/>
  <c r="A777" i="31"/>
  <c r="W776" i="31"/>
  <c r="T776" i="31"/>
  <c r="I776" i="31"/>
  <c r="A776" i="31"/>
  <c r="W775" i="31"/>
  <c r="T775" i="31"/>
  <c r="I775" i="31"/>
  <c r="A775" i="31"/>
  <c r="W774" i="31"/>
  <c r="T774" i="31"/>
  <c r="I774" i="31"/>
  <c r="A774" i="31"/>
  <c r="W773" i="31"/>
  <c r="T773" i="31"/>
  <c r="I773" i="31"/>
  <c r="A773" i="31"/>
  <c r="W772" i="31"/>
  <c r="T772" i="31"/>
  <c r="I772" i="31"/>
  <c r="A772" i="31"/>
  <c r="W771" i="31"/>
  <c r="T771" i="31"/>
  <c r="I771" i="31"/>
  <c r="A771" i="31"/>
  <c r="W770" i="31"/>
  <c r="T770" i="31"/>
  <c r="I770" i="31"/>
  <c r="A770" i="31"/>
  <c r="W769" i="31"/>
  <c r="T769" i="31"/>
  <c r="I769" i="31"/>
  <c r="A769" i="31"/>
  <c r="W768" i="31"/>
  <c r="T768" i="31"/>
  <c r="I768" i="31"/>
  <c r="A768" i="31"/>
  <c r="W767" i="31"/>
  <c r="T767" i="31"/>
  <c r="I767" i="31"/>
  <c r="A767" i="31"/>
  <c r="W766" i="31"/>
  <c r="T766" i="31"/>
  <c r="I766" i="31"/>
  <c r="A766" i="31"/>
  <c r="W765" i="31"/>
  <c r="T765" i="31"/>
  <c r="I765" i="31"/>
  <c r="A765" i="31"/>
  <c r="W764" i="31"/>
  <c r="T764" i="31"/>
  <c r="I764" i="31"/>
  <c r="A764" i="31"/>
  <c r="W763" i="31"/>
  <c r="T763" i="31"/>
  <c r="I763" i="31"/>
  <c r="A763" i="31"/>
  <c r="W762" i="31"/>
  <c r="T762" i="31"/>
  <c r="I762" i="31"/>
  <c r="A762" i="31" s="1"/>
  <c r="W761" i="31"/>
  <c r="T761" i="31"/>
  <c r="I761" i="31"/>
  <c r="A761" i="31"/>
  <c r="W760" i="31"/>
  <c r="T760" i="31"/>
  <c r="I760" i="31"/>
  <c r="A760" i="31" s="1"/>
  <c r="W759" i="31"/>
  <c r="T759" i="31"/>
  <c r="I759" i="31"/>
  <c r="A759" i="31"/>
  <c r="W758" i="31"/>
  <c r="T758" i="31"/>
  <c r="I758" i="31"/>
  <c r="A758" i="31" s="1"/>
  <c r="W757" i="31"/>
  <c r="T757" i="31"/>
  <c r="I757" i="31"/>
  <c r="A757" i="31"/>
  <c r="W756" i="31"/>
  <c r="T756" i="31"/>
  <c r="I756" i="31"/>
  <c r="A756" i="31" s="1"/>
  <c r="W755" i="31"/>
  <c r="T755" i="31"/>
  <c r="I755" i="31"/>
  <c r="A755" i="31"/>
  <c r="W754" i="31"/>
  <c r="T754" i="31"/>
  <c r="I754" i="31"/>
  <c r="A754" i="31" s="1"/>
  <c r="W753" i="31"/>
  <c r="T753" i="31"/>
  <c r="I753" i="31"/>
  <c r="A753" i="31"/>
  <c r="W752" i="31"/>
  <c r="T752" i="31"/>
  <c r="I752" i="31"/>
  <c r="A752" i="31" s="1"/>
  <c r="W751" i="31"/>
  <c r="T751" i="31"/>
  <c r="I751" i="31"/>
  <c r="A751" i="31"/>
  <c r="W750" i="31"/>
  <c r="T750" i="31"/>
  <c r="I750" i="31"/>
  <c r="A750" i="31" s="1"/>
  <c r="W749" i="31"/>
  <c r="T749" i="31"/>
  <c r="I749" i="31"/>
  <c r="A749" i="31"/>
  <c r="W748" i="31"/>
  <c r="T748" i="31"/>
  <c r="I748" i="31"/>
  <c r="A748" i="31" s="1"/>
  <c r="W747" i="31"/>
  <c r="T747" i="31"/>
  <c r="I747" i="31"/>
  <c r="A747" i="31"/>
  <c r="W746" i="31"/>
  <c r="T746" i="31"/>
  <c r="I746" i="31"/>
  <c r="A746" i="31" s="1"/>
  <c r="W745" i="31"/>
  <c r="T745" i="31"/>
  <c r="I745" i="31"/>
  <c r="A745" i="31"/>
  <c r="W744" i="31"/>
  <c r="T744" i="31"/>
  <c r="I744" i="31"/>
  <c r="A744" i="31" s="1"/>
  <c r="W743" i="31"/>
  <c r="T743" i="31"/>
  <c r="I743" i="31"/>
  <c r="A743" i="31"/>
  <c r="W742" i="31"/>
  <c r="T742" i="31"/>
  <c r="I742" i="31"/>
  <c r="A742" i="31" s="1"/>
  <c r="W741" i="31"/>
  <c r="T741" i="31"/>
  <c r="I741" i="31"/>
  <c r="A741" i="31"/>
  <c r="W740" i="31"/>
  <c r="T740" i="31"/>
  <c r="I740" i="31"/>
  <c r="A740" i="31" s="1"/>
  <c r="W739" i="31"/>
  <c r="T739" i="31"/>
  <c r="I739" i="31"/>
  <c r="A739" i="31"/>
  <c r="W738" i="31"/>
  <c r="T738" i="31"/>
  <c r="I738" i="31"/>
  <c r="A738" i="31" s="1"/>
  <c r="W737" i="31"/>
  <c r="T737" i="31"/>
  <c r="I737" i="31"/>
  <c r="A737" i="31"/>
  <c r="W736" i="31"/>
  <c r="T736" i="31"/>
  <c r="I736" i="31"/>
  <c r="A736" i="31" s="1"/>
  <c r="W735" i="31"/>
  <c r="T735" i="31"/>
  <c r="I735" i="31"/>
  <c r="A735" i="31"/>
  <c r="W734" i="31"/>
  <c r="T734" i="31"/>
  <c r="I734" i="31"/>
  <c r="A734" i="31" s="1"/>
  <c r="W733" i="31"/>
  <c r="T733" i="31"/>
  <c r="I733" i="31"/>
  <c r="A733" i="31"/>
  <c r="W732" i="31"/>
  <c r="T732" i="31"/>
  <c r="I732" i="31"/>
  <c r="A732" i="31" s="1"/>
  <c r="W731" i="31"/>
  <c r="T731" i="31"/>
  <c r="I731" i="31"/>
  <c r="A731" i="31"/>
  <c r="W730" i="31"/>
  <c r="T730" i="31"/>
  <c r="I730" i="31"/>
  <c r="A730" i="31" s="1"/>
  <c r="W729" i="31"/>
  <c r="T729" i="31"/>
  <c r="I729" i="31"/>
  <c r="A729" i="31"/>
  <c r="W728" i="31"/>
  <c r="T728" i="31"/>
  <c r="I728" i="31"/>
  <c r="A728" i="31" s="1"/>
  <c r="W727" i="31"/>
  <c r="T727" i="31"/>
  <c r="I727" i="31"/>
  <c r="A727" i="31"/>
  <c r="W726" i="31"/>
  <c r="T726" i="31"/>
  <c r="I726" i="31"/>
  <c r="A726" i="31" s="1"/>
  <c r="W725" i="31"/>
  <c r="T725" i="31"/>
  <c r="I725" i="31"/>
  <c r="A725" i="31"/>
  <c r="W724" i="31"/>
  <c r="T724" i="31"/>
  <c r="I724" i="31"/>
  <c r="A724" i="31" s="1"/>
  <c r="W723" i="31"/>
  <c r="T723" i="31"/>
  <c r="I723" i="31"/>
  <c r="A723" i="31"/>
  <c r="W722" i="31"/>
  <c r="T722" i="31"/>
  <c r="I722" i="31"/>
  <c r="A722" i="31" s="1"/>
  <c r="W721" i="31"/>
  <c r="T721" i="31"/>
  <c r="I721" i="31"/>
  <c r="A721" i="31"/>
  <c r="W720" i="31"/>
  <c r="T720" i="31"/>
  <c r="I720" i="31"/>
  <c r="A720" i="31" s="1"/>
  <c r="W719" i="31"/>
  <c r="T719" i="31"/>
  <c r="I719" i="31"/>
  <c r="A719" i="31"/>
  <c r="W718" i="31"/>
  <c r="T718" i="31"/>
  <c r="I718" i="31"/>
  <c r="A718" i="31" s="1"/>
  <c r="W717" i="31"/>
  <c r="T717" i="31"/>
  <c r="I717" i="31"/>
  <c r="A717" i="31"/>
  <c r="W716" i="31"/>
  <c r="T716" i="31"/>
  <c r="I716" i="31"/>
  <c r="A716" i="31" s="1"/>
  <c r="W715" i="31"/>
  <c r="T715" i="31"/>
  <c r="I715" i="31"/>
  <c r="A715" i="31"/>
  <c r="W714" i="31"/>
  <c r="T714" i="31"/>
  <c r="I714" i="31"/>
  <c r="A714" i="31" s="1"/>
  <c r="W713" i="31"/>
  <c r="T713" i="31"/>
  <c r="I713" i="31"/>
  <c r="A713" i="31"/>
  <c r="W712" i="31"/>
  <c r="T712" i="31"/>
  <c r="I712" i="31"/>
  <c r="A712" i="31" s="1"/>
  <c r="W711" i="31"/>
  <c r="T711" i="31"/>
  <c r="I711" i="31"/>
  <c r="A711" i="31"/>
  <c r="W710" i="31"/>
  <c r="T710" i="31"/>
  <c r="I710" i="31"/>
  <c r="A710" i="31" s="1"/>
  <c r="W709" i="31"/>
  <c r="T709" i="31"/>
  <c r="I709" i="31"/>
  <c r="A709" i="31"/>
  <c r="W708" i="31"/>
  <c r="T708" i="31"/>
  <c r="I708" i="31"/>
  <c r="A708" i="31" s="1"/>
  <c r="W707" i="31"/>
  <c r="T707" i="31"/>
  <c r="I707" i="31"/>
  <c r="A707" i="31"/>
  <c r="W706" i="31"/>
  <c r="T706" i="31"/>
  <c r="I706" i="31"/>
  <c r="A706" i="31" s="1"/>
  <c r="W705" i="31"/>
  <c r="T705" i="31"/>
  <c r="I705" i="31"/>
  <c r="A705" i="31"/>
  <c r="W704" i="31"/>
  <c r="T704" i="31"/>
  <c r="I704" i="31"/>
  <c r="A704" i="31" s="1"/>
  <c r="W703" i="31"/>
  <c r="T703" i="31"/>
  <c r="I703" i="31"/>
  <c r="A703" i="31"/>
  <c r="W702" i="31"/>
  <c r="T702" i="31"/>
  <c r="I702" i="31"/>
  <c r="A702" i="31" s="1"/>
  <c r="W701" i="31"/>
  <c r="T701" i="31"/>
  <c r="I701" i="31"/>
  <c r="A701" i="31"/>
  <c r="W700" i="31"/>
  <c r="T700" i="31"/>
  <c r="I700" i="31"/>
  <c r="A700" i="31" s="1"/>
  <c r="W699" i="31"/>
  <c r="T699" i="31"/>
  <c r="I699" i="31"/>
  <c r="A699" i="31"/>
  <c r="W698" i="31"/>
  <c r="T698" i="31"/>
  <c r="I698" i="31"/>
  <c r="A698" i="31" s="1"/>
  <c r="W697" i="31"/>
  <c r="T697" i="31"/>
  <c r="I697" i="31"/>
  <c r="A697" i="31"/>
  <c r="W696" i="31"/>
  <c r="T696" i="31"/>
  <c r="I696" i="31"/>
  <c r="A696" i="31" s="1"/>
  <c r="W695" i="31"/>
  <c r="T695" i="31"/>
  <c r="I695" i="31"/>
  <c r="A695" i="31"/>
  <c r="W694" i="31"/>
  <c r="T694" i="31"/>
  <c r="I694" i="31"/>
  <c r="A694" i="31" s="1"/>
  <c r="W693" i="31"/>
  <c r="T693" i="31"/>
  <c r="I693" i="31"/>
  <c r="A693" i="31"/>
  <c r="W692" i="31"/>
  <c r="T692" i="31"/>
  <c r="I692" i="31"/>
  <c r="A692" i="31" s="1"/>
  <c r="W691" i="31"/>
  <c r="T691" i="31"/>
  <c r="I691" i="31"/>
  <c r="A691" i="31"/>
  <c r="W690" i="31"/>
  <c r="T690" i="31"/>
  <c r="I690" i="31"/>
  <c r="A690" i="31" s="1"/>
  <c r="W689" i="31"/>
  <c r="T689" i="31"/>
  <c r="I689" i="31"/>
  <c r="A689" i="31"/>
  <c r="W688" i="31"/>
  <c r="T688" i="31"/>
  <c r="I688" i="31"/>
  <c r="A688" i="31" s="1"/>
  <c r="W687" i="31"/>
  <c r="T687" i="31"/>
  <c r="I687" i="31"/>
  <c r="A687" i="31"/>
  <c r="W686" i="31"/>
  <c r="T686" i="31"/>
  <c r="I686" i="31"/>
  <c r="A686" i="31" s="1"/>
  <c r="W685" i="31"/>
  <c r="T685" i="31"/>
  <c r="I685" i="31"/>
  <c r="A685" i="31"/>
  <c r="W684" i="31"/>
  <c r="T684" i="31"/>
  <c r="I684" i="31"/>
  <c r="A684" i="31" s="1"/>
  <c r="W683" i="31"/>
  <c r="T683" i="31"/>
  <c r="I683" i="31"/>
  <c r="A683" i="31"/>
  <c r="W682" i="31"/>
  <c r="T682" i="31"/>
  <c r="I682" i="31"/>
  <c r="A682" i="31" s="1"/>
  <c r="W681" i="31"/>
  <c r="T681" i="31"/>
  <c r="I681" i="31"/>
  <c r="A681" i="31"/>
  <c r="W680" i="31"/>
  <c r="T680" i="31"/>
  <c r="I680" i="31"/>
  <c r="A680" i="31" s="1"/>
  <c r="W679" i="31"/>
  <c r="T679" i="31"/>
  <c r="I679" i="31"/>
  <c r="A679" i="31"/>
  <c r="W678" i="31"/>
  <c r="T678" i="31"/>
  <c r="I678" i="31"/>
  <c r="A678" i="31" s="1"/>
  <c r="W677" i="31"/>
  <c r="T677" i="31"/>
  <c r="I677" i="31"/>
  <c r="A677" i="31"/>
  <c r="W676" i="31"/>
  <c r="T676" i="31"/>
  <c r="I676" i="31"/>
  <c r="A676" i="31" s="1"/>
  <c r="W675" i="31"/>
  <c r="T675" i="31"/>
  <c r="I675" i="31"/>
  <c r="A675" i="31"/>
  <c r="W674" i="31"/>
  <c r="T674" i="31"/>
  <c r="I674" i="31"/>
  <c r="A674" i="31" s="1"/>
  <c r="W673" i="31"/>
  <c r="T673" i="31"/>
  <c r="I673" i="31"/>
  <c r="A673" i="31"/>
  <c r="W672" i="31"/>
  <c r="T672" i="31"/>
  <c r="I672" i="31"/>
  <c r="A672" i="31" s="1"/>
  <c r="W671" i="31"/>
  <c r="T671" i="31"/>
  <c r="I671" i="31"/>
  <c r="A671" i="31"/>
  <c r="W670" i="31"/>
  <c r="T670" i="31"/>
  <c r="I670" i="31"/>
  <c r="A670" i="31" s="1"/>
  <c r="W669" i="31"/>
  <c r="T669" i="31"/>
  <c r="I669" i="31"/>
  <c r="A669" i="31"/>
  <c r="W668" i="31"/>
  <c r="T668" i="31"/>
  <c r="I668" i="31"/>
  <c r="A668" i="31" s="1"/>
  <c r="W667" i="31"/>
  <c r="T667" i="31"/>
  <c r="I667" i="31"/>
  <c r="A667" i="31"/>
  <c r="W666" i="31"/>
  <c r="T666" i="31"/>
  <c r="I666" i="31"/>
  <c r="A666" i="31" s="1"/>
  <c r="W665" i="31"/>
  <c r="T665" i="31"/>
  <c r="I665" i="31"/>
  <c r="A665" i="31"/>
  <c r="W664" i="31"/>
  <c r="T664" i="31"/>
  <c r="I664" i="31"/>
  <c r="A664" i="31" s="1"/>
  <c r="W663" i="31"/>
  <c r="T663" i="31"/>
  <c r="I663" i="31"/>
  <c r="A663" i="31"/>
  <c r="W662" i="31"/>
  <c r="T662" i="31"/>
  <c r="I662" i="31"/>
  <c r="A662" i="31" s="1"/>
  <c r="W661" i="31"/>
  <c r="T661" i="31"/>
  <c r="I661" i="31"/>
  <c r="A661" i="31"/>
  <c r="W660" i="31"/>
  <c r="T660" i="31"/>
  <c r="I660" i="31"/>
  <c r="A660" i="31" s="1"/>
  <c r="W659" i="31"/>
  <c r="T659" i="31"/>
  <c r="I659" i="31"/>
  <c r="A659" i="31"/>
  <c r="W658" i="31"/>
  <c r="T658" i="31"/>
  <c r="I658" i="31"/>
  <c r="A658" i="31" s="1"/>
  <c r="W657" i="31"/>
  <c r="T657" i="31"/>
  <c r="I657" i="31"/>
  <c r="A657" i="31"/>
  <c r="W656" i="31"/>
  <c r="T656" i="31"/>
  <c r="I656" i="31"/>
  <c r="A656" i="31" s="1"/>
  <c r="W655" i="31"/>
  <c r="T655" i="31"/>
  <c r="I655" i="31"/>
  <c r="A655" i="31"/>
  <c r="W654" i="31"/>
  <c r="T654" i="31"/>
  <c r="I654" i="31"/>
  <c r="A654" i="31" s="1"/>
  <c r="W653" i="31"/>
  <c r="T653" i="31"/>
  <c r="I653" i="31"/>
  <c r="A653" i="31"/>
  <c r="W652" i="31"/>
  <c r="T652" i="31"/>
  <c r="I652" i="31"/>
  <c r="A652" i="31" s="1"/>
  <c r="W651" i="31"/>
  <c r="T651" i="31"/>
  <c r="I651" i="31"/>
  <c r="A651" i="31"/>
  <c r="W650" i="31"/>
  <c r="T650" i="31"/>
  <c r="I650" i="31"/>
  <c r="A650" i="31" s="1"/>
  <c r="W649" i="31"/>
  <c r="T649" i="31"/>
  <c r="I649" i="31"/>
  <c r="A649" i="31"/>
  <c r="W648" i="31"/>
  <c r="T648" i="31"/>
  <c r="I648" i="31"/>
  <c r="A648" i="31" s="1"/>
  <c r="W647" i="31"/>
  <c r="T647" i="31"/>
  <c r="I647" i="31"/>
  <c r="A647" i="31"/>
  <c r="W646" i="31"/>
  <c r="T646" i="31"/>
  <c r="I646" i="31"/>
  <c r="A646" i="31" s="1"/>
  <c r="W645" i="31"/>
  <c r="T645" i="31"/>
  <c r="I645" i="31"/>
  <c r="A645" i="31"/>
  <c r="W644" i="31"/>
  <c r="T644" i="31"/>
  <c r="I644" i="31"/>
  <c r="A644" i="31" s="1"/>
  <c r="W643" i="31"/>
  <c r="T643" i="31"/>
  <c r="I643" i="31"/>
  <c r="A643" i="31"/>
  <c r="W642" i="31"/>
  <c r="T642" i="31"/>
  <c r="I642" i="31"/>
  <c r="A642" i="31" s="1"/>
  <c r="W641" i="31"/>
  <c r="T641" i="31"/>
  <c r="I641" i="31"/>
  <c r="A641" i="31"/>
  <c r="W640" i="31"/>
  <c r="T640" i="31"/>
  <c r="I640" i="31"/>
  <c r="A640" i="31" s="1"/>
  <c r="W639" i="31"/>
  <c r="T639" i="31"/>
  <c r="I639" i="31"/>
  <c r="A639" i="31"/>
  <c r="W638" i="31"/>
  <c r="T638" i="31"/>
  <c r="I638" i="31"/>
  <c r="A638" i="31" s="1"/>
  <c r="W637" i="31"/>
  <c r="T637" i="31"/>
  <c r="I637" i="31"/>
  <c r="A637" i="31"/>
  <c r="W636" i="31"/>
  <c r="T636" i="31"/>
  <c r="I636" i="31"/>
  <c r="A636" i="31" s="1"/>
  <c r="W635" i="31"/>
  <c r="T635" i="31"/>
  <c r="I635" i="31"/>
  <c r="A635" i="31"/>
  <c r="W634" i="31"/>
  <c r="T634" i="31"/>
  <c r="I634" i="31"/>
  <c r="A634" i="31" s="1"/>
  <c r="W633" i="31"/>
  <c r="T633" i="31"/>
  <c r="I633" i="31"/>
  <c r="A633" i="31"/>
  <c r="W632" i="31"/>
  <c r="T632" i="31"/>
  <c r="I632" i="31"/>
  <c r="A632" i="31" s="1"/>
  <c r="W631" i="31"/>
  <c r="T631" i="31"/>
  <c r="I631" i="31"/>
  <c r="A631" i="31"/>
  <c r="W630" i="31"/>
  <c r="T630" i="31"/>
  <c r="I630" i="31"/>
  <c r="A630" i="31" s="1"/>
  <c r="W629" i="31"/>
  <c r="T629" i="31"/>
  <c r="I629" i="31"/>
  <c r="A629" i="31"/>
  <c r="W628" i="31"/>
  <c r="T628" i="31"/>
  <c r="I628" i="31"/>
  <c r="A628" i="31" s="1"/>
  <c r="W627" i="31"/>
  <c r="T627" i="31"/>
  <c r="I627" i="31"/>
  <c r="A627" i="31"/>
  <c r="W626" i="31"/>
  <c r="T626" i="31"/>
  <c r="I626" i="31"/>
  <c r="A626" i="31" s="1"/>
  <c r="W625" i="31"/>
  <c r="T625" i="31"/>
  <c r="I625" i="31"/>
  <c r="A625" i="31"/>
  <c r="W624" i="31"/>
  <c r="T624" i="31"/>
  <c r="I624" i="31"/>
  <c r="A624" i="31" s="1"/>
  <c r="W623" i="31"/>
  <c r="T623" i="31"/>
  <c r="I623" i="31"/>
  <c r="A623" i="31"/>
  <c r="W622" i="31"/>
  <c r="T622" i="31"/>
  <c r="I622" i="31"/>
  <c r="A622" i="31" s="1"/>
  <c r="W621" i="31"/>
  <c r="T621" i="31"/>
  <c r="I621" i="31"/>
  <c r="A621" i="31"/>
  <c r="W620" i="31"/>
  <c r="T620" i="31"/>
  <c r="I620" i="31"/>
  <c r="A620" i="31" s="1"/>
  <c r="W619" i="31"/>
  <c r="T619" i="31"/>
  <c r="I619" i="31"/>
  <c r="A619" i="31"/>
  <c r="W618" i="31"/>
  <c r="T618" i="31"/>
  <c r="I618" i="31"/>
  <c r="A618" i="31" s="1"/>
  <c r="W617" i="31"/>
  <c r="T617" i="31"/>
  <c r="I617" i="31"/>
  <c r="A617" i="31"/>
  <c r="W616" i="31"/>
  <c r="T616" i="31"/>
  <c r="I616" i="31"/>
  <c r="A616" i="31" s="1"/>
  <c r="W615" i="31"/>
  <c r="T615" i="31"/>
  <c r="I615" i="31"/>
  <c r="A615" i="31"/>
  <c r="W614" i="31"/>
  <c r="T614" i="31"/>
  <c r="I614" i="31"/>
  <c r="A614" i="31" s="1"/>
  <c r="W613" i="31"/>
  <c r="T613" i="31"/>
  <c r="I613" i="31"/>
  <c r="A613" i="31"/>
  <c r="W612" i="31"/>
  <c r="T612" i="31"/>
  <c r="I612" i="31"/>
  <c r="A612" i="31" s="1"/>
  <c r="W611" i="31"/>
  <c r="T611" i="31"/>
  <c r="I611" i="31"/>
  <c r="A611" i="31"/>
  <c r="W610" i="31"/>
  <c r="T610" i="31"/>
  <c r="I610" i="31"/>
  <c r="A610" i="31" s="1"/>
  <c r="W609" i="31"/>
  <c r="T609" i="31"/>
  <c r="I609" i="31"/>
  <c r="A609" i="31"/>
  <c r="W608" i="31"/>
  <c r="T608" i="31"/>
  <c r="I608" i="31"/>
  <c r="A608" i="31" s="1"/>
  <c r="W607" i="31"/>
  <c r="T607" i="31"/>
  <c r="I607" i="31"/>
  <c r="A607" i="31"/>
  <c r="W606" i="31"/>
  <c r="T606" i="31"/>
  <c r="I606" i="31"/>
  <c r="A606" i="31" s="1"/>
  <c r="W605" i="31"/>
  <c r="T605" i="31"/>
  <c r="I605" i="31"/>
  <c r="A605" i="31"/>
  <c r="W604" i="31"/>
  <c r="T604" i="31"/>
  <c r="I604" i="31"/>
  <c r="A604" i="31" s="1"/>
  <c r="W603" i="31"/>
  <c r="T603" i="31"/>
  <c r="I603" i="31"/>
  <c r="A603" i="31"/>
  <c r="W602" i="31"/>
  <c r="T602" i="31"/>
  <c r="I602" i="31"/>
  <c r="A602" i="31" s="1"/>
  <c r="W601" i="31"/>
  <c r="T601" i="31"/>
  <c r="I601" i="31"/>
  <c r="A601" i="31"/>
  <c r="W600" i="31"/>
  <c r="T600" i="31"/>
  <c r="I600" i="31"/>
  <c r="A600" i="31" s="1"/>
  <c r="W599" i="31"/>
  <c r="T599" i="31"/>
  <c r="I599" i="31"/>
  <c r="A599" i="31"/>
  <c r="W598" i="31"/>
  <c r="T598" i="31"/>
  <c r="I598" i="31"/>
  <c r="A598" i="31" s="1"/>
  <c r="W597" i="31"/>
  <c r="T597" i="31"/>
  <c r="I597" i="31"/>
  <c r="A597" i="31"/>
  <c r="W596" i="31"/>
  <c r="T596" i="31"/>
  <c r="I596" i="31"/>
  <c r="A596" i="31" s="1"/>
  <c r="W595" i="31"/>
  <c r="T595" i="31"/>
  <c r="I595" i="31"/>
  <c r="A595" i="31"/>
  <c r="W594" i="31"/>
  <c r="T594" i="31"/>
  <c r="I594" i="31"/>
  <c r="A594" i="31" s="1"/>
  <c r="W593" i="31"/>
  <c r="T593" i="31"/>
  <c r="I593" i="31"/>
  <c r="A593" i="31"/>
  <c r="W592" i="31"/>
  <c r="T592" i="31"/>
  <c r="I592" i="31"/>
  <c r="A592" i="31" s="1"/>
  <c r="W591" i="31"/>
  <c r="T591" i="31"/>
  <c r="I591" i="31"/>
  <c r="A591" i="31"/>
  <c r="W590" i="31"/>
  <c r="T590" i="31"/>
  <c r="I590" i="31"/>
  <c r="A590" i="31" s="1"/>
  <c r="W589" i="31"/>
  <c r="T589" i="31"/>
  <c r="I589" i="31"/>
  <c r="A589" i="31"/>
  <c r="W588" i="31"/>
  <c r="T588" i="31"/>
  <c r="I588" i="31"/>
  <c r="A588" i="31" s="1"/>
  <c r="W587" i="31"/>
  <c r="T587" i="31"/>
  <c r="I587" i="31"/>
  <c r="A587" i="31"/>
  <c r="W586" i="31"/>
  <c r="T586" i="31"/>
  <c r="I586" i="31"/>
  <c r="A586" i="31" s="1"/>
  <c r="W585" i="31"/>
  <c r="T585" i="31"/>
  <c r="I585" i="31"/>
  <c r="A585" i="31"/>
  <c r="W584" i="31"/>
  <c r="T584" i="31"/>
  <c r="I584" i="31"/>
  <c r="A584" i="31" s="1"/>
  <c r="W583" i="31"/>
  <c r="T583" i="31"/>
  <c r="I583" i="31"/>
  <c r="A583" i="31"/>
  <c r="W582" i="31"/>
  <c r="T582" i="31"/>
  <c r="I582" i="31"/>
  <c r="A582" i="31" s="1"/>
  <c r="W581" i="31"/>
  <c r="T581" i="31"/>
  <c r="I581" i="31"/>
  <c r="A581" i="31"/>
  <c r="W580" i="31"/>
  <c r="T580" i="31"/>
  <c r="I580" i="31"/>
  <c r="A580" i="31" s="1"/>
  <c r="W579" i="31"/>
  <c r="T579" i="31"/>
  <c r="I579" i="31"/>
  <c r="A579" i="31"/>
  <c r="W578" i="31"/>
  <c r="T578" i="31"/>
  <c r="I578" i="31"/>
  <c r="A578" i="31" s="1"/>
  <c r="W577" i="31"/>
  <c r="T577" i="31"/>
  <c r="I577" i="31"/>
  <c r="A577" i="31"/>
  <c r="W576" i="31"/>
  <c r="T576" i="31"/>
  <c r="I576" i="31"/>
  <c r="A576" i="31" s="1"/>
  <c r="W575" i="31"/>
  <c r="T575" i="31"/>
  <c r="I575" i="31"/>
  <c r="A575" i="31"/>
  <c r="W574" i="31"/>
  <c r="T574" i="31"/>
  <c r="I574" i="31"/>
  <c r="A574" i="31" s="1"/>
  <c r="W573" i="31"/>
  <c r="T573" i="31"/>
  <c r="I573" i="31"/>
  <c r="A573" i="31"/>
  <c r="W572" i="31"/>
  <c r="T572" i="31"/>
  <c r="I572" i="31"/>
  <c r="A572" i="31" s="1"/>
  <c r="W571" i="31"/>
  <c r="T571" i="31"/>
  <c r="I571" i="31"/>
  <c r="A571" i="31"/>
  <c r="W570" i="31"/>
  <c r="T570" i="31"/>
  <c r="I570" i="31"/>
  <c r="A570" i="31" s="1"/>
  <c r="W569" i="31"/>
  <c r="T569" i="31"/>
  <c r="I569" i="31"/>
  <c r="A569" i="31"/>
  <c r="W568" i="31"/>
  <c r="T568" i="31"/>
  <c r="I568" i="31"/>
  <c r="A568" i="31" s="1"/>
  <c r="W567" i="31"/>
  <c r="T567" i="31"/>
  <c r="I567" i="31"/>
  <c r="A567" i="31"/>
  <c r="W566" i="31"/>
  <c r="T566" i="31"/>
  <c r="I566" i="31"/>
  <c r="A566" i="31" s="1"/>
  <c r="W565" i="31"/>
  <c r="T565" i="31"/>
  <c r="I565" i="31"/>
  <c r="A565" i="31"/>
  <c r="W564" i="31"/>
  <c r="T564" i="31"/>
  <c r="I564" i="31"/>
  <c r="A564" i="31" s="1"/>
  <c r="W563" i="31"/>
  <c r="T563" i="31"/>
  <c r="I563" i="31"/>
  <c r="A563" i="31"/>
  <c r="W562" i="31"/>
  <c r="T562" i="31"/>
  <c r="I562" i="31"/>
  <c r="A562" i="31" s="1"/>
  <c r="W561" i="31"/>
  <c r="T561" i="31"/>
  <c r="I561" i="31"/>
  <c r="A561" i="31"/>
  <c r="W560" i="31"/>
  <c r="T560" i="31"/>
  <c r="I560" i="31"/>
  <c r="A560" i="31" s="1"/>
  <c r="W559" i="31"/>
  <c r="T559" i="31"/>
  <c r="I559" i="31"/>
  <c r="A559" i="31"/>
  <c r="W558" i="31"/>
  <c r="T558" i="31"/>
  <c r="I558" i="31"/>
  <c r="A558" i="31" s="1"/>
  <c r="W557" i="31"/>
  <c r="T557" i="31"/>
  <c r="I557" i="31"/>
  <c r="A557" i="31"/>
  <c r="W556" i="31"/>
  <c r="T556" i="31"/>
  <c r="I556" i="31"/>
  <c r="A556" i="31" s="1"/>
  <c r="W555" i="31"/>
  <c r="T555" i="31"/>
  <c r="I555" i="31"/>
  <c r="A555" i="31"/>
  <c r="W554" i="31"/>
  <c r="T554" i="31"/>
  <c r="I554" i="31"/>
  <c r="A554" i="31" s="1"/>
  <c r="W553" i="31"/>
  <c r="T553" i="31"/>
  <c r="I553" i="31"/>
  <c r="A553" i="31"/>
  <c r="W552" i="31"/>
  <c r="T552" i="31"/>
  <c r="I552" i="31"/>
  <c r="A552" i="31" s="1"/>
  <c r="W551" i="31"/>
  <c r="T551" i="31"/>
  <c r="I551" i="31"/>
  <c r="A551" i="31"/>
  <c r="W550" i="31"/>
  <c r="T550" i="31"/>
  <c r="I550" i="31"/>
  <c r="A550" i="31" s="1"/>
  <c r="W549" i="31"/>
  <c r="T549" i="31"/>
  <c r="I549" i="31"/>
  <c r="A549" i="31"/>
  <c r="W548" i="31"/>
  <c r="T548" i="31"/>
  <c r="I548" i="31"/>
  <c r="A548" i="31" s="1"/>
  <c r="W547" i="31"/>
  <c r="T547" i="31"/>
  <c r="I547" i="31"/>
  <c r="A547" i="31"/>
  <c r="W546" i="31"/>
  <c r="T546" i="31"/>
  <c r="I546" i="31"/>
  <c r="A546" i="31" s="1"/>
  <c r="W545" i="31"/>
  <c r="T545" i="31"/>
  <c r="I545" i="31"/>
  <c r="A545" i="31"/>
  <c r="W544" i="31"/>
  <c r="T544" i="31"/>
  <c r="I544" i="31"/>
  <c r="A544" i="31" s="1"/>
  <c r="W543" i="31"/>
  <c r="T543" i="31"/>
  <c r="I543" i="31"/>
  <c r="A543" i="31"/>
  <c r="W542" i="31"/>
  <c r="T542" i="31"/>
  <c r="I542" i="31"/>
  <c r="A542" i="31" s="1"/>
  <c r="W541" i="31"/>
  <c r="T541" i="31"/>
  <c r="I541" i="31"/>
  <c r="A541" i="31"/>
  <c r="W540" i="31"/>
  <c r="T540" i="31"/>
  <c r="I540" i="31"/>
  <c r="A540" i="31" s="1"/>
  <c r="W539" i="31"/>
  <c r="T539" i="31"/>
  <c r="I539" i="31"/>
  <c r="A539" i="31"/>
  <c r="W538" i="31"/>
  <c r="T538" i="31"/>
  <c r="I538" i="31"/>
  <c r="A538" i="31" s="1"/>
  <c r="W537" i="31"/>
  <c r="T537" i="31"/>
  <c r="I537" i="31"/>
  <c r="A537" i="31"/>
  <c r="W536" i="31"/>
  <c r="T536" i="31"/>
  <c r="I536" i="31"/>
  <c r="A536" i="31" s="1"/>
  <c r="W535" i="31"/>
  <c r="T535" i="31"/>
  <c r="I535" i="31"/>
  <c r="A535" i="31"/>
  <c r="W534" i="31"/>
  <c r="T534" i="31"/>
  <c r="I534" i="31"/>
  <c r="A534" i="31" s="1"/>
  <c r="W533" i="31"/>
  <c r="T533" i="31"/>
  <c r="I533" i="31"/>
  <c r="A533" i="31"/>
  <c r="W532" i="31"/>
  <c r="T532" i="31"/>
  <c r="I532" i="31"/>
  <c r="A532" i="31" s="1"/>
  <c r="W531" i="31"/>
  <c r="T531" i="31"/>
  <c r="I531" i="31"/>
  <c r="A531" i="31"/>
  <c r="W530" i="31"/>
  <c r="T530" i="31"/>
  <c r="I530" i="31"/>
  <c r="A530" i="31" s="1"/>
  <c r="W529" i="31"/>
  <c r="T529" i="31"/>
  <c r="I529" i="31"/>
  <c r="A529" i="31"/>
  <c r="W528" i="31"/>
  <c r="T528" i="31"/>
  <c r="I528" i="31"/>
  <c r="A528" i="31" s="1"/>
  <c r="W527" i="31"/>
  <c r="T527" i="31"/>
  <c r="I527" i="31"/>
  <c r="A527" i="31"/>
  <c r="W526" i="31"/>
  <c r="T526" i="31"/>
  <c r="I526" i="31"/>
  <c r="A526" i="31" s="1"/>
  <c r="W525" i="31"/>
  <c r="T525" i="31"/>
  <c r="I525" i="31"/>
  <c r="A525" i="31"/>
  <c r="W524" i="31"/>
  <c r="T524" i="31"/>
  <c r="I524" i="31"/>
  <c r="A524" i="31" s="1"/>
  <c r="W523" i="31"/>
  <c r="T523" i="31"/>
  <c r="I523" i="31"/>
  <c r="A523" i="31"/>
  <c r="W522" i="31"/>
  <c r="T522" i="31"/>
  <c r="I522" i="31"/>
  <c r="A522" i="31" s="1"/>
  <c r="W521" i="31"/>
  <c r="T521" i="31"/>
  <c r="I521" i="31"/>
  <c r="A521" i="31"/>
  <c r="W520" i="31"/>
  <c r="T520" i="31"/>
  <c r="I520" i="31"/>
  <c r="A520" i="31" s="1"/>
  <c r="W519" i="31"/>
  <c r="T519" i="31"/>
  <c r="I519" i="31"/>
  <c r="A519" i="31"/>
  <c r="W518" i="31"/>
  <c r="T518" i="31"/>
  <c r="I518" i="31"/>
  <c r="A518" i="31" s="1"/>
  <c r="W517" i="31"/>
  <c r="T517" i="31"/>
  <c r="I517" i="31"/>
  <c r="A517" i="31"/>
  <c r="W516" i="31"/>
  <c r="T516" i="31"/>
  <c r="I516" i="31"/>
  <c r="A516" i="31" s="1"/>
  <c r="W515" i="31"/>
  <c r="T515" i="31"/>
  <c r="I515" i="31"/>
  <c r="A515" i="31"/>
  <c r="W514" i="31"/>
  <c r="T514" i="31"/>
  <c r="I514" i="31"/>
  <c r="A514" i="31" s="1"/>
  <c r="W513" i="31"/>
  <c r="T513" i="31"/>
  <c r="I513" i="31"/>
  <c r="A513" i="31"/>
  <c r="W512" i="31"/>
  <c r="T512" i="31"/>
  <c r="I512" i="31"/>
  <c r="A512" i="31" s="1"/>
  <c r="W511" i="31"/>
  <c r="T511" i="31"/>
  <c r="I511" i="31"/>
  <c r="A511" i="31"/>
  <c r="W510" i="31"/>
  <c r="T510" i="31"/>
  <c r="I510" i="31"/>
  <c r="A510" i="31" s="1"/>
  <c r="W509" i="31"/>
  <c r="T509" i="31"/>
  <c r="I509" i="31"/>
  <c r="A509" i="31"/>
  <c r="W508" i="31"/>
  <c r="T508" i="31"/>
  <c r="I508" i="31"/>
  <c r="A508" i="31" s="1"/>
  <c r="W507" i="31"/>
  <c r="T507" i="31"/>
  <c r="I507" i="31"/>
  <c r="A507" i="31"/>
  <c r="W506" i="31"/>
  <c r="T506" i="31"/>
  <c r="I506" i="31"/>
  <c r="A506" i="31" s="1"/>
  <c r="W505" i="31"/>
  <c r="T505" i="31"/>
  <c r="I505" i="31"/>
  <c r="A505" i="31"/>
  <c r="W504" i="31"/>
  <c r="T504" i="31"/>
  <c r="I504" i="31"/>
  <c r="A504" i="31" s="1"/>
  <c r="W503" i="31"/>
  <c r="T503" i="31"/>
  <c r="I503" i="31"/>
  <c r="A503" i="31"/>
  <c r="W502" i="31"/>
  <c r="T502" i="31"/>
  <c r="I502" i="31"/>
  <c r="A502" i="31" s="1"/>
  <c r="W501" i="31"/>
  <c r="T501" i="31"/>
  <c r="I501" i="31"/>
  <c r="A501" i="31"/>
  <c r="W500" i="31"/>
  <c r="T500" i="31"/>
  <c r="I500" i="31"/>
  <c r="A500" i="31" s="1"/>
  <c r="W499" i="31"/>
  <c r="T499" i="31"/>
  <c r="I499" i="31"/>
  <c r="A499" i="31"/>
  <c r="W498" i="31"/>
  <c r="T498" i="31"/>
  <c r="I498" i="31"/>
  <c r="A498" i="31" s="1"/>
  <c r="W497" i="31"/>
  <c r="T497" i="31"/>
  <c r="I497" i="31"/>
  <c r="A497" i="31"/>
  <c r="W496" i="31"/>
  <c r="T496" i="31"/>
  <c r="I496" i="31"/>
  <c r="A496" i="31" s="1"/>
  <c r="W495" i="31"/>
  <c r="T495" i="31"/>
  <c r="I495" i="31"/>
  <c r="A495" i="31"/>
  <c r="W494" i="31"/>
  <c r="T494" i="31"/>
  <c r="I494" i="31"/>
  <c r="A494" i="31" s="1"/>
  <c r="W493" i="31"/>
  <c r="T493" i="31"/>
  <c r="I493" i="31"/>
  <c r="A493" i="31"/>
  <c r="W492" i="31"/>
  <c r="T492" i="31"/>
  <c r="I492" i="31"/>
  <c r="A492" i="31" s="1"/>
  <c r="W491" i="31"/>
  <c r="T491" i="31"/>
  <c r="I491" i="31"/>
  <c r="A491" i="31"/>
  <c r="W490" i="31"/>
  <c r="T490" i="31"/>
  <c r="I490" i="31"/>
  <c r="A490" i="31" s="1"/>
  <c r="W489" i="31"/>
  <c r="T489" i="31"/>
  <c r="I489" i="31"/>
  <c r="A489" i="31"/>
  <c r="W488" i="31"/>
  <c r="T488" i="31"/>
  <c r="I488" i="31"/>
  <c r="A488" i="31" s="1"/>
  <c r="W487" i="31"/>
  <c r="T487" i="31"/>
  <c r="I487" i="31"/>
  <c r="A487" i="31"/>
  <c r="W486" i="31"/>
  <c r="T486" i="31"/>
  <c r="I486" i="31"/>
  <c r="A486" i="31" s="1"/>
  <c r="W485" i="31"/>
  <c r="T485" i="31"/>
  <c r="I485" i="31"/>
  <c r="A485" i="31"/>
  <c r="W484" i="31"/>
  <c r="T484" i="31"/>
  <c r="I484" i="31"/>
  <c r="A484" i="31" s="1"/>
  <c r="W483" i="31"/>
  <c r="T483" i="31"/>
  <c r="I483" i="31"/>
  <c r="A483" i="31"/>
  <c r="W482" i="31"/>
  <c r="T482" i="31"/>
  <c r="I482" i="31"/>
  <c r="A482" i="31" s="1"/>
  <c r="W481" i="31"/>
  <c r="T481" i="31"/>
  <c r="I481" i="31"/>
  <c r="A481" i="31"/>
  <c r="W480" i="31"/>
  <c r="T480" i="31"/>
  <c r="I480" i="31"/>
  <c r="A480" i="31" s="1"/>
  <c r="W479" i="31"/>
  <c r="T479" i="31"/>
  <c r="I479" i="31"/>
  <c r="A479" i="31"/>
  <c r="W478" i="31"/>
  <c r="T478" i="31"/>
  <c r="I478" i="31"/>
  <c r="A478" i="31" s="1"/>
  <c r="W477" i="31"/>
  <c r="T477" i="31"/>
  <c r="I477" i="31"/>
  <c r="A477" i="31"/>
  <c r="W476" i="31"/>
  <c r="T476" i="31"/>
  <c r="I476" i="31"/>
  <c r="A476" i="31" s="1"/>
  <c r="W475" i="31"/>
  <c r="T475" i="31"/>
  <c r="I475" i="31"/>
  <c r="A475" i="31"/>
  <c r="W474" i="31"/>
  <c r="T474" i="31"/>
  <c r="I474" i="31"/>
  <c r="A474" i="31" s="1"/>
  <c r="W473" i="31"/>
  <c r="T473" i="31"/>
  <c r="I473" i="31"/>
  <c r="A473" i="31"/>
  <c r="W472" i="31"/>
  <c r="T472" i="31"/>
  <c r="I472" i="31"/>
  <c r="A472" i="31" s="1"/>
  <c r="W471" i="31"/>
  <c r="T471" i="31"/>
  <c r="I471" i="31"/>
  <c r="A471" i="31"/>
  <c r="W470" i="31"/>
  <c r="T470" i="31"/>
  <c r="I470" i="31"/>
  <c r="A470" i="31" s="1"/>
  <c r="W469" i="31"/>
  <c r="T469" i="31"/>
  <c r="I469" i="31"/>
  <c r="A469" i="31"/>
  <c r="W468" i="31"/>
  <c r="T468" i="31"/>
  <c r="I468" i="31"/>
  <c r="A468" i="31" s="1"/>
  <c r="W467" i="31"/>
  <c r="T467" i="31"/>
  <c r="I467" i="31"/>
  <c r="A467" i="31"/>
  <c r="W466" i="31"/>
  <c r="T466" i="31"/>
  <c r="I466" i="31"/>
  <c r="A466" i="31" s="1"/>
  <c r="W465" i="31"/>
  <c r="T465" i="31"/>
  <c r="I465" i="31"/>
  <c r="A465" i="31"/>
  <c r="W464" i="31"/>
  <c r="T464" i="31"/>
  <c r="I464" i="31"/>
  <c r="A464" i="31" s="1"/>
  <c r="W463" i="31"/>
  <c r="T463" i="31"/>
  <c r="I463" i="31"/>
  <c r="A463" i="31"/>
  <c r="W462" i="31"/>
  <c r="T462" i="31"/>
  <c r="I462" i="31"/>
  <c r="A462" i="31" s="1"/>
  <c r="W461" i="31"/>
  <c r="T461" i="31"/>
  <c r="I461" i="31"/>
  <c r="A461" i="31"/>
  <c r="W460" i="31"/>
  <c r="T460" i="31"/>
  <c r="I460" i="31"/>
  <c r="A460" i="31" s="1"/>
  <c r="W459" i="31"/>
  <c r="T459" i="31"/>
  <c r="I459" i="31"/>
  <c r="A459" i="31"/>
  <c r="W458" i="31"/>
  <c r="T458" i="31"/>
  <c r="I458" i="31"/>
  <c r="A458" i="31" s="1"/>
  <c r="W457" i="31"/>
  <c r="T457" i="31"/>
  <c r="I457" i="31"/>
  <c r="A457" i="31"/>
  <c r="W456" i="31"/>
  <c r="T456" i="31"/>
  <c r="I456" i="31"/>
  <c r="A456" i="31" s="1"/>
  <c r="W455" i="31"/>
  <c r="T455" i="31"/>
  <c r="I455" i="31"/>
  <c r="A455" i="31"/>
  <c r="W454" i="31"/>
  <c r="T454" i="31"/>
  <c r="I454" i="31"/>
  <c r="A454" i="31" s="1"/>
  <c r="W453" i="31"/>
  <c r="T453" i="31"/>
  <c r="I453" i="31"/>
  <c r="A453" i="31"/>
  <c r="W452" i="31"/>
  <c r="T452" i="31"/>
  <c r="I452" i="31"/>
  <c r="A452" i="31" s="1"/>
  <c r="W451" i="31"/>
  <c r="T451" i="31"/>
  <c r="I451" i="31"/>
  <c r="A451" i="31" s="1"/>
  <c r="W450" i="31"/>
  <c r="T450" i="31"/>
  <c r="I450" i="31"/>
  <c r="A450" i="31" s="1"/>
  <c r="W449" i="31"/>
  <c r="T449" i="31"/>
  <c r="I449" i="31"/>
  <c r="A449" i="31" s="1"/>
  <c r="W448" i="31"/>
  <c r="T448" i="31"/>
  <c r="I448" i="31"/>
  <c r="A448" i="31" s="1"/>
  <c r="W447" i="31"/>
  <c r="T447" i="31"/>
  <c r="I447" i="31"/>
  <c r="A447" i="31"/>
  <c r="W446" i="31"/>
  <c r="T446" i="31"/>
  <c r="I446" i="31"/>
  <c r="A446" i="31" s="1"/>
  <c r="W445" i="31"/>
  <c r="T445" i="31"/>
  <c r="I445" i="31"/>
  <c r="A445" i="31" s="1"/>
  <c r="W444" i="31"/>
  <c r="T444" i="31"/>
  <c r="I444" i="31"/>
  <c r="A444" i="31" s="1"/>
  <c r="W443" i="31"/>
  <c r="T443" i="31"/>
  <c r="I443" i="31"/>
  <c r="A443" i="31" s="1"/>
  <c r="W442" i="31"/>
  <c r="T442" i="31"/>
  <c r="I442" i="31"/>
  <c r="A442" i="31" s="1"/>
  <c r="W441" i="31"/>
  <c r="T441" i="31"/>
  <c r="I441" i="31"/>
  <c r="A441" i="31" s="1"/>
  <c r="W440" i="31"/>
  <c r="T440" i="31"/>
  <c r="I440" i="31"/>
  <c r="A440" i="31" s="1"/>
  <c r="W439" i="31"/>
  <c r="T439" i="31"/>
  <c r="I439" i="31"/>
  <c r="A439" i="31"/>
  <c r="W438" i="31"/>
  <c r="T438" i="31"/>
  <c r="I438" i="31"/>
  <c r="A438" i="31" s="1"/>
  <c r="W437" i="31"/>
  <c r="T437" i="31"/>
  <c r="I437" i="31"/>
  <c r="A437" i="31" s="1"/>
  <c r="W436" i="31"/>
  <c r="T436" i="31"/>
  <c r="I436" i="31"/>
  <c r="A436" i="31" s="1"/>
  <c r="W435" i="31"/>
  <c r="T435" i="31"/>
  <c r="I435" i="31"/>
  <c r="A435" i="31" s="1"/>
  <c r="W434" i="31"/>
  <c r="T434" i="31"/>
  <c r="I434" i="31"/>
  <c r="A434" i="31" s="1"/>
  <c r="W433" i="31"/>
  <c r="T433" i="31"/>
  <c r="I433" i="31"/>
  <c r="A433" i="31" s="1"/>
  <c r="W432" i="31"/>
  <c r="T432" i="31"/>
  <c r="I432" i="31"/>
  <c r="A432" i="31" s="1"/>
  <c r="W431" i="31"/>
  <c r="T431" i="31"/>
  <c r="I431" i="31"/>
  <c r="A431" i="31"/>
  <c r="W430" i="31"/>
  <c r="T430" i="31"/>
  <c r="I430" i="31"/>
  <c r="A430" i="31" s="1"/>
  <c r="W429" i="31"/>
  <c r="T429" i="31"/>
  <c r="I429" i="31"/>
  <c r="A429" i="31" s="1"/>
  <c r="W428" i="31"/>
  <c r="T428" i="31"/>
  <c r="I428" i="31"/>
  <c r="A428" i="31" s="1"/>
  <c r="W427" i="31"/>
  <c r="T427" i="31"/>
  <c r="I427" i="31"/>
  <c r="A427" i="31" s="1"/>
  <c r="W426" i="31"/>
  <c r="T426" i="31"/>
  <c r="I426" i="31"/>
  <c r="A426" i="31" s="1"/>
  <c r="W425" i="31"/>
  <c r="T425" i="31"/>
  <c r="I425" i="31"/>
  <c r="A425" i="31" s="1"/>
  <c r="W424" i="31"/>
  <c r="T424" i="31"/>
  <c r="I424" i="31"/>
  <c r="A424" i="31" s="1"/>
  <c r="W423" i="31"/>
  <c r="T423" i="31"/>
  <c r="I423" i="31"/>
  <c r="A423" i="31"/>
  <c r="W422" i="31"/>
  <c r="T422" i="31"/>
  <c r="I422" i="31"/>
  <c r="A422" i="31" s="1"/>
  <c r="W421" i="31"/>
  <c r="T421" i="31"/>
  <c r="I421" i="31"/>
  <c r="A421" i="31" s="1"/>
  <c r="W420" i="31"/>
  <c r="T420" i="31"/>
  <c r="I420" i="31"/>
  <c r="A420" i="31" s="1"/>
  <c r="W419" i="31"/>
  <c r="T419" i="31"/>
  <c r="I419" i="31"/>
  <c r="A419" i="31" s="1"/>
  <c r="W418" i="31"/>
  <c r="T418" i="31"/>
  <c r="I418" i="31"/>
  <c r="A418" i="31" s="1"/>
  <c r="W417" i="31"/>
  <c r="T417" i="31"/>
  <c r="I417" i="31"/>
  <c r="A417" i="31" s="1"/>
  <c r="W416" i="31"/>
  <c r="T416" i="31"/>
  <c r="I416" i="31"/>
  <c r="A416" i="31" s="1"/>
  <c r="W415" i="31"/>
  <c r="T415" i="31"/>
  <c r="I415" i="31"/>
  <c r="A415" i="31"/>
  <c r="W414" i="31"/>
  <c r="T414" i="31"/>
  <c r="I414" i="31"/>
  <c r="A414" i="31" s="1"/>
  <c r="W413" i="31"/>
  <c r="T413" i="31"/>
  <c r="I413" i="31"/>
  <c r="A413" i="31" s="1"/>
  <c r="W412" i="31"/>
  <c r="T412" i="31"/>
  <c r="I412" i="31"/>
  <c r="A412" i="31" s="1"/>
  <c r="W411" i="31"/>
  <c r="T411" i="31"/>
  <c r="I411" i="31"/>
  <c r="A411" i="31" s="1"/>
  <c r="W410" i="31"/>
  <c r="T410" i="31"/>
  <c r="I410" i="31"/>
  <c r="A410" i="31" s="1"/>
  <c r="W409" i="31"/>
  <c r="T409" i="31"/>
  <c r="I409" i="31"/>
  <c r="A409" i="31" s="1"/>
  <c r="W408" i="31"/>
  <c r="T408" i="31"/>
  <c r="I408" i="31"/>
  <c r="A408" i="31" s="1"/>
  <c r="W407" i="31"/>
  <c r="T407" i="31"/>
  <c r="I407" i="31"/>
  <c r="A407" i="31"/>
  <c r="W406" i="31"/>
  <c r="T406" i="31"/>
  <c r="I406" i="31"/>
  <c r="A406" i="31" s="1"/>
  <c r="W405" i="31"/>
  <c r="T405" i="31"/>
  <c r="I405" i="31"/>
  <c r="A405" i="31" s="1"/>
  <c r="W404" i="31"/>
  <c r="T404" i="31"/>
  <c r="I404" i="31"/>
  <c r="A404" i="31" s="1"/>
  <c r="W403" i="31"/>
  <c r="T403" i="31"/>
  <c r="I403" i="31"/>
  <c r="A403" i="31" s="1"/>
  <c r="W402" i="31"/>
  <c r="T402" i="31"/>
  <c r="I402" i="31"/>
  <c r="A402" i="31" s="1"/>
  <c r="W401" i="31"/>
  <c r="T401" i="31"/>
  <c r="I401" i="31"/>
  <c r="A401" i="31" s="1"/>
  <c r="W400" i="31"/>
  <c r="T400" i="31"/>
  <c r="I400" i="31"/>
  <c r="A400" i="31" s="1"/>
  <c r="W399" i="31"/>
  <c r="T399" i="31"/>
  <c r="I399" i="31"/>
  <c r="A399" i="31"/>
  <c r="W398" i="31"/>
  <c r="T398" i="31"/>
  <c r="I398" i="31"/>
  <c r="A398" i="31" s="1"/>
  <c r="W397" i="31"/>
  <c r="T397" i="31"/>
  <c r="I397" i="31"/>
  <c r="A397" i="31" s="1"/>
  <c r="W396" i="31"/>
  <c r="T396" i="31"/>
  <c r="I396" i="31"/>
  <c r="A396" i="31" s="1"/>
  <c r="W395" i="31"/>
  <c r="T395" i="31"/>
  <c r="I395" i="31"/>
  <c r="A395" i="31" s="1"/>
  <c r="W394" i="31"/>
  <c r="T394" i="31"/>
  <c r="I394" i="31"/>
  <c r="A394" i="31" s="1"/>
  <c r="W393" i="31"/>
  <c r="T393" i="31"/>
  <c r="I393" i="31"/>
  <c r="A393" i="31" s="1"/>
  <c r="W392" i="31"/>
  <c r="T392" i="31"/>
  <c r="I392" i="31"/>
  <c r="A392" i="31" s="1"/>
  <c r="W391" i="31"/>
  <c r="T391" i="31"/>
  <c r="I391" i="31"/>
  <c r="A391" i="31"/>
  <c r="W390" i="31"/>
  <c r="T390" i="31"/>
  <c r="I390" i="31"/>
  <c r="A390" i="31" s="1"/>
  <c r="W389" i="31"/>
  <c r="T389" i="31"/>
  <c r="I389" i="31"/>
  <c r="A389" i="31" s="1"/>
  <c r="W388" i="31"/>
  <c r="T388" i="31"/>
  <c r="I388" i="31"/>
  <c r="A388" i="31" s="1"/>
  <c r="W387" i="31"/>
  <c r="T387" i="31"/>
  <c r="I387" i="31"/>
  <c r="A387" i="31" s="1"/>
  <c r="W386" i="31"/>
  <c r="T386" i="31"/>
  <c r="I386" i="31"/>
  <c r="A386" i="31" s="1"/>
  <c r="W385" i="31"/>
  <c r="T385" i="31"/>
  <c r="I385" i="31"/>
  <c r="A385" i="31" s="1"/>
  <c r="W384" i="31"/>
  <c r="T384" i="31"/>
  <c r="I384" i="31"/>
  <c r="A384" i="31" s="1"/>
  <c r="W383" i="31"/>
  <c r="T383" i="31"/>
  <c r="I383" i="31"/>
  <c r="A383" i="31"/>
  <c r="W382" i="31"/>
  <c r="T382" i="31"/>
  <c r="I382" i="31"/>
  <c r="A382" i="31" s="1"/>
  <c r="W381" i="31"/>
  <c r="T381" i="31"/>
  <c r="I381" i="31"/>
  <c r="A381" i="31" s="1"/>
  <c r="W380" i="31"/>
  <c r="T380" i="31"/>
  <c r="I380" i="31"/>
  <c r="A380" i="31" s="1"/>
  <c r="W379" i="31"/>
  <c r="T379" i="31"/>
  <c r="I379" i="31"/>
  <c r="A379" i="31" s="1"/>
  <c r="W378" i="31"/>
  <c r="T378" i="31"/>
  <c r="I378" i="31"/>
  <c r="A378" i="31" s="1"/>
  <c r="W377" i="31"/>
  <c r="T377" i="31"/>
  <c r="I377" i="31"/>
  <c r="A377" i="31" s="1"/>
  <c r="W376" i="31"/>
  <c r="T376" i="31"/>
  <c r="I376" i="31"/>
  <c r="A376" i="31" s="1"/>
  <c r="W375" i="31"/>
  <c r="T375" i="31"/>
  <c r="I375" i="31"/>
  <c r="A375" i="31"/>
  <c r="W374" i="31"/>
  <c r="T374" i="31"/>
  <c r="I374" i="31"/>
  <c r="A374" i="31" s="1"/>
  <c r="W373" i="31"/>
  <c r="T373" i="31"/>
  <c r="I373" i="31"/>
  <c r="A373" i="31" s="1"/>
  <c r="W372" i="31"/>
  <c r="T372" i="31"/>
  <c r="I372" i="31"/>
  <c r="A372" i="31" s="1"/>
  <c r="W371" i="31"/>
  <c r="T371" i="31"/>
  <c r="I371" i="31"/>
  <c r="A371" i="31"/>
  <c r="W370" i="31"/>
  <c r="T370" i="31"/>
  <c r="I370" i="31"/>
  <c r="A370" i="31" s="1"/>
  <c r="W369" i="31"/>
  <c r="T369" i="31"/>
  <c r="I369" i="31"/>
  <c r="A369" i="31" s="1"/>
  <c r="W368" i="31"/>
  <c r="T368" i="31"/>
  <c r="I368" i="31"/>
  <c r="A368" i="31" s="1"/>
  <c r="W367" i="31"/>
  <c r="T367" i="31"/>
  <c r="I367" i="31"/>
  <c r="A367" i="31"/>
  <c r="W366" i="31"/>
  <c r="T366" i="31"/>
  <c r="I366" i="31"/>
  <c r="A366" i="31" s="1"/>
  <c r="W365" i="31"/>
  <c r="T365" i="31"/>
  <c r="I365" i="31"/>
  <c r="A365" i="31" s="1"/>
  <c r="W364" i="31"/>
  <c r="T364" i="31"/>
  <c r="I364" i="31"/>
  <c r="A364" i="31" s="1"/>
  <c r="W363" i="31"/>
  <c r="T363" i="31"/>
  <c r="I363" i="31"/>
  <c r="A363" i="31" s="1"/>
  <c r="W362" i="31"/>
  <c r="T362" i="31"/>
  <c r="I362" i="31"/>
  <c r="A362" i="31" s="1"/>
  <c r="W361" i="31"/>
  <c r="T361" i="31"/>
  <c r="I361" i="31"/>
  <c r="A361" i="31" s="1"/>
  <c r="W360" i="31"/>
  <c r="T360" i="31"/>
  <c r="I360" i="31"/>
  <c r="A360" i="31" s="1"/>
  <c r="W359" i="31"/>
  <c r="T359" i="31"/>
  <c r="I359" i="31"/>
  <c r="A359" i="31"/>
  <c r="W358" i="31"/>
  <c r="T358" i="31"/>
  <c r="I358" i="31"/>
  <c r="A358" i="31" s="1"/>
  <c r="W357" i="31"/>
  <c r="T357" i="31"/>
  <c r="I357" i="31"/>
  <c r="A357" i="31" s="1"/>
  <c r="W356" i="31"/>
  <c r="T356" i="31"/>
  <c r="I356" i="31"/>
  <c r="A356" i="31" s="1"/>
  <c r="W355" i="31"/>
  <c r="T355" i="31"/>
  <c r="I355" i="31"/>
  <c r="A355" i="31"/>
  <c r="W354" i="31"/>
  <c r="T354" i="31"/>
  <c r="I354" i="31"/>
  <c r="A354" i="31" s="1"/>
  <c r="W353" i="31"/>
  <c r="T353" i="31"/>
  <c r="I353" i="31"/>
  <c r="A353" i="31" s="1"/>
  <c r="W352" i="31"/>
  <c r="T352" i="31"/>
  <c r="I352" i="31"/>
  <c r="A352" i="31" s="1"/>
  <c r="W351" i="31"/>
  <c r="T351" i="31"/>
  <c r="I351" i="31"/>
  <c r="A351" i="31"/>
  <c r="W350" i="31"/>
  <c r="T350" i="31"/>
  <c r="I350" i="31"/>
  <c r="A350" i="31" s="1"/>
  <c r="W349" i="31"/>
  <c r="T349" i="31"/>
  <c r="I349" i="31"/>
  <c r="A349" i="31" s="1"/>
  <c r="W348" i="31"/>
  <c r="T348" i="31"/>
  <c r="I348" i="31"/>
  <c r="A348" i="31" s="1"/>
  <c r="W347" i="31"/>
  <c r="T347" i="31"/>
  <c r="I347" i="31"/>
  <c r="A347" i="31" s="1"/>
  <c r="W346" i="31"/>
  <c r="T346" i="31"/>
  <c r="I346" i="31"/>
  <c r="A346" i="31" s="1"/>
  <c r="W345" i="31"/>
  <c r="T345" i="31"/>
  <c r="I345" i="31"/>
  <c r="A345" i="31"/>
  <c r="W344" i="31"/>
  <c r="T344" i="31"/>
  <c r="I344" i="31"/>
  <c r="A344" i="31" s="1"/>
  <c r="W343" i="31"/>
  <c r="T343" i="31"/>
  <c r="I343" i="31"/>
  <c r="A343" i="31"/>
  <c r="W342" i="31"/>
  <c r="T342" i="31"/>
  <c r="I342" i="31"/>
  <c r="A342" i="31" s="1"/>
  <c r="W341" i="31"/>
  <c r="T341" i="31"/>
  <c r="I341" i="31"/>
  <c r="A341" i="31" s="1"/>
  <c r="W340" i="31"/>
  <c r="T340" i="31"/>
  <c r="I340" i="31"/>
  <c r="A340" i="31" s="1"/>
  <c r="W339" i="31"/>
  <c r="T339" i="31"/>
  <c r="I339" i="31"/>
  <c r="A339" i="31"/>
  <c r="W338" i="31"/>
  <c r="T338" i="31"/>
  <c r="I338" i="31"/>
  <c r="A338" i="31" s="1"/>
  <c r="W337" i="31"/>
  <c r="T337" i="31"/>
  <c r="I337" i="31"/>
  <c r="A337" i="31" s="1"/>
  <c r="W336" i="31"/>
  <c r="T336" i="31"/>
  <c r="I336" i="31"/>
  <c r="A336" i="31" s="1"/>
  <c r="W335" i="31"/>
  <c r="T335" i="31"/>
  <c r="I335" i="31"/>
  <c r="A335" i="31"/>
  <c r="W334" i="31"/>
  <c r="T334" i="31"/>
  <c r="I334" i="31"/>
  <c r="A334" i="31" s="1"/>
  <c r="W333" i="31"/>
  <c r="T333" i="31"/>
  <c r="I333" i="31"/>
  <c r="A333" i="31" s="1"/>
  <c r="W332" i="31"/>
  <c r="T332" i="31"/>
  <c r="I332" i="31"/>
  <c r="A332" i="31" s="1"/>
  <c r="W331" i="31"/>
  <c r="T331" i="31"/>
  <c r="I331" i="31"/>
  <c r="A331" i="31" s="1"/>
  <c r="W330" i="31"/>
  <c r="T330" i="31"/>
  <c r="I330" i="31"/>
  <c r="A330" i="31" s="1"/>
  <c r="W329" i="31"/>
  <c r="T329" i="31"/>
  <c r="I329" i="31"/>
  <c r="A329" i="31"/>
  <c r="W328" i="31"/>
  <c r="T328" i="31"/>
  <c r="I328" i="31"/>
  <c r="A328" i="31" s="1"/>
  <c r="W327" i="31"/>
  <c r="T327" i="31"/>
  <c r="I327" i="31"/>
  <c r="A327" i="31"/>
  <c r="W326" i="31"/>
  <c r="T326" i="31"/>
  <c r="I326" i="31"/>
  <c r="A326" i="31" s="1"/>
  <c r="W325" i="31"/>
  <c r="T325" i="31"/>
  <c r="I325" i="31"/>
  <c r="A325" i="31" s="1"/>
  <c r="W324" i="31"/>
  <c r="T324" i="31"/>
  <c r="I324" i="31"/>
  <c r="A324" i="31" s="1"/>
  <c r="W323" i="31"/>
  <c r="T323" i="31"/>
  <c r="I323" i="31"/>
  <c r="A323" i="31"/>
  <c r="W322" i="31"/>
  <c r="T322" i="31"/>
  <c r="I322" i="31"/>
  <c r="A322" i="31" s="1"/>
  <c r="W321" i="31"/>
  <c r="T321" i="31"/>
  <c r="I321" i="31"/>
  <c r="A321" i="31" s="1"/>
  <c r="W320" i="31"/>
  <c r="T320" i="31"/>
  <c r="I320" i="31"/>
  <c r="A320" i="31" s="1"/>
  <c r="W319" i="31"/>
  <c r="T319" i="31"/>
  <c r="I319" i="31"/>
  <c r="A319" i="31"/>
  <c r="W318" i="31"/>
  <c r="T318" i="31"/>
  <c r="I318" i="31"/>
  <c r="A318" i="31" s="1"/>
  <c r="W317" i="31"/>
  <c r="T317" i="31"/>
  <c r="I317" i="31"/>
  <c r="A317" i="31" s="1"/>
  <c r="W316" i="31"/>
  <c r="T316" i="31"/>
  <c r="I316" i="31"/>
  <c r="A316" i="31" s="1"/>
  <c r="W315" i="31"/>
  <c r="T315" i="31"/>
  <c r="I315" i="31"/>
  <c r="A315" i="31" s="1"/>
  <c r="W314" i="31"/>
  <c r="T314" i="31"/>
  <c r="I314" i="31"/>
  <c r="A314" i="31" s="1"/>
  <c r="W313" i="31"/>
  <c r="T313" i="31"/>
  <c r="I313" i="31"/>
  <c r="A313" i="31"/>
  <c r="W312" i="31"/>
  <c r="T312" i="31"/>
  <c r="I312" i="31"/>
  <c r="A312" i="31" s="1"/>
  <c r="W311" i="31"/>
  <c r="T311" i="31"/>
  <c r="I311" i="31"/>
  <c r="A311" i="31"/>
  <c r="W310" i="31"/>
  <c r="T310" i="31"/>
  <c r="I310" i="31"/>
  <c r="A310" i="31" s="1"/>
  <c r="W309" i="31"/>
  <c r="T309" i="31"/>
  <c r="I309" i="31"/>
  <c r="A309" i="31" s="1"/>
  <c r="W308" i="31"/>
  <c r="T308" i="31"/>
  <c r="I308" i="31"/>
  <c r="A308" i="31" s="1"/>
  <c r="W307" i="31"/>
  <c r="T307" i="31"/>
  <c r="I307" i="31"/>
  <c r="A307" i="31"/>
  <c r="W306" i="31"/>
  <c r="T306" i="31"/>
  <c r="I306" i="31"/>
  <c r="A306" i="31" s="1"/>
  <c r="W305" i="31"/>
  <c r="T305" i="31"/>
  <c r="I305" i="31"/>
  <c r="A305" i="31" s="1"/>
  <c r="W304" i="31"/>
  <c r="T304" i="31"/>
  <c r="I304" i="31"/>
  <c r="A304" i="31" s="1"/>
  <c r="W303" i="31"/>
  <c r="T303" i="31"/>
  <c r="I303" i="31"/>
  <c r="A303" i="31"/>
  <c r="W302" i="31"/>
  <c r="T302" i="31"/>
  <c r="I302" i="31"/>
  <c r="A302" i="31" s="1"/>
  <c r="W301" i="31"/>
  <c r="T301" i="31"/>
  <c r="I301" i="31"/>
  <c r="A301" i="31" s="1"/>
  <c r="W300" i="31"/>
  <c r="T300" i="31"/>
  <c r="I300" i="31"/>
  <c r="A300" i="31" s="1"/>
  <c r="W299" i="31"/>
  <c r="T299" i="31"/>
  <c r="I299" i="31"/>
  <c r="A299" i="31" s="1"/>
  <c r="W298" i="31"/>
  <c r="T298" i="31"/>
  <c r="I298" i="31"/>
  <c r="A298" i="31" s="1"/>
  <c r="W297" i="31"/>
  <c r="T297" i="31"/>
  <c r="I297" i="31"/>
  <c r="A297" i="31"/>
  <c r="W296" i="31"/>
  <c r="T296" i="31"/>
  <c r="I296" i="31"/>
  <c r="A296" i="31" s="1"/>
  <c r="W295" i="31"/>
  <c r="T295" i="31"/>
  <c r="I295" i="31"/>
  <c r="A295" i="31"/>
  <c r="W294" i="31"/>
  <c r="T294" i="31"/>
  <c r="I294" i="31"/>
  <c r="A294" i="31" s="1"/>
  <c r="W293" i="31"/>
  <c r="T293" i="31"/>
  <c r="I293" i="31"/>
  <c r="A293" i="31" s="1"/>
  <c r="W292" i="31"/>
  <c r="T292" i="31"/>
  <c r="I292" i="31"/>
  <c r="A292" i="31" s="1"/>
  <c r="W291" i="31"/>
  <c r="T291" i="31"/>
  <c r="I291" i="31"/>
  <c r="A291" i="31"/>
  <c r="W290" i="31"/>
  <c r="T290" i="31"/>
  <c r="I290" i="31"/>
  <c r="A290" i="31" s="1"/>
  <c r="W289" i="31"/>
  <c r="T289" i="31"/>
  <c r="I289" i="31"/>
  <c r="A289" i="31" s="1"/>
  <c r="W288" i="31"/>
  <c r="T288" i="31"/>
  <c r="I288" i="31"/>
  <c r="A288" i="31" s="1"/>
  <c r="W287" i="31"/>
  <c r="T287" i="31"/>
  <c r="I287" i="31"/>
  <c r="A287" i="31"/>
  <c r="W286" i="31"/>
  <c r="T286" i="31"/>
  <c r="I286" i="31"/>
  <c r="A286" i="31" s="1"/>
  <c r="W285" i="31"/>
  <c r="T285" i="31"/>
  <c r="I285" i="31"/>
  <c r="A285" i="31" s="1"/>
  <c r="W284" i="31"/>
  <c r="T284" i="31"/>
  <c r="I284" i="31"/>
  <c r="A284" i="31" s="1"/>
  <c r="W283" i="31"/>
  <c r="T283" i="31"/>
  <c r="I283" i="31"/>
  <c r="A283" i="31" s="1"/>
  <c r="W282" i="31"/>
  <c r="T282" i="31"/>
  <c r="I282" i="31"/>
  <c r="A282" i="31" s="1"/>
  <c r="W281" i="31"/>
  <c r="T281" i="31"/>
  <c r="I281" i="31"/>
  <c r="A281" i="31"/>
  <c r="W280" i="31"/>
  <c r="T280" i="31"/>
  <c r="I280" i="31"/>
  <c r="A280" i="31" s="1"/>
  <c r="W279" i="31"/>
  <c r="T279" i="31"/>
  <c r="I279" i="31"/>
  <c r="A279" i="31"/>
  <c r="W278" i="31"/>
  <c r="T278" i="31"/>
  <c r="I278" i="31"/>
  <c r="A278" i="31" s="1"/>
  <c r="W277" i="31"/>
  <c r="T277" i="31"/>
  <c r="I277" i="31"/>
  <c r="A277" i="31" s="1"/>
  <c r="W276" i="31"/>
  <c r="T276" i="31"/>
  <c r="I276" i="31"/>
  <c r="A276" i="31" s="1"/>
  <c r="W275" i="31"/>
  <c r="T275" i="31"/>
  <c r="I275" i="31"/>
  <c r="A275" i="31"/>
  <c r="W274" i="31"/>
  <c r="T274" i="31"/>
  <c r="I274" i="31"/>
  <c r="A274" i="31" s="1"/>
  <c r="W273" i="31"/>
  <c r="T273" i="31"/>
  <c r="I273" i="31"/>
  <c r="A273" i="31" s="1"/>
  <c r="W272" i="31"/>
  <c r="T272" i="31"/>
  <c r="I272" i="31"/>
  <c r="A272" i="31" s="1"/>
  <c r="W271" i="31"/>
  <c r="T271" i="31"/>
  <c r="I271" i="31"/>
  <c r="A271" i="31"/>
  <c r="W270" i="31"/>
  <c r="T270" i="31"/>
  <c r="I270" i="31"/>
  <c r="A270" i="31" s="1"/>
  <c r="W269" i="31"/>
  <c r="T269" i="31"/>
  <c r="I269" i="31"/>
  <c r="A269" i="31" s="1"/>
  <c r="W268" i="31"/>
  <c r="T268" i="31"/>
  <c r="I268" i="31"/>
  <c r="A268" i="31" s="1"/>
  <c r="W267" i="31"/>
  <c r="T267" i="31"/>
  <c r="I267" i="31"/>
  <c r="A267" i="31" s="1"/>
  <c r="W266" i="31"/>
  <c r="T266" i="31"/>
  <c r="I266" i="31"/>
  <c r="A266" i="31" s="1"/>
  <c r="W265" i="31"/>
  <c r="T265" i="31"/>
  <c r="I265" i="31"/>
  <c r="A265" i="31"/>
  <c r="W264" i="31"/>
  <c r="T264" i="31"/>
  <c r="I264" i="31"/>
  <c r="A264" i="31" s="1"/>
  <c r="W263" i="31"/>
  <c r="T263" i="31"/>
  <c r="I263" i="31"/>
  <c r="A263" i="31"/>
  <c r="W262" i="31"/>
  <c r="T262" i="31"/>
  <c r="I262" i="31"/>
  <c r="A262" i="31" s="1"/>
  <c r="W261" i="31"/>
  <c r="T261" i="31"/>
  <c r="I261" i="31"/>
  <c r="A261" i="31" s="1"/>
  <c r="W260" i="31"/>
  <c r="T260" i="31"/>
  <c r="I260" i="31"/>
  <c r="A260" i="31" s="1"/>
  <c r="W259" i="31"/>
  <c r="T259" i="31"/>
  <c r="I259" i="31"/>
  <c r="A259" i="31"/>
  <c r="W258" i="31"/>
  <c r="T258" i="31"/>
  <c r="I258" i="31"/>
  <c r="A258" i="31" s="1"/>
  <c r="W257" i="31"/>
  <c r="T257" i="31"/>
  <c r="I257" i="31"/>
  <c r="A257" i="31" s="1"/>
  <c r="W256" i="31"/>
  <c r="T256" i="31"/>
  <c r="I256" i="31"/>
  <c r="A256" i="31" s="1"/>
  <c r="W255" i="31"/>
  <c r="T255" i="31"/>
  <c r="I255" i="31"/>
  <c r="A255" i="31"/>
  <c r="W254" i="31"/>
  <c r="T254" i="31"/>
  <c r="I254" i="31"/>
  <c r="A254" i="31" s="1"/>
  <c r="W253" i="31"/>
  <c r="T253" i="31"/>
  <c r="I253" i="31"/>
  <c r="A253" i="31" s="1"/>
  <c r="W252" i="31"/>
  <c r="T252" i="31"/>
  <c r="I252" i="31"/>
  <c r="A252" i="31" s="1"/>
  <c r="W251" i="31"/>
  <c r="T251" i="31"/>
  <c r="I251" i="31"/>
  <c r="A251" i="31" s="1"/>
  <c r="W250" i="31"/>
  <c r="T250" i="31"/>
  <c r="I250" i="31"/>
  <c r="A250" i="31" s="1"/>
  <c r="W249" i="31"/>
  <c r="T249" i="31"/>
  <c r="I249" i="31"/>
  <c r="A249" i="31"/>
  <c r="W248" i="31"/>
  <c r="T248" i="31"/>
  <c r="I248" i="31"/>
  <c r="A248" i="31" s="1"/>
  <c r="W247" i="31"/>
  <c r="T247" i="31"/>
  <c r="I247" i="31"/>
  <c r="A247" i="31"/>
  <c r="W246" i="31"/>
  <c r="T246" i="31"/>
  <c r="I246" i="31"/>
  <c r="A246" i="31" s="1"/>
  <c r="W245" i="31"/>
  <c r="T245" i="31"/>
  <c r="I245" i="31"/>
  <c r="A245" i="31" s="1"/>
  <c r="W244" i="31"/>
  <c r="T244" i="31"/>
  <c r="I244" i="31"/>
  <c r="A244" i="31" s="1"/>
  <c r="W243" i="31"/>
  <c r="T243" i="31"/>
  <c r="I243" i="31"/>
  <c r="A243" i="31"/>
  <c r="W242" i="31"/>
  <c r="T242" i="31"/>
  <c r="I242" i="31"/>
  <c r="A242" i="31" s="1"/>
  <c r="W241" i="31"/>
  <c r="T241" i="31"/>
  <c r="I241" i="31"/>
  <c r="A241" i="31" s="1"/>
  <c r="W240" i="31"/>
  <c r="T240" i="31"/>
  <c r="I240" i="31"/>
  <c r="A240" i="31" s="1"/>
  <c r="W239" i="31"/>
  <c r="T239" i="31"/>
  <c r="I239" i="31"/>
  <c r="A239" i="31"/>
  <c r="W238" i="31"/>
  <c r="T238" i="31"/>
  <c r="I238" i="31"/>
  <c r="A238" i="31" s="1"/>
  <c r="W237" i="31"/>
  <c r="T237" i="31"/>
  <c r="I237" i="31"/>
  <c r="A237" i="31" s="1"/>
  <c r="W236" i="31"/>
  <c r="T236" i="31"/>
  <c r="I236" i="31"/>
  <c r="A236" i="31" s="1"/>
  <c r="W235" i="31"/>
  <c r="T235" i="31"/>
  <c r="I235" i="31"/>
  <c r="A235" i="31" s="1"/>
  <c r="W234" i="31"/>
  <c r="T234" i="31"/>
  <c r="I234" i="31"/>
  <c r="A234" i="31" s="1"/>
  <c r="W233" i="31"/>
  <c r="T233" i="31"/>
  <c r="I233" i="31"/>
  <c r="A233" i="31"/>
  <c r="W232" i="31"/>
  <c r="T232" i="31"/>
  <c r="I232" i="31"/>
  <c r="A232" i="31" s="1"/>
  <c r="W231" i="31"/>
  <c r="T231" i="31"/>
  <c r="I231" i="31"/>
  <c r="A231" i="31"/>
  <c r="W230" i="31"/>
  <c r="T230" i="31"/>
  <c r="I230" i="31"/>
  <c r="A230" i="31" s="1"/>
  <c r="W229" i="31"/>
  <c r="T229" i="31"/>
  <c r="I229" i="31"/>
  <c r="A229" i="31" s="1"/>
  <c r="W228" i="31"/>
  <c r="T228" i="31"/>
  <c r="I228" i="31"/>
  <c r="A228" i="31" s="1"/>
  <c r="W227" i="31"/>
  <c r="T227" i="31"/>
  <c r="I227" i="31"/>
  <c r="A227" i="31"/>
  <c r="W226" i="31"/>
  <c r="T226" i="31"/>
  <c r="I226" i="31"/>
  <c r="A226" i="31" s="1"/>
  <c r="W225" i="31"/>
  <c r="T225" i="31"/>
  <c r="I225" i="31"/>
  <c r="A225" i="31" s="1"/>
  <c r="W224" i="31"/>
  <c r="T224" i="31"/>
  <c r="I224" i="31"/>
  <c r="A224" i="31" s="1"/>
  <c r="W223" i="31"/>
  <c r="T223" i="31"/>
  <c r="I223" i="31"/>
  <c r="A223" i="31"/>
  <c r="W222" i="31"/>
  <c r="T222" i="31"/>
  <c r="I222" i="31"/>
  <c r="A222" i="31" s="1"/>
  <c r="W221" i="31"/>
  <c r="T221" i="31"/>
  <c r="I221" i="31"/>
  <c r="A221" i="31" s="1"/>
  <c r="W220" i="31"/>
  <c r="T220" i="31"/>
  <c r="I220" i="31"/>
  <c r="A220" i="31" s="1"/>
  <c r="W219" i="31"/>
  <c r="T219" i="31"/>
  <c r="I219" i="31"/>
  <c r="A219" i="31" s="1"/>
  <c r="W218" i="31"/>
  <c r="T218" i="31"/>
  <c r="I218" i="31"/>
  <c r="A218" i="31" s="1"/>
  <c r="W217" i="31"/>
  <c r="T217" i="31"/>
  <c r="I217" i="31"/>
  <c r="A217" i="31"/>
  <c r="W216" i="31"/>
  <c r="T216" i="31"/>
  <c r="I216" i="31"/>
  <c r="A216" i="31" s="1"/>
  <c r="W215" i="31"/>
  <c r="T215" i="31"/>
  <c r="I215" i="31"/>
  <c r="A215" i="31"/>
  <c r="W214" i="31"/>
  <c r="T214" i="31"/>
  <c r="I214" i="31"/>
  <c r="A214" i="31" s="1"/>
  <c r="W213" i="31"/>
  <c r="T213" i="31"/>
  <c r="I213" i="31"/>
  <c r="A213" i="31" s="1"/>
  <c r="W212" i="31"/>
  <c r="T212" i="31"/>
  <c r="I212" i="31"/>
  <c r="A212" i="31" s="1"/>
  <c r="W211" i="31"/>
  <c r="T211" i="31"/>
  <c r="I211" i="31"/>
  <c r="A211" i="31"/>
  <c r="W210" i="31"/>
  <c r="T210" i="31"/>
  <c r="I210" i="31"/>
  <c r="A210" i="31" s="1"/>
  <c r="W209" i="31"/>
  <c r="T209" i="31"/>
  <c r="I209" i="31"/>
  <c r="A209" i="31" s="1"/>
  <c r="W208" i="31"/>
  <c r="T208" i="31"/>
  <c r="I208" i="31"/>
  <c r="A208" i="31" s="1"/>
  <c r="W207" i="31"/>
  <c r="T207" i="31"/>
  <c r="I207" i="31"/>
  <c r="A207" i="31"/>
  <c r="W206" i="31"/>
  <c r="T206" i="31"/>
  <c r="I206" i="31"/>
  <c r="A206" i="31" s="1"/>
  <c r="W205" i="31"/>
  <c r="T205" i="31"/>
  <c r="I205" i="31"/>
  <c r="A205" i="31" s="1"/>
  <c r="W204" i="31"/>
  <c r="T204" i="31"/>
  <c r="I204" i="31"/>
  <c r="A204" i="31" s="1"/>
  <c r="W203" i="31"/>
  <c r="T203" i="31"/>
  <c r="I203" i="31"/>
  <c r="A203" i="31" s="1"/>
  <c r="W202" i="31"/>
  <c r="T202" i="31"/>
  <c r="I202" i="31"/>
  <c r="A202" i="31" s="1"/>
  <c r="W201" i="31"/>
  <c r="T201" i="31"/>
  <c r="I201" i="31"/>
  <c r="A201" i="31"/>
  <c r="W200" i="31"/>
  <c r="T200" i="31"/>
  <c r="I200" i="31"/>
  <c r="A200" i="31" s="1"/>
  <c r="W199" i="31"/>
  <c r="T199" i="31"/>
  <c r="I199" i="31"/>
  <c r="A199" i="31"/>
  <c r="W198" i="31"/>
  <c r="T198" i="31"/>
  <c r="I198" i="31"/>
  <c r="A198" i="31" s="1"/>
  <c r="W197" i="31"/>
  <c r="T197" i="31"/>
  <c r="I197" i="31"/>
  <c r="A197" i="31" s="1"/>
  <c r="W196" i="31"/>
  <c r="T196" i="31"/>
  <c r="I196" i="31"/>
  <c r="A196" i="31" s="1"/>
  <c r="W195" i="31"/>
  <c r="T195" i="31"/>
  <c r="I195" i="31"/>
  <c r="A195" i="31"/>
  <c r="W194" i="31"/>
  <c r="T194" i="31"/>
  <c r="I194" i="31"/>
  <c r="A194" i="31" s="1"/>
  <c r="W193" i="31"/>
  <c r="T193" i="31"/>
  <c r="I193" i="31"/>
  <c r="A193" i="31" s="1"/>
  <c r="W192" i="31"/>
  <c r="T192" i="31"/>
  <c r="I192" i="31"/>
  <c r="A192" i="31" s="1"/>
  <c r="W191" i="31"/>
  <c r="T191" i="31"/>
  <c r="I191" i="31"/>
  <c r="A191" i="31"/>
  <c r="W190" i="31"/>
  <c r="T190" i="31"/>
  <c r="I190" i="31"/>
  <c r="A190" i="31" s="1"/>
  <c r="W189" i="31"/>
  <c r="T189" i="31"/>
  <c r="I189" i="31"/>
  <c r="A189" i="31" s="1"/>
  <c r="W188" i="31"/>
  <c r="T188" i="31"/>
  <c r="I188" i="31"/>
  <c r="A188" i="31" s="1"/>
  <c r="W187" i="31"/>
  <c r="T187" i="31"/>
  <c r="I187" i="31"/>
  <c r="A187" i="31" s="1"/>
  <c r="W186" i="31"/>
  <c r="T186" i="31"/>
  <c r="I186" i="31"/>
  <c r="A186" i="31" s="1"/>
  <c r="W185" i="31"/>
  <c r="T185" i="31"/>
  <c r="I185" i="31"/>
  <c r="A185" i="31"/>
  <c r="W184" i="31"/>
  <c r="T184" i="31"/>
  <c r="I184" i="31"/>
  <c r="A184" i="31" s="1"/>
  <c r="W183" i="31"/>
  <c r="T183" i="31"/>
  <c r="I183" i="31"/>
  <c r="A183" i="31"/>
  <c r="W182" i="31"/>
  <c r="T182" i="31"/>
  <c r="I182" i="31"/>
  <c r="A182" i="31" s="1"/>
  <c r="W181" i="31"/>
  <c r="T181" i="31"/>
  <c r="I181" i="31"/>
  <c r="A181" i="31" s="1"/>
  <c r="W180" i="31"/>
  <c r="T180" i="31"/>
  <c r="I180" i="31"/>
  <c r="A180" i="31" s="1"/>
  <c r="W179" i="31"/>
  <c r="T179" i="31"/>
  <c r="I179" i="31"/>
  <c r="A179" i="31"/>
  <c r="W178" i="31"/>
  <c r="T178" i="31"/>
  <c r="I178" i="31"/>
  <c r="A178" i="31" s="1"/>
  <c r="W177" i="31"/>
  <c r="T177" i="31"/>
  <c r="I177" i="31"/>
  <c r="A177" i="31" s="1"/>
  <c r="W176" i="31"/>
  <c r="T176" i="31"/>
  <c r="I176" i="31"/>
  <c r="A176" i="31" s="1"/>
  <c r="W175" i="31"/>
  <c r="T175" i="31"/>
  <c r="I175" i="31"/>
  <c r="A175" i="31"/>
  <c r="W174" i="31"/>
  <c r="T174" i="31"/>
  <c r="I174" i="31"/>
  <c r="A174" i="31" s="1"/>
  <c r="W173" i="31"/>
  <c r="T173" i="31"/>
  <c r="I173" i="31"/>
  <c r="A173" i="31" s="1"/>
  <c r="W172" i="31"/>
  <c r="T172" i="31"/>
  <c r="I172" i="31"/>
  <c r="A172" i="31" s="1"/>
  <c r="W171" i="31"/>
  <c r="T171" i="31"/>
  <c r="I171" i="31"/>
  <c r="A171" i="31" s="1"/>
  <c r="W170" i="31"/>
  <c r="T170" i="31"/>
  <c r="I170" i="31"/>
  <c r="A170" i="31" s="1"/>
  <c r="W169" i="31"/>
  <c r="T169" i="31"/>
  <c r="I169" i="31"/>
  <c r="A169" i="31"/>
  <c r="W168" i="31"/>
  <c r="T168" i="31"/>
  <c r="I168" i="31"/>
  <c r="A168" i="31" s="1"/>
  <c r="W167" i="31"/>
  <c r="T167" i="31"/>
  <c r="I167" i="31"/>
  <c r="A167" i="31"/>
  <c r="W166" i="31"/>
  <c r="T166" i="31"/>
  <c r="I166" i="31"/>
  <c r="A166" i="31" s="1"/>
  <c r="W165" i="31"/>
  <c r="T165" i="31"/>
  <c r="I165" i="31"/>
  <c r="A165" i="31" s="1"/>
  <c r="W164" i="31"/>
  <c r="T164" i="31"/>
  <c r="I164" i="31"/>
  <c r="A164" i="31" s="1"/>
  <c r="W163" i="31"/>
  <c r="T163" i="31"/>
  <c r="I163" i="31"/>
  <c r="A163" i="31"/>
  <c r="W162" i="31"/>
  <c r="T162" i="31"/>
  <c r="I162" i="31"/>
  <c r="A162" i="31" s="1"/>
  <c r="W161" i="31"/>
  <c r="T161" i="31"/>
  <c r="I161" i="31"/>
  <c r="A161" i="31" s="1"/>
  <c r="W160" i="31"/>
  <c r="T160" i="31"/>
  <c r="I160" i="31"/>
  <c r="A160" i="31" s="1"/>
  <c r="W159" i="31"/>
  <c r="T159" i="31"/>
  <c r="I159" i="31"/>
  <c r="A159" i="31"/>
  <c r="W158" i="31"/>
  <c r="T158" i="31"/>
  <c r="I158" i="31"/>
  <c r="A158" i="31" s="1"/>
  <c r="W157" i="31"/>
  <c r="T157" i="31"/>
  <c r="I157" i="31"/>
  <c r="A157" i="31" s="1"/>
  <c r="W156" i="31"/>
  <c r="T156" i="31"/>
  <c r="I156" i="31"/>
  <c r="A156" i="31" s="1"/>
  <c r="W155" i="31"/>
  <c r="T155" i="31"/>
  <c r="I155" i="31"/>
  <c r="A155" i="31" s="1"/>
  <c r="W154" i="31"/>
  <c r="T154" i="31"/>
  <c r="I154" i="31"/>
  <c r="A154" i="31" s="1"/>
  <c r="W153" i="31"/>
  <c r="T153" i="31"/>
  <c r="I153" i="31"/>
  <c r="A153" i="31"/>
  <c r="W152" i="31"/>
  <c r="T152" i="31"/>
  <c r="I152" i="31"/>
  <c r="A152" i="31" s="1"/>
  <c r="W151" i="31"/>
  <c r="T151" i="31"/>
  <c r="I151" i="31"/>
  <c r="A151" i="31"/>
  <c r="W150" i="31"/>
  <c r="T150" i="31"/>
  <c r="I150" i="31"/>
  <c r="A150" i="31" s="1"/>
  <c r="W149" i="31"/>
  <c r="T149" i="31"/>
  <c r="I149" i="31"/>
  <c r="A149" i="31" s="1"/>
  <c r="W148" i="31"/>
  <c r="T148" i="31"/>
  <c r="I148" i="31"/>
  <c r="A148" i="31" s="1"/>
  <c r="W147" i="31"/>
  <c r="T147" i="31"/>
  <c r="I147" i="31"/>
  <c r="A147" i="31"/>
  <c r="W146" i="31"/>
  <c r="T146" i="31"/>
  <c r="I146" i="31"/>
  <c r="A146" i="31" s="1"/>
  <c r="W145" i="31"/>
  <c r="T145" i="31"/>
  <c r="I145" i="31"/>
  <c r="A145" i="31" s="1"/>
  <c r="W144" i="31"/>
  <c r="T144" i="31"/>
  <c r="I144" i="31"/>
  <c r="A144" i="31" s="1"/>
  <c r="W143" i="31"/>
  <c r="T143" i="31"/>
  <c r="I143" i="31"/>
  <c r="A143" i="31"/>
  <c r="W142" i="31"/>
  <c r="T142" i="31"/>
  <c r="I142" i="31"/>
  <c r="A142" i="31" s="1"/>
  <c r="W141" i="31"/>
  <c r="T141" i="31"/>
  <c r="I141" i="31"/>
  <c r="A141" i="31" s="1"/>
  <c r="W140" i="31"/>
  <c r="T140" i="31"/>
  <c r="I140" i="31"/>
  <c r="A140" i="31" s="1"/>
  <c r="W139" i="31"/>
  <c r="T139" i="31"/>
  <c r="I139" i="31"/>
  <c r="A139" i="31" s="1"/>
  <c r="W138" i="31"/>
  <c r="T138" i="31"/>
  <c r="I138" i="31"/>
  <c r="A138" i="31" s="1"/>
  <c r="W137" i="31"/>
  <c r="T137" i="31"/>
  <c r="I137" i="31"/>
  <c r="A137" i="31"/>
  <c r="W136" i="31"/>
  <c r="T136" i="31"/>
  <c r="I136" i="31"/>
  <c r="A136" i="31" s="1"/>
  <c r="W135" i="31"/>
  <c r="T135" i="31"/>
  <c r="I135" i="31"/>
  <c r="A135" i="31"/>
  <c r="W134" i="31"/>
  <c r="T134" i="31"/>
  <c r="I134" i="31"/>
  <c r="A134" i="31" s="1"/>
  <c r="W133" i="31"/>
  <c r="T133" i="31"/>
  <c r="I133" i="31"/>
  <c r="A133" i="31" s="1"/>
  <c r="W132" i="31"/>
  <c r="T132" i="31"/>
  <c r="I132" i="31"/>
  <c r="A132" i="31" s="1"/>
  <c r="W131" i="31"/>
  <c r="T131" i="31"/>
  <c r="I131" i="31"/>
  <c r="A131" i="31"/>
  <c r="W130" i="31"/>
  <c r="T130" i="31"/>
  <c r="I130" i="31"/>
  <c r="A130" i="31" s="1"/>
  <c r="W129" i="31"/>
  <c r="T129" i="31"/>
  <c r="I129" i="31"/>
  <c r="A129" i="31" s="1"/>
  <c r="W128" i="31"/>
  <c r="T128" i="31"/>
  <c r="I128" i="31"/>
  <c r="A128" i="31" s="1"/>
  <c r="W127" i="31"/>
  <c r="T127" i="31"/>
  <c r="I127" i="31"/>
  <c r="A127" i="31"/>
  <c r="W126" i="31"/>
  <c r="T126" i="31"/>
  <c r="I126" i="31"/>
  <c r="A126" i="31" s="1"/>
  <c r="W125" i="31"/>
  <c r="T125" i="31"/>
  <c r="I125" i="31"/>
  <c r="A125" i="31" s="1"/>
  <c r="W124" i="31"/>
  <c r="T124" i="31"/>
  <c r="I124" i="31"/>
  <c r="A124" i="31" s="1"/>
  <c r="W123" i="31"/>
  <c r="T123" i="31"/>
  <c r="I123" i="31"/>
  <c r="A123" i="31" s="1"/>
  <c r="W122" i="31"/>
  <c r="T122" i="31"/>
  <c r="I122" i="31"/>
  <c r="A122" i="31" s="1"/>
  <c r="W121" i="31"/>
  <c r="T121" i="31"/>
  <c r="I121" i="31"/>
  <c r="A121" i="31"/>
  <c r="W120" i="31"/>
  <c r="T120" i="31"/>
  <c r="I120" i="31"/>
  <c r="A120" i="31" s="1"/>
  <c r="W119" i="31"/>
  <c r="T119" i="31"/>
  <c r="I119" i="31"/>
  <c r="A119" i="31"/>
  <c r="W118" i="31"/>
  <c r="T118" i="31"/>
  <c r="I118" i="31"/>
  <c r="A118" i="31" s="1"/>
  <c r="W117" i="31"/>
  <c r="T117" i="31"/>
  <c r="I117" i="31"/>
  <c r="A117" i="31" s="1"/>
  <c r="W116" i="31"/>
  <c r="T116" i="31"/>
  <c r="I116" i="31"/>
  <c r="A116" i="31" s="1"/>
  <c r="W115" i="31"/>
  <c r="T115" i="31"/>
  <c r="I115" i="31"/>
  <c r="A115" i="31"/>
  <c r="W114" i="31"/>
  <c r="T114" i="31"/>
  <c r="I114" i="31"/>
  <c r="A114" i="31" s="1"/>
  <c r="W113" i="31"/>
  <c r="T113" i="31"/>
  <c r="I113" i="31"/>
  <c r="A113" i="31" s="1"/>
  <c r="W112" i="31"/>
  <c r="T112" i="31"/>
  <c r="I112" i="31"/>
  <c r="A112" i="31" s="1"/>
  <c r="W111" i="31"/>
  <c r="T111" i="31"/>
  <c r="I111" i="31"/>
  <c r="A111" i="31"/>
  <c r="W110" i="31"/>
  <c r="T110" i="31"/>
  <c r="I110" i="31"/>
  <c r="A110" i="31" s="1"/>
  <c r="W109" i="31"/>
  <c r="T109" i="31"/>
  <c r="I109" i="31"/>
  <c r="A109" i="31" s="1"/>
  <c r="W108" i="31"/>
  <c r="T108" i="31"/>
  <c r="I108" i="31"/>
  <c r="A108" i="31" s="1"/>
  <c r="W107" i="31"/>
  <c r="T107" i="31"/>
  <c r="I107" i="31"/>
  <c r="A107" i="31" s="1"/>
  <c r="W106" i="31"/>
  <c r="T106" i="31"/>
  <c r="I106" i="31"/>
  <c r="A106" i="31" s="1"/>
  <c r="W105" i="31"/>
  <c r="T105" i="31"/>
  <c r="I105" i="31"/>
  <c r="A105" i="31"/>
  <c r="W104" i="31"/>
  <c r="T104" i="31"/>
  <c r="I104" i="31"/>
  <c r="A104" i="31" s="1"/>
  <c r="W103" i="31"/>
  <c r="T103" i="31"/>
  <c r="I103" i="31"/>
  <c r="A103" i="31"/>
  <c r="W102" i="31"/>
  <c r="T102" i="31"/>
  <c r="I102" i="31"/>
  <c r="A102" i="31" s="1"/>
  <c r="W101" i="31"/>
  <c r="T101" i="31"/>
  <c r="I101" i="31"/>
  <c r="A101" i="31" s="1"/>
  <c r="W100" i="31"/>
  <c r="T100" i="31"/>
  <c r="I100" i="31"/>
  <c r="A100" i="31" s="1"/>
  <c r="W99" i="31"/>
  <c r="T99" i="31"/>
  <c r="I99" i="31"/>
  <c r="A99" i="31"/>
  <c r="W98" i="31"/>
  <c r="T98" i="31"/>
  <c r="I98" i="31"/>
  <c r="A98" i="31" s="1"/>
  <c r="W97" i="31"/>
  <c r="T97" i="31"/>
  <c r="I97" i="31"/>
  <c r="A97" i="31" s="1"/>
  <c r="W96" i="31"/>
  <c r="T96" i="31"/>
  <c r="I96" i="31"/>
  <c r="A96" i="31" s="1"/>
  <c r="W95" i="31"/>
  <c r="T95" i="31"/>
  <c r="I95" i="31"/>
  <c r="A95" i="31"/>
  <c r="W94" i="31"/>
  <c r="T94" i="31"/>
  <c r="I94" i="31"/>
  <c r="A94" i="31" s="1"/>
  <c r="W93" i="31"/>
  <c r="T93" i="31"/>
  <c r="I93" i="31"/>
  <c r="A93" i="31" s="1"/>
  <c r="W92" i="31"/>
  <c r="T92" i="31"/>
  <c r="I92" i="31"/>
  <c r="A92" i="31" s="1"/>
  <c r="W91" i="31"/>
  <c r="T91" i="31"/>
  <c r="I91" i="31"/>
  <c r="A91" i="31" s="1"/>
  <c r="W90" i="31"/>
  <c r="T90" i="31"/>
  <c r="I90" i="31"/>
  <c r="A90" i="31" s="1"/>
  <c r="W89" i="31"/>
  <c r="T89" i="31"/>
  <c r="I89" i="31"/>
  <c r="A89" i="31"/>
  <c r="W88" i="31"/>
  <c r="T88" i="31"/>
  <c r="I88" i="31"/>
  <c r="A88" i="31" s="1"/>
  <c r="W87" i="31"/>
  <c r="T87" i="31"/>
  <c r="I87" i="31"/>
  <c r="A87" i="31"/>
  <c r="W86" i="31"/>
  <c r="T86" i="31"/>
  <c r="I86" i="31"/>
  <c r="A86" i="31" s="1"/>
  <c r="W85" i="31"/>
  <c r="T85" i="31"/>
  <c r="I85" i="31"/>
  <c r="A85" i="31" s="1"/>
  <c r="W84" i="31"/>
  <c r="T84" i="31"/>
  <c r="I84" i="31"/>
  <c r="A84" i="31" s="1"/>
  <c r="W83" i="31"/>
  <c r="T83" i="31"/>
  <c r="I83" i="31"/>
  <c r="A83" i="31"/>
  <c r="W82" i="31"/>
  <c r="T82" i="31"/>
  <c r="I82" i="31"/>
  <c r="A82" i="31" s="1"/>
  <c r="W81" i="31"/>
  <c r="T81" i="31"/>
  <c r="I81" i="31"/>
  <c r="A81" i="31" s="1"/>
  <c r="W80" i="31"/>
  <c r="T80" i="31"/>
  <c r="I80" i="31"/>
  <c r="A80" i="31"/>
  <c r="W79" i="31"/>
  <c r="T79" i="31"/>
  <c r="I79" i="31"/>
  <c r="A79" i="31" s="1"/>
  <c r="W78" i="31"/>
  <c r="T78" i="31"/>
  <c r="I78" i="31"/>
  <c r="A78" i="31"/>
  <c r="W77" i="31"/>
  <c r="T77" i="31"/>
  <c r="I77" i="31"/>
  <c r="A77" i="31" s="1"/>
  <c r="W76" i="31"/>
  <c r="T76" i="31"/>
  <c r="I76" i="31"/>
  <c r="A76" i="31"/>
  <c r="W75" i="31"/>
  <c r="T75" i="31"/>
  <c r="I75" i="31"/>
  <c r="A75" i="31" s="1"/>
  <c r="W74" i="31"/>
  <c r="T74" i="31"/>
  <c r="I74" i="31"/>
  <c r="A74" i="31"/>
  <c r="W73" i="31"/>
  <c r="T73" i="31"/>
  <c r="I73" i="31"/>
  <c r="A73" i="31" s="1"/>
  <c r="W72" i="31"/>
  <c r="T72" i="31"/>
  <c r="I72" i="31"/>
  <c r="A72" i="31"/>
  <c r="W71" i="31"/>
  <c r="T71" i="31"/>
  <c r="I71" i="31"/>
  <c r="A71" i="31" s="1"/>
  <c r="W70" i="31"/>
  <c r="T70" i="31"/>
  <c r="I70" i="31"/>
  <c r="A70" i="31"/>
  <c r="W69" i="31"/>
  <c r="T69" i="31"/>
  <c r="I69" i="31"/>
  <c r="A69" i="31" s="1"/>
  <c r="W68" i="31"/>
  <c r="T68" i="31"/>
  <c r="I68" i="31"/>
  <c r="A68" i="31"/>
  <c r="W67" i="31"/>
  <c r="T67" i="31"/>
  <c r="I67" i="31"/>
  <c r="A67" i="31" s="1"/>
  <c r="W66" i="31"/>
  <c r="T66" i="31"/>
  <c r="I66" i="31"/>
  <c r="A66" i="31"/>
  <c r="W65" i="31"/>
  <c r="T65" i="31"/>
  <c r="I65" i="31"/>
  <c r="A65" i="31" s="1"/>
  <c r="W64" i="31"/>
  <c r="T64" i="31"/>
  <c r="I64" i="31"/>
  <c r="A64" i="31"/>
  <c r="W63" i="31"/>
  <c r="T63" i="31"/>
  <c r="I63" i="31"/>
  <c r="A63" i="31" s="1"/>
  <c r="W62" i="31"/>
  <c r="T62" i="31"/>
  <c r="I62" i="31"/>
  <c r="A62" i="31"/>
  <c r="W61" i="31"/>
  <c r="T61" i="31"/>
  <c r="I61" i="31"/>
  <c r="A61" i="31" s="1"/>
  <c r="W60" i="31"/>
  <c r="T60" i="31"/>
  <c r="I60" i="31"/>
  <c r="A60" i="31"/>
  <c r="W59" i="31"/>
  <c r="T59" i="31"/>
  <c r="I59" i="31"/>
  <c r="A59" i="31" s="1"/>
  <c r="W58" i="31"/>
  <c r="T58" i="31"/>
  <c r="I58" i="31"/>
  <c r="A58" i="31"/>
  <c r="W57" i="31"/>
  <c r="T57" i="31"/>
  <c r="I57" i="31"/>
  <c r="A57" i="31" s="1"/>
  <c r="W56" i="31"/>
  <c r="T56" i="31"/>
  <c r="I56" i="31"/>
  <c r="A56" i="31"/>
  <c r="W55" i="31"/>
  <c r="T55" i="31"/>
  <c r="I55" i="31"/>
  <c r="A55" i="31" s="1"/>
  <c r="W54" i="31"/>
  <c r="T54" i="31"/>
  <c r="I54" i="31"/>
  <c r="A54" i="31"/>
  <c r="W53" i="31"/>
  <c r="T53" i="31"/>
  <c r="I53" i="31"/>
  <c r="A53" i="31" s="1"/>
  <c r="W52" i="31"/>
  <c r="T52" i="31"/>
  <c r="I52" i="31"/>
  <c r="A52" i="31"/>
  <c r="W51" i="31"/>
  <c r="T51" i="31"/>
  <c r="I51" i="31"/>
  <c r="A51" i="31" s="1"/>
  <c r="W50" i="31"/>
  <c r="T50" i="31"/>
  <c r="I50" i="31"/>
  <c r="A50" i="31"/>
  <c r="W49" i="31"/>
  <c r="T49" i="31"/>
  <c r="I49" i="31"/>
  <c r="A49" i="31" s="1"/>
  <c r="W48" i="31"/>
  <c r="T48" i="31"/>
  <c r="I48" i="31"/>
  <c r="A48" i="31"/>
  <c r="W47" i="31"/>
  <c r="T47" i="31"/>
  <c r="I47" i="31"/>
  <c r="A47" i="31" s="1"/>
  <c r="W46" i="31"/>
  <c r="T46" i="31"/>
  <c r="I46" i="31"/>
  <c r="A46" i="31"/>
  <c r="W45" i="31"/>
  <c r="T45" i="31"/>
  <c r="I45" i="31"/>
  <c r="A45" i="31" s="1"/>
  <c r="W44" i="31"/>
  <c r="T44" i="31"/>
  <c r="I44" i="31"/>
  <c r="A44" i="31"/>
  <c r="W43" i="31"/>
  <c r="T43" i="31"/>
  <c r="I43" i="31"/>
  <c r="A43" i="31" s="1"/>
  <c r="W42" i="31"/>
  <c r="T42" i="31"/>
  <c r="I42" i="31"/>
  <c r="A42" i="31"/>
  <c r="W41" i="31"/>
  <c r="T41" i="31"/>
  <c r="I41" i="31"/>
  <c r="A41" i="31" s="1"/>
  <c r="W40" i="31"/>
  <c r="T40" i="31"/>
  <c r="I40" i="31"/>
  <c r="A40" i="31"/>
  <c r="W39" i="31"/>
  <c r="T39" i="31"/>
  <c r="I39" i="31"/>
  <c r="A39" i="31" s="1"/>
  <c r="W38" i="31"/>
  <c r="T38" i="31"/>
  <c r="I38" i="31"/>
  <c r="A38" i="31"/>
  <c r="W37" i="31"/>
  <c r="T37" i="31"/>
  <c r="I37" i="31"/>
  <c r="A37" i="31" s="1"/>
  <c r="W36" i="31"/>
  <c r="T36" i="31"/>
  <c r="I36" i="31"/>
  <c r="A36" i="31"/>
  <c r="W35" i="31"/>
  <c r="T35" i="31"/>
  <c r="I35" i="31"/>
  <c r="A35" i="31" s="1"/>
  <c r="W34" i="31"/>
  <c r="T34" i="31"/>
  <c r="I34" i="31"/>
  <c r="A34" i="31"/>
  <c r="W33" i="31"/>
  <c r="T33" i="31"/>
  <c r="I33" i="31"/>
  <c r="A33" i="31" s="1"/>
  <c r="W32" i="31"/>
  <c r="T32" i="31"/>
  <c r="I32" i="31"/>
  <c r="A32" i="31"/>
  <c r="W31" i="31"/>
  <c r="T31" i="31"/>
  <c r="I31" i="31"/>
  <c r="A31" i="31" s="1"/>
  <c r="W30" i="31"/>
  <c r="T30" i="31"/>
  <c r="I30" i="31"/>
  <c r="A30" i="31"/>
  <c r="W29" i="31"/>
  <c r="T29" i="31"/>
  <c r="I29" i="31"/>
  <c r="A29" i="31" s="1"/>
  <c r="W28" i="31"/>
  <c r="T28" i="31"/>
  <c r="I28" i="31"/>
  <c r="A28" i="31"/>
  <c r="W27" i="31"/>
  <c r="T27" i="31"/>
  <c r="I27" i="31"/>
  <c r="A27" i="31" s="1"/>
  <c r="W26" i="31"/>
  <c r="T26" i="31"/>
  <c r="I26" i="31"/>
  <c r="A26" i="31"/>
  <c r="W25" i="31"/>
  <c r="T25" i="31"/>
  <c r="I25" i="31"/>
  <c r="A25" i="31" s="1"/>
  <c r="W24" i="31"/>
  <c r="T24" i="31"/>
  <c r="I24" i="31"/>
  <c r="A24" i="31"/>
  <c r="W23" i="31"/>
  <c r="T23" i="31"/>
  <c r="I23" i="31"/>
  <c r="A23" i="31" s="1"/>
  <c r="W22" i="31"/>
  <c r="T22" i="31"/>
  <c r="I22" i="31"/>
  <c r="A22" i="31"/>
  <c r="W21" i="31"/>
  <c r="T21" i="31"/>
  <c r="I21" i="31"/>
  <c r="A21" i="31" s="1"/>
  <c r="W20" i="31"/>
  <c r="T20" i="31"/>
  <c r="I20" i="31"/>
  <c r="A20" i="31"/>
  <c r="W19" i="31"/>
  <c r="T19" i="31"/>
  <c r="I19" i="31"/>
  <c r="A19" i="31" s="1"/>
  <c r="W18" i="31"/>
  <c r="T18" i="31"/>
  <c r="I18" i="31"/>
  <c r="A18" i="31"/>
  <c r="W17" i="31"/>
  <c r="T17" i="31"/>
  <c r="I17" i="31"/>
  <c r="A17" i="31" s="1"/>
  <c r="W16" i="31"/>
  <c r="T16" i="31"/>
  <c r="I16" i="31"/>
  <c r="A16" i="31"/>
  <c r="W15" i="31"/>
  <c r="T15" i="31"/>
  <c r="I15" i="31"/>
  <c r="A15" i="31" s="1"/>
  <c r="W14" i="31"/>
  <c r="T14" i="31"/>
  <c r="I14" i="31"/>
  <c r="A14" i="31"/>
  <c r="W13" i="31"/>
  <c r="T13" i="31"/>
  <c r="I13" i="31"/>
  <c r="A13" i="31" s="1"/>
  <c r="W12" i="31"/>
  <c r="T12" i="31"/>
  <c r="I12" i="31"/>
  <c r="A12" i="31"/>
  <c r="W11" i="31"/>
  <c r="T11" i="31"/>
  <c r="I11" i="31"/>
  <c r="A11" i="31" s="1"/>
  <c r="W10" i="31"/>
  <c r="T10" i="31"/>
  <c r="I10" i="31"/>
  <c r="A10" i="31"/>
  <c r="W9" i="31"/>
  <c r="T9" i="31"/>
  <c r="I9" i="31"/>
  <c r="A9" i="31" s="1"/>
  <c r="W8" i="31"/>
  <c r="T8" i="31"/>
  <c r="I8" i="31"/>
  <c r="A8" i="31"/>
  <c r="W7" i="31"/>
  <c r="T7" i="31"/>
  <c r="I7" i="31"/>
  <c r="A7" i="31" s="1"/>
  <c r="A37" i="28" l="1"/>
  <c r="A36" i="28"/>
  <c r="A35" i="28"/>
  <c r="A34" i="28"/>
  <c r="A33" i="28"/>
  <c r="A32" i="28"/>
  <c r="A31" i="28"/>
  <c r="A30" i="28"/>
  <c r="A29" i="28"/>
  <c r="A28" i="28"/>
  <c r="A27" i="28"/>
  <c r="A26" i="28"/>
  <c r="A25" i="28"/>
  <c r="A24" i="28"/>
  <c r="A23" i="28"/>
  <c r="A22" i="28"/>
  <c r="A21" i="28"/>
  <c r="A20" i="28"/>
  <c r="A19" i="28"/>
  <c r="A18" i="28"/>
  <c r="A17" i="28"/>
  <c r="A16" i="28"/>
  <c r="A15" i="28"/>
  <c r="J3" i="26"/>
  <c r="J4" i="26"/>
  <c r="J5" i="26"/>
  <c r="J6" i="26"/>
  <c r="J7" i="26"/>
  <c r="J8" i="26"/>
  <c r="J9" i="26"/>
  <c r="J10" i="26"/>
  <c r="J11" i="26"/>
  <c r="J12" i="26"/>
  <c r="J13" i="26"/>
  <c r="J14" i="26"/>
  <c r="J15" i="26"/>
  <c r="J16" i="26"/>
  <c r="J17" i="26"/>
  <c r="J18" i="26"/>
  <c r="J19" i="26"/>
  <c r="J20" i="26"/>
  <c r="J21" i="26"/>
  <c r="J22" i="26"/>
  <c r="J23" i="26"/>
  <c r="J24" i="26"/>
  <c r="J25" i="26"/>
  <c r="J26" i="26"/>
  <c r="J27" i="26"/>
  <c r="J28" i="26"/>
  <c r="J29" i="26"/>
  <c r="J30" i="26"/>
  <c r="J31" i="26"/>
  <c r="J32" i="26"/>
  <c r="J33" i="26"/>
  <c r="J34" i="26"/>
  <c r="J35" i="26"/>
  <c r="J36" i="26"/>
  <c r="J37" i="26"/>
  <c r="J38" i="26"/>
  <c r="J39" i="26"/>
  <c r="J40" i="26"/>
  <c r="J41" i="26"/>
  <c r="J42" i="26"/>
  <c r="J43" i="26"/>
  <c r="J44" i="26"/>
  <c r="J45" i="26"/>
  <c r="J46" i="26"/>
  <c r="J47" i="26"/>
  <c r="J48" i="26"/>
  <c r="J49" i="26"/>
  <c r="J50" i="26"/>
  <c r="J51" i="26"/>
  <c r="J52" i="26"/>
  <c r="J53" i="26"/>
  <c r="J54" i="26"/>
  <c r="J55" i="26"/>
  <c r="J56" i="26"/>
  <c r="J57" i="26"/>
  <c r="J58" i="26"/>
  <c r="J59" i="26"/>
  <c r="J60" i="26"/>
  <c r="J61" i="26"/>
  <c r="J62" i="26"/>
  <c r="J63" i="26"/>
  <c r="J64" i="26"/>
  <c r="J65" i="26"/>
  <c r="J66" i="26"/>
  <c r="J67" i="26"/>
  <c r="J68" i="26"/>
  <c r="J69" i="26"/>
  <c r="J70" i="26"/>
  <c r="J71" i="26"/>
  <c r="J72" i="26"/>
  <c r="J73" i="26"/>
  <c r="J74" i="26"/>
  <c r="J75" i="26"/>
  <c r="J76" i="26"/>
  <c r="J77" i="26"/>
  <c r="J78" i="26"/>
  <c r="J79" i="26"/>
  <c r="J80" i="26"/>
  <c r="J81" i="26"/>
  <c r="J82" i="26"/>
  <c r="J83" i="26"/>
  <c r="J84" i="26"/>
  <c r="J85" i="26"/>
  <c r="J86" i="26"/>
  <c r="J87" i="26"/>
  <c r="J88" i="26"/>
  <c r="J89" i="26"/>
  <c r="J90" i="26"/>
  <c r="J91" i="26"/>
  <c r="J92" i="26"/>
  <c r="J93" i="26"/>
  <c r="J94" i="26"/>
  <c r="J95" i="26"/>
  <c r="J96" i="26"/>
  <c r="J97" i="26"/>
  <c r="J98" i="26"/>
  <c r="J99" i="26"/>
  <c r="J100" i="26"/>
  <c r="J101" i="26"/>
  <c r="J102" i="26"/>
  <c r="J103" i="26"/>
  <c r="J104" i="26"/>
  <c r="J105" i="26"/>
  <c r="J106" i="26"/>
  <c r="J107" i="26"/>
  <c r="J108" i="26"/>
  <c r="J109" i="26"/>
  <c r="J110" i="26"/>
  <c r="J111" i="26"/>
  <c r="J112" i="26"/>
  <c r="J113" i="26"/>
  <c r="J114" i="26"/>
  <c r="J115" i="26"/>
  <c r="J116" i="26"/>
  <c r="J117" i="26"/>
  <c r="J118" i="26"/>
  <c r="J119" i="26"/>
  <c r="J120" i="26"/>
  <c r="J121" i="26"/>
  <c r="J122" i="26"/>
  <c r="J123" i="26"/>
  <c r="J124" i="26"/>
  <c r="J125" i="26"/>
  <c r="J126" i="26"/>
  <c r="J127" i="26"/>
  <c r="J128" i="26"/>
  <c r="J129" i="26"/>
  <c r="J130" i="26"/>
  <c r="J131" i="26"/>
  <c r="J132" i="26"/>
  <c r="J133" i="26"/>
  <c r="J134" i="26"/>
  <c r="J135" i="26"/>
  <c r="J136" i="26"/>
  <c r="J137" i="26"/>
  <c r="J138" i="26"/>
  <c r="J139" i="26"/>
  <c r="J140" i="26"/>
  <c r="J141" i="26"/>
  <c r="J142" i="26"/>
  <c r="J143" i="26"/>
  <c r="J144" i="26"/>
  <c r="J145" i="26"/>
  <c r="J146" i="26"/>
  <c r="J147" i="26"/>
  <c r="J148" i="26"/>
  <c r="J149" i="26"/>
  <c r="J150" i="26"/>
  <c r="J151" i="26"/>
  <c r="J152" i="26"/>
  <c r="J153" i="26"/>
  <c r="J154" i="26"/>
  <c r="J155" i="26"/>
  <c r="J156" i="26"/>
  <c r="J157" i="26"/>
  <c r="J158" i="26"/>
  <c r="J159" i="26"/>
  <c r="J160" i="26"/>
  <c r="J161" i="26"/>
  <c r="J162" i="26"/>
  <c r="J163" i="26"/>
  <c r="J164" i="26"/>
  <c r="J165" i="26"/>
  <c r="J166" i="26"/>
  <c r="J167" i="26"/>
  <c r="J168" i="26"/>
  <c r="J169" i="26"/>
  <c r="J170" i="26"/>
  <c r="J171" i="26"/>
  <c r="J172" i="26"/>
  <c r="J173" i="26"/>
  <c r="J174" i="26"/>
  <c r="J175" i="26"/>
  <c r="J176" i="26"/>
  <c r="J177" i="26"/>
  <c r="J178" i="26"/>
  <c r="J179" i="26"/>
  <c r="J180" i="26"/>
  <c r="J181" i="26"/>
  <c r="J182" i="26"/>
  <c r="J183" i="26"/>
  <c r="J184" i="26"/>
  <c r="J185" i="26"/>
  <c r="J186" i="26"/>
  <c r="J187" i="26"/>
  <c r="J188" i="26"/>
  <c r="J189" i="26"/>
  <c r="J190" i="26"/>
  <c r="J191" i="26"/>
  <c r="J192" i="26"/>
  <c r="J193" i="26"/>
  <c r="J194" i="26"/>
  <c r="J195" i="26"/>
  <c r="J196" i="26"/>
  <c r="J197" i="26"/>
  <c r="J198" i="26"/>
  <c r="J199" i="26"/>
  <c r="J200" i="26"/>
  <c r="J201" i="26"/>
  <c r="J202" i="26"/>
  <c r="J203" i="26"/>
  <c r="J204" i="26"/>
  <c r="J205" i="26"/>
  <c r="J206" i="26"/>
  <c r="J207" i="26"/>
  <c r="J208" i="26"/>
  <c r="J209" i="26"/>
  <c r="J210" i="26"/>
  <c r="J211" i="26"/>
  <c r="J212" i="26"/>
  <c r="J213" i="26"/>
  <c r="J214" i="26"/>
  <c r="J215" i="26"/>
  <c r="J216" i="26"/>
  <c r="J217" i="26"/>
  <c r="J218" i="26"/>
  <c r="J219" i="26"/>
  <c r="J220" i="26"/>
  <c r="J221" i="26"/>
  <c r="J222" i="26"/>
  <c r="J223" i="26"/>
  <c r="J224" i="26"/>
  <c r="J225" i="26"/>
  <c r="J226" i="26"/>
  <c r="J227" i="26"/>
  <c r="J228" i="26"/>
  <c r="J229" i="26"/>
  <c r="J230" i="26"/>
  <c r="J231" i="26"/>
  <c r="J232" i="26"/>
  <c r="J233" i="26"/>
  <c r="J234" i="26"/>
  <c r="J235" i="26"/>
  <c r="J236" i="26"/>
  <c r="J237" i="26"/>
  <c r="J238" i="26"/>
  <c r="J239" i="26"/>
  <c r="J240" i="26"/>
  <c r="J241" i="26"/>
  <c r="J242" i="26"/>
  <c r="J243" i="26"/>
  <c r="J244" i="26"/>
  <c r="J245" i="26"/>
  <c r="J246" i="26"/>
  <c r="J247" i="26"/>
  <c r="J248" i="26"/>
  <c r="J249" i="26"/>
  <c r="J250" i="26"/>
  <c r="J251" i="26"/>
  <c r="J252" i="26"/>
  <c r="J253" i="26"/>
  <c r="J254" i="26"/>
  <c r="J255" i="26"/>
  <c r="J256" i="26"/>
  <c r="J257" i="26"/>
  <c r="J258" i="26"/>
  <c r="J259" i="26"/>
  <c r="J260" i="26"/>
  <c r="J261" i="26"/>
  <c r="J262" i="26"/>
  <c r="J263" i="26"/>
  <c r="J264" i="26"/>
  <c r="J265" i="26"/>
  <c r="J266" i="26"/>
  <c r="J267" i="26"/>
  <c r="J268" i="26"/>
  <c r="J269" i="26"/>
  <c r="J270" i="26"/>
  <c r="J271" i="26"/>
  <c r="J272" i="26"/>
  <c r="J273" i="26"/>
  <c r="J274" i="26"/>
  <c r="J275" i="26"/>
  <c r="J276" i="26"/>
  <c r="J277" i="26"/>
  <c r="J278" i="26"/>
  <c r="J279" i="26"/>
  <c r="J280" i="26"/>
  <c r="J281" i="26"/>
  <c r="J282" i="26"/>
  <c r="J283" i="26"/>
  <c r="J284" i="26"/>
  <c r="J285" i="26"/>
  <c r="J286" i="26"/>
  <c r="J287" i="26"/>
  <c r="J288" i="26"/>
  <c r="J289" i="26"/>
  <c r="J290" i="26"/>
  <c r="J291" i="26"/>
  <c r="J292" i="26"/>
  <c r="J293" i="26"/>
  <c r="J294" i="26"/>
  <c r="J295" i="26"/>
  <c r="J296" i="26"/>
  <c r="J297" i="26"/>
  <c r="J298" i="26"/>
  <c r="J299" i="26"/>
  <c r="J300" i="26"/>
  <c r="J301" i="26"/>
  <c r="J302" i="26"/>
  <c r="J303" i="26"/>
  <c r="J304" i="26"/>
  <c r="J305" i="26"/>
  <c r="J306" i="26"/>
  <c r="J307" i="26"/>
  <c r="J308" i="26"/>
  <c r="J309" i="26"/>
  <c r="J310" i="26"/>
  <c r="J311" i="26"/>
  <c r="J312" i="26"/>
  <c r="J313" i="26"/>
  <c r="J314" i="26"/>
  <c r="J315" i="26"/>
  <c r="J316" i="26"/>
  <c r="J317" i="26"/>
  <c r="J318" i="26"/>
  <c r="J319" i="26"/>
  <c r="J320" i="26"/>
  <c r="J321" i="26"/>
  <c r="J322" i="26"/>
  <c r="J323" i="26"/>
  <c r="J324" i="26"/>
  <c r="J325" i="26"/>
  <c r="J326" i="26"/>
  <c r="J327" i="26"/>
  <c r="J328" i="26"/>
  <c r="J329" i="26"/>
  <c r="J330" i="26"/>
  <c r="J331" i="26"/>
  <c r="J332" i="26"/>
  <c r="J333" i="26"/>
  <c r="J334" i="26"/>
  <c r="J335" i="26"/>
  <c r="J336" i="26"/>
  <c r="J337" i="26"/>
  <c r="J338" i="26"/>
  <c r="J339" i="26"/>
  <c r="J340" i="26"/>
  <c r="J341" i="26"/>
  <c r="J342" i="26"/>
  <c r="J343" i="26"/>
  <c r="J344" i="26"/>
  <c r="J345" i="26"/>
  <c r="J346" i="26"/>
  <c r="J347" i="26"/>
  <c r="J348" i="26"/>
  <c r="J349" i="26"/>
  <c r="J350" i="26"/>
  <c r="J351" i="26"/>
  <c r="J352" i="26"/>
  <c r="J353" i="26"/>
  <c r="J354" i="26"/>
  <c r="J355" i="26"/>
  <c r="J356" i="26"/>
  <c r="J357" i="26"/>
  <c r="J358" i="26"/>
  <c r="J359" i="26"/>
  <c r="J360" i="26"/>
  <c r="J361" i="26"/>
  <c r="J362" i="26"/>
  <c r="J363" i="26"/>
  <c r="J364" i="26"/>
  <c r="J365" i="26"/>
  <c r="J366" i="26"/>
  <c r="J367" i="26"/>
  <c r="J368" i="26"/>
  <c r="J369" i="26"/>
  <c r="J370" i="26"/>
  <c r="J371" i="26"/>
  <c r="J372" i="26"/>
  <c r="J373" i="26"/>
  <c r="J374" i="26"/>
  <c r="J375" i="26"/>
  <c r="J376" i="26"/>
  <c r="J377" i="26"/>
  <c r="J378" i="26"/>
  <c r="J379" i="26"/>
  <c r="J380" i="26"/>
  <c r="J381" i="26"/>
  <c r="J382" i="26"/>
  <c r="J383" i="26"/>
  <c r="J384" i="26"/>
  <c r="J385" i="26"/>
  <c r="J386" i="26"/>
  <c r="J387" i="26"/>
  <c r="J388" i="26"/>
  <c r="J389" i="26"/>
  <c r="J390" i="26"/>
  <c r="J391" i="26"/>
  <c r="J392" i="26"/>
  <c r="J393" i="26"/>
  <c r="J394" i="26"/>
  <c r="J395" i="26"/>
  <c r="J396" i="26"/>
  <c r="J397" i="26"/>
  <c r="J398" i="26"/>
  <c r="J399" i="26"/>
  <c r="J400" i="26"/>
  <c r="J401" i="26"/>
  <c r="J402" i="26"/>
  <c r="J403" i="26"/>
  <c r="J404" i="26"/>
  <c r="J405" i="26"/>
  <c r="J406" i="26"/>
  <c r="J407" i="26"/>
  <c r="J408" i="26"/>
  <c r="J409" i="26"/>
  <c r="J410" i="26"/>
  <c r="J411" i="26"/>
  <c r="J412" i="26"/>
  <c r="J413" i="26"/>
  <c r="J414" i="26"/>
  <c r="J415" i="26"/>
  <c r="J416" i="26"/>
  <c r="J417" i="26"/>
  <c r="J418" i="26"/>
  <c r="J419" i="26"/>
  <c r="J420" i="26"/>
  <c r="J421" i="26"/>
  <c r="J422" i="26"/>
  <c r="J423" i="26"/>
  <c r="J424" i="26"/>
  <c r="J425" i="26"/>
  <c r="J426" i="26"/>
  <c r="J427" i="26"/>
  <c r="J428" i="26"/>
  <c r="J429" i="26"/>
  <c r="J430" i="26"/>
  <c r="J431" i="26"/>
  <c r="J432" i="26"/>
  <c r="J433" i="26"/>
  <c r="J434" i="26"/>
  <c r="J435" i="26"/>
  <c r="J436" i="26"/>
  <c r="J437" i="26"/>
  <c r="J438" i="26"/>
  <c r="J439" i="26"/>
  <c r="J440" i="26"/>
  <c r="J441" i="26"/>
  <c r="J442" i="26"/>
  <c r="J443" i="26"/>
  <c r="J444" i="26"/>
  <c r="J445" i="26"/>
  <c r="J446" i="26"/>
  <c r="J447" i="26"/>
  <c r="J448" i="26"/>
  <c r="J449" i="26"/>
  <c r="J450" i="26"/>
  <c r="J451" i="26"/>
  <c r="J452" i="26"/>
  <c r="J453" i="26"/>
  <c r="J454" i="26"/>
  <c r="J455" i="26"/>
  <c r="J456" i="26"/>
  <c r="J457" i="26"/>
  <c r="J458" i="26"/>
  <c r="J459" i="26"/>
  <c r="J460" i="26"/>
  <c r="J461" i="26"/>
  <c r="J462" i="26"/>
  <c r="J463" i="26"/>
  <c r="J464" i="26"/>
  <c r="J465" i="26"/>
  <c r="J466" i="26"/>
  <c r="J467" i="26"/>
  <c r="J468" i="26"/>
  <c r="J469" i="26"/>
  <c r="J470" i="26"/>
  <c r="J471" i="26"/>
  <c r="J472" i="26"/>
  <c r="J473" i="26"/>
  <c r="J474" i="26"/>
  <c r="J475" i="26"/>
  <c r="J476" i="26"/>
  <c r="J477" i="26"/>
  <c r="J478" i="26"/>
  <c r="J479" i="26"/>
  <c r="J480" i="26"/>
  <c r="J481" i="26"/>
  <c r="J482" i="26"/>
  <c r="J483" i="26"/>
  <c r="J484" i="26"/>
  <c r="J485" i="26"/>
  <c r="J486" i="26"/>
  <c r="J487" i="26"/>
  <c r="J488" i="26"/>
  <c r="J489" i="26"/>
  <c r="J490" i="26"/>
  <c r="J491" i="26"/>
  <c r="J492" i="26"/>
  <c r="J493" i="26"/>
  <c r="J494" i="26"/>
  <c r="J495" i="26"/>
  <c r="J496" i="26"/>
  <c r="J497" i="26"/>
  <c r="J498" i="26"/>
  <c r="J499" i="26"/>
  <c r="J500" i="26"/>
  <c r="J501" i="26"/>
  <c r="J502" i="26"/>
  <c r="J503" i="26"/>
  <c r="J504" i="26"/>
  <c r="J505" i="26"/>
  <c r="J506" i="26"/>
  <c r="J507" i="26"/>
  <c r="J508" i="26"/>
  <c r="J509" i="26"/>
  <c r="J510" i="26"/>
  <c r="J511" i="26"/>
  <c r="J512" i="26"/>
  <c r="J513" i="26"/>
  <c r="J514" i="26"/>
  <c r="J515" i="26"/>
  <c r="J516" i="26"/>
  <c r="J517" i="26"/>
  <c r="J518" i="26"/>
  <c r="J519" i="26"/>
  <c r="J520" i="26"/>
  <c r="J521" i="26"/>
  <c r="J522" i="26"/>
  <c r="J523" i="26"/>
  <c r="J524" i="26"/>
  <c r="J525" i="26"/>
  <c r="J526" i="26"/>
  <c r="J527" i="26"/>
  <c r="J528" i="26"/>
  <c r="J529" i="26"/>
  <c r="J530" i="26"/>
  <c r="J531" i="26"/>
  <c r="J532" i="26"/>
  <c r="J533" i="26"/>
  <c r="J534" i="26"/>
  <c r="J535" i="26"/>
  <c r="J536" i="26"/>
  <c r="J537" i="26"/>
  <c r="J538" i="26"/>
  <c r="J539" i="26"/>
  <c r="J540" i="26"/>
  <c r="J541" i="26"/>
  <c r="J542" i="26"/>
  <c r="J543" i="26"/>
  <c r="J544" i="26"/>
  <c r="J545" i="26"/>
  <c r="J546" i="26"/>
  <c r="J547" i="26"/>
  <c r="J548" i="26"/>
  <c r="J549" i="26"/>
  <c r="J550" i="26"/>
  <c r="J551" i="26"/>
  <c r="J552" i="26"/>
  <c r="J553" i="26"/>
  <c r="J554" i="26"/>
  <c r="J555" i="26"/>
  <c r="J556" i="26"/>
  <c r="J557" i="26"/>
  <c r="J558" i="26"/>
  <c r="J559" i="26"/>
  <c r="J560" i="26"/>
  <c r="J561" i="26"/>
  <c r="J562" i="26"/>
  <c r="J563" i="26"/>
  <c r="J564" i="26"/>
  <c r="J565" i="26"/>
  <c r="J566" i="26"/>
  <c r="J567" i="26"/>
  <c r="J568" i="26"/>
  <c r="J569" i="26"/>
  <c r="J570" i="26"/>
  <c r="J571" i="26"/>
  <c r="J572" i="26"/>
  <c r="J573" i="26"/>
  <c r="J574" i="26"/>
  <c r="J575" i="26"/>
  <c r="J576" i="26"/>
  <c r="J577" i="26"/>
  <c r="J578" i="26"/>
  <c r="J579" i="26"/>
  <c r="J580" i="26"/>
  <c r="J581" i="26"/>
  <c r="J582" i="26"/>
  <c r="J583" i="26"/>
  <c r="J584" i="26"/>
  <c r="J585" i="26"/>
  <c r="J586" i="26"/>
  <c r="J587" i="26"/>
  <c r="J588" i="26"/>
  <c r="J589" i="26"/>
  <c r="J590" i="26"/>
  <c r="J591" i="26"/>
  <c r="J592" i="26"/>
  <c r="J593" i="26"/>
  <c r="J594" i="26"/>
  <c r="J595" i="26"/>
  <c r="J596" i="26"/>
  <c r="J597" i="26"/>
  <c r="J598" i="26"/>
  <c r="J599" i="26"/>
  <c r="J600" i="26"/>
  <c r="J601" i="26"/>
  <c r="J602" i="26"/>
  <c r="J603" i="26"/>
  <c r="J604" i="26"/>
  <c r="J605" i="26"/>
  <c r="J606" i="26"/>
  <c r="J607" i="26"/>
  <c r="J608" i="26"/>
  <c r="J609" i="26"/>
  <c r="J610" i="26"/>
  <c r="J611" i="26"/>
  <c r="J612" i="26"/>
  <c r="J613" i="26"/>
  <c r="J614" i="26"/>
  <c r="J615" i="26"/>
  <c r="J616" i="26"/>
  <c r="J617" i="26"/>
  <c r="J618" i="26"/>
  <c r="J619" i="26"/>
  <c r="J620" i="26"/>
  <c r="J621" i="26"/>
  <c r="J622" i="26"/>
  <c r="J623" i="26"/>
  <c r="J624" i="26"/>
  <c r="J625" i="26"/>
  <c r="J626" i="26"/>
  <c r="J627" i="26"/>
  <c r="J628" i="26"/>
  <c r="J629" i="26"/>
  <c r="J630" i="26"/>
  <c r="J631" i="26"/>
  <c r="J632" i="26"/>
  <c r="J633" i="26"/>
  <c r="J634" i="26"/>
  <c r="J635" i="26"/>
  <c r="J636" i="26"/>
  <c r="J637" i="26"/>
  <c r="J638" i="26"/>
  <c r="J639" i="26"/>
  <c r="J640" i="26"/>
  <c r="J641" i="26"/>
  <c r="J642" i="26"/>
  <c r="J643" i="26"/>
  <c r="J644" i="26"/>
  <c r="J645" i="26"/>
  <c r="J646" i="26"/>
  <c r="J647" i="26"/>
  <c r="J648" i="26"/>
  <c r="J649" i="26"/>
  <c r="J650" i="26"/>
  <c r="J2" i="26"/>
  <c r="A9" i="21" l="1"/>
  <c r="A8" i="21"/>
  <c r="A14" i="28"/>
  <c r="A13" i="28"/>
  <c r="A12" i="28"/>
  <c r="A11" i="28"/>
  <c r="A10" i="28"/>
  <c r="A9" i="28"/>
  <c r="A8" i="28"/>
  <c r="A7" i="28"/>
  <c r="A6" i="28"/>
  <c r="A5" i="28"/>
  <c r="A4" i="28" l="1"/>
  <c r="A3" i="28"/>
  <c r="A7" i="21" l="1"/>
  <c r="N4" i="28"/>
  <c r="N5" i="28"/>
  <c r="N6" i="28"/>
  <c r="N7" i="28"/>
  <c r="N8" i="28"/>
  <c r="N9" i="28"/>
  <c r="N10" i="28"/>
  <c r="N11" i="28"/>
  <c r="N12" i="28"/>
  <c r="N13" i="28"/>
  <c r="N14" i="28"/>
  <c r="N15" i="28"/>
  <c r="N16" i="28"/>
  <c r="N17" i="28"/>
  <c r="N18" i="28"/>
  <c r="N19" i="28"/>
  <c r="N20" i="28"/>
  <c r="N21" i="28"/>
  <c r="N22" i="28"/>
  <c r="N23" i="28"/>
  <c r="N24" i="28"/>
  <c r="N25" i="28"/>
  <c r="N26" i="28"/>
  <c r="N27" i="28"/>
  <c r="N28" i="28"/>
  <c r="N29" i="28"/>
  <c r="N30" i="28"/>
  <c r="N31" i="28"/>
  <c r="N32" i="28"/>
  <c r="N33" i="28"/>
  <c r="N34" i="28"/>
  <c r="N35" i="28"/>
  <c r="N36" i="28"/>
  <c r="N37" i="28"/>
  <c r="N38" i="28"/>
  <c r="N39" i="28"/>
  <c r="N40" i="28"/>
  <c r="N41" i="28"/>
  <c r="N42" i="28"/>
  <c r="N43" i="28"/>
  <c r="N44" i="28"/>
  <c r="N45" i="28"/>
  <c r="N46" i="28"/>
  <c r="N47" i="28"/>
  <c r="N48" i="28"/>
  <c r="N49" i="28"/>
  <c r="N50" i="28"/>
  <c r="N51" i="28"/>
  <c r="N52" i="28"/>
  <c r="N53" i="28"/>
  <c r="N54" i="28"/>
  <c r="N55" i="28"/>
  <c r="N56" i="28"/>
  <c r="N57" i="28"/>
  <c r="N58" i="28"/>
  <c r="N59" i="28"/>
  <c r="N60" i="28"/>
  <c r="N61" i="28"/>
  <c r="N62" i="28"/>
  <c r="N63" i="28"/>
  <c r="N64" i="28"/>
  <c r="N65" i="28"/>
  <c r="N66" i="28"/>
  <c r="N67" i="28"/>
  <c r="N68" i="28"/>
  <c r="N69" i="28"/>
  <c r="N70" i="28"/>
  <c r="N71" i="28"/>
  <c r="N72" i="28"/>
  <c r="N73" i="28"/>
  <c r="N74" i="28"/>
  <c r="N75" i="28"/>
  <c r="N76" i="28"/>
  <c r="N77" i="28"/>
  <c r="N78" i="28"/>
  <c r="N79" i="28"/>
  <c r="N80" i="28"/>
  <c r="N81" i="28"/>
  <c r="N82" i="28"/>
  <c r="N83" i="28"/>
  <c r="N84" i="28"/>
  <c r="N85" i="28"/>
  <c r="N86" i="28"/>
  <c r="N87" i="28"/>
  <c r="N88" i="28"/>
  <c r="N89" i="28"/>
  <c r="N90" i="28"/>
  <c r="N91" i="28"/>
  <c r="N92" i="28"/>
  <c r="N93" i="28"/>
  <c r="N94" i="28"/>
  <c r="N95" i="28"/>
  <c r="N96" i="28"/>
  <c r="N97" i="28"/>
  <c r="N98" i="28"/>
  <c r="N99" i="28"/>
  <c r="N100" i="28"/>
  <c r="N101" i="28"/>
  <c r="N102" i="28"/>
  <c r="N103" i="28"/>
  <c r="N104" i="28"/>
  <c r="N105" i="28"/>
  <c r="N106" i="28"/>
  <c r="N107" i="28"/>
  <c r="N108" i="28"/>
  <c r="N109" i="28"/>
  <c r="N110" i="28"/>
  <c r="N111" i="28"/>
  <c r="N112" i="28"/>
  <c r="N113" i="28"/>
  <c r="N114" i="28"/>
  <c r="N115" i="28"/>
  <c r="N116" i="28"/>
  <c r="N117" i="28"/>
  <c r="N118" i="28"/>
  <c r="N119" i="28"/>
  <c r="N120" i="28"/>
  <c r="N121" i="28"/>
  <c r="N122" i="28"/>
  <c r="N123" i="28"/>
  <c r="N124" i="28"/>
  <c r="N125" i="28"/>
  <c r="N126" i="28"/>
  <c r="N127" i="28"/>
  <c r="N128" i="28"/>
  <c r="N129" i="28"/>
  <c r="N130" i="28"/>
  <c r="N131" i="28"/>
  <c r="N132" i="28"/>
  <c r="N133" i="28"/>
  <c r="N134" i="28"/>
  <c r="N135" i="28"/>
  <c r="N136" i="28"/>
  <c r="N137" i="28"/>
  <c r="N138" i="28"/>
  <c r="N139" i="28"/>
  <c r="N140" i="28"/>
  <c r="N141" i="28"/>
  <c r="N142" i="28"/>
  <c r="N143" i="28"/>
  <c r="N144" i="28"/>
  <c r="N145" i="28"/>
  <c r="N146" i="28"/>
  <c r="N147" i="28"/>
  <c r="N148" i="28"/>
  <c r="N149" i="28"/>
  <c r="N150" i="28"/>
  <c r="N151" i="28"/>
  <c r="N152" i="28"/>
  <c r="N153" i="28"/>
  <c r="N154" i="28"/>
  <c r="N155" i="28"/>
  <c r="N156" i="28"/>
  <c r="N157" i="28"/>
  <c r="N158" i="28"/>
  <c r="N159" i="28"/>
  <c r="N160" i="28"/>
  <c r="N161" i="28"/>
  <c r="N162" i="28"/>
  <c r="N163" i="28"/>
  <c r="N164" i="28"/>
  <c r="N165" i="28"/>
  <c r="N166" i="28"/>
  <c r="N167" i="28"/>
  <c r="N168" i="28"/>
  <c r="N169" i="28"/>
  <c r="N170" i="28"/>
  <c r="N171" i="28"/>
  <c r="N172" i="28"/>
  <c r="N173" i="28"/>
  <c r="N174" i="28"/>
  <c r="N175" i="28"/>
  <c r="N176" i="28"/>
  <c r="N177" i="28"/>
  <c r="N178" i="28"/>
  <c r="N179" i="28"/>
  <c r="N180" i="28"/>
  <c r="N181" i="28"/>
  <c r="N182" i="28"/>
  <c r="N183" i="28"/>
  <c r="N184" i="28"/>
  <c r="N185" i="28"/>
  <c r="N186" i="28"/>
  <c r="N187" i="28"/>
  <c r="N188" i="28"/>
  <c r="N189" i="28"/>
  <c r="N190" i="28"/>
  <c r="N191" i="28"/>
  <c r="N192" i="28"/>
  <c r="N193" i="28"/>
  <c r="N194" i="28"/>
  <c r="N195" i="28"/>
  <c r="N196" i="28"/>
  <c r="N197" i="28"/>
  <c r="N198" i="28"/>
  <c r="N199" i="28"/>
  <c r="N200" i="28"/>
  <c r="N201" i="28"/>
  <c r="N202" i="28"/>
  <c r="N203" i="28"/>
  <c r="N204" i="28"/>
  <c r="N205" i="28"/>
  <c r="N206" i="28"/>
  <c r="N207" i="28"/>
  <c r="N208" i="28"/>
  <c r="N209" i="28"/>
  <c r="N210" i="28"/>
  <c r="N211" i="28"/>
  <c r="N212" i="28"/>
  <c r="N213" i="28"/>
  <c r="N214" i="28"/>
  <c r="N215" i="28"/>
  <c r="N216" i="28"/>
  <c r="N217" i="28"/>
  <c r="N218" i="28"/>
  <c r="N219" i="28"/>
  <c r="N220" i="28"/>
  <c r="N221" i="28"/>
  <c r="N222" i="28"/>
  <c r="N223" i="28"/>
  <c r="N224" i="28"/>
  <c r="N225" i="28"/>
  <c r="N226" i="28"/>
  <c r="N227" i="28"/>
  <c r="N228" i="28"/>
  <c r="N229" i="28"/>
  <c r="N230" i="28"/>
  <c r="N231" i="28"/>
  <c r="N232" i="28"/>
  <c r="N233" i="28"/>
  <c r="N234" i="28"/>
  <c r="N235" i="28"/>
  <c r="N236" i="28"/>
  <c r="N237" i="28"/>
  <c r="N238" i="28"/>
  <c r="N239" i="28"/>
  <c r="N240" i="28"/>
  <c r="N241" i="28"/>
  <c r="N242" i="28"/>
  <c r="N243" i="28"/>
  <c r="N244" i="28"/>
  <c r="N245" i="28"/>
  <c r="N246" i="28"/>
  <c r="N247" i="28"/>
  <c r="N248" i="28"/>
  <c r="N249" i="28"/>
  <c r="N250" i="28"/>
  <c r="N251" i="28"/>
  <c r="N252" i="28"/>
  <c r="N253" i="28"/>
  <c r="N254" i="28"/>
  <c r="N255" i="28"/>
  <c r="N256" i="28"/>
  <c r="N257" i="28"/>
  <c r="N258" i="28"/>
  <c r="N259" i="28"/>
  <c r="N260" i="28"/>
  <c r="N261" i="28"/>
  <c r="N262" i="28"/>
  <c r="N263" i="28"/>
  <c r="N264" i="28"/>
  <c r="N265" i="28"/>
  <c r="N266" i="28"/>
  <c r="N267" i="28"/>
  <c r="N268" i="28"/>
  <c r="N269" i="28"/>
  <c r="N270" i="28"/>
  <c r="N271" i="28"/>
  <c r="N272" i="28"/>
  <c r="N273" i="28"/>
  <c r="N274" i="28"/>
  <c r="N275" i="28"/>
  <c r="N276" i="28"/>
  <c r="N277" i="28"/>
  <c r="N278" i="28"/>
  <c r="N279" i="28"/>
  <c r="N280" i="28"/>
  <c r="N281" i="28"/>
  <c r="N282" i="28"/>
  <c r="N283" i="28"/>
  <c r="N284" i="28"/>
  <c r="N285" i="28"/>
  <c r="N286" i="28"/>
  <c r="N287" i="28"/>
  <c r="N288" i="28"/>
  <c r="N289" i="28"/>
  <c r="N290" i="28"/>
  <c r="N291" i="28"/>
  <c r="N292" i="28"/>
  <c r="N293" i="28"/>
  <c r="N294" i="28"/>
  <c r="N295" i="28"/>
  <c r="N296" i="28"/>
  <c r="N297" i="28"/>
  <c r="N298" i="28"/>
  <c r="N299" i="28"/>
  <c r="N300" i="28"/>
  <c r="N301" i="28"/>
  <c r="N302" i="28"/>
  <c r="N303" i="28"/>
  <c r="N304" i="28"/>
  <c r="N305" i="28"/>
  <c r="N306" i="28"/>
  <c r="N307" i="28"/>
  <c r="N308" i="28"/>
  <c r="N309" i="28"/>
  <c r="N310" i="28"/>
  <c r="N311" i="28"/>
  <c r="N312" i="28"/>
  <c r="N313" i="28"/>
  <c r="N314" i="28"/>
  <c r="N315" i="28"/>
  <c r="N316" i="28"/>
  <c r="N317" i="28"/>
  <c r="N318" i="28"/>
  <c r="N319" i="28"/>
  <c r="N320" i="28"/>
  <c r="N321" i="28"/>
  <c r="N322" i="28"/>
  <c r="N323" i="28"/>
  <c r="N324" i="28"/>
  <c r="N325" i="28"/>
  <c r="N326" i="28"/>
  <c r="N327" i="28"/>
  <c r="N328" i="28"/>
  <c r="N329" i="28"/>
  <c r="N330" i="28"/>
  <c r="N331" i="28"/>
  <c r="N332" i="28"/>
  <c r="N333" i="28"/>
  <c r="N334" i="28"/>
  <c r="N335" i="28"/>
  <c r="N336" i="28"/>
  <c r="N337" i="28"/>
  <c r="N338" i="28"/>
  <c r="N339" i="28"/>
  <c r="N340" i="28"/>
  <c r="N341" i="28"/>
  <c r="N342" i="28"/>
  <c r="N343" i="28"/>
  <c r="N344" i="28"/>
  <c r="N345" i="28"/>
  <c r="N346" i="28"/>
  <c r="N347" i="28"/>
  <c r="N348" i="28"/>
  <c r="N349" i="28"/>
  <c r="N350" i="28"/>
  <c r="N351" i="28"/>
  <c r="N352" i="28"/>
  <c r="N353" i="28"/>
  <c r="N354" i="28"/>
  <c r="N355" i="28"/>
  <c r="N356" i="28"/>
  <c r="N357" i="28"/>
  <c r="N358" i="28"/>
  <c r="N359" i="28"/>
  <c r="N360" i="28"/>
  <c r="N361" i="28"/>
  <c r="N362" i="28"/>
  <c r="N363" i="28"/>
  <c r="N364" i="28"/>
  <c r="N365" i="28"/>
  <c r="N366" i="28"/>
  <c r="N367" i="28"/>
  <c r="N368" i="28"/>
  <c r="N369" i="28"/>
  <c r="N370" i="28"/>
  <c r="N371" i="28"/>
  <c r="N372" i="28"/>
  <c r="N373" i="28"/>
  <c r="N374" i="28"/>
  <c r="N375" i="28"/>
  <c r="N376" i="28"/>
  <c r="N377" i="28"/>
  <c r="N378" i="28"/>
  <c r="N379" i="28"/>
  <c r="N380" i="28"/>
  <c r="N381" i="28"/>
  <c r="N382" i="28"/>
  <c r="N383" i="28"/>
  <c r="N384" i="28"/>
  <c r="N385" i="28"/>
  <c r="N386" i="28"/>
  <c r="N387" i="28"/>
  <c r="N388" i="28"/>
  <c r="N389" i="28"/>
  <c r="N390" i="28"/>
  <c r="N391" i="28"/>
  <c r="N392" i="28"/>
  <c r="N393" i="28"/>
  <c r="N394" i="28"/>
  <c r="N395" i="28"/>
  <c r="N396" i="28"/>
  <c r="N397" i="28"/>
  <c r="N398" i="28"/>
  <c r="N399" i="28"/>
  <c r="N400" i="28"/>
  <c r="N401" i="28"/>
  <c r="N402" i="28"/>
  <c r="N403" i="28"/>
  <c r="N404" i="28"/>
  <c r="N405" i="28"/>
  <c r="N406" i="28"/>
  <c r="N407" i="28"/>
  <c r="N408" i="28"/>
  <c r="N409" i="28"/>
  <c r="N410" i="28"/>
  <c r="N411" i="28"/>
  <c r="N412" i="28"/>
  <c r="N413" i="28"/>
  <c r="N414" i="28"/>
  <c r="N415" i="28"/>
  <c r="N416" i="28"/>
  <c r="N417" i="28"/>
  <c r="N418" i="28"/>
  <c r="N419" i="28"/>
  <c r="N420" i="28"/>
  <c r="N421" i="28"/>
  <c r="N422" i="28"/>
  <c r="N423" i="28"/>
  <c r="N424" i="28"/>
  <c r="N425" i="28"/>
  <c r="N426" i="28"/>
  <c r="N427" i="28"/>
  <c r="N428" i="28"/>
  <c r="N429" i="28"/>
  <c r="N430" i="28"/>
  <c r="N431" i="28"/>
  <c r="N432" i="28"/>
  <c r="N433" i="28"/>
  <c r="N434" i="28"/>
  <c r="N435" i="28"/>
  <c r="N436" i="28"/>
  <c r="N437" i="28"/>
  <c r="N438" i="28"/>
  <c r="N439" i="28"/>
  <c r="N440" i="28"/>
  <c r="N441" i="28"/>
  <c r="N442" i="28"/>
  <c r="N443" i="28"/>
  <c r="N444" i="28"/>
  <c r="N445" i="28"/>
  <c r="N446" i="28"/>
  <c r="N447" i="28"/>
  <c r="N448" i="28"/>
  <c r="N449" i="28"/>
  <c r="N450" i="28"/>
  <c r="N451" i="28"/>
  <c r="N452" i="28"/>
  <c r="N453" i="28"/>
  <c r="N454" i="28"/>
  <c r="N455" i="28"/>
  <c r="N456" i="28"/>
  <c r="N457" i="28"/>
  <c r="N458" i="28"/>
  <c r="N459" i="28"/>
  <c r="N460" i="28"/>
  <c r="N461" i="28"/>
  <c r="N462" i="28"/>
  <c r="N463" i="28"/>
  <c r="N464" i="28"/>
  <c r="N465" i="28"/>
  <c r="N466" i="28"/>
  <c r="N467" i="28"/>
  <c r="N468" i="28"/>
  <c r="N469" i="28"/>
  <c r="N470" i="28"/>
  <c r="N471" i="28"/>
  <c r="N472" i="28"/>
  <c r="N473" i="28"/>
  <c r="N474" i="28"/>
  <c r="N475" i="28"/>
  <c r="N476" i="28"/>
  <c r="N477" i="28"/>
  <c r="N478" i="28"/>
  <c r="N479" i="28"/>
  <c r="N480" i="28"/>
  <c r="N481" i="28"/>
  <c r="N482" i="28"/>
  <c r="N483" i="28"/>
  <c r="N484" i="28"/>
  <c r="N485" i="28"/>
  <c r="N486" i="28"/>
  <c r="N487" i="28"/>
  <c r="N488" i="28"/>
  <c r="N489" i="28"/>
  <c r="N490" i="28"/>
  <c r="N491" i="28"/>
  <c r="N492" i="28"/>
  <c r="N493" i="28"/>
  <c r="N494" i="28"/>
  <c r="N495" i="28"/>
  <c r="N496" i="28"/>
  <c r="N497" i="28"/>
  <c r="N498" i="28"/>
  <c r="N499" i="28"/>
  <c r="N500" i="28"/>
  <c r="N501" i="28"/>
  <c r="N502" i="28"/>
  <c r="N503" i="28"/>
  <c r="N504" i="28"/>
  <c r="N505" i="28"/>
  <c r="N506" i="28"/>
  <c r="N507" i="28"/>
  <c r="N508" i="28"/>
  <c r="N509" i="28"/>
  <c r="N510" i="28"/>
  <c r="N511" i="28"/>
  <c r="N512" i="28"/>
  <c r="N513" i="28"/>
  <c r="N514" i="28"/>
  <c r="N515" i="28"/>
  <c r="N516" i="28"/>
  <c r="N517" i="28"/>
  <c r="N518" i="28"/>
  <c r="N519" i="28"/>
  <c r="N520" i="28"/>
  <c r="N521" i="28"/>
  <c r="N522" i="28"/>
  <c r="N523" i="28"/>
  <c r="N524" i="28"/>
  <c r="N525" i="28"/>
  <c r="N526" i="28"/>
  <c r="N527" i="28"/>
  <c r="N528" i="28"/>
  <c r="N529" i="28"/>
  <c r="N530" i="28"/>
  <c r="N531" i="28"/>
  <c r="N532" i="28"/>
  <c r="N533" i="28"/>
  <c r="N534" i="28"/>
  <c r="N535" i="28"/>
  <c r="N536" i="28"/>
  <c r="N537" i="28"/>
  <c r="N538" i="28"/>
  <c r="N539" i="28"/>
  <c r="N540" i="28"/>
  <c r="N541" i="28"/>
  <c r="N542" i="28"/>
  <c r="N543" i="28"/>
  <c r="N544" i="28"/>
  <c r="N545" i="28"/>
  <c r="N546" i="28"/>
  <c r="N547" i="28"/>
  <c r="N548" i="28"/>
  <c r="N549" i="28"/>
  <c r="N550" i="28"/>
  <c r="N551" i="28"/>
  <c r="N552" i="28"/>
  <c r="N553" i="28"/>
  <c r="N554" i="28"/>
  <c r="N555" i="28"/>
  <c r="N556" i="28"/>
  <c r="N557" i="28"/>
  <c r="N558" i="28"/>
  <c r="N559" i="28"/>
  <c r="N560" i="28"/>
  <c r="N561" i="28"/>
  <c r="N562" i="28"/>
  <c r="N563" i="28"/>
  <c r="N564" i="28"/>
  <c r="N565" i="28"/>
  <c r="N566" i="28"/>
  <c r="N567" i="28"/>
  <c r="N568" i="28"/>
  <c r="N569" i="28"/>
  <c r="N570" i="28"/>
  <c r="N571" i="28"/>
  <c r="N572" i="28"/>
  <c r="N573" i="28"/>
  <c r="N574" i="28"/>
  <c r="N575" i="28"/>
  <c r="N576" i="28"/>
  <c r="N577" i="28"/>
  <c r="N578" i="28"/>
  <c r="N579" i="28"/>
  <c r="N580" i="28"/>
  <c r="N581" i="28"/>
  <c r="N582" i="28"/>
  <c r="N583" i="28"/>
  <c r="N584" i="28"/>
  <c r="N585" i="28"/>
  <c r="N586" i="28"/>
  <c r="N587" i="28"/>
  <c r="N588" i="28"/>
  <c r="N589" i="28"/>
  <c r="N590" i="28"/>
  <c r="N591" i="28"/>
  <c r="N592" i="28"/>
  <c r="N593" i="28"/>
  <c r="N594" i="28"/>
  <c r="N595" i="28"/>
  <c r="N596" i="28"/>
  <c r="N597" i="28"/>
  <c r="N598" i="28"/>
  <c r="N599" i="28"/>
  <c r="N600" i="28"/>
  <c r="N601" i="28"/>
  <c r="N602" i="28"/>
  <c r="N603" i="28"/>
  <c r="N604" i="28"/>
  <c r="N605" i="28"/>
  <c r="N606" i="28"/>
  <c r="N607" i="28"/>
  <c r="N608" i="28"/>
  <c r="N609" i="28"/>
  <c r="N610" i="28"/>
  <c r="N611" i="28"/>
  <c r="N612" i="28"/>
  <c r="N613" i="28"/>
  <c r="N614" i="28"/>
  <c r="N615" i="28"/>
  <c r="N616" i="28"/>
  <c r="N617" i="28"/>
  <c r="N618" i="28"/>
  <c r="N619" i="28"/>
  <c r="N620" i="28"/>
  <c r="N621" i="28"/>
  <c r="N622" i="28"/>
  <c r="N623" i="28"/>
  <c r="N624" i="28"/>
  <c r="N625" i="28"/>
  <c r="N626" i="28"/>
  <c r="N627" i="28"/>
  <c r="N628" i="28"/>
  <c r="N629" i="28"/>
  <c r="N630" i="28"/>
  <c r="N631" i="28"/>
  <c r="N632" i="28"/>
  <c r="N633" i="28"/>
  <c r="N634" i="28"/>
  <c r="N635" i="28"/>
  <c r="N636" i="28"/>
  <c r="N637" i="28"/>
  <c r="N638" i="28"/>
  <c r="N639" i="28"/>
  <c r="N640" i="28"/>
  <c r="N641" i="28"/>
  <c r="N642" i="28"/>
  <c r="N643" i="28"/>
  <c r="N644" i="28"/>
  <c r="N645" i="28"/>
  <c r="N646" i="28"/>
  <c r="N647" i="28"/>
  <c r="N648" i="28"/>
  <c r="N649" i="28"/>
  <c r="N650" i="28"/>
  <c r="N651" i="28"/>
  <c r="N652" i="28"/>
  <c r="N653" i="28"/>
  <c r="N654" i="28"/>
  <c r="N655" i="28"/>
  <c r="N656" i="28"/>
  <c r="N657" i="28"/>
  <c r="N658" i="28"/>
  <c r="N659" i="28"/>
  <c r="N660" i="28"/>
  <c r="N661" i="28"/>
  <c r="N662" i="28"/>
  <c r="N663" i="28"/>
  <c r="N3" i="28"/>
  <c r="A6" i="21"/>
  <c r="A5" i="21"/>
  <c r="A4" i="21"/>
  <c r="A3" i="21"/>
  <c r="F4" i="28" l="1"/>
  <c r="F5" i="28"/>
  <c r="F6" i="28"/>
  <c r="F7" i="28"/>
  <c r="F8" i="28"/>
  <c r="F9" i="28"/>
  <c r="F10" i="28"/>
  <c r="F11" i="28"/>
  <c r="F12" i="28"/>
  <c r="F13" i="28"/>
  <c r="F14" i="28"/>
  <c r="F15" i="28"/>
  <c r="F16" i="28"/>
  <c r="F17" i="28"/>
  <c r="F18" i="28"/>
  <c r="F19" i="28"/>
  <c r="F20" i="28"/>
  <c r="F21" i="28"/>
  <c r="F22" i="28"/>
  <c r="F23" i="28"/>
  <c r="F24" i="28"/>
  <c r="F25" i="28"/>
  <c r="F26" i="28"/>
  <c r="F27" i="28"/>
  <c r="F28" i="28"/>
  <c r="F29" i="28"/>
  <c r="F30" i="28"/>
  <c r="F31" i="28"/>
  <c r="F32" i="28"/>
  <c r="F33" i="28"/>
  <c r="F34" i="28"/>
  <c r="F35" i="28"/>
  <c r="F36" i="28"/>
  <c r="F37" i="28"/>
  <c r="F38" i="28"/>
  <c r="F39" i="28"/>
  <c r="F40" i="28"/>
  <c r="F41" i="28"/>
  <c r="F42" i="28"/>
  <c r="F43" i="28"/>
  <c r="F44" i="28"/>
  <c r="F45" i="28"/>
  <c r="F46" i="28"/>
  <c r="F47" i="28"/>
  <c r="F48" i="28"/>
  <c r="F49" i="28"/>
  <c r="F50" i="28"/>
  <c r="F51" i="28"/>
  <c r="F52" i="28"/>
  <c r="F53" i="28"/>
  <c r="F54" i="28"/>
  <c r="F55" i="28"/>
  <c r="F56" i="28"/>
  <c r="F57" i="28"/>
  <c r="F58" i="28"/>
  <c r="F59" i="28"/>
  <c r="F60" i="28"/>
  <c r="F61" i="28"/>
  <c r="F62" i="28"/>
  <c r="F63" i="28"/>
  <c r="F64" i="28"/>
  <c r="F65" i="28"/>
  <c r="F66" i="28"/>
  <c r="F67" i="28"/>
  <c r="F68" i="28"/>
  <c r="F69" i="28"/>
  <c r="F70" i="28"/>
  <c r="F71" i="28"/>
  <c r="F72" i="28"/>
  <c r="F73" i="28"/>
  <c r="F74" i="28"/>
  <c r="F75" i="28"/>
  <c r="F76" i="28"/>
  <c r="F77" i="28"/>
  <c r="F78" i="28"/>
  <c r="F79" i="28"/>
  <c r="F80" i="28"/>
  <c r="F81" i="28"/>
  <c r="F82" i="28"/>
  <c r="F83" i="28"/>
  <c r="F84" i="28"/>
  <c r="F85" i="28"/>
  <c r="F86" i="28"/>
  <c r="F87" i="28"/>
  <c r="F88" i="28"/>
  <c r="F89" i="28"/>
  <c r="F90" i="28"/>
  <c r="F91" i="28"/>
  <c r="F92" i="28"/>
  <c r="F93" i="28"/>
  <c r="F94" i="28"/>
  <c r="F95" i="28"/>
  <c r="F96" i="28"/>
  <c r="F97" i="28"/>
  <c r="F98" i="28"/>
  <c r="F99" i="28"/>
  <c r="F100" i="28"/>
  <c r="F101" i="28"/>
  <c r="F102" i="28"/>
  <c r="F103" i="28"/>
  <c r="F104" i="28"/>
  <c r="F105" i="28"/>
  <c r="F106" i="28"/>
  <c r="F107" i="28"/>
  <c r="F108" i="28"/>
  <c r="F109" i="28"/>
  <c r="F110" i="28"/>
  <c r="F111" i="28"/>
  <c r="F112" i="28"/>
  <c r="F113" i="28"/>
  <c r="F114" i="28"/>
  <c r="F115" i="28"/>
  <c r="F116" i="28"/>
  <c r="F117" i="28"/>
  <c r="F118" i="28"/>
  <c r="F119" i="28"/>
  <c r="F120" i="28"/>
  <c r="F121" i="28"/>
  <c r="F122" i="28"/>
  <c r="F123" i="28"/>
  <c r="F124" i="28"/>
  <c r="F125" i="28"/>
  <c r="F126" i="28"/>
  <c r="F127" i="28"/>
  <c r="F128" i="28"/>
  <c r="F129" i="28"/>
  <c r="F130" i="28"/>
  <c r="F131" i="28"/>
  <c r="F132" i="28"/>
  <c r="F133" i="28"/>
  <c r="F134" i="28"/>
  <c r="F135" i="28"/>
  <c r="F136" i="28"/>
  <c r="F137" i="28"/>
  <c r="F138" i="28"/>
  <c r="F139" i="28"/>
  <c r="F140" i="28"/>
  <c r="F141" i="28"/>
  <c r="F142" i="28"/>
  <c r="F143" i="28"/>
  <c r="F144" i="28"/>
  <c r="F145" i="28"/>
  <c r="F146" i="28"/>
  <c r="F147" i="28"/>
  <c r="F148" i="28"/>
  <c r="F149" i="28"/>
  <c r="F150" i="28"/>
  <c r="F151" i="28"/>
  <c r="F152" i="28"/>
  <c r="F153" i="28"/>
  <c r="F154" i="28"/>
  <c r="F155" i="28"/>
  <c r="F156" i="28"/>
  <c r="F157" i="28"/>
  <c r="F158" i="28"/>
  <c r="F159" i="28"/>
  <c r="F160" i="28"/>
  <c r="F161" i="28"/>
  <c r="F162" i="28"/>
  <c r="F163" i="28"/>
  <c r="F164" i="28"/>
  <c r="F165" i="28"/>
  <c r="F166" i="28"/>
  <c r="F167" i="28"/>
  <c r="F168" i="28"/>
  <c r="F169" i="28"/>
  <c r="F170" i="28"/>
  <c r="F171" i="28"/>
  <c r="F172" i="28"/>
  <c r="F173" i="28"/>
  <c r="F174" i="28"/>
  <c r="F175" i="28"/>
  <c r="F176" i="28"/>
  <c r="F177" i="28"/>
  <c r="F178" i="28"/>
  <c r="F179" i="28"/>
  <c r="F180" i="28"/>
  <c r="F181" i="28"/>
  <c r="F182" i="28"/>
  <c r="F183" i="28"/>
  <c r="F184" i="28"/>
  <c r="F185" i="28"/>
  <c r="F186" i="28"/>
  <c r="F187" i="28"/>
  <c r="F188" i="28"/>
  <c r="F189" i="28"/>
  <c r="F190" i="28"/>
  <c r="F191" i="28"/>
  <c r="F192" i="28"/>
  <c r="F193" i="28"/>
  <c r="F194" i="28"/>
  <c r="F195" i="28"/>
  <c r="F196" i="28"/>
  <c r="F197" i="28"/>
  <c r="F198" i="28"/>
  <c r="F199" i="28"/>
  <c r="F200" i="28"/>
  <c r="F201" i="28"/>
  <c r="F202" i="28"/>
  <c r="F203" i="28"/>
  <c r="F204" i="28"/>
  <c r="F205" i="28"/>
  <c r="F206" i="28"/>
  <c r="F207" i="28"/>
  <c r="F208" i="28"/>
  <c r="F209" i="28"/>
  <c r="F210" i="28"/>
  <c r="F211" i="28"/>
  <c r="F212" i="28"/>
  <c r="F213" i="28"/>
  <c r="F214" i="28"/>
  <c r="F215" i="28"/>
  <c r="F216" i="28"/>
  <c r="F217" i="28"/>
  <c r="F218" i="28"/>
  <c r="F219" i="28"/>
  <c r="F220" i="28"/>
  <c r="F221" i="28"/>
  <c r="F222" i="28"/>
  <c r="F223" i="28"/>
  <c r="F224" i="28"/>
  <c r="F225" i="28"/>
  <c r="F226" i="28"/>
  <c r="F227" i="28"/>
  <c r="F228" i="28"/>
  <c r="F229" i="28"/>
  <c r="F230" i="28"/>
  <c r="F231" i="28"/>
  <c r="F232" i="28"/>
  <c r="F233" i="28"/>
  <c r="F234" i="28"/>
  <c r="F235" i="28"/>
  <c r="F236" i="28"/>
  <c r="F237" i="28"/>
  <c r="F238" i="28"/>
  <c r="F239" i="28"/>
  <c r="F240" i="28"/>
  <c r="F241" i="28"/>
  <c r="F242" i="28"/>
  <c r="F243" i="28"/>
  <c r="F244" i="28"/>
  <c r="F245" i="28"/>
  <c r="F246" i="28"/>
  <c r="F247" i="28"/>
  <c r="F248" i="28"/>
  <c r="F249" i="28"/>
  <c r="F250" i="28"/>
  <c r="F251" i="28"/>
  <c r="F252" i="28"/>
  <c r="F253" i="28"/>
  <c r="F254" i="28"/>
  <c r="F255" i="28"/>
  <c r="F256" i="28"/>
  <c r="F257" i="28"/>
  <c r="F258" i="28"/>
  <c r="F259" i="28"/>
  <c r="F260" i="28"/>
  <c r="F261" i="28"/>
  <c r="F262" i="28"/>
  <c r="F263" i="28"/>
  <c r="F264" i="28"/>
  <c r="F265" i="28"/>
  <c r="F266" i="28"/>
  <c r="F267" i="28"/>
  <c r="F268" i="28"/>
  <c r="F269" i="28"/>
  <c r="F270" i="28"/>
  <c r="F271" i="28"/>
  <c r="F272" i="28"/>
  <c r="F273" i="28"/>
  <c r="F274" i="28"/>
  <c r="F275" i="28"/>
  <c r="F276" i="28"/>
  <c r="F277" i="28"/>
  <c r="F278" i="28"/>
  <c r="F279" i="28"/>
  <c r="F280" i="28"/>
  <c r="F281" i="28"/>
  <c r="F282" i="28"/>
  <c r="F283" i="28"/>
  <c r="F284" i="28"/>
  <c r="F285" i="28"/>
  <c r="F286" i="28"/>
  <c r="F287" i="28"/>
  <c r="F288" i="28"/>
  <c r="F289" i="28"/>
  <c r="F290" i="28"/>
  <c r="F291" i="28"/>
  <c r="F292" i="28"/>
  <c r="F293" i="28"/>
  <c r="F294" i="28"/>
  <c r="F295" i="28"/>
  <c r="F296" i="28"/>
  <c r="F297" i="28"/>
  <c r="F298" i="28"/>
  <c r="F299" i="28"/>
  <c r="F300" i="28"/>
  <c r="F301" i="28"/>
  <c r="F302" i="28"/>
  <c r="F303" i="28"/>
  <c r="F304" i="28"/>
  <c r="F305" i="28"/>
  <c r="F306" i="28"/>
  <c r="F307" i="28"/>
  <c r="F308" i="28"/>
  <c r="F309" i="28"/>
  <c r="F310" i="28"/>
  <c r="F311" i="28"/>
  <c r="F312" i="28"/>
  <c r="F313" i="28"/>
  <c r="F314" i="28"/>
  <c r="F315" i="28"/>
  <c r="F316" i="28"/>
  <c r="F317" i="28"/>
  <c r="F318" i="28"/>
  <c r="F319" i="28"/>
  <c r="F320" i="28"/>
  <c r="F321" i="28"/>
  <c r="F322" i="28"/>
  <c r="F323" i="28"/>
  <c r="F324" i="28"/>
  <c r="F325" i="28"/>
  <c r="F326" i="28"/>
  <c r="F327" i="28"/>
  <c r="F328" i="28"/>
  <c r="F329" i="28"/>
  <c r="F330" i="28"/>
  <c r="F331" i="28"/>
  <c r="F332" i="28"/>
  <c r="F333" i="28"/>
  <c r="F334" i="28"/>
  <c r="F335" i="28"/>
  <c r="F336" i="28"/>
  <c r="F337" i="28"/>
  <c r="F338" i="28"/>
  <c r="F339" i="28"/>
  <c r="F340" i="28"/>
  <c r="F341" i="28"/>
  <c r="F342" i="28"/>
  <c r="F343" i="28"/>
  <c r="F344" i="28"/>
  <c r="F345" i="28"/>
  <c r="F346" i="28"/>
  <c r="F347" i="28"/>
  <c r="F348" i="28"/>
  <c r="F349" i="28"/>
  <c r="F350" i="28"/>
  <c r="F351" i="28"/>
  <c r="F352" i="28"/>
  <c r="F353" i="28"/>
  <c r="F354" i="28"/>
  <c r="F355" i="28"/>
  <c r="F356" i="28"/>
  <c r="F357" i="28"/>
  <c r="F358" i="28"/>
  <c r="F359" i="28"/>
  <c r="F360" i="28"/>
  <c r="F361" i="28"/>
  <c r="F362" i="28"/>
  <c r="F363" i="28"/>
  <c r="F364" i="28"/>
  <c r="F365" i="28"/>
  <c r="F366" i="28"/>
  <c r="F367" i="28"/>
  <c r="F368" i="28"/>
  <c r="F369" i="28"/>
  <c r="F370" i="28"/>
  <c r="F371" i="28"/>
  <c r="F372" i="28"/>
  <c r="F373" i="28"/>
  <c r="F374" i="28"/>
  <c r="F375" i="28"/>
  <c r="F376" i="28"/>
  <c r="F377" i="28"/>
  <c r="F378" i="28"/>
  <c r="F379" i="28"/>
  <c r="F380" i="28"/>
  <c r="F381" i="28"/>
  <c r="F382" i="28"/>
  <c r="F383" i="28"/>
  <c r="F384" i="28"/>
  <c r="F385" i="28"/>
  <c r="F386" i="28"/>
  <c r="F387" i="28"/>
  <c r="F388" i="28"/>
  <c r="F389" i="28"/>
  <c r="F390" i="28"/>
  <c r="F391" i="28"/>
  <c r="F392" i="28"/>
  <c r="F393" i="28"/>
  <c r="F394" i="28"/>
  <c r="F395" i="28"/>
  <c r="F396" i="28"/>
  <c r="F397" i="28"/>
  <c r="F398" i="28"/>
  <c r="F399" i="28"/>
  <c r="F400" i="28"/>
  <c r="F401" i="28"/>
  <c r="F402" i="28"/>
  <c r="F403" i="28"/>
  <c r="F404" i="28"/>
  <c r="F405" i="28"/>
  <c r="F406" i="28"/>
  <c r="F407" i="28"/>
  <c r="F408" i="28"/>
  <c r="F409" i="28"/>
  <c r="F410" i="28"/>
  <c r="F411" i="28"/>
  <c r="F412" i="28"/>
  <c r="F413" i="28"/>
  <c r="F414" i="28"/>
  <c r="F415" i="28"/>
  <c r="F416" i="28"/>
  <c r="F417" i="28"/>
  <c r="F418" i="28"/>
  <c r="F419" i="28"/>
  <c r="F420" i="28"/>
  <c r="F421" i="28"/>
  <c r="F422" i="28"/>
  <c r="F423" i="28"/>
  <c r="F424" i="28"/>
  <c r="F425" i="28"/>
  <c r="F426" i="28"/>
  <c r="F427" i="28"/>
  <c r="F428" i="28"/>
  <c r="F429" i="28"/>
  <c r="F430" i="28"/>
  <c r="F431" i="28"/>
  <c r="F432" i="28"/>
  <c r="F433" i="28"/>
  <c r="F434" i="28"/>
  <c r="F435" i="28"/>
  <c r="F436" i="28"/>
  <c r="F437" i="28"/>
  <c r="F438" i="28"/>
  <c r="F439" i="28"/>
  <c r="F440" i="28"/>
  <c r="F441" i="28"/>
  <c r="F442" i="28"/>
  <c r="F443" i="28"/>
  <c r="F444" i="28"/>
  <c r="F445" i="28"/>
  <c r="F446" i="28"/>
  <c r="F447" i="28"/>
  <c r="F448" i="28"/>
  <c r="F449" i="28"/>
  <c r="F450" i="28"/>
  <c r="F451" i="28"/>
  <c r="F452" i="28"/>
  <c r="F453" i="28"/>
  <c r="F454" i="28"/>
  <c r="F455" i="28"/>
  <c r="F456" i="28"/>
  <c r="F457" i="28"/>
  <c r="F458" i="28"/>
  <c r="F459" i="28"/>
  <c r="F460" i="28"/>
  <c r="F461" i="28"/>
  <c r="F462" i="28"/>
  <c r="F463" i="28"/>
  <c r="F464" i="28"/>
  <c r="F465" i="28"/>
  <c r="F466" i="28"/>
  <c r="F467" i="28"/>
  <c r="F468" i="28"/>
  <c r="F469" i="28"/>
  <c r="F470" i="28"/>
  <c r="F471" i="28"/>
  <c r="F472" i="28"/>
  <c r="F473" i="28"/>
  <c r="F474" i="28"/>
  <c r="F475" i="28"/>
  <c r="F476" i="28"/>
  <c r="F477" i="28"/>
  <c r="F478" i="28"/>
  <c r="F479" i="28"/>
  <c r="F480" i="28"/>
  <c r="F481" i="28"/>
  <c r="F482" i="28"/>
  <c r="F483" i="28"/>
  <c r="F484" i="28"/>
  <c r="F485" i="28"/>
  <c r="F486" i="28"/>
  <c r="F487" i="28"/>
  <c r="F488" i="28"/>
  <c r="F489" i="28"/>
  <c r="F490" i="28"/>
  <c r="F491" i="28"/>
  <c r="F492" i="28"/>
  <c r="F493" i="28"/>
  <c r="F494" i="28"/>
  <c r="F495" i="28"/>
  <c r="F496" i="28"/>
  <c r="F497" i="28"/>
  <c r="F498" i="28"/>
  <c r="F499" i="28"/>
  <c r="F500" i="28"/>
  <c r="F501" i="28"/>
  <c r="F502" i="28"/>
  <c r="F503" i="28"/>
  <c r="F504" i="28"/>
  <c r="F505" i="28"/>
  <c r="F506" i="28"/>
  <c r="F507" i="28"/>
  <c r="F508" i="28"/>
  <c r="F509" i="28"/>
  <c r="F510" i="28"/>
  <c r="F511" i="28"/>
  <c r="F512" i="28"/>
  <c r="F513" i="28"/>
  <c r="F514" i="28"/>
  <c r="F515" i="28"/>
  <c r="F516" i="28"/>
  <c r="F517" i="28"/>
  <c r="F518" i="28"/>
  <c r="F519" i="28"/>
  <c r="F520" i="28"/>
  <c r="F521" i="28"/>
  <c r="F522" i="28"/>
  <c r="F523" i="28"/>
  <c r="F524" i="28"/>
  <c r="F525" i="28"/>
  <c r="F526" i="28"/>
  <c r="F527" i="28"/>
  <c r="F528" i="28"/>
  <c r="F529" i="28"/>
  <c r="F530" i="28"/>
  <c r="F531" i="28"/>
  <c r="F532" i="28"/>
  <c r="F533" i="28"/>
  <c r="F534" i="28"/>
  <c r="F535" i="28"/>
  <c r="F536" i="28"/>
  <c r="F537" i="28"/>
  <c r="F538" i="28"/>
  <c r="F539" i="28"/>
  <c r="F540" i="28"/>
  <c r="F541" i="28"/>
  <c r="F542" i="28"/>
  <c r="F543" i="28"/>
  <c r="F544" i="28"/>
  <c r="F545" i="28"/>
  <c r="F546" i="28"/>
  <c r="F547" i="28"/>
  <c r="F548" i="28"/>
  <c r="F549" i="28"/>
  <c r="F550" i="28"/>
  <c r="F551" i="28"/>
  <c r="F552" i="28"/>
  <c r="F553" i="28"/>
  <c r="F554" i="28"/>
  <c r="F555" i="28"/>
  <c r="F556" i="28"/>
  <c r="F557" i="28"/>
  <c r="F558" i="28"/>
  <c r="F559" i="28"/>
  <c r="F560" i="28"/>
  <c r="F561" i="28"/>
  <c r="F562" i="28"/>
  <c r="F563" i="28"/>
  <c r="F564" i="28"/>
  <c r="F565" i="28"/>
  <c r="F566" i="28"/>
  <c r="F567" i="28"/>
  <c r="F568" i="28"/>
  <c r="F569" i="28"/>
  <c r="F570" i="28"/>
  <c r="F571" i="28"/>
  <c r="F572" i="28"/>
  <c r="F573" i="28"/>
  <c r="F574" i="28"/>
  <c r="F575" i="28"/>
  <c r="F576" i="28"/>
  <c r="F577" i="28"/>
  <c r="F578" i="28"/>
  <c r="F579" i="28"/>
  <c r="F580" i="28"/>
  <c r="F581" i="28"/>
  <c r="F582" i="28"/>
  <c r="F583" i="28"/>
  <c r="F584" i="28"/>
  <c r="F585" i="28"/>
  <c r="F586" i="28"/>
  <c r="F587" i="28"/>
  <c r="F588" i="28"/>
  <c r="F589" i="28"/>
  <c r="F590" i="28"/>
  <c r="F591" i="28"/>
  <c r="F592" i="28"/>
  <c r="F593" i="28"/>
  <c r="F594" i="28"/>
  <c r="F595" i="28"/>
  <c r="F596" i="28"/>
  <c r="F597" i="28"/>
  <c r="F598" i="28"/>
  <c r="F599" i="28"/>
  <c r="F600" i="28"/>
  <c r="F601" i="28"/>
  <c r="F602" i="28"/>
  <c r="F603" i="28"/>
  <c r="F604" i="28"/>
  <c r="F605" i="28"/>
  <c r="F606" i="28"/>
  <c r="F607" i="28"/>
  <c r="F608" i="28"/>
  <c r="F609" i="28"/>
  <c r="F610" i="28"/>
  <c r="F611" i="28"/>
  <c r="F612" i="28"/>
  <c r="F613" i="28"/>
  <c r="F614" i="28"/>
  <c r="F615" i="28"/>
  <c r="F616" i="28"/>
  <c r="F617" i="28"/>
  <c r="F618" i="28"/>
  <c r="F619" i="28"/>
  <c r="F620" i="28"/>
  <c r="F621" i="28"/>
  <c r="F622" i="28"/>
  <c r="F623" i="28"/>
  <c r="F624" i="28"/>
  <c r="F625" i="28"/>
  <c r="F626" i="28"/>
  <c r="F627" i="28"/>
  <c r="F628" i="28"/>
  <c r="F629" i="28"/>
  <c r="F630" i="28"/>
  <c r="F631" i="28"/>
  <c r="F632" i="28"/>
  <c r="F633" i="28"/>
  <c r="F634" i="28"/>
  <c r="F635" i="28"/>
  <c r="F636" i="28"/>
  <c r="F637" i="28"/>
  <c r="F638" i="28"/>
  <c r="F639" i="28"/>
  <c r="F640" i="28"/>
  <c r="F641" i="28"/>
  <c r="F642" i="28"/>
  <c r="F643" i="28"/>
  <c r="F644" i="28"/>
  <c r="F645" i="28"/>
  <c r="F646" i="28"/>
  <c r="F647" i="28"/>
  <c r="F648" i="28"/>
  <c r="F649" i="28"/>
  <c r="F650" i="28"/>
  <c r="F651" i="28"/>
  <c r="F652" i="28"/>
  <c r="F653" i="28"/>
  <c r="F654" i="28"/>
  <c r="F655" i="28"/>
  <c r="F656" i="28"/>
  <c r="F657" i="28"/>
  <c r="F658" i="28"/>
  <c r="F659" i="28"/>
  <c r="F660" i="28"/>
  <c r="F661" i="28"/>
  <c r="F662" i="28"/>
  <c r="F663" i="28"/>
  <c r="F664" i="28"/>
  <c r="F665" i="28"/>
  <c r="F666" i="28"/>
  <c r="F667" i="28"/>
  <c r="F668" i="28"/>
  <c r="F669" i="28"/>
  <c r="F670" i="28"/>
  <c r="F671" i="28"/>
  <c r="F672" i="28"/>
  <c r="F673" i="28"/>
  <c r="F674" i="28"/>
  <c r="F675" i="28"/>
  <c r="F676" i="28"/>
  <c r="F677" i="28"/>
  <c r="F678" i="28"/>
  <c r="F679" i="28"/>
  <c r="F680" i="28"/>
  <c r="F681" i="28"/>
  <c r="F682" i="28"/>
  <c r="F683" i="28"/>
  <c r="F684" i="28"/>
  <c r="F685" i="28"/>
  <c r="F686" i="28"/>
  <c r="F687" i="28"/>
  <c r="F688" i="28"/>
  <c r="F689" i="28"/>
  <c r="F690" i="28"/>
  <c r="F691" i="28"/>
  <c r="F692" i="28"/>
  <c r="F693" i="28"/>
  <c r="F694" i="28"/>
  <c r="F695" i="28"/>
  <c r="F696" i="28"/>
  <c r="F697" i="28"/>
  <c r="F698" i="28"/>
  <c r="F699" i="28"/>
  <c r="F700" i="28"/>
  <c r="F701" i="28"/>
  <c r="F702" i="28"/>
  <c r="F703" i="28"/>
  <c r="F704" i="28"/>
  <c r="F705" i="28"/>
  <c r="F706" i="28"/>
  <c r="F707" i="28"/>
  <c r="F708" i="28"/>
  <c r="F709" i="28"/>
  <c r="F710" i="28"/>
  <c r="F711" i="28"/>
  <c r="F712" i="28"/>
  <c r="F713" i="28"/>
  <c r="F714" i="28"/>
  <c r="F715" i="28"/>
  <c r="F716" i="28"/>
  <c r="F717" i="28"/>
  <c r="F718" i="28"/>
  <c r="F719" i="28"/>
  <c r="F720" i="28"/>
  <c r="F721" i="28"/>
  <c r="F722" i="28"/>
  <c r="F723" i="28"/>
  <c r="F724" i="28"/>
  <c r="F725" i="28"/>
  <c r="F726" i="28"/>
  <c r="F727" i="28"/>
  <c r="F728" i="28"/>
  <c r="F729" i="28"/>
  <c r="F730" i="28"/>
  <c r="F731" i="28"/>
  <c r="F732" i="28"/>
  <c r="F733" i="28"/>
  <c r="F734" i="28"/>
  <c r="F735" i="28"/>
  <c r="F736" i="28"/>
  <c r="F737" i="28"/>
  <c r="F738" i="28"/>
  <c r="F739" i="28"/>
  <c r="F740" i="28"/>
  <c r="F741" i="28"/>
  <c r="F742" i="28"/>
  <c r="F743" i="28"/>
  <c r="F744" i="28"/>
  <c r="F745" i="28"/>
  <c r="F746" i="28"/>
  <c r="F747" i="28"/>
  <c r="F748" i="28"/>
  <c r="F749" i="28"/>
  <c r="F750" i="28"/>
  <c r="F751" i="28"/>
  <c r="F752" i="28"/>
  <c r="F753" i="28"/>
  <c r="F754" i="28"/>
  <c r="F755" i="28"/>
  <c r="F756" i="28"/>
  <c r="B6" i="30" l="1"/>
  <c r="C6" i="30"/>
  <c r="D6" i="30"/>
  <c r="C1" i="30" s="1"/>
  <c r="E6" i="30"/>
  <c r="A6" i="30"/>
  <c r="J5" i="28" l="1"/>
  <c r="J6" i="28"/>
  <c r="J7" i="28"/>
  <c r="J8" i="28"/>
  <c r="J9" i="28"/>
  <c r="J10" i="28"/>
  <c r="J11" i="28"/>
  <c r="J12" i="28"/>
  <c r="J13" i="28"/>
  <c r="J14" i="28"/>
  <c r="J15" i="28"/>
  <c r="J16" i="28"/>
  <c r="J17" i="28"/>
  <c r="J18" i="28"/>
  <c r="J19" i="28"/>
  <c r="J20" i="28"/>
  <c r="J21" i="28"/>
  <c r="J22" i="28"/>
  <c r="J23" i="28"/>
  <c r="J24" i="28"/>
  <c r="J25" i="28"/>
  <c r="J26" i="28"/>
  <c r="J27" i="28"/>
  <c r="J28" i="28"/>
  <c r="J29" i="28"/>
  <c r="J30" i="28"/>
  <c r="J31" i="28"/>
  <c r="J32" i="28"/>
  <c r="J33" i="28"/>
  <c r="J34" i="28"/>
  <c r="J35" i="28"/>
  <c r="J36" i="28"/>
  <c r="J37" i="28"/>
  <c r="J38" i="28"/>
  <c r="J39" i="28"/>
  <c r="J40" i="28"/>
  <c r="J41" i="28"/>
  <c r="J42" i="28"/>
  <c r="J43" i="28"/>
  <c r="J44" i="28"/>
  <c r="J45" i="28"/>
  <c r="J46" i="28"/>
  <c r="J47" i="28"/>
  <c r="J48" i="28"/>
  <c r="J49" i="28"/>
  <c r="J50" i="28"/>
  <c r="J51" i="28"/>
  <c r="J52" i="28"/>
  <c r="J53" i="28"/>
  <c r="J54" i="28"/>
  <c r="J55" i="28"/>
  <c r="J56" i="28"/>
  <c r="J57" i="28"/>
  <c r="J58" i="28"/>
  <c r="J59" i="28"/>
  <c r="J60" i="28"/>
  <c r="J61" i="28"/>
  <c r="J62" i="28"/>
  <c r="J63" i="28"/>
  <c r="J64" i="28"/>
  <c r="J65" i="28"/>
  <c r="J66" i="28"/>
  <c r="J67" i="28"/>
  <c r="J68" i="28"/>
  <c r="J69" i="28"/>
  <c r="J70" i="28"/>
  <c r="J71" i="28"/>
  <c r="J72" i="28"/>
  <c r="J73" i="28"/>
  <c r="J74" i="28"/>
  <c r="J75" i="28"/>
  <c r="J76" i="28"/>
  <c r="J77" i="28"/>
  <c r="J78" i="28"/>
  <c r="J79" i="28"/>
  <c r="J80" i="28"/>
  <c r="J81" i="28"/>
  <c r="J82" i="28"/>
  <c r="J83" i="28"/>
  <c r="J84" i="28"/>
  <c r="J85" i="28"/>
  <c r="J86" i="28"/>
  <c r="J87" i="28"/>
  <c r="J88" i="28"/>
  <c r="J89" i="28"/>
  <c r="J90" i="28"/>
  <c r="J91" i="28"/>
  <c r="J92" i="28"/>
  <c r="J93" i="28"/>
  <c r="J94" i="28"/>
  <c r="J95" i="28"/>
  <c r="J96" i="28"/>
  <c r="J97" i="28"/>
  <c r="J98" i="28"/>
  <c r="J99" i="28"/>
  <c r="J100" i="28"/>
  <c r="J101" i="28"/>
  <c r="J102" i="28"/>
  <c r="J103" i="28"/>
  <c r="J104" i="28"/>
  <c r="J105" i="28"/>
  <c r="J106" i="28"/>
  <c r="J107" i="28"/>
  <c r="J108" i="28"/>
  <c r="J109" i="28"/>
  <c r="J110" i="28"/>
  <c r="J111" i="28"/>
  <c r="J112" i="28"/>
  <c r="J113" i="28"/>
  <c r="J114" i="28"/>
  <c r="J115" i="28"/>
  <c r="J116" i="28"/>
  <c r="J117" i="28"/>
  <c r="J118" i="28"/>
  <c r="J119" i="28"/>
  <c r="J120" i="28"/>
  <c r="J121" i="28"/>
  <c r="J122" i="28"/>
  <c r="J123" i="28"/>
  <c r="J124" i="28"/>
  <c r="J125" i="28"/>
  <c r="J126" i="28"/>
  <c r="J127" i="28"/>
  <c r="J128" i="28"/>
  <c r="J129" i="28"/>
  <c r="J130" i="28"/>
  <c r="J131" i="28"/>
  <c r="J132" i="28"/>
  <c r="J133" i="28"/>
  <c r="J134" i="28"/>
  <c r="J135" i="28"/>
  <c r="J136" i="28"/>
  <c r="J137" i="28"/>
  <c r="J138" i="28"/>
  <c r="J139" i="28"/>
  <c r="J140" i="28"/>
  <c r="J141" i="28"/>
  <c r="J142" i="28"/>
  <c r="J143" i="28"/>
  <c r="J144" i="28"/>
  <c r="J145" i="28"/>
  <c r="J146" i="28"/>
  <c r="J147" i="28"/>
  <c r="J148" i="28"/>
  <c r="J149" i="28"/>
  <c r="J150" i="28"/>
  <c r="J151" i="28"/>
  <c r="J152" i="28"/>
  <c r="J153" i="28"/>
  <c r="J154" i="28"/>
  <c r="J155" i="28"/>
  <c r="J156" i="28"/>
  <c r="J157" i="28"/>
  <c r="J158" i="28"/>
  <c r="J159" i="28"/>
  <c r="J160" i="28"/>
  <c r="J161" i="28"/>
  <c r="J162" i="28"/>
  <c r="J163" i="28"/>
  <c r="J164" i="28"/>
  <c r="J165" i="28"/>
  <c r="J166" i="28"/>
  <c r="J167" i="28"/>
  <c r="J168" i="28"/>
  <c r="J169" i="28"/>
  <c r="J170" i="28"/>
  <c r="J171" i="28"/>
  <c r="J172" i="28"/>
  <c r="J173" i="28"/>
  <c r="J174" i="28"/>
  <c r="J175" i="28"/>
  <c r="J176" i="28"/>
  <c r="J177" i="28"/>
  <c r="J178" i="28"/>
  <c r="J179" i="28"/>
  <c r="J180" i="28"/>
  <c r="J181" i="28"/>
  <c r="J182" i="28"/>
  <c r="J183" i="28"/>
  <c r="J184" i="28"/>
  <c r="J185" i="28"/>
  <c r="J186" i="28"/>
  <c r="J187" i="28"/>
  <c r="J188" i="28"/>
  <c r="J189" i="28"/>
  <c r="J190" i="28"/>
  <c r="J191" i="28"/>
  <c r="J192" i="28"/>
  <c r="J193" i="28"/>
  <c r="J194" i="28"/>
  <c r="J195" i="28"/>
  <c r="J196" i="28"/>
  <c r="J197" i="28"/>
  <c r="J198" i="28"/>
  <c r="J199" i="28"/>
  <c r="J200" i="28"/>
  <c r="J201" i="28"/>
  <c r="J202" i="28"/>
  <c r="J203" i="28"/>
  <c r="J204" i="28"/>
  <c r="J205" i="28"/>
  <c r="J206" i="28"/>
  <c r="J207" i="28"/>
  <c r="J208" i="28"/>
  <c r="J209" i="28"/>
  <c r="J210" i="28"/>
  <c r="J211" i="28"/>
  <c r="J212" i="28"/>
  <c r="J213" i="28"/>
  <c r="J214" i="28"/>
  <c r="J215" i="28"/>
  <c r="J216" i="28"/>
  <c r="J217" i="28"/>
  <c r="J218" i="28"/>
  <c r="J219" i="28"/>
  <c r="J220" i="28"/>
  <c r="J221" i="28"/>
  <c r="J222" i="28"/>
  <c r="J223" i="28"/>
  <c r="J224" i="28"/>
  <c r="J225" i="28"/>
  <c r="J226" i="28"/>
  <c r="J227" i="28"/>
  <c r="J228" i="28"/>
  <c r="J229" i="28"/>
  <c r="J230" i="28"/>
  <c r="J231" i="28"/>
  <c r="J232" i="28"/>
  <c r="J233" i="28"/>
  <c r="J234" i="28"/>
  <c r="J235" i="28"/>
  <c r="J236" i="28"/>
  <c r="J237" i="28"/>
  <c r="J238" i="28"/>
  <c r="J239" i="28"/>
  <c r="J240" i="28"/>
  <c r="J241" i="28"/>
  <c r="J242" i="28"/>
  <c r="J243" i="28"/>
  <c r="J244" i="28"/>
  <c r="J245" i="28"/>
  <c r="J246" i="28"/>
  <c r="J247" i="28"/>
  <c r="J248" i="28"/>
  <c r="J249" i="28"/>
  <c r="J250" i="28"/>
  <c r="J251" i="28"/>
  <c r="J252" i="28"/>
  <c r="J253" i="28"/>
  <c r="J254" i="28"/>
  <c r="J255" i="28"/>
  <c r="J256" i="28"/>
  <c r="J257" i="28"/>
  <c r="J258" i="28"/>
  <c r="J259" i="28"/>
  <c r="J260" i="28"/>
  <c r="J261" i="28"/>
  <c r="J262" i="28"/>
  <c r="J263" i="28"/>
  <c r="J264" i="28"/>
  <c r="J265" i="28"/>
  <c r="J266" i="28"/>
  <c r="J267" i="28"/>
  <c r="J268" i="28"/>
  <c r="J269" i="28"/>
  <c r="J270" i="28"/>
  <c r="J271" i="28"/>
  <c r="J272" i="28"/>
  <c r="J273" i="28"/>
  <c r="J274" i="28"/>
  <c r="J275" i="28"/>
  <c r="J276" i="28"/>
  <c r="J277" i="28"/>
  <c r="J278" i="28"/>
  <c r="J279" i="28"/>
  <c r="J280" i="28"/>
  <c r="J281" i="28"/>
  <c r="J282" i="28"/>
  <c r="J283" i="28"/>
  <c r="J284" i="28"/>
  <c r="J285" i="28"/>
  <c r="J286" i="28"/>
  <c r="J287" i="28"/>
  <c r="J288" i="28"/>
  <c r="J289" i="28"/>
  <c r="J290" i="28"/>
  <c r="J291" i="28"/>
  <c r="J292" i="28"/>
  <c r="J293" i="28"/>
  <c r="J294" i="28"/>
  <c r="J295" i="28"/>
  <c r="J296" i="28"/>
  <c r="J297" i="28"/>
  <c r="J298" i="28"/>
  <c r="J299" i="28"/>
  <c r="J300" i="28"/>
  <c r="J301" i="28"/>
  <c r="J302" i="28"/>
  <c r="J303" i="28"/>
  <c r="J304" i="28"/>
  <c r="J305" i="28"/>
  <c r="J306" i="28"/>
  <c r="J307" i="28"/>
  <c r="J308" i="28"/>
  <c r="J309" i="28"/>
  <c r="J310" i="28"/>
  <c r="J311" i="28"/>
  <c r="J312" i="28"/>
  <c r="J313" i="28"/>
  <c r="J314" i="28"/>
  <c r="J315" i="28"/>
  <c r="J316" i="28"/>
  <c r="J317" i="28"/>
  <c r="J318" i="28"/>
  <c r="J319" i="28"/>
  <c r="J320" i="28"/>
  <c r="J321" i="28"/>
  <c r="J322" i="28"/>
  <c r="J323" i="28"/>
  <c r="J324" i="28"/>
  <c r="J325" i="28"/>
  <c r="J326" i="28"/>
  <c r="J327" i="28"/>
  <c r="J328" i="28"/>
  <c r="J329" i="28"/>
  <c r="J330" i="28"/>
  <c r="J331" i="28"/>
  <c r="J332" i="28"/>
  <c r="J333" i="28"/>
  <c r="J334" i="28"/>
  <c r="J335" i="28"/>
  <c r="J336" i="28"/>
  <c r="J337" i="28"/>
  <c r="J338" i="28"/>
  <c r="J339" i="28"/>
  <c r="J340" i="28"/>
  <c r="J341" i="28"/>
  <c r="J342" i="28"/>
  <c r="J343" i="28"/>
  <c r="J344" i="28"/>
  <c r="J345" i="28"/>
  <c r="J346" i="28"/>
  <c r="J347" i="28"/>
  <c r="J348" i="28"/>
  <c r="J349" i="28"/>
  <c r="J350" i="28"/>
  <c r="J351" i="28"/>
  <c r="J352" i="28"/>
  <c r="J353" i="28"/>
  <c r="J354" i="28"/>
  <c r="J355" i="28"/>
  <c r="J356" i="28"/>
  <c r="J357" i="28"/>
  <c r="J358" i="28"/>
  <c r="J359" i="28"/>
  <c r="J360" i="28"/>
  <c r="J361" i="28"/>
  <c r="J362" i="28"/>
  <c r="J363" i="28"/>
  <c r="J364" i="28"/>
  <c r="J365" i="28"/>
  <c r="J366" i="28"/>
  <c r="J367" i="28"/>
  <c r="J368" i="28"/>
  <c r="J369" i="28"/>
  <c r="J370" i="28"/>
  <c r="J371" i="28"/>
  <c r="J372" i="28"/>
  <c r="J373" i="28"/>
  <c r="J374" i="28"/>
  <c r="J375" i="28"/>
  <c r="J376" i="28"/>
  <c r="J377" i="28"/>
  <c r="J378" i="28"/>
  <c r="J379" i="28"/>
  <c r="J380" i="28"/>
  <c r="J381" i="28"/>
  <c r="J382" i="28"/>
  <c r="J383" i="28"/>
  <c r="J384" i="28"/>
  <c r="J385" i="28"/>
  <c r="J386" i="28"/>
  <c r="J387" i="28"/>
  <c r="J388" i="28"/>
  <c r="J389" i="28"/>
  <c r="J390" i="28"/>
  <c r="J391" i="28"/>
  <c r="J392" i="28"/>
  <c r="J393" i="28"/>
  <c r="J394" i="28"/>
  <c r="J395" i="28"/>
  <c r="J396" i="28"/>
  <c r="J397" i="28"/>
  <c r="J398" i="28"/>
  <c r="J399" i="28"/>
  <c r="J400" i="28"/>
  <c r="J401" i="28"/>
  <c r="J402" i="28"/>
  <c r="J403" i="28"/>
  <c r="J404" i="28"/>
  <c r="J405" i="28"/>
  <c r="J406" i="28"/>
  <c r="J407" i="28"/>
  <c r="J408" i="28"/>
  <c r="J409" i="28"/>
  <c r="J410" i="28"/>
  <c r="J411" i="28"/>
  <c r="J412" i="28"/>
  <c r="J413" i="28"/>
  <c r="J414" i="28"/>
  <c r="J415" i="28"/>
  <c r="J416" i="28"/>
  <c r="J417" i="28"/>
  <c r="J418" i="28"/>
  <c r="J419" i="28"/>
  <c r="J420" i="28"/>
  <c r="J421" i="28"/>
  <c r="J422" i="28"/>
  <c r="J423" i="28"/>
  <c r="J424" i="28"/>
  <c r="J425" i="28"/>
  <c r="J426" i="28"/>
  <c r="J427" i="28"/>
  <c r="J428" i="28"/>
  <c r="J429" i="28"/>
  <c r="J430" i="28"/>
  <c r="J431" i="28"/>
  <c r="J432" i="28"/>
  <c r="J433" i="28"/>
  <c r="J434" i="28"/>
  <c r="J435" i="28"/>
  <c r="J436" i="28"/>
  <c r="J437" i="28"/>
  <c r="J438" i="28"/>
  <c r="J439" i="28"/>
  <c r="J440" i="28"/>
  <c r="J441" i="28"/>
  <c r="J442" i="28"/>
  <c r="J443" i="28"/>
  <c r="J444" i="28"/>
  <c r="J445" i="28"/>
  <c r="J446" i="28"/>
  <c r="J447" i="28"/>
  <c r="J448" i="28"/>
  <c r="J449" i="28"/>
  <c r="J450" i="28"/>
  <c r="J451" i="28"/>
  <c r="J452" i="28"/>
  <c r="J453" i="28"/>
  <c r="J454" i="28"/>
  <c r="J455" i="28"/>
  <c r="J456" i="28"/>
  <c r="J457" i="28"/>
  <c r="J458" i="28"/>
  <c r="J459" i="28"/>
  <c r="J460" i="28"/>
  <c r="J461" i="28"/>
  <c r="J462" i="28"/>
  <c r="J463" i="28"/>
  <c r="J464" i="28"/>
  <c r="J465" i="28"/>
  <c r="J466" i="28"/>
  <c r="J467" i="28"/>
  <c r="J468" i="28"/>
  <c r="J469" i="28"/>
  <c r="J470" i="28"/>
  <c r="J471" i="28"/>
  <c r="J472" i="28"/>
  <c r="J473" i="28"/>
  <c r="J474" i="28"/>
  <c r="J475" i="28"/>
  <c r="J476" i="28"/>
  <c r="J477" i="28"/>
  <c r="J478" i="28"/>
  <c r="J479" i="28"/>
  <c r="J480" i="28"/>
  <c r="J481" i="28"/>
  <c r="J482" i="28"/>
  <c r="J483" i="28"/>
  <c r="J484" i="28"/>
  <c r="J485" i="28"/>
  <c r="J486" i="28"/>
  <c r="J487" i="28"/>
  <c r="J488" i="28"/>
  <c r="J489" i="28"/>
  <c r="J490" i="28"/>
  <c r="J491" i="28"/>
  <c r="J492" i="28"/>
  <c r="J493" i="28"/>
  <c r="J494" i="28"/>
  <c r="J495" i="28"/>
  <c r="J496" i="28"/>
  <c r="J497" i="28"/>
  <c r="J498" i="28"/>
  <c r="J499" i="28"/>
  <c r="J500" i="28"/>
  <c r="J501" i="28"/>
  <c r="J502" i="28"/>
  <c r="J503" i="28"/>
  <c r="J504" i="28"/>
  <c r="J505" i="28"/>
  <c r="J506" i="28"/>
  <c r="J507" i="28"/>
  <c r="J508" i="28"/>
  <c r="J509" i="28"/>
  <c r="J510" i="28"/>
  <c r="J511" i="28"/>
  <c r="J512" i="28"/>
  <c r="J513" i="28"/>
  <c r="J514" i="28"/>
  <c r="J515" i="28"/>
  <c r="J516" i="28"/>
  <c r="J517" i="28"/>
  <c r="J518" i="28"/>
  <c r="J519" i="28"/>
  <c r="J520" i="28"/>
  <c r="J521" i="28"/>
  <c r="J522" i="28"/>
  <c r="J523" i="28"/>
  <c r="J524" i="28"/>
  <c r="J525" i="28"/>
  <c r="J526" i="28"/>
  <c r="J527" i="28"/>
  <c r="J528" i="28"/>
  <c r="J529" i="28"/>
  <c r="J530" i="28"/>
  <c r="J531" i="28"/>
  <c r="J532" i="28"/>
  <c r="J533" i="28"/>
  <c r="J534" i="28"/>
  <c r="J535" i="28"/>
  <c r="J536" i="28"/>
  <c r="J537" i="28"/>
  <c r="J538" i="28"/>
  <c r="J539" i="28"/>
  <c r="J540" i="28"/>
  <c r="J541" i="28"/>
  <c r="J542" i="28"/>
  <c r="J543" i="28"/>
  <c r="J544" i="28"/>
  <c r="J545" i="28"/>
  <c r="J546" i="28"/>
  <c r="J547" i="28"/>
  <c r="J548" i="28"/>
  <c r="J549" i="28"/>
  <c r="J550" i="28"/>
  <c r="J551" i="28"/>
  <c r="J552" i="28"/>
  <c r="J553" i="28"/>
  <c r="J554" i="28"/>
  <c r="J555" i="28"/>
  <c r="J556" i="28"/>
  <c r="J557" i="28"/>
  <c r="J558" i="28"/>
  <c r="J559" i="28"/>
  <c r="J560" i="28"/>
  <c r="J561" i="28"/>
  <c r="J562" i="28"/>
  <c r="J563" i="28"/>
  <c r="J564" i="28"/>
  <c r="J565" i="28"/>
  <c r="J566" i="28"/>
  <c r="J567" i="28"/>
  <c r="J568" i="28"/>
  <c r="J569" i="28"/>
  <c r="J570" i="28"/>
  <c r="J571" i="28"/>
  <c r="J572" i="28"/>
  <c r="J573" i="28"/>
  <c r="J574" i="28"/>
  <c r="J575" i="28"/>
  <c r="J576" i="28"/>
  <c r="J577" i="28"/>
  <c r="J578" i="28"/>
  <c r="J579" i="28"/>
  <c r="J580" i="28"/>
  <c r="J581" i="28"/>
  <c r="J582" i="28"/>
  <c r="J583" i="28"/>
  <c r="J584" i="28"/>
  <c r="J585" i="28"/>
  <c r="J586" i="28"/>
  <c r="J587" i="28"/>
  <c r="J588" i="28"/>
  <c r="J589" i="28"/>
  <c r="J590" i="28"/>
  <c r="J591" i="28"/>
  <c r="J592" i="28"/>
  <c r="J593" i="28"/>
  <c r="J594" i="28"/>
  <c r="J595" i="28"/>
  <c r="J596" i="28"/>
  <c r="J597" i="28"/>
  <c r="J598" i="28"/>
  <c r="J599" i="28"/>
  <c r="J600" i="28"/>
  <c r="J601" i="28"/>
  <c r="J602" i="28"/>
  <c r="J603" i="28"/>
  <c r="J604" i="28"/>
  <c r="J605" i="28"/>
  <c r="J606" i="28"/>
  <c r="J607" i="28"/>
  <c r="J608" i="28"/>
  <c r="J609" i="28"/>
  <c r="J610" i="28"/>
  <c r="J611" i="28"/>
  <c r="J612" i="28"/>
  <c r="J613" i="28"/>
  <c r="J614" i="28"/>
  <c r="J615" i="28"/>
  <c r="J616" i="28"/>
  <c r="J617" i="28"/>
  <c r="J618" i="28"/>
  <c r="J619" i="28"/>
  <c r="J620" i="28"/>
  <c r="J621" i="28"/>
  <c r="J622" i="28"/>
  <c r="J623" i="28"/>
  <c r="J624" i="28"/>
  <c r="J625" i="28"/>
  <c r="J626" i="28"/>
  <c r="J627" i="28"/>
  <c r="J628" i="28"/>
  <c r="J629" i="28"/>
  <c r="J630" i="28"/>
  <c r="J631" i="28"/>
  <c r="J632" i="28"/>
  <c r="J633" i="28"/>
  <c r="J634" i="28"/>
  <c r="J635" i="28"/>
  <c r="J636" i="28"/>
  <c r="J637" i="28"/>
  <c r="J638" i="28"/>
  <c r="J639" i="28"/>
  <c r="J640" i="28"/>
  <c r="J641" i="28"/>
  <c r="J642" i="28"/>
  <c r="J643" i="28"/>
  <c r="J644" i="28"/>
  <c r="J645" i="28"/>
  <c r="J646" i="28"/>
  <c r="J647" i="28"/>
  <c r="J648" i="28"/>
  <c r="J649" i="28"/>
  <c r="J650" i="28"/>
  <c r="J651" i="28"/>
  <c r="J652" i="28"/>
  <c r="J653" i="28"/>
  <c r="J654" i="28"/>
  <c r="J655" i="28"/>
  <c r="J656" i="28"/>
  <c r="J657" i="28"/>
  <c r="J658" i="28"/>
  <c r="J659" i="28"/>
  <c r="J660" i="28"/>
  <c r="J661" i="28"/>
  <c r="J662" i="28"/>
  <c r="J663" i="28"/>
  <c r="J664" i="28"/>
  <c r="J665" i="28"/>
  <c r="J666" i="28"/>
  <c r="J667" i="28"/>
  <c r="J668" i="28"/>
  <c r="J669" i="28"/>
  <c r="J670" i="28"/>
  <c r="J671" i="28"/>
  <c r="J672" i="28"/>
  <c r="J673" i="28"/>
  <c r="J674" i="28"/>
  <c r="J675" i="28"/>
  <c r="J676" i="28"/>
  <c r="J677" i="28"/>
  <c r="J678" i="28"/>
  <c r="J679" i="28"/>
  <c r="J680" i="28"/>
  <c r="J681" i="28"/>
  <c r="J682" i="28"/>
  <c r="J683" i="28"/>
  <c r="J684" i="28"/>
  <c r="J685" i="28"/>
  <c r="J686" i="28"/>
  <c r="J687" i="28"/>
  <c r="J688" i="28"/>
  <c r="J689" i="28"/>
  <c r="J690" i="28"/>
  <c r="J691" i="28"/>
  <c r="J692" i="28"/>
  <c r="J693" i="28"/>
  <c r="J694" i="28"/>
  <c r="J695" i="28"/>
  <c r="J696" i="28"/>
  <c r="J697" i="28"/>
  <c r="J698" i="28"/>
  <c r="J699" i="28"/>
  <c r="J700" i="28"/>
  <c r="J701" i="28"/>
  <c r="J702" i="28"/>
  <c r="J703" i="28"/>
  <c r="J704" i="28"/>
  <c r="J705" i="28"/>
  <c r="J706" i="28"/>
  <c r="J707" i="28"/>
  <c r="J708" i="28"/>
  <c r="J709" i="28"/>
  <c r="J710" i="28"/>
  <c r="J711" i="28"/>
  <c r="J712" i="28"/>
  <c r="J713" i="28"/>
  <c r="J714" i="28"/>
  <c r="J715" i="28"/>
  <c r="J716" i="28"/>
  <c r="J717" i="28"/>
  <c r="J718" i="28"/>
  <c r="J719" i="28"/>
  <c r="J720" i="28"/>
  <c r="J721" i="28"/>
  <c r="J722" i="28"/>
  <c r="J723" i="28"/>
  <c r="J724" i="28"/>
  <c r="J725" i="28"/>
  <c r="J726" i="28"/>
  <c r="J727" i="28"/>
  <c r="J728" i="28"/>
  <c r="J729" i="28"/>
  <c r="J730" i="28"/>
  <c r="J731" i="28"/>
  <c r="J732" i="28"/>
  <c r="J733" i="28"/>
  <c r="J734" i="28"/>
  <c r="J735" i="28"/>
  <c r="J736" i="28"/>
  <c r="J737" i="28"/>
  <c r="J738" i="28"/>
  <c r="J739" i="28"/>
  <c r="J740" i="28"/>
  <c r="J741" i="28"/>
  <c r="J742" i="28"/>
  <c r="J743" i="28"/>
  <c r="J744" i="28"/>
  <c r="J745" i="28"/>
  <c r="J746" i="28"/>
  <c r="J747" i="28"/>
  <c r="J748" i="28"/>
  <c r="J749" i="28"/>
  <c r="J750" i="28"/>
  <c r="J751" i="28"/>
  <c r="J752" i="28"/>
  <c r="J753" i="28"/>
  <c r="J754" i="28"/>
  <c r="J755" i="28"/>
  <c r="J756" i="28"/>
  <c r="J4" i="28"/>
  <c r="L651" i="29" l="1"/>
  <c r="Z651" i="29" s="1"/>
  <c r="K651" i="29"/>
  <c r="J651" i="29"/>
  <c r="I651" i="29"/>
  <c r="H651" i="29"/>
  <c r="O651" i="29" s="1"/>
  <c r="G651" i="29"/>
  <c r="AC651" i="29" s="1"/>
  <c r="F651" i="29"/>
  <c r="E651" i="29"/>
  <c r="D651" i="29"/>
  <c r="Y651" i="29" s="1"/>
  <c r="C651" i="29"/>
  <c r="B651" i="29"/>
  <c r="AE651" i="29" s="1"/>
  <c r="A651" i="29"/>
  <c r="L650" i="29"/>
  <c r="Z650" i="29" s="1"/>
  <c r="K650" i="29"/>
  <c r="J650" i="29"/>
  <c r="H650" i="29"/>
  <c r="I650" i="29" s="1"/>
  <c r="G650" i="29"/>
  <c r="AC650" i="29" s="1"/>
  <c r="F650" i="29"/>
  <c r="E650" i="29"/>
  <c r="D650" i="29"/>
  <c r="Y650" i="29" s="1"/>
  <c r="C650" i="29"/>
  <c r="A650" i="29" s="1"/>
  <c r="B650" i="29"/>
  <c r="AE650" i="29" s="1"/>
  <c r="L649" i="29"/>
  <c r="K649" i="29"/>
  <c r="J649" i="29"/>
  <c r="H649" i="29"/>
  <c r="G649" i="29"/>
  <c r="AC649" i="29" s="1"/>
  <c r="F649" i="29"/>
  <c r="E649" i="29"/>
  <c r="D649" i="29"/>
  <c r="Y649" i="29" s="1"/>
  <c r="C649" i="29"/>
  <c r="A649" i="29" s="1"/>
  <c r="B649" i="29"/>
  <c r="AE649" i="29" s="1"/>
  <c r="AE648" i="29"/>
  <c r="L648" i="29"/>
  <c r="K648" i="29"/>
  <c r="J648" i="29"/>
  <c r="H648" i="29"/>
  <c r="G648" i="29"/>
  <c r="AC648" i="29" s="1"/>
  <c r="F648" i="29"/>
  <c r="E648" i="29"/>
  <c r="D648" i="29"/>
  <c r="C648" i="29"/>
  <c r="A648" i="29" s="1"/>
  <c r="B648" i="29"/>
  <c r="O647" i="29"/>
  <c r="L647" i="29"/>
  <c r="K647" i="29"/>
  <c r="J647" i="29"/>
  <c r="I647" i="29"/>
  <c r="S647" i="29" s="1"/>
  <c r="H647" i="29"/>
  <c r="G647" i="29"/>
  <c r="AC647" i="29" s="1"/>
  <c r="F647" i="29"/>
  <c r="E647" i="29"/>
  <c r="D647" i="29"/>
  <c r="C647" i="29"/>
  <c r="B647" i="29"/>
  <c r="AE647" i="29" s="1"/>
  <c r="A647" i="29"/>
  <c r="L646" i="29"/>
  <c r="M646" i="29" s="1"/>
  <c r="N646" i="29" s="1"/>
  <c r="K646" i="29"/>
  <c r="J646" i="29"/>
  <c r="H646" i="29"/>
  <c r="I646" i="29" s="1"/>
  <c r="G646" i="29"/>
  <c r="AC646" i="29" s="1"/>
  <c r="F646" i="29"/>
  <c r="E646" i="29"/>
  <c r="D646" i="29"/>
  <c r="Y646" i="29" s="1"/>
  <c r="C646" i="29"/>
  <c r="A646" i="29" s="1"/>
  <c r="B646" i="29"/>
  <c r="AE646" i="29" s="1"/>
  <c r="O645" i="29"/>
  <c r="M645" i="29"/>
  <c r="N645" i="29" s="1"/>
  <c r="L645" i="29"/>
  <c r="Z645" i="29" s="1"/>
  <c r="K645" i="29"/>
  <c r="J645" i="29"/>
  <c r="I645" i="29"/>
  <c r="H645" i="29"/>
  <c r="G645" i="29"/>
  <c r="AC645" i="29" s="1"/>
  <c r="F645" i="29"/>
  <c r="E645" i="29"/>
  <c r="D645" i="29"/>
  <c r="Y645" i="29" s="1"/>
  <c r="C645" i="29"/>
  <c r="A645" i="29" s="1"/>
  <c r="B645" i="29"/>
  <c r="AE645" i="29" s="1"/>
  <c r="L644" i="29"/>
  <c r="K644" i="29"/>
  <c r="J644" i="29"/>
  <c r="H644" i="29"/>
  <c r="G644" i="29"/>
  <c r="AC644" i="29" s="1"/>
  <c r="F644" i="29"/>
  <c r="E644" i="29"/>
  <c r="D644" i="29"/>
  <c r="C644" i="29"/>
  <c r="A644" i="29" s="1"/>
  <c r="B644" i="29"/>
  <c r="AE644" i="29" s="1"/>
  <c r="Y643" i="29"/>
  <c r="U643" i="29"/>
  <c r="O643" i="29"/>
  <c r="M643" i="29"/>
  <c r="N643" i="29" s="1"/>
  <c r="L643" i="29"/>
  <c r="Z643" i="29" s="1"/>
  <c r="K643" i="29"/>
  <c r="J643" i="29"/>
  <c r="I643" i="29"/>
  <c r="S643" i="29" s="1"/>
  <c r="H643" i="29"/>
  <c r="G643" i="29"/>
  <c r="AC643" i="29" s="1"/>
  <c r="F643" i="29"/>
  <c r="E643" i="29"/>
  <c r="D643" i="29"/>
  <c r="C643" i="29"/>
  <c r="A643" i="29" s="1"/>
  <c r="B643" i="29"/>
  <c r="AE643" i="29" s="1"/>
  <c r="N642" i="29"/>
  <c r="L642" i="29"/>
  <c r="M642" i="29" s="1"/>
  <c r="K642" i="29"/>
  <c r="J642" i="29"/>
  <c r="H642" i="29"/>
  <c r="I642" i="29" s="1"/>
  <c r="G642" i="29"/>
  <c r="AC642" i="29" s="1"/>
  <c r="F642" i="29"/>
  <c r="E642" i="29"/>
  <c r="D642" i="29"/>
  <c r="Y642" i="29" s="1"/>
  <c r="C642" i="29"/>
  <c r="A642" i="29" s="1"/>
  <c r="B642" i="29"/>
  <c r="AE642" i="29" s="1"/>
  <c r="AC641" i="29"/>
  <c r="L641" i="29"/>
  <c r="K641" i="29"/>
  <c r="J641" i="29"/>
  <c r="H641" i="29"/>
  <c r="I641" i="29" s="1"/>
  <c r="G641" i="29"/>
  <c r="F641" i="29"/>
  <c r="E641" i="29"/>
  <c r="D641" i="29"/>
  <c r="C641" i="29"/>
  <c r="A641" i="29" s="1"/>
  <c r="B641" i="29"/>
  <c r="AE641" i="29" s="1"/>
  <c r="AE640" i="29"/>
  <c r="V640" i="29"/>
  <c r="L640" i="29"/>
  <c r="K640" i="29"/>
  <c r="J640" i="29"/>
  <c r="H640" i="29"/>
  <c r="G640" i="29"/>
  <c r="AC640" i="29" s="1"/>
  <c r="F640" i="29"/>
  <c r="E640" i="29"/>
  <c r="D640" i="29"/>
  <c r="C640" i="29"/>
  <c r="A640" i="29" s="1"/>
  <c r="B640" i="29"/>
  <c r="S639" i="29"/>
  <c r="O639" i="29"/>
  <c r="M639" i="29"/>
  <c r="N639" i="29" s="1"/>
  <c r="L639" i="29"/>
  <c r="V639" i="29" s="1"/>
  <c r="K639" i="29"/>
  <c r="J639" i="29"/>
  <c r="I639" i="29"/>
  <c r="H639" i="29"/>
  <c r="G639" i="29"/>
  <c r="AC639" i="29" s="1"/>
  <c r="F639" i="29"/>
  <c r="E639" i="29"/>
  <c r="D639" i="29"/>
  <c r="U639" i="29" s="1"/>
  <c r="C639" i="29"/>
  <c r="A639" i="29" s="1"/>
  <c r="B639" i="29"/>
  <c r="AE639" i="29" s="1"/>
  <c r="T638" i="29"/>
  <c r="L638" i="29"/>
  <c r="M638" i="29" s="1"/>
  <c r="N638" i="29" s="1"/>
  <c r="P638" i="29" s="1"/>
  <c r="K638" i="29"/>
  <c r="J638" i="29"/>
  <c r="H638" i="29"/>
  <c r="I638" i="29" s="1"/>
  <c r="G638" i="29"/>
  <c r="AC638" i="29" s="1"/>
  <c r="F638" i="29"/>
  <c r="E638" i="29"/>
  <c r="D638" i="29"/>
  <c r="Y638" i="29" s="1"/>
  <c r="C638" i="29"/>
  <c r="A638" i="29" s="1"/>
  <c r="B638" i="29"/>
  <c r="AE638" i="29" s="1"/>
  <c r="U637" i="29"/>
  <c r="M637" i="29"/>
  <c r="N637" i="29" s="1"/>
  <c r="L637" i="29"/>
  <c r="Z637" i="29" s="1"/>
  <c r="K637" i="29"/>
  <c r="J637" i="29"/>
  <c r="H637" i="29"/>
  <c r="I637" i="29" s="1"/>
  <c r="G637" i="29"/>
  <c r="AC637" i="29" s="1"/>
  <c r="F637" i="29"/>
  <c r="E637" i="29"/>
  <c r="D637" i="29"/>
  <c r="Y637" i="29" s="1"/>
  <c r="C637" i="29"/>
  <c r="A637" i="29" s="1"/>
  <c r="B637" i="29"/>
  <c r="AE637" i="29" s="1"/>
  <c r="AE636" i="29"/>
  <c r="V636" i="29"/>
  <c r="L636" i="29"/>
  <c r="K636" i="29"/>
  <c r="J636" i="29"/>
  <c r="H636" i="29"/>
  <c r="G636" i="29"/>
  <c r="AC636" i="29" s="1"/>
  <c r="F636" i="29"/>
  <c r="E636" i="29"/>
  <c r="D636" i="29"/>
  <c r="C636" i="29"/>
  <c r="A636" i="29" s="1"/>
  <c r="B636" i="29"/>
  <c r="L635" i="29"/>
  <c r="K635" i="29"/>
  <c r="J635" i="29"/>
  <c r="I635" i="29"/>
  <c r="H635" i="29"/>
  <c r="O635" i="29" s="1"/>
  <c r="G635" i="29"/>
  <c r="AC635" i="29" s="1"/>
  <c r="F635" i="29"/>
  <c r="E635" i="29"/>
  <c r="D635" i="29"/>
  <c r="C635" i="29"/>
  <c r="A635" i="29" s="1"/>
  <c r="B635" i="29"/>
  <c r="AE635" i="29" s="1"/>
  <c r="L634" i="29"/>
  <c r="M634" i="29" s="1"/>
  <c r="N634" i="29" s="1"/>
  <c r="K634" i="29"/>
  <c r="J634" i="29"/>
  <c r="H634" i="29"/>
  <c r="I634" i="29" s="1"/>
  <c r="G634" i="29"/>
  <c r="AC634" i="29" s="1"/>
  <c r="F634" i="29"/>
  <c r="E634" i="29"/>
  <c r="D634" i="29"/>
  <c r="Y634" i="29" s="1"/>
  <c r="C634" i="29"/>
  <c r="A634" i="29" s="1"/>
  <c r="B634" i="29"/>
  <c r="AE634" i="29" s="1"/>
  <c r="AC633" i="29"/>
  <c r="Y633" i="29"/>
  <c r="U633" i="29"/>
  <c r="L633" i="29"/>
  <c r="Z633" i="29" s="1"/>
  <c r="K633" i="29"/>
  <c r="J633" i="29"/>
  <c r="I633" i="29"/>
  <c r="H633" i="29"/>
  <c r="O633" i="29" s="1"/>
  <c r="G633" i="29"/>
  <c r="F633" i="29"/>
  <c r="E633" i="29"/>
  <c r="D633" i="29"/>
  <c r="C633" i="29"/>
  <c r="A633" i="29" s="1"/>
  <c r="B633" i="29"/>
  <c r="AE633" i="29" s="1"/>
  <c r="AE632" i="29"/>
  <c r="L632" i="29"/>
  <c r="V632" i="29" s="1"/>
  <c r="K632" i="29"/>
  <c r="J632" i="29"/>
  <c r="H632" i="29"/>
  <c r="G632" i="29"/>
  <c r="AC632" i="29" s="1"/>
  <c r="F632" i="29"/>
  <c r="E632" i="29"/>
  <c r="D632" i="29"/>
  <c r="C632" i="29"/>
  <c r="A632" i="29" s="1"/>
  <c r="B632" i="29"/>
  <c r="L631" i="29"/>
  <c r="K631" i="29"/>
  <c r="J631" i="29"/>
  <c r="I631" i="29"/>
  <c r="S631" i="29" s="1"/>
  <c r="H631" i="29"/>
  <c r="O631" i="29" s="1"/>
  <c r="G631" i="29"/>
  <c r="AC631" i="29" s="1"/>
  <c r="F631" i="29"/>
  <c r="E631" i="29"/>
  <c r="D631" i="29"/>
  <c r="C631" i="29"/>
  <c r="A631" i="29" s="1"/>
  <c r="B631" i="29"/>
  <c r="AE631" i="29" s="1"/>
  <c r="L630" i="29"/>
  <c r="M630" i="29" s="1"/>
  <c r="N630" i="29" s="1"/>
  <c r="K630" i="29"/>
  <c r="J630" i="29"/>
  <c r="H630" i="29"/>
  <c r="I630" i="29" s="1"/>
  <c r="G630" i="29"/>
  <c r="AC630" i="29" s="1"/>
  <c r="F630" i="29"/>
  <c r="E630" i="29"/>
  <c r="D630" i="29"/>
  <c r="Y630" i="29" s="1"/>
  <c r="C630" i="29"/>
  <c r="A630" i="29" s="1"/>
  <c r="B630" i="29"/>
  <c r="AE630" i="29" s="1"/>
  <c r="O629" i="29"/>
  <c r="L629" i="29"/>
  <c r="Z629" i="29" s="1"/>
  <c r="K629" i="29"/>
  <c r="J629" i="29"/>
  <c r="H629" i="29"/>
  <c r="I629" i="29" s="1"/>
  <c r="G629" i="29"/>
  <c r="AC629" i="29" s="1"/>
  <c r="F629" i="29"/>
  <c r="E629" i="29"/>
  <c r="D629" i="29"/>
  <c r="Y629" i="29" s="1"/>
  <c r="C629" i="29"/>
  <c r="A629" i="29" s="1"/>
  <c r="B629" i="29"/>
  <c r="AE629" i="29" s="1"/>
  <c r="L628" i="29"/>
  <c r="K628" i="29"/>
  <c r="J628" i="29"/>
  <c r="H628" i="29"/>
  <c r="G628" i="29"/>
  <c r="AC628" i="29" s="1"/>
  <c r="F628" i="29"/>
  <c r="E628" i="29"/>
  <c r="D628" i="29"/>
  <c r="C628" i="29"/>
  <c r="A628" i="29" s="1"/>
  <c r="B628" i="29"/>
  <c r="AE628" i="29" s="1"/>
  <c r="U627" i="29"/>
  <c r="L627" i="29"/>
  <c r="Z627" i="29" s="1"/>
  <c r="K627" i="29"/>
  <c r="J627" i="29"/>
  <c r="H627" i="29"/>
  <c r="O627" i="29" s="1"/>
  <c r="G627" i="29"/>
  <c r="AC627" i="29" s="1"/>
  <c r="F627" i="29"/>
  <c r="E627" i="29"/>
  <c r="D627" i="29"/>
  <c r="Y627" i="29" s="1"/>
  <c r="C627" i="29"/>
  <c r="A627" i="29" s="1"/>
  <c r="B627" i="29"/>
  <c r="AE627" i="29" s="1"/>
  <c r="L626" i="29"/>
  <c r="K626" i="29"/>
  <c r="J626" i="29"/>
  <c r="H626" i="29"/>
  <c r="I626" i="29" s="1"/>
  <c r="G626" i="29"/>
  <c r="AC626" i="29" s="1"/>
  <c r="F626" i="29"/>
  <c r="E626" i="29"/>
  <c r="D626" i="29"/>
  <c r="Y626" i="29" s="1"/>
  <c r="C626" i="29"/>
  <c r="A626" i="29" s="1"/>
  <c r="B626" i="29"/>
  <c r="AE626" i="29" s="1"/>
  <c r="Y625" i="29"/>
  <c r="U625" i="29"/>
  <c r="L625" i="29"/>
  <c r="Z625" i="29" s="1"/>
  <c r="K625" i="29"/>
  <c r="J625" i="29"/>
  <c r="H625" i="29"/>
  <c r="I625" i="29" s="1"/>
  <c r="G625" i="29"/>
  <c r="AC625" i="29" s="1"/>
  <c r="F625" i="29"/>
  <c r="E625" i="29"/>
  <c r="D625" i="29"/>
  <c r="C625" i="29"/>
  <c r="A625" i="29" s="1"/>
  <c r="B625" i="29"/>
  <c r="AE625" i="29" s="1"/>
  <c r="AE624" i="29"/>
  <c r="L624" i="29"/>
  <c r="K624" i="29"/>
  <c r="J624" i="29"/>
  <c r="H624" i="29"/>
  <c r="G624" i="29"/>
  <c r="AC624" i="29" s="1"/>
  <c r="F624" i="29"/>
  <c r="E624" i="29"/>
  <c r="D624" i="29"/>
  <c r="C624" i="29"/>
  <c r="A624" i="29" s="1"/>
  <c r="B624" i="29"/>
  <c r="L623" i="29"/>
  <c r="K623" i="29"/>
  <c r="J623" i="29"/>
  <c r="I623" i="29"/>
  <c r="S623" i="29" s="1"/>
  <c r="H623" i="29"/>
  <c r="O623" i="29" s="1"/>
  <c r="G623" i="29"/>
  <c r="AC623" i="29" s="1"/>
  <c r="F623" i="29"/>
  <c r="E623" i="29"/>
  <c r="D623" i="29"/>
  <c r="C623" i="29"/>
  <c r="A623" i="29" s="1"/>
  <c r="B623" i="29"/>
  <c r="AE623" i="29" s="1"/>
  <c r="L622" i="29"/>
  <c r="K622" i="29"/>
  <c r="J622" i="29"/>
  <c r="H622" i="29"/>
  <c r="I622" i="29" s="1"/>
  <c r="G622" i="29"/>
  <c r="AC622" i="29" s="1"/>
  <c r="F622" i="29"/>
  <c r="E622" i="29"/>
  <c r="D622" i="29"/>
  <c r="Y622" i="29" s="1"/>
  <c r="C622" i="29"/>
  <c r="A622" i="29" s="1"/>
  <c r="B622" i="29"/>
  <c r="AE622" i="29" s="1"/>
  <c r="U621" i="29"/>
  <c r="L621" i="29"/>
  <c r="Z621" i="29" s="1"/>
  <c r="K621" i="29"/>
  <c r="J621" i="29"/>
  <c r="H621" i="29"/>
  <c r="G621" i="29"/>
  <c r="AC621" i="29" s="1"/>
  <c r="F621" i="29"/>
  <c r="E621" i="29"/>
  <c r="D621" i="29"/>
  <c r="Y621" i="29" s="1"/>
  <c r="C621" i="29"/>
  <c r="A621" i="29" s="1"/>
  <c r="B621" i="29"/>
  <c r="AE621" i="29" s="1"/>
  <c r="V620" i="29"/>
  <c r="L620" i="29"/>
  <c r="K620" i="29"/>
  <c r="J620" i="29"/>
  <c r="H620" i="29"/>
  <c r="G620" i="29"/>
  <c r="AC620" i="29" s="1"/>
  <c r="F620" i="29"/>
  <c r="E620" i="29"/>
  <c r="D620" i="29"/>
  <c r="C620" i="29"/>
  <c r="A620" i="29" s="1"/>
  <c r="B620" i="29"/>
  <c r="AE620" i="29" s="1"/>
  <c r="S619" i="29"/>
  <c r="L619" i="29"/>
  <c r="K619" i="29"/>
  <c r="J619" i="29"/>
  <c r="I619" i="29"/>
  <c r="H619" i="29"/>
  <c r="O619" i="29" s="1"/>
  <c r="G619" i="29"/>
  <c r="AC619" i="29" s="1"/>
  <c r="F619" i="29"/>
  <c r="E619" i="29"/>
  <c r="D619" i="29"/>
  <c r="C619" i="29"/>
  <c r="A619" i="29" s="1"/>
  <c r="B619" i="29"/>
  <c r="AE619" i="29" s="1"/>
  <c r="Z618" i="29"/>
  <c r="O618" i="29"/>
  <c r="L618" i="29"/>
  <c r="M618" i="29" s="1"/>
  <c r="N618" i="29" s="1"/>
  <c r="P618" i="29" s="1"/>
  <c r="K618" i="29"/>
  <c r="J618" i="29"/>
  <c r="I618" i="29"/>
  <c r="H618" i="29"/>
  <c r="G618" i="29"/>
  <c r="AC618" i="29" s="1"/>
  <c r="F618" i="29"/>
  <c r="E618" i="29"/>
  <c r="D618" i="29"/>
  <c r="Y618" i="29" s="1"/>
  <c r="C618" i="29"/>
  <c r="A618" i="29" s="1"/>
  <c r="B618" i="29"/>
  <c r="AE618" i="29" s="1"/>
  <c r="M617" i="29"/>
  <c r="N617" i="29" s="1"/>
  <c r="L617" i="29"/>
  <c r="Z617" i="29" s="1"/>
  <c r="K617" i="29"/>
  <c r="J617" i="29"/>
  <c r="H617" i="29"/>
  <c r="I617" i="29" s="1"/>
  <c r="G617" i="29"/>
  <c r="AC617" i="29" s="1"/>
  <c r="F617" i="29"/>
  <c r="E617" i="29"/>
  <c r="D617" i="29"/>
  <c r="Y617" i="29" s="1"/>
  <c r="C617" i="29"/>
  <c r="A617" i="29" s="1"/>
  <c r="B617" i="29"/>
  <c r="AE617" i="29" s="1"/>
  <c r="AE616" i="29"/>
  <c r="V616" i="29"/>
  <c r="L616" i="29"/>
  <c r="K616" i="29"/>
  <c r="J616" i="29"/>
  <c r="H616" i="29"/>
  <c r="G616" i="29"/>
  <c r="AC616" i="29" s="1"/>
  <c r="F616" i="29"/>
  <c r="E616" i="29"/>
  <c r="D616" i="29"/>
  <c r="C616" i="29"/>
  <c r="A616" i="29" s="1"/>
  <c r="B616" i="29"/>
  <c r="O615" i="29"/>
  <c r="L615" i="29"/>
  <c r="V615" i="29" s="1"/>
  <c r="K615" i="29"/>
  <c r="J615" i="29"/>
  <c r="H615" i="29"/>
  <c r="I615" i="29" s="1"/>
  <c r="G615" i="29"/>
  <c r="AC615" i="29" s="1"/>
  <c r="F615" i="29"/>
  <c r="E615" i="29"/>
  <c r="D615" i="29"/>
  <c r="U615" i="29" s="1"/>
  <c r="C615" i="29"/>
  <c r="A615" i="29" s="1"/>
  <c r="B615" i="29"/>
  <c r="AE615" i="29" s="1"/>
  <c r="L614" i="29"/>
  <c r="V614" i="29" s="1"/>
  <c r="K614" i="29"/>
  <c r="J614" i="29"/>
  <c r="H614" i="29"/>
  <c r="G614" i="29"/>
  <c r="AC614" i="29" s="1"/>
  <c r="F614" i="29"/>
  <c r="E614" i="29"/>
  <c r="D614" i="29"/>
  <c r="Y614" i="29" s="1"/>
  <c r="C614" i="29"/>
  <c r="A614" i="29" s="1"/>
  <c r="B614" i="29"/>
  <c r="AE614" i="29" s="1"/>
  <c r="U613" i="29"/>
  <c r="L613" i="29"/>
  <c r="Z613" i="29" s="1"/>
  <c r="K613" i="29"/>
  <c r="J613" i="29"/>
  <c r="H613" i="29"/>
  <c r="I613" i="29" s="1"/>
  <c r="G613" i="29"/>
  <c r="AC613" i="29" s="1"/>
  <c r="F613" i="29"/>
  <c r="E613" i="29"/>
  <c r="D613" i="29"/>
  <c r="Y613" i="29" s="1"/>
  <c r="C613" i="29"/>
  <c r="B613" i="29"/>
  <c r="AE613" i="29" s="1"/>
  <c r="A613" i="29"/>
  <c r="V612" i="29"/>
  <c r="L612" i="29"/>
  <c r="K612" i="29"/>
  <c r="J612" i="29"/>
  <c r="H612" i="29"/>
  <c r="G612" i="29"/>
  <c r="AC612" i="29" s="1"/>
  <c r="F612" i="29"/>
  <c r="E612" i="29"/>
  <c r="D612" i="29"/>
  <c r="C612" i="29"/>
  <c r="A612" i="29" s="1"/>
  <c r="B612" i="29"/>
  <c r="AE612" i="29" s="1"/>
  <c r="AE611" i="29"/>
  <c r="Z611" i="29"/>
  <c r="Y611" i="29"/>
  <c r="U611" i="29"/>
  <c r="M611" i="29"/>
  <c r="N611" i="29" s="1"/>
  <c r="T611" i="29" s="1"/>
  <c r="L611" i="29"/>
  <c r="V611" i="29" s="1"/>
  <c r="K611" i="29"/>
  <c r="J611" i="29"/>
  <c r="I611" i="29"/>
  <c r="H611" i="29"/>
  <c r="O611" i="29" s="1"/>
  <c r="G611" i="29"/>
  <c r="AC611" i="29" s="1"/>
  <c r="F611" i="29"/>
  <c r="E611" i="29"/>
  <c r="D611" i="29"/>
  <c r="C611" i="29"/>
  <c r="A611" i="29" s="1"/>
  <c r="B611" i="29"/>
  <c r="V610" i="29"/>
  <c r="O610" i="29"/>
  <c r="L610" i="29"/>
  <c r="M610" i="29" s="1"/>
  <c r="N610" i="29" s="1"/>
  <c r="K610" i="29"/>
  <c r="J610" i="29"/>
  <c r="H610" i="29"/>
  <c r="I610" i="29" s="1"/>
  <c r="G610" i="29"/>
  <c r="AC610" i="29" s="1"/>
  <c r="F610" i="29"/>
  <c r="E610" i="29"/>
  <c r="D610" i="29"/>
  <c r="C610" i="29"/>
  <c r="A610" i="29" s="1"/>
  <c r="B610" i="29"/>
  <c r="AE610" i="29" s="1"/>
  <c r="U609" i="29"/>
  <c r="O609" i="29"/>
  <c r="L609" i="29"/>
  <c r="Z609" i="29" s="1"/>
  <c r="K609" i="29"/>
  <c r="J609" i="29"/>
  <c r="H609" i="29"/>
  <c r="I609" i="29" s="1"/>
  <c r="G609" i="29"/>
  <c r="AC609" i="29" s="1"/>
  <c r="F609" i="29"/>
  <c r="E609" i="29"/>
  <c r="D609" i="29"/>
  <c r="Y609" i="29" s="1"/>
  <c r="C609" i="29"/>
  <c r="A609" i="29" s="1"/>
  <c r="B609" i="29"/>
  <c r="AE609" i="29" s="1"/>
  <c r="V608" i="29"/>
  <c r="P608" i="29"/>
  <c r="L608" i="29"/>
  <c r="M608" i="29" s="1"/>
  <c r="N608" i="29" s="1"/>
  <c r="T608" i="29" s="1"/>
  <c r="K608" i="29"/>
  <c r="J608" i="29"/>
  <c r="H608" i="29"/>
  <c r="G608" i="29"/>
  <c r="AC608" i="29" s="1"/>
  <c r="F608" i="29"/>
  <c r="E608" i="29"/>
  <c r="D608" i="29"/>
  <c r="Y608" i="29" s="1"/>
  <c r="C608" i="29"/>
  <c r="A608" i="29" s="1"/>
  <c r="B608" i="29"/>
  <c r="AE608" i="29" s="1"/>
  <c r="O607" i="29"/>
  <c r="L607" i="29"/>
  <c r="K607" i="29"/>
  <c r="J607" i="29"/>
  <c r="I607" i="29"/>
  <c r="H607" i="29"/>
  <c r="G607" i="29"/>
  <c r="AC607" i="29" s="1"/>
  <c r="F607" i="29"/>
  <c r="E607" i="29"/>
  <c r="D607" i="29"/>
  <c r="C607" i="29"/>
  <c r="A607" i="29" s="1"/>
  <c r="B607" i="29"/>
  <c r="AE607" i="29" s="1"/>
  <c r="Y606" i="29"/>
  <c r="L606" i="29"/>
  <c r="V606" i="29" s="1"/>
  <c r="K606" i="29"/>
  <c r="J606" i="29"/>
  <c r="I606" i="29"/>
  <c r="H606" i="29"/>
  <c r="O606" i="29" s="1"/>
  <c r="G606" i="29"/>
  <c r="AC606" i="29" s="1"/>
  <c r="F606" i="29"/>
  <c r="E606" i="29"/>
  <c r="D606" i="29"/>
  <c r="U606" i="29" s="1"/>
  <c r="C606" i="29"/>
  <c r="A606" i="29" s="1"/>
  <c r="B606" i="29"/>
  <c r="AE606" i="29" s="1"/>
  <c r="U605" i="29"/>
  <c r="L605" i="29"/>
  <c r="K605" i="29"/>
  <c r="J605" i="29"/>
  <c r="H605" i="29"/>
  <c r="G605" i="29"/>
  <c r="AC605" i="29" s="1"/>
  <c r="F605" i="29"/>
  <c r="E605" i="29"/>
  <c r="D605" i="29"/>
  <c r="Y605" i="29" s="1"/>
  <c r="C605" i="29"/>
  <c r="A605" i="29" s="1"/>
  <c r="B605" i="29"/>
  <c r="AE605" i="29" s="1"/>
  <c r="Z604" i="29"/>
  <c r="M604" i="29"/>
  <c r="N604" i="29" s="1"/>
  <c r="L604" i="29"/>
  <c r="V604" i="29" s="1"/>
  <c r="K604" i="29"/>
  <c r="J604" i="29"/>
  <c r="I604" i="29"/>
  <c r="H604" i="29"/>
  <c r="O604" i="29" s="1"/>
  <c r="G604" i="29"/>
  <c r="AC604" i="29" s="1"/>
  <c r="F604" i="29"/>
  <c r="E604" i="29"/>
  <c r="D604" i="29"/>
  <c r="Y604" i="29" s="1"/>
  <c r="C604" i="29"/>
  <c r="A604" i="29" s="1"/>
  <c r="B604" i="29"/>
  <c r="AE604" i="29" s="1"/>
  <c r="L603" i="29"/>
  <c r="V603" i="29" s="1"/>
  <c r="K603" i="29"/>
  <c r="J603" i="29"/>
  <c r="H603" i="29"/>
  <c r="I603" i="29" s="1"/>
  <c r="G603" i="29"/>
  <c r="AC603" i="29" s="1"/>
  <c r="F603" i="29"/>
  <c r="E603" i="29"/>
  <c r="D603" i="29"/>
  <c r="U603" i="29" s="1"/>
  <c r="C603" i="29"/>
  <c r="A603" i="29" s="1"/>
  <c r="B603" i="29"/>
  <c r="AE603" i="29" s="1"/>
  <c r="L602" i="29"/>
  <c r="K602" i="29"/>
  <c r="J602" i="29"/>
  <c r="H602" i="29"/>
  <c r="I602" i="29" s="1"/>
  <c r="S602" i="29" s="1"/>
  <c r="G602" i="29"/>
  <c r="AC602" i="29" s="1"/>
  <c r="F602" i="29"/>
  <c r="E602" i="29"/>
  <c r="D602" i="29"/>
  <c r="C602" i="29"/>
  <c r="A602" i="29" s="1"/>
  <c r="B602" i="29"/>
  <c r="AE602" i="29" s="1"/>
  <c r="V601" i="29"/>
  <c r="L601" i="29"/>
  <c r="K601" i="29"/>
  <c r="J601" i="29"/>
  <c r="I601" i="29"/>
  <c r="S601" i="29" s="1"/>
  <c r="H601" i="29"/>
  <c r="O601" i="29" s="1"/>
  <c r="G601" i="29"/>
  <c r="AC601" i="29" s="1"/>
  <c r="F601" i="29"/>
  <c r="E601" i="29"/>
  <c r="D601" i="29"/>
  <c r="U601" i="29" s="1"/>
  <c r="C601" i="29"/>
  <c r="B601" i="29"/>
  <c r="AE601" i="29" s="1"/>
  <c r="A601" i="29"/>
  <c r="L600" i="29"/>
  <c r="K600" i="29"/>
  <c r="J600" i="29"/>
  <c r="H600" i="29"/>
  <c r="I600" i="29" s="1"/>
  <c r="S600" i="29" s="1"/>
  <c r="G600" i="29"/>
  <c r="AC600" i="29" s="1"/>
  <c r="F600" i="29"/>
  <c r="E600" i="29"/>
  <c r="D600" i="29"/>
  <c r="C600" i="29"/>
  <c r="A600" i="29" s="1"/>
  <c r="B600" i="29"/>
  <c r="AE600" i="29" s="1"/>
  <c r="AC599" i="29"/>
  <c r="N599" i="29"/>
  <c r="L599" i="29"/>
  <c r="M599" i="29" s="1"/>
  <c r="K599" i="29"/>
  <c r="J599" i="29"/>
  <c r="I599" i="29"/>
  <c r="H599" i="29"/>
  <c r="O599" i="29" s="1"/>
  <c r="G599" i="29"/>
  <c r="F599" i="29"/>
  <c r="E599" i="29"/>
  <c r="D599" i="29"/>
  <c r="Y599" i="29" s="1"/>
  <c r="C599" i="29"/>
  <c r="A599" i="29" s="1"/>
  <c r="B599" i="29"/>
  <c r="AE599" i="29" s="1"/>
  <c r="T598" i="29"/>
  <c r="M598" i="29"/>
  <c r="N598" i="29" s="1"/>
  <c r="P598" i="29" s="1"/>
  <c r="L598" i="29"/>
  <c r="K598" i="29"/>
  <c r="J598" i="29"/>
  <c r="H598" i="29"/>
  <c r="O598" i="29" s="1"/>
  <c r="G598" i="29"/>
  <c r="AC598" i="29" s="1"/>
  <c r="F598" i="29"/>
  <c r="E598" i="29"/>
  <c r="D598" i="29"/>
  <c r="Y598" i="29" s="1"/>
  <c r="C598" i="29"/>
  <c r="A598" i="29" s="1"/>
  <c r="B598" i="29"/>
  <c r="AE598" i="29" s="1"/>
  <c r="Y597" i="29"/>
  <c r="L597" i="29"/>
  <c r="V597" i="29" s="1"/>
  <c r="K597" i="29"/>
  <c r="J597" i="29"/>
  <c r="H597" i="29"/>
  <c r="O597" i="29" s="1"/>
  <c r="G597" i="29"/>
  <c r="AC597" i="29" s="1"/>
  <c r="F597" i="29"/>
  <c r="E597" i="29"/>
  <c r="D597" i="29"/>
  <c r="U597" i="29" s="1"/>
  <c r="C597" i="29"/>
  <c r="A597" i="29" s="1"/>
  <c r="B597" i="29"/>
  <c r="AE597" i="29" s="1"/>
  <c r="L596" i="29"/>
  <c r="K596" i="29"/>
  <c r="J596" i="29"/>
  <c r="I596" i="29"/>
  <c r="S596" i="29" s="1"/>
  <c r="H596" i="29"/>
  <c r="O596" i="29" s="1"/>
  <c r="AF596" i="29" s="1"/>
  <c r="G596" i="29"/>
  <c r="AC596" i="29" s="1"/>
  <c r="F596" i="29"/>
  <c r="E596" i="29"/>
  <c r="D596" i="29"/>
  <c r="C596" i="29"/>
  <c r="A596" i="29" s="1"/>
  <c r="B596" i="29"/>
  <c r="AE596" i="29" s="1"/>
  <c r="M595" i="29"/>
  <c r="N595" i="29" s="1"/>
  <c r="L595" i="29"/>
  <c r="V595" i="29" s="1"/>
  <c r="K595" i="29"/>
  <c r="J595" i="29"/>
  <c r="H595" i="29"/>
  <c r="I595" i="29" s="1"/>
  <c r="G595" i="29"/>
  <c r="AC595" i="29" s="1"/>
  <c r="F595" i="29"/>
  <c r="E595" i="29"/>
  <c r="D595" i="29"/>
  <c r="C595" i="29"/>
  <c r="A595" i="29" s="1"/>
  <c r="B595" i="29"/>
  <c r="AE595" i="29" s="1"/>
  <c r="AE594" i="29"/>
  <c r="Y594" i="29"/>
  <c r="L594" i="29"/>
  <c r="K594" i="29"/>
  <c r="J594" i="29"/>
  <c r="H594" i="29"/>
  <c r="G594" i="29"/>
  <c r="AC594" i="29" s="1"/>
  <c r="F594" i="29"/>
  <c r="E594" i="29"/>
  <c r="D594" i="29"/>
  <c r="U594" i="29" s="1"/>
  <c r="C594" i="29"/>
  <c r="A594" i="29" s="1"/>
  <c r="B594" i="29"/>
  <c r="P593" i="29"/>
  <c r="M593" i="29"/>
  <c r="N593" i="29" s="1"/>
  <c r="T593" i="29" s="1"/>
  <c r="L593" i="29"/>
  <c r="Z593" i="29" s="1"/>
  <c r="K593" i="29"/>
  <c r="J593" i="29"/>
  <c r="H593" i="29"/>
  <c r="G593" i="29"/>
  <c r="AC593" i="29" s="1"/>
  <c r="F593" i="29"/>
  <c r="E593" i="29"/>
  <c r="D593" i="29"/>
  <c r="U593" i="29" s="1"/>
  <c r="C593" i="29"/>
  <c r="A593" i="29" s="1"/>
  <c r="B593" i="29"/>
  <c r="AE593" i="29" s="1"/>
  <c r="T592" i="29"/>
  <c r="P592" i="29"/>
  <c r="M592" i="29"/>
  <c r="N592" i="29" s="1"/>
  <c r="L592" i="29"/>
  <c r="V592" i="29" s="1"/>
  <c r="K592" i="29"/>
  <c r="J592" i="29"/>
  <c r="H592" i="29"/>
  <c r="G592" i="29"/>
  <c r="AC592" i="29" s="1"/>
  <c r="F592" i="29"/>
  <c r="E592" i="29"/>
  <c r="D592" i="29"/>
  <c r="Y592" i="29" s="1"/>
  <c r="C592" i="29"/>
  <c r="A592" i="29" s="1"/>
  <c r="B592" i="29"/>
  <c r="AE592" i="29" s="1"/>
  <c r="T591" i="29"/>
  <c r="P591" i="29"/>
  <c r="O591" i="29"/>
  <c r="L591" i="29"/>
  <c r="M591" i="29" s="1"/>
  <c r="N591" i="29" s="1"/>
  <c r="K591" i="29"/>
  <c r="J591" i="29"/>
  <c r="I591" i="29"/>
  <c r="H591" i="29"/>
  <c r="G591" i="29"/>
  <c r="AC591" i="29" s="1"/>
  <c r="F591" i="29"/>
  <c r="E591" i="29"/>
  <c r="D591" i="29"/>
  <c r="Y591" i="29" s="1"/>
  <c r="C591" i="29"/>
  <c r="A591" i="29" s="1"/>
  <c r="B591" i="29"/>
  <c r="AE591" i="29" s="1"/>
  <c r="AE590" i="29"/>
  <c r="V590" i="29"/>
  <c r="U590" i="29"/>
  <c r="M590" i="29"/>
  <c r="N590" i="29" s="1"/>
  <c r="L590" i="29"/>
  <c r="Z590" i="29" s="1"/>
  <c r="K590" i="29"/>
  <c r="J590" i="29"/>
  <c r="I590" i="29"/>
  <c r="S590" i="29" s="1"/>
  <c r="H590" i="29"/>
  <c r="O590" i="29" s="1"/>
  <c r="G590" i="29"/>
  <c r="AC590" i="29" s="1"/>
  <c r="F590" i="29"/>
  <c r="E590" i="29"/>
  <c r="D590" i="29"/>
  <c r="Y590" i="29" s="1"/>
  <c r="C590" i="29"/>
  <c r="A590" i="29" s="1"/>
  <c r="B590" i="29"/>
  <c r="Z589" i="29"/>
  <c r="Y589" i="29"/>
  <c r="U589" i="29"/>
  <c r="M589" i="29"/>
  <c r="N589" i="29" s="1"/>
  <c r="P589" i="29" s="1"/>
  <c r="L589" i="29"/>
  <c r="V589" i="29" s="1"/>
  <c r="K589" i="29"/>
  <c r="J589" i="29"/>
  <c r="I589" i="29"/>
  <c r="H589" i="29"/>
  <c r="O589" i="29" s="1"/>
  <c r="G589" i="29"/>
  <c r="AC589" i="29" s="1"/>
  <c r="F589" i="29"/>
  <c r="E589" i="29"/>
  <c r="D589" i="29"/>
  <c r="C589" i="29"/>
  <c r="B589" i="29"/>
  <c r="AE589" i="29" s="1"/>
  <c r="A589" i="29"/>
  <c r="V588" i="29"/>
  <c r="L588" i="29"/>
  <c r="K588" i="29"/>
  <c r="J588" i="29"/>
  <c r="H588" i="29"/>
  <c r="G588" i="29"/>
  <c r="AC588" i="29" s="1"/>
  <c r="F588" i="29"/>
  <c r="E588" i="29"/>
  <c r="D588" i="29"/>
  <c r="C588" i="29"/>
  <c r="A588" i="29" s="1"/>
  <c r="B588" i="29"/>
  <c r="AE588" i="29" s="1"/>
  <c r="Z587" i="29"/>
  <c r="V587" i="29"/>
  <c r="O587" i="29"/>
  <c r="L587" i="29"/>
  <c r="M587" i="29" s="1"/>
  <c r="N587" i="29" s="1"/>
  <c r="P587" i="29" s="1"/>
  <c r="K587" i="29"/>
  <c r="J587" i="29"/>
  <c r="H587" i="29"/>
  <c r="I587" i="29" s="1"/>
  <c r="G587" i="29"/>
  <c r="AC587" i="29" s="1"/>
  <c r="F587" i="29"/>
  <c r="E587" i="29"/>
  <c r="D587" i="29"/>
  <c r="Y587" i="29" s="1"/>
  <c r="C587" i="29"/>
  <c r="A587" i="29" s="1"/>
  <c r="B587" i="29"/>
  <c r="AE587" i="29" s="1"/>
  <c r="L586" i="29"/>
  <c r="M586" i="29" s="1"/>
  <c r="N586" i="29" s="1"/>
  <c r="K586" i="29"/>
  <c r="J586" i="29"/>
  <c r="H586" i="29"/>
  <c r="I586" i="29" s="1"/>
  <c r="S586" i="29" s="1"/>
  <c r="G586" i="29"/>
  <c r="AC586" i="29" s="1"/>
  <c r="F586" i="29"/>
  <c r="E586" i="29"/>
  <c r="D586" i="29"/>
  <c r="C586" i="29"/>
  <c r="A586" i="29" s="1"/>
  <c r="B586" i="29"/>
  <c r="AE586" i="29" s="1"/>
  <c r="AC585" i="29"/>
  <c r="M585" i="29"/>
  <c r="N585" i="29" s="1"/>
  <c r="L585" i="29"/>
  <c r="Z585" i="29" s="1"/>
  <c r="K585" i="29"/>
  <c r="J585" i="29"/>
  <c r="H585" i="29"/>
  <c r="O585" i="29" s="1"/>
  <c r="G585" i="29"/>
  <c r="F585" i="29"/>
  <c r="E585" i="29"/>
  <c r="D585" i="29"/>
  <c r="U585" i="29" s="1"/>
  <c r="C585" i="29"/>
  <c r="B585" i="29"/>
  <c r="AE585" i="29" s="1"/>
  <c r="A585" i="29"/>
  <c r="M584" i="29"/>
  <c r="N584" i="29" s="1"/>
  <c r="L584" i="29"/>
  <c r="V584" i="29" s="1"/>
  <c r="K584" i="29"/>
  <c r="J584" i="29"/>
  <c r="H584" i="29"/>
  <c r="G584" i="29"/>
  <c r="AC584" i="29" s="1"/>
  <c r="F584" i="29"/>
  <c r="E584" i="29"/>
  <c r="D584" i="29"/>
  <c r="C584" i="29"/>
  <c r="A584" i="29" s="1"/>
  <c r="B584" i="29"/>
  <c r="AE584" i="29" s="1"/>
  <c r="AC583" i="29"/>
  <c r="L583" i="29"/>
  <c r="K583" i="29"/>
  <c r="J583" i="29"/>
  <c r="H583" i="29"/>
  <c r="I583" i="29" s="1"/>
  <c r="G583" i="29"/>
  <c r="F583" i="29"/>
  <c r="E583" i="29"/>
  <c r="D583" i="29"/>
  <c r="C583" i="29"/>
  <c r="A583" i="29" s="1"/>
  <c r="B583" i="29"/>
  <c r="AE583" i="29" s="1"/>
  <c r="O582" i="29"/>
  <c r="AF582" i="29" s="1"/>
  <c r="L582" i="29"/>
  <c r="K582" i="29"/>
  <c r="J582" i="29"/>
  <c r="I582" i="29"/>
  <c r="S582" i="29" s="1"/>
  <c r="H582" i="29"/>
  <c r="G582" i="29"/>
  <c r="AC582" i="29" s="1"/>
  <c r="F582" i="29"/>
  <c r="E582" i="29"/>
  <c r="D582" i="29"/>
  <c r="C582" i="29"/>
  <c r="A582" i="29" s="1"/>
  <c r="B582" i="29"/>
  <c r="AE582" i="29" s="1"/>
  <c r="Y581" i="29"/>
  <c r="U581" i="29"/>
  <c r="S581" i="29"/>
  <c r="L581" i="29"/>
  <c r="V581" i="29" s="1"/>
  <c r="K581" i="29"/>
  <c r="J581" i="29"/>
  <c r="I581" i="29"/>
  <c r="H581" i="29"/>
  <c r="O581" i="29" s="1"/>
  <c r="G581" i="29"/>
  <c r="AC581" i="29" s="1"/>
  <c r="F581" i="29"/>
  <c r="E581" i="29"/>
  <c r="D581" i="29"/>
  <c r="C581" i="29"/>
  <c r="B581" i="29"/>
  <c r="AE581" i="29" s="1"/>
  <c r="A581" i="29"/>
  <c r="Y580" i="29"/>
  <c r="V580" i="29"/>
  <c r="U580" i="29"/>
  <c r="T580" i="29"/>
  <c r="L580" i="29"/>
  <c r="M580" i="29" s="1"/>
  <c r="N580" i="29" s="1"/>
  <c r="P580" i="29" s="1"/>
  <c r="K580" i="29"/>
  <c r="J580" i="29"/>
  <c r="H580" i="29"/>
  <c r="O580" i="29" s="1"/>
  <c r="G580" i="29"/>
  <c r="AC580" i="29" s="1"/>
  <c r="F580" i="29"/>
  <c r="E580" i="29"/>
  <c r="D580" i="29"/>
  <c r="C580" i="29"/>
  <c r="A580" i="29" s="1"/>
  <c r="B580" i="29"/>
  <c r="AE580" i="29" s="1"/>
  <c r="Y579" i="29"/>
  <c r="U579" i="29"/>
  <c r="O579" i="29"/>
  <c r="L579" i="29"/>
  <c r="V579" i="29" s="1"/>
  <c r="K579" i="29"/>
  <c r="J579" i="29"/>
  <c r="H579" i="29"/>
  <c r="I579" i="29" s="1"/>
  <c r="G579" i="29"/>
  <c r="AC579" i="29" s="1"/>
  <c r="F579" i="29"/>
  <c r="E579" i="29"/>
  <c r="D579" i="29"/>
  <c r="C579" i="29"/>
  <c r="A579" i="29" s="1"/>
  <c r="B579" i="29"/>
  <c r="AE579" i="29" s="1"/>
  <c r="L578" i="29"/>
  <c r="K578" i="29"/>
  <c r="J578" i="29"/>
  <c r="H578" i="29"/>
  <c r="G578" i="29"/>
  <c r="AC578" i="29" s="1"/>
  <c r="F578" i="29"/>
  <c r="E578" i="29"/>
  <c r="D578" i="29"/>
  <c r="Y578" i="29" s="1"/>
  <c r="C578" i="29"/>
  <c r="A578" i="29" s="1"/>
  <c r="B578" i="29"/>
  <c r="AE578" i="29" s="1"/>
  <c r="L577" i="29"/>
  <c r="V577" i="29" s="1"/>
  <c r="K577" i="29"/>
  <c r="J577" i="29"/>
  <c r="H577" i="29"/>
  <c r="G577" i="29"/>
  <c r="AC577" i="29" s="1"/>
  <c r="F577" i="29"/>
  <c r="E577" i="29"/>
  <c r="D577" i="29"/>
  <c r="U577" i="29" s="1"/>
  <c r="C577" i="29"/>
  <c r="A577" i="29" s="1"/>
  <c r="B577" i="29"/>
  <c r="AE577" i="29" s="1"/>
  <c r="Z576" i="29"/>
  <c r="Y576" i="29"/>
  <c r="U576" i="29"/>
  <c r="L576" i="29"/>
  <c r="V576" i="29" s="1"/>
  <c r="K576" i="29"/>
  <c r="J576" i="29"/>
  <c r="H576" i="29"/>
  <c r="O576" i="29" s="1"/>
  <c r="G576" i="29"/>
  <c r="AC576" i="29" s="1"/>
  <c r="F576" i="29"/>
  <c r="E576" i="29"/>
  <c r="D576" i="29"/>
  <c r="C576" i="29"/>
  <c r="B576" i="29"/>
  <c r="AE576" i="29" s="1"/>
  <c r="A576" i="29"/>
  <c r="AE575" i="29"/>
  <c r="Z575" i="29"/>
  <c r="L575" i="29"/>
  <c r="M575" i="29" s="1"/>
  <c r="N575" i="29" s="1"/>
  <c r="T575" i="29" s="1"/>
  <c r="K575" i="29"/>
  <c r="J575" i="29"/>
  <c r="H575" i="29"/>
  <c r="G575" i="29"/>
  <c r="AC575" i="29" s="1"/>
  <c r="F575" i="29"/>
  <c r="E575" i="29"/>
  <c r="D575" i="29"/>
  <c r="C575" i="29"/>
  <c r="A575" i="29" s="1"/>
  <c r="B575" i="29"/>
  <c r="AC574" i="29"/>
  <c r="L574" i="29"/>
  <c r="K574" i="29"/>
  <c r="J574" i="29"/>
  <c r="H574" i="29"/>
  <c r="G574" i="29"/>
  <c r="F574" i="29"/>
  <c r="E574" i="29"/>
  <c r="D574" i="29"/>
  <c r="Y574" i="29" s="1"/>
  <c r="C574" i="29"/>
  <c r="A574" i="29" s="1"/>
  <c r="B574" i="29"/>
  <c r="AE574" i="29" s="1"/>
  <c r="Z573" i="29"/>
  <c r="M573" i="29"/>
  <c r="N573" i="29" s="1"/>
  <c r="T573" i="29" s="1"/>
  <c r="L573" i="29"/>
  <c r="V573" i="29" s="1"/>
  <c r="K573" i="29"/>
  <c r="J573" i="29"/>
  <c r="I573" i="29"/>
  <c r="H573" i="29"/>
  <c r="O573" i="29" s="1"/>
  <c r="G573" i="29"/>
  <c r="AC573" i="29" s="1"/>
  <c r="F573" i="29"/>
  <c r="E573" i="29"/>
  <c r="D573" i="29"/>
  <c r="C573" i="29"/>
  <c r="A573" i="29" s="1"/>
  <c r="B573" i="29"/>
  <c r="AE573" i="29" s="1"/>
  <c r="M572" i="29"/>
  <c r="N572" i="29" s="1"/>
  <c r="L572" i="29"/>
  <c r="Z572" i="29" s="1"/>
  <c r="K572" i="29"/>
  <c r="J572" i="29"/>
  <c r="H572" i="29"/>
  <c r="I572" i="29" s="1"/>
  <c r="G572" i="29"/>
  <c r="AC572" i="29" s="1"/>
  <c r="F572" i="29"/>
  <c r="E572" i="29"/>
  <c r="D572" i="29"/>
  <c r="Y572" i="29" s="1"/>
  <c r="C572" i="29"/>
  <c r="A572" i="29" s="1"/>
  <c r="B572" i="29"/>
  <c r="AE572" i="29" s="1"/>
  <c r="O571" i="29"/>
  <c r="N571" i="29"/>
  <c r="M571" i="29"/>
  <c r="L571" i="29"/>
  <c r="V571" i="29" s="1"/>
  <c r="K571" i="29"/>
  <c r="J571" i="29"/>
  <c r="H571" i="29"/>
  <c r="I571" i="29" s="1"/>
  <c r="G571" i="29"/>
  <c r="AC571" i="29" s="1"/>
  <c r="F571" i="29"/>
  <c r="E571" i="29"/>
  <c r="D571" i="29"/>
  <c r="Y571" i="29" s="1"/>
  <c r="C571" i="29"/>
  <c r="A571" i="29" s="1"/>
  <c r="B571" i="29"/>
  <c r="AE571" i="29" s="1"/>
  <c r="O570" i="29"/>
  <c r="AF570" i="29" s="1"/>
  <c r="M570" i="29"/>
  <c r="N570" i="29" s="1"/>
  <c r="L570" i="29"/>
  <c r="V570" i="29" s="1"/>
  <c r="K570" i="29"/>
  <c r="J570" i="29"/>
  <c r="H570" i="29"/>
  <c r="I570" i="29" s="1"/>
  <c r="S570" i="29" s="1"/>
  <c r="G570" i="29"/>
  <c r="AC570" i="29" s="1"/>
  <c r="F570" i="29"/>
  <c r="E570" i="29"/>
  <c r="D570" i="29"/>
  <c r="U570" i="29" s="1"/>
  <c r="C570" i="29"/>
  <c r="A570" i="29" s="1"/>
  <c r="B570" i="29"/>
  <c r="AE570" i="29" s="1"/>
  <c r="Z569" i="29"/>
  <c r="L569" i="29"/>
  <c r="M569" i="29" s="1"/>
  <c r="N569" i="29" s="1"/>
  <c r="T569" i="29" s="1"/>
  <c r="K569" i="29"/>
  <c r="J569" i="29"/>
  <c r="H569" i="29"/>
  <c r="G569" i="29"/>
  <c r="AC569" i="29" s="1"/>
  <c r="F569" i="29"/>
  <c r="E569" i="29"/>
  <c r="D569" i="29"/>
  <c r="U569" i="29" s="1"/>
  <c r="C569" i="29"/>
  <c r="B569" i="29"/>
  <c r="AE569" i="29" s="1"/>
  <c r="A569" i="29"/>
  <c r="AE568" i="29"/>
  <c r="Z568" i="29"/>
  <c r="U568" i="29"/>
  <c r="M568" i="29"/>
  <c r="N568" i="29" s="1"/>
  <c r="L568" i="29"/>
  <c r="V568" i="29" s="1"/>
  <c r="K568" i="29"/>
  <c r="J568" i="29"/>
  <c r="H568" i="29"/>
  <c r="I568" i="29" s="1"/>
  <c r="S568" i="29" s="1"/>
  <c r="G568" i="29"/>
  <c r="AC568" i="29" s="1"/>
  <c r="F568" i="29"/>
  <c r="E568" i="29"/>
  <c r="D568" i="29"/>
  <c r="Y568" i="29" s="1"/>
  <c r="C568" i="29"/>
  <c r="A568" i="29" s="1"/>
  <c r="B568" i="29"/>
  <c r="V567" i="29"/>
  <c r="L567" i="29"/>
  <c r="M567" i="29" s="1"/>
  <c r="N567" i="29" s="1"/>
  <c r="K567" i="29"/>
  <c r="J567" i="29"/>
  <c r="H567" i="29"/>
  <c r="G567" i="29"/>
  <c r="AC567" i="29" s="1"/>
  <c r="F567" i="29"/>
  <c r="E567" i="29"/>
  <c r="D567" i="29"/>
  <c r="C567" i="29"/>
  <c r="A567" i="29" s="1"/>
  <c r="B567" i="29"/>
  <c r="AE567" i="29" s="1"/>
  <c r="Y566" i="29"/>
  <c r="V566" i="29"/>
  <c r="U566" i="29"/>
  <c r="M566" i="29"/>
  <c r="N566" i="29" s="1"/>
  <c r="P566" i="29" s="1"/>
  <c r="L566" i="29"/>
  <c r="Z566" i="29" s="1"/>
  <c r="K566" i="29"/>
  <c r="J566" i="29"/>
  <c r="H566" i="29"/>
  <c r="O566" i="29" s="1"/>
  <c r="G566" i="29"/>
  <c r="AC566" i="29" s="1"/>
  <c r="F566" i="29"/>
  <c r="E566" i="29"/>
  <c r="D566" i="29"/>
  <c r="C566" i="29"/>
  <c r="B566" i="29"/>
  <c r="AE566" i="29" s="1"/>
  <c r="A566" i="29"/>
  <c r="L565" i="29"/>
  <c r="V565" i="29" s="1"/>
  <c r="K565" i="29"/>
  <c r="J565" i="29"/>
  <c r="H565" i="29"/>
  <c r="G565" i="29"/>
  <c r="AC565" i="29" s="1"/>
  <c r="F565" i="29"/>
  <c r="E565" i="29"/>
  <c r="D565" i="29"/>
  <c r="C565" i="29"/>
  <c r="A565" i="29" s="1"/>
  <c r="B565" i="29"/>
  <c r="AE565" i="29" s="1"/>
  <c r="L564" i="29"/>
  <c r="V564" i="29" s="1"/>
  <c r="K564" i="29"/>
  <c r="J564" i="29"/>
  <c r="H564" i="29"/>
  <c r="G564" i="29"/>
  <c r="AC564" i="29" s="1"/>
  <c r="F564" i="29"/>
  <c r="E564" i="29"/>
  <c r="D564" i="29"/>
  <c r="Y564" i="29" s="1"/>
  <c r="C564" i="29"/>
  <c r="B564" i="29"/>
  <c r="AE564" i="29" s="1"/>
  <c r="A564" i="29"/>
  <c r="AC563" i="29"/>
  <c r="Z563" i="29"/>
  <c r="V563" i="29"/>
  <c r="M563" i="29"/>
  <c r="N563" i="29" s="1"/>
  <c r="L563" i="29"/>
  <c r="K563" i="29"/>
  <c r="J563" i="29"/>
  <c r="H563" i="29"/>
  <c r="G563" i="29"/>
  <c r="F563" i="29"/>
  <c r="E563" i="29"/>
  <c r="D563" i="29"/>
  <c r="Y563" i="29" s="1"/>
  <c r="C563" i="29"/>
  <c r="A563" i="29" s="1"/>
  <c r="B563" i="29"/>
  <c r="AE563" i="29" s="1"/>
  <c r="AE562" i="29"/>
  <c r="Z562" i="29"/>
  <c r="V562" i="29"/>
  <c r="M562" i="29"/>
  <c r="N562" i="29" s="1"/>
  <c r="T562" i="29" s="1"/>
  <c r="L562" i="29"/>
  <c r="K562" i="29"/>
  <c r="J562" i="29"/>
  <c r="H562" i="29"/>
  <c r="I562" i="29" s="1"/>
  <c r="S562" i="29" s="1"/>
  <c r="G562" i="29"/>
  <c r="AC562" i="29" s="1"/>
  <c r="F562" i="29"/>
  <c r="E562" i="29"/>
  <c r="D562" i="29"/>
  <c r="U562" i="29" s="1"/>
  <c r="C562" i="29"/>
  <c r="A562" i="29" s="1"/>
  <c r="B562" i="29"/>
  <c r="AC561" i="29"/>
  <c r="O561" i="29"/>
  <c r="L561" i="29"/>
  <c r="K561" i="29"/>
  <c r="J561" i="29"/>
  <c r="H561" i="29"/>
  <c r="I561" i="29" s="1"/>
  <c r="G561" i="29"/>
  <c r="F561" i="29"/>
  <c r="E561" i="29"/>
  <c r="D561" i="29"/>
  <c r="C561" i="29"/>
  <c r="A561" i="29" s="1"/>
  <c r="B561" i="29"/>
  <c r="AE561" i="29" s="1"/>
  <c r="AE560" i="29"/>
  <c r="Z560" i="29"/>
  <c r="Y560" i="29"/>
  <c r="U560" i="29"/>
  <c r="M560" i="29"/>
  <c r="N560" i="29" s="1"/>
  <c r="T560" i="29" s="1"/>
  <c r="L560" i="29"/>
  <c r="V560" i="29" s="1"/>
  <c r="K560" i="29"/>
  <c r="J560" i="29"/>
  <c r="I560" i="29"/>
  <c r="H560" i="29"/>
  <c r="O560" i="29" s="1"/>
  <c r="G560" i="29"/>
  <c r="AC560" i="29" s="1"/>
  <c r="F560" i="29"/>
  <c r="E560" i="29"/>
  <c r="D560" i="29"/>
  <c r="C560" i="29"/>
  <c r="B560" i="29"/>
  <c r="A560" i="29"/>
  <c r="Z559" i="29"/>
  <c r="V559" i="29"/>
  <c r="U559" i="29"/>
  <c r="L559" i="29"/>
  <c r="M559" i="29" s="1"/>
  <c r="N559" i="29" s="1"/>
  <c r="T559" i="29" s="1"/>
  <c r="K559" i="29"/>
  <c r="J559" i="29"/>
  <c r="H559" i="29"/>
  <c r="G559" i="29"/>
  <c r="AC559" i="29" s="1"/>
  <c r="F559" i="29"/>
  <c r="E559" i="29"/>
  <c r="D559" i="29"/>
  <c r="Y559" i="29" s="1"/>
  <c r="C559" i="29"/>
  <c r="A559" i="29" s="1"/>
  <c r="B559" i="29"/>
  <c r="AE559" i="29" s="1"/>
  <c r="AE558" i="29"/>
  <c r="V558" i="29"/>
  <c r="L558" i="29"/>
  <c r="Z558" i="29" s="1"/>
  <c r="K558" i="29"/>
  <c r="J558" i="29"/>
  <c r="H558" i="29"/>
  <c r="G558" i="29"/>
  <c r="AC558" i="29" s="1"/>
  <c r="F558" i="29"/>
  <c r="E558" i="29"/>
  <c r="D558" i="29"/>
  <c r="U558" i="29" s="1"/>
  <c r="C558" i="29"/>
  <c r="A558" i="29" s="1"/>
  <c r="B558" i="29"/>
  <c r="AC557" i="29"/>
  <c r="Y557" i="29"/>
  <c r="V557" i="29"/>
  <c r="U557" i="29"/>
  <c r="L557" i="29"/>
  <c r="Z557" i="29" s="1"/>
  <c r="K557" i="29"/>
  <c r="J557" i="29"/>
  <c r="I557" i="29"/>
  <c r="H557" i="29"/>
  <c r="O557" i="29" s="1"/>
  <c r="G557" i="29"/>
  <c r="F557" i="29"/>
  <c r="E557" i="29"/>
  <c r="D557" i="29"/>
  <c r="C557" i="29"/>
  <c r="B557" i="29"/>
  <c r="AE557" i="29" s="1"/>
  <c r="A557" i="29"/>
  <c r="Y556" i="29"/>
  <c r="O556" i="29"/>
  <c r="L556" i="29"/>
  <c r="Z556" i="29" s="1"/>
  <c r="K556" i="29"/>
  <c r="J556" i="29"/>
  <c r="I556" i="29"/>
  <c r="S556" i="29" s="1"/>
  <c r="H556" i="29"/>
  <c r="G556" i="29"/>
  <c r="AC556" i="29" s="1"/>
  <c r="F556" i="29"/>
  <c r="E556" i="29"/>
  <c r="D556" i="29"/>
  <c r="U556" i="29" s="1"/>
  <c r="C556" i="29"/>
  <c r="B556" i="29"/>
  <c r="AE556" i="29" s="1"/>
  <c r="A556" i="29"/>
  <c r="U555" i="29"/>
  <c r="O555" i="29"/>
  <c r="M555" i="29"/>
  <c r="N555" i="29" s="1"/>
  <c r="P555" i="29" s="1"/>
  <c r="L555" i="29"/>
  <c r="K555" i="29"/>
  <c r="J555" i="29"/>
  <c r="I555" i="29"/>
  <c r="H555" i="29"/>
  <c r="G555" i="29"/>
  <c r="AC555" i="29" s="1"/>
  <c r="F555" i="29"/>
  <c r="E555" i="29"/>
  <c r="D555" i="29"/>
  <c r="Y555" i="29" s="1"/>
  <c r="C555" i="29"/>
  <c r="A555" i="29" s="1"/>
  <c r="B555" i="29"/>
  <c r="AE555" i="29" s="1"/>
  <c r="Z554" i="29"/>
  <c r="U554" i="29"/>
  <c r="S554" i="29"/>
  <c r="O554" i="29"/>
  <c r="L554" i="29"/>
  <c r="M554" i="29" s="1"/>
  <c r="N554" i="29" s="1"/>
  <c r="K554" i="29"/>
  <c r="J554" i="29"/>
  <c r="I554" i="29"/>
  <c r="H554" i="29"/>
  <c r="G554" i="29"/>
  <c r="AC554" i="29" s="1"/>
  <c r="F554" i="29"/>
  <c r="E554" i="29"/>
  <c r="D554" i="29"/>
  <c r="Y554" i="29" s="1"/>
  <c r="C554" i="29"/>
  <c r="B554" i="29"/>
  <c r="AE554" i="29" s="1"/>
  <c r="A554" i="29"/>
  <c r="L553" i="29"/>
  <c r="K553" i="29"/>
  <c r="J553" i="29"/>
  <c r="H553" i="29"/>
  <c r="O553" i="29" s="1"/>
  <c r="G553" i="29"/>
  <c r="AC553" i="29" s="1"/>
  <c r="F553" i="29"/>
  <c r="E553" i="29"/>
  <c r="D553" i="29"/>
  <c r="U553" i="29" s="1"/>
  <c r="C553" i="29"/>
  <c r="A553" i="29" s="1"/>
  <c r="B553" i="29"/>
  <c r="AE553" i="29" s="1"/>
  <c r="AE552" i="29"/>
  <c r="L552" i="29"/>
  <c r="K552" i="29"/>
  <c r="J552" i="29"/>
  <c r="H552" i="29"/>
  <c r="O552" i="29" s="1"/>
  <c r="G552" i="29"/>
  <c r="AC552" i="29" s="1"/>
  <c r="F552" i="29"/>
  <c r="E552" i="29"/>
  <c r="D552" i="29"/>
  <c r="Y552" i="29" s="1"/>
  <c r="C552" i="29"/>
  <c r="B552" i="29"/>
  <c r="A552" i="29"/>
  <c r="Z551" i="29"/>
  <c r="V551" i="29"/>
  <c r="U551" i="29"/>
  <c r="N551" i="29"/>
  <c r="M551" i="29"/>
  <c r="L551" i="29"/>
  <c r="K551" i="29"/>
  <c r="J551" i="29"/>
  <c r="H551" i="29"/>
  <c r="I551" i="29" s="1"/>
  <c r="S551" i="29" s="1"/>
  <c r="G551" i="29"/>
  <c r="AC551" i="29" s="1"/>
  <c r="F551" i="29"/>
  <c r="E551" i="29"/>
  <c r="D551" i="29"/>
  <c r="Y551" i="29" s="1"/>
  <c r="C551" i="29"/>
  <c r="A551" i="29" s="1"/>
  <c r="B551" i="29"/>
  <c r="AE551" i="29" s="1"/>
  <c r="AE550" i="29"/>
  <c r="Z550" i="29"/>
  <c r="L550" i="29"/>
  <c r="V550" i="29" s="1"/>
  <c r="K550" i="29"/>
  <c r="J550" i="29"/>
  <c r="H550" i="29"/>
  <c r="I550" i="29" s="1"/>
  <c r="G550" i="29"/>
  <c r="AC550" i="29" s="1"/>
  <c r="F550" i="29"/>
  <c r="E550" i="29"/>
  <c r="D550" i="29"/>
  <c r="C550" i="29"/>
  <c r="A550" i="29" s="1"/>
  <c r="B550" i="29"/>
  <c r="AE549" i="29"/>
  <c r="Z549" i="29"/>
  <c r="V549" i="29"/>
  <c r="M549" i="29"/>
  <c r="N549" i="29" s="1"/>
  <c r="L549" i="29"/>
  <c r="K549" i="29"/>
  <c r="J549" i="29"/>
  <c r="H549" i="29"/>
  <c r="G549" i="29"/>
  <c r="AC549" i="29" s="1"/>
  <c r="F549" i="29"/>
  <c r="E549" i="29"/>
  <c r="D549" i="29"/>
  <c r="Y549" i="29" s="1"/>
  <c r="C549" i="29"/>
  <c r="A549" i="29" s="1"/>
  <c r="B549" i="29"/>
  <c r="V548" i="29"/>
  <c r="O548" i="29"/>
  <c r="AF548" i="29" s="1"/>
  <c r="M548" i="29"/>
  <c r="N548" i="29" s="1"/>
  <c r="P548" i="29" s="1"/>
  <c r="L548" i="29"/>
  <c r="Z548" i="29" s="1"/>
  <c r="K548" i="29"/>
  <c r="J548" i="29"/>
  <c r="H548" i="29"/>
  <c r="I548" i="29" s="1"/>
  <c r="S548" i="29" s="1"/>
  <c r="G548" i="29"/>
  <c r="AC548" i="29" s="1"/>
  <c r="F548" i="29"/>
  <c r="E548" i="29"/>
  <c r="D548" i="29"/>
  <c r="C548" i="29"/>
  <c r="A548" i="29" s="1"/>
  <c r="B548" i="29"/>
  <c r="AE548" i="29" s="1"/>
  <c r="Y547" i="29"/>
  <c r="L547" i="29"/>
  <c r="K547" i="29"/>
  <c r="J547" i="29"/>
  <c r="I547" i="29"/>
  <c r="S547" i="29" s="1"/>
  <c r="H547" i="29"/>
  <c r="O547" i="29" s="1"/>
  <c r="G547" i="29"/>
  <c r="AC547" i="29" s="1"/>
  <c r="F547" i="29"/>
  <c r="E547" i="29"/>
  <c r="D547" i="29"/>
  <c r="U547" i="29" s="1"/>
  <c r="C547" i="29"/>
  <c r="A547" i="29" s="1"/>
  <c r="B547" i="29"/>
  <c r="AE547" i="29" s="1"/>
  <c r="M546" i="29"/>
  <c r="N546" i="29" s="1"/>
  <c r="T546" i="29" s="1"/>
  <c r="L546" i="29"/>
  <c r="V546" i="29" s="1"/>
  <c r="K546" i="29"/>
  <c r="J546" i="29"/>
  <c r="I546" i="29"/>
  <c r="H546" i="29"/>
  <c r="O546" i="29" s="1"/>
  <c r="G546" i="29"/>
  <c r="AC546" i="29" s="1"/>
  <c r="F546" i="29"/>
  <c r="E546" i="29"/>
  <c r="D546" i="29"/>
  <c r="U546" i="29" s="1"/>
  <c r="C546" i="29"/>
  <c r="B546" i="29"/>
  <c r="AE546" i="29" s="1"/>
  <c r="A546" i="29"/>
  <c r="O545" i="29"/>
  <c r="M545" i="29"/>
  <c r="N545" i="29" s="1"/>
  <c r="T545" i="29" s="1"/>
  <c r="L545" i="29"/>
  <c r="K545" i="29"/>
  <c r="J545" i="29"/>
  <c r="H545" i="29"/>
  <c r="I545" i="29" s="1"/>
  <c r="G545" i="29"/>
  <c r="AC545" i="29" s="1"/>
  <c r="F545" i="29"/>
  <c r="E545" i="29"/>
  <c r="D545" i="29"/>
  <c r="C545" i="29"/>
  <c r="A545" i="29" s="1"/>
  <c r="B545" i="29"/>
  <c r="AE545" i="29" s="1"/>
  <c r="V544" i="29"/>
  <c r="L544" i="29"/>
  <c r="M544" i="29" s="1"/>
  <c r="N544" i="29" s="1"/>
  <c r="T544" i="29" s="1"/>
  <c r="K544" i="29"/>
  <c r="J544" i="29"/>
  <c r="H544" i="29"/>
  <c r="G544" i="29"/>
  <c r="AC544" i="29" s="1"/>
  <c r="F544" i="29"/>
  <c r="E544" i="29"/>
  <c r="D544" i="29"/>
  <c r="C544" i="29"/>
  <c r="A544" i="29" s="1"/>
  <c r="B544" i="29"/>
  <c r="AE544" i="29" s="1"/>
  <c r="M543" i="29"/>
  <c r="N543" i="29" s="1"/>
  <c r="T543" i="29" s="1"/>
  <c r="L543" i="29"/>
  <c r="Z543" i="29" s="1"/>
  <c r="K543" i="29"/>
  <c r="J543" i="29"/>
  <c r="I543" i="29"/>
  <c r="H543" i="29"/>
  <c r="O543" i="29" s="1"/>
  <c r="G543" i="29"/>
  <c r="AC543" i="29" s="1"/>
  <c r="F543" i="29"/>
  <c r="E543" i="29"/>
  <c r="D543" i="29"/>
  <c r="Y543" i="29" s="1"/>
  <c r="C543" i="29"/>
  <c r="A543" i="29" s="1"/>
  <c r="B543" i="29"/>
  <c r="AE543" i="29" s="1"/>
  <c r="AE542" i="29"/>
  <c r="Y542" i="29"/>
  <c r="M542" i="29"/>
  <c r="N542" i="29" s="1"/>
  <c r="L542" i="29"/>
  <c r="V542" i="29" s="1"/>
  <c r="K542" i="29"/>
  <c r="J542" i="29"/>
  <c r="I542" i="29"/>
  <c r="H542" i="29"/>
  <c r="O542" i="29" s="1"/>
  <c r="G542" i="29"/>
  <c r="AC542" i="29" s="1"/>
  <c r="F542" i="29"/>
  <c r="E542" i="29"/>
  <c r="D542" i="29"/>
  <c r="U542" i="29" s="1"/>
  <c r="C542" i="29"/>
  <c r="A542" i="29" s="1"/>
  <c r="B542" i="29"/>
  <c r="Y541" i="29"/>
  <c r="L541" i="29"/>
  <c r="M541" i="29" s="1"/>
  <c r="N541" i="29" s="1"/>
  <c r="K541" i="29"/>
  <c r="J541" i="29"/>
  <c r="H541" i="29"/>
  <c r="G541" i="29"/>
  <c r="AC541" i="29" s="1"/>
  <c r="F541" i="29"/>
  <c r="E541" i="29"/>
  <c r="D541" i="29"/>
  <c r="U541" i="29" s="1"/>
  <c r="C541" i="29"/>
  <c r="B541" i="29"/>
  <c r="AE541" i="29" s="1"/>
  <c r="A541" i="29"/>
  <c r="Y540" i="29"/>
  <c r="V540" i="29"/>
  <c r="U540" i="29"/>
  <c r="L540" i="29"/>
  <c r="K540" i="29"/>
  <c r="J540" i="29"/>
  <c r="H540" i="29"/>
  <c r="I540" i="29" s="1"/>
  <c r="G540" i="29"/>
  <c r="AC540" i="29" s="1"/>
  <c r="F540" i="29"/>
  <c r="E540" i="29"/>
  <c r="D540" i="29"/>
  <c r="C540" i="29"/>
  <c r="A540" i="29" s="1"/>
  <c r="B540" i="29"/>
  <c r="AE540" i="29" s="1"/>
  <c r="AE539" i="29"/>
  <c r="Z539" i="29"/>
  <c r="U539" i="29"/>
  <c r="O539" i="29"/>
  <c r="M539" i="29"/>
  <c r="N539" i="29" s="1"/>
  <c r="L539" i="29"/>
  <c r="V539" i="29" s="1"/>
  <c r="K539" i="29"/>
  <c r="J539" i="29"/>
  <c r="I539" i="29"/>
  <c r="S539" i="29" s="1"/>
  <c r="H539" i="29"/>
  <c r="G539" i="29"/>
  <c r="AC539" i="29" s="1"/>
  <c r="F539" i="29"/>
  <c r="E539" i="29"/>
  <c r="D539" i="29"/>
  <c r="Y539" i="29" s="1"/>
  <c r="C539" i="29"/>
  <c r="B539" i="29"/>
  <c r="A539" i="29"/>
  <c r="AE538" i="29"/>
  <c r="Z538" i="29"/>
  <c r="O538" i="29"/>
  <c r="M538" i="29"/>
  <c r="N538" i="29" s="1"/>
  <c r="L538" i="29"/>
  <c r="V538" i="29" s="1"/>
  <c r="K538" i="29"/>
  <c r="J538" i="29"/>
  <c r="I538" i="29"/>
  <c r="S538" i="29" s="1"/>
  <c r="H538" i="29"/>
  <c r="G538" i="29"/>
  <c r="AC538" i="29" s="1"/>
  <c r="F538" i="29"/>
  <c r="E538" i="29"/>
  <c r="D538" i="29"/>
  <c r="U538" i="29" s="1"/>
  <c r="C538" i="29"/>
  <c r="B538" i="29"/>
  <c r="A538" i="29"/>
  <c r="Z537" i="29"/>
  <c r="Y537" i="29"/>
  <c r="U537" i="29"/>
  <c r="L537" i="29"/>
  <c r="V537" i="29" s="1"/>
  <c r="K537" i="29"/>
  <c r="J537" i="29"/>
  <c r="I537" i="29"/>
  <c r="S537" i="29" s="1"/>
  <c r="H537" i="29"/>
  <c r="O537" i="29" s="1"/>
  <c r="G537" i="29"/>
  <c r="AC537" i="29" s="1"/>
  <c r="F537" i="29"/>
  <c r="E537" i="29"/>
  <c r="D537" i="29"/>
  <c r="C537" i="29"/>
  <c r="B537" i="29"/>
  <c r="AE537" i="29" s="1"/>
  <c r="A537" i="29"/>
  <c r="AE536" i="29"/>
  <c r="Z536" i="29"/>
  <c r="L536" i="29"/>
  <c r="K536" i="29"/>
  <c r="J536" i="29"/>
  <c r="H536" i="29"/>
  <c r="O536" i="29" s="1"/>
  <c r="G536" i="29"/>
  <c r="AC536" i="29" s="1"/>
  <c r="F536" i="29"/>
  <c r="E536" i="29"/>
  <c r="D536" i="29"/>
  <c r="C536" i="29"/>
  <c r="B536" i="29"/>
  <c r="A536" i="29"/>
  <c r="AE535" i="29"/>
  <c r="V535" i="29"/>
  <c r="P535" i="29"/>
  <c r="M535" i="29"/>
  <c r="N535" i="29" s="1"/>
  <c r="T535" i="29" s="1"/>
  <c r="L535" i="29"/>
  <c r="Z535" i="29" s="1"/>
  <c r="K535" i="29"/>
  <c r="J535" i="29"/>
  <c r="H535" i="29"/>
  <c r="I535" i="29" s="1"/>
  <c r="S535" i="29" s="1"/>
  <c r="G535" i="29"/>
  <c r="AC535" i="29" s="1"/>
  <c r="F535" i="29"/>
  <c r="E535" i="29"/>
  <c r="D535" i="29"/>
  <c r="U535" i="29" s="1"/>
  <c r="C535" i="29"/>
  <c r="A535" i="29" s="1"/>
  <c r="B535" i="29"/>
  <c r="Y534" i="29"/>
  <c r="L534" i="29"/>
  <c r="M534" i="29" s="1"/>
  <c r="N534" i="29" s="1"/>
  <c r="K534" i="29"/>
  <c r="J534" i="29"/>
  <c r="I534" i="29"/>
  <c r="S534" i="29" s="1"/>
  <c r="H534" i="29"/>
  <c r="O534" i="29" s="1"/>
  <c r="AF534" i="29" s="1"/>
  <c r="G534" i="29"/>
  <c r="AC534" i="29" s="1"/>
  <c r="F534" i="29"/>
  <c r="E534" i="29"/>
  <c r="D534" i="29"/>
  <c r="U534" i="29" s="1"/>
  <c r="C534" i="29"/>
  <c r="A534" i="29" s="1"/>
  <c r="B534" i="29"/>
  <c r="AE534" i="29" s="1"/>
  <c r="L533" i="29"/>
  <c r="V533" i="29" s="1"/>
  <c r="K533" i="29"/>
  <c r="J533" i="29"/>
  <c r="H533" i="29"/>
  <c r="G533" i="29"/>
  <c r="AC533" i="29" s="1"/>
  <c r="F533" i="29"/>
  <c r="E533" i="29"/>
  <c r="D533" i="29"/>
  <c r="Y533" i="29" s="1"/>
  <c r="C533" i="29"/>
  <c r="A533" i="29" s="1"/>
  <c r="B533" i="29"/>
  <c r="AE533" i="29" s="1"/>
  <c r="AC532" i="29"/>
  <c r="Y532" i="29"/>
  <c r="L532" i="29"/>
  <c r="K532" i="29"/>
  <c r="J532" i="29"/>
  <c r="H532" i="29"/>
  <c r="G532" i="29"/>
  <c r="F532" i="29"/>
  <c r="E532" i="29"/>
  <c r="D532" i="29"/>
  <c r="U532" i="29" s="1"/>
  <c r="C532" i="29"/>
  <c r="A532" i="29" s="1"/>
  <c r="B532" i="29"/>
  <c r="AE532" i="29" s="1"/>
  <c r="AE531" i="29"/>
  <c r="V531" i="29"/>
  <c r="P531" i="29"/>
  <c r="L531" i="29"/>
  <c r="M531" i="29" s="1"/>
  <c r="N531" i="29" s="1"/>
  <c r="T531" i="29" s="1"/>
  <c r="K531" i="29"/>
  <c r="J531" i="29"/>
  <c r="H531" i="29"/>
  <c r="G531" i="29"/>
  <c r="AC531" i="29" s="1"/>
  <c r="F531" i="29"/>
  <c r="E531" i="29"/>
  <c r="D531" i="29"/>
  <c r="U531" i="29" s="1"/>
  <c r="C531" i="29"/>
  <c r="A531" i="29" s="1"/>
  <c r="B531" i="29"/>
  <c r="Z530" i="29"/>
  <c r="M530" i="29"/>
  <c r="N530" i="29" s="1"/>
  <c r="L530" i="29"/>
  <c r="V530" i="29" s="1"/>
  <c r="K530" i="29"/>
  <c r="J530" i="29"/>
  <c r="H530" i="29"/>
  <c r="G530" i="29"/>
  <c r="AC530" i="29" s="1"/>
  <c r="F530" i="29"/>
  <c r="E530" i="29"/>
  <c r="D530" i="29"/>
  <c r="C530" i="29"/>
  <c r="A530" i="29" s="1"/>
  <c r="B530" i="29"/>
  <c r="AE530" i="29" s="1"/>
  <c r="Z529" i="29"/>
  <c r="Y529" i="29"/>
  <c r="U529" i="29"/>
  <c r="L529" i="29"/>
  <c r="K529" i="29"/>
  <c r="J529" i="29"/>
  <c r="H529" i="29"/>
  <c r="O529" i="29" s="1"/>
  <c r="G529" i="29"/>
  <c r="AC529" i="29" s="1"/>
  <c r="F529" i="29"/>
  <c r="E529" i="29"/>
  <c r="D529" i="29"/>
  <c r="C529" i="29"/>
  <c r="A529" i="29" s="1"/>
  <c r="B529" i="29"/>
  <c r="AE529" i="29" s="1"/>
  <c r="AE528" i="29"/>
  <c r="L528" i="29"/>
  <c r="K528" i="29"/>
  <c r="J528" i="29"/>
  <c r="H528" i="29"/>
  <c r="I528" i="29" s="1"/>
  <c r="G528" i="29"/>
  <c r="AC528" i="29" s="1"/>
  <c r="F528" i="29"/>
  <c r="E528" i="29"/>
  <c r="D528" i="29"/>
  <c r="C528" i="29"/>
  <c r="A528" i="29" s="1"/>
  <c r="B528" i="29"/>
  <c r="Y527" i="29"/>
  <c r="U527" i="29"/>
  <c r="M527" i="29"/>
  <c r="N527" i="29" s="1"/>
  <c r="P527" i="29" s="1"/>
  <c r="L527" i="29"/>
  <c r="Z527" i="29" s="1"/>
  <c r="K527" i="29"/>
  <c r="J527" i="29"/>
  <c r="I527" i="29"/>
  <c r="H527" i="29"/>
  <c r="O527" i="29" s="1"/>
  <c r="G527" i="29"/>
  <c r="AC527" i="29" s="1"/>
  <c r="F527" i="29"/>
  <c r="E527" i="29"/>
  <c r="D527" i="29"/>
  <c r="C527" i="29"/>
  <c r="A527" i="29" s="1"/>
  <c r="B527" i="29"/>
  <c r="AE527" i="29" s="1"/>
  <c r="Z526" i="29"/>
  <c r="L526" i="29"/>
  <c r="K526" i="29"/>
  <c r="J526" i="29"/>
  <c r="I526" i="29"/>
  <c r="S526" i="29" s="1"/>
  <c r="H526" i="29"/>
  <c r="O526" i="29" s="1"/>
  <c r="G526" i="29"/>
  <c r="AC526" i="29" s="1"/>
  <c r="F526" i="29"/>
  <c r="E526" i="29"/>
  <c r="D526" i="29"/>
  <c r="C526" i="29"/>
  <c r="B526" i="29"/>
  <c r="AE526" i="29" s="1"/>
  <c r="A526" i="29"/>
  <c r="Y525" i="29"/>
  <c r="U525" i="29"/>
  <c r="M525" i="29"/>
  <c r="N525" i="29" s="1"/>
  <c r="L525" i="29"/>
  <c r="K525" i="29"/>
  <c r="J525" i="29"/>
  <c r="I525" i="29"/>
  <c r="H525" i="29"/>
  <c r="O525" i="29" s="1"/>
  <c r="G525" i="29"/>
  <c r="AC525" i="29" s="1"/>
  <c r="F525" i="29"/>
  <c r="E525" i="29"/>
  <c r="D525" i="29"/>
  <c r="C525" i="29"/>
  <c r="A525" i="29" s="1"/>
  <c r="B525" i="29"/>
  <c r="AE525" i="29" s="1"/>
  <c r="AE524" i="29"/>
  <c r="Y524" i="29"/>
  <c r="U524" i="29"/>
  <c r="L524" i="29"/>
  <c r="K524" i="29"/>
  <c r="J524" i="29"/>
  <c r="H524" i="29"/>
  <c r="G524" i="29"/>
  <c r="AC524" i="29" s="1"/>
  <c r="F524" i="29"/>
  <c r="E524" i="29"/>
  <c r="D524" i="29"/>
  <c r="C524" i="29"/>
  <c r="A524" i="29" s="1"/>
  <c r="B524" i="29"/>
  <c r="Y523" i="29"/>
  <c r="O523" i="29"/>
  <c r="M523" i="29"/>
  <c r="N523" i="29" s="1"/>
  <c r="L523" i="29"/>
  <c r="V523" i="29" s="1"/>
  <c r="K523" i="29"/>
  <c r="J523" i="29"/>
  <c r="H523" i="29"/>
  <c r="I523" i="29" s="1"/>
  <c r="G523" i="29"/>
  <c r="AC523" i="29" s="1"/>
  <c r="F523" i="29"/>
  <c r="E523" i="29"/>
  <c r="D523" i="29"/>
  <c r="U523" i="29" s="1"/>
  <c r="C523" i="29"/>
  <c r="A523" i="29" s="1"/>
  <c r="B523" i="29"/>
  <c r="AE523" i="29" s="1"/>
  <c r="Z522" i="29"/>
  <c r="M522" i="29"/>
  <c r="N522" i="29" s="1"/>
  <c r="P522" i="29" s="1"/>
  <c r="L522" i="29"/>
  <c r="V522" i="29" s="1"/>
  <c r="K522" i="29"/>
  <c r="J522" i="29"/>
  <c r="H522" i="29"/>
  <c r="G522" i="29"/>
  <c r="AC522" i="29" s="1"/>
  <c r="F522" i="29"/>
  <c r="E522" i="29"/>
  <c r="D522" i="29"/>
  <c r="C522" i="29"/>
  <c r="A522" i="29" s="1"/>
  <c r="B522" i="29"/>
  <c r="AE522" i="29" s="1"/>
  <c r="AC521" i="29"/>
  <c r="N521" i="29"/>
  <c r="M521" i="29"/>
  <c r="L521" i="29"/>
  <c r="V521" i="29" s="1"/>
  <c r="K521" i="29"/>
  <c r="J521" i="29"/>
  <c r="H521" i="29"/>
  <c r="G521" i="29"/>
  <c r="F521" i="29"/>
  <c r="E521" i="29"/>
  <c r="D521" i="29"/>
  <c r="U521" i="29" s="1"/>
  <c r="C521" i="29"/>
  <c r="A521" i="29" s="1"/>
  <c r="B521" i="29"/>
  <c r="AE521" i="29" s="1"/>
  <c r="U520" i="29"/>
  <c r="O520" i="29"/>
  <c r="L520" i="29"/>
  <c r="V520" i="29" s="1"/>
  <c r="K520" i="29"/>
  <c r="J520" i="29"/>
  <c r="I520" i="29"/>
  <c r="H520" i="29"/>
  <c r="G520" i="29"/>
  <c r="AC520" i="29" s="1"/>
  <c r="F520" i="29"/>
  <c r="E520" i="29"/>
  <c r="D520" i="29"/>
  <c r="Y520" i="29" s="1"/>
  <c r="C520" i="29"/>
  <c r="A520" i="29" s="1"/>
  <c r="B520" i="29"/>
  <c r="AE520" i="29" s="1"/>
  <c r="L519" i="29"/>
  <c r="K519" i="29"/>
  <c r="J519" i="29"/>
  <c r="H519" i="29"/>
  <c r="G519" i="29"/>
  <c r="AC519" i="29" s="1"/>
  <c r="F519" i="29"/>
  <c r="E519" i="29"/>
  <c r="D519" i="29"/>
  <c r="C519" i="29"/>
  <c r="A519" i="29" s="1"/>
  <c r="B519" i="29"/>
  <c r="AE519" i="29" s="1"/>
  <c r="M518" i="29"/>
  <c r="N518" i="29" s="1"/>
  <c r="L518" i="29"/>
  <c r="Z518" i="29" s="1"/>
  <c r="K518" i="29"/>
  <c r="J518" i="29"/>
  <c r="H518" i="29"/>
  <c r="G518" i="29"/>
  <c r="AC518" i="29" s="1"/>
  <c r="F518" i="29"/>
  <c r="E518" i="29"/>
  <c r="D518" i="29"/>
  <c r="C518" i="29"/>
  <c r="A518" i="29" s="1"/>
  <c r="B518" i="29"/>
  <c r="AE518" i="29" s="1"/>
  <c r="Z517" i="29"/>
  <c r="V517" i="29"/>
  <c r="N517" i="29"/>
  <c r="P517" i="29" s="1"/>
  <c r="L517" i="29"/>
  <c r="M517" i="29" s="1"/>
  <c r="K517" i="29"/>
  <c r="J517" i="29"/>
  <c r="H517" i="29"/>
  <c r="G517" i="29"/>
  <c r="AC517" i="29" s="1"/>
  <c r="F517" i="29"/>
  <c r="E517" i="29"/>
  <c r="D517" i="29"/>
  <c r="C517" i="29"/>
  <c r="A517" i="29" s="1"/>
  <c r="B517" i="29"/>
  <c r="AE517" i="29" s="1"/>
  <c r="AC516" i="29"/>
  <c r="Y516" i="29"/>
  <c r="M516" i="29"/>
  <c r="N516" i="29" s="1"/>
  <c r="L516" i="29"/>
  <c r="V516" i="29" s="1"/>
  <c r="K516" i="29"/>
  <c r="J516" i="29"/>
  <c r="H516" i="29"/>
  <c r="I516" i="29" s="1"/>
  <c r="G516" i="29"/>
  <c r="F516" i="29"/>
  <c r="E516" i="29"/>
  <c r="D516" i="29"/>
  <c r="U516" i="29" s="1"/>
  <c r="C516" i="29"/>
  <c r="A516" i="29" s="1"/>
  <c r="B516" i="29"/>
  <c r="AE516" i="29" s="1"/>
  <c r="AC515" i="29"/>
  <c r="Z515" i="29"/>
  <c r="V515" i="29"/>
  <c r="L515" i="29"/>
  <c r="M515" i="29" s="1"/>
  <c r="N515" i="29" s="1"/>
  <c r="K515" i="29"/>
  <c r="J515" i="29"/>
  <c r="H515" i="29"/>
  <c r="G515" i="29"/>
  <c r="F515" i="29"/>
  <c r="E515" i="29"/>
  <c r="D515" i="29"/>
  <c r="C515" i="29"/>
  <c r="B515" i="29"/>
  <c r="AE515" i="29" s="1"/>
  <c r="A515" i="29"/>
  <c r="AC514" i="29"/>
  <c r="L514" i="29"/>
  <c r="K514" i="29"/>
  <c r="J514" i="29"/>
  <c r="H514" i="29"/>
  <c r="G514" i="29"/>
  <c r="F514" i="29"/>
  <c r="E514" i="29"/>
  <c r="D514" i="29"/>
  <c r="U514" i="29" s="1"/>
  <c r="C514" i="29"/>
  <c r="B514" i="29"/>
  <c r="AE514" i="29" s="1"/>
  <c r="A514" i="29"/>
  <c r="AC513" i="29"/>
  <c r="M513" i="29"/>
  <c r="N513" i="29" s="1"/>
  <c r="L513" i="29"/>
  <c r="V513" i="29" s="1"/>
  <c r="K513" i="29"/>
  <c r="J513" i="29"/>
  <c r="H513" i="29"/>
  <c r="I513" i="29" s="1"/>
  <c r="S513" i="29" s="1"/>
  <c r="G513" i="29"/>
  <c r="F513" i="29"/>
  <c r="E513" i="29"/>
  <c r="D513" i="29"/>
  <c r="Y513" i="29" s="1"/>
  <c r="C513" i="29"/>
  <c r="A513" i="29" s="1"/>
  <c r="B513" i="29"/>
  <c r="AE513" i="29" s="1"/>
  <c r="Z512" i="29"/>
  <c r="L512" i="29"/>
  <c r="K512" i="29"/>
  <c r="J512" i="29"/>
  <c r="H512" i="29"/>
  <c r="G512" i="29"/>
  <c r="AC512" i="29" s="1"/>
  <c r="F512" i="29"/>
  <c r="E512" i="29"/>
  <c r="D512" i="29"/>
  <c r="C512" i="29"/>
  <c r="A512" i="29" s="1"/>
  <c r="B512" i="29"/>
  <c r="AE512" i="29" s="1"/>
  <c r="AC511" i="29"/>
  <c r="U511" i="29"/>
  <c r="M511" i="29"/>
  <c r="N511" i="29" s="1"/>
  <c r="L511" i="29"/>
  <c r="Z511" i="29" s="1"/>
  <c r="K511" i="29"/>
  <c r="J511" i="29"/>
  <c r="H511" i="29"/>
  <c r="G511" i="29"/>
  <c r="F511" i="29"/>
  <c r="E511" i="29"/>
  <c r="D511" i="29"/>
  <c r="Y511" i="29" s="1"/>
  <c r="C511" i="29"/>
  <c r="A511" i="29" s="1"/>
  <c r="B511" i="29"/>
  <c r="AE511" i="29" s="1"/>
  <c r="L510" i="29"/>
  <c r="K510" i="29"/>
  <c r="J510" i="29"/>
  <c r="H510" i="29"/>
  <c r="O510" i="29" s="1"/>
  <c r="G510" i="29"/>
  <c r="AC510" i="29" s="1"/>
  <c r="F510" i="29"/>
  <c r="E510" i="29"/>
  <c r="D510" i="29"/>
  <c r="C510" i="29"/>
  <c r="B510" i="29"/>
  <c r="AE510" i="29" s="1"/>
  <c r="A510" i="29"/>
  <c r="Z509" i="29"/>
  <c r="Y509" i="29"/>
  <c r="U509" i="29"/>
  <c r="M509" i="29"/>
  <c r="N509" i="29" s="1"/>
  <c r="P509" i="29" s="1"/>
  <c r="L509" i="29"/>
  <c r="V509" i="29" s="1"/>
  <c r="K509" i="29"/>
  <c r="J509" i="29"/>
  <c r="I509" i="29"/>
  <c r="H509" i="29"/>
  <c r="O509" i="29" s="1"/>
  <c r="G509" i="29"/>
  <c r="AC509" i="29" s="1"/>
  <c r="F509" i="29"/>
  <c r="E509" i="29"/>
  <c r="D509" i="29"/>
  <c r="C509" i="29"/>
  <c r="B509" i="29"/>
  <c r="AE509" i="29" s="1"/>
  <c r="A509" i="29"/>
  <c r="L508" i="29"/>
  <c r="K508" i="29"/>
  <c r="J508" i="29"/>
  <c r="H508" i="29"/>
  <c r="G508" i="29"/>
  <c r="AC508" i="29" s="1"/>
  <c r="F508" i="29"/>
  <c r="E508" i="29"/>
  <c r="D508" i="29"/>
  <c r="Y508" i="29" s="1"/>
  <c r="C508" i="29"/>
  <c r="A508" i="29" s="1"/>
  <c r="B508" i="29"/>
  <c r="AE508" i="29" s="1"/>
  <c r="AE507" i="29"/>
  <c r="L507" i="29"/>
  <c r="Z507" i="29" s="1"/>
  <c r="K507" i="29"/>
  <c r="J507" i="29"/>
  <c r="H507" i="29"/>
  <c r="G507" i="29"/>
  <c r="AC507" i="29" s="1"/>
  <c r="F507" i="29"/>
  <c r="E507" i="29"/>
  <c r="D507" i="29"/>
  <c r="U507" i="29" s="1"/>
  <c r="C507" i="29"/>
  <c r="A507" i="29" s="1"/>
  <c r="B507" i="29"/>
  <c r="L506" i="29"/>
  <c r="K506" i="29"/>
  <c r="J506" i="29"/>
  <c r="H506" i="29"/>
  <c r="O506" i="29" s="1"/>
  <c r="G506" i="29"/>
  <c r="AC506" i="29" s="1"/>
  <c r="F506" i="29"/>
  <c r="E506" i="29"/>
  <c r="D506" i="29"/>
  <c r="U506" i="29" s="1"/>
  <c r="C506" i="29"/>
  <c r="B506" i="29"/>
  <c r="AE506" i="29" s="1"/>
  <c r="A506" i="29"/>
  <c r="O505" i="29"/>
  <c r="AF505" i="29" s="1"/>
  <c r="L505" i="29"/>
  <c r="V505" i="29" s="1"/>
  <c r="K505" i="29"/>
  <c r="J505" i="29"/>
  <c r="I505" i="29"/>
  <c r="S505" i="29" s="1"/>
  <c r="H505" i="29"/>
  <c r="G505" i="29"/>
  <c r="AC505" i="29" s="1"/>
  <c r="F505" i="29"/>
  <c r="E505" i="29"/>
  <c r="D505" i="29"/>
  <c r="Y505" i="29" s="1"/>
  <c r="C505" i="29"/>
  <c r="A505" i="29" s="1"/>
  <c r="B505" i="29"/>
  <c r="AE505" i="29" s="1"/>
  <c r="AE504" i="29"/>
  <c r="L504" i="29"/>
  <c r="K504" i="29"/>
  <c r="J504" i="29"/>
  <c r="H504" i="29"/>
  <c r="G504" i="29"/>
  <c r="AC504" i="29" s="1"/>
  <c r="F504" i="29"/>
  <c r="E504" i="29"/>
  <c r="D504" i="29"/>
  <c r="Y504" i="29" s="1"/>
  <c r="C504" i="29"/>
  <c r="A504" i="29" s="1"/>
  <c r="B504" i="29"/>
  <c r="U503" i="29"/>
  <c r="L503" i="29"/>
  <c r="Z503" i="29" s="1"/>
  <c r="K503" i="29"/>
  <c r="J503" i="29"/>
  <c r="H503" i="29"/>
  <c r="G503" i="29"/>
  <c r="AC503" i="29" s="1"/>
  <c r="F503" i="29"/>
  <c r="E503" i="29"/>
  <c r="D503" i="29"/>
  <c r="Y503" i="29" s="1"/>
  <c r="C503" i="29"/>
  <c r="A503" i="29" s="1"/>
  <c r="B503" i="29"/>
  <c r="AE503" i="29" s="1"/>
  <c r="L502" i="29"/>
  <c r="Z502" i="29" s="1"/>
  <c r="K502" i="29"/>
  <c r="J502" i="29"/>
  <c r="H502" i="29"/>
  <c r="O502" i="29" s="1"/>
  <c r="G502" i="29"/>
  <c r="AC502" i="29" s="1"/>
  <c r="F502" i="29"/>
  <c r="E502" i="29"/>
  <c r="D502" i="29"/>
  <c r="U502" i="29" s="1"/>
  <c r="C502" i="29"/>
  <c r="A502" i="29" s="1"/>
  <c r="B502" i="29"/>
  <c r="AE502" i="29" s="1"/>
  <c r="Z501" i="29"/>
  <c r="Y501" i="29"/>
  <c r="U501" i="29"/>
  <c r="O501" i="29"/>
  <c r="M501" i="29"/>
  <c r="N501" i="29" s="1"/>
  <c r="L501" i="29"/>
  <c r="V501" i="29" s="1"/>
  <c r="K501" i="29"/>
  <c r="J501" i="29"/>
  <c r="I501" i="29"/>
  <c r="H501" i="29"/>
  <c r="G501" i="29"/>
  <c r="AC501" i="29" s="1"/>
  <c r="F501" i="29"/>
  <c r="E501" i="29"/>
  <c r="D501" i="29"/>
  <c r="C501" i="29"/>
  <c r="B501" i="29"/>
  <c r="AE501" i="29" s="1"/>
  <c r="A501" i="29"/>
  <c r="AE500" i="29"/>
  <c r="U500" i="29"/>
  <c r="L500" i="29"/>
  <c r="M500" i="29" s="1"/>
  <c r="N500" i="29" s="1"/>
  <c r="K500" i="29"/>
  <c r="J500" i="29"/>
  <c r="H500" i="29"/>
  <c r="I500" i="29" s="1"/>
  <c r="G500" i="29"/>
  <c r="AC500" i="29" s="1"/>
  <c r="F500" i="29"/>
  <c r="E500" i="29"/>
  <c r="D500" i="29"/>
  <c r="Y500" i="29" s="1"/>
  <c r="C500" i="29"/>
  <c r="A500" i="29" s="1"/>
  <c r="B500" i="29"/>
  <c r="Y499" i="29"/>
  <c r="V499" i="29"/>
  <c r="U499" i="29"/>
  <c r="M499" i="29"/>
  <c r="N499" i="29" s="1"/>
  <c r="L499" i="29"/>
  <c r="Z499" i="29" s="1"/>
  <c r="K499" i="29"/>
  <c r="J499" i="29"/>
  <c r="I499" i="29"/>
  <c r="H499" i="29"/>
  <c r="O499" i="29" s="1"/>
  <c r="G499" i="29"/>
  <c r="AC499" i="29" s="1"/>
  <c r="F499" i="29"/>
  <c r="E499" i="29"/>
  <c r="D499" i="29"/>
  <c r="C499" i="29"/>
  <c r="B499" i="29"/>
  <c r="AE499" i="29" s="1"/>
  <c r="A499" i="29"/>
  <c r="L498" i="29"/>
  <c r="K498" i="29"/>
  <c r="J498" i="29"/>
  <c r="H498" i="29"/>
  <c r="G498" i="29"/>
  <c r="AC498" i="29" s="1"/>
  <c r="F498" i="29"/>
  <c r="E498" i="29"/>
  <c r="D498" i="29"/>
  <c r="U498" i="29" s="1"/>
  <c r="C498" i="29"/>
  <c r="A498" i="29" s="1"/>
  <c r="B498" i="29"/>
  <c r="AE498" i="29" s="1"/>
  <c r="AC497" i="29"/>
  <c r="U497" i="29"/>
  <c r="M497" i="29"/>
  <c r="N497" i="29" s="1"/>
  <c r="L497" i="29"/>
  <c r="V497" i="29" s="1"/>
  <c r="K497" i="29"/>
  <c r="J497" i="29"/>
  <c r="H497" i="29"/>
  <c r="I497" i="29" s="1"/>
  <c r="G497" i="29"/>
  <c r="F497" i="29"/>
  <c r="E497" i="29"/>
  <c r="D497" i="29"/>
  <c r="Y497" i="29" s="1"/>
  <c r="C497" i="29"/>
  <c r="B497" i="29"/>
  <c r="AE497" i="29" s="1"/>
  <c r="A497" i="29"/>
  <c r="Z496" i="29"/>
  <c r="V496" i="29"/>
  <c r="P496" i="29"/>
  <c r="O496" i="29"/>
  <c r="L496" i="29"/>
  <c r="M496" i="29" s="1"/>
  <c r="N496" i="29" s="1"/>
  <c r="T496" i="29" s="1"/>
  <c r="K496" i="29"/>
  <c r="J496" i="29"/>
  <c r="H496" i="29"/>
  <c r="I496" i="29" s="1"/>
  <c r="G496" i="29"/>
  <c r="AC496" i="29" s="1"/>
  <c r="F496" i="29"/>
  <c r="E496" i="29"/>
  <c r="D496" i="29"/>
  <c r="Y496" i="29" s="1"/>
  <c r="C496" i="29"/>
  <c r="A496" i="29" s="1"/>
  <c r="B496" i="29"/>
  <c r="AE496" i="29" s="1"/>
  <c r="Y495" i="29"/>
  <c r="V495" i="29"/>
  <c r="U495" i="29"/>
  <c r="O495" i="29"/>
  <c r="L495" i="29"/>
  <c r="K495" i="29"/>
  <c r="J495" i="29"/>
  <c r="H495" i="29"/>
  <c r="I495" i="29" s="1"/>
  <c r="S495" i="29" s="1"/>
  <c r="G495" i="29"/>
  <c r="AC495" i="29" s="1"/>
  <c r="F495" i="29"/>
  <c r="E495" i="29"/>
  <c r="D495" i="29"/>
  <c r="C495" i="29"/>
  <c r="A495" i="29" s="1"/>
  <c r="B495" i="29"/>
  <c r="AE495" i="29" s="1"/>
  <c r="L494" i="29"/>
  <c r="V494" i="29" s="1"/>
  <c r="K494" i="29"/>
  <c r="J494" i="29"/>
  <c r="I494" i="29"/>
  <c r="H494" i="29"/>
  <c r="O494" i="29" s="1"/>
  <c r="G494" i="29"/>
  <c r="AC494" i="29" s="1"/>
  <c r="F494" i="29"/>
  <c r="E494" i="29"/>
  <c r="D494" i="29"/>
  <c r="C494" i="29"/>
  <c r="B494" i="29"/>
  <c r="AE494" i="29" s="1"/>
  <c r="A494" i="29"/>
  <c r="O493" i="29"/>
  <c r="AF493" i="29" s="1"/>
  <c r="M493" i="29"/>
  <c r="N493" i="29" s="1"/>
  <c r="L493" i="29"/>
  <c r="K493" i="29"/>
  <c r="J493" i="29"/>
  <c r="H493" i="29"/>
  <c r="I493" i="29" s="1"/>
  <c r="S493" i="29" s="1"/>
  <c r="G493" i="29"/>
  <c r="AC493" i="29" s="1"/>
  <c r="F493" i="29"/>
  <c r="E493" i="29"/>
  <c r="D493" i="29"/>
  <c r="Y493" i="29" s="1"/>
  <c r="C493" i="29"/>
  <c r="A493" i="29" s="1"/>
  <c r="B493" i="29"/>
  <c r="AE493" i="29" s="1"/>
  <c r="AC492" i="29"/>
  <c r="L492" i="29"/>
  <c r="K492" i="29"/>
  <c r="J492" i="29"/>
  <c r="H492" i="29"/>
  <c r="I492" i="29" s="1"/>
  <c r="G492" i="29"/>
  <c r="F492" i="29"/>
  <c r="E492" i="29"/>
  <c r="D492" i="29"/>
  <c r="Y492" i="29" s="1"/>
  <c r="C492" i="29"/>
  <c r="A492" i="29" s="1"/>
  <c r="B492" i="29"/>
  <c r="AE492" i="29" s="1"/>
  <c r="AE491" i="29"/>
  <c r="L491" i="29"/>
  <c r="K491" i="29"/>
  <c r="J491" i="29"/>
  <c r="H491" i="29"/>
  <c r="G491" i="29"/>
  <c r="AC491" i="29" s="1"/>
  <c r="F491" i="29"/>
  <c r="E491" i="29"/>
  <c r="D491" i="29"/>
  <c r="U491" i="29" s="1"/>
  <c r="C491" i="29"/>
  <c r="A491" i="29" s="1"/>
  <c r="B491" i="29"/>
  <c r="Y490" i="29"/>
  <c r="V490" i="29"/>
  <c r="L490" i="29"/>
  <c r="Z490" i="29" s="1"/>
  <c r="K490" i="29"/>
  <c r="J490" i="29"/>
  <c r="H490" i="29"/>
  <c r="G490" i="29"/>
  <c r="AC490" i="29" s="1"/>
  <c r="F490" i="29"/>
  <c r="E490" i="29"/>
  <c r="D490" i="29"/>
  <c r="U490" i="29" s="1"/>
  <c r="C490" i="29"/>
  <c r="A490" i="29" s="1"/>
  <c r="B490" i="29"/>
  <c r="AE490" i="29" s="1"/>
  <c r="Z489" i="29"/>
  <c r="Y489" i="29"/>
  <c r="U489" i="29"/>
  <c r="O489" i="29"/>
  <c r="M489" i="29"/>
  <c r="N489" i="29" s="1"/>
  <c r="L489" i="29"/>
  <c r="V489" i="29" s="1"/>
  <c r="K489" i="29"/>
  <c r="J489" i="29"/>
  <c r="H489" i="29"/>
  <c r="I489" i="29" s="1"/>
  <c r="S489" i="29" s="1"/>
  <c r="G489" i="29"/>
  <c r="AC489" i="29" s="1"/>
  <c r="F489" i="29"/>
  <c r="E489" i="29"/>
  <c r="D489" i="29"/>
  <c r="C489" i="29"/>
  <c r="B489" i="29"/>
  <c r="AE489" i="29" s="1"/>
  <c r="A489" i="29"/>
  <c r="AE488" i="29"/>
  <c r="AC488" i="29"/>
  <c r="L488" i="29"/>
  <c r="K488" i="29"/>
  <c r="J488" i="29"/>
  <c r="H488" i="29"/>
  <c r="G488" i="29"/>
  <c r="F488" i="29"/>
  <c r="E488" i="29"/>
  <c r="D488" i="29"/>
  <c r="Y488" i="29" s="1"/>
  <c r="C488" i="29"/>
  <c r="A488" i="29" s="1"/>
  <c r="B488" i="29"/>
  <c r="AC487" i="29"/>
  <c r="L487" i="29"/>
  <c r="Z487" i="29" s="1"/>
  <c r="K487" i="29"/>
  <c r="J487" i="29"/>
  <c r="I487" i="29"/>
  <c r="H487" i="29"/>
  <c r="O487" i="29" s="1"/>
  <c r="G487" i="29"/>
  <c r="F487" i="29"/>
  <c r="E487" i="29"/>
  <c r="D487" i="29"/>
  <c r="Y487" i="29" s="1"/>
  <c r="C487" i="29"/>
  <c r="A487" i="29" s="1"/>
  <c r="B487" i="29"/>
  <c r="AE487" i="29" s="1"/>
  <c r="V486" i="29"/>
  <c r="M486" i="29"/>
  <c r="N486" i="29" s="1"/>
  <c r="T486" i="29" s="1"/>
  <c r="L486" i="29"/>
  <c r="Z486" i="29" s="1"/>
  <c r="K486" i="29"/>
  <c r="J486" i="29"/>
  <c r="H486" i="29"/>
  <c r="G486" i="29"/>
  <c r="AC486" i="29" s="1"/>
  <c r="F486" i="29"/>
  <c r="E486" i="29"/>
  <c r="D486" i="29"/>
  <c r="C486" i="29"/>
  <c r="B486" i="29"/>
  <c r="AE486" i="29" s="1"/>
  <c r="A486" i="29"/>
  <c r="O485" i="29"/>
  <c r="L485" i="29"/>
  <c r="K485" i="29"/>
  <c r="J485" i="29"/>
  <c r="I485" i="29"/>
  <c r="H485" i="29"/>
  <c r="G485" i="29"/>
  <c r="AC485" i="29" s="1"/>
  <c r="F485" i="29"/>
  <c r="E485" i="29"/>
  <c r="D485" i="29"/>
  <c r="C485" i="29"/>
  <c r="B485" i="29"/>
  <c r="AE485" i="29" s="1"/>
  <c r="A485" i="29"/>
  <c r="Z484" i="29"/>
  <c r="V484" i="29"/>
  <c r="O484" i="29"/>
  <c r="N484" i="29"/>
  <c r="L484" i="29"/>
  <c r="M484" i="29" s="1"/>
  <c r="K484" i="29"/>
  <c r="J484" i="29"/>
  <c r="H484" i="29"/>
  <c r="I484" i="29" s="1"/>
  <c r="G484" i="29"/>
  <c r="AC484" i="29" s="1"/>
  <c r="F484" i="29"/>
  <c r="E484" i="29"/>
  <c r="D484" i="29"/>
  <c r="C484" i="29"/>
  <c r="A484" i="29" s="1"/>
  <c r="B484" i="29"/>
  <c r="AE484" i="29" s="1"/>
  <c r="V483" i="29"/>
  <c r="M483" i="29"/>
  <c r="N483" i="29" s="1"/>
  <c r="L483" i="29"/>
  <c r="Z483" i="29" s="1"/>
  <c r="K483" i="29"/>
  <c r="J483" i="29"/>
  <c r="H483" i="29"/>
  <c r="G483" i="29"/>
  <c r="AC483" i="29" s="1"/>
  <c r="F483" i="29"/>
  <c r="E483" i="29"/>
  <c r="D483" i="29"/>
  <c r="C483" i="29"/>
  <c r="B483" i="29"/>
  <c r="AE483" i="29" s="1"/>
  <c r="A483" i="29"/>
  <c r="L482" i="29"/>
  <c r="K482" i="29"/>
  <c r="J482" i="29"/>
  <c r="H482" i="29"/>
  <c r="G482" i="29"/>
  <c r="AC482" i="29" s="1"/>
  <c r="F482" i="29"/>
  <c r="E482" i="29"/>
  <c r="D482" i="29"/>
  <c r="U482" i="29" s="1"/>
  <c r="C482" i="29"/>
  <c r="A482" i="29" s="1"/>
  <c r="B482" i="29"/>
  <c r="AE482" i="29" s="1"/>
  <c r="AC481" i="29"/>
  <c r="U481" i="29"/>
  <c r="L481" i="29"/>
  <c r="K481" i="29"/>
  <c r="J481" i="29"/>
  <c r="I481" i="29"/>
  <c r="S481" i="29" s="1"/>
  <c r="H481" i="29"/>
  <c r="O481" i="29" s="1"/>
  <c r="G481" i="29"/>
  <c r="F481" i="29"/>
  <c r="E481" i="29"/>
  <c r="D481" i="29"/>
  <c r="Y481" i="29" s="1"/>
  <c r="C481" i="29"/>
  <c r="B481" i="29"/>
  <c r="AE481" i="29" s="1"/>
  <c r="A481" i="29"/>
  <c r="U480" i="29"/>
  <c r="L480" i="29"/>
  <c r="M480" i="29" s="1"/>
  <c r="N480" i="29" s="1"/>
  <c r="T480" i="29" s="1"/>
  <c r="K480" i="29"/>
  <c r="J480" i="29"/>
  <c r="H480" i="29"/>
  <c r="G480" i="29"/>
  <c r="AC480" i="29" s="1"/>
  <c r="F480" i="29"/>
  <c r="E480" i="29"/>
  <c r="D480" i="29"/>
  <c r="Y480" i="29" s="1"/>
  <c r="C480" i="29"/>
  <c r="A480" i="29" s="1"/>
  <c r="B480" i="29"/>
  <c r="AE480" i="29" s="1"/>
  <c r="AE479" i="29"/>
  <c r="O479" i="29"/>
  <c r="AF479" i="29" s="1"/>
  <c r="L479" i="29"/>
  <c r="Z479" i="29" s="1"/>
  <c r="K479" i="29"/>
  <c r="J479" i="29"/>
  <c r="H479" i="29"/>
  <c r="I479" i="29" s="1"/>
  <c r="S479" i="29" s="1"/>
  <c r="G479" i="29"/>
  <c r="AC479" i="29" s="1"/>
  <c r="F479" i="29"/>
  <c r="E479" i="29"/>
  <c r="D479" i="29"/>
  <c r="C479" i="29"/>
  <c r="A479" i="29" s="1"/>
  <c r="B479" i="29"/>
  <c r="L478" i="29"/>
  <c r="K478" i="29"/>
  <c r="J478" i="29"/>
  <c r="I478" i="29"/>
  <c r="H478" i="29"/>
  <c r="O478" i="29" s="1"/>
  <c r="G478" i="29"/>
  <c r="AC478" i="29" s="1"/>
  <c r="F478" i="29"/>
  <c r="E478" i="29"/>
  <c r="D478" i="29"/>
  <c r="C478" i="29"/>
  <c r="B478" i="29"/>
  <c r="AE478" i="29" s="1"/>
  <c r="A478" i="29"/>
  <c r="Y477" i="29"/>
  <c r="U477" i="29"/>
  <c r="M477" i="29"/>
  <c r="N477" i="29" s="1"/>
  <c r="P477" i="29" s="1"/>
  <c r="L477" i="29"/>
  <c r="V477" i="29" s="1"/>
  <c r="K477" i="29"/>
  <c r="J477" i="29"/>
  <c r="H477" i="29"/>
  <c r="O477" i="29" s="1"/>
  <c r="G477" i="29"/>
  <c r="AC477" i="29" s="1"/>
  <c r="F477" i="29"/>
  <c r="E477" i="29"/>
  <c r="D477" i="29"/>
  <c r="C477" i="29"/>
  <c r="A477" i="29" s="1"/>
  <c r="B477" i="29"/>
  <c r="AE477" i="29" s="1"/>
  <c r="AC476" i="29"/>
  <c r="L476" i="29"/>
  <c r="Z476" i="29" s="1"/>
  <c r="K476" i="29"/>
  <c r="J476" i="29"/>
  <c r="H476" i="29"/>
  <c r="I476" i="29" s="1"/>
  <c r="G476" i="29"/>
  <c r="F476" i="29"/>
  <c r="E476" i="29"/>
  <c r="D476" i="29"/>
  <c r="C476" i="29"/>
  <c r="A476" i="29" s="1"/>
  <c r="B476" i="29"/>
  <c r="AE476" i="29" s="1"/>
  <c r="V475" i="29"/>
  <c r="U475" i="29"/>
  <c r="L475" i="29"/>
  <c r="K475" i="29"/>
  <c r="J475" i="29"/>
  <c r="H475" i="29"/>
  <c r="G475" i="29"/>
  <c r="AC475" i="29" s="1"/>
  <c r="F475" i="29"/>
  <c r="E475" i="29"/>
  <c r="D475" i="29"/>
  <c r="Y475" i="29" s="1"/>
  <c r="C475" i="29"/>
  <c r="A475" i="29" s="1"/>
  <c r="B475" i="29"/>
  <c r="AE475" i="29" s="1"/>
  <c r="AE474" i="29"/>
  <c r="Y474" i="29"/>
  <c r="M474" i="29"/>
  <c r="N474" i="29" s="1"/>
  <c r="L474" i="29"/>
  <c r="Z474" i="29" s="1"/>
  <c r="K474" i="29"/>
  <c r="J474" i="29"/>
  <c r="H474" i="29"/>
  <c r="G474" i="29"/>
  <c r="AC474" i="29" s="1"/>
  <c r="F474" i="29"/>
  <c r="E474" i="29"/>
  <c r="D474" i="29"/>
  <c r="U474" i="29" s="1"/>
  <c r="C474" i="29"/>
  <c r="A474" i="29" s="1"/>
  <c r="B474" i="29"/>
  <c r="O473" i="29"/>
  <c r="AF473" i="29" s="1"/>
  <c r="L473" i="29"/>
  <c r="V473" i="29" s="1"/>
  <c r="K473" i="29"/>
  <c r="J473" i="29"/>
  <c r="H473" i="29"/>
  <c r="I473" i="29" s="1"/>
  <c r="S473" i="29" s="1"/>
  <c r="G473" i="29"/>
  <c r="AC473" i="29" s="1"/>
  <c r="F473" i="29"/>
  <c r="E473" i="29"/>
  <c r="D473" i="29"/>
  <c r="C473" i="29"/>
  <c r="A473" i="29" s="1"/>
  <c r="B473" i="29"/>
  <c r="AE473" i="29" s="1"/>
  <c r="AE472" i="29"/>
  <c r="L472" i="29"/>
  <c r="Z472" i="29" s="1"/>
  <c r="K472" i="29"/>
  <c r="J472" i="29"/>
  <c r="H472" i="29"/>
  <c r="G472" i="29"/>
  <c r="AC472" i="29" s="1"/>
  <c r="F472" i="29"/>
  <c r="E472" i="29"/>
  <c r="D472" i="29"/>
  <c r="U472" i="29" s="1"/>
  <c r="C472" i="29"/>
  <c r="A472" i="29" s="1"/>
  <c r="B472" i="29"/>
  <c r="AE471" i="29"/>
  <c r="AC471" i="29"/>
  <c r="L471" i="29"/>
  <c r="V471" i="29" s="1"/>
  <c r="K471" i="29"/>
  <c r="J471" i="29"/>
  <c r="I471" i="29"/>
  <c r="H471" i="29"/>
  <c r="O471" i="29" s="1"/>
  <c r="G471" i="29"/>
  <c r="F471" i="29"/>
  <c r="E471" i="29"/>
  <c r="D471" i="29"/>
  <c r="U471" i="29" s="1"/>
  <c r="C471" i="29"/>
  <c r="A471" i="29" s="1"/>
  <c r="B471" i="29"/>
  <c r="Y470" i="29"/>
  <c r="V470" i="29"/>
  <c r="N470" i="29"/>
  <c r="P470" i="29" s="1"/>
  <c r="L470" i="29"/>
  <c r="M470" i="29" s="1"/>
  <c r="K470" i="29"/>
  <c r="J470" i="29"/>
  <c r="H470" i="29"/>
  <c r="I470" i="29" s="1"/>
  <c r="G470" i="29"/>
  <c r="AC470" i="29" s="1"/>
  <c r="F470" i="29"/>
  <c r="E470" i="29"/>
  <c r="D470" i="29"/>
  <c r="U470" i="29" s="1"/>
  <c r="C470" i="29"/>
  <c r="A470" i="29" s="1"/>
  <c r="B470" i="29"/>
  <c r="AE470" i="29" s="1"/>
  <c r="AE469" i="29"/>
  <c r="Y469" i="29"/>
  <c r="U469" i="29"/>
  <c r="L469" i="29"/>
  <c r="V469" i="29" s="1"/>
  <c r="K469" i="29"/>
  <c r="J469" i="29"/>
  <c r="H469" i="29"/>
  <c r="G469" i="29"/>
  <c r="AC469" i="29" s="1"/>
  <c r="F469" i="29"/>
  <c r="E469" i="29"/>
  <c r="D469" i="29"/>
  <c r="C469" i="29"/>
  <c r="A469" i="29" s="1"/>
  <c r="B469" i="29"/>
  <c r="AE468" i="29"/>
  <c r="AC468" i="29"/>
  <c r="O468" i="29"/>
  <c r="L468" i="29"/>
  <c r="K468" i="29"/>
  <c r="J468" i="29"/>
  <c r="I468" i="29"/>
  <c r="H468" i="29"/>
  <c r="G468" i="29"/>
  <c r="F468" i="29"/>
  <c r="E468" i="29"/>
  <c r="D468" i="29"/>
  <c r="Y468" i="29" s="1"/>
  <c r="C468" i="29"/>
  <c r="B468" i="29"/>
  <c r="A468" i="29"/>
  <c r="V467" i="29"/>
  <c r="L467" i="29"/>
  <c r="Z467" i="29" s="1"/>
  <c r="K467" i="29"/>
  <c r="J467" i="29"/>
  <c r="H467" i="29"/>
  <c r="O467" i="29" s="1"/>
  <c r="G467" i="29"/>
  <c r="AC467" i="29" s="1"/>
  <c r="F467" i="29"/>
  <c r="E467" i="29"/>
  <c r="D467" i="29"/>
  <c r="Y467" i="29" s="1"/>
  <c r="C467" i="29"/>
  <c r="A467" i="29" s="1"/>
  <c r="B467" i="29"/>
  <c r="AE467" i="29" s="1"/>
  <c r="AE466" i="29"/>
  <c r="Y466" i="29"/>
  <c r="L466" i="29"/>
  <c r="V466" i="29" s="1"/>
  <c r="K466" i="29"/>
  <c r="J466" i="29"/>
  <c r="H466" i="29"/>
  <c r="G466" i="29"/>
  <c r="AC466" i="29" s="1"/>
  <c r="F466" i="29"/>
  <c r="E466" i="29"/>
  <c r="D466" i="29"/>
  <c r="U466" i="29" s="1"/>
  <c r="C466" i="29"/>
  <c r="A466" i="29" s="1"/>
  <c r="B466" i="29"/>
  <c r="AC465" i="29"/>
  <c r="V465" i="29"/>
  <c r="L465" i="29"/>
  <c r="Z465" i="29" s="1"/>
  <c r="K465" i="29"/>
  <c r="J465" i="29"/>
  <c r="I465" i="29"/>
  <c r="H465" i="29"/>
  <c r="O465" i="29" s="1"/>
  <c r="G465" i="29"/>
  <c r="F465" i="29"/>
  <c r="E465" i="29"/>
  <c r="D465" i="29"/>
  <c r="Y465" i="29" s="1"/>
  <c r="C465" i="29"/>
  <c r="A465" i="29" s="1"/>
  <c r="B465" i="29"/>
  <c r="AE465" i="29" s="1"/>
  <c r="AE464" i="29"/>
  <c r="Y464" i="29"/>
  <c r="L464" i="29"/>
  <c r="Z464" i="29" s="1"/>
  <c r="K464" i="29"/>
  <c r="J464" i="29"/>
  <c r="H464" i="29"/>
  <c r="I464" i="29" s="1"/>
  <c r="G464" i="29"/>
  <c r="AC464" i="29" s="1"/>
  <c r="F464" i="29"/>
  <c r="E464" i="29"/>
  <c r="D464" i="29"/>
  <c r="U464" i="29" s="1"/>
  <c r="C464" i="29"/>
  <c r="A464" i="29" s="1"/>
  <c r="B464" i="29"/>
  <c r="AE463" i="29"/>
  <c r="Z463" i="29"/>
  <c r="L463" i="29"/>
  <c r="K463" i="29"/>
  <c r="J463" i="29"/>
  <c r="H463" i="29"/>
  <c r="I463" i="29" s="1"/>
  <c r="S463" i="29" s="1"/>
  <c r="G463" i="29"/>
  <c r="AC463" i="29" s="1"/>
  <c r="F463" i="29"/>
  <c r="E463" i="29"/>
  <c r="D463" i="29"/>
  <c r="Y463" i="29" s="1"/>
  <c r="C463" i="29"/>
  <c r="A463" i="29" s="1"/>
  <c r="B463" i="29"/>
  <c r="AC462" i="29"/>
  <c r="L462" i="29"/>
  <c r="V462" i="29" s="1"/>
  <c r="K462" i="29"/>
  <c r="J462" i="29"/>
  <c r="H462" i="29"/>
  <c r="G462" i="29"/>
  <c r="F462" i="29"/>
  <c r="E462" i="29"/>
  <c r="D462" i="29"/>
  <c r="U462" i="29" s="1"/>
  <c r="C462" i="29"/>
  <c r="A462" i="29" s="1"/>
  <c r="B462" i="29"/>
  <c r="AE462" i="29" s="1"/>
  <c r="AC461" i="29"/>
  <c r="U461" i="29"/>
  <c r="L461" i="29"/>
  <c r="V461" i="29" s="1"/>
  <c r="K461" i="29"/>
  <c r="J461" i="29"/>
  <c r="H461" i="29"/>
  <c r="G461" i="29"/>
  <c r="F461" i="29"/>
  <c r="E461" i="29"/>
  <c r="D461" i="29"/>
  <c r="Y461" i="29" s="1"/>
  <c r="C461" i="29"/>
  <c r="A461" i="29" s="1"/>
  <c r="B461" i="29"/>
  <c r="AE461" i="29" s="1"/>
  <c r="AE460" i="29"/>
  <c r="O460" i="29"/>
  <c r="L460" i="29"/>
  <c r="K460" i="29"/>
  <c r="J460" i="29"/>
  <c r="I460" i="29"/>
  <c r="S460" i="29" s="1"/>
  <c r="H460" i="29"/>
  <c r="G460" i="29"/>
  <c r="AC460" i="29" s="1"/>
  <c r="F460" i="29"/>
  <c r="E460" i="29"/>
  <c r="D460" i="29"/>
  <c r="Y460" i="29" s="1"/>
  <c r="C460" i="29"/>
  <c r="A460" i="29" s="1"/>
  <c r="B460" i="29"/>
  <c r="AE459" i="29"/>
  <c r="Y459" i="29"/>
  <c r="M459" i="29"/>
  <c r="N459" i="29" s="1"/>
  <c r="P459" i="29" s="1"/>
  <c r="L459" i="29"/>
  <c r="Z459" i="29" s="1"/>
  <c r="K459" i="29"/>
  <c r="J459" i="29"/>
  <c r="H459" i="29"/>
  <c r="G459" i="29"/>
  <c r="AC459" i="29" s="1"/>
  <c r="F459" i="29"/>
  <c r="E459" i="29"/>
  <c r="D459" i="29"/>
  <c r="U459" i="29" s="1"/>
  <c r="C459" i="29"/>
  <c r="A459" i="29" s="1"/>
  <c r="B459" i="29"/>
  <c r="Y458" i="29"/>
  <c r="V458" i="29"/>
  <c r="M458" i="29"/>
  <c r="N458" i="29" s="1"/>
  <c r="L458" i="29"/>
  <c r="Z458" i="29" s="1"/>
  <c r="K458" i="29"/>
  <c r="J458" i="29"/>
  <c r="H458" i="29"/>
  <c r="O458" i="29" s="1"/>
  <c r="G458" i="29"/>
  <c r="AC458" i="29" s="1"/>
  <c r="F458" i="29"/>
  <c r="E458" i="29"/>
  <c r="D458" i="29"/>
  <c r="U458" i="29" s="1"/>
  <c r="C458" i="29"/>
  <c r="A458" i="29" s="1"/>
  <c r="B458" i="29"/>
  <c r="AE458" i="29" s="1"/>
  <c r="V457" i="29"/>
  <c r="S457" i="29"/>
  <c r="O457" i="29"/>
  <c r="AF457" i="29" s="1"/>
  <c r="L457" i="29"/>
  <c r="K457" i="29"/>
  <c r="J457" i="29"/>
  <c r="I457" i="29"/>
  <c r="H457" i="29"/>
  <c r="G457" i="29"/>
  <c r="AC457" i="29" s="1"/>
  <c r="F457" i="29"/>
  <c r="E457" i="29"/>
  <c r="D457" i="29"/>
  <c r="C457" i="29"/>
  <c r="A457" i="29" s="1"/>
  <c r="B457" i="29"/>
  <c r="AE457" i="29" s="1"/>
  <c r="L456" i="29"/>
  <c r="Z456" i="29" s="1"/>
  <c r="K456" i="29"/>
  <c r="J456" i="29"/>
  <c r="H456" i="29"/>
  <c r="I456" i="29" s="1"/>
  <c r="G456" i="29"/>
  <c r="AC456" i="29" s="1"/>
  <c r="F456" i="29"/>
  <c r="E456" i="29"/>
  <c r="D456" i="29"/>
  <c r="Y456" i="29" s="1"/>
  <c r="C456" i="29"/>
  <c r="A456" i="29" s="1"/>
  <c r="B456" i="29"/>
  <c r="AE456" i="29" s="1"/>
  <c r="M455" i="29"/>
  <c r="N455" i="29" s="1"/>
  <c r="L455" i="29"/>
  <c r="K455" i="29"/>
  <c r="J455" i="29"/>
  <c r="H455" i="29"/>
  <c r="I455" i="29" s="1"/>
  <c r="S455" i="29" s="1"/>
  <c r="G455" i="29"/>
  <c r="AC455" i="29" s="1"/>
  <c r="F455" i="29"/>
  <c r="E455" i="29"/>
  <c r="D455" i="29"/>
  <c r="U455" i="29" s="1"/>
  <c r="C455" i="29"/>
  <c r="B455" i="29"/>
  <c r="AE455" i="29" s="1"/>
  <c r="A455" i="29"/>
  <c r="AC454" i="29"/>
  <c r="V454" i="29"/>
  <c r="M454" i="29"/>
  <c r="N454" i="29" s="1"/>
  <c r="L454" i="29"/>
  <c r="Z454" i="29" s="1"/>
  <c r="K454" i="29"/>
  <c r="J454" i="29"/>
  <c r="H454" i="29"/>
  <c r="I454" i="29" s="1"/>
  <c r="G454" i="29"/>
  <c r="F454" i="29"/>
  <c r="E454" i="29"/>
  <c r="D454" i="29"/>
  <c r="U454" i="29" s="1"/>
  <c r="C454" i="29"/>
  <c r="B454" i="29"/>
  <c r="AE454" i="29" s="1"/>
  <c r="A454" i="29"/>
  <c r="O453" i="29"/>
  <c r="M453" i="29"/>
  <c r="N453" i="29" s="1"/>
  <c r="L453" i="29"/>
  <c r="K453" i="29"/>
  <c r="J453" i="29"/>
  <c r="H453" i="29"/>
  <c r="I453" i="29" s="1"/>
  <c r="G453" i="29"/>
  <c r="AC453" i="29" s="1"/>
  <c r="F453" i="29"/>
  <c r="E453" i="29"/>
  <c r="D453" i="29"/>
  <c r="Y453" i="29" s="1"/>
  <c r="C453" i="29"/>
  <c r="B453" i="29"/>
  <c r="AE453" i="29" s="1"/>
  <c r="A453" i="29"/>
  <c r="L452" i="29"/>
  <c r="K452" i="29"/>
  <c r="J452" i="29"/>
  <c r="I452" i="29"/>
  <c r="S452" i="29" s="1"/>
  <c r="H452" i="29"/>
  <c r="O452" i="29" s="1"/>
  <c r="G452" i="29"/>
  <c r="AC452" i="29" s="1"/>
  <c r="F452" i="29"/>
  <c r="E452" i="29"/>
  <c r="D452" i="29"/>
  <c r="C452" i="29"/>
  <c r="B452" i="29"/>
  <c r="AE452" i="29" s="1"/>
  <c r="A452" i="29"/>
  <c r="Y451" i="29"/>
  <c r="L451" i="29"/>
  <c r="K451" i="29"/>
  <c r="J451" i="29"/>
  <c r="H451" i="29"/>
  <c r="G451" i="29"/>
  <c r="AC451" i="29" s="1"/>
  <c r="F451" i="29"/>
  <c r="E451" i="29"/>
  <c r="D451" i="29"/>
  <c r="U451" i="29" s="1"/>
  <c r="C451" i="29"/>
  <c r="A451" i="29" s="1"/>
  <c r="B451" i="29"/>
  <c r="AE451" i="29" s="1"/>
  <c r="AE450" i="29"/>
  <c r="L450" i="29"/>
  <c r="K450" i="29"/>
  <c r="J450" i="29"/>
  <c r="H450" i="29"/>
  <c r="O450" i="29" s="1"/>
  <c r="G450" i="29"/>
  <c r="AC450" i="29" s="1"/>
  <c r="F450" i="29"/>
  <c r="E450" i="29"/>
  <c r="D450" i="29"/>
  <c r="U450" i="29" s="1"/>
  <c r="C450" i="29"/>
  <c r="A450" i="29" s="1"/>
  <c r="B450" i="29"/>
  <c r="O449" i="29"/>
  <c r="M449" i="29"/>
  <c r="N449" i="29" s="1"/>
  <c r="L449" i="29"/>
  <c r="V449" i="29" s="1"/>
  <c r="K449" i="29"/>
  <c r="J449" i="29"/>
  <c r="I449" i="29"/>
  <c r="H449" i="29"/>
  <c r="G449" i="29"/>
  <c r="AC449" i="29" s="1"/>
  <c r="F449" i="29"/>
  <c r="E449" i="29"/>
  <c r="D449" i="29"/>
  <c r="Y449" i="29" s="1"/>
  <c r="C449" i="29"/>
  <c r="A449" i="29" s="1"/>
  <c r="B449" i="29"/>
  <c r="AE449" i="29" s="1"/>
  <c r="Z448" i="29"/>
  <c r="V448" i="29"/>
  <c r="L448" i="29"/>
  <c r="M448" i="29" s="1"/>
  <c r="N448" i="29" s="1"/>
  <c r="K448" i="29"/>
  <c r="J448" i="29"/>
  <c r="H448" i="29"/>
  <c r="G448" i="29"/>
  <c r="AC448" i="29" s="1"/>
  <c r="F448" i="29"/>
  <c r="E448" i="29"/>
  <c r="D448" i="29"/>
  <c r="Y448" i="29" s="1"/>
  <c r="C448" i="29"/>
  <c r="A448" i="29" s="1"/>
  <c r="B448" i="29"/>
  <c r="AE448" i="29" s="1"/>
  <c r="AC447" i="29"/>
  <c r="L447" i="29"/>
  <c r="K447" i="29"/>
  <c r="J447" i="29"/>
  <c r="H447" i="29"/>
  <c r="G447" i="29"/>
  <c r="F447" i="29"/>
  <c r="E447" i="29"/>
  <c r="D447" i="29"/>
  <c r="C447" i="29"/>
  <c r="A447" i="29" s="1"/>
  <c r="B447" i="29"/>
  <c r="AE447" i="29" s="1"/>
  <c r="AC446" i="29"/>
  <c r="L446" i="29"/>
  <c r="V446" i="29" s="1"/>
  <c r="K446" i="29"/>
  <c r="J446" i="29"/>
  <c r="I446" i="29"/>
  <c r="S446" i="29" s="1"/>
  <c r="H446" i="29"/>
  <c r="O446" i="29" s="1"/>
  <c r="G446" i="29"/>
  <c r="F446" i="29"/>
  <c r="E446" i="29"/>
  <c r="D446" i="29"/>
  <c r="C446" i="29"/>
  <c r="A446" i="29" s="1"/>
  <c r="B446" i="29"/>
  <c r="AE446" i="29" s="1"/>
  <c r="L445" i="29"/>
  <c r="Z445" i="29" s="1"/>
  <c r="K445" i="29"/>
  <c r="J445" i="29"/>
  <c r="I445" i="29"/>
  <c r="H445" i="29"/>
  <c r="O445" i="29" s="1"/>
  <c r="G445" i="29"/>
  <c r="AC445" i="29" s="1"/>
  <c r="F445" i="29"/>
  <c r="E445" i="29"/>
  <c r="D445" i="29"/>
  <c r="C445" i="29"/>
  <c r="A445" i="29" s="1"/>
  <c r="B445" i="29"/>
  <c r="AE445" i="29" s="1"/>
  <c r="V444" i="29"/>
  <c r="L444" i="29"/>
  <c r="Z444" i="29" s="1"/>
  <c r="K444" i="29"/>
  <c r="J444" i="29"/>
  <c r="H444" i="29"/>
  <c r="G444" i="29"/>
  <c r="AC444" i="29" s="1"/>
  <c r="F444" i="29"/>
  <c r="E444" i="29"/>
  <c r="D444" i="29"/>
  <c r="Y444" i="29" s="1"/>
  <c r="C444" i="29"/>
  <c r="A444" i="29" s="1"/>
  <c r="B444" i="29"/>
  <c r="AE444" i="29" s="1"/>
  <c r="Z443" i="29"/>
  <c r="T443" i="29"/>
  <c r="N443" i="29"/>
  <c r="P443" i="29" s="1"/>
  <c r="L443" i="29"/>
  <c r="M443" i="29" s="1"/>
  <c r="K443" i="29"/>
  <c r="J443" i="29"/>
  <c r="H443" i="29"/>
  <c r="O443" i="29" s="1"/>
  <c r="G443" i="29"/>
  <c r="AC443" i="29" s="1"/>
  <c r="F443" i="29"/>
  <c r="E443" i="29"/>
  <c r="D443" i="29"/>
  <c r="Y443" i="29" s="1"/>
  <c r="C443" i="29"/>
  <c r="B443" i="29"/>
  <c r="AE443" i="29" s="1"/>
  <c r="A443" i="29"/>
  <c r="AE442" i="29"/>
  <c r="AC442" i="29"/>
  <c r="L442" i="29"/>
  <c r="V442" i="29" s="1"/>
  <c r="K442" i="29"/>
  <c r="J442" i="29"/>
  <c r="H442" i="29"/>
  <c r="G442" i="29"/>
  <c r="F442" i="29"/>
  <c r="E442" i="29"/>
  <c r="D442" i="29"/>
  <c r="Y442" i="29" s="1"/>
  <c r="C442" i="29"/>
  <c r="A442" i="29" s="1"/>
  <c r="B442" i="29"/>
  <c r="AE441" i="29"/>
  <c r="AC441" i="29"/>
  <c r="L441" i="29"/>
  <c r="K441" i="29"/>
  <c r="J441" i="29"/>
  <c r="H441" i="29"/>
  <c r="I441" i="29" s="1"/>
  <c r="G441" i="29"/>
  <c r="F441" i="29"/>
  <c r="E441" i="29"/>
  <c r="D441" i="29"/>
  <c r="C441" i="29"/>
  <c r="A441" i="29" s="1"/>
  <c r="B441" i="29"/>
  <c r="O440" i="29"/>
  <c r="L440" i="29"/>
  <c r="K440" i="29"/>
  <c r="J440" i="29"/>
  <c r="H440" i="29"/>
  <c r="I440" i="29" s="1"/>
  <c r="G440" i="29"/>
  <c r="AC440" i="29" s="1"/>
  <c r="F440" i="29"/>
  <c r="E440" i="29"/>
  <c r="D440" i="29"/>
  <c r="U440" i="29" s="1"/>
  <c r="C440" i="29"/>
  <c r="A440" i="29" s="1"/>
  <c r="B440" i="29"/>
  <c r="AE440" i="29" s="1"/>
  <c r="AE439" i="29"/>
  <c r="Z439" i="29"/>
  <c r="Y439" i="29"/>
  <c r="U439" i="29"/>
  <c r="N439" i="29"/>
  <c r="M439" i="29"/>
  <c r="L439" i="29"/>
  <c r="V439" i="29" s="1"/>
  <c r="K439" i="29"/>
  <c r="J439" i="29"/>
  <c r="H439" i="29"/>
  <c r="I439" i="29" s="1"/>
  <c r="G439" i="29"/>
  <c r="AC439" i="29" s="1"/>
  <c r="F439" i="29"/>
  <c r="E439" i="29"/>
  <c r="D439" i="29"/>
  <c r="C439" i="29"/>
  <c r="A439" i="29" s="1"/>
  <c r="B439" i="29"/>
  <c r="AC438" i="29"/>
  <c r="V438" i="29"/>
  <c r="N438" i="29"/>
  <c r="L438" i="29"/>
  <c r="M438" i="29" s="1"/>
  <c r="K438" i="29"/>
  <c r="J438" i="29"/>
  <c r="H438" i="29"/>
  <c r="I438" i="29" s="1"/>
  <c r="S438" i="29" s="1"/>
  <c r="G438" i="29"/>
  <c r="F438" i="29"/>
  <c r="E438" i="29"/>
  <c r="D438" i="29"/>
  <c r="Y438" i="29" s="1"/>
  <c r="C438" i="29"/>
  <c r="A438" i="29" s="1"/>
  <c r="B438" i="29"/>
  <c r="AE438" i="29" s="1"/>
  <c r="U437" i="29"/>
  <c r="L437" i="29"/>
  <c r="K437" i="29"/>
  <c r="J437" i="29"/>
  <c r="I437" i="29"/>
  <c r="S437" i="29" s="1"/>
  <c r="H437" i="29"/>
  <c r="O437" i="29" s="1"/>
  <c r="G437" i="29"/>
  <c r="AC437" i="29" s="1"/>
  <c r="F437" i="29"/>
  <c r="E437" i="29"/>
  <c r="D437" i="29"/>
  <c r="Y437" i="29" s="1"/>
  <c r="C437" i="29"/>
  <c r="A437" i="29" s="1"/>
  <c r="B437" i="29"/>
  <c r="AE437" i="29" s="1"/>
  <c r="L436" i="29"/>
  <c r="V436" i="29" s="1"/>
  <c r="K436" i="29"/>
  <c r="J436" i="29"/>
  <c r="H436" i="29"/>
  <c r="O436" i="29" s="1"/>
  <c r="G436" i="29"/>
  <c r="AC436" i="29" s="1"/>
  <c r="F436" i="29"/>
  <c r="E436" i="29"/>
  <c r="D436" i="29"/>
  <c r="U436" i="29" s="1"/>
  <c r="C436" i="29"/>
  <c r="A436" i="29" s="1"/>
  <c r="B436" i="29"/>
  <c r="AE436" i="29" s="1"/>
  <c r="L435" i="29"/>
  <c r="Z435" i="29" s="1"/>
  <c r="K435" i="29"/>
  <c r="J435" i="29"/>
  <c r="I435" i="29"/>
  <c r="H435" i="29"/>
  <c r="O435" i="29" s="1"/>
  <c r="G435" i="29"/>
  <c r="AC435" i="29" s="1"/>
  <c r="F435" i="29"/>
  <c r="E435" i="29"/>
  <c r="D435" i="29"/>
  <c r="Y435" i="29" s="1"/>
  <c r="C435" i="29"/>
  <c r="A435" i="29" s="1"/>
  <c r="B435" i="29"/>
  <c r="AE435" i="29" s="1"/>
  <c r="V434" i="29"/>
  <c r="U434" i="29"/>
  <c r="P434" i="29"/>
  <c r="N434" i="29"/>
  <c r="T434" i="29" s="1"/>
  <c r="L434" i="29"/>
  <c r="M434" i="29" s="1"/>
  <c r="K434" i="29"/>
  <c r="J434" i="29"/>
  <c r="H434" i="29"/>
  <c r="I434" i="29" s="1"/>
  <c r="G434" i="29"/>
  <c r="AC434" i="29" s="1"/>
  <c r="F434" i="29"/>
  <c r="E434" i="29"/>
  <c r="D434" i="29"/>
  <c r="Y434" i="29" s="1"/>
  <c r="C434" i="29"/>
  <c r="A434" i="29" s="1"/>
  <c r="B434" i="29"/>
  <c r="AE434" i="29" s="1"/>
  <c r="AE433" i="29"/>
  <c r="Z433" i="29"/>
  <c r="M433" i="29"/>
  <c r="N433" i="29" s="1"/>
  <c r="T433" i="29" s="1"/>
  <c r="L433" i="29"/>
  <c r="V433" i="29" s="1"/>
  <c r="K433" i="29"/>
  <c r="J433" i="29"/>
  <c r="H433" i="29"/>
  <c r="I433" i="29" s="1"/>
  <c r="S433" i="29" s="1"/>
  <c r="G433" i="29"/>
  <c r="AC433" i="29" s="1"/>
  <c r="F433" i="29"/>
  <c r="E433" i="29"/>
  <c r="D433" i="29"/>
  <c r="U433" i="29" s="1"/>
  <c r="C433" i="29"/>
  <c r="A433" i="29" s="1"/>
  <c r="B433" i="29"/>
  <c r="AE432" i="29"/>
  <c r="M432" i="29"/>
  <c r="N432" i="29" s="1"/>
  <c r="T432" i="29" s="1"/>
  <c r="L432" i="29"/>
  <c r="V432" i="29" s="1"/>
  <c r="K432" i="29"/>
  <c r="J432" i="29"/>
  <c r="H432" i="29"/>
  <c r="I432" i="29" s="1"/>
  <c r="S432" i="29" s="1"/>
  <c r="G432" i="29"/>
  <c r="AC432" i="29" s="1"/>
  <c r="F432" i="29"/>
  <c r="E432" i="29"/>
  <c r="D432" i="29"/>
  <c r="U432" i="29" s="1"/>
  <c r="C432" i="29"/>
  <c r="B432" i="29"/>
  <c r="A432" i="29"/>
  <c r="Y431" i="29"/>
  <c r="U431" i="29"/>
  <c r="L431" i="29"/>
  <c r="V431" i="29" s="1"/>
  <c r="K431" i="29"/>
  <c r="J431" i="29"/>
  <c r="H431" i="29"/>
  <c r="I431" i="29" s="1"/>
  <c r="S431" i="29" s="1"/>
  <c r="G431" i="29"/>
  <c r="AC431" i="29" s="1"/>
  <c r="F431" i="29"/>
  <c r="E431" i="29"/>
  <c r="D431" i="29"/>
  <c r="C431" i="29"/>
  <c r="A431" i="29" s="1"/>
  <c r="B431" i="29"/>
  <c r="AE431" i="29" s="1"/>
  <c r="L430" i="29"/>
  <c r="K430" i="29"/>
  <c r="J430" i="29"/>
  <c r="H430" i="29"/>
  <c r="G430" i="29"/>
  <c r="AC430" i="29" s="1"/>
  <c r="F430" i="29"/>
  <c r="E430" i="29"/>
  <c r="D430" i="29"/>
  <c r="C430" i="29"/>
  <c r="A430" i="29" s="1"/>
  <c r="B430" i="29"/>
  <c r="AE430" i="29" s="1"/>
  <c r="AE429" i="29"/>
  <c r="AC429" i="29"/>
  <c r="V429" i="29"/>
  <c r="M429" i="29"/>
  <c r="N429" i="29" s="1"/>
  <c r="L429" i="29"/>
  <c r="Z429" i="29" s="1"/>
  <c r="K429" i="29"/>
  <c r="J429" i="29"/>
  <c r="H429" i="29"/>
  <c r="G429" i="29"/>
  <c r="F429" i="29"/>
  <c r="E429" i="29"/>
  <c r="D429" i="29"/>
  <c r="Y429" i="29" s="1"/>
  <c r="C429" i="29"/>
  <c r="A429" i="29" s="1"/>
  <c r="B429" i="29"/>
  <c r="Z428" i="29"/>
  <c r="L428" i="29"/>
  <c r="V428" i="29" s="1"/>
  <c r="K428" i="29"/>
  <c r="J428" i="29"/>
  <c r="H428" i="29"/>
  <c r="G428" i="29"/>
  <c r="AC428" i="29" s="1"/>
  <c r="F428" i="29"/>
  <c r="E428" i="29"/>
  <c r="D428" i="29"/>
  <c r="Y428" i="29" s="1"/>
  <c r="C428" i="29"/>
  <c r="A428" i="29" s="1"/>
  <c r="B428" i="29"/>
  <c r="AE428" i="29" s="1"/>
  <c r="L427" i="29"/>
  <c r="V427" i="29" s="1"/>
  <c r="K427" i="29"/>
  <c r="J427" i="29"/>
  <c r="I427" i="29"/>
  <c r="H427" i="29"/>
  <c r="O427" i="29" s="1"/>
  <c r="G427" i="29"/>
  <c r="AC427" i="29" s="1"/>
  <c r="F427" i="29"/>
  <c r="E427" i="29"/>
  <c r="D427" i="29"/>
  <c r="C427" i="29"/>
  <c r="B427" i="29"/>
  <c r="AE427" i="29" s="1"/>
  <c r="A427" i="29"/>
  <c r="L426" i="29"/>
  <c r="K426" i="29"/>
  <c r="J426" i="29"/>
  <c r="H426" i="29"/>
  <c r="G426" i="29"/>
  <c r="AC426" i="29" s="1"/>
  <c r="F426" i="29"/>
  <c r="E426" i="29"/>
  <c r="D426" i="29"/>
  <c r="Y426" i="29" s="1"/>
  <c r="C426" i="29"/>
  <c r="A426" i="29" s="1"/>
  <c r="B426" i="29"/>
  <c r="AE426" i="29" s="1"/>
  <c r="O425" i="29"/>
  <c r="L425" i="29"/>
  <c r="V425" i="29" s="1"/>
  <c r="K425" i="29"/>
  <c r="J425" i="29"/>
  <c r="I425" i="29"/>
  <c r="H425" i="29"/>
  <c r="G425" i="29"/>
  <c r="AC425" i="29" s="1"/>
  <c r="F425" i="29"/>
  <c r="E425" i="29"/>
  <c r="D425" i="29"/>
  <c r="Y425" i="29" s="1"/>
  <c r="C425" i="29"/>
  <c r="B425" i="29"/>
  <c r="AE425" i="29" s="1"/>
  <c r="A425" i="29"/>
  <c r="O424" i="29"/>
  <c r="L424" i="29"/>
  <c r="V424" i="29" s="1"/>
  <c r="K424" i="29"/>
  <c r="J424" i="29"/>
  <c r="H424" i="29"/>
  <c r="I424" i="29" s="1"/>
  <c r="G424" i="29"/>
  <c r="AC424" i="29" s="1"/>
  <c r="F424" i="29"/>
  <c r="E424" i="29"/>
  <c r="D424" i="29"/>
  <c r="U424" i="29" s="1"/>
  <c r="C424" i="29"/>
  <c r="B424" i="29"/>
  <c r="AE424" i="29" s="1"/>
  <c r="A424" i="29"/>
  <c r="Z423" i="29"/>
  <c r="Y423" i="29"/>
  <c r="U423" i="29"/>
  <c r="O423" i="29"/>
  <c r="M423" i="29"/>
  <c r="N423" i="29" s="1"/>
  <c r="T423" i="29" s="1"/>
  <c r="L423" i="29"/>
  <c r="V423" i="29" s="1"/>
  <c r="K423" i="29"/>
  <c r="J423" i="29"/>
  <c r="I423" i="29"/>
  <c r="S423" i="29" s="1"/>
  <c r="H423" i="29"/>
  <c r="G423" i="29"/>
  <c r="AC423" i="29" s="1"/>
  <c r="F423" i="29"/>
  <c r="E423" i="29"/>
  <c r="D423" i="29"/>
  <c r="C423" i="29"/>
  <c r="B423" i="29"/>
  <c r="AE423" i="29" s="1"/>
  <c r="A423" i="29"/>
  <c r="AC422" i="29"/>
  <c r="L422" i="29"/>
  <c r="M422" i="29" s="1"/>
  <c r="N422" i="29" s="1"/>
  <c r="K422" i="29"/>
  <c r="J422" i="29"/>
  <c r="H422" i="29"/>
  <c r="I422" i="29" s="1"/>
  <c r="G422" i="29"/>
  <c r="F422" i="29"/>
  <c r="E422" i="29"/>
  <c r="D422" i="29"/>
  <c r="Y422" i="29" s="1"/>
  <c r="C422" i="29"/>
  <c r="A422" i="29" s="1"/>
  <c r="B422" i="29"/>
  <c r="AE422" i="29" s="1"/>
  <c r="M421" i="29"/>
  <c r="N421" i="29" s="1"/>
  <c r="T421" i="29" s="1"/>
  <c r="L421" i="29"/>
  <c r="K421" i="29"/>
  <c r="J421" i="29"/>
  <c r="H421" i="29"/>
  <c r="I421" i="29" s="1"/>
  <c r="S421" i="29" s="1"/>
  <c r="G421" i="29"/>
  <c r="AC421" i="29" s="1"/>
  <c r="F421" i="29"/>
  <c r="E421" i="29"/>
  <c r="D421" i="29"/>
  <c r="U421" i="29" s="1"/>
  <c r="C421" i="29"/>
  <c r="A421" i="29" s="1"/>
  <c r="B421" i="29"/>
  <c r="AE421" i="29" s="1"/>
  <c r="Z420" i="29"/>
  <c r="Y420" i="29"/>
  <c r="M420" i="29"/>
  <c r="N420" i="29" s="1"/>
  <c r="L420" i="29"/>
  <c r="V420" i="29" s="1"/>
  <c r="K420" i="29"/>
  <c r="J420" i="29"/>
  <c r="H420" i="29"/>
  <c r="O420" i="29" s="1"/>
  <c r="G420" i="29"/>
  <c r="AC420" i="29" s="1"/>
  <c r="F420" i="29"/>
  <c r="E420" i="29"/>
  <c r="D420" i="29"/>
  <c r="U420" i="29" s="1"/>
  <c r="C420" i="29"/>
  <c r="A420" i="29" s="1"/>
  <c r="B420" i="29"/>
  <c r="AE420" i="29" s="1"/>
  <c r="O419" i="29"/>
  <c r="L419" i="29"/>
  <c r="K419" i="29"/>
  <c r="J419" i="29"/>
  <c r="I419" i="29"/>
  <c r="S419" i="29" s="1"/>
  <c r="H419" i="29"/>
  <c r="G419" i="29"/>
  <c r="AC419" i="29" s="1"/>
  <c r="F419" i="29"/>
  <c r="E419" i="29"/>
  <c r="D419" i="29"/>
  <c r="U419" i="29" s="1"/>
  <c r="C419" i="29"/>
  <c r="A419" i="29" s="1"/>
  <c r="B419" i="29"/>
  <c r="AE419" i="29" s="1"/>
  <c r="Y418" i="29"/>
  <c r="L418" i="29"/>
  <c r="K418" i="29"/>
  <c r="J418" i="29"/>
  <c r="H418" i="29"/>
  <c r="G418" i="29"/>
  <c r="AC418" i="29" s="1"/>
  <c r="F418" i="29"/>
  <c r="E418" i="29"/>
  <c r="D418" i="29"/>
  <c r="U418" i="29" s="1"/>
  <c r="C418" i="29"/>
  <c r="A418" i="29" s="1"/>
  <c r="B418" i="29"/>
  <c r="AE418" i="29" s="1"/>
  <c r="L417" i="29"/>
  <c r="K417" i="29"/>
  <c r="J417" i="29"/>
  <c r="H417" i="29"/>
  <c r="G417" i="29"/>
  <c r="AC417" i="29" s="1"/>
  <c r="F417" i="29"/>
  <c r="E417" i="29"/>
  <c r="D417" i="29"/>
  <c r="Y417" i="29" s="1"/>
  <c r="C417" i="29"/>
  <c r="A417" i="29" s="1"/>
  <c r="B417" i="29"/>
  <c r="AE417" i="29" s="1"/>
  <c r="L416" i="29"/>
  <c r="K416" i="29"/>
  <c r="J416" i="29"/>
  <c r="H416" i="29"/>
  <c r="G416" i="29"/>
  <c r="AC416" i="29" s="1"/>
  <c r="F416" i="29"/>
  <c r="E416" i="29"/>
  <c r="D416" i="29"/>
  <c r="U416" i="29" s="1"/>
  <c r="C416" i="29"/>
  <c r="A416" i="29" s="1"/>
  <c r="B416" i="29"/>
  <c r="AE416" i="29" s="1"/>
  <c r="L415" i="29"/>
  <c r="V415" i="29" s="1"/>
  <c r="K415" i="29"/>
  <c r="J415" i="29"/>
  <c r="I415" i="29"/>
  <c r="S415" i="29" s="1"/>
  <c r="H415" i="29"/>
  <c r="O415" i="29" s="1"/>
  <c r="G415" i="29"/>
  <c r="AC415" i="29" s="1"/>
  <c r="F415" i="29"/>
  <c r="E415" i="29"/>
  <c r="D415" i="29"/>
  <c r="Y415" i="29" s="1"/>
  <c r="C415" i="29"/>
  <c r="B415" i="29"/>
  <c r="AE415" i="29" s="1"/>
  <c r="A415" i="29"/>
  <c r="AE414" i="29"/>
  <c r="P414" i="29"/>
  <c r="N414" i="29"/>
  <c r="T414" i="29" s="1"/>
  <c r="L414" i="29"/>
  <c r="M414" i="29" s="1"/>
  <c r="K414" i="29"/>
  <c r="J414" i="29"/>
  <c r="H414" i="29"/>
  <c r="I414" i="29" s="1"/>
  <c r="G414" i="29"/>
  <c r="AC414" i="29" s="1"/>
  <c r="F414" i="29"/>
  <c r="E414" i="29"/>
  <c r="D414" i="29"/>
  <c r="Y414" i="29" s="1"/>
  <c r="C414" i="29"/>
  <c r="B414" i="29"/>
  <c r="A414" i="29"/>
  <c r="S413" i="29"/>
  <c r="M413" i="29"/>
  <c r="N413" i="29" s="1"/>
  <c r="T413" i="29" s="1"/>
  <c r="L413" i="29"/>
  <c r="Z413" i="29" s="1"/>
  <c r="K413" i="29"/>
  <c r="J413" i="29"/>
  <c r="H413" i="29"/>
  <c r="I413" i="29" s="1"/>
  <c r="G413" i="29"/>
  <c r="AC413" i="29" s="1"/>
  <c r="F413" i="29"/>
  <c r="E413" i="29"/>
  <c r="D413" i="29"/>
  <c r="U413" i="29" s="1"/>
  <c r="C413" i="29"/>
  <c r="A413" i="29" s="1"/>
  <c r="B413" i="29"/>
  <c r="AE413" i="29" s="1"/>
  <c r="L412" i="29"/>
  <c r="V412" i="29" s="1"/>
  <c r="K412" i="29"/>
  <c r="J412" i="29"/>
  <c r="H412" i="29"/>
  <c r="O412" i="29" s="1"/>
  <c r="G412" i="29"/>
  <c r="AC412" i="29" s="1"/>
  <c r="F412" i="29"/>
  <c r="E412" i="29"/>
  <c r="D412" i="29"/>
  <c r="U412" i="29" s="1"/>
  <c r="C412" i="29"/>
  <c r="A412" i="29" s="1"/>
  <c r="B412" i="29"/>
  <c r="AE412" i="29" s="1"/>
  <c r="Z411" i="29"/>
  <c r="L411" i="29"/>
  <c r="K411" i="29"/>
  <c r="J411" i="29"/>
  <c r="I411" i="29"/>
  <c r="S411" i="29" s="1"/>
  <c r="H411" i="29"/>
  <c r="O411" i="29" s="1"/>
  <c r="G411" i="29"/>
  <c r="AC411" i="29" s="1"/>
  <c r="F411" i="29"/>
  <c r="E411" i="29"/>
  <c r="D411" i="29"/>
  <c r="U411" i="29" s="1"/>
  <c r="C411" i="29"/>
  <c r="A411" i="29" s="1"/>
  <c r="B411" i="29"/>
  <c r="AE411" i="29" s="1"/>
  <c r="Z410" i="29"/>
  <c r="L410" i="29"/>
  <c r="M410" i="29" s="1"/>
  <c r="N410" i="29" s="1"/>
  <c r="K410" i="29"/>
  <c r="J410" i="29"/>
  <c r="H410" i="29"/>
  <c r="I410" i="29" s="1"/>
  <c r="G410" i="29"/>
  <c r="AC410" i="29" s="1"/>
  <c r="F410" i="29"/>
  <c r="E410" i="29"/>
  <c r="D410" i="29"/>
  <c r="Y410" i="29" s="1"/>
  <c r="C410" i="29"/>
  <c r="A410" i="29" s="1"/>
  <c r="B410" i="29"/>
  <c r="AE410" i="29" s="1"/>
  <c r="U409" i="29"/>
  <c r="L409" i="29"/>
  <c r="K409" i="29"/>
  <c r="J409" i="29"/>
  <c r="I409" i="29"/>
  <c r="S409" i="29" s="1"/>
  <c r="H409" i="29"/>
  <c r="O409" i="29" s="1"/>
  <c r="AF409" i="29" s="1"/>
  <c r="G409" i="29"/>
  <c r="AC409" i="29" s="1"/>
  <c r="F409" i="29"/>
  <c r="E409" i="29"/>
  <c r="D409" i="29"/>
  <c r="Y409" i="29" s="1"/>
  <c r="C409" i="29"/>
  <c r="B409" i="29"/>
  <c r="AE409" i="29" s="1"/>
  <c r="A409" i="29"/>
  <c r="L408" i="29"/>
  <c r="K408" i="29"/>
  <c r="J408" i="29"/>
  <c r="H408" i="29"/>
  <c r="G408" i="29"/>
  <c r="AC408" i="29" s="1"/>
  <c r="F408" i="29"/>
  <c r="E408" i="29"/>
  <c r="D408" i="29"/>
  <c r="U408" i="29" s="1"/>
  <c r="C408" i="29"/>
  <c r="A408" i="29" s="1"/>
  <c r="B408" i="29"/>
  <c r="AE408" i="29" s="1"/>
  <c r="L407" i="29"/>
  <c r="V407" i="29" s="1"/>
  <c r="K407" i="29"/>
  <c r="J407" i="29"/>
  <c r="I407" i="29"/>
  <c r="S407" i="29" s="1"/>
  <c r="H407" i="29"/>
  <c r="O407" i="29" s="1"/>
  <c r="G407" i="29"/>
  <c r="AC407" i="29" s="1"/>
  <c r="F407" i="29"/>
  <c r="E407" i="29"/>
  <c r="D407" i="29"/>
  <c r="Y407" i="29" s="1"/>
  <c r="C407" i="29"/>
  <c r="B407" i="29"/>
  <c r="AE407" i="29" s="1"/>
  <c r="A407" i="29"/>
  <c r="U406" i="29"/>
  <c r="L406" i="29"/>
  <c r="M406" i="29" s="1"/>
  <c r="N406" i="29" s="1"/>
  <c r="T406" i="29" s="1"/>
  <c r="K406" i="29"/>
  <c r="J406" i="29"/>
  <c r="H406" i="29"/>
  <c r="G406" i="29"/>
  <c r="AC406" i="29" s="1"/>
  <c r="F406" i="29"/>
  <c r="E406" i="29"/>
  <c r="D406" i="29"/>
  <c r="Y406" i="29" s="1"/>
  <c r="C406" i="29"/>
  <c r="A406" i="29" s="1"/>
  <c r="B406" i="29"/>
  <c r="AE406" i="29" s="1"/>
  <c r="AE405" i="29"/>
  <c r="O405" i="29"/>
  <c r="AF405" i="29" s="1"/>
  <c r="L405" i="29"/>
  <c r="Z405" i="29" s="1"/>
  <c r="K405" i="29"/>
  <c r="J405" i="29"/>
  <c r="H405" i="29"/>
  <c r="I405" i="29" s="1"/>
  <c r="S405" i="29" s="1"/>
  <c r="G405" i="29"/>
  <c r="AC405" i="29" s="1"/>
  <c r="F405" i="29"/>
  <c r="E405" i="29"/>
  <c r="D405" i="29"/>
  <c r="Y405" i="29" s="1"/>
  <c r="C405" i="29"/>
  <c r="A405" i="29" s="1"/>
  <c r="B405" i="29"/>
  <c r="AE404" i="29"/>
  <c r="L404" i="29"/>
  <c r="K404" i="29"/>
  <c r="J404" i="29"/>
  <c r="H404" i="29"/>
  <c r="G404" i="29"/>
  <c r="AC404" i="29" s="1"/>
  <c r="F404" i="29"/>
  <c r="E404" i="29"/>
  <c r="D404" i="29"/>
  <c r="C404" i="29"/>
  <c r="A404" i="29" s="1"/>
  <c r="B404" i="29"/>
  <c r="L403" i="29"/>
  <c r="M403" i="29" s="1"/>
  <c r="N403" i="29" s="1"/>
  <c r="K403" i="29"/>
  <c r="J403" i="29"/>
  <c r="H403" i="29"/>
  <c r="G403" i="29"/>
  <c r="AC403" i="29" s="1"/>
  <c r="F403" i="29"/>
  <c r="E403" i="29"/>
  <c r="D403" i="29"/>
  <c r="C403" i="29"/>
  <c r="A403" i="29" s="1"/>
  <c r="B403" i="29"/>
  <c r="AE403" i="29" s="1"/>
  <c r="Z402" i="29"/>
  <c r="M402" i="29"/>
  <c r="N402" i="29" s="1"/>
  <c r="L402" i="29"/>
  <c r="V402" i="29" s="1"/>
  <c r="K402" i="29"/>
  <c r="J402" i="29"/>
  <c r="H402" i="29"/>
  <c r="I402" i="29" s="1"/>
  <c r="G402" i="29"/>
  <c r="AC402" i="29" s="1"/>
  <c r="F402" i="29"/>
  <c r="E402" i="29"/>
  <c r="D402" i="29"/>
  <c r="Y402" i="29" s="1"/>
  <c r="C402" i="29"/>
  <c r="A402" i="29" s="1"/>
  <c r="B402" i="29"/>
  <c r="AE402" i="29" s="1"/>
  <c r="AE401" i="29"/>
  <c r="U401" i="29"/>
  <c r="L401" i="29"/>
  <c r="V401" i="29" s="1"/>
  <c r="K401" i="29"/>
  <c r="J401" i="29"/>
  <c r="I401" i="29"/>
  <c r="H401" i="29"/>
  <c r="O401" i="29" s="1"/>
  <c r="G401" i="29"/>
  <c r="AC401" i="29" s="1"/>
  <c r="F401" i="29"/>
  <c r="E401" i="29"/>
  <c r="D401" i="29"/>
  <c r="Y401" i="29" s="1"/>
  <c r="C401" i="29"/>
  <c r="B401" i="29"/>
  <c r="A401" i="29"/>
  <c r="O400" i="29"/>
  <c r="L400" i="29"/>
  <c r="K400" i="29"/>
  <c r="J400" i="29"/>
  <c r="I400" i="29"/>
  <c r="S400" i="29" s="1"/>
  <c r="H400" i="29"/>
  <c r="G400" i="29"/>
  <c r="AC400" i="29" s="1"/>
  <c r="F400" i="29"/>
  <c r="E400" i="29"/>
  <c r="D400" i="29"/>
  <c r="C400" i="29"/>
  <c r="B400" i="29"/>
  <c r="AE400" i="29" s="1"/>
  <c r="A400" i="29"/>
  <c r="Y399" i="29"/>
  <c r="P399" i="29"/>
  <c r="M399" i="29"/>
  <c r="N399" i="29" s="1"/>
  <c r="T399" i="29" s="1"/>
  <c r="L399" i="29"/>
  <c r="V399" i="29" s="1"/>
  <c r="K399" i="29"/>
  <c r="J399" i="29"/>
  <c r="I399" i="29"/>
  <c r="H399" i="29"/>
  <c r="O399" i="29" s="1"/>
  <c r="G399" i="29"/>
  <c r="AC399" i="29" s="1"/>
  <c r="F399" i="29"/>
  <c r="E399" i="29"/>
  <c r="D399" i="29"/>
  <c r="U399" i="29" s="1"/>
  <c r="C399" i="29"/>
  <c r="B399" i="29"/>
  <c r="AE399" i="29" s="1"/>
  <c r="A399" i="29"/>
  <c r="V398" i="29"/>
  <c r="T398" i="29"/>
  <c r="S398" i="29"/>
  <c r="O398" i="29"/>
  <c r="L398" i="29"/>
  <c r="M398" i="29" s="1"/>
  <c r="N398" i="29" s="1"/>
  <c r="P398" i="29" s="1"/>
  <c r="K398" i="29"/>
  <c r="J398" i="29"/>
  <c r="H398" i="29"/>
  <c r="I398" i="29" s="1"/>
  <c r="G398" i="29"/>
  <c r="AC398" i="29" s="1"/>
  <c r="F398" i="29"/>
  <c r="E398" i="29"/>
  <c r="D398" i="29"/>
  <c r="Y398" i="29" s="1"/>
  <c r="C398" i="29"/>
  <c r="A398" i="29" s="1"/>
  <c r="B398" i="29"/>
  <c r="AE398" i="29" s="1"/>
  <c r="AE397" i="29"/>
  <c r="V397" i="29"/>
  <c r="U397" i="29"/>
  <c r="O397" i="29"/>
  <c r="AF397" i="29" s="1"/>
  <c r="M397" i="29"/>
  <c r="N397" i="29" s="1"/>
  <c r="P397" i="29" s="1"/>
  <c r="L397" i="29"/>
  <c r="Z397" i="29" s="1"/>
  <c r="K397" i="29"/>
  <c r="J397" i="29"/>
  <c r="I397" i="29"/>
  <c r="S397" i="29" s="1"/>
  <c r="H397" i="29"/>
  <c r="G397" i="29"/>
  <c r="AC397" i="29" s="1"/>
  <c r="F397" i="29"/>
  <c r="E397" i="29"/>
  <c r="D397" i="29"/>
  <c r="Y397" i="29" s="1"/>
  <c r="C397" i="29"/>
  <c r="A397" i="29" s="1"/>
  <c r="B397" i="29"/>
  <c r="AE396" i="29"/>
  <c r="L396" i="29"/>
  <c r="V396" i="29" s="1"/>
  <c r="K396" i="29"/>
  <c r="J396" i="29"/>
  <c r="H396" i="29"/>
  <c r="O396" i="29" s="1"/>
  <c r="G396" i="29"/>
  <c r="AC396" i="29" s="1"/>
  <c r="F396" i="29"/>
  <c r="E396" i="29"/>
  <c r="D396" i="29"/>
  <c r="U396" i="29" s="1"/>
  <c r="C396" i="29"/>
  <c r="B396" i="29"/>
  <c r="A396" i="29"/>
  <c r="S395" i="29"/>
  <c r="O395" i="29"/>
  <c r="L395" i="29"/>
  <c r="K395" i="29"/>
  <c r="J395" i="29"/>
  <c r="I395" i="29"/>
  <c r="H395" i="29"/>
  <c r="G395" i="29"/>
  <c r="AC395" i="29" s="1"/>
  <c r="F395" i="29"/>
  <c r="E395" i="29"/>
  <c r="D395" i="29"/>
  <c r="C395" i="29"/>
  <c r="A395" i="29" s="1"/>
  <c r="B395" i="29"/>
  <c r="AE395" i="29" s="1"/>
  <c r="AC394" i="29"/>
  <c r="L394" i="29"/>
  <c r="M394" i="29" s="1"/>
  <c r="N394" i="29" s="1"/>
  <c r="K394" i="29"/>
  <c r="J394" i="29"/>
  <c r="H394" i="29"/>
  <c r="G394" i="29"/>
  <c r="F394" i="29"/>
  <c r="E394" i="29"/>
  <c r="D394" i="29"/>
  <c r="U394" i="29" s="1"/>
  <c r="C394" i="29"/>
  <c r="A394" i="29" s="1"/>
  <c r="B394" i="29"/>
  <c r="AE394" i="29" s="1"/>
  <c r="M393" i="29"/>
  <c r="N393" i="29" s="1"/>
  <c r="T393" i="29" s="1"/>
  <c r="L393" i="29"/>
  <c r="K393" i="29"/>
  <c r="J393" i="29"/>
  <c r="H393" i="29"/>
  <c r="G393" i="29"/>
  <c r="AC393" i="29" s="1"/>
  <c r="F393" i="29"/>
  <c r="E393" i="29"/>
  <c r="D393" i="29"/>
  <c r="Y393" i="29" s="1"/>
  <c r="C393" i="29"/>
  <c r="B393" i="29"/>
  <c r="AE393" i="29" s="1"/>
  <c r="A393" i="29"/>
  <c r="T392" i="29"/>
  <c r="L392" i="29"/>
  <c r="M392" i="29" s="1"/>
  <c r="N392" i="29" s="1"/>
  <c r="P392" i="29" s="1"/>
  <c r="K392" i="29"/>
  <c r="J392" i="29"/>
  <c r="H392" i="29"/>
  <c r="O392" i="29" s="1"/>
  <c r="G392" i="29"/>
  <c r="AC392" i="29" s="1"/>
  <c r="F392" i="29"/>
  <c r="E392" i="29"/>
  <c r="D392" i="29"/>
  <c r="U392" i="29" s="1"/>
  <c r="C392" i="29"/>
  <c r="A392" i="29" s="1"/>
  <c r="B392" i="29"/>
  <c r="AE392" i="29" s="1"/>
  <c r="Y391" i="29"/>
  <c r="L391" i="29"/>
  <c r="K391" i="29"/>
  <c r="J391" i="29"/>
  <c r="H391" i="29"/>
  <c r="G391" i="29"/>
  <c r="AC391" i="29" s="1"/>
  <c r="F391" i="29"/>
  <c r="E391" i="29"/>
  <c r="D391" i="29"/>
  <c r="U391" i="29" s="1"/>
  <c r="C391" i="29"/>
  <c r="A391" i="29" s="1"/>
  <c r="B391" i="29"/>
  <c r="AE391" i="29" s="1"/>
  <c r="L390" i="29"/>
  <c r="K390" i="29"/>
  <c r="J390" i="29"/>
  <c r="I390" i="29"/>
  <c r="S390" i="29" s="1"/>
  <c r="H390" i="29"/>
  <c r="O390" i="29" s="1"/>
  <c r="G390" i="29"/>
  <c r="AC390" i="29" s="1"/>
  <c r="F390" i="29"/>
  <c r="E390" i="29"/>
  <c r="D390" i="29"/>
  <c r="C390" i="29"/>
  <c r="A390" i="29" s="1"/>
  <c r="B390" i="29"/>
  <c r="AE390" i="29" s="1"/>
  <c r="AE389" i="29"/>
  <c r="U389" i="29"/>
  <c r="P389" i="29"/>
  <c r="M389" i="29"/>
  <c r="N389" i="29" s="1"/>
  <c r="T389" i="29" s="1"/>
  <c r="L389" i="29"/>
  <c r="Z389" i="29" s="1"/>
  <c r="K389" i="29"/>
  <c r="J389" i="29"/>
  <c r="H389" i="29"/>
  <c r="I389" i="29" s="1"/>
  <c r="S389" i="29" s="1"/>
  <c r="G389" i="29"/>
  <c r="AC389" i="29" s="1"/>
  <c r="F389" i="29"/>
  <c r="E389" i="29"/>
  <c r="D389" i="29"/>
  <c r="Y389" i="29" s="1"/>
  <c r="C389" i="29"/>
  <c r="B389" i="29"/>
  <c r="A389" i="29"/>
  <c r="Z388" i="29"/>
  <c r="T388" i="29"/>
  <c r="M388" i="29"/>
  <c r="N388" i="29" s="1"/>
  <c r="P388" i="29" s="1"/>
  <c r="L388" i="29"/>
  <c r="V388" i="29" s="1"/>
  <c r="K388" i="29"/>
  <c r="J388" i="29"/>
  <c r="I388" i="29"/>
  <c r="S388" i="29" s="1"/>
  <c r="H388" i="29"/>
  <c r="O388" i="29" s="1"/>
  <c r="G388" i="29"/>
  <c r="AC388" i="29" s="1"/>
  <c r="F388" i="29"/>
  <c r="E388" i="29"/>
  <c r="D388" i="29"/>
  <c r="Y388" i="29" s="1"/>
  <c r="C388" i="29"/>
  <c r="B388" i="29"/>
  <c r="AE388" i="29" s="1"/>
  <c r="A388" i="29"/>
  <c r="O387" i="29"/>
  <c r="L387" i="29"/>
  <c r="K387" i="29"/>
  <c r="J387" i="29"/>
  <c r="H387" i="29"/>
  <c r="I387" i="29" s="1"/>
  <c r="G387" i="29"/>
  <c r="AC387" i="29" s="1"/>
  <c r="F387" i="29"/>
  <c r="E387" i="29"/>
  <c r="D387" i="29"/>
  <c r="U387" i="29" s="1"/>
  <c r="C387" i="29"/>
  <c r="A387" i="29" s="1"/>
  <c r="B387" i="29"/>
  <c r="AE387" i="29" s="1"/>
  <c r="V386" i="29"/>
  <c r="O386" i="29"/>
  <c r="M386" i="29"/>
  <c r="N386" i="29" s="1"/>
  <c r="L386" i="29"/>
  <c r="Z386" i="29" s="1"/>
  <c r="K386" i="29"/>
  <c r="J386" i="29"/>
  <c r="H386" i="29"/>
  <c r="I386" i="29" s="1"/>
  <c r="G386" i="29"/>
  <c r="AC386" i="29" s="1"/>
  <c r="F386" i="29"/>
  <c r="E386" i="29"/>
  <c r="D386" i="29"/>
  <c r="C386" i="29"/>
  <c r="A386" i="29" s="1"/>
  <c r="B386" i="29"/>
  <c r="AE386" i="29" s="1"/>
  <c r="U385" i="29"/>
  <c r="O385" i="29"/>
  <c r="N385" i="29"/>
  <c r="P385" i="29" s="1"/>
  <c r="L385" i="29"/>
  <c r="M385" i="29" s="1"/>
  <c r="K385" i="29"/>
  <c r="J385" i="29"/>
  <c r="I385" i="29"/>
  <c r="H385" i="29"/>
  <c r="G385" i="29"/>
  <c r="AC385" i="29" s="1"/>
  <c r="F385" i="29"/>
  <c r="E385" i="29"/>
  <c r="D385" i="29"/>
  <c r="Y385" i="29" s="1"/>
  <c r="C385" i="29"/>
  <c r="A385" i="29" s="1"/>
  <c r="B385" i="29"/>
  <c r="AE385" i="29" s="1"/>
  <c r="M384" i="29"/>
  <c r="N384" i="29" s="1"/>
  <c r="L384" i="29"/>
  <c r="V384" i="29" s="1"/>
  <c r="K384" i="29"/>
  <c r="J384" i="29"/>
  <c r="H384" i="29"/>
  <c r="I384" i="29" s="1"/>
  <c r="G384" i="29"/>
  <c r="AC384" i="29" s="1"/>
  <c r="F384" i="29"/>
  <c r="E384" i="29"/>
  <c r="D384" i="29"/>
  <c r="C384" i="29"/>
  <c r="A384" i="29" s="1"/>
  <c r="B384" i="29"/>
  <c r="AE384" i="29" s="1"/>
  <c r="L383" i="29"/>
  <c r="K383" i="29"/>
  <c r="J383" i="29"/>
  <c r="H383" i="29"/>
  <c r="O383" i="29" s="1"/>
  <c r="G383" i="29"/>
  <c r="AC383" i="29" s="1"/>
  <c r="F383" i="29"/>
  <c r="E383" i="29"/>
  <c r="D383" i="29"/>
  <c r="C383" i="29"/>
  <c r="A383" i="29" s="1"/>
  <c r="B383" i="29"/>
  <c r="AE383" i="29" s="1"/>
  <c r="Z382" i="29"/>
  <c r="T382" i="29"/>
  <c r="M382" i="29"/>
  <c r="N382" i="29" s="1"/>
  <c r="P382" i="29" s="1"/>
  <c r="L382" i="29"/>
  <c r="V382" i="29" s="1"/>
  <c r="K382" i="29"/>
  <c r="J382" i="29"/>
  <c r="H382" i="29"/>
  <c r="G382" i="29"/>
  <c r="AC382" i="29" s="1"/>
  <c r="F382" i="29"/>
  <c r="E382" i="29"/>
  <c r="D382" i="29"/>
  <c r="U382" i="29" s="1"/>
  <c r="C382" i="29"/>
  <c r="A382" i="29" s="1"/>
  <c r="B382" i="29"/>
  <c r="AE382" i="29" s="1"/>
  <c r="AE381" i="29"/>
  <c r="Y381" i="29"/>
  <c r="U381" i="29"/>
  <c r="L381" i="29"/>
  <c r="K381" i="29"/>
  <c r="J381" i="29"/>
  <c r="H381" i="29"/>
  <c r="G381" i="29"/>
  <c r="AC381" i="29" s="1"/>
  <c r="F381" i="29"/>
  <c r="E381" i="29"/>
  <c r="D381" i="29"/>
  <c r="C381" i="29"/>
  <c r="A381" i="29" s="1"/>
  <c r="B381" i="29"/>
  <c r="V380" i="29"/>
  <c r="L380" i="29"/>
  <c r="K380" i="29"/>
  <c r="J380" i="29"/>
  <c r="H380" i="29"/>
  <c r="I380" i="29" s="1"/>
  <c r="S380" i="29" s="1"/>
  <c r="G380" i="29"/>
  <c r="AC380" i="29" s="1"/>
  <c r="F380" i="29"/>
  <c r="E380" i="29"/>
  <c r="D380" i="29"/>
  <c r="C380" i="29"/>
  <c r="B380" i="29"/>
  <c r="AE380" i="29" s="1"/>
  <c r="A380" i="29"/>
  <c r="Y379" i="29"/>
  <c r="M379" i="29"/>
  <c r="N379" i="29" s="1"/>
  <c r="L379" i="29"/>
  <c r="Z379" i="29" s="1"/>
  <c r="K379" i="29"/>
  <c r="J379" i="29"/>
  <c r="H379" i="29"/>
  <c r="G379" i="29"/>
  <c r="AC379" i="29" s="1"/>
  <c r="F379" i="29"/>
  <c r="E379" i="29"/>
  <c r="D379" i="29"/>
  <c r="U379" i="29" s="1"/>
  <c r="C379" i="29"/>
  <c r="A379" i="29" s="1"/>
  <c r="B379" i="29"/>
  <c r="AE379" i="29" s="1"/>
  <c r="U378" i="29"/>
  <c r="N378" i="29"/>
  <c r="L378" i="29"/>
  <c r="M378" i="29" s="1"/>
  <c r="K378" i="29"/>
  <c r="J378" i="29"/>
  <c r="H378" i="29"/>
  <c r="G378" i="29"/>
  <c r="AC378" i="29" s="1"/>
  <c r="F378" i="29"/>
  <c r="E378" i="29"/>
  <c r="D378" i="29"/>
  <c r="Y378" i="29" s="1"/>
  <c r="C378" i="29"/>
  <c r="A378" i="29" s="1"/>
  <c r="B378" i="29"/>
  <c r="AE378" i="29" s="1"/>
  <c r="AC377" i="29"/>
  <c r="Z377" i="29"/>
  <c r="U377" i="29"/>
  <c r="N377" i="29"/>
  <c r="M377" i="29"/>
  <c r="L377" i="29"/>
  <c r="V377" i="29" s="1"/>
  <c r="K377" i="29"/>
  <c r="J377" i="29"/>
  <c r="H377" i="29"/>
  <c r="G377" i="29"/>
  <c r="F377" i="29"/>
  <c r="E377" i="29"/>
  <c r="D377" i="29"/>
  <c r="Y377" i="29" s="1"/>
  <c r="C377" i="29"/>
  <c r="A377" i="29" s="1"/>
  <c r="B377" i="29"/>
  <c r="AE377" i="29" s="1"/>
  <c r="Y376" i="29"/>
  <c r="L376" i="29"/>
  <c r="K376" i="29"/>
  <c r="J376" i="29"/>
  <c r="H376" i="29"/>
  <c r="G376" i="29"/>
  <c r="AC376" i="29" s="1"/>
  <c r="F376" i="29"/>
  <c r="E376" i="29"/>
  <c r="D376" i="29"/>
  <c r="U376" i="29" s="1"/>
  <c r="C376" i="29"/>
  <c r="A376" i="29" s="1"/>
  <c r="B376" i="29"/>
  <c r="AE376" i="29" s="1"/>
  <c r="AC375" i="29"/>
  <c r="P375" i="29"/>
  <c r="M375" i="29"/>
  <c r="N375" i="29" s="1"/>
  <c r="T375" i="29" s="1"/>
  <c r="L375" i="29"/>
  <c r="Z375" i="29" s="1"/>
  <c r="K375" i="29"/>
  <c r="J375" i="29"/>
  <c r="H375" i="29"/>
  <c r="G375" i="29"/>
  <c r="F375" i="29"/>
  <c r="E375" i="29"/>
  <c r="D375" i="29"/>
  <c r="C375" i="29"/>
  <c r="B375" i="29"/>
  <c r="AE375" i="29" s="1"/>
  <c r="A375" i="29"/>
  <c r="AC374" i="29"/>
  <c r="Y374" i="29"/>
  <c r="L374" i="29"/>
  <c r="K374" i="29"/>
  <c r="J374" i="29"/>
  <c r="H374" i="29"/>
  <c r="G374" i="29"/>
  <c r="F374" i="29"/>
  <c r="E374" i="29"/>
  <c r="D374" i="29"/>
  <c r="U374" i="29" s="1"/>
  <c r="C374" i="29"/>
  <c r="A374" i="29" s="1"/>
  <c r="B374" i="29"/>
  <c r="AE374" i="29" s="1"/>
  <c r="U373" i="29"/>
  <c r="O373" i="29"/>
  <c r="AF373" i="29" s="1"/>
  <c r="L373" i="29"/>
  <c r="K373" i="29"/>
  <c r="J373" i="29"/>
  <c r="H373" i="29"/>
  <c r="I373" i="29" s="1"/>
  <c r="S373" i="29" s="1"/>
  <c r="G373" i="29"/>
  <c r="AC373" i="29" s="1"/>
  <c r="F373" i="29"/>
  <c r="E373" i="29"/>
  <c r="D373" i="29"/>
  <c r="Y373" i="29" s="1"/>
  <c r="C373" i="29"/>
  <c r="A373" i="29" s="1"/>
  <c r="B373" i="29"/>
  <c r="AE373" i="29" s="1"/>
  <c r="L372" i="29"/>
  <c r="V372" i="29" s="1"/>
  <c r="K372" i="29"/>
  <c r="J372" i="29"/>
  <c r="I372" i="29"/>
  <c r="H372" i="29"/>
  <c r="O372" i="29" s="1"/>
  <c r="G372" i="29"/>
  <c r="AC372" i="29" s="1"/>
  <c r="F372" i="29"/>
  <c r="E372" i="29"/>
  <c r="D372" i="29"/>
  <c r="Y372" i="29" s="1"/>
  <c r="C372" i="29"/>
  <c r="B372" i="29"/>
  <c r="AE372" i="29" s="1"/>
  <c r="A372" i="29"/>
  <c r="L371" i="29"/>
  <c r="K371" i="29"/>
  <c r="J371" i="29"/>
  <c r="H371" i="29"/>
  <c r="G371" i="29"/>
  <c r="AC371" i="29" s="1"/>
  <c r="F371" i="29"/>
  <c r="E371" i="29"/>
  <c r="D371" i="29"/>
  <c r="Y371" i="29" s="1"/>
  <c r="C371" i="29"/>
  <c r="A371" i="29" s="1"/>
  <c r="B371" i="29"/>
  <c r="AE371" i="29" s="1"/>
  <c r="V370" i="29"/>
  <c r="L370" i="29"/>
  <c r="Z370" i="29" s="1"/>
  <c r="K370" i="29"/>
  <c r="J370" i="29"/>
  <c r="I370" i="29"/>
  <c r="S370" i="29" s="1"/>
  <c r="H370" i="29"/>
  <c r="O370" i="29" s="1"/>
  <c r="G370" i="29"/>
  <c r="AC370" i="29" s="1"/>
  <c r="F370" i="29"/>
  <c r="E370" i="29"/>
  <c r="D370" i="29"/>
  <c r="C370" i="29"/>
  <c r="B370" i="29"/>
  <c r="AE370" i="29" s="1"/>
  <c r="A370" i="29"/>
  <c r="Z369" i="29"/>
  <c r="Y369" i="29"/>
  <c r="U369" i="29"/>
  <c r="O369" i="29"/>
  <c r="AF369" i="29" s="1"/>
  <c r="L369" i="29"/>
  <c r="V369" i="29" s="1"/>
  <c r="K369" i="29"/>
  <c r="J369" i="29"/>
  <c r="H369" i="29"/>
  <c r="I369" i="29" s="1"/>
  <c r="S369" i="29" s="1"/>
  <c r="G369" i="29"/>
  <c r="AC369" i="29" s="1"/>
  <c r="F369" i="29"/>
  <c r="E369" i="29"/>
  <c r="D369" i="29"/>
  <c r="C369" i="29"/>
  <c r="A369" i="29" s="1"/>
  <c r="B369" i="29"/>
  <c r="AE369" i="29" s="1"/>
  <c r="L368" i="29"/>
  <c r="V368" i="29" s="1"/>
  <c r="K368" i="29"/>
  <c r="J368" i="29"/>
  <c r="H368" i="29"/>
  <c r="G368" i="29"/>
  <c r="AC368" i="29" s="1"/>
  <c r="F368" i="29"/>
  <c r="E368" i="29"/>
  <c r="D368" i="29"/>
  <c r="U368" i="29" s="1"/>
  <c r="C368" i="29"/>
  <c r="A368" i="29" s="1"/>
  <c r="B368" i="29"/>
  <c r="AE368" i="29" s="1"/>
  <c r="Z367" i="29"/>
  <c r="U367" i="29"/>
  <c r="L367" i="29"/>
  <c r="K367" i="29"/>
  <c r="J367" i="29"/>
  <c r="H367" i="29"/>
  <c r="O367" i="29" s="1"/>
  <c r="G367" i="29"/>
  <c r="AC367" i="29" s="1"/>
  <c r="F367" i="29"/>
  <c r="E367" i="29"/>
  <c r="D367" i="29"/>
  <c r="Y367" i="29" s="1"/>
  <c r="C367" i="29"/>
  <c r="A367" i="29" s="1"/>
  <c r="B367" i="29"/>
  <c r="AE367" i="29" s="1"/>
  <c r="Y366" i="29"/>
  <c r="O366" i="29"/>
  <c r="L366" i="29"/>
  <c r="K366" i="29"/>
  <c r="J366" i="29"/>
  <c r="I366" i="29"/>
  <c r="S366" i="29" s="1"/>
  <c r="H366" i="29"/>
  <c r="G366" i="29"/>
  <c r="AC366" i="29" s="1"/>
  <c r="F366" i="29"/>
  <c r="E366" i="29"/>
  <c r="D366" i="29"/>
  <c r="U366" i="29" s="1"/>
  <c r="C366" i="29"/>
  <c r="A366" i="29" s="1"/>
  <c r="B366" i="29"/>
  <c r="AE366" i="29" s="1"/>
  <c r="Z365" i="29"/>
  <c r="U365" i="29"/>
  <c r="M365" i="29"/>
  <c r="N365" i="29" s="1"/>
  <c r="L365" i="29"/>
  <c r="V365" i="29" s="1"/>
  <c r="K365" i="29"/>
  <c r="J365" i="29"/>
  <c r="H365" i="29"/>
  <c r="I365" i="29" s="1"/>
  <c r="G365" i="29"/>
  <c r="AC365" i="29" s="1"/>
  <c r="F365" i="29"/>
  <c r="E365" i="29"/>
  <c r="D365" i="29"/>
  <c r="Y365" i="29" s="1"/>
  <c r="C365" i="29"/>
  <c r="A365" i="29" s="1"/>
  <c r="B365" i="29"/>
  <c r="AE365" i="29" s="1"/>
  <c r="AC364" i="29"/>
  <c r="L364" i="29"/>
  <c r="K364" i="29"/>
  <c r="J364" i="29"/>
  <c r="H364" i="29"/>
  <c r="G364" i="29"/>
  <c r="F364" i="29"/>
  <c r="E364" i="29"/>
  <c r="D364" i="29"/>
  <c r="Y364" i="29" s="1"/>
  <c r="C364" i="29"/>
  <c r="B364" i="29"/>
  <c r="AE364" i="29" s="1"/>
  <c r="A364" i="29"/>
  <c r="AC363" i="29"/>
  <c r="U363" i="29"/>
  <c r="P363" i="29"/>
  <c r="M363" i="29"/>
  <c r="N363" i="29" s="1"/>
  <c r="T363" i="29" s="1"/>
  <c r="L363" i="29"/>
  <c r="Z363" i="29" s="1"/>
  <c r="K363" i="29"/>
  <c r="J363" i="29"/>
  <c r="H363" i="29"/>
  <c r="G363" i="29"/>
  <c r="F363" i="29"/>
  <c r="E363" i="29"/>
  <c r="D363" i="29"/>
  <c r="Y363" i="29" s="1"/>
  <c r="C363" i="29"/>
  <c r="A363" i="29" s="1"/>
  <c r="B363" i="29"/>
  <c r="AE363" i="29" s="1"/>
  <c r="L362" i="29"/>
  <c r="K362" i="29"/>
  <c r="J362" i="29"/>
  <c r="H362" i="29"/>
  <c r="O362" i="29" s="1"/>
  <c r="G362" i="29"/>
  <c r="AC362" i="29" s="1"/>
  <c r="F362" i="29"/>
  <c r="E362" i="29"/>
  <c r="D362" i="29"/>
  <c r="U362" i="29" s="1"/>
  <c r="C362" i="29"/>
  <c r="B362" i="29"/>
  <c r="AE362" i="29" s="1"/>
  <c r="A362" i="29"/>
  <c r="AC361" i="29"/>
  <c r="L361" i="29"/>
  <c r="K361" i="29"/>
  <c r="J361" i="29"/>
  <c r="H361" i="29"/>
  <c r="I361" i="29" s="1"/>
  <c r="S361" i="29" s="1"/>
  <c r="G361" i="29"/>
  <c r="F361" i="29"/>
  <c r="E361" i="29"/>
  <c r="D361" i="29"/>
  <c r="Y361" i="29" s="1"/>
  <c r="C361" i="29"/>
  <c r="A361" i="29" s="1"/>
  <c r="B361" i="29"/>
  <c r="AE361" i="29" s="1"/>
  <c r="Z360" i="29"/>
  <c r="P360" i="29"/>
  <c r="O360" i="29"/>
  <c r="M360" i="29"/>
  <c r="N360" i="29" s="1"/>
  <c r="T360" i="29" s="1"/>
  <c r="L360" i="29"/>
  <c r="V360" i="29" s="1"/>
  <c r="K360" i="29"/>
  <c r="J360" i="29"/>
  <c r="H360" i="29"/>
  <c r="I360" i="29" s="1"/>
  <c r="G360" i="29"/>
  <c r="AC360" i="29" s="1"/>
  <c r="F360" i="29"/>
  <c r="E360" i="29"/>
  <c r="D360" i="29"/>
  <c r="C360" i="29"/>
  <c r="A360" i="29" s="1"/>
  <c r="B360" i="29"/>
  <c r="AE360" i="29" s="1"/>
  <c r="AC359" i="29"/>
  <c r="O359" i="29"/>
  <c r="AF359" i="29" s="1"/>
  <c r="L359" i="29"/>
  <c r="K359" i="29"/>
  <c r="J359" i="29"/>
  <c r="H359" i="29"/>
  <c r="I359" i="29" s="1"/>
  <c r="S359" i="29" s="1"/>
  <c r="G359" i="29"/>
  <c r="F359" i="29"/>
  <c r="E359" i="29"/>
  <c r="D359" i="29"/>
  <c r="C359" i="29"/>
  <c r="A359" i="29" s="1"/>
  <c r="B359" i="29"/>
  <c r="AE359" i="29" s="1"/>
  <c r="L358" i="29"/>
  <c r="Z358" i="29" s="1"/>
  <c r="K358" i="29"/>
  <c r="J358" i="29"/>
  <c r="H358" i="29"/>
  <c r="I358" i="29" s="1"/>
  <c r="S358" i="29" s="1"/>
  <c r="G358" i="29"/>
  <c r="AC358" i="29" s="1"/>
  <c r="F358" i="29"/>
  <c r="E358" i="29"/>
  <c r="D358" i="29"/>
  <c r="C358" i="29"/>
  <c r="A358" i="29" s="1"/>
  <c r="B358" i="29"/>
  <c r="AE358" i="29" s="1"/>
  <c r="AC357" i="29"/>
  <c r="Z357" i="29"/>
  <c r="M357" i="29"/>
  <c r="N357" i="29" s="1"/>
  <c r="P357" i="29" s="1"/>
  <c r="L357" i="29"/>
  <c r="V357" i="29" s="1"/>
  <c r="K357" i="29"/>
  <c r="J357" i="29"/>
  <c r="H357" i="29"/>
  <c r="I357" i="29" s="1"/>
  <c r="S357" i="29" s="1"/>
  <c r="G357" i="29"/>
  <c r="F357" i="29"/>
  <c r="E357" i="29"/>
  <c r="D357" i="29"/>
  <c r="C357" i="29"/>
  <c r="A357" i="29" s="1"/>
  <c r="B357" i="29"/>
  <c r="AE357" i="29" s="1"/>
  <c r="AC356" i="29"/>
  <c r="L356" i="29"/>
  <c r="Z356" i="29" s="1"/>
  <c r="K356" i="29"/>
  <c r="J356" i="29"/>
  <c r="H356" i="29"/>
  <c r="I356" i="29" s="1"/>
  <c r="G356" i="29"/>
  <c r="F356" i="29"/>
  <c r="E356" i="29"/>
  <c r="D356" i="29"/>
  <c r="Y356" i="29" s="1"/>
  <c r="C356" i="29"/>
  <c r="A356" i="29" s="1"/>
  <c r="B356" i="29"/>
  <c r="AE356" i="29" s="1"/>
  <c r="Y355" i="29"/>
  <c r="V355" i="29"/>
  <c r="U355" i="29"/>
  <c r="L355" i="29"/>
  <c r="Z355" i="29" s="1"/>
  <c r="K355" i="29"/>
  <c r="J355" i="29"/>
  <c r="H355" i="29"/>
  <c r="I355" i="29" s="1"/>
  <c r="G355" i="29"/>
  <c r="AC355" i="29" s="1"/>
  <c r="F355" i="29"/>
  <c r="E355" i="29"/>
  <c r="D355" i="29"/>
  <c r="C355" i="29"/>
  <c r="A355" i="29" s="1"/>
  <c r="B355" i="29"/>
  <c r="AE355" i="29" s="1"/>
  <c r="Y354" i="29"/>
  <c r="V354" i="29"/>
  <c r="U354" i="29"/>
  <c r="L354" i="29"/>
  <c r="Z354" i="29" s="1"/>
  <c r="K354" i="29"/>
  <c r="J354" i="29"/>
  <c r="H354" i="29"/>
  <c r="O354" i="29" s="1"/>
  <c r="G354" i="29"/>
  <c r="AC354" i="29" s="1"/>
  <c r="F354" i="29"/>
  <c r="E354" i="29"/>
  <c r="D354" i="29"/>
  <c r="C354" i="29"/>
  <c r="A354" i="29" s="1"/>
  <c r="B354" i="29"/>
  <c r="AE354" i="29" s="1"/>
  <c r="Y353" i="29"/>
  <c r="V353" i="29"/>
  <c r="L353" i="29"/>
  <c r="K353" i="29"/>
  <c r="J353" i="29"/>
  <c r="H353" i="29"/>
  <c r="I353" i="29" s="1"/>
  <c r="S353" i="29" s="1"/>
  <c r="G353" i="29"/>
  <c r="AC353" i="29" s="1"/>
  <c r="F353" i="29"/>
  <c r="E353" i="29"/>
  <c r="D353" i="29"/>
  <c r="U353" i="29" s="1"/>
  <c r="C353" i="29"/>
  <c r="A353" i="29" s="1"/>
  <c r="B353" i="29"/>
  <c r="AE353" i="29" s="1"/>
  <c r="Z352" i="29"/>
  <c r="U352" i="29"/>
  <c r="L352" i="29"/>
  <c r="V352" i="29" s="1"/>
  <c r="K352" i="29"/>
  <c r="J352" i="29"/>
  <c r="H352" i="29"/>
  <c r="G352" i="29"/>
  <c r="AC352" i="29" s="1"/>
  <c r="F352" i="29"/>
  <c r="E352" i="29"/>
  <c r="D352" i="29"/>
  <c r="Y352" i="29" s="1"/>
  <c r="C352" i="29"/>
  <c r="A352" i="29" s="1"/>
  <c r="B352" i="29"/>
  <c r="AE352" i="29" s="1"/>
  <c r="Y351" i="29"/>
  <c r="L351" i="29"/>
  <c r="Z351" i="29" s="1"/>
  <c r="K351" i="29"/>
  <c r="J351" i="29"/>
  <c r="H351" i="29"/>
  <c r="I351" i="29" s="1"/>
  <c r="S351" i="29" s="1"/>
  <c r="G351" i="29"/>
  <c r="AC351" i="29" s="1"/>
  <c r="F351" i="29"/>
  <c r="E351" i="29"/>
  <c r="D351" i="29"/>
  <c r="U351" i="29" s="1"/>
  <c r="C351" i="29"/>
  <c r="A351" i="29" s="1"/>
  <c r="B351" i="29"/>
  <c r="AE351" i="29" s="1"/>
  <c r="V350" i="29"/>
  <c r="O350" i="29"/>
  <c r="L350" i="29"/>
  <c r="Z350" i="29" s="1"/>
  <c r="K350" i="29"/>
  <c r="J350" i="29"/>
  <c r="I350" i="29"/>
  <c r="H350" i="29"/>
  <c r="G350" i="29"/>
  <c r="AC350" i="29" s="1"/>
  <c r="F350" i="29"/>
  <c r="E350" i="29"/>
  <c r="D350" i="29"/>
  <c r="C350" i="29"/>
  <c r="B350" i="29"/>
  <c r="AE350" i="29" s="1"/>
  <c r="A350" i="29"/>
  <c r="Z349" i="29"/>
  <c r="L349" i="29"/>
  <c r="V349" i="29" s="1"/>
  <c r="K349" i="29"/>
  <c r="J349" i="29"/>
  <c r="H349" i="29"/>
  <c r="G349" i="29"/>
  <c r="AC349" i="29" s="1"/>
  <c r="F349" i="29"/>
  <c r="E349" i="29"/>
  <c r="D349" i="29"/>
  <c r="U349" i="29" s="1"/>
  <c r="C349" i="29"/>
  <c r="B349" i="29"/>
  <c r="AE349" i="29" s="1"/>
  <c r="A349" i="29"/>
  <c r="AC348" i="29"/>
  <c r="Y348" i="29"/>
  <c r="O348" i="29"/>
  <c r="L348" i="29"/>
  <c r="V348" i="29" s="1"/>
  <c r="K348" i="29"/>
  <c r="J348" i="29"/>
  <c r="I348" i="29"/>
  <c r="S348" i="29" s="1"/>
  <c r="H348" i="29"/>
  <c r="G348" i="29"/>
  <c r="F348" i="29"/>
  <c r="E348" i="29"/>
  <c r="D348" i="29"/>
  <c r="U348" i="29" s="1"/>
  <c r="C348" i="29"/>
  <c r="A348" i="29" s="1"/>
  <c r="B348" i="29"/>
  <c r="AE348" i="29" s="1"/>
  <c r="AC347" i="29"/>
  <c r="V347" i="29"/>
  <c r="O347" i="29"/>
  <c r="N347" i="29"/>
  <c r="P347" i="29" s="1"/>
  <c r="L347" i="29"/>
  <c r="M347" i="29" s="1"/>
  <c r="K347" i="29"/>
  <c r="J347" i="29"/>
  <c r="I347" i="29"/>
  <c r="H347" i="29"/>
  <c r="G347" i="29"/>
  <c r="F347" i="29"/>
  <c r="E347" i="29"/>
  <c r="D347" i="29"/>
  <c r="C347" i="29"/>
  <c r="A347" i="29" s="1"/>
  <c r="B347" i="29"/>
  <c r="AE347" i="29" s="1"/>
  <c r="L346" i="29"/>
  <c r="Z346" i="29" s="1"/>
  <c r="K346" i="29"/>
  <c r="J346" i="29"/>
  <c r="H346" i="29"/>
  <c r="G346" i="29"/>
  <c r="AC346" i="29" s="1"/>
  <c r="F346" i="29"/>
  <c r="E346" i="29"/>
  <c r="D346" i="29"/>
  <c r="Y346" i="29" s="1"/>
  <c r="C346" i="29"/>
  <c r="A346" i="29" s="1"/>
  <c r="B346" i="29"/>
  <c r="AE346" i="29" s="1"/>
  <c r="V345" i="29"/>
  <c r="L345" i="29"/>
  <c r="K345" i="29"/>
  <c r="J345" i="29"/>
  <c r="H345" i="29"/>
  <c r="O345" i="29" s="1"/>
  <c r="G345" i="29"/>
  <c r="AC345" i="29" s="1"/>
  <c r="F345" i="29"/>
  <c r="E345" i="29"/>
  <c r="D345" i="29"/>
  <c r="U345" i="29" s="1"/>
  <c r="C345" i="29"/>
  <c r="A345" i="29" s="1"/>
  <c r="B345" i="29"/>
  <c r="AE345" i="29" s="1"/>
  <c r="AC344" i="29"/>
  <c r="Z344" i="29"/>
  <c r="U344" i="29"/>
  <c r="L344" i="29"/>
  <c r="V344" i="29" s="1"/>
  <c r="K344" i="29"/>
  <c r="J344" i="29"/>
  <c r="H344" i="29"/>
  <c r="I344" i="29" s="1"/>
  <c r="G344" i="29"/>
  <c r="F344" i="29"/>
  <c r="E344" i="29"/>
  <c r="D344" i="29"/>
  <c r="Y344" i="29" s="1"/>
  <c r="C344" i="29"/>
  <c r="A344" i="29" s="1"/>
  <c r="B344" i="29"/>
  <c r="AE344" i="29" s="1"/>
  <c r="Y343" i="29"/>
  <c r="L343" i="29"/>
  <c r="V343" i="29" s="1"/>
  <c r="K343" i="29"/>
  <c r="J343" i="29"/>
  <c r="H343" i="29"/>
  <c r="I343" i="29" s="1"/>
  <c r="G343" i="29"/>
  <c r="AC343" i="29" s="1"/>
  <c r="F343" i="29"/>
  <c r="E343" i="29"/>
  <c r="D343" i="29"/>
  <c r="U343" i="29" s="1"/>
  <c r="C343" i="29"/>
  <c r="A343" i="29" s="1"/>
  <c r="B343" i="29"/>
  <c r="AE343" i="29" s="1"/>
  <c r="Z342" i="29"/>
  <c r="U342" i="29"/>
  <c r="L342" i="29"/>
  <c r="V342" i="29" s="1"/>
  <c r="K342" i="29"/>
  <c r="J342" i="29"/>
  <c r="H342" i="29"/>
  <c r="I342" i="29" s="1"/>
  <c r="S342" i="29" s="1"/>
  <c r="G342" i="29"/>
  <c r="AC342" i="29" s="1"/>
  <c r="F342" i="29"/>
  <c r="E342" i="29"/>
  <c r="D342" i="29"/>
  <c r="Y342" i="29" s="1"/>
  <c r="C342" i="29"/>
  <c r="A342" i="29" s="1"/>
  <c r="B342" i="29"/>
  <c r="AE342" i="29" s="1"/>
  <c r="AC341" i="29"/>
  <c r="L341" i="29"/>
  <c r="K341" i="29"/>
  <c r="J341" i="29"/>
  <c r="H341" i="29"/>
  <c r="I341" i="29" s="1"/>
  <c r="S341" i="29" s="1"/>
  <c r="G341" i="29"/>
  <c r="F341" i="29"/>
  <c r="E341" i="29"/>
  <c r="D341" i="29"/>
  <c r="U341" i="29" s="1"/>
  <c r="C341" i="29"/>
  <c r="A341" i="29" s="1"/>
  <c r="B341" i="29"/>
  <c r="AE341" i="29" s="1"/>
  <c r="L340" i="29"/>
  <c r="K340" i="29"/>
  <c r="J340" i="29"/>
  <c r="H340" i="29"/>
  <c r="I340" i="29" s="1"/>
  <c r="S340" i="29" s="1"/>
  <c r="G340" i="29"/>
  <c r="AC340" i="29" s="1"/>
  <c r="F340" i="29"/>
  <c r="E340" i="29"/>
  <c r="D340" i="29"/>
  <c r="Y340" i="29" s="1"/>
  <c r="C340" i="29"/>
  <c r="A340" i="29" s="1"/>
  <c r="B340" i="29"/>
  <c r="AE340" i="29" s="1"/>
  <c r="O339" i="29"/>
  <c r="L339" i="29"/>
  <c r="K339" i="29"/>
  <c r="J339" i="29"/>
  <c r="I339" i="29"/>
  <c r="H339" i="29"/>
  <c r="G339" i="29"/>
  <c r="AC339" i="29" s="1"/>
  <c r="F339" i="29"/>
  <c r="E339" i="29"/>
  <c r="D339" i="29"/>
  <c r="Y339" i="29" s="1"/>
  <c r="C339" i="29"/>
  <c r="B339" i="29"/>
  <c r="AE339" i="29" s="1"/>
  <c r="A339" i="29"/>
  <c r="AC338" i="29"/>
  <c r="L338" i="29"/>
  <c r="Z338" i="29" s="1"/>
  <c r="K338" i="29"/>
  <c r="J338" i="29"/>
  <c r="H338" i="29"/>
  <c r="O338" i="29" s="1"/>
  <c r="G338" i="29"/>
  <c r="F338" i="29"/>
  <c r="E338" i="29"/>
  <c r="D338" i="29"/>
  <c r="U338" i="29" s="1"/>
  <c r="C338" i="29"/>
  <c r="A338" i="29" s="1"/>
  <c r="B338" i="29"/>
  <c r="AE338" i="29" s="1"/>
  <c r="L337" i="29"/>
  <c r="Z337" i="29" s="1"/>
  <c r="K337" i="29"/>
  <c r="J337" i="29"/>
  <c r="H337" i="29"/>
  <c r="G337" i="29"/>
  <c r="AC337" i="29" s="1"/>
  <c r="F337" i="29"/>
  <c r="E337" i="29"/>
  <c r="D337" i="29"/>
  <c r="Y337" i="29" s="1"/>
  <c r="C337" i="29"/>
  <c r="A337" i="29" s="1"/>
  <c r="B337" i="29"/>
  <c r="AE337" i="29" s="1"/>
  <c r="Y336" i="29"/>
  <c r="U336" i="29"/>
  <c r="L336" i="29"/>
  <c r="V336" i="29" s="1"/>
  <c r="K336" i="29"/>
  <c r="J336" i="29"/>
  <c r="H336" i="29"/>
  <c r="G336" i="29"/>
  <c r="AC336" i="29" s="1"/>
  <c r="F336" i="29"/>
  <c r="E336" i="29"/>
  <c r="D336" i="29"/>
  <c r="C336" i="29"/>
  <c r="B336" i="29"/>
  <c r="AE336" i="29" s="1"/>
  <c r="A336" i="29"/>
  <c r="AC335" i="29"/>
  <c r="V335" i="29"/>
  <c r="N335" i="29"/>
  <c r="M335" i="29"/>
  <c r="L335" i="29"/>
  <c r="Z335" i="29" s="1"/>
  <c r="K335" i="29"/>
  <c r="J335" i="29"/>
  <c r="H335" i="29"/>
  <c r="G335" i="29"/>
  <c r="F335" i="29"/>
  <c r="E335" i="29"/>
  <c r="D335" i="29"/>
  <c r="Y335" i="29" s="1"/>
  <c r="C335" i="29"/>
  <c r="A335" i="29" s="1"/>
  <c r="B335" i="29"/>
  <c r="AE335" i="29" s="1"/>
  <c r="AE334" i="29"/>
  <c r="V334" i="29"/>
  <c r="L334" i="29"/>
  <c r="K334" i="29"/>
  <c r="J334" i="29"/>
  <c r="I334" i="29"/>
  <c r="H334" i="29"/>
  <c r="O334" i="29" s="1"/>
  <c r="G334" i="29"/>
  <c r="AC334" i="29" s="1"/>
  <c r="F334" i="29"/>
  <c r="E334" i="29"/>
  <c r="D334" i="29"/>
  <c r="U334" i="29" s="1"/>
  <c r="C334" i="29"/>
  <c r="A334" i="29" s="1"/>
  <c r="B334" i="29"/>
  <c r="V333" i="29"/>
  <c r="L333" i="29"/>
  <c r="K333" i="29"/>
  <c r="J333" i="29"/>
  <c r="H333" i="29"/>
  <c r="O333" i="29" s="1"/>
  <c r="G333" i="29"/>
  <c r="AC333" i="29" s="1"/>
  <c r="F333" i="29"/>
  <c r="E333" i="29"/>
  <c r="D333" i="29"/>
  <c r="U333" i="29" s="1"/>
  <c r="C333" i="29"/>
  <c r="A333" i="29" s="1"/>
  <c r="B333" i="29"/>
  <c r="AE333" i="29" s="1"/>
  <c r="Z332" i="29"/>
  <c r="U332" i="29"/>
  <c r="L332" i="29"/>
  <c r="V332" i="29" s="1"/>
  <c r="K332" i="29"/>
  <c r="J332" i="29"/>
  <c r="H332" i="29"/>
  <c r="O332" i="29" s="1"/>
  <c r="G332" i="29"/>
  <c r="AC332" i="29" s="1"/>
  <c r="F332" i="29"/>
  <c r="E332" i="29"/>
  <c r="D332" i="29"/>
  <c r="Y332" i="29" s="1"/>
  <c r="C332" i="29"/>
  <c r="B332" i="29"/>
  <c r="AE332" i="29" s="1"/>
  <c r="A332" i="29"/>
  <c r="V331" i="29"/>
  <c r="N331" i="29"/>
  <c r="T331" i="29" s="1"/>
  <c r="L331" i="29"/>
  <c r="M331" i="29" s="1"/>
  <c r="K331" i="29"/>
  <c r="J331" i="29"/>
  <c r="H331" i="29"/>
  <c r="I331" i="29" s="1"/>
  <c r="G331" i="29"/>
  <c r="AC331" i="29" s="1"/>
  <c r="F331" i="29"/>
  <c r="E331" i="29"/>
  <c r="D331" i="29"/>
  <c r="Y331" i="29" s="1"/>
  <c r="C331" i="29"/>
  <c r="A331" i="29" s="1"/>
  <c r="B331" i="29"/>
  <c r="AE331" i="29" s="1"/>
  <c r="AE330" i="29"/>
  <c r="L330" i="29"/>
  <c r="M330" i="29" s="1"/>
  <c r="N330" i="29" s="1"/>
  <c r="K330" i="29"/>
  <c r="J330" i="29"/>
  <c r="H330" i="29"/>
  <c r="G330" i="29"/>
  <c r="AC330" i="29" s="1"/>
  <c r="F330" i="29"/>
  <c r="E330" i="29"/>
  <c r="D330" i="29"/>
  <c r="C330" i="29"/>
  <c r="B330" i="29"/>
  <c r="A330" i="29"/>
  <c r="AE329" i="29"/>
  <c r="L329" i="29"/>
  <c r="Z329" i="29" s="1"/>
  <c r="K329" i="29"/>
  <c r="J329" i="29"/>
  <c r="H329" i="29"/>
  <c r="O329" i="29" s="1"/>
  <c r="G329" i="29"/>
  <c r="AC329" i="29" s="1"/>
  <c r="F329" i="29"/>
  <c r="E329" i="29"/>
  <c r="D329" i="29"/>
  <c r="U329" i="29" s="1"/>
  <c r="C329" i="29"/>
  <c r="A329" i="29" s="1"/>
  <c r="B329" i="29"/>
  <c r="O328" i="29"/>
  <c r="L328" i="29"/>
  <c r="K328" i="29"/>
  <c r="J328" i="29"/>
  <c r="H328" i="29"/>
  <c r="I328" i="29" s="1"/>
  <c r="G328" i="29"/>
  <c r="AC328" i="29" s="1"/>
  <c r="F328" i="29"/>
  <c r="E328" i="29"/>
  <c r="D328" i="29"/>
  <c r="C328" i="29"/>
  <c r="A328" i="29" s="1"/>
  <c r="B328" i="29"/>
  <c r="AE328" i="29" s="1"/>
  <c r="L327" i="29"/>
  <c r="Z327" i="29" s="1"/>
  <c r="K327" i="29"/>
  <c r="J327" i="29"/>
  <c r="H327" i="29"/>
  <c r="G327" i="29"/>
  <c r="AC327" i="29" s="1"/>
  <c r="F327" i="29"/>
  <c r="E327" i="29"/>
  <c r="D327" i="29"/>
  <c r="Y327" i="29" s="1"/>
  <c r="C327" i="29"/>
  <c r="A327" i="29" s="1"/>
  <c r="B327" i="29"/>
  <c r="AE327" i="29" s="1"/>
  <c r="AE326" i="29"/>
  <c r="L326" i="29"/>
  <c r="V326" i="29" s="1"/>
  <c r="K326" i="29"/>
  <c r="J326" i="29"/>
  <c r="H326" i="29"/>
  <c r="O326" i="29" s="1"/>
  <c r="G326" i="29"/>
  <c r="AC326" i="29" s="1"/>
  <c r="F326" i="29"/>
  <c r="E326" i="29"/>
  <c r="D326" i="29"/>
  <c r="C326" i="29"/>
  <c r="B326" i="29"/>
  <c r="A326" i="29"/>
  <c r="L325" i="29"/>
  <c r="M325" i="29" s="1"/>
  <c r="N325" i="29" s="1"/>
  <c r="K325" i="29"/>
  <c r="J325" i="29"/>
  <c r="H325" i="29"/>
  <c r="I325" i="29" s="1"/>
  <c r="G325" i="29"/>
  <c r="AC325" i="29" s="1"/>
  <c r="F325" i="29"/>
  <c r="E325" i="29"/>
  <c r="D325" i="29"/>
  <c r="U325" i="29" s="1"/>
  <c r="C325" i="29"/>
  <c r="A325" i="29" s="1"/>
  <c r="B325" i="29"/>
  <c r="AE325" i="29" s="1"/>
  <c r="AE324" i="29"/>
  <c r="L324" i="29"/>
  <c r="K324" i="29"/>
  <c r="J324" i="29"/>
  <c r="H324" i="29"/>
  <c r="O324" i="29" s="1"/>
  <c r="G324" i="29"/>
  <c r="AC324" i="29" s="1"/>
  <c r="F324" i="29"/>
  <c r="E324" i="29"/>
  <c r="D324" i="29"/>
  <c r="Y324" i="29" s="1"/>
  <c r="C324" i="29"/>
  <c r="A324" i="29" s="1"/>
  <c r="B324" i="29"/>
  <c r="Z323" i="29"/>
  <c r="V323" i="29"/>
  <c r="U323" i="29"/>
  <c r="P323" i="29"/>
  <c r="O323" i="29"/>
  <c r="L323" i="29"/>
  <c r="M323" i="29" s="1"/>
  <c r="N323" i="29" s="1"/>
  <c r="T323" i="29" s="1"/>
  <c r="K323" i="29"/>
  <c r="J323" i="29"/>
  <c r="H323" i="29"/>
  <c r="I323" i="29" s="1"/>
  <c r="G323" i="29"/>
  <c r="AC323" i="29" s="1"/>
  <c r="F323" i="29"/>
  <c r="E323" i="29"/>
  <c r="D323" i="29"/>
  <c r="Y323" i="29" s="1"/>
  <c r="C323" i="29"/>
  <c r="A323" i="29" s="1"/>
  <c r="B323" i="29"/>
  <c r="AE323" i="29" s="1"/>
  <c r="V322" i="29"/>
  <c r="T322" i="29"/>
  <c r="M322" i="29"/>
  <c r="N322" i="29" s="1"/>
  <c r="P322" i="29" s="1"/>
  <c r="L322" i="29"/>
  <c r="Z322" i="29" s="1"/>
  <c r="K322" i="29"/>
  <c r="J322" i="29"/>
  <c r="H322" i="29"/>
  <c r="O322" i="29" s="1"/>
  <c r="G322" i="29"/>
  <c r="AC322" i="29" s="1"/>
  <c r="F322" i="29"/>
  <c r="E322" i="29"/>
  <c r="D322" i="29"/>
  <c r="Y322" i="29" s="1"/>
  <c r="C322" i="29"/>
  <c r="A322" i="29" s="1"/>
  <c r="B322" i="29"/>
  <c r="AE322" i="29" s="1"/>
  <c r="L321" i="29"/>
  <c r="V321" i="29" s="1"/>
  <c r="K321" i="29"/>
  <c r="J321" i="29"/>
  <c r="H321" i="29"/>
  <c r="O321" i="29" s="1"/>
  <c r="G321" i="29"/>
  <c r="AC321" i="29" s="1"/>
  <c r="F321" i="29"/>
  <c r="E321" i="29"/>
  <c r="D321" i="29"/>
  <c r="Y321" i="29" s="1"/>
  <c r="C321" i="29"/>
  <c r="A321" i="29" s="1"/>
  <c r="B321" i="29"/>
  <c r="AE321" i="29" s="1"/>
  <c r="S320" i="29"/>
  <c r="O320" i="29"/>
  <c r="AF320" i="29" s="1"/>
  <c r="L320" i="29"/>
  <c r="V320" i="29" s="1"/>
  <c r="K320" i="29"/>
  <c r="J320" i="29"/>
  <c r="I320" i="29"/>
  <c r="H320" i="29"/>
  <c r="G320" i="29"/>
  <c r="AC320" i="29" s="1"/>
  <c r="F320" i="29"/>
  <c r="E320" i="29"/>
  <c r="D320" i="29"/>
  <c r="U320" i="29" s="1"/>
  <c r="C320" i="29"/>
  <c r="A320" i="29" s="1"/>
  <c r="B320" i="29"/>
  <c r="AE320" i="29" s="1"/>
  <c r="AC319" i="29"/>
  <c r="V319" i="29"/>
  <c r="O319" i="29"/>
  <c r="L319" i="29"/>
  <c r="Z319" i="29" s="1"/>
  <c r="K319" i="29"/>
  <c r="J319" i="29"/>
  <c r="H319" i="29"/>
  <c r="I319" i="29" s="1"/>
  <c r="G319" i="29"/>
  <c r="F319" i="29"/>
  <c r="E319" i="29"/>
  <c r="D319" i="29"/>
  <c r="C319" i="29"/>
  <c r="A319" i="29" s="1"/>
  <c r="B319" i="29"/>
  <c r="AE319" i="29" s="1"/>
  <c r="L318" i="29"/>
  <c r="V318" i="29" s="1"/>
  <c r="K318" i="29"/>
  <c r="J318" i="29"/>
  <c r="H318" i="29"/>
  <c r="O318" i="29" s="1"/>
  <c r="G318" i="29"/>
  <c r="AC318" i="29" s="1"/>
  <c r="F318" i="29"/>
  <c r="E318" i="29"/>
  <c r="D318" i="29"/>
  <c r="U318" i="29" s="1"/>
  <c r="C318" i="29"/>
  <c r="A318" i="29" s="1"/>
  <c r="B318" i="29"/>
  <c r="AE318" i="29" s="1"/>
  <c r="AC317" i="29"/>
  <c r="L317" i="29"/>
  <c r="V317" i="29" s="1"/>
  <c r="K317" i="29"/>
  <c r="J317" i="29"/>
  <c r="H317" i="29"/>
  <c r="G317" i="29"/>
  <c r="F317" i="29"/>
  <c r="E317" i="29"/>
  <c r="D317" i="29"/>
  <c r="U317" i="29" s="1"/>
  <c r="C317" i="29"/>
  <c r="B317" i="29"/>
  <c r="AE317" i="29" s="1"/>
  <c r="A317" i="29"/>
  <c r="AC316" i="29"/>
  <c r="Y316" i="29"/>
  <c r="L316" i="29"/>
  <c r="V316" i="29" s="1"/>
  <c r="K316" i="29"/>
  <c r="J316" i="29"/>
  <c r="I316" i="29"/>
  <c r="H316" i="29"/>
  <c r="O316" i="29" s="1"/>
  <c r="G316" i="29"/>
  <c r="F316" i="29"/>
  <c r="E316" i="29"/>
  <c r="D316" i="29"/>
  <c r="U316" i="29" s="1"/>
  <c r="C316" i="29"/>
  <c r="B316" i="29"/>
  <c r="AE316" i="29" s="1"/>
  <c r="A316" i="29"/>
  <c r="V315" i="29"/>
  <c r="L315" i="29"/>
  <c r="M315" i="29" s="1"/>
  <c r="N315" i="29" s="1"/>
  <c r="K315" i="29"/>
  <c r="J315" i="29"/>
  <c r="H315" i="29"/>
  <c r="O315" i="29" s="1"/>
  <c r="G315" i="29"/>
  <c r="AC315" i="29" s="1"/>
  <c r="F315" i="29"/>
  <c r="E315" i="29"/>
  <c r="D315" i="29"/>
  <c r="C315" i="29"/>
  <c r="A315" i="29" s="1"/>
  <c r="B315" i="29"/>
  <c r="AE315" i="29" s="1"/>
  <c r="U314" i="29"/>
  <c r="O314" i="29"/>
  <c r="L314" i="29"/>
  <c r="K314" i="29"/>
  <c r="J314" i="29"/>
  <c r="H314" i="29"/>
  <c r="I314" i="29" s="1"/>
  <c r="G314" i="29"/>
  <c r="AC314" i="29" s="1"/>
  <c r="F314" i="29"/>
  <c r="E314" i="29"/>
  <c r="D314" i="29"/>
  <c r="Y314" i="29" s="1"/>
  <c r="C314" i="29"/>
  <c r="A314" i="29" s="1"/>
  <c r="B314" i="29"/>
  <c r="AE314" i="29" s="1"/>
  <c r="L313" i="29"/>
  <c r="K313" i="29"/>
  <c r="J313" i="29"/>
  <c r="H313" i="29"/>
  <c r="O313" i="29" s="1"/>
  <c r="G313" i="29"/>
  <c r="AC313" i="29" s="1"/>
  <c r="F313" i="29"/>
  <c r="E313" i="29"/>
  <c r="D313" i="29"/>
  <c r="C313" i="29"/>
  <c r="A313" i="29" s="1"/>
  <c r="B313" i="29"/>
  <c r="AE313" i="29" s="1"/>
  <c r="O312" i="29"/>
  <c r="L312" i="29"/>
  <c r="V312" i="29" s="1"/>
  <c r="K312" i="29"/>
  <c r="J312" i="29"/>
  <c r="H312" i="29"/>
  <c r="I312" i="29" s="1"/>
  <c r="G312" i="29"/>
  <c r="AC312" i="29" s="1"/>
  <c r="F312" i="29"/>
  <c r="E312" i="29"/>
  <c r="D312" i="29"/>
  <c r="Y312" i="29" s="1"/>
  <c r="C312" i="29"/>
  <c r="B312" i="29"/>
  <c r="AE312" i="29" s="1"/>
  <c r="A312" i="29"/>
  <c r="O311" i="29"/>
  <c r="L311" i="29"/>
  <c r="V311" i="29" s="1"/>
  <c r="K311" i="29"/>
  <c r="J311" i="29"/>
  <c r="H311" i="29"/>
  <c r="I311" i="29" s="1"/>
  <c r="G311" i="29"/>
  <c r="AC311" i="29" s="1"/>
  <c r="F311" i="29"/>
  <c r="E311" i="29"/>
  <c r="D311" i="29"/>
  <c r="C311" i="29"/>
  <c r="A311" i="29" s="1"/>
  <c r="B311" i="29"/>
  <c r="AE311" i="29" s="1"/>
  <c r="Z310" i="29"/>
  <c r="V310" i="29"/>
  <c r="U310" i="29"/>
  <c r="O310" i="29"/>
  <c r="M310" i="29"/>
  <c r="N310" i="29" s="1"/>
  <c r="L310" i="29"/>
  <c r="K310" i="29"/>
  <c r="J310" i="29"/>
  <c r="I310" i="29"/>
  <c r="S310" i="29" s="1"/>
  <c r="H310" i="29"/>
  <c r="G310" i="29"/>
  <c r="AC310" i="29" s="1"/>
  <c r="F310" i="29"/>
  <c r="E310" i="29"/>
  <c r="D310" i="29"/>
  <c r="Y310" i="29" s="1"/>
  <c r="C310" i="29"/>
  <c r="B310" i="29"/>
  <c r="AE310" i="29" s="1"/>
  <c r="A310" i="29"/>
  <c r="AC309" i="29"/>
  <c r="Z309" i="29"/>
  <c r="L309" i="29"/>
  <c r="V309" i="29" s="1"/>
  <c r="K309" i="29"/>
  <c r="J309" i="29"/>
  <c r="H309" i="29"/>
  <c r="G309" i="29"/>
  <c r="F309" i="29"/>
  <c r="E309" i="29"/>
  <c r="D309" i="29"/>
  <c r="U309" i="29" s="1"/>
  <c r="C309" i="29"/>
  <c r="B309" i="29"/>
  <c r="AE309" i="29" s="1"/>
  <c r="A309" i="29"/>
  <c r="Z308" i="29"/>
  <c r="O308" i="29"/>
  <c r="L308" i="29"/>
  <c r="M308" i="29" s="1"/>
  <c r="N308" i="29" s="1"/>
  <c r="K308" i="29"/>
  <c r="J308" i="29"/>
  <c r="H308" i="29"/>
  <c r="I308" i="29" s="1"/>
  <c r="G308" i="29"/>
  <c r="AC308" i="29" s="1"/>
  <c r="F308" i="29"/>
  <c r="E308" i="29"/>
  <c r="D308" i="29"/>
  <c r="Y308" i="29" s="1"/>
  <c r="C308" i="29"/>
  <c r="A308" i="29" s="1"/>
  <c r="B308" i="29"/>
  <c r="AE308" i="29" s="1"/>
  <c r="AE307" i="29"/>
  <c r="L307" i="29"/>
  <c r="V307" i="29" s="1"/>
  <c r="K307" i="29"/>
  <c r="J307" i="29"/>
  <c r="H307" i="29"/>
  <c r="I307" i="29" s="1"/>
  <c r="G307" i="29"/>
  <c r="AC307" i="29" s="1"/>
  <c r="F307" i="29"/>
  <c r="E307" i="29"/>
  <c r="D307" i="29"/>
  <c r="C307" i="29"/>
  <c r="A307" i="29" s="1"/>
  <c r="B307" i="29"/>
  <c r="AE306" i="29"/>
  <c r="M306" i="29"/>
  <c r="N306" i="29" s="1"/>
  <c r="T306" i="29" s="1"/>
  <c r="L306" i="29"/>
  <c r="V306" i="29" s="1"/>
  <c r="K306" i="29"/>
  <c r="J306" i="29"/>
  <c r="I306" i="29"/>
  <c r="H306" i="29"/>
  <c r="O306" i="29" s="1"/>
  <c r="G306" i="29"/>
  <c r="AC306" i="29" s="1"/>
  <c r="F306" i="29"/>
  <c r="E306" i="29"/>
  <c r="D306" i="29"/>
  <c r="U306" i="29" s="1"/>
  <c r="C306" i="29"/>
  <c r="B306" i="29"/>
  <c r="A306" i="29"/>
  <c r="Y305" i="29"/>
  <c r="O305" i="29"/>
  <c r="M305" i="29"/>
  <c r="N305" i="29" s="1"/>
  <c r="P305" i="29" s="1"/>
  <c r="L305" i="29"/>
  <c r="V305" i="29" s="1"/>
  <c r="K305" i="29"/>
  <c r="J305" i="29"/>
  <c r="I305" i="29"/>
  <c r="S305" i="29" s="1"/>
  <c r="H305" i="29"/>
  <c r="G305" i="29"/>
  <c r="AC305" i="29" s="1"/>
  <c r="F305" i="29"/>
  <c r="E305" i="29"/>
  <c r="D305" i="29"/>
  <c r="U305" i="29" s="1"/>
  <c r="C305" i="29"/>
  <c r="A305" i="29" s="1"/>
  <c r="B305" i="29"/>
  <c r="AE305" i="29" s="1"/>
  <c r="U304" i="29"/>
  <c r="O304" i="29"/>
  <c r="L304" i="29"/>
  <c r="M304" i="29" s="1"/>
  <c r="N304" i="29" s="1"/>
  <c r="K304" i="29"/>
  <c r="J304" i="29"/>
  <c r="H304" i="29"/>
  <c r="I304" i="29" s="1"/>
  <c r="G304" i="29"/>
  <c r="AC304" i="29" s="1"/>
  <c r="F304" i="29"/>
  <c r="E304" i="29"/>
  <c r="D304" i="29"/>
  <c r="Y304" i="29" s="1"/>
  <c r="C304" i="29"/>
  <c r="A304" i="29" s="1"/>
  <c r="B304" i="29"/>
  <c r="AE304" i="29" s="1"/>
  <c r="AE303" i="29"/>
  <c r="L303" i="29"/>
  <c r="V303" i="29" s="1"/>
  <c r="K303" i="29"/>
  <c r="J303" i="29"/>
  <c r="H303" i="29"/>
  <c r="I303" i="29" s="1"/>
  <c r="G303" i="29"/>
  <c r="AC303" i="29" s="1"/>
  <c r="F303" i="29"/>
  <c r="E303" i="29"/>
  <c r="D303" i="29"/>
  <c r="Y303" i="29" s="1"/>
  <c r="C303" i="29"/>
  <c r="A303" i="29" s="1"/>
  <c r="B303" i="29"/>
  <c r="AE302" i="29"/>
  <c r="M302" i="29"/>
  <c r="N302" i="29" s="1"/>
  <c r="T302" i="29" s="1"/>
  <c r="L302" i="29"/>
  <c r="Z302" i="29" s="1"/>
  <c r="K302" i="29"/>
  <c r="J302" i="29"/>
  <c r="I302" i="29"/>
  <c r="H302" i="29"/>
  <c r="O302" i="29" s="1"/>
  <c r="G302" i="29"/>
  <c r="AC302" i="29" s="1"/>
  <c r="F302" i="29"/>
  <c r="E302" i="29"/>
  <c r="D302" i="29"/>
  <c r="U302" i="29" s="1"/>
  <c r="C302" i="29"/>
  <c r="A302" i="29" s="1"/>
  <c r="B302" i="29"/>
  <c r="Y301" i="29"/>
  <c r="O301" i="29"/>
  <c r="M301" i="29"/>
  <c r="N301" i="29" s="1"/>
  <c r="P301" i="29" s="1"/>
  <c r="L301" i="29"/>
  <c r="V301" i="29" s="1"/>
  <c r="K301" i="29"/>
  <c r="J301" i="29"/>
  <c r="I301" i="29"/>
  <c r="S301" i="29" s="1"/>
  <c r="H301" i="29"/>
  <c r="G301" i="29"/>
  <c r="AC301" i="29" s="1"/>
  <c r="F301" i="29"/>
  <c r="E301" i="29"/>
  <c r="D301" i="29"/>
  <c r="U301" i="29" s="1"/>
  <c r="C301" i="29"/>
  <c r="A301" i="29" s="1"/>
  <c r="B301" i="29"/>
  <c r="AE301" i="29" s="1"/>
  <c r="O300" i="29"/>
  <c r="L300" i="29"/>
  <c r="Z300" i="29" s="1"/>
  <c r="K300" i="29"/>
  <c r="J300" i="29"/>
  <c r="H300" i="29"/>
  <c r="I300" i="29" s="1"/>
  <c r="G300" i="29"/>
  <c r="AC300" i="29" s="1"/>
  <c r="F300" i="29"/>
  <c r="E300" i="29"/>
  <c r="D300" i="29"/>
  <c r="Y300" i="29" s="1"/>
  <c r="C300" i="29"/>
  <c r="A300" i="29" s="1"/>
  <c r="B300" i="29"/>
  <c r="AE300" i="29" s="1"/>
  <c r="L299" i="29"/>
  <c r="Z299" i="29" s="1"/>
  <c r="K299" i="29"/>
  <c r="J299" i="29"/>
  <c r="H299" i="29"/>
  <c r="I299" i="29" s="1"/>
  <c r="S299" i="29" s="1"/>
  <c r="G299" i="29"/>
  <c r="AC299" i="29" s="1"/>
  <c r="F299" i="29"/>
  <c r="E299" i="29"/>
  <c r="D299" i="29"/>
  <c r="Y299" i="29" s="1"/>
  <c r="C299" i="29"/>
  <c r="A299" i="29" s="1"/>
  <c r="B299" i="29"/>
  <c r="AE299" i="29" s="1"/>
  <c r="AE298" i="29"/>
  <c r="L298" i="29"/>
  <c r="Z298" i="29" s="1"/>
  <c r="K298" i="29"/>
  <c r="J298" i="29"/>
  <c r="H298" i="29"/>
  <c r="O298" i="29" s="1"/>
  <c r="G298" i="29"/>
  <c r="AC298" i="29" s="1"/>
  <c r="F298" i="29"/>
  <c r="E298" i="29"/>
  <c r="D298" i="29"/>
  <c r="U298" i="29" s="1"/>
  <c r="C298" i="29"/>
  <c r="B298" i="29"/>
  <c r="A298" i="29"/>
  <c r="AC297" i="29"/>
  <c r="L297" i="29"/>
  <c r="K297" i="29"/>
  <c r="J297" i="29"/>
  <c r="H297" i="29"/>
  <c r="I297" i="29" s="1"/>
  <c r="G297" i="29"/>
  <c r="F297" i="29"/>
  <c r="E297" i="29"/>
  <c r="D297" i="29"/>
  <c r="C297" i="29"/>
  <c r="A297" i="29" s="1"/>
  <c r="B297" i="29"/>
  <c r="AE297" i="29" s="1"/>
  <c r="L296" i="29"/>
  <c r="K296" i="29"/>
  <c r="J296" i="29"/>
  <c r="H296" i="29"/>
  <c r="I296" i="29" s="1"/>
  <c r="G296" i="29"/>
  <c r="AC296" i="29" s="1"/>
  <c r="F296" i="29"/>
  <c r="E296" i="29"/>
  <c r="D296" i="29"/>
  <c r="Y296" i="29" s="1"/>
  <c r="C296" i="29"/>
  <c r="A296" i="29" s="1"/>
  <c r="B296" i="29"/>
  <c r="AE296" i="29" s="1"/>
  <c r="L295" i="29"/>
  <c r="Z295" i="29" s="1"/>
  <c r="K295" i="29"/>
  <c r="J295" i="29"/>
  <c r="H295" i="29"/>
  <c r="I295" i="29" s="1"/>
  <c r="S295" i="29" s="1"/>
  <c r="G295" i="29"/>
  <c r="AC295" i="29" s="1"/>
  <c r="F295" i="29"/>
  <c r="E295" i="29"/>
  <c r="D295" i="29"/>
  <c r="U295" i="29" s="1"/>
  <c r="C295" i="29"/>
  <c r="A295" i="29" s="1"/>
  <c r="B295" i="29"/>
  <c r="AE295" i="29" s="1"/>
  <c r="V294" i="29"/>
  <c r="M294" i="29"/>
  <c r="N294" i="29" s="1"/>
  <c r="L294" i="29"/>
  <c r="Z294" i="29" s="1"/>
  <c r="K294" i="29"/>
  <c r="J294" i="29"/>
  <c r="I294" i="29"/>
  <c r="S294" i="29" s="1"/>
  <c r="H294" i="29"/>
  <c r="O294" i="29" s="1"/>
  <c r="G294" i="29"/>
  <c r="AC294" i="29" s="1"/>
  <c r="F294" i="29"/>
  <c r="E294" i="29"/>
  <c r="D294" i="29"/>
  <c r="U294" i="29" s="1"/>
  <c r="C294" i="29"/>
  <c r="B294" i="29"/>
  <c r="AE294" i="29" s="1"/>
  <c r="A294" i="29"/>
  <c r="Z293" i="29"/>
  <c r="Y293" i="29"/>
  <c r="M293" i="29"/>
  <c r="N293" i="29" s="1"/>
  <c r="L293" i="29"/>
  <c r="V293" i="29" s="1"/>
  <c r="K293" i="29"/>
  <c r="J293" i="29"/>
  <c r="I293" i="29"/>
  <c r="H293" i="29"/>
  <c r="O293" i="29" s="1"/>
  <c r="G293" i="29"/>
  <c r="AC293" i="29" s="1"/>
  <c r="F293" i="29"/>
  <c r="E293" i="29"/>
  <c r="D293" i="29"/>
  <c r="U293" i="29" s="1"/>
  <c r="C293" i="29"/>
  <c r="A293" i="29" s="1"/>
  <c r="B293" i="29"/>
  <c r="AE293" i="29" s="1"/>
  <c r="AE292" i="29"/>
  <c r="O292" i="29"/>
  <c r="L292" i="29"/>
  <c r="M292" i="29" s="1"/>
  <c r="N292" i="29" s="1"/>
  <c r="T292" i="29" s="1"/>
  <c r="K292" i="29"/>
  <c r="J292" i="29"/>
  <c r="H292" i="29"/>
  <c r="I292" i="29" s="1"/>
  <c r="G292" i="29"/>
  <c r="AC292" i="29" s="1"/>
  <c r="F292" i="29"/>
  <c r="E292" i="29"/>
  <c r="D292" i="29"/>
  <c r="Y292" i="29" s="1"/>
  <c r="C292" i="29"/>
  <c r="A292" i="29" s="1"/>
  <c r="B292" i="29"/>
  <c r="AE291" i="29"/>
  <c r="U291" i="29"/>
  <c r="L291" i="29"/>
  <c r="Z291" i="29" s="1"/>
  <c r="K291" i="29"/>
  <c r="J291" i="29"/>
  <c r="I291" i="29"/>
  <c r="S291" i="29" s="1"/>
  <c r="H291" i="29"/>
  <c r="O291" i="29" s="1"/>
  <c r="G291" i="29"/>
  <c r="AC291" i="29" s="1"/>
  <c r="F291" i="29"/>
  <c r="E291" i="29"/>
  <c r="D291" i="29"/>
  <c r="Y291" i="29" s="1"/>
  <c r="C291" i="29"/>
  <c r="A291" i="29" s="1"/>
  <c r="B291" i="29"/>
  <c r="V290" i="29"/>
  <c r="L290" i="29"/>
  <c r="M290" i="29" s="1"/>
  <c r="N290" i="29" s="1"/>
  <c r="K290" i="29"/>
  <c r="J290" i="29"/>
  <c r="I290" i="29"/>
  <c r="S290" i="29" s="1"/>
  <c r="H290" i="29"/>
  <c r="O290" i="29" s="1"/>
  <c r="G290" i="29"/>
  <c r="AC290" i="29" s="1"/>
  <c r="F290" i="29"/>
  <c r="E290" i="29"/>
  <c r="D290" i="29"/>
  <c r="U290" i="29" s="1"/>
  <c r="C290" i="29"/>
  <c r="A290" i="29" s="1"/>
  <c r="B290" i="29"/>
  <c r="AE290" i="29" s="1"/>
  <c r="O289" i="29"/>
  <c r="AF289" i="29" s="1"/>
  <c r="L289" i="29"/>
  <c r="V289" i="29" s="1"/>
  <c r="K289" i="29"/>
  <c r="J289" i="29"/>
  <c r="H289" i="29"/>
  <c r="I289" i="29" s="1"/>
  <c r="S289" i="29" s="1"/>
  <c r="G289" i="29"/>
  <c r="AC289" i="29" s="1"/>
  <c r="F289" i="29"/>
  <c r="E289" i="29"/>
  <c r="D289" i="29"/>
  <c r="Y289" i="29" s="1"/>
  <c r="C289" i="29"/>
  <c r="A289" i="29" s="1"/>
  <c r="B289" i="29"/>
  <c r="AE289" i="29" s="1"/>
  <c r="AE288" i="29"/>
  <c r="V288" i="29"/>
  <c r="L288" i="29"/>
  <c r="M288" i="29" s="1"/>
  <c r="N288" i="29" s="1"/>
  <c r="T288" i="29" s="1"/>
  <c r="K288" i="29"/>
  <c r="J288" i="29"/>
  <c r="H288" i="29"/>
  <c r="I288" i="29" s="1"/>
  <c r="G288" i="29"/>
  <c r="AC288" i="29" s="1"/>
  <c r="F288" i="29"/>
  <c r="E288" i="29"/>
  <c r="D288" i="29"/>
  <c r="Y288" i="29" s="1"/>
  <c r="C288" i="29"/>
  <c r="A288" i="29" s="1"/>
  <c r="B288" i="29"/>
  <c r="O287" i="29"/>
  <c r="L287" i="29"/>
  <c r="Z287" i="29" s="1"/>
  <c r="K287" i="29"/>
  <c r="J287" i="29"/>
  <c r="H287" i="29"/>
  <c r="I287" i="29" s="1"/>
  <c r="S287" i="29" s="1"/>
  <c r="G287" i="29"/>
  <c r="AC287" i="29" s="1"/>
  <c r="F287" i="29"/>
  <c r="E287" i="29"/>
  <c r="D287" i="29"/>
  <c r="Y287" i="29" s="1"/>
  <c r="C287" i="29"/>
  <c r="A287" i="29" s="1"/>
  <c r="B287" i="29"/>
  <c r="AE287" i="29" s="1"/>
  <c r="AE286" i="29"/>
  <c r="Y286" i="29"/>
  <c r="L286" i="29"/>
  <c r="M286" i="29" s="1"/>
  <c r="N286" i="29" s="1"/>
  <c r="K286" i="29"/>
  <c r="J286" i="29"/>
  <c r="I286" i="29"/>
  <c r="S286" i="29" s="1"/>
  <c r="H286" i="29"/>
  <c r="O286" i="29" s="1"/>
  <c r="AF286" i="29" s="1"/>
  <c r="G286" i="29"/>
  <c r="AC286" i="29" s="1"/>
  <c r="F286" i="29"/>
  <c r="E286" i="29"/>
  <c r="D286" i="29"/>
  <c r="U286" i="29" s="1"/>
  <c r="C286" i="29"/>
  <c r="A286" i="29" s="1"/>
  <c r="B286" i="29"/>
  <c r="Z285" i="29"/>
  <c r="Y285" i="29"/>
  <c r="U285" i="29"/>
  <c r="M285" i="29"/>
  <c r="N285" i="29" s="1"/>
  <c r="L285" i="29"/>
  <c r="V285" i="29" s="1"/>
  <c r="K285" i="29"/>
  <c r="J285" i="29"/>
  <c r="I285" i="29"/>
  <c r="S285" i="29" s="1"/>
  <c r="H285" i="29"/>
  <c r="O285" i="29" s="1"/>
  <c r="G285" i="29"/>
  <c r="AC285" i="29" s="1"/>
  <c r="F285" i="29"/>
  <c r="E285" i="29"/>
  <c r="D285" i="29"/>
  <c r="C285" i="29"/>
  <c r="B285" i="29"/>
  <c r="AE285" i="29" s="1"/>
  <c r="A285" i="29"/>
  <c r="V284" i="29"/>
  <c r="O284" i="29"/>
  <c r="L284" i="29"/>
  <c r="M284" i="29" s="1"/>
  <c r="N284" i="29" s="1"/>
  <c r="K284" i="29"/>
  <c r="J284" i="29"/>
  <c r="H284" i="29"/>
  <c r="I284" i="29" s="1"/>
  <c r="G284" i="29"/>
  <c r="AC284" i="29" s="1"/>
  <c r="F284" i="29"/>
  <c r="E284" i="29"/>
  <c r="D284" i="29"/>
  <c r="Y284" i="29" s="1"/>
  <c r="C284" i="29"/>
  <c r="A284" i="29" s="1"/>
  <c r="B284" i="29"/>
  <c r="AE284" i="29" s="1"/>
  <c r="AC283" i="29"/>
  <c r="V283" i="29"/>
  <c r="M283" i="29"/>
  <c r="N283" i="29" s="1"/>
  <c r="T283" i="29" s="1"/>
  <c r="L283" i="29"/>
  <c r="Z283" i="29" s="1"/>
  <c r="K283" i="29"/>
  <c r="J283" i="29"/>
  <c r="H283" i="29"/>
  <c r="I283" i="29" s="1"/>
  <c r="G283" i="29"/>
  <c r="F283" i="29"/>
  <c r="E283" i="29"/>
  <c r="D283" i="29"/>
  <c r="U283" i="29" s="1"/>
  <c r="C283" i="29"/>
  <c r="A283" i="29" s="1"/>
  <c r="B283" i="29"/>
  <c r="AE283" i="29" s="1"/>
  <c r="L282" i="29"/>
  <c r="V282" i="29" s="1"/>
  <c r="K282" i="29"/>
  <c r="J282" i="29"/>
  <c r="H282" i="29"/>
  <c r="O282" i="29" s="1"/>
  <c r="G282" i="29"/>
  <c r="AC282" i="29" s="1"/>
  <c r="F282" i="29"/>
  <c r="E282" i="29"/>
  <c r="D282" i="29"/>
  <c r="U282" i="29" s="1"/>
  <c r="C282" i="29"/>
  <c r="B282" i="29"/>
  <c r="AE282" i="29" s="1"/>
  <c r="A282" i="29"/>
  <c r="Y281" i="29"/>
  <c r="O281" i="29"/>
  <c r="AF281" i="29" s="1"/>
  <c r="M281" i="29"/>
  <c r="N281" i="29" s="1"/>
  <c r="P281" i="29" s="1"/>
  <c r="L281" i="29"/>
  <c r="V281" i="29" s="1"/>
  <c r="K281" i="29"/>
  <c r="J281" i="29"/>
  <c r="I281" i="29"/>
  <c r="S281" i="29" s="1"/>
  <c r="H281" i="29"/>
  <c r="G281" i="29"/>
  <c r="AC281" i="29" s="1"/>
  <c r="F281" i="29"/>
  <c r="E281" i="29"/>
  <c r="D281" i="29"/>
  <c r="U281" i="29" s="1"/>
  <c r="C281" i="29"/>
  <c r="A281" i="29" s="1"/>
  <c r="B281" i="29"/>
  <c r="AE281" i="29" s="1"/>
  <c r="Z280" i="29"/>
  <c r="L280" i="29"/>
  <c r="M280" i="29" s="1"/>
  <c r="N280" i="29" s="1"/>
  <c r="K280" i="29"/>
  <c r="J280" i="29"/>
  <c r="H280" i="29"/>
  <c r="I280" i="29" s="1"/>
  <c r="G280" i="29"/>
  <c r="AC280" i="29" s="1"/>
  <c r="F280" i="29"/>
  <c r="E280" i="29"/>
  <c r="D280" i="29"/>
  <c r="Y280" i="29" s="1"/>
  <c r="C280" i="29"/>
  <c r="A280" i="29" s="1"/>
  <c r="B280" i="29"/>
  <c r="AE280" i="29" s="1"/>
  <c r="Y279" i="29"/>
  <c r="M279" i="29"/>
  <c r="N279" i="29" s="1"/>
  <c r="T279" i="29" s="1"/>
  <c r="L279" i="29"/>
  <c r="Z279" i="29" s="1"/>
  <c r="K279" i="29"/>
  <c r="J279" i="29"/>
  <c r="H279" i="29"/>
  <c r="I279" i="29" s="1"/>
  <c r="G279" i="29"/>
  <c r="AC279" i="29" s="1"/>
  <c r="F279" i="29"/>
  <c r="E279" i="29"/>
  <c r="D279" i="29"/>
  <c r="U279" i="29" s="1"/>
  <c r="C279" i="29"/>
  <c r="A279" i="29" s="1"/>
  <c r="B279" i="29"/>
  <c r="AE279" i="29" s="1"/>
  <c r="L278" i="29"/>
  <c r="Z278" i="29" s="1"/>
  <c r="K278" i="29"/>
  <c r="J278" i="29"/>
  <c r="H278" i="29"/>
  <c r="O278" i="29" s="1"/>
  <c r="G278" i="29"/>
  <c r="AC278" i="29" s="1"/>
  <c r="F278" i="29"/>
  <c r="E278" i="29"/>
  <c r="D278" i="29"/>
  <c r="U278" i="29" s="1"/>
  <c r="C278" i="29"/>
  <c r="A278" i="29" s="1"/>
  <c r="B278" i="29"/>
  <c r="AE278" i="29" s="1"/>
  <c r="L277" i="29"/>
  <c r="K277" i="29"/>
  <c r="J277" i="29"/>
  <c r="H277" i="29"/>
  <c r="I277" i="29" s="1"/>
  <c r="S277" i="29" s="1"/>
  <c r="G277" i="29"/>
  <c r="AC277" i="29" s="1"/>
  <c r="F277" i="29"/>
  <c r="E277" i="29"/>
  <c r="D277" i="29"/>
  <c r="C277" i="29"/>
  <c r="A277" i="29" s="1"/>
  <c r="B277" i="29"/>
  <c r="AE277" i="29" s="1"/>
  <c r="L276" i="29"/>
  <c r="M276" i="29" s="1"/>
  <c r="N276" i="29" s="1"/>
  <c r="P276" i="29" s="1"/>
  <c r="K276" i="29"/>
  <c r="J276" i="29"/>
  <c r="H276" i="29"/>
  <c r="I276" i="29" s="1"/>
  <c r="G276" i="29"/>
  <c r="AC276" i="29" s="1"/>
  <c r="F276" i="29"/>
  <c r="E276" i="29"/>
  <c r="D276" i="29"/>
  <c r="Y276" i="29" s="1"/>
  <c r="C276" i="29"/>
  <c r="A276" i="29" s="1"/>
  <c r="B276" i="29"/>
  <c r="AE276" i="29" s="1"/>
  <c r="AE275" i="29"/>
  <c r="L275" i="29"/>
  <c r="K275" i="29"/>
  <c r="J275" i="29"/>
  <c r="H275" i="29"/>
  <c r="O275" i="29" s="1"/>
  <c r="G275" i="29"/>
  <c r="AC275" i="29" s="1"/>
  <c r="F275" i="29"/>
  <c r="E275" i="29"/>
  <c r="D275" i="29"/>
  <c r="C275" i="29"/>
  <c r="A275" i="29" s="1"/>
  <c r="B275" i="29"/>
  <c r="Y274" i="29"/>
  <c r="L274" i="29"/>
  <c r="Z274" i="29" s="1"/>
  <c r="K274" i="29"/>
  <c r="J274" i="29"/>
  <c r="H274" i="29"/>
  <c r="O274" i="29" s="1"/>
  <c r="G274" i="29"/>
  <c r="AC274" i="29" s="1"/>
  <c r="F274" i="29"/>
  <c r="E274" i="29"/>
  <c r="D274" i="29"/>
  <c r="U274" i="29" s="1"/>
  <c r="C274" i="29"/>
  <c r="B274" i="29"/>
  <c r="AE274" i="29" s="1"/>
  <c r="A274" i="29"/>
  <c r="Y273" i="29"/>
  <c r="O273" i="29"/>
  <c r="M273" i="29"/>
  <c r="N273" i="29" s="1"/>
  <c r="L273" i="29"/>
  <c r="V273" i="29" s="1"/>
  <c r="K273" i="29"/>
  <c r="J273" i="29"/>
  <c r="I273" i="29"/>
  <c r="S273" i="29" s="1"/>
  <c r="H273" i="29"/>
  <c r="G273" i="29"/>
  <c r="AC273" i="29" s="1"/>
  <c r="F273" i="29"/>
  <c r="E273" i="29"/>
  <c r="D273" i="29"/>
  <c r="U273" i="29" s="1"/>
  <c r="C273" i="29"/>
  <c r="A273" i="29" s="1"/>
  <c r="B273" i="29"/>
  <c r="AE273" i="29" s="1"/>
  <c r="O272" i="29"/>
  <c r="L272" i="29"/>
  <c r="M272" i="29" s="1"/>
  <c r="N272" i="29" s="1"/>
  <c r="K272" i="29"/>
  <c r="J272" i="29"/>
  <c r="H272" i="29"/>
  <c r="I272" i="29" s="1"/>
  <c r="G272" i="29"/>
  <c r="AC272" i="29" s="1"/>
  <c r="F272" i="29"/>
  <c r="E272" i="29"/>
  <c r="D272" i="29"/>
  <c r="C272" i="29"/>
  <c r="A272" i="29" s="1"/>
  <c r="B272" i="29"/>
  <c r="AE272" i="29" s="1"/>
  <c r="AE271" i="29"/>
  <c r="V271" i="29"/>
  <c r="U271" i="29"/>
  <c r="M271" i="29"/>
  <c r="N271" i="29" s="1"/>
  <c r="T271" i="29" s="1"/>
  <c r="L271" i="29"/>
  <c r="Z271" i="29" s="1"/>
  <c r="K271" i="29"/>
  <c r="J271" i="29"/>
  <c r="I271" i="29"/>
  <c r="H271" i="29"/>
  <c r="O271" i="29" s="1"/>
  <c r="G271" i="29"/>
  <c r="AC271" i="29" s="1"/>
  <c r="F271" i="29"/>
  <c r="E271" i="29"/>
  <c r="D271" i="29"/>
  <c r="Y271" i="29" s="1"/>
  <c r="C271" i="29"/>
  <c r="A271" i="29" s="1"/>
  <c r="B271" i="29"/>
  <c r="L270" i="29"/>
  <c r="K270" i="29"/>
  <c r="J270" i="29"/>
  <c r="H270" i="29"/>
  <c r="O270" i="29" s="1"/>
  <c r="G270" i="29"/>
  <c r="AC270" i="29" s="1"/>
  <c r="F270" i="29"/>
  <c r="E270" i="29"/>
  <c r="D270" i="29"/>
  <c r="U270" i="29" s="1"/>
  <c r="C270" i="29"/>
  <c r="A270" i="29" s="1"/>
  <c r="B270" i="29"/>
  <c r="AE270" i="29" s="1"/>
  <c r="AC269" i="29"/>
  <c r="O269" i="29"/>
  <c r="L269" i="29"/>
  <c r="V269" i="29" s="1"/>
  <c r="K269" i="29"/>
  <c r="J269" i="29"/>
  <c r="H269" i="29"/>
  <c r="I269" i="29" s="1"/>
  <c r="G269" i="29"/>
  <c r="F269" i="29"/>
  <c r="E269" i="29"/>
  <c r="D269" i="29"/>
  <c r="Y269" i="29" s="1"/>
  <c r="C269" i="29"/>
  <c r="A269" i="29" s="1"/>
  <c r="B269" i="29"/>
  <c r="AE269" i="29" s="1"/>
  <c r="O268" i="29"/>
  <c r="L268" i="29"/>
  <c r="M268" i="29" s="1"/>
  <c r="N268" i="29" s="1"/>
  <c r="T268" i="29" s="1"/>
  <c r="K268" i="29"/>
  <c r="J268" i="29"/>
  <c r="H268" i="29"/>
  <c r="I268" i="29" s="1"/>
  <c r="G268" i="29"/>
  <c r="AC268" i="29" s="1"/>
  <c r="F268" i="29"/>
  <c r="E268" i="29"/>
  <c r="D268" i="29"/>
  <c r="Y268" i="29" s="1"/>
  <c r="C268" i="29"/>
  <c r="A268" i="29" s="1"/>
  <c r="B268" i="29"/>
  <c r="AE268" i="29" s="1"/>
  <c r="V267" i="29"/>
  <c r="U267" i="29"/>
  <c r="O267" i="29"/>
  <c r="L267" i="29"/>
  <c r="Z267" i="29" s="1"/>
  <c r="K267" i="29"/>
  <c r="J267" i="29"/>
  <c r="I267" i="29"/>
  <c r="S267" i="29" s="1"/>
  <c r="H267" i="29"/>
  <c r="G267" i="29"/>
  <c r="AC267" i="29" s="1"/>
  <c r="F267" i="29"/>
  <c r="E267" i="29"/>
  <c r="D267" i="29"/>
  <c r="Y267" i="29" s="1"/>
  <c r="C267" i="29"/>
  <c r="A267" i="29" s="1"/>
  <c r="B267" i="29"/>
  <c r="AE267" i="29" s="1"/>
  <c r="M266" i="29"/>
  <c r="N266" i="29" s="1"/>
  <c r="L266" i="29"/>
  <c r="V266" i="29" s="1"/>
  <c r="K266" i="29"/>
  <c r="J266" i="29"/>
  <c r="H266" i="29"/>
  <c r="O266" i="29" s="1"/>
  <c r="G266" i="29"/>
  <c r="AC266" i="29" s="1"/>
  <c r="F266" i="29"/>
  <c r="E266" i="29"/>
  <c r="D266" i="29"/>
  <c r="C266" i="29"/>
  <c r="B266" i="29"/>
  <c r="AE266" i="29" s="1"/>
  <c r="A266" i="29"/>
  <c r="Z265" i="29"/>
  <c r="U265" i="29"/>
  <c r="O265" i="29"/>
  <c r="AF265" i="29" s="1"/>
  <c r="M265" i="29"/>
  <c r="N265" i="29" s="1"/>
  <c r="P265" i="29" s="1"/>
  <c r="L265" i="29"/>
  <c r="V265" i="29" s="1"/>
  <c r="K265" i="29"/>
  <c r="J265" i="29"/>
  <c r="I265" i="29"/>
  <c r="S265" i="29" s="1"/>
  <c r="H265" i="29"/>
  <c r="G265" i="29"/>
  <c r="AC265" i="29" s="1"/>
  <c r="F265" i="29"/>
  <c r="E265" i="29"/>
  <c r="D265" i="29"/>
  <c r="Y265" i="29" s="1"/>
  <c r="C265" i="29"/>
  <c r="A265" i="29" s="1"/>
  <c r="B265" i="29"/>
  <c r="AE265" i="29" s="1"/>
  <c r="Z264" i="29"/>
  <c r="V264" i="29"/>
  <c r="T264" i="29"/>
  <c r="N264" i="29"/>
  <c r="P264" i="29" s="1"/>
  <c r="L264" i="29"/>
  <c r="M264" i="29" s="1"/>
  <c r="K264" i="29"/>
  <c r="J264" i="29"/>
  <c r="H264" i="29"/>
  <c r="I264" i="29" s="1"/>
  <c r="G264" i="29"/>
  <c r="AC264" i="29" s="1"/>
  <c r="F264" i="29"/>
  <c r="E264" i="29"/>
  <c r="D264" i="29"/>
  <c r="Y264" i="29" s="1"/>
  <c r="C264" i="29"/>
  <c r="A264" i="29" s="1"/>
  <c r="B264" i="29"/>
  <c r="AE264" i="29" s="1"/>
  <c r="O263" i="29"/>
  <c r="AF263" i="29" s="1"/>
  <c r="L263" i="29"/>
  <c r="K263" i="29"/>
  <c r="J263" i="29"/>
  <c r="I263" i="29"/>
  <c r="S263" i="29" s="1"/>
  <c r="H263" i="29"/>
  <c r="G263" i="29"/>
  <c r="AC263" i="29" s="1"/>
  <c r="F263" i="29"/>
  <c r="E263" i="29"/>
  <c r="D263" i="29"/>
  <c r="U263" i="29" s="1"/>
  <c r="C263" i="29"/>
  <c r="A263" i="29" s="1"/>
  <c r="B263" i="29"/>
  <c r="AE263" i="29" s="1"/>
  <c r="L262" i="29"/>
  <c r="Z262" i="29" s="1"/>
  <c r="K262" i="29"/>
  <c r="J262" i="29"/>
  <c r="H262" i="29"/>
  <c r="O262" i="29" s="1"/>
  <c r="G262" i="29"/>
  <c r="AC262" i="29" s="1"/>
  <c r="F262" i="29"/>
  <c r="E262" i="29"/>
  <c r="D262" i="29"/>
  <c r="U262" i="29" s="1"/>
  <c r="C262" i="29"/>
  <c r="B262" i="29"/>
  <c r="AE262" i="29" s="1"/>
  <c r="A262" i="29"/>
  <c r="O261" i="29"/>
  <c r="L261" i="29"/>
  <c r="K261" i="29"/>
  <c r="J261" i="29"/>
  <c r="H261" i="29"/>
  <c r="I261" i="29" s="1"/>
  <c r="S261" i="29" s="1"/>
  <c r="G261" i="29"/>
  <c r="AC261" i="29" s="1"/>
  <c r="F261" i="29"/>
  <c r="E261" i="29"/>
  <c r="D261" i="29"/>
  <c r="C261" i="29"/>
  <c r="A261" i="29" s="1"/>
  <c r="B261" i="29"/>
  <c r="AE261" i="29" s="1"/>
  <c r="L260" i="29"/>
  <c r="K260" i="29"/>
  <c r="J260" i="29"/>
  <c r="H260" i="29"/>
  <c r="I260" i="29" s="1"/>
  <c r="G260" i="29"/>
  <c r="AC260" i="29" s="1"/>
  <c r="F260" i="29"/>
  <c r="E260" i="29"/>
  <c r="D260" i="29"/>
  <c r="C260" i="29"/>
  <c r="A260" i="29" s="1"/>
  <c r="B260" i="29"/>
  <c r="AE260" i="29" s="1"/>
  <c r="AE259" i="29"/>
  <c r="AC259" i="29"/>
  <c r="L259" i="29"/>
  <c r="Z259" i="29" s="1"/>
  <c r="K259" i="29"/>
  <c r="J259" i="29"/>
  <c r="H259" i="29"/>
  <c r="O259" i="29" s="1"/>
  <c r="G259" i="29"/>
  <c r="F259" i="29"/>
  <c r="E259" i="29"/>
  <c r="D259" i="29"/>
  <c r="Y259" i="29" s="1"/>
  <c r="C259" i="29"/>
  <c r="A259" i="29" s="1"/>
  <c r="B259" i="29"/>
  <c r="L258" i="29"/>
  <c r="K258" i="29"/>
  <c r="J258" i="29"/>
  <c r="H258" i="29"/>
  <c r="O258" i="29" s="1"/>
  <c r="G258" i="29"/>
  <c r="AC258" i="29" s="1"/>
  <c r="F258" i="29"/>
  <c r="E258" i="29"/>
  <c r="D258" i="29"/>
  <c r="U258" i="29" s="1"/>
  <c r="C258" i="29"/>
  <c r="A258" i="29" s="1"/>
  <c r="B258" i="29"/>
  <c r="AE258" i="29" s="1"/>
  <c r="Y257" i="29"/>
  <c r="S257" i="29"/>
  <c r="O257" i="29"/>
  <c r="M257" i="29"/>
  <c r="N257" i="29" s="1"/>
  <c r="L257" i="29"/>
  <c r="V257" i="29" s="1"/>
  <c r="K257" i="29"/>
  <c r="J257" i="29"/>
  <c r="I257" i="29"/>
  <c r="H257" i="29"/>
  <c r="G257" i="29"/>
  <c r="AC257" i="29" s="1"/>
  <c r="F257" i="29"/>
  <c r="E257" i="29"/>
  <c r="D257" i="29"/>
  <c r="U257" i="29" s="1"/>
  <c r="C257" i="29"/>
  <c r="B257" i="29"/>
  <c r="AE257" i="29" s="1"/>
  <c r="A257" i="29"/>
  <c r="AC256" i="29"/>
  <c r="V256" i="29"/>
  <c r="N256" i="29"/>
  <c r="L256" i="29"/>
  <c r="M256" i="29" s="1"/>
  <c r="K256" i="29"/>
  <c r="J256" i="29"/>
  <c r="H256" i="29"/>
  <c r="G256" i="29"/>
  <c r="F256" i="29"/>
  <c r="E256" i="29"/>
  <c r="D256" i="29"/>
  <c r="Y256" i="29" s="1"/>
  <c r="C256" i="29"/>
  <c r="A256" i="29" s="1"/>
  <c r="B256" i="29"/>
  <c r="AE256" i="29" s="1"/>
  <c r="V255" i="29"/>
  <c r="L255" i="29"/>
  <c r="Z255" i="29" s="1"/>
  <c r="K255" i="29"/>
  <c r="J255" i="29"/>
  <c r="H255" i="29"/>
  <c r="G255" i="29"/>
  <c r="AC255" i="29" s="1"/>
  <c r="F255" i="29"/>
  <c r="E255" i="29"/>
  <c r="D255" i="29"/>
  <c r="U255" i="29" s="1"/>
  <c r="C255" i="29"/>
  <c r="A255" i="29" s="1"/>
  <c r="B255" i="29"/>
  <c r="AE255" i="29" s="1"/>
  <c r="L254" i="29"/>
  <c r="Z254" i="29" s="1"/>
  <c r="K254" i="29"/>
  <c r="J254" i="29"/>
  <c r="H254" i="29"/>
  <c r="O254" i="29" s="1"/>
  <c r="G254" i="29"/>
  <c r="AC254" i="29" s="1"/>
  <c r="F254" i="29"/>
  <c r="E254" i="29"/>
  <c r="D254" i="29"/>
  <c r="U254" i="29" s="1"/>
  <c r="C254" i="29"/>
  <c r="A254" i="29" s="1"/>
  <c r="B254" i="29"/>
  <c r="AE254" i="29" s="1"/>
  <c r="Y253" i="29"/>
  <c r="U253" i="29"/>
  <c r="T253" i="29"/>
  <c r="M253" i="29"/>
  <c r="N253" i="29" s="1"/>
  <c r="P253" i="29" s="1"/>
  <c r="L253" i="29"/>
  <c r="V253" i="29" s="1"/>
  <c r="K253" i="29"/>
  <c r="J253" i="29"/>
  <c r="I253" i="29"/>
  <c r="H253" i="29"/>
  <c r="O253" i="29" s="1"/>
  <c r="G253" i="29"/>
  <c r="AC253" i="29" s="1"/>
  <c r="F253" i="29"/>
  <c r="E253" i="29"/>
  <c r="D253" i="29"/>
  <c r="C253" i="29"/>
  <c r="B253" i="29"/>
  <c r="AE253" i="29" s="1"/>
  <c r="A253" i="29"/>
  <c r="V252" i="29"/>
  <c r="U252" i="29"/>
  <c r="L252" i="29"/>
  <c r="M252" i="29" s="1"/>
  <c r="N252" i="29" s="1"/>
  <c r="T252" i="29" s="1"/>
  <c r="K252" i="29"/>
  <c r="J252" i="29"/>
  <c r="H252" i="29"/>
  <c r="I252" i="29" s="1"/>
  <c r="G252" i="29"/>
  <c r="AC252" i="29" s="1"/>
  <c r="F252" i="29"/>
  <c r="E252" i="29"/>
  <c r="D252" i="29"/>
  <c r="Y252" i="29" s="1"/>
  <c r="C252" i="29"/>
  <c r="A252" i="29" s="1"/>
  <c r="B252" i="29"/>
  <c r="AE252" i="29" s="1"/>
  <c r="AE251" i="29"/>
  <c r="Y251" i="29"/>
  <c r="O251" i="29"/>
  <c r="L251" i="29"/>
  <c r="Z251" i="29" s="1"/>
  <c r="K251" i="29"/>
  <c r="J251" i="29"/>
  <c r="H251" i="29"/>
  <c r="I251" i="29" s="1"/>
  <c r="S251" i="29" s="1"/>
  <c r="G251" i="29"/>
  <c r="AC251" i="29" s="1"/>
  <c r="F251" i="29"/>
  <c r="E251" i="29"/>
  <c r="D251" i="29"/>
  <c r="U251" i="29" s="1"/>
  <c r="C251" i="29"/>
  <c r="A251" i="29" s="1"/>
  <c r="B251" i="29"/>
  <c r="L250" i="29"/>
  <c r="K250" i="29"/>
  <c r="J250" i="29"/>
  <c r="H250" i="29"/>
  <c r="O250" i="29" s="1"/>
  <c r="G250" i="29"/>
  <c r="F250" i="29"/>
  <c r="E250" i="29"/>
  <c r="D250" i="29"/>
  <c r="C250" i="29"/>
  <c r="A250" i="29" s="1"/>
  <c r="B250" i="29"/>
  <c r="AE250" i="29" s="1"/>
  <c r="L249" i="29"/>
  <c r="V249" i="29" s="1"/>
  <c r="K249" i="29"/>
  <c r="J249" i="29"/>
  <c r="H249" i="29"/>
  <c r="I249" i="29" s="1"/>
  <c r="S249" i="29" s="1"/>
  <c r="G249" i="29"/>
  <c r="F249" i="29"/>
  <c r="E249" i="29"/>
  <c r="D249" i="29"/>
  <c r="C249" i="29"/>
  <c r="B249" i="29"/>
  <c r="AE249" i="29" s="1"/>
  <c r="A249" i="29"/>
  <c r="L248" i="29"/>
  <c r="Z248" i="29" s="1"/>
  <c r="K248" i="29"/>
  <c r="J248" i="29"/>
  <c r="H248" i="29"/>
  <c r="I248" i="29" s="1"/>
  <c r="G248" i="29"/>
  <c r="F248" i="29"/>
  <c r="E248" i="29"/>
  <c r="D248" i="29"/>
  <c r="Y248" i="29" s="1"/>
  <c r="C248" i="29"/>
  <c r="A248" i="29" s="1"/>
  <c r="B248" i="29"/>
  <c r="AE248" i="29" s="1"/>
  <c r="L247" i="29"/>
  <c r="Z247" i="29" s="1"/>
  <c r="K247" i="29"/>
  <c r="J247" i="29"/>
  <c r="H247" i="29"/>
  <c r="G247" i="29"/>
  <c r="F247" i="29"/>
  <c r="E247" i="29"/>
  <c r="D247" i="29"/>
  <c r="C247" i="29"/>
  <c r="A247" i="29" s="1"/>
  <c r="B247" i="29"/>
  <c r="AE247" i="29" s="1"/>
  <c r="M246" i="29"/>
  <c r="N246" i="29" s="1"/>
  <c r="L246" i="29"/>
  <c r="Z246" i="29" s="1"/>
  <c r="K246" i="29"/>
  <c r="J246" i="29"/>
  <c r="H246" i="29"/>
  <c r="I246" i="29" s="1"/>
  <c r="S246" i="29" s="1"/>
  <c r="G246" i="29"/>
  <c r="F246" i="29"/>
  <c r="E246" i="29"/>
  <c r="D246" i="29"/>
  <c r="U246" i="29" s="1"/>
  <c r="C246" i="29"/>
  <c r="A246" i="29" s="1"/>
  <c r="B246" i="29"/>
  <c r="AE246" i="29" s="1"/>
  <c r="M245" i="29"/>
  <c r="N245" i="29" s="1"/>
  <c r="P245" i="29" s="1"/>
  <c r="L245" i="29"/>
  <c r="V245" i="29" s="1"/>
  <c r="K245" i="29"/>
  <c r="J245" i="29"/>
  <c r="H245" i="29"/>
  <c r="O245" i="29" s="1"/>
  <c r="G245" i="29"/>
  <c r="F245" i="29"/>
  <c r="E245" i="29"/>
  <c r="D245" i="29"/>
  <c r="C245" i="29"/>
  <c r="A245" i="29" s="1"/>
  <c r="B245" i="29"/>
  <c r="AE245" i="29" s="1"/>
  <c r="L244" i="29"/>
  <c r="K244" i="29"/>
  <c r="J244" i="29"/>
  <c r="H244" i="29"/>
  <c r="G244" i="29"/>
  <c r="F244" i="29"/>
  <c r="E244" i="29"/>
  <c r="D244" i="29"/>
  <c r="C244" i="29"/>
  <c r="A244" i="29" s="1"/>
  <c r="B244" i="29"/>
  <c r="AE244" i="29" s="1"/>
  <c r="M243" i="29"/>
  <c r="N243" i="29" s="1"/>
  <c r="L243" i="29"/>
  <c r="K243" i="29"/>
  <c r="J243" i="29"/>
  <c r="H243" i="29"/>
  <c r="G243" i="29"/>
  <c r="F243" i="29"/>
  <c r="E243" i="29"/>
  <c r="D243" i="29"/>
  <c r="C243" i="29"/>
  <c r="A243" i="29" s="1"/>
  <c r="B243" i="29"/>
  <c r="AE243" i="29" s="1"/>
  <c r="L242" i="29"/>
  <c r="Z242" i="29" s="1"/>
  <c r="K242" i="29"/>
  <c r="J242" i="29"/>
  <c r="H242" i="29"/>
  <c r="G242" i="29"/>
  <c r="F242" i="29"/>
  <c r="E242" i="29"/>
  <c r="D242" i="29"/>
  <c r="C242" i="29"/>
  <c r="B242" i="29"/>
  <c r="AE242" i="29" s="1"/>
  <c r="A242" i="29"/>
  <c r="Z241" i="29"/>
  <c r="M241" i="29"/>
  <c r="N241" i="29" s="1"/>
  <c r="L241" i="29"/>
  <c r="V241" i="29" s="1"/>
  <c r="K241" i="29"/>
  <c r="J241" i="29"/>
  <c r="H241" i="29"/>
  <c r="O241" i="29" s="1"/>
  <c r="G241" i="29"/>
  <c r="F241" i="29"/>
  <c r="E241" i="29"/>
  <c r="D241" i="29"/>
  <c r="C241" i="29"/>
  <c r="A241" i="29" s="1"/>
  <c r="B241" i="29"/>
  <c r="AE241" i="29" s="1"/>
  <c r="L240" i="29"/>
  <c r="M240" i="29" s="1"/>
  <c r="N240" i="29" s="1"/>
  <c r="T240" i="29" s="1"/>
  <c r="K240" i="29"/>
  <c r="J240" i="29"/>
  <c r="H240" i="29"/>
  <c r="I240" i="29" s="1"/>
  <c r="G240" i="29"/>
  <c r="F240" i="29"/>
  <c r="E240" i="29"/>
  <c r="D240" i="29"/>
  <c r="Y240" i="29" s="1"/>
  <c r="C240" i="29"/>
  <c r="A240" i="29" s="1"/>
  <c r="B240" i="29"/>
  <c r="AE240" i="29" s="1"/>
  <c r="L239" i="29"/>
  <c r="K239" i="29"/>
  <c r="J239" i="29"/>
  <c r="H239" i="29"/>
  <c r="I239" i="29" s="1"/>
  <c r="G239" i="29"/>
  <c r="F239" i="29"/>
  <c r="E239" i="29"/>
  <c r="D239" i="29"/>
  <c r="C239" i="29"/>
  <c r="A239" i="29" s="1"/>
  <c r="B239" i="29"/>
  <c r="AE239" i="29" s="1"/>
  <c r="L238" i="29"/>
  <c r="V238" i="29" s="1"/>
  <c r="K238" i="29"/>
  <c r="J238" i="29"/>
  <c r="H238" i="29"/>
  <c r="G238" i="29"/>
  <c r="F238" i="29"/>
  <c r="E238" i="29"/>
  <c r="D238" i="29"/>
  <c r="C238" i="29"/>
  <c r="A238" i="29" s="1"/>
  <c r="B238" i="29"/>
  <c r="AE238" i="29" s="1"/>
  <c r="L237" i="29"/>
  <c r="V237" i="29" s="1"/>
  <c r="K237" i="29"/>
  <c r="J237" i="29"/>
  <c r="H237" i="29"/>
  <c r="I237" i="29" s="1"/>
  <c r="G237" i="29"/>
  <c r="F237" i="29"/>
  <c r="E237" i="29"/>
  <c r="D237" i="29"/>
  <c r="C237" i="29"/>
  <c r="A237" i="29" s="1"/>
  <c r="B237" i="29"/>
  <c r="AE237" i="29" s="1"/>
  <c r="V236" i="29"/>
  <c r="L236" i="29"/>
  <c r="Z236" i="29" s="1"/>
  <c r="K236" i="29"/>
  <c r="J236" i="29"/>
  <c r="H236" i="29"/>
  <c r="I236" i="29" s="1"/>
  <c r="G236" i="29"/>
  <c r="F236" i="29"/>
  <c r="E236" i="29"/>
  <c r="D236" i="29"/>
  <c r="Y236" i="29" s="1"/>
  <c r="C236" i="29"/>
  <c r="A236" i="29" s="1"/>
  <c r="B236" i="29"/>
  <c r="AE236" i="29" s="1"/>
  <c r="L235" i="29"/>
  <c r="K235" i="29"/>
  <c r="J235" i="29"/>
  <c r="H235" i="29"/>
  <c r="G235" i="29"/>
  <c r="F235" i="29"/>
  <c r="E235" i="29"/>
  <c r="D235" i="29"/>
  <c r="C235" i="29"/>
  <c r="A235" i="29" s="1"/>
  <c r="B235" i="29"/>
  <c r="AE235" i="29" s="1"/>
  <c r="L234" i="29"/>
  <c r="V234" i="29" s="1"/>
  <c r="K234" i="29"/>
  <c r="J234" i="29"/>
  <c r="H234" i="29"/>
  <c r="G234" i="29"/>
  <c r="F234" i="29"/>
  <c r="E234" i="29"/>
  <c r="D234" i="29"/>
  <c r="C234" i="29"/>
  <c r="A234" i="29" s="1"/>
  <c r="B234" i="29"/>
  <c r="AE234" i="29" s="1"/>
  <c r="M233" i="29"/>
  <c r="N233" i="29" s="1"/>
  <c r="L233" i="29"/>
  <c r="V233" i="29" s="1"/>
  <c r="K233" i="29"/>
  <c r="J233" i="29"/>
  <c r="H233" i="29"/>
  <c r="I233" i="29" s="1"/>
  <c r="S233" i="29" s="1"/>
  <c r="G233" i="29"/>
  <c r="F233" i="29"/>
  <c r="E233" i="29"/>
  <c r="D233" i="29"/>
  <c r="C233" i="29"/>
  <c r="A233" i="29" s="1"/>
  <c r="B233" i="29"/>
  <c r="AE233" i="29" s="1"/>
  <c r="V232" i="29"/>
  <c r="N232" i="29"/>
  <c r="L232" i="29"/>
  <c r="M232" i="29" s="1"/>
  <c r="K232" i="29"/>
  <c r="J232" i="29"/>
  <c r="H232" i="29"/>
  <c r="G232" i="29"/>
  <c r="F232" i="29"/>
  <c r="E232" i="29"/>
  <c r="D232" i="29"/>
  <c r="C232" i="29"/>
  <c r="A232" i="29" s="1"/>
  <c r="B232" i="29"/>
  <c r="AE232" i="29" s="1"/>
  <c r="L231" i="29"/>
  <c r="Z231" i="29" s="1"/>
  <c r="K231" i="29"/>
  <c r="J231" i="29"/>
  <c r="H231" i="29"/>
  <c r="I231" i="29" s="1"/>
  <c r="S231" i="29" s="1"/>
  <c r="G231" i="29"/>
  <c r="F231" i="29"/>
  <c r="E231" i="29"/>
  <c r="D231" i="29"/>
  <c r="C231" i="29"/>
  <c r="A231" i="29" s="1"/>
  <c r="B231" i="29"/>
  <c r="AE231" i="29" s="1"/>
  <c r="V230" i="29"/>
  <c r="M230" i="29"/>
  <c r="N230" i="29" s="1"/>
  <c r="P230" i="29" s="1"/>
  <c r="L230" i="29"/>
  <c r="Z230" i="29" s="1"/>
  <c r="K230" i="29"/>
  <c r="J230" i="29"/>
  <c r="H230" i="29"/>
  <c r="G230" i="29"/>
  <c r="F230" i="29"/>
  <c r="E230" i="29"/>
  <c r="D230" i="29"/>
  <c r="C230" i="29"/>
  <c r="A230" i="29" s="1"/>
  <c r="B230" i="29"/>
  <c r="AE230" i="29" s="1"/>
  <c r="Z229" i="29"/>
  <c r="M229" i="29"/>
  <c r="N229" i="29" s="1"/>
  <c r="L229" i="29"/>
  <c r="V229" i="29" s="1"/>
  <c r="K229" i="29"/>
  <c r="J229" i="29"/>
  <c r="H229" i="29"/>
  <c r="O229" i="29" s="1"/>
  <c r="G229" i="29"/>
  <c r="F229" i="29"/>
  <c r="E229" i="29"/>
  <c r="D229" i="29"/>
  <c r="C229" i="29"/>
  <c r="A229" i="29" s="1"/>
  <c r="B229" i="29"/>
  <c r="AE229" i="29" s="1"/>
  <c r="V228" i="29"/>
  <c r="L228" i="29"/>
  <c r="K228" i="29"/>
  <c r="J228" i="29"/>
  <c r="H228" i="29"/>
  <c r="I228" i="29" s="1"/>
  <c r="G228" i="29"/>
  <c r="F228" i="29"/>
  <c r="E228" i="29"/>
  <c r="D228" i="29"/>
  <c r="C228" i="29"/>
  <c r="A228" i="29" s="1"/>
  <c r="B228" i="29"/>
  <c r="AE228" i="29" s="1"/>
  <c r="L227" i="29"/>
  <c r="V227" i="29" s="1"/>
  <c r="K227" i="29"/>
  <c r="J227" i="29"/>
  <c r="H227" i="29"/>
  <c r="I227" i="29" s="1"/>
  <c r="G227" i="29"/>
  <c r="F227" i="29"/>
  <c r="E227" i="29"/>
  <c r="D227" i="29"/>
  <c r="Y227" i="29" s="1"/>
  <c r="C227" i="29"/>
  <c r="A227" i="29" s="1"/>
  <c r="B227" i="29"/>
  <c r="AE227" i="29" s="1"/>
  <c r="Z226" i="29"/>
  <c r="L226" i="29"/>
  <c r="V226" i="29" s="1"/>
  <c r="K226" i="29"/>
  <c r="J226" i="29"/>
  <c r="H226" i="29"/>
  <c r="G226" i="29"/>
  <c r="F226" i="29"/>
  <c r="E226" i="29"/>
  <c r="D226" i="29"/>
  <c r="C226" i="29"/>
  <c r="A226" i="29" s="1"/>
  <c r="B226" i="29"/>
  <c r="AE226" i="29" s="1"/>
  <c r="L225" i="29"/>
  <c r="M225" i="29" s="1"/>
  <c r="N225" i="29" s="1"/>
  <c r="K225" i="29"/>
  <c r="J225" i="29"/>
  <c r="H225" i="29"/>
  <c r="G225" i="29"/>
  <c r="F225" i="29"/>
  <c r="E225" i="29"/>
  <c r="D225" i="29"/>
  <c r="Y225" i="29" s="1"/>
  <c r="C225" i="29"/>
  <c r="A225" i="29" s="1"/>
  <c r="B225" i="29"/>
  <c r="AE225" i="29" s="1"/>
  <c r="M224" i="29"/>
  <c r="N224" i="29" s="1"/>
  <c r="T224" i="29" s="1"/>
  <c r="L224" i="29"/>
  <c r="Z224" i="29" s="1"/>
  <c r="K224" i="29"/>
  <c r="J224" i="29"/>
  <c r="H224" i="29"/>
  <c r="I224" i="29" s="1"/>
  <c r="G224" i="29"/>
  <c r="F224" i="29"/>
  <c r="E224" i="29"/>
  <c r="D224" i="29"/>
  <c r="C224" i="29"/>
  <c r="A224" i="29" s="1"/>
  <c r="B224" i="29"/>
  <c r="AE224" i="29" s="1"/>
  <c r="L223" i="29"/>
  <c r="K223" i="29"/>
  <c r="J223" i="29"/>
  <c r="H223" i="29"/>
  <c r="G223" i="29"/>
  <c r="F223" i="29"/>
  <c r="E223" i="29"/>
  <c r="D223" i="29"/>
  <c r="C223" i="29"/>
  <c r="A223" i="29" s="1"/>
  <c r="B223" i="29"/>
  <c r="AE223" i="29" s="1"/>
  <c r="L222" i="29"/>
  <c r="M222" i="29" s="1"/>
  <c r="N222" i="29" s="1"/>
  <c r="K222" i="29"/>
  <c r="J222" i="29"/>
  <c r="H222" i="29"/>
  <c r="I222" i="29" s="1"/>
  <c r="G222" i="29"/>
  <c r="F222" i="29"/>
  <c r="E222" i="29"/>
  <c r="D222" i="29"/>
  <c r="C222" i="29"/>
  <c r="A222" i="29" s="1"/>
  <c r="B222" i="29"/>
  <c r="AE222" i="29" s="1"/>
  <c r="L221" i="29"/>
  <c r="K221" i="29"/>
  <c r="J221" i="29"/>
  <c r="H221" i="29"/>
  <c r="I221" i="29" s="1"/>
  <c r="G221" i="29"/>
  <c r="F221" i="29"/>
  <c r="E221" i="29"/>
  <c r="D221" i="29"/>
  <c r="C221" i="29"/>
  <c r="A221" i="29" s="1"/>
  <c r="B221" i="29"/>
  <c r="AE221" i="29" s="1"/>
  <c r="V220" i="29"/>
  <c r="L220" i="29"/>
  <c r="M220" i="29" s="1"/>
  <c r="N220" i="29" s="1"/>
  <c r="K220" i="29"/>
  <c r="J220" i="29"/>
  <c r="H220" i="29"/>
  <c r="G220" i="29"/>
  <c r="F220" i="29"/>
  <c r="E220" i="29"/>
  <c r="D220" i="29"/>
  <c r="C220" i="29"/>
  <c r="A220" i="29" s="1"/>
  <c r="B220" i="29"/>
  <c r="AE220" i="29" s="1"/>
  <c r="L219" i="29"/>
  <c r="Z219" i="29" s="1"/>
  <c r="K219" i="29"/>
  <c r="J219" i="29"/>
  <c r="H219" i="29"/>
  <c r="G219" i="29"/>
  <c r="F219" i="29"/>
  <c r="E219" i="29"/>
  <c r="D219" i="29"/>
  <c r="C219" i="29"/>
  <c r="A219" i="29" s="1"/>
  <c r="B219" i="29"/>
  <c r="AE219" i="29" s="1"/>
  <c r="L218" i="29"/>
  <c r="K218" i="29"/>
  <c r="J218" i="29"/>
  <c r="H218" i="29"/>
  <c r="G218" i="29"/>
  <c r="F218" i="29"/>
  <c r="E218" i="29"/>
  <c r="D218" i="29"/>
  <c r="Y218" i="29" s="1"/>
  <c r="C218" i="29"/>
  <c r="A218" i="29" s="1"/>
  <c r="B218" i="29"/>
  <c r="AE218" i="29" s="1"/>
  <c r="N217" i="29"/>
  <c r="L217" i="29"/>
  <c r="M217" i="29" s="1"/>
  <c r="K217" i="29"/>
  <c r="J217" i="29"/>
  <c r="H217" i="29"/>
  <c r="I217" i="29" s="1"/>
  <c r="S217" i="29" s="1"/>
  <c r="G217" i="29"/>
  <c r="F217" i="29"/>
  <c r="E217" i="29"/>
  <c r="D217" i="29"/>
  <c r="C217" i="29"/>
  <c r="A217" i="29" s="1"/>
  <c r="B217" i="29"/>
  <c r="AE217" i="29" s="1"/>
  <c r="L216" i="29"/>
  <c r="Z216" i="29" s="1"/>
  <c r="K216" i="29"/>
  <c r="J216" i="29"/>
  <c r="H216" i="29"/>
  <c r="I216" i="29" s="1"/>
  <c r="G216" i="29"/>
  <c r="F216" i="29"/>
  <c r="E216" i="29"/>
  <c r="D216" i="29"/>
  <c r="C216" i="29"/>
  <c r="A216" i="29" s="1"/>
  <c r="B216" i="29"/>
  <c r="AE216" i="29" s="1"/>
  <c r="Z215" i="29"/>
  <c r="Y215" i="29"/>
  <c r="M215" i="29"/>
  <c r="N215" i="29" s="1"/>
  <c r="L215" i="29"/>
  <c r="V215" i="29" s="1"/>
  <c r="K215" i="29"/>
  <c r="J215" i="29"/>
  <c r="I215" i="29"/>
  <c r="H215" i="29"/>
  <c r="G215" i="29"/>
  <c r="F215" i="29"/>
  <c r="E215" i="29"/>
  <c r="D215" i="29"/>
  <c r="C215" i="29"/>
  <c r="A215" i="29" s="1"/>
  <c r="B215" i="29"/>
  <c r="AE215" i="29" s="1"/>
  <c r="V214" i="29"/>
  <c r="L214" i="29"/>
  <c r="M214" i="29" s="1"/>
  <c r="N214" i="29" s="1"/>
  <c r="K214" i="29"/>
  <c r="J214" i="29"/>
  <c r="H214" i="29"/>
  <c r="G214" i="29"/>
  <c r="F214" i="29"/>
  <c r="E214" i="29"/>
  <c r="D214" i="29"/>
  <c r="C214" i="29"/>
  <c r="A214" i="29" s="1"/>
  <c r="B214" i="29"/>
  <c r="AE214" i="29" s="1"/>
  <c r="Z213" i="29"/>
  <c r="M213" i="29"/>
  <c r="N213" i="29" s="1"/>
  <c r="L213" i="29"/>
  <c r="V213" i="29" s="1"/>
  <c r="K213" i="29"/>
  <c r="J213" i="29"/>
  <c r="H213" i="29"/>
  <c r="I213" i="29" s="1"/>
  <c r="G213" i="29"/>
  <c r="F213" i="29"/>
  <c r="E213" i="29"/>
  <c r="D213" i="29"/>
  <c r="C213" i="29"/>
  <c r="A213" i="29" s="1"/>
  <c r="B213" i="29"/>
  <c r="AE213" i="29" s="1"/>
  <c r="L212" i="29"/>
  <c r="M212" i="29" s="1"/>
  <c r="N212" i="29" s="1"/>
  <c r="K212" i="29"/>
  <c r="J212" i="29"/>
  <c r="H212" i="29"/>
  <c r="G212" i="29"/>
  <c r="F212" i="29"/>
  <c r="E212" i="29"/>
  <c r="D212" i="29"/>
  <c r="C212" i="29"/>
  <c r="A212" i="29" s="1"/>
  <c r="B212" i="29"/>
  <c r="AE212" i="29" s="1"/>
  <c r="L211" i="29"/>
  <c r="Z211" i="29" s="1"/>
  <c r="K211" i="29"/>
  <c r="J211" i="29"/>
  <c r="H211" i="29"/>
  <c r="G211" i="29"/>
  <c r="F211" i="29"/>
  <c r="E211" i="29"/>
  <c r="D211" i="29"/>
  <c r="C211" i="29"/>
  <c r="A211" i="29" s="1"/>
  <c r="B211" i="29"/>
  <c r="AE211" i="29" s="1"/>
  <c r="L210" i="29"/>
  <c r="V210" i="29" s="1"/>
  <c r="K210" i="29"/>
  <c r="J210" i="29"/>
  <c r="H210" i="29"/>
  <c r="G210" i="29"/>
  <c r="F210" i="29"/>
  <c r="E210" i="29"/>
  <c r="D210" i="29"/>
  <c r="C210" i="29"/>
  <c r="A210" i="29" s="1"/>
  <c r="B210" i="29"/>
  <c r="AE210" i="29" s="1"/>
  <c r="Z209" i="29"/>
  <c r="V209" i="29"/>
  <c r="N209" i="29"/>
  <c r="L209" i="29"/>
  <c r="M209" i="29" s="1"/>
  <c r="K209" i="29"/>
  <c r="J209" i="29"/>
  <c r="H209" i="29"/>
  <c r="O209" i="29" s="1"/>
  <c r="G209" i="29"/>
  <c r="F209" i="29"/>
  <c r="E209" i="29"/>
  <c r="D209" i="29"/>
  <c r="C209" i="29"/>
  <c r="A209" i="29" s="1"/>
  <c r="B209" i="29"/>
  <c r="AE209" i="29" s="1"/>
  <c r="M208" i="29"/>
  <c r="N208" i="29" s="1"/>
  <c r="L208" i="29"/>
  <c r="Z208" i="29" s="1"/>
  <c r="K208" i="29"/>
  <c r="J208" i="29"/>
  <c r="H208" i="29"/>
  <c r="I208" i="29" s="1"/>
  <c r="G208" i="29"/>
  <c r="F208" i="29"/>
  <c r="E208" i="29"/>
  <c r="D208" i="29"/>
  <c r="C208" i="29"/>
  <c r="A208" i="29" s="1"/>
  <c r="B208" i="29"/>
  <c r="AE208" i="29" s="1"/>
  <c r="L207" i="29"/>
  <c r="K207" i="29"/>
  <c r="J207" i="29"/>
  <c r="H207" i="29"/>
  <c r="G207" i="29"/>
  <c r="F207" i="29"/>
  <c r="E207" i="29"/>
  <c r="D207" i="29"/>
  <c r="Y207" i="29" s="1"/>
  <c r="C207" i="29"/>
  <c r="A207" i="29" s="1"/>
  <c r="B207" i="29"/>
  <c r="AE207" i="29" s="1"/>
  <c r="L206" i="29"/>
  <c r="V206" i="29" s="1"/>
  <c r="K206" i="29"/>
  <c r="J206" i="29"/>
  <c r="H206" i="29"/>
  <c r="O206" i="29" s="1"/>
  <c r="G206" i="29"/>
  <c r="F206" i="29"/>
  <c r="E206" i="29"/>
  <c r="D206" i="29"/>
  <c r="C206" i="29"/>
  <c r="A206" i="29" s="1"/>
  <c r="B206" i="29"/>
  <c r="AE206" i="29" s="1"/>
  <c r="L205" i="29"/>
  <c r="K205" i="29"/>
  <c r="J205" i="29"/>
  <c r="H205" i="29"/>
  <c r="I205" i="29" s="1"/>
  <c r="G205" i="29"/>
  <c r="F205" i="29"/>
  <c r="E205" i="29"/>
  <c r="D205" i="29"/>
  <c r="Y205" i="29" s="1"/>
  <c r="C205" i="29"/>
  <c r="A205" i="29" s="1"/>
  <c r="B205" i="29"/>
  <c r="AE205" i="29" s="1"/>
  <c r="L204" i="29"/>
  <c r="M204" i="29" s="1"/>
  <c r="N204" i="29" s="1"/>
  <c r="K204" i="29"/>
  <c r="J204" i="29"/>
  <c r="H204" i="29"/>
  <c r="G204" i="29"/>
  <c r="F204" i="29"/>
  <c r="E204" i="29"/>
  <c r="D204" i="29"/>
  <c r="C204" i="29"/>
  <c r="A204" i="29" s="1"/>
  <c r="B204" i="29"/>
  <c r="AE204" i="29" s="1"/>
  <c r="L203" i="29"/>
  <c r="K203" i="29"/>
  <c r="J203" i="29"/>
  <c r="H203" i="29"/>
  <c r="I203" i="29" s="1"/>
  <c r="S203" i="29" s="1"/>
  <c r="G203" i="29"/>
  <c r="F203" i="29"/>
  <c r="E203" i="29"/>
  <c r="D203" i="29"/>
  <c r="C203" i="29"/>
  <c r="A203" i="29" s="1"/>
  <c r="B203" i="29"/>
  <c r="AE203" i="29" s="1"/>
  <c r="Z202" i="29"/>
  <c r="T202" i="29"/>
  <c r="M202" i="29"/>
  <c r="N202" i="29" s="1"/>
  <c r="P202" i="29" s="1"/>
  <c r="L202" i="29"/>
  <c r="V202" i="29" s="1"/>
  <c r="K202" i="29"/>
  <c r="J202" i="29"/>
  <c r="H202" i="29"/>
  <c r="G202" i="29"/>
  <c r="F202" i="29"/>
  <c r="E202" i="29"/>
  <c r="D202" i="29"/>
  <c r="Y202" i="29" s="1"/>
  <c r="C202" i="29"/>
  <c r="A202" i="29" s="1"/>
  <c r="B202" i="29"/>
  <c r="AE202" i="29" s="1"/>
  <c r="V201" i="29"/>
  <c r="N201" i="29"/>
  <c r="L201" i="29"/>
  <c r="M201" i="29" s="1"/>
  <c r="K201" i="29"/>
  <c r="J201" i="29"/>
  <c r="H201" i="29"/>
  <c r="I201" i="29" s="1"/>
  <c r="G201" i="29"/>
  <c r="F201" i="29"/>
  <c r="E201" i="29"/>
  <c r="D201" i="29"/>
  <c r="C201" i="29"/>
  <c r="A201" i="29" s="1"/>
  <c r="B201" i="29"/>
  <c r="V200" i="29"/>
  <c r="M200" i="29"/>
  <c r="N200" i="29" s="1"/>
  <c r="L200" i="29"/>
  <c r="Z200" i="29" s="1"/>
  <c r="K200" i="29"/>
  <c r="J200" i="29"/>
  <c r="H200" i="29"/>
  <c r="I200" i="29" s="1"/>
  <c r="G200" i="29"/>
  <c r="F200" i="29"/>
  <c r="E200" i="29"/>
  <c r="D200" i="29"/>
  <c r="C200" i="29"/>
  <c r="A200" i="29" s="1"/>
  <c r="B200" i="29"/>
  <c r="Z199" i="29"/>
  <c r="M199" i="29"/>
  <c r="N199" i="29" s="1"/>
  <c r="L199" i="29"/>
  <c r="V199" i="29" s="1"/>
  <c r="K199" i="29"/>
  <c r="J199" i="29"/>
  <c r="H199" i="29"/>
  <c r="I199" i="29" s="1"/>
  <c r="S199" i="29" s="1"/>
  <c r="U199" i="29" s="1"/>
  <c r="G199" i="29"/>
  <c r="F199" i="29"/>
  <c r="E199" i="29"/>
  <c r="D199" i="29"/>
  <c r="C199" i="29"/>
  <c r="A199" i="29" s="1"/>
  <c r="B199" i="29"/>
  <c r="V198" i="29"/>
  <c r="N198" i="29"/>
  <c r="P198" i="29" s="1"/>
  <c r="L198" i="29"/>
  <c r="M198" i="29" s="1"/>
  <c r="K198" i="29"/>
  <c r="J198" i="29"/>
  <c r="H198" i="29"/>
  <c r="I198" i="29" s="1"/>
  <c r="G198" i="29"/>
  <c r="F198" i="29"/>
  <c r="E198" i="29"/>
  <c r="D198" i="29"/>
  <c r="C198" i="29"/>
  <c r="A198" i="29" s="1"/>
  <c r="B198" i="29"/>
  <c r="Z197" i="29"/>
  <c r="L197" i="29"/>
  <c r="K197" i="29"/>
  <c r="J197" i="29"/>
  <c r="H197" i="29"/>
  <c r="I197" i="29" s="1"/>
  <c r="G197" i="29"/>
  <c r="F197" i="29"/>
  <c r="E197" i="29"/>
  <c r="D197" i="29"/>
  <c r="C197" i="29"/>
  <c r="A197" i="29" s="1"/>
  <c r="B197" i="29"/>
  <c r="L196" i="29"/>
  <c r="K196" i="29"/>
  <c r="J196" i="29"/>
  <c r="H196" i="29"/>
  <c r="G196" i="29"/>
  <c r="F196" i="29"/>
  <c r="E196" i="29"/>
  <c r="D196" i="29"/>
  <c r="C196" i="29"/>
  <c r="A196" i="29" s="1"/>
  <c r="B196" i="29"/>
  <c r="L195" i="29"/>
  <c r="V195" i="29" s="1"/>
  <c r="K195" i="29"/>
  <c r="J195" i="29"/>
  <c r="H195" i="29"/>
  <c r="I195" i="29" s="1"/>
  <c r="S195" i="29" s="1"/>
  <c r="G195" i="29"/>
  <c r="F195" i="29"/>
  <c r="E195" i="29"/>
  <c r="D195" i="29"/>
  <c r="C195" i="29"/>
  <c r="A195" i="29" s="1"/>
  <c r="B195" i="29"/>
  <c r="L194" i="29"/>
  <c r="K194" i="29"/>
  <c r="J194" i="29"/>
  <c r="H194" i="29"/>
  <c r="G194" i="29"/>
  <c r="F194" i="29"/>
  <c r="E194" i="29"/>
  <c r="D194" i="29"/>
  <c r="C194" i="29"/>
  <c r="A194" i="29" s="1"/>
  <c r="B194" i="29"/>
  <c r="Z193" i="29"/>
  <c r="L193" i="29"/>
  <c r="K193" i="29"/>
  <c r="J193" i="29"/>
  <c r="H193" i="29"/>
  <c r="I193" i="29" s="1"/>
  <c r="S193" i="29" s="1"/>
  <c r="G193" i="29"/>
  <c r="F193" i="29"/>
  <c r="E193" i="29"/>
  <c r="D193" i="29"/>
  <c r="C193" i="29"/>
  <c r="A193" i="29" s="1"/>
  <c r="B193" i="29"/>
  <c r="V192" i="29"/>
  <c r="L192" i="29"/>
  <c r="K192" i="29"/>
  <c r="J192" i="29"/>
  <c r="H192" i="29"/>
  <c r="I192" i="29" s="1"/>
  <c r="G192" i="29"/>
  <c r="F192" i="29"/>
  <c r="E192" i="29"/>
  <c r="D192" i="29"/>
  <c r="C192" i="29"/>
  <c r="A192" i="29" s="1"/>
  <c r="B192" i="29"/>
  <c r="L191" i="29"/>
  <c r="K191" i="29"/>
  <c r="J191" i="29"/>
  <c r="H191" i="29"/>
  <c r="G191" i="29"/>
  <c r="F191" i="29"/>
  <c r="E191" i="29"/>
  <c r="D191" i="29"/>
  <c r="C191" i="29"/>
  <c r="A191" i="29" s="1"/>
  <c r="B191" i="29"/>
  <c r="L190" i="29"/>
  <c r="M190" i="29" s="1"/>
  <c r="N190" i="29" s="1"/>
  <c r="K190" i="29"/>
  <c r="J190" i="29"/>
  <c r="H190" i="29"/>
  <c r="I190" i="29" s="1"/>
  <c r="S190" i="29" s="1"/>
  <c r="G190" i="29"/>
  <c r="F190" i="29"/>
  <c r="E190" i="29"/>
  <c r="D190" i="29"/>
  <c r="C190" i="29"/>
  <c r="A190" i="29" s="1"/>
  <c r="B190" i="29"/>
  <c r="M189" i="29"/>
  <c r="N189" i="29" s="1"/>
  <c r="L189" i="29"/>
  <c r="V189" i="29" s="1"/>
  <c r="K189" i="29"/>
  <c r="J189" i="29"/>
  <c r="H189" i="29"/>
  <c r="I189" i="29" s="1"/>
  <c r="G189" i="29"/>
  <c r="F189" i="29"/>
  <c r="E189" i="29"/>
  <c r="D189" i="29"/>
  <c r="C189" i="29"/>
  <c r="A189" i="29" s="1"/>
  <c r="B189" i="29"/>
  <c r="L188" i="29"/>
  <c r="K188" i="29"/>
  <c r="J188" i="29"/>
  <c r="H188" i="29"/>
  <c r="G188" i="29"/>
  <c r="F188" i="29"/>
  <c r="E188" i="29"/>
  <c r="D188" i="29"/>
  <c r="C188" i="29"/>
  <c r="A188" i="29" s="1"/>
  <c r="B188" i="29"/>
  <c r="L187" i="29"/>
  <c r="M187" i="29" s="1"/>
  <c r="N187" i="29" s="1"/>
  <c r="K187" i="29"/>
  <c r="J187" i="29"/>
  <c r="H187" i="29"/>
  <c r="G187" i="29"/>
  <c r="F187" i="29"/>
  <c r="E187" i="29"/>
  <c r="D187" i="29"/>
  <c r="C187" i="29"/>
  <c r="A187" i="29" s="1"/>
  <c r="B187" i="29"/>
  <c r="L186" i="29"/>
  <c r="M186" i="29" s="1"/>
  <c r="N186" i="29" s="1"/>
  <c r="K186" i="29"/>
  <c r="J186" i="29"/>
  <c r="H186" i="29"/>
  <c r="G186" i="29"/>
  <c r="F186" i="29"/>
  <c r="E186" i="29"/>
  <c r="D186" i="29"/>
  <c r="C186" i="29"/>
  <c r="A186" i="29" s="1"/>
  <c r="B186" i="29"/>
  <c r="L185" i="29"/>
  <c r="M185" i="29" s="1"/>
  <c r="N185" i="29" s="1"/>
  <c r="K185" i="29"/>
  <c r="J185" i="29"/>
  <c r="H185" i="29"/>
  <c r="I185" i="29" s="1"/>
  <c r="S185" i="29" s="1"/>
  <c r="G185" i="29"/>
  <c r="F185" i="29"/>
  <c r="E185" i="29"/>
  <c r="D185" i="29"/>
  <c r="C185" i="29"/>
  <c r="A185" i="29" s="1"/>
  <c r="B185" i="29"/>
  <c r="M184" i="29"/>
  <c r="N184" i="29" s="1"/>
  <c r="T184" i="29" s="1"/>
  <c r="L184" i="29"/>
  <c r="K184" i="29"/>
  <c r="J184" i="29"/>
  <c r="H184" i="29"/>
  <c r="I184" i="29" s="1"/>
  <c r="G184" i="29"/>
  <c r="F184" i="29"/>
  <c r="E184" i="29"/>
  <c r="D184" i="29"/>
  <c r="C184" i="29"/>
  <c r="A184" i="29" s="1"/>
  <c r="B184" i="29"/>
  <c r="M183" i="29"/>
  <c r="N183" i="29" s="1"/>
  <c r="T183" i="29" s="1"/>
  <c r="L183" i="29"/>
  <c r="K183" i="29"/>
  <c r="J183" i="29"/>
  <c r="H183" i="29"/>
  <c r="G183" i="29"/>
  <c r="F183" i="29"/>
  <c r="E183" i="29"/>
  <c r="D183" i="29"/>
  <c r="C183" i="29"/>
  <c r="B183" i="29"/>
  <c r="A183" i="29"/>
  <c r="L182" i="29"/>
  <c r="M182" i="29" s="1"/>
  <c r="N182" i="29" s="1"/>
  <c r="T182" i="29" s="1"/>
  <c r="V182" i="29" s="1"/>
  <c r="K182" i="29"/>
  <c r="J182" i="29"/>
  <c r="H182" i="29"/>
  <c r="I182" i="29" s="1"/>
  <c r="S182" i="29" s="1"/>
  <c r="G182" i="29"/>
  <c r="F182" i="29"/>
  <c r="E182" i="29"/>
  <c r="D182" i="29"/>
  <c r="C182" i="29"/>
  <c r="A182" i="29" s="1"/>
  <c r="B182" i="29"/>
  <c r="L181" i="29"/>
  <c r="K181" i="29"/>
  <c r="J181" i="29"/>
  <c r="O181" i="29" s="1"/>
  <c r="H181" i="29"/>
  <c r="I181" i="29" s="1"/>
  <c r="G181" i="29"/>
  <c r="F181" i="29"/>
  <c r="E181" i="29"/>
  <c r="D181" i="29"/>
  <c r="C181" i="29"/>
  <c r="A181" i="29" s="1"/>
  <c r="B181" i="29"/>
  <c r="L180" i="29"/>
  <c r="M180" i="29" s="1"/>
  <c r="N180" i="29" s="1"/>
  <c r="K180" i="29"/>
  <c r="J180" i="29"/>
  <c r="H180" i="29"/>
  <c r="I180" i="29" s="1"/>
  <c r="S180" i="29" s="1"/>
  <c r="G180" i="29"/>
  <c r="F180" i="29"/>
  <c r="E180" i="29"/>
  <c r="D180" i="29"/>
  <c r="C180" i="29"/>
  <c r="A180" i="29" s="1"/>
  <c r="B180" i="29"/>
  <c r="L179" i="29"/>
  <c r="K179" i="29"/>
  <c r="J179" i="29"/>
  <c r="H179" i="29"/>
  <c r="I179" i="29" s="1"/>
  <c r="G179" i="29"/>
  <c r="F179" i="29"/>
  <c r="E179" i="29"/>
  <c r="D179" i="29"/>
  <c r="C179" i="29"/>
  <c r="A179" i="29" s="1"/>
  <c r="B179" i="29"/>
  <c r="O179" i="29" s="1"/>
  <c r="L178" i="29"/>
  <c r="K178" i="29"/>
  <c r="J178" i="29"/>
  <c r="H178" i="29"/>
  <c r="G178" i="29"/>
  <c r="F178" i="29"/>
  <c r="E178" i="29"/>
  <c r="D178" i="29"/>
  <c r="C178" i="29"/>
  <c r="A178" i="29" s="1"/>
  <c r="B178" i="29"/>
  <c r="L177" i="29"/>
  <c r="K177" i="29"/>
  <c r="J177" i="29"/>
  <c r="H177" i="29"/>
  <c r="O177" i="29" s="1"/>
  <c r="G177" i="29"/>
  <c r="F177" i="29"/>
  <c r="E177" i="29"/>
  <c r="D177" i="29"/>
  <c r="C177" i="29"/>
  <c r="A177" i="29" s="1"/>
  <c r="B177" i="29"/>
  <c r="L176" i="29"/>
  <c r="M176" i="29" s="1"/>
  <c r="N176" i="29" s="1"/>
  <c r="T176" i="29" s="1"/>
  <c r="V176" i="29" s="1"/>
  <c r="K176" i="29"/>
  <c r="J176" i="29"/>
  <c r="H176" i="29"/>
  <c r="I176" i="29" s="1"/>
  <c r="G176" i="29"/>
  <c r="F176" i="29"/>
  <c r="E176" i="29"/>
  <c r="D176" i="29"/>
  <c r="C176" i="29"/>
  <c r="A176" i="29" s="1"/>
  <c r="B176" i="29"/>
  <c r="L175" i="29"/>
  <c r="M175" i="29" s="1"/>
  <c r="N175" i="29" s="1"/>
  <c r="K175" i="29"/>
  <c r="J175" i="29"/>
  <c r="H175" i="29"/>
  <c r="I175" i="29" s="1"/>
  <c r="S175" i="29" s="1"/>
  <c r="G175" i="29"/>
  <c r="F175" i="29"/>
  <c r="E175" i="29"/>
  <c r="D175" i="29"/>
  <c r="U175" i="29" s="1"/>
  <c r="C175" i="29"/>
  <c r="A175" i="29" s="1"/>
  <c r="B175" i="29"/>
  <c r="L174" i="29"/>
  <c r="K174" i="29"/>
  <c r="J174" i="29"/>
  <c r="H174" i="29"/>
  <c r="G174" i="29"/>
  <c r="F174" i="29"/>
  <c r="E174" i="29"/>
  <c r="D174" i="29"/>
  <c r="C174" i="29"/>
  <c r="A174" i="29" s="1"/>
  <c r="B174" i="29"/>
  <c r="L173" i="29"/>
  <c r="M173" i="29" s="1"/>
  <c r="N173" i="29" s="1"/>
  <c r="T173" i="29" s="1"/>
  <c r="K173" i="29"/>
  <c r="J173" i="29"/>
  <c r="H173" i="29"/>
  <c r="I173" i="29" s="1"/>
  <c r="S173" i="29" s="1"/>
  <c r="G173" i="29"/>
  <c r="F173" i="29"/>
  <c r="E173" i="29"/>
  <c r="D173" i="29"/>
  <c r="C173" i="29"/>
  <c r="A173" i="29" s="1"/>
  <c r="B173" i="29"/>
  <c r="L172" i="29"/>
  <c r="K172" i="29"/>
  <c r="J172" i="29"/>
  <c r="H172" i="29"/>
  <c r="G172" i="29"/>
  <c r="F172" i="29"/>
  <c r="E172" i="29"/>
  <c r="D172" i="29"/>
  <c r="C172" i="29"/>
  <c r="A172" i="29" s="1"/>
  <c r="B172" i="29"/>
  <c r="L171" i="29"/>
  <c r="K171" i="29"/>
  <c r="J171" i="29"/>
  <c r="H171" i="29"/>
  <c r="I171" i="29" s="1"/>
  <c r="S171" i="29" s="1"/>
  <c r="G171" i="29"/>
  <c r="F171" i="29"/>
  <c r="E171" i="29"/>
  <c r="D171" i="29"/>
  <c r="C171" i="29"/>
  <c r="A171" i="29" s="1"/>
  <c r="B171" i="29"/>
  <c r="L170" i="29"/>
  <c r="M170" i="29" s="1"/>
  <c r="N170" i="29" s="1"/>
  <c r="T170" i="29" s="1"/>
  <c r="V170" i="29" s="1"/>
  <c r="K170" i="29"/>
  <c r="J170" i="29"/>
  <c r="H170" i="29"/>
  <c r="G170" i="29"/>
  <c r="F170" i="29"/>
  <c r="E170" i="29"/>
  <c r="D170" i="29"/>
  <c r="C170" i="29"/>
  <c r="A170" i="29" s="1"/>
  <c r="B170" i="29"/>
  <c r="M169" i="29"/>
  <c r="N169" i="29" s="1"/>
  <c r="L169" i="29"/>
  <c r="K169" i="29"/>
  <c r="J169" i="29"/>
  <c r="H169" i="29"/>
  <c r="G169" i="29"/>
  <c r="F169" i="29"/>
  <c r="E169" i="29"/>
  <c r="D169" i="29"/>
  <c r="C169" i="29"/>
  <c r="A169" i="29" s="1"/>
  <c r="B169" i="29"/>
  <c r="M168" i="29"/>
  <c r="N168" i="29" s="1"/>
  <c r="T168" i="29" s="1"/>
  <c r="L168" i="29"/>
  <c r="K168" i="29"/>
  <c r="J168" i="29"/>
  <c r="H168" i="29"/>
  <c r="I168" i="29" s="1"/>
  <c r="G168" i="29"/>
  <c r="F168" i="29"/>
  <c r="E168" i="29"/>
  <c r="D168" i="29"/>
  <c r="C168" i="29"/>
  <c r="A168" i="29" s="1"/>
  <c r="B168" i="29"/>
  <c r="M167" i="29"/>
  <c r="N167" i="29" s="1"/>
  <c r="L167" i="29"/>
  <c r="K167" i="29"/>
  <c r="J167" i="29"/>
  <c r="I167" i="29"/>
  <c r="H167" i="29"/>
  <c r="G167" i="29"/>
  <c r="F167" i="29"/>
  <c r="E167" i="29"/>
  <c r="D167" i="29"/>
  <c r="C167" i="29"/>
  <c r="A167" i="29" s="1"/>
  <c r="B167" i="29"/>
  <c r="S166" i="29"/>
  <c r="L166" i="29"/>
  <c r="M166" i="29" s="1"/>
  <c r="N166" i="29" s="1"/>
  <c r="T166" i="29" s="1"/>
  <c r="K166" i="29"/>
  <c r="J166" i="29"/>
  <c r="O166" i="29" s="1"/>
  <c r="AF166" i="29" s="1"/>
  <c r="H166" i="29"/>
  <c r="I166" i="29" s="1"/>
  <c r="G166" i="29"/>
  <c r="F166" i="29"/>
  <c r="E166" i="29"/>
  <c r="D166" i="29"/>
  <c r="C166" i="29"/>
  <c r="B166" i="29"/>
  <c r="A166" i="29"/>
  <c r="M165" i="29"/>
  <c r="N165" i="29" s="1"/>
  <c r="L165" i="29"/>
  <c r="K165" i="29"/>
  <c r="J165" i="29"/>
  <c r="I165" i="29"/>
  <c r="H165" i="29"/>
  <c r="G165" i="29"/>
  <c r="F165" i="29"/>
  <c r="E165" i="29"/>
  <c r="D165" i="29"/>
  <c r="C165" i="29"/>
  <c r="A165" i="29" s="1"/>
  <c r="B165" i="29"/>
  <c r="L164" i="29"/>
  <c r="M164" i="29" s="1"/>
  <c r="N164" i="29" s="1"/>
  <c r="T164" i="29" s="1"/>
  <c r="V164" i="29" s="1"/>
  <c r="K164" i="29"/>
  <c r="J164" i="29"/>
  <c r="H164" i="29"/>
  <c r="I164" i="29" s="1"/>
  <c r="S164" i="29" s="1"/>
  <c r="U164" i="29" s="1"/>
  <c r="G164" i="29"/>
  <c r="F164" i="29"/>
  <c r="E164" i="29"/>
  <c r="D164" i="29"/>
  <c r="C164" i="29"/>
  <c r="A164" i="29" s="1"/>
  <c r="B164" i="29"/>
  <c r="L163" i="29"/>
  <c r="K163" i="29"/>
  <c r="J163" i="29"/>
  <c r="H163" i="29"/>
  <c r="I163" i="29" s="1"/>
  <c r="S163" i="29" s="1"/>
  <c r="G163" i="29"/>
  <c r="F163" i="29"/>
  <c r="E163" i="29"/>
  <c r="D163" i="29"/>
  <c r="C163" i="29"/>
  <c r="A163" i="29" s="1"/>
  <c r="B163" i="29"/>
  <c r="L162" i="29"/>
  <c r="K162" i="29"/>
  <c r="J162" i="29"/>
  <c r="H162" i="29"/>
  <c r="G162" i="29"/>
  <c r="F162" i="29"/>
  <c r="E162" i="29"/>
  <c r="D162" i="29"/>
  <c r="C162" i="29"/>
  <c r="A162" i="29" s="1"/>
  <c r="B162" i="29"/>
  <c r="L161" i="29"/>
  <c r="M161" i="29" s="1"/>
  <c r="N161" i="29" s="1"/>
  <c r="K161" i="29"/>
  <c r="J161" i="29"/>
  <c r="H161" i="29"/>
  <c r="G161" i="29"/>
  <c r="F161" i="29"/>
  <c r="E161" i="29"/>
  <c r="D161" i="29"/>
  <c r="C161" i="29"/>
  <c r="A161" i="29" s="1"/>
  <c r="B161" i="29"/>
  <c r="M160" i="29"/>
  <c r="N160" i="29" s="1"/>
  <c r="L160" i="29"/>
  <c r="K160" i="29"/>
  <c r="J160" i="29"/>
  <c r="H160" i="29"/>
  <c r="I160" i="29" s="1"/>
  <c r="G160" i="29"/>
  <c r="F160" i="29"/>
  <c r="E160" i="29"/>
  <c r="D160" i="29"/>
  <c r="C160" i="29"/>
  <c r="A160" i="29" s="1"/>
  <c r="B160" i="29"/>
  <c r="N159" i="29"/>
  <c r="T159" i="29" s="1"/>
  <c r="M159" i="29"/>
  <c r="L159" i="29"/>
  <c r="K159" i="29"/>
  <c r="J159" i="29"/>
  <c r="H159" i="29"/>
  <c r="I159" i="29" s="1"/>
  <c r="S159" i="29" s="1"/>
  <c r="U159" i="29" s="1"/>
  <c r="G159" i="29"/>
  <c r="F159" i="29"/>
  <c r="E159" i="29"/>
  <c r="D159" i="29"/>
  <c r="C159" i="29"/>
  <c r="A159" i="29" s="1"/>
  <c r="B159" i="29"/>
  <c r="L158" i="29"/>
  <c r="K158" i="29"/>
  <c r="J158" i="29"/>
  <c r="H158" i="29"/>
  <c r="I158" i="29" s="1"/>
  <c r="G158" i="29"/>
  <c r="F158" i="29"/>
  <c r="E158" i="29"/>
  <c r="D158" i="29"/>
  <c r="C158" i="29"/>
  <c r="A158" i="29" s="1"/>
  <c r="B158" i="29"/>
  <c r="M157" i="29"/>
  <c r="N157" i="29" s="1"/>
  <c r="T157" i="29" s="1"/>
  <c r="L157" i="29"/>
  <c r="K157" i="29"/>
  <c r="J157" i="29"/>
  <c r="H157" i="29"/>
  <c r="I157" i="29" s="1"/>
  <c r="S157" i="29" s="1"/>
  <c r="G157" i="29"/>
  <c r="F157" i="29"/>
  <c r="E157" i="29"/>
  <c r="D157" i="29"/>
  <c r="C157" i="29"/>
  <c r="A157" i="29" s="1"/>
  <c r="B157" i="29"/>
  <c r="L156" i="29"/>
  <c r="K156" i="29"/>
  <c r="J156" i="29"/>
  <c r="H156" i="29"/>
  <c r="G156" i="29"/>
  <c r="F156" i="29"/>
  <c r="E156" i="29"/>
  <c r="D156" i="29"/>
  <c r="C156" i="29"/>
  <c r="A156" i="29" s="1"/>
  <c r="B156" i="29"/>
  <c r="L155" i="29"/>
  <c r="K155" i="29"/>
  <c r="J155" i="29"/>
  <c r="H155" i="29"/>
  <c r="I155" i="29" s="1"/>
  <c r="S155" i="29" s="1"/>
  <c r="G155" i="29"/>
  <c r="F155" i="29"/>
  <c r="E155" i="29"/>
  <c r="D155" i="29"/>
  <c r="C155" i="29"/>
  <c r="A155" i="29" s="1"/>
  <c r="B155" i="29"/>
  <c r="M154" i="29"/>
  <c r="N154" i="29" s="1"/>
  <c r="L154" i="29"/>
  <c r="K154" i="29"/>
  <c r="J154" i="29"/>
  <c r="H154" i="29"/>
  <c r="G154" i="29"/>
  <c r="F154" i="29"/>
  <c r="E154" i="29"/>
  <c r="D154" i="29"/>
  <c r="C154" i="29"/>
  <c r="A154" i="29" s="1"/>
  <c r="B154" i="29"/>
  <c r="L153" i="29"/>
  <c r="M153" i="29" s="1"/>
  <c r="N153" i="29" s="1"/>
  <c r="K153" i="29"/>
  <c r="J153" i="29"/>
  <c r="H153" i="29"/>
  <c r="I153" i="29" s="1"/>
  <c r="S153" i="29" s="1"/>
  <c r="U153" i="29" s="1"/>
  <c r="G153" i="29"/>
  <c r="F153" i="29"/>
  <c r="E153" i="29"/>
  <c r="D153" i="29"/>
  <c r="C153" i="29"/>
  <c r="A153" i="29" s="1"/>
  <c r="B153" i="29"/>
  <c r="L152" i="29"/>
  <c r="K152" i="29"/>
  <c r="J152" i="29"/>
  <c r="H152" i="29"/>
  <c r="I152" i="29" s="1"/>
  <c r="G152" i="29"/>
  <c r="F152" i="29"/>
  <c r="E152" i="29"/>
  <c r="D152" i="29"/>
  <c r="C152" i="29"/>
  <c r="A152" i="29" s="1"/>
  <c r="B152" i="29"/>
  <c r="L151" i="29"/>
  <c r="M151" i="29" s="1"/>
  <c r="N151" i="29" s="1"/>
  <c r="K151" i="29"/>
  <c r="J151" i="29"/>
  <c r="H151" i="29"/>
  <c r="G151" i="29"/>
  <c r="F151" i="29"/>
  <c r="E151" i="29"/>
  <c r="D151" i="29"/>
  <c r="C151" i="29"/>
  <c r="A151" i="29" s="1"/>
  <c r="B151" i="29"/>
  <c r="P150" i="29"/>
  <c r="L150" i="29"/>
  <c r="M150" i="29" s="1"/>
  <c r="N150" i="29" s="1"/>
  <c r="T150" i="29" s="1"/>
  <c r="K150" i="29"/>
  <c r="J150" i="29"/>
  <c r="H150" i="29"/>
  <c r="I150" i="29" s="1"/>
  <c r="S150" i="29" s="1"/>
  <c r="G150" i="29"/>
  <c r="F150" i="29"/>
  <c r="E150" i="29"/>
  <c r="D150" i="29"/>
  <c r="C150" i="29"/>
  <c r="A150" i="29" s="1"/>
  <c r="B150" i="29"/>
  <c r="L149" i="29"/>
  <c r="M149" i="29" s="1"/>
  <c r="N149" i="29" s="1"/>
  <c r="T149" i="29" s="1"/>
  <c r="K149" i="29"/>
  <c r="J149" i="29"/>
  <c r="H149" i="29"/>
  <c r="I149" i="29" s="1"/>
  <c r="G149" i="29"/>
  <c r="F149" i="29"/>
  <c r="E149" i="29"/>
  <c r="D149" i="29"/>
  <c r="C149" i="29"/>
  <c r="A149" i="29" s="1"/>
  <c r="B149" i="29"/>
  <c r="N148" i="29"/>
  <c r="T148" i="29" s="1"/>
  <c r="V148" i="29" s="1"/>
  <c r="L148" i="29"/>
  <c r="M148" i="29" s="1"/>
  <c r="K148" i="29"/>
  <c r="J148" i="29"/>
  <c r="H148" i="29"/>
  <c r="I148" i="29" s="1"/>
  <c r="G148" i="29"/>
  <c r="F148" i="29"/>
  <c r="E148" i="29"/>
  <c r="D148" i="29"/>
  <c r="C148" i="29"/>
  <c r="A148" i="29" s="1"/>
  <c r="B148" i="29"/>
  <c r="L147" i="29"/>
  <c r="K147" i="29"/>
  <c r="J147" i="29"/>
  <c r="I147" i="29"/>
  <c r="H147" i="29"/>
  <c r="G147" i="29"/>
  <c r="F147" i="29"/>
  <c r="E147" i="29"/>
  <c r="D147" i="29"/>
  <c r="C147" i="29"/>
  <c r="A147" i="29" s="1"/>
  <c r="B147" i="29"/>
  <c r="L146" i="29"/>
  <c r="K146" i="29"/>
  <c r="J146" i="29"/>
  <c r="H146" i="29"/>
  <c r="G146" i="29"/>
  <c r="F146" i="29"/>
  <c r="E146" i="29"/>
  <c r="D146" i="29"/>
  <c r="C146" i="29"/>
  <c r="A146" i="29" s="1"/>
  <c r="B146" i="29"/>
  <c r="L145" i="29"/>
  <c r="M145" i="29" s="1"/>
  <c r="N145" i="29" s="1"/>
  <c r="K145" i="29"/>
  <c r="J145" i="29"/>
  <c r="H145" i="29"/>
  <c r="I145" i="29" s="1"/>
  <c r="S145" i="29" s="1"/>
  <c r="G145" i="29"/>
  <c r="F145" i="29"/>
  <c r="E145" i="29"/>
  <c r="D145" i="29"/>
  <c r="C145" i="29"/>
  <c r="A145" i="29" s="1"/>
  <c r="B145" i="29"/>
  <c r="L144" i="29"/>
  <c r="M144" i="29" s="1"/>
  <c r="N144" i="29" s="1"/>
  <c r="K144" i="29"/>
  <c r="J144" i="29"/>
  <c r="H144" i="29"/>
  <c r="I144" i="29" s="1"/>
  <c r="G144" i="29"/>
  <c r="F144" i="29"/>
  <c r="E144" i="29"/>
  <c r="D144" i="29"/>
  <c r="C144" i="29"/>
  <c r="A144" i="29" s="1"/>
  <c r="B144" i="29"/>
  <c r="L143" i="29"/>
  <c r="M143" i="29" s="1"/>
  <c r="N143" i="29" s="1"/>
  <c r="K143" i="29"/>
  <c r="J143" i="29"/>
  <c r="H143" i="29"/>
  <c r="I143" i="29" s="1"/>
  <c r="S143" i="29" s="1"/>
  <c r="G143" i="29"/>
  <c r="F143" i="29"/>
  <c r="E143" i="29"/>
  <c r="D143" i="29"/>
  <c r="C143" i="29"/>
  <c r="A143" i="29" s="1"/>
  <c r="B143" i="29"/>
  <c r="L142" i="29"/>
  <c r="M142" i="29" s="1"/>
  <c r="N142" i="29" s="1"/>
  <c r="K142" i="29"/>
  <c r="J142" i="29"/>
  <c r="H142" i="29"/>
  <c r="I142" i="29" s="1"/>
  <c r="G142" i="29"/>
  <c r="F142" i="29"/>
  <c r="E142" i="29"/>
  <c r="D142" i="29"/>
  <c r="C142" i="29"/>
  <c r="A142" i="29" s="1"/>
  <c r="B142" i="29"/>
  <c r="T141" i="29"/>
  <c r="M141" i="29"/>
  <c r="N141" i="29" s="1"/>
  <c r="P141" i="29" s="1"/>
  <c r="L141" i="29"/>
  <c r="K141" i="29"/>
  <c r="J141" i="29"/>
  <c r="H141" i="29"/>
  <c r="G141" i="29"/>
  <c r="F141" i="29"/>
  <c r="E141" i="29"/>
  <c r="D141" i="29"/>
  <c r="C141" i="29"/>
  <c r="A141" i="29" s="1"/>
  <c r="B141" i="29"/>
  <c r="L140" i="29"/>
  <c r="K140" i="29"/>
  <c r="J140" i="29"/>
  <c r="H140" i="29"/>
  <c r="G140" i="29"/>
  <c r="F140" i="29"/>
  <c r="E140" i="29"/>
  <c r="D140" i="29"/>
  <c r="C140" i="29"/>
  <c r="A140" i="29" s="1"/>
  <c r="B140" i="29"/>
  <c r="O139" i="29"/>
  <c r="L139" i="29"/>
  <c r="M139" i="29" s="1"/>
  <c r="N139" i="29" s="1"/>
  <c r="K139" i="29"/>
  <c r="J139" i="29"/>
  <c r="I139" i="29"/>
  <c r="S139" i="29" s="1"/>
  <c r="H139" i="29"/>
  <c r="G139" i="29"/>
  <c r="F139" i="29"/>
  <c r="E139" i="29"/>
  <c r="D139" i="29"/>
  <c r="C139" i="29"/>
  <c r="A139" i="29" s="1"/>
  <c r="B139" i="29"/>
  <c r="L138" i="29"/>
  <c r="M138" i="29" s="1"/>
  <c r="N138" i="29" s="1"/>
  <c r="K138" i="29"/>
  <c r="J138" i="29"/>
  <c r="H138" i="29"/>
  <c r="G138" i="29"/>
  <c r="F138" i="29"/>
  <c r="E138" i="29"/>
  <c r="D138" i="29"/>
  <c r="C138" i="29"/>
  <c r="A138" i="29" s="1"/>
  <c r="B138" i="29"/>
  <c r="L137" i="29"/>
  <c r="M137" i="29" s="1"/>
  <c r="N137" i="29" s="1"/>
  <c r="K137" i="29"/>
  <c r="J137" i="29"/>
  <c r="H137" i="29"/>
  <c r="I137" i="29" s="1"/>
  <c r="S137" i="29" s="1"/>
  <c r="G137" i="29"/>
  <c r="F137" i="29"/>
  <c r="E137" i="29"/>
  <c r="D137" i="29"/>
  <c r="C137" i="29"/>
  <c r="A137" i="29" s="1"/>
  <c r="B137" i="29"/>
  <c r="O137" i="29" s="1"/>
  <c r="L136" i="29"/>
  <c r="M136" i="29" s="1"/>
  <c r="N136" i="29" s="1"/>
  <c r="K136" i="29"/>
  <c r="J136" i="29"/>
  <c r="H136" i="29"/>
  <c r="I136" i="29" s="1"/>
  <c r="G136" i="29"/>
  <c r="F136" i="29"/>
  <c r="E136" i="29"/>
  <c r="D136" i="29"/>
  <c r="C136" i="29"/>
  <c r="A136" i="29" s="1"/>
  <c r="B136" i="29"/>
  <c r="N135" i="29"/>
  <c r="T135" i="29" s="1"/>
  <c r="M135" i="29"/>
  <c r="L135" i="29"/>
  <c r="K135" i="29"/>
  <c r="J135" i="29"/>
  <c r="H135" i="29"/>
  <c r="I135" i="29" s="1"/>
  <c r="G135" i="29"/>
  <c r="F135" i="29"/>
  <c r="E135" i="29"/>
  <c r="D135" i="29"/>
  <c r="C135" i="29"/>
  <c r="A135" i="29" s="1"/>
  <c r="B135" i="29"/>
  <c r="L134" i="29"/>
  <c r="M134" i="29" s="1"/>
  <c r="N134" i="29" s="1"/>
  <c r="T134" i="29" s="1"/>
  <c r="V134" i="29" s="1"/>
  <c r="K134" i="29"/>
  <c r="J134" i="29"/>
  <c r="H134" i="29"/>
  <c r="I134" i="29" s="1"/>
  <c r="S134" i="29" s="1"/>
  <c r="G134" i="29"/>
  <c r="F134" i="29"/>
  <c r="E134" i="29"/>
  <c r="D134" i="29"/>
  <c r="C134" i="29"/>
  <c r="A134" i="29" s="1"/>
  <c r="B134" i="29"/>
  <c r="M133" i="29"/>
  <c r="N133" i="29" s="1"/>
  <c r="P133" i="29" s="1"/>
  <c r="L133" i="29"/>
  <c r="K133" i="29"/>
  <c r="J133" i="29"/>
  <c r="H133" i="29"/>
  <c r="G133" i="29"/>
  <c r="F133" i="29"/>
  <c r="E133" i="29"/>
  <c r="D133" i="29"/>
  <c r="C133" i="29"/>
  <c r="A133" i="29" s="1"/>
  <c r="B133" i="29"/>
  <c r="L132" i="29"/>
  <c r="M132" i="29" s="1"/>
  <c r="N132" i="29" s="1"/>
  <c r="K132" i="29"/>
  <c r="J132" i="29"/>
  <c r="H132" i="29"/>
  <c r="I132" i="29" s="1"/>
  <c r="S132" i="29" s="1"/>
  <c r="U132" i="29" s="1"/>
  <c r="G132" i="29"/>
  <c r="F132" i="29"/>
  <c r="E132" i="29"/>
  <c r="D132" i="29"/>
  <c r="C132" i="29"/>
  <c r="A132" i="29" s="1"/>
  <c r="B132" i="29"/>
  <c r="L131" i="29"/>
  <c r="M131" i="29" s="1"/>
  <c r="N131" i="29" s="1"/>
  <c r="K131" i="29"/>
  <c r="J131" i="29"/>
  <c r="H131" i="29"/>
  <c r="G131" i="29"/>
  <c r="F131" i="29"/>
  <c r="E131" i="29"/>
  <c r="D131" i="29"/>
  <c r="C131" i="29"/>
  <c r="A131" i="29" s="1"/>
  <c r="B131" i="29"/>
  <c r="T130" i="29"/>
  <c r="M130" i="29"/>
  <c r="N130" i="29" s="1"/>
  <c r="P130" i="29" s="1"/>
  <c r="L130" i="29"/>
  <c r="V130" i="29" s="1"/>
  <c r="K130" i="29"/>
  <c r="J130" i="29"/>
  <c r="H130" i="29"/>
  <c r="G130" i="29"/>
  <c r="F130" i="29"/>
  <c r="E130" i="29"/>
  <c r="D130" i="29"/>
  <c r="C130" i="29"/>
  <c r="A130" i="29" s="1"/>
  <c r="B130" i="29"/>
  <c r="M129" i="29"/>
  <c r="N129" i="29" s="1"/>
  <c r="L129" i="29"/>
  <c r="K129" i="29"/>
  <c r="J129" i="29"/>
  <c r="H129" i="29"/>
  <c r="O129" i="29" s="1"/>
  <c r="G129" i="29"/>
  <c r="F129" i="29"/>
  <c r="E129" i="29"/>
  <c r="D129" i="29"/>
  <c r="C129" i="29"/>
  <c r="A129" i="29" s="1"/>
  <c r="B129" i="29"/>
  <c r="L128" i="29"/>
  <c r="M128" i="29" s="1"/>
  <c r="N128" i="29" s="1"/>
  <c r="K128" i="29"/>
  <c r="J128" i="29"/>
  <c r="H128" i="29"/>
  <c r="I128" i="29" s="1"/>
  <c r="G128" i="29"/>
  <c r="F128" i="29"/>
  <c r="E128" i="29"/>
  <c r="D128" i="29"/>
  <c r="C128" i="29"/>
  <c r="A128" i="29" s="1"/>
  <c r="B128" i="29"/>
  <c r="L127" i="29"/>
  <c r="K127" i="29"/>
  <c r="J127" i="29"/>
  <c r="H127" i="29"/>
  <c r="I127" i="29" s="1"/>
  <c r="G127" i="29"/>
  <c r="F127" i="29"/>
  <c r="E127" i="29"/>
  <c r="D127" i="29"/>
  <c r="C127" i="29"/>
  <c r="A127" i="29" s="1"/>
  <c r="B127" i="29"/>
  <c r="O127" i="29" s="1"/>
  <c r="L126" i="29"/>
  <c r="K126" i="29"/>
  <c r="J126" i="29"/>
  <c r="I126" i="29"/>
  <c r="H126" i="29"/>
  <c r="G126" i="29"/>
  <c r="F126" i="29"/>
  <c r="E126" i="29"/>
  <c r="D126" i="29"/>
  <c r="C126" i="29"/>
  <c r="B126" i="29"/>
  <c r="A126" i="29"/>
  <c r="M125" i="29"/>
  <c r="N125" i="29" s="1"/>
  <c r="L125" i="29"/>
  <c r="K125" i="29"/>
  <c r="J125" i="29"/>
  <c r="H125" i="29"/>
  <c r="G125" i="29"/>
  <c r="F125" i="29"/>
  <c r="E125" i="29"/>
  <c r="D125" i="29"/>
  <c r="C125" i="29"/>
  <c r="A125" i="29" s="1"/>
  <c r="B125" i="29"/>
  <c r="L124" i="29"/>
  <c r="K124" i="29"/>
  <c r="J124" i="29"/>
  <c r="H124" i="29"/>
  <c r="I124" i="29" s="1"/>
  <c r="S124" i="29" s="1"/>
  <c r="G124" i="29"/>
  <c r="F124" i="29"/>
  <c r="E124" i="29"/>
  <c r="D124" i="29"/>
  <c r="C124" i="29"/>
  <c r="A124" i="29" s="1"/>
  <c r="B124" i="29"/>
  <c r="L123" i="29"/>
  <c r="K123" i="29"/>
  <c r="J123" i="29"/>
  <c r="H123" i="29"/>
  <c r="I123" i="29" s="1"/>
  <c r="S123" i="29" s="1"/>
  <c r="G123" i="29"/>
  <c r="F123" i="29"/>
  <c r="E123" i="29"/>
  <c r="D123" i="29"/>
  <c r="C123" i="29"/>
  <c r="A123" i="29" s="1"/>
  <c r="B123" i="29"/>
  <c r="L122" i="29"/>
  <c r="M122" i="29" s="1"/>
  <c r="N122" i="29" s="1"/>
  <c r="K122" i="29"/>
  <c r="J122" i="29"/>
  <c r="H122" i="29"/>
  <c r="I122" i="29" s="1"/>
  <c r="S122" i="29" s="1"/>
  <c r="G122" i="29"/>
  <c r="F122" i="29"/>
  <c r="E122" i="29"/>
  <c r="D122" i="29"/>
  <c r="C122" i="29"/>
  <c r="A122" i="29" s="1"/>
  <c r="B122" i="29"/>
  <c r="L121" i="29"/>
  <c r="M121" i="29" s="1"/>
  <c r="N121" i="29" s="1"/>
  <c r="K121" i="29"/>
  <c r="J121" i="29"/>
  <c r="H121" i="29"/>
  <c r="I121" i="29" s="1"/>
  <c r="S121" i="29" s="1"/>
  <c r="G121" i="29"/>
  <c r="F121" i="29"/>
  <c r="E121" i="29"/>
  <c r="D121" i="29"/>
  <c r="C121" i="29"/>
  <c r="A121" i="29" s="1"/>
  <c r="B121" i="29"/>
  <c r="L120" i="29"/>
  <c r="K120" i="29"/>
  <c r="J120" i="29"/>
  <c r="H120" i="29"/>
  <c r="I120" i="29" s="1"/>
  <c r="G120" i="29"/>
  <c r="F120" i="29"/>
  <c r="E120" i="29"/>
  <c r="D120" i="29"/>
  <c r="C120" i="29"/>
  <c r="A120" i="29" s="1"/>
  <c r="B120" i="29"/>
  <c r="L119" i="29"/>
  <c r="M119" i="29" s="1"/>
  <c r="N119" i="29" s="1"/>
  <c r="K119" i="29"/>
  <c r="J119" i="29"/>
  <c r="H119" i="29"/>
  <c r="I119" i="29" s="1"/>
  <c r="S119" i="29" s="1"/>
  <c r="G119" i="29"/>
  <c r="F119" i="29"/>
  <c r="E119" i="29"/>
  <c r="D119" i="29"/>
  <c r="C119" i="29"/>
  <c r="A119" i="29" s="1"/>
  <c r="B119" i="29"/>
  <c r="N118" i="29"/>
  <c r="M118" i="29"/>
  <c r="L118" i="29"/>
  <c r="K118" i="29"/>
  <c r="J118" i="29"/>
  <c r="H118" i="29"/>
  <c r="G118" i="29"/>
  <c r="F118" i="29"/>
  <c r="E118" i="29"/>
  <c r="D118" i="29"/>
  <c r="C118" i="29"/>
  <c r="B118" i="29"/>
  <c r="A118" i="29"/>
  <c r="L117" i="29"/>
  <c r="M117" i="29" s="1"/>
  <c r="N117" i="29" s="1"/>
  <c r="K117" i="29"/>
  <c r="J117" i="29"/>
  <c r="H117" i="29"/>
  <c r="I117" i="29" s="1"/>
  <c r="G117" i="29"/>
  <c r="F117" i="29"/>
  <c r="E117" i="29"/>
  <c r="D117" i="29"/>
  <c r="C117" i="29"/>
  <c r="A117" i="29" s="1"/>
  <c r="B117" i="29"/>
  <c r="L116" i="29"/>
  <c r="K116" i="29"/>
  <c r="J116" i="29"/>
  <c r="H116" i="29"/>
  <c r="I116" i="29" s="1"/>
  <c r="G116" i="29"/>
  <c r="F116" i="29"/>
  <c r="E116" i="29"/>
  <c r="D116" i="29"/>
  <c r="C116" i="29"/>
  <c r="A116" i="29" s="1"/>
  <c r="B116" i="29"/>
  <c r="O116" i="29" s="1"/>
  <c r="L115" i="29"/>
  <c r="K115" i="29"/>
  <c r="J115" i="29"/>
  <c r="H115" i="29"/>
  <c r="I115" i="29" s="1"/>
  <c r="G115" i="29"/>
  <c r="F115" i="29"/>
  <c r="E115" i="29"/>
  <c r="D115" i="29"/>
  <c r="C115" i="29"/>
  <c r="A115" i="29" s="1"/>
  <c r="B115" i="29"/>
  <c r="L114" i="29"/>
  <c r="M114" i="29" s="1"/>
  <c r="N114" i="29" s="1"/>
  <c r="T114" i="29" s="1"/>
  <c r="V114" i="29" s="1"/>
  <c r="K114" i="29"/>
  <c r="J114" i="29"/>
  <c r="H114" i="29"/>
  <c r="G114" i="29"/>
  <c r="F114" i="29"/>
  <c r="E114" i="29"/>
  <c r="D114" i="29"/>
  <c r="C114" i="29"/>
  <c r="A114" i="29" s="1"/>
  <c r="B114" i="29"/>
  <c r="M113" i="29"/>
  <c r="N113" i="29" s="1"/>
  <c r="L113" i="29"/>
  <c r="K113" i="29"/>
  <c r="J113" i="29"/>
  <c r="H113" i="29"/>
  <c r="I113" i="29" s="1"/>
  <c r="G113" i="29"/>
  <c r="F113" i="29"/>
  <c r="E113" i="29"/>
  <c r="D113" i="29"/>
  <c r="C113" i="29"/>
  <c r="A113" i="29" s="1"/>
  <c r="B113" i="29"/>
  <c r="N112" i="29"/>
  <c r="L112" i="29"/>
  <c r="M112" i="29" s="1"/>
  <c r="K112" i="29"/>
  <c r="J112" i="29"/>
  <c r="H112" i="29"/>
  <c r="G112" i="29"/>
  <c r="F112" i="29"/>
  <c r="E112" i="29"/>
  <c r="D112" i="29"/>
  <c r="C112" i="29"/>
  <c r="A112" i="29" s="1"/>
  <c r="B112" i="29"/>
  <c r="L111" i="29"/>
  <c r="K111" i="29"/>
  <c r="J111" i="29"/>
  <c r="H111" i="29"/>
  <c r="I111" i="29" s="1"/>
  <c r="S111" i="29" s="1"/>
  <c r="G111" i="29"/>
  <c r="F111" i="29"/>
  <c r="E111" i="29"/>
  <c r="D111" i="29"/>
  <c r="C111" i="29"/>
  <c r="A111" i="29" s="1"/>
  <c r="B111" i="29"/>
  <c r="L110" i="29"/>
  <c r="K110" i="29"/>
  <c r="J110" i="29"/>
  <c r="H110" i="29"/>
  <c r="G110" i="29"/>
  <c r="F110" i="29"/>
  <c r="E110" i="29"/>
  <c r="D110" i="29"/>
  <c r="C110" i="29"/>
  <c r="A110" i="29" s="1"/>
  <c r="B110" i="29"/>
  <c r="M109" i="29"/>
  <c r="N109" i="29" s="1"/>
  <c r="T109" i="29" s="1"/>
  <c r="L109" i="29"/>
  <c r="K109" i="29"/>
  <c r="J109" i="29"/>
  <c r="H109" i="29"/>
  <c r="I109" i="29" s="1"/>
  <c r="G109" i="29"/>
  <c r="F109" i="29"/>
  <c r="E109" i="29"/>
  <c r="D109" i="29"/>
  <c r="C109" i="29"/>
  <c r="A109" i="29" s="1"/>
  <c r="B109" i="29"/>
  <c r="L108" i="29"/>
  <c r="M108" i="29" s="1"/>
  <c r="N108" i="29" s="1"/>
  <c r="K108" i="29"/>
  <c r="J108" i="29"/>
  <c r="H108" i="29"/>
  <c r="I108" i="29" s="1"/>
  <c r="G108" i="29"/>
  <c r="F108" i="29"/>
  <c r="E108" i="29"/>
  <c r="D108" i="29"/>
  <c r="C108" i="29"/>
  <c r="A108" i="29" s="1"/>
  <c r="B108" i="29"/>
  <c r="M107" i="29"/>
  <c r="N107" i="29" s="1"/>
  <c r="T107" i="29" s="1"/>
  <c r="L107" i="29"/>
  <c r="K107" i="29"/>
  <c r="J107" i="29"/>
  <c r="P107" i="29" s="1"/>
  <c r="H107" i="29"/>
  <c r="G107" i="29"/>
  <c r="F107" i="29"/>
  <c r="E107" i="29"/>
  <c r="D107" i="29"/>
  <c r="C107" i="29"/>
  <c r="A107" i="29" s="1"/>
  <c r="B107" i="29"/>
  <c r="M106" i="29"/>
  <c r="N106" i="29" s="1"/>
  <c r="P106" i="29" s="1"/>
  <c r="L106" i="29"/>
  <c r="K106" i="29"/>
  <c r="J106" i="29"/>
  <c r="H106" i="29"/>
  <c r="G106" i="29"/>
  <c r="F106" i="29"/>
  <c r="E106" i="29"/>
  <c r="D106" i="29"/>
  <c r="C106" i="29"/>
  <c r="A106" i="29" s="1"/>
  <c r="B106" i="29"/>
  <c r="L105" i="29"/>
  <c r="K105" i="29"/>
  <c r="J105" i="29"/>
  <c r="H105" i="29"/>
  <c r="I105" i="29" s="1"/>
  <c r="S105" i="29" s="1"/>
  <c r="G105" i="29"/>
  <c r="F105" i="29"/>
  <c r="E105" i="29"/>
  <c r="D105" i="29"/>
  <c r="C105" i="29"/>
  <c r="A105" i="29" s="1"/>
  <c r="B105" i="29"/>
  <c r="M104" i="29"/>
  <c r="N104" i="29" s="1"/>
  <c r="P104" i="29" s="1"/>
  <c r="L104" i="29"/>
  <c r="K104" i="29"/>
  <c r="J104" i="29"/>
  <c r="H104" i="29"/>
  <c r="I104" i="29" s="1"/>
  <c r="G104" i="29"/>
  <c r="F104" i="29"/>
  <c r="E104" i="29"/>
  <c r="D104" i="29"/>
  <c r="C104" i="29"/>
  <c r="A104" i="29" s="1"/>
  <c r="B104" i="29"/>
  <c r="M103" i="29"/>
  <c r="N103" i="29" s="1"/>
  <c r="L103" i="29"/>
  <c r="K103" i="29"/>
  <c r="J103" i="29"/>
  <c r="H103" i="29"/>
  <c r="I103" i="29" s="1"/>
  <c r="G103" i="29"/>
  <c r="F103" i="29"/>
  <c r="E103" i="29"/>
  <c r="D103" i="29"/>
  <c r="C103" i="29"/>
  <c r="A103" i="29" s="1"/>
  <c r="B103" i="29"/>
  <c r="L102" i="29"/>
  <c r="M102" i="29" s="1"/>
  <c r="N102" i="29" s="1"/>
  <c r="K102" i="29"/>
  <c r="J102" i="29"/>
  <c r="H102" i="29"/>
  <c r="I102" i="29" s="1"/>
  <c r="G102" i="29"/>
  <c r="F102" i="29"/>
  <c r="E102" i="29"/>
  <c r="D102" i="29"/>
  <c r="C102" i="29"/>
  <c r="A102" i="29" s="1"/>
  <c r="B102" i="29"/>
  <c r="M101" i="29"/>
  <c r="N101" i="29" s="1"/>
  <c r="L101" i="29"/>
  <c r="K101" i="29"/>
  <c r="J101" i="29"/>
  <c r="H101" i="29"/>
  <c r="I101" i="29" s="1"/>
  <c r="G101" i="29"/>
  <c r="F101" i="29"/>
  <c r="E101" i="29"/>
  <c r="D101" i="29"/>
  <c r="C101" i="29"/>
  <c r="A101" i="29" s="1"/>
  <c r="B101" i="29"/>
  <c r="L100" i="29"/>
  <c r="K100" i="29"/>
  <c r="J100" i="29"/>
  <c r="H100" i="29"/>
  <c r="I100" i="29" s="1"/>
  <c r="G100" i="29"/>
  <c r="F100" i="29"/>
  <c r="E100" i="29"/>
  <c r="D100" i="29"/>
  <c r="C100" i="29"/>
  <c r="A100" i="29" s="1"/>
  <c r="B100" i="29"/>
  <c r="L99" i="29"/>
  <c r="M99" i="29" s="1"/>
  <c r="N99" i="29" s="1"/>
  <c r="P99" i="29" s="1"/>
  <c r="K99" i="29"/>
  <c r="J99" i="29"/>
  <c r="H99" i="29"/>
  <c r="G99" i="29"/>
  <c r="F99" i="29"/>
  <c r="E99" i="29"/>
  <c r="D99" i="29"/>
  <c r="C99" i="29"/>
  <c r="A99" i="29" s="1"/>
  <c r="B99" i="29"/>
  <c r="L98" i="29"/>
  <c r="K98" i="29"/>
  <c r="J98" i="29"/>
  <c r="H98" i="29"/>
  <c r="G98" i="29"/>
  <c r="F98" i="29"/>
  <c r="E98" i="29"/>
  <c r="D98" i="29"/>
  <c r="C98" i="29"/>
  <c r="A98" i="29" s="1"/>
  <c r="B98" i="29"/>
  <c r="L97" i="29"/>
  <c r="K97" i="29"/>
  <c r="J97" i="29"/>
  <c r="H97" i="29"/>
  <c r="O97" i="29" s="1"/>
  <c r="G97" i="29"/>
  <c r="F97" i="29"/>
  <c r="E97" i="29"/>
  <c r="D97" i="29"/>
  <c r="C97" i="29"/>
  <c r="A97" i="29" s="1"/>
  <c r="B97" i="29"/>
  <c r="L96" i="29"/>
  <c r="K96" i="29"/>
  <c r="J96" i="29"/>
  <c r="H96" i="29"/>
  <c r="I96" i="29" s="1"/>
  <c r="G96" i="29"/>
  <c r="F96" i="29"/>
  <c r="E96" i="29"/>
  <c r="D96" i="29"/>
  <c r="C96" i="29"/>
  <c r="A96" i="29" s="1"/>
  <c r="B96" i="29"/>
  <c r="L95" i="29"/>
  <c r="K95" i="29"/>
  <c r="J95" i="29"/>
  <c r="H95" i="29"/>
  <c r="G95" i="29"/>
  <c r="F95" i="29"/>
  <c r="E95" i="29"/>
  <c r="D95" i="29"/>
  <c r="C95" i="29"/>
  <c r="B95" i="29"/>
  <c r="A95" i="29"/>
  <c r="L94" i="29"/>
  <c r="K94" i="29"/>
  <c r="J94" i="29"/>
  <c r="H94" i="29"/>
  <c r="G94" i="29"/>
  <c r="F94" i="29"/>
  <c r="E94" i="29"/>
  <c r="D94" i="29"/>
  <c r="C94" i="29"/>
  <c r="A94" i="29" s="1"/>
  <c r="B94" i="29"/>
  <c r="L93" i="29"/>
  <c r="K93" i="29"/>
  <c r="J93" i="29"/>
  <c r="H93" i="29"/>
  <c r="G93" i="29"/>
  <c r="F93" i="29"/>
  <c r="E93" i="29"/>
  <c r="D93" i="29"/>
  <c r="C93" i="29"/>
  <c r="A93" i="29" s="1"/>
  <c r="B93" i="29"/>
  <c r="L92" i="29"/>
  <c r="K92" i="29"/>
  <c r="J92" i="29"/>
  <c r="H92" i="29"/>
  <c r="G92" i="29"/>
  <c r="F92" i="29"/>
  <c r="E92" i="29"/>
  <c r="D92" i="29"/>
  <c r="C92" i="29"/>
  <c r="A92" i="29" s="1"/>
  <c r="B92" i="29"/>
  <c r="L91" i="29"/>
  <c r="M91" i="29" s="1"/>
  <c r="N91" i="29" s="1"/>
  <c r="K91" i="29"/>
  <c r="J91" i="29"/>
  <c r="H91" i="29"/>
  <c r="I91" i="29" s="1"/>
  <c r="G91" i="29"/>
  <c r="F91" i="29"/>
  <c r="E91" i="29"/>
  <c r="D91" i="29"/>
  <c r="C91" i="29"/>
  <c r="A91" i="29" s="1"/>
  <c r="B91" i="29"/>
  <c r="N90" i="29"/>
  <c r="P90" i="29" s="1"/>
  <c r="L90" i="29"/>
  <c r="M90" i="29" s="1"/>
  <c r="K90" i="29"/>
  <c r="J90" i="29"/>
  <c r="H90" i="29"/>
  <c r="G90" i="29"/>
  <c r="F90" i="29"/>
  <c r="E90" i="29"/>
  <c r="D90" i="29"/>
  <c r="C90" i="29"/>
  <c r="A90" i="29" s="1"/>
  <c r="B90" i="29"/>
  <c r="L89" i="29"/>
  <c r="K89" i="29"/>
  <c r="J89" i="29"/>
  <c r="I89" i="29"/>
  <c r="H89" i="29"/>
  <c r="G89" i="29"/>
  <c r="F89" i="29"/>
  <c r="E89" i="29"/>
  <c r="D89" i="29"/>
  <c r="C89" i="29"/>
  <c r="A89" i="29" s="1"/>
  <c r="B89" i="29"/>
  <c r="L88" i="29"/>
  <c r="K88" i="29"/>
  <c r="J88" i="29"/>
  <c r="H88" i="29"/>
  <c r="G88" i="29"/>
  <c r="F88" i="29"/>
  <c r="E88" i="29"/>
  <c r="D88" i="29"/>
  <c r="C88" i="29"/>
  <c r="A88" i="29" s="1"/>
  <c r="B88" i="29"/>
  <c r="L87" i="29"/>
  <c r="M87" i="29" s="1"/>
  <c r="N87" i="29" s="1"/>
  <c r="K87" i="29"/>
  <c r="J87" i="29"/>
  <c r="H87" i="29"/>
  <c r="I87" i="29" s="1"/>
  <c r="S87" i="29" s="1"/>
  <c r="U87" i="29" s="1"/>
  <c r="G87" i="29"/>
  <c r="F87" i="29"/>
  <c r="E87" i="29"/>
  <c r="D87" i="29"/>
  <c r="C87" i="29"/>
  <c r="A87" i="29" s="1"/>
  <c r="B87" i="29"/>
  <c r="L86" i="29"/>
  <c r="M86" i="29" s="1"/>
  <c r="N86" i="29" s="1"/>
  <c r="K86" i="29"/>
  <c r="J86" i="29"/>
  <c r="H86" i="29"/>
  <c r="I86" i="29" s="1"/>
  <c r="G86" i="29"/>
  <c r="F86" i="29"/>
  <c r="E86" i="29"/>
  <c r="D86" i="29"/>
  <c r="C86" i="29"/>
  <c r="A86" i="29" s="1"/>
  <c r="B86" i="29"/>
  <c r="L85" i="29"/>
  <c r="M85" i="29" s="1"/>
  <c r="N85" i="29" s="1"/>
  <c r="K85" i="29"/>
  <c r="J85" i="29"/>
  <c r="H85" i="29"/>
  <c r="I85" i="29" s="1"/>
  <c r="G85" i="29"/>
  <c r="F85" i="29"/>
  <c r="E85" i="29"/>
  <c r="D85" i="29"/>
  <c r="C85" i="29"/>
  <c r="A85" i="29" s="1"/>
  <c r="B85" i="29"/>
  <c r="N84" i="29"/>
  <c r="T84" i="29" s="1"/>
  <c r="V84" i="29" s="1"/>
  <c r="L84" i="29"/>
  <c r="M84" i="29" s="1"/>
  <c r="K84" i="29"/>
  <c r="J84" i="29"/>
  <c r="H84" i="29"/>
  <c r="G84" i="29"/>
  <c r="F84" i="29"/>
  <c r="E84" i="29"/>
  <c r="D84" i="29"/>
  <c r="C84" i="29"/>
  <c r="A84" i="29" s="1"/>
  <c r="B84" i="29"/>
  <c r="M83" i="29"/>
  <c r="N83" i="29" s="1"/>
  <c r="T83" i="29" s="1"/>
  <c r="L83" i="29"/>
  <c r="K83" i="29"/>
  <c r="J83" i="29"/>
  <c r="H83" i="29"/>
  <c r="I83" i="29" s="1"/>
  <c r="G83" i="29"/>
  <c r="F83" i="29"/>
  <c r="E83" i="29"/>
  <c r="D83" i="29"/>
  <c r="C83" i="29"/>
  <c r="A83" i="29" s="1"/>
  <c r="B83" i="29"/>
  <c r="L82" i="29"/>
  <c r="M82" i="29" s="1"/>
  <c r="N82" i="29" s="1"/>
  <c r="K82" i="29"/>
  <c r="J82" i="29"/>
  <c r="H82" i="29"/>
  <c r="I82" i="29" s="1"/>
  <c r="S82" i="29" s="1"/>
  <c r="G82" i="29"/>
  <c r="F82" i="29"/>
  <c r="E82" i="29"/>
  <c r="D82" i="29"/>
  <c r="C82" i="29"/>
  <c r="A82" i="29" s="1"/>
  <c r="B82" i="29"/>
  <c r="L81" i="29"/>
  <c r="K81" i="29"/>
  <c r="J81" i="29"/>
  <c r="H81" i="29"/>
  <c r="I81" i="29" s="1"/>
  <c r="G81" i="29"/>
  <c r="F81" i="29"/>
  <c r="E81" i="29"/>
  <c r="D81" i="29"/>
  <c r="C81" i="29"/>
  <c r="A81" i="29" s="1"/>
  <c r="B81" i="29"/>
  <c r="L80" i="29"/>
  <c r="K80" i="29"/>
  <c r="J80" i="29"/>
  <c r="H80" i="29"/>
  <c r="G80" i="29"/>
  <c r="F80" i="29"/>
  <c r="E80" i="29"/>
  <c r="D80" i="29"/>
  <c r="C80" i="29"/>
  <c r="A80" i="29" s="1"/>
  <c r="B80" i="29"/>
  <c r="L79" i="29"/>
  <c r="K79" i="29"/>
  <c r="J79" i="29"/>
  <c r="H79" i="29"/>
  <c r="I79" i="29" s="1"/>
  <c r="S79" i="29" s="1"/>
  <c r="G79" i="29"/>
  <c r="F79" i="29"/>
  <c r="E79" i="29"/>
  <c r="D79" i="29"/>
  <c r="C79" i="29"/>
  <c r="A79" i="29" s="1"/>
  <c r="B79" i="29"/>
  <c r="L78" i="29"/>
  <c r="M78" i="29" s="1"/>
  <c r="N78" i="29" s="1"/>
  <c r="K78" i="29"/>
  <c r="J78" i="29"/>
  <c r="H78" i="29"/>
  <c r="I78" i="29" s="1"/>
  <c r="G78" i="29"/>
  <c r="F78" i="29"/>
  <c r="E78" i="29"/>
  <c r="D78" i="29"/>
  <c r="C78" i="29"/>
  <c r="A78" i="29" s="1"/>
  <c r="B78" i="29"/>
  <c r="L77" i="29"/>
  <c r="M77" i="29" s="1"/>
  <c r="N77" i="29" s="1"/>
  <c r="K77" i="29"/>
  <c r="J77" i="29"/>
  <c r="H77" i="29"/>
  <c r="I77" i="29" s="1"/>
  <c r="G77" i="29"/>
  <c r="F77" i="29"/>
  <c r="E77" i="29"/>
  <c r="D77" i="29"/>
  <c r="C77" i="29"/>
  <c r="A77" i="29" s="1"/>
  <c r="B77" i="29"/>
  <c r="L76" i="29"/>
  <c r="M76" i="29" s="1"/>
  <c r="N76" i="29" s="1"/>
  <c r="K76" i="29"/>
  <c r="J76" i="29"/>
  <c r="H76" i="29"/>
  <c r="I76" i="29" s="1"/>
  <c r="G76" i="29"/>
  <c r="F76" i="29"/>
  <c r="E76" i="29"/>
  <c r="D76" i="29"/>
  <c r="C76" i="29"/>
  <c r="B76" i="29"/>
  <c r="A76" i="29"/>
  <c r="L75" i="29"/>
  <c r="K75" i="29"/>
  <c r="J75" i="29"/>
  <c r="H75" i="29"/>
  <c r="I75" i="29" s="1"/>
  <c r="G75" i="29"/>
  <c r="F75" i="29"/>
  <c r="E75" i="29"/>
  <c r="D75" i="29"/>
  <c r="C75" i="29"/>
  <c r="B75" i="29"/>
  <c r="A75" i="29"/>
  <c r="L74" i="29"/>
  <c r="M74" i="29" s="1"/>
  <c r="N74" i="29" s="1"/>
  <c r="K74" i="29"/>
  <c r="J74" i="29"/>
  <c r="H74" i="29"/>
  <c r="I74" i="29" s="1"/>
  <c r="G74" i="29"/>
  <c r="F74" i="29"/>
  <c r="E74" i="29"/>
  <c r="D74" i="29"/>
  <c r="C74" i="29"/>
  <c r="A74" i="29" s="1"/>
  <c r="B74" i="29"/>
  <c r="L73" i="29"/>
  <c r="K73" i="29"/>
  <c r="J73" i="29"/>
  <c r="H73" i="29"/>
  <c r="G73" i="29"/>
  <c r="F73" i="29"/>
  <c r="E73" i="29"/>
  <c r="D73" i="29"/>
  <c r="C73" i="29"/>
  <c r="A73" i="29" s="1"/>
  <c r="B73" i="29"/>
  <c r="L72" i="29"/>
  <c r="K72" i="29"/>
  <c r="J72" i="29"/>
  <c r="H72" i="29"/>
  <c r="G72" i="29"/>
  <c r="F72" i="29"/>
  <c r="E72" i="29"/>
  <c r="D72" i="29"/>
  <c r="C72" i="29"/>
  <c r="A72" i="29" s="1"/>
  <c r="B72" i="29"/>
  <c r="L71" i="29"/>
  <c r="K71" i="29"/>
  <c r="J71" i="29"/>
  <c r="H71" i="29"/>
  <c r="I71" i="29" s="1"/>
  <c r="S71" i="29" s="1"/>
  <c r="G71" i="29"/>
  <c r="F71" i="29"/>
  <c r="E71" i="29"/>
  <c r="D71" i="29"/>
  <c r="C71" i="29"/>
  <c r="A71" i="29" s="1"/>
  <c r="B71" i="29"/>
  <c r="L70" i="29"/>
  <c r="K70" i="29"/>
  <c r="J70" i="29"/>
  <c r="H70" i="29"/>
  <c r="I70" i="29" s="1"/>
  <c r="G70" i="29"/>
  <c r="F70" i="29"/>
  <c r="E70" i="29"/>
  <c r="D70" i="29"/>
  <c r="C70" i="29"/>
  <c r="A70" i="29" s="1"/>
  <c r="B70" i="29"/>
  <c r="O69" i="29"/>
  <c r="M69" i="29"/>
  <c r="N69" i="29" s="1"/>
  <c r="L69" i="29"/>
  <c r="K69" i="29"/>
  <c r="J69" i="29"/>
  <c r="H69" i="29"/>
  <c r="I69" i="29" s="1"/>
  <c r="G69" i="29"/>
  <c r="F69" i="29"/>
  <c r="E69" i="29"/>
  <c r="D69" i="29"/>
  <c r="C69" i="29"/>
  <c r="A69" i="29" s="1"/>
  <c r="B69" i="29"/>
  <c r="L68" i="29"/>
  <c r="M68" i="29" s="1"/>
  <c r="N68" i="29" s="1"/>
  <c r="K68" i="29"/>
  <c r="J68" i="29"/>
  <c r="H68" i="29"/>
  <c r="I68" i="29" s="1"/>
  <c r="G68" i="29"/>
  <c r="F68" i="29"/>
  <c r="E68" i="29"/>
  <c r="D68" i="29"/>
  <c r="C68" i="29"/>
  <c r="A68" i="29" s="1"/>
  <c r="B68" i="29"/>
  <c r="L67" i="29"/>
  <c r="K67" i="29"/>
  <c r="J67" i="29"/>
  <c r="H67" i="29"/>
  <c r="I67" i="29" s="1"/>
  <c r="G67" i="29"/>
  <c r="F67" i="29"/>
  <c r="E67" i="29"/>
  <c r="D67" i="29"/>
  <c r="C67" i="29"/>
  <c r="B67" i="29"/>
  <c r="A67" i="29"/>
  <c r="L66" i="29"/>
  <c r="M66" i="29" s="1"/>
  <c r="N66" i="29" s="1"/>
  <c r="T66" i="29" s="1"/>
  <c r="K66" i="29"/>
  <c r="J66" i="29"/>
  <c r="H66" i="29"/>
  <c r="G66" i="29"/>
  <c r="F66" i="29"/>
  <c r="E66" i="29"/>
  <c r="D66" i="29"/>
  <c r="C66" i="29"/>
  <c r="A66" i="29" s="1"/>
  <c r="B66" i="29"/>
  <c r="L65" i="29"/>
  <c r="K65" i="29"/>
  <c r="J65" i="29"/>
  <c r="H65" i="29"/>
  <c r="I65" i="29" s="1"/>
  <c r="S65" i="29" s="1"/>
  <c r="G65" i="29"/>
  <c r="F65" i="29"/>
  <c r="E65" i="29"/>
  <c r="D65" i="29"/>
  <c r="C65" i="29"/>
  <c r="A65" i="29" s="1"/>
  <c r="B65" i="29"/>
  <c r="L64" i="29"/>
  <c r="K64" i="29"/>
  <c r="J64" i="29"/>
  <c r="H64" i="29"/>
  <c r="G64" i="29"/>
  <c r="F64" i="29"/>
  <c r="E64" i="29"/>
  <c r="D64" i="29"/>
  <c r="C64" i="29"/>
  <c r="A64" i="29" s="1"/>
  <c r="B64" i="29"/>
  <c r="L63" i="29"/>
  <c r="K63" i="29"/>
  <c r="J63" i="29"/>
  <c r="H63" i="29"/>
  <c r="I63" i="29" s="1"/>
  <c r="S63" i="29" s="1"/>
  <c r="G63" i="29"/>
  <c r="F63" i="29"/>
  <c r="E63" i="29"/>
  <c r="D63" i="29"/>
  <c r="C63" i="29"/>
  <c r="A63" i="29" s="1"/>
  <c r="B63" i="29"/>
  <c r="L62" i="29"/>
  <c r="K62" i="29"/>
  <c r="J62" i="29"/>
  <c r="H62" i="29"/>
  <c r="I62" i="29" s="1"/>
  <c r="G62" i="29"/>
  <c r="F62" i="29"/>
  <c r="E62" i="29"/>
  <c r="D62" i="29"/>
  <c r="C62" i="29"/>
  <c r="A62" i="29" s="1"/>
  <c r="B62" i="29"/>
  <c r="L61" i="29"/>
  <c r="M61" i="29" s="1"/>
  <c r="N61" i="29" s="1"/>
  <c r="K61" i="29"/>
  <c r="J61" i="29"/>
  <c r="H61" i="29"/>
  <c r="I61" i="29" s="1"/>
  <c r="G61" i="29"/>
  <c r="F61" i="29"/>
  <c r="E61" i="29"/>
  <c r="D61" i="29"/>
  <c r="C61" i="29"/>
  <c r="A61" i="29" s="1"/>
  <c r="B61" i="29"/>
  <c r="L60" i="29"/>
  <c r="M60" i="29" s="1"/>
  <c r="N60" i="29" s="1"/>
  <c r="K60" i="29"/>
  <c r="J60" i="29"/>
  <c r="H60" i="29"/>
  <c r="I60" i="29" s="1"/>
  <c r="G60" i="29"/>
  <c r="F60" i="29"/>
  <c r="E60" i="29"/>
  <c r="D60" i="29"/>
  <c r="C60" i="29"/>
  <c r="A60" i="29" s="1"/>
  <c r="B60" i="29"/>
  <c r="L59" i="29"/>
  <c r="K59" i="29"/>
  <c r="J59" i="29"/>
  <c r="H59" i="29"/>
  <c r="I59" i="29" s="1"/>
  <c r="G59" i="29"/>
  <c r="F59" i="29"/>
  <c r="E59" i="29"/>
  <c r="D59" i="29"/>
  <c r="C59" i="29"/>
  <c r="A59" i="29" s="1"/>
  <c r="B59" i="29"/>
  <c r="L58" i="29"/>
  <c r="M58" i="29" s="1"/>
  <c r="N58" i="29" s="1"/>
  <c r="P58" i="29" s="1"/>
  <c r="K58" i="29"/>
  <c r="J58" i="29"/>
  <c r="H58" i="29"/>
  <c r="G58" i="29"/>
  <c r="F58" i="29"/>
  <c r="E58" i="29"/>
  <c r="D58" i="29"/>
  <c r="C58" i="29"/>
  <c r="A58" i="29" s="1"/>
  <c r="B58" i="29"/>
  <c r="L57" i="29"/>
  <c r="K57" i="29"/>
  <c r="J57" i="29"/>
  <c r="H57" i="29"/>
  <c r="G57" i="29"/>
  <c r="F57" i="29"/>
  <c r="E57" i="29"/>
  <c r="D57" i="29"/>
  <c r="C57" i="29"/>
  <c r="A57" i="29" s="1"/>
  <c r="B57" i="29"/>
  <c r="L56" i="29"/>
  <c r="K56" i="29"/>
  <c r="J56" i="29"/>
  <c r="H56" i="29"/>
  <c r="G56" i="29"/>
  <c r="F56" i="29"/>
  <c r="E56" i="29"/>
  <c r="D56" i="29"/>
  <c r="C56" i="29"/>
  <c r="A56" i="29" s="1"/>
  <c r="B56" i="29"/>
  <c r="L55" i="29"/>
  <c r="K55" i="29"/>
  <c r="J55" i="29"/>
  <c r="H55" i="29"/>
  <c r="I55" i="29" s="1"/>
  <c r="S55" i="29" s="1"/>
  <c r="G55" i="29"/>
  <c r="F55" i="29"/>
  <c r="E55" i="29"/>
  <c r="D55" i="29"/>
  <c r="C55" i="29"/>
  <c r="A55" i="29" s="1"/>
  <c r="B55" i="29"/>
  <c r="L54" i="29"/>
  <c r="M54" i="29" s="1"/>
  <c r="N54" i="29" s="1"/>
  <c r="K54" i="29"/>
  <c r="J54" i="29"/>
  <c r="H54" i="29"/>
  <c r="I54" i="29" s="1"/>
  <c r="G54" i="29"/>
  <c r="F54" i="29"/>
  <c r="E54" i="29"/>
  <c r="D54" i="29"/>
  <c r="C54" i="29"/>
  <c r="A54" i="29" s="1"/>
  <c r="B54" i="29"/>
  <c r="L53" i="29"/>
  <c r="M53" i="29" s="1"/>
  <c r="N53" i="29" s="1"/>
  <c r="K53" i="29"/>
  <c r="J53" i="29"/>
  <c r="H53" i="29"/>
  <c r="I53" i="29" s="1"/>
  <c r="G53" i="29"/>
  <c r="F53" i="29"/>
  <c r="E53" i="29"/>
  <c r="D53" i="29"/>
  <c r="C53" i="29"/>
  <c r="A53" i="29" s="1"/>
  <c r="B53" i="29"/>
  <c r="L52" i="29"/>
  <c r="M52" i="29" s="1"/>
  <c r="N52" i="29" s="1"/>
  <c r="T52" i="29" s="1"/>
  <c r="V52" i="29" s="1"/>
  <c r="K52" i="29"/>
  <c r="J52" i="29"/>
  <c r="H52" i="29"/>
  <c r="I52" i="29" s="1"/>
  <c r="G52" i="29"/>
  <c r="F52" i="29"/>
  <c r="E52" i="29"/>
  <c r="D52" i="29"/>
  <c r="C52" i="29"/>
  <c r="A52" i="29" s="1"/>
  <c r="B52" i="29"/>
  <c r="L51" i="29"/>
  <c r="K51" i="29"/>
  <c r="J51" i="29"/>
  <c r="H51" i="29"/>
  <c r="I51" i="29" s="1"/>
  <c r="G51" i="29"/>
  <c r="F51" i="29"/>
  <c r="E51" i="29"/>
  <c r="D51" i="29"/>
  <c r="C51" i="29"/>
  <c r="A51" i="29" s="1"/>
  <c r="B51" i="29"/>
  <c r="L50" i="29"/>
  <c r="M50" i="29" s="1"/>
  <c r="N50" i="29" s="1"/>
  <c r="K50" i="29"/>
  <c r="J50" i="29"/>
  <c r="H50" i="29"/>
  <c r="I50" i="29" s="1"/>
  <c r="S50" i="29" s="1"/>
  <c r="G50" i="29"/>
  <c r="F50" i="29"/>
  <c r="E50" i="29"/>
  <c r="D50" i="29"/>
  <c r="C50" i="29"/>
  <c r="A50" i="29" s="1"/>
  <c r="B50" i="29"/>
  <c r="L49" i="29"/>
  <c r="K49" i="29"/>
  <c r="J49" i="29"/>
  <c r="H49" i="29"/>
  <c r="I49" i="29" s="1"/>
  <c r="G49" i="29"/>
  <c r="F49" i="29"/>
  <c r="E49" i="29"/>
  <c r="D49" i="29"/>
  <c r="C49" i="29"/>
  <c r="A49" i="29" s="1"/>
  <c r="B49" i="29"/>
  <c r="L48" i="29"/>
  <c r="K48" i="29"/>
  <c r="J48" i="29"/>
  <c r="H48" i="29"/>
  <c r="G48" i="29"/>
  <c r="F48" i="29"/>
  <c r="E48" i="29"/>
  <c r="D48" i="29"/>
  <c r="C48" i="29"/>
  <c r="A48" i="29" s="1"/>
  <c r="B48" i="29"/>
  <c r="L47" i="29"/>
  <c r="K47" i="29"/>
  <c r="J47" i="29"/>
  <c r="H47" i="29"/>
  <c r="I47" i="29" s="1"/>
  <c r="S47" i="29" s="1"/>
  <c r="G47" i="29"/>
  <c r="F47" i="29"/>
  <c r="E47" i="29"/>
  <c r="D47" i="29"/>
  <c r="C47" i="29"/>
  <c r="A47" i="29" s="1"/>
  <c r="B47" i="29"/>
  <c r="L46" i="29"/>
  <c r="M46" i="29" s="1"/>
  <c r="N46" i="29" s="1"/>
  <c r="K46" i="29"/>
  <c r="J46" i="29"/>
  <c r="H46" i="29"/>
  <c r="I46" i="29" s="1"/>
  <c r="G46" i="29"/>
  <c r="F46" i="29"/>
  <c r="E46" i="29"/>
  <c r="D46" i="29"/>
  <c r="C46" i="29"/>
  <c r="A46" i="29" s="1"/>
  <c r="B46" i="29"/>
  <c r="M45" i="29"/>
  <c r="N45" i="29" s="1"/>
  <c r="L45" i="29"/>
  <c r="K45" i="29"/>
  <c r="J45" i="29"/>
  <c r="H45" i="29"/>
  <c r="I45" i="29" s="1"/>
  <c r="G45" i="29"/>
  <c r="F45" i="29"/>
  <c r="E45" i="29"/>
  <c r="D45" i="29"/>
  <c r="C45" i="29"/>
  <c r="A45" i="29" s="1"/>
  <c r="B45" i="29"/>
  <c r="L44" i="29"/>
  <c r="M44" i="29" s="1"/>
  <c r="N44" i="29" s="1"/>
  <c r="K44" i="29"/>
  <c r="J44" i="29"/>
  <c r="H44" i="29"/>
  <c r="I44" i="29" s="1"/>
  <c r="G44" i="29"/>
  <c r="F44" i="29"/>
  <c r="E44" i="29"/>
  <c r="D44" i="29"/>
  <c r="C44" i="29"/>
  <c r="A44" i="29" s="1"/>
  <c r="B44" i="29"/>
  <c r="P43" i="29"/>
  <c r="M43" i="29"/>
  <c r="N43" i="29" s="1"/>
  <c r="T43" i="29" s="1"/>
  <c r="L43" i="29"/>
  <c r="K43" i="29"/>
  <c r="J43" i="29"/>
  <c r="H43" i="29"/>
  <c r="I43" i="29" s="1"/>
  <c r="G43" i="29"/>
  <c r="F43" i="29"/>
  <c r="E43" i="29"/>
  <c r="D43" i="29"/>
  <c r="C43" i="29"/>
  <c r="A43" i="29" s="1"/>
  <c r="B43" i="29"/>
  <c r="L42" i="29"/>
  <c r="M42" i="29" s="1"/>
  <c r="N42" i="29" s="1"/>
  <c r="K42" i="29"/>
  <c r="J42" i="29"/>
  <c r="H42" i="29"/>
  <c r="I42" i="29" s="1"/>
  <c r="S42" i="29" s="1"/>
  <c r="G42" i="29"/>
  <c r="F42" i="29"/>
  <c r="E42" i="29"/>
  <c r="D42" i="29"/>
  <c r="C42" i="29"/>
  <c r="A42" i="29" s="1"/>
  <c r="B42" i="29"/>
  <c r="L41" i="29"/>
  <c r="K41" i="29"/>
  <c r="J41" i="29"/>
  <c r="H41" i="29"/>
  <c r="I41" i="29" s="1"/>
  <c r="G41" i="29"/>
  <c r="F41" i="29"/>
  <c r="E41" i="29"/>
  <c r="D41" i="29"/>
  <c r="C41" i="29"/>
  <c r="A41" i="29" s="1"/>
  <c r="B41" i="29"/>
  <c r="L40" i="29"/>
  <c r="K40" i="29"/>
  <c r="J40" i="29"/>
  <c r="H40" i="29"/>
  <c r="G40" i="29"/>
  <c r="F40" i="29"/>
  <c r="E40" i="29"/>
  <c r="D40" i="29"/>
  <c r="C40" i="29"/>
  <c r="A40" i="29" s="1"/>
  <c r="B40" i="29"/>
  <c r="L39" i="29"/>
  <c r="M39" i="29" s="1"/>
  <c r="N39" i="29" s="1"/>
  <c r="K39" i="29"/>
  <c r="J39" i="29"/>
  <c r="H39" i="29"/>
  <c r="I39" i="29" s="1"/>
  <c r="S39" i="29" s="1"/>
  <c r="G39" i="29"/>
  <c r="F39" i="29"/>
  <c r="E39" i="29"/>
  <c r="D39" i="29"/>
  <c r="C39" i="29"/>
  <c r="A39" i="29" s="1"/>
  <c r="B39" i="29"/>
  <c r="L38" i="29"/>
  <c r="M38" i="29" s="1"/>
  <c r="N38" i="29" s="1"/>
  <c r="K38" i="29"/>
  <c r="J38" i="29"/>
  <c r="H38" i="29"/>
  <c r="I38" i="29" s="1"/>
  <c r="G38" i="29"/>
  <c r="F38" i="29"/>
  <c r="E38" i="29"/>
  <c r="D38" i="29"/>
  <c r="C38" i="29"/>
  <c r="A38" i="29" s="1"/>
  <c r="B38" i="29"/>
  <c r="L37" i="29"/>
  <c r="M37" i="29" s="1"/>
  <c r="N37" i="29" s="1"/>
  <c r="K37" i="29"/>
  <c r="J37" i="29"/>
  <c r="H37" i="29"/>
  <c r="I37" i="29" s="1"/>
  <c r="G37" i="29"/>
  <c r="F37" i="29"/>
  <c r="E37" i="29"/>
  <c r="D37" i="29"/>
  <c r="C37" i="29"/>
  <c r="A37" i="29" s="1"/>
  <c r="B37" i="29"/>
  <c r="L36" i="29"/>
  <c r="M36" i="29" s="1"/>
  <c r="N36" i="29" s="1"/>
  <c r="K36" i="29"/>
  <c r="J36" i="29"/>
  <c r="H36" i="29"/>
  <c r="I36" i="29" s="1"/>
  <c r="G36" i="29"/>
  <c r="F36" i="29"/>
  <c r="E36" i="29"/>
  <c r="D36" i="29"/>
  <c r="C36" i="29"/>
  <c r="B36" i="29"/>
  <c r="A36" i="29"/>
  <c r="L35" i="29"/>
  <c r="K35" i="29"/>
  <c r="J35" i="29"/>
  <c r="H35" i="29"/>
  <c r="G35" i="29"/>
  <c r="F35" i="29"/>
  <c r="E35" i="29"/>
  <c r="D35" i="29"/>
  <c r="C35" i="29"/>
  <c r="A35" i="29" s="1"/>
  <c r="B35" i="29"/>
  <c r="N34" i="29"/>
  <c r="P34" i="29" s="1"/>
  <c r="L34" i="29"/>
  <c r="M34" i="29" s="1"/>
  <c r="K34" i="29"/>
  <c r="J34" i="29"/>
  <c r="H34" i="29"/>
  <c r="G34" i="29"/>
  <c r="F34" i="29"/>
  <c r="E34" i="29"/>
  <c r="D34" i="29"/>
  <c r="C34" i="29"/>
  <c r="A34" i="29" s="1"/>
  <c r="B34" i="29"/>
  <c r="L33" i="29"/>
  <c r="K33" i="29"/>
  <c r="J33" i="29"/>
  <c r="H33" i="29"/>
  <c r="I33" i="29" s="1"/>
  <c r="S33" i="29" s="1"/>
  <c r="G33" i="29"/>
  <c r="F33" i="29"/>
  <c r="E33" i="29"/>
  <c r="D33" i="29"/>
  <c r="C33" i="29"/>
  <c r="B33" i="29"/>
  <c r="A33" i="29"/>
  <c r="L32" i="29"/>
  <c r="K32" i="29"/>
  <c r="J32" i="29"/>
  <c r="H32" i="29"/>
  <c r="G32" i="29"/>
  <c r="F32" i="29"/>
  <c r="E32" i="29"/>
  <c r="D32" i="29"/>
  <c r="C32" i="29"/>
  <c r="A32" i="29" s="1"/>
  <c r="B32" i="29"/>
  <c r="L31" i="29"/>
  <c r="M31" i="29" s="1"/>
  <c r="N31" i="29" s="1"/>
  <c r="K31" i="29"/>
  <c r="J31" i="29"/>
  <c r="H31" i="29"/>
  <c r="I31" i="29" s="1"/>
  <c r="S31" i="29" s="1"/>
  <c r="G31" i="29"/>
  <c r="F31" i="29"/>
  <c r="E31" i="29"/>
  <c r="D31" i="29"/>
  <c r="C31" i="29"/>
  <c r="A31" i="29" s="1"/>
  <c r="B31" i="29"/>
  <c r="L30" i="29"/>
  <c r="M30" i="29" s="1"/>
  <c r="N30" i="29" s="1"/>
  <c r="K30" i="29"/>
  <c r="J30" i="29"/>
  <c r="H30" i="29"/>
  <c r="I30" i="29" s="1"/>
  <c r="G30" i="29"/>
  <c r="F30" i="29"/>
  <c r="E30" i="29"/>
  <c r="D30" i="29"/>
  <c r="C30" i="29"/>
  <c r="A30" i="29" s="1"/>
  <c r="B30" i="29"/>
  <c r="M29" i="29"/>
  <c r="N29" i="29" s="1"/>
  <c r="L29" i="29"/>
  <c r="K29" i="29"/>
  <c r="J29" i="29"/>
  <c r="H29" i="29"/>
  <c r="I29" i="29" s="1"/>
  <c r="G29" i="29"/>
  <c r="F29" i="29"/>
  <c r="E29" i="29"/>
  <c r="D29" i="29"/>
  <c r="C29" i="29"/>
  <c r="A29" i="29" s="1"/>
  <c r="B29" i="29"/>
  <c r="N28" i="29"/>
  <c r="T28" i="29" s="1"/>
  <c r="V28" i="29" s="1"/>
  <c r="L28" i="29"/>
  <c r="M28" i="29" s="1"/>
  <c r="K28" i="29"/>
  <c r="J28" i="29"/>
  <c r="H28" i="29"/>
  <c r="I28" i="29" s="1"/>
  <c r="G28" i="29"/>
  <c r="F28" i="29"/>
  <c r="E28" i="29"/>
  <c r="D28" i="29"/>
  <c r="C28" i="29"/>
  <c r="A28" i="29" s="1"/>
  <c r="B28" i="29"/>
  <c r="L27" i="29"/>
  <c r="K27" i="29"/>
  <c r="J27" i="29"/>
  <c r="H27" i="29"/>
  <c r="I27" i="29" s="1"/>
  <c r="G27" i="29"/>
  <c r="F27" i="29"/>
  <c r="E27" i="29"/>
  <c r="D27" i="29"/>
  <c r="C27" i="29"/>
  <c r="A27" i="29" s="1"/>
  <c r="B27" i="29"/>
  <c r="L26" i="29"/>
  <c r="M26" i="29" s="1"/>
  <c r="N26" i="29" s="1"/>
  <c r="T26" i="29" s="1"/>
  <c r="K26" i="29"/>
  <c r="J26" i="29"/>
  <c r="H26" i="29"/>
  <c r="G26" i="29"/>
  <c r="F26" i="29"/>
  <c r="E26" i="29"/>
  <c r="D26" i="29"/>
  <c r="C26" i="29"/>
  <c r="A26" i="29" s="1"/>
  <c r="B26" i="29"/>
  <c r="L25" i="29"/>
  <c r="K25" i="29"/>
  <c r="J25" i="29"/>
  <c r="H25" i="29"/>
  <c r="O25" i="29" s="1"/>
  <c r="G25" i="29"/>
  <c r="F25" i="29"/>
  <c r="E25" i="29"/>
  <c r="D25" i="29"/>
  <c r="C25" i="29"/>
  <c r="A25" i="29" s="1"/>
  <c r="B25" i="29"/>
  <c r="L24" i="29"/>
  <c r="K24" i="29"/>
  <c r="J24" i="29"/>
  <c r="H24" i="29"/>
  <c r="G24" i="29"/>
  <c r="F24" i="29"/>
  <c r="E24" i="29"/>
  <c r="D24" i="29"/>
  <c r="C24" i="29"/>
  <c r="A24" i="29" s="1"/>
  <c r="B24" i="29"/>
  <c r="L23" i="29"/>
  <c r="M23" i="29" s="1"/>
  <c r="N23" i="29" s="1"/>
  <c r="K23" i="29"/>
  <c r="J23" i="29"/>
  <c r="H23" i="29"/>
  <c r="I23" i="29" s="1"/>
  <c r="S23" i="29" s="1"/>
  <c r="G23" i="29"/>
  <c r="F23" i="29"/>
  <c r="E23" i="29"/>
  <c r="D23" i="29"/>
  <c r="C23" i="29"/>
  <c r="A23" i="29" s="1"/>
  <c r="B23" i="29"/>
  <c r="L22" i="29"/>
  <c r="M22" i="29" s="1"/>
  <c r="N22" i="29" s="1"/>
  <c r="K22" i="29"/>
  <c r="J22" i="29"/>
  <c r="H22" i="29"/>
  <c r="I22" i="29" s="1"/>
  <c r="G22" i="29"/>
  <c r="F22" i="29"/>
  <c r="E22" i="29"/>
  <c r="D22" i="29"/>
  <c r="C22" i="29"/>
  <c r="A22" i="29" s="1"/>
  <c r="B22" i="29"/>
  <c r="M21" i="29"/>
  <c r="N21" i="29" s="1"/>
  <c r="L21" i="29"/>
  <c r="K21" i="29"/>
  <c r="J21" i="29"/>
  <c r="H21" i="29"/>
  <c r="I21" i="29" s="1"/>
  <c r="G21" i="29"/>
  <c r="F21" i="29"/>
  <c r="E21" i="29"/>
  <c r="D21" i="29"/>
  <c r="C21" i="29"/>
  <c r="A21" i="29" s="1"/>
  <c r="B21" i="29"/>
  <c r="O21" i="29" s="1"/>
  <c r="L20" i="29"/>
  <c r="M20" i="29" s="1"/>
  <c r="N20" i="29" s="1"/>
  <c r="T20" i="29" s="1"/>
  <c r="K20" i="29"/>
  <c r="J20" i="29"/>
  <c r="H20" i="29"/>
  <c r="I20" i="29" s="1"/>
  <c r="G20" i="29"/>
  <c r="F20" i="29"/>
  <c r="E20" i="29"/>
  <c r="D20" i="29"/>
  <c r="C20" i="29"/>
  <c r="A20" i="29" s="1"/>
  <c r="B20" i="29"/>
  <c r="L19" i="29"/>
  <c r="M19" i="29" s="1"/>
  <c r="N19" i="29" s="1"/>
  <c r="K19" i="29"/>
  <c r="J19" i="29"/>
  <c r="H19" i="29"/>
  <c r="I19" i="29" s="1"/>
  <c r="G19" i="29"/>
  <c r="F19" i="29"/>
  <c r="E19" i="29"/>
  <c r="D19" i="29"/>
  <c r="C19" i="29"/>
  <c r="B19" i="29"/>
  <c r="A19" i="29"/>
  <c r="L18" i="29"/>
  <c r="M18" i="29" s="1"/>
  <c r="N18" i="29" s="1"/>
  <c r="K18" i="29"/>
  <c r="J18" i="29"/>
  <c r="H18" i="29"/>
  <c r="I18" i="29" s="1"/>
  <c r="S18" i="29" s="1"/>
  <c r="G18" i="29"/>
  <c r="F18" i="29"/>
  <c r="E18" i="29"/>
  <c r="D18" i="29"/>
  <c r="C18" i="29"/>
  <c r="A18" i="29" s="1"/>
  <c r="B18" i="29"/>
  <c r="L17" i="29"/>
  <c r="K17" i="29"/>
  <c r="J17" i="29"/>
  <c r="H17" i="29"/>
  <c r="O17" i="29" s="1"/>
  <c r="G17" i="29"/>
  <c r="F17" i="29"/>
  <c r="E17" i="29"/>
  <c r="D17" i="29"/>
  <c r="C17" i="29"/>
  <c r="A17" i="29" s="1"/>
  <c r="B17" i="29"/>
  <c r="L16" i="29"/>
  <c r="K16" i="29"/>
  <c r="J16" i="29"/>
  <c r="H16" i="29"/>
  <c r="G16" i="29"/>
  <c r="F16" i="29"/>
  <c r="E16" i="29"/>
  <c r="D16" i="29"/>
  <c r="C16" i="29"/>
  <c r="A16" i="29" s="1"/>
  <c r="B16" i="29"/>
  <c r="L15" i="29"/>
  <c r="K15" i="29"/>
  <c r="J15" i="29"/>
  <c r="H15" i="29"/>
  <c r="I15" i="29" s="1"/>
  <c r="S15" i="29" s="1"/>
  <c r="G15" i="29"/>
  <c r="F15" i="29"/>
  <c r="E15" i="29"/>
  <c r="D15" i="29"/>
  <c r="C15" i="29"/>
  <c r="A15" i="29" s="1"/>
  <c r="B15" i="29"/>
  <c r="L14" i="29"/>
  <c r="M14" i="29" s="1"/>
  <c r="N14" i="29" s="1"/>
  <c r="P14" i="29" s="1"/>
  <c r="K14" i="29"/>
  <c r="J14" i="29"/>
  <c r="H14" i="29"/>
  <c r="I14" i="29" s="1"/>
  <c r="G14" i="29"/>
  <c r="F14" i="29"/>
  <c r="E14" i="29"/>
  <c r="D14" i="29"/>
  <c r="C14" i="29"/>
  <c r="A14" i="29" s="1"/>
  <c r="B14" i="29"/>
  <c r="M13" i="29"/>
  <c r="N13" i="29" s="1"/>
  <c r="L13" i="29"/>
  <c r="K13" i="29"/>
  <c r="J13" i="29"/>
  <c r="H13" i="29"/>
  <c r="I13" i="29" s="1"/>
  <c r="G13" i="29"/>
  <c r="F13" i="29"/>
  <c r="E13" i="29"/>
  <c r="D13" i="29"/>
  <c r="C13" i="29"/>
  <c r="A13" i="29" s="1"/>
  <c r="B13" i="29"/>
  <c r="L12" i="29"/>
  <c r="M12" i="29" s="1"/>
  <c r="N12" i="29" s="1"/>
  <c r="K12" i="29"/>
  <c r="J12" i="29"/>
  <c r="H12" i="29"/>
  <c r="I12" i="29" s="1"/>
  <c r="G12" i="29"/>
  <c r="F12" i="29"/>
  <c r="E12" i="29"/>
  <c r="D12" i="29"/>
  <c r="C12" i="29"/>
  <c r="A12" i="29" s="1"/>
  <c r="B12" i="29"/>
  <c r="M11" i="29"/>
  <c r="N11" i="29" s="1"/>
  <c r="T11" i="29" s="1"/>
  <c r="L11" i="29"/>
  <c r="K11" i="29"/>
  <c r="J11" i="29"/>
  <c r="H11" i="29"/>
  <c r="I11" i="29" s="1"/>
  <c r="G11" i="29"/>
  <c r="F11" i="29"/>
  <c r="E11" i="29"/>
  <c r="D11" i="29"/>
  <c r="C11" i="29"/>
  <c r="A11" i="29" s="1"/>
  <c r="B11" i="29"/>
  <c r="L10" i="29"/>
  <c r="M10" i="29" s="1"/>
  <c r="N10" i="29" s="1"/>
  <c r="K10" i="29"/>
  <c r="J10" i="29"/>
  <c r="H10" i="29"/>
  <c r="G10" i="29"/>
  <c r="F10" i="29"/>
  <c r="E10" i="29"/>
  <c r="D10" i="29"/>
  <c r="C10" i="29"/>
  <c r="A10" i="29" s="1"/>
  <c r="B10" i="29"/>
  <c r="L9" i="29"/>
  <c r="K9" i="29"/>
  <c r="J9" i="29"/>
  <c r="H9" i="29"/>
  <c r="I9" i="29" s="1"/>
  <c r="G9" i="29"/>
  <c r="F9" i="29"/>
  <c r="E9" i="29"/>
  <c r="D9" i="29"/>
  <c r="C9" i="29"/>
  <c r="A9" i="29" s="1"/>
  <c r="B9" i="29"/>
  <c r="L8" i="29"/>
  <c r="K8" i="29"/>
  <c r="J8" i="29"/>
  <c r="H8" i="29"/>
  <c r="G8" i="29"/>
  <c r="F8" i="29"/>
  <c r="E8" i="29"/>
  <c r="D8" i="29"/>
  <c r="C8" i="29"/>
  <c r="A8" i="29" s="1"/>
  <c r="B8" i="29"/>
  <c r="L7" i="29"/>
  <c r="K7" i="29"/>
  <c r="J7" i="29"/>
  <c r="H7" i="29"/>
  <c r="I7" i="29" s="1"/>
  <c r="S7" i="29" s="1"/>
  <c r="G7" i="29"/>
  <c r="F7" i="29"/>
  <c r="E7" i="29"/>
  <c r="D7" i="29"/>
  <c r="C7" i="29"/>
  <c r="A7" i="29" s="1"/>
  <c r="B7" i="29"/>
  <c r="L6" i="29"/>
  <c r="M6" i="29" s="1"/>
  <c r="N6" i="29" s="1"/>
  <c r="K6" i="29"/>
  <c r="J6" i="29"/>
  <c r="H6" i="29"/>
  <c r="I6" i="29" s="1"/>
  <c r="G6" i="29"/>
  <c r="F6" i="29"/>
  <c r="E6" i="29"/>
  <c r="D6" i="29"/>
  <c r="C6" i="29"/>
  <c r="A6" i="29" s="1"/>
  <c r="B6" i="29"/>
  <c r="L5" i="29"/>
  <c r="K5" i="29"/>
  <c r="J5" i="29"/>
  <c r="H5" i="29"/>
  <c r="I5" i="29" s="1"/>
  <c r="G5" i="29"/>
  <c r="F5" i="29"/>
  <c r="E5" i="29"/>
  <c r="D5" i="29"/>
  <c r="C5" i="29"/>
  <c r="A5" i="29" s="1"/>
  <c r="B5" i="29"/>
  <c r="AI4" i="29"/>
  <c r="L4" i="29"/>
  <c r="K4" i="29"/>
  <c r="J4" i="29"/>
  <c r="H4" i="29"/>
  <c r="I4" i="29" s="1"/>
  <c r="S4" i="29" s="1"/>
  <c r="G4" i="29"/>
  <c r="F4" i="29"/>
  <c r="E4" i="29"/>
  <c r="D4" i="29"/>
  <c r="C4" i="29"/>
  <c r="A4" i="29" s="1"/>
  <c r="B4" i="29"/>
  <c r="L3" i="29"/>
  <c r="M3" i="29" s="1"/>
  <c r="N3" i="29" s="1"/>
  <c r="K3" i="29"/>
  <c r="J3" i="29"/>
  <c r="H3" i="29"/>
  <c r="G3" i="29"/>
  <c r="F3" i="29"/>
  <c r="E3" i="29"/>
  <c r="D3" i="29"/>
  <c r="C3" i="29"/>
  <c r="A3" i="29" s="1"/>
  <c r="B3" i="29"/>
  <c r="AC2" i="29"/>
  <c r="AC124" i="29" s="1"/>
  <c r="AF372" i="29" l="1"/>
  <c r="AF395" i="29"/>
  <c r="AF471" i="29"/>
  <c r="AF350" i="29"/>
  <c r="AF494" i="29"/>
  <c r="AF527" i="29"/>
  <c r="AF619" i="29"/>
  <c r="AF525" i="29"/>
  <c r="AF302" i="29"/>
  <c r="AF618" i="29"/>
  <c r="AF651" i="29"/>
  <c r="AF606" i="29"/>
  <c r="AF306" i="29"/>
  <c r="AF557" i="29"/>
  <c r="AF581" i="29"/>
  <c r="I241" i="29"/>
  <c r="I129" i="29"/>
  <c r="O131" i="29"/>
  <c r="O140" i="29"/>
  <c r="O147" i="29"/>
  <c r="AF147" i="29" s="1"/>
  <c r="U157" i="29"/>
  <c r="I229" i="29"/>
  <c r="S229" i="29" s="1"/>
  <c r="Y217" i="29"/>
  <c r="Y220" i="29"/>
  <c r="Y223" i="29"/>
  <c r="Y226" i="29"/>
  <c r="Y230" i="29"/>
  <c r="U33" i="29"/>
  <c r="U65" i="29"/>
  <c r="U82" i="29"/>
  <c r="O99" i="29"/>
  <c r="O169" i="29"/>
  <c r="AF169" i="29" s="1"/>
  <c r="O219" i="29"/>
  <c r="Y233" i="29"/>
  <c r="O77" i="29"/>
  <c r="AF77" i="29" s="1"/>
  <c r="O91" i="29"/>
  <c r="AF91" i="29" s="1"/>
  <c r="O215" i="29"/>
  <c r="AF215" i="29" s="1"/>
  <c r="U55" i="29"/>
  <c r="O106" i="29"/>
  <c r="U122" i="29"/>
  <c r="O220" i="29"/>
  <c r="O230" i="29"/>
  <c r="O156" i="29"/>
  <c r="O173" i="29"/>
  <c r="AF173" i="29" s="1"/>
  <c r="AC222" i="29"/>
  <c r="AC234" i="29"/>
  <c r="AC213" i="29"/>
  <c r="AC224" i="29"/>
  <c r="AC236" i="29"/>
  <c r="U105" i="29"/>
  <c r="O29" i="29"/>
  <c r="AC203" i="29"/>
  <c r="Y204" i="29"/>
  <c r="AC211" i="29"/>
  <c r="Y212" i="29"/>
  <c r="AC218" i="29"/>
  <c r="Y221" i="29"/>
  <c r="O227" i="29"/>
  <c r="AF227" i="29" s="1"/>
  <c r="AC232" i="29"/>
  <c r="O240" i="29"/>
  <c r="AF241" i="29"/>
  <c r="AC245" i="29"/>
  <c r="Y245" i="29"/>
  <c r="Y247" i="29"/>
  <c r="Y249" i="29"/>
  <c r="I25" i="29"/>
  <c r="I99" i="29"/>
  <c r="U137" i="29"/>
  <c r="AC202" i="29"/>
  <c r="AC208" i="29"/>
  <c r="Y210" i="29"/>
  <c r="O211" i="29"/>
  <c r="O217" i="29"/>
  <c r="AC223" i="29"/>
  <c r="AC225" i="29"/>
  <c r="U229" i="29"/>
  <c r="AC243" i="29"/>
  <c r="I17" i="29"/>
  <c r="S17" i="29" s="1"/>
  <c r="U17" i="29" s="1"/>
  <c r="O187" i="29"/>
  <c r="U23" i="29"/>
  <c r="O26" i="29"/>
  <c r="O61" i="29"/>
  <c r="O101" i="29"/>
  <c r="O105" i="29"/>
  <c r="AF105" i="29" s="1"/>
  <c r="O161" i="29"/>
  <c r="O167" i="29"/>
  <c r="AF167" i="29" s="1"/>
  <c r="I169" i="29"/>
  <c r="S169" i="29" s="1"/>
  <c r="U193" i="29"/>
  <c r="O201" i="29"/>
  <c r="AC206" i="29"/>
  <c r="Y209" i="29"/>
  <c r="AC217" i="29"/>
  <c r="O223" i="29"/>
  <c r="O225" i="29"/>
  <c r="AF225" i="29" s="1"/>
  <c r="AC227" i="29"/>
  <c r="AC230" i="29"/>
  <c r="O239" i="29"/>
  <c r="AF239" i="29" s="1"/>
  <c r="AC240" i="29"/>
  <c r="Y244" i="29"/>
  <c r="AC244" i="29"/>
  <c r="I245" i="29"/>
  <c r="S245" i="29" s="1"/>
  <c r="AC212" i="29"/>
  <c r="AC214" i="29"/>
  <c r="AC221" i="29"/>
  <c r="Y231" i="29"/>
  <c r="U233" i="29"/>
  <c r="O237" i="29"/>
  <c r="AC238" i="29"/>
  <c r="AC239" i="29"/>
  <c r="Y241" i="29"/>
  <c r="Y242" i="29"/>
  <c r="AC247" i="29"/>
  <c r="O248" i="29"/>
  <c r="AF248" i="29" s="1"/>
  <c r="AC249" i="29"/>
  <c r="O13" i="29"/>
  <c r="O45" i="29"/>
  <c r="U18" i="29"/>
  <c r="U42" i="29"/>
  <c r="U50" i="29"/>
  <c r="O191" i="29"/>
  <c r="I206" i="29"/>
  <c r="S206" i="29" s="1"/>
  <c r="AC210" i="29"/>
  <c r="O212" i="29"/>
  <c r="Y216" i="29"/>
  <c r="AC226" i="29"/>
  <c r="AC229" i="29"/>
  <c r="O234" i="29"/>
  <c r="Y237" i="29"/>
  <c r="O119" i="29"/>
  <c r="AF119" i="29" s="1"/>
  <c r="AC204" i="29"/>
  <c r="O28" i="29"/>
  <c r="O35" i="29"/>
  <c r="O49" i="29"/>
  <c r="AF49" i="29" s="1"/>
  <c r="O52" i="29"/>
  <c r="AF52" i="29" s="1"/>
  <c r="O73" i="29"/>
  <c r="O155" i="29"/>
  <c r="U173" i="29"/>
  <c r="O37" i="29"/>
  <c r="O57" i="29"/>
  <c r="O102" i="29"/>
  <c r="O136" i="29"/>
  <c r="AF136" i="29" s="1"/>
  <c r="S147" i="29"/>
  <c r="U147" i="29" s="1"/>
  <c r="O153" i="29"/>
  <c r="AF153" i="29" s="1"/>
  <c r="U169" i="29"/>
  <c r="U185" i="29"/>
  <c r="AC205" i="29"/>
  <c r="AC207" i="29"/>
  <c r="AC209" i="29"/>
  <c r="AC219" i="29"/>
  <c r="O233" i="29"/>
  <c r="AF233" i="29" s="1"/>
  <c r="AC233" i="29"/>
  <c r="AC237" i="29"/>
  <c r="U245" i="29"/>
  <c r="Y246" i="29"/>
  <c r="AC250" i="29"/>
  <c r="AC228" i="29"/>
  <c r="AC231" i="29"/>
  <c r="AC235" i="29"/>
  <c r="AC241" i="29"/>
  <c r="AC242" i="29"/>
  <c r="AC246" i="29"/>
  <c r="AC248" i="29"/>
  <c r="I140" i="29"/>
  <c r="U143" i="29"/>
  <c r="I209" i="29"/>
  <c r="AC215" i="29"/>
  <c r="AC216" i="29"/>
  <c r="AC220" i="29"/>
  <c r="O235" i="29"/>
  <c r="O242" i="29"/>
  <c r="O246" i="29"/>
  <c r="S81" i="29"/>
  <c r="U81" i="29" s="1"/>
  <c r="P3" i="29"/>
  <c r="T3" i="29"/>
  <c r="V3" i="29" s="1"/>
  <c r="S49" i="29"/>
  <c r="U49" i="29" s="1"/>
  <c r="S109" i="29"/>
  <c r="U109" i="29" s="1"/>
  <c r="P132" i="29"/>
  <c r="T132" i="29"/>
  <c r="T108" i="29"/>
  <c r="V108" i="29" s="1"/>
  <c r="P108" i="29"/>
  <c r="T125" i="29"/>
  <c r="P125" i="29"/>
  <c r="T19" i="29"/>
  <c r="V19" i="29" s="1"/>
  <c r="P19" i="29"/>
  <c r="T138" i="29"/>
  <c r="V138" i="29" s="1"/>
  <c r="P138" i="29"/>
  <c r="T180" i="29"/>
  <c r="P180" i="29"/>
  <c r="S91" i="29"/>
  <c r="U91" i="29" s="1"/>
  <c r="U155" i="29"/>
  <c r="U180" i="29"/>
  <c r="P139" i="29"/>
  <c r="T139" i="29"/>
  <c r="T60" i="29"/>
  <c r="V60" i="29" s="1"/>
  <c r="P60" i="29"/>
  <c r="I35" i="29"/>
  <c r="I73" i="29"/>
  <c r="Y137" i="29"/>
  <c r="O5" i="29"/>
  <c r="AF5" i="29" s="1"/>
  <c r="U31" i="29"/>
  <c r="O143" i="29"/>
  <c r="AF143" i="29" s="1"/>
  <c r="U145" i="29"/>
  <c r="V194" i="29"/>
  <c r="M194" i="29"/>
  <c r="N194" i="29" s="1"/>
  <c r="T200" i="29"/>
  <c r="P200" i="29"/>
  <c r="V223" i="29"/>
  <c r="Z223" i="29"/>
  <c r="M223" i="29"/>
  <c r="N223" i="29" s="1"/>
  <c r="Y232" i="29"/>
  <c r="T232" i="29"/>
  <c r="P232" i="29"/>
  <c r="Y277" i="29"/>
  <c r="U277" i="29"/>
  <c r="AF293" i="29"/>
  <c r="S293" i="29"/>
  <c r="M296" i="29"/>
  <c r="N296" i="29" s="1"/>
  <c r="Z296" i="29"/>
  <c r="V296" i="29"/>
  <c r="Z313" i="29"/>
  <c r="V313" i="29"/>
  <c r="M313" i="29"/>
  <c r="N313" i="29" s="1"/>
  <c r="O336" i="29"/>
  <c r="AF336" i="29" s="1"/>
  <c r="I336" i="29"/>
  <c r="S336" i="29" s="1"/>
  <c r="Y357" i="29"/>
  <c r="U357" i="29"/>
  <c r="V361" i="29"/>
  <c r="Z361" i="29"/>
  <c r="M361" i="29"/>
  <c r="N361" i="29" s="1"/>
  <c r="P489" i="29"/>
  <c r="T489" i="29"/>
  <c r="P83" i="29"/>
  <c r="T90" i="29"/>
  <c r="Z10" i="29"/>
  <c r="U15" i="29"/>
  <c r="Z22" i="29"/>
  <c r="Y46" i="29"/>
  <c r="AF25" i="29"/>
  <c r="O41" i="29"/>
  <c r="AF41" i="29" s="1"/>
  <c r="Z54" i="29"/>
  <c r="O67" i="29"/>
  <c r="Y71" i="29"/>
  <c r="O75" i="29"/>
  <c r="AF75" i="29" s="1"/>
  <c r="Z100" i="29"/>
  <c r="P109" i="29"/>
  <c r="O117" i="29"/>
  <c r="U119" i="29"/>
  <c r="O4" i="29"/>
  <c r="AF4" i="29" s="1"/>
  <c r="O11" i="29"/>
  <c r="Y39" i="29"/>
  <c r="O43" i="29"/>
  <c r="AF43" i="29" s="1"/>
  <c r="Y54" i="29"/>
  <c r="Y63" i="29"/>
  <c r="U79" i="29"/>
  <c r="O81" i="29"/>
  <c r="AF81" i="29" s="1"/>
  <c r="V83" i="29"/>
  <c r="I97" i="29"/>
  <c r="Y98" i="29"/>
  <c r="O107" i="29"/>
  <c r="O115" i="29"/>
  <c r="AF115" i="29" s="1"/>
  <c r="O118" i="29"/>
  <c r="O123" i="29"/>
  <c r="AF123" i="29" s="1"/>
  <c r="O124" i="29"/>
  <c r="AF124" i="29" s="1"/>
  <c r="O126" i="29"/>
  <c r="M127" i="29"/>
  <c r="N127" i="29" s="1"/>
  <c r="T127" i="29" s="1"/>
  <c r="V127" i="29" s="1"/>
  <c r="I131" i="29"/>
  <c r="S131" i="29" s="1"/>
  <c r="O145" i="29"/>
  <c r="AF145" i="29" s="1"/>
  <c r="V157" i="29"/>
  <c r="V159" i="29"/>
  <c r="I161" i="29"/>
  <c r="O165" i="29"/>
  <c r="AF165" i="29" s="1"/>
  <c r="O175" i="29"/>
  <c r="AF175" i="29" s="1"/>
  <c r="M181" i="29"/>
  <c r="N181" i="29" s="1"/>
  <c r="P184" i="29"/>
  <c r="I187" i="29"/>
  <c r="Z194" i="29"/>
  <c r="V197" i="29"/>
  <c r="M197" i="29"/>
  <c r="N197" i="29" s="1"/>
  <c r="AF201" i="29"/>
  <c r="O203" i="29"/>
  <c r="AF203" i="29" s="1"/>
  <c r="P214" i="29"/>
  <c r="T214" i="29"/>
  <c r="O255" i="29"/>
  <c r="I255" i="29"/>
  <c r="O309" i="29"/>
  <c r="I309" i="29"/>
  <c r="S309" i="29" s="1"/>
  <c r="Y313" i="29"/>
  <c r="U313" i="29"/>
  <c r="AF333" i="29"/>
  <c r="V340" i="29"/>
  <c r="Z340" i="29"/>
  <c r="M340" i="29"/>
  <c r="N340" i="29" s="1"/>
  <c r="P365" i="29"/>
  <c r="T365" i="29"/>
  <c r="V109" i="29"/>
  <c r="S140" i="29"/>
  <c r="U140" i="29" s="1"/>
  <c r="O141" i="29"/>
  <c r="P173" i="29"/>
  <c r="AF179" i="29"/>
  <c r="V221" i="29"/>
  <c r="Z221" i="29"/>
  <c r="M221" i="29"/>
  <c r="N221" i="29" s="1"/>
  <c r="S222" i="29"/>
  <c r="S237" i="29"/>
  <c r="U237" i="29" s="1"/>
  <c r="AF237" i="29"/>
  <c r="P273" i="29"/>
  <c r="T273" i="29"/>
  <c r="V297" i="29"/>
  <c r="Z297" i="29"/>
  <c r="M297" i="29"/>
  <c r="N297" i="29" s="1"/>
  <c r="P297" i="29" s="1"/>
  <c r="U311" i="29"/>
  <c r="Y311" i="29"/>
  <c r="AF312" i="29"/>
  <c r="S312" i="29"/>
  <c r="Z314" i="29"/>
  <c r="V314" i="29"/>
  <c r="O349" i="29"/>
  <c r="AF349" i="29" s="1"/>
  <c r="I349" i="29"/>
  <c r="S349" i="29" s="1"/>
  <c r="I364" i="29"/>
  <c r="O364" i="29"/>
  <c r="I177" i="29"/>
  <c r="AF177" i="29" s="1"/>
  <c r="T189" i="29"/>
  <c r="P189" i="29"/>
  <c r="V191" i="29"/>
  <c r="Z191" i="29"/>
  <c r="M191" i="29"/>
  <c r="N191" i="29" s="1"/>
  <c r="M193" i="29"/>
  <c r="N193" i="29" s="1"/>
  <c r="V193" i="29"/>
  <c r="O198" i="29"/>
  <c r="AF198" i="29" s="1"/>
  <c r="Y297" i="29"/>
  <c r="U297" i="29"/>
  <c r="S339" i="29"/>
  <c r="AF339" i="29"/>
  <c r="Z341" i="29"/>
  <c r="V341" i="29"/>
  <c r="M341" i="29"/>
  <c r="N341" i="29" s="1"/>
  <c r="T341" i="29" s="1"/>
  <c r="V391" i="29"/>
  <c r="Z391" i="29"/>
  <c r="M391" i="29"/>
  <c r="N391" i="29" s="1"/>
  <c r="T104" i="29"/>
  <c r="V104" i="29" s="1"/>
  <c r="I106" i="29"/>
  <c r="U121" i="29"/>
  <c r="O135" i="29"/>
  <c r="AF135" i="29" s="1"/>
  <c r="AF137" i="29"/>
  <c r="O142" i="29"/>
  <c r="AF142" i="29" s="1"/>
  <c r="O159" i="29"/>
  <c r="AF159" i="29" s="1"/>
  <c r="U163" i="29"/>
  <c r="O176" i="29"/>
  <c r="P183" i="29"/>
  <c r="O185" i="29"/>
  <c r="Z189" i="29"/>
  <c r="Y213" i="29"/>
  <c r="Z239" i="29"/>
  <c r="V239" i="29"/>
  <c r="M239" i="29"/>
  <c r="N239" i="29" s="1"/>
  <c r="M258" i="29"/>
  <c r="N258" i="29" s="1"/>
  <c r="V258" i="29"/>
  <c r="V261" i="29"/>
  <c r="Z261" i="29"/>
  <c r="M261" i="29"/>
  <c r="N261" i="29" s="1"/>
  <c r="P261" i="29" s="1"/>
  <c r="Z270" i="29"/>
  <c r="V270" i="29"/>
  <c r="M270" i="29"/>
  <c r="N270" i="29" s="1"/>
  <c r="T270" i="29" s="1"/>
  <c r="AF287" i="29"/>
  <c r="S323" i="29"/>
  <c r="AF323" i="29"/>
  <c r="Z14" i="29"/>
  <c r="Z46" i="29"/>
  <c r="Y6" i="29"/>
  <c r="O85" i="29"/>
  <c r="AF85" i="29" s="1"/>
  <c r="O109" i="29"/>
  <c r="AF109" i="29" s="1"/>
  <c r="AF139" i="29"/>
  <c r="V141" i="29"/>
  <c r="O144" i="29"/>
  <c r="AF144" i="29" s="1"/>
  <c r="V150" i="29"/>
  <c r="O151" i="29"/>
  <c r="O152" i="29"/>
  <c r="P168" i="29"/>
  <c r="V180" i="29"/>
  <c r="O193" i="29"/>
  <c r="AF193" i="29" s="1"/>
  <c r="Y208" i="29"/>
  <c r="V211" i="29"/>
  <c r="T233" i="29"/>
  <c r="P233" i="29"/>
  <c r="Y239" i="29"/>
  <c r="Y261" i="29"/>
  <c r="U261" i="29"/>
  <c r="S269" i="29"/>
  <c r="AF269" i="29"/>
  <c r="O317" i="29"/>
  <c r="I317" i="29"/>
  <c r="O330" i="29"/>
  <c r="I330" i="29"/>
  <c r="Z18" i="29"/>
  <c r="Z78" i="29"/>
  <c r="Z15" i="29"/>
  <c r="P28" i="29"/>
  <c r="M93" i="29"/>
  <c r="N93" i="29" s="1"/>
  <c r="T93" i="29" s="1"/>
  <c r="V93" i="29" s="1"/>
  <c r="S25" i="29"/>
  <c r="U25" i="29" s="1"/>
  <c r="M27" i="29"/>
  <c r="N27" i="29" s="1"/>
  <c r="T27" i="29" s="1"/>
  <c r="V27" i="29" s="1"/>
  <c r="M5" i="29"/>
  <c r="N5" i="29" s="1"/>
  <c r="O20" i="29"/>
  <c r="AF20" i="29" s="1"/>
  <c r="Y30" i="29"/>
  <c r="V205" i="29"/>
  <c r="M205" i="29"/>
  <c r="N205" i="29" s="1"/>
  <c r="Z205" i="29"/>
  <c r="I214" i="29"/>
  <c r="S214" i="29" s="1"/>
  <c r="O214" i="29"/>
  <c r="V218" i="29"/>
  <c r="M218" i="29"/>
  <c r="N218" i="29" s="1"/>
  <c r="Z218" i="29"/>
  <c r="Y319" i="29"/>
  <c r="U319" i="29"/>
  <c r="V324" i="29"/>
  <c r="Z324" i="29"/>
  <c r="M324" i="29"/>
  <c r="N324" i="29" s="1"/>
  <c r="AF328" i="29"/>
  <c r="S328" i="29"/>
  <c r="U47" i="29"/>
  <c r="M51" i="29"/>
  <c r="N51" i="29" s="1"/>
  <c r="I57" i="29"/>
  <c r="S57" i="29" s="1"/>
  <c r="U57" i="29" s="1"/>
  <c r="V139" i="29"/>
  <c r="O10" i="29"/>
  <c r="Z12" i="29"/>
  <c r="O34" i="29"/>
  <c r="V35" i="29"/>
  <c r="O89" i="29"/>
  <c r="AF89" i="29" s="1"/>
  <c r="O111" i="29"/>
  <c r="AF111" i="29" s="1"/>
  <c r="O133" i="29"/>
  <c r="O149" i="29"/>
  <c r="AF149" i="29" s="1"/>
  <c r="P165" i="29"/>
  <c r="Y7" i="29"/>
  <c r="Z7" i="29"/>
  <c r="I10" i="29"/>
  <c r="V11" i="29"/>
  <c r="O19" i="29"/>
  <c r="AF19" i="29" s="1"/>
  <c r="M35" i="29"/>
  <c r="N35" i="29" s="1"/>
  <c r="T35" i="29" s="1"/>
  <c r="Y38" i="29"/>
  <c r="V43" i="29"/>
  <c r="O53" i="29"/>
  <c r="O58" i="29"/>
  <c r="M59" i="29"/>
  <c r="N59" i="29" s="1"/>
  <c r="T59" i="29" s="1"/>
  <c r="V59" i="29" s="1"/>
  <c r="O66" i="29"/>
  <c r="M67" i="29"/>
  <c r="N67" i="29" s="1"/>
  <c r="T67" i="29" s="1"/>
  <c r="V67" i="29" s="1"/>
  <c r="M75" i="29"/>
  <c r="N75" i="29" s="1"/>
  <c r="O100" i="29"/>
  <c r="AF100" i="29" s="1"/>
  <c r="O103" i="29"/>
  <c r="AF103" i="29" s="1"/>
  <c r="O108" i="29"/>
  <c r="AF108" i="29" s="1"/>
  <c r="V132" i="29"/>
  <c r="P157" i="29"/>
  <c r="O158" i="29"/>
  <c r="S165" i="29"/>
  <c r="U165" i="29" s="1"/>
  <c r="S179" i="29"/>
  <c r="U179" i="29" s="1"/>
  <c r="O183" i="29"/>
  <c r="Z192" i="29"/>
  <c r="M192" i="29"/>
  <c r="N192" i="29" s="1"/>
  <c r="T198" i="29"/>
  <c r="V207" i="29"/>
  <c r="M207" i="29"/>
  <c r="N207" i="29" s="1"/>
  <c r="T207" i="29" s="1"/>
  <c r="Z207" i="29"/>
  <c r="P241" i="29"/>
  <c r="T241" i="29"/>
  <c r="V277" i="29"/>
  <c r="Z277" i="29"/>
  <c r="M277" i="29"/>
  <c r="N277" i="29" s="1"/>
  <c r="P277" i="29" s="1"/>
  <c r="S297" i="29"/>
  <c r="T422" i="29"/>
  <c r="P422" i="29"/>
  <c r="Z210" i="29"/>
  <c r="O213" i="29"/>
  <c r="AF213" i="29" s="1"/>
  <c r="AF217" i="29"/>
  <c r="O224" i="29"/>
  <c r="V225" i="29"/>
  <c r="V246" i="29"/>
  <c r="O249" i="29"/>
  <c r="AF249" i="29" s="1"/>
  <c r="Z253" i="29"/>
  <c r="Y255" i="29"/>
  <c r="Y263" i="29"/>
  <c r="V268" i="29"/>
  <c r="U269" i="29"/>
  <c r="V272" i="29"/>
  <c r="Y283" i="29"/>
  <c r="U287" i="29"/>
  <c r="U322" i="29"/>
  <c r="Y333" i="29"/>
  <c r="O357" i="29"/>
  <c r="AF357" i="29" s="1"/>
  <c r="O363" i="29"/>
  <c r="AF363" i="29" s="1"/>
  <c r="I363" i="29"/>
  <c r="O365" i="29"/>
  <c r="S372" i="29"/>
  <c r="V374" i="29"/>
  <c r="Z374" i="29"/>
  <c r="M374" i="29"/>
  <c r="N374" i="29" s="1"/>
  <c r="V381" i="29"/>
  <c r="Z381" i="29"/>
  <c r="M381" i="29"/>
  <c r="N381" i="29" s="1"/>
  <c r="AF387" i="29"/>
  <c r="U448" i="29"/>
  <c r="I461" i="29"/>
  <c r="S461" i="29" s="1"/>
  <c r="O461" i="29"/>
  <c r="AF461" i="29" s="1"/>
  <c r="Z225" i="29"/>
  <c r="V247" i="29"/>
  <c r="U249" i="29"/>
  <c r="Z268" i="29"/>
  <c r="Z272" i="29"/>
  <c r="O280" i="29"/>
  <c r="V287" i="29"/>
  <c r="U289" i="29"/>
  <c r="U321" i="29"/>
  <c r="O325" i="29"/>
  <c r="U340" i="29"/>
  <c r="M342" i="29"/>
  <c r="N342" i="29" s="1"/>
  <c r="I345" i="29"/>
  <c r="S345" i="29" s="1"/>
  <c r="U346" i="29"/>
  <c r="M348" i="29"/>
  <c r="N348" i="29" s="1"/>
  <c r="P348" i="29" s="1"/>
  <c r="M351" i="29"/>
  <c r="N351" i="29" s="1"/>
  <c r="T351" i="29" s="1"/>
  <c r="M352" i="29"/>
  <c r="N352" i="29" s="1"/>
  <c r="T352" i="29" s="1"/>
  <c r="U358" i="29"/>
  <c r="Y358" i="29"/>
  <c r="V358" i="29"/>
  <c r="O361" i="29"/>
  <c r="AF361" i="29" s="1"/>
  <c r="Y362" i="29"/>
  <c r="I367" i="29"/>
  <c r="AF370" i="29"/>
  <c r="O378" i="29"/>
  <c r="I378" i="29"/>
  <c r="S378" i="29" s="1"/>
  <c r="I430" i="29"/>
  <c r="S430" i="29" s="1"/>
  <c r="O430" i="29"/>
  <c r="AF435" i="29"/>
  <c r="S435" i="29"/>
  <c r="S465" i="29"/>
  <c r="AF465" i="29"/>
  <c r="S497" i="29"/>
  <c r="O199" i="29"/>
  <c r="V204" i="29"/>
  <c r="I211" i="29"/>
  <c r="AF211" i="29" s="1"/>
  <c r="V216" i="29"/>
  <c r="Z217" i="29"/>
  <c r="I219" i="29"/>
  <c r="O222" i="29"/>
  <c r="AF222" i="29" s="1"/>
  <c r="I225" i="29"/>
  <c r="S225" i="29" s="1"/>
  <c r="U225" i="29" s="1"/>
  <c r="AF229" i="29"/>
  <c r="O231" i="29"/>
  <c r="M236" i="29"/>
  <c r="N236" i="29" s="1"/>
  <c r="Y238" i="29"/>
  <c r="Z245" i="29"/>
  <c r="M251" i="29"/>
  <c r="N251" i="29" s="1"/>
  <c r="T251" i="29" s="1"/>
  <c r="O252" i="29"/>
  <c r="AF252" i="29" s="1"/>
  <c r="I254" i="29"/>
  <c r="Z257" i="29"/>
  <c r="O260" i="29"/>
  <c r="M262" i="29"/>
  <c r="N262" i="29" s="1"/>
  <c r="P262" i="29" s="1"/>
  <c r="Z269" i="29"/>
  <c r="Y270" i="29"/>
  <c r="M274" i="29"/>
  <c r="N274" i="29" s="1"/>
  <c r="T274" i="29" s="1"/>
  <c r="O277" i="29"/>
  <c r="AF277" i="29" s="1"/>
  <c r="M278" i="29"/>
  <c r="N278" i="29" s="1"/>
  <c r="P279" i="29"/>
  <c r="U280" i="29"/>
  <c r="AF290" i="29"/>
  <c r="O295" i="29"/>
  <c r="AF295" i="29" s="1"/>
  <c r="O297" i="29"/>
  <c r="AF297" i="29" s="1"/>
  <c r="O299" i="29"/>
  <c r="AF299" i="29" s="1"/>
  <c r="Y302" i="29"/>
  <c r="Z312" i="29"/>
  <c r="Y318" i="29"/>
  <c r="I321" i="29"/>
  <c r="U324" i="29"/>
  <c r="V325" i="29"/>
  <c r="U327" i="29"/>
  <c r="M332" i="29"/>
  <c r="N332" i="29" s="1"/>
  <c r="I333" i="29"/>
  <c r="S333" i="29" s="1"/>
  <c r="U337" i="29"/>
  <c r="O341" i="29"/>
  <c r="AF341" i="29" s="1"/>
  <c r="M344" i="29"/>
  <c r="N344" i="29" s="1"/>
  <c r="P344" i="29" s="1"/>
  <c r="Z347" i="29"/>
  <c r="O353" i="29"/>
  <c r="AF353" i="29" s="1"/>
  <c r="M354" i="29"/>
  <c r="N354" i="29" s="1"/>
  <c r="T354" i="29" s="1"/>
  <c r="O355" i="29"/>
  <c r="O356" i="29"/>
  <c r="AF356" i="29" s="1"/>
  <c r="Y360" i="29"/>
  <c r="U360" i="29"/>
  <c r="U361" i="29"/>
  <c r="M364" i="29"/>
  <c r="N364" i="29" s="1"/>
  <c r="P364" i="29" s="1"/>
  <c r="Z364" i="29"/>
  <c r="O377" i="29"/>
  <c r="I377" i="29"/>
  <c r="Y473" i="29"/>
  <c r="U473" i="29"/>
  <c r="Y483" i="29"/>
  <c r="U483" i="29"/>
  <c r="T483" i="29"/>
  <c r="P483" i="29"/>
  <c r="U231" i="29"/>
  <c r="Z238" i="29"/>
  <c r="AF246" i="29"/>
  <c r="Z249" i="29"/>
  <c r="P252" i="29"/>
  <c r="V262" i="29"/>
  <c r="AF267" i="29"/>
  <c r="AF273" i="29"/>
  <c r="V278" i="29"/>
  <c r="Z289" i="29"/>
  <c r="Y295" i="29"/>
  <c r="U299" i="29"/>
  <c r="M316" i="29"/>
  <c r="N316" i="29" s="1"/>
  <c r="Y325" i="29"/>
  <c r="O342" i="29"/>
  <c r="AF342" i="29" s="1"/>
  <c r="O351" i="29"/>
  <c r="V373" i="29"/>
  <c r="M373" i="29"/>
  <c r="N373" i="29" s="1"/>
  <c r="O382" i="29"/>
  <c r="AF382" i="29" s="1"/>
  <c r="I382" i="29"/>
  <c r="U428" i="29"/>
  <c r="O429" i="29"/>
  <c r="AF429" i="29" s="1"/>
  <c r="I429" i="29"/>
  <c r="S429" i="29" s="1"/>
  <c r="U463" i="29"/>
  <c r="M210" i="29"/>
  <c r="N210" i="29" s="1"/>
  <c r="M226" i="29"/>
  <c r="N226" i="29" s="1"/>
  <c r="Y228" i="29"/>
  <c r="Y229" i="29"/>
  <c r="Z233" i="29"/>
  <c r="M242" i="29"/>
  <c r="N242" i="29" s="1"/>
  <c r="I250" i="29"/>
  <c r="AF250" i="29" s="1"/>
  <c r="V251" i="29"/>
  <c r="M255" i="29"/>
  <c r="N255" i="29" s="1"/>
  <c r="I258" i="29"/>
  <c r="V274" i="29"/>
  <c r="U276" i="29"/>
  <c r="Y278" i="29"/>
  <c r="V279" i="29"/>
  <c r="M298" i="29"/>
  <c r="N298" i="29" s="1"/>
  <c r="V299" i="29"/>
  <c r="Z301" i="29"/>
  <c r="Z304" i="29"/>
  <c r="Y306" i="29"/>
  <c r="M309" i="29"/>
  <c r="N309" i="29" s="1"/>
  <c r="P309" i="29" s="1"/>
  <c r="I313" i="29"/>
  <c r="Y317" i="29"/>
  <c r="U331" i="29"/>
  <c r="O343" i="29"/>
  <c r="O344" i="29"/>
  <c r="AF344" i="29" s="1"/>
  <c r="V351" i="29"/>
  <c r="M359" i="29"/>
  <c r="N359" i="29" s="1"/>
  <c r="Z359" i="29"/>
  <c r="M367" i="29"/>
  <c r="N367" i="29" s="1"/>
  <c r="V367" i="29"/>
  <c r="P406" i="29"/>
  <c r="Z408" i="29"/>
  <c r="V408" i="29"/>
  <c r="Z416" i="29"/>
  <c r="V416" i="29"/>
  <c r="M416" i="29"/>
  <c r="N416" i="29" s="1"/>
  <c r="I469" i="29"/>
  <c r="S469" i="29" s="1"/>
  <c r="O469" i="29"/>
  <c r="Y235" i="29"/>
  <c r="U259" i="29"/>
  <c r="Y370" i="29"/>
  <c r="U370" i="29"/>
  <c r="I374" i="29"/>
  <c r="O374" i="29"/>
  <c r="P378" i="29"/>
  <c r="T378" i="29"/>
  <c r="O379" i="29"/>
  <c r="I379" i="29"/>
  <c r="S379" i="29" s="1"/>
  <c r="Y390" i="29"/>
  <c r="U390" i="29"/>
  <c r="M390" i="29"/>
  <c r="N390" i="29" s="1"/>
  <c r="Z390" i="29"/>
  <c r="V390" i="29"/>
  <c r="U395" i="29"/>
  <c r="Y395" i="29"/>
  <c r="Z395" i="29"/>
  <c r="V395" i="29"/>
  <c r="M395" i="29"/>
  <c r="N395" i="29" s="1"/>
  <c r="I442" i="29"/>
  <c r="O442" i="29"/>
  <c r="AF442" i="29" s="1"/>
  <c r="P458" i="29"/>
  <c r="T458" i="29"/>
  <c r="U467" i="29"/>
  <c r="Y485" i="29"/>
  <c r="U485" i="29"/>
  <c r="V485" i="29"/>
  <c r="Z485" i="29"/>
  <c r="M485" i="29"/>
  <c r="N485" i="29" s="1"/>
  <c r="V183" i="29"/>
  <c r="O188" i="29"/>
  <c r="O197" i="29"/>
  <c r="Z201" i="29"/>
  <c r="O208" i="29"/>
  <c r="AF208" i="29" s="1"/>
  <c r="Z214" i="29"/>
  <c r="I234" i="29"/>
  <c r="AF234" i="29" s="1"/>
  <c r="V242" i="29"/>
  <c r="M247" i="29"/>
  <c r="N247" i="29" s="1"/>
  <c r="M249" i="29"/>
  <c r="N249" i="29" s="1"/>
  <c r="AF257" i="29"/>
  <c r="I262" i="29"/>
  <c r="M269" i="29"/>
  <c r="N269" i="29" s="1"/>
  <c r="Z273" i="29"/>
  <c r="I278" i="29"/>
  <c r="Z281" i="29"/>
  <c r="O283" i="29"/>
  <c r="U284" i="29"/>
  <c r="M287" i="29"/>
  <c r="N287" i="29" s="1"/>
  <c r="T287" i="29" s="1"/>
  <c r="M289" i="29"/>
  <c r="N289" i="29" s="1"/>
  <c r="Z305" i="29"/>
  <c r="U308" i="29"/>
  <c r="M312" i="29"/>
  <c r="N312" i="29" s="1"/>
  <c r="Z315" i="29"/>
  <c r="Z316" i="29"/>
  <c r="I318" i="29"/>
  <c r="AF318" i="29" s="1"/>
  <c r="M321" i="29"/>
  <c r="N321" i="29" s="1"/>
  <c r="V329" i="29"/>
  <c r="Y345" i="29"/>
  <c r="Z348" i="29"/>
  <c r="V359" i="29"/>
  <c r="Z366" i="29"/>
  <c r="M366" i="29"/>
  <c r="N366" i="29" s="1"/>
  <c r="I368" i="29"/>
  <c r="O368" i="29"/>
  <c r="M370" i="29"/>
  <c r="N370" i="29" s="1"/>
  <c r="Z373" i="29"/>
  <c r="U375" i="29"/>
  <c r="Y375" i="29"/>
  <c r="Y384" i="29"/>
  <c r="U384" i="29"/>
  <c r="I394" i="29"/>
  <c r="O394" i="29"/>
  <c r="O403" i="29"/>
  <c r="I403" i="29"/>
  <c r="Z417" i="29"/>
  <c r="V417" i="29"/>
  <c r="M417" i="29"/>
  <c r="N417" i="29" s="1"/>
  <c r="Y507" i="29"/>
  <c r="U522" i="29"/>
  <c r="Y522" i="29"/>
  <c r="U548" i="29"/>
  <c r="Y548" i="29"/>
  <c r="O564" i="29"/>
  <c r="I564" i="29"/>
  <c r="S564" i="29" s="1"/>
  <c r="V363" i="29"/>
  <c r="V375" i="29"/>
  <c r="U388" i="29"/>
  <c r="O422" i="29"/>
  <c r="AF422" i="29" s="1"/>
  <c r="U443" i="29"/>
  <c r="AF460" i="29"/>
  <c r="O470" i="29"/>
  <c r="V481" i="29"/>
  <c r="Z481" i="29"/>
  <c r="U492" i="29"/>
  <c r="U493" i="29"/>
  <c r="Z495" i="29"/>
  <c r="M495" i="29"/>
  <c r="N495" i="29" s="1"/>
  <c r="M502" i="29"/>
  <c r="N502" i="29" s="1"/>
  <c r="T502" i="29" s="1"/>
  <c r="M505" i="29"/>
  <c r="N505" i="29" s="1"/>
  <c r="P505" i="29" s="1"/>
  <c r="Z506" i="29"/>
  <c r="M506" i="29"/>
  <c r="N506" i="29" s="1"/>
  <c r="T522" i="29"/>
  <c r="AF523" i="29"/>
  <c r="S523" i="29"/>
  <c r="I529" i="29"/>
  <c r="S529" i="29" s="1"/>
  <c r="S543" i="29"/>
  <c r="AF543" i="29"/>
  <c r="O551" i="29"/>
  <c r="AF551" i="29" s="1"/>
  <c r="V404" i="29"/>
  <c r="Z404" i="29"/>
  <c r="V406" i="29"/>
  <c r="U407" i="29"/>
  <c r="Z431" i="29"/>
  <c r="I443" i="29"/>
  <c r="V443" i="29"/>
  <c r="AF452" i="29"/>
  <c r="V453" i="29"/>
  <c r="Z453" i="29"/>
  <c r="Z455" i="29"/>
  <c r="V455" i="29"/>
  <c r="M456" i="29"/>
  <c r="N456" i="29" s="1"/>
  <c r="T456" i="29" s="1"/>
  <c r="Z469" i="29"/>
  <c r="O476" i="29"/>
  <c r="AF476" i="29" s="1"/>
  <c r="P480" i="29"/>
  <c r="M481" i="29"/>
  <c r="N481" i="29" s="1"/>
  <c r="V487" i="29"/>
  <c r="V500" i="29"/>
  <c r="T511" i="29"/>
  <c r="P511" i="29"/>
  <c r="O518" i="29"/>
  <c r="I518" i="29"/>
  <c r="Y396" i="29"/>
  <c r="O421" i="29"/>
  <c r="U427" i="29"/>
  <c r="Y427" i="29"/>
  <c r="Y445" i="29"/>
  <c r="U445" i="29"/>
  <c r="Y450" i="29"/>
  <c r="V456" i="29"/>
  <c r="Z475" i="29"/>
  <c r="M475" i="29"/>
  <c r="N475" i="29" s="1"/>
  <c r="U486" i="29"/>
  <c r="Y486" i="29"/>
  <c r="O490" i="29"/>
  <c r="I490" i="29"/>
  <c r="Z500" i="29"/>
  <c r="V502" i="29"/>
  <c r="O503" i="29"/>
  <c r="AF503" i="29" s="1"/>
  <c r="I503" i="29"/>
  <c r="U505" i="29"/>
  <c r="T521" i="29"/>
  <c r="P521" i="29"/>
  <c r="U530" i="29"/>
  <c r="Y530" i="29"/>
  <c r="Y545" i="29"/>
  <c r="U545" i="29"/>
  <c r="Z378" i="29"/>
  <c r="Z384" i="29"/>
  <c r="T385" i="29"/>
  <c r="V389" i="29"/>
  <c r="Z396" i="29"/>
  <c r="T397" i="29"/>
  <c r="Z399" i="29"/>
  <c r="Z407" i="29"/>
  <c r="Y412" i="29"/>
  <c r="U415" i="29"/>
  <c r="U417" i="29"/>
  <c r="P421" i="29"/>
  <c r="O428" i="29"/>
  <c r="I428" i="29"/>
  <c r="S428" i="29" s="1"/>
  <c r="O433" i="29"/>
  <c r="AF433" i="29" s="1"/>
  <c r="O438" i="29"/>
  <c r="AF438" i="29" s="1"/>
  <c r="O439" i="29"/>
  <c r="M442" i="29"/>
  <c r="N442" i="29" s="1"/>
  <c r="V445" i="29"/>
  <c r="O454" i="29"/>
  <c r="I458" i="29"/>
  <c r="AF458" i="29" s="1"/>
  <c r="M460" i="29"/>
  <c r="N460" i="29" s="1"/>
  <c r="Z460" i="29"/>
  <c r="M461" i="29"/>
  <c r="N461" i="29" s="1"/>
  <c r="P461" i="29" s="1"/>
  <c r="Y462" i="29"/>
  <c r="M465" i="29"/>
  <c r="N465" i="29" s="1"/>
  <c r="M469" i="29"/>
  <c r="N469" i="29" s="1"/>
  <c r="I477" i="29"/>
  <c r="Z477" i="29"/>
  <c r="M479" i="29"/>
  <c r="N479" i="29" s="1"/>
  <c r="V480" i="29"/>
  <c r="O497" i="29"/>
  <c r="AF497" i="29" s="1"/>
  <c r="Y498" i="29"/>
  <c r="Y502" i="29"/>
  <c r="V506" i="29"/>
  <c r="U508" i="29"/>
  <c r="O513" i="29"/>
  <c r="AF513" i="29" s="1"/>
  <c r="Y521" i="29"/>
  <c r="O533" i="29"/>
  <c r="AF533" i="29" s="1"/>
  <c r="I533" i="29"/>
  <c r="S533" i="29" s="1"/>
  <c r="AF407" i="29"/>
  <c r="Z409" i="29"/>
  <c r="V409" i="29"/>
  <c r="Z412" i="29"/>
  <c r="Z415" i="29"/>
  <c r="I417" i="29"/>
  <c r="O417" i="29"/>
  <c r="AF417" i="29" s="1"/>
  <c r="Z426" i="29"/>
  <c r="V426" i="29"/>
  <c r="U453" i="29"/>
  <c r="Y455" i="29"/>
  <c r="O464" i="29"/>
  <c r="U465" i="29"/>
  <c r="AF478" i="29"/>
  <c r="S478" i="29"/>
  <c r="Z480" i="29"/>
  <c r="V493" i="29"/>
  <c r="Z493" i="29"/>
  <c r="Z505" i="29"/>
  <c r="Y506" i="29"/>
  <c r="U513" i="29"/>
  <c r="I517" i="29"/>
  <c r="S517" i="29" s="1"/>
  <c r="O517" i="29"/>
  <c r="O541" i="29"/>
  <c r="I541" i="29"/>
  <c r="P572" i="29"/>
  <c r="T572" i="29"/>
  <c r="U426" i="29"/>
  <c r="U435" i="29"/>
  <c r="Z451" i="29"/>
  <c r="V451" i="29"/>
  <c r="I506" i="29"/>
  <c r="S506" i="29" s="1"/>
  <c r="M512" i="29"/>
  <c r="N512" i="29" s="1"/>
  <c r="V512" i="29"/>
  <c r="Z513" i="29"/>
  <c r="Y518" i="29"/>
  <c r="U518" i="29"/>
  <c r="I524" i="29"/>
  <c r="O524" i="29"/>
  <c r="U371" i="29"/>
  <c r="Y382" i="29"/>
  <c r="O389" i="29"/>
  <c r="AF389" i="29" s="1"/>
  <c r="I392" i="29"/>
  <c r="U398" i="29"/>
  <c r="M405" i="29"/>
  <c r="N405" i="29" s="1"/>
  <c r="M407" i="29"/>
  <c r="N407" i="29" s="1"/>
  <c r="O414" i="29"/>
  <c r="M415" i="29"/>
  <c r="N415" i="29" s="1"/>
  <c r="I420" i="29"/>
  <c r="S420" i="29" s="1"/>
  <c r="M431" i="29"/>
  <c r="N431" i="29" s="1"/>
  <c r="T431" i="29" s="1"/>
  <c r="Z432" i="29"/>
  <c r="Z434" i="29"/>
  <c r="V435" i="29"/>
  <c r="I436" i="29"/>
  <c r="U441" i="29"/>
  <c r="Y441" i="29"/>
  <c r="O441" i="29"/>
  <c r="Z442" i="29"/>
  <c r="U444" i="29"/>
  <c r="I447" i="29"/>
  <c r="O447" i="29"/>
  <c r="M451" i="29"/>
  <c r="N451" i="29" s="1"/>
  <c r="T459" i="29"/>
  <c r="U460" i="29"/>
  <c r="Z461" i="29"/>
  <c r="S471" i="29"/>
  <c r="V474" i="29"/>
  <c r="U488" i="29"/>
  <c r="M490" i="29"/>
  <c r="N490" i="29" s="1"/>
  <c r="P490" i="29" s="1"/>
  <c r="Z497" i="29"/>
  <c r="M503" i="29"/>
  <c r="N503" i="29" s="1"/>
  <c r="V518" i="29"/>
  <c r="I530" i="29"/>
  <c r="O530" i="29"/>
  <c r="Y514" i="29"/>
  <c r="I559" i="29"/>
  <c r="S559" i="29" s="1"/>
  <c r="O559" i="29"/>
  <c r="AF559" i="29" s="1"/>
  <c r="I563" i="29"/>
  <c r="O563" i="29"/>
  <c r="U574" i="29"/>
  <c r="I575" i="29"/>
  <c r="O575" i="29"/>
  <c r="I594" i="29"/>
  <c r="O594" i="29"/>
  <c r="V600" i="29"/>
  <c r="Z600" i="29"/>
  <c r="M600" i="29"/>
  <c r="N600" i="29" s="1"/>
  <c r="P600" i="29" s="1"/>
  <c r="Z605" i="29"/>
  <c r="V605" i="29"/>
  <c r="M605" i="29"/>
  <c r="N605" i="29" s="1"/>
  <c r="Z641" i="29"/>
  <c r="M641" i="29"/>
  <c r="N641" i="29" s="1"/>
  <c r="Z521" i="29"/>
  <c r="V529" i="29"/>
  <c r="M529" i="29"/>
  <c r="N529" i="29" s="1"/>
  <c r="I532" i="29"/>
  <c r="O532" i="29"/>
  <c r="V545" i="29"/>
  <c r="Z545" i="29"/>
  <c r="V555" i="29"/>
  <c r="Z555" i="29"/>
  <c r="O577" i="29"/>
  <c r="I577" i="29"/>
  <c r="S577" i="29" s="1"/>
  <c r="Y600" i="29"/>
  <c r="U600" i="29"/>
  <c r="Y619" i="29"/>
  <c r="U619" i="29"/>
  <c r="V619" i="29"/>
  <c r="Z619" i="29"/>
  <c r="M619" i="29"/>
  <c r="N619" i="29" s="1"/>
  <c r="Y635" i="29"/>
  <c r="U635" i="29"/>
  <c r="Z635" i="29"/>
  <c r="M635" i="29"/>
  <c r="N635" i="29" s="1"/>
  <c r="Y641" i="29"/>
  <c r="U641" i="29"/>
  <c r="T571" i="29"/>
  <c r="P571" i="29"/>
  <c r="S572" i="29"/>
  <c r="Y596" i="29"/>
  <c r="U596" i="29"/>
  <c r="Z596" i="29"/>
  <c r="V596" i="29"/>
  <c r="M596" i="29"/>
  <c r="N596" i="29" s="1"/>
  <c r="P596" i="29" s="1"/>
  <c r="V622" i="29"/>
  <c r="Z622" i="29"/>
  <c r="M622" i="29"/>
  <c r="N622" i="29" s="1"/>
  <c r="AF629" i="29"/>
  <c r="Z525" i="29"/>
  <c r="V525" i="29"/>
  <c r="O567" i="29"/>
  <c r="I567" i="29"/>
  <c r="S567" i="29" s="1"/>
  <c r="I580" i="29"/>
  <c r="Y584" i="29"/>
  <c r="U584" i="29"/>
  <c r="T584" i="29"/>
  <c r="P584" i="29"/>
  <c r="U631" i="29"/>
  <c r="Y631" i="29"/>
  <c r="V631" i="29"/>
  <c r="M631" i="29"/>
  <c r="N631" i="29" s="1"/>
  <c r="AF520" i="29"/>
  <c r="S520" i="29"/>
  <c r="Z532" i="29"/>
  <c r="V532" i="29"/>
  <c r="M532" i="29"/>
  <c r="N532" i="29" s="1"/>
  <c r="V547" i="29"/>
  <c r="M547" i="29"/>
  <c r="N547" i="29" s="1"/>
  <c r="T547" i="29" s="1"/>
  <c r="O621" i="29"/>
  <c r="I621" i="29"/>
  <c r="P642" i="29"/>
  <c r="T642" i="29"/>
  <c r="AF561" i="29"/>
  <c r="I566" i="29"/>
  <c r="AF607" i="29"/>
  <c r="S611" i="29"/>
  <c r="AF611" i="29"/>
  <c r="U623" i="29"/>
  <c r="Y623" i="29"/>
  <c r="V623" i="29"/>
  <c r="M623" i="29"/>
  <c r="N623" i="29" s="1"/>
  <c r="O588" i="29"/>
  <c r="I588" i="29"/>
  <c r="S588" i="29" s="1"/>
  <c r="AF615" i="29"/>
  <c r="S615" i="29"/>
  <c r="M626" i="29"/>
  <c r="N626" i="29" s="1"/>
  <c r="Z626" i="29"/>
  <c r="Z649" i="29"/>
  <c r="M649" i="29"/>
  <c r="N649" i="29" s="1"/>
  <c r="V554" i="29"/>
  <c r="Z570" i="29"/>
  <c r="O572" i="29"/>
  <c r="AF572" i="29" s="1"/>
  <c r="U578" i="29"/>
  <c r="Z580" i="29"/>
  <c r="U591" i="29"/>
  <c r="U592" i="29"/>
  <c r="V593" i="29"/>
  <c r="U598" i="29"/>
  <c r="O602" i="29"/>
  <c r="AF602" i="29" s="1"/>
  <c r="S607" i="29"/>
  <c r="Z608" i="29"/>
  <c r="O626" i="29"/>
  <c r="U629" i="29"/>
  <c r="Z638" i="29"/>
  <c r="Y639" i="29"/>
  <c r="U571" i="29"/>
  <c r="O583" i="29"/>
  <c r="AF583" i="29" s="1"/>
  <c r="V591" i="29"/>
  <c r="U599" i="29"/>
  <c r="S606" i="29"/>
  <c r="Z614" i="29"/>
  <c r="Y615" i="29"/>
  <c r="AF639" i="29"/>
  <c r="O641" i="29"/>
  <c r="Z642" i="29"/>
  <c r="U647" i="29"/>
  <c r="Y647" i="29"/>
  <c r="V647" i="29"/>
  <c r="M647" i="29"/>
  <c r="N647" i="29" s="1"/>
  <c r="Z544" i="29"/>
  <c r="Y546" i="29"/>
  <c r="M557" i="29"/>
  <c r="N557" i="29" s="1"/>
  <c r="Y569" i="29"/>
  <c r="M576" i="29"/>
  <c r="N576" i="29" s="1"/>
  <c r="S583" i="29"/>
  <c r="Y585" i="29"/>
  <c r="Z591" i="29"/>
  <c r="Z592" i="29"/>
  <c r="O595" i="29"/>
  <c r="V599" i="29"/>
  <c r="O600" i="29"/>
  <c r="AF600" i="29" s="1"/>
  <c r="O613" i="29"/>
  <c r="O617" i="29"/>
  <c r="T618" i="29"/>
  <c r="U622" i="29"/>
  <c r="M625" i="29"/>
  <c r="N625" i="29" s="1"/>
  <c r="I627" i="29"/>
  <c r="AF627" i="29" s="1"/>
  <c r="AF643" i="29"/>
  <c r="M537" i="29"/>
  <c r="N537" i="29" s="1"/>
  <c r="T537" i="29" s="1"/>
  <c r="U543" i="29"/>
  <c r="P559" i="29"/>
  <c r="U564" i="29"/>
  <c r="U572" i="29"/>
  <c r="U617" i="29"/>
  <c r="O625" i="29"/>
  <c r="Z630" i="29"/>
  <c r="M633" i="29"/>
  <c r="N633" i="29" s="1"/>
  <c r="T633" i="29" s="1"/>
  <c r="Z634" i="29"/>
  <c r="O637" i="29"/>
  <c r="U645" i="29"/>
  <c r="O540" i="29"/>
  <c r="V543" i="29"/>
  <c r="O550" i="29"/>
  <c r="U552" i="29"/>
  <c r="M558" i="29"/>
  <c r="N558" i="29" s="1"/>
  <c r="P558" i="29" s="1"/>
  <c r="T566" i="29"/>
  <c r="V572" i="29"/>
  <c r="V575" i="29"/>
  <c r="Z584" i="29"/>
  <c r="T589" i="29"/>
  <c r="M609" i="29"/>
  <c r="N609" i="29" s="1"/>
  <c r="P611" i="29"/>
  <c r="AF623" i="29"/>
  <c r="AF631" i="29"/>
  <c r="I649" i="29"/>
  <c r="O649" i="29"/>
  <c r="U608" i="29"/>
  <c r="M614" i="29"/>
  <c r="N614" i="29" s="1"/>
  <c r="M615" i="29"/>
  <c r="N615" i="29" s="1"/>
  <c r="M627" i="29"/>
  <c r="N627" i="29" s="1"/>
  <c r="U649" i="29"/>
  <c r="M651" i="29"/>
  <c r="N651" i="29" s="1"/>
  <c r="Z646" i="29"/>
  <c r="U651" i="29"/>
  <c r="AC14" i="29"/>
  <c r="AC75" i="29"/>
  <c r="AC11" i="29"/>
  <c r="AC61" i="29"/>
  <c r="AC45" i="29"/>
  <c r="AC56" i="29"/>
  <c r="AC22" i="29"/>
  <c r="AC24" i="29"/>
  <c r="AC54" i="29"/>
  <c r="AC69" i="29"/>
  <c r="AC81" i="29"/>
  <c r="AC91" i="29"/>
  <c r="AC117" i="29"/>
  <c r="AC3" i="29"/>
  <c r="AC10" i="29"/>
  <c r="AC21" i="29"/>
  <c r="AC35" i="29"/>
  <c r="AC42" i="29"/>
  <c r="AC77" i="29"/>
  <c r="AC105" i="29"/>
  <c r="AC9" i="29"/>
  <c r="AC13" i="29"/>
  <c r="AC29" i="29"/>
  <c r="AC41" i="29"/>
  <c r="AC59" i="29"/>
  <c r="AC60" i="29"/>
  <c r="AC64" i="29"/>
  <c r="AC66" i="29"/>
  <c r="AC96" i="29"/>
  <c r="AC12" i="29"/>
  <c r="AC17" i="29"/>
  <c r="AC23" i="29"/>
  <c r="AC57" i="29"/>
  <c r="AC65" i="29"/>
  <c r="AC95" i="29"/>
  <c r="AC5" i="29"/>
  <c r="AC25" i="29"/>
  <c r="AC27" i="29"/>
  <c r="AC28" i="29"/>
  <c r="AC46" i="29"/>
  <c r="AC85" i="29"/>
  <c r="AC119" i="29"/>
  <c r="AC20" i="29"/>
  <c r="AC32" i="29"/>
  <c r="AC34" i="29"/>
  <c r="AC37" i="29"/>
  <c r="AC43" i="29"/>
  <c r="AC67" i="29"/>
  <c r="AC89" i="29"/>
  <c r="AC4" i="29"/>
  <c r="AC19" i="29"/>
  <c r="AC33" i="29"/>
  <c r="AC49" i="29"/>
  <c r="AC52" i="29"/>
  <c r="AC78" i="29"/>
  <c r="AC107" i="29"/>
  <c r="P6" i="29"/>
  <c r="T6" i="29"/>
  <c r="P122" i="29"/>
  <c r="T122" i="29"/>
  <c r="V122" i="29" s="1"/>
  <c r="T44" i="29"/>
  <c r="V44" i="29" s="1"/>
  <c r="P44" i="29"/>
  <c r="P46" i="29"/>
  <c r="T46" i="29"/>
  <c r="V46" i="29" s="1"/>
  <c r="T53" i="29"/>
  <c r="P53" i="29"/>
  <c r="T74" i="29"/>
  <c r="P74" i="29"/>
  <c r="S75" i="29"/>
  <c r="U75" i="29" s="1"/>
  <c r="T13" i="29"/>
  <c r="P13" i="29"/>
  <c r="S19" i="29"/>
  <c r="U19" i="29" s="1"/>
  <c r="T21" i="29"/>
  <c r="P21" i="29"/>
  <c r="S27" i="29"/>
  <c r="U27" i="29" s="1"/>
  <c r="T31" i="29"/>
  <c r="V31" i="29" s="1"/>
  <c r="P31" i="29"/>
  <c r="P38" i="29"/>
  <c r="T38" i="29"/>
  <c r="S67" i="29"/>
  <c r="U67" i="29" s="1"/>
  <c r="AF67" i="29"/>
  <c r="AF11" i="29"/>
  <c r="S11" i="29"/>
  <c r="U11" i="29" s="1"/>
  <c r="T12" i="29"/>
  <c r="P12" i="29"/>
  <c r="T50" i="29"/>
  <c r="P50" i="29"/>
  <c r="S51" i="29"/>
  <c r="U51" i="29" s="1"/>
  <c r="T68" i="29"/>
  <c r="V68" i="29" s="1"/>
  <c r="P68" i="29"/>
  <c r="T39" i="29"/>
  <c r="P39" i="29"/>
  <c r="T76" i="29"/>
  <c r="P76" i="29"/>
  <c r="P78" i="29"/>
  <c r="T78" i="29"/>
  <c r="V78" i="29" s="1"/>
  <c r="T82" i="29"/>
  <c r="P82" i="29"/>
  <c r="S83" i="29"/>
  <c r="U83" i="29" s="1"/>
  <c r="P22" i="29"/>
  <c r="T22" i="29"/>
  <c r="V22" i="29" s="1"/>
  <c r="P30" i="29"/>
  <c r="T30" i="29"/>
  <c r="T45" i="29"/>
  <c r="P45" i="29"/>
  <c r="P54" i="29"/>
  <c r="T54" i="29"/>
  <c r="V54" i="29" s="1"/>
  <c r="P128" i="29"/>
  <c r="T128" i="29"/>
  <c r="V128" i="29" s="1"/>
  <c r="P86" i="29"/>
  <c r="T86" i="29"/>
  <c r="S59" i="29"/>
  <c r="U59" i="29" s="1"/>
  <c r="T10" i="29"/>
  <c r="P10" i="29"/>
  <c r="T18" i="29"/>
  <c r="P18" i="29"/>
  <c r="T36" i="29"/>
  <c r="V36" i="29" s="1"/>
  <c r="P36" i="29"/>
  <c r="T42" i="29"/>
  <c r="P42" i="29"/>
  <c r="S43" i="29"/>
  <c r="U43" i="29" s="1"/>
  <c r="T77" i="29"/>
  <c r="P77" i="29"/>
  <c r="Y4" i="29"/>
  <c r="Z4" i="29"/>
  <c r="M4" i="29"/>
  <c r="N4" i="29" s="1"/>
  <c r="Z13" i="29"/>
  <c r="Y52" i="29"/>
  <c r="V53" i="29"/>
  <c r="Z59" i="29"/>
  <c r="T61" i="29"/>
  <c r="P61" i="29"/>
  <c r="S68" i="29"/>
  <c r="Z68" i="29"/>
  <c r="Z71" i="29"/>
  <c r="Z72" i="29"/>
  <c r="M72" i="29"/>
  <c r="N72" i="29" s="1"/>
  <c r="Z74" i="29"/>
  <c r="Z77" i="29"/>
  <c r="Z37" i="29"/>
  <c r="V38" i="29"/>
  <c r="Y44" i="29"/>
  <c r="AC58" i="29"/>
  <c r="S60" i="29"/>
  <c r="Z60" i="29"/>
  <c r="M64" i="29"/>
  <c r="N64" i="29" s="1"/>
  <c r="Z64" i="29"/>
  <c r="I66" i="29"/>
  <c r="Z162" i="29" s="1"/>
  <c r="Z177" i="29"/>
  <c r="Z183" i="29"/>
  <c r="Z167" i="29"/>
  <c r="Z85" i="29"/>
  <c r="Z172" i="29"/>
  <c r="Z135" i="29"/>
  <c r="Z117" i="29"/>
  <c r="Z93" i="29"/>
  <c r="Z143" i="29"/>
  <c r="Z175" i="29"/>
  <c r="Z119" i="29"/>
  <c r="Z168" i="29"/>
  <c r="Z161" i="29"/>
  <c r="U4" i="29"/>
  <c r="S6" i="29"/>
  <c r="AC7" i="29"/>
  <c r="U7" i="29"/>
  <c r="S9" i="29"/>
  <c r="U9" i="29" s="1"/>
  <c r="Y10" i="29"/>
  <c r="Y11" i="29"/>
  <c r="O12" i="29"/>
  <c r="O14" i="29"/>
  <c r="AF14" i="29" s="1"/>
  <c r="Y15" i="29"/>
  <c r="I16" i="29"/>
  <c r="O16" i="29"/>
  <c r="V20" i="29"/>
  <c r="Y29" i="29"/>
  <c r="Y32" i="29"/>
  <c r="Y33" i="29"/>
  <c r="P35" i="29"/>
  <c r="S38" i="29"/>
  <c r="U38" i="29" s="1"/>
  <c r="U39" i="29"/>
  <c r="S41" i="29"/>
  <c r="U41" i="29" s="1"/>
  <c r="Y42" i="29"/>
  <c r="Y43" i="29"/>
  <c r="O44" i="29"/>
  <c r="O46" i="29"/>
  <c r="AF46" i="29" s="1"/>
  <c r="Y47" i="29"/>
  <c r="I48" i="29"/>
  <c r="O48" i="29"/>
  <c r="T58" i="29"/>
  <c r="AF61" i="29"/>
  <c r="S61" i="29"/>
  <c r="U61" i="29" s="1"/>
  <c r="Y61" i="29"/>
  <c r="M63" i="29"/>
  <c r="N63" i="29" s="1"/>
  <c r="Y64" i="29"/>
  <c r="Y65" i="29"/>
  <c r="Z65" i="29"/>
  <c r="S70" i="29"/>
  <c r="Y70" i="29"/>
  <c r="AC71" i="29"/>
  <c r="U71" i="29"/>
  <c r="S73" i="29"/>
  <c r="U73" i="29" s="1"/>
  <c r="Y74" i="29"/>
  <c r="Y75" i="29"/>
  <c r="O76" i="29"/>
  <c r="AF76" i="29" s="1"/>
  <c r="O78" i="29"/>
  <c r="Y79" i="29"/>
  <c r="I80" i="29"/>
  <c r="O80" i="29"/>
  <c r="AC84" i="29"/>
  <c r="Z84" i="29"/>
  <c r="S85" i="29"/>
  <c r="U85" i="29" s="1"/>
  <c r="S86" i="29"/>
  <c r="Z94" i="29"/>
  <c r="M94" i="29"/>
  <c r="N94" i="29" s="1"/>
  <c r="AC101" i="29"/>
  <c r="AC102" i="29"/>
  <c r="Z102" i="29"/>
  <c r="S103" i="29"/>
  <c r="U103" i="29" s="1"/>
  <c r="I110" i="29"/>
  <c r="O110" i="29"/>
  <c r="M111" i="29"/>
  <c r="N111" i="29" s="1"/>
  <c r="P112" i="29"/>
  <c r="Z116" i="29"/>
  <c r="AF117" i="29"/>
  <c r="S117" i="29"/>
  <c r="U117" i="29" s="1"/>
  <c r="Z121" i="29"/>
  <c r="Y139" i="29"/>
  <c r="Z142" i="29"/>
  <c r="S149" i="29"/>
  <c r="U149" i="29" s="1"/>
  <c r="T151" i="29"/>
  <c r="P151" i="29"/>
  <c r="T153" i="29"/>
  <c r="V153" i="29" s="1"/>
  <c r="P153" i="29"/>
  <c r="S5" i="29"/>
  <c r="U5" i="29" s="1"/>
  <c r="O22" i="29"/>
  <c r="AF22" i="29" s="1"/>
  <c r="I24" i="29"/>
  <c r="O24" i="29"/>
  <c r="P26" i="29"/>
  <c r="M62" i="29"/>
  <c r="N62" i="29" s="1"/>
  <c r="AF69" i="29"/>
  <c r="S69" i="29"/>
  <c r="U69" i="29" s="1"/>
  <c r="Y3" i="29"/>
  <c r="Z5" i="29"/>
  <c r="AC6" i="29"/>
  <c r="V6" i="29"/>
  <c r="O9" i="29"/>
  <c r="AF9" i="29" s="1"/>
  <c r="Y12" i="29"/>
  <c r="V13" i="29"/>
  <c r="AC16" i="29"/>
  <c r="Z19" i="29"/>
  <c r="P20" i="29"/>
  <c r="AF28" i="29"/>
  <c r="S28" i="29"/>
  <c r="U28" i="29" s="1"/>
  <c r="I34" i="29"/>
  <c r="AC38" i="29"/>
  <c r="AC51" i="29"/>
  <c r="AF29" i="29"/>
  <c r="S29" i="29"/>
  <c r="U29" i="29" s="1"/>
  <c r="Z33" i="29"/>
  <c r="AC39" i="29"/>
  <c r="Z3" i="29"/>
  <c r="Z6" i="29"/>
  <c r="AC8" i="29"/>
  <c r="Z11" i="29"/>
  <c r="AC18" i="29"/>
  <c r="S20" i="29"/>
  <c r="U20" i="29" s="1"/>
  <c r="Z20" i="29"/>
  <c r="Z23" i="29"/>
  <c r="Z24" i="29"/>
  <c r="M24" i="29"/>
  <c r="N24" i="29" s="1"/>
  <c r="I26" i="29"/>
  <c r="O27" i="29"/>
  <c r="AF27" i="29" s="1"/>
  <c r="Z29" i="29"/>
  <c r="AC30" i="29"/>
  <c r="V30" i="29"/>
  <c r="O33" i="29"/>
  <c r="AF33" i="29" s="1"/>
  <c r="Y36" i="29"/>
  <c r="Z38" i="29"/>
  <c r="V39" i="29"/>
  <c r="AC40" i="29"/>
  <c r="Z43" i="29"/>
  <c r="AC50" i="29"/>
  <c r="S52" i="29"/>
  <c r="U52" i="29" s="1"/>
  <c r="Z52" i="29"/>
  <c r="Z55" i="29"/>
  <c r="M56" i="29"/>
  <c r="N56" i="29" s="1"/>
  <c r="Z56" i="29"/>
  <c r="I58" i="29"/>
  <c r="Z58" i="29"/>
  <c r="O59" i="29"/>
  <c r="AF59" i="29" s="1"/>
  <c r="Z61" i="29"/>
  <c r="AC62" i="29"/>
  <c r="O65" i="29"/>
  <c r="AF65" i="29" s="1"/>
  <c r="Y68" i="29"/>
  <c r="U68" i="29"/>
  <c r="Z70" i="29"/>
  <c r="AC72" i="29"/>
  <c r="AC82" i="29"/>
  <c r="O84" i="29"/>
  <c r="I84" i="29"/>
  <c r="Z42" i="29" s="1"/>
  <c r="AC92" i="29"/>
  <c r="P93" i="29"/>
  <c r="M95" i="29"/>
  <c r="N95" i="29" s="1"/>
  <c r="Z96" i="29"/>
  <c r="Z97" i="29"/>
  <c r="T99" i="29"/>
  <c r="V99" i="29" s="1"/>
  <c r="S101" i="29"/>
  <c r="U101" i="29" s="1"/>
  <c r="AF101" i="29"/>
  <c r="S102" i="29"/>
  <c r="AF102" i="29"/>
  <c r="Y111" i="29"/>
  <c r="U111" i="29"/>
  <c r="T112" i="29"/>
  <c r="V112" i="29" s="1"/>
  <c r="Y113" i="29"/>
  <c r="O114" i="29"/>
  <c r="I114" i="29"/>
  <c r="S115" i="29"/>
  <c r="S116" i="29"/>
  <c r="AF116" i="29"/>
  <c r="P121" i="29"/>
  <c r="T121" i="29"/>
  <c r="Y125" i="29"/>
  <c r="Z130" i="29"/>
  <c r="Y133" i="29"/>
  <c r="P134" i="29"/>
  <c r="S135" i="29"/>
  <c r="U135" i="29" s="1"/>
  <c r="Z136" i="29"/>
  <c r="AC143" i="29"/>
  <c r="Y144" i="29"/>
  <c r="AC185" i="29"/>
  <c r="P187" i="29"/>
  <c r="T187" i="29"/>
  <c r="P190" i="29"/>
  <c r="T190" i="29"/>
  <c r="Y20" i="29"/>
  <c r="V21" i="29"/>
  <c r="Z27" i="29"/>
  <c r="Y106" i="29"/>
  <c r="Y114" i="29"/>
  <c r="Y8" i="29"/>
  <c r="Z9" i="29"/>
  <c r="S14" i="29"/>
  <c r="U14" i="29" s="1"/>
  <c r="Y14" i="29"/>
  <c r="AC15" i="29"/>
  <c r="Y18" i="29"/>
  <c r="Y19" i="29"/>
  <c r="Y23" i="29"/>
  <c r="T34" i="29"/>
  <c r="AC36" i="29"/>
  <c r="AF37" i="29"/>
  <c r="S37" i="29"/>
  <c r="U37" i="29" s="1"/>
  <c r="Y37" i="29"/>
  <c r="Y40" i="29"/>
  <c r="Y41" i="29"/>
  <c r="Z41" i="29"/>
  <c r="S46" i="29"/>
  <c r="U46" i="29" s="1"/>
  <c r="AC47" i="29"/>
  <c r="Y51" i="29"/>
  <c r="Y55" i="29"/>
  <c r="I56" i="29"/>
  <c r="O56" i="29"/>
  <c r="Y183" i="29"/>
  <c r="Y151" i="29"/>
  <c r="Y199" i="29"/>
  <c r="Y167" i="29"/>
  <c r="Y135" i="29"/>
  <c r="Y191" i="29"/>
  <c r="Y185" i="29"/>
  <c r="Y200" i="29"/>
  <c r="Y179" i="29"/>
  <c r="Y161" i="29"/>
  <c r="Y136" i="29"/>
  <c r="Y130" i="29"/>
  <c r="Y128" i="29"/>
  <c r="Y177" i="29"/>
  <c r="Y152" i="29"/>
  <c r="Y197" i="29"/>
  <c r="Y189" i="29"/>
  <c r="Y178" i="29"/>
  <c r="Y146" i="29"/>
  <c r="Y127" i="29"/>
  <c r="Y101" i="29"/>
  <c r="Y157" i="29"/>
  <c r="Y145" i="29"/>
  <c r="Y169" i="29"/>
  <c r="Y186" i="29"/>
  <c r="Y175" i="29"/>
  <c r="Y153" i="29"/>
  <c r="Y143" i="29"/>
  <c r="Y159" i="29"/>
  <c r="Y162" i="29"/>
  <c r="Y109" i="29"/>
  <c r="AC26" i="29"/>
  <c r="Z28" i="29"/>
  <c r="Z31" i="29"/>
  <c r="Z32" i="29"/>
  <c r="M32" i="29"/>
  <c r="N32" i="29" s="1"/>
  <c r="O6" i="29"/>
  <c r="AF6" i="29" s="1"/>
  <c r="I8" i="29"/>
  <c r="O8" i="29"/>
  <c r="V12" i="29"/>
  <c r="O18" i="29"/>
  <c r="AF18" i="29" s="1"/>
  <c r="AF21" i="29"/>
  <c r="S21" i="29"/>
  <c r="U21" i="29" s="1"/>
  <c r="Y21" i="29"/>
  <c r="T23" i="29"/>
  <c r="V23" i="29" s="1"/>
  <c r="P23" i="29"/>
  <c r="Y24" i="29"/>
  <c r="Y25" i="29"/>
  <c r="Z25" i="29"/>
  <c r="P27" i="29"/>
  <c r="S30" i="29"/>
  <c r="AC31" i="29"/>
  <c r="Y34" i="29"/>
  <c r="Y35" i="29"/>
  <c r="O36" i="29"/>
  <c r="AF36" i="29" s="1"/>
  <c r="O38" i="29"/>
  <c r="AF38" i="29" s="1"/>
  <c r="I40" i="29"/>
  <c r="O40" i="29"/>
  <c r="O50" i="29"/>
  <c r="AF50" i="29" s="1"/>
  <c r="AF53" i="29"/>
  <c r="S53" i="29"/>
  <c r="U53" i="29" s="1"/>
  <c r="Y53" i="29"/>
  <c r="M55" i="29"/>
  <c r="N55" i="29" s="1"/>
  <c r="Y56" i="29"/>
  <c r="Y57" i="29"/>
  <c r="Z57" i="29"/>
  <c r="P59" i="29"/>
  <c r="S62" i="29"/>
  <c r="U62" i="29" s="1"/>
  <c r="Y62" i="29"/>
  <c r="AC63" i="29"/>
  <c r="U63" i="29"/>
  <c r="Y66" i="29"/>
  <c r="Y67" i="29"/>
  <c r="O68" i="29"/>
  <c r="AF68" i="29" s="1"/>
  <c r="O70" i="29"/>
  <c r="AF70" i="29" s="1"/>
  <c r="I72" i="29"/>
  <c r="O72" i="29"/>
  <c r="V76" i="29"/>
  <c r="O82" i="29"/>
  <c r="AF82" i="29" s="1"/>
  <c r="O86" i="29"/>
  <c r="AF86" i="29" s="1"/>
  <c r="Z88" i="29"/>
  <c r="M88" i="29"/>
  <c r="N88" i="29" s="1"/>
  <c r="Y89" i="29"/>
  <c r="Z89" i="29"/>
  <c r="O92" i="29"/>
  <c r="I92" i="29"/>
  <c r="Y93" i="29"/>
  <c r="AC100" i="29"/>
  <c r="Z106" i="29"/>
  <c r="AC113" i="29"/>
  <c r="Z120" i="29"/>
  <c r="AF129" i="29"/>
  <c r="S129" i="29"/>
  <c r="U129" i="29" s="1"/>
  <c r="Y138" i="29"/>
  <c r="AC140" i="29"/>
  <c r="P142" i="29"/>
  <c r="T142" i="29"/>
  <c r="V142" i="29" s="1"/>
  <c r="S158" i="29"/>
  <c r="U158" i="29" s="1"/>
  <c r="AF158" i="29"/>
  <c r="AF12" i="29"/>
  <c r="S12" i="29"/>
  <c r="U12" i="29" s="1"/>
  <c r="Z21" i="29"/>
  <c r="Y28" i="29"/>
  <c r="Z30" i="29"/>
  <c r="Z35" i="29"/>
  <c r="T37" i="29"/>
  <c r="V37" i="29" s="1"/>
  <c r="P37" i="29"/>
  <c r="AF44" i="29"/>
  <c r="S44" i="29"/>
  <c r="U44" i="29" s="1"/>
  <c r="Z44" i="29"/>
  <c r="Z47" i="29"/>
  <c r="M48" i="29"/>
  <c r="N48" i="29" s="1"/>
  <c r="Z48" i="29"/>
  <c r="Z50" i="29"/>
  <c r="O51" i="29"/>
  <c r="AF51" i="29" s="1"/>
  <c r="Z53" i="29"/>
  <c r="Y60" i="29"/>
  <c r="U60" i="29"/>
  <c r="V61" i="29"/>
  <c r="Z67" i="29"/>
  <c r="T69" i="29"/>
  <c r="V69" i="29" s="1"/>
  <c r="P69" i="29"/>
  <c r="AC73" i="29"/>
  <c r="AC74" i="29"/>
  <c r="S74" i="29"/>
  <c r="U74" i="29" s="1"/>
  <c r="S76" i="29"/>
  <c r="U76" i="29" s="1"/>
  <c r="Z76" i="29"/>
  <c r="Z79" i="29"/>
  <c r="M80" i="29"/>
  <c r="N80" i="29" s="1"/>
  <c r="Z82" i="29"/>
  <c r="O83" i="29"/>
  <c r="AF83" i="29" s="1"/>
  <c r="Y88" i="29"/>
  <c r="Y90" i="29"/>
  <c r="O93" i="29"/>
  <c r="I93" i="29"/>
  <c r="AC93" i="29"/>
  <c r="Y94" i="29"/>
  <c r="S99" i="29"/>
  <c r="AF99" i="29"/>
  <c r="AC99" i="29"/>
  <c r="S100" i="29"/>
  <c r="U100" i="29" s="1"/>
  <c r="Y104" i="29"/>
  <c r="Z110" i="29"/>
  <c r="M110" i="29"/>
  <c r="N110" i="29" s="1"/>
  <c r="AC111" i="29"/>
  <c r="AC112" i="29"/>
  <c r="S113" i="29"/>
  <c r="U113" i="29" s="1"/>
  <c r="Y120" i="29"/>
  <c r="Y121" i="29"/>
  <c r="M124" i="29"/>
  <c r="N124" i="29" s="1"/>
  <c r="Z124" i="29"/>
  <c r="Y131" i="29"/>
  <c r="T136" i="29"/>
  <c r="V136" i="29" s="1"/>
  <c r="P136" i="29"/>
  <c r="T144" i="29"/>
  <c r="V144" i="29" s="1"/>
  <c r="P144" i="29"/>
  <c r="Z146" i="29"/>
  <c r="AC147" i="29"/>
  <c r="AC169" i="29"/>
  <c r="Y192" i="29"/>
  <c r="Z16" i="29"/>
  <c r="M16" i="29"/>
  <c r="N16" i="29" s="1"/>
  <c r="U6" i="29"/>
  <c r="AF13" i="29"/>
  <c r="S13" i="29"/>
  <c r="U13" i="29" s="1"/>
  <c r="Y13" i="29"/>
  <c r="T14" i="29"/>
  <c r="V14" i="29" s="1"/>
  <c r="M15" i="29"/>
  <c r="N15" i="29" s="1"/>
  <c r="Y16" i="29"/>
  <c r="Y17" i="29"/>
  <c r="Z17" i="29"/>
  <c r="S22" i="29"/>
  <c r="U22" i="29" s="1"/>
  <c r="Y22" i="29"/>
  <c r="Y26" i="29"/>
  <c r="Y27" i="29"/>
  <c r="O30" i="29"/>
  <c r="AF30" i="29" s="1"/>
  <c r="Y31" i="29"/>
  <c r="I32" i="29"/>
  <c r="O32" i="29"/>
  <c r="O42" i="29"/>
  <c r="AF42" i="29" s="1"/>
  <c r="AC44" i="29"/>
  <c r="AF45" i="29"/>
  <c r="S45" i="29"/>
  <c r="U45" i="29" s="1"/>
  <c r="Y45" i="29"/>
  <c r="M47" i="29"/>
  <c r="N47" i="29" s="1"/>
  <c r="Y48" i="29"/>
  <c r="Y49" i="29"/>
  <c r="Z49" i="29"/>
  <c r="AC53" i="29"/>
  <c r="S54" i="29"/>
  <c r="U54" i="29" s="1"/>
  <c r="AC55" i="29"/>
  <c r="Y58" i="29"/>
  <c r="Y59" i="29"/>
  <c r="O60" i="29"/>
  <c r="AF60" i="29" s="1"/>
  <c r="O62" i="29"/>
  <c r="AF62" i="29" s="1"/>
  <c r="I64" i="29"/>
  <c r="O64" i="29"/>
  <c r="P66" i="29"/>
  <c r="U70" i="29"/>
  <c r="M70" i="29"/>
  <c r="N70" i="29" s="1"/>
  <c r="O74" i="29"/>
  <c r="AF74" i="29" s="1"/>
  <c r="AC76" i="29"/>
  <c r="S77" i="29"/>
  <c r="U77" i="29" s="1"/>
  <c r="Y77" i="29"/>
  <c r="M79" i="29"/>
  <c r="N79" i="29" s="1"/>
  <c r="Y80" i="29"/>
  <c r="Y81" i="29"/>
  <c r="Z81" i="29"/>
  <c r="T85" i="29"/>
  <c r="V85" i="29" s="1"/>
  <c r="P85" i="29"/>
  <c r="Y86" i="29"/>
  <c r="U86" i="29"/>
  <c r="T87" i="29"/>
  <c r="V87" i="29" s="1"/>
  <c r="P87" i="29"/>
  <c r="S89" i="29"/>
  <c r="U89" i="29" s="1"/>
  <c r="P91" i="29"/>
  <c r="T91" i="29"/>
  <c r="V91" i="29" s="1"/>
  <c r="AC94" i="29"/>
  <c r="Y95" i="29"/>
  <c r="AC97" i="29"/>
  <c r="O98" i="29"/>
  <c r="I98" i="29"/>
  <c r="Y103" i="29"/>
  <c r="T103" i="29"/>
  <c r="V103" i="29" s="1"/>
  <c r="P103" i="29"/>
  <c r="O104" i="29"/>
  <c r="AF104" i="29" s="1"/>
  <c r="T106" i="29"/>
  <c r="Y107" i="29"/>
  <c r="AC108" i="29"/>
  <c r="AC109" i="29"/>
  <c r="Y110" i="29"/>
  <c r="Z114" i="29"/>
  <c r="U116" i="29"/>
  <c r="T117" i="29"/>
  <c r="V117" i="29" s="1"/>
  <c r="P117" i="29"/>
  <c r="T119" i="29"/>
  <c r="V119" i="29" s="1"/>
  <c r="P119" i="29"/>
  <c r="AC121" i="29"/>
  <c r="Z123" i="29"/>
  <c r="M123" i="29"/>
  <c r="N123" i="29" s="1"/>
  <c r="Y124" i="29"/>
  <c r="U124" i="29"/>
  <c r="AF127" i="29"/>
  <c r="S127" i="29"/>
  <c r="U127" i="29" s="1"/>
  <c r="Z127" i="29"/>
  <c r="P131" i="29"/>
  <c r="T131" i="29"/>
  <c r="V131" i="29" s="1"/>
  <c r="AC133" i="29"/>
  <c r="AC139" i="29"/>
  <c r="Z148" i="29"/>
  <c r="AC184" i="29"/>
  <c r="Z45" i="29"/>
  <c r="Y84" i="29"/>
  <c r="P118" i="29"/>
  <c r="T118" i="29"/>
  <c r="V118" i="29" s="1"/>
  <c r="Y123" i="29"/>
  <c r="AC126" i="29"/>
  <c r="Z128" i="29"/>
  <c r="Y129" i="29"/>
  <c r="AC150" i="29"/>
  <c r="Y154" i="29"/>
  <c r="T154" i="29"/>
  <c r="V154" i="29" s="1"/>
  <c r="P154" i="29"/>
  <c r="Z156" i="29"/>
  <c r="Z164" i="29"/>
  <c r="AF181" i="29"/>
  <c r="S181" i="29"/>
  <c r="U181" i="29" s="1"/>
  <c r="Z8" i="29"/>
  <c r="M8" i="29"/>
  <c r="N8" i="29" s="1"/>
  <c r="Z92" i="29"/>
  <c r="M92" i="29"/>
  <c r="N92" i="29" s="1"/>
  <c r="O94" i="29"/>
  <c r="I94" i="29"/>
  <c r="T101" i="29"/>
  <c r="V101" i="29" s="1"/>
  <c r="P101" i="29"/>
  <c r="T102" i="29"/>
  <c r="V102" i="29" s="1"/>
  <c r="P102" i="29"/>
  <c r="AC197" i="29"/>
  <c r="AC190" i="29"/>
  <c r="AC201" i="29"/>
  <c r="AC183" i="29"/>
  <c r="AC167" i="29"/>
  <c r="AC158" i="29"/>
  <c r="AC155" i="29"/>
  <c r="AC149" i="29"/>
  <c r="AC134" i="29"/>
  <c r="AC171" i="29"/>
  <c r="AC151" i="29"/>
  <c r="AC129" i="29"/>
  <c r="AC116" i="29"/>
  <c r="AC176" i="29"/>
  <c r="AC160" i="29"/>
  <c r="AC145" i="29"/>
  <c r="AC137" i="29"/>
  <c r="AC135" i="29"/>
  <c r="AC187" i="29"/>
  <c r="AC157" i="29"/>
  <c r="AC166" i="29"/>
  <c r="AC163" i="29"/>
  <c r="AC153" i="29"/>
  <c r="AC181" i="29"/>
  <c r="AC174" i="29"/>
  <c r="AC192" i="29"/>
  <c r="AC168" i="29"/>
  <c r="AC128" i="29"/>
  <c r="AC195" i="29"/>
  <c r="AC165" i="29"/>
  <c r="AC144" i="29"/>
  <c r="AC142" i="29"/>
  <c r="I3" i="29"/>
  <c r="O3" i="29"/>
  <c r="Y5" i="29"/>
  <c r="M7" i="29"/>
  <c r="N7" i="29" s="1"/>
  <c r="Y9" i="29"/>
  <c r="P11" i="29"/>
  <c r="U30" i="29"/>
  <c r="AC68" i="29"/>
  <c r="Y69" i="29"/>
  <c r="M71" i="29"/>
  <c r="N71" i="29" s="1"/>
  <c r="Y72" i="29"/>
  <c r="Y73" i="29"/>
  <c r="AF78" i="29"/>
  <c r="S78" i="29"/>
  <c r="U78" i="29" s="1"/>
  <c r="Y78" i="29"/>
  <c r="AC79" i="29"/>
  <c r="Y82" i="29"/>
  <c r="Y83" i="29"/>
  <c r="P84" i="29"/>
  <c r="V86" i="29"/>
  <c r="AC87" i="29"/>
  <c r="AC88" i="29"/>
  <c r="AC90" i="29"/>
  <c r="Z90" i="29"/>
  <c r="Y92" i="29"/>
  <c r="O95" i="29"/>
  <c r="I95" i="29"/>
  <c r="Y99" i="29"/>
  <c r="M100" i="29"/>
  <c r="N100" i="29" s="1"/>
  <c r="AC104" i="29"/>
  <c r="Z104" i="29"/>
  <c r="Y105" i="29"/>
  <c r="S108" i="29"/>
  <c r="U108" i="29" s="1"/>
  <c r="AC110" i="29"/>
  <c r="Z113" i="29"/>
  <c r="P114" i="29"/>
  <c r="Z118" i="29"/>
  <c r="AC120" i="29"/>
  <c r="AC125" i="29"/>
  <c r="T129" i="29"/>
  <c r="P129" i="29"/>
  <c r="AC132" i="29"/>
  <c r="T143" i="29"/>
  <c r="V143" i="29" s="1"/>
  <c r="P143" i="29"/>
  <c r="AC161" i="29"/>
  <c r="T29" i="29"/>
  <c r="V29" i="29" s="1"/>
  <c r="P29" i="29"/>
  <c r="S36" i="29"/>
  <c r="U36" i="29" s="1"/>
  <c r="Z36" i="29"/>
  <c r="Z39" i="29"/>
  <c r="Z40" i="29"/>
  <c r="M40" i="29"/>
  <c r="N40" i="29" s="1"/>
  <c r="Y50" i="29"/>
  <c r="O54" i="29"/>
  <c r="AF54" i="29" s="1"/>
  <c r="V45" i="29"/>
  <c r="AC48" i="29"/>
  <c r="Z51" i="29"/>
  <c r="P52" i="29"/>
  <c r="Z69" i="29"/>
  <c r="AC70" i="29"/>
  <c r="Y76" i="29"/>
  <c r="V77" i="29"/>
  <c r="AC80" i="29"/>
  <c r="Z83" i="29"/>
  <c r="AC83" i="29"/>
  <c r="Y85" i="29"/>
  <c r="AC86" i="29"/>
  <c r="Y87" i="29"/>
  <c r="I88" i="29"/>
  <c r="O88" i="29"/>
  <c r="I90" i="29"/>
  <c r="O90" i="29"/>
  <c r="Y91" i="29"/>
  <c r="Z98" i="29"/>
  <c r="M98" i="29"/>
  <c r="N98" i="29" s="1"/>
  <c r="Y100" i="29"/>
  <c r="AC103" i="29"/>
  <c r="S104" i="29"/>
  <c r="U104" i="29" s="1"/>
  <c r="S106" i="29"/>
  <c r="U106" i="29" s="1"/>
  <c r="AF106" i="29"/>
  <c r="P113" i="29"/>
  <c r="T113" i="29"/>
  <c r="V113" i="29" s="1"/>
  <c r="AC115" i="29"/>
  <c r="Y115" i="29"/>
  <c r="AC118" i="29"/>
  <c r="AC123" i="29"/>
  <c r="I125" i="29"/>
  <c r="O125" i="29"/>
  <c r="S126" i="29"/>
  <c r="U126" i="29" s="1"/>
  <c r="AF126" i="29"/>
  <c r="AC130" i="29"/>
  <c r="AC131" i="29"/>
  <c r="AC136" i="29"/>
  <c r="T137" i="29"/>
  <c r="V137" i="29" s="1"/>
  <c r="P137" i="29"/>
  <c r="AC141" i="29"/>
  <c r="Y141" i="29"/>
  <c r="S142" i="29"/>
  <c r="T145" i="29"/>
  <c r="V145" i="29" s="1"/>
  <c r="P145" i="29"/>
  <c r="AC152" i="29"/>
  <c r="Y160" i="29"/>
  <c r="P160" i="29"/>
  <c r="T160" i="29"/>
  <c r="V160" i="29" s="1"/>
  <c r="T167" i="29"/>
  <c r="P167" i="29"/>
  <c r="Z180" i="29"/>
  <c r="T185" i="29"/>
  <c r="V185" i="29" s="1"/>
  <c r="P185" i="29"/>
  <c r="Z87" i="29"/>
  <c r="Y97" i="29"/>
  <c r="Z105" i="29"/>
  <c r="Y112" i="29"/>
  <c r="U115" i="29"/>
  <c r="Z138" i="29"/>
  <c r="U139" i="29"/>
  <c r="Y140" i="29"/>
  <c r="M140" i="29"/>
  <c r="N140" i="29" s="1"/>
  <c r="M146" i="29"/>
  <c r="N146" i="29" s="1"/>
  <c r="P148" i="29"/>
  <c r="AF155" i="29"/>
  <c r="I162" i="29"/>
  <c r="O162" i="29"/>
  <c r="Y165" i="29"/>
  <c r="Z165" i="29"/>
  <c r="V167" i="29"/>
  <c r="Y170" i="29"/>
  <c r="Y173" i="29"/>
  <c r="Y176" i="29"/>
  <c r="O182" i="29"/>
  <c r="AF182" i="29" s="1"/>
  <c r="I191" i="29"/>
  <c r="Z103" i="29" s="1"/>
  <c r="AC193" i="29"/>
  <c r="AC194" i="29"/>
  <c r="O196" i="29"/>
  <c r="I196" i="29"/>
  <c r="S198" i="29"/>
  <c r="AF199" i="29"/>
  <c r="T204" i="29"/>
  <c r="P204" i="29"/>
  <c r="Y206" i="29"/>
  <c r="U206" i="29"/>
  <c r="M206" i="29"/>
  <c r="N206" i="29" s="1"/>
  <c r="Z206" i="29"/>
  <c r="P207" i="29"/>
  <c r="T215" i="29"/>
  <c r="P215" i="29"/>
  <c r="O7" i="29"/>
  <c r="AF7" i="29" s="1"/>
  <c r="O47" i="29"/>
  <c r="AF47" i="29" s="1"/>
  <c r="M49" i="29"/>
  <c r="N49" i="29" s="1"/>
  <c r="V50" i="29"/>
  <c r="O55" i="29"/>
  <c r="AF55" i="29" s="1"/>
  <c r="M57" i="29"/>
  <c r="N57" i="29" s="1"/>
  <c r="V58" i="29"/>
  <c r="O63" i="29"/>
  <c r="AF63" i="29" s="1"/>
  <c r="M65" i="29"/>
  <c r="N65" i="29" s="1"/>
  <c r="V66" i="29"/>
  <c r="O71" i="29"/>
  <c r="AF71" i="29" s="1"/>
  <c r="M73" i="29"/>
  <c r="N73" i="29" s="1"/>
  <c r="V74" i="29"/>
  <c r="O79" i="29"/>
  <c r="AF79" i="29" s="1"/>
  <c r="M81" i="29"/>
  <c r="N81" i="29" s="1"/>
  <c r="V82" i="29"/>
  <c r="O87" i="29"/>
  <c r="AF87" i="29" s="1"/>
  <c r="M89" i="29"/>
  <c r="N89" i="29" s="1"/>
  <c r="V90" i="29"/>
  <c r="Y96" i="29"/>
  <c r="M97" i="29"/>
  <c r="N97" i="29" s="1"/>
  <c r="M105" i="29"/>
  <c r="N105" i="29" s="1"/>
  <c r="AC106" i="29"/>
  <c r="I107" i="29"/>
  <c r="Z112" i="29"/>
  <c r="O113" i="29"/>
  <c r="AF113" i="29" s="1"/>
  <c r="M115" i="29"/>
  <c r="N115" i="29" s="1"/>
  <c r="O120" i="29"/>
  <c r="AF120" i="29" s="1"/>
  <c r="Z122" i="29"/>
  <c r="V125" i="29"/>
  <c r="I133" i="29"/>
  <c r="Z151" i="29" s="1"/>
  <c r="Y134" i="29"/>
  <c r="U134" i="29"/>
  <c r="P135" i="29"/>
  <c r="I141" i="29"/>
  <c r="Y142" i="29"/>
  <c r="U142" i="29"/>
  <c r="Y147" i="29"/>
  <c r="AC148" i="29"/>
  <c r="S148" i="29"/>
  <c r="U148" i="29" s="1"/>
  <c r="V149" i="29"/>
  <c r="Z150" i="29"/>
  <c r="Y155" i="29"/>
  <c r="Z155" i="29"/>
  <c r="I156" i="29"/>
  <c r="Z132" i="29" s="1"/>
  <c r="Y158" i="29"/>
  <c r="M158" i="29"/>
  <c r="N158" i="29" s="1"/>
  <c r="Z158" i="29"/>
  <c r="O160" i="29"/>
  <c r="AF160" i="29" s="1"/>
  <c r="P164" i="29"/>
  <c r="V166" i="29"/>
  <c r="Y171" i="29"/>
  <c r="Z171" i="29"/>
  <c r="M172" i="29"/>
  <c r="N172" i="29" s="1"/>
  <c r="O174" i="29"/>
  <c r="AC175" i="29"/>
  <c r="P176" i="29"/>
  <c r="P182" i="29"/>
  <c r="Y188" i="29"/>
  <c r="M188" i="29"/>
  <c r="N188" i="29" s="1"/>
  <c r="Z188" i="29"/>
  <c r="O190" i="29"/>
  <c r="AF190" i="29" s="1"/>
  <c r="T208" i="29"/>
  <c r="P208" i="29"/>
  <c r="T226" i="29"/>
  <c r="P226" i="29"/>
  <c r="I118" i="29"/>
  <c r="Z144" i="29" s="1"/>
  <c r="M120" i="29"/>
  <c r="N120" i="29" s="1"/>
  <c r="Y122" i="29"/>
  <c r="Y126" i="29"/>
  <c r="M126" i="29"/>
  <c r="N126" i="29" s="1"/>
  <c r="AC127" i="29"/>
  <c r="T133" i="29"/>
  <c r="M9" i="29"/>
  <c r="N9" i="29" s="1"/>
  <c r="V10" i="29"/>
  <c r="O15" i="29"/>
  <c r="AF15" i="29" s="1"/>
  <c r="M17" i="29"/>
  <c r="N17" i="29" s="1"/>
  <c r="V18" i="29"/>
  <c r="O23" i="29"/>
  <c r="AF23" i="29" s="1"/>
  <c r="M25" i="29"/>
  <c r="N25" i="29" s="1"/>
  <c r="V26" i="29"/>
  <c r="O31" i="29"/>
  <c r="AF31" i="29" s="1"/>
  <c r="M33" i="29"/>
  <c r="N33" i="29" s="1"/>
  <c r="V34" i="29"/>
  <c r="O39" i="29"/>
  <c r="AF39" i="29" s="1"/>
  <c r="M41" i="29"/>
  <c r="N41" i="29" s="1"/>
  <c r="V42" i="29"/>
  <c r="M96" i="29"/>
  <c r="N96" i="29" s="1"/>
  <c r="AC98" i="29"/>
  <c r="Y117" i="29"/>
  <c r="Y119" i="29"/>
  <c r="O121" i="29"/>
  <c r="AF121" i="29" s="1"/>
  <c r="V121" i="29"/>
  <c r="U123" i="29"/>
  <c r="Z133" i="29"/>
  <c r="O134" i="29"/>
  <c r="AF134" i="29" s="1"/>
  <c r="P149" i="29"/>
  <c r="M152" i="29"/>
  <c r="N152" i="29" s="1"/>
  <c r="M155" i="29"/>
  <c r="N155" i="29" s="1"/>
  <c r="Y163" i="29"/>
  <c r="AC164" i="29"/>
  <c r="V165" i="29"/>
  <c r="V168" i="29"/>
  <c r="P170" i="29"/>
  <c r="M171" i="29"/>
  <c r="N171" i="29" s="1"/>
  <c r="Y172" i="29"/>
  <c r="I174" i="29"/>
  <c r="M177" i="29"/>
  <c r="N177" i="29" s="1"/>
  <c r="M178" i="29"/>
  <c r="N178" i="29" s="1"/>
  <c r="V184" i="29"/>
  <c r="I186" i="29"/>
  <c r="O186" i="29"/>
  <c r="O189" i="29"/>
  <c r="AF189" i="29" s="1"/>
  <c r="S205" i="29"/>
  <c r="U205" i="29" s="1"/>
  <c r="T225" i="29"/>
  <c r="P225" i="29"/>
  <c r="I154" i="29"/>
  <c r="O154" i="29"/>
  <c r="S160" i="29"/>
  <c r="U160" i="29" s="1"/>
  <c r="T161" i="29"/>
  <c r="V161" i="29" s="1"/>
  <c r="P161" i="29"/>
  <c r="Y181" i="29"/>
  <c r="AC182" i="29"/>
  <c r="AF185" i="29"/>
  <c r="Y190" i="29"/>
  <c r="U190" i="29"/>
  <c r="Y194" i="29"/>
  <c r="M196" i="29"/>
  <c r="N196" i="29" s="1"/>
  <c r="Z196" i="29"/>
  <c r="V196" i="29"/>
  <c r="T197" i="29"/>
  <c r="P197" i="29"/>
  <c r="T201" i="29"/>
  <c r="P201" i="29"/>
  <c r="U203" i="29"/>
  <c r="Y203" i="29"/>
  <c r="Z203" i="29"/>
  <c r="M203" i="29"/>
  <c r="N203" i="29" s="1"/>
  <c r="V203" i="29"/>
  <c r="T218" i="29"/>
  <c r="P218" i="29"/>
  <c r="AC146" i="29"/>
  <c r="Z147" i="29"/>
  <c r="M147" i="29"/>
  <c r="N147" i="29" s="1"/>
  <c r="Z157" i="29"/>
  <c r="O96" i="29"/>
  <c r="AF96" i="29" s="1"/>
  <c r="U99" i="29"/>
  <c r="U102" i="29"/>
  <c r="Y102" i="29"/>
  <c r="V106" i="29"/>
  <c r="Z107" i="29"/>
  <c r="V107" i="29"/>
  <c r="S120" i="29"/>
  <c r="U120" i="29" s="1"/>
  <c r="AC122" i="29"/>
  <c r="O128" i="29"/>
  <c r="AF128" i="29" s="1"/>
  <c r="U131" i="29"/>
  <c r="Z131" i="29"/>
  <c r="O132" i="29"/>
  <c r="AF132" i="29" s="1"/>
  <c r="V133" i="29"/>
  <c r="Z137" i="29"/>
  <c r="AC138" i="29"/>
  <c r="Z145" i="29"/>
  <c r="I146" i="29"/>
  <c r="O146" i="29"/>
  <c r="I151" i="29"/>
  <c r="Y156" i="29"/>
  <c r="M156" i="29"/>
  <c r="N156" i="29" s="1"/>
  <c r="M162" i="29"/>
  <c r="N162" i="29" s="1"/>
  <c r="S167" i="29"/>
  <c r="U167" i="29" s="1"/>
  <c r="O168" i="29"/>
  <c r="AF168" i="29" s="1"/>
  <c r="I170" i="29"/>
  <c r="Z166" i="29" s="1"/>
  <c r="O170" i="29"/>
  <c r="U171" i="29"/>
  <c r="AF176" i="29"/>
  <c r="S176" i="29"/>
  <c r="U176" i="29" s="1"/>
  <c r="O184" i="29"/>
  <c r="AF184" i="29" s="1"/>
  <c r="Z185" i="29"/>
  <c r="AC188" i="29"/>
  <c r="V188" i="29"/>
  <c r="AC189" i="29"/>
  <c r="Y196" i="29"/>
  <c r="T199" i="29"/>
  <c r="P199" i="29"/>
  <c r="O200" i="29"/>
  <c r="AF200" i="29" s="1"/>
  <c r="AF206" i="29"/>
  <c r="O207" i="29"/>
  <c r="I207" i="29"/>
  <c r="T213" i="29"/>
  <c r="P213" i="29"/>
  <c r="P246" i="29"/>
  <c r="T246" i="29"/>
  <c r="T258" i="29"/>
  <c r="P258" i="29"/>
  <c r="V135" i="29"/>
  <c r="I138" i="29"/>
  <c r="Z139" i="29" s="1"/>
  <c r="O138" i="29"/>
  <c r="S144" i="29"/>
  <c r="U144" i="29" s="1"/>
  <c r="Y150" i="29"/>
  <c r="U150" i="29"/>
  <c r="O150" i="29"/>
  <c r="AF150" i="29" s="1"/>
  <c r="Z163" i="29"/>
  <c r="M163" i="29"/>
  <c r="N163" i="29" s="1"/>
  <c r="Z169" i="29"/>
  <c r="AC172" i="29"/>
  <c r="AC173" i="29"/>
  <c r="Y174" i="29"/>
  <c r="M174" i="29"/>
  <c r="N174" i="29" s="1"/>
  <c r="Z174" i="29"/>
  <c r="AC177" i="29"/>
  <c r="AC178" i="29"/>
  <c r="AC179" i="29"/>
  <c r="Z186" i="29"/>
  <c r="S189" i="29"/>
  <c r="U189" i="29" s="1"/>
  <c r="V190" i="29"/>
  <c r="T191" i="29"/>
  <c r="P191" i="29"/>
  <c r="T192" i="29"/>
  <c r="P192" i="29"/>
  <c r="U195" i="29"/>
  <c r="Y195" i="29"/>
  <c r="Z195" i="29"/>
  <c r="M195" i="29"/>
  <c r="N195" i="29" s="1"/>
  <c r="O204" i="29"/>
  <c r="I204" i="29"/>
  <c r="S209" i="29"/>
  <c r="U209" i="29" s="1"/>
  <c r="AF209" i="29"/>
  <c r="T223" i="29"/>
  <c r="P223" i="29"/>
  <c r="S96" i="29"/>
  <c r="U96" i="29" s="1"/>
  <c r="Z99" i="29"/>
  <c r="I112" i="29"/>
  <c r="O112" i="29"/>
  <c r="AC114" i="29"/>
  <c r="Y116" i="29"/>
  <c r="M116" i="29"/>
  <c r="N116" i="29" s="1"/>
  <c r="S128" i="29"/>
  <c r="U128" i="29" s="1"/>
  <c r="V129" i="29"/>
  <c r="I130" i="29"/>
  <c r="Z80" i="29" s="1"/>
  <c r="O130" i="29"/>
  <c r="Z134" i="29"/>
  <c r="S136" i="29"/>
  <c r="U136" i="29" s="1"/>
  <c r="Z140" i="29"/>
  <c r="Y148" i="29"/>
  <c r="AF152" i="29"/>
  <c r="S152" i="29"/>
  <c r="U152" i="29" s="1"/>
  <c r="Z154" i="29"/>
  <c r="Z160" i="29"/>
  <c r="O163" i="29"/>
  <c r="AF163" i="29" s="1"/>
  <c r="T165" i="29"/>
  <c r="Y166" i="29"/>
  <c r="U166" i="29"/>
  <c r="O172" i="29"/>
  <c r="I172" i="29"/>
  <c r="Z178" i="29"/>
  <c r="I183" i="29"/>
  <c r="Y184" i="29"/>
  <c r="I188" i="29"/>
  <c r="Z190" i="29"/>
  <c r="O192" i="29"/>
  <c r="AF192" i="29" s="1"/>
  <c r="AC198" i="29"/>
  <c r="AC200" i="29"/>
  <c r="P222" i="29"/>
  <c r="T222" i="29"/>
  <c r="Y149" i="29"/>
  <c r="Z149" i="29"/>
  <c r="V151" i="29"/>
  <c r="AC156" i="29"/>
  <c r="O157" i="29"/>
  <c r="AF157" i="29" s="1"/>
  <c r="AC159" i="29"/>
  <c r="P159" i="29"/>
  <c r="AC162" i="29"/>
  <c r="P166" i="29"/>
  <c r="S168" i="29"/>
  <c r="U168" i="29" s="1"/>
  <c r="Y168" i="29"/>
  <c r="T169" i="29"/>
  <c r="V169" i="29" s="1"/>
  <c r="P169" i="29"/>
  <c r="Z170" i="29"/>
  <c r="O171" i="29"/>
  <c r="AF171" i="29" s="1"/>
  <c r="Z173" i="29"/>
  <c r="T175" i="29"/>
  <c r="V175" i="29" s="1"/>
  <c r="P175" i="29"/>
  <c r="Z176" i="29"/>
  <c r="T186" i="29"/>
  <c r="V186" i="29" s="1"/>
  <c r="P186" i="29"/>
  <c r="Y187" i="29"/>
  <c r="Z187" i="29"/>
  <c r="V187" i="29"/>
  <c r="AC196" i="29"/>
  <c r="S200" i="29"/>
  <c r="U200" i="29" s="1"/>
  <c r="O205" i="29"/>
  <c r="AF205" i="29" s="1"/>
  <c r="T212" i="29"/>
  <c r="P212" i="29"/>
  <c r="T220" i="29"/>
  <c r="P220" i="29"/>
  <c r="V173" i="29"/>
  <c r="I178" i="29"/>
  <c r="O178" i="29"/>
  <c r="AC180" i="29"/>
  <c r="Y182" i="29"/>
  <c r="U182" i="29"/>
  <c r="S184" i="29"/>
  <c r="U184" i="29" s="1"/>
  <c r="I194" i="29"/>
  <c r="Z153" i="29" s="1"/>
  <c r="O194" i="29"/>
  <c r="Z198" i="29"/>
  <c r="S201" i="29"/>
  <c r="U201" i="29" s="1"/>
  <c r="I210" i="29"/>
  <c r="Z91" i="29" s="1"/>
  <c r="O210" i="29"/>
  <c r="M211" i="29"/>
  <c r="N211" i="29" s="1"/>
  <c r="I212" i="29"/>
  <c r="V212" i="29"/>
  <c r="V219" i="29"/>
  <c r="P224" i="29"/>
  <c r="I226" i="29"/>
  <c r="O226" i="29"/>
  <c r="M227" i="29"/>
  <c r="N227" i="29" s="1"/>
  <c r="Z228" i="29"/>
  <c r="M228" i="29"/>
  <c r="N228" i="29" s="1"/>
  <c r="T230" i="29"/>
  <c r="S234" i="29"/>
  <c r="U234" i="29" s="1"/>
  <c r="Z235" i="29"/>
  <c r="M235" i="29"/>
  <c r="N235" i="29" s="1"/>
  <c r="V235" i="29"/>
  <c r="Y243" i="29"/>
  <c r="T243" i="29"/>
  <c r="P243" i="29"/>
  <c r="T256" i="29"/>
  <c r="P256" i="29"/>
  <c r="I259" i="29"/>
  <c r="Z263" i="29"/>
  <c r="M263" i="29"/>
  <c r="N263" i="29" s="1"/>
  <c r="V263" i="29"/>
  <c r="T276" i="29"/>
  <c r="P293" i="29"/>
  <c r="T293" i="29"/>
  <c r="Y108" i="29"/>
  <c r="Y118" i="29"/>
  <c r="O122" i="29"/>
  <c r="AF122" i="29" s="1"/>
  <c r="Y132" i="29"/>
  <c r="O148" i="29"/>
  <c r="AF148" i="29" s="1"/>
  <c r="AC154" i="29"/>
  <c r="Y164" i="29"/>
  <c r="M179" i="29"/>
  <c r="N179" i="29" s="1"/>
  <c r="O180" i="29"/>
  <c r="AF180" i="29" s="1"/>
  <c r="AC186" i="29"/>
  <c r="Y193" i="29"/>
  <c r="O195" i="29"/>
  <c r="AF195" i="29" s="1"/>
  <c r="AC199" i="29"/>
  <c r="Z212" i="29"/>
  <c r="U217" i="29"/>
  <c r="Y219" i="29"/>
  <c r="I230" i="29"/>
  <c r="Z237" i="29"/>
  <c r="M237" i="29"/>
  <c r="N237" i="29" s="1"/>
  <c r="M238" i="29"/>
  <c r="N238" i="29" s="1"/>
  <c r="T242" i="29"/>
  <c r="P242" i="29"/>
  <c r="U256" i="29"/>
  <c r="P257" i="29"/>
  <c r="T257" i="29"/>
  <c r="M260" i="29"/>
  <c r="N260" i="29" s="1"/>
  <c r="Z260" i="29"/>
  <c r="V260" i="29"/>
  <c r="P269" i="29"/>
  <c r="T269" i="29"/>
  <c r="T284" i="29"/>
  <c r="P284" i="29"/>
  <c r="T298" i="29"/>
  <c r="P298" i="29"/>
  <c r="S192" i="29"/>
  <c r="U192" i="29" s="1"/>
  <c r="T193" i="29"/>
  <c r="P193" i="29"/>
  <c r="AF197" i="29"/>
  <c r="S197" i="29"/>
  <c r="U197" i="29" s="1"/>
  <c r="Y198" i="29"/>
  <c r="U198" i="29"/>
  <c r="S208" i="29"/>
  <c r="U208" i="29" s="1"/>
  <c r="V208" i="29"/>
  <c r="T209" i="29"/>
  <c r="P209" i="29"/>
  <c r="S211" i="29"/>
  <c r="U211" i="29" s="1"/>
  <c r="S213" i="29"/>
  <c r="U213" i="29" s="1"/>
  <c r="Y214" i="29"/>
  <c r="U214" i="29"/>
  <c r="AF214" i="29"/>
  <c r="S215" i="29"/>
  <c r="U215" i="29" s="1"/>
  <c r="M216" i="29"/>
  <c r="N216" i="29" s="1"/>
  <c r="V217" i="29"/>
  <c r="AF224" i="29"/>
  <c r="S224" i="29"/>
  <c r="U224" i="29" s="1"/>
  <c r="V224" i="29"/>
  <c r="S227" i="29"/>
  <c r="U227" i="29" s="1"/>
  <c r="O228" i="29"/>
  <c r="AF228" i="29" s="1"/>
  <c r="Y234" i="29"/>
  <c r="T236" i="29"/>
  <c r="P236" i="29"/>
  <c r="I244" i="29"/>
  <c r="O244" i="29"/>
  <c r="P249" i="29"/>
  <c r="T249" i="29"/>
  <c r="Y260" i="29"/>
  <c r="U260" i="29"/>
  <c r="Y272" i="29"/>
  <c r="U272" i="29"/>
  <c r="P272" i="29"/>
  <c r="T272" i="29"/>
  <c r="S279" i="29"/>
  <c r="P285" i="29"/>
  <c r="T285" i="29"/>
  <c r="T294" i="29"/>
  <c r="P294" i="29"/>
  <c r="O216" i="29"/>
  <c r="AF216" i="29" s="1"/>
  <c r="O221" i="29"/>
  <c r="AF221" i="29" s="1"/>
  <c r="V222" i="29"/>
  <c r="Y224" i="29"/>
  <c r="P229" i="29"/>
  <c r="T229" i="29"/>
  <c r="I247" i="29"/>
  <c r="O247" i="29"/>
  <c r="Y250" i="29"/>
  <c r="V250" i="29"/>
  <c r="M250" i="29"/>
  <c r="N250" i="29" s="1"/>
  <c r="U266" i="29"/>
  <c r="Y266" i="29"/>
  <c r="T266" i="29"/>
  <c r="P266" i="29"/>
  <c r="Z275" i="29"/>
  <c r="M275" i="29"/>
  <c r="N275" i="29" s="1"/>
  <c r="V275" i="29"/>
  <c r="T286" i="29"/>
  <c r="P286" i="29"/>
  <c r="P289" i="29"/>
  <c r="T289" i="29"/>
  <c r="I202" i="29"/>
  <c r="Z179" i="29" s="1"/>
  <c r="O202" i="29"/>
  <c r="I218" i="29"/>
  <c r="O218" i="29"/>
  <c r="M219" i="29"/>
  <c r="N219" i="29" s="1"/>
  <c r="I220" i="29"/>
  <c r="Z108" i="29" s="1"/>
  <c r="Z222" i="29"/>
  <c r="I232" i="29"/>
  <c r="O232" i="29"/>
  <c r="O243" i="29"/>
  <c r="I243" i="29"/>
  <c r="S250" i="29"/>
  <c r="U250" i="29" s="1"/>
  <c r="I256" i="29"/>
  <c r="O256" i="29"/>
  <c r="T262" i="29"/>
  <c r="Z266" i="29"/>
  <c r="P270" i="29"/>
  <c r="Y275" i="29"/>
  <c r="U275" i="29"/>
  <c r="O164" i="29"/>
  <c r="AF164" i="29" s="1"/>
  <c r="AC170" i="29"/>
  <c r="Y180" i="29"/>
  <c r="AC191" i="29"/>
  <c r="Y201" i="29"/>
  <c r="Z204" i="29"/>
  <c r="Y211" i="29"/>
  <c r="Z220" i="29"/>
  <c r="Z227" i="29"/>
  <c r="S228" i="29"/>
  <c r="U228" i="29" s="1"/>
  <c r="AF231" i="29"/>
  <c r="I235" i="29"/>
  <c r="Z181" i="29" s="1"/>
  <c r="O238" i="29"/>
  <c r="I238" i="29"/>
  <c r="S239" i="29"/>
  <c r="U239" i="29" s="1"/>
  <c r="P240" i="29"/>
  <c r="M244" i="29"/>
  <c r="N244" i="29" s="1"/>
  <c r="V244" i="29"/>
  <c r="Z244" i="29"/>
  <c r="M254" i="29"/>
  <c r="N254" i="29" s="1"/>
  <c r="V254" i="29"/>
  <c r="AF261" i="29"/>
  <c r="T280" i="29"/>
  <c r="P280" i="29"/>
  <c r="P290" i="29"/>
  <c r="T290" i="29"/>
  <c r="S216" i="29"/>
  <c r="U216" i="29" s="1"/>
  <c r="T217" i="29"/>
  <c r="P217" i="29"/>
  <c r="S221" i="29"/>
  <c r="U221" i="29" s="1"/>
  <c r="Y222" i="29"/>
  <c r="U222" i="29"/>
  <c r="Z234" i="29"/>
  <c r="M234" i="29"/>
  <c r="N234" i="29" s="1"/>
  <c r="Z250" i="29"/>
  <c r="S283" i="29"/>
  <c r="AF283" i="29"/>
  <c r="P304" i="29"/>
  <c r="T304" i="29"/>
  <c r="I223" i="29"/>
  <c r="S241" i="29"/>
  <c r="U241" i="29" s="1"/>
  <c r="Z243" i="29"/>
  <c r="V243" i="29"/>
  <c r="M248" i="29"/>
  <c r="N248" i="29" s="1"/>
  <c r="V248" i="29"/>
  <c r="AF251" i="29"/>
  <c r="S253" i="29"/>
  <c r="AF253" i="29"/>
  <c r="Y254" i="29"/>
  <c r="T255" i="29"/>
  <c r="P255" i="29"/>
  <c r="S262" i="29"/>
  <c r="AF262" i="29"/>
  <c r="S271" i="29"/>
  <c r="AF271" i="29"/>
  <c r="P278" i="29"/>
  <c r="T278" i="29"/>
  <c r="AF240" i="29"/>
  <c r="S252" i="29"/>
  <c r="Z276" i="29"/>
  <c r="T281" i="29"/>
  <c r="Y282" i="29"/>
  <c r="AF284" i="29"/>
  <c r="S284" i="29"/>
  <c r="P292" i="29"/>
  <c r="T301" i="29"/>
  <c r="T305" i="29"/>
  <c r="Z307" i="29"/>
  <c r="M307" i="29"/>
  <c r="N307" i="29" s="1"/>
  <c r="T308" i="29"/>
  <c r="P308" i="29"/>
  <c r="Y330" i="29"/>
  <c r="U330" i="29"/>
  <c r="Z330" i="29"/>
  <c r="V330" i="29"/>
  <c r="S334" i="29"/>
  <c r="AF334" i="29"/>
  <c r="AF272" i="29"/>
  <c r="S272" i="29"/>
  <c r="Z282" i="29"/>
  <c r="Z303" i="29"/>
  <c r="M303" i="29"/>
  <c r="N303" i="29" s="1"/>
  <c r="U307" i="29"/>
  <c r="Y307" i="29"/>
  <c r="O307" i="29"/>
  <c r="AF307" i="29" s="1"/>
  <c r="U328" i="29"/>
  <c r="Y328" i="29"/>
  <c r="Z328" i="29"/>
  <c r="V328" i="29"/>
  <c r="T330" i="29"/>
  <c r="P330" i="29"/>
  <c r="T335" i="29"/>
  <c r="P335" i="29"/>
  <c r="V231" i="29"/>
  <c r="Z232" i="29"/>
  <c r="O236" i="29"/>
  <c r="AF236" i="29" s="1"/>
  <c r="V240" i="29"/>
  <c r="P251" i="29"/>
  <c r="Z252" i="29"/>
  <c r="Y258" i="29"/>
  <c r="M259" i="29"/>
  <c r="N259" i="29" s="1"/>
  <c r="AF260" i="29"/>
  <c r="S260" i="29"/>
  <c r="I266" i="29"/>
  <c r="P268" i="29"/>
  <c r="P274" i="29"/>
  <c r="I275" i="29"/>
  <c r="M282" i="29"/>
  <c r="N282" i="29" s="1"/>
  <c r="P283" i="29"/>
  <c r="Z284" i="29"/>
  <c r="AF285" i="29"/>
  <c r="O288" i="29"/>
  <c r="AF288" i="29" s="1"/>
  <c r="Y290" i="29"/>
  <c r="M291" i="29"/>
  <c r="N291" i="29" s="1"/>
  <c r="AF292" i="29"/>
  <c r="S292" i="29"/>
  <c r="U292" i="29"/>
  <c r="AF294" i="29"/>
  <c r="I298" i="29"/>
  <c r="P302" i="29"/>
  <c r="O303" i="29"/>
  <c r="AF303" i="29" s="1"/>
  <c r="P306" i="29"/>
  <c r="I324" i="29"/>
  <c r="M328" i="29"/>
  <c r="N328" i="29" s="1"/>
  <c r="T359" i="29"/>
  <c r="P359" i="29"/>
  <c r="T374" i="29"/>
  <c r="P374" i="29"/>
  <c r="Z240" i="29"/>
  <c r="T245" i="29"/>
  <c r="S248" i="29"/>
  <c r="U248" i="29" s="1"/>
  <c r="Z258" i="29"/>
  <c r="P271" i="29"/>
  <c r="O276" i="29"/>
  <c r="AF276" i="29" s="1"/>
  <c r="T277" i="29"/>
  <c r="AF280" i="29"/>
  <c r="S280" i="29"/>
  <c r="P288" i="29"/>
  <c r="Z290" i="29"/>
  <c r="AF291" i="29"/>
  <c r="V292" i="29"/>
  <c r="V298" i="29"/>
  <c r="S302" i="29"/>
  <c r="S306" i="29"/>
  <c r="P316" i="29"/>
  <c r="T316" i="29"/>
  <c r="M231" i="29"/>
  <c r="N231" i="29" s="1"/>
  <c r="S236" i="29"/>
  <c r="U236" i="29" s="1"/>
  <c r="I242" i="29"/>
  <c r="Z75" i="29" s="1"/>
  <c r="O264" i="29"/>
  <c r="AF264" i="29" s="1"/>
  <c r="T265" i="29"/>
  <c r="M267" i="29"/>
  <c r="N267" i="29" s="1"/>
  <c r="AF268" i="29"/>
  <c r="S268" i="29"/>
  <c r="U268" i="29"/>
  <c r="I274" i="29"/>
  <c r="O279" i="29"/>
  <c r="AF279" i="29" s="1"/>
  <c r="V280" i="29"/>
  <c r="V286" i="29"/>
  <c r="Z292" i="29"/>
  <c r="V295" i="29"/>
  <c r="O296" i="29"/>
  <c r="AF296" i="29" s="1"/>
  <c r="Y298" i="29"/>
  <c r="M299" i="29"/>
  <c r="N299" i="29" s="1"/>
  <c r="AF300" i="29"/>
  <c r="S300" i="29"/>
  <c r="U300" i="29"/>
  <c r="AF301" i="29"/>
  <c r="V302" i="29"/>
  <c r="U303" i="29"/>
  <c r="AF305" i="29"/>
  <c r="AF308" i="29"/>
  <c r="S308" i="29"/>
  <c r="S313" i="29"/>
  <c r="AF313" i="29"/>
  <c r="S314" i="29"/>
  <c r="AF314" i="29"/>
  <c r="P315" i="29"/>
  <c r="T315" i="29"/>
  <c r="M317" i="29"/>
  <c r="N317" i="29" s="1"/>
  <c r="M318" i="29"/>
  <c r="N318" i="29" s="1"/>
  <c r="AF325" i="29"/>
  <c r="S325" i="29"/>
  <c r="P370" i="29"/>
  <c r="T370" i="29"/>
  <c r="S288" i="29"/>
  <c r="U288" i="29"/>
  <c r="S307" i="29"/>
  <c r="T310" i="29"/>
  <c r="P310" i="29"/>
  <c r="Y315" i="29"/>
  <c r="U315" i="29"/>
  <c r="P340" i="29"/>
  <c r="T340" i="29"/>
  <c r="S276" i="29"/>
  <c r="I282" i="29"/>
  <c r="Z286" i="29"/>
  <c r="S303" i="29"/>
  <c r="AF304" i="29"/>
  <c r="S304" i="29"/>
  <c r="Z317" i="29"/>
  <c r="Z318" i="29"/>
  <c r="Y326" i="29"/>
  <c r="U326" i="29"/>
  <c r="M326" i="29"/>
  <c r="N326" i="29" s="1"/>
  <c r="I329" i="29"/>
  <c r="S240" i="29"/>
  <c r="U240" i="29" s="1"/>
  <c r="Z256" i="29"/>
  <c r="V259" i="29"/>
  <c r="Y262" i="29"/>
  <c r="S264" i="29"/>
  <c r="U264" i="29"/>
  <c r="I270" i="29"/>
  <c r="V276" i="29"/>
  <c r="P287" i="29"/>
  <c r="Z288" i="29"/>
  <c r="V291" i="29"/>
  <c r="Y294" i="29"/>
  <c r="M295" i="29"/>
  <c r="N295" i="29" s="1"/>
  <c r="S296" i="29"/>
  <c r="U296" i="29"/>
  <c r="M300" i="29"/>
  <c r="N300" i="29" s="1"/>
  <c r="V300" i="29"/>
  <c r="AF316" i="29"/>
  <c r="S321" i="29"/>
  <c r="AF321" i="29"/>
  <c r="T325" i="29"/>
  <c r="P325" i="29"/>
  <c r="Z326" i="29"/>
  <c r="I327" i="29"/>
  <c r="O327" i="29"/>
  <c r="S316" i="29"/>
  <c r="S317" i="29"/>
  <c r="S318" i="29"/>
  <c r="Z320" i="29"/>
  <c r="I326" i="29"/>
  <c r="M327" i="29"/>
  <c r="N327" i="29" s="1"/>
  <c r="M329" i="29"/>
  <c r="N329" i="29" s="1"/>
  <c r="O331" i="29"/>
  <c r="AF331" i="29" s="1"/>
  <c r="I332" i="29"/>
  <c r="M339" i="29"/>
  <c r="N339" i="29" s="1"/>
  <c r="V339" i="29"/>
  <c r="Z343" i="29"/>
  <c r="V346" i="29"/>
  <c r="U350" i="29"/>
  <c r="Y350" i="29"/>
  <c r="I352" i="29"/>
  <c r="O352" i="29"/>
  <c r="T357" i="29"/>
  <c r="P366" i="29"/>
  <c r="T366" i="29"/>
  <c r="Z306" i="29"/>
  <c r="V308" i="29"/>
  <c r="M311" i="29"/>
  <c r="N311" i="29" s="1"/>
  <c r="Z311" i="29"/>
  <c r="I315" i="29"/>
  <c r="M320" i="29"/>
  <c r="N320" i="29" s="1"/>
  <c r="I322" i="29"/>
  <c r="P331" i="29"/>
  <c r="M337" i="29"/>
  <c r="N337" i="29" s="1"/>
  <c r="I338" i="29"/>
  <c r="V338" i="29"/>
  <c r="S344" i="29"/>
  <c r="I346" i="29"/>
  <c r="O346" i="29"/>
  <c r="T347" i="29"/>
  <c r="M350" i="29"/>
  <c r="N350" i="29" s="1"/>
  <c r="AF351" i="29"/>
  <c r="P354" i="29"/>
  <c r="S356" i="29"/>
  <c r="O358" i="29"/>
  <c r="AF358" i="29" s="1"/>
  <c r="Y359" i="29"/>
  <c r="U359" i="29"/>
  <c r="S363" i="29"/>
  <c r="M383" i="29"/>
  <c r="N383" i="29" s="1"/>
  <c r="Z383" i="29"/>
  <c r="V383" i="29"/>
  <c r="Y309" i="29"/>
  <c r="M319" i="29"/>
  <c r="N319" i="29" s="1"/>
  <c r="S331" i="29"/>
  <c r="Z333" i="29"/>
  <c r="M333" i="29"/>
  <c r="N333" i="29" s="1"/>
  <c r="Y338" i="29"/>
  <c r="M343" i="29"/>
  <c r="N343" i="29" s="1"/>
  <c r="T344" i="29"/>
  <c r="Z345" i="29"/>
  <c r="M345" i="29"/>
  <c r="N345" i="29" s="1"/>
  <c r="AF345" i="29"/>
  <c r="Y349" i="29"/>
  <c r="AF365" i="29"/>
  <c r="S365" i="29"/>
  <c r="U383" i="29"/>
  <c r="Y383" i="29"/>
  <c r="P403" i="29"/>
  <c r="T403" i="29"/>
  <c r="S347" i="29"/>
  <c r="AF347" i="29"/>
  <c r="P361" i="29"/>
  <c r="T361" i="29"/>
  <c r="M376" i="29"/>
  <c r="N376" i="29" s="1"/>
  <c r="Z376" i="29"/>
  <c r="V376" i="29"/>
  <c r="I381" i="29"/>
  <c r="O381" i="29"/>
  <c r="M356" i="29"/>
  <c r="N356" i="29" s="1"/>
  <c r="V356" i="29"/>
  <c r="AF367" i="29"/>
  <c r="S367" i="29"/>
  <c r="T402" i="29"/>
  <c r="P402" i="29"/>
  <c r="V304" i="29"/>
  <c r="AF311" i="29"/>
  <c r="S311" i="29"/>
  <c r="U312" i="29"/>
  <c r="Z325" i="29"/>
  <c r="V327" i="29"/>
  <c r="Y329" i="29"/>
  <c r="Y334" i="29"/>
  <c r="O337" i="29"/>
  <c r="I337" i="29"/>
  <c r="V337" i="29"/>
  <c r="M338" i="29"/>
  <c r="N338" i="29" s="1"/>
  <c r="U339" i="29"/>
  <c r="M346" i="29"/>
  <c r="N346" i="29" s="1"/>
  <c r="T348" i="29"/>
  <c r="T379" i="29"/>
  <c r="P379" i="29"/>
  <c r="AF309" i="29"/>
  <c r="AF310" i="29"/>
  <c r="M314" i="29"/>
  <c r="N314" i="29" s="1"/>
  <c r="AF319" i="29"/>
  <c r="S319" i="29"/>
  <c r="Z321" i="29"/>
  <c r="Z336" i="29"/>
  <c r="M336" i="29"/>
  <c r="N336" i="29" s="1"/>
  <c r="Z339" i="29"/>
  <c r="O340" i="29"/>
  <c r="AF340" i="29" s="1"/>
  <c r="AF343" i="29"/>
  <c r="S343" i="29"/>
  <c r="Y347" i="29"/>
  <c r="U347" i="29"/>
  <c r="M349" i="29"/>
  <c r="N349" i="29" s="1"/>
  <c r="P352" i="29"/>
  <c r="Z353" i="29"/>
  <c r="M353" i="29"/>
  <c r="N353" i="29" s="1"/>
  <c r="O371" i="29"/>
  <c r="I371" i="29"/>
  <c r="T386" i="29"/>
  <c r="P386" i="29"/>
  <c r="Y320" i="29"/>
  <c r="Z334" i="29"/>
  <c r="M334" i="29"/>
  <c r="N334" i="29" s="1"/>
  <c r="I335" i="29"/>
  <c r="O335" i="29"/>
  <c r="U335" i="29"/>
  <c r="AF355" i="29"/>
  <c r="S355" i="29"/>
  <c r="U356" i="29"/>
  <c r="S364" i="29"/>
  <c r="T367" i="29"/>
  <c r="P367" i="29"/>
  <c r="I375" i="29"/>
  <c r="O375" i="29"/>
  <c r="S382" i="29"/>
  <c r="P395" i="29"/>
  <c r="T395" i="29"/>
  <c r="AF348" i="29"/>
  <c r="I354" i="29"/>
  <c r="M358" i="29"/>
  <c r="N358" i="29" s="1"/>
  <c r="U364" i="29"/>
  <c r="Y368" i="29"/>
  <c r="M369" i="29"/>
  <c r="N369" i="29" s="1"/>
  <c r="AF378" i="29"/>
  <c r="V378" i="29"/>
  <c r="Y380" i="29"/>
  <c r="U380" i="29"/>
  <c r="O380" i="29"/>
  <c r="AF380" i="29" s="1"/>
  <c r="AF385" i="29"/>
  <c r="V385" i="29"/>
  <c r="Y392" i="29"/>
  <c r="V394" i="29"/>
  <c r="U402" i="29"/>
  <c r="P413" i="29"/>
  <c r="AF415" i="29"/>
  <c r="I416" i="29"/>
  <c r="O416" i="29"/>
  <c r="S350" i="29"/>
  <c r="M355" i="29"/>
  <c r="N355" i="29" s="1"/>
  <c r="I362" i="29"/>
  <c r="V364" i="29"/>
  <c r="AF366" i="29"/>
  <c r="V366" i="29"/>
  <c r="Z368" i="29"/>
  <c r="V379" i="29"/>
  <c r="Z385" i="29"/>
  <c r="S387" i="29"/>
  <c r="Z392" i="29"/>
  <c r="U393" i="29"/>
  <c r="Y394" i="29"/>
  <c r="AF400" i="29"/>
  <c r="V411" i="29"/>
  <c r="M411" i="29"/>
  <c r="N411" i="29" s="1"/>
  <c r="AF424" i="29"/>
  <c r="S424" i="29"/>
  <c r="Z371" i="29"/>
  <c r="M371" i="29"/>
  <c r="N371" i="29" s="1"/>
  <c r="P377" i="29"/>
  <c r="T377" i="29"/>
  <c r="T384" i="29"/>
  <c r="P384" i="29"/>
  <c r="O393" i="29"/>
  <c r="I393" i="29"/>
  <c r="Z394" i="29"/>
  <c r="AF401" i="29"/>
  <c r="AF414" i="29"/>
  <c r="S414" i="29"/>
  <c r="S417" i="29"/>
  <c r="Z331" i="29"/>
  <c r="Y341" i="29"/>
  <c r="M368" i="29"/>
  <c r="N368" i="29" s="1"/>
  <c r="I376" i="29"/>
  <c r="O376" i="29"/>
  <c r="I383" i="29"/>
  <c r="O384" i="29"/>
  <c r="AF384" i="29" s="1"/>
  <c r="Y387" i="29"/>
  <c r="AF398" i="29"/>
  <c r="V403" i="29"/>
  <c r="Y411" i="29"/>
  <c r="T420" i="29"/>
  <c r="P420" i="29"/>
  <c r="Z362" i="29"/>
  <c r="M362" i="29"/>
  <c r="N362" i="29" s="1"/>
  <c r="V362" i="29"/>
  <c r="Z372" i="29"/>
  <c r="M372" i="29"/>
  <c r="N372" i="29" s="1"/>
  <c r="AF379" i="29"/>
  <c r="U386" i="29"/>
  <c r="Y386" i="29"/>
  <c r="U400" i="29"/>
  <c r="Y400" i="29"/>
  <c r="Z400" i="29"/>
  <c r="M400" i="29"/>
  <c r="N400" i="29" s="1"/>
  <c r="Z403" i="29"/>
  <c r="P410" i="29"/>
  <c r="T410" i="29"/>
  <c r="V419" i="29"/>
  <c r="M419" i="29"/>
  <c r="N419" i="29" s="1"/>
  <c r="Z419" i="29"/>
  <c r="S384" i="29"/>
  <c r="AF390" i="29"/>
  <c r="O391" i="29"/>
  <c r="I391" i="29"/>
  <c r="Z393" i="29"/>
  <c r="V393" i="29"/>
  <c r="O404" i="29"/>
  <c r="I404" i="29"/>
  <c r="O408" i="29"/>
  <c r="I408" i="29"/>
  <c r="V410" i="29"/>
  <c r="V387" i="29"/>
  <c r="M387" i="29"/>
  <c r="N387" i="29" s="1"/>
  <c r="Z387" i="29"/>
  <c r="T394" i="29"/>
  <c r="P394" i="29"/>
  <c r="S399" i="29"/>
  <c r="AF399" i="29"/>
  <c r="U403" i="29"/>
  <c r="Y403" i="29"/>
  <c r="Y419" i="29"/>
  <c r="T364" i="29"/>
  <c r="AF368" i="29"/>
  <c r="S368" i="29"/>
  <c r="V371" i="29"/>
  <c r="U372" i="29"/>
  <c r="Z380" i="29"/>
  <c r="M380" i="29"/>
  <c r="N380" i="29" s="1"/>
  <c r="AF388" i="29"/>
  <c r="V392" i="29"/>
  <c r="P393" i="29"/>
  <c r="I396" i="29"/>
  <c r="V400" i="29"/>
  <c r="S401" i="29"/>
  <c r="O406" i="29"/>
  <c r="I406" i="29"/>
  <c r="S425" i="29"/>
  <c r="AF425" i="29"/>
  <c r="I418" i="29"/>
  <c r="O418" i="29"/>
  <c r="Y421" i="29"/>
  <c r="I426" i="29"/>
  <c r="O426" i="29"/>
  <c r="S434" i="29"/>
  <c r="S439" i="29"/>
  <c r="AF439" i="29"/>
  <c r="U478" i="29"/>
  <c r="Y478" i="29"/>
  <c r="Z478" i="29"/>
  <c r="V478" i="29"/>
  <c r="M478" i="29"/>
  <c r="N478" i="29" s="1"/>
  <c r="S422" i="29"/>
  <c r="AF427" i="29"/>
  <c r="S427" i="29"/>
  <c r="M430" i="29"/>
  <c r="N430" i="29" s="1"/>
  <c r="V430" i="29"/>
  <c r="Y440" i="29"/>
  <c r="P448" i="29"/>
  <c r="T448" i="29"/>
  <c r="P449" i="29"/>
  <c r="T449" i="29"/>
  <c r="T453" i="29"/>
  <c r="P453" i="29"/>
  <c r="O498" i="29"/>
  <c r="I498" i="29"/>
  <c r="S503" i="29"/>
  <c r="Y430" i="29"/>
  <c r="U430" i="29"/>
  <c r="O431" i="29"/>
  <c r="AF431" i="29" s="1"/>
  <c r="Y436" i="29"/>
  <c r="S441" i="29"/>
  <c r="AF441" i="29"/>
  <c r="Y452" i="29"/>
  <c r="U452" i="29"/>
  <c r="M452" i="29"/>
  <c r="N452" i="29" s="1"/>
  <c r="V452" i="29"/>
  <c r="T454" i="29"/>
  <c r="P454" i="29"/>
  <c r="Y484" i="29"/>
  <c r="U484" i="29"/>
  <c r="T484" i="29"/>
  <c r="P484" i="29"/>
  <c r="AF487" i="29"/>
  <c r="S487" i="29"/>
  <c r="Z418" i="29"/>
  <c r="M418" i="29"/>
  <c r="N418" i="29" s="1"/>
  <c r="AF421" i="29"/>
  <c r="AF423" i="29"/>
  <c r="T429" i="29"/>
  <c r="P429" i="29"/>
  <c r="P431" i="29"/>
  <c r="S440" i="29"/>
  <c r="AF440" i="29"/>
  <c r="Z447" i="29"/>
  <c r="M447" i="29"/>
  <c r="N447" i="29" s="1"/>
  <c r="V447" i="29"/>
  <c r="Z452" i="29"/>
  <c r="T460" i="29"/>
  <c r="P460" i="29"/>
  <c r="I472" i="29"/>
  <c r="O472" i="29"/>
  <c r="AF360" i="29"/>
  <c r="S360" i="29"/>
  <c r="M396" i="29"/>
  <c r="N396" i="29" s="1"/>
  <c r="Z401" i="29"/>
  <c r="M401" i="29"/>
  <c r="N401" i="29" s="1"/>
  <c r="U404" i="29"/>
  <c r="Y404" i="29"/>
  <c r="M404" i="29"/>
  <c r="N404" i="29" s="1"/>
  <c r="U410" i="29"/>
  <c r="M412" i="29"/>
  <c r="N412" i="29" s="1"/>
  <c r="Z421" i="29"/>
  <c r="V421" i="29"/>
  <c r="P423" i="29"/>
  <c r="Z427" i="29"/>
  <c r="M427" i="29"/>
  <c r="N427" i="29" s="1"/>
  <c r="M428" i="29"/>
  <c r="N428" i="29" s="1"/>
  <c r="Z430" i="29"/>
  <c r="AF436" i="29"/>
  <c r="S436" i="29"/>
  <c r="U447" i="29"/>
  <c r="Y447" i="29"/>
  <c r="T455" i="29"/>
  <c r="P455" i="29"/>
  <c r="O432" i="29"/>
  <c r="AF432" i="29" s="1"/>
  <c r="Z437" i="29"/>
  <c r="V437" i="29"/>
  <c r="T438" i="29"/>
  <c r="P438" i="29"/>
  <c r="T439" i="29"/>
  <c r="P439" i="29"/>
  <c r="Z441" i="29"/>
  <c r="M441" i="29"/>
  <c r="N441" i="29" s="1"/>
  <c r="V441" i="29"/>
  <c r="M450" i="29"/>
  <c r="N450" i="29" s="1"/>
  <c r="Z450" i="29"/>
  <c r="V450" i="29"/>
  <c r="S453" i="29"/>
  <c r="AF453" i="29"/>
  <c r="V482" i="29"/>
  <c r="Z482" i="29"/>
  <c r="M482" i="29"/>
  <c r="N482" i="29" s="1"/>
  <c r="O413" i="29"/>
  <c r="AF413" i="29" s="1"/>
  <c r="V418" i="29"/>
  <c r="AF430" i="29"/>
  <c r="P432" i="29"/>
  <c r="P433" i="29"/>
  <c r="O434" i="29"/>
  <c r="AF434" i="29" s="1"/>
  <c r="M437" i="29"/>
  <c r="N437" i="29" s="1"/>
  <c r="Z440" i="29"/>
  <c r="M440" i="29"/>
  <c r="N440" i="29" s="1"/>
  <c r="V440" i="29"/>
  <c r="AF445" i="29"/>
  <c r="S445" i="29"/>
  <c r="I451" i="29"/>
  <c r="O451" i="29"/>
  <c r="S454" i="29"/>
  <c r="AF454" i="29"/>
  <c r="Z436" i="29"/>
  <c r="M436" i="29"/>
  <c r="N436" i="29" s="1"/>
  <c r="O444" i="29"/>
  <c r="I444" i="29"/>
  <c r="U446" i="29"/>
  <c r="Y446" i="29"/>
  <c r="Z446" i="29"/>
  <c r="M446" i="29"/>
  <c r="N446" i="29" s="1"/>
  <c r="P465" i="29"/>
  <c r="T465" i="29"/>
  <c r="S410" i="29"/>
  <c r="Y413" i="29"/>
  <c r="Z422" i="29"/>
  <c r="M424" i="29"/>
  <c r="N424" i="29" s="1"/>
  <c r="Z424" i="29"/>
  <c r="M425" i="29"/>
  <c r="N425" i="29" s="1"/>
  <c r="Z425" i="29"/>
  <c r="U429" i="29"/>
  <c r="Y432" i="29"/>
  <c r="Y433" i="29"/>
  <c r="U438" i="29"/>
  <c r="Z449" i="29"/>
  <c r="S458" i="29"/>
  <c r="O463" i="29"/>
  <c r="AF463" i="29" s="1"/>
  <c r="AF468" i="29"/>
  <c r="S468" i="29"/>
  <c r="Z471" i="29"/>
  <c r="U479" i="29"/>
  <c r="Y479" i="29"/>
  <c r="T479" i="29"/>
  <c r="P479" i="29"/>
  <c r="Y512" i="29"/>
  <c r="U512" i="29"/>
  <c r="T512" i="29"/>
  <c r="P512" i="29"/>
  <c r="Z438" i="29"/>
  <c r="I448" i="29"/>
  <c r="O448" i="29"/>
  <c r="O455" i="29"/>
  <c r="AF455" i="29" s="1"/>
  <c r="V459" i="29"/>
  <c r="I462" i="29"/>
  <c r="O462" i="29"/>
  <c r="Z462" i="29"/>
  <c r="O466" i="29"/>
  <c r="I466" i="29"/>
  <c r="AF469" i="29"/>
  <c r="O474" i="29"/>
  <c r="I474" i="29"/>
  <c r="O475" i="29"/>
  <c r="I475" i="29"/>
  <c r="T477" i="29"/>
  <c r="V479" i="29"/>
  <c r="M468" i="29"/>
  <c r="N468" i="29" s="1"/>
  <c r="V468" i="29"/>
  <c r="S477" i="29"/>
  <c r="AF477" i="29"/>
  <c r="I480" i="29"/>
  <c r="O480" i="29"/>
  <c r="P497" i="29"/>
  <c r="T497" i="29"/>
  <c r="S442" i="29"/>
  <c r="Y457" i="29"/>
  <c r="U457" i="29"/>
  <c r="Z457" i="29"/>
  <c r="M457" i="29"/>
  <c r="N457" i="29" s="1"/>
  <c r="I459" i="29"/>
  <c r="O459" i="29"/>
  <c r="AF464" i="29"/>
  <c r="S464" i="29"/>
  <c r="M471" i="29"/>
  <c r="N471" i="29" s="1"/>
  <c r="M472" i="29"/>
  <c r="N472" i="29" s="1"/>
  <c r="V472" i="29"/>
  <c r="O483" i="29"/>
  <c r="I483" i="29"/>
  <c r="P501" i="29"/>
  <c r="T501" i="29"/>
  <c r="AF386" i="29"/>
  <c r="S386" i="29"/>
  <c r="Z398" i="29"/>
  <c r="O402" i="29"/>
  <c r="AF402" i="29" s="1"/>
  <c r="U405" i="29"/>
  <c r="Y408" i="29"/>
  <c r="AF411" i="29"/>
  <c r="U414" i="29"/>
  <c r="AF420" i="29"/>
  <c r="U425" i="29"/>
  <c r="U442" i="29"/>
  <c r="M445" i="29"/>
  <c r="N445" i="29" s="1"/>
  <c r="AF446" i="29"/>
  <c r="S449" i="29"/>
  <c r="AF449" i="29"/>
  <c r="U449" i="29"/>
  <c r="P456" i="29"/>
  <c r="T461" i="29"/>
  <c r="T470" i="29"/>
  <c r="S377" i="29"/>
  <c r="S385" i="29"/>
  <c r="AF394" i="29"/>
  <c r="S394" i="29"/>
  <c r="V405" i="29"/>
  <c r="Z406" i="29"/>
  <c r="M408" i="29"/>
  <c r="N408" i="29" s="1"/>
  <c r="M409" i="29"/>
  <c r="N409" i="29" s="1"/>
  <c r="O410" i="29"/>
  <c r="AF410" i="29" s="1"/>
  <c r="I412" i="29"/>
  <c r="V414" i="29"/>
  <c r="Y416" i="29"/>
  <c r="AF419" i="29"/>
  <c r="U422" i="29"/>
  <c r="M426" i="29"/>
  <c r="N426" i="29" s="1"/>
  <c r="AF428" i="29"/>
  <c r="M435" i="29"/>
  <c r="N435" i="29" s="1"/>
  <c r="AF437" i="29"/>
  <c r="M444" i="29"/>
  <c r="N444" i="29" s="1"/>
  <c r="U456" i="29"/>
  <c r="M462" i="29"/>
  <c r="N462" i="29" s="1"/>
  <c r="M463" i="29"/>
  <c r="N463" i="29" s="1"/>
  <c r="V463" i="29"/>
  <c r="I467" i="29"/>
  <c r="U468" i="29"/>
  <c r="T474" i="29"/>
  <c r="P474" i="29"/>
  <c r="M476" i="29"/>
  <c r="N476" i="29" s="1"/>
  <c r="V476" i="29"/>
  <c r="S485" i="29"/>
  <c r="AF485" i="29"/>
  <c r="I488" i="29"/>
  <c r="O488" i="29"/>
  <c r="S499" i="29"/>
  <c r="AF499" i="29"/>
  <c r="S402" i="29"/>
  <c r="V413" i="29"/>
  <c r="Z414" i="29"/>
  <c r="V422" i="29"/>
  <c r="Y424" i="29"/>
  <c r="V464" i="29"/>
  <c r="M464" i="29"/>
  <c r="N464" i="29" s="1"/>
  <c r="Z468" i="29"/>
  <c r="AF470" i="29"/>
  <c r="S470" i="29"/>
  <c r="Y471" i="29"/>
  <c r="Y476" i="29"/>
  <c r="U476" i="29"/>
  <c r="Z494" i="29"/>
  <c r="O507" i="29"/>
  <c r="I507" i="29"/>
  <c r="M510" i="29"/>
  <c r="N510" i="29" s="1"/>
  <c r="Z510" i="29"/>
  <c r="V510" i="29"/>
  <c r="T523" i="29"/>
  <c r="P523" i="29"/>
  <c r="P541" i="29"/>
  <c r="T541" i="29"/>
  <c r="AF489" i="29"/>
  <c r="Z491" i="29"/>
  <c r="V491" i="29"/>
  <c r="M492" i="29"/>
  <c r="N492" i="29" s="1"/>
  <c r="V492" i="29"/>
  <c r="S500" i="29"/>
  <c r="M504" i="29"/>
  <c r="N504" i="29" s="1"/>
  <c r="Z504" i="29"/>
  <c r="V504" i="29"/>
  <c r="AF506" i="29"/>
  <c r="M508" i="29"/>
  <c r="N508" i="29" s="1"/>
  <c r="Z508" i="29"/>
  <c r="V508" i="29"/>
  <c r="U510" i="29"/>
  <c r="Y510" i="29"/>
  <c r="Z519" i="29"/>
  <c r="M519" i="29"/>
  <c r="N519" i="29" s="1"/>
  <c r="V519" i="29"/>
  <c r="Z470" i="29"/>
  <c r="Z473" i="29"/>
  <c r="P486" i="29"/>
  <c r="M488" i="29"/>
  <c r="N488" i="29" s="1"/>
  <c r="Z488" i="29"/>
  <c r="V488" i="29"/>
  <c r="M491" i="29"/>
  <c r="N491" i="29" s="1"/>
  <c r="M498" i="29"/>
  <c r="N498" i="29" s="1"/>
  <c r="V498" i="29"/>
  <c r="O511" i="29"/>
  <c r="I511" i="29"/>
  <c r="I450" i="29"/>
  <c r="Y454" i="29"/>
  <c r="O456" i="29"/>
  <c r="AF456" i="29" s="1"/>
  <c r="V460" i="29"/>
  <c r="M467" i="29"/>
  <c r="N467" i="29" s="1"/>
  <c r="Y472" i="29"/>
  <c r="M473" i="29"/>
  <c r="N473" i="29" s="1"/>
  <c r="M487" i="29"/>
  <c r="N487" i="29" s="1"/>
  <c r="P493" i="29"/>
  <c r="T493" i="29"/>
  <c r="AF495" i="29"/>
  <c r="T499" i="29"/>
  <c r="P499" i="29"/>
  <c r="S501" i="29"/>
  <c r="AF501" i="29"/>
  <c r="P502" i="29"/>
  <c r="T503" i="29"/>
  <c r="P503" i="29"/>
  <c r="U504" i="29"/>
  <c r="P518" i="29"/>
  <c r="T518" i="29"/>
  <c r="AF484" i="29"/>
  <c r="S484" i="29"/>
  <c r="O486" i="29"/>
  <c r="I486" i="29"/>
  <c r="U494" i="29"/>
  <c r="Y494" i="29"/>
  <c r="S509" i="29"/>
  <c r="AF509" i="29"/>
  <c r="T515" i="29"/>
  <c r="P515" i="29"/>
  <c r="S456" i="29"/>
  <c r="Z466" i="29"/>
  <c r="M466" i="29"/>
  <c r="N466" i="29" s="1"/>
  <c r="AF481" i="29"/>
  <c r="O482" i="29"/>
  <c r="I482" i="29"/>
  <c r="Y482" i="29"/>
  <c r="U487" i="29"/>
  <c r="Y491" i="29"/>
  <c r="Z492" i="29"/>
  <c r="M494" i="29"/>
  <c r="N494" i="29" s="1"/>
  <c r="T500" i="29"/>
  <c r="P500" i="29"/>
  <c r="I491" i="29"/>
  <c r="O491" i="29"/>
  <c r="S494" i="29"/>
  <c r="Z498" i="29"/>
  <c r="O500" i="29"/>
  <c r="AF500" i="29" s="1"/>
  <c r="I504" i="29"/>
  <c r="O504" i="29"/>
  <c r="M524" i="29"/>
  <c r="N524" i="29" s="1"/>
  <c r="Z524" i="29"/>
  <c r="V524" i="29"/>
  <c r="S528" i="29"/>
  <c r="S492" i="29"/>
  <c r="O514" i="29"/>
  <c r="I514" i="29"/>
  <c r="T517" i="29"/>
  <c r="Y519" i="29"/>
  <c r="U519" i="29"/>
  <c r="I522" i="29"/>
  <c r="O522" i="29"/>
  <c r="S530" i="29"/>
  <c r="T538" i="29"/>
  <c r="P538" i="29"/>
  <c r="T539" i="29"/>
  <c r="P539" i="29"/>
  <c r="P542" i="29"/>
  <c r="T542" i="29"/>
  <c r="S545" i="29"/>
  <c r="AF545" i="29"/>
  <c r="V507" i="29"/>
  <c r="P513" i="29"/>
  <c r="T513" i="29"/>
  <c r="O515" i="29"/>
  <c r="I515" i="29"/>
  <c r="S516" i="29"/>
  <c r="P551" i="29"/>
  <c r="T551" i="29"/>
  <c r="Z528" i="29"/>
  <c r="M528" i="29"/>
  <c r="N528" i="29" s="1"/>
  <c r="V528" i="29"/>
  <c r="T534" i="29"/>
  <c r="P534" i="29"/>
  <c r="I544" i="29"/>
  <c r="O544" i="29"/>
  <c r="AF546" i="29"/>
  <c r="S546" i="29"/>
  <c r="T549" i="29"/>
  <c r="P549" i="29"/>
  <c r="I512" i="29"/>
  <c r="O512" i="29"/>
  <c r="Z514" i="29"/>
  <c r="M514" i="29"/>
  <c r="N514" i="29" s="1"/>
  <c r="V514" i="29"/>
  <c r="P525" i="29"/>
  <c r="T525" i="29"/>
  <c r="Y528" i="29"/>
  <c r="U528" i="29"/>
  <c r="I531" i="29"/>
  <c r="O531" i="29"/>
  <c r="S476" i="29"/>
  <c r="V503" i="29"/>
  <c r="T505" i="29"/>
  <c r="M507" i="29"/>
  <c r="N507" i="29" s="1"/>
  <c r="I508" i="29"/>
  <c r="O508" i="29"/>
  <c r="I510" i="29"/>
  <c r="O519" i="29"/>
  <c r="I519" i="29"/>
  <c r="I521" i="29"/>
  <c r="O521" i="29"/>
  <c r="Y526" i="29"/>
  <c r="U526" i="29"/>
  <c r="V526" i="29"/>
  <c r="M526" i="29"/>
  <c r="N526" i="29" s="1"/>
  <c r="T532" i="29"/>
  <c r="P532" i="29"/>
  <c r="O492" i="29"/>
  <c r="AF492" i="29" s="1"/>
  <c r="AF496" i="29"/>
  <c r="S496" i="29"/>
  <c r="U496" i="29"/>
  <c r="I502" i="29"/>
  <c r="U515" i="29"/>
  <c r="Y515" i="29"/>
  <c r="T516" i="29"/>
  <c r="P516" i="29"/>
  <c r="Y517" i="29"/>
  <c r="U517" i="29"/>
  <c r="S527" i="29"/>
  <c r="AF529" i="29"/>
  <c r="T509" i="29"/>
  <c r="O516" i="29"/>
  <c r="AF516" i="29" s="1"/>
  <c r="T530" i="29"/>
  <c r="P530" i="29"/>
  <c r="P537" i="29"/>
  <c r="I549" i="29"/>
  <c r="O549" i="29"/>
  <c r="AF532" i="29"/>
  <c r="S532" i="29"/>
  <c r="Z533" i="29"/>
  <c r="AF540" i="29"/>
  <c r="S540" i="29"/>
  <c r="P546" i="29"/>
  <c r="U549" i="29"/>
  <c r="I552" i="29"/>
  <c r="Z553" i="29"/>
  <c r="M553" i="29"/>
  <c r="N553" i="29" s="1"/>
  <c r="V553" i="29"/>
  <c r="P562" i="29"/>
  <c r="T567" i="29"/>
  <c r="P567" i="29"/>
  <c r="V511" i="29"/>
  <c r="Z516" i="29"/>
  <c r="Z523" i="29"/>
  <c r="AF526" i="29"/>
  <c r="T527" i="29"/>
  <c r="M533" i="29"/>
  <c r="N533" i="29" s="1"/>
  <c r="V534" i="29"/>
  <c r="O535" i="29"/>
  <c r="AF535" i="29" s="1"/>
  <c r="I536" i="29"/>
  <c r="AF539" i="29"/>
  <c r="AF547" i="29"/>
  <c r="Y553" i="29"/>
  <c r="U561" i="29"/>
  <c r="Y561" i="29"/>
  <c r="M561" i="29"/>
  <c r="N561" i="29" s="1"/>
  <c r="Z561" i="29"/>
  <c r="V561" i="29"/>
  <c r="V527" i="29"/>
  <c r="O528" i="29"/>
  <c r="AF528" i="29" s="1"/>
  <c r="Z534" i="29"/>
  <c r="AF538" i="29"/>
  <c r="Z540" i="29"/>
  <c r="M540" i="29"/>
  <c r="N540" i="29" s="1"/>
  <c r="V541" i="29"/>
  <c r="P545" i="29"/>
  <c r="Z546" i="29"/>
  <c r="Z552" i="29"/>
  <c r="M552" i="29"/>
  <c r="N552" i="29" s="1"/>
  <c r="V552" i="29"/>
  <c r="T555" i="29"/>
  <c r="M556" i="29"/>
  <c r="N556" i="29" s="1"/>
  <c r="V556" i="29"/>
  <c r="I558" i="29"/>
  <c r="O558" i="29"/>
  <c r="AF560" i="29"/>
  <c r="S560" i="29"/>
  <c r="Y536" i="29"/>
  <c r="U536" i="29"/>
  <c r="M536" i="29"/>
  <c r="N536" i="29" s="1"/>
  <c r="V536" i="29"/>
  <c r="AF566" i="29"/>
  <c r="S566" i="29"/>
  <c r="I569" i="29"/>
  <c r="O569" i="29"/>
  <c r="T570" i="29"/>
  <c r="P570" i="29"/>
  <c r="Z520" i="29"/>
  <c r="M520" i="29"/>
  <c r="N520" i="29" s="1"/>
  <c r="Y531" i="29"/>
  <c r="U533" i="29"/>
  <c r="Y535" i="29"/>
  <c r="AF537" i="29"/>
  <c r="Z541" i="29"/>
  <c r="AF555" i="29"/>
  <c r="S555" i="29"/>
  <c r="Z531" i="29"/>
  <c r="S542" i="29"/>
  <c r="AF542" i="29"/>
  <c r="P543" i="29"/>
  <c r="Y544" i="29"/>
  <c r="U544" i="29"/>
  <c r="P554" i="29"/>
  <c r="T554" i="29"/>
  <c r="T557" i="29"/>
  <c r="P557" i="29"/>
  <c r="T563" i="29"/>
  <c r="P563" i="29"/>
  <c r="Z542" i="29"/>
  <c r="P544" i="29"/>
  <c r="Z547" i="29"/>
  <c r="T548" i="29"/>
  <c r="Y550" i="29"/>
  <c r="U550" i="29"/>
  <c r="M550" i="29"/>
  <c r="N550" i="29" s="1"/>
  <c r="P568" i="29"/>
  <c r="T568" i="29"/>
  <c r="AF554" i="29"/>
  <c r="S557" i="29"/>
  <c r="Y577" i="29"/>
  <c r="M583" i="29"/>
  <c r="N583" i="29" s="1"/>
  <c r="V583" i="29"/>
  <c r="Z583" i="29"/>
  <c r="S561" i="29"/>
  <c r="P569" i="29"/>
  <c r="P573" i="29"/>
  <c r="P575" i="29"/>
  <c r="Z577" i="29"/>
  <c r="Y583" i="29"/>
  <c r="U583" i="29"/>
  <c r="P590" i="29"/>
  <c r="T590" i="29"/>
  <c r="AF550" i="29"/>
  <c r="S550" i="29"/>
  <c r="AF563" i="29"/>
  <c r="S563" i="29"/>
  <c r="Y567" i="29"/>
  <c r="U567" i="29"/>
  <c r="S575" i="29"/>
  <c r="Y582" i="29"/>
  <c r="U582" i="29"/>
  <c r="Z582" i="29"/>
  <c r="M582" i="29"/>
  <c r="N582" i="29" s="1"/>
  <c r="V582" i="29"/>
  <c r="I553" i="29"/>
  <c r="AF556" i="29"/>
  <c r="P560" i="29"/>
  <c r="U563" i="29"/>
  <c r="Z564" i="29"/>
  <c r="M564" i="29"/>
  <c r="N564" i="29" s="1"/>
  <c r="O565" i="29"/>
  <c r="I565" i="29"/>
  <c r="Z565" i="29"/>
  <c r="V569" i="29"/>
  <c r="Y570" i="29"/>
  <c r="I574" i="29"/>
  <c r="O574" i="29"/>
  <c r="AF577" i="29"/>
  <c r="O578" i="29"/>
  <c r="I578" i="29"/>
  <c r="T585" i="29"/>
  <c r="P585" i="29"/>
  <c r="T586" i="29"/>
  <c r="P586" i="29"/>
  <c r="S525" i="29"/>
  <c r="Y538" i="29"/>
  <c r="O562" i="29"/>
  <c r="AF562" i="29" s="1"/>
  <c r="S580" i="29"/>
  <c r="AF580" i="29"/>
  <c r="O586" i="29"/>
  <c r="AF586" i="29" s="1"/>
  <c r="I584" i="29"/>
  <c r="O584" i="29"/>
  <c r="AF589" i="29"/>
  <c r="S589" i="29"/>
  <c r="Z567" i="29"/>
  <c r="O568" i="29"/>
  <c r="AF568" i="29" s="1"/>
  <c r="AF571" i="29"/>
  <c r="S571" i="29"/>
  <c r="Z574" i="29"/>
  <c r="V574" i="29"/>
  <c r="M577" i="29"/>
  <c r="N577" i="29" s="1"/>
  <c r="V578" i="29"/>
  <c r="Z578" i="29"/>
  <c r="AF588" i="29"/>
  <c r="Y558" i="29"/>
  <c r="Y562" i="29"/>
  <c r="Y565" i="29"/>
  <c r="U565" i="29"/>
  <c r="M565" i="29"/>
  <c r="N565" i="29" s="1"/>
  <c r="Y573" i="29"/>
  <c r="U573" i="29"/>
  <c r="M574" i="29"/>
  <c r="N574" i="29" s="1"/>
  <c r="I576" i="29"/>
  <c r="M578" i="29"/>
  <c r="N578" i="29" s="1"/>
  <c r="I592" i="29"/>
  <c r="O592" i="29"/>
  <c r="Y595" i="29"/>
  <c r="U595" i="29"/>
  <c r="P595" i="29"/>
  <c r="T595" i="29"/>
  <c r="M581" i="29"/>
  <c r="N581" i="29" s="1"/>
  <c r="I585" i="29"/>
  <c r="U586" i="29"/>
  <c r="Y586" i="29"/>
  <c r="S591" i="29"/>
  <c r="AF591" i="29"/>
  <c r="M594" i="29"/>
  <c r="N594" i="29" s="1"/>
  <c r="Z594" i="29"/>
  <c r="P599" i="29"/>
  <c r="T599" i="29"/>
  <c r="U602" i="29"/>
  <c r="Y602" i="29"/>
  <c r="Z602" i="29"/>
  <c r="M602" i="29"/>
  <c r="N602" i="29" s="1"/>
  <c r="S604" i="29"/>
  <c r="AF604" i="29"/>
  <c r="Y593" i="29"/>
  <c r="Z581" i="29"/>
  <c r="V586" i="29"/>
  <c r="T587" i="29"/>
  <c r="U588" i="29"/>
  <c r="Y588" i="29"/>
  <c r="Z588" i="29"/>
  <c r="M588" i="29"/>
  <c r="N588" i="29" s="1"/>
  <c r="I593" i="29"/>
  <c r="O593" i="29"/>
  <c r="V594" i="29"/>
  <c r="Z595" i="29"/>
  <c r="V602" i="29"/>
  <c r="Z571" i="29"/>
  <c r="S573" i="29"/>
  <c r="AF573" i="29"/>
  <c r="Z586" i="29"/>
  <c r="U587" i="29"/>
  <c r="AF590" i="29"/>
  <c r="S594" i="29"/>
  <c r="AF594" i="29"/>
  <c r="AF579" i="29"/>
  <c r="S579" i="29"/>
  <c r="AF587" i="29"/>
  <c r="S587" i="29"/>
  <c r="S599" i="29"/>
  <c r="AF599" i="29"/>
  <c r="P604" i="29"/>
  <c r="T604" i="29"/>
  <c r="Y575" i="29"/>
  <c r="U575" i="29"/>
  <c r="V585" i="29"/>
  <c r="Z598" i="29"/>
  <c r="V598" i="29"/>
  <c r="T600" i="29"/>
  <c r="Y603" i="29"/>
  <c r="Z610" i="29"/>
  <c r="S613" i="29"/>
  <c r="AF613" i="29"/>
  <c r="AF595" i="29"/>
  <c r="S595" i="29"/>
  <c r="Z601" i="29"/>
  <c r="M601" i="29"/>
  <c r="N601" i="29" s="1"/>
  <c r="Z603" i="29"/>
  <c r="I608" i="29"/>
  <c r="O608" i="29"/>
  <c r="S635" i="29"/>
  <c r="AF635" i="29"/>
  <c r="Z579" i="29"/>
  <c r="M579" i="29"/>
  <c r="N579" i="29" s="1"/>
  <c r="I597" i="29"/>
  <c r="AF610" i="29"/>
  <c r="S610" i="29"/>
  <c r="U624" i="29"/>
  <c r="Y624" i="29"/>
  <c r="Z597" i="29"/>
  <c r="M597" i="29"/>
  <c r="N597" i="29" s="1"/>
  <c r="I598" i="29"/>
  <c r="M603" i="29"/>
  <c r="N603" i="29" s="1"/>
  <c r="O605" i="29"/>
  <c r="I605" i="29"/>
  <c r="U607" i="29"/>
  <c r="Y607" i="29"/>
  <c r="Z607" i="29"/>
  <c r="V607" i="29"/>
  <c r="Y610" i="29"/>
  <c r="U610" i="29"/>
  <c r="P610" i="29"/>
  <c r="T610" i="29"/>
  <c r="I614" i="29"/>
  <c r="O614" i="29"/>
  <c r="Y601" i="29"/>
  <c r="M607" i="29"/>
  <c r="N607" i="29" s="1"/>
  <c r="Y612" i="29"/>
  <c r="U612" i="29"/>
  <c r="Z599" i="29"/>
  <c r="O603" i="29"/>
  <c r="AF603" i="29" s="1"/>
  <c r="I616" i="29"/>
  <c r="O616" i="29"/>
  <c r="T623" i="29"/>
  <c r="P623" i="29"/>
  <c r="P626" i="29"/>
  <c r="T626" i="29"/>
  <c r="S627" i="29"/>
  <c r="T617" i="29"/>
  <c r="P617" i="29"/>
  <c r="P622" i="29"/>
  <c r="T622" i="29"/>
  <c r="Z644" i="29"/>
  <c r="M644" i="29"/>
  <c r="N644" i="29" s="1"/>
  <c r="V644" i="29"/>
  <c r="S603" i="29"/>
  <c r="U604" i="29"/>
  <c r="Z606" i="29"/>
  <c r="O612" i="29"/>
  <c r="I612" i="29"/>
  <c r="T649" i="29"/>
  <c r="P649" i="29"/>
  <c r="AF601" i="29"/>
  <c r="M606" i="29"/>
  <c r="N606" i="29" s="1"/>
  <c r="M616" i="29"/>
  <c r="N616" i="29" s="1"/>
  <c r="Z616" i="29"/>
  <c r="O620" i="29"/>
  <c r="I620" i="29"/>
  <c r="T625" i="29"/>
  <c r="P625" i="29"/>
  <c r="T631" i="29"/>
  <c r="P631" i="29"/>
  <c r="P646" i="29"/>
  <c r="T646" i="29"/>
  <c r="AF609" i="29"/>
  <c r="S609" i="29"/>
  <c r="S622" i="29"/>
  <c r="AF647" i="29"/>
  <c r="Z612" i="29"/>
  <c r="M612" i="29"/>
  <c r="N612" i="29" s="1"/>
  <c r="AF626" i="29"/>
  <c r="S626" i="29"/>
  <c r="P630" i="29"/>
  <c r="T630" i="29"/>
  <c r="P634" i="29"/>
  <c r="T634" i="29"/>
  <c r="Z620" i="29"/>
  <c r="M620" i="29"/>
  <c r="N620" i="29" s="1"/>
  <c r="AF621" i="29"/>
  <c r="AF633" i="29"/>
  <c r="S634" i="29"/>
  <c r="T637" i="29"/>
  <c r="P637" i="29"/>
  <c r="I640" i="29"/>
  <c r="O640" i="29"/>
  <c r="P643" i="29"/>
  <c r="T643" i="29"/>
  <c r="Y644" i="29"/>
  <c r="U644" i="29"/>
  <c r="S646" i="29"/>
  <c r="AF617" i="29"/>
  <c r="S617" i="29"/>
  <c r="Z624" i="29"/>
  <c r="M624" i="29"/>
  <c r="N624" i="29" s="1"/>
  <c r="O628" i="29"/>
  <c r="I628" i="29"/>
  <c r="Z636" i="29"/>
  <c r="M636" i="29"/>
  <c r="N636" i="29" s="1"/>
  <c r="Z648" i="29"/>
  <c r="M648" i="29"/>
  <c r="N648" i="29" s="1"/>
  <c r="S650" i="29"/>
  <c r="I632" i="29"/>
  <c r="O632" i="29"/>
  <c r="Y636" i="29"/>
  <c r="U636" i="29"/>
  <c r="S638" i="29"/>
  <c r="T641" i="29"/>
  <c r="P641" i="29"/>
  <c r="AF645" i="29"/>
  <c r="U648" i="29"/>
  <c r="Y648" i="29"/>
  <c r="P651" i="29"/>
  <c r="T651" i="29"/>
  <c r="V624" i="29"/>
  <c r="AF625" i="29"/>
  <c r="S625" i="29"/>
  <c r="P635" i="29"/>
  <c r="T635" i="29"/>
  <c r="Z640" i="29"/>
  <c r="M640" i="29"/>
  <c r="N640" i="29" s="1"/>
  <c r="T647" i="29"/>
  <c r="P647" i="29"/>
  <c r="V648" i="29"/>
  <c r="AF649" i="29"/>
  <c r="S649" i="29"/>
  <c r="S651" i="29"/>
  <c r="Z628" i="29"/>
  <c r="M628" i="29"/>
  <c r="N628" i="29" s="1"/>
  <c r="S630" i="29"/>
  <c r="P633" i="29"/>
  <c r="AF637" i="29"/>
  <c r="U640" i="29"/>
  <c r="Y640" i="29"/>
  <c r="O644" i="29"/>
  <c r="I644" i="29"/>
  <c r="Y628" i="29"/>
  <c r="U628" i="29"/>
  <c r="Z632" i="29"/>
  <c r="M632" i="29"/>
  <c r="N632" i="29" s="1"/>
  <c r="T639" i="29"/>
  <c r="P639" i="29"/>
  <c r="S642" i="29"/>
  <c r="T615" i="29"/>
  <c r="P615" i="29"/>
  <c r="U616" i="29"/>
  <c r="Y616" i="29"/>
  <c r="P619" i="29"/>
  <c r="T619" i="29"/>
  <c r="Y620" i="29"/>
  <c r="U620" i="29"/>
  <c r="I624" i="29"/>
  <c r="O624" i="29"/>
  <c r="P627" i="29"/>
  <c r="T627" i="29"/>
  <c r="V628" i="29"/>
  <c r="U632" i="29"/>
  <c r="Y632" i="29"/>
  <c r="O636" i="29"/>
  <c r="I636" i="29"/>
  <c r="AF641" i="29"/>
  <c r="T645" i="29"/>
  <c r="P645" i="29"/>
  <c r="I648" i="29"/>
  <c r="O648" i="29"/>
  <c r="V609" i="29"/>
  <c r="Z615" i="29"/>
  <c r="V617" i="29"/>
  <c r="U618" i="29"/>
  <c r="O622" i="29"/>
  <c r="AF622" i="29" s="1"/>
  <c r="Z623" i="29"/>
  <c r="V625" i="29"/>
  <c r="U626" i="29"/>
  <c r="O630" i="29"/>
  <c r="AF630" i="29" s="1"/>
  <c r="Z631" i="29"/>
  <c r="V633" i="29"/>
  <c r="U634" i="29"/>
  <c r="O638" i="29"/>
  <c r="AF638" i="29" s="1"/>
  <c r="Z639" i="29"/>
  <c r="V641" i="29"/>
  <c r="U642" i="29"/>
  <c r="O646" i="29"/>
  <c r="AF646" i="29" s="1"/>
  <c r="Z647" i="29"/>
  <c r="V649" i="29"/>
  <c r="U650" i="29"/>
  <c r="V618" i="29"/>
  <c r="S621" i="29"/>
  <c r="V626" i="29"/>
  <c r="S629" i="29"/>
  <c r="V634" i="29"/>
  <c r="S637" i="29"/>
  <c r="V642" i="29"/>
  <c r="S645" i="29"/>
  <c r="V650" i="29"/>
  <c r="V627" i="29"/>
  <c r="V635" i="29"/>
  <c r="V643" i="29"/>
  <c r="M650" i="29"/>
  <c r="N650" i="29" s="1"/>
  <c r="V651" i="29"/>
  <c r="V613" i="29"/>
  <c r="U614" i="29"/>
  <c r="V621" i="29"/>
  <c r="V629" i="29"/>
  <c r="U630" i="29"/>
  <c r="O634" i="29"/>
  <c r="AF634" i="29" s="1"/>
  <c r="V637" i="29"/>
  <c r="U638" i="29"/>
  <c r="O642" i="29"/>
  <c r="AF642" i="29" s="1"/>
  <c r="V645" i="29"/>
  <c r="U646" i="29"/>
  <c r="O650" i="29"/>
  <c r="AF650" i="29" s="1"/>
  <c r="M613" i="29"/>
  <c r="N613" i="29" s="1"/>
  <c r="M621" i="29"/>
  <c r="N621" i="29" s="1"/>
  <c r="M629" i="29"/>
  <c r="N629" i="29" s="1"/>
  <c r="V630" i="29"/>
  <c r="S633" i="29"/>
  <c r="V638" i="29"/>
  <c r="S641" i="29"/>
  <c r="V646" i="29"/>
  <c r="S618" i="29"/>
  <c r="X3" i="26"/>
  <c r="R1" i="26"/>
  <c r="AF524" i="29" l="1"/>
  <c r="AF73" i="29"/>
  <c r="AF364" i="29"/>
  <c r="AF140" i="29"/>
  <c r="AF518" i="29"/>
  <c r="AF575" i="29"/>
  <c r="AF530" i="29"/>
  <c r="AF57" i="29"/>
  <c r="Z26" i="29"/>
  <c r="Z109" i="29"/>
  <c r="Z34" i="29"/>
  <c r="Z101" i="29"/>
  <c r="Z126" i="29"/>
  <c r="S177" i="29"/>
  <c r="U177" i="29" s="1"/>
  <c r="Z115" i="29"/>
  <c r="Z182" i="29"/>
  <c r="Z141" i="29"/>
  <c r="Z152" i="29"/>
  <c r="Z62" i="29"/>
  <c r="AF17" i="29"/>
  <c r="Z63" i="29"/>
  <c r="AF245" i="29"/>
  <c r="AF564" i="29"/>
  <c r="T558" i="29"/>
  <c r="AF567" i="29"/>
  <c r="S447" i="29"/>
  <c r="AF447" i="29"/>
  <c r="T405" i="29"/>
  <c r="P405" i="29"/>
  <c r="S443" i="29"/>
  <c r="AF443" i="29"/>
  <c r="P312" i="29"/>
  <c r="T312" i="29"/>
  <c r="S278" i="29"/>
  <c r="AF278" i="29"/>
  <c r="T390" i="29"/>
  <c r="P390" i="29"/>
  <c r="S374" i="29"/>
  <c r="AF374" i="29"/>
  <c r="T205" i="29"/>
  <c r="P205" i="29"/>
  <c r="T221" i="29"/>
  <c r="P221" i="29"/>
  <c r="T296" i="29"/>
  <c r="P296" i="29"/>
  <c r="T416" i="29"/>
  <c r="P416" i="29"/>
  <c r="S187" i="29"/>
  <c r="U187" i="29" s="1"/>
  <c r="AF187" i="29"/>
  <c r="P194" i="29"/>
  <c r="T194" i="29"/>
  <c r="S524" i="29"/>
  <c r="S518" i="29"/>
  <c r="P351" i="29"/>
  <c r="T297" i="29"/>
  <c r="P609" i="29"/>
  <c r="T609" i="29"/>
  <c r="S490" i="29"/>
  <c r="AF490" i="29"/>
  <c r="S403" i="29"/>
  <c r="AF403" i="29"/>
  <c r="S258" i="29"/>
  <c r="AF258" i="29"/>
  <c r="T51" i="29"/>
  <c r="V51" i="29" s="1"/>
  <c r="P51" i="29"/>
  <c r="T5" i="29"/>
  <c r="V5" i="29" s="1"/>
  <c r="P5" i="29"/>
  <c r="S330" i="29"/>
  <c r="AF330" i="29"/>
  <c r="P181" i="29"/>
  <c r="T181" i="29"/>
  <c r="V181" i="29" s="1"/>
  <c r="P614" i="29"/>
  <c r="T614" i="29"/>
  <c r="T605" i="29"/>
  <c r="P605" i="29"/>
  <c r="S392" i="29"/>
  <c r="AF392" i="29"/>
  <c r="T495" i="29"/>
  <c r="P495" i="29"/>
  <c r="S35" i="29"/>
  <c r="U35" i="29" s="1"/>
  <c r="AF35" i="29"/>
  <c r="AF517" i="29"/>
  <c r="P469" i="29"/>
  <c r="T469" i="29"/>
  <c r="T373" i="29"/>
  <c r="P373" i="29"/>
  <c r="S254" i="29"/>
  <c r="AF254" i="29"/>
  <c r="AF317" i="29"/>
  <c r="P313" i="29"/>
  <c r="T313" i="29"/>
  <c r="T407" i="29"/>
  <c r="P407" i="29"/>
  <c r="T596" i="29"/>
  <c r="T309" i="29"/>
  <c r="T261" i="29"/>
  <c r="P67" i="29"/>
  <c r="AF541" i="29"/>
  <c r="S541" i="29"/>
  <c r="T442" i="29"/>
  <c r="P442" i="29"/>
  <c r="P321" i="29"/>
  <c r="T321" i="29"/>
  <c r="T210" i="29"/>
  <c r="P210" i="29"/>
  <c r="T342" i="29"/>
  <c r="P342" i="29"/>
  <c r="P239" i="29"/>
  <c r="T239" i="29"/>
  <c r="T391" i="29"/>
  <c r="P391" i="29"/>
  <c r="S255" i="29"/>
  <c r="AF255" i="29"/>
  <c r="P485" i="29"/>
  <c r="T485" i="29"/>
  <c r="P547" i="29"/>
  <c r="T490" i="29"/>
  <c r="P529" i="29"/>
  <c r="T529" i="29"/>
  <c r="T415" i="29"/>
  <c r="P415" i="29"/>
  <c r="T475" i="29"/>
  <c r="P475" i="29"/>
  <c r="P481" i="29"/>
  <c r="T481" i="29"/>
  <c r="AF377" i="29"/>
  <c r="T332" i="29"/>
  <c r="P332" i="29"/>
  <c r="AF219" i="29"/>
  <c r="S219" i="29"/>
  <c r="U219" i="29" s="1"/>
  <c r="T75" i="29"/>
  <c r="V75" i="29" s="1"/>
  <c r="P75" i="29"/>
  <c r="AF10" i="29"/>
  <c r="S10" i="29"/>
  <c r="U10" i="29" s="1"/>
  <c r="P324" i="29"/>
  <c r="T324" i="29"/>
  <c r="AF161" i="29"/>
  <c r="S161" i="29"/>
  <c r="U161" i="29" s="1"/>
  <c r="AF131" i="29"/>
  <c r="S97" i="29"/>
  <c r="U97" i="29" s="1"/>
  <c r="AF97" i="29"/>
  <c r="P341" i="29"/>
  <c r="P127" i="29"/>
  <c r="T576" i="29"/>
  <c r="P576" i="29"/>
  <c r="T451" i="29"/>
  <c r="P451" i="29"/>
  <c r="P506" i="29"/>
  <c r="T506" i="29"/>
  <c r="T417" i="29"/>
  <c r="P417" i="29"/>
  <c r="T247" i="29"/>
  <c r="P247" i="29"/>
  <c r="T381" i="29"/>
  <c r="P381" i="29"/>
  <c r="AD2" i="29"/>
  <c r="AH4" i="29" s="1"/>
  <c r="T629" i="29"/>
  <c r="P629" i="29"/>
  <c r="T628" i="29"/>
  <c r="P628" i="29"/>
  <c r="T602" i="29"/>
  <c r="P602" i="29"/>
  <c r="AF536" i="29"/>
  <c r="S536" i="29"/>
  <c r="S514" i="29"/>
  <c r="AF514" i="29"/>
  <c r="T463" i="29"/>
  <c r="P463" i="29"/>
  <c r="P358" i="29"/>
  <c r="T358" i="29"/>
  <c r="AF371" i="29"/>
  <c r="S371" i="29"/>
  <c r="T326" i="29"/>
  <c r="P326" i="29"/>
  <c r="T238" i="29"/>
  <c r="P238" i="29"/>
  <c r="P33" i="29"/>
  <c r="T33" i="29"/>
  <c r="V33" i="29" s="1"/>
  <c r="P73" i="29"/>
  <c r="T73" i="29"/>
  <c r="V73" i="29" s="1"/>
  <c r="P8" i="29"/>
  <c r="T8" i="29"/>
  <c r="V8" i="29" s="1"/>
  <c r="T123" i="29"/>
  <c r="V123" i="29" s="1"/>
  <c r="P123" i="29"/>
  <c r="T621" i="29"/>
  <c r="P621" i="29"/>
  <c r="S605" i="29"/>
  <c r="AF605" i="29"/>
  <c r="AF608" i="29"/>
  <c r="S608" i="29"/>
  <c r="T594" i="29"/>
  <c r="P594" i="29"/>
  <c r="T574" i="29"/>
  <c r="P574" i="29"/>
  <c r="S574" i="29"/>
  <c r="AF574" i="29"/>
  <c r="T514" i="29"/>
  <c r="P514" i="29"/>
  <c r="T491" i="29"/>
  <c r="P491" i="29"/>
  <c r="T519" i="29"/>
  <c r="P519" i="29"/>
  <c r="T510" i="29"/>
  <c r="P510" i="29"/>
  <c r="P462" i="29"/>
  <c r="T462" i="29"/>
  <c r="P457" i="29"/>
  <c r="T457" i="29"/>
  <c r="AF475" i="29"/>
  <c r="S475" i="29"/>
  <c r="AF444" i="29"/>
  <c r="S444" i="29"/>
  <c r="T401" i="29"/>
  <c r="P401" i="29"/>
  <c r="P387" i="29"/>
  <c r="T387" i="29"/>
  <c r="AF383" i="29"/>
  <c r="S383" i="29"/>
  <c r="AF354" i="29"/>
  <c r="S354" i="29"/>
  <c r="S375" i="29"/>
  <c r="AF375" i="29"/>
  <c r="AF322" i="29"/>
  <c r="S322" i="29"/>
  <c r="T295" i="29"/>
  <c r="P295" i="29"/>
  <c r="T231" i="29"/>
  <c r="P231" i="29"/>
  <c r="P328" i="29"/>
  <c r="T328" i="29"/>
  <c r="T282" i="29"/>
  <c r="P282" i="29"/>
  <c r="T307" i="29"/>
  <c r="P307" i="29"/>
  <c r="P244" i="29"/>
  <c r="T244" i="29"/>
  <c r="AF220" i="29"/>
  <c r="S220" i="29"/>
  <c r="U220" i="29" s="1"/>
  <c r="P237" i="29"/>
  <c r="T237" i="29"/>
  <c r="AF194" i="29"/>
  <c r="S194" i="29"/>
  <c r="U194" i="29" s="1"/>
  <c r="P195" i="29"/>
  <c r="T195" i="29"/>
  <c r="P163" i="29"/>
  <c r="T163" i="29"/>
  <c r="V163" i="29" s="1"/>
  <c r="AF138" i="29"/>
  <c r="S138" i="29"/>
  <c r="U138" i="29" s="1"/>
  <c r="AF207" i="29"/>
  <c r="S207" i="29"/>
  <c r="U207" i="29" s="1"/>
  <c r="T177" i="29"/>
  <c r="V177" i="29" s="1"/>
  <c r="P177" i="29"/>
  <c r="P9" i="29"/>
  <c r="T9" i="29"/>
  <c r="V9" i="29" s="1"/>
  <c r="P120" i="29"/>
  <c r="T120" i="29"/>
  <c r="V120" i="29" s="1"/>
  <c r="S156" i="29"/>
  <c r="U156" i="29" s="1"/>
  <c r="AF156" i="29"/>
  <c r="T115" i="29"/>
  <c r="V115" i="29" s="1"/>
  <c r="P115" i="29"/>
  <c r="P49" i="29"/>
  <c r="T49" i="29"/>
  <c r="V49" i="29" s="1"/>
  <c r="S95" i="29"/>
  <c r="U95" i="29" s="1"/>
  <c r="AF95" i="29"/>
  <c r="Z73" i="29"/>
  <c r="S93" i="29"/>
  <c r="U93" i="29" s="1"/>
  <c r="AF93" i="29"/>
  <c r="Z95" i="29"/>
  <c r="T56" i="29"/>
  <c r="V56" i="29" s="1"/>
  <c r="P56" i="29"/>
  <c r="AF24" i="29"/>
  <c r="S24" i="29"/>
  <c r="U24" i="29" s="1"/>
  <c r="Z125" i="29"/>
  <c r="T152" i="29"/>
  <c r="V152" i="29" s="1"/>
  <c r="P152" i="29"/>
  <c r="T613" i="29"/>
  <c r="P613" i="29"/>
  <c r="AF648" i="29"/>
  <c r="S648" i="29"/>
  <c r="P552" i="29"/>
  <c r="T552" i="29"/>
  <c r="AF510" i="29"/>
  <c r="S510" i="29"/>
  <c r="AF504" i="29"/>
  <c r="S504" i="29"/>
  <c r="P466" i="29"/>
  <c r="T466" i="29"/>
  <c r="AF507" i="29"/>
  <c r="S507" i="29"/>
  <c r="T476" i="29"/>
  <c r="P476" i="29"/>
  <c r="AF480" i="29"/>
  <c r="S480" i="29"/>
  <c r="S462" i="29"/>
  <c r="AF462" i="29"/>
  <c r="T380" i="29"/>
  <c r="P380" i="29"/>
  <c r="S391" i="29"/>
  <c r="AF391" i="29"/>
  <c r="T345" i="29"/>
  <c r="P345" i="29"/>
  <c r="P320" i="29"/>
  <c r="T320" i="29"/>
  <c r="T339" i="29"/>
  <c r="P339" i="29"/>
  <c r="S282" i="29"/>
  <c r="AF282" i="29"/>
  <c r="AF275" i="29"/>
  <c r="S275" i="29"/>
  <c r="AF256" i="29"/>
  <c r="S256" i="29"/>
  <c r="P219" i="29"/>
  <c r="T219" i="29"/>
  <c r="P250" i="29"/>
  <c r="T250" i="29"/>
  <c r="T260" i="29"/>
  <c r="P260" i="29"/>
  <c r="P228" i="29"/>
  <c r="T228" i="29"/>
  <c r="AF212" i="29"/>
  <c r="S212" i="29"/>
  <c r="U212" i="29" s="1"/>
  <c r="AF178" i="29"/>
  <c r="S178" i="29"/>
  <c r="U178" i="29" s="1"/>
  <c r="AF118" i="29"/>
  <c r="S118" i="29"/>
  <c r="U118" i="29" s="1"/>
  <c r="T7" i="29"/>
  <c r="V7" i="29" s="1"/>
  <c r="P7" i="29"/>
  <c r="P70" i="29"/>
  <c r="T70" i="29"/>
  <c r="V70" i="29" s="1"/>
  <c r="AF110" i="29"/>
  <c r="S110" i="29"/>
  <c r="U110" i="29" s="1"/>
  <c r="T94" i="29"/>
  <c r="V94" i="29" s="1"/>
  <c r="P94" i="29"/>
  <c r="AF48" i="29"/>
  <c r="S48" i="29"/>
  <c r="U48" i="29" s="1"/>
  <c r="Z184" i="29"/>
  <c r="T72" i="29"/>
  <c r="V72" i="29" s="1"/>
  <c r="P72" i="29"/>
  <c r="P650" i="29"/>
  <c r="T650" i="29"/>
  <c r="AF576" i="29"/>
  <c r="S576" i="29"/>
  <c r="T582" i="29"/>
  <c r="P582" i="29"/>
  <c r="T524" i="29"/>
  <c r="P524" i="29"/>
  <c r="AF451" i="29"/>
  <c r="S451" i="29"/>
  <c r="AF628" i="29"/>
  <c r="S628" i="29"/>
  <c r="T561" i="29"/>
  <c r="P561" i="29"/>
  <c r="S549" i="29"/>
  <c r="AF549" i="29"/>
  <c r="P526" i="29"/>
  <c r="T526" i="29"/>
  <c r="AF544" i="29"/>
  <c r="S544" i="29"/>
  <c r="P494" i="29"/>
  <c r="T494" i="29"/>
  <c r="P478" i="29"/>
  <c r="T478" i="29"/>
  <c r="S406" i="29"/>
  <c r="AF406" i="29"/>
  <c r="AF335" i="29"/>
  <c r="S335" i="29"/>
  <c r="T346" i="29"/>
  <c r="P346" i="29"/>
  <c r="T319" i="29"/>
  <c r="P319" i="29"/>
  <c r="AF324" i="29"/>
  <c r="S324" i="29"/>
  <c r="AF172" i="29"/>
  <c r="S172" i="29"/>
  <c r="U172" i="29" s="1"/>
  <c r="AF130" i="29"/>
  <c r="S130" i="29"/>
  <c r="U130" i="29" s="1"/>
  <c r="AF170" i="29"/>
  <c r="S170" i="29"/>
  <c r="U170" i="29" s="1"/>
  <c r="AF151" i="29"/>
  <c r="S151" i="29"/>
  <c r="U151" i="29" s="1"/>
  <c r="T89" i="29"/>
  <c r="V89" i="29" s="1"/>
  <c r="P89" i="29"/>
  <c r="P206" i="29"/>
  <c r="T206" i="29"/>
  <c r="S196" i="29"/>
  <c r="U196" i="29" s="1"/>
  <c r="AF196" i="29"/>
  <c r="T632" i="29"/>
  <c r="P632" i="29"/>
  <c r="AF632" i="29"/>
  <c r="S632" i="29"/>
  <c r="AF620" i="29"/>
  <c r="S620" i="29"/>
  <c r="T603" i="29"/>
  <c r="P603" i="29"/>
  <c r="AF597" i="29"/>
  <c r="S597" i="29"/>
  <c r="P601" i="29"/>
  <c r="T601" i="29"/>
  <c r="S569" i="29"/>
  <c r="AF569" i="29"/>
  <c r="P533" i="29"/>
  <c r="T533" i="29"/>
  <c r="S502" i="29"/>
  <c r="AF502" i="29"/>
  <c r="S531" i="29"/>
  <c r="AF531" i="29"/>
  <c r="S522" i="29"/>
  <c r="AF522" i="29"/>
  <c r="T504" i="29"/>
  <c r="P504" i="29"/>
  <c r="P464" i="29"/>
  <c r="T464" i="29"/>
  <c r="T444" i="29"/>
  <c r="P444" i="29"/>
  <c r="T472" i="29"/>
  <c r="P472" i="29"/>
  <c r="S474" i="29"/>
  <c r="AF474" i="29"/>
  <c r="P436" i="29"/>
  <c r="T436" i="29"/>
  <c r="P396" i="29"/>
  <c r="T396" i="29"/>
  <c r="AF498" i="29"/>
  <c r="S498" i="29"/>
  <c r="AF376" i="29"/>
  <c r="S376" i="29"/>
  <c r="P371" i="29"/>
  <c r="T371" i="29"/>
  <c r="T334" i="29"/>
  <c r="P334" i="29"/>
  <c r="P353" i="29"/>
  <c r="T353" i="29"/>
  <c r="T376" i="29"/>
  <c r="P376" i="29"/>
  <c r="AF346" i="29"/>
  <c r="S346" i="29"/>
  <c r="AF315" i="29"/>
  <c r="S315" i="29"/>
  <c r="AF332" i="29"/>
  <c r="S332" i="29"/>
  <c r="T267" i="29"/>
  <c r="P267" i="29"/>
  <c r="T291" i="29"/>
  <c r="P291" i="29"/>
  <c r="T248" i="29"/>
  <c r="P248" i="29"/>
  <c r="AF230" i="29"/>
  <c r="S230" i="29"/>
  <c r="U230" i="29" s="1"/>
  <c r="P211" i="29"/>
  <c r="T211" i="29"/>
  <c r="P174" i="29"/>
  <c r="T174" i="29"/>
  <c r="V174" i="29" s="1"/>
  <c r="P203" i="29"/>
  <c r="T203" i="29"/>
  <c r="AF174" i="29"/>
  <c r="S174" i="29"/>
  <c r="U174" i="29" s="1"/>
  <c r="T96" i="29"/>
  <c r="V96" i="29" s="1"/>
  <c r="P96" i="29"/>
  <c r="P25" i="29"/>
  <c r="T25" i="29"/>
  <c r="V25" i="29" s="1"/>
  <c r="S133" i="29"/>
  <c r="U133" i="29" s="1"/>
  <c r="AF133" i="29"/>
  <c r="P65" i="29"/>
  <c r="T65" i="29"/>
  <c r="V65" i="29" s="1"/>
  <c r="T146" i="29"/>
  <c r="V146" i="29" s="1"/>
  <c r="P146" i="29"/>
  <c r="AF90" i="29"/>
  <c r="S90" i="29"/>
  <c r="U90" i="29" s="1"/>
  <c r="P40" i="29"/>
  <c r="T40" i="29"/>
  <c r="V40" i="29" s="1"/>
  <c r="AF98" i="29"/>
  <c r="S98" i="29"/>
  <c r="U98" i="29" s="1"/>
  <c r="T47" i="29"/>
  <c r="V47" i="29" s="1"/>
  <c r="P47" i="29"/>
  <c r="AF32" i="29"/>
  <c r="S32" i="29"/>
  <c r="U32" i="29" s="1"/>
  <c r="P80" i="29"/>
  <c r="T80" i="29"/>
  <c r="V80" i="29" s="1"/>
  <c r="T88" i="29"/>
  <c r="V88" i="29" s="1"/>
  <c r="P88" i="29"/>
  <c r="AF72" i="29"/>
  <c r="S72" i="29"/>
  <c r="U72" i="29" s="1"/>
  <c r="T55" i="29"/>
  <c r="V55" i="29" s="1"/>
  <c r="P55" i="29"/>
  <c r="AF40" i="29"/>
  <c r="S40" i="29"/>
  <c r="U40" i="29" s="1"/>
  <c r="AF8" i="29"/>
  <c r="S8" i="29"/>
  <c r="U8" i="29" s="1"/>
  <c r="AF26" i="29"/>
  <c r="S26" i="29"/>
  <c r="U26" i="29" s="1"/>
  <c r="S34" i="29"/>
  <c r="U34" i="29" s="1"/>
  <c r="AF34" i="29"/>
  <c r="AF80" i="29"/>
  <c r="S80" i="29"/>
  <c r="U80" i="29" s="1"/>
  <c r="AF16" i="29"/>
  <c r="S16" i="29"/>
  <c r="U16" i="29" s="1"/>
  <c r="Z66" i="29"/>
  <c r="T644" i="29"/>
  <c r="P644" i="29"/>
  <c r="T579" i="29"/>
  <c r="P579" i="29"/>
  <c r="T263" i="29"/>
  <c r="P263" i="29"/>
  <c r="T227" i="29"/>
  <c r="P227" i="29"/>
  <c r="AF146" i="29"/>
  <c r="S146" i="29"/>
  <c r="U146" i="29" s="1"/>
  <c r="AF154" i="29"/>
  <c r="S154" i="29"/>
  <c r="U154" i="29" s="1"/>
  <c r="AF107" i="29"/>
  <c r="S107" i="29"/>
  <c r="U107" i="29" s="1"/>
  <c r="T71" i="29"/>
  <c r="V71" i="29" s="1"/>
  <c r="P71" i="29"/>
  <c r="S94" i="29"/>
  <c r="U94" i="29" s="1"/>
  <c r="AF94" i="29"/>
  <c r="T79" i="29"/>
  <c r="V79" i="29" s="1"/>
  <c r="P79" i="29"/>
  <c r="T24" i="29"/>
  <c r="V24" i="29" s="1"/>
  <c r="P24" i="29"/>
  <c r="P62" i="29"/>
  <c r="T62" i="29"/>
  <c r="V62" i="29" s="1"/>
  <c r="T63" i="29"/>
  <c r="V63" i="29" s="1"/>
  <c r="P63" i="29"/>
  <c r="Z159" i="29"/>
  <c r="AF66" i="29"/>
  <c r="S66" i="29"/>
  <c r="U66" i="29" s="1"/>
  <c r="AF616" i="29"/>
  <c r="S616" i="29"/>
  <c r="AF515" i="29"/>
  <c r="S515" i="29"/>
  <c r="AF486" i="29"/>
  <c r="S486" i="29"/>
  <c r="P488" i="29"/>
  <c r="T488" i="29"/>
  <c r="T471" i="29"/>
  <c r="P471" i="29"/>
  <c r="T425" i="29"/>
  <c r="P425" i="29"/>
  <c r="T447" i="29"/>
  <c r="P447" i="29"/>
  <c r="AF408" i="29"/>
  <c r="S408" i="29"/>
  <c r="T314" i="29"/>
  <c r="P314" i="29"/>
  <c r="AF612" i="29"/>
  <c r="S612" i="29"/>
  <c r="P597" i="29"/>
  <c r="T597" i="29"/>
  <c r="S593" i="29"/>
  <c r="AF593" i="29"/>
  <c r="S592" i="29"/>
  <c r="AF592" i="29"/>
  <c r="S578" i="29"/>
  <c r="AF578" i="29"/>
  <c r="AF553" i="29"/>
  <c r="S553" i="29"/>
  <c r="S558" i="29"/>
  <c r="AF558" i="29"/>
  <c r="T507" i="29"/>
  <c r="P507" i="29"/>
  <c r="T487" i="29"/>
  <c r="P487" i="29"/>
  <c r="P435" i="29"/>
  <c r="T435" i="29"/>
  <c r="P446" i="29"/>
  <c r="T446" i="29"/>
  <c r="T482" i="29"/>
  <c r="P482" i="29"/>
  <c r="P418" i="29"/>
  <c r="T418" i="29"/>
  <c r="AF393" i="29"/>
  <c r="S393" i="29"/>
  <c r="P355" i="29"/>
  <c r="T355" i="29"/>
  <c r="P369" i="29"/>
  <c r="T369" i="29"/>
  <c r="T311" i="29"/>
  <c r="P311" i="29"/>
  <c r="P329" i="29"/>
  <c r="T329" i="29"/>
  <c r="AF327" i="29"/>
  <c r="S327" i="29"/>
  <c r="T318" i="29"/>
  <c r="P318" i="29"/>
  <c r="AF238" i="29"/>
  <c r="S238" i="29"/>
  <c r="U238" i="29" s="1"/>
  <c r="AF244" i="29"/>
  <c r="S244" i="29"/>
  <c r="U244" i="29" s="1"/>
  <c r="P179" i="29"/>
  <c r="T179" i="29"/>
  <c r="V179" i="29" s="1"/>
  <c r="AF210" i="29"/>
  <c r="S210" i="29"/>
  <c r="U210" i="29" s="1"/>
  <c r="T162" i="29"/>
  <c r="V162" i="29" s="1"/>
  <c r="P162" i="29"/>
  <c r="P147" i="29"/>
  <c r="T147" i="29"/>
  <c r="V147" i="29" s="1"/>
  <c r="T196" i="29"/>
  <c r="P196" i="29"/>
  <c r="AF186" i="29"/>
  <c r="S186" i="29"/>
  <c r="U186" i="29" s="1"/>
  <c r="P41" i="29"/>
  <c r="T41" i="29"/>
  <c r="V41" i="29" s="1"/>
  <c r="T126" i="29"/>
  <c r="V126" i="29" s="1"/>
  <c r="P126" i="29"/>
  <c r="P81" i="29"/>
  <c r="T81" i="29"/>
  <c r="V81" i="29" s="1"/>
  <c r="AF88" i="29"/>
  <c r="S88" i="29"/>
  <c r="U88" i="29" s="1"/>
  <c r="AF3" i="29"/>
  <c r="S3" i="29"/>
  <c r="U3" i="29" s="1"/>
  <c r="P16" i="29"/>
  <c r="T16" i="29"/>
  <c r="V16" i="29" s="1"/>
  <c r="T636" i="29"/>
  <c r="P636" i="29"/>
  <c r="T467" i="29"/>
  <c r="P467" i="29"/>
  <c r="AF459" i="29"/>
  <c r="S459" i="29"/>
  <c r="P452" i="29"/>
  <c r="T452" i="29"/>
  <c r="P419" i="29"/>
  <c r="T419" i="29"/>
  <c r="S416" i="29"/>
  <c r="AF416" i="29"/>
  <c r="T350" i="29"/>
  <c r="P350" i="29"/>
  <c r="T259" i="29"/>
  <c r="P259" i="29"/>
  <c r="T216" i="29"/>
  <c r="P216" i="29"/>
  <c r="P116" i="29"/>
  <c r="T116" i="29"/>
  <c r="V116" i="29" s="1"/>
  <c r="AF162" i="29"/>
  <c r="S162" i="29"/>
  <c r="U162" i="29" s="1"/>
  <c r="T624" i="29"/>
  <c r="P624" i="29"/>
  <c r="AF598" i="29"/>
  <c r="S598" i="29"/>
  <c r="T565" i="29"/>
  <c r="P565" i="29"/>
  <c r="S450" i="29"/>
  <c r="AF450" i="29"/>
  <c r="S412" i="29"/>
  <c r="AF412" i="29"/>
  <c r="T450" i="29"/>
  <c r="P450" i="29"/>
  <c r="T412" i="29"/>
  <c r="P412" i="29"/>
  <c r="AF426" i="29"/>
  <c r="S426" i="29"/>
  <c r="P368" i="29"/>
  <c r="T368" i="29"/>
  <c r="AF352" i="29"/>
  <c r="S352" i="29"/>
  <c r="T303" i="29"/>
  <c r="P303" i="29"/>
  <c r="AF243" i="29"/>
  <c r="S243" i="29"/>
  <c r="U243" i="29" s="1"/>
  <c r="AF218" i="29"/>
  <c r="S218" i="29"/>
  <c r="U218" i="29" s="1"/>
  <c r="T275" i="29"/>
  <c r="P275" i="29"/>
  <c r="P607" i="29"/>
  <c r="T607" i="29"/>
  <c r="P577" i="29"/>
  <c r="T577" i="29"/>
  <c r="AF565" i="29"/>
  <c r="S565" i="29"/>
  <c r="AF511" i="29"/>
  <c r="S511" i="29"/>
  <c r="T400" i="29"/>
  <c r="P400" i="29"/>
  <c r="P338" i="29"/>
  <c r="T338" i="29"/>
  <c r="T343" i="29"/>
  <c r="P343" i="29"/>
  <c r="T300" i="29"/>
  <c r="P300" i="29"/>
  <c r="AF266" i="29"/>
  <c r="S266" i="29"/>
  <c r="AF112" i="29"/>
  <c r="S112" i="29"/>
  <c r="U112" i="29" s="1"/>
  <c r="AF636" i="29"/>
  <c r="S636" i="29"/>
  <c r="AF624" i="29"/>
  <c r="S624" i="29"/>
  <c r="T648" i="29"/>
  <c r="P648" i="29"/>
  <c r="T620" i="29"/>
  <c r="P620" i="29"/>
  <c r="T612" i="29"/>
  <c r="P612" i="29"/>
  <c r="T616" i="29"/>
  <c r="P616" i="29"/>
  <c r="P588" i="29"/>
  <c r="T588" i="29"/>
  <c r="S585" i="29"/>
  <c r="AF585" i="29"/>
  <c r="T583" i="29"/>
  <c r="P583" i="29"/>
  <c r="P520" i="29"/>
  <c r="T520" i="29"/>
  <c r="T553" i="29"/>
  <c r="P553" i="29"/>
  <c r="T528" i="29"/>
  <c r="P528" i="29"/>
  <c r="P473" i="29"/>
  <c r="T473" i="29"/>
  <c r="AF488" i="29"/>
  <c r="S488" i="29"/>
  <c r="S467" i="29"/>
  <c r="AF467" i="29"/>
  <c r="T409" i="29"/>
  <c r="P409" i="29"/>
  <c r="P445" i="29"/>
  <c r="T445" i="29"/>
  <c r="P468" i="29"/>
  <c r="T468" i="29"/>
  <c r="AF466" i="29"/>
  <c r="S466" i="29"/>
  <c r="T424" i="29"/>
  <c r="P424" i="29"/>
  <c r="P437" i="29"/>
  <c r="T437" i="29"/>
  <c r="T441" i="29"/>
  <c r="P441" i="29"/>
  <c r="P428" i="29"/>
  <c r="T428" i="29"/>
  <c r="T404" i="29"/>
  <c r="P404" i="29"/>
  <c r="T430" i="29"/>
  <c r="P430" i="29"/>
  <c r="AF396" i="29"/>
  <c r="S396" i="29"/>
  <c r="AF404" i="29"/>
  <c r="S404" i="29"/>
  <c r="P349" i="29"/>
  <c r="T349" i="29"/>
  <c r="T356" i="29"/>
  <c r="P356" i="29"/>
  <c r="T383" i="29"/>
  <c r="P383" i="29"/>
  <c r="AF338" i="29"/>
  <c r="S338" i="29"/>
  <c r="P327" i="29"/>
  <c r="T327" i="29"/>
  <c r="P317" i="29"/>
  <c r="T317" i="29"/>
  <c r="T299" i="29"/>
  <c r="P299" i="29"/>
  <c r="S242" i="29"/>
  <c r="U242" i="29" s="1"/>
  <c r="AF242" i="29"/>
  <c r="AF298" i="29"/>
  <c r="S298" i="29"/>
  <c r="T234" i="29"/>
  <c r="P234" i="29"/>
  <c r="T254" i="29"/>
  <c r="P254" i="29"/>
  <c r="AF202" i="29"/>
  <c r="S202" i="29"/>
  <c r="U202" i="29" s="1"/>
  <c r="AF259" i="29"/>
  <c r="S259" i="29"/>
  <c r="T235" i="29"/>
  <c r="P235" i="29"/>
  <c r="AF226" i="29"/>
  <c r="S226" i="29"/>
  <c r="U226" i="29" s="1"/>
  <c r="AF188" i="29"/>
  <c r="S188" i="29"/>
  <c r="U188" i="29" s="1"/>
  <c r="P171" i="29"/>
  <c r="T171" i="29"/>
  <c r="V171" i="29" s="1"/>
  <c r="P155" i="29"/>
  <c r="T155" i="29"/>
  <c r="V155" i="29" s="1"/>
  <c r="P17" i="29"/>
  <c r="T17" i="29"/>
  <c r="V17" i="29" s="1"/>
  <c r="T188" i="29"/>
  <c r="P188" i="29"/>
  <c r="P172" i="29"/>
  <c r="T172" i="29"/>
  <c r="V172" i="29" s="1"/>
  <c r="P158" i="29"/>
  <c r="T158" i="29"/>
  <c r="V158" i="29" s="1"/>
  <c r="AF141" i="29"/>
  <c r="S141" i="29"/>
  <c r="U141" i="29" s="1"/>
  <c r="P105" i="29"/>
  <c r="T105" i="29"/>
  <c r="V105" i="29" s="1"/>
  <c r="P57" i="29"/>
  <c r="T57" i="29"/>
  <c r="V57" i="29" s="1"/>
  <c r="S191" i="29"/>
  <c r="U191" i="29" s="1"/>
  <c r="AF191" i="29"/>
  <c r="T140" i="29"/>
  <c r="V140" i="29" s="1"/>
  <c r="P140" i="29"/>
  <c r="T98" i="29"/>
  <c r="V98" i="29" s="1"/>
  <c r="P98" i="29"/>
  <c r="T92" i="29"/>
  <c r="V92" i="29" s="1"/>
  <c r="P92" i="29"/>
  <c r="AF64" i="29"/>
  <c r="S64" i="29"/>
  <c r="U64" i="29" s="1"/>
  <c r="T110" i="29"/>
  <c r="V110" i="29" s="1"/>
  <c r="P110" i="29"/>
  <c r="T48" i="29"/>
  <c r="V48" i="29" s="1"/>
  <c r="P48" i="29"/>
  <c r="AF56" i="29"/>
  <c r="S56" i="29"/>
  <c r="U56" i="29" s="1"/>
  <c r="AF84" i="29"/>
  <c r="S84" i="29"/>
  <c r="U84" i="29" s="1"/>
  <c r="T64" i="29"/>
  <c r="V64" i="29" s="1"/>
  <c r="P64" i="29"/>
  <c r="T640" i="29"/>
  <c r="P640" i="29"/>
  <c r="AF614" i="29"/>
  <c r="S614" i="29"/>
  <c r="S552" i="29"/>
  <c r="AF552" i="29"/>
  <c r="S519" i="29"/>
  <c r="AF519" i="29"/>
  <c r="T498" i="29"/>
  <c r="P498" i="29"/>
  <c r="AF483" i="29"/>
  <c r="S483" i="29"/>
  <c r="S381" i="29"/>
  <c r="AF381" i="29"/>
  <c r="AF183" i="29"/>
  <c r="S183" i="29"/>
  <c r="U183" i="29" s="1"/>
  <c r="T550" i="29"/>
  <c r="P550" i="29"/>
  <c r="AF508" i="29"/>
  <c r="S508" i="29"/>
  <c r="AF512" i="29"/>
  <c r="S512" i="29"/>
  <c r="T440" i="29"/>
  <c r="P440" i="29"/>
  <c r="T372" i="29"/>
  <c r="P372" i="29"/>
  <c r="S362" i="29"/>
  <c r="AF362" i="29"/>
  <c r="AF644" i="29"/>
  <c r="S644" i="29"/>
  <c r="AF640" i="29"/>
  <c r="S640" i="29"/>
  <c r="P606" i="29"/>
  <c r="T606" i="29"/>
  <c r="P581" i="29"/>
  <c r="T581" i="29"/>
  <c r="T578" i="29"/>
  <c r="P578" i="29"/>
  <c r="S584" i="29"/>
  <c r="AF584" i="29"/>
  <c r="P564" i="29"/>
  <c r="T564" i="29"/>
  <c r="P536" i="29"/>
  <c r="T536" i="29"/>
  <c r="P556" i="29"/>
  <c r="T556" i="29"/>
  <c r="T540" i="29"/>
  <c r="P540" i="29"/>
  <c r="S521" i="29"/>
  <c r="AF521" i="29"/>
  <c r="AF491" i="29"/>
  <c r="S491" i="29"/>
  <c r="AF482" i="29"/>
  <c r="S482" i="29"/>
  <c r="P508" i="29"/>
  <c r="T508" i="29"/>
  <c r="T492" i="29"/>
  <c r="P492" i="29"/>
  <c r="T426" i="29"/>
  <c r="P426" i="29"/>
  <c r="T408" i="29"/>
  <c r="P408" i="29"/>
  <c r="AF448" i="29"/>
  <c r="S448" i="29"/>
  <c r="P427" i="29"/>
  <c r="T427" i="29"/>
  <c r="AF472" i="29"/>
  <c r="S472" i="29"/>
  <c r="AF418" i="29"/>
  <c r="S418" i="29"/>
  <c r="T362" i="29"/>
  <c r="P362" i="29"/>
  <c r="P411" i="29"/>
  <c r="T411" i="29"/>
  <c r="P336" i="29"/>
  <c r="T336" i="29"/>
  <c r="S337" i="29"/>
  <c r="AF337" i="29"/>
  <c r="T333" i="29"/>
  <c r="P333" i="29"/>
  <c r="T337" i="29"/>
  <c r="P337" i="29"/>
  <c r="S326" i="29"/>
  <c r="AF326" i="29"/>
  <c r="S270" i="29"/>
  <c r="AF270" i="29"/>
  <c r="AF329" i="29"/>
  <c r="S329" i="29"/>
  <c r="S274" i="29"/>
  <c r="AF274" i="29"/>
  <c r="S223" i="29"/>
  <c r="U223" i="29" s="1"/>
  <c r="AF223" i="29"/>
  <c r="AF235" i="29"/>
  <c r="S235" i="29"/>
  <c r="U235" i="29" s="1"/>
  <c r="AF232" i="29"/>
  <c r="S232" i="29"/>
  <c r="U232" i="29" s="1"/>
  <c r="AF247" i="29"/>
  <c r="S247" i="29"/>
  <c r="U247" i="29" s="1"/>
  <c r="AF204" i="29"/>
  <c r="S204" i="29"/>
  <c r="U204" i="29" s="1"/>
  <c r="P156" i="29"/>
  <c r="T156" i="29"/>
  <c r="V156" i="29" s="1"/>
  <c r="T178" i="29"/>
  <c r="V178" i="29" s="1"/>
  <c r="P178" i="29"/>
  <c r="P97" i="29"/>
  <c r="T97" i="29"/>
  <c r="V97" i="29" s="1"/>
  <c r="S125" i="29"/>
  <c r="U125" i="29" s="1"/>
  <c r="AF125" i="29"/>
  <c r="Z86" i="29"/>
  <c r="T100" i="29"/>
  <c r="V100" i="29" s="1"/>
  <c r="P100" i="29"/>
  <c r="T15" i="29"/>
  <c r="V15" i="29" s="1"/>
  <c r="P15" i="29"/>
  <c r="P124" i="29"/>
  <c r="T124" i="29"/>
  <c r="V124" i="29" s="1"/>
  <c r="S92" i="29"/>
  <c r="U92" i="29" s="1"/>
  <c r="AF92" i="29"/>
  <c r="AF58" i="29"/>
  <c r="S58" i="29"/>
  <c r="U58" i="29" s="1"/>
  <c r="T111" i="29"/>
  <c r="V111" i="29" s="1"/>
  <c r="P111" i="29"/>
  <c r="T32" i="29"/>
  <c r="V32" i="29" s="1"/>
  <c r="P32" i="29"/>
  <c r="Z129" i="29"/>
  <c r="S114" i="29"/>
  <c r="U114" i="29" s="1"/>
  <c r="AF114" i="29"/>
  <c r="T95" i="29"/>
  <c r="V95" i="29" s="1"/>
  <c r="P95" i="29"/>
  <c r="Z111" i="29"/>
  <c r="P4" i="29"/>
  <c r="T4" i="29"/>
  <c r="V4" i="29" s="1"/>
  <c r="F3" i="28"/>
  <c r="F4" i="21"/>
  <c r="F5" i="21"/>
  <c r="F6" i="21"/>
  <c r="F7" i="21"/>
  <c r="F8" i="21"/>
  <c r="F9" i="21"/>
  <c r="F10" i="21"/>
  <c r="F11" i="21"/>
  <c r="F12" i="21"/>
  <c r="F13" i="21"/>
  <c r="F14" i="21"/>
  <c r="F15" i="21"/>
  <c r="F16" i="21"/>
  <c r="F17" i="21"/>
  <c r="F18" i="21"/>
  <c r="F19" i="21"/>
  <c r="F20" i="21"/>
  <c r="F21" i="21"/>
  <c r="F22" i="21"/>
  <c r="F23" i="21"/>
  <c r="F24" i="21"/>
  <c r="F25" i="21"/>
  <c r="F26" i="21"/>
  <c r="F27" i="21"/>
  <c r="F28" i="21"/>
  <c r="F29" i="21"/>
  <c r="F30" i="21"/>
  <c r="F31" i="21"/>
  <c r="F32" i="21"/>
  <c r="F33" i="21"/>
  <c r="F34" i="21"/>
  <c r="F35" i="21"/>
  <c r="F36" i="21"/>
  <c r="F37" i="21"/>
  <c r="F38" i="21"/>
  <c r="F39" i="21"/>
  <c r="F40" i="21"/>
  <c r="F41" i="21"/>
  <c r="F42" i="21"/>
  <c r="F43" i="21"/>
  <c r="F44" i="21"/>
  <c r="F45" i="21"/>
  <c r="F46" i="21"/>
  <c r="F47" i="21"/>
  <c r="F48" i="21"/>
  <c r="F49" i="21"/>
  <c r="F50" i="21"/>
  <c r="F51" i="21"/>
  <c r="F52" i="21"/>
  <c r="F53" i="21"/>
  <c r="F54" i="21"/>
  <c r="F55" i="21"/>
  <c r="F56" i="21"/>
  <c r="F57" i="21"/>
  <c r="F58" i="21"/>
  <c r="F59" i="21"/>
  <c r="F60" i="21"/>
  <c r="F61" i="21"/>
  <c r="F62" i="21"/>
  <c r="F63" i="21"/>
  <c r="F64" i="21"/>
  <c r="F65" i="21"/>
  <c r="F66" i="21"/>
  <c r="F67" i="21"/>
  <c r="F68" i="21"/>
  <c r="F69" i="21"/>
  <c r="F70" i="21"/>
  <c r="F71" i="21"/>
  <c r="F72" i="21"/>
  <c r="F73" i="21"/>
  <c r="F74" i="21"/>
  <c r="F75" i="21"/>
  <c r="F76" i="21"/>
  <c r="F77" i="21"/>
  <c r="F78" i="21"/>
  <c r="F79" i="21"/>
  <c r="F80" i="21"/>
  <c r="F81" i="21"/>
  <c r="F82" i="21"/>
  <c r="F83" i="21"/>
  <c r="F84" i="21"/>
  <c r="F85" i="21"/>
  <c r="F86" i="21"/>
  <c r="F87" i="21"/>
  <c r="F88" i="21"/>
  <c r="F89" i="21"/>
  <c r="F90" i="21"/>
  <c r="F91" i="21"/>
  <c r="F92" i="21"/>
  <c r="F93" i="21"/>
  <c r="F94" i="21"/>
  <c r="F95" i="21"/>
  <c r="F96" i="21"/>
  <c r="F97" i="21"/>
  <c r="F98" i="21"/>
  <c r="F99" i="21"/>
  <c r="F100" i="21"/>
  <c r="F101" i="21"/>
  <c r="F102" i="21"/>
  <c r="F103" i="21"/>
  <c r="F104" i="21"/>
  <c r="F105" i="21"/>
  <c r="F106" i="21"/>
  <c r="F107" i="21"/>
  <c r="F108" i="21"/>
  <c r="F109" i="21"/>
  <c r="F110" i="21"/>
  <c r="F111" i="21"/>
  <c r="F112" i="21"/>
  <c r="F113" i="21"/>
  <c r="F114" i="21"/>
  <c r="F115" i="21"/>
  <c r="F116" i="21"/>
  <c r="F117" i="21"/>
  <c r="F118" i="21"/>
  <c r="F119" i="21"/>
  <c r="F120" i="21"/>
  <c r="F121" i="21"/>
  <c r="F122" i="21"/>
  <c r="F123" i="21"/>
  <c r="F124" i="21"/>
  <c r="F125" i="21"/>
  <c r="F126" i="21"/>
  <c r="F127" i="21"/>
  <c r="F128" i="21"/>
  <c r="F129" i="21"/>
  <c r="F130" i="21"/>
  <c r="F131" i="21"/>
  <c r="F132" i="21"/>
  <c r="F133" i="21"/>
  <c r="F134" i="21"/>
  <c r="F135" i="21"/>
  <c r="F136" i="21"/>
  <c r="F137" i="21"/>
  <c r="F138" i="21"/>
  <c r="F139" i="21"/>
  <c r="F140" i="21"/>
  <c r="F141" i="21"/>
  <c r="F142" i="21"/>
  <c r="F143" i="21"/>
  <c r="F144" i="21"/>
  <c r="F145" i="21"/>
  <c r="F146" i="21"/>
  <c r="F147" i="21"/>
  <c r="F148" i="21"/>
  <c r="F149" i="21"/>
  <c r="F150" i="21"/>
  <c r="F151" i="21"/>
  <c r="F152" i="21"/>
  <c r="F153" i="21"/>
  <c r="F154" i="21"/>
  <c r="F155" i="21"/>
  <c r="F156" i="21"/>
  <c r="F157" i="21"/>
  <c r="F158" i="21"/>
  <c r="F159" i="21"/>
  <c r="F160" i="21"/>
  <c r="F161" i="21"/>
  <c r="F162" i="21"/>
  <c r="F163" i="21"/>
  <c r="F164" i="21"/>
  <c r="F165" i="21"/>
  <c r="F166" i="21"/>
  <c r="F167" i="21"/>
  <c r="F168" i="21"/>
  <c r="F169" i="21"/>
  <c r="F170" i="21"/>
  <c r="F171" i="21"/>
  <c r="F172" i="21"/>
  <c r="F173" i="21"/>
  <c r="F174" i="21"/>
  <c r="F175" i="21"/>
  <c r="F176" i="21"/>
  <c r="F177" i="21"/>
  <c r="F178" i="21"/>
  <c r="F179" i="21"/>
  <c r="F180" i="21"/>
  <c r="F181" i="21"/>
  <c r="F182" i="21"/>
  <c r="F183" i="21"/>
  <c r="F184" i="21"/>
  <c r="F185" i="21"/>
  <c r="F186" i="21"/>
  <c r="F187" i="21"/>
  <c r="F188" i="21"/>
  <c r="F189" i="21"/>
  <c r="F190" i="21"/>
  <c r="F191" i="21"/>
  <c r="F192" i="21"/>
  <c r="F193" i="21"/>
  <c r="F194" i="21"/>
  <c r="F195" i="21"/>
  <c r="F196" i="21"/>
  <c r="F197" i="21"/>
  <c r="F198" i="21"/>
  <c r="F199" i="21"/>
  <c r="F200" i="21"/>
  <c r="F201" i="21"/>
  <c r="F202" i="21"/>
  <c r="F203" i="21"/>
  <c r="F204" i="21"/>
  <c r="F205" i="21"/>
  <c r="F206" i="21"/>
  <c r="F207" i="21"/>
  <c r="F208" i="21"/>
  <c r="F209" i="21"/>
  <c r="F210" i="21"/>
  <c r="F211" i="21"/>
  <c r="F212" i="21"/>
  <c r="F213" i="21"/>
  <c r="F214" i="21"/>
  <c r="F215" i="21"/>
  <c r="F216" i="21"/>
  <c r="F217" i="21"/>
  <c r="F218" i="21"/>
  <c r="F219" i="21"/>
  <c r="F220" i="21"/>
  <c r="F221" i="21"/>
  <c r="F222" i="21"/>
  <c r="F223" i="21"/>
  <c r="F224" i="21"/>
  <c r="F225" i="21"/>
  <c r="F226" i="21"/>
  <c r="F227" i="21"/>
  <c r="F228" i="21"/>
  <c r="F229" i="21"/>
  <c r="F230" i="21"/>
  <c r="F231" i="21"/>
  <c r="F232" i="21"/>
  <c r="F233" i="21"/>
  <c r="F234" i="21"/>
  <c r="F235" i="21"/>
  <c r="F236" i="21"/>
  <c r="F237" i="21"/>
  <c r="F238" i="21"/>
  <c r="F239" i="21"/>
  <c r="F240" i="21"/>
  <c r="F241" i="21"/>
  <c r="F242" i="21"/>
  <c r="F243" i="21"/>
  <c r="F244" i="21"/>
  <c r="F245" i="21"/>
  <c r="F246" i="21"/>
  <c r="F247" i="21"/>
  <c r="F248" i="21"/>
  <c r="F249" i="21"/>
  <c r="F250" i="21"/>
  <c r="F251" i="21"/>
  <c r="F252" i="21"/>
  <c r="F253" i="21"/>
  <c r="F254" i="21"/>
  <c r="F255" i="21"/>
  <c r="F256" i="21"/>
  <c r="F257" i="21"/>
  <c r="F258" i="21"/>
  <c r="F259" i="21"/>
  <c r="F260" i="21"/>
  <c r="F261" i="21"/>
  <c r="F262" i="21"/>
  <c r="F263" i="21"/>
  <c r="F264" i="21"/>
  <c r="F265" i="21"/>
  <c r="F266" i="21"/>
  <c r="F267" i="21"/>
  <c r="F268" i="21"/>
  <c r="F269" i="21"/>
  <c r="F270" i="21"/>
  <c r="F271" i="21"/>
  <c r="F272" i="21"/>
  <c r="F273" i="21"/>
  <c r="F274" i="21"/>
  <c r="F275" i="21"/>
  <c r="F276" i="21"/>
  <c r="F277" i="21"/>
  <c r="F278" i="21"/>
  <c r="F279" i="21"/>
  <c r="F280" i="21"/>
  <c r="F281" i="21"/>
  <c r="F282" i="21"/>
  <c r="F283" i="21"/>
  <c r="F284" i="21"/>
  <c r="F285" i="21"/>
  <c r="F286" i="21"/>
  <c r="F287" i="21"/>
  <c r="F288" i="21"/>
  <c r="F289" i="21"/>
  <c r="F290" i="21"/>
  <c r="F291" i="21"/>
  <c r="F292" i="21"/>
  <c r="F293" i="21"/>
  <c r="F294" i="21"/>
  <c r="F295" i="21"/>
  <c r="F296" i="21"/>
  <c r="F297" i="21"/>
  <c r="F298" i="21"/>
  <c r="F299" i="21"/>
  <c r="F300" i="21"/>
  <c r="F301" i="21"/>
  <c r="F302" i="21"/>
  <c r="F303" i="21"/>
  <c r="F304" i="21"/>
  <c r="F305" i="21"/>
  <c r="F306" i="21"/>
  <c r="F307" i="21"/>
  <c r="F308" i="21"/>
  <c r="F309" i="21"/>
  <c r="F310" i="21"/>
  <c r="F311" i="21"/>
  <c r="F312" i="21"/>
  <c r="F313" i="21"/>
  <c r="F314" i="21"/>
  <c r="F315" i="21"/>
  <c r="F316" i="21"/>
  <c r="F317" i="21"/>
  <c r="F318" i="21"/>
  <c r="F319" i="21"/>
  <c r="F320" i="21"/>
  <c r="F321" i="21"/>
  <c r="F322" i="21"/>
  <c r="F323" i="21"/>
  <c r="F324" i="21"/>
  <c r="F325" i="21"/>
  <c r="F326" i="21"/>
  <c r="F327" i="21"/>
  <c r="F328" i="21"/>
  <c r="F329" i="21"/>
  <c r="F330" i="21"/>
  <c r="F331" i="21"/>
  <c r="F332" i="21"/>
  <c r="F333" i="21"/>
  <c r="F334" i="21"/>
  <c r="F335" i="21"/>
  <c r="F336" i="21"/>
  <c r="F337" i="21"/>
  <c r="F338" i="21"/>
  <c r="F339" i="21"/>
  <c r="F340" i="21"/>
  <c r="F341" i="21"/>
  <c r="F342" i="21"/>
  <c r="F343" i="21"/>
  <c r="F344" i="21"/>
  <c r="F345" i="21"/>
  <c r="F346" i="21"/>
  <c r="F347" i="21"/>
  <c r="F348" i="21"/>
  <c r="F349" i="21"/>
  <c r="F350" i="21"/>
  <c r="F351" i="21"/>
  <c r="F352" i="21"/>
  <c r="F353" i="21"/>
  <c r="F354" i="21"/>
  <c r="F355" i="21"/>
  <c r="F356" i="21"/>
  <c r="F357" i="21"/>
  <c r="F358" i="21"/>
  <c r="F359" i="21"/>
  <c r="F360" i="21"/>
  <c r="F361" i="21"/>
  <c r="F362" i="21"/>
  <c r="F363" i="21"/>
  <c r="F364" i="21"/>
  <c r="F365" i="21"/>
  <c r="F366" i="21"/>
  <c r="F367" i="21"/>
  <c r="F368" i="21"/>
  <c r="F369" i="21"/>
  <c r="F370" i="21"/>
  <c r="F371" i="21"/>
  <c r="F372" i="21"/>
  <c r="F373" i="21"/>
  <c r="F374" i="21"/>
  <c r="F375" i="21"/>
  <c r="F376" i="21"/>
  <c r="F377" i="21"/>
  <c r="F378" i="21"/>
  <c r="F379" i="21"/>
  <c r="F380" i="21"/>
  <c r="F381" i="21"/>
  <c r="F382" i="21"/>
  <c r="F383" i="21"/>
  <c r="F384" i="21"/>
  <c r="F385" i="21"/>
  <c r="F386" i="21"/>
  <c r="F387" i="21"/>
  <c r="F388" i="21"/>
  <c r="F389" i="21"/>
  <c r="F390" i="21"/>
  <c r="F391" i="21"/>
  <c r="F392" i="21"/>
  <c r="F393" i="21"/>
  <c r="F394" i="21"/>
  <c r="F395" i="21"/>
  <c r="F396" i="21"/>
  <c r="F397" i="21"/>
  <c r="F398" i="21"/>
  <c r="F399" i="21"/>
  <c r="F400" i="21"/>
  <c r="F401" i="21"/>
  <c r="F402" i="21"/>
  <c r="F403" i="21"/>
  <c r="F404" i="21"/>
  <c r="F405" i="21"/>
  <c r="F406" i="21"/>
  <c r="F407" i="21"/>
  <c r="F408" i="21"/>
  <c r="F409" i="21"/>
  <c r="F410" i="21"/>
  <c r="F411" i="21"/>
  <c r="F412" i="21"/>
  <c r="F413" i="21"/>
  <c r="F414" i="21"/>
  <c r="F415" i="21"/>
  <c r="F416" i="21"/>
  <c r="F417" i="21"/>
  <c r="F418" i="21"/>
  <c r="F419" i="21"/>
  <c r="F420" i="21"/>
  <c r="F421" i="21"/>
  <c r="F422" i="21"/>
  <c r="F423" i="21"/>
  <c r="F424" i="21"/>
  <c r="F425" i="21"/>
  <c r="F426" i="21"/>
  <c r="F427" i="21"/>
  <c r="F428" i="21"/>
  <c r="F429" i="21"/>
  <c r="F430" i="21"/>
  <c r="F431" i="21"/>
  <c r="F432" i="21"/>
  <c r="F433" i="21"/>
  <c r="F434" i="21"/>
  <c r="F435" i="21"/>
  <c r="F436" i="21"/>
  <c r="F437" i="21"/>
  <c r="F438" i="21"/>
  <c r="F439" i="21"/>
  <c r="F440" i="21"/>
  <c r="F441" i="21"/>
  <c r="F442" i="21"/>
  <c r="F443" i="21"/>
  <c r="F444" i="21"/>
  <c r="F445" i="21"/>
  <c r="F446" i="21"/>
  <c r="F447" i="21"/>
  <c r="F448" i="21"/>
  <c r="F449" i="21"/>
  <c r="F450" i="21"/>
  <c r="F451" i="21"/>
  <c r="F452" i="21"/>
  <c r="F453" i="21"/>
  <c r="F454" i="21"/>
  <c r="F455" i="21"/>
  <c r="F456" i="21"/>
  <c r="F457" i="21"/>
  <c r="F458" i="21"/>
  <c r="F459" i="21"/>
  <c r="F460" i="21"/>
  <c r="F461" i="21"/>
  <c r="F462" i="21"/>
  <c r="F463" i="21"/>
  <c r="F464" i="21"/>
  <c r="F465" i="21"/>
  <c r="F466" i="21"/>
  <c r="F467" i="21"/>
  <c r="F468" i="21"/>
  <c r="F469" i="21"/>
  <c r="F470" i="21"/>
  <c r="F471" i="21"/>
  <c r="F472" i="21"/>
  <c r="F473" i="21"/>
  <c r="F474" i="21"/>
  <c r="F475" i="21"/>
  <c r="F476" i="21"/>
  <c r="F477" i="21"/>
  <c r="F478" i="21"/>
  <c r="F479" i="21"/>
  <c r="F480" i="21"/>
  <c r="F481" i="21"/>
  <c r="F482" i="21"/>
  <c r="F483" i="21"/>
  <c r="F484" i="21"/>
  <c r="F485" i="21"/>
  <c r="F486" i="21"/>
  <c r="F487" i="21"/>
  <c r="F488" i="21"/>
  <c r="F489" i="21"/>
  <c r="F490" i="21"/>
  <c r="F491" i="21"/>
  <c r="F492" i="21"/>
  <c r="F493" i="21"/>
  <c r="F494" i="21"/>
  <c r="F495" i="21"/>
  <c r="F496" i="21"/>
  <c r="F497" i="21"/>
  <c r="F498" i="21"/>
  <c r="F499" i="21"/>
  <c r="F500" i="21"/>
  <c r="F501" i="21"/>
  <c r="F502" i="21"/>
  <c r="F503" i="21"/>
  <c r="F504" i="21"/>
  <c r="F505" i="21"/>
  <c r="F506" i="21"/>
  <c r="F507" i="21"/>
  <c r="F508" i="21"/>
  <c r="F509" i="21"/>
  <c r="F510" i="21"/>
  <c r="F511" i="21"/>
  <c r="F512" i="21"/>
  <c r="F513" i="21"/>
  <c r="F514" i="21"/>
  <c r="F515" i="21"/>
  <c r="F516" i="21"/>
  <c r="F517" i="21"/>
  <c r="F518" i="21"/>
  <c r="F519" i="21"/>
  <c r="F520" i="21"/>
  <c r="F521" i="21"/>
  <c r="F522" i="21"/>
  <c r="F523" i="21"/>
  <c r="F524" i="21"/>
  <c r="F525" i="21"/>
  <c r="F526" i="21"/>
  <c r="F527" i="21"/>
  <c r="F528" i="21"/>
  <c r="F529" i="21"/>
  <c r="F530" i="21"/>
  <c r="F531" i="21"/>
  <c r="F532" i="21"/>
  <c r="F533" i="21"/>
  <c r="F534" i="21"/>
  <c r="F535" i="21"/>
  <c r="F536" i="21"/>
  <c r="F537" i="21"/>
  <c r="F538" i="21"/>
  <c r="F539" i="21"/>
  <c r="F540" i="21"/>
  <c r="F541" i="21"/>
  <c r="F542" i="21"/>
  <c r="F3" i="21"/>
  <c r="K26" i="28" l="1"/>
  <c r="K8" i="28"/>
  <c r="K7" i="28"/>
  <c r="AG4" i="29"/>
  <c r="AI2" i="29" s="1"/>
  <c r="AH2" i="29"/>
  <c r="K6" i="28"/>
  <c r="K24" i="28"/>
  <c r="K11" i="28"/>
  <c r="K20" i="28"/>
  <c r="K14" i="28"/>
  <c r="K9" i="28"/>
  <c r="K19" i="28"/>
  <c r="K18" i="28"/>
  <c r="K15" i="28"/>
  <c r="K12" i="28"/>
  <c r="K22" i="28"/>
  <c r="K5" i="28"/>
  <c r="K21" i="28"/>
  <c r="K17" i="28"/>
  <c r="K13" i="28"/>
  <c r="K23" i="28"/>
  <c r="K16" i="28"/>
  <c r="K4" i="28"/>
  <c r="K10" i="28"/>
  <c r="K25" i="28"/>
  <c r="L3" i="28" l="1"/>
  <c r="H2" i="26"/>
  <c r="H3" i="26"/>
  <c r="H4" i="26"/>
  <c r="H5" i="26"/>
  <c r="I5" i="26" s="1"/>
  <c r="H6" i="26"/>
  <c r="H7" i="26"/>
  <c r="H8" i="26"/>
  <c r="H9" i="26"/>
  <c r="I9" i="26" s="1"/>
  <c r="H10" i="26"/>
  <c r="H11" i="26"/>
  <c r="H12" i="26"/>
  <c r="H13" i="26"/>
  <c r="I13" i="26" s="1"/>
  <c r="H14" i="26"/>
  <c r="H15" i="26"/>
  <c r="H16" i="26"/>
  <c r="H17" i="26"/>
  <c r="H18" i="26"/>
  <c r="H19" i="26"/>
  <c r="H20" i="26"/>
  <c r="H21" i="26"/>
  <c r="I21" i="26" s="1"/>
  <c r="H22" i="26"/>
  <c r="H23" i="26"/>
  <c r="H24" i="26"/>
  <c r="H25" i="26"/>
  <c r="H26" i="26"/>
  <c r="H27" i="26"/>
  <c r="H28" i="26"/>
  <c r="H29" i="26"/>
  <c r="I29" i="26" s="1"/>
  <c r="H30" i="26"/>
  <c r="H31" i="26"/>
  <c r="H32" i="26"/>
  <c r="H33" i="26"/>
  <c r="H34" i="26"/>
  <c r="H35" i="26"/>
  <c r="H36" i="26"/>
  <c r="H37" i="26"/>
  <c r="I37" i="26" s="1"/>
  <c r="H38" i="26"/>
  <c r="H39" i="26"/>
  <c r="I39" i="26" s="1"/>
  <c r="H40" i="26"/>
  <c r="H41" i="26"/>
  <c r="I41" i="26" s="1"/>
  <c r="H42" i="26"/>
  <c r="H43" i="26"/>
  <c r="H44" i="26"/>
  <c r="H45" i="26"/>
  <c r="I45" i="26" s="1"/>
  <c r="H46" i="26"/>
  <c r="I46" i="26" s="1"/>
  <c r="H47" i="26"/>
  <c r="I47" i="26" s="1"/>
  <c r="H48" i="26"/>
  <c r="H49" i="26"/>
  <c r="H50" i="26"/>
  <c r="H51" i="26"/>
  <c r="H52" i="26"/>
  <c r="H53" i="26"/>
  <c r="I53" i="26" s="1"/>
  <c r="H54" i="26"/>
  <c r="H55" i="26"/>
  <c r="H56" i="26"/>
  <c r="H57" i="26"/>
  <c r="H58" i="26"/>
  <c r="H59" i="26"/>
  <c r="H60" i="26"/>
  <c r="H61" i="26"/>
  <c r="I61" i="26" s="1"/>
  <c r="H62" i="26"/>
  <c r="H63" i="26"/>
  <c r="H64" i="26"/>
  <c r="H65" i="26"/>
  <c r="H66" i="26"/>
  <c r="H67" i="26"/>
  <c r="H68" i="26"/>
  <c r="H69" i="26"/>
  <c r="I69" i="26" s="1"/>
  <c r="H70" i="26"/>
  <c r="H71" i="26"/>
  <c r="H72" i="26"/>
  <c r="H73" i="26"/>
  <c r="H74" i="26"/>
  <c r="H75" i="26"/>
  <c r="H76" i="26"/>
  <c r="H77" i="26"/>
  <c r="I77" i="26" s="1"/>
  <c r="H78" i="26"/>
  <c r="H79" i="26"/>
  <c r="H80" i="26"/>
  <c r="H81" i="26"/>
  <c r="H82" i="26"/>
  <c r="H83" i="26"/>
  <c r="H84" i="26"/>
  <c r="H85" i="26"/>
  <c r="I85" i="26" s="1"/>
  <c r="H86" i="26"/>
  <c r="H87" i="26"/>
  <c r="H88" i="26"/>
  <c r="H89" i="26"/>
  <c r="H90" i="26"/>
  <c r="H91" i="26"/>
  <c r="H92" i="26"/>
  <c r="H93" i="26"/>
  <c r="I93" i="26" s="1"/>
  <c r="H94" i="26"/>
  <c r="H95" i="26"/>
  <c r="H96" i="26"/>
  <c r="H97" i="26"/>
  <c r="H98" i="26"/>
  <c r="H99" i="26"/>
  <c r="H100" i="26"/>
  <c r="H101" i="26"/>
  <c r="I101" i="26" s="1"/>
  <c r="H102" i="26"/>
  <c r="H103" i="26"/>
  <c r="H104" i="26"/>
  <c r="H105" i="26"/>
  <c r="H106" i="26"/>
  <c r="H107" i="26"/>
  <c r="H108" i="26"/>
  <c r="H109" i="26"/>
  <c r="I109" i="26" s="1"/>
  <c r="H110" i="26"/>
  <c r="H111" i="26"/>
  <c r="H112" i="26"/>
  <c r="H113" i="26"/>
  <c r="H114" i="26"/>
  <c r="H115" i="26"/>
  <c r="H116" i="26"/>
  <c r="H117" i="26"/>
  <c r="I117" i="26" s="1"/>
  <c r="H118" i="26"/>
  <c r="H119" i="26"/>
  <c r="H120" i="26"/>
  <c r="H121" i="26"/>
  <c r="H122" i="26"/>
  <c r="H123" i="26"/>
  <c r="H124" i="26"/>
  <c r="H125" i="26"/>
  <c r="I125" i="26" s="1"/>
  <c r="H126" i="26"/>
  <c r="H127" i="26"/>
  <c r="H128" i="26"/>
  <c r="H129" i="26"/>
  <c r="H130" i="26"/>
  <c r="H131" i="26"/>
  <c r="H132" i="26"/>
  <c r="H133" i="26"/>
  <c r="I133" i="26" s="1"/>
  <c r="H134" i="26"/>
  <c r="H135" i="26"/>
  <c r="H136" i="26"/>
  <c r="H137" i="26"/>
  <c r="H138" i="26"/>
  <c r="H139" i="26"/>
  <c r="H140" i="26"/>
  <c r="H141" i="26"/>
  <c r="I141" i="26" s="1"/>
  <c r="H142" i="26"/>
  <c r="H143" i="26"/>
  <c r="H144" i="26"/>
  <c r="H145" i="26"/>
  <c r="H146" i="26"/>
  <c r="H147" i="26"/>
  <c r="H148" i="26"/>
  <c r="H149" i="26"/>
  <c r="I149" i="26" s="1"/>
  <c r="H150" i="26"/>
  <c r="H151" i="26"/>
  <c r="H152" i="26"/>
  <c r="H153" i="26"/>
  <c r="H154" i="26"/>
  <c r="H155" i="26"/>
  <c r="H156" i="26"/>
  <c r="H157" i="26"/>
  <c r="I157" i="26" s="1"/>
  <c r="H158" i="26"/>
  <c r="H159" i="26"/>
  <c r="H160" i="26"/>
  <c r="H161" i="26"/>
  <c r="H162" i="26"/>
  <c r="H163" i="26"/>
  <c r="H164" i="26"/>
  <c r="H165" i="26"/>
  <c r="I165" i="26" s="1"/>
  <c r="H166" i="26"/>
  <c r="H167" i="26"/>
  <c r="H168" i="26"/>
  <c r="H169" i="26"/>
  <c r="H170" i="26"/>
  <c r="H171" i="26"/>
  <c r="H172" i="26"/>
  <c r="H173" i="26"/>
  <c r="I173" i="26" s="1"/>
  <c r="H174" i="26"/>
  <c r="H175" i="26"/>
  <c r="H176" i="26"/>
  <c r="H177" i="26"/>
  <c r="H178" i="26"/>
  <c r="H179" i="26"/>
  <c r="H180" i="26"/>
  <c r="H181" i="26"/>
  <c r="H182" i="26"/>
  <c r="H183" i="26"/>
  <c r="H184" i="26"/>
  <c r="H185" i="26"/>
  <c r="H186" i="26"/>
  <c r="H187" i="26"/>
  <c r="H188" i="26"/>
  <c r="H189" i="26"/>
  <c r="H190" i="26"/>
  <c r="H191" i="26"/>
  <c r="H192" i="26"/>
  <c r="H193" i="26"/>
  <c r="H194" i="26"/>
  <c r="H195" i="26"/>
  <c r="H196" i="26"/>
  <c r="H197" i="26"/>
  <c r="H198" i="26"/>
  <c r="H199" i="26"/>
  <c r="H200" i="26"/>
  <c r="H201" i="26"/>
  <c r="H202" i="26"/>
  <c r="H203" i="26"/>
  <c r="H204" i="26"/>
  <c r="H205" i="26"/>
  <c r="H206" i="26"/>
  <c r="H207" i="26"/>
  <c r="H208" i="26"/>
  <c r="H209" i="26"/>
  <c r="H210" i="26"/>
  <c r="H211" i="26"/>
  <c r="H212" i="26"/>
  <c r="H213" i="26"/>
  <c r="H214" i="26"/>
  <c r="H215" i="26"/>
  <c r="H216" i="26"/>
  <c r="H217" i="26"/>
  <c r="H218" i="26"/>
  <c r="H219" i="26"/>
  <c r="H220" i="26"/>
  <c r="H221" i="26"/>
  <c r="H222" i="26"/>
  <c r="H223" i="26"/>
  <c r="H224" i="26"/>
  <c r="H225" i="26"/>
  <c r="H226" i="26"/>
  <c r="H227" i="26"/>
  <c r="H228" i="26"/>
  <c r="H229" i="26"/>
  <c r="H230" i="26"/>
  <c r="H231" i="26"/>
  <c r="H232" i="26"/>
  <c r="H233" i="26"/>
  <c r="H234" i="26"/>
  <c r="H235" i="26"/>
  <c r="H236" i="26"/>
  <c r="H237" i="26"/>
  <c r="H238" i="26"/>
  <c r="H239" i="26"/>
  <c r="H240" i="26"/>
  <c r="H241" i="26"/>
  <c r="H242" i="26"/>
  <c r="H243" i="26"/>
  <c r="H244" i="26"/>
  <c r="H245" i="26"/>
  <c r="H246" i="26"/>
  <c r="H247" i="26"/>
  <c r="H248" i="26"/>
  <c r="H249" i="26"/>
  <c r="H250" i="26"/>
  <c r="H251" i="26"/>
  <c r="H252" i="26"/>
  <c r="H253" i="26"/>
  <c r="H254" i="26"/>
  <c r="H255" i="26"/>
  <c r="H256" i="26"/>
  <c r="H257" i="26"/>
  <c r="H258" i="26"/>
  <c r="H259" i="26"/>
  <c r="H260" i="26"/>
  <c r="H261" i="26"/>
  <c r="H262" i="26"/>
  <c r="H263" i="26"/>
  <c r="H264" i="26"/>
  <c r="H265" i="26"/>
  <c r="H266" i="26"/>
  <c r="H267" i="26"/>
  <c r="H268" i="26"/>
  <c r="H269" i="26"/>
  <c r="H270" i="26"/>
  <c r="H271" i="26"/>
  <c r="H272" i="26"/>
  <c r="H273" i="26"/>
  <c r="H274" i="26"/>
  <c r="H275" i="26"/>
  <c r="H276" i="26"/>
  <c r="H277" i="26"/>
  <c r="H278" i="26"/>
  <c r="H279" i="26"/>
  <c r="H280" i="26"/>
  <c r="H281" i="26"/>
  <c r="H282" i="26"/>
  <c r="H283" i="26"/>
  <c r="H284" i="26"/>
  <c r="H285" i="26"/>
  <c r="H286" i="26"/>
  <c r="H287" i="26"/>
  <c r="H288" i="26"/>
  <c r="H289" i="26"/>
  <c r="H290" i="26"/>
  <c r="H291" i="26"/>
  <c r="H292" i="26"/>
  <c r="H293" i="26"/>
  <c r="H294" i="26"/>
  <c r="H295" i="26"/>
  <c r="H296" i="26"/>
  <c r="H297" i="26"/>
  <c r="H298" i="26"/>
  <c r="H299" i="26"/>
  <c r="H300" i="26"/>
  <c r="H301" i="26"/>
  <c r="H302" i="26"/>
  <c r="H303" i="26"/>
  <c r="H304" i="26"/>
  <c r="H305" i="26"/>
  <c r="H306" i="26"/>
  <c r="H307" i="26"/>
  <c r="H308" i="26"/>
  <c r="H309" i="26"/>
  <c r="H310" i="26"/>
  <c r="H311" i="26"/>
  <c r="H312" i="26"/>
  <c r="H313" i="26"/>
  <c r="H314" i="26"/>
  <c r="H315" i="26"/>
  <c r="H316" i="26"/>
  <c r="H317" i="26"/>
  <c r="H318" i="26"/>
  <c r="H319" i="26"/>
  <c r="H320" i="26"/>
  <c r="H321" i="26"/>
  <c r="H322" i="26"/>
  <c r="H323" i="26"/>
  <c r="H324" i="26"/>
  <c r="H325" i="26"/>
  <c r="H326" i="26"/>
  <c r="H327" i="26"/>
  <c r="H328" i="26"/>
  <c r="H329" i="26"/>
  <c r="H330" i="26"/>
  <c r="H331" i="26"/>
  <c r="H332" i="26"/>
  <c r="H333" i="26"/>
  <c r="H334" i="26"/>
  <c r="H335" i="26"/>
  <c r="H336" i="26"/>
  <c r="H337" i="26"/>
  <c r="H338" i="26"/>
  <c r="H339" i="26"/>
  <c r="H340" i="26"/>
  <c r="H341" i="26"/>
  <c r="H342" i="26"/>
  <c r="H343" i="26"/>
  <c r="H344" i="26"/>
  <c r="H345" i="26"/>
  <c r="H346" i="26"/>
  <c r="H347" i="26"/>
  <c r="H348" i="26"/>
  <c r="H349" i="26"/>
  <c r="H350" i="26"/>
  <c r="H351" i="26"/>
  <c r="H352" i="26"/>
  <c r="H353" i="26"/>
  <c r="H354" i="26"/>
  <c r="H355" i="26"/>
  <c r="H356" i="26"/>
  <c r="H357" i="26"/>
  <c r="H358" i="26"/>
  <c r="H359" i="26"/>
  <c r="H360" i="26"/>
  <c r="H361" i="26"/>
  <c r="H362" i="26"/>
  <c r="H363" i="26"/>
  <c r="H364" i="26"/>
  <c r="H365" i="26"/>
  <c r="H366" i="26"/>
  <c r="H367" i="26"/>
  <c r="H368" i="26"/>
  <c r="H369" i="26"/>
  <c r="H370" i="26"/>
  <c r="H371" i="26"/>
  <c r="H372" i="26"/>
  <c r="H373" i="26"/>
  <c r="H374" i="26"/>
  <c r="H375" i="26"/>
  <c r="H376" i="26"/>
  <c r="H377" i="26"/>
  <c r="H378" i="26"/>
  <c r="H379" i="26"/>
  <c r="H380" i="26"/>
  <c r="H381" i="26"/>
  <c r="H382" i="26"/>
  <c r="H383" i="26"/>
  <c r="H384" i="26"/>
  <c r="H385" i="26"/>
  <c r="H386" i="26"/>
  <c r="H387" i="26"/>
  <c r="H388" i="26"/>
  <c r="H389" i="26"/>
  <c r="H390" i="26"/>
  <c r="H391" i="26"/>
  <c r="H392" i="26"/>
  <c r="H393" i="26"/>
  <c r="H394" i="26"/>
  <c r="H395" i="26"/>
  <c r="H396" i="26"/>
  <c r="H397" i="26"/>
  <c r="H398" i="26"/>
  <c r="H399" i="26"/>
  <c r="H400" i="26"/>
  <c r="H401" i="26"/>
  <c r="H402" i="26"/>
  <c r="H403" i="26"/>
  <c r="H404" i="26"/>
  <c r="H405" i="26"/>
  <c r="H406" i="26"/>
  <c r="H407" i="26"/>
  <c r="H408" i="26"/>
  <c r="H409" i="26"/>
  <c r="H410" i="26"/>
  <c r="H411" i="26"/>
  <c r="H412" i="26"/>
  <c r="H413" i="26"/>
  <c r="H414" i="26"/>
  <c r="H415" i="26"/>
  <c r="H416" i="26"/>
  <c r="H417" i="26"/>
  <c r="H418" i="26"/>
  <c r="H419" i="26"/>
  <c r="H420" i="26"/>
  <c r="H421" i="26"/>
  <c r="H422" i="26"/>
  <c r="H423" i="26"/>
  <c r="H424" i="26"/>
  <c r="H425" i="26"/>
  <c r="H426" i="26"/>
  <c r="H427" i="26"/>
  <c r="H428" i="26"/>
  <c r="H429" i="26"/>
  <c r="H430" i="26"/>
  <c r="H431" i="26"/>
  <c r="H432" i="26"/>
  <c r="H433" i="26"/>
  <c r="H434" i="26"/>
  <c r="H435" i="26"/>
  <c r="H436" i="26"/>
  <c r="H437" i="26"/>
  <c r="H438" i="26"/>
  <c r="H439" i="26"/>
  <c r="H440" i="26"/>
  <c r="H441" i="26"/>
  <c r="H442" i="26"/>
  <c r="H443" i="26"/>
  <c r="H444" i="26"/>
  <c r="H445" i="26"/>
  <c r="H446" i="26"/>
  <c r="H447" i="26"/>
  <c r="H448" i="26"/>
  <c r="H449" i="26"/>
  <c r="H450" i="26"/>
  <c r="H451" i="26"/>
  <c r="H452" i="26"/>
  <c r="H453" i="26"/>
  <c r="H454" i="26"/>
  <c r="H455" i="26"/>
  <c r="H456" i="26"/>
  <c r="H457" i="26"/>
  <c r="H458" i="26"/>
  <c r="H459" i="26"/>
  <c r="H460" i="26"/>
  <c r="H461" i="26"/>
  <c r="H462" i="26"/>
  <c r="H463" i="26"/>
  <c r="H464" i="26"/>
  <c r="H465" i="26"/>
  <c r="H466" i="26"/>
  <c r="H467" i="26"/>
  <c r="H468" i="26"/>
  <c r="H469" i="26"/>
  <c r="H470" i="26"/>
  <c r="H471" i="26"/>
  <c r="H472" i="26"/>
  <c r="H473" i="26"/>
  <c r="H474" i="26"/>
  <c r="H475" i="26"/>
  <c r="H476" i="26"/>
  <c r="H477" i="26"/>
  <c r="H478" i="26"/>
  <c r="H479" i="26"/>
  <c r="H480" i="26"/>
  <c r="H481" i="26"/>
  <c r="H482" i="26"/>
  <c r="H483" i="26"/>
  <c r="H484" i="26"/>
  <c r="H485" i="26"/>
  <c r="H486" i="26"/>
  <c r="H487" i="26"/>
  <c r="H488" i="26"/>
  <c r="H489" i="26"/>
  <c r="H490" i="26"/>
  <c r="H491" i="26"/>
  <c r="H492" i="26"/>
  <c r="H493" i="26"/>
  <c r="H494" i="26"/>
  <c r="H495" i="26"/>
  <c r="H496" i="26"/>
  <c r="H497" i="26"/>
  <c r="H498" i="26"/>
  <c r="H499" i="26"/>
  <c r="H500" i="26"/>
  <c r="H501" i="26"/>
  <c r="H502" i="26"/>
  <c r="H503" i="26"/>
  <c r="H504" i="26"/>
  <c r="H505" i="26"/>
  <c r="H506" i="26"/>
  <c r="H507" i="26"/>
  <c r="H508" i="26"/>
  <c r="H509" i="26"/>
  <c r="H510" i="26"/>
  <c r="H511" i="26"/>
  <c r="H512" i="26"/>
  <c r="H513" i="26"/>
  <c r="H514" i="26"/>
  <c r="H515" i="26"/>
  <c r="H516" i="26"/>
  <c r="H517" i="26"/>
  <c r="H518" i="26"/>
  <c r="H519" i="26"/>
  <c r="H520" i="26"/>
  <c r="H521" i="26"/>
  <c r="H522" i="26"/>
  <c r="H523" i="26"/>
  <c r="H524" i="26"/>
  <c r="H525" i="26"/>
  <c r="H526" i="26"/>
  <c r="H527" i="26"/>
  <c r="H528" i="26"/>
  <c r="H529" i="26"/>
  <c r="H530" i="26"/>
  <c r="H531" i="26"/>
  <c r="H532" i="26"/>
  <c r="H533" i="26"/>
  <c r="H534" i="26"/>
  <c r="H535" i="26"/>
  <c r="H536" i="26"/>
  <c r="H537" i="26"/>
  <c r="H538" i="26"/>
  <c r="H539" i="26"/>
  <c r="H540" i="26"/>
  <c r="H541" i="26"/>
  <c r="H542" i="26"/>
  <c r="H543" i="26"/>
  <c r="H544" i="26"/>
  <c r="H545" i="26"/>
  <c r="H546" i="26"/>
  <c r="H547" i="26"/>
  <c r="H548" i="26"/>
  <c r="H549" i="26"/>
  <c r="H550" i="26"/>
  <c r="H551" i="26"/>
  <c r="H552" i="26"/>
  <c r="H553" i="26"/>
  <c r="H554" i="26"/>
  <c r="H555" i="26"/>
  <c r="H556" i="26"/>
  <c r="H557" i="26"/>
  <c r="H558" i="26"/>
  <c r="H559" i="26"/>
  <c r="H560" i="26"/>
  <c r="H561" i="26"/>
  <c r="H562" i="26"/>
  <c r="H563" i="26"/>
  <c r="H564" i="26"/>
  <c r="H565" i="26"/>
  <c r="H566" i="26"/>
  <c r="H567" i="26"/>
  <c r="H568" i="26"/>
  <c r="H569" i="26"/>
  <c r="H570" i="26"/>
  <c r="H571" i="26"/>
  <c r="H572" i="26"/>
  <c r="H573" i="26"/>
  <c r="H574" i="26"/>
  <c r="H575" i="26"/>
  <c r="H576" i="26"/>
  <c r="H577" i="26"/>
  <c r="H578" i="26"/>
  <c r="H579" i="26"/>
  <c r="H580" i="26"/>
  <c r="H581" i="26"/>
  <c r="H582" i="26"/>
  <c r="H583" i="26"/>
  <c r="H584" i="26"/>
  <c r="H585" i="26"/>
  <c r="H586" i="26"/>
  <c r="H587" i="26"/>
  <c r="H588" i="26"/>
  <c r="H589" i="26"/>
  <c r="H590" i="26"/>
  <c r="H591" i="26"/>
  <c r="H592" i="26"/>
  <c r="H593" i="26"/>
  <c r="H594" i="26"/>
  <c r="H595" i="26"/>
  <c r="H596" i="26"/>
  <c r="H597" i="26"/>
  <c r="H598" i="26"/>
  <c r="H599" i="26"/>
  <c r="H600" i="26"/>
  <c r="H601" i="26"/>
  <c r="H602" i="26"/>
  <c r="H603" i="26"/>
  <c r="H604" i="26"/>
  <c r="H605" i="26"/>
  <c r="H606" i="26"/>
  <c r="H607" i="26"/>
  <c r="H608" i="26"/>
  <c r="H609" i="26"/>
  <c r="H610" i="26"/>
  <c r="H611" i="26"/>
  <c r="H612" i="26"/>
  <c r="H613" i="26"/>
  <c r="H614" i="26"/>
  <c r="H615" i="26"/>
  <c r="H616" i="26"/>
  <c r="H617" i="26"/>
  <c r="H618" i="26"/>
  <c r="H619" i="26"/>
  <c r="H620" i="26"/>
  <c r="H621" i="26"/>
  <c r="H622" i="26"/>
  <c r="H623" i="26"/>
  <c r="H624" i="26"/>
  <c r="H625" i="26"/>
  <c r="H626" i="26"/>
  <c r="H627" i="26"/>
  <c r="H628" i="26"/>
  <c r="H629" i="26"/>
  <c r="H630" i="26"/>
  <c r="H631" i="26"/>
  <c r="H632" i="26"/>
  <c r="H633" i="26"/>
  <c r="H634" i="26"/>
  <c r="H635" i="26"/>
  <c r="H636" i="26"/>
  <c r="H637" i="26"/>
  <c r="H638" i="26"/>
  <c r="H639" i="26"/>
  <c r="H640" i="26"/>
  <c r="H641" i="26"/>
  <c r="H642" i="26"/>
  <c r="H643" i="26"/>
  <c r="H644" i="26"/>
  <c r="H645" i="26"/>
  <c r="H646" i="26"/>
  <c r="H647" i="26"/>
  <c r="H648" i="26"/>
  <c r="H649" i="26"/>
  <c r="H650" i="26"/>
  <c r="G2" i="26"/>
  <c r="R2" i="26" s="1"/>
  <c r="G3" i="26"/>
  <c r="R3" i="26" s="1"/>
  <c r="G4" i="26"/>
  <c r="R4" i="26" s="1"/>
  <c r="G5" i="26"/>
  <c r="R5" i="26" s="1"/>
  <c r="G6" i="26"/>
  <c r="R6" i="26" s="1"/>
  <c r="G7" i="26"/>
  <c r="R7" i="26" s="1"/>
  <c r="G8" i="26"/>
  <c r="R8" i="26" s="1"/>
  <c r="G9" i="26"/>
  <c r="R9" i="26" s="1"/>
  <c r="G10" i="26"/>
  <c r="R10" i="26" s="1"/>
  <c r="G11" i="26"/>
  <c r="R11" i="26" s="1"/>
  <c r="G12" i="26"/>
  <c r="R12" i="26" s="1"/>
  <c r="G13" i="26"/>
  <c r="R13" i="26" s="1"/>
  <c r="G14" i="26"/>
  <c r="R14" i="26" s="1"/>
  <c r="G15" i="26"/>
  <c r="R15" i="26" s="1"/>
  <c r="G16" i="26"/>
  <c r="R16" i="26" s="1"/>
  <c r="G17" i="26"/>
  <c r="R17" i="26" s="1"/>
  <c r="G18" i="26"/>
  <c r="R18" i="26" s="1"/>
  <c r="G19" i="26"/>
  <c r="R19" i="26" s="1"/>
  <c r="G20" i="26"/>
  <c r="R20" i="26" s="1"/>
  <c r="G21" i="26"/>
  <c r="R21" i="26" s="1"/>
  <c r="G22" i="26"/>
  <c r="R22" i="26" s="1"/>
  <c r="G23" i="26"/>
  <c r="R23" i="26" s="1"/>
  <c r="G24" i="26"/>
  <c r="R24" i="26" s="1"/>
  <c r="G25" i="26"/>
  <c r="R25" i="26" s="1"/>
  <c r="G26" i="26"/>
  <c r="R26" i="26" s="1"/>
  <c r="G27" i="26"/>
  <c r="R27" i="26" s="1"/>
  <c r="G28" i="26"/>
  <c r="R28" i="26" s="1"/>
  <c r="G29" i="26"/>
  <c r="R29" i="26" s="1"/>
  <c r="G30" i="26"/>
  <c r="R30" i="26" s="1"/>
  <c r="G31" i="26"/>
  <c r="R31" i="26" s="1"/>
  <c r="G32" i="26"/>
  <c r="R32" i="26" s="1"/>
  <c r="G33" i="26"/>
  <c r="R33" i="26" s="1"/>
  <c r="G34" i="26"/>
  <c r="R34" i="26" s="1"/>
  <c r="G35" i="26"/>
  <c r="R35" i="26" s="1"/>
  <c r="G36" i="26"/>
  <c r="R36" i="26" s="1"/>
  <c r="G37" i="26"/>
  <c r="R37" i="26" s="1"/>
  <c r="G38" i="26"/>
  <c r="R38" i="26" s="1"/>
  <c r="G39" i="26"/>
  <c r="R39" i="26" s="1"/>
  <c r="G40" i="26"/>
  <c r="R40" i="26" s="1"/>
  <c r="G41" i="26"/>
  <c r="R41" i="26" s="1"/>
  <c r="G42" i="26"/>
  <c r="R42" i="26" s="1"/>
  <c r="G43" i="26"/>
  <c r="R43" i="26" s="1"/>
  <c r="G44" i="26"/>
  <c r="R44" i="26" s="1"/>
  <c r="G45" i="26"/>
  <c r="R45" i="26" s="1"/>
  <c r="G46" i="26"/>
  <c r="R46" i="26" s="1"/>
  <c r="G47" i="26"/>
  <c r="R47" i="26" s="1"/>
  <c r="G48" i="26"/>
  <c r="R48" i="26" s="1"/>
  <c r="G49" i="26"/>
  <c r="R49" i="26" s="1"/>
  <c r="G50" i="26"/>
  <c r="R50" i="26" s="1"/>
  <c r="G51" i="26"/>
  <c r="R51" i="26" s="1"/>
  <c r="G52" i="26"/>
  <c r="R52" i="26" s="1"/>
  <c r="G53" i="26"/>
  <c r="R53" i="26" s="1"/>
  <c r="G54" i="26"/>
  <c r="R54" i="26" s="1"/>
  <c r="G55" i="26"/>
  <c r="R55" i="26" s="1"/>
  <c r="G56" i="26"/>
  <c r="R56" i="26" s="1"/>
  <c r="G57" i="26"/>
  <c r="R57" i="26" s="1"/>
  <c r="G58" i="26"/>
  <c r="R58" i="26" s="1"/>
  <c r="G59" i="26"/>
  <c r="R59" i="26" s="1"/>
  <c r="G60" i="26"/>
  <c r="R60" i="26" s="1"/>
  <c r="G61" i="26"/>
  <c r="R61" i="26" s="1"/>
  <c r="G62" i="26"/>
  <c r="R62" i="26" s="1"/>
  <c r="G63" i="26"/>
  <c r="R63" i="26" s="1"/>
  <c r="G64" i="26"/>
  <c r="R64" i="26" s="1"/>
  <c r="G65" i="26"/>
  <c r="R65" i="26" s="1"/>
  <c r="G66" i="26"/>
  <c r="R66" i="26" s="1"/>
  <c r="G67" i="26"/>
  <c r="R67" i="26" s="1"/>
  <c r="G68" i="26"/>
  <c r="R68" i="26" s="1"/>
  <c r="G69" i="26"/>
  <c r="R69" i="26" s="1"/>
  <c r="G70" i="26"/>
  <c r="R70" i="26" s="1"/>
  <c r="G71" i="26"/>
  <c r="R71" i="26" s="1"/>
  <c r="G72" i="26"/>
  <c r="R72" i="26" s="1"/>
  <c r="G73" i="26"/>
  <c r="R73" i="26" s="1"/>
  <c r="G74" i="26"/>
  <c r="R74" i="26" s="1"/>
  <c r="G75" i="26"/>
  <c r="R75" i="26" s="1"/>
  <c r="G76" i="26"/>
  <c r="R76" i="26" s="1"/>
  <c r="G77" i="26"/>
  <c r="R77" i="26" s="1"/>
  <c r="G78" i="26"/>
  <c r="R78" i="26" s="1"/>
  <c r="G79" i="26"/>
  <c r="R79" i="26" s="1"/>
  <c r="G80" i="26"/>
  <c r="R80" i="26" s="1"/>
  <c r="G81" i="26"/>
  <c r="R81" i="26" s="1"/>
  <c r="G82" i="26"/>
  <c r="R82" i="26" s="1"/>
  <c r="G83" i="26"/>
  <c r="R83" i="26" s="1"/>
  <c r="G84" i="26"/>
  <c r="R84" i="26" s="1"/>
  <c r="G85" i="26"/>
  <c r="R85" i="26" s="1"/>
  <c r="G86" i="26"/>
  <c r="R86" i="26" s="1"/>
  <c r="G87" i="26"/>
  <c r="R87" i="26" s="1"/>
  <c r="G88" i="26"/>
  <c r="R88" i="26" s="1"/>
  <c r="G89" i="26"/>
  <c r="R89" i="26" s="1"/>
  <c r="G90" i="26"/>
  <c r="R90" i="26" s="1"/>
  <c r="G91" i="26"/>
  <c r="R91" i="26" s="1"/>
  <c r="G92" i="26"/>
  <c r="R92" i="26" s="1"/>
  <c r="G93" i="26"/>
  <c r="R93" i="26" s="1"/>
  <c r="G94" i="26"/>
  <c r="R94" i="26" s="1"/>
  <c r="G95" i="26"/>
  <c r="R95" i="26" s="1"/>
  <c r="G96" i="26"/>
  <c r="R96" i="26" s="1"/>
  <c r="G97" i="26"/>
  <c r="R97" i="26" s="1"/>
  <c r="G98" i="26"/>
  <c r="R98" i="26" s="1"/>
  <c r="G99" i="26"/>
  <c r="R99" i="26" s="1"/>
  <c r="G100" i="26"/>
  <c r="R100" i="26" s="1"/>
  <c r="G101" i="26"/>
  <c r="R101" i="26" s="1"/>
  <c r="G102" i="26"/>
  <c r="R102" i="26" s="1"/>
  <c r="G103" i="26"/>
  <c r="R103" i="26" s="1"/>
  <c r="G104" i="26"/>
  <c r="R104" i="26" s="1"/>
  <c r="G105" i="26"/>
  <c r="R105" i="26" s="1"/>
  <c r="G106" i="26"/>
  <c r="R106" i="26" s="1"/>
  <c r="G107" i="26"/>
  <c r="R107" i="26" s="1"/>
  <c r="G108" i="26"/>
  <c r="R108" i="26" s="1"/>
  <c r="G109" i="26"/>
  <c r="R109" i="26" s="1"/>
  <c r="G110" i="26"/>
  <c r="R110" i="26" s="1"/>
  <c r="G111" i="26"/>
  <c r="R111" i="26" s="1"/>
  <c r="G112" i="26"/>
  <c r="R112" i="26" s="1"/>
  <c r="G113" i="26"/>
  <c r="R113" i="26" s="1"/>
  <c r="G114" i="26"/>
  <c r="R114" i="26" s="1"/>
  <c r="G115" i="26"/>
  <c r="R115" i="26" s="1"/>
  <c r="G116" i="26"/>
  <c r="R116" i="26" s="1"/>
  <c r="G117" i="26"/>
  <c r="R117" i="26" s="1"/>
  <c r="G118" i="26"/>
  <c r="R118" i="26" s="1"/>
  <c r="G119" i="26"/>
  <c r="R119" i="26" s="1"/>
  <c r="G120" i="26"/>
  <c r="R120" i="26" s="1"/>
  <c r="G121" i="26"/>
  <c r="R121" i="26" s="1"/>
  <c r="G122" i="26"/>
  <c r="R122" i="26" s="1"/>
  <c r="G123" i="26"/>
  <c r="R123" i="26" s="1"/>
  <c r="G124" i="26"/>
  <c r="R124" i="26" s="1"/>
  <c r="G125" i="26"/>
  <c r="R125" i="26" s="1"/>
  <c r="G126" i="26"/>
  <c r="R126" i="26" s="1"/>
  <c r="G127" i="26"/>
  <c r="R127" i="26" s="1"/>
  <c r="G128" i="26"/>
  <c r="R128" i="26" s="1"/>
  <c r="G129" i="26"/>
  <c r="R129" i="26" s="1"/>
  <c r="G130" i="26"/>
  <c r="R130" i="26" s="1"/>
  <c r="G131" i="26"/>
  <c r="R131" i="26" s="1"/>
  <c r="G132" i="26"/>
  <c r="R132" i="26" s="1"/>
  <c r="G133" i="26"/>
  <c r="R133" i="26" s="1"/>
  <c r="G134" i="26"/>
  <c r="R134" i="26" s="1"/>
  <c r="G135" i="26"/>
  <c r="R135" i="26" s="1"/>
  <c r="G136" i="26"/>
  <c r="R136" i="26" s="1"/>
  <c r="G137" i="26"/>
  <c r="R137" i="26" s="1"/>
  <c r="G138" i="26"/>
  <c r="R138" i="26" s="1"/>
  <c r="G139" i="26"/>
  <c r="R139" i="26" s="1"/>
  <c r="G140" i="26"/>
  <c r="R140" i="26" s="1"/>
  <c r="G141" i="26"/>
  <c r="R141" i="26" s="1"/>
  <c r="G142" i="26"/>
  <c r="R142" i="26" s="1"/>
  <c r="G143" i="26"/>
  <c r="R143" i="26" s="1"/>
  <c r="G144" i="26"/>
  <c r="R144" i="26" s="1"/>
  <c r="G145" i="26"/>
  <c r="R145" i="26" s="1"/>
  <c r="G146" i="26"/>
  <c r="R146" i="26" s="1"/>
  <c r="G147" i="26"/>
  <c r="R147" i="26" s="1"/>
  <c r="G148" i="26"/>
  <c r="R148" i="26" s="1"/>
  <c r="G149" i="26"/>
  <c r="R149" i="26" s="1"/>
  <c r="G150" i="26"/>
  <c r="R150" i="26" s="1"/>
  <c r="G151" i="26"/>
  <c r="R151" i="26" s="1"/>
  <c r="G152" i="26"/>
  <c r="R152" i="26" s="1"/>
  <c r="G153" i="26"/>
  <c r="R153" i="26" s="1"/>
  <c r="G154" i="26"/>
  <c r="R154" i="26" s="1"/>
  <c r="G155" i="26"/>
  <c r="R155" i="26" s="1"/>
  <c r="G156" i="26"/>
  <c r="R156" i="26" s="1"/>
  <c r="G157" i="26"/>
  <c r="R157" i="26" s="1"/>
  <c r="G158" i="26"/>
  <c r="R158" i="26" s="1"/>
  <c r="G159" i="26"/>
  <c r="R159" i="26" s="1"/>
  <c r="G160" i="26"/>
  <c r="R160" i="26" s="1"/>
  <c r="G161" i="26"/>
  <c r="R161" i="26" s="1"/>
  <c r="G162" i="26"/>
  <c r="R162" i="26" s="1"/>
  <c r="G163" i="26"/>
  <c r="R163" i="26" s="1"/>
  <c r="G164" i="26"/>
  <c r="R164" i="26" s="1"/>
  <c r="G165" i="26"/>
  <c r="R165" i="26" s="1"/>
  <c r="G166" i="26"/>
  <c r="R166" i="26" s="1"/>
  <c r="G167" i="26"/>
  <c r="R167" i="26" s="1"/>
  <c r="G168" i="26"/>
  <c r="R168" i="26" s="1"/>
  <c r="G169" i="26"/>
  <c r="R169" i="26" s="1"/>
  <c r="G170" i="26"/>
  <c r="R170" i="26" s="1"/>
  <c r="G171" i="26"/>
  <c r="R171" i="26" s="1"/>
  <c r="G172" i="26"/>
  <c r="R172" i="26" s="1"/>
  <c r="G173" i="26"/>
  <c r="R173" i="26" s="1"/>
  <c r="G174" i="26"/>
  <c r="R174" i="26" s="1"/>
  <c r="G175" i="26"/>
  <c r="R175" i="26" s="1"/>
  <c r="G176" i="26"/>
  <c r="R176" i="26" s="1"/>
  <c r="G177" i="26"/>
  <c r="R177" i="26" s="1"/>
  <c r="G178" i="26"/>
  <c r="R178" i="26" s="1"/>
  <c r="G179" i="26"/>
  <c r="R179" i="26" s="1"/>
  <c r="G180" i="26"/>
  <c r="R180" i="26" s="1"/>
  <c r="G181" i="26"/>
  <c r="R181" i="26" s="1"/>
  <c r="G182" i="26"/>
  <c r="R182" i="26" s="1"/>
  <c r="G183" i="26"/>
  <c r="R183" i="26" s="1"/>
  <c r="G184" i="26"/>
  <c r="R184" i="26" s="1"/>
  <c r="G185" i="26"/>
  <c r="R185" i="26" s="1"/>
  <c r="G186" i="26"/>
  <c r="R186" i="26" s="1"/>
  <c r="G187" i="26"/>
  <c r="R187" i="26" s="1"/>
  <c r="G188" i="26"/>
  <c r="R188" i="26" s="1"/>
  <c r="G189" i="26"/>
  <c r="R189" i="26" s="1"/>
  <c r="G190" i="26"/>
  <c r="R190" i="26" s="1"/>
  <c r="G191" i="26"/>
  <c r="R191" i="26" s="1"/>
  <c r="G192" i="26"/>
  <c r="R192" i="26" s="1"/>
  <c r="G193" i="26"/>
  <c r="R193" i="26" s="1"/>
  <c r="G194" i="26"/>
  <c r="R194" i="26" s="1"/>
  <c r="G195" i="26"/>
  <c r="R195" i="26" s="1"/>
  <c r="G196" i="26"/>
  <c r="R196" i="26" s="1"/>
  <c r="G197" i="26"/>
  <c r="R197" i="26" s="1"/>
  <c r="G198" i="26"/>
  <c r="R198" i="26" s="1"/>
  <c r="G199" i="26"/>
  <c r="R199" i="26" s="1"/>
  <c r="G200" i="26"/>
  <c r="R200" i="26" s="1"/>
  <c r="G201" i="26"/>
  <c r="R201" i="26" s="1"/>
  <c r="G202" i="26"/>
  <c r="R202" i="26" s="1"/>
  <c r="G203" i="26"/>
  <c r="R203" i="26" s="1"/>
  <c r="G204" i="26"/>
  <c r="R204" i="26" s="1"/>
  <c r="G205" i="26"/>
  <c r="R205" i="26" s="1"/>
  <c r="G206" i="26"/>
  <c r="R206" i="26" s="1"/>
  <c r="G207" i="26"/>
  <c r="R207" i="26" s="1"/>
  <c r="G208" i="26"/>
  <c r="R208" i="26" s="1"/>
  <c r="G209" i="26"/>
  <c r="R209" i="26" s="1"/>
  <c r="G210" i="26"/>
  <c r="R210" i="26" s="1"/>
  <c r="G211" i="26"/>
  <c r="R211" i="26" s="1"/>
  <c r="G212" i="26"/>
  <c r="R212" i="26" s="1"/>
  <c r="G213" i="26"/>
  <c r="R213" i="26" s="1"/>
  <c r="G214" i="26"/>
  <c r="R214" i="26" s="1"/>
  <c r="G215" i="26"/>
  <c r="R215" i="26" s="1"/>
  <c r="G216" i="26"/>
  <c r="R216" i="26" s="1"/>
  <c r="G217" i="26"/>
  <c r="R217" i="26" s="1"/>
  <c r="G218" i="26"/>
  <c r="R218" i="26" s="1"/>
  <c r="G219" i="26"/>
  <c r="R219" i="26" s="1"/>
  <c r="G220" i="26"/>
  <c r="R220" i="26" s="1"/>
  <c r="G221" i="26"/>
  <c r="R221" i="26" s="1"/>
  <c r="G222" i="26"/>
  <c r="R222" i="26" s="1"/>
  <c r="G223" i="26"/>
  <c r="R223" i="26" s="1"/>
  <c r="G224" i="26"/>
  <c r="R224" i="26" s="1"/>
  <c r="G225" i="26"/>
  <c r="R225" i="26" s="1"/>
  <c r="G226" i="26"/>
  <c r="R226" i="26" s="1"/>
  <c r="G227" i="26"/>
  <c r="R227" i="26" s="1"/>
  <c r="G228" i="26"/>
  <c r="R228" i="26" s="1"/>
  <c r="G229" i="26"/>
  <c r="R229" i="26" s="1"/>
  <c r="G230" i="26"/>
  <c r="R230" i="26" s="1"/>
  <c r="G231" i="26"/>
  <c r="R231" i="26" s="1"/>
  <c r="G232" i="26"/>
  <c r="R232" i="26" s="1"/>
  <c r="G233" i="26"/>
  <c r="R233" i="26" s="1"/>
  <c r="G234" i="26"/>
  <c r="R234" i="26" s="1"/>
  <c r="G235" i="26"/>
  <c r="R235" i="26" s="1"/>
  <c r="G236" i="26"/>
  <c r="R236" i="26" s="1"/>
  <c r="G237" i="26"/>
  <c r="R237" i="26" s="1"/>
  <c r="G238" i="26"/>
  <c r="R238" i="26" s="1"/>
  <c r="G239" i="26"/>
  <c r="R239" i="26" s="1"/>
  <c r="G240" i="26"/>
  <c r="R240" i="26" s="1"/>
  <c r="G241" i="26"/>
  <c r="R241" i="26" s="1"/>
  <c r="G242" i="26"/>
  <c r="R242" i="26" s="1"/>
  <c r="G243" i="26"/>
  <c r="R243" i="26" s="1"/>
  <c r="G244" i="26"/>
  <c r="R244" i="26" s="1"/>
  <c r="G245" i="26"/>
  <c r="R245" i="26" s="1"/>
  <c r="G246" i="26"/>
  <c r="R246" i="26" s="1"/>
  <c r="G247" i="26"/>
  <c r="R247" i="26" s="1"/>
  <c r="G248" i="26"/>
  <c r="R248" i="26" s="1"/>
  <c r="G249" i="26"/>
  <c r="R249" i="26" s="1"/>
  <c r="G250" i="26"/>
  <c r="R250" i="26" s="1"/>
  <c r="G251" i="26"/>
  <c r="R251" i="26" s="1"/>
  <c r="G252" i="26"/>
  <c r="R252" i="26" s="1"/>
  <c r="G253" i="26"/>
  <c r="R253" i="26" s="1"/>
  <c r="G254" i="26"/>
  <c r="R254" i="26" s="1"/>
  <c r="G255" i="26"/>
  <c r="R255" i="26" s="1"/>
  <c r="G256" i="26"/>
  <c r="R256" i="26" s="1"/>
  <c r="G257" i="26"/>
  <c r="R257" i="26" s="1"/>
  <c r="G258" i="26"/>
  <c r="R258" i="26" s="1"/>
  <c r="G259" i="26"/>
  <c r="R259" i="26" s="1"/>
  <c r="G260" i="26"/>
  <c r="R260" i="26" s="1"/>
  <c r="G261" i="26"/>
  <c r="R261" i="26" s="1"/>
  <c r="G262" i="26"/>
  <c r="R262" i="26" s="1"/>
  <c r="G263" i="26"/>
  <c r="R263" i="26" s="1"/>
  <c r="G264" i="26"/>
  <c r="R264" i="26" s="1"/>
  <c r="G265" i="26"/>
  <c r="R265" i="26" s="1"/>
  <c r="G266" i="26"/>
  <c r="R266" i="26" s="1"/>
  <c r="G267" i="26"/>
  <c r="R267" i="26" s="1"/>
  <c r="G268" i="26"/>
  <c r="R268" i="26" s="1"/>
  <c r="G269" i="26"/>
  <c r="R269" i="26" s="1"/>
  <c r="G270" i="26"/>
  <c r="R270" i="26" s="1"/>
  <c r="G271" i="26"/>
  <c r="R271" i="26" s="1"/>
  <c r="G272" i="26"/>
  <c r="R272" i="26" s="1"/>
  <c r="G273" i="26"/>
  <c r="R273" i="26" s="1"/>
  <c r="G274" i="26"/>
  <c r="R274" i="26" s="1"/>
  <c r="G275" i="26"/>
  <c r="R275" i="26" s="1"/>
  <c r="G276" i="26"/>
  <c r="R276" i="26" s="1"/>
  <c r="G277" i="26"/>
  <c r="R277" i="26" s="1"/>
  <c r="G278" i="26"/>
  <c r="R278" i="26" s="1"/>
  <c r="G279" i="26"/>
  <c r="R279" i="26" s="1"/>
  <c r="G280" i="26"/>
  <c r="R280" i="26" s="1"/>
  <c r="G281" i="26"/>
  <c r="R281" i="26" s="1"/>
  <c r="G282" i="26"/>
  <c r="R282" i="26" s="1"/>
  <c r="G283" i="26"/>
  <c r="R283" i="26" s="1"/>
  <c r="G284" i="26"/>
  <c r="R284" i="26" s="1"/>
  <c r="G285" i="26"/>
  <c r="R285" i="26" s="1"/>
  <c r="G286" i="26"/>
  <c r="R286" i="26" s="1"/>
  <c r="G287" i="26"/>
  <c r="R287" i="26" s="1"/>
  <c r="G288" i="26"/>
  <c r="R288" i="26" s="1"/>
  <c r="G289" i="26"/>
  <c r="R289" i="26" s="1"/>
  <c r="G290" i="26"/>
  <c r="R290" i="26" s="1"/>
  <c r="G291" i="26"/>
  <c r="R291" i="26" s="1"/>
  <c r="G292" i="26"/>
  <c r="R292" i="26" s="1"/>
  <c r="G293" i="26"/>
  <c r="R293" i="26" s="1"/>
  <c r="G294" i="26"/>
  <c r="R294" i="26" s="1"/>
  <c r="G295" i="26"/>
  <c r="R295" i="26" s="1"/>
  <c r="G296" i="26"/>
  <c r="R296" i="26" s="1"/>
  <c r="G297" i="26"/>
  <c r="R297" i="26" s="1"/>
  <c r="G298" i="26"/>
  <c r="R298" i="26" s="1"/>
  <c r="G299" i="26"/>
  <c r="R299" i="26" s="1"/>
  <c r="G300" i="26"/>
  <c r="R300" i="26" s="1"/>
  <c r="G301" i="26"/>
  <c r="R301" i="26" s="1"/>
  <c r="G302" i="26"/>
  <c r="R302" i="26" s="1"/>
  <c r="G303" i="26"/>
  <c r="R303" i="26" s="1"/>
  <c r="G304" i="26"/>
  <c r="R304" i="26" s="1"/>
  <c r="G305" i="26"/>
  <c r="R305" i="26" s="1"/>
  <c r="G306" i="26"/>
  <c r="R306" i="26" s="1"/>
  <c r="G307" i="26"/>
  <c r="R307" i="26" s="1"/>
  <c r="G308" i="26"/>
  <c r="R308" i="26" s="1"/>
  <c r="G309" i="26"/>
  <c r="R309" i="26" s="1"/>
  <c r="G310" i="26"/>
  <c r="R310" i="26" s="1"/>
  <c r="G311" i="26"/>
  <c r="R311" i="26" s="1"/>
  <c r="G312" i="26"/>
  <c r="R312" i="26" s="1"/>
  <c r="G313" i="26"/>
  <c r="R313" i="26" s="1"/>
  <c r="G314" i="26"/>
  <c r="R314" i="26" s="1"/>
  <c r="G315" i="26"/>
  <c r="R315" i="26" s="1"/>
  <c r="G316" i="26"/>
  <c r="R316" i="26" s="1"/>
  <c r="G317" i="26"/>
  <c r="R317" i="26" s="1"/>
  <c r="G318" i="26"/>
  <c r="R318" i="26" s="1"/>
  <c r="G319" i="26"/>
  <c r="R319" i="26" s="1"/>
  <c r="G320" i="26"/>
  <c r="R320" i="26" s="1"/>
  <c r="G321" i="26"/>
  <c r="R321" i="26" s="1"/>
  <c r="G322" i="26"/>
  <c r="R322" i="26" s="1"/>
  <c r="G323" i="26"/>
  <c r="R323" i="26" s="1"/>
  <c r="G324" i="26"/>
  <c r="R324" i="26" s="1"/>
  <c r="G325" i="26"/>
  <c r="R325" i="26" s="1"/>
  <c r="G326" i="26"/>
  <c r="R326" i="26" s="1"/>
  <c r="G327" i="26"/>
  <c r="R327" i="26" s="1"/>
  <c r="G328" i="26"/>
  <c r="R328" i="26" s="1"/>
  <c r="G329" i="26"/>
  <c r="R329" i="26" s="1"/>
  <c r="G330" i="26"/>
  <c r="R330" i="26" s="1"/>
  <c r="G331" i="26"/>
  <c r="R331" i="26" s="1"/>
  <c r="G332" i="26"/>
  <c r="R332" i="26" s="1"/>
  <c r="G333" i="26"/>
  <c r="R333" i="26" s="1"/>
  <c r="G334" i="26"/>
  <c r="R334" i="26" s="1"/>
  <c r="G335" i="26"/>
  <c r="R335" i="26" s="1"/>
  <c r="G336" i="26"/>
  <c r="R336" i="26" s="1"/>
  <c r="G337" i="26"/>
  <c r="R337" i="26" s="1"/>
  <c r="G338" i="26"/>
  <c r="R338" i="26" s="1"/>
  <c r="G339" i="26"/>
  <c r="R339" i="26" s="1"/>
  <c r="G340" i="26"/>
  <c r="R340" i="26" s="1"/>
  <c r="G341" i="26"/>
  <c r="R341" i="26" s="1"/>
  <c r="G342" i="26"/>
  <c r="R342" i="26" s="1"/>
  <c r="G343" i="26"/>
  <c r="R343" i="26" s="1"/>
  <c r="G344" i="26"/>
  <c r="R344" i="26" s="1"/>
  <c r="G345" i="26"/>
  <c r="R345" i="26" s="1"/>
  <c r="G346" i="26"/>
  <c r="R346" i="26" s="1"/>
  <c r="G347" i="26"/>
  <c r="R347" i="26" s="1"/>
  <c r="G348" i="26"/>
  <c r="R348" i="26" s="1"/>
  <c r="G349" i="26"/>
  <c r="R349" i="26" s="1"/>
  <c r="G350" i="26"/>
  <c r="R350" i="26" s="1"/>
  <c r="G351" i="26"/>
  <c r="R351" i="26" s="1"/>
  <c r="G352" i="26"/>
  <c r="R352" i="26" s="1"/>
  <c r="G353" i="26"/>
  <c r="R353" i="26" s="1"/>
  <c r="G354" i="26"/>
  <c r="R354" i="26" s="1"/>
  <c r="G355" i="26"/>
  <c r="R355" i="26" s="1"/>
  <c r="G356" i="26"/>
  <c r="R356" i="26" s="1"/>
  <c r="G357" i="26"/>
  <c r="R357" i="26" s="1"/>
  <c r="G358" i="26"/>
  <c r="R358" i="26" s="1"/>
  <c r="G359" i="26"/>
  <c r="R359" i="26" s="1"/>
  <c r="G360" i="26"/>
  <c r="R360" i="26" s="1"/>
  <c r="G361" i="26"/>
  <c r="R361" i="26" s="1"/>
  <c r="G362" i="26"/>
  <c r="R362" i="26" s="1"/>
  <c r="G363" i="26"/>
  <c r="R363" i="26" s="1"/>
  <c r="G364" i="26"/>
  <c r="R364" i="26" s="1"/>
  <c r="G365" i="26"/>
  <c r="R365" i="26" s="1"/>
  <c r="G366" i="26"/>
  <c r="R366" i="26" s="1"/>
  <c r="G367" i="26"/>
  <c r="R367" i="26" s="1"/>
  <c r="G368" i="26"/>
  <c r="R368" i="26" s="1"/>
  <c r="G369" i="26"/>
  <c r="R369" i="26" s="1"/>
  <c r="G370" i="26"/>
  <c r="R370" i="26" s="1"/>
  <c r="G371" i="26"/>
  <c r="R371" i="26" s="1"/>
  <c r="G372" i="26"/>
  <c r="R372" i="26" s="1"/>
  <c r="G373" i="26"/>
  <c r="R373" i="26" s="1"/>
  <c r="G374" i="26"/>
  <c r="R374" i="26" s="1"/>
  <c r="G375" i="26"/>
  <c r="R375" i="26" s="1"/>
  <c r="G376" i="26"/>
  <c r="R376" i="26" s="1"/>
  <c r="G377" i="26"/>
  <c r="R377" i="26" s="1"/>
  <c r="G378" i="26"/>
  <c r="R378" i="26" s="1"/>
  <c r="G379" i="26"/>
  <c r="R379" i="26" s="1"/>
  <c r="G380" i="26"/>
  <c r="R380" i="26" s="1"/>
  <c r="G381" i="26"/>
  <c r="R381" i="26" s="1"/>
  <c r="G382" i="26"/>
  <c r="R382" i="26" s="1"/>
  <c r="G383" i="26"/>
  <c r="R383" i="26" s="1"/>
  <c r="G384" i="26"/>
  <c r="R384" i="26" s="1"/>
  <c r="G385" i="26"/>
  <c r="R385" i="26" s="1"/>
  <c r="G386" i="26"/>
  <c r="R386" i="26" s="1"/>
  <c r="G387" i="26"/>
  <c r="R387" i="26" s="1"/>
  <c r="G388" i="26"/>
  <c r="R388" i="26" s="1"/>
  <c r="G389" i="26"/>
  <c r="R389" i="26" s="1"/>
  <c r="G390" i="26"/>
  <c r="R390" i="26" s="1"/>
  <c r="G391" i="26"/>
  <c r="R391" i="26" s="1"/>
  <c r="G392" i="26"/>
  <c r="R392" i="26" s="1"/>
  <c r="G393" i="26"/>
  <c r="R393" i="26" s="1"/>
  <c r="G394" i="26"/>
  <c r="R394" i="26" s="1"/>
  <c r="G395" i="26"/>
  <c r="R395" i="26" s="1"/>
  <c r="G396" i="26"/>
  <c r="R396" i="26" s="1"/>
  <c r="G397" i="26"/>
  <c r="R397" i="26" s="1"/>
  <c r="G398" i="26"/>
  <c r="R398" i="26" s="1"/>
  <c r="G399" i="26"/>
  <c r="R399" i="26" s="1"/>
  <c r="G400" i="26"/>
  <c r="R400" i="26" s="1"/>
  <c r="G401" i="26"/>
  <c r="R401" i="26" s="1"/>
  <c r="G402" i="26"/>
  <c r="R402" i="26" s="1"/>
  <c r="G403" i="26"/>
  <c r="R403" i="26" s="1"/>
  <c r="G404" i="26"/>
  <c r="R404" i="26" s="1"/>
  <c r="G405" i="26"/>
  <c r="R405" i="26" s="1"/>
  <c r="G406" i="26"/>
  <c r="R406" i="26" s="1"/>
  <c r="G407" i="26"/>
  <c r="R407" i="26" s="1"/>
  <c r="G408" i="26"/>
  <c r="R408" i="26" s="1"/>
  <c r="G409" i="26"/>
  <c r="R409" i="26" s="1"/>
  <c r="G410" i="26"/>
  <c r="R410" i="26" s="1"/>
  <c r="G411" i="26"/>
  <c r="R411" i="26" s="1"/>
  <c r="G412" i="26"/>
  <c r="R412" i="26" s="1"/>
  <c r="G413" i="26"/>
  <c r="R413" i="26" s="1"/>
  <c r="G414" i="26"/>
  <c r="R414" i="26" s="1"/>
  <c r="G415" i="26"/>
  <c r="R415" i="26" s="1"/>
  <c r="G416" i="26"/>
  <c r="R416" i="26" s="1"/>
  <c r="G417" i="26"/>
  <c r="R417" i="26" s="1"/>
  <c r="G418" i="26"/>
  <c r="R418" i="26" s="1"/>
  <c r="G419" i="26"/>
  <c r="R419" i="26" s="1"/>
  <c r="G420" i="26"/>
  <c r="R420" i="26" s="1"/>
  <c r="G421" i="26"/>
  <c r="R421" i="26" s="1"/>
  <c r="G422" i="26"/>
  <c r="R422" i="26" s="1"/>
  <c r="G423" i="26"/>
  <c r="R423" i="26" s="1"/>
  <c r="G424" i="26"/>
  <c r="R424" i="26" s="1"/>
  <c r="G425" i="26"/>
  <c r="R425" i="26" s="1"/>
  <c r="G426" i="26"/>
  <c r="R426" i="26" s="1"/>
  <c r="G427" i="26"/>
  <c r="R427" i="26" s="1"/>
  <c r="G428" i="26"/>
  <c r="R428" i="26" s="1"/>
  <c r="G429" i="26"/>
  <c r="R429" i="26" s="1"/>
  <c r="G430" i="26"/>
  <c r="R430" i="26" s="1"/>
  <c r="G431" i="26"/>
  <c r="R431" i="26" s="1"/>
  <c r="G432" i="26"/>
  <c r="R432" i="26" s="1"/>
  <c r="G433" i="26"/>
  <c r="R433" i="26" s="1"/>
  <c r="G434" i="26"/>
  <c r="R434" i="26" s="1"/>
  <c r="G435" i="26"/>
  <c r="R435" i="26" s="1"/>
  <c r="G436" i="26"/>
  <c r="R436" i="26" s="1"/>
  <c r="G437" i="26"/>
  <c r="R437" i="26" s="1"/>
  <c r="G438" i="26"/>
  <c r="R438" i="26" s="1"/>
  <c r="G439" i="26"/>
  <c r="R439" i="26" s="1"/>
  <c r="G440" i="26"/>
  <c r="R440" i="26" s="1"/>
  <c r="G441" i="26"/>
  <c r="R441" i="26" s="1"/>
  <c r="G442" i="26"/>
  <c r="R442" i="26" s="1"/>
  <c r="G443" i="26"/>
  <c r="R443" i="26" s="1"/>
  <c r="G444" i="26"/>
  <c r="R444" i="26" s="1"/>
  <c r="G445" i="26"/>
  <c r="R445" i="26" s="1"/>
  <c r="G446" i="26"/>
  <c r="R446" i="26" s="1"/>
  <c r="G447" i="26"/>
  <c r="R447" i="26" s="1"/>
  <c r="G448" i="26"/>
  <c r="R448" i="26" s="1"/>
  <c r="G449" i="26"/>
  <c r="R449" i="26" s="1"/>
  <c r="G450" i="26"/>
  <c r="R450" i="26" s="1"/>
  <c r="G451" i="26"/>
  <c r="R451" i="26" s="1"/>
  <c r="G452" i="26"/>
  <c r="R452" i="26" s="1"/>
  <c r="G453" i="26"/>
  <c r="R453" i="26" s="1"/>
  <c r="G454" i="26"/>
  <c r="R454" i="26" s="1"/>
  <c r="G455" i="26"/>
  <c r="R455" i="26" s="1"/>
  <c r="G456" i="26"/>
  <c r="R456" i="26" s="1"/>
  <c r="G457" i="26"/>
  <c r="R457" i="26" s="1"/>
  <c r="G458" i="26"/>
  <c r="R458" i="26" s="1"/>
  <c r="G459" i="26"/>
  <c r="R459" i="26" s="1"/>
  <c r="G460" i="26"/>
  <c r="R460" i="26" s="1"/>
  <c r="G461" i="26"/>
  <c r="R461" i="26" s="1"/>
  <c r="G462" i="26"/>
  <c r="R462" i="26" s="1"/>
  <c r="G463" i="26"/>
  <c r="R463" i="26" s="1"/>
  <c r="G464" i="26"/>
  <c r="R464" i="26" s="1"/>
  <c r="G465" i="26"/>
  <c r="R465" i="26" s="1"/>
  <c r="G466" i="26"/>
  <c r="R466" i="26" s="1"/>
  <c r="G467" i="26"/>
  <c r="R467" i="26" s="1"/>
  <c r="G468" i="26"/>
  <c r="R468" i="26" s="1"/>
  <c r="G469" i="26"/>
  <c r="R469" i="26" s="1"/>
  <c r="G470" i="26"/>
  <c r="R470" i="26" s="1"/>
  <c r="G471" i="26"/>
  <c r="R471" i="26" s="1"/>
  <c r="G472" i="26"/>
  <c r="R472" i="26" s="1"/>
  <c r="G473" i="26"/>
  <c r="R473" i="26" s="1"/>
  <c r="G474" i="26"/>
  <c r="R474" i="26" s="1"/>
  <c r="G475" i="26"/>
  <c r="R475" i="26" s="1"/>
  <c r="G476" i="26"/>
  <c r="R476" i="26" s="1"/>
  <c r="G477" i="26"/>
  <c r="R477" i="26" s="1"/>
  <c r="G478" i="26"/>
  <c r="R478" i="26" s="1"/>
  <c r="G479" i="26"/>
  <c r="R479" i="26" s="1"/>
  <c r="G480" i="26"/>
  <c r="R480" i="26" s="1"/>
  <c r="G481" i="26"/>
  <c r="R481" i="26" s="1"/>
  <c r="G482" i="26"/>
  <c r="R482" i="26" s="1"/>
  <c r="G483" i="26"/>
  <c r="R483" i="26" s="1"/>
  <c r="G484" i="26"/>
  <c r="R484" i="26" s="1"/>
  <c r="G485" i="26"/>
  <c r="R485" i="26" s="1"/>
  <c r="G486" i="26"/>
  <c r="R486" i="26" s="1"/>
  <c r="G487" i="26"/>
  <c r="R487" i="26" s="1"/>
  <c r="G488" i="26"/>
  <c r="R488" i="26" s="1"/>
  <c r="G489" i="26"/>
  <c r="R489" i="26" s="1"/>
  <c r="G490" i="26"/>
  <c r="R490" i="26" s="1"/>
  <c r="G491" i="26"/>
  <c r="R491" i="26" s="1"/>
  <c r="G492" i="26"/>
  <c r="R492" i="26" s="1"/>
  <c r="G493" i="26"/>
  <c r="R493" i="26" s="1"/>
  <c r="G494" i="26"/>
  <c r="R494" i="26" s="1"/>
  <c r="G495" i="26"/>
  <c r="R495" i="26" s="1"/>
  <c r="G496" i="26"/>
  <c r="R496" i="26" s="1"/>
  <c r="G497" i="26"/>
  <c r="R497" i="26" s="1"/>
  <c r="G498" i="26"/>
  <c r="R498" i="26" s="1"/>
  <c r="G499" i="26"/>
  <c r="R499" i="26" s="1"/>
  <c r="G500" i="26"/>
  <c r="R500" i="26" s="1"/>
  <c r="G501" i="26"/>
  <c r="R501" i="26" s="1"/>
  <c r="G502" i="26"/>
  <c r="R502" i="26" s="1"/>
  <c r="G503" i="26"/>
  <c r="R503" i="26" s="1"/>
  <c r="G504" i="26"/>
  <c r="R504" i="26" s="1"/>
  <c r="G505" i="26"/>
  <c r="R505" i="26" s="1"/>
  <c r="G506" i="26"/>
  <c r="R506" i="26" s="1"/>
  <c r="G507" i="26"/>
  <c r="R507" i="26" s="1"/>
  <c r="G508" i="26"/>
  <c r="R508" i="26" s="1"/>
  <c r="G509" i="26"/>
  <c r="R509" i="26" s="1"/>
  <c r="G510" i="26"/>
  <c r="R510" i="26" s="1"/>
  <c r="G511" i="26"/>
  <c r="R511" i="26" s="1"/>
  <c r="G512" i="26"/>
  <c r="R512" i="26" s="1"/>
  <c r="G513" i="26"/>
  <c r="R513" i="26" s="1"/>
  <c r="G514" i="26"/>
  <c r="R514" i="26" s="1"/>
  <c r="G515" i="26"/>
  <c r="R515" i="26" s="1"/>
  <c r="G516" i="26"/>
  <c r="R516" i="26" s="1"/>
  <c r="G517" i="26"/>
  <c r="R517" i="26" s="1"/>
  <c r="G518" i="26"/>
  <c r="R518" i="26" s="1"/>
  <c r="G519" i="26"/>
  <c r="R519" i="26" s="1"/>
  <c r="G520" i="26"/>
  <c r="R520" i="26" s="1"/>
  <c r="G521" i="26"/>
  <c r="R521" i="26" s="1"/>
  <c r="G522" i="26"/>
  <c r="R522" i="26" s="1"/>
  <c r="G523" i="26"/>
  <c r="R523" i="26" s="1"/>
  <c r="G524" i="26"/>
  <c r="R524" i="26" s="1"/>
  <c r="G525" i="26"/>
  <c r="R525" i="26" s="1"/>
  <c r="G526" i="26"/>
  <c r="R526" i="26" s="1"/>
  <c r="G527" i="26"/>
  <c r="R527" i="26" s="1"/>
  <c r="G528" i="26"/>
  <c r="R528" i="26" s="1"/>
  <c r="G529" i="26"/>
  <c r="R529" i="26" s="1"/>
  <c r="G530" i="26"/>
  <c r="R530" i="26" s="1"/>
  <c r="G531" i="26"/>
  <c r="R531" i="26" s="1"/>
  <c r="G532" i="26"/>
  <c r="R532" i="26" s="1"/>
  <c r="G533" i="26"/>
  <c r="R533" i="26" s="1"/>
  <c r="G534" i="26"/>
  <c r="R534" i="26" s="1"/>
  <c r="G535" i="26"/>
  <c r="R535" i="26" s="1"/>
  <c r="G536" i="26"/>
  <c r="R536" i="26" s="1"/>
  <c r="G537" i="26"/>
  <c r="R537" i="26" s="1"/>
  <c r="G538" i="26"/>
  <c r="R538" i="26" s="1"/>
  <c r="G539" i="26"/>
  <c r="R539" i="26" s="1"/>
  <c r="G540" i="26"/>
  <c r="R540" i="26" s="1"/>
  <c r="G541" i="26"/>
  <c r="R541" i="26" s="1"/>
  <c r="G542" i="26"/>
  <c r="R542" i="26" s="1"/>
  <c r="G543" i="26"/>
  <c r="R543" i="26" s="1"/>
  <c r="G544" i="26"/>
  <c r="R544" i="26" s="1"/>
  <c r="G545" i="26"/>
  <c r="R545" i="26" s="1"/>
  <c r="G546" i="26"/>
  <c r="R546" i="26" s="1"/>
  <c r="G547" i="26"/>
  <c r="R547" i="26" s="1"/>
  <c r="G548" i="26"/>
  <c r="R548" i="26" s="1"/>
  <c r="G549" i="26"/>
  <c r="R549" i="26" s="1"/>
  <c r="G550" i="26"/>
  <c r="R550" i="26" s="1"/>
  <c r="G551" i="26"/>
  <c r="R551" i="26" s="1"/>
  <c r="G552" i="26"/>
  <c r="R552" i="26" s="1"/>
  <c r="G553" i="26"/>
  <c r="R553" i="26" s="1"/>
  <c r="G554" i="26"/>
  <c r="R554" i="26" s="1"/>
  <c r="G555" i="26"/>
  <c r="R555" i="26" s="1"/>
  <c r="G556" i="26"/>
  <c r="R556" i="26" s="1"/>
  <c r="G557" i="26"/>
  <c r="R557" i="26" s="1"/>
  <c r="G558" i="26"/>
  <c r="R558" i="26" s="1"/>
  <c r="G559" i="26"/>
  <c r="R559" i="26" s="1"/>
  <c r="G560" i="26"/>
  <c r="R560" i="26" s="1"/>
  <c r="G561" i="26"/>
  <c r="R561" i="26" s="1"/>
  <c r="G562" i="26"/>
  <c r="R562" i="26" s="1"/>
  <c r="G563" i="26"/>
  <c r="R563" i="26" s="1"/>
  <c r="G564" i="26"/>
  <c r="R564" i="26" s="1"/>
  <c r="G565" i="26"/>
  <c r="R565" i="26" s="1"/>
  <c r="G566" i="26"/>
  <c r="R566" i="26" s="1"/>
  <c r="G567" i="26"/>
  <c r="R567" i="26" s="1"/>
  <c r="G568" i="26"/>
  <c r="R568" i="26" s="1"/>
  <c r="G569" i="26"/>
  <c r="R569" i="26" s="1"/>
  <c r="G570" i="26"/>
  <c r="R570" i="26" s="1"/>
  <c r="G571" i="26"/>
  <c r="R571" i="26" s="1"/>
  <c r="G572" i="26"/>
  <c r="R572" i="26" s="1"/>
  <c r="G573" i="26"/>
  <c r="R573" i="26" s="1"/>
  <c r="G574" i="26"/>
  <c r="R574" i="26" s="1"/>
  <c r="G575" i="26"/>
  <c r="R575" i="26" s="1"/>
  <c r="G576" i="26"/>
  <c r="R576" i="26" s="1"/>
  <c r="G577" i="26"/>
  <c r="R577" i="26" s="1"/>
  <c r="G578" i="26"/>
  <c r="R578" i="26" s="1"/>
  <c r="G579" i="26"/>
  <c r="R579" i="26" s="1"/>
  <c r="G580" i="26"/>
  <c r="R580" i="26" s="1"/>
  <c r="G581" i="26"/>
  <c r="R581" i="26" s="1"/>
  <c r="G582" i="26"/>
  <c r="R582" i="26" s="1"/>
  <c r="G583" i="26"/>
  <c r="R583" i="26" s="1"/>
  <c r="G584" i="26"/>
  <c r="R584" i="26" s="1"/>
  <c r="G585" i="26"/>
  <c r="R585" i="26" s="1"/>
  <c r="G586" i="26"/>
  <c r="R586" i="26" s="1"/>
  <c r="G587" i="26"/>
  <c r="R587" i="26" s="1"/>
  <c r="G588" i="26"/>
  <c r="R588" i="26" s="1"/>
  <c r="G589" i="26"/>
  <c r="R589" i="26" s="1"/>
  <c r="G590" i="26"/>
  <c r="R590" i="26" s="1"/>
  <c r="G591" i="26"/>
  <c r="R591" i="26" s="1"/>
  <c r="G592" i="26"/>
  <c r="R592" i="26" s="1"/>
  <c r="G593" i="26"/>
  <c r="R593" i="26" s="1"/>
  <c r="G594" i="26"/>
  <c r="R594" i="26" s="1"/>
  <c r="G595" i="26"/>
  <c r="R595" i="26" s="1"/>
  <c r="G596" i="26"/>
  <c r="R596" i="26" s="1"/>
  <c r="G597" i="26"/>
  <c r="R597" i="26" s="1"/>
  <c r="G598" i="26"/>
  <c r="R598" i="26" s="1"/>
  <c r="G599" i="26"/>
  <c r="R599" i="26" s="1"/>
  <c r="G600" i="26"/>
  <c r="R600" i="26" s="1"/>
  <c r="G601" i="26"/>
  <c r="R601" i="26" s="1"/>
  <c r="G602" i="26"/>
  <c r="R602" i="26" s="1"/>
  <c r="G603" i="26"/>
  <c r="R603" i="26" s="1"/>
  <c r="G604" i="26"/>
  <c r="R604" i="26" s="1"/>
  <c r="G605" i="26"/>
  <c r="R605" i="26" s="1"/>
  <c r="G606" i="26"/>
  <c r="R606" i="26" s="1"/>
  <c r="G607" i="26"/>
  <c r="R607" i="26" s="1"/>
  <c r="G608" i="26"/>
  <c r="R608" i="26" s="1"/>
  <c r="G609" i="26"/>
  <c r="R609" i="26" s="1"/>
  <c r="G610" i="26"/>
  <c r="R610" i="26" s="1"/>
  <c r="G611" i="26"/>
  <c r="R611" i="26" s="1"/>
  <c r="G612" i="26"/>
  <c r="R612" i="26" s="1"/>
  <c r="G613" i="26"/>
  <c r="R613" i="26" s="1"/>
  <c r="G614" i="26"/>
  <c r="R614" i="26" s="1"/>
  <c r="G615" i="26"/>
  <c r="R615" i="26" s="1"/>
  <c r="G616" i="26"/>
  <c r="R616" i="26" s="1"/>
  <c r="G617" i="26"/>
  <c r="R617" i="26" s="1"/>
  <c r="G618" i="26"/>
  <c r="R618" i="26" s="1"/>
  <c r="G619" i="26"/>
  <c r="R619" i="26" s="1"/>
  <c r="G620" i="26"/>
  <c r="R620" i="26" s="1"/>
  <c r="G621" i="26"/>
  <c r="R621" i="26" s="1"/>
  <c r="G622" i="26"/>
  <c r="R622" i="26" s="1"/>
  <c r="G623" i="26"/>
  <c r="R623" i="26" s="1"/>
  <c r="G624" i="26"/>
  <c r="R624" i="26" s="1"/>
  <c r="G625" i="26"/>
  <c r="R625" i="26" s="1"/>
  <c r="G626" i="26"/>
  <c r="R626" i="26" s="1"/>
  <c r="G627" i="26"/>
  <c r="R627" i="26" s="1"/>
  <c r="G628" i="26"/>
  <c r="R628" i="26" s="1"/>
  <c r="G629" i="26"/>
  <c r="R629" i="26" s="1"/>
  <c r="G630" i="26"/>
  <c r="R630" i="26" s="1"/>
  <c r="G631" i="26"/>
  <c r="R631" i="26" s="1"/>
  <c r="G632" i="26"/>
  <c r="R632" i="26" s="1"/>
  <c r="G633" i="26"/>
  <c r="R633" i="26" s="1"/>
  <c r="G634" i="26"/>
  <c r="R634" i="26" s="1"/>
  <c r="G635" i="26"/>
  <c r="R635" i="26" s="1"/>
  <c r="G636" i="26"/>
  <c r="R636" i="26" s="1"/>
  <c r="G637" i="26"/>
  <c r="R637" i="26" s="1"/>
  <c r="G638" i="26"/>
  <c r="R638" i="26" s="1"/>
  <c r="G639" i="26"/>
  <c r="R639" i="26" s="1"/>
  <c r="G640" i="26"/>
  <c r="R640" i="26" s="1"/>
  <c r="G641" i="26"/>
  <c r="R641" i="26" s="1"/>
  <c r="G642" i="26"/>
  <c r="R642" i="26" s="1"/>
  <c r="G643" i="26"/>
  <c r="R643" i="26" s="1"/>
  <c r="G644" i="26"/>
  <c r="R644" i="26" s="1"/>
  <c r="G645" i="26"/>
  <c r="R645" i="26" s="1"/>
  <c r="G646" i="26"/>
  <c r="R646" i="26" s="1"/>
  <c r="G647" i="26"/>
  <c r="R647" i="26" s="1"/>
  <c r="G648" i="26"/>
  <c r="R648" i="26" s="1"/>
  <c r="G649" i="26"/>
  <c r="R649" i="26" s="1"/>
  <c r="G650" i="26"/>
  <c r="R650" i="26" s="1"/>
  <c r="F2" i="26"/>
  <c r="F3" i="26"/>
  <c r="F4" i="26"/>
  <c r="F5" i="26"/>
  <c r="F6" i="26"/>
  <c r="F7" i="26"/>
  <c r="F8" i="26"/>
  <c r="F9" i="26"/>
  <c r="F10" i="26"/>
  <c r="F11" i="26"/>
  <c r="F12" i="26"/>
  <c r="F13" i="26"/>
  <c r="F14" i="26"/>
  <c r="F15" i="26"/>
  <c r="F16" i="26"/>
  <c r="F17" i="26"/>
  <c r="F18" i="26"/>
  <c r="F19" i="26"/>
  <c r="F20" i="26"/>
  <c r="F21" i="26"/>
  <c r="F22" i="26"/>
  <c r="F23" i="26"/>
  <c r="F24" i="26"/>
  <c r="F25" i="26"/>
  <c r="F26" i="26"/>
  <c r="F27" i="26"/>
  <c r="F28" i="26"/>
  <c r="F29" i="26"/>
  <c r="F30" i="26"/>
  <c r="F31" i="26"/>
  <c r="F32" i="26"/>
  <c r="F33" i="26"/>
  <c r="F34" i="26"/>
  <c r="F35" i="26"/>
  <c r="F36" i="26"/>
  <c r="F37" i="26"/>
  <c r="F38" i="26"/>
  <c r="F39" i="26"/>
  <c r="F40" i="26"/>
  <c r="F41" i="26"/>
  <c r="F42" i="26"/>
  <c r="F43" i="26"/>
  <c r="F44" i="26"/>
  <c r="F45" i="26"/>
  <c r="F46" i="26"/>
  <c r="F47" i="26"/>
  <c r="F48" i="26"/>
  <c r="F49" i="26"/>
  <c r="F50" i="26"/>
  <c r="F51" i="26"/>
  <c r="F52" i="26"/>
  <c r="F53" i="26"/>
  <c r="F54" i="26"/>
  <c r="F55" i="26"/>
  <c r="F56" i="26"/>
  <c r="F57" i="26"/>
  <c r="F58" i="26"/>
  <c r="F59" i="26"/>
  <c r="F60" i="26"/>
  <c r="F61" i="26"/>
  <c r="F62" i="26"/>
  <c r="F63" i="26"/>
  <c r="F64" i="26"/>
  <c r="F65" i="26"/>
  <c r="F66" i="26"/>
  <c r="F67" i="26"/>
  <c r="F68" i="26"/>
  <c r="F69" i="26"/>
  <c r="F70" i="26"/>
  <c r="F71" i="26"/>
  <c r="F72" i="26"/>
  <c r="F73" i="26"/>
  <c r="F74" i="26"/>
  <c r="F75" i="26"/>
  <c r="F76" i="26"/>
  <c r="F77" i="26"/>
  <c r="F78" i="26"/>
  <c r="F79" i="26"/>
  <c r="F80" i="26"/>
  <c r="F81" i="26"/>
  <c r="F82" i="26"/>
  <c r="F83" i="26"/>
  <c r="F84" i="26"/>
  <c r="F85" i="26"/>
  <c r="F86" i="26"/>
  <c r="F87" i="26"/>
  <c r="F88" i="26"/>
  <c r="F89" i="26"/>
  <c r="F90" i="26"/>
  <c r="F91" i="26"/>
  <c r="F92" i="26"/>
  <c r="F93" i="26"/>
  <c r="F94" i="26"/>
  <c r="F95" i="26"/>
  <c r="F96" i="26"/>
  <c r="F97" i="26"/>
  <c r="F98" i="26"/>
  <c r="F99" i="26"/>
  <c r="F100" i="26"/>
  <c r="F101" i="26"/>
  <c r="F102" i="26"/>
  <c r="F103" i="26"/>
  <c r="F104" i="26"/>
  <c r="F105" i="26"/>
  <c r="F106" i="26"/>
  <c r="F107" i="26"/>
  <c r="F108" i="26"/>
  <c r="F109" i="26"/>
  <c r="F110" i="26"/>
  <c r="F111" i="26"/>
  <c r="F112" i="26"/>
  <c r="F113" i="26"/>
  <c r="F114" i="26"/>
  <c r="F115" i="26"/>
  <c r="F116" i="26"/>
  <c r="F117" i="26"/>
  <c r="F118" i="26"/>
  <c r="F119" i="26"/>
  <c r="F120" i="26"/>
  <c r="F121" i="26"/>
  <c r="F122" i="26"/>
  <c r="F123" i="26"/>
  <c r="F124" i="26"/>
  <c r="F125" i="26"/>
  <c r="F126" i="26"/>
  <c r="F127" i="26"/>
  <c r="F128" i="26"/>
  <c r="F129" i="26"/>
  <c r="F130" i="26"/>
  <c r="F131" i="26"/>
  <c r="F132" i="26"/>
  <c r="F133" i="26"/>
  <c r="F134" i="26"/>
  <c r="F135" i="26"/>
  <c r="F136" i="26"/>
  <c r="F137" i="26"/>
  <c r="F138" i="26"/>
  <c r="F139" i="26"/>
  <c r="F140" i="26"/>
  <c r="F141" i="26"/>
  <c r="F142" i="26"/>
  <c r="F143" i="26"/>
  <c r="F144" i="26"/>
  <c r="F145" i="26"/>
  <c r="F146" i="26"/>
  <c r="F147" i="26"/>
  <c r="F148" i="26"/>
  <c r="F149" i="26"/>
  <c r="F150" i="26"/>
  <c r="F151" i="26"/>
  <c r="F152" i="26"/>
  <c r="F153" i="26"/>
  <c r="F154" i="26"/>
  <c r="F155" i="26"/>
  <c r="F156" i="26"/>
  <c r="F157" i="26"/>
  <c r="F158" i="26"/>
  <c r="F159" i="26"/>
  <c r="F160" i="26"/>
  <c r="F161" i="26"/>
  <c r="F162" i="26"/>
  <c r="F163" i="26"/>
  <c r="F164" i="26"/>
  <c r="F165" i="26"/>
  <c r="F166" i="26"/>
  <c r="F167" i="26"/>
  <c r="F168" i="26"/>
  <c r="F169" i="26"/>
  <c r="F170" i="26"/>
  <c r="F171" i="26"/>
  <c r="F172" i="26"/>
  <c r="F173" i="26"/>
  <c r="F174" i="26"/>
  <c r="F175" i="26"/>
  <c r="F176" i="26"/>
  <c r="F177" i="26"/>
  <c r="F178" i="26"/>
  <c r="F179" i="26"/>
  <c r="F180" i="26"/>
  <c r="F181" i="26"/>
  <c r="F182" i="26"/>
  <c r="F183" i="26"/>
  <c r="F184" i="26"/>
  <c r="F185" i="26"/>
  <c r="F186" i="26"/>
  <c r="F187" i="26"/>
  <c r="F188" i="26"/>
  <c r="F189" i="26"/>
  <c r="F190" i="26"/>
  <c r="F191" i="26"/>
  <c r="F192" i="26"/>
  <c r="F193" i="26"/>
  <c r="F194" i="26"/>
  <c r="F195" i="26"/>
  <c r="F196" i="26"/>
  <c r="F197" i="26"/>
  <c r="F198" i="26"/>
  <c r="F199" i="26"/>
  <c r="F200" i="26"/>
  <c r="F201" i="26"/>
  <c r="F202" i="26"/>
  <c r="F203" i="26"/>
  <c r="F204" i="26"/>
  <c r="F205" i="26"/>
  <c r="F206" i="26"/>
  <c r="F207" i="26"/>
  <c r="F208" i="26"/>
  <c r="F209" i="26"/>
  <c r="F210" i="26"/>
  <c r="F211" i="26"/>
  <c r="F212" i="26"/>
  <c r="F213" i="26"/>
  <c r="F214" i="26"/>
  <c r="F215" i="26"/>
  <c r="F216" i="26"/>
  <c r="F217" i="26"/>
  <c r="F218" i="26"/>
  <c r="F219" i="26"/>
  <c r="F220" i="26"/>
  <c r="F221" i="26"/>
  <c r="F222" i="26"/>
  <c r="F223" i="26"/>
  <c r="F224" i="26"/>
  <c r="F225" i="26"/>
  <c r="F226" i="26"/>
  <c r="F227" i="26"/>
  <c r="F228" i="26"/>
  <c r="F229" i="26"/>
  <c r="F230" i="26"/>
  <c r="F231" i="26"/>
  <c r="F232" i="26"/>
  <c r="F233" i="26"/>
  <c r="F234" i="26"/>
  <c r="F235" i="26"/>
  <c r="F236" i="26"/>
  <c r="F237" i="26"/>
  <c r="F238" i="26"/>
  <c r="F239" i="26"/>
  <c r="F240" i="26"/>
  <c r="F241" i="26"/>
  <c r="F242" i="26"/>
  <c r="F243" i="26"/>
  <c r="F244" i="26"/>
  <c r="F245" i="26"/>
  <c r="F246" i="26"/>
  <c r="F247" i="26"/>
  <c r="F248" i="26"/>
  <c r="F249" i="26"/>
  <c r="F250" i="26"/>
  <c r="F251" i="26"/>
  <c r="F252" i="26"/>
  <c r="F253" i="26"/>
  <c r="F254" i="26"/>
  <c r="F255" i="26"/>
  <c r="F256" i="26"/>
  <c r="F257" i="26"/>
  <c r="F258" i="26"/>
  <c r="F259" i="26"/>
  <c r="F260" i="26"/>
  <c r="F261" i="26"/>
  <c r="F262" i="26"/>
  <c r="F263" i="26"/>
  <c r="F264" i="26"/>
  <c r="F265" i="26"/>
  <c r="F266" i="26"/>
  <c r="F267" i="26"/>
  <c r="F268" i="26"/>
  <c r="F269" i="26"/>
  <c r="F270" i="26"/>
  <c r="F271" i="26"/>
  <c r="F272" i="26"/>
  <c r="F273" i="26"/>
  <c r="F274" i="26"/>
  <c r="F275" i="26"/>
  <c r="F276" i="26"/>
  <c r="F277" i="26"/>
  <c r="F278" i="26"/>
  <c r="F279" i="26"/>
  <c r="F280" i="26"/>
  <c r="F281" i="26"/>
  <c r="F282" i="26"/>
  <c r="F283" i="26"/>
  <c r="F284" i="26"/>
  <c r="F285" i="26"/>
  <c r="F286" i="26"/>
  <c r="F287" i="26"/>
  <c r="F288" i="26"/>
  <c r="F289" i="26"/>
  <c r="F290" i="26"/>
  <c r="F291" i="26"/>
  <c r="F292" i="26"/>
  <c r="F293" i="26"/>
  <c r="F294" i="26"/>
  <c r="F295" i="26"/>
  <c r="F296" i="26"/>
  <c r="F297" i="26"/>
  <c r="F298" i="26"/>
  <c r="F299" i="26"/>
  <c r="F300" i="26"/>
  <c r="F301" i="26"/>
  <c r="F302" i="26"/>
  <c r="F303" i="26"/>
  <c r="F304" i="26"/>
  <c r="F305" i="26"/>
  <c r="F306" i="26"/>
  <c r="F307" i="26"/>
  <c r="F308" i="26"/>
  <c r="F309" i="26"/>
  <c r="F310" i="26"/>
  <c r="F311" i="26"/>
  <c r="F312" i="26"/>
  <c r="F313" i="26"/>
  <c r="F314" i="26"/>
  <c r="F315" i="26"/>
  <c r="F316" i="26"/>
  <c r="F317" i="26"/>
  <c r="F318" i="26"/>
  <c r="F319" i="26"/>
  <c r="F320" i="26"/>
  <c r="F321" i="26"/>
  <c r="F322" i="26"/>
  <c r="F323" i="26"/>
  <c r="F324" i="26"/>
  <c r="F325" i="26"/>
  <c r="F326" i="26"/>
  <c r="F327" i="26"/>
  <c r="F328" i="26"/>
  <c r="F329" i="26"/>
  <c r="F330" i="26"/>
  <c r="F331" i="26"/>
  <c r="F332" i="26"/>
  <c r="F333" i="26"/>
  <c r="F334" i="26"/>
  <c r="F335" i="26"/>
  <c r="F336" i="26"/>
  <c r="F337" i="26"/>
  <c r="F338" i="26"/>
  <c r="F339" i="26"/>
  <c r="F340" i="26"/>
  <c r="F341" i="26"/>
  <c r="F342" i="26"/>
  <c r="F343" i="26"/>
  <c r="F344" i="26"/>
  <c r="F345" i="26"/>
  <c r="F346" i="26"/>
  <c r="F347" i="26"/>
  <c r="F348" i="26"/>
  <c r="F349" i="26"/>
  <c r="F350" i="26"/>
  <c r="F351" i="26"/>
  <c r="F352" i="26"/>
  <c r="F353" i="26"/>
  <c r="F354" i="26"/>
  <c r="F355" i="26"/>
  <c r="F356" i="26"/>
  <c r="F357" i="26"/>
  <c r="F358" i="26"/>
  <c r="F359" i="26"/>
  <c r="F360" i="26"/>
  <c r="F361" i="26"/>
  <c r="F362" i="26"/>
  <c r="F363" i="26"/>
  <c r="F364" i="26"/>
  <c r="F365" i="26"/>
  <c r="F366" i="26"/>
  <c r="F367" i="26"/>
  <c r="F368" i="26"/>
  <c r="F369" i="26"/>
  <c r="F370" i="26"/>
  <c r="F371" i="26"/>
  <c r="F372" i="26"/>
  <c r="F373" i="26"/>
  <c r="F374" i="26"/>
  <c r="F375" i="26"/>
  <c r="F376" i="26"/>
  <c r="F377" i="26"/>
  <c r="F378" i="26"/>
  <c r="F379" i="26"/>
  <c r="F380" i="26"/>
  <c r="F381" i="26"/>
  <c r="F382" i="26"/>
  <c r="F383" i="26"/>
  <c r="F384" i="26"/>
  <c r="F385" i="26"/>
  <c r="F386" i="26"/>
  <c r="F387" i="26"/>
  <c r="F388" i="26"/>
  <c r="F389" i="26"/>
  <c r="F390" i="26"/>
  <c r="F391" i="26"/>
  <c r="F392" i="26"/>
  <c r="F393" i="26"/>
  <c r="F394" i="26"/>
  <c r="F395" i="26"/>
  <c r="F396" i="26"/>
  <c r="F397" i="26"/>
  <c r="F398" i="26"/>
  <c r="F399" i="26"/>
  <c r="F400" i="26"/>
  <c r="F401" i="26"/>
  <c r="F402" i="26"/>
  <c r="F403" i="26"/>
  <c r="F404" i="26"/>
  <c r="F405" i="26"/>
  <c r="F406" i="26"/>
  <c r="F407" i="26"/>
  <c r="F408" i="26"/>
  <c r="F409" i="26"/>
  <c r="F410" i="26"/>
  <c r="F411" i="26"/>
  <c r="F412" i="26"/>
  <c r="F413" i="26"/>
  <c r="F414" i="26"/>
  <c r="F415" i="26"/>
  <c r="F416" i="26"/>
  <c r="F417" i="26"/>
  <c r="F418" i="26"/>
  <c r="F419" i="26"/>
  <c r="F420" i="26"/>
  <c r="F421" i="26"/>
  <c r="F422" i="26"/>
  <c r="F423" i="26"/>
  <c r="F424" i="26"/>
  <c r="F425" i="26"/>
  <c r="F426" i="26"/>
  <c r="F427" i="26"/>
  <c r="F428" i="26"/>
  <c r="F429" i="26"/>
  <c r="F430" i="26"/>
  <c r="F431" i="26"/>
  <c r="F432" i="26"/>
  <c r="F433" i="26"/>
  <c r="F434" i="26"/>
  <c r="F435" i="26"/>
  <c r="F436" i="26"/>
  <c r="F437" i="26"/>
  <c r="F438" i="26"/>
  <c r="F439" i="26"/>
  <c r="F440" i="26"/>
  <c r="F441" i="26"/>
  <c r="F442" i="26"/>
  <c r="F443" i="26"/>
  <c r="F444" i="26"/>
  <c r="F445" i="26"/>
  <c r="F446" i="26"/>
  <c r="F447" i="26"/>
  <c r="F448" i="26"/>
  <c r="F449" i="26"/>
  <c r="F450" i="26"/>
  <c r="F451" i="26"/>
  <c r="F452" i="26"/>
  <c r="F453" i="26"/>
  <c r="F454" i="26"/>
  <c r="F455" i="26"/>
  <c r="F456" i="26"/>
  <c r="F457" i="26"/>
  <c r="F458" i="26"/>
  <c r="F459" i="26"/>
  <c r="F460" i="26"/>
  <c r="F461" i="26"/>
  <c r="F462" i="26"/>
  <c r="F463" i="26"/>
  <c r="F464" i="26"/>
  <c r="F465" i="26"/>
  <c r="F466" i="26"/>
  <c r="F467" i="26"/>
  <c r="F468" i="26"/>
  <c r="F469" i="26"/>
  <c r="F470" i="26"/>
  <c r="F471" i="26"/>
  <c r="F472" i="26"/>
  <c r="F473" i="26"/>
  <c r="F474" i="26"/>
  <c r="F475" i="26"/>
  <c r="F476" i="26"/>
  <c r="F477" i="26"/>
  <c r="F478" i="26"/>
  <c r="F479" i="26"/>
  <c r="F480" i="26"/>
  <c r="F481" i="26"/>
  <c r="F482" i="26"/>
  <c r="F483" i="26"/>
  <c r="F484" i="26"/>
  <c r="F485" i="26"/>
  <c r="F486" i="26"/>
  <c r="F487" i="26"/>
  <c r="F488" i="26"/>
  <c r="F489" i="26"/>
  <c r="F490" i="26"/>
  <c r="F491" i="26"/>
  <c r="F492" i="26"/>
  <c r="F493" i="26"/>
  <c r="F494" i="26"/>
  <c r="F495" i="26"/>
  <c r="F496" i="26"/>
  <c r="F497" i="26"/>
  <c r="F498" i="26"/>
  <c r="F499" i="26"/>
  <c r="F500" i="26"/>
  <c r="F501" i="26"/>
  <c r="F502" i="26"/>
  <c r="F503" i="26"/>
  <c r="F504" i="26"/>
  <c r="F505" i="26"/>
  <c r="F506" i="26"/>
  <c r="F507" i="26"/>
  <c r="F508" i="26"/>
  <c r="F509" i="26"/>
  <c r="F510" i="26"/>
  <c r="F511" i="26"/>
  <c r="F512" i="26"/>
  <c r="F513" i="26"/>
  <c r="F514" i="26"/>
  <c r="F515" i="26"/>
  <c r="F516" i="26"/>
  <c r="F517" i="26"/>
  <c r="F518" i="26"/>
  <c r="F519" i="26"/>
  <c r="F520" i="26"/>
  <c r="F521" i="26"/>
  <c r="F522" i="26"/>
  <c r="F523" i="26"/>
  <c r="F524" i="26"/>
  <c r="F525" i="26"/>
  <c r="F526" i="26"/>
  <c r="F527" i="26"/>
  <c r="F528" i="26"/>
  <c r="F529" i="26"/>
  <c r="F530" i="26"/>
  <c r="F531" i="26"/>
  <c r="F532" i="26"/>
  <c r="F533" i="26"/>
  <c r="F534" i="26"/>
  <c r="F535" i="26"/>
  <c r="F536" i="26"/>
  <c r="F537" i="26"/>
  <c r="F538" i="26"/>
  <c r="F539" i="26"/>
  <c r="F540" i="26"/>
  <c r="F541" i="26"/>
  <c r="F542" i="26"/>
  <c r="F543" i="26"/>
  <c r="F544" i="26"/>
  <c r="F545" i="26"/>
  <c r="F546" i="26"/>
  <c r="F547" i="26"/>
  <c r="F548" i="26"/>
  <c r="F549" i="26"/>
  <c r="F550" i="26"/>
  <c r="F551" i="26"/>
  <c r="F552" i="26"/>
  <c r="F553" i="26"/>
  <c r="F554" i="26"/>
  <c r="F555" i="26"/>
  <c r="F556" i="26"/>
  <c r="F557" i="26"/>
  <c r="F558" i="26"/>
  <c r="F559" i="26"/>
  <c r="F560" i="26"/>
  <c r="F561" i="26"/>
  <c r="F562" i="26"/>
  <c r="F563" i="26"/>
  <c r="F564" i="26"/>
  <c r="F565" i="26"/>
  <c r="F566" i="26"/>
  <c r="F567" i="26"/>
  <c r="F568" i="26"/>
  <c r="F569" i="26"/>
  <c r="F570" i="26"/>
  <c r="F571" i="26"/>
  <c r="F572" i="26"/>
  <c r="F573" i="26"/>
  <c r="F574" i="26"/>
  <c r="F575" i="26"/>
  <c r="F576" i="26"/>
  <c r="F577" i="26"/>
  <c r="F578" i="26"/>
  <c r="F579" i="26"/>
  <c r="F580" i="26"/>
  <c r="F581" i="26"/>
  <c r="F582" i="26"/>
  <c r="F583" i="26"/>
  <c r="F584" i="26"/>
  <c r="F585" i="26"/>
  <c r="F586" i="26"/>
  <c r="F587" i="26"/>
  <c r="F588" i="26"/>
  <c r="F589" i="26"/>
  <c r="F590" i="26"/>
  <c r="F591" i="26"/>
  <c r="F592" i="26"/>
  <c r="F593" i="26"/>
  <c r="F594" i="26"/>
  <c r="F595" i="26"/>
  <c r="F596" i="26"/>
  <c r="F597" i="26"/>
  <c r="F598" i="26"/>
  <c r="F599" i="26"/>
  <c r="F600" i="26"/>
  <c r="F601" i="26"/>
  <c r="F602" i="26"/>
  <c r="F603" i="26"/>
  <c r="F604" i="26"/>
  <c r="F605" i="26"/>
  <c r="F606" i="26"/>
  <c r="F607" i="26"/>
  <c r="F608" i="26"/>
  <c r="F609" i="26"/>
  <c r="F610" i="26"/>
  <c r="F611" i="26"/>
  <c r="F612" i="26"/>
  <c r="F613" i="26"/>
  <c r="F614" i="26"/>
  <c r="F615" i="26"/>
  <c r="F616" i="26"/>
  <c r="F617" i="26"/>
  <c r="F618" i="26"/>
  <c r="F619" i="26"/>
  <c r="F620" i="26"/>
  <c r="F621" i="26"/>
  <c r="F622" i="26"/>
  <c r="F623" i="26"/>
  <c r="F624" i="26"/>
  <c r="F625" i="26"/>
  <c r="F626" i="26"/>
  <c r="F627" i="26"/>
  <c r="F628" i="26"/>
  <c r="F629" i="26"/>
  <c r="F630" i="26"/>
  <c r="F631" i="26"/>
  <c r="F632" i="26"/>
  <c r="F633" i="26"/>
  <c r="F634" i="26"/>
  <c r="F635" i="26"/>
  <c r="F636" i="26"/>
  <c r="F637" i="26"/>
  <c r="F638" i="26"/>
  <c r="F639" i="26"/>
  <c r="F640" i="26"/>
  <c r="F641" i="26"/>
  <c r="F642" i="26"/>
  <c r="F643" i="26"/>
  <c r="F644" i="26"/>
  <c r="F645" i="26"/>
  <c r="F646" i="26"/>
  <c r="F647" i="26"/>
  <c r="F648" i="26"/>
  <c r="F649" i="26"/>
  <c r="F650" i="26"/>
  <c r="E2" i="26"/>
  <c r="E3" i="26"/>
  <c r="E4" i="26"/>
  <c r="E5" i="26"/>
  <c r="E6" i="26"/>
  <c r="E7" i="26"/>
  <c r="E8" i="26"/>
  <c r="E9" i="26"/>
  <c r="E10" i="26"/>
  <c r="E11" i="26"/>
  <c r="E12" i="26"/>
  <c r="E13" i="26"/>
  <c r="E14" i="26"/>
  <c r="E15" i="26"/>
  <c r="E16" i="26"/>
  <c r="E17" i="26"/>
  <c r="E18" i="26"/>
  <c r="E19" i="26"/>
  <c r="E20" i="26"/>
  <c r="E21" i="26"/>
  <c r="E22" i="26"/>
  <c r="E23" i="26"/>
  <c r="E24" i="26"/>
  <c r="E25" i="26"/>
  <c r="E26" i="26"/>
  <c r="E27" i="26"/>
  <c r="E28" i="26"/>
  <c r="E29" i="26"/>
  <c r="E30" i="26"/>
  <c r="E31" i="26"/>
  <c r="E32" i="26"/>
  <c r="E33" i="26"/>
  <c r="E34" i="26"/>
  <c r="E35" i="26"/>
  <c r="E36" i="26"/>
  <c r="E37" i="26"/>
  <c r="E38" i="26"/>
  <c r="E39" i="26"/>
  <c r="E40" i="26"/>
  <c r="E41" i="26"/>
  <c r="E42" i="26"/>
  <c r="E43" i="26"/>
  <c r="E44" i="26"/>
  <c r="E45" i="26"/>
  <c r="E46" i="26"/>
  <c r="E47" i="26"/>
  <c r="E48" i="26"/>
  <c r="E49" i="26"/>
  <c r="E50" i="26"/>
  <c r="E51" i="26"/>
  <c r="E52" i="26"/>
  <c r="E53" i="26"/>
  <c r="E54" i="26"/>
  <c r="E55" i="26"/>
  <c r="E56" i="26"/>
  <c r="E57" i="26"/>
  <c r="E58" i="26"/>
  <c r="E59" i="26"/>
  <c r="E60" i="26"/>
  <c r="E61" i="26"/>
  <c r="E62" i="26"/>
  <c r="E63" i="26"/>
  <c r="E64" i="26"/>
  <c r="E65" i="26"/>
  <c r="E66" i="26"/>
  <c r="E67" i="26"/>
  <c r="E68" i="26"/>
  <c r="E69" i="26"/>
  <c r="E70" i="26"/>
  <c r="E71" i="26"/>
  <c r="E72" i="26"/>
  <c r="E73" i="26"/>
  <c r="E74" i="26"/>
  <c r="E75" i="26"/>
  <c r="E76" i="26"/>
  <c r="E77" i="26"/>
  <c r="E78" i="26"/>
  <c r="E79" i="26"/>
  <c r="E80" i="26"/>
  <c r="E81" i="26"/>
  <c r="E82" i="26"/>
  <c r="E83" i="26"/>
  <c r="E84" i="26"/>
  <c r="E85" i="26"/>
  <c r="E86" i="26"/>
  <c r="E87" i="26"/>
  <c r="E88" i="26"/>
  <c r="E89" i="26"/>
  <c r="E90" i="26"/>
  <c r="E91" i="26"/>
  <c r="E92" i="26"/>
  <c r="E93" i="26"/>
  <c r="E94" i="26"/>
  <c r="E95" i="26"/>
  <c r="E96" i="26"/>
  <c r="E97" i="26"/>
  <c r="E98" i="26"/>
  <c r="E99" i="26"/>
  <c r="E100" i="26"/>
  <c r="E101" i="26"/>
  <c r="E102" i="26"/>
  <c r="E103" i="26"/>
  <c r="E104" i="26"/>
  <c r="E105" i="26"/>
  <c r="E106" i="26"/>
  <c r="E107" i="26"/>
  <c r="E108" i="26"/>
  <c r="E109" i="26"/>
  <c r="E110" i="26"/>
  <c r="E111" i="26"/>
  <c r="E112" i="26"/>
  <c r="E113" i="26"/>
  <c r="E114" i="26"/>
  <c r="E115" i="26"/>
  <c r="E116" i="26"/>
  <c r="E117" i="26"/>
  <c r="E118" i="26"/>
  <c r="E119" i="26"/>
  <c r="E120" i="26"/>
  <c r="E121" i="26"/>
  <c r="E122" i="26"/>
  <c r="E123" i="26"/>
  <c r="E124" i="26"/>
  <c r="E125" i="26"/>
  <c r="E126" i="26"/>
  <c r="E127" i="26"/>
  <c r="E128" i="26"/>
  <c r="E129" i="26"/>
  <c r="E130" i="26"/>
  <c r="E131" i="26"/>
  <c r="E132" i="26"/>
  <c r="E133" i="26"/>
  <c r="E134" i="26"/>
  <c r="E135" i="26"/>
  <c r="E136" i="26"/>
  <c r="E137" i="26"/>
  <c r="E138" i="26"/>
  <c r="E139" i="26"/>
  <c r="E140" i="26"/>
  <c r="E141" i="26"/>
  <c r="E142" i="26"/>
  <c r="E143" i="26"/>
  <c r="E144" i="26"/>
  <c r="E145" i="26"/>
  <c r="E146" i="26"/>
  <c r="E147" i="26"/>
  <c r="E148" i="26"/>
  <c r="E149" i="26"/>
  <c r="E150" i="26"/>
  <c r="E151" i="26"/>
  <c r="E152" i="26"/>
  <c r="E153" i="26"/>
  <c r="E154" i="26"/>
  <c r="E155" i="26"/>
  <c r="E156" i="26"/>
  <c r="E157" i="26"/>
  <c r="E158" i="26"/>
  <c r="E159" i="26"/>
  <c r="E160" i="26"/>
  <c r="E161" i="26"/>
  <c r="E162" i="26"/>
  <c r="E163" i="26"/>
  <c r="E164" i="26"/>
  <c r="E165" i="26"/>
  <c r="E166" i="26"/>
  <c r="E167" i="26"/>
  <c r="E168" i="26"/>
  <c r="E169" i="26"/>
  <c r="E170" i="26"/>
  <c r="E171" i="26"/>
  <c r="E172" i="26"/>
  <c r="E173" i="26"/>
  <c r="E174" i="26"/>
  <c r="E175" i="26"/>
  <c r="E176" i="26"/>
  <c r="E177" i="26"/>
  <c r="E178" i="26"/>
  <c r="E179" i="26"/>
  <c r="E180" i="26"/>
  <c r="E181" i="26"/>
  <c r="E182" i="26"/>
  <c r="E183" i="26"/>
  <c r="E184" i="26"/>
  <c r="E185" i="26"/>
  <c r="E186" i="26"/>
  <c r="E187" i="26"/>
  <c r="E188" i="26"/>
  <c r="E189" i="26"/>
  <c r="E190" i="26"/>
  <c r="E191" i="26"/>
  <c r="E192" i="26"/>
  <c r="E193" i="26"/>
  <c r="E194" i="26"/>
  <c r="E195" i="26"/>
  <c r="E196" i="26"/>
  <c r="E197" i="26"/>
  <c r="E198" i="26"/>
  <c r="E199" i="26"/>
  <c r="E200" i="26"/>
  <c r="E201" i="26"/>
  <c r="E202" i="26"/>
  <c r="E203" i="26"/>
  <c r="E204" i="26"/>
  <c r="E205" i="26"/>
  <c r="E206" i="26"/>
  <c r="E207" i="26"/>
  <c r="E208" i="26"/>
  <c r="E209" i="26"/>
  <c r="E210" i="26"/>
  <c r="E211" i="26"/>
  <c r="E212" i="26"/>
  <c r="E213" i="26"/>
  <c r="E214" i="26"/>
  <c r="E215" i="26"/>
  <c r="E216" i="26"/>
  <c r="E217" i="26"/>
  <c r="E218" i="26"/>
  <c r="E219" i="26"/>
  <c r="E220" i="26"/>
  <c r="E221" i="26"/>
  <c r="E222" i="26"/>
  <c r="E223" i="26"/>
  <c r="E224" i="26"/>
  <c r="E225" i="26"/>
  <c r="E226" i="26"/>
  <c r="E227" i="26"/>
  <c r="E228" i="26"/>
  <c r="E229" i="26"/>
  <c r="E230" i="26"/>
  <c r="E231" i="26"/>
  <c r="E232" i="26"/>
  <c r="E233" i="26"/>
  <c r="E234" i="26"/>
  <c r="E235" i="26"/>
  <c r="E236" i="26"/>
  <c r="E237" i="26"/>
  <c r="E238" i="26"/>
  <c r="E239" i="26"/>
  <c r="E240" i="26"/>
  <c r="E241" i="26"/>
  <c r="E242" i="26"/>
  <c r="E243" i="26"/>
  <c r="E244" i="26"/>
  <c r="E245" i="26"/>
  <c r="E246" i="26"/>
  <c r="E247" i="26"/>
  <c r="E248" i="26"/>
  <c r="E249" i="26"/>
  <c r="E250" i="26"/>
  <c r="E251" i="26"/>
  <c r="E252" i="26"/>
  <c r="E253" i="26"/>
  <c r="E254" i="26"/>
  <c r="E255" i="26"/>
  <c r="E256" i="26"/>
  <c r="E257" i="26"/>
  <c r="E258" i="26"/>
  <c r="E259" i="26"/>
  <c r="E260" i="26"/>
  <c r="E261" i="26"/>
  <c r="E262" i="26"/>
  <c r="E263" i="26"/>
  <c r="E264" i="26"/>
  <c r="E265" i="26"/>
  <c r="E266" i="26"/>
  <c r="E267" i="26"/>
  <c r="E268" i="26"/>
  <c r="E269" i="26"/>
  <c r="E270" i="26"/>
  <c r="E271" i="26"/>
  <c r="E272" i="26"/>
  <c r="E273" i="26"/>
  <c r="E274" i="26"/>
  <c r="E275" i="26"/>
  <c r="E276" i="26"/>
  <c r="E277" i="26"/>
  <c r="E278" i="26"/>
  <c r="E279" i="26"/>
  <c r="E280" i="26"/>
  <c r="E281" i="26"/>
  <c r="E282" i="26"/>
  <c r="E283" i="26"/>
  <c r="E284" i="26"/>
  <c r="E285" i="26"/>
  <c r="E286" i="26"/>
  <c r="E287" i="26"/>
  <c r="E288" i="26"/>
  <c r="E289" i="26"/>
  <c r="E290" i="26"/>
  <c r="E291" i="26"/>
  <c r="E292" i="26"/>
  <c r="E293" i="26"/>
  <c r="E294" i="26"/>
  <c r="E295" i="26"/>
  <c r="E296" i="26"/>
  <c r="E297" i="26"/>
  <c r="E298" i="26"/>
  <c r="E299" i="26"/>
  <c r="E300" i="26"/>
  <c r="E301" i="26"/>
  <c r="E302" i="26"/>
  <c r="E303" i="26"/>
  <c r="E304" i="26"/>
  <c r="E305" i="26"/>
  <c r="E306" i="26"/>
  <c r="E307" i="26"/>
  <c r="E308" i="26"/>
  <c r="E309" i="26"/>
  <c r="E310" i="26"/>
  <c r="E311" i="26"/>
  <c r="E312" i="26"/>
  <c r="E313" i="26"/>
  <c r="E314" i="26"/>
  <c r="E315" i="26"/>
  <c r="E316" i="26"/>
  <c r="E317" i="26"/>
  <c r="E318" i="26"/>
  <c r="E319" i="26"/>
  <c r="E320" i="26"/>
  <c r="E321" i="26"/>
  <c r="E322" i="26"/>
  <c r="E323" i="26"/>
  <c r="E324" i="26"/>
  <c r="E325" i="26"/>
  <c r="E326" i="26"/>
  <c r="E327" i="26"/>
  <c r="E328" i="26"/>
  <c r="E329" i="26"/>
  <c r="E330" i="26"/>
  <c r="E331" i="26"/>
  <c r="E332" i="26"/>
  <c r="E333" i="26"/>
  <c r="E334" i="26"/>
  <c r="E335" i="26"/>
  <c r="E336" i="26"/>
  <c r="E337" i="26"/>
  <c r="E338" i="26"/>
  <c r="E339" i="26"/>
  <c r="E340" i="26"/>
  <c r="E341" i="26"/>
  <c r="E342" i="26"/>
  <c r="E343" i="26"/>
  <c r="E344" i="26"/>
  <c r="E345" i="26"/>
  <c r="E346" i="26"/>
  <c r="E347" i="26"/>
  <c r="E348" i="26"/>
  <c r="E349" i="26"/>
  <c r="E350" i="26"/>
  <c r="E351" i="26"/>
  <c r="E352" i="26"/>
  <c r="E353" i="26"/>
  <c r="E354" i="26"/>
  <c r="E355" i="26"/>
  <c r="E356" i="26"/>
  <c r="E357" i="26"/>
  <c r="E358" i="26"/>
  <c r="E359" i="26"/>
  <c r="E360" i="26"/>
  <c r="E361" i="26"/>
  <c r="E362" i="26"/>
  <c r="E363" i="26"/>
  <c r="E364" i="26"/>
  <c r="E365" i="26"/>
  <c r="E366" i="26"/>
  <c r="E367" i="26"/>
  <c r="E368" i="26"/>
  <c r="E369" i="26"/>
  <c r="E370" i="26"/>
  <c r="E371" i="26"/>
  <c r="E372" i="26"/>
  <c r="E373" i="26"/>
  <c r="E374" i="26"/>
  <c r="E375" i="26"/>
  <c r="E376" i="26"/>
  <c r="E377" i="26"/>
  <c r="E378" i="26"/>
  <c r="E379" i="26"/>
  <c r="E380" i="26"/>
  <c r="E381" i="26"/>
  <c r="E382" i="26"/>
  <c r="E383" i="26"/>
  <c r="E384" i="26"/>
  <c r="E385" i="26"/>
  <c r="E386" i="26"/>
  <c r="E387" i="26"/>
  <c r="E388" i="26"/>
  <c r="E389" i="26"/>
  <c r="E390" i="26"/>
  <c r="E391" i="26"/>
  <c r="E392" i="26"/>
  <c r="E393" i="26"/>
  <c r="E394" i="26"/>
  <c r="E395" i="26"/>
  <c r="E396" i="26"/>
  <c r="E397" i="26"/>
  <c r="E398" i="26"/>
  <c r="E399" i="26"/>
  <c r="E400" i="26"/>
  <c r="E401" i="26"/>
  <c r="E402" i="26"/>
  <c r="E403" i="26"/>
  <c r="E404" i="26"/>
  <c r="E405" i="26"/>
  <c r="E406" i="26"/>
  <c r="E407" i="26"/>
  <c r="E408" i="26"/>
  <c r="E409" i="26"/>
  <c r="E410" i="26"/>
  <c r="E411" i="26"/>
  <c r="E412" i="26"/>
  <c r="E413" i="26"/>
  <c r="E414" i="26"/>
  <c r="E415" i="26"/>
  <c r="E416" i="26"/>
  <c r="E417" i="26"/>
  <c r="E418" i="26"/>
  <c r="E419" i="26"/>
  <c r="E420" i="26"/>
  <c r="E421" i="26"/>
  <c r="E422" i="26"/>
  <c r="E423" i="26"/>
  <c r="E424" i="26"/>
  <c r="E425" i="26"/>
  <c r="E426" i="26"/>
  <c r="E427" i="26"/>
  <c r="E428" i="26"/>
  <c r="E429" i="26"/>
  <c r="E430" i="26"/>
  <c r="E431" i="26"/>
  <c r="E432" i="26"/>
  <c r="E433" i="26"/>
  <c r="E434" i="26"/>
  <c r="E435" i="26"/>
  <c r="E436" i="26"/>
  <c r="E437" i="26"/>
  <c r="E438" i="26"/>
  <c r="E439" i="26"/>
  <c r="E440" i="26"/>
  <c r="E441" i="26"/>
  <c r="E442" i="26"/>
  <c r="E443" i="26"/>
  <c r="E444" i="26"/>
  <c r="E445" i="26"/>
  <c r="E446" i="26"/>
  <c r="E447" i="26"/>
  <c r="E448" i="26"/>
  <c r="E449" i="26"/>
  <c r="E450" i="26"/>
  <c r="E451" i="26"/>
  <c r="E452" i="26"/>
  <c r="E453" i="26"/>
  <c r="E454" i="26"/>
  <c r="E455" i="26"/>
  <c r="E456" i="26"/>
  <c r="E457" i="26"/>
  <c r="E458" i="26"/>
  <c r="E459" i="26"/>
  <c r="E460" i="26"/>
  <c r="E461" i="26"/>
  <c r="E462" i="26"/>
  <c r="E463" i="26"/>
  <c r="E464" i="26"/>
  <c r="E465" i="26"/>
  <c r="E466" i="26"/>
  <c r="E467" i="26"/>
  <c r="E468" i="26"/>
  <c r="E469" i="26"/>
  <c r="E470" i="26"/>
  <c r="E471" i="26"/>
  <c r="E472" i="26"/>
  <c r="E473" i="26"/>
  <c r="E474" i="26"/>
  <c r="E475" i="26"/>
  <c r="E476" i="26"/>
  <c r="E477" i="26"/>
  <c r="E478" i="26"/>
  <c r="E479" i="26"/>
  <c r="E480" i="26"/>
  <c r="E481" i="26"/>
  <c r="E482" i="26"/>
  <c r="E483" i="26"/>
  <c r="E484" i="26"/>
  <c r="E485" i="26"/>
  <c r="E486" i="26"/>
  <c r="E487" i="26"/>
  <c r="E488" i="26"/>
  <c r="E489" i="26"/>
  <c r="E490" i="26"/>
  <c r="E491" i="26"/>
  <c r="E492" i="26"/>
  <c r="E493" i="26"/>
  <c r="E494" i="26"/>
  <c r="E495" i="26"/>
  <c r="E496" i="26"/>
  <c r="E497" i="26"/>
  <c r="E498" i="26"/>
  <c r="E499" i="26"/>
  <c r="E500" i="26"/>
  <c r="E501" i="26"/>
  <c r="E502" i="26"/>
  <c r="E503" i="26"/>
  <c r="E504" i="26"/>
  <c r="E505" i="26"/>
  <c r="E506" i="26"/>
  <c r="E507" i="26"/>
  <c r="E508" i="26"/>
  <c r="E509" i="26"/>
  <c r="E510" i="26"/>
  <c r="E511" i="26"/>
  <c r="E512" i="26"/>
  <c r="E513" i="26"/>
  <c r="E514" i="26"/>
  <c r="E515" i="26"/>
  <c r="E516" i="26"/>
  <c r="E517" i="26"/>
  <c r="E518" i="26"/>
  <c r="E519" i="26"/>
  <c r="E520" i="26"/>
  <c r="E521" i="26"/>
  <c r="E522" i="26"/>
  <c r="E523" i="26"/>
  <c r="E524" i="26"/>
  <c r="E525" i="26"/>
  <c r="E526" i="26"/>
  <c r="E527" i="26"/>
  <c r="E528" i="26"/>
  <c r="E529" i="26"/>
  <c r="E530" i="26"/>
  <c r="E531" i="26"/>
  <c r="E532" i="26"/>
  <c r="E533" i="26"/>
  <c r="E534" i="26"/>
  <c r="E535" i="26"/>
  <c r="E536" i="26"/>
  <c r="E537" i="26"/>
  <c r="E538" i="26"/>
  <c r="E539" i="26"/>
  <c r="E540" i="26"/>
  <c r="E541" i="26"/>
  <c r="E542" i="26"/>
  <c r="E543" i="26"/>
  <c r="E544" i="26"/>
  <c r="E545" i="26"/>
  <c r="E546" i="26"/>
  <c r="E547" i="26"/>
  <c r="E548" i="26"/>
  <c r="E549" i="26"/>
  <c r="E550" i="26"/>
  <c r="E551" i="26"/>
  <c r="E552" i="26"/>
  <c r="E553" i="26"/>
  <c r="E554" i="26"/>
  <c r="E555" i="26"/>
  <c r="E556" i="26"/>
  <c r="E557" i="26"/>
  <c r="E558" i="26"/>
  <c r="E559" i="26"/>
  <c r="E560" i="26"/>
  <c r="E561" i="26"/>
  <c r="E562" i="26"/>
  <c r="E563" i="26"/>
  <c r="E564" i="26"/>
  <c r="E565" i="26"/>
  <c r="E566" i="26"/>
  <c r="E567" i="26"/>
  <c r="E568" i="26"/>
  <c r="E569" i="26"/>
  <c r="E570" i="26"/>
  <c r="E571" i="26"/>
  <c r="E572" i="26"/>
  <c r="E573" i="26"/>
  <c r="E574" i="26"/>
  <c r="E575" i="26"/>
  <c r="E576" i="26"/>
  <c r="E577" i="26"/>
  <c r="E578" i="26"/>
  <c r="E579" i="26"/>
  <c r="E580" i="26"/>
  <c r="E581" i="26"/>
  <c r="E582" i="26"/>
  <c r="E583" i="26"/>
  <c r="E584" i="26"/>
  <c r="E585" i="26"/>
  <c r="E586" i="26"/>
  <c r="E587" i="26"/>
  <c r="E588" i="26"/>
  <c r="E589" i="26"/>
  <c r="E590" i="26"/>
  <c r="E591" i="26"/>
  <c r="E592" i="26"/>
  <c r="E593" i="26"/>
  <c r="E594" i="26"/>
  <c r="E595" i="26"/>
  <c r="E596" i="26"/>
  <c r="E597" i="26"/>
  <c r="E598" i="26"/>
  <c r="E599" i="26"/>
  <c r="E600" i="26"/>
  <c r="E601" i="26"/>
  <c r="E602" i="26"/>
  <c r="E603" i="26"/>
  <c r="E604" i="26"/>
  <c r="E605" i="26"/>
  <c r="E606" i="26"/>
  <c r="E607" i="26"/>
  <c r="E608" i="26"/>
  <c r="E609" i="26"/>
  <c r="E610" i="26"/>
  <c r="E611" i="26"/>
  <c r="E612" i="26"/>
  <c r="E613" i="26"/>
  <c r="E614" i="26"/>
  <c r="E615" i="26"/>
  <c r="E616" i="26"/>
  <c r="E617" i="26"/>
  <c r="E618" i="26"/>
  <c r="E619" i="26"/>
  <c r="E620" i="26"/>
  <c r="E621" i="26"/>
  <c r="E622" i="26"/>
  <c r="E623" i="26"/>
  <c r="E624" i="26"/>
  <c r="E625" i="26"/>
  <c r="E626" i="26"/>
  <c r="E627" i="26"/>
  <c r="E628" i="26"/>
  <c r="E629" i="26"/>
  <c r="E630" i="26"/>
  <c r="E631" i="26"/>
  <c r="E632" i="26"/>
  <c r="E633" i="26"/>
  <c r="E634" i="26"/>
  <c r="E635" i="26"/>
  <c r="E636" i="26"/>
  <c r="E637" i="26"/>
  <c r="E638" i="26"/>
  <c r="E639" i="26"/>
  <c r="E640" i="26"/>
  <c r="E641" i="26"/>
  <c r="E642" i="26"/>
  <c r="E643" i="26"/>
  <c r="E644" i="26"/>
  <c r="E645" i="26"/>
  <c r="E646" i="26"/>
  <c r="E647" i="26"/>
  <c r="E648" i="26"/>
  <c r="E649" i="26"/>
  <c r="E650" i="26"/>
  <c r="D2" i="26"/>
  <c r="D3" i="26"/>
  <c r="D4" i="26"/>
  <c r="D5" i="26"/>
  <c r="D6" i="26"/>
  <c r="D7" i="26"/>
  <c r="D8" i="26"/>
  <c r="D9" i="26"/>
  <c r="D10" i="26"/>
  <c r="D11" i="26"/>
  <c r="D12" i="26"/>
  <c r="D13" i="26"/>
  <c r="D14" i="26"/>
  <c r="D15" i="26"/>
  <c r="D16" i="26"/>
  <c r="D17" i="26"/>
  <c r="D18" i="26"/>
  <c r="D19" i="26"/>
  <c r="D20" i="26"/>
  <c r="D21" i="26"/>
  <c r="D22" i="26"/>
  <c r="D23" i="26"/>
  <c r="D24" i="26"/>
  <c r="D25" i="26"/>
  <c r="D26" i="26"/>
  <c r="D27" i="26"/>
  <c r="D28" i="26"/>
  <c r="D29" i="26"/>
  <c r="D30" i="26"/>
  <c r="D31" i="26"/>
  <c r="D32" i="26"/>
  <c r="D33" i="26"/>
  <c r="D34" i="26"/>
  <c r="D35" i="26"/>
  <c r="D36" i="26"/>
  <c r="D37" i="26"/>
  <c r="D38" i="26"/>
  <c r="D39" i="26"/>
  <c r="D40" i="26"/>
  <c r="D41" i="26"/>
  <c r="D42" i="26"/>
  <c r="D43" i="26"/>
  <c r="D44" i="26"/>
  <c r="D45" i="26"/>
  <c r="D46" i="26"/>
  <c r="D47" i="26"/>
  <c r="D48" i="26"/>
  <c r="D49" i="26"/>
  <c r="D50" i="26"/>
  <c r="D51" i="26"/>
  <c r="D52" i="26"/>
  <c r="D53" i="26"/>
  <c r="D54" i="26"/>
  <c r="D55" i="26"/>
  <c r="D56" i="26"/>
  <c r="D57" i="26"/>
  <c r="D58" i="26"/>
  <c r="D59" i="26"/>
  <c r="D60" i="26"/>
  <c r="D61" i="26"/>
  <c r="D62" i="26"/>
  <c r="D63" i="26"/>
  <c r="D64" i="26"/>
  <c r="D65" i="26"/>
  <c r="D66" i="26"/>
  <c r="D67" i="26"/>
  <c r="D68" i="26"/>
  <c r="D69" i="26"/>
  <c r="D70" i="26"/>
  <c r="D71" i="26"/>
  <c r="D72" i="26"/>
  <c r="D73" i="26"/>
  <c r="D74" i="26"/>
  <c r="D75" i="26"/>
  <c r="D76" i="26"/>
  <c r="D77" i="26"/>
  <c r="D78" i="26"/>
  <c r="D79" i="26"/>
  <c r="D80" i="26"/>
  <c r="D81" i="26"/>
  <c r="D82" i="26"/>
  <c r="D83" i="26"/>
  <c r="D84" i="26"/>
  <c r="D85" i="26"/>
  <c r="D86" i="26"/>
  <c r="D87" i="26"/>
  <c r="D88" i="26"/>
  <c r="D89" i="26"/>
  <c r="D90" i="26"/>
  <c r="D91" i="26"/>
  <c r="D92" i="26"/>
  <c r="D93" i="26"/>
  <c r="D94" i="26"/>
  <c r="D95" i="26"/>
  <c r="D96" i="26"/>
  <c r="D97" i="26"/>
  <c r="D98" i="26"/>
  <c r="D99" i="26"/>
  <c r="D100" i="26"/>
  <c r="D101" i="26"/>
  <c r="D102" i="26"/>
  <c r="D103" i="26"/>
  <c r="D104" i="26"/>
  <c r="D105" i="26"/>
  <c r="D106" i="26"/>
  <c r="D107" i="26"/>
  <c r="D108" i="26"/>
  <c r="D109" i="26"/>
  <c r="D110" i="26"/>
  <c r="D111" i="26"/>
  <c r="D112" i="26"/>
  <c r="D113" i="26"/>
  <c r="D114" i="26"/>
  <c r="D115" i="26"/>
  <c r="D116" i="26"/>
  <c r="D117" i="26"/>
  <c r="D118" i="26"/>
  <c r="D119" i="26"/>
  <c r="D120" i="26"/>
  <c r="D121" i="26"/>
  <c r="D122" i="26"/>
  <c r="D123" i="26"/>
  <c r="D124" i="26"/>
  <c r="D125" i="26"/>
  <c r="D126" i="26"/>
  <c r="D127" i="26"/>
  <c r="D128" i="26"/>
  <c r="D129" i="26"/>
  <c r="D130" i="26"/>
  <c r="D131" i="26"/>
  <c r="D132" i="26"/>
  <c r="D133" i="26"/>
  <c r="D134" i="26"/>
  <c r="D135" i="26"/>
  <c r="D136" i="26"/>
  <c r="D137" i="26"/>
  <c r="D138" i="26"/>
  <c r="D139" i="26"/>
  <c r="D140" i="26"/>
  <c r="D141" i="26"/>
  <c r="D142" i="26"/>
  <c r="D143" i="26"/>
  <c r="D144" i="26"/>
  <c r="D145" i="26"/>
  <c r="D146" i="26"/>
  <c r="D147" i="26"/>
  <c r="D148" i="26"/>
  <c r="D149" i="26"/>
  <c r="D150" i="26"/>
  <c r="D151" i="26"/>
  <c r="D152" i="26"/>
  <c r="D153" i="26"/>
  <c r="D154" i="26"/>
  <c r="D155" i="26"/>
  <c r="D156" i="26"/>
  <c r="D157" i="26"/>
  <c r="D158" i="26"/>
  <c r="D159" i="26"/>
  <c r="D160" i="26"/>
  <c r="D161" i="26"/>
  <c r="D162" i="26"/>
  <c r="D163" i="26"/>
  <c r="D164" i="26"/>
  <c r="D165" i="26"/>
  <c r="D166" i="26"/>
  <c r="D167" i="26"/>
  <c r="D168" i="26"/>
  <c r="D169" i="26"/>
  <c r="D170" i="26"/>
  <c r="D171" i="26"/>
  <c r="D172" i="26"/>
  <c r="D173" i="26"/>
  <c r="D174" i="26"/>
  <c r="D175" i="26"/>
  <c r="D176" i="26"/>
  <c r="D177" i="26"/>
  <c r="D178" i="26"/>
  <c r="D179" i="26"/>
  <c r="D180" i="26"/>
  <c r="D181" i="26"/>
  <c r="D182" i="26"/>
  <c r="D183" i="26"/>
  <c r="D184" i="26"/>
  <c r="D185" i="26"/>
  <c r="D186" i="26"/>
  <c r="D187" i="26"/>
  <c r="D188" i="26"/>
  <c r="D189" i="26"/>
  <c r="D190" i="26"/>
  <c r="D191" i="26"/>
  <c r="D192" i="26"/>
  <c r="D193" i="26"/>
  <c r="D194" i="26"/>
  <c r="D195" i="26"/>
  <c r="D196" i="26"/>
  <c r="D197" i="26"/>
  <c r="D198" i="26"/>
  <c r="D199" i="26"/>
  <c r="D200" i="26"/>
  <c r="D201" i="26"/>
  <c r="D202" i="26"/>
  <c r="D203" i="26"/>
  <c r="D204" i="26"/>
  <c r="D205" i="26"/>
  <c r="D206" i="26"/>
  <c r="D207" i="26"/>
  <c r="D208" i="26"/>
  <c r="D209" i="26"/>
  <c r="D210" i="26"/>
  <c r="D211" i="26"/>
  <c r="D212" i="26"/>
  <c r="D213" i="26"/>
  <c r="D214" i="26"/>
  <c r="D215" i="26"/>
  <c r="D216" i="26"/>
  <c r="D217" i="26"/>
  <c r="D218" i="26"/>
  <c r="D219" i="26"/>
  <c r="D220" i="26"/>
  <c r="D221" i="26"/>
  <c r="D222" i="26"/>
  <c r="D223" i="26"/>
  <c r="D224" i="26"/>
  <c r="D225" i="26"/>
  <c r="D226" i="26"/>
  <c r="D227" i="26"/>
  <c r="D228" i="26"/>
  <c r="D229" i="26"/>
  <c r="D230" i="26"/>
  <c r="D231" i="26"/>
  <c r="D232" i="26"/>
  <c r="D233" i="26"/>
  <c r="D234" i="26"/>
  <c r="D235" i="26"/>
  <c r="D236" i="26"/>
  <c r="D237" i="26"/>
  <c r="D238" i="26"/>
  <c r="D239" i="26"/>
  <c r="D240" i="26"/>
  <c r="D241" i="26"/>
  <c r="D242" i="26"/>
  <c r="D243" i="26"/>
  <c r="D244" i="26"/>
  <c r="D245" i="26"/>
  <c r="D246" i="26"/>
  <c r="D247" i="26"/>
  <c r="D248" i="26"/>
  <c r="D249" i="26"/>
  <c r="D250" i="26"/>
  <c r="D251" i="26"/>
  <c r="D252" i="26"/>
  <c r="D253" i="26"/>
  <c r="D254" i="26"/>
  <c r="D255" i="26"/>
  <c r="D256" i="26"/>
  <c r="D257" i="26"/>
  <c r="D258" i="26"/>
  <c r="D259" i="26"/>
  <c r="D260" i="26"/>
  <c r="D261" i="26"/>
  <c r="D262" i="26"/>
  <c r="D263" i="26"/>
  <c r="D264" i="26"/>
  <c r="D265" i="26"/>
  <c r="D266" i="26"/>
  <c r="D267" i="26"/>
  <c r="D268" i="26"/>
  <c r="D269" i="26"/>
  <c r="D270" i="26"/>
  <c r="D271" i="26"/>
  <c r="D272" i="26"/>
  <c r="D273" i="26"/>
  <c r="D274" i="26"/>
  <c r="D275" i="26"/>
  <c r="D276" i="26"/>
  <c r="D277" i="26"/>
  <c r="D278" i="26"/>
  <c r="D279" i="26"/>
  <c r="D280" i="26"/>
  <c r="D281" i="26"/>
  <c r="D282" i="26"/>
  <c r="D283" i="26"/>
  <c r="D284" i="26"/>
  <c r="D285" i="26"/>
  <c r="D286" i="26"/>
  <c r="D287" i="26"/>
  <c r="D288" i="26"/>
  <c r="D289" i="26"/>
  <c r="D290" i="26"/>
  <c r="D291" i="26"/>
  <c r="D292" i="26"/>
  <c r="D293" i="26"/>
  <c r="D294" i="26"/>
  <c r="D295" i="26"/>
  <c r="D296" i="26"/>
  <c r="D297" i="26"/>
  <c r="D298" i="26"/>
  <c r="D299" i="26"/>
  <c r="D300" i="26"/>
  <c r="D301" i="26"/>
  <c r="D302" i="26"/>
  <c r="D303" i="26"/>
  <c r="D304" i="26"/>
  <c r="D305" i="26"/>
  <c r="D306" i="26"/>
  <c r="D307" i="26"/>
  <c r="D308" i="26"/>
  <c r="D309" i="26"/>
  <c r="D310" i="26"/>
  <c r="D311" i="26"/>
  <c r="D312" i="26"/>
  <c r="D313" i="26"/>
  <c r="D314" i="26"/>
  <c r="D315" i="26"/>
  <c r="D316" i="26"/>
  <c r="D317" i="26"/>
  <c r="D318" i="26"/>
  <c r="D319" i="26"/>
  <c r="D320" i="26"/>
  <c r="D321" i="26"/>
  <c r="D322" i="26"/>
  <c r="D323" i="26"/>
  <c r="D324" i="26"/>
  <c r="D325" i="26"/>
  <c r="D326" i="26"/>
  <c r="D327" i="26"/>
  <c r="D328" i="26"/>
  <c r="D329" i="26"/>
  <c r="D330" i="26"/>
  <c r="D331" i="26"/>
  <c r="D332" i="26"/>
  <c r="D333" i="26"/>
  <c r="D334" i="26"/>
  <c r="D335" i="26"/>
  <c r="D336" i="26"/>
  <c r="D337" i="26"/>
  <c r="D338" i="26"/>
  <c r="D339" i="26"/>
  <c r="D340" i="26"/>
  <c r="D341" i="26"/>
  <c r="D342" i="26"/>
  <c r="D343" i="26"/>
  <c r="D344" i="26"/>
  <c r="D345" i="26"/>
  <c r="D346" i="26"/>
  <c r="D347" i="26"/>
  <c r="D348" i="26"/>
  <c r="D349" i="26"/>
  <c r="D350" i="26"/>
  <c r="D351" i="26"/>
  <c r="D352" i="26"/>
  <c r="D353" i="26"/>
  <c r="D354" i="26"/>
  <c r="D355" i="26"/>
  <c r="D356" i="26"/>
  <c r="D357" i="26"/>
  <c r="D358" i="26"/>
  <c r="D359" i="26"/>
  <c r="D360" i="26"/>
  <c r="D361" i="26"/>
  <c r="D362" i="26"/>
  <c r="D363" i="26"/>
  <c r="D364" i="26"/>
  <c r="D365" i="26"/>
  <c r="D366" i="26"/>
  <c r="D367" i="26"/>
  <c r="D368" i="26"/>
  <c r="D369" i="26"/>
  <c r="D370" i="26"/>
  <c r="D371" i="26"/>
  <c r="D372" i="26"/>
  <c r="D373" i="26"/>
  <c r="D374" i="26"/>
  <c r="D375" i="26"/>
  <c r="D376" i="26"/>
  <c r="D377" i="26"/>
  <c r="D378" i="26"/>
  <c r="D379" i="26"/>
  <c r="D380" i="26"/>
  <c r="D381" i="26"/>
  <c r="D382" i="26"/>
  <c r="D383" i="26"/>
  <c r="D384" i="26"/>
  <c r="D385" i="26"/>
  <c r="D386" i="26"/>
  <c r="D387" i="26"/>
  <c r="D388" i="26"/>
  <c r="D389" i="26"/>
  <c r="D390" i="26"/>
  <c r="D391" i="26"/>
  <c r="D392" i="26"/>
  <c r="D393" i="26"/>
  <c r="D394" i="26"/>
  <c r="D395" i="26"/>
  <c r="D396" i="26"/>
  <c r="D397" i="26"/>
  <c r="D398" i="26"/>
  <c r="D399" i="26"/>
  <c r="D400" i="26"/>
  <c r="D401" i="26"/>
  <c r="D402" i="26"/>
  <c r="D403" i="26"/>
  <c r="D404" i="26"/>
  <c r="D405" i="26"/>
  <c r="D406" i="26"/>
  <c r="D407" i="26"/>
  <c r="D408" i="26"/>
  <c r="D409" i="26"/>
  <c r="D410" i="26"/>
  <c r="D411" i="26"/>
  <c r="D412" i="26"/>
  <c r="D413" i="26"/>
  <c r="D414" i="26"/>
  <c r="D415" i="26"/>
  <c r="D416" i="26"/>
  <c r="D417" i="26"/>
  <c r="D418" i="26"/>
  <c r="D419" i="26"/>
  <c r="D420" i="26"/>
  <c r="D421" i="26"/>
  <c r="D422" i="26"/>
  <c r="D423" i="26"/>
  <c r="D424" i="26"/>
  <c r="D425" i="26"/>
  <c r="D426" i="26"/>
  <c r="D427" i="26"/>
  <c r="D428" i="26"/>
  <c r="D429" i="26"/>
  <c r="D430" i="26"/>
  <c r="D431" i="26"/>
  <c r="D432" i="26"/>
  <c r="D433" i="26"/>
  <c r="D434" i="26"/>
  <c r="D435" i="26"/>
  <c r="D436" i="26"/>
  <c r="D437" i="26"/>
  <c r="D438" i="26"/>
  <c r="D439" i="26"/>
  <c r="D440" i="26"/>
  <c r="D441" i="26"/>
  <c r="D442" i="26"/>
  <c r="D443" i="26"/>
  <c r="D444" i="26"/>
  <c r="D445" i="26"/>
  <c r="D446" i="26"/>
  <c r="D447" i="26"/>
  <c r="D448" i="26"/>
  <c r="D449" i="26"/>
  <c r="D450" i="26"/>
  <c r="D451" i="26"/>
  <c r="D452" i="26"/>
  <c r="D453" i="26"/>
  <c r="D454" i="26"/>
  <c r="D455" i="26"/>
  <c r="D456" i="26"/>
  <c r="D457" i="26"/>
  <c r="D458" i="26"/>
  <c r="D459" i="26"/>
  <c r="D460" i="26"/>
  <c r="D461" i="26"/>
  <c r="D462" i="26"/>
  <c r="D463" i="26"/>
  <c r="D464" i="26"/>
  <c r="D465" i="26"/>
  <c r="D466" i="26"/>
  <c r="D467" i="26"/>
  <c r="D468" i="26"/>
  <c r="D469" i="26"/>
  <c r="D470" i="26"/>
  <c r="D471" i="26"/>
  <c r="D472" i="26"/>
  <c r="D473" i="26"/>
  <c r="D474" i="26"/>
  <c r="D475" i="26"/>
  <c r="D476" i="26"/>
  <c r="D477" i="26"/>
  <c r="D478" i="26"/>
  <c r="D479" i="26"/>
  <c r="D480" i="26"/>
  <c r="D481" i="26"/>
  <c r="D482" i="26"/>
  <c r="D483" i="26"/>
  <c r="D484" i="26"/>
  <c r="D485" i="26"/>
  <c r="D486" i="26"/>
  <c r="D487" i="26"/>
  <c r="D488" i="26"/>
  <c r="D489" i="26"/>
  <c r="D490" i="26"/>
  <c r="D491" i="26"/>
  <c r="D492" i="26"/>
  <c r="D493" i="26"/>
  <c r="D494" i="26"/>
  <c r="D495" i="26"/>
  <c r="D496" i="26"/>
  <c r="D497" i="26"/>
  <c r="D498" i="26"/>
  <c r="D499" i="26"/>
  <c r="D500" i="26"/>
  <c r="D501" i="26"/>
  <c r="D502" i="26"/>
  <c r="D503" i="26"/>
  <c r="D504" i="26"/>
  <c r="D505" i="26"/>
  <c r="D506" i="26"/>
  <c r="D507" i="26"/>
  <c r="D508" i="26"/>
  <c r="D509" i="26"/>
  <c r="D510" i="26"/>
  <c r="D511" i="26"/>
  <c r="D512" i="26"/>
  <c r="D513" i="26"/>
  <c r="D514" i="26"/>
  <c r="D515" i="26"/>
  <c r="D516" i="26"/>
  <c r="D517" i="26"/>
  <c r="D518" i="26"/>
  <c r="D519" i="26"/>
  <c r="D520" i="26"/>
  <c r="D521" i="26"/>
  <c r="D522" i="26"/>
  <c r="D523" i="26"/>
  <c r="D524" i="26"/>
  <c r="D525" i="26"/>
  <c r="D526" i="26"/>
  <c r="D527" i="26"/>
  <c r="D528" i="26"/>
  <c r="D529" i="26"/>
  <c r="D530" i="26"/>
  <c r="D531" i="26"/>
  <c r="D532" i="26"/>
  <c r="D533" i="26"/>
  <c r="D534" i="26"/>
  <c r="D535" i="26"/>
  <c r="D536" i="26"/>
  <c r="D537" i="26"/>
  <c r="D538" i="26"/>
  <c r="D539" i="26"/>
  <c r="D540" i="26"/>
  <c r="D541" i="26"/>
  <c r="D542" i="26"/>
  <c r="D543" i="26"/>
  <c r="D544" i="26"/>
  <c r="D545" i="26"/>
  <c r="D546" i="26"/>
  <c r="D547" i="26"/>
  <c r="D548" i="26"/>
  <c r="D549" i="26"/>
  <c r="D550" i="26"/>
  <c r="D551" i="26"/>
  <c r="D552" i="26"/>
  <c r="D553" i="26"/>
  <c r="D554" i="26"/>
  <c r="D555" i="26"/>
  <c r="D556" i="26"/>
  <c r="D557" i="26"/>
  <c r="D558" i="26"/>
  <c r="D559" i="26"/>
  <c r="D560" i="26"/>
  <c r="D561" i="26"/>
  <c r="D562" i="26"/>
  <c r="D563" i="26"/>
  <c r="D564" i="26"/>
  <c r="D565" i="26"/>
  <c r="D566" i="26"/>
  <c r="D567" i="26"/>
  <c r="D568" i="26"/>
  <c r="D569" i="26"/>
  <c r="D570" i="26"/>
  <c r="D571" i="26"/>
  <c r="D572" i="26"/>
  <c r="D573" i="26"/>
  <c r="D574" i="26"/>
  <c r="D575" i="26"/>
  <c r="D576" i="26"/>
  <c r="D577" i="26"/>
  <c r="D578" i="26"/>
  <c r="D579" i="26"/>
  <c r="D580" i="26"/>
  <c r="D581" i="26"/>
  <c r="D582" i="26"/>
  <c r="D583" i="26"/>
  <c r="D584" i="26"/>
  <c r="D585" i="26"/>
  <c r="D586" i="26"/>
  <c r="D587" i="26"/>
  <c r="D588" i="26"/>
  <c r="D589" i="26"/>
  <c r="D590" i="26"/>
  <c r="D591" i="26"/>
  <c r="D592" i="26"/>
  <c r="D593" i="26"/>
  <c r="D594" i="26"/>
  <c r="D595" i="26"/>
  <c r="D596" i="26"/>
  <c r="D597" i="26"/>
  <c r="D598" i="26"/>
  <c r="D599" i="26"/>
  <c r="D600" i="26"/>
  <c r="D601" i="26"/>
  <c r="D602" i="26"/>
  <c r="D603" i="26"/>
  <c r="D604" i="26"/>
  <c r="D605" i="26"/>
  <c r="D606" i="26"/>
  <c r="D607" i="26"/>
  <c r="D608" i="26"/>
  <c r="D609" i="26"/>
  <c r="D610" i="26"/>
  <c r="D611" i="26"/>
  <c r="D612" i="26"/>
  <c r="D613" i="26"/>
  <c r="D614" i="26"/>
  <c r="D615" i="26"/>
  <c r="D616" i="26"/>
  <c r="D617" i="26"/>
  <c r="D618" i="26"/>
  <c r="D619" i="26"/>
  <c r="D620" i="26"/>
  <c r="D621" i="26"/>
  <c r="D622" i="26"/>
  <c r="D623" i="26"/>
  <c r="D624" i="26"/>
  <c r="D625" i="26"/>
  <c r="D626" i="26"/>
  <c r="D627" i="26"/>
  <c r="D628" i="26"/>
  <c r="D629" i="26"/>
  <c r="D630" i="26"/>
  <c r="D631" i="26"/>
  <c r="D632" i="26"/>
  <c r="D633" i="26"/>
  <c r="D634" i="26"/>
  <c r="D635" i="26"/>
  <c r="D636" i="26"/>
  <c r="D637" i="26"/>
  <c r="D638" i="26"/>
  <c r="D639" i="26"/>
  <c r="D640" i="26"/>
  <c r="D641" i="26"/>
  <c r="D642" i="26"/>
  <c r="D643" i="26"/>
  <c r="D644" i="26"/>
  <c r="D645" i="26"/>
  <c r="D646" i="26"/>
  <c r="D647" i="26"/>
  <c r="D648" i="26"/>
  <c r="D649" i="26"/>
  <c r="D650" i="26"/>
  <c r="C2" i="26"/>
  <c r="A2" i="26" s="1"/>
  <c r="C3" i="26"/>
  <c r="A3" i="26" s="1"/>
  <c r="C4" i="26"/>
  <c r="A4" i="26" s="1"/>
  <c r="C5" i="26"/>
  <c r="A5" i="26" s="1"/>
  <c r="C6" i="26"/>
  <c r="A6" i="26" s="1"/>
  <c r="C7" i="26"/>
  <c r="A7" i="26" s="1"/>
  <c r="C8" i="26"/>
  <c r="A8" i="26" s="1"/>
  <c r="C9" i="26"/>
  <c r="A9" i="26" s="1"/>
  <c r="C10" i="26"/>
  <c r="A10" i="26" s="1"/>
  <c r="C11" i="26"/>
  <c r="A11" i="26" s="1"/>
  <c r="C12" i="26"/>
  <c r="A12" i="26" s="1"/>
  <c r="C13" i="26"/>
  <c r="A13" i="26" s="1"/>
  <c r="C14" i="26"/>
  <c r="A14" i="26" s="1"/>
  <c r="C15" i="26"/>
  <c r="A15" i="26" s="1"/>
  <c r="C16" i="26"/>
  <c r="A16" i="26" s="1"/>
  <c r="C17" i="26"/>
  <c r="A17" i="26" s="1"/>
  <c r="C18" i="26"/>
  <c r="A18" i="26" s="1"/>
  <c r="C19" i="26"/>
  <c r="A19" i="26" s="1"/>
  <c r="C20" i="26"/>
  <c r="A20" i="26" s="1"/>
  <c r="C21" i="26"/>
  <c r="A21" i="26" s="1"/>
  <c r="C22" i="26"/>
  <c r="A22" i="26" s="1"/>
  <c r="C23" i="26"/>
  <c r="A23" i="26" s="1"/>
  <c r="C24" i="26"/>
  <c r="A24" i="26" s="1"/>
  <c r="C25" i="26"/>
  <c r="A25" i="26" s="1"/>
  <c r="C26" i="26"/>
  <c r="A26" i="26" s="1"/>
  <c r="C27" i="26"/>
  <c r="A27" i="26" s="1"/>
  <c r="C28" i="26"/>
  <c r="A28" i="26" s="1"/>
  <c r="C29" i="26"/>
  <c r="A29" i="26" s="1"/>
  <c r="C30" i="26"/>
  <c r="A30" i="26" s="1"/>
  <c r="C31" i="26"/>
  <c r="A31" i="26" s="1"/>
  <c r="C32" i="26"/>
  <c r="A32" i="26" s="1"/>
  <c r="C33" i="26"/>
  <c r="A33" i="26" s="1"/>
  <c r="C34" i="26"/>
  <c r="A34" i="26" s="1"/>
  <c r="C35" i="26"/>
  <c r="A35" i="26" s="1"/>
  <c r="C36" i="26"/>
  <c r="A36" i="26" s="1"/>
  <c r="C37" i="26"/>
  <c r="A37" i="26" s="1"/>
  <c r="C38" i="26"/>
  <c r="A38" i="26" s="1"/>
  <c r="C39" i="26"/>
  <c r="A39" i="26" s="1"/>
  <c r="C40" i="26"/>
  <c r="A40" i="26" s="1"/>
  <c r="C41" i="26"/>
  <c r="A41" i="26" s="1"/>
  <c r="C42" i="26"/>
  <c r="A42" i="26" s="1"/>
  <c r="C43" i="26"/>
  <c r="A43" i="26" s="1"/>
  <c r="C44" i="26"/>
  <c r="A44" i="26" s="1"/>
  <c r="C45" i="26"/>
  <c r="A45" i="26" s="1"/>
  <c r="C46" i="26"/>
  <c r="A46" i="26" s="1"/>
  <c r="C47" i="26"/>
  <c r="A47" i="26" s="1"/>
  <c r="C48" i="26"/>
  <c r="A48" i="26" s="1"/>
  <c r="C49" i="26"/>
  <c r="A49" i="26" s="1"/>
  <c r="C50" i="26"/>
  <c r="A50" i="26" s="1"/>
  <c r="C51" i="26"/>
  <c r="A51" i="26" s="1"/>
  <c r="C52" i="26"/>
  <c r="A52" i="26" s="1"/>
  <c r="C53" i="26"/>
  <c r="A53" i="26" s="1"/>
  <c r="C54" i="26"/>
  <c r="A54" i="26" s="1"/>
  <c r="C55" i="26"/>
  <c r="A55" i="26" s="1"/>
  <c r="C56" i="26"/>
  <c r="A56" i="26" s="1"/>
  <c r="C57" i="26"/>
  <c r="A57" i="26" s="1"/>
  <c r="C58" i="26"/>
  <c r="A58" i="26" s="1"/>
  <c r="C59" i="26"/>
  <c r="A59" i="26" s="1"/>
  <c r="C60" i="26"/>
  <c r="A60" i="26" s="1"/>
  <c r="C61" i="26"/>
  <c r="A61" i="26" s="1"/>
  <c r="C62" i="26"/>
  <c r="A62" i="26" s="1"/>
  <c r="C63" i="26"/>
  <c r="A63" i="26" s="1"/>
  <c r="C64" i="26"/>
  <c r="A64" i="26" s="1"/>
  <c r="C65" i="26"/>
  <c r="A65" i="26" s="1"/>
  <c r="C66" i="26"/>
  <c r="A66" i="26" s="1"/>
  <c r="C67" i="26"/>
  <c r="A67" i="26" s="1"/>
  <c r="C68" i="26"/>
  <c r="A68" i="26" s="1"/>
  <c r="C69" i="26"/>
  <c r="A69" i="26" s="1"/>
  <c r="C70" i="26"/>
  <c r="A70" i="26" s="1"/>
  <c r="C71" i="26"/>
  <c r="A71" i="26" s="1"/>
  <c r="C72" i="26"/>
  <c r="A72" i="26" s="1"/>
  <c r="C73" i="26"/>
  <c r="A73" i="26" s="1"/>
  <c r="C74" i="26"/>
  <c r="A74" i="26" s="1"/>
  <c r="C75" i="26"/>
  <c r="A75" i="26" s="1"/>
  <c r="C76" i="26"/>
  <c r="A76" i="26" s="1"/>
  <c r="C77" i="26"/>
  <c r="A77" i="26" s="1"/>
  <c r="C78" i="26"/>
  <c r="A78" i="26" s="1"/>
  <c r="C79" i="26"/>
  <c r="A79" i="26" s="1"/>
  <c r="C80" i="26"/>
  <c r="A80" i="26" s="1"/>
  <c r="C81" i="26"/>
  <c r="A81" i="26" s="1"/>
  <c r="C82" i="26"/>
  <c r="A82" i="26" s="1"/>
  <c r="C83" i="26"/>
  <c r="A83" i="26" s="1"/>
  <c r="C84" i="26"/>
  <c r="A84" i="26" s="1"/>
  <c r="C85" i="26"/>
  <c r="A85" i="26" s="1"/>
  <c r="C86" i="26"/>
  <c r="A86" i="26" s="1"/>
  <c r="C87" i="26"/>
  <c r="A87" i="26" s="1"/>
  <c r="C88" i="26"/>
  <c r="A88" i="26" s="1"/>
  <c r="C89" i="26"/>
  <c r="A89" i="26" s="1"/>
  <c r="C90" i="26"/>
  <c r="A90" i="26" s="1"/>
  <c r="C91" i="26"/>
  <c r="A91" i="26" s="1"/>
  <c r="C92" i="26"/>
  <c r="A92" i="26" s="1"/>
  <c r="C93" i="26"/>
  <c r="A93" i="26" s="1"/>
  <c r="C94" i="26"/>
  <c r="A94" i="26" s="1"/>
  <c r="C95" i="26"/>
  <c r="A95" i="26" s="1"/>
  <c r="C96" i="26"/>
  <c r="A96" i="26" s="1"/>
  <c r="C97" i="26"/>
  <c r="A97" i="26" s="1"/>
  <c r="C98" i="26"/>
  <c r="A98" i="26" s="1"/>
  <c r="C99" i="26"/>
  <c r="A99" i="26" s="1"/>
  <c r="C100" i="26"/>
  <c r="A100" i="26" s="1"/>
  <c r="C101" i="26"/>
  <c r="A101" i="26" s="1"/>
  <c r="C102" i="26"/>
  <c r="A102" i="26" s="1"/>
  <c r="C103" i="26"/>
  <c r="A103" i="26" s="1"/>
  <c r="C104" i="26"/>
  <c r="A104" i="26" s="1"/>
  <c r="C105" i="26"/>
  <c r="A105" i="26" s="1"/>
  <c r="C106" i="26"/>
  <c r="A106" i="26" s="1"/>
  <c r="C107" i="26"/>
  <c r="A107" i="26" s="1"/>
  <c r="C108" i="26"/>
  <c r="A108" i="26" s="1"/>
  <c r="C109" i="26"/>
  <c r="A109" i="26" s="1"/>
  <c r="C110" i="26"/>
  <c r="A110" i="26" s="1"/>
  <c r="C111" i="26"/>
  <c r="A111" i="26" s="1"/>
  <c r="C112" i="26"/>
  <c r="A112" i="26" s="1"/>
  <c r="C113" i="26"/>
  <c r="A113" i="26" s="1"/>
  <c r="C114" i="26"/>
  <c r="A114" i="26" s="1"/>
  <c r="C115" i="26"/>
  <c r="A115" i="26" s="1"/>
  <c r="C116" i="26"/>
  <c r="A116" i="26" s="1"/>
  <c r="C117" i="26"/>
  <c r="A117" i="26" s="1"/>
  <c r="C118" i="26"/>
  <c r="A118" i="26" s="1"/>
  <c r="C119" i="26"/>
  <c r="A119" i="26" s="1"/>
  <c r="C120" i="26"/>
  <c r="A120" i="26" s="1"/>
  <c r="C121" i="26"/>
  <c r="A121" i="26" s="1"/>
  <c r="C122" i="26"/>
  <c r="A122" i="26" s="1"/>
  <c r="C123" i="26"/>
  <c r="A123" i="26" s="1"/>
  <c r="C124" i="26"/>
  <c r="A124" i="26" s="1"/>
  <c r="C125" i="26"/>
  <c r="A125" i="26" s="1"/>
  <c r="C126" i="26"/>
  <c r="A126" i="26" s="1"/>
  <c r="C127" i="26"/>
  <c r="A127" i="26" s="1"/>
  <c r="C128" i="26"/>
  <c r="A128" i="26" s="1"/>
  <c r="C129" i="26"/>
  <c r="A129" i="26" s="1"/>
  <c r="C130" i="26"/>
  <c r="A130" i="26" s="1"/>
  <c r="C131" i="26"/>
  <c r="A131" i="26" s="1"/>
  <c r="C132" i="26"/>
  <c r="A132" i="26" s="1"/>
  <c r="C133" i="26"/>
  <c r="A133" i="26" s="1"/>
  <c r="C134" i="26"/>
  <c r="A134" i="26" s="1"/>
  <c r="C135" i="26"/>
  <c r="A135" i="26" s="1"/>
  <c r="C136" i="26"/>
  <c r="A136" i="26" s="1"/>
  <c r="C137" i="26"/>
  <c r="A137" i="26" s="1"/>
  <c r="C138" i="26"/>
  <c r="A138" i="26" s="1"/>
  <c r="C139" i="26"/>
  <c r="A139" i="26" s="1"/>
  <c r="C140" i="26"/>
  <c r="A140" i="26" s="1"/>
  <c r="C141" i="26"/>
  <c r="A141" i="26" s="1"/>
  <c r="C142" i="26"/>
  <c r="A142" i="26" s="1"/>
  <c r="C143" i="26"/>
  <c r="A143" i="26" s="1"/>
  <c r="C144" i="26"/>
  <c r="A144" i="26" s="1"/>
  <c r="C145" i="26"/>
  <c r="A145" i="26" s="1"/>
  <c r="C146" i="26"/>
  <c r="A146" i="26" s="1"/>
  <c r="C147" i="26"/>
  <c r="A147" i="26" s="1"/>
  <c r="C148" i="26"/>
  <c r="A148" i="26" s="1"/>
  <c r="C149" i="26"/>
  <c r="A149" i="26" s="1"/>
  <c r="C150" i="26"/>
  <c r="A150" i="26" s="1"/>
  <c r="C151" i="26"/>
  <c r="A151" i="26" s="1"/>
  <c r="C152" i="26"/>
  <c r="A152" i="26" s="1"/>
  <c r="C153" i="26"/>
  <c r="A153" i="26" s="1"/>
  <c r="C154" i="26"/>
  <c r="A154" i="26" s="1"/>
  <c r="C155" i="26"/>
  <c r="A155" i="26" s="1"/>
  <c r="C156" i="26"/>
  <c r="A156" i="26" s="1"/>
  <c r="C157" i="26"/>
  <c r="A157" i="26" s="1"/>
  <c r="C158" i="26"/>
  <c r="A158" i="26" s="1"/>
  <c r="C159" i="26"/>
  <c r="A159" i="26" s="1"/>
  <c r="C160" i="26"/>
  <c r="A160" i="26" s="1"/>
  <c r="C161" i="26"/>
  <c r="A161" i="26" s="1"/>
  <c r="C162" i="26"/>
  <c r="A162" i="26" s="1"/>
  <c r="C163" i="26"/>
  <c r="A163" i="26" s="1"/>
  <c r="C164" i="26"/>
  <c r="A164" i="26" s="1"/>
  <c r="C165" i="26"/>
  <c r="A165" i="26" s="1"/>
  <c r="C166" i="26"/>
  <c r="A166" i="26" s="1"/>
  <c r="C167" i="26"/>
  <c r="A167" i="26" s="1"/>
  <c r="C168" i="26"/>
  <c r="A168" i="26" s="1"/>
  <c r="C169" i="26"/>
  <c r="A169" i="26" s="1"/>
  <c r="C170" i="26"/>
  <c r="A170" i="26" s="1"/>
  <c r="C171" i="26"/>
  <c r="A171" i="26" s="1"/>
  <c r="C172" i="26"/>
  <c r="A172" i="26" s="1"/>
  <c r="C173" i="26"/>
  <c r="A173" i="26" s="1"/>
  <c r="C174" i="26"/>
  <c r="A174" i="26" s="1"/>
  <c r="C175" i="26"/>
  <c r="A175" i="26" s="1"/>
  <c r="C176" i="26"/>
  <c r="A176" i="26" s="1"/>
  <c r="C177" i="26"/>
  <c r="A177" i="26" s="1"/>
  <c r="C178" i="26"/>
  <c r="A178" i="26" s="1"/>
  <c r="C179" i="26"/>
  <c r="A179" i="26" s="1"/>
  <c r="C180" i="26"/>
  <c r="A180" i="26" s="1"/>
  <c r="C181" i="26"/>
  <c r="A181" i="26" s="1"/>
  <c r="C182" i="26"/>
  <c r="A182" i="26" s="1"/>
  <c r="C183" i="26"/>
  <c r="A183" i="26" s="1"/>
  <c r="C184" i="26"/>
  <c r="A184" i="26" s="1"/>
  <c r="C185" i="26"/>
  <c r="A185" i="26" s="1"/>
  <c r="C186" i="26"/>
  <c r="A186" i="26" s="1"/>
  <c r="C187" i="26"/>
  <c r="A187" i="26" s="1"/>
  <c r="C188" i="26"/>
  <c r="A188" i="26" s="1"/>
  <c r="C189" i="26"/>
  <c r="A189" i="26" s="1"/>
  <c r="C190" i="26"/>
  <c r="A190" i="26" s="1"/>
  <c r="C191" i="26"/>
  <c r="A191" i="26" s="1"/>
  <c r="C192" i="26"/>
  <c r="A192" i="26" s="1"/>
  <c r="C193" i="26"/>
  <c r="A193" i="26" s="1"/>
  <c r="C194" i="26"/>
  <c r="A194" i="26" s="1"/>
  <c r="C195" i="26"/>
  <c r="A195" i="26" s="1"/>
  <c r="C196" i="26"/>
  <c r="A196" i="26" s="1"/>
  <c r="C197" i="26"/>
  <c r="A197" i="26" s="1"/>
  <c r="C198" i="26"/>
  <c r="A198" i="26" s="1"/>
  <c r="C199" i="26"/>
  <c r="A199" i="26" s="1"/>
  <c r="C200" i="26"/>
  <c r="A200" i="26" s="1"/>
  <c r="C201" i="26"/>
  <c r="A201" i="26" s="1"/>
  <c r="C202" i="26"/>
  <c r="A202" i="26" s="1"/>
  <c r="C203" i="26"/>
  <c r="A203" i="26" s="1"/>
  <c r="C204" i="26"/>
  <c r="A204" i="26" s="1"/>
  <c r="C205" i="26"/>
  <c r="A205" i="26" s="1"/>
  <c r="C206" i="26"/>
  <c r="A206" i="26" s="1"/>
  <c r="C207" i="26"/>
  <c r="A207" i="26" s="1"/>
  <c r="C208" i="26"/>
  <c r="A208" i="26" s="1"/>
  <c r="C209" i="26"/>
  <c r="A209" i="26" s="1"/>
  <c r="C210" i="26"/>
  <c r="A210" i="26" s="1"/>
  <c r="C211" i="26"/>
  <c r="A211" i="26" s="1"/>
  <c r="C212" i="26"/>
  <c r="A212" i="26" s="1"/>
  <c r="C213" i="26"/>
  <c r="A213" i="26" s="1"/>
  <c r="C214" i="26"/>
  <c r="A214" i="26" s="1"/>
  <c r="C215" i="26"/>
  <c r="A215" i="26" s="1"/>
  <c r="C216" i="26"/>
  <c r="A216" i="26" s="1"/>
  <c r="C217" i="26"/>
  <c r="A217" i="26" s="1"/>
  <c r="C218" i="26"/>
  <c r="A218" i="26" s="1"/>
  <c r="C219" i="26"/>
  <c r="A219" i="26" s="1"/>
  <c r="C220" i="26"/>
  <c r="A220" i="26" s="1"/>
  <c r="C221" i="26"/>
  <c r="A221" i="26" s="1"/>
  <c r="C222" i="26"/>
  <c r="A222" i="26" s="1"/>
  <c r="C223" i="26"/>
  <c r="A223" i="26" s="1"/>
  <c r="C224" i="26"/>
  <c r="A224" i="26" s="1"/>
  <c r="C225" i="26"/>
  <c r="A225" i="26" s="1"/>
  <c r="C226" i="26"/>
  <c r="A226" i="26" s="1"/>
  <c r="C227" i="26"/>
  <c r="A227" i="26" s="1"/>
  <c r="C228" i="26"/>
  <c r="A228" i="26" s="1"/>
  <c r="C229" i="26"/>
  <c r="A229" i="26" s="1"/>
  <c r="C230" i="26"/>
  <c r="A230" i="26" s="1"/>
  <c r="C231" i="26"/>
  <c r="A231" i="26" s="1"/>
  <c r="C232" i="26"/>
  <c r="A232" i="26" s="1"/>
  <c r="C233" i="26"/>
  <c r="A233" i="26" s="1"/>
  <c r="C234" i="26"/>
  <c r="A234" i="26" s="1"/>
  <c r="C235" i="26"/>
  <c r="A235" i="26" s="1"/>
  <c r="C236" i="26"/>
  <c r="A236" i="26" s="1"/>
  <c r="C237" i="26"/>
  <c r="A237" i="26" s="1"/>
  <c r="C238" i="26"/>
  <c r="A238" i="26" s="1"/>
  <c r="C239" i="26"/>
  <c r="A239" i="26" s="1"/>
  <c r="C240" i="26"/>
  <c r="A240" i="26" s="1"/>
  <c r="C241" i="26"/>
  <c r="A241" i="26" s="1"/>
  <c r="C242" i="26"/>
  <c r="A242" i="26" s="1"/>
  <c r="C243" i="26"/>
  <c r="A243" i="26" s="1"/>
  <c r="C244" i="26"/>
  <c r="A244" i="26" s="1"/>
  <c r="C245" i="26"/>
  <c r="A245" i="26" s="1"/>
  <c r="C246" i="26"/>
  <c r="A246" i="26" s="1"/>
  <c r="C247" i="26"/>
  <c r="A247" i="26" s="1"/>
  <c r="C248" i="26"/>
  <c r="A248" i="26" s="1"/>
  <c r="C249" i="26"/>
  <c r="A249" i="26" s="1"/>
  <c r="C250" i="26"/>
  <c r="A250" i="26" s="1"/>
  <c r="C251" i="26"/>
  <c r="A251" i="26" s="1"/>
  <c r="C252" i="26"/>
  <c r="A252" i="26" s="1"/>
  <c r="C253" i="26"/>
  <c r="A253" i="26" s="1"/>
  <c r="C254" i="26"/>
  <c r="A254" i="26" s="1"/>
  <c r="C255" i="26"/>
  <c r="A255" i="26" s="1"/>
  <c r="C256" i="26"/>
  <c r="A256" i="26" s="1"/>
  <c r="C257" i="26"/>
  <c r="A257" i="26" s="1"/>
  <c r="C258" i="26"/>
  <c r="A258" i="26" s="1"/>
  <c r="C259" i="26"/>
  <c r="A259" i="26" s="1"/>
  <c r="C260" i="26"/>
  <c r="A260" i="26" s="1"/>
  <c r="C261" i="26"/>
  <c r="A261" i="26" s="1"/>
  <c r="C262" i="26"/>
  <c r="A262" i="26" s="1"/>
  <c r="C263" i="26"/>
  <c r="A263" i="26" s="1"/>
  <c r="C264" i="26"/>
  <c r="A264" i="26" s="1"/>
  <c r="C265" i="26"/>
  <c r="A265" i="26" s="1"/>
  <c r="C266" i="26"/>
  <c r="A266" i="26" s="1"/>
  <c r="C267" i="26"/>
  <c r="A267" i="26" s="1"/>
  <c r="C268" i="26"/>
  <c r="A268" i="26" s="1"/>
  <c r="C269" i="26"/>
  <c r="A269" i="26" s="1"/>
  <c r="C270" i="26"/>
  <c r="A270" i="26" s="1"/>
  <c r="C271" i="26"/>
  <c r="A271" i="26" s="1"/>
  <c r="C272" i="26"/>
  <c r="A272" i="26" s="1"/>
  <c r="C273" i="26"/>
  <c r="A273" i="26" s="1"/>
  <c r="C274" i="26"/>
  <c r="A274" i="26" s="1"/>
  <c r="C275" i="26"/>
  <c r="A275" i="26" s="1"/>
  <c r="C276" i="26"/>
  <c r="A276" i="26" s="1"/>
  <c r="C277" i="26"/>
  <c r="A277" i="26" s="1"/>
  <c r="C278" i="26"/>
  <c r="A278" i="26" s="1"/>
  <c r="C279" i="26"/>
  <c r="A279" i="26" s="1"/>
  <c r="C280" i="26"/>
  <c r="A280" i="26" s="1"/>
  <c r="C281" i="26"/>
  <c r="A281" i="26" s="1"/>
  <c r="C282" i="26"/>
  <c r="A282" i="26" s="1"/>
  <c r="C283" i="26"/>
  <c r="A283" i="26" s="1"/>
  <c r="C284" i="26"/>
  <c r="A284" i="26" s="1"/>
  <c r="C285" i="26"/>
  <c r="A285" i="26" s="1"/>
  <c r="C286" i="26"/>
  <c r="A286" i="26" s="1"/>
  <c r="C287" i="26"/>
  <c r="A287" i="26" s="1"/>
  <c r="C288" i="26"/>
  <c r="A288" i="26" s="1"/>
  <c r="C289" i="26"/>
  <c r="A289" i="26" s="1"/>
  <c r="C290" i="26"/>
  <c r="A290" i="26" s="1"/>
  <c r="C291" i="26"/>
  <c r="A291" i="26" s="1"/>
  <c r="C292" i="26"/>
  <c r="A292" i="26" s="1"/>
  <c r="C293" i="26"/>
  <c r="A293" i="26" s="1"/>
  <c r="C294" i="26"/>
  <c r="A294" i="26" s="1"/>
  <c r="C295" i="26"/>
  <c r="A295" i="26" s="1"/>
  <c r="C296" i="26"/>
  <c r="A296" i="26" s="1"/>
  <c r="C297" i="26"/>
  <c r="A297" i="26" s="1"/>
  <c r="C298" i="26"/>
  <c r="A298" i="26" s="1"/>
  <c r="C299" i="26"/>
  <c r="A299" i="26" s="1"/>
  <c r="C300" i="26"/>
  <c r="A300" i="26" s="1"/>
  <c r="C301" i="26"/>
  <c r="A301" i="26" s="1"/>
  <c r="C302" i="26"/>
  <c r="A302" i="26" s="1"/>
  <c r="C303" i="26"/>
  <c r="A303" i="26" s="1"/>
  <c r="C304" i="26"/>
  <c r="A304" i="26" s="1"/>
  <c r="C305" i="26"/>
  <c r="A305" i="26" s="1"/>
  <c r="C306" i="26"/>
  <c r="A306" i="26" s="1"/>
  <c r="C307" i="26"/>
  <c r="A307" i="26" s="1"/>
  <c r="C308" i="26"/>
  <c r="A308" i="26" s="1"/>
  <c r="C309" i="26"/>
  <c r="A309" i="26" s="1"/>
  <c r="C310" i="26"/>
  <c r="A310" i="26" s="1"/>
  <c r="C311" i="26"/>
  <c r="A311" i="26" s="1"/>
  <c r="C312" i="26"/>
  <c r="A312" i="26" s="1"/>
  <c r="C313" i="26"/>
  <c r="A313" i="26" s="1"/>
  <c r="C314" i="26"/>
  <c r="A314" i="26" s="1"/>
  <c r="C315" i="26"/>
  <c r="A315" i="26" s="1"/>
  <c r="C316" i="26"/>
  <c r="A316" i="26" s="1"/>
  <c r="C317" i="26"/>
  <c r="A317" i="26" s="1"/>
  <c r="C318" i="26"/>
  <c r="A318" i="26" s="1"/>
  <c r="C319" i="26"/>
  <c r="A319" i="26" s="1"/>
  <c r="C320" i="26"/>
  <c r="A320" i="26" s="1"/>
  <c r="C321" i="26"/>
  <c r="A321" i="26" s="1"/>
  <c r="C322" i="26"/>
  <c r="A322" i="26" s="1"/>
  <c r="C323" i="26"/>
  <c r="A323" i="26" s="1"/>
  <c r="C324" i="26"/>
  <c r="A324" i="26" s="1"/>
  <c r="C325" i="26"/>
  <c r="A325" i="26" s="1"/>
  <c r="C326" i="26"/>
  <c r="A326" i="26" s="1"/>
  <c r="C327" i="26"/>
  <c r="A327" i="26" s="1"/>
  <c r="C328" i="26"/>
  <c r="A328" i="26" s="1"/>
  <c r="C329" i="26"/>
  <c r="A329" i="26" s="1"/>
  <c r="C330" i="26"/>
  <c r="A330" i="26" s="1"/>
  <c r="C331" i="26"/>
  <c r="A331" i="26" s="1"/>
  <c r="C332" i="26"/>
  <c r="A332" i="26" s="1"/>
  <c r="C333" i="26"/>
  <c r="A333" i="26" s="1"/>
  <c r="C334" i="26"/>
  <c r="A334" i="26" s="1"/>
  <c r="C335" i="26"/>
  <c r="A335" i="26" s="1"/>
  <c r="C336" i="26"/>
  <c r="A336" i="26" s="1"/>
  <c r="C337" i="26"/>
  <c r="A337" i="26" s="1"/>
  <c r="C338" i="26"/>
  <c r="A338" i="26" s="1"/>
  <c r="C339" i="26"/>
  <c r="A339" i="26" s="1"/>
  <c r="C340" i="26"/>
  <c r="A340" i="26" s="1"/>
  <c r="C341" i="26"/>
  <c r="A341" i="26" s="1"/>
  <c r="C342" i="26"/>
  <c r="A342" i="26" s="1"/>
  <c r="C343" i="26"/>
  <c r="A343" i="26" s="1"/>
  <c r="C344" i="26"/>
  <c r="A344" i="26" s="1"/>
  <c r="C345" i="26"/>
  <c r="A345" i="26" s="1"/>
  <c r="C346" i="26"/>
  <c r="A346" i="26" s="1"/>
  <c r="C347" i="26"/>
  <c r="A347" i="26" s="1"/>
  <c r="C348" i="26"/>
  <c r="A348" i="26" s="1"/>
  <c r="C349" i="26"/>
  <c r="A349" i="26" s="1"/>
  <c r="C350" i="26"/>
  <c r="A350" i="26" s="1"/>
  <c r="C351" i="26"/>
  <c r="A351" i="26" s="1"/>
  <c r="C352" i="26"/>
  <c r="A352" i="26" s="1"/>
  <c r="C353" i="26"/>
  <c r="A353" i="26" s="1"/>
  <c r="C354" i="26"/>
  <c r="A354" i="26" s="1"/>
  <c r="C355" i="26"/>
  <c r="A355" i="26" s="1"/>
  <c r="C356" i="26"/>
  <c r="A356" i="26" s="1"/>
  <c r="C357" i="26"/>
  <c r="A357" i="26" s="1"/>
  <c r="C358" i="26"/>
  <c r="A358" i="26" s="1"/>
  <c r="C359" i="26"/>
  <c r="A359" i="26" s="1"/>
  <c r="C360" i="26"/>
  <c r="A360" i="26" s="1"/>
  <c r="C361" i="26"/>
  <c r="A361" i="26" s="1"/>
  <c r="C362" i="26"/>
  <c r="A362" i="26" s="1"/>
  <c r="C363" i="26"/>
  <c r="A363" i="26" s="1"/>
  <c r="C364" i="26"/>
  <c r="A364" i="26" s="1"/>
  <c r="C365" i="26"/>
  <c r="A365" i="26" s="1"/>
  <c r="C366" i="26"/>
  <c r="A366" i="26" s="1"/>
  <c r="C367" i="26"/>
  <c r="A367" i="26" s="1"/>
  <c r="C368" i="26"/>
  <c r="A368" i="26" s="1"/>
  <c r="C369" i="26"/>
  <c r="A369" i="26" s="1"/>
  <c r="C370" i="26"/>
  <c r="A370" i="26" s="1"/>
  <c r="C371" i="26"/>
  <c r="A371" i="26" s="1"/>
  <c r="C372" i="26"/>
  <c r="A372" i="26" s="1"/>
  <c r="C373" i="26"/>
  <c r="A373" i="26" s="1"/>
  <c r="C374" i="26"/>
  <c r="A374" i="26" s="1"/>
  <c r="C375" i="26"/>
  <c r="A375" i="26" s="1"/>
  <c r="C376" i="26"/>
  <c r="A376" i="26" s="1"/>
  <c r="C377" i="26"/>
  <c r="A377" i="26" s="1"/>
  <c r="C378" i="26"/>
  <c r="A378" i="26" s="1"/>
  <c r="C379" i="26"/>
  <c r="A379" i="26" s="1"/>
  <c r="C380" i="26"/>
  <c r="A380" i="26" s="1"/>
  <c r="C381" i="26"/>
  <c r="A381" i="26" s="1"/>
  <c r="C382" i="26"/>
  <c r="A382" i="26" s="1"/>
  <c r="C383" i="26"/>
  <c r="A383" i="26" s="1"/>
  <c r="C384" i="26"/>
  <c r="A384" i="26" s="1"/>
  <c r="C385" i="26"/>
  <c r="A385" i="26" s="1"/>
  <c r="C386" i="26"/>
  <c r="A386" i="26" s="1"/>
  <c r="C387" i="26"/>
  <c r="A387" i="26" s="1"/>
  <c r="C388" i="26"/>
  <c r="A388" i="26" s="1"/>
  <c r="C389" i="26"/>
  <c r="A389" i="26" s="1"/>
  <c r="C390" i="26"/>
  <c r="A390" i="26" s="1"/>
  <c r="C391" i="26"/>
  <c r="A391" i="26" s="1"/>
  <c r="C392" i="26"/>
  <c r="A392" i="26" s="1"/>
  <c r="C393" i="26"/>
  <c r="A393" i="26" s="1"/>
  <c r="C394" i="26"/>
  <c r="A394" i="26" s="1"/>
  <c r="C395" i="26"/>
  <c r="A395" i="26" s="1"/>
  <c r="C396" i="26"/>
  <c r="A396" i="26" s="1"/>
  <c r="C397" i="26"/>
  <c r="A397" i="26" s="1"/>
  <c r="C398" i="26"/>
  <c r="A398" i="26" s="1"/>
  <c r="C399" i="26"/>
  <c r="A399" i="26" s="1"/>
  <c r="C400" i="26"/>
  <c r="A400" i="26" s="1"/>
  <c r="C401" i="26"/>
  <c r="A401" i="26" s="1"/>
  <c r="C402" i="26"/>
  <c r="A402" i="26" s="1"/>
  <c r="C403" i="26"/>
  <c r="A403" i="26" s="1"/>
  <c r="C404" i="26"/>
  <c r="A404" i="26" s="1"/>
  <c r="C405" i="26"/>
  <c r="A405" i="26" s="1"/>
  <c r="C406" i="26"/>
  <c r="A406" i="26" s="1"/>
  <c r="C407" i="26"/>
  <c r="A407" i="26" s="1"/>
  <c r="C408" i="26"/>
  <c r="A408" i="26" s="1"/>
  <c r="C409" i="26"/>
  <c r="A409" i="26" s="1"/>
  <c r="C410" i="26"/>
  <c r="A410" i="26" s="1"/>
  <c r="C411" i="26"/>
  <c r="A411" i="26" s="1"/>
  <c r="C412" i="26"/>
  <c r="A412" i="26" s="1"/>
  <c r="C413" i="26"/>
  <c r="A413" i="26" s="1"/>
  <c r="C414" i="26"/>
  <c r="A414" i="26" s="1"/>
  <c r="C415" i="26"/>
  <c r="A415" i="26" s="1"/>
  <c r="C416" i="26"/>
  <c r="A416" i="26" s="1"/>
  <c r="C417" i="26"/>
  <c r="A417" i="26" s="1"/>
  <c r="C418" i="26"/>
  <c r="A418" i="26" s="1"/>
  <c r="C419" i="26"/>
  <c r="A419" i="26" s="1"/>
  <c r="C420" i="26"/>
  <c r="A420" i="26" s="1"/>
  <c r="C421" i="26"/>
  <c r="A421" i="26" s="1"/>
  <c r="C422" i="26"/>
  <c r="A422" i="26" s="1"/>
  <c r="C423" i="26"/>
  <c r="A423" i="26" s="1"/>
  <c r="C424" i="26"/>
  <c r="A424" i="26" s="1"/>
  <c r="C425" i="26"/>
  <c r="A425" i="26" s="1"/>
  <c r="C426" i="26"/>
  <c r="A426" i="26" s="1"/>
  <c r="C427" i="26"/>
  <c r="A427" i="26" s="1"/>
  <c r="C428" i="26"/>
  <c r="A428" i="26" s="1"/>
  <c r="C429" i="26"/>
  <c r="A429" i="26" s="1"/>
  <c r="C430" i="26"/>
  <c r="A430" i="26" s="1"/>
  <c r="C431" i="26"/>
  <c r="A431" i="26" s="1"/>
  <c r="C432" i="26"/>
  <c r="A432" i="26" s="1"/>
  <c r="C433" i="26"/>
  <c r="A433" i="26" s="1"/>
  <c r="C434" i="26"/>
  <c r="A434" i="26" s="1"/>
  <c r="C435" i="26"/>
  <c r="A435" i="26" s="1"/>
  <c r="C436" i="26"/>
  <c r="A436" i="26" s="1"/>
  <c r="C437" i="26"/>
  <c r="A437" i="26" s="1"/>
  <c r="C438" i="26"/>
  <c r="A438" i="26" s="1"/>
  <c r="C439" i="26"/>
  <c r="A439" i="26" s="1"/>
  <c r="C440" i="26"/>
  <c r="A440" i="26" s="1"/>
  <c r="C441" i="26"/>
  <c r="A441" i="26" s="1"/>
  <c r="C442" i="26"/>
  <c r="A442" i="26" s="1"/>
  <c r="C443" i="26"/>
  <c r="A443" i="26" s="1"/>
  <c r="C444" i="26"/>
  <c r="A444" i="26" s="1"/>
  <c r="C445" i="26"/>
  <c r="A445" i="26" s="1"/>
  <c r="C446" i="26"/>
  <c r="A446" i="26" s="1"/>
  <c r="C447" i="26"/>
  <c r="A447" i="26" s="1"/>
  <c r="C448" i="26"/>
  <c r="A448" i="26" s="1"/>
  <c r="C449" i="26"/>
  <c r="A449" i="26" s="1"/>
  <c r="C450" i="26"/>
  <c r="A450" i="26" s="1"/>
  <c r="C451" i="26"/>
  <c r="A451" i="26" s="1"/>
  <c r="C452" i="26"/>
  <c r="A452" i="26" s="1"/>
  <c r="C453" i="26"/>
  <c r="A453" i="26" s="1"/>
  <c r="C454" i="26"/>
  <c r="A454" i="26" s="1"/>
  <c r="C455" i="26"/>
  <c r="A455" i="26" s="1"/>
  <c r="C456" i="26"/>
  <c r="A456" i="26" s="1"/>
  <c r="C457" i="26"/>
  <c r="A457" i="26" s="1"/>
  <c r="C458" i="26"/>
  <c r="A458" i="26" s="1"/>
  <c r="C459" i="26"/>
  <c r="A459" i="26" s="1"/>
  <c r="C460" i="26"/>
  <c r="A460" i="26" s="1"/>
  <c r="C461" i="26"/>
  <c r="A461" i="26" s="1"/>
  <c r="C462" i="26"/>
  <c r="A462" i="26" s="1"/>
  <c r="C463" i="26"/>
  <c r="A463" i="26" s="1"/>
  <c r="C464" i="26"/>
  <c r="A464" i="26" s="1"/>
  <c r="C465" i="26"/>
  <c r="A465" i="26" s="1"/>
  <c r="C466" i="26"/>
  <c r="A466" i="26" s="1"/>
  <c r="C467" i="26"/>
  <c r="A467" i="26" s="1"/>
  <c r="C468" i="26"/>
  <c r="A468" i="26" s="1"/>
  <c r="C469" i="26"/>
  <c r="A469" i="26" s="1"/>
  <c r="C470" i="26"/>
  <c r="A470" i="26" s="1"/>
  <c r="C471" i="26"/>
  <c r="A471" i="26" s="1"/>
  <c r="C472" i="26"/>
  <c r="A472" i="26" s="1"/>
  <c r="C473" i="26"/>
  <c r="A473" i="26" s="1"/>
  <c r="C474" i="26"/>
  <c r="A474" i="26" s="1"/>
  <c r="C475" i="26"/>
  <c r="A475" i="26" s="1"/>
  <c r="C476" i="26"/>
  <c r="A476" i="26" s="1"/>
  <c r="C477" i="26"/>
  <c r="A477" i="26" s="1"/>
  <c r="C478" i="26"/>
  <c r="A478" i="26" s="1"/>
  <c r="C479" i="26"/>
  <c r="A479" i="26" s="1"/>
  <c r="C480" i="26"/>
  <c r="A480" i="26" s="1"/>
  <c r="C481" i="26"/>
  <c r="A481" i="26" s="1"/>
  <c r="C482" i="26"/>
  <c r="A482" i="26" s="1"/>
  <c r="C483" i="26"/>
  <c r="A483" i="26" s="1"/>
  <c r="C484" i="26"/>
  <c r="A484" i="26" s="1"/>
  <c r="C485" i="26"/>
  <c r="A485" i="26" s="1"/>
  <c r="C486" i="26"/>
  <c r="A486" i="26" s="1"/>
  <c r="C487" i="26"/>
  <c r="A487" i="26" s="1"/>
  <c r="C488" i="26"/>
  <c r="A488" i="26" s="1"/>
  <c r="C489" i="26"/>
  <c r="A489" i="26" s="1"/>
  <c r="C490" i="26"/>
  <c r="A490" i="26" s="1"/>
  <c r="C491" i="26"/>
  <c r="A491" i="26" s="1"/>
  <c r="C492" i="26"/>
  <c r="A492" i="26" s="1"/>
  <c r="C493" i="26"/>
  <c r="A493" i="26" s="1"/>
  <c r="C494" i="26"/>
  <c r="A494" i="26" s="1"/>
  <c r="C495" i="26"/>
  <c r="A495" i="26" s="1"/>
  <c r="C496" i="26"/>
  <c r="A496" i="26" s="1"/>
  <c r="C497" i="26"/>
  <c r="A497" i="26" s="1"/>
  <c r="C498" i="26"/>
  <c r="A498" i="26" s="1"/>
  <c r="C499" i="26"/>
  <c r="A499" i="26" s="1"/>
  <c r="C500" i="26"/>
  <c r="A500" i="26" s="1"/>
  <c r="C501" i="26"/>
  <c r="A501" i="26" s="1"/>
  <c r="C502" i="26"/>
  <c r="A502" i="26" s="1"/>
  <c r="C503" i="26"/>
  <c r="A503" i="26" s="1"/>
  <c r="C504" i="26"/>
  <c r="A504" i="26" s="1"/>
  <c r="C505" i="26"/>
  <c r="A505" i="26" s="1"/>
  <c r="C506" i="26"/>
  <c r="A506" i="26" s="1"/>
  <c r="C507" i="26"/>
  <c r="A507" i="26" s="1"/>
  <c r="C508" i="26"/>
  <c r="A508" i="26" s="1"/>
  <c r="C509" i="26"/>
  <c r="A509" i="26" s="1"/>
  <c r="C510" i="26"/>
  <c r="A510" i="26" s="1"/>
  <c r="C511" i="26"/>
  <c r="A511" i="26" s="1"/>
  <c r="C512" i="26"/>
  <c r="A512" i="26" s="1"/>
  <c r="C513" i="26"/>
  <c r="A513" i="26" s="1"/>
  <c r="C514" i="26"/>
  <c r="A514" i="26" s="1"/>
  <c r="C515" i="26"/>
  <c r="A515" i="26" s="1"/>
  <c r="C516" i="26"/>
  <c r="A516" i="26" s="1"/>
  <c r="C517" i="26"/>
  <c r="A517" i="26" s="1"/>
  <c r="C518" i="26"/>
  <c r="A518" i="26" s="1"/>
  <c r="C519" i="26"/>
  <c r="A519" i="26" s="1"/>
  <c r="C520" i="26"/>
  <c r="A520" i="26" s="1"/>
  <c r="C521" i="26"/>
  <c r="A521" i="26" s="1"/>
  <c r="C522" i="26"/>
  <c r="A522" i="26" s="1"/>
  <c r="C523" i="26"/>
  <c r="A523" i="26" s="1"/>
  <c r="C524" i="26"/>
  <c r="A524" i="26" s="1"/>
  <c r="C525" i="26"/>
  <c r="A525" i="26" s="1"/>
  <c r="C526" i="26"/>
  <c r="A526" i="26" s="1"/>
  <c r="C527" i="26"/>
  <c r="A527" i="26" s="1"/>
  <c r="C528" i="26"/>
  <c r="A528" i="26" s="1"/>
  <c r="C529" i="26"/>
  <c r="A529" i="26" s="1"/>
  <c r="C530" i="26"/>
  <c r="A530" i="26" s="1"/>
  <c r="C531" i="26"/>
  <c r="A531" i="26" s="1"/>
  <c r="C532" i="26"/>
  <c r="A532" i="26" s="1"/>
  <c r="C533" i="26"/>
  <c r="A533" i="26" s="1"/>
  <c r="C534" i="26"/>
  <c r="A534" i="26" s="1"/>
  <c r="C535" i="26"/>
  <c r="A535" i="26" s="1"/>
  <c r="C536" i="26"/>
  <c r="A536" i="26" s="1"/>
  <c r="C537" i="26"/>
  <c r="A537" i="26" s="1"/>
  <c r="C538" i="26"/>
  <c r="A538" i="26" s="1"/>
  <c r="C539" i="26"/>
  <c r="A539" i="26" s="1"/>
  <c r="C540" i="26"/>
  <c r="A540" i="26" s="1"/>
  <c r="C541" i="26"/>
  <c r="A541" i="26" s="1"/>
  <c r="C542" i="26"/>
  <c r="A542" i="26" s="1"/>
  <c r="C543" i="26"/>
  <c r="A543" i="26" s="1"/>
  <c r="C544" i="26"/>
  <c r="A544" i="26" s="1"/>
  <c r="C545" i="26"/>
  <c r="A545" i="26" s="1"/>
  <c r="C546" i="26"/>
  <c r="A546" i="26" s="1"/>
  <c r="C547" i="26"/>
  <c r="A547" i="26" s="1"/>
  <c r="C548" i="26"/>
  <c r="A548" i="26" s="1"/>
  <c r="C549" i="26"/>
  <c r="A549" i="26" s="1"/>
  <c r="C550" i="26"/>
  <c r="A550" i="26" s="1"/>
  <c r="C551" i="26"/>
  <c r="A551" i="26" s="1"/>
  <c r="C552" i="26"/>
  <c r="A552" i="26" s="1"/>
  <c r="C553" i="26"/>
  <c r="A553" i="26" s="1"/>
  <c r="C554" i="26"/>
  <c r="A554" i="26" s="1"/>
  <c r="C555" i="26"/>
  <c r="A555" i="26" s="1"/>
  <c r="C556" i="26"/>
  <c r="A556" i="26" s="1"/>
  <c r="C557" i="26"/>
  <c r="A557" i="26" s="1"/>
  <c r="C558" i="26"/>
  <c r="A558" i="26" s="1"/>
  <c r="C559" i="26"/>
  <c r="A559" i="26" s="1"/>
  <c r="C560" i="26"/>
  <c r="A560" i="26" s="1"/>
  <c r="C561" i="26"/>
  <c r="A561" i="26" s="1"/>
  <c r="C562" i="26"/>
  <c r="A562" i="26" s="1"/>
  <c r="C563" i="26"/>
  <c r="A563" i="26" s="1"/>
  <c r="C564" i="26"/>
  <c r="A564" i="26" s="1"/>
  <c r="C565" i="26"/>
  <c r="A565" i="26" s="1"/>
  <c r="C566" i="26"/>
  <c r="A566" i="26" s="1"/>
  <c r="C567" i="26"/>
  <c r="A567" i="26" s="1"/>
  <c r="C568" i="26"/>
  <c r="A568" i="26" s="1"/>
  <c r="C569" i="26"/>
  <c r="A569" i="26" s="1"/>
  <c r="C570" i="26"/>
  <c r="A570" i="26" s="1"/>
  <c r="C571" i="26"/>
  <c r="A571" i="26" s="1"/>
  <c r="C572" i="26"/>
  <c r="A572" i="26" s="1"/>
  <c r="C573" i="26"/>
  <c r="A573" i="26" s="1"/>
  <c r="C574" i="26"/>
  <c r="A574" i="26" s="1"/>
  <c r="C575" i="26"/>
  <c r="A575" i="26" s="1"/>
  <c r="C576" i="26"/>
  <c r="A576" i="26" s="1"/>
  <c r="C577" i="26"/>
  <c r="A577" i="26" s="1"/>
  <c r="C578" i="26"/>
  <c r="A578" i="26" s="1"/>
  <c r="C579" i="26"/>
  <c r="A579" i="26" s="1"/>
  <c r="C580" i="26"/>
  <c r="A580" i="26" s="1"/>
  <c r="C581" i="26"/>
  <c r="A581" i="26" s="1"/>
  <c r="C582" i="26"/>
  <c r="A582" i="26" s="1"/>
  <c r="C583" i="26"/>
  <c r="A583" i="26" s="1"/>
  <c r="C584" i="26"/>
  <c r="A584" i="26" s="1"/>
  <c r="C585" i="26"/>
  <c r="A585" i="26" s="1"/>
  <c r="C586" i="26"/>
  <c r="A586" i="26" s="1"/>
  <c r="C587" i="26"/>
  <c r="A587" i="26" s="1"/>
  <c r="C588" i="26"/>
  <c r="A588" i="26" s="1"/>
  <c r="C589" i="26"/>
  <c r="A589" i="26" s="1"/>
  <c r="C590" i="26"/>
  <c r="A590" i="26" s="1"/>
  <c r="C591" i="26"/>
  <c r="A591" i="26" s="1"/>
  <c r="C592" i="26"/>
  <c r="A592" i="26" s="1"/>
  <c r="C593" i="26"/>
  <c r="A593" i="26" s="1"/>
  <c r="C594" i="26"/>
  <c r="A594" i="26" s="1"/>
  <c r="C595" i="26"/>
  <c r="A595" i="26" s="1"/>
  <c r="C596" i="26"/>
  <c r="A596" i="26" s="1"/>
  <c r="C597" i="26"/>
  <c r="A597" i="26" s="1"/>
  <c r="C598" i="26"/>
  <c r="A598" i="26" s="1"/>
  <c r="C599" i="26"/>
  <c r="A599" i="26" s="1"/>
  <c r="C600" i="26"/>
  <c r="A600" i="26" s="1"/>
  <c r="C601" i="26"/>
  <c r="A601" i="26" s="1"/>
  <c r="C602" i="26"/>
  <c r="A602" i="26" s="1"/>
  <c r="C603" i="26"/>
  <c r="A603" i="26" s="1"/>
  <c r="C604" i="26"/>
  <c r="A604" i="26" s="1"/>
  <c r="C605" i="26"/>
  <c r="A605" i="26" s="1"/>
  <c r="C606" i="26"/>
  <c r="A606" i="26" s="1"/>
  <c r="C607" i="26"/>
  <c r="A607" i="26" s="1"/>
  <c r="C608" i="26"/>
  <c r="A608" i="26" s="1"/>
  <c r="C609" i="26"/>
  <c r="A609" i="26" s="1"/>
  <c r="C610" i="26"/>
  <c r="A610" i="26" s="1"/>
  <c r="C611" i="26"/>
  <c r="A611" i="26" s="1"/>
  <c r="C612" i="26"/>
  <c r="A612" i="26" s="1"/>
  <c r="C613" i="26"/>
  <c r="A613" i="26" s="1"/>
  <c r="C614" i="26"/>
  <c r="A614" i="26" s="1"/>
  <c r="C615" i="26"/>
  <c r="A615" i="26" s="1"/>
  <c r="C616" i="26"/>
  <c r="A616" i="26" s="1"/>
  <c r="C617" i="26"/>
  <c r="A617" i="26" s="1"/>
  <c r="C618" i="26"/>
  <c r="A618" i="26" s="1"/>
  <c r="C619" i="26"/>
  <c r="A619" i="26" s="1"/>
  <c r="C620" i="26"/>
  <c r="A620" i="26" s="1"/>
  <c r="C621" i="26"/>
  <c r="A621" i="26" s="1"/>
  <c r="C622" i="26"/>
  <c r="A622" i="26" s="1"/>
  <c r="C623" i="26"/>
  <c r="A623" i="26" s="1"/>
  <c r="C624" i="26"/>
  <c r="A624" i="26" s="1"/>
  <c r="C625" i="26"/>
  <c r="A625" i="26" s="1"/>
  <c r="C626" i="26"/>
  <c r="A626" i="26" s="1"/>
  <c r="C627" i="26"/>
  <c r="A627" i="26" s="1"/>
  <c r="C628" i="26"/>
  <c r="A628" i="26" s="1"/>
  <c r="C629" i="26"/>
  <c r="A629" i="26" s="1"/>
  <c r="C630" i="26"/>
  <c r="A630" i="26" s="1"/>
  <c r="C631" i="26"/>
  <c r="A631" i="26" s="1"/>
  <c r="C632" i="26"/>
  <c r="A632" i="26" s="1"/>
  <c r="C633" i="26"/>
  <c r="A633" i="26" s="1"/>
  <c r="C634" i="26"/>
  <c r="A634" i="26" s="1"/>
  <c r="C635" i="26"/>
  <c r="A635" i="26" s="1"/>
  <c r="C636" i="26"/>
  <c r="A636" i="26" s="1"/>
  <c r="C637" i="26"/>
  <c r="A637" i="26" s="1"/>
  <c r="C638" i="26"/>
  <c r="A638" i="26" s="1"/>
  <c r="C639" i="26"/>
  <c r="A639" i="26" s="1"/>
  <c r="C640" i="26"/>
  <c r="A640" i="26" s="1"/>
  <c r="C641" i="26"/>
  <c r="A641" i="26" s="1"/>
  <c r="C642" i="26"/>
  <c r="A642" i="26" s="1"/>
  <c r="C643" i="26"/>
  <c r="A643" i="26" s="1"/>
  <c r="C644" i="26"/>
  <c r="A644" i="26" s="1"/>
  <c r="C645" i="26"/>
  <c r="A645" i="26" s="1"/>
  <c r="C646" i="26"/>
  <c r="A646" i="26" s="1"/>
  <c r="C647" i="26"/>
  <c r="A647" i="26" s="1"/>
  <c r="C648" i="26"/>
  <c r="A648" i="26" s="1"/>
  <c r="C649" i="26"/>
  <c r="A649" i="26" s="1"/>
  <c r="C650" i="26"/>
  <c r="A650" i="26" s="1"/>
  <c r="B2" i="26"/>
  <c r="B3" i="26"/>
  <c r="B4" i="26"/>
  <c r="B5" i="26"/>
  <c r="B6" i="26"/>
  <c r="B7" i="26"/>
  <c r="B8" i="26"/>
  <c r="B9" i="26"/>
  <c r="B10" i="26"/>
  <c r="B11" i="26"/>
  <c r="B12" i="26"/>
  <c r="B13" i="26"/>
  <c r="B14" i="26"/>
  <c r="B15" i="26"/>
  <c r="B16" i="26"/>
  <c r="B17" i="26"/>
  <c r="B18" i="26"/>
  <c r="B19" i="26"/>
  <c r="B20" i="26"/>
  <c r="B21" i="26"/>
  <c r="B22" i="26"/>
  <c r="B23" i="26"/>
  <c r="B24" i="26"/>
  <c r="B25" i="26"/>
  <c r="B26" i="26"/>
  <c r="B27" i="26"/>
  <c r="B28" i="26"/>
  <c r="B29" i="26"/>
  <c r="B30" i="26"/>
  <c r="B31" i="26"/>
  <c r="B32" i="26"/>
  <c r="B33" i="26"/>
  <c r="B34" i="26"/>
  <c r="B35" i="26"/>
  <c r="B36" i="26"/>
  <c r="B37" i="26"/>
  <c r="B38" i="26"/>
  <c r="B39" i="26"/>
  <c r="B40" i="26"/>
  <c r="B41" i="26"/>
  <c r="B42" i="26"/>
  <c r="B43" i="26"/>
  <c r="B44" i="26"/>
  <c r="B45" i="26"/>
  <c r="B46" i="26"/>
  <c r="B47" i="26"/>
  <c r="B48" i="26"/>
  <c r="B49" i="26"/>
  <c r="B50" i="26"/>
  <c r="B51" i="26"/>
  <c r="B52" i="26"/>
  <c r="B53" i="26"/>
  <c r="B54" i="26"/>
  <c r="B55" i="26"/>
  <c r="B56" i="26"/>
  <c r="B57" i="26"/>
  <c r="B58" i="26"/>
  <c r="B59" i="26"/>
  <c r="B60" i="26"/>
  <c r="B61" i="26"/>
  <c r="B62" i="26"/>
  <c r="B63" i="26"/>
  <c r="B64" i="26"/>
  <c r="B65" i="26"/>
  <c r="B66" i="26"/>
  <c r="B67" i="26"/>
  <c r="B68" i="26"/>
  <c r="B69" i="26"/>
  <c r="B70" i="26"/>
  <c r="B71" i="26"/>
  <c r="B72" i="26"/>
  <c r="B73" i="26"/>
  <c r="B74" i="26"/>
  <c r="B75" i="26"/>
  <c r="B76" i="26"/>
  <c r="B77" i="26"/>
  <c r="B78" i="26"/>
  <c r="B79" i="26"/>
  <c r="B80" i="26"/>
  <c r="B81" i="26"/>
  <c r="B82" i="26"/>
  <c r="B83" i="26"/>
  <c r="B84" i="26"/>
  <c r="B85" i="26"/>
  <c r="B86" i="26"/>
  <c r="B87" i="26"/>
  <c r="B88" i="26"/>
  <c r="B89" i="26"/>
  <c r="B90" i="26"/>
  <c r="B91" i="26"/>
  <c r="B92" i="26"/>
  <c r="B93" i="26"/>
  <c r="B94" i="26"/>
  <c r="B95" i="26"/>
  <c r="B96" i="26"/>
  <c r="B97" i="26"/>
  <c r="B98" i="26"/>
  <c r="B99" i="26"/>
  <c r="B100" i="26"/>
  <c r="B101" i="26"/>
  <c r="B102" i="26"/>
  <c r="B103" i="26"/>
  <c r="B104" i="26"/>
  <c r="B105" i="26"/>
  <c r="B106" i="26"/>
  <c r="B107" i="26"/>
  <c r="B108" i="26"/>
  <c r="B109" i="26"/>
  <c r="B110" i="26"/>
  <c r="B111" i="26"/>
  <c r="B112" i="26"/>
  <c r="B113" i="26"/>
  <c r="B114" i="26"/>
  <c r="B115" i="26"/>
  <c r="B116" i="26"/>
  <c r="B117" i="26"/>
  <c r="B118" i="26"/>
  <c r="B119" i="26"/>
  <c r="B120" i="26"/>
  <c r="B121" i="26"/>
  <c r="B122" i="26"/>
  <c r="B123" i="26"/>
  <c r="B124" i="26"/>
  <c r="B125" i="26"/>
  <c r="B126" i="26"/>
  <c r="B127" i="26"/>
  <c r="B128" i="26"/>
  <c r="B129" i="26"/>
  <c r="B130" i="26"/>
  <c r="B131" i="26"/>
  <c r="B132" i="26"/>
  <c r="B133" i="26"/>
  <c r="B134" i="26"/>
  <c r="B135" i="26"/>
  <c r="B136" i="26"/>
  <c r="B137" i="26"/>
  <c r="B138" i="26"/>
  <c r="B139" i="26"/>
  <c r="B140" i="26"/>
  <c r="B141" i="26"/>
  <c r="B142" i="26"/>
  <c r="B143" i="26"/>
  <c r="B144" i="26"/>
  <c r="B145" i="26"/>
  <c r="B146" i="26"/>
  <c r="B147" i="26"/>
  <c r="B148" i="26"/>
  <c r="B149" i="26"/>
  <c r="B150" i="26"/>
  <c r="B151" i="26"/>
  <c r="B152" i="26"/>
  <c r="B153" i="26"/>
  <c r="B154" i="26"/>
  <c r="B155" i="26"/>
  <c r="B156" i="26"/>
  <c r="B157" i="26"/>
  <c r="B158" i="26"/>
  <c r="B159" i="26"/>
  <c r="B160" i="26"/>
  <c r="B161" i="26"/>
  <c r="B162" i="26"/>
  <c r="B163" i="26"/>
  <c r="B164" i="26"/>
  <c r="B165" i="26"/>
  <c r="B166" i="26"/>
  <c r="B167" i="26"/>
  <c r="B168" i="26"/>
  <c r="B169" i="26"/>
  <c r="B170" i="26"/>
  <c r="B171" i="26"/>
  <c r="B172" i="26"/>
  <c r="B173" i="26"/>
  <c r="B174" i="26"/>
  <c r="B175" i="26"/>
  <c r="B176" i="26"/>
  <c r="B177" i="26"/>
  <c r="B178" i="26"/>
  <c r="B179" i="26"/>
  <c r="B180" i="26"/>
  <c r="B181" i="26"/>
  <c r="B182" i="26"/>
  <c r="B183" i="26"/>
  <c r="B184" i="26"/>
  <c r="B185" i="26"/>
  <c r="B186" i="26"/>
  <c r="B187" i="26"/>
  <c r="B188" i="26"/>
  <c r="B189" i="26"/>
  <c r="B190" i="26"/>
  <c r="B191" i="26"/>
  <c r="B192" i="26"/>
  <c r="B193" i="26"/>
  <c r="B194" i="26"/>
  <c r="B195" i="26"/>
  <c r="B196" i="26"/>
  <c r="B197" i="26"/>
  <c r="B198" i="26"/>
  <c r="B199" i="26"/>
  <c r="B200" i="26"/>
  <c r="B201" i="26"/>
  <c r="T201" i="26" s="1"/>
  <c r="B202" i="26"/>
  <c r="T202" i="26" s="1"/>
  <c r="B203" i="26"/>
  <c r="T203" i="26" s="1"/>
  <c r="B204" i="26"/>
  <c r="T204" i="26" s="1"/>
  <c r="B205" i="26"/>
  <c r="T205" i="26" s="1"/>
  <c r="B206" i="26"/>
  <c r="T206" i="26" s="1"/>
  <c r="B207" i="26"/>
  <c r="T207" i="26" s="1"/>
  <c r="B208" i="26"/>
  <c r="T208" i="26" s="1"/>
  <c r="B209" i="26"/>
  <c r="T209" i="26" s="1"/>
  <c r="B210" i="26"/>
  <c r="T210" i="26" s="1"/>
  <c r="B211" i="26"/>
  <c r="T211" i="26" s="1"/>
  <c r="B212" i="26"/>
  <c r="T212" i="26" s="1"/>
  <c r="B213" i="26"/>
  <c r="T213" i="26" s="1"/>
  <c r="B214" i="26"/>
  <c r="T214" i="26" s="1"/>
  <c r="B215" i="26"/>
  <c r="T215" i="26" s="1"/>
  <c r="B216" i="26"/>
  <c r="T216" i="26" s="1"/>
  <c r="B217" i="26"/>
  <c r="T217" i="26" s="1"/>
  <c r="B218" i="26"/>
  <c r="T218" i="26" s="1"/>
  <c r="B219" i="26"/>
  <c r="T219" i="26" s="1"/>
  <c r="B220" i="26"/>
  <c r="T220" i="26" s="1"/>
  <c r="B221" i="26"/>
  <c r="T221" i="26" s="1"/>
  <c r="B222" i="26"/>
  <c r="T222" i="26" s="1"/>
  <c r="B223" i="26"/>
  <c r="T223" i="26" s="1"/>
  <c r="B224" i="26"/>
  <c r="T224" i="26" s="1"/>
  <c r="B225" i="26"/>
  <c r="T225" i="26" s="1"/>
  <c r="B226" i="26"/>
  <c r="T226" i="26" s="1"/>
  <c r="B227" i="26"/>
  <c r="T227" i="26" s="1"/>
  <c r="B228" i="26"/>
  <c r="T228" i="26" s="1"/>
  <c r="B229" i="26"/>
  <c r="T229" i="26" s="1"/>
  <c r="B230" i="26"/>
  <c r="T230" i="26" s="1"/>
  <c r="B231" i="26"/>
  <c r="T231" i="26" s="1"/>
  <c r="B232" i="26"/>
  <c r="T232" i="26" s="1"/>
  <c r="B233" i="26"/>
  <c r="T233" i="26" s="1"/>
  <c r="B234" i="26"/>
  <c r="T234" i="26" s="1"/>
  <c r="B235" i="26"/>
  <c r="T235" i="26" s="1"/>
  <c r="B236" i="26"/>
  <c r="T236" i="26" s="1"/>
  <c r="B237" i="26"/>
  <c r="T237" i="26" s="1"/>
  <c r="B238" i="26"/>
  <c r="T238" i="26" s="1"/>
  <c r="B239" i="26"/>
  <c r="T239" i="26" s="1"/>
  <c r="B240" i="26"/>
  <c r="T240" i="26" s="1"/>
  <c r="B241" i="26"/>
  <c r="T241" i="26" s="1"/>
  <c r="B242" i="26"/>
  <c r="T242" i="26" s="1"/>
  <c r="B243" i="26"/>
  <c r="T243" i="26" s="1"/>
  <c r="B244" i="26"/>
  <c r="T244" i="26" s="1"/>
  <c r="B245" i="26"/>
  <c r="T245" i="26" s="1"/>
  <c r="B246" i="26"/>
  <c r="T246" i="26" s="1"/>
  <c r="B247" i="26"/>
  <c r="T247" i="26" s="1"/>
  <c r="B248" i="26"/>
  <c r="T248" i="26" s="1"/>
  <c r="B249" i="26"/>
  <c r="T249" i="26" s="1"/>
  <c r="B250" i="26"/>
  <c r="T250" i="26" s="1"/>
  <c r="B251" i="26"/>
  <c r="T251" i="26" s="1"/>
  <c r="B252" i="26"/>
  <c r="T252" i="26" s="1"/>
  <c r="B253" i="26"/>
  <c r="T253" i="26" s="1"/>
  <c r="B254" i="26"/>
  <c r="T254" i="26" s="1"/>
  <c r="B255" i="26"/>
  <c r="T255" i="26" s="1"/>
  <c r="B256" i="26"/>
  <c r="T256" i="26" s="1"/>
  <c r="B257" i="26"/>
  <c r="T257" i="26" s="1"/>
  <c r="B258" i="26"/>
  <c r="T258" i="26" s="1"/>
  <c r="B259" i="26"/>
  <c r="T259" i="26" s="1"/>
  <c r="B260" i="26"/>
  <c r="T260" i="26" s="1"/>
  <c r="B261" i="26"/>
  <c r="T261" i="26" s="1"/>
  <c r="B262" i="26"/>
  <c r="T262" i="26" s="1"/>
  <c r="B263" i="26"/>
  <c r="T263" i="26" s="1"/>
  <c r="B264" i="26"/>
  <c r="T264" i="26" s="1"/>
  <c r="B265" i="26"/>
  <c r="T265" i="26" s="1"/>
  <c r="B266" i="26"/>
  <c r="T266" i="26" s="1"/>
  <c r="B267" i="26"/>
  <c r="T267" i="26" s="1"/>
  <c r="B268" i="26"/>
  <c r="T268" i="26" s="1"/>
  <c r="B269" i="26"/>
  <c r="T269" i="26" s="1"/>
  <c r="B270" i="26"/>
  <c r="T270" i="26" s="1"/>
  <c r="B271" i="26"/>
  <c r="T271" i="26" s="1"/>
  <c r="B272" i="26"/>
  <c r="T272" i="26" s="1"/>
  <c r="B273" i="26"/>
  <c r="T273" i="26" s="1"/>
  <c r="B274" i="26"/>
  <c r="T274" i="26" s="1"/>
  <c r="B275" i="26"/>
  <c r="T275" i="26" s="1"/>
  <c r="B276" i="26"/>
  <c r="T276" i="26" s="1"/>
  <c r="B277" i="26"/>
  <c r="T277" i="26" s="1"/>
  <c r="B278" i="26"/>
  <c r="T278" i="26" s="1"/>
  <c r="B279" i="26"/>
  <c r="T279" i="26" s="1"/>
  <c r="B280" i="26"/>
  <c r="T280" i="26" s="1"/>
  <c r="B281" i="26"/>
  <c r="T281" i="26" s="1"/>
  <c r="B282" i="26"/>
  <c r="T282" i="26" s="1"/>
  <c r="B283" i="26"/>
  <c r="T283" i="26" s="1"/>
  <c r="B284" i="26"/>
  <c r="T284" i="26" s="1"/>
  <c r="B285" i="26"/>
  <c r="T285" i="26" s="1"/>
  <c r="B286" i="26"/>
  <c r="T286" i="26" s="1"/>
  <c r="B287" i="26"/>
  <c r="T287" i="26" s="1"/>
  <c r="B288" i="26"/>
  <c r="T288" i="26" s="1"/>
  <c r="B289" i="26"/>
  <c r="T289" i="26" s="1"/>
  <c r="B290" i="26"/>
  <c r="T290" i="26" s="1"/>
  <c r="B291" i="26"/>
  <c r="T291" i="26" s="1"/>
  <c r="B292" i="26"/>
  <c r="T292" i="26" s="1"/>
  <c r="B293" i="26"/>
  <c r="T293" i="26" s="1"/>
  <c r="B294" i="26"/>
  <c r="T294" i="26" s="1"/>
  <c r="B295" i="26"/>
  <c r="T295" i="26" s="1"/>
  <c r="B296" i="26"/>
  <c r="T296" i="26" s="1"/>
  <c r="B297" i="26"/>
  <c r="T297" i="26" s="1"/>
  <c r="B298" i="26"/>
  <c r="T298" i="26" s="1"/>
  <c r="B299" i="26"/>
  <c r="T299" i="26" s="1"/>
  <c r="B300" i="26"/>
  <c r="T300" i="26" s="1"/>
  <c r="B301" i="26"/>
  <c r="T301" i="26" s="1"/>
  <c r="B302" i="26"/>
  <c r="T302" i="26" s="1"/>
  <c r="B303" i="26"/>
  <c r="T303" i="26" s="1"/>
  <c r="B304" i="26"/>
  <c r="T304" i="26" s="1"/>
  <c r="B305" i="26"/>
  <c r="T305" i="26" s="1"/>
  <c r="B306" i="26"/>
  <c r="T306" i="26" s="1"/>
  <c r="B307" i="26"/>
  <c r="T307" i="26" s="1"/>
  <c r="B308" i="26"/>
  <c r="T308" i="26" s="1"/>
  <c r="B309" i="26"/>
  <c r="T309" i="26" s="1"/>
  <c r="B310" i="26"/>
  <c r="T310" i="26" s="1"/>
  <c r="B311" i="26"/>
  <c r="T311" i="26" s="1"/>
  <c r="B312" i="26"/>
  <c r="T312" i="26" s="1"/>
  <c r="B313" i="26"/>
  <c r="T313" i="26" s="1"/>
  <c r="B314" i="26"/>
  <c r="T314" i="26" s="1"/>
  <c r="B315" i="26"/>
  <c r="T315" i="26" s="1"/>
  <c r="B316" i="26"/>
  <c r="T316" i="26" s="1"/>
  <c r="B317" i="26"/>
  <c r="T317" i="26" s="1"/>
  <c r="B318" i="26"/>
  <c r="T318" i="26" s="1"/>
  <c r="B319" i="26"/>
  <c r="T319" i="26" s="1"/>
  <c r="B320" i="26"/>
  <c r="T320" i="26" s="1"/>
  <c r="B321" i="26"/>
  <c r="T321" i="26" s="1"/>
  <c r="B322" i="26"/>
  <c r="T322" i="26" s="1"/>
  <c r="B323" i="26"/>
  <c r="T323" i="26" s="1"/>
  <c r="B324" i="26"/>
  <c r="T324" i="26" s="1"/>
  <c r="B325" i="26"/>
  <c r="T325" i="26" s="1"/>
  <c r="B326" i="26"/>
  <c r="T326" i="26" s="1"/>
  <c r="B327" i="26"/>
  <c r="T327" i="26" s="1"/>
  <c r="B328" i="26"/>
  <c r="T328" i="26" s="1"/>
  <c r="B329" i="26"/>
  <c r="T329" i="26" s="1"/>
  <c r="B330" i="26"/>
  <c r="T330" i="26" s="1"/>
  <c r="B331" i="26"/>
  <c r="T331" i="26" s="1"/>
  <c r="B332" i="26"/>
  <c r="T332" i="26" s="1"/>
  <c r="B333" i="26"/>
  <c r="T333" i="26" s="1"/>
  <c r="B334" i="26"/>
  <c r="T334" i="26" s="1"/>
  <c r="B335" i="26"/>
  <c r="T335" i="26" s="1"/>
  <c r="B336" i="26"/>
  <c r="T336" i="26" s="1"/>
  <c r="B337" i="26"/>
  <c r="T337" i="26" s="1"/>
  <c r="B338" i="26"/>
  <c r="T338" i="26" s="1"/>
  <c r="B339" i="26"/>
  <c r="T339" i="26" s="1"/>
  <c r="B340" i="26"/>
  <c r="T340" i="26" s="1"/>
  <c r="B341" i="26"/>
  <c r="T341" i="26" s="1"/>
  <c r="B342" i="26"/>
  <c r="T342" i="26" s="1"/>
  <c r="B343" i="26"/>
  <c r="T343" i="26" s="1"/>
  <c r="B344" i="26"/>
  <c r="T344" i="26" s="1"/>
  <c r="B345" i="26"/>
  <c r="T345" i="26" s="1"/>
  <c r="B346" i="26"/>
  <c r="T346" i="26" s="1"/>
  <c r="B347" i="26"/>
  <c r="T347" i="26" s="1"/>
  <c r="B348" i="26"/>
  <c r="T348" i="26" s="1"/>
  <c r="B349" i="26"/>
  <c r="T349" i="26" s="1"/>
  <c r="B350" i="26"/>
  <c r="T350" i="26" s="1"/>
  <c r="B351" i="26"/>
  <c r="T351" i="26" s="1"/>
  <c r="B352" i="26"/>
  <c r="T352" i="26" s="1"/>
  <c r="B353" i="26"/>
  <c r="T353" i="26" s="1"/>
  <c r="B354" i="26"/>
  <c r="T354" i="26" s="1"/>
  <c r="B355" i="26"/>
  <c r="T355" i="26" s="1"/>
  <c r="B356" i="26"/>
  <c r="T356" i="26" s="1"/>
  <c r="B357" i="26"/>
  <c r="T357" i="26" s="1"/>
  <c r="B358" i="26"/>
  <c r="T358" i="26" s="1"/>
  <c r="B359" i="26"/>
  <c r="T359" i="26" s="1"/>
  <c r="B360" i="26"/>
  <c r="T360" i="26" s="1"/>
  <c r="B361" i="26"/>
  <c r="T361" i="26" s="1"/>
  <c r="B362" i="26"/>
  <c r="T362" i="26" s="1"/>
  <c r="B363" i="26"/>
  <c r="T363" i="26" s="1"/>
  <c r="B364" i="26"/>
  <c r="T364" i="26" s="1"/>
  <c r="B365" i="26"/>
  <c r="T365" i="26" s="1"/>
  <c r="B366" i="26"/>
  <c r="T366" i="26" s="1"/>
  <c r="B367" i="26"/>
  <c r="T367" i="26" s="1"/>
  <c r="B368" i="26"/>
  <c r="T368" i="26" s="1"/>
  <c r="B369" i="26"/>
  <c r="T369" i="26" s="1"/>
  <c r="B370" i="26"/>
  <c r="T370" i="26" s="1"/>
  <c r="B371" i="26"/>
  <c r="T371" i="26" s="1"/>
  <c r="B372" i="26"/>
  <c r="T372" i="26" s="1"/>
  <c r="B373" i="26"/>
  <c r="T373" i="26" s="1"/>
  <c r="B374" i="26"/>
  <c r="T374" i="26" s="1"/>
  <c r="B375" i="26"/>
  <c r="T375" i="26" s="1"/>
  <c r="B376" i="26"/>
  <c r="T376" i="26" s="1"/>
  <c r="B377" i="26"/>
  <c r="T377" i="26" s="1"/>
  <c r="B378" i="26"/>
  <c r="T378" i="26" s="1"/>
  <c r="B379" i="26"/>
  <c r="T379" i="26" s="1"/>
  <c r="B380" i="26"/>
  <c r="T380" i="26" s="1"/>
  <c r="B381" i="26"/>
  <c r="T381" i="26" s="1"/>
  <c r="B382" i="26"/>
  <c r="T382" i="26" s="1"/>
  <c r="B383" i="26"/>
  <c r="T383" i="26" s="1"/>
  <c r="B384" i="26"/>
  <c r="T384" i="26" s="1"/>
  <c r="B385" i="26"/>
  <c r="T385" i="26" s="1"/>
  <c r="B386" i="26"/>
  <c r="T386" i="26" s="1"/>
  <c r="B387" i="26"/>
  <c r="T387" i="26" s="1"/>
  <c r="B388" i="26"/>
  <c r="T388" i="26" s="1"/>
  <c r="B389" i="26"/>
  <c r="T389" i="26" s="1"/>
  <c r="B390" i="26"/>
  <c r="T390" i="26" s="1"/>
  <c r="B391" i="26"/>
  <c r="T391" i="26" s="1"/>
  <c r="B392" i="26"/>
  <c r="T392" i="26" s="1"/>
  <c r="B393" i="26"/>
  <c r="T393" i="26" s="1"/>
  <c r="B394" i="26"/>
  <c r="T394" i="26" s="1"/>
  <c r="B395" i="26"/>
  <c r="T395" i="26" s="1"/>
  <c r="B396" i="26"/>
  <c r="T396" i="26" s="1"/>
  <c r="B397" i="26"/>
  <c r="T397" i="26" s="1"/>
  <c r="B398" i="26"/>
  <c r="T398" i="26" s="1"/>
  <c r="B399" i="26"/>
  <c r="T399" i="26" s="1"/>
  <c r="B400" i="26"/>
  <c r="T400" i="26" s="1"/>
  <c r="B401" i="26"/>
  <c r="T401" i="26" s="1"/>
  <c r="B402" i="26"/>
  <c r="T402" i="26" s="1"/>
  <c r="B403" i="26"/>
  <c r="T403" i="26" s="1"/>
  <c r="B404" i="26"/>
  <c r="T404" i="26" s="1"/>
  <c r="B405" i="26"/>
  <c r="T405" i="26" s="1"/>
  <c r="B406" i="26"/>
  <c r="T406" i="26" s="1"/>
  <c r="B407" i="26"/>
  <c r="T407" i="26" s="1"/>
  <c r="B408" i="26"/>
  <c r="T408" i="26" s="1"/>
  <c r="B409" i="26"/>
  <c r="T409" i="26" s="1"/>
  <c r="B410" i="26"/>
  <c r="T410" i="26" s="1"/>
  <c r="B411" i="26"/>
  <c r="T411" i="26" s="1"/>
  <c r="B412" i="26"/>
  <c r="T412" i="26" s="1"/>
  <c r="B413" i="26"/>
  <c r="T413" i="26" s="1"/>
  <c r="B414" i="26"/>
  <c r="T414" i="26" s="1"/>
  <c r="B415" i="26"/>
  <c r="T415" i="26" s="1"/>
  <c r="B416" i="26"/>
  <c r="T416" i="26" s="1"/>
  <c r="B417" i="26"/>
  <c r="T417" i="26" s="1"/>
  <c r="B418" i="26"/>
  <c r="T418" i="26" s="1"/>
  <c r="B419" i="26"/>
  <c r="T419" i="26" s="1"/>
  <c r="B420" i="26"/>
  <c r="T420" i="26" s="1"/>
  <c r="B421" i="26"/>
  <c r="T421" i="26" s="1"/>
  <c r="B422" i="26"/>
  <c r="T422" i="26" s="1"/>
  <c r="B423" i="26"/>
  <c r="T423" i="26" s="1"/>
  <c r="B424" i="26"/>
  <c r="T424" i="26" s="1"/>
  <c r="B425" i="26"/>
  <c r="T425" i="26" s="1"/>
  <c r="B426" i="26"/>
  <c r="T426" i="26" s="1"/>
  <c r="B427" i="26"/>
  <c r="T427" i="26" s="1"/>
  <c r="B428" i="26"/>
  <c r="T428" i="26" s="1"/>
  <c r="B429" i="26"/>
  <c r="T429" i="26" s="1"/>
  <c r="B430" i="26"/>
  <c r="T430" i="26" s="1"/>
  <c r="B431" i="26"/>
  <c r="T431" i="26" s="1"/>
  <c r="B432" i="26"/>
  <c r="T432" i="26" s="1"/>
  <c r="B433" i="26"/>
  <c r="T433" i="26" s="1"/>
  <c r="B434" i="26"/>
  <c r="T434" i="26" s="1"/>
  <c r="B435" i="26"/>
  <c r="T435" i="26" s="1"/>
  <c r="B436" i="26"/>
  <c r="T436" i="26" s="1"/>
  <c r="B437" i="26"/>
  <c r="T437" i="26" s="1"/>
  <c r="B438" i="26"/>
  <c r="T438" i="26" s="1"/>
  <c r="B439" i="26"/>
  <c r="T439" i="26" s="1"/>
  <c r="B440" i="26"/>
  <c r="T440" i="26" s="1"/>
  <c r="B441" i="26"/>
  <c r="T441" i="26" s="1"/>
  <c r="B442" i="26"/>
  <c r="T442" i="26" s="1"/>
  <c r="B443" i="26"/>
  <c r="T443" i="26" s="1"/>
  <c r="B444" i="26"/>
  <c r="T444" i="26" s="1"/>
  <c r="B445" i="26"/>
  <c r="T445" i="26" s="1"/>
  <c r="B446" i="26"/>
  <c r="T446" i="26" s="1"/>
  <c r="B447" i="26"/>
  <c r="T447" i="26" s="1"/>
  <c r="B448" i="26"/>
  <c r="T448" i="26" s="1"/>
  <c r="B449" i="26"/>
  <c r="T449" i="26" s="1"/>
  <c r="B450" i="26"/>
  <c r="T450" i="26" s="1"/>
  <c r="B451" i="26"/>
  <c r="T451" i="26" s="1"/>
  <c r="B452" i="26"/>
  <c r="T452" i="26" s="1"/>
  <c r="B453" i="26"/>
  <c r="T453" i="26" s="1"/>
  <c r="B454" i="26"/>
  <c r="T454" i="26" s="1"/>
  <c r="B455" i="26"/>
  <c r="T455" i="26" s="1"/>
  <c r="B456" i="26"/>
  <c r="T456" i="26" s="1"/>
  <c r="B457" i="26"/>
  <c r="T457" i="26" s="1"/>
  <c r="B458" i="26"/>
  <c r="T458" i="26" s="1"/>
  <c r="B459" i="26"/>
  <c r="T459" i="26" s="1"/>
  <c r="B460" i="26"/>
  <c r="T460" i="26" s="1"/>
  <c r="B461" i="26"/>
  <c r="T461" i="26" s="1"/>
  <c r="B462" i="26"/>
  <c r="T462" i="26" s="1"/>
  <c r="B463" i="26"/>
  <c r="T463" i="26" s="1"/>
  <c r="B464" i="26"/>
  <c r="T464" i="26" s="1"/>
  <c r="B465" i="26"/>
  <c r="T465" i="26" s="1"/>
  <c r="B466" i="26"/>
  <c r="T466" i="26" s="1"/>
  <c r="B467" i="26"/>
  <c r="T467" i="26" s="1"/>
  <c r="B468" i="26"/>
  <c r="T468" i="26" s="1"/>
  <c r="B469" i="26"/>
  <c r="T469" i="26" s="1"/>
  <c r="B470" i="26"/>
  <c r="T470" i="26" s="1"/>
  <c r="B471" i="26"/>
  <c r="T471" i="26" s="1"/>
  <c r="B472" i="26"/>
  <c r="T472" i="26" s="1"/>
  <c r="B473" i="26"/>
  <c r="T473" i="26" s="1"/>
  <c r="B474" i="26"/>
  <c r="T474" i="26" s="1"/>
  <c r="B475" i="26"/>
  <c r="T475" i="26" s="1"/>
  <c r="B476" i="26"/>
  <c r="T476" i="26" s="1"/>
  <c r="B477" i="26"/>
  <c r="T477" i="26" s="1"/>
  <c r="B478" i="26"/>
  <c r="T478" i="26" s="1"/>
  <c r="B479" i="26"/>
  <c r="T479" i="26" s="1"/>
  <c r="B480" i="26"/>
  <c r="T480" i="26" s="1"/>
  <c r="B481" i="26"/>
  <c r="T481" i="26" s="1"/>
  <c r="B482" i="26"/>
  <c r="T482" i="26" s="1"/>
  <c r="B483" i="26"/>
  <c r="T483" i="26" s="1"/>
  <c r="B484" i="26"/>
  <c r="T484" i="26" s="1"/>
  <c r="B485" i="26"/>
  <c r="T485" i="26" s="1"/>
  <c r="B486" i="26"/>
  <c r="T486" i="26" s="1"/>
  <c r="B487" i="26"/>
  <c r="T487" i="26" s="1"/>
  <c r="B488" i="26"/>
  <c r="T488" i="26" s="1"/>
  <c r="B489" i="26"/>
  <c r="T489" i="26" s="1"/>
  <c r="B490" i="26"/>
  <c r="T490" i="26" s="1"/>
  <c r="B491" i="26"/>
  <c r="T491" i="26" s="1"/>
  <c r="B492" i="26"/>
  <c r="T492" i="26" s="1"/>
  <c r="B493" i="26"/>
  <c r="T493" i="26" s="1"/>
  <c r="B494" i="26"/>
  <c r="T494" i="26" s="1"/>
  <c r="B495" i="26"/>
  <c r="T495" i="26" s="1"/>
  <c r="B496" i="26"/>
  <c r="T496" i="26" s="1"/>
  <c r="B497" i="26"/>
  <c r="T497" i="26" s="1"/>
  <c r="B498" i="26"/>
  <c r="T498" i="26" s="1"/>
  <c r="B499" i="26"/>
  <c r="T499" i="26" s="1"/>
  <c r="B500" i="26"/>
  <c r="T500" i="26" s="1"/>
  <c r="B501" i="26"/>
  <c r="T501" i="26" s="1"/>
  <c r="B502" i="26"/>
  <c r="T502" i="26" s="1"/>
  <c r="B503" i="26"/>
  <c r="T503" i="26" s="1"/>
  <c r="B504" i="26"/>
  <c r="T504" i="26" s="1"/>
  <c r="B505" i="26"/>
  <c r="T505" i="26" s="1"/>
  <c r="B506" i="26"/>
  <c r="T506" i="26" s="1"/>
  <c r="B507" i="26"/>
  <c r="T507" i="26" s="1"/>
  <c r="B508" i="26"/>
  <c r="T508" i="26" s="1"/>
  <c r="B509" i="26"/>
  <c r="T509" i="26" s="1"/>
  <c r="B510" i="26"/>
  <c r="T510" i="26" s="1"/>
  <c r="B511" i="26"/>
  <c r="T511" i="26" s="1"/>
  <c r="B512" i="26"/>
  <c r="T512" i="26" s="1"/>
  <c r="B513" i="26"/>
  <c r="T513" i="26" s="1"/>
  <c r="B514" i="26"/>
  <c r="T514" i="26" s="1"/>
  <c r="B515" i="26"/>
  <c r="T515" i="26" s="1"/>
  <c r="B516" i="26"/>
  <c r="T516" i="26" s="1"/>
  <c r="B517" i="26"/>
  <c r="T517" i="26" s="1"/>
  <c r="B518" i="26"/>
  <c r="T518" i="26" s="1"/>
  <c r="B519" i="26"/>
  <c r="T519" i="26" s="1"/>
  <c r="B520" i="26"/>
  <c r="T520" i="26" s="1"/>
  <c r="B521" i="26"/>
  <c r="T521" i="26" s="1"/>
  <c r="B522" i="26"/>
  <c r="T522" i="26" s="1"/>
  <c r="B523" i="26"/>
  <c r="T523" i="26" s="1"/>
  <c r="B524" i="26"/>
  <c r="T524" i="26" s="1"/>
  <c r="B525" i="26"/>
  <c r="T525" i="26" s="1"/>
  <c r="B526" i="26"/>
  <c r="T526" i="26" s="1"/>
  <c r="B527" i="26"/>
  <c r="T527" i="26" s="1"/>
  <c r="B528" i="26"/>
  <c r="T528" i="26" s="1"/>
  <c r="B529" i="26"/>
  <c r="T529" i="26" s="1"/>
  <c r="B530" i="26"/>
  <c r="T530" i="26" s="1"/>
  <c r="B531" i="26"/>
  <c r="T531" i="26" s="1"/>
  <c r="B532" i="26"/>
  <c r="T532" i="26" s="1"/>
  <c r="B533" i="26"/>
  <c r="T533" i="26" s="1"/>
  <c r="B534" i="26"/>
  <c r="T534" i="26" s="1"/>
  <c r="B535" i="26"/>
  <c r="T535" i="26" s="1"/>
  <c r="B536" i="26"/>
  <c r="T536" i="26" s="1"/>
  <c r="B537" i="26"/>
  <c r="T537" i="26" s="1"/>
  <c r="B538" i="26"/>
  <c r="T538" i="26" s="1"/>
  <c r="B539" i="26"/>
  <c r="T539" i="26" s="1"/>
  <c r="B540" i="26"/>
  <c r="T540" i="26" s="1"/>
  <c r="B541" i="26"/>
  <c r="T541" i="26" s="1"/>
  <c r="B542" i="26"/>
  <c r="T542" i="26" s="1"/>
  <c r="B543" i="26"/>
  <c r="T543" i="26" s="1"/>
  <c r="B544" i="26"/>
  <c r="T544" i="26" s="1"/>
  <c r="B545" i="26"/>
  <c r="T545" i="26" s="1"/>
  <c r="B546" i="26"/>
  <c r="T546" i="26" s="1"/>
  <c r="B547" i="26"/>
  <c r="T547" i="26" s="1"/>
  <c r="B548" i="26"/>
  <c r="T548" i="26" s="1"/>
  <c r="B549" i="26"/>
  <c r="T549" i="26" s="1"/>
  <c r="B550" i="26"/>
  <c r="T550" i="26" s="1"/>
  <c r="B551" i="26"/>
  <c r="T551" i="26" s="1"/>
  <c r="B552" i="26"/>
  <c r="T552" i="26" s="1"/>
  <c r="B553" i="26"/>
  <c r="T553" i="26" s="1"/>
  <c r="B554" i="26"/>
  <c r="T554" i="26" s="1"/>
  <c r="B555" i="26"/>
  <c r="T555" i="26" s="1"/>
  <c r="B556" i="26"/>
  <c r="T556" i="26" s="1"/>
  <c r="B557" i="26"/>
  <c r="T557" i="26" s="1"/>
  <c r="B558" i="26"/>
  <c r="T558" i="26" s="1"/>
  <c r="B559" i="26"/>
  <c r="T559" i="26" s="1"/>
  <c r="B560" i="26"/>
  <c r="T560" i="26" s="1"/>
  <c r="B561" i="26"/>
  <c r="T561" i="26" s="1"/>
  <c r="B562" i="26"/>
  <c r="T562" i="26" s="1"/>
  <c r="B563" i="26"/>
  <c r="T563" i="26" s="1"/>
  <c r="B564" i="26"/>
  <c r="T564" i="26" s="1"/>
  <c r="B565" i="26"/>
  <c r="T565" i="26" s="1"/>
  <c r="B566" i="26"/>
  <c r="T566" i="26" s="1"/>
  <c r="B567" i="26"/>
  <c r="T567" i="26" s="1"/>
  <c r="B568" i="26"/>
  <c r="T568" i="26" s="1"/>
  <c r="B569" i="26"/>
  <c r="T569" i="26" s="1"/>
  <c r="B570" i="26"/>
  <c r="T570" i="26" s="1"/>
  <c r="B571" i="26"/>
  <c r="T571" i="26" s="1"/>
  <c r="B572" i="26"/>
  <c r="T572" i="26" s="1"/>
  <c r="B573" i="26"/>
  <c r="T573" i="26" s="1"/>
  <c r="B574" i="26"/>
  <c r="T574" i="26" s="1"/>
  <c r="B575" i="26"/>
  <c r="T575" i="26" s="1"/>
  <c r="B576" i="26"/>
  <c r="T576" i="26" s="1"/>
  <c r="B577" i="26"/>
  <c r="T577" i="26" s="1"/>
  <c r="B578" i="26"/>
  <c r="T578" i="26" s="1"/>
  <c r="B579" i="26"/>
  <c r="T579" i="26" s="1"/>
  <c r="B580" i="26"/>
  <c r="T580" i="26" s="1"/>
  <c r="B581" i="26"/>
  <c r="T581" i="26" s="1"/>
  <c r="B582" i="26"/>
  <c r="T582" i="26" s="1"/>
  <c r="B583" i="26"/>
  <c r="T583" i="26" s="1"/>
  <c r="B584" i="26"/>
  <c r="T584" i="26" s="1"/>
  <c r="B585" i="26"/>
  <c r="T585" i="26" s="1"/>
  <c r="B586" i="26"/>
  <c r="T586" i="26" s="1"/>
  <c r="B587" i="26"/>
  <c r="T587" i="26" s="1"/>
  <c r="B588" i="26"/>
  <c r="T588" i="26" s="1"/>
  <c r="B589" i="26"/>
  <c r="T589" i="26" s="1"/>
  <c r="B590" i="26"/>
  <c r="T590" i="26" s="1"/>
  <c r="B591" i="26"/>
  <c r="T591" i="26" s="1"/>
  <c r="B592" i="26"/>
  <c r="T592" i="26" s="1"/>
  <c r="B593" i="26"/>
  <c r="T593" i="26" s="1"/>
  <c r="B594" i="26"/>
  <c r="T594" i="26" s="1"/>
  <c r="B595" i="26"/>
  <c r="T595" i="26" s="1"/>
  <c r="B596" i="26"/>
  <c r="T596" i="26" s="1"/>
  <c r="B597" i="26"/>
  <c r="T597" i="26" s="1"/>
  <c r="B598" i="26"/>
  <c r="T598" i="26" s="1"/>
  <c r="B599" i="26"/>
  <c r="T599" i="26" s="1"/>
  <c r="B600" i="26"/>
  <c r="T600" i="26" s="1"/>
  <c r="B601" i="26"/>
  <c r="T601" i="26" s="1"/>
  <c r="B602" i="26"/>
  <c r="T602" i="26" s="1"/>
  <c r="B603" i="26"/>
  <c r="T603" i="26" s="1"/>
  <c r="B604" i="26"/>
  <c r="T604" i="26" s="1"/>
  <c r="B605" i="26"/>
  <c r="T605" i="26" s="1"/>
  <c r="B606" i="26"/>
  <c r="T606" i="26" s="1"/>
  <c r="B607" i="26"/>
  <c r="T607" i="26" s="1"/>
  <c r="B608" i="26"/>
  <c r="T608" i="26" s="1"/>
  <c r="B609" i="26"/>
  <c r="T609" i="26" s="1"/>
  <c r="B610" i="26"/>
  <c r="T610" i="26" s="1"/>
  <c r="B611" i="26"/>
  <c r="T611" i="26" s="1"/>
  <c r="B612" i="26"/>
  <c r="T612" i="26" s="1"/>
  <c r="B613" i="26"/>
  <c r="T613" i="26" s="1"/>
  <c r="B614" i="26"/>
  <c r="T614" i="26" s="1"/>
  <c r="B615" i="26"/>
  <c r="T615" i="26" s="1"/>
  <c r="B616" i="26"/>
  <c r="T616" i="26" s="1"/>
  <c r="B617" i="26"/>
  <c r="T617" i="26" s="1"/>
  <c r="B618" i="26"/>
  <c r="T618" i="26" s="1"/>
  <c r="B619" i="26"/>
  <c r="T619" i="26" s="1"/>
  <c r="B620" i="26"/>
  <c r="T620" i="26" s="1"/>
  <c r="B621" i="26"/>
  <c r="T621" i="26" s="1"/>
  <c r="B622" i="26"/>
  <c r="T622" i="26" s="1"/>
  <c r="B623" i="26"/>
  <c r="T623" i="26" s="1"/>
  <c r="B624" i="26"/>
  <c r="T624" i="26" s="1"/>
  <c r="B625" i="26"/>
  <c r="T625" i="26" s="1"/>
  <c r="B626" i="26"/>
  <c r="T626" i="26" s="1"/>
  <c r="B627" i="26"/>
  <c r="T627" i="26" s="1"/>
  <c r="B628" i="26"/>
  <c r="T628" i="26" s="1"/>
  <c r="B629" i="26"/>
  <c r="T629" i="26" s="1"/>
  <c r="B630" i="26"/>
  <c r="T630" i="26" s="1"/>
  <c r="B631" i="26"/>
  <c r="T631" i="26" s="1"/>
  <c r="B632" i="26"/>
  <c r="T632" i="26" s="1"/>
  <c r="B633" i="26"/>
  <c r="T633" i="26" s="1"/>
  <c r="B634" i="26"/>
  <c r="T634" i="26" s="1"/>
  <c r="B635" i="26"/>
  <c r="T635" i="26" s="1"/>
  <c r="B636" i="26"/>
  <c r="T636" i="26" s="1"/>
  <c r="B637" i="26"/>
  <c r="T637" i="26" s="1"/>
  <c r="B638" i="26"/>
  <c r="T638" i="26" s="1"/>
  <c r="B639" i="26"/>
  <c r="T639" i="26" s="1"/>
  <c r="B640" i="26"/>
  <c r="T640" i="26" s="1"/>
  <c r="B641" i="26"/>
  <c r="T641" i="26" s="1"/>
  <c r="B642" i="26"/>
  <c r="T642" i="26" s="1"/>
  <c r="B643" i="26"/>
  <c r="T643" i="26" s="1"/>
  <c r="B644" i="26"/>
  <c r="T644" i="26" s="1"/>
  <c r="B645" i="26"/>
  <c r="T645" i="26" s="1"/>
  <c r="B646" i="26"/>
  <c r="T646" i="26" s="1"/>
  <c r="B647" i="26"/>
  <c r="T647" i="26" s="1"/>
  <c r="B648" i="26"/>
  <c r="T648" i="26" s="1"/>
  <c r="B649" i="26"/>
  <c r="T649" i="26" s="1"/>
  <c r="B650" i="26"/>
  <c r="T650" i="26" s="1"/>
  <c r="S1" i="26" l="1"/>
  <c r="K41" i="26"/>
  <c r="K9" i="26"/>
  <c r="K47" i="26"/>
  <c r="K39" i="26"/>
  <c r="K46" i="26"/>
  <c r="K173" i="26"/>
  <c r="K165" i="26"/>
  <c r="K157" i="26"/>
  <c r="K149" i="26"/>
  <c r="K141" i="26"/>
  <c r="K133" i="26"/>
  <c r="K125" i="26"/>
  <c r="K117" i="26"/>
  <c r="K109" i="26"/>
  <c r="K101" i="26"/>
  <c r="K93" i="26"/>
  <c r="K85" i="26"/>
  <c r="K77" i="26"/>
  <c r="K69" i="26"/>
  <c r="K61" i="26"/>
  <c r="K53" i="26"/>
  <c r="K45" i="26"/>
  <c r="K37" i="26"/>
  <c r="K29" i="26"/>
  <c r="K21" i="26"/>
  <c r="K13" i="26"/>
  <c r="K5" i="26"/>
  <c r="N478" i="26"/>
  <c r="N644" i="26"/>
  <c r="N636" i="26"/>
  <c r="N628" i="26"/>
  <c r="N620" i="26"/>
  <c r="N612" i="26"/>
  <c r="N604" i="26"/>
  <c r="N596" i="26"/>
  <c r="N588" i="26"/>
  <c r="N580" i="26"/>
  <c r="N572" i="26"/>
  <c r="N564" i="26"/>
  <c r="N556" i="26"/>
  <c r="N548" i="26"/>
  <c r="N540" i="26"/>
  <c r="N532" i="26"/>
  <c r="N524" i="26"/>
  <c r="N516" i="26"/>
  <c r="N508" i="26"/>
  <c r="N500" i="26"/>
  <c r="N492" i="26"/>
  <c r="N484" i="26"/>
  <c r="N476" i="26"/>
  <c r="N468" i="26"/>
  <c r="N460" i="26"/>
  <c r="N452" i="26"/>
  <c r="N444" i="26"/>
  <c r="N436" i="26"/>
  <c r="N428" i="26"/>
  <c r="N420" i="26"/>
  <c r="N412" i="26"/>
  <c r="N404" i="26"/>
  <c r="N396" i="26"/>
  <c r="N388" i="26"/>
  <c r="N380" i="26"/>
  <c r="N372" i="26"/>
  <c r="N364" i="26"/>
  <c r="N356" i="26"/>
  <c r="N348" i="26"/>
  <c r="N340" i="26"/>
  <c r="N332" i="26"/>
  <c r="N324" i="26"/>
  <c r="N316" i="26"/>
  <c r="N308" i="26"/>
  <c r="N300" i="26"/>
  <c r="N292" i="26"/>
  <c r="N284" i="26"/>
  <c r="N276" i="26"/>
  <c r="N268" i="26"/>
  <c r="N260" i="26"/>
  <c r="N252" i="26"/>
  <c r="I648" i="26"/>
  <c r="K648" i="26" s="1"/>
  <c r="I640" i="26"/>
  <c r="K640" i="26" s="1"/>
  <c r="I632" i="26"/>
  <c r="K632" i="26" s="1"/>
  <c r="I624" i="26"/>
  <c r="K624" i="26" s="1"/>
  <c r="I616" i="26"/>
  <c r="K616" i="26" s="1"/>
  <c r="I608" i="26"/>
  <c r="K608" i="26" s="1"/>
  <c r="I600" i="26"/>
  <c r="K600" i="26" s="1"/>
  <c r="I592" i="26"/>
  <c r="K592" i="26" s="1"/>
  <c r="I584" i="26"/>
  <c r="K584" i="26" s="1"/>
  <c r="I576" i="26"/>
  <c r="K576" i="26" s="1"/>
  <c r="I568" i="26"/>
  <c r="K568" i="26" s="1"/>
  <c r="I560" i="26"/>
  <c r="K560" i="26" s="1"/>
  <c r="I552" i="26"/>
  <c r="K552" i="26" s="1"/>
  <c r="I544" i="26"/>
  <c r="K544" i="26" s="1"/>
  <c r="I536" i="26"/>
  <c r="K536" i="26" s="1"/>
  <c r="I528" i="26"/>
  <c r="K528" i="26" s="1"/>
  <c r="I520" i="26"/>
  <c r="K520" i="26" s="1"/>
  <c r="I512" i="26"/>
  <c r="K512" i="26" s="1"/>
  <c r="I504" i="26"/>
  <c r="K504" i="26" s="1"/>
  <c r="I496" i="26"/>
  <c r="K496" i="26" s="1"/>
  <c r="I488" i="26"/>
  <c r="K488" i="26" s="1"/>
  <c r="I480" i="26"/>
  <c r="K480" i="26" s="1"/>
  <c r="I472" i="26"/>
  <c r="K472" i="26" s="1"/>
  <c r="I464" i="26"/>
  <c r="K464" i="26" s="1"/>
  <c r="I456" i="26"/>
  <c r="K456" i="26" s="1"/>
  <c r="I448" i="26"/>
  <c r="K448" i="26" s="1"/>
  <c r="I440" i="26"/>
  <c r="K440" i="26" s="1"/>
  <c r="I432" i="26"/>
  <c r="K432" i="26" s="1"/>
  <c r="I424" i="26"/>
  <c r="K424" i="26" s="1"/>
  <c r="I416" i="26"/>
  <c r="K416" i="26" s="1"/>
  <c r="I408" i="26"/>
  <c r="K408" i="26" s="1"/>
  <c r="I400" i="26"/>
  <c r="K400" i="26" s="1"/>
  <c r="I392" i="26"/>
  <c r="K392" i="26" s="1"/>
  <c r="I384" i="26"/>
  <c r="K384" i="26" s="1"/>
  <c r="I376" i="26"/>
  <c r="K376" i="26" s="1"/>
  <c r="I368" i="26"/>
  <c r="K368" i="26" s="1"/>
  <c r="I360" i="26"/>
  <c r="K360" i="26" s="1"/>
  <c r="I352" i="26"/>
  <c r="K352" i="26" s="1"/>
  <c r="I344" i="26"/>
  <c r="K344" i="26" s="1"/>
  <c r="I336" i="26"/>
  <c r="K336" i="26" s="1"/>
  <c r="I328" i="26"/>
  <c r="K328" i="26" s="1"/>
  <c r="I320" i="26"/>
  <c r="K320" i="26" s="1"/>
  <c r="I312" i="26"/>
  <c r="K312" i="26" s="1"/>
  <c r="I304" i="26"/>
  <c r="K304" i="26" s="1"/>
  <c r="I296" i="26"/>
  <c r="K296" i="26" s="1"/>
  <c r="I288" i="26"/>
  <c r="K288" i="26" s="1"/>
  <c r="I280" i="26"/>
  <c r="K280" i="26" s="1"/>
  <c r="I272" i="26"/>
  <c r="K272" i="26" s="1"/>
  <c r="I264" i="26"/>
  <c r="K264" i="26" s="1"/>
  <c r="I256" i="26"/>
  <c r="K256" i="26" s="1"/>
  <c r="I248" i="26"/>
  <c r="K248" i="26" s="1"/>
  <c r="I240" i="26"/>
  <c r="K240" i="26" s="1"/>
  <c r="I232" i="26"/>
  <c r="K232" i="26" s="1"/>
  <c r="I224" i="26"/>
  <c r="K224" i="26" s="1"/>
  <c r="I216" i="26"/>
  <c r="K216" i="26" s="1"/>
  <c r="N646" i="26"/>
  <c r="N606" i="26"/>
  <c r="N558" i="26"/>
  <c r="N518" i="26"/>
  <c r="N462" i="26"/>
  <c r="N406" i="26"/>
  <c r="N358" i="26"/>
  <c r="N318" i="26"/>
  <c r="N278" i="26"/>
  <c r="I650" i="26"/>
  <c r="K650" i="26" s="1"/>
  <c r="I538" i="26"/>
  <c r="K538" i="26" s="1"/>
  <c r="N643" i="26"/>
  <c r="N635" i="26"/>
  <c r="N627" i="26"/>
  <c r="N619" i="26"/>
  <c r="N611" i="26"/>
  <c r="N603" i="26"/>
  <c r="N595" i="26"/>
  <c r="N587" i="26"/>
  <c r="N579" i="26"/>
  <c r="N571" i="26"/>
  <c r="N563" i="26"/>
  <c r="N555" i="26"/>
  <c r="N547" i="26"/>
  <c r="N539" i="26"/>
  <c r="N531" i="26"/>
  <c r="N523" i="26"/>
  <c r="N515" i="26"/>
  <c r="N507" i="26"/>
  <c r="N499" i="26"/>
  <c r="N491" i="26"/>
  <c r="N483" i="26"/>
  <c r="N475" i="26"/>
  <c r="N467" i="26"/>
  <c r="N459" i="26"/>
  <c r="N451" i="26"/>
  <c r="N443" i="26"/>
  <c r="N435" i="26"/>
  <c r="N427" i="26"/>
  <c r="N419" i="26"/>
  <c r="N411" i="26"/>
  <c r="N403" i="26"/>
  <c r="N395" i="26"/>
  <c r="N387" i="26"/>
  <c r="N379" i="26"/>
  <c r="N371" i="26"/>
  <c r="N363" i="26"/>
  <c r="N355" i="26"/>
  <c r="N347" i="26"/>
  <c r="N339" i="26"/>
  <c r="N331" i="26"/>
  <c r="N323" i="26"/>
  <c r="N315" i="26"/>
  <c r="N307" i="26"/>
  <c r="N299" i="26"/>
  <c r="N291" i="26"/>
  <c r="N283" i="26"/>
  <c r="N275" i="26"/>
  <c r="N267" i="26"/>
  <c r="N259" i="26"/>
  <c r="N251" i="26"/>
  <c r="I647" i="26"/>
  <c r="K647" i="26" s="1"/>
  <c r="I639" i="26"/>
  <c r="K639" i="26" s="1"/>
  <c r="I631" i="26"/>
  <c r="K631" i="26" s="1"/>
  <c r="I623" i="26"/>
  <c r="K623" i="26" s="1"/>
  <c r="I615" i="26"/>
  <c r="K615" i="26" s="1"/>
  <c r="I607" i="26"/>
  <c r="K607" i="26" s="1"/>
  <c r="I599" i="26"/>
  <c r="K599" i="26" s="1"/>
  <c r="I591" i="26"/>
  <c r="K591" i="26" s="1"/>
  <c r="I583" i="26"/>
  <c r="K583" i="26" s="1"/>
  <c r="I575" i="26"/>
  <c r="K575" i="26" s="1"/>
  <c r="I567" i="26"/>
  <c r="K567" i="26" s="1"/>
  <c r="I559" i="26"/>
  <c r="K559" i="26" s="1"/>
  <c r="I551" i="26"/>
  <c r="K551" i="26" s="1"/>
  <c r="I543" i="26"/>
  <c r="K543" i="26" s="1"/>
  <c r="I535" i="26"/>
  <c r="K535" i="26" s="1"/>
  <c r="I527" i="26"/>
  <c r="K527" i="26" s="1"/>
  <c r="I519" i="26"/>
  <c r="K519" i="26" s="1"/>
  <c r="I511" i="26"/>
  <c r="K511" i="26" s="1"/>
  <c r="I503" i="26"/>
  <c r="K503" i="26" s="1"/>
  <c r="I495" i="26"/>
  <c r="K495" i="26" s="1"/>
  <c r="I487" i="26"/>
  <c r="K487" i="26" s="1"/>
  <c r="I479" i="26"/>
  <c r="K479" i="26" s="1"/>
  <c r="I471" i="26"/>
  <c r="K471" i="26" s="1"/>
  <c r="I463" i="26"/>
  <c r="K463" i="26" s="1"/>
  <c r="I455" i="26"/>
  <c r="K455" i="26" s="1"/>
  <c r="I447" i="26"/>
  <c r="K447" i="26" s="1"/>
  <c r="I439" i="26"/>
  <c r="K439" i="26" s="1"/>
  <c r="I431" i="26"/>
  <c r="K431" i="26" s="1"/>
  <c r="I423" i="26"/>
  <c r="K423" i="26" s="1"/>
  <c r="I415" i="26"/>
  <c r="K415" i="26" s="1"/>
  <c r="I407" i="26"/>
  <c r="K407" i="26" s="1"/>
  <c r="I399" i="26"/>
  <c r="K399" i="26" s="1"/>
  <c r="I391" i="26"/>
  <c r="K391" i="26" s="1"/>
  <c r="I383" i="26"/>
  <c r="K383" i="26" s="1"/>
  <c r="I375" i="26"/>
  <c r="K375" i="26" s="1"/>
  <c r="I367" i="26"/>
  <c r="K367" i="26" s="1"/>
  <c r="I359" i="26"/>
  <c r="K359" i="26" s="1"/>
  <c r="I351" i="26"/>
  <c r="K351" i="26" s="1"/>
  <c r="I343" i="26"/>
  <c r="K343" i="26" s="1"/>
  <c r="I335" i="26"/>
  <c r="K335" i="26" s="1"/>
  <c r="I327" i="26"/>
  <c r="K327" i="26" s="1"/>
  <c r="I319" i="26"/>
  <c r="K319" i="26" s="1"/>
  <c r="I311" i="26"/>
  <c r="K311" i="26" s="1"/>
  <c r="I303" i="26"/>
  <c r="K303" i="26" s="1"/>
  <c r="I295" i="26"/>
  <c r="K295" i="26" s="1"/>
  <c r="I287" i="26"/>
  <c r="K287" i="26" s="1"/>
  <c r="I279" i="26"/>
  <c r="K279" i="26" s="1"/>
  <c r="I271" i="26"/>
  <c r="K271" i="26" s="1"/>
  <c r="I263" i="26"/>
  <c r="K263" i="26" s="1"/>
  <c r="I255" i="26"/>
  <c r="K255" i="26" s="1"/>
  <c r="I247" i="26"/>
  <c r="K247" i="26" s="1"/>
  <c r="I239" i="26"/>
  <c r="K239" i="26" s="1"/>
  <c r="I231" i="26"/>
  <c r="K231" i="26" s="1"/>
  <c r="I223" i="26"/>
  <c r="K223" i="26" s="1"/>
  <c r="I215" i="26"/>
  <c r="K215" i="26" s="1"/>
  <c r="I207" i="26"/>
  <c r="K207" i="26" s="1"/>
  <c r="M47" i="26"/>
  <c r="N47" i="26" s="1"/>
  <c r="M39" i="26"/>
  <c r="N39" i="26" s="1"/>
  <c r="N638" i="26"/>
  <c r="N574" i="26"/>
  <c r="N510" i="26"/>
  <c r="N438" i="26"/>
  <c r="N366" i="26"/>
  <c r="N302" i="26"/>
  <c r="N650" i="26"/>
  <c r="N642" i="26"/>
  <c r="N634" i="26"/>
  <c r="N626" i="26"/>
  <c r="N618" i="26"/>
  <c r="N610" i="26"/>
  <c r="N602" i="26"/>
  <c r="N594" i="26"/>
  <c r="N586" i="26"/>
  <c r="N578" i="26"/>
  <c r="N570" i="26"/>
  <c r="N562" i="26"/>
  <c r="N554" i="26"/>
  <c r="N546" i="26"/>
  <c r="N538" i="26"/>
  <c r="N530" i="26"/>
  <c r="N522" i="26"/>
  <c r="N514" i="26"/>
  <c r="N506" i="26"/>
  <c r="N498" i="26"/>
  <c r="N490" i="26"/>
  <c r="N482" i="26"/>
  <c r="N474" i="26"/>
  <c r="N466" i="26"/>
  <c r="N458" i="26"/>
  <c r="N450" i="26"/>
  <c r="N442" i="26"/>
  <c r="N434" i="26"/>
  <c r="N426" i="26"/>
  <c r="N418" i="26"/>
  <c r="N410" i="26"/>
  <c r="N402" i="26"/>
  <c r="N394" i="26"/>
  <c r="N386" i="26"/>
  <c r="N378" i="26"/>
  <c r="N370" i="26"/>
  <c r="N362" i="26"/>
  <c r="N354" i="26"/>
  <c r="N346" i="26"/>
  <c r="N338" i="26"/>
  <c r="N330" i="26"/>
  <c r="N322" i="26"/>
  <c r="N314" i="26"/>
  <c r="N306" i="26"/>
  <c r="N298" i="26"/>
  <c r="N290" i="26"/>
  <c r="N282" i="26"/>
  <c r="N274" i="26"/>
  <c r="N266" i="26"/>
  <c r="N258" i="26"/>
  <c r="N250" i="26"/>
  <c r="I646" i="26"/>
  <c r="K646" i="26" s="1"/>
  <c r="I638" i="26"/>
  <c r="K638" i="26" s="1"/>
  <c r="I630" i="26"/>
  <c r="K630" i="26" s="1"/>
  <c r="I622" i="26"/>
  <c r="K622" i="26" s="1"/>
  <c r="I614" i="26"/>
  <c r="K614" i="26" s="1"/>
  <c r="I606" i="26"/>
  <c r="K606" i="26" s="1"/>
  <c r="I598" i="26"/>
  <c r="K598" i="26" s="1"/>
  <c r="I590" i="26"/>
  <c r="K590" i="26" s="1"/>
  <c r="I582" i="26"/>
  <c r="K582" i="26" s="1"/>
  <c r="I574" i="26"/>
  <c r="K574" i="26" s="1"/>
  <c r="I566" i="26"/>
  <c r="K566" i="26" s="1"/>
  <c r="I558" i="26"/>
  <c r="K558" i="26" s="1"/>
  <c r="I550" i="26"/>
  <c r="K550" i="26" s="1"/>
  <c r="I542" i="26"/>
  <c r="K542" i="26" s="1"/>
  <c r="I534" i="26"/>
  <c r="K534" i="26" s="1"/>
  <c r="I526" i="26"/>
  <c r="K526" i="26" s="1"/>
  <c r="I518" i="26"/>
  <c r="K518" i="26" s="1"/>
  <c r="I510" i="26"/>
  <c r="K510" i="26" s="1"/>
  <c r="I502" i="26"/>
  <c r="K502" i="26" s="1"/>
  <c r="I494" i="26"/>
  <c r="K494" i="26" s="1"/>
  <c r="I486" i="26"/>
  <c r="K486" i="26" s="1"/>
  <c r="I478" i="26"/>
  <c r="K478" i="26" s="1"/>
  <c r="I470" i="26"/>
  <c r="K470" i="26" s="1"/>
  <c r="I462" i="26"/>
  <c r="K462" i="26" s="1"/>
  <c r="I454" i="26"/>
  <c r="K454" i="26" s="1"/>
  <c r="I446" i="26"/>
  <c r="K446" i="26" s="1"/>
  <c r="I438" i="26"/>
  <c r="K438" i="26" s="1"/>
  <c r="I430" i="26"/>
  <c r="K430" i="26" s="1"/>
  <c r="I422" i="26"/>
  <c r="K422" i="26" s="1"/>
  <c r="I414" i="26"/>
  <c r="K414" i="26" s="1"/>
  <c r="I406" i="26"/>
  <c r="K406" i="26" s="1"/>
  <c r="I398" i="26"/>
  <c r="K398" i="26" s="1"/>
  <c r="I390" i="26"/>
  <c r="K390" i="26" s="1"/>
  <c r="I382" i="26"/>
  <c r="K382" i="26" s="1"/>
  <c r="I374" i="26"/>
  <c r="K374" i="26" s="1"/>
  <c r="I366" i="26"/>
  <c r="K366" i="26" s="1"/>
  <c r="I358" i="26"/>
  <c r="K358" i="26" s="1"/>
  <c r="I350" i="26"/>
  <c r="K350" i="26" s="1"/>
  <c r="I342" i="26"/>
  <c r="K342" i="26" s="1"/>
  <c r="I334" i="26"/>
  <c r="K334" i="26" s="1"/>
  <c r="I326" i="26"/>
  <c r="K326" i="26" s="1"/>
  <c r="I318" i="26"/>
  <c r="K318" i="26" s="1"/>
  <c r="I310" i="26"/>
  <c r="K310" i="26" s="1"/>
  <c r="I302" i="26"/>
  <c r="K302" i="26" s="1"/>
  <c r="I294" i="26"/>
  <c r="K294" i="26" s="1"/>
  <c r="I286" i="26"/>
  <c r="K286" i="26" s="1"/>
  <c r="I278" i="26"/>
  <c r="K278" i="26" s="1"/>
  <c r="I270" i="26"/>
  <c r="K270" i="26" s="1"/>
  <c r="I262" i="26"/>
  <c r="K262" i="26" s="1"/>
  <c r="I254" i="26"/>
  <c r="K254" i="26" s="1"/>
  <c r="I246" i="26"/>
  <c r="K246" i="26" s="1"/>
  <c r="I238" i="26"/>
  <c r="K238" i="26" s="1"/>
  <c r="I230" i="26"/>
  <c r="K230" i="26" s="1"/>
  <c r="I222" i="26"/>
  <c r="K222" i="26" s="1"/>
  <c r="I214" i="26"/>
  <c r="K214" i="26" s="1"/>
  <c r="I206" i="26"/>
  <c r="K206" i="26" s="1"/>
  <c r="I198" i="26"/>
  <c r="K198" i="26" s="1"/>
  <c r="I190" i="26"/>
  <c r="K190" i="26" s="1"/>
  <c r="I182" i="26"/>
  <c r="K182" i="26" s="1"/>
  <c r="I174" i="26"/>
  <c r="K174" i="26" s="1"/>
  <c r="I166" i="26"/>
  <c r="K166" i="26" s="1"/>
  <c r="I158" i="26"/>
  <c r="K158" i="26" s="1"/>
  <c r="I150" i="26"/>
  <c r="K150" i="26" s="1"/>
  <c r="I142" i="26"/>
  <c r="K142" i="26" s="1"/>
  <c r="I134" i="26"/>
  <c r="K134" i="26" s="1"/>
  <c r="I126" i="26"/>
  <c r="K126" i="26" s="1"/>
  <c r="I118" i="26"/>
  <c r="K118" i="26" s="1"/>
  <c r="I110" i="26"/>
  <c r="K110" i="26" s="1"/>
  <c r="I102" i="26"/>
  <c r="K102" i="26" s="1"/>
  <c r="I94" i="26"/>
  <c r="K94" i="26" s="1"/>
  <c r="I86" i="26"/>
  <c r="K86" i="26" s="1"/>
  <c r="I78" i="26"/>
  <c r="K78" i="26" s="1"/>
  <c r="I70" i="26"/>
  <c r="K70" i="26" s="1"/>
  <c r="M46" i="26"/>
  <c r="N46" i="26" s="1"/>
  <c r="N622" i="26"/>
  <c r="N582" i="26"/>
  <c r="N534" i="26"/>
  <c r="N494" i="26"/>
  <c r="N446" i="26"/>
  <c r="N398" i="26"/>
  <c r="N350" i="26"/>
  <c r="N310" i="26"/>
  <c r="N262" i="26"/>
  <c r="I634" i="26"/>
  <c r="K634" i="26" s="1"/>
  <c r="I618" i="26"/>
  <c r="K618" i="26" s="1"/>
  <c r="I602" i="26"/>
  <c r="K602" i="26" s="1"/>
  <c r="I578" i="26"/>
  <c r="K578" i="26" s="1"/>
  <c r="I562" i="26"/>
  <c r="K562" i="26" s="1"/>
  <c r="I530" i="26"/>
  <c r="K530" i="26" s="1"/>
  <c r="I514" i="26"/>
  <c r="K514" i="26" s="1"/>
  <c r="I498" i="26"/>
  <c r="K498" i="26" s="1"/>
  <c r="I490" i="26"/>
  <c r="K490" i="26" s="1"/>
  <c r="I474" i="26"/>
  <c r="K474" i="26" s="1"/>
  <c r="I458" i="26"/>
  <c r="K458" i="26" s="1"/>
  <c r="I442" i="26"/>
  <c r="K442" i="26" s="1"/>
  <c r="I426" i="26"/>
  <c r="K426" i="26" s="1"/>
  <c r="I410" i="26"/>
  <c r="K410" i="26" s="1"/>
  <c r="I394" i="26"/>
  <c r="K394" i="26" s="1"/>
  <c r="I378" i="26"/>
  <c r="K378" i="26" s="1"/>
  <c r="I362" i="26"/>
  <c r="K362" i="26" s="1"/>
  <c r="I346" i="26"/>
  <c r="K346" i="26" s="1"/>
  <c r="I330" i="26"/>
  <c r="K330" i="26" s="1"/>
  <c r="I314" i="26"/>
  <c r="K314" i="26" s="1"/>
  <c r="I282" i="26"/>
  <c r="K282" i="26" s="1"/>
  <c r="N649" i="26"/>
  <c r="N641" i="26"/>
  <c r="N633" i="26"/>
  <c r="N625" i="26"/>
  <c r="N617" i="26"/>
  <c r="N609" i="26"/>
  <c r="N601" i="26"/>
  <c r="N593" i="26"/>
  <c r="N585" i="26"/>
  <c r="N577" i="26"/>
  <c r="N569" i="26"/>
  <c r="N561" i="26"/>
  <c r="N553" i="26"/>
  <c r="N545" i="26"/>
  <c r="N537" i="26"/>
  <c r="N529" i="26"/>
  <c r="N521" i="26"/>
  <c r="N513" i="26"/>
  <c r="N505" i="26"/>
  <c r="N497" i="26"/>
  <c r="N489" i="26"/>
  <c r="N481" i="26"/>
  <c r="N473" i="26"/>
  <c r="N465" i="26"/>
  <c r="N457" i="26"/>
  <c r="N449" i="26"/>
  <c r="N441" i="26"/>
  <c r="N433" i="26"/>
  <c r="N425" i="26"/>
  <c r="N417" i="26"/>
  <c r="N409" i="26"/>
  <c r="N401" i="26"/>
  <c r="N393" i="26"/>
  <c r="N385" i="26"/>
  <c r="N377" i="26"/>
  <c r="N369" i="26"/>
  <c r="N361" i="26"/>
  <c r="N353" i="26"/>
  <c r="N345" i="26"/>
  <c r="N337" i="26"/>
  <c r="N329" i="26"/>
  <c r="N321" i="26"/>
  <c r="N313" i="26"/>
  <c r="N305" i="26"/>
  <c r="N297" i="26"/>
  <c r="N289" i="26"/>
  <c r="N281" i="26"/>
  <c r="N273" i="26"/>
  <c r="N265" i="26"/>
  <c r="N257" i="26"/>
  <c r="I645" i="26"/>
  <c r="K645" i="26" s="1"/>
  <c r="I637" i="26"/>
  <c r="K637" i="26" s="1"/>
  <c r="I629" i="26"/>
  <c r="K629" i="26" s="1"/>
  <c r="I621" i="26"/>
  <c r="K621" i="26" s="1"/>
  <c r="I613" i="26"/>
  <c r="K613" i="26" s="1"/>
  <c r="I605" i="26"/>
  <c r="K605" i="26" s="1"/>
  <c r="I597" i="26"/>
  <c r="K597" i="26" s="1"/>
  <c r="I589" i="26"/>
  <c r="K589" i="26" s="1"/>
  <c r="I581" i="26"/>
  <c r="K581" i="26" s="1"/>
  <c r="I573" i="26"/>
  <c r="K573" i="26" s="1"/>
  <c r="I565" i="26"/>
  <c r="K565" i="26" s="1"/>
  <c r="I557" i="26"/>
  <c r="K557" i="26" s="1"/>
  <c r="I549" i="26"/>
  <c r="K549" i="26" s="1"/>
  <c r="I541" i="26"/>
  <c r="K541" i="26" s="1"/>
  <c r="I533" i="26"/>
  <c r="K533" i="26" s="1"/>
  <c r="I525" i="26"/>
  <c r="K525" i="26" s="1"/>
  <c r="I517" i="26"/>
  <c r="K517" i="26" s="1"/>
  <c r="I509" i="26"/>
  <c r="K509" i="26" s="1"/>
  <c r="I501" i="26"/>
  <c r="K501" i="26" s="1"/>
  <c r="I493" i="26"/>
  <c r="K493" i="26" s="1"/>
  <c r="I485" i="26"/>
  <c r="K485" i="26" s="1"/>
  <c r="I477" i="26"/>
  <c r="K477" i="26" s="1"/>
  <c r="I469" i="26"/>
  <c r="K469" i="26" s="1"/>
  <c r="I461" i="26"/>
  <c r="K461" i="26" s="1"/>
  <c r="I453" i="26"/>
  <c r="K453" i="26" s="1"/>
  <c r="I445" i="26"/>
  <c r="K445" i="26" s="1"/>
  <c r="I437" i="26"/>
  <c r="K437" i="26" s="1"/>
  <c r="I429" i="26"/>
  <c r="K429" i="26" s="1"/>
  <c r="I421" i="26"/>
  <c r="K421" i="26" s="1"/>
  <c r="I413" i="26"/>
  <c r="K413" i="26" s="1"/>
  <c r="I405" i="26"/>
  <c r="K405" i="26" s="1"/>
  <c r="I397" i="26"/>
  <c r="K397" i="26" s="1"/>
  <c r="I389" i="26"/>
  <c r="K389" i="26" s="1"/>
  <c r="I381" i="26"/>
  <c r="K381" i="26" s="1"/>
  <c r="I373" i="26"/>
  <c r="K373" i="26" s="1"/>
  <c r="I365" i="26"/>
  <c r="K365" i="26" s="1"/>
  <c r="I357" i="26"/>
  <c r="K357" i="26" s="1"/>
  <c r="I349" i="26"/>
  <c r="K349" i="26" s="1"/>
  <c r="I341" i="26"/>
  <c r="K341" i="26" s="1"/>
  <c r="I333" i="26"/>
  <c r="K333" i="26" s="1"/>
  <c r="I325" i="26"/>
  <c r="K325" i="26" s="1"/>
  <c r="I317" i="26"/>
  <c r="K317" i="26" s="1"/>
  <c r="I309" i="26"/>
  <c r="K309" i="26" s="1"/>
  <c r="I301" i="26"/>
  <c r="K301" i="26" s="1"/>
  <c r="I293" i="26"/>
  <c r="K293" i="26" s="1"/>
  <c r="I285" i="26"/>
  <c r="K285" i="26" s="1"/>
  <c r="I277" i="26"/>
  <c r="K277" i="26" s="1"/>
  <c r="I269" i="26"/>
  <c r="K269" i="26" s="1"/>
  <c r="I261" i="26"/>
  <c r="K261" i="26" s="1"/>
  <c r="I253" i="26"/>
  <c r="K253" i="26" s="1"/>
  <c r="I245" i="26"/>
  <c r="K245" i="26" s="1"/>
  <c r="I237" i="26"/>
  <c r="K237" i="26" s="1"/>
  <c r="I229" i="26"/>
  <c r="K229" i="26" s="1"/>
  <c r="I221" i="26"/>
  <c r="K221" i="26" s="1"/>
  <c r="I213" i="26"/>
  <c r="K213" i="26" s="1"/>
  <c r="I205" i="26"/>
  <c r="K205" i="26" s="1"/>
  <c r="I197" i="26"/>
  <c r="K197" i="26" s="1"/>
  <c r="I189" i="26"/>
  <c r="K189" i="26" s="1"/>
  <c r="M173" i="26"/>
  <c r="N173" i="26" s="1"/>
  <c r="M165" i="26"/>
  <c r="N165" i="26" s="1"/>
  <c r="M157" i="26"/>
  <c r="N157" i="26" s="1"/>
  <c r="M149" i="26"/>
  <c r="N149" i="26" s="1"/>
  <c r="M141" i="26"/>
  <c r="N141" i="26" s="1"/>
  <c r="M133" i="26"/>
  <c r="N133" i="26" s="1"/>
  <c r="M125" i="26"/>
  <c r="N125" i="26" s="1"/>
  <c r="M117" i="26"/>
  <c r="N117" i="26" s="1"/>
  <c r="M109" i="26"/>
  <c r="N109" i="26" s="1"/>
  <c r="M101" i="26"/>
  <c r="N101" i="26" s="1"/>
  <c r="M93" i="26"/>
  <c r="N93" i="26" s="1"/>
  <c r="M85" i="26"/>
  <c r="N85" i="26" s="1"/>
  <c r="M77" i="26"/>
  <c r="N77" i="26" s="1"/>
  <c r="M69" i="26"/>
  <c r="N69" i="26" s="1"/>
  <c r="M61" i="26"/>
  <c r="N61" i="26" s="1"/>
  <c r="M53" i="26"/>
  <c r="N53" i="26" s="1"/>
  <c r="M45" i="26"/>
  <c r="N45" i="26" s="1"/>
  <c r="M37" i="26"/>
  <c r="N37" i="26" s="1"/>
  <c r="M29" i="26"/>
  <c r="N29" i="26" s="1"/>
  <c r="M21" i="26"/>
  <c r="N21" i="26" s="1"/>
  <c r="M13" i="26"/>
  <c r="N13" i="26" s="1"/>
  <c r="M5" i="26"/>
  <c r="N5" i="26" s="1"/>
  <c r="N598" i="26"/>
  <c r="N542" i="26"/>
  <c r="N486" i="26"/>
  <c r="N430" i="26"/>
  <c r="N382" i="26"/>
  <c r="N326" i="26"/>
  <c r="N270" i="26"/>
  <c r="I594" i="26"/>
  <c r="K594" i="26" s="1"/>
  <c r="N648" i="26"/>
  <c r="N640" i="26"/>
  <c r="N632" i="26"/>
  <c r="N624" i="26"/>
  <c r="N616" i="26"/>
  <c r="N608" i="26"/>
  <c r="N600" i="26"/>
  <c r="N592" i="26"/>
  <c r="N584" i="26"/>
  <c r="N576" i="26"/>
  <c r="N568" i="26"/>
  <c r="N560" i="26"/>
  <c r="N552" i="26"/>
  <c r="N544" i="26"/>
  <c r="N536" i="26"/>
  <c r="N528" i="26"/>
  <c r="N520" i="26"/>
  <c r="N512" i="26"/>
  <c r="N504" i="26"/>
  <c r="N496" i="26"/>
  <c r="N488" i="26"/>
  <c r="N480" i="26"/>
  <c r="N472" i="26"/>
  <c r="N464" i="26"/>
  <c r="N456" i="26"/>
  <c r="N448" i="26"/>
  <c r="N440" i="26"/>
  <c r="N432" i="26"/>
  <c r="N424" i="26"/>
  <c r="N416" i="26"/>
  <c r="N408" i="26"/>
  <c r="N400" i="26"/>
  <c r="N392" i="26"/>
  <c r="N384" i="26"/>
  <c r="N376" i="26"/>
  <c r="N368" i="26"/>
  <c r="N360" i="26"/>
  <c r="N352" i="26"/>
  <c r="N344" i="26"/>
  <c r="N336" i="26"/>
  <c r="N328" i="26"/>
  <c r="N320" i="26"/>
  <c r="N312" i="26"/>
  <c r="N304" i="26"/>
  <c r="N296" i="26"/>
  <c r="N288" i="26"/>
  <c r="N280" i="26"/>
  <c r="N272" i="26"/>
  <c r="N264" i="26"/>
  <c r="N256" i="26"/>
  <c r="I644" i="26"/>
  <c r="K644" i="26" s="1"/>
  <c r="I636" i="26"/>
  <c r="K636" i="26" s="1"/>
  <c r="I628" i="26"/>
  <c r="K628" i="26" s="1"/>
  <c r="I620" i="26"/>
  <c r="K620" i="26" s="1"/>
  <c r="I612" i="26"/>
  <c r="K612" i="26" s="1"/>
  <c r="I604" i="26"/>
  <c r="K604" i="26" s="1"/>
  <c r="I596" i="26"/>
  <c r="K596" i="26" s="1"/>
  <c r="I588" i="26"/>
  <c r="K588" i="26" s="1"/>
  <c r="I580" i="26"/>
  <c r="K580" i="26" s="1"/>
  <c r="I572" i="26"/>
  <c r="K572" i="26" s="1"/>
  <c r="I564" i="26"/>
  <c r="K564" i="26" s="1"/>
  <c r="I556" i="26"/>
  <c r="K556" i="26" s="1"/>
  <c r="I548" i="26"/>
  <c r="K548" i="26" s="1"/>
  <c r="I540" i="26"/>
  <c r="K540" i="26" s="1"/>
  <c r="I532" i="26"/>
  <c r="K532" i="26" s="1"/>
  <c r="I524" i="26"/>
  <c r="K524" i="26" s="1"/>
  <c r="I516" i="26"/>
  <c r="K516" i="26" s="1"/>
  <c r="I508" i="26"/>
  <c r="K508" i="26" s="1"/>
  <c r="I500" i="26"/>
  <c r="K500" i="26" s="1"/>
  <c r="I492" i="26"/>
  <c r="K492" i="26" s="1"/>
  <c r="I484" i="26"/>
  <c r="K484" i="26" s="1"/>
  <c r="I476" i="26"/>
  <c r="K476" i="26" s="1"/>
  <c r="I468" i="26"/>
  <c r="K468" i="26" s="1"/>
  <c r="I460" i="26"/>
  <c r="K460" i="26" s="1"/>
  <c r="I452" i="26"/>
  <c r="K452" i="26" s="1"/>
  <c r="I444" i="26"/>
  <c r="K444" i="26" s="1"/>
  <c r="I436" i="26"/>
  <c r="K436" i="26" s="1"/>
  <c r="I428" i="26"/>
  <c r="K428" i="26" s="1"/>
  <c r="I420" i="26"/>
  <c r="K420" i="26" s="1"/>
  <c r="I412" i="26"/>
  <c r="K412" i="26" s="1"/>
  <c r="I404" i="26"/>
  <c r="K404" i="26" s="1"/>
  <c r="I396" i="26"/>
  <c r="K396" i="26" s="1"/>
  <c r="I388" i="26"/>
  <c r="K388" i="26" s="1"/>
  <c r="I380" i="26"/>
  <c r="K380" i="26" s="1"/>
  <c r="I372" i="26"/>
  <c r="K372" i="26" s="1"/>
  <c r="I364" i="26"/>
  <c r="K364" i="26" s="1"/>
  <c r="I356" i="26"/>
  <c r="K356" i="26" s="1"/>
  <c r="I348" i="26"/>
  <c r="K348" i="26" s="1"/>
  <c r="I340" i="26"/>
  <c r="K340" i="26" s="1"/>
  <c r="I332" i="26"/>
  <c r="K332" i="26" s="1"/>
  <c r="I324" i="26"/>
  <c r="K324" i="26" s="1"/>
  <c r="I316" i="26"/>
  <c r="K316" i="26" s="1"/>
  <c r="I308" i="26"/>
  <c r="K308" i="26" s="1"/>
  <c r="I300" i="26"/>
  <c r="K300" i="26" s="1"/>
  <c r="I292" i="26"/>
  <c r="K292" i="26" s="1"/>
  <c r="I284" i="26"/>
  <c r="K284" i="26" s="1"/>
  <c r="I276" i="26"/>
  <c r="K276" i="26" s="1"/>
  <c r="I268" i="26"/>
  <c r="K268" i="26" s="1"/>
  <c r="I260" i="26"/>
  <c r="K260" i="26" s="1"/>
  <c r="I252" i="26"/>
  <c r="K252" i="26" s="1"/>
  <c r="I244" i="26"/>
  <c r="K244" i="26" s="1"/>
  <c r="I236" i="26"/>
  <c r="K236" i="26" s="1"/>
  <c r="I228" i="26"/>
  <c r="K228" i="26" s="1"/>
  <c r="I220" i="26"/>
  <c r="K220" i="26" s="1"/>
  <c r="I212" i="26"/>
  <c r="K212" i="26" s="1"/>
  <c r="I204" i="26"/>
  <c r="K204" i="26" s="1"/>
  <c r="N614" i="26"/>
  <c r="N566" i="26"/>
  <c r="N526" i="26"/>
  <c r="N470" i="26"/>
  <c r="N422" i="26"/>
  <c r="N390" i="26"/>
  <c r="N342" i="26"/>
  <c r="N294" i="26"/>
  <c r="N254" i="26"/>
  <c r="I554" i="26"/>
  <c r="K554" i="26" s="1"/>
  <c r="N647" i="26"/>
  <c r="N639" i="26"/>
  <c r="N631" i="26"/>
  <c r="N623" i="26"/>
  <c r="N615" i="26"/>
  <c r="N607" i="26"/>
  <c r="N599" i="26"/>
  <c r="N591" i="26"/>
  <c r="N583" i="26"/>
  <c r="N575" i="26"/>
  <c r="N567" i="26"/>
  <c r="N559" i="26"/>
  <c r="N551" i="26"/>
  <c r="N543" i="26"/>
  <c r="N535" i="26"/>
  <c r="N527" i="26"/>
  <c r="N519" i="26"/>
  <c r="N511" i="26"/>
  <c r="N503" i="26"/>
  <c r="N495" i="26"/>
  <c r="N487" i="26"/>
  <c r="N479" i="26"/>
  <c r="N471" i="26"/>
  <c r="N463" i="26"/>
  <c r="N455" i="26"/>
  <c r="N447" i="26"/>
  <c r="N439" i="26"/>
  <c r="N431" i="26"/>
  <c r="N423" i="26"/>
  <c r="N415" i="26"/>
  <c r="N407" i="26"/>
  <c r="N399" i="26"/>
  <c r="N391" i="26"/>
  <c r="N383" i="26"/>
  <c r="N375" i="26"/>
  <c r="N367" i="26"/>
  <c r="N359" i="26"/>
  <c r="N351" i="26"/>
  <c r="N343" i="26"/>
  <c r="N335" i="26"/>
  <c r="N327" i="26"/>
  <c r="N319" i="26"/>
  <c r="N311" i="26"/>
  <c r="N303" i="26"/>
  <c r="N295" i="26"/>
  <c r="N287" i="26"/>
  <c r="N279" i="26"/>
  <c r="N271" i="26"/>
  <c r="N263" i="26"/>
  <c r="N255" i="26"/>
  <c r="I643" i="26"/>
  <c r="K643" i="26" s="1"/>
  <c r="I635" i="26"/>
  <c r="K635" i="26" s="1"/>
  <c r="I627" i="26"/>
  <c r="K627" i="26" s="1"/>
  <c r="I619" i="26"/>
  <c r="K619" i="26" s="1"/>
  <c r="I611" i="26"/>
  <c r="K611" i="26" s="1"/>
  <c r="I603" i="26"/>
  <c r="K603" i="26" s="1"/>
  <c r="I595" i="26"/>
  <c r="K595" i="26" s="1"/>
  <c r="I587" i="26"/>
  <c r="K587" i="26" s="1"/>
  <c r="I579" i="26"/>
  <c r="K579" i="26" s="1"/>
  <c r="I571" i="26"/>
  <c r="K571" i="26" s="1"/>
  <c r="I563" i="26"/>
  <c r="K563" i="26" s="1"/>
  <c r="I555" i="26"/>
  <c r="K555" i="26" s="1"/>
  <c r="I547" i="26"/>
  <c r="K547" i="26" s="1"/>
  <c r="I539" i="26"/>
  <c r="K539" i="26" s="1"/>
  <c r="I531" i="26"/>
  <c r="K531" i="26" s="1"/>
  <c r="I523" i="26"/>
  <c r="K523" i="26" s="1"/>
  <c r="I515" i="26"/>
  <c r="K515" i="26" s="1"/>
  <c r="I507" i="26"/>
  <c r="K507" i="26" s="1"/>
  <c r="I499" i="26"/>
  <c r="K499" i="26" s="1"/>
  <c r="I491" i="26"/>
  <c r="K491" i="26" s="1"/>
  <c r="I483" i="26"/>
  <c r="K483" i="26" s="1"/>
  <c r="I475" i="26"/>
  <c r="K475" i="26" s="1"/>
  <c r="I467" i="26"/>
  <c r="K467" i="26" s="1"/>
  <c r="I459" i="26"/>
  <c r="K459" i="26" s="1"/>
  <c r="I451" i="26"/>
  <c r="K451" i="26" s="1"/>
  <c r="I443" i="26"/>
  <c r="K443" i="26" s="1"/>
  <c r="I435" i="26"/>
  <c r="K435" i="26" s="1"/>
  <c r="I427" i="26"/>
  <c r="K427" i="26" s="1"/>
  <c r="I419" i="26"/>
  <c r="K419" i="26" s="1"/>
  <c r="I411" i="26"/>
  <c r="K411" i="26" s="1"/>
  <c r="I403" i="26"/>
  <c r="K403" i="26" s="1"/>
  <c r="I395" i="26"/>
  <c r="K395" i="26" s="1"/>
  <c r="I387" i="26"/>
  <c r="K387" i="26" s="1"/>
  <c r="I379" i="26"/>
  <c r="K379" i="26" s="1"/>
  <c r="I371" i="26"/>
  <c r="K371" i="26" s="1"/>
  <c r="I363" i="26"/>
  <c r="K363" i="26" s="1"/>
  <c r="I355" i="26"/>
  <c r="K355" i="26" s="1"/>
  <c r="I347" i="26"/>
  <c r="K347" i="26" s="1"/>
  <c r="I339" i="26"/>
  <c r="K339" i="26" s="1"/>
  <c r="I331" i="26"/>
  <c r="K331" i="26" s="1"/>
  <c r="I323" i="26"/>
  <c r="K323" i="26" s="1"/>
  <c r="I315" i="26"/>
  <c r="K315" i="26" s="1"/>
  <c r="I307" i="26"/>
  <c r="K307" i="26" s="1"/>
  <c r="I299" i="26"/>
  <c r="K299" i="26" s="1"/>
  <c r="I291" i="26"/>
  <c r="K291" i="26" s="1"/>
  <c r="I283" i="26"/>
  <c r="K283" i="26" s="1"/>
  <c r="I275" i="26"/>
  <c r="K275" i="26" s="1"/>
  <c r="I267" i="26"/>
  <c r="K267" i="26" s="1"/>
  <c r="I259" i="26"/>
  <c r="K259" i="26" s="1"/>
  <c r="I251" i="26"/>
  <c r="K251" i="26" s="1"/>
  <c r="I243" i="26"/>
  <c r="K243" i="26" s="1"/>
  <c r="I235" i="26"/>
  <c r="K235" i="26" s="1"/>
  <c r="I227" i="26"/>
  <c r="K227" i="26" s="1"/>
  <c r="I219" i="26"/>
  <c r="K219" i="26" s="1"/>
  <c r="I211" i="26"/>
  <c r="K211" i="26" s="1"/>
  <c r="N630" i="26"/>
  <c r="N590" i="26"/>
  <c r="N550" i="26"/>
  <c r="N502" i="26"/>
  <c r="N454" i="26"/>
  <c r="N414" i="26"/>
  <c r="N374" i="26"/>
  <c r="N334" i="26"/>
  <c r="N286" i="26"/>
  <c r="I642" i="26"/>
  <c r="K642" i="26" s="1"/>
  <c r="I626" i="26"/>
  <c r="K626" i="26" s="1"/>
  <c r="I610" i="26"/>
  <c r="K610" i="26" s="1"/>
  <c r="I586" i="26"/>
  <c r="K586" i="26" s="1"/>
  <c r="I570" i="26"/>
  <c r="K570" i="26" s="1"/>
  <c r="I546" i="26"/>
  <c r="K546" i="26" s="1"/>
  <c r="I522" i="26"/>
  <c r="K522" i="26" s="1"/>
  <c r="I506" i="26"/>
  <c r="K506" i="26" s="1"/>
  <c r="I482" i="26"/>
  <c r="K482" i="26" s="1"/>
  <c r="I466" i="26"/>
  <c r="K466" i="26" s="1"/>
  <c r="I450" i="26"/>
  <c r="K450" i="26" s="1"/>
  <c r="I434" i="26"/>
  <c r="K434" i="26" s="1"/>
  <c r="I418" i="26"/>
  <c r="K418" i="26" s="1"/>
  <c r="I402" i="26"/>
  <c r="K402" i="26" s="1"/>
  <c r="I386" i="26"/>
  <c r="K386" i="26" s="1"/>
  <c r="I370" i="26"/>
  <c r="K370" i="26" s="1"/>
  <c r="I354" i="26"/>
  <c r="K354" i="26" s="1"/>
  <c r="I338" i="26"/>
  <c r="K338" i="26" s="1"/>
  <c r="I322" i="26"/>
  <c r="K322" i="26" s="1"/>
  <c r="I306" i="26"/>
  <c r="K306" i="26" s="1"/>
  <c r="I298" i="26"/>
  <c r="K298" i="26" s="1"/>
  <c r="I290" i="26"/>
  <c r="K290" i="26" s="1"/>
  <c r="I274" i="26"/>
  <c r="K274" i="26" s="1"/>
  <c r="I266" i="26"/>
  <c r="K266" i="26" s="1"/>
  <c r="I258" i="26"/>
  <c r="K258" i="26" s="1"/>
  <c r="I250" i="26"/>
  <c r="K250" i="26" s="1"/>
  <c r="I242" i="26"/>
  <c r="K242" i="26" s="1"/>
  <c r="I234" i="26"/>
  <c r="K234" i="26" s="1"/>
  <c r="I226" i="26"/>
  <c r="K226" i="26" s="1"/>
  <c r="I218" i="26"/>
  <c r="K218" i="26" s="1"/>
  <c r="I210" i="26"/>
  <c r="K210" i="26" s="1"/>
  <c r="I202" i="26"/>
  <c r="K202" i="26" s="1"/>
  <c r="I194" i="26"/>
  <c r="K194" i="26" s="1"/>
  <c r="I186" i="26"/>
  <c r="K186" i="26" s="1"/>
  <c r="I178" i="26"/>
  <c r="K178" i="26" s="1"/>
  <c r="I170" i="26"/>
  <c r="K170" i="26" s="1"/>
  <c r="I162" i="26"/>
  <c r="K162" i="26" s="1"/>
  <c r="I154" i="26"/>
  <c r="K154" i="26" s="1"/>
  <c r="I146" i="26"/>
  <c r="K146" i="26" s="1"/>
  <c r="I138" i="26"/>
  <c r="K138" i="26" s="1"/>
  <c r="I130" i="26"/>
  <c r="K130" i="26" s="1"/>
  <c r="I122" i="26"/>
  <c r="K122" i="26" s="1"/>
  <c r="I114" i="26"/>
  <c r="K114" i="26" s="1"/>
  <c r="I106" i="26"/>
  <c r="K106" i="26" s="1"/>
  <c r="I98" i="26"/>
  <c r="K98" i="26" s="1"/>
  <c r="I90" i="26"/>
  <c r="K90" i="26" s="1"/>
  <c r="I82" i="26"/>
  <c r="K82" i="26" s="1"/>
  <c r="I74" i="26"/>
  <c r="K74" i="26" s="1"/>
  <c r="I66" i="26"/>
  <c r="K66" i="26" s="1"/>
  <c r="N645" i="26"/>
  <c r="N637" i="26"/>
  <c r="N629" i="26"/>
  <c r="N621" i="26"/>
  <c r="N613" i="26"/>
  <c r="N605" i="26"/>
  <c r="N597" i="26"/>
  <c r="N589" i="26"/>
  <c r="N581" i="26"/>
  <c r="N573" i="26"/>
  <c r="N565" i="26"/>
  <c r="N557" i="26"/>
  <c r="N549" i="26"/>
  <c r="N541" i="26"/>
  <c r="N533" i="26"/>
  <c r="N525" i="26"/>
  <c r="N517" i="26"/>
  <c r="N509" i="26"/>
  <c r="N501" i="26"/>
  <c r="N493" i="26"/>
  <c r="N485" i="26"/>
  <c r="N477" i="26"/>
  <c r="N469" i="26"/>
  <c r="N461" i="26"/>
  <c r="N453" i="26"/>
  <c r="N445" i="26"/>
  <c r="N437" i="26"/>
  <c r="N429" i="26"/>
  <c r="N421" i="26"/>
  <c r="N413" i="26"/>
  <c r="N405" i="26"/>
  <c r="N397" i="26"/>
  <c r="N389" i="26"/>
  <c r="N381" i="26"/>
  <c r="N373" i="26"/>
  <c r="N365" i="26"/>
  <c r="N357" i="26"/>
  <c r="N349" i="26"/>
  <c r="N341" i="26"/>
  <c r="N333" i="26"/>
  <c r="N325" i="26"/>
  <c r="N317" i="26"/>
  <c r="N309" i="26"/>
  <c r="N301" i="26"/>
  <c r="N293" i="26"/>
  <c r="N285" i="26"/>
  <c r="N277" i="26"/>
  <c r="N269" i="26"/>
  <c r="N261" i="26"/>
  <c r="N253" i="26"/>
  <c r="I649" i="26"/>
  <c r="K649" i="26" s="1"/>
  <c r="I641" i="26"/>
  <c r="K641" i="26" s="1"/>
  <c r="I633" i="26"/>
  <c r="K633" i="26" s="1"/>
  <c r="I625" i="26"/>
  <c r="K625" i="26" s="1"/>
  <c r="I617" i="26"/>
  <c r="K617" i="26" s="1"/>
  <c r="I609" i="26"/>
  <c r="K609" i="26" s="1"/>
  <c r="I601" i="26"/>
  <c r="K601" i="26" s="1"/>
  <c r="I593" i="26"/>
  <c r="K593" i="26" s="1"/>
  <c r="I585" i="26"/>
  <c r="K585" i="26" s="1"/>
  <c r="I577" i="26"/>
  <c r="K577" i="26" s="1"/>
  <c r="I569" i="26"/>
  <c r="K569" i="26" s="1"/>
  <c r="I561" i="26"/>
  <c r="K561" i="26" s="1"/>
  <c r="I553" i="26"/>
  <c r="K553" i="26" s="1"/>
  <c r="I545" i="26"/>
  <c r="K545" i="26" s="1"/>
  <c r="I537" i="26"/>
  <c r="K537" i="26" s="1"/>
  <c r="I529" i="26"/>
  <c r="K529" i="26" s="1"/>
  <c r="I521" i="26"/>
  <c r="K521" i="26" s="1"/>
  <c r="I513" i="26"/>
  <c r="K513" i="26" s="1"/>
  <c r="I505" i="26"/>
  <c r="K505" i="26" s="1"/>
  <c r="I497" i="26"/>
  <c r="K497" i="26" s="1"/>
  <c r="I489" i="26"/>
  <c r="K489" i="26" s="1"/>
  <c r="I481" i="26"/>
  <c r="K481" i="26" s="1"/>
  <c r="I473" i="26"/>
  <c r="K473" i="26" s="1"/>
  <c r="I465" i="26"/>
  <c r="K465" i="26" s="1"/>
  <c r="I457" i="26"/>
  <c r="K457" i="26" s="1"/>
  <c r="I449" i="26"/>
  <c r="K449" i="26" s="1"/>
  <c r="I441" i="26"/>
  <c r="K441" i="26" s="1"/>
  <c r="I433" i="26"/>
  <c r="K433" i="26" s="1"/>
  <c r="I425" i="26"/>
  <c r="K425" i="26" s="1"/>
  <c r="I417" i="26"/>
  <c r="K417" i="26" s="1"/>
  <c r="I409" i="26"/>
  <c r="K409" i="26" s="1"/>
  <c r="I401" i="26"/>
  <c r="K401" i="26" s="1"/>
  <c r="I393" i="26"/>
  <c r="K393" i="26" s="1"/>
  <c r="I385" i="26"/>
  <c r="K385" i="26" s="1"/>
  <c r="I377" i="26"/>
  <c r="K377" i="26" s="1"/>
  <c r="I369" i="26"/>
  <c r="K369" i="26" s="1"/>
  <c r="I361" i="26"/>
  <c r="K361" i="26" s="1"/>
  <c r="I353" i="26"/>
  <c r="K353" i="26" s="1"/>
  <c r="I345" i="26"/>
  <c r="K345" i="26" s="1"/>
  <c r="I337" i="26"/>
  <c r="K337" i="26" s="1"/>
  <c r="I329" i="26"/>
  <c r="K329" i="26" s="1"/>
  <c r="I321" i="26"/>
  <c r="K321" i="26" s="1"/>
  <c r="I313" i="26"/>
  <c r="K313" i="26" s="1"/>
  <c r="I305" i="26"/>
  <c r="K305" i="26" s="1"/>
  <c r="I297" i="26"/>
  <c r="K297" i="26" s="1"/>
  <c r="I289" i="26"/>
  <c r="K289" i="26" s="1"/>
  <c r="I281" i="26"/>
  <c r="K281" i="26" s="1"/>
  <c r="I273" i="26"/>
  <c r="K273" i="26" s="1"/>
  <c r="I265" i="26"/>
  <c r="K265" i="26" s="1"/>
  <c r="I257" i="26"/>
  <c r="K257" i="26" s="1"/>
  <c r="I249" i="26"/>
  <c r="K249" i="26" s="1"/>
  <c r="I241" i="26"/>
  <c r="K241" i="26" s="1"/>
  <c r="I233" i="26"/>
  <c r="K233" i="26" s="1"/>
  <c r="I225" i="26"/>
  <c r="K225" i="26" s="1"/>
  <c r="I217" i="26"/>
  <c r="K217" i="26" s="1"/>
  <c r="I209" i="26"/>
  <c r="K209" i="26" s="1"/>
  <c r="I201" i="26"/>
  <c r="K201" i="26" s="1"/>
  <c r="I193" i="26"/>
  <c r="K193" i="26" s="1"/>
  <c r="I185" i="26"/>
  <c r="K185" i="26" s="1"/>
  <c r="M41" i="26"/>
  <c r="N41" i="26" s="1"/>
  <c r="M9" i="26"/>
  <c r="N9" i="26" s="1"/>
  <c r="I52" i="26"/>
  <c r="K52" i="26" s="1"/>
  <c r="I44" i="26"/>
  <c r="K44" i="26" s="1"/>
  <c r="I36" i="26"/>
  <c r="K36" i="26" s="1"/>
  <c r="I28" i="26"/>
  <c r="K28" i="26" s="1"/>
  <c r="I20" i="26"/>
  <c r="K20" i="26" s="1"/>
  <c r="I12" i="26"/>
  <c r="K12" i="26" s="1"/>
  <c r="I4" i="26"/>
  <c r="K4" i="26" s="1"/>
  <c r="I181" i="26"/>
  <c r="K181" i="26" s="1"/>
  <c r="I35" i="26"/>
  <c r="K35" i="26" s="1"/>
  <c r="I27" i="26"/>
  <c r="K27" i="26" s="1"/>
  <c r="I19" i="26"/>
  <c r="K19" i="26" s="1"/>
  <c r="I11" i="26"/>
  <c r="K11" i="26" s="1"/>
  <c r="I3" i="26"/>
  <c r="K3" i="26" s="1"/>
  <c r="I196" i="26"/>
  <c r="K196" i="26" s="1"/>
  <c r="I188" i="26"/>
  <c r="K188" i="26" s="1"/>
  <c r="I180" i="26"/>
  <c r="K180" i="26" s="1"/>
  <c r="I172" i="26"/>
  <c r="K172" i="26" s="1"/>
  <c r="I164" i="26"/>
  <c r="K164" i="26" s="1"/>
  <c r="I156" i="26"/>
  <c r="K156" i="26" s="1"/>
  <c r="I148" i="26"/>
  <c r="K148" i="26" s="1"/>
  <c r="I140" i="26"/>
  <c r="K140" i="26" s="1"/>
  <c r="I132" i="26"/>
  <c r="K132" i="26" s="1"/>
  <c r="I124" i="26"/>
  <c r="K124" i="26" s="1"/>
  <c r="I116" i="26"/>
  <c r="K116" i="26" s="1"/>
  <c r="I108" i="26"/>
  <c r="K108" i="26" s="1"/>
  <c r="I100" i="26"/>
  <c r="K100" i="26" s="1"/>
  <c r="I92" i="26"/>
  <c r="K92" i="26" s="1"/>
  <c r="I84" i="26"/>
  <c r="K84" i="26" s="1"/>
  <c r="I76" i="26"/>
  <c r="K76" i="26" s="1"/>
  <c r="I68" i="26"/>
  <c r="K68" i="26" s="1"/>
  <c r="I60" i="26"/>
  <c r="K60" i="26" s="1"/>
  <c r="I51" i="26"/>
  <c r="K51" i="26" s="1"/>
  <c r="I42" i="26"/>
  <c r="K42" i="26" s="1"/>
  <c r="I34" i="26"/>
  <c r="K34" i="26" s="1"/>
  <c r="I26" i="26"/>
  <c r="K26" i="26" s="1"/>
  <c r="I18" i="26"/>
  <c r="K18" i="26" s="1"/>
  <c r="I10" i="26"/>
  <c r="K10" i="26" s="1"/>
  <c r="I2" i="26"/>
  <c r="K2" i="26" s="1"/>
  <c r="I203" i="26"/>
  <c r="K203" i="26" s="1"/>
  <c r="I195" i="26"/>
  <c r="K195" i="26" s="1"/>
  <c r="I187" i="26"/>
  <c r="K187" i="26" s="1"/>
  <c r="I179" i="26"/>
  <c r="K179" i="26" s="1"/>
  <c r="I171" i="26"/>
  <c r="K171" i="26" s="1"/>
  <c r="I163" i="26"/>
  <c r="K163" i="26" s="1"/>
  <c r="I155" i="26"/>
  <c r="K155" i="26" s="1"/>
  <c r="I147" i="26"/>
  <c r="K147" i="26" s="1"/>
  <c r="I139" i="26"/>
  <c r="K139" i="26" s="1"/>
  <c r="I131" i="26"/>
  <c r="K131" i="26" s="1"/>
  <c r="I123" i="26"/>
  <c r="K123" i="26" s="1"/>
  <c r="I115" i="26"/>
  <c r="K115" i="26" s="1"/>
  <c r="I107" i="26"/>
  <c r="K107" i="26" s="1"/>
  <c r="I99" i="26"/>
  <c r="K99" i="26" s="1"/>
  <c r="I91" i="26"/>
  <c r="K91" i="26" s="1"/>
  <c r="I83" i="26"/>
  <c r="K83" i="26" s="1"/>
  <c r="I75" i="26"/>
  <c r="K75" i="26" s="1"/>
  <c r="I67" i="26"/>
  <c r="K67" i="26" s="1"/>
  <c r="I59" i="26"/>
  <c r="K59" i="26" s="1"/>
  <c r="I50" i="26"/>
  <c r="K50" i="26" s="1"/>
  <c r="U41" i="26"/>
  <c r="U9" i="26"/>
  <c r="I58" i="26"/>
  <c r="K58" i="26" s="1"/>
  <c r="I49" i="26"/>
  <c r="K49" i="26" s="1"/>
  <c r="I33" i="26"/>
  <c r="K33" i="26" s="1"/>
  <c r="I48" i="26"/>
  <c r="K48" i="26" s="1"/>
  <c r="I40" i="26"/>
  <c r="K40" i="26" s="1"/>
  <c r="I32" i="26"/>
  <c r="K32" i="26" s="1"/>
  <c r="I24" i="26"/>
  <c r="K24" i="26" s="1"/>
  <c r="I16" i="26"/>
  <c r="K16" i="26" s="1"/>
  <c r="I8" i="26"/>
  <c r="K8" i="26" s="1"/>
  <c r="I177" i="26"/>
  <c r="K177" i="26" s="1"/>
  <c r="I169" i="26"/>
  <c r="K169" i="26" s="1"/>
  <c r="I161" i="26"/>
  <c r="K161" i="26" s="1"/>
  <c r="I153" i="26"/>
  <c r="K153" i="26" s="1"/>
  <c r="I145" i="26"/>
  <c r="K145" i="26" s="1"/>
  <c r="I137" i="26"/>
  <c r="K137" i="26" s="1"/>
  <c r="I129" i="26"/>
  <c r="K129" i="26" s="1"/>
  <c r="I121" i="26"/>
  <c r="K121" i="26" s="1"/>
  <c r="I113" i="26"/>
  <c r="K113" i="26" s="1"/>
  <c r="I105" i="26"/>
  <c r="K105" i="26" s="1"/>
  <c r="I97" i="26"/>
  <c r="K97" i="26" s="1"/>
  <c r="I89" i="26"/>
  <c r="K89" i="26" s="1"/>
  <c r="I81" i="26"/>
  <c r="K81" i="26" s="1"/>
  <c r="I73" i="26"/>
  <c r="K73" i="26" s="1"/>
  <c r="I65" i="26"/>
  <c r="K65" i="26" s="1"/>
  <c r="I57" i="26"/>
  <c r="K57" i="26" s="1"/>
  <c r="U47" i="26"/>
  <c r="U39" i="26"/>
  <c r="I31" i="26"/>
  <c r="K31" i="26" s="1"/>
  <c r="I23" i="26"/>
  <c r="K23" i="26" s="1"/>
  <c r="I15" i="26"/>
  <c r="K15" i="26" s="1"/>
  <c r="I7" i="26"/>
  <c r="K7" i="26" s="1"/>
  <c r="I208" i="26"/>
  <c r="K208" i="26" s="1"/>
  <c r="I200" i="26"/>
  <c r="K200" i="26" s="1"/>
  <c r="I192" i="26"/>
  <c r="K192" i="26" s="1"/>
  <c r="I184" i="26"/>
  <c r="K184" i="26" s="1"/>
  <c r="I176" i="26"/>
  <c r="K176" i="26" s="1"/>
  <c r="I168" i="26"/>
  <c r="K168" i="26" s="1"/>
  <c r="I160" i="26"/>
  <c r="K160" i="26" s="1"/>
  <c r="I152" i="26"/>
  <c r="K152" i="26" s="1"/>
  <c r="I144" i="26"/>
  <c r="K144" i="26" s="1"/>
  <c r="I136" i="26"/>
  <c r="K136" i="26" s="1"/>
  <c r="I128" i="26"/>
  <c r="K128" i="26" s="1"/>
  <c r="I120" i="26"/>
  <c r="K120" i="26" s="1"/>
  <c r="I112" i="26"/>
  <c r="K112" i="26" s="1"/>
  <c r="I104" i="26"/>
  <c r="K104" i="26" s="1"/>
  <c r="I96" i="26"/>
  <c r="K96" i="26" s="1"/>
  <c r="I88" i="26"/>
  <c r="K88" i="26" s="1"/>
  <c r="I80" i="26"/>
  <c r="K80" i="26" s="1"/>
  <c r="I72" i="26"/>
  <c r="K72" i="26" s="1"/>
  <c r="I64" i="26"/>
  <c r="K64" i="26" s="1"/>
  <c r="I56" i="26"/>
  <c r="K56" i="26" s="1"/>
  <c r="I25" i="26"/>
  <c r="K25" i="26" s="1"/>
  <c r="U46" i="26"/>
  <c r="I38" i="26"/>
  <c r="K38" i="26" s="1"/>
  <c r="I30" i="26"/>
  <c r="K30" i="26" s="1"/>
  <c r="I22" i="26"/>
  <c r="K22" i="26" s="1"/>
  <c r="I14" i="26"/>
  <c r="K14" i="26" s="1"/>
  <c r="I6" i="26"/>
  <c r="K6" i="26" s="1"/>
  <c r="I199" i="26"/>
  <c r="K199" i="26" s="1"/>
  <c r="I191" i="26"/>
  <c r="K191" i="26" s="1"/>
  <c r="I183" i="26"/>
  <c r="K183" i="26" s="1"/>
  <c r="I175" i="26"/>
  <c r="K175" i="26" s="1"/>
  <c r="I167" i="26"/>
  <c r="K167" i="26" s="1"/>
  <c r="I159" i="26"/>
  <c r="K159" i="26" s="1"/>
  <c r="I151" i="26"/>
  <c r="K151" i="26" s="1"/>
  <c r="I143" i="26"/>
  <c r="K143" i="26" s="1"/>
  <c r="I135" i="26"/>
  <c r="K135" i="26" s="1"/>
  <c r="I127" i="26"/>
  <c r="K127" i="26" s="1"/>
  <c r="I119" i="26"/>
  <c r="K119" i="26" s="1"/>
  <c r="I111" i="26"/>
  <c r="K111" i="26" s="1"/>
  <c r="I103" i="26"/>
  <c r="K103" i="26" s="1"/>
  <c r="I95" i="26"/>
  <c r="K95" i="26" s="1"/>
  <c r="I87" i="26"/>
  <c r="K87" i="26" s="1"/>
  <c r="I79" i="26"/>
  <c r="K79" i="26" s="1"/>
  <c r="I71" i="26"/>
  <c r="K71" i="26" s="1"/>
  <c r="I63" i="26"/>
  <c r="K63" i="26" s="1"/>
  <c r="I55" i="26"/>
  <c r="K55" i="26" s="1"/>
  <c r="U173" i="26"/>
  <c r="U165" i="26"/>
  <c r="U157" i="26"/>
  <c r="U149" i="26"/>
  <c r="U141" i="26"/>
  <c r="U133" i="26"/>
  <c r="U125" i="26"/>
  <c r="U117" i="26"/>
  <c r="U109" i="26"/>
  <c r="U101" i="26"/>
  <c r="U93" i="26"/>
  <c r="U85" i="26"/>
  <c r="U77" i="26"/>
  <c r="U69" i="26"/>
  <c r="U61" i="26"/>
  <c r="U53" i="26"/>
  <c r="U45" i="26"/>
  <c r="U37" i="26"/>
  <c r="U29" i="26"/>
  <c r="U21" i="26"/>
  <c r="U13" i="26"/>
  <c r="U5" i="26"/>
  <c r="I62" i="26"/>
  <c r="K62" i="26" s="1"/>
  <c r="I54" i="26"/>
  <c r="K54" i="26" s="1"/>
  <c r="I43" i="26"/>
  <c r="K43" i="26" s="1"/>
  <c r="I17" i="26"/>
  <c r="K17" i="26" s="1"/>
  <c r="W3" i="23"/>
  <c r="V3" i="26" l="1"/>
  <c r="O85" i="26"/>
  <c r="AA85" i="26" s="1"/>
  <c r="Y3" i="26"/>
  <c r="O57" i="26"/>
  <c r="AA57" i="26" s="1"/>
  <c r="O66" i="26"/>
  <c r="AA66" i="26" s="1"/>
  <c r="O54" i="26"/>
  <c r="AA54" i="26" s="1"/>
  <c r="O71" i="26"/>
  <c r="AA71" i="26" s="1"/>
  <c r="O65" i="26"/>
  <c r="AA65" i="26" s="1"/>
  <c r="O74" i="26"/>
  <c r="AA74" i="26" s="1"/>
  <c r="O70" i="26"/>
  <c r="AA70" i="26" s="1"/>
  <c r="O79" i="26"/>
  <c r="AA79" i="26" s="1"/>
  <c r="O8" i="26"/>
  <c r="AA8" i="26" s="1"/>
  <c r="O45" i="26"/>
  <c r="AA45" i="26" s="1"/>
  <c r="O16" i="26"/>
  <c r="AA16" i="26" s="1"/>
  <c r="O77" i="26"/>
  <c r="AA77" i="26" s="1"/>
  <c r="O13" i="26"/>
  <c r="AA13" i="26" s="1"/>
  <c r="O72" i="26"/>
  <c r="AA72" i="26" s="1"/>
  <c r="O46" i="26"/>
  <c r="AA46" i="26" s="1"/>
  <c r="O51" i="26"/>
  <c r="AA51" i="26" s="1"/>
  <c r="O4" i="26"/>
  <c r="AA4" i="26" s="1"/>
  <c r="O173" i="26"/>
  <c r="AA173" i="26" s="1"/>
  <c r="O80" i="26"/>
  <c r="AA80" i="26" s="1"/>
  <c r="O62" i="26"/>
  <c r="AA62" i="26" s="1"/>
  <c r="O59" i="26"/>
  <c r="AA59" i="26" s="1"/>
  <c r="O12" i="26"/>
  <c r="AA12" i="26" s="1"/>
  <c r="O69" i="26"/>
  <c r="AA69" i="26" s="1"/>
  <c r="O115" i="26"/>
  <c r="AA115" i="26" s="1"/>
  <c r="O68" i="26"/>
  <c r="AA68" i="26" s="1"/>
  <c r="O7" i="26"/>
  <c r="AA7" i="26" s="1"/>
  <c r="O53" i="26"/>
  <c r="AA53" i="26" s="1"/>
  <c r="O10" i="26"/>
  <c r="AA10" i="26" s="1"/>
  <c r="O93" i="26"/>
  <c r="AA93" i="26" s="1"/>
  <c r="O76" i="26"/>
  <c r="AA76" i="26" s="1"/>
  <c r="O15" i="26"/>
  <c r="AA15" i="26" s="1"/>
  <c r="O251" i="26"/>
  <c r="AA251" i="26" s="1"/>
  <c r="O259" i="26"/>
  <c r="AA259" i="26" s="1"/>
  <c r="O267" i="26"/>
  <c r="AA267" i="26" s="1"/>
  <c r="O275" i="26"/>
  <c r="AA275" i="26" s="1"/>
  <c r="O283" i="26"/>
  <c r="AA283" i="26" s="1"/>
  <c r="O291" i="26"/>
  <c r="AA291" i="26" s="1"/>
  <c r="O299" i="26"/>
  <c r="AA299" i="26" s="1"/>
  <c r="O307" i="26"/>
  <c r="AA307" i="26" s="1"/>
  <c r="O315" i="26"/>
  <c r="AA315" i="26" s="1"/>
  <c r="O323" i="26"/>
  <c r="AA323" i="26" s="1"/>
  <c r="O331" i="26"/>
  <c r="AA331" i="26" s="1"/>
  <c r="O339" i="26"/>
  <c r="AA339" i="26" s="1"/>
  <c r="O347" i="26"/>
  <c r="AA347" i="26" s="1"/>
  <c r="O355" i="26"/>
  <c r="AA355" i="26" s="1"/>
  <c r="O363" i="26"/>
  <c r="AA363" i="26" s="1"/>
  <c r="O371" i="26"/>
  <c r="AA371" i="26" s="1"/>
  <c r="O379" i="26"/>
  <c r="AA379" i="26" s="1"/>
  <c r="O387" i="26"/>
  <c r="AA387" i="26" s="1"/>
  <c r="O395" i="26"/>
  <c r="AA395" i="26" s="1"/>
  <c r="O403" i="26"/>
  <c r="AA403" i="26" s="1"/>
  <c r="O411" i="26"/>
  <c r="AA411" i="26" s="1"/>
  <c r="O419" i="26"/>
  <c r="AA419" i="26" s="1"/>
  <c r="O427" i="26"/>
  <c r="AA427" i="26" s="1"/>
  <c r="O435" i="26"/>
  <c r="AA435" i="26" s="1"/>
  <c r="O443" i="26"/>
  <c r="AA443" i="26" s="1"/>
  <c r="O451" i="26"/>
  <c r="AA451" i="26" s="1"/>
  <c r="O459" i="26"/>
  <c r="AA459" i="26" s="1"/>
  <c r="O467" i="26"/>
  <c r="AA467" i="26" s="1"/>
  <c r="O475" i="26"/>
  <c r="AA475" i="26" s="1"/>
  <c r="O483" i="26"/>
  <c r="AA483" i="26" s="1"/>
  <c r="O491" i="26"/>
  <c r="AA491" i="26" s="1"/>
  <c r="O499" i="26"/>
  <c r="AA499" i="26" s="1"/>
  <c r="O507" i="26"/>
  <c r="AA507" i="26" s="1"/>
  <c r="O515" i="26"/>
  <c r="AA515" i="26" s="1"/>
  <c r="O523" i="26"/>
  <c r="AA523" i="26" s="1"/>
  <c r="O531" i="26"/>
  <c r="AA531" i="26" s="1"/>
  <c r="O539" i="26"/>
  <c r="AA539" i="26" s="1"/>
  <c r="O547" i="26"/>
  <c r="AA547" i="26" s="1"/>
  <c r="O555" i="26"/>
  <c r="AA555" i="26" s="1"/>
  <c r="O563" i="26"/>
  <c r="AA563" i="26" s="1"/>
  <c r="O571" i="26"/>
  <c r="AA571" i="26" s="1"/>
  <c r="O587" i="26"/>
  <c r="AA587" i="26" s="1"/>
  <c r="O595" i="26"/>
  <c r="AA595" i="26" s="1"/>
  <c r="O611" i="26"/>
  <c r="AA611" i="26" s="1"/>
  <c r="O619" i="26"/>
  <c r="AA619" i="26" s="1"/>
  <c r="O635" i="26"/>
  <c r="AA635" i="26" s="1"/>
  <c r="O252" i="26"/>
  <c r="AA252" i="26" s="1"/>
  <c r="O260" i="26"/>
  <c r="AA260" i="26" s="1"/>
  <c r="O268" i="26"/>
  <c r="AA268" i="26" s="1"/>
  <c r="O276" i="26"/>
  <c r="AA276" i="26" s="1"/>
  <c r="O284" i="26"/>
  <c r="AA284" i="26" s="1"/>
  <c r="O292" i="26"/>
  <c r="AA292" i="26" s="1"/>
  <c r="O300" i="26"/>
  <c r="AA300" i="26" s="1"/>
  <c r="O308" i="26"/>
  <c r="AA308" i="26" s="1"/>
  <c r="O316" i="26"/>
  <c r="AA316" i="26" s="1"/>
  <c r="O324" i="26"/>
  <c r="AA324" i="26" s="1"/>
  <c r="O332" i="26"/>
  <c r="AA332" i="26" s="1"/>
  <c r="O340" i="26"/>
  <c r="AA340" i="26" s="1"/>
  <c r="O348" i="26"/>
  <c r="AA348" i="26" s="1"/>
  <c r="O356" i="26"/>
  <c r="AA356" i="26" s="1"/>
  <c r="O364" i="26"/>
  <c r="AA364" i="26" s="1"/>
  <c r="O372" i="26"/>
  <c r="AA372" i="26" s="1"/>
  <c r="O380" i="26"/>
  <c r="AA380" i="26" s="1"/>
  <c r="O388" i="26"/>
  <c r="AA388" i="26" s="1"/>
  <c r="O396" i="26"/>
  <c r="AA396" i="26" s="1"/>
  <c r="O404" i="26"/>
  <c r="AA404" i="26" s="1"/>
  <c r="O412" i="26"/>
  <c r="AA412" i="26" s="1"/>
  <c r="O420" i="26"/>
  <c r="AA420" i="26" s="1"/>
  <c r="O428" i="26"/>
  <c r="AA428" i="26" s="1"/>
  <c r="O436" i="26"/>
  <c r="AA436" i="26" s="1"/>
  <c r="O444" i="26"/>
  <c r="AA444" i="26" s="1"/>
  <c r="O452" i="26"/>
  <c r="AA452" i="26" s="1"/>
  <c r="O460" i="26"/>
  <c r="AA460" i="26" s="1"/>
  <c r="O468" i="26"/>
  <c r="AA468" i="26" s="1"/>
  <c r="O476" i="26"/>
  <c r="AA476" i="26" s="1"/>
  <c r="O484" i="26"/>
  <c r="AA484" i="26" s="1"/>
  <c r="O492" i="26"/>
  <c r="AA492" i="26" s="1"/>
  <c r="O500" i="26"/>
  <c r="AA500" i="26" s="1"/>
  <c r="O508" i="26"/>
  <c r="AA508" i="26" s="1"/>
  <c r="O516" i="26"/>
  <c r="AA516" i="26" s="1"/>
  <c r="O524" i="26"/>
  <c r="AA524" i="26" s="1"/>
  <c r="O532" i="26"/>
  <c r="AA532" i="26" s="1"/>
  <c r="O540" i="26"/>
  <c r="AA540" i="26" s="1"/>
  <c r="O548" i="26"/>
  <c r="AA548" i="26" s="1"/>
  <c r="O556" i="26"/>
  <c r="AA556" i="26" s="1"/>
  <c r="O564" i="26"/>
  <c r="AA564" i="26" s="1"/>
  <c r="O572" i="26"/>
  <c r="AA572" i="26" s="1"/>
  <c r="O580" i="26"/>
  <c r="AA580" i="26" s="1"/>
  <c r="O588" i="26"/>
  <c r="AA588" i="26" s="1"/>
  <c r="O596" i="26"/>
  <c r="AA596" i="26" s="1"/>
  <c r="O604" i="26"/>
  <c r="AA604" i="26" s="1"/>
  <c r="O612" i="26"/>
  <c r="AA612" i="26" s="1"/>
  <c r="O620" i="26"/>
  <c r="AA620" i="26" s="1"/>
  <c r="O628" i="26"/>
  <c r="AA628" i="26" s="1"/>
  <c r="O636" i="26"/>
  <c r="AA636" i="26" s="1"/>
  <c r="O644" i="26"/>
  <c r="AA644" i="26" s="1"/>
  <c r="O565" i="26"/>
  <c r="AA565" i="26" s="1"/>
  <c r="O589" i="26"/>
  <c r="AA589" i="26" s="1"/>
  <c r="O605" i="26"/>
  <c r="AA605" i="26" s="1"/>
  <c r="O621" i="26"/>
  <c r="AA621" i="26" s="1"/>
  <c r="O253" i="26"/>
  <c r="AA253" i="26" s="1"/>
  <c r="O261" i="26"/>
  <c r="AA261" i="26" s="1"/>
  <c r="O269" i="26"/>
  <c r="AA269" i="26" s="1"/>
  <c r="O277" i="26"/>
  <c r="AA277" i="26" s="1"/>
  <c r="O285" i="26"/>
  <c r="AA285" i="26" s="1"/>
  <c r="O293" i="26"/>
  <c r="AA293" i="26" s="1"/>
  <c r="O301" i="26"/>
  <c r="AA301" i="26" s="1"/>
  <c r="O309" i="26"/>
  <c r="AA309" i="26" s="1"/>
  <c r="O317" i="26"/>
  <c r="AA317" i="26" s="1"/>
  <c r="O325" i="26"/>
  <c r="AA325" i="26" s="1"/>
  <c r="O333" i="26"/>
  <c r="AA333" i="26" s="1"/>
  <c r="O341" i="26"/>
  <c r="AA341" i="26" s="1"/>
  <c r="O349" i="26"/>
  <c r="AA349" i="26" s="1"/>
  <c r="O357" i="26"/>
  <c r="AA357" i="26" s="1"/>
  <c r="O365" i="26"/>
  <c r="AA365" i="26" s="1"/>
  <c r="O373" i="26"/>
  <c r="AA373" i="26" s="1"/>
  <c r="O381" i="26"/>
  <c r="AA381" i="26" s="1"/>
  <c r="O389" i="26"/>
  <c r="AA389" i="26" s="1"/>
  <c r="O397" i="26"/>
  <c r="AA397" i="26" s="1"/>
  <c r="O405" i="26"/>
  <c r="AA405" i="26" s="1"/>
  <c r="O413" i="26"/>
  <c r="AA413" i="26" s="1"/>
  <c r="O421" i="26"/>
  <c r="AA421" i="26" s="1"/>
  <c r="O429" i="26"/>
  <c r="AA429" i="26" s="1"/>
  <c r="O437" i="26"/>
  <c r="AA437" i="26" s="1"/>
  <c r="O445" i="26"/>
  <c r="AA445" i="26" s="1"/>
  <c r="O453" i="26"/>
  <c r="AA453" i="26" s="1"/>
  <c r="O461" i="26"/>
  <c r="AA461" i="26" s="1"/>
  <c r="O469" i="26"/>
  <c r="AA469" i="26" s="1"/>
  <c r="O477" i="26"/>
  <c r="AA477" i="26" s="1"/>
  <c r="O485" i="26"/>
  <c r="AA485" i="26" s="1"/>
  <c r="O493" i="26"/>
  <c r="AA493" i="26" s="1"/>
  <c r="O501" i="26"/>
  <c r="AA501" i="26" s="1"/>
  <c r="O509" i="26"/>
  <c r="AA509" i="26" s="1"/>
  <c r="O517" i="26"/>
  <c r="AA517" i="26" s="1"/>
  <c r="O525" i="26"/>
  <c r="AA525" i="26" s="1"/>
  <c r="O533" i="26"/>
  <c r="AA533" i="26" s="1"/>
  <c r="O541" i="26"/>
  <c r="AA541" i="26" s="1"/>
  <c r="O549" i="26"/>
  <c r="AA549" i="26" s="1"/>
  <c r="O557" i="26"/>
  <c r="AA557" i="26" s="1"/>
  <c r="O573" i="26"/>
  <c r="AA573" i="26" s="1"/>
  <c r="O581" i="26"/>
  <c r="AA581" i="26" s="1"/>
  <c r="O597" i="26"/>
  <c r="AA597" i="26" s="1"/>
  <c r="O613" i="26"/>
  <c r="AA613" i="26" s="1"/>
  <c r="O629" i="26"/>
  <c r="AA629" i="26" s="1"/>
  <c r="O254" i="26"/>
  <c r="AA254" i="26" s="1"/>
  <c r="O262" i="26"/>
  <c r="AA262" i="26" s="1"/>
  <c r="O270" i="26"/>
  <c r="AA270" i="26" s="1"/>
  <c r="O278" i="26"/>
  <c r="AA278" i="26" s="1"/>
  <c r="O286" i="26"/>
  <c r="AA286" i="26" s="1"/>
  <c r="O294" i="26"/>
  <c r="AA294" i="26" s="1"/>
  <c r="O302" i="26"/>
  <c r="AA302" i="26" s="1"/>
  <c r="O310" i="26"/>
  <c r="AA310" i="26" s="1"/>
  <c r="O318" i="26"/>
  <c r="AA318" i="26" s="1"/>
  <c r="O326" i="26"/>
  <c r="AA326" i="26" s="1"/>
  <c r="O334" i="26"/>
  <c r="AA334" i="26" s="1"/>
  <c r="O342" i="26"/>
  <c r="AA342" i="26" s="1"/>
  <c r="O350" i="26"/>
  <c r="AA350" i="26" s="1"/>
  <c r="O358" i="26"/>
  <c r="AA358" i="26" s="1"/>
  <c r="O366" i="26"/>
  <c r="AA366" i="26" s="1"/>
  <c r="O374" i="26"/>
  <c r="AA374" i="26" s="1"/>
  <c r="O382" i="26"/>
  <c r="AA382" i="26" s="1"/>
  <c r="O390" i="26"/>
  <c r="AA390" i="26" s="1"/>
  <c r="O398" i="26"/>
  <c r="AA398" i="26" s="1"/>
  <c r="O406" i="26"/>
  <c r="AA406" i="26" s="1"/>
  <c r="O414" i="26"/>
  <c r="AA414" i="26" s="1"/>
  <c r="O422" i="26"/>
  <c r="AA422" i="26" s="1"/>
  <c r="O430" i="26"/>
  <c r="AA430" i="26" s="1"/>
  <c r="O438" i="26"/>
  <c r="AA438" i="26" s="1"/>
  <c r="O446" i="26"/>
  <c r="AA446" i="26" s="1"/>
  <c r="O454" i="26"/>
  <c r="AA454" i="26" s="1"/>
  <c r="O462" i="26"/>
  <c r="AA462" i="26" s="1"/>
  <c r="O470" i="26"/>
  <c r="AA470" i="26" s="1"/>
  <c r="O478" i="26"/>
  <c r="AA478" i="26" s="1"/>
  <c r="O486" i="26"/>
  <c r="AA486" i="26" s="1"/>
  <c r="O494" i="26"/>
  <c r="AA494" i="26" s="1"/>
  <c r="O502" i="26"/>
  <c r="AA502" i="26" s="1"/>
  <c r="O510" i="26"/>
  <c r="AA510" i="26" s="1"/>
  <c r="O518" i="26"/>
  <c r="AA518" i="26" s="1"/>
  <c r="O526" i="26"/>
  <c r="AA526" i="26" s="1"/>
  <c r="O534" i="26"/>
  <c r="AA534" i="26" s="1"/>
  <c r="O542" i="26"/>
  <c r="AA542" i="26" s="1"/>
  <c r="O550" i="26"/>
  <c r="AA550" i="26" s="1"/>
  <c r="O558" i="26"/>
  <c r="AA558" i="26" s="1"/>
  <c r="O566" i="26"/>
  <c r="AA566" i="26" s="1"/>
  <c r="O574" i="26"/>
  <c r="AA574" i="26" s="1"/>
  <c r="O582" i="26"/>
  <c r="AA582" i="26" s="1"/>
  <c r="O590" i="26"/>
  <c r="AA590" i="26" s="1"/>
  <c r="O598" i="26"/>
  <c r="AA598" i="26" s="1"/>
  <c r="O606" i="26"/>
  <c r="AA606" i="26" s="1"/>
  <c r="O614" i="26"/>
  <c r="AA614" i="26" s="1"/>
  <c r="O622" i="26"/>
  <c r="AA622" i="26" s="1"/>
  <c r="O630" i="26"/>
  <c r="AA630" i="26" s="1"/>
  <c r="O638" i="26"/>
  <c r="AA638" i="26" s="1"/>
  <c r="O646" i="26"/>
  <c r="AA646" i="26" s="1"/>
  <c r="O255" i="26"/>
  <c r="AA255" i="26" s="1"/>
  <c r="O263" i="26"/>
  <c r="AA263" i="26" s="1"/>
  <c r="O271" i="26"/>
  <c r="AA271" i="26" s="1"/>
  <c r="O279" i="26"/>
  <c r="AA279" i="26" s="1"/>
  <c r="O287" i="26"/>
  <c r="AA287" i="26" s="1"/>
  <c r="O295" i="26"/>
  <c r="AA295" i="26" s="1"/>
  <c r="O303" i="26"/>
  <c r="AA303" i="26" s="1"/>
  <c r="O311" i="26"/>
  <c r="AA311" i="26" s="1"/>
  <c r="O319" i="26"/>
  <c r="AA319" i="26" s="1"/>
  <c r="O327" i="26"/>
  <c r="AA327" i="26" s="1"/>
  <c r="O335" i="26"/>
  <c r="AA335" i="26" s="1"/>
  <c r="O343" i="26"/>
  <c r="AA343" i="26" s="1"/>
  <c r="O351" i="26"/>
  <c r="AA351" i="26" s="1"/>
  <c r="O359" i="26"/>
  <c r="AA359" i="26" s="1"/>
  <c r="O367" i="26"/>
  <c r="AA367" i="26" s="1"/>
  <c r="O375" i="26"/>
  <c r="AA375" i="26" s="1"/>
  <c r="O383" i="26"/>
  <c r="AA383" i="26" s="1"/>
  <c r="O391" i="26"/>
  <c r="AA391" i="26" s="1"/>
  <c r="O399" i="26"/>
  <c r="AA399" i="26" s="1"/>
  <c r="O407" i="26"/>
  <c r="AA407" i="26" s="1"/>
  <c r="O415" i="26"/>
  <c r="AA415" i="26" s="1"/>
  <c r="O423" i="26"/>
  <c r="AA423" i="26" s="1"/>
  <c r="O431" i="26"/>
  <c r="AA431" i="26" s="1"/>
  <c r="O439" i="26"/>
  <c r="AA439" i="26" s="1"/>
  <c r="O447" i="26"/>
  <c r="AA447" i="26" s="1"/>
  <c r="O455" i="26"/>
  <c r="AA455" i="26" s="1"/>
  <c r="O463" i="26"/>
  <c r="AA463" i="26" s="1"/>
  <c r="O471" i="26"/>
  <c r="AA471" i="26" s="1"/>
  <c r="O479" i="26"/>
  <c r="AA479" i="26" s="1"/>
  <c r="O487" i="26"/>
  <c r="AA487" i="26" s="1"/>
  <c r="O495" i="26"/>
  <c r="AA495" i="26" s="1"/>
  <c r="O503" i="26"/>
  <c r="AA503" i="26" s="1"/>
  <c r="O511" i="26"/>
  <c r="AA511" i="26" s="1"/>
  <c r="O519" i="26"/>
  <c r="AA519" i="26" s="1"/>
  <c r="O527" i="26"/>
  <c r="AA527" i="26" s="1"/>
  <c r="O535" i="26"/>
  <c r="AA535" i="26" s="1"/>
  <c r="O543" i="26"/>
  <c r="AA543" i="26" s="1"/>
  <c r="O551" i="26"/>
  <c r="AA551" i="26" s="1"/>
  <c r="O559" i="26"/>
  <c r="AA559" i="26" s="1"/>
  <c r="O567" i="26"/>
  <c r="AA567" i="26" s="1"/>
  <c r="O575" i="26"/>
  <c r="AA575" i="26" s="1"/>
  <c r="O583" i="26"/>
  <c r="AA583" i="26" s="1"/>
  <c r="O591" i="26"/>
  <c r="AA591" i="26" s="1"/>
  <c r="O599" i="26"/>
  <c r="AA599" i="26" s="1"/>
  <c r="O607" i="26"/>
  <c r="AA607" i="26" s="1"/>
  <c r="O615" i="26"/>
  <c r="AA615" i="26" s="1"/>
  <c r="O623" i="26"/>
  <c r="AA623" i="26" s="1"/>
  <c r="O631" i="26"/>
  <c r="AA631" i="26" s="1"/>
  <c r="O639" i="26"/>
  <c r="AA639" i="26" s="1"/>
  <c r="O647" i="26"/>
  <c r="AA647" i="26" s="1"/>
  <c r="O256" i="26"/>
  <c r="AA256" i="26" s="1"/>
  <c r="O264" i="26"/>
  <c r="AA264" i="26" s="1"/>
  <c r="O272" i="26"/>
  <c r="AA272" i="26" s="1"/>
  <c r="O280" i="26"/>
  <c r="AA280" i="26" s="1"/>
  <c r="O288" i="26"/>
  <c r="AA288" i="26" s="1"/>
  <c r="O296" i="26"/>
  <c r="AA296" i="26" s="1"/>
  <c r="O304" i="26"/>
  <c r="AA304" i="26" s="1"/>
  <c r="O312" i="26"/>
  <c r="AA312" i="26" s="1"/>
  <c r="O320" i="26"/>
  <c r="AA320" i="26" s="1"/>
  <c r="O328" i="26"/>
  <c r="AA328" i="26" s="1"/>
  <c r="O336" i="26"/>
  <c r="AA336" i="26" s="1"/>
  <c r="O344" i="26"/>
  <c r="AA344" i="26" s="1"/>
  <c r="O352" i="26"/>
  <c r="AA352" i="26" s="1"/>
  <c r="O360" i="26"/>
  <c r="AA360" i="26" s="1"/>
  <c r="O368" i="26"/>
  <c r="AA368" i="26" s="1"/>
  <c r="O376" i="26"/>
  <c r="AA376" i="26" s="1"/>
  <c r="O384" i="26"/>
  <c r="AA384" i="26" s="1"/>
  <c r="O392" i="26"/>
  <c r="AA392" i="26" s="1"/>
  <c r="O400" i="26"/>
  <c r="AA400" i="26" s="1"/>
  <c r="O408" i="26"/>
  <c r="AA408" i="26" s="1"/>
  <c r="O416" i="26"/>
  <c r="AA416" i="26" s="1"/>
  <c r="O424" i="26"/>
  <c r="AA424" i="26" s="1"/>
  <c r="O432" i="26"/>
  <c r="AA432" i="26" s="1"/>
  <c r="O440" i="26"/>
  <c r="AA440" i="26" s="1"/>
  <c r="O448" i="26"/>
  <c r="AA448" i="26" s="1"/>
  <c r="O456" i="26"/>
  <c r="AA456" i="26" s="1"/>
  <c r="O464" i="26"/>
  <c r="AA464" i="26" s="1"/>
  <c r="O472" i="26"/>
  <c r="AA472" i="26" s="1"/>
  <c r="O480" i="26"/>
  <c r="AA480" i="26" s="1"/>
  <c r="O488" i="26"/>
  <c r="AA488" i="26" s="1"/>
  <c r="O496" i="26"/>
  <c r="AA496" i="26" s="1"/>
  <c r="O504" i="26"/>
  <c r="AA504" i="26" s="1"/>
  <c r="O512" i="26"/>
  <c r="AA512" i="26" s="1"/>
  <c r="O520" i="26"/>
  <c r="AA520" i="26" s="1"/>
  <c r="O528" i="26"/>
  <c r="AA528" i="26" s="1"/>
  <c r="O536" i="26"/>
  <c r="AA536" i="26" s="1"/>
  <c r="O544" i="26"/>
  <c r="AA544" i="26" s="1"/>
  <c r="O552" i="26"/>
  <c r="AA552" i="26" s="1"/>
  <c r="O560" i="26"/>
  <c r="AA560" i="26" s="1"/>
  <c r="O568" i="26"/>
  <c r="AA568" i="26" s="1"/>
  <c r="O576" i="26"/>
  <c r="AA576" i="26" s="1"/>
  <c r="O584" i="26"/>
  <c r="AA584" i="26" s="1"/>
  <c r="O592" i="26"/>
  <c r="AA592" i="26" s="1"/>
  <c r="O600" i="26"/>
  <c r="AA600" i="26" s="1"/>
  <c r="O608" i="26"/>
  <c r="AA608" i="26" s="1"/>
  <c r="O616" i="26"/>
  <c r="AA616" i="26" s="1"/>
  <c r="O624" i="26"/>
  <c r="AA624" i="26" s="1"/>
  <c r="O632" i="26"/>
  <c r="AA632" i="26" s="1"/>
  <c r="O640" i="26"/>
  <c r="AA640" i="26" s="1"/>
  <c r="O648" i="26"/>
  <c r="AA648" i="26" s="1"/>
  <c r="O250" i="26"/>
  <c r="AA250" i="26" s="1"/>
  <c r="O258" i="26"/>
  <c r="AA258" i="26" s="1"/>
  <c r="O266" i="26"/>
  <c r="AA266" i="26" s="1"/>
  <c r="O274" i="26"/>
  <c r="AA274" i="26" s="1"/>
  <c r="O282" i="26"/>
  <c r="AA282" i="26" s="1"/>
  <c r="O290" i="26"/>
  <c r="AA290" i="26" s="1"/>
  <c r="O298" i="26"/>
  <c r="AA298" i="26" s="1"/>
  <c r="O306" i="26"/>
  <c r="AA306" i="26" s="1"/>
  <c r="O314" i="26"/>
  <c r="AA314" i="26" s="1"/>
  <c r="O322" i="26"/>
  <c r="AA322" i="26" s="1"/>
  <c r="O330" i="26"/>
  <c r="AA330" i="26" s="1"/>
  <c r="O338" i="26"/>
  <c r="AA338" i="26" s="1"/>
  <c r="O346" i="26"/>
  <c r="AA346" i="26" s="1"/>
  <c r="O354" i="26"/>
  <c r="AA354" i="26" s="1"/>
  <c r="O362" i="26"/>
  <c r="AA362" i="26" s="1"/>
  <c r="O370" i="26"/>
  <c r="AA370" i="26" s="1"/>
  <c r="O378" i="26"/>
  <c r="AA378" i="26" s="1"/>
  <c r="O386" i="26"/>
  <c r="AA386" i="26" s="1"/>
  <c r="O394" i="26"/>
  <c r="AA394" i="26" s="1"/>
  <c r="O402" i="26"/>
  <c r="AA402" i="26" s="1"/>
  <c r="O410" i="26"/>
  <c r="AA410" i="26" s="1"/>
  <c r="O418" i="26"/>
  <c r="AA418" i="26" s="1"/>
  <c r="O426" i="26"/>
  <c r="AA426" i="26" s="1"/>
  <c r="O434" i="26"/>
  <c r="AA434" i="26" s="1"/>
  <c r="O442" i="26"/>
  <c r="AA442" i="26" s="1"/>
  <c r="O450" i="26"/>
  <c r="AA450" i="26" s="1"/>
  <c r="O458" i="26"/>
  <c r="AA458" i="26" s="1"/>
  <c r="O466" i="26"/>
  <c r="AA466" i="26" s="1"/>
  <c r="O474" i="26"/>
  <c r="AA474" i="26" s="1"/>
  <c r="O482" i="26"/>
  <c r="AA482" i="26" s="1"/>
  <c r="O490" i="26"/>
  <c r="AA490" i="26" s="1"/>
  <c r="O498" i="26"/>
  <c r="AA498" i="26" s="1"/>
  <c r="O506" i="26"/>
  <c r="AA506" i="26" s="1"/>
  <c r="O514" i="26"/>
  <c r="AA514" i="26" s="1"/>
  <c r="O522" i="26"/>
  <c r="AA522" i="26" s="1"/>
  <c r="O530" i="26"/>
  <c r="AA530" i="26" s="1"/>
  <c r="O538" i="26"/>
  <c r="AA538" i="26" s="1"/>
  <c r="O546" i="26"/>
  <c r="AA546" i="26" s="1"/>
  <c r="O554" i="26"/>
  <c r="AA554" i="26" s="1"/>
  <c r="O562" i="26"/>
  <c r="AA562" i="26" s="1"/>
  <c r="O570" i="26"/>
  <c r="AA570" i="26" s="1"/>
  <c r="O578" i="26"/>
  <c r="AA578" i="26" s="1"/>
  <c r="O586" i="26"/>
  <c r="AA586" i="26" s="1"/>
  <c r="O594" i="26"/>
  <c r="AA594" i="26" s="1"/>
  <c r="O602" i="26"/>
  <c r="AA602" i="26" s="1"/>
  <c r="O610" i="26"/>
  <c r="AA610" i="26" s="1"/>
  <c r="O618" i="26"/>
  <c r="AA618" i="26" s="1"/>
  <c r="O626" i="26"/>
  <c r="AA626" i="26" s="1"/>
  <c r="O634" i="26"/>
  <c r="AA634" i="26" s="1"/>
  <c r="O642" i="26"/>
  <c r="AA642" i="26" s="1"/>
  <c r="O650" i="26"/>
  <c r="AA650" i="26" s="1"/>
  <c r="O579" i="26"/>
  <c r="AA579" i="26" s="1"/>
  <c r="O603" i="26"/>
  <c r="AA603" i="26" s="1"/>
  <c r="O627" i="26"/>
  <c r="AA627" i="26" s="1"/>
  <c r="O265" i="26"/>
  <c r="AA265" i="26" s="1"/>
  <c r="O329" i="26"/>
  <c r="AA329" i="26" s="1"/>
  <c r="O393" i="26"/>
  <c r="AA393" i="26" s="1"/>
  <c r="O457" i="26"/>
  <c r="AA457" i="26" s="1"/>
  <c r="O521" i="26"/>
  <c r="AA521" i="26" s="1"/>
  <c r="O585" i="26"/>
  <c r="AA585" i="26" s="1"/>
  <c r="O641" i="26"/>
  <c r="AA641" i="26" s="1"/>
  <c r="O465" i="26"/>
  <c r="AA465" i="26" s="1"/>
  <c r="O593" i="26"/>
  <c r="AA593" i="26" s="1"/>
  <c r="O345" i="26"/>
  <c r="AA345" i="26" s="1"/>
  <c r="O473" i="26"/>
  <c r="AA473" i="26" s="1"/>
  <c r="O645" i="26"/>
  <c r="AA645" i="26" s="1"/>
  <c r="O417" i="26"/>
  <c r="AA417" i="26" s="1"/>
  <c r="O649" i="26"/>
  <c r="AA649" i="26" s="1"/>
  <c r="O489" i="26"/>
  <c r="AA489" i="26" s="1"/>
  <c r="O433" i="26"/>
  <c r="AA433" i="26" s="1"/>
  <c r="O505" i="26"/>
  <c r="AA505" i="26" s="1"/>
  <c r="O513" i="26"/>
  <c r="AA513" i="26" s="1"/>
  <c r="O273" i="26"/>
  <c r="AA273" i="26" s="1"/>
  <c r="O337" i="26"/>
  <c r="AA337" i="26" s="1"/>
  <c r="O401" i="26"/>
  <c r="AA401" i="26" s="1"/>
  <c r="O529" i="26"/>
  <c r="AA529" i="26" s="1"/>
  <c r="O643" i="26"/>
  <c r="AA643" i="26" s="1"/>
  <c r="O601" i="26"/>
  <c r="AA601" i="26" s="1"/>
  <c r="O289" i="26"/>
  <c r="AA289" i="26" s="1"/>
  <c r="O609" i="26"/>
  <c r="AA609" i="26" s="1"/>
  <c r="O361" i="26"/>
  <c r="AA361" i="26" s="1"/>
  <c r="O553" i="26"/>
  <c r="AA553" i="26" s="1"/>
  <c r="O637" i="26"/>
  <c r="AA637" i="26" s="1"/>
  <c r="O281" i="26"/>
  <c r="AA281" i="26" s="1"/>
  <c r="O409" i="26"/>
  <c r="AA409" i="26" s="1"/>
  <c r="O537" i="26"/>
  <c r="AA537" i="26" s="1"/>
  <c r="O353" i="26"/>
  <c r="AA353" i="26" s="1"/>
  <c r="O545" i="26"/>
  <c r="AA545" i="26" s="1"/>
  <c r="O425" i="26"/>
  <c r="AA425" i="26" s="1"/>
  <c r="O617" i="26"/>
  <c r="AA617" i="26" s="1"/>
  <c r="O625" i="26"/>
  <c r="AA625" i="26" s="1"/>
  <c r="O313" i="26"/>
  <c r="AA313" i="26" s="1"/>
  <c r="O633" i="26"/>
  <c r="AA633" i="26" s="1"/>
  <c r="O449" i="26"/>
  <c r="AA449" i="26" s="1"/>
  <c r="O481" i="26"/>
  <c r="AA481" i="26" s="1"/>
  <c r="O497" i="26"/>
  <c r="AA497" i="26" s="1"/>
  <c r="O569" i="26"/>
  <c r="AA569" i="26" s="1"/>
  <c r="O577" i="26"/>
  <c r="AA577" i="26" s="1"/>
  <c r="O297" i="26"/>
  <c r="AA297" i="26" s="1"/>
  <c r="O377" i="26"/>
  <c r="AA377" i="26" s="1"/>
  <c r="O385" i="26"/>
  <c r="AA385" i="26" s="1"/>
  <c r="O305" i="26"/>
  <c r="AA305" i="26" s="1"/>
  <c r="O369" i="26"/>
  <c r="AA369" i="26" s="1"/>
  <c r="O561" i="26"/>
  <c r="AA561" i="26" s="1"/>
  <c r="O441" i="26"/>
  <c r="AA441" i="26" s="1"/>
  <c r="O321" i="26"/>
  <c r="AA321" i="26" s="1"/>
  <c r="O257" i="26"/>
  <c r="AA257" i="26" s="1"/>
  <c r="O64" i="26"/>
  <c r="AA64" i="26" s="1"/>
  <c r="O21" i="26"/>
  <c r="AA21" i="26" s="1"/>
  <c r="O22" i="26"/>
  <c r="AA22" i="26" s="1"/>
  <c r="O49" i="26"/>
  <c r="AA49" i="26" s="1"/>
  <c r="O113" i="26"/>
  <c r="AA113" i="26" s="1"/>
  <c r="O58" i="26"/>
  <c r="AA58" i="26" s="1"/>
  <c r="O29" i="26"/>
  <c r="AA29" i="26" s="1"/>
  <c r="O30" i="26"/>
  <c r="AA30" i="26" s="1"/>
  <c r="O43" i="26"/>
  <c r="AA43" i="26" s="1"/>
  <c r="O107" i="26"/>
  <c r="AA107" i="26" s="1"/>
  <c r="O60" i="26"/>
  <c r="AA60" i="26" s="1"/>
  <c r="O37" i="26"/>
  <c r="AA37" i="26" s="1"/>
  <c r="O63" i="26"/>
  <c r="AA63" i="26" s="1"/>
  <c r="O5" i="26"/>
  <c r="AA5" i="26" s="1"/>
  <c r="O24" i="26"/>
  <c r="AA24" i="26" s="1"/>
  <c r="O88" i="26"/>
  <c r="AA88" i="26" s="1"/>
  <c r="O109" i="26"/>
  <c r="AA109" i="26" s="1"/>
  <c r="O78" i="26"/>
  <c r="AA78" i="26" s="1"/>
  <c r="O9" i="26"/>
  <c r="AA9" i="26" s="1"/>
  <c r="O73" i="26"/>
  <c r="AA73" i="26" s="1"/>
  <c r="O18" i="26"/>
  <c r="AA18" i="26" s="1"/>
  <c r="O82" i="26"/>
  <c r="AA82" i="26" s="1"/>
  <c r="O117" i="26"/>
  <c r="AA117" i="26" s="1"/>
  <c r="O86" i="26"/>
  <c r="AA86" i="26" s="1"/>
  <c r="O3" i="26"/>
  <c r="AA3" i="26" s="1"/>
  <c r="O67" i="26"/>
  <c r="AA67" i="26" s="1"/>
  <c r="O61" i="26"/>
  <c r="AA61" i="26" s="1"/>
  <c r="O20" i="26"/>
  <c r="AA20" i="26" s="1"/>
  <c r="O84" i="26"/>
  <c r="AA84" i="26" s="1"/>
  <c r="O38" i="26"/>
  <c r="AA38" i="26" s="1"/>
  <c r="O23" i="26"/>
  <c r="AA23" i="26" s="1"/>
  <c r="O87" i="26"/>
  <c r="AA87" i="26" s="1"/>
  <c r="O125" i="26"/>
  <c r="AA125" i="26" s="1"/>
  <c r="O32" i="26"/>
  <c r="AA32" i="26" s="1"/>
  <c r="O96" i="26"/>
  <c r="AA96" i="26" s="1"/>
  <c r="O141" i="26"/>
  <c r="AA141" i="26" s="1"/>
  <c r="O94" i="26"/>
  <c r="AA94" i="26" s="1"/>
  <c r="O17" i="26"/>
  <c r="AA17" i="26" s="1"/>
  <c r="O81" i="26"/>
  <c r="AA81" i="26" s="1"/>
  <c r="O26" i="26"/>
  <c r="AA26" i="26" s="1"/>
  <c r="O90" i="26"/>
  <c r="AA90" i="26" s="1"/>
  <c r="O149" i="26"/>
  <c r="AA149" i="26" s="1"/>
  <c r="O102" i="26"/>
  <c r="AA102" i="26" s="1"/>
  <c r="O11" i="26"/>
  <c r="AA11" i="26" s="1"/>
  <c r="O75" i="26"/>
  <c r="AA75" i="26" s="1"/>
  <c r="O101" i="26"/>
  <c r="AA101" i="26" s="1"/>
  <c r="O28" i="26"/>
  <c r="AA28" i="26" s="1"/>
  <c r="O92" i="26"/>
  <c r="AA92" i="26" s="1"/>
  <c r="O31" i="26"/>
  <c r="AA31" i="26" s="1"/>
  <c r="O95" i="26"/>
  <c r="AA95" i="26" s="1"/>
  <c r="O157" i="26"/>
  <c r="AA157" i="26" s="1"/>
  <c r="O40" i="26"/>
  <c r="AA40" i="26" s="1"/>
  <c r="O104" i="26"/>
  <c r="AA104" i="26" s="1"/>
  <c r="O110" i="26"/>
  <c r="AA110" i="26" s="1"/>
  <c r="O25" i="26"/>
  <c r="AA25" i="26" s="1"/>
  <c r="O89" i="26"/>
  <c r="AA89" i="26" s="1"/>
  <c r="O34" i="26"/>
  <c r="AA34" i="26" s="1"/>
  <c r="O98" i="26"/>
  <c r="AA98" i="26" s="1"/>
  <c r="O19" i="26"/>
  <c r="AA19" i="26" s="1"/>
  <c r="O83" i="26"/>
  <c r="AA83" i="26" s="1"/>
  <c r="O133" i="26"/>
  <c r="AA133" i="26" s="1"/>
  <c r="O36" i="26"/>
  <c r="AA36" i="26" s="1"/>
  <c r="O100" i="26"/>
  <c r="AA100" i="26" s="1"/>
  <c r="O39" i="26"/>
  <c r="AA39" i="26" s="1"/>
  <c r="O103" i="26"/>
  <c r="AA103" i="26" s="1"/>
  <c r="O48" i="26"/>
  <c r="AA48" i="26" s="1"/>
  <c r="O112" i="26"/>
  <c r="AA112" i="26" s="1"/>
  <c r="O33" i="26"/>
  <c r="AA33" i="26" s="1"/>
  <c r="O97" i="26"/>
  <c r="AA97" i="26" s="1"/>
  <c r="O42" i="26"/>
  <c r="AA42" i="26" s="1"/>
  <c r="O106" i="26"/>
  <c r="AA106" i="26" s="1"/>
  <c r="O27" i="26"/>
  <c r="AA27" i="26" s="1"/>
  <c r="O91" i="26"/>
  <c r="AA91" i="26" s="1"/>
  <c r="O165" i="26"/>
  <c r="AA165" i="26" s="1"/>
  <c r="O44" i="26"/>
  <c r="AA44" i="26" s="1"/>
  <c r="O108" i="26"/>
  <c r="AA108" i="26" s="1"/>
  <c r="O47" i="26"/>
  <c r="AA47" i="26" s="1"/>
  <c r="O111" i="26"/>
  <c r="AA111" i="26" s="1"/>
  <c r="O56" i="26"/>
  <c r="AA56" i="26" s="1"/>
  <c r="O6" i="26"/>
  <c r="AA6" i="26" s="1"/>
  <c r="O41" i="26"/>
  <c r="AA41" i="26" s="1"/>
  <c r="O105" i="26"/>
  <c r="AA105" i="26" s="1"/>
  <c r="O50" i="26"/>
  <c r="AA50" i="26" s="1"/>
  <c r="O114" i="26"/>
  <c r="AA114" i="26" s="1"/>
  <c r="O14" i="26"/>
  <c r="AA14" i="26" s="1"/>
  <c r="O35" i="26"/>
  <c r="AA35" i="26" s="1"/>
  <c r="O99" i="26"/>
  <c r="AA99" i="26" s="1"/>
  <c r="O52" i="26"/>
  <c r="AA52" i="26" s="1"/>
  <c r="O55" i="26"/>
  <c r="AA55" i="26" s="1"/>
  <c r="O2" i="26"/>
  <c r="AA2" i="26" s="1"/>
  <c r="M201" i="26"/>
  <c r="N201" i="26" s="1"/>
  <c r="O201" i="26" s="1"/>
  <c r="AA201" i="26" s="1"/>
  <c r="U201" i="26"/>
  <c r="M233" i="26"/>
  <c r="N233" i="26" s="1"/>
  <c r="O233" i="26" s="1"/>
  <c r="AA233" i="26" s="1"/>
  <c r="U233" i="26"/>
  <c r="M265" i="26"/>
  <c r="U265" i="26"/>
  <c r="M297" i="26"/>
  <c r="U297" i="26"/>
  <c r="M329" i="26"/>
  <c r="U329" i="26"/>
  <c r="M361" i="26"/>
  <c r="U361" i="26"/>
  <c r="M393" i="26"/>
  <c r="U393" i="26"/>
  <c r="M425" i="26"/>
  <c r="U425" i="26"/>
  <c r="M457" i="26"/>
  <c r="U457" i="26"/>
  <c r="M489" i="26"/>
  <c r="U489" i="26"/>
  <c r="M521" i="26"/>
  <c r="U521" i="26"/>
  <c r="M553" i="26"/>
  <c r="U553" i="26"/>
  <c r="M585" i="26"/>
  <c r="U585" i="26"/>
  <c r="M617" i="26"/>
  <c r="U617" i="26"/>
  <c r="M649" i="26"/>
  <c r="U649" i="26"/>
  <c r="M82" i="26"/>
  <c r="N82" i="26" s="1"/>
  <c r="U82" i="26"/>
  <c r="M114" i="26"/>
  <c r="N114" i="26" s="1"/>
  <c r="U114" i="26"/>
  <c r="M146" i="26"/>
  <c r="N146" i="26" s="1"/>
  <c r="O146" i="26" s="1"/>
  <c r="AA146" i="26" s="1"/>
  <c r="U146" i="26"/>
  <c r="M178" i="26"/>
  <c r="N178" i="26" s="1"/>
  <c r="O178" i="26" s="1"/>
  <c r="AA178" i="26" s="1"/>
  <c r="U178" i="26"/>
  <c r="M210" i="26"/>
  <c r="N210" i="26" s="1"/>
  <c r="O210" i="26" s="1"/>
  <c r="AA210" i="26" s="1"/>
  <c r="U210" i="26"/>
  <c r="M242" i="26"/>
  <c r="N242" i="26" s="1"/>
  <c r="O242" i="26" s="1"/>
  <c r="AA242" i="26" s="1"/>
  <c r="U242" i="26"/>
  <c r="M274" i="26"/>
  <c r="U274" i="26"/>
  <c r="M322" i="26"/>
  <c r="U322" i="26"/>
  <c r="M386" i="26"/>
  <c r="U386" i="26"/>
  <c r="M450" i="26"/>
  <c r="U450" i="26"/>
  <c r="M522" i="26"/>
  <c r="U522" i="26"/>
  <c r="M610" i="26"/>
  <c r="U610" i="26"/>
  <c r="M227" i="26"/>
  <c r="N227" i="26" s="1"/>
  <c r="O227" i="26" s="1"/>
  <c r="AA227" i="26" s="1"/>
  <c r="U227" i="26"/>
  <c r="M259" i="26"/>
  <c r="U259" i="26"/>
  <c r="M291" i="26"/>
  <c r="U291" i="26"/>
  <c r="M323" i="26"/>
  <c r="U323" i="26"/>
  <c r="M355" i="26"/>
  <c r="U355" i="26"/>
  <c r="M387" i="26"/>
  <c r="U387" i="26"/>
  <c r="M419" i="26"/>
  <c r="U419" i="26"/>
  <c r="M451" i="26"/>
  <c r="U451" i="26"/>
  <c r="M483" i="26"/>
  <c r="U483" i="26"/>
  <c r="M515" i="26"/>
  <c r="U515" i="26"/>
  <c r="M547" i="26"/>
  <c r="U547" i="26"/>
  <c r="M579" i="26"/>
  <c r="U579" i="26"/>
  <c r="M611" i="26"/>
  <c r="U611" i="26"/>
  <c r="M643" i="26"/>
  <c r="U643" i="26"/>
  <c r="M594" i="26"/>
  <c r="U594" i="26"/>
  <c r="M197" i="26"/>
  <c r="N197" i="26" s="1"/>
  <c r="O197" i="26" s="1"/>
  <c r="AA197" i="26" s="1"/>
  <c r="U197" i="26"/>
  <c r="M229" i="26"/>
  <c r="N229" i="26" s="1"/>
  <c r="O229" i="26" s="1"/>
  <c r="AA229" i="26" s="1"/>
  <c r="U229" i="26"/>
  <c r="M261" i="26"/>
  <c r="U261" i="26"/>
  <c r="M293" i="26"/>
  <c r="U293" i="26"/>
  <c r="M325" i="26"/>
  <c r="U325" i="26"/>
  <c r="M357" i="26"/>
  <c r="U357" i="26"/>
  <c r="M389" i="26"/>
  <c r="U389" i="26"/>
  <c r="M421" i="26"/>
  <c r="U421" i="26"/>
  <c r="M453" i="26"/>
  <c r="U453" i="26"/>
  <c r="M485" i="26"/>
  <c r="U485" i="26"/>
  <c r="M517" i="26"/>
  <c r="U517" i="26"/>
  <c r="M549" i="26"/>
  <c r="U549" i="26"/>
  <c r="M581" i="26"/>
  <c r="U581" i="26"/>
  <c r="M613" i="26"/>
  <c r="U613" i="26"/>
  <c r="M645" i="26"/>
  <c r="U645" i="26"/>
  <c r="M330" i="26"/>
  <c r="U330" i="26"/>
  <c r="M394" i="26"/>
  <c r="U394" i="26"/>
  <c r="M458" i="26"/>
  <c r="U458" i="26"/>
  <c r="M514" i="26"/>
  <c r="U514" i="26"/>
  <c r="M602" i="26"/>
  <c r="U602" i="26"/>
  <c r="M526" i="26"/>
  <c r="U526" i="26"/>
  <c r="M558" i="26"/>
  <c r="U558" i="26"/>
  <c r="M590" i="26"/>
  <c r="U590" i="26"/>
  <c r="M622" i="26"/>
  <c r="U622" i="26"/>
  <c r="M223" i="26"/>
  <c r="N223" i="26" s="1"/>
  <c r="O223" i="26" s="1"/>
  <c r="AA223" i="26" s="1"/>
  <c r="U223" i="26"/>
  <c r="M255" i="26"/>
  <c r="U255" i="26"/>
  <c r="M287" i="26"/>
  <c r="U287" i="26"/>
  <c r="M319" i="26"/>
  <c r="U319" i="26"/>
  <c r="M351" i="26"/>
  <c r="U351" i="26"/>
  <c r="M383" i="26"/>
  <c r="U383" i="26"/>
  <c r="M415" i="26"/>
  <c r="U415" i="26"/>
  <c r="M447" i="26"/>
  <c r="U447" i="26"/>
  <c r="M479" i="26"/>
  <c r="U479" i="26"/>
  <c r="M511" i="26"/>
  <c r="U511" i="26"/>
  <c r="M543" i="26"/>
  <c r="U543" i="26"/>
  <c r="M575" i="26"/>
  <c r="U575" i="26"/>
  <c r="M607" i="26"/>
  <c r="U607" i="26"/>
  <c r="M639" i="26"/>
  <c r="U639" i="26"/>
  <c r="M650" i="26"/>
  <c r="U650" i="26"/>
  <c r="M224" i="26"/>
  <c r="N224" i="26" s="1"/>
  <c r="O224" i="26" s="1"/>
  <c r="AA224" i="26" s="1"/>
  <c r="U224" i="26"/>
  <c r="M256" i="26"/>
  <c r="U256" i="26"/>
  <c r="M288" i="26"/>
  <c r="U288" i="26"/>
  <c r="M320" i="26"/>
  <c r="U320" i="26"/>
  <c r="M352" i="26"/>
  <c r="U352" i="26"/>
  <c r="M384" i="26"/>
  <c r="U384" i="26"/>
  <c r="M416" i="26"/>
  <c r="U416" i="26"/>
  <c r="M448" i="26"/>
  <c r="U448" i="26"/>
  <c r="M480" i="26"/>
  <c r="U480" i="26"/>
  <c r="M512" i="26"/>
  <c r="U512" i="26"/>
  <c r="M544" i="26"/>
  <c r="U544" i="26"/>
  <c r="M576" i="26"/>
  <c r="U576" i="26"/>
  <c r="M608" i="26"/>
  <c r="U608" i="26"/>
  <c r="M640" i="26"/>
  <c r="U640" i="26"/>
  <c r="M88" i="26"/>
  <c r="N88" i="26" s="1"/>
  <c r="U88" i="26"/>
  <c r="M152" i="26"/>
  <c r="N152" i="26" s="1"/>
  <c r="O152" i="26" s="1"/>
  <c r="AA152" i="26" s="1"/>
  <c r="U152" i="26"/>
  <c r="M7" i="26"/>
  <c r="N7" i="26" s="1"/>
  <c r="U7" i="26"/>
  <c r="M95" i="26"/>
  <c r="N95" i="26" s="1"/>
  <c r="U95" i="26"/>
  <c r="M159" i="26"/>
  <c r="N159" i="26" s="1"/>
  <c r="O159" i="26" s="1"/>
  <c r="AA159" i="26" s="1"/>
  <c r="U159" i="26"/>
  <c r="M14" i="26"/>
  <c r="N14" i="26" s="1"/>
  <c r="U14" i="26"/>
  <c r="M99" i="26"/>
  <c r="N99" i="26" s="1"/>
  <c r="U99" i="26"/>
  <c r="M163" i="26"/>
  <c r="N163" i="26" s="1"/>
  <c r="O163" i="26" s="1"/>
  <c r="AA163" i="26" s="1"/>
  <c r="U163" i="26"/>
  <c r="M10" i="26"/>
  <c r="N10" i="26" s="1"/>
  <c r="U10" i="26"/>
  <c r="M42" i="26"/>
  <c r="N42" i="26" s="1"/>
  <c r="U42" i="26"/>
  <c r="M84" i="26"/>
  <c r="N84" i="26" s="1"/>
  <c r="U84" i="26"/>
  <c r="M148" i="26"/>
  <c r="N148" i="26" s="1"/>
  <c r="O148" i="26" s="1"/>
  <c r="AA148" i="26" s="1"/>
  <c r="U148" i="26"/>
  <c r="M12" i="26"/>
  <c r="N12" i="26" s="1"/>
  <c r="U12" i="26"/>
  <c r="M44" i="26"/>
  <c r="N44" i="26" s="1"/>
  <c r="U44" i="26"/>
  <c r="M220" i="26"/>
  <c r="N220" i="26" s="1"/>
  <c r="O220" i="26" s="1"/>
  <c r="AA220" i="26" s="1"/>
  <c r="U220" i="26"/>
  <c r="M252" i="26"/>
  <c r="U252" i="26"/>
  <c r="M284" i="26"/>
  <c r="U284" i="26"/>
  <c r="M316" i="26"/>
  <c r="U316" i="26"/>
  <c r="M348" i="26"/>
  <c r="U348" i="26"/>
  <c r="M380" i="26"/>
  <c r="U380" i="26"/>
  <c r="M412" i="26"/>
  <c r="U412" i="26"/>
  <c r="M444" i="26"/>
  <c r="U444" i="26"/>
  <c r="M476" i="26"/>
  <c r="U476" i="26"/>
  <c r="M508" i="26"/>
  <c r="U508" i="26"/>
  <c r="M540" i="26"/>
  <c r="U540" i="26"/>
  <c r="M572" i="26"/>
  <c r="U572" i="26"/>
  <c r="M604" i="26"/>
  <c r="U604" i="26"/>
  <c r="M636" i="26"/>
  <c r="U636" i="26"/>
  <c r="M86" i="26"/>
  <c r="N86" i="26" s="1"/>
  <c r="U86" i="26"/>
  <c r="M118" i="26"/>
  <c r="N118" i="26" s="1"/>
  <c r="O118" i="26" s="1"/>
  <c r="AA118" i="26" s="1"/>
  <c r="U118" i="26"/>
  <c r="M150" i="26"/>
  <c r="N150" i="26" s="1"/>
  <c r="O150" i="26" s="1"/>
  <c r="AA150" i="26" s="1"/>
  <c r="U150" i="26"/>
  <c r="M182" i="26"/>
  <c r="N182" i="26" s="1"/>
  <c r="O182" i="26" s="1"/>
  <c r="AA182" i="26" s="1"/>
  <c r="U182" i="26"/>
  <c r="M214" i="26"/>
  <c r="N214" i="26" s="1"/>
  <c r="O214" i="26" s="1"/>
  <c r="AA214" i="26" s="1"/>
  <c r="U214" i="26"/>
  <c r="M246" i="26"/>
  <c r="N246" i="26" s="1"/>
  <c r="O246" i="26" s="1"/>
  <c r="AA246" i="26" s="1"/>
  <c r="U246" i="26"/>
  <c r="M278" i="26"/>
  <c r="U278" i="26"/>
  <c r="M310" i="26"/>
  <c r="U310" i="26"/>
  <c r="M342" i="26"/>
  <c r="U342" i="26"/>
  <c r="M374" i="26"/>
  <c r="U374" i="26"/>
  <c r="M406" i="26"/>
  <c r="U406" i="26"/>
  <c r="M438" i="26"/>
  <c r="U438" i="26"/>
  <c r="M470" i="26"/>
  <c r="U470" i="26"/>
  <c r="M502" i="26"/>
  <c r="U502" i="26"/>
  <c r="M105" i="26"/>
  <c r="N105" i="26" s="1"/>
  <c r="U105" i="26"/>
  <c r="M169" i="26"/>
  <c r="N169" i="26" s="1"/>
  <c r="O169" i="26" s="1"/>
  <c r="AA169" i="26" s="1"/>
  <c r="U169" i="26"/>
  <c r="M107" i="26"/>
  <c r="N107" i="26" s="1"/>
  <c r="U107" i="26"/>
  <c r="M171" i="26"/>
  <c r="N171" i="26" s="1"/>
  <c r="O171" i="26" s="1"/>
  <c r="AA171" i="26" s="1"/>
  <c r="U171" i="26"/>
  <c r="M92" i="26"/>
  <c r="N92" i="26" s="1"/>
  <c r="U92" i="26"/>
  <c r="M156" i="26"/>
  <c r="N156" i="26" s="1"/>
  <c r="O156" i="26" s="1"/>
  <c r="AA156" i="26" s="1"/>
  <c r="U156" i="26"/>
  <c r="M11" i="26"/>
  <c r="N11" i="26" s="1"/>
  <c r="U11" i="26"/>
  <c r="M209" i="26"/>
  <c r="N209" i="26" s="1"/>
  <c r="O209" i="26" s="1"/>
  <c r="AA209" i="26" s="1"/>
  <c r="U209" i="26"/>
  <c r="M241" i="26"/>
  <c r="N241" i="26" s="1"/>
  <c r="O241" i="26" s="1"/>
  <c r="AA241" i="26" s="1"/>
  <c r="U241" i="26"/>
  <c r="M273" i="26"/>
  <c r="U273" i="26"/>
  <c r="M305" i="26"/>
  <c r="U305" i="26"/>
  <c r="M337" i="26"/>
  <c r="U337" i="26"/>
  <c r="M369" i="26"/>
  <c r="U369" i="26"/>
  <c r="M401" i="26"/>
  <c r="U401" i="26"/>
  <c r="M433" i="26"/>
  <c r="U433" i="26"/>
  <c r="M465" i="26"/>
  <c r="U465" i="26"/>
  <c r="M497" i="26"/>
  <c r="U497" i="26"/>
  <c r="M529" i="26"/>
  <c r="U529" i="26"/>
  <c r="M561" i="26"/>
  <c r="U561" i="26"/>
  <c r="M593" i="26"/>
  <c r="U593" i="26"/>
  <c r="M625" i="26"/>
  <c r="U625" i="26"/>
  <c r="M90" i="26"/>
  <c r="N90" i="26" s="1"/>
  <c r="U90" i="26"/>
  <c r="M122" i="26"/>
  <c r="N122" i="26" s="1"/>
  <c r="O122" i="26" s="1"/>
  <c r="AA122" i="26" s="1"/>
  <c r="U122" i="26"/>
  <c r="M154" i="26"/>
  <c r="N154" i="26" s="1"/>
  <c r="O154" i="26" s="1"/>
  <c r="AA154" i="26" s="1"/>
  <c r="U154" i="26"/>
  <c r="M186" i="26"/>
  <c r="N186" i="26" s="1"/>
  <c r="O186" i="26" s="1"/>
  <c r="AA186" i="26" s="1"/>
  <c r="U186" i="26"/>
  <c r="M218" i="26"/>
  <c r="N218" i="26" s="1"/>
  <c r="O218" i="26" s="1"/>
  <c r="AA218" i="26" s="1"/>
  <c r="U218" i="26"/>
  <c r="M250" i="26"/>
  <c r="U250" i="26"/>
  <c r="M290" i="26"/>
  <c r="U290" i="26"/>
  <c r="M338" i="26"/>
  <c r="U338" i="26"/>
  <c r="M402" i="26"/>
  <c r="U402" i="26"/>
  <c r="M466" i="26"/>
  <c r="U466" i="26"/>
  <c r="M546" i="26"/>
  <c r="U546" i="26"/>
  <c r="M235" i="26"/>
  <c r="N235" i="26" s="1"/>
  <c r="O235" i="26" s="1"/>
  <c r="AA235" i="26" s="1"/>
  <c r="U235" i="26"/>
  <c r="M267" i="26"/>
  <c r="U267" i="26"/>
  <c r="M299" i="26"/>
  <c r="U299" i="26"/>
  <c r="M331" i="26"/>
  <c r="U331" i="26"/>
  <c r="M363" i="26"/>
  <c r="U363" i="26"/>
  <c r="M395" i="26"/>
  <c r="U395" i="26"/>
  <c r="M427" i="26"/>
  <c r="U427" i="26"/>
  <c r="M459" i="26"/>
  <c r="U459" i="26"/>
  <c r="M491" i="26"/>
  <c r="U491" i="26"/>
  <c r="M523" i="26"/>
  <c r="U523" i="26"/>
  <c r="M555" i="26"/>
  <c r="U555" i="26"/>
  <c r="M587" i="26"/>
  <c r="U587" i="26"/>
  <c r="M619" i="26"/>
  <c r="U619" i="26"/>
  <c r="M205" i="26"/>
  <c r="N205" i="26" s="1"/>
  <c r="O205" i="26" s="1"/>
  <c r="AA205" i="26" s="1"/>
  <c r="U205" i="26"/>
  <c r="M237" i="26"/>
  <c r="N237" i="26" s="1"/>
  <c r="O237" i="26" s="1"/>
  <c r="AA237" i="26" s="1"/>
  <c r="U237" i="26"/>
  <c r="M269" i="26"/>
  <c r="U269" i="26"/>
  <c r="M301" i="26"/>
  <c r="U301" i="26"/>
  <c r="M333" i="26"/>
  <c r="U333" i="26"/>
  <c r="M365" i="26"/>
  <c r="U365" i="26"/>
  <c r="M397" i="26"/>
  <c r="U397" i="26"/>
  <c r="M429" i="26"/>
  <c r="U429" i="26"/>
  <c r="M461" i="26"/>
  <c r="U461" i="26"/>
  <c r="M493" i="26"/>
  <c r="U493" i="26"/>
  <c r="M525" i="26"/>
  <c r="U525" i="26"/>
  <c r="M557" i="26"/>
  <c r="U557" i="26"/>
  <c r="M589" i="26"/>
  <c r="U589" i="26"/>
  <c r="M621" i="26"/>
  <c r="U621" i="26"/>
  <c r="M346" i="26"/>
  <c r="U346" i="26"/>
  <c r="M410" i="26"/>
  <c r="U410" i="26"/>
  <c r="M474" i="26"/>
  <c r="U474" i="26"/>
  <c r="M618" i="26"/>
  <c r="U618" i="26"/>
  <c r="M534" i="26"/>
  <c r="U534" i="26"/>
  <c r="M566" i="26"/>
  <c r="U566" i="26"/>
  <c r="M598" i="26"/>
  <c r="U598" i="26"/>
  <c r="M630" i="26"/>
  <c r="U630" i="26"/>
  <c r="M231" i="26"/>
  <c r="N231" i="26" s="1"/>
  <c r="O231" i="26" s="1"/>
  <c r="AA231" i="26" s="1"/>
  <c r="U231" i="26"/>
  <c r="M263" i="26"/>
  <c r="U263" i="26"/>
  <c r="M295" i="26"/>
  <c r="U295" i="26"/>
  <c r="M327" i="26"/>
  <c r="U327" i="26"/>
  <c r="M359" i="26"/>
  <c r="U359" i="26"/>
  <c r="M391" i="26"/>
  <c r="U391" i="26"/>
  <c r="M423" i="26"/>
  <c r="U423" i="26"/>
  <c r="M455" i="26"/>
  <c r="U455" i="26"/>
  <c r="M487" i="26"/>
  <c r="U487" i="26"/>
  <c r="M519" i="26"/>
  <c r="U519" i="26"/>
  <c r="M551" i="26"/>
  <c r="U551" i="26"/>
  <c r="M583" i="26"/>
  <c r="U583" i="26"/>
  <c r="M615" i="26"/>
  <c r="U615" i="26"/>
  <c r="M647" i="26"/>
  <c r="U647" i="26"/>
  <c r="M232" i="26"/>
  <c r="N232" i="26" s="1"/>
  <c r="O232" i="26" s="1"/>
  <c r="AA232" i="26" s="1"/>
  <c r="U232" i="26"/>
  <c r="M264" i="26"/>
  <c r="U264" i="26"/>
  <c r="M296" i="26"/>
  <c r="U296" i="26"/>
  <c r="M328" i="26"/>
  <c r="U328" i="26"/>
  <c r="M360" i="26"/>
  <c r="U360" i="26"/>
  <c r="M392" i="26"/>
  <c r="U392" i="26"/>
  <c r="M424" i="26"/>
  <c r="U424" i="26"/>
  <c r="M456" i="26"/>
  <c r="U456" i="26"/>
  <c r="M488" i="26"/>
  <c r="U488" i="26"/>
  <c r="M520" i="26"/>
  <c r="U520" i="26"/>
  <c r="M552" i="26"/>
  <c r="U552" i="26"/>
  <c r="M584" i="26"/>
  <c r="U584" i="26"/>
  <c r="M616" i="26"/>
  <c r="U616" i="26"/>
  <c r="M648" i="26"/>
  <c r="U648" i="26"/>
  <c r="M104" i="26"/>
  <c r="N104" i="26" s="1"/>
  <c r="U104" i="26"/>
  <c r="M43" i="26"/>
  <c r="N43" i="26" s="1"/>
  <c r="U43" i="26"/>
  <c r="M111" i="26"/>
  <c r="N111" i="26" s="1"/>
  <c r="U111" i="26"/>
  <c r="M175" i="26"/>
  <c r="N175" i="26" s="1"/>
  <c r="O175" i="26" s="1"/>
  <c r="AA175" i="26" s="1"/>
  <c r="U175" i="26"/>
  <c r="M22" i="26"/>
  <c r="N22" i="26" s="1"/>
  <c r="U22" i="26"/>
  <c r="M25" i="26"/>
  <c r="N25" i="26" s="1"/>
  <c r="U25" i="26"/>
  <c r="M112" i="26"/>
  <c r="N112" i="26" s="1"/>
  <c r="U112" i="26"/>
  <c r="M176" i="26"/>
  <c r="N176" i="26" s="1"/>
  <c r="O176" i="26" s="1"/>
  <c r="AA176" i="26" s="1"/>
  <c r="U176" i="26"/>
  <c r="M113" i="26"/>
  <c r="N113" i="26" s="1"/>
  <c r="U113" i="26"/>
  <c r="M177" i="26"/>
  <c r="N177" i="26" s="1"/>
  <c r="O177" i="26" s="1"/>
  <c r="AA177" i="26" s="1"/>
  <c r="U177" i="26"/>
  <c r="M32" i="26"/>
  <c r="N32" i="26" s="1"/>
  <c r="U32" i="26"/>
  <c r="M33" i="26"/>
  <c r="N33" i="26" s="1"/>
  <c r="U33" i="26"/>
  <c r="M50" i="26"/>
  <c r="N50" i="26" s="1"/>
  <c r="U50" i="26"/>
  <c r="M115" i="26"/>
  <c r="N115" i="26" s="1"/>
  <c r="U115" i="26"/>
  <c r="M179" i="26"/>
  <c r="N179" i="26" s="1"/>
  <c r="O179" i="26" s="1"/>
  <c r="AA179" i="26" s="1"/>
  <c r="U179" i="26"/>
  <c r="M18" i="26"/>
  <c r="N18" i="26" s="1"/>
  <c r="U18" i="26"/>
  <c r="M100" i="26"/>
  <c r="N100" i="26" s="1"/>
  <c r="U100" i="26"/>
  <c r="M164" i="26"/>
  <c r="N164" i="26" s="1"/>
  <c r="O164" i="26" s="1"/>
  <c r="AA164" i="26" s="1"/>
  <c r="U164" i="26"/>
  <c r="M20" i="26"/>
  <c r="N20" i="26" s="1"/>
  <c r="U20" i="26"/>
  <c r="M52" i="26"/>
  <c r="N52" i="26" s="1"/>
  <c r="U52" i="26"/>
  <c r="M626" i="26"/>
  <c r="U626" i="26"/>
  <c r="M228" i="26"/>
  <c r="N228" i="26" s="1"/>
  <c r="O228" i="26" s="1"/>
  <c r="AA228" i="26" s="1"/>
  <c r="U228" i="26"/>
  <c r="M260" i="26"/>
  <c r="U260" i="26"/>
  <c r="M292" i="26"/>
  <c r="U292" i="26"/>
  <c r="M324" i="26"/>
  <c r="U324" i="26"/>
  <c r="M356" i="26"/>
  <c r="U356" i="26"/>
  <c r="M388" i="26"/>
  <c r="U388" i="26"/>
  <c r="M420" i="26"/>
  <c r="U420" i="26"/>
  <c r="M452" i="26"/>
  <c r="U452" i="26"/>
  <c r="M484" i="26"/>
  <c r="U484" i="26"/>
  <c r="M516" i="26"/>
  <c r="U516" i="26"/>
  <c r="M548" i="26"/>
  <c r="U548" i="26"/>
  <c r="M580" i="26"/>
  <c r="U580" i="26"/>
  <c r="M612" i="26"/>
  <c r="U612" i="26"/>
  <c r="M644" i="26"/>
  <c r="U644" i="26"/>
  <c r="M530" i="26"/>
  <c r="U530" i="26"/>
  <c r="M94" i="26"/>
  <c r="N94" i="26" s="1"/>
  <c r="U94" i="26"/>
  <c r="M126" i="26"/>
  <c r="N126" i="26" s="1"/>
  <c r="O126" i="26" s="1"/>
  <c r="AA126" i="26" s="1"/>
  <c r="U126" i="26"/>
  <c r="M158" i="26"/>
  <c r="N158" i="26" s="1"/>
  <c r="O158" i="26" s="1"/>
  <c r="AA158" i="26" s="1"/>
  <c r="U158" i="26"/>
  <c r="M190" i="26"/>
  <c r="N190" i="26" s="1"/>
  <c r="O190" i="26" s="1"/>
  <c r="AA190" i="26" s="1"/>
  <c r="U190" i="26"/>
  <c r="M222" i="26"/>
  <c r="N222" i="26" s="1"/>
  <c r="O222" i="26" s="1"/>
  <c r="AA222" i="26" s="1"/>
  <c r="U222" i="26"/>
  <c r="M254" i="26"/>
  <c r="U254" i="26"/>
  <c r="M286" i="26"/>
  <c r="U286" i="26"/>
  <c r="M318" i="26"/>
  <c r="U318" i="26"/>
  <c r="M350" i="26"/>
  <c r="U350" i="26"/>
  <c r="M382" i="26"/>
  <c r="U382" i="26"/>
  <c r="M414" i="26"/>
  <c r="U414" i="26"/>
  <c r="M446" i="26"/>
  <c r="U446" i="26"/>
  <c r="M478" i="26"/>
  <c r="U478" i="26"/>
  <c r="M161" i="26"/>
  <c r="N161" i="26" s="1"/>
  <c r="O161" i="26" s="1"/>
  <c r="AA161" i="26" s="1"/>
  <c r="U161" i="26"/>
  <c r="M15" i="26"/>
  <c r="N15" i="26" s="1"/>
  <c r="U15" i="26"/>
  <c r="M56" i="26"/>
  <c r="N56" i="26" s="1"/>
  <c r="U56" i="26"/>
  <c r="M120" i="26"/>
  <c r="N120" i="26" s="1"/>
  <c r="O120" i="26" s="1"/>
  <c r="AA120" i="26" s="1"/>
  <c r="U120" i="26"/>
  <c r="M184" i="26"/>
  <c r="N184" i="26" s="1"/>
  <c r="O184" i="26" s="1"/>
  <c r="AA184" i="26" s="1"/>
  <c r="U184" i="26"/>
  <c r="M23" i="26"/>
  <c r="N23" i="26" s="1"/>
  <c r="U23" i="26"/>
  <c r="M57" i="26"/>
  <c r="N57" i="26" s="1"/>
  <c r="U57" i="26"/>
  <c r="M121" i="26"/>
  <c r="N121" i="26" s="1"/>
  <c r="O121" i="26" s="1"/>
  <c r="AA121" i="26" s="1"/>
  <c r="U121" i="26"/>
  <c r="M49" i="26"/>
  <c r="N49" i="26" s="1"/>
  <c r="U49" i="26"/>
  <c r="M59" i="26"/>
  <c r="N59" i="26" s="1"/>
  <c r="U59" i="26"/>
  <c r="M123" i="26"/>
  <c r="N123" i="26" s="1"/>
  <c r="O123" i="26" s="1"/>
  <c r="AA123" i="26" s="1"/>
  <c r="U123" i="26"/>
  <c r="M187" i="26"/>
  <c r="N187" i="26" s="1"/>
  <c r="O187" i="26" s="1"/>
  <c r="AA187" i="26" s="1"/>
  <c r="U187" i="26"/>
  <c r="M108" i="26"/>
  <c r="N108" i="26" s="1"/>
  <c r="U108" i="26"/>
  <c r="M172" i="26"/>
  <c r="N172" i="26" s="1"/>
  <c r="O172" i="26" s="1"/>
  <c r="AA172" i="26" s="1"/>
  <c r="U172" i="26"/>
  <c r="M19" i="26"/>
  <c r="N19" i="26" s="1"/>
  <c r="U19" i="26"/>
  <c r="M185" i="26"/>
  <c r="N185" i="26" s="1"/>
  <c r="O185" i="26" s="1"/>
  <c r="AA185" i="26" s="1"/>
  <c r="U185" i="26"/>
  <c r="M217" i="26"/>
  <c r="N217" i="26" s="1"/>
  <c r="O217" i="26" s="1"/>
  <c r="AA217" i="26" s="1"/>
  <c r="U217" i="26"/>
  <c r="M249" i="26"/>
  <c r="N249" i="26" s="1"/>
  <c r="O249" i="26" s="1"/>
  <c r="AA249" i="26" s="1"/>
  <c r="U249" i="26"/>
  <c r="M281" i="26"/>
  <c r="U281" i="26"/>
  <c r="M313" i="26"/>
  <c r="U313" i="26"/>
  <c r="M345" i="26"/>
  <c r="U345" i="26"/>
  <c r="M377" i="26"/>
  <c r="U377" i="26"/>
  <c r="M409" i="26"/>
  <c r="U409" i="26"/>
  <c r="M441" i="26"/>
  <c r="U441" i="26"/>
  <c r="M473" i="26"/>
  <c r="U473" i="26"/>
  <c r="M505" i="26"/>
  <c r="U505" i="26"/>
  <c r="M537" i="26"/>
  <c r="U537" i="26"/>
  <c r="M569" i="26"/>
  <c r="U569" i="26"/>
  <c r="M601" i="26"/>
  <c r="U601" i="26"/>
  <c r="M633" i="26"/>
  <c r="U633" i="26"/>
  <c r="M66" i="26"/>
  <c r="N66" i="26" s="1"/>
  <c r="U66" i="26"/>
  <c r="M98" i="26"/>
  <c r="N98" i="26" s="1"/>
  <c r="U98" i="26"/>
  <c r="M130" i="26"/>
  <c r="N130" i="26" s="1"/>
  <c r="O130" i="26" s="1"/>
  <c r="AA130" i="26" s="1"/>
  <c r="U130" i="26"/>
  <c r="M162" i="26"/>
  <c r="N162" i="26" s="1"/>
  <c r="O162" i="26" s="1"/>
  <c r="AA162" i="26" s="1"/>
  <c r="U162" i="26"/>
  <c r="M194" i="26"/>
  <c r="N194" i="26" s="1"/>
  <c r="O194" i="26" s="1"/>
  <c r="AA194" i="26" s="1"/>
  <c r="U194" i="26"/>
  <c r="M226" i="26"/>
  <c r="N226" i="26" s="1"/>
  <c r="O226" i="26" s="1"/>
  <c r="AA226" i="26" s="1"/>
  <c r="U226" i="26"/>
  <c r="M258" i="26"/>
  <c r="U258" i="26"/>
  <c r="M298" i="26"/>
  <c r="U298" i="26"/>
  <c r="M354" i="26"/>
  <c r="U354" i="26"/>
  <c r="M418" i="26"/>
  <c r="U418" i="26"/>
  <c r="M482" i="26"/>
  <c r="U482" i="26"/>
  <c r="M570" i="26"/>
  <c r="U570" i="26"/>
  <c r="M642" i="26"/>
  <c r="U642" i="26"/>
  <c r="M211" i="26"/>
  <c r="N211" i="26" s="1"/>
  <c r="O211" i="26" s="1"/>
  <c r="AA211" i="26" s="1"/>
  <c r="U211" i="26"/>
  <c r="M243" i="26"/>
  <c r="N243" i="26" s="1"/>
  <c r="O243" i="26" s="1"/>
  <c r="AA243" i="26" s="1"/>
  <c r="U243" i="26"/>
  <c r="M275" i="26"/>
  <c r="U275" i="26"/>
  <c r="M307" i="26"/>
  <c r="U307" i="26"/>
  <c r="M339" i="26"/>
  <c r="U339" i="26"/>
  <c r="M371" i="26"/>
  <c r="U371" i="26"/>
  <c r="M403" i="26"/>
  <c r="U403" i="26"/>
  <c r="M435" i="26"/>
  <c r="U435" i="26"/>
  <c r="M467" i="26"/>
  <c r="U467" i="26"/>
  <c r="M499" i="26"/>
  <c r="U499" i="26"/>
  <c r="M531" i="26"/>
  <c r="U531" i="26"/>
  <c r="M563" i="26"/>
  <c r="U563" i="26"/>
  <c r="M595" i="26"/>
  <c r="U595" i="26"/>
  <c r="M627" i="26"/>
  <c r="U627" i="26"/>
  <c r="M213" i="26"/>
  <c r="N213" i="26" s="1"/>
  <c r="O213" i="26" s="1"/>
  <c r="AA213" i="26" s="1"/>
  <c r="U213" i="26"/>
  <c r="M245" i="26"/>
  <c r="N245" i="26" s="1"/>
  <c r="O245" i="26" s="1"/>
  <c r="AA245" i="26" s="1"/>
  <c r="U245" i="26"/>
  <c r="M277" i="26"/>
  <c r="U277" i="26"/>
  <c r="M309" i="26"/>
  <c r="U309" i="26"/>
  <c r="M341" i="26"/>
  <c r="U341" i="26"/>
  <c r="M373" i="26"/>
  <c r="U373" i="26"/>
  <c r="M405" i="26"/>
  <c r="U405" i="26"/>
  <c r="M437" i="26"/>
  <c r="U437" i="26"/>
  <c r="M469" i="26"/>
  <c r="U469" i="26"/>
  <c r="M501" i="26"/>
  <c r="U501" i="26"/>
  <c r="M533" i="26"/>
  <c r="U533" i="26"/>
  <c r="M565" i="26"/>
  <c r="U565" i="26"/>
  <c r="M597" i="26"/>
  <c r="U597" i="26"/>
  <c r="M629" i="26"/>
  <c r="U629" i="26"/>
  <c r="M282" i="26"/>
  <c r="U282" i="26"/>
  <c r="M362" i="26"/>
  <c r="U362" i="26"/>
  <c r="M426" i="26"/>
  <c r="U426" i="26"/>
  <c r="M490" i="26"/>
  <c r="U490" i="26"/>
  <c r="M634" i="26"/>
  <c r="U634" i="26"/>
  <c r="M510" i="26"/>
  <c r="U510" i="26"/>
  <c r="M542" i="26"/>
  <c r="U542" i="26"/>
  <c r="M574" i="26"/>
  <c r="U574" i="26"/>
  <c r="M606" i="26"/>
  <c r="U606" i="26"/>
  <c r="M638" i="26"/>
  <c r="U638" i="26"/>
  <c r="M207" i="26"/>
  <c r="N207" i="26" s="1"/>
  <c r="O207" i="26" s="1"/>
  <c r="AA207" i="26" s="1"/>
  <c r="U207" i="26"/>
  <c r="M239" i="26"/>
  <c r="N239" i="26" s="1"/>
  <c r="O239" i="26" s="1"/>
  <c r="AA239" i="26" s="1"/>
  <c r="U239" i="26"/>
  <c r="M271" i="26"/>
  <c r="U271" i="26"/>
  <c r="M303" i="26"/>
  <c r="U303" i="26"/>
  <c r="M335" i="26"/>
  <c r="U335" i="26"/>
  <c r="M367" i="26"/>
  <c r="U367" i="26"/>
  <c r="M399" i="26"/>
  <c r="U399" i="26"/>
  <c r="M431" i="26"/>
  <c r="U431" i="26"/>
  <c r="M463" i="26"/>
  <c r="U463" i="26"/>
  <c r="M495" i="26"/>
  <c r="U495" i="26"/>
  <c r="M527" i="26"/>
  <c r="U527" i="26"/>
  <c r="M559" i="26"/>
  <c r="U559" i="26"/>
  <c r="M591" i="26"/>
  <c r="U591" i="26"/>
  <c r="M623" i="26"/>
  <c r="U623" i="26"/>
  <c r="M240" i="26"/>
  <c r="N240" i="26" s="1"/>
  <c r="O240" i="26" s="1"/>
  <c r="AA240" i="26" s="1"/>
  <c r="U240" i="26"/>
  <c r="M272" i="26"/>
  <c r="U272" i="26"/>
  <c r="M304" i="26"/>
  <c r="U304" i="26"/>
  <c r="M336" i="26"/>
  <c r="U336" i="26"/>
  <c r="M368" i="26"/>
  <c r="U368" i="26"/>
  <c r="M400" i="26"/>
  <c r="U400" i="26"/>
  <c r="M432" i="26"/>
  <c r="U432" i="26"/>
  <c r="M464" i="26"/>
  <c r="U464" i="26"/>
  <c r="M496" i="26"/>
  <c r="U496" i="26"/>
  <c r="M528" i="26"/>
  <c r="U528" i="26"/>
  <c r="M560" i="26"/>
  <c r="U560" i="26"/>
  <c r="M592" i="26"/>
  <c r="U592" i="26"/>
  <c r="M624" i="26"/>
  <c r="U624" i="26"/>
  <c r="M87" i="26"/>
  <c r="N87" i="26" s="1"/>
  <c r="U87" i="26"/>
  <c r="M151" i="26"/>
  <c r="N151" i="26" s="1"/>
  <c r="O151" i="26" s="1"/>
  <c r="AA151" i="26" s="1"/>
  <c r="U151" i="26"/>
  <c r="M89" i="26"/>
  <c r="N89" i="26" s="1"/>
  <c r="U89" i="26"/>
  <c r="M153" i="26"/>
  <c r="N153" i="26" s="1"/>
  <c r="O153" i="26" s="1"/>
  <c r="AA153" i="26" s="1"/>
  <c r="U153" i="26"/>
  <c r="M76" i="26"/>
  <c r="N76" i="26" s="1"/>
  <c r="U76" i="26"/>
  <c r="M140" i="26"/>
  <c r="N140" i="26" s="1"/>
  <c r="O140" i="26" s="1"/>
  <c r="AA140" i="26" s="1"/>
  <c r="U140" i="26"/>
  <c r="M3" i="26"/>
  <c r="N3" i="26" s="1"/>
  <c r="U3" i="26"/>
  <c r="M35" i="26"/>
  <c r="N35" i="26" s="1"/>
  <c r="U35" i="26"/>
  <c r="M96" i="26"/>
  <c r="N96" i="26" s="1"/>
  <c r="U96" i="26"/>
  <c r="M160" i="26"/>
  <c r="N160" i="26" s="1"/>
  <c r="O160" i="26" s="1"/>
  <c r="AA160" i="26" s="1"/>
  <c r="U160" i="26"/>
  <c r="M97" i="26"/>
  <c r="N97" i="26" s="1"/>
  <c r="U97" i="26"/>
  <c r="M103" i="26"/>
  <c r="N103" i="26" s="1"/>
  <c r="U103" i="26"/>
  <c r="M167" i="26"/>
  <c r="N167" i="26" s="1"/>
  <c r="O167" i="26" s="1"/>
  <c r="AA167" i="26" s="1"/>
  <c r="U167" i="26"/>
  <c r="M168" i="26"/>
  <c r="N168" i="26" s="1"/>
  <c r="O168" i="26" s="1"/>
  <c r="AA168" i="26" s="1"/>
  <c r="U168" i="26"/>
  <c r="M54" i="26"/>
  <c r="N54" i="26" s="1"/>
  <c r="U54" i="26"/>
  <c r="M55" i="26"/>
  <c r="N55" i="26" s="1"/>
  <c r="U55" i="26"/>
  <c r="M119" i="26"/>
  <c r="N119" i="26" s="1"/>
  <c r="O119" i="26" s="1"/>
  <c r="AA119" i="26" s="1"/>
  <c r="U119" i="26"/>
  <c r="M183" i="26"/>
  <c r="N183" i="26" s="1"/>
  <c r="O183" i="26" s="1"/>
  <c r="AA183" i="26" s="1"/>
  <c r="U183" i="26"/>
  <c r="M62" i="26"/>
  <c r="N62" i="26" s="1"/>
  <c r="U62" i="26"/>
  <c r="M63" i="26"/>
  <c r="N63" i="26" s="1"/>
  <c r="U63" i="26"/>
  <c r="M127" i="26"/>
  <c r="N127" i="26" s="1"/>
  <c r="O127" i="26" s="1"/>
  <c r="AA127" i="26" s="1"/>
  <c r="U127" i="26"/>
  <c r="M191" i="26"/>
  <c r="N191" i="26" s="1"/>
  <c r="O191" i="26" s="1"/>
  <c r="AA191" i="26" s="1"/>
  <c r="U191" i="26"/>
  <c r="M30" i="26"/>
  <c r="N30" i="26" s="1"/>
  <c r="U30" i="26"/>
  <c r="M64" i="26"/>
  <c r="N64" i="26" s="1"/>
  <c r="U64" i="26"/>
  <c r="M128" i="26"/>
  <c r="N128" i="26" s="1"/>
  <c r="O128" i="26" s="1"/>
  <c r="AA128" i="26" s="1"/>
  <c r="U128" i="26"/>
  <c r="M192" i="26"/>
  <c r="N192" i="26" s="1"/>
  <c r="O192" i="26" s="1"/>
  <c r="AA192" i="26" s="1"/>
  <c r="U192" i="26"/>
  <c r="M65" i="26"/>
  <c r="N65" i="26" s="1"/>
  <c r="U65" i="26"/>
  <c r="M129" i="26"/>
  <c r="N129" i="26" s="1"/>
  <c r="O129" i="26" s="1"/>
  <c r="AA129" i="26" s="1"/>
  <c r="U129" i="26"/>
  <c r="M8" i="26"/>
  <c r="N8" i="26" s="1"/>
  <c r="U8" i="26"/>
  <c r="M40" i="26"/>
  <c r="N40" i="26" s="1"/>
  <c r="U40" i="26"/>
  <c r="M58" i="26"/>
  <c r="N58" i="26" s="1"/>
  <c r="U58" i="26"/>
  <c r="M67" i="26"/>
  <c r="N67" i="26" s="1"/>
  <c r="U67" i="26"/>
  <c r="M131" i="26"/>
  <c r="N131" i="26" s="1"/>
  <c r="O131" i="26" s="1"/>
  <c r="AA131" i="26" s="1"/>
  <c r="U131" i="26"/>
  <c r="M195" i="26"/>
  <c r="N195" i="26" s="1"/>
  <c r="O195" i="26" s="1"/>
  <c r="AA195" i="26" s="1"/>
  <c r="U195" i="26"/>
  <c r="M26" i="26"/>
  <c r="N26" i="26" s="1"/>
  <c r="U26" i="26"/>
  <c r="M51" i="26"/>
  <c r="N51" i="26" s="1"/>
  <c r="U51" i="26"/>
  <c r="M116" i="26"/>
  <c r="N116" i="26" s="1"/>
  <c r="O116" i="26" s="1"/>
  <c r="AA116" i="26" s="1"/>
  <c r="U116" i="26"/>
  <c r="M180" i="26"/>
  <c r="N180" i="26" s="1"/>
  <c r="O180" i="26" s="1"/>
  <c r="AA180" i="26" s="1"/>
  <c r="U180" i="26"/>
  <c r="M28" i="26"/>
  <c r="N28" i="26" s="1"/>
  <c r="U28" i="26"/>
  <c r="M554" i="26"/>
  <c r="U554" i="26"/>
  <c r="M204" i="26"/>
  <c r="N204" i="26" s="1"/>
  <c r="O204" i="26" s="1"/>
  <c r="AA204" i="26" s="1"/>
  <c r="U204" i="26"/>
  <c r="M236" i="26"/>
  <c r="N236" i="26" s="1"/>
  <c r="O236" i="26" s="1"/>
  <c r="AA236" i="26" s="1"/>
  <c r="U236" i="26"/>
  <c r="M268" i="26"/>
  <c r="U268" i="26"/>
  <c r="M300" i="26"/>
  <c r="U300" i="26"/>
  <c r="M332" i="26"/>
  <c r="U332" i="26"/>
  <c r="M364" i="26"/>
  <c r="U364" i="26"/>
  <c r="M396" i="26"/>
  <c r="U396" i="26"/>
  <c r="M428" i="26"/>
  <c r="U428" i="26"/>
  <c r="M460" i="26"/>
  <c r="U460" i="26"/>
  <c r="M492" i="26"/>
  <c r="U492" i="26"/>
  <c r="M524" i="26"/>
  <c r="U524" i="26"/>
  <c r="M556" i="26"/>
  <c r="U556" i="26"/>
  <c r="M588" i="26"/>
  <c r="U588" i="26"/>
  <c r="M620" i="26"/>
  <c r="U620" i="26"/>
  <c r="M562" i="26"/>
  <c r="U562" i="26"/>
  <c r="M70" i="26"/>
  <c r="N70" i="26" s="1"/>
  <c r="U70" i="26"/>
  <c r="M102" i="26"/>
  <c r="N102" i="26" s="1"/>
  <c r="U102" i="26"/>
  <c r="M134" i="26"/>
  <c r="N134" i="26" s="1"/>
  <c r="O134" i="26" s="1"/>
  <c r="AA134" i="26" s="1"/>
  <c r="U134" i="26"/>
  <c r="M166" i="26"/>
  <c r="N166" i="26" s="1"/>
  <c r="O166" i="26" s="1"/>
  <c r="AA166" i="26" s="1"/>
  <c r="U166" i="26"/>
  <c r="M198" i="26"/>
  <c r="N198" i="26" s="1"/>
  <c r="O198" i="26" s="1"/>
  <c r="AA198" i="26" s="1"/>
  <c r="U198" i="26"/>
  <c r="M230" i="26"/>
  <c r="N230" i="26" s="1"/>
  <c r="O230" i="26" s="1"/>
  <c r="AA230" i="26" s="1"/>
  <c r="U230" i="26"/>
  <c r="M262" i="26"/>
  <c r="U262" i="26"/>
  <c r="M294" i="26"/>
  <c r="U294" i="26"/>
  <c r="M326" i="26"/>
  <c r="U326" i="26"/>
  <c r="M358" i="26"/>
  <c r="U358" i="26"/>
  <c r="M390" i="26"/>
  <c r="U390" i="26"/>
  <c r="M422" i="26"/>
  <c r="U422" i="26"/>
  <c r="M454" i="26"/>
  <c r="U454" i="26"/>
  <c r="M486" i="26"/>
  <c r="U486" i="26"/>
  <c r="M24" i="26"/>
  <c r="N24" i="26" s="1"/>
  <c r="U24" i="26"/>
  <c r="M17" i="26"/>
  <c r="N17" i="26" s="1"/>
  <c r="U17" i="26"/>
  <c r="M71" i="26"/>
  <c r="N71" i="26" s="1"/>
  <c r="U71" i="26"/>
  <c r="M135" i="26"/>
  <c r="N135" i="26" s="1"/>
  <c r="O135" i="26" s="1"/>
  <c r="AA135" i="26" s="1"/>
  <c r="U135" i="26"/>
  <c r="M199" i="26"/>
  <c r="N199" i="26" s="1"/>
  <c r="O199" i="26" s="1"/>
  <c r="AA199" i="26" s="1"/>
  <c r="U199" i="26"/>
  <c r="M72" i="26"/>
  <c r="N72" i="26" s="1"/>
  <c r="U72" i="26"/>
  <c r="M136" i="26"/>
  <c r="N136" i="26" s="1"/>
  <c r="O136" i="26" s="1"/>
  <c r="AA136" i="26" s="1"/>
  <c r="U136" i="26"/>
  <c r="M200" i="26"/>
  <c r="N200" i="26" s="1"/>
  <c r="O200" i="26" s="1"/>
  <c r="AA200" i="26" s="1"/>
  <c r="U200" i="26"/>
  <c r="M31" i="26"/>
  <c r="N31" i="26" s="1"/>
  <c r="U31" i="26"/>
  <c r="M73" i="26"/>
  <c r="N73" i="26" s="1"/>
  <c r="U73" i="26"/>
  <c r="M137" i="26"/>
  <c r="N137" i="26" s="1"/>
  <c r="O137" i="26" s="1"/>
  <c r="AA137" i="26" s="1"/>
  <c r="U137" i="26"/>
  <c r="M75" i="26"/>
  <c r="N75" i="26" s="1"/>
  <c r="U75" i="26"/>
  <c r="M139" i="26"/>
  <c r="N139" i="26" s="1"/>
  <c r="O139" i="26" s="1"/>
  <c r="AA139" i="26" s="1"/>
  <c r="U139" i="26"/>
  <c r="M203" i="26"/>
  <c r="N203" i="26" s="1"/>
  <c r="O203" i="26" s="1"/>
  <c r="AA203" i="26" s="1"/>
  <c r="U203" i="26"/>
  <c r="M60" i="26"/>
  <c r="N60" i="26" s="1"/>
  <c r="U60" i="26"/>
  <c r="M124" i="26"/>
  <c r="N124" i="26" s="1"/>
  <c r="O124" i="26" s="1"/>
  <c r="AA124" i="26" s="1"/>
  <c r="U124" i="26"/>
  <c r="M188" i="26"/>
  <c r="N188" i="26" s="1"/>
  <c r="O188" i="26" s="1"/>
  <c r="AA188" i="26" s="1"/>
  <c r="U188" i="26"/>
  <c r="M27" i="26"/>
  <c r="N27" i="26" s="1"/>
  <c r="U27" i="26"/>
  <c r="M181" i="26"/>
  <c r="N181" i="26" s="1"/>
  <c r="O181" i="26" s="1"/>
  <c r="AA181" i="26" s="1"/>
  <c r="U181" i="26"/>
  <c r="M193" i="26"/>
  <c r="N193" i="26" s="1"/>
  <c r="O193" i="26" s="1"/>
  <c r="AA193" i="26" s="1"/>
  <c r="U193" i="26"/>
  <c r="M225" i="26"/>
  <c r="N225" i="26" s="1"/>
  <c r="O225" i="26" s="1"/>
  <c r="AA225" i="26" s="1"/>
  <c r="U225" i="26"/>
  <c r="M257" i="26"/>
  <c r="U257" i="26"/>
  <c r="M289" i="26"/>
  <c r="U289" i="26"/>
  <c r="M321" i="26"/>
  <c r="U321" i="26"/>
  <c r="M353" i="26"/>
  <c r="U353" i="26"/>
  <c r="M385" i="26"/>
  <c r="U385" i="26"/>
  <c r="M417" i="26"/>
  <c r="U417" i="26"/>
  <c r="M449" i="26"/>
  <c r="U449" i="26"/>
  <c r="M481" i="26"/>
  <c r="U481" i="26"/>
  <c r="M513" i="26"/>
  <c r="U513" i="26"/>
  <c r="M545" i="26"/>
  <c r="U545" i="26"/>
  <c r="M577" i="26"/>
  <c r="U577" i="26"/>
  <c r="M609" i="26"/>
  <c r="U609" i="26"/>
  <c r="M641" i="26"/>
  <c r="U641" i="26"/>
  <c r="M74" i="26"/>
  <c r="N74" i="26" s="1"/>
  <c r="U74" i="26"/>
  <c r="M106" i="26"/>
  <c r="N106" i="26" s="1"/>
  <c r="U106" i="26"/>
  <c r="M138" i="26"/>
  <c r="N138" i="26" s="1"/>
  <c r="O138" i="26" s="1"/>
  <c r="AA138" i="26" s="1"/>
  <c r="U138" i="26"/>
  <c r="M170" i="26"/>
  <c r="N170" i="26" s="1"/>
  <c r="O170" i="26" s="1"/>
  <c r="AA170" i="26" s="1"/>
  <c r="U170" i="26"/>
  <c r="M202" i="26"/>
  <c r="N202" i="26" s="1"/>
  <c r="O202" i="26" s="1"/>
  <c r="AA202" i="26" s="1"/>
  <c r="U202" i="26"/>
  <c r="M234" i="26"/>
  <c r="N234" i="26" s="1"/>
  <c r="O234" i="26" s="1"/>
  <c r="AA234" i="26" s="1"/>
  <c r="U234" i="26"/>
  <c r="M266" i="26"/>
  <c r="U266" i="26"/>
  <c r="M306" i="26"/>
  <c r="U306" i="26"/>
  <c r="M370" i="26"/>
  <c r="U370" i="26"/>
  <c r="M434" i="26"/>
  <c r="U434" i="26"/>
  <c r="M506" i="26"/>
  <c r="U506" i="26"/>
  <c r="M586" i="26"/>
  <c r="U586" i="26"/>
  <c r="M219" i="26"/>
  <c r="N219" i="26" s="1"/>
  <c r="O219" i="26" s="1"/>
  <c r="AA219" i="26" s="1"/>
  <c r="U219" i="26"/>
  <c r="M251" i="26"/>
  <c r="U251" i="26"/>
  <c r="M283" i="26"/>
  <c r="U283" i="26"/>
  <c r="M315" i="26"/>
  <c r="U315" i="26"/>
  <c r="M347" i="26"/>
  <c r="U347" i="26"/>
  <c r="M379" i="26"/>
  <c r="U379" i="26"/>
  <c r="M411" i="26"/>
  <c r="U411" i="26"/>
  <c r="M443" i="26"/>
  <c r="U443" i="26"/>
  <c r="M475" i="26"/>
  <c r="U475" i="26"/>
  <c r="M507" i="26"/>
  <c r="U507" i="26"/>
  <c r="M539" i="26"/>
  <c r="U539" i="26"/>
  <c r="M571" i="26"/>
  <c r="U571" i="26"/>
  <c r="M603" i="26"/>
  <c r="U603" i="26"/>
  <c r="M635" i="26"/>
  <c r="U635" i="26"/>
  <c r="M189" i="26"/>
  <c r="N189" i="26" s="1"/>
  <c r="O189" i="26" s="1"/>
  <c r="AA189" i="26" s="1"/>
  <c r="U189" i="26"/>
  <c r="M221" i="26"/>
  <c r="N221" i="26" s="1"/>
  <c r="O221" i="26" s="1"/>
  <c r="AA221" i="26" s="1"/>
  <c r="U221" i="26"/>
  <c r="M253" i="26"/>
  <c r="U253" i="26"/>
  <c r="M285" i="26"/>
  <c r="U285" i="26"/>
  <c r="M317" i="26"/>
  <c r="U317" i="26"/>
  <c r="M349" i="26"/>
  <c r="U349" i="26"/>
  <c r="M381" i="26"/>
  <c r="U381" i="26"/>
  <c r="M413" i="26"/>
  <c r="U413" i="26"/>
  <c r="M445" i="26"/>
  <c r="U445" i="26"/>
  <c r="M477" i="26"/>
  <c r="U477" i="26"/>
  <c r="M509" i="26"/>
  <c r="U509" i="26"/>
  <c r="M541" i="26"/>
  <c r="U541" i="26"/>
  <c r="M573" i="26"/>
  <c r="U573" i="26"/>
  <c r="M605" i="26"/>
  <c r="U605" i="26"/>
  <c r="M637" i="26"/>
  <c r="U637" i="26"/>
  <c r="M314" i="26"/>
  <c r="U314" i="26"/>
  <c r="M378" i="26"/>
  <c r="U378" i="26"/>
  <c r="M442" i="26"/>
  <c r="U442" i="26"/>
  <c r="M498" i="26"/>
  <c r="U498" i="26"/>
  <c r="M578" i="26"/>
  <c r="U578" i="26"/>
  <c r="M518" i="26"/>
  <c r="U518" i="26"/>
  <c r="M550" i="26"/>
  <c r="U550" i="26"/>
  <c r="M582" i="26"/>
  <c r="U582" i="26"/>
  <c r="M614" i="26"/>
  <c r="U614" i="26"/>
  <c r="M646" i="26"/>
  <c r="U646" i="26"/>
  <c r="M215" i="26"/>
  <c r="N215" i="26" s="1"/>
  <c r="O215" i="26" s="1"/>
  <c r="AA215" i="26" s="1"/>
  <c r="U215" i="26"/>
  <c r="M247" i="26"/>
  <c r="N247" i="26" s="1"/>
  <c r="O247" i="26" s="1"/>
  <c r="AA247" i="26" s="1"/>
  <c r="U247" i="26"/>
  <c r="M279" i="26"/>
  <c r="U279" i="26"/>
  <c r="M311" i="26"/>
  <c r="U311" i="26"/>
  <c r="M343" i="26"/>
  <c r="U343" i="26"/>
  <c r="M375" i="26"/>
  <c r="U375" i="26"/>
  <c r="M407" i="26"/>
  <c r="U407" i="26"/>
  <c r="M439" i="26"/>
  <c r="U439" i="26"/>
  <c r="M471" i="26"/>
  <c r="U471" i="26"/>
  <c r="M503" i="26"/>
  <c r="U503" i="26"/>
  <c r="M535" i="26"/>
  <c r="U535" i="26"/>
  <c r="M567" i="26"/>
  <c r="U567" i="26"/>
  <c r="M599" i="26"/>
  <c r="U599" i="26"/>
  <c r="M631" i="26"/>
  <c r="U631" i="26"/>
  <c r="M538" i="26"/>
  <c r="U538" i="26"/>
  <c r="M216" i="26"/>
  <c r="N216" i="26" s="1"/>
  <c r="O216" i="26" s="1"/>
  <c r="AA216" i="26" s="1"/>
  <c r="U216" i="26"/>
  <c r="M248" i="26"/>
  <c r="N248" i="26" s="1"/>
  <c r="O248" i="26" s="1"/>
  <c r="AA248" i="26" s="1"/>
  <c r="U248" i="26"/>
  <c r="M280" i="26"/>
  <c r="U280" i="26"/>
  <c r="M312" i="26"/>
  <c r="U312" i="26"/>
  <c r="M344" i="26"/>
  <c r="U344" i="26"/>
  <c r="M376" i="26"/>
  <c r="U376" i="26"/>
  <c r="M408" i="26"/>
  <c r="U408" i="26"/>
  <c r="M440" i="26"/>
  <c r="U440" i="26"/>
  <c r="M472" i="26"/>
  <c r="U472" i="26"/>
  <c r="M504" i="26"/>
  <c r="U504" i="26"/>
  <c r="M536" i="26"/>
  <c r="U536" i="26"/>
  <c r="M568" i="26"/>
  <c r="U568" i="26"/>
  <c r="M600" i="26"/>
  <c r="U600" i="26"/>
  <c r="M632" i="26"/>
  <c r="U632" i="26"/>
  <c r="M91" i="26"/>
  <c r="N91" i="26" s="1"/>
  <c r="U91" i="26"/>
  <c r="M155" i="26"/>
  <c r="N155" i="26" s="1"/>
  <c r="O155" i="26" s="1"/>
  <c r="AA155" i="26" s="1"/>
  <c r="U155" i="26"/>
  <c r="M79" i="26"/>
  <c r="N79" i="26" s="1"/>
  <c r="U79" i="26"/>
  <c r="M143" i="26"/>
  <c r="N143" i="26" s="1"/>
  <c r="O143" i="26" s="1"/>
  <c r="AA143" i="26" s="1"/>
  <c r="U143" i="26"/>
  <c r="M6" i="26"/>
  <c r="N6" i="26" s="1"/>
  <c r="U6" i="26"/>
  <c r="M38" i="26"/>
  <c r="N38" i="26" s="1"/>
  <c r="U38" i="26"/>
  <c r="M80" i="26"/>
  <c r="N80" i="26" s="1"/>
  <c r="U80" i="26"/>
  <c r="M144" i="26"/>
  <c r="N144" i="26" s="1"/>
  <c r="O144" i="26" s="1"/>
  <c r="AA144" i="26" s="1"/>
  <c r="U144" i="26"/>
  <c r="M208" i="26"/>
  <c r="N208" i="26" s="1"/>
  <c r="O208" i="26" s="1"/>
  <c r="AA208" i="26" s="1"/>
  <c r="U208" i="26"/>
  <c r="M81" i="26"/>
  <c r="N81" i="26" s="1"/>
  <c r="U81" i="26"/>
  <c r="M145" i="26"/>
  <c r="N145" i="26" s="1"/>
  <c r="O145" i="26" s="1"/>
  <c r="AA145" i="26" s="1"/>
  <c r="U145" i="26"/>
  <c r="M16" i="26"/>
  <c r="N16" i="26" s="1"/>
  <c r="U16" i="26"/>
  <c r="M48" i="26"/>
  <c r="N48" i="26" s="1"/>
  <c r="U48" i="26"/>
  <c r="M83" i="26"/>
  <c r="N83" i="26" s="1"/>
  <c r="U83" i="26"/>
  <c r="M147" i="26"/>
  <c r="N147" i="26" s="1"/>
  <c r="O147" i="26" s="1"/>
  <c r="AA147" i="26" s="1"/>
  <c r="U147" i="26"/>
  <c r="M2" i="26"/>
  <c r="N2" i="26" s="1"/>
  <c r="U2" i="26"/>
  <c r="M34" i="26"/>
  <c r="N34" i="26" s="1"/>
  <c r="U34" i="26"/>
  <c r="M68" i="26"/>
  <c r="N68" i="26" s="1"/>
  <c r="U68" i="26"/>
  <c r="M132" i="26"/>
  <c r="N132" i="26" s="1"/>
  <c r="O132" i="26" s="1"/>
  <c r="AA132" i="26" s="1"/>
  <c r="U132" i="26"/>
  <c r="M196" i="26"/>
  <c r="N196" i="26" s="1"/>
  <c r="O196" i="26" s="1"/>
  <c r="AA196" i="26" s="1"/>
  <c r="U196" i="26"/>
  <c r="M4" i="26"/>
  <c r="N4" i="26" s="1"/>
  <c r="U4" i="26"/>
  <c r="M36" i="26"/>
  <c r="N36" i="26" s="1"/>
  <c r="U36" i="26"/>
  <c r="M212" i="26"/>
  <c r="N212" i="26" s="1"/>
  <c r="O212" i="26" s="1"/>
  <c r="AA212" i="26" s="1"/>
  <c r="U212" i="26"/>
  <c r="M244" i="26"/>
  <c r="N244" i="26" s="1"/>
  <c r="O244" i="26" s="1"/>
  <c r="AA244" i="26" s="1"/>
  <c r="U244" i="26"/>
  <c r="M276" i="26"/>
  <c r="U276" i="26"/>
  <c r="M308" i="26"/>
  <c r="U308" i="26"/>
  <c r="M340" i="26"/>
  <c r="U340" i="26"/>
  <c r="M372" i="26"/>
  <c r="U372" i="26"/>
  <c r="M404" i="26"/>
  <c r="U404" i="26"/>
  <c r="M436" i="26"/>
  <c r="U436" i="26"/>
  <c r="M468" i="26"/>
  <c r="U468" i="26"/>
  <c r="M500" i="26"/>
  <c r="U500" i="26"/>
  <c r="M532" i="26"/>
  <c r="U532" i="26"/>
  <c r="M564" i="26"/>
  <c r="U564" i="26"/>
  <c r="M596" i="26"/>
  <c r="U596" i="26"/>
  <c r="M628" i="26"/>
  <c r="U628" i="26"/>
  <c r="M78" i="26"/>
  <c r="N78" i="26" s="1"/>
  <c r="U78" i="26"/>
  <c r="M110" i="26"/>
  <c r="N110" i="26" s="1"/>
  <c r="U110" i="26"/>
  <c r="M142" i="26"/>
  <c r="N142" i="26" s="1"/>
  <c r="O142" i="26" s="1"/>
  <c r="AA142" i="26" s="1"/>
  <c r="U142" i="26"/>
  <c r="M174" i="26"/>
  <c r="N174" i="26" s="1"/>
  <c r="O174" i="26" s="1"/>
  <c r="AA174" i="26" s="1"/>
  <c r="U174" i="26"/>
  <c r="M206" i="26"/>
  <c r="N206" i="26" s="1"/>
  <c r="O206" i="26" s="1"/>
  <c r="AA206" i="26" s="1"/>
  <c r="U206" i="26"/>
  <c r="M238" i="26"/>
  <c r="N238" i="26" s="1"/>
  <c r="O238" i="26" s="1"/>
  <c r="AA238" i="26" s="1"/>
  <c r="U238" i="26"/>
  <c r="M270" i="26"/>
  <c r="U270" i="26"/>
  <c r="M302" i="26"/>
  <c r="U302" i="26"/>
  <c r="M334" i="26"/>
  <c r="U334" i="26"/>
  <c r="M366" i="26"/>
  <c r="U366" i="26"/>
  <c r="M398" i="26"/>
  <c r="U398" i="26"/>
  <c r="M430" i="26"/>
  <c r="U430" i="26"/>
  <c r="M462" i="26"/>
  <c r="U462" i="26"/>
  <c r="M494" i="26"/>
  <c r="U494" i="26"/>
  <c r="Y1" i="26" l="1"/>
  <c r="W3" i="26" s="1"/>
  <c r="E6" i="22"/>
  <c r="G6" i="22" l="1"/>
  <c r="H6" i="22"/>
  <c r="I6" i="22"/>
  <c r="J6" i="22"/>
  <c r="K6" i="22"/>
  <c r="L6" i="22"/>
  <c r="M6" i="22"/>
  <c r="N6" i="22"/>
  <c r="O6" i="22"/>
  <c r="P6" i="22"/>
  <c r="Q6" i="22"/>
  <c r="F6" i="22"/>
  <c r="E2" i="23" l="1"/>
  <c r="E3" i="23"/>
  <c r="E4" i="23"/>
  <c r="E5" i="23"/>
  <c r="E6" i="23"/>
  <c r="E7" i="23"/>
  <c r="E8" i="23"/>
  <c r="E9" i="23"/>
  <c r="E10" i="23"/>
  <c r="E11" i="23"/>
  <c r="E12" i="23"/>
  <c r="E13" i="23"/>
  <c r="E14" i="23"/>
  <c r="E15" i="23"/>
  <c r="E16" i="23"/>
  <c r="E17" i="23"/>
  <c r="E18" i="23"/>
  <c r="E19" i="23"/>
  <c r="E20" i="23"/>
  <c r="E21" i="23"/>
  <c r="E22" i="23"/>
  <c r="E23" i="23"/>
  <c r="E24" i="23"/>
  <c r="E25" i="23"/>
  <c r="E26" i="23"/>
  <c r="E27" i="23"/>
  <c r="E28" i="23"/>
  <c r="E29" i="23"/>
  <c r="E30" i="23"/>
  <c r="E31" i="23"/>
  <c r="E32" i="23"/>
  <c r="E33" i="23"/>
  <c r="E34" i="23"/>
  <c r="E35" i="23"/>
  <c r="E36" i="23"/>
  <c r="E37" i="23"/>
  <c r="E38" i="23"/>
  <c r="E39" i="23"/>
  <c r="E40" i="23"/>
  <c r="E41" i="23"/>
  <c r="E42" i="23"/>
  <c r="E43" i="23"/>
  <c r="E44" i="23"/>
  <c r="E45" i="23"/>
  <c r="E46" i="23"/>
  <c r="E47" i="23"/>
  <c r="E48" i="23"/>
  <c r="E49" i="23"/>
  <c r="E50" i="23"/>
  <c r="E51" i="23"/>
  <c r="E52" i="23"/>
  <c r="E53" i="23"/>
  <c r="E54" i="23"/>
  <c r="E55" i="23"/>
  <c r="E56" i="23"/>
  <c r="E57" i="23"/>
  <c r="E58" i="23"/>
  <c r="E59" i="23"/>
  <c r="E60" i="23"/>
  <c r="E61" i="23"/>
  <c r="E62" i="23"/>
  <c r="E63" i="23"/>
  <c r="E64" i="23"/>
  <c r="E65" i="23"/>
  <c r="E66" i="23"/>
  <c r="E67" i="23"/>
  <c r="E68" i="23"/>
  <c r="E69" i="23"/>
  <c r="E70" i="23"/>
  <c r="E71" i="23"/>
  <c r="E72" i="23"/>
  <c r="E73" i="23"/>
  <c r="E74" i="23"/>
  <c r="E75" i="23"/>
  <c r="E76" i="23"/>
  <c r="E77" i="23"/>
  <c r="E78" i="23"/>
  <c r="E79" i="23"/>
  <c r="E80" i="23"/>
  <c r="E81" i="23"/>
  <c r="E82" i="23"/>
  <c r="E83" i="23"/>
  <c r="E84" i="23"/>
  <c r="E85" i="23"/>
  <c r="E86" i="23"/>
  <c r="E87" i="23"/>
  <c r="E88" i="23"/>
  <c r="E89" i="23"/>
  <c r="E90" i="23"/>
  <c r="E91" i="23"/>
  <c r="E92" i="23"/>
  <c r="E93" i="23"/>
  <c r="E94" i="23"/>
  <c r="E95" i="23"/>
  <c r="E96" i="23"/>
  <c r="E97" i="23"/>
  <c r="E98" i="23"/>
  <c r="E99" i="23"/>
  <c r="E100" i="23"/>
  <c r="E101" i="23"/>
  <c r="E102" i="23"/>
  <c r="E103" i="23"/>
  <c r="E104" i="23"/>
  <c r="E105" i="23"/>
  <c r="E106" i="23"/>
  <c r="E107" i="23"/>
  <c r="E108" i="23"/>
  <c r="E109" i="23"/>
  <c r="E110" i="23"/>
  <c r="E111" i="23"/>
  <c r="E112" i="23"/>
  <c r="E113" i="23"/>
  <c r="E114" i="23"/>
  <c r="E115" i="23"/>
  <c r="E116" i="23"/>
  <c r="E117" i="23"/>
  <c r="E118" i="23"/>
  <c r="E119" i="23"/>
  <c r="E120" i="23"/>
  <c r="E121" i="23"/>
  <c r="E122" i="23"/>
  <c r="E123" i="23"/>
  <c r="E124" i="23"/>
  <c r="E125" i="23"/>
  <c r="E126" i="23"/>
  <c r="E127" i="23"/>
  <c r="E128" i="23"/>
  <c r="E129" i="23"/>
  <c r="E130" i="23"/>
  <c r="E131" i="23"/>
  <c r="E132" i="23"/>
  <c r="E133" i="23"/>
  <c r="E134" i="23"/>
  <c r="E135" i="23"/>
  <c r="E136" i="23"/>
  <c r="E137" i="23"/>
  <c r="E138" i="23"/>
  <c r="E139" i="23"/>
  <c r="E140" i="23"/>
  <c r="E141" i="23"/>
  <c r="E142" i="23"/>
  <c r="E143" i="23"/>
  <c r="E144" i="23"/>
  <c r="E145" i="23"/>
  <c r="E146" i="23"/>
  <c r="E147" i="23"/>
  <c r="E148" i="23"/>
  <c r="E149" i="23"/>
  <c r="E150" i="23"/>
  <c r="E151" i="23"/>
  <c r="E152" i="23"/>
  <c r="E153" i="23"/>
  <c r="E154" i="23"/>
  <c r="E155" i="23"/>
  <c r="E156" i="23"/>
  <c r="E157" i="23"/>
  <c r="E158" i="23"/>
  <c r="E159" i="23"/>
  <c r="E160" i="23"/>
  <c r="E161" i="23"/>
  <c r="E162" i="23"/>
  <c r="E163" i="23"/>
  <c r="E164" i="23"/>
  <c r="E165" i="23"/>
  <c r="E166" i="23"/>
  <c r="E167" i="23"/>
  <c r="E168" i="23"/>
  <c r="E169" i="23"/>
  <c r="E170" i="23"/>
  <c r="E171" i="23"/>
  <c r="E172" i="23"/>
  <c r="E173" i="23"/>
  <c r="E174" i="23"/>
  <c r="E175" i="23"/>
  <c r="E176" i="23"/>
  <c r="E177" i="23"/>
  <c r="E178" i="23"/>
  <c r="E179" i="23"/>
  <c r="E180" i="23"/>
  <c r="E181" i="23"/>
  <c r="E182" i="23"/>
  <c r="E183" i="23"/>
  <c r="E184" i="23"/>
  <c r="E185" i="23"/>
  <c r="E186" i="23"/>
  <c r="E187" i="23"/>
  <c r="E188" i="23"/>
  <c r="E189" i="23"/>
  <c r="E190" i="23"/>
  <c r="E191" i="23"/>
  <c r="E192" i="23"/>
  <c r="E193" i="23"/>
  <c r="E194" i="23"/>
  <c r="E195" i="23"/>
  <c r="E196" i="23"/>
  <c r="E197" i="23"/>
  <c r="E198" i="23"/>
  <c r="E199" i="23"/>
  <c r="E200" i="23"/>
  <c r="E201" i="23"/>
  <c r="E202" i="23"/>
  <c r="E203" i="23"/>
  <c r="E204" i="23"/>
  <c r="E205" i="23"/>
  <c r="E206" i="23"/>
  <c r="E207" i="23"/>
  <c r="E208" i="23"/>
  <c r="E209" i="23"/>
  <c r="E210" i="23"/>
  <c r="E211" i="23"/>
  <c r="E212" i="23"/>
  <c r="E213" i="23"/>
  <c r="E214" i="23"/>
  <c r="E215" i="23"/>
  <c r="E216" i="23"/>
  <c r="E217" i="23"/>
  <c r="E218" i="23"/>
  <c r="E219" i="23"/>
  <c r="E220" i="23"/>
  <c r="E221" i="23"/>
  <c r="E222" i="23"/>
  <c r="E223" i="23"/>
  <c r="E224" i="23"/>
  <c r="E225" i="23"/>
  <c r="E226" i="23"/>
  <c r="E227" i="23"/>
  <c r="E228" i="23"/>
  <c r="E229" i="23"/>
  <c r="E230" i="23"/>
  <c r="E231" i="23"/>
  <c r="E232" i="23"/>
  <c r="E233" i="23"/>
  <c r="E234" i="23"/>
  <c r="E235" i="23"/>
  <c r="E236" i="23"/>
  <c r="E237" i="23"/>
  <c r="E238" i="23"/>
  <c r="E239" i="23"/>
  <c r="E240" i="23"/>
  <c r="E241" i="23"/>
  <c r="E242" i="23"/>
  <c r="E243" i="23"/>
  <c r="E244" i="23"/>
  <c r="E245" i="23"/>
  <c r="E246" i="23"/>
  <c r="E247" i="23"/>
  <c r="E248" i="23"/>
  <c r="E249" i="23"/>
  <c r="E250" i="23"/>
  <c r="E251" i="23"/>
  <c r="E252" i="23"/>
  <c r="E253" i="23"/>
  <c r="E254" i="23"/>
  <c r="E255" i="23"/>
  <c r="E256" i="23"/>
  <c r="E257" i="23"/>
  <c r="E258" i="23"/>
  <c r="E259" i="23"/>
  <c r="E260" i="23"/>
  <c r="E261" i="23"/>
  <c r="E262" i="23"/>
  <c r="E263" i="23"/>
  <c r="E264" i="23"/>
  <c r="E265" i="23"/>
  <c r="E266" i="23"/>
  <c r="E267" i="23"/>
  <c r="E268" i="23"/>
  <c r="E269" i="23"/>
  <c r="E270" i="23"/>
  <c r="E271" i="23"/>
  <c r="E272" i="23"/>
  <c r="E273" i="23"/>
  <c r="E274" i="23"/>
  <c r="E275" i="23"/>
  <c r="E276" i="23"/>
  <c r="E277" i="23"/>
  <c r="E278" i="23"/>
  <c r="E279" i="23"/>
  <c r="E280" i="23"/>
  <c r="E281" i="23"/>
  <c r="E282" i="23"/>
  <c r="E283" i="23"/>
  <c r="E284" i="23"/>
  <c r="E285" i="23"/>
  <c r="E286" i="23"/>
  <c r="E287" i="23"/>
  <c r="E288" i="23"/>
  <c r="E289" i="23"/>
  <c r="E290" i="23"/>
  <c r="E291" i="23"/>
  <c r="E292" i="23"/>
  <c r="E293" i="23"/>
  <c r="E294" i="23"/>
  <c r="E295" i="23"/>
  <c r="E296" i="23"/>
  <c r="E297" i="23"/>
  <c r="E298" i="23"/>
  <c r="E299" i="23"/>
  <c r="E300" i="23"/>
  <c r="E301" i="23"/>
  <c r="E302" i="23"/>
  <c r="E303" i="23"/>
  <c r="E304" i="23"/>
  <c r="E305" i="23"/>
  <c r="E306" i="23"/>
  <c r="E307" i="23"/>
  <c r="E308" i="23"/>
  <c r="E309" i="23"/>
  <c r="E310" i="23"/>
  <c r="E311" i="23"/>
  <c r="E312" i="23"/>
  <c r="E313" i="23"/>
  <c r="E314" i="23"/>
  <c r="E315" i="23"/>
  <c r="E316" i="23"/>
  <c r="E317" i="23"/>
  <c r="E318" i="23"/>
  <c r="E319" i="23"/>
  <c r="E320" i="23"/>
  <c r="E321" i="23"/>
  <c r="E322" i="23"/>
  <c r="E323" i="23"/>
  <c r="E324" i="23"/>
  <c r="E325" i="23"/>
  <c r="E326" i="23"/>
  <c r="E327" i="23"/>
  <c r="E328" i="23"/>
  <c r="E329" i="23"/>
  <c r="E330" i="23"/>
  <c r="E331" i="23"/>
  <c r="E332" i="23"/>
  <c r="E333" i="23"/>
  <c r="E334" i="23"/>
  <c r="E335" i="23"/>
  <c r="E336" i="23"/>
  <c r="E337" i="23"/>
  <c r="E338" i="23"/>
  <c r="E339" i="23"/>
  <c r="E340" i="23"/>
  <c r="E341" i="23"/>
  <c r="E342" i="23"/>
  <c r="E343" i="23"/>
  <c r="E344" i="23"/>
  <c r="E345" i="23"/>
  <c r="E346" i="23"/>
  <c r="E347" i="23"/>
  <c r="E348" i="23"/>
  <c r="E349" i="23"/>
  <c r="E350" i="23"/>
  <c r="E351" i="23"/>
  <c r="E352" i="23"/>
  <c r="E353" i="23"/>
  <c r="E354" i="23"/>
  <c r="E355" i="23"/>
  <c r="E356" i="23"/>
  <c r="E357" i="23"/>
  <c r="E358" i="23"/>
  <c r="E359" i="23"/>
  <c r="E360" i="23"/>
  <c r="E361" i="23"/>
  <c r="E362" i="23"/>
  <c r="E363" i="23"/>
  <c r="E364" i="23"/>
  <c r="E365" i="23"/>
  <c r="E366" i="23"/>
  <c r="E367" i="23"/>
  <c r="E368" i="23"/>
  <c r="E369" i="23"/>
  <c r="E370" i="23"/>
  <c r="E371" i="23"/>
  <c r="E372" i="23"/>
  <c r="E373" i="23"/>
  <c r="E374" i="23"/>
  <c r="E375" i="23"/>
  <c r="E376" i="23"/>
  <c r="E377" i="23"/>
  <c r="E378" i="23"/>
  <c r="E379" i="23"/>
  <c r="E380" i="23"/>
  <c r="E381" i="23"/>
  <c r="E382" i="23"/>
  <c r="E383" i="23"/>
  <c r="E384" i="23"/>
  <c r="E385" i="23"/>
  <c r="E386" i="23"/>
  <c r="E387" i="23"/>
  <c r="E388" i="23"/>
  <c r="E389" i="23"/>
  <c r="E390" i="23"/>
  <c r="E391" i="23"/>
  <c r="E392" i="23"/>
  <c r="E393" i="23"/>
  <c r="E394" i="23"/>
  <c r="E395" i="23"/>
  <c r="E396" i="23"/>
  <c r="E397" i="23"/>
  <c r="E398" i="23"/>
  <c r="E399" i="23"/>
  <c r="E400" i="23"/>
  <c r="E401" i="23"/>
  <c r="E402" i="23"/>
  <c r="E403" i="23"/>
  <c r="E404" i="23"/>
  <c r="E405" i="23"/>
  <c r="E406" i="23"/>
  <c r="E407" i="23"/>
  <c r="E408" i="23"/>
  <c r="E409" i="23"/>
  <c r="E410" i="23"/>
  <c r="E411" i="23"/>
  <c r="E412" i="23"/>
  <c r="E413" i="23"/>
  <c r="E414" i="23"/>
  <c r="E415" i="23"/>
  <c r="E416" i="23"/>
  <c r="E417" i="23"/>
  <c r="E418" i="23"/>
  <c r="E419" i="23"/>
  <c r="E420" i="23"/>
  <c r="E421" i="23"/>
  <c r="E422" i="23"/>
  <c r="E423" i="23"/>
  <c r="E424" i="23"/>
  <c r="E425" i="23"/>
  <c r="E426" i="23"/>
  <c r="E427" i="23"/>
  <c r="E428" i="23"/>
  <c r="E429" i="23"/>
  <c r="E430" i="23"/>
  <c r="E431" i="23"/>
  <c r="E432" i="23"/>
  <c r="E433" i="23"/>
  <c r="E434" i="23"/>
  <c r="E435" i="23"/>
  <c r="E436" i="23"/>
  <c r="E437" i="23"/>
  <c r="E438" i="23"/>
  <c r="E439" i="23"/>
  <c r="E440" i="23"/>
  <c r="E441" i="23"/>
  <c r="E442" i="23"/>
  <c r="E443" i="23"/>
  <c r="E444" i="23"/>
  <c r="E445" i="23"/>
  <c r="E446" i="23"/>
  <c r="E447" i="23"/>
  <c r="E448" i="23"/>
  <c r="E449" i="23"/>
  <c r="E450" i="23"/>
  <c r="E451" i="23"/>
  <c r="E452" i="23"/>
  <c r="E453" i="23"/>
  <c r="E454" i="23"/>
  <c r="E455" i="23"/>
  <c r="E456" i="23"/>
  <c r="E457" i="23"/>
  <c r="E458" i="23"/>
  <c r="E459" i="23"/>
  <c r="E460" i="23"/>
  <c r="E461" i="23"/>
  <c r="E462" i="23"/>
  <c r="E463" i="23"/>
  <c r="E464" i="23"/>
  <c r="E465" i="23"/>
  <c r="E466" i="23"/>
  <c r="E467" i="23"/>
  <c r="E468" i="23"/>
  <c r="E469" i="23"/>
  <c r="E470" i="23"/>
  <c r="E471" i="23"/>
  <c r="E472" i="23"/>
  <c r="E473" i="23"/>
  <c r="E474" i="23"/>
  <c r="E475" i="23"/>
  <c r="E476" i="23"/>
  <c r="E477" i="23"/>
  <c r="E478" i="23"/>
  <c r="E479" i="23"/>
  <c r="E480" i="23"/>
  <c r="E481" i="23"/>
  <c r="E482" i="23"/>
  <c r="E483" i="23"/>
  <c r="E484" i="23"/>
  <c r="E485" i="23"/>
  <c r="E486" i="23"/>
  <c r="E487" i="23"/>
  <c r="E488" i="23"/>
  <c r="E489" i="23"/>
  <c r="E490" i="23"/>
  <c r="E491" i="23"/>
  <c r="E492" i="23"/>
  <c r="E493" i="23"/>
  <c r="E494" i="23"/>
  <c r="E495" i="23"/>
  <c r="E496" i="23"/>
  <c r="E497" i="23"/>
  <c r="E498" i="23"/>
  <c r="E499" i="23"/>
  <c r="E500" i="23"/>
  <c r="E501" i="23"/>
  <c r="E502" i="23"/>
  <c r="E503" i="23"/>
  <c r="E504" i="23"/>
  <c r="E505" i="23"/>
  <c r="E506" i="23"/>
  <c r="E507" i="23"/>
  <c r="E508" i="23"/>
  <c r="E509" i="23"/>
  <c r="E510" i="23"/>
  <c r="E511" i="23"/>
  <c r="E512" i="23"/>
  <c r="E513" i="23"/>
  <c r="E514" i="23"/>
  <c r="E515" i="23"/>
  <c r="E516" i="23"/>
  <c r="E517" i="23"/>
  <c r="E518" i="23"/>
  <c r="E519" i="23"/>
  <c r="E520" i="23"/>
  <c r="E521" i="23"/>
  <c r="E522" i="23"/>
  <c r="E523" i="23"/>
  <c r="E524" i="23"/>
  <c r="E525" i="23"/>
  <c r="E526" i="23"/>
  <c r="E527" i="23"/>
  <c r="E528" i="23"/>
  <c r="E529" i="23"/>
  <c r="E530" i="23"/>
  <c r="E531" i="23"/>
  <c r="E532" i="23"/>
  <c r="E533" i="23"/>
  <c r="E534" i="23"/>
  <c r="E535" i="23"/>
  <c r="E536" i="23"/>
  <c r="E537" i="23"/>
  <c r="E538" i="23"/>
  <c r="E539" i="23"/>
  <c r="E540" i="23"/>
  <c r="E541" i="23"/>
  <c r="E542" i="23"/>
  <c r="E543" i="23"/>
  <c r="E544" i="23"/>
  <c r="E545" i="23"/>
  <c r="E546" i="23"/>
  <c r="E547" i="23"/>
  <c r="E548" i="23"/>
  <c r="E549" i="23"/>
  <c r="E550" i="23"/>
  <c r="E551" i="23"/>
  <c r="E552" i="23"/>
  <c r="E553" i="23"/>
  <c r="E554" i="23"/>
  <c r="E555" i="23"/>
  <c r="E556" i="23"/>
  <c r="E557" i="23"/>
  <c r="E558" i="23"/>
  <c r="E559" i="23"/>
  <c r="E560" i="23"/>
  <c r="E561" i="23"/>
  <c r="E562" i="23"/>
  <c r="E563" i="23"/>
  <c r="E564" i="23"/>
  <c r="E565" i="23"/>
  <c r="E566" i="23"/>
  <c r="E567" i="23"/>
  <c r="E568" i="23"/>
  <c r="E569" i="23"/>
  <c r="E570" i="23"/>
  <c r="E571" i="23"/>
  <c r="E572" i="23"/>
  <c r="E573" i="23"/>
  <c r="E574" i="23"/>
  <c r="E575" i="23"/>
  <c r="E576" i="23"/>
  <c r="E577" i="23"/>
  <c r="E578" i="23"/>
  <c r="E579" i="23"/>
  <c r="E580" i="23"/>
  <c r="E581" i="23"/>
  <c r="E582" i="23"/>
  <c r="E583" i="23"/>
  <c r="E584" i="23"/>
  <c r="E585" i="23"/>
  <c r="E586" i="23"/>
  <c r="E587" i="23"/>
  <c r="E588" i="23"/>
  <c r="E589" i="23"/>
  <c r="E590" i="23"/>
  <c r="E591" i="23"/>
  <c r="E592" i="23"/>
  <c r="E593" i="23"/>
  <c r="E594" i="23"/>
  <c r="E595" i="23"/>
  <c r="E596" i="23"/>
  <c r="E597" i="23"/>
  <c r="E598" i="23"/>
  <c r="E599" i="23"/>
  <c r="E600" i="23"/>
  <c r="E601" i="23"/>
  <c r="E602" i="23"/>
  <c r="E603" i="23"/>
  <c r="E604" i="23"/>
  <c r="E605" i="23"/>
  <c r="E606" i="23"/>
  <c r="E607" i="23"/>
  <c r="E608" i="23"/>
  <c r="E609" i="23"/>
  <c r="E610" i="23"/>
  <c r="E611" i="23"/>
  <c r="E612" i="23"/>
  <c r="E613" i="23"/>
  <c r="E614" i="23"/>
  <c r="E615" i="23"/>
  <c r="E616" i="23"/>
  <c r="E617" i="23"/>
  <c r="E618" i="23"/>
  <c r="E619" i="23"/>
  <c r="E620" i="23"/>
  <c r="E621" i="23"/>
  <c r="E622" i="23"/>
  <c r="E623" i="23"/>
  <c r="M1518" i="18" l="1"/>
  <c r="M1519" i="18"/>
  <c r="M1520" i="18"/>
  <c r="M1521" i="18"/>
  <c r="M1522" i="18"/>
  <c r="M1523" i="18"/>
  <c r="M1524" i="18"/>
  <c r="M1525" i="18"/>
  <c r="M1526" i="18"/>
  <c r="M1527" i="18"/>
  <c r="M1528" i="18"/>
  <c r="M1529" i="18"/>
  <c r="M1530" i="18"/>
  <c r="M1531" i="18"/>
  <c r="M1532" i="18"/>
  <c r="M1533" i="18"/>
  <c r="M1534" i="18"/>
  <c r="M1535" i="18"/>
  <c r="M1536" i="18"/>
  <c r="M1537" i="18"/>
  <c r="M1538" i="18"/>
  <c r="M1539" i="18"/>
  <c r="M1540" i="18"/>
  <c r="M1541" i="18"/>
  <c r="M1542" i="18"/>
  <c r="M1543" i="18"/>
  <c r="M1544" i="18"/>
  <c r="M1545" i="18"/>
  <c r="M1546" i="18"/>
  <c r="M1547" i="18"/>
  <c r="M1548" i="18"/>
  <c r="M1549" i="18"/>
  <c r="M1550" i="18"/>
  <c r="M1551" i="18"/>
  <c r="M1552" i="18"/>
  <c r="M1553" i="18"/>
  <c r="M1554" i="18"/>
  <c r="M1555" i="18"/>
  <c r="M1556" i="18"/>
  <c r="M1557" i="18"/>
  <c r="M1558" i="18"/>
  <c r="M1559" i="18"/>
  <c r="M1560" i="18"/>
  <c r="M1561" i="18"/>
  <c r="M1562" i="18"/>
  <c r="M1563" i="18"/>
  <c r="M1564" i="18"/>
  <c r="M1565" i="18"/>
  <c r="M1566" i="18"/>
  <c r="M1567" i="18"/>
  <c r="M1568" i="18"/>
  <c r="M1569" i="18"/>
  <c r="M1570" i="18"/>
  <c r="M1571" i="18"/>
  <c r="M1572" i="18"/>
  <c r="M1573" i="18"/>
  <c r="M1574" i="18"/>
  <c r="M1575" i="18"/>
  <c r="M1576" i="18"/>
  <c r="M1577" i="18"/>
  <c r="M1578" i="18"/>
  <c r="M1579" i="18"/>
  <c r="M1580" i="18"/>
  <c r="M1581" i="18"/>
  <c r="M1582" i="18"/>
  <c r="M1583" i="18"/>
  <c r="M1584" i="18"/>
  <c r="M1585" i="18"/>
  <c r="M1586" i="18"/>
  <c r="M1587" i="18"/>
  <c r="M1588" i="18"/>
  <c r="M1589" i="18"/>
  <c r="M1590" i="18"/>
  <c r="M1591" i="18"/>
  <c r="M1592" i="18"/>
  <c r="M1593" i="18"/>
  <c r="M1594" i="18"/>
  <c r="M1595" i="18"/>
  <c r="M1596" i="18"/>
  <c r="M1597" i="18"/>
  <c r="M1598" i="18"/>
  <c r="M1599" i="18"/>
  <c r="M1600" i="18"/>
  <c r="M1601" i="18"/>
  <c r="M1602" i="18"/>
  <c r="M1603" i="18"/>
  <c r="M1604" i="18"/>
  <c r="M1605" i="18"/>
  <c r="M1606" i="18"/>
  <c r="M1607" i="18"/>
  <c r="M1608" i="18"/>
  <c r="M1609" i="18"/>
  <c r="M1610" i="18"/>
  <c r="M1611" i="18"/>
  <c r="M1612" i="18"/>
  <c r="M1613" i="18"/>
  <c r="M1614" i="18"/>
  <c r="M1615" i="18"/>
  <c r="M1616" i="18"/>
  <c r="M1617" i="18"/>
  <c r="M1618" i="18"/>
  <c r="M1619" i="18"/>
  <c r="M1620" i="18"/>
  <c r="M1621" i="18"/>
  <c r="M1622" i="18"/>
  <c r="M1623" i="18"/>
  <c r="M1624" i="18"/>
  <c r="M1625" i="18"/>
  <c r="M1626" i="18"/>
  <c r="M1627" i="18"/>
  <c r="M1628" i="18"/>
  <c r="M1629" i="18"/>
  <c r="M1630" i="18"/>
  <c r="M1631" i="18"/>
  <c r="M1632" i="18"/>
  <c r="M1633" i="18"/>
  <c r="M1634" i="18"/>
  <c r="M1635" i="18"/>
  <c r="M1636" i="18"/>
  <c r="M1637" i="18"/>
  <c r="M1638" i="18"/>
  <c r="M1639" i="18"/>
  <c r="M1640" i="18"/>
  <c r="M1641" i="18"/>
  <c r="M1642" i="18"/>
  <c r="M1643" i="18"/>
  <c r="M1644" i="18"/>
  <c r="M1645" i="18"/>
  <c r="M1646" i="18"/>
  <c r="M1647" i="18"/>
  <c r="M1648" i="18"/>
  <c r="M1649" i="18"/>
  <c r="M1650" i="18"/>
  <c r="M1651" i="18"/>
  <c r="M1652" i="18"/>
  <c r="M1653" i="18"/>
  <c r="M1654" i="18"/>
  <c r="M1655" i="18"/>
  <c r="M1656" i="18"/>
  <c r="M1657" i="18"/>
  <c r="M1658" i="18"/>
  <c r="M1659" i="18"/>
  <c r="M1660" i="18"/>
  <c r="M1661" i="18"/>
  <c r="M1662" i="18"/>
  <c r="M1663" i="18"/>
  <c r="M1664" i="18"/>
  <c r="M1665" i="18"/>
  <c r="M1666" i="18"/>
  <c r="M1667" i="18"/>
  <c r="M1668" i="18"/>
  <c r="M1669" i="18"/>
  <c r="M1670" i="18"/>
  <c r="M1671" i="18"/>
  <c r="M1672" i="18"/>
  <c r="M1673" i="18"/>
  <c r="M1674" i="18"/>
  <c r="M1675" i="18"/>
  <c r="M1676" i="18"/>
  <c r="M1677" i="18"/>
  <c r="M1678" i="18"/>
  <c r="M1679" i="18"/>
  <c r="M1680" i="18"/>
  <c r="M1681" i="18"/>
  <c r="M1682" i="18"/>
  <c r="M1683" i="18"/>
  <c r="M1684" i="18"/>
  <c r="M1685" i="18"/>
  <c r="M1686" i="18"/>
  <c r="M1687" i="18"/>
  <c r="M1688" i="18"/>
  <c r="M1689" i="18"/>
  <c r="M1690" i="18"/>
  <c r="M1691" i="18"/>
  <c r="M1692" i="18"/>
  <c r="M1693" i="18"/>
  <c r="M1694" i="18"/>
  <c r="M1695" i="18"/>
  <c r="M1696" i="18"/>
  <c r="M1697" i="18"/>
  <c r="M1698" i="18"/>
  <c r="M1699" i="18"/>
  <c r="M1700" i="18"/>
  <c r="M1701" i="18"/>
  <c r="M1702" i="18"/>
  <c r="M1703" i="18"/>
  <c r="M1704" i="18"/>
  <c r="M1705" i="18"/>
  <c r="M1706" i="18"/>
  <c r="M1707" i="18"/>
  <c r="M1708" i="18"/>
  <c r="M1709" i="18"/>
  <c r="M1710" i="18"/>
  <c r="M1711" i="18"/>
  <c r="M1712" i="18"/>
  <c r="M1713" i="18"/>
  <c r="M1714" i="18"/>
  <c r="M1715" i="18"/>
  <c r="M1716" i="18"/>
  <c r="M7" i="18"/>
  <c r="M8" i="18"/>
  <c r="M9" i="18"/>
  <c r="M10" i="18"/>
  <c r="M11" i="18"/>
  <c r="M12" i="18"/>
  <c r="M13" i="18"/>
  <c r="M14" i="18"/>
  <c r="M15" i="18"/>
  <c r="M16" i="18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M48" i="18"/>
  <c r="M49" i="18"/>
  <c r="M50" i="18"/>
  <c r="M51" i="18"/>
  <c r="M52" i="18"/>
  <c r="M53" i="18"/>
  <c r="M54" i="18"/>
  <c r="M55" i="18"/>
  <c r="M56" i="18"/>
  <c r="M57" i="18"/>
  <c r="M58" i="18"/>
  <c r="M59" i="18"/>
  <c r="M60" i="18"/>
  <c r="M61" i="18"/>
  <c r="M62" i="18"/>
  <c r="M63" i="18"/>
  <c r="M64" i="18"/>
  <c r="M65" i="18"/>
  <c r="M66" i="18"/>
  <c r="M67" i="18"/>
  <c r="M68" i="18"/>
  <c r="M69" i="18"/>
  <c r="M70" i="18"/>
  <c r="M71" i="18"/>
  <c r="M72" i="18"/>
  <c r="M73" i="18"/>
  <c r="M74" i="18"/>
  <c r="M75" i="18"/>
  <c r="M76" i="18"/>
  <c r="M77" i="18"/>
  <c r="M78" i="18"/>
  <c r="M79" i="18"/>
  <c r="M80" i="18"/>
  <c r="M81" i="18"/>
  <c r="M82" i="18"/>
  <c r="M83" i="18"/>
  <c r="M84" i="18"/>
  <c r="M85" i="18"/>
  <c r="M86" i="18"/>
  <c r="M87" i="18"/>
  <c r="M88" i="18"/>
  <c r="M89" i="18"/>
  <c r="M90" i="18"/>
  <c r="M91" i="18"/>
  <c r="M92" i="18"/>
  <c r="M93" i="18"/>
  <c r="M94" i="18"/>
  <c r="M95" i="18"/>
  <c r="M96" i="18"/>
  <c r="M97" i="18"/>
  <c r="M98" i="18"/>
  <c r="M99" i="18"/>
  <c r="M100" i="18"/>
  <c r="M101" i="18"/>
  <c r="M102" i="18"/>
  <c r="M103" i="18"/>
  <c r="M104" i="18"/>
  <c r="M105" i="18"/>
  <c r="M106" i="18"/>
  <c r="M107" i="18"/>
  <c r="M108" i="18"/>
  <c r="M109" i="18"/>
  <c r="M110" i="18"/>
  <c r="M111" i="18"/>
  <c r="M112" i="18"/>
  <c r="M113" i="18"/>
  <c r="M114" i="18"/>
  <c r="M115" i="18"/>
  <c r="M116" i="18"/>
  <c r="M117" i="18"/>
  <c r="M118" i="18"/>
  <c r="M119" i="18"/>
  <c r="M120" i="18"/>
  <c r="M121" i="18"/>
  <c r="M122" i="18"/>
  <c r="M123" i="18"/>
  <c r="M124" i="18"/>
  <c r="M125" i="18"/>
  <c r="M126" i="18"/>
  <c r="M127" i="18"/>
  <c r="M128" i="18"/>
  <c r="M129" i="18"/>
  <c r="M130" i="18"/>
  <c r="M131" i="18"/>
  <c r="M132" i="18"/>
  <c r="M133" i="18"/>
  <c r="M134" i="18"/>
  <c r="M135" i="18"/>
  <c r="M136" i="18"/>
  <c r="M137" i="18"/>
  <c r="M138" i="18"/>
  <c r="M139" i="18"/>
  <c r="M140" i="18"/>
  <c r="M141" i="18"/>
  <c r="M142" i="18"/>
  <c r="M143" i="18"/>
  <c r="M144" i="18"/>
  <c r="M145" i="18"/>
  <c r="M146" i="18"/>
  <c r="M147" i="18"/>
  <c r="M148" i="18"/>
  <c r="M149" i="18"/>
  <c r="M150" i="18"/>
  <c r="M151" i="18"/>
  <c r="M152" i="18"/>
  <c r="M153" i="18"/>
  <c r="M154" i="18"/>
  <c r="M155" i="18"/>
  <c r="M156" i="18"/>
  <c r="M157" i="18"/>
  <c r="M158" i="18"/>
  <c r="M159" i="18"/>
  <c r="M160" i="18"/>
  <c r="M161" i="18"/>
  <c r="M162" i="18"/>
  <c r="M163" i="18"/>
  <c r="M164" i="18"/>
  <c r="M165" i="18"/>
  <c r="M166" i="18"/>
  <c r="M167" i="18"/>
  <c r="M168" i="18"/>
  <c r="M169" i="18"/>
  <c r="M170" i="18"/>
  <c r="M171" i="18"/>
  <c r="M172" i="18"/>
  <c r="M173" i="18"/>
  <c r="M174" i="18"/>
  <c r="M175" i="18"/>
  <c r="M176" i="18"/>
  <c r="M177" i="18"/>
  <c r="M178" i="18"/>
  <c r="M179" i="18"/>
  <c r="M180" i="18"/>
  <c r="M181" i="18"/>
  <c r="M182" i="18"/>
  <c r="M183" i="18"/>
  <c r="M184" i="18"/>
  <c r="M185" i="18"/>
  <c r="M186" i="18"/>
  <c r="M187" i="18"/>
  <c r="M188" i="18"/>
  <c r="M189" i="18"/>
  <c r="M190" i="18"/>
  <c r="M191" i="18"/>
  <c r="M192" i="18"/>
  <c r="M193" i="18"/>
  <c r="M194" i="18"/>
  <c r="M195" i="18"/>
  <c r="M196" i="18"/>
  <c r="M197" i="18"/>
  <c r="M198" i="18"/>
  <c r="M199" i="18"/>
  <c r="M200" i="18"/>
  <c r="M201" i="18"/>
  <c r="M202" i="18"/>
  <c r="M203" i="18"/>
  <c r="M204" i="18"/>
  <c r="M205" i="18"/>
  <c r="M206" i="18"/>
  <c r="M207" i="18"/>
  <c r="M208" i="18"/>
  <c r="M209" i="18"/>
  <c r="M210" i="18"/>
  <c r="M211" i="18"/>
  <c r="M212" i="18"/>
  <c r="M213" i="18"/>
  <c r="M214" i="18"/>
  <c r="M215" i="18"/>
  <c r="M216" i="18"/>
  <c r="M217" i="18"/>
  <c r="M218" i="18"/>
  <c r="M219" i="18"/>
  <c r="M220" i="18"/>
  <c r="M221" i="18"/>
  <c r="M222" i="18"/>
  <c r="M223" i="18"/>
  <c r="M224" i="18"/>
  <c r="M225" i="18"/>
  <c r="M226" i="18"/>
  <c r="M227" i="18"/>
  <c r="M228" i="18"/>
  <c r="M229" i="18"/>
  <c r="M230" i="18"/>
  <c r="M231" i="18"/>
  <c r="M232" i="18"/>
  <c r="M233" i="18"/>
  <c r="M234" i="18"/>
  <c r="M235" i="18"/>
  <c r="M236" i="18"/>
  <c r="M237" i="18"/>
  <c r="M238" i="18"/>
  <c r="M239" i="18"/>
  <c r="M240" i="18"/>
  <c r="M241" i="18"/>
  <c r="M242" i="18"/>
  <c r="M243" i="18"/>
  <c r="M244" i="18"/>
  <c r="M245" i="18"/>
  <c r="M246" i="18"/>
  <c r="M247" i="18"/>
  <c r="M248" i="18"/>
  <c r="M249" i="18"/>
  <c r="M250" i="18"/>
  <c r="M251" i="18"/>
  <c r="M252" i="18"/>
  <c r="M253" i="18"/>
  <c r="M254" i="18"/>
  <c r="M255" i="18"/>
  <c r="M256" i="18"/>
  <c r="M257" i="18"/>
  <c r="M258" i="18"/>
  <c r="M259" i="18"/>
  <c r="M260" i="18"/>
  <c r="M261" i="18"/>
  <c r="M262" i="18"/>
  <c r="M263" i="18"/>
  <c r="M264" i="18"/>
  <c r="M265" i="18"/>
  <c r="M266" i="18"/>
  <c r="M267" i="18"/>
  <c r="M268" i="18"/>
  <c r="M269" i="18"/>
  <c r="M270" i="18"/>
  <c r="M271" i="18"/>
  <c r="M272" i="18"/>
  <c r="M273" i="18"/>
  <c r="M274" i="18"/>
  <c r="M275" i="18"/>
  <c r="M276" i="18"/>
  <c r="M277" i="18"/>
  <c r="M278" i="18"/>
  <c r="M279" i="18"/>
  <c r="M280" i="18"/>
  <c r="M281" i="18"/>
  <c r="M282" i="18"/>
  <c r="M283" i="18"/>
  <c r="M284" i="18"/>
  <c r="M285" i="18"/>
  <c r="M286" i="18"/>
  <c r="M287" i="18"/>
  <c r="M288" i="18"/>
  <c r="M289" i="18"/>
  <c r="M290" i="18"/>
  <c r="M291" i="18"/>
  <c r="M292" i="18"/>
  <c r="M293" i="18"/>
  <c r="M294" i="18"/>
  <c r="M295" i="18"/>
  <c r="M296" i="18"/>
  <c r="M297" i="18"/>
  <c r="M298" i="18"/>
  <c r="M299" i="18"/>
  <c r="M300" i="18"/>
  <c r="M301" i="18"/>
  <c r="M302" i="18"/>
  <c r="M303" i="18"/>
  <c r="M304" i="18"/>
  <c r="M305" i="18"/>
  <c r="M306" i="18"/>
  <c r="M307" i="18"/>
  <c r="M308" i="18"/>
  <c r="M309" i="18"/>
  <c r="M310" i="18"/>
  <c r="M311" i="18"/>
  <c r="M312" i="18"/>
  <c r="M313" i="18"/>
  <c r="M314" i="18"/>
  <c r="M315" i="18"/>
  <c r="M316" i="18"/>
  <c r="M317" i="18"/>
  <c r="M318" i="18"/>
  <c r="M319" i="18"/>
  <c r="M320" i="18"/>
  <c r="M321" i="18"/>
  <c r="M322" i="18"/>
  <c r="M323" i="18"/>
  <c r="M324" i="18"/>
  <c r="M325" i="18"/>
  <c r="M326" i="18"/>
  <c r="M327" i="18"/>
  <c r="M328" i="18"/>
  <c r="M329" i="18"/>
  <c r="M330" i="18"/>
  <c r="M331" i="18"/>
  <c r="M332" i="18"/>
  <c r="M333" i="18"/>
  <c r="M334" i="18"/>
  <c r="M335" i="18"/>
  <c r="M336" i="18"/>
  <c r="M337" i="18"/>
  <c r="M338" i="18"/>
  <c r="M339" i="18"/>
  <c r="M340" i="18"/>
  <c r="M341" i="18"/>
  <c r="M342" i="18"/>
  <c r="M343" i="18"/>
  <c r="M344" i="18"/>
  <c r="M345" i="18"/>
  <c r="M346" i="18"/>
  <c r="M347" i="18"/>
  <c r="M348" i="18"/>
  <c r="M349" i="18"/>
  <c r="M350" i="18"/>
  <c r="M351" i="18"/>
  <c r="M352" i="18"/>
  <c r="M353" i="18"/>
  <c r="M354" i="18"/>
  <c r="M355" i="18"/>
  <c r="M356" i="18"/>
  <c r="M357" i="18"/>
  <c r="M358" i="18"/>
  <c r="M359" i="18"/>
  <c r="M360" i="18"/>
  <c r="M361" i="18"/>
  <c r="M362" i="18"/>
  <c r="M363" i="18"/>
  <c r="M364" i="18"/>
  <c r="M365" i="18"/>
  <c r="M366" i="18"/>
  <c r="M367" i="18"/>
  <c r="M368" i="18"/>
  <c r="M369" i="18"/>
  <c r="M370" i="18"/>
  <c r="M371" i="18"/>
  <c r="M372" i="18"/>
  <c r="M373" i="18"/>
  <c r="M374" i="18"/>
  <c r="M375" i="18"/>
  <c r="M376" i="18"/>
  <c r="M377" i="18"/>
  <c r="M378" i="18"/>
  <c r="M379" i="18"/>
  <c r="M380" i="18"/>
  <c r="M381" i="18"/>
  <c r="M382" i="18"/>
  <c r="M383" i="18"/>
  <c r="M384" i="18"/>
  <c r="M385" i="18"/>
  <c r="M386" i="18"/>
  <c r="M387" i="18"/>
  <c r="M388" i="18"/>
  <c r="M389" i="18"/>
  <c r="M390" i="18"/>
  <c r="M391" i="18"/>
  <c r="M392" i="18"/>
  <c r="M393" i="18"/>
  <c r="M394" i="18"/>
  <c r="M395" i="18"/>
  <c r="M396" i="18"/>
  <c r="M397" i="18"/>
  <c r="M398" i="18"/>
  <c r="M399" i="18"/>
  <c r="M400" i="18"/>
  <c r="M401" i="18"/>
  <c r="M402" i="18"/>
  <c r="M403" i="18"/>
  <c r="M404" i="18"/>
  <c r="M405" i="18"/>
  <c r="M406" i="18"/>
  <c r="M407" i="18"/>
  <c r="M408" i="18"/>
  <c r="M409" i="18"/>
  <c r="M410" i="18"/>
  <c r="M411" i="18"/>
  <c r="M412" i="18"/>
  <c r="M413" i="18"/>
  <c r="M414" i="18"/>
  <c r="M415" i="18"/>
  <c r="M416" i="18"/>
  <c r="M417" i="18"/>
  <c r="M418" i="18"/>
  <c r="M419" i="18"/>
  <c r="M420" i="18"/>
  <c r="M421" i="18"/>
  <c r="M422" i="18"/>
  <c r="M423" i="18"/>
  <c r="M424" i="18"/>
  <c r="M425" i="18"/>
  <c r="M426" i="18"/>
  <c r="M427" i="18"/>
  <c r="M428" i="18"/>
  <c r="M429" i="18"/>
  <c r="M430" i="18"/>
  <c r="M431" i="18"/>
  <c r="M432" i="18"/>
  <c r="M433" i="18"/>
  <c r="M434" i="18"/>
  <c r="M435" i="18"/>
  <c r="M436" i="18"/>
  <c r="M437" i="18"/>
  <c r="M438" i="18"/>
  <c r="M439" i="18"/>
  <c r="M440" i="18"/>
  <c r="M441" i="18"/>
  <c r="M442" i="18"/>
  <c r="M443" i="18"/>
  <c r="M444" i="18"/>
  <c r="M445" i="18"/>
  <c r="M446" i="18"/>
  <c r="M447" i="18"/>
  <c r="M448" i="18"/>
  <c r="M449" i="18"/>
  <c r="M450" i="18"/>
  <c r="M451" i="18"/>
  <c r="M452" i="18"/>
  <c r="M453" i="18"/>
  <c r="M454" i="18"/>
  <c r="M455" i="18"/>
  <c r="M456" i="18"/>
  <c r="M457" i="18"/>
  <c r="M458" i="18"/>
  <c r="M459" i="18"/>
  <c r="M460" i="18"/>
  <c r="M461" i="18"/>
  <c r="M462" i="18"/>
  <c r="M463" i="18"/>
  <c r="M464" i="18"/>
  <c r="M465" i="18"/>
  <c r="M466" i="18"/>
  <c r="M467" i="18"/>
  <c r="M468" i="18"/>
  <c r="M469" i="18"/>
  <c r="M470" i="18"/>
  <c r="M471" i="18"/>
  <c r="M472" i="18"/>
  <c r="M473" i="18"/>
  <c r="M474" i="18"/>
  <c r="M475" i="18"/>
  <c r="M476" i="18"/>
  <c r="M477" i="18"/>
  <c r="M478" i="18"/>
  <c r="M479" i="18"/>
  <c r="M480" i="18"/>
  <c r="M481" i="18"/>
  <c r="M482" i="18"/>
  <c r="M483" i="18"/>
  <c r="M484" i="18"/>
  <c r="M485" i="18"/>
  <c r="M486" i="18"/>
  <c r="M487" i="18"/>
  <c r="M488" i="18"/>
  <c r="M489" i="18"/>
  <c r="M490" i="18"/>
  <c r="M491" i="18"/>
  <c r="M492" i="18"/>
  <c r="M493" i="18"/>
  <c r="M494" i="18"/>
  <c r="M495" i="18"/>
  <c r="M496" i="18"/>
  <c r="M497" i="18"/>
  <c r="M498" i="18"/>
  <c r="M499" i="18"/>
  <c r="M500" i="18"/>
  <c r="M501" i="18"/>
  <c r="M502" i="18"/>
  <c r="M503" i="18"/>
  <c r="M504" i="18"/>
  <c r="M505" i="18"/>
  <c r="M506" i="18"/>
  <c r="M507" i="18"/>
  <c r="M508" i="18"/>
  <c r="M509" i="18"/>
  <c r="M510" i="18"/>
  <c r="M511" i="18"/>
  <c r="M512" i="18"/>
  <c r="M513" i="18"/>
  <c r="M514" i="18"/>
  <c r="M515" i="18"/>
  <c r="M516" i="18"/>
  <c r="M517" i="18"/>
  <c r="M518" i="18"/>
  <c r="M519" i="18"/>
  <c r="M520" i="18"/>
  <c r="M521" i="18"/>
  <c r="M522" i="18"/>
  <c r="M523" i="18"/>
  <c r="M524" i="18"/>
  <c r="M525" i="18"/>
  <c r="M526" i="18"/>
  <c r="M527" i="18"/>
  <c r="M528" i="18"/>
  <c r="M529" i="18"/>
  <c r="M530" i="18"/>
  <c r="M531" i="18"/>
  <c r="M532" i="18"/>
  <c r="M533" i="18"/>
  <c r="M534" i="18"/>
  <c r="M535" i="18"/>
  <c r="M536" i="18"/>
  <c r="M537" i="18"/>
  <c r="M538" i="18"/>
  <c r="M539" i="18"/>
  <c r="M540" i="18"/>
  <c r="M541" i="18"/>
  <c r="M542" i="18"/>
  <c r="M543" i="18"/>
  <c r="M544" i="18"/>
  <c r="M545" i="18"/>
  <c r="M546" i="18"/>
  <c r="M547" i="18"/>
  <c r="M548" i="18"/>
  <c r="M549" i="18"/>
  <c r="M550" i="18"/>
  <c r="M551" i="18"/>
  <c r="M552" i="18"/>
  <c r="M553" i="18"/>
  <c r="M554" i="18"/>
  <c r="M555" i="18"/>
  <c r="M556" i="18"/>
  <c r="M557" i="18"/>
  <c r="M558" i="18"/>
  <c r="M559" i="18"/>
  <c r="M560" i="18"/>
  <c r="M561" i="18"/>
  <c r="M562" i="18"/>
  <c r="M563" i="18"/>
  <c r="M564" i="18"/>
  <c r="M565" i="18"/>
  <c r="M566" i="18"/>
  <c r="M567" i="18"/>
  <c r="M568" i="18"/>
  <c r="M569" i="18"/>
  <c r="M570" i="18"/>
  <c r="M571" i="18"/>
  <c r="M572" i="18"/>
  <c r="M573" i="18"/>
  <c r="M574" i="18"/>
  <c r="M575" i="18"/>
  <c r="M576" i="18"/>
  <c r="M577" i="18"/>
  <c r="M578" i="18"/>
  <c r="M579" i="18"/>
  <c r="M580" i="18"/>
  <c r="M581" i="18"/>
  <c r="M582" i="18"/>
  <c r="M583" i="18"/>
  <c r="M584" i="18"/>
  <c r="M585" i="18"/>
  <c r="M586" i="18"/>
  <c r="M587" i="18"/>
  <c r="M588" i="18"/>
  <c r="M589" i="18"/>
  <c r="M590" i="18"/>
  <c r="M591" i="18"/>
  <c r="M592" i="18"/>
  <c r="M593" i="18"/>
  <c r="M594" i="18"/>
  <c r="M595" i="18"/>
  <c r="M596" i="18"/>
  <c r="M597" i="18"/>
  <c r="M598" i="18"/>
  <c r="M599" i="18"/>
  <c r="M600" i="18"/>
  <c r="M601" i="18"/>
  <c r="M602" i="18"/>
  <c r="M603" i="18"/>
  <c r="M604" i="18"/>
  <c r="M605" i="18"/>
  <c r="M606" i="18"/>
  <c r="M607" i="18"/>
  <c r="M608" i="18"/>
  <c r="M609" i="18"/>
  <c r="M610" i="18"/>
  <c r="M611" i="18"/>
  <c r="M612" i="18"/>
  <c r="M613" i="18"/>
  <c r="M614" i="18"/>
  <c r="M615" i="18"/>
  <c r="M616" i="18"/>
  <c r="M617" i="18"/>
  <c r="M618" i="18"/>
  <c r="M619" i="18"/>
  <c r="M620" i="18"/>
  <c r="M621" i="18"/>
  <c r="M622" i="18"/>
  <c r="M623" i="18"/>
  <c r="M624" i="18"/>
  <c r="M625" i="18"/>
  <c r="M626" i="18"/>
  <c r="M627" i="18"/>
  <c r="M628" i="18"/>
  <c r="M629" i="18"/>
  <c r="M630" i="18"/>
  <c r="M631" i="18"/>
  <c r="M632" i="18"/>
  <c r="M633" i="18"/>
  <c r="M634" i="18"/>
  <c r="M635" i="18"/>
  <c r="M636" i="18"/>
  <c r="M637" i="18"/>
  <c r="M638" i="18"/>
  <c r="M639" i="18"/>
  <c r="M640" i="18"/>
  <c r="M641" i="18"/>
  <c r="M642" i="18"/>
  <c r="M643" i="18"/>
  <c r="M644" i="18"/>
  <c r="M645" i="18"/>
  <c r="M646" i="18"/>
  <c r="M647" i="18"/>
  <c r="M648" i="18"/>
  <c r="M649" i="18"/>
  <c r="M650" i="18"/>
  <c r="M651" i="18"/>
  <c r="M652" i="18"/>
  <c r="M653" i="18"/>
  <c r="M654" i="18"/>
  <c r="M655" i="18"/>
  <c r="M656" i="18"/>
  <c r="M657" i="18"/>
  <c r="M658" i="18"/>
  <c r="M659" i="18"/>
  <c r="M660" i="18"/>
  <c r="M661" i="18"/>
  <c r="M662" i="18"/>
  <c r="M663" i="18"/>
  <c r="M664" i="18"/>
  <c r="M665" i="18"/>
  <c r="M666" i="18"/>
  <c r="M667" i="18"/>
  <c r="M668" i="18"/>
  <c r="M669" i="18"/>
  <c r="M670" i="18"/>
  <c r="M671" i="18"/>
  <c r="M672" i="18"/>
  <c r="M673" i="18"/>
  <c r="M674" i="18"/>
  <c r="M675" i="18"/>
  <c r="M676" i="18"/>
  <c r="M677" i="18"/>
  <c r="M678" i="18"/>
  <c r="M679" i="18"/>
  <c r="M680" i="18"/>
  <c r="M681" i="18"/>
  <c r="M682" i="18"/>
  <c r="M683" i="18"/>
  <c r="M684" i="18"/>
  <c r="M685" i="18"/>
  <c r="M686" i="18"/>
  <c r="M687" i="18"/>
  <c r="M688" i="18"/>
  <c r="M689" i="18"/>
  <c r="M690" i="18"/>
  <c r="M691" i="18"/>
  <c r="M692" i="18"/>
  <c r="M693" i="18"/>
  <c r="M694" i="18"/>
  <c r="M695" i="18"/>
  <c r="M696" i="18"/>
  <c r="M697" i="18"/>
  <c r="M698" i="18"/>
  <c r="M699" i="18"/>
  <c r="M700" i="18"/>
  <c r="M701" i="18"/>
  <c r="M702" i="18"/>
  <c r="M703" i="18"/>
  <c r="M704" i="18"/>
  <c r="M705" i="18"/>
  <c r="M706" i="18"/>
  <c r="M707" i="18"/>
  <c r="M708" i="18"/>
  <c r="M709" i="18"/>
  <c r="M710" i="18"/>
  <c r="M711" i="18"/>
  <c r="M712" i="18"/>
  <c r="M713" i="18"/>
  <c r="M714" i="18"/>
  <c r="M715" i="18"/>
  <c r="M716" i="18"/>
  <c r="M717" i="18"/>
  <c r="M718" i="18"/>
  <c r="M719" i="18"/>
  <c r="M720" i="18"/>
  <c r="M721" i="18"/>
  <c r="M722" i="18"/>
  <c r="M723" i="18"/>
  <c r="M724" i="18"/>
  <c r="M725" i="18"/>
  <c r="M726" i="18"/>
  <c r="M727" i="18"/>
  <c r="M728" i="18"/>
  <c r="M729" i="18"/>
  <c r="M730" i="18"/>
  <c r="M731" i="18"/>
  <c r="M732" i="18"/>
  <c r="M733" i="18"/>
  <c r="M734" i="18"/>
  <c r="M735" i="18"/>
  <c r="M736" i="18"/>
  <c r="M737" i="18"/>
  <c r="M738" i="18"/>
  <c r="M739" i="18"/>
  <c r="M740" i="18"/>
  <c r="M741" i="18"/>
  <c r="M742" i="18"/>
  <c r="M743" i="18"/>
  <c r="M744" i="18"/>
  <c r="M745" i="18"/>
  <c r="M746" i="18"/>
  <c r="M747" i="18"/>
  <c r="M748" i="18"/>
  <c r="M749" i="18"/>
  <c r="M750" i="18"/>
  <c r="M751" i="18"/>
  <c r="M752" i="18"/>
  <c r="M753" i="18"/>
  <c r="M754" i="18"/>
  <c r="M755" i="18"/>
  <c r="M756" i="18"/>
  <c r="M757" i="18"/>
  <c r="M758" i="18"/>
  <c r="M759" i="18"/>
  <c r="M760" i="18"/>
  <c r="M761" i="18"/>
  <c r="M762" i="18"/>
  <c r="M763" i="18"/>
  <c r="M764" i="18"/>
  <c r="M765" i="18"/>
  <c r="M766" i="18"/>
  <c r="M767" i="18"/>
  <c r="M768" i="18"/>
  <c r="M769" i="18"/>
  <c r="M770" i="18"/>
  <c r="M771" i="18"/>
  <c r="M772" i="18"/>
  <c r="M773" i="18"/>
  <c r="M774" i="18"/>
  <c r="M775" i="18"/>
  <c r="M776" i="18"/>
  <c r="M777" i="18"/>
  <c r="M778" i="18"/>
  <c r="M779" i="18"/>
  <c r="M780" i="18"/>
  <c r="M781" i="18"/>
  <c r="M782" i="18"/>
  <c r="M783" i="18"/>
  <c r="M784" i="18"/>
  <c r="M785" i="18"/>
  <c r="M786" i="18"/>
  <c r="M787" i="18"/>
  <c r="M788" i="18"/>
  <c r="M789" i="18"/>
  <c r="M790" i="18"/>
  <c r="M791" i="18"/>
  <c r="M792" i="18"/>
  <c r="M793" i="18"/>
  <c r="M794" i="18"/>
  <c r="M795" i="18"/>
  <c r="M796" i="18"/>
  <c r="M797" i="18"/>
  <c r="M798" i="18"/>
  <c r="M799" i="18"/>
  <c r="M800" i="18"/>
  <c r="M801" i="18"/>
  <c r="M802" i="18"/>
  <c r="M803" i="18"/>
  <c r="M804" i="18"/>
  <c r="M805" i="18"/>
  <c r="M806" i="18"/>
  <c r="M807" i="18"/>
  <c r="M808" i="18"/>
  <c r="M809" i="18"/>
  <c r="M810" i="18"/>
  <c r="M811" i="18"/>
  <c r="M812" i="18"/>
  <c r="M813" i="18"/>
  <c r="M814" i="18"/>
  <c r="M815" i="18"/>
  <c r="M816" i="18"/>
  <c r="M817" i="18"/>
  <c r="M818" i="18"/>
  <c r="M819" i="18"/>
  <c r="M820" i="18"/>
  <c r="M821" i="18"/>
  <c r="M822" i="18"/>
  <c r="M823" i="18"/>
  <c r="M824" i="18"/>
  <c r="M825" i="18"/>
  <c r="M826" i="18"/>
  <c r="M827" i="18"/>
  <c r="M828" i="18"/>
  <c r="M829" i="18"/>
  <c r="M830" i="18"/>
  <c r="M831" i="18"/>
  <c r="M832" i="18"/>
  <c r="M833" i="18"/>
  <c r="M834" i="18"/>
  <c r="M835" i="18"/>
  <c r="M836" i="18"/>
  <c r="M837" i="18"/>
  <c r="M838" i="18"/>
  <c r="M839" i="18"/>
  <c r="M840" i="18"/>
  <c r="M841" i="18"/>
  <c r="M842" i="18"/>
  <c r="M843" i="18"/>
  <c r="M844" i="18"/>
  <c r="M845" i="18"/>
  <c r="M846" i="18"/>
  <c r="M847" i="18"/>
  <c r="M848" i="18"/>
  <c r="M849" i="18"/>
  <c r="M850" i="18"/>
  <c r="M851" i="18"/>
  <c r="M852" i="18"/>
  <c r="M853" i="18"/>
  <c r="M854" i="18"/>
  <c r="M855" i="18"/>
  <c r="M856" i="18"/>
  <c r="M857" i="18"/>
  <c r="M858" i="18"/>
  <c r="M859" i="18"/>
  <c r="M860" i="18"/>
  <c r="M861" i="18"/>
  <c r="M862" i="18"/>
  <c r="M863" i="18"/>
  <c r="M864" i="18"/>
  <c r="M865" i="18"/>
  <c r="M866" i="18"/>
  <c r="M867" i="18"/>
  <c r="M868" i="18"/>
  <c r="M869" i="18"/>
  <c r="M870" i="18"/>
  <c r="M871" i="18"/>
  <c r="M872" i="18"/>
  <c r="M873" i="18"/>
  <c r="M874" i="18"/>
  <c r="M875" i="18"/>
  <c r="M876" i="18"/>
  <c r="M877" i="18"/>
  <c r="M878" i="18"/>
  <c r="M879" i="18"/>
  <c r="M880" i="18"/>
  <c r="M881" i="18"/>
  <c r="M882" i="18"/>
  <c r="M883" i="18"/>
  <c r="M884" i="18"/>
  <c r="M885" i="18"/>
  <c r="M886" i="18"/>
  <c r="M887" i="18"/>
  <c r="M888" i="18"/>
  <c r="M889" i="18"/>
  <c r="M890" i="18"/>
  <c r="M891" i="18"/>
  <c r="M892" i="18"/>
  <c r="M893" i="18"/>
  <c r="M894" i="18"/>
  <c r="M895" i="18"/>
  <c r="M896" i="18"/>
  <c r="M897" i="18"/>
  <c r="M898" i="18"/>
  <c r="M899" i="18"/>
  <c r="M900" i="18"/>
  <c r="M901" i="18"/>
  <c r="M902" i="18"/>
  <c r="M903" i="18"/>
  <c r="M904" i="18"/>
  <c r="M905" i="18"/>
  <c r="M906" i="18"/>
  <c r="M907" i="18"/>
  <c r="M908" i="18"/>
  <c r="M909" i="18"/>
  <c r="M910" i="18"/>
  <c r="M911" i="18"/>
  <c r="M912" i="18"/>
  <c r="M913" i="18"/>
  <c r="M914" i="18"/>
  <c r="M915" i="18"/>
  <c r="M916" i="18"/>
  <c r="M917" i="18"/>
  <c r="M918" i="18"/>
  <c r="M919" i="18"/>
  <c r="M920" i="18"/>
  <c r="M921" i="18"/>
  <c r="M922" i="18"/>
  <c r="M923" i="18"/>
  <c r="M924" i="18"/>
  <c r="M925" i="18"/>
  <c r="M926" i="18"/>
  <c r="M927" i="18"/>
  <c r="M928" i="18"/>
  <c r="M929" i="18"/>
  <c r="M930" i="18"/>
  <c r="M931" i="18"/>
  <c r="M932" i="18"/>
  <c r="M933" i="18"/>
  <c r="M934" i="18"/>
  <c r="M935" i="18"/>
  <c r="M936" i="18"/>
  <c r="M937" i="18"/>
  <c r="M938" i="18"/>
  <c r="M939" i="18"/>
  <c r="M940" i="18"/>
  <c r="M941" i="18"/>
  <c r="M942" i="18"/>
  <c r="M943" i="18"/>
  <c r="M944" i="18"/>
  <c r="M945" i="18"/>
  <c r="M946" i="18"/>
  <c r="M947" i="18"/>
  <c r="M948" i="18"/>
  <c r="M949" i="18"/>
  <c r="M950" i="18"/>
  <c r="M951" i="18"/>
  <c r="M952" i="18"/>
  <c r="M953" i="18"/>
  <c r="M954" i="18"/>
  <c r="M955" i="18"/>
  <c r="M956" i="18"/>
  <c r="M957" i="18"/>
  <c r="M958" i="18"/>
  <c r="M959" i="18"/>
  <c r="M960" i="18"/>
  <c r="M961" i="18"/>
  <c r="M962" i="18"/>
  <c r="M963" i="18"/>
  <c r="M964" i="18"/>
  <c r="M965" i="18"/>
  <c r="M966" i="18"/>
  <c r="M967" i="18"/>
  <c r="M968" i="18"/>
  <c r="M969" i="18"/>
  <c r="M970" i="18"/>
  <c r="M971" i="18"/>
  <c r="M972" i="18"/>
  <c r="M973" i="18"/>
  <c r="M974" i="18"/>
  <c r="M975" i="18"/>
  <c r="M976" i="18"/>
  <c r="M977" i="18"/>
  <c r="M978" i="18"/>
  <c r="M979" i="18"/>
  <c r="M980" i="18"/>
  <c r="M981" i="18"/>
  <c r="M982" i="18"/>
  <c r="M983" i="18"/>
  <c r="M984" i="18"/>
  <c r="M985" i="18"/>
  <c r="M986" i="18"/>
  <c r="M987" i="18"/>
  <c r="M988" i="18"/>
  <c r="M989" i="18"/>
  <c r="M990" i="18"/>
  <c r="M991" i="18"/>
  <c r="M992" i="18"/>
  <c r="M993" i="18"/>
  <c r="M994" i="18"/>
  <c r="M995" i="18"/>
  <c r="M996" i="18"/>
  <c r="M997" i="18"/>
  <c r="M998" i="18"/>
  <c r="M999" i="18"/>
  <c r="M1000" i="18"/>
  <c r="M1001" i="18"/>
  <c r="M1002" i="18"/>
  <c r="M1003" i="18"/>
  <c r="M1004" i="18"/>
  <c r="M1005" i="18"/>
  <c r="M1006" i="18"/>
  <c r="M1007" i="18"/>
  <c r="M1008" i="18"/>
  <c r="M1009" i="18"/>
  <c r="M1010" i="18"/>
  <c r="M1011" i="18"/>
  <c r="M1012" i="18"/>
  <c r="M1013" i="18"/>
  <c r="M1014" i="18"/>
  <c r="M1015" i="18"/>
  <c r="M1016" i="18"/>
  <c r="M1017" i="18"/>
  <c r="M1018" i="18"/>
  <c r="M1019" i="18"/>
  <c r="M1020" i="18"/>
  <c r="M1021" i="18"/>
  <c r="M1022" i="18"/>
  <c r="M1023" i="18"/>
  <c r="M1024" i="18"/>
  <c r="M1025" i="18"/>
  <c r="M1026" i="18"/>
  <c r="M1027" i="18"/>
  <c r="M1028" i="18"/>
  <c r="M1029" i="18"/>
  <c r="M1030" i="18"/>
  <c r="M1031" i="18"/>
  <c r="M1032" i="18"/>
  <c r="M1033" i="18"/>
  <c r="M1034" i="18"/>
  <c r="M1035" i="18"/>
  <c r="M1036" i="18"/>
  <c r="M1037" i="18"/>
  <c r="M1038" i="18"/>
  <c r="M1039" i="18"/>
  <c r="M1040" i="18"/>
  <c r="M1041" i="18"/>
  <c r="M1042" i="18"/>
  <c r="M1043" i="18"/>
  <c r="M1044" i="18"/>
  <c r="M1045" i="18"/>
  <c r="M1046" i="18"/>
  <c r="M1047" i="18"/>
  <c r="M1048" i="18"/>
  <c r="M1049" i="18"/>
  <c r="M1050" i="18"/>
  <c r="M1051" i="18"/>
  <c r="M1052" i="18"/>
  <c r="M1053" i="18"/>
  <c r="M1054" i="18"/>
  <c r="M1055" i="18"/>
  <c r="M1056" i="18"/>
  <c r="M1057" i="18"/>
  <c r="M1058" i="18"/>
  <c r="M1059" i="18"/>
  <c r="M1060" i="18"/>
  <c r="M1061" i="18"/>
  <c r="M1062" i="18"/>
  <c r="M1063" i="18"/>
  <c r="M1064" i="18"/>
  <c r="M1065" i="18"/>
  <c r="M1066" i="18"/>
  <c r="M1067" i="18"/>
  <c r="M1068" i="18"/>
  <c r="M1069" i="18"/>
  <c r="M1070" i="18"/>
  <c r="M1071" i="18"/>
  <c r="M1072" i="18"/>
  <c r="M1073" i="18"/>
  <c r="M1074" i="18"/>
  <c r="M1075" i="18"/>
  <c r="M1076" i="18"/>
  <c r="M1077" i="18"/>
  <c r="M1078" i="18"/>
  <c r="M1079" i="18"/>
  <c r="M1080" i="18"/>
  <c r="M1081" i="18"/>
  <c r="M1082" i="18"/>
  <c r="M1083" i="18"/>
  <c r="M1084" i="18"/>
  <c r="M1085" i="18"/>
  <c r="M1086" i="18"/>
  <c r="M1087" i="18"/>
  <c r="M1088" i="18"/>
  <c r="M1089" i="18"/>
  <c r="M1090" i="18"/>
  <c r="M1091" i="18"/>
  <c r="M1092" i="18"/>
  <c r="M1093" i="18"/>
  <c r="M1094" i="18"/>
  <c r="M1095" i="18"/>
  <c r="M1096" i="18"/>
  <c r="M1097" i="18"/>
  <c r="M1098" i="18"/>
  <c r="M1099" i="18"/>
  <c r="M1100" i="18"/>
  <c r="M1101" i="18"/>
  <c r="M1102" i="18"/>
  <c r="M1103" i="18"/>
  <c r="M1104" i="18"/>
  <c r="M1105" i="18"/>
  <c r="M1106" i="18"/>
  <c r="M1107" i="18"/>
  <c r="M1108" i="18"/>
  <c r="M1109" i="18"/>
  <c r="M1110" i="18"/>
  <c r="M1111" i="18"/>
  <c r="M1112" i="18"/>
  <c r="M1113" i="18"/>
  <c r="M1114" i="18"/>
  <c r="M1115" i="18"/>
  <c r="M1116" i="18"/>
  <c r="M1117" i="18"/>
  <c r="M1118" i="18"/>
  <c r="M1119" i="18"/>
  <c r="M1120" i="18"/>
  <c r="M1121" i="18"/>
  <c r="M1122" i="18"/>
  <c r="M1123" i="18"/>
  <c r="M1124" i="18"/>
  <c r="M1125" i="18"/>
  <c r="M1126" i="18"/>
  <c r="M1127" i="18"/>
  <c r="M1128" i="18"/>
  <c r="M1129" i="18"/>
  <c r="M1130" i="18"/>
  <c r="M1131" i="18"/>
  <c r="M1132" i="18"/>
  <c r="M1133" i="18"/>
  <c r="M1134" i="18"/>
  <c r="M1135" i="18"/>
  <c r="M1136" i="18"/>
  <c r="M1137" i="18"/>
  <c r="M1138" i="18"/>
  <c r="M1139" i="18"/>
  <c r="M1140" i="18"/>
  <c r="M1141" i="18"/>
  <c r="M1142" i="18"/>
  <c r="M1143" i="18"/>
  <c r="M1144" i="18"/>
  <c r="M1145" i="18"/>
  <c r="M1146" i="18"/>
  <c r="M1147" i="18"/>
  <c r="M1148" i="18"/>
  <c r="M1149" i="18"/>
  <c r="M1150" i="18"/>
  <c r="M1151" i="18"/>
  <c r="M1152" i="18"/>
  <c r="M1153" i="18"/>
  <c r="M1154" i="18"/>
  <c r="M1155" i="18"/>
  <c r="M1156" i="18"/>
  <c r="M1157" i="18"/>
  <c r="M1158" i="18"/>
  <c r="M1159" i="18"/>
  <c r="M1160" i="18"/>
  <c r="M1161" i="18"/>
  <c r="M1162" i="18"/>
  <c r="M1163" i="18"/>
  <c r="M1164" i="18"/>
  <c r="M1165" i="18"/>
  <c r="M1166" i="18"/>
  <c r="M1167" i="18"/>
  <c r="M1168" i="18"/>
  <c r="M1169" i="18"/>
  <c r="M1170" i="18"/>
  <c r="M1171" i="18"/>
  <c r="M1172" i="18"/>
  <c r="M1173" i="18"/>
  <c r="M1174" i="18"/>
  <c r="M1175" i="18"/>
  <c r="M1176" i="18"/>
  <c r="M1177" i="18"/>
  <c r="M1178" i="18"/>
  <c r="M1179" i="18"/>
  <c r="M1180" i="18"/>
  <c r="M1181" i="18"/>
  <c r="M1182" i="18"/>
  <c r="M1183" i="18"/>
  <c r="M1184" i="18"/>
  <c r="M1185" i="18"/>
  <c r="M1186" i="18"/>
  <c r="M1187" i="18"/>
  <c r="M1188" i="18"/>
  <c r="M1189" i="18"/>
  <c r="M1190" i="18"/>
  <c r="M1191" i="18"/>
  <c r="M1192" i="18"/>
  <c r="M1193" i="18"/>
  <c r="M1194" i="18"/>
  <c r="M1195" i="18"/>
  <c r="M1196" i="18"/>
  <c r="M1197" i="18"/>
  <c r="M1198" i="18"/>
  <c r="M1199" i="18"/>
  <c r="M1200" i="18"/>
  <c r="M1201" i="18"/>
  <c r="M1202" i="18"/>
  <c r="M1203" i="18"/>
  <c r="M1204" i="18"/>
  <c r="M1205" i="18"/>
  <c r="M1206" i="18"/>
  <c r="M1207" i="18"/>
  <c r="M1208" i="18"/>
  <c r="M1209" i="18"/>
  <c r="M1210" i="18"/>
  <c r="M1211" i="18"/>
  <c r="M1212" i="18"/>
  <c r="M1213" i="18"/>
  <c r="M1214" i="18"/>
  <c r="M1215" i="18"/>
  <c r="M1216" i="18"/>
  <c r="M1217" i="18"/>
  <c r="M1218" i="18"/>
  <c r="M1219" i="18"/>
  <c r="M1220" i="18"/>
  <c r="M1221" i="18"/>
  <c r="M1222" i="18"/>
  <c r="M1223" i="18"/>
  <c r="M1224" i="18"/>
  <c r="M1225" i="18"/>
  <c r="M1226" i="18"/>
  <c r="M1227" i="18"/>
  <c r="M1228" i="18"/>
  <c r="M1229" i="18"/>
  <c r="M1230" i="18"/>
  <c r="M1231" i="18"/>
  <c r="M1232" i="18"/>
  <c r="M1233" i="18"/>
  <c r="M1234" i="18"/>
  <c r="M1235" i="18"/>
  <c r="M1236" i="18"/>
  <c r="M1237" i="18"/>
  <c r="M1238" i="18"/>
  <c r="M1239" i="18"/>
  <c r="M1240" i="18"/>
  <c r="M1241" i="18"/>
  <c r="M1242" i="18"/>
  <c r="M1243" i="18"/>
  <c r="M1244" i="18"/>
  <c r="M1245" i="18"/>
  <c r="M1246" i="18"/>
  <c r="M1247" i="18"/>
  <c r="M1248" i="18"/>
  <c r="M1249" i="18"/>
  <c r="M1250" i="18"/>
  <c r="M1251" i="18"/>
  <c r="M1252" i="18"/>
  <c r="M1253" i="18"/>
  <c r="M1254" i="18"/>
  <c r="M1255" i="18"/>
  <c r="M1256" i="18"/>
  <c r="M1257" i="18"/>
  <c r="M1258" i="18"/>
  <c r="M1259" i="18"/>
  <c r="M1260" i="18"/>
  <c r="M1261" i="18"/>
  <c r="M1262" i="18"/>
  <c r="M1263" i="18"/>
  <c r="M1264" i="18"/>
  <c r="M1265" i="18"/>
  <c r="M1266" i="18"/>
  <c r="M1267" i="18"/>
  <c r="M1268" i="18"/>
  <c r="M1269" i="18"/>
  <c r="M1270" i="18"/>
  <c r="M1271" i="18"/>
  <c r="M1272" i="18"/>
  <c r="M1273" i="18"/>
  <c r="M1274" i="18"/>
  <c r="M1275" i="18"/>
  <c r="M1276" i="18"/>
  <c r="M1277" i="18"/>
  <c r="M1278" i="18"/>
  <c r="M1279" i="18"/>
  <c r="M1280" i="18"/>
  <c r="M1281" i="18"/>
  <c r="M1282" i="18"/>
  <c r="M1283" i="18"/>
  <c r="M1284" i="18"/>
  <c r="M1285" i="18"/>
  <c r="M1286" i="18"/>
  <c r="M1287" i="18"/>
  <c r="M1288" i="18"/>
  <c r="M1289" i="18"/>
  <c r="M1290" i="18"/>
  <c r="M1291" i="18"/>
  <c r="M1292" i="18"/>
  <c r="M1293" i="18"/>
  <c r="M1294" i="18"/>
  <c r="M1295" i="18"/>
  <c r="M1296" i="18"/>
  <c r="M1297" i="18"/>
  <c r="M1298" i="18"/>
  <c r="M1299" i="18"/>
  <c r="M1300" i="18"/>
  <c r="M1301" i="18"/>
  <c r="M1302" i="18"/>
  <c r="M1303" i="18"/>
  <c r="M1304" i="18"/>
  <c r="M1305" i="18"/>
  <c r="M1306" i="18"/>
  <c r="M1307" i="18"/>
  <c r="M1308" i="18"/>
  <c r="M1309" i="18"/>
  <c r="M1310" i="18"/>
  <c r="M1311" i="18"/>
  <c r="M1312" i="18"/>
  <c r="M1313" i="18"/>
  <c r="M1314" i="18"/>
  <c r="M1315" i="18"/>
  <c r="M1316" i="18"/>
  <c r="M1317" i="18"/>
  <c r="M1318" i="18"/>
  <c r="M1319" i="18"/>
  <c r="M1320" i="18"/>
  <c r="M1321" i="18"/>
  <c r="M1322" i="18"/>
  <c r="M1323" i="18"/>
  <c r="M1324" i="18"/>
  <c r="M1325" i="18"/>
  <c r="M1326" i="18"/>
  <c r="M1327" i="18"/>
  <c r="M1328" i="18"/>
  <c r="M1329" i="18"/>
  <c r="M1330" i="18"/>
  <c r="M1331" i="18"/>
  <c r="M1332" i="18"/>
  <c r="M1333" i="18"/>
  <c r="M1334" i="18"/>
  <c r="M1335" i="18"/>
  <c r="M1336" i="18"/>
  <c r="M1337" i="18"/>
  <c r="M1338" i="18"/>
  <c r="M1339" i="18"/>
  <c r="M1340" i="18"/>
  <c r="M1341" i="18"/>
  <c r="M1342" i="18"/>
  <c r="M1343" i="18"/>
  <c r="M1344" i="18"/>
  <c r="M1345" i="18"/>
  <c r="M1346" i="18"/>
  <c r="M1347" i="18"/>
  <c r="M1348" i="18"/>
  <c r="M1349" i="18"/>
  <c r="M1350" i="18"/>
  <c r="M1351" i="18"/>
  <c r="M1352" i="18"/>
  <c r="M1353" i="18"/>
  <c r="M1354" i="18"/>
  <c r="M1355" i="18"/>
  <c r="M1356" i="18"/>
  <c r="M1357" i="18"/>
  <c r="M1358" i="18"/>
  <c r="M1359" i="18"/>
  <c r="M1360" i="18"/>
  <c r="M1361" i="18"/>
  <c r="M1362" i="18"/>
  <c r="M1363" i="18"/>
  <c r="M1364" i="18"/>
  <c r="M1365" i="18"/>
  <c r="M1366" i="18"/>
  <c r="M1367" i="18"/>
  <c r="M1368" i="18"/>
  <c r="M1369" i="18"/>
  <c r="M1370" i="18"/>
  <c r="M1371" i="18"/>
  <c r="M1372" i="18"/>
  <c r="M1373" i="18"/>
  <c r="M1374" i="18"/>
  <c r="M1375" i="18"/>
  <c r="M1376" i="18"/>
  <c r="M1377" i="18"/>
  <c r="M1378" i="18"/>
  <c r="M1379" i="18"/>
  <c r="M1380" i="18"/>
  <c r="M1381" i="18"/>
  <c r="M1382" i="18"/>
  <c r="M1383" i="18"/>
  <c r="M1384" i="18"/>
  <c r="M1385" i="18"/>
  <c r="M1386" i="18"/>
  <c r="M1387" i="18"/>
  <c r="M1388" i="18"/>
  <c r="M1389" i="18"/>
  <c r="M1390" i="18"/>
  <c r="M1391" i="18"/>
  <c r="M1392" i="18"/>
  <c r="M1393" i="18"/>
  <c r="M1394" i="18"/>
  <c r="M1395" i="18"/>
  <c r="M1396" i="18"/>
  <c r="M1397" i="18"/>
  <c r="M1398" i="18"/>
  <c r="M1399" i="18"/>
  <c r="M1400" i="18"/>
  <c r="M1401" i="18"/>
  <c r="M1402" i="18"/>
  <c r="M1403" i="18"/>
  <c r="M1404" i="18"/>
  <c r="M1405" i="18"/>
  <c r="M1406" i="18"/>
  <c r="M1407" i="18"/>
  <c r="M1408" i="18"/>
  <c r="M1409" i="18"/>
  <c r="M1410" i="18"/>
  <c r="M1411" i="18"/>
  <c r="M1412" i="18"/>
  <c r="M1413" i="18"/>
  <c r="M1414" i="18"/>
  <c r="M1415" i="18"/>
  <c r="M1416" i="18"/>
  <c r="M1417" i="18"/>
  <c r="M1418" i="18"/>
  <c r="M1419" i="18"/>
  <c r="M1420" i="18"/>
  <c r="M1421" i="18"/>
  <c r="M1422" i="18"/>
  <c r="M1423" i="18"/>
  <c r="M1424" i="18"/>
  <c r="M1425" i="18"/>
  <c r="M1426" i="18"/>
  <c r="M1427" i="18"/>
  <c r="M1428" i="18"/>
  <c r="M1429" i="18"/>
  <c r="M1430" i="18"/>
  <c r="M1431" i="18"/>
  <c r="M1432" i="18"/>
  <c r="M1433" i="18"/>
  <c r="M1434" i="18"/>
  <c r="M1435" i="18"/>
  <c r="M1436" i="18"/>
  <c r="M1437" i="18"/>
  <c r="M1438" i="18"/>
  <c r="M1439" i="18"/>
  <c r="M1440" i="18"/>
  <c r="M1441" i="18"/>
  <c r="M1442" i="18"/>
  <c r="M1443" i="18"/>
  <c r="M1444" i="18"/>
  <c r="M1445" i="18"/>
  <c r="M1446" i="18"/>
  <c r="M1447" i="18"/>
  <c r="M1448" i="18"/>
  <c r="M1449" i="18"/>
  <c r="M1450" i="18"/>
  <c r="M1451" i="18"/>
  <c r="M1452" i="18"/>
  <c r="M1453" i="18"/>
  <c r="M1454" i="18"/>
  <c r="M1455" i="18"/>
  <c r="M1456" i="18"/>
  <c r="M1457" i="18"/>
  <c r="M1458" i="18"/>
  <c r="M1459" i="18"/>
  <c r="M1460" i="18"/>
  <c r="M1461" i="18"/>
  <c r="M1462" i="18"/>
  <c r="M1463" i="18"/>
  <c r="M1464" i="18"/>
  <c r="M1465" i="18"/>
  <c r="M1466" i="18"/>
  <c r="M1467" i="18"/>
  <c r="M1468" i="18"/>
  <c r="M1469" i="18"/>
  <c r="M1470" i="18"/>
  <c r="M1471" i="18"/>
  <c r="M1472" i="18"/>
  <c r="M1473" i="18"/>
  <c r="M1474" i="18"/>
  <c r="M1475" i="18"/>
  <c r="M1476" i="18"/>
  <c r="M1477" i="18"/>
  <c r="M1478" i="18"/>
  <c r="M1479" i="18"/>
  <c r="M1480" i="18"/>
  <c r="M1481" i="18"/>
  <c r="M1482" i="18"/>
  <c r="M1483" i="18"/>
  <c r="M1484" i="18"/>
  <c r="M1485" i="18"/>
  <c r="M1486" i="18"/>
  <c r="M1487" i="18"/>
  <c r="M1488" i="18"/>
  <c r="M1489" i="18"/>
  <c r="M1490" i="18"/>
  <c r="M1491" i="18"/>
  <c r="M1492" i="18"/>
  <c r="M1493" i="18"/>
  <c r="M1494" i="18"/>
  <c r="M1495" i="18"/>
  <c r="M1496" i="18"/>
  <c r="M1497" i="18"/>
  <c r="M1498" i="18"/>
  <c r="M1499" i="18"/>
  <c r="M1500" i="18"/>
  <c r="M1501" i="18"/>
  <c r="M1502" i="18"/>
  <c r="M1503" i="18"/>
  <c r="M1504" i="18"/>
  <c r="M1505" i="18"/>
  <c r="M1506" i="18"/>
  <c r="M1507" i="18"/>
  <c r="M1508" i="18"/>
  <c r="M1509" i="18"/>
  <c r="M1510" i="18"/>
  <c r="M1511" i="18"/>
  <c r="M1512" i="18"/>
  <c r="M1513" i="18"/>
  <c r="M1514" i="18"/>
  <c r="M1515" i="18"/>
  <c r="M1516" i="18"/>
  <c r="M1517" i="18"/>
  <c r="M6" i="18"/>
  <c r="AE152" i="29" l="1"/>
  <c r="T151" i="26"/>
  <c r="AE150" i="29"/>
  <c r="T149" i="26"/>
  <c r="AE130" i="29"/>
  <c r="T129" i="26"/>
  <c r="AE123" i="29"/>
  <c r="T122" i="26"/>
  <c r="AE100" i="29"/>
  <c r="T99" i="26"/>
  <c r="AE151" i="29"/>
  <c r="T150" i="26"/>
  <c r="AE142" i="29"/>
  <c r="T141" i="26"/>
  <c r="AE170" i="29"/>
  <c r="T169" i="26"/>
  <c r="AE200" i="29"/>
  <c r="T199" i="26"/>
  <c r="AE84" i="29"/>
  <c r="T83" i="26"/>
  <c r="AE194" i="29"/>
  <c r="T193" i="26"/>
  <c r="AE112" i="29"/>
  <c r="T111" i="26"/>
  <c r="AE183" i="29"/>
  <c r="AE76" i="29"/>
  <c r="AE82" i="29"/>
  <c r="T75" i="26"/>
  <c r="T81" i="26"/>
  <c r="T182" i="26"/>
  <c r="AE21" i="29"/>
  <c r="T20" i="26"/>
  <c r="AE141" i="29"/>
  <c r="T140" i="26"/>
  <c r="AE197" i="29"/>
  <c r="T196" i="26"/>
  <c r="AE86" i="29"/>
  <c r="T85" i="26"/>
  <c r="AE165" i="29"/>
  <c r="T164" i="26"/>
  <c r="AE157" i="29"/>
  <c r="T156" i="26"/>
  <c r="AE40" i="29"/>
  <c r="AE121" i="29"/>
  <c r="T39" i="26"/>
  <c r="T120" i="26"/>
  <c r="AE155" i="29"/>
  <c r="T154" i="26"/>
  <c r="AE140" i="29"/>
  <c r="T139" i="26"/>
  <c r="AE43" i="29"/>
  <c r="AE146" i="29"/>
  <c r="T145" i="26"/>
  <c r="T42" i="26"/>
  <c r="AE113" i="29"/>
  <c r="T112" i="26"/>
  <c r="AE57" i="29"/>
  <c r="AE174" i="29"/>
  <c r="T173" i="26"/>
  <c r="T56" i="26"/>
  <c r="AE99" i="29"/>
  <c r="T98" i="26"/>
  <c r="AE135" i="29"/>
  <c r="T134" i="26"/>
  <c r="AE196" i="29"/>
  <c r="T195" i="26"/>
  <c r="AE51" i="29"/>
  <c r="T50" i="26"/>
  <c r="AE192" i="29"/>
  <c r="T191" i="26"/>
  <c r="AE189" i="29"/>
  <c r="T188" i="26"/>
  <c r="AE115" i="29"/>
  <c r="T114" i="26"/>
  <c r="AE178" i="29"/>
  <c r="T177" i="26"/>
  <c r="AE172" i="29"/>
  <c r="T171" i="26"/>
  <c r="AE22" i="29"/>
  <c r="AE12" i="29"/>
  <c r="AE14" i="29"/>
  <c r="AE19" i="29"/>
  <c r="T21" i="26"/>
  <c r="T13" i="26"/>
  <c r="T18" i="26"/>
  <c r="T11" i="26"/>
  <c r="AE7" i="29"/>
  <c r="AE129" i="29"/>
  <c r="AE8" i="29"/>
  <c r="T7" i="26"/>
  <c r="T128" i="26"/>
  <c r="T6" i="26"/>
  <c r="AE77" i="29"/>
  <c r="AE128" i="29"/>
  <c r="AE41" i="29"/>
  <c r="AE49" i="29"/>
  <c r="AE34" i="29"/>
  <c r="AE65" i="29"/>
  <c r="T40" i="26"/>
  <c r="T127" i="26"/>
  <c r="T33" i="26"/>
  <c r="T64" i="26"/>
  <c r="T76" i="26"/>
  <c r="T48" i="26"/>
  <c r="AE16" i="29"/>
  <c r="AE30" i="29"/>
  <c r="AE53" i="29"/>
  <c r="AE27" i="29"/>
  <c r="T52" i="26"/>
  <c r="T26" i="26"/>
  <c r="T15" i="26"/>
  <c r="T29" i="26"/>
  <c r="AE156" i="29"/>
  <c r="T155" i="26"/>
  <c r="AE52" i="29"/>
  <c r="AE48" i="29"/>
  <c r="AE38" i="29"/>
  <c r="AE98" i="29"/>
  <c r="T47" i="26"/>
  <c r="T97" i="26"/>
  <c r="T37" i="26"/>
  <c r="T51" i="26"/>
  <c r="AE102" i="29"/>
  <c r="T101" i="26"/>
  <c r="AE199" i="29"/>
  <c r="T198" i="26"/>
  <c r="AE69" i="29"/>
  <c r="AE58" i="29"/>
  <c r="AE185" i="29"/>
  <c r="AE26" i="29"/>
  <c r="T57" i="26"/>
  <c r="T25" i="26"/>
  <c r="T184" i="26"/>
  <c r="T68" i="26"/>
  <c r="AE108" i="29"/>
  <c r="T107" i="26"/>
  <c r="AE95" i="29"/>
  <c r="T94" i="26"/>
  <c r="AE175" i="29"/>
  <c r="T174" i="26"/>
  <c r="AE61" i="29"/>
  <c r="T60" i="26"/>
  <c r="AE191" i="29"/>
  <c r="AE10" i="29"/>
  <c r="T190" i="26"/>
  <c r="T9" i="26"/>
  <c r="AE111" i="29"/>
  <c r="T110" i="26"/>
  <c r="AE25" i="29"/>
  <c r="AE147" i="29"/>
  <c r="AE44" i="29"/>
  <c r="T146" i="26"/>
  <c r="T24" i="26"/>
  <c r="T43" i="26"/>
  <c r="AE36" i="29"/>
  <c r="AE55" i="29"/>
  <c r="T35" i="26"/>
  <c r="T54" i="26"/>
  <c r="AE4" i="29"/>
  <c r="AE3" i="29"/>
  <c r="T3" i="26"/>
  <c r="T2" i="26"/>
  <c r="AE168" i="29"/>
  <c r="T167" i="26"/>
  <c r="AE134" i="29"/>
  <c r="AE35" i="29"/>
  <c r="AE42" i="29"/>
  <c r="T34" i="26"/>
  <c r="T133" i="26"/>
  <c r="T41" i="26"/>
  <c r="AE127" i="29"/>
  <c r="T126" i="26"/>
  <c r="AE96" i="29"/>
  <c r="T95" i="26"/>
  <c r="AE143" i="29"/>
  <c r="T142" i="26"/>
  <c r="AE45" i="29"/>
  <c r="AE37" i="29"/>
  <c r="AE67" i="29"/>
  <c r="AE73" i="29"/>
  <c r="AE79" i="29"/>
  <c r="AE160" i="29"/>
  <c r="AE32" i="29"/>
  <c r="T44" i="26"/>
  <c r="T36" i="26"/>
  <c r="T66" i="26"/>
  <c r="T72" i="26"/>
  <c r="T78" i="26"/>
  <c r="T159" i="26"/>
  <c r="T31" i="26"/>
  <c r="AE126" i="29"/>
  <c r="T125" i="26"/>
  <c r="AE136" i="29"/>
  <c r="T135" i="26"/>
  <c r="AE94" i="29"/>
  <c r="AE33" i="29"/>
  <c r="T32" i="26"/>
  <c r="T93" i="26"/>
  <c r="AE5" i="29"/>
  <c r="AE173" i="29"/>
  <c r="T172" i="26"/>
  <c r="T4" i="26"/>
  <c r="AE153" i="29"/>
  <c r="T152" i="26"/>
  <c r="AE114" i="29"/>
  <c r="T113" i="26"/>
  <c r="AE39" i="29"/>
  <c r="T38" i="26"/>
  <c r="AE180" i="29"/>
  <c r="T179" i="26"/>
  <c r="AE46" i="29"/>
  <c r="T45" i="26"/>
  <c r="AE177" i="29"/>
  <c r="T176" i="26"/>
  <c r="AE169" i="29"/>
  <c r="T168" i="26"/>
  <c r="AE97" i="29"/>
  <c r="T96" i="26"/>
  <c r="AE71" i="29"/>
  <c r="AE54" i="29"/>
  <c r="AE60" i="29"/>
  <c r="T59" i="26"/>
  <c r="T53" i="26"/>
  <c r="T70" i="26"/>
  <c r="AE120" i="29"/>
  <c r="T119" i="26"/>
  <c r="AE117" i="29"/>
  <c r="AE15" i="29"/>
  <c r="T116" i="26"/>
  <c r="T14" i="26"/>
  <c r="AE13" i="29"/>
  <c r="AE107" i="29"/>
  <c r="T12" i="26"/>
  <c r="T106" i="26"/>
  <c r="AE167" i="29"/>
  <c r="T166" i="26"/>
  <c r="AE201" i="29"/>
  <c r="T200" i="26"/>
  <c r="AE188" i="29"/>
  <c r="T187" i="26"/>
  <c r="AE190" i="29"/>
  <c r="T189" i="26"/>
  <c r="AE20" i="29"/>
  <c r="AE184" i="29"/>
  <c r="T183" i="26"/>
  <c r="T19" i="26"/>
  <c r="AE23" i="29"/>
  <c r="T22" i="26"/>
  <c r="AE181" i="29"/>
  <c r="AE198" i="29"/>
  <c r="T180" i="26"/>
  <c r="T197" i="26"/>
  <c r="AE64" i="29"/>
  <c r="T63" i="26"/>
  <c r="AE176" i="29"/>
  <c r="T175" i="26"/>
  <c r="AE171" i="29"/>
  <c r="AE47" i="29"/>
  <c r="T46" i="26"/>
  <c r="T170" i="26"/>
  <c r="AE83" i="29"/>
  <c r="AE132" i="29"/>
  <c r="T131" i="26"/>
  <c r="T82" i="26"/>
  <c r="AE124" i="29"/>
  <c r="T123" i="26"/>
  <c r="AE6" i="29"/>
  <c r="T5" i="26"/>
  <c r="AE92" i="29"/>
  <c r="T91" i="26"/>
  <c r="AE85" i="29"/>
  <c r="T84" i="26"/>
  <c r="AE90" i="29"/>
  <c r="T89" i="26"/>
  <c r="AE148" i="29"/>
  <c r="T147" i="26"/>
  <c r="AE159" i="29"/>
  <c r="AE66" i="29"/>
  <c r="AE78" i="29"/>
  <c r="AE62" i="29"/>
  <c r="AE72" i="29"/>
  <c r="T65" i="26"/>
  <c r="T71" i="26"/>
  <c r="T77" i="26"/>
  <c r="T158" i="26"/>
  <c r="T61" i="26"/>
  <c r="AE29" i="29"/>
  <c r="AE105" i="29"/>
  <c r="T104" i="26"/>
  <c r="T28" i="26"/>
  <c r="AE106" i="29"/>
  <c r="T105" i="26"/>
  <c r="AE93" i="29"/>
  <c r="T92" i="26"/>
  <c r="AE139" i="29"/>
  <c r="T138" i="26"/>
  <c r="AE116" i="29"/>
  <c r="T115" i="26"/>
  <c r="AE149" i="29"/>
  <c r="T148" i="26"/>
  <c r="AE187" i="29"/>
  <c r="T186" i="26"/>
  <c r="AE24" i="29"/>
  <c r="T23" i="26"/>
  <c r="AE166" i="29"/>
  <c r="T165" i="26"/>
  <c r="AE133" i="29"/>
  <c r="T132" i="26"/>
  <c r="AE119" i="29"/>
  <c r="T118" i="26"/>
  <c r="AE125" i="29"/>
  <c r="T124" i="26"/>
  <c r="AE56" i="29"/>
  <c r="AE75" i="29"/>
  <c r="AE68" i="29"/>
  <c r="AE81" i="29"/>
  <c r="AE164" i="29"/>
  <c r="AE31" i="29"/>
  <c r="AE63" i="29"/>
  <c r="T67" i="26"/>
  <c r="T55" i="26"/>
  <c r="T30" i="26"/>
  <c r="T74" i="26"/>
  <c r="T80" i="26"/>
  <c r="T163" i="26"/>
  <c r="T62" i="26"/>
  <c r="AE118" i="29"/>
  <c r="AE18" i="29"/>
  <c r="T117" i="26"/>
  <c r="T17" i="26"/>
  <c r="AE80" i="29"/>
  <c r="AE74" i="29"/>
  <c r="AE50" i="29"/>
  <c r="AE163" i="29"/>
  <c r="T162" i="26"/>
  <c r="T49" i="26"/>
  <c r="T73" i="26"/>
  <c r="T79" i="26"/>
  <c r="AE131" i="29"/>
  <c r="T130" i="26"/>
  <c r="AE193" i="29"/>
  <c r="T192" i="26"/>
  <c r="AE87" i="29"/>
  <c r="T86" i="26"/>
  <c r="AE138" i="29"/>
  <c r="T137" i="26"/>
  <c r="AE89" i="29"/>
  <c r="T88" i="26"/>
  <c r="AE154" i="29"/>
  <c r="T153" i="26"/>
  <c r="AE28" i="29"/>
  <c r="AE158" i="29"/>
  <c r="T27" i="26"/>
  <c r="T157" i="26"/>
  <c r="AE104" i="29"/>
  <c r="T103" i="26"/>
  <c r="AE103" i="29"/>
  <c r="T102" i="26"/>
  <c r="AE91" i="29"/>
  <c r="T90" i="26"/>
  <c r="AE145" i="29"/>
  <c r="T144" i="26"/>
  <c r="AE137" i="29"/>
  <c r="T136" i="26"/>
  <c r="AE109" i="29"/>
  <c r="T108" i="26"/>
  <c r="AE17" i="29"/>
  <c r="T16" i="26"/>
  <c r="AE59" i="29"/>
  <c r="T58" i="26"/>
  <c r="AE186" i="29"/>
  <c r="T185" i="26"/>
  <c r="AE110" i="29"/>
  <c r="T109" i="26"/>
  <c r="AE144" i="29"/>
  <c r="T143" i="26"/>
  <c r="AE179" i="29"/>
  <c r="T178" i="26"/>
  <c r="AE182" i="29"/>
  <c r="T181" i="26"/>
  <c r="AE88" i="29"/>
  <c r="T87" i="26"/>
  <c r="AE162" i="29"/>
  <c r="T161" i="26"/>
  <c r="AE161" i="29"/>
  <c r="T160" i="26"/>
  <c r="AE11" i="29"/>
  <c r="AE9" i="29"/>
  <c r="T10" i="26"/>
  <c r="T8" i="26"/>
  <c r="AE122" i="29"/>
  <c r="T121" i="26"/>
  <c r="AE101" i="29"/>
  <c r="T100" i="26"/>
  <c r="AE70" i="29"/>
  <c r="T69" i="26"/>
  <c r="AE195" i="29"/>
  <c r="T194" i="26"/>
  <c r="N92" i="21"/>
  <c r="N93" i="21"/>
  <c r="N94" i="21"/>
  <c r="N95" i="21"/>
  <c r="N96" i="21"/>
  <c r="N97" i="21"/>
  <c r="N98" i="21"/>
  <c r="N99" i="21"/>
  <c r="N100" i="21"/>
  <c r="N101" i="21"/>
  <c r="N102" i="21"/>
  <c r="N103" i="21"/>
  <c r="N104" i="21"/>
  <c r="N105" i="21"/>
  <c r="N106" i="21"/>
  <c r="N107" i="21"/>
  <c r="N108" i="21"/>
  <c r="N109" i="21"/>
  <c r="N110" i="21"/>
  <c r="N111" i="21"/>
  <c r="N112" i="21"/>
  <c r="N113" i="21"/>
  <c r="N114" i="21"/>
  <c r="N115" i="21"/>
  <c r="N116" i="21"/>
  <c r="N117" i="21"/>
  <c r="N118" i="21"/>
  <c r="N119" i="21"/>
  <c r="N120" i="21"/>
  <c r="N121" i="21"/>
  <c r="N122" i="21"/>
  <c r="N123" i="21"/>
  <c r="N124" i="21"/>
  <c r="N125" i="21"/>
  <c r="N126" i="21"/>
  <c r="N127" i="21"/>
  <c r="N128" i="21"/>
  <c r="N129" i="21"/>
  <c r="N130" i="21"/>
  <c r="N131" i="21"/>
  <c r="N132" i="21"/>
  <c r="N133" i="21"/>
  <c r="N134" i="21"/>
  <c r="N135" i="21"/>
  <c r="N136" i="21"/>
  <c r="N137" i="21"/>
  <c r="N138" i="21"/>
  <c r="N139" i="21"/>
  <c r="N140" i="21"/>
  <c r="N141" i="21"/>
  <c r="N142" i="21"/>
  <c r="N143" i="21"/>
  <c r="N144" i="21"/>
  <c r="N145" i="21"/>
  <c r="N146" i="21"/>
  <c r="N147" i="21"/>
  <c r="N148" i="21"/>
  <c r="N149" i="21"/>
  <c r="N150" i="21"/>
  <c r="N151" i="21"/>
  <c r="N152" i="21"/>
  <c r="N153" i="21"/>
  <c r="N154" i="21"/>
  <c r="N155" i="21"/>
  <c r="N156" i="21"/>
  <c r="N157" i="21"/>
  <c r="N158" i="21"/>
  <c r="N159" i="21"/>
  <c r="N160" i="21"/>
  <c r="N161" i="21"/>
  <c r="N162" i="21"/>
  <c r="N163" i="21"/>
  <c r="N164" i="21"/>
  <c r="N165" i="21"/>
  <c r="N166" i="21"/>
  <c r="N167" i="21"/>
  <c r="N168" i="21"/>
  <c r="N169" i="21"/>
  <c r="N170" i="21"/>
  <c r="N171" i="21"/>
  <c r="N172" i="21"/>
  <c r="N173" i="21"/>
  <c r="N174" i="21"/>
  <c r="N175" i="21"/>
  <c r="N176" i="21"/>
  <c r="N177" i="21"/>
  <c r="N178" i="21"/>
  <c r="N179" i="21"/>
  <c r="N180" i="21"/>
  <c r="N181" i="21"/>
  <c r="N182" i="21"/>
  <c r="N183" i="21"/>
  <c r="N184" i="21"/>
  <c r="N185" i="21"/>
  <c r="N186" i="21"/>
  <c r="N187" i="21"/>
  <c r="N188" i="21"/>
  <c r="N189" i="21"/>
  <c r="N190" i="21"/>
  <c r="N191" i="21"/>
  <c r="N192" i="21"/>
  <c r="N193" i="21"/>
  <c r="N194" i="21"/>
  <c r="N195" i="21"/>
  <c r="N196" i="21"/>
  <c r="N197" i="21"/>
  <c r="N198" i="21"/>
  <c r="N199" i="21"/>
  <c r="N200" i="21"/>
  <c r="N201" i="21"/>
  <c r="N202" i="21"/>
  <c r="N203" i="21"/>
  <c r="N204" i="21"/>
  <c r="N205" i="21"/>
  <c r="N206" i="21"/>
  <c r="N207" i="21"/>
  <c r="N208" i="21"/>
  <c r="N209" i="21"/>
  <c r="N210" i="21"/>
  <c r="N211" i="21"/>
  <c r="N212" i="21"/>
  <c r="N213" i="21"/>
  <c r="N214" i="21"/>
  <c r="N215" i="21"/>
  <c r="N216" i="21"/>
  <c r="N217" i="21"/>
  <c r="N218" i="21"/>
  <c r="N219" i="21"/>
  <c r="N220" i="21"/>
  <c r="N221" i="21"/>
  <c r="N222" i="21"/>
  <c r="N223" i="21"/>
  <c r="N224" i="21"/>
  <c r="N225" i="21"/>
  <c r="N226" i="21"/>
  <c r="N227" i="21"/>
  <c r="N228" i="21"/>
  <c r="N229" i="21"/>
  <c r="N230" i="21"/>
  <c r="N231" i="21"/>
  <c r="N232" i="21"/>
  <c r="N233" i="21"/>
  <c r="N234" i="21"/>
  <c r="N235" i="21"/>
  <c r="N236" i="21"/>
  <c r="N237" i="21"/>
  <c r="N238" i="21"/>
  <c r="N239" i="21"/>
  <c r="N240" i="21"/>
  <c r="N241" i="21"/>
  <c r="N242" i="21"/>
  <c r="N243" i="21"/>
  <c r="N244" i="21"/>
  <c r="N245" i="21"/>
  <c r="N246" i="21"/>
  <c r="N247" i="21"/>
  <c r="N248" i="21"/>
  <c r="N249" i="21"/>
  <c r="N250" i="21"/>
  <c r="N251" i="21"/>
  <c r="N252" i="21"/>
  <c r="N253" i="21"/>
  <c r="N254" i="21"/>
  <c r="N255" i="21"/>
  <c r="N256" i="21"/>
  <c r="N257" i="21"/>
  <c r="N258" i="21"/>
  <c r="N259" i="21"/>
  <c r="N260" i="21"/>
  <c r="N261" i="21"/>
  <c r="N262" i="21"/>
  <c r="N263" i="21"/>
  <c r="N264" i="21"/>
  <c r="N265" i="21"/>
  <c r="N266" i="21"/>
  <c r="N267" i="21"/>
  <c r="N268" i="21"/>
  <c r="N269" i="21"/>
  <c r="N270" i="21"/>
  <c r="N271" i="21"/>
  <c r="N272" i="21"/>
  <c r="N273" i="21"/>
  <c r="N274" i="21"/>
  <c r="N275" i="21"/>
  <c r="N276" i="21"/>
  <c r="N277" i="21"/>
  <c r="N278" i="21"/>
  <c r="N279" i="21"/>
  <c r="N280" i="21"/>
  <c r="N281" i="21"/>
  <c r="N282" i="21"/>
  <c r="N283" i="21"/>
  <c r="N284" i="21"/>
  <c r="N285" i="21"/>
  <c r="N286" i="21"/>
  <c r="N287" i="21"/>
  <c r="N288" i="21"/>
  <c r="N289" i="21"/>
  <c r="N290" i="21"/>
  <c r="N291" i="21"/>
  <c r="N292" i="21"/>
  <c r="N293" i="21"/>
  <c r="N294" i="21"/>
  <c r="N295" i="21"/>
  <c r="N296" i="21"/>
  <c r="N297" i="21"/>
  <c r="N298" i="21"/>
  <c r="N299" i="21"/>
  <c r="N300" i="21"/>
  <c r="N301" i="21"/>
  <c r="N302" i="21"/>
  <c r="N303" i="21"/>
  <c r="N304" i="21"/>
  <c r="N305" i="21"/>
  <c r="N306" i="21"/>
  <c r="N307" i="21"/>
  <c r="N308" i="21"/>
  <c r="N309" i="21"/>
  <c r="N310" i="21"/>
  <c r="N311" i="21"/>
  <c r="N312" i="21"/>
  <c r="N313" i="21"/>
  <c r="N314" i="21"/>
  <c r="N315" i="21"/>
  <c r="N316" i="21"/>
  <c r="N317" i="21"/>
  <c r="N318" i="21"/>
  <c r="N319" i="21"/>
  <c r="N320" i="21"/>
  <c r="N321" i="21"/>
  <c r="N322" i="21"/>
  <c r="N323" i="21"/>
  <c r="N324" i="21"/>
  <c r="N325" i="21"/>
  <c r="N326" i="21"/>
  <c r="N327" i="21"/>
  <c r="N328" i="21"/>
  <c r="N329" i="21"/>
  <c r="N330" i="21"/>
  <c r="N331" i="21"/>
  <c r="N332" i="21"/>
  <c r="N333" i="21"/>
  <c r="N334" i="21"/>
  <c r="N335" i="21"/>
  <c r="N336" i="21"/>
  <c r="N337" i="21"/>
  <c r="N338" i="21"/>
  <c r="N339" i="21"/>
  <c r="N340" i="21"/>
  <c r="N341" i="21"/>
  <c r="N342" i="21"/>
  <c r="N343" i="21"/>
  <c r="N344" i="21"/>
  <c r="N345" i="21"/>
  <c r="N346" i="21"/>
  <c r="N347" i="21"/>
  <c r="N348" i="21"/>
  <c r="N349" i="21"/>
  <c r="N350" i="21"/>
  <c r="N351" i="21"/>
  <c r="N352" i="21"/>
  <c r="N353" i="21"/>
  <c r="N354" i="21"/>
  <c r="N355" i="21"/>
  <c r="N356" i="21"/>
  <c r="N357" i="21"/>
  <c r="N358" i="21"/>
  <c r="N359" i="21"/>
  <c r="N360" i="21"/>
  <c r="N361" i="21"/>
  <c r="N362" i="21"/>
  <c r="N363" i="21"/>
  <c r="N364" i="21"/>
  <c r="N365" i="21"/>
  <c r="N366" i="21"/>
  <c r="N367" i="21"/>
  <c r="N368" i="21"/>
  <c r="N369" i="21"/>
  <c r="N370" i="21"/>
  <c r="N371" i="21"/>
  <c r="N372" i="21"/>
  <c r="N373" i="21"/>
  <c r="N374" i="21"/>
  <c r="N375" i="21"/>
  <c r="N376" i="21"/>
  <c r="N377" i="21"/>
  <c r="N378" i="21"/>
  <c r="N379" i="21"/>
  <c r="N380" i="21"/>
  <c r="N381" i="21"/>
  <c r="N382" i="21"/>
  <c r="N383" i="21"/>
  <c r="N384" i="21"/>
  <c r="N385" i="21"/>
  <c r="N386" i="21"/>
  <c r="N387" i="21"/>
  <c r="N388" i="21"/>
  <c r="N389" i="21"/>
  <c r="N390" i="21"/>
  <c r="N391" i="21"/>
  <c r="N392" i="21"/>
  <c r="N393" i="21"/>
  <c r="N394" i="21"/>
  <c r="N395" i="21"/>
  <c r="N396" i="21"/>
  <c r="N397" i="21"/>
  <c r="N398" i="21"/>
  <c r="N399" i="21"/>
  <c r="N400" i="21"/>
  <c r="N401" i="21"/>
  <c r="N402" i="21"/>
  <c r="N403" i="21"/>
  <c r="N404" i="21"/>
  <c r="N405" i="21"/>
  <c r="N406" i="21"/>
  <c r="N407" i="21"/>
  <c r="N408" i="21"/>
  <c r="N409" i="21"/>
  <c r="N410" i="21"/>
  <c r="N411" i="21"/>
  <c r="N412" i="21"/>
  <c r="N413" i="21"/>
  <c r="N414" i="21"/>
  <c r="N415" i="21"/>
  <c r="N416" i="21"/>
  <c r="N417" i="21"/>
  <c r="N418" i="21"/>
  <c r="N419" i="21"/>
  <c r="N420" i="21"/>
  <c r="N421" i="21"/>
  <c r="N422" i="21"/>
  <c r="N423" i="21"/>
  <c r="N424" i="21"/>
  <c r="N425" i="21"/>
  <c r="N426" i="21"/>
  <c r="N427" i="21"/>
  <c r="N428" i="21"/>
  <c r="N429" i="21"/>
  <c r="N430" i="21"/>
  <c r="N431" i="21"/>
  <c r="N432" i="21"/>
  <c r="N433" i="21"/>
  <c r="N434" i="21"/>
  <c r="N435" i="21"/>
  <c r="N436" i="21"/>
  <c r="N437" i="21"/>
  <c r="N438" i="21"/>
  <c r="N439" i="21"/>
  <c r="N440" i="21"/>
  <c r="N441" i="21"/>
  <c r="N442" i="21"/>
  <c r="N443" i="21"/>
  <c r="N444" i="21"/>
  <c r="N445" i="21"/>
  <c r="N446" i="21"/>
  <c r="N447" i="21"/>
  <c r="N448" i="21"/>
  <c r="N449" i="21"/>
  <c r="N450" i="21"/>
  <c r="N451" i="21"/>
  <c r="N452" i="21"/>
  <c r="N453" i="21"/>
  <c r="N454" i="21"/>
  <c r="N455" i="21"/>
  <c r="N456" i="21"/>
  <c r="N457" i="21"/>
  <c r="N458" i="21"/>
  <c r="N459" i="21"/>
  <c r="N460" i="21"/>
  <c r="N461" i="21"/>
  <c r="N462" i="21"/>
  <c r="N463" i="21"/>
  <c r="N464" i="21"/>
  <c r="N465" i="21"/>
  <c r="N466" i="21"/>
  <c r="N467" i="21"/>
  <c r="N468" i="21"/>
  <c r="N469" i="21"/>
  <c r="N470" i="21"/>
  <c r="N471" i="21"/>
  <c r="N472" i="21"/>
  <c r="N473" i="21"/>
  <c r="N474" i="21"/>
  <c r="N475" i="21"/>
  <c r="N476" i="21"/>
  <c r="N477" i="21"/>
  <c r="N478" i="21"/>
  <c r="N479" i="21"/>
  <c r="N480" i="21"/>
  <c r="N481" i="21"/>
  <c r="N482" i="21"/>
  <c r="N483" i="21"/>
  <c r="N484" i="21"/>
  <c r="N485" i="21"/>
  <c r="N486" i="21"/>
  <c r="N487" i="21"/>
  <c r="N488" i="21"/>
  <c r="N489" i="21"/>
  <c r="N490" i="21"/>
  <c r="N491" i="21"/>
  <c r="N492" i="21"/>
  <c r="N493" i="21"/>
  <c r="N494" i="21"/>
  <c r="N495" i="21"/>
  <c r="N496" i="21"/>
  <c r="N497" i="21"/>
  <c r="N498" i="21"/>
  <c r="N499" i="21"/>
  <c r="N500" i="21"/>
  <c r="N501" i="21"/>
  <c r="N502" i="21"/>
  <c r="N503" i="21"/>
  <c r="N504" i="21"/>
  <c r="N505" i="21"/>
  <c r="N506" i="21"/>
  <c r="N507" i="21"/>
  <c r="N508" i="21"/>
  <c r="N509" i="21"/>
  <c r="N510" i="21"/>
  <c r="N511" i="21"/>
  <c r="N512" i="21"/>
  <c r="N513" i="21"/>
  <c r="N514" i="21"/>
  <c r="N515" i="21"/>
  <c r="N516" i="21"/>
  <c r="N517" i="21"/>
  <c r="N518" i="21"/>
  <c r="N519" i="21"/>
  <c r="N520" i="21"/>
  <c r="N521" i="21"/>
  <c r="N522" i="21"/>
  <c r="N523" i="21"/>
  <c r="N524" i="21"/>
  <c r="N525" i="21"/>
  <c r="N526" i="21"/>
  <c r="N527" i="21"/>
  <c r="N528" i="21"/>
  <c r="N529" i="21"/>
  <c r="N530" i="21"/>
  <c r="N531" i="21"/>
  <c r="N532" i="21"/>
  <c r="N533" i="21"/>
  <c r="N534" i="21"/>
  <c r="N535" i="21"/>
  <c r="N536" i="21"/>
  <c r="N537" i="21"/>
  <c r="N538" i="21"/>
  <c r="N539" i="21"/>
  <c r="N540" i="21"/>
  <c r="N541" i="21"/>
  <c r="N542" i="21"/>
  <c r="N543" i="21"/>
  <c r="N544" i="21"/>
  <c r="N545" i="21"/>
  <c r="N41" i="21"/>
  <c r="N42" i="21"/>
  <c r="N43" i="21"/>
  <c r="N44" i="21"/>
  <c r="N45" i="21"/>
  <c r="N46" i="21"/>
  <c r="N47" i="21"/>
  <c r="N48" i="21"/>
  <c r="N49" i="21"/>
  <c r="N50" i="21"/>
  <c r="N51" i="21"/>
  <c r="N52" i="21"/>
  <c r="N53" i="21"/>
  <c r="N54" i="21"/>
  <c r="N55" i="21"/>
  <c r="N56" i="21"/>
  <c r="N57" i="21"/>
  <c r="N58" i="21"/>
  <c r="N59" i="21"/>
  <c r="N60" i="21"/>
  <c r="N61" i="21"/>
  <c r="N62" i="21"/>
  <c r="N63" i="21"/>
  <c r="N64" i="21"/>
  <c r="N65" i="21"/>
  <c r="N66" i="21"/>
  <c r="N67" i="21"/>
  <c r="N68" i="21"/>
  <c r="N69" i="21"/>
  <c r="N70" i="21"/>
  <c r="N71" i="21"/>
  <c r="N72" i="21"/>
  <c r="N73" i="21"/>
  <c r="N74" i="21"/>
  <c r="N75" i="21"/>
  <c r="N76" i="21"/>
  <c r="N77" i="21"/>
  <c r="N78" i="21"/>
  <c r="N79" i="21"/>
  <c r="N80" i="21"/>
  <c r="N81" i="21"/>
  <c r="N82" i="21"/>
  <c r="N83" i="21"/>
  <c r="N84" i="21"/>
  <c r="N85" i="21"/>
  <c r="N86" i="21"/>
  <c r="N87" i="21"/>
  <c r="N88" i="21"/>
  <c r="N89" i="21"/>
  <c r="N90" i="21"/>
  <c r="N91" i="21"/>
  <c r="N4" i="21"/>
  <c r="N5" i="21"/>
  <c r="N6" i="21"/>
  <c r="N7" i="21"/>
  <c r="N8" i="21"/>
  <c r="N9" i="21"/>
  <c r="N10" i="21"/>
  <c r="N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28" i="21"/>
  <c r="N29" i="21"/>
  <c r="N30" i="21"/>
  <c r="N31" i="21"/>
  <c r="N32" i="21"/>
  <c r="N33" i="21"/>
  <c r="N34" i="21"/>
  <c r="N35" i="21"/>
  <c r="N36" i="21"/>
  <c r="N37" i="21"/>
  <c r="N38" i="21"/>
  <c r="N39" i="21"/>
  <c r="N40" i="21"/>
  <c r="N3" i="21"/>
  <c r="W1" i="26" l="1"/>
  <c r="Q1" i="23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6" i="16"/>
  <c r="A57" i="16"/>
  <c r="A58" i="16"/>
  <c r="A59" i="16"/>
  <c r="A60" i="16"/>
  <c r="A61" i="16"/>
  <c r="A62" i="16"/>
  <c r="A64" i="16"/>
  <c r="A65" i="16"/>
  <c r="A66" i="16"/>
  <c r="A67" i="16"/>
  <c r="A68" i="16"/>
  <c r="A69" i="16"/>
  <c r="A70" i="16"/>
  <c r="A71" i="16"/>
  <c r="A72" i="16"/>
  <c r="A73" i="16"/>
  <c r="A74" i="16"/>
  <c r="A75" i="16"/>
  <c r="A76" i="16"/>
  <c r="A77" i="16"/>
  <c r="A78" i="16"/>
  <c r="A79" i="16"/>
  <c r="A81" i="16"/>
  <c r="A82" i="16"/>
  <c r="A83" i="16"/>
  <c r="A84" i="16"/>
  <c r="A85" i="16"/>
  <c r="A86" i="16"/>
  <c r="A87" i="16"/>
  <c r="A89" i="16"/>
  <c r="A91" i="16"/>
  <c r="A92" i="16"/>
  <c r="A93" i="16"/>
  <c r="A94" i="16"/>
  <c r="A95" i="16"/>
  <c r="A96" i="16"/>
  <c r="A100" i="16"/>
  <c r="A101" i="16"/>
  <c r="A102" i="16"/>
  <c r="A103" i="16"/>
  <c r="A104" i="16"/>
  <c r="A105" i="16"/>
  <c r="A106" i="16"/>
  <c r="A107" i="16"/>
  <c r="A108" i="16"/>
  <c r="A109" i="16"/>
  <c r="A110" i="16"/>
  <c r="A111" i="16"/>
  <c r="A112" i="16"/>
  <c r="A113" i="16"/>
  <c r="A114" i="16"/>
  <c r="A115" i="16"/>
  <c r="A116" i="16"/>
  <c r="A117" i="16"/>
  <c r="A118" i="16"/>
  <c r="A119" i="16"/>
  <c r="A120" i="16"/>
  <c r="A121" i="16"/>
  <c r="A122" i="16"/>
  <c r="A123" i="16"/>
  <c r="A124" i="16"/>
  <c r="A125" i="16"/>
  <c r="A126" i="16"/>
  <c r="A127" i="16"/>
  <c r="A128" i="16"/>
  <c r="A129" i="16"/>
  <c r="A130" i="16"/>
  <c r="H130" i="16"/>
  <c r="D130" i="16"/>
  <c r="C130" i="16"/>
  <c r="H129" i="16"/>
  <c r="D129" i="16"/>
  <c r="C129" i="16"/>
  <c r="H128" i="16"/>
  <c r="D128" i="16"/>
  <c r="C128" i="16"/>
  <c r="H127" i="16"/>
  <c r="D127" i="16"/>
  <c r="C127" i="16"/>
  <c r="H126" i="16"/>
  <c r="D126" i="16"/>
  <c r="C126" i="16"/>
  <c r="H125" i="16"/>
  <c r="D125" i="16"/>
  <c r="C125" i="16"/>
  <c r="H124" i="16"/>
  <c r="D124" i="16"/>
  <c r="C124" i="16"/>
  <c r="H123" i="16"/>
  <c r="D123" i="16"/>
  <c r="C123" i="16"/>
  <c r="H122" i="16"/>
  <c r="D122" i="16"/>
  <c r="C122" i="16"/>
  <c r="H121" i="16"/>
  <c r="D121" i="16"/>
  <c r="C121" i="16"/>
  <c r="H120" i="16"/>
  <c r="D120" i="16"/>
  <c r="C120" i="16"/>
  <c r="H119" i="16"/>
  <c r="D119" i="16"/>
  <c r="C119" i="16"/>
  <c r="H118" i="16"/>
  <c r="D118" i="16"/>
  <c r="C118" i="16"/>
  <c r="H117" i="16"/>
  <c r="D117" i="16"/>
  <c r="C117" i="16"/>
  <c r="H116" i="16"/>
  <c r="D116" i="16"/>
  <c r="C116" i="16"/>
  <c r="H115" i="16"/>
  <c r="D115" i="16"/>
  <c r="C115" i="16"/>
  <c r="H114" i="16"/>
  <c r="D114" i="16"/>
  <c r="C114" i="16"/>
  <c r="H113" i="16"/>
  <c r="D113" i="16"/>
  <c r="C113" i="16"/>
  <c r="H112" i="16"/>
  <c r="D112" i="16"/>
  <c r="C112" i="16"/>
  <c r="H111" i="16"/>
  <c r="D111" i="16"/>
  <c r="C111" i="16"/>
  <c r="H110" i="16"/>
  <c r="D110" i="16"/>
  <c r="C110" i="16"/>
  <c r="H109" i="16"/>
  <c r="D109" i="16"/>
  <c r="C109" i="16"/>
  <c r="H108" i="16"/>
  <c r="D108" i="16"/>
  <c r="C108" i="16"/>
  <c r="H107" i="16"/>
  <c r="D107" i="16"/>
  <c r="C107" i="16"/>
  <c r="H106" i="16"/>
  <c r="D106" i="16"/>
  <c r="C106" i="16"/>
  <c r="H105" i="16"/>
  <c r="D105" i="16"/>
  <c r="C105" i="16"/>
  <c r="H104" i="16"/>
  <c r="D104" i="16"/>
  <c r="C104" i="16"/>
  <c r="H103" i="16"/>
  <c r="D103" i="16"/>
  <c r="C103" i="16"/>
  <c r="H102" i="16"/>
  <c r="D102" i="16"/>
  <c r="C102" i="16"/>
  <c r="H101" i="16"/>
  <c r="D101" i="16"/>
  <c r="C101" i="16"/>
  <c r="H100" i="16"/>
  <c r="D100" i="16"/>
  <c r="C100" i="16"/>
  <c r="H99" i="16"/>
  <c r="D99" i="16"/>
  <c r="C99" i="16"/>
  <c r="H98" i="16"/>
  <c r="D98" i="16"/>
  <c r="C98" i="16"/>
  <c r="H97" i="16"/>
  <c r="D97" i="16"/>
  <c r="C97" i="16"/>
  <c r="H96" i="16"/>
  <c r="D96" i="16"/>
  <c r="C96" i="16"/>
  <c r="H95" i="16"/>
  <c r="D95" i="16"/>
  <c r="C95" i="16"/>
  <c r="H94" i="16"/>
  <c r="D94" i="16"/>
  <c r="C94" i="16"/>
  <c r="H93" i="16"/>
  <c r="D93" i="16"/>
  <c r="C93" i="16"/>
  <c r="H92" i="16"/>
  <c r="D92" i="16"/>
  <c r="C92" i="16"/>
  <c r="H91" i="16"/>
  <c r="D91" i="16"/>
  <c r="C91" i="16"/>
  <c r="H90" i="16"/>
  <c r="D90" i="16"/>
  <c r="C90" i="16"/>
  <c r="H89" i="16"/>
  <c r="D89" i="16"/>
  <c r="C89" i="16"/>
  <c r="H88" i="16"/>
  <c r="D88" i="16"/>
  <c r="C88" i="16"/>
  <c r="H87" i="16"/>
  <c r="D87" i="16"/>
  <c r="C87" i="16"/>
  <c r="H86" i="16"/>
  <c r="D86" i="16"/>
  <c r="C86" i="16"/>
  <c r="H85" i="16"/>
  <c r="D85" i="16"/>
  <c r="C85" i="16"/>
  <c r="H84" i="16"/>
  <c r="D84" i="16"/>
  <c r="C84" i="16"/>
  <c r="H83" i="16"/>
  <c r="D83" i="16"/>
  <c r="C83" i="16"/>
  <c r="H82" i="16"/>
  <c r="D82" i="16"/>
  <c r="C82" i="16"/>
  <c r="H81" i="16"/>
  <c r="D81" i="16"/>
  <c r="C81" i="16"/>
  <c r="H80" i="16"/>
  <c r="D80" i="16"/>
  <c r="C80" i="16"/>
  <c r="H79" i="16"/>
  <c r="D79" i="16"/>
  <c r="C79" i="16"/>
  <c r="H78" i="16"/>
  <c r="D78" i="16"/>
  <c r="C78" i="16"/>
  <c r="H77" i="16"/>
  <c r="D77" i="16"/>
  <c r="C77" i="16"/>
  <c r="H76" i="16"/>
  <c r="D76" i="16"/>
  <c r="C76" i="16"/>
  <c r="H75" i="16"/>
  <c r="D75" i="16"/>
  <c r="C75" i="16"/>
  <c r="H74" i="16"/>
  <c r="D74" i="16"/>
  <c r="C74" i="16"/>
  <c r="H73" i="16"/>
  <c r="D73" i="16"/>
  <c r="C73" i="16"/>
  <c r="H72" i="16"/>
  <c r="D72" i="16"/>
  <c r="C72" i="16"/>
  <c r="H71" i="16"/>
  <c r="D71" i="16"/>
  <c r="C71" i="16"/>
  <c r="H70" i="16"/>
  <c r="D70" i="16"/>
  <c r="C70" i="16"/>
  <c r="H69" i="16"/>
  <c r="D69" i="16"/>
  <c r="C69" i="16"/>
  <c r="H68" i="16"/>
  <c r="D68" i="16"/>
  <c r="C68" i="16"/>
  <c r="H67" i="16"/>
  <c r="D67" i="16"/>
  <c r="C67" i="16"/>
  <c r="H66" i="16"/>
  <c r="D66" i="16"/>
  <c r="C66" i="16"/>
  <c r="H65" i="16"/>
  <c r="D65" i="16"/>
  <c r="C65" i="16"/>
  <c r="H64" i="16"/>
  <c r="D64" i="16"/>
  <c r="C64" i="16"/>
  <c r="H63" i="16"/>
  <c r="D63" i="16"/>
  <c r="C63" i="16"/>
  <c r="H62" i="16"/>
  <c r="D62" i="16"/>
  <c r="C62" i="16"/>
  <c r="H61" i="16"/>
  <c r="D61" i="16"/>
  <c r="C61" i="16"/>
  <c r="H60" i="16"/>
  <c r="D60" i="16"/>
  <c r="C60" i="16"/>
  <c r="H59" i="16"/>
  <c r="D59" i="16"/>
  <c r="C59" i="16"/>
  <c r="H58" i="16"/>
  <c r="D58" i="16"/>
  <c r="C58" i="16"/>
  <c r="H57" i="16"/>
  <c r="D57" i="16"/>
  <c r="C57" i="16"/>
  <c r="H56" i="16"/>
  <c r="D56" i="16"/>
  <c r="C56" i="16"/>
  <c r="H55" i="16"/>
  <c r="D55" i="16"/>
  <c r="C55" i="16"/>
  <c r="H54" i="16"/>
  <c r="D54" i="16"/>
  <c r="C54" i="16"/>
  <c r="H53" i="16"/>
  <c r="D53" i="16"/>
  <c r="C53" i="16"/>
  <c r="H52" i="16"/>
  <c r="D52" i="16"/>
  <c r="C52" i="16"/>
  <c r="H51" i="16"/>
  <c r="D51" i="16"/>
  <c r="C51" i="16"/>
  <c r="H50" i="16"/>
  <c r="D50" i="16"/>
  <c r="C50" i="16"/>
  <c r="H49" i="16"/>
  <c r="D49" i="16"/>
  <c r="C49" i="16"/>
  <c r="H48" i="16"/>
  <c r="D48" i="16"/>
  <c r="C48" i="16"/>
  <c r="H47" i="16"/>
  <c r="D47" i="16"/>
  <c r="C47" i="16"/>
  <c r="H46" i="16"/>
  <c r="D46" i="16"/>
  <c r="C46" i="16"/>
  <c r="H45" i="16"/>
  <c r="D45" i="16"/>
  <c r="C45" i="16"/>
  <c r="H44" i="16"/>
  <c r="D44" i="16"/>
  <c r="C44" i="16"/>
  <c r="H43" i="16"/>
  <c r="D43" i="16"/>
  <c r="C43" i="16"/>
  <c r="H42" i="16"/>
  <c r="D42" i="16"/>
  <c r="C42" i="16"/>
  <c r="H41" i="16"/>
  <c r="D41" i="16"/>
  <c r="C41" i="16"/>
  <c r="H40" i="16"/>
  <c r="D40" i="16"/>
  <c r="C40" i="16"/>
  <c r="H39" i="16"/>
  <c r="D39" i="16"/>
  <c r="C39" i="16"/>
  <c r="H38" i="16"/>
  <c r="D38" i="16"/>
  <c r="C38" i="16"/>
  <c r="H37" i="16"/>
  <c r="D37" i="16"/>
  <c r="C37" i="16"/>
  <c r="H36" i="16"/>
  <c r="D36" i="16"/>
  <c r="C36" i="16"/>
  <c r="H35" i="16"/>
  <c r="D35" i="16"/>
  <c r="C35" i="16"/>
  <c r="K9" i="21" l="1"/>
  <c r="K10" i="21"/>
  <c r="K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28" i="21"/>
  <c r="K29" i="21"/>
  <c r="K30" i="21"/>
  <c r="K31" i="21"/>
  <c r="K32" i="21"/>
  <c r="K33" i="21"/>
  <c r="K34" i="21"/>
  <c r="K35" i="21"/>
  <c r="K36" i="21"/>
  <c r="K37" i="21"/>
  <c r="K38" i="21"/>
  <c r="K39" i="21"/>
  <c r="K40" i="21"/>
  <c r="K6" i="21" l="1"/>
  <c r="K4" i="21"/>
  <c r="K8" i="21"/>
  <c r="K5" i="21"/>
  <c r="K7" i="21"/>
  <c r="B34" i="23" l="1"/>
  <c r="J34" i="23" s="1"/>
  <c r="B35" i="23"/>
  <c r="J35" i="23" s="1"/>
  <c r="B36" i="23"/>
  <c r="J36" i="23" s="1"/>
  <c r="B37" i="23"/>
  <c r="J37" i="23" s="1"/>
  <c r="B38" i="23"/>
  <c r="J38" i="23" s="1"/>
  <c r="B39" i="23"/>
  <c r="J39" i="23" s="1"/>
  <c r="B40" i="23"/>
  <c r="J40" i="23" s="1"/>
  <c r="B41" i="23"/>
  <c r="J41" i="23" s="1"/>
  <c r="B42" i="23"/>
  <c r="J42" i="23" s="1"/>
  <c r="B43" i="23"/>
  <c r="J43" i="23" s="1"/>
  <c r="B44" i="23"/>
  <c r="J44" i="23" s="1"/>
  <c r="B45" i="23"/>
  <c r="J45" i="23" s="1"/>
  <c r="B46" i="23"/>
  <c r="J46" i="23" s="1"/>
  <c r="B47" i="23"/>
  <c r="J47" i="23" s="1"/>
  <c r="B48" i="23"/>
  <c r="J48" i="23" s="1"/>
  <c r="B49" i="23"/>
  <c r="J49" i="23" s="1"/>
  <c r="B50" i="23"/>
  <c r="J50" i="23" s="1"/>
  <c r="B51" i="23"/>
  <c r="J51" i="23" s="1"/>
  <c r="B52" i="23"/>
  <c r="J52" i="23" s="1"/>
  <c r="B53" i="23"/>
  <c r="J53" i="23" s="1"/>
  <c r="B55" i="23"/>
  <c r="J55" i="23" s="1"/>
  <c r="B56" i="23"/>
  <c r="J56" i="23" s="1"/>
  <c r="B57" i="23"/>
  <c r="J57" i="23" s="1"/>
  <c r="B58" i="23"/>
  <c r="J58" i="23" s="1"/>
  <c r="B59" i="23"/>
  <c r="J59" i="23" s="1"/>
  <c r="B60" i="23"/>
  <c r="J60" i="23" s="1"/>
  <c r="B61" i="23"/>
  <c r="J61" i="23" s="1"/>
  <c r="B63" i="23"/>
  <c r="J63" i="23" s="1"/>
  <c r="B64" i="23"/>
  <c r="J64" i="23" s="1"/>
  <c r="B65" i="23"/>
  <c r="J65" i="23" s="1"/>
  <c r="B66" i="23"/>
  <c r="J66" i="23" s="1"/>
  <c r="B67" i="23"/>
  <c r="J67" i="23" s="1"/>
  <c r="B68" i="23"/>
  <c r="J68" i="23" s="1"/>
  <c r="B69" i="23"/>
  <c r="J69" i="23" s="1"/>
  <c r="B70" i="23"/>
  <c r="J70" i="23" s="1"/>
  <c r="B71" i="23"/>
  <c r="J71" i="23" s="1"/>
  <c r="B72" i="23"/>
  <c r="J72" i="23" s="1"/>
  <c r="B73" i="23"/>
  <c r="J73" i="23" s="1"/>
  <c r="B74" i="23"/>
  <c r="J74" i="23" s="1"/>
  <c r="B75" i="23"/>
  <c r="J75" i="23" s="1"/>
  <c r="B76" i="23"/>
  <c r="J76" i="23" s="1"/>
  <c r="B77" i="23"/>
  <c r="J77" i="23" s="1"/>
  <c r="B78" i="23"/>
  <c r="J78" i="23" s="1"/>
  <c r="B80" i="23"/>
  <c r="J80" i="23" s="1"/>
  <c r="B81" i="23"/>
  <c r="J81" i="23" s="1"/>
  <c r="B82" i="23"/>
  <c r="J82" i="23" s="1"/>
  <c r="B83" i="23"/>
  <c r="J83" i="23" s="1"/>
  <c r="B84" i="23"/>
  <c r="J84" i="23" s="1"/>
  <c r="B85" i="23"/>
  <c r="J85" i="23" s="1"/>
  <c r="B86" i="23"/>
  <c r="J86" i="23" s="1"/>
  <c r="B88" i="23"/>
  <c r="J88" i="23" s="1"/>
  <c r="B90" i="23"/>
  <c r="J90" i="23" s="1"/>
  <c r="B91" i="23"/>
  <c r="J91" i="23" s="1"/>
  <c r="B92" i="23"/>
  <c r="J92" i="23" s="1"/>
  <c r="B93" i="23"/>
  <c r="J93" i="23" s="1"/>
  <c r="B94" i="23"/>
  <c r="J94" i="23" s="1"/>
  <c r="B95" i="23"/>
  <c r="J95" i="23" s="1"/>
  <c r="B99" i="23"/>
  <c r="J99" i="23" s="1"/>
  <c r="B100" i="23"/>
  <c r="J100" i="23" s="1"/>
  <c r="B101" i="23"/>
  <c r="J101" i="23" s="1"/>
  <c r="B102" i="23"/>
  <c r="J102" i="23" s="1"/>
  <c r="B103" i="23"/>
  <c r="J103" i="23" s="1"/>
  <c r="B104" i="23"/>
  <c r="J104" i="23" s="1"/>
  <c r="B105" i="23"/>
  <c r="J105" i="23" s="1"/>
  <c r="B106" i="23"/>
  <c r="J106" i="23" s="1"/>
  <c r="B107" i="23"/>
  <c r="J107" i="23" s="1"/>
  <c r="B108" i="23"/>
  <c r="J108" i="23" s="1"/>
  <c r="B109" i="23"/>
  <c r="J109" i="23" s="1"/>
  <c r="B110" i="23"/>
  <c r="J110" i="23" s="1"/>
  <c r="B111" i="23"/>
  <c r="J111" i="23" s="1"/>
  <c r="B112" i="23"/>
  <c r="J112" i="23" s="1"/>
  <c r="B113" i="23"/>
  <c r="J113" i="23" s="1"/>
  <c r="B114" i="23"/>
  <c r="J114" i="23" s="1"/>
  <c r="B115" i="23"/>
  <c r="J115" i="23" s="1"/>
  <c r="B116" i="23"/>
  <c r="J116" i="23" s="1"/>
  <c r="B117" i="23"/>
  <c r="J117" i="23" s="1"/>
  <c r="B118" i="23"/>
  <c r="J118" i="23" s="1"/>
  <c r="B119" i="23"/>
  <c r="J119" i="23" s="1"/>
  <c r="B120" i="23"/>
  <c r="J120" i="23" s="1"/>
  <c r="B121" i="23"/>
  <c r="J121" i="23" s="1"/>
  <c r="B122" i="23"/>
  <c r="J122" i="23" s="1"/>
  <c r="B123" i="23"/>
  <c r="J123" i="23" s="1"/>
  <c r="B124" i="23"/>
  <c r="J124" i="23" s="1"/>
  <c r="B125" i="23"/>
  <c r="J125" i="23" s="1"/>
  <c r="B126" i="23"/>
  <c r="J126" i="23" s="1"/>
  <c r="B127" i="23"/>
  <c r="J127" i="23" s="1"/>
  <c r="B128" i="23"/>
  <c r="J128" i="23" s="1"/>
  <c r="B129" i="23"/>
  <c r="J129" i="23" s="1"/>
  <c r="B130" i="23"/>
  <c r="J130" i="23" s="1"/>
  <c r="B131" i="23"/>
  <c r="J131" i="23" s="1"/>
  <c r="B132" i="23"/>
  <c r="J132" i="23" s="1"/>
  <c r="B133" i="23"/>
  <c r="J133" i="23" s="1"/>
  <c r="B134" i="23"/>
  <c r="J134" i="23" s="1"/>
  <c r="B135" i="23"/>
  <c r="J135" i="23" s="1"/>
  <c r="B136" i="23"/>
  <c r="J136" i="23" s="1"/>
  <c r="B137" i="23"/>
  <c r="J137" i="23" s="1"/>
  <c r="B138" i="23"/>
  <c r="J138" i="23" s="1"/>
  <c r="B139" i="23"/>
  <c r="J139" i="23" s="1"/>
  <c r="B140" i="23"/>
  <c r="J140" i="23" s="1"/>
  <c r="B141" i="23"/>
  <c r="J141" i="23" s="1"/>
  <c r="B142" i="23"/>
  <c r="J142" i="23" s="1"/>
  <c r="B143" i="23"/>
  <c r="J143" i="23" s="1"/>
  <c r="B144" i="23"/>
  <c r="J144" i="23" s="1"/>
  <c r="B145" i="23"/>
  <c r="J145" i="23" s="1"/>
  <c r="B146" i="23"/>
  <c r="J146" i="23" s="1"/>
  <c r="B147" i="23"/>
  <c r="J147" i="23" s="1"/>
  <c r="B148" i="23"/>
  <c r="J148" i="23" s="1"/>
  <c r="B149" i="23"/>
  <c r="J149" i="23" s="1"/>
  <c r="B150" i="23"/>
  <c r="J150" i="23" s="1"/>
  <c r="B151" i="23"/>
  <c r="J151" i="23" s="1"/>
  <c r="B152" i="23"/>
  <c r="J152" i="23" s="1"/>
  <c r="B153" i="23"/>
  <c r="J153" i="23" s="1"/>
  <c r="B154" i="23"/>
  <c r="J154" i="23" s="1"/>
  <c r="B155" i="23"/>
  <c r="J155" i="23" s="1"/>
  <c r="B156" i="23"/>
  <c r="J156" i="23" s="1"/>
  <c r="B157" i="23"/>
  <c r="J157" i="23" s="1"/>
  <c r="B158" i="23"/>
  <c r="J158" i="23" s="1"/>
  <c r="B159" i="23"/>
  <c r="J159" i="23" s="1"/>
  <c r="B160" i="23"/>
  <c r="J160" i="23" s="1"/>
  <c r="B161" i="23"/>
  <c r="J161" i="23" s="1"/>
  <c r="B162" i="23"/>
  <c r="J162" i="23" s="1"/>
  <c r="B163" i="23"/>
  <c r="J163" i="23" s="1"/>
  <c r="B164" i="23"/>
  <c r="J164" i="23" s="1"/>
  <c r="B165" i="23"/>
  <c r="J165" i="23" s="1"/>
  <c r="B166" i="23"/>
  <c r="J166" i="23" s="1"/>
  <c r="B167" i="23"/>
  <c r="J167" i="23" s="1"/>
  <c r="B168" i="23"/>
  <c r="J168" i="23" s="1"/>
  <c r="B169" i="23"/>
  <c r="J169" i="23" s="1"/>
  <c r="B170" i="23"/>
  <c r="J170" i="23" s="1"/>
  <c r="B171" i="23"/>
  <c r="J171" i="23" s="1"/>
  <c r="B172" i="23"/>
  <c r="J172" i="23" s="1"/>
  <c r="B173" i="23"/>
  <c r="J173" i="23" s="1"/>
  <c r="B174" i="23"/>
  <c r="J174" i="23" s="1"/>
  <c r="B175" i="23"/>
  <c r="J175" i="23" s="1"/>
  <c r="B176" i="23"/>
  <c r="J176" i="23" s="1"/>
  <c r="B177" i="23"/>
  <c r="J177" i="23" s="1"/>
  <c r="B178" i="23"/>
  <c r="J178" i="23" s="1"/>
  <c r="B179" i="23"/>
  <c r="J179" i="23" s="1"/>
  <c r="B180" i="23"/>
  <c r="J180" i="23" s="1"/>
  <c r="B181" i="23"/>
  <c r="J181" i="23" s="1"/>
  <c r="B182" i="23"/>
  <c r="J182" i="23" s="1"/>
  <c r="B183" i="23"/>
  <c r="J183" i="23" s="1"/>
  <c r="B184" i="23"/>
  <c r="J184" i="23" s="1"/>
  <c r="B185" i="23"/>
  <c r="J185" i="23" s="1"/>
  <c r="B186" i="23"/>
  <c r="J186" i="23" s="1"/>
  <c r="B187" i="23"/>
  <c r="J187" i="23" s="1"/>
  <c r="B188" i="23"/>
  <c r="J188" i="23" s="1"/>
  <c r="B189" i="23"/>
  <c r="J189" i="23" s="1"/>
  <c r="B190" i="23"/>
  <c r="J190" i="23" s="1"/>
  <c r="B191" i="23"/>
  <c r="J191" i="23" s="1"/>
  <c r="B192" i="23"/>
  <c r="J192" i="23" s="1"/>
  <c r="B193" i="23"/>
  <c r="J193" i="23" s="1"/>
  <c r="B194" i="23"/>
  <c r="J194" i="23" s="1"/>
  <c r="B195" i="23"/>
  <c r="J195" i="23" s="1"/>
  <c r="B196" i="23"/>
  <c r="J196" i="23" s="1"/>
  <c r="B197" i="23"/>
  <c r="J197" i="23" s="1"/>
  <c r="B198" i="23"/>
  <c r="J198" i="23" s="1"/>
  <c r="B199" i="23"/>
  <c r="J199" i="23" s="1"/>
  <c r="B200" i="23"/>
  <c r="J200" i="23" s="1"/>
  <c r="B201" i="23"/>
  <c r="J201" i="23" s="1"/>
  <c r="B202" i="23"/>
  <c r="J202" i="23" s="1"/>
  <c r="B203" i="23"/>
  <c r="J203" i="23" s="1"/>
  <c r="B204" i="23"/>
  <c r="J204" i="23" s="1"/>
  <c r="B205" i="23"/>
  <c r="J205" i="23" s="1"/>
  <c r="B206" i="23"/>
  <c r="J206" i="23" s="1"/>
  <c r="B207" i="23"/>
  <c r="J207" i="23" s="1"/>
  <c r="B208" i="23"/>
  <c r="J208" i="23" s="1"/>
  <c r="B209" i="23"/>
  <c r="J209" i="23" s="1"/>
  <c r="B210" i="23"/>
  <c r="J210" i="23" s="1"/>
  <c r="B211" i="23"/>
  <c r="J211" i="23" s="1"/>
  <c r="B212" i="23"/>
  <c r="J212" i="23" s="1"/>
  <c r="B213" i="23"/>
  <c r="J213" i="23" s="1"/>
  <c r="B214" i="23"/>
  <c r="J214" i="23" s="1"/>
  <c r="B215" i="23"/>
  <c r="J215" i="23" s="1"/>
  <c r="B216" i="23"/>
  <c r="J216" i="23" s="1"/>
  <c r="B217" i="23"/>
  <c r="J217" i="23" s="1"/>
  <c r="B218" i="23"/>
  <c r="J218" i="23" s="1"/>
  <c r="B219" i="23"/>
  <c r="J219" i="23" s="1"/>
  <c r="B220" i="23"/>
  <c r="J220" i="23" s="1"/>
  <c r="B221" i="23"/>
  <c r="J221" i="23" s="1"/>
  <c r="B222" i="23"/>
  <c r="J222" i="23" s="1"/>
  <c r="B223" i="23"/>
  <c r="J223" i="23" s="1"/>
  <c r="B224" i="23"/>
  <c r="J224" i="23" s="1"/>
  <c r="B225" i="23"/>
  <c r="J225" i="23" s="1"/>
  <c r="B226" i="23"/>
  <c r="J226" i="23" s="1"/>
  <c r="B227" i="23"/>
  <c r="J227" i="23" s="1"/>
  <c r="B228" i="23"/>
  <c r="J228" i="23" s="1"/>
  <c r="B229" i="23"/>
  <c r="J229" i="23" s="1"/>
  <c r="B230" i="23"/>
  <c r="J230" i="23" s="1"/>
  <c r="B231" i="23"/>
  <c r="J231" i="23" s="1"/>
  <c r="B232" i="23"/>
  <c r="J232" i="23" s="1"/>
  <c r="B233" i="23"/>
  <c r="J233" i="23" s="1"/>
  <c r="B234" i="23"/>
  <c r="J234" i="23" s="1"/>
  <c r="B235" i="23"/>
  <c r="J235" i="23" s="1"/>
  <c r="B236" i="23"/>
  <c r="J236" i="23" s="1"/>
  <c r="B237" i="23"/>
  <c r="J237" i="23" s="1"/>
  <c r="B238" i="23"/>
  <c r="J238" i="23" s="1"/>
  <c r="B239" i="23"/>
  <c r="J239" i="23" s="1"/>
  <c r="B240" i="23"/>
  <c r="J240" i="23" s="1"/>
  <c r="B241" i="23"/>
  <c r="J241" i="23" s="1"/>
  <c r="B242" i="23"/>
  <c r="J242" i="23" s="1"/>
  <c r="B243" i="23"/>
  <c r="J243" i="23" s="1"/>
  <c r="B244" i="23"/>
  <c r="J244" i="23" s="1"/>
  <c r="B245" i="23"/>
  <c r="J245" i="23" s="1"/>
  <c r="B246" i="23"/>
  <c r="J246" i="23" s="1"/>
  <c r="B247" i="23"/>
  <c r="J247" i="23" s="1"/>
  <c r="B248" i="23"/>
  <c r="J248" i="23" s="1"/>
  <c r="B249" i="23"/>
  <c r="J249" i="23" s="1"/>
  <c r="B250" i="23"/>
  <c r="J250" i="23" s="1"/>
  <c r="B251" i="23"/>
  <c r="J251" i="23" s="1"/>
  <c r="B252" i="23"/>
  <c r="J252" i="23" s="1"/>
  <c r="B253" i="23"/>
  <c r="J253" i="23" s="1"/>
  <c r="B254" i="23"/>
  <c r="J254" i="23" s="1"/>
  <c r="B255" i="23"/>
  <c r="J255" i="23" s="1"/>
  <c r="B256" i="23"/>
  <c r="J256" i="23" s="1"/>
  <c r="B257" i="23"/>
  <c r="J257" i="23" s="1"/>
  <c r="B258" i="23"/>
  <c r="J258" i="23" s="1"/>
  <c r="B259" i="23"/>
  <c r="J259" i="23" s="1"/>
  <c r="B260" i="23"/>
  <c r="J260" i="23" s="1"/>
  <c r="B261" i="23"/>
  <c r="J261" i="23" s="1"/>
  <c r="B262" i="23"/>
  <c r="J262" i="23" s="1"/>
  <c r="B263" i="23"/>
  <c r="J263" i="23" s="1"/>
  <c r="B264" i="23"/>
  <c r="J264" i="23" s="1"/>
  <c r="B265" i="23"/>
  <c r="J265" i="23" s="1"/>
  <c r="B266" i="23"/>
  <c r="J266" i="23" s="1"/>
  <c r="B267" i="23"/>
  <c r="J267" i="23" s="1"/>
  <c r="B268" i="23"/>
  <c r="J268" i="23" s="1"/>
  <c r="B269" i="23"/>
  <c r="J269" i="23" s="1"/>
  <c r="B270" i="23"/>
  <c r="J270" i="23" s="1"/>
  <c r="B271" i="23"/>
  <c r="J271" i="23" s="1"/>
  <c r="B272" i="23"/>
  <c r="J272" i="23" s="1"/>
  <c r="B273" i="23"/>
  <c r="J273" i="23" s="1"/>
  <c r="B274" i="23"/>
  <c r="J274" i="23" s="1"/>
  <c r="B275" i="23"/>
  <c r="J275" i="23" s="1"/>
  <c r="B276" i="23"/>
  <c r="J276" i="23" s="1"/>
  <c r="B277" i="23"/>
  <c r="J277" i="23" s="1"/>
  <c r="B278" i="23"/>
  <c r="J278" i="23" s="1"/>
  <c r="B279" i="23"/>
  <c r="J279" i="23" s="1"/>
  <c r="B280" i="23"/>
  <c r="J280" i="23" s="1"/>
  <c r="B281" i="23"/>
  <c r="J281" i="23" s="1"/>
  <c r="B282" i="23"/>
  <c r="J282" i="23" s="1"/>
  <c r="B283" i="23"/>
  <c r="J283" i="23" s="1"/>
  <c r="B284" i="23"/>
  <c r="J284" i="23" s="1"/>
  <c r="B285" i="23"/>
  <c r="J285" i="23" s="1"/>
  <c r="B286" i="23"/>
  <c r="J286" i="23" s="1"/>
  <c r="B287" i="23"/>
  <c r="J287" i="23" s="1"/>
  <c r="B288" i="23"/>
  <c r="J288" i="23" s="1"/>
  <c r="B289" i="23"/>
  <c r="J289" i="23" s="1"/>
  <c r="B290" i="23"/>
  <c r="J290" i="23" s="1"/>
  <c r="B291" i="23"/>
  <c r="J291" i="23" s="1"/>
  <c r="B292" i="23"/>
  <c r="J292" i="23" s="1"/>
  <c r="B293" i="23"/>
  <c r="J293" i="23" s="1"/>
  <c r="B294" i="23"/>
  <c r="J294" i="23" s="1"/>
  <c r="B295" i="23"/>
  <c r="J295" i="23" s="1"/>
  <c r="B296" i="23"/>
  <c r="J296" i="23" s="1"/>
  <c r="B297" i="23"/>
  <c r="J297" i="23" s="1"/>
  <c r="B298" i="23"/>
  <c r="J298" i="23" s="1"/>
  <c r="B299" i="23"/>
  <c r="J299" i="23" s="1"/>
  <c r="B300" i="23"/>
  <c r="J300" i="23" s="1"/>
  <c r="B301" i="23"/>
  <c r="J301" i="23" s="1"/>
  <c r="B302" i="23"/>
  <c r="J302" i="23" s="1"/>
  <c r="B303" i="23"/>
  <c r="J303" i="23" s="1"/>
  <c r="B304" i="23"/>
  <c r="J304" i="23" s="1"/>
  <c r="B305" i="23"/>
  <c r="J305" i="23" s="1"/>
  <c r="B306" i="23"/>
  <c r="J306" i="23" s="1"/>
  <c r="B307" i="23"/>
  <c r="J307" i="23" s="1"/>
  <c r="B308" i="23"/>
  <c r="J308" i="23" s="1"/>
  <c r="B309" i="23"/>
  <c r="J309" i="23" s="1"/>
  <c r="B310" i="23"/>
  <c r="J310" i="23" s="1"/>
  <c r="B311" i="23"/>
  <c r="J311" i="23" s="1"/>
  <c r="B312" i="23"/>
  <c r="J312" i="23" s="1"/>
  <c r="B313" i="23"/>
  <c r="J313" i="23" s="1"/>
  <c r="B314" i="23"/>
  <c r="J314" i="23" s="1"/>
  <c r="B315" i="23"/>
  <c r="J315" i="23" s="1"/>
  <c r="B316" i="23"/>
  <c r="J316" i="23" s="1"/>
  <c r="B317" i="23"/>
  <c r="J317" i="23" s="1"/>
  <c r="B318" i="23"/>
  <c r="J318" i="23" s="1"/>
  <c r="B319" i="23"/>
  <c r="J319" i="23" s="1"/>
  <c r="B320" i="23"/>
  <c r="J320" i="23" s="1"/>
  <c r="B321" i="23"/>
  <c r="J321" i="23" s="1"/>
  <c r="B322" i="23"/>
  <c r="J322" i="23" s="1"/>
  <c r="B323" i="23"/>
  <c r="J323" i="23" s="1"/>
  <c r="B324" i="23"/>
  <c r="J324" i="23" s="1"/>
  <c r="B325" i="23"/>
  <c r="J325" i="23" s="1"/>
  <c r="B326" i="23"/>
  <c r="J326" i="23" s="1"/>
  <c r="B327" i="23"/>
  <c r="J327" i="23" s="1"/>
  <c r="B328" i="23"/>
  <c r="J328" i="23" s="1"/>
  <c r="B329" i="23"/>
  <c r="J329" i="23" s="1"/>
  <c r="B330" i="23"/>
  <c r="J330" i="23" s="1"/>
  <c r="B331" i="23"/>
  <c r="J331" i="23" s="1"/>
  <c r="B332" i="23"/>
  <c r="J332" i="23" s="1"/>
  <c r="B333" i="23"/>
  <c r="J333" i="23" s="1"/>
  <c r="B334" i="23"/>
  <c r="J334" i="23" s="1"/>
  <c r="B335" i="23"/>
  <c r="J335" i="23" s="1"/>
  <c r="B336" i="23"/>
  <c r="J336" i="23" s="1"/>
  <c r="B337" i="23"/>
  <c r="J337" i="23" s="1"/>
  <c r="B338" i="23"/>
  <c r="J338" i="23" s="1"/>
  <c r="B339" i="23"/>
  <c r="J339" i="23" s="1"/>
  <c r="B340" i="23"/>
  <c r="J340" i="23" s="1"/>
  <c r="B341" i="23"/>
  <c r="J341" i="23" s="1"/>
  <c r="B342" i="23"/>
  <c r="J342" i="23" s="1"/>
  <c r="B343" i="23"/>
  <c r="J343" i="23" s="1"/>
  <c r="B344" i="23"/>
  <c r="J344" i="23" s="1"/>
  <c r="B345" i="23"/>
  <c r="J345" i="23" s="1"/>
  <c r="B346" i="23"/>
  <c r="J346" i="23" s="1"/>
  <c r="B347" i="23"/>
  <c r="J347" i="23" s="1"/>
  <c r="B348" i="23"/>
  <c r="J348" i="23" s="1"/>
  <c r="B349" i="23"/>
  <c r="J349" i="23" s="1"/>
  <c r="B350" i="23"/>
  <c r="J350" i="23" s="1"/>
  <c r="B351" i="23"/>
  <c r="J351" i="23" s="1"/>
  <c r="B352" i="23"/>
  <c r="J352" i="23" s="1"/>
  <c r="B353" i="23"/>
  <c r="J353" i="23" s="1"/>
  <c r="B354" i="23"/>
  <c r="J354" i="23" s="1"/>
  <c r="B355" i="23"/>
  <c r="J355" i="23" s="1"/>
  <c r="B356" i="23"/>
  <c r="J356" i="23" s="1"/>
  <c r="B357" i="23"/>
  <c r="J357" i="23" s="1"/>
  <c r="B358" i="23"/>
  <c r="J358" i="23" s="1"/>
  <c r="B359" i="23"/>
  <c r="J359" i="23" s="1"/>
  <c r="B360" i="23"/>
  <c r="J360" i="23" s="1"/>
  <c r="B361" i="23"/>
  <c r="J361" i="23" s="1"/>
  <c r="B362" i="23"/>
  <c r="J362" i="23" s="1"/>
  <c r="B363" i="23"/>
  <c r="J363" i="23" s="1"/>
  <c r="B364" i="23"/>
  <c r="J364" i="23" s="1"/>
  <c r="B365" i="23"/>
  <c r="J365" i="23" s="1"/>
  <c r="B366" i="23"/>
  <c r="J366" i="23" s="1"/>
  <c r="B367" i="23"/>
  <c r="J367" i="23" s="1"/>
  <c r="B368" i="23"/>
  <c r="J368" i="23" s="1"/>
  <c r="B369" i="23"/>
  <c r="J369" i="23" s="1"/>
  <c r="B370" i="23"/>
  <c r="J370" i="23" s="1"/>
  <c r="B371" i="23"/>
  <c r="J371" i="23" s="1"/>
  <c r="B372" i="23"/>
  <c r="J372" i="23" s="1"/>
  <c r="B373" i="23"/>
  <c r="J373" i="23" s="1"/>
  <c r="B374" i="23"/>
  <c r="J374" i="23" s="1"/>
  <c r="B375" i="23"/>
  <c r="J375" i="23" s="1"/>
  <c r="B376" i="23"/>
  <c r="J376" i="23" s="1"/>
  <c r="B377" i="23"/>
  <c r="J377" i="23" s="1"/>
  <c r="B378" i="23"/>
  <c r="J378" i="23" s="1"/>
  <c r="B379" i="23"/>
  <c r="J379" i="23" s="1"/>
  <c r="B380" i="23"/>
  <c r="J380" i="23" s="1"/>
  <c r="B381" i="23"/>
  <c r="J381" i="23" s="1"/>
  <c r="B382" i="23"/>
  <c r="J382" i="23" s="1"/>
  <c r="B383" i="23"/>
  <c r="J383" i="23" s="1"/>
  <c r="B384" i="23"/>
  <c r="J384" i="23" s="1"/>
  <c r="B385" i="23"/>
  <c r="J385" i="23" s="1"/>
  <c r="B386" i="23"/>
  <c r="J386" i="23" s="1"/>
  <c r="B387" i="23"/>
  <c r="J387" i="23" s="1"/>
  <c r="B388" i="23"/>
  <c r="J388" i="23" s="1"/>
  <c r="B389" i="23"/>
  <c r="J389" i="23" s="1"/>
  <c r="B390" i="23"/>
  <c r="J390" i="23" s="1"/>
  <c r="B391" i="23"/>
  <c r="J391" i="23" s="1"/>
  <c r="B392" i="23"/>
  <c r="J392" i="23" s="1"/>
  <c r="B393" i="23"/>
  <c r="J393" i="23" s="1"/>
  <c r="B394" i="23"/>
  <c r="J394" i="23" s="1"/>
  <c r="B395" i="23"/>
  <c r="J395" i="23" s="1"/>
  <c r="B396" i="23"/>
  <c r="J396" i="23" s="1"/>
  <c r="B397" i="23"/>
  <c r="J397" i="23" s="1"/>
  <c r="B398" i="23"/>
  <c r="J398" i="23" s="1"/>
  <c r="B399" i="23"/>
  <c r="J399" i="23" s="1"/>
  <c r="B400" i="23"/>
  <c r="J400" i="23" s="1"/>
  <c r="B401" i="23"/>
  <c r="J401" i="23" s="1"/>
  <c r="B402" i="23"/>
  <c r="J402" i="23" s="1"/>
  <c r="B403" i="23"/>
  <c r="J403" i="23" s="1"/>
  <c r="B404" i="23"/>
  <c r="J404" i="23" s="1"/>
  <c r="B405" i="23"/>
  <c r="J405" i="23" s="1"/>
  <c r="B406" i="23"/>
  <c r="J406" i="23" s="1"/>
  <c r="B407" i="23"/>
  <c r="J407" i="23" s="1"/>
  <c r="B408" i="23"/>
  <c r="J408" i="23" s="1"/>
  <c r="B409" i="23"/>
  <c r="J409" i="23" s="1"/>
  <c r="B410" i="23"/>
  <c r="J410" i="23" s="1"/>
  <c r="B411" i="23"/>
  <c r="J411" i="23" s="1"/>
  <c r="B412" i="23"/>
  <c r="J412" i="23" s="1"/>
  <c r="B413" i="23"/>
  <c r="J413" i="23" s="1"/>
  <c r="B414" i="23"/>
  <c r="J414" i="23" s="1"/>
  <c r="B415" i="23"/>
  <c r="J415" i="23" s="1"/>
  <c r="B416" i="23"/>
  <c r="J416" i="23" s="1"/>
  <c r="B417" i="23"/>
  <c r="J417" i="23" s="1"/>
  <c r="B418" i="23"/>
  <c r="J418" i="23" s="1"/>
  <c r="B419" i="23"/>
  <c r="J419" i="23" s="1"/>
  <c r="B420" i="23"/>
  <c r="J420" i="23" s="1"/>
  <c r="B421" i="23"/>
  <c r="J421" i="23" s="1"/>
  <c r="B422" i="23"/>
  <c r="J422" i="23" s="1"/>
  <c r="B423" i="23"/>
  <c r="J423" i="23" s="1"/>
  <c r="B424" i="23"/>
  <c r="J424" i="23" s="1"/>
  <c r="B425" i="23"/>
  <c r="J425" i="23" s="1"/>
  <c r="B426" i="23"/>
  <c r="J426" i="23" s="1"/>
  <c r="B427" i="23"/>
  <c r="J427" i="23" s="1"/>
  <c r="B428" i="23"/>
  <c r="J428" i="23" s="1"/>
  <c r="B429" i="23"/>
  <c r="J429" i="23" s="1"/>
  <c r="B430" i="23"/>
  <c r="J430" i="23" s="1"/>
  <c r="B431" i="23"/>
  <c r="J431" i="23" s="1"/>
  <c r="B432" i="23"/>
  <c r="J432" i="23" s="1"/>
  <c r="B433" i="23"/>
  <c r="J433" i="23" s="1"/>
  <c r="B434" i="23"/>
  <c r="J434" i="23" s="1"/>
  <c r="B435" i="23"/>
  <c r="J435" i="23" s="1"/>
  <c r="B436" i="23"/>
  <c r="J436" i="23" s="1"/>
  <c r="B437" i="23"/>
  <c r="J437" i="23" s="1"/>
  <c r="B438" i="23"/>
  <c r="J438" i="23" s="1"/>
  <c r="B439" i="23"/>
  <c r="J439" i="23" s="1"/>
  <c r="B440" i="23"/>
  <c r="J440" i="23" s="1"/>
  <c r="B441" i="23"/>
  <c r="J441" i="23" s="1"/>
  <c r="B442" i="23"/>
  <c r="J442" i="23" s="1"/>
  <c r="B443" i="23"/>
  <c r="J443" i="23" s="1"/>
  <c r="B444" i="23"/>
  <c r="J444" i="23" s="1"/>
  <c r="B445" i="23"/>
  <c r="J445" i="23" s="1"/>
  <c r="B446" i="23"/>
  <c r="J446" i="23" s="1"/>
  <c r="B447" i="23"/>
  <c r="J447" i="23" s="1"/>
  <c r="B448" i="23"/>
  <c r="J448" i="23" s="1"/>
  <c r="B449" i="23"/>
  <c r="J449" i="23" s="1"/>
  <c r="B450" i="23"/>
  <c r="J450" i="23" s="1"/>
  <c r="B451" i="23"/>
  <c r="J451" i="23" s="1"/>
  <c r="B452" i="23"/>
  <c r="J452" i="23" s="1"/>
  <c r="B453" i="23"/>
  <c r="J453" i="23" s="1"/>
  <c r="B454" i="23"/>
  <c r="J454" i="23" s="1"/>
  <c r="B455" i="23"/>
  <c r="J455" i="23" s="1"/>
  <c r="B456" i="23"/>
  <c r="J456" i="23" s="1"/>
  <c r="B457" i="23"/>
  <c r="J457" i="23" s="1"/>
  <c r="B458" i="23"/>
  <c r="J458" i="23" s="1"/>
  <c r="B459" i="23"/>
  <c r="J459" i="23" s="1"/>
  <c r="B460" i="23"/>
  <c r="J460" i="23" s="1"/>
  <c r="B461" i="23"/>
  <c r="J461" i="23" s="1"/>
  <c r="B462" i="23"/>
  <c r="J462" i="23" s="1"/>
  <c r="B463" i="23"/>
  <c r="J463" i="23" s="1"/>
  <c r="B464" i="23"/>
  <c r="J464" i="23" s="1"/>
  <c r="B465" i="23"/>
  <c r="J465" i="23" s="1"/>
  <c r="B466" i="23"/>
  <c r="J466" i="23" s="1"/>
  <c r="B467" i="23"/>
  <c r="J467" i="23" s="1"/>
  <c r="B468" i="23"/>
  <c r="J468" i="23" s="1"/>
  <c r="B469" i="23"/>
  <c r="J469" i="23" s="1"/>
  <c r="B470" i="23"/>
  <c r="J470" i="23" s="1"/>
  <c r="B471" i="23"/>
  <c r="J471" i="23" s="1"/>
  <c r="B472" i="23"/>
  <c r="J472" i="23" s="1"/>
  <c r="B473" i="23"/>
  <c r="J473" i="23" s="1"/>
  <c r="B474" i="23"/>
  <c r="J474" i="23" s="1"/>
  <c r="B475" i="23"/>
  <c r="J475" i="23" s="1"/>
  <c r="B476" i="23"/>
  <c r="J476" i="23" s="1"/>
  <c r="B477" i="23"/>
  <c r="J477" i="23" s="1"/>
  <c r="B478" i="23"/>
  <c r="J478" i="23" s="1"/>
  <c r="B479" i="23"/>
  <c r="J479" i="23" s="1"/>
  <c r="B480" i="23"/>
  <c r="J480" i="23" s="1"/>
  <c r="B481" i="23"/>
  <c r="J481" i="23" s="1"/>
  <c r="B482" i="23"/>
  <c r="J482" i="23" s="1"/>
  <c r="B483" i="23"/>
  <c r="J483" i="23" s="1"/>
  <c r="B484" i="23"/>
  <c r="J484" i="23" s="1"/>
  <c r="B485" i="23"/>
  <c r="J485" i="23" s="1"/>
  <c r="B486" i="23"/>
  <c r="J486" i="23" s="1"/>
  <c r="B487" i="23"/>
  <c r="J487" i="23" s="1"/>
  <c r="B488" i="23"/>
  <c r="J488" i="23" s="1"/>
  <c r="B489" i="23"/>
  <c r="J489" i="23" s="1"/>
  <c r="B490" i="23"/>
  <c r="J490" i="23" s="1"/>
  <c r="B491" i="23"/>
  <c r="J491" i="23" s="1"/>
  <c r="B492" i="23"/>
  <c r="J492" i="23" s="1"/>
  <c r="B493" i="23"/>
  <c r="J493" i="23" s="1"/>
  <c r="B494" i="23"/>
  <c r="J494" i="23" s="1"/>
  <c r="B495" i="23"/>
  <c r="J495" i="23" s="1"/>
  <c r="B496" i="23"/>
  <c r="J496" i="23" s="1"/>
  <c r="B497" i="23"/>
  <c r="J497" i="23" s="1"/>
  <c r="B498" i="23"/>
  <c r="J498" i="23" s="1"/>
  <c r="B499" i="23"/>
  <c r="J499" i="23" s="1"/>
  <c r="B500" i="23"/>
  <c r="J500" i="23" s="1"/>
  <c r="B501" i="23"/>
  <c r="J501" i="23" s="1"/>
  <c r="B502" i="23"/>
  <c r="J502" i="23" s="1"/>
  <c r="B503" i="23"/>
  <c r="J503" i="23" s="1"/>
  <c r="B504" i="23"/>
  <c r="J504" i="23" s="1"/>
  <c r="B505" i="23"/>
  <c r="J505" i="23" s="1"/>
  <c r="B506" i="23"/>
  <c r="J506" i="23" s="1"/>
  <c r="B507" i="23"/>
  <c r="J507" i="23" s="1"/>
  <c r="B508" i="23"/>
  <c r="J508" i="23" s="1"/>
  <c r="B509" i="23"/>
  <c r="J509" i="23" s="1"/>
  <c r="B510" i="23"/>
  <c r="J510" i="23" s="1"/>
  <c r="B511" i="23"/>
  <c r="J511" i="23" s="1"/>
  <c r="B512" i="23"/>
  <c r="J512" i="23" s="1"/>
  <c r="B513" i="23"/>
  <c r="J513" i="23" s="1"/>
  <c r="B514" i="23"/>
  <c r="J514" i="23" s="1"/>
  <c r="B515" i="23"/>
  <c r="J515" i="23" s="1"/>
  <c r="B516" i="23"/>
  <c r="J516" i="23" s="1"/>
  <c r="B517" i="23"/>
  <c r="J517" i="23" s="1"/>
  <c r="B518" i="23"/>
  <c r="J518" i="23" s="1"/>
  <c r="B519" i="23"/>
  <c r="J519" i="23" s="1"/>
  <c r="B520" i="23"/>
  <c r="J520" i="23" s="1"/>
  <c r="B521" i="23"/>
  <c r="J521" i="23" s="1"/>
  <c r="B522" i="23"/>
  <c r="J522" i="23" s="1"/>
  <c r="B523" i="23"/>
  <c r="J523" i="23" s="1"/>
  <c r="B524" i="23"/>
  <c r="J524" i="23" s="1"/>
  <c r="B525" i="23"/>
  <c r="J525" i="23" s="1"/>
  <c r="B526" i="23"/>
  <c r="J526" i="23" s="1"/>
  <c r="B527" i="23"/>
  <c r="J527" i="23" s="1"/>
  <c r="B528" i="23"/>
  <c r="J528" i="23" s="1"/>
  <c r="B529" i="23"/>
  <c r="J529" i="23" s="1"/>
  <c r="B530" i="23"/>
  <c r="J530" i="23" s="1"/>
  <c r="B531" i="23"/>
  <c r="J531" i="23" s="1"/>
  <c r="B532" i="23"/>
  <c r="J532" i="23" s="1"/>
  <c r="B533" i="23"/>
  <c r="J533" i="23" s="1"/>
  <c r="B534" i="23"/>
  <c r="J534" i="23" s="1"/>
  <c r="B535" i="23"/>
  <c r="J535" i="23" s="1"/>
  <c r="B536" i="23"/>
  <c r="J536" i="23" s="1"/>
  <c r="B537" i="23"/>
  <c r="J537" i="23" s="1"/>
  <c r="B538" i="23"/>
  <c r="J538" i="23" s="1"/>
  <c r="B539" i="23"/>
  <c r="J539" i="23" s="1"/>
  <c r="B540" i="23"/>
  <c r="J540" i="23" s="1"/>
  <c r="B541" i="23"/>
  <c r="J541" i="23" s="1"/>
  <c r="B542" i="23"/>
  <c r="J542" i="23" s="1"/>
  <c r="B543" i="23"/>
  <c r="J543" i="23" s="1"/>
  <c r="B544" i="23"/>
  <c r="J544" i="23" s="1"/>
  <c r="B545" i="23"/>
  <c r="J545" i="23" s="1"/>
  <c r="B546" i="23"/>
  <c r="J546" i="23" s="1"/>
  <c r="B547" i="23"/>
  <c r="J547" i="23" s="1"/>
  <c r="B548" i="23"/>
  <c r="J548" i="23" s="1"/>
  <c r="B549" i="23"/>
  <c r="J549" i="23" s="1"/>
  <c r="B550" i="23"/>
  <c r="J550" i="23" s="1"/>
  <c r="B551" i="23"/>
  <c r="J551" i="23" s="1"/>
  <c r="B552" i="23"/>
  <c r="J552" i="23" s="1"/>
  <c r="B553" i="23"/>
  <c r="J553" i="23" s="1"/>
  <c r="B554" i="23"/>
  <c r="J554" i="23" s="1"/>
  <c r="B555" i="23"/>
  <c r="J555" i="23" s="1"/>
  <c r="B556" i="23"/>
  <c r="J556" i="23" s="1"/>
  <c r="B557" i="23"/>
  <c r="J557" i="23" s="1"/>
  <c r="B558" i="23"/>
  <c r="J558" i="23" s="1"/>
  <c r="B559" i="23"/>
  <c r="J559" i="23" s="1"/>
  <c r="B560" i="23"/>
  <c r="J560" i="23" s="1"/>
  <c r="B561" i="23"/>
  <c r="J561" i="23" s="1"/>
  <c r="B562" i="23"/>
  <c r="J562" i="23" s="1"/>
  <c r="B563" i="23"/>
  <c r="J563" i="23" s="1"/>
  <c r="B564" i="23"/>
  <c r="J564" i="23" s="1"/>
  <c r="B565" i="23"/>
  <c r="J565" i="23" s="1"/>
  <c r="B566" i="23"/>
  <c r="J566" i="23" s="1"/>
  <c r="B567" i="23"/>
  <c r="J567" i="23" s="1"/>
  <c r="B568" i="23"/>
  <c r="J568" i="23" s="1"/>
  <c r="B569" i="23"/>
  <c r="J569" i="23" s="1"/>
  <c r="B570" i="23"/>
  <c r="J570" i="23" s="1"/>
  <c r="B571" i="23"/>
  <c r="J571" i="23" s="1"/>
  <c r="B572" i="23"/>
  <c r="J572" i="23" s="1"/>
  <c r="B573" i="23"/>
  <c r="J573" i="23" s="1"/>
  <c r="B574" i="23"/>
  <c r="J574" i="23" s="1"/>
  <c r="B575" i="23"/>
  <c r="J575" i="23" s="1"/>
  <c r="B576" i="23"/>
  <c r="J576" i="23" s="1"/>
  <c r="B577" i="23"/>
  <c r="J577" i="23" s="1"/>
  <c r="B578" i="23"/>
  <c r="J578" i="23" s="1"/>
  <c r="B579" i="23"/>
  <c r="J579" i="23" s="1"/>
  <c r="B580" i="23"/>
  <c r="J580" i="23" s="1"/>
  <c r="B581" i="23"/>
  <c r="J581" i="23" s="1"/>
  <c r="B582" i="23"/>
  <c r="J582" i="23" s="1"/>
  <c r="B583" i="23"/>
  <c r="J583" i="23" s="1"/>
  <c r="B584" i="23"/>
  <c r="J584" i="23" s="1"/>
  <c r="B585" i="23"/>
  <c r="J585" i="23" s="1"/>
  <c r="B586" i="23"/>
  <c r="J586" i="23" s="1"/>
  <c r="B587" i="23"/>
  <c r="J587" i="23" s="1"/>
  <c r="B588" i="23"/>
  <c r="J588" i="23" s="1"/>
  <c r="B589" i="23"/>
  <c r="J589" i="23" s="1"/>
  <c r="B590" i="23"/>
  <c r="J590" i="23" s="1"/>
  <c r="B591" i="23"/>
  <c r="J591" i="23" s="1"/>
  <c r="B592" i="23"/>
  <c r="J592" i="23" s="1"/>
  <c r="B593" i="23"/>
  <c r="J593" i="23" s="1"/>
  <c r="B594" i="23"/>
  <c r="J594" i="23" s="1"/>
  <c r="B595" i="23"/>
  <c r="J595" i="23" s="1"/>
  <c r="B596" i="23"/>
  <c r="J596" i="23" s="1"/>
  <c r="B597" i="23"/>
  <c r="J597" i="23" s="1"/>
  <c r="B598" i="23"/>
  <c r="J598" i="23" s="1"/>
  <c r="B599" i="23"/>
  <c r="J599" i="23" s="1"/>
  <c r="B600" i="23"/>
  <c r="J600" i="23" s="1"/>
  <c r="B601" i="23"/>
  <c r="J601" i="23" s="1"/>
  <c r="B602" i="23"/>
  <c r="J602" i="23" s="1"/>
  <c r="B603" i="23"/>
  <c r="J603" i="23" s="1"/>
  <c r="B604" i="23"/>
  <c r="J604" i="23" s="1"/>
  <c r="B605" i="23"/>
  <c r="J605" i="23" s="1"/>
  <c r="B606" i="23"/>
  <c r="J606" i="23" s="1"/>
  <c r="B607" i="23"/>
  <c r="J607" i="23" s="1"/>
  <c r="B608" i="23"/>
  <c r="J608" i="23" s="1"/>
  <c r="B609" i="23"/>
  <c r="J609" i="23" s="1"/>
  <c r="B610" i="23"/>
  <c r="J610" i="23" s="1"/>
  <c r="B611" i="23"/>
  <c r="J611" i="23" s="1"/>
  <c r="B612" i="23"/>
  <c r="J612" i="23" s="1"/>
  <c r="B613" i="23"/>
  <c r="J613" i="23" s="1"/>
  <c r="B614" i="23"/>
  <c r="J614" i="23" s="1"/>
  <c r="B615" i="23"/>
  <c r="J615" i="23" s="1"/>
  <c r="B616" i="23"/>
  <c r="J616" i="23" s="1"/>
  <c r="B617" i="23"/>
  <c r="J617" i="23" s="1"/>
  <c r="B618" i="23"/>
  <c r="J618" i="23" s="1"/>
  <c r="B619" i="23"/>
  <c r="J619" i="23" s="1"/>
  <c r="B620" i="23"/>
  <c r="J620" i="23" s="1"/>
  <c r="B621" i="23"/>
  <c r="J621" i="23" s="1"/>
  <c r="B622" i="23"/>
  <c r="J622" i="23" s="1"/>
  <c r="B623" i="23"/>
  <c r="J623" i="23" s="1"/>
  <c r="I3" i="23" l="1"/>
  <c r="L3" i="23" s="1"/>
  <c r="M3" i="23" s="1"/>
  <c r="I4" i="23"/>
  <c r="L4" i="23" s="1"/>
  <c r="M4" i="23" s="1"/>
  <c r="I5" i="23"/>
  <c r="L5" i="23" s="1"/>
  <c r="M5" i="23" s="1"/>
  <c r="I6" i="23"/>
  <c r="L6" i="23" s="1"/>
  <c r="M6" i="23" s="1"/>
  <c r="I7" i="23"/>
  <c r="L7" i="23" s="1"/>
  <c r="M7" i="23" s="1"/>
  <c r="I8" i="23"/>
  <c r="L8" i="23" s="1"/>
  <c r="M8" i="23" s="1"/>
  <c r="I9" i="23"/>
  <c r="L9" i="23" s="1"/>
  <c r="M9" i="23" s="1"/>
  <c r="I10" i="23"/>
  <c r="L10" i="23" s="1"/>
  <c r="M10" i="23" s="1"/>
  <c r="I11" i="23"/>
  <c r="L11" i="23" s="1"/>
  <c r="M11" i="23" s="1"/>
  <c r="I12" i="23"/>
  <c r="L12" i="23" s="1"/>
  <c r="M12" i="23" s="1"/>
  <c r="I13" i="23"/>
  <c r="L13" i="23" s="1"/>
  <c r="M13" i="23" s="1"/>
  <c r="I14" i="23"/>
  <c r="L14" i="23" s="1"/>
  <c r="M14" i="23" s="1"/>
  <c r="I15" i="23"/>
  <c r="L15" i="23" s="1"/>
  <c r="M15" i="23" s="1"/>
  <c r="I16" i="23"/>
  <c r="L16" i="23" s="1"/>
  <c r="M16" i="23" s="1"/>
  <c r="I17" i="23"/>
  <c r="L17" i="23" s="1"/>
  <c r="M17" i="23" s="1"/>
  <c r="I18" i="23"/>
  <c r="L18" i="23" s="1"/>
  <c r="M18" i="23" s="1"/>
  <c r="I19" i="23"/>
  <c r="L19" i="23" s="1"/>
  <c r="M19" i="23" s="1"/>
  <c r="I20" i="23"/>
  <c r="L20" i="23" s="1"/>
  <c r="M20" i="23" s="1"/>
  <c r="I21" i="23"/>
  <c r="L21" i="23" s="1"/>
  <c r="M21" i="23" s="1"/>
  <c r="I22" i="23"/>
  <c r="L22" i="23" s="1"/>
  <c r="M22" i="23" s="1"/>
  <c r="I23" i="23"/>
  <c r="L23" i="23" s="1"/>
  <c r="M23" i="23" s="1"/>
  <c r="I24" i="23"/>
  <c r="L24" i="23" s="1"/>
  <c r="M24" i="23" s="1"/>
  <c r="I25" i="23"/>
  <c r="L25" i="23" s="1"/>
  <c r="M25" i="23" s="1"/>
  <c r="I26" i="23"/>
  <c r="L26" i="23" s="1"/>
  <c r="M26" i="23" s="1"/>
  <c r="I27" i="23"/>
  <c r="L27" i="23" s="1"/>
  <c r="M27" i="23" s="1"/>
  <c r="I28" i="23"/>
  <c r="L28" i="23" s="1"/>
  <c r="M28" i="23" s="1"/>
  <c r="I29" i="23"/>
  <c r="L29" i="23" s="1"/>
  <c r="M29" i="23" s="1"/>
  <c r="I30" i="23"/>
  <c r="L30" i="23" s="1"/>
  <c r="M30" i="23" s="1"/>
  <c r="I31" i="23"/>
  <c r="L31" i="23" s="1"/>
  <c r="M31" i="23" s="1"/>
  <c r="I32" i="23"/>
  <c r="L32" i="23" s="1"/>
  <c r="M32" i="23" s="1"/>
  <c r="I33" i="23"/>
  <c r="L33" i="23" s="1"/>
  <c r="M33" i="23" s="1"/>
  <c r="I34" i="23"/>
  <c r="L34" i="23" s="1"/>
  <c r="M34" i="23" s="1"/>
  <c r="I35" i="23"/>
  <c r="L35" i="23" s="1"/>
  <c r="M35" i="23" s="1"/>
  <c r="I36" i="23"/>
  <c r="L36" i="23" s="1"/>
  <c r="M36" i="23" s="1"/>
  <c r="I37" i="23"/>
  <c r="L37" i="23" s="1"/>
  <c r="M37" i="23" s="1"/>
  <c r="I38" i="23"/>
  <c r="L38" i="23" s="1"/>
  <c r="M38" i="23" s="1"/>
  <c r="I39" i="23"/>
  <c r="L39" i="23" s="1"/>
  <c r="M39" i="23" s="1"/>
  <c r="I40" i="23"/>
  <c r="L40" i="23" s="1"/>
  <c r="M40" i="23" s="1"/>
  <c r="I41" i="23"/>
  <c r="L41" i="23" s="1"/>
  <c r="M41" i="23" s="1"/>
  <c r="I42" i="23"/>
  <c r="L42" i="23" s="1"/>
  <c r="M42" i="23" s="1"/>
  <c r="I43" i="23"/>
  <c r="L43" i="23" s="1"/>
  <c r="M43" i="23" s="1"/>
  <c r="I44" i="23"/>
  <c r="L44" i="23" s="1"/>
  <c r="M44" i="23" s="1"/>
  <c r="I45" i="23"/>
  <c r="L45" i="23" s="1"/>
  <c r="M45" i="23" s="1"/>
  <c r="I46" i="23"/>
  <c r="L46" i="23" s="1"/>
  <c r="M46" i="23" s="1"/>
  <c r="I47" i="23"/>
  <c r="L47" i="23" s="1"/>
  <c r="M47" i="23" s="1"/>
  <c r="I48" i="23"/>
  <c r="L48" i="23" s="1"/>
  <c r="M48" i="23" s="1"/>
  <c r="I49" i="23"/>
  <c r="L49" i="23" s="1"/>
  <c r="M49" i="23" s="1"/>
  <c r="I50" i="23"/>
  <c r="L50" i="23" s="1"/>
  <c r="M50" i="23" s="1"/>
  <c r="I51" i="23"/>
  <c r="L51" i="23" s="1"/>
  <c r="M51" i="23" s="1"/>
  <c r="I52" i="23"/>
  <c r="L52" i="23" s="1"/>
  <c r="M52" i="23" s="1"/>
  <c r="I53" i="23"/>
  <c r="L53" i="23" s="1"/>
  <c r="M53" i="23" s="1"/>
  <c r="I54" i="23"/>
  <c r="L54" i="23" s="1"/>
  <c r="M54" i="23" s="1"/>
  <c r="I55" i="23"/>
  <c r="L55" i="23" s="1"/>
  <c r="M55" i="23" s="1"/>
  <c r="I56" i="23"/>
  <c r="L56" i="23" s="1"/>
  <c r="M56" i="23" s="1"/>
  <c r="I57" i="23"/>
  <c r="L57" i="23" s="1"/>
  <c r="M57" i="23" s="1"/>
  <c r="I58" i="23"/>
  <c r="L58" i="23" s="1"/>
  <c r="M58" i="23" s="1"/>
  <c r="I59" i="23"/>
  <c r="L59" i="23" s="1"/>
  <c r="M59" i="23" s="1"/>
  <c r="I60" i="23"/>
  <c r="L60" i="23" s="1"/>
  <c r="M60" i="23" s="1"/>
  <c r="I61" i="23"/>
  <c r="L61" i="23" s="1"/>
  <c r="M61" i="23" s="1"/>
  <c r="I62" i="23"/>
  <c r="L62" i="23" s="1"/>
  <c r="M62" i="23" s="1"/>
  <c r="I63" i="23"/>
  <c r="L63" i="23" s="1"/>
  <c r="M63" i="23" s="1"/>
  <c r="I64" i="23"/>
  <c r="L64" i="23" s="1"/>
  <c r="M64" i="23" s="1"/>
  <c r="I65" i="23"/>
  <c r="L65" i="23" s="1"/>
  <c r="M65" i="23" s="1"/>
  <c r="I66" i="23"/>
  <c r="L66" i="23" s="1"/>
  <c r="M66" i="23" s="1"/>
  <c r="I67" i="23"/>
  <c r="L67" i="23" s="1"/>
  <c r="M67" i="23" s="1"/>
  <c r="I68" i="23"/>
  <c r="L68" i="23" s="1"/>
  <c r="M68" i="23" s="1"/>
  <c r="I69" i="23"/>
  <c r="L69" i="23" s="1"/>
  <c r="M69" i="23" s="1"/>
  <c r="I70" i="23"/>
  <c r="L70" i="23" s="1"/>
  <c r="M70" i="23" s="1"/>
  <c r="I71" i="23"/>
  <c r="L71" i="23" s="1"/>
  <c r="M71" i="23" s="1"/>
  <c r="I72" i="23"/>
  <c r="L72" i="23" s="1"/>
  <c r="M72" i="23" s="1"/>
  <c r="I73" i="23"/>
  <c r="L73" i="23" s="1"/>
  <c r="M73" i="23" s="1"/>
  <c r="I74" i="23"/>
  <c r="L74" i="23" s="1"/>
  <c r="M74" i="23" s="1"/>
  <c r="I75" i="23"/>
  <c r="L75" i="23" s="1"/>
  <c r="M75" i="23" s="1"/>
  <c r="I76" i="23"/>
  <c r="L76" i="23" s="1"/>
  <c r="M76" i="23" s="1"/>
  <c r="I77" i="23"/>
  <c r="L77" i="23" s="1"/>
  <c r="M77" i="23" s="1"/>
  <c r="I78" i="23"/>
  <c r="L78" i="23" s="1"/>
  <c r="M78" i="23" s="1"/>
  <c r="I79" i="23"/>
  <c r="L79" i="23" s="1"/>
  <c r="M79" i="23" s="1"/>
  <c r="I80" i="23"/>
  <c r="L80" i="23" s="1"/>
  <c r="M80" i="23" s="1"/>
  <c r="I81" i="23"/>
  <c r="L81" i="23" s="1"/>
  <c r="M81" i="23" s="1"/>
  <c r="I82" i="23"/>
  <c r="L82" i="23" s="1"/>
  <c r="M82" i="23" s="1"/>
  <c r="I83" i="23"/>
  <c r="L83" i="23" s="1"/>
  <c r="M83" i="23" s="1"/>
  <c r="I84" i="23"/>
  <c r="L84" i="23" s="1"/>
  <c r="M84" i="23" s="1"/>
  <c r="I85" i="23"/>
  <c r="L85" i="23" s="1"/>
  <c r="M85" i="23" s="1"/>
  <c r="I86" i="23"/>
  <c r="L86" i="23" s="1"/>
  <c r="M86" i="23" s="1"/>
  <c r="I87" i="23"/>
  <c r="L87" i="23" s="1"/>
  <c r="M87" i="23" s="1"/>
  <c r="I88" i="23"/>
  <c r="L88" i="23" s="1"/>
  <c r="M88" i="23" s="1"/>
  <c r="I89" i="23"/>
  <c r="L89" i="23" s="1"/>
  <c r="M89" i="23" s="1"/>
  <c r="I90" i="23"/>
  <c r="L90" i="23" s="1"/>
  <c r="M90" i="23" s="1"/>
  <c r="I91" i="23"/>
  <c r="L91" i="23" s="1"/>
  <c r="M91" i="23" s="1"/>
  <c r="I92" i="23"/>
  <c r="L92" i="23" s="1"/>
  <c r="M92" i="23" s="1"/>
  <c r="I93" i="23"/>
  <c r="L93" i="23" s="1"/>
  <c r="M93" i="23" s="1"/>
  <c r="I94" i="23"/>
  <c r="L94" i="23" s="1"/>
  <c r="M94" i="23" s="1"/>
  <c r="I95" i="23"/>
  <c r="L95" i="23" s="1"/>
  <c r="M95" i="23" s="1"/>
  <c r="I96" i="23"/>
  <c r="L96" i="23" s="1"/>
  <c r="M96" i="23" s="1"/>
  <c r="I97" i="23"/>
  <c r="L97" i="23" s="1"/>
  <c r="M97" i="23" s="1"/>
  <c r="I98" i="23"/>
  <c r="L98" i="23" s="1"/>
  <c r="M98" i="23" s="1"/>
  <c r="I99" i="23"/>
  <c r="L99" i="23" s="1"/>
  <c r="M99" i="23" s="1"/>
  <c r="I100" i="23"/>
  <c r="L100" i="23" s="1"/>
  <c r="M100" i="23" s="1"/>
  <c r="I101" i="23"/>
  <c r="L101" i="23" s="1"/>
  <c r="M101" i="23" s="1"/>
  <c r="I102" i="23"/>
  <c r="L102" i="23" s="1"/>
  <c r="M102" i="23" s="1"/>
  <c r="I103" i="23"/>
  <c r="L103" i="23" s="1"/>
  <c r="M103" i="23" s="1"/>
  <c r="I104" i="23"/>
  <c r="L104" i="23" s="1"/>
  <c r="M104" i="23" s="1"/>
  <c r="I105" i="23"/>
  <c r="L105" i="23" s="1"/>
  <c r="M105" i="23" s="1"/>
  <c r="I106" i="23"/>
  <c r="L106" i="23" s="1"/>
  <c r="M106" i="23" s="1"/>
  <c r="I107" i="23"/>
  <c r="L107" i="23" s="1"/>
  <c r="M107" i="23" s="1"/>
  <c r="I108" i="23"/>
  <c r="L108" i="23" s="1"/>
  <c r="M108" i="23" s="1"/>
  <c r="I109" i="23"/>
  <c r="L109" i="23" s="1"/>
  <c r="M109" i="23" s="1"/>
  <c r="I110" i="23"/>
  <c r="L110" i="23" s="1"/>
  <c r="M110" i="23" s="1"/>
  <c r="I111" i="23"/>
  <c r="L111" i="23" s="1"/>
  <c r="M111" i="23" s="1"/>
  <c r="I112" i="23"/>
  <c r="L112" i="23" s="1"/>
  <c r="M112" i="23" s="1"/>
  <c r="I113" i="23"/>
  <c r="L113" i="23" s="1"/>
  <c r="M113" i="23" s="1"/>
  <c r="I114" i="23"/>
  <c r="L114" i="23" s="1"/>
  <c r="M114" i="23" s="1"/>
  <c r="I115" i="23"/>
  <c r="L115" i="23" s="1"/>
  <c r="M115" i="23" s="1"/>
  <c r="I116" i="23"/>
  <c r="L116" i="23" s="1"/>
  <c r="M116" i="23" s="1"/>
  <c r="I117" i="23"/>
  <c r="L117" i="23" s="1"/>
  <c r="M117" i="23" s="1"/>
  <c r="I118" i="23"/>
  <c r="L118" i="23" s="1"/>
  <c r="M118" i="23" s="1"/>
  <c r="I119" i="23"/>
  <c r="L119" i="23" s="1"/>
  <c r="M119" i="23" s="1"/>
  <c r="I120" i="23"/>
  <c r="L120" i="23" s="1"/>
  <c r="M120" i="23" s="1"/>
  <c r="I121" i="23"/>
  <c r="L121" i="23" s="1"/>
  <c r="M121" i="23" s="1"/>
  <c r="I122" i="23"/>
  <c r="L122" i="23" s="1"/>
  <c r="M122" i="23" s="1"/>
  <c r="I123" i="23"/>
  <c r="L123" i="23" s="1"/>
  <c r="M123" i="23" s="1"/>
  <c r="I124" i="23"/>
  <c r="L124" i="23" s="1"/>
  <c r="M124" i="23" s="1"/>
  <c r="I125" i="23"/>
  <c r="L125" i="23" s="1"/>
  <c r="M125" i="23" s="1"/>
  <c r="I126" i="23"/>
  <c r="L126" i="23" s="1"/>
  <c r="M126" i="23" s="1"/>
  <c r="I127" i="23"/>
  <c r="L127" i="23" s="1"/>
  <c r="M127" i="23" s="1"/>
  <c r="I128" i="23"/>
  <c r="L128" i="23" s="1"/>
  <c r="M128" i="23" s="1"/>
  <c r="I129" i="23"/>
  <c r="L129" i="23" s="1"/>
  <c r="M129" i="23" s="1"/>
  <c r="I130" i="23"/>
  <c r="L130" i="23" s="1"/>
  <c r="M130" i="23" s="1"/>
  <c r="I131" i="23"/>
  <c r="L131" i="23" s="1"/>
  <c r="M131" i="23" s="1"/>
  <c r="I132" i="23"/>
  <c r="L132" i="23" s="1"/>
  <c r="M132" i="23" s="1"/>
  <c r="I133" i="23"/>
  <c r="L133" i="23" s="1"/>
  <c r="M133" i="23" s="1"/>
  <c r="I134" i="23"/>
  <c r="L134" i="23" s="1"/>
  <c r="M134" i="23" s="1"/>
  <c r="I135" i="23"/>
  <c r="L135" i="23" s="1"/>
  <c r="M135" i="23" s="1"/>
  <c r="I136" i="23"/>
  <c r="L136" i="23" s="1"/>
  <c r="M136" i="23" s="1"/>
  <c r="I137" i="23"/>
  <c r="L137" i="23" s="1"/>
  <c r="M137" i="23" s="1"/>
  <c r="I138" i="23"/>
  <c r="L138" i="23" s="1"/>
  <c r="M138" i="23" s="1"/>
  <c r="I139" i="23"/>
  <c r="L139" i="23" s="1"/>
  <c r="M139" i="23" s="1"/>
  <c r="I140" i="23"/>
  <c r="L140" i="23" s="1"/>
  <c r="M140" i="23" s="1"/>
  <c r="I141" i="23"/>
  <c r="L141" i="23" s="1"/>
  <c r="M141" i="23" s="1"/>
  <c r="I142" i="23"/>
  <c r="L142" i="23" s="1"/>
  <c r="M142" i="23" s="1"/>
  <c r="I143" i="23"/>
  <c r="L143" i="23" s="1"/>
  <c r="M143" i="23" s="1"/>
  <c r="I144" i="23"/>
  <c r="L144" i="23" s="1"/>
  <c r="M144" i="23" s="1"/>
  <c r="I145" i="23"/>
  <c r="L145" i="23" s="1"/>
  <c r="M145" i="23" s="1"/>
  <c r="I146" i="23"/>
  <c r="L146" i="23" s="1"/>
  <c r="M146" i="23" s="1"/>
  <c r="I147" i="23"/>
  <c r="L147" i="23" s="1"/>
  <c r="M147" i="23" s="1"/>
  <c r="I148" i="23"/>
  <c r="L148" i="23" s="1"/>
  <c r="M148" i="23" s="1"/>
  <c r="I149" i="23"/>
  <c r="L149" i="23" s="1"/>
  <c r="M149" i="23" s="1"/>
  <c r="I150" i="23"/>
  <c r="L150" i="23" s="1"/>
  <c r="M150" i="23" s="1"/>
  <c r="I151" i="23"/>
  <c r="L151" i="23" s="1"/>
  <c r="M151" i="23" s="1"/>
  <c r="I152" i="23"/>
  <c r="L152" i="23" s="1"/>
  <c r="M152" i="23" s="1"/>
  <c r="I153" i="23"/>
  <c r="L153" i="23" s="1"/>
  <c r="M153" i="23" s="1"/>
  <c r="I154" i="23"/>
  <c r="L154" i="23" s="1"/>
  <c r="M154" i="23" s="1"/>
  <c r="I155" i="23"/>
  <c r="L155" i="23" s="1"/>
  <c r="M155" i="23" s="1"/>
  <c r="I156" i="23"/>
  <c r="L156" i="23" s="1"/>
  <c r="M156" i="23" s="1"/>
  <c r="I157" i="23"/>
  <c r="L157" i="23" s="1"/>
  <c r="M157" i="23" s="1"/>
  <c r="I158" i="23"/>
  <c r="L158" i="23" s="1"/>
  <c r="M158" i="23" s="1"/>
  <c r="I159" i="23"/>
  <c r="L159" i="23" s="1"/>
  <c r="M159" i="23" s="1"/>
  <c r="I160" i="23"/>
  <c r="L160" i="23" s="1"/>
  <c r="M160" i="23" s="1"/>
  <c r="I161" i="23"/>
  <c r="L161" i="23" s="1"/>
  <c r="M161" i="23" s="1"/>
  <c r="I162" i="23"/>
  <c r="L162" i="23" s="1"/>
  <c r="M162" i="23" s="1"/>
  <c r="I163" i="23"/>
  <c r="L163" i="23" s="1"/>
  <c r="M163" i="23" s="1"/>
  <c r="I164" i="23"/>
  <c r="L164" i="23" s="1"/>
  <c r="M164" i="23" s="1"/>
  <c r="I165" i="23"/>
  <c r="L165" i="23" s="1"/>
  <c r="M165" i="23" s="1"/>
  <c r="I166" i="23"/>
  <c r="L166" i="23" s="1"/>
  <c r="M166" i="23" s="1"/>
  <c r="I167" i="23"/>
  <c r="L167" i="23" s="1"/>
  <c r="M167" i="23" s="1"/>
  <c r="I168" i="23"/>
  <c r="L168" i="23" s="1"/>
  <c r="M168" i="23" s="1"/>
  <c r="I169" i="23"/>
  <c r="L169" i="23" s="1"/>
  <c r="M169" i="23" s="1"/>
  <c r="I170" i="23"/>
  <c r="L170" i="23" s="1"/>
  <c r="M170" i="23" s="1"/>
  <c r="I171" i="23"/>
  <c r="L171" i="23" s="1"/>
  <c r="M171" i="23" s="1"/>
  <c r="I172" i="23"/>
  <c r="L172" i="23" s="1"/>
  <c r="M172" i="23" s="1"/>
  <c r="I173" i="23"/>
  <c r="L173" i="23" s="1"/>
  <c r="M173" i="23" s="1"/>
  <c r="I174" i="23"/>
  <c r="L174" i="23" s="1"/>
  <c r="M174" i="23" s="1"/>
  <c r="I175" i="23"/>
  <c r="L175" i="23" s="1"/>
  <c r="M175" i="23" s="1"/>
  <c r="I176" i="23"/>
  <c r="L176" i="23" s="1"/>
  <c r="M176" i="23" s="1"/>
  <c r="I177" i="23"/>
  <c r="L177" i="23" s="1"/>
  <c r="M177" i="23" s="1"/>
  <c r="I178" i="23"/>
  <c r="L178" i="23" s="1"/>
  <c r="M178" i="23" s="1"/>
  <c r="I179" i="23"/>
  <c r="L179" i="23" s="1"/>
  <c r="M179" i="23" s="1"/>
  <c r="I180" i="23"/>
  <c r="L180" i="23" s="1"/>
  <c r="M180" i="23" s="1"/>
  <c r="I181" i="23"/>
  <c r="L181" i="23" s="1"/>
  <c r="M181" i="23" s="1"/>
  <c r="I182" i="23"/>
  <c r="L182" i="23" s="1"/>
  <c r="M182" i="23" s="1"/>
  <c r="I183" i="23"/>
  <c r="L183" i="23" s="1"/>
  <c r="M183" i="23" s="1"/>
  <c r="I184" i="23"/>
  <c r="L184" i="23" s="1"/>
  <c r="M184" i="23" s="1"/>
  <c r="I185" i="23"/>
  <c r="L185" i="23" s="1"/>
  <c r="M185" i="23" s="1"/>
  <c r="I186" i="23"/>
  <c r="L186" i="23" s="1"/>
  <c r="M186" i="23" s="1"/>
  <c r="I187" i="23"/>
  <c r="L187" i="23" s="1"/>
  <c r="M187" i="23" s="1"/>
  <c r="I188" i="23"/>
  <c r="L188" i="23" s="1"/>
  <c r="M188" i="23" s="1"/>
  <c r="I189" i="23"/>
  <c r="L189" i="23" s="1"/>
  <c r="M189" i="23" s="1"/>
  <c r="I190" i="23"/>
  <c r="L190" i="23" s="1"/>
  <c r="M190" i="23" s="1"/>
  <c r="I191" i="23"/>
  <c r="L191" i="23" s="1"/>
  <c r="M191" i="23" s="1"/>
  <c r="I192" i="23"/>
  <c r="L192" i="23" s="1"/>
  <c r="M192" i="23" s="1"/>
  <c r="I193" i="23"/>
  <c r="L193" i="23" s="1"/>
  <c r="M193" i="23" s="1"/>
  <c r="I194" i="23"/>
  <c r="L194" i="23" s="1"/>
  <c r="M194" i="23" s="1"/>
  <c r="I195" i="23"/>
  <c r="L195" i="23" s="1"/>
  <c r="M195" i="23" s="1"/>
  <c r="I196" i="23"/>
  <c r="L196" i="23" s="1"/>
  <c r="M196" i="23" s="1"/>
  <c r="I197" i="23"/>
  <c r="L197" i="23" s="1"/>
  <c r="M197" i="23" s="1"/>
  <c r="I198" i="23"/>
  <c r="L198" i="23" s="1"/>
  <c r="M198" i="23" s="1"/>
  <c r="I199" i="23"/>
  <c r="L199" i="23" s="1"/>
  <c r="M199" i="23" s="1"/>
  <c r="I200" i="23"/>
  <c r="L200" i="23" s="1"/>
  <c r="M200" i="23" s="1"/>
  <c r="I201" i="23"/>
  <c r="L201" i="23" s="1"/>
  <c r="M201" i="23" s="1"/>
  <c r="I202" i="23"/>
  <c r="L202" i="23" s="1"/>
  <c r="M202" i="23" s="1"/>
  <c r="I203" i="23"/>
  <c r="L203" i="23" s="1"/>
  <c r="M203" i="23" s="1"/>
  <c r="I204" i="23"/>
  <c r="L204" i="23" s="1"/>
  <c r="M204" i="23" s="1"/>
  <c r="I205" i="23"/>
  <c r="L205" i="23" s="1"/>
  <c r="M205" i="23" s="1"/>
  <c r="I206" i="23"/>
  <c r="L206" i="23" s="1"/>
  <c r="M206" i="23" s="1"/>
  <c r="I207" i="23"/>
  <c r="L207" i="23" s="1"/>
  <c r="M207" i="23" s="1"/>
  <c r="I208" i="23"/>
  <c r="L208" i="23" s="1"/>
  <c r="M208" i="23" s="1"/>
  <c r="I209" i="23"/>
  <c r="L209" i="23" s="1"/>
  <c r="M209" i="23" s="1"/>
  <c r="I210" i="23"/>
  <c r="L210" i="23" s="1"/>
  <c r="M210" i="23" s="1"/>
  <c r="I211" i="23"/>
  <c r="L211" i="23" s="1"/>
  <c r="M211" i="23" s="1"/>
  <c r="I212" i="23"/>
  <c r="L212" i="23" s="1"/>
  <c r="M212" i="23" s="1"/>
  <c r="I213" i="23"/>
  <c r="L213" i="23" s="1"/>
  <c r="M213" i="23" s="1"/>
  <c r="I214" i="23"/>
  <c r="L214" i="23" s="1"/>
  <c r="M214" i="23" s="1"/>
  <c r="I215" i="23"/>
  <c r="L215" i="23" s="1"/>
  <c r="M215" i="23" s="1"/>
  <c r="I216" i="23"/>
  <c r="L216" i="23" s="1"/>
  <c r="M216" i="23" s="1"/>
  <c r="I217" i="23"/>
  <c r="L217" i="23" s="1"/>
  <c r="M217" i="23" s="1"/>
  <c r="I218" i="23"/>
  <c r="L218" i="23" s="1"/>
  <c r="M218" i="23" s="1"/>
  <c r="I219" i="23"/>
  <c r="L219" i="23" s="1"/>
  <c r="M219" i="23" s="1"/>
  <c r="I220" i="23"/>
  <c r="L220" i="23" s="1"/>
  <c r="M220" i="23" s="1"/>
  <c r="I221" i="23"/>
  <c r="L221" i="23" s="1"/>
  <c r="M221" i="23" s="1"/>
  <c r="I222" i="23"/>
  <c r="L222" i="23" s="1"/>
  <c r="M222" i="23" s="1"/>
  <c r="I223" i="23"/>
  <c r="L223" i="23" s="1"/>
  <c r="M223" i="23" s="1"/>
  <c r="I224" i="23"/>
  <c r="L224" i="23" s="1"/>
  <c r="M224" i="23" s="1"/>
  <c r="I225" i="23"/>
  <c r="L225" i="23" s="1"/>
  <c r="M225" i="23" s="1"/>
  <c r="I226" i="23"/>
  <c r="L226" i="23" s="1"/>
  <c r="M226" i="23" s="1"/>
  <c r="I227" i="23"/>
  <c r="L227" i="23" s="1"/>
  <c r="M227" i="23" s="1"/>
  <c r="I228" i="23"/>
  <c r="L228" i="23" s="1"/>
  <c r="M228" i="23" s="1"/>
  <c r="I229" i="23"/>
  <c r="L229" i="23" s="1"/>
  <c r="M229" i="23" s="1"/>
  <c r="I230" i="23"/>
  <c r="L230" i="23" s="1"/>
  <c r="M230" i="23" s="1"/>
  <c r="I231" i="23"/>
  <c r="L231" i="23" s="1"/>
  <c r="M231" i="23" s="1"/>
  <c r="I232" i="23"/>
  <c r="L232" i="23" s="1"/>
  <c r="M232" i="23" s="1"/>
  <c r="I233" i="23"/>
  <c r="L233" i="23" s="1"/>
  <c r="M233" i="23" s="1"/>
  <c r="I234" i="23"/>
  <c r="L234" i="23" s="1"/>
  <c r="M234" i="23" s="1"/>
  <c r="I235" i="23"/>
  <c r="L235" i="23" s="1"/>
  <c r="M235" i="23" s="1"/>
  <c r="I236" i="23"/>
  <c r="L236" i="23" s="1"/>
  <c r="M236" i="23" s="1"/>
  <c r="I237" i="23"/>
  <c r="L237" i="23" s="1"/>
  <c r="M237" i="23" s="1"/>
  <c r="I238" i="23"/>
  <c r="L238" i="23" s="1"/>
  <c r="M238" i="23" s="1"/>
  <c r="I239" i="23"/>
  <c r="L239" i="23" s="1"/>
  <c r="M239" i="23" s="1"/>
  <c r="I240" i="23"/>
  <c r="L240" i="23" s="1"/>
  <c r="M240" i="23" s="1"/>
  <c r="I241" i="23"/>
  <c r="L241" i="23" s="1"/>
  <c r="M241" i="23" s="1"/>
  <c r="I242" i="23"/>
  <c r="L242" i="23" s="1"/>
  <c r="M242" i="23" s="1"/>
  <c r="I243" i="23"/>
  <c r="L243" i="23" s="1"/>
  <c r="M243" i="23" s="1"/>
  <c r="I244" i="23"/>
  <c r="L244" i="23" s="1"/>
  <c r="M244" i="23" s="1"/>
  <c r="I245" i="23"/>
  <c r="L245" i="23" s="1"/>
  <c r="M245" i="23" s="1"/>
  <c r="I246" i="23"/>
  <c r="L246" i="23" s="1"/>
  <c r="M246" i="23" s="1"/>
  <c r="I247" i="23"/>
  <c r="L247" i="23" s="1"/>
  <c r="M247" i="23" s="1"/>
  <c r="I248" i="23"/>
  <c r="L248" i="23" s="1"/>
  <c r="M248" i="23" s="1"/>
  <c r="I249" i="23"/>
  <c r="L249" i="23" s="1"/>
  <c r="M249" i="23" s="1"/>
  <c r="I250" i="23"/>
  <c r="L250" i="23" s="1"/>
  <c r="M250" i="23" s="1"/>
  <c r="I251" i="23"/>
  <c r="L251" i="23" s="1"/>
  <c r="M251" i="23" s="1"/>
  <c r="I252" i="23"/>
  <c r="L252" i="23" s="1"/>
  <c r="M252" i="23" s="1"/>
  <c r="I253" i="23"/>
  <c r="L253" i="23" s="1"/>
  <c r="M253" i="23" s="1"/>
  <c r="I254" i="23"/>
  <c r="L254" i="23" s="1"/>
  <c r="M254" i="23" s="1"/>
  <c r="I255" i="23"/>
  <c r="L255" i="23" s="1"/>
  <c r="M255" i="23" s="1"/>
  <c r="I256" i="23"/>
  <c r="L256" i="23" s="1"/>
  <c r="M256" i="23" s="1"/>
  <c r="I257" i="23"/>
  <c r="L257" i="23" s="1"/>
  <c r="M257" i="23" s="1"/>
  <c r="I258" i="23"/>
  <c r="L258" i="23" s="1"/>
  <c r="M258" i="23" s="1"/>
  <c r="I259" i="23"/>
  <c r="L259" i="23" s="1"/>
  <c r="M259" i="23" s="1"/>
  <c r="I260" i="23"/>
  <c r="L260" i="23" s="1"/>
  <c r="M260" i="23" s="1"/>
  <c r="I261" i="23"/>
  <c r="L261" i="23" s="1"/>
  <c r="M261" i="23" s="1"/>
  <c r="I262" i="23"/>
  <c r="L262" i="23" s="1"/>
  <c r="M262" i="23" s="1"/>
  <c r="I263" i="23"/>
  <c r="L263" i="23" s="1"/>
  <c r="M263" i="23" s="1"/>
  <c r="I264" i="23"/>
  <c r="L264" i="23" s="1"/>
  <c r="M264" i="23" s="1"/>
  <c r="I265" i="23"/>
  <c r="L265" i="23" s="1"/>
  <c r="M265" i="23" s="1"/>
  <c r="I266" i="23"/>
  <c r="L266" i="23" s="1"/>
  <c r="M266" i="23" s="1"/>
  <c r="I267" i="23"/>
  <c r="L267" i="23" s="1"/>
  <c r="M267" i="23" s="1"/>
  <c r="I268" i="23"/>
  <c r="L268" i="23" s="1"/>
  <c r="M268" i="23" s="1"/>
  <c r="I269" i="23"/>
  <c r="L269" i="23" s="1"/>
  <c r="M269" i="23" s="1"/>
  <c r="I270" i="23"/>
  <c r="L270" i="23" s="1"/>
  <c r="M270" i="23" s="1"/>
  <c r="I271" i="23"/>
  <c r="L271" i="23" s="1"/>
  <c r="M271" i="23" s="1"/>
  <c r="I272" i="23"/>
  <c r="L272" i="23" s="1"/>
  <c r="M272" i="23" s="1"/>
  <c r="I273" i="23"/>
  <c r="L273" i="23" s="1"/>
  <c r="M273" i="23" s="1"/>
  <c r="I274" i="23"/>
  <c r="L274" i="23" s="1"/>
  <c r="M274" i="23" s="1"/>
  <c r="I275" i="23"/>
  <c r="L275" i="23" s="1"/>
  <c r="M275" i="23" s="1"/>
  <c r="I276" i="23"/>
  <c r="L276" i="23" s="1"/>
  <c r="M276" i="23" s="1"/>
  <c r="I277" i="23"/>
  <c r="L277" i="23" s="1"/>
  <c r="M277" i="23" s="1"/>
  <c r="I278" i="23"/>
  <c r="L278" i="23" s="1"/>
  <c r="M278" i="23" s="1"/>
  <c r="I279" i="23"/>
  <c r="L279" i="23" s="1"/>
  <c r="M279" i="23" s="1"/>
  <c r="I280" i="23"/>
  <c r="L280" i="23" s="1"/>
  <c r="M280" i="23" s="1"/>
  <c r="I281" i="23"/>
  <c r="L281" i="23" s="1"/>
  <c r="M281" i="23" s="1"/>
  <c r="I282" i="23"/>
  <c r="L282" i="23" s="1"/>
  <c r="M282" i="23" s="1"/>
  <c r="I283" i="23"/>
  <c r="L283" i="23" s="1"/>
  <c r="M283" i="23" s="1"/>
  <c r="I284" i="23"/>
  <c r="L284" i="23" s="1"/>
  <c r="M284" i="23" s="1"/>
  <c r="I285" i="23"/>
  <c r="L285" i="23" s="1"/>
  <c r="M285" i="23" s="1"/>
  <c r="I286" i="23"/>
  <c r="L286" i="23" s="1"/>
  <c r="M286" i="23" s="1"/>
  <c r="I287" i="23"/>
  <c r="L287" i="23" s="1"/>
  <c r="M287" i="23" s="1"/>
  <c r="I288" i="23"/>
  <c r="L288" i="23" s="1"/>
  <c r="M288" i="23" s="1"/>
  <c r="I289" i="23"/>
  <c r="L289" i="23" s="1"/>
  <c r="M289" i="23" s="1"/>
  <c r="I290" i="23"/>
  <c r="L290" i="23" s="1"/>
  <c r="M290" i="23" s="1"/>
  <c r="I291" i="23"/>
  <c r="L291" i="23" s="1"/>
  <c r="M291" i="23" s="1"/>
  <c r="I292" i="23"/>
  <c r="L292" i="23" s="1"/>
  <c r="M292" i="23" s="1"/>
  <c r="I293" i="23"/>
  <c r="L293" i="23" s="1"/>
  <c r="M293" i="23" s="1"/>
  <c r="I294" i="23"/>
  <c r="L294" i="23" s="1"/>
  <c r="M294" i="23" s="1"/>
  <c r="I295" i="23"/>
  <c r="L295" i="23" s="1"/>
  <c r="M295" i="23" s="1"/>
  <c r="I296" i="23"/>
  <c r="L296" i="23" s="1"/>
  <c r="M296" i="23" s="1"/>
  <c r="I297" i="23"/>
  <c r="L297" i="23" s="1"/>
  <c r="M297" i="23" s="1"/>
  <c r="I298" i="23"/>
  <c r="L298" i="23" s="1"/>
  <c r="M298" i="23" s="1"/>
  <c r="I299" i="23"/>
  <c r="L299" i="23" s="1"/>
  <c r="M299" i="23" s="1"/>
  <c r="I300" i="23"/>
  <c r="L300" i="23" s="1"/>
  <c r="M300" i="23" s="1"/>
  <c r="I301" i="23"/>
  <c r="L301" i="23" s="1"/>
  <c r="M301" i="23" s="1"/>
  <c r="I302" i="23"/>
  <c r="L302" i="23" s="1"/>
  <c r="M302" i="23" s="1"/>
  <c r="I303" i="23"/>
  <c r="L303" i="23" s="1"/>
  <c r="M303" i="23" s="1"/>
  <c r="I304" i="23"/>
  <c r="L304" i="23" s="1"/>
  <c r="M304" i="23" s="1"/>
  <c r="I305" i="23"/>
  <c r="L305" i="23" s="1"/>
  <c r="M305" i="23" s="1"/>
  <c r="I306" i="23"/>
  <c r="L306" i="23" s="1"/>
  <c r="M306" i="23" s="1"/>
  <c r="I307" i="23"/>
  <c r="L307" i="23" s="1"/>
  <c r="M307" i="23" s="1"/>
  <c r="I308" i="23"/>
  <c r="L308" i="23" s="1"/>
  <c r="M308" i="23" s="1"/>
  <c r="I309" i="23"/>
  <c r="L309" i="23" s="1"/>
  <c r="M309" i="23" s="1"/>
  <c r="I310" i="23"/>
  <c r="L310" i="23" s="1"/>
  <c r="M310" i="23" s="1"/>
  <c r="I311" i="23"/>
  <c r="L311" i="23" s="1"/>
  <c r="M311" i="23" s="1"/>
  <c r="I312" i="23"/>
  <c r="L312" i="23" s="1"/>
  <c r="M312" i="23" s="1"/>
  <c r="I313" i="23"/>
  <c r="L313" i="23" s="1"/>
  <c r="M313" i="23" s="1"/>
  <c r="I314" i="23"/>
  <c r="L314" i="23" s="1"/>
  <c r="M314" i="23" s="1"/>
  <c r="I315" i="23"/>
  <c r="L315" i="23" s="1"/>
  <c r="M315" i="23" s="1"/>
  <c r="I316" i="23"/>
  <c r="L316" i="23" s="1"/>
  <c r="M316" i="23" s="1"/>
  <c r="I317" i="23"/>
  <c r="L317" i="23" s="1"/>
  <c r="M317" i="23" s="1"/>
  <c r="I318" i="23"/>
  <c r="L318" i="23" s="1"/>
  <c r="M318" i="23" s="1"/>
  <c r="I319" i="23"/>
  <c r="L319" i="23" s="1"/>
  <c r="M319" i="23" s="1"/>
  <c r="I320" i="23"/>
  <c r="L320" i="23" s="1"/>
  <c r="M320" i="23" s="1"/>
  <c r="I321" i="23"/>
  <c r="L321" i="23" s="1"/>
  <c r="M321" i="23" s="1"/>
  <c r="I322" i="23"/>
  <c r="L322" i="23" s="1"/>
  <c r="M322" i="23" s="1"/>
  <c r="I323" i="23"/>
  <c r="L323" i="23" s="1"/>
  <c r="M323" i="23" s="1"/>
  <c r="I324" i="23"/>
  <c r="L324" i="23" s="1"/>
  <c r="M324" i="23" s="1"/>
  <c r="I325" i="23"/>
  <c r="L325" i="23" s="1"/>
  <c r="M325" i="23" s="1"/>
  <c r="I326" i="23"/>
  <c r="L326" i="23" s="1"/>
  <c r="M326" i="23" s="1"/>
  <c r="I327" i="23"/>
  <c r="L327" i="23" s="1"/>
  <c r="M327" i="23" s="1"/>
  <c r="I328" i="23"/>
  <c r="L328" i="23" s="1"/>
  <c r="M328" i="23" s="1"/>
  <c r="I329" i="23"/>
  <c r="L329" i="23" s="1"/>
  <c r="M329" i="23" s="1"/>
  <c r="I330" i="23"/>
  <c r="L330" i="23" s="1"/>
  <c r="M330" i="23" s="1"/>
  <c r="I331" i="23"/>
  <c r="L331" i="23" s="1"/>
  <c r="M331" i="23" s="1"/>
  <c r="I332" i="23"/>
  <c r="L332" i="23" s="1"/>
  <c r="M332" i="23" s="1"/>
  <c r="I333" i="23"/>
  <c r="L333" i="23" s="1"/>
  <c r="M333" i="23" s="1"/>
  <c r="I334" i="23"/>
  <c r="L334" i="23" s="1"/>
  <c r="M334" i="23" s="1"/>
  <c r="I335" i="23"/>
  <c r="L335" i="23" s="1"/>
  <c r="M335" i="23" s="1"/>
  <c r="I336" i="23"/>
  <c r="L336" i="23" s="1"/>
  <c r="M336" i="23" s="1"/>
  <c r="I337" i="23"/>
  <c r="L337" i="23" s="1"/>
  <c r="M337" i="23" s="1"/>
  <c r="I338" i="23"/>
  <c r="L338" i="23" s="1"/>
  <c r="M338" i="23" s="1"/>
  <c r="I339" i="23"/>
  <c r="L339" i="23" s="1"/>
  <c r="M339" i="23" s="1"/>
  <c r="I340" i="23"/>
  <c r="L340" i="23" s="1"/>
  <c r="M340" i="23" s="1"/>
  <c r="I341" i="23"/>
  <c r="L341" i="23" s="1"/>
  <c r="M341" i="23" s="1"/>
  <c r="I342" i="23"/>
  <c r="L342" i="23" s="1"/>
  <c r="M342" i="23" s="1"/>
  <c r="I343" i="23"/>
  <c r="L343" i="23" s="1"/>
  <c r="M343" i="23" s="1"/>
  <c r="I344" i="23"/>
  <c r="L344" i="23" s="1"/>
  <c r="M344" i="23" s="1"/>
  <c r="I345" i="23"/>
  <c r="L345" i="23" s="1"/>
  <c r="M345" i="23" s="1"/>
  <c r="I346" i="23"/>
  <c r="L346" i="23" s="1"/>
  <c r="M346" i="23" s="1"/>
  <c r="I347" i="23"/>
  <c r="L347" i="23" s="1"/>
  <c r="M347" i="23" s="1"/>
  <c r="I348" i="23"/>
  <c r="L348" i="23" s="1"/>
  <c r="M348" i="23" s="1"/>
  <c r="I349" i="23"/>
  <c r="L349" i="23" s="1"/>
  <c r="M349" i="23" s="1"/>
  <c r="I350" i="23"/>
  <c r="L350" i="23" s="1"/>
  <c r="M350" i="23" s="1"/>
  <c r="I351" i="23"/>
  <c r="L351" i="23" s="1"/>
  <c r="M351" i="23" s="1"/>
  <c r="I352" i="23"/>
  <c r="L352" i="23" s="1"/>
  <c r="M352" i="23" s="1"/>
  <c r="I353" i="23"/>
  <c r="L353" i="23" s="1"/>
  <c r="M353" i="23" s="1"/>
  <c r="I354" i="23"/>
  <c r="L354" i="23" s="1"/>
  <c r="M354" i="23" s="1"/>
  <c r="I355" i="23"/>
  <c r="L355" i="23" s="1"/>
  <c r="M355" i="23" s="1"/>
  <c r="I356" i="23"/>
  <c r="L356" i="23" s="1"/>
  <c r="M356" i="23" s="1"/>
  <c r="I357" i="23"/>
  <c r="L357" i="23" s="1"/>
  <c r="M357" i="23" s="1"/>
  <c r="I358" i="23"/>
  <c r="L358" i="23" s="1"/>
  <c r="M358" i="23" s="1"/>
  <c r="I359" i="23"/>
  <c r="L359" i="23" s="1"/>
  <c r="M359" i="23" s="1"/>
  <c r="I360" i="23"/>
  <c r="L360" i="23" s="1"/>
  <c r="M360" i="23" s="1"/>
  <c r="I361" i="23"/>
  <c r="L361" i="23" s="1"/>
  <c r="M361" i="23" s="1"/>
  <c r="I362" i="23"/>
  <c r="L362" i="23" s="1"/>
  <c r="M362" i="23" s="1"/>
  <c r="I363" i="23"/>
  <c r="L363" i="23" s="1"/>
  <c r="M363" i="23" s="1"/>
  <c r="I364" i="23"/>
  <c r="L364" i="23" s="1"/>
  <c r="M364" i="23" s="1"/>
  <c r="I365" i="23"/>
  <c r="L365" i="23" s="1"/>
  <c r="M365" i="23" s="1"/>
  <c r="I366" i="23"/>
  <c r="L366" i="23" s="1"/>
  <c r="M366" i="23" s="1"/>
  <c r="I367" i="23"/>
  <c r="L367" i="23" s="1"/>
  <c r="M367" i="23" s="1"/>
  <c r="I368" i="23"/>
  <c r="L368" i="23" s="1"/>
  <c r="M368" i="23" s="1"/>
  <c r="I369" i="23"/>
  <c r="L369" i="23" s="1"/>
  <c r="M369" i="23" s="1"/>
  <c r="I370" i="23"/>
  <c r="L370" i="23" s="1"/>
  <c r="M370" i="23" s="1"/>
  <c r="I371" i="23"/>
  <c r="L371" i="23" s="1"/>
  <c r="M371" i="23" s="1"/>
  <c r="I372" i="23"/>
  <c r="L372" i="23" s="1"/>
  <c r="M372" i="23" s="1"/>
  <c r="I373" i="23"/>
  <c r="L373" i="23" s="1"/>
  <c r="M373" i="23" s="1"/>
  <c r="I374" i="23"/>
  <c r="L374" i="23" s="1"/>
  <c r="M374" i="23" s="1"/>
  <c r="I375" i="23"/>
  <c r="L375" i="23" s="1"/>
  <c r="M375" i="23" s="1"/>
  <c r="I376" i="23"/>
  <c r="L376" i="23" s="1"/>
  <c r="M376" i="23" s="1"/>
  <c r="I377" i="23"/>
  <c r="L377" i="23" s="1"/>
  <c r="M377" i="23" s="1"/>
  <c r="I378" i="23"/>
  <c r="L378" i="23" s="1"/>
  <c r="M378" i="23" s="1"/>
  <c r="I379" i="23"/>
  <c r="L379" i="23" s="1"/>
  <c r="M379" i="23" s="1"/>
  <c r="I380" i="23"/>
  <c r="L380" i="23" s="1"/>
  <c r="M380" i="23" s="1"/>
  <c r="I381" i="23"/>
  <c r="L381" i="23" s="1"/>
  <c r="M381" i="23" s="1"/>
  <c r="I382" i="23"/>
  <c r="L382" i="23" s="1"/>
  <c r="M382" i="23" s="1"/>
  <c r="I383" i="23"/>
  <c r="L383" i="23" s="1"/>
  <c r="M383" i="23" s="1"/>
  <c r="I384" i="23"/>
  <c r="L384" i="23" s="1"/>
  <c r="M384" i="23" s="1"/>
  <c r="I385" i="23"/>
  <c r="L385" i="23" s="1"/>
  <c r="M385" i="23" s="1"/>
  <c r="I386" i="23"/>
  <c r="L386" i="23" s="1"/>
  <c r="M386" i="23" s="1"/>
  <c r="I387" i="23"/>
  <c r="L387" i="23" s="1"/>
  <c r="M387" i="23" s="1"/>
  <c r="I388" i="23"/>
  <c r="L388" i="23" s="1"/>
  <c r="M388" i="23" s="1"/>
  <c r="I389" i="23"/>
  <c r="L389" i="23" s="1"/>
  <c r="M389" i="23" s="1"/>
  <c r="I390" i="23"/>
  <c r="L390" i="23" s="1"/>
  <c r="M390" i="23" s="1"/>
  <c r="I391" i="23"/>
  <c r="L391" i="23" s="1"/>
  <c r="M391" i="23" s="1"/>
  <c r="I392" i="23"/>
  <c r="L392" i="23" s="1"/>
  <c r="M392" i="23" s="1"/>
  <c r="I393" i="23"/>
  <c r="L393" i="23" s="1"/>
  <c r="M393" i="23" s="1"/>
  <c r="I394" i="23"/>
  <c r="L394" i="23" s="1"/>
  <c r="M394" i="23" s="1"/>
  <c r="I395" i="23"/>
  <c r="L395" i="23" s="1"/>
  <c r="M395" i="23" s="1"/>
  <c r="I396" i="23"/>
  <c r="L396" i="23" s="1"/>
  <c r="M396" i="23" s="1"/>
  <c r="I397" i="23"/>
  <c r="L397" i="23" s="1"/>
  <c r="M397" i="23" s="1"/>
  <c r="I398" i="23"/>
  <c r="L398" i="23" s="1"/>
  <c r="M398" i="23" s="1"/>
  <c r="I399" i="23"/>
  <c r="L399" i="23" s="1"/>
  <c r="M399" i="23" s="1"/>
  <c r="I400" i="23"/>
  <c r="L400" i="23" s="1"/>
  <c r="M400" i="23" s="1"/>
  <c r="I401" i="23"/>
  <c r="L401" i="23" s="1"/>
  <c r="M401" i="23" s="1"/>
  <c r="I402" i="23"/>
  <c r="L402" i="23" s="1"/>
  <c r="M402" i="23" s="1"/>
  <c r="I403" i="23"/>
  <c r="L403" i="23" s="1"/>
  <c r="M403" i="23" s="1"/>
  <c r="I404" i="23"/>
  <c r="L404" i="23" s="1"/>
  <c r="M404" i="23" s="1"/>
  <c r="I405" i="23"/>
  <c r="L405" i="23" s="1"/>
  <c r="M405" i="23" s="1"/>
  <c r="I406" i="23"/>
  <c r="L406" i="23" s="1"/>
  <c r="M406" i="23" s="1"/>
  <c r="I407" i="23"/>
  <c r="L407" i="23" s="1"/>
  <c r="M407" i="23" s="1"/>
  <c r="I408" i="23"/>
  <c r="L408" i="23" s="1"/>
  <c r="M408" i="23" s="1"/>
  <c r="I409" i="23"/>
  <c r="L409" i="23" s="1"/>
  <c r="M409" i="23" s="1"/>
  <c r="I410" i="23"/>
  <c r="L410" i="23" s="1"/>
  <c r="M410" i="23" s="1"/>
  <c r="I411" i="23"/>
  <c r="L411" i="23" s="1"/>
  <c r="M411" i="23" s="1"/>
  <c r="I412" i="23"/>
  <c r="L412" i="23" s="1"/>
  <c r="M412" i="23" s="1"/>
  <c r="I413" i="23"/>
  <c r="L413" i="23" s="1"/>
  <c r="M413" i="23" s="1"/>
  <c r="I414" i="23"/>
  <c r="L414" i="23" s="1"/>
  <c r="M414" i="23" s="1"/>
  <c r="I415" i="23"/>
  <c r="L415" i="23" s="1"/>
  <c r="M415" i="23" s="1"/>
  <c r="I416" i="23"/>
  <c r="L416" i="23" s="1"/>
  <c r="M416" i="23" s="1"/>
  <c r="I417" i="23"/>
  <c r="L417" i="23" s="1"/>
  <c r="M417" i="23" s="1"/>
  <c r="I418" i="23"/>
  <c r="L418" i="23" s="1"/>
  <c r="M418" i="23" s="1"/>
  <c r="I419" i="23"/>
  <c r="L419" i="23" s="1"/>
  <c r="M419" i="23" s="1"/>
  <c r="I420" i="23"/>
  <c r="L420" i="23" s="1"/>
  <c r="M420" i="23" s="1"/>
  <c r="I421" i="23"/>
  <c r="L421" i="23" s="1"/>
  <c r="M421" i="23" s="1"/>
  <c r="I422" i="23"/>
  <c r="L422" i="23" s="1"/>
  <c r="M422" i="23" s="1"/>
  <c r="I423" i="23"/>
  <c r="L423" i="23" s="1"/>
  <c r="M423" i="23" s="1"/>
  <c r="I424" i="23"/>
  <c r="L424" i="23" s="1"/>
  <c r="M424" i="23" s="1"/>
  <c r="I425" i="23"/>
  <c r="L425" i="23" s="1"/>
  <c r="M425" i="23" s="1"/>
  <c r="I426" i="23"/>
  <c r="L426" i="23" s="1"/>
  <c r="M426" i="23" s="1"/>
  <c r="I427" i="23"/>
  <c r="L427" i="23" s="1"/>
  <c r="M427" i="23" s="1"/>
  <c r="I428" i="23"/>
  <c r="L428" i="23" s="1"/>
  <c r="M428" i="23" s="1"/>
  <c r="I429" i="23"/>
  <c r="L429" i="23" s="1"/>
  <c r="M429" i="23" s="1"/>
  <c r="I430" i="23"/>
  <c r="L430" i="23" s="1"/>
  <c r="M430" i="23" s="1"/>
  <c r="I431" i="23"/>
  <c r="L431" i="23" s="1"/>
  <c r="M431" i="23" s="1"/>
  <c r="I432" i="23"/>
  <c r="L432" i="23" s="1"/>
  <c r="M432" i="23" s="1"/>
  <c r="I433" i="23"/>
  <c r="L433" i="23" s="1"/>
  <c r="M433" i="23" s="1"/>
  <c r="I434" i="23"/>
  <c r="L434" i="23" s="1"/>
  <c r="M434" i="23" s="1"/>
  <c r="I435" i="23"/>
  <c r="L435" i="23" s="1"/>
  <c r="M435" i="23" s="1"/>
  <c r="I436" i="23"/>
  <c r="L436" i="23" s="1"/>
  <c r="M436" i="23" s="1"/>
  <c r="I437" i="23"/>
  <c r="L437" i="23" s="1"/>
  <c r="M437" i="23" s="1"/>
  <c r="I438" i="23"/>
  <c r="L438" i="23" s="1"/>
  <c r="M438" i="23" s="1"/>
  <c r="I439" i="23"/>
  <c r="L439" i="23" s="1"/>
  <c r="M439" i="23" s="1"/>
  <c r="I440" i="23"/>
  <c r="L440" i="23" s="1"/>
  <c r="M440" i="23" s="1"/>
  <c r="I441" i="23"/>
  <c r="L441" i="23" s="1"/>
  <c r="M441" i="23" s="1"/>
  <c r="I442" i="23"/>
  <c r="L442" i="23" s="1"/>
  <c r="M442" i="23" s="1"/>
  <c r="I443" i="23"/>
  <c r="L443" i="23" s="1"/>
  <c r="M443" i="23" s="1"/>
  <c r="I444" i="23"/>
  <c r="L444" i="23" s="1"/>
  <c r="M444" i="23" s="1"/>
  <c r="I445" i="23"/>
  <c r="L445" i="23" s="1"/>
  <c r="M445" i="23" s="1"/>
  <c r="I446" i="23"/>
  <c r="L446" i="23" s="1"/>
  <c r="M446" i="23" s="1"/>
  <c r="I447" i="23"/>
  <c r="L447" i="23" s="1"/>
  <c r="M447" i="23" s="1"/>
  <c r="I448" i="23"/>
  <c r="L448" i="23" s="1"/>
  <c r="M448" i="23" s="1"/>
  <c r="I449" i="23"/>
  <c r="L449" i="23" s="1"/>
  <c r="M449" i="23" s="1"/>
  <c r="I450" i="23"/>
  <c r="L450" i="23" s="1"/>
  <c r="M450" i="23" s="1"/>
  <c r="I451" i="23"/>
  <c r="L451" i="23" s="1"/>
  <c r="M451" i="23" s="1"/>
  <c r="I452" i="23"/>
  <c r="L452" i="23" s="1"/>
  <c r="M452" i="23" s="1"/>
  <c r="I453" i="23"/>
  <c r="L453" i="23" s="1"/>
  <c r="M453" i="23" s="1"/>
  <c r="I454" i="23"/>
  <c r="L454" i="23" s="1"/>
  <c r="M454" i="23" s="1"/>
  <c r="I455" i="23"/>
  <c r="L455" i="23" s="1"/>
  <c r="M455" i="23" s="1"/>
  <c r="I456" i="23"/>
  <c r="L456" i="23" s="1"/>
  <c r="M456" i="23" s="1"/>
  <c r="I457" i="23"/>
  <c r="L457" i="23" s="1"/>
  <c r="M457" i="23" s="1"/>
  <c r="I458" i="23"/>
  <c r="L458" i="23" s="1"/>
  <c r="M458" i="23" s="1"/>
  <c r="I459" i="23"/>
  <c r="L459" i="23" s="1"/>
  <c r="M459" i="23" s="1"/>
  <c r="I460" i="23"/>
  <c r="L460" i="23" s="1"/>
  <c r="M460" i="23" s="1"/>
  <c r="I461" i="23"/>
  <c r="L461" i="23" s="1"/>
  <c r="M461" i="23" s="1"/>
  <c r="I462" i="23"/>
  <c r="L462" i="23" s="1"/>
  <c r="M462" i="23" s="1"/>
  <c r="I463" i="23"/>
  <c r="L463" i="23" s="1"/>
  <c r="M463" i="23" s="1"/>
  <c r="I464" i="23"/>
  <c r="L464" i="23" s="1"/>
  <c r="M464" i="23" s="1"/>
  <c r="I465" i="23"/>
  <c r="L465" i="23" s="1"/>
  <c r="M465" i="23" s="1"/>
  <c r="I466" i="23"/>
  <c r="L466" i="23" s="1"/>
  <c r="M466" i="23" s="1"/>
  <c r="I467" i="23"/>
  <c r="L467" i="23" s="1"/>
  <c r="M467" i="23" s="1"/>
  <c r="I468" i="23"/>
  <c r="L468" i="23" s="1"/>
  <c r="M468" i="23" s="1"/>
  <c r="I469" i="23"/>
  <c r="L469" i="23" s="1"/>
  <c r="M469" i="23" s="1"/>
  <c r="I470" i="23"/>
  <c r="L470" i="23" s="1"/>
  <c r="M470" i="23" s="1"/>
  <c r="I471" i="23"/>
  <c r="L471" i="23" s="1"/>
  <c r="M471" i="23" s="1"/>
  <c r="I472" i="23"/>
  <c r="L472" i="23" s="1"/>
  <c r="M472" i="23" s="1"/>
  <c r="I473" i="23"/>
  <c r="L473" i="23" s="1"/>
  <c r="M473" i="23" s="1"/>
  <c r="I474" i="23"/>
  <c r="L474" i="23" s="1"/>
  <c r="M474" i="23" s="1"/>
  <c r="I475" i="23"/>
  <c r="L475" i="23" s="1"/>
  <c r="M475" i="23" s="1"/>
  <c r="I476" i="23"/>
  <c r="L476" i="23" s="1"/>
  <c r="M476" i="23" s="1"/>
  <c r="I477" i="23"/>
  <c r="L477" i="23" s="1"/>
  <c r="M477" i="23" s="1"/>
  <c r="I478" i="23"/>
  <c r="L478" i="23" s="1"/>
  <c r="M478" i="23" s="1"/>
  <c r="I479" i="23"/>
  <c r="L479" i="23" s="1"/>
  <c r="M479" i="23" s="1"/>
  <c r="I480" i="23"/>
  <c r="L480" i="23" s="1"/>
  <c r="M480" i="23" s="1"/>
  <c r="I481" i="23"/>
  <c r="L481" i="23" s="1"/>
  <c r="M481" i="23" s="1"/>
  <c r="I482" i="23"/>
  <c r="L482" i="23" s="1"/>
  <c r="M482" i="23" s="1"/>
  <c r="I483" i="23"/>
  <c r="L483" i="23" s="1"/>
  <c r="M483" i="23" s="1"/>
  <c r="I484" i="23"/>
  <c r="L484" i="23" s="1"/>
  <c r="M484" i="23" s="1"/>
  <c r="I485" i="23"/>
  <c r="L485" i="23" s="1"/>
  <c r="M485" i="23" s="1"/>
  <c r="I486" i="23"/>
  <c r="L486" i="23" s="1"/>
  <c r="M486" i="23" s="1"/>
  <c r="I487" i="23"/>
  <c r="L487" i="23" s="1"/>
  <c r="M487" i="23" s="1"/>
  <c r="I488" i="23"/>
  <c r="L488" i="23" s="1"/>
  <c r="M488" i="23" s="1"/>
  <c r="I489" i="23"/>
  <c r="L489" i="23" s="1"/>
  <c r="M489" i="23" s="1"/>
  <c r="I490" i="23"/>
  <c r="L490" i="23" s="1"/>
  <c r="M490" i="23" s="1"/>
  <c r="I491" i="23"/>
  <c r="L491" i="23" s="1"/>
  <c r="M491" i="23" s="1"/>
  <c r="I492" i="23"/>
  <c r="L492" i="23" s="1"/>
  <c r="M492" i="23" s="1"/>
  <c r="I493" i="23"/>
  <c r="L493" i="23" s="1"/>
  <c r="M493" i="23" s="1"/>
  <c r="I494" i="23"/>
  <c r="L494" i="23" s="1"/>
  <c r="M494" i="23" s="1"/>
  <c r="I495" i="23"/>
  <c r="L495" i="23" s="1"/>
  <c r="M495" i="23" s="1"/>
  <c r="I496" i="23"/>
  <c r="L496" i="23" s="1"/>
  <c r="M496" i="23" s="1"/>
  <c r="I497" i="23"/>
  <c r="L497" i="23" s="1"/>
  <c r="M497" i="23" s="1"/>
  <c r="I498" i="23"/>
  <c r="L498" i="23" s="1"/>
  <c r="M498" i="23" s="1"/>
  <c r="I499" i="23"/>
  <c r="L499" i="23" s="1"/>
  <c r="M499" i="23" s="1"/>
  <c r="I500" i="23"/>
  <c r="L500" i="23" s="1"/>
  <c r="M500" i="23" s="1"/>
  <c r="I501" i="23"/>
  <c r="L501" i="23" s="1"/>
  <c r="M501" i="23" s="1"/>
  <c r="I502" i="23"/>
  <c r="L502" i="23" s="1"/>
  <c r="M502" i="23" s="1"/>
  <c r="I503" i="23"/>
  <c r="L503" i="23" s="1"/>
  <c r="M503" i="23" s="1"/>
  <c r="I504" i="23"/>
  <c r="L504" i="23" s="1"/>
  <c r="M504" i="23" s="1"/>
  <c r="I505" i="23"/>
  <c r="L505" i="23" s="1"/>
  <c r="M505" i="23" s="1"/>
  <c r="I506" i="23"/>
  <c r="L506" i="23" s="1"/>
  <c r="M506" i="23" s="1"/>
  <c r="I507" i="23"/>
  <c r="L507" i="23" s="1"/>
  <c r="M507" i="23" s="1"/>
  <c r="I508" i="23"/>
  <c r="L508" i="23" s="1"/>
  <c r="M508" i="23" s="1"/>
  <c r="I509" i="23"/>
  <c r="L509" i="23" s="1"/>
  <c r="M509" i="23" s="1"/>
  <c r="I510" i="23"/>
  <c r="L510" i="23" s="1"/>
  <c r="M510" i="23" s="1"/>
  <c r="I511" i="23"/>
  <c r="L511" i="23" s="1"/>
  <c r="M511" i="23" s="1"/>
  <c r="I512" i="23"/>
  <c r="L512" i="23" s="1"/>
  <c r="M512" i="23" s="1"/>
  <c r="I513" i="23"/>
  <c r="L513" i="23" s="1"/>
  <c r="M513" i="23" s="1"/>
  <c r="I514" i="23"/>
  <c r="L514" i="23" s="1"/>
  <c r="M514" i="23" s="1"/>
  <c r="I515" i="23"/>
  <c r="L515" i="23" s="1"/>
  <c r="M515" i="23" s="1"/>
  <c r="I516" i="23"/>
  <c r="L516" i="23" s="1"/>
  <c r="M516" i="23" s="1"/>
  <c r="I517" i="23"/>
  <c r="L517" i="23" s="1"/>
  <c r="M517" i="23" s="1"/>
  <c r="I518" i="23"/>
  <c r="L518" i="23" s="1"/>
  <c r="M518" i="23" s="1"/>
  <c r="I519" i="23"/>
  <c r="L519" i="23" s="1"/>
  <c r="M519" i="23" s="1"/>
  <c r="I520" i="23"/>
  <c r="L520" i="23" s="1"/>
  <c r="M520" i="23" s="1"/>
  <c r="I521" i="23"/>
  <c r="L521" i="23" s="1"/>
  <c r="M521" i="23" s="1"/>
  <c r="I522" i="23"/>
  <c r="L522" i="23" s="1"/>
  <c r="M522" i="23" s="1"/>
  <c r="I523" i="23"/>
  <c r="L523" i="23" s="1"/>
  <c r="M523" i="23" s="1"/>
  <c r="I524" i="23"/>
  <c r="L524" i="23" s="1"/>
  <c r="M524" i="23" s="1"/>
  <c r="I525" i="23"/>
  <c r="L525" i="23" s="1"/>
  <c r="M525" i="23" s="1"/>
  <c r="I526" i="23"/>
  <c r="L526" i="23" s="1"/>
  <c r="M526" i="23" s="1"/>
  <c r="I527" i="23"/>
  <c r="L527" i="23" s="1"/>
  <c r="M527" i="23" s="1"/>
  <c r="I528" i="23"/>
  <c r="L528" i="23" s="1"/>
  <c r="M528" i="23" s="1"/>
  <c r="I529" i="23"/>
  <c r="L529" i="23" s="1"/>
  <c r="M529" i="23" s="1"/>
  <c r="I530" i="23"/>
  <c r="L530" i="23" s="1"/>
  <c r="M530" i="23" s="1"/>
  <c r="I531" i="23"/>
  <c r="L531" i="23" s="1"/>
  <c r="M531" i="23" s="1"/>
  <c r="I532" i="23"/>
  <c r="L532" i="23" s="1"/>
  <c r="M532" i="23" s="1"/>
  <c r="I533" i="23"/>
  <c r="L533" i="23" s="1"/>
  <c r="M533" i="23" s="1"/>
  <c r="I534" i="23"/>
  <c r="L534" i="23" s="1"/>
  <c r="M534" i="23" s="1"/>
  <c r="I535" i="23"/>
  <c r="L535" i="23" s="1"/>
  <c r="M535" i="23" s="1"/>
  <c r="I536" i="23"/>
  <c r="L536" i="23" s="1"/>
  <c r="M536" i="23" s="1"/>
  <c r="I537" i="23"/>
  <c r="L537" i="23" s="1"/>
  <c r="M537" i="23" s="1"/>
  <c r="I538" i="23"/>
  <c r="L538" i="23" s="1"/>
  <c r="M538" i="23" s="1"/>
  <c r="I539" i="23"/>
  <c r="L539" i="23" s="1"/>
  <c r="M539" i="23" s="1"/>
  <c r="I540" i="23"/>
  <c r="L540" i="23" s="1"/>
  <c r="M540" i="23" s="1"/>
  <c r="I541" i="23"/>
  <c r="L541" i="23" s="1"/>
  <c r="M541" i="23" s="1"/>
  <c r="I542" i="23"/>
  <c r="L542" i="23" s="1"/>
  <c r="M542" i="23" s="1"/>
  <c r="I543" i="23"/>
  <c r="L543" i="23" s="1"/>
  <c r="M543" i="23" s="1"/>
  <c r="I544" i="23"/>
  <c r="L544" i="23" s="1"/>
  <c r="M544" i="23" s="1"/>
  <c r="I545" i="23"/>
  <c r="L545" i="23" s="1"/>
  <c r="M545" i="23" s="1"/>
  <c r="I546" i="23"/>
  <c r="L546" i="23" s="1"/>
  <c r="M546" i="23" s="1"/>
  <c r="I547" i="23"/>
  <c r="L547" i="23" s="1"/>
  <c r="M547" i="23" s="1"/>
  <c r="I548" i="23"/>
  <c r="L548" i="23" s="1"/>
  <c r="M548" i="23" s="1"/>
  <c r="I549" i="23"/>
  <c r="L549" i="23" s="1"/>
  <c r="M549" i="23" s="1"/>
  <c r="I550" i="23"/>
  <c r="L550" i="23" s="1"/>
  <c r="M550" i="23" s="1"/>
  <c r="I551" i="23"/>
  <c r="L551" i="23" s="1"/>
  <c r="M551" i="23" s="1"/>
  <c r="I552" i="23"/>
  <c r="L552" i="23" s="1"/>
  <c r="M552" i="23" s="1"/>
  <c r="I553" i="23"/>
  <c r="L553" i="23" s="1"/>
  <c r="M553" i="23" s="1"/>
  <c r="I554" i="23"/>
  <c r="L554" i="23" s="1"/>
  <c r="M554" i="23" s="1"/>
  <c r="I555" i="23"/>
  <c r="L555" i="23" s="1"/>
  <c r="M555" i="23" s="1"/>
  <c r="I556" i="23"/>
  <c r="L556" i="23" s="1"/>
  <c r="M556" i="23" s="1"/>
  <c r="I557" i="23"/>
  <c r="L557" i="23" s="1"/>
  <c r="M557" i="23" s="1"/>
  <c r="I558" i="23"/>
  <c r="L558" i="23" s="1"/>
  <c r="M558" i="23" s="1"/>
  <c r="I559" i="23"/>
  <c r="L559" i="23" s="1"/>
  <c r="M559" i="23" s="1"/>
  <c r="I560" i="23"/>
  <c r="L560" i="23" s="1"/>
  <c r="M560" i="23" s="1"/>
  <c r="I561" i="23"/>
  <c r="L561" i="23" s="1"/>
  <c r="M561" i="23" s="1"/>
  <c r="I562" i="23"/>
  <c r="L562" i="23" s="1"/>
  <c r="M562" i="23" s="1"/>
  <c r="I563" i="23"/>
  <c r="L563" i="23" s="1"/>
  <c r="M563" i="23" s="1"/>
  <c r="I564" i="23"/>
  <c r="L564" i="23" s="1"/>
  <c r="M564" i="23" s="1"/>
  <c r="I565" i="23"/>
  <c r="L565" i="23" s="1"/>
  <c r="M565" i="23" s="1"/>
  <c r="I566" i="23"/>
  <c r="L566" i="23" s="1"/>
  <c r="M566" i="23" s="1"/>
  <c r="I567" i="23"/>
  <c r="L567" i="23" s="1"/>
  <c r="M567" i="23" s="1"/>
  <c r="I568" i="23"/>
  <c r="L568" i="23" s="1"/>
  <c r="M568" i="23" s="1"/>
  <c r="I569" i="23"/>
  <c r="L569" i="23" s="1"/>
  <c r="M569" i="23" s="1"/>
  <c r="I570" i="23"/>
  <c r="L570" i="23" s="1"/>
  <c r="M570" i="23" s="1"/>
  <c r="I571" i="23"/>
  <c r="L571" i="23" s="1"/>
  <c r="M571" i="23" s="1"/>
  <c r="I572" i="23"/>
  <c r="L572" i="23" s="1"/>
  <c r="M572" i="23" s="1"/>
  <c r="I573" i="23"/>
  <c r="L573" i="23" s="1"/>
  <c r="M573" i="23" s="1"/>
  <c r="I574" i="23"/>
  <c r="L574" i="23" s="1"/>
  <c r="M574" i="23" s="1"/>
  <c r="I575" i="23"/>
  <c r="L575" i="23" s="1"/>
  <c r="M575" i="23" s="1"/>
  <c r="I576" i="23"/>
  <c r="L576" i="23" s="1"/>
  <c r="M576" i="23" s="1"/>
  <c r="I577" i="23"/>
  <c r="L577" i="23" s="1"/>
  <c r="M577" i="23" s="1"/>
  <c r="I578" i="23"/>
  <c r="L578" i="23" s="1"/>
  <c r="M578" i="23" s="1"/>
  <c r="I579" i="23"/>
  <c r="L579" i="23" s="1"/>
  <c r="M579" i="23" s="1"/>
  <c r="I580" i="23"/>
  <c r="L580" i="23" s="1"/>
  <c r="M580" i="23" s="1"/>
  <c r="I581" i="23"/>
  <c r="L581" i="23" s="1"/>
  <c r="M581" i="23" s="1"/>
  <c r="I582" i="23"/>
  <c r="L582" i="23" s="1"/>
  <c r="M582" i="23" s="1"/>
  <c r="I583" i="23"/>
  <c r="L583" i="23" s="1"/>
  <c r="M583" i="23" s="1"/>
  <c r="I584" i="23"/>
  <c r="L584" i="23" s="1"/>
  <c r="M584" i="23" s="1"/>
  <c r="I585" i="23"/>
  <c r="L585" i="23" s="1"/>
  <c r="M585" i="23" s="1"/>
  <c r="I586" i="23"/>
  <c r="L586" i="23" s="1"/>
  <c r="M586" i="23" s="1"/>
  <c r="I587" i="23"/>
  <c r="L587" i="23" s="1"/>
  <c r="M587" i="23" s="1"/>
  <c r="I588" i="23"/>
  <c r="L588" i="23" s="1"/>
  <c r="M588" i="23" s="1"/>
  <c r="I589" i="23"/>
  <c r="L589" i="23" s="1"/>
  <c r="M589" i="23" s="1"/>
  <c r="I590" i="23"/>
  <c r="L590" i="23" s="1"/>
  <c r="M590" i="23" s="1"/>
  <c r="I591" i="23"/>
  <c r="L591" i="23" s="1"/>
  <c r="M591" i="23" s="1"/>
  <c r="I592" i="23"/>
  <c r="L592" i="23" s="1"/>
  <c r="M592" i="23" s="1"/>
  <c r="I593" i="23"/>
  <c r="L593" i="23" s="1"/>
  <c r="M593" i="23" s="1"/>
  <c r="I594" i="23"/>
  <c r="L594" i="23" s="1"/>
  <c r="M594" i="23" s="1"/>
  <c r="I595" i="23"/>
  <c r="L595" i="23" s="1"/>
  <c r="M595" i="23" s="1"/>
  <c r="I596" i="23"/>
  <c r="L596" i="23" s="1"/>
  <c r="M596" i="23" s="1"/>
  <c r="I597" i="23"/>
  <c r="L597" i="23" s="1"/>
  <c r="M597" i="23" s="1"/>
  <c r="I598" i="23"/>
  <c r="L598" i="23" s="1"/>
  <c r="M598" i="23" s="1"/>
  <c r="I599" i="23"/>
  <c r="L599" i="23" s="1"/>
  <c r="M599" i="23" s="1"/>
  <c r="I600" i="23"/>
  <c r="L600" i="23" s="1"/>
  <c r="M600" i="23" s="1"/>
  <c r="I601" i="23"/>
  <c r="L601" i="23" s="1"/>
  <c r="M601" i="23" s="1"/>
  <c r="I602" i="23"/>
  <c r="L602" i="23" s="1"/>
  <c r="M602" i="23" s="1"/>
  <c r="I603" i="23"/>
  <c r="L603" i="23" s="1"/>
  <c r="M603" i="23" s="1"/>
  <c r="I604" i="23"/>
  <c r="L604" i="23" s="1"/>
  <c r="M604" i="23" s="1"/>
  <c r="I605" i="23"/>
  <c r="L605" i="23" s="1"/>
  <c r="M605" i="23" s="1"/>
  <c r="I606" i="23"/>
  <c r="L606" i="23" s="1"/>
  <c r="M606" i="23" s="1"/>
  <c r="I607" i="23"/>
  <c r="L607" i="23" s="1"/>
  <c r="M607" i="23" s="1"/>
  <c r="I608" i="23"/>
  <c r="L608" i="23" s="1"/>
  <c r="M608" i="23" s="1"/>
  <c r="I609" i="23"/>
  <c r="L609" i="23" s="1"/>
  <c r="M609" i="23" s="1"/>
  <c r="I610" i="23"/>
  <c r="L610" i="23" s="1"/>
  <c r="M610" i="23" s="1"/>
  <c r="I611" i="23"/>
  <c r="L611" i="23" s="1"/>
  <c r="M611" i="23" s="1"/>
  <c r="I612" i="23"/>
  <c r="L612" i="23" s="1"/>
  <c r="M612" i="23" s="1"/>
  <c r="I613" i="23"/>
  <c r="L613" i="23" s="1"/>
  <c r="M613" i="23" s="1"/>
  <c r="I614" i="23"/>
  <c r="L614" i="23" s="1"/>
  <c r="M614" i="23" s="1"/>
  <c r="I615" i="23"/>
  <c r="L615" i="23" s="1"/>
  <c r="M615" i="23" s="1"/>
  <c r="I616" i="23"/>
  <c r="L616" i="23" s="1"/>
  <c r="M616" i="23" s="1"/>
  <c r="I617" i="23"/>
  <c r="L617" i="23" s="1"/>
  <c r="M617" i="23" s="1"/>
  <c r="I618" i="23"/>
  <c r="L618" i="23" s="1"/>
  <c r="M618" i="23" s="1"/>
  <c r="I619" i="23"/>
  <c r="L619" i="23" s="1"/>
  <c r="M619" i="23" s="1"/>
  <c r="I620" i="23"/>
  <c r="L620" i="23" s="1"/>
  <c r="M620" i="23" s="1"/>
  <c r="I621" i="23"/>
  <c r="L621" i="23" s="1"/>
  <c r="M621" i="23" s="1"/>
  <c r="I622" i="23"/>
  <c r="L622" i="23" s="1"/>
  <c r="M622" i="23" s="1"/>
  <c r="I623" i="23"/>
  <c r="L623" i="23" s="1"/>
  <c r="M623" i="23" s="1"/>
  <c r="I2" i="23"/>
  <c r="L2" i="23" s="1"/>
  <c r="M2" i="23" s="1"/>
  <c r="H3" i="23"/>
  <c r="H4" i="23"/>
  <c r="H5" i="23"/>
  <c r="H6" i="23"/>
  <c r="H7" i="23"/>
  <c r="H8" i="23"/>
  <c r="H9" i="23"/>
  <c r="H10" i="23"/>
  <c r="H11" i="23"/>
  <c r="H12" i="23"/>
  <c r="H13" i="23"/>
  <c r="H14" i="23"/>
  <c r="H15" i="23"/>
  <c r="H16" i="23"/>
  <c r="H17" i="23"/>
  <c r="H18" i="23"/>
  <c r="H19" i="23"/>
  <c r="H20" i="23"/>
  <c r="H21" i="23"/>
  <c r="H22" i="23"/>
  <c r="H23" i="23"/>
  <c r="H24" i="23"/>
  <c r="H25" i="23"/>
  <c r="H26" i="23"/>
  <c r="H27" i="23"/>
  <c r="H28" i="23"/>
  <c r="H29" i="23"/>
  <c r="H30" i="23"/>
  <c r="H31" i="23"/>
  <c r="H32" i="23"/>
  <c r="H33" i="23"/>
  <c r="H34" i="23"/>
  <c r="H35" i="23"/>
  <c r="H36" i="23"/>
  <c r="H37" i="23"/>
  <c r="H38" i="23"/>
  <c r="H39" i="23"/>
  <c r="H40" i="23"/>
  <c r="H41" i="23"/>
  <c r="H42" i="23"/>
  <c r="H43" i="23"/>
  <c r="H44" i="23"/>
  <c r="H45" i="23"/>
  <c r="H46" i="23"/>
  <c r="H47" i="23"/>
  <c r="H48" i="23"/>
  <c r="H49" i="23"/>
  <c r="H50" i="23"/>
  <c r="H51" i="23"/>
  <c r="H52" i="23"/>
  <c r="H53" i="23"/>
  <c r="H54" i="23"/>
  <c r="H55" i="23"/>
  <c r="H56" i="23"/>
  <c r="H57" i="23"/>
  <c r="H58" i="23"/>
  <c r="H59" i="23"/>
  <c r="H60" i="23"/>
  <c r="H61" i="23"/>
  <c r="H62" i="23"/>
  <c r="H63" i="23"/>
  <c r="H64" i="23"/>
  <c r="H65" i="23"/>
  <c r="H66" i="23"/>
  <c r="H67" i="23"/>
  <c r="H68" i="23"/>
  <c r="H69" i="23"/>
  <c r="H70" i="23"/>
  <c r="H71" i="23"/>
  <c r="H72" i="23"/>
  <c r="H73" i="23"/>
  <c r="H74" i="23"/>
  <c r="H75" i="23"/>
  <c r="H76" i="23"/>
  <c r="H77" i="23"/>
  <c r="H78" i="23"/>
  <c r="H79" i="23"/>
  <c r="H80" i="23"/>
  <c r="H81" i="23"/>
  <c r="H82" i="23"/>
  <c r="H83" i="23"/>
  <c r="H84" i="23"/>
  <c r="H85" i="23"/>
  <c r="H86" i="23"/>
  <c r="H87" i="23"/>
  <c r="H88" i="23"/>
  <c r="H89" i="23"/>
  <c r="H90" i="23"/>
  <c r="H91" i="23"/>
  <c r="H92" i="23"/>
  <c r="H93" i="23"/>
  <c r="H94" i="23"/>
  <c r="H95" i="23"/>
  <c r="H96" i="23"/>
  <c r="H97" i="23"/>
  <c r="H98" i="23"/>
  <c r="H99" i="23"/>
  <c r="H100" i="23"/>
  <c r="H101" i="23"/>
  <c r="H102" i="23"/>
  <c r="H103" i="23"/>
  <c r="H104" i="23"/>
  <c r="H105" i="23"/>
  <c r="H106" i="23"/>
  <c r="H107" i="23"/>
  <c r="H108" i="23"/>
  <c r="H109" i="23"/>
  <c r="H110" i="23"/>
  <c r="H111" i="23"/>
  <c r="H112" i="23"/>
  <c r="H113" i="23"/>
  <c r="H114" i="23"/>
  <c r="H115" i="23"/>
  <c r="H116" i="23"/>
  <c r="H117" i="23"/>
  <c r="H118" i="23"/>
  <c r="H119" i="23"/>
  <c r="H120" i="23"/>
  <c r="H121" i="23"/>
  <c r="H122" i="23"/>
  <c r="H123" i="23"/>
  <c r="H124" i="23"/>
  <c r="H125" i="23"/>
  <c r="H126" i="23"/>
  <c r="H127" i="23"/>
  <c r="H128" i="23"/>
  <c r="H129" i="23"/>
  <c r="H130" i="23"/>
  <c r="H131" i="23"/>
  <c r="H132" i="23"/>
  <c r="H133" i="23"/>
  <c r="H134" i="23"/>
  <c r="H135" i="23"/>
  <c r="H136" i="23"/>
  <c r="H137" i="23"/>
  <c r="H138" i="23"/>
  <c r="H139" i="23"/>
  <c r="H140" i="23"/>
  <c r="H141" i="23"/>
  <c r="H142" i="23"/>
  <c r="H143" i="23"/>
  <c r="H144" i="23"/>
  <c r="H145" i="23"/>
  <c r="H146" i="23"/>
  <c r="H147" i="23"/>
  <c r="H148" i="23"/>
  <c r="H149" i="23"/>
  <c r="H150" i="23"/>
  <c r="H151" i="23"/>
  <c r="H152" i="23"/>
  <c r="H153" i="23"/>
  <c r="H154" i="23"/>
  <c r="H155" i="23"/>
  <c r="H156" i="23"/>
  <c r="H157" i="23"/>
  <c r="H158" i="23"/>
  <c r="H159" i="23"/>
  <c r="H160" i="23"/>
  <c r="H161" i="23"/>
  <c r="H162" i="23"/>
  <c r="H163" i="23"/>
  <c r="H164" i="23"/>
  <c r="H165" i="23"/>
  <c r="H166" i="23"/>
  <c r="H167" i="23"/>
  <c r="H168" i="23"/>
  <c r="H169" i="23"/>
  <c r="H170" i="23"/>
  <c r="H171" i="23"/>
  <c r="H172" i="23"/>
  <c r="H173" i="23"/>
  <c r="H174" i="23"/>
  <c r="H175" i="23"/>
  <c r="H176" i="23"/>
  <c r="H177" i="23"/>
  <c r="H178" i="23"/>
  <c r="H179" i="23"/>
  <c r="H180" i="23"/>
  <c r="H181" i="23"/>
  <c r="H182" i="23"/>
  <c r="H183" i="23"/>
  <c r="H184" i="23"/>
  <c r="H185" i="23"/>
  <c r="H186" i="23"/>
  <c r="H187" i="23"/>
  <c r="H188" i="23"/>
  <c r="H189" i="23"/>
  <c r="H190" i="23"/>
  <c r="H191" i="23"/>
  <c r="H192" i="23"/>
  <c r="H193" i="23"/>
  <c r="H194" i="23"/>
  <c r="H195" i="23"/>
  <c r="H196" i="23"/>
  <c r="H197" i="23"/>
  <c r="H198" i="23"/>
  <c r="H199" i="23"/>
  <c r="H200" i="23"/>
  <c r="H201" i="23"/>
  <c r="H202" i="23"/>
  <c r="H203" i="23"/>
  <c r="H204" i="23"/>
  <c r="H205" i="23"/>
  <c r="H206" i="23"/>
  <c r="H207" i="23"/>
  <c r="H208" i="23"/>
  <c r="H209" i="23"/>
  <c r="H210" i="23"/>
  <c r="H211" i="23"/>
  <c r="H212" i="23"/>
  <c r="H213" i="23"/>
  <c r="H214" i="23"/>
  <c r="H215" i="23"/>
  <c r="H216" i="23"/>
  <c r="H217" i="23"/>
  <c r="H218" i="23"/>
  <c r="H219" i="23"/>
  <c r="H220" i="23"/>
  <c r="H221" i="23"/>
  <c r="H222" i="23"/>
  <c r="H223" i="23"/>
  <c r="H224" i="23"/>
  <c r="H225" i="23"/>
  <c r="H226" i="23"/>
  <c r="H227" i="23"/>
  <c r="H228" i="23"/>
  <c r="H229" i="23"/>
  <c r="H230" i="23"/>
  <c r="H231" i="23"/>
  <c r="H232" i="23"/>
  <c r="H233" i="23"/>
  <c r="H234" i="23"/>
  <c r="H235" i="23"/>
  <c r="H236" i="23"/>
  <c r="H237" i="23"/>
  <c r="H238" i="23"/>
  <c r="H239" i="23"/>
  <c r="H240" i="23"/>
  <c r="H241" i="23"/>
  <c r="H242" i="23"/>
  <c r="H243" i="23"/>
  <c r="H244" i="23"/>
  <c r="H245" i="23"/>
  <c r="H246" i="23"/>
  <c r="H247" i="23"/>
  <c r="H248" i="23"/>
  <c r="H249" i="23"/>
  <c r="H250" i="23"/>
  <c r="H251" i="23"/>
  <c r="H252" i="23"/>
  <c r="H253" i="23"/>
  <c r="H254" i="23"/>
  <c r="H255" i="23"/>
  <c r="H256" i="23"/>
  <c r="H257" i="23"/>
  <c r="H258" i="23"/>
  <c r="H259" i="23"/>
  <c r="H260" i="23"/>
  <c r="H261" i="23"/>
  <c r="H262" i="23"/>
  <c r="H263" i="23"/>
  <c r="H264" i="23"/>
  <c r="H265" i="23"/>
  <c r="H266" i="23"/>
  <c r="H267" i="23"/>
  <c r="H268" i="23"/>
  <c r="H269" i="23"/>
  <c r="H270" i="23"/>
  <c r="H271" i="23"/>
  <c r="H272" i="23"/>
  <c r="H273" i="23"/>
  <c r="H274" i="23"/>
  <c r="H275" i="23"/>
  <c r="H276" i="23"/>
  <c r="H277" i="23"/>
  <c r="H278" i="23"/>
  <c r="H279" i="23"/>
  <c r="H280" i="23"/>
  <c r="H281" i="23"/>
  <c r="H282" i="23"/>
  <c r="H283" i="23"/>
  <c r="H284" i="23"/>
  <c r="H285" i="23"/>
  <c r="H286" i="23"/>
  <c r="H287" i="23"/>
  <c r="H288" i="23"/>
  <c r="H289" i="23"/>
  <c r="H290" i="23"/>
  <c r="H291" i="23"/>
  <c r="H292" i="23"/>
  <c r="H293" i="23"/>
  <c r="H294" i="23"/>
  <c r="H295" i="23"/>
  <c r="H296" i="23"/>
  <c r="H297" i="23"/>
  <c r="H298" i="23"/>
  <c r="H299" i="23"/>
  <c r="H300" i="23"/>
  <c r="H301" i="23"/>
  <c r="H302" i="23"/>
  <c r="H303" i="23"/>
  <c r="H304" i="23"/>
  <c r="H305" i="23"/>
  <c r="H306" i="23"/>
  <c r="H307" i="23"/>
  <c r="H308" i="23"/>
  <c r="H309" i="23"/>
  <c r="H310" i="23"/>
  <c r="H311" i="23"/>
  <c r="H312" i="23"/>
  <c r="H313" i="23"/>
  <c r="H314" i="23"/>
  <c r="H315" i="23"/>
  <c r="H316" i="23"/>
  <c r="H317" i="23"/>
  <c r="H318" i="23"/>
  <c r="H319" i="23"/>
  <c r="H320" i="23"/>
  <c r="H321" i="23"/>
  <c r="H322" i="23"/>
  <c r="H323" i="23"/>
  <c r="H324" i="23"/>
  <c r="H325" i="23"/>
  <c r="H326" i="23"/>
  <c r="H327" i="23"/>
  <c r="H328" i="23"/>
  <c r="H329" i="23"/>
  <c r="H330" i="23"/>
  <c r="H331" i="23"/>
  <c r="H332" i="23"/>
  <c r="H333" i="23"/>
  <c r="H334" i="23"/>
  <c r="H335" i="23"/>
  <c r="H336" i="23"/>
  <c r="H337" i="23"/>
  <c r="H338" i="23"/>
  <c r="H339" i="23"/>
  <c r="H340" i="23"/>
  <c r="H341" i="23"/>
  <c r="H342" i="23"/>
  <c r="H343" i="23"/>
  <c r="H344" i="23"/>
  <c r="H345" i="23"/>
  <c r="H346" i="23"/>
  <c r="H347" i="23"/>
  <c r="H348" i="23"/>
  <c r="H349" i="23"/>
  <c r="H350" i="23"/>
  <c r="H351" i="23"/>
  <c r="H352" i="23"/>
  <c r="H353" i="23"/>
  <c r="H354" i="23"/>
  <c r="H355" i="23"/>
  <c r="H356" i="23"/>
  <c r="H357" i="23"/>
  <c r="H358" i="23"/>
  <c r="H359" i="23"/>
  <c r="H360" i="23"/>
  <c r="H361" i="23"/>
  <c r="H362" i="23"/>
  <c r="H363" i="23"/>
  <c r="H364" i="23"/>
  <c r="H365" i="23"/>
  <c r="H366" i="23"/>
  <c r="H367" i="23"/>
  <c r="H368" i="23"/>
  <c r="H369" i="23"/>
  <c r="H370" i="23"/>
  <c r="H371" i="23"/>
  <c r="H372" i="23"/>
  <c r="H373" i="23"/>
  <c r="H374" i="23"/>
  <c r="H375" i="23"/>
  <c r="H376" i="23"/>
  <c r="H377" i="23"/>
  <c r="H378" i="23"/>
  <c r="H379" i="23"/>
  <c r="H380" i="23"/>
  <c r="H381" i="23"/>
  <c r="H382" i="23"/>
  <c r="H383" i="23"/>
  <c r="H384" i="23"/>
  <c r="H385" i="23"/>
  <c r="H386" i="23"/>
  <c r="H387" i="23"/>
  <c r="H388" i="23"/>
  <c r="H389" i="23"/>
  <c r="H390" i="23"/>
  <c r="H391" i="23"/>
  <c r="H392" i="23"/>
  <c r="H393" i="23"/>
  <c r="H394" i="23"/>
  <c r="H395" i="23"/>
  <c r="H396" i="23"/>
  <c r="H397" i="23"/>
  <c r="H398" i="23"/>
  <c r="H399" i="23"/>
  <c r="H400" i="23"/>
  <c r="H401" i="23"/>
  <c r="H402" i="23"/>
  <c r="H403" i="23"/>
  <c r="H404" i="23"/>
  <c r="H405" i="23"/>
  <c r="H406" i="23"/>
  <c r="H407" i="23"/>
  <c r="H408" i="23"/>
  <c r="H409" i="23"/>
  <c r="H410" i="23"/>
  <c r="H411" i="23"/>
  <c r="H412" i="23"/>
  <c r="H413" i="23"/>
  <c r="H414" i="23"/>
  <c r="H415" i="23"/>
  <c r="H416" i="23"/>
  <c r="H417" i="23"/>
  <c r="H418" i="23"/>
  <c r="H419" i="23"/>
  <c r="H420" i="23"/>
  <c r="H421" i="23"/>
  <c r="H422" i="23"/>
  <c r="H423" i="23"/>
  <c r="H424" i="23"/>
  <c r="H425" i="23"/>
  <c r="H426" i="23"/>
  <c r="H427" i="23"/>
  <c r="H428" i="23"/>
  <c r="H429" i="23"/>
  <c r="H430" i="23"/>
  <c r="H431" i="23"/>
  <c r="H432" i="23"/>
  <c r="H433" i="23"/>
  <c r="H434" i="23"/>
  <c r="H435" i="23"/>
  <c r="H436" i="23"/>
  <c r="H437" i="23"/>
  <c r="H438" i="23"/>
  <c r="H439" i="23"/>
  <c r="H440" i="23"/>
  <c r="H441" i="23"/>
  <c r="H442" i="23"/>
  <c r="H443" i="23"/>
  <c r="H444" i="23"/>
  <c r="H445" i="23"/>
  <c r="H446" i="23"/>
  <c r="H447" i="23"/>
  <c r="H448" i="23"/>
  <c r="H449" i="23"/>
  <c r="H450" i="23"/>
  <c r="H451" i="23"/>
  <c r="H452" i="23"/>
  <c r="H453" i="23"/>
  <c r="H454" i="23"/>
  <c r="H455" i="23"/>
  <c r="H456" i="23"/>
  <c r="H457" i="23"/>
  <c r="H458" i="23"/>
  <c r="H459" i="23"/>
  <c r="H460" i="23"/>
  <c r="H461" i="23"/>
  <c r="H462" i="23"/>
  <c r="H463" i="23"/>
  <c r="H464" i="23"/>
  <c r="H465" i="23"/>
  <c r="H466" i="23"/>
  <c r="H467" i="23"/>
  <c r="H468" i="23"/>
  <c r="H469" i="23"/>
  <c r="H470" i="23"/>
  <c r="H471" i="23"/>
  <c r="H472" i="23"/>
  <c r="H473" i="23"/>
  <c r="H474" i="23"/>
  <c r="H475" i="23"/>
  <c r="H476" i="23"/>
  <c r="H477" i="23"/>
  <c r="H478" i="23"/>
  <c r="H479" i="23"/>
  <c r="H480" i="23"/>
  <c r="H481" i="23"/>
  <c r="H482" i="23"/>
  <c r="H483" i="23"/>
  <c r="H484" i="23"/>
  <c r="H485" i="23"/>
  <c r="H486" i="23"/>
  <c r="H487" i="23"/>
  <c r="H488" i="23"/>
  <c r="H489" i="23"/>
  <c r="H490" i="23"/>
  <c r="H491" i="23"/>
  <c r="H492" i="23"/>
  <c r="H493" i="23"/>
  <c r="H494" i="23"/>
  <c r="H495" i="23"/>
  <c r="H496" i="23"/>
  <c r="H497" i="23"/>
  <c r="H498" i="23"/>
  <c r="H499" i="23"/>
  <c r="H500" i="23"/>
  <c r="H501" i="23"/>
  <c r="H502" i="23"/>
  <c r="H503" i="23"/>
  <c r="H504" i="23"/>
  <c r="H505" i="23"/>
  <c r="H506" i="23"/>
  <c r="H507" i="23"/>
  <c r="H508" i="23"/>
  <c r="H509" i="23"/>
  <c r="H510" i="23"/>
  <c r="H511" i="23"/>
  <c r="H512" i="23"/>
  <c r="H513" i="23"/>
  <c r="H514" i="23"/>
  <c r="H515" i="23"/>
  <c r="H516" i="23"/>
  <c r="H517" i="23"/>
  <c r="H518" i="23"/>
  <c r="H519" i="23"/>
  <c r="H520" i="23"/>
  <c r="H521" i="23"/>
  <c r="H522" i="23"/>
  <c r="H523" i="23"/>
  <c r="H524" i="23"/>
  <c r="H525" i="23"/>
  <c r="H526" i="23"/>
  <c r="H527" i="23"/>
  <c r="H528" i="23"/>
  <c r="H529" i="23"/>
  <c r="H530" i="23"/>
  <c r="H531" i="23"/>
  <c r="H532" i="23"/>
  <c r="H533" i="23"/>
  <c r="H534" i="23"/>
  <c r="H535" i="23"/>
  <c r="H536" i="23"/>
  <c r="H537" i="23"/>
  <c r="H538" i="23"/>
  <c r="H539" i="23"/>
  <c r="H540" i="23"/>
  <c r="H541" i="23"/>
  <c r="H542" i="23"/>
  <c r="H543" i="23"/>
  <c r="H544" i="23"/>
  <c r="H545" i="23"/>
  <c r="H546" i="23"/>
  <c r="H547" i="23"/>
  <c r="H548" i="23"/>
  <c r="H549" i="23"/>
  <c r="H550" i="23"/>
  <c r="H551" i="23"/>
  <c r="H552" i="23"/>
  <c r="H553" i="23"/>
  <c r="H554" i="23"/>
  <c r="H555" i="23"/>
  <c r="H556" i="23"/>
  <c r="H557" i="23"/>
  <c r="H558" i="23"/>
  <c r="H559" i="23"/>
  <c r="H560" i="23"/>
  <c r="H561" i="23"/>
  <c r="H562" i="23"/>
  <c r="H563" i="23"/>
  <c r="H564" i="23"/>
  <c r="H565" i="23"/>
  <c r="H566" i="23"/>
  <c r="H567" i="23"/>
  <c r="H568" i="23"/>
  <c r="H569" i="23"/>
  <c r="H570" i="23"/>
  <c r="H571" i="23"/>
  <c r="H572" i="23"/>
  <c r="H573" i="23"/>
  <c r="H574" i="23"/>
  <c r="H575" i="23"/>
  <c r="H576" i="23"/>
  <c r="H577" i="23"/>
  <c r="H578" i="23"/>
  <c r="H579" i="23"/>
  <c r="H580" i="23"/>
  <c r="H581" i="23"/>
  <c r="H582" i="23"/>
  <c r="H583" i="23"/>
  <c r="H584" i="23"/>
  <c r="H585" i="23"/>
  <c r="H586" i="23"/>
  <c r="H587" i="23"/>
  <c r="H588" i="23"/>
  <c r="H589" i="23"/>
  <c r="H590" i="23"/>
  <c r="H591" i="23"/>
  <c r="H592" i="23"/>
  <c r="H593" i="23"/>
  <c r="H594" i="23"/>
  <c r="H595" i="23"/>
  <c r="H596" i="23"/>
  <c r="H597" i="23"/>
  <c r="H598" i="23"/>
  <c r="H599" i="23"/>
  <c r="H600" i="23"/>
  <c r="H601" i="23"/>
  <c r="H602" i="23"/>
  <c r="H603" i="23"/>
  <c r="H604" i="23"/>
  <c r="H605" i="23"/>
  <c r="H606" i="23"/>
  <c r="H607" i="23"/>
  <c r="H608" i="23"/>
  <c r="H609" i="23"/>
  <c r="H610" i="23"/>
  <c r="H611" i="23"/>
  <c r="H612" i="23"/>
  <c r="H613" i="23"/>
  <c r="H614" i="23"/>
  <c r="H615" i="23"/>
  <c r="H616" i="23"/>
  <c r="H617" i="23"/>
  <c r="H618" i="23"/>
  <c r="H619" i="23"/>
  <c r="H620" i="23"/>
  <c r="H621" i="23"/>
  <c r="H622" i="23"/>
  <c r="H623" i="23"/>
  <c r="H2" i="23"/>
  <c r="G3" i="23"/>
  <c r="Q3" i="23" s="1"/>
  <c r="G4" i="23"/>
  <c r="Q4" i="23" s="1"/>
  <c r="G5" i="23"/>
  <c r="Q5" i="23" s="1"/>
  <c r="G6" i="23"/>
  <c r="Q6" i="23" s="1"/>
  <c r="G7" i="23"/>
  <c r="Q7" i="23" s="1"/>
  <c r="G8" i="23"/>
  <c r="Q8" i="23" s="1"/>
  <c r="G9" i="23"/>
  <c r="Q9" i="23" s="1"/>
  <c r="G10" i="23"/>
  <c r="Q10" i="23" s="1"/>
  <c r="G11" i="23"/>
  <c r="Q11" i="23" s="1"/>
  <c r="G12" i="23"/>
  <c r="Q12" i="23" s="1"/>
  <c r="G13" i="23"/>
  <c r="Q13" i="23" s="1"/>
  <c r="G14" i="23"/>
  <c r="Q14" i="23" s="1"/>
  <c r="G15" i="23"/>
  <c r="Q15" i="23" s="1"/>
  <c r="G16" i="23"/>
  <c r="Q16" i="23" s="1"/>
  <c r="G17" i="23"/>
  <c r="Q17" i="23" s="1"/>
  <c r="G18" i="23"/>
  <c r="Q18" i="23" s="1"/>
  <c r="G19" i="23"/>
  <c r="Q19" i="23" s="1"/>
  <c r="G20" i="23"/>
  <c r="Q20" i="23" s="1"/>
  <c r="G21" i="23"/>
  <c r="Q21" i="23" s="1"/>
  <c r="G22" i="23"/>
  <c r="Q22" i="23" s="1"/>
  <c r="G23" i="23"/>
  <c r="Q23" i="23" s="1"/>
  <c r="G24" i="23"/>
  <c r="Q24" i="23" s="1"/>
  <c r="G25" i="23"/>
  <c r="Q25" i="23" s="1"/>
  <c r="G26" i="23"/>
  <c r="Q26" i="23" s="1"/>
  <c r="G27" i="23"/>
  <c r="Q27" i="23" s="1"/>
  <c r="G28" i="23"/>
  <c r="Q28" i="23" s="1"/>
  <c r="G29" i="23"/>
  <c r="Q29" i="23" s="1"/>
  <c r="G30" i="23"/>
  <c r="Q30" i="23" s="1"/>
  <c r="G31" i="23"/>
  <c r="Q31" i="23" s="1"/>
  <c r="G32" i="23"/>
  <c r="Q32" i="23" s="1"/>
  <c r="G33" i="23"/>
  <c r="Q33" i="23" s="1"/>
  <c r="G34" i="23"/>
  <c r="Q34" i="23" s="1"/>
  <c r="G35" i="23"/>
  <c r="Q35" i="23" s="1"/>
  <c r="G36" i="23"/>
  <c r="Q36" i="23" s="1"/>
  <c r="G37" i="23"/>
  <c r="Q37" i="23" s="1"/>
  <c r="G38" i="23"/>
  <c r="Q38" i="23" s="1"/>
  <c r="G39" i="23"/>
  <c r="Q39" i="23" s="1"/>
  <c r="G40" i="23"/>
  <c r="Q40" i="23" s="1"/>
  <c r="G41" i="23"/>
  <c r="Q41" i="23" s="1"/>
  <c r="G42" i="23"/>
  <c r="Q42" i="23" s="1"/>
  <c r="G43" i="23"/>
  <c r="Q43" i="23" s="1"/>
  <c r="G44" i="23"/>
  <c r="Q44" i="23" s="1"/>
  <c r="G45" i="23"/>
  <c r="Q45" i="23" s="1"/>
  <c r="G46" i="23"/>
  <c r="Q46" i="23" s="1"/>
  <c r="G47" i="23"/>
  <c r="Q47" i="23" s="1"/>
  <c r="G48" i="23"/>
  <c r="Q48" i="23" s="1"/>
  <c r="G49" i="23"/>
  <c r="Q49" i="23" s="1"/>
  <c r="G50" i="23"/>
  <c r="Q50" i="23" s="1"/>
  <c r="G51" i="23"/>
  <c r="Q51" i="23" s="1"/>
  <c r="G52" i="23"/>
  <c r="Q52" i="23" s="1"/>
  <c r="G53" i="23"/>
  <c r="Q53" i="23" s="1"/>
  <c r="G54" i="23"/>
  <c r="Q54" i="23" s="1"/>
  <c r="G55" i="23"/>
  <c r="Q55" i="23" s="1"/>
  <c r="G56" i="23"/>
  <c r="Q56" i="23" s="1"/>
  <c r="G57" i="23"/>
  <c r="Q57" i="23" s="1"/>
  <c r="G58" i="23"/>
  <c r="Q58" i="23" s="1"/>
  <c r="G59" i="23"/>
  <c r="Q59" i="23" s="1"/>
  <c r="G60" i="23"/>
  <c r="Q60" i="23" s="1"/>
  <c r="G61" i="23"/>
  <c r="Q61" i="23" s="1"/>
  <c r="G62" i="23"/>
  <c r="Q62" i="23" s="1"/>
  <c r="G63" i="23"/>
  <c r="Q63" i="23" s="1"/>
  <c r="G64" i="23"/>
  <c r="Q64" i="23" s="1"/>
  <c r="G65" i="23"/>
  <c r="Q65" i="23" s="1"/>
  <c r="G66" i="23"/>
  <c r="Q66" i="23" s="1"/>
  <c r="G67" i="23"/>
  <c r="Q67" i="23" s="1"/>
  <c r="G68" i="23"/>
  <c r="Q68" i="23" s="1"/>
  <c r="G69" i="23"/>
  <c r="Q69" i="23" s="1"/>
  <c r="G70" i="23"/>
  <c r="Q70" i="23" s="1"/>
  <c r="G71" i="23"/>
  <c r="Q71" i="23" s="1"/>
  <c r="G72" i="23"/>
  <c r="Q72" i="23" s="1"/>
  <c r="G73" i="23"/>
  <c r="Q73" i="23" s="1"/>
  <c r="G74" i="23"/>
  <c r="Q74" i="23" s="1"/>
  <c r="G75" i="23"/>
  <c r="Q75" i="23" s="1"/>
  <c r="G76" i="23"/>
  <c r="Q76" i="23" s="1"/>
  <c r="G77" i="23"/>
  <c r="Q77" i="23" s="1"/>
  <c r="G78" i="23"/>
  <c r="Q78" i="23" s="1"/>
  <c r="G79" i="23"/>
  <c r="Q79" i="23" s="1"/>
  <c r="G80" i="23"/>
  <c r="Q80" i="23" s="1"/>
  <c r="G81" i="23"/>
  <c r="Q81" i="23" s="1"/>
  <c r="G82" i="23"/>
  <c r="Q82" i="23" s="1"/>
  <c r="G83" i="23"/>
  <c r="Q83" i="23" s="1"/>
  <c r="G84" i="23"/>
  <c r="Q84" i="23" s="1"/>
  <c r="G85" i="23"/>
  <c r="Q85" i="23" s="1"/>
  <c r="G86" i="23"/>
  <c r="Q86" i="23" s="1"/>
  <c r="G87" i="23"/>
  <c r="Q87" i="23" s="1"/>
  <c r="G88" i="23"/>
  <c r="Q88" i="23" s="1"/>
  <c r="G89" i="23"/>
  <c r="Q89" i="23" s="1"/>
  <c r="G90" i="23"/>
  <c r="Q90" i="23" s="1"/>
  <c r="G91" i="23"/>
  <c r="Q91" i="23" s="1"/>
  <c r="G92" i="23"/>
  <c r="Q92" i="23" s="1"/>
  <c r="G93" i="23"/>
  <c r="Q93" i="23" s="1"/>
  <c r="G94" i="23"/>
  <c r="Q94" i="23" s="1"/>
  <c r="G95" i="23"/>
  <c r="Q95" i="23" s="1"/>
  <c r="G96" i="23"/>
  <c r="Q96" i="23" s="1"/>
  <c r="G97" i="23"/>
  <c r="Q97" i="23" s="1"/>
  <c r="G98" i="23"/>
  <c r="Q98" i="23" s="1"/>
  <c r="G99" i="23"/>
  <c r="Q99" i="23" s="1"/>
  <c r="G100" i="23"/>
  <c r="Q100" i="23" s="1"/>
  <c r="G101" i="23"/>
  <c r="Q101" i="23" s="1"/>
  <c r="G102" i="23"/>
  <c r="Q102" i="23" s="1"/>
  <c r="G103" i="23"/>
  <c r="Q103" i="23" s="1"/>
  <c r="G104" i="23"/>
  <c r="Q104" i="23" s="1"/>
  <c r="G105" i="23"/>
  <c r="Q105" i="23" s="1"/>
  <c r="G106" i="23"/>
  <c r="Q106" i="23" s="1"/>
  <c r="G107" i="23"/>
  <c r="Q107" i="23" s="1"/>
  <c r="G108" i="23"/>
  <c r="Q108" i="23" s="1"/>
  <c r="G109" i="23"/>
  <c r="Q109" i="23" s="1"/>
  <c r="G110" i="23"/>
  <c r="Q110" i="23" s="1"/>
  <c r="G111" i="23"/>
  <c r="Q111" i="23" s="1"/>
  <c r="G112" i="23"/>
  <c r="Q112" i="23" s="1"/>
  <c r="G113" i="23"/>
  <c r="Q113" i="23" s="1"/>
  <c r="G114" i="23"/>
  <c r="Q114" i="23" s="1"/>
  <c r="G115" i="23"/>
  <c r="Q115" i="23" s="1"/>
  <c r="G116" i="23"/>
  <c r="Q116" i="23" s="1"/>
  <c r="G117" i="23"/>
  <c r="Q117" i="23" s="1"/>
  <c r="G118" i="23"/>
  <c r="Q118" i="23" s="1"/>
  <c r="G119" i="23"/>
  <c r="Q119" i="23" s="1"/>
  <c r="G120" i="23"/>
  <c r="Q120" i="23" s="1"/>
  <c r="G121" i="23"/>
  <c r="Q121" i="23" s="1"/>
  <c r="G122" i="23"/>
  <c r="Q122" i="23" s="1"/>
  <c r="G123" i="23"/>
  <c r="Q123" i="23" s="1"/>
  <c r="G124" i="23"/>
  <c r="Q124" i="23" s="1"/>
  <c r="G125" i="23"/>
  <c r="Q125" i="23" s="1"/>
  <c r="G126" i="23"/>
  <c r="Q126" i="23" s="1"/>
  <c r="G127" i="23"/>
  <c r="Q127" i="23" s="1"/>
  <c r="G128" i="23"/>
  <c r="Q128" i="23" s="1"/>
  <c r="G129" i="23"/>
  <c r="Q129" i="23" s="1"/>
  <c r="G130" i="23"/>
  <c r="Q130" i="23" s="1"/>
  <c r="G131" i="23"/>
  <c r="Q131" i="23" s="1"/>
  <c r="G132" i="23"/>
  <c r="Q132" i="23" s="1"/>
  <c r="G133" i="23"/>
  <c r="Q133" i="23" s="1"/>
  <c r="G134" i="23"/>
  <c r="Q134" i="23" s="1"/>
  <c r="G135" i="23"/>
  <c r="Q135" i="23" s="1"/>
  <c r="G136" i="23"/>
  <c r="Q136" i="23" s="1"/>
  <c r="G137" i="23"/>
  <c r="Q137" i="23" s="1"/>
  <c r="G138" i="23"/>
  <c r="Q138" i="23" s="1"/>
  <c r="G139" i="23"/>
  <c r="Q139" i="23" s="1"/>
  <c r="G140" i="23"/>
  <c r="Q140" i="23" s="1"/>
  <c r="G141" i="23"/>
  <c r="Q141" i="23" s="1"/>
  <c r="G142" i="23"/>
  <c r="Q142" i="23" s="1"/>
  <c r="G143" i="23"/>
  <c r="Q143" i="23" s="1"/>
  <c r="G144" i="23"/>
  <c r="Q144" i="23" s="1"/>
  <c r="G145" i="23"/>
  <c r="Q145" i="23" s="1"/>
  <c r="G146" i="23"/>
  <c r="Q146" i="23" s="1"/>
  <c r="G147" i="23"/>
  <c r="Q147" i="23" s="1"/>
  <c r="G148" i="23"/>
  <c r="Q148" i="23" s="1"/>
  <c r="G149" i="23"/>
  <c r="Q149" i="23" s="1"/>
  <c r="G150" i="23"/>
  <c r="Q150" i="23" s="1"/>
  <c r="G151" i="23"/>
  <c r="Q151" i="23" s="1"/>
  <c r="G152" i="23"/>
  <c r="Q152" i="23" s="1"/>
  <c r="G153" i="23"/>
  <c r="Q153" i="23" s="1"/>
  <c r="G154" i="23"/>
  <c r="Q154" i="23" s="1"/>
  <c r="G155" i="23"/>
  <c r="Q155" i="23" s="1"/>
  <c r="G156" i="23"/>
  <c r="Q156" i="23" s="1"/>
  <c r="G157" i="23"/>
  <c r="Q157" i="23" s="1"/>
  <c r="G158" i="23"/>
  <c r="Q158" i="23" s="1"/>
  <c r="G159" i="23"/>
  <c r="Q159" i="23" s="1"/>
  <c r="G160" i="23"/>
  <c r="Q160" i="23" s="1"/>
  <c r="G161" i="23"/>
  <c r="Q161" i="23" s="1"/>
  <c r="G162" i="23"/>
  <c r="Q162" i="23" s="1"/>
  <c r="G163" i="23"/>
  <c r="Q163" i="23" s="1"/>
  <c r="G164" i="23"/>
  <c r="Q164" i="23" s="1"/>
  <c r="G165" i="23"/>
  <c r="Q165" i="23" s="1"/>
  <c r="G166" i="23"/>
  <c r="Q166" i="23" s="1"/>
  <c r="G167" i="23"/>
  <c r="Q167" i="23" s="1"/>
  <c r="G168" i="23"/>
  <c r="Q168" i="23" s="1"/>
  <c r="G169" i="23"/>
  <c r="Q169" i="23" s="1"/>
  <c r="G170" i="23"/>
  <c r="Q170" i="23" s="1"/>
  <c r="G171" i="23"/>
  <c r="Q171" i="23" s="1"/>
  <c r="G172" i="23"/>
  <c r="Q172" i="23" s="1"/>
  <c r="G173" i="23"/>
  <c r="Q173" i="23" s="1"/>
  <c r="G174" i="23"/>
  <c r="Q174" i="23" s="1"/>
  <c r="G175" i="23"/>
  <c r="Q175" i="23" s="1"/>
  <c r="G176" i="23"/>
  <c r="Q176" i="23" s="1"/>
  <c r="G177" i="23"/>
  <c r="Q177" i="23" s="1"/>
  <c r="G178" i="23"/>
  <c r="Q178" i="23" s="1"/>
  <c r="G179" i="23"/>
  <c r="Q179" i="23" s="1"/>
  <c r="G180" i="23"/>
  <c r="Q180" i="23" s="1"/>
  <c r="G181" i="23"/>
  <c r="Q181" i="23" s="1"/>
  <c r="G182" i="23"/>
  <c r="Q182" i="23" s="1"/>
  <c r="G183" i="23"/>
  <c r="Q183" i="23" s="1"/>
  <c r="G184" i="23"/>
  <c r="Q184" i="23" s="1"/>
  <c r="G185" i="23"/>
  <c r="Q185" i="23" s="1"/>
  <c r="G186" i="23"/>
  <c r="Q186" i="23" s="1"/>
  <c r="G187" i="23"/>
  <c r="Q187" i="23" s="1"/>
  <c r="G188" i="23"/>
  <c r="Q188" i="23" s="1"/>
  <c r="G189" i="23"/>
  <c r="Q189" i="23" s="1"/>
  <c r="G190" i="23"/>
  <c r="Q190" i="23" s="1"/>
  <c r="G191" i="23"/>
  <c r="Q191" i="23" s="1"/>
  <c r="G192" i="23"/>
  <c r="Q192" i="23" s="1"/>
  <c r="G193" i="23"/>
  <c r="Q193" i="23" s="1"/>
  <c r="G194" i="23"/>
  <c r="Q194" i="23" s="1"/>
  <c r="G195" i="23"/>
  <c r="Q195" i="23" s="1"/>
  <c r="G196" i="23"/>
  <c r="Q196" i="23" s="1"/>
  <c r="G197" i="23"/>
  <c r="Q197" i="23" s="1"/>
  <c r="G198" i="23"/>
  <c r="Q198" i="23" s="1"/>
  <c r="G199" i="23"/>
  <c r="Q199" i="23" s="1"/>
  <c r="G200" i="23"/>
  <c r="Q200" i="23" s="1"/>
  <c r="G201" i="23"/>
  <c r="Q201" i="23" s="1"/>
  <c r="G202" i="23"/>
  <c r="Q202" i="23" s="1"/>
  <c r="G203" i="23"/>
  <c r="Q203" i="23" s="1"/>
  <c r="G204" i="23"/>
  <c r="Q204" i="23" s="1"/>
  <c r="G205" i="23"/>
  <c r="Q205" i="23" s="1"/>
  <c r="G206" i="23"/>
  <c r="Q206" i="23" s="1"/>
  <c r="G207" i="23"/>
  <c r="Q207" i="23" s="1"/>
  <c r="G208" i="23"/>
  <c r="Q208" i="23" s="1"/>
  <c r="G209" i="23"/>
  <c r="Q209" i="23" s="1"/>
  <c r="G210" i="23"/>
  <c r="Q210" i="23" s="1"/>
  <c r="G211" i="23"/>
  <c r="Q211" i="23" s="1"/>
  <c r="G212" i="23"/>
  <c r="Q212" i="23" s="1"/>
  <c r="G213" i="23"/>
  <c r="Q213" i="23" s="1"/>
  <c r="G214" i="23"/>
  <c r="Q214" i="23" s="1"/>
  <c r="G215" i="23"/>
  <c r="Q215" i="23" s="1"/>
  <c r="G216" i="23"/>
  <c r="Q216" i="23" s="1"/>
  <c r="G217" i="23"/>
  <c r="Q217" i="23" s="1"/>
  <c r="G218" i="23"/>
  <c r="Q218" i="23" s="1"/>
  <c r="G219" i="23"/>
  <c r="Q219" i="23" s="1"/>
  <c r="G220" i="23"/>
  <c r="Q220" i="23" s="1"/>
  <c r="G221" i="23"/>
  <c r="Q221" i="23" s="1"/>
  <c r="G222" i="23"/>
  <c r="Q222" i="23" s="1"/>
  <c r="G223" i="23"/>
  <c r="Q223" i="23" s="1"/>
  <c r="G224" i="23"/>
  <c r="Q224" i="23" s="1"/>
  <c r="G225" i="23"/>
  <c r="Q225" i="23" s="1"/>
  <c r="G226" i="23"/>
  <c r="Q226" i="23" s="1"/>
  <c r="G227" i="23"/>
  <c r="Q227" i="23" s="1"/>
  <c r="G228" i="23"/>
  <c r="Q228" i="23" s="1"/>
  <c r="G229" i="23"/>
  <c r="Q229" i="23" s="1"/>
  <c r="G230" i="23"/>
  <c r="Q230" i="23" s="1"/>
  <c r="G231" i="23"/>
  <c r="Q231" i="23" s="1"/>
  <c r="G232" i="23"/>
  <c r="Q232" i="23" s="1"/>
  <c r="G233" i="23"/>
  <c r="Q233" i="23" s="1"/>
  <c r="G234" i="23"/>
  <c r="Q234" i="23" s="1"/>
  <c r="G235" i="23"/>
  <c r="Q235" i="23" s="1"/>
  <c r="G236" i="23"/>
  <c r="Q236" i="23" s="1"/>
  <c r="G237" i="23"/>
  <c r="Q237" i="23" s="1"/>
  <c r="G238" i="23"/>
  <c r="Q238" i="23" s="1"/>
  <c r="G239" i="23"/>
  <c r="Q239" i="23" s="1"/>
  <c r="G240" i="23"/>
  <c r="Q240" i="23" s="1"/>
  <c r="G241" i="23"/>
  <c r="Q241" i="23" s="1"/>
  <c r="G242" i="23"/>
  <c r="Q242" i="23" s="1"/>
  <c r="G243" i="23"/>
  <c r="Q243" i="23" s="1"/>
  <c r="G244" i="23"/>
  <c r="Q244" i="23" s="1"/>
  <c r="G245" i="23"/>
  <c r="Q245" i="23" s="1"/>
  <c r="G246" i="23"/>
  <c r="Q246" i="23" s="1"/>
  <c r="G247" i="23"/>
  <c r="Q247" i="23" s="1"/>
  <c r="G248" i="23"/>
  <c r="Q248" i="23" s="1"/>
  <c r="G249" i="23"/>
  <c r="Q249" i="23" s="1"/>
  <c r="G250" i="23"/>
  <c r="Q250" i="23" s="1"/>
  <c r="G251" i="23"/>
  <c r="Q251" i="23" s="1"/>
  <c r="G252" i="23"/>
  <c r="Q252" i="23" s="1"/>
  <c r="G253" i="23"/>
  <c r="Q253" i="23" s="1"/>
  <c r="G254" i="23"/>
  <c r="Q254" i="23" s="1"/>
  <c r="G255" i="23"/>
  <c r="Q255" i="23" s="1"/>
  <c r="G256" i="23"/>
  <c r="Q256" i="23" s="1"/>
  <c r="G257" i="23"/>
  <c r="Q257" i="23" s="1"/>
  <c r="G258" i="23"/>
  <c r="Q258" i="23" s="1"/>
  <c r="G259" i="23"/>
  <c r="Q259" i="23" s="1"/>
  <c r="G260" i="23"/>
  <c r="Q260" i="23" s="1"/>
  <c r="G261" i="23"/>
  <c r="Q261" i="23" s="1"/>
  <c r="G262" i="23"/>
  <c r="Q262" i="23" s="1"/>
  <c r="G263" i="23"/>
  <c r="Q263" i="23" s="1"/>
  <c r="G264" i="23"/>
  <c r="Q264" i="23" s="1"/>
  <c r="G265" i="23"/>
  <c r="Q265" i="23" s="1"/>
  <c r="G266" i="23"/>
  <c r="Q266" i="23" s="1"/>
  <c r="G267" i="23"/>
  <c r="Q267" i="23" s="1"/>
  <c r="G268" i="23"/>
  <c r="Q268" i="23" s="1"/>
  <c r="G269" i="23"/>
  <c r="Q269" i="23" s="1"/>
  <c r="G270" i="23"/>
  <c r="Q270" i="23" s="1"/>
  <c r="G271" i="23"/>
  <c r="Q271" i="23" s="1"/>
  <c r="G272" i="23"/>
  <c r="Q272" i="23" s="1"/>
  <c r="G273" i="23"/>
  <c r="Q273" i="23" s="1"/>
  <c r="G274" i="23"/>
  <c r="Q274" i="23" s="1"/>
  <c r="G275" i="23"/>
  <c r="Q275" i="23" s="1"/>
  <c r="G276" i="23"/>
  <c r="Q276" i="23" s="1"/>
  <c r="G277" i="23"/>
  <c r="Q277" i="23" s="1"/>
  <c r="G278" i="23"/>
  <c r="Q278" i="23" s="1"/>
  <c r="G279" i="23"/>
  <c r="Q279" i="23" s="1"/>
  <c r="G280" i="23"/>
  <c r="Q280" i="23" s="1"/>
  <c r="G281" i="23"/>
  <c r="Q281" i="23" s="1"/>
  <c r="G282" i="23"/>
  <c r="Q282" i="23" s="1"/>
  <c r="G283" i="23"/>
  <c r="Q283" i="23" s="1"/>
  <c r="G284" i="23"/>
  <c r="Q284" i="23" s="1"/>
  <c r="G285" i="23"/>
  <c r="Q285" i="23" s="1"/>
  <c r="G286" i="23"/>
  <c r="Q286" i="23" s="1"/>
  <c r="G287" i="23"/>
  <c r="Q287" i="23" s="1"/>
  <c r="G288" i="23"/>
  <c r="Q288" i="23" s="1"/>
  <c r="G289" i="23"/>
  <c r="Q289" i="23" s="1"/>
  <c r="G290" i="23"/>
  <c r="Q290" i="23" s="1"/>
  <c r="G291" i="23"/>
  <c r="Q291" i="23" s="1"/>
  <c r="G292" i="23"/>
  <c r="Q292" i="23" s="1"/>
  <c r="G293" i="23"/>
  <c r="Q293" i="23" s="1"/>
  <c r="G294" i="23"/>
  <c r="Q294" i="23" s="1"/>
  <c r="G295" i="23"/>
  <c r="Q295" i="23" s="1"/>
  <c r="G296" i="23"/>
  <c r="Q296" i="23" s="1"/>
  <c r="G297" i="23"/>
  <c r="Q297" i="23" s="1"/>
  <c r="G298" i="23"/>
  <c r="Q298" i="23" s="1"/>
  <c r="G299" i="23"/>
  <c r="Q299" i="23" s="1"/>
  <c r="G300" i="23"/>
  <c r="Q300" i="23" s="1"/>
  <c r="G301" i="23"/>
  <c r="Q301" i="23" s="1"/>
  <c r="G302" i="23"/>
  <c r="Q302" i="23" s="1"/>
  <c r="G303" i="23"/>
  <c r="Q303" i="23" s="1"/>
  <c r="G304" i="23"/>
  <c r="Q304" i="23" s="1"/>
  <c r="G305" i="23"/>
  <c r="Q305" i="23" s="1"/>
  <c r="G306" i="23"/>
  <c r="Q306" i="23" s="1"/>
  <c r="G307" i="23"/>
  <c r="Q307" i="23" s="1"/>
  <c r="G308" i="23"/>
  <c r="Q308" i="23" s="1"/>
  <c r="G309" i="23"/>
  <c r="Q309" i="23" s="1"/>
  <c r="G310" i="23"/>
  <c r="Q310" i="23" s="1"/>
  <c r="G311" i="23"/>
  <c r="Q311" i="23" s="1"/>
  <c r="G312" i="23"/>
  <c r="Q312" i="23" s="1"/>
  <c r="G313" i="23"/>
  <c r="Q313" i="23" s="1"/>
  <c r="G314" i="23"/>
  <c r="Q314" i="23" s="1"/>
  <c r="G315" i="23"/>
  <c r="Q315" i="23" s="1"/>
  <c r="G316" i="23"/>
  <c r="Q316" i="23" s="1"/>
  <c r="G317" i="23"/>
  <c r="Q317" i="23" s="1"/>
  <c r="G318" i="23"/>
  <c r="Q318" i="23" s="1"/>
  <c r="G319" i="23"/>
  <c r="Q319" i="23" s="1"/>
  <c r="G320" i="23"/>
  <c r="Q320" i="23" s="1"/>
  <c r="G321" i="23"/>
  <c r="Q321" i="23" s="1"/>
  <c r="G322" i="23"/>
  <c r="Q322" i="23" s="1"/>
  <c r="G323" i="23"/>
  <c r="Q323" i="23" s="1"/>
  <c r="G324" i="23"/>
  <c r="Q324" i="23" s="1"/>
  <c r="G325" i="23"/>
  <c r="Q325" i="23" s="1"/>
  <c r="G326" i="23"/>
  <c r="Q326" i="23" s="1"/>
  <c r="G327" i="23"/>
  <c r="Q327" i="23" s="1"/>
  <c r="G328" i="23"/>
  <c r="Q328" i="23" s="1"/>
  <c r="G329" i="23"/>
  <c r="Q329" i="23" s="1"/>
  <c r="G330" i="23"/>
  <c r="Q330" i="23" s="1"/>
  <c r="G331" i="23"/>
  <c r="Q331" i="23" s="1"/>
  <c r="G332" i="23"/>
  <c r="Q332" i="23" s="1"/>
  <c r="G333" i="23"/>
  <c r="Q333" i="23" s="1"/>
  <c r="G334" i="23"/>
  <c r="Q334" i="23" s="1"/>
  <c r="G335" i="23"/>
  <c r="Q335" i="23" s="1"/>
  <c r="G336" i="23"/>
  <c r="Q336" i="23" s="1"/>
  <c r="G337" i="23"/>
  <c r="Q337" i="23" s="1"/>
  <c r="G338" i="23"/>
  <c r="Q338" i="23" s="1"/>
  <c r="G339" i="23"/>
  <c r="Q339" i="23" s="1"/>
  <c r="G340" i="23"/>
  <c r="Q340" i="23" s="1"/>
  <c r="G341" i="23"/>
  <c r="Q341" i="23" s="1"/>
  <c r="G342" i="23"/>
  <c r="Q342" i="23" s="1"/>
  <c r="G343" i="23"/>
  <c r="Q343" i="23" s="1"/>
  <c r="G344" i="23"/>
  <c r="Q344" i="23" s="1"/>
  <c r="G345" i="23"/>
  <c r="Q345" i="23" s="1"/>
  <c r="G346" i="23"/>
  <c r="Q346" i="23" s="1"/>
  <c r="G347" i="23"/>
  <c r="Q347" i="23" s="1"/>
  <c r="G348" i="23"/>
  <c r="Q348" i="23" s="1"/>
  <c r="G349" i="23"/>
  <c r="Q349" i="23" s="1"/>
  <c r="G350" i="23"/>
  <c r="Q350" i="23" s="1"/>
  <c r="G351" i="23"/>
  <c r="Q351" i="23" s="1"/>
  <c r="G352" i="23"/>
  <c r="Q352" i="23" s="1"/>
  <c r="G353" i="23"/>
  <c r="Q353" i="23" s="1"/>
  <c r="G354" i="23"/>
  <c r="Q354" i="23" s="1"/>
  <c r="G355" i="23"/>
  <c r="Q355" i="23" s="1"/>
  <c r="G356" i="23"/>
  <c r="Q356" i="23" s="1"/>
  <c r="G357" i="23"/>
  <c r="Q357" i="23" s="1"/>
  <c r="G358" i="23"/>
  <c r="Q358" i="23" s="1"/>
  <c r="G359" i="23"/>
  <c r="Q359" i="23" s="1"/>
  <c r="G360" i="23"/>
  <c r="Q360" i="23" s="1"/>
  <c r="G361" i="23"/>
  <c r="Q361" i="23" s="1"/>
  <c r="G362" i="23"/>
  <c r="Q362" i="23" s="1"/>
  <c r="G363" i="23"/>
  <c r="Q363" i="23" s="1"/>
  <c r="G364" i="23"/>
  <c r="Q364" i="23" s="1"/>
  <c r="G365" i="23"/>
  <c r="Q365" i="23" s="1"/>
  <c r="G366" i="23"/>
  <c r="Q366" i="23" s="1"/>
  <c r="G367" i="23"/>
  <c r="Q367" i="23" s="1"/>
  <c r="G368" i="23"/>
  <c r="Q368" i="23" s="1"/>
  <c r="G369" i="23"/>
  <c r="Q369" i="23" s="1"/>
  <c r="G370" i="23"/>
  <c r="Q370" i="23" s="1"/>
  <c r="G371" i="23"/>
  <c r="Q371" i="23" s="1"/>
  <c r="G372" i="23"/>
  <c r="Q372" i="23" s="1"/>
  <c r="G373" i="23"/>
  <c r="Q373" i="23" s="1"/>
  <c r="G374" i="23"/>
  <c r="Q374" i="23" s="1"/>
  <c r="G375" i="23"/>
  <c r="Q375" i="23" s="1"/>
  <c r="G376" i="23"/>
  <c r="Q376" i="23" s="1"/>
  <c r="G377" i="23"/>
  <c r="Q377" i="23" s="1"/>
  <c r="G378" i="23"/>
  <c r="Q378" i="23" s="1"/>
  <c r="G379" i="23"/>
  <c r="Q379" i="23" s="1"/>
  <c r="G380" i="23"/>
  <c r="Q380" i="23" s="1"/>
  <c r="G381" i="23"/>
  <c r="Q381" i="23" s="1"/>
  <c r="G382" i="23"/>
  <c r="Q382" i="23" s="1"/>
  <c r="G383" i="23"/>
  <c r="Q383" i="23" s="1"/>
  <c r="G384" i="23"/>
  <c r="Q384" i="23" s="1"/>
  <c r="G385" i="23"/>
  <c r="Q385" i="23" s="1"/>
  <c r="G386" i="23"/>
  <c r="Q386" i="23" s="1"/>
  <c r="G387" i="23"/>
  <c r="Q387" i="23" s="1"/>
  <c r="G388" i="23"/>
  <c r="Q388" i="23" s="1"/>
  <c r="G389" i="23"/>
  <c r="Q389" i="23" s="1"/>
  <c r="G390" i="23"/>
  <c r="Q390" i="23" s="1"/>
  <c r="G391" i="23"/>
  <c r="Q391" i="23" s="1"/>
  <c r="G392" i="23"/>
  <c r="Q392" i="23" s="1"/>
  <c r="G393" i="23"/>
  <c r="Q393" i="23" s="1"/>
  <c r="G394" i="23"/>
  <c r="Q394" i="23" s="1"/>
  <c r="G395" i="23"/>
  <c r="Q395" i="23" s="1"/>
  <c r="G396" i="23"/>
  <c r="Q396" i="23" s="1"/>
  <c r="G397" i="23"/>
  <c r="Q397" i="23" s="1"/>
  <c r="G398" i="23"/>
  <c r="Q398" i="23" s="1"/>
  <c r="G399" i="23"/>
  <c r="Q399" i="23" s="1"/>
  <c r="G400" i="23"/>
  <c r="Q400" i="23" s="1"/>
  <c r="G401" i="23"/>
  <c r="Q401" i="23" s="1"/>
  <c r="G402" i="23"/>
  <c r="Q402" i="23" s="1"/>
  <c r="G403" i="23"/>
  <c r="Q403" i="23" s="1"/>
  <c r="G404" i="23"/>
  <c r="Q404" i="23" s="1"/>
  <c r="G405" i="23"/>
  <c r="Q405" i="23" s="1"/>
  <c r="G406" i="23"/>
  <c r="Q406" i="23" s="1"/>
  <c r="G407" i="23"/>
  <c r="Q407" i="23" s="1"/>
  <c r="G408" i="23"/>
  <c r="Q408" i="23" s="1"/>
  <c r="G409" i="23"/>
  <c r="Q409" i="23" s="1"/>
  <c r="G410" i="23"/>
  <c r="Q410" i="23" s="1"/>
  <c r="G411" i="23"/>
  <c r="Q411" i="23" s="1"/>
  <c r="G412" i="23"/>
  <c r="Q412" i="23" s="1"/>
  <c r="G413" i="23"/>
  <c r="Q413" i="23" s="1"/>
  <c r="G414" i="23"/>
  <c r="Q414" i="23" s="1"/>
  <c r="G415" i="23"/>
  <c r="Q415" i="23" s="1"/>
  <c r="G416" i="23"/>
  <c r="Q416" i="23" s="1"/>
  <c r="G417" i="23"/>
  <c r="Q417" i="23" s="1"/>
  <c r="G418" i="23"/>
  <c r="Q418" i="23" s="1"/>
  <c r="G419" i="23"/>
  <c r="Q419" i="23" s="1"/>
  <c r="G420" i="23"/>
  <c r="Q420" i="23" s="1"/>
  <c r="G421" i="23"/>
  <c r="Q421" i="23" s="1"/>
  <c r="G422" i="23"/>
  <c r="Q422" i="23" s="1"/>
  <c r="G423" i="23"/>
  <c r="Q423" i="23" s="1"/>
  <c r="G424" i="23"/>
  <c r="Q424" i="23" s="1"/>
  <c r="G425" i="23"/>
  <c r="Q425" i="23" s="1"/>
  <c r="G426" i="23"/>
  <c r="Q426" i="23" s="1"/>
  <c r="G427" i="23"/>
  <c r="Q427" i="23" s="1"/>
  <c r="G428" i="23"/>
  <c r="Q428" i="23" s="1"/>
  <c r="G429" i="23"/>
  <c r="Q429" i="23" s="1"/>
  <c r="G430" i="23"/>
  <c r="Q430" i="23" s="1"/>
  <c r="G431" i="23"/>
  <c r="Q431" i="23" s="1"/>
  <c r="G432" i="23"/>
  <c r="Q432" i="23" s="1"/>
  <c r="G433" i="23"/>
  <c r="Q433" i="23" s="1"/>
  <c r="G434" i="23"/>
  <c r="Q434" i="23" s="1"/>
  <c r="G435" i="23"/>
  <c r="Q435" i="23" s="1"/>
  <c r="G436" i="23"/>
  <c r="Q436" i="23" s="1"/>
  <c r="G437" i="23"/>
  <c r="Q437" i="23" s="1"/>
  <c r="G438" i="23"/>
  <c r="Q438" i="23" s="1"/>
  <c r="G439" i="23"/>
  <c r="Q439" i="23" s="1"/>
  <c r="G440" i="23"/>
  <c r="Q440" i="23" s="1"/>
  <c r="G441" i="23"/>
  <c r="Q441" i="23" s="1"/>
  <c r="G442" i="23"/>
  <c r="Q442" i="23" s="1"/>
  <c r="G443" i="23"/>
  <c r="Q443" i="23" s="1"/>
  <c r="G444" i="23"/>
  <c r="Q444" i="23" s="1"/>
  <c r="G445" i="23"/>
  <c r="Q445" i="23" s="1"/>
  <c r="G446" i="23"/>
  <c r="Q446" i="23" s="1"/>
  <c r="G447" i="23"/>
  <c r="Q447" i="23" s="1"/>
  <c r="G448" i="23"/>
  <c r="Q448" i="23" s="1"/>
  <c r="G449" i="23"/>
  <c r="Q449" i="23" s="1"/>
  <c r="G450" i="23"/>
  <c r="Q450" i="23" s="1"/>
  <c r="G451" i="23"/>
  <c r="Q451" i="23" s="1"/>
  <c r="G452" i="23"/>
  <c r="Q452" i="23" s="1"/>
  <c r="G453" i="23"/>
  <c r="Q453" i="23" s="1"/>
  <c r="G454" i="23"/>
  <c r="Q454" i="23" s="1"/>
  <c r="G455" i="23"/>
  <c r="Q455" i="23" s="1"/>
  <c r="G456" i="23"/>
  <c r="Q456" i="23" s="1"/>
  <c r="G457" i="23"/>
  <c r="Q457" i="23" s="1"/>
  <c r="G458" i="23"/>
  <c r="Q458" i="23" s="1"/>
  <c r="G459" i="23"/>
  <c r="Q459" i="23" s="1"/>
  <c r="G460" i="23"/>
  <c r="Q460" i="23" s="1"/>
  <c r="G461" i="23"/>
  <c r="Q461" i="23" s="1"/>
  <c r="G462" i="23"/>
  <c r="Q462" i="23" s="1"/>
  <c r="G463" i="23"/>
  <c r="Q463" i="23" s="1"/>
  <c r="G464" i="23"/>
  <c r="Q464" i="23" s="1"/>
  <c r="G465" i="23"/>
  <c r="Q465" i="23" s="1"/>
  <c r="G466" i="23"/>
  <c r="Q466" i="23" s="1"/>
  <c r="G467" i="23"/>
  <c r="Q467" i="23" s="1"/>
  <c r="G468" i="23"/>
  <c r="Q468" i="23" s="1"/>
  <c r="G469" i="23"/>
  <c r="Q469" i="23" s="1"/>
  <c r="G470" i="23"/>
  <c r="Q470" i="23" s="1"/>
  <c r="G471" i="23"/>
  <c r="Q471" i="23" s="1"/>
  <c r="G472" i="23"/>
  <c r="Q472" i="23" s="1"/>
  <c r="G473" i="23"/>
  <c r="Q473" i="23" s="1"/>
  <c r="G474" i="23"/>
  <c r="Q474" i="23" s="1"/>
  <c r="G475" i="23"/>
  <c r="Q475" i="23" s="1"/>
  <c r="G476" i="23"/>
  <c r="Q476" i="23" s="1"/>
  <c r="G477" i="23"/>
  <c r="Q477" i="23" s="1"/>
  <c r="G478" i="23"/>
  <c r="Q478" i="23" s="1"/>
  <c r="G479" i="23"/>
  <c r="Q479" i="23" s="1"/>
  <c r="G480" i="23"/>
  <c r="Q480" i="23" s="1"/>
  <c r="G481" i="23"/>
  <c r="Q481" i="23" s="1"/>
  <c r="G482" i="23"/>
  <c r="Q482" i="23" s="1"/>
  <c r="G483" i="23"/>
  <c r="Q483" i="23" s="1"/>
  <c r="G484" i="23"/>
  <c r="Q484" i="23" s="1"/>
  <c r="G485" i="23"/>
  <c r="Q485" i="23" s="1"/>
  <c r="G486" i="23"/>
  <c r="Q486" i="23" s="1"/>
  <c r="G487" i="23"/>
  <c r="Q487" i="23" s="1"/>
  <c r="G488" i="23"/>
  <c r="Q488" i="23" s="1"/>
  <c r="G489" i="23"/>
  <c r="Q489" i="23" s="1"/>
  <c r="G490" i="23"/>
  <c r="Q490" i="23" s="1"/>
  <c r="G491" i="23"/>
  <c r="Q491" i="23" s="1"/>
  <c r="G492" i="23"/>
  <c r="Q492" i="23" s="1"/>
  <c r="G493" i="23"/>
  <c r="Q493" i="23" s="1"/>
  <c r="G494" i="23"/>
  <c r="Q494" i="23" s="1"/>
  <c r="G495" i="23"/>
  <c r="Q495" i="23" s="1"/>
  <c r="G496" i="23"/>
  <c r="Q496" i="23" s="1"/>
  <c r="G497" i="23"/>
  <c r="Q497" i="23" s="1"/>
  <c r="G498" i="23"/>
  <c r="Q498" i="23" s="1"/>
  <c r="G499" i="23"/>
  <c r="Q499" i="23" s="1"/>
  <c r="G500" i="23"/>
  <c r="Q500" i="23" s="1"/>
  <c r="G501" i="23"/>
  <c r="Q501" i="23" s="1"/>
  <c r="G502" i="23"/>
  <c r="Q502" i="23" s="1"/>
  <c r="G503" i="23"/>
  <c r="Q503" i="23" s="1"/>
  <c r="G504" i="23"/>
  <c r="Q504" i="23" s="1"/>
  <c r="G505" i="23"/>
  <c r="Q505" i="23" s="1"/>
  <c r="G506" i="23"/>
  <c r="Q506" i="23" s="1"/>
  <c r="G507" i="23"/>
  <c r="Q507" i="23" s="1"/>
  <c r="G508" i="23"/>
  <c r="Q508" i="23" s="1"/>
  <c r="G509" i="23"/>
  <c r="Q509" i="23" s="1"/>
  <c r="G510" i="23"/>
  <c r="Q510" i="23" s="1"/>
  <c r="G511" i="23"/>
  <c r="Q511" i="23" s="1"/>
  <c r="G512" i="23"/>
  <c r="Q512" i="23" s="1"/>
  <c r="G513" i="23"/>
  <c r="Q513" i="23" s="1"/>
  <c r="G514" i="23"/>
  <c r="Q514" i="23" s="1"/>
  <c r="G515" i="23"/>
  <c r="Q515" i="23" s="1"/>
  <c r="G516" i="23"/>
  <c r="Q516" i="23" s="1"/>
  <c r="G517" i="23"/>
  <c r="Q517" i="23" s="1"/>
  <c r="G518" i="23"/>
  <c r="Q518" i="23" s="1"/>
  <c r="G519" i="23"/>
  <c r="Q519" i="23" s="1"/>
  <c r="G520" i="23"/>
  <c r="Q520" i="23" s="1"/>
  <c r="G521" i="23"/>
  <c r="Q521" i="23" s="1"/>
  <c r="G522" i="23"/>
  <c r="Q522" i="23" s="1"/>
  <c r="G523" i="23"/>
  <c r="Q523" i="23" s="1"/>
  <c r="G524" i="23"/>
  <c r="Q524" i="23" s="1"/>
  <c r="G525" i="23"/>
  <c r="Q525" i="23" s="1"/>
  <c r="G526" i="23"/>
  <c r="Q526" i="23" s="1"/>
  <c r="G527" i="23"/>
  <c r="Q527" i="23" s="1"/>
  <c r="G528" i="23"/>
  <c r="Q528" i="23" s="1"/>
  <c r="G529" i="23"/>
  <c r="Q529" i="23" s="1"/>
  <c r="G530" i="23"/>
  <c r="Q530" i="23" s="1"/>
  <c r="G531" i="23"/>
  <c r="Q531" i="23" s="1"/>
  <c r="G532" i="23"/>
  <c r="Q532" i="23" s="1"/>
  <c r="G533" i="23"/>
  <c r="Q533" i="23" s="1"/>
  <c r="G534" i="23"/>
  <c r="Q534" i="23" s="1"/>
  <c r="G535" i="23"/>
  <c r="Q535" i="23" s="1"/>
  <c r="G536" i="23"/>
  <c r="Q536" i="23" s="1"/>
  <c r="G537" i="23"/>
  <c r="Q537" i="23" s="1"/>
  <c r="G538" i="23"/>
  <c r="Q538" i="23" s="1"/>
  <c r="G539" i="23"/>
  <c r="Q539" i="23" s="1"/>
  <c r="G540" i="23"/>
  <c r="Q540" i="23" s="1"/>
  <c r="G541" i="23"/>
  <c r="Q541" i="23" s="1"/>
  <c r="G542" i="23"/>
  <c r="Q542" i="23" s="1"/>
  <c r="G543" i="23"/>
  <c r="Q543" i="23" s="1"/>
  <c r="G544" i="23"/>
  <c r="Q544" i="23" s="1"/>
  <c r="G545" i="23"/>
  <c r="Q545" i="23" s="1"/>
  <c r="G546" i="23"/>
  <c r="Q546" i="23" s="1"/>
  <c r="G547" i="23"/>
  <c r="Q547" i="23" s="1"/>
  <c r="G548" i="23"/>
  <c r="Q548" i="23" s="1"/>
  <c r="G549" i="23"/>
  <c r="Q549" i="23" s="1"/>
  <c r="G550" i="23"/>
  <c r="Q550" i="23" s="1"/>
  <c r="G551" i="23"/>
  <c r="Q551" i="23" s="1"/>
  <c r="G552" i="23"/>
  <c r="Q552" i="23" s="1"/>
  <c r="G553" i="23"/>
  <c r="Q553" i="23" s="1"/>
  <c r="G554" i="23"/>
  <c r="Q554" i="23" s="1"/>
  <c r="G555" i="23"/>
  <c r="Q555" i="23" s="1"/>
  <c r="G556" i="23"/>
  <c r="Q556" i="23" s="1"/>
  <c r="G557" i="23"/>
  <c r="Q557" i="23" s="1"/>
  <c r="G558" i="23"/>
  <c r="Q558" i="23" s="1"/>
  <c r="G559" i="23"/>
  <c r="Q559" i="23" s="1"/>
  <c r="G560" i="23"/>
  <c r="Q560" i="23" s="1"/>
  <c r="G561" i="23"/>
  <c r="Q561" i="23" s="1"/>
  <c r="G562" i="23"/>
  <c r="Q562" i="23" s="1"/>
  <c r="G563" i="23"/>
  <c r="Q563" i="23" s="1"/>
  <c r="G564" i="23"/>
  <c r="Q564" i="23" s="1"/>
  <c r="G565" i="23"/>
  <c r="Q565" i="23" s="1"/>
  <c r="G566" i="23"/>
  <c r="Q566" i="23" s="1"/>
  <c r="G567" i="23"/>
  <c r="Q567" i="23" s="1"/>
  <c r="G568" i="23"/>
  <c r="Q568" i="23" s="1"/>
  <c r="G569" i="23"/>
  <c r="Q569" i="23" s="1"/>
  <c r="G570" i="23"/>
  <c r="Q570" i="23" s="1"/>
  <c r="G571" i="23"/>
  <c r="Q571" i="23" s="1"/>
  <c r="G572" i="23"/>
  <c r="Q572" i="23" s="1"/>
  <c r="G573" i="23"/>
  <c r="Q573" i="23" s="1"/>
  <c r="G574" i="23"/>
  <c r="Q574" i="23" s="1"/>
  <c r="G575" i="23"/>
  <c r="Q575" i="23" s="1"/>
  <c r="G576" i="23"/>
  <c r="Q576" i="23" s="1"/>
  <c r="G577" i="23"/>
  <c r="Q577" i="23" s="1"/>
  <c r="G578" i="23"/>
  <c r="Q578" i="23" s="1"/>
  <c r="G579" i="23"/>
  <c r="Q579" i="23" s="1"/>
  <c r="G580" i="23"/>
  <c r="Q580" i="23" s="1"/>
  <c r="G581" i="23"/>
  <c r="Q581" i="23" s="1"/>
  <c r="G582" i="23"/>
  <c r="Q582" i="23" s="1"/>
  <c r="G583" i="23"/>
  <c r="Q583" i="23" s="1"/>
  <c r="G584" i="23"/>
  <c r="Q584" i="23" s="1"/>
  <c r="G585" i="23"/>
  <c r="Q585" i="23" s="1"/>
  <c r="G586" i="23"/>
  <c r="Q586" i="23" s="1"/>
  <c r="G587" i="23"/>
  <c r="Q587" i="23" s="1"/>
  <c r="G588" i="23"/>
  <c r="Q588" i="23" s="1"/>
  <c r="G589" i="23"/>
  <c r="Q589" i="23" s="1"/>
  <c r="G590" i="23"/>
  <c r="Q590" i="23" s="1"/>
  <c r="G591" i="23"/>
  <c r="Q591" i="23" s="1"/>
  <c r="G592" i="23"/>
  <c r="Q592" i="23" s="1"/>
  <c r="G593" i="23"/>
  <c r="Q593" i="23" s="1"/>
  <c r="G594" i="23"/>
  <c r="Q594" i="23" s="1"/>
  <c r="G595" i="23"/>
  <c r="Q595" i="23" s="1"/>
  <c r="G596" i="23"/>
  <c r="Q596" i="23" s="1"/>
  <c r="G597" i="23"/>
  <c r="Q597" i="23" s="1"/>
  <c r="G598" i="23"/>
  <c r="Q598" i="23" s="1"/>
  <c r="G599" i="23"/>
  <c r="Q599" i="23" s="1"/>
  <c r="G600" i="23"/>
  <c r="Q600" i="23" s="1"/>
  <c r="G601" i="23"/>
  <c r="Q601" i="23" s="1"/>
  <c r="G602" i="23"/>
  <c r="Q602" i="23" s="1"/>
  <c r="G603" i="23"/>
  <c r="Q603" i="23" s="1"/>
  <c r="G604" i="23"/>
  <c r="Q604" i="23" s="1"/>
  <c r="G605" i="23"/>
  <c r="Q605" i="23" s="1"/>
  <c r="G606" i="23"/>
  <c r="Q606" i="23" s="1"/>
  <c r="G607" i="23"/>
  <c r="Q607" i="23" s="1"/>
  <c r="G608" i="23"/>
  <c r="Q608" i="23" s="1"/>
  <c r="G609" i="23"/>
  <c r="Q609" i="23" s="1"/>
  <c r="G610" i="23"/>
  <c r="Q610" i="23" s="1"/>
  <c r="G611" i="23"/>
  <c r="Q611" i="23" s="1"/>
  <c r="G612" i="23"/>
  <c r="Q612" i="23" s="1"/>
  <c r="G613" i="23"/>
  <c r="Q613" i="23" s="1"/>
  <c r="G614" i="23"/>
  <c r="Q614" i="23" s="1"/>
  <c r="G615" i="23"/>
  <c r="Q615" i="23" s="1"/>
  <c r="G616" i="23"/>
  <c r="Q616" i="23" s="1"/>
  <c r="G617" i="23"/>
  <c r="Q617" i="23" s="1"/>
  <c r="G618" i="23"/>
  <c r="Q618" i="23" s="1"/>
  <c r="G619" i="23"/>
  <c r="Q619" i="23" s="1"/>
  <c r="G620" i="23"/>
  <c r="Q620" i="23" s="1"/>
  <c r="G621" i="23"/>
  <c r="Q621" i="23" s="1"/>
  <c r="G622" i="23"/>
  <c r="G623" i="23"/>
  <c r="G2" i="23"/>
  <c r="Q2" i="23" s="1"/>
  <c r="F3" i="23"/>
  <c r="F4" i="23"/>
  <c r="F5" i="23"/>
  <c r="F6" i="23"/>
  <c r="F7" i="23"/>
  <c r="F8" i="23"/>
  <c r="F9" i="23"/>
  <c r="F10" i="23"/>
  <c r="F11" i="23"/>
  <c r="F12" i="23"/>
  <c r="F13" i="23"/>
  <c r="F14" i="23"/>
  <c r="F15" i="23"/>
  <c r="F16" i="23"/>
  <c r="F17" i="23"/>
  <c r="F18" i="23"/>
  <c r="F19" i="23"/>
  <c r="F20" i="23"/>
  <c r="F21" i="23"/>
  <c r="F22" i="23"/>
  <c r="F23" i="23"/>
  <c r="F24" i="23"/>
  <c r="F25" i="23"/>
  <c r="F26" i="23"/>
  <c r="F27" i="23"/>
  <c r="F28" i="23"/>
  <c r="F29" i="23"/>
  <c r="F30" i="23"/>
  <c r="F31" i="23"/>
  <c r="F32" i="23"/>
  <c r="F33" i="23"/>
  <c r="F34" i="23"/>
  <c r="F35" i="23"/>
  <c r="F36" i="23"/>
  <c r="F37" i="23"/>
  <c r="F38" i="23"/>
  <c r="F39" i="23"/>
  <c r="F40" i="23"/>
  <c r="F41" i="23"/>
  <c r="F42" i="23"/>
  <c r="F43" i="23"/>
  <c r="F44" i="23"/>
  <c r="F45" i="23"/>
  <c r="F46" i="23"/>
  <c r="F47" i="23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F101" i="23"/>
  <c r="F102" i="23"/>
  <c r="F103" i="23"/>
  <c r="F104" i="23"/>
  <c r="F105" i="23"/>
  <c r="F106" i="23"/>
  <c r="F107" i="23"/>
  <c r="F108" i="23"/>
  <c r="F109" i="23"/>
  <c r="F110" i="23"/>
  <c r="F111" i="23"/>
  <c r="F112" i="23"/>
  <c r="F113" i="23"/>
  <c r="F114" i="23"/>
  <c r="F115" i="23"/>
  <c r="F116" i="23"/>
  <c r="F117" i="23"/>
  <c r="F118" i="23"/>
  <c r="F119" i="23"/>
  <c r="F120" i="23"/>
  <c r="F121" i="23"/>
  <c r="F122" i="23"/>
  <c r="F123" i="23"/>
  <c r="F124" i="23"/>
  <c r="F125" i="23"/>
  <c r="F126" i="23"/>
  <c r="F127" i="23"/>
  <c r="F128" i="23"/>
  <c r="F129" i="23"/>
  <c r="F130" i="23"/>
  <c r="F131" i="23"/>
  <c r="F132" i="23"/>
  <c r="F133" i="23"/>
  <c r="F134" i="23"/>
  <c r="F135" i="23"/>
  <c r="F136" i="23"/>
  <c r="F137" i="23"/>
  <c r="F138" i="23"/>
  <c r="F139" i="23"/>
  <c r="F140" i="23"/>
  <c r="F141" i="23"/>
  <c r="F142" i="23"/>
  <c r="F143" i="23"/>
  <c r="F144" i="23"/>
  <c r="F145" i="23"/>
  <c r="F146" i="23"/>
  <c r="F147" i="23"/>
  <c r="F148" i="23"/>
  <c r="F149" i="23"/>
  <c r="F150" i="23"/>
  <c r="F151" i="23"/>
  <c r="F152" i="23"/>
  <c r="F153" i="23"/>
  <c r="F154" i="23"/>
  <c r="F155" i="23"/>
  <c r="F156" i="23"/>
  <c r="F157" i="23"/>
  <c r="F158" i="23"/>
  <c r="F159" i="23"/>
  <c r="F160" i="23"/>
  <c r="F161" i="23"/>
  <c r="F162" i="23"/>
  <c r="F163" i="23"/>
  <c r="F164" i="23"/>
  <c r="F165" i="23"/>
  <c r="F166" i="23"/>
  <c r="F167" i="23"/>
  <c r="F168" i="23"/>
  <c r="F169" i="23"/>
  <c r="F170" i="23"/>
  <c r="F171" i="23"/>
  <c r="F172" i="23"/>
  <c r="F173" i="23"/>
  <c r="F174" i="23"/>
  <c r="F175" i="23"/>
  <c r="F176" i="23"/>
  <c r="F177" i="23"/>
  <c r="F178" i="23"/>
  <c r="F179" i="23"/>
  <c r="F180" i="23"/>
  <c r="F181" i="23"/>
  <c r="F182" i="23"/>
  <c r="F183" i="23"/>
  <c r="F184" i="23"/>
  <c r="F185" i="23"/>
  <c r="F186" i="23"/>
  <c r="F187" i="23"/>
  <c r="F188" i="23"/>
  <c r="F189" i="23"/>
  <c r="F190" i="23"/>
  <c r="F191" i="23"/>
  <c r="F192" i="23"/>
  <c r="F193" i="23"/>
  <c r="F194" i="23"/>
  <c r="F195" i="23"/>
  <c r="F196" i="23"/>
  <c r="F197" i="23"/>
  <c r="F198" i="23"/>
  <c r="F199" i="23"/>
  <c r="F200" i="23"/>
  <c r="F201" i="23"/>
  <c r="F202" i="23"/>
  <c r="F203" i="23"/>
  <c r="F204" i="23"/>
  <c r="F205" i="23"/>
  <c r="F206" i="23"/>
  <c r="F207" i="23"/>
  <c r="F208" i="23"/>
  <c r="F209" i="23"/>
  <c r="F210" i="23"/>
  <c r="F211" i="23"/>
  <c r="F212" i="23"/>
  <c r="F213" i="23"/>
  <c r="F214" i="23"/>
  <c r="F215" i="23"/>
  <c r="F216" i="23"/>
  <c r="F217" i="23"/>
  <c r="F218" i="23"/>
  <c r="F219" i="23"/>
  <c r="F220" i="23"/>
  <c r="F221" i="23"/>
  <c r="F222" i="23"/>
  <c r="F223" i="23"/>
  <c r="F224" i="23"/>
  <c r="F225" i="23"/>
  <c r="F226" i="23"/>
  <c r="F227" i="23"/>
  <c r="F228" i="23"/>
  <c r="F229" i="23"/>
  <c r="F230" i="23"/>
  <c r="F231" i="23"/>
  <c r="F232" i="23"/>
  <c r="F233" i="23"/>
  <c r="F234" i="23"/>
  <c r="F235" i="23"/>
  <c r="F236" i="23"/>
  <c r="F237" i="23"/>
  <c r="F238" i="23"/>
  <c r="F239" i="23"/>
  <c r="F240" i="23"/>
  <c r="F241" i="23"/>
  <c r="F242" i="23"/>
  <c r="F243" i="23"/>
  <c r="F244" i="23"/>
  <c r="F245" i="23"/>
  <c r="F246" i="23"/>
  <c r="F247" i="23"/>
  <c r="F248" i="23"/>
  <c r="F249" i="23"/>
  <c r="F250" i="23"/>
  <c r="F251" i="23"/>
  <c r="F252" i="23"/>
  <c r="F253" i="23"/>
  <c r="F254" i="23"/>
  <c r="F255" i="23"/>
  <c r="F256" i="23"/>
  <c r="F257" i="23"/>
  <c r="F258" i="23"/>
  <c r="F259" i="23"/>
  <c r="F260" i="23"/>
  <c r="F261" i="23"/>
  <c r="F262" i="23"/>
  <c r="F263" i="23"/>
  <c r="F264" i="23"/>
  <c r="F265" i="23"/>
  <c r="F266" i="23"/>
  <c r="F267" i="23"/>
  <c r="F268" i="23"/>
  <c r="F269" i="23"/>
  <c r="F270" i="23"/>
  <c r="F271" i="23"/>
  <c r="F272" i="23"/>
  <c r="F273" i="23"/>
  <c r="F274" i="23"/>
  <c r="F275" i="23"/>
  <c r="F276" i="23"/>
  <c r="F277" i="23"/>
  <c r="F278" i="23"/>
  <c r="F279" i="23"/>
  <c r="F280" i="23"/>
  <c r="F281" i="23"/>
  <c r="F282" i="23"/>
  <c r="F283" i="23"/>
  <c r="F284" i="23"/>
  <c r="F285" i="23"/>
  <c r="F286" i="23"/>
  <c r="F287" i="23"/>
  <c r="F288" i="23"/>
  <c r="F289" i="23"/>
  <c r="F290" i="23"/>
  <c r="F291" i="23"/>
  <c r="F292" i="23"/>
  <c r="F293" i="23"/>
  <c r="F294" i="23"/>
  <c r="F295" i="23"/>
  <c r="F296" i="23"/>
  <c r="F297" i="23"/>
  <c r="F298" i="23"/>
  <c r="F299" i="23"/>
  <c r="F300" i="23"/>
  <c r="F301" i="23"/>
  <c r="F302" i="23"/>
  <c r="F303" i="23"/>
  <c r="F304" i="23"/>
  <c r="F305" i="23"/>
  <c r="F306" i="23"/>
  <c r="F307" i="23"/>
  <c r="F308" i="23"/>
  <c r="F309" i="23"/>
  <c r="F310" i="23"/>
  <c r="F311" i="23"/>
  <c r="F312" i="23"/>
  <c r="F313" i="23"/>
  <c r="F314" i="23"/>
  <c r="F315" i="23"/>
  <c r="F316" i="23"/>
  <c r="F317" i="23"/>
  <c r="F318" i="23"/>
  <c r="F319" i="23"/>
  <c r="F320" i="23"/>
  <c r="F321" i="23"/>
  <c r="F322" i="23"/>
  <c r="F323" i="23"/>
  <c r="F324" i="23"/>
  <c r="F325" i="23"/>
  <c r="F326" i="23"/>
  <c r="F327" i="23"/>
  <c r="F328" i="23"/>
  <c r="F329" i="23"/>
  <c r="F330" i="23"/>
  <c r="F331" i="23"/>
  <c r="F332" i="23"/>
  <c r="F333" i="23"/>
  <c r="F334" i="23"/>
  <c r="F335" i="23"/>
  <c r="F336" i="23"/>
  <c r="F337" i="23"/>
  <c r="F338" i="23"/>
  <c r="F339" i="23"/>
  <c r="F340" i="23"/>
  <c r="F341" i="23"/>
  <c r="F342" i="23"/>
  <c r="F343" i="23"/>
  <c r="F344" i="23"/>
  <c r="F345" i="23"/>
  <c r="F346" i="23"/>
  <c r="F347" i="23"/>
  <c r="F348" i="23"/>
  <c r="F349" i="23"/>
  <c r="F350" i="23"/>
  <c r="F351" i="23"/>
  <c r="F352" i="23"/>
  <c r="F353" i="23"/>
  <c r="F354" i="23"/>
  <c r="F355" i="23"/>
  <c r="F356" i="23"/>
  <c r="F357" i="23"/>
  <c r="F358" i="23"/>
  <c r="F359" i="23"/>
  <c r="F360" i="23"/>
  <c r="F361" i="23"/>
  <c r="F362" i="23"/>
  <c r="F363" i="23"/>
  <c r="F364" i="23"/>
  <c r="F365" i="23"/>
  <c r="F366" i="23"/>
  <c r="F367" i="23"/>
  <c r="F368" i="23"/>
  <c r="F369" i="23"/>
  <c r="F370" i="23"/>
  <c r="F371" i="23"/>
  <c r="F372" i="23"/>
  <c r="F373" i="23"/>
  <c r="F374" i="23"/>
  <c r="F375" i="23"/>
  <c r="F376" i="23"/>
  <c r="F377" i="23"/>
  <c r="F378" i="23"/>
  <c r="F379" i="23"/>
  <c r="F380" i="23"/>
  <c r="F381" i="23"/>
  <c r="F382" i="23"/>
  <c r="F383" i="23"/>
  <c r="F384" i="23"/>
  <c r="F385" i="23"/>
  <c r="F386" i="23"/>
  <c r="F387" i="23"/>
  <c r="F388" i="23"/>
  <c r="F389" i="23"/>
  <c r="F390" i="23"/>
  <c r="F391" i="23"/>
  <c r="F392" i="23"/>
  <c r="F393" i="23"/>
  <c r="F394" i="23"/>
  <c r="F395" i="23"/>
  <c r="F396" i="23"/>
  <c r="F397" i="23"/>
  <c r="F398" i="23"/>
  <c r="F399" i="23"/>
  <c r="F400" i="23"/>
  <c r="F401" i="23"/>
  <c r="F402" i="23"/>
  <c r="F403" i="23"/>
  <c r="F404" i="23"/>
  <c r="F405" i="23"/>
  <c r="F406" i="23"/>
  <c r="F407" i="23"/>
  <c r="F408" i="23"/>
  <c r="F409" i="23"/>
  <c r="F410" i="23"/>
  <c r="F411" i="23"/>
  <c r="F412" i="23"/>
  <c r="F413" i="23"/>
  <c r="F414" i="23"/>
  <c r="F415" i="23"/>
  <c r="F416" i="23"/>
  <c r="F417" i="23"/>
  <c r="F418" i="23"/>
  <c r="F419" i="23"/>
  <c r="F420" i="23"/>
  <c r="F421" i="23"/>
  <c r="F422" i="23"/>
  <c r="F423" i="23"/>
  <c r="F424" i="23"/>
  <c r="F425" i="23"/>
  <c r="F426" i="23"/>
  <c r="F427" i="23"/>
  <c r="F428" i="23"/>
  <c r="F429" i="23"/>
  <c r="F430" i="23"/>
  <c r="F431" i="23"/>
  <c r="F432" i="23"/>
  <c r="F433" i="23"/>
  <c r="F434" i="23"/>
  <c r="F435" i="23"/>
  <c r="F436" i="23"/>
  <c r="F437" i="23"/>
  <c r="F438" i="23"/>
  <c r="F439" i="23"/>
  <c r="F440" i="23"/>
  <c r="F441" i="23"/>
  <c r="F442" i="23"/>
  <c r="F443" i="23"/>
  <c r="F444" i="23"/>
  <c r="F445" i="23"/>
  <c r="F446" i="23"/>
  <c r="F447" i="23"/>
  <c r="F448" i="23"/>
  <c r="F449" i="23"/>
  <c r="F450" i="23"/>
  <c r="F451" i="23"/>
  <c r="F452" i="23"/>
  <c r="F453" i="23"/>
  <c r="F454" i="23"/>
  <c r="F455" i="23"/>
  <c r="F456" i="23"/>
  <c r="F457" i="23"/>
  <c r="F458" i="23"/>
  <c r="F459" i="23"/>
  <c r="F460" i="23"/>
  <c r="F461" i="23"/>
  <c r="F462" i="23"/>
  <c r="F463" i="23"/>
  <c r="F464" i="23"/>
  <c r="F465" i="23"/>
  <c r="F466" i="23"/>
  <c r="F467" i="23"/>
  <c r="F468" i="23"/>
  <c r="F469" i="23"/>
  <c r="F470" i="23"/>
  <c r="F471" i="23"/>
  <c r="F472" i="23"/>
  <c r="F473" i="23"/>
  <c r="F474" i="23"/>
  <c r="F475" i="23"/>
  <c r="F476" i="23"/>
  <c r="F477" i="23"/>
  <c r="F478" i="23"/>
  <c r="F479" i="23"/>
  <c r="F480" i="23"/>
  <c r="F481" i="23"/>
  <c r="F482" i="23"/>
  <c r="F483" i="23"/>
  <c r="F484" i="23"/>
  <c r="F485" i="23"/>
  <c r="F486" i="23"/>
  <c r="F487" i="23"/>
  <c r="F488" i="23"/>
  <c r="F489" i="23"/>
  <c r="F490" i="23"/>
  <c r="F491" i="23"/>
  <c r="F492" i="23"/>
  <c r="F493" i="23"/>
  <c r="F494" i="23"/>
  <c r="F495" i="23"/>
  <c r="F496" i="23"/>
  <c r="F497" i="23"/>
  <c r="F498" i="23"/>
  <c r="F499" i="23"/>
  <c r="F500" i="23"/>
  <c r="F501" i="23"/>
  <c r="F502" i="23"/>
  <c r="F503" i="23"/>
  <c r="F504" i="23"/>
  <c r="F505" i="23"/>
  <c r="F506" i="23"/>
  <c r="F507" i="23"/>
  <c r="F508" i="23"/>
  <c r="F509" i="23"/>
  <c r="F510" i="23"/>
  <c r="F511" i="23"/>
  <c r="F512" i="23"/>
  <c r="F513" i="23"/>
  <c r="F514" i="23"/>
  <c r="F515" i="23"/>
  <c r="F516" i="23"/>
  <c r="F517" i="23"/>
  <c r="F518" i="23"/>
  <c r="F519" i="23"/>
  <c r="F520" i="23"/>
  <c r="F521" i="23"/>
  <c r="F522" i="23"/>
  <c r="F523" i="23"/>
  <c r="F524" i="23"/>
  <c r="F525" i="23"/>
  <c r="F526" i="23"/>
  <c r="F527" i="23"/>
  <c r="F528" i="23"/>
  <c r="F529" i="23"/>
  <c r="F530" i="23"/>
  <c r="F531" i="23"/>
  <c r="F532" i="23"/>
  <c r="F533" i="23"/>
  <c r="F534" i="23"/>
  <c r="F535" i="23"/>
  <c r="F536" i="23"/>
  <c r="F537" i="23"/>
  <c r="F538" i="23"/>
  <c r="F539" i="23"/>
  <c r="F540" i="23"/>
  <c r="F541" i="23"/>
  <c r="F542" i="23"/>
  <c r="F543" i="23"/>
  <c r="F544" i="23"/>
  <c r="F545" i="23"/>
  <c r="F546" i="23"/>
  <c r="F547" i="23"/>
  <c r="F548" i="23"/>
  <c r="F549" i="23"/>
  <c r="F550" i="23"/>
  <c r="F551" i="23"/>
  <c r="F552" i="23"/>
  <c r="F553" i="23"/>
  <c r="F554" i="23"/>
  <c r="F555" i="23"/>
  <c r="F556" i="23"/>
  <c r="F557" i="23"/>
  <c r="F558" i="23"/>
  <c r="F559" i="23"/>
  <c r="F560" i="23"/>
  <c r="F561" i="23"/>
  <c r="F562" i="23"/>
  <c r="F563" i="23"/>
  <c r="F564" i="23"/>
  <c r="F565" i="23"/>
  <c r="F566" i="23"/>
  <c r="F567" i="23"/>
  <c r="F568" i="23"/>
  <c r="F569" i="23"/>
  <c r="F570" i="23"/>
  <c r="F571" i="23"/>
  <c r="F572" i="23"/>
  <c r="F573" i="23"/>
  <c r="F574" i="23"/>
  <c r="F575" i="23"/>
  <c r="F576" i="23"/>
  <c r="F577" i="23"/>
  <c r="F578" i="23"/>
  <c r="F579" i="23"/>
  <c r="F580" i="23"/>
  <c r="F581" i="23"/>
  <c r="F582" i="23"/>
  <c r="F583" i="23"/>
  <c r="F584" i="23"/>
  <c r="F585" i="23"/>
  <c r="F586" i="23"/>
  <c r="F587" i="23"/>
  <c r="F588" i="23"/>
  <c r="F589" i="23"/>
  <c r="F590" i="23"/>
  <c r="F591" i="23"/>
  <c r="F592" i="23"/>
  <c r="F593" i="23"/>
  <c r="F594" i="23"/>
  <c r="F595" i="23"/>
  <c r="F596" i="23"/>
  <c r="F597" i="23"/>
  <c r="F598" i="23"/>
  <c r="F599" i="23"/>
  <c r="F600" i="23"/>
  <c r="F601" i="23"/>
  <c r="F602" i="23"/>
  <c r="F603" i="23"/>
  <c r="F604" i="23"/>
  <c r="F605" i="23"/>
  <c r="F606" i="23"/>
  <c r="F607" i="23"/>
  <c r="F608" i="23"/>
  <c r="F609" i="23"/>
  <c r="F610" i="23"/>
  <c r="F611" i="23"/>
  <c r="F612" i="23"/>
  <c r="F613" i="23"/>
  <c r="F614" i="23"/>
  <c r="F615" i="23"/>
  <c r="F616" i="23"/>
  <c r="F617" i="23"/>
  <c r="F618" i="23"/>
  <c r="F619" i="23"/>
  <c r="F620" i="23"/>
  <c r="F621" i="23"/>
  <c r="F622" i="23"/>
  <c r="F623" i="23"/>
  <c r="F2" i="23"/>
  <c r="D50" i="23"/>
  <c r="D51" i="23"/>
  <c r="D52" i="23"/>
  <c r="D53" i="23"/>
  <c r="D54" i="23"/>
  <c r="D55" i="23"/>
  <c r="D56" i="23"/>
  <c r="D57" i="23"/>
  <c r="D58" i="23"/>
  <c r="D59" i="23"/>
  <c r="D60" i="23"/>
  <c r="D61" i="23"/>
  <c r="D62" i="23"/>
  <c r="D63" i="23"/>
  <c r="D64" i="23"/>
  <c r="D65" i="23"/>
  <c r="D66" i="23"/>
  <c r="D67" i="23"/>
  <c r="D68" i="23"/>
  <c r="D69" i="23"/>
  <c r="D70" i="23"/>
  <c r="D71" i="23"/>
  <c r="D72" i="23"/>
  <c r="D73" i="23"/>
  <c r="D74" i="23"/>
  <c r="D75" i="23"/>
  <c r="D76" i="23"/>
  <c r="D77" i="23"/>
  <c r="D78" i="23"/>
  <c r="D79" i="23"/>
  <c r="D80" i="23"/>
  <c r="D81" i="23"/>
  <c r="D82" i="23"/>
  <c r="D83" i="23"/>
  <c r="D84" i="23"/>
  <c r="D85" i="23"/>
  <c r="D86" i="23"/>
  <c r="D87" i="23"/>
  <c r="D88" i="23"/>
  <c r="D89" i="23"/>
  <c r="D90" i="23"/>
  <c r="D91" i="23"/>
  <c r="D92" i="23"/>
  <c r="D93" i="23"/>
  <c r="D94" i="23"/>
  <c r="D95" i="23"/>
  <c r="D96" i="23"/>
  <c r="D97" i="23"/>
  <c r="D98" i="23"/>
  <c r="D99" i="23"/>
  <c r="D100" i="23"/>
  <c r="D101" i="23"/>
  <c r="D102" i="23"/>
  <c r="D103" i="23"/>
  <c r="D104" i="23"/>
  <c r="D105" i="23"/>
  <c r="D106" i="23"/>
  <c r="D107" i="23"/>
  <c r="D108" i="23"/>
  <c r="D109" i="23"/>
  <c r="D110" i="23"/>
  <c r="D111" i="23"/>
  <c r="D112" i="23"/>
  <c r="D113" i="23"/>
  <c r="D114" i="23"/>
  <c r="D115" i="23"/>
  <c r="D116" i="23"/>
  <c r="D117" i="23"/>
  <c r="D118" i="23"/>
  <c r="D119" i="23"/>
  <c r="D120" i="23"/>
  <c r="D121" i="23"/>
  <c r="D122" i="23"/>
  <c r="D123" i="23"/>
  <c r="D124" i="23"/>
  <c r="D125" i="23"/>
  <c r="D126" i="23"/>
  <c r="D127" i="23"/>
  <c r="D128" i="23"/>
  <c r="D129" i="23"/>
  <c r="D130" i="23"/>
  <c r="D131" i="23"/>
  <c r="D132" i="23"/>
  <c r="D133" i="23"/>
  <c r="D134" i="23"/>
  <c r="D135" i="23"/>
  <c r="D136" i="23"/>
  <c r="D137" i="23"/>
  <c r="D138" i="23"/>
  <c r="D139" i="23"/>
  <c r="D140" i="23"/>
  <c r="D141" i="23"/>
  <c r="D142" i="23"/>
  <c r="D143" i="23"/>
  <c r="D144" i="23"/>
  <c r="D145" i="23"/>
  <c r="D146" i="23"/>
  <c r="D147" i="23"/>
  <c r="D148" i="23"/>
  <c r="D149" i="23"/>
  <c r="D150" i="23"/>
  <c r="D151" i="23"/>
  <c r="D152" i="23"/>
  <c r="D153" i="23"/>
  <c r="D154" i="23"/>
  <c r="D155" i="23"/>
  <c r="D156" i="23"/>
  <c r="D157" i="23"/>
  <c r="D158" i="23"/>
  <c r="D159" i="23"/>
  <c r="D160" i="23"/>
  <c r="D161" i="23"/>
  <c r="D162" i="23"/>
  <c r="D163" i="23"/>
  <c r="D164" i="23"/>
  <c r="D165" i="23"/>
  <c r="D166" i="23"/>
  <c r="D167" i="23"/>
  <c r="D168" i="23"/>
  <c r="D169" i="23"/>
  <c r="D170" i="23"/>
  <c r="D171" i="23"/>
  <c r="D172" i="23"/>
  <c r="D173" i="23"/>
  <c r="D174" i="23"/>
  <c r="D175" i="23"/>
  <c r="D176" i="23"/>
  <c r="D177" i="23"/>
  <c r="D178" i="23"/>
  <c r="D179" i="23"/>
  <c r="D180" i="23"/>
  <c r="D181" i="23"/>
  <c r="D182" i="23"/>
  <c r="D183" i="23"/>
  <c r="D184" i="23"/>
  <c r="D185" i="23"/>
  <c r="D186" i="23"/>
  <c r="D187" i="23"/>
  <c r="D188" i="23"/>
  <c r="D189" i="23"/>
  <c r="D190" i="23"/>
  <c r="D191" i="23"/>
  <c r="D192" i="23"/>
  <c r="D193" i="23"/>
  <c r="D194" i="23"/>
  <c r="D195" i="23"/>
  <c r="D196" i="23"/>
  <c r="D197" i="23"/>
  <c r="D198" i="23"/>
  <c r="D199" i="23"/>
  <c r="D200" i="23"/>
  <c r="D201" i="23"/>
  <c r="D202" i="23"/>
  <c r="D203" i="23"/>
  <c r="D204" i="23"/>
  <c r="D205" i="23"/>
  <c r="D206" i="23"/>
  <c r="D207" i="23"/>
  <c r="D208" i="23"/>
  <c r="D209" i="23"/>
  <c r="D210" i="23"/>
  <c r="D211" i="23"/>
  <c r="D212" i="23"/>
  <c r="D213" i="23"/>
  <c r="D214" i="23"/>
  <c r="D215" i="23"/>
  <c r="D216" i="23"/>
  <c r="D217" i="23"/>
  <c r="D218" i="23"/>
  <c r="D219" i="23"/>
  <c r="D220" i="23"/>
  <c r="D221" i="23"/>
  <c r="D222" i="23"/>
  <c r="D223" i="23"/>
  <c r="D224" i="23"/>
  <c r="D225" i="23"/>
  <c r="D226" i="23"/>
  <c r="D227" i="23"/>
  <c r="D228" i="23"/>
  <c r="D229" i="23"/>
  <c r="D230" i="23"/>
  <c r="D231" i="23"/>
  <c r="D232" i="23"/>
  <c r="D233" i="23"/>
  <c r="D234" i="23"/>
  <c r="D235" i="23"/>
  <c r="D236" i="23"/>
  <c r="D237" i="23"/>
  <c r="D238" i="23"/>
  <c r="D239" i="23"/>
  <c r="D240" i="23"/>
  <c r="D241" i="23"/>
  <c r="D242" i="23"/>
  <c r="D243" i="23"/>
  <c r="D244" i="23"/>
  <c r="D245" i="23"/>
  <c r="D246" i="23"/>
  <c r="D247" i="23"/>
  <c r="D248" i="23"/>
  <c r="D249" i="23"/>
  <c r="D250" i="23"/>
  <c r="D251" i="23"/>
  <c r="D252" i="23"/>
  <c r="D253" i="23"/>
  <c r="D254" i="23"/>
  <c r="D255" i="23"/>
  <c r="D256" i="23"/>
  <c r="D257" i="23"/>
  <c r="D258" i="23"/>
  <c r="D259" i="23"/>
  <c r="D260" i="23"/>
  <c r="D261" i="23"/>
  <c r="D262" i="23"/>
  <c r="D263" i="23"/>
  <c r="D264" i="23"/>
  <c r="D265" i="23"/>
  <c r="D266" i="23"/>
  <c r="D267" i="23"/>
  <c r="D268" i="23"/>
  <c r="D269" i="23"/>
  <c r="D270" i="23"/>
  <c r="D271" i="23"/>
  <c r="D272" i="23"/>
  <c r="D273" i="23"/>
  <c r="D274" i="23"/>
  <c r="D275" i="23"/>
  <c r="D276" i="23"/>
  <c r="D277" i="23"/>
  <c r="D278" i="23"/>
  <c r="D279" i="23"/>
  <c r="D280" i="23"/>
  <c r="D281" i="23"/>
  <c r="D282" i="23"/>
  <c r="D283" i="23"/>
  <c r="D284" i="23"/>
  <c r="D285" i="23"/>
  <c r="D286" i="23"/>
  <c r="D287" i="23"/>
  <c r="D288" i="23"/>
  <c r="D289" i="23"/>
  <c r="D290" i="23"/>
  <c r="D291" i="23"/>
  <c r="D292" i="23"/>
  <c r="D293" i="23"/>
  <c r="D294" i="23"/>
  <c r="D295" i="23"/>
  <c r="D296" i="23"/>
  <c r="D297" i="23"/>
  <c r="D298" i="23"/>
  <c r="D299" i="23"/>
  <c r="D300" i="23"/>
  <c r="D301" i="23"/>
  <c r="D302" i="23"/>
  <c r="D303" i="23"/>
  <c r="D304" i="23"/>
  <c r="D305" i="23"/>
  <c r="D306" i="23"/>
  <c r="D307" i="23"/>
  <c r="D308" i="23"/>
  <c r="D309" i="23"/>
  <c r="D310" i="23"/>
  <c r="D311" i="23"/>
  <c r="D312" i="23"/>
  <c r="D313" i="23"/>
  <c r="D314" i="23"/>
  <c r="D315" i="23"/>
  <c r="D316" i="23"/>
  <c r="D317" i="23"/>
  <c r="D318" i="23"/>
  <c r="D319" i="23"/>
  <c r="D320" i="23"/>
  <c r="D321" i="23"/>
  <c r="D322" i="23"/>
  <c r="D323" i="23"/>
  <c r="D324" i="23"/>
  <c r="D325" i="23"/>
  <c r="D326" i="23"/>
  <c r="D327" i="23"/>
  <c r="D328" i="23"/>
  <c r="D329" i="23"/>
  <c r="D330" i="23"/>
  <c r="D331" i="23"/>
  <c r="D332" i="23"/>
  <c r="D333" i="23"/>
  <c r="D334" i="23"/>
  <c r="D335" i="23"/>
  <c r="D336" i="23"/>
  <c r="D337" i="23"/>
  <c r="D338" i="23"/>
  <c r="D339" i="23"/>
  <c r="D340" i="23"/>
  <c r="D341" i="23"/>
  <c r="D342" i="23"/>
  <c r="D343" i="23"/>
  <c r="D344" i="23"/>
  <c r="D345" i="23"/>
  <c r="D346" i="23"/>
  <c r="D347" i="23"/>
  <c r="D348" i="23"/>
  <c r="D349" i="23"/>
  <c r="D350" i="23"/>
  <c r="D351" i="23"/>
  <c r="D352" i="23"/>
  <c r="D353" i="23"/>
  <c r="D354" i="23"/>
  <c r="D355" i="23"/>
  <c r="D356" i="23"/>
  <c r="D357" i="23"/>
  <c r="D358" i="23"/>
  <c r="D359" i="23"/>
  <c r="D360" i="23"/>
  <c r="D361" i="23"/>
  <c r="D362" i="23"/>
  <c r="D363" i="23"/>
  <c r="D364" i="23"/>
  <c r="D365" i="23"/>
  <c r="D366" i="23"/>
  <c r="D367" i="23"/>
  <c r="D368" i="23"/>
  <c r="D369" i="23"/>
  <c r="D370" i="23"/>
  <c r="D371" i="23"/>
  <c r="D372" i="23"/>
  <c r="D373" i="23"/>
  <c r="D374" i="23"/>
  <c r="D375" i="23"/>
  <c r="D376" i="23"/>
  <c r="D377" i="23"/>
  <c r="D378" i="23"/>
  <c r="D379" i="23"/>
  <c r="D380" i="23"/>
  <c r="D381" i="23"/>
  <c r="D382" i="23"/>
  <c r="D383" i="23"/>
  <c r="D384" i="23"/>
  <c r="D385" i="23"/>
  <c r="D386" i="23"/>
  <c r="D387" i="23"/>
  <c r="D388" i="23"/>
  <c r="D389" i="23"/>
  <c r="D390" i="23"/>
  <c r="D391" i="23"/>
  <c r="D392" i="23"/>
  <c r="D393" i="23"/>
  <c r="D394" i="23"/>
  <c r="D395" i="23"/>
  <c r="D396" i="23"/>
  <c r="D397" i="23"/>
  <c r="D398" i="23"/>
  <c r="D399" i="23"/>
  <c r="D400" i="23"/>
  <c r="D401" i="23"/>
  <c r="D402" i="23"/>
  <c r="D403" i="23"/>
  <c r="D404" i="23"/>
  <c r="D405" i="23"/>
  <c r="D406" i="23"/>
  <c r="D407" i="23"/>
  <c r="D408" i="23"/>
  <c r="D409" i="23"/>
  <c r="D410" i="23"/>
  <c r="D411" i="23"/>
  <c r="D412" i="23"/>
  <c r="D413" i="23"/>
  <c r="D414" i="23"/>
  <c r="D415" i="23"/>
  <c r="D416" i="23"/>
  <c r="D417" i="23"/>
  <c r="D418" i="23"/>
  <c r="D419" i="23"/>
  <c r="D420" i="23"/>
  <c r="D421" i="23"/>
  <c r="D422" i="23"/>
  <c r="D423" i="23"/>
  <c r="D424" i="23"/>
  <c r="D425" i="23"/>
  <c r="D426" i="23"/>
  <c r="D427" i="23"/>
  <c r="D428" i="23"/>
  <c r="D429" i="23"/>
  <c r="D430" i="23"/>
  <c r="D431" i="23"/>
  <c r="D432" i="23"/>
  <c r="D433" i="23"/>
  <c r="D434" i="23"/>
  <c r="D435" i="23"/>
  <c r="D436" i="23"/>
  <c r="D437" i="23"/>
  <c r="D438" i="23"/>
  <c r="D439" i="23"/>
  <c r="D440" i="23"/>
  <c r="D441" i="23"/>
  <c r="D442" i="23"/>
  <c r="D443" i="23"/>
  <c r="D444" i="23"/>
  <c r="D445" i="23"/>
  <c r="D446" i="23"/>
  <c r="D447" i="23"/>
  <c r="D448" i="23"/>
  <c r="D449" i="23"/>
  <c r="D450" i="23"/>
  <c r="D451" i="23"/>
  <c r="D452" i="23"/>
  <c r="D453" i="23"/>
  <c r="D454" i="23"/>
  <c r="D455" i="23"/>
  <c r="D456" i="23"/>
  <c r="D457" i="23"/>
  <c r="D458" i="23"/>
  <c r="D459" i="23"/>
  <c r="D460" i="23"/>
  <c r="D461" i="23"/>
  <c r="D462" i="23"/>
  <c r="D463" i="23"/>
  <c r="D464" i="23"/>
  <c r="D465" i="23"/>
  <c r="D466" i="23"/>
  <c r="D467" i="23"/>
  <c r="D468" i="23"/>
  <c r="D469" i="23"/>
  <c r="D470" i="23"/>
  <c r="D471" i="23"/>
  <c r="D472" i="23"/>
  <c r="D473" i="23"/>
  <c r="D474" i="23"/>
  <c r="D475" i="23"/>
  <c r="D476" i="23"/>
  <c r="D477" i="23"/>
  <c r="D478" i="23"/>
  <c r="D479" i="23"/>
  <c r="D480" i="23"/>
  <c r="D481" i="23"/>
  <c r="D482" i="23"/>
  <c r="D483" i="23"/>
  <c r="D484" i="23"/>
  <c r="D485" i="23"/>
  <c r="D486" i="23"/>
  <c r="D487" i="23"/>
  <c r="D488" i="23"/>
  <c r="D489" i="23"/>
  <c r="D490" i="23"/>
  <c r="D491" i="23"/>
  <c r="D492" i="23"/>
  <c r="D493" i="23"/>
  <c r="D494" i="23"/>
  <c r="D495" i="23"/>
  <c r="D496" i="23"/>
  <c r="D497" i="23"/>
  <c r="D498" i="23"/>
  <c r="D499" i="23"/>
  <c r="D500" i="23"/>
  <c r="D501" i="23"/>
  <c r="D502" i="23"/>
  <c r="D503" i="23"/>
  <c r="D504" i="23"/>
  <c r="D505" i="23"/>
  <c r="D506" i="23"/>
  <c r="D507" i="23"/>
  <c r="D508" i="23"/>
  <c r="D509" i="23"/>
  <c r="D510" i="23"/>
  <c r="D511" i="23"/>
  <c r="D512" i="23"/>
  <c r="D513" i="23"/>
  <c r="D514" i="23"/>
  <c r="D515" i="23"/>
  <c r="D516" i="23"/>
  <c r="D517" i="23"/>
  <c r="D518" i="23"/>
  <c r="D519" i="23"/>
  <c r="D520" i="23"/>
  <c r="D521" i="23"/>
  <c r="D522" i="23"/>
  <c r="D523" i="23"/>
  <c r="D524" i="23"/>
  <c r="D525" i="23"/>
  <c r="D526" i="23"/>
  <c r="D527" i="23"/>
  <c r="D528" i="23"/>
  <c r="D529" i="23"/>
  <c r="D530" i="23"/>
  <c r="D531" i="23"/>
  <c r="D532" i="23"/>
  <c r="D533" i="23"/>
  <c r="D534" i="23"/>
  <c r="D535" i="23"/>
  <c r="D536" i="23"/>
  <c r="D537" i="23"/>
  <c r="D538" i="23"/>
  <c r="D539" i="23"/>
  <c r="D540" i="23"/>
  <c r="D541" i="23"/>
  <c r="D542" i="23"/>
  <c r="D543" i="23"/>
  <c r="D544" i="23"/>
  <c r="D545" i="23"/>
  <c r="D546" i="23"/>
  <c r="D547" i="23"/>
  <c r="D548" i="23"/>
  <c r="D549" i="23"/>
  <c r="D550" i="23"/>
  <c r="D551" i="23"/>
  <c r="D552" i="23"/>
  <c r="D553" i="23"/>
  <c r="D554" i="23"/>
  <c r="D555" i="23"/>
  <c r="D556" i="23"/>
  <c r="D557" i="23"/>
  <c r="D558" i="23"/>
  <c r="D559" i="23"/>
  <c r="D560" i="23"/>
  <c r="D561" i="23"/>
  <c r="D562" i="23"/>
  <c r="D563" i="23"/>
  <c r="D564" i="23"/>
  <c r="D565" i="23"/>
  <c r="D566" i="23"/>
  <c r="D567" i="23"/>
  <c r="D568" i="23"/>
  <c r="D569" i="23"/>
  <c r="D570" i="23"/>
  <c r="D571" i="23"/>
  <c r="D572" i="23"/>
  <c r="D573" i="23"/>
  <c r="D574" i="23"/>
  <c r="D575" i="23"/>
  <c r="D576" i="23"/>
  <c r="D577" i="23"/>
  <c r="D578" i="23"/>
  <c r="D579" i="23"/>
  <c r="D580" i="23"/>
  <c r="D581" i="23"/>
  <c r="D582" i="23"/>
  <c r="D583" i="23"/>
  <c r="D584" i="23"/>
  <c r="D585" i="23"/>
  <c r="D586" i="23"/>
  <c r="D587" i="23"/>
  <c r="D588" i="23"/>
  <c r="D589" i="23"/>
  <c r="D590" i="23"/>
  <c r="D591" i="23"/>
  <c r="D592" i="23"/>
  <c r="D593" i="23"/>
  <c r="D594" i="23"/>
  <c r="D595" i="23"/>
  <c r="D596" i="23"/>
  <c r="D597" i="23"/>
  <c r="D598" i="23"/>
  <c r="D599" i="23"/>
  <c r="D600" i="23"/>
  <c r="D601" i="23"/>
  <c r="D602" i="23"/>
  <c r="D603" i="23"/>
  <c r="D604" i="23"/>
  <c r="D605" i="23"/>
  <c r="D606" i="23"/>
  <c r="D607" i="23"/>
  <c r="D608" i="23"/>
  <c r="D609" i="23"/>
  <c r="D610" i="23"/>
  <c r="D611" i="23"/>
  <c r="D612" i="23"/>
  <c r="D613" i="23"/>
  <c r="D614" i="23"/>
  <c r="D615" i="23"/>
  <c r="D616" i="23"/>
  <c r="D617" i="23"/>
  <c r="D618" i="23"/>
  <c r="D619" i="23"/>
  <c r="D620" i="23"/>
  <c r="D621" i="23"/>
  <c r="D622" i="23"/>
  <c r="D623" i="23"/>
  <c r="D3" i="23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2" i="23"/>
  <c r="D23" i="23"/>
  <c r="D24" i="23"/>
  <c r="D25" i="23"/>
  <c r="D26" i="23"/>
  <c r="D27" i="23"/>
  <c r="D28" i="23"/>
  <c r="D29" i="23"/>
  <c r="D30" i="23"/>
  <c r="D31" i="23"/>
  <c r="D32" i="23"/>
  <c r="D33" i="23"/>
  <c r="D34" i="23"/>
  <c r="D35" i="23"/>
  <c r="D36" i="23"/>
  <c r="D37" i="23"/>
  <c r="D38" i="23"/>
  <c r="D39" i="23"/>
  <c r="D40" i="23"/>
  <c r="D41" i="23"/>
  <c r="D42" i="23"/>
  <c r="D43" i="23"/>
  <c r="D44" i="23"/>
  <c r="D45" i="23"/>
  <c r="D46" i="23"/>
  <c r="D47" i="23"/>
  <c r="D48" i="23"/>
  <c r="D49" i="23"/>
  <c r="D2" i="23"/>
  <c r="C3" i="23"/>
  <c r="C4" i="23"/>
  <c r="C5" i="23"/>
  <c r="C6" i="23"/>
  <c r="C7" i="23"/>
  <c r="C8" i="23"/>
  <c r="C9" i="23"/>
  <c r="C10" i="23"/>
  <c r="C11" i="23"/>
  <c r="C12" i="23"/>
  <c r="A12" i="23" s="1"/>
  <c r="C13" i="23"/>
  <c r="C14" i="23"/>
  <c r="C15" i="23"/>
  <c r="C16" i="23"/>
  <c r="C17" i="23"/>
  <c r="C18" i="23"/>
  <c r="C19" i="23"/>
  <c r="C20" i="23"/>
  <c r="C21" i="23"/>
  <c r="C22" i="23"/>
  <c r="C23" i="23"/>
  <c r="C24" i="23"/>
  <c r="C25" i="23"/>
  <c r="C26" i="23"/>
  <c r="C27" i="23"/>
  <c r="C28" i="23"/>
  <c r="C29" i="23"/>
  <c r="C30" i="23"/>
  <c r="C31" i="23"/>
  <c r="C32" i="23"/>
  <c r="C33" i="23"/>
  <c r="C34" i="23"/>
  <c r="C35" i="23"/>
  <c r="C36" i="23"/>
  <c r="C37" i="23"/>
  <c r="C38" i="23"/>
  <c r="C39" i="23"/>
  <c r="C40" i="23"/>
  <c r="C41" i="23"/>
  <c r="C42" i="23"/>
  <c r="C43" i="23"/>
  <c r="C44" i="23"/>
  <c r="C45" i="23"/>
  <c r="C46" i="23"/>
  <c r="C47" i="23"/>
  <c r="C48" i="23"/>
  <c r="C49" i="23"/>
  <c r="C50" i="23"/>
  <c r="C51" i="23"/>
  <c r="C52" i="23"/>
  <c r="C53" i="23"/>
  <c r="C54" i="23"/>
  <c r="A54" i="23" s="1"/>
  <c r="C55" i="23"/>
  <c r="C56" i="23"/>
  <c r="C57" i="23"/>
  <c r="C58" i="23"/>
  <c r="C59" i="23"/>
  <c r="C60" i="23"/>
  <c r="C61" i="23"/>
  <c r="C62" i="23"/>
  <c r="A62" i="23" s="1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A79" i="23" s="1"/>
  <c r="C80" i="23"/>
  <c r="C81" i="23"/>
  <c r="C82" i="23"/>
  <c r="C83" i="23"/>
  <c r="C84" i="23"/>
  <c r="C85" i="23"/>
  <c r="C86" i="23"/>
  <c r="C87" i="23"/>
  <c r="A87" i="23" s="1"/>
  <c r="C88" i="23"/>
  <c r="C89" i="23"/>
  <c r="A89" i="23" s="1"/>
  <c r="C90" i="23"/>
  <c r="C91" i="23"/>
  <c r="C92" i="23"/>
  <c r="C93" i="23"/>
  <c r="C94" i="23"/>
  <c r="C95" i="23"/>
  <c r="C96" i="23"/>
  <c r="A96" i="23" s="1"/>
  <c r="C97" i="23"/>
  <c r="A97" i="23" s="1"/>
  <c r="C98" i="23"/>
  <c r="A98" i="23" s="1"/>
  <c r="C99" i="23"/>
  <c r="C100" i="23"/>
  <c r="C101" i="23"/>
  <c r="C102" i="23"/>
  <c r="C103" i="23"/>
  <c r="C104" i="23"/>
  <c r="C105" i="23"/>
  <c r="C106" i="23"/>
  <c r="C107" i="23"/>
  <c r="C108" i="23"/>
  <c r="C109" i="23"/>
  <c r="C110" i="23"/>
  <c r="C111" i="23"/>
  <c r="C112" i="23"/>
  <c r="C113" i="23"/>
  <c r="C114" i="23"/>
  <c r="C115" i="23"/>
  <c r="C116" i="23"/>
  <c r="C117" i="23"/>
  <c r="C118" i="23"/>
  <c r="C119" i="23"/>
  <c r="C120" i="23"/>
  <c r="C121" i="23"/>
  <c r="C122" i="23"/>
  <c r="C123" i="23"/>
  <c r="C124" i="23"/>
  <c r="C125" i="23"/>
  <c r="C126" i="23"/>
  <c r="C127" i="23"/>
  <c r="C128" i="23"/>
  <c r="C129" i="23"/>
  <c r="C130" i="23"/>
  <c r="A130" i="23" s="1"/>
  <c r="C131" i="23"/>
  <c r="A131" i="23" s="1"/>
  <c r="C132" i="23"/>
  <c r="A132" i="23" s="1"/>
  <c r="C133" i="23"/>
  <c r="A133" i="23" s="1"/>
  <c r="C134" i="23"/>
  <c r="A134" i="23" s="1"/>
  <c r="C135" i="23"/>
  <c r="A135" i="23" s="1"/>
  <c r="C136" i="23"/>
  <c r="A136" i="23" s="1"/>
  <c r="C137" i="23"/>
  <c r="A137" i="23" s="1"/>
  <c r="C138" i="23"/>
  <c r="A138" i="23" s="1"/>
  <c r="C139" i="23"/>
  <c r="A139" i="23" s="1"/>
  <c r="C140" i="23"/>
  <c r="A140" i="23" s="1"/>
  <c r="C141" i="23"/>
  <c r="A141" i="23" s="1"/>
  <c r="C142" i="23"/>
  <c r="A142" i="23" s="1"/>
  <c r="C143" i="23"/>
  <c r="A143" i="23" s="1"/>
  <c r="C144" i="23"/>
  <c r="A144" i="23" s="1"/>
  <c r="C145" i="23"/>
  <c r="A145" i="23" s="1"/>
  <c r="C146" i="23"/>
  <c r="A146" i="23" s="1"/>
  <c r="C147" i="23"/>
  <c r="A147" i="23" s="1"/>
  <c r="C148" i="23"/>
  <c r="A148" i="23" s="1"/>
  <c r="C149" i="23"/>
  <c r="A149" i="23" s="1"/>
  <c r="C150" i="23"/>
  <c r="A150" i="23" s="1"/>
  <c r="C151" i="23"/>
  <c r="A151" i="23" s="1"/>
  <c r="C152" i="23"/>
  <c r="A152" i="23" s="1"/>
  <c r="C153" i="23"/>
  <c r="A153" i="23" s="1"/>
  <c r="C154" i="23"/>
  <c r="A154" i="23" s="1"/>
  <c r="C155" i="23"/>
  <c r="A155" i="23" s="1"/>
  <c r="C156" i="23"/>
  <c r="A156" i="23" s="1"/>
  <c r="C157" i="23"/>
  <c r="A157" i="23" s="1"/>
  <c r="C158" i="23"/>
  <c r="A158" i="23" s="1"/>
  <c r="C159" i="23"/>
  <c r="A159" i="23" s="1"/>
  <c r="C160" i="23"/>
  <c r="A160" i="23" s="1"/>
  <c r="C161" i="23"/>
  <c r="A161" i="23" s="1"/>
  <c r="C162" i="23"/>
  <c r="A162" i="23" s="1"/>
  <c r="C163" i="23"/>
  <c r="A163" i="23" s="1"/>
  <c r="C164" i="23"/>
  <c r="A164" i="23" s="1"/>
  <c r="C165" i="23"/>
  <c r="A165" i="23" s="1"/>
  <c r="C166" i="23"/>
  <c r="A166" i="23" s="1"/>
  <c r="C167" i="23"/>
  <c r="A167" i="23" s="1"/>
  <c r="C168" i="23"/>
  <c r="A168" i="23" s="1"/>
  <c r="C169" i="23"/>
  <c r="A169" i="23" s="1"/>
  <c r="C170" i="23"/>
  <c r="A170" i="23" s="1"/>
  <c r="C171" i="23"/>
  <c r="A171" i="23" s="1"/>
  <c r="C172" i="23"/>
  <c r="A172" i="23" s="1"/>
  <c r="C173" i="23"/>
  <c r="A173" i="23" s="1"/>
  <c r="C174" i="23"/>
  <c r="A174" i="23" s="1"/>
  <c r="C175" i="23"/>
  <c r="A175" i="23" s="1"/>
  <c r="C176" i="23"/>
  <c r="A176" i="23" s="1"/>
  <c r="C177" i="23"/>
  <c r="A177" i="23" s="1"/>
  <c r="C178" i="23"/>
  <c r="A178" i="23" s="1"/>
  <c r="C179" i="23"/>
  <c r="A179" i="23" s="1"/>
  <c r="C180" i="23"/>
  <c r="A180" i="23" s="1"/>
  <c r="C181" i="23"/>
  <c r="A181" i="23" s="1"/>
  <c r="C182" i="23"/>
  <c r="A182" i="23" s="1"/>
  <c r="C183" i="23"/>
  <c r="A183" i="23" s="1"/>
  <c r="C184" i="23"/>
  <c r="A184" i="23" s="1"/>
  <c r="C185" i="23"/>
  <c r="A185" i="23" s="1"/>
  <c r="C186" i="23"/>
  <c r="A186" i="23" s="1"/>
  <c r="C187" i="23"/>
  <c r="A187" i="23" s="1"/>
  <c r="C188" i="23"/>
  <c r="A188" i="23" s="1"/>
  <c r="C189" i="23"/>
  <c r="A189" i="23" s="1"/>
  <c r="C190" i="23"/>
  <c r="A190" i="23" s="1"/>
  <c r="C191" i="23"/>
  <c r="A191" i="23" s="1"/>
  <c r="C192" i="23"/>
  <c r="A192" i="23" s="1"/>
  <c r="C193" i="23"/>
  <c r="A193" i="23" s="1"/>
  <c r="C194" i="23"/>
  <c r="A194" i="23" s="1"/>
  <c r="C195" i="23"/>
  <c r="A195" i="23" s="1"/>
  <c r="C196" i="23"/>
  <c r="A196" i="23" s="1"/>
  <c r="C197" i="23"/>
  <c r="A197" i="23" s="1"/>
  <c r="C198" i="23"/>
  <c r="A198" i="23" s="1"/>
  <c r="C199" i="23"/>
  <c r="A199" i="23" s="1"/>
  <c r="C200" i="23"/>
  <c r="A200" i="23" s="1"/>
  <c r="C201" i="23"/>
  <c r="A201" i="23" s="1"/>
  <c r="C202" i="23"/>
  <c r="A202" i="23" s="1"/>
  <c r="C203" i="23"/>
  <c r="A203" i="23" s="1"/>
  <c r="C204" i="23"/>
  <c r="A204" i="23" s="1"/>
  <c r="C205" i="23"/>
  <c r="A205" i="23" s="1"/>
  <c r="C206" i="23"/>
  <c r="A206" i="23" s="1"/>
  <c r="C207" i="23"/>
  <c r="A207" i="23" s="1"/>
  <c r="C208" i="23"/>
  <c r="A208" i="23" s="1"/>
  <c r="C209" i="23"/>
  <c r="A209" i="23" s="1"/>
  <c r="C210" i="23"/>
  <c r="A210" i="23" s="1"/>
  <c r="C211" i="23"/>
  <c r="A211" i="23" s="1"/>
  <c r="C212" i="23"/>
  <c r="A212" i="23" s="1"/>
  <c r="C213" i="23"/>
  <c r="A213" i="23" s="1"/>
  <c r="C214" i="23"/>
  <c r="A214" i="23" s="1"/>
  <c r="C215" i="23"/>
  <c r="A215" i="23" s="1"/>
  <c r="C216" i="23"/>
  <c r="A216" i="23" s="1"/>
  <c r="C217" i="23"/>
  <c r="A217" i="23" s="1"/>
  <c r="C218" i="23"/>
  <c r="A218" i="23" s="1"/>
  <c r="C219" i="23"/>
  <c r="A219" i="23" s="1"/>
  <c r="C220" i="23"/>
  <c r="A220" i="23" s="1"/>
  <c r="C221" i="23"/>
  <c r="A221" i="23" s="1"/>
  <c r="C222" i="23"/>
  <c r="A222" i="23" s="1"/>
  <c r="C223" i="23"/>
  <c r="A223" i="23" s="1"/>
  <c r="C224" i="23"/>
  <c r="A224" i="23" s="1"/>
  <c r="C225" i="23"/>
  <c r="A225" i="23" s="1"/>
  <c r="C226" i="23"/>
  <c r="A226" i="23" s="1"/>
  <c r="C227" i="23"/>
  <c r="A227" i="23" s="1"/>
  <c r="C228" i="23"/>
  <c r="A228" i="23" s="1"/>
  <c r="C229" i="23"/>
  <c r="A229" i="23" s="1"/>
  <c r="C230" i="23"/>
  <c r="A230" i="23" s="1"/>
  <c r="C231" i="23"/>
  <c r="A231" i="23" s="1"/>
  <c r="C232" i="23"/>
  <c r="A232" i="23" s="1"/>
  <c r="C233" i="23"/>
  <c r="A233" i="23" s="1"/>
  <c r="C234" i="23"/>
  <c r="A234" i="23" s="1"/>
  <c r="C235" i="23"/>
  <c r="A235" i="23" s="1"/>
  <c r="C236" i="23"/>
  <c r="A236" i="23" s="1"/>
  <c r="C237" i="23"/>
  <c r="A237" i="23" s="1"/>
  <c r="C238" i="23"/>
  <c r="A238" i="23" s="1"/>
  <c r="C239" i="23"/>
  <c r="A239" i="23" s="1"/>
  <c r="C240" i="23"/>
  <c r="A240" i="23" s="1"/>
  <c r="C241" i="23"/>
  <c r="A241" i="23" s="1"/>
  <c r="C242" i="23"/>
  <c r="A242" i="23" s="1"/>
  <c r="C243" i="23"/>
  <c r="A243" i="23" s="1"/>
  <c r="C244" i="23"/>
  <c r="A244" i="23" s="1"/>
  <c r="C245" i="23"/>
  <c r="A245" i="23" s="1"/>
  <c r="C246" i="23"/>
  <c r="A246" i="23" s="1"/>
  <c r="C247" i="23"/>
  <c r="A247" i="23" s="1"/>
  <c r="C248" i="23"/>
  <c r="A248" i="23" s="1"/>
  <c r="C249" i="23"/>
  <c r="A249" i="23" s="1"/>
  <c r="C250" i="23"/>
  <c r="A250" i="23" s="1"/>
  <c r="C251" i="23"/>
  <c r="A251" i="23" s="1"/>
  <c r="C252" i="23"/>
  <c r="A252" i="23" s="1"/>
  <c r="C253" i="23"/>
  <c r="A253" i="23" s="1"/>
  <c r="C254" i="23"/>
  <c r="A254" i="23" s="1"/>
  <c r="C255" i="23"/>
  <c r="A255" i="23" s="1"/>
  <c r="C256" i="23"/>
  <c r="A256" i="23" s="1"/>
  <c r="C257" i="23"/>
  <c r="A257" i="23" s="1"/>
  <c r="C258" i="23"/>
  <c r="A258" i="23" s="1"/>
  <c r="C259" i="23"/>
  <c r="A259" i="23" s="1"/>
  <c r="C260" i="23"/>
  <c r="A260" i="23" s="1"/>
  <c r="C261" i="23"/>
  <c r="A261" i="23" s="1"/>
  <c r="C262" i="23"/>
  <c r="A262" i="23" s="1"/>
  <c r="C263" i="23"/>
  <c r="A263" i="23" s="1"/>
  <c r="C264" i="23"/>
  <c r="A264" i="23" s="1"/>
  <c r="C265" i="23"/>
  <c r="A265" i="23" s="1"/>
  <c r="C266" i="23"/>
  <c r="A266" i="23" s="1"/>
  <c r="C267" i="23"/>
  <c r="A267" i="23" s="1"/>
  <c r="C268" i="23"/>
  <c r="A268" i="23" s="1"/>
  <c r="C269" i="23"/>
  <c r="A269" i="23" s="1"/>
  <c r="C270" i="23"/>
  <c r="A270" i="23" s="1"/>
  <c r="C271" i="23"/>
  <c r="A271" i="23" s="1"/>
  <c r="C272" i="23"/>
  <c r="A272" i="23" s="1"/>
  <c r="C273" i="23"/>
  <c r="A273" i="23" s="1"/>
  <c r="C274" i="23"/>
  <c r="A274" i="23" s="1"/>
  <c r="C275" i="23"/>
  <c r="A275" i="23" s="1"/>
  <c r="C276" i="23"/>
  <c r="A276" i="23" s="1"/>
  <c r="C277" i="23"/>
  <c r="A277" i="23" s="1"/>
  <c r="C278" i="23"/>
  <c r="A278" i="23" s="1"/>
  <c r="C279" i="23"/>
  <c r="A279" i="23" s="1"/>
  <c r="C280" i="23"/>
  <c r="A280" i="23" s="1"/>
  <c r="C281" i="23"/>
  <c r="A281" i="23" s="1"/>
  <c r="C282" i="23"/>
  <c r="A282" i="23" s="1"/>
  <c r="C283" i="23"/>
  <c r="A283" i="23" s="1"/>
  <c r="C284" i="23"/>
  <c r="A284" i="23" s="1"/>
  <c r="C285" i="23"/>
  <c r="A285" i="23" s="1"/>
  <c r="C286" i="23"/>
  <c r="A286" i="23" s="1"/>
  <c r="C287" i="23"/>
  <c r="A287" i="23" s="1"/>
  <c r="C288" i="23"/>
  <c r="A288" i="23" s="1"/>
  <c r="C289" i="23"/>
  <c r="A289" i="23" s="1"/>
  <c r="C290" i="23"/>
  <c r="A290" i="23" s="1"/>
  <c r="C291" i="23"/>
  <c r="A291" i="23" s="1"/>
  <c r="C292" i="23"/>
  <c r="A292" i="23" s="1"/>
  <c r="C293" i="23"/>
  <c r="A293" i="23" s="1"/>
  <c r="C294" i="23"/>
  <c r="A294" i="23" s="1"/>
  <c r="C295" i="23"/>
  <c r="A295" i="23" s="1"/>
  <c r="C296" i="23"/>
  <c r="A296" i="23" s="1"/>
  <c r="C297" i="23"/>
  <c r="A297" i="23" s="1"/>
  <c r="C298" i="23"/>
  <c r="A298" i="23" s="1"/>
  <c r="C299" i="23"/>
  <c r="A299" i="23" s="1"/>
  <c r="C300" i="23"/>
  <c r="A300" i="23" s="1"/>
  <c r="C301" i="23"/>
  <c r="A301" i="23" s="1"/>
  <c r="C302" i="23"/>
  <c r="A302" i="23" s="1"/>
  <c r="C303" i="23"/>
  <c r="A303" i="23" s="1"/>
  <c r="C304" i="23"/>
  <c r="A304" i="23" s="1"/>
  <c r="C305" i="23"/>
  <c r="A305" i="23" s="1"/>
  <c r="C306" i="23"/>
  <c r="A306" i="23" s="1"/>
  <c r="C307" i="23"/>
  <c r="A307" i="23" s="1"/>
  <c r="C308" i="23"/>
  <c r="A308" i="23" s="1"/>
  <c r="C309" i="23"/>
  <c r="A309" i="23" s="1"/>
  <c r="C310" i="23"/>
  <c r="A310" i="23" s="1"/>
  <c r="C311" i="23"/>
  <c r="A311" i="23" s="1"/>
  <c r="C312" i="23"/>
  <c r="A312" i="23" s="1"/>
  <c r="C313" i="23"/>
  <c r="A313" i="23" s="1"/>
  <c r="C314" i="23"/>
  <c r="A314" i="23" s="1"/>
  <c r="C315" i="23"/>
  <c r="A315" i="23" s="1"/>
  <c r="C316" i="23"/>
  <c r="A316" i="23" s="1"/>
  <c r="C317" i="23"/>
  <c r="A317" i="23" s="1"/>
  <c r="C318" i="23"/>
  <c r="A318" i="23" s="1"/>
  <c r="C319" i="23"/>
  <c r="A319" i="23" s="1"/>
  <c r="C320" i="23"/>
  <c r="A320" i="23" s="1"/>
  <c r="C321" i="23"/>
  <c r="A321" i="23" s="1"/>
  <c r="C322" i="23"/>
  <c r="A322" i="23" s="1"/>
  <c r="C323" i="23"/>
  <c r="A323" i="23" s="1"/>
  <c r="C324" i="23"/>
  <c r="A324" i="23" s="1"/>
  <c r="C325" i="23"/>
  <c r="A325" i="23" s="1"/>
  <c r="C326" i="23"/>
  <c r="A326" i="23" s="1"/>
  <c r="C327" i="23"/>
  <c r="A327" i="23" s="1"/>
  <c r="C328" i="23"/>
  <c r="A328" i="23" s="1"/>
  <c r="C329" i="23"/>
  <c r="A329" i="23" s="1"/>
  <c r="C330" i="23"/>
  <c r="A330" i="23" s="1"/>
  <c r="C331" i="23"/>
  <c r="A331" i="23" s="1"/>
  <c r="C332" i="23"/>
  <c r="A332" i="23" s="1"/>
  <c r="C333" i="23"/>
  <c r="A333" i="23" s="1"/>
  <c r="C334" i="23"/>
  <c r="A334" i="23" s="1"/>
  <c r="C335" i="23"/>
  <c r="A335" i="23" s="1"/>
  <c r="C336" i="23"/>
  <c r="A336" i="23" s="1"/>
  <c r="C337" i="23"/>
  <c r="A337" i="23" s="1"/>
  <c r="C338" i="23"/>
  <c r="A338" i="23" s="1"/>
  <c r="C339" i="23"/>
  <c r="A339" i="23" s="1"/>
  <c r="C340" i="23"/>
  <c r="A340" i="23" s="1"/>
  <c r="C341" i="23"/>
  <c r="A341" i="23" s="1"/>
  <c r="C342" i="23"/>
  <c r="A342" i="23" s="1"/>
  <c r="C343" i="23"/>
  <c r="A343" i="23" s="1"/>
  <c r="C344" i="23"/>
  <c r="A344" i="23" s="1"/>
  <c r="C345" i="23"/>
  <c r="A345" i="23" s="1"/>
  <c r="C346" i="23"/>
  <c r="A346" i="23" s="1"/>
  <c r="C347" i="23"/>
  <c r="A347" i="23" s="1"/>
  <c r="C348" i="23"/>
  <c r="A348" i="23" s="1"/>
  <c r="C349" i="23"/>
  <c r="A349" i="23" s="1"/>
  <c r="C350" i="23"/>
  <c r="A350" i="23" s="1"/>
  <c r="C351" i="23"/>
  <c r="A351" i="23" s="1"/>
  <c r="C352" i="23"/>
  <c r="A352" i="23" s="1"/>
  <c r="C353" i="23"/>
  <c r="A353" i="23" s="1"/>
  <c r="C354" i="23"/>
  <c r="A354" i="23" s="1"/>
  <c r="C355" i="23"/>
  <c r="A355" i="23" s="1"/>
  <c r="C356" i="23"/>
  <c r="A356" i="23" s="1"/>
  <c r="C357" i="23"/>
  <c r="A357" i="23" s="1"/>
  <c r="C358" i="23"/>
  <c r="A358" i="23" s="1"/>
  <c r="C359" i="23"/>
  <c r="A359" i="23" s="1"/>
  <c r="C360" i="23"/>
  <c r="A360" i="23" s="1"/>
  <c r="C361" i="23"/>
  <c r="A361" i="23" s="1"/>
  <c r="C362" i="23"/>
  <c r="A362" i="23" s="1"/>
  <c r="C363" i="23"/>
  <c r="A363" i="23" s="1"/>
  <c r="C364" i="23"/>
  <c r="A364" i="23" s="1"/>
  <c r="C365" i="23"/>
  <c r="A365" i="23" s="1"/>
  <c r="C366" i="23"/>
  <c r="A366" i="23" s="1"/>
  <c r="C367" i="23"/>
  <c r="A367" i="23" s="1"/>
  <c r="C368" i="23"/>
  <c r="A368" i="23" s="1"/>
  <c r="C369" i="23"/>
  <c r="A369" i="23" s="1"/>
  <c r="C370" i="23"/>
  <c r="A370" i="23" s="1"/>
  <c r="C371" i="23"/>
  <c r="A371" i="23" s="1"/>
  <c r="C372" i="23"/>
  <c r="A372" i="23" s="1"/>
  <c r="C373" i="23"/>
  <c r="A373" i="23" s="1"/>
  <c r="C374" i="23"/>
  <c r="A374" i="23" s="1"/>
  <c r="C375" i="23"/>
  <c r="A375" i="23" s="1"/>
  <c r="C376" i="23"/>
  <c r="A376" i="23" s="1"/>
  <c r="C377" i="23"/>
  <c r="A377" i="23" s="1"/>
  <c r="C378" i="23"/>
  <c r="A378" i="23" s="1"/>
  <c r="C379" i="23"/>
  <c r="A379" i="23" s="1"/>
  <c r="C380" i="23"/>
  <c r="A380" i="23" s="1"/>
  <c r="C381" i="23"/>
  <c r="A381" i="23" s="1"/>
  <c r="C382" i="23"/>
  <c r="A382" i="23" s="1"/>
  <c r="C383" i="23"/>
  <c r="A383" i="23" s="1"/>
  <c r="C384" i="23"/>
  <c r="A384" i="23" s="1"/>
  <c r="C385" i="23"/>
  <c r="A385" i="23" s="1"/>
  <c r="C386" i="23"/>
  <c r="A386" i="23" s="1"/>
  <c r="C387" i="23"/>
  <c r="A387" i="23" s="1"/>
  <c r="C388" i="23"/>
  <c r="A388" i="23" s="1"/>
  <c r="C389" i="23"/>
  <c r="A389" i="23" s="1"/>
  <c r="C390" i="23"/>
  <c r="A390" i="23" s="1"/>
  <c r="C391" i="23"/>
  <c r="A391" i="23" s="1"/>
  <c r="C392" i="23"/>
  <c r="A392" i="23" s="1"/>
  <c r="C393" i="23"/>
  <c r="A393" i="23" s="1"/>
  <c r="C394" i="23"/>
  <c r="A394" i="23" s="1"/>
  <c r="C395" i="23"/>
  <c r="A395" i="23" s="1"/>
  <c r="C396" i="23"/>
  <c r="A396" i="23" s="1"/>
  <c r="C397" i="23"/>
  <c r="A397" i="23" s="1"/>
  <c r="C398" i="23"/>
  <c r="A398" i="23" s="1"/>
  <c r="C399" i="23"/>
  <c r="A399" i="23" s="1"/>
  <c r="C400" i="23"/>
  <c r="A400" i="23" s="1"/>
  <c r="C401" i="23"/>
  <c r="A401" i="23" s="1"/>
  <c r="C402" i="23"/>
  <c r="A402" i="23" s="1"/>
  <c r="C403" i="23"/>
  <c r="A403" i="23" s="1"/>
  <c r="C404" i="23"/>
  <c r="A404" i="23" s="1"/>
  <c r="C405" i="23"/>
  <c r="A405" i="23" s="1"/>
  <c r="C406" i="23"/>
  <c r="A406" i="23" s="1"/>
  <c r="C407" i="23"/>
  <c r="A407" i="23" s="1"/>
  <c r="C408" i="23"/>
  <c r="A408" i="23" s="1"/>
  <c r="C409" i="23"/>
  <c r="A409" i="23" s="1"/>
  <c r="C410" i="23"/>
  <c r="A410" i="23" s="1"/>
  <c r="C411" i="23"/>
  <c r="A411" i="23" s="1"/>
  <c r="C412" i="23"/>
  <c r="A412" i="23" s="1"/>
  <c r="C413" i="23"/>
  <c r="A413" i="23" s="1"/>
  <c r="C414" i="23"/>
  <c r="A414" i="23" s="1"/>
  <c r="C415" i="23"/>
  <c r="A415" i="23" s="1"/>
  <c r="C416" i="23"/>
  <c r="A416" i="23" s="1"/>
  <c r="C417" i="23"/>
  <c r="A417" i="23" s="1"/>
  <c r="C418" i="23"/>
  <c r="A418" i="23" s="1"/>
  <c r="C419" i="23"/>
  <c r="A419" i="23" s="1"/>
  <c r="C420" i="23"/>
  <c r="A420" i="23" s="1"/>
  <c r="C421" i="23"/>
  <c r="A421" i="23" s="1"/>
  <c r="C422" i="23"/>
  <c r="A422" i="23" s="1"/>
  <c r="C423" i="23"/>
  <c r="A423" i="23" s="1"/>
  <c r="C424" i="23"/>
  <c r="A424" i="23" s="1"/>
  <c r="C425" i="23"/>
  <c r="A425" i="23" s="1"/>
  <c r="C426" i="23"/>
  <c r="A426" i="23" s="1"/>
  <c r="C427" i="23"/>
  <c r="A427" i="23" s="1"/>
  <c r="C428" i="23"/>
  <c r="A428" i="23" s="1"/>
  <c r="C429" i="23"/>
  <c r="A429" i="23" s="1"/>
  <c r="C430" i="23"/>
  <c r="A430" i="23" s="1"/>
  <c r="C431" i="23"/>
  <c r="A431" i="23" s="1"/>
  <c r="C432" i="23"/>
  <c r="A432" i="23" s="1"/>
  <c r="C433" i="23"/>
  <c r="A433" i="23" s="1"/>
  <c r="C434" i="23"/>
  <c r="A434" i="23" s="1"/>
  <c r="C435" i="23"/>
  <c r="A435" i="23" s="1"/>
  <c r="C436" i="23"/>
  <c r="A436" i="23" s="1"/>
  <c r="C437" i="23"/>
  <c r="A437" i="23" s="1"/>
  <c r="C438" i="23"/>
  <c r="A438" i="23" s="1"/>
  <c r="C439" i="23"/>
  <c r="A439" i="23" s="1"/>
  <c r="C440" i="23"/>
  <c r="A440" i="23" s="1"/>
  <c r="C441" i="23"/>
  <c r="A441" i="23" s="1"/>
  <c r="C442" i="23"/>
  <c r="A442" i="23" s="1"/>
  <c r="C443" i="23"/>
  <c r="A443" i="23" s="1"/>
  <c r="C444" i="23"/>
  <c r="A444" i="23" s="1"/>
  <c r="C445" i="23"/>
  <c r="A445" i="23" s="1"/>
  <c r="C446" i="23"/>
  <c r="A446" i="23" s="1"/>
  <c r="C447" i="23"/>
  <c r="A447" i="23" s="1"/>
  <c r="C448" i="23"/>
  <c r="A448" i="23" s="1"/>
  <c r="C449" i="23"/>
  <c r="A449" i="23" s="1"/>
  <c r="C450" i="23"/>
  <c r="A450" i="23" s="1"/>
  <c r="C451" i="23"/>
  <c r="A451" i="23" s="1"/>
  <c r="C452" i="23"/>
  <c r="A452" i="23" s="1"/>
  <c r="C453" i="23"/>
  <c r="A453" i="23" s="1"/>
  <c r="C454" i="23"/>
  <c r="A454" i="23" s="1"/>
  <c r="C455" i="23"/>
  <c r="A455" i="23" s="1"/>
  <c r="C456" i="23"/>
  <c r="A456" i="23" s="1"/>
  <c r="C457" i="23"/>
  <c r="A457" i="23" s="1"/>
  <c r="C458" i="23"/>
  <c r="A458" i="23" s="1"/>
  <c r="C459" i="23"/>
  <c r="A459" i="23" s="1"/>
  <c r="C460" i="23"/>
  <c r="A460" i="23" s="1"/>
  <c r="C461" i="23"/>
  <c r="A461" i="23" s="1"/>
  <c r="C462" i="23"/>
  <c r="A462" i="23" s="1"/>
  <c r="C463" i="23"/>
  <c r="A463" i="23" s="1"/>
  <c r="C464" i="23"/>
  <c r="A464" i="23" s="1"/>
  <c r="C465" i="23"/>
  <c r="A465" i="23" s="1"/>
  <c r="C466" i="23"/>
  <c r="A466" i="23" s="1"/>
  <c r="C467" i="23"/>
  <c r="A467" i="23" s="1"/>
  <c r="C468" i="23"/>
  <c r="A468" i="23" s="1"/>
  <c r="C469" i="23"/>
  <c r="A469" i="23" s="1"/>
  <c r="C470" i="23"/>
  <c r="A470" i="23" s="1"/>
  <c r="C471" i="23"/>
  <c r="A471" i="23" s="1"/>
  <c r="C472" i="23"/>
  <c r="A472" i="23" s="1"/>
  <c r="C473" i="23"/>
  <c r="A473" i="23" s="1"/>
  <c r="C474" i="23"/>
  <c r="A474" i="23" s="1"/>
  <c r="C475" i="23"/>
  <c r="A475" i="23" s="1"/>
  <c r="C476" i="23"/>
  <c r="A476" i="23" s="1"/>
  <c r="C477" i="23"/>
  <c r="A477" i="23" s="1"/>
  <c r="C478" i="23"/>
  <c r="A478" i="23" s="1"/>
  <c r="C479" i="23"/>
  <c r="A479" i="23" s="1"/>
  <c r="C480" i="23"/>
  <c r="A480" i="23" s="1"/>
  <c r="C481" i="23"/>
  <c r="A481" i="23" s="1"/>
  <c r="C482" i="23"/>
  <c r="A482" i="23" s="1"/>
  <c r="C483" i="23"/>
  <c r="A483" i="23" s="1"/>
  <c r="C484" i="23"/>
  <c r="A484" i="23" s="1"/>
  <c r="C485" i="23"/>
  <c r="A485" i="23" s="1"/>
  <c r="C486" i="23"/>
  <c r="A486" i="23" s="1"/>
  <c r="C487" i="23"/>
  <c r="A487" i="23" s="1"/>
  <c r="C488" i="23"/>
  <c r="A488" i="23" s="1"/>
  <c r="C489" i="23"/>
  <c r="A489" i="23" s="1"/>
  <c r="C490" i="23"/>
  <c r="A490" i="23" s="1"/>
  <c r="C491" i="23"/>
  <c r="A491" i="23" s="1"/>
  <c r="C492" i="23"/>
  <c r="A492" i="23" s="1"/>
  <c r="C493" i="23"/>
  <c r="A493" i="23" s="1"/>
  <c r="C494" i="23"/>
  <c r="A494" i="23" s="1"/>
  <c r="C495" i="23"/>
  <c r="A495" i="23" s="1"/>
  <c r="C496" i="23"/>
  <c r="A496" i="23" s="1"/>
  <c r="C497" i="23"/>
  <c r="A497" i="23" s="1"/>
  <c r="C498" i="23"/>
  <c r="A498" i="23" s="1"/>
  <c r="C499" i="23"/>
  <c r="A499" i="23" s="1"/>
  <c r="C500" i="23"/>
  <c r="A500" i="23" s="1"/>
  <c r="C501" i="23"/>
  <c r="A501" i="23" s="1"/>
  <c r="C502" i="23"/>
  <c r="A502" i="23" s="1"/>
  <c r="C503" i="23"/>
  <c r="A503" i="23" s="1"/>
  <c r="C504" i="23"/>
  <c r="A504" i="23" s="1"/>
  <c r="C505" i="23"/>
  <c r="A505" i="23" s="1"/>
  <c r="C506" i="23"/>
  <c r="A506" i="23" s="1"/>
  <c r="C507" i="23"/>
  <c r="A507" i="23" s="1"/>
  <c r="C508" i="23"/>
  <c r="A508" i="23" s="1"/>
  <c r="C509" i="23"/>
  <c r="A509" i="23" s="1"/>
  <c r="C510" i="23"/>
  <c r="A510" i="23" s="1"/>
  <c r="C511" i="23"/>
  <c r="A511" i="23" s="1"/>
  <c r="C512" i="23"/>
  <c r="A512" i="23" s="1"/>
  <c r="C513" i="23"/>
  <c r="A513" i="23" s="1"/>
  <c r="C514" i="23"/>
  <c r="A514" i="23" s="1"/>
  <c r="C515" i="23"/>
  <c r="A515" i="23" s="1"/>
  <c r="C516" i="23"/>
  <c r="A516" i="23" s="1"/>
  <c r="C517" i="23"/>
  <c r="A517" i="23" s="1"/>
  <c r="C518" i="23"/>
  <c r="A518" i="23" s="1"/>
  <c r="C519" i="23"/>
  <c r="A519" i="23" s="1"/>
  <c r="C520" i="23"/>
  <c r="A520" i="23" s="1"/>
  <c r="C521" i="23"/>
  <c r="A521" i="23" s="1"/>
  <c r="C522" i="23"/>
  <c r="A522" i="23" s="1"/>
  <c r="C523" i="23"/>
  <c r="A523" i="23" s="1"/>
  <c r="C524" i="23"/>
  <c r="A524" i="23" s="1"/>
  <c r="C525" i="23"/>
  <c r="A525" i="23" s="1"/>
  <c r="C526" i="23"/>
  <c r="A526" i="23" s="1"/>
  <c r="C527" i="23"/>
  <c r="A527" i="23" s="1"/>
  <c r="C528" i="23"/>
  <c r="A528" i="23" s="1"/>
  <c r="C529" i="23"/>
  <c r="A529" i="23" s="1"/>
  <c r="C530" i="23"/>
  <c r="A530" i="23" s="1"/>
  <c r="C531" i="23"/>
  <c r="A531" i="23" s="1"/>
  <c r="C532" i="23"/>
  <c r="A532" i="23" s="1"/>
  <c r="C533" i="23"/>
  <c r="A533" i="23" s="1"/>
  <c r="C534" i="23"/>
  <c r="A534" i="23" s="1"/>
  <c r="C535" i="23"/>
  <c r="A535" i="23" s="1"/>
  <c r="C536" i="23"/>
  <c r="A536" i="23" s="1"/>
  <c r="C537" i="23"/>
  <c r="A537" i="23" s="1"/>
  <c r="C538" i="23"/>
  <c r="A538" i="23" s="1"/>
  <c r="C539" i="23"/>
  <c r="A539" i="23" s="1"/>
  <c r="C540" i="23"/>
  <c r="A540" i="23" s="1"/>
  <c r="C541" i="23"/>
  <c r="A541" i="23" s="1"/>
  <c r="C542" i="23"/>
  <c r="A542" i="23" s="1"/>
  <c r="C543" i="23"/>
  <c r="A543" i="23" s="1"/>
  <c r="C544" i="23"/>
  <c r="A544" i="23" s="1"/>
  <c r="C545" i="23"/>
  <c r="A545" i="23" s="1"/>
  <c r="C546" i="23"/>
  <c r="A546" i="23" s="1"/>
  <c r="C547" i="23"/>
  <c r="A547" i="23" s="1"/>
  <c r="C548" i="23"/>
  <c r="A548" i="23" s="1"/>
  <c r="C549" i="23"/>
  <c r="A549" i="23" s="1"/>
  <c r="C550" i="23"/>
  <c r="A550" i="23" s="1"/>
  <c r="C551" i="23"/>
  <c r="A551" i="23" s="1"/>
  <c r="C552" i="23"/>
  <c r="A552" i="23" s="1"/>
  <c r="C553" i="23"/>
  <c r="A553" i="23" s="1"/>
  <c r="C554" i="23"/>
  <c r="A554" i="23" s="1"/>
  <c r="C555" i="23"/>
  <c r="A555" i="23" s="1"/>
  <c r="C556" i="23"/>
  <c r="A556" i="23" s="1"/>
  <c r="C557" i="23"/>
  <c r="A557" i="23" s="1"/>
  <c r="C558" i="23"/>
  <c r="A558" i="23" s="1"/>
  <c r="C559" i="23"/>
  <c r="A559" i="23" s="1"/>
  <c r="C560" i="23"/>
  <c r="A560" i="23" s="1"/>
  <c r="C561" i="23"/>
  <c r="A561" i="23" s="1"/>
  <c r="C562" i="23"/>
  <c r="A562" i="23" s="1"/>
  <c r="C563" i="23"/>
  <c r="A563" i="23" s="1"/>
  <c r="C564" i="23"/>
  <c r="A564" i="23" s="1"/>
  <c r="C565" i="23"/>
  <c r="A565" i="23" s="1"/>
  <c r="C566" i="23"/>
  <c r="A566" i="23" s="1"/>
  <c r="C567" i="23"/>
  <c r="A567" i="23" s="1"/>
  <c r="C568" i="23"/>
  <c r="A568" i="23" s="1"/>
  <c r="C569" i="23"/>
  <c r="A569" i="23" s="1"/>
  <c r="C570" i="23"/>
  <c r="A570" i="23" s="1"/>
  <c r="C571" i="23"/>
  <c r="A571" i="23" s="1"/>
  <c r="C572" i="23"/>
  <c r="A572" i="23" s="1"/>
  <c r="C573" i="23"/>
  <c r="A573" i="23" s="1"/>
  <c r="C574" i="23"/>
  <c r="A574" i="23" s="1"/>
  <c r="C575" i="23"/>
  <c r="A575" i="23" s="1"/>
  <c r="C576" i="23"/>
  <c r="A576" i="23" s="1"/>
  <c r="C577" i="23"/>
  <c r="A577" i="23" s="1"/>
  <c r="C578" i="23"/>
  <c r="A578" i="23" s="1"/>
  <c r="C579" i="23"/>
  <c r="A579" i="23" s="1"/>
  <c r="C580" i="23"/>
  <c r="A580" i="23" s="1"/>
  <c r="C581" i="23"/>
  <c r="A581" i="23" s="1"/>
  <c r="C582" i="23"/>
  <c r="A582" i="23" s="1"/>
  <c r="C583" i="23"/>
  <c r="A583" i="23" s="1"/>
  <c r="C584" i="23"/>
  <c r="A584" i="23" s="1"/>
  <c r="C585" i="23"/>
  <c r="A585" i="23" s="1"/>
  <c r="C586" i="23"/>
  <c r="A586" i="23" s="1"/>
  <c r="C587" i="23"/>
  <c r="A587" i="23" s="1"/>
  <c r="C588" i="23"/>
  <c r="A588" i="23" s="1"/>
  <c r="C589" i="23"/>
  <c r="A589" i="23" s="1"/>
  <c r="C590" i="23"/>
  <c r="A590" i="23" s="1"/>
  <c r="C591" i="23"/>
  <c r="A591" i="23" s="1"/>
  <c r="C592" i="23"/>
  <c r="A592" i="23" s="1"/>
  <c r="C593" i="23"/>
  <c r="A593" i="23" s="1"/>
  <c r="C594" i="23"/>
  <c r="A594" i="23" s="1"/>
  <c r="C595" i="23"/>
  <c r="A595" i="23" s="1"/>
  <c r="C596" i="23"/>
  <c r="A596" i="23" s="1"/>
  <c r="C597" i="23"/>
  <c r="A597" i="23" s="1"/>
  <c r="C598" i="23"/>
  <c r="A598" i="23" s="1"/>
  <c r="C599" i="23"/>
  <c r="A599" i="23" s="1"/>
  <c r="C600" i="23"/>
  <c r="A600" i="23" s="1"/>
  <c r="C601" i="23"/>
  <c r="A601" i="23" s="1"/>
  <c r="C602" i="23"/>
  <c r="A602" i="23" s="1"/>
  <c r="C603" i="23"/>
  <c r="A603" i="23" s="1"/>
  <c r="C604" i="23"/>
  <c r="A604" i="23" s="1"/>
  <c r="C605" i="23"/>
  <c r="A605" i="23" s="1"/>
  <c r="C606" i="23"/>
  <c r="A606" i="23" s="1"/>
  <c r="C607" i="23"/>
  <c r="A607" i="23" s="1"/>
  <c r="C608" i="23"/>
  <c r="A608" i="23" s="1"/>
  <c r="C609" i="23"/>
  <c r="A609" i="23" s="1"/>
  <c r="C610" i="23"/>
  <c r="A610" i="23" s="1"/>
  <c r="C611" i="23"/>
  <c r="A611" i="23" s="1"/>
  <c r="C612" i="23"/>
  <c r="A612" i="23" s="1"/>
  <c r="C613" i="23"/>
  <c r="A613" i="23" s="1"/>
  <c r="C614" i="23"/>
  <c r="A614" i="23" s="1"/>
  <c r="C615" i="23"/>
  <c r="A615" i="23" s="1"/>
  <c r="C616" i="23"/>
  <c r="A616" i="23" s="1"/>
  <c r="C617" i="23"/>
  <c r="A617" i="23" s="1"/>
  <c r="C618" i="23"/>
  <c r="A618" i="23" s="1"/>
  <c r="C619" i="23"/>
  <c r="A619" i="23" s="1"/>
  <c r="C620" i="23"/>
  <c r="A620" i="23" s="1"/>
  <c r="C621" i="23"/>
  <c r="A621" i="23" s="1"/>
  <c r="C622" i="23"/>
  <c r="A622" i="23" s="1"/>
  <c r="C623" i="23"/>
  <c r="A623" i="23" s="1"/>
  <c r="C2" i="23"/>
  <c r="A4" i="16"/>
  <c r="B3" i="23" s="1"/>
  <c r="J3" i="23" s="1"/>
  <c r="A5" i="16"/>
  <c r="B4" i="23" s="1"/>
  <c r="J4" i="23" s="1"/>
  <c r="A6" i="16"/>
  <c r="B5" i="23" s="1"/>
  <c r="J5" i="23" s="1"/>
  <c r="A7" i="16"/>
  <c r="B6" i="23" s="1"/>
  <c r="J6" i="23" s="1"/>
  <c r="A8" i="16"/>
  <c r="B7" i="23" s="1"/>
  <c r="J7" i="23" s="1"/>
  <c r="A9" i="16"/>
  <c r="B8" i="23" s="1"/>
  <c r="J8" i="23" s="1"/>
  <c r="A10" i="16"/>
  <c r="B9" i="23" s="1"/>
  <c r="J9" i="23" s="1"/>
  <c r="A11" i="16"/>
  <c r="B10" i="23" s="1"/>
  <c r="J10" i="23" s="1"/>
  <c r="A12" i="16"/>
  <c r="B11" i="23" s="1"/>
  <c r="J11" i="23" s="1"/>
  <c r="A14" i="16"/>
  <c r="B13" i="23" s="1"/>
  <c r="J13" i="23" s="1"/>
  <c r="A15" i="16"/>
  <c r="B14" i="23" s="1"/>
  <c r="J14" i="23" s="1"/>
  <c r="A16" i="16"/>
  <c r="B15" i="23" s="1"/>
  <c r="J15" i="23" s="1"/>
  <c r="A17" i="16"/>
  <c r="B16" i="23" s="1"/>
  <c r="J16" i="23" s="1"/>
  <c r="A18" i="16"/>
  <c r="B17" i="23" s="1"/>
  <c r="J17" i="23" s="1"/>
  <c r="A19" i="16"/>
  <c r="B18" i="23" s="1"/>
  <c r="J18" i="23" s="1"/>
  <c r="A20" i="16"/>
  <c r="B19" i="23" s="1"/>
  <c r="J19" i="23" s="1"/>
  <c r="A21" i="16"/>
  <c r="B20" i="23" s="1"/>
  <c r="J20" i="23" s="1"/>
  <c r="A22" i="16"/>
  <c r="B21" i="23" s="1"/>
  <c r="J21" i="23" s="1"/>
  <c r="A23" i="16"/>
  <c r="B22" i="23" s="1"/>
  <c r="J22" i="23" s="1"/>
  <c r="A24" i="16"/>
  <c r="B23" i="23" s="1"/>
  <c r="J23" i="23" s="1"/>
  <c r="A25" i="16"/>
  <c r="B24" i="23" s="1"/>
  <c r="J24" i="23" s="1"/>
  <c r="A26" i="16"/>
  <c r="B25" i="23" s="1"/>
  <c r="J25" i="23" s="1"/>
  <c r="A27" i="16"/>
  <c r="B26" i="23" s="1"/>
  <c r="J26" i="23" s="1"/>
  <c r="A28" i="16"/>
  <c r="B27" i="23" s="1"/>
  <c r="J27" i="23" s="1"/>
  <c r="A29" i="16"/>
  <c r="B28" i="23" s="1"/>
  <c r="J28" i="23" s="1"/>
  <c r="A30" i="16"/>
  <c r="B29" i="23" s="1"/>
  <c r="J29" i="23" s="1"/>
  <c r="A31" i="16"/>
  <c r="B30" i="23" s="1"/>
  <c r="J30" i="23" s="1"/>
  <c r="A32" i="16"/>
  <c r="B31" i="23" s="1"/>
  <c r="J31" i="23" s="1"/>
  <c r="A33" i="16"/>
  <c r="B32" i="23" s="1"/>
  <c r="J32" i="23" s="1"/>
  <c r="A34" i="16"/>
  <c r="B33" i="23" s="1"/>
  <c r="J33" i="23" s="1"/>
  <c r="A3" i="16"/>
  <c r="B2" i="23" s="1"/>
  <c r="J2" i="23" s="1"/>
  <c r="B6" i="22"/>
  <c r="C6" i="22"/>
  <c r="D6" i="22"/>
  <c r="C1" i="22" s="1"/>
  <c r="A6" i="22"/>
  <c r="L3" i="21" l="1"/>
  <c r="R1" i="23"/>
  <c r="N598" i="23" s="1"/>
  <c r="S124" i="23"/>
  <c r="T124" i="23" s="1"/>
  <c r="A124" i="23"/>
  <c r="S116" i="23"/>
  <c r="T116" i="23" s="1"/>
  <c r="A116" i="23"/>
  <c r="S108" i="23"/>
  <c r="T108" i="23" s="1"/>
  <c r="A108" i="23"/>
  <c r="S100" i="23"/>
  <c r="T100" i="23" s="1"/>
  <c r="A100" i="23"/>
  <c r="S92" i="23"/>
  <c r="T92" i="23" s="1"/>
  <c r="A92" i="23"/>
  <c r="S84" i="23"/>
  <c r="T84" i="23" s="1"/>
  <c r="A84" i="23"/>
  <c r="S76" i="23"/>
  <c r="T76" i="23" s="1"/>
  <c r="A76" i="23"/>
  <c r="S68" i="23"/>
  <c r="T68" i="23" s="1"/>
  <c r="A68" i="23"/>
  <c r="S60" i="23"/>
  <c r="T60" i="23" s="1"/>
  <c r="A60" i="23"/>
  <c r="S52" i="23"/>
  <c r="T52" i="23" s="1"/>
  <c r="A52" i="23"/>
  <c r="S44" i="23"/>
  <c r="T44" i="23" s="1"/>
  <c r="A44" i="23"/>
  <c r="S36" i="23"/>
  <c r="T36" i="23" s="1"/>
  <c r="A36" i="23"/>
  <c r="S28" i="23"/>
  <c r="T28" i="23" s="1"/>
  <c r="A28" i="23"/>
  <c r="S20" i="23"/>
  <c r="T20" i="23" s="1"/>
  <c r="A20" i="23"/>
  <c r="S4" i="23"/>
  <c r="T4" i="23" s="1"/>
  <c r="A4" i="23"/>
  <c r="S123" i="23"/>
  <c r="T123" i="23" s="1"/>
  <c r="A123" i="23"/>
  <c r="S115" i="23"/>
  <c r="T115" i="23" s="1"/>
  <c r="A115" i="23"/>
  <c r="S107" i="23"/>
  <c r="T107" i="23" s="1"/>
  <c r="A107" i="23"/>
  <c r="S99" i="23"/>
  <c r="T99" i="23" s="1"/>
  <c r="A99" i="23"/>
  <c r="S91" i="23"/>
  <c r="T91" i="23" s="1"/>
  <c r="A91" i="23"/>
  <c r="S83" i="23"/>
  <c r="T83" i="23" s="1"/>
  <c r="A83" i="23"/>
  <c r="S75" i="23"/>
  <c r="T75" i="23" s="1"/>
  <c r="A75" i="23"/>
  <c r="S67" i="23"/>
  <c r="T67" i="23" s="1"/>
  <c r="A67" i="23"/>
  <c r="S59" i="23"/>
  <c r="T59" i="23" s="1"/>
  <c r="A59" i="23"/>
  <c r="S51" i="23"/>
  <c r="T51" i="23" s="1"/>
  <c r="A51" i="23"/>
  <c r="S43" i="23"/>
  <c r="T43" i="23" s="1"/>
  <c r="A43" i="23"/>
  <c r="S35" i="23"/>
  <c r="T35" i="23" s="1"/>
  <c r="A35" i="23"/>
  <c r="S27" i="23"/>
  <c r="T27" i="23" s="1"/>
  <c r="A27" i="23"/>
  <c r="S19" i="23"/>
  <c r="T19" i="23" s="1"/>
  <c r="A19" i="23"/>
  <c r="S11" i="23"/>
  <c r="T11" i="23" s="1"/>
  <c r="A11" i="23"/>
  <c r="S3" i="23"/>
  <c r="T3" i="23" s="1"/>
  <c r="A3" i="23"/>
  <c r="S122" i="23"/>
  <c r="T122" i="23" s="1"/>
  <c r="A122" i="23"/>
  <c r="S114" i="23"/>
  <c r="T114" i="23" s="1"/>
  <c r="A114" i="23"/>
  <c r="S106" i="23"/>
  <c r="T106" i="23" s="1"/>
  <c r="A106" i="23"/>
  <c r="S90" i="23"/>
  <c r="T90" i="23" s="1"/>
  <c r="A90" i="23"/>
  <c r="S82" i="23"/>
  <c r="T82" i="23" s="1"/>
  <c r="A82" i="23"/>
  <c r="S74" i="23"/>
  <c r="T74" i="23" s="1"/>
  <c r="A74" i="23"/>
  <c r="S66" i="23"/>
  <c r="T66" i="23" s="1"/>
  <c r="A66" i="23"/>
  <c r="S58" i="23"/>
  <c r="T58" i="23" s="1"/>
  <c r="A58" i="23"/>
  <c r="S50" i="23"/>
  <c r="T50" i="23" s="1"/>
  <c r="A50" i="23"/>
  <c r="S42" i="23"/>
  <c r="T42" i="23" s="1"/>
  <c r="A42" i="23"/>
  <c r="S34" i="23"/>
  <c r="T34" i="23" s="1"/>
  <c r="A34" i="23"/>
  <c r="S26" i="23"/>
  <c r="T26" i="23" s="1"/>
  <c r="A26" i="23"/>
  <c r="S18" i="23"/>
  <c r="T18" i="23" s="1"/>
  <c r="A18" i="23"/>
  <c r="S10" i="23"/>
  <c r="T10" i="23" s="1"/>
  <c r="A10" i="23"/>
  <c r="S129" i="23"/>
  <c r="T129" i="23" s="1"/>
  <c r="A129" i="23"/>
  <c r="S121" i="23"/>
  <c r="T121" i="23" s="1"/>
  <c r="A121" i="23"/>
  <c r="S113" i="23"/>
  <c r="T113" i="23" s="1"/>
  <c r="A113" i="23"/>
  <c r="S105" i="23"/>
  <c r="T105" i="23" s="1"/>
  <c r="A105" i="23"/>
  <c r="S81" i="23"/>
  <c r="T81" i="23" s="1"/>
  <c r="A81" i="23"/>
  <c r="S73" i="23"/>
  <c r="T73" i="23" s="1"/>
  <c r="A73" i="23"/>
  <c r="S65" i="23"/>
  <c r="T65" i="23" s="1"/>
  <c r="A65" i="23"/>
  <c r="S57" i="23"/>
  <c r="T57" i="23" s="1"/>
  <c r="A57" i="23"/>
  <c r="S49" i="23"/>
  <c r="T49" i="23" s="1"/>
  <c r="A49" i="23"/>
  <c r="S41" i="23"/>
  <c r="T41" i="23" s="1"/>
  <c r="A41" i="23"/>
  <c r="S33" i="23"/>
  <c r="T33" i="23" s="1"/>
  <c r="A33" i="23"/>
  <c r="S25" i="23"/>
  <c r="T25" i="23" s="1"/>
  <c r="A25" i="23"/>
  <c r="S17" i="23"/>
  <c r="T17" i="23" s="1"/>
  <c r="A17" i="23"/>
  <c r="S9" i="23"/>
  <c r="T9" i="23" s="1"/>
  <c r="A9" i="23"/>
  <c r="S2" i="23"/>
  <c r="T2" i="23" s="1"/>
  <c r="A2" i="23"/>
  <c r="S128" i="23"/>
  <c r="T128" i="23" s="1"/>
  <c r="A128" i="23"/>
  <c r="S120" i="23"/>
  <c r="T120" i="23" s="1"/>
  <c r="A120" i="23"/>
  <c r="S112" i="23"/>
  <c r="T112" i="23" s="1"/>
  <c r="A112" i="23"/>
  <c r="S104" i="23"/>
  <c r="T104" i="23" s="1"/>
  <c r="A104" i="23"/>
  <c r="S88" i="23"/>
  <c r="T88" i="23" s="1"/>
  <c r="A88" i="23"/>
  <c r="S80" i="23"/>
  <c r="T80" i="23" s="1"/>
  <c r="A80" i="23"/>
  <c r="S72" i="23"/>
  <c r="T72" i="23" s="1"/>
  <c r="A72" i="23"/>
  <c r="S64" i="23"/>
  <c r="T64" i="23" s="1"/>
  <c r="A64" i="23"/>
  <c r="S56" i="23"/>
  <c r="T56" i="23" s="1"/>
  <c r="A56" i="23"/>
  <c r="S48" i="23"/>
  <c r="T48" i="23" s="1"/>
  <c r="A48" i="23"/>
  <c r="S40" i="23"/>
  <c r="T40" i="23" s="1"/>
  <c r="A40" i="23"/>
  <c r="S32" i="23"/>
  <c r="T32" i="23" s="1"/>
  <c r="A32" i="23"/>
  <c r="S24" i="23"/>
  <c r="T24" i="23" s="1"/>
  <c r="A24" i="23"/>
  <c r="S16" i="23"/>
  <c r="T16" i="23" s="1"/>
  <c r="A16" i="23"/>
  <c r="S8" i="23"/>
  <c r="T8" i="23" s="1"/>
  <c r="A8" i="23"/>
  <c r="S127" i="23"/>
  <c r="T127" i="23" s="1"/>
  <c r="A127" i="23"/>
  <c r="S119" i="23"/>
  <c r="T119" i="23" s="1"/>
  <c r="A119" i="23"/>
  <c r="S111" i="23"/>
  <c r="T111" i="23" s="1"/>
  <c r="A111" i="23"/>
  <c r="S103" i="23"/>
  <c r="T103" i="23" s="1"/>
  <c r="A103" i="23"/>
  <c r="S95" i="23"/>
  <c r="T95" i="23" s="1"/>
  <c r="A95" i="23"/>
  <c r="S71" i="23"/>
  <c r="T71" i="23" s="1"/>
  <c r="A71" i="23"/>
  <c r="S63" i="23"/>
  <c r="T63" i="23" s="1"/>
  <c r="A63" i="23"/>
  <c r="S55" i="23"/>
  <c r="T55" i="23" s="1"/>
  <c r="A55" i="23"/>
  <c r="S47" i="23"/>
  <c r="T47" i="23" s="1"/>
  <c r="A47" i="23"/>
  <c r="S39" i="23"/>
  <c r="T39" i="23" s="1"/>
  <c r="A39" i="23"/>
  <c r="S31" i="23"/>
  <c r="T31" i="23" s="1"/>
  <c r="A31" i="23"/>
  <c r="S23" i="23"/>
  <c r="T23" i="23" s="1"/>
  <c r="A23" i="23"/>
  <c r="S15" i="23"/>
  <c r="T15" i="23" s="1"/>
  <c r="A15" i="23"/>
  <c r="S7" i="23"/>
  <c r="T7" i="23" s="1"/>
  <c r="A7" i="23"/>
  <c r="S126" i="23"/>
  <c r="T126" i="23" s="1"/>
  <c r="A126" i="23"/>
  <c r="S118" i="23"/>
  <c r="T118" i="23" s="1"/>
  <c r="A118" i="23"/>
  <c r="S110" i="23"/>
  <c r="T110" i="23" s="1"/>
  <c r="A110" i="23"/>
  <c r="S102" i="23"/>
  <c r="T102" i="23" s="1"/>
  <c r="A102" i="23"/>
  <c r="S94" i="23"/>
  <c r="T94" i="23" s="1"/>
  <c r="A94" i="23"/>
  <c r="S86" i="23"/>
  <c r="T86" i="23" s="1"/>
  <c r="A86" i="23"/>
  <c r="S78" i="23"/>
  <c r="T78" i="23" s="1"/>
  <c r="A78" i="23"/>
  <c r="S70" i="23"/>
  <c r="T70" i="23" s="1"/>
  <c r="A70" i="23"/>
  <c r="S46" i="23"/>
  <c r="T46" i="23" s="1"/>
  <c r="A46" i="23"/>
  <c r="S38" i="23"/>
  <c r="T38" i="23" s="1"/>
  <c r="A38" i="23"/>
  <c r="S30" i="23"/>
  <c r="T30" i="23" s="1"/>
  <c r="A30" i="23"/>
  <c r="S22" i="23"/>
  <c r="T22" i="23" s="1"/>
  <c r="A22" i="23"/>
  <c r="S14" i="23"/>
  <c r="T14" i="23" s="1"/>
  <c r="A14" i="23"/>
  <c r="S6" i="23"/>
  <c r="T6" i="23" s="1"/>
  <c r="A6" i="23"/>
  <c r="S125" i="23"/>
  <c r="T125" i="23" s="1"/>
  <c r="A125" i="23"/>
  <c r="S117" i="23"/>
  <c r="T117" i="23" s="1"/>
  <c r="A117" i="23"/>
  <c r="S109" i="23"/>
  <c r="T109" i="23" s="1"/>
  <c r="A109" i="23"/>
  <c r="S101" i="23"/>
  <c r="T101" i="23" s="1"/>
  <c r="A101" i="23"/>
  <c r="S93" i="23"/>
  <c r="T93" i="23" s="1"/>
  <c r="A93" i="23"/>
  <c r="S85" i="23"/>
  <c r="T85" i="23" s="1"/>
  <c r="A85" i="23"/>
  <c r="S77" i="23"/>
  <c r="T77" i="23" s="1"/>
  <c r="A77" i="23"/>
  <c r="S69" i="23"/>
  <c r="T69" i="23" s="1"/>
  <c r="A69" i="23"/>
  <c r="S61" i="23"/>
  <c r="T61" i="23" s="1"/>
  <c r="A61" i="23"/>
  <c r="S53" i="23"/>
  <c r="T53" i="23" s="1"/>
  <c r="A53" i="23"/>
  <c r="S45" i="23"/>
  <c r="T45" i="23" s="1"/>
  <c r="A45" i="23"/>
  <c r="S37" i="23"/>
  <c r="T37" i="23" s="1"/>
  <c r="A37" i="23"/>
  <c r="S29" i="23"/>
  <c r="T29" i="23" s="1"/>
  <c r="A29" i="23"/>
  <c r="S21" i="23"/>
  <c r="T21" i="23" s="1"/>
  <c r="A21" i="23"/>
  <c r="S13" i="23"/>
  <c r="T13" i="23" s="1"/>
  <c r="A13" i="23"/>
  <c r="S5" i="23"/>
  <c r="T5" i="23" s="1"/>
  <c r="A5" i="23"/>
  <c r="AI173" i="19"/>
  <c r="AM173" i="19"/>
  <c r="AI174" i="19"/>
  <c r="AM174" i="19"/>
  <c r="AI175" i="19"/>
  <c r="AM175" i="19"/>
  <c r="AI176" i="19"/>
  <c r="AM176" i="19"/>
  <c r="AI177" i="19"/>
  <c r="AM177" i="19"/>
  <c r="AI178" i="19"/>
  <c r="AM178" i="19"/>
  <c r="AI179" i="19"/>
  <c r="AM179" i="19"/>
  <c r="AI180" i="19"/>
  <c r="AM180" i="19"/>
  <c r="AI181" i="19"/>
  <c r="AM181" i="19"/>
  <c r="AI182" i="19"/>
  <c r="AM182" i="19"/>
  <c r="AI183" i="19"/>
  <c r="AM183" i="19"/>
  <c r="AI184" i="19"/>
  <c r="AM184" i="19"/>
  <c r="AI185" i="19"/>
  <c r="AM185" i="19"/>
  <c r="AI186" i="19"/>
  <c r="AM186" i="19"/>
  <c r="AI187" i="19"/>
  <c r="AM187" i="19"/>
  <c r="AI188" i="19"/>
  <c r="AM188" i="19"/>
  <c r="AI189" i="19"/>
  <c r="AM189" i="19"/>
  <c r="N189" i="19"/>
  <c r="C189" i="19" s="1"/>
  <c r="L189" i="19"/>
  <c r="F189" i="19"/>
  <c r="B189" i="19"/>
  <c r="N188" i="19"/>
  <c r="C188" i="19" s="1"/>
  <c r="L188" i="19"/>
  <c r="F188" i="19"/>
  <c r="B188" i="19"/>
  <c r="N187" i="19"/>
  <c r="C187" i="19" s="1"/>
  <c r="L187" i="19"/>
  <c r="F187" i="19"/>
  <c r="B187" i="19"/>
  <c r="N186" i="19"/>
  <c r="L186" i="19"/>
  <c r="F186" i="19"/>
  <c r="C186" i="19"/>
  <c r="B186" i="19"/>
  <c r="N185" i="19"/>
  <c r="C185" i="19" s="1"/>
  <c r="L185" i="19"/>
  <c r="F185" i="19"/>
  <c r="B185" i="19"/>
  <c r="N184" i="19"/>
  <c r="C184" i="19" s="1"/>
  <c r="L184" i="19"/>
  <c r="F184" i="19"/>
  <c r="B184" i="19"/>
  <c r="N183" i="19"/>
  <c r="C183" i="19" s="1"/>
  <c r="L183" i="19"/>
  <c r="F183" i="19"/>
  <c r="B183" i="19"/>
  <c r="N182" i="19"/>
  <c r="L182" i="19"/>
  <c r="F182" i="19"/>
  <c r="C182" i="19"/>
  <c r="B182" i="19"/>
  <c r="N181" i="19"/>
  <c r="C181" i="19" s="1"/>
  <c r="L181" i="19"/>
  <c r="F181" i="19"/>
  <c r="B181" i="19"/>
  <c r="N180" i="19"/>
  <c r="C180" i="19" s="1"/>
  <c r="L180" i="19"/>
  <c r="F180" i="19"/>
  <c r="B180" i="19"/>
  <c r="N179" i="19"/>
  <c r="C179" i="19" s="1"/>
  <c r="L179" i="19"/>
  <c r="F179" i="19"/>
  <c r="B179" i="19"/>
  <c r="N178" i="19"/>
  <c r="L178" i="19"/>
  <c r="F178" i="19"/>
  <c r="C178" i="19"/>
  <c r="B178" i="19"/>
  <c r="N177" i="19"/>
  <c r="C177" i="19" s="1"/>
  <c r="L177" i="19"/>
  <c r="F177" i="19"/>
  <c r="B177" i="19"/>
  <c r="N176" i="19"/>
  <c r="C176" i="19" s="1"/>
  <c r="L176" i="19"/>
  <c r="F176" i="19"/>
  <c r="B176" i="19"/>
  <c r="N175" i="19"/>
  <c r="C175" i="19" s="1"/>
  <c r="L175" i="19"/>
  <c r="F175" i="19"/>
  <c r="B175" i="19"/>
  <c r="N174" i="19"/>
  <c r="C174" i="19" s="1"/>
  <c r="L174" i="19"/>
  <c r="F174" i="19"/>
  <c r="B174" i="19"/>
  <c r="N173" i="19"/>
  <c r="C173" i="19" s="1"/>
  <c r="L173" i="19"/>
  <c r="F173" i="19"/>
  <c r="B173" i="19"/>
  <c r="N3" i="23" l="1"/>
  <c r="N439" i="23"/>
  <c r="N224" i="23"/>
  <c r="N552" i="23"/>
  <c r="N577" i="23"/>
  <c r="N90" i="23"/>
  <c r="N250" i="23"/>
  <c r="N498" i="23"/>
  <c r="N211" i="23"/>
  <c r="N483" i="23"/>
  <c r="N44" i="23"/>
  <c r="N428" i="23"/>
  <c r="N45" i="23"/>
  <c r="N517" i="23"/>
  <c r="N606" i="23"/>
  <c r="N11" i="23"/>
  <c r="N119" i="23"/>
  <c r="N303" i="23"/>
  <c r="N487" i="23"/>
  <c r="N48" i="23"/>
  <c r="N232" i="23"/>
  <c r="N416" i="23"/>
  <c r="N560" i="23"/>
  <c r="N41" i="23"/>
  <c r="N225" i="23"/>
  <c r="N369" i="23"/>
  <c r="N585" i="23"/>
  <c r="N98" i="23"/>
  <c r="N306" i="23"/>
  <c r="N506" i="23"/>
  <c r="N219" i="23"/>
  <c r="N595" i="23"/>
  <c r="N52" i="23"/>
  <c r="N436" i="23"/>
  <c r="N53" i="23"/>
  <c r="N557" i="23"/>
  <c r="N614" i="23"/>
  <c r="N2" i="23"/>
  <c r="N19" i="23"/>
  <c r="N9" i="23"/>
  <c r="N167" i="23"/>
  <c r="N311" i="23"/>
  <c r="N495" i="23"/>
  <c r="N96" i="23"/>
  <c r="N240" i="23"/>
  <c r="N424" i="23"/>
  <c r="N608" i="23"/>
  <c r="N49" i="23"/>
  <c r="N233" i="23"/>
  <c r="N425" i="23"/>
  <c r="N593" i="23"/>
  <c r="N106" i="23"/>
  <c r="N314" i="23"/>
  <c r="N602" i="23"/>
  <c r="N227" i="23"/>
  <c r="N603" i="23"/>
  <c r="N92" i="23"/>
  <c r="N556" i="23"/>
  <c r="N133" i="23"/>
  <c r="N94" i="23"/>
  <c r="N23" i="23"/>
  <c r="N40" i="23"/>
  <c r="N177" i="23"/>
  <c r="N5" i="23"/>
  <c r="N359" i="23"/>
  <c r="N288" i="23"/>
  <c r="N616" i="23"/>
  <c r="N433" i="23"/>
  <c r="N162" i="23"/>
  <c r="N610" i="23"/>
  <c r="N339" i="23"/>
  <c r="N564" i="23"/>
  <c r="N102" i="23"/>
  <c r="N13" i="23"/>
  <c r="N39" i="23"/>
  <c r="N183" i="23"/>
  <c r="N367" i="23"/>
  <c r="N551" i="23"/>
  <c r="N112" i="23"/>
  <c r="N296" i="23"/>
  <c r="N480" i="23"/>
  <c r="N623" i="23"/>
  <c r="N105" i="23"/>
  <c r="N289" i="23"/>
  <c r="N449" i="23"/>
  <c r="N170" i="23"/>
  <c r="N386" i="23"/>
  <c r="N618" i="23"/>
  <c r="N347" i="23"/>
  <c r="N180" i="23"/>
  <c r="N261" i="23"/>
  <c r="N238" i="23"/>
  <c r="N111" i="23"/>
  <c r="N361" i="23"/>
  <c r="N175" i="23"/>
  <c r="N104" i="23"/>
  <c r="N432" i="23"/>
  <c r="N241" i="23"/>
  <c r="N322" i="23"/>
  <c r="N611" i="23"/>
  <c r="N172" i="23"/>
  <c r="N173" i="23"/>
  <c r="N21" i="23"/>
  <c r="N47" i="23"/>
  <c r="N231" i="23"/>
  <c r="N375" i="23"/>
  <c r="N559" i="23"/>
  <c r="N160" i="23"/>
  <c r="N304" i="23"/>
  <c r="N488" i="23"/>
  <c r="N113" i="23"/>
  <c r="N297" i="23"/>
  <c r="N497" i="23"/>
  <c r="N178" i="23"/>
  <c r="N410" i="23"/>
  <c r="N99" i="23"/>
  <c r="N355" i="23"/>
  <c r="N300" i="23"/>
  <c r="N301" i="23"/>
  <c r="N286" i="23"/>
  <c r="N295" i="23"/>
  <c r="N368" i="23"/>
  <c r="N17" i="23"/>
  <c r="N503" i="23"/>
  <c r="N97" i="23"/>
  <c r="N7" i="23"/>
  <c r="N55" i="23"/>
  <c r="N239" i="23"/>
  <c r="N423" i="23"/>
  <c r="N567" i="23"/>
  <c r="N168" i="23"/>
  <c r="N352" i="23"/>
  <c r="N496" i="23"/>
  <c r="N161" i="23"/>
  <c r="N305" i="23"/>
  <c r="N513" i="23"/>
  <c r="N234" i="23"/>
  <c r="N418" i="23"/>
  <c r="N107" i="23"/>
  <c r="N467" i="23"/>
  <c r="N308" i="23"/>
  <c r="N389" i="23"/>
  <c r="N422" i="23"/>
  <c r="N15" i="23"/>
  <c r="N103" i="23"/>
  <c r="N247" i="23"/>
  <c r="N431" i="23"/>
  <c r="N615" i="23"/>
  <c r="N176" i="23"/>
  <c r="N360" i="23"/>
  <c r="N544" i="23"/>
  <c r="N169" i="23"/>
  <c r="N353" i="23"/>
  <c r="N521" i="23"/>
  <c r="N34" i="23"/>
  <c r="N242" i="23"/>
  <c r="N490" i="23"/>
  <c r="N139" i="23"/>
  <c r="N475" i="23"/>
  <c r="N348" i="23"/>
  <c r="N429" i="23"/>
  <c r="N430" i="23"/>
  <c r="N220" i="23"/>
  <c r="N476" i="23"/>
  <c r="N604" i="23"/>
  <c r="N181" i="23"/>
  <c r="N309" i="23"/>
  <c r="N437" i="23"/>
  <c r="N565" i="23"/>
  <c r="N110" i="23"/>
  <c r="N294" i="23"/>
  <c r="N478" i="23"/>
  <c r="N27" i="23"/>
  <c r="N29" i="23"/>
  <c r="N31" i="23"/>
  <c r="N25" i="23"/>
  <c r="N63" i="23"/>
  <c r="N127" i="23"/>
  <c r="N191" i="23"/>
  <c r="N255" i="23"/>
  <c r="N319" i="23"/>
  <c r="N383" i="23"/>
  <c r="N447" i="23"/>
  <c r="N511" i="23"/>
  <c r="N575" i="23"/>
  <c r="N56" i="23"/>
  <c r="N120" i="23"/>
  <c r="N184" i="23"/>
  <c r="N248" i="23"/>
  <c r="N312" i="23"/>
  <c r="N376" i="23"/>
  <c r="N440" i="23"/>
  <c r="N504" i="23"/>
  <c r="N568" i="23"/>
  <c r="N622" i="23"/>
  <c r="N57" i="23"/>
  <c r="N121" i="23"/>
  <c r="N185" i="23"/>
  <c r="N249" i="23"/>
  <c r="N313" i="23"/>
  <c r="N385" i="23"/>
  <c r="N457" i="23"/>
  <c r="N529" i="23"/>
  <c r="N601" i="23"/>
  <c r="N42" i="23"/>
  <c r="N114" i="23"/>
  <c r="N186" i="23"/>
  <c r="N258" i="23"/>
  <c r="N346" i="23"/>
  <c r="N426" i="23"/>
  <c r="N538" i="23"/>
  <c r="N35" i="23"/>
  <c r="N147" i="23"/>
  <c r="N267" i="23"/>
  <c r="N395" i="23"/>
  <c r="N523" i="23"/>
  <c r="N100" i="23"/>
  <c r="N228" i="23"/>
  <c r="N356" i="23"/>
  <c r="N484" i="23"/>
  <c r="N612" i="23"/>
  <c r="N61" i="23"/>
  <c r="N189" i="23"/>
  <c r="N317" i="23"/>
  <c r="N445" i="23"/>
  <c r="N573" i="23"/>
  <c r="N158" i="23"/>
  <c r="N302" i="23"/>
  <c r="N486" i="23"/>
  <c r="N8" i="23"/>
  <c r="N391" i="23"/>
  <c r="N64" i="23"/>
  <c r="N384" i="23"/>
  <c r="N512" i="23"/>
  <c r="V3" i="23"/>
  <c r="N65" i="23"/>
  <c r="N129" i="23"/>
  <c r="N193" i="23"/>
  <c r="N465" i="23"/>
  <c r="N537" i="23"/>
  <c r="N609" i="23"/>
  <c r="N50" i="23"/>
  <c r="N122" i="23"/>
  <c r="N194" i="23"/>
  <c r="N274" i="23"/>
  <c r="N354" i="23"/>
  <c r="N434" i="23"/>
  <c r="N546" i="23"/>
  <c r="N43" i="23"/>
  <c r="N155" i="23"/>
  <c r="N275" i="23"/>
  <c r="N403" i="23"/>
  <c r="N531" i="23"/>
  <c r="N108" i="23"/>
  <c r="N236" i="23"/>
  <c r="N364" i="23"/>
  <c r="N492" i="23"/>
  <c r="N620" i="23"/>
  <c r="N69" i="23"/>
  <c r="N197" i="23"/>
  <c r="N325" i="23"/>
  <c r="N453" i="23"/>
  <c r="N581" i="23"/>
  <c r="N166" i="23"/>
  <c r="N350" i="23"/>
  <c r="N494" i="23"/>
  <c r="N4" i="23"/>
  <c r="N71" i="23"/>
  <c r="N263" i="23"/>
  <c r="N519" i="23"/>
  <c r="N256" i="23"/>
  <c r="N321" i="23"/>
  <c r="N12" i="23"/>
  <c r="N14" i="23"/>
  <c r="N16" i="23"/>
  <c r="N10" i="23"/>
  <c r="N79" i="23"/>
  <c r="N143" i="23"/>
  <c r="N207" i="23"/>
  <c r="N271" i="23"/>
  <c r="N335" i="23"/>
  <c r="N399" i="23"/>
  <c r="N463" i="23"/>
  <c r="N527" i="23"/>
  <c r="N591" i="23"/>
  <c r="N72" i="23"/>
  <c r="N136" i="23"/>
  <c r="N200" i="23"/>
  <c r="N264" i="23"/>
  <c r="N328" i="23"/>
  <c r="N392" i="23"/>
  <c r="N456" i="23"/>
  <c r="N520" i="23"/>
  <c r="N584" i="23"/>
  <c r="N73" i="23"/>
  <c r="N137" i="23"/>
  <c r="N201" i="23"/>
  <c r="N265" i="23"/>
  <c r="N329" i="23"/>
  <c r="N401" i="23"/>
  <c r="N473" i="23"/>
  <c r="N545" i="23"/>
  <c r="N617" i="23"/>
  <c r="N58" i="23"/>
  <c r="N130" i="23"/>
  <c r="N210" i="23"/>
  <c r="N282" i="23"/>
  <c r="N362" i="23"/>
  <c r="N442" i="23"/>
  <c r="N554" i="23"/>
  <c r="N75" i="23"/>
  <c r="N163" i="23"/>
  <c r="N283" i="23"/>
  <c r="N411" i="23"/>
  <c r="N539" i="23"/>
  <c r="N116" i="23"/>
  <c r="N244" i="23"/>
  <c r="N372" i="23"/>
  <c r="N500" i="23"/>
  <c r="N109" i="23"/>
  <c r="N237" i="23"/>
  <c r="N365" i="23"/>
  <c r="N493" i="23"/>
  <c r="N621" i="23"/>
  <c r="N174" i="23"/>
  <c r="N358" i="23"/>
  <c r="N542" i="23"/>
  <c r="N6" i="23"/>
  <c r="N135" i="23"/>
  <c r="N327" i="23"/>
  <c r="N583" i="23"/>
  <c r="N320" i="23"/>
  <c r="N393" i="23"/>
  <c r="N20" i="23"/>
  <c r="N22" i="23"/>
  <c r="N24" i="23"/>
  <c r="N18" i="23"/>
  <c r="N87" i="23"/>
  <c r="N151" i="23"/>
  <c r="N215" i="23"/>
  <c r="N279" i="23"/>
  <c r="N343" i="23"/>
  <c r="N407" i="23"/>
  <c r="N471" i="23"/>
  <c r="N535" i="23"/>
  <c r="N599" i="23"/>
  <c r="N80" i="23"/>
  <c r="N144" i="23"/>
  <c r="N208" i="23"/>
  <c r="N272" i="23"/>
  <c r="N336" i="23"/>
  <c r="N400" i="23"/>
  <c r="N464" i="23"/>
  <c r="N528" i="23"/>
  <c r="N592" i="23"/>
  <c r="N81" i="23"/>
  <c r="N145" i="23"/>
  <c r="N209" i="23"/>
  <c r="N273" i="23"/>
  <c r="N337" i="23"/>
  <c r="N409" i="23"/>
  <c r="N481" i="23"/>
  <c r="N553" i="23"/>
  <c r="N66" i="23"/>
  <c r="N146" i="23"/>
  <c r="N218" i="23"/>
  <c r="N290" i="23"/>
  <c r="N370" i="23"/>
  <c r="N474" i="23"/>
  <c r="N562" i="23"/>
  <c r="N83" i="23"/>
  <c r="N171" i="23"/>
  <c r="N291" i="23"/>
  <c r="N419" i="23"/>
  <c r="N547" i="23"/>
  <c r="N156" i="23"/>
  <c r="N284" i="23"/>
  <c r="N412" i="23"/>
  <c r="N540" i="23"/>
  <c r="N117" i="23"/>
  <c r="N245" i="23"/>
  <c r="N373" i="23"/>
  <c r="N501" i="23"/>
  <c r="N38" i="23"/>
  <c r="N222" i="23"/>
  <c r="N366" i="23"/>
  <c r="N550" i="23"/>
  <c r="N33" i="23"/>
  <c r="N199" i="23"/>
  <c r="N455" i="23"/>
  <c r="N128" i="23"/>
  <c r="N192" i="23"/>
  <c r="N448" i="23"/>
  <c r="N576" i="23"/>
  <c r="N257" i="23"/>
  <c r="N28" i="23"/>
  <c r="N30" i="23"/>
  <c r="N32" i="23"/>
  <c r="N26" i="23"/>
  <c r="N95" i="23"/>
  <c r="N159" i="23"/>
  <c r="N223" i="23"/>
  <c r="N287" i="23"/>
  <c r="N351" i="23"/>
  <c r="N415" i="23"/>
  <c r="N479" i="23"/>
  <c r="N543" i="23"/>
  <c r="N607" i="23"/>
  <c r="N88" i="23"/>
  <c r="N152" i="23"/>
  <c r="N216" i="23"/>
  <c r="N280" i="23"/>
  <c r="N344" i="23"/>
  <c r="N408" i="23"/>
  <c r="N472" i="23"/>
  <c r="N536" i="23"/>
  <c r="N600" i="23"/>
  <c r="N89" i="23"/>
  <c r="N153" i="23"/>
  <c r="N217" i="23"/>
  <c r="N281" i="23"/>
  <c r="N345" i="23"/>
  <c r="N417" i="23"/>
  <c r="N489" i="23"/>
  <c r="N561" i="23"/>
  <c r="N82" i="23"/>
  <c r="N154" i="23"/>
  <c r="N226" i="23"/>
  <c r="N298" i="23"/>
  <c r="N378" i="23"/>
  <c r="N482" i="23"/>
  <c r="N570" i="23"/>
  <c r="N91" i="23"/>
  <c r="N203" i="23"/>
  <c r="N331" i="23"/>
  <c r="N459" i="23"/>
  <c r="N587" i="23"/>
  <c r="N36" i="23"/>
  <c r="N164" i="23"/>
  <c r="N292" i="23"/>
  <c r="N420" i="23"/>
  <c r="N548" i="23"/>
  <c r="N125" i="23"/>
  <c r="N253" i="23"/>
  <c r="N381" i="23"/>
  <c r="N509" i="23"/>
  <c r="N46" i="23"/>
  <c r="N230" i="23"/>
  <c r="N414" i="23"/>
  <c r="N558" i="23"/>
  <c r="N54" i="23"/>
  <c r="N118" i="23"/>
  <c r="N182" i="23"/>
  <c r="N246" i="23"/>
  <c r="N310" i="23"/>
  <c r="N374" i="23"/>
  <c r="N438" i="23"/>
  <c r="N502" i="23"/>
  <c r="N566" i="23"/>
  <c r="N235" i="23"/>
  <c r="N299" i="23"/>
  <c r="N363" i="23"/>
  <c r="N427" i="23"/>
  <c r="N491" i="23"/>
  <c r="N555" i="23"/>
  <c r="N619" i="23"/>
  <c r="N60" i="23"/>
  <c r="N124" i="23"/>
  <c r="N188" i="23"/>
  <c r="N252" i="23"/>
  <c r="N316" i="23"/>
  <c r="N380" i="23"/>
  <c r="N444" i="23"/>
  <c r="N508" i="23"/>
  <c r="N572" i="23"/>
  <c r="N77" i="23"/>
  <c r="N141" i="23"/>
  <c r="N205" i="23"/>
  <c r="N269" i="23"/>
  <c r="N333" i="23"/>
  <c r="N397" i="23"/>
  <c r="N461" i="23"/>
  <c r="N525" i="23"/>
  <c r="N589" i="23"/>
  <c r="N62" i="23"/>
  <c r="N126" i="23"/>
  <c r="N190" i="23"/>
  <c r="N254" i="23"/>
  <c r="N318" i="23"/>
  <c r="N382" i="23"/>
  <c r="N446" i="23"/>
  <c r="N510" i="23"/>
  <c r="N574" i="23"/>
  <c r="N450" i="23"/>
  <c r="N514" i="23"/>
  <c r="N578" i="23"/>
  <c r="N51" i="23"/>
  <c r="N115" i="23"/>
  <c r="N179" i="23"/>
  <c r="N243" i="23"/>
  <c r="N307" i="23"/>
  <c r="N371" i="23"/>
  <c r="N435" i="23"/>
  <c r="N499" i="23"/>
  <c r="N563" i="23"/>
  <c r="N68" i="23"/>
  <c r="N132" i="23"/>
  <c r="N196" i="23"/>
  <c r="N260" i="23"/>
  <c r="N324" i="23"/>
  <c r="N388" i="23"/>
  <c r="N452" i="23"/>
  <c r="N516" i="23"/>
  <c r="N580" i="23"/>
  <c r="N85" i="23"/>
  <c r="N149" i="23"/>
  <c r="N213" i="23"/>
  <c r="N277" i="23"/>
  <c r="N341" i="23"/>
  <c r="N405" i="23"/>
  <c r="N469" i="23"/>
  <c r="N533" i="23"/>
  <c r="N597" i="23"/>
  <c r="N70" i="23"/>
  <c r="N134" i="23"/>
  <c r="N198" i="23"/>
  <c r="N262" i="23"/>
  <c r="N326" i="23"/>
  <c r="N390" i="23"/>
  <c r="N454" i="23"/>
  <c r="N518" i="23"/>
  <c r="N582" i="23"/>
  <c r="N377" i="23"/>
  <c r="N441" i="23"/>
  <c r="N505" i="23"/>
  <c r="N569" i="23"/>
  <c r="N74" i="23"/>
  <c r="N138" i="23"/>
  <c r="N202" i="23"/>
  <c r="N266" i="23"/>
  <c r="N330" i="23"/>
  <c r="N394" i="23"/>
  <c r="N458" i="23"/>
  <c r="N522" i="23"/>
  <c r="N586" i="23"/>
  <c r="N59" i="23"/>
  <c r="N123" i="23"/>
  <c r="N187" i="23"/>
  <c r="N251" i="23"/>
  <c r="N315" i="23"/>
  <c r="N379" i="23"/>
  <c r="N443" i="23"/>
  <c r="N507" i="23"/>
  <c r="N571" i="23"/>
  <c r="N76" i="23"/>
  <c r="N140" i="23"/>
  <c r="N204" i="23"/>
  <c r="N268" i="23"/>
  <c r="N332" i="23"/>
  <c r="N396" i="23"/>
  <c r="N460" i="23"/>
  <c r="N524" i="23"/>
  <c r="N588" i="23"/>
  <c r="N93" i="23"/>
  <c r="N157" i="23"/>
  <c r="N221" i="23"/>
  <c r="N285" i="23"/>
  <c r="N349" i="23"/>
  <c r="N413" i="23"/>
  <c r="N477" i="23"/>
  <c r="N541" i="23"/>
  <c r="N605" i="23"/>
  <c r="N78" i="23"/>
  <c r="N142" i="23"/>
  <c r="N206" i="23"/>
  <c r="N270" i="23"/>
  <c r="N334" i="23"/>
  <c r="N398" i="23"/>
  <c r="N462" i="23"/>
  <c r="N526" i="23"/>
  <c r="N590" i="23"/>
  <c r="N338" i="23"/>
  <c r="N402" i="23"/>
  <c r="N466" i="23"/>
  <c r="N530" i="23"/>
  <c r="N594" i="23"/>
  <c r="N67" i="23"/>
  <c r="N131" i="23"/>
  <c r="N195" i="23"/>
  <c r="N259" i="23"/>
  <c r="N323" i="23"/>
  <c r="N387" i="23"/>
  <c r="N451" i="23"/>
  <c r="N515" i="23"/>
  <c r="N579" i="23"/>
  <c r="N84" i="23"/>
  <c r="N148" i="23"/>
  <c r="N212" i="23"/>
  <c r="N276" i="23"/>
  <c r="N340" i="23"/>
  <c r="N404" i="23"/>
  <c r="N468" i="23"/>
  <c r="N532" i="23"/>
  <c r="N596" i="23"/>
  <c r="N37" i="23"/>
  <c r="N101" i="23"/>
  <c r="N165" i="23"/>
  <c r="N229" i="23"/>
  <c r="N293" i="23"/>
  <c r="N357" i="23"/>
  <c r="N421" i="23"/>
  <c r="N485" i="23"/>
  <c r="N549" i="23"/>
  <c r="N613" i="23"/>
  <c r="N86" i="23"/>
  <c r="N150" i="23"/>
  <c r="N214" i="23"/>
  <c r="N278" i="23"/>
  <c r="N342" i="23"/>
  <c r="N406" i="23"/>
  <c r="N470" i="23"/>
  <c r="N534" i="23"/>
  <c r="X3" i="16"/>
  <c r="Z3" i="16"/>
  <c r="X4" i="16"/>
  <c r="Z4" i="16"/>
  <c r="X5" i="16"/>
  <c r="Z5" i="16"/>
  <c r="X6" i="16"/>
  <c r="Z6" i="16"/>
  <c r="X7" i="16"/>
  <c r="Z7" i="16"/>
  <c r="X8" i="16"/>
  <c r="Z8" i="16"/>
  <c r="X9" i="16"/>
  <c r="Z9" i="16"/>
  <c r="X10" i="16"/>
  <c r="Z10" i="16"/>
  <c r="X11" i="16"/>
  <c r="Z11" i="16"/>
  <c r="X12" i="16"/>
  <c r="Z12" i="16"/>
  <c r="X13" i="16"/>
  <c r="Z13" i="16"/>
  <c r="X14" i="16"/>
  <c r="Z14" i="16"/>
  <c r="X15" i="16"/>
  <c r="Z15" i="16"/>
  <c r="X16" i="16"/>
  <c r="Z16" i="16"/>
  <c r="X17" i="16"/>
  <c r="Z17" i="16"/>
  <c r="X18" i="16"/>
  <c r="Z18" i="16"/>
  <c r="X19" i="16"/>
  <c r="Z19" i="16"/>
  <c r="X20" i="16"/>
  <c r="Z20" i="16"/>
  <c r="X21" i="16"/>
  <c r="Z21" i="16"/>
  <c r="X22" i="16"/>
  <c r="Z22" i="16"/>
  <c r="X23" i="16"/>
  <c r="Z23" i="16"/>
  <c r="X24" i="16"/>
  <c r="Z24" i="16"/>
  <c r="X25" i="16"/>
  <c r="Z25" i="16"/>
  <c r="X26" i="16"/>
  <c r="Z26" i="16"/>
  <c r="X27" i="16"/>
  <c r="Z27" i="16"/>
  <c r="X28" i="16"/>
  <c r="Z28" i="16"/>
  <c r="X29" i="16"/>
  <c r="Z29" i="16"/>
  <c r="X30" i="16"/>
  <c r="Z30" i="16"/>
  <c r="X31" i="16"/>
  <c r="Z31" i="16"/>
  <c r="X32" i="16"/>
  <c r="Z32" i="16"/>
  <c r="X33" i="16"/>
  <c r="Z33" i="16"/>
  <c r="X34" i="16"/>
  <c r="Z34" i="16"/>
  <c r="H3" i="16"/>
  <c r="H4" i="16"/>
  <c r="H5" i="16"/>
  <c r="H6" i="16"/>
  <c r="H7" i="16"/>
  <c r="H8" i="16"/>
  <c r="H9" i="16"/>
  <c r="H10" i="16"/>
  <c r="H11" i="16"/>
  <c r="H12" i="16"/>
  <c r="H13" i="16"/>
  <c r="H14" i="16"/>
  <c r="H15" i="16"/>
  <c r="H16" i="16"/>
  <c r="H17" i="16"/>
  <c r="H18" i="16"/>
  <c r="H19" i="16"/>
  <c r="H20" i="16"/>
  <c r="H21" i="16"/>
  <c r="H22" i="16"/>
  <c r="H23" i="16"/>
  <c r="H24" i="16"/>
  <c r="H25" i="16"/>
  <c r="H26" i="16"/>
  <c r="H27" i="16"/>
  <c r="H28" i="16"/>
  <c r="H29" i="16"/>
  <c r="H30" i="16"/>
  <c r="H31" i="16"/>
  <c r="H32" i="16"/>
  <c r="H33" i="16"/>
  <c r="H34" i="16"/>
  <c r="C3" i="16"/>
  <c r="D3" i="16"/>
  <c r="C4" i="16"/>
  <c r="D4" i="16"/>
  <c r="C5" i="16"/>
  <c r="D5" i="16"/>
  <c r="C6" i="16"/>
  <c r="D6" i="16"/>
  <c r="C7" i="16"/>
  <c r="D7" i="16"/>
  <c r="C8" i="16"/>
  <c r="D8" i="16"/>
  <c r="C9" i="16"/>
  <c r="D9" i="16"/>
  <c r="C10" i="16"/>
  <c r="D10" i="16"/>
  <c r="C11" i="16"/>
  <c r="D11" i="16"/>
  <c r="C12" i="16"/>
  <c r="D12" i="16"/>
  <c r="C13" i="16"/>
  <c r="D13" i="16"/>
  <c r="C14" i="16"/>
  <c r="D14" i="16"/>
  <c r="C15" i="16"/>
  <c r="D15" i="16"/>
  <c r="C16" i="16"/>
  <c r="D16" i="16"/>
  <c r="C17" i="16"/>
  <c r="D17" i="16"/>
  <c r="C18" i="16"/>
  <c r="D18" i="16"/>
  <c r="C19" i="16"/>
  <c r="D19" i="16"/>
  <c r="C20" i="16"/>
  <c r="D20" i="16"/>
  <c r="C21" i="16"/>
  <c r="D21" i="16"/>
  <c r="C22" i="16"/>
  <c r="D22" i="16"/>
  <c r="C23" i="16"/>
  <c r="D23" i="16"/>
  <c r="C24" i="16"/>
  <c r="D24" i="16"/>
  <c r="C25" i="16"/>
  <c r="D25" i="16"/>
  <c r="C26" i="16"/>
  <c r="D26" i="16"/>
  <c r="C27" i="16"/>
  <c r="D27" i="16"/>
  <c r="C28" i="16"/>
  <c r="D28" i="16"/>
  <c r="C29" i="16"/>
  <c r="D29" i="16"/>
  <c r="C30" i="16"/>
  <c r="D30" i="16"/>
  <c r="C31" i="16"/>
  <c r="D31" i="16"/>
  <c r="C32" i="16"/>
  <c r="D32" i="16"/>
  <c r="C33" i="16"/>
  <c r="D33" i="16"/>
  <c r="C34" i="16"/>
  <c r="D34" i="16"/>
  <c r="AI3" i="17" l="1"/>
  <c r="AM3" i="17"/>
  <c r="AI4" i="17"/>
  <c r="AM4" i="17"/>
  <c r="AI5" i="17"/>
  <c r="AM5" i="17"/>
  <c r="AI6" i="17"/>
  <c r="AM6" i="17"/>
  <c r="AI7" i="17"/>
  <c r="AM7" i="17"/>
  <c r="AI8" i="17"/>
  <c r="AM8" i="17"/>
  <c r="AI9" i="17"/>
  <c r="AM9" i="17"/>
  <c r="AI10" i="17"/>
  <c r="AM10" i="17"/>
  <c r="AI11" i="17"/>
  <c r="AM11" i="17"/>
  <c r="AI12" i="17"/>
  <c r="AM12" i="17"/>
  <c r="AI13" i="17"/>
  <c r="AM13" i="17"/>
  <c r="AI14" i="17"/>
  <c r="AM14" i="17"/>
  <c r="AI15" i="17"/>
  <c r="AM15" i="17"/>
  <c r="AI16" i="17"/>
  <c r="AM16" i="17"/>
  <c r="AI17" i="17"/>
  <c r="AM17" i="17"/>
  <c r="AI18" i="17"/>
  <c r="AM18" i="17"/>
  <c r="AI19" i="17"/>
  <c r="AM19" i="17"/>
  <c r="AI20" i="17"/>
  <c r="AM20" i="17"/>
  <c r="AI21" i="17"/>
  <c r="AM21" i="17"/>
  <c r="AI22" i="17"/>
  <c r="AM22" i="17"/>
  <c r="AI23" i="17"/>
  <c r="AM23" i="17"/>
  <c r="AI24" i="17"/>
  <c r="AM24" i="17"/>
  <c r="AI25" i="17"/>
  <c r="AM25" i="17"/>
  <c r="AI26" i="17"/>
  <c r="AM26" i="17"/>
  <c r="AI27" i="17"/>
  <c r="AM27" i="17"/>
  <c r="AI28" i="17"/>
  <c r="AM28" i="17"/>
  <c r="AI29" i="17"/>
  <c r="AM29" i="17"/>
  <c r="AI30" i="17"/>
  <c r="AM30" i="17"/>
  <c r="AI31" i="17"/>
  <c r="AM31" i="17"/>
  <c r="AI32" i="17"/>
  <c r="AM32" i="17"/>
  <c r="AI33" i="17"/>
  <c r="AM33" i="17"/>
  <c r="AI34" i="17"/>
  <c r="AM34" i="17"/>
  <c r="R34" i="17"/>
  <c r="N34" i="17"/>
  <c r="G34" i="17"/>
  <c r="D34" i="17" s="1"/>
  <c r="F34" i="17"/>
  <c r="C34" i="17"/>
  <c r="B34" i="17"/>
  <c r="R33" i="17"/>
  <c r="N33" i="17"/>
  <c r="C33" i="17" s="1"/>
  <c r="G33" i="17"/>
  <c r="E33" i="17" s="1"/>
  <c r="F33" i="17"/>
  <c r="B33" i="17"/>
  <c r="R32" i="17"/>
  <c r="N32" i="17"/>
  <c r="G32" i="17"/>
  <c r="E32" i="17" s="1"/>
  <c r="F32" i="17"/>
  <c r="C32" i="17"/>
  <c r="B32" i="17"/>
  <c r="R31" i="17"/>
  <c r="N31" i="17"/>
  <c r="C31" i="17" s="1"/>
  <c r="G31" i="17"/>
  <c r="E31" i="17" s="1"/>
  <c r="F31" i="17"/>
  <c r="B31" i="17"/>
  <c r="R30" i="17"/>
  <c r="N30" i="17"/>
  <c r="C30" i="17" s="1"/>
  <c r="G30" i="17"/>
  <c r="D30" i="17" s="1"/>
  <c r="F30" i="17"/>
  <c r="B30" i="17"/>
  <c r="R29" i="17"/>
  <c r="N29" i="17"/>
  <c r="C29" i="17" s="1"/>
  <c r="G29" i="17"/>
  <c r="E29" i="17" s="1"/>
  <c r="F29" i="17"/>
  <c r="B29" i="17"/>
  <c r="R28" i="17"/>
  <c r="N28" i="17"/>
  <c r="G28" i="17"/>
  <c r="E28" i="17" s="1"/>
  <c r="F28" i="17"/>
  <c r="C28" i="17"/>
  <c r="B28" i="17"/>
  <c r="R27" i="17"/>
  <c r="N27" i="17"/>
  <c r="C27" i="17" s="1"/>
  <c r="G27" i="17"/>
  <c r="E27" i="17" s="1"/>
  <c r="F27" i="17"/>
  <c r="B27" i="17"/>
  <c r="R26" i="17"/>
  <c r="N26" i="17"/>
  <c r="C26" i="17" s="1"/>
  <c r="G26" i="17"/>
  <c r="D26" i="17" s="1"/>
  <c r="F26" i="17"/>
  <c r="B26" i="17"/>
  <c r="R25" i="17"/>
  <c r="N25" i="17"/>
  <c r="C25" i="17" s="1"/>
  <c r="G25" i="17"/>
  <c r="E25" i="17" s="1"/>
  <c r="F25" i="17"/>
  <c r="B25" i="17"/>
  <c r="R24" i="17"/>
  <c r="N24" i="17"/>
  <c r="G24" i="17"/>
  <c r="E24" i="17" s="1"/>
  <c r="F24" i="17"/>
  <c r="D24" i="17"/>
  <c r="B24" i="17"/>
  <c r="R23" i="17"/>
  <c r="N23" i="17"/>
  <c r="C23" i="17" s="1"/>
  <c r="G23" i="17"/>
  <c r="E23" i="17" s="1"/>
  <c r="F23" i="17"/>
  <c r="B23" i="17"/>
  <c r="R22" i="17"/>
  <c r="N22" i="17"/>
  <c r="C22" i="17" s="1"/>
  <c r="G22" i="17"/>
  <c r="E22" i="17" s="1"/>
  <c r="F22" i="17"/>
  <c r="B22" i="17"/>
  <c r="R21" i="17"/>
  <c r="N21" i="17"/>
  <c r="C21" i="17" s="1"/>
  <c r="G21" i="17"/>
  <c r="E21" i="17" s="1"/>
  <c r="F21" i="17"/>
  <c r="B21" i="17"/>
  <c r="R20" i="17"/>
  <c r="N20" i="17"/>
  <c r="G20" i="17"/>
  <c r="E20" i="17" s="1"/>
  <c r="F20" i="17"/>
  <c r="B20" i="17"/>
  <c r="R19" i="17"/>
  <c r="N19" i="17"/>
  <c r="G19" i="17"/>
  <c r="D19" i="17" s="1"/>
  <c r="F19" i="17"/>
  <c r="C19" i="17"/>
  <c r="B19" i="17"/>
  <c r="R18" i="17"/>
  <c r="N18" i="17"/>
  <c r="C18" i="17" s="1"/>
  <c r="G18" i="17"/>
  <c r="E18" i="17" s="1"/>
  <c r="F18" i="17"/>
  <c r="B18" i="17"/>
  <c r="R17" i="17"/>
  <c r="N17" i="17"/>
  <c r="C17" i="17" s="1"/>
  <c r="G17" i="17"/>
  <c r="E17" i="17" s="1"/>
  <c r="F17" i="17"/>
  <c r="B17" i="17"/>
  <c r="R16" i="17"/>
  <c r="N16" i="17"/>
  <c r="C16" i="17" s="1"/>
  <c r="G16" i="17"/>
  <c r="E16" i="17" s="1"/>
  <c r="F16" i="17"/>
  <c r="B16" i="17"/>
  <c r="R15" i="17"/>
  <c r="N15" i="17"/>
  <c r="G15" i="17"/>
  <c r="D15" i="17" s="1"/>
  <c r="F15" i="17"/>
  <c r="C15" i="17"/>
  <c r="B15" i="17"/>
  <c r="R14" i="17"/>
  <c r="N14" i="17"/>
  <c r="C14" i="17" s="1"/>
  <c r="G14" i="17"/>
  <c r="E14" i="17" s="1"/>
  <c r="F14" i="17"/>
  <c r="D14" i="17"/>
  <c r="B14" i="17"/>
  <c r="R13" i="17"/>
  <c r="N13" i="17"/>
  <c r="C13" i="17" s="1"/>
  <c r="G13" i="17"/>
  <c r="E13" i="17" s="1"/>
  <c r="F13" i="17"/>
  <c r="B13" i="17"/>
  <c r="R12" i="17"/>
  <c r="N12" i="17"/>
  <c r="C12" i="17" s="1"/>
  <c r="G12" i="17"/>
  <c r="E12" i="17" s="1"/>
  <c r="F12" i="17"/>
  <c r="D12" i="17"/>
  <c r="B12" i="17"/>
  <c r="R11" i="17"/>
  <c r="N11" i="17"/>
  <c r="G11" i="17"/>
  <c r="D11" i="17" s="1"/>
  <c r="F11" i="17"/>
  <c r="C11" i="17"/>
  <c r="B11" i="17"/>
  <c r="R10" i="17"/>
  <c r="N10" i="17"/>
  <c r="C10" i="17" s="1"/>
  <c r="G10" i="17"/>
  <c r="E10" i="17" s="1"/>
  <c r="F10" i="17"/>
  <c r="B10" i="17"/>
  <c r="R9" i="17"/>
  <c r="N9" i="17"/>
  <c r="C9" i="17" s="1"/>
  <c r="G9" i="17"/>
  <c r="E9" i="17" s="1"/>
  <c r="F9" i="17"/>
  <c r="B9" i="17"/>
  <c r="R8" i="17"/>
  <c r="N8" i="17"/>
  <c r="C8" i="17" s="1"/>
  <c r="G8" i="17"/>
  <c r="E8" i="17" s="1"/>
  <c r="F8" i="17"/>
  <c r="B8" i="17"/>
  <c r="R7" i="17"/>
  <c r="N7" i="17"/>
  <c r="G7" i="17"/>
  <c r="D7" i="17" s="1"/>
  <c r="F7" i="17"/>
  <c r="C7" i="17"/>
  <c r="B7" i="17"/>
  <c r="R6" i="17"/>
  <c r="N6" i="17"/>
  <c r="C6" i="17" s="1"/>
  <c r="G6" i="17"/>
  <c r="E6" i="17" s="1"/>
  <c r="F6" i="17"/>
  <c r="B6" i="17"/>
  <c r="R5" i="17"/>
  <c r="N5" i="17"/>
  <c r="C5" i="17" s="1"/>
  <c r="G5" i="17"/>
  <c r="E5" i="17" s="1"/>
  <c r="F5" i="17"/>
  <c r="B5" i="17"/>
  <c r="R4" i="17"/>
  <c r="N4" i="17"/>
  <c r="C4" i="17" s="1"/>
  <c r="G4" i="17"/>
  <c r="F4" i="17"/>
  <c r="E4" i="17"/>
  <c r="D4" i="17"/>
  <c r="B4" i="17"/>
  <c r="R3" i="17"/>
  <c r="N3" i="17"/>
  <c r="G3" i="17"/>
  <c r="D3" i="17" s="1"/>
  <c r="F3" i="17"/>
  <c r="C3" i="17"/>
  <c r="B3" i="17"/>
  <c r="D22" i="17" l="1"/>
  <c r="E3" i="17"/>
  <c r="D20" i="17"/>
  <c r="D6" i="17"/>
  <c r="E19" i="17"/>
  <c r="D27" i="17"/>
  <c r="D29" i="17"/>
  <c r="D31" i="17"/>
  <c r="D33" i="17"/>
  <c r="D8" i="17"/>
  <c r="E11" i="17"/>
  <c r="D16" i="17"/>
  <c r="D10" i="17"/>
  <c r="D18" i="17"/>
  <c r="E7" i="17"/>
  <c r="E15" i="17"/>
  <c r="D5" i="17"/>
  <c r="D9" i="17"/>
  <c r="D13" i="17"/>
  <c r="D17" i="17"/>
  <c r="C20" i="17"/>
  <c r="D21" i="17"/>
  <c r="C24" i="17"/>
  <c r="D25" i="17"/>
  <c r="E26" i="17"/>
  <c r="E30" i="17"/>
  <c r="E34" i="17"/>
  <c r="D28" i="17"/>
  <c r="D32" i="17"/>
  <c r="D23" i="17"/>
  <c r="AJ88" i="11" l="1"/>
  <c r="AO88" i="11"/>
  <c r="AJ89" i="11"/>
  <c r="AO89" i="11"/>
  <c r="AJ90" i="11"/>
  <c r="AO90" i="11"/>
  <c r="AJ91" i="11"/>
  <c r="AO91" i="11"/>
  <c r="AJ92" i="11"/>
  <c r="AO92" i="11"/>
  <c r="AJ93" i="11"/>
  <c r="AO93" i="11"/>
  <c r="AJ94" i="11"/>
  <c r="AO94" i="11"/>
  <c r="AJ95" i="11"/>
  <c r="AO95" i="11"/>
  <c r="AJ96" i="11"/>
  <c r="AO96" i="11"/>
  <c r="AJ97" i="11"/>
  <c r="AO97" i="11"/>
  <c r="AJ98" i="11"/>
  <c r="AO98" i="11"/>
  <c r="AJ99" i="11"/>
  <c r="AO99" i="11"/>
  <c r="AJ100" i="11"/>
  <c r="AO100" i="11"/>
  <c r="AJ101" i="11"/>
  <c r="AO101" i="11"/>
  <c r="AJ102" i="11"/>
  <c r="AO102" i="11"/>
  <c r="AJ103" i="11"/>
  <c r="AO103" i="11"/>
  <c r="AJ104" i="11"/>
  <c r="AO104" i="11"/>
  <c r="AJ105" i="11"/>
  <c r="AO105" i="11"/>
  <c r="AJ106" i="11"/>
  <c r="AO106" i="11"/>
  <c r="AJ107" i="11"/>
  <c r="AO107" i="11"/>
  <c r="AJ108" i="11"/>
  <c r="AO108" i="11"/>
  <c r="AJ109" i="11"/>
  <c r="AO109" i="11"/>
  <c r="AJ110" i="11"/>
  <c r="AO110" i="11"/>
  <c r="AJ111" i="11"/>
  <c r="AO111" i="11"/>
  <c r="AJ112" i="11"/>
  <c r="AO112" i="11"/>
  <c r="AJ113" i="11"/>
  <c r="AO113" i="11"/>
  <c r="AJ114" i="11"/>
  <c r="AO114" i="11"/>
  <c r="AJ115" i="11"/>
  <c r="AO115" i="11"/>
  <c r="AJ116" i="11"/>
  <c r="AO116" i="11"/>
  <c r="AJ117" i="11"/>
  <c r="AO117" i="11"/>
  <c r="AJ118" i="11"/>
  <c r="AO118" i="11"/>
  <c r="AJ119" i="11"/>
  <c r="AO119" i="11"/>
  <c r="AJ120" i="11"/>
  <c r="AO120" i="11"/>
  <c r="AJ121" i="11"/>
  <c r="AO121" i="11"/>
  <c r="AJ122" i="11"/>
  <c r="AO122" i="11"/>
  <c r="AJ123" i="11"/>
  <c r="AO123" i="11"/>
  <c r="AJ124" i="11"/>
  <c r="AO124" i="11"/>
  <c r="AJ125" i="11"/>
  <c r="AO125" i="11"/>
  <c r="AJ126" i="11"/>
  <c r="AO126" i="11"/>
  <c r="AJ127" i="11"/>
  <c r="AO127" i="11"/>
  <c r="AJ128" i="11"/>
  <c r="AO128" i="11"/>
  <c r="AJ129" i="11"/>
  <c r="AO129" i="11"/>
  <c r="AJ130" i="11"/>
  <c r="AO130" i="11"/>
  <c r="AJ131" i="11"/>
  <c r="AO131" i="11"/>
  <c r="AJ132" i="11"/>
  <c r="AO132" i="11"/>
  <c r="AJ133" i="11"/>
  <c r="AO133" i="11"/>
  <c r="AJ134" i="11"/>
  <c r="AO134" i="11"/>
  <c r="AJ135" i="11"/>
  <c r="AO135" i="11"/>
  <c r="AJ136" i="11"/>
  <c r="AO136" i="11"/>
  <c r="AJ137" i="11"/>
  <c r="AO137" i="11"/>
  <c r="AJ138" i="11"/>
  <c r="AO138" i="11"/>
  <c r="AJ139" i="11"/>
  <c r="AO139" i="11"/>
  <c r="AJ140" i="11"/>
  <c r="AO140" i="11"/>
  <c r="AJ141" i="11"/>
  <c r="AO141" i="11"/>
  <c r="AJ142" i="11"/>
  <c r="AO142" i="11"/>
  <c r="AJ143" i="11"/>
  <c r="AO143" i="11"/>
  <c r="AJ144" i="11"/>
  <c r="AO144" i="11"/>
  <c r="AJ145" i="11"/>
  <c r="AO145" i="11"/>
  <c r="AJ146" i="11"/>
  <c r="AO146" i="11"/>
  <c r="AJ147" i="11"/>
  <c r="AO147" i="11"/>
  <c r="AJ148" i="11"/>
  <c r="AO148" i="11"/>
  <c r="AJ149" i="11"/>
  <c r="AO149" i="11"/>
  <c r="AJ150" i="11"/>
  <c r="AO150" i="11"/>
  <c r="AJ151" i="11"/>
  <c r="AO151" i="11"/>
  <c r="AJ152" i="11"/>
  <c r="AO152" i="11"/>
  <c r="AJ153" i="11"/>
  <c r="AO153" i="11"/>
  <c r="AJ154" i="11"/>
  <c r="AO154" i="11"/>
  <c r="AJ155" i="11"/>
  <c r="AO155" i="11"/>
  <c r="AJ156" i="11"/>
  <c r="AO156" i="11"/>
  <c r="AJ157" i="11"/>
  <c r="AO157" i="11"/>
  <c r="AJ158" i="11"/>
  <c r="AO158" i="11"/>
  <c r="AJ159" i="11"/>
  <c r="AO159" i="11"/>
  <c r="AJ160" i="11"/>
  <c r="AO160" i="11"/>
  <c r="AJ161" i="11"/>
  <c r="AO161" i="11"/>
  <c r="AJ162" i="11"/>
  <c r="AO162" i="11"/>
  <c r="AJ163" i="11"/>
  <c r="AO163" i="11"/>
  <c r="AJ164" i="11"/>
  <c r="AO164" i="11"/>
  <c r="AJ165" i="11"/>
  <c r="AO165" i="11"/>
  <c r="AJ166" i="11"/>
  <c r="AO166" i="11"/>
  <c r="AJ167" i="11"/>
  <c r="AO167" i="11"/>
  <c r="AJ168" i="11"/>
  <c r="AO168" i="11"/>
  <c r="AJ169" i="11"/>
  <c r="AO169" i="11"/>
  <c r="AJ170" i="11"/>
  <c r="AO170" i="11"/>
  <c r="AJ171" i="11"/>
  <c r="AO171" i="11"/>
  <c r="AJ172" i="11"/>
  <c r="AO172" i="11"/>
  <c r="AJ173" i="11"/>
  <c r="AO173" i="11"/>
  <c r="AJ174" i="11"/>
  <c r="AO174" i="11"/>
  <c r="AJ175" i="11"/>
  <c r="AO175" i="11"/>
  <c r="AJ176" i="11"/>
  <c r="AO176" i="11"/>
  <c r="AJ177" i="11"/>
  <c r="AO177" i="11"/>
  <c r="AJ178" i="11"/>
  <c r="AO178" i="11"/>
  <c r="AJ179" i="11"/>
  <c r="AO179" i="11"/>
  <c r="AJ180" i="11"/>
  <c r="AO180" i="11"/>
  <c r="AJ181" i="11"/>
  <c r="AO181" i="11"/>
  <c r="AJ182" i="11"/>
  <c r="AO182" i="11"/>
  <c r="AJ183" i="11"/>
  <c r="AO183" i="11"/>
  <c r="AJ184" i="11"/>
  <c r="AO184" i="11"/>
  <c r="AJ185" i="11"/>
  <c r="AO185" i="11"/>
  <c r="AJ186" i="11"/>
  <c r="AO186" i="11"/>
  <c r="AJ187" i="11"/>
  <c r="AO187" i="11"/>
  <c r="AJ188" i="11"/>
  <c r="AO188" i="11"/>
  <c r="AJ189" i="11"/>
  <c r="AO189" i="11"/>
  <c r="AJ190" i="11"/>
  <c r="AO190" i="11"/>
  <c r="AJ191" i="11"/>
  <c r="AO191" i="11"/>
  <c r="AJ192" i="11"/>
  <c r="AO192" i="11"/>
  <c r="AJ193" i="11"/>
  <c r="AO193" i="11"/>
  <c r="AJ194" i="11"/>
  <c r="AO194" i="11"/>
  <c r="AJ195" i="11"/>
  <c r="AO195" i="11"/>
  <c r="AJ196" i="11"/>
  <c r="AO196" i="11"/>
  <c r="AJ197" i="11"/>
  <c r="AO197" i="11"/>
  <c r="AJ198" i="11"/>
  <c r="AO198" i="11"/>
  <c r="AJ199" i="11"/>
  <c r="AO199" i="11"/>
  <c r="AJ200" i="11"/>
  <c r="AO200" i="11"/>
  <c r="AJ201" i="11"/>
  <c r="AO201" i="11"/>
  <c r="AJ202" i="11"/>
  <c r="AO202" i="11"/>
  <c r="AJ203" i="11"/>
  <c r="AO203" i="11"/>
  <c r="AJ204" i="11"/>
  <c r="AO204" i="11"/>
  <c r="AJ205" i="11"/>
  <c r="AO205" i="11"/>
  <c r="AM62" i="19" l="1"/>
  <c r="AM63" i="19"/>
  <c r="AM64" i="19"/>
  <c r="AM65" i="19"/>
  <c r="AM66" i="19"/>
  <c r="AM67" i="19"/>
  <c r="AM68" i="19"/>
  <c r="AM69" i="19"/>
  <c r="AM70" i="19"/>
  <c r="AM71" i="19"/>
  <c r="AM72" i="19"/>
  <c r="AM73" i="19"/>
  <c r="AM74" i="19"/>
  <c r="AM75" i="19"/>
  <c r="AM76" i="19"/>
  <c r="AM77" i="19"/>
  <c r="AM78" i="19"/>
  <c r="AM79" i="19"/>
  <c r="AM80" i="19"/>
  <c r="AM81" i="19"/>
  <c r="AM82" i="19"/>
  <c r="AM83" i="19"/>
  <c r="AM84" i="19"/>
  <c r="AM85" i="19"/>
  <c r="AM86" i="19"/>
  <c r="AM87" i="19"/>
  <c r="AM88" i="19"/>
  <c r="AM89" i="19"/>
  <c r="AM90" i="19"/>
  <c r="AM91" i="19"/>
  <c r="AM92" i="19"/>
  <c r="AM93" i="19"/>
  <c r="AM94" i="19"/>
  <c r="AM95" i="19"/>
  <c r="AM96" i="19"/>
  <c r="AM97" i="19"/>
  <c r="AM98" i="19"/>
  <c r="AM99" i="19"/>
  <c r="AM100" i="19"/>
  <c r="AM101" i="19"/>
  <c r="AM102" i="19"/>
  <c r="AM103" i="19"/>
  <c r="AM104" i="19"/>
  <c r="AM105" i="19"/>
  <c r="AM106" i="19"/>
  <c r="AM107" i="19"/>
  <c r="AM108" i="19"/>
  <c r="AM109" i="19"/>
  <c r="AM110" i="19"/>
  <c r="AM111" i="19"/>
  <c r="AM112" i="19"/>
  <c r="AM113" i="19"/>
  <c r="AM114" i="19"/>
  <c r="AM115" i="19"/>
  <c r="AM116" i="19"/>
  <c r="AM117" i="19"/>
  <c r="AM118" i="19"/>
  <c r="AM119" i="19"/>
  <c r="AM120" i="19"/>
  <c r="AM121" i="19"/>
  <c r="AM122" i="19"/>
  <c r="AM123" i="19"/>
  <c r="AM124" i="19"/>
  <c r="AM125" i="19"/>
  <c r="AM126" i="19"/>
  <c r="AM127" i="19"/>
  <c r="AM128" i="19"/>
  <c r="AM129" i="19"/>
  <c r="AM130" i="19"/>
  <c r="AM131" i="19"/>
  <c r="AM132" i="19"/>
  <c r="AM133" i="19"/>
  <c r="AM134" i="19"/>
  <c r="AM135" i="19"/>
  <c r="AM136" i="19"/>
  <c r="AM137" i="19"/>
  <c r="AM138" i="19"/>
  <c r="AM139" i="19"/>
  <c r="AM140" i="19"/>
  <c r="AM141" i="19"/>
  <c r="AM142" i="19"/>
  <c r="AM143" i="19"/>
  <c r="AM144" i="19"/>
  <c r="AM145" i="19"/>
  <c r="AM146" i="19"/>
  <c r="AM147" i="19"/>
  <c r="AM148" i="19"/>
  <c r="AM149" i="19"/>
  <c r="AM150" i="19"/>
  <c r="AM151" i="19"/>
  <c r="AM152" i="19"/>
  <c r="AM153" i="19"/>
  <c r="AM154" i="19"/>
  <c r="AM155" i="19"/>
  <c r="AM156" i="19"/>
  <c r="AM157" i="19"/>
  <c r="AM158" i="19"/>
  <c r="AM159" i="19"/>
  <c r="AM160" i="19"/>
  <c r="AM161" i="19"/>
  <c r="AM162" i="19"/>
  <c r="AM163" i="19"/>
  <c r="AM164" i="19"/>
  <c r="AM165" i="19"/>
  <c r="AM166" i="19"/>
  <c r="AM167" i="19"/>
  <c r="AM168" i="19"/>
  <c r="AM169" i="19"/>
  <c r="AM170" i="19"/>
  <c r="AM171" i="19"/>
  <c r="AM172" i="19"/>
  <c r="AI62" i="19"/>
  <c r="AI63" i="19"/>
  <c r="AI64" i="19"/>
  <c r="AI65" i="19"/>
  <c r="AI66" i="19"/>
  <c r="AI67" i="19"/>
  <c r="AI68" i="19"/>
  <c r="AI69" i="19"/>
  <c r="AI70" i="19"/>
  <c r="AI71" i="19"/>
  <c r="AI72" i="19"/>
  <c r="AI73" i="19"/>
  <c r="AI74" i="19"/>
  <c r="AI75" i="19"/>
  <c r="AI76" i="19"/>
  <c r="AI77" i="19"/>
  <c r="AI78" i="19"/>
  <c r="AI79" i="19"/>
  <c r="AI80" i="19"/>
  <c r="AI81" i="19"/>
  <c r="AI82" i="19"/>
  <c r="AI83" i="19"/>
  <c r="AI84" i="19"/>
  <c r="AI85" i="19"/>
  <c r="AI86" i="19"/>
  <c r="AI87" i="19"/>
  <c r="AI88" i="19"/>
  <c r="AI89" i="19"/>
  <c r="AI90" i="19"/>
  <c r="AI91" i="19"/>
  <c r="AI92" i="19"/>
  <c r="AI93" i="19"/>
  <c r="AI94" i="19"/>
  <c r="AI95" i="19"/>
  <c r="AI96" i="19"/>
  <c r="AI97" i="19"/>
  <c r="AI98" i="19"/>
  <c r="AI99" i="19"/>
  <c r="AI100" i="19"/>
  <c r="AI101" i="19"/>
  <c r="AI102" i="19"/>
  <c r="AI103" i="19"/>
  <c r="AI104" i="19"/>
  <c r="AI105" i="19"/>
  <c r="AI106" i="19"/>
  <c r="AI107" i="19"/>
  <c r="AI108" i="19"/>
  <c r="AI109" i="19"/>
  <c r="AI110" i="19"/>
  <c r="AI111" i="19"/>
  <c r="AI112" i="19"/>
  <c r="AI113" i="19"/>
  <c r="AI114" i="19"/>
  <c r="AI115" i="19"/>
  <c r="AI116" i="19"/>
  <c r="AI117" i="19"/>
  <c r="AI118" i="19"/>
  <c r="AI119" i="19"/>
  <c r="AI120" i="19"/>
  <c r="AI121" i="19"/>
  <c r="AI122" i="19"/>
  <c r="AI123" i="19"/>
  <c r="AI124" i="19"/>
  <c r="AI125" i="19"/>
  <c r="AI126" i="19"/>
  <c r="AI127" i="19"/>
  <c r="AI128" i="19"/>
  <c r="AI129" i="19"/>
  <c r="AI130" i="19"/>
  <c r="AI131" i="19"/>
  <c r="AI132" i="19"/>
  <c r="AI133" i="19"/>
  <c r="AI134" i="19"/>
  <c r="AI135" i="19"/>
  <c r="AI136" i="19"/>
  <c r="AI137" i="19"/>
  <c r="AI138" i="19"/>
  <c r="AI139" i="19"/>
  <c r="AI140" i="19"/>
  <c r="AI141" i="19"/>
  <c r="AI142" i="19"/>
  <c r="AI143" i="19"/>
  <c r="AI144" i="19"/>
  <c r="AI145" i="19"/>
  <c r="AI146" i="19"/>
  <c r="AI147" i="19"/>
  <c r="AI148" i="19"/>
  <c r="AI149" i="19"/>
  <c r="AI150" i="19"/>
  <c r="AI151" i="19"/>
  <c r="AI152" i="19"/>
  <c r="AI153" i="19"/>
  <c r="AI154" i="19"/>
  <c r="AI155" i="19"/>
  <c r="AI156" i="19"/>
  <c r="AI157" i="19"/>
  <c r="AI158" i="19"/>
  <c r="AI159" i="19"/>
  <c r="AI160" i="19"/>
  <c r="AI161" i="19"/>
  <c r="AI162" i="19"/>
  <c r="AI163" i="19"/>
  <c r="AI164" i="19"/>
  <c r="AI165" i="19"/>
  <c r="AI166" i="19"/>
  <c r="AI167" i="19"/>
  <c r="AI168" i="19"/>
  <c r="AI169" i="19"/>
  <c r="AI170" i="19"/>
  <c r="AI171" i="19"/>
  <c r="AI172" i="19"/>
  <c r="AO8" i="11" l="1"/>
  <c r="AO9" i="11"/>
  <c r="AO10" i="11"/>
  <c r="AO11" i="11"/>
  <c r="AO12" i="11"/>
  <c r="AO13" i="11"/>
  <c r="AO14" i="11"/>
  <c r="AO15" i="11"/>
  <c r="AO16" i="11"/>
  <c r="AO17" i="11"/>
  <c r="AO18" i="11"/>
  <c r="AO19" i="11"/>
  <c r="AO20" i="11"/>
  <c r="AO21" i="11"/>
  <c r="AO22" i="11"/>
  <c r="AO23" i="11"/>
  <c r="AO24" i="11"/>
  <c r="AO25" i="11"/>
  <c r="AO26" i="11"/>
  <c r="AO27" i="11"/>
  <c r="AO28" i="11"/>
  <c r="AO29" i="11"/>
  <c r="AO30" i="11"/>
  <c r="AO31" i="11"/>
  <c r="AO32" i="11"/>
  <c r="AO33" i="11"/>
  <c r="AO34" i="11"/>
  <c r="AO35" i="11"/>
  <c r="AO36" i="11"/>
  <c r="AO37" i="11"/>
  <c r="AO38" i="11"/>
  <c r="AO39" i="11"/>
  <c r="AO40" i="11"/>
  <c r="AO41" i="11"/>
  <c r="AO42" i="11"/>
  <c r="AO43" i="11"/>
  <c r="AO44" i="11"/>
  <c r="AO45" i="11"/>
  <c r="AO46" i="11"/>
  <c r="AO47" i="11"/>
  <c r="AO48" i="11"/>
  <c r="AO49" i="11"/>
  <c r="AO50" i="11"/>
  <c r="AO51" i="11"/>
  <c r="AO52" i="11"/>
  <c r="AO53" i="11"/>
  <c r="AO54" i="11"/>
  <c r="AO55" i="11"/>
  <c r="AO56" i="11"/>
  <c r="AO57" i="11"/>
  <c r="AO58" i="11"/>
  <c r="AO59" i="11"/>
  <c r="AO60" i="11"/>
  <c r="AO61" i="11"/>
  <c r="AO62" i="11"/>
  <c r="AO63" i="11"/>
  <c r="AO64" i="11"/>
  <c r="AO65" i="11"/>
  <c r="AO66" i="11"/>
  <c r="AO67" i="11"/>
  <c r="AO68" i="11"/>
  <c r="AO69" i="11"/>
  <c r="AO70" i="11"/>
  <c r="AO71" i="11"/>
  <c r="AO72" i="11"/>
  <c r="AO73" i="11"/>
  <c r="AO74" i="11"/>
  <c r="AO75" i="11"/>
  <c r="AO76" i="11"/>
  <c r="AO77" i="11"/>
  <c r="AO78" i="11"/>
  <c r="AO79" i="11"/>
  <c r="AO80" i="11"/>
  <c r="AO81" i="11"/>
  <c r="AO82" i="11"/>
  <c r="AO83" i="11"/>
  <c r="AO84" i="11"/>
  <c r="AO85" i="11"/>
  <c r="AO86" i="11"/>
  <c r="AO87" i="11"/>
  <c r="AJ8" i="11"/>
  <c r="AJ9" i="11"/>
  <c r="AJ10" i="11"/>
  <c r="AJ11" i="11"/>
  <c r="AJ12" i="11"/>
  <c r="AJ13" i="11"/>
  <c r="AJ14" i="11"/>
  <c r="AJ15" i="11"/>
  <c r="AJ16" i="11"/>
  <c r="AJ17" i="11"/>
  <c r="AJ18" i="11"/>
  <c r="AJ19" i="11"/>
  <c r="AJ20" i="11"/>
  <c r="AJ21" i="11"/>
  <c r="AJ22" i="11"/>
  <c r="AJ23" i="11"/>
  <c r="AJ24" i="11"/>
  <c r="AJ25" i="11"/>
  <c r="AJ26" i="11"/>
  <c r="AJ27" i="11"/>
  <c r="AJ28" i="11"/>
  <c r="AJ29" i="11"/>
  <c r="AJ30" i="11"/>
  <c r="AJ31" i="11"/>
  <c r="AJ32" i="11"/>
  <c r="AJ33" i="11"/>
  <c r="AJ34" i="11"/>
  <c r="AJ35" i="11"/>
  <c r="AJ36" i="11"/>
  <c r="AJ37" i="11"/>
  <c r="AJ38" i="11"/>
  <c r="AJ39" i="11"/>
  <c r="AJ40" i="11"/>
  <c r="AJ41" i="11"/>
  <c r="AJ42" i="11"/>
  <c r="AJ43" i="11"/>
  <c r="AJ44" i="11"/>
  <c r="AJ45" i="11"/>
  <c r="AJ46" i="11"/>
  <c r="AJ47" i="11"/>
  <c r="AJ48" i="11"/>
  <c r="AJ49" i="11"/>
  <c r="AJ50" i="11"/>
  <c r="AJ51" i="11"/>
  <c r="AJ52" i="11"/>
  <c r="AJ53" i="11"/>
  <c r="AJ54" i="11"/>
  <c r="AJ55" i="11"/>
  <c r="AJ56" i="11"/>
  <c r="AJ57" i="11"/>
  <c r="AJ58" i="11"/>
  <c r="AJ59" i="11"/>
  <c r="AJ60" i="11"/>
  <c r="AJ61" i="11"/>
  <c r="AJ62" i="11"/>
  <c r="AJ63" i="11"/>
  <c r="AJ64" i="11"/>
  <c r="AJ65" i="11"/>
  <c r="AJ66" i="11"/>
  <c r="AJ67" i="11"/>
  <c r="AJ68" i="11"/>
  <c r="AJ69" i="11"/>
  <c r="AJ70" i="11"/>
  <c r="AJ71" i="11"/>
  <c r="AJ72" i="11"/>
  <c r="AJ73" i="11"/>
  <c r="AJ74" i="11"/>
  <c r="AJ75" i="11"/>
  <c r="AJ76" i="11"/>
  <c r="AJ77" i="11"/>
  <c r="AJ78" i="11"/>
  <c r="AJ79" i="11"/>
  <c r="AJ80" i="11"/>
  <c r="AJ81" i="11"/>
  <c r="AJ82" i="11"/>
  <c r="AJ83" i="11"/>
  <c r="AJ84" i="11"/>
  <c r="AJ85" i="11"/>
  <c r="AJ86" i="11"/>
  <c r="AJ87" i="11"/>
  <c r="AS36" i="11" l="1"/>
  <c r="Y1" i="16" l="1"/>
  <c r="Y4" i="16" l="1"/>
  <c r="Y8" i="16"/>
  <c r="Y12" i="16"/>
  <c r="Y16" i="16"/>
  <c r="Y20" i="16"/>
  <c r="Y24" i="16"/>
  <c r="Y28" i="16"/>
  <c r="Y32" i="16"/>
  <c r="Y3" i="16"/>
  <c r="Y7" i="16"/>
  <c r="Y11" i="16"/>
  <c r="Y15" i="16"/>
  <c r="Y19" i="16"/>
  <c r="Y23" i="16"/>
  <c r="Y27" i="16"/>
  <c r="Y31" i="16"/>
  <c r="Y34" i="16"/>
  <c r="Y6" i="16"/>
  <c r="Y10" i="16"/>
  <c r="Y14" i="16"/>
  <c r="Y18" i="16"/>
  <c r="Y22" i="16"/>
  <c r="Y26" i="16"/>
  <c r="Y30" i="16"/>
  <c r="Y5" i="16"/>
  <c r="Y9" i="16"/>
  <c r="Y13" i="16"/>
  <c r="Y17" i="16"/>
  <c r="Y21" i="16"/>
  <c r="Y25" i="16"/>
  <c r="Y29" i="16"/>
  <c r="Y33" i="16"/>
  <c r="AS87" i="11" l="1"/>
  <c r="AS86" i="11"/>
  <c r="AS85" i="11"/>
  <c r="AS84" i="11"/>
  <c r="AS83" i="11"/>
  <c r="AS82" i="11"/>
  <c r="AS81" i="11"/>
  <c r="AS80" i="11"/>
  <c r="AS79" i="11"/>
  <c r="AS78" i="11"/>
  <c r="AS77" i="11"/>
  <c r="AS76" i="11"/>
  <c r="AS75" i="11"/>
  <c r="AS74" i="11"/>
  <c r="AS73" i="11"/>
  <c r="AS72" i="11"/>
  <c r="AS71" i="11"/>
  <c r="AS70" i="11"/>
  <c r="AS69" i="11"/>
  <c r="AS68" i="11"/>
  <c r="AS67" i="11"/>
  <c r="AS66" i="11"/>
  <c r="AS65" i="11"/>
  <c r="AS64" i="11"/>
  <c r="AS63" i="11"/>
  <c r="AS62" i="11"/>
  <c r="AS61" i="11"/>
  <c r="AS60" i="11"/>
  <c r="AS59" i="11"/>
  <c r="AS58" i="11"/>
  <c r="AS57" i="11"/>
  <c r="AS56" i="11"/>
  <c r="AS55" i="11"/>
  <c r="AS54" i="11"/>
  <c r="AS53" i="11"/>
  <c r="AS52" i="11"/>
  <c r="AS51" i="11"/>
  <c r="AS50" i="11"/>
  <c r="AS49" i="11"/>
  <c r="AS48" i="11"/>
  <c r="AS47" i="11"/>
  <c r="AS46" i="11"/>
  <c r="AS45" i="11"/>
  <c r="AS44" i="11"/>
  <c r="AS43" i="11"/>
  <c r="AS42" i="11"/>
  <c r="AS41" i="11"/>
  <c r="AS40" i="11"/>
  <c r="AS39" i="11"/>
  <c r="AS38" i="11"/>
  <c r="AS37" i="11"/>
  <c r="AS35" i="11"/>
  <c r="AS34" i="11"/>
  <c r="AS33" i="11"/>
  <c r="AS32" i="11"/>
  <c r="AS31" i="11"/>
  <c r="AS30" i="11"/>
  <c r="AS29" i="11"/>
  <c r="AS28" i="11"/>
  <c r="AS27" i="11"/>
  <c r="AS26" i="11"/>
  <c r="AS25" i="11"/>
  <c r="AS24" i="11"/>
  <c r="AS23" i="11"/>
  <c r="AS22" i="11"/>
  <c r="AS21" i="11"/>
  <c r="AS20" i="11"/>
  <c r="AS19" i="11"/>
  <c r="AS18" i="11"/>
  <c r="AS17" i="11"/>
  <c r="AS16" i="11"/>
  <c r="AS15" i="11"/>
  <c r="AS14" i="11"/>
  <c r="AS13" i="11"/>
  <c r="AS12" i="11"/>
  <c r="AS11" i="11"/>
  <c r="AS10" i="11"/>
  <c r="AS9" i="11"/>
  <c r="AS8" i="11"/>
  <c r="AS7" i="11"/>
  <c r="AA2" i="19" l="1"/>
  <c r="AA1" i="17"/>
  <c r="AA2" i="11"/>
  <c r="AI59" i="19"/>
  <c r="AM59" i="19"/>
  <c r="AI60" i="19"/>
  <c r="AM60" i="19"/>
  <c r="AI61" i="19"/>
  <c r="AM61" i="19"/>
  <c r="AI58" i="19"/>
  <c r="AM58" i="19"/>
  <c r="AO7" i="11"/>
  <c r="AJ7" i="11"/>
  <c r="AM42" i="19"/>
  <c r="AI42" i="19"/>
  <c r="AM32" i="19"/>
  <c r="AI32" i="19"/>
  <c r="AM40" i="19"/>
  <c r="AI40" i="19"/>
  <c r="AM8" i="19"/>
  <c r="AM12" i="19"/>
  <c r="AM16" i="19"/>
  <c r="AI20" i="19"/>
  <c r="AM24" i="19"/>
  <c r="AM28" i="19"/>
  <c r="AM33" i="19"/>
  <c r="AM37" i="19"/>
  <c r="AM43" i="19"/>
  <c r="AM46" i="19"/>
  <c r="AI50" i="19"/>
  <c r="AI54" i="19"/>
  <c r="AM57" i="19"/>
  <c r="AI5" i="19"/>
  <c r="AM6" i="19"/>
  <c r="AM7" i="19"/>
  <c r="AM10" i="19"/>
  <c r="AM11" i="19"/>
  <c r="AM14" i="19"/>
  <c r="AM15" i="19"/>
  <c r="AM18" i="19"/>
  <c r="AM19" i="19"/>
  <c r="AM20" i="19"/>
  <c r="AM22" i="19"/>
  <c r="AM23" i="19"/>
  <c r="AM26" i="19"/>
  <c r="AM27" i="19"/>
  <c r="AM30" i="19"/>
  <c r="AM31" i="19"/>
  <c r="AM35" i="19"/>
  <c r="AM36" i="19"/>
  <c r="AM39" i="19"/>
  <c r="AM41" i="19"/>
  <c r="AM44" i="19"/>
  <c r="AM45" i="19"/>
  <c r="AM48" i="19"/>
  <c r="AM49" i="19"/>
  <c r="AM52" i="19"/>
  <c r="AM53" i="19"/>
  <c r="AM56" i="19"/>
  <c r="AI6" i="19"/>
  <c r="AI7" i="19"/>
  <c r="AI10" i="19"/>
  <c r="AI11" i="19"/>
  <c r="AI14" i="19"/>
  <c r="AI15" i="19"/>
  <c r="AI16" i="19"/>
  <c r="AI18" i="19"/>
  <c r="AI19" i="19"/>
  <c r="AI22" i="19"/>
  <c r="AI23" i="19"/>
  <c r="AI26" i="19"/>
  <c r="AI27" i="19"/>
  <c r="AI30" i="19"/>
  <c r="AI31" i="19"/>
  <c r="AI35" i="19"/>
  <c r="AI36" i="19"/>
  <c r="AI39" i="19"/>
  <c r="AI41" i="19"/>
  <c r="AI44" i="19"/>
  <c r="AI45" i="19"/>
  <c r="AI48" i="19"/>
  <c r="AI49" i="19"/>
  <c r="AI52" i="19"/>
  <c r="AI53" i="19"/>
  <c r="AI56" i="19"/>
  <c r="AI57" i="19"/>
  <c r="AI28" i="19"/>
  <c r="AI33" i="19"/>
  <c r="AM50" i="19"/>
  <c r="AI46" i="19"/>
  <c r="AI12" i="19"/>
  <c r="AM54" i="19"/>
  <c r="AM51" i="19"/>
  <c r="AI51" i="19"/>
  <c r="AM47" i="19"/>
  <c r="AI47" i="19"/>
  <c r="AM38" i="19"/>
  <c r="AI38" i="19"/>
  <c r="AM29" i="19"/>
  <c r="AI29" i="19"/>
  <c r="AM21" i="19"/>
  <c r="AI21" i="19"/>
  <c r="AM17" i="19"/>
  <c r="AI17" i="19"/>
  <c r="AM13" i="19"/>
  <c r="AI13" i="19"/>
  <c r="AM9" i="19"/>
  <c r="AI9" i="19"/>
  <c r="AM55" i="19"/>
  <c r="AI55" i="19"/>
  <c r="AM34" i="19"/>
  <c r="AI34" i="19"/>
  <c r="AM25" i="19"/>
  <c r="AI25" i="19"/>
  <c r="AI37" i="19"/>
  <c r="AI43" i="19"/>
  <c r="AI24" i="19"/>
  <c r="AI8" i="19"/>
  <c r="AM5" i="19"/>
  <c r="AA4" i="11"/>
  <c r="S131" i="23" l="1"/>
  <c r="T131" i="23" s="1"/>
  <c r="S139" i="23"/>
  <c r="T139" i="23" s="1"/>
  <c r="S147" i="23"/>
  <c r="T147" i="23" s="1"/>
  <c r="S155" i="23"/>
  <c r="T155" i="23" s="1"/>
  <c r="S163" i="23"/>
  <c r="T163" i="23" s="1"/>
  <c r="S171" i="23"/>
  <c r="T171" i="23" s="1"/>
  <c r="S179" i="23"/>
  <c r="T179" i="23" s="1"/>
  <c r="S187" i="23"/>
  <c r="T187" i="23" s="1"/>
  <c r="S195" i="23"/>
  <c r="T195" i="23" s="1"/>
  <c r="S203" i="23"/>
  <c r="T203" i="23" s="1"/>
  <c r="S211" i="23"/>
  <c r="T211" i="23" s="1"/>
  <c r="S219" i="23"/>
  <c r="T219" i="23" s="1"/>
  <c r="S227" i="23"/>
  <c r="T227" i="23" s="1"/>
  <c r="S235" i="23"/>
  <c r="T235" i="23" s="1"/>
  <c r="S243" i="23"/>
  <c r="T243" i="23" s="1"/>
  <c r="S251" i="23"/>
  <c r="T251" i="23" s="1"/>
  <c r="S259" i="23"/>
  <c r="T259" i="23" s="1"/>
  <c r="S267" i="23"/>
  <c r="T267" i="23" s="1"/>
  <c r="S275" i="23"/>
  <c r="T275" i="23" s="1"/>
  <c r="S283" i="23"/>
  <c r="T283" i="23" s="1"/>
  <c r="S291" i="23"/>
  <c r="T291" i="23" s="1"/>
  <c r="S299" i="23"/>
  <c r="T299" i="23" s="1"/>
  <c r="S307" i="23"/>
  <c r="T307" i="23" s="1"/>
  <c r="S315" i="23"/>
  <c r="T315" i="23" s="1"/>
  <c r="S323" i="23"/>
  <c r="T323" i="23" s="1"/>
  <c r="S331" i="23"/>
  <c r="T331" i="23" s="1"/>
  <c r="S339" i="23"/>
  <c r="T339" i="23" s="1"/>
  <c r="S347" i="23"/>
  <c r="T347" i="23" s="1"/>
  <c r="S355" i="23"/>
  <c r="T355" i="23" s="1"/>
  <c r="S363" i="23"/>
  <c r="T363" i="23" s="1"/>
  <c r="S371" i="23"/>
  <c r="T371" i="23" s="1"/>
  <c r="S379" i="23"/>
  <c r="T379" i="23" s="1"/>
  <c r="S387" i="23"/>
  <c r="T387" i="23" s="1"/>
  <c r="S395" i="23"/>
  <c r="T395" i="23" s="1"/>
  <c r="S403" i="23"/>
  <c r="T403" i="23" s="1"/>
  <c r="S411" i="23"/>
  <c r="T411" i="23" s="1"/>
  <c r="S419" i="23"/>
  <c r="T419" i="23" s="1"/>
  <c r="S427" i="23"/>
  <c r="T427" i="23" s="1"/>
  <c r="S435" i="23"/>
  <c r="T435" i="23" s="1"/>
  <c r="S443" i="23"/>
  <c r="T443" i="23" s="1"/>
  <c r="S451" i="23"/>
  <c r="T451" i="23" s="1"/>
  <c r="S459" i="23"/>
  <c r="T459" i="23" s="1"/>
  <c r="S467" i="23"/>
  <c r="T467" i="23" s="1"/>
  <c r="S475" i="23"/>
  <c r="T475" i="23" s="1"/>
  <c r="S483" i="23"/>
  <c r="T483" i="23" s="1"/>
  <c r="S491" i="23"/>
  <c r="T491" i="23" s="1"/>
  <c r="S499" i="23"/>
  <c r="T499" i="23" s="1"/>
  <c r="S507" i="23"/>
  <c r="T507" i="23" s="1"/>
  <c r="S515" i="23"/>
  <c r="T515" i="23" s="1"/>
  <c r="S523" i="23"/>
  <c r="T523" i="23" s="1"/>
  <c r="S531" i="23"/>
  <c r="T531" i="23" s="1"/>
  <c r="S539" i="23"/>
  <c r="T539" i="23" s="1"/>
  <c r="S547" i="23"/>
  <c r="T547" i="23" s="1"/>
  <c r="S555" i="23"/>
  <c r="T555" i="23" s="1"/>
  <c r="S563" i="23"/>
  <c r="T563" i="23" s="1"/>
  <c r="S571" i="23"/>
  <c r="T571" i="23" s="1"/>
  <c r="S579" i="23"/>
  <c r="T579" i="23" s="1"/>
  <c r="S587" i="23"/>
  <c r="T587" i="23" s="1"/>
  <c r="S595" i="23"/>
  <c r="T595" i="23" s="1"/>
  <c r="S603" i="23"/>
  <c r="T603" i="23" s="1"/>
  <c r="S611" i="23"/>
  <c r="T611" i="23" s="1"/>
  <c r="S619" i="23"/>
  <c r="T619" i="23" s="1"/>
  <c r="S534" i="23"/>
  <c r="T534" i="23" s="1"/>
  <c r="S566" i="23"/>
  <c r="T566" i="23" s="1"/>
  <c r="S598" i="23"/>
  <c r="T598" i="23" s="1"/>
  <c r="S599" i="23"/>
  <c r="T599" i="23" s="1"/>
  <c r="S615" i="23"/>
  <c r="T615" i="23" s="1"/>
  <c r="S12" i="23"/>
  <c r="S132" i="23"/>
  <c r="T132" i="23" s="1"/>
  <c r="S140" i="23"/>
  <c r="T140" i="23" s="1"/>
  <c r="S148" i="23"/>
  <c r="T148" i="23" s="1"/>
  <c r="S156" i="23"/>
  <c r="T156" i="23" s="1"/>
  <c r="S164" i="23"/>
  <c r="T164" i="23" s="1"/>
  <c r="S172" i="23"/>
  <c r="T172" i="23" s="1"/>
  <c r="S180" i="23"/>
  <c r="T180" i="23" s="1"/>
  <c r="S188" i="23"/>
  <c r="T188" i="23" s="1"/>
  <c r="S196" i="23"/>
  <c r="T196" i="23" s="1"/>
  <c r="S204" i="23"/>
  <c r="T204" i="23" s="1"/>
  <c r="S212" i="23"/>
  <c r="T212" i="23" s="1"/>
  <c r="S220" i="23"/>
  <c r="T220" i="23" s="1"/>
  <c r="S228" i="23"/>
  <c r="T228" i="23" s="1"/>
  <c r="S236" i="23"/>
  <c r="T236" i="23" s="1"/>
  <c r="S244" i="23"/>
  <c r="T244" i="23" s="1"/>
  <c r="S252" i="23"/>
  <c r="T252" i="23" s="1"/>
  <c r="S260" i="23"/>
  <c r="T260" i="23" s="1"/>
  <c r="S268" i="23"/>
  <c r="T268" i="23" s="1"/>
  <c r="S276" i="23"/>
  <c r="T276" i="23" s="1"/>
  <c r="S284" i="23"/>
  <c r="T284" i="23" s="1"/>
  <c r="S292" i="23"/>
  <c r="T292" i="23" s="1"/>
  <c r="S300" i="23"/>
  <c r="T300" i="23" s="1"/>
  <c r="S308" i="23"/>
  <c r="T308" i="23" s="1"/>
  <c r="S316" i="23"/>
  <c r="T316" i="23" s="1"/>
  <c r="S324" i="23"/>
  <c r="T324" i="23" s="1"/>
  <c r="S332" i="23"/>
  <c r="T332" i="23" s="1"/>
  <c r="S340" i="23"/>
  <c r="T340" i="23" s="1"/>
  <c r="S348" i="23"/>
  <c r="T348" i="23" s="1"/>
  <c r="S356" i="23"/>
  <c r="T356" i="23" s="1"/>
  <c r="S364" i="23"/>
  <c r="T364" i="23" s="1"/>
  <c r="S372" i="23"/>
  <c r="T372" i="23" s="1"/>
  <c r="S380" i="23"/>
  <c r="T380" i="23" s="1"/>
  <c r="S388" i="23"/>
  <c r="T388" i="23" s="1"/>
  <c r="S396" i="23"/>
  <c r="T396" i="23" s="1"/>
  <c r="S404" i="23"/>
  <c r="T404" i="23" s="1"/>
  <c r="S412" i="23"/>
  <c r="T412" i="23" s="1"/>
  <c r="S420" i="23"/>
  <c r="T420" i="23" s="1"/>
  <c r="S428" i="23"/>
  <c r="T428" i="23" s="1"/>
  <c r="S436" i="23"/>
  <c r="T436" i="23" s="1"/>
  <c r="S444" i="23"/>
  <c r="T444" i="23" s="1"/>
  <c r="S452" i="23"/>
  <c r="T452" i="23" s="1"/>
  <c r="S460" i="23"/>
  <c r="T460" i="23" s="1"/>
  <c r="S468" i="23"/>
  <c r="T468" i="23" s="1"/>
  <c r="S476" i="23"/>
  <c r="T476" i="23" s="1"/>
  <c r="S484" i="23"/>
  <c r="T484" i="23" s="1"/>
  <c r="S492" i="23"/>
  <c r="T492" i="23" s="1"/>
  <c r="S500" i="23"/>
  <c r="T500" i="23" s="1"/>
  <c r="S508" i="23"/>
  <c r="T508" i="23" s="1"/>
  <c r="S516" i="23"/>
  <c r="T516" i="23" s="1"/>
  <c r="S524" i="23"/>
  <c r="T524" i="23" s="1"/>
  <c r="S532" i="23"/>
  <c r="T532" i="23" s="1"/>
  <c r="S540" i="23"/>
  <c r="T540" i="23" s="1"/>
  <c r="S548" i="23"/>
  <c r="T548" i="23" s="1"/>
  <c r="S556" i="23"/>
  <c r="T556" i="23" s="1"/>
  <c r="S564" i="23"/>
  <c r="T564" i="23" s="1"/>
  <c r="S572" i="23"/>
  <c r="T572" i="23" s="1"/>
  <c r="S580" i="23"/>
  <c r="T580" i="23" s="1"/>
  <c r="S588" i="23"/>
  <c r="T588" i="23" s="1"/>
  <c r="S596" i="23"/>
  <c r="T596" i="23" s="1"/>
  <c r="S604" i="23"/>
  <c r="T604" i="23" s="1"/>
  <c r="S612" i="23"/>
  <c r="T612" i="23" s="1"/>
  <c r="S620" i="23"/>
  <c r="T620" i="23" s="1"/>
  <c r="S542" i="23"/>
  <c r="T542" i="23" s="1"/>
  <c r="S574" i="23"/>
  <c r="T574" i="23" s="1"/>
  <c r="S606" i="23"/>
  <c r="T606" i="23" s="1"/>
  <c r="S583" i="23"/>
  <c r="T583" i="23" s="1"/>
  <c r="S133" i="23"/>
  <c r="T133" i="23" s="1"/>
  <c r="S141" i="23"/>
  <c r="T141" i="23" s="1"/>
  <c r="S149" i="23"/>
  <c r="T149" i="23" s="1"/>
  <c r="S157" i="23"/>
  <c r="T157" i="23" s="1"/>
  <c r="S165" i="23"/>
  <c r="T165" i="23" s="1"/>
  <c r="S173" i="23"/>
  <c r="T173" i="23" s="1"/>
  <c r="S181" i="23"/>
  <c r="T181" i="23" s="1"/>
  <c r="S189" i="23"/>
  <c r="T189" i="23" s="1"/>
  <c r="S197" i="23"/>
  <c r="T197" i="23" s="1"/>
  <c r="S205" i="23"/>
  <c r="T205" i="23" s="1"/>
  <c r="S213" i="23"/>
  <c r="T213" i="23" s="1"/>
  <c r="S221" i="23"/>
  <c r="T221" i="23" s="1"/>
  <c r="S229" i="23"/>
  <c r="T229" i="23" s="1"/>
  <c r="S237" i="23"/>
  <c r="T237" i="23" s="1"/>
  <c r="S245" i="23"/>
  <c r="T245" i="23" s="1"/>
  <c r="S253" i="23"/>
  <c r="T253" i="23" s="1"/>
  <c r="S261" i="23"/>
  <c r="T261" i="23" s="1"/>
  <c r="S269" i="23"/>
  <c r="T269" i="23" s="1"/>
  <c r="S277" i="23"/>
  <c r="T277" i="23" s="1"/>
  <c r="S285" i="23"/>
  <c r="T285" i="23" s="1"/>
  <c r="S293" i="23"/>
  <c r="T293" i="23" s="1"/>
  <c r="S301" i="23"/>
  <c r="T301" i="23" s="1"/>
  <c r="S309" i="23"/>
  <c r="T309" i="23" s="1"/>
  <c r="S317" i="23"/>
  <c r="T317" i="23" s="1"/>
  <c r="S325" i="23"/>
  <c r="T325" i="23" s="1"/>
  <c r="S333" i="23"/>
  <c r="T333" i="23" s="1"/>
  <c r="S341" i="23"/>
  <c r="T341" i="23" s="1"/>
  <c r="S349" i="23"/>
  <c r="T349" i="23" s="1"/>
  <c r="S357" i="23"/>
  <c r="T357" i="23" s="1"/>
  <c r="S365" i="23"/>
  <c r="T365" i="23" s="1"/>
  <c r="S373" i="23"/>
  <c r="T373" i="23" s="1"/>
  <c r="S381" i="23"/>
  <c r="T381" i="23" s="1"/>
  <c r="S389" i="23"/>
  <c r="T389" i="23" s="1"/>
  <c r="S397" i="23"/>
  <c r="T397" i="23" s="1"/>
  <c r="S405" i="23"/>
  <c r="T405" i="23" s="1"/>
  <c r="S413" i="23"/>
  <c r="T413" i="23" s="1"/>
  <c r="S421" i="23"/>
  <c r="T421" i="23" s="1"/>
  <c r="S429" i="23"/>
  <c r="T429" i="23" s="1"/>
  <c r="S437" i="23"/>
  <c r="T437" i="23" s="1"/>
  <c r="S445" i="23"/>
  <c r="T445" i="23" s="1"/>
  <c r="S453" i="23"/>
  <c r="T453" i="23" s="1"/>
  <c r="S461" i="23"/>
  <c r="T461" i="23" s="1"/>
  <c r="S469" i="23"/>
  <c r="T469" i="23" s="1"/>
  <c r="S477" i="23"/>
  <c r="T477" i="23" s="1"/>
  <c r="S485" i="23"/>
  <c r="T485" i="23" s="1"/>
  <c r="S493" i="23"/>
  <c r="T493" i="23" s="1"/>
  <c r="S501" i="23"/>
  <c r="T501" i="23" s="1"/>
  <c r="S509" i="23"/>
  <c r="T509" i="23" s="1"/>
  <c r="S517" i="23"/>
  <c r="T517" i="23" s="1"/>
  <c r="S525" i="23"/>
  <c r="T525" i="23" s="1"/>
  <c r="S533" i="23"/>
  <c r="T533" i="23" s="1"/>
  <c r="S541" i="23"/>
  <c r="T541" i="23" s="1"/>
  <c r="S549" i="23"/>
  <c r="T549" i="23" s="1"/>
  <c r="S557" i="23"/>
  <c r="T557" i="23" s="1"/>
  <c r="S565" i="23"/>
  <c r="T565" i="23" s="1"/>
  <c r="S573" i="23"/>
  <c r="T573" i="23" s="1"/>
  <c r="S581" i="23"/>
  <c r="T581" i="23" s="1"/>
  <c r="S589" i="23"/>
  <c r="T589" i="23" s="1"/>
  <c r="S597" i="23"/>
  <c r="T597" i="23" s="1"/>
  <c r="S605" i="23"/>
  <c r="T605" i="23" s="1"/>
  <c r="S613" i="23"/>
  <c r="T613" i="23" s="1"/>
  <c r="S621" i="23"/>
  <c r="T621" i="23" s="1"/>
  <c r="S478" i="23"/>
  <c r="T478" i="23" s="1"/>
  <c r="S494" i="23"/>
  <c r="T494" i="23" s="1"/>
  <c r="S510" i="23"/>
  <c r="T510" i="23" s="1"/>
  <c r="S526" i="23"/>
  <c r="T526" i="23" s="1"/>
  <c r="S558" i="23"/>
  <c r="T558" i="23" s="1"/>
  <c r="S590" i="23"/>
  <c r="T590" i="23" s="1"/>
  <c r="S591" i="23"/>
  <c r="T591" i="23" s="1"/>
  <c r="S54" i="23"/>
  <c r="S62" i="23"/>
  <c r="S134" i="23"/>
  <c r="T134" i="23" s="1"/>
  <c r="S142" i="23"/>
  <c r="T142" i="23" s="1"/>
  <c r="S150" i="23"/>
  <c r="T150" i="23" s="1"/>
  <c r="S158" i="23"/>
  <c r="T158" i="23" s="1"/>
  <c r="S166" i="23"/>
  <c r="T166" i="23" s="1"/>
  <c r="S174" i="23"/>
  <c r="T174" i="23" s="1"/>
  <c r="S182" i="23"/>
  <c r="T182" i="23" s="1"/>
  <c r="S190" i="23"/>
  <c r="T190" i="23" s="1"/>
  <c r="S198" i="23"/>
  <c r="T198" i="23" s="1"/>
  <c r="S206" i="23"/>
  <c r="T206" i="23" s="1"/>
  <c r="S214" i="23"/>
  <c r="T214" i="23" s="1"/>
  <c r="S222" i="23"/>
  <c r="T222" i="23" s="1"/>
  <c r="S230" i="23"/>
  <c r="T230" i="23" s="1"/>
  <c r="S238" i="23"/>
  <c r="T238" i="23" s="1"/>
  <c r="S246" i="23"/>
  <c r="T246" i="23" s="1"/>
  <c r="S254" i="23"/>
  <c r="T254" i="23" s="1"/>
  <c r="S262" i="23"/>
  <c r="T262" i="23" s="1"/>
  <c r="S270" i="23"/>
  <c r="T270" i="23" s="1"/>
  <c r="S278" i="23"/>
  <c r="T278" i="23" s="1"/>
  <c r="S286" i="23"/>
  <c r="T286" i="23" s="1"/>
  <c r="S294" i="23"/>
  <c r="T294" i="23" s="1"/>
  <c r="S302" i="23"/>
  <c r="T302" i="23" s="1"/>
  <c r="S310" i="23"/>
  <c r="T310" i="23" s="1"/>
  <c r="S318" i="23"/>
  <c r="T318" i="23" s="1"/>
  <c r="S326" i="23"/>
  <c r="T326" i="23" s="1"/>
  <c r="S334" i="23"/>
  <c r="T334" i="23" s="1"/>
  <c r="S342" i="23"/>
  <c r="T342" i="23" s="1"/>
  <c r="S350" i="23"/>
  <c r="T350" i="23" s="1"/>
  <c r="S358" i="23"/>
  <c r="T358" i="23" s="1"/>
  <c r="S366" i="23"/>
  <c r="T366" i="23" s="1"/>
  <c r="S374" i="23"/>
  <c r="T374" i="23" s="1"/>
  <c r="S382" i="23"/>
  <c r="T382" i="23" s="1"/>
  <c r="S390" i="23"/>
  <c r="T390" i="23" s="1"/>
  <c r="S398" i="23"/>
  <c r="T398" i="23" s="1"/>
  <c r="S406" i="23"/>
  <c r="T406" i="23" s="1"/>
  <c r="S414" i="23"/>
  <c r="T414" i="23" s="1"/>
  <c r="S422" i="23"/>
  <c r="T422" i="23" s="1"/>
  <c r="S430" i="23"/>
  <c r="T430" i="23" s="1"/>
  <c r="S438" i="23"/>
  <c r="T438" i="23" s="1"/>
  <c r="S446" i="23"/>
  <c r="T446" i="23" s="1"/>
  <c r="S454" i="23"/>
  <c r="T454" i="23" s="1"/>
  <c r="S462" i="23"/>
  <c r="T462" i="23" s="1"/>
  <c r="S470" i="23"/>
  <c r="T470" i="23" s="1"/>
  <c r="S486" i="23"/>
  <c r="T486" i="23" s="1"/>
  <c r="S502" i="23"/>
  <c r="T502" i="23" s="1"/>
  <c r="S518" i="23"/>
  <c r="T518" i="23" s="1"/>
  <c r="S550" i="23"/>
  <c r="T550" i="23" s="1"/>
  <c r="S582" i="23"/>
  <c r="T582" i="23" s="1"/>
  <c r="S614" i="23"/>
  <c r="T614" i="23" s="1"/>
  <c r="S575" i="23"/>
  <c r="T575" i="23" s="1"/>
  <c r="S79" i="23"/>
  <c r="S87" i="23"/>
  <c r="S135" i="23"/>
  <c r="T135" i="23" s="1"/>
  <c r="S143" i="23"/>
  <c r="T143" i="23" s="1"/>
  <c r="S151" i="23"/>
  <c r="T151" i="23" s="1"/>
  <c r="S159" i="23"/>
  <c r="T159" i="23" s="1"/>
  <c r="S167" i="23"/>
  <c r="T167" i="23" s="1"/>
  <c r="S175" i="23"/>
  <c r="T175" i="23" s="1"/>
  <c r="S183" i="23"/>
  <c r="T183" i="23" s="1"/>
  <c r="S191" i="23"/>
  <c r="T191" i="23" s="1"/>
  <c r="S199" i="23"/>
  <c r="T199" i="23" s="1"/>
  <c r="S207" i="23"/>
  <c r="T207" i="23" s="1"/>
  <c r="S215" i="23"/>
  <c r="T215" i="23" s="1"/>
  <c r="S223" i="23"/>
  <c r="T223" i="23" s="1"/>
  <c r="S231" i="23"/>
  <c r="T231" i="23" s="1"/>
  <c r="S239" i="23"/>
  <c r="T239" i="23" s="1"/>
  <c r="S247" i="23"/>
  <c r="T247" i="23" s="1"/>
  <c r="S255" i="23"/>
  <c r="T255" i="23" s="1"/>
  <c r="S263" i="23"/>
  <c r="T263" i="23" s="1"/>
  <c r="S271" i="23"/>
  <c r="T271" i="23" s="1"/>
  <c r="S279" i="23"/>
  <c r="T279" i="23" s="1"/>
  <c r="S287" i="23"/>
  <c r="T287" i="23" s="1"/>
  <c r="S295" i="23"/>
  <c r="T295" i="23" s="1"/>
  <c r="S303" i="23"/>
  <c r="T303" i="23" s="1"/>
  <c r="S311" i="23"/>
  <c r="T311" i="23" s="1"/>
  <c r="S319" i="23"/>
  <c r="T319" i="23" s="1"/>
  <c r="S327" i="23"/>
  <c r="T327" i="23" s="1"/>
  <c r="S335" i="23"/>
  <c r="T335" i="23" s="1"/>
  <c r="S343" i="23"/>
  <c r="T343" i="23" s="1"/>
  <c r="S351" i="23"/>
  <c r="T351" i="23" s="1"/>
  <c r="S359" i="23"/>
  <c r="T359" i="23" s="1"/>
  <c r="S367" i="23"/>
  <c r="T367" i="23" s="1"/>
  <c r="S375" i="23"/>
  <c r="T375" i="23" s="1"/>
  <c r="S383" i="23"/>
  <c r="T383" i="23" s="1"/>
  <c r="S391" i="23"/>
  <c r="T391" i="23" s="1"/>
  <c r="S399" i="23"/>
  <c r="T399" i="23" s="1"/>
  <c r="S407" i="23"/>
  <c r="T407" i="23" s="1"/>
  <c r="S415" i="23"/>
  <c r="T415" i="23" s="1"/>
  <c r="S423" i="23"/>
  <c r="T423" i="23" s="1"/>
  <c r="S431" i="23"/>
  <c r="T431" i="23" s="1"/>
  <c r="S439" i="23"/>
  <c r="T439" i="23" s="1"/>
  <c r="S447" i="23"/>
  <c r="T447" i="23" s="1"/>
  <c r="S455" i="23"/>
  <c r="T455" i="23" s="1"/>
  <c r="S463" i="23"/>
  <c r="T463" i="23" s="1"/>
  <c r="S471" i="23"/>
  <c r="T471" i="23" s="1"/>
  <c r="S479" i="23"/>
  <c r="T479" i="23" s="1"/>
  <c r="S487" i="23"/>
  <c r="T487" i="23" s="1"/>
  <c r="S495" i="23"/>
  <c r="T495" i="23" s="1"/>
  <c r="S503" i="23"/>
  <c r="T503" i="23" s="1"/>
  <c r="S511" i="23"/>
  <c r="T511" i="23" s="1"/>
  <c r="S519" i="23"/>
  <c r="T519" i="23" s="1"/>
  <c r="S527" i="23"/>
  <c r="T527" i="23" s="1"/>
  <c r="S535" i="23"/>
  <c r="T535" i="23" s="1"/>
  <c r="S543" i="23"/>
  <c r="T543" i="23" s="1"/>
  <c r="S551" i="23"/>
  <c r="T551" i="23" s="1"/>
  <c r="S559" i="23"/>
  <c r="T559" i="23" s="1"/>
  <c r="S567" i="23"/>
  <c r="T567" i="23" s="1"/>
  <c r="S607" i="23"/>
  <c r="T607" i="23" s="1"/>
  <c r="S96" i="23"/>
  <c r="S136" i="23"/>
  <c r="T136" i="23" s="1"/>
  <c r="S144" i="23"/>
  <c r="T144" i="23" s="1"/>
  <c r="S152" i="23"/>
  <c r="T152" i="23" s="1"/>
  <c r="S160" i="23"/>
  <c r="T160" i="23" s="1"/>
  <c r="S168" i="23"/>
  <c r="T168" i="23" s="1"/>
  <c r="S176" i="23"/>
  <c r="T176" i="23" s="1"/>
  <c r="S184" i="23"/>
  <c r="T184" i="23" s="1"/>
  <c r="S192" i="23"/>
  <c r="T192" i="23" s="1"/>
  <c r="S200" i="23"/>
  <c r="T200" i="23" s="1"/>
  <c r="S208" i="23"/>
  <c r="T208" i="23" s="1"/>
  <c r="S216" i="23"/>
  <c r="T216" i="23" s="1"/>
  <c r="S224" i="23"/>
  <c r="T224" i="23" s="1"/>
  <c r="S232" i="23"/>
  <c r="T232" i="23" s="1"/>
  <c r="S240" i="23"/>
  <c r="T240" i="23" s="1"/>
  <c r="S248" i="23"/>
  <c r="T248" i="23" s="1"/>
  <c r="S256" i="23"/>
  <c r="T256" i="23" s="1"/>
  <c r="S264" i="23"/>
  <c r="T264" i="23" s="1"/>
  <c r="S272" i="23"/>
  <c r="T272" i="23" s="1"/>
  <c r="S280" i="23"/>
  <c r="T280" i="23" s="1"/>
  <c r="S288" i="23"/>
  <c r="T288" i="23" s="1"/>
  <c r="S296" i="23"/>
  <c r="T296" i="23" s="1"/>
  <c r="S304" i="23"/>
  <c r="T304" i="23" s="1"/>
  <c r="S312" i="23"/>
  <c r="T312" i="23" s="1"/>
  <c r="S320" i="23"/>
  <c r="T320" i="23" s="1"/>
  <c r="S328" i="23"/>
  <c r="T328" i="23" s="1"/>
  <c r="S336" i="23"/>
  <c r="T336" i="23" s="1"/>
  <c r="S344" i="23"/>
  <c r="T344" i="23" s="1"/>
  <c r="S352" i="23"/>
  <c r="T352" i="23" s="1"/>
  <c r="S360" i="23"/>
  <c r="T360" i="23" s="1"/>
  <c r="S368" i="23"/>
  <c r="T368" i="23" s="1"/>
  <c r="S376" i="23"/>
  <c r="T376" i="23" s="1"/>
  <c r="S384" i="23"/>
  <c r="T384" i="23" s="1"/>
  <c r="S392" i="23"/>
  <c r="T392" i="23" s="1"/>
  <c r="S400" i="23"/>
  <c r="T400" i="23" s="1"/>
  <c r="S408" i="23"/>
  <c r="T408" i="23" s="1"/>
  <c r="S416" i="23"/>
  <c r="T416" i="23" s="1"/>
  <c r="S424" i="23"/>
  <c r="T424" i="23" s="1"/>
  <c r="S432" i="23"/>
  <c r="T432" i="23" s="1"/>
  <c r="S440" i="23"/>
  <c r="T440" i="23" s="1"/>
  <c r="S448" i="23"/>
  <c r="T448" i="23" s="1"/>
  <c r="S456" i="23"/>
  <c r="T456" i="23" s="1"/>
  <c r="S464" i="23"/>
  <c r="T464" i="23" s="1"/>
  <c r="S472" i="23"/>
  <c r="T472" i="23" s="1"/>
  <c r="S480" i="23"/>
  <c r="T480" i="23" s="1"/>
  <c r="S488" i="23"/>
  <c r="T488" i="23" s="1"/>
  <c r="S496" i="23"/>
  <c r="T496" i="23" s="1"/>
  <c r="S504" i="23"/>
  <c r="T504" i="23" s="1"/>
  <c r="S512" i="23"/>
  <c r="T512" i="23" s="1"/>
  <c r="S520" i="23"/>
  <c r="T520" i="23" s="1"/>
  <c r="S528" i="23"/>
  <c r="T528" i="23" s="1"/>
  <c r="S536" i="23"/>
  <c r="T536" i="23" s="1"/>
  <c r="S544" i="23"/>
  <c r="T544" i="23" s="1"/>
  <c r="S552" i="23"/>
  <c r="T552" i="23" s="1"/>
  <c r="S560" i="23"/>
  <c r="T560" i="23" s="1"/>
  <c r="S568" i="23"/>
  <c r="T568" i="23" s="1"/>
  <c r="S576" i="23"/>
  <c r="T576" i="23" s="1"/>
  <c r="S584" i="23"/>
  <c r="T584" i="23" s="1"/>
  <c r="S592" i="23"/>
  <c r="T592" i="23" s="1"/>
  <c r="S600" i="23"/>
  <c r="T600" i="23" s="1"/>
  <c r="S608" i="23"/>
  <c r="T608" i="23" s="1"/>
  <c r="S616" i="23"/>
  <c r="T616" i="23" s="1"/>
  <c r="S225" i="23"/>
  <c r="T225" i="23" s="1"/>
  <c r="S241" i="23"/>
  <c r="T241" i="23" s="1"/>
  <c r="S257" i="23"/>
  <c r="T257" i="23" s="1"/>
  <c r="S273" i="23"/>
  <c r="T273" i="23" s="1"/>
  <c r="S289" i="23"/>
  <c r="T289" i="23" s="1"/>
  <c r="S305" i="23"/>
  <c r="T305" i="23" s="1"/>
  <c r="S89" i="23"/>
  <c r="S97" i="23"/>
  <c r="S137" i="23"/>
  <c r="T137" i="23" s="1"/>
  <c r="S145" i="23"/>
  <c r="T145" i="23" s="1"/>
  <c r="S153" i="23"/>
  <c r="T153" i="23" s="1"/>
  <c r="S161" i="23"/>
  <c r="T161" i="23" s="1"/>
  <c r="S169" i="23"/>
  <c r="T169" i="23" s="1"/>
  <c r="S177" i="23"/>
  <c r="T177" i="23" s="1"/>
  <c r="S185" i="23"/>
  <c r="T185" i="23" s="1"/>
  <c r="S193" i="23"/>
  <c r="T193" i="23" s="1"/>
  <c r="S201" i="23"/>
  <c r="T201" i="23" s="1"/>
  <c r="S209" i="23"/>
  <c r="T209" i="23" s="1"/>
  <c r="S217" i="23"/>
  <c r="T217" i="23" s="1"/>
  <c r="S233" i="23"/>
  <c r="T233" i="23" s="1"/>
  <c r="S249" i="23"/>
  <c r="T249" i="23" s="1"/>
  <c r="S265" i="23"/>
  <c r="T265" i="23" s="1"/>
  <c r="S281" i="23"/>
  <c r="T281" i="23" s="1"/>
  <c r="S297" i="23"/>
  <c r="T297" i="23" s="1"/>
  <c r="S313" i="23"/>
  <c r="T313" i="23" s="1"/>
  <c r="S98" i="23"/>
  <c r="S130" i="23"/>
  <c r="T130" i="23" s="1"/>
  <c r="S138" i="23"/>
  <c r="T138" i="23" s="1"/>
  <c r="S146" i="23"/>
  <c r="T146" i="23" s="1"/>
  <c r="S154" i="23"/>
  <c r="T154" i="23" s="1"/>
  <c r="S162" i="23"/>
  <c r="T162" i="23" s="1"/>
  <c r="S170" i="23"/>
  <c r="T170" i="23" s="1"/>
  <c r="S178" i="23"/>
  <c r="T178" i="23" s="1"/>
  <c r="S186" i="23"/>
  <c r="T186" i="23" s="1"/>
  <c r="S194" i="23"/>
  <c r="T194" i="23" s="1"/>
  <c r="S202" i="23"/>
  <c r="T202" i="23" s="1"/>
  <c r="S210" i="23"/>
  <c r="T210" i="23" s="1"/>
  <c r="S218" i="23"/>
  <c r="T218" i="23" s="1"/>
  <c r="S226" i="23"/>
  <c r="T226" i="23" s="1"/>
  <c r="S290" i="23"/>
  <c r="T290" i="23" s="1"/>
  <c r="S337" i="23"/>
  <c r="T337" i="23" s="1"/>
  <c r="S369" i="23"/>
  <c r="T369" i="23" s="1"/>
  <c r="S401" i="23"/>
  <c r="T401" i="23" s="1"/>
  <c r="S433" i="23"/>
  <c r="T433" i="23" s="1"/>
  <c r="S465" i="23"/>
  <c r="T465" i="23" s="1"/>
  <c r="S497" i="23"/>
  <c r="T497" i="23" s="1"/>
  <c r="S529" i="23"/>
  <c r="T529" i="23" s="1"/>
  <c r="S561" i="23"/>
  <c r="T561" i="23" s="1"/>
  <c r="S593" i="23"/>
  <c r="T593" i="23" s="1"/>
  <c r="S234" i="23"/>
  <c r="T234" i="23" s="1"/>
  <c r="S298" i="23"/>
  <c r="T298" i="23" s="1"/>
  <c r="S338" i="23"/>
  <c r="T338" i="23" s="1"/>
  <c r="S370" i="23"/>
  <c r="T370" i="23" s="1"/>
  <c r="S402" i="23"/>
  <c r="T402" i="23" s="1"/>
  <c r="S434" i="23"/>
  <c r="T434" i="23" s="1"/>
  <c r="S466" i="23"/>
  <c r="T466" i="23" s="1"/>
  <c r="S498" i="23"/>
  <c r="T498" i="23" s="1"/>
  <c r="S530" i="23"/>
  <c r="T530" i="23" s="1"/>
  <c r="S562" i="23"/>
  <c r="T562" i="23" s="1"/>
  <c r="S594" i="23"/>
  <c r="T594" i="23" s="1"/>
  <c r="S242" i="23"/>
  <c r="T242" i="23" s="1"/>
  <c r="S306" i="23"/>
  <c r="T306" i="23" s="1"/>
  <c r="S345" i="23"/>
  <c r="T345" i="23" s="1"/>
  <c r="S377" i="23"/>
  <c r="T377" i="23" s="1"/>
  <c r="S409" i="23"/>
  <c r="T409" i="23" s="1"/>
  <c r="S441" i="23"/>
  <c r="T441" i="23" s="1"/>
  <c r="S473" i="23"/>
  <c r="T473" i="23" s="1"/>
  <c r="S505" i="23"/>
  <c r="T505" i="23" s="1"/>
  <c r="S537" i="23"/>
  <c r="T537" i="23" s="1"/>
  <c r="S569" i="23"/>
  <c r="T569" i="23" s="1"/>
  <c r="S601" i="23"/>
  <c r="T601" i="23" s="1"/>
  <c r="S522" i="23"/>
  <c r="T522" i="23" s="1"/>
  <c r="S250" i="23"/>
  <c r="T250" i="23" s="1"/>
  <c r="S314" i="23"/>
  <c r="T314" i="23" s="1"/>
  <c r="S346" i="23"/>
  <c r="T346" i="23" s="1"/>
  <c r="S378" i="23"/>
  <c r="T378" i="23" s="1"/>
  <c r="S410" i="23"/>
  <c r="T410" i="23" s="1"/>
  <c r="S442" i="23"/>
  <c r="T442" i="23" s="1"/>
  <c r="S474" i="23"/>
  <c r="T474" i="23" s="1"/>
  <c r="S506" i="23"/>
  <c r="T506" i="23" s="1"/>
  <c r="S538" i="23"/>
  <c r="T538" i="23" s="1"/>
  <c r="S570" i="23"/>
  <c r="T570" i="23" s="1"/>
  <c r="S602" i="23"/>
  <c r="T602" i="23" s="1"/>
  <c r="S394" i="23"/>
  <c r="T394" i="23" s="1"/>
  <c r="S554" i="23"/>
  <c r="T554" i="23" s="1"/>
  <c r="S258" i="23"/>
  <c r="T258" i="23" s="1"/>
  <c r="S321" i="23"/>
  <c r="T321" i="23" s="1"/>
  <c r="S353" i="23"/>
  <c r="T353" i="23" s="1"/>
  <c r="S385" i="23"/>
  <c r="T385" i="23" s="1"/>
  <c r="S417" i="23"/>
  <c r="T417" i="23" s="1"/>
  <c r="S449" i="23"/>
  <c r="T449" i="23" s="1"/>
  <c r="S481" i="23"/>
  <c r="T481" i="23" s="1"/>
  <c r="S513" i="23"/>
  <c r="T513" i="23" s="1"/>
  <c r="S545" i="23"/>
  <c r="T545" i="23" s="1"/>
  <c r="S577" i="23"/>
  <c r="T577" i="23" s="1"/>
  <c r="S609" i="23"/>
  <c r="T609" i="23" s="1"/>
  <c r="S330" i="23"/>
  <c r="T330" i="23" s="1"/>
  <c r="S458" i="23"/>
  <c r="T458" i="23" s="1"/>
  <c r="S618" i="23"/>
  <c r="T618" i="23" s="1"/>
  <c r="S266" i="23"/>
  <c r="T266" i="23" s="1"/>
  <c r="S322" i="23"/>
  <c r="T322" i="23" s="1"/>
  <c r="S354" i="23"/>
  <c r="T354" i="23" s="1"/>
  <c r="S386" i="23"/>
  <c r="T386" i="23" s="1"/>
  <c r="S418" i="23"/>
  <c r="T418" i="23" s="1"/>
  <c r="S450" i="23"/>
  <c r="T450" i="23" s="1"/>
  <c r="S482" i="23"/>
  <c r="T482" i="23" s="1"/>
  <c r="S514" i="23"/>
  <c r="T514" i="23" s="1"/>
  <c r="S546" i="23"/>
  <c r="T546" i="23" s="1"/>
  <c r="S578" i="23"/>
  <c r="T578" i="23" s="1"/>
  <c r="S610" i="23"/>
  <c r="T610" i="23" s="1"/>
  <c r="S282" i="23"/>
  <c r="T282" i="23" s="1"/>
  <c r="S426" i="23"/>
  <c r="T426" i="23" s="1"/>
  <c r="S586" i="23"/>
  <c r="T586" i="23" s="1"/>
  <c r="S274" i="23"/>
  <c r="T274" i="23" s="1"/>
  <c r="S329" i="23"/>
  <c r="T329" i="23" s="1"/>
  <c r="S361" i="23"/>
  <c r="T361" i="23" s="1"/>
  <c r="S393" i="23"/>
  <c r="T393" i="23" s="1"/>
  <c r="S425" i="23"/>
  <c r="T425" i="23" s="1"/>
  <c r="S457" i="23"/>
  <c r="T457" i="23" s="1"/>
  <c r="S489" i="23"/>
  <c r="T489" i="23" s="1"/>
  <c r="S521" i="23"/>
  <c r="T521" i="23" s="1"/>
  <c r="S553" i="23"/>
  <c r="T553" i="23" s="1"/>
  <c r="S585" i="23"/>
  <c r="T585" i="23" s="1"/>
  <c r="S617" i="23"/>
  <c r="T617" i="23" s="1"/>
  <c r="S362" i="23"/>
  <c r="T362" i="23" s="1"/>
  <c r="S490" i="23"/>
  <c r="T490" i="23" s="1"/>
  <c r="A55" i="16"/>
  <c r="B54" i="23" s="1"/>
  <c r="J54" i="23" s="1"/>
  <c r="A63" i="16"/>
  <c r="B62" i="23" s="1"/>
  <c r="J62" i="23" s="1"/>
  <c r="A80" i="16"/>
  <c r="B79" i="23" s="1"/>
  <c r="J79" i="23" s="1"/>
  <c r="A88" i="16"/>
  <c r="B87" i="23" s="1"/>
  <c r="J87" i="23" s="1"/>
  <c r="A97" i="16"/>
  <c r="B96" i="23" s="1"/>
  <c r="J96" i="23" s="1"/>
  <c r="A90" i="16"/>
  <c r="B89" i="23" s="1"/>
  <c r="J89" i="23" s="1"/>
  <c r="A99" i="16"/>
  <c r="B98" i="23" s="1"/>
  <c r="J98" i="23" s="1"/>
  <c r="A98" i="16"/>
  <c r="B97" i="23" s="1"/>
  <c r="J97" i="23" s="1"/>
  <c r="A13" i="16"/>
  <c r="B12" i="23" s="1"/>
  <c r="J12" i="23" s="1"/>
  <c r="AA173" i="19"/>
  <c r="AA177" i="19"/>
  <c r="AA181" i="19"/>
  <c r="AA185" i="19"/>
  <c r="AA189" i="19"/>
  <c r="AA174" i="19"/>
  <c r="AA178" i="19"/>
  <c r="AA176" i="19"/>
  <c r="AA180" i="19"/>
  <c r="AA184" i="19"/>
  <c r="AA188" i="19"/>
  <c r="AA175" i="19"/>
  <c r="AA179" i="19"/>
  <c r="AA183" i="19"/>
  <c r="AA182" i="19"/>
  <c r="AA186" i="19"/>
  <c r="AA187" i="19"/>
  <c r="AA3" i="17"/>
  <c r="AA7" i="17"/>
  <c r="AA11" i="17"/>
  <c r="AA15" i="17"/>
  <c r="AA19" i="17"/>
  <c r="AA23" i="17"/>
  <c r="AA27" i="17"/>
  <c r="AA31" i="17"/>
  <c r="AA6" i="17"/>
  <c r="AA10" i="17"/>
  <c r="AA14" i="17"/>
  <c r="AA18" i="17"/>
  <c r="AA22" i="17"/>
  <c r="AA26" i="17"/>
  <c r="AA30" i="17"/>
  <c r="AA34" i="17"/>
  <c r="AA5" i="17"/>
  <c r="AA9" i="17"/>
  <c r="AA13" i="17"/>
  <c r="AA17" i="17"/>
  <c r="AA21" i="17"/>
  <c r="AA25" i="17"/>
  <c r="AA29" i="17"/>
  <c r="AA33" i="17"/>
  <c r="AA4" i="17"/>
  <c r="AA8" i="17"/>
  <c r="AA12" i="17"/>
  <c r="AA16" i="17"/>
  <c r="AA20" i="17"/>
  <c r="AA32" i="17"/>
  <c r="AA28" i="17"/>
  <c r="AA24" i="17"/>
  <c r="AA170" i="19"/>
  <c r="AA166" i="19"/>
  <c r="AA162" i="19"/>
  <c r="AA158" i="19"/>
  <c r="AA154" i="19"/>
  <c r="AA150" i="19"/>
  <c r="AA146" i="19"/>
  <c r="AA142" i="19"/>
  <c r="AA138" i="19"/>
  <c r="AA134" i="19"/>
  <c r="AA130" i="19"/>
  <c r="AA126" i="19"/>
  <c r="AA122" i="19"/>
  <c r="AA118" i="19"/>
  <c r="AA114" i="19"/>
  <c r="AA110" i="19"/>
  <c r="AA106" i="19"/>
  <c r="AA102" i="19"/>
  <c r="AA98" i="19"/>
  <c r="AA94" i="19"/>
  <c r="AA90" i="19"/>
  <c r="AA86" i="19"/>
  <c r="AA82" i="19"/>
  <c r="AA78" i="19"/>
  <c r="AA74" i="19"/>
  <c r="AA70" i="19"/>
  <c r="AA66" i="19"/>
  <c r="AA62" i="19"/>
  <c r="AA171" i="19"/>
  <c r="AA167" i="19"/>
  <c r="AA163" i="19"/>
  <c r="AA159" i="19"/>
  <c r="AA155" i="19"/>
  <c r="AA151" i="19"/>
  <c r="AA147" i="19"/>
  <c r="AA143" i="19"/>
  <c r="AA139" i="19"/>
  <c r="AA135" i="19"/>
  <c r="AA131" i="19"/>
  <c r="AA127" i="19"/>
  <c r="AA123" i="19"/>
  <c r="AA119" i="19"/>
  <c r="AA115" i="19"/>
  <c r="AA111" i="19"/>
  <c r="AA107" i="19"/>
  <c r="AA103" i="19"/>
  <c r="AA99" i="19"/>
  <c r="AA95" i="19"/>
  <c r="AA91" i="19"/>
  <c r="AA87" i="19"/>
  <c r="AA83" i="19"/>
  <c r="AA79" i="19"/>
  <c r="AA75" i="19"/>
  <c r="AA71" i="19"/>
  <c r="AA67" i="19"/>
  <c r="AA63" i="19"/>
  <c r="AA172" i="19"/>
  <c r="AA164" i="19"/>
  <c r="AA156" i="19"/>
  <c r="AA148" i="19"/>
  <c r="AA140" i="19"/>
  <c r="AA132" i="19"/>
  <c r="AA124" i="19"/>
  <c r="AA116" i="19"/>
  <c r="AA108" i="19"/>
  <c r="AA100" i="19"/>
  <c r="AA92" i="19"/>
  <c r="AA84" i="19"/>
  <c r="AA76" i="19"/>
  <c r="AA68" i="19"/>
  <c r="AA60" i="19"/>
  <c r="AA56" i="19"/>
  <c r="AA52" i="19"/>
  <c r="AA48" i="19"/>
  <c r="AA44" i="19"/>
  <c r="AA40" i="19"/>
  <c r="AA36" i="19"/>
  <c r="AA32" i="19"/>
  <c r="AA28" i="19"/>
  <c r="AA24" i="19"/>
  <c r="AA20" i="19"/>
  <c r="AA16" i="19"/>
  <c r="AA12" i="19"/>
  <c r="AA8" i="19"/>
  <c r="AA169" i="19"/>
  <c r="AA161" i="19"/>
  <c r="AA153" i="19"/>
  <c r="AA145" i="19"/>
  <c r="AA137" i="19"/>
  <c r="AA129" i="19"/>
  <c r="AA121" i="19"/>
  <c r="AA113" i="19"/>
  <c r="AA105" i="19"/>
  <c r="AA97" i="19"/>
  <c r="AA89" i="19"/>
  <c r="AA81" i="19"/>
  <c r="AA73" i="19"/>
  <c r="AA65" i="19"/>
  <c r="AA57" i="19"/>
  <c r="AA53" i="19"/>
  <c r="AA49" i="19"/>
  <c r="AA45" i="19"/>
  <c r="AA41" i="19"/>
  <c r="AA37" i="19"/>
  <c r="AA33" i="19"/>
  <c r="AA29" i="19"/>
  <c r="AA25" i="19"/>
  <c r="AA21" i="19"/>
  <c r="AA17" i="19"/>
  <c r="AA13" i="19"/>
  <c r="AA9" i="19"/>
  <c r="AA5" i="19"/>
  <c r="AA160" i="19"/>
  <c r="AA152" i="19"/>
  <c r="AA144" i="19"/>
  <c r="AA168" i="19"/>
  <c r="AA149" i="19"/>
  <c r="AA128" i="19"/>
  <c r="AA112" i="19"/>
  <c r="AA96" i="19"/>
  <c r="AA80" i="19"/>
  <c r="AA64" i="19"/>
  <c r="AA54" i="19"/>
  <c r="AA46" i="19"/>
  <c r="AA38" i="19"/>
  <c r="AA30" i="19"/>
  <c r="AA22" i="19"/>
  <c r="AA14" i="19"/>
  <c r="AA6" i="19"/>
  <c r="AA72" i="19"/>
  <c r="AA50" i="19"/>
  <c r="AA34" i="19"/>
  <c r="AA10" i="19"/>
  <c r="AA93" i="19"/>
  <c r="AA61" i="19"/>
  <c r="AA55" i="19"/>
  <c r="AA31" i="19"/>
  <c r="AA15" i="19"/>
  <c r="AA157" i="19"/>
  <c r="AA133" i="19"/>
  <c r="AA117" i="19"/>
  <c r="AA101" i="19"/>
  <c r="AA85" i="19"/>
  <c r="AA69" i="19"/>
  <c r="AA59" i="19"/>
  <c r="AA51" i="19"/>
  <c r="AA43" i="19"/>
  <c r="AA35" i="19"/>
  <c r="AA27" i="19"/>
  <c r="AA19" i="19"/>
  <c r="AA11" i="19"/>
  <c r="AA165" i="19"/>
  <c r="AA136" i="19"/>
  <c r="AA120" i="19"/>
  <c r="AA104" i="19"/>
  <c r="AA88" i="19"/>
  <c r="AA58" i="19"/>
  <c r="AA42" i="19"/>
  <c r="AA26" i="19"/>
  <c r="AA18" i="19"/>
  <c r="AA141" i="19"/>
  <c r="AA125" i="19"/>
  <c r="AA109" i="19"/>
  <c r="AA77" i="19"/>
  <c r="AA47" i="19"/>
  <c r="AA39" i="19"/>
  <c r="AA23" i="19"/>
  <c r="AA7" i="19"/>
  <c r="T79" i="23" l="1"/>
  <c r="T97" i="23"/>
  <c r="T89" i="23"/>
  <c r="T62" i="23"/>
  <c r="T54" i="23"/>
  <c r="T12" i="23"/>
  <c r="T96" i="23"/>
  <c r="T98" i="23"/>
  <c r="T87" i="23"/>
  <c r="AC175" i="19"/>
  <c r="AB175" i="19"/>
  <c r="AB185" i="19"/>
  <c r="AC185" i="19"/>
  <c r="AB182" i="19"/>
  <c r="AC182" i="19"/>
  <c r="AB178" i="19"/>
  <c r="AC178" i="19"/>
  <c r="AC183" i="19"/>
  <c r="AB183" i="19"/>
  <c r="AC184" i="19"/>
  <c r="AB184" i="19"/>
  <c r="AB174" i="19"/>
  <c r="AC174" i="19"/>
  <c r="AB177" i="19"/>
  <c r="AC177" i="19"/>
  <c r="AB186" i="19"/>
  <c r="AC186" i="19"/>
  <c r="AB176" i="19"/>
  <c r="AC176" i="19"/>
  <c r="AC188" i="19"/>
  <c r="AB188" i="19"/>
  <c r="AB181" i="19"/>
  <c r="AC181" i="19"/>
  <c r="AC187" i="19"/>
  <c r="AB187" i="19"/>
  <c r="AC179" i="19"/>
  <c r="AB179" i="19"/>
  <c r="AB180" i="19"/>
  <c r="AC180" i="19"/>
  <c r="AC189" i="19"/>
  <c r="AB189" i="19"/>
  <c r="AB173" i="19"/>
  <c r="AC173" i="19"/>
  <c r="AB24" i="17"/>
  <c r="AC24" i="17"/>
  <c r="AB16" i="17"/>
  <c r="AC16" i="17"/>
  <c r="AC33" i="17"/>
  <c r="AB33" i="17"/>
  <c r="AC17" i="17"/>
  <c r="AB17" i="17"/>
  <c r="AB34" i="17"/>
  <c r="AC34" i="17"/>
  <c r="AB18" i="17"/>
  <c r="AC18" i="17"/>
  <c r="AB31" i="17"/>
  <c r="AC31" i="17"/>
  <c r="AB15" i="17"/>
  <c r="AC15" i="17"/>
  <c r="AB28" i="17"/>
  <c r="AC28" i="17"/>
  <c r="AB12" i="17"/>
  <c r="AC12" i="17"/>
  <c r="AC29" i="17"/>
  <c r="AB29" i="17"/>
  <c r="AC13" i="17"/>
  <c r="AB13" i="17"/>
  <c r="AB30" i="17"/>
  <c r="AC30" i="17"/>
  <c r="AB14" i="17"/>
  <c r="AC14" i="17"/>
  <c r="AB27" i="17"/>
  <c r="AC27" i="17"/>
  <c r="AB11" i="17"/>
  <c r="AC11" i="17"/>
  <c r="AB32" i="17"/>
  <c r="AC32" i="17"/>
  <c r="AB8" i="17"/>
  <c r="AC8" i="17"/>
  <c r="AC25" i="17"/>
  <c r="AB25" i="17"/>
  <c r="AC9" i="17"/>
  <c r="AB9" i="17"/>
  <c r="AB26" i="17"/>
  <c r="AC26" i="17"/>
  <c r="AB10" i="17"/>
  <c r="AC10" i="17"/>
  <c r="AB23" i="17"/>
  <c r="AC23" i="17"/>
  <c r="AB7" i="17"/>
  <c r="AC7" i="17"/>
  <c r="AB20" i="17"/>
  <c r="AC20" i="17"/>
  <c r="AB4" i="17"/>
  <c r="AC4" i="17"/>
  <c r="AC21" i="17"/>
  <c r="AB21" i="17"/>
  <c r="AC5" i="17"/>
  <c r="AB5" i="17"/>
  <c r="AB22" i="17"/>
  <c r="AC22" i="17"/>
  <c r="AB6" i="17"/>
  <c r="AC6" i="17"/>
  <c r="AB19" i="17"/>
  <c r="AC19" i="17"/>
  <c r="AB3" i="17"/>
  <c r="AC3" i="17"/>
  <c r="AC7" i="19"/>
  <c r="AB7" i="19"/>
  <c r="AC77" i="19"/>
  <c r="AB77" i="19"/>
  <c r="AC88" i="19"/>
  <c r="AB88" i="19"/>
  <c r="AC165" i="19"/>
  <c r="AB165" i="19"/>
  <c r="AC35" i="19"/>
  <c r="AB35" i="19"/>
  <c r="AC69" i="19"/>
  <c r="AB69" i="19"/>
  <c r="AC133" i="19"/>
  <c r="AB133" i="19"/>
  <c r="AC55" i="19"/>
  <c r="AB55" i="19"/>
  <c r="AC34" i="19"/>
  <c r="AB34" i="19"/>
  <c r="AC14" i="19"/>
  <c r="AB14" i="19"/>
  <c r="AC46" i="19"/>
  <c r="AB46" i="19"/>
  <c r="AC96" i="19"/>
  <c r="AB96" i="19"/>
  <c r="AC168" i="19"/>
  <c r="AB168" i="19"/>
  <c r="AB5" i="19"/>
  <c r="AC5" i="19"/>
  <c r="AB21" i="19"/>
  <c r="AC21" i="19"/>
  <c r="AB37" i="19"/>
  <c r="AC37" i="19"/>
  <c r="AC81" i="19"/>
  <c r="AB81" i="19"/>
  <c r="AC113" i="19"/>
  <c r="AB113" i="19"/>
  <c r="AC145" i="19"/>
  <c r="AB145" i="19"/>
  <c r="AC8" i="19"/>
  <c r="AB8" i="19"/>
  <c r="AC24" i="19"/>
  <c r="AB24" i="19"/>
  <c r="AC40" i="19"/>
  <c r="AB40" i="19"/>
  <c r="AC56" i="19"/>
  <c r="AB56" i="19"/>
  <c r="AC84" i="19"/>
  <c r="AB84" i="19"/>
  <c r="AC116" i="19"/>
  <c r="AB116" i="19"/>
  <c r="AC148" i="19"/>
  <c r="AB148" i="19"/>
  <c r="AB63" i="19"/>
  <c r="AC63" i="19"/>
  <c r="AB79" i="19"/>
  <c r="AC79" i="19"/>
  <c r="AB95" i="19"/>
  <c r="AC95" i="19"/>
  <c r="AB111" i="19"/>
  <c r="AC111" i="19"/>
  <c r="AB127" i="19"/>
  <c r="AC127" i="19"/>
  <c r="AB143" i="19"/>
  <c r="AC143" i="19"/>
  <c r="AB159" i="19"/>
  <c r="AC159" i="19"/>
  <c r="AC62" i="19"/>
  <c r="AB62" i="19"/>
  <c r="AC78" i="19"/>
  <c r="AB78" i="19"/>
  <c r="AC94" i="19"/>
  <c r="AB94" i="19"/>
  <c r="AC110" i="19"/>
  <c r="AB110" i="19"/>
  <c r="AC126" i="19"/>
  <c r="AB126" i="19"/>
  <c r="AC142" i="19"/>
  <c r="AB142" i="19"/>
  <c r="AC158" i="19"/>
  <c r="AB158" i="19"/>
  <c r="AC23" i="19"/>
  <c r="AB23" i="19"/>
  <c r="AC109" i="19"/>
  <c r="AB109" i="19"/>
  <c r="AC26" i="19"/>
  <c r="AB26" i="19"/>
  <c r="AC104" i="19"/>
  <c r="AB104" i="19"/>
  <c r="AC11" i="19"/>
  <c r="AB11" i="19"/>
  <c r="AC43" i="19"/>
  <c r="AB43" i="19"/>
  <c r="AC85" i="19"/>
  <c r="AB85" i="19"/>
  <c r="AC157" i="19"/>
  <c r="AB157" i="19"/>
  <c r="AC61" i="19"/>
  <c r="AB61" i="19"/>
  <c r="AC50" i="19"/>
  <c r="AB50" i="19"/>
  <c r="AC22" i="19"/>
  <c r="AB22" i="19"/>
  <c r="AC54" i="19"/>
  <c r="AB54" i="19"/>
  <c r="AC112" i="19"/>
  <c r="AB112" i="19"/>
  <c r="AC144" i="19"/>
  <c r="AB144" i="19"/>
  <c r="AB9" i="19"/>
  <c r="AC9" i="19"/>
  <c r="AB25" i="19"/>
  <c r="AC25" i="19"/>
  <c r="AB41" i="19"/>
  <c r="AC41" i="19"/>
  <c r="AB57" i="19"/>
  <c r="AC57" i="19"/>
  <c r="AC89" i="19"/>
  <c r="AB89" i="19"/>
  <c r="AC121" i="19"/>
  <c r="AB121" i="19"/>
  <c r="AC153" i="19"/>
  <c r="AB153" i="19"/>
  <c r="AC12" i="19"/>
  <c r="AB12" i="19"/>
  <c r="AC28" i="19"/>
  <c r="AB28" i="19"/>
  <c r="AC44" i="19"/>
  <c r="AB44" i="19"/>
  <c r="AC60" i="19"/>
  <c r="AB60" i="19"/>
  <c r="AC92" i="19"/>
  <c r="AB92" i="19"/>
  <c r="AC124" i="19"/>
  <c r="AB124" i="19"/>
  <c r="AC156" i="19"/>
  <c r="AB156" i="19"/>
  <c r="AB67" i="19"/>
  <c r="AC67" i="19"/>
  <c r="AB83" i="19"/>
  <c r="AC83" i="19"/>
  <c r="AB99" i="19"/>
  <c r="AC99" i="19"/>
  <c r="AB115" i="19"/>
  <c r="AC115" i="19"/>
  <c r="AB131" i="19"/>
  <c r="AC131" i="19"/>
  <c r="AB147" i="19"/>
  <c r="AC147" i="19"/>
  <c r="AB163" i="19"/>
  <c r="AC163" i="19"/>
  <c r="AC66" i="19"/>
  <c r="AB66" i="19"/>
  <c r="AC82" i="19"/>
  <c r="AB82" i="19"/>
  <c r="AB98" i="19"/>
  <c r="AC98" i="19"/>
  <c r="AC114" i="19"/>
  <c r="AB114" i="19"/>
  <c r="AC130" i="19"/>
  <c r="AB130" i="19"/>
  <c r="AC146" i="19"/>
  <c r="AB146" i="19"/>
  <c r="AC162" i="19"/>
  <c r="AB162" i="19"/>
  <c r="AC39" i="19"/>
  <c r="AB39" i="19"/>
  <c r="AC125" i="19"/>
  <c r="AB125" i="19"/>
  <c r="AC42" i="19"/>
  <c r="AB42" i="19"/>
  <c r="AC120" i="19"/>
  <c r="AB120" i="19"/>
  <c r="AC19" i="19"/>
  <c r="AB19" i="19"/>
  <c r="AC51" i="19"/>
  <c r="AB51" i="19"/>
  <c r="AC101" i="19"/>
  <c r="AB101" i="19"/>
  <c r="AC15" i="19"/>
  <c r="AB15" i="19"/>
  <c r="AC93" i="19"/>
  <c r="AB93" i="19"/>
  <c r="AC72" i="19"/>
  <c r="AB72" i="19"/>
  <c r="AC30" i="19"/>
  <c r="AB30" i="19"/>
  <c r="AC64" i="19"/>
  <c r="AB64" i="19"/>
  <c r="AC128" i="19"/>
  <c r="AB128" i="19"/>
  <c r="AC152" i="19"/>
  <c r="AB152" i="19"/>
  <c r="AB13" i="19"/>
  <c r="AC13" i="19"/>
  <c r="AB29" i="19"/>
  <c r="AC29" i="19"/>
  <c r="AB45" i="19"/>
  <c r="AC45" i="19"/>
  <c r="AC65" i="19"/>
  <c r="AB65" i="19"/>
  <c r="AC97" i="19"/>
  <c r="AB97" i="19"/>
  <c r="AC129" i="19"/>
  <c r="AB129" i="19"/>
  <c r="AC161" i="19"/>
  <c r="AB161" i="19"/>
  <c r="AC16" i="19"/>
  <c r="AB16" i="19"/>
  <c r="AC32" i="19"/>
  <c r="AB32" i="19"/>
  <c r="AC48" i="19"/>
  <c r="AB48" i="19"/>
  <c r="AC68" i="19"/>
  <c r="AB68" i="19"/>
  <c r="AC100" i="19"/>
  <c r="AB100" i="19"/>
  <c r="AC132" i="19"/>
  <c r="AB132" i="19"/>
  <c r="AC164" i="19"/>
  <c r="AB164" i="19"/>
  <c r="AB71" i="19"/>
  <c r="AC71" i="19"/>
  <c r="AB87" i="19"/>
  <c r="AC87" i="19"/>
  <c r="AB103" i="19"/>
  <c r="AC103" i="19"/>
  <c r="AB119" i="19"/>
  <c r="AC119" i="19"/>
  <c r="AB135" i="19"/>
  <c r="AC135" i="19"/>
  <c r="AB151" i="19"/>
  <c r="AC151" i="19"/>
  <c r="AB167" i="19"/>
  <c r="AC167" i="19"/>
  <c r="AC70" i="19"/>
  <c r="AB70" i="19"/>
  <c r="AC86" i="19"/>
  <c r="AB86" i="19"/>
  <c r="AC102" i="19"/>
  <c r="AB102" i="19"/>
  <c r="AC118" i="19"/>
  <c r="AB118" i="19"/>
  <c r="AC134" i="19"/>
  <c r="AB134" i="19"/>
  <c r="AC150" i="19"/>
  <c r="AB150" i="19"/>
  <c r="AC166" i="19"/>
  <c r="AB166" i="19"/>
  <c r="AC18" i="19"/>
  <c r="AB18" i="19"/>
  <c r="AB53" i="19"/>
  <c r="AC53" i="19"/>
  <c r="AC47" i="19"/>
  <c r="AB47" i="19"/>
  <c r="AC141" i="19"/>
  <c r="AB141" i="19"/>
  <c r="AC58" i="19"/>
  <c r="AB58" i="19"/>
  <c r="AC136" i="19"/>
  <c r="AB136" i="19"/>
  <c r="AC27" i="19"/>
  <c r="AB27" i="19"/>
  <c r="AC59" i="19"/>
  <c r="AB59" i="19"/>
  <c r="AC117" i="19"/>
  <c r="AB117" i="19"/>
  <c r="AC31" i="19"/>
  <c r="AB31" i="19"/>
  <c r="AC10" i="19"/>
  <c r="AB10" i="19"/>
  <c r="AC6" i="19"/>
  <c r="AB6" i="19"/>
  <c r="AC38" i="19"/>
  <c r="AB38" i="19"/>
  <c r="AC80" i="19"/>
  <c r="AB80" i="19"/>
  <c r="AC149" i="19"/>
  <c r="AB149" i="19"/>
  <c r="AC160" i="19"/>
  <c r="AB160" i="19"/>
  <c r="AB17" i="19"/>
  <c r="AC17" i="19"/>
  <c r="AB33" i="19"/>
  <c r="AC33" i="19"/>
  <c r="AB49" i="19"/>
  <c r="AC49" i="19"/>
  <c r="AC73" i="19"/>
  <c r="AB73" i="19"/>
  <c r="AC105" i="19"/>
  <c r="AB105" i="19"/>
  <c r="AC137" i="19"/>
  <c r="AB137" i="19"/>
  <c r="AC169" i="19"/>
  <c r="AB169" i="19"/>
  <c r="AB20" i="19"/>
  <c r="AC20" i="19"/>
  <c r="AB36" i="19"/>
  <c r="AC36" i="19"/>
  <c r="AC52" i="19"/>
  <c r="AB52" i="19"/>
  <c r="AC76" i="19"/>
  <c r="AB76" i="19"/>
  <c r="AC108" i="19"/>
  <c r="AB108" i="19"/>
  <c r="AC140" i="19"/>
  <c r="AB140" i="19"/>
  <c r="AC172" i="19"/>
  <c r="AB172" i="19"/>
  <c r="AB75" i="19"/>
  <c r="AC75" i="19"/>
  <c r="AB91" i="19"/>
  <c r="AC91" i="19"/>
  <c r="AB107" i="19"/>
  <c r="AC107" i="19"/>
  <c r="AB123" i="19"/>
  <c r="AC123" i="19"/>
  <c r="AB139" i="19"/>
  <c r="AC139" i="19"/>
  <c r="AB155" i="19"/>
  <c r="AC155" i="19"/>
  <c r="AB171" i="19"/>
  <c r="AC171" i="19"/>
  <c r="AC74" i="19"/>
  <c r="AB74" i="19"/>
  <c r="AC90" i="19"/>
  <c r="AB90" i="19"/>
  <c r="AC106" i="19"/>
  <c r="AB106" i="19"/>
  <c r="AC122" i="19"/>
  <c r="AB122" i="19"/>
  <c r="AC138" i="19"/>
  <c r="AB138" i="19"/>
  <c r="AC154" i="19"/>
  <c r="AB154" i="19"/>
  <c r="AC170" i="19"/>
  <c r="AB170" i="19"/>
  <c r="U3" i="23" l="1"/>
  <c r="W1" i="23" s="1"/>
  <c r="V1" i="23"/>
  <c r="X1" i="2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Lina NURIYANINGSIH</author>
  </authors>
  <commentList>
    <comment ref="AD4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Lina NURIYANINGSIH:</t>
        </r>
        <r>
          <rPr>
            <sz val="9"/>
            <color indexed="81"/>
            <rFont val="Tahoma"/>
            <family val="2"/>
          </rPr>
          <t xml:space="preserve">
REST AKHIR 2019
AND REST AWAL APRIL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Lina NURIYANINGSIH</author>
  </authors>
  <commentList>
    <comment ref="AD6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Lina NURIYANINGSIH:</t>
        </r>
        <r>
          <rPr>
            <sz val="9"/>
            <color indexed="81"/>
            <rFont val="Tahoma"/>
            <family val="2"/>
          </rPr>
          <t xml:space="preserve">
REST AKHIR 2019
AND REST AWAL APRIL</t>
        </r>
      </text>
    </comment>
  </commentList>
</comments>
</file>

<file path=xl/sharedStrings.xml><?xml version="1.0" encoding="utf-8"?>
<sst xmlns="http://schemas.openxmlformats.org/spreadsheetml/2006/main" count="134162" uniqueCount="18427">
  <si>
    <t>JENIS KBN</t>
  </si>
  <si>
    <t>INPUT DRFT STOCK</t>
  </si>
  <si>
    <t>DN NO</t>
  </si>
  <si>
    <t>QTY ORDER</t>
  </si>
  <si>
    <t>REST</t>
  </si>
  <si>
    <t>STOCK CAN BE USE</t>
  </si>
  <si>
    <t>815800K050</t>
  </si>
  <si>
    <t>811100K520</t>
  </si>
  <si>
    <t>815500K120</t>
  </si>
  <si>
    <t>815510K240</t>
  </si>
  <si>
    <t>815610K240</t>
  </si>
  <si>
    <t>81561BZ410</t>
  </si>
  <si>
    <t>811500K520</t>
  </si>
  <si>
    <t>815600K210</t>
  </si>
  <si>
    <t>815910K130</t>
  </si>
  <si>
    <t>81170BZ630</t>
  </si>
  <si>
    <t>81550BZ200</t>
  </si>
  <si>
    <t>81170BZ610</t>
  </si>
  <si>
    <t>RUMUS FLUCTUATION</t>
  </si>
  <si>
    <t>RUMUS</t>
  </si>
  <si>
    <t>CUSTOMER</t>
  </si>
  <si>
    <t>Sold-to</t>
  </si>
  <si>
    <t>Ship-to</t>
  </si>
  <si>
    <t>Customer Material number Modife</t>
  </si>
  <si>
    <t>Customer Material number</t>
  </si>
  <si>
    <t>Old Material number</t>
  </si>
  <si>
    <t>Material number</t>
  </si>
  <si>
    <t>PN Description</t>
  </si>
  <si>
    <t>TAM-OES</t>
  </si>
  <si>
    <t>TAM - HINO</t>
  </si>
  <si>
    <t>0184IDS004</t>
  </si>
  <si>
    <t>0265BM33AC</t>
  </si>
  <si>
    <t>sealing</t>
  </si>
  <si>
    <t>815540W010</t>
  </si>
  <si>
    <t>81554-0W010</t>
  </si>
  <si>
    <t>141421-0011T</t>
  </si>
  <si>
    <t>PACKING RH</t>
  </si>
  <si>
    <t>815510W010</t>
  </si>
  <si>
    <t>81551-0W010</t>
  </si>
  <si>
    <t>141421-1002T</t>
  </si>
  <si>
    <t>815610W010</t>
  </si>
  <si>
    <t>81561-0W010</t>
  </si>
  <si>
    <t>141422-1002T</t>
  </si>
  <si>
    <t>ASSY</t>
  </si>
  <si>
    <t>811100W070</t>
  </si>
  <si>
    <t>81110-0W070</t>
  </si>
  <si>
    <t>AAH231-0000T</t>
  </si>
  <si>
    <t>LAMP ASSY, HEAD 770 RHD - RH</t>
  </si>
  <si>
    <t>811300W070</t>
  </si>
  <si>
    <t>81130-0W070</t>
  </si>
  <si>
    <t>AAH231-5000T</t>
  </si>
  <si>
    <t>LAMP UNIT, HEAD 770 - RH</t>
  </si>
  <si>
    <t>811500W070</t>
  </si>
  <si>
    <t>81150-0W070</t>
  </si>
  <si>
    <t>AAH232-0000T</t>
  </si>
  <si>
    <t>LAMP ASSY, HEAD 770 RHD - LH</t>
  </si>
  <si>
    <t>811700W070</t>
  </si>
  <si>
    <t>81170-0W070</t>
  </si>
  <si>
    <t>AAH232-5000T</t>
  </si>
  <si>
    <t>LAMP UNIT, HEAD 770 - LH</t>
  </si>
  <si>
    <t>811100W080</t>
  </si>
  <si>
    <t>81110-0W080</t>
  </si>
  <si>
    <t>AAL121-0000T</t>
  </si>
  <si>
    <t>LAMP ASSY, HEAD 770 LHD - RH</t>
  </si>
  <si>
    <t>811300W080</t>
  </si>
  <si>
    <t>81130-0W080</t>
  </si>
  <si>
    <t>AAL121-5000T</t>
  </si>
  <si>
    <t>LAMP UNIT, HEAD 770 LHD - RH</t>
  </si>
  <si>
    <t>811500W080</t>
  </si>
  <si>
    <t>81150-0W080</t>
  </si>
  <si>
    <t>AAL122-0000T</t>
  </si>
  <si>
    <t>LAMP ASSY, HEAD 770 LHD - LH</t>
  </si>
  <si>
    <t>811700W080</t>
  </si>
  <si>
    <t>81170-0W080</t>
  </si>
  <si>
    <t>AAL122-5000T</t>
  </si>
  <si>
    <t>LAMP UNIT, HEAD 770 LHD - LH</t>
  </si>
  <si>
    <t>815100W040</t>
  </si>
  <si>
    <t>81510-0W040</t>
  </si>
  <si>
    <t>ACA011-0000T</t>
  </si>
  <si>
    <t>LAMP ASSY, FRONT TURN E83 - RH</t>
  </si>
  <si>
    <t>815200W040</t>
  </si>
  <si>
    <t>81520-0W040</t>
  </si>
  <si>
    <t>ACA012-0000T</t>
  </si>
  <si>
    <t>LAMP ASSY, FRONT TURN E83 - LH</t>
  </si>
  <si>
    <t>815500W010</t>
  </si>
  <si>
    <t>81550-0W010</t>
  </si>
  <si>
    <t>ADA031-0000T</t>
  </si>
  <si>
    <t>LAMP ASSY, REAR COMBINATION E83 - RH</t>
  </si>
  <si>
    <t>815600W010</t>
  </si>
  <si>
    <t>81560-0W010</t>
  </si>
  <si>
    <t>ADA032-0000T</t>
  </si>
  <si>
    <t>LAMP ASSY, REAR COMBINATION E83 - LH</t>
  </si>
  <si>
    <t>815650W010</t>
  </si>
  <si>
    <t>81565-0W010</t>
  </si>
  <si>
    <t>ADA032-9000T</t>
  </si>
  <si>
    <t>SOCKET AND WIRE ASSY RCL E83 - LH</t>
  </si>
  <si>
    <t>815500W050</t>
  </si>
  <si>
    <t>81550-0W050</t>
  </si>
  <si>
    <t>ADJ031-0000T</t>
  </si>
  <si>
    <t>LAMP ASSY, REAR COMBINATION 770 - RH</t>
  </si>
  <si>
    <t>815600W050</t>
  </si>
  <si>
    <t>81560-0W050</t>
  </si>
  <si>
    <t>ADJ032-0000T</t>
  </si>
  <si>
    <t>LAMP ASSY, REAR COMBINATION 770 - LH</t>
  </si>
  <si>
    <t>812750W040</t>
  </si>
  <si>
    <t>81275-0W040</t>
  </si>
  <si>
    <t>AFA070-1000T</t>
  </si>
  <si>
    <t>812700W070</t>
  </si>
  <si>
    <t>81270-0W070</t>
  </si>
  <si>
    <t>AFJ010-0000T</t>
  </si>
  <si>
    <t>LAMP ASSY, LICENSE PLATE 770</t>
  </si>
  <si>
    <t>879010W050</t>
  </si>
  <si>
    <t>87901-0W050</t>
  </si>
  <si>
    <t>BAB050-3000T</t>
  </si>
  <si>
    <t>879100W050</t>
  </si>
  <si>
    <t>87910-0W050</t>
  </si>
  <si>
    <t>BAB051-0000T</t>
  </si>
  <si>
    <t>MIRROR ASSY, OUTER RR VIEW E83 - RH</t>
  </si>
  <si>
    <t>879020W050</t>
  </si>
  <si>
    <t>87902-0W050</t>
  </si>
  <si>
    <t>BAB051-5000T</t>
  </si>
  <si>
    <t>ARM SUB ASSY, OUTER RR VIEW MIRROR, RH</t>
  </si>
  <si>
    <t>879400W050</t>
  </si>
  <si>
    <t>87940-0W050</t>
  </si>
  <si>
    <t>BAB052-0000T</t>
  </si>
  <si>
    <t>MIRROR ASSY, OUTER RR VIEW E83 - LH</t>
  </si>
  <si>
    <t>879050W050</t>
  </si>
  <si>
    <t>87905-0W050</t>
  </si>
  <si>
    <t>BAB052-5000T</t>
  </si>
  <si>
    <t>ARM SUB ASSY, OUTER RR VIEW MIRROR, LH</t>
  </si>
  <si>
    <t>90981-16025</t>
  </si>
  <si>
    <t>ST0961-3680</t>
  </si>
  <si>
    <t>BULB S25(S) L/L E83</t>
  </si>
  <si>
    <t>90981-16014</t>
  </si>
  <si>
    <t>ST0961-3960</t>
  </si>
  <si>
    <t>BULB S25 (S) (24VP21W)</t>
  </si>
  <si>
    <t>TAM</t>
  </si>
  <si>
    <t>0184IDS002</t>
  </si>
  <si>
    <t>01840286AE</t>
  </si>
  <si>
    <t>81210-06052</t>
  </si>
  <si>
    <t>008960-6501T</t>
  </si>
  <si>
    <t>LAMP ASSY, FOG 2G9 - RH</t>
  </si>
  <si>
    <t>81220-06052</t>
  </si>
  <si>
    <t>008960-6502T</t>
  </si>
  <si>
    <t>LAMP ASSY, FOG 2G9 - LH</t>
  </si>
  <si>
    <t>81231-50010</t>
  </si>
  <si>
    <t>17T265-0010T</t>
  </si>
  <si>
    <t>812120K030</t>
  </si>
  <si>
    <t>81212-0K030</t>
  </si>
  <si>
    <t>A17017-0110T</t>
  </si>
  <si>
    <t>815500K080</t>
  </si>
  <si>
    <t>81550-0K080</t>
  </si>
  <si>
    <t>A4C751-0000</t>
  </si>
  <si>
    <t>A4C751-0000T</t>
  </si>
  <si>
    <t>LAMP ASSY, REAR COMBINATION EA9 - RH</t>
  </si>
  <si>
    <t>815550K080</t>
  </si>
  <si>
    <t>81555-0K080</t>
  </si>
  <si>
    <t>A4C751-3000T</t>
  </si>
  <si>
    <t>HARNESS ASSY</t>
  </si>
  <si>
    <t>815510K080</t>
  </si>
  <si>
    <t>81551-0K080</t>
  </si>
  <si>
    <t>A4C751-9000</t>
  </si>
  <si>
    <t>LAMP UNIT, REAR COMBINATION EA9 - RH</t>
  </si>
  <si>
    <t>815600K080</t>
  </si>
  <si>
    <t>81560-0K080</t>
  </si>
  <si>
    <t>A4C752-0000T</t>
  </si>
  <si>
    <t>LAMP ASSY, REAR COMBINATION EA9 - LH</t>
  </si>
  <si>
    <t>815610K080</t>
  </si>
  <si>
    <t>81561-0K080</t>
  </si>
  <si>
    <t>A4C752-9000</t>
  </si>
  <si>
    <t>LAMP UNIT, REAR COMBINATION EA9 - LH</t>
  </si>
  <si>
    <t>81230-02010</t>
  </si>
  <si>
    <t>A7A790-0000T</t>
  </si>
  <si>
    <t>LAMP ASSY, COURTESSY E82</t>
  </si>
  <si>
    <t>815700K030</t>
  </si>
  <si>
    <t>81570-0K030</t>
  </si>
  <si>
    <t>A8D060-0000T</t>
  </si>
  <si>
    <t>HIGH MOUNTING STOP LAMP EA9</t>
  </si>
  <si>
    <t>819770K010</t>
  </si>
  <si>
    <t>81977-0K010</t>
  </si>
  <si>
    <t>A8D060-8000T</t>
  </si>
  <si>
    <t>COVER, CTR STOP LAMP EA9</t>
  </si>
  <si>
    <t>811100K130</t>
  </si>
  <si>
    <t>81110-0K130</t>
  </si>
  <si>
    <t>AAD011-0000T</t>
  </si>
  <si>
    <t>LAMP ASSY, HEAD EA9 - RHD RH</t>
  </si>
  <si>
    <t>811050K130</t>
  </si>
  <si>
    <t>81105-0K130</t>
  </si>
  <si>
    <t>AAD011-2000</t>
  </si>
  <si>
    <t>LAMP UNIT, HEAD EA9 - RHD RH</t>
  </si>
  <si>
    <t>811500K130</t>
  </si>
  <si>
    <t>81150-0K130</t>
  </si>
  <si>
    <t>AAD012-0000</t>
  </si>
  <si>
    <t>AAD012-0000T</t>
  </si>
  <si>
    <t>LAMP ASSY, HEAD EA9 - RHD LH</t>
  </si>
  <si>
    <t>811060K130</t>
  </si>
  <si>
    <t>81106-0K130</t>
  </si>
  <si>
    <t>AAD012-2000</t>
  </si>
  <si>
    <t>LAMP UNIT, HEAD EA9 - RHD LH</t>
  </si>
  <si>
    <t>811100K140</t>
  </si>
  <si>
    <t>81110-0K140</t>
  </si>
  <si>
    <t>AAD021-0000T</t>
  </si>
  <si>
    <t>811050K140</t>
  </si>
  <si>
    <t>81105-0K140</t>
  </si>
  <si>
    <t>AAD021-2000</t>
  </si>
  <si>
    <t>811500K140</t>
  </si>
  <si>
    <t>81150-0K140</t>
  </si>
  <si>
    <t>AAD022-0000T</t>
  </si>
  <si>
    <t>811060K140</t>
  </si>
  <si>
    <t>81106-0K140</t>
  </si>
  <si>
    <t>AAD022-2000</t>
  </si>
  <si>
    <t>LAMP UNIT, HEAD EA9 - LHD LH</t>
  </si>
  <si>
    <t>811100K150</t>
  </si>
  <si>
    <t>81110-0K150</t>
  </si>
  <si>
    <t>AAD031-0000T</t>
  </si>
  <si>
    <t>811050K150</t>
  </si>
  <si>
    <t>81105-0K150</t>
  </si>
  <si>
    <t>AAD031-2000</t>
  </si>
  <si>
    <t>811500K150</t>
  </si>
  <si>
    <t>81150-0K150</t>
  </si>
  <si>
    <t>AAD032-0000T</t>
  </si>
  <si>
    <t>811060K150</t>
  </si>
  <si>
    <t>81106-0K150</t>
  </si>
  <si>
    <t>AAD032-2000</t>
  </si>
  <si>
    <t>LAMP UNIT, HEAD W/ LEVELING EA9 LHD LH</t>
  </si>
  <si>
    <t>811100K300</t>
  </si>
  <si>
    <t>81110-0K300</t>
  </si>
  <si>
    <t>AAH161-0000T</t>
  </si>
  <si>
    <t>LAMP ASSY, HEAD K93 - RHD RH</t>
  </si>
  <si>
    <t>811300K300</t>
  </si>
  <si>
    <t>81130-0K300</t>
  </si>
  <si>
    <t>AAH161-1000</t>
  </si>
  <si>
    <t>LAMP UNIT, HEAD K93 - RHD RH</t>
  </si>
  <si>
    <t>811500K300</t>
  </si>
  <si>
    <t>81150-0K300</t>
  </si>
  <si>
    <t>AAH162-0000T</t>
  </si>
  <si>
    <t>LAMP ASSY, HEAD K93 - RHD LH</t>
  </si>
  <si>
    <t>811700K300</t>
  </si>
  <si>
    <t>81170-0K300</t>
  </si>
  <si>
    <t>AAH162-1000</t>
  </si>
  <si>
    <t>LAMP UNIT, HEAD K93 - RHD LH</t>
  </si>
  <si>
    <t>811100K310</t>
  </si>
  <si>
    <t>81110-0K310</t>
  </si>
  <si>
    <t>AAH171-0000T</t>
  </si>
  <si>
    <t>LAMP ASSY, HEAD K93 - LHD RH</t>
  </si>
  <si>
    <t>811300K310</t>
  </si>
  <si>
    <t>81130-0K310</t>
  </si>
  <si>
    <t>AAH171-1000</t>
  </si>
  <si>
    <t>LAMP UNIT, HEAD K93 - LHD RH</t>
  </si>
  <si>
    <t>811500K310</t>
  </si>
  <si>
    <t>81150-0K310</t>
  </si>
  <si>
    <t>AAH172-0000T</t>
  </si>
  <si>
    <t>LAMP ASSY, HEAD K93 - LHD LH</t>
  </si>
  <si>
    <t>811700K310</t>
  </si>
  <si>
    <t>81170-0K310</t>
  </si>
  <si>
    <t>AAH172-1000</t>
  </si>
  <si>
    <t>LAMP UNIT, HEAD K93 - LHD LH</t>
  </si>
  <si>
    <t>811100K320</t>
  </si>
  <si>
    <t>81110-0K320</t>
  </si>
  <si>
    <t>AAH181-0000T</t>
  </si>
  <si>
    <t>811300K320</t>
  </si>
  <si>
    <t>81130-0K320</t>
  </si>
  <si>
    <t>AAH181-1000</t>
  </si>
  <si>
    <t>811500K320</t>
  </si>
  <si>
    <t>81150-0K320</t>
  </si>
  <si>
    <t>AAH182-0000T</t>
  </si>
  <si>
    <t>811700K320</t>
  </si>
  <si>
    <t>81170-0K320</t>
  </si>
  <si>
    <t>AAH182-1000</t>
  </si>
  <si>
    <t>81110-0K520</t>
  </si>
  <si>
    <t>AAL031-0000</t>
  </si>
  <si>
    <t>AAL031-0000T</t>
  </si>
  <si>
    <t>LAMP ASSY, HEAD 2G9 - RHD RH</t>
  </si>
  <si>
    <t>811920K011</t>
  </si>
  <si>
    <t>81192-0K011</t>
  </si>
  <si>
    <t>AAL031-0061T</t>
  </si>
  <si>
    <t>811300K520</t>
  </si>
  <si>
    <t>81130-0K520</t>
  </si>
  <si>
    <t>AAL031-1000</t>
  </si>
  <si>
    <t>UNIT ASSY, HEAD LAMP 326A - RHD RH</t>
  </si>
  <si>
    <t>81150-0K520</t>
  </si>
  <si>
    <t>AAL032-0000</t>
  </si>
  <si>
    <t>AAL032-0000T</t>
  </si>
  <si>
    <t>LAMP ASSY, HEAD 2G9 - RHD LH</t>
  </si>
  <si>
    <t>811700K520</t>
  </si>
  <si>
    <t>81170-0K520</t>
  </si>
  <si>
    <t>AAL032-1000</t>
  </si>
  <si>
    <t>UNIT ASSY, HEAD LAMP 326A - RHD LH</t>
  </si>
  <si>
    <t>811100K530</t>
  </si>
  <si>
    <t>81110-0K530</t>
  </si>
  <si>
    <t>AAL041-0000</t>
  </si>
  <si>
    <t>AAL041-0000T</t>
  </si>
  <si>
    <t>LAMP ASSY, HEAD 2G9 - LHD RH</t>
  </si>
  <si>
    <t>811300K530</t>
  </si>
  <si>
    <t>81130-0K530</t>
  </si>
  <si>
    <t>AAL041-1000</t>
  </si>
  <si>
    <t>UNIT ASSY, HEAD LAMP 2G9 - LHD RH</t>
  </si>
  <si>
    <t>811500K530</t>
  </si>
  <si>
    <t>81150-0K530</t>
  </si>
  <si>
    <t>AAL042-0000T</t>
  </si>
  <si>
    <t>811700K530</t>
  </si>
  <si>
    <t>81170-0K530</t>
  </si>
  <si>
    <t>AAL042-1000</t>
  </si>
  <si>
    <t>UNIT ASSY, HEAD LAMP 2G9 - LHD LH</t>
  </si>
  <si>
    <t>811100K541</t>
  </si>
  <si>
    <t>81110-0K541</t>
  </si>
  <si>
    <t>AAL051-0000T</t>
  </si>
  <si>
    <t>811300K541</t>
  </si>
  <si>
    <t>81130-0K541</t>
  </si>
  <si>
    <t>AAL051-1000T</t>
  </si>
  <si>
    <t>811500K541</t>
  </si>
  <si>
    <t>81150-0K541</t>
  </si>
  <si>
    <t>AAL052-0000T</t>
  </si>
  <si>
    <t>811700K541</t>
  </si>
  <si>
    <t>81170-0K541</t>
  </si>
  <si>
    <t>AAL052-1000T</t>
  </si>
  <si>
    <t>811100K561</t>
  </si>
  <si>
    <t>81110-0K561</t>
  </si>
  <si>
    <t>AAL061-0000T</t>
  </si>
  <si>
    <t>811300K561</t>
  </si>
  <si>
    <t>81130-0K561</t>
  </si>
  <si>
    <t>AAL061-1000-1</t>
  </si>
  <si>
    <t>AAL061-1000T</t>
  </si>
  <si>
    <t>UNIT ASSY,HEAD LAMP LEVELING 326A-RHD RH</t>
  </si>
  <si>
    <t>811500K561</t>
  </si>
  <si>
    <t>81150-0K561</t>
  </si>
  <si>
    <t>AAL062-0000T</t>
  </si>
  <si>
    <t>811700K561</t>
  </si>
  <si>
    <t>81170-0K561</t>
  </si>
  <si>
    <t>AAL062-1000-1</t>
  </si>
  <si>
    <t>AAL062-1000T</t>
  </si>
  <si>
    <t>UNIT ASSY,HEAD LAMP LEVELING 326A-RHD LH</t>
  </si>
  <si>
    <t>811100K340</t>
  </si>
  <si>
    <t>81110-0K340</t>
  </si>
  <si>
    <t>AAN161-0000</t>
  </si>
  <si>
    <t>AAN161-0000T</t>
  </si>
  <si>
    <t>LAMP ASSY, HEAD 2N0 (Lo) LHD-RH LEVELING</t>
  </si>
  <si>
    <t>811300K340</t>
  </si>
  <si>
    <t>81130-0K340</t>
  </si>
  <si>
    <t>AAN161-1000</t>
  </si>
  <si>
    <t>811500K340</t>
  </si>
  <si>
    <t>81150-0K340</t>
  </si>
  <si>
    <t>AAN162-0000T</t>
  </si>
  <si>
    <t>811700K340</t>
  </si>
  <si>
    <t>81170-0K340</t>
  </si>
  <si>
    <t>AAN162-1000</t>
  </si>
  <si>
    <t>LAMP UNIT, HEAD, LH</t>
  </si>
  <si>
    <t>811100KB10</t>
  </si>
  <si>
    <t>81110-0KB10</t>
  </si>
  <si>
    <t>AAN171-0000</t>
  </si>
  <si>
    <t>AAN171-0000T</t>
  </si>
  <si>
    <t>LAMP ASSY, HEAD 2N0 (Lo) LHD-RH</t>
  </si>
  <si>
    <t>811300KB10</t>
  </si>
  <si>
    <t>81130-0KB10</t>
  </si>
  <si>
    <t>AAN171-1000</t>
  </si>
  <si>
    <t>811500KB10</t>
  </si>
  <si>
    <t>81150-0KB10</t>
  </si>
  <si>
    <t>AAN172-0000</t>
  </si>
  <si>
    <t>AAN172-0000T</t>
  </si>
  <si>
    <t>LAMP ASSY, HEAD 2N0 (Lo) LHD-LH</t>
  </si>
  <si>
    <t>811700KB10</t>
  </si>
  <si>
    <t>81170-0KB10</t>
  </si>
  <si>
    <t>AAN172-1000</t>
  </si>
  <si>
    <t>811100K570</t>
  </si>
  <si>
    <t>81110-0K570</t>
  </si>
  <si>
    <t>AAN181-0000T</t>
  </si>
  <si>
    <t>LAMP ASSY, HEAD 2N0 (Hi) LHD-RH</t>
  </si>
  <si>
    <t>811100K571</t>
  </si>
  <si>
    <t>81110-0K571</t>
  </si>
  <si>
    <t>AAN181-0001T</t>
  </si>
  <si>
    <t>LAMP ASSY, HEAD 2N0 (Hi) LHD-RH_New</t>
  </si>
  <si>
    <t>811300K570</t>
  </si>
  <si>
    <t>81130-0K570</t>
  </si>
  <si>
    <t>AAN181-1000</t>
  </si>
  <si>
    <t>UNIT ASSY, HEADLAMP, RH</t>
  </si>
  <si>
    <t>811300K571</t>
  </si>
  <si>
    <t>81130-0K571</t>
  </si>
  <si>
    <t>AAN181-1001</t>
  </si>
  <si>
    <t>LAMP UNIT, HEAD 2N0 (Hi) LHD-RH_New</t>
  </si>
  <si>
    <t>811500K570</t>
  </si>
  <si>
    <t>81150-0K570</t>
  </si>
  <si>
    <t>AAN182-0000T</t>
  </si>
  <si>
    <t>LAMP ASSY, HEAD 2N0 (Hi) LHD-LH</t>
  </si>
  <si>
    <t>811500K571</t>
  </si>
  <si>
    <t>81150-0K571</t>
  </si>
  <si>
    <t>AAN182-0001</t>
  </si>
  <si>
    <t>AAN182-0001T</t>
  </si>
  <si>
    <t>LAMP ASSY, HEAD 2N0 (Hi) LHD-LH_New</t>
  </si>
  <si>
    <t>811700K570</t>
  </si>
  <si>
    <t>81170-0K570</t>
  </si>
  <si>
    <t>AAN182-1000</t>
  </si>
  <si>
    <t>UNIT ASSY, HEADLAMP, LH</t>
  </si>
  <si>
    <t>811700K571</t>
  </si>
  <si>
    <t>81170-0K571</t>
  </si>
  <si>
    <t>AAN182-1001</t>
  </si>
  <si>
    <t>LAMP UNIT, HEAD 2N0 (Hi) LHD-LH_New</t>
  </si>
  <si>
    <t>811100K590</t>
  </si>
  <si>
    <t>81110-0K590</t>
  </si>
  <si>
    <t>AAN191-0000T</t>
  </si>
  <si>
    <t>LAMP ASSY, HEAD 2N0 (Hi) RHD-RH</t>
  </si>
  <si>
    <t>811100K591</t>
  </si>
  <si>
    <t>81110-0K591</t>
  </si>
  <si>
    <t>AAN191-0001T</t>
  </si>
  <si>
    <t>LAMP ASSY, HEAD 2N0 (Hi) RHD-RH_New</t>
  </si>
  <si>
    <t>811300K590</t>
  </si>
  <si>
    <t>81130-0K590</t>
  </si>
  <si>
    <t>AAN191-1000</t>
  </si>
  <si>
    <t>811300K591</t>
  </si>
  <si>
    <t>81130-0K591</t>
  </si>
  <si>
    <t>AAN191-1001</t>
  </si>
  <si>
    <t>LAMP UNIT, HEAD 2N0 (Hi) RHD-RH_New</t>
  </si>
  <si>
    <t>811500K590</t>
  </si>
  <si>
    <t>81150-0K590</t>
  </si>
  <si>
    <t>AAN192-0000</t>
  </si>
  <si>
    <t>AAN192-0000T</t>
  </si>
  <si>
    <t>LAMP ASSY, HEAD 2N0 (Hi) RHD-LH</t>
  </si>
  <si>
    <t>811500K591</t>
  </si>
  <si>
    <t>81150-0K591</t>
  </si>
  <si>
    <t>AAN192-0001</t>
  </si>
  <si>
    <t>AAN192-0001T</t>
  </si>
  <si>
    <t>LAMP ASSY, HEAD 2N0 (Hi) RHD-LH_New</t>
  </si>
  <si>
    <t>811700K590</t>
  </si>
  <si>
    <t>81170-0K590</t>
  </si>
  <si>
    <t>AAN192-1000</t>
  </si>
  <si>
    <t>811700K591</t>
  </si>
  <si>
    <t>81170-0K591</t>
  </si>
  <si>
    <t>AAN192-1001</t>
  </si>
  <si>
    <t>LAMP UNIT, HEAD 2N0 (Hi) RHD-LH_New</t>
  </si>
  <si>
    <t>811100K580</t>
  </si>
  <si>
    <t>81110-0K580</t>
  </si>
  <si>
    <t>AAP011-0000</t>
  </si>
  <si>
    <t>AAP011-0000T</t>
  </si>
  <si>
    <t>LAMP ASSY, HEAD 2N0 (Lo) RHD-RH</t>
  </si>
  <si>
    <t>811300K580</t>
  </si>
  <si>
    <t>81130-0K580</t>
  </si>
  <si>
    <t>AAP011-1000</t>
  </si>
  <si>
    <t>811500K580</t>
  </si>
  <si>
    <t>81150-0K580</t>
  </si>
  <si>
    <t>AAP012-0000</t>
  </si>
  <si>
    <t>AAP012-0000T</t>
  </si>
  <si>
    <t>LAMP ASSY, HEAD 2N0 (Lo) RHD-LH</t>
  </si>
  <si>
    <t>811700K580</t>
  </si>
  <si>
    <t>81170-0K580</t>
  </si>
  <si>
    <t>AAP012-1000</t>
  </si>
  <si>
    <t>811100K610</t>
  </si>
  <si>
    <t>81110-0K610</t>
  </si>
  <si>
    <t>AAP021-0000</t>
  </si>
  <si>
    <t>AAP021-0000T</t>
  </si>
  <si>
    <t>LAMP ASSY, HEAD 2N0 (Lo) RHD-RH LEVELING</t>
  </si>
  <si>
    <t>811300K610</t>
  </si>
  <si>
    <t>81130-0K610</t>
  </si>
  <si>
    <t>AAP021-1000</t>
  </si>
  <si>
    <t>811500K610</t>
  </si>
  <si>
    <t>81150-0K610</t>
  </si>
  <si>
    <t>AAP022-0000T</t>
  </si>
  <si>
    <t>811700K610</t>
  </si>
  <si>
    <t>81170-0K610</t>
  </si>
  <si>
    <t>AAP022-1000</t>
  </si>
  <si>
    <t>811100KC30</t>
  </si>
  <si>
    <t>81110-0KC30</t>
  </si>
  <si>
    <t>AAP061-0000</t>
  </si>
  <si>
    <t>AAP061-0000T</t>
  </si>
  <si>
    <t>LAMP ASSY, HEAD 2N0 (Hi) RHD-RH w/ DTR/L</t>
  </si>
  <si>
    <t>811100KC31</t>
  </si>
  <si>
    <t>81110-0KC31</t>
  </si>
  <si>
    <t>AAP061-0001T</t>
  </si>
  <si>
    <t>811300KC30</t>
  </si>
  <si>
    <t>81130-0KC30</t>
  </si>
  <si>
    <t>AAP061-1000</t>
  </si>
  <si>
    <t>811300KC31</t>
  </si>
  <si>
    <t>81130-0KC31</t>
  </si>
  <si>
    <t>AAP061-1001</t>
  </si>
  <si>
    <t>811500KC30</t>
  </si>
  <si>
    <t>81150-0KC30</t>
  </si>
  <si>
    <t>AAP062-0000T</t>
  </si>
  <si>
    <t>811500KC31</t>
  </si>
  <si>
    <t>81150-0KC31</t>
  </si>
  <si>
    <t>AAP062-0001T</t>
  </si>
  <si>
    <t>811700KC30</t>
  </si>
  <si>
    <t>81170-0KC30</t>
  </si>
  <si>
    <t>AAP062-1000</t>
  </si>
  <si>
    <t>811700KC31</t>
  </si>
  <si>
    <t>81170-0KC31</t>
  </si>
  <si>
    <t>AAP062-1001</t>
  </si>
  <si>
    <t>LAMP UNIT, HEAD 2N0 (Hi) RHD-LH W/ DTRL_New</t>
  </si>
  <si>
    <t>811100KD90</t>
  </si>
  <si>
    <t>81110-0KD90</t>
  </si>
  <si>
    <t>AAQ071-0000T</t>
  </si>
  <si>
    <t>811300KD90</t>
  </si>
  <si>
    <t>81130-0KD90</t>
  </si>
  <si>
    <t>AAQ071-1000</t>
  </si>
  <si>
    <t>811500KD90</t>
  </si>
  <si>
    <t>81150-0KD90</t>
  </si>
  <si>
    <t>AAQ072-0000T</t>
  </si>
  <si>
    <t>811700KD90</t>
  </si>
  <si>
    <t>81170-0KD90</t>
  </si>
  <si>
    <t>AAQ072-1000</t>
  </si>
  <si>
    <t>811100KF00</t>
  </si>
  <si>
    <t>81110-0KF00</t>
  </si>
  <si>
    <t>AAR261-0000</t>
  </si>
  <si>
    <t>AAR261-0000T</t>
  </si>
  <si>
    <t>LAMP ASSY, HEAD 2N0 (Lo) LEVELING LHD-RH</t>
  </si>
  <si>
    <t>811300KF00</t>
  </si>
  <si>
    <t>81130-0KF00</t>
  </si>
  <si>
    <t>AAR261-1000</t>
  </si>
  <si>
    <t>811500KF00</t>
  </si>
  <si>
    <t>81150-0KF00</t>
  </si>
  <si>
    <t>AAR262-0000T</t>
  </si>
  <si>
    <t>811700KF00</t>
  </si>
  <si>
    <t>81170-0KF00</t>
  </si>
  <si>
    <t>AAR262-1000</t>
  </si>
  <si>
    <t>811100KF20</t>
  </si>
  <si>
    <t>81110-0KF20</t>
  </si>
  <si>
    <t>AAR301-0000T</t>
  </si>
  <si>
    <t>811100KF21</t>
  </si>
  <si>
    <t>81110-0KF21</t>
  </si>
  <si>
    <t>AAR301-0001T</t>
  </si>
  <si>
    <t>811300KF20</t>
  </si>
  <si>
    <t>81130-0KF20</t>
  </si>
  <si>
    <t>AAR301-1000</t>
  </si>
  <si>
    <t>811300KF21</t>
  </si>
  <si>
    <t>81130-0KF21</t>
  </si>
  <si>
    <t>AAR301-1001</t>
  </si>
  <si>
    <t>811500KF30</t>
  </si>
  <si>
    <t>81150-0KF30</t>
  </si>
  <si>
    <t>AAR302-0000T</t>
  </si>
  <si>
    <t>811500KF31</t>
  </si>
  <si>
    <t>81150-0KF31</t>
  </si>
  <si>
    <t>AAR302-0001T</t>
  </si>
  <si>
    <t>811700KF30</t>
  </si>
  <si>
    <t>81170-0KF30</t>
  </si>
  <si>
    <t>AAR302-1000</t>
  </si>
  <si>
    <t>811700KF31</t>
  </si>
  <si>
    <t>81170-0KF31</t>
  </si>
  <si>
    <t>AAR302-1001</t>
  </si>
  <si>
    <t>LAMP UNIT, HEAD 2N0 (Hi) RHD-LH (MLM)_New</t>
  </si>
  <si>
    <t>811100KG91</t>
  </si>
  <si>
    <t>81110-0KG91</t>
  </si>
  <si>
    <t>AAS111-0001T</t>
  </si>
  <si>
    <t>811300KG91</t>
  </si>
  <si>
    <t>81130-0KG91</t>
  </si>
  <si>
    <t>AAS111-1001</t>
  </si>
  <si>
    <t>811500KG91</t>
  </si>
  <si>
    <t>81150-0KG91</t>
  </si>
  <si>
    <t>AAS112-0001T</t>
  </si>
  <si>
    <t>811700KG91</t>
  </si>
  <si>
    <t>81170-0KG91</t>
  </si>
  <si>
    <t>AAS112-1001</t>
  </si>
  <si>
    <t>811100KG50</t>
  </si>
  <si>
    <t>81110-0KG50</t>
  </si>
  <si>
    <t>AAS121-0000T</t>
  </si>
  <si>
    <t>811300KG50</t>
  </si>
  <si>
    <t>81130-0KG50</t>
  </si>
  <si>
    <t>AAS121-1000</t>
  </si>
  <si>
    <t>811500KG50</t>
  </si>
  <si>
    <t>81150-0KG50</t>
  </si>
  <si>
    <t>AAS122-0000</t>
  </si>
  <si>
    <t>AAS122-0000T</t>
  </si>
  <si>
    <t>LAMP ASSY, HEAD 2N0 (Lo) LHD-LH LEVELING (MLM)</t>
  </si>
  <si>
    <t>811700KG50</t>
  </si>
  <si>
    <t>81170-0KG50</t>
  </si>
  <si>
    <t>AAS122-1000</t>
  </si>
  <si>
    <t>811100KG70</t>
  </si>
  <si>
    <t>81110-0KG70</t>
  </si>
  <si>
    <t>AAS131-0000T</t>
  </si>
  <si>
    <t>811300KG70</t>
  </si>
  <si>
    <t>81130-0KG70</t>
  </si>
  <si>
    <t>AAS131-1000</t>
  </si>
  <si>
    <t>811500KG70</t>
  </si>
  <si>
    <t>81150-0KG70</t>
  </si>
  <si>
    <t>AAS132-0000T</t>
  </si>
  <si>
    <t>811700KG70</t>
  </si>
  <si>
    <t>81170-0KG70</t>
  </si>
  <si>
    <t>AAS132-1000</t>
  </si>
  <si>
    <t>811100KG61</t>
  </si>
  <si>
    <t>81110-0KG61</t>
  </si>
  <si>
    <t>AAS141-0001</t>
  </si>
  <si>
    <t>AAS141-0001T</t>
  </si>
  <si>
    <t>LAMP ASSY, HEAD 2N0 (Hi) RHD-RH W/DTR (MLM)_New</t>
  </si>
  <si>
    <t>811300KG61</t>
  </si>
  <si>
    <t>81130-0KG61</t>
  </si>
  <si>
    <t>AAS141-1001</t>
  </si>
  <si>
    <t>811500KG61</t>
  </si>
  <si>
    <t>81150-0KG61</t>
  </si>
  <si>
    <t>AAS142-0001T</t>
  </si>
  <si>
    <t>811700KG61</t>
  </si>
  <si>
    <t>81170-0KG61</t>
  </si>
  <si>
    <t>AAS142-1001</t>
  </si>
  <si>
    <t>814810K040</t>
  </si>
  <si>
    <t>81481-0K040</t>
  </si>
  <si>
    <t>ABD011-2000T</t>
  </si>
  <si>
    <t>COVER, FOG LAMP EA9 - RH</t>
  </si>
  <si>
    <t>812100K031</t>
  </si>
  <si>
    <t>81210-0K031</t>
  </si>
  <si>
    <t>ABE051-0000T</t>
  </si>
  <si>
    <t>LAMP ASSY, FOG W/ BRACKET EA9 - RH</t>
  </si>
  <si>
    <t>812110K031</t>
  </si>
  <si>
    <t>81211-0K031</t>
  </si>
  <si>
    <t>ABE051-1000</t>
  </si>
  <si>
    <t>LAMP UNIT, FOG EA9 - RH</t>
  </si>
  <si>
    <t>812200K031</t>
  </si>
  <si>
    <t>81220-0K031</t>
  </si>
  <si>
    <t>ABE052-0000T</t>
  </si>
  <si>
    <t>LAMP ASSY, FOG W/ BRACKET EA9 - LH</t>
  </si>
  <si>
    <t>812210K031</t>
  </si>
  <si>
    <t>81221-0K031</t>
  </si>
  <si>
    <t>ABE052-1000</t>
  </si>
  <si>
    <t>LAMP UNIT, FOG EA9 - LH</t>
  </si>
  <si>
    <t>812100K090</t>
  </si>
  <si>
    <t>81210-0K090</t>
  </si>
  <si>
    <t>ABH011-0000</t>
  </si>
  <si>
    <t>ABH011-0000T</t>
  </si>
  <si>
    <t>LAMP ASSY, FOG W/ BRACKET K93 - RH</t>
  </si>
  <si>
    <t>812110K090</t>
  </si>
  <si>
    <t>81211-0K090</t>
  </si>
  <si>
    <t>ABH011-1000</t>
  </si>
  <si>
    <t>LAMP UNIT, FOG W/ BRACKET K93 - RH</t>
  </si>
  <si>
    <t>812200K090</t>
  </si>
  <si>
    <t>81220-0K090</t>
  </si>
  <si>
    <t>ABH012-0000T</t>
  </si>
  <si>
    <t>LAMP ASSY, FOG W/ BRACKET K93 - LH</t>
  </si>
  <si>
    <t>812210K090</t>
  </si>
  <si>
    <t>81221-0K090</t>
  </si>
  <si>
    <t>ABH012-1000</t>
  </si>
  <si>
    <t>LAMP UNIT, FOG W/ BRACKET K93 - LH</t>
  </si>
  <si>
    <t>81550-0K120</t>
  </si>
  <si>
    <t>ADH031-0000</t>
  </si>
  <si>
    <t>ADH031-0000T</t>
  </si>
  <si>
    <t>LAMP ASSY, REAR COMBINATION K93 - RH</t>
  </si>
  <si>
    <t>815540K120</t>
  </si>
  <si>
    <t>81554-0K120</t>
  </si>
  <si>
    <t>ADH031-0031T</t>
  </si>
  <si>
    <t>815550K120</t>
  </si>
  <si>
    <t>81555-0K120</t>
  </si>
  <si>
    <t>ADH031-2001T</t>
  </si>
  <si>
    <t>HARNESS ASSY RH (NEW)</t>
  </si>
  <si>
    <t>815510K120</t>
  </si>
  <si>
    <t>81551-0K120</t>
  </si>
  <si>
    <t>ADH031-9000</t>
  </si>
  <si>
    <t>LAMP UNIT, REAR COMBINATION K93 - RH</t>
  </si>
  <si>
    <t>815600K120</t>
  </si>
  <si>
    <t>81560-0K120</t>
  </si>
  <si>
    <t>ADH032-0000</t>
  </si>
  <si>
    <t>ADH032-0000T</t>
  </si>
  <si>
    <t>LAMP ASSY, REAR COMBINATION K93 - LH</t>
  </si>
  <si>
    <t>815650K120</t>
  </si>
  <si>
    <t>81565-0K120</t>
  </si>
  <si>
    <t>ADH032-2000T</t>
  </si>
  <si>
    <t>HARNESS ASSY LH (NEW)</t>
  </si>
  <si>
    <t>815610K120</t>
  </si>
  <si>
    <t>81561-0K120</t>
  </si>
  <si>
    <t>ADH032-9000</t>
  </si>
  <si>
    <t>LAMP UNIT, REAR COMBINATION K93 - LH</t>
  </si>
  <si>
    <t>815500K210</t>
  </si>
  <si>
    <t>81550-0K210</t>
  </si>
  <si>
    <t>ADK041-0000</t>
  </si>
  <si>
    <t>ADK041-0000T</t>
  </si>
  <si>
    <t>LAMP ASSY, REAR COMBINATION 2G9 - RH</t>
  </si>
  <si>
    <t>815540K210</t>
  </si>
  <si>
    <t>81554-0K210</t>
  </si>
  <si>
    <t>ADK041-0020T</t>
  </si>
  <si>
    <t>PACKING RH 2G9</t>
  </si>
  <si>
    <t>815550K210</t>
  </si>
  <si>
    <t>81555-0K210</t>
  </si>
  <si>
    <t>ADK041-3000T</t>
  </si>
  <si>
    <t>HARNESS ASSY (NEW SPRING)</t>
  </si>
  <si>
    <t>815510K210</t>
  </si>
  <si>
    <t>81551-0K210</t>
  </si>
  <si>
    <t>ADK041-9000</t>
  </si>
  <si>
    <t>UNIT ASSY, REAR COMBINATION 326A - RH</t>
  </si>
  <si>
    <t>81560-0K210</t>
  </si>
  <si>
    <t>ADK042-0000T</t>
  </si>
  <si>
    <t>LAMP ASSY, REAR COMBINATION 2G9 - LH</t>
  </si>
  <si>
    <t>815640K210</t>
  </si>
  <si>
    <t>81564-0K210</t>
  </si>
  <si>
    <t>ADK042-0020T</t>
  </si>
  <si>
    <t>PACKING LH 2G9</t>
  </si>
  <si>
    <t>815610K210</t>
  </si>
  <si>
    <t>81561-0K210</t>
  </si>
  <si>
    <t>ADK042-9000</t>
  </si>
  <si>
    <t>UNIT ASSY, REAR COMBINATION 326A - LH</t>
  </si>
  <si>
    <t>815500D400</t>
  </si>
  <si>
    <t>81550-0D400</t>
  </si>
  <si>
    <t>ADM111-0000</t>
  </si>
  <si>
    <t>ADM111-0000T</t>
  </si>
  <si>
    <t>LAMP ASSY, REAR COMBINATION 2N8 - RH</t>
  </si>
  <si>
    <t>815520D400</t>
  </si>
  <si>
    <t>81552-0D400</t>
  </si>
  <si>
    <t>ADM111-0010T</t>
  </si>
  <si>
    <t>815550D400</t>
  </si>
  <si>
    <t>81555-0D400</t>
  </si>
  <si>
    <t>ADM111-3000T</t>
  </si>
  <si>
    <t>HARNESS ASSY RH 2N8</t>
  </si>
  <si>
    <t>815510D400</t>
  </si>
  <si>
    <t>81551-0D400</t>
  </si>
  <si>
    <t>ADM111-9000</t>
  </si>
  <si>
    <t>815600D400</t>
  </si>
  <si>
    <t>81560-0D400</t>
  </si>
  <si>
    <t>ADM112-0000T</t>
  </si>
  <si>
    <t>LAMP ASSY, REAR COMBINATION 2N8 - LH</t>
  </si>
  <si>
    <t>815620D400</t>
  </si>
  <si>
    <t>81562-0D400</t>
  </si>
  <si>
    <t>ADM112-0010T</t>
  </si>
  <si>
    <t>815610D400</t>
  </si>
  <si>
    <t>81561-0D400</t>
  </si>
  <si>
    <t>ADM112-9000</t>
  </si>
  <si>
    <t>815500D570</t>
  </si>
  <si>
    <t>81550-0D570</t>
  </si>
  <si>
    <t>ADN151-0000T</t>
  </si>
  <si>
    <t>LAMP ASSY, REAR COMBINATION 2R3 - RH</t>
  </si>
  <si>
    <t>815550D570</t>
  </si>
  <si>
    <t>81555-0D570</t>
  </si>
  <si>
    <t>ADN151-3000T</t>
  </si>
  <si>
    <t>HARNESS ASSY 2R3</t>
  </si>
  <si>
    <t>815510D570</t>
  </si>
  <si>
    <t>81551-0D570</t>
  </si>
  <si>
    <t>ADN151-9000</t>
  </si>
  <si>
    <t>LAMP UNIT, REAR COMBINATION 2R3 - RH</t>
  </si>
  <si>
    <t>815600D570</t>
  </si>
  <si>
    <t>81560-0D570</t>
  </si>
  <si>
    <t>ADN152-0000T</t>
  </si>
  <si>
    <t>LAMP ASSY, REAR COMBINATION 2R3 - LH</t>
  </si>
  <si>
    <t>815610D570</t>
  </si>
  <si>
    <t>81561-0D570</t>
  </si>
  <si>
    <t>ADN152-9000</t>
  </si>
  <si>
    <t>LAMP UNIT, REAR COMBINATION 2R3 - LH</t>
  </si>
  <si>
    <t>815500K240</t>
  </si>
  <si>
    <t>81550-0K240</t>
  </si>
  <si>
    <t>ADN171-0000</t>
  </si>
  <si>
    <t>ADN171-0000T</t>
  </si>
  <si>
    <t>LAMP ASSY, REAR COMBINATION (T) 2N0- RH</t>
  </si>
  <si>
    <t>525620K070</t>
  </si>
  <si>
    <t>52562-0K070</t>
  </si>
  <si>
    <t>ADN171-0030-N</t>
  </si>
  <si>
    <t>ADN171-0030T</t>
  </si>
  <si>
    <t>RETAINER, RR BUMPER, UPR RH</t>
  </si>
  <si>
    <t>815550K240</t>
  </si>
  <si>
    <t>81555-0K240</t>
  </si>
  <si>
    <t>ADN171-3000T</t>
  </si>
  <si>
    <t>CORD, RR COMBINATION LAMP, RH</t>
  </si>
  <si>
    <t>81551-0K240</t>
  </si>
  <si>
    <t>ADN171-9000</t>
  </si>
  <si>
    <t>LAMP UNIT, REAR COMBINATION, RH</t>
  </si>
  <si>
    <t>815600K240</t>
  </si>
  <si>
    <t>81560-0K240</t>
  </si>
  <si>
    <t>ADN172-0000</t>
  </si>
  <si>
    <t>ADN172-0000T</t>
  </si>
  <si>
    <t>LAMP ASSY, REAR COMBINATION (T) 2N0- LH</t>
  </si>
  <si>
    <t>525630K010</t>
  </si>
  <si>
    <t>52563-0K010</t>
  </si>
  <si>
    <t>ADN172-0030-N</t>
  </si>
  <si>
    <t>ADN172-0030T</t>
  </si>
  <si>
    <t>RETAINER, RR BUMPER, UPR LH</t>
  </si>
  <si>
    <t>81561-0K240</t>
  </si>
  <si>
    <t>ADN172-9000</t>
  </si>
  <si>
    <t>LAMP UNIT, REAR COMBINATION, LH</t>
  </si>
  <si>
    <t>81580-0K050</t>
  </si>
  <si>
    <t>ADN181-0000T</t>
  </si>
  <si>
    <t>LAMP ASSY, RR, RH</t>
  </si>
  <si>
    <t>815840K050</t>
  </si>
  <si>
    <t>81584-0K050</t>
  </si>
  <si>
    <t>ADN181-0050E</t>
  </si>
  <si>
    <t>815810K050</t>
  </si>
  <si>
    <t>81581-0K050</t>
  </si>
  <si>
    <t>ADN181-9000</t>
  </si>
  <si>
    <t>LAMP UNIT, RR, RH</t>
  </si>
  <si>
    <t>815900K050</t>
  </si>
  <si>
    <t>81590-0K050</t>
  </si>
  <si>
    <t>ADN182-0000</t>
  </si>
  <si>
    <t>ADN182-0000T</t>
  </si>
  <si>
    <t>LAMP ASSY, RR, LH</t>
  </si>
  <si>
    <t>815940K050</t>
  </si>
  <si>
    <t>81594-0K050</t>
  </si>
  <si>
    <t>ADN182-0050-EX</t>
  </si>
  <si>
    <t>ADN182-0050E</t>
  </si>
  <si>
    <t>PACKING 2N0, LH</t>
  </si>
  <si>
    <t>815910K050</t>
  </si>
  <si>
    <t>81591-0K050</t>
  </si>
  <si>
    <t>ADN182-9000</t>
  </si>
  <si>
    <t>LAMP UNIT, RR, LH</t>
  </si>
  <si>
    <t>815800K120</t>
  </si>
  <si>
    <t>81580-0K120</t>
  </si>
  <si>
    <t>ADP101-0000T</t>
  </si>
  <si>
    <t>815850K120</t>
  </si>
  <si>
    <t>81585-0K120</t>
  </si>
  <si>
    <t>ADP101-3000T</t>
  </si>
  <si>
    <t>815810K120</t>
  </si>
  <si>
    <t>81581-0K120</t>
  </si>
  <si>
    <t>ADP101-9000</t>
  </si>
  <si>
    <t>815900K130</t>
  </si>
  <si>
    <t>81590-0K130</t>
  </si>
  <si>
    <t>ADP102-0000</t>
  </si>
  <si>
    <t>ADP102-0000T</t>
  </si>
  <si>
    <t>LAMP ASSY, REAR COMBINATION-D-RF-2N0 LH</t>
  </si>
  <si>
    <t>81591-0K130</t>
  </si>
  <si>
    <t>ADP102-9000</t>
  </si>
  <si>
    <t>815500D880</t>
  </si>
  <si>
    <t>81550-0D880</t>
  </si>
  <si>
    <t>ADR131-0000T</t>
  </si>
  <si>
    <t>LAMP ASSY, RR COMBINATION, RH</t>
  </si>
  <si>
    <t>815550D880</t>
  </si>
  <si>
    <t>81555-0D880</t>
  </si>
  <si>
    <t>ADR131-3000T</t>
  </si>
  <si>
    <t>815510D880</t>
  </si>
  <si>
    <t>81551-0D880</t>
  </si>
  <si>
    <t>ADR131-9000</t>
  </si>
  <si>
    <t>815600D880</t>
  </si>
  <si>
    <t>81560-0D880</t>
  </si>
  <si>
    <t>ADR132-0000T</t>
  </si>
  <si>
    <t>LAMP ASSY, RR COMBINATION, LH</t>
  </si>
  <si>
    <t>815610D880</t>
  </si>
  <si>
    <t>81561-0D880</t>
  </si>
  <si>
    <t>ADR132-9000</t>
  </si>
  <si>
    <t>815500D890</t>
  </si>
  <si>
    <t>81550-0D890</t>
  </si>
  <si>
    <t>ADR141-0000T</t>
  </si>
  <si>
    <t>815550D890</t>
  </si>
  <si>
    <t>81555-0D890</t>
  </si>
  <si>
    <t>ADR141-4000T</t>
  </si>
  <si>
    <t>815510D890</t>
  </si>
  <si>
    <t>81551-0D890</t>
  </si>
  <si>
    <t>ADR141-9000</t>
  </si>
  <si>
    <t>815600D890</t>
  </si>
  <si>
    <t>81560-0D890</t>
  </si>
  <si>
    <t>ADR142-0000T</t>
  </si>
  <si>
    <t>815610D890</t>
  </si>
  <si>
    <t>81561-0D890</t>
  </si>
  <si>
    <t>ADR142-9000</t>
  </si>
  <si>
    <t>815800D430</t>
  </si>
  <si>
    <t>81580-0D430</t>
  </si>
  <si>
    <t>ADR151-0000T</t>
  </si>
  <si>
    <t>815850D430</t>
  </si>
  <si>
    <t>81585-0D430</t>
  </si>
  <si>
    <t>ADR151-3000T</t>
  </si>
  <si>
    <t>815810D430</t>
  </si>
  <si>
    <t>81581-0D430</t>
  </si>
  <si>
    <t>ADR151-9000</t>
  </si>
  <si>
    <t>LENS &amp; BODY, RR LAMP, RH</t>
  </si>
  <si>
    <t>815900D430</t>
  </si>
  <si>
    <t>81590-0D430</t>
  </si>
  <si>
    <t>ADR152-0000T</t>
  </si>
  <si>
    <t>815910D430</t>
  </si>
  <si>
    <t>81591-0D430</t>
  </si>
  <si>
    <t>ADR152-9000</t>
  </si>
  <si>
    <t>LENS &amp; BODY, RR LAMP, LH</t>
  </si>
  <si>
    <t>815800D440</t>
  </si>
  <si>
    <t>81580-0D440</t>
  </si>
  <si>
    <t>ADR161-0000</t>
  </si>
  <si>
    <t>ADR161-0000T</t>
  </si>
  <si>
    <t>815850D440</t>
  </si>
  <si>
    <t>81585-0D440</t>
  </si>
  <si>
    <t>ADR161-6000T</t>
  </si>
  <si>
    <t>815810D440</t>
  </si>
  <si>
    <t>81581-0D440</t>
  </si>
  <si>
    <t>ADR161-9000</t>
  </si>
  <si>
    <t>815900D440</t>
  </si>
  <si>
    <t>81590-0D440</t>
  </si>
  <si>
    <t>ADR162-0000T</t>
  </si>
  <si>
    <t>815910D440</t>
  </si>
  <si>
    <t>81591-0D440</t>
  </si>
  <si>
    <t>ADR162-9000</t>
  </si>
  <si>
    <t>815800D790</t>
  </si>
  <si>
    <t>81580-0D790</t>
  </si>
  <si>
    <t>ADT071-0000T</t>
  </si>
  <si>
    <t>815900D790</t>
  </si>
  <si>
    <t>81590-0D790</t>
  </si>
  <si>
    <t>ADT072-0000T</t>
  </si>
  <si>
    <t>815800D800</t>
  </si>
  <si>
    <t>81580-0D800</t>
  </si>
  <si>
    <t>ADT081-0000T</t>
  </si>
  <si>
    <t>815900D800</t>
  </si>
  <si>
    <t>81590-0D800</t>
  </si>
  <si>
    <t>ADT082-0000T</t>
  </si>
  <si>
    <t>812400K020E0</t>
  </si>
  <si>
    <t>81240-0K020-E0</t>
  </si>
  <si>
    <t>AGK010-0000T</t>
  </si>
  <si>
    <t>LAMP ASSY, DOME K93 (454B)</t>
  </si>
  <si>
    <t>812600D200A0</t>
  </si>
  <si>
    <t>81260-0D200-A0</t>
  </si>
  <si>
    <t>AGM140-0000T</t>
  </si>
  <si>
    <t>812600D200B0</t>
  </si>
  <si>
    <t>81260-0D200-B0</t>
  </si>
  <si>
    <t>AGM150-0000T</t>
  </si>
  <si>
    <t>812600D200C0</t>
  </si>
  <si>
    <t>81260-0D200-C0</t>
  </si>
  <si>
    <t>AGM160-0000T</t>
  </si>
  <si>
    <t>81240010KFB0</t>
  </si>
  <si>
    <t>81240-010KF-B0</t>
  </si>
  <si>
    <t>AGQ050-0000T</t>
  </si>
  <si>
    <t>LAMP ASSY, DOME (RS24)</t>
  </si>
  <si>
    <t>676650K020</t>
  </si>
  <si>
    <t>67665-0K020</t>
  </si>
  <si>
    <t>AGQ060-0000T</t>
  </si>
  <si>
    <t>812600D200B1</t>
  </si>
  <si>
    <t>81260-0D200-B1</t>
  </si>
  <si>
    <t>AGR030-0000T</t>
  </si>
  <si>
    <t>810060D170C0</t>
  </si>
  <si>
    <t>81006-0D170-C0</t>
  </si>
  <si>
    <t>AHQ020-0000T</t>
  </si>
  <si>
    <t>LAMP SET, HIGH MOUNTING STOP LAMP 2R6</t>
  </si>
  <si>
    <t>819770D210C0</t>
  </si>
  <si>
    <t>81977-0D210-C0</t>
  </si>
  <si>
    <t>AHQ020-0010T</t>
  </si>
  <si>
    <t>815700F031</t>
  </si>
  <si>
    <t>81570-0F031</t>
  </si>
  <si>
    <t>AHQ020-1001T</t>
  </si>
  <si>
    <t>81584-22040</t>
  </si>
  <si>
    <t>ST0932-3400</t>
  </si>
  <si>
    <t>GASKET, RR LAMP</t>
  </si>
  <si>
    <t>811390K520</t>
  </si>
  <si>
    <t>81139-0K520</t>
  </si>
  <si>
    <t>ST0933-7280</t>
  </si>
  <si>
    <t>COVER</t>
  </si>
  <si>
    <t>90080-81002</t>
  </si>
  <si>
    <t>ST0961-3360</t>
  </si>
  <si>
    <t>BULB T10</t>
  </si>
  <si>
    <t>99132-21210</t>
  </si>
  <si>
    <t>000961-3860</t>
  </si>
  <si>
    <t>ST0961-3860</t>
  </si>
  <si>
    <t>BULB S25 (DOUBLE)</t>
  </si>
  <si>
    <t>90981-13096</t>
  </si>
  <si>
    <t>000961-3860-R</t>
  </si>
  <si>
    <t>ST0961-3860R</t>
  </si>
  <si>
    <t>Bulb</t>
  </si>
  <si>
    <t>99132-11210</t>
  </si>
  <si>
    <t>ST0961-3870</t>
  </si>
  <si>
    <t>90981-22003</t>
  </si>
  <si>
    <t>000961-5110L</t>
  </si>
  <si>
    <t>ST0961-5110L</t>
  </si>
  <si>
    <t>Bulb H4 Long Life</t>
  </si>
  <si>
    <t>90981-14011</t>
  </si>
  <si>
    <t>ST0961-6390</t>
  </si>
  <si>
    <t>90981-11055</t>
  </si>
  <si>
    <t>ST0961-6500</t>
  </si>
  <si>
    <t>90080-81116</t>
  </si>
  <si>
    <t>000961-6660</t>
  </si>
  <si>
    <t>ST0961-6660</t>
  </si>
  <si>
    <t>90981-11062</t>
  </si>
  <si>
    <t>ST0961-6710</t>
  </si>
  <si>
    <t>90981-13087</t>
  </si>
  <si>
    <t>000961-6730</t>
  </si>
  <si>
    <t>ST0961-6730</t>
  </si>
  <si>
    <t>BULB (H11-Low Beam)</t>
  </si>
  <si>
    <t>90080-81040</t>
  </si>
  <si>
    <t>ST0961-6760</t>
  </si>
  <si>
    <t>BULB HB4</t>
  </si>
  <si>
    <t>99132-12050</t>
  </si>
  <si>
    <t>000961-6790-T</t>
  </si>
  <si>
    <t>ST0961-6790</t>
  </si>
  <si>
    <t>81275-12501</t>
  </si>
  <si>
    <t>ST0965-4561</t>
  </si>
  <si>
    <t>90075-60006</t>
  </si>
  <si>
    <t>ST0965-5360</t>
  </si>
  <si>
    <t>81139-58010</t>
  </si>
  <si>
    <t>ST0965-6220</t>
  </si>
  <si>
    <t>81138-52570</t>
  </si>
  <si>
    <t>ST0V65-0020</t>
  </si>
  <si>
    <t>90069-81090</t>
  </si>
  <si>
    <t>000V65-0030</t>
  </si>
  <si>
    <t>ST0V65-0030</t>
  </si>
  <si>
    <t>81496-33020</t>
  </si>
  <si>
    <t>ST0Y33-0140</t>
  </si>
  <si>
    <t>GROMMET</t>
  </si>
  <si>
    <t>90981-13101</t>
  </si>
  <si>
    <t>ST0Y61-0090</t>
  </si>
  <si>
    <t>90981-11067</t>
  </si>
  <si>
    <t>ST1961-6790</t>
  </si>
  <si>
    <t>811390K130</t>
  </si>
  <si>
    <t>81139-0K130</t>
  </si>
  <si>
    <t>ST1Y33-0060</t>
  </si>
  <si>
    <t>TAM-ADM</t>
  </si>
  <si>
    <t>0184IDS005</t>
  </si>
  <si>
    <t>04581206AF</t>
  </si>
  <si>
    <t>90043-01342</t>
  </si>
  <si>
    <t>A18436-0070T</t>
  </si>
  <si>
    <t>81210BZ010</t>
  </si>
  <si>
    <t>81210-BZ010</t>
  </si>
  <si>
    <t>A2C701-0000-O</t>
  </si>
  <si>
    <t>A2C701-0000T</t>
  </si>
  <si>
    <t>LAMP ASSY, FOG W/ BRACKET EA4 - RH</t>
  </si>
  <si>
    <t>81219BZ010</t>
  </si>
  <si>
    <t>81219-BZ010</t>
  </si>
  <si>
    <t>A2C701-0010T</t>
  </si>
  <si>
    <t>BRACKET FOG EA4 RH</t>
  </si>
  <si>
    <t>81220BZ010</t>
  </si>
  <si>
    <t>81220-BZ010</t>
  </si>
  <si>
    <t>A2C702-0000T</t>
  </si>
  <si>
    <t>LAMP ASSY, FOG W/ BRACKET EA4 - LH</t>
  </si>
  <si>
    <t>81229BZ010</t>
  </si>
  <si>
    <t>81229-BZ010</t>
  </si>
  <si>
    <t>A2C702-0010T</t>
  </si>
  <si>
    <t>BRACKET FOG EA4 LH</t>
  </si>
  <si>
    <t>81241BZ010</t>
  </si>
  <si>
    <t>81241-BZ010</t>
  </si>
  <si>
    <t>A77260-0010T</t>
  </si>
  <si>
    <t>LENS D/L</t>
  </si>
  <si>
    <t>81110BZ010</t>
  </si>
  <si>
    <t>81110-BZ010</t>
  </si>
  <si>
    <t>AAC021-0000</t>
  </si>
  <si>
    <t>AAC021-0000T</t>
  </si>
  <si>
    <t>LAMP ASSY, HEAD EA4 - RH</t>
  </si>
  <si>
    <t>81115BZ010</t>
  </si>
  <si>
    <t>81115-BZ010</t>
  </si>
  <si>
    <t>AAC021-5000T</t>
  </si>
  <si>
    <t>LAMP UNIT, HEAD EA4 - RH</t>
  </si>
  <si>
    <t>81150BZ010</t>
  </si>
  <si>
    <t>81150-BZ010</t>
  </si>
  <si>
    <t>AAC022-0000</t>
  </si>
  <si>
    <t>AAC022-0000T</t>
  </si>
  <si>
    <t>LAMP ASSY, HEAD EA4 - LH</t>
  </si>
  <si>
    <t>81155BZ010</t>
  </si>
  <si>
    <t>81155-BZ010</t>
  </si>
  <si>
    <t>AAC022-5000T</t>
  </si>
  <si>
    <t>LAMP UNIT, HEAD EA4 - LH</t>
  </si>
  <si>
    <t>81110BZ050</t>
  </si>
  <si>
    <t>81110-BZ050</t>
  </si>
  <si>
    <t>AAF011-0000</t>
  </si>
  <si>
    <t>AAF011-0000T</t>
  </si>
  <si>
    <t>LAMP ASSY, HEAD GENERAL D62 - RHD RH</t>
  </si>
  <si>
    <t>81130BZ030</t>
  </si>
  <si>
    <t>81130-BZ030</t>
  </si>
  <si>
    <t>AAF011-5000T</t>
  </si>
  <si>
    <t>LAMP UNIT, HEAD GENERAL D62 - RHD RH</t>
  </si>
  <si>
    <t>81150BZ050</t>
  </si>
  <si>
    <t>81150-BZ050</t>
  </si>
  <si>
    <t>AAF012-0000</t>
  </si>
  <si>
    <t>AAF012-0000T</t>
  </si>
  <si>
    <t>LAMP ASSY, HEAD GENERAL D62 - RHD LH</t>
  </si>
  <si>
    <t>81170BZ030</t>
  </si>
  <si>
    <t>81170-BZ030</t>
  </si>
  <si>
    <t>AAF012-5000</t>
  </si>
  <si>
    <t>AAF012-5000T</t>
  </si>
  <si>
    <t>LAMP UNIT, HEAD GENERAL D62 - RHD LH</t>
  </si>
  <si>
    <t>81110BZ060</t>
  </si>
  <si>
    <t>81110-BZ060</t>
  </si>
  <si>
    <t>AAF021-0000</t>
  </si>
  <si>
    <t>AAF021-0000T</t>
  </si>
  <si>
    <t>LAMP ASSY, HEAD APPROVAL D62 - RHD RH</t>
  </si>
  <si>
    <t>81130BZ040</t>
  </si>
  <si>
    <t>81130-BZ040</t>
  </si>
  <si>
    <t>AAF021-5000T</t>
  </si>
  <si>
    <t>LAMP UNIT, HEAD APPROVAL D62 - RHD RH</t>
  </si>
  <si>
    <t>81150BZ060</t>
  </si>
  <si>
    <t>81150-BZ060</t>
  </si>
  <si>
    <t>AAF022-0000</t>
  </si>
  <si>
    <t>AAF022-0000T</t>
  </si>
  <si>
    <t>LAMP ASSY, HEAD APPROVAL D62 - RHD LH</t>
  </si>
  <si>
    <t>81170BZ040</t>
  </si>
  <si>
    <t>81170-BZ040</t>
  </si>
  <si>
    <t>AAF022-5000T</t>
  </si>
  <si>
    <t>LAMP UNIT, HEAD APPROVAL D62 - RHD LH</t>
  </si>
  <si>
    <t>81110BZ070</t>
  </si>
  <si>
    <t>81110-BZ070</t>
  </si>
  <si>
    <t>AAF031-0000</t>
  </si>
  <si>
    <t>AAF031-0000T</t>
  </si>
  <si>
    <t>LAMP ASSY, HEAD GENERAL D62 - LHD RH</t>
  </si>
  <si>
    <t>81130BZ050</t>
  </si>
  <si>
    <t>81130-BZ050</t>
  </si>
  <si>
    <t>AAF031-5000T</t>
  </si>
  <si>
    <t>LAMP UNIT, HEAD GENERAL D62 - LHD RH</t>
  </si>
  <si>
    <t>81150BZ070</t>
  </si>
  <si>
    <t>81150-BZ070</t>
  </si>
  <si>
    <t>AAF032-0000</t>
  </si>
  <si>
    <t>AAF032-0000T</t>
  </si>
  <si>
    <t>LAMP ASSY, HEAD GENERAL D62 - LHD LH</t>
  </si>
  <si>
    <t>81170BZ050</t>
  </si>
  <si>
    <t>81170-BZ050</t>
  </si>
  <si>
    <t>AAF032-5000T</t>
  </si>
  <si>
    <t>LAMP UNIT, HEAD GENERAL D62 - LHD LH</t>
  </si>
  <si>
    <t>81110BZ080</t>
  </si>
  <si>
    <t>81110-BZ080</t>
  </si>
  <si>
    <t>AAF041-0000T</t>
  </si>
  <si>
    <t>81130BZ060</t>
  </si>
  <si>
    <t>81130-BZ060</t>
  </si>
  <si>
    <t>AAF041-5000T</t>
  </si>
  <si>
    <t>LAMP UNIT, HEAD APPROVAL D62 - LHD RH</t>
  </si>
  <si>
    <t>81150BZ080</t>
  </si>
  <si>
    <t>81150-BZ080</t>
  </si>
  <si>
    <t>AAF042-0000T</t>
  </si>
  <si>
    <t>81170BZ060</t>
  </si>
  <si>
    <t>81170-BZ060</t>
  </si>
  <si>
    <t>AAF042-5000T</t>
  </si>
  <si>
    <t>LAMP UNIT, HEAD APPROVAL D62 - LHD LH</t>
  </si>
  <si>
    <t>81110BZ200</t>
  </si>
  <si>
    <t>81110-BZ200</t>
  </si>
  <si>
    <t>AAK111-0000T</t>
  </si>
  <si>
    <t>81130BZ200</t>
  </si>
  <si>
    <t>81130-BZ200</t>
  </si>
  <si>
    <t>AAK111-1000</t>
  </si>
  <si>
    <t>AAK111-1000T</t>
  </si>
  <si>
    <t>LAMP UNIT, HEAD 6A2 - RH</t>
  </si>
  <si>
    <t>81150BZ200</t>
  </si>
  <si>
    <t>81150-BZ200</t>
  </si>
  <si>
    <t>AAK112-0000T</t>
  </si>
  <si>
    <t>81170BZ200</t>
  </si>
  <si>
    <t>81170-BZ200</t>
  </si>
  <si>
    <t>AAK112-1000T</t>
  </si>
  <si>
    <t>81110BZ210</t>
  </si>
  <si>
    <t>81110-BZ210</t>
  </si>
  <si>
    <t>AAK121-0000T</t>
  </si>
  <si>
    <t>81130BZ210</t>
  </si>
  <si>
    <t>81130-BZ210</t>
  </si>
  <si>
    <t>AAK121-1000T</t>
  </si>
  <si>
    <t>81150BZ210</t>
  </si>
  <si>
    <t>81150-BZ210</t>
  </si>
  <si>
    <t>AAK122-0000T</t>
  </si>
  <si>
    <t>81170BZ210</t>
  </si>
  <si>
    <t>81170-BZ210</t>
  </si>
  <si>
    <t>AAK122-1000T</t>
  </si>
  <si>
    <t>81110BZ520</t>
  </si>
  <si>
    <t>81110-BZ520</t>
  </si>
  <si>
    <t>AAQ031-0000</t>
  </si>
  <si>
    <t>AAQ031-0000T</t>
  </si>
  <si>
    <t>LAMP ASSY, HEAD - RHD RH, High Grade, 6D1</t>
  </si>
  <si>
    <t>81130BZ520</t>
  </si>
  <si>
    <t>81130-BZ520</t>
  </si>
  <si>
    <t>AAQ031-1000</t>
  </si>
  <si>
    <t>AAQ031-1000T</t>
  </si>
  <si>
    <t>LAMP UNIT, HEAD - RHD RH, High Grade</t>
  </si>
  <si>
    <t>81150BZ520</t>
  </si>
  <si>
    <t>81150-BZ520</t>
  </si>
  <si>
    <t>AAQ032-0000T</t>
  </si>
  <si>
    <t>81170BZ520</t>
  </si>
  <si>
    <t>81170-BZ520</t>
  </si>
  <si>
    <t>AAQ032-1000T</t>
  </si>
  <si>
    <t>81110BZ510</t>
  </si>
  <si>
    <t>81110-BZ510</t>
  </si>
  <si>
    <t>AAQ041-0000T</t>
  </si>
  <si>
    <t>81130BZ510</t>
  </si>
  <si>
    <t>81130-BZ510</t>
  </si>
  <si>
    <t>AAQ041-1000T</t>
  </si>
  <si>
    <t>81150BZ510</t>
  </si>
  <si>
    <t>81150-BZ510</t>
  </si>
  <si>
    <t>AAQ042-0000T</t>
  </si>
  <si>
    <t>81170BZ510</t>
  </si>
  <si>
    <t>81170-BZ510</t>
  </si>
  <si>
    <t>AAQ042-1000T</t>
  </si>
  <si>
    <t>81110BZ540</t>
  </si>
  <si>
    <t>81110-BZ540</t>
  </si>
  <si>
    <t>AAQ051-0000T</t>
  </si>
  <si>
    <t>81130BZ540</t>
  </si>
  <si>
    <t>81130-BZ540</t>
  </si>
  <si>
    <t>AAQ051-1000T</t>
  </si>
  <si>
    <t>81150BZ540</t>
  </si>
  <si>
    <t>81150-BZ540</t>
  </si>
  <si>
    <t>AAQ052-0000T</t>
  </si>
  <si>
    <t>81170BZ540</t>
  </si>
  <si>
    <t>81170-BZ540</t>
  </si>
  <si>
    <t>AAQ052-1000T</t>
  </si>
  <si>
    <t>81110BZ530</t>
  </si>
  <si>
    <t>81110-BZ530</t>
  </si>
  <si>
    <t>AAQ061-0000T</t>
  </si>
  <si>
    <t>81130BZ530</t>
  </si>
  <si>
    <t>81130-BZ530</t>
  </si>
  <si>
    <t>AAQ061-1000T</t>
  </si>
  <si>
    <t>81150BZ530</t>
  </si>
  <si>
    <t>81150-BZ530</t>
  </si>
  <si>
    <t>AAQ062-0000T</t>
  </si>
  <si>
    <t>81170BZ530</t>
  </si>
  <si>
    <t>81170-BZ530</t>
  </si>
  <si>
    <t>AAQ062-1000T</t>
  </si>
  <si>
    <t>81110BZ600</t>
  </si>
  <si>
    <t>81110-BZ600</t>
  </si>
  <si>
    <t>AAS041-0000</t>
  </si>
  <si>
    <t>AAS041-0000T</t>
  </si>
  <si>
    <t>LAMP ASSY, HEAD 6E8 (MID-STANDARD) RHD-RH</t>
  </si>
  <si>
    <t>81130BZ600</t>
  </si>
  <si>
    <t>81130-BZ600</t>
  </si>
  <si>
    <t>AAS041-1000T</t>
  </si>
  <si>
    <t>81150BZ600</t>
  </si>
  <si>
    <t>81150-BZ600</t>
  </si>
  <si>
    <t>AAS042-0000T</t>
  </si>
  <si>
    <t>81170BZ600</t>
  </si>
  <si>
    <t>81170-BZ600</t>
  </si>
  <si>
    <t>AAS042-1000T</t>
  </si>
  <si>
    <t>81110BZ610</t>
  </si>
  <si>
    <t>81110-BZ610</t>
  </si>
  <si>
    <t>AAS051-0000</t>
  </si>
  <si>
    <t>AAS051-0000T</t>
  </si>
  <si>
    <t>LAMP ASSY, HEAD 6E8 (MID-STANDARD) LHD-RH</t>
  </si>
  <si>
    <t>81130BZ610</t>
  </si>
  <si>
    <t>81130-BZ610</t>
  </si>
  <si>
    <t>AAS051-1000T</t>
  </si>
  <si>
    <t>81150BZ610</t>
  </si>
  <si>
    <t>81150-BZ610</t>
  </si>
  <si>
    <t>AAS052-0000</t>
  </si>
  <si>
    <t>AAS052-0000T</t>
  </si>
  <si>
    <t>LAMP ASSY, HEAD 6E8 (MID-STANDARD) LHD-LH</t>
  </si>
  <si>
    <t>81170-BZ610</t>
  </si>
  <si>
    <t>AAS052-1000</t>
  </si>
  <si>
    <t>AAS052-1000T</t>
  </si>
  <si>
    <t>LAMP UNIT, HEAD 6E8 (Mid-STANDARD) LHD-LH</t>
  </si>
  <si>
    <t>81110BZ620</t>
  </si>
  <si>
    <t>81110-BZ620</t>
  </si>
  <si>
    <t>AAS061-0000</t>
  </si>
  <si>
    <t>AAS061-0000T</t>
  </si>
  <si>
    <t>LAMP ASSY, HEAD 6E8 (HI) RHD-RH</t>
  </si>
  <si>
    <t>81130BZ620</t>
  </si>
  <si>
    <t>81130-BZ620</t>
  </si>
  <si>
    <t>AAS061-1000</t>
  </si>
  <si>
    <t>AAS061-1000T</t>
  </si>
  <si>
    <t>LAMP UNIT, HEAD 6E8 (Hi) RHD-RH</t>
  </si>
  <si>
    <t>81150BZ620</t>
  </si>
  <si>
    <t>81150-BZ620</t>
  </si>
  <si>
    <t>AAS062-0000</t>
  </si>
  <si>
    <t>AAS062-0000T</t>
  </si>
  <si>
    <t>LAMP ASSY, HEAD 6E8 (HI) RHD-LH</t>
  </si>
  <si>
    <t>81170BZ620</t>
  </si>
  <si>
    <t>81170-BZ620</t>
  </si>
  <si>
    <t>AAS062-1000</t>
  </si>
  <si>
    <t>AAS062-1000T</t>
  </si>
  <si>
    <t>LAMP UNIT, HEAD 6E8 (Hi) RHD-LH</t>
  </si>
  <si>
    <t>81110BZ630</t>
  </si>
  <si>
    <t>81110-BZ630</t>
  </si>
  <si>
    <t>AAS071-0000</t>
  </si>
  <si>
    <t>AAS071-0000T</t>
  </si>
  <si>
    <t>LAMP ASSY, HEAD 6E8 (HI) LHD-RH</t>
  </si>
  <si>
    <t>81130BZ630</t>
  </si>
  <si>
    <t>81130-BZ630</t>
  </si>
  <si>
    <t>AAS071-1000T</t>
  </si>
  <si>
    <t>LAMP UNIT, HEAD 6E8 (Hi) LHD-RH</t>
  </si>
  <si>
    <t>81150BZ630</t>
  </si>
  <si>
    <t>81150-BZ630</t>
  </si>
  <si>
    <t>AAS072-0000</t>
  </si>
  <si>
    <t>AAS072-0000T</t>
  </si>
  <si>
    <t>LAMP ASSY, HEAD 6E8 (HI) LHD-LH</t>
  </si>
  <si>
    <t>81170-BZ630</t>
  </si>
  <si>
    <t>AAS072-1000T</t>
  </si>
  <si>
    <t>LAMP UNIT, HEAD 6E8 (Hi) LHD-LH</t>
  </si>
  <si>
    <t>81110BZ660</t>
  </si>
  <si>
    <t>81110-BZ660</t>
  </si>
  <si>
    <t>AAS101-0000T</t>
  </si>
  <si>
    <t>81130BZ660</t>
  </si>
  <si>
    <t>81130-BZ660</t>
  </si>
  <si>
    <t>AAS101-1000T</t>
  </si>
  <si>
    <t>LAMP UNIT, HEAD 6E8 (Lo) RHD-RH</t>
  </si>
  <si>
    <t>81150BZ660</t>
  </si>
  <si>
    <t>81150-BZ660</t>
  </si>
  <si>
    <t>AAS102-0000T</t>
  </si>
  <si>
    <t>81170BZ660</t>
  </si>
  <si>
    <t>81170-BZ660</t>
  </si>
  <si>
    <t>AAS102-1000</t>
  </si>
  <si>
    <t>AAS102-1000T</t>
  </si>
  <si>
    <t>LAMP UNIT, HEAD 6E8 (Lo) RHD-LH</t>
  </si>
  <si>
    <t>81580BZ040</t>
  </si>
  <si>
    <t>81580-BZ040</t>
  </si>
  <si>
    <t>ABS011-0000T</t>
  </si>
  <si>
    <t>81585BZ010</t>
  </si>
  <si>
    <t>81585-BZ010</t>
  </si>
  <si>
    <t>ABS011-4000T</t>
  </si>
  <si>
    <t>HARNESS ASSY 6E8 RCLD Lo Grade</t>
  </si>
  <si>
    <t>81582BZ020</t>
  </si>
  <si>
    <t>81582-BZ020</t>
  </si>
  <si>
    <t>ABS011-5000</t>
  </si>
  <si>
    <t>ABS011-5000T</t>
  </si>
  <si>
    <t>6E8, 6H1 RC/L-D PACKING ASSY RH S/P</t>
  </si>
  <si>
    <t>81581BZ030</t>
  </si>
  <si>
    <t>81581-BZ030</t>
  </si>
  <si>
    <t>ABS011-9000T</t>
  </si>
  <si>
    <t>81590BZ040</t>
  </si>
  <si>
    <t>81590-BZ040</t>
  </si>
  <si>
    <t>ABS012-0000T</t>
  </si>
  <si>
    <t>81592BZ020</t>
  </si>
  <si>
    <t>81592-BZ020</t>
  </si>
  <si>
    <t>ABS012-5000</t>
  </si>
  <si>
    <t>ABS012-5000T</t>
  </si>
  <si>
    <t>6E8, 6H1 RC/L-D PACKING ASSY LH S/P</t>
  </si>
  <si>
    <t>81591BZ030</t>
  </si>
  <si>
    <t>81591-BZ030</t>
  </si>
  <si>
    <t>ABS012-9000T</t>
  </si>
  <si>
    <t>81550BZ010</t>
  </si>
  <si>
    <t>81550-BZ010</t>
  </si>
  <si>
    <t>ADC091-0000T</t>
  </si>
  <si>
    <t>LAMP ASSY, REAR COMBINATION EA4 - RH</t>
  </si>
  <si>
    <t>81555BZ010</t>
  </si>
  <si>
    <t>81555-BZ010</t>
  </si>
  <si>
    <t>ADC091-2000T</t>
  </si>
  <si>
    <t>81551BZ010</t>
  </si>
  <si>
    <t>81551-BZ010</t>
  </si>
  <si>
    <t>ADC091-9000</t>
  </si>
  <si>
    <t>ADC091-9000T</t>
  </si>
  <si>
    <t>LAMP UNIT, REAR COMBINATION EA4 - RH</t>
  </si>
  <si>
    <t>81560BZ010</t>
  </si>
  <si>
    <t>81560-BZ010</t>
  </si>
  <si>
    <t>ADC092-0000T</t>
  </si>
  <si>
    <t>LAMP ASSY, REAR COMBINATION EA4 - LH</t>
  </si>
  <si>
    <t>81561BZ010</t>
  </si>
  <si>
    <t>81561-BZ010</t>
  </si>
  <si>
    <t>ADC092-9000</t>
  </si>
  <si>
    <t>ADC092-9000T</t>
  </si>
  <si>
    <t>LAMP UNIT, REAR COMBINATION EA4 - LH</t>
  </si>
  <si>
    <t>81550BZ070</t>
  </si>
  <si>
    <t>81550-BZ070</t>
  </si>
  <si>
    <t>ADF051-0000T</t>
  </si>
  <si>
    <t>LAMP ASSY, REAR COMBINATION D62 - RH</t>
  </si>
  <si>
    <t>81551BZ060</t>
  </si>
  <si>
    <t>81551-BZ060</t>
  </si>
  <si>
    <t>ADF051-9000T</t>
  </si>
  <si>
    <t>LAMP UNIT, REAR COMBINATION D62 - RH</t>
  </si>
  <si>
    <t>81560BZ070</t>
  </si>
  <si>
    <t>81560-BZ070</t>
  </si>
  <si>
    <t>ADF052-0000T</t>
  </si>
  <si>
    <t>LAMP ASSY, REAR COMBINATION D62 - LH</t>
  </si>
  <si>
    <t>81561BZ060</t>
  </si>
  <si>
    <t>81561-BZ060</t>
  </si>
  <si>
    <t>ADF052-9000T</t>
  </si>
  <si>
    <t>LAMP UNIT, REAR COMBINATION D62 - LH</t>
  </si>
  <si>
    <t>81550BZ190</t>
  </si>
  <si>
    <t>81550-BZ190</t>
  </si>
  <si>
    <t>ADL011-0000</t>
  </si>
  <si>
    <t>ADL011-0000T</t>
  </si>
  <si>
    <t>LAMP ASSY, REAR COMBINATION D95 - RH</t>
  </si>
  <si>
    <t>81555BZ060</t>
  </si>
  <si>
    <t>81555-BZ060</t>
  </si>
  <si>
    <t>ADL011-2000-B</t>
  </si>
  <si>
    <t>ADL011-2000T</t>
  </si>
  <si>
    <t>HARNESS ASSY RH D95 (NEW)</t>
  </si>
  <si>
    <t>81551BZ090</t>
  </si>
  <si>
    <t>81551-BZ090</t>
  </si>
  <si>
    <t>ADL011-9000T</t>
  </si>
  <si>
    <t>LAMP UNIT, REAR COMBINATION D95 - RH</t>
  </si>
  <si>
    <t>81560BZ190</t>
  </si>
  <si>
    <t>81560-BZ190</t>
  </si>
  <si>
    <t>ADL012-0000T</t>
  </si>
  <si>
    <t>LAMP ASSY, REAR COMBINATION D95 - LH</t>
  </si>
  <si>
    <t>81565BZ010</t>
  </si>
  <si>
    <t>81565-BZ010</t>
  </si>
  <si>
    <t>ADL012-2000-B</t>
  </si>
  <si>
    <t>ADL012-2000T</t>
  </si>
  <si>
    <t>HARNESS ASSY LH D95 (NEW)</t>
  </si>
  <si>
    <t>81561BZ090</t>
  </si>
  <si>
    <t>81561-BZ090</t>
  </si>
  <si>
    <t>ADL012-9000</t>
  </si>
  <si>
    <t>ADL012-9000T</t>
  </si>
  <si>
    <t>LAMP UNIT, REAR COMBINATION D95 - LH</t>
  </si>
  <si>
    <t>81550-BZ200</t>
  </si>
  <si>
    <t>ADL021-0000</t>
  </si>
  <si>
    <t>ADL021-0000T</t>
  </si>
  <si>
    <t>81551BZ140</t>
  </si>
  <si>
    <t>81551-BZ140</t>
  </si>
  <si>
    <t>ADL021-9000T</t>
  </si>
  <si>
    <t>81560BZ200</t>
  </si>
  <si>
    <t>81560-BZ200</t>
  </si>
  <si>
    <t>ADL022-0000T</t>
  </si>
  <si>
    <t>81561BZ050</t>
  </si>
  <si>
    <t>81561-BZ050</t>
  </si>
  <si>
    <t>ADL022-9000T</t>
  </si>
  <si>
    <t>81555BZ070</t>
  </si>
  <si>
    <t>81555-BZ070</t>
  </si>
  <si>
    <t>ADM061-3000T</t>
  </si>
  <si>
    <t>81551BZ150</t>
  </si>
  <si>
    <t>81551-BZ150</t>
  </si>
  <si>
    <t>ADM061-9000</t>
  </si>
  <si>
    <t>ADM061-9000T</t>
  </si>
  <si>
    <t>LAMP UNIT, REAR COMBINATION 6A1 - RH</t>
  </si>
  <si>
    <t>81565BZ030</t>
  </si>
  <si>
    <t>81565-BZ030</t>
  </si>
  <si>
    <t>ADM072-3000T</t>
  </si>
  <si>
    <t>81561BZ150</t>
  </si>
  <si>
    <t>81561-BZ150</t>
  </si>
  <si>
    <t>ADM072-9000</t>
  </si>
  <si>
    <t>ADM072-9000T</t>
  </si>
  <si>
    <t>LAMP UNIT, REAR COMBINATION 6A1 - LH</t>
  </si>
  <si>
    <t>81550BZ220</t>
  </si>
  <si>
    <t>81550-BZ220</t>
  </si>
  <si>
    <t>ADP231-0000</t>
  </si>
  <si>
    <t>ADP231-0000T</t>
  </si>
  <si>
    <t>LAMP ASSY, REAR COMBINATION 6D2 - RH</t>
  </si>
  <si>
    <t>81555BZ100</t>
  </si>
  <si>
    <t>81555-BZ100</t>
  </si>
  <si>
    <t>ADP231-2000T</t>
  </si>
  <si>
    <t>HARNESS ASSY 6D2 -RH</t>
  </si>
  <si>
    <t>81551BZ240</t>
  </si>
  <si>
    <t>81551-BZ240</t>
  </si>
  <si>
    <t>ADP231-9000</t>
  </si>
  <si>
    <t>ADP231-9000T</t>
  </si>
  <si>
    <t>LAMP UNIT, REAR COMBINATION Lo-Grade RH</t>
  </si>
  <si>
    <t>81560BZ220</t>
  </si>
  <si>
    <t>81560-BZ220</t>
  </si>
  <si>
    <t>ADP232-0000</t>
  </si>
  <si>
    <t>ADP232-0000T</t>
  </si>
  <si>
    <t>LAMP ASSY, REAR COMBINATION 6D2 - LH</t>
  </si>
  <si>
    <t>81565BZ050</t>
  </si>
  <si>
    <t>81565-BZ050</t>
  </si>
  <si>
    <t>ADP232-2000T</t>
  </si>
  <si>
    <t>HARNESS ASSY 6D2 -LH</t>
  </si>
  <si>
    <t>81561BZ240</t>
  </si>
  <si>
    <t>81561-BZ240</t>
  </si>
  <si>
    <t>ADP232-9000</t>
  </si>
  <si>
    <t>ADP232-9000T</t>
  </si>
  <si>
    <t>LAMP UNIT, REAR COMBINATION Lo-Grade LH</t>
  </si>
  <si>
    <t>81550BZ310</t>
  </si>
  <si>
    <t>81550-BZ310</t>
  </si>
  <si>
    <t>ADP241-0000</t>
  </si>
  <si>
    <t>ADP241-0000T</t>
  </si>
  <si>
    <t>81551BZ250</t>
  </si>
  <si>
    <t>81551-BZ250</t>
  </si>
  <si>
    <t>ADP241-9000</t>
  </si>
  <si>
    <t>ADP241-9000T</t>
  </si>
  <si>
    <t>LAMP UNIT,REAR COMBINATION Hi-Grade RH</t>
  </si>
  <si>
    <t>81560BZ310</t>
  </si>
  <si>
    <t>81560-BZ310</t>
  </si>
  <si>
    <t>ADP242-0000T</t>
  </si>
  <si>
    <t>81561BZ250</t>
  </si>
  <si>
    <t>81561-BZ250</t>
  </si>
  <si>
    <t>ADP242-9000</t>
  </si>
  <si>
    <t>ADP242-9000T</t>
  </si>
  <si>
    <t>LAMP UNIT, REAR COMBINATION Hi-Grade LH</t>
  </si>
  <si>
    <t>81550BZ490</t>
  </si>
  <si>
    <t>81550-BZ490</t>
  </si>
  <si>
    <t>ADS031-0000</t>
  </si>
  <si>
    <t>ADS031-0000T</t>
  </si>
  <si>
    <t>LAMP ASSY, REAR COMBINATION (T) 6E8 HI GRADE - RH</t>
  </si>
  <si>
    <t>81555BZ160</t>
  </si>
  <si>
    <t>81555-BZ160</t>
  </si>
  <si>
    <t>ADS031-4000T</t>
  </si>
  <si>
    <t>6H1 RC/L-T HARNESS ASSY</t>
  </si>
  <si>
    <t>81551BZ320</t>
  </si>
  <si>
    <t>81551-BZ320</t>
  </si>
  <si>
    <t>ADS031-9000</t>
  </si>
  <si>
    <t>ADS031-9000T</t>
  </si>
  <si>
    <t>LAMP UNIT, REAR COMBINATION (T) 6E8 HI GRADE - RH</t>
  </si>
  <si>
    <t>81560BZ490</t>
  </si>
  <si>
    <t>81560-BZ490</t>
  </si>
  <si>
    <t>ADS032-0000</t>
  </si>
  <si>
    <t>ADS032-0000T</t>
  </si>
  <si>
    <t>LAMP ASSY, REAR COMBINATION (T) 6E8 HI GRADE - LH</t>
  </si>
  <si>
    <t>81561BZ320</t>
  </si>
  <si>
    <t>81561-BZ320</t>
  </si>
  <si>
    <t>ADS032-9000</t>
  </si>
  <si>
    <t>ADS032-9000T</t>
  </si>
  <si>
    <t>LAMP UNIT, REAR COMBINATION (T) 6E8 HI GRADE - LH</t>
  </si>
  <si>
    <t>81550BZ480</t>
  </si>
  <si>
    <t>81550-BZ480</t>
  </si>
  <si>
    <t>ADS041-0000T</t>
  </si>
  <si>
    <t>81555BZ170</t>
  </si>
  <si>
    <t>81555-BZ170</t>
  </si>
  <si>
    <t>ADS041-4000T</t>
  </si>
  <si>
    <t>HARNESS ASSY 6E8 RCLT Lo Grade</t>
  </si>
  <si>
    <t>81560BZ480</t>
  </si>
  <si>
    <t>81560-BZ480</t>
  </si>
  <si>
    <t>ADS042-0000T</t>
  </si>
  <si>
    <t>81561BZ310</t>
  </si>
  <si>
    <t>81561-BZ310</t>
  </si>
  <si>
    <t>ADS042-9000</t>
  </si>
  <si>
    <t>ADS042-9000T</t>
  </si>
  <si>
    <t>LAMP UNIT, REAR COMBINATION (T) 6E8 LO GRADE - LH</t>
  </si>
  <si>
    <t>81580BZ050</t>
  </si>
  <si>
    <t>ADS051-0000T</t>
  </si>
  <si>
    <t>81585BZ020</t>
  </si>
  <si>
    <t>81585-BZ020</t>
  </si>
  <si>
    <t>ADS051-4000T</t>
  </si>
  <si>
    <t>6F9,6E8 RC/L-D HARNESS ASSY</t>
  </si>
  <si>
    <t>81581BZ040</t>
  </si>
  <si>
    <t>81581-BZ040</t>
  </si>
  <si>
    <t>ADS051-9000</t>
  </si>
  <si>
    <t>ADS051-9000T</t>
  </si>
  <si>
    <t>81590BZ050</t>
  </si>
  <si>
    <t>81590-BZ050</t>
  </si>
  <si>
    <t>ADS052-0000T</t>
  </si>
  <si>
    <t>81591BZ040</t>
  </si>
  <si>
    <t>81591-BZ040</t>
  </si>
  <si>
    <t>ADS052-9000</t>
  </si>
  <si>
    <t>ADS052-9000T</t>
  </si>
  <si>
    <t>81590BZ060</t>
  </si>
  <si>
    <t>ADS062-0000T</t>
  </si>
  <si>
    <t>81595BZ010</t>
  </si>
  <si>
    <t>81595-BZ010</t>
  </si>
  <si>
    <t>ADS062-4000T</t>
  </si>
  <si>
    <t>HARNESS ASSY 6E8 RCLD Rear Fog</t>
  </si>
  <si>
    <t>81591BZ050</t>
  </si>
  <si>
    <t>81591-BZ050</t>
  </si>
  <si>
    <t>ADS062-9000T</t>
  </si>
  <si>
    <t>81270BZ010</t>
  </si>
  <si>
    <t>81270-BZ010</t>
  </si>
  <si>
    <t>AFD011-0000T</t>
  </si>
  <si>
    <t>LAMP ASSY, LICENSE PLATE EA4</t>
  </si>
  <si>
    <t>81271BZ010</t>
  </si>
  <si>
    <t>81271-BZ010</t>
  </si>
  <si>
    <t>AFD011-0010T</t>
  </si>
  <si>
    <t>81240BZ010</t>
  </si>
  <si>
    <t>81240-BZ010</t>
  </si>
  <si>
    <t>AGC270-0000T</t>
  </si>
  <si>
    <t>81240BZ010B0</t>
  </si>
  <si>
    <t>81240-BZ010-B0</t>
  </si>
  <si>
    <t>AGC270-0000-105B-O</t>
  </si>
  <si>
    <t>AGC270-000BT</t>
  </si>
  <si>
    <t>LAMP ASSY, DOME D62</t>
  </si>
  <si>
    <t>81240BZ010A0</t>
  </si>
  <si>
    <t>81240-BZ010-A0</t>
  </si>
  <si>
    <t>AGG190-0000T</t>
  </si>
  <si>
    <t>81240BZ010E0</t>
  </si>
  <si>
    <t>81240-BZ010-E0</t>
  </si>
  <si>
    <t>AGJ040-0000T</t>
  </si>
  <si>
    <t>81240BZ010B1</t>
  </si>
  <si>
    <t>81240-BZ010-B1</t>
  </si>
  <si>
    <t>AGM030-0000T</t>
  </si>
  <si>
    <t>LAMP ASSY, DOME D95</t>
  </si>
  <si>
    <t>89279BZ070B0</t>
  </si>
  <si>
    <t>89279-BZ070-B0</t>
  </si>
  <si>
    <t>AGR010-1000T</t>
  </si>
  <si>
    <t>LENS AND HOUSING ASSY (R/L) D17D</t>
  </si>
  <si>
    <t>8791087Z13</t>
  </si>
  <si>
    <t>87910-87Z13</t>
  </si>
  <si>
    <t>B86161-0002T</t>
  </si>
  <si>
    <t>MIRROR ASSY, OUTER RR VIEW (E) D59 - RH</t>
  </si>
  <si>
    <t>8794087Z13</t>
  </si>
  <si>
    <t>87940-87Z13</t>
  </si>
  <si>
    <t>B86162-0002T</t>
  </si>
  <si>
    <t>MIRROR ASSY, OUTER RR VIEW (E) D59 - LH</t>
  </si>
  <si>
    <t>87803BZ020C0</t>
  </si>
  <si>
    <t>87803-BZ020-C0</t>
  </si>
  <si>
    <t>BDF010-0000T</t>
  </si>
  <si>
    <t>SWITCH S/A, INNER MIRROR D62</t>
  </si>
  <si>
    <t>87917BZ010</t>
  </si>
  <si>
    <t>87917-BZ010</t>
  </si>
  <si>
    <t>BGC721-4000T</t>
  </si>
  <si>
    <t>MIRROR ASSY, OUTER RR VIEW EA4 - RH</t>
  </si>
  <si>
    <t>87947BZ010</t>
  </si>
  <si>
    <t>87947-BZ010</t>
  </si>
  <si>
    <t>BGC722-4000-O</t>
  </si>
  <si>
    <t>BGC722-4000T</t>
  </si>
  <si>
    <t>MIRROR ASSY, OUTER RR VIEW EA4 - LH</t>
  </si>
  <si>
    <t>87910BZ060</t>
  </si>
  <si>
    <t>87910-BZ060</t>
  </si>
  <si>
    <t>BGE241-0000T</t>
  </si>
  <si>
    <t>MIRROR ASSY, OUTER RR VIEW EA4 - RHD RH</t>
  </si>
  <si>
    <t>87915BZ070</t>
  </si>
  <si>
    <t>87915-BZ070</t>
  </si>
  <si>
    <t>BGE241-0020-01</t>
  </si>
  <si>
    <t>BGE241-0020T</t>
  </si>
  <si>
    <t>COVER, OUTER RR VIEW EA4 - RH</t>
  </si>
  <si>
    <t>87940BZ060</t>
  </si>
  <si>
    <t>87940-BZ060</t>
  </si>
  <si>
    <t>BGE242-0000T</t>
  </si>
  <si>
    <t>MIRROR ASSY, OUTER RR VIEW EA4 - RHD LH</t>
  </si>
  <si>
    <t>87945BZ070</t>
  </si>
  <si>
    <t>87945-BZ070</t>
  </si>
  <si>
    <t>BGE242-0020-01</t>
  </si>
  <si>
    <t>BGE242-0020T</t>
  </si>
  <si>
    <t>COVER, OUTER RR VIEW EA4 - LH</t>
  </si>
  <si>
    <t>87910BZ070</t>
  </si>
  <si>
    <t>87910-BZ070</t>
  </si>
  <si>
    <t>BGE931-0000T</t>
  </si>
  <si>
    <t>87940BZ070</t>
  </si>
  <si>
    <t>87940-BZ070</t>
  </si>
  <si>
    <t>BGE932-0000T</t>
  </si>
  <si>
    <t>87910BZ230</t>
  </si>
  <si>
    <t>87910-BZ230</t>
  </si>
  <si>
    <t>BGG771-0000-O</t>
  </si>
  <si>
    <t>BGG771-0000T</t>
  </si>
  <si>
    <t>87940BZ230</t>
  </si>
  <si>
    <t>87940-BZ230</t>
  </si>
  <si>
    <t>BGG772-0000-O</t>
  </si>
  <si>
    <t>BGG772-0000T</t>
  </si>
  <si>
    <t>81536BZ010</t>
  </si>
  <si>
    <t>81536-BZ010</t>
  </si>
  <si>
    <t>E9Q040-0000T</t>
  </si>
  <si>
    <t>MONOLED REARFOG</t>
  </si>
  <si>
    <t>90049-51161</t>
  </si>
  <si>
    <t>BULB S25 DOUBLE (12VP21/5W)</t>
  </si>
  <si>
    <t>90049-51125</t>
  </si>
  <si>
    <t>000961-5100</t>
  </si>
  <si>
    <t>ST0961-5100</t>
  </si>
  <si>
    <t>BULB H4</t>
  </si>
  <si>
    <t>9004A81005</t>
  </si>
  <si>
    <t>9004A-81005</t>
  </si>
  <si>
    <t>90049-51143</t>
  </si>
  <si>
    <t>ST0961-6670</t>
  </si>
  <si>
    <t>BULB T20 UMBER</t>
  </si>
  <si>
    <t>9004A81004</t>
  </si>
  <si>
    <t>9004A-81004</t>
  </si>
  <si>
    <t>ST0961-6680</t>
  </si>
  <si>
    <t>9004A81006</t>
  </si>
  <si>
    <t>9004A-81006</t>
  </si>
  <si>
    <t>9004A81007</t>
  </si>
  <si>
    <t>9004A-81007</t>
  </si>
  <si>
    <t>ST0961-6980</t>
  </si>
  <si>
    <t>BULB H11 (Lo Beam)</t>
  </si>
  <si>
    <t>81179BZ010</t>
  </si>
  <si>
    <t>81179-BZ010</t>
  </si>
  <si>
    <t>ST0965-3930</t>
  </si>
  <si>
    <t>81179-97204</t>
  </si>
  <si>
    <t>ST0965-6030</t>
  </si>
  <si>
    <t>SOCKET ASSY</t>
  </si>
  <si>
    <t>90075-60046</t>
  </si>
  <si>
    <t>ST0965-6280</t>
  </si>
  <si>
    <t>SOCKET</t>
  </si>
  <si>
    <t>9004B82001</t>
  </si>
  <si>
    <t>9004B-82001</t>
  </si>
  <si>
    <t>ST0965-6580</t>
  </si>
  <si>
    <t>81559-97203</t>
  </si>
  <si>
    <t>ST0968-2520</t>
  </si>
  <si>
    <t>CLIP</t>
  </si>
  <si>
    <t>9004B15001</t>
  </si>
  <si>
    <t>9004B-15001</t>
  </si>
  <si>
    <t>ST0968-3470</t>
  </si>
  <si>
    <t>9004C46010</t>
  </si>
  <si>
    <t>9004C-46010</t>
  </si>
  <si>
    <t>ST0968-4020</t>
  </si>
  <si>
    <t>81957BZ010</t>
  </si>
  <si>
    <t>81957-BZ010</t>
  </si>
  <si>
    <t>ST09M2-3050</t>
  </si>
  <si>
    <t>P33 SCREW</t>
  </si>
  <si>
    <t>9004A81011</t>
  </si>
  <si>
    <t>9004A-81011</t>
  </si>
  <si>
    <t>000F61-0160</t>
  </si>
  <si>
    <t>ST0F61-0160</t>
  </si>
  <si>
    <t>81179BZ040</t>
  </si>
  <si>
    <t>81179-BZ040</t>
  </si>
  <si>
    <t>ST0F65-0010</t>
  </si>
  <si>
    <t>81179BZ050</t>
  </si>
  <si>
    <t>81179-BZ050</t>
  </si>
  <si>
    <t>81139BZ010</t>
  </si>
  <si>
    <t>81139-BZ010</t>
  </si>
  <si>
    <t>ST0Y33-0060</t>
  </si>
  <si>
    <t>9004A81027</t>
  </si>
  <si>
    <t>9004A-81027</t>
  </si>
  <si>
    <t>000961-3860-R1</t>
  </si>
  <si>
    <t>ST1961-3860R</t>
  </si>
  <si>
    <t>9004A81045</t>
  </si>
  <si>
    <t>9004A-81045</t>
  </si>
  <si>
    <t>ST1961-5110L</t>
  </si>
  <si>
    <t>9004A81026</t>
  </si>
  <si>
    <t>9004A-81026</t>
  </si>
  <si>
    <t>000961-6500-1</t>
  </si>
  <si>
    <t>ST1961-6500</t>
  </si>
  <si>
    <t>9004A81002</t>
  </si>
  <si>
    <t>9004A-81002</t>
  </si>
  <si>
    <t>ST2961-5110L</t>
  </si>
  <si>
    <t>90049-51148</t>
  </si>
  <si>
    <t>ST2961-6660</t>
  </si>
  <si>
    <t>812700W040</t>
  </si>
  <si>
    <t>AFA070-0000H</t>
  </si>
  <si>
    <t>LAMP ASSY, LICENSE PLATE E83</t>
  </si>
  <si>
    <t>ADM-OES</t>
  </si>
  <si>
    <t>ADM - REGULER</t>
  </si>
  <si>
    <t>0458IDS001</t>
  </si>
  <si>
    <t>04581206AD</t>
  </si>
  <si>
    <t>D8487087Z02001</t>
  </si>
  <si>
    <t>D84870-87Z02-001</t>
  </si>
  <si>
    <t>84870-87Z02D</t>
  </si>
  <si>
    <t>SWITCH ASSY, OUTER MIRROR E78</t>
  </si>
  <si>
    <t>D8111087Z09001</t>
  </si>
  <si>
    <t>D81110-87Z09-001</t>
  </si>
  <si>
    <t>A16286-0000D</t>
  </si>
  <si>
    <t>LAMP ASSY, HEAD D04 - RH</t>
  </si>
  <si>
    <t>D8115087Z03001</t>
  </si>
  <si>
    <t>D81150-87Z03-001</t>
  </si>
  <si>
    <t>A16287-0000D</t>
  </si>
  <si>
    <t>LAMP ASSY, HEAD D04 - LH</t>
  </si>
  <si>
    <t>D9004301342001</t>
  </si>
  <si>
    <t>D90043-01342-001</t>
  </si>
  <si>
    <t>A18436-0070D</t>
  </si>
  <si>
    <t>D81241BZ010B01</t>
  </si>
  <si>
    <t>D81241-BZ010-B01</t>
  </si>
  <si>
    <t>A27260-00102</t>
  </si>
  <si>
    <t>LENS DOME</t>
  </si>
  <si>
    <t>D81210BZ010001</t>
  </si>
  <si>
    <t>D81210-BZ010-001</t>
  </si>
  <si>
    <t>A2C701-0000D</t>
  </si>
  <si>
    <t>D81219BZ010001</t>
  </si>
  <si>
    <t>D81219-BZ010-001</t>
  </si>
  <si>
    <t>A2C701-0010D</t>
  </si>
  <si>
    <t>D81220BZ010001</t>
  </si>
  <si>
    <t>D81220-BZ010-001</t>
  </si>
  <si>
    <t>A2C702-0000D</t>
  </si>
  <si>
    <t>D81229BZ010001</t>
  </si>
  <si>
    <t>D81229-BZ010-001</t>
  </si>
  <si>
    <t>A2C702-0010D</t>
  </si>
  <si>
    <t>D8155087Z03001</t>
  </si>
  <si>
    <t>D81550-87Z03-001</t>
  </si>
  <si>
    <t>A47091-0000D</t>
  </si>
  <si>
    <t>LAMP ASSY, REAR COMBINATION D04 - RH</t>
  </si>
  <si>
    <t>D8156087Z02001</t>
  </si>
  <si>
    <t>D81560-87Z02-001</t>
  </si>
  <si>
    <t>A47092-0000D</t>
  </si>
  <si>
    <t>LAMP ASSY, REAR COMBINATION D04 - LH</t>
  </si>
  <si>
    <t>D81550BZ050001</t>
  </si>
  <si>
    <t>D81550-BZ050-001</t>
  </si>
  <si>
    <t>A4E691-0000D</t>
  </si>
  <si>
    <t>LAMP ASSY, REAR COMBINATION D59 - RH</t>
  </si>
  <si>
    <t>D81560BZ050001</t>
  </si>
  <si>
    <t>D81560-BZ050-001</t>
  </si>
  <si>
    <t>A4E692-0000D</t>
  </si>
  <si>
    <t>D8173087Z03001</t>
  </si>
  <si>
    <t>D81730-87Z03-001</t>
  </si>
  <si>
    <t>A57141-0000D</t>
  </si>
  <si>
    <t>LAMP ASSY, SIDE TURN D04 - RH</t>
  </si>
  <si>
    <t>D8174087Z02001</t>
  </si>
  <si>
    <t>D81740-87Z02-001</t>
  </si>
  <si>
    <t>A57142-0000D</t>
  </si>
  <si>
    <t>LAMP ASSY, SIDE TURN D04 - LH</t>
  </si>
  <si>
    <t>D81730F5010001</t>
  </si>
  <si>
    <t>D81730-F5010-001</t>
  </si>
  <si>
    <t>A5D021-0000D</t>
  </si>
  <si>
    <t>LAMP ASSY, SIDE TURN E78 - RH</t>
  </si>
  <si>
    <t>D81740F5010001</t>
  </si>
  <si>
    <t>D81740-F5010-001</t>
  </si>
  <si>
    <t>A5D022-0000D</t>
  </si>
  <si>
    <t>LAMP ASSY, SIDE TURN E78 - LH</t>
  </si>
  <si>
    <t>D8124087Z02001</t>
  </si>
  <si>
    <t>D81240-87Z02-001</t>
  </si>
  <si>
    <t>A77260-0000D</t>
  </si>
  <si>
    <t>LAMP ASSY, DOME D04</t>
  </si>
  <si>
    <t>D81241BZ010A01</t>
  </si>
  <si>
    <t>D81241-BZ010-A01</t>
  </si>
  <si>
    <t>A77260-00101</t>
  </si>
  <si>
    <t>D81241BZ010001</t>
  </si>
  <si>
    <t>D81241-BZ010-001</t>
  </si>
  <si>
    <t>A77260-0010D</t>
  </si>
  <si>
    <t>D8111087Z14001</t>
  </si>
  <si>
    <t>D81110-87Z14-001</t>
  </si>
  <si>
    <t>AAA011-0000D</t>
  </si>
  <si>
    <t>LAMP ASSY, HEAD E78 - RH</t>
  </si>
  <si>
    <t>D8115087Z08001</t>
  </si>
  <si>
    <t>D81150-87Z08-001</t>
  </si>
  <si>
    <t>AAA012-0000D</t>
  </si>
  <si>
    <t>LAMP ASSY, HEAD E78 - LH</t>
  </si>
  <si>
    <t>D81110BZ010001</t>
  </si>
  <si>
    <t>D81110-BZ010-001</t>
  </si>
  <si>
    <t>AAC021-0000D</t>
  </si>
  <si>
    <t>D81115BZ010001</t>
  </si>
  <si>
    <t>D81115-BZ010-001</t>
  </si>
  <si>
    <t>AAC021-5000D</t>
  </si>
  <si>
    <t>D81150BZ010001</t>
  </si>
  <si>
    <t>D81150-BZ010-001</t>
  </si>
  <si>
    <t>AAC022-0000D</t>
  </si>
  <si>
    <t>D81155BZ010001</t>
  </si>
  <si>
    <t>D81155-BZ010-001</t>
  </si>
  <si>
    <t>AAC022-5000D</t>
  </si>
  <si>
    <t>D81110BZ050001</t>
  </si>
  <si>
    <t>D81110-BZ050-001</t>
  </si>
  <si>
    <t>AAF011-0000D</t>
  </si>
  <si>
    <t>D81130BZ030001</t>
  </si>
  <si>
    <t>D81130-BZ030-001</t>
  </si>
  <si>
    <t>AAF011-5000D</t>
  </si>
  <si>
    <t>D81150BZ050001</t>
  </si>
  <si>
    <t>D81150-BZ050-001</t>
  </si>
  <si>
    <t>AAF012-0000D</t>
  </si>
  <si>
    <t>D81170BZ030001</t>
  </si>
  <si>
    <t>D81170-BZ030-001</t>
  </si>
  <si>
    <t>AAF012-5000D</t>
  </si>
  <si>
    <t>D81110BZ060001</t>
  </si>
  <si>
    <t>D81110-BZ060-001</t>
  </si>
  <si>
    <t>AAF021-0000D</t>
  </si>
  <si>
    <t>D81130BZ040001</t>
  </si>
  <si>
    <t>D81130-BZ040-001</t>
  </si>
  <si>
    <t>AAF021-5000D</t>
  </si>
  <si>
    <t>D81150BZ060001</t>
  </si>
  <si>
    <t>D81150-BZ060-001</t>
  </si>
  <si>
    <t>AAF022-0000D</t>
  </si>
  <si>
    <t>D81170BZ040001</t>
  </si>
  <si>
    <t>D81170-BZ040-001</t>
  </si>
  <si>
    <t>AAF022-5000D</t>
  </si>
  <si>
    <t>D81110BZ070001</t>
  </si>
  <si>
    <t>D81110-BZ070-001</t>
  </si>
  <si>
    <t>AAF031-0000D</t>
  </si>
  <si>
    <t>D81130BZ050001</t>
  </si>
  <si>
    <t>D81130-BZ050-001</t>
  </si>
  <si>
    <t>AAF031-5000D</t>
  </si>
  <si>
    <t>D81150BZ070001</t>
  </si>
  <si>
    <t>D81150-BZ070-001</t>
  </si>
  <si>
    <t>AAF032-0000D</t>
  </si>
  <si>
    <t>D81170BZ050001</t>
  </si>
  <si>
    <t>D81170-BZ050-001</t>
  </si>
  <si>
    <t>AAF032-5000D</t>
  </si>
  <si>
    <t>D81110BZ080001</t>
  </si>
  <si>
    <t>D81110-BZ080-001</t>
  </si>
  <si>
    <t>AAF041-0000D</t>
  </si>
  <si>
    <t>D81130BZ060001</t>
  </si>
  <si>
    <t>D81130-BZ060-001</t>
  </si>
  <si>
    <t>AAF041-5000D</t>
  </si>
  <si>
    <t>D81150BZ080001</t>
  </si>
  <si>
    <t>D81150-BZ080-001</t>
  </si>
  <si>
    <t>AAF042-0000D</t>
  </si>
  <si>
    <t>D81170BZ060001</t>
  </si>
  <si>
    <t>D81170-BZ060-001</t>
  </si>
  <si>
    <t>AAF042-5000D</t>
  </si>
  <si>
    <t>D81110BZ110001</t>
  </si>
  <si>
    <t>D81110-BZ110-001</t>
  </si>
  <si>
    <t>AAG011-0000D</t>
  </si>
  <si>
    <t>LAMP ASSY, HEAD ACTUATOR D70 - RHD RH</t>
  </si>
  <si>
    <t>D81110BZ111001</t>
  </si>
  <si>
    <t>D81110-BZ111-001</t>
  </si>
  <si>
    <t>AAG011-0001</t>
  </si>
  <si>
    <t>AAG011-0001D</t>
  </si>
  <si>
    <t>D81192BZ010001</t>
  </si>
  <si>
    <t>D81192-BZ010-001</t>
  </si>
  <si>
    <t>AAG011-0040D</t>
  </si>
  <si>
    <t>PACKING</t>
  </si>
  <si>
    <t>D81130BZ070001</t>
  </si>
  <si>
    <t>D81130-BZ070-001</t>
  </si>
  <si>
    <t>AAG011-1000</t>
  </si>
  <si>
    <t>LAMP UNIT, HEAD ACTUATOR D70 - RHD RH</t>
  </si>
  <si>
    <t>D81130BZ071001</t>
  </si>
  <si>
    <t>D81130-BZ071-001</t>
  </si>
  <si>
    <t>AAG011-1001</t>
  </si>
  <si>
    <t>D81150BZ110001</t>
  </si>
  <si>
    <t>D81150-BZ110-001</t>
  </si>
  <si>
    <t>AAG012-0000</t>
  </si>
  <si>
    <t>AAG012-0000D</t>
  </si>
  <si>
    <t>LAMP ASSY, HEAD ACTUATOR D70 - RHD LH</t>
  </si>
  <si>
    <t>D81150BZ111001</t>
  </si>
  <si>
    <t>D81150-BZ111-001</t>
  </si>
  <si>
    <t>AAG012-0001D</t>
  </si>
  <si>
    <t>D81170BZ070001</t>
  </si>
  <si>
    <t>D81170-BZ070-001</t>
  </si>
  <si>
    <t>AAG012-1000</t>
  </si>
  <si>
    <t>LAMP UNIT, HEAD ACTUATOR D70 - RHD LH</t>
  </si>
  <si>
    <t>D81170BZ071001</t>
  </si>
  <si>
    <t>D81170-BZ071-001</t>
  </si>
  <si>
    <t>AAG012-1001</t>
  </si>
  <si>
    <t>D81110BZ130001</t>
  </si>
  <si>
    <t>D81110-BZ130-001</t>
  </si>
  <si>
    <t>AAG021-0000D</t>
  </si>
  <si>
    <t>LAMP ASSY, HEAD D70 - RHD RH</t>
  </si>
  <si>
    <t>D81110BZ131001</t>
  </si>
  <si>
    <t>D81110-BZ131-001</t>
  </si>
  <si>
    <t>AAG021-0001</t>
  </si>
  <si>
    <t>AAG021-0001D</t>
  </si>
  <si>
    <t>D81130BZ090001</t>
  </si>
  <si>
    <t>D81130-BZ090-001</t>
  </si>
  <si>
    <t>AAG021-1000</t>
  </si>
  <si>
    <t>LAMP UNIT, HEAD D70 - RHD RH</t>
  </si>
  <si>
    <t>D81130BZ091001</t>
  </si>
  <si>
    <t>D81130-BZ091-001</t>
  </si>
  <si>
    <t>AAG021-1001</t>
  </si>
  <si>
    <t>D81150BZ130001</t>
  </si>
  <si>
    <t>D81150-BZ130-001</t>
  </si>
  <si>
    <t>AAG022-0000D</t>
  </si>
  <si>
    <t>LAMP ASSY, HEAD D70 - RHD LH</t>
  </si>
  <si>
    <t>D81150BZ131001</t>
  </si>
  <si>
    <t>D81150-BZ131-001</t>
  </si>
  <si>
    <t>AAG022-0001</t>
  </si>
  <si>
    <t>AAG022-0001D</t>
  </si>
  <si>
    <t>D81170BZ090001</t>
  </si>
  <si>
    <t>D81170-BZ090-001</t>
  </si>
  <si>
    <t>AAG022-1000</t>
  </si>
  <si>
    <t>LAMP UNIT, HEAD D70 - RHD LH</t>
  </si>
  <si>
    <t>D81170BZ091001</t>
  </si>
  <si>
    <t>D81170-BZ091-001</t>
  </si>
  <si>
    <t>AAG022-1001</t>
  </si>
  <si>
    <t>D81110BZ120001</t>
  </si>
  <si>
    <t>D81110-BZ120-001</t>
  </si>
  <si>
    <t>AAG031-0000D</t>
  </si>
  <si>
    <t>LAMP ASSY, HEAD D70 - LHD RH</t>
  </si>
  <si>
    <t>D81130BZ080001</t>
  </si>
  <si>
    <t>D81130-BZ080-001</t>
  </si>
  <si>
    <t>AAG031-1000</t>
  </si>
  <si>
    <t>LAMP UNIT, HEAD D70 - LHD RH</t>
  </si>
  <si>
    <t>D81150BZ120001</t>
  </si>
  <si>
    <t>D81150-BZ120-001</t>
  </si>
  <si>
    <t>AAG032-0000D</t>
  </si>
  <si>
    <t>LAMP ASSY, HEAD D70 - LHD LH</t>
  </si>
  <si>
    <t>D81170BZ080001</t>
  </si>
  <si>
    <t>D81170-BZ080-001</t>
  </si>
  <si>
    <t>AAG032-1000</t>
  </si>
  <si>
    <t>LAMP UNIT, HEAD D70 - LHD LH</t>
  </si>
  <si>
    <t>D81110BZ140001</t>
  </si>
  <si>
    <t>D81110-BZ140-001</t>
  </si>
  <si>
    <t>AAH091-0000</t>
  </si>
  <si>
    <t>AAH091-0000D</t>
  </si>
  <si>
    <t>LAMP ASSY, HEAD D77 - RHD RH</t>
  </si>
  <si>
    <t>D81130BZ120001</t>
  </si>
  <si>
    <t>D81130-BZ120-001</t>
  </si>
  <si>
    <t>AAH091-1000</t>
  </si>
  <si>
    <t>LAMP UNIT, HEAD D77 - RHD RH</t>
  </si>
  <si>
    <t>D81150BZ140001</t>
  </si>
  <si>
    <t>D81150-BZ140-001</t>
  </si>
  <si>
    <t>AAH092-0000D</t>
  </si>
  <si>
    <t>LAMP ASSY, HEAD D77 - RHD LH</t>
  </si>
  <si>
    <t>D81170BZ120001</t>
  </si>
  <si>
    <t>D81170-BZ120-001</t>
  </si>
  <si>
    <t>AAH092-1000</t>
  </si>
  <si>
    <t>LAMP UNIT, HEAD D77 - RHD LH</t>
  </si>
  <si>
    <t>D81110BZ200001</t>
  </si>
  <si>
    <t>D81110-BZ200-001</t>
  </si>
  <si>
    <t>AAK111-0000D</t>
  </si>
  <si>
    <t>D81130BZ200001</t>
  </si>
  <si>
    <t>D81130-BZ200-001</t>
  </si>
  <si>
    <t>AAK111-1000D</t>
  </si>
  <si>
    <t>D81150BZ200001</t>
  </si>
  <si>
    <t>D81150-BZ200-001</t>
  </si>
  <si>
    <t>AAK112-0000D</t>
  </si>
  <si>
    <t>D81170BZ200001</t>
  </si>
  <si>
    <t>D81170-BZ200-001</t>
  </si>
  <si>
    <t>AAK112-1000D</t>
  </si>
  <si>
    <t>D81110BZ210001</t>
  </si>
  <si>
    <t>D81110-BZ210-001</t>
  </si>
  <si>
    <t>AAK121-0000D</t>
  </si>
  <si>
    <t>D81130BZ210001</t>
  </si>
  <si>
    <t>D81130-BZ210-001</t>
  </si>
  <si>
    <t>AAK121-1000D</t>
  </si>
  <si>
    <t>D81150BZ210001</t>
  </si>
  <si>
    <t>D81150-BZ210-001</t>
  </si>
  <si>
    <t>AAK122-0000D</t>
  </si>
  <si>
    <t>D81170BZ210001</t>
  </si>
  <si>
    <t>D81170-BZ210-001</t>
  </si>
  <si>
    <t>AAK122-1000D</t>
  </si>
  <si>
    <t>D81110BZ520001</t>
  </si>
  <si>
    <t>D81110-BZ520-001</t>
  </si>
  <si>
    <t>AAQ031-0000D</t>
  </si>
  <si>
    <t>D81130BZ520001</t>
  </si>
  <si>
    <t>D81130-BZ520-001</t>
  </si>
  <si>
    <t>AAQ031-1000D</t>
  </si>
  <si>
    <t>D81150BZ520001</t>
  </si>
  <si>
    <t>D81150-BZ520-001</t>
  </si>
  <si>
    <t>AAQ032-0000D</t>
  </si>
  <si>
    <t>D81170BZ520001</t>
  </si>
  <si>
    <t>D81170-BZ520-001</t>
  </si>
  <si>
    <t>AAQ032-1000D</t>
  </si>
  <si>
    <t>D81110BZ510001</t>
  </si>
  <si>
    <t>D81110-BZ510-001</t>
  </si>
  <si>
    <t>AAQ041-0000D</t>
  </si>
  <si>
    <t>D81130BZ510001</t>
  </si>
  <si>
    <t>D81130-BZ510-001</t>
  </si>
  <si>
    <t>AAQ041-1000D</t>
  </si>
  <si>
    <t>D81150BZ510001</t>
  </si>
  <si>
    <t>D81150-BZ510-001</t>
  </si>
  <si>
    <t>AAQ042-0000D</t>
  </si>
  <si>
    <t>D81170BZ510001</t>
  </si>
  <si>
    <t>D81170-BZ510-001</t>
  </si>
  <si>
    <t>AAQ042-1000D</t>
  </si>
  <si>
    <t>D81110BZ540001</t>
  </si>
  <si>
    <t>D81110-BZ540-001</t>
  </si>
  <si>
    <t>AAQ051-0000D</t>
  </si>
  <si>
    <t>D81130BZ540001</t>
  </si>
  <si>
    <t>D81130-BZ540-001</t>
  </si>
  <si>
    <t>AAQ051-1000D</t>
  </si>
  <si>
    <t>D81150BZ540001</t>
  </si>
  <si>
    <t>D81150-BZ540-001</t>
  </si>
  <si>
    <t>AAQ052-0000D</t>
  </si>
  <si>
    <t>D81170BZ540001</t>
  </si>
  <si>
    <t>D81170-BZ540-001</t>
  </si>
  <si>
    <t>AAQ052-1000D</t>
  </si>
  <si>
    <t>D81110BZ530001</t>
  </si>
  <si>
    <t>D81110-BZ530-001</t>
  </si>
  <si>
    <t>AAQ061-0000D</t>
  </si>
  <si>
    <t>D81130BZ530001</t>
  </si>
  <si>
    <t>D81130-BZ530-001</t>
  </si>
  <si>
    <t>AAQ061-1000D</t>
  </si>
  <si>
    <t>D81150BZ530001</t>
  </si>
  <si>
    <t>D81150-BZ530-001</t>
  </si>
  <si>
    <t>AAQ062-0000D</t>
  </si>
  <si>
    <t>D81170BZ530001</t>
  </si>
  <si>
    <t>D81170-BZ530-001</t>
  </si>
  <si>
    <t>AAQ062-1000D</t>
  </si>
  <si>
    <t>D81110BZ600001</t>
  </si>
  <si>
    <t>D81110-BZ600-001</t>
  </si>
  <si>
    <t>AAS041-0000D</t>
  </si>
  <si>
    <t>D81130BZ600001</t>
  </si>
  <si>
    <t>D81130-BZ600-001</t>
  </si>
  <si>
    <t>AAS041-1000D</t>
  </si>
  <si>
    <t>D81150BZ600001</t>
  </si>
  <si>
    <t>D81150-BZ600-001</t>
  </si>
  <si>
    <t>AAS042-0000D</t>
  </si>
  <si>
    <t>D81170BZ600001</t>
  </si>
  <si>
    <t>D81170-BZ600-001</t>
  </si>
  <si>
    <t>AAS042-1000D</t>
  </si>
  <si>
    <t>D81110BZ610001</t>
  </si>
  <si>
    <t>D81110-BZ610-001</t>
  </si>
  <si>
    <t>AAS051-0000D</t>
  </si>
  <si>
    <t>D81130BZ610001</t>
  </si>
  <si>
    <t>D81130-BZ610-001</t>
  </si>
  <si>
    <t>AAS051-1000D</t>
  </si>
  <si>
    <t>D81150BZ610001</t>
  </si>
  <si>
    <t>D81150-BZ610-001</t>
  </si>
  <si>
    <t>AAS052-0000D</t>
  </si>
  <si>
    <t>D81170BZ610001</t>
  </si>
  <si>
    <t>D81170-BZ610-001</t>
  </si>
  <si>
    <t>AAS052-1000D</t>
  </si>
  <si>
    <t>D81110BZ620001</t>
  </si>
  <si>
    <t>D81110-BZ620-001</t>
  </si>
  <si>
    <t>AAS061-0000D</t>
  </si>
  <si>
    <t>D81130BZ620001</t>
  </si>
  <si>
    <t>D81130-BZ620-001</t>
  </si>
  <si>
    <t>D81150BZ620001</t>
  </si>
  <si>
    <t>D81150-BZ620-001</t>
  </si>
  <si>
    <t>AAS062-0000D</t>
  </si>
  <si>
    <t>D81170BZ620001</t>
  </si>
  <si>
    <t>D81170-BZ620-001</t>
  </si>
  <si>
    <t>D81110BZ630001</t>
  </si>
  <si>
    <t>D81110-BZ630-001</t>
  </si>
  <si>
    <t>AAS071-0000D</t>
  </si>
  <si>
    <t>D81130BZ630001</t>
  </si>
  <si>
    <t>D81130-BZ630-001</t>
  </si>
  <si>
    <t>AAS071-1000D</t>
  </si>
  <si>
    <t>D81150BZ630001</t>
  </si>
  <si>
    <t>D81150-BZ630-001</t>
  </si>
  <si>
    <t>AAS072-0000D</t>
  </si>
  <si>
    <t>D81170BZ630001</t>
  </si>
  <si>
    <t>D81170-BZ630-001</t>
  </si>
  <si>
    <t>AAS072-1000D</t>
  </si>
  <si>
    <t>D81110BZ660001</t>
  </si>
  <si>
    <t>D81110-BZ660-001</t>
  </si>
  <si>
    <t>AAS101-0000D</t>
  </si>
  <si>
    <t>D81130BZ660001</t>
  </si>
  <si>
    <t>D81130-BZ660-001</t>
  </si>
  <si>
    <t>AAS101-1000D</t>
  </si>
  <si>
    <t>D81150BZ660001</t>
  </si>
  <si>
    <t>D81150-BZ660-001</t>
  </si>
  <si>
    <t>AAS102-0000D</t>
  </si>
  <si>
    <t>D81170BZ660001</t>
  </si>
  <si>
    <t>D81170-BZ660-001</t>
  </si>
  <si>
    <t>AAS102-1000D</t>
  </si>
  <si>
    <t>D81580BZ040001</t>
  </si>
  <si>
    <t>D81580-BZ040-001</t>
  </si>
  <si>
    <t>ABS011-0000D</t>
  </si>
  <si>
    <t>D81585BZ010001</t>
  </si>
  <si>
    <t>D81585-BZ010-001</t>
  </si>
  <si>
    <t>ABS011-4000D</t>
  </si>
  <si>
    <t>D81582BZ020001</t>
  </si>
  <si>
    <t>D81582-BZ020-001</t>
  </si>
  <si>
    <t>D81581BZ030001</t>
  </si>
  <si>
    <t>D81581-BZ030-001</t>
  </si>
  <si>
    <t>ABS011-9000D</t>
  </si>
  <si>
    <t>D81590BZ040001</t>
  </si>
  <si>
    <t>D81590-BZ040-001</t>
  </si>
  <si>
    <t>ABS012-0000D</t>
  </si>
  <si>
    <t>D81592BZ020001</t>
  </si>
  <si>
    <t>D81592-BZ020-001</t>
  </si>
  <si>
    <t>D81591BZ030001</t>
  </si>
  <si>
    <t>D81591-BZ030-001</t>
  </si>
  <si>
    <t>ABS012-9000D</t>
  </si>
  <si>
    <t>D81550BZ010001</t>
  </si>
  <si>
    <t>D81550-BZ010-001</t>
  </si>
  <si>
    <t>ADC091-0000D</t>
  </si>
  <si>
    <t>D81555BZ010001</t>
  </si>
  <si>
    <t>D81555-BZ010-001</t>
  </si>
  <si>
    <t>ADC091-2000D</t>
  </si>
  <si>
    <t>D81551BZ010001</t>
  </si>
  <si>
    <t>D81551-BZ010-001</t>
  </si>
  <si>
    <t>ADC091-9000D</t>
  </si>
  <si>
    <t>D81560BZ010001</t>
  </si>
  <si>
    <t>D81560-BZ010-001</t>
  </si>
  <si>
    <t>ADC092-0000D</t>
  </si>
  <si>
    <t>D81561BZ010001</t>
  </si>
  <si>
    <t>D81561-BZ010-001</t>
  </si>
  <si>
    <t>ADC092-9000D</t>
  </si>
  <si>
    <t>D81550F5010001</t>
  </si>
  <si>
    <t>D81550-F5010-001</t>
  </si>
  <si>
    <t>ADD011-0000D</t>
  </si>
  <si>
    <t>D81551F5010001</t>
  </si>
  <si>
    <t>D81551-F5010-001</t>
  </si>
  <si>
    <t>ADD011-1000D</t>
  </si>
  <si>
    <t>LENS T/S RC/L D04 - RH</t>
  </si>
  <si>
    <t>D81560F5010001</t>
  </si>
  <si>
    <t>D81560-F5010-001</t>
  </si>
  <si>
    <t>ADD012-0000D</t>
  </si>
  <si>
    <t>D81561F5010001</t>
  </si>
  <si>
    <t>D81561-F5010-001</t>
  </si>
  <si>
    <t>ADD012-1000D</t>
  </si>
  <si>
    <t>LENS T/S RC/L D04 - LH</t>
  </si>
  <si>
    <t>D81550BZ070001</t>
  </si>
  <si>
    <t>D81550-BZ070-001</t>
  </si>
  <si>
    <t>ADF051-0000D</t>
  </si>
  <si>
    <t>D81551BZ060001</t>
  </si>
  <si>
    <t>D81551-BZ060-001</t>
  </si>
  <si>
    <t>ADF051-9000D</t>
  </si>
  <si>
    <t>D81560BZ070001</t>
  </si>
  <si>
    <t>D81560-BZ070-001</t>
  </si>
  <si>
    <t>ADF052-0000D</t>
  </si>
  <si>
    <t>D81561BZ060001</t>
  </si>
  <si>
    <t>D81561-BZ060-001</t>
  </si>
  <si>
    <t>ADF052-9000D</t>
  </si>
  <si>
    <t>D81550BZ190001</t>
  </si>
  <si>
    <t>D81550-BZ190-001</t>
  </si>
  <si>
    <t>ADL011-0000D</t>
  </si>
  <si>
    <t>D81555BZ060001</t>
  </si>
  <si>
    <t>D81555-BZ060-001</t>
  </si>
  <si>
    <t>ADL011-2000D</t>
  </si>
  <si>
    <t>D81551BZ090001</t>
  </si>
  <si>
    <t>D81551-BZ090-001</t>
  </si>
  <si>
    <t>ADL011-9000D</t>
  </si>
  <si>
    <t>D81560BZ190001</t>
  </si>
  <si>
    <t>D81560-BZ190-001</t>
  </si>
  <si>
    <t>ADL012-0000D</t>
  </si>
  <si>
    <t>D81565BZ010001</t>
  </si>
  <si>
    <t>D81565-BZ010-001</t>
  </si>
  <si>
    <t>ADL012-2000D</t>
  </si>
  <si>
    <t>D81561BZ090001</t>
  </si>
  <si>
    <t>D81561-BZ090-001</t>
  </si>
  <si>
    <t>ADL012-9000D</t>
  </si>
  <si>
    <t>D81550BZ200001</t>
  </si>
  <si>
    <t>D81550-BZ200-001</t>
  </si>
  <si>
    <t>ADL021-0000D</t>
  </si>
  <si>
    <t>D81551BZ140001</t>
  </si>
  <si>
    <t>D81551-BZ140-001</t>
  </si>
  <si>
    <t>ADL021-9000D</t>
  </si>
  <si>
    <t>D81560BZ200001</t>
  </si>
  <si>
    <t>D81560-BZ200-001</t>
  </si>
  <si>
    <t>ADL022-0000D</t>
  </si>
  <si>
    <t>D81561BZ050001</t>
  </si>
  <si>
    <t>D81561-BZ050-001</t>
  </si>
  <si>
    <t>ADL022-9000D</t>
  </si>
  <si>
    <t>D81555BZ070001</t>
  </si>
  <si>
    <t>D81555-BZ070-001</t>
  </si>
  <si>
    <t>ADM061-3000D</t>
  </si>
  <si>
    <t>D81551BZ150001</t>
  </si>
  <si>
    <t>D81551-BZ150-001</t>
  </si>
  <si>
    <t>ADM061-9000D</t>
  </si>
  <si>
    <t>D81565BZ030001</t>
  </si>
  <si>
    <t>D81565-BZ030-001</t>
  </si>
  <si>
    <t>ADM072-3000D</t>
  </si>
  <si>
    <t>D81561BZ150001</t>
  </si>
  <si>
    <t>D81561-BZ150-001</t>
  </si>
  <si>
    <t>ADM072-9000D</t>
  </si>
  <si>
    <t>D81550BZ220001</t>
  </si>
  <si>
    <t>D81550-BZ220-001</t>
  </si>
  <si>
    <t>ADP231-0000D</t>
  </si>
  <si>
    <t>D81555BZ100001</t>
  </si>
  <si>
    <t>D81555-BZ100-001</t>
  </si>
  <si>
    <t>ADP231-2000D</t>
  </si>
  <si>
    <t>D81551BZ240001</t>
  </si>
  <si>
    <t>D81551-BZ240-001</t>
  </si>
  <si>
    <t>ADP231-9000D</t>
  </si>
  <si>
    <t>D81560BZ220001</t>
  </si>
  <si>
    <t>D81560-BZ220-001</t>
  </si>
  <si>
    <t>ADP232-0000D</t>
  </si>
  <si>
    <t>D81565BZ050001</t>
  </si>
  <si>
    <t>D81565-BZ050-001</t>
  </si>
  <si>
    <t>ADP232-2000D</t>
  </si>
  <si>
    <t>D81561BZ240001</t>
  </si>
  <si>
    <t>D81561-BZ240-001</t>
  </si>
  <si>
    <t>ADP232-9000D</t>
  </si>
  <si>
    <t>D81550BZ310001</t>
  </si>
  <si>
    <t>D81550-BZ310-001</t>
  </si>
  <si>
    <t>ADP241-0000D</t>
  </si>
  <si>
    <t>D81551BZ250001</t>
  </si>
  <si>
    <t>D81551-BZ250-001</t>
  </si>
  <si>
    <t>ADP241-9000D</t>
  </si>
  <si>
    <t>D81560BZ310001</t>
  </si>
  <si>
    <t>D81560-BZ310-001</t>
  </si>
  <si>
    <t>ADP242-0000D</t>
  </si>
  <si>
    <t>D81561BZ250001</t>
  </si>
  <si>
    <t>D81561-BZ250-001</t>
  </si>
  <si>
    <t>ADP242-9000D</t>
  </si>
  <si>
    <t>D81550BZ490001</t>
  </si>
  <si>
    <t>D81550-BZ490-001</t>
  </si>
  <si>
    <t>ADS031-0000D</t>
  </si>
  <si>
    <t>D81555BZ160001</t>
  </si>
  <si>
    <t>D81555-BZ160-001</t>
  </si>
  <si>
    <t>ADS031-4000D</t>
  </si>
  <si>
    <t>D81551BZ320001</t>
  </si>
  <si>
    <t>D81551-BZ320-001</t>
  </si>
  <si>
    <t>D81560BZ490001</t>
  </si>
  <si>
    <t>D81560-BZ490-001</t>
  </si>
  <si>
    <t>ADS032-0000D</t>
  </si>
  <si>
    <t>D81561BZ320001</t>
  </si>
  <si>
    <t>D81561-BZ320-001</t>
  </si>
  <si>
    <t>D81550BZ480001</t>
  </si>
  <si>
    <t>D81550-BZ480-001</t>
  </si>
  <si>
    <t>ADS041-0000D</t>
  </si>
  <si>
    <t>D81555BZ170001</t>
  </si>
  <si>
    <t>D81555-BZ170-001</t>
  </si>
  <si>
    <t>ADS041-4000D</t>
  </si>
  <si>
    <t>D81551BZ310001</t>
  </si>
  <si>
    <t>D81551-BZ310-001</t>
  </si>
  <si>
    <t>ADS041-9000D</t>
  </si>
  <si>
    <t>D81560BZ480001</t>
  </si>
  <si>
    <t>D81560-BZ480-001</t>
  </si>
  <si>
    <t>ADS042-0000D</t>
  </si>
  <si>
    <t>D81561BZ310001</t>
  </si>
  <si>
    <t>D81561-BZ310-001</t>
  </si>
  <si>
    <t>ADS042-9000D</t>
  </si>
  <si>
    <t>D81580BZ050001</t>
  </si>
  <si>
    <t>D81580-BZ050-001</t>
  </si>
  <si>
    <t>ADS051-0000D</t>
  </si>
  <si>
    <t>D81585BZ020001</t>
  </si>
  <si>
    <t>D81585-BZ020-001</t>
  </si>
  <si>
    <t>ADS051-4000D</t>
  </si>
  <si>
    <t>D81581BZ040001</t>
  </si>
  <si>
    <t>D81581-BZ040-001</t>
  </si>
  <si>
    <t>D81590BZ050001</t>
  </si>
  <si>
    <t>D81590-BZ050-001</t>
  </si>
  <si>
    <t>ADS052-0000D</t>
  </si>
  <si>
    <t>D81591BZ040001</t>
  </si>
  <si>
    <t>D81591-BZ040-001</t>
  </si>
  <si>
    <t>D81590BZ060001</t>
  </si>
  <si>
    <t>D81590-BZ060-001</t>
  </si>
  <si>
    <t>ADS062-0000D</t>
  </si>
  <si>
    <t>D81595BZ010001</t>
  </si>
  <si>
    <t>D81595-BZ010-001</t>
  </si>
  <si>
    <t>ADS062-4000D</t>
  </si>
  <si>
    <t>D81591BZ050001</t>
  </si>
  <si>
    <t>D81591-BZ050-001</t>
  </si>
  <si>
    <t>ADS062-9000D</t>
  </si>
  <si>
    <t>D81270BZ010001</t>
  </si>
  <si>
    <t>D81270-BZ010-001</t>
  </si>
  <si>
    <t>AFD011-0000-O</t>
  </si>
  <si>
    <t>AFD011-0000D</t>
  </si>
  <si>
    <t>D81271BZ010001</t>
  </si>
  <si>
    <t>D81271-BZ010-001</t>
  </si>
  <si>
    <t>AFD011-0010D</t>
  </si>
  <si>
    <t>D81240BZ010001</t>
  </si>
  <si>
    <t>D81240-BZ010-001</t>
  </si>
  <si>
    <t>AGC270-0000D</t>
  </si>
  <si>
    <t>D81240BZ010B01</t>
  </si>
  <si>
    <t>D81240-BZ010-B01</t>
  </si>
  <si>
    <t>AGC270-000BD</t>
  </si>
  <si>
    <t>D81240BZ010A01</t>
  </si>
  <si>
    <t>D81240-BZ010-A01</t>
  </si>
  <si>
    <t>AGG190-0000D</t>
  </si>
  <si>
    <t>D81240BZ050001</t>
  </si>
  <si>
    <t>D81240-BZ050-001</t>
  </si>
  <si>
    <t>AGH070-0000D</t>
  </si>
  <si>
    <t>LAMP ASSY, DOME D70</t>
  </si>
  <si>
    <t>D8124187004001</t>
  </si>
  <si>
    <t>D81241-87004-001</t>
  </si>
  <si>
    <t>AGH070-0010D</t>
  </si>
  <si>
    <t>D81240BZ060001</t>
  </si>
  <si>
    <t>D81240-BZ060-001</t>
  </si>
  <si>
    <t>AGH080-0000D</t>
  </si>
  <si>
    <t>D81241BZ060001</t>
  </si>
  <si>
    <t>D81241-BZ060-001</t>
  </si>
  <si>
    <t>AGH080-0010D</t>
  </si>
  <si>
    <t>D81240BZ010E01</t>
  </si>
  <si>
    <t>D81240-BZ010-E01</t>
  </si>
  <si>
    <t>AGJ040-0000D</t>
  </si>
  <si>
    <t>LAMP ASSY, DOME D83T</t>
  </si>
  <si>
    <t>D81240BZ010B11</t>
  </si>
  <si>
    <t>D81240-BZ010-B11</t>
  </si>
  <si>
    <t>AGM030-0000D</t>
  </si>
  <si>
    <t>D81240BZ070001</t>
  </si>
  <si>
    <t>D81240-BZ070-001</t>
  </si>
  <si>
    <t>AGN010-0000D</t>
  </si>
  <si>
    <t>LAMP ASSY, DOME</t>
  </si>
  <si>
    <t>D81241BZ070001</t>
  </si>
  <si>
    <t>D81241-BZ070-001</t>
  </si>
  <si>
    <t>AGN010-0010D</t>
  </si>
  <si>
    <t>D89279BZ070B01</t>
  </si>
  <si>
    <t>D89279-BZ070-B01</t>
  </si>
  <si>
    <t>AGR010-1000D</t>
  </si>
  <si>
    <t>D8781087Z11001</t>
  </si>
  <si>
    <t>D87810-87Z11-001</t>
  </si>
  <si>
    <t>B2A020-0000D</t>
  </si>
  <si>
    <t>LAMP ASSY, MAP W/ INNER MIRROR E78</t>
  </si>
  <si>
    <t>D8791087Z10001</t>
  </si>
  <si>
    <t>D87910-87Z10-001</t>
  </si>
  <si>
    <t>B56121-0001D</t>
  </si>
  <si>
    <t>D8794087Z10001</t>
  </si>
  <si>
    <t>D87940-87Z10-001</t>
  </si>
  <si>
    <t>B56122-0001D</t>
  </si>
  <si>
    <t>MIRROR ASSY, OUTER RR VIEW (M) D04 - LH</t>
  </si>
  <si>
    <t>D8791087Z23001</t>
  </si>
  <si>
    <t>D87910-87Z23-001</t>
  </si>
  <si>
    <t>B86161-0001D</t>
  </si>
  <si>
    <t>D8791087Z13001</t>
  </si>
  <si>
    <t>D87910-87Z13-001</t>
  </si>
  <si>
    <t>B86161-0002D</t>
  </si>
  <si>
    <t>D8794087Z23001</t>
  </si>
  <si>
    <t>D87940-87Z23-001</t>
  </si>
  <si>
    <t>B86162-0001D</t>
  </si>
  <si>
    <t>D8794087Z13001</t>
  </si>
  <si>
    <t>D87940-87Z13-001</t>
  </si>
  <si>
    <t>B86162-0002D</t>
  </si>
  <si>
    <t>D87803BZ020C01</t>
  </si>
  <si>
    <t>D87803-BZ020-C01</t>
  </si>
  <si>
    <t>BDF010-0000D</t>
  </si>
  <si>
    <t>D87917BZ010001</t>
  </si>
  <si>
    <t>D87917-BZ010-001</t>
  </si>
  <si>
    <t>BGC721-4000D</t>
  </si>
  <si>
    <t>D87947BZ010001</t>
  </si>
  <si>
    <t>D87947-BZ010-001</t>
  </si>
  <si>
    <t>BGC722-4000D</t>
  </si>
  <si>
    <t>D87915BZ070001</t>
  </si>
  <si>
    <t>D87915-BZ070-001</t>
  </si>
  <si>
    <t>BGE241-0020D</t>
  </si>
  <si>
    <t>D87945BZ070001</t>
  </si>
  <si>
    <t>D87945-BZ070-001</t>
  </si>
  <si>
    <t>BGE242-0020D</t>
  </si>
  <si>
    <t>D87910BZ070001</t>
  </si>
  <si>
    <t>D87910-BZ070-001</t>
  </si>
  <si>
    <t>BGE931-0000D</t>
  </si>
  <si>
    <t>D87940BZ070001</t>
  </si>
  <si>
    <t>D87940-BZ070-001</t>
  </si>
  <si>
    <t>BGE932-0000D</t>
  </si>
  <si>
    <t>D87910BZ230001</t>
  </si>
  <si>
    <t>D87910-BZ230-001</t>
  </si>
  <si>
    <t>BGG771-0000D</t>
  </si>
  <si>
    <t>D87940BZ230001</t>
  </si>
  <si>
    <t>D87940-BZ230-001</t>
  </si>
  <si>
    <t>BGG772-0000D</t>
  </si>
  <si>
    <t>D81536BZ010001</t>
  </si>
  <si>
    <t>D81536-BZ010-001</t>
  </si>
  <si>
    <t>E9Q040-0000D</t>
  </si>
  <si>
    <t>D9004168103001</t>
  </si>
  <si>
    <t>D90041-68103-001</t>
  </si>
  <si>
    <t>SD0090-4202</t>
  </si>
  <si>
    <t>SCREW D/L D70</t>
  </si>
  <si>
    <t>D9004951095001</t>
  </si>
  <si>
    <t>D90049-51095-001</t>
  </si>
  <si>
    <t>SD0961-1481</t>
  </si>
  <si>
    <t>BULB C8W D/L D70</t>
  </si>
  <si>
    <t>D9004951161001</t>
  </si>
  <si>
    <t>D90049-51161-001</t>
  </si>
  <si>
    <t>SD0961-3860R</t>
  </si>
  <si>
    <t>D9004951165001</t>
  </si>
  <si>
    <t>D90049-51165-001</t>
  </si>
  <si>
    <t>SD0961-3870</t>
  </si>
  <si>
    <t>D9004951125001</t>
  </si>
  <si>
    <t>D90049-51125-001</t>
  </si>
  <si>
    <t>SD0961-5100</t>
  </si>
  <si>
    <t>D9098122003001</t>
  </si>
  <si>
    <t>D90981-22003-001</t>
  </si>
  <si>
    <t>SD0961-5110L</t>
  </si>
  <si>
    <t>D9004951143001</t>
  </si>
  <si>
    <t>D90049-51143-001</t>
  </si>
  <si>
    <t>SD0961-6670</t>
  </si>
  <si>
    <t>D9004A81004001</t>
  </si>
  <si>
    <t>D9004A-81004-001</t>
  </si>
  <si>
    <t>SD0961-6680</t>
  </si>
  <si>
    <t>D9004A81003001</t>
  </si>
  <si>
    <t>D9004A-81003-001</t>
  </si>
  <si>
    <t>SD0961-6760</t>
  </si>
  <si>
    <t>D9004A81006001</t>
  </si>
  <si>
    <t>D9004A-81006-001</t>
  </si>
  <si>
    <t>SD0961-6790</t>
  </si>
  <si>
    <t>D9004A81007001</t>
  </si>
  <si>
    <t>D9004A-81007-001</t>
  </si>
  <si>
    <t>SD0961-6980</t>
  </si>
  <si>
    <t>D81179BZ010001</t>
  </si>
  <si>
    <t>D81179-BZ010-001</t>
  </si>
  <si>
    <t>SD0965-3930</t>
  </si>
  <si>
    <t>D81275BZ010001</t>
  </si>
  <si>
    <t>D81275-BZ010-001</t>
  </si>
  <si>
    <t>SD0965-4561</t>
  </si>
  <si>
    <t>D9007560006001</t>
  </si>
  <si>
    <t>D90075-60006-001</t>
  </si>
  <si>
    <t>SD0965-5360</t>
  </si>
  <si>
    <t>SOCKET ASSY (GREY)</t>
  </si>
  <si>
    <t>D8117997204001</t>
  </si>
  <si>
    <t>D81179-97204-001</t>
  </si>
  <si>
    <t>SD0965-6030</t>
  </si>
  <si>
    <t>D8117997205001</t>
  </si>
  <si>
    <t>D81179-97205-001</t>
  </si>
  <si>
    <t>SD0965-6220</t>
  </si>
  <si>
    <t>D9007560046001</t>
  </si>
  <si>
    <t>D90075-60046-001</t>
  </si>
  <si>
    <t>SD0965-6280</t>
  </si>
  <si>
    <t>D9004B82001001</t>
  </si>
  <si>
    <t>D9004B-82001-001</t>
  </si>
  <si>
    <t>SD0965-6580</t>
  </si>
  <si>
    <t>D8155997203001</t>
  </si>
  <si>
    <t>D81559-97203-001</t>
  </si>
  <si>
    <t>SD0968-2520</t>
  </si>
  <si>
    <t>D9004B15001001</t>
  </si>
  <si>
    <t>D9004B-15001-001</t>
  </si>
  <si>
    <t>SD0968-3470</t>
  </si>
  <si>
    <t>D9004C46010001</t>
  </si>
  <si>
    <t>D9004C-46010-001</t>
  </si>
  <si>
    <t>SD0968-4020</t>
  </si>
  <si>
    <t>D81957BZ010001</t>
  </si>
  <si>
    <t>D81957-BZ010-001</t>
  </si>
  <si>
    <t>SD09M2-3050</t>
  </si>
  <si>
    <t>SCREW</t>
  </si>
  <si>
    <t>D9004A81011001</t>
  </si>
  <si>
    <t>D9004A-81011-001</t>
  </si>
  <si>
    <t>SD0F61-0160</t>
  </si>
  <si>
    <t>D81179BZ040001</t>
  </si>
  <si>
    <t>D81179-BZ040-001</t>
  </si>
  <si>
    <t>SD0F65-0010</t>
  </si>
  <si>
    <t>D81179BZ050001</t>
  </si>
  <si>
    <t>D81179-BZ050-001</t>
  </si>
  <si>
    <t>SD0V65-0030</t>
  </si>
  <si>
    <t>D81139BZ010001</t>
  </si>
  <si>
    <t>D81139-BZ010-001</t>
  </si>
  <si>
    <t>SD0Y33-0060</t>
  </si>
  <si>
    <t>D9004A81027001</t>
  </si>
  <si>
    <t>D9004A-81027-001</t>
  </si>
  <si>
    <t>SD1961-3860R</t>
  </si>
  <si>
    <t>D9004A81045001</t>
  </si>
  <si>
    <t>D9004A-81045-001</t>
  </si>
  <si>
    <t>SD1961-5110L</t>
  </si>
  <si>
    <t>D9004A81026001</t>
  </si>
  <si>
    <t>D9004A-81026-001</t>
  </si>
  <si>
    <t>SD1961-6500</t>
  </si>
  <si>
    <t>D9008081116001</t>
  </si>
  <si>
    <t>D90080-81116-001</t>
  </si>
  <si>
    <t>SD1961-6660</t>
  </si>
  <si>
    <t>D8127512501001</t>
  </si>
  <si>
    <t>D81275-12501-001</t>
  </si>
  <si>
    <t>SD1965-4561</t>
  </si>
  <si>
    <t>D9004A81002001</t>
  </si>
  <si>
    <t>D9004A-81002-001</t>
  </si>
  <si>
    <t>SD2961-5110L</t>
  </si>
  <si>
    <t>D9004951148001</t>
  </si>
  <si>
    <t>D90049-51148-001</t>
  </si>
  <si>
    <t>SD2961-6660</t>
  </si>
  <si>
    <t>TMMIN-OES</t>
  </si>
  <si>
    <t>TMMIN-ADM</t>
  </si>
  <si>
    <t>0458IDS002</t>
  </si>
  <si>
    <t>04580286AA</t>
  </si>
  <si>
    <t>90043-01342-001</t>
  </si>
  <si>
    <t>81241BZ010B01</t>
  </si>
  <si>
    <t>81241-BZ010-B01</t>
  </si>
  <si>
    <t>81210-BZ010-001</t>
  </si>
  <si>
    <t>81219-BZ010-001</t>
  </si>
  <si>
    <t>81220-BZ010-001</t>
  </si>
  <si>
    <t>81229-BZ010-001</t>
  </si>
  <si>
    <t>81241BZ010A01</t>
  </si>
  <si>
    <t>81241-BZ010-A01</t>
  </si>
  <si>
    <t>81241-BZ010-001</t>
  </si>
  <si>
    <t>81110-BZ010-001</t>
  </si>
  <si>
    <t>81115-BZ010-001</t>
  </si>
  <si>
    <t>81150-BZ010-001</t>
  </si>
  <si>
    <t>81155-BZ010-001</t>
  </si>
  <si>
    <t>81110-BZ050-001</t>
  </si>
  <si>
    <t>81130-BZ030-001</t>
  </si>
  <si>
    <t>81150-BZ050-001</t>
  </si>
  <si>
    <t>81170-BZ030-001</t>
  </si>
  <si>
    <t>81110-BZ060-001</t>
  </si>
  <si>
    <t>81130-BZ040-001</t>
  </si>
  <si>
    <t>81150-BZ060-001</t>
  </si>
  <si>
    <t>81170-BZ040-001</t>
  </si>
  <si>
    <t>81110-BZ070-001</t>
  </si>
  <si>
    <t>81130-BZ050-001</t>
  </si>
  <si>
    <t>81150-BZ070-001</t>
  </si>
  <si>
    <t>81170-BZ050-001</t>
  </si>
  <si>
    <t>81110-BZ080-001</t>
  </si>
  <si>
    <t>81130-BZ060-001</t>
  </si>
  <si>
    <t>81150-BZ080-001</t>
  </si>
  <si>
    <t>81170-BZ060-001</t>
  </si>
  <si>
    <t>81110-BZ200-001</t>
  </si>
  <si>
    <t>81130-BZ200-001</t>
  </si>
  <si>
    <t>81150-BZ200-001</t>
  </si>
  <si>
    <t>81170-BZ200-001</t>
  </si>
  <si>
    <t>81110-BZ210-001</t>
  </si>
  <si>
    <t>81130-BZ210-001</t>
  </si>
  <si>
    <t>81150-BZ210-001</t>
  </si>
  <si>
    <t>81170-BZ210-001</t>
  </si>
  <si>
    <t>81110-BZ520-001</t>
  </si>
  <si>
    <t>81130-BZ520-001</t>
  </si>
  <si>
    <t>81150-BZ520-001</t>
  </si>
  <si>
    <t>81170-BZ520-001</t>
  </si>
  <si>
    <t>81110-BZ510-001</t>
  </si>
  <si>
    <t>81130-BZ510-001</t>
  </si>
  <si>
    <t>81150-BZ510-001</t>
  </si>
  <si>
    <t>81170-BZ510-001</t>
  </si>
  <si>
    <t>81110-BZ540-001</t>
  </si>
  <si>
    <t>81130-BZ540-001</t>
  </si>
  <si>
    <t>81150-BZ540-001</t>
  </si>
  <si>
    <t>81170-BZ540-001</t>
  </si>
  <si>
    <t>81110-BZ530-001</t>
  </si>
  <si>
    <t>81130-BZ530-001</t>
  </si>
  <si>
    <t>81150-BZ530-001</t>
  </si>
  <si>
    <t>81170-BZ530-001</t>
  </si>
  <si>
    <t>81110-BZ600-001</t>
  </si>
  <si>
    <t>81130-BZ600-001</t>
  </si>
  <si>
    <t>81150-BZ600-001</t>
  </si>
  <si>
    <t>81170-BZ600-001</t>
  </si>
  <si>
    <t>81110-BZ610-001</t>
  </si>
  <si>
    <t>81130-BZ610-001</t>
  </si>
  <si>
    <t>81150-BZ610-001</t>
  </si>
  <si>
    <t>81170-BZ610-001</t>
  </si>
  <si>
    <t>81110-BZ620-001</t>
  </si>
  <si>
    <t>81130-BZ620-001</t>
  </si>
  <si>
    <t>81150-BZ620-001</t>
  </si>
  <si>
    <t>81170-BZ620-001</t>
  </si>
  <si>
    <t>81110-BZ630-001</t>
  </si>
  <si>
    <t>81130-BZ630-001</t>
  </si>
  <si>
    <t>81150-BZ630-001</t>
  </si>
  <si>
    <t>81170-BZ630-001</t>
  </si>
  <si>
    <t>81110-BZ660-001</t>
  </si>
  <si>
    <t>81130-BZ660-001</t>
  </si>
  <si>
    <t>81150-BZ660-001</t>
  </si>
  <si>
    <t>81170-BZ660-001</t>
  </si>
  <si>
    <t>81580-BZ040-001</t>
  </si>
  <si>
    <t>81585-BZ010-001</t>
  </si>
  <si>
    <t>81582-BZ020-001</t>
  </si>
  <si>
    <t>81581-BZ030-001</t>
  </si>
  <si>
    <t>81590-BZ040-001</t>
  </si>
  <si>
    <t>81592-BZ020-001</t>
  </si>
  <si>
    <t>81591-BZ030-001</t>
  </si>
  <si>
    <t>81550-BZ010-001</t>
  </si>
  <si>
    <t>81555-BZ010-001</t>
  </si>
  <si>
    <t>81551-BZ010-001</t>
  </si>
  <si>
    <t>81560-BZ010-001</t>
  </si>
  <si>
    <t>81561-BZ010-001</t>
  </si>
  <si>
    <t>81550-BZ070-001</t>
  </si>
  <si>
    <t>81551-BZ060-001</t>
  </si>
  <si>
    <t>81560-BZ070-001</t>
  </si>
  <si>
    <t>81561-BZ060-001</t>
  </si>
  <si>
    <t>81550-BZ190-001</t>
  </si>
  <si>
    <t>81555-BZ060-001</t>
  </si>
  <si>
    <t>81551-BZ090-001</t>
  </si>
  <si>
    <t>81560-BZ190-001</t>
  </si>
  <si>
    <t>81565-BZ010-001</t>
  </si>
  <si>
    <t>81561-BZ090-001</t>
  </si>
  <si>
    <t>81550-BZ200-001</t>
  </si>
  <si>
    <t>81551-BZ140-001</t>
  </si>
  <si>
    <t>81560-BZ200-001</t>
  </si>
  <si>
    <t>81561-BZ050-001</t>
  </si>
  <si>
    <t>81555-BZ070-001</t>
  </si>
  <si>
    <t>81551-BZ150-001</t>
  </si>
  <si>
    <t>81565-BZ030-001</t>
  </si>
  <si>
    <t>81561-BZ150-001</t>
  </si>
  <si>
    <t>81550-BZ220-001</t>
  </si>
  <si>
    <t>81555-BZ100-001</t>
  </si>
  <si>
    <t>81551-BZ240-001</t>
  </si>
  <si>
    <t>81560-BZ220-001</t>
  </si>
  <si>
    <t>81565-BZ050-001</t>
  </si>
  <si>
    <t>81561-BZ240-001</t>
  </si>
  <si>
    <t>81550-BZ310-001</t>
  </si>
  <si>
    <t>81551-BZ250-001</t>
  </si>
  <si>
    <t>81560-BZ310-001</t>
  </si>
  <si>
    <t>81561-BZ250-001</t>
  </si>
  <si>
    <t>81550-BZ490-001</t>
  </si>
  <si>
    <t>81555-BZ160-001</t>
  </si>
  <si>
    <t>81551-BZ320-001</t>
  </si>
  <si>
    <t>81560-BZ490-001</t>
  </si>
  <si>
    <t>81561-BZ320-001</t>
  </si>
  <si>
    <t>81550-BZ480-001</t>
  </si>
  <si>
    <t>81555-BZ170-001</t>
  </si>
  <si>
    <t>81551BZ310</t>
  </si>
  <si>
    <t>81551-BZ310-001</t>
  </si>
  <si>
    <t>ADS041-9000T</t>
  </si>
  <si>
    <t>LAMP UNIT, REAR COMBI (T) 6E8 LO GRD RH</t>
  </si>
  <si>
    <t>81560-BZ480-001</t>
  </si>
  <si>
    <t>81561-BZ310-001</t>
  </si>
  <si>
    <t>81580-BZ050-001</t>
  </si>
  <si>
    <t>81585-BZ020-001</t>
  </si>
  <si>
    <t>81581-BZ040-001</t>
  </si>
  <si>
    <t>81590-BZ050-001</t>
  </si>
  <si>
    <t>81591-BZ040-001</t>
  </si>
  <si>
    <t>81590-BZ060-001</t>
  </si>
  <si>
    <t>81595-BZ010-001</t>
  </si>
  <si>
    <t>81591-BZ050-001</t>
  </si>
  <si>
    <t>81270-BZ010-001</t>
  </si>
  <si>
    <t>81271-BZ010-001</t>
  </si>
  <si>
    <t>81240-BZ010-001</t>
  </si>
  <si>
    <t>81240BZ010B01</t>
  </si>
  <si>
    <t>81240-BZ010-B01</t>
  </si>
  <si>
    <t>81240BZ010A01</t>
  </si>
  <si>
    <t>81240-BZ010-A01</t>
  </si>
  <si>
    <t>81240-BZ010-B11</t>
  </si>
  <si>
    <t>89279BZ070B01</t>
  </si>
  <si>
    <t>89279-BZ070-B01</t>
  </si>
  <si>
    <t>87803BZ020C01</t>
  </si>
  <si>
    <t>87803-BZ020-C01</t>
  </si>
  <si>
    <t>87917-BZ010-001</t>
  </si>
  <si>
    <t>87947-BZ010-001</t>
  </si>
  <si>
    <t>87915-BZ070-001</t>
  </si>
  <si>
    <t>87915BZ040</t>
  </si>
  <si>
    <t>87915-BZ040-001</t>
  </si>
  <si>
    <t>BGE241-0020X</t>
  </si>
  <si>
    <t>COVER, O/M EA4 - RH</t>
  </si>
  <si>
    <t>87945-BZ070-001</t>
  </si>
  <si>
    <t>87910-BZ070-001</t>
  </si>
  <si>
    <t>87940-BZ070-001</t>
  </si>
  <si>
    <t>87910-BZ230-001</t>
  </si>
  <si>
    <t>87940-BZ230-001</t>
  </si>
  <si>
    <t>81536-BZ010-001</t>
  </si>
  <si>
    <t>90049-51161-001</t>
  </si>
  <si>
    <t>90049-51165-001</t>
  </si>
  <si>
    <t>90049-51125-001</t>
  </si>
  <si>
    <t>90981-22003-001</t>
  </si>
  <si>
    <t>9004A-81005-001</t>
  </si>
  <si>
    <t>90049-51143-001</t>
  </si>
  <si>
    <t>9004A-81004-001</t>
  </si>
  <si>
    <t>9004A81003</t>
  </si>
  <si>
    <t>9004A-81003-001</t>
  </si>
  <si>
    <t>9004A-81006-001</t>
  </si>
  <si>
    <t>9004A-81007-001</t>
  </si>
  <si>
    <t>81179-BZ010-001</t>
  </si>
  <si>
    <t>81275BZ010</t>
  </si>
  <si>
    <t>81275-BZ010-001</t>
  </si>
  <si>
    <t>90075-60006-001</t>
  </si>
  <si>
    <t>81179-97204-001</t>
  </si>
  <si>
    <t>81179-97205-001</t>
  </si>
  <si>
    <t>90075-60046-001</t>
  </si>
  <si>
    <t>9004B-82001-001</t>
  </si>
  <si>
    <t>81559-97203-001</t>
  </si>
  <si>
    <t>9004B-15001-001</t>
  </si>
  <si>
    <t>9004C-46010-001</t>
  </si>
  <si>
    <t>81957-BZ010-001</t>
  </si>
  <si>
    <t>9004A-81011-001</t>
  </si>
  <si>
    <t>81179-BZ040-001</t>
  </si>
  <si>
    <t>81179-BZ050-001</t>
  </si>
  <si>
    <t>81139-BZ010-001</t>
  </si>
  <si>
    <t>9004A-81027-001</t>
  </si>
  <si>
    <t>9004A-81045-001</t>
  </si>
  <si>
    <t>9004A-81026-001</t>
  </si>
  <si>
    <t>9004A-81002-001</t>
  </si>
  <si>
    <t>90049-51148-001</t>
  </si>
  <si>
    <t>TMMIN</t>
  </si>
  <si>
    <t>0184IDS001</t>
  </si>
  <si>
    <t>01840286AD</t>
  </si>
  <si>
    <t>8121006052</t>
  </si>
  <si>
    <t>812100605200</t>
  </si>
  <si>
    <t>8122006052</t>
  </si>
  <si>
    <t>812200605200</t>
  </si>
  <si>
    <t>812120K03000</t>
  </si>
  <si>
    <t>815500K08000</t>
  </si>
  <si>
    <t>815550K08000</t>
  </si>
  <si>
    <t>815510K08000</t>
  </si>
  <si>
    <t>815600K08000</t>
  </si>
  <si>
    <t>815610K08000</t>
  </si>
  <si>
    <t>8123002010</t>
  </si>
  <si>
    <t>812300201000</t>
  </si>
  <si>
    <t>815700K03000</t>
  </si>
  <si>
    <t>819770K01000</t>
  </si>
  <si>
    <t>811100K13000</t>
  </si>
  <si>
    <t>811050K13000</t>
  </si>
  <si>
    <t>811500K13000</t>
  </si>
  <si>
    <t>811060K13000</t>
  </si>
  <si>
    <t>811100K14000</t>
  </si>
  <si>
    <t>811050K14000</t>
  </si>
  <si>
    <t>811500K14000</t>
  </si>
  <si>
    <t>811060K14000</t>
  </si>
  <si>
    <t>811100K15000</t>
  </si>
  <si>
    <t>811050K15000</t>
  </si>
  <si>
    <t>811500K15000</t>
  </si>
  <si>
    <t>811060K15000</t>
  </si>
  <si>
    <t>811100K30000</t>
  </si>
  <si>
    <t>811300K30000</t>
  </si>
  <si>
    <t>811500K30000</t>
  </si>
  <si>
    <t>811700K30000</t>
  </si>
  <si>
    <t>811100K31000</t>
  </si>
  <si>
    <t>811300K31000</t>
  </si>
  <si>
    <t>811500K31000</t>
  </si>
  <si>
    <t>811700K31000</t>
  </si>
  <si>
    <t>811100K32000</t>
  </si>
  <si>
    <t>811300K32000</t>
  </si>
  <si>
    <t>811500K32000</t>
  </si>
  <si>
    <t>811700K32000</t>
  </si>
  <si>
    <t>811100K52000</t>
  </si>
  <si>
    <t>811920K01100</t>
  </si>
  <si>
    <t>811300K52000</t>
  </si>
  <si>
    <t>811500K52000</t>
  </si>
  <si>
    <t>811700K52000</t>
  </si>
  <si>
    <t>811100K53000</t>
  </si>
  <si>
    <t>811300K53000</t>
  </si>
  <si>
    <t>811500K53000</t>
  </si>
  <si>
    <t>811700K53000</t>
  </si>
  <si>
    <t>811100K54100</t>
  </si>
  <si>
    <t>811300K540</t>
  </si>
  <si>
    <t>811300K54000</t>
  </si>
  <si>
    <t>AAL051-1000L</t>
  </si>
  <si>
    <t>811300K54100</t>
  </si>
  <si>
    <t>811500K54100</t>
  </si>
  <si>
    <t>811700K540</t>
  </si>
  <si>
    <t>811700K54000</t>
  </si>
  <si>
    <t>AAL052-1000L</t>
  </si>
  <si>
    <t>811700K54100</t>
  </si>
  <si>
    <t>811100K560</t>
  </si>
  <si>
    <t>811100K56000</t>
  </si>
  <si>
    <t>AAL061-0000L</t>
  </si>
  <si>
    <t>LAMP ASSY, HEAD 2G9 LEVELING RHD - RH</t>
  </si>
  <si>
    <t>811100K56100</t>
  </si>
  <si>
    <t>811300K560</t>
  </si>
  <si>
    <t>811300K56000</t>
  </si>
  <si>
    <t>AAL061-1000L</t>
  </si>
  <si>
    <t>811300K56100</t>
  </si>
  <si>
    <t>811500K560</t>
  </si>
  <si>
    <t>811500K56000</t>
  </si>
  <si>
    <t>AAL062-0000L</t>
  </si>
  <si>
    <t>LAMP ASSY, HEAD 2G9 LEVELING RHD - LH</t>
  </si>
  <si>
    <t>811500K56100</t>
  </si>
  <si>
    <t>811700K560</t>
  </si>
  <si>
    <t>811700K56000</t>
  </si>
  <si>
    <t>AAL062-1000L</t>
  </si>
  <si>
    <t>811700K56100</t>
  </si>
  <si>
    <t>811100K34000</t>
  </si>
  <si>
    <t>811300K34000</t>
  </si>
  <si>
    <t>811500K34000</t>
  </si>
  <si>
    <t>811700K34000</t>
  </si>
  <si>
    <t>811100KB100</t>
  </si>
  <si>
    <t>811300KB1000</t>
  </si>
  <si>
    <t>811500KB1000</t>
  </si>
  <si>
    <t>811700KB1000</t>
  </si>
  <si>
    <t>811100K57000</t>
  </si>
  <si>
    <t>811100K57100</t>
  </si>
  <si>
    <t>811300K57000</t>
  </si>
  <si>
    <t>811300K57100</t>
  </si>
  <si>
    <t>811500K57000</t>
  </si>
  <si>
    <t>811500K57100</t>
  </si>
  <si>
    <t>811700K57000</t>
  </si>
  <si>
    <t>811700K57100</t>
  </si>
  <si>
    <t>811100K59000</t>
  </si>
  <si>
    <t>811100K59100</t>
  </si>
  <si>
    <t>811300K59000</t>
  </si>
  <si>
    <t>811300K59100</t>
  </si>
  <si>
    <t>811500K59000</t>
  </si>
  <si>
    <t>811500K59100</t>
  </si>
  <si>
    <t>811700K59000</t>
  </si>
  <si>
    <t>811700K59100</t>
  </si>
  <si>
    <t>811100K58000</t>
  </si>
  <si>
    <t>811300K58000</t>
  </si>
  <si>
    <t>811500K58000</t>
  </si>
  <si>
    <t>811700K58000</t>
  </si>
  <si>
    <t>811100K61000</t>
  </si>
  <si>
    <t>811300K61000</t>
  </si>
  <si>
    <t>811500K61000</t>
  </si>
  <si>
    <t>811700K61000</t>
  </si>
  <si>
    <t>811100KC3000</t>
  </si>
  <si>
    <t>811100KC3100</t>
  </si>
  <si>
    <t>811300KC3000</t>
  </si>
  <si>
    <t>811300KC3100</t>
  </si>
  <si>
    <t>811500KC3000</t>
  </si>
  <si>
    <t>811500KC3100</t>
  </si>
  <si>
    <t>811700KC3000</t>
  </si>
  <si>
    <t>811700KC3100</t>
  </si>
  <si>
    <t>811100KD9000</t>
  </si>
  <si>
    <t>811300KD9000</t>
  </si>
  <si>
    <t>811500KD9000</t>
  </si>
  <si>
    <t>811700KD9000</t>
  </si>
  <si>
    <t>811100KF0000</t>
  </si>
  <si>
    <t>811300KF0000</t>
  </si>
  <si>
    <t>811500KF0000</t>
  </si>
  <si>
    <t>811700KF0000</t>
  </si>
  <si>
    <t>811100KF2000</t>
  </si>
  <si>
    <t>811300KF2000</t>
  </si>
  <si>
    <t>811300KF2100</t>
  </si>
  <si>
    <t>811500KF3000</t>
  </si>
  <si>
    <t>811700KF3000</t>
  </si>
  <si>
    <t>811700KF3100</t>
  </si>
  <si>
    <t>811100KG9100</t>
  </si>
  <si>
    <t>811300KG9100</t>
  </si>
  <si>
    <t>811500KG9100</t>
  </si>
  <si>
    <t>811700KG9100</t>
  </si>
  <si>
    <t>811100KG5000</t>
  </si>
  <si>
    <t>811300KG5000</t>
  </si>
  <si>
    <t>811500KG5000</t>
  </si>
  <si>
    <t>811700KG5000</t>
  </si>
  <si>
    <t>811100KG7000</t>
  </si>
  <si>
    <t>811300KG7000</t>
  </si>
  <si>
    <t>811500KG7000</t>
  </si>
  <si>
    <t>811700KG7000</t>
  </si>
  <si>
    <t>811100KG6100</t>
  </si>
  <si>
    <t>811300KG6100</t>
  </si>
  <si>
    <t>811500KG6100</t>
  </si>
  <si>
    <t>811700KG6100</t>
  </si>
  <si>
    <t>814810K04000</t>
  </si>
  <si>
    <t>812100K03100</t>
  </si>
  <si>
    <t>812110K03100</t>
  </si>
  <si>
    <t>812200K03100</t>
  </si>
  <si>
    <t>812210K03100</t>
  </si>
  <si>
    <t>812100K09000</t>
  </si>
  <si>
    <t>812110K09000</t>
  </si>
  <si>
    <t>812200K09000</t>
  </si>
  <si>
    <t>812210K09000</t>
  </si>
  <si>
    <t>815500K12000</t>
  </si>
  <si>
    <t>815540K12000</t>
  </si>
  <si>
    <t>815550K12000</t>
  </si>
  <si>
    <t>815510K12000</t>
  </si>
  <si>
    <t>815600K12000</t>
  </si>
  <si>
    <t>815650K12000</t>
  </si>
  <si>
    <t>815610K12000</t>
  </si>
  <si>
    <t>815500K21000</t>
  </si>
  <si>
    <t>815540K21000</t>
  </si>
  <si>
    <t>815550K21000</t>
  </si>
  <si>
    <t>815510K21000</t>
  </si>
  <si>
    <t>815600K21000</t>
  </si>
  <si>
    <t>815640K21000</t>
  </si>
  <si>
    <t>815610K21000</t>
  </si>
  <si>
    <t>815500D57000</t>
  </si>
  <si>
    <t>815550D57000</t>
  </si>
  <si>
    <t>815510D57000</t>
  </si>
  <si>
    <t>815600D57000</t>
  </si>
  <si>
    <t>815610D57000</t>
  </si>
  <si>
    <t>815500K24000</t>
  </si>
  <si>
    <t>525620K07000</t>
  </si>
  <si>
    <t>815550K24000</t>
  </si>
  <si>
    <t>815510K24000</t>
  </si>
  <si>
    <t>815600K24000</t>
  </si>
  <si>
    <t>525630K01000</t>
  </si>
  <si>
    <t>815610K24000</t>
  </si>
  <si>
    <t>815800K05000</t>
  </si>
  <si>
    <t>815840K05000</t>
  </si>
  <si>
    <t>ADN181-0050T</t>
  </si>
  <si>
    <t>815810K05000</t>
  </si>
  <si>
    <t>815900K05000</t>
  </si>
  <si>
    <t>815940K05000</t>
  </si>
  <si>
    <t>ADN182-0050T</t>
  </si>
  <si>
    <t>815910K05000</t>
  </si>
  <si>
    <t>815800K12000</t>
  </si>
  <si>
    <t>815850K12000</t>
  </si>
  <si>
    <t>815810K12000</t>
  </si>
  <si>
    <t>815900K13000</t>
  </si>
  <si>
    <t>815910K13000</t>
  </si>
  <si>
    <t>815600D88000</t>
  </si>
  <si>
    <t>LAMP ASSY, REAR COMBI (T) BULB 2T7 LH</t>
  </si>
  <si>
    <t>815510D89000</t>
  </si>
  <si>
    <t>815610D89000</t>
  </si>
  <si>
    <t>815900D43000</t>
  </si>
  <si>
    <t>676650K02000</t>
  </si>
  <si>
    <t>815700F03100</t>
  </si>
  <si>
    <t>811390K52000</t>
  </si>
  <si>
    <t>9913221210</t>
  </si>
  <si>
    <t>991322121000</t>
  </si>
  <si>
    <t>9098113096</t>
  </si>
  <si>
    <t>909811309600</t>
  </si>
  <si>
    <t>9913211210</t>
  </si>
  <si>
    <t>991321121000</t>
  </si>
  <si>
    <t>9098122003</t>
  </si>
  <si>
    <t>909812200300</t>
  </si>
  <si>
    <t>9098111055</t>
  </si>
  <si>
    <t>909811105500</t>
  </si>
  <si>
    <t>9008081116</t>
  </si>
  <si>
    <t>900808111600</t>
  </si>
  <si>
    <t>9098113087</t>
  </si>
  <si>
    <t>909811308700</t>
  </si>
  <si>
    <t>9008081040</t>
  </si>
  <si>
    <t>900808104000</t>
  </si>
  <si>
    <t>9913212050</t>
  </si>
  <si>
    <t>991321205001</t>
  </si>
  <si>
    <t>8127512501</t>
  </si>
  <si>
    <t>812751250100</t>
  </si>
  <si>
    <t>9007560006</t>
  </si>
  <si>
    <t>811395801000</t>
  </si>
  <si>
    <t>9006981090</t>
  </si>
  <si>
    <t>900698109000</t>
  </si>
  <si>
    <t>811390K13000</t>
  </si>
  <si>
    <t>9098113101</t>
  </si>
  <si>
    <t>909811310100</t>
  </si>
  <si>
    <t>9098111067</t>
  </si>
  <si>
    <t>909811106700</t>
  </si>
  <si>
    <t>NONKANBAN-OES</t>
  </si>
  <si>
    <t>HINO HMSI</t>
  </si>
  <si>
    <t>0265IDS001</t>
  </si>
  <si>
    <t>0265BM33AB</t>
  </si>
  <si>
    <t>815520W010</t>
  </si>
  <si>
    <t>81552-0W010</t>
  </si>
  <si>
    <t>141421-0011C</t>
  </si>
  <si>
    <t>141421-0011H</t>
  </si>
  <si>
    <t>81553-0W010</t>
  </si>
  <si>
    <t>141421-1002H</t>
  </si>
  <si>
    <t>LENS ASSY, REAR COMBINATION E83 - RH</t>
  </si>
  <si>
    <t>815630W010</t>
  </si>
  <si>
    <t>81563-0W010</t>
  </si>
  <si>
    <t>141422-1002H</t>
  </si>
  <si>
    <t>LENS ASSY, REAR COMBINATION E83 - LH</t>
  </si>
  <si>
    <t>81240EW010</t>
  </si>
  <si>
    <t>81240-EW010</t>
  </si>
  <si>
    <t>A7J360-0000H</t>
  </si>
  <si>
    <t>LAMP ASSY, DOME 777</t>
  </si>
  <si>
    <t>AAH231-0000H</t>
  </si>
  <si>
    <t>AAH231-5000H</t>
  </si>
  <si>
    <t>AAH232-0000H</t>
  </si>
  <si>
    <t>AAH232-5000H</t>
  </si>
  <si>
    <t>AAL121-0000H</t>
  </si>
  <si>
    <t>AAL121-5000H</t>
  </si>
  <si>
    <t>AAL122-0000H</t>
  </si>
  <si>
    <t>AAL122-5000H</t>
  </si>
  <si>
    <t>ACA011-0000H</t>
  </si>
  <si>
    <t>815110W040</t>
  </si>
  <si>
    <t>81511-0W040</t>
  </si>
  <si>
    <t>ACA011-2000</t>
  </si>
  <si>
    <t>LAMP UNIT, FRONT TURN E83 - RH</t>
  </si>
  <si>
    <t>ACA012-0000H</t>
  </si>
  <si>
    <t>815210W040</t>
  </si>
  <si>
    <t>81521-0W040</t>
  </si>
  <si>
    <t>ACA012-2000</t>
  </si>
  <si>
    <t>LAMP UNIT, FRONT TURN E83 - LH</t>
  </si>
  <si>
    <t>ADA031-0000H</t>
  </si>
  <si>
    <t>ADA032-0000H</t>
  </si>
  <si>
    <t>ADJ031-0000H</t>
  </si>
  <si>
    <t>ADJ032-0000H</t>
  </si>
  <si>
    <t>81270-0W040</t>
  </si>
  <si>
    <t>812780W040</t>
  </si>
  <si>
    <t>81278-0W040</t>
  </si>
  <si>
    <t>AFA070-0010H</t>
  </si>
  <si>
    <t>812710W040</t>
  </si>
  <si>
    <t>81271-0W040</t>
  </si>
  <si>
    <t>AFA070-0020H</t>
  </si>
  <si>
    <t>LENS L/L</t>
  </si>
  <si>
    <t>812740W040</t>
  </si>
  <si>
    <t>81274-0W040</t>
  </si>
  <si>
    <t>AFA070-0040H</t>
  </si>
  <si>
    <t>AFA070-1000H</t>
  </si>
  <si>
    <t>AFJ010-0000H</t>
  </si>
  <si>
    <t>879010W260</t>
  </si>
  <si>
    <t>87901-0W260</t>
  </si>
  <si>
    <t>BAB050-3000E</t>
  </si>
  <si>
    <t>BAB050-3000H</t>
  </si>
  <si>
    <t>BAB051-0000H</t>
  </si>
  <si>
    <t>BAB051-5000H</t>
  </si>
  <si>
    <t>BAB052-0000H</t>
  </si>
  <si>
    <t>BAB052-5000H</t>
  </si>
  <si>
    <t>879100W150</t>
  </si>
  <si>
    <t>87910-0W150</t>
  </si>
  <si>
    <t>BAL011-0000H</t>
  </si>
  <si>
    <t>MIRROR ASSY, OUTER RR VIEW - RH</t>
  </si>
  <si>
    <t>879400W150</t>
  </si>
  <si>
    <t>87940-0W150</t>
  </si>
  <si>
    <t>BAL012-0000H</t>
  </si>
  <si>
    <t>MIRROR ASSY, OUTER RR VIEW - LH</t>
  </si>
  <si>
    <t>879100W170</t>
  </si>
  <si>
    <t>87910-0W170</t>
  </si>
  <si>
    <t>BAL111-0000H</t>
  </si>
  <si>
    <t>MIRROR ASSY, OUTER RR VIEW - LHD-RH</t>
  </si>
  <si>
    <t>879400W170</t>
  </si>
  <si>
    <t>87940-0W170</t>
  </si>
  <si>
    <t>BAL112-0000H</t>
  </si>
  <si>
    <t>MIRROR ASSY, OUTER RR VIEW - LHD-LH</t>
  </si>
  <si>
    <t>879400W250</t>
  </si>
  <si>
    <t>87940-0W250</t>
  </si>
  <si>
    <t>BAQ012-0001H</t>
  </si>
  <si>
    <t>870940W340</t>
  </si>
  <si>
    <t>87094-0W340</t>
  </si>
  <si>
    <t>BAQ012-4000H</t>
  </si>
  <si>
    <t>90069-32027</t>
  </si>
  <si>
    <t>SH0902-4720</t>
  </si>
  <si>
    <t>90069-32026</t>
  </si>
  <si>
    <t>SH0902-5280</t>
  </si>
  <si>
    <t>SCREW L/L E83 P10</t>
  </si>
  <si>
    <t>SH0933-7280</t>
  </si>
  <si>
    <t>SH0961-3680</t>
  </si>
  <si>
    <t>SH0961-3860</t>
  </si>
  <si>
    <t>SH0961-3870R</t>
  </si>
  <si>
    <t>BULB S25 S (12VP21W)</t>
  </si>
  <si>
    <t>99132-11100</t>
  </si>
  <si>
    <t>SH0961-3880</t>
  </si>
  <si>
    <t>BULB (12VR10W)</t>
  </si>
  <si>
    <t>SZ98032045</t>
  </si>
  <si>
    <t>SZ980-32045</t>
  </si>
  <si>
    <t>SH0961-3950</t>
  </si>
  <si>
    <t>SH0961-3960</t>
  </si>
  <si>
    <t>90080-81117</t>
  </si>
  <si>
    <t>SH0961-6630</t>
  </si>
  <si>
    <t>BULB FTR</t>
  </si>
  <si>
    <t>90981-15020</t>
  </si>
  <si>
    <t>SH0961-6660</t>
  </si>
  <si>
    <t>SH0961-6790</t>
  </si>
  <si>
    <t>81615-12590</t>
  </si>
  <si>
    <t>SH0965-4330</t>
  </si>
  <si>
    <t>SH0965-6220</t>
  </si>
  <si>
    <t>815150D490</t>
  </si>
  <si>
    <t>81515-0D490</t>
  </si>
  <si>
    <t>SH0F65-0010</t>
  </si>
  <si>
    <t>81515-52570</t>
  </si>
  <si>
    <t>SH0V65-0030</t>
  </si>
  <si>
    <t>HPM</t>
  </si>
  <si>
    <t>0234IDS001</t>
  </si>
  <si>
    <t>02340285AA</t>
  </si>
  <si>
    <t>33500-SZY-T010</t>
  </si>
  <si>
    <t>33500-SZY-T010-M1</t>
  </si>
  <si>
    <t>ADJ051-0000O</t>
  </si>
  <si>
    <t>LAMP ASSY, REAR COMBINATION X66 - RH</t>
  </si>
  <si>
    <t>33501-SZY-T01</t>
  </si>
  <si>
    <t>ADJ051-9000</t>
  </si>
  <si>
    <t>LAMP UNIT, REAR COMBINATION X66 - RH</t>
  </si>
  <si>
    <t>33550-SZY-T01</t>
  </si>
  <si>
    <t>33550-SZY-T010-M1</t>
  </si>
  <si>
    <t>ADJ052-0000O</t>
  </si>
  <si>
    <t>LAMP ASSY, REAR COMBINATION X66 - LH</t>
  </si>
  <si>
    <t>33502-SYY-003</t>
  </si>
  <si>
    <t>ADJ052-2000O</t>
  </si>
  <si>
    <t>HARNESS ASSY X66</t>
  </si>
  <si>
    <t>33551-SZY-T01</t>
  </si>
  <si>
    <t>ADJ052-9000</t>
  </si>
  <si>
    <t>LAMP UNIT, REAR COMBINATION X66 - LH</t>
  </si>
  <si>
    <t>33500-SZY-T51</t>
  </si>
  <si>
    <t>33500-SZY-T510-M1</t>
  </si>
  <si>
    <t>ADL071-0000O</t>
  </si>
  <si>
    <t>LAMP ASSY, REAR COMBINATION X92 - RH</t>
  </si>
  <si>
    <t>33501-SZY-T51</t>
  </si>
  <si>
    <t>ADL071-9000</t>
  </si>
  <si>
    <t>LAMP UNIT, REAR COMBINATION X92 - RH</t>
  </si>
  <si>
    <t>33550-SZY-T51</t>
  </si>
  <si>
    <t>33550-SZY-T510-M1</t>
  </si>
  <si>
    <t>ADL072-0000O</t>
  </si>
  <si>
    <t>LAMP ASSY, REAR COMBINATION X92 - LH</t>
  </si>
  <si>
    <t>33502-SZY-T51</t>
  </si>
  <si>
    <t>ADL072-5000O</t>
  </si>
  <si>
    <t>HARNESS ASSY X92</t>
  </si>
  <si>
    <t>33551-SZY-T51</t>
  </si>
  <si>
    <t>ADL072-9000</t>
  </si>
  <si>
    <t>LAMP UNIT, REAR COMBINATION X92 - LH</t>
  </si>
  <si>
    <t>33500-SZY-T71</t>
  </si>
  <si>
    <t>33500-SZY-T710-M1</t>
  </si>
  <si>
    <t>ADP211-0000O</t>
  </si>
  <si>
    <t>33501-SZY-T71</t>
  </si>
  <si>
    <t>ADP211-9000</t>
  </si>
  <si>
    <t>33550-SZY-T71</t>
  </si>
  <si>
    <t>33550-SZY-T710-M1</t>
  </si>
  <si>
    <t>ADP212-0000O</t>
  </si>
  <si>
    <t>33551-SZY-T71</t>
  </si>
  <si>
    <t>ADP212-9000</t>
  </si>
  <si>
    <t>34250-S6A-0032M</t>
  </si>
  <si>
    <t>AGL010-0000O</t>
  </si>
  <si>
    <t>LAMP ASSY, DOME X12</t>
  </si>
  <si>
    <t>34250-S6A-0032N</t>
  </si>
  <si>
    <t>AGM110-0000O</t>
  </si>
  <si>
    <t>34252-S6A-003ZM</t>
  </si>
  <si>
    <t>AGM110-2000O</t>
  </si>
  <si>
    <t>34250-S6A-0030XA</t>
  </si>
  <si>
    <t>AGM110-9000O</t>
  </si>
  <si>
    <t>HOUSING COMP EXPORT</t>
  </si>
  <si>
    <t>33506-SYY-003</t>
  </si>
  <si>
    <t>SO0961-6500</t>
  </si>
  <si>
    <t>34906-S2K-003</t>
  </si>
  <si>
    <t>SO0961-6610</t>
  </si>
  <si>
    <t>33301-SAP-003</t>
  </si>
  <si>
    <t>SO0961-6670</t>
  </si>
  <si>
    <t>KTB</t>
  </si>
  <si>
    <t>0224IDS001</t>
  </si>
  <si>
    <t>02240263AC</t>
  </si>
  <si>
    <t>KM002139</t>
  </si>
  <si>
    <t>A4G030-0000M</t>
  </si>
  <si>
    <t>LAMP ASSY, LICENSE PLATE P10</t>
  </si>
  <si>
    <t>KM004356</t>
  </si>
  <si>
    <t>A6Q010-0000M</t>
  </si>
  <si>
    <t>LAMP ASSY, LICENSE PLATE</t>
  </si>
  <si>
    <t>MK387285</t>
  </si>
  <si>
    <t>A7A605-0000M</t>
  </si>
  <si>
    <t>LAMP ASSY, DOME P10</t>
  </si>
  <si>
    <t>KM001690</t>
  </si>
  <si>
    <t>AAD071-0000M</t>
  </si>
  <si>
    <t>LAMP ASSY, HEADEC9 -RH</t>
  </si>
  <si>
    <t>KM001689</t>
  </si>
  <si>
    <t>AAD072-0000M</t>
  </si>
  <si>
    <t>LAMP ASSY, HEADEC9 -LH</t>
  </si>
  <si>
    <t>MB302301</t>
  </si>
  <si>
    <t>ABD020-0000M</t>
  </si>
  <si>
    <t>MB302244</t>
  </si>
  <si>
    <t>ACD012-0000M</t>
  </si>
  <si>
    <t>LAMP ASSY, FRONT TURN EC9 - LH</t>
  </si>
  <si>
    <t>MB302245</t>
  </si>
  <si>
    <t>ACD011-0000M</t>
  </si>
  <si>
    <t>LAMP ASSY, FRONT TURN EC9 - RH</t>
  </si>
  <si>
    <t>KM001691</t>
  </si>
  <si>
    <t>AFD030-0000M</t>
  </si>
  <si>
    <t>LAMP ASSY, LICENSE PLATE EC9</t>
  </si>
  <si>
    <t>MMKSI LOCAL &amp; EXPORT</t>
  </si>
  <si>
    <t>0118IDS001</t>
  </si>
  <si>
    <t>0118BM32AA</t>
  </si>
  <si>
    <t>8334A182</t>
  </si>
  <si>
    <t>900949-240M</t>
  </si>
  <si>
    <t>LAMP ASSY, HIGH MOUNTING STOP LAMP P37</t>
  </si>
  <si>
    <t>8312A034</t>
  </si>
  <si>
    <t>ACR011-0000M</t>
  </si>
  <si>
    <t>8312A033</t>
  </si>
  <si>
    <t>ACR012-0000M</t>
  </si>
  <si>
    <t>8312A042</t>
  </si>
  <si>
    <t>ACT011-0000M</t>
  </si>
  <si>
    <t>8312A041</t>
  </si>
  <si>
    <t>ACT012-0000M</t>
  </si>
  <si>
    <t>8330B096</t>
  </si>
  <si>
    <t>ADR171-0000M</t>
  </si>
  <si>
    <t>8330B360</t>
  </si>
  <si>
    <t>ADR171-0001M</t>
  </si>
  <si>
    <t>8330B095</t>
  </si>
  <si>
    <t>ADR172-0000M</t>
  </si>
  <si>
    <t>8330B359</t>
  </si>
  <si>
    <t>ADR172-0001M</t>
  </si>
  <si>
    <t>8330B165</t>
  </si>
  <si>
    <t>ADR172-5000M</t>
  </si>
  <si>
    <t>8330B098</t>
  </si>
  <si>
    <t>ADR181-0000M</t>
  </si>
  <si>
    <t>LAMP ASSY, GATE (RCLD) P37 - RH</t>
  </si>
  <si>
    <t>8330B362</t>
  </si>
  <si>
    <t>ADR181-0001M</t>
  </si>
  <si>
    <t>8330B164</t>
  </si>
  <si>
    <t>ADR181-0092M</t>
  </si>
  <si>
    <t>GASKET,TAIL LAMP</t>
  </si>
  <si>
    <t>8330B097</t>
  </si>
  <si>
    <t>ADR182-0000M</t>
  </si>
  <si>
    <t>LAMP ASSY, GATE (RCLD) P37 - LH</t>
  </si>
  <si>
    <t>8330B361</t>
  </si>
  <si>
    <t>ADR182-0001M</t>
  </si>
  <si>
    <t>8330B163</t>
  </si>
  <si>
    <t>ADR182-0092M</t>
  </si>
  <si>
    <t>8330B206</t>
  </si>
  <si>
    <t>ADT011-0000M</t>
  </si>
  <si>
    <t>8330B205</t>
  </si>
  <si>
    <t>ADT012-0000M</t>
  </si>
  <si>
    <t>8330B230</t>
  </si>
  <si>
    <t>ADT012-5000M</t>
  </si>
  <si>
    <t>8330B208</t>
  </si>
  <si>
    <t>ADT021-0000M</t>
  </si>
  <si>
    <t>8330B207</t>
  </si>
  <si>
    <t>ADT022-0000M</t>
  </si>
  <si>
    <t>8330B406</t>
  </si>
  <si>
    <t>ADV181-0000M</t>
  </si>
  <si>
    <t>8330B405</t>
  </si>
  <si>
    <t>ADV182-0000M</t>
  </si>
  <si>
    <t>NISSAN</t>
  </si>
  <si>
    <t>0149IDS004</t>
  </si>
  <si>
    <t>01490266AF</t>
  </si>
  <si>
    <t>26410-CA000</t>
  </si>
  <si>
    <t>A7D410-0000N</t>
  </si>
  <si>
    <t>LAMP ASSY, ROOM C24</t>
  </si>
  <si>
    <t>26010-CJ400</t>
  </si>
  <si>
    <t>AAE021-0000N</t>
  </si>
  <si>
    <t>LAMP ASSY, HEAD C24 - RH</t>
  </si>
  <si>
    <t>26038-CJ40A</t>
  </si>
  <si>
    <t>AAE021-1000N</t>
  </si>
  <si>
    <t>26015-CJ40A</t>
  </si>
  <si>
    <t>AAE021-5000</t>
  </si>
  <si>
    <t>26060-CJ400</t>
  </si>
  <si>
    <t>AAE022-0000N</t>
  </si>
  <si>
    <t>LAMP ASSY, HEAD C24 - LH</t>
  </si>
  <si>
    <t>26065-CJ40A</t>
  </si>
  <si>
    <t>AAE022-5000</t>
  </si>
  <si>
    <t>26010-CJ40A</t>
  </si>
  <si>
    <t>AAH241-0000N</t>
  </si>
  <si>
    <t>26015-CJ40B</t>
  </si>
  <si>
    <t>AAH241-5000</t>
  </si>
  <si>
    <t>26060-CJ40A</t>
  </si>
  <si>
    <t>AAH242-0000N</t>
  </si>
  <si>
    <t>26065-CJ40B</t>
  </si>
  <si>
    <t>AAH242-5000</t>
  </si>
  <si>
    <t>26010-3LT0A</t>
  </si>
  <si>
    <t>AAL251-0000N</t>
  </si>
  <si>
    <t>26025-3LT0A</t>
  </si>
  <si>
    <t>AAL251-1000</t>
  </si>
  <si>
    <t>26060-3LT0A</t>
  </si>
  <si>
    <t>AAL252-0000N</t>
  </si>
  <si>
    <t>26075-3LT0A</t>
  </si>
  <si>
    <t>AAL252-1000</t>
  </si>
  <si>
    <t>26010-1YR0A</t>
  </si>
  <si>
    <t>AAM131-0000N</t>
  </si>
  <si>
    <t>26025-1YR0A</t>
  </si>
  <si>
    <t>AAM131-1000</t>
  </si>
  <si>
    <t>26060-1YR0A</t>
  </si>
  <si>
    <t>AAM132-0000N</t>
  </si>
  <si>
    <t>26075-1YR0A</t>
  </si>
  <si>
    <t>AAM132-1000</t>
  </si>
  <si>
    <t>26010-1YR0B</t>
  </si>
  <si>
    <t>AAR231-0000N</t>
  </si>
  <si>
    <t>LAMP ASSY, HEAD 0H4 LEVELER - RH</t>
  </si>
  <si>
    <t>26025-1YR0B</t>
  </si>
  <si>
    <t>AAR231-1000</t>
  </si>
  <si>
    <t>26060-1YR0B</t>
  </si>
  <si>
    <t>AAR232-0000N</t>
  </si>
  <si>
    <t>LAMP ASSY, HEAD 0H4 LEVELER - LH</t>
  </si>
  <si>
    <t>26075-1YR0B</t>
  </si>
  <si>
    <t>AAR232-1000</t>
  </si>
  <si>
    <t>26550-3LT0A</t>
  </si>
  <si>
    <t>ADL081-0000N</t>
  </si>
  <si>
    <t>26554-3LT0A</t>
  </si>
  <si>
    <t>ADL081-9000</t>
  </si>
  <si>
    <t>26555-3LT0A</t>
  </si>
  <si>
    <t>ADL082-0000N</t>
  </si>
  <si>
    <t>26551-3LT0B</t>
  </si>
  <si>
    <t>ADL082-3001N</t>
  </si>
  <si>
    <t>26559-3LT0A</t>
  </si>
  <si>
    <t>ADL082-9000</t>
  </si>
  <si>
    <t>26510-3LT0A</t>
  </si>
  <si>
    <t>AFM020-0000N</t>
  </si>
  <si>
    <t>26410-3LT0A</t>
  </si>
  <si>
    <t>AGM020-0000N</t>
  </si>
  <si>
    <t>26029-CJ40A</t>
  </si>
  <si>
    <t>SN0933-7280</t>
  </si>
  <si>
    <t>26029-AE000</t>
  </si>
  <si>
    <t>SN0933-7500</t>
  </si>
  <si>
    <t>26294-8990A</t>
  </si>
  <si>
    <t>SN0961-5110L</t>
  </si>
  <si>
    <t>26261-89913</t>
  </si>
  <si>
    <t>SN0961-6660</t>
  </si>
  <si>
    <t>26261-89962</t>
  </si>
  <si>
    <t>SN0961-6670</t>
  </si>
  <si>
    <t>26261-89965</t>
  </si>
  <si>
    <t>SN0961-6790</t>
  </si>
  <si>
    <t>26296-8990D</t>
  </si>
  <si>
    <t>SN0961-6980</t>
  </si>
  <si>
    <t>26296-8991A</t>
  </si>
  <si>
    <t>SN0961-7120</t>
  </si>
  <si>
    <t>BULB H9</t>
  </si>
  <si>
    <t>26240-AX000</t>
  </si>
  <si>
    <t>SN0965-6290</t>
  </si>
  <si>
    <t>26243-CJ40A</t>
  </si>
  <si>
    <t>SN0V65-0030</t>
  </si>
  <si>
    <t>SUZUKI-4W</t>
  </si>
  <si>
    <t>0170IDS002</t>
  </si>
  <si>
    <t>01700580AG</t>
  </si>
  <si>
    <t>35100-61J00</t>
  </si>
  <si>
    <t>35100-61J00-000</t>
  </si>
  <si>
    <t>AAD041-0000S</t>
  </si>
  <si>
    <t>LAMP ASSY, HEAD S11 - RHD RH</t>
  </si>
  <si>
    <t>35120-61J00</t>
  </si>
  <si>
    <t>35120-61J00-000</t>
  </si>
  <si>
    <t>AAD041-1000</t>
  </si>
  <si>
    <t>LAMP UNIT, HEAD S11 - RHD RH</t>
  </si>
  <si>
    <t>35300-61J00</t>
  </si>
  <si>
    <t>35300-61J00-000</t>
  </si>
  <si>
    <t>AAD042-0000S</t>
  </si>
  <si>
    <t>LAMP ASSY, HEAD S11 - RHD LH</t>
  </si>
  <si>
    <t>35320-61J00</t>
  </si>
  <si>
    <t>35320-61J00-000</t>
  </si>
  <si>
    <t>AAD042-1000</t>
  </si>
  <si>
    <t>LAMP UNIT, HEAD S11 - RHD LH</t>
  </si>
  <si>
    <t>35100-61J10</t>
  </si>
  <si>
    <t>35100-61J10-000</t>
  </si>
  <si>
    <t>AAD051-0000S</t>
  </si>
  <si>
    <t>LAMP ASSY, HEAD S11 - LHD RH</t>
  </si>
  <si>
    <t>35120-61J10</t>
  </si>
  <si>
    <t>35120-61J10-000</t>
  </si>
  <si>
    <t>AAD051-1000</t>
  </si>
  <si>
    <t>LAMP UNIT, HEAD S11 - LHD RH</t>
  </si>
  <si>
    <t>35300-61J10</t>
  </si>
  <si>
    <t>35300-61J10-000</t>
  </si>
  <si>
    <t>AAD052-0000S</t>
  </si>
  <si>
    <t>LAMP ASSY, HEAD S11 - LHD LH</t>
  </si>
  <si>
    <t>35320-61J10</t>
  </si>
  <si>
    <t>35320-61J10-000</t>
  </si>
  <si>
    <t>AAD052-1000</t>
  </si>
  <si>
    <t>LAMP UNIT, HEAD S11 - LHD LH</t>
  </si>
  <si>
    <t>35100-61J20</t>
  </si>
  <si>
    <t>35100-61J20-000</t>
  </si>
  <si>
    <t>AAD061-0000S</t>
  </si>
  <si>
    <t>35120-61J20</t>
  </si>
  <si>
    <t>35120-61J20-000</t>
  </si>
  <si>
    <t>AAD061-1000</t>
  </si>
  <si>
    <t>35300-61J20</t>
  </si>
  <si>
    <t>35300-61J20-000</t>
  </si>
  <si>
    <t>AAD062-0000S</t>
  </si>
  <si>
    <t>35320-61J20</t>
  </si>
  <si>
    <t>35320-61J20-000</t>
  </si>
  <si>
    <t>AAD062-1000</t>
  </si>
  <si>
    <t>35100-60K01</t>
  </si>
  <si>
    <t>35100-60K01-000</t>
  </si>
  <si>
    <t>AAF051-0000S</t>
  </si>
  <si>
    <t>LAMP ASSY, HEAD S23 - RHD RH</t>
  </si>
  <si>
    <t>35120-60K01</t>
  </si>
  <si>
    <t>35120-60K01-000</t>
  </si>
  <si>
    <t>AAF051-1000</t>
  </si>
  <si>
    <t>LAMP UNIT, HEAD S23 - RHD RH</t>
  </si>
  <si>
    <t>35300-60K01</t>
  </si>
  <si>
    <t>35300-60K01-000</t>
  </si>
  <si>
    <t>AAF052-0000S</t>
  </si>
  <si>
    <t>LAMP ASSY, HEAD S23 - RHD LH</t>
  </si>
  <si>
    <t>35320-60K01</t>
  </si>
  <si>
    <t>35320-60K01-000</t>
  </si>
  <si>
    <t>AAF052-1000</t>
  </si>
  <si>
    <t>LAMP UNIT, HEAD S23 - RHD LH</t>
  </si>
  <si>
    <t>35100-60K21</t>
  </si>
  <si>
    <t>35100-60K21-000</t>
  </si>
  <si>
    <t>AAF061-0000S</t>
  </si>
  <si>
    <t>35120-60K21</t>
  </si>
  <si>
    <t>35120-60K21-000</t>
  </si>
  <si>
    <t>AAF061-1000</t>
  </si>
  <si>
    <t>35300-60K21</t>
  </si>
  <si>
    <t>35300-60K21-000</t>
  </si>
  <si>
    <t>AAF062-0000S</t>
  </si>
  <si>
    <t>35320-60K21</t>
  </si>
  <si>
    <t>35320-60K21-000</t>
  </si>
  <si>
    <t>AAF062-1000</t>
  </si>
  <si>
    <t>35100-60K11</t>
  </si>
  <si>
    <t>35100-60K11-000</t>
  </si>
  <si>
    <t>AAF071-0000S</t>
  </si>
  <si>
    <t>LAMP ASSY, HEAD S23 - LHD RH</t>
  </si>
  <si>
    <t>35120-60K11</t>
  </si>
  <si>
    <t>35120-60K11-000</t>
  </si>
  <si>
    <t>AAF071-1000</t>
  </si>
  <si>
    <t>LAMP UNIT, HEAD S23 - LHD RH</t>
  </si>
  <si>
    <t>35300-60K11</t>
  </si>
  <si>
    <t>35300-60K11-000</t>
  </si>
  <si>
    <t>AAF072-0000S</t>
  </si>
  <si>
    <t>LAMP ASSY, HEAD S23 - LHD LH</t>
  </si>
  <si>
    <t>35320-60K11</t>
  </si>
  <si>
    <t>35320-60K11-000</t>
  </si>
  <si>
    <t>AAF072-1000</t>
  </si>
  <si>
    <t>LAMP UNIT, HEAD S23 - LHD LH</t>
  </si>
  <si>
    <t>35100-60K31</t>
  </si>
  <si>
    <t>35100-60K31-000</t>
  </si>
  <si>
    <t>AAF081-0000S</t>
  </si>
  <si>
    <t>35120-60K31</t>
  </si>
  <si>
    <t>35120-60K31-000</t>
  </si>
  <si>
    <t>AAF081-1000</t>
  </si>
  <si>
    <t>LAMP UNIT, HEAD ACTUATOR S23 - LHD RH</t>
  </si>
  <si>
    <t>35300-60K31</t>
  </si>
  <si>
    <t>35300-60K31-000</t>
  </si>
  <si>
    <t>AAF082-0000S</t>
  </si>
  <si>
    <t>35320-60K31</t>
  </si>
  <si>
    <t>35320-60K31-000</t>
  </si>
  <si>
    <t>AAF082-1000</t>
  </si>
  <si>
    <t>LAMP UNIT, HEAD ACTUATOR S23 - LHD LH</t>
  </si>
  <si>
    <t>35100-61J30</t>
  </si>
  <si>
    <t>35100-61J30-000</t>
  </si>
  <si>
    <t>AAK011-0000S</t>
  </si>
  <si>
    <t>35120-61J30</t>
  </si>
  <si>
    <t>35120-61J30-000</t>
  </si>
  <si>
    <t>AAK011-1000</t>
  </si>
  <si>
    <t>LAMP UNIT, HEAD ACTUATOR S11 - LHD RH</t>
  </si>
  <si>
    <t>35300-61J30</t>
  </si>
  <si>
    <t>35300-61J30-000</t>
  </si>
  <si>
    <t>AAK012-0000S</t>
  </si>
  <si>
    <t>35320-61J30</t>
  </si>
  <si>
    <t>35320-61J30-000</t>
  </si>
  <si>
    <t>AAK012-1000</t>
  </si>
  <si>
    <t>LAMP UNIT, HEAD ACTUATOR S11 - LHD LH</t>
  </si>
  <si>
    <t>SUZUKI-2W</t>
  </si>
  <si>
    <t>35100-22J01</t>
  </si>
  <si>
    <t>35100-22J01-000</t>
  </si>
  <si>
    <t>AAM180-0001S</t>
  </si>
  <si>
    <t>35171B22J00N000</t>
  </si>
  <si>
    <t>AAM180-1001S</t>
  </si>
  <si>
    <t>35121-22J00</t>
  </si>
  <si>
    <t>AAM180-2000</t>
  </si>
  <si>
    <t>35100-22J11</t>
  </si>
  <si>
    <t>35100-22J11-000</t>
  </si>
  <si>
    <t>AAM190-0001S</t>
  </si>
  <si>
    <t>35100-22J20</t>
  </si>
  <si>
    <t>35100-22J20-000</t>
  </si>
  <si>
    <t>AAM200-0000S</t>
  </si>
  <si>
    <t>35100-40J00</t>
  </si>
  <si>
    <t>35100-40J00-000</t>
  </si>
  <si>
    <t>AAP070-0000S</t>
  </si>
  <si>
    <t>35171-40J00</t>
  </si>
  <si>
    <t>35171-40J00-000</t>
  </si>
  <si>
    <t>AAP070-1000S</t>
  </si>
  <si>
    <t>HARNESS ASSY V07 T19</t>
  </si>
  <si>
    <t>35121-40J00</t>
  </si>
  <si>
    <t>35121-40J00-000</t>
  </si>
  <si>
    <t>AAP070-2000</t>
  </si>
  <si>
    <t>35100-40J10</t>
  </si>
  <si>
    <t>35100-40J10-000</t>
  </si>
  <si>
    <t>AAP080-0000S</t>
  </si>
  <si>
    <t>35970-28G00</t>
  </si>
  <si>
    <t>35970-28G00-000</t>
  </si>
  <si>
    <t>RRA923-0000S</t>
  </si>
  <si>
    <t>35187-40J00</t>
  </si>
  <si>
    <t>35187-40J00-000</t>
  </si>
  <si>
    <t>SS0091-4102</t>
  </si>
  <si>
    <t>35125-60K00</t>
  </si>
  <si>
    <t>35125-60K00-000</t>
  </si>
  <si>
    <t>SS0933-7280</t>
  </si>
  <si>
    <t>35118-61J00</t>
  </si>
  <si>
    <t>35118-61J00-000</t>
  </si>
  <si>
    <t>SS0965-3930</t>
  </si>
  <si>
    <t>35118-60K00</t>
  </si>
  <si>
    <t>35118-60K00-000</t>
  </si>
  <si>
    <t>SS0965-5650</t>
  </si>
  <si>
    <t>35118-61J10</t>
  </si>
  <si>
    <t>35118-61J10-000</t>
  </si>
  <si>
    <t>SS0965-6640</t>
  </si>
  <si>
    <t>35189-40J00</t>
  </si>
  <si>
    <t>35189-40J00-000</t>
  </si>
  <si>
    <t>SS0968-1390</t>
  </si>
  <si>
    <t>35125-61J00</t>
  </si>
  <si>
    <t>35125-61J00-000</t>
  </si>
  <si>
    <t>SS0Y33-0060</t>
  </si>
  <si>
    <t>35174-40J00</t>
  </si>
  <si>
    <t>35174-40J00-000</t>
  </si>
  <si>
    <t>SS0Y33-0150</t>
  </si>
  <si>
    <t>09471-12241</t>
  </si>
  <si>
    <t>09471-12241-000</t>
  </si>
  <si>
    <t>SS0Y61-0060</t>
  </si>
  <si>
    <t>35222-40J00-RX0</t>
  </si>
  <si>
    <t>SS1Y61-0060</t>
  </si>
  <si>
    <t>0184IDS003</t>
  </si>
  <si>
    <t>815900D441</t>
  </si>
  <si>
    <t>81590-0D441</t>
  </si>
  <si>
    <t>ADV132-0000T</t>
  </si>
  <si>
    <t>LAMP ASSY, REAR COMBI (D) LED 2T7 LH</t>
  </si>
  <si>
    <t>815550W010</t>
  </si>
  <si>
    <t>81555-0W010</t>
  </si>
  <si>
    <t>ADA031-9000H</t>
  </si>
  <si>
    <t>SOCKET AND WIRE ASSY RCL E83 - RH</t>
  </si>
  <si>
    <t>815500D891</t>
  </si>
  <si>
    <t>81550-0D891</t>
  </si>
  <si>
    <t>ADV121-0000T</t>
  </si>
  <si>
    <t>LAMP ASSY, REAR COMBI (T) LED 2T7 RH</t>
  </si>
  <si>
    <t>815800D441</t>
  </si>
  <si>
    <t>81580-0D441</t>
  </si>
  <si>
    <t>ADV131-0000T</t>
  </si>
  <si>
    <t>LAMP ASSY, REAR COMBI (D) LED 2T7 RH</t>
  </si>
  <si>
    <t>815940D430</t>
  </si>
  <si>
    <t>81594-0D430</t>
  </si>
  <si>
    <t>ADR151-0031T</t>
  </si>
  <si>
    <t>ADR152-0031T</t>
  </si>
  <si>
    <t>PACKING RCLD 2T7 - RH</t>
  </si>
  <si>
    <t>815500K630</t>
  </si>
  <si>
    <t>815500K63000</t>
  </si>
  <si>
    <t>ADV141-0000T</t>
  </si>
  <si>
    <t>LAMP ASSY, REAR COMBINATION (T) 2N0-RH</t>
  </si>
  <si>
    <t>815600K590</t>
  </si>
  <si>
    <t>815600K59000</t>
  </si>
  <si>
    <t>ADV142-0000T</t>
  </si>
  <si>
    <t>LAMP ASSY, REAR COMBINATION (T) 2N0-LH</t>
  </si>
  <si>
    <t>815800K260</t>
  </si>
  <si>
    <t>815800K26000</t>
  </si>
  <si>
    <t>ADV151-0000T</t>
  </si>
  <si>
    <t>815900K260</t>
  </si>
  <si>
    <t>815900K26000</t>
  </si>
  <si>
    <t>ADV152-0000T</t>
  </si>
  <si>
    <t>LAMP ASSY, RR (REABACK)-D-BL 2N0 LH</t>
  </si>
  <si>
    <t>815800K270</t>
  </si>
  <si>
    <t>815800K27000</t>
  </si>
  <si>
    <t>ADV161-0000T</t>
  </si>
  <si>
    <t>LAMP ASSY, RR (REAFOG)-D-BL 2N0 RH</t>
  </si>
  <si>
    <t>81550-0K630</t>
  </si>
  <si>
    <t>81560-0K590</t>
  </si>
  <si>
    <t>81580-0K260</t>
  </si>
  <si>
    <t>81590-0K260</t>
  </si>
  <si>
    <t>81580-0K270</t>
  </si>
  <si>
    <t>SEALING</t>
  </si>
  <si>
    <t>D9004A-81005-001</t>
  </si>
  <si>
    <t>SD0961-6660</t>
  </si>
  <si>
    <t>BULB</t>
  </si>
  <si>
    <t>815840D430</t>
  </si>
  <si>
    <t>81584-0D430</t>
  </si>
  <si>
    <t>815600D891</t>
  </si>
  <si>
    <t>81560-0D891</t>
  </si>
  <si>
    <t>ADV122-0000T</t>
  </si>
  <si>
    <t>LAMP ASSY, REAR COMBI (T) LED 2T7 LH</t>
  </si>
  <si>
    <t>81139-52570</t>
  </si>
  <si>
    <t>815610D891</t>
  </si>
  <si>
    <t>81561-0D891</t>
  </si>
  <si>
    <t>ADV122-9000</t>
  </si>
  <si>
    <t>815810K260</t>
  </si>
  <si>
    <t>81581-0K260</t>
  </si>
  <si>
    <t>ADV151-9000</t>
  </si>
  <si>
    <t>LAMP UNIT, REAR COMBINATION-D-BL 2N0 RH</t>
  </si>
  <si>
    <t>8M36IDS001</t>
  </si>
  <si>
    <t>8M36BM30AB</t>
  </si>
  <si>
    <t>1PAF8381000080</t>
  </si>
  <si>
    <t>001PA-F8381Y</t>
  </si>
  <si>
    <t>WINDOW FRONT</t>
  </si>
  <si>
    <t>1WDF8381000080</t>
  </si>
  <si>
    <t>001WD-F8381Y</t>
  </si>
  <si>
    <t>2DPF61AA000080</t>
  </si>
  <si>
    <t>002DP-F61AAY</t>
  </si>
  <si>
    <t>WINDOW VISOR</t>
  </si>
  <si>
    <t>0184IDS006</t>
  </si>
  <si>
    <t>81110BZ800</t>
  </si>
  <si>
    <t>81110-BZ800</t>
  </si>
  <si>
    <t>AAV021-0000T</t>
  </si>
  <si>
    <t>HEADLAMP ASSY, RH</t>
  </si>
  <si>
    <t>81110BZ840</t>
  </si>
  <si>
    <t>81110-BZ840</t>
  </si>
  <si>
    <t>AAV111-0000T</t>
  </si>
  <si>
    <t>81150BZ800</t>
  </si>
  <si>
    <t>81150-BZ800</t>
  </si>
  <si>
    <t>AAV022-0000T</t>
  </si>
  <si>
    <t>HEADLAMP ASSY, LH</t>
  </si>
  <si>
    <t>81150BZ840</t>
  </si>
  <si>
    <t>81150-BZ840</t>
  </si>
  <si>
    <t>AAV112-0000T</t>
  </si>
  <si>
    <t>81551BZ440</t>
  </si>
  <si>
    <t>81551-BZ440</t>
  </si>
  <si>
    <t>ADV081-9000T</t>
  </si>
  <si>
    <t>LENS&amp;BODY RR COMBI R</t>
  </si>
  <si>
    <t>81555BZ230</t>
  </si>
  <si>
    <t>81555-BZ230</t>
  </si>
  <si>
    <t>ADV031-3000T</t>
  </si>
  <si>
    <t>SOCKET&amp;WIRE RR COM R</t>
  </si>
  <si>
    <t>81561-BZ410</t>
  </si>
  <si>
    <t>ADV082-9000T</t>
  </si>
  <si>
    <t>LENS&amp;BODY RR COMBI L</t>
  </si>
  <si>
    <t>81565BZ080</t>
  </si>
  <si>
    <t>81565-BZ080</t>
  </si>
  <si>
    <t>ADV032-3000T</t>
  </si>
  <si>
    <t>SOCKET&amp;WIRE RR COM L</t>
  </si>
  <si>
    <t>81580BZ090</t>
  </si>
  <si>
    <t>81580-BZ090</t>
  </si>
  <si>
    <t>ADV091-0000T</t>
  </si>
  <si>
    <t>81590BZ090</t>
  </si>
  <si>
    <t>81590-BZ090</t>
  </si>
  <si>
    <t>ADV092-0000T</t>
  </si>
  <si>
    <t>815510K630</t>
  </si>
  <si>
    <t>81551-0K630</t>
  </si>
  <si>
    <t>ADV141-9000T</t>
  </si>
  <si>
    <t>LAMP UNIT, REAR COMBINATION (T) 2N0-RH</t>
  </si>
  <si>
    <t>815910D441</t>
  </si>
  <si>
    <t>81591-0D441</t>
  </si>
  <si>
    <t>815910K260</t>
  </si>
  <si>
    <t>81591-0K260</t>
  </si>
  <si>
    <t>ADV152-9000</t>
  </si>
  <si>
    <t>LAMP UNIT, REAR COMBINATION-D-BL 2N0 LH</t>
  </si>
  <si>
    <t>815500K590</t>
  </si>
  <si>
    <t>81550-0K590</t>
  </si>
  <si>
    <t>815610K590</t>
  </si>
  <si>
    <t>81561-0K590</t>
  </si>
  <si>
    <t>ADV142-9000</t>
  </si>
  <si>
    <t>LAMP UNIT, REAR COMBINATION (T) 2N0-LH</t>
  </si>
  <si>
    <t>ADV141-9000</t>
  </si>
  <si>
    <t>815550K630</t>
  </si>
  <si>
    <t>815550K590</t>
  </si>
  <si>
    <t>D81110-BZ760-001</t>
  </si>
  <si>
    <t>AAV061-0000D</t>
  </si>
  <si>
    <t>D81110-BZ800-001</t>
  </si>
  <si>
    <t>AAV021-0000D</t>
  </si>
  <si>
    <t>D81150-BZ760-001</t>
  </si>
  <si>
    <t>AAV062-0000D</t>
  </si>
  <si>
    <t>D81150-BZ800-001</t>
  </si>
  <si>
    <t>AAV022-0000D</t>
  </si>
  <si>
    <t>D81580-BZ090-001</t>
  </si>
  <si>
    <t>ADV091-0000D</t>
  </si>
  <si>
    <t>D81590-BZ090-001</t>
  </si>
  <si>
    <t>ADV092-0000D</t>
  </si>
  <si>
    <t>D81551-BZ440-001</t>
  </si>
  <si>
    <t>ADV081-9000D</t>
  </si>
  <si>
    <t>D81561-BZ410-001</t>
  </si>
  <si>
    <t>ADV082-9000D</t>
  </si>
  <si>
    <t>D8110A-BZ040-001</t>
  </si>
  <si>
    <t>AAV061-6000D</t>
  </si>
  <si>
    <t>D8110B-BZ040-001</t>
  </si>
  <si>
    <t>AAV062-6000D</t>
  </si>
  <si>
    <t>D81130-BZ430-001</t>
  </si>
  <si>
    <t>AAV061-7000D</t>
  </si>
  <si>
    <t>D81170-BZ430-001</t>
  </si>
  <si>
    <t>AAV062-7000D</t>
  </si>
  <si>
    <t>815810D441</t>
  </si>
  <si>
    <t>81581-0D441</t>
  </si>
  <si>
    <t>ADV131-9000</t>
  </si>
  <si>
    <t>ADA031-9000T</t>
  </si>
  <si>
    <t>81110BZ820</t>
  </si>
  <si>
    <t>81110-BZ820</t>
  </si>
  <si>
    <t>AAV031-0000T</t>
  </si>
  <si>
    <t>LAMP ASSY, HEAD 6G7 STANDARD LHD-RH</t>
  </si>
  <si>
    <t>81150BZ820</t>
  </si>
  <si>
    <t>81150-BZ820</t>
  </si>
  <si>
    <t>AAV032-0000T</t>
  </si>
  <si>
    <t>LAMP ASSY, HEAD 6G7 STANDARD LHD-LH</t>
  </si>
  <si>
    <t>81554BZ040</t>
  </si>
  <si>
    <t>81554-BZ040</t>
  </si>
  <si>
    <t>A4U151-0090T</t>
  </si>
  <si>
    <t>81554BZ050</t>
  </si>
  <si>
    <t>81554-BZ050</t>
  </si>
  <si>
    <t>A4U152-0090T</t>
  </si>
  <si>
    <t>D8110A-BZ050-001</t>
  </si>
  <si>
    <t>AAV021-6000D</t>
  </si>
  <si>
    <t>LENS SUB ASSY 6G7 HL LED - RH</t>
  </si>
  <si>
    <t>D8110B-BZ050-001</t>
  </si>
  <si>
    <t>AAV022-6000D</t>
  </si>
  <si>
    <t>LENS SUB ASSY 6G7 HL LED - LH</t>
  </si>
  <si>
    <t>815510D891</t>
  </si>
  <si>
    <t>81551-0D891</t>
  </si>
  <si>
    <t>ADV121-9000</t>
  </si>
  <si>
    <t>8110ABZ050</t>
  </si>
  <si>
    <t>8110A-BZ050</t>
  </si>
  <si>
    <t>AAV021-6000T</t>
  </si>
  <si>
    <t>0458IDS003</t>
  </si>
  <si>
    <t>8110BBZ050</t>
  </si>
  <si>
    <t>8110B-BZ050</t>
  </si>
  <si>
    <t>AAV022-6000T</t>
  </si>
  <si>
    <t>0458IDS004</t>
  </si>
  <si>
    <t>8110ABZ040</t>
  </si>
  <si>
    <t>8110A-BZ040</t>
  </si>
  <si>
    <t>AAV061-6000T</t>
  </si>
  <si>
    <t>LENS SUB ASSY 6G7 HL HAL- RH</t>
  </si>
  <si>
    <t>0458IDS005</t>
  </si>
  <si>
    <t>8110BBZ040</t>
  </si>
  <si>
    <t>8110B-BZ040</t>
  </si>
  <si>
    <t>AAV062-6000T</t>
  </si>
  <si>
    <t>LENS SUB ASSY 6G7 HL HAL- LH</t>
  </si>
  <si>
    <t>0458IDS006</t>
  </si>
  <si>
    <t>8110ABZ060</t>
  </si>
  <si>
    <t>8110A-BZ060</t>
  </si>
  <si>
    <t>AAV111-6000T</t>
  </si>
  <si>
    <t>0458IDS007</t>
  </si>
  <si>
    <t>8110BBZ060</t>
  </si>
  <si>
    <t>8110B-BZ060</t>
  </si>
  <si>
    <t>AAV112-6000T</t>
  </si>
  <si>
    <t>81110BZ860</t>
  </si>
  <si>
    <t>81110-BZ860</t>
  </si>
  <si>
    <t>AAV121-0000T</t>
  </si>
  <si>
    <t>LAMP ASSY, HEAD 6G7 LED LHD-RH</t>
  </si>
  <si>
    <t>81150BZ860</t>
  </si>
  <si>
    <t>81150-BZ860</t>
  </si>
  <si>
    <t>AAV122-0000T</t>
  </si>
  <si>
    <t>LAMP ASSY, HEAD 6G7 LED LHD-LH</t>
  </si>
  <si>
    <t>6G8, 6G7 RC/L-T HARNESS ASSY RH</t>
  </si>
  <si>
    <t>6G8, 6G7 RC/L-T HARNESS ASSY LH</t>
  </si>
  <si>
    <t>81195BZ010</t>
  </si>
  <si>
    <t>81195-BZ010</t>
  </si>
  <si>
    <t>ST0091-4122</t>
  </si>
  <si>
    <t>81130BZ440</t>
  </si>
  <si>
    <t>81130-BZ440</t>
  </si>
  <si>
    <t>AAV071-7000T</t>
  </si>
  <si>
    <t>LAMP UNIT, HEAD 6G7 HALOGEN LHD-RH</t>
  </si>
  <si>
    <t>81170BZ440</t>
  </si>
  <si>
    <t>81170-BZ440</t>
  </si>
  <si>
    <t>AAV072-7000T</t>
  </si>
  <si>
    <t>LAMP UNIT, HEAD 6G7 HALOGEN LHD-LH</t>
  </si>
  <si>
    <t>0118IDS002</t>
  </si>
  <si>
    <t>8310A081</t>
  </si>
  <si>
    <t>ACW012-0000M</t>
  </si>
  <si>
    <t>LAMP ASSY, FR COMP P59 BASE GRADE - LH</t>
  </si>
  <si>
    <t>8310A082</t>
  </si>
  <si>
    <t>ACW011-0000M</t>
  </si>
  <si>
    <t>LAMP ASSY, FR COMP P59 BASE GRADE - RH</t>
  </si>
  <si>
    <t>8330B393</t>
  </si>
  <si>
    <t>ADW022-0000M</t>
  </si>
  <si>
    <t>LAMP ASSY, GATE P59 LH</t>
  </si>
  <si>
    <t>8330B394</t>
  </si>
  <si>
    <t>ADW021-0000M</t>
  </si>
  <si>
    <t>LAMP ASSY, GATE P59 RH</t>
  </si>
  <si>
    <t>8330B396</t>
  </si>
  <si>
    <t>ADW011-0000M</t>
  </si>
  <si>
    <t>LAMP ASSY, REAR COMBI (T) P59 RH</t>
  </si>
  <si>
    <t>8330B395</t>
  </si>
  <si>
    <t>ADW012-0000M</t>
  </si>
  <si>
    <t>LAMP ASSY, REAR COMBI (T) P59 LH</t>
  </si>
  <si>
    <t>8310A076</t>
  </si>
  <si>
    <t>LAMP ASSY, FR COMP P59 Hi GRADE - RH</t>
  </si>
  <si>
    <t>8310A075</t>
  </si>
  <si>
    <t>LAMP ASSY, FR COMP P59 Hi GRADE - LH</t>
  </si>
  <si>
    <t>26160W010P</t>
  </si>
  <si>
    <t>AEW031-0000M</t>
  </si>
  <si>
    <t>26165W010P</t>
  </si>
  <si>
    <t>AEW032-0000M</t>
  </si>
  <si>
    <t>81132B1010</t>
  </si>
  <si>
    <t>81132-B1010-001</t>
  </si>
  <si>
    <t>A1Q350-1000T</t>
  </si>
  <si>
    <t>STP, 6G7</t>
  </si>
  <si>
    <t>81584B1010</t>
  </si>
  <si>
    <t>81584-B1010-001</t>
  </si>
  <si>
    <t>SHEET</t>
  </si>
  <si>
    <t>81150-F1010</t>
  </si>
  <si>
    <t>LAMP ASSY, HEAD 779 RHD - LH</t>
  </si>
  <si>
    <t>81110-F1010</t>
  </si>
  <si>
    <t>AAU061-0000</t>
  </si>
  <si>
    <t>LAMP ASSY, HEAD 779 RHD - RH</t>
  </si>
  <si>
    <t>33500-T86-K013-M1</t>
  </si>
  <si>
    <t>ADU171-0000O</t>
  </si>
  <si>
    <t>LIGHT ASSY, TAIL (RCLT) XF2 - RH</t>
  </si>
  <si>
    <t>33550-T86-K013-M1</t>
  </si>
  <si>
    <t>ADU172-0000O</t>
  </si>
  <si>
    <t>LIGHT ASSY, TAIL (RCLT) XF2 - LH</t>
  </si>
  <si>
    <t>34150-T86-K013-M1</t>
  </si>
  <si>
    <t>ADU181-0000O</t>
  </si>
  <si>
    <t>LIGHT ASSY, LID XF2 RCLD - RH</t>
  </si>
  <si>
    <t>34155-T86-K013-M1</t>
  </si>
  <si>
    <t>ADU182-0000O</t>
  </si>
  <si>
    <t>LIGHT ASSY, LID XF2 RCLD - LH</t>
  </si>
  <si>
    <t>0093IDS004</t>
  </si>
  <si>
    <t>00933565AC</t>
  </si>
  <si>
    <t>92405-I7100</t>
  </si>
  <si>
    <t>ABV012-0000U</t>
  </si>
  <si>
    <t>LAMP ASSY, RR BACK EL1 (OTHER) - LH</t>
  </si>
  <si>
    <t>92404-I7100</t>
  </si>
  <si>
    <t>ADV301-0000U</t>
  </si>
  <si>
    <t>LAMP ASSY, RR COMP I/S (OPT) EL1 - RH</t>
  </si>
  <si>
    <t>92404-I7000</t>
  </si>
  <si>
    <t>ADV281-0000U</t>
  </si>
  <si>
    <t>LAMP ASSY, RR COMP I/S (STD) EL1 - RH</t>
  </si>
  <si>
    <t>92403-I7100</t>
  </si>
  <si>
    <t>ADV302-0000U</t>
  </si>
  <si>
    <t>LAMP ASSY, RR COMP I/S (OPT) EL1 - LH</t>
  </si>
  <si>
    <t>92403-I7000</t>
  </si>
  <si>
    <t>ADV282-0000U</t>
  </si>
  <si>
    <t>LAMP ASSY, RR COMP I/S (STD) EL1 - LH</t>
  </si>
  <si>
    <t>92445-I7100</t>
  </si>
  <si>
    <t>ADV292-8000</t>
  </si>
  <si>
    <t>LAMP ASSY, RR O/S(OPT) EL1 WO GARNISH LH</t>
  </si>
  <si>
    <t>92446-I7100</t>
  </si>
  <si>
    <t>ADV291-8000</t>
  </si>
  <si>
    <t>LAMP ASSY, RR O/S(OPT) EL1 WO GARNISH RH</t>
  </si>
  <si>
    <t>92406-I7100</t>
  </si>
  <si>
    <t>ABV011-0000U</t>
  </si>
  <si>
    <t>LAMP ASSY, RR BACK EL1 (OTHER) - RH</t>
  </si>
  <si>
    <t>92406-I7000</t>
  </si>
  <si>
    <t>ADV311-0000U</t>
  </si>
  <si>
    <t>LAMP ASSY, RR FOG EL1 (OTHER) - RH</t>
  </si>
  <si>
    <t>92405-I7000</t>
  </si>
  <si>
    <t>ADV312-0000U</t>
  </si>
  <si>
    <t>LAMP ASSY, RR FOG EL1 (OTHER) - LH</t>
  </si>
  <si>
    <t>92445-I7000</t>
  </si>
  <si>
    <t>ADV272-8000</t>
  </si>
  <si>
    <t>LAMP ASSY, RR O/S(STD) EL1 WO GARNISH LH</t>
  </si>
  <si>
    <t>92446-I7000</t>
  </si>
  <si>
    <t>ADV271-8000</t>
  </si>
  <si>
    <t>LAMP ASSY, RR O/S(STD) EL1 WO GARNISH RH</t>
  </si>
  <si>
    <t>D81555-BZ230-001</t>
  </si>
  <si>
    <t>ADV031-3000D</t>
  </si>
  <si>
    <t>81130-F1010</t>
  </si>
  <si>
    <t>81170-F1010</t>
  </si>
  <si>
    <t>33513-T86-K01</t>
  </si>
  <si>
    <t>SO0965-6030</t>
  </si>
  <si>
    <t>33515-SZH-003</t>
  </si>
  <si>
    <t>SO0965-6560</t>
  </si>
  <si>
    <t>SOCKET ASSY (BACK) XF2</t>
  </si>
  <si>
    <t>92491-I7100</t>
  </si>
  <si>
    <t>ADV291-6000U</t>
  </si>
  <si>
    <t>EL1 RCLT HARNESS ASSY-B</t>
  </si>
  <si>
    <t>92491-I7000</t>
  </si>
  <si>
    <t>ADV271-4000U</t>
  </si>
  <si>
    <t>EL1 RCLT HARNESS ASSY-A</t>
  </si>
  <si>
    <t>92473-I7000</t>
  </si>
  <si>
    <t>ADY012-0080U</t>
  </si>
  <si>
    <t>GARNISH EL1 RCLT NON PAINT- LH</t>
  </si>
  <si>
    <t>92474-I7000</t>
  </si>
  <si>
    <t>ADY011-0080U</t>
  </si>
  <si>
    <t>GARNISH EL1 RCLT NON PAINT- RH</t>
  </si>
  <si>
    <t>92402-I7100</t>
  </si>
  <si>
    <t>92402-I7000</t>
  </si>
  <si>
    <t>92401-I7100</t>
  </si>
  <si>
    <t>92401-I7000</t>
  </si>
  <si>
    <t>81110BZ120</t>
  </si>
  <si>
    <t>81150BZ120</t>
  </si>
  <si>
    <t>81110BZ131</t>
  </si>
  <si>
    <t>81130BZ091</t>
  </si>
  <si>
    <t>81150BZ131</t>
  </si>
  <si>
    <t>81170BZ091</t>
  </si>
  <si>
    <t>81130BZ080</t>
  </si>
  <si>
    <t>81170BZ080</t>
  </si>
  <si>
    <t>81240BZ070</t>
  </si>
  <si>
    <t>81241BZ070</t>
  </si>
  <si>
    <t>Po&amp;part 1</t>
  </si>
  <si>
    <t>2ND DELV DATE</t>
  </si>
  <si>
    <t>Status</t>
  </si>
  <si>
    <t>OBD</t>
  </si>
  <si>
    <t>Leadtime</t>
  </si>
  <si>
    <t>MONTH</t>
  </si>
  <si>
    <t>PO&amp;PART</t>
  </si>
  <si>
    <t>BARCODE</t>
  </si>
  <si>
    <t>PO DATE</t>
  </si>
  <si>
    <t>DELIVERY DATE</t>
  </si>
  <si>
    <t>RIT1</t>
  </si>
  <si>
    <t>ACT DEL</t>
  </si>
  <si>
    <t>LT</t>
  </si>
  <si>
    <t>4141003404D81110-BZ130-001</t>
  </si>
  <si>
    <t>ADM-OESD81110-BZ130-001</t>
  </si>
  <si>
    <t>Rit 1</t>
  </si>
  <si>
    <t>Rit 2</t>
  </si>
  <si>
    <t>po&amp;line</t>
  </si>
  <si>
    <t>Readiness part</t>
  </si>
  <si>
    <t>81110VT040</t>
  </si>
  <si>
    <t>A1W261-0000T</t>
  </si>
  <si>
    <t>81110VT050</t>
  </si>
  <si>
    <t>LAMP ASSY, HEAD 9B8 BASE NON LVR LHD-RH</t>
  </si>
  <si>
    <t>81110VT060</t>
  </si>
  <si>
    <t>A1W101-0000T</t>
  </si>
  <si>
    <t>81110VT080</t>
  </si>
  <si>
    <t>A1W111-0000T</t>
  </si>
  <si>
    <t>81110VT090</t>
  </si>
  <si>
    <t>LAMP ASSY, HEAD 9B8 MID LEVELER LHD-RH</t>
  </si>
  <si>
    <t>81110VT100</t>
  </si>
  <si>
    <t>A1W121-0000T</t>
  </si>
  <si>
    <t>81150VT040</t>
  </si>
  <si>
    <t>A1W262-0000T</t>
  </si>
  <si>
    <t>81150VT050</t>
  </si>
  <si>
    <t>LAMP ASSY, HEAD 9B8 BASE NON LVR LHD-LH</t>
  </si>
  <si>
    <t>81150VT060</t>
  </si>
  <si>
    <t>A1W102-0000T</t>
  </si>
  <si>
    <t>81150VT080</t>
  </si>
  <si>
    <t>A1W112-0000T</t>
  </si>
  <si>
    <t>81150VT090</t>
  </si>
  <si>
    <t>LAMP ASSY, HEAD 9B8 MID LEVELER LHD-LH</t>
  </si>
  <si>
    <t>81150VT100</t>
  </si>
  <si>
    <t>A1W122-0000T</t>
  </si>
  <si>
    <t>81550VT020</t>
  </si>
  <si>
    <t>ADW381-0000T</t>
  </si>
  <si>
    <t>LAMP ASSY, REAR COMBI -T BASE 9B8 - RH</t>
  </si>
  <si>
    <t>81550VT050</t>
  </si>
  <si>
    <t>ADW361-0000T</t>
  </si>
  <si>
    <t>LAMP ASSY, REAR COMBINATION-T HI 9B8 RH</t>
  </si>
  <si>
    <t>81560VT020</t>
  </si>
  <si>
    <t>ADW382-0000T</t>
  </si>
  <si>
    <t>LAMP ASSY, REAR COMBI -T BASE 9B8 - LH</t>
  </si>
  <si>
    <t>81560VT050</t>
  </si>
  <si>
    <t>ADW362-0000T</t>
  </si>
  <si>
    <t>LAMP ASSY, REAR COMBINATION-T HI 9B8 LH</t>
  </si>
  <si>
    <t>81580VT010</t>
  </si>
  <si>
    <t>ADW391-0000T</t>
  </si>
  <si>
    <t>LAMP ASSY,REAR COMBINATION-D BASE 9B8 RH</t>
  </si>
  <si>
    <t>81580VT020</t>
  </si>
  <si>
    <t>ADW371-0000T</t>
  </si>
  <si>
    <t>LAMP ASSY, REAR COMBINATION-D HI 9B8 RH</t>
  </si>
  <si>
    <t>81590VT010</t>
  </si>
  <si>
    <t>ADW392-0000T</t>
  </si>
  <si>
    <t>LAMP ASSY,REAR COMBINATION-D BASE 9B8 LH</t>
  </si>
  <si>
    <t>81590VT020</t>
  </si>
  <si>
    <t>ADW372-0000T</t>
  </si>
  <si>
    <t>LAMP ASSY, REAR COMBINATION-D HI 9B8 LH</t>
  </si>
  <si>
    <t>81551VT020</t>
  </si>
  <si>
    <t>ADW381-9000</t>
  </si>
  <si>
    <t>81551VT050</t>
  </si>
  <si>
    <t>ADW361-9000</t>
  </si>
  <si>
    <t>81555VT020</t>
  </si>
  <si>
    <t>ADW361-6000T</t>
  </si>
  <si>
    <t>81561VT020</t>
  </si>
  <si>
    <t>ADW382-9000</t>
  </si>
  <si>
    <t>81561VT050</t>
  </si>
  <si>
    <t>ADW362-9000</t>
  </si>
  <si>
    <t>81581VT010</t>
  </si>
  <si>
    <t>ADW391-9000</t>
  </si>
  <si>
    <t>81581VT020</t>
  </si>
  <si>
    <t>ADW371-9000</t>
  </si>
  <si>
    <t>81591VT010</t>
  </si>
  <si>
    <t>ADW392-9000</t>
  </si>
  <si>
    <t>81591VT020</t>
  </si>
  <si>
    <t>ADW372-9000</t>
  </si>
  <si>
    <t>81585VT020</t>
  </si>
  <si>
    <t>ADW371-4000T</t>
  </si>
  <si>
    <t>HARNESS ASSY 9B8 RCLD</t>
  </si>
  <si>
    <t>35171-22J01</t>
  </si>
  <si>
    <t>35121-22J01</t>
  </si>
  <si>
    <t>LAMP ASSY, HEAD 6G7 HALOGEN RHD-RH</t>
  </si>
  <si>
    <t>LAMP ASSY, HEAD 6G7 STANDARD RHD-RH</t>
  </si>
  <si>
    <t>LAMP ASSY, HEAD 6G7 HALOGEN RHD-LH</t>
  </si>
  <si>
    <t>LAMP ASSY, HEAD 6G7 STANDARD RHD-LH</t>
  </si>
  <si>
    <t>LAMP ASSY, GATE (RCLD) 6G7 - RH</t>
  </si>
  <si>
    <t>LAMP ASSY, GATE (RCLD) 6G7 - LH</t>
  </si>
  <si>
    <t>LAMP UNIT, RR COMB (RCLT) 6G7 - RH</t>
  </si>
  <si>
    <t>LAMP UNIT, RR COMB (RCLT) 6G7 - LH</t>
  </si>
  <si>
    <t>UNIT ASSY, HEAD 6G7 HALOGEN RHD-RH</t>
  </si>
  <si>
    <t>UNIT ASSY, HEAD 6G7 HALOGEN RHD-LH</t>
  </si>
  <si>
    <t>LAMP UNIT, REAR COMBI (D) LED 2T7 RH</t>
  </si>
  <si>
    <t>LAMP ASSY, HEAD 6G7 LED RHD-RH</t>
  </si>
  <si>
    <t>LAMP ASSY, HEAD 6G7 LED RHD-LH</t>
  </si>
  <si>
    <t>PACKING (A) 6G7 RCLD RH</t>
  </si>
  <si>
    <t>PACKING (A) 6G7 RCLD LH</t>
  </si>
  <si>
    <t>LAMP UNIT, REAR COMBI (T) LED 2T7 RH</t>
  </si>
  <si>
    <t>LAMP ASSY, SIDE TURN SIGNAL P37 - RH</t>
  </si>
  <si>
    <t>LAMP ASSY, SIDE TURN SIGNAL P37 - LH</t>
  </si>
  <si>
    <t>AAU062-0000H</t>
  </si>
  <si>
    <t>AAU061-0000H</t>
  </si>
  <si>
    <t>33500T86K01</t>
  </si>
  <si>
    <t>33550T86K01</t>
  </si>
  <si>
    <t>34150T86K01</t>
  </si>
  <si>
    <t>34155T86K01</t>
  </si>
  <si>
    <t>HYUNDAY</t>
  </si>
  <si>
    <t>LAMP UNIT, HEAD 779 RHD - RH</t>
  </si>
  <si>
    <t>AAU062-5000H</t>
  </si>
  <si>
    <t>LAMP UNIT, HEAD 779 RHD - LH</t>
  </si>
  <si>
    <t>33513T86K01</t>
  </si>
  <si>
    <t>33515SZH003</t>
  </si>
  <si>
    <t>ADY081-0000U</t>
  </si>
  <si>
    <t>LAMP ASSY, RR O/S OPT EL1 WO PAINTING-RH</t>
  </si>
  <si>
    <t>ADY071-0000U</t>
  </si>
  <si>
    <t>LAMP ASSY, RR O/S STD EL1 WO PAINTING-RH</t>
  </si>
  <si>
    <t>ADY082-0000U</t>
  </si>
  <si>
    <t>LAMP ASSY, RR O/S OPT EL1 WO PAINTING-LH</t>
  </si>
  <si>
    <t>ADY072-0000U</t>
  </si>
  <si>
    <t>LAMP ASSY, RR O/S STD EL1 WO PAINTING-LH</t>
  </si>
  <si>
    <t>AAG031-0000T</t>
  </si>
  <si>
    <t>AAG032-0000T</t>
  </si>
  <si>
    <t>AAG021-0001T</t>
  </si>
  <si>
    <t>AAG021-1001T</t>
  </si>
  <si>
    <t>AAG022-0001T</t>
  </si>
  <si>
    <t>AAG022-1001T</t>
  </si>
  <si>
    <t>AAG031-1000T</t>
  </si>
  <si>
    <t>AAG032-1000T</t>
  </si>
  <si>
    <t>AGN010-0000T</t>
  </si>
  <si>
    <t>AGN010-0010T</t>
  </si>
  <si>
    <t>LENS D/L D70 (NEW CARACTER)</t>
  </si>
  <si>
    <t>HINO TAM</t>
  </si>
  <si>
    <t>81110-F1020</t>
  </si>
  <si>
    <t>AAU071-0000H</t>
  </si>
  <si>
    <t>LAMP ASSY, HEAD 779 LHD - RH</t>
  </si>
  <si>
    <t>81150-F1020</t>
  </si>
  <si>
    <t>AAU072-0000H</t>
  </si>
  <si>
    <t>LAMP ASSY, HEAD 779 LHD - LH</t>
  </si>
  <si>
    <t>92405-I7010</t>
  </si>
  <si>
    <t>ADX132-0000U</t>
  </si>
  <si>
    <t>LAMP ASSY, RR FOG EL1 (ECE) - LH</t>
  </si>
  <si>
    <t>92700-I7000</t>
  </si>
  <si>
    <t>AHV010-0000U</t>
  </si>
  <si>
    <t>LAMP ASSY, HMS/L EL1</t>
  </si>
  <si>
    <t>92406-I7110</t>
  </si>
  <si>
    <t>ABX011-0000U</t>
  </si>
  <si>
    <t>LAMP ASSY, RR BACK EL1 (ECE) - RH</t>
  </si>
  <si>
    <t>92700-I6100</t>
  </si>
  <si>
    <t>AHW030-0000U</t>
  </si>
  <si>
    <t>LAMP ASSY, HMS With NOZZLE EL9</t>
  </si>
  <si>
    <t>92700-I6000</t>
  </si>
  <si>
    <t>AHW060-0000U</t>
  </si>
  <si>
    <t>LAMP ASSY, HMS W/O NOZZLE EL9</t>
  </si>
  <si>
    <t>92406-I6000</t>
  </si>
  <si>
    <t>AKW012-0000U</t>
  </si>
  <si>
    <t>LAMP ASSY, R/R EL9 LH</t>
  </si>
  <si>
    <t>92405-I6000</t>
  </si>
  <si>
    <t>AKW011-0000U</t>
  </si>
  <si>
    <t>LAMP ASSY, R/R EL9 RH</t>
  </si>
  <si>
    <t>92402-I6100</t>
  </si>
  <si>
    <t>ADW331-0000U</t>
  </si>
  <si>
    <t>LAMP ASSY, RR COMP O/S (STD) EL9 - RH</t>
  </si>
  <si>
    <t>92402-I6000</t>
  </si>
  <si>
    <t>ADW311-0000U</t>
  </si>
  <si>
    <t>LAMP ASSY, RR COMP O/S (LOW) EL9 - RH</t>
  </si>
  <si>
    <t>92401-I6100</t>
  </si>
  <si>
    <t>ADW332-0000U</t>
  </si>
  <si>
    <t>LAMP ASSY, RR COMP O/S (STD) EL9 - LH</t>
  </si>
  <si>
    <t>92401-I6000</t>
  </si>
  <si>
    <t>ADW312-0000U</t>
  </si>
  <si>
    <t>LAMP ASSY, RR COMP O/S (LOW) EL9 - LH</t>
  </si>
  <si>
    <t>92208-I6000</t>
  </si>
  <si>
    <t>ACW081-0000U</t>
  </si>
  <si>
    <t>LAMP ASSY, DTR-PL EL9 - RH</t>
  </si>
  <si>
    <t>92207-I6000</t>
  </si>
  <si>
    <t>ACW082-0000U</t>
  </si>
  <si>
    <t>LAMP ASSY, DTR-PL EL9 - LH</t>
  </si>
  <si>
    <t>92102-I6210</t>
  </si>
  <si>
    <t>AAW111-0000U</t>
  </si>
  <si>
    <t>LAMP ASSY, HEAD EL9 (OPT) LHD-RH</t>
  </si>
  <si>
    <t>92102-I6200</t>
  </si>
  <si>
    <t>AAW131-0000U</t>
  </si>
  <si>
    <t>LAMP ASSY, HEAD EL9 (OPT) RHD-RH</t>
  </si>
  <si>
    <t>92102-I6110</t>
  </si>
  <si>
    <t>AAW071-0000U</t>
  </si>
  <si>
    <t>LAMP ASSY, HEAD EL9 (STD) LHD-RH</t>
  </si>
  <si>
    <t>92102-I6100</t>
  </si>
  <si>
    <t>AAW091-0000U</t>
  </si>
  <si>
    <t>LAMP ASSY, HEAD EL9 (STD) RHD-RH</t>
  </si>
  <si>
    <t>92102-I6010</t>
  </si>
  <si>
    <t>AAW031-0000U</t>
  </si>
  <si>
    <t>LAMP ASSY, HEAD EL9 (Lo) LHD-RH</t>
  </si>
  <si>
    <t>92102-I6000</t>
  </si>
  <si>
    <t>AAW051-0000U</t>
  </si>
  <si>
    <t>LAMP ASSY, HEAD EL9 (Lo) RHD-RH</t>
  </si>
  <si>
    <t>92101-I6210</t>
  </si>
  <si>
    <t>AAW112-0000U</t>
  </si>
  <si>
    <t>LAMP ASSY, HEAD EL9 (OPT) LHD-LH</t>
  </si>
  <si>
    <t>92101-I6200</t>
  </si>
  <si>
    <t>AAW132-0000U</t>
  </si>
  <si>
    <t>LAMP ASSY, HEAD EL9 (OPT) RHD-LH</t>
  </si>
  <si>
    <t>92101-I6110</t>
  </si>
  <si>
    <t>AAW072-0000U</t>
  </si>
  <si>
    <t>LAMP ASSY, HEAD EL9 (STD) LHD-LH</t>
  </si>
  <si>
    <t>92101-I6100</t>
  </si>
  <si>
    <t>AAW092-0000U</t>
  </si>
  <si>
    <t>LAMP ASSY, HEAD EL9 (STD) RHD-LH</t>
  </si>
  <si>
    <t>92101-I6010</t>
  </si>
  <si>
    <t>AAW032-0000U</t>
  </si>
  <si>
    <t>LAMP ASSY, HEAD EL9 (Lo) LHD-LH</t>
  </si>
  <si>
    <t>92101-I6000</t>
  </si>
  <si>
    <t>AAW052-0000U</t>
  </si>
  <si>
    <t>LAMP ASSY, HEAD EL9 (Lo) RHD-LH</t>
  </si>
  <si>
    <t>92501-I6010</t>
  </si>
  <si>
    <t>AFW010-0000U</t>
  </si>
  <si>
    <t>LAMP ASSY, LPL EL9 (OPT)</t>
  </si>
  <si>
    <t>92501-I6000</t>
  </si>
  <si>
    <t>AFW020-0000U</t>
  </si>
  <si>
    <t>LAMP ASSY, LPL EL9 (STD)</t>
  </si>
  <si>
    <t>92409-I6100</t>
  </si>
  <si>
    <t>ADW340-0000U</t>
  </si>
  <si>
    <t>LAMP ASSY, RR COMP I/S (OPT) EL9</t>
  </si>
  <si>
    <t>92209-I6000</t>
  </si>
  <si>
    <t>ACW090-0000U</t>
  </si>
  <si>
    <t>LAMP ASSY, CTR EL9</t>
  </si>
  <si>
    <t>92409-I6000</t>
  </si>
  <si>
    <t>ADW320-0000U</t>
  </si>
  <si>
    <t>LAMP ASSY, RR COMP I/S (LOW) EL9</t>
  </si>
  <si>
    <t>92140-I6000</t>
  </si>
  <si>
    <t>AAW131-2000U</t>
  </si>
  <si>
    <t>92491-I6000</t>
  </si>
  <si>
    <t>ADW311-2000U</t>
  </si>
  <si>
    <t>HOLDER &amp; WIRING-REAR COMBI,O/S</t>
  </si>
  <si>
    <t>92491-I6100</t>
  </si>
  <si>
    <t>ADW331-3000U</t>
  </si>
  <si>
    <t>18647-19006</t>
  </si>
  <si>
    <t>SU0961-7300</t>
  </si>
  <si>
    <t>92411-I6000</t>
  </si>
  <si>
    <t>ADW332-0100U</t>
  </si>
  <si>
    <t>FLANGE EL9 RCLT - LH</t>
  </si>
  <si>
    <t>92411-I6100</t>
  </si>
  <si>
    <t>ADW332-0100L</t>
  </si>
  <si>
    <t>92421-I6000</t>
  </si>
  <si>
    <t>ADW331-0100U</t>
  </si>
  <si>
    <t>FLANGE EL9 RCLT - RH</t>
  </si>
  <si>
    <t>92421-I6100</t>
  </si>
  <si>
    <t>ADW331-0100L</t>
  </si>
  <si>
    <t>92492-I6000</t>
  </si>
  <si>
    <t>ADW320-2000U</t>
  </si>
  <si>
    <t>HARNESS ASSY EL9 RCLD LOW</t>
  </si>
  <si>
    <t>92492-I6100</t>
  </si>
  <si>
    <t>ADW340-2000U</t>
  </si>
  <si>
    <t>HARNESS ASSY EL9 RCLD STD</t>
  </si>
  <si>
    <t>92590-I6010</t>
  </si>
  <si>
    <t>AFW010-1000U</t>
  </si>
  <si>
    <t>HARNESS ASSY-A (OPT)</t>
  </si>
  <si>
    <t>92590-I6000</t>
  </si>
  <si>
    <t>AFW020-1000U</t>
  </si>
  <si>
    <t>ST0902-4720</t>
  </si>
  <si>
    <t>815810K270</t>
  </si>
  <si>
    <t xml:space="preserve">HEADLAMP ASSY, RH                       </t>
  </si>
  <si>
    <t xml:space="preserve">HEADLAMP ASSY, LH                       </t>
  </si>
  <si>
    <t xml:space="preserve">LAMP ASSY, RR COMBINATION, RH </t>
  </si>
  <si>
    <t xml:space="preserve">LAMP ASSY, RR COMBINATION, RH  </t>
  </si>
  <si>
    <t xml:space="preserve">LAMP ASSY, RR COMBINATION, LH  </t>
  </si>
  <si>
    <t xml:space="preserve">LAMP ASSY, RR COMBINATION, LH   </t>
  </si>
  <si>
    <t xml:space="preserve">LAMP ASSY, RR, RH                       </t>
  </si>
  <si>
    <t xml:space="preserve">LAMP ASSY, RR, LH                       </t>
  </si>
  <si>
    <t xml:space="preserve">LENS &amp; BODY, RR COMBINATION LAMP, RH    </t>
  </si>
  <si>
    <t xml:space="preserve">LENS &amp; BODY, RR COMBINATION LAMP, LH    </t>
  </si>
  <si>
    <t xml:space="preserve">LENS &amp; BODY, RR LAMP, RH                </t>
  </si>
  <si>
    <t xml:space="preserve">LENS &amp; BODY, RR LAMP, LH                </t>
  </si>
  <si>
    <t>A1W272-0000</t>
  </si>
  <si>
    <t>A1W142-0000</t>
  </si>
  <si>
    <t>ADW381-0000</t>
  </si>
  <si>
    <t>ADW361-0000</t>
  </si>
  <si>
    <t>ADW382-0000</t>
  </si>
  <si>
    <t>ADW362-0000</t>
  </si>
  <si>
    <t>ADW391-0000</t>
  </si>
  <si>
    <t>ADW371-0000</t>
  </si>
  <si>
    <t>81240BZ010C0</t>
  </si>
  <si>
    <t>AGX200-0000</t>
  </si>
  <si>
    <t>LAMP ASSY, ROOM (202B)</t>
  </si>
  <si>
    <t>ADW372-0000</t>
  </si>
  <si>
    <t>26553W000P</t>
  </si>
  <si>
    <t>ADW021-0040M</t>
  </si>
  <si>
    <t>GASKET,TAIL LAMP,RH</t>
  </si>
  <si>
    <t>26558W000P</t>
  </si>
  <si>
    <t>ADW022-0040M</t>
  </si>
  <si>
    <t>GASKET,TAIL LAMP,LH</t>
  </si>
  <si>
    <t>26551W000P</t>
  </si>
  <si>
    <t>ADW012-7000M</t>
  </si>
  <si>
    <t>P59 RCLT HARNESS ASSY</t>
  </si>
  <si>
    <t>26558W010P</t>
  </si>
  <si>
    <t>ADW022-0050M</t>
  </si>
  <si>
    <t>81110F1010</t>
  </si>
  <si>
    <t>-0000</t>
  </si>
  <si>
    <t>-000</t>
  </si>
  <si>
    <t>-00</t>
  </si>
  <si>
    <t>-0</t>
  </si>
  <si>
    <t>Sequencing</t>
  </si>
  <si>
    <t>-</t>
  </si>
  <si>
    <t>CUST</t>
  </si>
  <si>
    <t>KEY DRAFT STOCK</t>
  </si>
  <si>
    <t>Sold To</t>
  </si>
  <si>
    <t>Ship to</t>
  </si>
  <si>
    <t>CTGR PO</t>
  </si>
  <si>
    <t>PO NO</t>
  </si>
  <si>
    <t>Original Order Date</t>
  </si>
  <si>
    <t>Original Delivery Date</t>
  </si>
  <si>
    <t>New Barcode</t>
  </si>
  <si>
    <t>PART NO</t>
  </si>
  <si>
    <t>PART NO from SAP</t>
  </si>
  <si>
    <t>ICH OLD</t>
  </si>
  <si>
    <t>ICH NEW</t>
  </si>
  <si>
    <t>DESC</t>
  </si>
  <si>
    <t>PROJECT</t>
  </si>
  <si>
    <t>APU</t>
  </si>
  <si>
    <t>RUNNING/RUNOUT</t>
  </si>
  <si>
    <t>CTGR 2</t>
  </si>
  <si>
    <t>OEM ICH NO [ASSY]</t>
  </si>
  <si>
    <t>CTGRY LT</t>
  </si>
  <si>
    <t>Status Ord</t>
  </si>
  <si>
    <t>X</t>
  </si>
  <si>
    <t>RIT 1</t>
  </si>
  <si>
    <t>OTHERS</t>
  </si>
  <si>
    <t>RIT2</t>
  </si>
  <si>
    <t>RIT 2</t>
  </si>
  <si>
    <t>OBD RIT 1</t>
  </si>
  <si>
    <t>OBD RIT 2</t>
  </si>
  <si>
    <t>ACT DELV</t>
  </si>
  <si>
    <t>RIT3</t>
  </si>
  <si>
    <t>OBD RIT 3</t>
  </si>
  <si>
    <t>Run Out</t>
  </si>
  <si>
    <t>-00001</t>
  </si>
  <si>
    <t>small lamp</t>
  </si>
  <si>
    <t>APU5001</t>
  </si>
  <si>
    <t>Small HPW</t>
  </si>
  <si>
    <t>APU3007</t>
  </si>
  <si>
    <t>Wide HPW</t>
  </si>
  <si>
    <t>-00002</t>
  </si>
  <si>
    <t>APU4001</t>
  </si>
  <si>
    <t>H/L</t>
  </si>
  <si>
    <t>APU3005</t>
  </si>
  <si>
    <t>APU3004</t>
  </si>
  <si>
    <t>APU4003</t>
  </si>
  <si>
    <t>APU4004</t>
  </si>
  <si>
    <t>2N0 HL OES</t>
  </si>
  <si>
    <t>-00003</t>
  </si>
  <si>
    <t>6G7 HL OES</t>
  </si>
  <si>
    <t>APU3009</t>
  </si>
  <si>
    <t>Running</t>
  </si>
  <si>
    <t xml:space="preserve">REST </t>
  </si>
  <si>
    <t>-00005</t>
  </si>
  <si>
    <t>2G9 HL OES</t>
  </si>
  <si>
    <t>APU3003</t>
  </si>
  <si>
    <t>Open Qty</t>
  </si>
  <si>
    <t>PO Date</t>
  </si>
  <si>
    <t>K93 HL OES</t>
  </si>
  <si>
    <t>D62 HL OES</t>
  </si>
  <si>
    <t>81590BZ051</t>
  </si>
  <si>
    <t>ADS052-0001T</t>
  </si>
  <si>
    <t>LAMP ASSY, REAR COMBI (D) 6E8 HI GRD LH</t>
  </si>
  <si>
    <t>81580BZ051</t>
  </si>
  <si>
    <t>ADS051-0001T</t>
  </si>
  <si>
    <t>LAMP ASSY, REAR COMBI (D) 6E8 HI GRD RH</t>
  </si>
  <si>
    <t>REMARKS</t>
  </si>
  <si>
    <t>B</t>
  </si>
  <si>
    <t>A</t>
  </si>
  <si>
    <t>Remark</t>
  </si>
  <si>
    <t>-00006</t>
  </si>
  <si>
    <t>D70 HL OES</t>
  </si>
  <si>
    <t>APU4007</t>
  </si>
  <si>
    <t>RIT 3</t>
  </si>
  <si>
    <t>OBD RIT 4</t>
  </si>
  <si>
    <t>Rit 3</t>
  </si>
  <si>
    <t>EA9 HL OES</t>
  </si>
  <si>
    <t>6D1 HL OES</t>
  </si>
  <si>
    <t>APU4008</t>
  </si>
  <si>
    <t>6A1 RCL OES</t>
  </si>
  <si>
    <t>9B8 H/L</t>
  </si>
  <si>
    <t>6D2 RCL LH OES</t>
  </si>
  <si>
    <t>APU3008</t>
  </si>
  <si>
    <t>6E8 HL LH OES</t>
  </si>
  <si>
    <t>APU4005</t>
  </si>
  <si>
    <t>6D2 RCL RH OES</t>
  </si>
  <si>
    <t>9B8 HL OES</t>
  </si>
  <si>
    <t>9B8 RCLT OES</t>
  </si>
  <si>
    <t>2N0 RCLT LH OES</t>
  </si>
  <si>
    <t>6E8 HL RH OES</t>
  </si>
  <si>
    <t>-00008</t>
  </si>
  <si>
    <t>TAM-OES81110BZ620</t>
  </si>
  <si>
    <t>TAM-OES811700K520</t>
  </si>
  <si>
    <t>RIT4</t>
  </si>
  <si>
    <t>APU4002</t>
  </si>
  <si>
    <t>6E8 RCLT RH OES</t>
  </si>
  <si>
    <t>APU3002</t>
  </si>
  <si>
    <t>2N0 RCLD LH OES</t>
  </si>
  <si>
    <t>D95 RCL OES</t>
  </si>
  <si>
    <t>TAM-OES811700K591</t>
  </si>
  <si>
    <t>ADS052-0001</t>
  </si>
  <si>
    <t>6E8 RCLD LH [HIGH]</t>
  </si>
  <si>
    <t>2G9 RCL RH OES</t>
  </si>
  <si>
    <t>9B8 RCLD OES</t>
  </si>
  <si>
    <t>2G9 RCL LH OES</t>
  </si>
  <si>
    <t>TAM-OES811700K580</t>
  </si>
  <si>
    <t>TAM-OES815600K590</t>
  </si>
  <si>
    <t>6E8 RCLT OES</t>
  </si>
  <si>
    <t>TAM-OES815610K240</t>
  </si>
  <si>
    <t>TAM-OES81580VT020</t>
  </si>
  <si>
    <t>TAM-OES81551BZ320</t>
  </si>
  <si>
    <t>9D5 RCL</t>
  </si>
  <si>
    <t>APU3011</t>
  </si>
  <si>
    <t>81561BZ850</t>
  </si>
  <si>
    <t>TAM-OES815810D440</t>
  </si>
  <si>
    <t>2T7 RCLD OES</t>
  </si>
  <si>
    <t>TAM-OES811500K590</t>
  </si>
  <si>
    <t>TAM-OES811700K310</t>
  </si>
  <si>
    <t>TAM-OES811300K591</t>
  </si>
  <si>
    <t>6G7 RCLD OES</t>
  </si>
  <si>
    <t>2N8 RCL OES</t>
  </si>
  <si>
    <t>TAM-OES811100K591</t>
  </si>
  <si>
    <t>TAM-OES811700KF31</t>
  </si>
  <si>
    <t>I0404560</t>
  </si>
  <si>
    <t>19852952</t>
  </si>
  <si>
    <t>I0404560-811700KF31-00001</t>
  </si>
  <si>
    <t>I0404562</t>
  </si>
  <si>
    <t>19856306</t>
  </si>
  <si>
    <t>I0404562-811700KF31-00001</t>
  </si>
  <si>
    <t>81551BZ850</t>
  </si>
  <si>
    <t>ADX421-9000</t>
  </si>
  <si>
    <t>9D5 RC/L-T UNIT RH</t>
  </si>
  <si>
    <t>K93 RCL LH OES</t>
  </si>
  <si>
    <t>I0404560811700KF31</t>
  </si>
  <si>
    <t>I0404562811700KF31</t>
  </si>
  <si>
    <t>TAM-OES81551BZ090</t>
  </si>
  <si>
    <t>TMMIN-OES81551BZ850</t>
  </si>
  <si>
    <t>TAM-OES815500K080</t>
  </si>
  <si>
    <t>EA9 RCL RH OES</t>
  </si>
  <si>
    <t>TAM-OES81130BZ620</t>
  </si>
  <si>
    <t>TAM-OES815500D400</t>
  </si>
  <si>
    <t>TAM-OES81110BZ520</t>
  </si>
  <si>
    <t>TAM-OES811050K130</t>
  </si>
  <si>
    <t>TMMIN-OES81150BZ630</t>
  </si>
  <si>
    <t>TAM-OES811300K520</t>
  </si>
  <si>
    <t>TAM-OES815600K210</t>
  </si>
  <si>
    <t>2N0 RCLT RH OES</t>
  </si>
  <si>
    <t>81130VT100</t>
  </si>
  <si>
    <t>3125012041</t>
  </si>
  <si>
    <t>0458IDS19202</t>
  </si>
  <si>
    <t>A1W121-1000</t>
  </si>
  <si>
    <t>TAM-OES81130VT100</t>
  </si>
  <si>
    <t>-00015</t>
  </si>
  <si>
    <t>TMMIN-OES81130VT100</t>
  </si>
  <si>
    <t>TMMIN-OES811700K561</t>
  </si>
  <si>
    <t>TMMIN-OES815610K590</t>
  </si>
  <si>
    <t>3125012191</t>
  </si>
  <si>
    <t>TMMIN-OES81130VT090</t>
  </si>
  <si>
    <t>81130VT090</t>
  </si>
  <si>
    <t>A1W141-1000</t>
  </si>
  <si>
    <t>0458IDS19235</t>
  </si>
  <si>
    <t>6G7 RCLT LH-UNIT</t>
  </si>
  <si>
    <t>TAM-OES811300K580</t>
  </si>
  <si>
    <t>TAM-OES81110BZ630</t>
  </si>
  <si>
    <t>EA4 RCL LH OES</t>
  </si>
  <si>
    <t>TAM-OES815610K210</t>
  </si>
  <si>
    <t>TAM-OES81170BZ520</t>
  </si>
  <si>
    <t>I0606359</t>
  </si>
  <si>
    <t>I060635981110BZ630</t>
  </si>
  <si>
    <t>19916276</t>
  </si>
  <si>
    <t>I0606359-81110BZ630-00001</t>
  </si>
  <si>
    <t>3125012571</t>
  </si>
  <si>
    <t>0458IDS19313</t>
  </si>
  <si>
    <t>TMMIN-OES811700K530</t>
  </si>
  <si>
    <t>TMMIN-OES81170BZ610</t>
  </si>
  <si>
    <t>3125012718</t>
  </si>
  <si>
    <t>0458IDS19347</t>
  </si>
  <si>
    <t>3125012719</t>
  </si>
  <si>
    <t>0458IDS19355</t>
  </si>
  <si>
    <t>0458IDS19360</t>
  </si>
  <si>
    <t>-00011</t>
  </si>
  <si>
    <t>0458IDS19386</t>
  </si>
  <si>
    <t>3125012909</t>
  </si>
  <si>
    <t>0458IDS19391</t>
  </si>
  <si>
    <t>0458IDS19397</t>
  </si>
  <si>
    <t>81580BZ400</t>
  </si>
  <si>
    <t>3125012910</t>
  </si>
  <si>
    <t>0458IDS19418</t>
  </si>
  <si>
    <t>0458IDS19419</t>
  </si>
  <si>
    <t>81130VT110</t>
  </si>
  <si>
    <t>0458IDS19423</t>
  </si>
  <si>
    <t>0458IDS19424</t>
  </si>
  <si>
    <t>3X25T404</t>
  </si>
  <si>
    <t>0458IDS19442</t>
  </si>
  <si>
    <t>0458IDS19445</t>
  </si>
  <si>
    <t>3X25T405</t>
  </si>
  <si>
    <t>0458IDS19465</t>
  </si>
  <si>
    <t>0458IDS19467</t>
  </si>
  <si>
    <t>ADX431-0000T</t>
  </si>
  <si>
    <t>9D5 RC/L-D ASSY RH (For check budget)</t>
  </si>
  <si>
    <t>A1W151-1000</t>
  </si>
  <si>
    <t>D70 H/L</t>
  </si>
  <si>
    <t>TMMIN-OES81150BZ860</t>
  </si>
  <si>
    <t>TMMIN-OES81561BZ010</t>
  </si>
  <si>
    <t>-00009</t>
  </si>
  <si>
    <t>-00010</t>
  </si>
  <si>
    <t>19913648</t>
  </si>
  <si>
    <t>Q4IC55HA</t>
  </si>
  <si>
    <t>3125013074</t>
  </si>
  <si>
    <t>0458IDS19473</t>
  </si>
  <si>
    <t>81170VT110</t>
  </si>
  <si>
    <t>3125013075</t>
  </si>
  <si>
    <t>0458IDS19495</t>
  </si>
  <si>
    <t>3X25T540</t>
  </si>
  <si>
    <t>0458IDS19515</t>
  </si>
  <si>
    <t>0458IDS19516</t>
  </si>
  <si>
    <t>A1W152-1000</t>
  </si>
  <si>
    <t>TMMIN-OES811060K140</t>
  </si>
  <si>
    <t>TMMIN-OES81130VT110</t>
  </si>
  <si>
    <t>TMMIN-OES81150BZ070</t>
  </si>
  <si>
    <t>TMMIN-OES81150BZ820</t>
  </si>
  <si>
    <t>TMMIN-OES81170BZ030</t>
  </si>
  <si>
    <t>TMMIN-OES81550BZ220</t>
  </si>
  <si>
    <t>TMMIN-OES81561BZ090</t>
  </si>
  <si>
    <t>TAM-OES81110BZ610</t>
  </si>
  <si>
    <t>Q4IC55HA81110BZ610</t>
  </si>
  <si>
    <t>-00037</t>
  </si>
  <si>
    <t>Q4IC55HA-81110BZ610-00037</t>
  </si>
  <si>
    <t>TAM-OES81561VT050</t>
  </si>
  <si>
    <t>81550BZ850</t>
  </si>
  <si>
    <t>3X25T613</t>
  </si>
  <si>
    <t>0458IDS19547</t>
  </si>
  <si>
    <t>0458IDS19550</t>
  </si>
  <si>
    <t>3125013231</t>
  </si>
  <si>
    <t>0458IDS19570</t>
  </si>
  <si>
    <t>0458IDS19572</t>
  </si>
  <si>
    <t>3X25T690</t>
  </si>
  <si>
    <t>0458IDS19585</t>
  </si>
  <si>
    <t>ADX421-0000T</t>
  </si>
  <si>
    <t>9D5 RC/L-T ASSY RH (For check budget)</t>
  </si>
  <si>
    <t>TMMIN-OES811500K130</t>
  </si>
  <si>
    <t>TMMIN-OES81170VT110</t>
  </si>
  <si>
    <t>TMMIN-OES81561BZ250</t>
  </si>
  <si>
    <t>TMMIN-OES81561BZ410</t>
  </si>
  <si>
    <t>TMMIN-OES8110BBZ060</t>
  </si>
  <si>
    <t>TAM-OES81551BZ240</t>
  </si>
  <si>
    <t>0458IDS19613</t>
  </si>
  <si>
    <t>3X25T797</t>
  </si>
  <si>
    <t>A1W141-0000T</t>
  </si>
  <si>
    <t>TMMIN-OES81550BZ850</t>
  </si>
  <si>
    <t>TMMIN-OES815510K630</t>
  </si>
  <si>
    <t>TMMIN-OES81110BZ070</t>
  </si>
  <si>
    <t>TMMIN-OES81150BZ120</t>
  </si>
  <si>
    <t>TMMIN-OES8110BBZ040</t>
  </si>
  <si>
    <t>TAM-OES81110VT090</t>
  </si>
  <si>
    <t>-00013</t>
  </si>
  <si>
    <t>3125013578</t>
  </si>
  <si>
    <t>0458IDS19622</t>
  </si>
  <si>
    <t>81110VT210</t>
  </si>
  <si>
    <t>0458IDS19635</t>
  </si>
  <si>
    <t>0458IDS19640</t>
  </si>
  <si>
    <t>0458IDS19642</t>
  </si>
  <si>
    <t>0458IDS19644</t>
  </si>
  <si>
    <t>0458IDS19646</t>
  </si>
  <si>
    <t>0458IDS19658</t>
  </si>
  <si>
    <t>0458IDS19661</t>
  </si>
  <si>
    <t>0458IDS19678</t>
  </si>
  <si>
    <t>0458IDS19682</t>
  </si>
  <si>
    <t>3125013579</t>
  </si>
  <si>
    <t>0458IDS19694</t>
  </si>
  <si>
    <t>0458IDS19697</t>
  </si>
  <si>
    <t>0458IDS19700</t>
  </si>
  <si>
    <t>3X25T923</t>
  </si>
  <si>
    <t>0458IDS19715</t>
  </si>
  <si>
    <t>0458IDS19724</t>
  </si>
  <si>
    <t>0458IDS19743</t>
  </si>
  <si>
    <t>0458IDS19746</t>
  </si>
  <si>
    <t>0458IDS19753</t>
  </si>
  <si>
    <t>3125013732</t>
  </si>
  <si>
    <t>3X25TA46</t>
  </si>
  <si>
    <t>0458IDS19768</t>
  </si>
  <si>
    <t>3X25TA47</t>
  </si>
  <si>
    <t>0458IDS19775</t>
  </si>
  <si>
    <t>81110VT21000</t>
  </si>
  <si>
    <t>H13141-0000T</t>
  </si>
  <si>
    <t>LAMP ASSY, HEAD 9B8 HIGH LVL PHI LHD- RH</t>
  </si>
  <si>
    <t>ADV161-9000</t>
  </si>
  <si>
    <t>LAMP UNIT, RR (REAFOG)-D-BL 2N0 RH</t>
  </si>
  <si>
    <t>EA4 RCL RH OES</t>
  </si>
  <si>
    <t>TAM-OES811700KC31</t>
  </si>
  <si>
    <t>TAM-OES81551BZ060</t>
  </si>
  <si>
    <t>-00020</t>
  </si>
  <si>
    <t>3125013881</t>
  </si>
  <si>
    <t>0458IDS19784</t>
  </si>
  <si>
    <t>0458IDS19794</t>
  </si>
  <si>
    <t>3X25TB68</t>
  </si>
  <si>
    <t>0458IDS19795</t>
  </si>
  <si>
    <t>0458IDS19796</t>
  </si>
  <si>
    <t>0458IDS19801</t>
  </si>
  <si>
    <t>3X25TB69</t>
  </si>
  <si>
    <t>TMMIN-OES811100KF00</t>
  </si>
  <si>
    <t>TMMIN-OES811300K561</t>
  </si>
  <si>
    <t>TMMIN-OES811500K590</t>
  </si>
  <si>
    <t>TMMIN-OES811700K310</t>
  </si>
  <si>
    <t>TMMIN-OES811700KC31</t>
  </si>
  <si>
    <t>TMMIN-OES812210K031</t>
  </si>
  <si>
    <t>TMMIN-OES815600K120</t>
  </si>
  <si>
    <t>TMMIN-OES815810K270</t>
  </si>
  <si>
    <t>TMMIN-OES815900K130</t>
  </si>
  <si>
    <t>TMMIN-OES81110BZ600</t>
  </si>
  <si>
    <t>TMMIN-OES81210BZ010</t>
  </si>
  <si>
    <t>TMMIN-OES81551BZ010</t>
  </si>
  <si>
    <t>TMMIN-OES87910BZ230</t>
  </si>
  <si>
    <t>TMMIN-OES87940BZ230</t>
  </si>
  <si>
    <t>81560BZ850</t>
  </si>
  <si>
    <t>0458IDS19827</t>
  </si>
  <si>
    <t>3X25TC77</t>
  </si>
  <si>
    <t>3X25TC78</t>
  </si>
  <si>
    <t>0458IDS19843</t>
  </si>
  <si>
    <t>0458IDS19844</t>
  </si>
  <si>
    <t>3125014203</t>
  </si>
  <si>
    <t>0458IDS19860</t>
  </si>
  <si>
    <t>0458IDS19862</t>
  </si>
  <si>
    <t>0458IDS19864</t>
  </si>
  <si>
    <t>3X25TE04</t>
  </si>
  <si>
    <t>0458IDS19866</t>
  </si>
  <si>
    <t>0458IDS19874</t>
  </si>
  <si>
    <t>ADX422-0000T</t>
  </si>
  <si>
    <t>9D5 RC/L-T ASSY LH (For check budget)</t>
  </si>
  <si>
    <t>TMMIN-OES81551VT050</t>
  </si>
  <si>
    <t>TMMIN-OES81150BZ060</t>
  </si>
  <si>
    <t>TMMIN-OES81550BZ200</t>
  </si>
  <si>
    <t>TAM-OES81150VT080</t>
  </si>
  <si>
    <t>A1W112-0000</t>
  </si>
  <si>
    <t>TAM-OES81551BZ010</t>
  </si>
  <si>
    <t>TAM-OES81150BZ010</t>
  </si>
  <si>
    <t>EA4 HL OES</t>
  </si>
  <si>
    <t>TAM-OES815600D890</t>
  </si>
  <si>
    <t>2T7 RCLT LH oes</t>
  </si>
  <si>
    <t>TAM-OES81550BZ220</t>
  </si>
  <si>
    <t>TAM-OES81581BZ040</t>
  </si>
  <si>
    <t>3125014205</t>
  </si>
  <si>
    <t>0458IDS19884</t>
  </si>
  <si>
    <t>3X25TE06</t>
  </si>
  <si>
    <t>0458IDS19897</t>
  </si>
  <si>
    <t>3125014374</t>
  </si>
  <si>
    <t>0458IDS19910</t>
  </si>
  <si>
    <t>0458IDS19916</t>
  </si>
  <si>
    <t>0458IDS19922</t>
  </si>
  <si>
    <t>3X25TF46</t>
  </si>
  <si>
    <t>0458IDS19927</t>
  </si>
  <si>
    <t>0458IDS19929</t>
  </si>
  <si>
    <t>0458IDS19933</t>
  </si>
  <si>
    <t>0458IDS19934</t>
  </si>
  <si>
    <t>TMMIN-OES81110BZ120</t>
  </si>
  <si>
    <t>TMMIN-OES81110BZ630</t>
  </si>
  <si>
    <t>TMMIN-OES81150BZ131</t>
  </si>
  <si>
    <t>TMMIN-OES815600K240</t>
  </si>
  <si>
    <t>TMMIN-OES81560BZ850</t>
  </si>
  <si>
    <t>TMMIN-OES81561VT050</t>
  </si>
  <si>
    <t>TMMIN-OES81110BZ860</t>
  </si>
  <si>
    <t>I0706387</t>
  </si>
  <si>
    <t>I070638781551BZ010</t>
  </si>
  <si>
    <t>19939610</t>
  </si>
  <si>
    <t>I0706387-81551BZ010-00001</t>
  </si>
  <si>
    <t>3125014375</t>
  </si>
  <si>
    <t>0458IDS19951</t>
  </si>
  <si>
    <t>3X25TF47</t>
  </si>
  <si>
    <t>0458IDS19956</t>
  </si>
  <si>
    <t>0458IDS19958</t>
  </si>
  <si>
    <t>0458IDS19966</t>
  </si>
  <si>
    <t>TMMIN-OES81170BZ091</t>
  </si>
  <si>
    <t>TMMIN-OES81561BZ150</t>
  </si>
  <si>
    <t>TMMIN-OES81581VT020</t>
  </si>
  <si>
    <t>TAM-OES811300KG61</t>
  </si>
  <si>
    <t>3125014557</t>
  </si>
  <si>
    <t>0458IDS19970</t>
  </si>
  <si>
    <t>0458IDS19972</t>
  </si>
  <si>
    <t>0458IDS19974</t>
  </si>
  <si>
    <t>3125014558</t>
  </si>
  <si>
    <t>0458IDS19988</t>
  </si>
  <si>
    <t>0458IDS19990</t>
  </si>
  <si>
    <t>0458IDS19994</t>
  </si>
  <si>
    <t>3X25TG93</t>
  </si>
  <si>
    <t>0458IDS19998</t>
  </si>
  <si>
    <t>0458IDS20000</t>
  </si>
  <si>
    <t>0458IDS20004</t>
  </si>
  <si>
    <t>0458IDS20007</t>
  </si>
  <si>
    <t>0458IDS20022</t>
  </si>
  <si>
    <t>3X25TG94</t>
  </si>
  <si>
    <t>0458IDS20025</t>
  </si>
  <si>
    <t>0458IDS20031</t>
  </si>
  <si>
    <t>3125014741</t>
  </si>
  <si>
    <t>0458IDS20034</t>
  </si>
  <si>
    <t>0458IDS20036</t>
  </si>
  <si>
    <t>0458IDS20037</t>
  </si>
  <si>
    <t>3125014742</t>
  </si>
  <si>
    <t>0458IDS20055</t>
  </si>
  <si>
    <t>3X25TI27</t>
  </si>
  <si>
    <t>0458IDS20060</t>
  </si>
  <si>
    <t>0458IDS20064</t>
  </si>
  <si>
    <t>3X25TI28</t>
  </si>
  <si>
    <t>0458IDS20077</t>
  </si>
  <si>
    <t>TMMIN-OES815900K260</t>
  </si>
  <si>
    <t>TMMIN-OES81110BZ620</t>
  </si>
  <si>
    <t>A1W272-0000T</t>
  </si>
  <si>
    <t>A1W142-0000T</t>
  </si>
  <si>
    <t>ADX422-9000</t>
  </si>
  <si>
    <t>9D5 RC/L-T UNIT LH</t>
  </si>
  <si>
    <t>I0606395</t>
  </si>
  <si>
    <t>I060639581130BZ620</t>
  </si>
  <si>
    <t>19955959</t>
  </si>
  <si>
    <t>I0606395-81130BZ620-00008</t>
  </si>
  <si>
    <t>0458IDS20085</t>
  </si>
  <si>
    <t>3125014922</t>
  </si>
  <si>
    <t>0458IDS20088</t>
  </si>
  <si>
    <t>0458IDS20091</t>
  </si>
  <si>
    <t>0458IDS20100</t>
  </si>
  <si>
    <t>0458IDS20103</t>
  </si>
  <si>
    <t>3125014923</t>
  </si>
  <si>
    <t>0458IDS20105</t>
  </si>
  <si>
    <t>0458IDS20106</t>
  </si>
  <si>
    <t>0458IDS20108</t>
  </si>
  <si>
    <t>3X25TJ54</t>
  </si>
  <si>
    <t>0458IDS20116</t>
  </si>
  <si>
    <t>0458IDS20123</t>
  </si>
  <si>
    <t>0458IDS20125</t>
  </si>
  <si>
    <t>0458IDS20132</t>
  </si>
  <si>
    <t>0458IDS20133</t>
  </si>
  <si>
    <t>0458IDS20137</t>
  </si>
  <si>
    <t>0458IDS20141</t>
  </si>
  <si>
    <t>3X25TJ55</t>
  </si>
  <si>
    <t>0458IDS20143</t>
  </si>
  <si>
    <t>TMMIN-OES811100KC30</t>
  </si>
  <si>
    <t>TMMIN-OES811500K571</t>
  </si>
  <si>
    <t>TMMIN-OES811500KG50</t>
  </si>
  <si>
    <t>TMMIN-OES81150VT050</t>
  </si>
  <si>
    <t>TMMIN-OES81150VT090</t>
  </si>
  <si>
    <t>TMMIN-OES81550VT050</t>
  </si>
  <si>
    <t>TMMIN-OES81130BZ440</t>
  </si>
  <si>
    <t>TMMIN-OES81590BZ051</t>
  </si>
  <si>
    <t>TMMIN-OES811100KB10</t>
  </si>
  <si>
    <t>TMMIN-OES815500K210</t>
  </si>
  <si>
    <t>TMMIN-OES815510K240</t>
  </si>
  <si>
    <t>TMMIN-OES81591VT020</t>
  </si>
  <si>
    <t>TMMIN-OES81550BZ490</t>
  </si>
  <si>
    <t>TMMIN-OES811100K610</t>
  </si>
  <si>
    <t>TMMIN-OES811700K610</t>
  </si>
  <si>
    <t>TMMIN-OES811100K530</t>
  </si>
  <si>
    <t>TMMIN-OES811300K530</t>
  </si>
  <si>
    <t>TMMIN-OES81550BZ310</t>
  </si>
  <si>
    <t>TAM-OES87910BZ070</t>
  </si>
  <si>
    <t>I0306233</t>
  </si>
  <si>
    <t>TAM-OES815800D440</t>
  </si>
  <si>
    <t>I0306233815800D440</t>
  </si>
  <si>
    <t>19959077</t>
  </si>
  <si>
    <t>I0306233-815800D440-00001</t>
  </si>
  <si>
    <t>D81170-BZ650-001</t>
  </si>
  <si>
    <t>81150VT200</t>
  </si>
  <si>
    <t>0458IDS20168</t>
  </si>
  <si>
    <t>3X25TK67</t>
  </si>
  <si>
    <t>0458IDS20178</t>
  </si>
  <si>
    <t>81150VT20000</t>
  </si>
  <si>
    <t>H13132-0000T</t>
  </si>
  <si>
    <t>LAMP ASSY, HEAD 9B8 MID LVL PHI LHD - LH</t>
  </si>
  <si>
    <t>I0306236</t>
  </si>
  <si>
    <t>I0306236811300K520</t>
  </si>
  <si>
    <t>19963227</t>
  </si>
  <si>
    <t>I0306236-811300K520-00013</t>
  </si>
  <si>
    <t>I0606400</t>
  </si>
  <si>
    <t>I060640081130BZ620</t>
  </si>
  <si>
    <t>19963297</t>
  </si>
  <si>
    <t>I0606400-81130BZ620-00005</t>
  </si>
  <si>
    <t>0458IDS20180</t>
  </si>
  <si>
    <t>3125015265</t>
  </si>
  <si>
    <t>0458IDS20184</t>
  </si>
  <si>
    <t>0458IDS20196</t>
  </si>
  <si>
    <t>3125015266</t>
  </si>
  <si>
    <t>0458IDS20201</t>
  </si>
  <si>
    <t>0458IDS20204</t>
  </si>
  <si>
    <t>0458IDS20205</t>
  </si>
  <si>
    <t>0458IDS20209</t>
  </si>
  <si>
    <t>3X25TL88</t>
  </si>
  <si>
    <t>0458IDS20213</t>
  </si>
  <si>
    <t>0458IDS20216</t>
  </si>
  <si>
    <t>0458IDS20218</t>
  </si>
  <si>
    <t>0458IDS20220</t>
  </si>
  <si>
    <t>0458IDS20232</t>
  </si>
  <si>
    <t>3X25TL89</t>
  </si>
  <si>
    <t>0458IDS20236</t>
  </si>
  <si>
    <t>TMMIN-OES8110ABZ060</t>
  </si>
  <si>
    <t>TAM-OES81130VT040</t>
  </si>
  <si>
    <t>81130VT040</t>
  </si>
  <si>
    <t>A1W261-1000</t>
  </si>
  <si>
    <t>LAMP UNIT, HEAD BASE NON LVR RHD-RH</t>
  </si>
  <si>
    <t>TMMIN-OES81580BZ400</t>
  </si>
  <si>
    <t>TMMIN-OES811100K340</t>
  </si>
  <si>
    <t>TMMIN-OES81150VT100</t>
  </si>
  <si>
    <t>TMMIN-OES81150VT200</t>
  </si>
  <si>
    <t>TMMIN-OES81561BZ850</t>
  </si>
  <si>
    <t>TAM-OES81240BZ010B0</t>
  </si>
  <si>
    <t>-00004</t>
  </si>
  <si>
    <t>TAM-OES8122006052</t>
  </si>
  <si>
    <t>TAM-OES81110VT040</t>
  </si>
  <si>
    <t>A1W261-0000</t>
  </si>
  <si>
    <t>TAM-OES81110VT080</t>
  </si>
  <si>
    <t>A1W111-0000</t>
  </si>
  <si>
    <t>TAM-OES81150VT040</t>
  </si>
  <si>
    <t>A1W262-0000</t>
  </si>
  <si>
    <t>TAM-OES811700K300</t>
  </si>
  <si>
    <t>TAM-OES81550VT020</t>
  </si>
  <si>
    <t>TAM-OES81551VT050</t>
  </si>
  <si>
    <t>TAM-OES815600K080</t>
  </si>
  <si>
    <t>TAM-OES81560VT020</t>
  </si>
  <si>
    <t>TAM-OES81560VT050</t>
  </si>
  <si>
    <t>TAM-OES81561VT020</t>
  </si>
  <si>
    <t>TAM-OES81590VT020</t>
  </si>
  <si>
    <t>TAM-OES81555BZ070</t>
  </si>
  <si>
    <t>TAM-OES81565BZ030</t>
  </si>
  <si>
    <t>TAM-OES81270BZ010</t>
  </si>
  <si>
    <t>TAM-OES81560BZ190</t>
  </si>
  <si>
    <t>TAM-OES811300KF21</t>
  </si>
  <si>
    <t>TAM-OES811060K130</t>
  </si>
  <si>
    <t>TAM-OES811300KC31</t>
  </si>
  <si>
    <t>TAM-OES815500K120</t>
  </si>
  <si>
    <t>K93 RCL RH OES</t>
  </si>
  <si>
    <t>TAM-OES81550BZ850</t>
  </si>
  <si>
    <t>ADX421-0000</t>
  </si>
  <si>
    <t>TAM-OES815510K120</t>
  </si>
  <si>
    <t>TAM-OES815510K210</t>
  </si>
  <si>
    <t>TAM-OES815840K050</t>
  </si>
  <si>
    <t>TAM-OES815940K050</t>
  </si>
  <si>
    <t>TAM-OES81580BZ051</t>
  </si>
  <si>
    <t>ADS051-0001</t>
  </si>
  <si>
    <t>6E8 RCLD RH [HIGH]</t>
  </si>
  <si>
    <t>TAM-OES87915BZ070</t>
  </si>
  <si>
    <t>TAM-OES81110BZ050</t>
  </si>
  <si>
    <t>TAM-OES81110BZ800</t>
  </si>
  <si>
    <t>AAV021-0000</t>
  </si>
  <si>
    <t>TAM-OES81110BZ840</t>
  </si>
  <si>
    <t>AAV111-0000</t>
  </si>
  <si>
    <t>TAM-OES81150BZ050</t>
  </si>
  <si>
    <t>TAM-OES81150BZ800</t>
  </si>
  <si>
    <t>AAV022-0000</t>
  </si>
  <si>
    <t>TAM-OES81551BZ250</t>
  </si>
  <si>
    <t>TAM-OES81561BZ060</t>
  </si>
  <si>
    <t>D62 RCL LH OES</t>
  </si>
  <si>
    <t>TAM-OES81561BZ090</t>
  </si>
  <si>
    <t>TAM-OES81580BZ090</t>
  </si>
  <si>
    <t>TAM-OES81590BZ090</t>
  </si>
  <si>
    <t>TAM-OES81110F1010</t>
  </si>
  <si>
    <t>AAU061-0000T</t>
  </si>
  <si>
    <t>779 HL RHD OES</t>
  </si>
  <si>
    <t>TAM-OES815500W050</t>
  </si>
  <si>
    <t>-00007</t>
  </si>
  <si>
    <t>TAM-OES811100K520</t>
  </si>
  <si>
    <t>TAM-OES811100K580</t>
  </si>
  <si>
    <t>TAM-OES811500K520</t>
  </si>
  <si>
    <t>TAM-OES811500K580</t>
  </si>
  <si>
    <t>TAM-OES815500K210</t>
  </si>
  <si>
    <t>TAM-OES815500K240</t>
  </si>
  <si>
    <t>2N0 RCLT RED RH</t>
  </si>
  <si>
    <t>TAM-OES815500K630</t>
  </si>
  <si>
    <t>TAM-OES815510K240</t>
  </si>
  <si>
    <t>TAM-OES815600D891</t>
  </si>
  <si>
    <t>ADV122-0000</t>
  </si>
  <si>
    <t>TAM-OES815600K240</t>
  </si>
  <si>
    <t>2N0 RCLD RH OES</t>
  </si>
  <si>
    <t>TAM-OES815800K260</t>
  </si>
  <si>
    <t>TAM-OES815810K050</t>
  </si>
  <si>
    <t>TAM-OES815900K050</t>
  </si>
  <si>
    <t>TAM-OES815910K050</t>
  </si>
  <si>
    <t>TAM-OES9098113087</t>
  </si>
  <si>
    <t>TAM-OES9098122003</t>
  </si>
  <si>
    <t>TAM-OES9913221210</t>
  </si>
  <si>
    <t>6A2 HL OES</t>
  </si>
  <si>
    <t>APU4006</t>
  </si>
  <si>
    <t>TAM-OES81150BZ620</t>
  </si>
  <si>
    <t>TAM-OES81170BZ620</t>
  </si>
  <si>
    <t>TAM-OES81550BZ490</t>
  </si>
  <si>
    <t>TAM-OES81551BZ150</t>
  </si>
  <si>
    <t>TAM-OES81560BZ490</t>
  </si>
  <si>
    <t>6E8 RCLT LH OES</t>
  </si>
  <si>
    <t>TAM-OES81561BZ150</t>
  </si>
  <si>
    <t>TAM-OES81561BZ320</t>
  </si>
  <si>
    <t>TAM-OES81590BZ051</t>
  </si>
  <si>
    <t>TAM-OES9004A81004</t>
  </si>
  <si>
    <t>TAM-OES9004A81007</t>
  </si>
  <si>
    <t>TAM-OES9004A81026</t>
  </si>
  <si>
    <t>-00012</t>
  </si>
  <si>
    <t>TAM-OES9004951125</t>
  </si>
  <si>
    <t>3125015569</t>
  </si>
  <si>
    <t>0458IDS20254</t>
  </si>
  <si>
    <t>0458IDS20256</t>
  </si>
  <si>
    <t>0458IDS20259</t>
  </si>
  <si>
    <t>0458IDS20261</t>
  </si>
  <si>
    <t>0458IDS20266</t>
  </si>
  <si>
    <t>0458IDS20267</t>
  </si>
  <si>
    <t>3125015570</t>
  </si>
  <si>
    <t>0458IDS20273</t>
  </si>
  <si>
    <t>0458IDS20275</t>
  </si>
  <si>
    <t>0458IDS20276</t>
  </si>
  <si>
    <t>0458IDS20278</t>
  </si>
  <si>
    <t>0458IDS20279</t>
  </si>
  <si>
    <t>0458IDS20281</t>
  </si>
  <si>
    <t>0458IDS20282</t>
  </si>
  <si>
    <t>0458IDS20283</t>
  </si>
  <si>
    <t>3X25TO33</t>
  </si>
  <si>
    <t>0458IDS20285</t>
  </si>
  <si>
    <t>0458IDS20288</t>
  </si>
  <si>
    <t>0458IDS20290</t>
  </si>
  <si>
    <t>0458IDS20292</t>
  </si>
  <si>
    <t>0458IDS20293</t>
  </si>
  <si>
    <t>0458IDS20294</t>
  </si>
  <si>
    <t>0458IDS20295</t>
  </si>
  <si>
    <t>0458IDS20296</t>
  </si>
  <si>
    <t>0458IDS20297</t>
  </si>
  <si>
    <t>0458IDS20298</t>
  </si>
  <si>
    <t>0458IDS20303</t>
  </si>
  <si>
    <t>0458IDS20304</t>
  </si>
  <si>
    <t>0458IDS20307</t>
  </si>
  <si>
    <t>0458IDS20311</t>
  </si>
  <si>
    <t>3X25TO34</t>
  </si>
  <si>
    <t>0458IDS20318</t>
  </si>
  <si>
    <t>6G7 H/L</t>
  </si>
  <si>
    <t>AAY012-1000</t>
  </si>
  <si>
    <t>LAMP UNIT, HEAD 6J2 (Mid-GRADE) RHD - LH</t>
  </si>
  <si>
    <t>6J2 H/L</t>
  </si>
  <si>
    <t>6G7 RCLT OES</t>
  </si>
  <si>
    <t>3125015737</t>
  </si>
  <si>
    <t>0458IDS20322</t>
  </si>
  <si>
    <t>0458IDS20323</t>
  </si>
  <si>
    <t>0458IDS20324</t>
  </si>
  <si>
    <t>0458IDS20329</t>
  </si>
  <si>
    <t>0458IDS20330</t>
  </si>
  <si>
    <t>0458IDS20337</t>
  </si>
  <si>
    <t>3X25TP71</t>
  </si>
  <si>
    <t>0458IDS20339</t>
  </si>
  <si>
    <t>0458IDS20340</t>
  </si>
  <si>
    <t>0458IDS20341</t>
  </si>
  <si>
    <t>0458IDS20342</t>
  </si>
  <si>
    <t>0458IDS20343</t>
  </si>
  <si>
    <t>0458IDS20344</t>
  </si>
  <si>
    <t>0458IDS20345</t>
  </si>
  <si>
    <t>0458IDS20347</t>
  </si>
  <si>
    <t>0458IDS20350</t>
  </si>
  <si>
    <t>-00030</t>
  </si>
  <si>
    <t>3125012041811700K561</t>
  </si>
  <si>
    <t>3125012191815610K590</t>
  </si>
  <si>
    <t>3125012571811700K561</t>
  </si>
  <si>
    <t>3125012718811700K561</t>
  </si>
  <si>
    <t>312501271981130VT100</t>
  </si>
  <si>
    <t>3125012719811700K561</t>
  </si>
  <si>
    <t>3125012909811060K140</t>
  </si>
  <si>
    <t>3125012909811700K530</t>
  </si>
  <si>
    <t>312501290981551BZ850</t>
  </si>
  <si>
    <t>312501291081130VT090</t>
  </si>
  <si>
    <t>312501291081130VT110</t>
  </si>
  <si>
    <t>3125012910811700K530</t>
  </si>
  <si>
    <t>3125012910811700K561</t>
  </si>
  <si>
    <t>3X25T40481150BZ070</t>
  </si>
  <si>
    <t>3X25T40481150BZ820</t>
  </si>
  <si>
    <t>3X25T40581170BZ610</t>
  </si>
  <si>
    <t>3X25T40581561BZ010</t>
  </si>
  <si>
    <t>312501307481170VT110</t>
  </si>
  <si>
    <t>3125013075811700K561</t>
  </si>
  <si>
    <t>3X25T54081561BZ250</t>
  </si>
  <si>
    <t>3X25T54081561BZ410</t>
  </si>
  <si>
    <t>3X25T61381150BZ070</t>
  </si>
  <si>
    <t>3X25T61381150BZ820</t>
  </si>
  <si>
    <t>312501323181550BZ850</t>
  </si>
  <si>
    <t>3125013231815510K630</t>
  </si>
  <si>
    <t>3X25T69081110BZ070</t>
  </si>
  <si>
    <t>3X25T7978110BBZ040</t>
  </si>
  <si>
    <t>3125013578811100KF00</t>
  </si>
  <si>
    <t>3125013578811500K590</t>
  </si>
  <si>
    <t>3125013578811700K310</t>
  </si>
  <si>
    <t>3125013578811700K561</t>
  </si>
  <si>
    <t>3125013578811700KC31</t>
  </si>
  <si>
    <t>3125013578812210K031</t>
  </si>
  <si>
    <t>3125013578815510K630</t>
  </si>
  <si>
    <t>3125013578815600K120</t>
  </si>
  <si>
    <t>3125013578815810K270</t>
  </si>
  <si>
    <t>3125013578815900K130</t>
  </si>
  <si>
    <t>3125013579815610K590</t>
  </si>
  <si>
    <t>3125013579815900K130</t>
  </si>
  <si>
    <t>3X25T92381110BZ600</t>
  </si>
  <si>
    <t>3X25T92381210BZ010</t>
  </si>
  <si>
    <t>3X25T92381551BZ010</t>
  </si>
  <si>
    <t>3X25T92387910BZ230</t>
  </si>
  <si>
    <t>3X25T92387940BZ230</t>
  </si>
  <si>
    <t>3125013732811700K561</t>
  </si>
  <si>
    <t>3X25TA4681150BZ860</t>
  </si>
  <si>
    <t>3X25TA4781170BZ030</t>
  </si>
  <si>
    <t>312501388181551VT050</t>
  </si>
  <si>
    <t>3X25TB6881150BZ060</t>
  </si>
  <si>
    <t>3X25TB6881170BZ030</t>
  </si>
  <si>
    <t>3X25TB6881550BZ200</t>
  </si>
  <si>
    <t>3X25TB6981150BZ060</t>
  </si>
  <si>
    <t>3X25TC7781110BZ120</t>
  </si>
  <si>
    <t>3X25TC7881150BZ060</t>
  </si>
  <si>
    <t>3X25TC7881150BZ131</t>
  </si>
  <si>
    <t>312501420381560BZ850</t>
  </si>
  <si>
    <t>312501420381561VT050</t>
  </si>
  <si>
    <t>3X25TE0481110BZ120</t>
  </si>
  <si>
    <t>3X25TE0481110BZ630</t>
  </si>
  <si>
    <t>3X25TE0481550BZ220</t>
  </si>
  <si>
    <t>312501420581550BZ850</t>
  </si>
  <si>
    <t>3X25TE0681150BZ131</t>
  </si>
  <si>
    <t>3125014374811300K561</t>
  </si>
  <si>
    <t>3125014374815600K240</t>
  </si>
  <si>
    <t>312501437481581VT020</t>
  </si>
  <si>
    <t>3X25TF4681110BZ630</t>
  </si>
  <si>
    <t>3X25TF4681110BZ860</t>
  </si>
  <si>
    <t>3X25TF4681150BZ820</t>
  </si>
  <si>
    <t>3X25TF4681150BZ860</t>
  </si>
  <si>
    <t>3125014375815900K260</t>
  </si>
  <si>
    <t>3X25TF4781110BZ620</t>
  </si>
  <si>
    <t>3X25TF4781150BZ131</t>
  </si>
  <si>
    <t>3X25TF4781561BZ150</t>
  </si>
  <si>
    <t>3125014557811100KC30</t>
  </si>
  <si>
    <t>3125014557811500K571</t>
  </si>
  <si>
    <t>3125014557811500KG50</t>
  </si>
  <si>
    <t>312501455881150VT090</t>
  </si>
  <si>
    <t>312501455881550VT050</t>
  </si>
  <si>
    <t>3125014558815900K260</t>
  </si>
  <si>
    <t>3X25TG9381110BZ630</t>
  </si>
  <si>
    <t>3X25TG9381110BZ860</t>
  </si>
  <si>
    <t>3X25TG9381150BZ630</t>
  </si>
  <si>
    <t>3X25TG9381170BZ091</t>
  </si>
  <si>
    <t>3X25TG9481110BZ620</t>
  </si>
  <si>
    <t>3X25TG9481150BZ131</t>
  </si>
  <si>
    <t>3X25TG9481590BZ051</t>
  </si>
  <si>
    <t>3125014741811100KB10</t>
  </si>
  <si>
    <t>312501474181150VT050</t>
  </si>
  <si>
    <t>3125014741815500K210</t>
  </si>
  <si>
    <t>312501474281591VT020</t>
  </si>
  <si>
    <t>3X25TI2781110BZ630</t>
  </si>
  <si>
    <t>3X25TI2781150BZ120</t>
  </si>
  <si>
    <t>3X25TI2881110BZ620</t>
  </si>
  <si>
    <t>3125014922811100K610</t>
  </si>
  <si>
    <t>3125014922811500K130</t>
  </si>
  <si>
    <t>3125014922811700K610</t>
  </si>
  <si>
    <t>3125014922815810K270</t>
  </si>
  <si>
    <t>3125014923811100K530</t>
  </si>
  <si>
    <t>3125014923811300K530</t>
  </si>
  <si>
    <t>312501492381130VT090</t>
  </si>
  <si>
    <t>3125014923815510K240</t>
  </si>
  <si>
    <t>3X25TJ5481110BZ630</t>
  </si>
  <si>
    <t>3X25TJ5481150BZ060</t>
  </si>
  <si>
    <t>3X25TJ5481150BZ630</t>
  </si>
  <si>
    <t>3X25TJ5481550BZ310</t>
  </si>
  <si>
    <t>3X25TJ5481550BZ490</t>
  </si>
  <si>
    <t>3X25TJ5481561BZ410</t>
  </si>
  <si>
    <t>3X25TJ558110BBZ040</t>
  </si>
  <si>
    <t>3X25TJ5581110BZ620</t>
  </si>
  <si>
    <t>3X25TK678110ABZ060</t>
  </si>
  <si>
    <t>3X25TK6781590BZ051</t>
  </si>
  <si>
    <t>3125015265811100KB10</t>
  </si>
  <si>
    <t>3125015265815500K210</t>
  </si>
  <si>
    <t>312501526581580BZ400</t>
  </si>
  <si>
    <t>3125015266811100K340</t>
  </si>
  <si>
    <t>312501526681150VT100</t>
  </si>
  <si>
    <t>312501526681150VT200</t>
  </si>
  <si>
    <t>312501526681561BZ850</t>
  </si>
  <si>
    <t>3X25TL8881110BZ630</t>
  </si>
  <si>
    <t>3X25TL8881130BZ440</t>
  </si>
  <si>
    <t>3X25TL8881150BZ630</t>
  </si>
  <si>
    <t>3X25TL8881150BZ860</t>
  </si>
  <si>
    <t>3X25TL8981110BZ620</t>
  </si>
  <si>
    <t>3X25TL8981550BZ490</t>
  </si>
  <si>
    <t>312501556981150VT050</t>
  </si>
  <si>
    <t>3125015569811700K561</t>
  </si>
  <si>
    <t>3125015569815600K240</t>
  </si>
  <si>
    <t>TMMIN-OES815610K210</t>
  </si>
  <si>
    <t>3125015569815610K210</t>
  </si>
  <si>
    <t>3125015569815810K270</t>
  </si>
  <si>
    <t>TMMIN-OES81581VT010</t>
  </si>
  <si>
    <t>312501556981581VT010</t>
  </si>
  <si>
    <t>TMMIN-OES81110VT080</t>
  </si>
  <si>
    <t>312501557081110VT080</t>
  </si>
  <si>
    <t>312501557081130VT110</t>
  </si>
  <si>
    <t>312501557081150VT090</t>
  </si>
  <si>
    <t>TMMIN-OES815500K630</t>
  </si>
  <si>
    <t>3125015570815500K630</t>
  </si>
  <si>
    <t>3125015570815510K240</t>
  </si>
  <si>
    <t>3125015570815900K260</t>
  </si>
  <si>
    <t>TMMIN-OES81590VT020</t>
  </si>
  <si>
    <t>312501557081590VT020</t>
  </si>
  <si>
    <t>3X25TO338110BBZ060</t>
  </si>
  <si>
    <t>3X25TO3381110BZ620</t>
  </si>
  <si>
    <t>3X25TO3381110BZ860</t>
  </si>
  <si>
    <t>3X25TO3381130BZ440</t>
  </si>
  <si>
    <t>TMMIN-OES81130BZ620</t>
  </si>
  <si>
    <t>3X25TO3381130BZ620</t>
  </si>
  <si>
    <t>3X25TO3381150BZ060</t>
  </si>
  <si>
    <t>3X25TO3381150BZ120</t>
  </si>
  <si>
    <t>TMMIN-OES81150BZ610</t>
  </si>
  <si>
    <t>3X25TO3381150BZ610</t>
  </si>
  <si>
    <t>3X25TO3381150BZ630</t>
  </si>
  <si>
    <t>3X25TO3381150BZ820</t>
  </si>
  <si>
    <t>3X25TO3381150BZ860</t>
  </si>
  <si>
    <t>3X25TO3381550BZ200</t>
  </si>
  <si>
    <t>3X25TO3381550BZ220</t>
  </si>
  <si>
    <t>3X25TO3381561BZ090</t>
  </si>
  <si>
    <t>3X25TO3381590BZ051</t>
  </si>
  <si>
    <t>3X25TO3481590BZ051</t>
  </si>
  <si>
    <t>3125015737811100KB10</t>
  </si>
  <si>
    <t>3125015737811300K561</t>
  </si>
  <si>
    <t>TMMIN-OES811500KB10</t>
  </si>
  <si>
    <t>3125015737811500KB10</t>
  </si>
  <si>
    <t>3125015737815600K240</t>
  </si>
  <si>
    <t>312501573781560BZ850</t>
  </si>
  <si>
    <t>TMMIN-OES81110BZ060</t>
  </si>
  <si>
    <t>3X25TP7181110BZ060</t>
  </si>
  <si>
    <t>TMMIN-OES81110BZ610</t>
  </si>
  <si>
    <t>3X25TP7181110BZ610</t>
  </si>
  <si>
    <t>3X25TP7181110BZ630</t>
  </si>
  <si>
    <t>TMMIN-OES81110BZ820</t>
  </si>
  <si>
    <t>3X25TP7181110BZ820</t>
  </si>
  <si>
    <t>3X25TP7181110BZ860</t>
  </si>
  <si>
    <t>TMMIN-OES81150BZ050</t>
  </si>
  <si>
    <t>3X25TP7181150BZ050</t>
  </si>
  <si>
    <t>3X25TP7181150BZ610</t>
  </si>
  <si>
    <t>3X25TP7181150BZ630</t>
  </si>
  <si>
    <t>3X25TP7181150BZ860</t>
  </si>
  <si>
    <t>TMMIN-OES81551BZ440</t>
  </si>
  <si>
    <t>3X25TP7181551BZ440</t>
  </si>
  <si>
    <t>TAM-OES815510D570</t>
  </si>
  <si>
    <t>2R3 RCL OES</t>
  </si>
  <si>
    <t>TAM-OES815600D570</t>
  </si>
  <si>
    <t>TAM-OES815610D570</t>
  </si>
  <si>
    <t>TAM-OES81110VT100</t>
  </si>
  <si>
    <t>A1W121-0000</t>
  </si>
  <si>
    <t>TAM-OES811300K300</t>
  </si>
  <si>
    <t>TAM-OES81150VT100</t>
  </si>
  <si>
    <t>A1W122-0000</t>
  </si>
  <si>
    <t>TAM-OES812100K090</t>
  </si>
  <si>
    <t>TAM-OES81580VT010</t>
  </si>
  <si>
    <t>TAM-OES9098115029</t>
  </si>
  <si>
    <t>TAM-OES81150BZ200</t>
  </si>
  <si>
    <t>TAM-OES81130BZ520</t>
  </si>
  <si>
    <t>TAM-OES81561BZ250</t>
  </si>
  <si>
    <t>TAM-OES811500K591</t>
  </si>
  <si>
    <t>I0404629</t>
  </si>
  <si>
    <t>TAM-OES811100KC31</t>
  </si>
  <si>
    <t>TAM-OES811100KG61</t>
  </si>
  <si>
    <t>TAM-OES811500K130</t>
  </si>
  <si>
    <t>TAM-OES811500KG61</t>
  </si>
  <si>
    <t>I0404629811700KF31</t>
  </si>
  <si>
    <t>19969832</t>
  </si>
  <si>
    <t>I0404629-811700KF31-00001</t>
  </si>
  <si>
    <t>TAM-OES81591VT020</t>
  </si>
  <si>
    <t>TAM-OES87947BZ010</t>
  </si>
  <si>
    <t>TAM-OES87945BZ070</t>
  </si>
  <si>
    <t>I0306245</t>
  </si>
  <si>
    <t>I0306245811300K520</t>
  </si>
  <si>
    <t>19972827</t>
  </si>
  <si>
    <t>I0306245-811300K520-00015</t>
  </si>
  <si>
    <t>TAM-OES815550K240</t>
  </si>
  <si>
    <t>I0306245815600D891</t>
  </si>
  <si>
    <t>19972838</t>
  </si>
  <si>
    <t>I0306245-815600D891-00001</t>
  </si>
  <si>
    <t>TAM-OES9913212050</t>
  </si>
  <si>
    <t>TAM-OES9004A81005</t>
  </si>
  <si>
    <t>TAM-OES9004A81006</t>
  </si>
  <si>
    <t>4151132124</t>
  </si>
  <si>
    <t>0458IDS20355</t>
  </si>
  <si>
    <t>3125015738</t>
  </si>
  <si>
    <t>0458IDS20356</t>
  </si>
  <si>
    <t>0458IDS20357</t>
  </si>
  <si>
    <t>0458IDS20358</t>
  </si>
  <si>
    <t>0458IDS20359</t>
  </si>
  <si>
    <t>0458IDS20360</t>
  </si>
  <si>
    <t>0458IDS20361</t>
  </si>
  <si>
    <t>0458IDS20362</t>
  </si>
  <si>
    <t>0458IDS20363</t>
  </si>
  <si>
    <t>0458IDS20364</t>
  </si>
  <si>
    <t>3X25TP72</t>
  </si>
  <si>
    <t>0458IDS20365</t>
  </si>
  <si>
    <t>0458IDS20366</t>
  </si>
  <si>
    <t>0458IDS20367</t>
  </si>
  <si>
    <t>0458IDS20368</t>
  </si>
  <si>
    <t>0458IDS20369</t>
  </si>
  <si>
    <t>0458IDS20370</t>
  </si>
  <si>
    <t>0458IDS20371</t>
  </si>
  <si>
    <t>6G7 RCLD RH</t>
  </si>
  <si>
    <t>D77 HL OES</t>
  </si>
  <si>
    <t>6E8 RCLT LH [LOW] - UNIT</t>
  </si>
  <si>
    <t>89520915</t>
  </si>
  <si>
    <t>89520905</t>
  </si>
  <si>
    <t>89520906</t>
  </si>
  <si>
    <t>89520904</t>
  </si>
  <si>
    <t>89520931</t>
  </si>
  <si>
    <t>89520932</t>
  </si>
  <si>
    <t>89520933</t>
  </si>
  <si>
    <t>89520924</t>
  </si>
  <si>
    <t>89520934</t>
  </si>
  <si>
    <t>89520935</t>
  </si>
  <si>
    <t>89520936</t>
  </si>
  <si>
    <t>89520937</t>
  </si>
  <si>
    <t>89520942</t>
  </si>
  <si>
    <t>89520927</t>
  </si>
  <si>
    <t>89520938</t>
  </si>
  <si>
    <t>89520943</t>
  </si>
  <si>
    <t>89520944</t>
  </si>
  <si>
    <t>89520895</t>
  </si>
  <si>
    <t>89520940</t>
  </si>
  <si>
    <t>89520941</t>
  </si>
  <si>
    <t>89520958</t>
  </si>
  <si>
    <t>89520955</t>
  </si>
  <si>
    <t>89520907</t>
  </si>
  <si>
    <t>89520925</t>
  </si>
  <si>
    <t>89520926</t>
  </si>
  <si>
    <t>89520919</t>
  </si>
  <si>
    <t>89520920</t>
  </si>
  <si>
    <t>89520923</t>
  </si>
  <si>
    <t>89520922</t>
  </si>
  <si>
    <t>89520921</t>
  </si>
  <si>
    <t>89520945</t>
  </si>
  <si>
    <t>89520953</t>
  </si>
  <si>
    <t>89520960</t>
  </si>
  <si>
    <t>89520961</t>
  </si>
  <si>
    <t>89520954</t>
  </si>
  <si>
    <t>89520896</t>
  </si>
  <si>
    <t>89520956</t>
  </si>
  <si>
    <t>89520957</t>
  </si>
  <si>
    <t>89520959</t>
  </si>
  <si>
    <t>89520962</t>
  </si>
  <si>
    <t>89520964</t>
  </si>
  <si>
    <t>89520946</t>
  </si>
  <si>
    <t>89520894</t>
  </si>
  <si>
    <t>89520908</t>
  </si>
  <si>
    <t>89520930</t>
  </si>
  <si>
    <t>89520898</t>
  </si>
  <si>
    <t>89520916</t>
  </si>
  <si>
    <t>89520897</t>
  </si>
  <si>
    <t>89520899</t>
  </si>
  <si>
    <t>89520917</t>
  </si>
  <si>
    <t>89520909</t>
  </si>
  <si>
    <t>89520901</t>
  </si>
  <si>
    <t>89520900</t>
  </si>
  <si>
    <t>89520918</t>
  </si>
  <si>
    <t>89520910</t>
  </si>
  <si>
    <t>89520928</t>
  </si>
  <si>
    <t>89520914</t>
  </si>
  <si>
    <t>89520929</t>
  </si>
  <si>
    <t>89520912</t>
  </si>
  <si>
    <t>89520911</t>
  </si>
  <si>
    <t>89520913</t>
  </si>
  <si>
    <t>89520952</t>
  </si>
  <si>
    <t>89520948</t>
  </si>
  <si>
    <t>89520950</t>
  </si>
  <si>
    <t>89520902</t>
  </si>
  <si>
    <t>89520947</t>
  </si>
  <si>
    <t>89520951</t>
  </si>
  <si>
    <t>89520949</t>
  </si>
  <si>
    <t>89520903</t>
  </si>
  <si>
    <t>List Scan ADM spd</t>
  </si>
  <si>
    <t>No</t>
  </si>
  <si>
    <t>Pallet No</t>
  </si>
  <si>
    <t>Part No</t>
  </si>
  <si>
    <t>Tanggal</t>
  </si>
  <si>
    <t>Line Item</t>
  </si>
  <si>
    <t>PO ADM</t>
  </si>
  <si>
    <t>Customer Part No</t>
  </si>
  <si>
    <t>Delivery Date</t>
  </si>
  <si>
    <t>Ich No</t>
  </si>
  <si>
    <t>Result Scan</t>
  </si>
  <si>
    <t/>
  </si>
  <si>
    <t>**</t>
  </si>
  <si>
    <t>Balance</t>
  </si>
  <si>
    <t>Quantity</t>
  </si>
  <si>
    <t>ItemCode</t>
  </si>
  <si>
    <t>Standard</t>
  </si>
  <si>
    <t>Description</t>
  </si>
  <si>
    <t>LAMP ASSY, FOG, RH</t>
  </si>
  <si>
    <t>LAMP ASSY, FOG, LH</t>
  </si>
  <si>
    <t>LAMP ASSY HEAD RH</t>
  </si>
  <si>
    <t>LAMP ASSY HEAD LH</t>
  </si>
  <si>
    <t>A1W102-1000</t>
  </si>
  <si>
    <t>81170VT06000</t>
  </si>
  <si>
    <t>LAMP UNIT, HEAD BASE LEVELER RHD-LH</t>
  </si>
  <si>
    <t>81110-VT080</t>
  </si>
  <si>
    <t>LAMP ASSY, HEAD MID LEVELER RHD-RH</t>
  </si>
  <si>
    <t>A1W111-1000</t>
  </si>
  <si>
    <t>81130VT08000</t>
  </si>
  <si>
    <t>LAMP UNIT, HEAD MID LEVELER RHD-RH</t>
  </si>
  <si>
    <t>81150VT08000</t>
  </si>
  <si>
    <t>LAMP ASSY, HEAD MID LEVELER RHD-LH</t>
  </si>
  <si>
    <t>A1W112-1000</t>
  </si>
  <si>
    <t>81170VT08000</t>
  </si>
  <si>
    <t>LAMP UNIT, HEAD MID LEVELER RHD-LH</t>
  </si>
  <si>
    <t>81110VT10000</t>
  </si>
  <si>
    <t>LAMP ASSY, HEAD HIGH LEVELER RHD-RH</t>
  </si>
  <si>
    <t>81130VT10000</t>
  </si>
  <si>
    <t>LAMP UNIT, HEAD HIGH LEVELER RHD-RH</t>
  </si>
  <si>
    <t>81150-VT100</t>
  </si>
  <si>
    <t>LAMP ASSY, HEAD HIGH LEVELER RHD-LH</t>
  </si>
  <si>
    <t>A1W122-1000</t>
  </si>
  <si>
    <t>81170VT10000</t>
  </si>
  <si>
    <t>LAMP UNIT, HEAD HIGH LEVELER RHD-LH</t>
  </si>
  <si>
    <t>81110VT09000</t>
  </si>
  <si>
    <t>81130VT09000</t>
  </si>
  <si>
    <t>LAMP UNIT, HEAD MID LEVELER LHD-RH</t>
  </si>
  <si>
    <t>81150VT09000</t>
  </si>
  <si>
    <t>A1W142-1000</t>
  </si>
  <si>
    <t>81170VT09000</t>
  </si>
  <si>
    <t>LAMP UNIT, HEAD MID LEVELER LHD-LH</t>
  </si>
  <si>
    <t>A1W151-0000T</t>
  </si>
  <si>
    <t>81110-VT110</t>
  </si>
  <si>
    <t>LAMP ASSY, HEAD HIGH LEVELER LHD-RH</t>
  </si>
  <si>
    <t>81130VT11000</t>
  </si>
  <si>
    <t>LAMP UNIT, HEAD HIGH LEVELER LHD-RH</t>
  </si>
  <si>
    <t>A1W152-0000T</t>
  </si>
  <si>
    <t>81150-VT110</t>
  </si>
  <si>
    <t>LAMP ASSY, HEAD HIGH LEVELER LHD-LH</t>
  </si>
  <si>
    <t>81170VT11000</t>
  </si>
  <si>
    <t>LAMP UNIT, HEAD HIGH LEVELER LHD-LH</t>
  </si>
  <si>
    <t>81110VT04000</t>
  </si>
  <si>
    <t>LAMP ASSY, HEAD BASE NON LVR RHD-RH</t>
  </si>
  <si>
    <t>81130VT04000</t>
  </si>
  <si>
    <t>81150VT04000</t>
  </si>
  <si>
    <t>LAMP ASSY, HEAD BASE NON LVR RHD-LH</t>
  </si>
  <si>
    <t>A1W262-1000</t>
  </si>
  <si>
    <t>81170VT04000</t>
  </si>
  <si>
    <t>LAMP UNIT, HEAD BASE NON LVR RHD-LH</t>
  </si>
  <si>
    <t>A1W271-0000T</t>
  </si>
  <si>
    <t>81110VT05000</t>
  </si>
  <si>
    <t>LAMP ASSY, HEAD BASE NON LVR LHD-RH</t>
  </si>
  <si>
    <t>A1W271-1000</t>
  </si>
  <si>
    <t>81130VT05000</t>
  </si>
  <si>
    <t>LAMP UNIT, HEAD BASE NON LVR LHD-RH</t>
  </si>
  <si>
    <t>81150-VT050</t>
  </si>
  <si>
    <t>LAMP ASSY, HEAD BASE NON LVR LHD-LH</t>
  </si>
  <si>
    <t>A1W272-1000</t>
  </si>
  <si>
    <t>81170VT05000</t>
  </si>
  <si>
    <t>LAMP UNIT, HEAD BASE NON LVR LHD-LH</t>
  </si>
  <si>
    <t>LAMP ASSY FOG RH</t>
  </si>
  <si>
    <t>LAMP ASSY, FOG W/ BRACKET RH</t>
  </si>
  <si>
    <t>LAMP ASSY FOG LH</t>
  </si>
  <si>
    <t>LAMP ASSY RR COMBINATION  RH</t>
  </si>
  <si>
    <t>LAMP ASSY RR COMBINATION  LH</t>
  </si>
  <si>
    <t>LAMP AS RR COMB RH</t>
  </si>
  <si>
    <t>LENS RR COMB LAMP RH</t>
  </si>
  <si>
    <t>LAMP AS RR COMB LH</t>
  </si>
  <si>
    <t>LENS RR COMB LAMP LH</t>
  </si>
  <si>
    <t>LAMP ASSY RR COMBINATION RH</t>
  </si>
  <si>
    <t>LAMP ASSY RR COMBINATION LH</t>
  </si>
  <si>
    <t>BODY ASSY, HEADLAMP, RH</t>
  </si>
  <si>
    <t>BODY ASSY, HEADLAMP, LH</t>
  </si>
  <si>
    <t>HOUS S/A HEADLAMP RH</t>
  </si>
  <si>
    <t>HOUS S/A HEADLAMP LH</t>
  </si>
  <si>
    <t>HEADLAMP A/S RH</t>
  </si>
  <si>
    <t>UNIT,HEADLAMP RH</t>
  </si>
  <si>
    <t>HEADLAMP A/S, LH</t>
  </si>
  <si>
    <t>HOUSING SA,H/LAMP LH</t>
  </si>
  <si>
    <t>HEADLAMP A/S,RH</t>
  </si>
  <si>
    <t>HEADLAMP A/S,LH</t>
  </si>
  <si>
    <t>UNIT,HEADLAMP LH</t>
  </si>
  <si>
    <t>HEADLAMP ASSY,R</t>
  </si>
  <si>
    <t>HEADLAMP UNIT RH (RHD: DOMESTI</t>
  </si>
  <si>
    <t>HEADLAMP ASSY,L</t>
  </si>
  <si>
    <t>HEAD LAMP UNIT LH (RHD:DOMESTI</t>
  </si>
  <si>
    <t>HEAD LAMP UNIT RH (LHD:EXPORT)</t>
  </si>
  <si>
    <t>HEAD LAMP UNIT  LH (LHD)</t>
  </si>
  <si>
    <t>HEAD LAMP UNIT W/ACTUATOR  RH</t>
  </si>
  <si>
    <t>HEAD LAMP UNIT W/ACTUATOR  LH</t>
  </si>
  <si>
    <t>LAMP ASSY, HEAD RH</t>
  </si>
  <si>
    <t>Housing Assy H/Lamp RH</t>
  </si>
  <si>
    <t>LAMP ASSY, HEAD LH</t>
  </si>
  <si>
    <t>Housing Assy H/Lamp LH</t>
  </si>
  <si>
    <t>HEADLAMP ASSY</t>
  </si>
  <si>
    <t>HEAD LAMP UNIT RHD RH</t>
  </si>
  <si>
    <t>35300-60K01-000_OLD</t>
  </si>
  <si>
    <t>HEAD LAMP UNIT  RHD LH</t>
  </si>
  <si>
    <t>HEAD LAMP UNIT RHD ACT RH</t>
  </si>
  <si>
    <t>HEAD LAMP UNIT  RHD ACT LH</t>
  </si>
  <si>
    <t>HEAD LAMP UNIT LHD RH</t>
  </si>
  <si>
    <t>HEAD LAMP UNIT  LHD LH</t>
  </si>
  <si>
    <t>35300-60K31-000_OLD</t>
  </si>
  <si>
    <t>35320-60K31-000_XX</t>
  </si>
  <si>
    <t>LAMP ASSY, HEAD LEV RH</t>
  </si>
  <si>
    <t>LAMP UNIT HEAD RH</t>
  </si>
  <si>
    <t>LAMP ASSY, HEAD LEV LH</t>
  </si>
  <si>
    <t>LAMP UNIT HEAD LH</t>
  </si>
  <si>
    <t>81110-BZ120</t>
  </si>
  <si>
    <t>81130-BZ080-001</t>
  </si>
  <si>
    <t>Lamp Unit Head RH</t>
  </si>
  <si>
    <t>Lamp Unit Head LH</t>
  </si>
  <si>
    <t>UNIT A/S,HEADLAMP RH</t>
  </si>
  <si>
    <t>HEADLAMP A/S LH</t>
  </si>
  <si>
    <t>UNIT A/S,HEADLAMP LH</t>
  </si>
  <si>
    <t>HEADLAMP ASSY, RH RHD</t>
  </si>
  <si>
    <t>HEADLAMP ASSY, LH RHD</t>
  </si>
  <si>
    <t>HEAD LAMP UNIT RH (W/ACTUATOR)</t>
  </si>
  <si>
    <t>HEAD LAMP UNIT LH (W/ACTUATOR)</t>
  </si>
  <si>
    <t>HOUSING ASSY, HEAD LAMP RH</t>
  </si>
  <si>
    <t>HOUSING ASSY, HEAD LAMP LH</t>
  </si>
  <si>
    <t>UNIT A/S HEADLAMP RH</t>
  </si>
  <si>
    <t>UNIT A/S HEADLAMP LH</t>
  </si>
  <si>
    <t>LAMP UNIT, HEAD 2G9 LEVELING LHD - RH</t>
  </si>
  <si>
    <t>LAMP UNIT, HEAD 2G9 LEVELING LHD - LH</t>
  </si>
  <si>
    <t>LAMP UNIT, HEAD 2G9 LVL RHD - RH</t>
  </si>
  <si>
    <t>LAMP UNIT, HEAD 2G9 LVL RHD - LH</t>
  </si>
  <si>
    <t>HEADLAMP ASSY, RH LHD</t>
  </si>
  <si>
    <t>HEADLAMP ASSY, LH LHD</t>
  </si>
  <si>
    <t>35121B22J00N000</t>
  </si>
  <si>
    <t>HEADLAMP UNIT(AAM180-2000)</t>
  </si>
  <si>
    <t>LAMP ASSY, HEAD V03 T19</t>
  </si>
  <si>
    <t>LAMP ASSY, HEAD</t>
  </si>
  <si>
    <t>UNIT ASSY, HEADLAMP,</t>
  </si>
  <si>
    <t>HEADLAMP UNIT</t>
  </si>
  <si>
    <t>Unit Assy, Headlamp, RH</t>
  </si>
  <si>
    <t>Unit Assy, Headlamp, LH</t>
  </si>
  <si>
    <t>LAMP ASSY, HEAD 2N0 (Hi) LHD-RH DTRL</t>
  </si>
  <si>
    <t>LAMP ASSY, HEAD RHD - RH</t>
  </si>
  <si>
    <t>AAU061-5000H</t>
  </si>
  <si>
    <t>LAMP UNIT, HEAD RHD - RH</t>
  </si>
  <si>
    <t>LAMP ASSY, HEAD RHD - LH</t>
  </si>
  <si>
    <t>AAU062-0000T</t>
  </si>
  <si>
    <t>LAMP UNIT, HEAD RHD - LH</t>
  </si>
  <si>
    <t>LAMP ASSY, HEAD LHD - RH</t>
  </si>
  <si>
    <t>LAMP ASSY, HEAD LHD - LH</t>
  </si>
  <si>
    <t>81110-BZ820-001</t>
  </si>
  <si>
    <t>81150-BZ820-001</t>
  </si>
  <si>
    <t>LENS SUB ASSY 6G7 HL RH</t>
  </si>
  <si>
    <t>D81130-BZ440-001</t>
  </si>
  <si>
    <t>AAV061-7000T</t>
  </si>
  <si>
    <t>AAV062-0000T</t>
  </si>
  <si>
    <t>81150-BZ760-001</t>
  </si>
  <si>
    <t>LENS SUB ASSY 6G7 HL LH</t>
  </si>
  <si>
    <t>AAV062-7000T</t>
  </si>
  <si>
    <t>AAV071-0000D</t>
  </si>
  <si>
    <t>D81110-BZ780-001</t>
  </si>
  <si>
    <t>LAMP ASSY, HEAD 6G7 HALOGEN LHD-RH</t>
  </si>
  <si>
    <t>AAV071-0000T</t>
  </si>
  <si>
    <t>81110-BZ780-001</t>
  </si>
  <si>
    <t>LAMP ASSY, HEAD HALOGEN LHD-RH</t>
  </si>
  <si>
    <t>81130-BZ440-001</t>
  </si>
  <si>
    <t>AAV072-0000D</t>
  </si>
  <si>
    <t>D81150-BZ780-001</t>
  </si>
  <si>
    <t>LAMP ASSY, HEAD 6G7 HALOGEN LHD-LH</t>
  </si>
  <si>
    <t>81170-BZ440-001</t>
  </si>
  <si>
    <t>AAV111-0000D</t>
  </si>
  <si>
    <t>D81110-BZ840-001</t>
  </si>
  <si>
    <t>LAMP ASSY, HEAD (Lo) LHD-RH</t>
  </si>
  <si>
    <t>LAMP ASSY, HEAD (Lo) LHD-LH</t>
  </si>
  <si>
    <t>LAMP ASSY, HEAD (STD) RHD-RH</t>
  </si>
  <si>
    <t>LAMP ASSY, HEAD (OPT) LHD-LH</t>
  </si>
  <si>
    <t>LAMP ASSY, HEAD (OPT) RHD-RH</t>
  </si>
  <si>
    <t>AAY011-1000</t>
  </si>
  <si>
    <t>D81130-BZ650-001</t>
  </si>
  <si>
    <t>LAMP UNIT, HEAD 6J2 (Mid-GRADE) RHD - RH</t>
  </si>
  <si>
    <t>AAY021-1000</t>
  </si>
  <si>
    <t>D81130-BZ670-001</t>
  </si>
  <si>
    <t>LAMP UNIT, HEAD 6J2 (HI-GRADE) RHD - RH</t>
  </si>
  <si>
    <t>AAY022-1000</t>
  </si>
  <si>
    <t>D81170-BZ670-001</t>
  </si>
  <si>
    <t>LAMP UNIT, HEAD 6J2 (HI-GRADE) RHD - LH</t>
  </si>
  <si>
    <t>LAMP ASSY, FOG</t>
  </si>
  <si>
    <t>LAMP A/S FOG W/BR RH</t>
  </si>
  <si>
    <t>LAMP UNIT FOG RH</t>
  </si>
  <si>
    <t>LAMP A/S FOG W/BR LH</t>
  </si>
  <si>
    <t>LAMP UNIT,FOG,LH</t>
  </si>
  <si>
    <t>LAMP A/S FOG RH</t>
  </si>
  <si>
    <t>LAMP UNIT FOGLAMP RH</t>
  </si>
  <si>
    <t>LAMP A/S FOG LH</t>
  </si>
  <si>
    <t>LAMP UNIT FOGLAMP LH</t>
  </si>
  <si>
    <t>ABS011-0001D</t>
  </si>
  <si>
    <t>D81580-BZ041-001</t>
  </si>
  <si>
    <t>LAMP ASSY, REAR COMBI (D) LO-GRD RH</t>
  </si>
  <si>
    <t>ABS011-0001T</t>
  </si>
  <si>
    <t>81580-BZ041</t>
  </si>
  <si>
    <t>LENS &amp; BODY, RR COMBINATION LA</t>
  </si>
  <si>
    <t>ABS012-0001D</t>
  </si>
  <si>
    <t>D81590-BZ041-001</t>
  </si>
  <si>
    <t>LAMP ASSY, REAR COMBI (D) LO GRD LH</t>
  </si>
  <si>
    <t>ABS012-0001T</t>
  </si>
  <si>
    <t>81590-BZ041</t>
  </si>
  <si>
    <t>PACKING, RR LAMP, LH</t>
  </si>
  <si>
    <t>LAMP ASSY-RR R/REFL &amp; BK/UP,RH</t>
  </si>
  <si>
    <t>LAMP ASSY-RR R/REFL &amp; BK/UP,LH</t>
  </si>
  <si>
    <t>LAMP ASSY, RR BACK (ECE) - RH</t>
  </si>
  <si>
    <t>ABX012-0000U</t>
  </si>
  <si>
    <t>92405-I7110</t>
  </si>
  <si>
    <t>LAMP ASSY, RR BACK (ECE) - LH</t>
  </si>
  <si>
    <t>LAMP ASSY, FR TURN SIGNAL, RH</t>
  </si>
  <si>
    <t>LENS &amp; BODY,</t>
  </si>
  <si>
    <t>LAMP ASSY, FR TURN SIGNAL, LH</t>
  </si>
  <si>
    <t>LAMP ASSY, FRONT TURN LH</t>
  </si>
  <si>
    <t>LAMP ASSY, FRONT TURN RH</t>
  </si>
  <si>
    <t>LAMP ASSY,CLEARANCE</t>
  </si>
  <si>
    <t>LAMP ASSY,CLEARANCE &amp;</t>
  </si>
  <si>
    <t>ACW031-0000M</t>
  </si>
  <si>
    <t>ACW032-0000M</t>
  </si>
  <si>
    <t>LAMP ASSY, DTR-PL - RH</t>
  </si>
  <si>
    <t>LAMP ASSY, CTR</t>
  </si>
  <si>
    <t>LENS&amp;BODY, RR COMBINATION, RH</t>
  </si>
  <si>
    <t>LENS&amp;BODY, RR COMBINATION, LH</t>
  </si>
  <si>
    <t>LAMP A/S RR COMBI RH</t>
  </si>
  <si>
    <t>LENS BODY RR LAMP RH</t>
  </si>
  <si>
    <t>LAMP A/S RR COMBI LH</t>
  </si>
  <si>
    <t>LENS BODY RR LAMP LH</t>
  </si>
  <si>
    <t>Light Tail RH</t>
  </si>
  <si>
    <t>Light Unit Tail RH</t>
  </si>
  <si>
    <t>Light Tail LH</t>
  </si>
  <si>
    <t>Light Unit Tail LH</t>
  </si>
  <si>
    <t>REAR COMBINATION LAMP</t>
  </si>
  <si>
    <t>LENS &amp; BODY</t>
  </si>
  <si>
    <t>LAMP ASSY, REAR COMBINATION RH</t>
  </si>
  <si>
    <t>Unit Assy, Rear Combination RH</t>
  </si>
  <si>
    <t>LAMP ASSY, REAR COMBINATION LH</t>
  </si>
  <si>
    <t>Unit Assy, Rear Combination LH</t>
  </si>
  <si>
    <t>LENS&amp;BODY RR COMB RH</t>
  </si>
  <si>
    <t>LENS&amp;BODY RR COMB LH</t>
  </si>
  <si>
    <t>LENS&amp;BODY RR LAMP RH</t>
  </si>
  <si>
    <t>LENS&amp;BODY RR LAMP LH</t>
  </si>
  <si>
    <t>SOCKET &amp; WIRE, RR LA</t>
  </si>
  <si>
    <t>LAMP ASSY,RR COMB</t>
  </si>
  <si>
    <t>LAMP ASSY,GATE</t>
  </si>
  <si>
    <t>ADS051-0001D</t>
  </si>
  <si>
    <t>D81580-BZ051-001</t>
  </si>
  <si>
    <t>LAMP ASSY, REAR COMBI (D) HI GRD RH</t>
  </si>
  <si>
    <t>81580-BZ051</t>
  </si>
  <si>
    <t>ADS052-0001D</t>
  </si>
  <si>
    <t>D81590-BZ051-001</t>
  </si>
  <si>
    <t>LAMP ASSY, REAR COMBI (D) HI GRD LH</t>
  </si>
  <si>
    <t>81590-BZ051</t>
  </si>
  <si>
    <t>ADS062-0001T</t>
  </si>
  <si>
    <t>81590-BZ061</t>
  </si>
  <si>
    <t>LAMP ASSY, REAR COMBI (D) HI GR-F LH</t>
  </si>
  <si>
    <t>LIGHT ASSY, TAIL (RCLT) - LH</t>
  </si>
  <si>
    <t>LIGHT ASSY, LID RCLD - RH</t>
  </si>
  <si>
    <t>LIGHT ASSY, LID RCLD - LH</t>
  </si>
  <si>
    <t>ADV081-0000T</t>
  </si>
  <si>
    <t>ADV082-0000T</t>
  </si>
  <si>
    <t>81560-BZ550</t>
  </si>
  <si>
    <t>LAMP UNIT, REAR COMBI (T) LED 2T7 LH</t>
  </si>
  <si>
    <t>ADV132-9000</t>
  </si>
  <si>
    <t>LAMP UNIT, REAR COMBI (D) LED 2T7 LH</t>
  </si>
  <si>
    <t>815510K63000</t>
  </si>
  <si>
    <t>815610K59000</t>
  </si>
  <si>
    <t>LAMP ASSY, REAR COMBINATION-D-BL 2N0 RH</t>
  </si>
  <si>
    <t>LAMP ASSY, REAR COMBINATION-D-BL 2N0 LH</t>
  </si>
  <si>
    <t>815910K26000</t>
  </si>
  <si>
    <t>LAMP ASSY, REAR COMBINATION-D-RF 2N0 RH</t>
  </si>
  <si>
    <t>81581-0K270</t>
  </si>
  <si>
    <t>LAMP UNIT, RR (REAFOG)-D-BL RH</t>
  </si>
  <si>
    <t>LAMP ASSY, RR O/S WO GARNISH RH</t>
  </si>
  <si>
    <t>LAMP ASSY, RR O/S WO GARNISH LH</t>
  </si>
  <si>
    <t>LAMP ASSY-RR COMB I/S,RH</t>
  </si>
  <si>
    <t>LAMP ASSY-RR COMB I/S,LH</t>
  </si>
  <si>
    <t>LAMP ASSY-RR R/R &amp; RR FOG,RH</t>
  </si>
  <si>
    <t>LAMP ASSY-RR R/R &amp; RR FOG,LH</t>
  </si>
  <si>
    <t>LAMP ASSY, RR COMP O/S (LOW) - RH</t>
  </si>
  <si>
    <t>LAMP ASSY, RR COMP O/S (LOW) - LH</t>
  </si>
  <si>
    <t>LAMP ASSY, RR COMP I/S (LOW)</t>
  </si>
  <si>
    <t>LAMP ASSY, RR COMP O/S (STD) - RH</t>
  </si>
  <si>
    <t>FLANGE RCLT - RH</t>
  </si>
  <si>
    <t>LAMP ASSY, RR COMP O/S (STD) - LH</t>
  </si>
  <si>
    <t>FLANGE RCLT - LH</t>
  </si>
  <si>
    <t>LAMP ASSY, RR COMP I/S (OPT)</t>
  </si>
  <si>
    <t>81550-VT050</t>
  </si>
  <si>
    <t>LAMP ASSY, REAR COMBINATION-T HI RH</t>
  </si>
  <si>
    <t>81551VT05000</t>
  </si>
  <si>
    <t>LAMP UNIT, REAR COMBINATION-T HI RH</t>
  </si>
  <si>
    <t>81560VT05000</t>
  </si>
  <si>
    <t>LAMP ASSY, REAR COMBINATION-T HI LH</t>
  </si>
  <si>
    <t>81561VT05000</t>
  </si>
  <si>
    <t>LAMP UNIT, REAR COMBINATION-T HI LH</t>
  </si>
  <si>
    <t>81580VT02000</t>
  </si>
  <si>
    <t>LAMP ASSY, REAR COMBINATION-D HI RH</t>
  </si>
  <si>
    <t>81581VT02000</t>
  </si>
  <si>
    <t>LAMP UNIT, REAR COMBINATION-D HI RH</t>
  </si>
  <si>
    <t>81590VT02000</t>
  </si>
  <si>
    <t>LAMP ASSY, REAR COMBINATION-D HI LH</t>
  </si>
  <si>
    <t>81591VT02000</t>
  </si>
  <si>
    <t>LAMP UNIT, REAR COMBINATION-D HI LH</t>
  </si>
  <si>
    <t>81550VT02000</t>
  </si>
  <si>
    <t>LAMP ASSY, REAR COMBI -T BASE - RH</t>
  </si>
  <si>
    <t>81551VT02000</t>
  </si>
  <si>
    <t>LAMP UNIT, REAR COMBI -T BASE - RH</t>
  </si>
  <si>
    <t>81560VT02000</t>
  </si>
  <si>
    <t>LAMP ASSY, REAR COMBI -T BASE - LH</t>
  </si>
  <si>
    <t>81561VT02000</t>
  </si>
  <si>
    <t>LAMP UNIT, REAR COMBI -T BASE - LH</t>
  </si>
  <si>
    <t>81580-VT010</t>
  </si>
  <si>
    <t>LAMP ASSY,REAR COMBINATION-D BASE RH</t>
  </si>
  <si>
    <t>81581-VT010</t>
  </si>
  <si>
    <t>LAMP UNIT,REAR COMBINATION-D BASE RH</t>
  </si>
  <si>
    <t>81590VT01000</t>
  </si>
  <si>
    <t>LAMP ASSY,REAR COMBINATION-D BASE LH</t>
  </si>
  <si>
    <t>81591VT01000</t>
  </si>
  <si>
    <t>LAMP UNIT,REAR COMBINATION-D BASE LH</t>
  </si>
  <si>
    <t>LAMP ASSY, RR FOG (ECE) - LH</t>
  </si>
  <si>
    <t>81550-BZ850</t>
  </si>
  <si>
    <t>9D5 RC/L-T ASSY RH</t>
  </si>
  <si>
    <t>81551BZ85000</t>
  </si>
  <si>
    <t>LENS &amp; BODY,RR COMBINATION-T LAMP RH</t>
  </si>
  <si>
    <t>81560-BZ850</t>
  </si>
  <si>
    <t>9D5 RC/L-T ASSY LH</t>
  </si>
  <si>
    <t>81561BZ85000</t>
  </si>
  <si>
    <t>LENS &amp; BODY,RR COMBINATION-T LAMP LH</t>
  </si>
  <si>
    <t>81580-BZ400</t>
  </si>
  <si>
    <t>9D5 RC/L-D ASSY RH</t>
  </si>
  <si>
    <t>ADX432-0000T</t>
  </si>
  <si>
    <t>81590-BZ400</t>
  </si>
  <si>
    <t>9D5 RC/L-D ASSY LH</t>
  </si>
  <si>
    <t>LAMP ASSY, RR O/S STD WO PAINTING-LH</t>
  </si>
  <si>
    <t>LAMP ASSY, LPL (OPT)</t>
  </si>
  <si>
    <t>LAMP ASSY, LPL (STD)</t>
  </si>
  <si>
    <t>LAMP ASSY, HMS With NOZZLE</t>
  </si>
  <si>
    <t>LAMP ASSY, HMS W/O NOZZLE</t>
  </si>
  <si>
    <t>LAMP ASSY, R/R LH</t>
  </si>
  <si>
    <t>AKY011-0000U</t>
  </si>
  <si>
    <t>92406-I6300</t>
  </si>
  <si>
    <t>LAMP ASSY RR CROSS, RH</t>
  </si>
  <si>
    <t>AKY012-0000U</t>
  </si>
  <si>
    <t>92405-I6300</t>
  </si>
  <si>
    <t>LAMP ASSY RR CROSS, LH</t>
  </si>
  <si>
    <t>MIRROR ASSY OUTER RR VIEW RH</t>
  </si>
  <si>
    <t>MIRROR ASSY OUTER RR VIEW LH</t>
  </si>
  <si>
    <t>MIRROR ASSY, OUTER RR VIEW, RH</t>
  </si>
  <si>
    <t>MIRROR ASSY, OUTER RR VIEW, LH</t>
  </si>
  <si>
    <t>MIRROR, OUTER RR VIEW, LH</t>
  </si>
  <si>
    <t>MIRROR ASSY, OUTER RR VIEW RHD</t>
  </si>
  <si>
    <t>MIRROR ASSY, OUTER RR VIEW RH</t>
  </si>
  <si>
    <t>MIRROR ASSY, OUTER RR VIEW LH</t>
  </si>
  <si>
    <t>81150-VT200</t>
  </si>
  <si>
    <t>LAMP ASSY, HEAD MID LVL PHI LHD - LH</t>
  </si>
  <si>
    <t>81110-VT210</t>
  </si>
  <si>
    <t>LAMP ASSY, HEAD HIGH LVL PHI LHD- RH</t>
  </si>
  <si>
    <t>H13142-0000T</t>
  </si>
  <si>
    <t>81150-VT210</t>
  </si>
  <si>
    <t>LAMP ASSY, HEAD HIGH LVL PHI LHD- LH</t>
  </si>
  <si>
    <t>LAMP ASSY, DTR-PL - LH</t>
  </si>
  <si>
    <t>LAMP ASSY, HEAD (Lo) RHD-LH</t>
  </si>
  <si>
    <t>LAMP ASSY, RR O/S OPT WO PAINTING-RH</t>
  </si>
  <si>
    <t>LAMP ASSY, RR O/S OPT WO PAINTING-LH</t>
  </si>
  <si>
    <t>LAMP ASSY, RR O/S STD WO PAINTING-RH</t>
  </si>
  <si>
    <t>LAMP ASSY, HEAD (STD) LHD-LH</t>
  </si>
  <si>
    <t>LAMP ASSY, HEAD (OPT) LHD-RH</t>
  </si>
  <si>
    <t>LAMP ASSY, R/R RH</t>
  </si>
  <si>
    <t>AAU071-0000T</t>
  </si>
  <si>
    <t>AAU072-0000T</t>
  </si>
  <si>
    <t>AAV061-0000T</t>
  </si>
  <si>
    <t>81110-BZ760-001</t>
  </si>
  <si>
    <t>ACA011-1000T</t>
  </si>
  <si>
    <t>81515-0W040</t>
  </si>
  <si>
    <t>ADV101-0000T</t>
  </si>
  <si>
    <t>81550-0D881</t>
  </si>
  <si>
    <t>LAMP ASSY, REAR COMBI (T) BULB 2T7 RH</t>
  </si>
  <si>
    <t>ADV102-0000T</t>
  </si>
  <si>
    <t>81560-0D881</t>
  </si>
  <si>
    <t>ADV111-0000T</t>
  </si>
  <si>
    <t>81580-0D431</t>
  </si>
  <si>
    <t>LAMP ASSY, REAR COMBI (D) BULB 2T7 RH</t>
  </si>
  <si>
    <t>ADV112-0000T</t>
  </si>
  <si>
    <t>81590-0D431</t>
  </si>
  <si>
    <t>LAMP ASSY, REAR COMBI (D) BULB 2T7 LH</t>
  </si>
  <si>
    <t>A1W101-1000</t>
  </si>
  <si>
    <t>81130VT06000</t>
  </si>
  <si>
    <t>LAMP UNIT, HEAD BASE LEVELER RHD-RH</t>
  </si>
  <si>
    <t>LAMP ASSY, HEAD (STD) RHD-LH</t>
  </si>
  <si>
    <t>LAMP ASSY, HEAD (STD) LHD-RH</t>
  </si>
  <si>
    <t>LAMP ASSY, HEAD (OPT) RHD-LH</t>
  </si>
  <si>
    <t>LAMP ASSY, HEAD (Lo) RHD-RH</t>
  </si>
  <si>
    <t>HC3012-0000M</t>
  </si>
  <si>
    <t>26125W020P</t>
  </si>
  <si>
    <t>LAMP ASSY, FR COMP P68 Hi GRADE - LH</t>
  </si>
  <si>
    <t>HC3011-0000M</t>
  </si>
  <si>
    <t>26120W040P</t>
  </si>
  <si>
    <t>LAMP ASSY, FR COMP Hi GRADE - RH</t>
  </si>
  <si>
    <t>GARNISH RCLT NON PAINT- RH</t>
  </si>
  <si>
    <t>81170-BZ080-001</t>
  </si>
  <si>
    <t>81150-BZ120</t>
  </si>
  <si>
    <t>H13131-0000T</t>
  </si>
  <si>
    <t>81110-VT200</t>
  </si>
  <si>
    <t>LAMP ASSY, HEAD MID LVL PHI LHD - RH</t>
  </si>
  <si>
    <t>HD4281-0000M</t>
  </si>
  <si>
    <t>26550W130P</t>
  </si>
  <si>
    <t>LAMP ASSY, GATE P73 - RNE SAM RH</t>
  </si>
  <si>
    <t>HD4282-0000M</t>
  </si>
  <si>
    <t>26555W130P</t>
  </si>
  <si>
    <t>LAMP ASSY, GATE P73 - RNE SAM LH</t>
  </si>
  <si>
    <t>AAU061-5000T</t>
  </si>
  <si>
    <t>HD4272-0000M</t>
  </si>
  <si>
    <t>26555W120P</t>
  </si>
  <si>
    <t>LAMP ASSY, REAR COMBI (T) P73 RNE SAM LH</t>
  </si>
  <si>
    <t>GARNISH RCLT NON PAINT- LH</t>
  </si>
  <si>
    <t>81110-BZ131-001</t>
  </si>
  <si>
    <t>HD4201-0000U</t>
  </si>
  <si>
    <t>92402-I6700</t>
  </si>
  <si>
    <t>LAMP ASSY, RR COMP O/S OPT#2 - RH</t>
  </si>
  <si>
    <t>HD4202-0000U</t>
  </si>
  <si>
    <t>92401-I6700</t>
  </si>
  <si>
    <t>LAMP ASSY, RR COMP O/S OPT#2 - LH</t>
  </si>
  <si>
    <t>HD4209-0000U</t>
  </si>
  <si>
    <t>HD4210-0000U</t>
  </si>
  <si>
    <t>92409-I6610</t>
  </si>
  <si>
    <t>LAMP ASSY, RR COMP I/S OPT#2</t>
  </si>
  <si>
    <t>HC3020-0000U</t>
  </si>
  <si>
    <t>92209-I6500</t>
  </si>
  <si>
    <t>HA3231-0000U</t>
  </si>
  <si>
    <t>92102-I6610</t>
  </si>
  <si>
    <t>LAMP ASSY, HEAD - OPT RHD-RH</t>
  </si>
  <si>
    <t>81130-BZ091-001</t>
  </si>
  <si>
    <t>HA3232-0000U</t>
  </si>
  <si>
    <t>92101-I6610</t>
  </si>
  <si>
    <t>LAMP ASSY, HEAD - OPT RHD-LH</t>
  </si>
  <si>
    <t>ADY091-0000M</t>
  </si>
  <si>
    <t>26550C000P</t>
  </si>
  <si>
    <t>LAMP ASSY, REAR COMBI (T) P63 RH</t>
  </si>
  <si>
    <t>ADY092-0000M</t>
  </si>
  <si>
    <t>26555C000P</t>
  </si>
  <si>
    <t>LAMP ASSY, REAR COMBI (T) P63 LH</t>
  </si>
  <si>
    <t>ADY102-0000M</t>
  </si>
  <si>
    <t>26555C010P</t>
  </si>
  <si>
    <t>LAMP ASSY, GATE BACK (RCLD) P63 - LH</t>
  </si>
  <si>
    <t>ADY101-0000M</t>
  </si>
  <si>
    <t>26550C010P</t>
  </si>
  <si>
    <t>LAMP ASSY, GATE BACK (RCLD) P63 - RH</t>
  </si>
  <si>
    <t>81170-BZ091-001</t>
  </si>
  <si>
    <t>HD4271-0000M</t>
  </si>
  <si>
    <t>26550W120P</t>
  </si>
  <si>
    <t>LAMP ASSY, REAR COMBI (T) P73 RNE SAM RH</t>
  </si>
  <si>
    <t>No.</t>
  </si>
  <si>
    <t>SAP</t>
  </si>
  <si>
    <t>Part</t>
  </si>
  <si>
    <t>141421-10022</t>
  </si>
  <si>
    <t>141422-10022</t>
  </si>
  <si>
    <t>LENS CTR E82</t>
  </si>
  <si>
    <t>RETAINER/ CAP, FOG LAMP</t>
  </si>
  <si>
    <t>EC4 H/L O RING (EXP)</t>
  </si>
  <si>
    <t>A4U151-0090D</t>
  </si>
  <si>
    <t>D81554-BZ040-001</t>
  </si>
  <si>
    <t>81554-BZ050-001</t>
  </si>
  <si>
    <t>HARNESS ASSY-C24 HEADLAMP</t>
  </si>
  <si>
    <t>SEAL HEAD LAMP</t>
  </si>
  <si>
    <t>CAP ASSY EL9</t>
  </si>
  <si>
    <t>ABS011-0042T</t>
  </si>
  <si>
    <t>T81582-BZ080-001</t>
  </si>
  <si>
    <t>6H1,6E8 RC/L-D PACKING ASSY RH S/P</t>
  </si>
  <si>
    <t>ABS012-0042T</t>
  </si>
  <si>
    <t>81592-BZ080-001</t>
  </si>
  <si>
    <t>ASTRA DAIHATSU MOTOR, PT</t>
  </si>
  <si>
    <t>6H1,6E8 RC/L-D PACKING ASSY LH S/P</t>
  </si>
  <si>
    <t>ADA032-9000H</t>
  </si>
  <si>
    <t>SOCKET WIRE RR COMBINATION D62 RCL</t>
  </si>
  <si>
    <t>PACKING RH K93</t>
  </si>
  <si>
    <t>HARNESS ASSY 0H6</t>
  </si>
  <si>
    <t>HARNESS ASSY 6A1-RH</t>
  </si>
  <si>
    <t>HARNESS ASSY 6A1-LH</t>
  </si>
  <si>
    <t>PACKING LH</t>
  </si>
  <si>
    <t>HARNESS ASSY 2N0</t>
  </si>
  <si>
    <t>PACKING 2N0 RH</t>
  </si>
  <si>
    <t>PACKING 2N0 LH</t>
  </si>
  <si>
    <t>HARNESS ASSY 2N0 RCL RF</t>
  </si>
  <si>
    <t>HARNESS ASSY - 2T7 RCLD (LED)</t>
  </si>
  <si>
    <t>HARNESS ASSY-P37</t>
  </si>
  <si>
    <t>PACKING, RCLD P37 RH</t>
  </si>
  <si>
    <t>PACKING, RCLD P37 LH</t>
  </si>
  <si>
    <t>HARNESS ASSY (RCLT) P52</t>
  </si>
  <si>
    <t>HARNESS ASSY- B EL9 RCLT OPT</t>
  </si>
  <si>
    <t>HARNESS ASSY- A EL9 RCLT</t>
  </si>
  <si>
    <t>81555VT02000</t>
  </si>
  <si>
    <t>HARNESS ASSY 9B8 RCLT</t>
  </si>
  <si>
    <t>ADW371-0060T</t>
  </si>
  <si>
    <t>81584VT01000</t>
  </si>
  <si>
    <t>81585-VT020</t>
  </si>
  <si>
    <t>ADW372-0060T</t>
  </si>
  <si>
    <t>81594VT01000</t>
  </si>
  <si>
    <t>ADX081-4000T</t>
  </si>
  <si>
    <t>81555BZ85000</t>
  </si>
  <si>
    <t>9D5 RC/L-T HARNESS ASSY A, RH</t>
  </si>
  <si>
    <t>ADX082-4000T</t>
  </si>
  <si>
    <t>81565BZ85000</t>
  </si>
  <si>
    <t>9D5 RC/L-T HARNESS ASSY B, LH</t>
  </si>
  <si>
    <t>ADX091-0060T</t>
  </si>
  <si>
    <t>81582BZ37000</t>
  </si>
  <si>
    <t>PACKING, RR LAMP, RH</t>
  </si>
  <si>
    <t>ADX092-0060T</t>
  </si>
  <si>
    <t>81592BZ37000</t>
  </si>
  <si>
    <t>HARNESS ASSY L/L</t>
  </si>
  <si>
    <t>LENS L/L (NEW)</t>
  </si>
  <si>
    <t>LAMP ASSY, LICENSE 0H6</t>
  </si>
  <si>
    <t>LAMP ASSY, DOME D62 IVORY</t>
  </si>
  <si>
    <t>LENS D/L D70 (NO CARACTER)</t>
  </si>
  <si>
    <t>LENS D/L D70 (OLD CARACTER)</t>
  </si>
  <si>
    <t>LAMP ASSY, ROOM 0H6</t>
  </si>
  <si>
    <t>X12 R/L (YR-416L)</t>
  </si>
  <si>
    <t>X12 R/L HOUSING SUB ASSY S/P (YR 416L)</t>
  </si>
  <si>
    <t>2J9, 2R3 MP/L ASSY (R080)</t>
  </si>
  <si>
    <t>2J9, 2R3 MP/L (140B)</t>
  </si>
  <si>
    <t>2J9, 2R3 MP/L (201B)</t>
  </si>
  <si>
    <t>81240-BZ070-001</t>
  </si>
  <si>
    <t>81241-BZ070-001</t>
  </si>
  <si>
    <t>REFLECT-REFLECTOR 2N0</t>
  </si>
  <si>
    <t>2R6 MP/L ASSY (105B)</t>
  </si>
  <si>
    <t>AGX200-0000D</t>
  </si>
  <si>
    <t>D81240-BZ010-C01</t>
  </si>
  <si>
    <t>AGX200-0000T</t>
  </si>
  <si>
    <t>81240-BZ010-C01</t>
  </si>
  <si>
    <t>COVER, HOUSING HMS/L</t>
  </si>
  <si>
    <t>LAMP ASSY, HMSL 2R6 (LED)</t>
  </si>
  <si>
    <t>MIRROR S/A OUTER RR VIEW E83, EXP.</t>
  </si>
  <si>
    <t>MIRROR S/A OUTER RR VIEW E83, DOMESTIC</t>
  </si>
  <si>
    <t>MIRROR OUTER RR VIEW EA4 - RH</t>
  </si>
  <si>
    <t>MIRROR OUTER RR VIEW EA4 - LH</t>
  </si>
  <si>
    <t>COVER, O/M EA4 - LH</t>
  </si>
  <si>
    <t>LA35826T</t>
  </si>
  <si>
    <t>81250-BZ020</t>
  </si>
  <si>
    <t>REFLEX-REFLECTOR ASSY</t>
  </si>
  <si>
    <t>BULB S25 12V21W</t>
  </si>
  <si>
    <t>BULB H4 Long life</t>
  </si>
  <si>
    <t>BULB T20 12V WY21W</t>
  </si>
  <si>
    <t>BULB HB3 12V60W</t>
  </si>
  <si>
    <t>SOCKET ASSY (FTR/L)</t>
  </si>
  <si>
    <t>SOCKET ASSY (FSM/L)</t>
  </si>
  <si>
    <t>BULB T20 WY21W</t>
  </si>
  <si>
    <t>BULB(B/L) 12V W16W</t>
  </si>
  <si>
    <t>BULB S25 12V WY21W</t>
  </si>
  <si>
    <t>BULB T10(BOAT) 24V10W</t>
  </si>
  <si>
    <t>SM0961-6600</t>
  </si>
  <si>
    <t>MS820026</t>
  </si>
  <si>
    <t>SM0F61-0160</t>
  </si>
  <si>
    <t>MS820050</t>
  </si>
  <si>
    <t>BULB T20 12V21/5W</t>
  </si>
  <si>
    <t>SOCKET ASSY(CL/L)</t>
  </si>
  <si>
    <t>BULB HS1</t>
  </si>
  <si>
    <t>ST0961-1481</t>
  </si>
  <si>
    <t>90049-51095-001</t>
  </si>
  <si>
    <t>BULB S25 12V21/5W</t>
  </si>
  <si>
    <t>ST0961-3880</t>
  </si>
  <si>
    <t>BULB T10(BOAT) 12V8W</t>
  </si>
  <si>
    <t>ST0961-6630</t>
  </si>
  <si>
    <t>BULB T10 12V8W</t>
  </si>
  <si>
    <t>BULB H11 12V55W</t>
  </si>
  <si>
    <t>BULB CL (W21/5W)</t>
  </si>
  <si>
    <t>BULB-H16</t>
  </si>
  <si>
    <t>ABS012-0042D</t>
  </si>
  <si>
    <t>D81592-BZ080-001</t>
  </si>
  <si>
    <t>6F9,6E8 RC/L-D PACKING LH</t>
  </si>
  <si>
    <t>A1W101-0110T</t>
  </si>
  <si>
    <t>81146VT04000</t>
  </si>
  <si>
    <t>BRACKET-C H/L - RH</t>
  </si>
  <si>
    <t>A1W102-0110T</t>
  </si>
  <si>
    <t>81158VT04000</t>
  </si>
  <si>
    <t>BRACKET-C H/L - LH</t>
  </si>
  <si>
    <t>HD4181-3000U</t>
  </si>
  <si>
    <t>92491-I6500</t>
  </si>
  <si>
    <t>HARNESS ASSY O/S</t>
  </si>
  <si>
    <t>HD4182-0100U</t>
  </si>
  <si>
    <t>92411-I6500</t>
  </si>
  <si>
    <t>FLANGE (A) O/S - LH</t>
  </si>
  <si>
    <t>HD4261-5000U</t>
  </si>
  <si>
    <t>92491-I6600</t>
  </si>
  <si>
    <t>HARNESS ASSY (J) O/S</t>
  </si>
  <si>
    <t>HD4190-0070U</t>
  </si>
  <si>
    <t>92441-I6500</t>
  </si>
  <si>
    <t>FLANGE (C) I/S - RH</t>
  </si>
  <si>
    <t>HD4190-0080U</t>
  </si>
  <si>
    <t>92431-I6500</t>
  </si>
  <si>
    <t>FLANGE (C) I/S - LH</t>
  </si>
  <si>
    <t>HD4181-0100U</t>
  </si>
  <si>
    <t>92421-I6500</t>
  </si>
  <si>
    <t>FLANGE (A) O/S - RH</t>
  </si>
  <si>
    <t>HC3020-6000U</t>
  </si>
  <si>
    <t>92126-I6500</t>
  </si>
  <si>
    <t>CAP ASSY CTR</t>
  </si>
  <si>
    <t>ADY102-0070M</t>
  </si>
  <si>
    <t>26553C000P</t>
  </si>
  <si>
    <t>PACKING (A) RCLD</t>
  </si>
  <si>
    <t>ADY102-0080M</t>
  </si>
  <si>
    <t>26553C010P</t>
  </si>
  <si>
    <t>PACKING (B) RCLD</t>
  </si>
  <si>
    <t>ADY092-0110M</t>
  </si>
  <si>
    <t>26529C010P</t>
  </si>
  <si>
    <t>BEZEL CAP - A P63 RCLT</t>
  </si>
  <si>
    <t>ADY092-0120M</t>
  </si>
  <si>
    <t>26529C000P</t>
  </si>
  <si>
    <t>BEZEL CAP - B P63 RCLT</t>
  </si>
  <si>
    <t>HA3201-0140U</t>
  </si>
  <si>
    <t>92182-I6500</t>
  </si>
  <si>
    <t>STRIP RUBBER - RH</t>
  </si>
  <si>
    <t>HA3201-0150U</t>
  </si>
  <si>
    <t>92158-I6500</t>
  </si>
  <si>
    <t>BRACKET (C) H/L STD - RH</t>
  </si>
  <si>
    <t>HA3202-0140U</t>
  </si>
  <si>
    <t>92181-I6500</t>
  </si>
  <si>
    <t>STRIP RUBBER - LH</t>
  </si>
  <si>
    <t>HA3202-0150U</t>
  </si>
  <si>
    <t>92157-I6500</t>
  </si>
  <si>
    <t>BRACKET (C) H/L STD - LH</t>
  </si>
  <si>
    <t>SU0939-1700</t>
  </si>
  <si>
    <t>92125-I6500</t>
  </si>
  <si>
    <t>DESICCANT CTR</t>
  </si>
  <si>
    <t>LAMP ASSY, FOG W/ BRACKET LH</t>
  </si>
  <si>
    <t>HA3201-0160U</t>
  </si>
  <si>
    <t>92152-I6500</t>
  </si>
  <si>
    <t>BRACKET (D) H/L STD - RH</t>
  </si>
  <si>
    <t>HA3201-0180U</t>
  </si>
  <si>
    <t>92158-I6510</t>
  </si>
  <si>
    <t>BRACKET (F) H/L STD - RH</t>
  </si>
  <si>
    <t>HA3201-0190U</t>
  </si>
  <si>
    <t>92158-I6520</t>
  </si>
  <si>
    <t>BRACKET (G) H/L STD - RH</t>
  </si>
  <si>
    <t>HA3202-0160U</t>
  </si>
  <si>
    <t>92151-I6500</t>
  </si>
  <si>
    <t>BRACKET (D) H/L STD - LH</t>
  </si>
  <si>
    <t>HA3202-0180U</t>
  </si>
  <si>
    <t>92157-I6510</t>
  </si>
  <si>
    <t>BRACKET (F) H/L EN2 - LH</t>
  </si>
  <si>
    <t>HA3202-0190U</t>
  </si>
  <si>
    <t>92157-I6520</t>
  </si>
  <si>
    <t>BRACKET (G) H/L STD - LH</t>
  </si>
  <si>
    <t>Stock</t>
  </si>
  <si>
    <t>4141005108</t>
  </si>
  <si>
    <t>4141005119</t>
  </si>
  <si>
    <t>4141005132</t>
  </si>
  <si>
    <t>4141005137</t>
  </si>
  <si>
    <t>4141005158</t>
  </si>
  <si>
    <t>4141005160</t>
  </si>
  <si>
    <t>4131086542</t>
  </si>
  <si>
    <t>4131086583</t>
  </si>
  <si>
    <t>4151128302</t>
  </si>
  <si>
    <t>4131087047</t>
  </si>
  <si>
    <t>4131087283</t>
  </si>
  <si>
    <t>4131087483</t>
  </si>
  <si>
    <t>4151128716</t>
  </si>
  <si>
    <t>4151128729</t>
  </si>
  <si>
    <t>4151128928</t>
  </si>
  <si>
    <t>4135019296</t>
  </si>
  <si>
    <t>4151129394</t>
  </si>
  <si>
    <t>4131088095</t>
  </si>
  <si>
    <t>4151129508</t>
  </si>
  <si>
    <t>4135019314</t>
  </si>
  <si>
    <t>4151129562</t>
  </si>
  <si>
    <t>4131088203</t>
  </si>
  <si>
    <t>4151129603</t>
  </si>
  <si>
    <t>4151129652</t>
  </si>
  <si>
    <t>4131088402</t>
  </si>
  <si>
    <t>4151129694</t>
  </si>
  <si>
    <t>4151129741</t>
  </si>
  <si>
    <t>4151129816</t>
  </si>
  <si>
    <t>4151129866</t>
  </si>
  <si>
    <t>4151129919</t>
  </si>
  <si>
    <t>DDD</t>
  </si>
  <si>
    <t>qty</t>
  </si>
  <si>
    <t>D</t>
  </si>
  <si>
    <t>SIDE</t>
  </si>
  <si>
    <t>TAM-OES815540W010</t>
  </si>
  <si>
    <t>0265BM33AC141421-0011T</t>
  </si>
  <si>
    <t>TAM-OES815510W010</t>
  </si>
  <si>
    <t>0265BM33AC141421-1002T</t>
  </si>
  <si>
    <t>TAM-OES815610W010</t>
  </si>
  <si>
    <t>0265BM33AC141422-1002T</t>
  </si>
  <si>
    <t>TAM-OES811100W070</t>
  </si>
  <si>
    <t>0265BM33ACAAH231-0000T</t>
  </si>
  <si>
    <t>TAM-OES811300W070</t>
  </si>
  <si>
    <t>0265BM33ACAAH231-5000T</t>
  </si>
  <si>
    <t>TAM-OES811500W070</t>
  </si>
  <si>
    <t>0265BM33ACAAH232-0000T</t>
  </si>
  <si>
    <t>TAM-OES811700W070</t>
  </si>
  <si>
    <t>0265BM33ACAAH232-5000T</t>
  </si>
  <si>
    <t>TAM-OES811100W080</t>
  </si>
  <si>
    <t>0265BM33ACAAL121-0000T</t>
  </si>
  <si>
    <t>TAM-OES811300W080</t>
  </si>
  <si>
    <t>0265BM33ACAAL121-5000T</t>
  </si>
  <si>
    <t>TAM-OES811500W080</t>
  </si>
  <si>
    <t>0265BM33ACAAL122-0000T</t>
  </si>
  <si>
    <t>TAM-OES811700W080</t>
  </si>
  <si>
    <t>0265BM33ACAAL122-5000T</t>
  </si>
  <si>
    <t>TAM-OES815100W040</t>
  </si>
  <si>
    <t>0265BM33ACACA011-0000T</t>
  </si>
  <si>
    <t>TAM-OES815200W040</t>
  </si>
  <si>
    <t>0265BM33ACACA012-0000T</t>
  </si>
  <si>
    <t>TAM-OES815500W010</t>
  </si>
  <si>
    <t>0265BM33ACADA031-0000T</t>
  </si>
  <si>
    <t>TAM-OES815600W010</t>
  </si>
  <si>
    <t>0265BM33ACADA032-0000T</t>
  </si>
  <si>
    <t>TAM-OES815650W010</t>
  </si>
  <si>
    <t>0265BM33ACADA032-9000T</t>
  </si>
  <si>
    <t>0265BM33ACADJ031-0000T</t>
  </si>
  <si>
    <t>TAM-OES815600W050</t>
  </si>
  <si>
    <t>0265BM33ACADJ032-0000T</t>
  </si>
  <si>
    <t>TAM-OES812750W040</t>
  </si>
  <si>
    <t>0265BM33ACAFA070-1000T</t>
  </si>
  <si>
    <t>TAM-OES812700W070</t>
  </si>
  <si>
    <t>0265BM33ACAFJ010-0000T</t>
  </si>
  <si>
    <t>TAM-OES879010W050</t>
  </si>
  <si>
    <t>0265BM33ACBAB050-3000T</t>
  </si>
  <si>
    <t>TAM-OES879100W050</t>
  </si>
  <si>
    <t>0265BM33ACBAB051-0000T</t>
  </si>
  <si>
    <t>TAM-OES879020W050</t>
  </si>
  <si>
    <t>0265BM33ACBAB051-5000T</t>
  </si>
  <si>
    <t>TAM-OES879400W050</t>
  </si>
  <si>
    <t>0265BM33ACBAB052-0000T</t>
  </si>
  <si>
    <t>TAM-OES879050W050</t>
  </si>
  <si>
    <t>0265BM33ACBAB052-5000T</t>
  </si>
  <si>
    <t>TAM-OES9098116025</t>
  </si>
  <si>
    <t>0265BM33ACST0961-3680</t>
  </si>
  <si>
    <t>TAM-OES9098116014</t>
  </si>
  <si>
    <t>0265BM33ACST0961-3960</t>
  </si>
  <si>
    <t>TAM-OES8121006052</t>
  </si>
  <si>
    <t>01840286AE008960-6501T</t>
  </si>
  <si>
    <t>01840286AE008960-6502T</t>
  </si>
  <si>
    <t>TAM-OES8123150010</t>
  </si>
  <si>
    <t>01840286AE17T265-0010T</t>
  </si>
  <si>
    <t>TAM-OES812120K030</t>
  </si>
  <si>
    <t>01840286AEA17017-0110T</t>
  </si>
  <si>
    <t>01840286AEA4C751-0000T</t>
  </si>
  <si>
    <t>TAM-OES815550K080</t>
  </si>
  <si>
    <t>01840286AEA4C751-3000T</t>
  </si>
  <si>
    <t>TAM-OES815510K080</t>
  </si>
  <si>
    <t>01840286AEA4C751-9000</t>
  </si>
  <si>
    <t>01840286AEA4C752-0000T</t>
  </si>
  <si>
    <t>TAM-OES815610K080</t>
  </si>
  <si>
    <t>01840286AEA4C752-9000</t>
  </si>
  <si>
    <t>TAM-OES8123002010</t>
  </si>
  <si>
    <t>01840286AEA7A790-0000T</t>
  </si>
  <si>
    <t>TAM-OES815700K030</t>
  </si>
  <si>
    <t>01840286AEA8D060-0000T</t>
  </si>
  <si>
    <t>TAM-OES819770K010</t>
  </si>
  <si>
    <t>01840286AEA8D060-8000T</t>
  </si>
  <si>
    <t>TAM-OES811100K130</t>
  </si>
  <si>
    <t>01840286AEAAD011-0000T</t>
  </si>
  <si>
    <t>01840286AEAAD011-2000</t>
  </si>
  <si>
    <t>01840286AEAAD012-0000T</t>
  </si>
  <si>
    <t>01840286AEAAD012-2000</t>
  </si>
  <si>
    <t>TAM-OES811100K140</t>
  </si>
  <si>
    <t>01840286AEAAD021-0000T</t>
  </si>
  <si>
    <t>TAM-OES811050K140</t>
  </si>
  <si>
    <t>01840286AEAAD021-2000</t>
  </si>
  <si>
    <t>TAM-OES811500K140</t>
  </si>
  <si>
    <t>01840286AEAAD022-0000T</t>
  </si>
  <si>
    <t>TAM-OES811060K140</t>
  </si>
  <si>
    <t>01840286AEAAD022-2000</t>
  </si>
  <si>
    <t>TAM-OES811100K150</t>
  </si>
  <si>
    <t>01840286AEAAD031-0000T</t>
  </si>
  <si>
    <t>TAM-OES811050K150</t>
  </si>
  <si>
    <t>01840286AEAAD031-2000</t>
  </si>
  <si>
    <t>TAM-OES811500K150</t>
  </si>
  <si>
    <t>01840286AEAAD032-0000T</t>
  </si>
  <si>
    <t>TAM-OES811060K150</t>
  </si>
  <si>
    <t>01840286AEAAD032-2000</t>
  </si>
  <si>
    <t>TAM-OES811100K300</t>
  </si>
  <si>
    <t>01840286AEAAH161-0000T</t>
  </si>
  <si>
    <t>01840286AEAAH161-1000</t>
  </si>
  <si>
    <t>TAM-OES811500K300</t>
  </si>
  <si>
    <t>01840286AEAAH162-0000T</t>
  </si>
  <si>
    <t>01840286AEAAH162-1000</t>
  </si>
  <si>
    <t>TAM-OES811100K310</t>
  </si>
  <si>
    <t>01840286AEAAH171-0000T</t>
  </si>
  <si>
    <t>TAM-OES811300K310</t>
  </si>
  <si>
    <t>01840286AEAAH171-1000</t>
  </si>
  <si>
    <t>TAM-OES811500K310</t>
  </si>
  <si>
    <t>01840286AEAAH172-0000T</t>
  </si>
  <si>
    <t>01840286AEAAH172-1000</t>
  </si>
  <si>
    <t>TAM-OES811100K320</t>
  </si>
  <si>
    <t>01840286AEAAH181-0000T</t>
  </si>
  <si>
    <t>TAM-OES811300K320</t>
  </si>
  <si>
    <t>01840286AEAAH181-1000</t>
  </si>
  <si>
    <t>TAM-OES811500K320</t>
  </si>
  <si>
    <t>01840286AEAAH182-0000T</t>
  </si>
  <si>
    <t>TAM-OES811700K320</t>
  </si>
  <si>
    <t>01840286AEAAH182-1000</t>
  </si>
  <si>
    <t>01840286AEAAL031-0000T</t>
  </si>
  <si>
    <t>TAM-OES811920K011</t>
  </si>
  <si>
    <t>01840286AEAAL031-0061T</t>
  </si>
  <si>
    <t>01840286AEAAL031-1000</t>
  </si>
  <si>
    <t>01840286AEAAL032-0000T</t>
  </si>
  <si>
    <t>01840286AEAAL032-1000</t>
  </si>
  <si>
    <t>TAM-OES811100K530</t>
  </si>
  <si>
    <t>01840286AEAAL041-0000T</t>
  </si>
  <si>
    <t>TAM-OES811300K530</t>
  </si>
  <si>
    <t>01840286AEAAL041-1000</t>
  </si>
  <si>
    <t>TAM-OES811500K530</t>
  </si>
  <si>
    <t>01840286AEAAL042-0000T</t>
  </si>
  <si>
    <t>TAM-OES811700K530</t>
  </si>
  <si>
    <t>01840286AEAAL042-1000</t>
  </si>
  <si>
    <t>TAM-OES811100K541</t>
  </si>
  <si>
    <t>01840286AEAAL051-0000T</t>
  </si>
  <si>
    <t>TAM-OES811300K541</t>
  </si>
  <si>
    <t>01840286AEAAL051-1000T</t>
  </si>
  <si>
    <t>TAM-OES811500K541</t>
  </si>
  <si>
    <t>01840286AEAAL052-0000T</t>
  </si>
  <si>
    <t>TAM-OES811700K541</t>
  </si>
  <si>
    <t>01840286AEAAL052-1000T</t>
  </si>
  <si>
    <t>TAM-OES811100K561</t>
  </si>
  <si>
    <t>01840286AEAAL061-0000T</t>
  </si>
  <si>
    <t>TAM-OES811300K561</t>
  </si>
  <si>
    <t>01840286AEAAL061-1000T</t>
  </si>
  <si>
    <t>TAM-OES811500K561</t>
  </si>
  <si>
    <t>01840286AEAAL062-0000T</t>
  </si>
  <si>
    <t>TAM-OES811700K561</t>
  </si>
  <si>
    <t>01840286AEAAL062-1000T</t>
  </si>
  <si>
    <t>TAM-OES811100K340</t>
  </si>
  <si>
    <t>01840286AEAAN161-0000T</t>
  </si>
  <si>
    <t>TAM-OES811300K340</t>
  </si>
  <si>
    <t>01840286AEAAN161-1000</t>
  </si>
  <si>
    <t>TAM-OES811500K340</t>
  </si>
  <si>
    <t>01840286AEAAN162-0000T</t>
  </si>
  <si>
    <t>TAM-OES811700K340</t>
  </si>
  <si>
    <t>01840286AEAAN162-1000</t>
  </si>
  <si>
    <t>TAM-OES811100KB10</t>
  </si>
  <si>
    <t>01840286AEAAN171-0000T</t>
  </si>
  <si>
    <t>TAM-OES811300KB10</t>
  </si>
  <si>
    <t>01840286AEAAN171-1000</t>
  </si>
  <si>
    <t>TAM-OES811500KB10</t>
  </si>
  <si>
    <t>01840286AEAAN172-0000T</t>
  </si>
  <si>
    <t>TAM-OES811700KB10</t>
  </si>
  <si>
    <t>01840286AEAAN172-1000</t>
  </si>
  <si>
    <t>TAM-OES811100K570</t>
  </si>
  <si>
    <t>01840286AEAAN181-0000T</t>
  </si>
  <si>
    <t>TAM-OES811100K571</t>
  </si>
  <si>
    <t>01840286AEAAN181-0001T</t>
  </si>
  <si>
    <t>TAM-OES811300K570</t>
  </si>
  <si>
    <t>01840286AEAAN181-1000</t>
  </si>
  <si>
    <t>TAM-OES811300K571</t>
  </si>
  <si>
    <t>01840286AEAAN181-1001</t>
  </si>
  <si>
    <t>TAM-OES811500K570</t>
  </si>
  <si>
    <t>01840286AEAAN182-0000T</t>
  </si>
  <si>
    <t>TAM-OES811500K571</t>
  </si>
  <si>
    <t>01840286AEAAN182-0001T</t>
  </si>
  <si>
    <t>TAM-OES811700K570</t>
  </si>
  <si>
    <t>01840286AEAAN182-1000</t>
  </si>
  <si>
    <t>TAM-OES811700K571</t>
  </si>
  <si>
    <t>01840286AEAAN182-1001</t>
  </si>
  <si>
    <t>TAM-OES811100K590</t>
  </si>
  <si>
    <t>01840286AEAAN191-0000T</t>
  </si>
  <si>
    <t>01840286AEAAN191-0001T</t>
  </si>
  <si>
    <t>TAM-OES811300K590</t>
  </si>
  <si>
    <t>01840286AEAAN191-1000</t>
  </si>
  <si>
    <t>01840286AEAAN191-1001</t>
  </si>
  <si>
    <t>01840286AEAAN192-0000T</t>
  </si>
  <si>
    <t>01840286AEAAN192-0001T</t>
  </si>
  <si>
    <t>TAM-OES811700K590</t>
  </si>
  <si>
    <t>01840286AEAAN192-1000</t>
  </si>
  <si>
    <t>01840286AEAAN192-1001</t>
  </si>
  <si>
    <t>01840286AEAAP011-0000T</t>
  </si>
  <si>
    <t>01840286AEAAP011-1000</t>
  </si>
  <si>
    <t>01840286AEAAP012-0000T</t>
  </si>
  <si>
    <t>01840286AEAAP012-1000</t>
  </si>
  <si>
    <t>TAM-OES811100K610</t>
  </si>
  <si>
    <t>01840286AEAAP021-0000T</t>
  </si>
  <si>
    <t>TAM-OES811300K610</t>
  </si>
  <si>
    <t>01840286AEAAP021-1000</t>
  </si>
  <si>
    <t>TAM-OES811500K610</t>
  </si>
  <si>
    <t>01840286AEAAP022-0000T</t>
  </si>
  <si>
    <t>TAM-OES811700K610</t>
  </si>
  <si>
    <t>01840286AEAAP022-1000</t>
  </si>
  <si>
    <t>TAM-OES811100KC30</t>
  </si>
  <si>
    <t>01840286AEAAP061-0000T</t>
  </si>
  <si>
    <t>01840286AEAAP061-0001T</t>
  </si>
  <si>
    <t>TAM-OES811300KC30</t>
  </si>
  <si>
    <t>01840286AEAAP061-1000</t>
  </si>
  <si>
    <t>01840286AEAAP061-1001</t>
  </si>
  <si>
    <t>TAM-OES811500KC30</t>
  </si>
  <si>
    <t>01840286AEAAP062-0000T</t>
  </si>
  <si>
    <t>TAM-OES811500KC31</t>
  </si>
  <si>
    <t>01840286AEAAP062-0001T</t>
  </si>
  <si>
    <t>TAM-OES811700KC30</t>
  </si>
  <si>
    <t>01840286AEAAP062-1000</t>
  </si>
  <si>
    <t>01840286AEAAP062-1001</t>
  </si>
  <si>
    <t>TAM-OES811100KD90</t>
  </si>
  <si>
    <t>01840286AEAAQ071-0000T</t>
  </si>
  <si>
    <t>TAM-OES811300KD90</t>
  </si>
  <si>
    <t>01840286AEAAQ071-1000</t>
  </si>
  <si>
    <t>TAM-OES811500KD90</t>
  </si>
  <si>
    <t>01840286AEAAQ072-0000T</t>
  </si>
  <si>
    <t>TAM-OES811700KD90</t>
  </si>
  <si>
    <t>01840286AEAAQ072-1000</t>
  </si>
  <si>
    <t>TAM-OES811100KF00</t>
  </si>
  <si>
    <t>01840286AEAAR261-0000T</t>
  </si>
  <si>
    <t>TAM-OES811300KF00</t>
  </si>
  <si>
    <t>01840286AEAAR261-1000</t>
  </si>
  <si>
    <t>TAM-OES811500KF00</t>
  </si>
  <si>
    <t>01840286AEAAR262-0000T</t>
  </si>
  <si>
    <t>TAM-OES811700KF00</t>
  </si>
  <si>
    <t>01840286AEAAR262-1000</t>
  </si>
  <si>
    <t>TAM-OES811100KF20</t>
  </si>
  <si>
    <t>01840286AEAAR301-0000T</t>
  </si>
  <si>
    <t>TAM-OES811100KF21</t>
  </si>
  <si>
    <t>01840286AEAAR301-0001T</t>
  </si>
  <si>
    <t>TAM-OES811300KF20</t>
  </si>
  <si>
    <t>01840286AEAAR301-1000</t>
  </si>
  <si>
    <t>01840286AEAAR301-1001</t>
  </si>
  <si>
    <t>TAM-OES811500KF30</t>
  </si>
  <si>
    <t>01840286AEAAR302-0000T</t>
  </si>
  <si>
    <t>TAM-OES811500KF31</t>
  </si>
  <si>
    <t>01840286AEAAR302-0001T</t>
  </si>
  <si>
    <t>TAM-OES811700KF30</t>
  </si>
  <si>
    <t>01840286AEAAR302-1000</t>
  </si>
  <si>
    <t>01840286AEAAR302-1001</t>
  </si>
  <si>
    <t>TAM-OES811100KG91</t>
  </si>
  <si>
    <t>01840286AEAAS111-0001T</t>
  </si>
  <si>
    <t>TAM-OES811300KG91</t>
  </si>
  <si>
    <t>01840286AEAAS111-1001</t>
  </si>
  <si>
    <t>TAM-OES811500KG91</t>
  </si>
  <si>
    <t>01840286AEAAS112-0001T</t>
  </si>
  <si>
    <t>TAM-OES811700KG91</t>
  </si>
  <si>
    <t>01840286AEAAS112-1001</t>
  </si>
  <si>
    <t>TAM-OES811100KG50</t>
  </si>
  <si>
    <t>01840286AEAAS121-0000T</t>
  </si>
  <si>
    <t>TAM-OES811300KG50</t>
  </si>
  <si>
    <t>01840286AEAAS121-1000</t>
  </si>
  <si>
    <t>TAM-OES811500KG50</t>
  </si>
  <si>
    <t>01840286AEAAS122-0000T</t>
  </si>
  <si>
    <t>TAM-OES811700KG50</t>
  </si>
  <si>
    <t>01840286AEAAS122-1000</t>
  </si>
  <si>
    <t>TAM-OES811100KG70</t>
  </si>
  <si>
    <t>01840286AEAAS131-0000T</t>
  </si>
  <si>
    <t>TAM-OES811300KG70</t>
  </si>
  <si>
    <t>01840286AEAAS131-1000</t>
  </si>
  <si>
    <t>TAM-OES811500KG70</t>
  </si>
  <si>
    <t>01840286AEAAS132-0000T</t>
  </si>
  <si>
    <t>TAM-OES811700KG70</t>
  </si>
  <si>
    <t>01840286AEAAS132-1000</t>
  </si>
  <si>
    <t>01840286AEAAS141-0001T</t>
  </si>
  <si>
    <t>01840286AEAAS141-1001</t>
  </si>
  <si>
    <t>01840286AEAAS142-0001T</t>
  </si>
  <si>
    <t>TAM-OES811700KG61</t>
  </si>
  <si>
    <t>01840286AEAAS142-1001</t>
  </si>
  <si>
    <t>TAM-OES814810K040</t>
  </si>
  <si>
    <t>01840286AEABD011-2000T</t>
  </si>
  <si>
    <t>TAM-OES812100K031</t>
  </si>
  <si>
    <t>01840286AEABE051-0000T</t>
  </si>
  <si>
    <t>TAM-OES812110K031</t>
  </si>
  <si>
    <t>01840286AEABE051-1000</t>
  </si>
  <si>
    <t>TAM-OES812200K031</t>
  </si>
  <si>
    <t>01840286AEABE052-0000T</t>
  </si>
  <si>
    <t>TAM-OES812210K031</t>
  </si>
  <si>
    <t>01840286AEABE052-1000</t>
  </si>
  <si>
    <t>01840286AEABH011-0000T</t>
  </si>
  <si>
    <t>TAM-OES812110K090</t>
  </si>
  <si>
    <t>01840286AEABH011-1000</t>
  </si>
  <si>
    <t>TAM-OES812200K090</t>
  </si>
  <si>
    <t>01840286AEABH012-0000T</t>
  </si>
  <si>
    <t>TAM-OES812210K090</t>
  </si>
  <si>
    <t>01840286AEABH012-1000</t>
  </si>
  <si>
    <t>01840286AEADH031-0000T</t>
  </si>
  <si>
    <t>TAM-OES815540K120</t>
  </si>
  <si>
    <t>01840286AEADH031-0031T</t>
  </si>
  <si>
    <t>TAM-OES815550K120</t>
  </si>
  <si>
    <t>01840286AEADH031-2001T</t>
  </si>
  <si>
    <t>01840286AEADH031-9000</t>
  </si>
  <si>
    <t>TAM-OES815600K120</t>
  </si>
  <si>
    <t>01840286AEADH032-0000T</t>
  </si>
  <si>
    <t>TAM-OES815650K120</t>
  </si>
  <si>
    <t>01840286AEADH032-2000T</t>
  </si>
  <si>
    <t>TAM-OES815610K120</t>
  </si>
  <si>
    <t>01840286AEADH032-9000</t>
  </si>
  <si>
    <t>01840286AEADK041-0000T</t>
  </si>
  <si>
    <t>TAM-OES815540K210</t>
  </si>
  <si>
    <t>01840286AEADK041-0020T</t>
  </si>
  <si>
    <t>TAM-OES815550K210</t>
  </si>
  <si>
    <t>01840286AEADK041-3000T</t>
  </si>
  <si>
    <t>01840286AEADK041-9000</t>
  </si>
  <si>
    <t>01840286AEADK042-0000T</t>
  </si>
  <si>
    <t>TAM-OES815640K210</t>
  </si>
  <si>
    <t>01840286AEADK042-0020T</t>
  </si>
  <si>
    <t>01840286AEADK042-9000</t>
  </si>
  <si>
    <t>01840286AEADM111-0000T</t>
  </si>
  <si>
    <t>TAM-OES815520D400</t>
  </si>
  <si>
    <t>01840286AEADM111-0010T</t>
  </si>
  <si>
    <t>TAM-OES815550D400</t>
  </si>
  <si>
    <t>01840286AEADM111-3000T</t>
  </si>
  <si>
    <t>TAM-OES815510D400</t>
  </si>
  <si>
    <t>01840286AEADM111-9000</t>
  </si>
  <si>
    <t>TAM-OES815600D400</t>
  </si>
  <si>
    <t>01840286AEADM112-0000T</t>
  </si>
  <si>
    <t>TAM-OES815620D400</t>
  </si>
  <si>
    <t>01840286AEADM112-0010T</t>
  </si>
  <si>
    <t>TAM-OES815610D400</t>
  </si>
  <si>
    <t>01840286AEADM112-9000</t>
  </si>
  <si>
    <t>TAM-OES815500D570</t>
  </si>
  <si>
    <t>01840286AEADN151-0000T</t>
  </si>
  <si>
    <t>TAM-OES815550D570</t>
  </si>
  <si>
    <t>01840286AEADN151-3000T</t>
  </si>
  <si>
    <t>01840286AEADN151-9000</t>
  </si>
  <si>
    <t>01840286AEADN152-0000T</t>
  </si>
  <si>
    <t>01840286AEADN152-9000</t>
  </si>
  <si>
    <t>01840286AEADN171-0000T</t>
  </si>
  <si>
    <t>TAM-OES525620K070</t>
  </si>
  <si>
    <t>01840286AEADN171-0030T</t>
  </si>
  <si>
    <t>01840286AEADN171-3000T</t>
  </si>
  <si>
    <t>01840286AEADN171-9000</t>
  </si>
  <si>
    <t>01840286AEADN172-0000T</t>
  </si>
  <si>
    <t>TAM-OES525630K010</t>
  </si>
  <si>
    <t>01840286AEADN172-0030T</t>
  </si>
  <si>
    <t>01840286AEADN172-9000</t>
  </si>
  <si>
    <t>TAM-OES815800K050</t>
  </si>
  <si>
    <t>01840286AEADN181-0000T</t>
  </si>
  <si>
    <t>01840286AEADN181-0050E</t>
  </si>
  <si>
    <t>01840286AEADN181-9000</t>
  </si>
  <si>
    <t>01840286AEADN182-0000T</t>
  </si>
  <si>
    <t>01840286AEADN182-0050E</t>
  </si>
  <si>
    <t>01840286AEADN182-9000</t>
  </si>
  <si>
    <t>TAM-OES815800K120</t>
  </si>
  <si>
    <t>01840286AEADP101-0000T</t>
  </si>
  <si>
    <t>TAM-OES815850K120</t>
  </si>
  <si>
    <t>01840286AEADP101-3000T</t>
  </si>
  <si>
    <t>TAM-OES815810K120</t>
  </si>
  <si>
    <t>01840286AEADP101-9000</t>
  </si>
  <si>
    <t>TAM-OES815900K130</t>
  </si>
  <si>
    <t>01840286AEADP102-0000T</t>
  </si>
  <si>
    <t>TAM-OES815910K130</t>
  </si>
  <si>
    <t>01840286AEADP102-9000</t>
  </si>
  <si>
    <t>TAM-OES815500D880</t>
  </si>
  <si>
    <t>01840286AEADR131-0000T</t>
  </si>
  <si>
    <t>TAM-OES815550D880</t>
  </si>
  <si>
    <t>01840286AEADR131-3000T</t>
  </si>
  <si>
    <t>TAM-OES815510D880</t>
  </si>
  <si>
    <t>01840286AEADR131-9000</t>
  </si>
  <si>
    <t>TAM-OES815600D880</t>
  </si>
  <si>
    <t>01840286AEADR132-0000T</t>
  </si>
  <si>
    <t>TAM-OES815610D880</t>
  </si>
  <si>
    <t>01840286AEADR132-9000</t>
  </si>
  <si>
    <t>TAM-OES815500D890</t>
  </si>
  <si>
    <t>01840286AEADR141-0000T</t>
  </si>
  <si>
    <t>TAM-OES815550D890</t>
  </si>
  <si>
    <t>01840286AEADR141-4000T</t>
  </si>
  <si>
    <t>TAM-OES815510D890</t>
  </si>
  <si>
    <t>01840286AEADR141-9000</t>
  </si>
  <si>
    <t>01840286AEADR142-0000T</t>
  </si>
  <si>
    <t>TAM-OES815610D890</t>
  </si>
  <si>
    <t>01840286AEADR142-9000</t>
  </si>
  <si>
    <t>TAM-OES815800D430</t>
  </si>
  <si>
    <t>01840286AEADR151-0000T</t>
  </si>
  <si>
    <t>TAM-OES815850D430</t>
  </si>
  <si>
    <t>01840286AEADR151-3000T</t>
  </si>
  <si>
    <t>TAM-OES815810D430</t>
  </si>
  <si>
    <t>01840286AEADR151-9000</t>
  </si>
  <si>
    <t>TAM-OES815900D430</t>
  </si>
  <si>
    <t>01840286AEADR152-0000T</t>
  </si>
  <si>
    <t>TAM-OES815910D430</t>
  </si>
  <si>
    <t>01840286AEADR152-9000</t>
  </si>
  <si>
    <t>01840286AEADR161-0000T</t>
  </si>
  <si>
    <t>TAM-OES815850D440</t>
  </si>
  <si>
    <t>01840286AEADR161-6000T</t>
  </si>
  <si>
    <t>01840286AEADR161-9000</t>
  </si>
  <si>
    <t>TAM-OES815900D440</t>
  </si>
  <si>
    <t>01840286AEADR162-0000T</t>
  </si>
  <si>
    <t>TAM-OES815910D440</t>
  </si>
  <si>
    <t>01840286AEADR162-9000</t>
  </si>
  <si>
    <t>TAM-OES815800D790</t>
  </si>
  <si>
    <t>01840286AEADT071-0000T</t>
  </si>
  <si>
    <t>TAM-OES815900D790</t>
  </si>
  <si>
    <t>01840286AEADT072-0000T</t>
  </si>
  <si>
    <t>TAM-OES815800D800</t>
  </si>
  <si>
    <t>01840286AEADT081-0000T</t>
  </si>
  <si>
    <t>TAM-OES815900D800</t>
  </si>
  <si>
    <t>01840286AEADT082-0000T</t>
  </si>
  <si>
    <t>TAM-OES812400K020E0</t>
  </si>
  <si>
    <t>01840286AEAGK010-0000T</t>
  </si>
  <si>
    <t>TAM-OES812600D200A0</t>
  </si>
  <si>
    <t>01840286AEAGM140-0000T</t>
  </si>
  <si>
    <t>TAM-OES812600D200B0</t>
  </si>
  <si>
    <t>01840286AEAGM150-0000T</t>
  </si>
  <si>
    <t>TAM-OES812600D200C0</t>
  </si>
  <si>
    <t>01840286AEAGM160-0000T</t>
  </si>
  <si>
    <t>TAM-OES81240010KFB0</t>
  </si>
  <si>
    <t>01840286AEAGQ050-0000T</t>
  </si>
  <si>
    <t>TAM-OES676650K020</t>
  </si>
  <si>
    <t>01840286AEAGQ060-0000T</t>
  </si>
  <si>
    <t>TAM-OES812600D200B1</t>
  </si>
  <si>
    <t>01840286AEAGR030-0000T</t>
  </si>
  <si>
    <t>TAM-OES810060D170C0</t>
  </si>
  <si>
    <t>01840286AEAHQ020-0000T</t>
  </si>
  <si>
    <t>TAM-OES819770D210C0</t>
  </si>
  <si>
    <t>01840286AEAHQ020-0010T</t>
  </si>
  <si>
    <t>TAM-OES815700F031</t>
  </si>
  <si>
    <t>01840286AEAHQ020-1001T</t>
  </si>
  <si>
    <t>TAM-OES8158422040</t>
  </si>
  <si>
    <t>01840286AEST0932-3400</t>
  </si>
  <si>
    <t>TAM-OES811390K520</t>
  </si>
  <si>
    <t>01840286AEST0933-7280</t>
  </si>
  <si>
    <t>TAM-OES9008081002</t>
  </si>
  <si>
    <t>01840286AEST0961-3360</t>
  </si>
  <si>
    <t>01840286AEST0961-3860</t>
  </si>
  <si>
    <t>TAM-OES9098113096</t>
  </si>
  <si>
    <t>01840286AEST0961-3860R</t>
  </si>
  <si>
    <t>TAM-OES9913211210</t>
  </si>
  <si>
    <t>01840286AEST0961-3870</t>
  </si>
  <si>
    <t>01840286AEST0961-5110L</t>
  </si>
  <si>
    <t>TAM-OES9098114011</t>
  </si>
  <si>
    <t>01840286AEST0961-6390</t>
  </si>
  <si>
    <t>TAM-OES9098111055</t>
  </si>
  <si>
    <t>01840286AEST0961-6500</t>
  </si>
  <si>
    <t>TAM-OES9008081116</t>
  </si>
  <si>
    <t>01840286AEST0961-6660</t>
  </si>
  <si>
    <t>TAM-OES9098111062</t>
  </si>
  <si>
    <t>01840286AEST0961-6710</t>
  </si>
  <si>
    <t>01840286AEST0961-6730</t>
  </si>
  <si>
    <t>TAM-OES9008081040</t>
  </si>
  <si>
    <t>01840286AEST0961-6760</t>
  </si>
  <si>
    <t>01840286AEST0961-6790</t>
  </si>
  <si>
    <t>TAM-OES8127512501</t>
  </si>
  <si>
    <t>01840286AEST0965-4561</t>
  </si>
  <si>
    <t>TAM-OES9007560006</t>
  </si>
  <si>
    <t>01840286AEST0965-5360</t>
  </si>
  <si>
    <t>TAM-OES8113958010</t>
  </si>
  <si>
    <t>01840286AEST0965-6220</t>
  </si>
  <si>
    <t>TAM-OES8113852570</t>
  </si>
  <si>
    <t>01840286AEST0V65-0020</t>
  </si>
  <si>
    <t>TAM-OES9006981090</t>
  </si>
  <si>
    <t>01840286AEST0V65-0030</t>
  </si>
  <si>
    <t>TAM-OES8149633020</t>
  </si>
  <si>
    <t>01840286AEST0Y33-0140</t>
  </si>
  <si>
    <t>TAM-OES9098113101</t>
  </si>
  <si>
    <t>01840286AEST0Y61-0090</t>
  </si>
  <si>
    <t>TAM-OES9098111067</t>
  </si>
  <si>
    <t>01840286AEST1961-6790</t>
  </si>
  <si>
    <t>TAM-OES811390K130</t>
  </si>
  <si>
    <t>01840286AEST1Y33-0060</t>
  </si>
  <si>
    <t>TAM-OES9004301342</t>
  </si>
  <si>
    <t>04581206AFA18436-0070T</t>
  </si>
  <si>
    <t>TAM-OES81210BZ010</t>
  </si>
  <si>
    <t>04581206AFA2C701-0000T</t>
  </si>
  <si>
    <t>TAM-OES81219BZ010</t>
  </si>
  <si>
    <t>04581206AFA2C701-0010T</t>
  </si>
  <si>
    <t>TAM-OES81220BZ010</t>
  </si>
  <si>
    <t>04581206AFA2C702-0000T</t>
  </si>
  <si>
    <t>TAM-OES81229BZ010</t>
  </si>
  <si>
    <t>04581206AFA2C702-0010T</t>
  </si>
  <si>
    <t>TAM-OES81241BZ010</t>
  </si>
  <si>
    <t>04581206AFA77260-0010T</t>
  </si>
  <si>
    <t>TAM-OES81110BZ010</t>
  </si>
  <si>
    <t>04581206AFAAC021-0000T</t>
  </si>
  <si>
    <t>TAM-OES81115BZ010</t>
  </si>
  <si>
    <t>04581206AFAAC021-5000T</t>
  </si>
  <si>
    <t>04581206AFAAC022-0000T</t>
  </si>
  <si>
    <t>TAM-OES81155BZ010</t>
  </si>
  <si>
    <t>04581206AFAAC022-5000T</t>
  </si>
  <si>
    <t>04581206AFAAF011-0000T</t>
  </si>
  <si>
    <t>TAM-OES81130BZ030</t>
  </si>
  <si>
    <t>04581206AFAAF011-5000T</t>
  </si>
  <si>
    <t>04581206AFAAF012-0000T</t>
  </si>
  <si>
    <t>TAM-OES81170BZ030</t>
  </si>
  <si>
    <t>04581206AFAAF012-5000T</t>
  </si>
  <si>
    <t>TAM-OES81110BZ060</t>
  </si>
  <si>
    <t>04581206AFAAF021-0000T</t>
  </si>
  <si>
    <t>TAM-OES81130BZ040</t>
  </si>
  <si>
    <t>04581206AFAAF021-5000T</t>
  </si>
  <si>
    <t>TAM-OES81150BZ060</t>
  </si>
  <si>
    <t>04581206AFAAF022-0000T</t>
  </si>
  <si>
    <t>TAM-OES81170BZ040</t>
  </si>
  <si>
    <t>04581206AFAAF022-5000T</t>
  </si>
  <si>
    <t>TAM-OES81110BZ070</t>
  </si>
  <si>
    <t>04581206AFAAF031-0000T</t>
  </si>
  <si>
    <t>TAM-OES81130BZ050</t>
  </si>
  <si>
    <t>04581206AFAAF031-5000T</t>
  </si>
  <si>
    <t>TAM-OES81150BZ070</t>
  </si>
  <si>
    <t>04581206AFAAF032-0000T</t>
  </si>
  <si>
    <t>TAM-OES81170BZ050</t>
  </si>
  <si>
    <t>04581206AFAAF032-5000T</t>
  </si>
  <si>
    <t>TAM-OES81110BZ080</t>
  </si>
  <si>
    <t>04581206AFAAF041-0000T</t>
  </si>
  <si>
    <t>TAM-OES81130BZ060</t>
  </si>
  <si>
    <t>04581206AFAAF041-5000T</t>
  </si>
  <si>
    <t>TAM-OES81150BZ080</t>
  </si>
  <si>
    <t>04581206AFAAF042-0000T</t>
  </si>
  <si>
    <t>TAM-OES81170BZ060</t>
  </si>
  <si>
    <t>04581206AFAAF042-5000T</t>
  </si>
  <si>
    <t>TAM-OES81110BZ200</t>
  </si>
  <si>
    <t>04581206AFAAK111-0000T</t>
  </si>
  <si>
    <t>TAM-OES81130BZ200</t>
  </si>
  <si>
    <t>04581206AFAAK111-1000T</t>
  </si>
  <si>
    <t>04581206AFAAK112-0000T</t>
  </si>
  <si>
    <t>TAM-OES81170BZ200</t>
  </si>
  <si>
    <t>04581206AFAAK112-1000T</t>
  </si>
  <si>
    <t>TAM-OES81110BZ210</t>
  </si>
  <si>
    <t>04581206AFAAK121-0000T</t>
  </si>
  <si>
    <t>TAM-OES81130BZ210</t>
  </si>
  <si>
    <t>04581206AFAAK121-1000T</t>
  </si>
  <si>
    <t>TAM-OES81150BZ210</t>
  </si>
  <si>
    <t>04581206AFAAK122-0000T</t>
  </si>
  <si>
    <t>TAM-OES81170BZ210</t>
  </si>
  <si>
    <t>04581206AFAAK122-1000T</t>
  </si>
  <si>
    <t>04581206AFAAQ031-0000T</t>
  </si>
  <si>
    <t>04581206AFAAQ031-1000T</t>
  </si>
  <si>
    <t>TAM-OES81150BZ520</t>
  </si>
  <si>
    <t>04581206AFAAQ032-0000T</t>
  </si>
  <si>
    <t>04581206AFAAQ032-1000T</t>
  </si>
  <si>
    <t>TAM-OES81110BZ510</t>
  </si>
  <si>
    <t>04581206AFAAQ041-0000T</t>
  </si>
  <si>
    <t>TAM-OES81130BZ510</t>
  </si>
  <si>
    <t>04581206AFAAQ041-1000T</t>
  </si>
  <si>
    <t>TAM-OES81150BZ510</t>
  </si>
  <si>
    <t>04581206AFAAQ042-0000T</t>
  </si>
  <si>
    <t>TAM-OES81170BZ510</t>
  </si>
  <si>
    <t>04581206AFAAQ042-1000T</t>
  </si>
  <si>
    <t>TAM-OES81110BZ540</t>
  </si>
  <si>
    <t>04581206AFAAQ051-0000T</t>
  </si>
  <si>
    <t>TAM-OES81130BZ540</t>
  </si>
  <si>
    <t>04581206AFAAQ051-1000T</t>
  </si>
  <si>
    <t>TAM-OES81150BZ540</t>
  </si>
  <si>
    <t>04581206AFAAQ052-0000T</t>
  </si>
  <si>
    <t>TAM-OES81170BZ540</t>
  </si>
  <si>
    <t>04581206AFAAQ052-1000T</t>
  </si>
  <si>
    <t>TAM-OES81110BZ530</t>
  </si>
  <si>
    <t>04581206AFAAQ061-0000T</t>
  </si>
  <si>
    <t>TAM-OES81130BZ530</t>
  </si>
  <si>
    <t>04581206AFAAQ061-1000T</t>
  </si>
  <si>
    <t>TAM-OES81150BZ530</t>
  </si>
  <si>
    <t>04581206AFAAQ062-0000T</t>
  </si>
  <si>
    <t>TAM-OES81170BZ530</t>
  </si>
  <si>
    <t>04581206AFAAQ062-1000T</t>
  </si>
  <si>
    <t>TAM-OES81110BZ600</t>
  </si>
  <si>
    <t>04581206AFAAS041-0000T</t>
  </si>
  <si>
    <t>TAM-OES81130BZ600</t>
  </si>
  <si>
    <t>04581206AFAAS041-1000T</t>
  </si>
  <si>
    <t>TAM-OES81150BZ600</t>
  </si>
  <si>
    <t>04581206AFAAS042-0000T</t>
  </si>
  <si>
    <t>TAM-OES81170BZ600</t>
  </si>
  <si>
    <t>04581206AFAAS042-1000T</t>
  </si>
  <si>
    <t>04581206AFAAS051-0000T</t>
  </si>
  <si>
    <t>TAM-OES81130BZ610</t>
  </si>
  <si>
    <t>04581206AFAAS051-1000T</t>
  </si>
  <si>
    <t>TAM-OES81150BZ610</t>
  </si>
  <si>
    <t>04581206AFAAS052-0000T</t>
  </si>
  <si>
    <t>TAM-OES81170BZ610</t>
  </si>
  <si>
    <t>04581206AFAAS052-1000T</t>
  </si>
  <si>
    <t>04581206AFAAS061-0000T</t>
  </si>
  <si>
    <t>04581206AFAAS061-1000T</t>
  </si>
  <si>
    <t>04581206AFAAS062-0000T</t>
  </si>
  <si>
    <t>04581206AFAAS062-1000T</t>
  </si>
  <si>
    <t>04581206AFAAS071-0000T</t>
  </si>
  <si>
    <t>TAM-OES81130BZ630</t>
  </si>
  <si>
    <t>04581206AFAAS071-1000T</t>
  </si>
  <si>
    <t>TAM-OES81150BZ630</t>
  </si>
  <si>
    <t>04581206AFAAS072-0000T</t>
  </si>
  <si>
    <t>TAM-OES81170BZ630</t>
  </si>
  <si>
    <t>04581206AFAAS072-1000T</t>
  </si>
  <si>
    <t>TAM-OES81110BZ660</t>
  </si>
  <si>
    <t>04581206AFAAS101-0000T</t>
  </si>
  <si>
    <t>TAM-OES81130BZ660</t>
  </si>
  <si>
    <t>04581206AFAAS101-1000T</t>
  </si>
  <si>
    <t>TAM-OES81150BZ660</t>
  </si>
  <si>
    <t>04581206AFAAS102-0000T</t>
  </si>
  <si>
    <t>TAM-OES81170BZ660</t>
  </si>
  <si>
    <t>04581206AFAAS102-1000T</t>
  </si>
  <si>
    <t>TAM-OES81580BZ040</t>
  </si>
  <si>
    <t>04581206AFABS011-0000T</t>
  </si>
  <si>
    <t>TAM-OES81585BZ010</t>
  </si>
  <si>
    <t>04581206AFABS011-4000T</t>
  </si>
  <si>
    <t>TAM-OES81582BZ020</t>
  </si>
  <si>
    <t>04581206AFABS011-5000T</t>
  </si>
  <si>
    <t>TAM-OES81581BZ030</t>
  </si>
  <si>
    <t>04581206AFABS011-9000T</t>
  </si>
  <si>
    <t>TAM-OES81590BZ040</t>
  </si>
  <si>
    <t>04581206AFABS012-0000T</t>
  </si>
  <si>
    <t>TAM-OES81592BZ020</t>
  </si>
  <si>
    <t>04581206AFABS012-5000T</t>
  </si>
  <si>
    <t>TAM-OES81591BZ030</t>
  </si>
  <si>
    <t>04581206AFABS012-9000T</t>
  </si>
  <si>
    <t>TAM-OES81550BZ010</t>
  </si>
  <si>
    <t>04581206AFADC091-0000T</t>
  </si>
  <si>
    <t>TAM-OES81555BZ010</t>
  </si>
  <si>
    <t>04581206AFADC091-2000T</t>
  </si>
  <si>
    <t>04581206AFADC091-9000T</t>
  </si>
  <si>
    <t>TAM-OES81560BZ010</t>
  </si>
  <si>
    <t>04581206AFADC092-0000T</t>
  </si>
  <si>
    <t>TAM-OES81561BZ010</t>
  </si>
  <si>
    <t>04581206AFADC092-9000T</t>
  </si>
  <si>
    <t>TAM-OES81550BZ070</t>
  </si>
  <si>
    <t>04581206AFADF051-0000T</t>
  </si>
  <si>
    <t>04581206AFADF051-9000T</t>
  </si>
  <si>
    <t>TAM-OES81560BZ070</t>
  </si>
  <si>
    <t>04581206AFADF052-0000T</t>
  </si>
  <si>
    <t>04581206AFADF052-9000T</t>
  </si>
  <si>
    <t>TAM-OES81550BZ190</t>
  </si>
  <si>
    <t>04581206AFADL011-0000T</t>
  </si>
  <si>
    <t>TAM-OES81555BZ060</t>
  </si>
  <si>
    <t>04581206AFADL011-2000T</t>
  </si>
  <si>
    <t>04581206AFADL011-9000T</t>
  </si>
  <si>
    <t>04581206AFADL012-0000T</t>
  </si>
  <si>
    <t>TAM-OES81565BZ010</t>
  </si>
  <si>
    <t>04581206AFADL012-2000T</t>
  </si>
  <si>
    <t>04581206AFADL012-9000T</t>
  </si>
  <si>
    <t>TAM-OES81550BZ200</t>
  </si>
  <si>
    <t>04581206AFADL021-0000T</t>
  </si>
  <si>
    <t>TAM-OES81551BZ140</t>
  </si>
  <si>
    <t>04581206AFADL021-9000T</t>
  </si>
  <si>
    <t>TAM-OES81560BZ200</t>
  </si>
  <si>
    <t>04581206AFADL022-0000T</t>
  </si>
  <si>
    <t>TAM-OES81561BZ050</t>
  </si>
  <si>
    <t>04581206AFADL022-9000T</t>
  </si>
  <si>
    <t>04581206AFADM061-3000T</t>
  </si>
  <si>
    <t>04581206AFADM061-9000T</t>
  </si>
  <si>
    <t>04581206AFADM072-3000T</t>
  </si>
  <si>
    <t>04581206AFADM072-9000T</t>
  </si>
  <si>
    <t>04581206AFADP231-0000T</t>
  </si>
  <si>
    <t>TAM-OES81555BZ100</t>
  </si>
  <si>
    <t>04581206AFADP231-2000T</t>
  </si>
  <si>
    <t>04581206AFADP231-9000T</t>
  </si>
  <si>
    <t>TAM-OES81560BZ220</t>
  </si>
  <si>
    <t>04581206AFADP232-0000T</t>
  </si>
  <si>
    <t>TAM-OES81565BZ050</t>
  </si>
  <si>
    <t>04581206AFADP232-2000T</t>
  </si>
  <si>
    <t>TAM-OES81561BZ240</t>
  </si>
  <si>
    <t>04581206AFADP232-9000T</t>
  </si>
  <si>
    <t>TAM-OES81550BZ310</t>
  </si>
  <si>
    <t>04581206AFADP241-0000T</t>
  </si>
  <si>
    <t>04581206AFADP241-9000T</t>
  </si>
  <si>
    <t>TAM-OES81560BZ310</t>
  </si>
  <si>
    <t>04581206AFADP242-0000T</t>
  </si>
  <si>
    <t>04581206AFADP242-9000T</t>
  </si>
  <si>
    <t>04581206AFADS031-0000T</t>
  </si>
  <si>
    <t>TAM-OES81555BZ160</t>
  </si>
  <si>
    <t>04581206AFADS031-4000T</t>
  </si>
  <si>
    <t>04581206AFADS031-9000T</t>
  </si>
  <si>
    <t>04581206AFADS032-0000T</t>
  </si>
  <si>
    <t>04581206AFADS032-9000T</t>
  </si>
  <si>
    <t>TAM-OES81550BZ480</t>
  </si>
  <si>
    <t>04581206AFADS041-0000T</t>
  </si>
  <si>
    <t>TAM-OES81555BZ170</t>
  </si>
  <si>
    <t>04581206AFADS041-4000T</t>
  </si>
  <si>
    <t>TAM-OES81560BZ480</t>
  </si>
  <si>
    <t>04581206AFADS042-0000T</t>
  </si>
  <si>
    <t>TAM-OES81561BZ310</t>
  </si>
  <si>
    <t>04581206AFADS042-9000T</t>
  </si>
  <si>
    <t>TAM-OES81580BZ050</t>
  </si>
  <si>
    <t>04581206AFADS051-0000T</t>
  </si>
  <si>
    <t>TAM-OES81585BZ020</t>
  </si>
  <si>
    <t>04581206AFADS051-4000T</t>
  </si>
  <si>
    <t>04581206AFADS051-9000T</t>
  </si>
  <si>
    <t>TAM-OES81590BZ050</t>
  </si>
  <si>
    <t>04581206AFADS052-0000T</t>
  </si>
  <si>
    <t>TAM-OES81591BZ040</t>
  </si>
  <si>
    <t>04581206AFADS052-9000T</t>
  </si>
  <si>
    <t>04581206AFA1W121-1000</t>
  </si>
  <si>
    <t>TAM-OES81595BZ010</t>
  </si>
  <si>
    <t>04581206AFADS062-4000T</t>
  </si>
  <si>
    <t>TAM-OES81591BZ050</t>
  </si>
  <si>
    <t>04581206AFADS062-9000T</t>
  </si>
  <si>
    <t>04581206AFAFD011-0000T</t>
  </si>
  <si>
    <t>TAM-OES81271BZ010</t>
  </si>
  <si>
    <t>04581206AFAFD011-0010T</t>
  </si>
  <si>
    <t>TAM-OES81240BZ010</t>
  </si>
  <si>
    <t>04581206AFAGC270-0000T</t>
  </si>
  <si>
    <t>04581206AFAGC270-000BT</t>
  </si>
  <si>
    <t>TAM-OES81240BZ010A0</t>
  </si>
  <si>
    <t>04581206AFAGG190-0000T</t>
  </si>
  <si>
    <t>TAM-OES81240BZ010E0</t>
  </si>
  <si>
    <t>04581206AFAGJ040-0000T</t>
  </si>
  <si>
    <t>TAM-OES81240BZ010B1</t>
  </si>
  <si>
    <t>04581206AFAGM030-0000T</t>
  </si>
  <si>
    <t>TAM-OES89279BZ070B0</t>
  </si>
  <si>
    <t>04581206AFAGR010-1000T</t>
  </si>
  <si>
    <t>TAM-OES8791087Z13</t>
  </si>
  <si>
    <t>04581206AFB86161-0002T</t>
  </si>
  <si>
    <t>TAM-OES8794087Z13</t>
  </si>
  <si>
    <t>04581206AFB86162-0002T</t>
  </si>
  <si>
    <t>TAM-OES87803BZ020C0</t>
  </si>
  <si>
    <t>04581206AFBDF010-0000T</t>
  </si>
  <si>
    <t>TAM-OES87917BZ010</t>
  </si>
  <si>
    <t>04581206AFBGC721-4000T</t>
  </si>
  <si>
    <t>04581206AFBGC722-4000T</t>
  </si>
  <si>
    <t>TAM-OES87910BZ060</t>
  </si>
  <si>
    <t>04581206AFBGE241-0000T</t>
  </si>
  <si>
    <t>04581206AFBGE241-0020T</t>
  </si>
  <si>
    <t>TAM-OES87940BZ060</t>
  </si>
  <si>
    <t>04581206AFBGE242-0000T</t>
  </si>
  <si>
    <t>04581206AFBGE242-0020T</t>
  </si>
  <si>
    <t>04581206AFBGE931-0000T</t>
  </si>
  <si>
    <t>TAM-OES87940BZ070</t>
  </si>
  <si>
    <t>04581206AFBGE932-0000T</t>
  </si>
  <si>
    <t>TAM-OES87910BZ230</t>
  </si>
  <si>
    <t>04581206AFBGG771-0000T</t>
  </si>
  <si>
    <t>TAM-OES87940BZ230</t>
  </si>
  <si>
    <t>04581206AFBGG772-0000T</t>
  </si>
  <si>
    <t>TAM-OES81536BZ010</t>
  </si>
  <si>
    <t>04581206AFE9Q040-0000T</t>
  </si>
  <si>
    <t>TAM-OES9004951161</t>
  </si>
  <si>
    <t>04581206AFST0961-3860R</t>
  </si>
  <si>
    <t>04581206AFST0961-5100</t>
  </si>
  <si>
    <t>04581206AFST0961-6660</t>
  </si>
  <si>
    <t>TAM-OES9004951143</t>
  </si>
  <si>
    <t>04581206AFST0961-6670</t>
  </si>
  <si>
    <t>04581206AFST0961-6680</t>
  </si>
  <si>
    <t>04581206AFST0961-6790</t>
  </si>
  <si>
    <t>04581206AFST0961-6980</t>
  </si>
  <si>
    <t>TAM-OES81179BZ010</t>
  </si>
  <si>
    <t>04581206AFST0965-3930</t>
  </si>
  <si>
    <t>TAM-OES8117997204</t>
  </si>
  <si>
    <t>04581206AFST0965-6030</t>
  </si>
  <si>
    <t>TAM-OES9007560046</t>
  </si>
  <si>
    <t>04581206AFST0965-6280</t>
  </si>
  <si>
    <t>TAM-OES9004B82001</t>
  </si>
  <si>
    <t>04581206AFST0965-6580</t>
  </si>
  <si>
    <t>TAM-OES8155997203</t>
  </si>
  <si>
    <t>04581206AFST0968-2520</t>
  </si>
  <si>
    <t>TAM-OES9004B15001</t>
  </si>
  <si>
    <t>04581206AFST0968-3470</t>
  </si>
  <si>
    <t>TAM-OES9004C46010</t>
  </si>
  <si>
    <t>04581206AFST0968-4020</t>
  </si>
  <si>
    <t>TAM-OES81957BZ010</t>
  </si>
  <si>
    <t>04581206AFST09M2-3050</t>
  </si>
  <si>
    <t>TAM-OES9004A81011</t>
  </si>
  <si>
    <t>04581206AFST0F61-0160</t>
  </si>
  <si>
    <t>TAM-OES81179BZ040</t>
  </si>
  <si>
    <t>04581206AFST0F65-0010</t>
  </si>
  <si>
    <t>TAM-OES81179BZ050</t>
  </si>
  <si>
    <t>04581206AFST0V65-0030</t>
  </si>
  <si>
    <t>TAM-OES81139BZ010</t>
  </si>
  <si>
    <t>04581206AFST0Y33-0060</t>
  </si>
  <si>
    <t>TAM-OES9004A81027</t>
  </si>
  <si>
    <t>04581206AFST1961-3860R</t>
  </si>
  <si>
    <t>TAM-OES9004A81045</t>
  </si>
  <si>
    <t>04581206AFST1961-5110L</t>
  </si>
  <si>
    <t>04581206AFST1961-6500</t>
  </si>
  <si>
    <t>TAM-OES9004A81002</t>
  </si>
  <si>
    <t>04581206AFST2961-5110L</t>
  </si>
  <si>
    <t>TAM-OES9004951148</t>
  </si>
  <si>
    <t>04581206AFST2961-6660</t>
  </si>
  <si>
    <t>TAM-OES812700W040</t>
  </si>
  <si>
    <t>0265BM33ACAFA070-0000T</t>
  </si>
  <si>
    <t>ADM-OESD84870-87Z02-001</t>
  </si>
  <si>
    <t>04581206AD84870-87Z02D</t>
  </si>
  <si>
    <t>ADM-OESD81110-87Z09-001</t>
  </si>
  <si>
    <t>04581206ADA16286-0000D</t>
  </si>
  <si>
    <t>ADM-OESD81150-87Z03-001</t>
  </si>
  <si>
    <t>04581206ADA16287-0000D</t>
  </si>
  <si>
    <t>ADM-OESD90043-01342-001</t>
  </si>
  <si>
    <t>04581206ADA18436-0070D</t>
  </si>
  <si>
    <t>ADM-OESD81241-BZ010-B01</t>
  </si>
  <si>
    <t>04581206ADA27260-00102</t>
  </si>
  <si>
    <t>ADM-OESD81210-BZ010-001</t>
  </si>
  <si>
    <t>04581206ADA2C701-0000D</t>
  </si>
  <si>
    <t>ADM-OESD81219-BZ010-001</t>
  </si>
  <si>
    <t>04581206ADA2C701-0010D</t>
  </si>
  <si>
    <t>ADM-OESD81220-BZ010-001</t>
  </si>
  <si>
    <t>04581206ADA2C702-0000D</t>
  </si>
  <si>
    <t>ADM-OESD81229-BZ010-001</t>
  </si>
  <si>
    <t>04581206ADA2C702-0010D</t>
  </si>
  <si>
    <t>ADM-OESD81550-87Z03-001</t>
  </si>
  <si>
    <t>04581206ADA47091-0000D</t>
  </si>
  <si>
    <t>ADM-OESD81560-87Z02-001</t>
  </si>
  <si>
    <t>04581206ADA47092-0000D</t>
  </si>
  <si>
    <t>ADM-OESD81550-BZ050-001</t>
  </si>
  <si>
    <t>04581206ADA4E691-0000D</t>
  </si>
  <si>
    <t>ADM-OESD81560-BZ050-001</t>
  </si>
  <si>
    <t>04581206ADA4E692-0000D</t>
  </si>
  <si>
    <t>ADM-OESD81730-87Z03-001</t>
  </si>
  <si>
    <t>04581206ADA57141-0000D</t>
  </si>
  <si>
    <t>ADM-OESD81740-87Z02-001</t>
  </si>
  <si>
    <t>04581206ADA57142-0000D</t>
  </si>
  <si>
    <t>ADM-OESD81730-F5010-001</t>
  </si>
  <si>
    <t>04581206ADA5D021-0000D</t>
  </si>
  <si>
    <t>ADM-OESD81740-F5010-001</t>
  </si>
  <si>
    <t>04581206ADA5D022-0000D</t>
  </si>
  <si>
    <t>ADM-OESD81240-87Z02-001</t>
  </si>
  <si>
    <t>04581206ADA77260-0000D</t>
  </si>
  <si>
    <t>ADM-OESD81241-BZ010-A01</t>
  </si>
  <si>
    <t>04581206ADA77260-00101</t>
  </si>
  <si>
    <t>ADM-OESD81241-BZ010-001</t>
  </si>
  <si>
    <t>04581206ADA77260-0010D</t>
  </si>
  <si>
    <t>ADM-OESD81110-87Z14-001</t>
  </si>
  <si>
    <t>04581206ADAAA011-0000D</t>
  </si>
  <si>
    <t>ADM-OESD81150-87Z08-001</t>
  </si>
  <si>
    <t>04581206ADAAA012-0000D</t>
  </si>
  <si>
    <t>ADM-OESD81110-BZ010-001</t>
  </si>
  <si>
    <t>04581206ADAAC021-0000D</t>
  </si>
  <si>
    <t>ADM-OESD81115-BZ010-001</t>
  </si>
  <si>
    <t>04581206ADAAC021-5000D</t>
  </si>
  <si>
    <t>ADM-OESD81150-BZ010-001</t>
  </si>
  <si>
    <t>04581206ADAAC022-0000D</t>
  </si>
  <si>
    <t>ADM-OESD81155-BZ010-001</t>
  </si>
  <si>
    <t>04581206ADAAC022-5000D</t>
  </si>
  <si>
    <t>ADM-OESD81110-BZ050-001</t>
  </si>
  <si>
    <t>04581206ADAAF011-0000D</t>
  </si>
  <si>
    <t>ADM-OESD81130-BZ030-001</t>
  </si>
  <si>
    <t>04581206ADAAF011-5000D</t>
  </si>
  <si>
    <t>ADM-OESD81150-BZ050-001</t>
  </si>
  <si>
    <t>04581206ADAAF012-0000D</t>
  </si>
  <si>
    <t>ADM-OESD81170-BZ030-001</t>
  </si>
  <si>
    <t>04581206ADAAF012-5000D</t>
  </si>
  <si>
    <t>ADM-OESD81110-BZ060-001</t>
  </si>
  <si>
    <t>04581206ADAAF021-0000D</t>
  </si>
  <si>
    <t>ADM-OESD81130-BZ040-001</t>
  </si>
  <si>
    <t>04581206ADAAF021-5000D</t>
  </si>
  <si>
    <t>ADM-OESD81150-BZ060-001</t>
  </si>
  <si>
    <t>04581206ADAAF022-0000D</t>
  </si>
  <si>
    <t>ADM-OESD81170-BZ040-001</t>
  </si>
  <si>
    <t>04581206ADAAF022-5000D</t>
  </si>
  <si>
    <t>ADM-OESD81110-BZ070-001</t>
  </si>
  <si>
    <t>04581206ADAAF031-0000D</t>
  </si>
  <si>
    <t>ADM-OESD81130-BZ050-001</t>
  </si>
  <si>
    <t>04581206ADAAF031-5000D</t>
  </si>
  <si>
    <t>ADM-OESD81150-BZ070-001</t>
  </si>
  <si>
    <t>04581206ADAAF032-0000D</t>
  </si>
  <si>
    <t>ADM-OESD81170-BZ050-001</t>
  </si>
  <si>
    <t>04581206ADAAF032-5000D</t>
  </si>
  <si>
    <t>ADM-OESD81110-BZ080-001</t>
  </si>
  <si>
    <t>04581206ADAAF041-0000D</t>
  </si>
  <si>
    <t>ADM-OESD81130-BZ060-001</t>
  </si>
  <si>
    <t>04581206ADAAF041-5000D</t>
  </si>
  <si>
    <t>ADM-OESD81150-BZ080-001</t>
  </si>
  <si>
    <t>04581206ADAAF042-0000D</t>
  </si>
  <si>
    <t>ADM-OESD81170-BZ060-001</t>
  </si>
  <si>
    <t>04581206ADAAF042-5000D</t>
  </si>
  <si>
    <t>ADM-OESD81110-BZ110-001</t>
  </si>
  <si>
    <t>04581206ADAAG011-0000D</t>
  </si>
  <si>
    <t>ADM-OESD81110-BZ111-001</t>
  </si>
  <si>
    <t>04581206ADAAG011-0001D</t>
  </si>
  <si>
    <t>ADM-OESD81192-BZ010-001</t>
  </si>
  <si>
    <t>04581206ADAAG011-0040D</t>
  </si>
  <si>
    <t>ADM-OESD81130-BZ070-001</t>
  </si>
  <si>
    <t>04581206ADAAG011-1000</t>
  </si>
  <si>
    <t>ADM-OESD81130-BZ071-001</t>
  </si>
  <si>
    <t>04581206ADAAG011-1001</t>
  </si>
  <si>
    <t>ADM-OESD81150-BZ110-001</t>
  </si>
  <si>
    <t>04581206ADAAG012-0000D</t>
  </si>
  <si>
    <t>ADM-OESD81150-BZ111-001</t>
  </si>
  <si>
    <t>04581206ADAAG012-0001D</t>
  </si>
  <si>
    <t>ADM-OESD81170-BZ070-001</t>
  </si>
  <si>
    <t>04581206ADAAG012-1000</t>
  </si>
  <si>
    <t>ADM-OESD81170-BZ071-001</t>
  </si>
  <si>
    <t>04581206ADAAG012-1001</t>
  </si>
  <si>
    <t>04581206ADAAG021-0000D</t>
  </si>
  <si>
    <t>ADM-OESD81110-BZ131-001</t>
  </si>
  <si>
    <t>04581206ADAAG021-0001D</t>
  </si>
  <si>
    <t>ADM-OESD81130-BZ090-001</t>
  </si>
  <si>
    <t>04581206ADAAG021-1000</t>
  </si>
  <si>
    <t>ADM-OESD81130-BZ091-001</t>
  </si>
  <si>
    <t>04581206ADAAG021-1001</t>
  </si>
  <si>
    <t>ADM-OESD81150-BZ130-001</t>
  </si>
  <si>
    <t>04581206ADAAG022-0000D</t>
  </si>
  <si>
    <t>ADM-OESD81150-BZ131-001</t>
  </si>
  <si>
    <t>04581206ADAAG022-0001D</t>
  </si>
  <si>
    <t>ADM-OESD81170-BZ090-001</t>
  </si>
  <si>
    <t>04581206ADAAG022-1000</t>
  </si>
  <si>
    <t>ADM-OESD81170-BZ091-001</t>
  </si>
  <si>
    <t>04581206ADAAG022-1001</t>
  </si>
  <si>
    <t>ADM-OESD81110-BZ120-001</t>
  </si>
  <si>
    <t>04581206ADAAG031-0000D</t>
  </si>
  <si>
    <t>ADM-OESD81130-BZ080-001</t>
  </si>
  <si>
    <t>04581206ADAAG031-1000</t>
  </si>
  <si>
    <t>ADM-OESD81150-BZ120-001</t>
  </si>
  <si>
    <t>04581206ADAAG032-0000D</t>
  </si>
  <si>
    <t>ADM-OESD81170-BZ080-001</t>
  </si>
  <si>
    <t>04581206ADAAG032-1000</t>
  </si>
  <si>
    <t>ADM-OESD81110-BZ140-001</t>
  </si>
  <si>
    <t>04581206ADAAH091-0000D</t>
  </si>
  <si>
    <t>ADM-OESD81130-BZ120-001</t>
  </si>
  <si>
    <t>04581206ADAAH091-1000</t>
  </si>
  <si>
    <t>ADM-OESD81150-BZ140-001</t>
  </si>
  <si>
    <t>04581206ADAAH092-0000D</t>
  </si>
  <si>
    <t>ADM-OESD81170-BZ120-001</t>
  </si>
  <si>
    <t>04581206ADAAH092-1000</t>
  </si>
  <si>
    <t>ADM-OESD81110-BZ200-001</t>
  </si>
  <si>
    <t>04581206ADAAK111-0000D</t>
  </si>
  <si>
    <t>ADM-OESD81130-BZ200-001</t>
  </si>
  <si>
    <t>04581206ADAAK111-1000D</t>
  </si>
  <si>
    <t>ADM-OESD81150-BZ200-001</t>
  </si>
  <si>
    <t>04581206ADAAK112-0000D</t>
  </si>
  <si>
    <t>ADM-OESD81170-BZ200-001</t>
  </si>
  <si>
    <t>04581206ADAAK112-1000D</t>
  </si>
  <si>
    <t>ADM-OESD81110-BZ210-001</t>
  </si>
  <si>
    <t>04581206ADAAK121-0000D</t>
  </si>
  <si>
    <t>ADM-OESD81130-BZ210-001</t>
  </si>
  <si>
    <t>04581206ADAAK121-1000D</t>
  </si>
  <si>
    <t>ADM-OESD81150-BZ210-001</t>
  </si>
  <si>
    <t>04581206ADAAK122-0000D</t>
  </si>
  <si>
    <t>ADM-OESD81170-BZ210-001</t>
  </si>
  <si>
    <t>04581206ADAAK122-1000D</t>
  </si>
  <si>
    <t>ADM-OESD81110-BZ520-001</t>
  </si>
  <si>
    <t>04581206ADAAQ031-0000D</t>
  </si>
  <si>
    <t>ADM-OESD81130-BZ520-001</t>
  </si>
  <si>
    <t>04581206ADAAQ031-1000D</t>
  </si>
  <si>
    <t>ADM-OESD81150-BZ520-001</t>
  </si>
  <si>
    <t>04581206ADAAQ032-0000D</t>
  </si>
  <si>
    <t>ADM-OESD81170-BZ520-001</t>
  </si>
  <si>
    <t>04581206ADAAQ032-1000D</t>
  </si>
  <si>
    <t>ADM-OESD81110-BZ510-001</t>
  </si>
  <si>
    <t>04581206ADAAQ041-0000D</t>
  </si>
  <si>
    <t>ADM-OESD81130-BZ510-001</t>
  </si>
  <si>
    <t>04581206ADAAQ041-1000D</t>
  </si>
  <si>
    <t>ADM-OESD81150-BZ510-001</t>
  </si>
  <si>
    <t>04581206ADAAQ042-0000D</t>
  </si>
  <si>
    <t>ADM-OESD81170-BZ510-001</t>
  </si>
  <si>
    <t>04581206ADAAQ042-1000D</t>
  </si>
  <si>
    <t>ADM-OESD81110-BZ540-001</t>
  </si>
  <si>
    <t>04581206ADAAQ051-0000D</t>
  </si>
  <si>
    <t>ADM-OESD81130-BZ540-001</t>
  </si>
  <si>
    <t>04581206ADAAQ051-1000D</t>
  </si>
  <si>
    <t>ADM-OESD81150-BZ540-001</t>
  </si>
  <si>
    <t>04581206ADAAQ052-0000D</t>
  </si>
  <si>
    <t>ADM-OESD81170-BZ540-001</t>
  </si>
  <si>
    <t>04581206ADAAQ052-1000D</t>
  </si>
  <si>
    <t>ADM-OESD81110-BZ530-001</t>
  </si>
  <si>
    <t>04581206ADAAQ061-0000D</t>
  </si>
  <si>
    <t>ADM-OESD81130-BZ530-001</t>
  </si>
  <si>
    <t>04581206ADAAQ061-1000D</t>
  </si>
  <si>
    <t>ADM-OESD81150-BZ530-001</t>
  </si>
  <si>
    <t>04581206ADAAQ062-0000D</t>
  </si>
  <si>
    <t>ADM-OESD81170-BZ530-001</t>
  </si>
  <si>
    <t>04581206ADAAQ062-1000D</t>
  </si>
  <si>
    <t>ADM-OESD81110-BZ600-001</t>
  </si>
  <si>
    <t>04581206ADAAS041-0000D</t>
  </si>
  <si>
    <t>ADM-OESD81130-BZ600-001</t>
  </si>
  <si>
    <t>04581206ADAAS041-1000D</t>
  </si>
  <si>
    <t>ADM-OESD81150-BZ600-001</t>
  </si>
  <si>
    <t>04581206ADAAS042-0000D</t>
  </si>
  <si>
    <t>ADM-OESD81170-BZ600-001</t>
  </si>
  <si>
    <t>04581206ADAAS042-1000D</t>
  </si>
  <si>
    <t>ADM-OESD81110-BZ610-001</t>
  </si>
  <si>
    <t>04581206ADAAS051-0000D</t>
  </si>
  <si>
    <t>ADM-OESD81130-BZ610-001</t>
  </si>
  <si>
    <t>04581206ADAAS051-1000D</t>
  </si>
  <si>
    <t>ADM-OESD81150-BZ610-001</t>
  </si>
  <si>
    <t>04581206ADAAS052-0000D</t>
  </si>
  <si>
    <t>ADM-OESD81170-BZ610-001</t>
  </si>
  <si>
    <t>04581206ADAAS052-1000D</t>
  </si>
  <si>
    <t>ADM-OESD81110-BZ620-001</t>
  </si>
  <si>
    <t>04581206ADAAS061-0000D</t>
  </si>
  <si>
    <t>ADM-OESD81130-BZ620-001</t>
  </si>
  <si>
    <t>04581206ADAAS061-1000</t>
  </si>
  <si>
    <t>ADM-OESD81150-BZ620-001</t>
  </si>
  <si>
    <t>04581206ADAAS062-0000D</t>
  </si>
  <si>
    <t>ADM-OESD81170-BZ620-001</t>
  </si>
  <si>
    <t>04581206ADAAS062-1000</t>
  </si>
  <si>
    <t>ADM-OESD81110-BZ630-001</t>
  </si>
  <si>
    <t>04581206ADAAS071-0000D</t>
  </si>
  <si>
    <t>ADM-OESD81130-BZ630-001</t>
  </si>
  <si>
    <t>04581206ADAAS071-1000D</t>
  </si>
  <si>
    <t>ADM-OESD81150-BZ630-001</t>
  </si>
  <si>
    <t>04581206ADAAS072-0000D</t>
  </si>
  <si>
    <t>ADM-OESD81170-BZ630-001</t>
  </si>
  <si>
    <t>04581206ADAAS072-1000D</t>
  </si>
  <si>
    <t>ADM-OESD81110-BZ660-001</t>
  </si>
  <si>
    <t>04581206ADAAS101-0000D</t>
  </si>
  <si>
    <t>ADM-OESD81130-BZ660-001</t>
  </si>
  <si>
    <t>04581206ADAAS101-1000D</t>
  </si>
  <si>
    <t>ADM-OESD81150-BZ660-001</t>
  </si>
  <si>
    <t>04581206ADAAS102-0000D</t>
  </si>
  <si>
    <t>ADM-OESD81170-BZ660-001</t>
  </si>
  <si>
    <t>04581206ADAAS102-1000D</t>
  </si>
  <si>
    <t>ADM-OESD81580-BZ040-001</t>
  </si>
  <si>
    <t>04581206ADABS011-0000D</t>
  </si>
  <si>
    <t>ADM-OESD81585-BZ010-001</t>
  </si>
  <si>
    <t>04581206ADABS011-4000D</t>
  </si>
  <si>
    <t>ADM-OESD81582-BZ020-001</t>
  </si>
  <si>
    <t>04581206ADABS011-5000</t>
  </si>
  <si>
    <t>ADM-OESD81581-BZ030-001</t>
  </si>
  <si>
    <t>04581206ADABS011-9000D</t>
  </si>
  <si>
    <t>ADM-OESD81590-BZ040-001</t>
  </si>
  <si>
    <t>04581206ADABS012-0000D</t>
  </si>
  <si>
    <t>ADM-OESD81592-BZ020-001</t>
  </si>
  <si>
    <t>04581206ADABS012-5000</t>
  </si>
  <si>
    <t>ADM-OESD81591-BZ030-001</t>
  </si>
  <si>
    <t>04581206ADABS012-9000D</t>
  </si>
  <si>
    <t>ADM-OESD81550-BZ010-001</t>
  </si>
  <si>
    <t>04581206ADADC091-0000D</t>
  </si>
  <si>
    <t>ADM-OESD81555-BZ010-001</t>
  </si>
  <si>
    <t>04581206ADADC091-2000D</t>
  </si>
  <si>
    <t>ADM-OESD81551-BZ010-001</t>
  </si>
  <si>
    <t>04581206ADADC091-9000D</t>
  </si>
  <si>
    <t>ADM-OESD81560-BZ010-001</t>
  </si>
  <si>
    <t>04581206ADADC092-0000D</t>
  </si>
  <si>
    <t>ADM-OESD81561-BZ010-001</t>
  </si>
  <si>
    <t>04581206ADADC092-9000D</t>
  </si>
  <si>
    <t>ADM-OESD81550-F5010-001</t>
  </si>
  <si>
    <t>04581206ADADD011-0000D</t>
  </si>
  <si>
    <t>ADM-OESD81551-F5010-001</t>
  </si>
  <si>
    <t>04581206ADADD011-1000D</t>
  </si>
  <si>
    <t>ADM-OESD81560-F5010-001</t>
  </si>
  <si>
    <t>04581206ADADD012-0000D</t>
  </si>
  <si>
    <t>ADM-OESD81561-F5010-001</t>
  </si>
  <si>
    <t>04581206ADADD012-1000D</t>
  </si>
  <si>
    <t>ADM-OESD81550-BZ070-001</t>
  </si>
  <si>
    <t>04581206ADADF051-0000D</t>
  </si>
  <si>
    <t>ADM-OESD81551-BZ060-001</t>
  </si>
  <si>
    <t>04581206ADADF051-9000D</t>
  </si>
  <si>
    <t>ADM-OESD81560-BZ070-001</t>
  </si>
  <si>
    <t>04581206ADADF052-0000D</t>
  </si>
  <si>
    <t>ADM-OESD81561-BZ060-001</t>
  </si>
  <si>
    <t>04581206ADADF052-9000D</t>
  </si>
  <si>
    <t>ADM-OESD81550-BZ190-001</t>
  </si>
  <si>
    <t>04581206ADADL011-0000D</t>
  </si>
  <si>
    <t>ADM-OESD81555-BZ060-001</t>
  </si>
  <si>
    <t>04581206ADADL011-2000D</t>
  </si>
  <si>
    <t>ADM-OESD81551-BZ090-001</t>
  </si>
  <si>
    <t>04581206ADADL011-9000D</t>
  </si>
  <si>
    <t>ADM-OESD81560-BZ190-001</t>
  </si>
  <si>
    <t>04581206ADADL012-0000D</t>
  </si>
  <si>
    <t>ADM-OESD81565-BZ010-001</t>
  </si>
  <si>
    <t>04581206ADADL012-2000D</t>
  </si>
  <si>
    <t>ADM-OESD81561-BZ090-001</t>
  </si>
  <si>
    <t>04581206ADADL012-9000D</t>
  </si>
  <si>
    <t>ADM-OESD81550-BZ200-001</t>
  </si>
  <si>
    <t>04581206ADADL021-0000D</t>
  </si>
  <si>
    <t>ADM-OESD81551-BZ140-001</t>
  </si>
  <si>
    <t>04581206ADADL021-9000D</t>
  </si>
  <si>
    <t>ADM-OESD81560-BZ200-001</t>
  </si>
  <si>
    <t>04581206ADADL022-0000D</t>
  </si>
  <si>
    <t>ADM-OESD81561-BZ050-001</t>
  </si>
  <si>
    <t>04581206ADADL022-9000D</t>
  </si>
  <si>
    <t>ADM-OESD81555-BZ070-001</t>
  </si>
  <si>
    <t>04581206ADADM061-3000D</t>
  </si>
  <si>
    <t>ADM-OESD81551-BZ150-001</t>
  </si>
  <si>
    <t>04581206ADADM061-9000D</t>
  </si>
  <si>
    <t>ADM-OESD81565-BZ030-001</t>
  </si>
  <si>
    <t>04581206ADADM072-3000D</t>
  </si>
  <si>
    <t>ADM-OESD81561-BZ150-001</t>
  </si>
  <si>
    <t>04581206ADADM072-9000D</t>
  </si>
  <si>
    <t>ADM-OESD81550-BZ220-001</t>
  </si>
  <si>
    <t>04581206ADADP231-0000D</t>
  </si>
  <si>
    <t>ADM-OESD81555-BZ100-001</t>
  </si>
  <si>
    <t>04581206ADADP231-2000D</t>
  </si>
  <si>
    <t>ADM-OESD81551-BZ240-001</t>
  </si>
  <si>
    <t>04581206ADADP231-9000D</t>
  </si>
  <si>
    <t>ADM-OESD81560-BZ220-001</t>
  </si>
  <si>
    <t>04581206ADADP232-0000D</t>
  </si>
  <si>
    <t>ADM-OESD81565-BZ050-001</t>
  </si>
  <si>
    <t>04581206ADADP232-2000D</t>
  </si>
  <si>
    <t>ADM-OESD81561-BZ240-001</t>
  </si>
  <si>
    <t>04581206ADADP232-9000D</t>
  </si>
  <si>
    <t>ADM-OESD81550-BZ310-001</t>
  </si>
  <si>
    <t>04581206ADADP241-0000D</t>
  </si>
  <si>
    <t>ADM-OESD81551-BZ250-001</t>
  </si>
  <si>
    <t>04581206ADADP241-9000D</t>
  </si>
  <si>
    <t>ADM-OESD81560-BZ310-001</t>
  </si>
  <si>
    <t>04581206ADADP242-0000D</t>
  </si>
  <si>
    <t>ADM-OESD81561-BZ250-001</t>
  </si>
  <si>
    <t>04581206ADADP242-9000D</t>
  </si>
  <si>
    <t>ADM-OESD81550-BZ490-001</t>
  </si>
  <si>
    <t>04581206ADADS031-0000D</t>
  </si>
  <si>
    <t>ADM-OESD81555-BZ160-001</t>
  </si>
  <si>
    <t>04581206ADADS031-4000D</t>
  </si>
  <si>
    <t>ADM-OESD81551-BZ320-001</t>
  </si>
  <si>
    <t>04581206ADADS031-9000</t>
  </si>
  <si>
    <t>ADM-OESD81560-BZ490-001</t>
  </si>
  <si>
    <t>04581206ADADS032-0000D</t>
  </si>
  <si>
    <t>ADM-OESD81561-BZ320-001</t>
  </si>
  <si>
    <t>04581206ADADS032-9000</t>
  </si>
  <si>
    <t>ADM-OESD81550-BZ480-001</t>
  </si>
  <si>
    <t>04581206ADADS041-0000D</t>
  </si>
  <si>
    <t>ADM-OESD81555-BZ170-001</t>
  </si>
  <si>
    <t>04581206ADADS041-4000D</t>
  </si>
  <si>
    <t>ADM-OESD81551-BZ310-001</t>
  </si>
  <si>
    <t>04581206ADADS041-9000D</t>
  </si>
  <si>
    <t>ADM-OESD81560-BZ480-001</t>
  </si>
  <si>
    <t>04581206ADADS042-0000D</t>
  </si>
  <si>
    <t>ADM-OESD81561-BZ310-001</t>
  </si>
  <si>
    <t>04581206ADADS042-9000D</t>
  </si>
  <si>
    <t>ADM-OESD81580-BZ050-001</t>
  </si>
  <si>
    <t>04581206ADADS051-0000D</t>
  </si>
  <si>
    <t>ADM-OESD81585-BZ020-001</t>
  </si>
  <si>
    <t>04581206ADADS051-4000D</t>
  </si>
  <si>
    <t>ADM-OESD81581-BZ040-001</t>
  </si>
  <si>
    <t>04581206ADADS051-9000</t>
  </si>
  <si>
    <t>ADM-OESD81590-BZ050-001</t>
  </si>
  <si>
    <t>04581206ADADS052-0000D</t>
  </si>
  <si>
    <t>ADM-OESD81591-BZ040-001</t>
  </si>
  <si>
    <t>04581206ADADS052-9000</t>
  </si>
  <si>
    <t>ADM-OESD81590-BZ060-001</t>
  </si>
  <si>
    <t>04581206ADADS062-0000D</t>
  </si>
  <si>
    <t>ADM-OESD81595-BZ010-001</t>
  </si>
  <si>
    <t>04581206ADADS062-4000D</t>
  </si>
  <si>
    <t>ADM-OESD81591-BZ050-001</t>
  </si>
  <si>
    <t>04581206ADADS062-9000D</t>
  </si>
  <si>
    <t>ADM-OESD81270-BZ010-001</t>
  </si>
  <si>
    <t>04581206ADAFD011-0000D</t>
  </si>
  <si>
    <t>ADM-OESD81271-BZ010-001</t>
  </si>
  <si>
    <t>04581206ADAFD011-0010D</t>
  </si>
  <si>
    <t>ADM-OESD81240-BZ010-001</t>
  </si>
  <si>
    <t>04581206ADAGC270-0000D</t>
  </si>
  <si>
    <t>ADM-OESD81240-BZ010-B01</t>
  </si>
  <si>
    <t>04581206ADAGC270-000BD</t>
  </si>
  <si>
    <t>ADM-OESD81240-BZ010-A01</t>
  </si>
  <si>
    <t>04581206ADAGG190-0000D</t>
  </si>
  <si>
    <t>ADM-OESD81240-BZ050-001</t>
  </si>
  <si>
    <t>04581206ADAGH070-0000D</t>
  </si>
  <si>
    <t>ADM-OESD81241-87004-001</t>
  </si>
  <si>
    <t>04581206ADAGH070-0010D</t>
  </si>
  <si>
    <t>ADM-OESD81240-BZ060-001</t>
  </si>
  <si>
    <t>04581206ADAGH080-0000D</t>
  </si>
  <si>
    <t>ADM-OESD81241-BZ060-001</t>
  </si>
  <si>
    <t>04581206ADAGH080-0010D</t>
  </si>
  <si>
    <t>ADM-OESD81240-BZ010-E01</t>
  </si>
  <si>
    <t>04581206ADAGJ040-0000D</t>
  </si>
  <si>
    <t>ADM-OESD81240-BZ010-B11</t>
  </si>
  <si>
    <t>04581206ADAGM030-0000D</t>
  </si>
  <si>
    <t>ADM-OESD81240-BZ070-001</t>
  </si>
  <si>
    <t>04581206ADAGN010-0000D</t>
  </si>
  <si>
    <t>ADM-OESD81241-BZ070-001</t>
  </si>
  <si>
    <t>04581206ADAGN010-0010D</t>
  </si>
  <si>
    <t>ADM-OESD89279-BZ070-B01</t>
  </si>
  <si>
    <t>04581206ADAGR010-1000D</t>
  </si>
  <si>
    <t>ADM-OESD87810-87Z11-001</t>
  </si>
  <si>
    <t>04581206ADB2A020-0000D</t>
  </si>
  <si>
    <t>ADM-OESD87910-87Z10-001</t>
  </si>
  <si>
    <t>04581206ADB56121-0001D</t>
  </si>
  <si>
    <t>ADM-OESD87940-87Z10-001</t>
  </si>
  <si>
    <t>04581206ADB56122-0001D</t>
  </si>
  <si>
    <t>ADM-OESD87910-87Z23-001</t>
  </si>
  <si>
    <t>04581206ADB86161-0001D</t>
  </si>
  <si>
    <t>ADM-OESD87910-87Z13-001</t>
  </si>
  <si>
    <t>04581206ADB86161-0002D</t>
  </si>
  <si>
    <t>ADM-OESD87940-87Z23-001</t>
  </si>
  <si>
    <t>04581206ADB86162-0001D</t>
  </si>
  <si>
    <t>ADM-OESD87940-87Z13-001</t>
  </si>
  <si>
    <t>04581206ADB86162-0002D</t>
  </si>
  <si>
    <t>ADM-OESD87803-BZ020-C01</t>
  </si>
  <si>
    <t>04581206ADBDF010-0000D</t>
  </si>
  <si>
    <t>ADM-OESD87917-BZ010-001</t>
  </si>
  <si>
    <t>04581206ADBGC721-4000D</t>
  </si>
  <si>
    <t>ADM-OESD87947-BZ010-001</t>
  </si>
  <si>
    <t>04581206ADBGC722-4000D</t>
  </si>
  <si>
    <t>ADM-OESD87915-BZ070-001</t>
  </si>
  <si>
    <t>04581206ADBGE241-0020D</t>
  </si>
  <si>
    <t>ADM-OESD87945-BZ070-001</t>
  </si>
  <si>
    <t>04581206ADBGE242-0020D</t>
  </si>
  <si>
    <t>ADM-OESD87910-BZ070-001</t>
  </si>
  <si>
    <t>04581206ADBGE931-0000D</t>
  </si>
  <si>
    <t>ADM-OESD87940-BZ070-001</t>
  </si>
  <si>
    <t>04581206ADBGE932-0000D</t>
  </si>
  <si>
    <t>ADM-OESD87910-BZ230-001</t>
  </si>
  <si>
    <t>04581206ADBGG771-0000D</t>
  </si>
  <si>
    <t>ADM-OESD87940-BZ230-001</t>
  </si>
  <si>
    <t>04581206ADBGG772-0000D</t>
  </si>
  <si>
    <t>ADM-OESD81536-BZ010-001</t>
  </si>
  <si>
    <t>04581206ADE9Q040-0000D</t>
  </si>
  <si>
    <t>ADM-OESD90041-68103-001</t>
  </si>
  <si>
    <t>04581206ADSD0090-4202</t>
  </si>
  <si>
    <t>ADM-OESD90049-51095-001</t>
  </si>
  <si>
    <t>04581206ADSD0961-1481</t>
  </si>
  <si>
    <t>ADM-OESD90049-51161-001</t>
  </si>
  <si>
    <t>04581206ADSD0961-3860R</t>
  </si>
  <si>
    <t>ADM-OESD90049-51165-001</t>
  </si>
  <si>
    <t>04581206ADSD0961-3870</t>
  </si>
  <si>
    <t>ADM-OESD90049-51125-001</t>
  </si>
  <si>
    <t>04581206ADSD0961-5100</t>
  </si>
  <si>
    <t>ADM-OESD90981-22003-001</t>
  </si>
  <si>
    <t>04581206ADSD0961-5110L</t>
  </si>
  <si>
    <t>ADM-OESD90049-51143-001</t>
  </si>
  <si>
    <t>04581206ADSD0961-6670</t>
  </si>
  <si>
    <t>ADM-OESD9004A-81004-001</t>
  </si>
  <si>
    <t>04581206ADSD0961-6680</t>
  </si>
  <si>
    <t>ADM-OESD9004A-81003-001</t>
  </si>
  <si>
    <t>04581206ADSD0961-6760</t>
  </si>
  <si>
    <t>ADM-OESD9004A-81006-001</t>
  </si>
  <si>
    <t>04581206ADSD0961-6790</t>
  </si>
  <si>
    <t>ADM-OESD9004A-81007-001</t>
  </si>
  <si>
    <t>04581206ADSD0961-6980</t>
  </si>
  <si>
    <t>ADM-OESD81179-BZ010-001</t>
  </si>
  <si>
    <t>04581206ADSD0965-3930</t>
  </si>
  <si>
    <t>ADM-OESD81275-BZ010-001</t>
  </si>
  <si>
    <t>04581206ADSD0965-4561</t>
  </si>
  <si>
    <t>ADM-OESD90075-60006-001</t>
  </si>
  <si>
    <t>04581206ADSD0965-5360</t>
  </si>
  <si>
    <t>ADM-OESD81179-97204-001</t>
  </si>
  <si>
    <t>04581206ADSD0965-6030</t>
  </si>
  <si>
    <t>ADM-OESD81179-97205-001</t>
  </si>
  <si>
    <t>04581206ADSD0965-6220</t>
  </si>
  <si>
    <t>ADM-OESD90075-60046-001</t>
  </si>
  <si>
    <t>04581206ADSD0965-6280</t>
  </si>
  <si>
    <t>ADM-OESD9004B-82001-001</t>
  </si>
  <si>
    <t>04581206ADSD0965-6580</t>
  </si>
  <si>
    <t>ADM-OESD81559-97203-001</t>
  </si>
  <si>
    <t>04581206ADSD0968-2520</t>
  </si>
  <si>
    <t>ADM-OESD9004B-15001-001</t>
  </si>
  <si>
    <t>04581206ADSD0968-3470</t>
  </si>
  <si>
    <t>ADM-OESD9004C-46010-001</t>
  </si>
  <si>
    <t>04581206ADSD0968-4020</t>
  </si>
  <si>
    <t>ADM-OESD81957-BZ010-001</t>
  </si>
  <si>
    <t>04581206ADSD09M2-3050</t>
  </si>
  <si>
    <t>ADM-OESD9004A-81011-001</t>
  </si>
  <si>
    <t>04581206ADSD0F61-0160</t>
  </si>
  <si>
    <t>ADM-OESD81179-BZ040-001</t>
  </si>
  <si>
    <t>04581206ADSD0F65-0010</t>
  </si>
  <si>
    <t>ADM-OESD81179-BZ050-001</t>
  </si>
  <si>
    <t>04581206ADSD0V65-0030</t>
  </si>
  <si>
    <t>ADM-OESD81139-BZ010-001</t>
  </si>
  <si>
    <t>04581206ADSD0Y33-0060</t>
  </si>
  <si>
    <t>ADM-OESD9004A-81027-001</t>
  </si>
  <si>
    <t>04581206ADSD1961-3860R</t>
  </si>
  <si>
    <t>ADM-OESD9004A-81045-001</t>
  </si>
  <si>
    <t>04581206ADSD1961-5110L</t>
  </si>
  <si>
    <t>ADM-OESD9004A-81026-001</t>
  </si>
  <si>
    <t>04581206ADSD1961-6500</t>
  </si>
  <si>
    <t>ADM-OESD90080-81116-001</t>
  </si>
  <si>
    <t>04581206ADSD1961-6660</t>
  </si>
  <si>
    <t>ADM-OESD81275-12501-001</t>
  </si>
  <si>
    <t>04581206ADSD1965-4561</t>
  </si>
  <si>
    <t>ADM-OESD9004A-81002-001</t>
  </si>
  <si>
    <t>04581206ADSD2961-5110L</t>
  </si>
  <si>
    <t>ADM-OESD90049-51148-001</t>
  </si>
  <si>
    <t>04581206ADSD2961-6660</t>
  </si>
  <si>
    <t>TMMIN-OES9004301342</t>
  </si>
  <si>
    <t>04580286AAA18436-0070T</t>
  </si>
  <si>
    <t>TMMIN-OES81241BZ010B01</t>
  </si>
  <si>
    <t>04580286AAA27260-00102</t>
  </si>
  <si>
    <t>04580286AAA2C701-0000T</t>
  </si>
  <si>
    <t>TMMIN-OES81219BZ010</t>
  </si>
  <si>
    <t>04580286AAA2C701-0010T</t>
  </si>
  <si>
    <t>TMMIN-OES81220BZ010</t>
  </si>
  <si>
    <t>04580286AAA2C702-0000T</t>
  </si>
  <si>
    <t>TMMIN-OES81229BZ010</t>
  </si>
  <si>
    <t>04580286AAA2C702-0010T</t>
  </si>
  <si>
    <t>TMMIN-OES81241BZ010A01</t>
  </si>
  <si>
    <t>04580286AAA77260-00101</t>
  </si>
  <si>
    <t>TMMIN-OES81241BZ010</t>
  </si>
  <si>
    <t>04580286AAA77260-0010T</t>
  </si>
  <si>
    <t>TMMIN-OES81110BZ010</t>
  </si>
  <si>
    <t>04580286AAAAC021-0000T</t>
  </si>
  <si>
    <t>TMMIN-OES81115BZ010</t>
  </si>
  <si>
    <t>04580286AAAAC021-5000T</t>
  </si>
  <si>
    <t>TMMIN-OES81150BZ010</t>
  </si>
  <si>
    <t>04580286AAAAC022-0000T</t>
  </si>
  <si>
    <t>TMMIN-OES81155BZ010</t>
  </si>
  <si>
    <t>04580286AAAAC022-5000T</t>
  </si>
  <si>
    <t>TMMIN-OES81110BZ050</t>
  </si>
  <si>
    <t>04580286AAAAF011-0000T</t>
  </si>
  <si>
    <t>TMMIN-OES81130BZ030</t>
  </si>
  <si>
    <t>04580286AAAAF011-5000T</t>
  </si>
  <si>
    <t>04580286AAAAF012-0000T</t>
  </si>
  <si>
    <t>04580286AAAAF012-5000T</t>
  </si>
  <si>
    <t>04580286AAAAF021-0000T</t>
  </si>
  <si>
    <t>TMMIN-OES81130BZ040</t>
  </si>
  <si>
    <t>04580286AAAAF021-5000T</t>
  </si>
  <si>
    <t>04580286AAAAF022-0000T</t>
  </si>
  <si>
    <t>TMMIN-OES81170BZ040</t>
  </si>
  <si>
    <t>04580286AAAAF022-5000T</t>
  </si>
  <si>
    <t>04580286AAAAF031-0000T</t>
  </si>
  <si>
    <t>TMMIN-OES81130BZ050</t>
  </si>
  <si>
    <t>04580286AAAAF031-5000T</t>
  </si>
  <si>
    <t>04580286AAAAF032-0000T</t>
  </si>
  <si>
    <t>TMMIN-OES81170BZ050</t>
  </si>
  <si>
    <t>04580286AAAAF032-5000T</t>
  </si>
  <si>
    <t>TMMIN-OES81110BZ080</t>
  </si>
  <si>
    <t>04580286AAAAF041-0000T</t>
  </si>
  <si>
    <t>TMMIN-OES81130BZ060</t>
  </si>
  <si>
    <t>04580286AAAAF041-5000T</t>
  </si>
  <si>
    <t>TMMIN-OES81150BZ080</t>
  </si>
  <si>
    <t>04580286AAAAF042-0000T</t>
  </si>
  <si>
    <t>TMMIN-OES81170BZ060</t>
  </si>
  <si>
    <t>04580286AAAAF042-5000T</t>
  </si>
  <si>
    <t>TMMIN-OES81110BZ200</t>
  </si>
  <si>
    <t>04580286AAAAK111-0000T</t>
  </si>
  <si>
    <t>TMMIN-OES81130BZ200</t>
  </si>
  <si>
    <t>04580286AAAAK111-1000T</t>
  </si>
  <si>
    <t>TMMIN-OES81150BZ200</t>
  </si>
  <si>
    <t>04580286AAAAK112-0000T</t>
  </si>
  <si>
    <t>TMMIN-OES81170BZ200</t>
  </si>
  <si>
    <t>04580286AAAAK112-1000T</t>
  </si>
  <si>
    <t>TMMIN-OES81110BZ210</t>
  </si>
  <si>
    <t>04580286AAAAK121-0000T</t>
  </si>
  <si>
    <t>TMMIN-OES81130BZ210</t>
  </si>
  <si>
    <t>04580286AAAAK121-1000T</t>
  </si>
  <si>
    <t>TMMIN-OES81150BZ210</t>
  </si>
  <si>
    <t>04580286AAAAK122-0000T</t>
  </si>
  <si>
    <t>TMMIN-OES81170BZ210</t>
  </si>
  <si>
    <t>04580286AAAAK122-1000T</t>
  </si>
  <si>
    <t>TMMIN-OES81110BZ520</t>
  </si>
  <si>
    <t>04580286AAAAQ031-0000T</t>
  </si>
  <si>
    <t>TMMIN-OES81130BZ520</t>
  </si>
  <si>
    <t>04580286AAAAQ031-1000T</t>
  </si>
  <si>
    <t>TMMIN-OES81150BZ520</t>
  </si>
  <si>
    <t>04580286AAAAQ032-0000T</t>
  </si>
  <si>
    <t>TMMIN-OES81170BZ520</t>
  </si>
  <si>
    <t>04580286AAAAQ032-1000T</t>
  </si>
  <si>
    <t>TMMIN-OES81110BZ510</t>
  </si>
  <si>
    <t>04580286AAAAQ041-0000T</t>
  </si>
  <si>
    <t>TMMIN-OES81130BZ510</t>
  </si>
  <si>
    <t>04580286AAAAQ041-1000T</t>
  </si>
  <si>
    <t>TMMIN-OES81150BZ510</t>
  </si>
  <si>
    <t>04580286AAAAQ042-0000T</t>
  </si>
  <si>
    <t>TMMIN-OES81170BZ510</t>
  </si>
  <si>
    <t>04580286AAAAQ042-1000T</t>
  </si>
  <si>
    <t>TMMIN-OES81110BZ540</t>
  </si>
  <si>
    <t>04580286AAAAQ051-0000T</t>
  </si>
  <si>
    <t>TMMIN-OES81130BZ540</t>
  </si>
  <si>
    <t>04580286AAAAQ051-1000T</t>
  </si>
  <si>
    <t>TMMIN-OES81150BZ540</t>
  </si>
  <si>
    <t>04580286AAAAQ052-0000T</t>
  </si>
  <si>
    <t>TMMIN-OES81170BZ540</t>
  </si>
  <si>
    <t>04580286AAAAQ052-1000T</t>
  </si>
  <si>
    <t>TMMIN-OES81110BZ530</t>
  </si>
  <si>
    <t>04580286AAAAQ061-0000T</t>
  </si>
  <si>
    <t>TMMIN-OES81130BZ530</t>
  </si>
  <si>
    <t>04580286AAAAQ061-1000T</t>
  </si>
  <si>
    <t>TMMIN-OES81150BZ530</t>
  </si>
  <si>
    <t>04580286AAAAQ062-0000T</t>
  </si>
  <si>
    <t>TMMIN-OES81170BZ530</t>
  </si>
  <si>
    <t>04580286AAAAQ062-1000T</t>
  </si>
  <si>
    <t>04580286AAAAS041-0000T</t>
  </si>
  <si>
    <t>TMMIN-OES81130BZ600</t>
  </si>
  <si>
    <t>04580286AAAAS041-1000T</t>
  </si>
  <si>
    <t>TMMIN-OES81150BZ600</t>
  </si>
  <si>
    <t>04580286AAAAS042-0000T</t>
  </si>
  <si>
    <t>TMMIN-OES81170BZ600</t>
  </si>
  <si>
    <t>04580286AAAAS042-1000T</t>
  </si>
  <si>
    <t>04580286AAAAS051-0000T</t>
  </si>
  <si>
    <t>TMMIN-OES81130BZ610</t>
  </si>
  <si>
    <t>04580286AAAAS051-1000T</t>
  </si>
  <si>
    <t>04580286AAAAS052-0000T</t>
  </si>
  <si>
    <t>04580286AAAAS052-1000T</t>
  </si>
  <si>
    <t>04580286AAAAS061-0000T</t>
  </si>
  <si>
    <t>04580286AAAAS061-1000</t>
  </si>
  <si>
    <t>TMMIN-OES81150BZ620</t>
  </si>
  <si>
    <t>04580286AAAAS062-0000T</t>
  </si>
  <si>
    <t>TMMIN-OES81170BZ620</t>
  </si>
  <si>
    <t>04580286AAAAS062-1000</t>
  </si>
  <si>
    <t>04580286AAAAS071-0000T</t>
  </si>
  <si>
    <t>TMMIN-OES81130BZ630</t>
  </si>
  <si>
    <t>04580286AAAAS071-1000T</t>
  </si>
  <si>
    <t>04580286AAAAS072-0000T</t>
  </si>
  <si>
    <t>TMMIN-OES81170BZ630</t>
  </si>
  <si>
    <t>04580286AAAAS072-1000T</t>
  </si>
  <si>
    <t>TMMIN-OES81110BZ660</t>
  </si>
  <si>
    <t>04580286AAAAS101-0000T</t>
  </si>
  <si>
    <t>TMMIN-OES81130BZ660</t>
  </si>
  <si>
    <t>04580286AAAAS101-1000T</t>
  </si>
  <si>
    <t>TMMIN-OES81150BZ660</t>
  </si>
  <si>
    <t>04580286AAAAS102-0000T</t>
  </si>
  <si>
    <t>TMMIN-OES81170BZ660</t>
  </si>
  <si>
    <t>04580286AAAAS102-1000T</t>
  </si>
  <si>
    <t>TMMIN-OES81580BZ040</t>
  </si>
  <si>
    <t>04580286AAABS011-0000T</t>
  </si>
  <si>
    <t>TMMIN-OES81585BZ010</t>
  </si>
  <si>
    <t>04580286AAABS011-4000T</t>
  </si>
  <si>
    <t>TMMIN-OES81582BZ020</t>
  </si>
  <si>
    <t>04580286AAABS011-5000</t>
  </si>
  <si>
    <t>TMMIN-OES81581BZ030</t>
  </si>
  <si>
    <t>04580286AAABS011-9000T</t>
  </si>
  <si>
    <t>TMMIN-OES81590BZ040</t>
  </si>
  <si>
    <t>04580286AAABS012-0000T</t>
  </si>
  <si>
    <t>TMMIN-OES81592BZ020</t>
  </si>
  <si>
    <t>04580286AAABS012-5000</t>
  </si>
  <si>
    <t>TMMIN-OES81591BZ030</t>
  </si>
  <si>
    <t>04580286AAABS012-9000T</t>
  </si>
  <si>
    <t>TMMIN-OES81550BZ010</t>
  </si>
  <si>
    <t>04580286AAADC091-0000T</t>
  </si>
  <si>
    <t>TMMIN-OES81555BZ010</t>
  </si>
  <si>
    <t>04580286AAADC091-2000T</t>
  </si>
  <si>
    <t>04580286AAADC091-9000T</t>
  </si>
  <si>
    <t>TMMIN-OES81560BZ010</t>
  </si>
  <si>
    <t>04580286AAADC092-0000T</t>
  </si>
  <si>
    <t>04580286AAADC092-9000T</t>
  </si>
  <si>
    <t>TMMIN-OES81550BZ070</t>
  </si>
  <si>
    <t>04580286AAADF051-0000T</t>
  </si>
  <si>
    <t>TMMIN-OES81551BZ060</t>
  </si>
  <si>
    <t>04580286AAADF051-9000T</t>
  </si>
  <si>
    <t>TMMIN-OES81560BZ070</t>
  </si>
  <si>
    <t>04580286AAADF052-0000T</t>
  </si>
  <si>
    <t>TMMIN-OES81561BZ060</t>
  </si>
  <si>
    <t>04580286AAADF052-9000T</t>
  </si>
  <si>
    <t>TMMIN-OES81550BZ190</t>
  </si>
  <si>
    <t>04580286AAADL011-0000T</t>
  </si>
  <si>
    <t>TMMIN-OES81555BZ060</t>
  </si>
  <si>
    <t>04580286AAADL011-2000T</t>
  </si>
  <si>
    <t>TMMIN-OES81551BZ090</t>
  </si>
  <si>
    <t>04580286AAADL011-9000T</t>
  </si>
  <si>
    <t>TMMIN-OES81560BZ190</t>
  </si>
  <si>
    <t>04580286AAADL012-0000T</t>
  </si>
  <si>
    <t>TMMIN-OES81565BZ010</t>
  </si>
  <si>
    <t>04580286AAADL012-2000T</t>
  </si>
  <si>
    <t>04580286AAADL012-9000T</t>
  </si>
  <si>
    <t>04580286AAADL021-0000T</t>
  </si>
  <si>
    <t>TMMIN-OES81551BZ140</t>
  </si>
  <si>
    <t>04580286AAADL021-9000T</t>
  </si>
  <si>
    <t>TMMIN-OES81560BZ200</t>
  </si>
  <si>
    <t>04580286AAADL022-0000T</t>
  </si>
  <si>
    <t>TMMIN-OES81561BZ050</t>
  </si>
  <si>
    <t>04580286AAADL022-9000T</t>
  </si>
  <si>
    <t>TMMIN-OES81555BZ070</t>
  </si>
  <si>
    <t>04580286AAADM061-3000T</t>
  </si>
  <si>
    <t>TMMIN-OES81551BZ150</t>
  </si>
  <si>
    <t>04580286AAADM061-9000T</t>
  </si>
  <si>
    <t>TMMIN-OES81565BZ030</t>
  </si>
  <si>
    <t>04580286AAADM072-3000T</t>
  </si>
  <si>
    <t>04580286AAADM072-9000T</t>
  </si>
  <si>
    <t>04580286AAADP231-0000T</t>
  </si>
  <si>
    <t>TMMIN-OES81555BZ100</t>
  </si>
  <si>
    <t>04580286AAADP231-2000T</t>
  </si>
  <si>
    <t>TMMIN-OES81551BZ240</t>
  </si>
  <si>
    <t>04580286AAADP231-9000T</t>
  </si>
  <si>
    <t>TMMIN-OES81560BZ220</t>
  </si>
  <si>
    <t>04580286AAADP232-0000T</t>
  </si>
  <si>
    <t>TMMIN-OES81565BZ050</t>
  </si>
  <si>
    <t>04580286AAADP232-2000T</t>
  </si>
  <si>
    <t>TMMIN-OES81561BZ240</t>
  </si>
  <si>
    <t>04580286AAADP232-9000T</t>
  </si>
  <si>
    <t>04580286AAADP241-0000T</t>
  </si>
  <si>
    <t>TMMIN-OES81551BZ250</t>
  </si>
  <si>
    <t>04580286AAADP241-9000T</t>
  </si>
  <si>
    <t>TMMIN-OES81560BZ310</t>
  </si>
  <si>
    <t>04580286AAADP242-0000T</t>
  </si>
  <si>
    <t>04580286AAADP242-9000T</t>
  </si>
  <si>
    <t>04580286AAADS031-0000T</t>
  </si>
  <si>
    <t>TMMIN-OES81555BZ160</t>
  </si>
  <si>
    <t>04580286AAADS031-4000T</t>
  </si>
  <si>
    <t>TMMIN-OES81551BZ320</t>
  </si>
  <si>
    <t>04580286AAADS031-9000</t>
  </si>
  <si>
    <t>TMMIN-OES81560BZ490</t>
  </si>
  <si>
    <t>04580286AAADS032-0000T</t>
  </si>
  <si>
    <t>TMMIN-OES81561BZ320</t>
  </si>
  <si>
    <t>04580286AAADS032-9000</t>
  </si>
  <si>
    <t>TMMIN-OES81550BZ480</t>
  </si>
  <si>
    <t>04580286AAADS041-0000T</t>
  </si>
  <si>
    <t>TMMIN-OES81555BZ170</t>
  </si>
  <si>
    <t>04580286AAADS041-4000T</t>
  </si>
  <si>
    <t>TMMIN-OES81551BZ310</t>
  </si>
  <si>
    <t>04580286AAADS041-9000T</t>
  </si>
  <si>
    <t>TMMIN-OES81560BZ480</t>
  </si>
  <si>
    <t>04580286AAADS042-0000T</t>
  </si>
  <si>
    <t>TMMIN-OES81561BZ310</t>
  </si>
  <si>
    <t>04580286AAADS042-9000T</t>
  </si>
  <si>
    <t>TMMIN-OES81580BZ050</t>
  </si>
  <si>
    <t>04580286AAADS051-0000T</t>
  </si>
  <si>
    <t>TMMIN-OES81585BZ020</t>
  </si>
  <si>
    <t>04580286AAADS051-4000T</t>
  </si>
  <si>
    <t>TMMIN-OES81581BZ040</t>
  </si>
  <si>
    <t>04580286AAADS051-9000</t>
  </si>
  <si>
    <t>TMMIN-OES81590BZ050</t>
  </si>
  <si>
    <t>04580286AAADS052-0000T</t>
  </si>
  <si>
    <t>TMMIN-OES81591BZ040</t>
  </si>
  <si>
    <t>04580286AAADS052-9000T</t>
  </si>
  <si>
    <t>TMMIN-OES81590BZ060</t>
  </si>
  <si>
    <t>04580286AAADS062-0000T</t>
  </si>
  <si>
    <t>TMMIN-OES81595BZ010</t>
  </si>
  <si>
    <t>04580286AAADS062-4000T</t>
  </si>
  <si>
    <t>TMMIN-OES81591BZ050</t>
  </si>
  <si>
    <t>04580286AAADS062-9000T</t>
  </si>
  <si>
    <t>TMMIN-OES81270BZ010</t>
  </si>
  <si>
    <t>04580286AAAFD011-0000T</t>
  </si>
  <si>
    <t>TMMIN-OES81271BZ010</t>
  </si>
  <si>
    <t>04580286AAAFD011-0010T</t>
  </si>
  <si>
    <t>TMMIN-OES81240BZ010</t>
  </si>
  <si>
    <t>04580286AAAGC270-0000T</t>
  </si>
  <si>
    <t>TMMIN-OES81240BZ010B01</t>
  </si>
  <si>
    <t>04580286AAAGC270-000BT</t>
  </si>
  <si>
    <t>TMMIN-OES81240BZ010A01</t>
  </si>
  <si>
    <t>04580286AAAGG190-0000T</t>
  </si>
  <si>
    <t>TMMIN-OES81240BZ010B1</t>
  </si>
  <si>
    <t>04580286AAAGM030-0000T</t>
  </si>
  <si>
    <t>TMMIN-OES89279BZ070B01</t>
  </si>
  <si>
    <t>04580286AAAGR010-1000T</t>
  </si>
  <si>
    <t>TMMIN-OES87803BZ020C01</t>
  </si>
  <si>
    <t>04580286AABDF010-0000T</t>
  </si>
  <si>
    <t>TMMIN-OES87917BZ010</t>
  </si>
  <si>
    <t>04580286AABGC721-4000T</t>
  </si>
  <si>
    <t>TMMIN-OES87947BZ010</t>
  </si>
  <si>
    <t>04580286AABGC722-4000T</t>
  </si>
  <si>
    <t>TMMIN-OES87915BZ070</t>
  </si>
  <si>
    <t>04580286AABGE241-0020T</t>
  </si>
  <si>
    <t>TMMIN-OES87915BZ040</t>
  </si>
  <si>
    <t>04580286AABGE241-0020X</t>
  </si>
  <si>
    <t>TMMIN-OES87945BZ070</t>
  </si>
  <si>
    <t>04580286AABGE242-0020T</t>
  </si>
  <si>
    <t>TMMIN-OES87910BZ070</t>
  </si>
  <si>
    <t>04580286AABGE931-0000T</t>
  </si>
  <si>
    <t>TMMIN-OES87940BZ070</t>
  </si>
  <si>
    <t>04580286AABGE932-0000T</t>
  </si>
  <si>
    <t>04580286AABGG771-0000T</t>
  </si>
  <si>
    <t>04580286AABGG772-0000T</t>
  </si>
  <si>
    <t>TMMIN-OES81536BZ010</t>
  </si>
  <si>
    <t>04580286AAE9Q040-0000T</t>
  </si>
  <si>
    <t>TMMIN-OES9004951161</t>
  </si>
  <si>
    <t>04580286AAST0961-3860R</t>
  </si>
  <si>
    <t>TMMIN-OES9004951165</t>
  </si>
  <si>
    <t>04580286AAST0961-3870</t>
  </si>
  <si>
    <t>TMMIN-OES9004951125</t>
  </si>
  <si>
    <t>04580286AAST0961-5100</t>
  </si>
  <si>
    <t>TMMIN-OES9098122003</t>
  </si>
  <si>
    <t>04580286AAST0961-5110L</t>
  </si>
  <si>
    <t>TMMIN-OES9004A81005</t>
  </si>
  <si>
    <t>04580286AAST0961-6660</t>
  </si>
  <si>
    <t>TMMIN-OES9004951143</t>
  </si>
  <si>
    <t>04580286AAST0961-6670</t>
  </si>
  <si>
    <t>TMMIN-OES9004A81004</t>
  </si>
  <si>
    <t>04580286AAST0961-6680</t>
  </si>
  <si>
    <t>TMMIN-OES9004A81003</t>
  </si>
  <si>
    <t>04580286AAST0961-6760</t>
  </si>
  <si>
    <t>TMMIN-OES9004A81006</t>
  </si>
  <si>
    <t>04580286AAST0961-6790</t>
  </si>
  <si>
    <t>TMMIN-OES9004A81007</t>
  </si>
  <si>
    <t>04580286AAST0961-6980</t>
  </si>
  <si>
    <t>TMMIN-OES81179BZ010</t>
  </si>
  <si>
    <t>04580286AAST0965-3930</t>
  </si>
  <si>
    <t>TMMIN-OES81275BZ010</t>
  </si>
  <si>
    <t>04580286AAST0965-4561</t>
  </si>
  <si>
    <t>TMMIN-OES9007560006</t>
  </si>
  <si>
    <t>04580286AAST0965-5360</t>
  </si>
  <si>
    <t>TMMIN-OES8117997204</t>
  </si>
  <si>
    <t>04580286AAST0965-6030</t>
  </si>
  <si>
    <t>TMMIN-OES8117997205</t>
  </si>
  <si>
    <t>04580286AAST0965-6220</t>
  </si>
  <si>
    <t>TMMIN-OES9007560046</t>
  </si>
  <si>
    <t>04580286AAST0965-6280</t>
  </si>
  <si>
    <t>TMMIN-OES9004B82001</t>
  </si>
  <si>
    <t>04580286AAST0965-6580</t>
  </si>
  <si>
    <t>TMMIN-OES8155997203</t>
  </si>
  <si>
    <t>04580286AAST0968-2520</t>
  </si>
  <si>
    <t>TMMIN-OES9004B15001</t>
  </si>
  <si>
    <t>04580286AAST0968-3470</t>
  </si>
  <si>
    <t>TMMIN-OES9004C46010</t>
  </si>
  <si>
    <t>04580286AAST0968-4020</t>
  </si>
  <si>
    <t>TMMIN-OES81957BZ010</t>
  </si>
  <si>
    <t>04580286AAST09M2-3050</t>
  </si>
  <si>
    <t>TMMIN-OES9004A81011</t>
  </si>
  <si>
    <t>04580286AAST0F61-0160</t>
  </si>
  <si>
    <t>TMMIN-OES81179BZ040</t>
  </si>
  <si>
    <t>04580286AAST0F65-0010</t>
  </si>
  <si>
    <t>TMMIN-OES81179BZ050</t>
  </si>
  <si>
    <t>04580286AAST0V65-0030</t>
  </si>
  <si>
    <t>TMMIN-OES81139BZ010</t>
  </si>
  <si>
    <t>04580286AAST0Y33-0060</t>
  </si>
  <si>
    <t>TMMIN-OES9004A81027</t>
  </si>
  <si>
    <t>04580286AAST1961-3860R</t>
  </si>
  <si>
    <t>TMMIN-OES9004A81045</t>
  </si>
  <si>
    <t>04580286AAST1961-5110L</t>
  </si>
  <si>
    <t>TMMIN-OES9004A81026</t>
  </si>
  <si>
    <t>04580286AAST1961-6500</t>
  </si>
  <si>
    <t>TMMIN-OES9004A81002</t>
  </si>
  <si>
    <t>04580286AAST2961-5110L</t>
  </si>
  <si>
    <t>TMMIN-OES9004951148</t>
  </si>
  <si>
    <t>04580286AAST2961-6660</t>
  </si>
  <si>
    <t>TMMIN-OES8121006052</t>
  </si>
  <si>
    <t>01840286AD008960-6501T</t>
  </si>
  <si>
    <t>TMMIN-OES8122006052</t>
  </si>
  <si>
    <t>01840286AD008960-6502T</t>
  </si>
  <si>
    <t>TMMIN-OES812120K030</t>
  </si>
  <si>
    <t>01840286ADA17017-0110T</t>
  </si>
  <si>
    <t>TMMIN-OES815500K080</t>
  </si>
  <si>
    <t>01840286ADA4C751-0000T</t>
  </si>
  <si>
    <t>TMMIN-OES815550K080</t>
  </si>
  <si>
    <t>01840286ADA4C751-3000T</t>
  </si>
  <si>
    <t>TMMIN-OES815510K080</t>
  </si>
  <si>
    <t>01840286ADA4C751-9000</t>
  </si>
  <si>
    <t>TMMIN-OES815600K080</t>
  </si>
  <si>
    <t>01840286ADA4C752-0000T</t>
  </si>
  <si>
    <t>TMMIN-OES815610K080</t>
  </si>
  <si>
    <t>01840286ADA4C752-9000</t>
  </si>
  <si>
    <t>TMMIN-OES8123002010</t>
  </si>
  <si>
    <t>01840286ADA7A790-0000T</t>
  </si>
  <si>
    <t>TMMIN-OES815700K030</t>
  </si>
  <si>
    <t>01840286ADA8D060-0000T</t>
  </si>
  <si>
    <t>TMMIN-OES819770K010</t>
  </si>
  <si>
    <t>01840286ADA8D060-8000T</t>
  </si>
  <si>
    <t>TMMIN-OES811100K130</t>
  </si>
  <si>
    <t>01840286ADAAD011-0000T</t>
  </si>
  <si>
    <t>TMMIN-OES811050K130</t>
  </si>
  <si>
    <t>01840286ADAAD011-2000</t>
  </si>
  <si>
    <t>01840286ADAAD012-0000T</t>
  </si>
  <si>
    <t>TMMIN-OES811060K130</t>
  </si>
  <si>
    <t>01840286ADAAD012-2000</t>
  </si>
  <si>
    <t>TMMIN-OES811100K140</t>
  </si>
  <si>
    <t>01840286ADAAD021-0000T</t>
  </si>
  <si>
    <t>TMMIN-OES811050K140</t>
  </si>
  <si>
    <t>01840286ADAAD021-2000</t>
  </si>
  <si>
    <t>TMMIN-OES811500K140</t>
  </si>
  <si>
    <t>01840286ADAAD022-0000T</t>
  </si>
  <si>
    <t>01840286ADAAD022-2000</t>
  </si>
  <si>
    <t>TMMIN-OES811100K150</t>
  </si>
  <si>
    <t>01840286ADAAD031-0000T</t>
  </si>
  <si>
    <t>TMMIN-OES811050K150</t>
  </si>
  <si>
    <t>01840286ADAAD031-2000</t>
  </si>
  <si>
    <t>TMMIN-OES811500K150</t>
  </si>
  <si>
    <t>01840286ADAAD032-0000T</t>
  </si>
  <si>
    <t>TMMIN-OES811060K150</t>
  </si>
  <si>
    <t>01840286ADAAD032-2000</t>
  </si>
  <si>
    <t>TMMIN-OES811100K300</t>
  </si>
  <si>
    <t>01840286ADAAH161-0000T</t>
  </si>
  <si>
    <t>TMMIN-OES811300K300</t>
  </si>
  <si>
    <t>01840286ADAAH161-1000</t>
  </si>
  <si>
    <t>TMMIN-OES811500K300</t>
  </si>
  <si>
    <t>01840286ADAAH162-0000T</t>
  </si>
  <si>
    <t>TMMIN-OES811700K300</t>
  </si>
  <si>
    <t>01840286ADAAH162-1000</t>
  </si>
  <si>
    <t>TMMIN-OES811100K310</t>
  </si>
  <si>
    <t>01840286ADAAH171-0000T</t>
  </si>
  <si>
    <t>TMMIN-OES811300K310</t>
  </si>
  <si>
    <t>01840286ADAAH171-1000</t>
  </si>
  <si>
    <t>TMMIN-OES811500K310</t>
  </si>
  <si>
    <t>01840286ADAAH172-0000T</t>
  </si>
  <si>
    <t>01840286ADAAH172-1000</t>
  </si>
  <si>
    <t>TMMIN-OES811100K320</t>
  </si>
  <si>
    <t>01840286ADAAH181-0000T</t>
  </si>
  <si>
    <t>TMMIN-OES811300K320</t>
  </si>
  <si>
    <t>01840286ADAAH181-1000</t>
  </si>
  <si>
    <t>TMMIN-OES811500K320</t>
  </si>
  <si>
    <t>01840286ADAAH182-0000T</t>
  </si>
  <si>
    <t>TMMIN-OES811700K320</t>
  </si>
  <si>
    <t>01840286ADAAH182-1000</t>
  </si>
  <si>
    <t>TMMIN-OES811100K520</t>
  </si>
  <si>
    <t>01840286ADAAL031-0000T</t>
  </si>
  <si>
    <t>TMMIN-OES811920K011</t>
  </si>
  <si>
    <t>01840286ADAAL031-0061T</t>
  </si>
  <si>
    <t>TMMIN-OES811300K520</t>
  </si>
  <si>
    <t>01840286ADAAL031-1000</t>
  </si>
  <si>
    <t>TMMIN-OES811500K520</t>
  </si>
  <si>
    <t>01840286ADAAL032-0000T</t>
  </si>
  <si>
    <t>TMMIN-OES811700K520</t>
  </si>
  <si>
    <t>01840286ADAAL032-1000</t>
  </si>
  <si>
    <t>01840286ADAAL041-0000T</t>
  </si>
  <si>
    <t>01840286ADAAL041-1000</t>
  </si>
  <si>
    <t>TMMIN-OES811500K530</t>
  </si>
  <si>
    <t>01840286ADAAL042-0000T</t>
  </si>
  <si>
    <t>01840286ADAAL042-1000</t>
  </si>
  <si>
    <t>TMMIN-OES811100K541</t>
  </si>
  <si>
    <t>01840286ADAAL051-0000T</t>
  </si>
  <si>
    <t>TMMIN-OES811300K540</t>
  </si>
  <si>
    <t>01840286ADAAL051-1000L</t>
  </si>
  <si>
    <t>TMMIN-OES811300K541</t>
  </si>
  <si>
    <t>01840286ADAAL051-1000T</t>
  </si>
  <si>
    <t>TMMIN-OES811500K541</t>
  </si>
  <si>
    <t>01840286ADAAL052-0000T</t>
  </si>
  <si>
    <t>TMMIN-OES811700K540</t>
  </si>
  <si>
    <t>01840286ADAAL052-1000L</t>
  </si>
  <si>
    <t>TMMIN-OES811700K541</t>
  </si>
  <si>
    <t>01840286ADAAL052-1000T</t>
  </si>
  <si>
    <t>TMMIN-OES811100K560</t>
  </si>
  <si>
    <t>01840286ADAAL061-0000L</t>
  </si>
  <si>
    <t>TMMIN-OES811100K561</t>
  </si>
  <si>
    <t>01840286ADAAL061-0000T</t>
  </si>
  <si>
    <t>TMMIN-OES811300K560</t>
  </si>
  <si>
    <t>01840286ADAAL061-1000L</t>
  </si>
  <si>
    <t>01840286ADAAL061-1000T</t>
  </si>
  <si>
    <t>TMMIN-OES811500K560</t>
  </si>
  <si>
    <t>01840286ADAAL062-0000L</t>
  </si>
  <si>
    <t>TMMIN-OES811500K561</t>
  </si>
  <si>
    <t>01840286ADAAL062-0000T</t>
  </si>
  <si>
    <t>TMMIN-OES811700K560</t>
  </si>
  <si>
    <t>01840286ADAAL062-1000L</t>
  </si>
  <si>
    <t>01840286ADAAL062-1000T</t>
  </si>
  <si>
    <t>01840286ADAAN161-0000T</t>
  </si>
  <si>
    <t>TMMIN-OES811300K340</t>
  </si>
  <si>
    <t>01840286ADAAN161-1000</t>
  </si>
  <si>
    <t>TMMIN-OES811500K340</t>
  </si>
  <si>
    <t>01840286ADAAN162-0000T</t>
  </si>
  <si>
    <t>TMMIN-OES811700K340</t>
  </si>
  <si>
    <t>01840286ADAAN162-1000</t>
  </si>
  <si>
    <t>01840286ADAAN171-0000T</t>
  </si>
  <si>
    <t>TMMIN-OES811300KB10</t>
  </si>
  <si>
    <t>01840286ADAAN171-1000</t>
  </si>
  <si>
    <t>01840286ADAAN172-0000T</t>
  </si>
  <si>
    <t>TMMIN-OES811700KB10</t>
  </si>
  <si>
    <t>01840286ADAAN172-1000</t>
  </si>
  <si>
    <t>TMMIN-OES811100K570</t>
  </si>
  <si>
    <t>01840286ADAAN181-0000T</t>
  </si>
  <si>
    <t>TMMIN-OES811100K571</t>
  </si>
  <si>
    <t>01840286ADAAN181-0001T</t>
  </si>
  <si>
    <t>TMMIN-OES811300K570</t>
  </si>
  <si>
    <t>01840286ADAAN181-1000</t>
  </si>
  <si>
    <t>TMMIN-OES811300K571</t>
  </si>
  <si>
    <t>01840286ADAAN181-1001</t>
  </si>
  <si>
    <t>TMMIN-OES811500K570</t>
  </si>
  <si>
    <t>01840286ADAAN182-0000T</t>
  </si>
  <si>
    <t>01840286ADAAN182-0001T</t>
  </si>
  <si>
    <t>TMMIN-OES811700K570</t>
  </si>
  <si>
    <t>01840286ADAAN182-1000</t>
  </si>
  <si>
    <t>TMMIN-OES811700K571</t>
  </si>
  <si>
    <t>01840286ADAAN182-1001</t>
  </si>
  <si>
    <t>TMMIN-OES811100K590</t>
  </si>
  <si>
    <t>01840286ADAAN191-0000T</t>
  </si>
  <si>
    <t>TMMIN-OES811100K591</t>
  </si>
  <si>
    <t>01840286ADAAN191-0001T</t>
  </si>
  <si>
    <t>TMMIN-OES811300K590</t>
  </si>
  <si>
    <t>01840286ADAAN191-1000</t>
  </si>
  <si>
    <t>TMMIN-OES811300K591</t>
  </si>
  <si>
    <t>01840286ADAAN191-1001</t>
  </si>
  <si>
    <t>01840286ADAAN192-0000T</t>
  </si>
  <si>
    <t>TMMIN-OES811500K591</t>
  </si>
  <si>
    <t>01840286ADAAN192-0001T</t>
  </si>
  <si>
    <t>TMMIN-OES811700K590</t>
  </si>
  <si>
    <t>01840286ADAAN192-1000</t>
  </si>
  <si>
    <t>TMMIN-OES811700K591</t>
  </si>
  <si>
    <t>01840286ADAAN192-1001</t>
  </si>
  <si>
    <t>TMMIN-OES811100K580</t>
  </si>
  <si>
    <t>01840286ADAAP011-0000T</t>
  </si>
  <si>
    <t>TMMIN-OES811300K580</t>
  </si>
  <si>
    <t>01840286ADAAP011-1000</t>
  </si>
  <si>
    <t>TMMIN-OES811500K580</t>
  </si>
  <si>
    <t>01840286ADAAP012-0000T</t>
  </si>
  <si>
    <t>TMMIN-OES811700K580</t>
  </si>
  <si>
    <t>01840286ADAAP012-1000</t>
  </si>
  <si>
    <t>01840286ADAAP021-0000T</t>
  </si>
  <si>
    <t>TMMIN-OES811300K610</t>
  </si>
  <si>
    <t>01840286ADAAP021-1000</t>
  </si>
  <si>
    <t>TMMIN-OES811500K610</t>
  </si>
  <si>
    <t>01840286ADAAP022-0000T</t>
  </si>
  <si>
    <t>01840286ADAAP022-1000</t>
  </si>
  <si>
    <t>01840286ADAAP061-0000T</t>
  </si>
  <si>
    <t>TMMIN-OES811100KC31</t>
  </si>
  <si>
    <t>01840286ADAAP061-0001T</t>
  </si>
  <si>
    <t>TMMIN-OES811300KC30</t>
  </si>
  <si>
    <t>01840286ADAAP061-1000</t>
  </si>
  <si>
    <t>TMMIN-OES811300KC31</t>
  </si>
  <si>
    <t>01840286ADAAP061-1001</t>
  </si>
  <si>
    <t>TMMIN-OES811500KC30</t>
  </si>
  <si>
    <t>01840286ADAAP062-0000T</t>
  </si>
  <si>
    <t>TMMIN-OES811500KC31</t>
  </si>
  <si>
    <t>01840286ADAAP062-0001T</t>
  </si>
  <si>
    <t>TMMIN-OES811700KC30</t>
  </si>
  <si>
    <t>01840286ADAAP062-1000</t>
  </si>
  <si>
    <t>01840286ADAAP062-1001</t>
  </si>
  <si>
    <t>TMMIN-OES811100KD90</t>
  </si>
  <si>
    <t>01840286ADAAQ071-0000T</t>
  </si>
  <si>
    <t>TMMIN-OES811300KD90</t>
  </si>
  <si>
    <t>01840286ADAAQ071-1000</t>
  </si>
  <si>
    <t>TMMIN-OES811500KD90</t>
  </si>
  <si>
    <t>01840286ADAAQ072-0000T</t>
  </si>
  <si>
    <t>TMMIN-OES811700KD90</t>
  </si>
  <si>
    <t>01840286ADAAQ072-1000</t>
  </si>
  <si>
    <t>01840286ADAAR261-0000T</t>
  </si>
  <si>
    <t>TMMIN-OES811300KF00</t>
  </si>
  <si>
    <t>01840286ADAAR261-1000</t>
  </si>
  <si>
    <t>TMMIN-OES811500KF00</t>
  </si>
  <si>
    <t>01840286ADAAR262-0000T</t>
  </si>
  <si>
    <t>TMMIN-OES811700KF00</t>
  </si>
  <si>
    <t>01840286ADAAR262-1000</t>
  </si>
  <si>
    <t>TMMIN-OES811100KF20</t>
  </si>
  <si>
    <t>01840286ADAAR301-0000T</t>
  </si>
  <si>
    <t>TMMIN-OES811300KF20</t>
  </si>
  <si>
    <t>01840286ADAAR301-1000</t>
  </si>
  <si>
    <t>TMMIN-OES811300KF21</t>
  </si>
  <si>
    <t>01840286ADAAR301-1001</t>
  </si>
  <si>
    <t>TMMIN-OES811500KF30</t>
  </si>
  <si>
    <t>01840286ADAAR302-0000T</t>
  </si>
  <si>
    <t>TMMIN-OES811700KF30</t>
  </si>
  <si>
    <t>01840286ADAAR302-1000</t>
  </si>
  <si>
    <t>TMMIN-OES811700KF31</t>
  </si>
  <si>
    <t>01840286ADAAR302-1001</t>
  </si>
  <si>
    <t>TMMIN-OES811100KG91</t>
  </si>
  <si>
    <t>01840286ADAAS111-0001T</t>
  </si>
  <si>
    <t>TMMIN-OES811300KG91</t>
  </si>
  <si>
    <t>01840286ADAAS111-1001</t>
  </si>
  <si>
    <t>TMMIN-OES811500KG91</t>
  </si>
  <si>
    <t>01840286ADAAS112-0001T</t>
  </si>
  <si>
    <t>TMMIN-OES811700KG91</t>
  </si>
  <si>
    <t>01840286ADAAS112-1001</t>
  </si>
  <si>
    <t>TMMIN-OES811100KG50</t>
  </si>
  <si>
    <t>01840286ADAAS121-0000T</t>
  </si>
  <si>
    <t>TMMIN-OES811300KG50</t>
  </si>
  <si>
    <t>01840286ADAAS121-1000</t>
  </si>
  <si>
    <t>01840286ADAAS122-0000T</t>
  </si>
  <si>
    <t>TMMIN-OES811700KG50</t>
  </si>
  <si>
    <t>01840286ADAAS122-1000</t>
  </si>
  <si>
    <t>TMMIN-OES811100KG70</t>
  </si>
  <si>
    <t>01840286ADAAS131-0000T</t>
  </si>
  <si>
    <t>TMMIN-OES811300KG70</t>
  </si>
  <si>
    <t>01840286ADAAS131-1000</t>
  </si>
  <si>
    <t>TMMIN-OES811500KG70</t>
  </si>
  <si>
    <t>01840286ADAAS132-0000T</t>
  </si>
  <si>
    <t>TMMIN-OES811700KG70</t>
  </si>
  <si>
    <t>01840286ADAAS132-1000</t>
  </si>
  <si>
    <t>TMMIN-OES811100KG61</t>
  </si>
  <si>
    <t>01840286ADAAS141-0001T</t>
  </si>
  <si>
    <t>TMMIN-OES811300KG61</t>
  </si>
  <si>
    <t>01840286ADAAS141-1001</t>
  </si>
  <si>
    <t>TMMIN-OES811500KG61</t>
  </si>
  <si>
    <t>01840286ADAAS142-0001T</t>
  </si>
  <si>
    <t>TMMIN-OES811700KG61</t>
  </si>
  <si>
    <t>01840286ADAAS142-1001</t>
  </si>
  <si>
    <t>TMMIN-OES814810K040</t>
  </si>
  <si>
    <t>01840286ADABD011-2000T</t>
  </si>
  <si>
    <t>TMMIN-OES812100K031</t>
  </si>
  <si>
    <t>01840286ADABE051-0000T</t>
  </si>
  <si>
    <t>TMMIN-OES812110K031</t>
  </si>
  <si>
    <t>01840286ADABE051-1000</t>
  </si>
  <si>
    <t>TMMIN-OES812200K031</t>
  </si>
  <si>
    <t>01840286ADABE052-0000T</t>
  </si>
  <si>
    <t>01840286ADABE052-1000</t>
  </si>
  <si>
    <t>TMMIN-OES812100K090</t>
  </si>
  <si>
    <t>01840286ADABH011-0000T</t>
  </si>
  <si>
    <t>TMMIN-OES812110K090</t>
  </si>
  <si>
    <t>01840286ADABH011-1000</t>
  </si>
  <si>
    <t>TMMIN-OES812200K090</t>
  </si>
  <si>
    <t>01840286ADABH012-0000T</t>
  </si>
  <si>
    <t>TMMIN-OES812210K090</t>
  </si>
  <si>
    <t>01840286ADABH012-1000</t>
  </si>
  <si>
    <t>TMMIN-OES815500K120</t>
  </si>
  <si>
    <t>01840286ADADH031-0000T</t>
  </si>
  <si>
    <t>TMMIN-OES815540K120</t>
  </si>
  <si>
    <t>01840286ADADH031-0031T</t>
  </si>
  <si>
    <t>TMMIN-OES815550K120</t>
  </si>
  <si>
    <t>01840286ADADH031-2001T</t>
  </si>
  <si>
    <t>TMMIN-OES815510K120</t>
  </si>
  <si>
    <t>01840286ADADH031-9000</t>
  </si>
  <si>
    <t>01840286ADADH032-0000T</t>
  </si>
  <si>
    <t>TMMIN-OES815650K120</t>
  </si>
  <si>
    <t>01840286ADADH032-2000T</t>
  </si>
  <si>
    <t>TMMIN-OES815610K120</t>
  </si>
  <si>
    <t>01840286ADADH032-9000</t>
  </si>
  <si>
    <t>01840286ADADK041-0000T</t>
  </si>
  <si>
    <t>TMMIN-OES815540K210</t>
  </si>
  <si>
    <t>01840286ADADK041-0020T</t>
  </si>
  <si>
    <t>TMMIN-OES815550K210</t>
  </si>
  <si>
    <t>01840286ADADK041-3000T</t>
  </si>
  <si>
    <t>TMMIN-OES815510K210</t>
  </si>
  <si>
    <t>01840286ADADK041-9000</t>
  </si>
  <si>
    <t>TMMIN-OES815600K210</t>
  </si>
  <si>
    <t>01840286ADADK042-0000T</t>
  </si>
  <si>
    <t>TMMIN-OES815640K210</t>
  </si>
  <si>
    <t>01840286ADADK042-0020T</t>
  </si>
  <si>
    <t>01840286ADADK042-9000</t>
  </si>
  <si>
    <t>TMMIN-OES815500D570</t>
  </si>
  <si>
    <t>01840286ADADN151-0000T</t>
  </si>
  <si>
    <t>TMMIN-OES815550D570</t>
  </si>
  <si>
    <t>01840286ADADN151-3000T</t>
  </si>
  <si>
    <t>TMMIN-OES815510D570</t>
  </si>
  <si>
    <t>01840286ADADN151-9000</t>
  </si>
  <si>
    <t>TMMIN-OES815600D570</t>
  </si>
  <si>
    <t>01840286ADADN152-0000T</t>
  </si>
  <si>
    <t>TMMIN-OES815610D570</t>
  </si>
  <si>
    <t>01840286ADADN152-9000</t>
  </si>
  <si>
    <t>TMMIN-OES815500K240</t>
  </si>
  <si>
    <t>01840286ADADN171-0000T</t>
  </si>
  <si>
    <t>TMMIN-OES525620K070</t>
  </si>
  <si>
    <t>01840286ADADN171-0030T</t>
  </si>
  <si>
    <t>TMMIN-OES815550K240</t>
  </si>
  <si>
    <t>01840286ADADN171-3000T</t>
  </si>
  <si>
    <t>01840286ADADN171-9000</t>
  </si>
  <si>
    <t>01840286ADADN172-0000T</t>
  </si>
  <si>
    <t>TMMIN-OES525630K010</t>
  </si>
  <si>
    <t>01840286ADADN172-0030T</t>
  </si>
  <si>
    <t>TMMIN-OES815610K240</t>
  </si>
  <si>
    <t>01840286ADADN172-9000</t>
  </si>
  <si>
    <t>TMMIN-OES815800K050</t>
  </si>
  <si>
    <t>01840286ADADN181-0000T</t>
  </si>
  <si>
    <t>TMMIN-OES815840K050</t>
  </si>
  <si>
    <t>01840286ADADN181-0050T</t>
  </si>
  <si>
    <t>TMMIN-OES815810K050</t>
  </si>
  <si>
    <t>01840286ADADN181-9000</t>
  </si>
  <si>
    <t>TMMIN-OES815900K050</t>
  </si>
  <si>
    <t>01840286ADADN182-0000T</t>
  </si>
  <si>
    <t>TMMIN-OES815940K050</t>
  </si>
  <si>
    <t>01840286ADADN182-0050T</t>
  </si>
  <si>
    <t>TMMIN-OES815910K050</t>
  </si>
  <si>
    <t>01840286ADADN182-9000</t>
  </si>
  <si>
    <t>TMMIN-OES815800K120</t>
  </si>
  <si>
    <t>01840286ADADP101-0000T</t>
  </si>
  <si>
    <t>TMMIN-OES815850K120</t>
  </si>
  <si>
    <t>01840286ADADP101-3000T</t>
  </si>
  <si>
    <t>TMMIN-OES815810K120</t>
  </si>
  <si>
    <t>01840286ADADP101-9000</t>
  </si>
  <si>
    <t>01840286ADADP102-0000T</t>
  </si>
  <si>
    <t>TMMIN-OES815910K130</t>
  </si>
  <si>
    <t>01840286ADADP102-9000</t>
  </si>
  <si>
    <t>TMMIN-OES815600D880</t>
  </si>
  <si>
    <t>01840286ADADR132-0000T</t>
  </si>
  <si>
    <t>TMMIN-OES815510D890</t>
  </si>
  <si>
    <t>01840286ADADR141-9000</t>
  </si>
  <si>
    <t>TMMIN-OES815610D890</t>
  </si>
  <si>
    <t>01840286ADADR142-9000</t>
  </si>
  <si>
    <t>TMMIN-OES815900D430</t>
  </si>
  <si>
    <t>01840286ADADR152-0000T</t>
  </si>
  <si>
    <t>TMMIN-OES812600D200A0</t>
  </si>
  <si>
    <t>01840286ADAGM140-0000T</t>
  </si>
  <si>
    <t>TMMIN-OES812600D200B0</t>
  </si>
  <si>
    <t>01840286ADAGM150-0000T</t>
  </si>
  <si>
    <t>TMMIN-OES812600D200C0</t>
  </si>
  <si>
    <t>01840286ADAGM160-0000T</t>
  </si>
  <si>
    <t>TMMIN-OES676650K020</t>
  </si>
  <si>
    <t>01840286ADAGQ060-0000T</t>
  </si>
  <si>
    <t>TMMIN-OES812600D200B1</t>
  </si>
  <si>
    <t>01840286ADAGR030-0000T</t>
  </si>
  <si>
    <t>TMMIN-OES810060D170C0</t>
  </si>
  <si>
    <t>01840286ADAHQ020-0000T</t>
  </si>
  <si>
    <t>TMMIN-OES819770D210C0</t>
  </si>
  <si>
    <t>01840286ADAHQ020-0010T</t>
  </si>
  <si>
    <t>TMMIN-OES815700F031</t>
  </si>
  <si>
    <t>01840286ADAHQ020-1001T</t>
  </si>
  <si>
    <t>TMMIN-OES811390K520</t>
  </si>
  <si>
    <t>01840286ADST0933-7280</t>
  </si>
  <si>
    <t>TMMIN-OES9913221210</t>
  </si>
  <si>
    <t>01840286ADST0961-3860</t>
  </si>
  <si>
    <t>TMMIN-OES9098113096</t>
  </si>
  <si>
    <t>01840286ADST0961-3860R</t>
  </si>
  <si>
    <t>TMMIN-OES9913211210</t>
  </si>
  <si>
    <t>01840286ADST0961-3870</t>
  </si>
  <si>
    <t>01840286ADST0961-5110L</t>
  </si>
  <si>
    <t>TMMIN-OES9098111055</t>
  </si>
  <si>
    <t>01840286ADST0961-6500</t>
  </si>
  <si>
    <t>TMMIN-OES9008081116</t>
  </si>
  <si>
    <t>01840286ADST0961-6660</t>
  </si>
  <si>
    <t>TMMIN-OES9098113087</t>
  </si>
  <si>
    <t>01840286ADST0961-6730</t>
  </si>
  <si>
    <t>TMMIN-OES9008081040</t>
  </si>
  <si>
    <t>01840286ADST0961-6760</t>
  </si>
  <si>
    <t>TMMIN-OES9913212050</t>
  </si>
  <si>
    <t>01840286ADST0961-6790</t>
  </si>
  <si>
    <t>TMMIN-OES8127512501</t>
  </si>
  <si>
    <t>01840286ADST0965-4561</t>
  </si>
  <si>
    <t>01840286ADST0965-5360</t>
  </si>
  <si>
    <t>TMMIN-OES8113958010</t>
  </si>
  <si>
    <t>01840286ADST0965-6220</t>
  </si>
  <si>
    <t>TMMIN-OES9006981090</t>
  </si>
  <si>
    <t>01840286ADST0V65-0030</t>
  </si>
  <si>
    <t>TMMIN-OES811390K130</t>
  </si>
  <si>
    <t>01840286ADST0Y33-0060</t>
  </si>
  <si>
    <t>TMMIN-OES9098113101</t>
  </si>
  <si>
    <t>01840286ADST0Y61-0090</t>
  </si>
  <si>
    <t>TMMIN-OES9098111067</t>
  </si>
  <si>
    <t>01840286ADST1961-6790</t>
  </si>
  <si>
    <t>NONKANBAN-OES815520W010</t>
  </si>
  <si>
    <t>0265BM33AB141421-0011C</t>
  </si>
  <si>
    <t>NONKANBAN-OES815540W010</t>
  </si>
  <si>
    <t>0265BM33AB141421-0011H</t>
  </si>
  <si>
    <t>NONKANBAN-OES815510W010</t>
  </si>
  <si>
    <t>0265BM33AB141421-10022</t>
  </si>
  <si>
    <t>NONKANBAN-OES81553-0W010</t>
  </si>
  <si>
    <t>0265BM33AB141421-1002H</t>
  </si>
  <si>
    <t>NONKANBAN-OES815610W010</t>
  </si>
  <si>
    <t>0265BM33AB141422-10022</t>
  </si>
  <si>
    <t>NONKANBAN-OES815630W010</t>
  </si>
  <si>
    <t>0265BM33AB141422-1002H</t>
  </si>
  <si>
    <t>NONKANBAN-OES81240EW010</t>
  </si>
  <si>
    <t>0265BM33ABA7J360-0000H</t>
  </si>
  <si>
    <t>NONKANBAN-OES811100W070</t>
  </si>
  <si>
    <t>0265BM33ABAAH231-0000H</t>
  </si>
  <si>
    <t>NONKANBAN-OES811300W070</t>
  </si>
  <si>
    <t>0265BM33ABAAH231-5000H</t>
  </si>
  <si>
    <t>NONKANBAN-OES811500W070</t>
  </si>
  <si>
    <t>0265BM33ABAAH232-0000H</t>
  </si>
  <si>
    <t>NONKANBAN-OES81170-0W070</t>
  </si>
  <si>
    <t>0265BM33ABAAH232-5000H</t>
  </si>
  <si>
    <t>NONKANBAN-OES811100W080</t>
  </si>
  <si>
    <t>0265BM33ABAAL121-0000H</t>
  </si>
  <si>
    <t>NONKANBAN-OES811300W080</t>
  </si>
  <si>
    <t>0265BM33ABAAL121-5000H</t>
  </si>
  <si>
    <t>NONKANBAN-OES811500W080</t>
  </si>
  <si>
    <t>0265BM33ABAAL122-0000H</t>
  </si>
  <si>
    <t>NONKANBAN-OES811700W080</t>
  </si>
  <si>
    <t>0265BM33ABAAL122-5000H</t>
  </si>
  <si>
    <t>NONKANBAN-OES815100W040</t>
  </si>
  <si>
    <t>0265BM33ABACA011-0000H</t>
  </si>
  <si>
    <t>NONKANBAN-OES815110W040</t>
  </si>
  <si>
    <t>0265BM33ABACA011-2000</t>
  </si>
  <si>
    <t>NONKANBAN-OES815200W040</t>
  </si>
  <si>
    <t>0265BM33ABACA012-0000H</t>
  </si>
  <si>
    <t>NONKANBAN-OES815210W040</t>
  </si>
  <si>
    <t>0265BM33ABACA012-2000</t>
  </si>
  <si>
    <t>NONKANBAN-OES815500W010</t>
  </si>
  <si>
    <t>0265BM33ABADA031-0000H</t>
  </si>
  <si>
    <t>NONKANBAN-OES815600W010</t>
  </si>
  <si>
    <t>0265BM33ABADA032-0000H</t>
  </si>
  <si>
    <t>NONKANBAN-OES81550-0W050</t>
  </si>
  <si>
    <t>0265BM33ABADJ031-0000H</t>
  </si>
  <si>
    <t>NONKANBAN-OES81560-0W050</t>
  </si>
  <si>
    <t>0265BM33ABADJ032-0000H</t>
  </si>
  <si>
    <t>NONKANBAN-OES812700W040</t>
  </si>
  <si>
    <t>0265BM33ABAFA070-0000H</t>
  </si>
  <si>
    <t>NONKANBAN-OES812780W040</t>
  </si>
  <si>
    <t>0265BM33ABAFA070-0010H</t>
  </si>
  <si>
    <t>NONKANBAN-OES812710W040</t>
  </si>
  <si>
    <t>0265BM33ABAFA070-0020H</t>
  </si>
  <si>
    <t>NONKANBAN-OES812740W040</t>
  </si>
  <si>
    <t>0265BM33ABAFA070-0040H</t>
  </si>
  <si>
    <t>NONKANBAN-OES812750W040</t>
  </si>
  <si>
    <t>0265BM33ABAFA070-1000H</t>
  </si>
  <si>
    <t>NONKANBAN-OES812700W070</t>
  </si>
  <si>
    <t>0265BM33ABAFJ010-0000H</t>
  </si>
  <si>
    <t>NONKANBAN-OES879010W260</t>
  </si>
  <si>
    <t>0265BM33ABBAB050-3000E</t>
  </si>
  <si>
    <t>NONKANBAN-OES879010W050</t>
  </si>
  <si>
    <t>0265BM33ABBAB050-3000H</t>
  </si>
  <si>
    <t>NONKANBAN-OES879100W050</t>
  </si>
  <si>
    <t>0265BM33ABBAB051-0000H</t>
  </si>
  <si>
    <t>NONKANBAN-OES879020W050</t>
  </si>
  <si>
    <t>0265BM33ABBAB051-5000H</t>
  </si>
  <si>
    <t>NONKANBAN-OES879400W050</t>
  </si>
  <si>
    <t>0265BM33ABBAB052-0000H</t>
  </si>
  <si>
    <t>NONKANBAN-OES879050W050</t>
  </si>
  <si>
    <t>0265BM33ABBAB052-5000H</t>
  </si>
  <si>
    <t>NONKANBAN-OES879100W150</t>
  </si>
  <si>
    <t>0265BM33ABBAL011-0000H</t>
  </si>
  <si>
    <t>NONKANBAN-OES879400W150</t>
  </si>
  <si>
    <t>0265BM33ABBAL012-0000H</t>
  </si>
  <si>
    <t>NONKANBAN-OES879100W170</t>
  </si>
  <si>
    <t>0265BM33ABBAL111-0000H</t>
  </si>
  <si>
    <t>NONKANBAN-OES879400W170</t>
  </si>
  <si>
    <t>0265BM33ABBAL112-0000H</t>
  </si>
  <si>
    <t>NONKANBAN-OES879400W250</t>
  </si>
  <si>
    <t>0265BM33ABBAQ012-0001H</t>
  </si>
  <si>
    <t>NONKANBAN-OES870940W340</t>
  </si>
  <si>
    <t>0265BM33ABBAQ012-4000H</t>
  </si>
  <si>
    <t>NONKANBAN-OES9006932027</t>
  </si>
  <si>
    <t>0265BM33ABSH0902-4720</t>
  </si>
  <si>
    <t>NONKANBAN-OES9006932026</t>
  </si>
  <si>
    <t>0265BM33ABSH0902-5280</t>
  </si>
  <si>
    <t>NONKANBAN-OES811390K520</t>
  </si>
  <si>
    <t>0265BM33ABSH0933-7280</t>
  </si>
  <si>
    <t>NONKANBAN-OES9098116025</t>
  </si>
  <si>
    <t>0265BM33ABSH0961-3680</t>
  </si>
  <si>
    <t>NONKANBAN-OES9913221210</t>
  </si>
  <si>
    <t>0265BM33ABSH0961-3860</t>
  </si>
  <si>
    <t>NONKANBAN-OES9913211210</t>
  </si>
  <si>
    <t>0265BM33ABSH0961-3870R</t>
  </si>
  <si>
    <t>NONKANBAN-OES9913211100</t>
  </si>
  <si>
    <t>0265BM33ABSH0961-3880</t>
  </si>
  <si>
    <t>NONKANBAN-OESSZ98032045</t>
  </si>
  <si>
    <t>0265BM33ABSH0961-3950</t>
  </si>
  <si>
    <t>NONKANBAN-OES9098116014</t>
  </si>
  <si>
    <t>0265BM33ABSH0961-3960</t>
  </si>
  <si>
    <t>NONKANBAN-OES9008081117</t>
  </si>
  <si>
    <t>0265BM33ABSH0961-6630</t>
  </si>
  <si>
    <t>NONKANBAN-OES9098115020</t>
  </si>
  <si>
    <t>0265BM33ABSH0961-6660</t>
  </si>
  <si>
    <t>NONKANBAN-OES9913212050</t>
  </si>
  <si>
    <t>0265BM33ABSH0961-6790</t>
  </si>
  <si>
    <t>NONKANBAN-OES8161512590</t>
  </si>
  <si>
    <t>0265BM33ABSH0965-4330</t>
  </si>
  <si>
    <t>NONKANBAN-OES8113958010</t>
  </si>
  <si>
    <t>0265BM33ABSH0965-6220</t>
  </si>
  <si>
    <t>NONKANBAN-OES815150D490</t>
  </si>
  <si>
    <t>0265BM33ABSH0F65-0010</t>
  </si>
  <si>
    <t>NONKANBAN-OES8151552570</t>
  </si>
  <si>
    <t>0265BM33ABSH0V65-0030</t>
  </si>
  <si>
    <t>NONKANBAN-OES33500-SZY-T010</t>
  </si>
  <si>
    <t>02340285AAADJ051-0000O</t>
  </si>
  <si>
    <t>NONKANBAN-OES33501-SZY-T01</t>
  </si>
  <si>
    <t>02340285AAADJ051-9000</t>
  </si>
  <si>
    <t>NONKANBAN-OES33550-SZY-T01</t>
  </si>
  <si>
    <t>02340285AAADJ052-0000O</t>
  </si>
  <si>
    <t>NONKANBAN-OES33502-SYY-003</t>
  </si>
  <si>
    <t>02340285AAADJ052-2000O</t>
  </si>
  <si>
    <t>NONKANBAN-OES33551-SZY-T01</t>
  </si>
  <si>
    <t>02340285AAADJ052-9000</t>
  </si>
  <si>
    <t>NONKANBAN-OES33500-SZY-T51</t>
  </si>
  <si>
    <t>02340285AAADL071-0000O</t>
  </si>
  <si>
    <t>NONKANBAN-OES33501-SZY-T51</t>
  </si>
  <si>
    <t>02340285AAADL071-9000</t>
  </si>
  <si>
    <t>NONKANBAN-OES33550-SZY-T51</t>
  </si>
  <si>
    <t>02340285AAADL072-0000O</t>
  </si>
  <si>
    <t>NONKANBAN-OES33502-SZY-T51</t>
  </si>
  <si>
    <t>02340285AAADL072-5000O</t>
  </si>
  <si>
    <t>NONKANBAN-OES33551-SZY-T51</t>
  </si>
  <si>
    <t>02340285AAADL072-9000</t>
  </si>
  <si>
    <t>NONKANBAN-OES33500-SZY-T71</t>
  </si>
  <si>
    <t>02340285AAADP211-0000O</t>
  </si>
  <si>
    <t>NONKANBAN-OES33501-SZY-T71</t>
  </si>
  <si>
    <t>02340285AAADP211-9000</t>
  </si>
  <si>
    <t>NONKANBAN-OES33550-SZY-T71</t>
  </si>
  <si>
    <t>02340285AAADP212-0000O</t>
  </si>
  <si>
    <t>NONKANBAN-OES33551-SZY-T71</t>
  </si>
  <si>
    <t>02340285AAADP212-9000</t>
  </si>
  <si>
    <t>NONKANBAN-OES34250-S6A-0032M</t>
  </si>
  <si>
    <t>02340285AAAGL010-0000O</t>
  </si>
  <si>
    <t>NONKANBAN-OES34250-S6A-0032N</t>
  </si>
  <si>
    <t>02340285AAAGM110-0000O</t>
  </si>
  <si>
    <t>NONKANBAN-OES34252-S6A-003ZM</t>
  </si>
  <si>
    <t>02340285AAAGM110-2000O</t>
  </si>
  <si>
    <t>NONKANBAN-OES34250-S6A-0030XA</t>
  </si>
  <si>
    <t>02340285AAAGM110-9000O</t>
  </si>
  <si>
    <t>NONKANBAN-OES33506-SYY-003</t>
  </si>
  <si>
    <t>02340285AASO0961-6500</t>
  </si>
  <si>
    <t>NONKANBAN-OES34906-S2K-003</t>
  </si>
  <si>
    <t>02340285AASO0961-6610</t>
  </si>
  <si>
    <t>NONKANBAN-OES33301-SAP-003</t>
  </si>
  <si>
    <t>02340285AASO0961-6670</t>
  </si>
  <si>
    <t>NONKANBAN-OESKM002139</t>
  </si>
  <si>
    <t>02240263ACA4G030-0000M</t>
  </si>
  <si>
    <t>NONKANBAN-OESKM004356</t>
  </si>
  <si>
    <t>02240263ACA6Q010-0000M</t>
  </si>
  <si>
    <t>NONKANBAN-OESMK387285</t>
  </si>
  <si>
    <t>02240263ACA7A605-0000M</t>
  </si>
  <si>
    <t>NONKANBAN-OESKM001690</t>
  </si>
  <si>
    <t>02240263ACAAD071-0000M</t>
  </si>
  <si>
    <t>NONKANBAN-OESKM001689</t>
  </si>
  <si>
    <t>02240263ACAAD072-0000M</t>
  </si>
  <si>
    <t>NONKANBAN-OESMB302301</t>
  </si>
  <si>
    <t>02240263ACABD020-0000M</t>
  </si>
  <si>
    <t>NONKANBAN-OESMB302244</t>
  </si>
  <si>
    <t>02240263ACACD012-0000M</t>
  </si>
  <si>
    <t>NONKANBAN-OESMB302245</t>
  </si>
  <si>
    <t>02240263ACACD011-0000M</t>
  </si>
  <si>
    <t>NONKANBAN-OESKM001691</t>
  </si>
  <si>
    <t>02240263ACAFD030-0000M</t>
  </si>
  <si>
    <t>NONKANBAN-OES8334A182</t>
  </si>
  <si>
    <t>0118BM32AA900949-240M</t>
  </si>
  <si>
    <t>NONKANBAN-OES8312A034</t>
  </si>
  <si>
    <t>0118BM32AAACR011-0000M</t>
  </si>
  <si>
    <t>NONKANBAN-OES8312A033</t>
  </si>
  <si>
    <t>0118BM32AAACR012-0000M</t>
  </si>
  <si>
    <t>NONKANBAN-OES8312A042</t>
  </si>
  <si>
    <t>0118BM32AAACT011-0000M</t>
  </si>
  <si>
    <t>NONKANBAN-OES8312A041</t>
  </si>
  <si>
    <t>0118BM32AAACT012-0000M</t>
  </si>
  <si>
    <t>NONKANBAN-OES8330B096</t>
  </si>
  <si>
    <t>0118BM32AAADR171-0000M</t>
  </si>
  <si>
    <t>NONKANBAN-OES8330B360</t>
  </si>
  <si>
    <t>0118BM32AAADR171-0001M</t>
  </si>
  <si>
    <t>NONKANBAN-OES8330B095</t>
  </si>
  <si>
    <t>0118BM32AAADR172-0000M</t>
  </si>
  <si>
    <t>NONKANBAN-OES8330B359</t>
  </si>
  <si>
    <t>0118BM32AAADR172-0001M</t>
  </si>
  <si>
    <t>NONKANBAN-OES8330B165</t>
  </si>
  <si>
    <t>0118BM32AAADR172-5000M</t>
  </si>
  <si>
    <t>NONKANBAN-OES8330B098</t>
  </si>
  <si>
    <t>0118BM32AAADR181-0000M</t>
  </si>
  <si>
    <t>NONKANBAN-OES8330B362</t>
  </si>
  <si>
    <t>0118BM32AAADR181-0001M</t>
  </si>
  <si>
    <t>NONKANBAN-OES8330B164</t>
  </si>
  <si>
    <t>0118BM32AAADR181-0092M</t>
  </si>
  <si>
    <t>NONKANBAN-OES8330B097</t>
  </si>
  <si>
    <t>0118BM32AAADR182-0000M</t>
  </si>
  <si>
    <t>NONKANBAN-OES8330B361</t>
  </si>
  <si>
    <t>0118BM32AAADR182-0001M</t>
  </si>
  <si>
    <t>NONKANBAN-OES8330B163</t>
  </si>
  <si>
    <t>0118BM32AAADR182-0092M</t>
  </si>
  <si>
    <t>NONKANBAN-OES8330B206</t>
  </si>
  <si>
    <t>0118BM32AAADT011-0000M</t>
  </si>
  <si>
    <t>NONKANBAN-OES8330B205</t>
  </si>
  <si>
    <t>0118BM32AAADT012-0000M</t>
  </si>
  <si>
    <t>NONKANBAN-OES8330B230</t>
  </si>
  <si>
    <t>0118BM32AAADT012-5000M</t>
  </si>
  <si>
    <t>NONKANBAN-OES8330B208</t>
  </si>
  <si>
    <t>0118BM32AAADT021-0000M</t>
  </si>
  <si>
    <t>NONKANBAN-OES8330B207</t>
  </si>
  <si>
    <t>0118BM32AAADT022-0000M</t>
  </si>
  <si>
    <t>NONKANBAN-OES8330B406</t>
  </si>
  <si>
    <t>0118BM32AAADV181-0000M</t>
  </si>
  <si>
    <t>NONKANBAN-OES8330B405</t>
  </si>
  <si>
    <t>0118BM32AAADV182-0000M</t>
  </si>
  <si>
    <t>NONKANBAN-OES26410-CA000</t>
  </si>
  <si>
    <t>01490266AFA7D410-0000N</t>
  </si>
  <si>
    <t>NONKANBAN-OES26010-CJ400</t>
  </si>
  <si>
    <t>01490266AFAAE021-0000N</t>
  </si>
  <si>
    <t>NONKANBAN-OES26038-CJ40A</t>
  </si>
  <si>
    <t>01490266AFAAE021-1000N</t>
  </si>
  <si>
    <t>NONKANBAN-OES26015-CJ40A</t>
  </si>
  <si>
    <t>01490266AFAAE021-5000</t>
  </si>
  <si>
    <t>NONKANBAN-OES26060-CJ400</t>
  </si>
  <si>
    <t>01490266AFAAE022-0000N</t>
  </si>
  <si>
    <t>NONKANBAN-OES26065-CJ40A</t>
  </si>
  <si>
    <t>01490266AFAAE022-5000</t>
  </si>
  <si>
    <t>NONKANBAN-OES26010-CJ40A</t>
  </si>
  <si>
    <t>01490266AFAAH241-0000N</t>
  </si>
  <si>
    <t>NONKANBAN-OES26015-CJ40B</t>
  </si>
  <si>
    <t>01490266AFAAH241-5000</t>
  </si>
  <si>
    <t>NONKANBAN-OES26060-CJ40A</t>
  </si>
  <si>
    <t>01490266AFAAH242-0000N</t>
  </si>
  <si>
    <t>NONKANBAN-OES26065-CJ40B</t>
  </si>
  <si>
    <t>01490266AFAAH242-5000</t>
  </si>
  <si>
    <t>NONKANBAN-OES26010-3LT0A</t>
  </si>
  <si>
    <t>01490266AFAAL251-0000N</t>
  </si>
  <si>
    <t>NONKANBAN-OES26025-3LT0A</t>
  </si>
  <si>
    <t>01490266AFAAL251-1000</t>
  </si>
  <si>
    <t>NONKANBAN-OES26060-3LT0A</t>
  </si>
  <si>
    <t>01490266AFAAL252-0000N</t>
  </si>
  <si>
    <t>NONKANBAN-OES26075-3LT0A</t>
  </si>
  <si>
    <t>01490266AFAAL252-1000</t>
  </si>
  <si>
    <t>NONKANBAN-OES26010-1YR0A</t>
  </si>
  <si>
    <t>01490266AFAAM131-0000N</t>
  </si>
  <si>
    <t>NONKANBAN-OES26025-1YR0A</t>
  </si>
  <si>
    <t>01490266AFAAM131-1000</t>
  </si>
  <si>
    <t>NONKANBAN-OES26060-1YR0A</t>
  </si>
  <si>
    <t>01490266AFAAM132-0000N</t>
  </si>
  <si>
    <t>NONKANBAN-OES26075-1YR0A</t>
  </si>
  <si>
    <t>01490266AFAAM132-1000</t>
  </si>
  <si>
    <t>NONKANBAN-OES26010-1YR0B</t>
  </si>
  <si>
    <t>01490266AFAAR231-0000N</t>
  </si>
  <si>
    <t>NONKANBAN-OES26025-1YR0B</t>
  </si>
  <si>
    <t>01490266AFAAR231-1000</t>
  </si>
  <si>
    <t>NONKANBAN-OES26060-1YR0B</t>
  </si>
  <si>
    <t>01490266AFAAR232-0000N</t>
  </si>
  <si>
    <t>NONKANBAN-OES26075-1YR0B</t>
  </si>
  <si>
    <t>01490266AFAAR232-1000</t>
  </si>
  <si>
    <t>NONKANBAN-OES26550-3LT0A</t>
  </si>
  <si>
    <t>01490266AFADL081-0000N</t>
  </si>
  <si>
    <t>NONKANBAN-OES26554-3LT0A</t>
  </si>
  <si>
    <t>01490266AFADL081-9000</t>
  </si>
  <si>
    <t>NONKANBAN-OES26555-3LT0A</t>
  </si>
  <si>
    <t>01490266AFADL082-0000N</t>
  </si>
  <si>
    <t>NONKANBAN-OES26551-3LT0B</t>
  </si>
  <si>
    <t>01490266AFADL082-3001N</t>
  </si>
  <si>
    <t>NONKANBAN-OES26559-3LT0A</t>
  </si>
  <si>
    <t>01490266AFADL082-9000</t>
  </si>
  <si>
    <t>NONKANBAN-OES26510-3LT0A</t>
  </si>
  <si>
    <t>01490266AFAFM020-0000N</t>
  </si>
  <si>
    <t>NONKANBAN-OES26410-3LT0A</t>
  </si>
  <si>
    <t>01490266AFAGM020-0000N</t>
  </si>
  <si>
    <t>NONKANBAN-OES26029-CJ40A</t>
  </si>
  <si>
    <t>01490266AFSN0933-7280</t>
  </si>
  <si>
    <t>NONKANBAN-OES26029-AE000</t>
  </si>
  <si>
    <t>01490266AFSN0933-7500</t>
  </si>
  <si>
    <t>NONKANBAN-OES26294-8990A</t>
  </si>
  <si>
    <t>01490266AFSN0961-5110L</t>
  </si>
  <si>
    <t>NONKANBAN-OES26261-89913</t>
  </si>
  <si>
    <t>01490266AFSN0961-6660</t>
  </si>
  <si>
    <t>NONKANBAN-OES26261-89962</t>
  </si>
  <si>
    <t>01490266AFSN0961-6670</t>
  </si>
  <si>
    <t>NONKANBAN-OES26261-89965</t>
  </si>
  <si>
    <t>01490266AFSN0961-6790</t>
  </si>
  <si>
    <t>NONKANBAN-OES26296-8990D</t>
  </si>
  <si>
    <t>01490266AFSN0961-6980</t>
  </si>
  <si>
    <t>NONKANBAN-OES26296-8991A</t>
  </si>
  <si>
    <t>01490266AFSN0961-7120</t>
  </si>
  <si>
    <t>NONKANBAN-OES26240-AX000</t>
  </si>
  <si>
    <t>01490266AFSN0965-6290</t>
  </si>
  <si>
    <t>NONKANBAN-OES26243-CJ40A</t>
  </si>
  <si>
    <t>01490266AFSN0V65-0030</t>
  </si>
  <si>
    <t>NONKANBAN-OES35100-61J00</t>
  </si>
  <si>
    <t>01700580AGAAD041-0000S</t>
  </si>
  <si>
    <t>NONKANBAN-OES35120-61J00</t>
  </si>
  <si>
    <t>01700580AGAAD041-1000</t>
  </si>
  <si>
    <t>NONKANBAN-OES35300-61J00</t>
  </si>
  <si>
    <t>01700580AGAAD042-0000S</t>
  </si>
  <si>
    <t>NONKANBAN-OES35320-61J00</t>
  </si>
  <si>
    <t>01700580AGAAD042-1000</t>
  </si>
  <si>
    <t>NONKANBAN-OES35100-61J10</t>
  </si>
  <si>
    <t>01700580AGAAD051-0000S</t>
  </si>
  <si>
    <t>NONKANBAN-OES35120-61J10</t>
  </si>
  <si>
    <t>01700580AGAAD051-1000</t>
  </si>
  <si>
    <t>NONKANBAN-OES35300-61J10</t>
  </si>
  <si>
    <t>01700580AGAAD052-0000S</t>
  </si>
  <si>
    <t>NONKANBAN-OES35320-61J10</t>
  </si>
  <si>
    <t>01700580AGAAD052-1000</t>
  </si>
  <si>
    <t>NONKANBAN-OES35100-61J20</t>
  </si>
  <si>
    <t>01700580AGAAD061-0000S</t>
  </si>
  <si>
    <t>NONKANBAN-OES35120-61J20</t>
  </si>
  <si>
    <t>01700580AGAAD061-1000</t>
  </si>
  <si>
    <t>NONKANBAN-OES35300-61J20</t>
  </si>
  <si>
    <t>01700580AGAAD062-0000S</t>
  </si>
  <si>
    <t>NONKANBAN-OES35320-61J20</t>
  </si>
  <si>
    <t>01700580AGAAD062-1000</t>
  </si>
  <si>
    <t>NONKANBAN-OES35100-60K01</t>
  </si>
  <si>
    <t>01700580AGAAF051-0000S</t>
  </si>
  <si>
    <t>NONKANBAN-OES35120-60K01</t>
  </si>
  <si>
    <t>01700580AGAAF051-1000</t>
  </si>
  <si>
    <t>NONKANBAN-OES35300-60K01</t>
  </si>
  <si>
    <t>01700580AGAAF052-0000S</t>
  </si>
  <si>
    <t>NONKANBAN-OES35320-60K01</t>
  </si>
  <si>
    <t>01700580AGAAF052-1000</t>
  </si>
  <si>
    <t>NONKANBAN-OES35100-60K21</t>
  </si>
  <si>
    <t>01700580AGAAF061-0000S</t>
  </si>
  <si>
    <t>NONKANBAN-OES35120-60K21</t>
  </si>
  <si>
    <t>01700580AGAAF061-1000</t>
  </si>
  <si>
    <t>NONKANBAN-OES35300-60K21</t>
  </si>
  <si>
    <t>01700580AGAAF062-0000S</t>
  </si>
  <si>
    <t>NONKANBAN-OES35320-60K21</t>
  </si>
  <si>
    <t>01700580AGAAF062-1000</t>
  </si>
  <si>
    <t>NONKANBAN-OES35100-60K11</t>
  </si>
  <si>
    <t>01700580AGAAF071-0000S</t>
  </si>
  <si>
    <t>NONKANBAN-OES35120-60K11</t>
  </si>
  <si>
    <t>01700580AGAAF071-1000</t>
  </si>
  <si>
    <t>NONKANBAN-OES35300-60K11</t>
  </si>
  <si>
    <t>01700580AGAAF072-0000S</t>
  </si>
  <si>
    <t>NONKANBAN-OES35320-60K11</t>
  </si>
  <si>
    <t>01700580AGAAF072-1000</t>
  </si>
  <si>
    <t>NONKANBAN-OES35100-60K31</t>
  </si>
  <si>
    <t>01700580AGAAF081-0000S</t>
  </si>
  <si>
    <t>NONKANBAN-OES35120-60K31</t>
  </si>
  <si>
    <t>01700580AGAAF081-1000</t>
  </si>
  <si>
    <t>NONKANBAN-OES35300-60K31</t>
  </si>
  <si>
    <t>01700580AGAAF082-0000S</t>
  </si>
  <si>
    <t>NONKANBAN-OES35320-60K31</t>
  </si>
  <si>
    <t>01700580AGAAF082-1000</t>
  </si>
  <si>
    <t>NONKANBAN-OES35100-61J30</t>
  </si>
  <si>
    <t>01700580AGAAK011-0000S</t>
  </si>
  <si>
    <t>NONKANBAN-OES35120-61J30</t>
  </si>
  <si>
    <t>01700580AGAAK011-1000</t>
  </si>
  <si>
    <t>NONKANBAN-OES35300-61J30</t>
  </si>
  <si>
    <t>01700580AGAAK012-0000S</t>
  </si>
  <si>
    <t>NONKANBAN-OES35320-61J30</t>
  </si>
  <si>
    <t>01700580AGAAK012-1000</t>
  </si>
  <si>
    <t>NONKANBAN-OES35100-22J01</t>
  </si>
  <si>
    <t>01700580AGAAM180-0001S</t>
  </si>
  <si>
    <t>NONKANBAN-OES35171-22J01</t>
  </si>
  <si>
    <t>01700580AGAAM180-1001S</t>
  </si>
  <si>
    <t>NONKANBAN-OES35121-22J00</t>
  </si>
  <si>
    <t>01700580AGAAM180-2000</t>
  </si>
  <si>
    <t>NONKANBAN-OES35100-22J11</t>
  </si>
  <si>
    <t>01700580AGAAM190-0001S</t>
  </si>
  <si>
    <t>NONKANBAN-OES35100-22J20</t>
  </si>
  <si>
    <t>01700580AGAAM200-0000S</t>
  </si>
  <si>
    <t>NONKANBAN-OES35100-40J00</t>
  </si>
  <si>
    <t>01700580AGAAP070-0000S</t>
  </si>
  <si>
    <t>NONKANBAN-OES35171-40J00</t>
  </si>
  <si>
    <t>01700580AGAAP070-1000S</t>
  </si>
  <si>
    <t>NONKANBAN-OES35121-40J00</t>
  </si>
  <si>
    <t>01700580AGAAP070-2000</t>
  </si>
  <si>
    <t>NONKANBAN-OES35100-40J10</t>
  </si>
  <si>
    <t>01700580AGAAP080-0000S</t>
  </si>
  <si>
    <t>NONKANBAN-OES35970-28G00</t>
  </si>
  <si>
    <t>01700580AGRRA923-0000S</t>
  </si>
  <si>
    <t>NONKANBAN-OES35187-40J00</t>
  </si>
  <si>
    <t>01700580AGSS0091-4102</t>
  </si>
  <si>
    <t>NONKANBAN-OES35125-60K00</t>
  </si>
  <si>
    <t>01700580AGSS0933-7280</t>
  </si>
  <si>
    <t>NONKANBAN-OES35118-61J00</t>
  </si>
  <si>
    <t>01700580AGSS0965-3930</t>
  </si>
  <si>
    <t>NONKANBAN-OES35118-60K00</t>
  </si>
  <si>
    <t>01700580AGSS0965-5650</t>
  </si>
  <si>
    <t>NONKANBAN-OES35118-61J10</t>
  </si>
  <si>
    <t>01700580AGSS0965-6640</t>
  </si>
  <si>
    <t>NONKANBAN-OES35189-40J00</t>
  </si>
  <si>
    <t>01700580AGSS0968-1390</t>
  </si>
  <si>
    <t>NONKANBAN-OES35125-61J00</t>
  </si>
  <si>
    <t>01700580AGSS0Y33-0060</t>
  </si>
  <si>
    <t>NONKANBAN-OES35174-40J00</t>
  </si>
  <si>
    <t>01700580AGSS0Y33-0150</t>
  </si>
  <si>
    <t>NONKANBAN-OES09471-12241</t>
  </si>
  <si>
    <t>01700580AGSS0Y61-0060</t>
  </si>
  <si>
    <t>NONKANBAN-OES35222-40J00-RX0</t>
  </si>
  <si>
    <t>01700580AGSS1Y61-0060</t>
  </si>
  <si>
    <t>TAM-OES815900D441</t>
  </si>
  <si>
    <t>01840286AEADV132-0000T</t>
  </si>
  <si>
    <t>NONKANBAN-OES815550W010</t>
  </si>
  <si>
    <t>0265BM33ABADA031-9000H</t>
  </si>
  <si>
    <t>TAM-OES815500D891</t>
  </si>
  <si>
    <t>01840286AEADV121-0000T</t>
  </si>
  <si>
    <t>TAM-OES815800D441</t>
  </si>
  <si>
    <t>01840286AEADV131-0000T</t>
  </si>
  <si>
    <t>TAM-OES815940D430</t>
  </si>
  <si>
    <t>01840286AEADR152-0031T</t>
  </si>
  <si>
    <t>01840286ADADV141-0000T</t>
  </si>
  <si>
    <t>TMMIN-OES815600K590</t>
  </si>
  <si>
    <t>01840286ADADV142-0000T</t>
  </si>
  <si>
    <t>TMMIN-OES815800K260</t>
  </si>
  <si>
    <t>01840286ADADV151-0000T</t>
  </si>
  <si>
    <t>01840286ADADV152-0000T</t>
  </si>
  <si>
    <t>TMMIN-OES815800K270</t>
  </si>
  <si>
    <t>01840286ADADV161-0000T</t>
  </si>
  <si>
    <t>01840286AEADV141-0000T</t>
  </si>
  <si>
    <t>01840286AEADV142-0000T</t>
  </si>
  <si>
    <t>01840286AEADV151-0000T</t>
  </si>
  <si>
    <t>TAM-OES815900K260</t>
  </si>
  <si>
    <t>01840286AEADV152-0000T</t>
  </si>
  <si>
    <t>TAM-OES815800K270</t>
  </si>
  <si>
    <t>01840286AEADV161-0000T</t>
  </si>
  <si>
    <t>ADM-OESD9004A-81005-001</t>
  </si>
  <si>
    <t>04581206ADSD0961-6660</t>
  </si>
  <si>
    <t>TAM-OES815840D430</t>
  </si>
  <si>
    <t>01840286AEADR151-0031T</t>
  </si>
  <si>
    <t>01840286AEADV122-0000T</t>
  </si>
  <si>
    <t>NONKANBAN-OES81139-52570</t>
  </si>
  <si>
    <t>TAM-OES815610D891</t>
  </si>
  <si>
    <t>01840286AEADV122-9000</t>
  </si>
  <si>
    <t>TAM-OES9913211100</t>
  </si>
  <si>
    <t>TMMIN-OES815810K260</t>
  </si>
  <si>
    <t>01840286AEADV151-9000</t>
  </si>
  <si>
    <t>NONKANBAN-OES1PAF8381000080</t>
  </si>
  <si>
    <t>8M36BM30AB001PA-F8381Y</t>
  </si>
  <si>
    <t>YAMAHA</t>
  </si>
  <si>
    <t>NONKANBAN-OES1WDF8381000080</t>
  </si>
  <si>
    <t>8M36BM30AB001WD-F8381Y</t>
  </si>
  <si>
    <t>NONKANBAN-OES2DPF61AA000080</t>
  </si>
  <si>
    <t>8M36BM30AB002DP-F61AAY</t>
  </si>
  <si>
    <t>04581206AFAAV021-0000T</t>
  </si>
  <si>
    <t>04581206AFAAV111-0000T</t>
  </si>
  <si>
    <t>04581206AFAAV022-0000T</t>
  </si>
  <si>
    <t>TAM-OES81150BZ840</t>
  </si>
  <si>
    <t>04581206AFAAV112-0000T</t>
  </si>
  <si>
    <t>TAM-OES81551BZ440</t>
  </si>
  <si>
    <t>04581206AFADV081-9000T</t>
  </si>
  <si>
    <t>TAM-OES81555BZ230</t>
  </si>
  <si>
    <t>04581206AFADV031-3000T</t>
  </si>
  <si>
    <t>TAM-OES81561BZ410</t>
  </si>
  <si>
    <t>04581206AFADV082-9000T</t>
  </si>
  <si>
    <t>TAM-OES81565BZ080</t>
  </si>
  <si>
    <t>04581206AFADV032-3000T</t>
  </si>
  <si>
    <t>04581206AFADV091-0000T</t>
  </si>
  <si>
    <t>04581206AFADV092-0000T</t>
  </si>
  <si>
    <t>TAM-OES815510K630</t>
  </si>
  <si>
    <t>01840286AEADV141-9000</t>
  </si>
  <si>
    <t>TAM-OES815910D441</t>
  </si>
  <si>
    <t>01840286AEADV132-9000</t>
  </si>
  <si>
    <t>TMMIN-OES815910K260</t>
  </si>
  <si>
    <t>01840286AEADV152-9000</t>
  </si>
  <si>
    <t>TMMIN-OES815500K590</t>
  </si>
  <si>
    <t>01840286ADADV142-9000</t>
  </si>
  <si>
    <t>TMMIN-OES815550K630</t>
  </si>
  <si>
    <t>TMMIN-OES815550K590</t>
  </si>
  <si>
    <t>ADM-OESD81110-BZ760-001</t>
  </si>
  <si>
    <t>04581206ADAAV061-0000D</t>
  </si>
  <si>
    <t>ADM-OESD81110-BZ800-001</t>
  </si>
  <si>
    <t>04581206ADAAV021-0000D</t>
  </si>
  <si>
    <t>ADM-OESD81150-BZ760-001</t>
  </si>
  <si>
    <t>04581206ADAAV062-0000D</t>
  </si>
  <si>
    <t>ADM-OESD81150-BZ800-001</t>
  </si>
  <si>
    <t>04581206ADAAV022-0000D</t>
  </si>
  <si>
    <t>ADM-OESD81580-BZ090-001</t>
  </si>
  <si>
    <t>04581206ADADV091-0000D</t>
  </si>
  <si>
    <t>ADM-OESD81590-BZ090-001</t>
  </si>
  <si>
    <t>04581206ADADV092-0000D</t>
  </si>
  <si>
    <t>ADM-OESD81551-BZ440-001</t>
  </si>
  <si>
    <t>04581206ADADV081-9000D</t>
  </si>
  <si>
    <t>ADM-OESD81561-BZ410-001</t>
  </si>
  <si>
    <t>04581206ADADV082-9000D</t>
  </si>
  <si>
    <t>ADM-OESD8110A-BZ040-001</t>
  </si>
  <si>
    <t>04581206ADAAV061-6000D</t>
  </si>
  <si>
    <t>ADM-OESD8110B-BZ040-001</t>
  </si>
  <si>
    <t>04581206ADAAV062-6000D</t>
  </si>
  <si>
    <t>ADM-OESD81130-BZ430-001</t>
  </si>
  <si>
    <t>04581206ADAAV061-7000D</t>
  </si>
  <si>
    <t>ADM-OESD81170-BZ430-001</t>
  </si>
  <si>
    <t>04581206ADAAV062-7000D</t>
  </si>
  <si>
    <t>TAM-OES815810K260</t>
  </si>
  <si>
    <t>TAM-OES815910K260</t>
  </si>
  <si>
    <t>TAM-OES815810D441</t>
  </si>
  <si>
    <t>01840286AEADV131-9000</t>
  </si>
  <si>
    <t>TAM-OES8113952570</t>
  </si>
  <si>
    <t>0265BM33ACSH0933-7280</t>
  </si>
  <si>
    <t>TAM-OES815550W010</t>
  </si>
  <si>
    <t>0265BM33ACADA031-9000T</t>
  </si>
  <si>
    <t>TAM-OES815610K590</t>
  </si>
  <si>
    <t>01840286AEADV142-9000</t>
  </si>
  <si>
    <t>01840286ADADV081-9000T</t>
  </si>
  <si>
    <t>01840286ADADV082-9000T</t>
  </si>
  <si>
    <t>TMMIN-OES81110BZ840</t>
  </si>
  <si>
    <t>01840286ADAAV111-0000T</t>
  </si>
  <si>
    <t>TMMIN-OES81150BZ840</t>
  </si>
  <si>
    <t>01840286ADAAV112-0000T</t>
  </si>
  <si>
    <t>04580286AAAAV031-0000T</t>
  </si>
  <si>
    <t>04580286AAAAV032-0000T</t>
  </si>
  <si>
    <t>TMMIN-OES81580BZ090</t>
  </si>
  <si>
    <t>01840286ADADV091-0000T</t>
  </si>
  <si>
    <t>TMMIN-OES81590BZ090</t>
  </si>
  <si>
    <t>01840286ADADV092-0000T</t>
  </si>
  <si>
    <t>TMMIN-OES81110BZ800</t>
  </si>
  <si>
    <t>04580286AAAAV021-0000T</t>
  </si>
  <si>
    <t>TMMIN-OES81150BZ800</t>
  </si>
  <si>
    <t>04580286AAAAV022-0000T</t>
  </si>
  <si>
    <t>TMMIN-OES81554BZ040</t>
  </si>
  <si>
    <t>04580286AAA4U151-0090T</t>
  </si>
  <si>
    <t>TMMIN-OES81554BZ050</t>
  </si>
  <si>
    <t>04580286AAA4U152-0090T</t>
  </si>
  <si>
    <t>ADM-OESD8110A-BZ050-001</t>
  </si>
  <si>
    <t>04581206ADAAV021-6000D</t>
  </si>
  <si>
    <t>ADM-OESD8110B-BZ050-001</t>
  </si>
  <si>
    <t>04581206ADAAV022-6000D</t>
  </si>
  <si>
    <t>TAM-OES815510D891</t>
  </si>
  <si>
    <t>01840286AEADV121-9000</t>
  </si>
  <si>
    <t>TMMIN-OES8110ABZ050</t>
  </si>
  <si>
    <t>04580286AAAAV021-6000T</t>
  </si>
  <si>
    <t>TMMIN-OES8110BBZ050</t>
  </si>
  <si>
    <t>04580286AAAAV022-6000T</t>
  </si>
  <si>
    <t>TAM-OES8110ABZ040</t>
  </si>
  <si>
    <t>04580286AAAAV061-6000T</t>
  </si>
  <si>
    <t>04580286AAAAV062-6000T</t>
  </si>
  <si>
    <t>04580286AAAAV111-6000T</t>
  </si>
  <si>
    <t>TAM-OES8110BBZ060</t>
  </si>
  <si>
    <t>04581206AFAAV112-6000T</t>
  </si>
  <si>
    <t>04580286AAAAV121-0000T</t>
  </si>
  <si>
    <t>04580286AAAAV122-0000T</t>
  </si>
  <si>
    <t>TMMIN-OES81555BZ230</t>
  </si>
  <si>
    <t>04580286AAADV031-3000T</t>
  </si>
  <si>
    <t>TMMIN-OES81565BZ080</t>
  </si>
  <si>
    <t>04580286AAADV032-3000T</t>
  </si>
  <si>
    <t>TAM-OES81195BZ010</t>
  </si>
  <si>
    <t>04580286AAST0091-4122</t>
  </si>
  <si>
    <t>04580286AAAAV071-7000T</t>
  </si>
  <si>
    <t>TMMIN-OES81170BZ440</t>
  </si>
  <si>
    <t>04580286AAAAV072-7000T</t>
  </si>
  <si>
    <t>TAM-OES8110BBZ050</t>
  </si>
  <si>
    <t>04581206AFAAV022-6000T</t>
  </si>
  <si>
    <t>TAM-OES8110ABZ060</t>
  </si>
  <si>
    <t>04581206AFAAV111-6000T</t>
  </si>
  <si>
    <t>TAM-OES8110ABZ050</t>
  </si>
  <si>
    <t>04581206AFAAV021-6000T</t>
  </si>
  <si>
    <t>TAM-OES81130BZ440</t>
  </si>
  <si>
    <t>04581206AFAAV071-7000T</t>
  </si>
  <si>
    <t>TAM-OES81170BZ440</t>
  </si>
  <si>
    <t>04581206AFAAV072-7000T</t>
  </si>
  <si>
    <t>NONKANBAN-OES8310A081</t>
  </si>
  <si>
    <t>0118BM32AAACW012-0000M</t>
  </si>
  <si>
    <t>NONKANBAN-OES8310A082</t>
  </si>
  <si>
    <t>0118BM32AAACW011-0000M</t>
  </si>
  <si>
    <t>NONKANBAN-OES8330B393</t>
  </si>
  <si>
    <t>0118BM32AAADW022-0000M</t>
  </si>
  <si>
    <t>NONKANBAN-OES8330B394</t>
  </si>
  <si>
    <t>0118BM32AAADW021-0000M</t>
  </si>
  <si>
    <t>NONKANBAN-OES8330B396</t>
  </si>
  <si>
    <t>0118BM32AAADW011-0000M</t>
  </si>
  <si>
    <t>NONKANBAN-OES8330B395</t>
  </si>
  <si>
    <t>0118BM32AAADW012-0000M</t>
  </si>
  <si>
    <t>NONKANBAN-OES8310A076</t>
  </si>
  <si>
    <t>0118BM32AAACW031-0000M</t>
  </si>
  <si>
    <t>NONKANBAN-OES8310A075</t>
  </si>
  <si>
    <t>0118BM32AAACW032-0000M</t>
  </si>
  <si>
    <t>NONKANBAN-OES26160W010P</t>
  </si>
  <si>
    <t>0118BM32AAAEW031-0000M</t>
  </si>
  <si>
    <t>NONKANBAN-OES26165W010P</t>
  </si>
  <si>
    <t>0118BM32AAAEW032-0000M</t>
  </si>
  <si>
    <t>TMMIN-OES81132B1010</t>
  </si>
  <si>
    <t>04580286AAA1Q350-1000T</t>
  </si>
  <si>
    <t>TMMIN-OES81584B1010</t>
  </si>
  <si>
    <t>04580286AAST0932-3400</t>
  </si>
  <si>
    <t>TAM-OES81110BZ860</t>
  </si>
  <si>
    <t>04581206AFAAV121-0000T</t>
  </si>
  <si>
    <t>TAM-OES81150BZ860</t>
  </si>
  <si>
    <t>04581206AFAAV122-0000T</t>
  </si>
  <si>
    <t>TAM-OES81110BZ820</t>
  </si>
  <si>
    <t>04581206AFAAV031-0000T</t>
  </si>
  <si>
    <t>TAM-OES81150BZ820</t>
  </si>
  <si>
    <t>04581206AFAAV032-0000T</t>
  </si>
  <si>
    <t>NONKANBAN-OES81150-F1010</t>
  </si>
  <si>
    <t>0265BM33ABAAU062-0000H</t>
  </si>
  <si>
    <t>NONKANBAN-OES81110-F1010</t>
  </si>
  <si>
    <t>0265BM33ABAAU061-0000H</t>
  </si>
  <si>
    <t>NONKANBAN-OES33500T86K01</t>
  </si>
  <si>
    <t>02340285AAADU171-0000O</t>
  </si>
  <si>
    <t>NONKANBAN-OES33550T86K01</t>
  </si>
  <si>
    <t>02340285AAADU172-0000O</t>
  </si>
  <si>
    <t>NONKANBAN-OES34150T86K01</t>
  </si>
  <si>
    <t>02340285AAADU181-0000O</t>
  </si>
  <si>
    <t>NONKANBAN-OES34155T86K01</t>
  </si>
  <si>
    <t>02340285AAADU182-0000O</t>
  </si>
  <si>
    <t>NONKANBAN-OES92405-I7100</t>
  </si>
  <si>
    <t>00933565ACABV012-0000U</t>
  </si>
  <si>
    <t>NONKANBAN-OES92404-I7100</t>
  </si>
  <si>
    <t>00933565ACADV301-0000U</t>
  </si>
  <si>
    <t>NONKANBAN-OES92404-I7000</t>
  </si>
  <si>
    <t>00933565ACADV281-0000U</t>
  </si>
  <si>
    <t>NONKANBAN-OES92403-I7100</t>
  </si>
  <si>
    <t>00933565ACADV302-0000U</t>
  </si>
  <si>
    <t>NONKANBAN-OES92403-I7000</t>
  </si>
  <si>
    <t>00933565ACADV282-0000U</t>
  </si>
  <si>
    <t>NONKANBAN-OES92445-I7100</t>
  </si>
  <si>
    <t>00933565ACADV292-8000</t>
  </si>
  <si>
    <t>NONKANBAN-OES92446-I7100</t>
  </si>
  <si>
    <t>00933565ACADV291-8000</t>
  </si>
  <si>
    <t>NONKANBAN-OES92406-I7100</t>
  </si>
  <si>
    <t>00933565ACABV011-0000U</t>
  </si>
  <si>
    <t>NONKANBAN-OES92406-I7000</t>
  </si>
  <si>
    <t>00933565ACADV311-0000U</t>
  </si>
  <si>
    <t>NONKANBAN-OES92405-I7000</t>
  </si>
  <si>
    <t>00933565ACADV312-0000U</t>
  </si>
  <si>
    <t>NONKANBAN-OES92445-I7000</t>
  </si>
  <si>
    <t>00933565ACADV272-8000</t>
  </si>
  <si>
    <t>NONKANBAN-OES92446-I7000</t>
  </si>
  <si>
    <t>00933565ACADV271-8000</t>
  </si>
  <si>
    <t>ADM-OESD81555-BZ230-001</t>
  </si>
  <si>
    <t>04581206ADADV031-3000D</t>
  </si>
  <si>
    <t>04580286AAAAV112-6000T</t>
  </si>
  <si>
    <t>NONKANBAN-OES81130-F1010</t>
  </si>
  <si>
    <t>00933565ACAAU061-5000H</t>
  </si>
  <si>
    <t>NONKANBAN-OES81170-F1010</t>
  </si>
  <si>
    <t>00933565ACAAU062-5000H</t>
  </si>
  <si>
    <t>NONKANBAN-OES33513T86K01</t>
  </si>
  <si>
    <t>02340285AASO0965-6030</t>
  </si>
  <si>
    <t>NONKANBAN-OES33515SZH003</t>
  </si>
  <si>
    <t>02340285AASO0965-6560</t>
  </si>
  <si>
    <t>NONKANBAN-OES92491-I7100</t>
  </si>
  <si>
    <t>00933565ACADV291-6000U</t>
  </si>
  <si>
    <t>NONKANBAN-OES92491-I7000</t>
  </si>
  <si>
    <t>00933565ACADV271-4000U</t>
  </si>
  <si>
    <t>NONKANBAN-OES92473-I7000</t>
  </si>
  <si>
    <t>00933565ACADY012-0080U</t>
  </si>
  <si>
    <t>NONKANBAN-OES92474-I7000</t>
  </si>
  <si>
    <t>00933565ACADY011-0080U</t>
  </si>
  <si>
    <t>NONKANBAN-OES92402-I7100</t>
  </si>
  <si>
    <t>00933565ACADY081-0000U</t>
  </si>
  <si>
    <t>NONKANBAN-OES92402-I7000</t>
  </si>
  <si>
    <t>00933565ACADY071-0000U</t>
  </si>
  <si>
    <t>NONKANBAN-OES92401-I7100</t>
  </si>
  <si>
    <t>00933565ACADY082-0000U</t>
  </si>
  <si>
    <t>NONKANBAN-OES92401-I7000</t>
  </si>
  <si>
    <t>00933565ACADY072-0000U</t>
  </si>
  <si>
    <t>04580286AAAAG031-0000T</t>
  </si>
  <si>
    <t>04580286AAAAG032-0000T</t>
  </si>
  <si>
    <t>TMMIN-OES81110BZ131</t>
  </si>
  <si>
    <t>04580286AAAAG021-0001T</t>
  </si>
  <si>
    <t>TMMIN-OES81130BZ091</t>
  </si>
  <si>
    <t>04580286AAAAG021-1001T</t>
  </si>
  <si>
    <t>04580286AAAAG022-0001T</t>
  </si>
  <si>
    <t>04580286AAAAG022-1001T</t>
  </si>
  <si>
    <t>TMMIN-OES81130BZ080</t>
  </si>
  <si>
    <t>04580286AAAAG031-1000T</t>
  </si>
  <si>
    <t>TMMIN-OES81170BZ080</t>
  </si>
  <si>
    <t>04580286AAAAG032-1000T</t>
  </si>
  <si>
    <t>TMMIN-OES81240BZ070</t>
  </si>
  <si>
    <t>04580286AAAGN010-0000T</t>
  </si>
  <si>
    <t>TMMIN-OES81241BZ070</t>
  </si>
  <si>
    <t>04580286AAAGN010-0010T</t>
  </si>
  <si>
    <t>TAM-OES8151552570</t>
  </si>
  <si>
    <t>0265BM33AC000V65-0030</t>
  </si>
  <si>
    <t>NONKANBAN-OES815650W010</t>
  </si>
  <si>
    <t>0265BM33ABADA032-9000H</t>
  </si>
  <si>
    <t>NONKANBAN-OES81110-F1020</t>
  </si>
  <si>
    <t>0265BM33ABAAU071-0000H</t>
  </si>
  <si>
    <t>NONKANBAN-OES81150-F1020</t>
  </si>
  <si>
    <t>0265BM33ABAAU072-0000H</t>
  </si>
  <si>
    <t>NONKANBAN-OES92405-I7010</t>
  </si>
  <si>
    <t>00933565ACADX132-0000U</t>
  </si>
  <si>
    <t>NONKANBAN-OES92700-I7000</t>
  </si>
  <si>
    <t>00933565ACAHV010-0000U</t>
  </si>
  <si>
    <t>NONKANBAN-OES92406-I7110</t>
  </si>
  <si>
    <t>00933565ACABX011-0000U</t>
  </si>
  <si>
    <t>NONKANBAN-OES92700-I6100</t>
  </si>
  <si>
    <t>00933565ACAHW030-0000U</t>
  </si>
  <si>
    <t>NONKANBAN-OES92700-I6000</t>
  </si>
  <si>
    <t>00933565ACAHW060-0000U</t>
  </si>
  <si>
    <t>NONKANBAN-OES92406-I6000</t>
  </si>
  <si>
    <t>00933565ACAKW011-0000U</t>
  </si>
  <si>
    <t>NONKANBAN-OES92405-I6000</t>
  </si>
  <si>
    <t>00933565ACAKW012-0000U</t>
  </si>
  <si>
    <t>NONKANBAN-OES92402-I6100</t>
  </si>
  <si>
    <t>00933565ACADW331-0000U</t>
  </si>
  <si>
    <t>NONKANBAN-OES92402-I6000</t>
  </si>
  <si>
    <t>00933565ACADW311-0000U</t>
  </si>
  <si>
    <t>NONKANBAN-OES92401-I6100</t>
  </si>
  <si>
    <t>00933565ACADW332-0000U</t>
  </si>
  <si>
    <t>NONKANBAN-OES92401-I6000</t>
  </si>
  <si>
    <t>00933565ACADW312-0000U</t>
  </si>
  <si>
    <t>NONKANBAN-OES92208-I6000</t>
  </si>
  <si>
    <t>00933565ACACW081-0000U</t>
  </si>
  <si>
    <t>NONKANBAN-OES92207-I6000</t>
  </si>
  <si>
    <t>00933565ACACW082-0000U</t>
  </si>
  <si>
    <t>NONKANBAN-OES92102-I6210</t>
  </si>
  <si>
    <t>00933565ACAAW111-0000U</t>
  </si>
  <si>
    <t>NONKANBAN-OES92102-I6200</t>
  </si>
  <si>
    <t>00933565ACAAW131-0000U</t>
  </si>
  <si>
    <t>NONKANBAN-OES92102-I6110</t>
  </si>
  <si>
    <t>00933565ACAAW071-0000U</t>
  </si>
  <si>
    <t>NONKANBAN-OES92102-I6100</t>
  </si>
  <si>
    <t>00933565ACAAW091-0000U</t>
  </si>
  <si>
    <t>NONKANBAN-OES92102-I6010</t>
  </si>
  <si>
    <t>00933565ACAAW031-0000U</t>
  </si>
  <si>
    <t>NONKANBAN-OES92102-I6000</t>
  </si>
  <si>
    <t>00933565ACAAW051-0000U</t>
  </si>
  <si>
    <t>NONKANBAN-OES92101-I6210</t>
  </si>
  <si>
    <t>00933565ACAAW112-0000U</t>
  </si>
  <si>
    <t>NONKANBAN-OES92101-I6200</t>
  </si>
  <si>
    <t>00933565ACAAW132-0000U</t>
  </si>
  <si>
    <t>NONKANBAN-OES92101-I6110</t>
  </si>
  <si>
    <t>00933565ACAAW072-0000U</t>
  </si>
  <si>
    <t>NONKANBAN-OES92101-I6100</t>
  </si>
  <si>
    <t>00933565ACAAW092-0000U</t>
  </si>
  <si>
    <t>NONKANBAN-OES92101-I6010</t>
  </si>
  <si>
    <t>00933565ACAAW032-0000U</t>
  </si>
  <si>
    <t>NONKANBAN-OES92101-I6000</t>
  </si>
  <si>
    <t>00933565ACAAW052-0000U</t>
  </si>
  <si>
    <t>NONKANBAN-OES92501-I6010</t>
  </si>
  <si>
    <t>00933565ACAFW010-0000U</t>
  </si>
  <si>
    <t>NONKANBAN-OES92501-I6000</t>
  </si>
  <si>
    <t>00933565ACAFW020-0000U</t>
  </si>
  <si>
    <t>NONKANBAN-OES92409-I6100</t>
  </si>
  <si>
    <t>00933565ACADW340-0000U</t>
  </si>
  <si>
    <t>NONKANBAN-OES92209-I6000</t>
  </si>
  <si>
    <t>00933565ACACW090-0000U</t>
  </si>
  <si>
    <t>NONKANBAN-OES92409-I6000</t>
  </si>
  <si>
    <t>00933565ACADW320-0000U</t>
  </si>
  <si>
    <t>NONKANBAN-OES92140-I6000</t>
  </si>
  <si>
    <t>00933565ACAAW131-2000U</t>
  </si>
  <si>
    <t>NONKANBAN-OES92491-I6000</t>
  </si>
  <si>
    <t>00933565ACADW311-2000U</t>
  </si>
  <si>
    <t>NONKANBAN-OES92491-I6100</t>
  </si>
  <si>
    <t>00933565ACADW331-3000U</t>
  </si>
  <si>
    <t>NONKANBAN-OES18647-19006</t>
  </si>
  <si>
    <t>00933565ACSU0961-7300</t>
  </si>
  <si>
    <t>NONKANBAN-OES92411-I6000</t>
  </si>
  <si>
    <t>00933565ACADW332-0100U</t>
  </si>
  <si>
    <t>NONKANBAN-OES92411-I6100</t>
  </si>
  <si>
    <t>00933565ACADW332-0100L</t>
  </si>
  <si>
    <t>NONKANBAN-OES92421-I6000</t>
  </si>
  <si>
    <t>00933565ACADW331-0100U</t>
  </si>
  <si>
    <t>NONKANBAN-OES92421-I6100</t>
  </si>
  <si>
    <t>00933565ACADW331-0100L</t>
  </si>
  <si>
    <t>NONKANBAN-OES92492-I6000</t>
  </si>
  <si>
    <t>00933565ACADW320-2000U</t>
  </si>
  <si>
    <t>NONKANBAN-OES92492-I6100</t>
  </si>
  <si>
    <t>00933565ACADW340-2000U</t>
  </si>
  <si>
    <t>NONKANBAN-OES92590-I6010</t>
  </si>
  <si>
    <t>00933565ACAFW010-1000U</t>
  </si>
  <si>
    <t>NONKANBAN-OES92590-I6000</t>
  </si>
  <si>
    <t>00933565ACAFW020-1000U</t>
  </si>
  <si>
    <t>TAM-OES90069-32027</t>
  </si>
  <si>
    <t>0265BM33ACST0902-4720</t>
  </si>
  <si>
    <t>01840286ADADV161-9000</t>
  </si>
  <si>
    <t>01840286AEA1W261-0000T</t>
  </si>
  <si>
    <t>TAM-OES81110VT060</t>
  </si>
  <si>
    <t>01840286AEA1W101-0000T</t>
  </si>
  <si>
    <t>01840286ADA1W111-0000T</t>
  </si>
  <si>
    <t>01840286AEA1W121-0000T</t>
  </si>
  <si>
    <t>01840286AEA1W262-0000T</t>
  </si>
  <si>
    <t>TAM-OES81150VT060</t>
  </si>
  <si>
    <t>01840286AEA1W102-0000T</t>
  </si>
  <si>
    <t>TMMIN-OES81150VT080</t>
  </si>
  <si>
    <t>01840286ADA1W112-0000T</t>
  </si>
  <si>
    <t>01840286AEA1W122-0000T</t>
  </si>
  <si>
    <t>01840286AEADW381-0000T</t>
  </si>
  <si>
    <t>TAM-OES81550VT050</t>
  </si>
  <si>
    <t>01840286AEADW361-0000T</t>
  </si>
  <si>
    <t>01840286AEADW382-0000T</t>
  </si>
  <si>
    <t>01840286AEADW362-0000T</t>
  </si>
  <si>
    <t>01840286AEADW391-0000T</t>
  </si>
  <si>
    <t>01840286AEADW371-0000T</t>
  </si>
  <si>
    <t>TAM-OES81590VT010</t>
  </si>
  <si>
    <t>01840286AEADW392-0000T</t>
  </si>
  <si>
    <t>01840286AEADW372-0000T</t>
  </si>
  <si>
    <t>TAM-OES81551VT020</t>
  </si>
  <si>
    <t>01840286AEADW381-9000</t>
  </si>
  <si>
    <t>01840286AEADW361-9000</t>
  </si>
  <si>
    <t>TAM-OES81555VT020</t>
  </si>
  <si>
    <t>01840286AEADW361-6000T</t>
  </si>
  <si>
    <t>01840286AEADW382-9000</t>
  </si>
  <si>
    <t>01840286AEADW362-9000</t>
  </si>
  <si>
    <t>TAM-OES81581VT010</t>
  </si>
  <si>
    <t>01840286AEADW391-9000</t>
  </si>
  <si>
    <t>TAM-OES81581VT020</t>
  </si>
  <si>
    <t>01840286AEADW371-9000</t>
  </si>
  <si>
    <t>TAM-OES81591VT010</t>
  </si>
  <si>
    <t>01840286AEADW392-9000</t>
  </si>
  <si>
    <t>01840286AEADW372-9000</t>
  </si>
  <si>
    <t>01840286AEST0F61-0160</t>
  </si>
  <si>
    <t>TMMIN-OES81110VT050</t>
  </si>
  <si>
    <t>01840286ADA1W271-0000T</t>
  </si>
  <si>
    <t>TMMIN-OES81110VT090</t>
  </si>
  <si>
    <t>01840286ADA1W141-0000T</t>
  </si>
  <si>
    <t>01840286ADA1W272-0000T</t>
  </si>
  <si>
    <t>01840286ADA1W142-0000T</t>
  </si>
  <si>
    <t>TMMIN-OES81550VT020</t>
  </si>
  <si>
    <t>01840286ADADW381-0000T</t>
  </si>
  <si>
    <t>01840286ADADW361-0000T</t>
  </si>
  <si>
    <t>TMMIN-OES81560VT020</t>
  </si>
  <si>
    <t>01840286ADADW382-0000T</t>
  </si>
  <si>
    <t>TMMIN-OES81560VT050</t>
  </si>
  <si>
    <t>01840286ADADW362-0000T</t>
  </si>
  <si>
    <t>TMMIN-OES81580VT010</t>
  </si>
  <si>
    <t>01840286ADADW391-0000T</t>
  </si>
  <si>
    <t>TMMIN-OES81580VT020</t>
  </si>
  <si>
    <t>01840286ADADW371-0000T</t>
  </si>
  <si>
    <t>TMMIN-OES81585VT020</t>
  </si>
  <si>
    <t>01840286ADADW371-4000T</t>
  </si>
  <si>
    <t>TMMIN-OES81590VT010</t>
  </si>
  <si>
    <t>01840286ADADW392-0000T</t>
  </si>
  <si>
    <t>TAM-OES81240BZ010C0</t>
  </si>
  <si>
    <t>01840286AAAGX200-0000</t>
  </si>
  <si>
    <t>01840286AA</t>
  </si>
  <si>
    <t>01840286ADADW372-0000T</t>
  </si>
  <si>
    <t>NONKANBAN-OES26553W000P</t>
  </si>
  <si>
    <t>0118BM32AAADW021-0040M</t>
  </si>
  <si>
    <t>NONKANBAN-OES26558W000P</t>
  </si>
  <si>
    <t>0118BM32AAADW022-0040M</t>
  </si>
  <si>
    <t>NONKANBAN-OES26551W000P</t>
  </si>
  <si>
    <t>0118BM32AAADW012-7000M</t>
  </si>
  <si>
    <t>NONKANBAN-OES26558W010P</t>
  </si>
  <si>
    <t>0118BM32AAADW022-0050M</t>
  </si>
  <si>
    <t>0265BM33ACAAU061-0000T</t>
  </si>
  <si>
    <t>TMMIN-OES81110VT100</t>
  </si>
  <si>
    <t>01840286ADA1W121-0000T</t>
  </si>
  <si>
    <t>01840286ADA1W122-0000T</t>
  </si>
  <si>
    <t>NONKANBAN-OESMS820026</t>
  </si>
  <si>
    <t>0118BM32AASM0961-6600</t>
  </si>
  <si>
    <t>TAM-OES81150VT050</t>
  </si>
  <si>
    <t>TMMIN-OES81551VT020</t>
  </si>
  <si>
    <t>01840286ADADW381-9000</t>
  </si>
  <si>
    <t>TMMIN-OES81561VT020</t>
  </si>
  <si>
    <t>01840286ADADW382-9000</t>
  </si>
  <si>
    <t>01840286ADADW391-9000</t>
  </si>
  <si>
    <t>TMMIN-OES81591VT010</t>
  </si>
  <si>
    <t>01840286ADADW392-9000</t>
  </si>
  <si>
    <t>TAM-OES81110VT110</t>
  </si>
  <si>
    <t>01840286AEA1W151-0000T</t>
  </si>
  <si>
    <t>TAM-OES81150VT110</t>
  </si>
  <si>
    <t>01840286AEA1W152-0000T</t>
  </si>
  <si>
    <t>01840286ADADW361-9000</t>
  </si>
  <si>
    <t>01840286ADADW362-9000</t>
  </si>
  <si>
    <t>01840286ADADW371-9000</t>
  </si>
  <si>
    <t>01840286ADADW372-9000</t>
  </si>
  <si>
    <t>TMMIN-OES81555VT020</t>
  </si>
  <si>
    <t>01840286ADADW361-6000T</t>
  </si>
  <si>
    <t>01840286AEA1W111-0000T</t>
  </si>
  <si>
    <t>01840286AEA1W112-0000T</t>
  </si>
  <si>
    <t>01840286ADA1W121-1000</t>
  </si>
  <si>
    <t>TMMIN-OES81170VT100</t>
  </si>
  <si>
    <t>01840286ADA1W122-1000</t>
  </si>
  <si>
    <t>NONKANBAN-OESMS820050</t>
  </si>
  <si>
    <t>0118BM32AASM0F61-0160</t>
  </si>
  <si>
    <t>TMMIN-OES8110ABZ040</t>
  </si>
  <si>
    <t>01840286ADADX421-0000T</t>
  </si>
  <si>
    <t>01840286ADADX422-0000T</t>
  </si>
  <si>
    <t>01840286ADADX431-0000T</t>
  </si>
  <si>
    <t>TMMIN-OES81590BZ400</t>
  </si>
  <si>
    <t>01840286ADADX432-0000T</t>
  </si>
  <si>
    <t>TMMIN-OES81250BZ020</t>
  </si>
  <si>
    <t>01840286ADLA35826T</t>
  </si>
  <si>
    <t>01840286AEADX421-0000T</t>
  </si>
  <si>
    <t>TAM-OES81560BZ850</t>
  </si>
  <si>
    <t>01840286AEADX422-0000T</t>
  </si>
  <si>
    <t>TAM-OES81580BZ400</t>
  </si>
  <si>
    <t>01840286AEADX431-0000T</t>
  </si>
  <si>
    <t>TAM-OES81590BZ400</t>
  </si>
  <si>
    <t>01840286AEADX432-0000T</t>
  </si>
  <si>
    <t>TAM-OES81250BZ020</t>
  </si>
  <si>
    <t>01840286AELA35826T</t>
  </si>
  <si>
    <t>01840286ADADX421-9000</t>
  </si>
  <si>
    <t>01840286ADADX422-9000</t>
  </si>
  <si>
    <t>TMMIN-OES81582VT010</t>
  </si>
  <si>
    <t>01840286ADADW371-0060T</t>
  </si>
  <si>
    <t>TMMIN-OES81592VT010</t>
  </si>
  <si>
    <t>01840286ADADW372-0060T</t>
  </si>
  <si>
    <t>TMMIN-OES81130VT050</t>
  </si>
  <si>
    <t>01840286ADA1W271-1000</t>
  </si>
  <si>
    <t>TMMIN-OES81170VT050</t>
  </si>
  <si>
    <t>01840286ADA1W272-1000</t>
  </si>
  <si>
    <t>01840286ADA1W151-1000</t>
  </si>
  <si>
    <t>01840286ADA1W152-1000</t>
  </si>
  <si>
    <t>TAM-OES81170VT080</t>
  </si>
  <si>
    <t>01840286AEA1W112-1000</t>
  </si>
  <si>
    <t>ADM-OESD81580-BZ041-001</t>
  </si>
  <si>
    <t>04581206ADABS011-0001D</t>
  </si>
  <si>
    <t>ADM-OESD81580-BZ051-001</t>
  </si>
  <si>
    <t>04581206ADADS051-0001D</t>
  </si>
  <si>
    <t>ADM-OESD81590-BZ041-001</t>
  </si>
  <si>
    <t>04581206ADABS012-0001D</t>
  </si>
  <si>
    <t>ADM-OESD81590-BZ051-001</t>
  </si>
  <si>
    <t>04581206ADADS052-0001D</t>
  </si>
  <si>
    <t>TAM-OES81150F1010</t>
  </si>
  <si>
    <t>0265BM33ACAAU062-0000T</t>
  </si>
  <si>
    <t>ADM-OESD81130-BZ650-001</t>
  </si>
  <si>
    <t>04581206ADAAY011-1000</t>
  </si>
  <si>
    <t>ADM-OESD81130-BZ670-001</t>
  </si>
  <si>
    <t>04581206ADAAY021-1000</t>
  </si>
  <si>
    <t>ADM-OESD81170-BZ650-001</t>
  </si>
  <si>
    <t>04581206ADAAY012-1000</t>
  </si>
  <si>
    <t>ADM-OESD81170-BZ670-001</t>
  </si>
  <si>
    <t>04581206ADAAY022-1000</t>
  </si>
  <si>
    <t>TMMIN-OES81582BZ370</t>
  </si>
  <si>
    <t>01840286ADADX091-0060T</t>
  </si>
  <si>
    <t>TMMIN-OES81592BZ370</t>
  </si>
  <si>
    <t>01840286ADADX092-0060T</t>
  </si>
  <si>
    <t>TMMIN-OES81555BZ850</t>
  </si>
  <si>
    <t>01840286ADADX081-4000T</t>
  </si>
  <si>
    <t>TMMIN-OES81565BZ850</t>
  </si>
  <si>
    <t>01840286ADADX082-4000T</t>
  </si>
  <si>
    <t>TAM-OES81551BZ850</t>
  </si>
  <si>
    <t>01840286AEADX421-9000</t>
  </si>
  <si>
    <t>TAM-OES81561BZ850</t>
  </si>
  <si>
    <t>01840286AEADX422-9000</t>
  </si>
  <si>
    <t>TMMIN-OES81110VT110</t>
  </si>
  <si>
    <t>01840286ADA1W151-0000</t>
  </si>
  <si>
    <t>TMMIN-OES81150VT110</t>
  </si>
  <si>
    <t>01840286ADA1W152-0000</t>
  </si>
  <si>
    <t>TMMIN-OES81130VT080</t>
  </si>
  <si>
    <t>01840286ADA1W111-1000</t>
  </si>
  <si>
    <t>TMMIN-OES81170VT080</t>
  </si>
  <si>
    <t>01840286ADA1W112-1000</t>
  </si>
  <si>
    <t>04581206AFADS051-0001T</t>
  </si>
  <si>
    <t>04581206AFADS052-0001T</t>
  </si>
  <si>
    <t>TAM-OES81580BZ041</t>
  </si>
  <si>
    <t>04581206AFABS011-0001T</t>
  </si>
  <si>
    <t>TAM-OES81590BZ041</t>
  </si>
  <si>
    <t>04581206AFABS012-0001T</t>
  </si>
  <si>
    <t>01840286ADA1W141-1000</t>
  </si>
  <si>
    <t>TMMIN-OES81170VT090</t>
  </si>
  <si>
    <t>01840286ADA1W142-1000</t>
  </si>
  <si>
    <t>TMMIN-OES81582-VT010</t>
  </si>
  <si>
    <t>NONKANBAN-OES92405-I7110</t>
  </si>
  <si>
    <t>00933565ACABX012-0000U</t>
  </si>
  <si>
    <t>TMMIN-OES81590BZ061</t>
  </si>
  <si>
    <t>04580286AAADS062-0001T</t>
  </si>
  <si>
    <t>NONKANBAN-OES92405-I6300</t>
  </si>
  <si>
    <t>00933565ACAKY012-0000U</t>
  </si>
  <si>
    <t>NONKANBAN-OES92406-I6300</t>
  </si>
  <si>
    <t>00933565ACAKY011-0000U</t>
  </si>
  <si>
    <t>TMMIN-OES81580BZ051</t>
  </si>
  <si>
    <t>04580286AAADS051-0001T</t>
  </si>
  <si>
    <t>04580286AAADS052-0001T</t>
  </si>
  <si>
    <t>TMMIN-OES81592BZ080</t>
  </si>
  <si>
    <t>04580286AAABS012-0042T</t>
  </si>
  <si>
    <t>TAM-OES81130VT080</t>
  </si>
  <si>
    <t>01840286AEA1W111-1000</t>
  </si>
  <si>
    <t>TAM-OES81170VT040</t>
  </si>
  <si>
    <t>01840286AEA1W262-1000</t>
  </si>
  <si>
    <t>TAM-OES81585VT020</t>
  </si>
  <si>
    <t>01840286AEADW371-4000T</t>
  </si>
  <si>
    <t>01840286AEA1W261-1000</t>
  </si>
  <si>
    <t>TMMIN-OES81594VT010</t>
  </si>
  <si>
    <t>04580286AAADW372-0060T</t>
  </si>
  <si>
    <t>TMMIN-OES81584VT010</t>
  </si>
  <si>
    <t>04580286AAADW371-0060T</t>
  </si>
  <si>
    <t>TMMIN-OES81582BZ080</t>
  </si>
  <si>
    <t>04580286AAABS011-0042T</t>
  </si>
  <si>
    <t>TAM-OES81130VT090</t>
  </si>
  <si>
    <t>01840286AEA1W141-1000</t>
  </si>
  <si>
    <t>TAM-OES81170VT090</t>
  </si>
  <si>
    <t>01840286AEA1W142-1000</t>
  </si>
  <si>
    <t>TAM-OES81170VT100</t>
  </si>
  <si>
    <t>01840286AEA1W122-1000</t>
  </si>
  <si>
    <t>TAM-OES81592BZ080</t>
  </si>
  <si>
    <t>01840286AEABS012-0042T</t>
  </si>
  <si>
    <t>TMMIN-OES9004951095</t>
  </si>
  <si>
    <t>04580286AASD0961-1481</t>
  </si>
  <si>
    <t>TMMIN-OES9098115029</t>
  </si>
  <si>
    <t>TAM-OES81110VT050</t>
  </si>
  <si>
    <t>01840286AEA1W271-0000T</t>
  </si>
  <si>
    <t>TMMIN-OES81110VT210</t>
  </si>
  <si>
    <t>01840286ADH13141-0000T</t>
  </si>
  <si>
    <t>TMMIN-OES81150VT210</t>
  </si>
  <si>
    <t>01840286ADH13142-0000T</t>
  </si>
  <si>
    <t>TMMIN-OES81110VT200</t>
  </si>
  <si>
    <t>01840286ADH13131-0000T</t>
  </si>
  <si>
    <t>01840286ADH13132-0000T</t>
  </si>
  <si>
    <t>TAM-OES81170VT060</t>
  </si>
  <si>
    <t>01840286AEA1W102-1000</t>
  </si>
  <si>
    <t>TAM-OES81582BZ080</t>
  </si>
  <si>
    <t>01840286AEABS011-0042T</t>
  </si>
  <si>
    <t>01840286AEA1W141-0000T</t>
  </si>
  <si>
    <t>TAM-OES81150VT090</t>
  </si>
  <si>
    <t>01840286AEA1W142-0000T</t>
  </si>
  <si>
    <t>TMMIN-OES81195BZ010</t>
  </si>
  <si>
    <t>01840286ADST0091-4122</t>
  </si>
  <si>
    <t>NONKANBAN-OES26120W040P</t>
  </si>
  <si>
    <t>0118BM32AAHC3011-0000M</t>
  </si>
  <si>
    <t>NONKANBAN-OES26125W020P</t>
  </si>
  <si>
    <t>0118BM32AAHC3012-0000M</t>
  </si>
  <si>
    <t>TMMIN-OES81146VT040</t>
  </si>
  <si>
    <t>01840286ADA1W101-0110T</t>
  </si>
  <si>
    <t>TMMIN-OES81158VT040</t>
  </si>
  <si>
    <t>01840286ADA1W102-0110T</t>
  </si>
  <si>
    <t>ADM-OESD81592-BZ080-001</t>
  </si>
  <si>
    <t>04581206ADABS012-0042D</t>
  </si>
  <si>
    <t>ADM-OESD81591-BZ080-001</t>
  </si>
  <si>
    <t>04581206ADABS011-0042D</t>
  </si>
  <si>
    <t>NONKANBAN-OES92209-I6500</t>
  </si>
  <si>
    <t>00933565ACHC3020-0000U</t>
  </si>
  <si>
    <t>NONKANBAN-OES92126-I6500</t>
  </si>
  <si>
    <t>00933565ACHC3020-6000U</t>
  </si>
  <si>
    <t>NONKANBAN-OES92125-I6500</t>
  </si>
  <si>
    <t>00933565ACSU0939-1700</t>
  </si>
  <si>
    <t>NONKANBAN-OES92491-I6500</t>
  </si>
  <si>
    <t>00933565ACHD4181-3000U</t>
  </si>
  <si>
    <t>NONKANBAN-OES92491-I6600</t>
  </si>
  <si>
    <t>00933565ACHD4261-5000U</t>
  </si>
  <si>
    <t>NONKANBAN-OES92441-I6500</t>
  </si>
  <si>
    <t>00933565ACHD4190-0070U</t>
  </si>
  <si>
    <t>NONKANBAN-OES92431-I6500</t>
  </si>
  <si>
    <t>00933565ACHD4190-0080U</t>
  </si>
  <si>
    <t>NONKANBAN-OES92421-I6500</t>
  </si>
  <si>
    <t>00933565ACHD4181-0100U</t>
  </si>
  <si>
    <t>NONKANBAN-OES92411-I6500</t>
  </si>
  <si>
    <t>00933565ACHD4182-0100U</t>
  </si>
  <si>
    <t>NONKANBAN-OES92409-I6610</t>
  </si>
  <si>
    <t>00933565ACHD4210-0000U</t>
  </si>
  <si>
    <t>NONKANBAN-OES92402-I6700</t>
  </si>
  <si>
    <t>00933565ACHD4201-0000U</t>
  </si>
  <si>
    <t>NONKANBAN-OES92401-I6700</t>
  </si>
  <si>
    <t>00933565ACHD4202-0000U</t>
  </si>
  <si>
    <t>NONKANBAN-OES92102-I6610</t>
  </si>
  <si>
    <t>00933565ACHA3231-0000U</t>
  </si>
  <si>
    <t>NONKANBAN-OES92101-I6610</t>
  </si>
  <si>
    <t>00933565ACHA3232-0000U</t>
  </si>
  <si>
    <t>NONKANBAN-OES92151-I6500</t>
  </si>
  <si>
    <t>00933565ACHA3202-0160U</t>
  </si>
  <si>
    <t>NONKANBAN-OES92152-I6500</t>
  </si>
  <si>
    <t>00933565ACHA3201-0160U</t>
  </si>
  <si>
    <t>NONKANBAN-OES92153-I6500</t>
  </si>
  <si>
    <t>00933565ACHA3202-0170U</t>
  </si>
  <si>
    <t>NONKANBAN-OES92154-I6500</t>
  </si>
  <si>
    <t>00933565ACHA3201-0170U</t>
  </si>
  <si>
    <t>NONKANBAN-OES92157-I6500</t>
  </si>
  <si>
    <t>00933565ACHA3202-0150U</t>
  </si>
  <si>
    <t>NONKANBAN-OES92157-I6510</t>
  </si>
  <si>
    <t>00933565ACHA3202-0180U</t>
  </si>
  <si>
    <t>NONKANBAN-OES92157-I6520</t>
  </si>
  <si>
    <t>00933565ACHA3202-0190U</t>
  </si>
  <si>
    <t>NONKANBAN-OES92158-I6500</t>
  </si>
  <si>
    <t>00933565ACHA3201-0150U</t>
  </si>
  <si>
    <t>NONKANBAN-OES92158-I6510</t>
  </si>
  <si>
    <t>00933565ACHA3201-0180U</t>
  </si>
  <si>
    <t>NONKANBAN-OES92158-I6520</t>
  </si>
  <si>
    <t>00933565ACHA3201-0190U</t>
  </si>
  <si>
    <t>NONKANBAN-OES92181-I6500</t>
  </si>
  <si>
    <t>00933565ACHA3202-0140U</t>
  </si>
  <si>
    <t>NONKANBAN-OES92182-I6500</t>
  </si>
  <si>
    <t>00933565ACHA3201-0140U</t>
  </si>
  <si>
    <t>NONKANBAN-OES26529C000P</t>
  </si>
  <si>
    <t>0118BM32AAADY092-0120M</t>
  </si>
  <si>
    <t>NONKANBAN-OES26529C010P</t>
  </si>
  <si>
    <t>0118BM32AAADY092-0110M</t>
  </si>
  <si>
    <t>NONKANBAN-OES26550C000P</t>
  </si>
  <si>
    <t>0118BM32AAADY091-0000M</t>
  </si>
  <si>
    <t>NONKANBAN-OES26550C010P</t>
  </si>
  <si>
    <t>0118BM32AAADY101-0000M</t>
  </si>
  <si>
    <t>NONKANBAN-OES26555C000P</t>
  </si>
  <si>
    <t>0118BM32AAADY092-0000M</t>
  </si>
  <si>
    <t>NONKANBAN-OES26555C010P</t>
  </si>
  <si>
    <t>0118BM32AAADY102-0000M</t>
  </si>
  <si>
    <t>NONKANBAN-OES26553C000P</t>
  </si>
  <si>
    <t>0118BM32AAADY102-0070M</t>
  </si>
  <si>
    <t>NONKANBAN-OES26553C010P</t>
  </si>
  <si>
    <t>0118BM32AAADY102-0080M</t>
  </si>
  <si>
    <t>81110VT110</t>
  </si>
  <si>
    <t>81150VT110</t>
  </si>
  <si>
    <t>81170VT100</t>
  </si>
  <si>
    <t>81590BZ400</t>
  </si>
  <si>
    <t>81250BZ020</t>
  </si>
  <si>
    <t>81582VT010</t>
  </si>
  <si>
    <t>81592VT010</t>
  </si>
  <si>
    <t>81130VT050</t>
  </si>
  <si>
    <t>81170VT050</t>
  </si>
  <si>
    <t>81170VT080</t>
  </si>
  <si>
    <t>81150F1010</t>
  </si>
  <si>
    <t>81582BZ370</t>
  </si>
  <si>
    <t>81592BZ370</t>
  </si>
  <si>
    <t>81555BZ850</t>
  </si>
  <si>
    <t>81565BZ850</t>
  </si>
  <si>
    <t>81130VT080</t>
  </si>
  <si>
    <t>81580BZ041</t>
  </si>
  <si>
    <t>81590BZ041</t>
  </si>
  <si>
    <t>81170VT090</t>
  </si>
  <si>
    <t>81582-VT010</t>
  </si>
  <si>
    <t>81590BZ061</t>
  </si>
  <si>
    <t>81592BZ080</t>
  </si>
  <si>
    <t>81170VT040</t>
  </si>
  <si>
    <t>81594VT010</t>
  </si>
  <si>
    <t>81584VT010</t>
  </si>
  <si>
    <t>81582BZ080</t>
  </si>
  <si>
    <t>81150VT210</t>
  </si>
  <si>
    <t>81110VT200</t>
  </si>
  <si>
    <t>81170VT060</t>
  </si>
  <si>
    <t>81146VT040</t>
  </si>
  <si>
    <t>81158VT040</t>
  </si>
  <si>
    <t>D81591-BZ080-001</t>
  </si>
  <si>
    <t>92153-I6500</t>
  </si>
  <si>
    <t>92154-I6500</t>
  </si>
  <si>
    <t>AFA070-0000T</t>
  </si>
  <si>
    <t>A1W151-0000</t>
  </si>
  <si>
    <t>A1W152-0000</t>
  </si>
  <si>
    <t>ABS011-0042D</t>
  </si>
  <si>
    <t>HA3202-0170U</t>
  </si>
  <si>
    <t>HA3201-0170U</t>
  </si>
  <si>
    <t>LAMP ASSY, HEAD EA9 LHD-RH</t>
  </si>
  <si>
    <t>LAMP UNIT, HEAD EA9 LHD-RH</t>
  </si>
  <si>
    <t>LAMP ASSY, HEAD EA9 LHD-LH</t>
  </si>
  <si>
    <t>LAMP UNIT, HEAD EA9 LHD-LH</t>
  </si>
  <si>
    <t>LAMP ASSY, HEAD EA9 LVL (D) LHD - RH</t>
  </si>
  <si>
    <t>LAMP UNIT, HEAD LVL EA9 LHD RH</t>
  </si>
  <si>
    <t>LAMP ASSY, HEAD EA9 LVL (D) LHD - LH</t>
  </si>
  <si>
    <t>LAMP ASSY, HEAD K93 LEVELING LHD - RH</t>
  </si>
  <si>
    <t>LAMP UNIT, HEAD LVL K93 LHD - RH</t>
  </si>
  <si>
    <t>LAMP ASSY, HEAD K93 LEVELING LHD - LH</t>
  </si>
  <si>
    <t>LAMP UNIT, HEAD LVL K93 LHD - LH</t>
  </si>
  <si>
    <t>LAMP ASSY, HEAD 2G9 RHD - RH</t>
  </si>
  <si>
    <t>LAMP UNIT, HEAD 2G9 RHD - RH</t>
  </si>
  <si>
    <t>LAMP ASSY, HEAD 2G9 RHD - LH</t>
  </si>
  <si>
    <t>LAMP UNIT, HEAD 2G9 RHD - LH</t>
  </si>
  <si>
    <t>LAMP ASSY, HEAD 2G9 LHD - RH</t>
  </si>
  <si>
    <t>LAMP UNIT, HEAD 2G9 LHD - RH</t>
  </si>
  <si>
    <t>LAMP ASSY, HEAD 2G9 LHD - LH</t>
  </si>
  <si>
    <t>LAMP UNIT, HEAD 2G9 LHD - LH</t>
  </si>
  <si>
    <t>LAMP ASSY, HEAD 2G9 LEVELING LHD - RH</t>
  </si>
  <si>
    <t>LAMP ASSY, HEAD 2G9 LEVELING LHD - LH</t>
  </si>
  <si>
    <t>LAMP ASSY, HEAD 2N0 (Lo) LHD-RH LVL</t>
  </si>
  <si>
    <t>LAMP UNIT, HEAD 2N0 (Lo) LHD-RH LVL</t>
  </si>
  <si>
    <t>LAMP ASSY, HEAD 2N0 (Lo) LHD-LH LVL</t>
  </si>
  <si>
    <t>LAMP UNIT, HEAD 2N0 (Lo) LHD-LH LVL</t>
  </si>
  <si>
    <t>LAMP UNIT, HEAD 2N0 (Lo) LHD-RH</t>
  </si>
  <si>
    <t>LAMP UNIT, HEAD 2N0 (Lo) LHD-LH</t>
  </si>
  <si>
    <t>LAMP UNIT, HEAD 2N0 (Hi) LHD-RH</t>
  </si>
  <si>
    <t>LAMP UNIT, HEAD 2N0 (Hi) LHD-LH</t>
  </si>
  <si>
    <t>LAMP UNIT, HEAD 2N0 (Hi) RHD-RH</t>
  </si>
  <si>
    <t>LAMP UNIT, HEAD 2N0 (Hi) RHD-LH</t>
  </si>
  <si>
    <t>LAMP UNIT, HEAD 2N0 (Lo) RHD-RH</t>
  </si>
  <si>
    <t>LAMP UNIT, HEAD 2N0 (Lo) RHD-LH</t>
  </si>
  <si>
    <t>LAMP ASSY, HEAD 2N0 (Lo) RHD-RH LVL</t>
  </si>
  <si>
    <t>LAMP UNIT, HEAD 2N0 (Lo) RHD-RH LVL</t>
  </si>
  <si>
    <t>LAMP ASSY, HEAD 2N0 (Lo) RHD-LH LVL</t>
  </si>
  <si>
    <t>LAMP UNIT, HEAD 2N0 (Lo) RHD-LH LVL</t>
  </si>
  <si>
    <t>LAMP ASSY, HEAD 2N0 (Hi) RHD-RH W/ DTRL</t>
  </si>
  <si>
    <t>LAMP ASSY, HEAD 2N0 (Hi) RHD-RH DTRL</t>
  </si>
  <si>
    <t>LAMP UNIT, HEAD 2N0 (Hi) RHD-RH W/ DTRL</t>
  </si>
  <si>
    <t>LAMP UNIT, HEAD 2N0 (Hi) RHD-RH DTRL</t>
  </si>
  <si>
    <t>LAMP ASSY, HEAD 2N0 (Hi) RHD-LH W/ DTRL</t>
  </si>
  <si>
    <t>LAMP ASSY, HEAD 2N0 (Hi) RHD-LH DTRL</t>
  </si>
  <si>
    <t>LAMP UNIT, HEAD 2N0 (Hi) RHD-LH W/ DTRL</t>
  </si>
  <si>
    <t>LAMP UNIT, HEAD 2N0 (Hi) RHD-LH DTRL</t>
  </si>
  <si>
    <t>LAMP ASSY, HEAD 2N0 (Lo) LHD-RH W DTR/L</t>
  </si>
  <si>
    <t>LAMP UNIT, HEAD 2N0 (Lo) LHD-RH W DTR/L</t>
  </si>
  <si>
    <t>LAMP ASSY, HEAD 2N0 (Lo) LVl LHD-RH</t>
  </si>
  <si>
    <t>LAMP UNIT, HEAD 2N0 (Lo) LVl LHD-RH</t>
  </si>
  <si>
    <t>LAMP ASSY, HEAD 2N0 (Lo) LVL LHD-LH</t>
  </si>
  <si>
    <t>LAMP UNIT, HEAD 2N0 (Lo) LVL LHD-LH</t>
  </si>
  <si>
    <t>LAMP ASSY, HEAD 2N0 (Hi) RHD-RH (MLM)</t>
  </si>
  <si>
    <t>LAMP UNIT, HEAD 2N0 (Hi) RHD-RH (MLM)</t>
  </si>
  <si>
    <t>LAMP ASSY, HEAD 2N0 (Hi) RHD-LH (MLM)</t>
  </si>
  <si>
    <t>LAMP UNIT, HEAD 2N0 (Hi) RHD-LH (MLM)</t>
  </si>
  <si>
    <t>LAMP UNIT, HEAD 2N0 (Hi) LHD-RH DTRL</t>
  </si>
  <si>
    <t>LAMP ASSY, HEAD 2N0 (Hi) LHD-LH DTRL</t>
  </si>
  <si>
    <t>LAMP UNIT, HEAD 2N0 (Hi) LHD-LH DTRL</t>
  </si>
  <si>
    <t>LAMP ASSY, HEAD 2N0 (Lo) LHD-RH LVL-MLM</t>
  </si>
  <si>
    <t>LAMP UNIT, HEAD 2N0 (Lo) LHD-RH LVL-MLM</t>
  </si>
  <si>
    <t>LAMP ASSY, HEAD 2N0 (Lo) LHD-LH LVL-MLM</t>
  </si>
  <si>
    <t>LAMP UNIT, HEAD 2N0 (Lo) LHD-LH LVL-MLM</t>
  </si>
  <si>
    <t>LAMP ASSY, HEAD 2N0 (Lo) LHD-RH MLM</t>
  </si>
  <si>
    <t>LAMP UNIT, HEAD 2N0 (Lo) LHD-RH MLM</t>
  </si>
  <si>
    <t>LAMP ASSY, HEAD 2N0 (Lo) LHD-LH MLM</t>
  </si>
  <si>
    <t>LAMP UNIT, HEAD 2N0 (Lo) LHD-LH MLM</t>
  </si>
  <si>
    <t>LAMP ASSY, HEAD 2N0 (Hi) RHD-RH DTR-MLM</t>
  </si>
  <si>
    <t>LAMP UNIT, HEAD 2N0 (Hi) RHD-RH DTR-MLM</t>
  </si>
  <si>
    <t>LAMP ASSY, HEAD 2N0 (Hi) RHD-LH DTR-MLM</t>
  </si>
  <si>
    <t>LAMP UNIT, HEAD 2N0 (Hi) RHD-LH DTR-MLM</t>
  </si>
  <si>
    <t>LAMP UNIT, REAR COMBINATION 2G9 - RH</t>
  </si>
  <si>
    <t>LAMP UNIT, REAR COMBINATION 2G9 - LH</t>
  </si>
  <si>
    <t>LAMP UNIT, REAR COMBINATION 2N8 - RH</t>
  </si>
  <si>
    <t>LAMP UNIT, REAR COMBINATION 2N8 - LH</t>
  </si>
  <si>
    <t>LAMP UNIT, REAR COMBINATION-D-RF 2N0 RH</t>
  </si>
  <si>
    <t>LAMP ASSY, REAR COMBINATION-D-RF 2N0 LH</t>
  </si>
  <si>
    <t>LAMP UNIT, REAR COMBINATION-D-RF 2N0 LH</t>
  </si>
  <si>
    <t>HARNESS ASSY - 2T7 RCLT (BULB)</t>
  </si>
  <si>
    <t>LAMP UNIT, REAR COMBI (T) BULB 2T7 RH</t>
  </si>
  <si>
    <t>LAMP UNIT, REAR COMBI (T) BULB 2T7 LH</t>
  </si>
  <si>
    <t>HARNESS ASSY - 2T7 RCLT (LED)</t>
  </si>
  <si>
    <t>HARNESS ASSY - 2T7 RCLD (BULB)</t>
  </si>
  <si>
    <t>LAMP UNIT, REAR COMBI (D) BULB 2T7 RH</t>
  </si>
  <si>
    <t>LAMP UNIT, REAR COMBI (D) BULB 2T7 LH</t>
  </si>
  <si>
    <t>LAMP ASSY, REAR COMBI (D) BULB 2T7 RH-P</t>
  </si>
  <si>
    <t>LAMP ASSY, REAR COMBI (D) BULB 2T7 LH_P</t>
  </si>
  <si>
    <t>LAMP ASSY, REAR COMBI (D) LED 2T7 RH_P</t>
  </si>
  <si>
    <t>LAMP ASSY, REAR COMBI (D) LED 2T7 LH_P</t>
  </si>
  <si>
    <t>LAMP ASSY, DOME (110B)</t>
  </si>
  <si>
    <t>BULB T10 12V3.8W</t>
  </si>
  <si>
    <t>LAMP ASSY, HEAD D62 GENERAL RHD - RH</t>
  </si>
  <si>
    <t>LAMP ASSY, HEAD D62 GENERAL RHD - LH</t>
  </si>
  <si>
    <t>LAMP ASSY, HEAD D62 APPROVAL RHD - RH</t>
  </si>
  <si>
    <t>LAMP ASSY, HEAD D62 APPROVAL RHD - LH</t>
  </si>
  <si>
    <t>LAMP ASSY, HEAD D62 GENERAL LHD - RH</t>
  </si>
  <si>
    <t>LAMP ASSY, HEAD D62 GENERAL LHD - LH</t>
  </si>
  <si>
    <t>LAMP ASSY, HEAD D62 APPROVAL LHD - RH</t>
  </si>
  <si>
    <t>LAMP ASSY, HEAD D62 APPROVAL LHD - LH</t>
  </si>
  <si>
    <t>LAMP ASSY, HEAD 6A2 RHD - RH</t>
  </si>
  <si>
    <t>LAMP UNIT, H/L 6A2 RHD - RH</t>
  </si>
  <si>
    <t>LAMP ASSY, HEAD 6A2 RHD - LH</t>
  </si>
  <si>
    <t>LAMP UNIT, H/L 6A2 RHD - LH</t>
  </si>
  <si>
    <t>LAMP ASSY, HEAD 6A2 LHD - RH</t>
  </si>
  <si>
    <t>LAMP UNIT, H/L 6A2 LHD - RH</t>
  </si>
  <si>
    <t>LAMP ASSY, HEAD 6A2 LHD - LH</t>
  </si>
  <si>
    <t>LAMP UNIT, H/L 6A2 LHD - LH</t>
  </si>
  <si>
    <t>LAMP ASSY, HEAD HI-GRADE RHD-RH 6D1</t>
  </si>
  <si>
    <t>LAMP UNIT, HEAD 6D1 HI-GRADE RHD-RH</t>
  </si>
  <si>
    <t>LAMP ASSY, HEAD HI-GRADE RHD-LH 6D1</t>
  </si>
  <si>
    <t>LAMP UNIT, HEAD 6D1 HI-GRADE RHD-LH</t>
  </si>
  <si>
    <t>LAMP ASSY, HEAD 6D1 BASE-GRADE RHD-RH</t>
  </si>
  <si>
    <t>LAMP UNIT, HEAD 6D1 BASE-GRADE RHD-RH</t>
  </si>
  <si>
    <t>LAMP ASSY, HEAD 6D1 BASE-GRADE RHD-LH</t>
  </si>
  <si>
    <t>LAMP UNIT, HEAD 6D1 BASE-GRADE RHD-LH</t>
  </si>
  <si>
    <t>LAMP ASSY, HEAD HI-GRADE LHD-RH 6D1</t>
  </si>
  <si>
    <t>LAMP UNIT, HEAD 6D1 HI-GRADE LHD-RH</t>
  </si>
  <si>
    <t>LAMP ASSY, HEAD HI-GRADE LHD-LH 6D1</t>
  </si>
  <si>
    <t>LAMP UNIT, HEAD 6D1 HI-GRADE LHD-LH</t>
  </si>
  <si>
    <t>LAMP ASSY, HEAD 6D1 BASE-GRADE LHD-RH</t>
  </si>
  <si>
    <t>LAMP UNIT, HEAD 6D1 BASE-GRADE LHD-RH</t>
  </si>
  <si>
    <t>LAMP ASSY, HEAD 6D1 BASE-GRADE LHD-LH</t>
  </si>
  <si>
    <t>LAMP UNIT, HEAD 6D1 BASE-GRADE LHD-LH</t>
  </si>
  <si>
    <t>LAMP ASSY, HEAD 6E8 (Mid-STD) RHD-RH</t>
  </si>
  <si>
    <t>LAMP UNIT, HEAD 6E8 (Mid-STD) RHD-RH</t>
  </si>
  <si>
    <t>LAMP ASSY, HEAD 6E8 (Mid-STD) RHD-LH</t>
  </si>
  <si>
    <t>LAMP UNIT, HEAD 6E8 (Mid-STD) RHD-LH</t>
  </si>
  <si>
    <t>LAMP ASSY, HEAD 6E8 (Mid-STD) LHD-RH</t>
  </si>
  <si>
    <t>LAMP UNIT, HEAD 6E8 (Mid-STD) LHD-RH</t>
  </si>
  <si>
    <t>LAMP ASSY, HEAD 6E8 (Mid-STD) LHD-LH</t>
  </si>
  <si>
    <t>LAMP UNIT, HEAD 6E8 (Mid-STANDARD) L-LH</t>
  </si>
  <si>
    <t>LAMP ASSY, HEAD 6E8 (Hi) RHD-RH</t>
  </si>
  <si>
    <t>LAMP ASSY, HEAD 6E8 (Hi) RHD-LH</t>
  </si>
  <si>
    <t>LAMP ASSY, HEAD 6E8 (Hi) LHD-RH</t>
  </si>
  <si>
    <t>LAMP ASSY, HEAD 6E8 (Hi) LHD-LH</t>
  </si>
  <si>
    <t>LAMP ASSY, HEAD 6E8 (Lo) RHD-RH</t>
  </si>
  <si>
    <t>LAMP ASSY, HEAD 6E8 (Lo) RHD-LH</t>
  </si>
  <si>
    <t>LAMP ASSY, REAR COMBI (D) 6E8 LO-GRD RH</t>
  </si>
  <si>
    <t>LAMP UNIT, REAR COMBI (D) 6E8 LO GRD RH</t>
  </si>
  <si>
    <t>LAMP ASSY, REAR COMBI (D) 6E8 LO GRD LH</t>
  </si>
  <si>
    <t>LAMP UNIT, REAR COMBI (D) 6E8 LO-GRD LH</t>
  </si>
  <si>
    <t>LAMP ASSY, REAR COMBI D95 RH-EXP</t>
  </si>
  <si>
    <t>LAMP UNIT, REAR COMBI D95 RH-EXP</t>
  </si>
  <si>
    <t>LAMP ASSY, REAR COMBI D95 LH-EXP</t>
  </si>
  <si>
    <t>LAMP UNIT, REAR COMBI D95 LH-EXP</t>
  </si>
  <si>
    <t>LAMP ASSY, REAR COMBI 6D2 LO-GRD RH</t>
  </si>
  <si>
    <t>LAMP UNIT, REAR COMBI 6D2 LO-GRD RH</t>
  </si>
  <si>
    <t>LAMP ASSY, REAR COMBI 6D2 LO-GRD LH</t>
  </si>
  <si>
    <t>LAMP UNIT, REAR COMBI 6D2 LO-GRD LH</t>
  </si>
  <si>
    <t>LAMP ASSY, REAR COMBI 6D2 HI-GRD RH</t>
  </si>
  <si>
    <t>LAMP UNIT, REAR COMBI 6D2 HI-GRD RH</t>
  </si>
  <si>
    <t>LAMP ASSY, REAR COMBI 6D2 HI-GRD LH</t>
  </si>
  <si>
    <t>LAMP UNIT, REAR COMBI 6D2 HI-GRD LH</t>
  </si>
  <si>
    <t>LAMP ASSY, REAR COMBI (T) 6E8 HI GRD RH</t>
  </si>
  <si>
    <t>LAMP UNIT, REAR COMBI (T) 6E8 HI GRD RH</t>
  </si>
  <si>
    <t>LAMP ASSY, REAR COMBI (T) 6E8 HI GRD LH</t>
  </si>
  <si>
    <t>LAMP UNIT, REAR COMBI (T) 6E8 HI GRD LH</t>
  </si>
  <si>
    <t>LAMP ASSY, REAR COMBI (T) 6E8 LO GRD RH</t>
  </si>
  <si>
    <t>LAMP ASSY, REAR COMBI (T) 6E8 LO GRD LH</t>
  </si>
  <si>
    <t>LAMP UNIT, REAR COMBI (T) 6E8 LO GRD LH</t>
  </si>
  <si>
    <t>LAMP UNIT, REAR COMBI (D) 6E8 HI GRD RH</t>
  </si>
  <si>
    <t>LAMP UNIT, REAR COMBI (D) 6E8 HI GRD LH</t>
  </si>
  <si>
    <t>LAMP UNIT, HEAD 9B8 HIGH LEVELER RHD-RH</t>
  </si>
  <si>
    <t>LAMP UNIT, REAR COMBI (D) 6E8 HI GR-F LH</t>
  </si>
  <si>
    <t>MIRROR ASSY OUTER RR VIEW D62 - LHD RH</t>
  </si>
  <si>
    <t>MIRROR ASSY OUTER RR VIEW D62 - LHD LH</t>
  </si>
  <si>
    <t>LAMP ASSY, REAR COMBINATION D59 -LH</t>
  </si>
  <si>
    <t>LAMP ASSY, HEAD D70 ACTUATOR RHD - RH</t>
  </si>
  <si>
    <t>LAMP ASSY, HEAD D70 ACTUATOR RHD - LH</t>
  </si>
  <si>
    <t>6H1,6E8 H/L UNIT ASSY RH S/P</t>
  </si>
  <si>
    <t>6H1,6E8 H/L UNIT ASSY LH S/P</t>
  </si>
  <si>
    <t>6H1,6E8 RC/L-T BODY ASSY RH S/P</t>
  </si>
  <si>
    <t>6H1,6E8 RC/L-T BODY ASSY LH S/P</t>
  </si>
  <si>
    <t>6H1,6E8 RC/LD LENS &amp; BODY RR LAMP RH S/P</t>
  </si>
  <si>
    <t>6H1,6E8 RC/LD LENS &amp; BODY RR LAMP LH S/P</t>
  </si>
  <si>
    <t>LAMP ASSY, REAR COMBI (D) 6E8 HI GR-F LH</t>
  </si>
  <si>
    <t>MIRROR ASSY, OUTER RR VIEW (M) D04 - R</t>
  </si>
  <si>
    <t>MIRROR ASSY, OUTER RR VIEW C E78,D04  RH</t>
  </si>
  <si>
    <t>MIRROR ASSY, OUTER RR VIEW C E78,D04  LH</t>
  </si>
  <si>
    <t>MIRROR ASSY, OUTER RR VIEW R-L NEW</t>
  </si>
  <si>
    <t>LAMP ASSY, REAR COMBI X92 HI-GRD RH</t>
  </si>
  <si>
    <t>LAMP UNIT, REAR COMBI X92 Hi-GRD RH</t>
  </si>
  <si>
    <t>LAMP ASSY, REAR COMBI X92 HI-GRD LH</t>
  </si>
  <si>
    <t>LAMP UNIT, REAR COMBI X92 Hi-GRD LH</t>
  </si>
  <si>
    <t>LAMP ASSY, HEAD EC9 - RH</t>
  </si>
  <si>
    <t>LAMP ASSY, HEAD EC9 - LH</t>
  </si>
  <si>
    <t>LAMP ASSY, FOG EC9</t>
  </si>
  <si>
    <t>LAMP ASSY, CLEARANCE P37 - RH</t>
  </si>
  <si>
    <t>LAMP ASSY, CLEARANCE P37 - LH</t>
  </si>
  <si>
    <t>LAMP ASSY, FRONT COMBINATION P52 - RH</t>
  </si>
  <si>
    <t>LAMP ASSY, FRONT COMBINATION P52 - LH</t>
  </si>
  <si>
    <t>LAMP ASSY, REAR COMBI (T) P37 RH</t>
  </si>
  <si>
    <t>LAMP ASSY, REAR COMBI (T) P37 RH_New</t>
  </si>
  <si>
    <t>LAMP ASSY, REAR COMBI (T) P37 LH</t>
  </si>
  <si>
    <t>LAMP ASSY, REAR COMBI (T) P37 LH_New</t>
  </si>
  <si>
    <t>LAMP ASSY, GATE (RCLD) P37 - RH_New</t>
  </si>
  <si>
    <t>LAMP ASSY, GATE (RCLD) P37 - LH_New</t>
  </si>
  <si>
    <t>LAMP ASSY, REAR COMBI (T) P52 RH</t>
  </si>
  <si>
    <t>LAMP ASSY, REAR COMBI (T) P52 LH</t>
  </si>
  <si>
    <t>LAMP ASSY, REAR COMBI (D) P52 RH</t>
  </si>
  <si>
    <t>LAMP ASSY, REAR COMBI (D) P52 LH</t>
  </si>
  <si>
    <t>LAMP UNIT, HEAD C24-RH</t>
  </si>
  <si>
    <t>LAMP UNIT, HEAD C24-LH</t>
  </si>
  <si>
    <t>LAMP ASSY, HEAD C24 NO PROTECTOR - RH</t>
  </si>
  <si>
    <t>LAMP UNIT, HEAD C24 NO PROTECTOR - RH</t>
  </si>
  <si>
    <t>LAMP ASSY, HEAD C24 NO PROTECTOR - LH</t>
  </si>
  <si>
    <t>LAMP UNIT, HEAD C24 NO PROTECTOR - LH</t>
  </si>
  <si>
    <t>LAMP ASSY, HEAD 0H6 - RH</t>
  </si>
  <si>
    <t>LAMP UNIT, HEAD LAMP 0H6 - RH</t>
  </si>
  <si>
    <t>LAMP ASSY, HEAD 0H6 - LH</t>
  </si>
  <si>
    <t>LAMP UNIT, HEAD LAMP 0H6 - LH</t>
  </si>
  <si>
    <t>LAMP ASSY, HEAD 0H4 - RH</t>
  </si>
  <si>
    <t>LAMP UNIT, HEAD LAMP 0H4 - RH</t>
  </si>
  <si>
    <t>LAMP ASSY, HEAD 0H4 - LH</t>
  </si>
  <si>
    <t>LAMP UNIT, HEAD LAMP 0H4 - LH</t>
  </si>
  <si>
    <t>LAMP UNIT, HEAD 0H4 LEVELER - RH</t>
  </si>
  <si>
    <t>LAMP UNIT, HEAD 0H4 LEVELER - LH</t>
  </si>
  <si>
    <t>LAMP ASSY, REAR COMBINATION 0H6 - RH</t>
  </si>
  <si>
    <t>LAMP UNIT, REAR COMBINATION 0H6 - RH</t>
  </si>
  <si>
    <t>LAMP ASSY, REAR COMBINATION 0H6 - LH</t>
  </si>
  <si>
    <t>LAMP UNIT, REAR COMBINATION 0H6 - LH</t>
  </si>
  <si>
    <t>LAMP ASSY, HEAD S11 ACTUATOR RHD - RH</t>
  </si>
  <si>
    <t>LAMP UNIT, HEAD ACT S11 RHD-RH</t>
  </si>
  <si>
    <t>LAMP ASSY, HEAD S11 ACTUATOR RHD - LH</t>
  </si>
  <si>
    <t>LAMP UNIT, HEAD ACT S11 RHD-LH</t>
  </si>
  <si>
    <t>LAMP ASSY, HEAD S23 ACTUATOR RHD - RH</t>
  </si>
  <si>
    <t>LAMP UNIT, HEAD W/ ACTUATOR S23 - RHD R</t>
  </si>
  <si>
    <t>LAMP ASSY, HEAD S23 ACTUATOR RHD - LH</t>
  </si>
  <si>
    <t>LAMP UNIT, HEAD W/ ACTUATOR S23 - RHD L</t>
  </si>
  <si>
    <t>LAMP ASSY, HEAD S23 ACTUATOR LHD - RH</t>
  </si>
  <si>
    <t>LAMP ASSY, HEAD S23 ACTUATOR LHD - LH</t>
  </si>
  <si>
    <t>LAMP ASSY, HEAD S11 ACTUATOR LHD - RH</t>
  </si>
  <si>
    <t>LAMP ASSY, HEAD S11 ACTUATOR LHD - LH</t>
  </si>
  <si>
    <t>LAMP UNIT, HEAD V03 T19</t>
  </si>
  <si>
    <t>LAMP ASSY, HEAD V03 HS1</t>
  </si>
  <si>
    <t>LAMP ASSY, HEAD V07 T19</t>
  </si>
  <si>
    <t>LAMP UNIT, HEAD V07 T19</t>
  </si>
  <si>
    <t>LAMP ASSY, HEAD V07 HS1</t>
  </si>
  <si>
    <t>PACKING RCLD 2T7 - LH</t>
  </si>
  <si>
    <t>Not Found</t>
  </si>
  <si>
    <t>LENS SUB ASSY 6G7 HL STANDARD - RH</t>
  </si>
  <si>
    <t>LENS SUB ASSY 6G7 HL STANDARD - LH</t>
  </si>
  <si>
    <t>HARNESS ASSY-A EL9 (OPT)</t>
  </si>
  <si>
    <t>HARNESS ASSY-A EL9 (STD)</t>
  </si>
  <si>
    <t>LAMP ASSY, HEAD 9B8 BASE NON LVR RHD-RH</t>
  </si>
  <si>
    <t>LAMP ASSY, HEAD 9B8 BASE LEVELER RHD-RH</t>
  </si>
  <si>
    <t>LAMP ASSY, HEAD 9B8 MID LEVELER RHD-RH</t>
  </si>
  <si>
    <t>LAMP ASSY, HEAD 9B8 HIGH LEVELER RHD-RH</t>
  </si>
  <si>
    <t>LAMP ASSY, HEAD 9B8 BASE NON LVR RHD-LH</t>
  </si>
  <si>
    <t>LAMP ASSY, HEAD 9B8 BASE LEVELER RHD-LH</t>
  </si>
  <si>
    <t>LAMP ASSY, HEAD 9B8 MID LEVELER RHD-LH</t>
  </si>
  <si>
    <t>LAMP ASSY, HEAD 9B8 HIGH LEVELER RHD-LH</t>
  </si>
  <si>
    <t>LAMP UNIT, REAR COMBI -T BASE 9B8 - RH</t>
  </si>
  <si>
    <t>LAMP UNIT, REAR COMBINATION-T HI 9B8 RH</t>
  </si>
  <si>
    <t>LAMP UNIT, REAR COMBI -T BASE 9B8 - LH</t>
  </si>
  <si>
    <t>LAMP UNIT, REAR COMBINATION-T HI 9B8 LH</t>
  </si>
  <si>
    <t>LAMP UNIT,REAR COMBINATION-D BASE 9B8 RH</t>
  </si>
  <si>
    <t>LAMP UNIT, REAR COMBINATION-D HI 9B8 RH</t>
  </si>
  <si>
    <t>LAMP UNIT,REAR COMBINATION-D BASE 9B8 LH</t>
  </si>
  <si>
    <t>LAMP UNIT, REAR COMBINATION-D HI 9B8 LH</t>
  </si>
  <si>
    <t>PACKING (A) RCLD P59 RH</t>
  </si>
  <si>
    <t>PACKING (A) RCLD P59 LH</t>
  </si>
  <si>
    <t>PACKING (B) RCLD P59</t>
  </si>
  <si>
    <t>BULB T20 12V21W</t>
  </si>
  <si>
    <t>LAMP ASSY, HEAD 9B8 HIGH LEVELER LHD-RH</t>
  </si>
  <si>
    <t>LAMP ASSY, HEAD 9B8 HIGH LEVELER LHD-LH</t>
  </si>
  <si>
    <t>LAMP UNIT, HEAD 9B8 HIGH LEVELER RHD-LH</t>
  </si>
  <si>
    <t>LAMP ASSY, RR ROOM 9D5</t>
  </si>
  <si>
    <t>LENS &amp; BODY,RR COMBINATION-T LAMP 9D5 RH</t>
  </si>
  <si>
    <t>LENS &amp; BODY,RR COMBINATION-T LAMP 9D5 LH</t>
  </si>
  <si>
    <t>PACKING 9B8 RCLD - RH</t>
  </si>
  <si>
    <t>PACKING 9B8 RCLD - LH</t>
  </si>
  <si>
    <t>LAMP UNIT, HEAD 9B8 BASE NON LVR LHD-RH</t>
  </si>
  <si>
    <t>LAMP UNIT, HEAD 9B8 BASE NON LVR LHD-LH</t>
  </si>
  <si>
    <t>LAMP UNIT, HEAD 9B8 HIGH LEVELER LHD-RH</t>
  </si>
  <si>
    <t>LAMP UNIT, HEAD 9B8 HIGH LEVELER LHD-LH</t>
  </si>
  <si>
    <t>LAMP UNIT, HEAD 9B8 MID LEVELER RHD-LH</t>
  </si>
  <si>
    <t>9H3 RC/L-D PACKING RH</t>
  </si>
  <si>
    <t>9H3 RC/L-D PACKING LH</t>
  </si>
  <si>
    <t>LAMP UNIT, HEAD 9B8 MID LEVELER RHD-RH</t>
  </si>
  <si>
    <t>LAMP UNIT, HEAD 9B8 MID LEVELER LHD-RH</t>
  </si>
  <si>
    <t>LAMP UNIT, HEAD 9B8 MID LEVELER LHD-LH</t>
  </si>
  <si>
    <t>LAMP ASSY, RR BACK EL1 (ECE) - LH</t>
  </si>
  <si>
    <t>LAMP UNIT, HEAD 9B8 BASE NON LVR RHD-LH</t>
  </si>
  <si>
    <t>LAMP UNIT, HEAD 9B8 BASE NON LVR RHD-RH</t>
  </si>
  <si>
    <t>6F9,6E8 RC/L-D PACKING RH</t>
  </si>
  <si>
    <t>LAMP ASSY, HEAD 9B8 HIGH LVL PHI LHD- LH</t>
  </si>
  <si>
    <t>LAMP ASSY, HEAD 9B8 MID LVL PHI LHD - RH</t>
  </si>
  <si>
    <t>LAMP UNIT, HEAD 9B8 BASE LEVELER RHD-LH</t>
  </si>
  <si>
    <t>LAMP ASSY-FR COMB,RH</t>
  </si>
  <si>
    <t>LAMP ASSY-FR COMB,LH</t>
  </si>
  <si>
    <t>LAMP ASSY-CENTER POSITION</t>
  </si>
  <si>
    <t>BRACKET-MOISTURE ABSORBENT</t>
  </si>
  <si>
    <t>MOISTURE ABSORBENT</t>
  </si>
  <si>
    <t>HOLDER &amp; WIRING HARNESS-O/S</t>
  </si>
  <si>
    <t>FLANGE COVER-REAR COMB INSIDE,RH</t>
  </si>
  <si>
    <t>FLANGE COVER-REAR COMB INSIDE,LH</t>
  </si>
  <si>
    <t>FLANGE COVER-REAR COMB OUTSIDE,RH</t>
  </si>
  <si>
    <t>FLANGE COVER-REAR COMB OUTSIDE,LH</t>
  </si>
  <si>
    <t>LAMP ASSY-CENTER GARNISH</t>
  </si>
  <si>
    <t>LAMP ASSY-REAR COMB OUTSIDE,RH</t>
  </si>
  <si>
    <t>LAMP ASSY-REAR COMB OUTSIDE,LH</t>
  </si>
  <si>
    <t>LAMP ASSY-HEAD,RH</t>
  </si>
  <si>
    <t>LAMP ASSY-HEAD,LH</t>
  </si>
  <si>
    <t>BRKT-HEAD LAMP MTG NO.1,LH</t>
  </si>
  <si>
    <t>BRKT-HEAD LAMP MTG NO.1,RH</t>
  </si>
  <si>
    <t>BRKT-HEAD LAMP MTG NO.2,LH</t>
  </si>
  <si>
    <t>BRKT-HEAD LAMP MTG NO.2,RH</t>
  </si>
  <si>
    <t>SUPPORT BRKT-HEAD LAMP,LH</t>
  </si>
  <si>
    <t>SUPPORT BRKT-HEAD LAMP,RH</t>
  </si>
  <si>
    <t>STRIP-HEAD LAMP,LH</t>
  </si>
  <si>
    <t>STRIP-HEAD LAMP,RH</t>
  </si>
  <si>
    <t>Sealing</t>
  </si>
  <si>
    <t>stock can be used</t>
  </si>
  <si>
    <t>PO TAM</t>
  </si>
  <si>
    <t>Barcode</t>
  </si>
  <si>
    <t>Rit</t>
  </si>
  <si>
    <t>2</t>
  </si>
  <si>
    <t>3</t>
  </si>
  <si>
    <t>Delivery DDD</t>
  </si>
  <si>
    <t>Delivery Full</t>
  </si>
  <si>
    <t>PO TMMIN</t>
  </si>
  <si>
    <t>TAM PART NO</t>
  </si>
  <si>
    <t>Ich Part No</t>
  </si>
  <si>
    <t>TMMIN Part No</t>
  </si>
  <si>
    <t>Open Qty TAM</t>
  </si>
  <si>
    <t>REST TAM</t>
  </si>
  <si>
    <t>Open Qty TMMIN</t>
  </si>
  <si>
    <t>Rest TMMIN</t>
  </si>
  <si>
    <t>Stock TAM</t>
  </si>
  <si>
    <t>Stock TMMIN</t>
  </si>
  <si>
    <t>Scan Result</t>
  </si>
  <si>
    <t>Scan TAM</t>
  </si>
  <si>
    <t>Scan Tmmin</t>
  </si>
  <si>
    <t>Balance TAM</t>
  </si>
  <si>
    <t>Balance TMMIN</t>
  </si>
  <si>
    <t>Status TAM</t>
  </si>
  <si>
    <t>Status TMMIN</t>
  </si>
  <si>
    <t>DDD TAM</t>
  </si>
  <si>
    <t>DDD TMMIN</t>
  </si>
  <si>
    <t>BALANCE</t>
  </si>
  <si>
    <t>List Scan TAM SPLD</t>
  </si>
  <si>
    <t>EICH1KVM</t>
  </si>
  <si>
    <t>Row Labels</t>
  </si>
  <si>
    <t>(blank)</t>
  </si>
  <si>
    <t>Grand Total</t>
  </si>
  <si>
    <t>Plan Tmmin</t>
  </si>
  <si>
    <t>Vs</t>
  </si>
  <si>
    <t>Plan TAM</t>
  </si>
  <si>
    <t>SIDE TAM</t>
  </si>
  <si>
    <t>STOCK CAN BE USED</t>
  </si>
  <si>
    <t>1</t>
  </si>
  <si>
    <t>81110-BZ111-001</t>
  </si>
  <si>
    <t>81150-BZ140-001</t>
  </si>
  <si>
    <t>17/09/2025 16.00.15</t>
  </si>
  <si>
    <t>6</t>
  </si>
  <si>
    <t>17/09/2025 16.00.30</t>
  </si>
  <si>
    <t>17/09/2025 16.00.32</t>
  </si>
  <si>
    <t>17/09/2025 16.00.33</t>
  </si>
  <si>
    <t>11</t>
  </si>
  <si>
    <t>22/09/2025 10.28.29</t>
  </si>
  <si>
    <t>BO:61-80 Days</t>
  </si>
  <si>
    <t>Delay</t>
  </si>
  <si>
    <t>BO:21-60 Days</t>
  </si>
  <si>
    <t>I0306246811500K591</t>
  </si>
  <si>
    <t>19972853</t>
  </si>
  <si>
    <t>I0306246</t>
  </si>
  <si>
    <t>I0306246-811500K591-00001</t>
  </si>
  <si>
    <t>BO:1-20 Days</t>
  </si>
  <si>
    <t>I0306248811500K591</t>
  </si>
  <si>
    <t>19975925</t>
  </si>
  <si>
    <t>I0306248</t>
  </si>
  <si>
    <t>I0306248-811500K591-00001</t>
  </si>
  <si>
    <t>I0404633811700KF31</t>
  </si>
  <si>
    <t>19975935</t>
  </si>
  <si>
    <t>I0404633</t>
  </si>
  <si>
    <t>I0404633-811700KF31-00001</t>
  </si>
  <si>
    <t>I0306250811700K520</t>
  </si>
  <si>
    <t>19979329</t>
  </si>
  <si>
    <t>I0306250</t>
  </si>
  <si>
    <t>I0306250-811700K520-00013</t>
  </si>
  <si>
    <t>I0306251811500K591</t>
  </si>
  <si>
    <t>19979352</t>
  </si>
  <si>
    <t>I0306251</t>
  </si>
  <si>
    <t>I0306251-811500K591-00002</t>
  </si>
  <si>
    <t>I0404635811700KF31</t>
  </si>
  <si>
    <t>19979362</t>
  </si>
  <si>
    <t>I0404635</t>
  </si>
  <si>
    <t>I0404635-811700KF31-00002</t>
  </si>
  <si>
    <t>I070642881551BZ250</t>
  </si>
  <si>
    <t>19979432</t>
  </si>
  <si>
    <t>I0706428</t>
  </si>
  <si>
    <t>I0706428-81551BZ250-00005</t>
  </si>
  <si>
    <t>I0306253811500K520</t>
  </si>
  <si>
    <t>19982776</t>
  </si>
  <si>
    <t>I0306253</t>
  </si>
  <si>
    <t>I0306253-811500K520-00004</t>
  </si>
  <si>
    <t>I0306253815600D891</t>
  </si>
  <si>
    <t>19982785</t>
  </si>
  <si>
    <t>I0306253-815600D891-00001</t>
  </si>
  <si>
    <t>I060641981110BZ620</t>
  </si>
  <si>
    <t>19982855</t>
  </si>
  <si>
    <t>I0606419</t>
  </si>
  <si>
    <t>I0606419-81110BZ620-00007</t>
  </si>
  <si>
    <t>I0306254811500K591</t>
  </si>
  <si>
    <t>19982801</t>
  </si>
  <si>
    <t>I0306254</t>
  </si>
  <si>
    <t>I0306254-811500K591-00002</t>
  </si>
  <si>
    <t>I0404637811700KF31</t>
  </si>
  <si>
    <t>19982823</t>
  </si>
  <si>
    <t>I0404637</t>
  </si>
  <si>
    <t>I0404637-811700KF31-00002</t>
  </si>
  <si>
    <t>I0306260811100K580</t>
  </si>
  <si>
    <t>19986375</t>
  </si>
  <si>
    <t>I0306260</t>
  </si>
  <si>
    <t>I0306260-811100K580-00005</t>
  </si>
  <si>
    <t>I0306260811700K580</t>
  </si>
  <si>
    <t>19986379</t>
  </si>
  <si>
    <t>I0306260-811700K580-00006</t>
  </si>
  <si>
    <t>I0306258811500K591</t>
  </si>
  <si>
    <t>19986368</t>
  </si>
  <si>
    <t>I0306258</t>
  </si>
  <si>
    <t>I0306258-811500K591-00002</t>
  </si>
  <si>
    <t>I0404639811700KC31</t>
  </si>
  <si>
    <t>19986387</t>
  </si>
  <si>
    <t>I0404639</t>
  </si>
  <si>
    <t>I0404639-811700KC31-00001</t>
  </si>
  <si>
    <t>I0404639811700KF31</t>
  </si>
  <si>
    <t>19986388</t>
  </si>
  <si>
    <t>I0404639-811700KF31-00002</t>
  </si>
  <si>
    <t>I0306261811300K590</t>
  </si>
  <si>
    <t>19989973</t>
  </si>
  <si>
    <t>I0306261</t>
  </si>
  <si>
    <t>I0306261-811300K590-00001</t>
  </si>
  <si>
    <t>LAMP UNIT, HEAD, RH</t>
  </si>
  <si>
    <t>I0306262811500K591</t>
  </si>
  <si>
    <t>19989995</t>
  </si>
  <si>
    <t>I0306262</t>
  </si>
  <si>
    <t>I0306262-811500K591-00004</t>
  </si>
  <si>
    <t>I0404641811700KF31</t>
  </si>
  <si>
    <t>19990016</t>
  </si>
  <si>
    <t>I0404641</t>
  </si>
  <si>
    <t>I0404641-811700KF31-00002</t>
  </si>
  <si>
    <t>I070644181110BZ010</t>
  </si>
  <si>
    <t>19990078</t>
  </si>
  <si>
    <t>I0706441</t>
  </si>
  <si>
    <t>I0706441-81110BZ010-00001</t>
  </si>
  <si>
    <t>I0306266</t>
  </si>
  <si>
    <t>I0306266811700K520</t>
  </si>
  <si>
    <t>19993891</t>
  </si>
  <si>
    <t>I0306266-811700K520-00005</t>
  </si>
  <si>
    <t>I0306269</t>
  </si>
  <si>
    <t>I0306269811700K580</t>
  </si>
  <si>
    <t>19993934</t>
  </si>
  <si>
    <t>I0306269-811700K580-00010</t>
  </si>
  <si>
    <t>I060642881110BZ620</t>
  </si>
  <si>
    <t>19993984</t>
  </si>
  <si>
    <t>I0606428</t>
  </si>
  <si>
    <t>I0606428-81110BZ620-00003</t>
  </si>
  <si>
    <t>I0306267811500K591</t>
  </si>
  <si>
    <t>19993917</t>
  </si>
  <si>
    <t>I0306267</t>
  </si>
  <si>
    <t>I0306267-811500K591-00004</t>
  </si>
  <si>
    <t>I0404643811700KC31</t>
  </si>
  <si>
    <t>19993946</t>
  </si>
  <si>
    <t>I0404643</t>
  </si>
  <si>
    <t>I0404643-811700KC31-00003</t>
  </si>
  <si>
    <t>I0306270</t>
  </si>
  <si>
    <t>I0306270811700K580</t>
  </si>
  <si>
    <t>19997861</t>
  </si>
  <si>
    <t>I0306270-811700K580-00007</t>
  </si>
  <si>
    <t>I0306273811700K520</t>
  </si>
  <si>
    <t>19997898</t>
  </si>
  <si>
    <t>I0306273</t>
  </si>
  <si>
    <t>I0306273-811700K520-00004</t>
  </si>
  <si>
    <t>I0306273811700K580</t>
  </si>
  <si>
    <t>19997899</t>
  </si>
  <si>
    <t>I0306273-811700K580-00015</t>
  </si>
  <si>
    <t>I060643181130BZ620</t>
  </si>
  <si>
    <t>19997942</t>
  </si>
  <si>
    <t>I0606431</t>
  </si>
  <si>
    <t>I0606431-81130BZ620-00008</t>
  </si>
  <si>
    <t>I060643181170BZ620</t>
  </si>
  <si>
    <t>19997945</t>
  </si>
  <si>
    <t>I0606431-81170BZ620-00008</t>
  </si>
  <si>
    <t>Q4IC55IB81170BZ620</t>
  </si>
  <si>
    <t>19995081</t>
  </si>
  <si>
    <t>Q4IC55IB</t>
  </si>
  <si>
    <t>Q4IC55IB-81170BZ620-00010</t>
  </si>
  <si>
    <t>I0306271811500K591</t>
  </si>
  <si>
    <t>19997884</t>
  </si>
  <si>
    <t>I0306271</t>
  </si>
  <si>
    <t>I0306271-811500K591-00001</t>
  </si>
  <si>
    <t>I0306271811700K591</t>
  </si>
  <si>
    <t>19997886</t>
  </si>
  <si>
    <t>I0306271-811700K591-00004</t>
  </si>
  <si>
    <t>I0404645811700KC31</t>
  </si>
  <si>
    <t>19997906</t>
  </si>
  <si>
    <t>I0404645</t>
  </si>
  <si>
    <t>I0404645-811700KC31-00002</t>
  </si>
  <si>
    <t>I0306274811100K580</t>
  </si>
  <si>
    <t>20001971</t>
  </si>
  <si>
    <t>I0306274</t>
  </si>
  <si>
    <t>I0306274-811100K580-00004</t>
  </si>
  <si>
    <t>I0306274811300K580</t>
  </si>
  <si>
    <t>20001973</t>
  </si>
  <si>
    <t>I0306274-811300K580-00012</t>
  </si>
  <si>
    <t>I0306274811700K580</t>
  </si>
  <si>
    <t>20001976</t>
  </si>
  <si>
    <t>I0306274-811700K580-00011</t>
  </si>
  <si>
    <t>I0306275</t>
  </si>
  <si>
    <t>I0306275811700K580</t>
  </si>
  <si>
    <t>20001988</t>
  </si>
  <si>
    <t>-00025</t>
  </si>
  <si>
    <t>I0306275-811700K580-00025</t>
  </si>
  <si>
    <t>I060643481150BZ620</t>
  </si>
  <si>
    <t>20002065</t>
  </si>
  <si>
    <t>I0606434</t>
  </si>
  <si>
    <t>I0606434-81150BZ620-00005</t>
  </si>
  <si>
    <t>I060643481170BZ620</t>
  </si>
  <si>
    <t>20002067</t>
  </si>
  <si>
    <t>I0606434-81170BZ620-00008</t>
  </si>
  <si>
    <t>Q3IC25IB815910K050</t>
  </si>
  <si>
    <t>19994901</t>
  </si>
  <si>
    <t>Q3IC25IB</t>
  </si>
  <si>
    <t>Q3IC25IB-815910K050-00030</t>
  </si>
  <si>
    <t>Q3IC25IC811700K591</t>
  </si>
  <si>
    <t>19998872</t>
  </si>
  <si>
    <t>Q3IC25IC</t>
  </si>
  <si>
    <t>-00022</t>
  </si>
  <si>
    <t>Q3IC25IC-811700K591-00022</t>
  </si>
  <si>
    <t>Q3IC25IC815510K240</t>
  </si>
  <si>
    <t>19998873</t>
  </si>
  <si>
    <t>Q3IC25IC-815510K240-00037</t>
  </si>
  <si>
    <t>I0306276811500K591</t>
  </si>
  <si>
    <t>20002010</t>
  </si>
  <si>
    <t>I0306276</t>
  </si>
  <si>
    <t>I0306276-811500K591-00002</t>
  </si>
  <si>
    <t>I0306276811700K591</t>
  </si>
  <si>
    <t>20002012</t>
  </si>
  <si>
    <t>I0306276-811700K591-00006</t>
  </si>
  <si>
    <t>I0404647811700KF31</t>
  </si>
  <si>
    <t>20002030</t>
  </si>
  <si>
    <t>I0404647</t>
  </si>
  <si>
    <t>I0404647-811700KF31-00001</t>
  </si>
  <si>
    <t>I080218381110F1010</t>
  </si>
  <si>
    <t>20002118</t>
  </si>
  <si>
    <t>I0802183</t>
  </si>
  <si>
    <t>I0802183-81110F1010-00001</t>
  </si>
  <si>
    <t>I0306282</t>
  </si>
  <si>
    <t>I0306282811700K590</t>
  </si>
  <si>
    <t>20005767</t>
  </si>
  <si>
    <t>I0306282-811700K590-00001</t>
  </si>
  <si>
    <t>Q3IC25IE811300K591</t>
  </si>
  <si>
    <t>20006876</t>
  </si>
  <si>
    <t>Q3IC25IE</t>
  </si>
  <si>
    <t>Q3IC25IE-811300K591-00007</t>
  </si>
  <si>
    <t>Q3IC25IE815500K240</t>
  </si>
  <si>
    <t>20006880</t>
  </si>
  <si>
    <t>Q3IC25IE-815500K240-00013</t>
  </si>
  <si>
    <t>Q4IC55IE81110BZ610</t>
  </si>
  <si>
    <t>20007048</t>
  </si>
  <si>
    <t>Q4IC55IE</t>
  </si>
  <si>
    <t>Q4IC55IE-81110BZ610-00003</t>
  </si>
  <si>
    <t>Q4IC55IE81110BZ630</t>
  </si>
  <si>
    <t>20007049</t>
  </si>
  <si>
    <t>Q4IC55IE-81110BZ630-00005</t>
  </si>
  <si>
    <t>Q4IC55IE81150BZ860</t>
  </si>
  <si>
    <t>20007050</t>
  </si>
  <si>
    <t>Q4IC55IE-81150BZ860-00012</t>
  </si>
  <si>
    <t>AAV122-0000</t>
  </si>
  <si>
    <t>Q4IC55IE81170BZ620</t>
  </si>
  <si>
    <t>20007052</t>
  </si>
  <si>
    <t>Q4IC55IE-81170BZ620-00020</t>
  </si>
  <si>
    <t>Q4IC55IE81550BZ310</t>
  </si>
  <si>
    <t>20007053</t>
  </si>
  <si>
    <t>Q4IC55IE-81550BZ310-00006</t>
  </si>
  <si>
    <t>Q4IC55IE81550BZ490</t>
  </si>
  <si>
    <t>20007054</t>
  </si>
  <si>
    <t>Q4IC55IE-81550BZ490-00009</t>
  </si>
  <si>
    <t>I040464681560VT020</t>
  </si>
  <si>
    <t>19997931</t>
  </si>
  <si>
    <t>I0404646</t>
  </si>
  <si>
    <t>I0404646-81560VT020-00002</t>
  </si>
  <si>
    <t>I070645281170BZ510</t>
  </si>
  <si>
    <t>19997983</t>
  </si>
  <si>
    <t>I0706452</t>
  </si>
  <si>
    <t>I0706452-81170BZ510-00001</t>
  </si>
  <si>
    <t>AAQ042-1000</t>
  </si>
  <si>
    <t>LAMP UNIT, HEAD - RHD LH, Base Grade</t>
  </si>
  <si>
    <t>I0306283811700K591</t>
  </si>
  <si>
    <t>20005789</t>
  </si>
  <si>
    <t>I0306283</t>
  </si>
  <si>
    <t>I0306283-811700K591-00006</t>
  </si>
  <si>
    <t>I0404650811700KC31</t>
  </si>
  <si>
    <t>20005813</t>
  </si>
  <si>
    <t>I0404650</t>
  </si>
  <si>
    <t>I0404650-811700KC31-00002</t>
  </si>
  <si>
    <t>I0306286</t>
  </si>
  <si>
    <t>I0306286811700K520</t>
  </si>
  <si>
    <t>20009814</t>
  </si>
  <si>
    <t>I0306286-811700K520-00004</t>
  </si>
  <si>
    <t>I0306289811700K520</t>
  </si>
  <si>
    <t>20009849</t>
  </si>
  <si>
    <t>I0306289</t>
  </si>
  <si>
    <t>I0306289-811700K520-00006</t>
  </si>
  <si>
    <t>I0306277815510D570</t>
  </si>
  <si>
    <t>20002014</t>
  </si>
  <si>
    <t>I0306277</t>
  </si>
  <si>
    <t>I0306277-815510D570-00002</t>
  </si>
  <si>
    <t>I0404648812100K090</t>
  </si>
  <si>
    <t>20002045</t>
  </si>
  <si>
    <t>I0404648</t>
  </si>
  <si>
    <t>I0404648-812100K090-00002</t>
  </si>
  <si>
    <t>I0306287811300K591</t>
  </si>
  <si>
    <t>20009837</t>
  </si>
  <si>
    <t>I0306287</t>
  </si>
  <si>
    <t>I0306287-811300K591-00002</t>
  </si>
  <si>
    <t>I0306287811500K591</t>
  </si>
  <si>
    <t>20009838</t>
  </si>
  <si>
    <t>I0306287-811500K591-00001</t>
  </si>
  <si>
    <t>I0306287811700K591</t>
  </si>
  <si>
    <t>20009839</t>
  </si>
  <si>
    <t>I0306287-811700K591-00006</t>
  </si>
  <si>
    <t>I0404653811700KC31</t>
  </si>
  <si>
    <t>20009859</t>
  </si>
  <si>
    <t>I0404653</t>
  </si>
  <si>
    <t>I0404653-811700KC31-00002</t>
  </si>
  <si>
    <t>I060644481110BZ600</t>
  </si>
  <si>
    <t>20009913</t>
  </si>
  <si>
    <t>I0606444</t>
  </si>
  <si>
    <t>I0606444-81110BZ600-00001</t>
  </si>
  <si>
    <t>I060644481130BZ600</t>
  </si>
  <si>
    <t>20009914</t>
  </si>
  <si>
    <t>I0606444-81130BZ600-00001</t>
  </si>
  <si>
    <t>AAS041-1000</t>
  </si>
  <si>
    <t>LAMP UNIT, HEAD 6E8 (Mid-STANDARD) RHD-RH</t>
  </si>
  <si>
    <t>I0306291811700K520</t>
  </si>
  <si>
    <t>20013429</t>
  </si>
  <si>
    <t>I0306291</t>
  </si>
  <si>
    <t>I0306291-811700K520-00002</t>
  </si>
  <si>
    <t>I0306292</t>
  </si>
  <si>
    <t>I0306292811700K520</t>
  </si>
  <si>
    <t>20013442</t>
  </si>
  <si>
    <t>I0306292-811700K520-00003</t>
  </si>
  <si>
    <t>I060644681110BZ620</t>
  </si>
  <si>
    <t>20013508</t>
  </si>
  <si>
    <t>I0606446</t>
  </si>
  <si>
    <t>I0606446-81110BZ620-00005</t>
  </si>
  <si>
    <t>I060644681150BZ620</t>
  </si>
  <si>
    <t>20013511</t>
  </si>
  <si>
    <t>I0606446-81150BZ620-00006</t>
  </si>
  <si>
    <t>I060644681170BZ620</t>
  </si>
  <si>
    <t>20013512</t>
  </si>
  <si>
    <t>I0606446-81170BZ620-00003</t>
  </si>
  <si>
    <t>I0306293811500K591</t>
  </si>
  <si>
    <t>20013463</t>
  </si>
  <si>
    <t>I0306293</t>
  </si>
  <si>
    <t>I0306293-811500K591-00002</t>
  </si>
  <si>
    <t>I0306293811500KF31</t>
  </si>
  <si>
    <t>20013464</t>
  </si>
  <si>
    <t>I0306293-811500KF31-00001</t>
  </si>
  <si>
    <t>AAR302-0001</t>
  </si>
  <si>
    <t>LAMP ASSY, HEAD 2N0 (Hi) RHD-LH (MLM)_New</t>
  </si>
  <si>
    <t>I0404655811700KC31</t>
  </si>
  <si>
    <t>20013478</t>
  </si>
  <si>
    <t>I0404655</t>
  </si>
  <si>
    <t>I0404655-811700KC31-00002</t>
  </si>
  <si>
    <t>I0404655811700KF31</t>
  </si>
  <si>
    <t>20013479</t>
  </si>
  <si>
    <t>I0404655-811700KF31-00001</t>
  </si>
  <si>
    <t>I0306296</t>
  </si>
  <si>
    <t>I0306296811700K520</t>
  </si>
  <si>
    <t>20016879</t>
  </si>
  <si>
    <t>I0306296-811700K520-00005</t>
  </si>
  <si>
    <t>I060644981130BZ620</t>
  </si>
  <si>
    <t>20016946</t>
  </si>
  <si>
    <t>I0606449</t>
  </si>
  <si>
    <t>I0606449-81130BZ620-00003</t>
  </si>
  <si>
    <t>I060644981170BZ620</t>
  </si>
  <si>
    <t>20016949</t>
  </si>
  <si>
    <t>I0606449-81170BZ620-00005</t>
  </si>
  <si>
    <t>I0306288</t>
  </si>
  <si>
    <t>I0306288815510D570</t>
  </si>
  <si>
    <t>20009842</t>
  </si>
  <si>
    <t>I0306288-815510D570-00002</t>
  </si>
  <si>
    <t>I0306297811500KF31</t>
  </si>
  <si>
    <t>20016900</t>
  </si>
  <si>
    <t>I0306297</t>
  </si>
  <si>
    <t>I0306297-811500KF31-00002</t>
  </si>
  <si>
    <t>I0404657811700KF31</t>
  </si>
  <si>
    <t>20016915</t>
  </si>
  <si>
    <t>I0404657</t>
  </si>
  <si>
    <t>I0404657-811700KF31-00002</t>
  </si>
  <si>
    <t>I040465781550BZ850</t>
  </si>
  <si>
    <t>20016917</t>
  </si>
  <si>
    <t>I0404657-81550BZ850-00004</t>
  </si>
  <si>
    <t>I0306300</t>
  </si>
  <si>
    <t>I0306300811700K520</t>
  </si>
  <si>
    <t>20020299</t>
  </si>
  <si>
    <t>I0306300-811700K520-00004</t>
  </si>
  <si>
    <t>I0306302811700K520</t>
  </si>
  <si>
    <t>20020329</t>
  </si>
  <si>
    <t>I0306302</t>
  </si>
  <si>
    <t>I0306302-811700K520-00004</t>
  </si>
  <si>
    <t>I060645281130BZ620</t>
  </si>
  <si>
    <t>20020366</t>
  </si>
  <si>
    <t>I0606452</t>
  </si>
  <si>
    <t>I0606452-81130BZ620-00008</t>
  </si>
  <si>
    <t>I060645281150BZ620</t>
  </si>
  <si>
    <t>20020367</t>
  </si>
  <si>
    <t>I0606452-81150BZ620-00006</t>
  </si>
  <si>
    <t>I060645281170BZ620</t>
  </si>
  <si>
    <t>20020368</t>
  </si>
  <si>
    <t>I0606452-81170BZ620-00005</t>
  </si>
  <si>
    <t>Onschedule</t>
  </si>
  <si>
    <t>Today</t>
  </si>
  <si>
    <t>ADM112-0000</t>
  </si>
  <si>
    <t>ADW392-0000</t>
  </si>
  <si>
    <t>AGJ040-0000-O</t>
  </si>
  <si>
    <t>LAMP ASSY, DOME  D83T</t>
  </si>
  <si>
    <t>ADF052-0000</t>
  </si>
  <si>
    <t>I0404659</t>
  </si>
  <si>
    <t>I0404659811700KC31</t>
  </si>
  <si>
    <t>20020337</t>
  </si>
  <si>
    <t>I0404659-811700KC31-00002</t>
  </si>
  <si>
    <t>LAMP UNIT, HEAD 2N0 (Hi) RHD-LH W/DTR (MLM)_New</t>
  </si>
  <si>
    <t>000Y33-0060-Y</t>
  </si>
  <si>
    <t>LAMP UNIT, REAR COMBINATION (D) 6E8 HI GRADE - LH</t>
  </si>
  <si>
    <t>6E8 RCLD LH OES</t>
  </si>
  <si>
    <t>AAV112-0000</t>
  </si>
  <si>
    <t>AAH232-0000</t>
  </si>
  <si>
    <t>770 HL OES</t>
  </si>
  <si>
    <t>ADN181-0000</t>
  </si>
  <si>
    <t>-00054</t>
  </si>
  <si>
    <t>I0606454</t>
  </si>
  <si>
    <t>I060645481110BZ620</t>
  </si>
  <si>
    <t>20023615</t>
  </si>
  <si>
    <t>I0606454-81110BZ620-00003</t>
  </si>
  <si>
    <t>I060645481130BZ200</t>
  </si>
  <si>
    <t>20023616</t>
  </si>
  <si>
    <t>I0606454-81130BZ200-00001</t>
  </si>
  <si>
    <t>I060645481170BZ620</t>
  </si>
  <si>
    <t>20023619</t>
  </si>
  <si>
    <t>I0606454-81170BZ620-00004</t>
  </si>
  <si>
    <t>81240BZ010E0X</t>
  </si>
  <si>
    <t>81240BZ010B0U</t>
  </si>
  <si>
    <t>22/09/2025 13.01.06</t>
  </si>
  <si>
    <t>AICH1KVY</t>
  </si>
  <si>
    <t>22/09/2025 13.01.09</t>
  </si>
  <si>
    <t>22/09/2025 14.45.58</t>
  </si>
  <si>
    <t>811300K580  -</t>
  </si>
  <si>
    <t>22/09/2025 14.46.00</t>
  </si>
  <si>
    <t>22/09/2025 14.46.01</t>
  </si>
  <si>
    <t>22/09/2025 14.46.02</t>
  </si>
  <si>
    <t>22/09/2025 14.46.03</t>
  </si>
  <si>
    <t>22/09/2025 14.56.23</t>
  </si>
  <si>
    <t>EICH1KVN</t>
  </si>
  <si>
    <t>22/09/2025 14.56.24</t>
  </si>
  <si>
    <t>22/09/2025 14.56.26</t>
  </si>
  <si>
    <t>22/09/2025 14.56.27</t>
  </si>
  <si>
    <t>24/09/2025 13.03.32</t>
  </si>
  <si>
    <t>24/09/2025 13.03.36</t>
  </si>
  <si>
    <t>qty delivery ddd</t>
  </si>
  <si>
    <t>Stock canbe used DDD</t>
  </si>
  <si>
    <t>plan Delivery DDD</t>
  </si>
  <si>
    <t>I0306298815610D570</t>
  </si>
  <si>
    <t>20016904</t>
  </si>
  <si>
    <t>I0306298</t>
  </si>
  <si>
    <t>I0306298-815610D570-00005</t>
  </si>
  <si>
    <t>I0404658815500K080</t>
  </si>
  <si>
    <t>20016929</t>
  </si>
  <si>
    <t>I0404658</t>
  </si>
  <si>
    <t>I0404658-815500K080-00002</t>
  </si>
  <si>
    <t>I0404661811700KC31</t>
  </si>
  <si>
    <t>20023590</t>
  </si>
  <si>
    <t>I0404661</t>
  </si>
  <si>
    <t>I0404661-811700KC31-00002</t>
  </si>
  <si>
    <t>I0306306811700K520</t>
  </si>
  <si>
    <t>20026766</t>
  </si>
  <si>
    <t>I0306306</t>
  </si>
  <si>
    <t>I0306306-811700K520-00002</t>
  </si>
  <si>
    <t>I0306306815600D891</t>
  </si>
  <si>
    <t>20026769</t>
  </si>
  <si>
    <t>I0306306-815600D891-00001</t>
  </si>
  <si>
    <t>I060645781170BZ620</t>
  </si>
  <si>
    <t>20026821</t>
  </si>
  <si>
    <t>I0606457</t>
  </si>
  <si>
    <t>I0606457-81170BZ620-00002</t>
  </si>
  <si>
    <t>I070643481240BZ010B0</t>
  </si>
  <si>
    <t>19982912</t>
  </si>
  <si>
    <t>I0706434</t>
  </si>
  <si>
    <t>I0706434-81240BZ010B0-00004</t>
  </si>
  <si>
    <t>I0306301811300K530</t>
  </si>
  <si>
    <t>20020321</t>
  </si>
  <si>
    <t>I0306301</t>
  </si>
  <si>
    <t>I0306301-811300K530-00001</t>
  </si>
  <si>
    <t>I0306301815500D400</t>
  </si>
  <si>
    <t>20020322</t>
  </si>
  <si>
    <t>I0306301-815500D400-00002</t>
  </si>
  <si>
    <t>I0306301815600D400</t>
  </si>
  <si>
    <t>20020323</t>
  </si>
  <si>
    <t>I0306301-815600D400-00002</t>
  </si>
  <si>
    <t>I0306301815610D570</t>
  </si>
  <si>
    <t>20020324</t>
  </si>
  <si>
    <t>I0306301-815610D570-00002</t>
  </si>
  <si>
    <t>I040466081110VT040</t>
  </si>
  <si>
    <t>20020346</t>
  </si>
  <si>
    <t>I0404660</t>
  </si>
  <si>
    <t>I0404660-81110VT040-00003</t>
  </si>
  <si>
    <t>I040466081110VT080</t>
  </si>
  <si>
    <t>20020347</t>
  </si>
  <si>
    <t>I0404660-81110VT080-00003</t>
  </si>
  <si>
    <t>I040466081110VT100</t>
  </si>
  <si>
    <t>20020348</t>
  </si>
  <si>
    <t>I0404660-81110VT100-00002</t>
  </si>
  <si>
    <t>I040466081150VT040</t>
  </si>
  <si>
    <t>20020349</t>
  </si>
  <si>
    <t>I0404660-81150VT040-00003</t>
  </si>
  <si>
    <t>I040466081150VT080</t>
  </si>
  <si>
    <t>20020350</t>
  </si>
  <si>
    <t>I0404660-81150VT080-00001</t>
  </si>
  <si>
    <t>I040466081150VT100</t>
  </si>
  <si>
    <t>20020351</t>
  </si>
  <si>
    <t>I0404660-81150VT100-00002</t>
  </si>
  <si>
    <t>I040466081170VT040</t>
  </si>
  <si>
    <t>20020352</t>
  </si>
  <si>
    <t>I0404660-81170VT040-00001</t>
  </si>
  <si>
    <t>I040466081550VT020</t>
  </si>
  <si>
    <t>20020353</t>
  </si>
  <si>
    <t>I0404660-81550VT020-00001</t>
  </si>
  <si>
    <t>I040466081550VT050</t>
  </si>
  <si>
    <t>20020354</t>
  </si>
  <si>
    <t>I0404660-81550VT050-00001</t>
  </si>
  <si>
    <t>I040466081551VT020</t>
  </si>
  <si>
    <t>20020355</t>
  </si>
  <si>
    <t>I0404660-81551VT020-00001</t>
  </si>
  <si>
    <t>I040466081560VT020</t>
  </si>
  <si>
    <t>20020356</t>
  </si>
  <si>
    <t>I0404660-81560VT020-00001</t>
  </si>
  <si>
    <t>I040466081560VT050</t>
  </si>
  <si>
    <t>20020357</t>
  </si>
  <si>
    <t>I0404660-81560VT050-00004</t>
  </si>
  <si>
    <t>I040466081561VT050</t>
  </si>
  <si>
    <t>20020358</t>
  </si>
  <si>
    <t>I0404660-81561VT050-00002</t>
  </si>
  <si>
    <t>I040466081580VT010</t>
  </si>
  <si>
    <t>20020359</t>
  </si>
  <si>
    <t>I0404660-81580VT010-00002</t>
  </si>
  <si>
    <t>I040466081580VT020</t>
  </si>
  <si>
    <t>20020360</t>
  </si>
  <si>
    <t>I0404660-81580VT020-00003</t>
  </si>
  <si>
    <t>I040466081590VT010</t>
  </si>
  <si>
    <t>20020361</t>
  </si>
  <si>
    <t>I0404660-81590VT010-00002</t>
  </si>
  <si>
    <t>I040466081590VT020</t>
  </si>
  <si>
    <t>20020362</t>
  </si>
  <si>
    <t>I0404660-81590VT020-00004</t>
  </si>
  <si>
    <t>I070648281110BZ520</t>
  </si>
  <si>
    <t>20020395</t>
  </si>
  <si>
    <t>I0706482</t>
  </si>
  <si>
    <t>I0706482-81110BZ520-00001</t>
  </si>
  <si>
    <t>I070648281130BZ520</t>
  </si>
  <si>
    <t>20020396</t>
  </si>
  <si>
    <t>I0706482-81130BZ520-00002</t>
  </si>
  <si>
    <t>I070648281150BZ520</t>
  </si>
  <si>
    <t>20020397</t>
  </si>
  <si>
    <t>I0706482-81150BZ520-00001</t>
  </si>
  <si>
    <t>AAQ032-0000</t>
  </si>
  <si>
    <t>LAMP ASSY, HEAD - RHD LH, High Grade, 6D1</t>
  </si>
  <si>
    <t>I070648281240BZ010E0</t>
  </si>
  <si>
    <t>20020398</t>
  </si>
  <si>
    <t>I0706482-81240BZ010E0-00001</t>
  </si>
  <si>
    <t>I070648281270BZ010</t>
  </si>
  <si>
    <t>20020399</t>
  </si>
  <si>
    <t>I0706482-81270BZ010-00001</t>
  </si>
  <si>
    <t>AFD011-0000</t>
  </si>
  <si>
    <t>I070648281550BZ070</t>
  </si>
  <si>
    <t>20020400</t>
  </si>
  <si>
    <t>I0706482-81550BZ070-00001</t>
  </si>
  <si>
    <t>ADF051-0000</t>
  </si>
  <si>
    <t>D62 RCL RH OES</t>
  </si>
  <si>
    <t>I070648281550BZ190</t>
  </si>
  <si>
    <t>20020401</t>
  </si>
  <si>
    <t>I0706482-81550BZ190-00001</t>
  </si>
  <si>
    <t>I070648281560BZ070</t>
  </si>
  <si>
    <t>20020402</t>
  </si>
  <si>
    <t>I0706482-81560BZ070-00002</t>
  </si>
  <si>
    <t>I0306307811700K591</t>
  </si>
  <si>
    <t>20026783</t>
  </si>
  <si>
    <t>I0306307</t>
  </si>
  <si>
    <t>I0306307-811700K591-00002</t>
  </si>
  <si>
    <t>I0404663811050K130</t>
  </si>
  <si>
    <t>20026790</t>
  </si>
  <si>
    <t>I0404663</t>
  </si>
  <si>
    <t>I0404663-811050K130-00005</t>
  </si>
  <si>
    <t>I0404663811060K130</t>
  </si>
  <si>
    <t>20026791</t>
  </si>
  <si>
    <t>I0404663-811060K130-00004</t>
  </si>
  <si>
    <t>I0404663811100KG61</t>
  </si>
  <si>
    <t>20026792</t>
  </si>
  <si>
    <t>I0404663-811100KG61-00001</t>
  </si>
  <si>
    <t>I0404663811700KC31</t>
  </si>
  <si>
    <t>20026793</t>
  </si>
  <si>
    <t>I0404663-811700KC31-00002</t>
  </si>
  <si>
    <t>I0404663811700KG61</t>
  </si>
  <si>
    <t>20026794</t>
  </si>
  <si>
    <t>I0404663-811700KG61-00002</t>
  </si>
  <si>
    <t>I0404663815500K120</t>
  </si>
  <si>
    <t>20026795</t>
  </si>
  <si>
    <t>I0404663-815500K120-00002</t>
  </si>
  <si>
    <t>I040466381550BZ850</t>
  </si>
  <si>
    <t>20026796</t>
  </si>
  <si>
    <t>I0404663-81550BZ850-00001</t>
  </si>
  <si>
    <t>I0404663815510K080</t>
  </si>
  <si>
    <t>20026797</t>
  </si>
  <si>
    <t>I0404663-815510K080-00002</t>
  </si>
  <si>
    <t>I0404663815510K120</t>
  </si>
  <si>
    <t>20026798</t>
  </si>
  <si>
    <t>I0404663-815510K120-00004</t>
  </si>
  <si>
    <t>I0404663815510K210</t>
  </si>
  <si>
    <t>20026799</t>
  </si>
  <si>
    <t>I0404663-815510K210-00006</t>
  </si>
  <si>
    <t>I0404663815600K120</t>
  </si>
  <si>
    <t>20026800</t>
  </si>
  <si>
    <t>I0404663-815600K120-00001</t>
  </si>
  <si>
    <t>I0404663815610K120</t>
  </si>
  <si>
    <t>20026801</t>
  </si>
  <si>
    <t>I0404663-815610K120-00003</t>
  </si>
  <si>
    <t>I0404663815610K210</t>
  </si>
  <si>
    <t>20026802</t>
  </si>
  <si>
    <t>I0404663-815610K210-00004</t>
  </si>
  <si>
    <t>I060645881139BZ010</t>
  </si>
  <si>
    <t>20026837</t>
  </si>
  <si>
    <t>I0606458</t>
  </si>
  <si>
    <t>I0606458-81139BZ010-00003</t>
  </si>
  <si>
    <t>I060645881240BZ010C0</t>
  </si>
  <si>
    <t>20026838</t>
  </si>
  <si>
    <t>I0606458-81240BZ010C0-00001</t>
  </si>
  <si>
    <t>I060645881580BZ051</t>
  </si>
  <si>
    <t>20026839</t>
  </si>
  <si>
    <t>I0606458-81580BZ051-00003</t>
  </si>
  <si>
    <t>I060645881591BZ040</t>
  </si>
  <si>
    <t>20026840</t>
  </si>
  <si>
    <t>I0606458-81591BZ040-00001</t>
  </si>
  <si>
    <t>I060645887915BZ070</t>
  </si>
  <si>
    <t>20026841</t>
  </si>
  <si>
    <t>I0606458-87915BZ070-00001</t>
  </si>
  <si>
    <t>I060645887947BZ010</t>
  </si>
  <si>
    <t>20026842</t>
  </si>
  <si>
    <t>I0606458-87947BZ010-00001</t>
  </si>
  <si>
    <t>I070649081110BZ050</t>
  </si>
  <si>
    <t>20026844</t>
  </si>
  <si>
    <t>I0706490</t>
  </si>
  <si>
    <t>I0706490-81110BZ050-00001</t>
  </si>
  <si>
    <t>I070649081110BZ800</t>
  </si>
  <si>
    <t>20026845</t>
  </si>
  <si>
    <t>I0706490-81110BZ800-00002</t>
  </si>
  <si>
    <t>I070649081110BZ840</t>
  </si>
  <si>
    <t>20026846</t>
  </si>
  <si>
    <t>I0706490-81110BZ840-00003</t>
  </si>
  <si>
    <t>I070649081150BZ050</t>
  </si>
  <si>
    <t>20026847</t>
  </si>
  <si>
    <t>I0706490-81150BZ050-00001</t>
  </si>
  <si>
    <t>I070649081150BZ800</t>
  </si>
  <si>
    <t>20026848</t>
  </si>
  <si>
    <t>I0706490-81150BZ800-00003</t>
  </si>
  <si>
    <t>I070649081150BZ840</t>
  </si>
  <si>
    <t>20026849</t>
  </si>
  <si>
    <t>I0706490-81150BZ840-00003</t>
  </si>
  <si>
    <t>I070649081551BZ090</t>
  </si>
  <si>
    <t>20026850</t>
  </si>
  <si>
    <t>I0706490-81551BZ090-00004</t>
  </si>
  <si>
    <t>ADL011-9000</t>
  </si>
  <si>
    <t>I070649081551BZ250</t>
  </si>
  <si>
    <t>20026851</t>
  </si>
  <si>
    <t>I0706490-81551BZ250-00002</t>
  </si>
  <si>
    <t>I070649081551BZ440</t>
  </si>
  <si>
    <t>20026852</t>
  </si>
  <si>
    <t>I0706490-81551BZ440-00003</t>
  </si>
  <si>
    <t>I070649081561BZ060</t>
  </si>
  <si>
    <t>20026853</t>
  </si>
  <si>
    <t>I0706490-81561BZ060-00001</t>
  </si>
  <si>
    <t>ADF052-9000</t>
  </si>
  <si>
    <t>I070649081561BZ410</t>
  </si>
  <si>
    <t>20026854</t>
  </si>
  <si>
    <t>I0706490-81561BZ410-00001</t>
  </si>
  <si>
    <t>I070649087945BZ070</t>
  </si>
  <si>
    <t>20026855</t>
  </si>
  <si>
    <t>I0706490-87945BZ070-00001</t>
  </si>
  <si>
    <t>I0802189811500W070</t>
  </si>
  <si>
    <t>20026859</t>
  </si>
  <si>
    <t>I0802189</t>
  </si>
  <si>
    <t>I0802189-811500W070-00001</t>
  </si>
  <si>
    <t>I0306311525620K070</t>
  </si>
  <si>
    <t>20030188</t>
  </si>
  <si>
    <t>I0306311</t>
  </si>
  <si>
    <t>I0306311-525620K070-00002</t>
  </si>
  <si>
    <t>I0306311525630K010</t>
  </si>
  <si>
    <t>20030189</t>
  </si>
  <si>
    <t>I0306311-525630K010-00001</t>
  </si>
  <si>
    <t>I0306311811100K520</t>
  </si>
  <si>
    <t>20030190</t>
  </si>
  <si>
    <t>I0306311-811100K520-00001</t>
  </si>
  <si>
    <t>I0306311811100K580</t>
  </si>
  <si>
    <t>20030191</t>
  </si>
  <si>
    <t>I0306311-811100K580-00006</t>
  </si>
  <si>
    <t>I0306311811300K520</t>
  </si>
  <si>
    <t>20030192</t>
  </si>
  <si>
    <t>I0306311-811300K520-00003</t>
  </si>
  <si>
    <t>I0306311811300K580</t>
  </si>
  <si>
    <t>20030193</t>
  </si>
  <si>
    <t>I0306311-811300K580-00012</t>
  </si>
  <si>
    <t>I0306311811500K520</t>
  </si>
  <si>
    <t>20030194</t>
  </si>
  <si>
    <t>I0306311-811500K520-00001</t>
  </si>
  <si>
    <t>I0306311811500K580</t>
  </si>
  <si>
    <t>20030195</t>
  </si>
  <si>
    <t>I0306311-811500K580-00004</t>
  </si>
  <si>
    <t>I0306311811700K520</t>
  </si>
  <si>
    <t>20030196</t>
  </si>
  <si>
    <t>I0306311-811700K520-00002</t>
  </si>
  <si>
    <t>I0306311815500K240</t>
  </si>
  <si>
    <t>20030197</t>
  </si>
  <si>
    <t>I0306311-815500K240-00007</t>
  </si>
  <si>
    <t>I0306311815500K630</t>
  </si>
  <si>
    <t>20030198</t>
  </si>
  <si>
    <t>I0306311-815500K630-00003</t>
  </si>
  <si>
    <t>ADV141-0000</t>
  </si>
  <si>
    <t>I0306311815510K240</t>
  </si>
  <si>
    <t>20030199</t>
  </si>
  <si>
    <t>-00018</t>
  </si>
  <si>
    <t>I0306311-815510K240-00018</t>
  </si>
  <si>
    <t>I0306311815600K240</t>
  </si>
  <si>
    <t>20030200</t>
  </si>
  <si>
    <t>I0306311-815600K240-00009</t>
  </si>
  <si>
    <t>I0306311815600K590</t>
  </si>
  <si>
    <t>20030201</t>
  </si>
  <si>
    <t>I0306311-815600K590-00003</t>
  </si>
  <si>
    <t>ADV142-0000</t>
  </si>
  <si>
    <t>I0306311815610K240</t>
  </si>
  <si>
    <t>20030202</t>
  </si>
  <si>
    <t>I0306311-815610K240-00012</t>
  </si>
  <si>
    <t>I0306311815800K050</t>
  </si>
  <si>
    <t>20030203</t>
  </si>
  <si>
    <t>I0306311-815800K050-00005</t>
  </si>
  <si>
    <t>I0306311815810K050</t>
  </si>
  <si>
    <t>20030204</t>
  </si>
  <si>
    <t>I0306311-815810K050-00008</t>
  </si>
  <si>
    <t>I0306311815810K260</t>
  </si>
  <si>
    <t>20030205</t>
  </si>
  <si>
    <t>I0306311-815810K260-00001</t>
  </si>
  <si>
    <t>I0306311815900K050</t>
  </si>
  <si>
    <t>20030206</t>
  </si>
  <si>
    <t>I0306311-815900K050-00003</t>
  </si>
  <si>
    <t>I0306311815900K260</t>
  </si>
  <si>
    <t>20030207</t>
  </si>
  <si>
    <t>I0306311-815900K260-00001</t>
  </si>
  <si>
    <t>ADV152-0000</t>
  </si>
  <si>
    <t>I0306311815910K050</t>
  </si>
  <si>
    <t>20030208</t>
  </si>
  <si>
    <t>I0306311-815910K050-00009</t>
  </si>
  <si>
    <t>I0306311815910K260</t>
  </si>
  <si>
    <t>20030209</t>
  </si>
  <si>
    <t>I0306311-815910K260-00001</t>
  </si>
  <si>
    <t>ADV152-9000T</t>
  </si>
  <si>
    <t>I03063119008081116</t>
  </si>
  <si>
    <t>20030210</t>
  </si>
  <si>
    <t>I0306311-9008081116-00003</t>
  </si>
  <si>
    <t>I03063119098113087</t>
  </si>
  <si>
    <t>20030211</t>
  </si>
  <si>
    <t>I0306311-9098113087-00005</t>
  </si>
  <si>
    <t>I03063119098122003</t>
  </si>
  <si>
    <t>20030212</t>
  </si>
  <si>
    <t>I0306311-9098122003-00005</t>
  </si>
  <si>
    <t>I03063119913212050</t>
  </si>
  <si>
    <t>20030213</t>
  </si>
  <si>
    <t>-00385</t>
  </si>
  <si>
    <t>I0306311-9913212050-00385</t>
  </si>
  <si>
    <t>I03063119913221210</t>
  </si>
  <si>
    <t>20030214</t>
  </si>
  <si>
    <t>I0306311-9913221210-00054</t>
  </si>
  <si>
    <t>I0306314811300K520</t>
  </si>
  <si>
    <t>20030220</t>
  </si>
  <si>
    <t>I0306314</t>
  </si>
  <si>
    <t>I0306314-811300K520-00001</t>
  </si>
  <si>
    <t>I0306314811500K580</t>
  </si>
  <si>
    <t>20030221</t>
  </si>
  <si>
    <t>I0306314-811500K580-00003</t>
  </si>
  <si>
    <t>I0306314811700K580</t>
  </si>
  <si>
    <t>20030222</t>
  </si>
  <si>
    <t>I0306314-811700K580-00003</t>
  </si>
  <si>
    <t>I0306314815500K210</t>
  </si>
  <si>
    <t>20030223</t>
  </si>
  <si>
    <t>I0306314-815500K210-00001</t>
  </si>
  <si>
    <t>I0306314815510K240</t>
  </si>
  <si>
    <t>20030224</t>
  </si>
  <si>
    <t>I0306314-815510K240-00003</t>
  </si>
  <si>
    <t>I060645981110BZ610</t>
  </si>
  <si>
    <t>20030263</t>
  </si>
  <si>
    <t>I0606459</t>
  </si>
  <si>
    <t>I0606459-81110BZ610-00001</t>
  </si>
  <si>
    <t>I060645981110BZ620</t>
  </si>
  <si>
    <t>20030264</t>
  </si>
  <si>
    <t>I0606459-81110BZ620-00005</t>
  </si>
  <si>
    <t>I060645981130BZ200</t>
  </si>
  <si>
    <t>20030265</t>
  </si>
  <si>
    <t>I0606459-81130BZ200-00001</t>
  </si>
  <si>
    <t>I060645981130BZ620</t>
  </si>
  <si>
    <t>20030266</t>
  </si>
  <si>
    <t>I0606459-81130BZ620-00004</t>
  </si>
  <si>
    <t>I060645981150BZ620</t>
  </si>
  <si>
    <t>20030267</t>
  </si>
  <si>
    <t>I0606459-81150BZ620-00006</t>
  </si>
  <si>
    <t>I060645981170BZ200</t>
  </si>
  <si>
    <t>20030268</t>
  </si>
  <si>
    <t>I0606459-81170BZ200-00002</t>
  </si>
  <si>
    <t>AAK112-1000</t>
  </si>
  <si>
    <t>LAMP UNIT, HEAD 6A2 - LH</t>
  </si>
  <si>
    <t>I060645981170BZ620</t>
  </si>
  <si>
    <t>20030269</t>
  </si>
  <si>
    <t>I0606459-81170BZ620-00004</t>
  </si>
  <si>
    <t>I060645981550BZ220</t>
  </si>
  <si>
    <t>20030270</t>
  </si>
  <si>
    <t>I0606459-81550BZ220-00001</t>
  </si>
  <si>
    <t>I060645981550BZ490</t>
  </si>
  <si>
    <t>20030271</t>
  </si>
  <si>
    <t>I0606459-81550BZ490-00005</t>
  </si>
  <si>
    <t>I060645981551BZ150</t>
  </si>
  <si>
    <t>20030272</t>
  </si>
  <si>
    <t>I0606459-81551BZ150-00005</t>
  </si>
  <si>
    <t>I060645981551BZ240</t>
  </si>
  <si>
    <t>20030273</t>
  </si>
  <si>
    <t>I0606459-81551BZ240-00006</t>
  </si>
  <si>
    <t>I060645981551BZ320</t>
  </si>
  <si>
    <t>20030274</t>
  </si>
  <si>
    <t>I0606459-81551BZ320-00004</t>
  </si>
  <si>
    <t>I060645981560BZ220</t>
  </si>
  <si>
    <t>20030275</t>
  </si>
  <si>
    <t>I0606459-81560BZ220-00001</t>
  </si>
  <si>
    <t>I060645981560BZ490</t>
  </si>
  <si>
    <t>20030276</t>
  </si>
  <si>
    <t>I0606459-81560BZ490-00003</t>
  </si>
  <si>
    <t>I060645981561BZ150</t>
  </si>
  <si>
    <t>20030277</t>
  </si>
  <si>
    <t>I0606459-81561BZ150-00002</t>
  </si>
  <si>
    <t>I060645981561BZ240</t>
  </si>
  <si>
    <t>20030278</t>
  </si>
  <si>
    <t>I0606459-81561BZ240-00003</t>
  </si>
  <si>
    <t>I060645981561BZ320</t>
  </si>
  <si>
    <t>20030279</t>
  </si>
  <si>
    <t>I0606459-81561BZ320-00004</t>
  </si>
  <si>
    <t>I060645981590BZ051</t>
  </si>
  <si>
    <t>20030280</t>
  </si>
  <si>
    <t>I0606459-81590BZ051-00004</t>
  </si>
  <si>
    <t>I06064599004A81004</t>
  </si>
  <si>
    <t>20030281</t>
  </si>
  <si>
    <t>I0606459-9004A81004-00001</t>
  </si>
  <si>
    <t>000961-6680</t>
  </si>
  <si>
    <t>BULB HB3</t>
  </si>
  <si>
    <t>I06064599004A81005</t>
  </si>
  <si>
    <t>20030282</t>
  </si>
  <si>
    <t>I0606459-9004A81005-00003</t>
  </si>
  <si>
    <t>BULB S25 UMBER (12VPY21W)</t>
  </si>
  <si>
    <t>I06064599004A81006</t>
  </si>
  <si>
    <t>20030283</t>
  </si>
  <si>
    <t>I0606459-9004A81006-00004</t>
  </si>
  <si>
    <t>I06064599004A81026</t>
  </si>
  <si>
    <t>20030284</t>
  </si>
  <si>
    <t>-00016</t>
  </si>
  <si>
    <t>I0606459-9004A81026-00016</t>
  </si>
  <si>
    <t>I07064939004951125</t>
  </si>
  <si>
    <t>20030291</t>
  </si>
  <si>
    <t>I0706493</t>
  </si>
  <si>
    <t>-00027</t>
  </si>
  <si>
    <t>I0706493-9004951125-00027</t>
  </si>
  <si>
    <t>HA3222-0000U</t>
  </si>
  <si>
    <t>HD4190-0000U</t>
  </si>
  <si>
    <t>92409-I6500</t>
  </si>
  <si>
    <t>LAMP ASSY, RR COMP I/S STD</t>
  </si>
  <si>
    <t>BRACKET (E) H/L STD - LH</t>
  </si>
  <si>
    <t>BRACKET (E) H/L STD - RH</t>
  </si>
  <si>
    <t>HD4181-0110U</t>
  </si>
  <si>
    <t>HD4182-0110U</t>
  </si>
  <si>
    <t>24/09/2025 17.23.58</t>
  </si>
  <si>
    <t>AICH1KVW</t>
  </si>
  <si>
    <t>24/09/2025 17.23.59</t>
  </si>
  <si>
    <t>24/09/2025 17.25.18</t>
  </si>
  <si>
    <t>DICH1KVQ</t>
  </si>
  <si>
    <t>81110BZ610  B</t>
  </si>
  <si>
    <t>24/09/2025 17.25.19</t>
  </si>
  <si>
    <t>24/09/2025 17.25.20</t>
  </si>
  <si>
    <t>24/09/2025 17.25.21</t>
  </si>
  <si>
    <t>24/09/2025 17.25.22</t>
  </si>
  <si>
    <t>25/09/2025 07.07.50</t>
  </si>
  <si>
    <t>DICH1KVR</t>
  </si>
  <si>
    <t>81551BZ320  I</t>
  </si>
  <si>
    <t>25/09/2025 07.07.51</t>
  </si>
  <si>
    <t>25/09/2025 07.07.52</t>
  </si>
  <si>
    <t>25/09/2025 07.07.53</t>
  </si>
  <si>
    <t>25/09/2025 07.10.39</t>
  </si>
  <si>
    <t>DICH1KVU</t>
  </si>
  <si>
    <t>815500D400  Q</t>
  </si>
  <si>
    <t>4</t>
  </si>
  <si>
    <t>25/09/2025 07.10.44</t>
  </si>
  <si>
    <t>25/09/2025 07.10.45</t>
  </si>
  <si>
    <t>815610K240  .</t>
  </si>
  <si>
    <t>25/09/2025 07.10.46</t>
  </si>
  <si>
    <t>25/09/2025 07.11.31</t>
  </si>
  <si>
    <t>DICH1KVT</t>
  </si>
  <si>
    <t>5</t>
  </si>
  <si>
    <t>25/09/2025 07.11.32</t>
  </si>
  <si>
    <t>25/09/2025 07.11.33</t>
  </si>
  <si>
    <t>25/09/2025 07.11.34</t>
  </si>
  <si>
    <t>NO.</t>
  </si>
  <si>
    <t>VENDOR CODE</t>
  </si>
  <si>
    <t>P/O NUMBER</t>
  </si>
  <si>
    <t>P/O DATE</t>
  </si>
  <si>
    <t>ITEM NO</t>
  </si>
  <si>
    <t>PARTS NO.</t>
  </si>
  <si>
    <t>PMPNME</t>
  </si>
  <si>
    <t>MODEL CODE</t>
  </si>
  <si>
    <t>ORDER QTY</t>
  </si>
  <si>
    <t>KANBAN CARD QTY</t>
  </si>
  <si>
    <t>OUTSTANDING P/O QTY</t>
  </si>
  <si>
    <t>PALLETIZE MARK</t>
  </si>
  <si>
    <t>DELIVERY SCHEDULE DATE</t>
  </si>
  <si>
    <t>DELIVERY QTY</t>
  </si>
  <si>
    <t>PREPARED BY</t>
  </si>
  <si>
    <t>CYCLE</t>
  </si>
  <si>
    <t>19827044</t>
  </si>
  <si>
    <t>IC21</t>
  </si>
  <si>
    <t>I0306117</t>
  </si>
  <si>
    <t>20250701</t>
  </si>
  <si>
    <t>0001</t>
  </si>
  <si>
    <t>E1</t>
  </si>
  <si>
    <t>20250703</t>
  </si>
  <si>
    <t>1-1-2</t>
  </si>
  <si>
    <t>19827045</t>
  </si>
  <si>
    <t>0002</t>
  </si>
  <si>
    <t>19827046</t>
  </si>
  <si>
    <t>0003</t>
  </si>
  <si>
    <t>19827047</t>
  </si>
  <si>
    <t>0004</t>
  </si>
  <si>
    <t>19827048</t>
  </si>
  <si>
    <t>0005</t>
  </si>
  <si>
    <t>19827049</t>
  </si>
  <si>
    <t>0006</t>
  </si>
  <si>
    <t>19827050</t>
  </si>
  <si>
    <t>0007</t>
  </si>
  <si>
    <t>19827051</t>
  </si>
  <si>
    <t>0008</t>
  </si>
  <si>
    <t>19827052</t>
  </si>
  <si>
    <t>0009</t>
  </si>
  <si>
    <t>19827053</t>
  </si>
  <si>
    <t>0010</t>
  </si>
  <si>
    <t>19827054</t>
  </si>
  <si>
    <t>0011</t>
  </si>
  <si>
    <t>19827055</t>
  </si>
  <si>
    <t>0012</t>
  </si>
  <si>
    <t>19827056</t>
  </si>
  <si>
    <t>0013</t>
  </si>
  <si>
    <t>19827057</t>
  </si>
  <si>
    <t>0014</t>
  </si>
  <si>
    <t>19827058</t>
  </si>
  <si>
    <t>0015</t>
  </si>
  <si>
    <t>19827059</t>
  </si>
  <si>
    <t>0016</t>
  </si>
  <si>
    <t>19827060</t>
  </si>
  <si>
    <t>0017</t>
  </si>
  <si>
    <t>A1</t>
  </si>
  <si>
    <t>19827061</t>
  </si>
  <si>
    <t>0018</t>
  </si>
  <si>
    <t>19827062</t>
  </si>
  <si>
    <t>0019</t>
  </si>
  <si>
    <t>LAMP AS, RR, LH</t>
  </si>
  <si>
    <t>19827063</t>
  </si>
  <si>
    <t>0020</t>
  </si>
  <si>
    <t>19827064</t>
  </si>
  <si>
    <t>0021</t>
  </si>
  <si>
    <t>B1</t>
  </si>
  <si>
    <t>19827065</t>
  </si>
  <si>
    <t>0022</t>
  </si>
  <si>
    <t>BULB 12V,21W</t>
  </si>
  <si>
    <t>C1</t>
  </si>
  <si>
    <t>19827066</t>
  </si>
  <si>
    <t>0023</t>
  </si>
  <si>
    <t>BULB 12V,5W</t>
  </si>
  <si>
    <t>19827067</t>
  </si>
  <si>
    <t>0024</t>
  </si>
  <si>
    <t>BULB 12V,21W5W</t>
  </si>
  <si>
    <t>19827068</t>
  </si>
  <si>
    <t>I0306118</t>
  </si>
  <si>
    <t>20250704</t>
  </si>
  <si>
    <t>1-1-3</t>
  </si>
  <si>
    <t>19827069</t>
  </si>
  <si>
    <t>19827070</t>
  </si>
  <si>
    <t>19827071</t>
  </si>
  <si>
    <t>19827072</t>
  </si>
  <si>
    <t>19827073</t>
  </si>
  <si>
    <t>19827074</t>
  </si>
  <si>
    <t>19827075</t>
  </si>
  <si>
    <t>19827076</t>
  </si>
  <si>
    <t>I0306119</t>
  </si>
  <si>
    <t>20250708</t>
  </si>
  <si>
    <t>1-1-5</t>
  </si>
  <si>
    <t>19827077</t>
  </si>
  <si>
    <t>19827078</t>
  </si>
  <si>
    <t>IC31</t>
  </si>
  <si>
    <t>I0404546</t>
  </si>
  <si>
    <t>19827079</t>
  </si>
  <si>
    <t>19827080</t>
  </si>
  <si>
    <t>19827081</t>
  </si>
  <si>
    <t>19827082</t>
  </si>
  <si>
    <t>19827083</t>
  </si>
  <si>
    <t>19827084</t>
  </si>
  <si>
    <t>19827085</t>
  </si>
  <si>
    <t>19827086</t>
  </si>
  <si>
    <t>19827087</t>
  </si>
  <si>
    <t>19827088</t>
  </si>
  <si>
    <t>19827089</t>
  </si>
  <si>
    <t>19827090</t>
  </si>
  <si>
    <t>19827091</t>
  </si>
  <si>
    <t>I0404547</t>
  </si>
  <si>
    <t>81110-VT040</t>
  </si>
  <si>
    <t>19827092</t>
  </si>
  <si>
    <t>81110-VT100</t>
  </si>
  <si>
    <t>19827093</t>
  </si>
  <si>
    <t>81150-VT040</t>
  </si>
  <si>
    <t>19827094</t>
  </si>
  <si>
    <t>19827095</t>
  </si>
  <si>
    <t>81170-VT040</t>
  </si>
  <si>
    <t>19827096</t>
  </si>
  <si>
    <t>19827097</t>
  </si>
  <si>
    <t>81550-VT020</t>
  </si>
  <si>
    <t>19827098</t>
  </si>
  <si>
    <t>19827099</t>
  </si>
  <si>
    <t>81551-VT020</t>
  </si>
  <si>
    <t>19827100</t>
  </si>
  <si>
    <t>81551-VT050</t>
  </si>
  <si>
    <t>19827101</t>
  </si>
  <si>
    <t>19827102</t>
  </si>
  <si>
    <t>81560-VT020</t>
  </si>
  <si>
    <t>19827103</t>
  </si>
  <si>
    <t>81560-VT050</t>
  </si>
  <si>
    <t>19827104</t>
  </si>
  <si>
    <t>19827105</t>
  </si>
  <si>
    <t>19827106</t>
  </si>
  <si>
    <t>81580-VT020</t>
  </si>
  <si>
    <t>19827107</t>
  </si>
  <si>
    <t>81590-VT010</t>
  </si>
  <si>
    <t>19827108</t>
  </si>
  <si>
    <t>81590-VT020</t>
  </si>
  <si>
    <t>19827109</t>
  </si>
  <si>
    <t>IC5Z</t>
  </si>
  <si>
    <t>I0606275</t>
  </si>
  <si>
    <t>19827110</t>
  </si>
  <si>
    <t>19827111</t>
  </si>
  <si>
    <t>19827112</t>
  </si>
  <si>
    <t>HOUSING AS H/LAMP LH</t>
  </si>
  <si>
    <t>19827113</t>
  </si>
  <si>
    <t>19827114</t>
  </si>
  <si>
    <t>19827115</t>
  </si>
  <si>
    <t>19827116</t>
  </si>
  <si>
    <t>19827117</t>
  </si>
  <si>
    <t>19827118</t>
  </si>
  <si>
    <t>19827119</t>
  </si>
  <si>
    <t>19827120</t>
  </si>
  <si>
    <t>19827121</t>
  </si>
  <si>
    <t>19827122</t>
  </si>
  <si>
    <t>19827123</t>
  </si>
  <si>
    <t>19827124</t>
  </si>
  <si>
    <t>19827125</t>
  </si>
  <si>
    <t>19827126</t>
  </si>
  <si>
    <t>19827127</t>
  </si>
  <si>
    <t>19827128</t>
  </si>
  <si>
    <t>19827129</t>
  </si>
  <si>
    <t>19827130</t>
  </si>
  <si>
    <t>19827131</t>
  </si>
  <si>
    <t>I0606276</t>
  </si>
  <si>
    <t>19827132</t>
  </si>
  <si>
    <t>SOCKET CVR HEADLAMP</t>
  </si>
  <si>
    <t>19827133</t>
  </si>
  <si>
    <t>81240-BZ010-C0</t>
  </si>
  <si>
    <t>19827134</t>
  </si>
  <si>
    <t>19827135</t>
  </si>
  <si>
    <t>MIRROR, OUTER RR</t>
  </si>
  <si>
    <t>19827136</t>
  </si>
  <si>
    <t>19827137</t>
  </si>
  <si>
    <t>I0606277</t>
  </si>
  <si>
    <t>HEADLAMP ASSY,RH</t>
  </si>
  <si>
    <t>19827138</t>
  </si>
  <si>
    <t>SOCKET WIR RR COM RH</t>
  </si>
  <si>
    <t>19827139</t>
  </si>
  <si>
    <t>IC6Z</t>
  </si>
  <si>
    <t>I0706262</t>
  </si>
  <si>
    <t>19827140</t>
  </si>
  <si>
    <t>I0706263</t>
  </si>
  <si>
    <t>HEADLAMP, ASSY, RH</t>
  </si>
  <si>
    <t>19827141</t>
  </si>
  <si>
    <t>HEADLAMP A/S, RH</t>
  </si>
  <si>
    <t>19827142</t>
  </si>
  <si>
    <t>19827143</t>
  </si>
  <si>
    <t>19827144</t>
  </si>
  <si>
    <t>19827145</t>
  </si>
  <si>
    <t>LENS &amp; BODY,RR , LH</t>
  </si>
  <si>
    <t>19827146</t>
  </si>
  <si>
    <t>19827147</t>
  </si>
  <si>
    <t>19827148</t>
  </si>
  <si>
    <t>MIRROR A/S OUT RR LH</t>
  </si>
  <si>
    <t>19827149</t>
  </si>
  <si>
    <t>I0706264</t>
  </si>
  <si>
    <t>19827150</t>
  </si>
  <si>
    <t>19827151</t>
  </si>
  <si>
    <t>LAMP ASSY, LICEN</t>
  </si>
  <si>
    <t>19827152</t>
  </si>
  <si>
    <t>LAMP A/S,RR CMB,RH</t>
  </si>
  <si>
    <t>19827153</t>
  </si>
  <si>
    <t>LAMP ASSY,RR COMB,RH</t>
  </si>
  <si>
    <t>19827154</t>
  </si>
  <si>
    <t>19827155</t>
  </si>
  <si>
    <t>LENS &amp; BODY,COMB RH</t>
  </si>
  <si>
    <t>19827156</t>
  </si>
  <si>
    <t>LAMP ASSY,RR COMB,LH</t>
  </si>
  <si>
    <t>19827157</t>
  </si>
  <si>
    <t>LENS &amp; BODY,COMB LH</t>
  </si>
  <si>
    <t>19827158</t>
  </si>
  <si>
    <t>19827159</t>
  </si>
  <si>
    <t>IC91</t>
  </si>
  <si>
    <t>I0802137</t>
  </si>
  <si>
    <t>19827160</t>
  </si>
  <si>
    <t>HEADLAMP AS RH</t>
  </si>
  <si>
    <t>19827161</t>
  </si>
  <si>
    <t>19827162</t>
  </si>
  <si>
    <t>HEADLAMP AS LH</t>
  </si>
  <si>
    <t>19830449</t>
  </si>
  <si>
    <t>I0306120</t>
  </si>
  <si>
    <t>20250702</t>
  </si>
  <si>
    <t>RETAINER RR BPR UP R</t>
  </si>
  <si>
    <t>19830450</t>
  </si>
  <si>
    <t>RETAINER RR BPR UP L</t>
  </si>
  <si>
    <t>19830451</t>
  </si>
  <si>
    <t>19830452</t>
  </si>
  <si>
    <t>19830453</t>
  </si>
  <si>
    <t>19830454</t>
  </si>
  <si>
    <t>19830455</t>
  </si>
  <si>
    <t>19830456</t>
  </si>
  <si>
    <t>19830457</t>
  </si>
  <si>
    <t>19830458</t>
  </si>
  <si>
    <t>19830459</t>
  </si>
  <si>
    <t>19830460</t>
  </si>
  <si>
    <t>19830461</t>
  </si>
  <si>
    <t>19830462</t>
  </si>
  <si>
    <t>19830463</t>
  </si>
  <si>
    <t>19830464</t>
  </si>
  <si>
    <t>19830465</t>
  </si>
  <si>
    <t>CORD RR COMBI LAMP R</t>
  </si>
  <si>
    <t>19830466</t>
  </si>
  <si>
    <t>19830467</t>
  </si>
  <si>
    <t>19830468</t>
  </si>
  <si>
    <t>19830469</t>
  </si>
  <si>
    <t>19830470</t>
  </si>
  <si>
    <t>19830471</t>
  </si>
  <si>
    <t>19830472</t>
  </si>
  <si>
    <t>19830473</t>
  </si>
  <si>
    <t>0025</t>
  </si>
  <si>
    <t>19830474</t>
  </si>
  <si>
    <t>0026</t>
  </si>
  <si>
    <t>19830475</t>
  </si>
  <si>
    <t>0027</t>
  </si>
  <si>
    <t>19830476</t>
  </si>
  <si>
    <t>0028</t>
  </si>
  <si>
    <t>19830477</t>
  </si>
  <si>
    <t>0029</t>
  </si>
  <si>
    <t>19830478</t>
  </si>
  <si>
    <t>0030</t>
  </si>
  <si>
    <t>19830479</t>
  </si>
  <si>
    <t>0031</t>
  </si>
  <si>
    <t>19830480</t>
  </si>
  <si>
    <t>0032</t>
  </si>
  <si>
    <t>19830481</t>
  </si>
  <si>
    <t>I0306121</t>
  </si>
  <si>
    <t>20250707</t>
  </si>
  <si>
    <t>19830482</t>
  </si>
  <si>
    <t>19830483</t>
  </si>
  <si>
    <t>19830484</t>
  </si>
  <si>
    <t>19830485</t>
  </si>
  <si>
    <t>19830486</t>
  </si>
  <si>
    <t>19830487</t>
  </si>
  <si>
    <t>19830488</t>
  </si>
  <si>
    <t>I0306122</t>
  </si>
  <si>
    <t>20250709</t>
  </si>
  <si>
    <t>19830489</t>
  </si>
  <si>
    <t>19830490</t>
  </si>
  <si>
    <t>19830491</t>
  </si>
  <si>
    <t>I0404548</t>
  </si>
  <si>
    <t>19830492</t>
  </si>
  <si>
    <t>19830493</t>
  </si>
  <si>
    <t>19830494</t>
  </si>
  <si>
    <t>19830495</t>
  </si>
  <si>
    <t>19830496</t>
  </si>
  <si>
    <t>19830497</t>
  </si>
  <si>
    <t>19830498</t>
  </si>
  <si>
    <t>19830499</t>
  </si>
  <si>
    <t>81170-VT080</t>
  </si>
  <si>
    <t>19830500</t>
  </si>
  <si>
    <t>19830501</t>
  </si>
  <si>
    <t>19830502</t>
  </si>
  <si>
    <t>19830503</t>
  </si>
  <si>
    <t>19830504</t>
  </si>
  <si>
    <t>GASKET RR LAMP</t>
  </si>
  <si>
    <t>19830505</t>
  </si>
  <si>
    <t>19830506</t>
  </si>
  <si>
    <t>I0404549</t>
  </si>
  <si>
    <t>19830507</t>
  </si>
  <si>
    <t>19830508</t>
  </si>
  <si>
    <t>19830509</t>
  </si>
  <si>
    <t>19830510</t>
  </si>
  <si>
    <t>19830511</t>
  </si>
  <si>
    <t>81150-VT080</t>
  </si>
  <si>
    <t>19830512</t>
  </si>
  <si>
    <t>19830513</t>
  </si>
  <si>
    <t>19830514</t>
  </si>
  <si>
    <t>19830515</t>
  </si>
  <si>
    <t>19830516</t>
  </si>
  <si>
    <t>19830517</t>
  </si>
  <si>
    <t>19830518</t>
  </si>
  <si>
    <t>19830519</t>
  </si>
  <si>
    <t>19830520</t>
  </si>
  <si>
    <t>19830521</t>
  </si>
  <si>
    <t>19830522</t>
  </si>
  <si>
    <t>19830523</t>
  </si>
  <si>
    <t>19830524</t>
  </si>
  <si>
    <t>81561-VT020</t>
  </si>
  <si>
    <t>19830525</t>
  </si>
  <si>
    <t>81561-VT050</t>
  </si>
  <si>
    <t>19830526</t>
  </si>
  <si>
    <t>19830527</t>
  </si>
  <si>
    <t>19830528</t>
  </si>
  <si>
    <t>19830529</t>
  </si>
  <si>
    <t>19830530</t>
  </si>
  <si>
    <t>90981-15029</t>
  </si>
  <si>
    <t>19830531</t>
  </si>
  <si>
    <t>I0606278</t>
  </si>
  <si>
    <t>19830532</t>
  </si>
  <si>
    <t>19830533</t>
  </si>
  <si>
    <t>19830534</t>
  </si>
  <si>
    <t>19830535</t>
  </si>
  <si>
    <t>19830536</t>
  </si>
  <si>
    <t>19830537</t>
  </si>
  <si>
    <t>19830538</t>
  </si>
  <si>
    <t>19830539</t>
  </si>
  <si>
    <t>19830540</t>
  </si>
  <si>
    <t>19830541</t>
  </si>
  <si>
    <t>19830542</t>
  </si>
  <si>
    <t>19830543</t>
  </si>
  <si>
    <t>19830544</t>
  </si>
  <si>
    <t>19830545</t>
  </si>
  <si>
    <t>19830546</t>
  </si>
  <si>
    <t>19830547</t>
  </si>
  <si>
    <t>19830548</t>
  </si>
  <si>
    <t>19830549</t>
  </si>
  <si>
    <t>19830550</t>
  </si>
  <si>
    <t>19830551</t>
  </si>
  <si>
    <t>19830552</t>
  </si>
  <si>
    <t>19830553</t>
  </si>
  <si>
    <t>I0606279</t>
  </si>
  <si>
    <t>19830554</t>
  </si>
  <si>
    <t>19830555</t>
  </si>
  <si>
    <t>19830556</t>
  </si>
  <si>
    <t>COVER OUT MIRROR RH</t>
  </si>
  <si>
    <t>19830557</t>
  </si>
  <si>
    <t>19830558</t>
  </si>
  <si>
    <t>I0606280</t>
  </si>
  <si>
    <t>19830559</t>
  </si>
  <si>
    <t>SOCKET&amp;WIRE RR LAMP</t>
  </si>
  <si>
    <t>19830560</t>
  </si>
  <si>
    <t>19830561</t>
  </si>
  <si>
    <t>19830562</t>
  </si>
  <si>
    <t>SOCKET &amp;WIRE COMB LH</t>
  </si>
  <si>
    <t>19830563</t>
  </si>
  <si>
    <t>I0606281</t>
  </si>
  <si>
    <t>SOCKET &amp; WIRE,COMB</t>
  </si>
  <si>
    <t>20250723</t>
  </si>
  <si>
    <t>1-1-15</t>
  </si>
  <si>
    <t>19830564</t>
  </si>
  <si>
    <t>I0706265</t>
  </si>
  <si>
    <t>19830565</t>
  </si>
  <si>
    <t>I0706266</t>
  </si>
  <si>
    <t>19830566</t>
  </si>
  <si>
    <t>19830567</t>
  </si>
  <si>
    <t>19830568</t>
  </si>
  <si>
    <t>19830569</t>
  </si>
  <si>
    <t>19830570</t>
  </si>
  <si>
    <t>LENSBODY,RR COMB,RH</t>
  </si>
  <si>
    <t>19830571</t>
  </si>
  <si>
    <t>19830572</t>
  </si>
  <si>
    <t>19830573</t>
  </si>
  <si>
    <t>19830574</t>
  </si>
  <si>
    <t>19830575</t>
  </si>
  <si>
    <t>19830576</t>
  </si>
  <si>
    <t>I0706267</t>
  </si>
  <si>
    <t>19830577</t>
  </si>
  <si>
    <t>19830578</t>
  </si>
  <si>
    <t>19830579</t>
  </si>
  <si>
    <t>19830580</t>
  </si>
  <si>
    <t>19830581</t>
  </si>
  <si>
    <t>19830582</t>
  </si>
  <si>
    <t>19830583</t>
  </si>
  <si>
    <t>LAMP A/S,RR CMB,LH</t>
  </si>
  <si>
    <t>19830584</t>
  </si>
  <si>
    <t>19830585</t>
  </si>
  <si>
    <t>19830586</t>
  </si>
  <si>
    <t>19830587</t>
  </si>
  <si>
    <t>I0802138</t>
  </si>
  <si>
    <t>19830588</t>
  </si>
  <si>
    <t>19830589</t>
  </si>
  <si>
    <t>19830590</t>
  </si>
  <si>
    <t>19834112</t>
  </si>
  <si>
    <t>I0306123</t>
  </si>
  <si>
    <t>19834113</t>
  </si>
  <si>
    <t>19834114</t>
  </si>
  <si>
    <t>19834115</t>
  </si>
  <si>
    <t>19834116</t>
  </si>
  <si>
    <t>19834117</t>
  </si>
  <si>
    <t>19834118</t>
  </si>
  <si>
    <t>SOCKET&amp;WIRE CLEAR</t>
  </si>
  <si>
    <t>19834119</t>
  </si>
  <si>
    <t>19834120</t>
  </si>
  <si>
    <t>19834121</t>
  </si>
  <si>
    <t>19834122</t>
  </si>
  <si>
    <t>19834123</t>
  </si>
  <si>
    <t>19834124</t>
  </si>
  <si>
    <t>19834125</t>
  </si>
  <si>
    <t>19834126</t>
  </si>
  <si>
    <t>19834127</t>
  </si>
  <si>
    <t>19834128</t>
  </si>
  <si>
    <t>19834129</t>
  </si>
  <si>
    <t>19834130</t>
  </si>
  <si>
    <t>19834131</t>
  </si>
  <si>
    <t>19834132</t>
  </si>
  <si>
    <t>19834133</t>
  </si>
  <si>
    <t>19834134</t>
  </si>
  <si>
    <t>19834135</t>
  </si>
  <si>
    <t>19834136</t>
  </si>
  <si>
    <t>19834137</t>
  </si>
  <si>
    <t>19834138</t>
  </si>
  <si>
    <t>19834139</t>
  </si>
  <si>
    <t>19834140</t>
  </si>
  <si>
    <t>19834141</t>
  </si>
  <si>
    <t>19834142</t>
  </si>
  <si>
    <t>19834143</t>
  </si>
  <si>
    <t>I0306124</t>
  </si>
  <si>
    <t>19834144</t>
  </si>
  <si>
    <t>19834145</t>
  </si>
  <si>
    <t>19834146</t>
  </si>
  <si>
    <t>19834147</t>
  </si>
  <si>
    <t>19834148</t>
  </si>
  <si>
    <t>I0306125</t>
  </si>
  <si>
    <t>20250710</t>
  </si>
  <si>
    <t>19834149</t>
  </si>
  <si>
    <t>19834150</t>
  </si>
  <si>
    <t>19834151</t>
  </si>
  <si>
    <t>19834152</t>
  </si>
  <si>
    <t>19834153</t>
  </si>
  <si>
    <t>I0404550</t>
  </si>
  <si>
    <t>19834154</t>
  </si>
  <si>
    <t>19834155</t>
  </si>
  <si>
    <t>19834156</t>
  </si>
  <si>
    <t>19834157</t>
  </si>
  <si>
    <t>19834158</t>
  </si>
  <si>
    <t>19834159</t>
  </si>
  <si>
    <t>19834160</t>
  </si>
  <si>
    <t>19834161</t>
  </si>
  <si>
    <t>19834162</t>
  </si>
  <si>
    <t>19834163</t>
  </si>
  <si>
    <t>19834164</t>
  </si>
  <si>
    <t>19834165</t>
  </si>
  <si>
    <t>19834166</t>
  </si>
  <si>
    <t>19834167</t>
  </si>
  <si>
    <t>19834168</t>
  </si>
  <si>
    <t>19834169</t>
  </si>
  <si>
    <t>19834170</t>
  </si>
  <si>
    <t>19834171</t>
  </si>
  <si>
    <t>19834172</t>
  </si>
  <si>
    <t>19834173</t>
  </si>
  <si>
    <t>I0404551</t>
  </si>
  <si>
    <t>19834174</t>
  </si>
  <si>
    <t>19834175</t>
  </si>
  <si>
    <t>19834176</t>
  </si>
  <si>
    <t>19834177</t>
  </si>
  <si>
    <t>19834178</t>
  </si>
  <si>
    <t>19834179</t>
  </si>
  <si>
    <t>19834180</t>
  </si>
  <si>
    <t>19834181</t>
  </si>
  <si>
    <t>19834182</t>
  </si>
  <si>
    <t>19834183</t>
  </si>
  <si>
    <t>19834184</t>
  </si>
  <si>
    <t>19834185</t>
  </si>
  <si>
    <t>19834186</t>
  </si>
  <si>
    <t>19834187</t>
  </si>
  <si>
    <t>19834188</t>
  </si>
  <si>
    <t>19834189</t>
  </si>
  <si>
    <t>19834190</t>
  </si>
  <si>
    <t>19834191</t>
  </si>
  <si>
    <t>19834192</t>
  </si>
  <si>
    <t>19834193</t>
  </si>
  <si>
    <t>19834194</t>
  </si>
  <si>
    <t>19834195</t>
  </si>
  <si>
    <t>I0606282</t>
  </si>
  <si>
    <t>19834196</t>
  </si>
  <si>
    <t>19834197</t>
  </si>
  <si>
    <t>19834198</t>
  </si>
  <si>
    <t>19834199</t>
  </si>
  <si>
    <t>19834200</t>
  </si>
  <si>
    <t>19834201</t>
  </si>
  <si>
    <t>19834202</t>
  </si>
  <si>
    <t>19834203</t>
  </si>
  <si>
    <t>19834204</t>
  </si>
  <si>
    <t>19834205</t>
  </si>
  <si>
    <t>19834206</t>
  </si>
  <si>
    <t>19834207</t>
  </si>
  <si>
    <t>19834208</t>
  </si>
  <si>
    <t>19834209</t>
  </si>
  <si>
    <t>19834210</t>
  </si>
  <si>
    <t>19834211</t>
  </si>
  <si>
    <t>19834212</t>
  </si>
  <si>
    <t>19834213</t>
  </si>
  <si>
    <t>19834214</t>
  </si>
  <si>
    <t>19834215</t>
  </si>
  <si>
    <t>19834216</t>
  </si>
  <si>
    <t>19834217</t>
  </si>
  <si>
    <t>19834218</t>
  </si>
  <si>
    <t>19834219</t>
  </si>
  <si>
    <t>I0606283</t>
  </si>
  <si>
    <t>19834220</t>
  </si>
  <si>
    <t>19834221</t>
  </si>
  <si>
    <t>19834222</t>
  </si>
  <si>
    <t>19834223</t>
  </si>
  <si>
    <t>I0606284</t>
  </si>
  <si>
    <t>19834224</t>
  </si>
  <si>
    <t>19834225</t>
  </si>
  <si>
    <t>19834226</t>
  </si>
  <si>
    <t>19834227</t>
  </si>
  <si>
    <t>SOCKET WIR RR COM LH</t>
  </si>
  <si>
    <t>19834228</t>
  </si>
  <si>
    <t>I0606285</t>
  </si>
  <si>
    <t>20250724</t>
  </si>
  <si>
    <t>19834229</t>
  </si>
  <si>
    <t>I0706268</t>
  </si>
  <si>
    <t>19834230</t>
  </si>
  <si>
    <t>I0706269</t>
  </si>
  <si>
    <t>19834231</t>
  </si>
  <si>
    <t>19834232</t>
  </si>
  <si>
    <t>19834233</t>
  </si>
  <si>
    <t>19834234</t>
  </si>
  <si>
    <t>19834235</t>
  </si>
  <si>
    <t>19834236</t>
  </si>
  <si>
    <t>19834237</t>
  </si>
  <si>
    <t>19834238</t>
  </si>
  <si>
    <t>19834239</t>
  </si>
  <si>
    <t>19834240</t>
  </si>
  <si>
    <t>19834241</t>
  </si>
  <si>
    <t>19834242</t>
  </si>
  <si>
    <t>I0706270</t>
  </si>
  <si>
    <t>19834243</t>
  </si>
  <si>
    <t>19834244</t>
  </si>
  <si>
    <t>19834245</t>
  </si>
  <si>
    <t>19834246</t>
  </si>
  <si>
    <t>19834247</t>
  </si>
  <si>
    <t>19834248</t>
  </si>
  <si>
    <t>19834249</t>
  </si>
  <si>
    <t>19834250</t>
  </si>
  <si>
    <t>19834251</t>
  </si>
  <si>
    <t>19834252</t>
  </si>
  <si>
    <t>19834253</t>
  </si>
  <si>
    <t>I0706271</t>
  </si>
  <si>
    <t>LAMP A/S, DOME</t>
  </si>
  <si>
    <t>19834254</t>
  </si>
  <si>
    <t>LAMP ASSY,DOME</t>
  </si>
  <si>
    <t>19834255</t>
  </si>
  <si>
    <t>I0802139</t>
  </si>
  <si>
    <t>19834256</t>
  </si>
  <si>
    <t>19834257</t>
  </si>
  <si>
    <t>19838136</t>
  </si>
  <si>
    <t>I0306126</t>
  </si>
  <si>
    <t>19838137</t>
  </si>
  <si>
    <t>19838138</t>
  </si>
  <si>
    <t>19838139</t>
  </si>
  <si>
    <t>19838140</t>
  </si>
  <si>
    <t>19838141</t>
  </si>
  <si>
    <t>19838142</t>
  </si>
  <si>
    <t>19838143</t>
  </si>
  <si>
    <t>19838144</t>
  </si>
  <si>
    <t>19838145</t>
  </si>
  <si>
    <t>19838146</t>
  </si>
  <si>
    <t>19838147</t>
  </si>
  <si>
    <t>19838148</t>
  </si>
  <si>
    <t>19838149</t>
  </si>
  <si>
    <t>19838150</t>
  </si>
  <si>
    <t>19838151</t>
  </si>
  <si>
    <t>19838152</t>
  </si>
  <si>
    <t>19838153</t>
  </si>
  <si>
    <t>19838154</t>
  </si>
  <si>
    <t>19838155</t>
  </si>
  <si>
    <t>19838156</t>
  </si>
  <si>
    <t>19838157</t>
  </si>
  <si>
    <t>19838158</t>
  </si>
  <si>
    <t>19838159</t>
  </si>
  <si>
    <t>19838160</t>
  </si>
  <si>
    <t>19838161</t>
  </si>
  <si>
    <t>19838162</t>
  </si>
  <si>
    <t>19838163</t>
  </si>
  <si>
    <t>19838164</t>
  </si>
  <si>
    <t>19838165</t>
  </si>
  <si>
    <t>I0306127</t>
  </si>
  <si>
    <t>19838166</t>
  </si>
  <si>
    <t>19838167</t>
  </si>
  <si>
    <t>19838168</t>
  </si>
  <si>
    <t>I0306128</t>
  </si>
  <si>
    <t>20250711</t>
  </si>
  <si>
    <t>19838169</t>
  </si>
  <si>
    <t>19838170</t>
  </si>
  <si>
    <t>19838171</t>
  </si>
  <si>
    <t>19838172</t>
  </si>
  <si>
    <t>I0404552</t>
  </si>
  <si>
    <t>19838173</t>
  </si>
  <si>
    <t>19838174</t>
  </si>
  <si>
    <t>19838175</t>
  </si>
  <si>
    <t>19838176</t>
  </si>
  <si>
    <t>19838177</t>
  </si>
  <si>
    <t>19838178</t>
  </si>
  <si>
    <t>19838179</t>
  </si>
  <si>
    <t>19838180</t>
  </si>
  <si>
    <t>19838181</t>
  </si>
  <si>
    <t>19838182</t>
  </si>
  <si>
    <t>19838183</t>
  </si>
  <si>
    <t>19838184</t>
  </si>
  <si>
    <t>19838185</t>
  </si>
  <si>
    <t>19838186</t>
  </si>
  <si>
    <t>19838187</t>
  </si>
  <si>
    <t>I0404553</t>
  </si>
  <si>
    <t>19838188</t>
  </si>
  <si>
    <t>19838189</t>
  </si>
  <si>
    <t>19838190</t>
  </si>
  <si>
    <t>19838191</t>
  </si>
  <si>
    <t>19838192</t>
  </si>
  <si>
    <t>19838193</t>
  </si>
  <si>
    <t>19838194</t>
  </si>
  <si>
    <t>19838195</t>
  </si>
  <si>
    <t>19838196</t>
  </si>
  <si>
    <t>19838197</t>
  </si>
  <si>
    <t>19838198</t>
  </si>
  <si>
    <t>19838199</t>
  </si>
  <si>
    <t>19838200</t>
  </si>
  <si>
    <t>19838201</t>
  </si>
  <si>
    <t>19838202</t>
  </si>
  <si>
    <t>19838203</t>
  </si>
  <si>
    <t>19838204</t>
  </si>
  <si>
    <t>19838205</t>
  </si>
  <si>
    <t>19838206</t>
  </si>
  <si>
    <t>19838207</t>
  </si>
  <si>
    <t>19838208</t>
  </si>
  <si>
    <t>19838209</t>
  </si>
  <si>
    <t>I0606286</t>
  </si>
  <si>
    <t>19838210</t>
  </si>
  <si>
    <t>19838211</t>
  </si>
  <si>
    <t>19838212</t>
  </si>
  <si>
    <t>19838213</t>
  </si>
  <si>
    <t>19838214</t>
  </si>
  <si>
    <t>19838215</t>
  </si>
  <si>
    <t>19838216</t>
  </si>
  <si>
    <t>19838217</t>
  </si>
  <si>
    <t>19838218</t>
  </si>
  <si>
    <t>19838219</t>
  </si>
  <si>
    <t>19838220</t>
  </si>
  <si>
    <t>19838221</t>
  </si>
  <si>
    <t>19838222</t>
  </si>
  <si>
    <t>19838223</t>
  </si>
  <si>
    <t>19838224</t>
  </si>
  <si>
    <t>19838225</t>
  </si>
  <si>
    <t>19838226</t>
  </si>
  <si>
    <t>19838227</t>
  </si>
  <si>
    <t>19838228</t>
  </si>
  <si>
    <t>19838229</t>
  </si>
  <si>
    <t>19838230</t>
  </si>
  <si>
    <t>19838231</t>
  </si>
  <si>
    <t>19838232</t>
  </si>
  <si>
    <t>19838233</t>
  </si>
  <si>
    <t>19838234</t>
  </si>
  <si>
    <t>I0606287</t>
  </si>
  <si>
    <t>19838235</t>
  </si>
  <si>
    <t>19838236</t>
  </si>
  <si>
    <t>19838237</t>
  </si>
  <si>
    <t>I0606288</t>
  </si>
  <si>
    <t>19838238</t>
  </si>
  <si>
    <t>19838239</t>
  </si>
  <si>
    <t>19838240</t>
  </si>
  <si>
    <t>19838241</t>
  </si>
  <si>
    <t>I0606289</t>
  </si>
  <si>
    <t>20250725</t>
  </si>
  <si>
    <t>19838242</t>
  </si>
  <si>
    <t>I0706272</t>
  </si>
  <si>
    <t>19838243</t>
  </si>
  <si>
    <t>I0706273</t>
  </si>
  <si>
    <t>19838244</t>
  </si>
  <si>
    <t>19838245</t>
  </si>
  <si>
    <t>19838246</t>
  </si>
  <si>
    <t>19838247</t>
  </si>
  <si>
    <t>19838248</t>
  </si>
  <si>
    <t>19838249</t>
  </si>
  <si>
    <t>19838250</t>
  </si>
  <si>
    <t>19838251</t>
  </si>
  <si>
    <t>19838252</t>
  </si>
  <si>
    <t>19838253</t>
  </si>
  <si>
    <t>19838254</t>
  </si>
  <si>
    <t>19838255</t>
  </si>
  <si>
    <t>I0706274</t>
  </si>
  <si>
    <t>19838256</t>
  </si>
  <si>
    <t>19838257</t>
  </si>
  <si>
    <t>19838258</t>
  </si>
  <si>
    <t>19838259</t>
  </si>
  <si>
    <t>19838260</t>
  </si>
  <si>
    <t>19838261</t>
  </si>
  <si>
    <t>19838262</t>
  </si>
  <si>
    <t>19838263</t>
  </si>
  <si>
    <t>19838264</t>
  </si>
  <si>
    <t>19838265</t>
  </si>
  <si>
    <t>I0706275</t>
  </si>
  <si>
    <t>19838266</t>
  </si>
  <si>
    <t>I0802140</t>
  </si>
  <si>
    <t>19838267</t>
  </si>
  <si>
    <t>19839055</t>
  </si>
  <si>
    <t>Q3IC25GC</t>
  </si>
  <si>
    <t>19839056</t>
  </si>
  <si>
    <t>19839057</t>
  </si>
  <si>
    <t>19839058</t>
  </si>
  <si>
    <t>19839059</t>
  </si>
  <si>
    <t>19839060</t>
  </si>
  <si>
    <t>Q3IC35GC</t>
  </si>
  <si>
    <t>19839061</t>
  </si>
  <si>
    <t>19839062</t>
  </si>
  <si>
    <t>19839063</t>
  </si>
  <si>
    <t>19839064</t>
  </si>
  <si>
    <t>19839065</t>
  </si>
  <si>
    <t>81581-VT020</t>
  </si>
  <si>
    <t>19839168</t>
  </si>
  <si>
    <t>Q4IC55GC</t>
  </si>
  <si>
    <t>19839169</t>
  </si>
  <si>
    <t>19839170</t>
  </si>
  <si>
    <t>19839171</t>
  </si>
  <si>
    <t>19839172</t>
  </si>
  <si>
    <t>19839173</t>
  </si>
  <si>
    <t>19839174</t>
  </si>
  <si>
    <t>19839175</t>
  </si>
  <si>
    <t>19839176</t>
  </si>
  <si>
    <t>19839177</t>
  </si>
  <si>
    <t>Q4IC65GC</t>
  </si>
  <si>
    <t>19839178</t>
  </si>
  <si>
    <t>19839179</t>
  </si>
  <si>
    <t>19839180</t>
  </si>
  <si>
    <t>19839181</t>
  </si>
  <si>
    <t>19839182</t>
  </si>
  <si>
    <t>19839228</t>
  </si>
  <si>
    <t>Q5IC95GC</t>
  </si>
  <si>
    <t>19839229</t>
  </si>
  <si>
    <t>19842008</t>
  </si>
  <si>
    <t>I0306129</t>
  </si>
  <si>
    <t>19842009</t>
  </si>
  <si>
    <t>19842010</t>
  </si>
  <si>
    <t>19842011</t>
  </si>
  <si>
    <t>19842012</t>
  </si>
  <si>
    <t>19842013</t>
  </si>
  <si>
    <t>19842014</t>
  </si>
  <si>
    <t>19842015</t>
  </si>
  <si>
    <t>19842016</t>
  </si>
  <si>
    <t>19842017</t>
  </si>
  <si>
    <t>19842018</t>
  </si>
  <si>
    <t>19842019</t>
  </si>
  <si>
    <t>19842020</t>
  </si>
  <si>
    <t>19842021</t>
  </si>
  <si>
    <t>19842022</t>
  </si>
  <si>
    <t>19842023</t>
  </si>
  <si>
    <t>19842024</t>
  </si>
  <si>
    <t>19842025</t>
  </si>
  <si>
    <t>19842026</t>
  </si>
  <si>
    <t>19842027</t>
  </si>
  <si>
    <t>19842028</t>
  </si>
  <si>
    <t>19842029</t>
  </si>
  <si>
    <t>19842030</t>
  </si>
  <si>
    <t>19842031</t>
  </si>
  <si>
    <t>19842032</t>
  </si>
  <si>
    <t>19842033</t>
  </si>
  <si>
    <t>19842034</t>
  </si>
  <si>
    <t>19842035</t>
  </si>
  <si>
    <t>19842036</t>
  </si>
  <si>
    <t>19842037</t>
  </si>
  <si>
    <t>BULB ROOM LAMP NO.1</t>
  </si>
  <si>
    <t>19842038</t>
  </si>
  <si>
    <t>19842039</t>
  </si>
  <si>
    <t>19842040</t>
  </si>
  <si>
    <t>0033</t>
  </si>
  <si>
    <t>19842041</t>
  </si>
  <si>
    <t>0034</t>
  </si>
  <si>
    <t>19842042</t>
  </si>
  <si>
    <t>I0306130</t>
  </si>
  <si>
    <t>19842043</t>
  </si>
  <si>
    <t>19842044</t>
  </si>
  <si>
    <t>19842045</t>
  </si>
  <si>
    <t>19842046</t>
  </si>
  <si>
    <t>19842047</t>
  </si>
  <si>
    <t>I0306131</t>
  </si>
  <si>
    <t>20250714</t>
  </si>
  <si>
    <t>19842048</t>
  </si>
  <si>
    <t>19842049</t>
  </si>
  <si>
    <t>19842050</t>
  </si>
  <si>
    <t>19842051</t>
  </si>
  <si>
    <t>19842052</t>
  </si>
  <si>
    <t>19842053</t>
  </si>
  <si>
    <t>I0404554</t>
  </si>
  <si>
    <t>19842054</t>
  </si>
  <si>
    <t>19842055</t>
  </si>
  <si>
    <t>19842056</t>
  </si>
  <si>
    <t>19842057</t>
  </si>
  <si>
    <t>19842058</t>
  </si>
  <si>
    <t>19842059</t>
  </si>
  <si>
    <t>19842060</t>
  </si>
  <si>
    <t>19842061</t>
  </si>
  <si>
    <t>19842062</t>
  </si>
  <si>
    <t>19842063</t>
  </si>
  <si>
    <t>19842064</t>
  </si>
  <si>
    <t>19842065</t>
  </si>
  <si>
    <t>19842066</t>
  </si>
  <si>
    <t>19842067</t>
  </si>
  <si>
    <t>19842068</t>
  </si>
  <si>
    <t>I0404555</t>
  </si>
  <si>
    <t>19842069</t>
  </si>
  <si>
    <t>19842070</t>
  </si>
  <si>
    <t>19842071</t>
  </si>
  <si>
    <t>81130-VT080</t>
  </si>
  <si>
    <t>19842072</t>
  </si>
  <si>
    <t>19842073</t>
  </si>
  <si>
    <t>19842074</t>
  </si>
  <si>
    <t>19842075</t>
  </si>
  <si>
    <t>19842076</t>
  </si>
  <si>
    <t>19842077</t>
  </si>
  <si>
    <t>19842078</t>
  </si>
  <si>
    <t>19842079</t>
  </si>
  <si>
    <t>19842080</t>
  </si>
  <si>
    <t>19842081</t>
  </si>
  <si>
    <t>19842082</t>
  </si>
  <si>
    <t>19842083</t>
  </si>
  <si>
    <t>19842084</t>
  </si>
  <si>
    <t>19842085</t>
  </si>
  <si>
    <t>19842086</t>
  </si>
  <si>
    <t>19842087</t>
  </si>
  <si>
    <t>19842088</t>
  </si>
  <si>
    <t>19842089</t>
  </si>
  <si>
    <t>19842090</t>
  </si>
  <si>
    <t>19842091</t>
  </si>
  <si>
    <t>19842092</t>
  </si>
  <si>
    <t>19842093</t>
  </si>
  <si>
    <t>19842094</t>
  </si>
  <si>
    <t>19842095</t>
  </si>
  <si>
    <t>19842096</t>
  </si>
  <si>
    <t>I0606290</t>
  </si>
  <si>
    <t>19842097</t>
  </si>
  <si>
    <t>19842098</t>
  </si>
  <si>
    <t>HOUSING AS H/LAMP RH</t>
  </si>
  <si>
    <t>19842099</t>
  </si>
  <si>
    <t>19842100</t>
  </si>
  <si>
    <t>19842101</t>
  </si>
  <si>
    <t>19842102</t>
  </si>
  <si>
    <t>19842103</t>
  </si>
  <si>
    <t>19842104</t>
  </si>
  <si>
    <t>19842105</t>
  </si>
  <si>
    <t>19842106</t>
  </si>
  <si>
    <t>19842107</t>
  </si>
  <si>
    <t>19842108</t>
  </si>
  <si>
    <t>19842109</t>
  </si>
  <si>
    <t>19842110</t>
  </si>
  <si>
    <t>19842111</t>
  </si>
  <si>
    <t>19842112</t>
  </si>
  <si>
    <t>19842113</t>
  </si>
  <si>
    <t>19842114</t>
  </si>
  <si>
    <t>19842115</t>
  </si>
  <si>
    <t>19842116</t>
  </si>
  <si>
    <t>19842117</t>
  </si>
  <si>
    <t>19842118</t>
  </si>
  <si>
    <t>19842119</t>
  </si>
  <si>
    <t>19842120</t>
  </si>
  <si>
    <t>19842121</t>
  </si>
  <si>
    <t>19842122</t>
  </si>
  <si>
    <t>19842123</t>
  </si>
  <si>
    <t>19842124</t>
  </si>
  <si>
    <t>I0606291</t>
  </si>
  <si>
    <t>19842125</t>
  </si>
  <si>
    <t>19842126</t>
  </si>
  <si>
    <t>19842127</t>
  </si>
  <si>
    <t>19842128</t>
  </si>
  <si>
    <t>I0606292</t>
  </si>
  <si>
    <t>19842129</t>
  </si>
  <si>
    <t>19842130</t>
  </si>
  <si>
    <t>19842131</t>
  </si>
  <si>
    <t>19842132</t>
  </si>
  <si>
    <t>19842133</t>
  </si>
  <si>
    <t>19842134</t>
  </si>
  <si>
    <t>I0606293</t>
  </si>
  <si>
    <t>20250728</t>
  </si>
  <si>
    <t>19842135</t>
  </si>
  <si>
    <t>I0706276</t>
  </si>
  <si>
    <t>19842136</t>
  </si>
  <si>
    <t>I0706277</t>
  </si>
  <si>
    <t>19842137</t>
  </si>
  <si>
    <t>19842138</t>
  </si>
  <si>
    <t>19842139</t>
  </si>
  <si>
    <t>19842140</t>
  </si>
  <si>
    <t>19842141</t>
  </si>
  <si>
    <t>19842142</t>
  </si>
  <si>
    <t>19842143</t>
  </si>
  <si>
    <t>19842144</t>
  </si>
  <si>
    <t>19842145</t>
  </si>
  <si>
    <t>19842146</t>
  </si>
  <si>
    <t>19842147</t>
  </si>
  <si>
    <t>19842148</t>
  </si>
  <si>
    <t>19842149</t>
  </si>
  <si>
    <t>I0706278</t>
  </si>
  <si>
    <t>19842150</t>
  </si>
  <si>
    <t>19842151</t>
  </si>
  <si>
    <t>19842152</t>
  </si>
  <si>
    <t>19842153</t>
  </si>
  <si>
    <t>19842154</t>
  </si>
  <si>
    <t>19842155</t>
  </si>
  <si>
    <t>19842156</t>
  </si>
  <si>
    <t>19842157</t>
  </si>
  <si>
    <t>I0706279</t>
  </si>
  <si>
    <t>19842158</t>
  </si>
  <si>
    <t>I0802141</t>
  </si>
  <si>
    <t>19842159</t>
  </si>
  <si>
    <t>19843011</t>
  </si>
  <si>
    <t>Q3IC25GD</t>
  </si>
  <si>
    <t>H1</t>
  </si>
  <si>
    <t>19843126</t>
  </si>
  <si>
    <t>Q4IC55GD</t>
  </si>
  <si>
    <t>19843127</t>
  </si>
  <si>
    <t>Q4IC65GD</t>
  </si>
  <si>
    <t>19845817</t>
  </si>
  <si>
    <t>I0306132</t>
  </si>
  <si>
    <t>19845818</t>
  </si>
  <si>
    <t>19845819</t>
  </si>
  <si>
    <t>19845820</t>
  </si>
  <si>
    <t>19845821</t>
  </si>
  <si>
    <t>19845822</t>
  </si>
  <si>
    <t>19845823</t>
  </si>
  <si>
    <t>19845824</t>
  </si>
  <si>
    <t>19845825</t>
  </si>
  <si>
    <t>19845826</t>
  </si>
  <si>
    <t>19845827</t>
  </si>
  <si>
    <t>19845828</t>
  </si>
  <si>
    <t>19845829</t>
  </si>
  <si>
    <t>19845830</t>
  </si>
  <si>
    <t>19845831</t>
  </si>
  <si>
    <t>19845832</t>
  </si>
  <si>
    <t>19845833</t>
  </si>
  <si>
    <t>19845834</t>
  </si>
  <si>
    <t>19845835</t>
  </si>
  <si>
    <t>19845836</t>
  </si>
  <si>
    <t>19845837</t>
  </si>
  <si>
    <t>19845838</t>
  </si>
  <si>
    <t>19845839</t>
  </si>
  <si>
    <t>19845840</t>
  </si>
  <si>
    <t>19845841</t>
  </si>
  <si>
    <t>19845842</t>
  </si>
  <si>
    <t>I0306133</t>
  </si>
  <si>
    <t>19845843</t>
  </si>
  <si>
    <t>19845844</t>
  </si>
  <si>
    <t>19845845</t>
  </si>
  <si>
    <t>19845846</t>
  </si>
  <si>
    <t>19845847</t>
  </si>
  <si>
    <t>I0306134</t>
  </si>
  <si>
    <t>20250715</t>
  </si>
  <si>
    <t>19845848</t>
  </si>
  <si>
    <t>19845849</t>
  </si>
  <si>
    <t>19845850</t>
  </si>
  <si>
    <t>19845851</t>
  </si>
  <si>
    <t>19845852</t>
  </si>
  <si>
    <t>I0404556</t>
  </si>
  <si>
    <t>19845853</t>
  </si>
  <si>
    <t>19845854</t>
  </si>
  <si>
    <t>19845855</t>
  </si>
  <si>
    <t>19845856</t>
  </si>
  <si>
    <t>19845857</t>
  </si>
  <si>
    <t>19845858</t>
  </si>
  <si>
    <t>19845859</t>
  </si>
  <si>
    <t>19845860</t>
  </si>
  <si>
    <t>19845861</t>
  </si>
  <si>
    <t>19845862</t>
  </si>
  <si>
    <t>19845863</t>
  </si>
  <si>
    <t>19845864</t>
  </si>
  <si>
    <t>19845865</t>
  </si>
  <si>
    <t>19845866</t>
  </si>
  <si>
    <t>19845867</t>
  </si>
  <si>
    <t>I0404557</t>
  </si>
  <si>
    <t>19845868</t>
  </si>
  <si>
    <t>19845869</t>
  </si>
  <si>
    <t>19845870</t>
  </si>
  <si>
    <t>19845871</t>
  </si>
  <si>
    <t>19845872</t>
  </si>
  <si>
    <t>19845873</t>
  </si>
  <si>
    <t>19845874</t>
  </si>
  <si>
    <t>19845875</t>
  </si>
  <si>
    <t>19845876</t>
  </si>
  <si>
    <t>19845877</t>
  </si>
  <si>
    <t>19845878</t>
  </si>
  <si>
    <t>19845879</t>
  </si>
  <si>
    <t>19845880</t>
  </si>
  <si>
    <t>19845881</t>
  </si>
  <si>
    <t>19845882</t>
  </si>
  <si>
    <t>19845883</t>
  </si>
  <si>
    <t>19845884</t>
  </si>
  <si>
    <t>19845885</t>
  </si>
  <si>
    <t>19845886</t>
  </si>
  <si>
    <t>19845887</t>
  </si>
  <si>
    <t>19845888</t>
  </si>
  <si>
    <t>19845889</t>
  </si>
  <si>
    <t>19845890</t>
  </si>
  <si>
    <t>19845891</t>
  </si>
  <si>
    <t>19845892</t>
  </si>
  <si>
    <t>19845893</t>
  </si>
  <si>
    <t>I0606294</t>
  </si>
  <si>
    <t>19845894</t>
  </si>
  <si>
    <t>19845895</t>
  </si>
  <si>
    <t>19845896</t>
  </si>
  <si>
    <t>19845897</t>
  </si>
  <si>
    <t>19845898</t>
  </si>
  <si>
    <t>19845899</t>
  </si>
  <si>
    <t>19845900</t>
  </si>
  <si>
    <t>19845901</t>
  </si>
  <si>
    <t>19845902</t>
  </si>
  <si>
    <t>19845903</t>
  </si>
  <si>
    <t>19845904</t>
  </si>
  <si>
    <t>19845905</t>
  </si>
  <si>
    <t>19845906</t>
  </si>
  <si>
    <t>19845907</t>
  </si>
  <si>
    <t>19845908</t>
  </si>
  <si>
    <t>19845909</t>
  </si>
  <si>
    <t>19845910</t>
  </si>
  <si>
    <t>19845911</t>
  </si>
  <si>
    <t>19845912</t>
  </si>
  <si>
    <t>19845913</t>
  </si>
  <si>
    <t>19845914</t>
  </si>
  <si>
    <t>19845915</t>
  </si>
  <si>
    <t>19845916</t>
  </si>
  <si>
    <t>19845917</t>
  </si>
  <si>
    <t>I0606295</t>
  </si>
  <si>
    <t>19845918</t>
  </si>
  <si>
    <t>19845919</t>
  </si>
  <si>
    <t>I0606296</t>
  </si>
  <si>
    <t>19845920</t>
  </si>
  <si>
    <t>19845921</t>
  </si>
  <si>
    <t>I0606297</t>
  </si>
  <si>
    <t>20250729</t>
  </si>
  <si>
    <t>19845922</t>
  </si>
  <si>
    <t>I0706280</t>
  </si>
  <si>
    <t>19845923</t>
  </si>
  <si>
    <t>I0706281</t>
  </si>
  <si>
    <t>19845924</t>
  </si>
  <si>
    <t>19845925</t>
  </si>
  <si>
    <t>19845926</t>
  </si>
  <si>
    <t>19845927</t>
  </si>
  <si>
    <t>19845928</t>
  </si>
  <si>
    <t>19845929</t>
  </si>
  <si>
    <t>19845930</t>
  </si>
  <si>
    <t>19845931</t>
  </si>
  <si>
    <t>19845932</t>
  </si>
  <si>
    <t>19845933</t>
  </si>
  <si>
    <t>19845934</t>
  </si>
  <si>
    <t>19845935</t>
  </si>
  <si>
    <t>I0706282</t>
  </si>
  <si>
    <t>19845936</t>
  </si>
  <si>
    <t>19845937</t>
  </si>
  <si>
    <t>19845938</t>
  </si>
  <si>
    <t>19845939</t>
  </si>
  <si>
    <t>19845940</t>
  </si>
  <si>
    <t>19845941</t>
  </si>
  <si>
    <t>19845942</t>
  </si>
  <si>
    <t>19845943</t>
  </si>
  <si>
    <t>19845944</t>
  </si>
  <si>
    <t>19845945</t>
  </si>
  <si>
    <t>I0706283</t>
  </si>
  <si>
    <t>19845946</t>
  </si>
  <si>
    <t>19845947</t>
  </si>
  <si>
    <t>19845948</t>
  </si>
  <si>
    <t>I0802142</t>
  </si>
  <si>
    <t>19845949</t>
  </si>
  <si>
    <t>19849506</t>
  </si>
  <si>
    <t>I0306135</t>
  </si>
  <si>
    <t>19849507</t>
  </si>
  <si>
    <t>19849508</t>
  </si>
  <si>
    <t>19849509</t>
  </si>
  <si>
    <t>19849510</t>
  </si>
  <si>
    <t>19849511</t>
  </si>
  <si>
    <t>19849512</t>
  </si>
  <si>
    <t>19849513</t>
  </si>
  <si>
    <t>19849514</t>
  </si>
  <si>
    <t>19849515</t>
  </si>
  <si>
    <t>19849516</t>
  </si>
  <si>
    <t>19849517</t>
  </si>
  <si>
    <t>19849518</t>
  </si>
  <si>
    <t>19849519</t>
  </si>
  <si>
    <t>19849520</t>
  </si>
  <si>
    <t>19849521</t>
  </si>
  <si>
    <t>19849522</t>
  </si>
  <si>
    <t>19849523</t>
  </si>
  <si>
    <t>19849524</t>
  </si>
  <si>
    <t>19849525</t>
  </si>
  <si>
    <t>19849526</t>
  </si>
  <si>
    <t>19849527</t>
  </si>
  <si>
    <t>19849528</t>
  </si>
  <si>
    <t>19849529</t>
  </si>
  <si>
    <t>19849530</t>
  </si>
  <si>
    <t>19849531</t>
  </si>
  <si>
    <t>19849532</t>
  </si>
  <si>
    <t>19849533</t>
  </si>
  <si>
    <t>19849534</t>
  </si>
  <si>
    <t>I0306136</t>
  </si>
  <si>
    <t>19849535</t>
  </si>
  <si>
    <t>19849536</t>
  </si>
  <si>
    <t>19849537</t>
  </si>
  <si>
    <t>I0306137</t>
  </si>
  <si>
    <t>20250716</t>
  </si>
  <si>
    <t>19849538</t>
  </si>
  <si>
    <t>19849539</t>
  </si>
  <si>
    <t>19849540</t>
  </si>
  <si>
    <t>19849541</t>
  </si>
  <si>
    <t>19849542</t>
  </si>
  <si>
    <t>I0404558</t>
  </si>
  <si>
    <t>19849543</t>
  </si>
  <si>
    <t>19849544</t>
  </si>
  <si>
    <t>19849545</t>
  </si>
  <si>
    <t>19849546</t>
  </si>
  <si>
    <t>19849547</t>
  </si>
  <si>
    <t>19849548</t>
  </si>
  <si>
    <t>19849549</t>
  </si>
  <si>
    <t>19849550</t>
  </si>
  <si>
    <t>19849551</t>
  </si>
  <si>
    <t>19849552</t>
  </si>
  <si>
    <t>19849553</t>
  </si>
  <si>
    <t>19849554</t>
  </si>
  <si>
    <t>19849555</t>
  </si>
  <si>
    <t>81591-VT020</t>
  </si>
  <si>
    <t>19849556</t>
  </si>
  <si>
    <t>I0404559</t>
  </si>
  <si>
    <t>19849557</t>
  </si>
  <si>
    <t>19849558</t>
  </si>
  <si>
    <t>19849559</t>
  </si>
  <si>
    <t>19849560</t>
  </si>
  <si>
    <t>19849561</t>
  </si>
  <si>
    <t>19849562</t>
  </si>
  <si>
    <t>19849563</t>
  </si>
  <si>
    <t>19849564</t>
  </si>
  <si>
    <t>19849565</t>
  </si>
  <si>
    <t>19849566</t>
  </si>
  <si>
    <t>19849567</t>
  </si>
  <si>
    <t>19849568</t>
  </si>
  <si>
    <t>19849569</t>
  </si>
  <si>
    <t>19849570</t>
  </si>
  <si>
    <t>19849571</t>
  </si>
  <si>
    <t>19849572</t>
  </si>
  <si>
    <t>19849573</t>
  </si>
  <si>
    <t>19849574</t>
  </si>
  <si>
    <t>19849575</t>
  </si>
  <si>
    <t>19849576</t>
  </si>
  <si>
    <t>19849577</t>
  </si>
  <si>
    <t>19849578</t>
  </si>
  <si>
    <t>19849579</t>
  </si>
  <si>
    <t>19849580</t>
  </si>
  <si>
    <t>19849581</t>
  </si>
  <si>
    <t>19849582</t>
  </si>
  <si>
    <t>81591-VT010</t>
  </si>
  <si>
    <t>19849583</t>
  </si>
  <si>
    <t>I0606298</t>
  </si>
  <si>
    <t>19849584</t>
  </si>
  <si>
    <t>19849585</t>
  </si>
  <si>
    <t>19849586</t>
  </si>
  <si>
    <t>19849587</t>
  </si>
  <si>
    <t>19849588</t>
  </si>
  <si>
    <t>19849589</t>
  </si>
  <si>
    <t>19849590</t>
  </si>
  <si>
    <t>19849591</t>
  </si>
  <si>
    <t>19849592</t>
  </si>
  <si>
    <t>19849593</t>
  </si>
  <si>
    <t>19849594</t>
  </si>
  <si>
    <t>19849595</t>
  </si>
  <si>
    <t>19849596</t>
  </si>
  <si>
    <t>19849597</t>
  </si>
  <si>
    <t>19849598</t>
  </si>
  <si>
    <t>19849599</t>
  </si>
  <si>
    <t>19849600</t>
  </si>
  <si>
    <t>19849601</t>
  </si>
  <si>
    <t>19849602</t>
  </si>
  <si>
    <t>I0606299</t>
  </si>
  <si>
    <t>19849603</t>
  </si>
  <si>
    <t>19849604</t>
  </si>
  <si>
    <t>19849605</t>
  </si>
  <si>
    <t>19849606</t>
  </si>
  <si>
    <t>I0606300</t>
  </si>
  <si>
    <t>19849607</t>
  </si>
  <si>
    <t>19849608</t>
  </si>
  <si>
    <t>19849609</t>
  </si>
  <si>
    <t>I0606301</t>
  </si>
  <si>
    <t>20250730</t>
  </si>
  <si>
    <t>19849610</t>
  </si>
  <si>
    <t>I0706284</t>
  </si>
  <si>
    <t>19849611</t>
  </si>
  <si>
    <t>19849612</t>
  </si>
  <si>
    <t>19849613</t>
  </si>
  <si>
    <t>19849614</t>
  </si>
  <si>
    <t>19849615</t>
  </si>
  <si>
    <t>19849616</t>
  </si>
  <si>
    <t>19849617</t>
  </si>
  <si>
    <t>19849618</t>
  </si>
  <si>
    <t>19849619</t>
  </si>
  <si>
    <t>19849620</t>
  </si>
  <si>
    <t>19849621</t>
  </si>
  <si>
    <t>19849622</t>
  </si>
  <si>
    <t>19849623</t>
  </si>
  <si>
    <t>19849624</t>
  </si>
  <si>
    <t>I0706285</t>
  </si>
  <si>
    <t>19849625</t>
  </si>
  <si>
    <t>19849626</t>
  </si>
  <si>
    <t>19849627</t>
  </si>
  <si>
    <t>19849628</t>
  </si>
  <si>
    <t>19849629</t>
  </si>
  <si>
    <t>19849630</t>
  </si>
  <si>
    <t>19849631</t>
  </si>
  <si>
    <t>19849632</t>
  </si>
  <si>
    <t>I0706286</t>
  </si>
  <si>
    <t>19849633</t>
  </si>
  <si>
    <t>19849634</t>
  </si>
  <si>
    <t>19849635</t>
  </si>
  <si>
    <t>I0802143</t>
  </si>
  <si>
    <t>19852907</t>
  </si>
  <si>
    <t>I0306138</t>
  </si>
  <si>
    <t>19852908</t>
  </si>
  <si>
    <t>19852909</t>
  </si>
  <si>
    <t>19852910</t>
  </si>
  <si>
    <t>19852911</t>
  </si>
  <si>
    <t>19852912</t>
  </si>
  <si>
    <t>19852913</t>
  </si>
  <si>
    <t>19852914</t>
  </si>
  <si>
    <t>19852915</t>
  </si>
  <si>
    <t>19852916</t>
  </si>
  <si>
    <t>19852917</t>
  </si>
  <si>
    <t>19852918</t>
  </si>
  <si>
    <t>19852919</t>
  </si>
  <si>
    <t>19852920</t>
  </si>
  <si>
    <t>19852921</t>
  </si>
  <si>
    <t>19852922</t>
  </si>
  <si>
    <t>19852923</t>
  </si>
  <si>
    <t>19852924</t>
  </si>
  <si>
    <t>19852925</t>
  </si>
  <si>
    <t>19852926</t>
  </si>
  <si>
    <t>19852927</t>
  </si>
  <si>
    <t>19852928</t>
  </si>
  <si>
    <t>19852929</t>
  </si>
  <si>
    <t>19852930</t>
  </si>
  <si>
    <t>19852931</t>
  </si>
  <si>
    <t>19852932</t>
  </si>
  <si>
    <t>19852933</t>
  </si>
  <si>
    <t>19852934</t>
  </si>
  <si>
    <t>19852935</t>
  </si>
  <si>
    <t>19852936</t>
  </si>
  <si>
    <t>I0306139</t>
  </si>
  <si>
    <t>19852937</t>
  </si>
  <si>
    <t>19852938</t>
  </si>
  <si>
    <t>19852939</t>
  </si>
  <si>
    <t>19852940</t>
  </si>
  <si>
    <t>I0306140</t>
  </si>
  <si>
    <t>20250717</t>
  </si>
  <si>
    <t>19852941</t>
  </si>
  <si>
    <t>19852942</t>
  </si>
  <si>
    <t>19852943</t>
  </si>
  <si>
    <t>19852944</t>
  </si>
  <si>
    <t>19852945</t>
  </si>
  <si>
    <t>19852946</t>
  </si>
  <si>
    <t>19852947</t>
  </si>
  <si>
    <t>19852948</t>
  </si>
  <si>
    <t>19852949</t>
  </si>
  <si>
    <t>19852950</t>
  </si>
  <si>
    <t>19852951</t>
  </si>
  <si>
    <t>19852953</t>
  </si>
  <si>
    <t>19852954</t>
  </si>
  <si>
    <t>19852955</t>
  </si>
  <si>
    <t>19852956</t>
  </si>
  <si>
    <t>19852957</t>
  </si>
  <si>
    <t>19852958</t>
  </si>
  <si>
    <t>19852959</t>
  </si>
  <si>
    <t>19852960</t>
  </si>
  <si>
    <t>LAMP ASSY, STOP CTR</t>
  </si>
  <si>
    <t>19852961</t>
  </si>
  <si>
    <t>19852962</t>
  </si>
  <si>
    <t>19852963</t>
  </si>
  <si>
    <t>19852964</t>
  </si>
  <si>
    <t>I0404561</t>
  </si>
  <si>
    <t>19852965</t>
  </si>
  <si>
    <t>19852966</t>
  </si>
  <si>
    <t>19852967</t>
  </si>
  <si>
    <t>19852968</t>
  </si>
  <si>
    <t>19852969</t>
  </si>
  <si>
    <t>19852970</t>
  </si>
  <si>
    <t>19852971</t>
  </si>
  <si>
    <t>19852972</t>
  </si>
  <si>
    <t>19852973</t>
  </si>
  <si>
    <t>19852974</t>
  </si>
  <si>
    <t>19852975</t>
  </si>
  <si>
    <t>19852976</t>
  </si>
  <si>
    <t>19852977</t>
  </si>
  <si>
    <t>19852978</t>
  </si>
  <si>
    <t>19852979</t>
  </si>
  <si>
    <t>19852980</t>
  </si>
  <si>
    <t>19852981</t>
  </si>
  <si>
    <t>19852982</t>
  </si>
  <si>
    <t>19852983</t>
  </si>
  <si>
    <t>19852984</t>
  </si>
  <si>
    <t>19852985</t>
  </si>
  <si>
    <t>19852986</t>
  </si>
  <si>
    <t>19852987</t>
  </si>
  <si>
    <t>19852988</t>
  </si>
  <si>
    <t>19852989</t>
  </si>
  <si>
    <t>19852990</t>
  </si>
  <si>
    <t>19852991</t>
  </si>
  <si>
    <t>I0606302</t>
  </si>
  <si>
    <t>19852992</t>
  </si>
  <si>
    <t>19852993</t>
  </si>
  <si>
    <t>19852994</t>
  </si>
  <si>
    <t>19852995</t>
  </si>
  <si>
    <t>19852996</t>
  </si>
  <si>
    <t>19852997</t>
  </si>
  <si>
    <t>19852998</t>
  </si>
  <si>
    <t>19852999</t>
  </si>
  <si>
    <t>19853000</t>
  </si>
  <si>
    <t>19853001</t>
  </si>
  <si>
    <t>19853002</t>
  </si>
  <si>
    <t>19853003</t>
  </si>
  <si>
    <t>19853004</t>
  </si>
  <si>
    <t>19853005</t>
  </si>
  <si>
    <t>19853006</t>
  </si>
  <si>
    <t>19853007</t>
  </si>
  <si>
    <t>19853008</t>
  </si>
  <si>
    <t>19853009</t>
  </si>
  <si>
    <t>19853010</t>
  </si>
  <si>
    <t>19853011</t>
  </si>
  <si>
    <t>I0606303</t>
  </si>
  <si>
    <t>19853012</t>
  </si>
  <si>
    <t>19853013</t>
  </si>
  <si>
    <t>19853014</t>
  </si>
  <si>
    <t>I0606304</t>
  </si>
  <si>
    <t>19853015</t>
  </si>
  <si>
    <t>19853016</t>
  </si>
  <si>
    <t>19853017</t>
  </si>
  <si>
    <t>19853018</t>
  </si>
  <si>
    <t>19853019</t>
  </si>
  <si>
    <t>I0606305</t>
  </si>
  <si>
    <t>20250731</t>
  </si>
  <si>
    <t>19853020</t>
  </si>
  <si>
    <t>I0706287</t>
  </si>
  <si>
    <t>19853021</t>
  </si>
  <si>
    <t>19853022</t>
  </si>
  <si>
    <t>19853023</t>
  </si>
  <si>
    <t>19853024</t>
  </si>
  <si>
    <t>19853025</t>
  </si>
  <si>
    <t>19853026</t>
  </si>
  <si>
    <t>19853027</t>
  </si>
  <si>
    <t>19853028</t>
  </si>
  <si>
    <t>19853029</t>
  </si>
  <si>
    <t>19853030</t>
  </si>
  <si>
    <t>19853031</t>
  </si>
  <si>
    <t>19853032</t>
  </si>
  <si>
    <t>I0706288</t>
  </si>
  <si>
    <t>19853033</t>
  </si>
  <si>
    <t>19853034</t>
  </si>
  <si>
    <t>19853035</t>
  </si>
  <si>
    <t>19853036</t>
  </si>
  <si>
    <t>19853037</t>
  </si>
  <si>
    <t>19853038</t>
  </si>
  <si>
    <t>19853039</t>
  </si>
  <si>
    <t>19853040</t>
  </si>
  <si>
    <t>19853041</t>
  </si>
  <si>
    <t>I0706289</t>
  </si>
  <si>
    <t>19853042</t>
  </si>
  <si>
    <t>19853043</t>
  </si>
  <si>
    <t>I0802144</t>
  </si>
  <si>
    <t>19856267</t>
  </si>
  <si>
    <t>I0306141</t>
  </si>
  <si>
    <t>19856268</t>
  </si>
  <si>
    <t>19856269</t>
  </si>
  <si>
    <t>19856270</t>
  </si>
  <si>
    <t>19856271</t>
  </si>
  <si>
    <t>19856272</t>
  </si>
  <si>
    <t>19856273</t>
  </si>
  <si>
    <t>19856274</t>
  </si>
  <si>
    <t>19856275</t>
  </si>
  <si>
    <t>19856276</t>
  </si>
  <si>
    <t>19856277</t>
  </si>
  <si>
    <t>19856278</t>
  </si>
  <si>
    <t>19856279</t>
  </si>
  <si>
    <t>19856280</t>
  </si>
  <si>
    <t>19856281</t>
  </si>
  <si>
    <t>19856282</t>
  </si>
  <si>
    <t>19856283</t>
  </si>
  <si>
    <t>19856284</t>
  </si>
  <si>
    <t>19856285</t>
  </si>
  <si>
    <t>19856286</t>
  </si>
  <si>
    <t>19856287</t>
  </si>
  <si>
    <t>LENS&amp;BODY RR LAMP R</t>
  </si>
  <si>
    <t>19856288</t>
  </si>
  <si>
    <t>19856289</t>
  </si>
  <si>
    <t>19856290</t>
  </si>
  <si>
    <t>19856291</t>
  </si>
  <si>
    <t>19856292</t>
  </si>
  <si>
    <t>19856293</t>
  </si>
  <si>
    <t>19856294</t>
  </si>
  <si>
    <t>19856295</t>
  </si>
  <si>
    <t>19856296</t>
  </si>
  <si>
    <t>19856297</t>
  </si>
  <si>
    <t>19856298</t>
  </si>
  <si>
    <t>I0306142</t>
  </si>
  <si>
    <t>19856299</t>
  </si>
  <si>
    <t>19856300</t>
  </si>
  <si>
    <t>I0306143</t>
  </si>
  <si>
    <t>20250718</t>
  </si>
  <si>
    <t>19856301</t>
  </si>
  <si>
    <t>19856302</t>
  </si>
  <si>
    <t>19856303</t>
  </si>
  <si>
    <t>19856304</t>
  </si>
  <si>
    <t>19856305</t>
  </si>
  <si>
    <t>19856307</t>
  </si>
  <si>
    <t>19856308</t>
  </si>
  <si>
    <t>19856309</t>
  </si>
  <si>
    <t>19856310</t>
  </si>
  <si>
    <t>19856311</t>
  </si>
  <si>
    <t>19856312</t>
  </si>
  <si>
    <t>19856313</t>
  </si>
  <si>
    <t>19856314</t>
  </si>
  <si>
    <t>19856315</t>
  </si>
  <si>
    <t>I0404563</t>
  </si>
  <si>
    <t>19856316</t>
  </si>
  <si>
    <t>19856317</t>
  </si>
  <si>
    <t>19856318</t>
  </si>
  <si>
    <t>19856319</t>
  </si>
  <si>
    <t>19856320</t>
  </si>
  <si>
    <t>19856321</t>
  </si>
  <si>
    <t>19856322</t>
  </si>
  <si>
    <t>19856323</t>
  </si>
  <si>
    <t>19856324</t>
  </si>
  <si>
    <t>19856325</t>
  </si>
  <si>
    <t>19856326</t>
  </si>
  <si>
    <t>19856327</t>
  </si>
  <si>
    <t>19856328</t>
  </si>
  <si>
    <t>19856329</t>
  </si>
  <si>
    <t>19856330</t>
  </si>
  <si>
    <t>19856331</t>
  </si>
  <si>
    <t>19856332</t>
  </si>
  <si>
    <t>19856333</t>
  </si>
  <si>
    <t>19856334</t>
  </si>
  <si>
    <t>19856335</t>
  </si>
  <si>
    <t>19856336</t>
  </si>
  <si>
    <t>19856337</t>
  </si>
  <si>
    <t>19856338</t>
  </si>
  <si>
    <t>19856339</t>
  </si>
  <si>
    <t>19856340</t>
  </si>
  <si>
    <t>I0606306</t>
  </si>
  <si>
    <t>19856341</t>
  </si>
  <si>
    <t>19856342</t>
  </si>
  <si>
    <t>19856343</t>
  </si>
  <si>
    <t>19856344</t>
  </si>
  <si>
    <t>19856345</t>
  </si>
  <si>
    <t>19856346</t>
  </si>
  <si>
    <t>19856347</t>
  </si>
  <si>
    <t>19856348</t>
  </si>
  <si>
    <t>19856349</t>
  </si>
  <si>
    <t>19856350</t>
  </si>
  <si>
    <t>19856351</t>
  </si>
  <si>
    <t>19856352</t>
  </si>
  <si>
    <t>19856353</t>
  </si>
  <si>
    <t>19856354</t>
  </si>
  <si>
    <t>19856355</t>
  </si>
  <si>
    <t>19856356</t>
  </si>
  <si>
    <t>19856357</t>
  </si>
  <si>
    <t>I0606307</t>
  </si>
  <si>
    <t>19856358</t>
  </si>
  <si>
    <t>19856359</t>
  </si>
  <si>
    <t>I0606308</t>
  </si>
  <si>
    <t>19856360</t>
  </si>
  <si>
    <t>19856361</t>
  </si>
  <si>
    <t>19856362</t>
  </si>
  <si>
    <t>I0706290</t>
  </si>
  <si>
    <t>19856363</t>
  </si>
  <si>
    <t>I0706291</t>
  </si>
  <si>
    <t>19856364</t>
  </si>
  <si>
    <t>19856365</t>
  </si>
  <si>
    <t>19856366</t>
  </si>
  <si>
    <t>19856367</t>
  </si>
  <si>
    <t>19856368</t>
  </si>
  <si>
    <t>19856369</t>
  </si>
  <si>
    <t>19856370</t>
  </si>
  <si>
    <t>19856371</t>
  </si>
  <si>
    <t>19856372</t>
  </si>
  <si>
    <t>I0706292</t>
  </si>
  <si>
    <t>19856373</t>
  </si>
  <si>
    <t>19856374</t>
  </si>
  <si>
    <t>19856375</t>
  </si>
  <si>
    <t>19856376</t>
  </si>
  <si>
    <t>19856377</t>
  </si>
  <si>
    <t>19856378</t>
  </si>
  <si>
    <t>19856379</t>
  </si>
  <si>
    <t>I0706293</t>
  </si>
  <si>
    <t>20250801</t>
  </si>
  <si>
    <t>19856380</t>
  </si>
  <si>
    <t>19856381</t>
  </si>
  <si>
    <t>I0802145</t>
  </si>
  <si>
    <t>19856382</t>
  </si>
  <si>
    <t>LENS,RR COMB.LAMP RH</t>
  </si>
  <si>
    <t>19859868</t>
  </si>
  <si>
    <t>I0306144</t>
  </si>
  <si>
    <t>19859869</t>
  </si>
  <si>
    <t>19859870</t>
  </si>
  <si>
    <t>19859871</t>
  </si>
  <si>
    <t>19859872</t>
  </si>
  <si>
    <t>19859873</t>
  </si>
  <si>
    <t>19859874</t>
  </si>
  <si>
    <t>19859875</t>
  </si>
  <si>
    <t>19859876</t>
  </si>
  <si>
    <t>19859877</t>
  </si>
  <si>
    <t>19859878</t>
  </si>
  <si>
    <t>19859879</t>
  </si>
  <si>
    <t>19859880</t>
  </si>
  <si>
    <t>19859881</t>
  </si>
  <si>
    <t>19859882</t>
  </si>
  <si>
    <t>19859883</t>
  </si>
  <si>
    <t>19859884</t>
  </si>
  <si>
    <t>19859885</t>
  </si>
  <si>
    <t>19859886</t>
  </si>
  <si>
    <t>19859887</t>
  </si>
  <si>
    <t>19859888</t>
  </si>
  <si>
    <t>19859889</t>
  </si>
  <si>
    <t>19859890</t>
  </si>
  <si>
    <t>19859891</t>
  </si>
  <si>
    <t>19859892</t>
  </si>
  <si>
    <t>19859893</t>
  </si>
  <si>
    <t>19859894</t>
  </si>
  <si>
    <t>19859895</t>
  </si>
  <si>
    <t>19859896</t>
  </si>
  <si>
    <t>I0306145</t>
  </si>
  <si>
    <t>19859897</t>
  </si>
  <si>
    <t>19859898</t>
  </si>
  <si>
    <t>19859899</t>
  </si>
  <si>
    <t>19859900</t>
  </si>
  <si>
    <t>19859901</t>
  </si>
  <si>
    <t>19859902</t>
  </si>
  <si>
    <t>I0306146</t>
  </si>
  <si>
    <t>20250721</t>
  </si>
  <si>
    <t>19859903</t>
  </si>
  <si>
    <t>19859904</t>
  </si>
  <si>
    <t>19859905</t>
  </si>
  <si>
    <t>I0404564</t>
  </si>
  <si>
    <t>19859906</t>
  </si>
  <si>
    <t>19859907</t>
  </si>
  <si>
    <t>19859908</t>
  </si>
  <si>
    <t>19859909</t>
  </si>
  <si>
    <t>19859910</t>
  </si>
  <si>
    <t>19859911</t>
  </si>
  <si>
    <t>19859912</t>
  </si>
  <si>
    <t>19859913</t>
  </si>
  <si>
    <t>19859914</t>
  </si>
  <si>
    <t>19859915</t>
  </si>
  <si>
    <t>19859916</t>
  </si>
  <si>
    <t>19859917</t>
  </si>
  <si>
    <t>19859918</t>
  </si>
  <si>
    <t>19859919</t>
  </si>
  <si>
    <t>19859920</t>
  </si>
  <si>
    <t>19859921</t>
  </si>
  <si>
    <t>19859922</t>
  </si>
  <si>
    <t>19859923</t>
  </si>
  <si>
    <t>19859924</t>
  </si>
  <si>
    <t>I0404565</t>
  </si>
  <si>
    <t>19859925</t>
  </si>
  <si>
    <t>19859926</t>
  </si>
  <si>
    <t>19859927</t>
  </si>
  <si>
    <t>19859928</t>
  </si>
  <si>
    <t>81130-VT100</t>
  </si>
  <si>
    <t>19859929</t>
  </si>
  <si>
    <t>19859930</t>
  </si>
  <si>
    <t>19859931</t>
  </si>
  <si>
    <t>19859932</t>
  </si>
  <si>
    <t>19859933</t>
  </si>
  <si>
    <t>19859934</t>
  </si>
  <si>
    <t>19859935</t>
  </si>
  <si>
    <t>19859936</t>
  </si>
  <si>
    <t>19859937</t>
  </si>
  <si>
    <t>19859938</t>
  </si>
  <si>
    <t>19859939</t>
  </si>
  <si>
    <t>19859940</t>
  </si>
  <si>
    <t>19859941</t>
  </si>
  <si>
    <t>19859942</t>
  </si>
  <si>
    <t>19859943</t>
  </si>
  <si>
    <t>19859944</t>
  </si>
  <si>
    <t>19859945</t>
  </si>
  <si>
    <t>19859946</t>
  </si>
  <si>
    <t>I0606309</t>
  </si>
  <si>
    <t>19859947</t>
  </si>
  <si>
    <t>19859948</t>
  </si>
  <si>
    <t>19859949</t>
  </si>
  <si>
    <t>19859950</t>
  </si>
  <si>
    <t>19859951</t>
  </si>
  <si>
    <t>19859952</t>
  </si>
  <si>
    <t>19859953</t>
  </si>
  <si>
    <t>19859954</t>
  </si>
  <si>
    <t>19859955</t>
  </si>
  <si>
    <t>19859956</t>
  </si>
  <si>
    <t>19859957</t>
  </si>
  <si>
    <t>19859958</t>
  </si>
  <si>
    <t>19859959</t>
  </si>
  <si>
    <t>81592-BZ080</t>
  </si>
  <si>
    <t>19859960</t>
  </si>
  <si>
    <t>19859961</t>
  </si>
  <si>
    <t>19859962</t>
  </si>
  <si>
    <t>19859963</t>
  </si>
  <si>
    <t>19859964</t>
  </si>
  <si>
    <t>I0606310</t>
  </si>
  <si>
    <t>19859965</t>
  </si>
  <si>
    <t>19859966</t>
  </si>
  <si>
    <t>81582-BZ080</t>
  </si>
  <si>
    <t>19859967</t>
  </si>
  <si>
    <t>19859968</t>
  </si>
  <si>
    <t>19859969</t>
  </si>
  <si>
    <t>I0606311</t>
  </si>
  <si>
    <t>19859970</t>
  </si>
  <si>
    <t>19859971</t>
  </si>
  <si>
    <t>19859972</t>
  </si>
  <si>
    <t>19859973</t>
  </si>
  <si>
    <t>I0706294</t>
  </si>
  <si>
    <t>19859974</t>
  </si>
  <si>
    <t>I0706295</t>
  </si>
  <si>
    <t>19859975</t>
  </si>
  <si>
    <t>19859976</t>
  </si>
  <si>
    <t>19859977</t>
  </si>
  <si>
    <t>19859978</t>
  </si>
  <si>
    <t>19859979</t>
  </si>
  <si>
    <t>19859980</t>
  </si>
  <si>
    <t>19859981</t>
  </si>
  <si>
    <t>19859982</t>
  </si>
  <si>
    <t>19859983</t>
  </si>
  <si>
    <t>19859984</t>
  </si>
  <si>
    <t>19859985</t>
  </si>
  <si>
    <t>I0706296</t>
  </si>
  <si>
    <t>19859986</t>
  </si>
  <si>
    <t>19859987</t>
  </si>
  <si>
    <t>19859988</t>
  </si>
  <si>
    <t>19859989</t>
  </si>
  <si>
    <t>19859990</t>
  </si>
  <si>
    <t>19859991</t>
  </si>
  <si>
    <t>19859992</t>
  </si>
  <si>
    <t>19859993</t>
  </si>
  <si>
    <t>19859994</t>
  </si>
  <si>
    <t>I0706297</t>
  </si>
  <si>
    <t>20250804</t>
  </si>
  <si>
    <t>19859995</t>
  </si>
  <si>
    <t>19859996</t>
  </si>
  <si>
    <t>I0802146</t>
  </si>
  <si>
    <t>19859997</t>
  </si>
  <si>
    <t>19859998</t>
  </si>
  <si>
    <t>19863691</t>
  </si>
  <si>
    <t>I0306147</t>
  </si>
  <si>
    <t>19863692</t>
  </si>
  <si>
    <t>19863693</t>
  </si>
  <si>
    <t>19863694</t>
  </si>
  <si>
    <t>19863695</t>
  </si>
  <si>
    <t>19863696</t>
  </si>
  <si>
    <t>19863697</t>
  </si>
  <si>
    <t>19863698</t>
  </si>
  <si>
    <t>19863699</t>
  </si>
  <si>
    <t>19863700</t>
  </si>
  <si>
    <t>19863701</t>
  </si>
  <si>
    <t>19863702</t>
  </si>
  <si>
    <t>19863703</t>
  </si>
  <si>
    <t>19863704</t>
  </si>
  <si>
    <t>19863705</t>
  </si>
  <si>
    <t>19863706</t>
  </si>
  <si>
    <t>19863707</t>
  </si>
  <si>
    <t>19863708</t>
  </si>
  <si>
    <t>19863709</t>
  </si>
  <si>
    <t>19863710</t>
  </si>
  <si>
    <t>19863711</t>
  </si>
  <si>
    <t>19863712</t>
  </si>
  <si>
    <t>19863713</t>
  </si>
  <si>
    <t>19863714</t>
  </si>
  <si>
    <t>19863715</t>
  </si>
  <si>
    <t>19863716</t>
  </si>
  <si>
    <t>19863717</t>
  </si>
  <si>
    <t>19863718</t>
  </si>
  <si>
    <t>19863719</t>
  </si>
  <si>
    <t>19863720</t>
  </si>
  <si>
    <t>I0306148</t>
  </si>
  <si>
    <t>19863721</t>
  </si>
  <si>
    <t>19863722</t>
  </si>
  <si>
    <t>19863723</t>
  </si>
  <si>
    <t>I0306149</t>
  </si>
  <si>
    <t>20250722</t>
  </si>
  <si>
    <t>19863724</t>
  </si>
  <si>
    <t>19863725</t>
  </si>
  <si>
    <t>19863726</t>
  </si>
  <si>
    <t>19863727</t>
  </si>
  <si>
    <t>I0404566</t>
  </si>
  <si>
    <t>19863728</t>
  </si>
  <si>
    <t>19863729</t>
  </si>
  <si>
    <t>19863730</t>
  </si>
  <si>
    <t>19863731</t>
  </si>
  <si>
    <t>19863732</t>
  </si>
  <si>
    <t>19863733</t>
  </si>
  <si>
    <t>19863734</t>
  </si>
  <si>
    <t>19863735</t>
  </si>
  <si>
    <t>19863736</t>
  </si>
  <si>
    <t>19863737</t>
  </si>
  <si>
    <t>19863738</t>
  </si>
  <si>
    <t>19863739</t>
  </si>
  <si>
    <t>19863740</t>
  </si>
  <si>
    <t>19863741</t>
  </si>
  <si>
    <t>19863742</t>
  </si>
  <si>
    <t>19863743</t>
  </si>
  <si>
    <t>19863744</t>
  </si>
  <si>
    <t>I0404567</t>
  </si>
  <si>
    <t>19863745</t>
  </si>
  <si>
    <t>19863746</t>
  </si>
  <si>
    <t>19863747</t>
  </si>
  <si>
    <t>19863748</t>
  </si>
  <si>
    <t>19863749</t>
  </si>
  <si>
    <t>19863750</t>
  </si>
  <si>
    <t>19863751</t>
  </si>
  <si>
    <t>19863752</t>
  </si>
  <si>
    <t>19863753</t>
  </si>
  <si>
    <t>19863754</t>
  </si>
  <si>
    <t>19863755</t>
  </si>
  <si>
    <t>19863756</t>
  </si>
  <si>
    <t>19863757</t>
  </si>
  <si>
    <t>19863758</t>
  </si>
  <si>
    <t>19863759</t>
  </si>
  <si>
    <t>19863760</t>
  </si>
  <si>
    <t>19863761</t>
  </si>
  <si>
    <t>19863762</t>
  </si>
  <si>
    <t>19863763</t>
  </si>
  <si>
    <t>19863764</t>
  </si>
  <si>
    <t>I0606312</t>
  </si>
  <si>
    <t>19863765</t>
  </si>
  <si>
    <t>19863766</t>
  </si>
  <si>
    <t>19863767</t>
  </si>
  <si>
    <t>19863768</t>
  </si>
  <si>
    <t>19863769</t>
  </si>
  <si>
    <t>19863770</t>
  </si>
  <si>
    <t>19863771</t>
  </si>
  <si>
    <t>19863772</t>
  </si>
  <si>
    <t>19863773</t>
  </si>
  <si>
    <t>19863774</t>
  </si>
  <si>
    <t>19863775</t>
  </si>
  <si>
    <t>19863776</t>
  </si>
  <si>
    <t>19863777</t>
  </si>
  <si>
    <t>19863778</t>
  </si>
  <si>
    <t>19863779</t>
  </si>
  <si>
    <t>19863780</t>
  </si>
  <si>
    <t>19863781</t>
  </si>
  <si>
    <t>I0606313</t>
  </si>
  <si>
    <t>19863782</t>
  </si>
  <si>
    <t>19863783</t>
  </si>
  <si>
    <t>19863784</t>
  </si>
  <si>
    <t>19863785</t>
  </si>
  <si>
    <t>I0606314</t>
  </si>
  <si>
    <t>19863786</t>
  </si>
  <si>
    <t>HEADLAMP ASSY,LH</t>
  </si>
  <si>
    <t>19863787</t>
  </si>
  <si>
    <t>19863788</t>
  </si>
  <si>
    <t>19863789</t>
  </si>
  <si>
    <t>19863790</t>
  </si>
  <si>
    <t>19863791</t>
  </si>
  <si>
    <t>19863792</t>
  </si>
  <si>
    <t>I0706298</t>
  </si>
  <si>
    <t>19863793</t>
  </si>
  <si>
    <t>I0706299</t>
  </si>
  <si>
    <t>19863794</t>
  </si>
  <si>
    <t>19863795</t>
  </si>
  <si>
    <t>19863796</t>
  </si>
  <si>
    <t>19863797</t>
  </si>
  <si>
    <t>19863798</t>
  </si>
  <si>
    <t>19863799</t>
  </si>
  <si>
    <t>19863800</t>
  </si>
  <si>
    <t>19863801</t>
  </si>
  <si>
    <t>19863802</t>
  </si>
  <si>
    <t>19863803</t>
  </si>
  <si>
    <t>19863804</t>
  </si>
  <si>
    <t>I0706300</t>
  </si>
  <si>
    <t>19863805</t>
  </si>
  <si>
    <t>19863806</t>
  </si>
  <si>
    <t>19863807</t>
  </si>
  <si>
    <t>LAMP A/S,RR COMB, LH</t>
  </si>
  <si>
    <t>19863808</t>
  </si>
  <si>
    <t>19863809</t>
  </si>
  <si>
    <t>19863810</t>
  </si>
  <si>
    <t>19863811</t>
  </si>
  <si>
    <t>I0706301</t>
  </si>
  <si>
    <t>20250805</t>
  </si>
  <si>
    <t>19863812</t>
  </si>
  <si>
    <t>19867279</t>
  </si>
  <si>
    <t>I0306150</t>
  </si>
  <si>
    <t>19867280</t>
  </si>
  <si>
    <t>19867281</t>
  </si>
  <si>
    <t>19867282</t>
  </si>
  <si>
    <t>19867283</t>
  </si>
  <si>
    <t>19867284</t>
  </si>
  <si>
    <t>19867285</t>
  </si>
  <si>
    <t>19867286</t>
  </si>
  <si>
    <t>19867287</t>
  </si>
  <si>
    <t>19867288</t>
  </si>
  <si>
    <t>19867289</t>
  </si>
  <si>
    <t>19867290</t>
  </si>
  <si>
    <t>19867291</t>
  </si>
  <si>
    <t>19867292</t>
  </si>
  <si>
    <t>19867293</t>
  </si>
  <si>
    <t>19867294</t>
  </si>
  <si>
    <t>19867295</t>
  </si>
  <si>
    <t>19867296</t>
  </si>
  <si>
    <t>19867297</t>
  </si>
  <si>
    <t>19867298</t>
  </si>
  <si>
    <t>19867299</t>
  </si>
  <si>
    <t>19867300</t>
  </si>
  <si>
    <t>19867301</t>
  </si>
  <si>
    <t>19867302</t>
  </si>
  <si>
    <t>19867303</t>
  </si>
  <si>
    <t>19867304</t>
  </si>
  <si>
    <t>LENS&amp;BODY RR LAMP L</t>
  </si>
  <si>
    <t>19867305</t>
  </si>
  <si>
    <t>19867306</t>
  </si>
  <si>
    <t>19867307</t>
  </si>
  <si>
    <t>19867308</t>
  </si>
  <si>
    <t>19867309</t>
  </si>
  <si>
    <t>19867310</t>
  </si>
  <si>
    <t>I0306151</t>
  </si>
  <si>
    <t>19867311</t>
  </si>
  <si>
    <t>19867312</t>
  </si>
  <si>
    <t>19867313</t>
  </si>
  <si>
    <t>I0306152</t>
  </si>
  <si>
    <t>19867314</t>
  </si>
  <si>
    <t>19867315</t>
  </si>
  <si>
    <t>19867316</t>
  </si>
  <si>
    <t>I0404568</t>
  </si>
  <si>
    <t>19867317</t>
  </si>
  <si>
    <t>19867318</t>
  </si>
  <si>
    <t>19867319</t>
  </si>
  <si>
    <t>19867320</t>
  </si>
  <si>
    <t>19867321</t>
  </si>
  <si>
    <t>19867322</t>
  </si>
  <si>
    <t>19867323</t>
  </si>
  <si>
    <t>19867324</t>
  </si>
  <si>
    <t>19867325</t>
  </si>
  <si>
    <t>19867326</t>
  </si>
  <si>
    <t>19867327</t>
  </si>
  <si>
    <t>19867328</t>
  </si>
  <si>
    <t>19867329</t>
  </si>
  <si>
    <t>19867330</t>
  </si>
  <si>
    <t>19867331</t>
  </si>
  <si>
    <t>19867332</t>
  </si>
  <si>
    <t>I0404569</t>
  </si>
  <si>
    <t>19867333</t>
  </si>
  <si>
    <t>19867334</t>
  </si>
  <si>
    <t>19867335</t>
  </si>
  <si>
    <t>19867336</t>
  </si>
  <si>
    <t>19867337</t>
  </si>
  <si>
    <t>19867338</t>
  </si>
  <si>
    <t>19867339</t>
  </si>
  <si>
    <t>19867340</t>
  </si>
  <si>
    <t>19867341</t>
  </si>
  <si>
    <t>19867342</t>
  </si>
  <si>
    <t>19867343</t>
  </si>
  <si>
    <t>19867344</t>
  </si>
  <si>
    <t>19867345</t>
  </si>
  <si>
    <t>19867346</t>
  </si>
  <si>
    <t>19867347</t>
  </si>
  <si>
    <t>19867348</t>
  </si>
  <si>
    <t>19867349</t>
  </si>
  <si>
    <t>19867350</t>
  </si>
  <si>
    <t>19867351</t>
  </si>
  <si>
    <t>19867352</t>
  </si>
  <si>
    <t>19867353</t>
  </si>
  <si>
    <t>19867354</t>
  </si>
  <si>
    <t>I0606315</t>
  </si>
  <si>
    <t>19867355</t>
  </si>
  <si>
    <t>19867356</t>
  </si>
  <si>
    <t>19867357</t>
  </si>
  <si>
    <t>19867358</t>
  </si>
  <si>
    <t>19867359</t>
  </si>
  <si>
    <t>19867360</t>
  </si>
  <si>
    <t>19867361</t>
  </si>
  <si>
    <t>19867362</t>
  </si>
  <si>
    <t>19867363</t>
  </si>
  <si>
    <t>19867364</t>
  </si>
  <si>
    <t>19867365</t>
  </si>
  <si>
    <t>19867366</t>
  </si>
  <si>
    <t>19867367</t>
  </si>
  <si>
    <t>19867368</t>
  </si>
  <si>
    <t>19867369</t>
  </si>
  <si>
    <t>19867370</t>
  </si>
  <si>
    <t>19867371</t>
  </si>
  <si>
    <t>19867372</t>
  </si>
  <si>
    <t>19867373</t>
  </si>
  <si>
    <t>I0606316</t>
  </si>
  <si>
    <t>19867374</t>
  </si>
  <si>
    <t>19867375</t>
  </si>
  <si>
    <t>19867376</t>
  </si>
  <si>
    <t>19867377</t>
  </si>
  <si>
    <t>I0606317</t>
  </si>
  <si>
    <t>19867378</t>
  </si>
  <si>
    <t>19867379</t>
  </si>
  <si>
    <t>19867380</t>
  </si>
  <si>
    <t>19867381</t>
  </si>
  <si>
    <t>19867382</t>
  </si>
  <si>
    <t>I0706302</t>
  </si>
  <si>
    <t>19867383</t>
  </si>
  <si>
    <t>I0706303</t>
  </si>
  <si>
    <t>19867384</t>
  </si>
  <si>
    <t>19867385</t>
  </si>
  <si>
    <t>19867386</t>
  </si>
  <si>
    <t>19867387</t>
  </si>
  <si>
    <t>19867388</t>
  </si>
  <si>
    <t>19867389</t>
  </si>
  <si>
    <t>19867390</t>
  </si>
  <si>
    <t>19867391</t>
  </si>
  <si>
    <t>19867392</t>
  </si>
  <si>
    <t>19867393</t>
  </si>
  <si>
    <t>19867394</t>
  </si>
  <si>
    <t>19867395</t>
  </si>
  <si>
    <t>MIRROR A/S OUT RR RH</t>
  </si>
  <si>
    <t>19867396</t>
  </si>
  <si>
    <t>19867397</t>
  </si>
  <si>
    <t>I0706304</t>
  </si>
  <si>
    <t>19867398</t>
  </si>
  <si>
    <t>19867399</t>
  </si>
  <si>
    <t>19867400</t>
  </si>
  <si>
    <t>19867401</t>
  </si>
  <si>
    <t>19867402</t>
  </si>
  <si>
    <t>19867403</t>
  </si>
  <si>
    <t>19867404</t>
  </si>
  <si>
    <t>19867405</t>
  </si>
  <si>
    <t>I0706305</t>
  </si>
  <si>
    <t>20250806</t>
  </si>
  <si>
    <t>19867406</t>
  </si>
  <si>
    <t>19867407</t>
  </si>
  <si>
    <t>I0802148</t>
  </si>
  <si>
    <t>19867408</t>
  </si>
  <si>
    <t>19870790</t>
  </si>
  <si>
    <t>I0306153</t>
  </si>
  <si>
    <t>19870791</t>
  </si>
  <si>
    <t>19870792</t>
  </si>
  <si>
    <t>19870793</t>
  </si>
  <si>
    <t>19870794</t>
  </si>
  <si>
    <t>19870795</t>
  </si>
  <si>
    <t>19870796</t>
  </si>
  <si>
    <t>19870797</t>
  </si>
  <si>
    <t>19870798</t>
  </si>
  <si>
    <t>19870799</t>
  </si>
  <si>
    <t>19870800</t>
  </si>
  <si>
    <t>19870801</t>
  </si>
  <si>
    <t>19870802</t>
  </si>
  <si>
    <t>19870803</t>
  </si>
  <si>
    <t>19870804</t>
  </si>
  <si>
    <t>19870805</t>
  </si>
  <si>
    <t>19870806</t>
  </si>
  <si>
    <t>19870807</t>
  </si>
  <si>
    <t>19870808</t>
  </si>
  <si>
    <t>19870809</t>
  </si>
  <si>
    <t>19870810</t>
  </si>
  <si>
    <t>19870811</t>
  </si>
  <si>
    <t>19870812</t>
  </si>
  <si>
    <t>19870813</t>
  </si>
  <si>
    <t>19870814</t>
  </si>
  <si>
    <t>19870815</t>
  </si>
  <si>
    <t>19870816</t>
  </si>
  <si>
    <t>19870817</t>
  </si>
  <si>
    <t>19870818</t>
  </si>
  <si>
    <t>19870819</t>
  </si>
  <si>
    <t>19870820</t>
  </si>
  <si>
    <t>I0306154</t>
  </si>
  <si>
    <t>19870821</t>
  </si>
  <si>
    <t>19870822</t>
  </si>
  <si>
    <t>19870823</t>
  </si>
  <si>
    <t>I0306155</t>
  </si>
  <si>
    <t>19870824</t>
  </si>
  <si>
    <t>19870825</t>
  </si>
  <si>
    <t>19870826</t>
  </si>
  <si>
    <t>I0404570</t>
  </si>
  <si>
    <t>19870827</t>
  </si>
  <si>
    <t>19870828</t>
  </si>
  <si>
    <t>19870829</t>
  </si>
  <si>
    <t>19870830</t>
  </si>
  <si>
    <t>19870831</t>
  </si>
  <si>
    <t>19870832</t>
  </si>
  <si>
    <t>19870833</t>
  </si>
  <si>
    <t>19870834</t>
  </si>
  <si>
    <t>19870835</t>
  </si>
  <si>
    <t>19870836</t>
  </si>
  <si>
    <t>I0404571</t>
  </si>
  <si>
    <t>19870837</t>
  </si>
  <si>
    <t>19870838</t>
  </si>
  <si>
    <t>19870839</t>
  </si>
  <si>
    <t>19870840</t>
  </si>
  <si>
    <t>19870841</t>
  </si>
  <si>
    <t>19870842</t>
  </si>
  <si>
    <t>19870843</t>
  </si>
  <si>
    <t>19870844</t>
  </si>
  <si>
    <t>19870845</t>
  </si>
  <si>
    <t>19870846</t>
  </si>
  <si>
    <t>19870847</t>
  </si>
  <si>
    <t>19870848</t>
  </si>
  <si>
    <t>19870849</t>
  </si>
  <si>
    <t>19870850</t>
  </si>
  <si>
    <t>19870851</t>
  </si>
  <si>
    <t>19870852</t>
  </si>
  <si>
    <t>19870853</t>
  </si>
  <si>
    <t>19870854</t>
  </si>
  <si>
    <t>I0606318</t>
  </si>
  <si>
    <t>19870855</t>
  </si>
  <si>
    <t>19870856</t>
  </si>
  <si>
    <t>19870857</t>
  </si>
  <si>
    <t>19870858</t>
  </si>
  <si>
    <t>19870859</t>
  </si>
  <si>
    <t>19870860</t>
  </si>
  <si>
    <t>19870861</t>
  </si>
  <si>
    <t>19870862</t>
  </si>
  <si>
    <t>19870863</t>
  </si>
  <si>
    <t>19870864</t>
  </si>
  <si>
    <t>19870865</t>
  </si>
  <si>
    <t>19870866</t>
  </si>
  <si>
    <t>19870867</t>
  </si>
  <si>
    <t>19870868</t>
  </si>
  <si>
    <t>19870869</t>
  </si>
  <si>
    <t>I0606319</t>
  </si>
  <si>
    <t>19870870</t>
  </si>
  <si>
    <t>19870871</t>
  </si>
  <si>
    <t>19870872</t>
  </si>
  <si>
    <t>19870873</t>
  </si>
  <si>
    <t>19870874</t>
  </si>
  <si>
    <t>I0606320</t>
  </si>
  <si>
    <t>19870875</t>
  </si>
  <si>
    <t>19870876</t>
  </si>
  <si>
    <t>19870877</t>
  </si>
  <si>
    <t>19870878</t>
  </si>
  <si>
    <t>I0706306</t>
  </si>
  <si>
    <t>19870879</t>
  </si>
  <si>
    <t>I0706307</t>
  </si>
  <si>
    <t>19870880</t>
  </si>
  <si>
    <t>19870881</t>
  </si>
  <si>
    <t>19870882</t>
  </si>
  <si>
    <t>19870883</t>
  </si>
  <si>
    <t>19870884</t>
  </si>
  <si>
    <t>19870885</t>
  </si>
  <si>
    <t>19870886</t>
  </si>
  <si>
    <t>19870887</t>
  </si>
  <si>
    <t>19870888</t>
  </si>
  <si>
    <t>I0706308</t>
  </si>
  <si>
    <t>19870889</t>
  </si>
  <si>
    <t>19870890</t>
  </si>
  <si>
    <t>19870891</t>
  </si>
  <si>
    <t>19870892</t>
  </si>
  <si>
    <t>19870893</t>
  </si>
  <si>
    <t>19870894</t>
  </si>
  <si>
    <t>19870895</t>
  </si>
  <si>
    <t>I0706309</t>
  </si>
  <si>
    <t>20250807</t>
  </si>
  <si>
    <t>19870896</t>
  </si>
  <si>
    <t>19870897</t>
  </si>
  <si>
    <t>I0802149</t>
  </si>
  <si>
    <t>19874160</t>
  </si>
  <si>
    <t>I0306156</t>
  </si>
  <si>
    <t>19874161</t>
  </si>
  <si>
    <t>19874162</t>
  </si>
  <si>
    <t>19874163</t>
  </si>
  <si>
    <t>19874164</t>
  </si>
  <si>
    <t>19874165</t>
  </si>
  <si>
    <t>19874166</t>
  </si>
  <si>
    <t>19874167</t>
  </si>
  <si>
    <t>19874168</t>
  </si>
  <si>
    <t>19874169</t>
  </si>
  <si>
    <t>19874170</t>
  </si>
  <si>
    <t>19874171</t>
  </si>
  <si>
    <t>19874172</t>
  </si>
  <si>
    <t>19874173</t>
  </si>
  <si>
    <t>19874174</t>
  </si>
  <si>
    <t>19874175</t>
  </si>
  <si>
    <t>19874176</t>
  </si>
  <si>
    <t>19874177</t>
  </si>
  <si>
    <t>19874178</t>
  </si>
  <si>
    <t>19874179</t>
  </si>
  <si>
    <t>19874180</t>
  </si>
  <si>
    <t>19874181</t>
  </si>
  <si>
    <t>19874182</t>
  </si>
  <si>
    <t>19874183</t>
  </si>
  <si>
    <t>19874184</t>
  </si>
  <si>
    <t>19874185</t>
  </si>
  <si>
    <t>19874186</t>
  </si>
  <si>
    <t>19874187</t>
  </si>
  <si>
    <t>19874188</t>
  </si>
  <si>
    <t>I0306157</t>
  </si>
  <si>
    <t>19874189</t>
  </si>
  <si>
    <t>19874190</t>
  </si>
  <si>
    <t>19874191</t>
  </si>
  <si>
    <t>I0306158</t>
  </si>
  <si>
    <t>19874192</t>
  </si>
  <si>
    <t>19874193</t>
  </si>
  <si>
    <t>I0404572</t>
  </si>
  <si>
    <t>19874194</t>
  </si>
  <si>
    <t>19874195</t>
  </si>
  <si>
    <t>19874196</t>
  </si>
  <si>
    <t>19874197</t>
  </si>
  <si>
    <t>19874198</t>
  </si>
  <si>
    <t>19874199</t>
  </si>
  <si>
    <t>19874200</t>
  </si>
  <si>
    <t>19874201</t>
  </si>
  <si>
    <t>19874202</t>
  </si>
  <si>
    <t>19874203</t>
  </si>
  <si>
    <t>19874204</t>
  </si>
  <si>
    <t>19874205</t>
  </si>
  <si>
    <t>19874206</t>
  </si>
  <si>
    <t>19874207</t>
  </si>
  <si>
    <t>I0404573</t>
  </si>
  <si>
    <t>19874208</t>
  </si>
  <si>
    <t>19874209</t>
  </si>
  <si>
    <t>19874210</t>
  </si>
  <si>
    <t>19874211</t>
  </si>
  <si>
    <t>19874212</t>
  </si>
  <si>
    <t>19874213</t>
  </si>
  <si>
    <t>19874214</t>
  </si>
  <si>
    <t>19874215</t>
  </si>
  <si>
    <t>19874216</t>
  </si>
  <si>
    <t>19874217</t>
  </si>
  <si>
    <t>19874218</t>
  </si>
  <si>
    <t>19874219</t>
  </si>
  <si>
    <t>19874220</t>
  </si>
  <si>
    <t>19874221</t>
  </si>
  <si>
    <t>19874222</t>
  </si>
  <si>
    <t>19874223</t>
  </si>
  <si>
    <t>19874224</t>
  </si>
  <si>
    <t>19874225</t>
  </si>
  <si>
    <t>19874226</t>
  </si>
  <si>
    <t>I0606321</t>
  </si>
  <si>
    <t>19874227</t>
  </si>
  <si>
    <t>19874228</t>
  </si>
  <si>
    <t>19874229</t>
  </si>
  <si>
    <t>19874230</t>
  </si>
  <si>
    <t>19874231</t>
  </si>
  <si>
    <t>19874232</t>
  </si>
  <si>
    <t>19874233</t>
  </si>
  <si>
    <t>19874234</t>
  </si>
  <si>
    <t>19874235</t>
  </si>
  <si>
    <t>19874236</t>
  </si>
  <si>
    <t>19874237</t>
  </si>
  <si>
    <t>19874238</t>
  </si>
  <si>
    <t>19874239</t>
  </si>
  <si>
    <t>19874240</t>
  </si>
  <si>
    <t>19874241</t>
  </si>
  <si>
    <t>19874242</t>
  </si>
  <si>
    <t>19874243</t>
  </si>
  <si>
    <t>19874244</t>
  </si>
  <si>
    <t>19874245</t>
  </si>
  <si>
    <t>19874246</t>
  </si>
  <si>
    <t>19874247</t>
  </si>
  <si>
    <t>I0606322</t>
  </si>
  <si>
    <t>19874248</t>
  </si>
  <si>
    <t>19874249</t>
  </si>
  <si>
    <t>19874250</t>
  </si>
  <si>
    <t>19874251</t>
  </si>
  <si>
    <t>19874252</t>
  </si>
  <si>
    <t>I0606323</t>
  </si>
  <si>
    <t>19874253</t>
  </si>
  <si>
    <t>19874254</t>
  </si>
  <si>
    <t>19874255</t>
  </si>
  <si>
    <t>I0706310</t>
  </si>
  <si>
    <t>19874256</t>
  </si>
  <si>
    <t>I0706311</t>
  </si>
  <si>
    <t>19874257</t>
  </si>
  <si>
    <t>19874258</t>
  </si>
  <si>
    <t>19874259</t>
  </si>
  <si>
    <t>19874260</t>
  </si>
  <si>
    <t>19874261</t>
  </si>
  <si>
    <t>19874262</t>
  </si>
  <si>
    <t>19874263</t>
  </si>
  <si>
    <t>19874264</t>
  </si>
  <si>
    <t>19874265</t>
  </si>
  <si>
    <t>19874266</t>
  </si>
  <si>
    <t>19874267</t>
  </si>
  <si>
    <t>19874268</t>
  </si>
  <si>
    <t>I0706312</t>
  </si>
  <si>
    <t>19874269</t>
  </si>
  <si>
    <t>19874270</t>
  </si>
  <si>
    <t>19874271</t>
  </si>
  <si>
    <t>I0706313</t>
  </si>
  <si>
    <t>20250808</t>
  </si>
  <si>
    <t>19874272</t>
  </si>
  <si>
    <t>19874273</t>
  </si>
  <si>
    <t>I0802150</t>
  </si>
  <si>
    <t>19877885</t>
  </si>
  <si>
    <t>I0306159</t>
  </si>
  <si>
    <t>19877886</t>
  </si>
  <si>
    <t>19877887</t>
  </si>
  <si>
    <t>19877888</t>
  </si>
  <si>
    <t>19877889</t>
  </si>
  <si>
    <t>19877890</t>
  </si>
  <si>
    <t>19877891</t>
  </si>
  <si>
    <t>19877892</t>
  </si>
  <si>
    <t>19877893</t>
  </si>
  <si>
    <t>19877894</t>
  </si>
  <si>
    <t>19877895</t>
  </si>
  <si>
    <t>19877896</t>
  </si>
  <si>
    <t>19877897</t>
  </si>
  <si>
    <t>19877898</t>
  </si>
  <si>
    <t>19877899</t>
  </si>
  <si>
    <t>19877900</t>
  </si>
  <si>
    <t>19877901</t>
  </si>
  <si>
    <t>19877902</t>
  </si>
  <si>
    <t>19877903</t>
  </si>
  <si>
    <t>19877904</t>
  </si>
  <si>
    <t>19877905</t>
  </si>
  <si>
    <t>19877906</t>
  </si>
  <si>
    <t>19877907</t>
  </si>
  <si>
    <t>19877908</t>
  </si>
  <si>
    <t>19877909</t>
  </si>
  <si>
    <t>19877910</t>
  </si>
  <si>
    <t>19877911</t>
  </si>
  <si>
    <t>SOCKET, BULB</t>
  </si>
  <si>
    <t>19877912</t>
  </si>
  <si>
    <t>19877913</t>
  </si>
  <si>
    <t>19877914</t>
  </si>
  <si>
    <t>19877915</t>
  </si>
  <si>
    <t>19877916</t>
  </si>
  <si>
    <t>19877917</t>
  </si>
  <si>
    <t>I0306160</t>
  </si>
  <si>
    <t>19877918</t>
  </si>
  <si>
    <t>19877919</t>
  </si>
  <si>
    <t>19877920</t>
  </si>
  <si>
    <t>I0306161</t>
  </si>
  <si>
    <t>19877921</t>
  </si>
  <si>
    <t>19877922</t>
  </si>
  <si>
    <t>I0404574</t>
  </si>
  <si>
    <t>19877923</t>
  </si>
  <si>
    <t>19877924</t>
  </si>
  <si>
    <t>19877925</t>
  </si>
  <si>
    <t>19877926</t>
  </si>
  <si>
    <t>19877927</t>
  </si>
  <si>
    <t>19877928</t>
  </si>
  <si>
    <t>19877929</t>
  </si>
  <si>
    <t>19877930</t>
  </si>
  <si>
    <t>19877931</t>
  </si>
  <si>
    <t>19877932</t>
  </si>
  <si>
    <t>19877933</t>
  </si>
  <si>
    <t>19877934</t>
  </si>
  <si>
    <t>19877935</t>
  </si>
  <si>
    <t>19877936</t>
  </si>
  <si>
    <t>19877937</t>
  </si>
  <si>
    <t>I0404575</t>
  </si>
  <si>
    <t>19877938</t>
  </si>
  <si>
    <t>19877939</t>
  </si>
  <si>
    <t>19877940</t>
  </si>
  <si>
    <t>19877941</t>
  </si>
  <si>
    <t>19877942</t>
  </si>
  <si>
    <t>19877943</t>
  </si>
  <si>
    <t>19877944</t>
  </si>
  <si>
    <t>19877945</t>
  </si>
  <si>
    <t>19877946</t>
  </si>
  <si>
    <t>19877947</t>
  </si>
  <si>
    <t>19877948</t>
  </si>
  <si>
    <t>19877949</t>
  </si>
  <si>
    <t>19877950</t>
  </si>
  <si>
    <t>19877951</t>
  </si>
  <si>
    <t>19877952</t>
  </si>
  <si>
    <t>19877953</t>
  </si>
  <si>
    <t>19877954</t>
  </si>
  <si>
    <t>19877955</t>
  </si>
  <si>
    <t>19877956</t>
  </si>
  <si>
    <t>19877957</t>
  </si>
  <si>
    <t>19877958</t>
  </si>
  <si>
    <t>19877959</t>
  </si>
  <si>
    <t>19877960</t>
  </si>
  <si>
    <t>19877961</t>
  </si>
  <si>
    <t>I0606324</t>
  </si>
  <si>
    <t>19877962</t>
  </si>
  <si>
    <t>19877963</t>
  </si>
  <si>
    <t>19877964</t>
  </si>
  <si>
    <t>19877965</t>
  </si>
  <si>
    <t>19877966</t>
  </si>
  <si>
    <t>19877967</t>
  </si>
  <si>
    <t>19877968</t>
  </si>
  <si>
    <t>19877969</t>
  </si>
  <si>
    <t>19877970</t>
  </si>
  <si>
    <t>19877971</t>
  </si>
  <si>
    <t>19877972</t>
  </si>
  <si>
    <t>19877973</t>
  </si>
  <si>
    <t>19877974</t>
  </si>
  <si>
    <t>19877975</t>
  </si>
  <si>
    <t>19877976</t>
  </si>
  <si>
    <t>19877977</t>
  </si>
  <si>
    <t>19877978</t>
  </si>
  <si>
    <t>19877979</t>
  </si>
  <si>
    <t>19877980</t>
  </si>
  <si>
    <t>19877981</t>
  </si>
  <si>
    <t>19877982</t>
  </si>
  <si>
    <t>19877983</t>
  </si>
  <si>
    <t>19877984</t>
  </si>
  <si>
    <t>19877985</t>
  </si>
  <si>
    <t>19877986</t>
  </si>
  <si>
    <t>19877987</t>
  </si>
  <si>
    <t>19877988</t>
  </si>
  <si>
    <t>19877989</t>
  </si>
  <si>
    <t>I0606325</t>
  </si>
  <si>
    <t>19877990</t>
  </si>
  <si>
    <t>19877991</t>
  </si>
  <si>
    <t>19877992</t>
  </si>
  <si>
    <t>19877993</t>
  </si>
  <si>
    <t>19877994</t>
  </si>
  <si>
    <t>19877995</t>
  </si>
  <si>
    <t>I0606326</t>
  </si>
  <si>
    <t>19877996</t>
  </si>
  <si>
    <t>19877997</t>
  </si>
  <si>
    <t>19877998</t>
  </si>
  <si>
    <t>19877999</t>
  </si>
  <si>
    <t>I0706314</t>
  </si>
  <si>
    <t>19878000</t>
  </si>
  <si>
    <t>I0706315</t>
  </si>
  <si>
    <t>19878001</t>
  </si>
  <si>
    <t>19878002</t>
  </si>
  <si>
    <t>19878003</t>
  </si>
  <si>
    <t>19878004</t>
  </si>
  <si>
    <t>19878005</t>
  </si>
  <si>
    <t>19878006</t>
  </si>
  <si>
    <t>19878007</t>
  </si>
  <si>
    <t>19878008</t>
  </si>
  <si>
    <t>19878009</t>
  </si>
  <si>
    <t>19878010</t>
  </si>
  <si>
    <t>19878011</t>
  </si>
  <si>
    <t>19878012</t>
  </si>
  <si>
    <t>19878013</t>
  </si>
  <si>
    <t>19878014</t>
  </si>
  <si>
    <t>I0706316</t>
  </si>
  <si>
    <t>19878015</t>
  </si>
  <si>
    <t>19878016</t>
  </si>
  <si>
    <t>19878017</t>
  </si>
  <si>
    <t>19878018</t>
  </si>
  <si>
    <t>19878019</t>
  </si>
  <si>
    <t>19878020</t>
  </si>
  <si>
    <t>19878021</t>
  </si>
  <si>
    <t>19878022</t>
  </si>
  <si>
    <t>I0706317</t>
  </si>
  <si>
    <t>20250811</t>
  </si>
  <si>
    <t>19878023</t>
  </si>
  <si>
    <t>19878024</t>
  </si>
  <si>
    <t>19882419</t>
  </si>
  <si>
    <t>I0306162</t>
  </si>
  <si>
    <t>19882420</t>
  </si>
  <si>
    <t>19882421</t>
  </si>
  <si>
    <t>19882422</t>
  </si>
  <si>
    <t>19882423</t>
  </si>
  <si>
    <t>19882424</t>
  </si>
  <si>
    <t>19882425</t>
  </si>
  <si>
    <t>19882426</t>
  </si>
  <si>
    <t>19882427</t>
  </si>
  <si>
    <t>19882428</t>
  </si>
  <si>
    <t>19882429</t>
  </si>
  <si>
    <t>19882430</t>
  </si>
  <si>
    <t>19882431</t>
  </si>
  <si>
    <t>19882432</t>
  </si>
  <si>
    <t>19882433</t>
  </si>
  <si>
    <t>19882434</t>
  </si>
  <si>
    <t>19882435</t>
  </si>
  <si>
    <t>19882436</t>
  </si>
  <si>
    <t>19882437</t>
  </si>
  <si>
    <t>19882438</t>
  </si>
  <si>
    <t>19882439</t>
  </si>
  <si>
    <t>19882440</t>
  </si>
  <si>
    <t>19882441</t>
  </si>
  <si>
    <t>19882442</t>
  </si>
  <si>
    <t>19882443</t>
  </si>
  <si>
    <t>19882444</t>
  </si>
  <si>
    <t>19882445</t>
  </si>
  <si>
    <t>19882446</t>
  </si>
  <si>
    <t>19882447</t>
  </si>
  <si>
    <t>19882448</t>
  </si>
  <si>
    <t>19882449</t>
  </si>
  <si>
    <t>I0306163</t>
  </si>
  <si>
    <t>19882450</t>
  </si>
  <si>
    <t>19882451</t>
  </si>
  <si>
    <t>19882452</t>
  </si>
  <si>
    <t>19882453</t>
  </si>
  <si>
    <t>19882454</t>
  </si>
  <si>
    <t>19882455</t>
  </si>
  <si>
    <t>19882456</t>
  </si>
  <si>
    <t>I0306164</t>
  </si>
  <si>
    <t>19882457</t>
  </si>
  <si>
    <t>19882458</t>
  </si>
  <si>
    <t>19882459</t>
  </si>
  <si>
    <t>19882460</t>
  </si>
  <si>
    <t>I0404576</t>
  </si>
  <si>
    <t>19882461</t>
  </si>
  <si>
    <t>19882462</t>
  </si>
  <si>
    <t>19882463</t>
  </si>
  <si>
    <t>19882464</t>
  </si>
  <si>
    <t>19882465</t>
  </si>
  <si>
    <t>19882466</t>
  </si>
  <si>
    <t>19882467</t>
  </si>
  <si>
    <t>19882468</t>
  </si>
  <si>
    <t>19882469</t>
  </si>
  <si>
    <t>19882470</t>
  </si>
  <si>
    <t>19882471</t>
  </si>
  <si>
    <t>19882472</t>
  </si>
  <si>
    <t>19882473</t>
  </si>
  <si>
    <t>19882474</t>
  </si>
  <si>
    <t>19882475</t>
  </si>
  <si>
    <t>I0404577</t>
  </si>
  <si>
    <t>19882476</t>
  </si>
  <si>
    <t>19882477</t>
  </si>
  <si>
    <t>19882478</t>
  </si>
  <si>
    <t>19882479</t>
  </si>
  <si>
    <t>19882480</t>
  </si>
  <si>
    <t>19882481</t>
  </si>
  <si>
    <t>19882482</t>
  </si>
  <si>
    <t>19882483</t>
  </si>
  <si>
    <t>19882484</t>
  </si>
  <si>
    <t>19882485</t>
  </si>
  <si>
    <t>19882486</t>
  </si>
  <si>
    <t>19882487</t>
  </si>
  <si>
    <t>19882488</t>
  </si>
  <si>
    <t>19882489</t>
  </si>
  <si>
    <t>19882490</t>
  </si>
  <si>
    <t>19882491</t>
  </si>
  <si>
    <t>19882492</t>
  </si>
  <si>
    <t>19882493</t>
  </si>
  <si>
    <t>19882494</t>
  </si>
  <si>
    <t>19882495</t>
  </si>
  <si>
    <t>19882496</t>
  </si>
  <si>
    <t>19882497</t>
  </si>
  <si>
    <t>I0606327</t>
  </si>
  <si>
    <t>19882498</t>
  </si>
  <si>
    <t>19882499</t>
  </si>
  <si>
    <t>19882500</t>
  </si>
  <si>
    <t>19882501</t>
  </si>
  <si>
    <t>19882502</t>
  </si>
  <si>
    <t>19882503</t>
  </si>
  <si>
    <t>19882504</t>
  </si>
  <si>
    <t>19882505</t>
  </si>
  <si>
    <t>19882506</t>
  </si>
  <si>
    <t>19882507</t>
  </si>
  <si>
    <t>19882508</t>
  </si>
  <si>
    <t>19882509</t>
  </si>
  <si>
    <t>19882510</t>
  </si>
  <si>
    <t>19882511</t>
  </si>
  <si>
    <t>19882512</t>
  </si>
  <si>
    <t>19882513</t>
  </si>
  <si>
    <t>19882514</t>
  </si>
  <si>
    <t>19882515</t>
  </si>
  <si>
    <t>19882516</t>
  </si>
  <si>
    <t>19882517</t>
  </si>
  <si>
    <t>19882518</t>
  </si>
  <si>
    <t>19882519</t>
  </si>
  <si>
    <t>19882520</t>
  </si>
  <si>
    <t>19882521</t>
  </si>
  <si>
    <t>19882522</t>
  </si>
  <si>
    <t>19882523</t>
  </si>
  <si>
    <t>19882524</t>
  </si>
  <si>
    <t>I0606328</t>
  </si>
  <si>
    <t>19882525</t>
  </si>
  <si>
    <t>19882526</t>
  </si>
  <si>
    <t>19882527</t>
  </si>
  <si>
    <t>19882528</t>
  </si>
  <si>
    <t>19882529</t>
  </si>
  <si>
    <t>I0606329</t>
  </si>
  <si>
    <t>19882530</t>
  </si>
  <si>
    <t>19882531</t>
  </si>
  <si>
    <t>19882532</t>
  </si>
  <si>
    <t>19882533</t>
  </si>
  <si>
    <t>19882534</t>
  </si>
  <si>
    <t>I0706318</t>
  </si>
  <si>
    <t>19882535</t>
  </si>
  <si>
    <t>I0706319</t>
  </si>
  <si>
    <t>19882536</t>
  </si>
  <si>
    <t>19882537</t>
  </si>
  <si>
    <t>19882538</t>
  </si>
  <si>
    <t>19882539</t>
  </si>
  <si>
    <t>19882540</t>
  </si>
  <si>
    <t>19882541</t>
  </si>
  <si>
    <t>19882542</t>
  </si>
  <si>
    <t>19882543</t>
  </si>
  <si>
    <t>19882544</t>
  </si>
  <si>
    <t>19882545</t>
  </si>
  <si>
    <t>19882546</t>
  </si>
  <si>
    <t>19882547</t>
  </si>
  <si>
    <t>19882548</t>
  </si>
  <si>
    <t>19882549</t>
  </si>
  <si>
    <t>19882550</t>
  </si>
  <si>
    <t>I0706320</t>
  </si>
  <si>
    <t>19882551</t>
  </si>
  <si>
    <t>19882552</t>
  </si>
  <si>
    <t>19882553</t>
  </si>
  <si>
    <t>19882554</t>
  </si>
  <si>
    <t>19882555</t>
  </si>
  <si>
    <t>19882556</t>
  </si>
  <si>
    <t>19882557</t>
  </si>
  <si>
    <t>19882558</t>
  </si>
  <si>
    <t>19882559</t>
  </si>
  <si>
    <t>19882560</t>
  </si>
  <si>
    <t>I0706321</t>
  </si>
  <si>
    <t>20250812</t>
  </si>
  <si>
    <t>19882561</t>
  </si>
  <si>
    <t>19883480</t>
  </si>
  <si>
    <t>Q5IC95GQ</t>
  </si>
  <si>
    <t>SOCKET&amp;WIRE,FR TURN</t>
  </si>
  <si>
    <t>19886007</t>
  </si>
  <si>
    <t>I0306165</t>
  </si>
  <si>
    <t>19886008</t>
  </si>
  <si>
    <t>19886009</t>
  </si>
  <si>
    <t>19886010</t>
  </si>
  <si>
    <t>19886011</t>
  </si>
  <si>
    <t>19886012</t>
  </si>
  <si>
    <t>19886013</t>
  </si>
  <si>
    <t>19886014</t>
  </si>
  <si>
    <t>19886015</t>
  </si>
  <si>
    <t>19886016</t>
  </si>
  <si>
    <t>19886017</t>
  </si>
  <si>
    <t>19886018</t>
  </si>
  <si>
    <t>19886019</t>
  </si>
  <si>
    <t>19886020</t>
  </si>
  <si>
    <t>19886021</t>
  </si>
  <si>
    <t>19886022</t>
  </si>
  <si>
    <t>19886023</t>
  </si>
  <si>
    <t>19886024</t>
  </si>
  <si>
    <t>19886025</t>
  </si>
  <si>
    <t>19886026</t>
  </si>
  <si>
    <t>19886027</t>
  </si>
  <si>
    <t>19886028</t>
  </si>
  <si>
    <t>19886029</t>
  </si>
  <si>
    <t>19886030</t>
  </si>
  <si>
    <t>19886031</t>
  </si>
  <si>
    <t>I0306166</t>
  </si>
  <si>
    <t>19886032</t>
  </si>
  <si>
    <t>19886033</t>
  </si>
  <si>
    <t>I0306167</t>
  </si>
  <si>
    <t>19886034</t>
  </si>
  <si>
    <t>19886035</t>
  </si>
  <si>
    <t>19886036</t>
  </si>
  <si>
    <t>19886037</t>
  </si>
  <si>
    <t>I0404578</t>
  </si>
  <si>
    <t>19886038</t>
  </si>
  <si>
    <t>19886039</t>
  </si>
  <si>
    <t>19886040</t>
  </si>
  <si>
    <t>19886041</t>
  </si>
  <si>
    <t>19886042</t>
  </si>
  <si>
    <t>19886043</t>
  </si>
  <si>
    <t>19886044</t>
  </si>
  <si>
    <t>19886045</t>
  </si>
  <si>
    <t>19886046</t>
  </si>
  <si>
    <t>19886047</t>
  </si>
  <si>
    <t>19886048</t>
  </si>
  <si>
    <t>19886049</t>
  </si>
  <si>
    <t>19886050</t>
  </si>
  <si>
    <t>I0404579</t>
  </si>
  <si>
    <t>19886051</t>
  </si>
  <si>
    <t>19886052</t>
  </si>
  <si>
    <t>19886053</t>
  </si>
  <si>
    <t>19886054</t>
  </si>
  <si>
    <t>19886055</t>
  </si>
  <si>
    <t>19886056</t>
  </si>
  <si>
    <t>19886057</t>
  </si>
  <si>
    <t>19886058</t>
  </si>
  <si>
    <t>19886059</t>
  </si>
  <si>
    <t>19886060</t>
  </si>
  <si>
    <t>19886061</t>
  </si>
  <si>
    <t>19886062</t>
  </si>
  <si>
    <t>19886063</t>
  </si>
  <si>
    <t>19886064</t>
  </si>
  <si>
    <t>19886065</t>
  </si>
  <si>
    <t>19886066</t>
  </si>
  <si>
    <t>19886067</t>
  </si>
  <si>
    <t>19886068</t>
  </si>
  <si>
    <t>19886069</t>
  </si>
  <si>
    <t>19886070</t>
  </si>
  <si>
    <t>19886071</t>
  </si>
  <si>
    <t>19886072</t>
  </si>
  <si>
    <t>19886073</t>
  </si>
  <si>
    <t>19886074</t>
  </si>
  <si>
    <t>I0606330</t>
  </si>
  <si>
    <t>19886075</t>
  </si>
  <si>
    <t>19886076</t>
  </si>
  <si>
    <t>19886077</t>
  </si>
  <si>
    <t>19886078</t>
  </si>
  <si>
    <t>19886079</t>
  </si>
  <si>
    <t>19886080</t>
  </si>
  <si>
    <t>19886081</t>
  </si>
  <si>
    <t>19886082</t>
  </si>
  <si>
    <t>19886083</t>
  </si>
  <si>
    <t>19886084</t>
  </si>
  <si>
    <t>19886085</t>
  </si>
  <si>
    <t>19886086</t>
  </si>
  <si>
    <t>19886087</t>
  </si>
  <si>
    <t>19886088</t>
  </si>
  <si>
    <t>19886089</t>
  </si>
  <si>
    <t>19886090</t>
  </si>
  <si>
    <t>19886091</t>
  </si>
  <si>
    <t>19886092</t>
  </si>
  <si>
    <t>19886093</t>
  </si>
  <si>
    <t>19886094</t>
  </si>
  <si>
    <t>19886095</t>
  </si>
  <si>
    <t>19886096</t>
  </si>
  <si>
    <t>19886097</t>
  </si>
  <si>
    <t>I0606331</t>
  </si>
  <si>
    <t>19886098</t>
  </si>
  <si>
    <t>19886099</t>
  </si>
  <si>
    <t>19886100</t>
  </si>
  <si>
    <t>19886101</t>
  </si>
  <si>
    <t>19886102</t>
  </si>
  <si>
    <t>I0606332</t>
  </si>
  <si>
    <t>19886103</t>
  </si>
  <si>
    <t>19886104</t>
  </si>
  <si>
    <t>19886105</t>
  </si>
  <si>
    <t>19886106</t>
  </si>
  <si>
    <t>19886107</t>
  </si>
  <si>
    <t>19886108</t>
  </si>
  <si>
    <t>I0706322</t>
  </si>
  <si>
    <t>19886109</t>
  </si>
  <si>
    <t>I0706323</t>
  </si>
  <si>
    <t>19886110</t>
  </si>
  <si>
    <t>19886111</t>
  </si>
  <si>
    <t>19886112</t>
  </si>
  <si>
    <t>19886113</t>
  </si>
  <si>
    <t>19886114</t>
  </si>
  <si>
    <t>19886115</t>
  </si>
  <si>
    <t>19886116</t>
  </si>
  <si>
    <t>19886117</t>
  </si>
  <si>
    <t>19886118</t>
  </si>
  <si>
    <t>19886119</t>
  </si>
  <si>
    <t>19886120</t>
  </si>
  <si>
    <t>19886121</t>
  </si>
  <si>
    <t>19886122</t>
  </si>
  <si>
    <t>I0706324</t>
  </si>
  <si>
    <t>19886123</t>
  </si>
  <si>
    <t>19886124</t>
  </si>
  <si>
    <t>19886125</t>
  </si>
  <si>
    <t>19886126</t>
  </si>
  <si>
    <t>19886127</t>
  </si>
  <si>
    <t>19886128</t>
  </si>
  <si>
    <t>19886129</t>
  </si>
  <si>
    <t>19886130</t>
  </si>
  <si>
    <t>I0706325</t>
  </si>
  <si>
    <t>20250813</t>
  </si>
  <si>
    <t>19886131</t>
  </si>
  <si>
    <t>19889111</t>
  </si>
  <si>
    <t>I0306168</t>
  </si>
  <si>
    <t>19889112</t>
  </si>
  <si>
    <t>19889113</t>
  </si>
  <si>
    <t>19889114</t>
  </si>
  <si>
    <t>19889115</t>
  </si>
  <si>
    <t>19889116</t>
  </si>
  <si>
    <t>19889117</t>
  </si>
  <si>
    <t>19889118</t>
  </si>
  <si>
    <t>19889119</t>
  </si>
  <si>
    <t>19889120</t>
  </si>
  <si>
    <t>19889121</t>
  </si>
  <si>
    <t>19889122</t>
  </si>
  <si>
    <t>19889123</t>
  </si>
  <si>
    <t>19889124</t>
  </si>
  <si>
    <t>19889125</t>
  </si>
  <si>
    <t>19889126</t>
  </si>
  <si>
    <t>19889127</t>
  </si>
  <si>
    <t>19889128</t>
  </si>
  <si>
    <t>19889129</t>
  </si>
  <si>
    <t>19889130</t>
  </si>
  <si>
    <t>19889131</t>
  </si>
  <si>
    <t>19889132</t>
  </si>
  <si>
    <t>I0306169</t>
  </si>
  <si>
    <t>19889133</t>
  </si>
  <si>
    <t>19889134</t>
  </si>
  <si>
    <t>19889135</t>
  </si>
  <si>
    <t>I0306170</t>
  </si>
  <si>
    <t>19889136</t>
  </si>
  <si>
    <t>19889137</t>
  </si>
  <si>
    <t>19889138</t>
  </si>
  <si>
    <t>19889139</t>
  </si>
  <si>
    <t>I0404580</t>
  </si>
  <si>
    <t>19889140</t>
  </si>
  <si>
    <t>19889141</t>
  </si>
  <si>
    <t>19889142</t>
  </si>
  <si>
    <t>19889143</t>
  </si>
  <si>
    <t>19889144</t>
  </si>
  <si>
    <t>19889145</t>
  </si>
  <si>
    <t>19889146</t>
  </si>
  <si>
    <t>19889147</t>
  </si>
  <si>
    <t>19889148</t>
  </si>
  <si>
    <t>19889149</t>
  </si>
  <si>
    <t>19889150</t>
  </si>
  <si>
    <t>19889151</t>
  </si>
  <si>
    <t>19889152</t>
  </si>
  <si>
    <t>19889153</t>
  </si>
  <si>
    <t>I0404581</t>
  </si>
  <si>
    <t>19889154</t>
  </si>
  <si>
    <t>19889155</t>
  </si>
  <si>
    <t>19889156</t>
  </si>
  <si>
    <t>19889157</t>
  </si>
  <si>
    <t>19889158</t>
  </si>
  <si>
    <t>19889159</t>
  </si>
  <si>
    <t>19889160</t>
  </si>
  <si>
    <t>19889161</t>
  </si>
  <si>
    <t>19889162</t>
  </si>
  <si>
    <t>19889163</t>
  </si>
  <si>
    <t>19889164</t>
  </si>
  <si>
    <t>19889165</t>
  </si>
  <si>
    <t>19889166</t>
  </si>
  <si>
    <t>19889167</t>
  </si>
  <si>
    <t>19889168</t>
  </si>
  <si>
    <t>19889169</t>
  </si>
  <si>
    <t>I0606333</t>
  </si>
  <si>
    <t>19889170</t>
  </si>
  <si>
    <t>19889171</t>
  </si>
  <si>
    <t>19889172</t>
  </si>
  <si>
    <t>19889173</t>
  </si>
  <si>
    <t>19889174</t>
  </si>
  <si>
    <t>19889175</t>
  </si>
  <si>
    <t>19889176</t>
  </si>
  <si>
    <t>19889177</t>
  </si>
  <si>
    <t>19889178</t>
  </si>
  <si>
    <t>19889179</t>
  </si>
  <si>
    <t>19889180</t>
  </si>
  <si>
    <t>19889181</t>
  </si>
  <si>
    <t>19889182</t>
  </si>
  <si>
    <t>19889183</t>
  </si>
  <si>
    <t>19889184</t>
  </si>
  <si>
    <t>19889185</t>
  </si>
  <si>
    <t>19889186</t>
  </si>
  <si>
    <t>19889187</t>
  </si>
  <si>
    <t>I0606334</t>
  </si>
  <si>
    <t>19889188</t>
  </si>
  <si>
    <t>19889189</t>
  </si>
  <si>
    <t>19889190</t>
  </si>
  <si>
    <t>19889191</t>
  </si>
  <si>
    <t>19889192</t>
  </si>
  <si>
    <t>19889193</t>
  </si>
  <si>
    <t>19889194</t>
  </si>
  <si>
    <t>19889195</t>
  </si>
  <si>
    <t>I0606335</t>
  </si>
  <si>
    <t>19889196</t>
  </si>
  <si>
    <t>19889197</t>
  </si>
  <si>
    <t>19889198</t>
  </si>
  <si>
    <t>19889199</t>
  </si>
  <si>
    <t>19889200</t>
  </si>
  <si>
    <t>I0706326</t>
  </si>
  <si>
    <t>19889201</t>
  </si>
  <si>
    <t>I0706327</t>
  </si>
  <si>
    <t>19889202</t>
  </si>
  <si>
    <t>19889203</t>
  </si>
  <si>
    <t>19889204</t>
  </si>
  <si>
    <t>19889205</t>
  </si>
  <si>
    <t>19889206</t>
  </si>
  <si>
    <t>19889207</t>
  </si>
  <si>
    <t>19889208</t>
  </si>
  <si>
    <t>19889209</t>
  </si>
  <si>
    <t>19889210</t>
  </si>
  <si>
    <t>19889211</t>
  </si>
  <si>
    <t>19889212</t>
  </si>
  <si>
    <t>19889213</t>
  </si>
  <si>
    <t>19889214</t>
  </si>
  <si>
    <t>19889215</t>
  </si>
  <si>
    <t>I0706328</t>
  </si>
  <si>
    <t>19889216</t>
  </si>
  <si>
    <t>19889217</t>
  </si>
  <si>
    <t>19889218</t>
  </si>
  <si>
    <t>19889219</t>
  </si>
  <si>
    <t>19889220</t>
  </si>
  <si>
    <t>19889221</t>
  </si>
  <si>
    <t>19889222</t>
  </si>
  <si>
    <t>19889223</t>
  </si>
  <si>
    <t>19889224</t>
  </si>
  <si>
    <t>I0706329</t>
  </si>
  <si>
    <t>20250814</t>
  </si>
  <si>
    <t>19889225</t>
  </si>
  <si>
    <t>19889226</t>
  </si>
  <si>
    <t>I0802151</t>
  </si>
  <si>
    <t>19889952</t>
  </si>
  <si>
    <t>Q3IC25GR</t>
  </si>
  <si>
    <t>19892417</t>
  </si>
  <si>
    <t>I0306171</t>
  </si>
  <si>
    <t>19892418</t>
  </si>
  <si>
    <t>19892419</t>
  </si>
  <si>
    <t>19892420</t>
  </si>
  <si>
    <t>19892421</t>
  </si>
  <si>
    <t>19892422</t>
  </si>
  <si>
    <t>19892423</t>
  </si>
  <si>
    <t>19892424</t>
  </si>
  <si>
    <t>19892425</t>
  </si>
  <si>
    <t>19892426</t>
  </si>
  <si>
    <t>19892427</t>
  </si>
  <si>
    <t>19892428</t>
  </si>
  <si>
    <t>19892429</t>
  </si>
  <si>
    <t>19892430</t>
  </si>
  <si>
    <t>19892431</t>
  </si>
  <si>
    <t>19892432</t>
  </si>
  <si>
    <t>19892433</t>
  </si>
  <si>
    <t>19892434</t>
  </si>
  <si>
    <t>19892435</t>
  </si>
  <si>
    <t>19892436</t>
  </si>
  <si>
    <t>19892437</t>
  </si>
  <si>
    <t>19892438</t>
  </si>
  <si>
    <t>19892439</t>
  </si>
  <si>
    <t>19892440</t>
  </si>
  <si>
    <t>19892441</t>
  </si>
  <si>
    <t>19892442</t>
  </si>
  <si>
    <t>I0306172</t>
  </si>
  <si>
    <t>19892443</t>
  </si>
  <si>
    <t>19892444</t>
  </si>
  <si>
    <t>19892445</t>
  </si>
  <si>
    <t>19892446</t>
  </si>
  <si>
    <t>19892447</t>
  </si>
  <si>
    <t>19892448</t>
  </si>
  <si>
    <t>I0306173</t>
  </si>
  <si>
    <t>19892449</t>
  </si>
  <si>
    <t>19892450</t>
  </si>
  <si>
    <t>19892451</t>
  </si>
  <si>
    <t>19892452</t>
  </si>
  <si>
    <t>19892453</t>
  </si>
  <si>
    <t>I0404582</t>
  </si>
  <si>
    <t>19892454</t>
  </si>
  <si>
    <t>19892455</t>
  </si>
  <si>
    <t>19892456</t>
  </si>
  <si>
    <t>19892457</t>
  </si>
  <si>
    <t>19892458</t>
  </si>
  <si>
    <t>19892459</t>
  </si>
  <si>
    <t>19892460</t>
  </si>
  <si>
    <t>19892461</t>
  </si>
  <si>
    <t>19892462</t>
  </si>
  <si>
    <t>19892463</t>
  </si>
  <si>
    <t>19892464</t>
  </si>
  <si>
    <t>19892465</t>
  </si>
  <si>
    <t>I0404583</t>
  </si>
  <si>
    <t>19892466</t>
  </si>
  <si>
    <t>19892467</t>
  </si>
  <si>
    <t>19892468</t>
  </si>
  <si>
    <t>19892469</t>
  </si>
  <si>
    <t>19892470</t>
  </si>
  <si>
    <t>19892471</t>
  </si>
  <si>
    <t>19892472</t>
  </si>
  <si>
    <t>19892473</t>
  </si>
  <si>
    <t>19892474</t>
  </si>
  <si>
    <t>19892475</t>
  </si>
  <si>
    <t>19892476</t>
  </si>
  <si>
    <t>19892477</t>
  </si>
  <si>
    <t>19892478</t>
  </si>
  <si>
    <t>19892479</t>
  </si>
  <si>
    <t>19892480</t>
  </si>
  <si>
    <t>19892481</t>
  </si>
  <si>
    <t>19892482</t>
  </si>
  <si>
    <t>19892483</t>
  </si>
  <si>
    <t>19892484</t>
  </si>
  <si>
    <t>I0606336</t>
  </si>
  <si>
    <t>19892485</t>
  </si>
  <si>
    <t>19892486</t>
  </si>
  <si>
    <t>19892487</t>
  </si>
  <si>
    <t>19892488</t>
  </si>
  <si>
    <t>19892489</t>
  </si>
  <si>
    <t>19892490</t>
  </si>
  <si>
    <t>19892491</t>
  </si>
  <si>
    <t>19892492</t>
  </si>
  <si>
    <t>19892493</t>
  </si>
  <si>
    <t>19892494</t>
  </si>
  <si>
    <t>19892495</t>
  </si>
  <si>
    <t>19892496</t>
  </si>
  <si>
    <t>19892497</t>
  </si>
  <si>
    <t>19892498</t>
  </si>
  <si>
    <t>19892499</t>
  </si>
  <si>
    <t>19892500</t>
  </si>
  <si>
    <t>19892501</t>
  </si>
  <si>
    <t>19892502</t>
  </si>
  <si>
    <t>19892503</t>
  </si>
  <si>
    <t>19892504</t>
  </si>
  <si>
    <t>19892505</t>
  </si>
  <si>
    <t>I0606337</t>
  </si>
  <si>
    <t>19892506</t>
  </si>
  <si>
    <t>19892507</t>
  </si>
  <si>
    <t>19892508</t>
  </si>
  <si>
    <t>19892509</t>
  </si>
  <si>
    <t>19892510</t>
  </si>
  <si>
    <t>19892511</t>
  </si>
  <si>
    <t>I0606338</t>
  </si>
  <si>
    <t>19892512</t>
  </si>
  <si>
    <t>19892513</t>
  </si>
  <si>
    <t>19892514</t>
  </si>
  <si>
    <t>19892515</t>
  </si>
  <si>
    <t>19892516</t>
  </si>
  <si>
    <t>I0706330</t>
  </si>
  <si>
    <t>19892517</t>
  </si>
  <si>
    <t>I0706331</t>
  </si>
  <si>
    <t>19892518</t>
  </si>
  <si>
    <t>19892519</t>
  </si>
  <si>
    <t>19892520</t>
  </si>
  <si>
    <t>19892521</t>
  </si>
  <si>
    <t>19892522</t>
  </si>
  <si>
    <t>19892523</t>
  </si>
  <si>
    <t>19892524</t>
  </si>
  <si>
    <t>19892525</t>
  </si>
  <si>
    <t>19892526</t>
  </si>
  <si>
    <t>19892527</t>
  </si>
  <si>
    <t>19892528</t>
  </si>
  <si>
    <t>19892529</t>
  </si>
  <si>
    <t>19892530</t>
  </si>
  <si>
    <t>19892531</t>
  </si>
  <si>
    <t>19892532</t>
  </si>
  <si>
    <t>I0706332</t>
  </si>
  <si>
    <t>19892533</t>
  </si>
  <si>
    <t>19892534</t>
  </si>
  <si>
    <t>19892535</t>
  </si>
  <si>
    <t>19892536</t>
  </si>
  <si>
    <t>19892537</t>
  </si>
  <si>
    <t>19892538</t>
  </si>
  <si>
    <t>I0706333</t>
  </si>
  <si>
    <t>20250815</t>
  </si>
  <si>
    <t>19892539</t>
  </si>
  <si>
    <t>I0802152</t>
  </si>
  <si>
    <t>19895761</t>
  </si>
  <si>
    <t>I0306174</t>
  </si>
  <si>
    <t>19895762</t>
  </si>
  <si>
    <t>19895763</t>
  </si>
  <si>
    <t>19895764</t>
  </si>
  <si>
    <t>19895765</t>
  </si>
  <si>
    <t>19895766</t>
  </si>
  <si>
    <t>19895767</t>
  </si>
  <si>
    <t>19895768</t>
  </si>
  <si>
    <t>19895769</t>
  </si>
  <si>
    <t>19895770</t>
  </si>
  <si>
    <t>19895771</t>
  </si>
  <si>
    <t>19895772</t>
  </si>
  <si>
    <t>19895773</t>
  </si>
  <si>
    <t>19895774</t>
  </si>
  <si>
    <t>19895775</t>
  </si>
  <si>
    <t>19895776</t>
  </si>
  <si>
    <t>19895777</t>
  </si>
  <si>
    <t>19895778</t>
  </si>
  <si>
    <t>19895779</t>
  </si>
  <si>
    <t>19895780</t>
  </si>
  <si>
    <t>19895781</t>
  </si>
  <si>
    <t>19895782</t>
  </si>
  <si>
    <t>19895783</t>
  </si>
  <si>
    <t>19895784</t>
  </si>
  <si>
    <t>19895785</t>
  </si>
  <si>
    <t>19895786</t>
  </si>
  <si>
    <t>I0306175</t>
  </si>
  <si>
    <t>19895787</t>
  </si>
  <si>
    <t>19895788</t>
  </si>
  <si>
    <t>19895789</t>
  </si>
  <si>
    <t>19895790</t>
  </si>
  <si>
    <t>I0306176</t>
  </si>
  <si>
    <t>19895791</t>
  </si>
  <si>
    <t>19895792</t>
  </si>
  <si>
    <t>I0404584</t>
  </si>
  <si>
    <t>19895793</t>
  </si>
  <si>
    <t>19895794</t>
  </si>
  <si>
    <t>19895795</t>
  </si>
  <si>
    <t>19895796</t>
  </si>
  <si>
    <t>19895797</t>
  </si>
  <si>
    <t>19895798</t>
  </si>
  <si>
    <t>19895799</t>
  </si>
  <si>
    <t>19895800</t>
  </si>
  <si>
    <t>19895801</t>
  </si>
  <si>
    <t>19895802</t>
  </si>
  <si>
    <t>19895803</t>
  </si>
  <si>
    <t>I0404585</t>
  </si>
  <si>
    <t>19895804</t>
  </si>
  <si>
    <t>19895805</t>
  </si>
  <si>
    <t>19895806</t>
  </si>
  <si>
    <t>19895807</t>
  </si>
  <si>
    <t>19895808</t>
  </si>
  <si>
    <t>19895809</t>
  </si>
  <si>
    <t>19895810</t>
  </si>
  <si>
    <t>19895811</t>
  </si>
  <si>
    <t>19895812</t>
  </si>
  <si>
    <t>19895813</t>
  </si>
  <si>
    <t>19895814</t>
  </si>
  <si>
    <t>19895815</t>
  </si>
  <si>
    <t>19895816</t>
  </si>
  <si>
    <t>19895817</t>
  </si>
  <si>
    <t>19895818</t>
  </si>
  <si>
    <t>19895819</t>
  </si>
  <si>
    <t>19895820</t>
  </si>
  <si>
    <t>19895821</t>
  </si>
  <si>
    <t>19895822</t>
  </si>
  <si>
    <t>19895823</t>
  </si>
  <si>
    <t>I0606339</t>
  </si>
  <si>
    <t>19895824</t>
  </si>
  <si>
    <t>19895825</t>
  </si>
  <si>
    <t>19895826</t>
  </si>
  <si>
    <t>19895827</t>
  </si>
  <si>
    <t>19895828</t>
  </si>
  <si>
    <t>19895829</t>
  </si>
  <si>
    <t>19895830</t>
  </si>
  <si>
    <t>19895831</t>
  </si>
  <si>
    <t>19895832</t>
  </si>
  <si>
    <t>19895833</t>
  </si>
  <si>
    <t>19895834</t>
  </si>
  <si>
    <t>19895835</t>
  </si>
  <si>
    <t>19895836</t>
  </si>
  <si>
    <t>19895837</t>
  </si>
  <si>
    <t>19895838</t>
  </si>
  <si>
    <t>19895839</t>
  </si>
  <si>
    <t>19895840</t>
  </si>
  <si>
    <t>19895841</t>
  </si>
  <si>
    <t>19895842</t>
  </si>
  <si>
    <t>19895843</t>
  </si>
  <si>
    <t>I0606340</t>
  </si>
  <si>
    <t>19895844</t>
  </si>
  <si>
    <t>19895845</t>
  </si>
  <si>
    <t>19895846</t>
  </si>
  <si>
    <t>19895847</t>
  </si>
  <si>
    <t>19895848</t>
  </si>
  <si>
    <t>19895849</t>
  </si>
  <si>
    <t>I0606341</t>
  </si>
  <si>
    <t>19895850</t>
  </si>
  <si>
    <t>19895851</t>
  </si>
  <si>
    <t>19895852</t>
  </si>
  <si>
    <t>19895853</t>
  </si>
  <si>
    <t>19895854</t>
  </si>
  <si>
    <t>19895855</t>
  </si>
  <si>
    <t>I0706334</t>
  </si>
  <si>
    <t>19895856</t>
  </si>
  <si>
    <t>I0706335</t>
  </si>
  <si>
    <t>19895857</t>
  </si>
  <si>
    <t>19895858</t>
  </si>
  <si>
    <t>19895859</t>
  </si>
  <si>
    <t>19895860</t>
  </si>
  <si>
    <t>19895861</t>
  </si>
  <si>
    <t>19895862</t>
  </si>
  <si>
    <t>19895863</t>
  </si>
  <si>
    <t>19895864</t>
  </si>
  <si>
    <t>19895865</t>
  </si>
  <si>
    <t>19895866</t>
  </si>
  <si>
    <t>19895867</t>
  </si>
  <si>
    <t>19895868</t>
  </si>
  <si>
    <t>19895869</t>
  </si>
  <si>
    <t>COVER OUT MIRROR LH</t>
  </si>
  <si>
    <t>19895870</t>
  </si>
  <si>
    <t>I0706336</t>
  </si>
  <si>
    <t>19895871</t>
  </si>
  <si>
    <t>19895872</t>
  </si>
  <si>
    <t>19895873</t>
  </si>
  <si>
    <t>19895874</t>
  </si>
  <si>
    <t>19895875</t>
  </si>
  <si>
    <t>19895876</t>
  </si>
  <si>
    <t>I0706337</t>
  </si>
  <si>
    <t>20250818</t>
  </si>
  <si>
    <t>19895877</t>
  </si>
  <si>
    <t>I0802153</t>
  </si>
  <si>
    <t>19895878</t>
  </si>
  <si>
    <t>19899176</t>
  </si>
  <si>
    <t>I0306177</t>
  </si>
  <si>
    <t>19899177</t>
  </si>
  <si>
    <t>19899178</t>
  </si>
  <si>
    <t>19899179</t>
  </si>
  <si>
    <t>19899180</t>
  </si>
  <si>
    <t>19899181</t>
  </si>
  <si>
    <t>19899182</t>
  </si>
  <si>
    <t>19899183</t>
  </si>
  <si>
    <t>19899184</t>
  </si>
  <si>
    <t>19899185</t>
  </si>
  <si>
    <t>19899186</t>
  </si>
  <si>
    <t>19899187</t>
  </si>
  <si>
    <t>19899188</t>
  </si>
  <si>
    <t>19899189</t>
  </si>
  <si>
    <t>19899190</t>
  </si>
  <si>
    <t>19899191</t>
  </si>
  <si>
    <t>19899192</t>
  </si>
  <si>
    <t>19899193</t>
  </si>
  <si>
    <t>19899194</t>
  </si>
  <si>
    <t>19899195</t>
  </si>
  <si>
    <t>19899196</t>
  </si>
  <si>
    <t>19899197</t>
  </si>
  <si>
    <t>19899198</t>
  </si>
  <si>
    <t>19899199</t>
  </si>
  <si>
    <t>19899200</t>
  </si>
  <si>
    <t>19899201</t>
  </si>
  <si>
    <t>19899202</t>
  </si>
  <si>
    <t>19899203</t>
  </si>
  <si>
    <t>19899204</t>
  </si>
  <si>
    <t>19899205</t>
  </si>
  <si>
    <t>I0306178</t>
  </si>
  <si>
    <t>19899206</t>
  </si>
  <si>
    <t>19899207</t>
  </si>
  <si>
    <t>I0306179</t>
  </si>
  <si>
    <t>19899208</t>
  </si>
  <si>
    <t>19899209</t>
  </si>
  <si>
    <t>I0404586</t>
  </si>
  <si>
    <t>19899210</t>
  </si>
  <si>
    <t>19899211</t>
  </si>
  <si>
    <t>19899212</t>
  </si>
  <si>
    <t>19899213</t>
  </si>
  <si>
    <t>19899214</t>
  </si>
  <si>
    <t>19899215</t>
  </si>
  <si>
    <t>19899216</t>
  </si>
  <si>
    <t>19899217</t>
  </si>
  <si>
    <t>19899218</t>
  </si>
  <si>
    <t>19899219</t>
  </si>
  <si>
    <t>19899220</t>
  </si>
  <si>
    <t>19899221</t>
  </si>
  <si>
    <t>19899222</t>
  </si>
  <si>
    <t>19899223</t>
  </si>
  <si>
    <t>I0404587</t>
  </si>
  <si>
    <t>19899224</t>
  </si>
  <si>
    <t>19899225</t>
  </si>
  <si>
    <t>19899226</t>
  </si>
  <si>
    <t>19899227</t>
  </si>
  <si>
    <t>19899228</t>
  </si>
  <si>
    <t>19899229</t>
  </si>
  <si>
    <t>19899230</t>
  </si>
  <si>
    <t>19899231</t>
  </si>
  <si>
    <t>19899232</t>
  </si>
  <si>
    <t>19899233</t>
  </si>
  <si>
    <t>19899234</t>
  </si>
  <si>
    <t>19899235</t>
  </si>
  <si>
    <t>19899236</t>
  </si>
  <si>
    <t>19899237</t>
  </si>
  <si>
    <t>19899238</t>
  </si>
  <si>
    <t>19899239</t>
  </si>
  <si>
    <t>19899240</t>
  </si>
  <si>
    <t>19899241</t>
  </si>
  <si>
    <t>19899242</t>
  </si>
  <si>
    <t>I0606342</t>
  </si>
  <si>
    <t>19899243</t>
  </si>
  <si>
    <t>19899244</t>
  </si>
  <si>
    <t>19899245</t>
  </si>
  <si>
    <t>19899246</t>
  </si>
  <si>
    <t>19899247</t>
  </si>
  <si>
    <t>19899248</t>
  </si>
  <si>
    <t>19899249</t>
  </si>
  <si>
    <t>19899250</t>
  </si>
  <si>
    <t>19899251</t>
  </si>
  <si>
    <t>19899252</t>
  </si>
  <si>
    <t>19899253</t>
  </si>
  <si>
    <t>19899254</t>
  </si>
  <si>
    <t>19899255</t>
  </si>
  <si>
    <t>19899256</t>
  </si>
  <si>
    <t>19899257</t>
  </si>
  <si>
    <t>19899258</t>
  </si>
  <si>
    <t>19899259</t>
  </si>
  <si>
    <t>19899260</t>
  </si>
  <si>
    <t>19899261</t>
  </si>
  <si>
    <t>19899262</t>
  </si>
  <si>
    <t>19899263</t>
  </si>
  <si>
    <t>19899264</t>
  </si>
  <si>
    <t>19899265</t>
  </si>
  <si>
    <t>I0606343</t>
  </si>
  <si>
    <t>19899266</t>
  </si>
  <si>
    <t>19899267</t>
  </si>
  <si>
    <t>19899268</t>
  </si>
  <si>
    <t>19899269</t>
  </si>
  <si>
    <t>19899270</t>
  </si>
  <si>
    <t>19899271</t>
  </si>
  <si>
    <t>I0606344</t>
  </si>
  <si>
    <t>19899272</t>
  </si>
  <si>
    <t>19899273</t>
  </si>
  <si>
    <t>I0706338</t>
  </si>
  <si>
    <t>19899274</t>
  </si>
  <si>
    <t>I0706339</t>
  </si>
  <si>
    <t>19899275</t>
  </si>
  <si>
    <t>19899276</t>
  </si>
  <si>
    <t>19899277</t>
  </si>
  <si>
    <t>19899278</t>
  </si>
  <si>
    <t>19899279</t>
  </si>
  <si>
    <t>19899280</t>
  </si>
  <si>
    <t>19899281</t>
  </si>
  <si>
    <t>19899282</t>
  </si>
  <si>
    <t>19899283</t>
  </si>
  <si>
    <t>19899284</t>
  </si>
  <si>
    <t>19899285</t>
  </si>
  <si>
    <t>19899286</t>
  </si>
  <si>
    <t>19899287</t>
  </si>
  <si>
    <t>19899288</t>
  </si>
  <si>
    <t>I0706340</t>
  </si>
  <si>
    <t>19899289</t>
  </si>
  <si>
    <t>19899290</t>
  </si>
  <si>
    <t>19899291</t>
  </si>
  <si>
    <t>19899292</t>
  </si>
  <si>
    <t>19899293</t>
  </si>
  <si>
    <t>I0706341</t>
  </si>
  <si>
    <t>20250819</t>
  </si>
  <si>
    <t>19899294</t>
  </si>
  <si>
    <t>I0802154</t>
  </si>
  <si>
    <t>19899295</t>
  </si>
  <si>
    <t>19899296</t>
  </si>
  <si>
    <t>19902544</t>
  </si>
  <si>
    <t>I0306180</t>
  </si>
  <si>
    <t>19902545</t>
  </si>
  <si>
    <t>19902546</t>
  </si>
  <si>
    <t>19902547</t>
  </si>
  <si>
    <t>19902548</t>
  </si>
  <si>
    <t>19902549</t>
  </si>
  <si>
    <t>19902550</t>
  </si>
  <si>
    <t>19902551</t>
  </si>
  <si>
    <t>19902552</t>
  </si>
  <si>
    <t>19902553</t>
  </si>
  <si>
    <t>19902554</t>
  </si>
  <si>
    <t>19902555</t>
  </si>
  <si>
    <t>19902556</t>
  </si>
  <si>
    <t>19902557</t>
  </si>
  <si>
    <t>19902558</t>
  </si>
  <si>
    <t>19902559</t>
  </si>
  <si>
    <t>19902560</t>
  </si>
  <si>
    <t>19902561</t>
  </si>
  <si>
    <t>19902562</t>
  </si>
  <si>
    <t>19902563</t>
  </si>
  <si>
    <t>19902564</t>
  </si>
  <si>
    <t>19902565</t>
  </si>
  <si>
    <t>19902566</t>
  </si>
  <si>
    <t>19902567</t>
  </si>
  <si>
    <t>19902568</t>
  </si>
  <si>
    <t>19902569</t>
  </si>
  <si>
    <t>19902570</t>
  </si>
  <si>
    <t>19902571</t>
  </si>
  <si>
    <t>19902572</t>
  </si>
  <si>
    <t>I0306181</t>
  </si>
  <si>
    <t>19902573</t>
  </si>
  <si>
    <t>19902574</t>
  </si>
  <si>
    <t>I0306182</t>
  </si>
  <si>
    <t>19902575</t>
  </si>
  <si>
    <t>19902576</t>
  </si>
  <si>
    <t>19902577</t>
  </si>
  <si>
    <t>19902578</t>
  </si>
  <si>
    <t>19902579</t>
  </si>
  <si>
    <t>I0404588</t>
  </si>
  <si>
    <t>19902580</t>
  </si>
  <si>
    <t>19902581</t>
  </si>
  <si>
    <t>19902582</t>
  </si>
  <si>
    <t>19902583</t>
  </si>
  <si>
    <t>19902584</t>
  </si>
  <si>
    <t>19902585</t>
  </si>
  <si>
    <t>19902586</t>
  </si>
  <si>
    <t>19902587</t>
  </si>
  <si>
    <t>19902588</t>
  </si>
  <si>
    <t>19902589</t>
  </si>
  <si>
    <t>19902590</t>
  </si>
  <si>
    <t>19902591</t>
  </si>
  <si>
    <t>19902592</t>
  </si>
  <si>
    <t>19902593</t>
  </si>
  <si>
    <t>I0404589</t>
  </si>
  <si>
    <t>19902594</t>
  </si>
  <si>
    <t>19902595</t>
  </si>
  <si>
    <t>19902596</t>
  </si>
  <si>
    <t>19902597</t>
  </si>
  <si>
    <t>19902598</t>
  </si>
  <si>
    <t>19902599</t>
  </si>
  <si>
    <t>19902600</t>
  </si>
  <si>
    <t>19902601</t>
  </si>
  <si>
    <t>19902602</t>
  </si>
  <si>
    <t>19902603</t>
  </si>
  <si>
    <t>19902604</t>
  </si>
  <si>
    <t>19902605</t>
  </si>
  <si>
    <t>19902606</t>
  </si>
  <si>
    <t>19902607</t>
  </si>
  <si>
    <t>19902608</t>
  </si>
  <si>
    <t>19902609</t>
  </si>
  <si>
    <t>19902610</t>
  </si>
  <si>
    <t>19902611</t>
  </si>
  <si>
    <t>19902612</t>
  </si>
  <si>
    <t>19902613</t>
  </si>
  <si>
    <t>19902614</t>
  </si>
  <si>
    <t>I0606345</t>
  </si>
  <si>
    <t>19902615</t>
  </si>
  <si>
    <t>19902616</t>
  </si>
  <si>
    <t>19902617</t>
  </si>
  <si>
    <t>19902618</t>
  </si>
  <si>
    <t>19902619</t>
  </si>
  <si>
    <t>19902620</t>
  </si>
  <si>
    <t>19902621</t>
  </si>
  <si>
    <t>19902622</t>
  </si>
  <si>
    <t>19902623</t>
  </si>
  <si>
    <t>19902624</t>
  </si>
  <si>
    <t>19902625</t>
  </si>
  <si>
    <t>19902626</t>
  </si>
  <si>
    <t>19902627</t>
  </si>
  <si>
    <t>19902628</t>
  </si>
  <si>
    <t>19902629</t>
  </si>
  <si>
    <t>19902630</t>
  </si>
  <si>
    <t>19902631</t>
  </si>
  <si>
    <t>19902632</t>
  </si>
  <si>
    <t>19902633</t>
  </si>
  <si>
    <t>19902634</t>
  </si>
  <si>
    <t>19902635</t>
  </si>
  <si>
    <t>I0606346</t>
  </si>
  <si>
    <t>19902636</t>
  </si>
  <si>
    <t>19902637</t>
  </si>
  <si>
    <t>19902638</t>
  </si>
  <si>
    <t>19902639</t>
  </si>
  <si>
    <t>19902640</t>
  </si>
  <si>
    <t>19902641</t>
  </si>
  <si>
    <t>I0606347</t>
  </si>
  <si>
    <t>19902642</t>
  </si>
  <si>
    <t>19902643</t>
  </si>
  <si>
    <t>19902644</t>
  </si>
  <si>
    <t>19902645</t>
  </si>
  <si>
    <t>19902646</t>
  </si>
  <si>
    <t>I0606348</t>
  </si>
  <si>
    <t>20250820</t>
  </si>
  <si>
    <t>19902647</t>
  </si>
  <si>
    <t>I0706342</t>
  </si>
  <si>
    <t>19902648</t>
  </si>
  <si>
    <t>I0706343</t>
  </si>
  <si>
    <t>19902649</t>
  </si>
  <si>
    <t>19902650</t>
  </si>
  <si>
    <t>19902651</t>
  </si>
  <si>
    <t>19902652</t>
  </si>
  <si>
    <t>19902653</t>
  </si>
  <si>
    <t>19902654</t>
  </si>
  <si>
    <t>19902655</t>
  </si>
  <si>
    <t>19902656</t>
  </si>
  <si>
    <t>19902657</t>
  </si>
  <si>
    <t>19902658</t>
  </si>
  <si>
    <t>19902659</t>
  </si>
  <si>
    <t>19902660</t>
  </si>
  <si>
    <t>19902661</t>
  </si>
  <si>
    <t>I0706344</t>
  </si>
  <si>
    <t>19902662</t>
  </si>
  <si>
    <t>19902663</t>
  </si>
  <si>
    <t>19902664</t>
  </si>
  <si>
    <t>19902665</t>
  </si>
  <si>
    <t>19902666</t>
  </si>
  <si>
    <t>I0706345</t>
  </si>
  <si>
    <t>19902667</t>
  </si>
  <si>
    <t>I0802155</t>
  </si>
  <si>
    <t>19905900</t>
  </si>
  <si>
    <t>I0306183</t>
  </si>
  <si>
    <t>19905901</t>
  </si>
  <si>
    <t>19905902</t>
  </si>
  <si>
    <t>19905903</t>
  </si>
  <si>
    <t>19905904</t>
  </si>
  <si>
    <t>19905905</t>
  </si>
  <si>
    <t>19905906</t>
  </si>
  <si>
    <t>19905907</t>
  </si>
  <si>
    <t>19905908</t>
  </si>
  <si>
    <t>19905909</t>
  </si>
  <si>
    <t>19905910</t>
  </si>
  <si>
    <t>19905911</t>
  </si>
  <si>
    <t>19905912</t>
  </si>
  <si>
    <t>19905913</t>
  </si>
  <si>
    <t>19905914</t>
  </si>
  <si>
    <t>19905915</t>
  </si>
  <si>
    <t>19905916</t>
  </si>
  <si>
    <t>19905917</t>
  </si>
  <si>
    <t>19905918</t>
  </si>
  <si>
    <t>19905919</t>
  </si>
  <si>
    <t>19905920</t>
  </si>
  <si>
    <t>19905921</t>
  </si>
  <si>
    <t>19905922</t>
  </si>
  <si>
    <t>19905923</t>
  </si>
  <si>
    <t>19905924</t>
  </si>
  <si>
    <t>19905925</t>
  </si>
  <si>
    <t>19905926</t>
  </si>
  <si>
    <t>19905927</t>
  </si>
  <si>
    <t>I0306184</t>
  </si>
  <si>
    <t>19905928</t>
  </si>
  <si>
    <t>19905929</t>
  </si>
  <si>
    <t>19905930</t>
  </si>
  <si>
    <t>I0306185</t>
  </si>
  <si>
    <t>19905931</t>
  </si>
  <si>
    <t>19905932</t>
  </si>
  <si>
    <t>I0404590</t>
  </si>
  <si>
    <t>19905933</t>
  </si>
  <si>
    <t>19905934</t>
  </si>
  <si>
    <t>19905935</t>
  </si>
  <si>
    <t>19905936</t>
  </si>
  <si>
    <t>19905937</t>
  </si>
  <si>
    <t>19905938</t>
  </si>
  <si>
    <t>19905939</t>
  </si>
  <si>
    <t>19905940</t>
  </si>
  <si>
    <t>19905941</t>
  </si>
  <si>
    <t>19905942</t>
  </si>
  <si>
    <t>19905943</t>
  </si>
  <si>
    <t>I0404591</t>
  </si>
  <si>
    <t>19905944</t>
  </si>
  <si>
    <t>19905945</t>
  </si>
  <si>
    <t>19905946</t>
  </si>
  <si>
    <t>19905947</t>
  </si>
  <si>
    <t>19905948</t>
  </si>
  <si>
    <t>19905949</t>
  </si>
  <si>
    <t>19905950</t>
  </si>
  <si>
    <t>19905951</t>
  </si>
  <si>
    <t>19905952</t>
  </si>
  <si>
    <t>19905953</t>
  </si>
  <si>
    <t>19905954</t>
  </si>
  <si>
    <t>19905955</t>
  </si>
  <si>
    <t>19905956</t>
  </si>
  <si>
    <t>19905957</t>
  </si>
  <si>
    <t>19905958</t>
  </si>
  <si>
    <t>19905959</t>
  </si>
  <si>
    <t>19905960</t>
  </si>
  <si>
    <t>19905961</t>
  </si>
  <si>
    <t>19905962</t>
  </si>
  <si>
    <t>19905963</t>
  </si>
  <si>
    <t>19905964</t>
  </si>
  <si>
    <t>19905965</t>
  </si>
  <si>
    <t>19905966</t>
  </si>
  <si>
    <t>19905967</t>
  </si>
  <si>
    <t>19905968</t>
  </si>
  <si>
    <t>19905969</t>
  </si>
  <si>
    <t>19905970</t>
  </si>
  <si>
    <t>19905971</t>
  </si>
  <si>
    <t>I0606349</t>
  </si>
  <si>
    <t>19905972</t>
  </si>
  <si>
    <t>19905973</t>
  </si>
  <si>
    <t>19905974</t>
  </si>
  <si>
    <t>19905975</t>
  </si>
  <si>
    <t>19905976</t>
  </si>
  <si>
    <t>19905977</t>
  </si>
  <si>
    <t>19905978</t>
  </si>
  <si>
    <t>19905979</t>
  </si>
  <si>
    <t>19905980</t>
  </si>
  <si>
    <t>19905981</t>
  </si>
  <si>
    <t>19905982</t>
  </si>
  <si>
    <t>19905983</t>
  </si>
  <si>
    <t>19905984</t>
  </si>
  <si>
    <t>19905985</t>
  </si>
  <si>
    <t>19905986</t>
  </si>
  <si>
    <t>19905987</t>
  </si>
  <si>
    <t>19905988</t>
  </si>
  <si>
    <t>19905989</t>
  </si>
  <si>
    <t>19905990</t>
  </si>
  <si>
    <t>19905991</t>
  </si>
  <si>
    <t>I0606350</t>
  </si>
  <si>
    <t>19905992</t>
  </si>
  <si>
    <t>19905993</t>
  </si>
  <si>
    <t>19905994</t>
  </si>
  <si>
    <t>19905995</t>
  </si>
  <si>
    <t>19905996</t>
  </si>
  <si>
    <t>I0606351</t>
  </si>
  <si>
    <t>19905997</t>
  </si>
  <si>
    <t>19905998</t>
  </si>
  <si>
    <t>19905999</t>
  </si>
  <si>
    <t>I0606352</t>
  </si>
  <si>
    <t>20250821</t>
  </si>
  <si>
    <t>19906000</t>
  </si>
  <si>
    <t>I0706346</t>
  </si>
  <si>
    <t>19906001</t>
  </si>
  <si>
    <t>I0706347</t>
  </si>
  <si>
    <t>19906002</t>
  </si>
  <si>
    <t>19906003</t>
  </si>
  <si>
    <t>19906004</t>
  </si>
  <si>
    <t>19906005</t>
  </si>
  <si>
    <t>19906006</t>
  </si>
  <si>
    <t>19906007</t>
  </si>
  <si>
    <t>19906008</t>
  </si>
  <si>
    <t>19906009</t>
  </si>
  <si>
    <t>19906010</t>
  </si>
  <si>
    <t>19906011</t>
  </si>
  <si>
    <t>19906012</t>
  </si>
  <si>
    <t>19906013</t>
  </si>
  <si>
    <t>19906014</t>
  </si>
  <si>
    <t>I0706348</t>
  </si>
  <si>
    <t>19906015</t>
  </si>
  <si>
    <t>19906016</t>
  </si>
  <si>
    <t>19906017</t>
  </si>
  <si>
    <t>19906018</t>
  </si>
  <si>
    <t>19906019</t>
  </si>
  <si>
    <t>I0706349</t>
  </si>
  <si>
    <t>19906020</t>
  </si>
  <si>
    <t>I0802156</t>
  </si>
  <si>
    <t>19909146</t>
  </si>
  <si>
    <t>I0306186</t>
  </si>
  <si>
    <t>19909147</t>
  </si>
  <si>
    <t>19909148</t>
  </si>
  <si>
    <t>19909149</t>
  </si>
  <si>
    <t>19909150</t>
  </si>
  <si>
    <t>19909151</t>
  </si>
  <si>
    <t>19909152</t>
  </si>
  <si>
    <t>19909153</t>
  </si>
  <si>
    <t>19909154</t>
  </si>
  <si>
    <t>19909155</t>
  </si>
  <si>
    <t>19909156</t>
  </si>
  <si>
    <t>19909157</t>
  </si>
  <si>
    <t>19909158</t>
  </si>
  <si>
    <t>19909159</t>
  </si>
  <si>
    <t>19909160</t>
  </si>
  <si>
    <t>19909161</t>
  </si>
  <si>
    <t>19909162</t>
  </si>
  <si>
    <t>19909163</t>
  </si>
  <si>
    <t>19909164</t>
  </si>
  <si>
    <t>19909165</t>
  </si>
  <si>
    <t>19909166</t>
  </si>
  <si>
    <t>19909167</t>
  </si>
  <si>
    <t>19909168</t>
  </si>
  <si>
    <t>19909169</t>
  </si>
  <si>
    <t>19909170</t>
  </si>
  <si>
    <t>19909171</t>
  </si>
  <si>
    <t>19909172</t>
  </si>
  <si>
    <t>19909173</t>
  </si>
  <si>
    <t>I0306187</t>
  </si>
  <si>
    <t>19909174</t>
  </si>
  <si>
    <t>19909175</t>
  </si>
  <si>
    <t>19909176</t>
  </si>
  <si>
    <t>I0306188</t>
  </si>
  <si>
    <t>19909177</t>
  </si>
  <si>
    <t>19909178</t>
  </si>
  <si>
    <t>19909179</t>
  </si>
  <si>
    <t>I0404592</t>
  </si>
  <si>
    <t>19909180</t>
  </si>
  <si>
    <t>19909181</t>
  </si>
  <si>
    <t>19909182</t>
  </si>
  <si>
    <t>19909183</t>
  </si>
  <si>
    <t>19909184</t>
  </si>
  <si>
    <t>19909185</t>
  </si>
  <si>
    <t>19909186</t>
  </si>
  <si>
    <t>19909187</t>
  </si>
  <si>
    <t>19909188</t>
  </si>
  <si>
    <t>I0404593</t>
  </si>
  <si>
    <t>19909189</t>
  </si>
  <si>
    <t>19909190</t>
  </si>
  <si>
    <t>19909191</t>
  </si>
  <si>
    <t>19909192</t>
  </si>
  <si>
    <t>81130-VT040</t>
  </si>
  <si>
    <t>19909193</t>
  </si>
  <si>
    <t>19909194</t>
  </si>
  <si>
    <t>19909195</t>
  </si>
  <si>
    <t>19909196</t>
  </si>
  <si>
    <t>19909197</t>
  </si>
  <si>
    <t>19909198</t>
  </si>
  <si>
    <t>19909199</t>
  </si>
  <si>
    <t>19909200</t>
  </si>
  <si>
    <t>19909201</t>
  </si>
  <si>
    <t>19909202</t>
  </si>
  <si>
    <t>19909203</t>
  </si>
  <si>
    <t>19909204</t>
  </si>
  <si>
    <t>19909205</t>
  </si>
  <si>
    <t>19909206</t>
  </si>
  <si>
    <t>19909207</t>
  </si>
  <si>
    <t>19909208</t>
  </si>
  <si>
    <t>19909209</t>
  </si>
  <si>
    <t>19909210</t>
  </si>
  <si>
    <t>19909211</t>
  </si>
  <si>
    <t>19909212</t>
  </si>
  <si>
    <t>19909213</t>
  </si>
  <si>
    <t>19909214</t>
  </si>
  <si>
    <t>19909215</t>
  </si>
  <si>
    <t>I0606353</t>
  </si>
  <si>
    <t>19909216</t>
  </si>
  <si>
    <t>19909217</t>
  </si>
  <si>
    <t>19909218</t>
  </si>
  <si>
    <t>19909219</t>
  </si>
  <si>
    <t>19909220</t>
  </si>
  <si>
    <t>19909221</t>
  </si>
  <si>
    <t>19909222</t>
  </si>
  <si>
    <t>19909223</t>
  </si>
  <si>
    <t>19909224</t>
  </si>
  <si>
    <t>19909225</t>
  </si>
  <si>
    <t>19909226</t>
  </si>
  <si>
    <t>19909227</t>
  </si>
  <si>
    <t>19909228</t>
  </si>
  <si>
    <t>19909229</t>
  </si>
  <si>
    <t>19909230</t>
  </si>
  <si>
    <t>19909231</t>
  </si>
  <si>
    <t>19909232</t>
  </si>
  <si>
    <t>19909233</t>
  </si>
  <si>
    <t>I0606354</t>
  </si>
  <si>
    <t>19909234</t>
  </si>
  <si>
    <t>19909235</t>
  </si>
  <si>
    <t>19909236</t>
  </si>
  <si>
    <t>19909237</t>
  </si>
  <si>
    <t>19909238</t>
  </si>
  <si>
    <t>19909239</t>
  </si>
  <si>
    <t>I0606355</t>
  </si>
  <si>
    <t>19909240</t>
  </si>
  <si>
    <t>I0706350</t>
  </si>
  <si>
    <t>19909241</t>
  </si>
  <si>
    <t>19909242</t>
  </si>
  <si>
    <t>19909243</t>
  </si>
  <si>
    <t>19909244</t>
  </si>
  <si>
    <t>19909245</t>
  </si>
  <si>
    <t>19909246</t>
  </si>
  <si>
    <t>19909247</t>
  </si>
  <si>
    <t>19909248</t>
  </si>
  <si>
    <t>19909249</t>
  </si>
  <si>
    <t>19909250</t>
  </si>
  <si>
    <t>19909251</t>
  </si>
  <si>
    <t>19909252</t>
  </si>
  <si>
    <t>19909253</t>
  </si>
  <si>
    <t>19909254</t>
  </si>
  <si>
    <t>19909255</t>
  </si>
  <si>
    <t>I0706351</t>
  </si>
  <si>
    <t>19909256</t>
  </si>
  <si>
    <t>19909257</t>
  </si>
  <si>
    <t>19909258</t>
  </si>
  <si>
    <t>19909259</t>
  </si>
  <si>
    <t>19909260</t>
  </si>
  <si>
    <t>I0706352</t>
  </si>
  <si>
    <t>20250822</t>
  </si>
  <si>
    <t>19909261</t>
  </si>
  <si>
    <t>I0802157</t>
  </si>
  <si>
    <t>19912615</t>
  </si>
  <si>
    <t>I0306190</t>
  </si>
  <si>
    <t>19912616</t>
  </si>
  <si>
    <t>19912617</t>
  </si>
  <si>
    <t>19912618</t>
  </si>
  <si>
    <t>19912619</t>
  </si>
  <si>
    <t>19912620</t>
  </si>
  <si>
    <t>19912621</t>
  </si>
  <si>
    <t>19912622</t>
  </si>
  <si>
    <t>19912623</t>
  </si>
  <si>
    <t>19912624</t>
  </si>
  <si>
    <t>19912625</t>
  </si>
  <si>
    <t>19912626</t>
  </si>
  <si>
    <t>19912627</t>
  </si>
  <si>
    <t>19912628</t>
  </si>
  <si>
    <t>19912629</t>
  </si>
  <si>
    <t>19912630</t>
  </si>
  <si>
    <t>19912631</t>
  </si>
  <si>
    <t>19912632</t>
  </si>
  <si>
    <t>19912633</t>
  </si>
  <si>
    <t>19912634</t>
  </si>
  <si>
    <t>19912635</t>
  </si>
  <si>
    <t>19912636</t>
  </si>
  <si>
    <t>19912637</t>
  </si>
  <si>
    <t>19912638</t>
  </si>
  <si>
    <t>19912639</t>
  </si>
  <si>
    <t>19912640</t>
  </si>
  <si>
    <t>19912641</t>
  </si>
  <si>
    <t>19912642</t>
  </si>
  <si>
    <t>19912643</t>
  </si>
  <si>
    <t>19912644</t>
  </si>
  <si>
    <t>19912645</t>
  </si>
  <si>
    <t>19912646</t>
  </si>
  <si>
    <t>19912647</t>
  </si>
  <si>
    <t>I0306191</t>
  </si>
  <si>
    <t>19912648</t>
  </si>
  <si>
    <t>19912649</t>
  </si>
  <si>
    <t>19912650</t>
  </si>
  <si>
    <t>19912651</t>
  </si>
  <si>
    <t>19912652</t>
  </si>
  <si>
    <t>19912653</t>
  </si>
  <si>
    <t>19912654</t>
  </si>
  <si>
    <t>19912655</t>
  </si>
  <si>
    <t>I0306192</t>
  </si>
  <si>
    <t>19912656</t>
  </si>
  <si>
    <t>19912657</t>
  </si>
  <si>
    <t>I0404594</t>
  </si>
  <si>
    <t>19912658</t>
  </si>
  <si>
    <t>19912659</t>
  </si>
  <si>
    <t>19912660</t>
  </si>
  <si>
    <t>19912661</t>
  </si>
  <si>
    <t>19912662</t>
  </si>
  <si>
    <t>19912663</t>
  </si>
  <si>
    <t>19912664</t>
  </si>
  <si>
    <t>19912665</t>
  </si>
  <si>
    <t>19912666</t>
  </si>
  <si>
    <t>19912667</t>
  </si>
  <si>
    <t>19912668</t>
  </si>
  <si>
    <t>19912669</t>
  </si>
  <si>
    <t>I0404595</t>
  </si>
  <si>
    <t>19912670</t>
  </si>
  <si>
    <t>19912671</t>
  </si>
  <si>
    <t>19912672</t>
  </si>
  <si>
    <t>19912673</t>
  </si>
  <si>
    <t>19912674</t>
  </si>
  <si>
    <t>19912675</t>
  </si>
  <si>
    <t>19912676</t>
  </si>
  <si>
    <t>19912677</t>
  </si>
  <si>
    <t>19912678</t>
  </si>
  <si>
    <t>19912679</t>
  </si>
  <si>
    <t>19912680</t>
  </si>
  <si>
    <t>19912681</t>
  </si>
  <si>
    <t>19912682</t>
  </si>
  <si>
    <t>19912683</t>
  </si>
  <si>
    <t>19912684</t>
  </si>
  <si>
    <t>19912685</t>
  </si>
  <si>
    <t>19912686</t>
  </si>
  <si>
    <t>19912687</t>
  </si>
  <si>
    <t>19912688</t>
  </si>
  <si>
    <t>19912689</t>
  </si>
  <si>
    <t>19912690</t>
  </si>
  <si>
    <t>19912691</t>
  </si>
  <si>
    <t>19912692</t>
  </si>
  <si>
    <t>19912693</t>
  </si>
  <si>
    <t>19912694</t>
  </si>
  <si>
    <t>19912695</t>
  </si>
  <si>
    <t>I0606356</t>
  </si>
  <si>
    <t>19912696</t>
  </si>
  <si>
    <t>19912697</t>
  </si>
  <si>
    <t>19912698</t>
  </si>
  <si>
    <t>19912699</t>
  </si>
  <si>
    <t>19912700</t>
  </si>
  <si>
    <t>19912701</t>
  </si>
  <si>
    <t>19912702</t>
  </si>
  <si>
    <t>19912703</t>
  </si>
  <si>
    <t>19912704</t>
  </si>
  <si>
    <t>19912705</t>
  </si>
  <si>
    <t>19912706</t>
  </si>
  <si>
    <t>19912707</t>
  </si>
  <si>
    <t>19912708</t>
  </si>
  <si>
    <t>19912709</t>
  </si>
  <si>
    <t>19912710</t>
  </si>
  <si>
    <t>19912711</t>
  </si>
  <si>
    <t>19912712</t>
  </si>
  <si>
    <t>19912713</t>
  </si>
  <si>
    <t>19912714</t>
  </si>
  <si>
    <t>19912715</t>
  </si>
  <si>
    <t>I0606357</t>
  </si>
  <si>
    <t>19912716</t>
  </si>
  <si>
    <t>19912717</t>
  </si>
  <si>
    <t>19912718</t>
  </si>
  <si>
    <t>19912719</t>
  </si>
  <si>
    <t>19912720</t>
  </si>
  <si>
    <t>19912721</t>
  </si>
  <si>
    <t>I0606358</t>
  </si>
  <si>
    <t>19912722</t>
  </si>
  <si>
    <t>19912723</t>
  </si>
  <si>
    <t>I0706353</t>
  </si>
  <si>
    <t>19912724</t>
  </si>
  <si>
    <t>I0706354</t>
  </si>
  <si>
    <t>19912725</t>
  </si>
  <si>
    <t>19912726</t>
  </si>
  <si>
    <t>19912727</t>
  </si>
  <si>
    <t>19912728</t>
  </si>
  <si>
    <t>19912729</t>
  </si>
  <si>
    <t>19912730</t>
  </si>
  <si>
    <t>19912731</t>
  </si>
  <si>
    <t>19912732</t>
  </si>
  <si>
    <t>19912733</t>
  </si>
  <si>
    <t>19912734</t>
  </si>
  <si>
    <t>19912735</t>
  </si>
  <si>
    <t>19912736</t>
  </si>
  <si>
    <t>19912737</t>
  </si>
  <si>
    <t>19912738</t>
  </si>
  <si>
    <t>19912739</t>
  </si>
  <si>
    <t>19912740</t>
  </si>
  <si>
    <t>19912741</t>
  </si>
  <si>
    <t>19912742</t>
  </si>
  <si>
    <t>I0706355</t>
  </si>
  <si>
    <t>19912743</t>
  </si>
  <si>
    <t>19912744</t>
  </si>
  <si>
    <t>19912745</t>
  </si>
  <si>
    <t>19912746</t>
  </si>
  <si>
    <t>19912747</t>
  </si>
  <si>
    <t>19912748</t>
  </si>
  <si>
    <t>19912749</t>
  </si>
  <si>
    <t>I0706356</t>
  </si>
  <si>
    <t>20250825</t>
  </si>
  <si>
    <t>19912750</t>
  </si>
  <si>
    <t>I0802158</t>
  </si>
  <si>
    <t>19913558</t>
  </si>
  <si>
    <t>Q3IC25HA</t>
  </si>
  <si>
    <t>19913559</t>
  </si>
  <si>
    <t>SOCKET WIRE</t>
  </si>
  <si>
    <t>19913561</t>
  </si>
  <si>
    <t>Q3IC35HA</t>
  </si>
  <si>
    <t>19913649</t>
  </si>
  <si>
    <t>19913650</t>
  </si>
  <si>
    <t>19913651</t>
  </si>
  <si>
    <t>19913652</t>
  </si>
  <si>
    <t>Q4IC65HA</t>
  </si>
  <si>
    <t>19913653</t>
  </si>
  <si>
    <t>19913654</t>
  </si>
  <si>
    <t>19916205</t>
  </si>
  <si>
    <t>I0306193</t>
  </si>
  <si>
    <t>19916206</t>
  </si>
  <si>
    <t>19916207</t>
  </si>
  <si>
    <t>19916208</t>
  </si>
  <si>
    <t>19916209</t>
  </si>
  <si>
    <t>19916210</t>
  </si>
  <si>
    <t>19916211</t>
  </si>
  <si>
    <t>19916212</t>
  </si>
  <si>
    <t>19916213</t>
  </si>
  <si>
    <t>19916214</t>
  </si>
  <si>
    <t>19916215</t>
  </si>
  <si>
    <t>19916216</t>
  </si>
  <si>
    <t>19916217</t>
  </si>
  <si>
    <t>19916218</t>
  </si>
  <si>
    <t>19916219</t>
  </si>
  <si>
    <t>19916220</t>
  </si>
  <si>
    <t>19916221</t>
  </si>
  <si>
    <t>19916222</t>
  </si>
  <si>
    <t>19916223</t>
  </si>
  <si>
    <t>19916224</t>
  </si>
  <si>
    <t>19916225</t>
  </si>
  <si>
    <t>19916226</t>
  </si>
  <si>
    <t>19916227</t>
  </si>
  <si>
    <t>19916228</t>
  </si>
  <si>
    <t>19916229</t>
  </si>
  <si>
    <t>19916230</t>
  </si>
  <si>
    <t>19916231</t>
  </si>
  <si>
    <t>19916232</t>
  </si>
  <si>
    <t>19916233</t>
  </si>
  <si>
    <t>19916234</t>
  </si>
  <si>
    <t>I0306194</t>
  </si>
  <si>
    <t>19916235</t>
  </si>
  <si>
    <t>19916236</t>
  </si>
  <si>
    <t>19916237</t>
  </si>
  <si>
    <t>19916238</t>
  </si>
  <si>
    <t>19916239</t>
  </si>
  <si>
    <t>19916240</t>
  </si>
  <si>
    <t>I0306195</t>
  </si>
  <si>
    <t>19916241</t>
  </si>
  <si>
    <t>19916242</t>
  </si>
  <si>
    <t>19916243</t>
  </si>
  <si>
    <t>I0404596</t>
  </si>
  <si>
    <t>19916244</t>
  </si>
  <si>
    <t>19916245</t>
  </si>
  <si>
    <t>19916246</t>
  </si>
  <si>
    <t>19916247</t>
  </si>
  <si>
    <t>19916248</t>
  </si>
  <si>
    <t>19916249</t>
  </si>
  <si>
    <t>19916250</t>
  </si>
  <si>
    <t>19916251</t>
  </si>
  <si>
    <t>19916252</t>
  </si>
  <si>
    <t>19916253</t>
  </si>
  <si>
    <t>I0404597</t>
  </si>
  <si>
    <t>19916254</t>
  </si>
  <si>
    <t>19916255</t>
  </si>
  <si>
    <t>19916256</t>
  </si>
  <si>
    <t>19916257</t>
  </si>
  <si>
    <t>19916258</t>
  </si>
  <si>
    <t>19916259</t>
  </si>
  <si>
    <t>19916260</t>
  </si>
  <si>
    <t>19916261</t>
  </si>
  <si>
    <t>19916262</t>
  </si>
  <si>
    <t>19916263</t>
  </si>
  <si>
    <t>19916264</t>
  </si>
  <si>
    <t>19916265</t>
  </si>
  <si>
    <t>19916266</t>
  </si>
  <si>
    <t>19916267</t>
  </si>
  <si>
    <t>19916268</t>
  </si>
  <si>
    <t>19916269</t>
  </si>
  <si>
    <t>19916270</t>
  </si>
  <si>
    <t>19916271</t>
  </si>
  <si>
    <t>19916272</t>
  </si>
  <si>
    <t>19916273</t>
  </si>
  <si>
    <t>19916274</t>
  </si>
  <si>
    <t>19916275</t>
  </si>
  <si>
    <t>19916277</t>
  </si>
  <si>
    <t>19916278</t>
  </si>
  <si>
    <t>19916279</t>
  </si>
  <si>
    <t>19916280</t>
  </si>
  <si>
    <t>19916281</t>
  </si>
  <si>
    <t>19916282</t>
  </si>
  <si>
    <t>19916283</t>
  </si>
  <si>
    <t>19916284</t>
  </si>
  <si>
    <t>19916285</t>
  </si>
  <si>
    <t>19916286</t>
  </si>
  <si>
    <t>19916287</t>
  </si>
  <si>
    <t>19916288</t>
  </si>
  <si>
    <t>19916289</t>
  </si>
  <si>
    <t>19916290</t>
  </si>
  <si>
    <t>19916291</t>
  </si>
  <si>
    <t>19916292</t>
  </si>
  <si>
    <t>19916293</t>
  </si>
  <si>
    <t>I0606360</t>
  </si>
  <si>
    <t>19916294</t>
  </si>
  <si>
    <t>19916295</t>
  </si>
  <si>
    <t>19916296</t>
  </si>
  <si>
    <t>19916297</t>
  </si>
  <si>
    <t>19916298</t>
  </si>
  <si>
    <t>19916299</t>
  </si>
  <si>
    <t>I0606361</t>
  </si>
  <si>
    <t>19916300</t>
  </si>
  <si>
    <t>19916301</t>
  </si>
  <si>
    <t>19916302</t>
  </si>
  <si>
    <t>I0706357</t>
  </si>
  <si>
    <t>19916303</t>
  </si>
  <si>
    <t>I0706358</t>
  </si>
  <si>
    <t>19916304</t>
  </si>
  <si>
    <t>19916305</t>
  </si>
  <si>
    <t>19916306</t>
  </si>
  <si>
    <t>19916307</t>
  </si>
  <si>
    <t>19916308</t>
  </si>
  <si>
    <t>19916309</t>
  </si>
  <si>
    <t>19916310</t>
  </si>
  <si>
    <t>19916311</t>
  </si>
  <si>
    <t>19916312</t>
  </si>
  <si>
    <t>19916313</t>
  </si>
  <si>
    <t>19916314</t>
  </si>
  <si>
    <t>19916315</t>
  </si>
  <si>
    <t>19916316</t>
  </si>
  <si>
    <t>19916317</t>
  </si>
  <si>
    <t>I0706359</t>
  </si>
  <si>
    <t>19916318</t>
  </si>
  <si>
    <t>19916319</t>
  </si>
  <si>
    <t>19916320</t>
  </si>
  <si>
    <t>19916321</t>
  </si>
  <si>
    <t>19916322</t>
  </si>
  <si>
    <t>19916323</t>
  </si>
  <si>
    <t>I0706360</t>
  </si>
  <si>
    <t>20250826</t>
  </si>
  <si>
    <t>19916324</t>
  </si>
  <si>
    <t>I0802159</t>
  </si>
  <si>
    <t>19919597</t>
  </si>
  <si>
    <t>I0306196</t>
  </si>
  <si>
    <t>19919598</t>
  </si>
  <si>
    <t>19919599</t>
  </si>
  <si>
    <t>19919600</t>
  </si>
  <si>
    <t>19919601</t>
  </si>
  <si>
    <t>19919602</t>
  </si>
  <si>
    <t>19919603</t>
  </si>
  <si>
    <t>19919604</t>
  </si>
  <si>
    <t>19919605</t>
  </si>
  <si>
    <t>19919606</t>
  </si>
  <si>
    <t>19919607</t>
  </si>
  <si>
    <t>19919608</t>
  </si>
  <si>
    <t>19919609</t>
  </si>
  <si>
    <t>19919610</t>
  </si>
  <si>
    <t>19919611</t>
  </si>
  <si>
    <t>19919612</t>
  </si>
  <si>
    <t>19919613</t>
  </si>
  <si>
    <t>19919614</t>
  </si>
  <si>
    <t>19919615</t>
  </si>
  <si>
    <t>19919616</t>
  </si>
  <si>
    <t>19919617</t>
  </si>
  <si>
    <t>19919618</t>
  </si>
  <si>
    <t>19919619</t>
  </si>
  <si>
    <t>19919620</t>
  </si>
  <si>
    <t>19919621</t>
  </si>
  <si>
    <t>19919622</t>
  </si>
  <si>
    <t>19919623</t>
  </si>
  <si>
    <t>19919624</t>
  </si>
  <si>
    <t>19919625</t>
  </si>
  <si>
    <t>19919626</t>
  </si>
  <si>
    <t>19919627</t>
  </si>
  <si>
    <t>19919628</t>
  </si>
  <si>
    <t>19919629</t>
  </si>
  <si>
    <t>I0306197</t>
  </si>
  <si>
    <t>19919630</t>
  </si>
  <si>
    <t>19919631</t>
  </si>
  <si>
    <t>19919632</t>
  </si>
  <si>
    <t>19919633</t>
  </si>
  <si>
    <t>I0306198</t>
  </si>
  <si>
    <t>19919634</t>
  </si>
  <si>
    <t>19919635</t>
  </si>
  <si>
    <t>I0404598</t>
  </si>
  <si>
    <t>19919636</t>
  </si>
  <si>
    <t>19919637</t>
  </si>
  <si>
    <t>19919638</t>
  </si>
  <si>
    <t>19919639</t>
  </si>
  <si>
    <t>19919640</t>
  </si>
  <si>
    <t>19919641</t>
  </si>
  <si>
    <t>19919642</t>
  </si>
  <si>
    <t>19919643</t>
  </si>
  <si>
    <t>19919644</t>
  </si>
  <si>
    <t>I0404599</t>
  </si>
  <si>
    <t>19919645</t>
  </si>
  <si>
    <t>19919646</t>
  </si>
  <si>
    <t>19919647</t>
  </si>
  <si>
    <t>19919648</t>
  </si>
  <si>
    <t>19919649</t>
  </si>
  <si>
    <t>19919650</t>
  </si>
  <si>
    <t>19919651</t>
  </si>
  <si>
    <t>19919652</t>
  </si>
  <si>
    <t>19919653</t>
  </si>
  <si>
    <t>19919654</t>
  </si>
  <si>
    <t>19919655</t>
  </si>
  <si>
    <t>19919656</t>
  </si>
  <si>
    <t>19919657</t>
  </si>
  <si>
    <t>19919658</t>
  </si>
  <si>
    <t>19919659</t>
  </si>
  <si>
    <t>19919660</t>
  </si>
  <si>
    <t>19919661</t>
  </si>
  <si>
    <t>19919662</t>
  </si>
  <si>
    <t>19919663</t>
  </si>
  <si>
    <t>19919664</t>
  </si>
  <si>
    <t>19919665</t>
  </si>
  <si>
    <t>I0606362</t>
  </si>
  <si>
    <t>19919666</t>
  </si>
  <si>
    <t>19919667</t>
  </si>
  <si>
    <t>19919668</t>
  </si>
  <si>
    <t>19919669</t>
  </si>
  <si>
    <t>19919670</t>
  </si>
  <si>
    <t>19919671</t>
  </si>
  <si>
    <t>19919672</t>
  </si>
  <si>
    <t>19919673</t>
  </si>
  <si>
    <t>19919674</t>
  </si>
  <si>
    <t>19919675</t>
  </si>
  <si>
    <t>19919676</t>
  </si>
  <si>
    <t>19919677</t>
  </si>
  <si>
    <t>19919678</t>
  </si>
  <si>
    <t>19919679</t>
  </si>
  <si>
    <t>19919680</t>
  </si>
  <si>
    <t>19919681</t>
  </si>
  <si>
    <t>19919682</t>
  </si>
  <si>
    <t>19919683</t>
  </si>
  <si>
    <t>I0606363</t>
  </si>
  <si>
    <t>19919684</t>
  </si>
  <si>
    <t>19919685</t>
  </si>
  <si>
    <t>19919686</t>
  </si>
  <si>
    <t>19919687</t>
  </si>
  <si>
    <t>19919688</t>
  </si>
  <si>
    <t>I0606364</t>
  </si>
  <si>
    <t>19919689</t>
  </si>
  <si>
    <t>19919690</t>
  </si>
  <si>
    <t>19919691</t>
  </si>
  <si>
    <t>I0706361</t>
  </si>
  <si>
    <t>19919692</t>
  </si>
  <si>
    <t>I0706362</t>
  </si>
  <si>
    <t>19919693</t>
  </si>
  <si>
    <t>19919694</t>
  </si>
  <si>
    <t>19919695</t>
  </si>
  <si>
    <t>19919696</t>
  </si>
  <si>
    <t>19919697</t>
  </si>
  <si>
    <t>19919698</t>
  </si>
  <si>
    <t>19919699</t>
  </si>
  <si>
    <t>19919700</t>
  </si>
  <si>
    <t>19919701</t>
  </si>
  <si>
    <t>19919702</t>
  </si>
  <si>
    <t>I0706363</t>
  </si>
  <si>
    <t>19919703</t>
  </si>
  <si>
    <t>19919704</t>
  </si>
  <si>
    <t>19919705</t>
  </si>
  <si>
    <t>I0706364</t>
  </si>
  <si>
    <t>20250827</t>
  </si>
  <si>
    <t>19919706</t>
  </si>
  <si>
    <t>I0802160</t>
  </si>
  <si>
    <t>19922786</t>
  </si>
  <si>
    <t>I0306199</t>
  </si>
  <si>
    <t>19922787</t>
  </si>
  <si>
    <t>19922788</t>
  </si>
  <si>
    <t>19922789</t>
  </si>
  <si>
    <t>19922790</t>
  </si>
  <si>
    <t>19922791</t>
  </si>
  <si>
    <t>19922792</t>
  </si>
  <si>
    <t>19922793</t>
  </si>
  <si>
    <t>19922794</t>
  </si>
  <si>
    <t>19922795</t>
  </si>
  <si>
    <t>19922796</t>
  </si>
  <si>
    <t>19922797</t>
  </si>
  <si>
    <t>19922798</t>
  </si>
  <si>
    <t>19922799</t>
  </si>
  <si>
    <t>19922800</t>
  </si>
  <si>
    <t>19922801</t>
  </si>
  <si>
    <t>19922802</t>
  </si>
  <si>
    <t>19922803</t>
  </si>
  <si>
    <t>19922804</t>
  </si>
  <si>
    <t>19922805</t>
  </si>
  <si>
    <t>19922806</t>
  </si>
  <si>
    <t>19922807</t>
  </si>
  <si>
    <t>19922808</t>
  </si>
  <si>
    <t>19922809</t>
  </si>
  <si>
    <t>19922810</t>
  </si>
  <si>
    <t>19922811</t>
  </si>
  <si>
    <t>19922812</t>
  </si>
  <si>
    <t>I0306200</t>
  </si>
  <si>
    <t>19922813</t>
  </si>
  <si>
    <t>19922814</t>
  </si>
  <si>
    <t>I0306201</t>
  </si>
  <si>
    <t>19922815</t>
  </si>
  <si>
    <t>19922816</t>
  </si>
  <si>
    <t>19922817</t>
  </si>
  <si>
    <t>19922818</t>
  </si>
  <si>
    <t>I0404600</t>
  </si>
  <si>
    <t>19922819</t>
  </si>
  <si>
    <t>19922820</t>
  </si>
  <si>
    <t>19922821</t>
  </si>
  <si>
    <t>19922822</t>
  </si>
  <si>
    <t>19922823</t>
  </si>
  <si>
    <t>19922824</t>
  </si>
  <si>
    <t>19922825</t>
  </si>
  <si>
    <t>19922826</t>
  </si>
  <si>
    <t>I0404601</t>
  </si>
  <si>
    <t>19922827</t>
  </si>
  <si>
    <t>19922828</t>
  </si>
  <si>
    <t>19922829</t>
  </si>
  <si>
    <t>19922830</t>
  </si>
  <si>
    <t>19922831</t>
  </si>
  <si>
    <t>19922832</t>
  </si>
  <si>
    <t>19922833</t>
  </si>
  <si>
    <t>19922834</t>
  </si>
  <si>
    <t>19922835</t>
  </si>
  <si>
    <t>19922836</t>
  </si>
  <si>
    <t>19922837</t>
  </si>
  <si>
    <t>19922838</t>
  </si>
  <si>
    <t>19922839</t>
  </si>
  <si>
    <t>19922840</t>
  </si>
  <si>
    <t>19922841</t>
  </si>
  <si>
    <t>19922842</t>
  </si>
  <si>
    <t>19922843</t>
  </si>
  <si>
    <t>19922844</t>
  </si>
  <si>
    <t>19922845</t>
  </si>
  <si>
    <t>19922846</t>
  </si>
  <si>
    <t>19922847</t>
  </si>
  <si>
    <t>19922848</t>
  </si>
  <si>
    <t>19922849</t>
  </si>
  <si>
    <t>19922850</t>
  </si>
  <si>
    <t>19922851</t>
  </si>
  <si>
    <t>19922852</t>
  </si>
  <si>
    <t>I0606365</t>
  </si>
  <si>
    <t>19922853</t>
  </si>
  <si>
    <t>19922854</t>
  </si>
  <si>
    <t>19922855</t>
  </si>
  <si>
    <t>19922856</t>
  </si>
  <si>
    <t>19922857</t>
  </si>
  <si>
    <t>19922858</t>
  </si>
  <si>
    <t>19922859</t>
  </si>
  <si>
    <t>19922860</t>
  </si>
  <si>
    <t>19922861</t>
  </si>
  <si>
    <t>19922862</t>
  </si>
  <si>
    <t>19922863</t>
  </si>
  <si>
    <t>19922864</t>
  </si>
  <si>
    <t>19922865</t>
  </si>
  <si>
    <t>19922866</t>
  </si>
  <si>
    <t>19922867</t>
  </si>
  <si>
    <t>19922868</t>
  </si>
  <si>
    <t>19922869</t>
  </si>
  <si>
    <t>19922870</t>
  </si>
  <si>
    <t>I0606366</t>
  </si>
  <si>
    <t>19922871</t>
  </si>
  <si>
    <t>19922872</t>
  </si>
  <si>
    <t>19922873</t>
  </si>
  <si>
    <t>19922874</t>
  </si>
  <si>
    <t>19922875</t>
  </si>
  <si>
    <t>I0606367</t>
  </si>
  <si>
    <t>19922876</t>
  </si>
  <si>
    <t>19922877</t>
  </si>
  <si>
    <t>I0706365</t>
  </si>
  <si>
    <t>19922878</t>
  </si>
  <si>
    <t>I0706366</t>
  </si>
  <si>
    <t>19922879</t>
  </si>
  <si>
    <t>19922880</t>
  </si>
  <si>
    <t>19922881</t>
  </si>
  <si>
    <t>19922882</t>
  </si>
  <si>
    <t>19922883</t>
  </si>
  <si>
    <t>19922884</t>
  </si>
  <si>
    <t>19922885</t>
  </si>
  <si>
    <t>19922886</t>
  </si>
  <si>
    <t>19922887</t>
  </si>
  <si>
    <t>19922888</t>
  </si>
  <si>
    <t>19922889</t>
  </si>
  <si>
    <t>19922890</t>
  </si>
  <si>
    <t>19922891</t>
  </si>
  <si>
    <t>19922892</t>
  </si>
  <si>
    <t>19922893</t>
  </si>
  <si>
    <t>19922894</t>
  </si>
  <si>
    <t>I0706367</t>
  </si>
  <si>
    <t>19922895</t>
  </si>
  <si>
    <t>19922896</t>
  </si>
  <si>
    <t>19922897</t>
  </si>
  <si>
    <t>19922898</t>
  </si>
  <si>
    <t>I0706368</t>
  </si>
  <si>
    <t>20250828</t>
  </si>
  <si>
    <t>19922899</t>
  </si>
  <si>
    <t>I0802161</t>
  </si>
  <si>
    <t>19926155</t>
  </si>
  <si>
    <t>I0306202</t>
  </si>
  <si>
    <t>19926156</t>
  </si>
  <si>
    <t>19926157</t>
  </si>
  <si>
    <t>19926158</t>
  </si>
  <si>
    <t>19926159</t>
  </si>
  <si>
    <t>19926160</t>
  </si>
  <si>
    <t>19926161</t>
  </si>
  <si>
    <t>19926162</t>
  </si>
  <si>
    <t>19926163</t>
  </si>
  <si>
    <t>19926164</t>
  </si>
  <si>
    <t>19926165</t>
  </si>
  <si>
    <t>19926166</t>
  </si>
  <si>
    <t>19926167</t>
  </si>
  <si>
    <t>19926168</t>
  </si>
  <si>
    <t>19926169</t>
  </si>
  <si>
    <t>19926170</t>
  </si>
  <si>
    <t>19926171</t>
  </si>
  <si>
    <t>19926172</t>
  </si>
  <si>
    <t>19926173</t>
  </si>
  <si>
    <t>19926174</t>
  </si>
  <si>
    <t>19926175</t>
  </si>
  <si>
    <t>19926176</t>
  </si>
  <si>
    <t>19926177</t>
  </si>
  <si>
    <t>19926178</t>
  </si>
  <si>
    <t>19926179</t>
  </si>
  <si>
    <t>19926180</t>
  </si>
  <si>
    <t>19926181</t>
  </si>
  <si>
    <t>19926182</t>
  </si>
  <si>
    <t>19926183</t>
  </si>
  <si>
    <t>19926184</t>
  </si>
  <si>
    <t>I0306203</t>
  </si>
  <si>
    <t>19926185</t>
  </si>
  <si>
    <t>19926186</t>
  </si>
  <si>
    <t>I0306204</t>
  </si>
  <si>
    <t>19926187</t>
  </si>
  <si>
    <t>19926188</t>
  </si>
  <si>
    <t>19926189</t>
  </si>
  <si>
    <t>I0404602</t>
  </si>
  <si>
    <t>19926190</t>
  </si>
  <si>
    <t>19926191</t>
  </si>
  <si>
    <t>19926192</t>
  </si>
  <si>
    <t>19926193</t>
  </si>
  <si>
    <t>19926194</t>
  </si>
  <si>
    <t>19926195</t>
  </si>
  <si>
    <t>19926196</t>
  </si>
  <si>
    <t>19926197</t>
  </si>
  <si>
    <t>I0404603</t>
  </si>
  <si>
    <t>19926198</t>
  </si>
  <si>
    <t>19926199</t>
  </si>
  <si>
    <t>19926200</t>
  </si>
  <si>
    <t>19926201</t>
  </si>
  <si>
    <t>19926202</t>
  </si>
  <si>
    <t>19926203</t>
  </si>
  <si>
    <t>19926204</t>
  </si>
  <si>
    <t>19926205</t>
  </si>
  <si>
    <t>19926206</t>
  </si>
  <si>
    <t>19926207</t>
  </si>
  <si>
    <t>19926208</t>
  </si>
  <si>
    <t>19926209</t>
  </si>
  <si>
    <t>19926210</t>
  </si>
  <si>
    <t>19926211</t>
  </si>
  <si>
    <t>19926212</t>
  </si>
  <si>
    <t>19926213</t>
  </si>
  <si>
    <t>19926214</t>
  </si>
  <si>
    <t>19926215</t>
  </si>
  <si>
    <t>19926216</t>
  </si>
  <si>
    <t>19926217</t>
  </si>
  <si>
    <t>19926218</t>
  </si>
  <si>
    <t>19926219</t>
  </si>
  <si>
    <t>I0606368</t>
  </si>
  <si>
    <t>19926220</t>
  </si>
  <si>
    <t>19926221</t>
  </si>
  <si>
    <t>19926222</t>
  </si>
  <si>
    <t>19926223</t>
  </si>
  <si>
    <t>19926224</t>
  </si>
  <si>
    <t>19926225</t>
  </si>
  <si>
    <t>19926226</t>
  </si>
  <si>
    <t>19926227</t>
  </si>
  <si>
    <t>19926228</t>
  </si>
  <si>
    <t>19926229</t>
  </si>
  <si>
    <t>19926230</t>
  </si>
  <si>
    <t>19926231</t>
  </si>
  <si>
    <t>19926232</t>
  </si>
  <si>
    <t>19926233</t>
  </si>
  <si>
    <t>19926234</t>
  </si>
  <si>
    <t>19926235</t>
  </si>
  <si>
    <t>19926236</t>
  </si>
  <si>
    <t>19926237</t>
  </si>
  <si>
    <t>I0606369</t>
  </si>
  <si>
    <t>19926238</t>
  </si>
  <si>
    <t>19926239</t>
  </si>
  <si>
    <t>19926240</t>
  </si>
  <si>
    <t>I0606370</t>
  </si>
  <si>
    <t>19926241</t>
  </si>
  <si>
    <t>I0706369</t>
  </si>
  <si>
    <t>19926242</t>
  </si>
  <si>
    <t>I0706370</t>
  </si>
  <si>
    <t>19926243</t>
  </si>
  <si>
    <t>19926244</t>
  </si>
  <si>
    <t>19926245</t>
  </si>
  <si>
    <t>19926246</t>
  </si>
  <si>
    <t>19926247</t>
  </si>
  <si>
    <t>19926248</t>
  </si>
  <si>
    <t>19926249</t>
  </si>
  <si>
    <t>19926250</t>
  </si>
  <si>
    <t>19926251</t>
  </si>
  <si>
    <t>19926252</t>
  </si>
  <si>
    <t>19926253</t>
  </si>
  <si>
    <t>19926254</t>
  </si>
  <si>
    <t>19926255</t>
  </si>
  <si>
    <t>19926256</t>
  </si>
  <si>
    <t>19926257</t>
  </si>
  <si>
    <t>19926258</t>
  </si>
  <si>
    <t>19926259</t>
  </si>
  <si>
    <t>I0706371</t>
  </si>
  <si>
    <t>19926260</t>
  </si>
  <si>
    <t>19926261</t>
  </si>
  <si>
    <t>I0706372</t>
  </si>
  <si>
    <t>20250829</t>
  </si>
  <si>
    <t>19926262</t>
  </si>
  <si>
    <t>I0802162</t>
  </si>
  <si>
    <t>19929665</t>
  </si>
  <si>
    <t>I0306205</t>
  </si>
  <si>
    <t>19929666</t>
  </si>
  <si>
    <t>19929667</t>
  </si>
  <si>
    <t>19929668</t>
  </si>
  <si>
    <t>19929669</t>
  </si>
  <si>
    <t>19929670</t>
  </si>
  <si>
    <t>19929671</t>
  </si>
  <si>
    <t>19929672</t>
  </si>
  <si>
    <t>19929673</t>
  </si>
  <si>
    <t>19929674</t>
  </si>
  <si>
    <t>19929675</t>
  </si>
  <si>
    <t>19929676</t>
  </si>
  <si>
    <t>19929677</t>
  </si>
  <si>
    <t>19929678</t>
  </si>
  <si>
    <t>19929679</t>
  </si>
  <si>
    <t>19929680</t>
  </si>
  <si>
    <t>19929681</t>
  </si>
  <si>
    <t>19929682</t>
  </si>
  <si>
    <t>19929683</t>
  </si>
  <si>
    <t>19929684</t>
  </si>
  <si>
    <t>19929685</t>
  </si>
  <si>
    <t>19929686</t>
  </si>
  <si>
    <t>19929687</t>
  </si>
  <si>
    <t>19929688</t>
  </si>
  <si>
    <t>19929689</t>
  </si>
  <si>
    <t>19929690</t>
  </si>
  <si>
    <t>19929691</t>
  </si>
  <si>
    <t>19929692</t>
  </si>
  <si>
    <t>19929693</t>
  </si>
  <si>
    <t>19929694</t>
  </si>
  <si>
    <t>I0306206</t>
  </si>
  <si>
    <t>19929695</t>
  </si>
  <si>
    <t>19929696</t>
  </si>
  <si>
    <t>19929697</t>
  </si>
  <si>
    <t>19929698</t>
  </si>
  <si>
    <t>19929699</t>
  </si>
  <si>
    <t>I0306207</t>
  </si>
  <si>
    <t>19929700</t>
  </si>
  <si>
    <t>19929701</t>
  </si>
  <si>
    <t>I0404604</t>
  </si>
  <si>
    <t>19929702</t>
  </si>
  <si>
    <t>19929703</t>
  </si>
  <si>
    <t>19929704</t>
  </si>
  <si>
    <t>19929705</t>
  </si>
  <si>
    <t>19929706</t>
  </si>
  <si>
    <t>19929707</t>
  </si>
  <si>
    <t>19929708</t>
  </si>
  <si>
    <t>19929709</t>
  </si>
  <si>
    <t>19929710</t>
  </si>
  <si>
    <t>19929711</t>
  </si>
  <si>
    <t>I0404605</t>
  </si>
  <si>
    <t>19929712</t>
  </si>
  <si>
    <t>19929713</t>
  </si>
  <si>
    <t>19929714</t>
  </si>
  <si>
    <t>19929715</t>
  </si>
  <si>
    <t>19929716</t>
  </si>
  <si>
    <t>19929717</t>
  </si>
  <si>
    <t>19929718</t>
  </si>
  <si>
    <t>19929719</t>
  </si>
  <si>
    <t>19929720</t>
  </si>
  <si>
    <t>19929721</t>
  </si>
  <si>
    <t>19929722</t>
  </si>
  <si>
    <t>19929723</t>
  </si>
  <si>
    <t>19929724</t>
  </si>
  <si>
    <t>19929725</t>
  </si>
  <si>
    <t>19929726</t>
  </si>
  <si>
    <t>19929727</t>
  </si>
  <si>
    <t>19929728</t>
  </si>
  <si>
    <t>19929729</t>
  </si>
  <si>
    <t>I0606371</t>
  </si>
  <si>
    <t>19929730</t>
  </si>
  <si>
    <t>19929731</t>
  </si>
  <si>
    <t>19929732</t>
  </si>
  <si>
    <t>19929733</t>
  </si>
  <si>
    <t>19929734</t>
  </si>
  <si>
    <t>19929735</t>
  </si>
  <si>
    <t>19929736</t>
  </si>
  <si>
    <t>19929737</t>
  </si>
  <si>
    <t>19929738</t>
  </si>
  <si>
    <t>19929739</t>
  </si>
  <si>
    <t>19929740</t>
  </si>
  <si>
    <t>19929741</t>
  </si>
  <si>
    <t>19929742</t>
  </si>
  <si>
    <t>19929743</t>
  </si>
  <si>
    <t>19929744</t>
  </si>
  <si>
    <t>19929745</t>
  </si>
  <si>
    <t>19929746</t>
  </si>
  <si>
    <t>19929747</t>
  </si>
  <si>
    <t>19929748</t>
  </si>
  <si>
    <t>19929749</t>
  </si>
  <si>
    <t>I0606372</t>
  </si>
  <si>
    <t>19929750</t>
  </si>
  <si>
    <t>19929751</t>
  </si>
  <si>
    <t>19929752</t>
  </si>
  <si>
    <t>I0606373</t>
  </si>
  <si>
    <t>19929753</t>
  </si>
  <si>
    <t>I0706373</t>
  </si>
  <si>
    <t>19929754</t>
  </si>
  <si>
    <t>I0706374</t>
  </si>
  <si>
    <t>19929755</t>
  </si>
  <si>
    <t>19929756</t>
  </si>
  <si>
    <t>19929757</t>
  </si>
  <si>
    <t>19929758</t>
  </si>
  <si>
    <t>19929759</t>
  </si>
  <si>
    <t>19929760</t>
  </si>
  <si>
    <t>19929761</t>
  </si>
  <si>
    <t>19929762</t>
  </si>
  <si>
    <t>19929763</t>
  </si>
  <si>
    <t>19929764</t>
  </si>
  <si>
    <t>19929765</t>
  </si>
  <si>
    <t>19929766</t>
  </si>
  <si>
    <t>19929767</t>
  </si>
  <si>
    <t>19929768</t>
  </si>
  <si>
    <t>19929769</t>
  </si>
  <si>
    <t>19929770</t>
  </si>
  <si>
    <t>19929771</t>
  </si>
  <si>
    <t>I0706375</t>
  </si>
  <si>
    <t>19929772</t>
  </si>
  <si>
    <t>19929773</t>
  </si>
  <si>
    <t>19929774</t>
  </si>
  <si>
    <t>I0706376</t>
  </si>
  <si>
    <t>20250901</t>
  </si>
  <si>
    <t>19929775</t>
  </si>
  <si>
    <t>I0802163</t>
  </si>
  <si>
    <t>19929776</t>
  </si>
  <si>
    <t>19933149</t>
  </si>
  <si>
    <t>I0306208</t>
  </si>
  <si>
    <t>19933150</t>
  </si>
  <si>
    <t>19933151</t>
  </si>
  <si>
    <t>19933152</t>
  </si>
  <si>
    <t>19933153</t>
  </si>
  <si>
    <t>19933154</t>
  </si>
  <si>
    <t>19933155</t>
  </si>
  <si>
    <t>19933156</t>
  </si>
  <si>
    <t>19933157</t>
  </si>
  <si>
    <t>19933158</t>
  </si>
  <si>
    <t>19933159</t>
  </si>
  <si>
    <t>19933160</t>
  </si>
  <si>
    <t>19933161</t>
  </si>
  <si>
    <t>19933162</t>
  </si>
  <si>
    <t>19933163</t>
  </si>
  <si>
    <t>19933164</t>
  </si>
  <si>
    <t>19933165</t>
  </si>
  <si>
    <t>19933166</t>
  </si>
  <si>
    <t>19933167</t>
  </si>
  <si>
    <t>19933168</t>
  </si>
  <si>
    <t>19933169</t>
  </si>
  <si>
    <t>19933170</t>
  </si>
  <si>
    <t>19933171</t>
  </si>
  <si>
    <t>19933172</t>
  </si>
  <si>
    <t>19933173</t>
  </si>
  <si>
    <t>19933174</t>
  </si>
  <si>
    <t>19933175</t>
  </si>
  <si>
    <t>19933176</t>
  </si>
  <si>
    <t>19933177</t>
  </si>
  <si>
    <t>19933178</t>
  </si>
  <si>
    <t>I0306209</t>
  </si>
  <si>
    <t>19933179</t>
  </si>
  <si>
    <t>19933180</t>
  </si>
  <si>
    <t>19933181</t>
  </si>
  <si>
    <t>19933182</t>
  </si>
  <si>
    <t>I0306210</t>
  </si>
  <si>
    <t>19933183</t>
  </si>
  <si>
    <t>19933184</t>
  </si>
  <si>
    <t>19933185</t>
  </si>
  <si>
    <t>19933186</t>
  </si>
  <si>
    <t>I0404606</t>
  </si>
  <si>
    <t>19933187</t>
  </si>
  <si>
    <t>19933188</t>
  </si>
  <si>
    <t>19933189</t>
  </si>
  <si>
    <t>19933190</t>
  </si>
  <si>
    <t>19933191</t>
  </si>
  <si>
    <t>19933192</t>
  </si>
  <si>
    <t>19933193</t>
  </si>
  <si>
    <t>19933194</t>
  </si>
  <si>
    <t>19933195</t>
  </si>
  <si>
    <t>19933196</t>
  </si>
  <si>
    <t>19933197</t>
  </si>
  <si>
    <t>I0404607</t>
  </si>
  <si>
    <t>19933198</t>
  </si>
  <si>
    <t>19933199</t>
  </si>
  <si>
    <t>19933200</t>
  </si>
  <si>
    <t>19933201</t>
  </si>
  <si>
    <t>19933202</t>
  </si>
  <si>
    <t>19933203</t>
  </si>
  <si>
    <t>19933204</t>
  </si>
  <si>
    <t>19933205</t>
  </si>
  <si>
    <t>19933206</t>
  </si>
  <si>
    <t>19933207</t>
  </si>
  <si>
    <t>19933208</t>
  </si>
  <si>
    <t>19933209</t>
  </si>
  <si>
    <t>19933210</t>
  </si>
  <si>
    <t>19933211</t>
  </si>
  <si>
    <t>19933212</t>
  </si>
  <si>
    <t>19933213</t>
  </si>
  <si>
    <t>19933214</t>
  </si>
  <si>
    <t>19933215</t>
  </si>
  <si>
    <t>19933216</t>
  </si>
  <si>
    <t>I0606374</t>
  </si>
  <si>
    <t>19933217</t>
  </si>
  <si>
    <t>19933218</t>
  </si>
  <si>
    <t>19933219</t>
  </si>
  <si>
    <t>19933220</t>
  </si>
  <si>
    <t>19933221</t>
  </si>
  <si>
    <t>19933222</t>
  </si>
  <si>
    <t>19933223</t>
  </si>
  <si>
    <t>19933224</t>
  </si>
  <si>
    <t>19933225</t>
  </si>
  <si>
    <t>19933226</t>
  </si>
  <si>
    <t>19933227</t>
  </si>
  <si>
    <t>19933228</t>
  </si>
  <si>
    <t>19933229</t>
  </si>
  <si>
    <t>19933230</t>
  </si>
  <si>
    <t>19933231</t>
  </si>
  <si>
    <t>19933232</t>
  </si>
  <si>
    <t>19933233</t>
  </si>
  <si>
    <t>19933234</t>
  </si>
  <si>
    <t>19933235</t>
  </si>
  <si>
    <t>19933236</t>
  </si>
  <si>
    <t>19933237</t>
  </si>
  <si>
    <t>19933238</t>
  </si>
  <si>
    <t>19933239</t>
  </si>
  <si>
    <t>I0606375</t>
  </si>
  <si>
    <t>19933240</t>
  </si>
  <si>
    <t>19933241</t>
  </si>
  <si>
    <t>19933242</t>
  </si>
  <si>
    <t>19933243</t>
  </si>
  <si>
    <t>I0606376</t>
  </si>
  <si>
    <t>19933244</t>
  </si>
  <si>
    <t>I0706377</t>
  </si>
  <si>
    <t>19933245</t>
  </si>
  <si>
    <t>I0706378</t>
  </si>
  <si>
    <t>19933246</t>
  </si>
  <si>
    <t>19933247</t>
  </si>
  <si>
    <t>19933248</t>
  </si>
  <si>
    <t>19933249</t>
  </si>
  <si>
    <t>19933250</t>
  </si>
  <si>
    <t>19933251</t>
  </si>
  <si>
    <t>19933252</t>
  </si>
  <si>
    <t>19933253</t>
  </si>
  <si>
    <t>19933254</t>
  </si>
  <si>
    <t>19933255</t>
  </si>
  <si>
    <t>19933256</t>
  </si>
  <si>
    <t>19933257</t>
  </si>
  <si>
    <t>19933258</t>
  </si>
  <si>
    <t>19933259</t>
  </si>
  <si>
    <t>I0706379</t>
  </si>
  <si>
    <t>19933260</t>
  </si>
  <si>
    <t>19933261</t>
  </si>
  <si>
    <t>19933262</t>
  </si>
  <si>
    <t>19933263</t>
  </si>
  <si>
    <t>19933264</t>
  </si>
  <si>
    <t>I0706380</t>
  </si>
  <si>
    <t>20250902</t>
  </si>
  <si>
    <t>19933265</t>
  </si>
  <si>
    <t>I0802164</t>
  </si>
  <si>
    <t>19933266</t>
  </si>
  <si>
    <t>19936318</t>
  </si>
  <si>
    <t>I0306211</t>
  </si>
  <si>
    <t>19936319</t>
  </si>
  <si>
    <t>19936320</t>
  </si>
  <si>
    <t>19936321</t>
  </si>
  <si>
    <t>19936322</t>
  </si>
  <si>
    <t>19936323</t>
  </si>
  <si>
    <t>19936324</t>
  </si>
  <si>
    <t>19936325</t>
  </si>
  <si>
    <t>19936326</t>
  </si>
  <si>
    <t>19936327</t>
  </si>
  <si>
    <t>19936328</t>
  </si>
  <si>
    <t>81170-VT100</t>
  </si>
  <si>
    <t>19936329</t>
  </si>
  <si>
    <t>19936330</t>
  </si>
  <si>
    <t>19936331</t>
  </si>
  <si>
    <t>19936332</t>
  </si>
  <si>
    <t>19936333</t>
  </si>
  <si>
    <t>19936334</t>
  </si>
  <si>
    <t>19936335</t>
  </si>
  <si>
    <t>19936336</t>
  </si>
  <si>
    <t>19936337</t>
  </si>
  <si>
    <t>19936338</t>
  </si>
  <si>
    <t>19936339</t>
  </si>
  <si>
    <t>19936340</t>
  </si>
  <si>
    <t>19936341</t>
  </si>
  <si>
    <t>19936342</t>
  </si>
  <si>
    <t>19936343</t>
  </si>
  <si>
    <t>19936344</t>
  </si>
  <si>
    <t>19936345</t>
  </si>
  <si>
    <t>19936346</t>
  </si>
  <si>
    <t>19936347</t>
  </si>
  <si>
    <t>19936348</t>
  </si>
  <si>
    <t>I0306212</t>
  </si>
  <si>
    <t>19936349</t>
  </si>
  <si>
    <t>19936350</t>
  </si>
  <si>
    <t>19936351</t>
  </si>
  <si>
    <t>19936352</t>
  </si>
  <si>
    <t>19936353</t>
  </si>
  <si>
    <t>19936354</t>
  </si>
  <si>
    <t>I0306213</t>
  </si>
  <si>
    <t>19936355</t>
  </si>
  <si>
    <t>19936356</t>
  </si>
  <si>
    <t>I0404608</t>
  </si>
  <si>
    <t>19936357</t>
  </si>
  <si>
    <t>19936358</t>
  </si>
  <si>
    <t>19936359</t>
  </si>
  <si>
    <t>19936360</t>
  </si>
  <si>
    <t>19936361</t>
  </si>
  <si>
    <t>19936362</t>
  </si>
  <si>
    <t>19936363</t>
  </si>
  <si>
    <t>19936364</t>
  </si>
  <si>
    <t>19936365</t>
  </si>
  <si>
    <t>19936366</t>
  </si>
  <si>
    <t>I0404609</t>
  </si>
  <si>
    <t>19936367</t>
  </si>
  <si>
    <t>19936368</t>
  </si>
  <si>
    <t>19936369</t>
  </si>
  <si>
    <t>19936370</t>
  </si>
  <si>
    <t>19936371</t>
  </si>
  <si>
    <t>19936372</t>
  </si>
  <si>
    <t>19936373</t>
  </si>
  <si>
    <t>19936374</t>
  </si>
  <si>
    <t>19936375</t>
  </si>
  <si>
    <t>19936376</t>
  </si>
  <si>
    <t>19936377</t>
  </si>
  <si>
    <t>19936378</t>
  </si>
  <si>
    <t>19936379</t>
  </si>
  <si>
    <t>19936380</t>
  </si>
  <si>
    <t>19936381</t>
  </si>
  <si>
    <t>19936382</t>
  </si>
  <si>
    <t>19936383</t>
  </si>
  <si>
    <t>19936384</t>
  </si>
  <si>
    <t>19936385</t>
  </si>
  <si>
    <t>19936386</t>
  </si>
  <si>
    <t>19936387</t>
  </si>
  <si>
    <t>19936388</t>
  </si>
  <si>
    <t>19936389</t>
  </si>
  <si>
    <t>I0606377</t>
  </si>
  <si>
    <t>19936390</t>
  </si>
  <si>
    <t>19936391</t>
  </si>
  <si>
    <t>19936392</t>
  </si>
  <si>
    <t>19936393</t>
  </si>
  <si>
    <t>19936394</t>
  </si>
  <si>
    <t>19936395</t>
  </si>
  <si>
    <t>19936396</t>
  </si>
  <si>
    <t>19936397</t>
  </si>
  <si>
    <t>19936398</t>
  </si>
  <si>
    <t>19936399</t>
  </si>
  <si>
    <t>19936400</t>
  </si>
  <si>
    <t>19936401</t>
  </si>
  <si>
    <t>19936402</t>
  </si>
  <si>
    <t>19936403</t>
  </si>
  <si>
    <t>19936404</t>
  </si>
  <si>
    <t>19936405</t>
  </si>
  <si>
    <t>19936406</t>
  </si>
  <si>
    <t>19936407</t>
  </si>
  <si>
    <t>19936408</t>
  </si>
  <si>
    <t>19936409</t>
  </si>
  <si>
    <t>19936410</t>
  </si>
  <si>
    <t>I0606378</t>
  </si>
  <si>
    <t>19936411</t>
  </si>
  <si>
    <t>19936412</t>
  </si>
  <si>
    <t>19936413</t>
  </si>
  <si>
    <t>I0606379</t>
  </si>
  <si>
    <t>19936414</t>
  </si>
  <si>
    <t>I0706381</t>
  </si>
  <si>
    <t>19936415</t>
  </si>
  <si>
    <t>I0706382</t>
  </si>
  <si>
    <t>19936416</t>
  </si>
  <si>
    <t>19936417</t>
  </si>
  <si>
    <t>19936418</t>
  </si>
  <si>
    <t>19936419</t>
  </si>
  <si>
    <t>19936420</t>
  </si>
  <si>
    <t>19936421</t>
  </si>
  <si>
    <t>19936422</t>
  </si>
  <si>
    <t>19936423</t>
  </si>
  <si>
    <t>19936424</t>
  </si>
  <si>
    <t>19936425</t>
  </si>
  <si>
    <t>19936426</t>
  </si>
  <si>
    <t>19936427</t>
  </si>
  <si>
    <t>19936428</t>
  </si>
  <si>
    <t>19936429</t>
  </si>
  <si>
    <t>19936430</t>
  </si>
  <si>
    <t>19936431</t>
  </si>
  <si>
    <t>19936432</t>
  </si>
  <si>
    <t>I0706383</t>
  </si>
  <si>
    <t>19936433</t>
  </si>
  <si>
    <t>19936434</t>
  </si>
  <si>
    <t>19936435</t>
  </si>
  <si>
    <t>19936436</t>
  </si>
  <si>
    <t>19936437</t>
  </si>
  <si>
    <t>19936438</t>
  </si>
  <si>
    <t>19936439</t>
  </si>
  <si>
    <t>19936440</t>
  </si>
  <si>
    <t>I0706384</t>
  </si>
  <si>
    <t>20250903</t>
  </si>
  <si>
    <t>19936441</t>
  </si>
  <si>
    <t>I0802165</t>
  </si>
  <si>
    <t>19936442</t>
  </si>
  <si>
    <t>19937191</t>
  </si>
  <si>
    <t>Q3IC25HE</t>
  </si>
  <si>
    <t>81110-VT090</t>
  </si>
  <si>
    <t>19937192</t>
  </si>
  <si>
    <t>81150-VT090</t>
  </si>
  <si>
    <t>19937194</t>
  </si>
  <si>
    <t>19937193</t>
  </si>
  <si>
    <t>19937195</t>
  </si>
  <si>
    <t>Q3IC35HE</t>
  </si>
  <si>
    <t>19937196</t>
  </si>
  <si>
    <t>19937254</t>
  </si>
  <si>
    <t>Q4IC55HE</t>
  </si>
  <si>
    <t>19937253</t>
  </si>
  <si>
    <t>19939502</t>
  </si>
  <si>
    <t>I0306214</t>
  </si>
  <si>
    <t>19939503</t>
  </si>
  <si>
    <t>19939504</t>
  </si>
  <si>
    <t>19939505</t>
  </si>
  <si>
    <t>19939506</t>
  </si>
  <si>
    <t>19939507</t>
  </si>
  <si>
    <t>19939508</t>
  </si>
  <si>
    <t>19939509</t>
  </si>
  <si>
    <t>19939510</t>
  </si>
  <si>
    <t>19939511</t>
  </si>
  <si>
    <t>19939512</t>
  </si>
  <si>
    <t>19939513</t>
  </si>
  <si>
    <t>19939514</t>
  </si>
  <si>
    <t>19939515</t>
  </si>
  <si>
    <t>19939516</t>
  </si>
  <si>
    <t>19939517</t>
  </si>
  <si>
    <t>19939518</t>
  </si>
  <si>
    <t>19939519</t>
  </si>
  <si>
    <t>19939520</t>
  </si>
  <si>
    <t>19939521</t>
  </si>
  <si>
    <t>19939522</t>
  </si>
  <si>
    <t>19939523</t>
  </si>
  <si>
    <t>19939524</t>
  </si>
  <si>
    <t>19939525</t>
  </si>
  <si>
    <t>19939526</t>
  </si>
  <si>
    <t>19939527</t>
  </si>
  <si>
    <t>19939528</t>
  </si>
  <si>
    <t>19939529</t>
  </si>
  <si>
    <t>I0306215</t>
  </si>
  <si>
    <t>19939530</t>
  </si>
  <si>
    <t>19939531</t>
  </si>
  <si>
    <t>19939532</t>
  </si>
  <si>
    <t>I0306216</t>
  </si>
  <si>
    <t>19939533</t>
  </si>
  <si>
    <t>19939534</t>
  </si>
  <si>
    <t>I0404610</t>
  </si>
  <si>
    <t>19939535</t>
  </si>
  <si>
    <t>19939536</t>
  </si>
  <si>
    <t>19939537</t>
  </si>
  <si>
    <t>19939538</t>
  </si>
  <si>
    <t>19939539</t>
  </si>
  <si>
    <t>19939540</t>
  </si>
  <si>
    <t>19939541</t>
  </si>
  <si>
    <t>19939542</t>
  </si>
  <si>
    <t>19939543</t>
  </si>
  <si>
    <t>19939544</t>
  </si>
  <si>
    <t>I0404611</t>
  </si>
  <si>
    <t>19939545</t>
  </si>
  <si>
    <t>19939546</t>
  </si>
  <si>
    <t>19939547</t>
  </si>
  <si>
    <t>19939548</t>
  </si>
  <si>
    <t>19939549</t>
  </si>
  <si>
    <t>19939550</t>
  </si>
  <si>
    <t>19939551</t>
  </si>
  <si>
    <t>19939552</t>
  </si>
  <si>
    <t>19939553</t>
  </si>
  <si>
    <t>19939554</t>
  </si>
  <si>
    <t>19939555</t>
  </si>
  <si>
    <t>19939556</t>
  </si>
  <si>
    <t>19939557</t>
  </si>
  <si>
    <t>19939558</t>
  </si>
  <si>
    <t>19939559</t>
  </si>
  <si>
    <t>19939560</t>
  </si>
  <si>
    <t>19939561</t>
  </si>
  <si>
    <t>19939562</t>
  </si>
  <si>
    <t>19939563</t>
  </si>
  <si>
    <t>19939564</t>
  </si>
  <si>
    <t>I0606380</t>
  </si>
  <si>
    <t>19939565</t>
  </si>
  <si>
    <t>19939566</t>
  </si>
  <si>
    <t>19939567</t>
  </si>
  <si>
    <t>19939568</t>
  </si>
  <si>
    <t>19939569</t>
  </si>
  <si>
    <t>19939570</t>
  </si>
  <si>
    <t>19939571</t>
  </si>
  <si>
    <t>19939572</t>
  </si>
  <si>
    <t>19939573</t>
  </si>
  <si>
    <t>19939574</t>
  </si>
  <si>
    <t>19939575</t>
  </si>
  <si>
    <t>19939576</t>
  </si>
  <si>
    <t>19939577</t>
  </si>
  <si>
    <t>19939578</t>
  </si>
  <si>
    <t>19939579</t>
  </si>
  <si>
    <t>19939580</t>
  </si>
  <si>
    <t>19939581</t>
  </si>
  <si>
    <t>19939582</t>
  </si>
  <si>
    <t>19939583</t>
  </si>
  <si>
    <t>19939584</t>
  </si>
  <si>
    <t>19939585</t>
  </si>
  <si>
    <t>19939586</t>
  </si>
  <si>
    <t>I0606381</t>
  </si>
  <si>
    <t>19939587</t>
  </si>
  <si>
    <t>19939588</t>
  </si>
  <si>
    <t>19939589</t>
  </si>
  <si>
    <t>I0606382</t>
  </si>
  <si>
    <t>19939590</t>
  </si>
  <si>
    <t>I0706385</t>
  </si>
  <si>
    <t>19939591</t>
  </si>
  <si>
    <t>I0706386</t>
  </si>
  <si>
    <t>19939592</t>
  </si>
  <si>
    <t>19939593</t>
  </si>
  <si>
    <t>19939594</t>
  </si>
  <si>
    <t>19939595</t>
  </si>
  <si>
    <t>19939596</t>
  </si>
  <si>
    <t>19939597</t>
  </si>
  <si>
    <t>19939598</t>
  </si>
  <si>
    <t>19939599</t>
  </si>
  <si>
    <t>19939600</t>
  </si>
  <si>
    <t>19939601</t>
  </si>
  <si>
    <t>19939602</t>
  </si>
  <si>
    <t>19939603</t>
  </si>
  <si>
    <t>19939604</t>
  </si>
  <si>
    <t>19939605</t>
  </si>
  <si>
    <t>19939606</t>
  </si>
  <si>
    <t>19939607</t>
  </si>
  <si>
    <t>19939608</t>
  </si>
  <si>
    <t>19939609</t>
  </si>
  <si>
    <t>19939611</t>
  </si>
  <si>
    <t>19939612</t>
  </si>
  <si>
    <t>19939613</t>
  </si>
  <si>
    <t>I0706388</t>
  </si>
  <si>
    <t>20250904</t>
  </si>
  <si>
    <t>19939614</t>
  </si>
  <si>
    <t>I0802166</t>
  </si>
  <si>
    <t>19942665</t>
  </si>
  <si>
    <t>I0306217</t>
  </si>
  <si>
    <t>19942666</t>
  </si>
  <si>
    <t>19942667</t>
  </si>
  <si>
    <t>19942668</t>
  </si>
  <si>
    <t>19942669</t>
  </si>
  <si>
    <t>19942670</t>
  </si>
  <si>
    <t>19942671</t>
  </si>
  <si>
    <t>19942672</t>
  </si>
  <si>
    <t>19942673</t>
  </si>
  <si>
    <t>19942674</t>
  </si>
  <si>
    <t>19942675</t>
  </si>
  <si>
    <t>19942676</t>
  </si>
  <si>
    <t>19942677</t>
  </si>
  <si>
    <t>19942678</t>
  </si>
  <si>
    <t>19942679</t>
  </si>
  <si>
    <t>19942680</t>
  </si>
  <si>
    <t>19942681</t>
  </si>
  <si>
    <t>19942682</t>
  </si>
  <si>
    <t>19942683</t>
  </si>
  <si>
    <t>19942684</t>
  </si>
  <si>
    <t>19942685</t>
  </si>
  <si>
    <t>19942686</t>
  </si>
  <si>
    <t>19942687</t>
  </si>
  <si>
    <t>19942688</t>
  </si>
  <si>
    <t>19942689</t>
  </si>
  <si>
    <t>19942690</t>
  </si>
  <si>
    <t>19942691</t>
  </si>
  <si>
    <t>19942692</t>
  </si>
  <si>
    <t>I0306218</t>
  </si>
  <si>
    <t>19942693</t>
  </si>
  <si>
    <t>19942694</t>
  </si>
  <si>
    <t>19942695</t>
  </si>
  <si>
    <t>I0306219</t>
  </si>
  <si>
    <t>19942696</t>
  </si>
  <si>
    <t>19942697</t>
  </si>
  <si>
    <t>I0404612</t>
  </si>
  <si>
    <t>19942698</t>
  </si>
  <si>
    <t>19942699</t>
  </si>
  <si>
    <t>19942700</t>
  </si>
  <si>
    <t>19942701</t>
  </si>
  <si>
    <t>19942702</t>
  </si>
  <si>
    <t>19942703</t>
  </si>
  <si>
    <t>19942704</t>
  </si>
  <si>
    <t>19942705</t>
  </si>
  <si>
    <t>19942706</t>
  </si>
  <si>
    <t>19942707</t>
  </si>
  <si>
    <t>19942708</t>
  </si>
  <si>
    <t>19942709</t>
  </si>
  <si>
    <t>19942710</t>
  </si>
  <si>
    <t>19942711</t>
  </si>
  <si>
    <t>I0404613</t>
  </si>
  <si>
    <t>19942712</t>
  </si>
  <si>
    <t>19942713</t>
  </si>
  <si>
    <t>19942714</t>
  </si>
  <si>
    <t>19942715</t>
  </si>
  <si>
    <t>19942716</t>
  </si>
  <si>
    <t>19942717</t>
  </si>
  <si>
    <t>19942718</t>
  </si>
  <si>
    <t>19942719</t>
  </si>
  <si>
    <t>19942720</t>
  </si>
  <si>
    <t>19942721</t>
  </si>
  <si>
    <t>19942722</t>
  </si>
  <si>
    <t>19942723</t>
  </si>
  <si>
    <t>19942724</t>
  </si>
  <si>
    <t>19942725</t>
  </si>
  <si>
    <t>19942726</t>
  </si>
  <si>
    <t>19942727</t>
  </si>
  <si>
    <t>19942728</t>
  </si>
  <si>
    <t>19942729</t>
  </si>
  <si>
    <t>19942730</t>
  </si>
  <si>
    <t>19942731</t>
  </si>
  <si>
    <t>I0606384</t>
  </si>
  <si>
    <t>19942732</t>
  </si>
  <si>
    <t>19942733</t>
  </si>
  <si>
    <t>19942734</t>
  </si>
  <si>
    <t>19942735</t>
  </si>
  <si>
    <t>19942736</t>
  </si>
  <si>
    <t>19942737</t>
  </si>
  <si>
    <t>19942738</t>
  </si>
  <si>
    <t>19942739</t>
  </si>
  <si>
    <t>19942740</t>
  </si>
  <si>
    <t>19942741</t>
  </si>
  <si>
    <t>19942742</t>
  </si>
  <si>
    <t>19942743</t>
  </si>
  <si>
    <t>19942744</t>
  </si>
  <si>
    <t>19942745</t>
  </si>
  <si>
    <t>19942746</t>
  </si>
  <si>
    <t>19942747</t>
  </si>
  <si>
    <t>19942748</t>
  </si>
  <si>
    <t>19942749</t>
  </si>
  <si>
    <t>I0606385</t>
  </si>
  <si>
    <t>19942750</t>
  </si>
  <si>
    <t>19942751</t>
  </si>
  <si>
    <t>19942752</t>
  </si>
  <si>
    <t>19942753</t>
  </si>
  <si>
    <t>I0606386</t>
  </si>
  <si>
    <t>19942754</t>
  </si>
  <si>
    <t>I0706389</t>
  </si>
  <si>
    <t>19942755</t>
  </si>
  <si>
    <t>I0706390</t>
  </si>
  <si>
    <t>19942756</t>
  </si>
  <si>
    <t>19942757</t>
  </si>
  <si>
    <t>19942758</t>
  </si>
  <si>
    <t>19942759</t>
  </si>
  <si>
    <t>19942760</t>
  </si>
  <si>
    <t>19942761</t>
  </si>
  <si>
    <t>19942762</t>
  </si>
  <si>
    <t>19942763</t>
  </si>
  <si>
    <t>19942764</t>
  </si>
  <si>
    <t>19942765</t>
  </si>
  <si>
    <t>19942766</t>
  </si>
  <si>
    <t>19942767</t>
  </si>
  <si>
    <t>19942768</t>
  </si>
  <si>
    <t>19942769</t>
  </si>
  <si>
    <t>19942770</t>
  </si>
  <si>
    <t>19942771</t>
  </si>
  <si>
    <t>19942772</t>
  </si>
  <si>
    <t>I0706391</t>
  </si>
  <si>
    <t>19942773</t>
  </si>
  <si>
    <t>19942774</t>
  </si>
  <si>
    <t>19942775</t>
  </si>
  <si>
    <t>19942776</t>
  </si>
  <si>
    <t>19942777</t>
  </si>
  <si>
    <t>19942778</t>
  </si>
  <si>
    <t>I0706392</t>
  </si>
  <si>
    <t>20250908</t>
  </si>
  <si>
    <t>19942779</t>
  </si>
  <si>
    <t>I0802167</t>
  </si>
  <si>
    <t>19942780</t>
  </si>
  <si>
    <t>19946151</t>
  </si>
  <si>
    <t>I0306220</t>
  </si>
  <si>
    <t>19946152</t>
  </si>
  <si>
    <t>19946153</t>
  </si>
  <si>
    <t>19946154</t>
  </si>
  <si>
    <t>19946155</t>
  </si>
  <si>
    <t>19946156</t>
  </si>
  <si>
    <t>19946157</t>
  </si>
  <si>
    <t>19946158</t>
  </si>
  <si>
    <t>19946159</t>
  </si>
  <si>
    <t>19946160</t>
  </si>
  <si>
    <t>19946161</t>
  </si>
  <si>
    <t>19946162</t>
  </si>
  <si>
    <t>19946163</t>
  </si>
  <si>
    <t>19946164</t>
  </si>
  <si>
    <t>19946165</t>
  </si>
  <si>
    <t>19946166</t>
  </si>
  <si>
    <t>19946167</t>
  </si>
  <si>
    <t>19946168</t>
  </si>
  <si>
    <t>19946169</t>
  </si>
  <si>
    <t>19946170</t>
  </si>
  <si>
    <t>19946171</t>
  </si>
  <si>
    <t>19946172</t>
  </si>
  <si>
    <t>19946173</t>
  </si>
  <si>
    <t>19946174</t>
  </si>
  <si>
    <t>19946175</t>
  </si>
  <si>
    <t>19946176</t>
  </si>
  <si>
    <t>19946177</t>
  </si>
  <si>
    <t>19946178</t>
  </si>
  <si>
    <t>19946179</t>
  </si>
  <si>
    <t>19946180</t>
  </si>
  <si>
    <t>I0306221</t>
  </si>
  <si>
    <t>19946181</t>
  </si>
  <si>
    <t>19946182</t>
  </si>
  <si>
    <t>19946183</t>
  </si>
  <si>
    <t>19946184</t>
  </si>
  <si>
    <t>I0306222</t>
  </si>
  <si>
    <t>19946185</t>
  </si>
  <si>
    <t>19946186</t>
  </si>
  <si>
    <t>19946187</t>
  </si>
  <si>
    <t>I0404614</t>
  </si>
  <si>
    <t>19946188</t>
  </si>
  <si>
    <t>19946189</t>
  </si>
  <si>
    <t>19946190</t>
  </si>
  <si>
    <t>19946191</t>
  </si>
  <si>
    <t>19946192</t>
  </si>
  <si>
    <t>19946193</t>
  </si>
  <si>
    <t>19946194</t>
  </si>
  <si>
    <t>19946195</t>
  </si>
  <si>
    <t>19946196</t>
  </si>
  <si>
    <t>19946197</t>
  </si>
  <si>
    <t>19946198</t>
  </si>
  <si>
    <t>19946199</t>
  </si>
  <si>
    <t>19946200</t>
  </si>
  <si>
    <t>I0404615</t>
  </si>
  <si>
    <t>19946201</t>
  </si>
  <si>
    <t>19946202</t>
  </si>
  <si>
    <t>19946203</t>
  </si>
  <si>
    <t>19946204</t>
  </si>
  <si>
    <t>19946205</t>
  </si>
  <si>
    <t>19946206</t>
  </si>
  <si>
    <t>19946207</t>
  </si>
  <si>
    <t>19946208</t>
  </si>
  <si>
    <t>19946209</t>
  </si>
  <si>
    <t>19946210</t>
  </si>
  <si>
    <t>19946211</t>
  </si>
  <si>
    <t>19946212</t>
  </si>
  <si>
    <t>19946213</t>
  </si>
  <si>
    <t>19946214</t>
  </si>
  <si>
    <t>19946215</t>
  </si>
  <si>
    <t>19946216</t>
  </si>
  <si>
    <t>19946217</t>
  </si>
  <si>
    <t>19946218</t>
  </si>
  <si>
    <t>19946219</t>
  </si>
  <si>
    <t>19946220</t>
  </si>
  <si>
    <t>19946221</t>
  </si>
  <si>
    <t>19946222</t>
  </si>
  <si>
    <t>19946223</t>
  </si>
  <si>
    <t>19946224</t>
  </si>
  <si>
    <t>19946225</t>
  </si>
  <si>
    <t>19946226</t>
  </si>
  <si>
    <t>19946227</t>
  </si>
  <si>
    <t>I0606387</t>
  </si>
  <si>
    <t>19946228</t>
  </si>
  <si>
    <t>19946229</t>
  </si>
  <si>
    <t>19946230</t>
  </si>
  <si>
    <t>19946231</t>
  </si>
  <si>
    <t>19946232</t>
  </si>
  <si>
    <t>19946233</t>
  </si>
  <si>
    <t>19946234</t>
  </si>
  <si>
    <t>19946235</t>
  </si>
  <si>
    <t>19946236</t>
  </si>
  <si>
    <t>19946237</t>
  </si>
  <si>
    <t>19946238</t>
  </si>
  <si>
    <t>19946239</t>
  </si>
  <si>
    <t>19946240</t>
  </si>
  <si>
    <t>19946241</t>
  </si>
  <si>
    <t>19946242</t>
  </si>
  <si>
    <t>19946243</t>
  </si>
  <si>
    <t>19946244</t>
  </si>
  <si>
    <t>19946245</t>
  </si>
  <si>
    <t>19946246</t>
  </si>
  <si>
    <t>19946247</t>
  </si>
  <si>
    <t>19946248</t>
  </si>
  <si>
    <t>I0606388</t>
  </si>
  <si>
    <t>19946249</t>
  </si>
  <si>
    <t>19946250</t>
  </si>
  <si>
    <t>19946251</t>
  </si>
  <si>
    <t>I0606389</t>
  </si>
  <si>
    <t>19946252</t>
  </si>
  <si>
    <t>I0706393</t>
  </si>
  <si>
    <t>19946253</t>
  </si>
  <si>
    <t>I0706394</t>
  </si>
  <si>
    <t>19946254</t>
  </si>
  <si>
    <t>19946255</t>
  </si>
  <si>
    <t>19946256</t>
  </si>
  <si>
    <t>19946257</t>
  </si>
  <si>
    <t>19946258</t>
  </si>
  <si>
    <t>19946259</t>
  </si>
  <si>
    <t>19946260</t>
  </si>
  <si>
    <t>19946261</t>
  </si>
  <si>
    <t>19946262</t>
  </si>
  <si>
    <t>19946263</t>
  </si>
  <si>
    <t>19946264</t>
  </si>
  <si>
    <t>19946265</t>
  </si>
  <si>
    <t>19946266</t>
  </si>
  <si>
    <t>19946267</t>
  </si>
  <si>
    <t>I0706395</t>
  </si>
  <si>
    <t>19946268</t>
  </si>
  <si>
    <t>19946269</t>
  </si>
  <si>
    <t>19946270</t>
  </si>
  <si>
    <t>19946271</t>
  </si>
  <si>
    <t>19946272</t>
  </si>
  <si>
    <t>19946273</t>
  </si>
  <si>
    <t>I0706396</t>
  </si>
  <si>
    <t>20250909</t>
  </si>
  <si>
    <t>19946274</t>
  </si>
  <si>
    <t>I0802168</t>
  </si>
  <si>
    <t>19946275</t>
  </si>
  <si>
    <t>19949654</t>
  </si>
  <si>
    <t>I0306224</t>
  </si>
  <si>
    <t>19949655</t>
  </si>
  <si>
    <t>19949656</t>
  </si>
  <si>
    <t>19949657</t>
  </si>
  <si>
    <t>19949658</t>
  </si>
  <si>
    <t>19949659</t>
  </si>
  <si>
    <t>19949660</t>
  </si>
  <si>
    <t>19949661</t>
  </si>
  <si>
    <t>19949662</t>
  </si>
  <si>
    <t>19949663</t>
  </si>
  <si>
    <t>19949664</t>
  </si>
  <si>
    <t>19949665</t>
  </si>
  <si>
    <t>19949666</t>
  </si>
  <si>
    <t>19949667</t>
  </si>
  <si>
    <t>19949668</t>
  </si>
  <si>
    <t>19949669</t>
  </si>
  <si>
    <t>19949670</t>
  </si>
  <si>
    <t>19949671</t>
  </si>
  <si>
    <t>19949672</t>
  </si>
  <si>
    <t>19949673</t>
  </si>
  <si>
    <t>19949674</t>
  </si>
  <si>
    <t>19949675</t>
  </si>
  <si>
    <t>19949676</t>
  </si>
  <si>
    <t>19949677</t>
  </si>
  <si>
    <t>19949678</t>
  </si>
  <si>
    <t>19949679</t>
  </si>
  <si>
    <t>19949680</t>
  </si>
  <si>
    <t>19949681</t>
  </si>
  <si>
    <t>I0306225</t>
  </si>
  <si>
    <t>19949682</t>
  </si>
  <si>
    <t>19949683</t>
  </si>
  <si>
    <t>I0306226</t>
  </si>
  <si>
    <t>19949684</t>
  </si>
  <si>
    <t>I0404616</t>
  </si>
  <si>
    <t>19949685</t>
  </si>
  <si>
    <t>19949686</t>
  </si>
  <si>
    <t>19949687</t>
  </si>
  <si>
    <t>19949688</t>
  </si>
  <si>
    <t>19949689</t>
  </si>
  <si>
    <t>19949690</t>
  </si>
  <si>
    <t>19949691</t>
  </si>
  <si>
    <t>19949692</t>
  </si>
  <si>
    <t>19949693</t>
  </si>
  <si>
    <t>19949694</t>
  </si>
  <si>
    <t>19949695</t>
  </si>
  <si>
    <t>19949696</t>
  </si>
  <si>
    <t>19949697</t>
  </si>
  <si>
    <t>19949698</t>
  </si>
  <si>
    <t>19949699</t>
  </si>
  <si>
    <t>I0404617</t>
  </si>
  <si>
    <t>19949700</t>
  </si>
  <si>
    <t>19949701</t>
  </si>
  <si>
    <t>19949702</t>
  </si>
  <si>
    <t>19949703</t>
  </si>
  <si>
    <t>19949704</t>
  </si>
  <si>
    <t>19949705</t>
  </si>
  <si>
    <t>19949706</t>
  </si>
  <si>
    <t>19949707</t>
  </si>
  <si>
    <t>19949708</t>
  </si>
  <si>
    <t>19949709</t>
  </si>
  <si>
    <t>19949710</t>
  </si>
  <si>
    <t>19949711</t>
  </si>
  <si>
    <t>19949712</t>
  </si>
  <si>
    <t>19949713</t>
  </si>
  <si>
    <t>19949714</t>
  </si>
  <si>
    <t>19949715</t>
  </si>
  <si>
    <t>19949716</t>
  </si>
  <si>
    <t>19949717</t>
  </si>
  <si>
    <t>19949718</t>
  </si>
  <si>
    <t>I0606390</t>
  </si>
  <si>
    <t>19949719</t>
  </si>
  <si>
    <t>19949720</t>
  </si>
  <si>
    <t>19949721</t>
  </si>
  <si>
    <t>19949722</t>
  </si>
  <si>
    <t>19949723</t>
  </si>
  <si>
    <t>19949724</t>
  </si>
  <si>
    <t>19949725</t>
  </si>
  <si>
    <t>19949726</t>
  </si>
  <si>
    <t>19949727</t>
  </si>
  <si>
    <t>19949728</t>
  </si>
  <si>
    <t>19949729</t>
  </si>
  <si>
    <t>19949730</t>
  </si>
  <si>
    <t>19949731</t>
  </si>
  <si>
    <t>19949732</t>
  </si>
  <si>
    <t>19949733</t>
  </si>
  <si>
    <t>19949734</t>
  </si>
  <si>
    <t>19949735</t>
  </si>
  <si>
    <t>19949736</t>
  </si>
  <si>
    <t>19949737</t>
  </si>
  <si>
    <t>19949738</t>
  </si>
  <si>
    <t>I0606391</t>
  </si>
  <si>
    <t>19949739</t>
  </si>
  <si>
    <t>19949740</t>
  </si>
  <si>
    <t>19949741</t>
  </si>
  <si>
    <t>I0606392</t>
  </si>
  <si>
    <t>19949742</t>
  </si>
  <si>
    <t>I0706397</t>
  </si>
  <si>
    <t>19949743</t>
  </si>
  <si>
    <t>I0706398</t>
  </si>
  <si>
    <t>19949744</t>
  </si>
  <si>
    <t>19949745</t>
  </si>
  <si>
    <t>19949746</t>
  </si>
  <si>
    <t>19949747</t>
  </si>
  <si>
    <t>19949748</t>
  </si>
  <si>
    <t>19949749</t>
  </si>
  <si>
    <t>19949750</t>
  </si>
  <si>
    <t>19949751</t>
  </si>
  <si>
    <t>19949752</t>
  </si>
  <si>
    <t>19949753</t>
  </si>
  <si>
    <t>19949754</t>
  </si>
  <si>
    <t>19949755</t>
  </si>
  <si>
    <t>19949756</t>
  </si>
  <si>
    <t>I0706399</t>
  </si>
  <si>
    <t>19949757</t>
  </si>
  <si>
    <t>19949758</t>
  </si>
  <si>
    <t>LAMP A/S,RR COMB, RH</t>
  </si>
  <si>
    <t>19949759</t>
  </si>
  <si>
    <t>19949760</t>
  </si>
  <si>
    <t>19949761</t>
  </si>
  <si>
    <t>I0802169</t>
  </si>
  <si>
    <t>19949762</t>
  </si>
  <si>
    <t>19950548</t>
  </si>
  <si>
    <t>Q3IC25HK</t>
  </si>
  <si>
    <t>19950549</t>
  </si>
  <si>
    <t>19950547</t>
  </si>
  <si>
    <t>19950552</t>
  </si>
  <si>
    <t>Q3IC35HK</t>
  </si>
  <si>
    <t>19950551</t>
  </si>
  <si>
    <t>19950614</t>
  </si>
  <si>
    <t>Q5IC95HK</t>
  </si>
  <si>
    <t>19952846</t>
  </si>
  <si>
    <t>I0306227</t>
  </si>
  <si>
    <t>19952847</t>
  </si>
  <si>
    <t>19952848</t>
  </si>
  <si>
    <t>19952849</t>
  </si>
  <si>
    <t>19952850</t>
  </si>
  <si>
    <t>19952851</t>
  </si>
  <si>
    <t>19952852</t>
  </si>
  <si>
    <t>19952853</t>
  </si>
  <si>
    <t>19952854</t>
  </si>
  <si>
    <t>19952855</t>
  </si>
  <si>
    <t>19952856</t>
  </si>
  <si>
    <t>19952857</t>
  </si>
  <si>
    <t>19952858</t>
  </si>
  <si>
    <t>19952859</t>
  </si>
  <si>
    <t>19952860</t>
  </si>
  <si>
    <t>19952861</t>
  </si>
  <si>
    <t>19952862</t>
  </si>
  <si>
    <t>19952863</t>
  </si>
  <si>
    <t>19952864</t>
  </si>
  <si>
    <t>19952865</t>
  </si>
  <si>
    <t>19952866</t>
  </si>
  <si>
    <t>19952867</t>
  </si>
  <si>
    <t>19952868</t>
  </si>
  <si>
    <t>19952869</t>
  </si>
  <si>
    <t>19952870</t>
  </si>
  <si>
    <t>19952871</t>
  </si>
  <si>
    <t>19952872</t>
  </si>
  <si>
    <t>19952873</t>
  </si>
  <si>
    <t>I0306228</t>
  </si>
  <si>
    <t>19952874</t>
  </si>
  <si>
    <t>19952875</t>
  </si>
  <si>
    <t>19952876</t>
  </si>
  <si>
    <t>I0306229</t>
  </si>
  <si>
    <t>19952877</t>
  </si>
  <si>
    <t>19952878</t>
  </si>
  <si>
    <t>I0404618</t>
  </si>
  <si>
    <t>19952879</t>
  </si>
  <si>
    <t>19952880</t>
  </si>
  <si>
    <t>19952881</t>
  </si>
  <si>
    <t>19952882</t>
  </si>
  <si>
    <t>19952883</t>
  </si>
  <si>
    <t>19952884</t>
  </si>
  <si>
    <t>19952885</t>
  </si>
  <si>
    <t>19952886</t>
  </si>
  <si>
    <t>19952887</t>
  </si>
  <si>
    <t>19952888</t>
  </si>
  <si>
    <t>I0404619</t>
  </si>
  <si>
    <t>19952889</t>
  </si>
  <si>
    <t>19952890</t>
  </si>
  <si>
    <t>19952891</t>
  </si>
  <si>
    <t>19952892</t>
  </si>
  <si>
    <t>19952893</t>
  </si>
  <si>
    <t>19952894</t>
  </si>
  <si>
    <t>19952895</t>
  </si>
  <si>
    <t>19952896</t>
  </si>
  <si>
    <t>19952897</t>
  </si>
  <si>
    <t>19952898</t>
  </si>
  <si>
    <t>19952899</t>
  </si>
  <si>
    <t>19952900</t>
  </si>
  <si>
    <t>19952901</t>
  </si>
  <si>
    <t>19952902</t>
  </si>
  <si>
    <t>19952903</t>
  </si>
  <si>
    <t>19952904</t>
  </si>
  <si>
    <t>19952905</t>
  </si>
  <si>
    <t>19952906</t>
  </si>
  <si>
    <t>19952907</t>
  </si>
  <si>
    <t>19952908</t>
  </si>
  <si>
    <t>I0606393</t>
  </si>
  <si>
    <t>19952909</t>
  </si>
  <si>
    <t>19952910</t>
  </si>
  <si>
    <t>19952911</t>
  </si>
  <si>
    <t>19952912</t>
  </si>
  <si>
    <t>19952913</t>
  </si>
  <si>
    <t>19952914</t>
  </si>
  <si>
    <t>19952915</t>
  </si>
  <si>
    <t>19952916</t>
  </si>
  <si>
    <t>19952917</t>
  </si>
  <si>
    <t>19952918</t>
  </si>
  <si>
    <t>19952919</t>
  </si>
  <si>
    <t>19952920</t>
  </si>
  <si>
    <t>19952921</t>
  </si>
  <si>
    <t>19952922</t>
  </si>
  <si>
    <t>19952923</t>
  </si>
  <si>
    <t>19952924</t>
  </si>
  <si>
    <t>19952925</t>
  </si>
  <si>
    <t>19952926</t>
  </si>
  <si>
    <t>19952927</t>
  </si>
  <si>
    <t>19952928</t>
  </si>
  <si>
    <t>19952929</t>
  </si>
  <si>
    <t>19952930</t>
  </si>
  <si>
    <t>19952931</t>
  </si>
  <si>
    <t>I0606394</t>
  </si>
  <si>
    <t>19952932</t>
  </si>
  <si>
    <t>19952933</t>
  </si>
  <si>
    <t>19952934</t>
  </si>
  <si>
    <t>I0706400</t>
  </si>
  <si>
    <t>19952935</t>
  </si>
  <si>
    <t>I0706401</t>
  </si>
  <si>
    <t>19952936</t>
  </si>
  <si>
    <t>19952937</t>
  </si>
  <si>
    <t>19952938</t>
  </si>
  <si>
    <t>19952939</t>
  </si>
  <si>
    <t>19952940</t>
  </si>
  <si>
    <t>19952941</t>
  </si>
  <si>
    <t>19952942</t>
  </si>
  <si>
    <t>19952943</t>
  </si>
  <si>
    <t>19952944</t>
  </si>
  <si>
    <t>19952945</t>
  </si>
  <si>
    <t>19952946</t>
  </si>
  <si>
    <t>19952947</t>
  </si>
  <si>
    <t>19952948</t>
  </si>
  <si>
    <t>I0706402</t>
  </si>
  <si>
    <t>19952949</t>
  </si>
  <si>
    <t>19952950</t>
  </si>
  <si>
    <t>19952951</t>
  </si>
  <si>
    <t>19952952</t>
  </si>
  <si>
    <t>19952953</t>
  </si>
  <si>
    <t>19952954</t>
  </si>
  <si>
    <t>I0706403</t>
  </si>
  <si>
    <t>20250911</t>
  </si>
  <si>
    <t>19952955</t>
  </si>
  <si>
    <t>I0802170</t>
  </si>
  <si>
    <t>19955899</t>
  </si>
  <si>
    <t>I0306230</t>
  </si>
  <si>
    <t>19955900</t>
  </si>
  <si>
    <t>19955901</t>
  </si>
  <si>
    <t>19955902</t>
  </si>
  <si>
    <t>19955903</t>
  </si>
  <si>
    <t>19955904</t>
  </si>
  <si>
    <t>19955905</t>
  </si>
  <si>
    <t>19955906</t>
  </si>
  <si>
    <t>19955907</t>
  </si>
  <si>
    <t>19955908</t>
  </si>
  <si>
    <t>19955909</t>
  </si>
  <si>
    <t>19955910</t>
  </si>
  <si>
    <t>19955911</t>
  </si>
  <si>
    <t>19955912</t>
  </si>
  <si>
    <t>19955913</t>
  </si>
  <si>
    <t>19955914</t>
  </si>
  <si>
    <t>19955915</t>
  </si>
  <si>
    <t>19955916</t>
  </si>
  <si>
    <t>19955917</t>
  </si>
  <si>
    <t>19955918</t>
  </si>
  <si>
    <t>19955919</t>
  </si>
  <si>
    <t>19955920</t>
  </si>
  <si>
    <t>19955921</t>
  </si>
  <si>
    <t>19955922</t>
  </si>
  <si>
    <t>I0306231</t>
  </si>
  <si>
    <t>19955923</t>
  </si>
  <si>
    <t>19955924</t>
  </si>
  <si>
    <t>19955925</t>
  </si>
  <si>
    <t>I0306232</t>
  </si>
  <si>
    <t>19955926</t>
  </si>
  <si>
    <t>I0404620</t>
  </si>
  <si>
    <t>19955927</t>
  </si>
  <si>
    <t>19955928</t>
  </si>
  <si>
    <t>19955929</t>
  </si>
  <si>
    <t>19955930</t>
  </si>
  <si>
    <t>19955931</t>
  </si>
  <si>
    <t>19955932</t>
  </si>
  <si>
    <t>19955933</t>
  </si>
  <si>
    <t>19955934</t>
  </si>
  <si>
    <t>19955935</t>
  </si>
  <si>
    <t>19955936</t>
  </si>
  <si>
    <t>19955937</t>
  </si>
  <si>
    <t>19955938</t>
  </si>
  <si>
    <t>19955939</t>
  </si>
  <si>
    <t>19955940</t>
  </si>
  <si>
    <t>19955941</t>
  </si>
  <si>
    <t>I0404621</t>
  </si>
  <si>
    <t>19955942</t>
  </si>
  <si>
    <t>19955943</t>
  </si>
  <si>
    <t>19955944</t>
  </si>
  <si>
    <t>19955945</t>
  </si>
  <si>
    <t>19955946</t>
  </si>
  <si>
    <t>19955947</t>
  </si>
  <si>
    <t>19955948</t>
  </si>
  <si>
    <t>19955949</t>
  </si>
  <si>
    <t>19955950</t>
  </si>
  <si>
    <t>19955951</t>
  </si>
  <si>
    <t>19955952</t>
  </si>
  <si>
    <t>19955953</t>
  </si>
  <si>
    <t>19955954</t>
  </si>
  <si>
    <t>19955955</t>
  </si>
  <si>
    <t>19955956</t>
  </si>
  <si>
    <t>19955957</t>
  </si>
  <si>
    <t>19955958</t>
  </si>
  <si>
    <t>19955960</t>
  </si>
  <si>
    <t>19955961</t>
  </si>
  <si>
    <t>19955962</t>
  </si>
  <si>
    <t>19955963</t>
  </si>
  <si>
    <t>19955964</t>
  </si>
  <si>
    <t>19955965</t>
  </si>
  <si>
    <t>19955966</t>
  </si>
  <si>
    <t>19955967</t>
  </si>
  <si>
    <t>19955968</t>
  </si>
  <si>
    <t>19955969</t>
  </si>
  <si>
    <t>19955970</t>
  </si>
  <si>
    <t>19955971</t>
  </si>
  <si>
    <t>19955972</t>
  </si>
  <si>
    <t>19955973</t>
  </si>
  <si>
    <t>19955974</t>
  </si>
  <si>
    <t>19955975</t>
  </si>
  <si>
    <t>19955976</t>
  </si>
  <si>
    <t>19955977</t>
  </si>
  <si>
    <t>19955978</t>
  </si>
  <si>
    <t>19955979</t>
  </si>
  <si>
    <t>I0606396</t>
  </si>
  <si>
    <t>19955980</t>
  </si>
  <si>
    <t>19955981</t>
  </si>
  <si>
    <t>I0706404</t>
  </si>
  <si>
    <t>19955982</t>
  </si>
  <si>
    <t>I0706405</t>
  </si>
  <si>
    <t>19955983</t>
  </si>
  <si>
    <t>19955984</t>
  </si>
  <si>
    <t>19955985</t>
  </si>
  <si>
    <t>19955986</t>
  </si>
  <si>
    <t>19955987</t>
  </si>
  <si>
    <t>19955988</t>
  </si>
  <si>
    <t>19955989</t>
  </si>
  <si>
    <t>19955990</t>
  </si>
  <si>
    <t>19955991</t>
  </si>
  <si>
    <t>19955992</t>
  </si>
  <si>
    <t>I0706406</t>
  </si>
  <si>
    <t>19955993</t>
  </si>
  <si>
    <t>19955994</t>
  </si>
  <si>
    <t>19955995</t>
  </si>
  <si>
    <t>19955996</t>
  </si>
  <si>
    <t>19955997</t>
  </si>
  <si>
    <t>19959056</t>
  </si>
  <si>
    <t>19959057</t>
  </si>
  <si>
    <t>19959058</t>
  </si>
  <si>
    <t>19959059</t>
  </si>
  <si>
    <t>19959060</t>
  </si>
  <si>
    <t>19959061</t>
  </si>
  <si>
    <t>19959062</t>
  </si>
  <si>
    <t>19959063</t>
  </si>
  <si>
    <t>19959064</t>
  </si>
  <si>
    <t>19959065</t>
  </si>
  <si>
    <t>19959066</t>
  </si>
  <si>
    <t>19959067</t>
  </si>
  <si>
    <t>19959068</t>
  </si>
  <si>
    <t>19959069</t>
  </si>
  <si>
    <t>19959070</t>
  </si>
  <si>
    <t>19959071</t>
  </si>
  <si>
    <t>19959072</t>
  </si>
  <si>
    <t>19959073</t>
  </si>
  <si>
    <t>19959074</t>
  </si>
  <si>
    <t>19959075</t>
  </si>
  <si>
    <t>19959076</t>
  </si>
  <si>
    <t>19959078</t>
  </si>
  <si>
    <t>19959079</t>
  </si>
  <si>
    <t>19959080</t>
  </si>
  <si>
    <t>19959081</t>
  </si>
  <si>
    <t>19959082</t>
  </si>
  <si>
    <t>19959083</t>
  </si>
  <si>
    <t>19959084</t>
  </si>
  <si>
    <t>19959085</t>
  </si>
  <si>
    <t>19959086</t>
  </si>
  <si>
    <t>I0306234</t>
  </si>
  <si>
    <t>19959087</t>
  </si>
  <si>
    <t>19959088</t>
  </si>
  <si>
    <t>19959089</t>
  </si>
  <si>
    <t>19959090</t>
  </si>
  <si>
    <t>19959091</t>
  </si>
  <si>
    <t>I0306235</t>
  </si>
  <si>
    <t>19959092</t>
  </si>
  <si>
    <t>I0404622</t>
  </si>
  <si>
    <t>19959093</t>
  </si>
  <si>
    <t>19959094</t>
  </si>
  <si>
    <t>19959095</t>
  </si>
  <si>
    <t>19959096</t>
  </si>
  <si>
    <t>19959097</t>
  </si>
  <si>
    <t>19959098</t>
  </si>
  <si>
    <t>19959099</t>
  </si>
  <si>
    <t>19959100</t>
  </si>
  <si>
    <t>19959101</t>
  </si>
  <si>
    <t>19959102</t>
  </si>
  <si>
    <t>19959103</t>
  </si>
  <si>
    <t>19959104</t>
  </si>
  <si>
    <t>I0404623</t>
  </si>
  <si>
    <t>19959105</t>
  </si>
  <si>
    <t>19959106</t>
  </si>
  <si>
    <t>19959107</t>
  </si>
  <si>
    <t>19959108</t>
  </si>
  <si>
    <t>19959109</t>
  </si>
  <si>
    <t>19959110</t>
  </si>
  <si>
    <t>19959111</t>
  </si>
  <si>
    <t>19959112</t>
  </si>
  <si>
    <t>19959113</t>
  </si>
  <si>
    <t>19959114</t>
  </si>
  <si>
    <t>19959115</t>
  </si>
  <si>
    <t>19959116</t>
  </si>
  <si>
    <t>19959117</t>
  </si>
  <si>
    <t>19959118</t>
  </si>
  <si>
    <t>19959119</t>
  </si>
  <si>
    <t>19959120</t>
  </si>
  <si>
    <t>19959121</t>
  </si>
  <si>
    <t>19959122</t>
  </si>
  <si>
    <t>19959123</t>
  </si>
  <si>
    <t>I0606397</t>
  </si>
  <si>
    <t>19959124</t>
  </si>
  <si>
    <t>19959125</t>
  </si>
  <si>
    <t>19959126</t>
  </si>
  <si>
    <t>19959127</t>
  </si>
  <si>
    <t>19959128</t>
  </si>
  <si>
    <t>19959129</t>
  </si>
  <si>
    <t>19959130</t>
  </si>
  <si>
    <t>19959131</t>
  </si>
  <si>
    <t>19959132</t>
  </si>
  <si>
    <t>19959133</t>
  </si>
  <si>
    <t>19959134</t>
  </si>
  <si>
    <t>19959135</t>
  </si>
  <si>
    <t>19959136</t>
  </si>
  <si>
    <t>19959137</t>
  </si>
  <si>
    <t>19959138</t>
  </si>
  <si>
    <t>19959139</t>
  </si>
  <si>
    <t>19959140</t>
  </si>
  <si>
    <t>19959141</t>
  </si>
  <si>
    <t>19959142</t>
  </si>
  <si>
    <t>19959143</t>
  </si>
  <si>
    <t>I0606398</t>
  </si>
  <si>
    <t>19959144</t>
  </si>
  <si>
    <t>19959145</t>
  </si>
  <si>
    <t>19959146</t>
  </si>
  <si>
    <t>I0606399</t>
  </si>
  <si>
    <t>19959147</t>
  </si>
  <si>
    <t>19959148</t>
  </si>
  <si>
    <t>I0706407</t>
  </si>
  <si>
    <t>19959149</t>
  </si>
  <si>
    <t>I0706408</t>
  </si>
  <si>
    <t>19959150</t>
  </si>
  <si>
    <t>19959151</t>
  </si>
  <si>
    <t>19959152</t>
  </si>
  <si>
    <t>19959153</t>
  </si>
  <si>
    <t>19959154</t>
  </si>
  <si>
    <t>19959155</t>
  </si>
  <si>
    <t>19959156</t>
  </si>
  <si>
    <t>19959157</t>
  </si>
  <si>
    <t>19959158</t>
  </si>
  <si>
    <t>19959159</t>
  </si>
  <si>
    <t>I0706409</t>
  </si>
  <si>
    <t>19959160</t>
  </si>
  <si>
    <t>19959161</t>
  </si>
  <si>
    <t>19959162</t>
  </si>
  <si>
    <t>19959163</t>
  </si>
  <si>
    <t>I0802171</t>
  </si>
  <si>
    <t>19959164</t>
  </si>
  <si>
    <t>19959165</t>
  </si>
  <si>
    <t>I0802172</t>
  </si>
  <si>
    <t>19963223</t>
  </si>
  <si>
    <t>19963224</t>
  </si>
  <si>
    <t>19963225</t>
  </si>
  <si>
    <t>19963226</t>
  </si>
  <si>
    <t>19963228</t>
  </si>
  <si>
    <t>19963229</t>
  </si>
  <si>
    <t>SOCKET, COVER, RH</t>
  </si>
  <si>
    <t>19963230</t>
  </si>
  <si>
    <t>19963231</t>
  </si>
  <si>
    <t>19963232</t>
  </si>
  <si>
    <t>19963233</t>
  </si>
  <si>
    <t>19963234</t>
  </si>
  <si>
    <t>19963235</t>
  </si>
  <si>
    <t>19963236</t>
  </si>
  <si>
    <t>19963237</t>
  </si>
  <si>
    <t>19963238</t>
  </si>
  <si>
    <t>19963239</t>
  </si>
  <si>
    <t>19963240</t>
  </si>
  <si>
    <t>19963241</t>
  </si>
  <si>
    <t>19963242</t>
  </si>
  <si>
    <t>19963243</t>
  </si>
  <si>
    <t>19963244</t>
  </si>
  <si>
    <t>19963245</t>
  </si>
  <si>
    <t>19963246</t>
  </si>
  <si>
    <t>19963247</t>
  </si>
  <si>
    <t>19963248</t>
  </si>
  <si>
    <t>19963249</t>
  </si>
  <si>
    <t>19963250</t>
  </si>
  <si>
    <t>19963251</t>
  </si>
  <si>
    <t>19963252</t>
  </si>
  <si>
    <t>19963253</t>
  </si>
  <si>
    <t>I0306237</t>
  </si>
  <si>
    <t>REFLECTOR FR DTRIM R</t>
  </si>
  <si>
    <t>19963254</t>
  </si>
  <si>
    <t>19963255</t>
  </si>
  <si>
    <t>19963256</t>
  </si>
  <si>
    <t>I0306238</t>
  </si>
  <si>
    <t>19963257</t>
  </si>
  <si>
    <t>19963258</t>
  </si>
  <si>
    <t>19963259</t>
  </si>
  <si>
    <t>19963260</t>
  </si>
  <si>
    <t>I0404625</t>
  </si>
  <si>
    <t>19963261</t>
  </si>
  <si>
    <t>19963262</t>
  </si>
  <si>
    <t>19963263</t>
  </si>
  <si>
    <t>19963264</t>
  </si>
  <si>
    <t>19963265</t>
  </si>
  <si>
    <t>19963266</t>
  </si>
  <si>
    <t>19963267</t>
  </si>
  <si>
    <t>19963268</t>
  </si>
  <si>
    <t>19963269</t>
  </si>
  <si>
    <t>19963270</t>
  </si>
  <si>
    <t>19963271</t>
  </si>
  <si>
    <t>19963272</t>
  </si>
  <si>
    <t>19963273</t>
  </si>
  <si>
    <t>19963274</t>
  </si>
  <si>
    <t>19963275</t>
  </si>
  <si>
    <t>I0404626</t>
  </si>
  <si>
    <t>19963276</t>
  </si>
  <si>
    <t>19963277</t>
  </si>
  <si>
    <t>19963278</t>
  </si>
  <si>
    <t>19963279</t>
  </si>
  <si>
    <t>19963280</t>
  </si>
  <si>
    <t>19963281</t>
  </si>
  <si>
    <t>19963282</t>
  </si>
  <si>
    <t>19963283</t>
  </si>
  <si>
    <t>19963284</t>
  </si>
  <si>
    <t>19963285</t>
  </si>
  <si>
    <t>19963286</t>
  </si>
  <si>
    <t>19963287</t>
  </si>
  <si>
    <t>19963288</t>
  </si>
  <si>
    <t>19963289</t>
  </si>
  <si>
    <t>19963290</t>
  </si>
  <si>
    <t>19963291</t>
  </si>
  <si>
    <t>19963292</t>
  </si>
  <si>
    <t>19963293</t>
  </si>
  <si>
    <t>19963294</t>
  </si>
  <si>
    <t>19963295</t>
  </si>
  <si>
    <t>19963296</t>
  </si>
  <si>
    <t>19963298</t>
  </si>
  <si>
    <t>19963299</t>
  </si>
  <si>
    <t>19963300</t>
  </si>
  <si>
    <t>19963301</t>
  </si>
  <si>
    <t>19963302</t>
  </si>
  <si>
    <t>19963303</t>
  </si>
  <si>
    <t>19963304</t>
  </si>
  <si>
    <t>19963305</t>
  </si>
  <si>
    <t>19963306</t>
  </si>
  <si>
    <t>19963307</t>
  </si>
  <si>
    <t>19963308</t>
  </si>
  <si>
    <t>19963309</t>
  </si>
  <si>
    <t>19963310</t>
  </si>
  <si>
    <t>19963311</t>
  </si>
  <si>
    <t>19963312</t>
  </si>
  <si>
    <t>19963313</t>
  </si>
  <si>
    <t>19963314</t>
  </si>
  <si>
    <t>19963315</t>
  </si>
  <si>
    <t>19963316</t>
  </si>
  <si>
    <t>19963317</t>
  </si>
  <si>
    <t>I0606401</t>
  </si>
  <si>
    <t>19963318</t>
  </si>
  <si>
    <t>19963319</t>
  </si>
  <si>
    <t>19963320</t>
  </si>
  <si>
    <t>19963321</t>
  </si>
  <si>
    <t>I0606402</t>
  </si>
  <si>
    <t>19963322</t>
  </si>
  <si>
    <t>19963323</t>
  </si>
  <si>
    <t>19963324</t>
  </si>
  <si>
    <t>I0706410</t>
  </si>
  <si>
    <t>19963325</t>
  </si>
  <si>
    <t>I0706411</t>
  </si>
  <si>
    <t>19963326</t>
  </si>
  <si>
    <t>19963327</t>
  </si>
  <si>
    <t>19963328</t>
  </si>
  <si>
    <t>19963329</t>
  </si>
  <si>
    <t>19963330</t>
  </si>
  <si>
    <t>19963331</t>
  </si>
  <si>
    <t>19963332</t>
  </si>
  <si>
    <t>19963333</t>
  </si>
  <si>
    <t>19963334</t>
  </si>
  <si>
    <t>19963335</t>
  </si>
  <si>
    <t>19963336</t>
  </si>
  <si>
    <t>19963337</t>
  </si>
  <si>
    <t>19963338</t>
  </si>
  <si>
    <t>19963339</t>
  </si>
  <si>
    <t>I0706412</t>
  </si>
  <si>
    <t>19963340</t>
  </si>
  <si>
    <t>19963341</t>
  </si>
  <si>
    <t>19963342</t>
  </si>
  <si>
    <t>19963343</t>
  </si>
  <si>
    <t>I0706413</t>
  </si>
  <si>
    <t>20250916</t>
  </si>
  <si>
    <t>19963344</t>
  </si>
  <si>
    <t>19966659</t>
  </si>
  <si>
    <t>I0306239</t>
  </si>
  <si>
    <t>19966660</t>
  </si>
  <si>
    <t>19966661</t>
  </si>
  <si>
    <t>19966662</t>
  </si>
  <si>
    <t>19966663</t>
  </si>
  <si>
    <t>19966664</t>
  </si>
  <si>
    <t>19966665</t>
  </si>
  <si>
    <t>19966666</t>
  </si>
  <si>
    <t>19966667</t>
  </si>
  <si>
    <t>19966668</t>
  </si>
  <si>
    <t>19966669</t>
  </si>
  <si>
    <t>19966670</t>
  </si>
  <si>
    <t>19966671</t>
  </si>
  <si>
    <t>19966672</t>
  </si>
  <si>
    <t>19966673</t>
  </si>
  <si>
    <t>19966674</t>
  </si>
  <si>
    <t>19966675</t>
  </si>
  <si>
    <t>19966676</t>
  </si>
  <si>
    <t>19966677</t>
  </si>
  <si>
    <t>19966678</t>
  </si>
  <si>
    <t>19966679</t>
  </si>
  <si>
    <t>19966680</t>
  </si>
  <si>
    <t>19966681</t>
  </si>
  <si>
    <t>19966682</t>
  </si>
  <si>
    <t>19966683</t>
  </si>
  <si>
    <t>19966684</t>
  </si>
  <si>
    <t>19966685</t>
  </si>
  <si>
    <t>I0306240</t>
  </si>
  <si>
    <t>19966686</t>
  </si>
  <si>
    <t>19966687</t>
  </si>
  <si>
    <t>I0306241</t>
  </si>
  <si>
    <t>19966688</t>
  </si>
  <si>
    <t>I0404627</t>
  </si>
  <si>
    <t>19966689</t>
  </si>
  <si>
    <t>19966690</t>
  </si>
  <si>
    <t>19966691</t>
  </si>
  <si>
    <t>19966692</t>
  </si>
  <si>
    <t>19966693</t>
  </si>
  <si>
    <t>19966694</t>
  </si>
  <si>
    <t>19966695</t>
  </si>
  <si>
    <t>19966696</t>
  </si>
  <si>
    <t>19966697</t>
  </si>
  <si>
    <t>19966698</t>
  </si>
  <si>
    <t>19966699</t>
  </si>
  <si>
    <t>19966700</t>
  </si>
  <si>
    <t>19966701</t>
  </si>
  <si>
    <t>19966702</t>
  </si>
  <si>
    <t>19966703</t>
  </si>
  <si>
    <t>I0404628</t>
  </si>
  <si>
    <t>19966704</t>
  </si>
  <si>
    <t>19966705</t>
  </si>
  <si>
    <t>19966706</t>
  </si>
  <si>
    <t>19966707</t>
  </si>
  <si>
    <t>19966708</t>
  </si>
  <si>
    <t>19966709</t>
  </si>
  <si>
    <t>19966710</t>
  </si>
  <si>
    <t>19966711</t>
  </si>
  <si>
    <t>19966712</t>
  </si>
  <si>
    <t>19966713</t>
  </si>
  <si>
    <t>19966714</t>
  </si>
  <si>
    <t>19966715</t>
  </si>
  <si>
    <t>19966716</t>
  </si>
  <si>
    <t>19966717</t>
  </si>
  <si>
    <t>19966718</t>
  </si>
  <si>
    <t>19966719</t>
  </si>
  <si>
    <t>19966720</t>
  </si>
  <si>
    <t>19966721</t>
  </si>
  <si>
    <t>I0606403</t>
  </si>
  <si>
    <t>19966722</t>
  </si>
  <si>
    <t>19966723</t>
  </si>
  <si>
    <t>19966724</t>
  </si>
  <si>
    <t>19966725</t>
  </si>
  <si>
    <t>19966726</t>
  </si>
  <si>
    <t>19966727</t>
  </si>
  <si>
    <t>19966728</t>
  </si>
  <si>
    <t>19966729</t>
  </si>
  <si>
    <t>19966730</t>
  </si>
  <si>
    <t>19966731</t>
  </si>
  <si>
    <t>19966732</t>
  </si>
  <si>
    <t>19966733</t>
  </si>
  <si>
    <t>19966734</t>
  </si>
  <si>
    <t>19966735</t>
  </si>
  <si>
    <t>19966736</t>
  </si>
  <si>
    <t>19966737</t>
  </si>
  <si>
    <t>19966738</t>
  </si>
  <si>
    <t>19966739</t>
  </si>
  <si>
    <t>19966740</t>
  </si>
  <si>
    <t>19966741</t>
  </si>
  <si>
    <t>I0606404</t>
  </si>
  <si>
    <t>19966742</t>
  </si>
  <si>
    <t>19966743</t>
  </si>
  <si>
    <t>I0606405</t>
  </si>
  <si>
    <t>19966744</t>
  </si>
  <si>
    <t>I0706414</t>
  </si>
  <si>
    <t>19966745</t>
  </si>
  <si>
    <t>I0706415</t>
  </si>
  <si>
    <t>19966746</t>
  </si>
  <si>
    <t>19966747</t>
  </si>
  <si>
    <t>19966748</t>
  </si>
  <si>
    <t>19966749</t>
  </si>
  <si>
    <t>19966750</t>
  </si>
  <si>
    <t>19966751</t>
  </si>
  <si>
    <t>19966752</t>
  </si>
  <si>
    <t>19966753</t>
  </si>
  <si>
    <t>19966754</t>
  </si>
  <si>
    <t>19966755</t>
  </si>
  <si>
    <t>19966756</t>
  </si>
  <si>
    <t>19966757</t>
  </si>
  <si>
    <t>19966758</t>
  </si>
  <si>
    <t>19966759</t>
  </si>
  <si>
    <t>19966760</t>
  </si>
  <si>
    <t>19966761</t>
  </si>
  <si>
    <t>19966762</t>
  </si>
  <si>
    <t>19966763</t>
  </si>
  <si>
    <t>I0706416</t>
  </si>
  <si>
    <t>19966764</t>
  </si>
  <si>
    <t>19966765</t>
  </si>
  <si>
    <t>19966766</t>
  </si>
  <si>
    <t>19966767</t>
  </si>
  <si>
    <t>I0802173</t>
  </si>
  <si>
    <t>19966768</t>
  </si>
  <si>
    <t>LAMP A/S,RR COMBI</t>
  </si>
  <si>
    <t>19967521</t>
  </si>
  <si>
    <t>Q3IC25HN</t>
  </si>
  <si>
    <t>19967523</t>
  </si>
  <si>
    <t>Q3IC35HN</t>
  </si>
  <si>
    <t>19967522</t>
  </si>
  <si>
    <t>19967579</t>
  </si>
  <si>
    <t>Q4IC55HN</t>
  </si>
  <si>
    <t>19967580</t>
  </si>
  <si>
    <t>19969790</t>
  </si>
  <si>
    <t>I0306242</t>
  </si>
  <si>
    <t>19969791</t>
  </si>
  <si>
    <t>19969792</t>
  </si>
  <si>
    <t>19969793</t>
  </si>
  <si>
    <t>19969794</t>
  </si>
  <si>
    <t>19969795</t>
  </si>
  <si>
    <t>19969796</t>
  </si>
  <si>
    <t>19969797</t>
  </si>
  <si>
    <t>19969798</t>
  </si>
  <si>
    <t>19969799</t>
  </si>
  <si>
    <t>19969800</t>
  </si>
  <si>
    <t>19969801</t>
  </si>
  <si>
    <t>19969802</t>
  </si>
  <si>
    <t>19969803</t>
  </si>
  <si>
    <t>19969804</t>
  </si>
  <si>
    <t>19969805</t>
  </si>
  <si>
    <t>19969806</t>
  </si>
  <si>
    <t>19969807</t>
  </si>
  <si>
    <t>19969808</t>
  </si>
  <si>
    <t>19969809</t>
  </si>
  <si>
    <t>19969810</t>
  </si>
  <si>
    <t>19969811</t>
  </si>
  <si>
    <t>19969812</t>
  </si>
  <si>
    <t>19969813</t>
  </si>
  <si>
    <t>19969814</t>
  </si>
  <si>
    <t>19969815</t>
  </si>
  <si>
    <t>19969816</t>
  </si>
  <si>
    <t>19969817</t>
  </si>
  <si>
    <t>19969818</t>
  </si>
  <si>
    <t>19969819</t>
  </si>
  <si>
    <t>I0306243</t>
  </si>
  <si>
    <t>19969820</t>
  </si>
  <si>
    <t>19969821</t>
  </si>
  <si>
    <t>19969822</t>
  </si>
  <si>
    <t>19969823</t>
  </si>
  <si>
    <t>I0306244</t>
  </si>
  <si>
    <t>19969824</t>
  </si>
  <si>
    <t>19969825</t>
  </si>
  <si>
    <t>19969826</t>
  </si>
  <si>
    <t>19969827</t>
  </si>
  <si>
    <t>19969828</t>
  </si>
  <si>
    <t>19969829</t>
  </si>
  <si>
    <t>19969830</t>
  </si>
  <si>
    <t>19969831</t>
  </si>
  <si>
    <t>19969833</t>
  </si>
  <si>
    <t>19969834</t>
  </si>
  <si>
    <t>19969835</t>
  </si>
  <si>
    <t>19969836</t>
  </si>
  <si>
    <t>19969837</t>
  </si>
  <si>
    <t>19969838</t>
  </si>
  <si>
    <t>19969839</t>
  </si>
  <si>
    <t>19969840</t>
  </si>
  <si>
    <t>19969841</t>
  </si>
  <si>
    <t>I0404630</t>
  </si>
  <si>
    <t>19969842</t>
  </si>
  <si>
    <t>19969843</t>
  </si>
  <si>
    <t>19969844</t>
  </si>
  <si>
    <t>19969845</t>
  </si>
  <si>
    <t>19969846</t>
  </si>
  <si>
    <t>19969847</t>
  </si>
  <si>
    <t>19969848</t>
  </si>
  <si>
    <t>19969849</t>
  </si>
  <si>
    <t>19969850</t>
  </si>
  <si>
    <t>19969851</t>
  </si>
  <si>
    <t>19969852</t>
  </si>
  <si>
    <t>19969853</t>
  </si>
  <si>
    <t>I0606406</t>
  </si>
  <si>
    <t>19969854</t>
  </si>
  <si>
    <t>19969855</t>
  </si>
  <si>
    <t>19969856</t>
  </si>
  <si>
    <t>19969857</t>
  </si>
  <si>
    <t>19969858</t>
  </si>
  <si>
    <t>19969859</t>
  </si>
  <si>
    <t>19969860</t>
  </si>
  <si>
    <t>19969861</t>
  </si>
  <si>
    <t>19969862</t>
  </si>
  <si>
    <t>19969863</t>
  </si>
  <si>
    <t>19969864</t>
  </si>
  <si>
    <t>19969865</t>
  </si>
  <si>
    <t>19969866</t>
  </si>
  <si>
    <t>19969867</t>
  </si>
  <si>
    <t>19969868</t>
  </si>
  <si>
    <t>19969869</t>
  </si>
  <si>
    <t>19969870</t>
  </si>
  <si>
    <t>19969871</t>
  </si>
  <si>
    <t>19969872</t>
  </si>
  <si>
    <t>I0606407</t>
  </si>
  <si>
    <t>19969873</t>
  </si>
  <si>
    <t>19969874</t>
  </si>
  <si>
    <t>19969875</t>
  </si>
  <si>
    <t>I0606408</t>
  </si>
  <si>
    <t>19969876</t>
  </si>
  <si>
    <t>I0706417</t>
  </si>
  <si>
    <t>19969877</t>
  </si>
  <si>
    <t>I0706418</t>
  </si>
  <si>
    <t>19969878</t>
  </si>
  <si>
    <t>19969879</t>
  </si>
  <si>
    <t>19969880</t>
  </si>
  <si>
    <t>19969881</t>
  </si>
  <si>
    <t>19969882</t>
  </si>
  <si>
    <t>19969883</t>
  </si>
  <si>
    <t>19969884</t>
  </si>
  <si>
    <t>19969885</t>
  </si>
  <si>
    <t>19969886</t>
  </si>
  <si>
    <t>19969887</t>
  </si>
  <si>
    <t>19969888</t>
  </si>
  <si>
    <t>19969889</t>
  </si>
  <si>
    <t>19969890</t>
  </si>
  <si>
    <t>I0706419</t>
  </si>
  <si>
    <t>19969891</t>
  </si>
  <si>
    <t>19969892</t>
  </si>
  <si>
    <t>19969893</t>
  </si>
  <si>
    <t>I0802174</t>
  </si>
  <si>
    <t>19969894</t>
  </si>
  <si>
    <t>19972824</t>
  </si>
  <si>
    <t>19972825</t>
  </si>
  <si>
    <t>19972826</t>
  </si>
  <si>
    <t>19972828</t>
  </si>
  <si>
    <t>19972829</t>
  </si>
  <si>
    <t>19972830</t>
  </si>
  <si>
    <t>19972831</t>
  </si>
  <si>
    <t>19972832</t>
  </si>
  <si>
    <t>19972833</t>
  </si>
  <si>
    <t>19972834</t>
  </si>
  <si>
    <t>19972835</t>
  </si>
  <si>
    <t>19972836</t>
  </si>
  <si>
    <t>19972837</t>
  </si>
  <si>
    <t>19972839</t>
  </si>
  <si>
    <t>19972840</t>
  </si>
  <si>
    <t>19972841</t>
  </si>
  <si>
    <t>19972842</t>
  </si>
  <si>
    <t>19972843</t>
  </si>
  <si>
    <t>19972844</t>
  </si>
  <si>
    <t>19972845</t>
  </si>
  <si>
    <t>19972846</t>
  </si>
  <si>
    <t>19972847</t>
  </si>
  <si>
    <t>19972848</t>
  </si>
  <si>
    <t>19972849</t>
  </si>
  <si>
    <t>19972850</t>
  </si>
  <si>
    <t>19972851</t>
  </si>
  <si>
    <t>19972852</t>
  </si>
  <si>
    <t>19972854</t>
  </si>
  <si>
    <t>19972855</t>
  </si>
  <si>
    <t>19972856</t>
  </si>
  <si>
    <t>I0404631</t>
  </si>
  <si>
    <t>19972857</t>
  </si>
  <si>
    <t>19972858</t>
  </si>
  <si>
    <t>19972859</t>
  </si>
  <si>
    <t>19972860</t>
  </si>
  <si>
    <t>19972861</t>
  </si>
  <si>
    <t>19972862</t>
  </si>
  <si>
    <t>19972863</t>
  </si>
  <si>
    <t>19972864</t>
  </si>
  <si>
    <t>19972865</t>
  </si>
  <si>
    <t>19972866</t>
  </si>
  <si>
    <t>19972867</t>
  </si>
  <si>
    <t>19972868</t>
  </si>
  <si>
    <t>19972869</t>
  </si>
  <si>
    <t>I0404632</t>
  </si>
  <si>
    <t>19972870</t>
  </si>
  <si>
    <t>19972871</t>
  </si>
  <si>
    <t>19972872</t>
  </si>
  <si>
    <t>19972873</t>
  </si>
  <si>
    <t>19972874</t>
  </si>
  <si>
    <t>19972875</t>
  </si>
  <si>
    <t>19972876</t>
  </si>
  <si>
    <t>19972877</t>
  </si>
  <si>
    <t>19972878</t>
  </si>
  <si>
    <t>19972879</t>
  </si>
  <si>
    <t>19972880</t>
  </si>
  <si>
    <t>19972881</t>
  </si>
  <si>
    <t>19972882</t>
  </si>
  <si>
    <t>19972883</t>
  </si>
  <si>
    <t>19972884</t>
  </si>
  <si>
    <t>19972885</t>
  </si>
  <si>
    <t>19972886</t>
  </si>
  <si>
    <t>19972887</t>
  </si>
  <si>
    <t>19972888</t>
  </si>
  <si>
    <t>I0606410</t>
  </si>
  <si>
    <t>19972889</t>
  </si>
  <si>
    <t>19972890</t>
  </si>
  <si>
    <t>19972891</t>
  </si>
  <si>
    <t>19972892</t>
  </si>
  <si>
    <t>19972893</t>
  </si>
  <si>
    <t>19972894</t>
  </si>
  <si>
    <t>19972895</t>
  </si>
  <si>
    <t>19972896</t>
  </si>
  <si>
    <t>19972897</t>
  </si>
  <si>
    <t>19972898</t>
  </si>
  <si>
    <t>19972899</t>
  </si>
  <si>
    <t>19972900</t>
  </si>
  <si>
    <t>19972901</t>
  </si>
  <si>
    <t>19972902</t>
  </si>
  <si>
    <t>19972903</t>
  </si>
  <si>
    <t>19972904</t>
  </si>
  <si>
    <t>19972905</t>
  </si>
  <si>
    <t>19972906</t>
  </si>
  <si>
    <t>I0606411</t>
  </si>
  <si>
    <t>19972907</t>
  </si>
  <si>
    <t>I0606412</t>
  </si>
  <si>
    <t>19972908</t>
  </si>
  <si>
    <t>19972909</t>
  </si>
  <si>
    <t>I0706420</t>
  </si>
  <si>
    <t>19972910</t>
  </si>
  <si>
    <t>I0706421</t>
  </si>
  <si>
    <t>19972911</t>
  </si>
  <si>
    <t>19972912</t>
  </si>
  <si>
    <t>19972913</t>
  </si>
  <si>
    <t>19972914</t>
  </si>
  <si>
    <t>19972915</t>
  </si>
  <si>
    <t>19972916</t>
  </si>
  <si>
    <t>19972917</t>
  </si>
  <si>
    <t>19972918</t>
  </si>
  <si>
    <t>19972919</t>
  </si>
  <si>
    <t>19972920</t>
  </si>
  <si>
    <t>19972921</t>
  </si>
  <si>
    <t>19972922</t>
  </si>
  <si>
    <t>19972923</t>
  </si>
  <si>
    <t>19972924</t>
  </si>
  <si>
    <t>19972925</t>
  </si>
  <si>
    <t>I0706422</t>
  </si>
  <si>
    <t>19972926</t>
  </si>
  <si>
    <t>19972927</t>
  </si>
  <si>
    <t>I0802175</t>
  </si>
  <si>
    <t>19975892</t>
  </si>
  <si>
    <t>I0306247</t>
  </si>
  <si>
    <t>19975893</t>
  </si>
  <si>
    <t>19975894</t>
  </si>
  <si>
    <t>19975895</t>
  </si>
  <si>
    <t>19975896</t>
  </si>
  <si>
    <t>19975897</t>
  </si>
  <si>
    <t>19975898</t>
  </si>
  <si>
    <t>19975899</t>
  </si>
  <si>
    <t>19975900</t>
  </si>
  <si>
    <t>19975901</t>
  </si>
  <si>
    <t>19975902</t>
  </si>
  <si>
    <t>19975903</t>
  </si>
  <si>
    <t>19975904</t>
  </si>
  <si>
    <t>19975905</t>
  </si>
  <si>
    <t>19975906</t>
  </si>
  <si>
    <t>19975907</t>
  </si>
  <si>
    <t>19975908</t>
  </si>
  <si>
    <t>19975909</t>
  </si>
  <si>
    <t>19975910</t>
  </si>
  <si>
    <t>19975911</t>
  </si>
  <si>
    <t>19975912</t>
  </si>
  <si>
    <t>19975913</t>
  </si>
  <si>
    <t>19975914</t>
  </si>
  <si>
    <t>19975915</t>
  </si>
  <si>
    <t>19975916</t>
  </si>
  <si>
    <t>19975917</t>
  </si>
  <si>
    <t>19975918</t>
  </si>
  <si>
    <t>19975919</t>
  </si>
  <si>
    <t>19975920</t>
  </si>
  <si>
    <t>19975921</t>
  </si>
  <si>
    <t>19975922</t>
  </si>
  <si>
    <t>19975923</t>
  </si>
  <si>
    <t>19975924</t>
  </si>
  <si>
    <t>19975926</t>
  </si>
  <si>
    <t>19975927</t>
  </si>
  <si>
    <t>19975928</t>
  </si>
  <si>
    <t>I0306249</t>
  </si>
  <si>
    <t>19975929</t>
  </si>
  <si>
    <t>19975930</t>
  </si>
  <si>
    <t>19975931</t>
  </si>
  <si>
    <t>19975932</t>
  </si>
  <si>
    <t>19975933</t>
  </si>
  <si>
    <t>19975934</t>
  </si>
  <si>
    <t>19975936</t>
  </si>
  <si>
    <t>19975937</t>
  </si>
  <si>
    <t>19975938</t>
  </si>
  <si>
    <t>19975939</t>
  </si>
  <si>
    <t>19975940</t>
  </si>
  <si>
    <t>19975941</t>
  </si>
  <si>
    <t>19975942</t>
  </si>
  <si>
    <t>I0404634</t>
  </si>
  <si>
    <t>19975943</t>
  </si>
  <si>
    <t>19975944</t>
  </si>
  <si>
    <t>19975945</t>
  </si>
  <si>
    <t>19975946</t>
  </si>
  <si>
    <t>19975947</t>
  </si>
  <si>
    <t>19975948</t>
  </si>
  <si>
    <t>19975949</t>
  </si>
  <si>
    <t>19975950</t>
  </si>
  <si>
    <t>19975951</t>
  </si>
  <si>
    <t>19975952</t>
  </si>
  <si>
    <t>19975953</t>
  </si>
  <si>
    <t>19975954</t>
  </si>
  <si>
    <t>19975955</t>
  </si>
  <si>
    <t>19975956</t>
  </si>
  <si>
    <t>19975957</t>
  </si>
  <si>
    <t>19975958</t>
  </si>
  <si>
    <t>19975959</t>
  </si>
  <si>
    <t>19975960</t>
  </si>
  <si>
    <t>19975961</t>
  </si>
  <si>
    <t>19975962</t>
  </si>
  <si>
    <t>19975963</t>
  </si>
  <si>
    <t>I0606413</t>
  </si>
  <si>
    <t>19975964</t>
  </si>
  <si>
    <t>19975965</t>
  </si>
  <si>
    <t>19975966</t>
  </si>
  <si>
    <t>19975967</t>
  </si>
  <si>
    <t>19975968</t>
  </si>
  <si>
    <t>19975969</t>
  </si>
  <si>
    <t>19975970</t>
  </si>
  <si>
    <t>19975971</t>
  </si>
  <si>
    <t>19975972</t>
  </si>
  <si>
    <t>19975973</t>
  </si>
  <si>
    <t>19975974</t>
  </si>
  <si>
    <t>19975975</t>
  </si>
  <si>
    <t>19975976</t>
  </si>
  <si>
    <t>19975977</t>
  </si>
  <si>
    <t>19975978</t>
  </si>
  <si>
    <t>19975979</t>
  </si>
  <si>
    <t>19975980</t>
  </si>
  <si>
    <t>19975981</t>
  </si>
  <si>
    <t>19975982</t>
  </si>
  <si>
    <t>19975983</t>
  </si>
  <si>
    <t>I0606414</t>
  </si>
  <si>
    <t>19975984</t>
  </si>
  <si>
    <t>19975985</t>
  </si>
  <si>
    <t>19975986</t>
  </si>
  <si>
    <t>I0606415</t>
  </si>
  <si>
    <t>19975987</t>
  </si>
  <si>
    <t>I0706423</t>
  </si>
  <si>
    <t>19975988</t>
  </si>
  <si>
    <t>I0706424</t>
  </si>
  <si>
    <t>19975989</t>
  </si>
  <si>
    <t>19975990</t>
  </si>
  <si>
    <t>19975991</t>
  </si>
  <si>
    <t>19975992</t>
  </si>
  <si>
    <t>19975993</t>
  </si>
  <si>
    <t>19975994</t>
  </si>
  <si>
    <t>19975995</t>
  </si>
  <si>
    <t>19975996</t>
  </si>
  <si>
    <t>19975997</t>
  </si>
  <si>
    <t>19975998</t>
  </si>
  <si>
    <t>19975999</t>
  </si>
  <si>
    <t>19976000</t>
  </si>
  <si>
    <t>I0706425</t>
  </si>
  <si>
    <t>19976001</t>
  </si>
  <si>
    <t>I0706426</t>
  </si>
  <si>
    <t>20250922</t>
  </si>
  <si>
    <t>19976002</t>
  </si>
  <si>
    <t>I0802176</t>
  </si>
  <si>
    <t>19979320</t>
  </si>
  <si>
    <t>19979321</t>
  </si>
  <si>
    <t>19979322</t>
  </si>
  <si>
    <t>19979323</t>
  </si>
  <si>
    <t>19979324</t>
  </si>
  <si>
    <t>19979325</t>
  </si>
  <si>
    <t>19979326</t>
  </si>
  <si>
    <t>19979327</t>
  </si>
  <si>
    <t>19979328</t>
  </si>
  <si>
    <t>19979330</t>
  </si>
  <si>
    <t>19979331</t>
  </si>
  <si>
    <t>19979332</t>
  </si>
  <si>
    <t>19979333</t>
  </si>
  <si>
    <t>19979334</t>
  </si>
  <si>
    <t>19979335</t>
  </si>
  <si>
    <t>19979336</t>
  </si>
  <si>
    <t>19979337</t>
  </si>
  <si>
    <t>19979338</t>
  </si>
  <si>
    <t>19979339</t>
  </si>
  <si>
    <t>19979340</t>
  </si>
  <si>
    <t>19979341</t>
  </si>
  <si>
    <t>19979342</t>
  </si>
  <si>
    <t>19979343</t>
  </si>
  <si>
    <t>19979344</t>
  </si>
  <si>
    <t>19979345</t>
  </si>
  <si>
    <t>19979346</t>
  </si>
  <si>
    <t>19979347</t>
  </si>
  <si>
    <t>19979348</t>
  </si>
  <si>
    <t>19979349</t>
  </si>
  <si>
    <t>19979350</t>
  </si>
  <si>
    <t>19979351</t>
  </si>
  <si>
    <t>19979353</t>
  </si>
  <si>
    <t>I0306252</t>
  </si>
  <si>
    <t>19979354</t>
  </si>
  <si>
    <t>19979355</t>
  </si>
  <si>
    <t>19979356</t>
  </si>
  <si>
    <t>19979357</t>
  </si>
  <si>
    <t>19979358</t>
  </si>
  <si>
    <t>19979359</t>
  </si>
  <si>
    <t>19979360</t>
  </si>
  <si>
    <t>19979361</t>
  </si>
  <si>
    <t>19979363</t>
  </si>
  <si>
    <t>19979364</t>
  </si>
  <si>
    <t>19979365</t>
  </si>
  <si>
    <t>19979366</t>
  </si>
  <si>
    <t>19979367</t>
  </si>
  <si>
    <t>19979368</t>
  </si>
  <si>
    <t>19979369</t>
  </si>
  <si>
    <t>I0404636</t>
  </si>
  <si>
    <t>19979370</t>
  </si>
  <si>
    <t>19979371</t>
  </si>
  <si>
    <t>19979372</t>
  </si>
  <si>
    <t>19979373</t>
  </si>
  <si>
    <t>19979374</t>
  </si>
  <si>
    <t>19979375</t>
  </si>
  <si>
    <t>19979376</t>
  </si>
  <si>
    <t>19979377</t>
  </si>
  <si>
    <t>19979378</t>
  </si>
  <si>
    <t>19979379</t>
  </si>
  <si>
    <t>19979380</t>
  </si>
  <si>
    <t>19979381</t>
  </si>
  <si>
    <t>19979382</t>
  </si>
  <si>
    <t>19979383</t>
  </si>
  <si>
    <t>19979384</t>
  </si>
  <si>
    <t>19979385</t>
  </si>
  <si>
    <t>19979386</t>
  </si>
  <si>
    <t>19979387</t>
  </si>
  <si>
    <t>19979388</t>
  </si>
  <si>
    <t>19979389</t>
  </si>
  <si>
    <t>19979390</t>
  </si>
  <si>
    <t>19979391</t>
  </si>
  <si>
    <t>19979392</t>
  </si>
  <si>
    <t>I0606416</t>
  </si>
  <si>
    <t>19979393</t>
  </si>
  <si>
    <t>19979394</t>
  </si>
  <si>
    <t>19979395</t>
  </si>
  <si>
    <t>19979396</t>
  </si>
  <si>
    <t>19979397</t>
  </si>
  <si>
    <t>19979398</t>
  </si>
  <si>
    <t>19979399</t>
  </si>
  <si>
    <t>19979400</t>
  </si>
  <si>
    <t>19979401</t>
  </si>
  <si>
    <t>19979402</t>
  </si>
  <si>
    <t>19979403</t>
  </si>
  <si>
    <t>19979404</t>
  </si>
  <si>
    <t>19979405</t>
  </si>
  <si>
    <t>19979406</t>
  </si>
  <si>
    <t>19979407</t>
  </si>
  <si>
    <t>19979408</t>
  </si>
  <si>
    <t>19979409</t>
  </si>
  <si>
    <t>19979410</t>
  </si>
  <si>
    <t>19979411</t>
  </si>
  <si>
    <t>19979412</t>
  </si>
  <si>
    <t>19979413</t>
  </si>
  <si>
    <t>19979414</t>
  </si>
  <si>
    <t>19979415</t>
  </si>
  <si>
    <t>I0606417</t>
  </si>
  <si>
    <t>19979416</t>
  </si>
  <si>
    <t>19979417</t>
  </si>
  <si>
    <t>19979418</t>
  </si>
  <si>
    <t>I0606418</t>
  </si>
  <si>
    <t>19979419</t>
  </si>
  <si>
    <t>19979420</t>
  </si>
  <si>
    <t>19979421</t>
  </si>
  <si>
    <t>19979422</t>
  </si>
  <si>
    <t>I0706427</t>
  </si>
  <si>
    <t>19979423</t>
  </si>
  <si>
    <t>19979424</t>
  </si>
  <si>
    <t>19979425</t>
  </si>
  <si>
    <t>19979426</t>
  </si>
  <si>
    <t>19979427</t>
  </si>
  <si>
    <t>19979428</t>
  </si>
  <si>
    <t>19979429</t>
  </si>
  <si>
    <t>19979430</t>
  </si>
  <si>
    <t>19979431</t>
  </si>
  <si>
    <t>19979433</t>
  </si>
  <si>
    <t>19979434</t>
  </si>
  <si>
    <t>19979435</t>
  </si>
  <si>
    <t>19979436</t>
  </si>
  <si>
    <t>19979437</t>
  </si>
  <si>
    <t>19979438</t>
  </si>
  <si>
    <t>I0706429</t>
  </si>
  <si>
    <t>19979439</t>
  </si>
  <si>
    <t>19979440</t>
  </si>
  <si>
    <t>19979441</t>
  </si>
  <si>
    <t>19979442</t>
  </si>
  <si>
    <t>19979443</t>
  </si>
  <si>
    <t>19979444</t>
  </si>
  <si>
    <t>19979445</t>
  </si>
  <si>
    <t>I0706430</t>
  </si>
  <si>
    <t>20250923</t>
  </si>
  <si>
    <t>19979446</t>
  </si>
  <si>
    <t>I0802177</t>
  </si>
  <si>
    <t>19980278</t>
  </si>
  <si>
    <t>Q4IC55HQ</t>
  </si>
  <si>
    <t>20250905</t>
  </si>
  <si>
    <t>19980279</t>
  </si>
  <si>
    <t>19982769</t>
  </si>
  <si>
    <t>19982770</t>
  </si>
  <si>
    <t>19982771</t>
  </si>
  <si>
    <t>19982772</t>
  </si>
  <si>
    <t>19982773</t>
  </si>
  <si>
    <t>19982774</t>
  </si>
  <si>
    <t>19982775</t>
  </si>
  <si>
    <t>19982777</t>
  </si>
  <si>
    <t>19982778</t>
  </si>
  <si>
    <t>19982779</t>
  </si>
  <si>
    <t>19982780</t>
  </si>
  <si>
    <t>19982781</t>
  </si>
  <si>
    <t>19982782</t>
  </si>
  <si>
    <t>19982783</t>
  </si>
  <si>
    <t>19982784</t>
  </si>
  <si>
    <t>19982786</t>
  </si>
  <si>
    <t>19982787</t>
  </si>
  <si>
    <t>19982788</t>
  </si>
  <si>
    <t>19982789</t>
  </si>
  <si>
    <t>19982790</t>
  </si>
  <si>
    <t>19982791</t>
  </si>
  <si>
    <t>19982792</t>
  </si>
  <si>
    <t>19982793</t>
  </si>
  <si>
    <t>19982794</t>
  </si>
  <si>
    <t>19982795</t>
  </si>
  <si>
    <t>19982796</t>
  </si>
  <si>
    <t>19982797</t>
  </si>
  <si>
    <t>19982798</t>
  </si>
  <si>
    <t>19982799</t>
  </si>
  <si>
    <t>19982800</t>
  </si>
  <si>
    <t>19982802</t>
  </si>
  <si>
    <t>19982803</t>
  </si>
  <si>
    <t>19982804</t>
  </si>
  <si>
    <t>I0306255</t>
  </si>
  <si>
    <t>20250910</t>
  </si>
  <si>
    <t>19982805</t>
  </si>
  <si>
    <t>19982806</t>
  </si>
  <si>
    <t>19982807</t>
  </si>
  <si>
    <t>19982808</t>
  </si>
  <si>
    <t>I0306256</t>
  </si>
  <si>
    <t>19982809</t>
  </si>
  <si>
    <t>19982810</t>
  </si>
  <si>
    <t>19982811</t>
  </si>
  <si>
    <t>19982812</t>
  </si>
  <si>
    <t>19982813</t>
  </si>
  <si>
    <t>19982814</t>
  </si>
  <si>
    <t>19982815</t>
  </si>
  <si>
    <t>19982816</t>
  </si>
  <si>
    <t>19982817</t>
  </si>
  <si>
    <t>19982818</t>
  </si>
  <si>
    <t>19982819</t>
  </si>
  <si>
    <t>19982820</t>
  </si>
  <si>
    <t>19982821</t>
  </si>
  <si>
    <t>19982822</t>
  </si>
  <si>
    <t>19982824</t>
  </si>
  <si>
    <t>19982825</t>
  </si>
  <si>
    <t>19982826</t>
  </si>
  <si>
    <t>19982827</t>
  </si>
  <si>
    <t>19982828</t>
  </si>
  <si>
    <t>19982829</t>
  </si>
  <si>
    <t>19982830</t>
  </si>
  <si>
    <t>I0404638</t>
  </si>
  <si>
    <t>19982831</t>
  </si>
  <si>
    <t>19982832</t>
  </si>
  <si>
    <t>19982833</t>
  </si>
  <si>
    <t>19982834</t>
  </si>
  <si>
    <t>19982835</t>
  </si>
  <si>
    <t>19982836</t>
  </si>
  <si>
    <t>19982837</t>
  </si>
  <si>
    <t>19982838</t>
  </si>
  <si>
    <t>19982839</t>
  </si>
  <si>
    <t>19982840</t>
  </si>
  <si>
    <t>19982841</t>
  </si>
  <si>
    <t>19982842</t>
  </si>
  <si>
    <t>19982843</t>
  </si>
  <si>
    <t>19982844</t>
  </si>
  <si>
    <t>19982845</t>
  </si>
  <si>
    <t>19982846</t>
  </si>
  <si>
    <t>19982847</t>
  </si>
  <si>
    <t>19982848</t>
  </si>
  <si>
    <t>19982849</t>
  </si>
  <si>
    <t>19982850</t>
  </si>
  <si>
    <t>19982851</t>
  </si>
  <si>
    <t>19982852</t>
  </si>
  <si>
    <t>19982853</t>
  </si>
  <si>
    <t>19982854</t>
  </si>
  <si>
    <t>19982856</t>
  </si>
  <si>
    <t>19982857</t>
  </si>
  <si>
    <t>19982858</t>
  </si>
  <si>
    <t>19982859</t>
  </si>
  <si>
    <t>19982860</t>
  </si>
  <si>
    <t>19982861</t>
  </si>
  <si>
    <t>19982862</t>
  </si>
  <si>
    <t>19982863</t>
  </si>
  <si>
    <t>19982864</t>
  </si>
  <si>
    <t>19982865</t>
  </si>
  <si>
    <t>19982866</t>
  </si>
  <si>
    <t>19982867</t>
  </si>
  <si>
    <t>19982868</t>
  </si>
  <si>
    <t>19982869</t>
  </si>
  <si>
    <t>19982870</t>
  </si>
  <si>
    <t>19982871</t>
  </si>
  <si>
    <t>19982872</t>
  </si>
  <si>
    <t>19982873</t>
  </si>
  <si>
    <t>19982874</t>
  </si>
  <si>
    <t>19982875</t>
  </si>
  <si>
    <t>19982876</t>
  </si>
  <si>
    <t>19982877</t>
  </si>
  <si>
    <t>19982878</t>
  </si>
  <si>
    <t>19982879</t>
  </si>
  <si>
    <t>19982880</t>
  </si>
  <si>
    <t>19982881</t>
  </si>
  <si>
    <t>I0606420</t>
  </si>
  <si>
    <t>19982882</t>
  </si>
  <si>
    <t>19982883</t>
  </si>
  <si>
    <t>19982884</t>
  </si>
  <si>
    <t>19982885</t>
  </si>
  <si>
    <t>I0606421</t>
  </si>
  <si>
    <t>19982886</t>
  </si>
  <si>
    <t>19982887</t>
  </si>
  <si>
    <t>19982888</t>
  </si>
  <si>
    <t>19982889</t>
  </si>
  <si>
    <t>I0706431</t>
  </si>
  <si>
    <t>19982890</t>
  </si>
  <si>
    <t>I0706432</t>
  </si>
  <si>
    <t>19982891</t>
  </si>
  <si>
    <t>19982892</t>
  </si>
  <si>
    <t>19982893</t>
  </si>
  <si>
    <t>19982894</t>
  </si>
  <si>
    <t>19982895</t>
  </si>
  <si>
    <t>19982896</t>
  </si>
  <si>
    <t>19982897</t>
  </si>
  <si>
    <t>19982898</t>
  </si>
  <si>
    <t>19982899</t>
  </si>
  <si>
    <t>19982900</t>
  </si>
  <si>
    <t>19982901</t>
  </si>
  <si>
    <t>19982902</t>
  </si>
  <si>
    <t>19982903</t>
  </si>
  <si>
    <t>I0706433</t>
  </si>
  <si>
    <t>19982904</t>
  </si>
  <si>
    <t>19982905</t>
  </si>
  <si>
    <t>19982906</t>
  </si>
  <si>
    <t>19982907</t>
  </si>
  <si>
    <t>19982908</t>
  </si>
  <si>
    <t>19982909</t>
  </si>
  <si>
    <t>19982910</t>
  </si>
  <si>
    <t>19982911</t>
  </si>
  <si>
    <t>20250924</t>
  </si>
  <si>
    <t>19982913</t>
  </si>
  <si>
    <t>I0802178</t>
  </si>
  <si>
    <t>19982914</t>
  </si>
  <si>
    <t>19986336</t>
  </si>
  <si>
    <t>I0306257</t>
  </si>
  <si>
    <t>19986337</t>
  </si>
  <si>
    <t>19986338</t>
  </si>
  <si>
    <t>19986339</t>
  </si>
  <si>
    <t>19986340</t>
  </si>
  <si>
    <t>19986341</t>
  </si>
  <si>
    <t>19986342</t>
  </si>
  <si>
    <t>19986343</t>
  </si>
  <si>
    <t>19986344</t>
  </si>
  <si>
    <t>19986345</t>
  </si>
  <si>
    <t>19986346</t>
  </si>
  <si>
    <t>19986347</t>
  </si>
  <si>
    <t>19986348</t>
  </si>
  <si>
    <t>19986349</t>
  </si>
  <si>
    <t>19986350</t>
  </si>
  <si>
    <t>19986351</t>
  </si>
  <si>
    <t>19986352</t>
  </si>
  <si>
    <t>19986353</t>
  </si>
  <si>
    <t>19986354</t>
  </si>
  <si>
    <t>19986355</t>
  </si>
  <si>
    <t>19986356</t>
  </si>
  <si>
    <t>19986357</t>
  </si>
  <si>
    <t>19986358</t>
  </si>
  <si>
    <t>19986359</t>
  </si>
  <si>
    <t>19986360</t>
  </si>
  <si>
    <t>19986361</t>
  </si>
  <si>
    <t>19986362</t>
  </si>
  <si>
    <t>19986363</t>
  </si>
  <si>
    <t>19986364</t>
  </si>
  <si>
    <t>19986365</t>
  </si>
  <si>
    <t>19986366</t>
  </si>
  <si>
    <t>19986367</t>
  </si>
  <si>
    <t>19986369</t>
  </si>
  <si>
    <t>19986370</t>
  </si>
  <si>
    <t>I0306259</t>
  </si>
  <si>
    <t>19986371</t>
  </si>
  <si>
    <t>19986372</t>
  </si>
  <si>
    <t>19986373</t>
  </si>
  <si>
    <t>19986374</t>
  </si>
  <si>
    <t>19986376</t>
  </si>
  <si>
    <t>19986377</t>
  </si>
  <si>
    <t>19986378</t>
  </si>
  <si>
    <t>19986380</t>
  </si>
  <si>
    <t>19986381</t>
  </si>
  <si>
    <t>19986382</t>
  </si>
  <si>
    <t>19986383</t>
  </si>
  <si>
    <t>19986384</t>
  </si>
  <si>
    <t>19986385</t>
  </si>
  <si>
    <t>19986386</t>
  </si>
  <si>
    <t>19986389</t>
  </si>
  <si>
    <t>19986390</t>
  </si>
  <si>
    <t>19986391</t>
  </si>
  <si>
    <t>19986392</t>
  </si>
  <si>
    <t>19986393</t>
  </si>
  <si>
    <t>19986394</t>
  </si>
  <si>
    <t>19986395</t>
  </si>
  <si>
    <t>19986396</t>
  </si>
  <si>
    <t>19986397</t>
  </si>
  <si>
    <t>19986398</t>
  </si>
  <si>
    <t>19986399</t>
  </si>
  <si>
    <t>19986400</t>
  </si>
  <si>
    <t>I0404640</t>
  </si>
  <si>
    <t>19986401</t>
  </si>
  <si>
    <t>19986402</t>
  </si>
  <si>
    <t>19986403</t>
  </si>
  <si>
    <t>19986404</t>
  </si>
  <si>
    <t>19986405</t>
  </si>
  <si>
    <t>19986406</t>
  </si>
  <si>
    <t>19986407</t>
  </si>
  <si>
    <t>19986408</t>
  </si>
  <si>
    <t>19986409</t>
  </si>
  <si>
    <t>19986410</t>
  </si>
  <si>
    <t>19986411</t>
  </si>
  <si>
    <t>19986412</t>
  </si>
  <si>
    <t>19986413</t>
  </si>
  <si>
    <t>19986414</t>
  </si>
  <si>
    <t>19986415</t>
  </si>
  <si>
    <t>19986416</t>
  </si>
  <si>
    <t>19986417</t>
  </si>
  <si>
    <t>19986418</t>
  </si>
  <si>
    <t>19986419</t>
  </si>
  <si>
    <t>19986420</t>
  </si>
  <si>
    <t>19986421</t>
  </si>
  <si>
    <t>19986422</t>
  </si>
  <si>
    <t>19986423</t>
  </si>
  <si>
    <t>19986424</t>
  </si>
  <si>
    <t>19986425</t>
  </si>
  <si>
    <t>19986426</t>
  </si>
  <si>
    <t>19986427</t>
  </si>
  <si>
    <t>19986428</t>
  </si>
  <si>
    <t>I0606422</t>
  </si>
  <si>
    <t>19986429</t>
  </si>
  <si>
    <t>19986430</t>
  </si>
  <si>
    <t>19986431</t>
  </si>
  <si>
    <t>19986432</t>
  </si>
  <si>
    <t>19986433</t>
  </si>
  <si>
    <t>19986434</t>
  </si>
  <si>
    <t>19986435</t>
  </si>
  <si>
    <t>19986436</t>
  </si>
  <si>
    <t>19986437</t>
  </si>
  <si>
    <t>19986438</t>
  </si>
  <si>
    <t>19986439</t>
  </si>
  <si>
    <t>19986440</t>
  </si>
  <si>
    <t>19986441</t>
  </si>
  <si>
    <t>19986442</t>
  </si>
  <si>
    <t>19986443</t>
  </si>
  <si>
    <t>19986444</t>
  </si>
  <si>
    <t>19986445</t>
  </si>
  <si>
    <t>19986446</t>
  </si>
  <si>
    <t>19986447</t>
  </si>
  <si>
    <t>19986448</t>
  </si>
  <si>
    <t>19986449</t>
  </si>
  <si>
    <t>19986450</t>
  </si>
  <si>
    <t>19986451</t>
  </si>
  <si>
    <t>19986452</t>
  </si>
  <si>
    <t>I0606423</t>
  </si>
  <si>
    <t>19986453</t>
  </si>
  <si>
    <t>19986454</t>
  </si>
  <si>
    <t>19986455</t>
  </si>
  <si>
    <t>I0606424</t>
  </si>
  <si>
    <t>19986456</t>
  </si>
  <si>
    <t>19986457</t>
  </si>
  <si>
    <t>19986458</t>
  </si>
  <si>
    <t>19986459</t>
  </si>
  <si>
    <t>19986460</t>
  </si>
  <si>
    <t>19986461</t>
  </si>
  <si>
    <t>I0706435</t>
  </si>
  <si>
    <t>19986462</t>
  </si>
  <si>
    <t>I0706436</t>
  </si>
  <si>
    <t>19986463</t>
  </si>
  <si>
    <t>19986464</t>
  </si>
  <si>
    <t>19986465</t>
  </si>
  <si>
    <t>19986466</t>
  </si>
  <si>
    <t>19986467</t>
  </si>
  <si>
    <t>19986468</t>
  </si>
  <si>
    <t>19986469</t>
  </si>
  <si>
    <t>19986470</t>
  </si>
  <si>
    <t>19986471</t>
  </si>
  <si>
    <t>19986472</t>
  </si>
  <si>
    <t>19986473</t>
  </si>
  <si>
    <t>19986474</t>
  </si>
  <si>
    <t>19986475</t>
  </si>
  <si>
    <t>19986476</t>
  </si>
  <si>
    <t>19986477</t>
  </si>
  <si>
    <t>19986478</t>
  </si>
  <si>
    <t>19986479</t>
  </si>
  <si>
    <t>19986480</t>
  </si>
  <si>
    <t>I0706437</t>
  </si>
  <si>
    <t>19986481</t>
  </si>
  <si>
    <t>19986482</t>
  </si>
  <si>
    <t>19986483</t>
  </si>
  <si>
    <t>19986484</t>
  </si>
  <si>
    <t>19986485</t>
  </si>
  <si>
    <t>19986486</t>
  </si>
  <si>
    <t>19986487</t>
  </si>
  <si>
    <t>19986488</t>
  </si>
  <si>
    <t>19986489</t>
  </si>
  <si>
    <t>I0706438</t>
  </si>
  <si>
    <t>20250925</t>
  </si>
  <si>
    <t>19986490</t>
  </si>
  <si>
    <t>19986491</t>
  </si>
  <si>
    <t>I0706439</t>
  </si>
  <si>
    <t>19986492</t>
  </si>
  <si>
    <t>I0802179</t>
  </si>
  <si>
    <t>19986493</t>
  </si>
  <si>
    <t>19986494</t>
  </si>
  <si>
    <t>LAMP A/S,RR COMBI,LH</t>
  </si>
  <si>
    <t>19989970</t>
  </si>
  <si>
    <t>19989971</t>
  </si>
  <si>
    <t>19989972</t>
  </si>
  <si>
    <t>19989974</t>
  </si>
  <si>
    <t>19989975</t>
  </si>
  <si>
    <t>19989976</t>
  </si>
  <si>
    <t>19989977</t>
  </si>
  <si>
    <t>19989978</t>
  </si>
  <si>
    <t>19989979</t>
  </si>
  <si>
    <t>19989980</t>
  </si>
  <si>
    <t>19989981</t>
  </si>
  <si>
    <t>19989982</t>
  </si>
  <si>
    <t>19989983</t>
  </si>
  <si>
    <t>19989984</t>
  </si>
  <si>
    <t>19989985</t>
  </si>
  <si>
    <t>19989986</t>
  </si>
  <si>
    <t>19989987</t>
  </si>
  <si>
    <t>19989988</t>
  </si>
  <si>
    <t>19989989</t>
  </si>
  <si>
    <t>19989990</t>
  </si>
  <si>
    <t>19989991</t>
  </si>
  <si>
    <t>19989992</t>
  </si>
  <si>
    <t>19989993</t>
  </si>
  <si>
    <t>19989994</t>
  </si>
  <si>
    <t>19989996</t>
  </si>
  <si>
    <t>19989997</t>
  </si>
  <si>
    <t>I0306263</t>
  </si>
  <si>
    <t>20250912</t>
  </si>
  <si>
    <t>19989998</t>
  </si>
  <si>
    <t>19989999</t>
  </si>
  <si>
    <t>19990000</t>
  </si>
  <si>
    <t>19990001</t>
  </si>
  <si>
    <t>19990002</t>
  </si>
  <si>
    <t>19990003</t>
  </si>
  <si>
    <t>I0306264</t>
  </si>
  <si>
    <t>19990004</t>
  </si>
  <si>
    <t>19990005</t>
  </si>
  <si>
    <t>19990006</t>
  </si>
  <si>
    <t>19990007</t>
  </si>
  <si>
    <t>19990008</t>
  </si>
  <si>
    <t>19990009</t>
  </si>
  <si>
    <t>19990010</t>
  </si>
  <si>
    <t>19990011</t>
  </si>
  <si>
    <t>19990012</t>
  </si>
  <si>
    <t>19990013</t>
  </si>
  <si>
    <t>19990014</t>
  </si>
  <si>
    <t>19990015</t>
  </si>
  <si>
    <t>19990017</t>
  </si>
  <si>
    <t>19990018</t>
  </si>
  <si>
    <t>19990019</t>
  </si>
  <si>
    <t>19990020</t>
  </si>
  <si>
    <t>19990021</t>
  </si>
  <si>
    <t>19990022</t>
  </si>
  <si>
    <t>19990023</t>
  </si>
  <si>
    <t>19990024</t>
  </si>
  <si>
    <t>19990025</t>
  </si>
  <si>
    <t>19990026</t>
  </si>
  <si>
    <t>19990027</t>
  </si>
  <si>
    <t>I0404642</t>
  </si>
  <si>
    <t>19990028</t>
  </si>
  <si>
    <t>19990029</t>
  </si>
  <si>
    <t>19990030</t>
  </si>
  <si>
    <t>19990031</t>
  </si>
  <si>
    <t>19990032</t>
  </si>
  <si>
    <t>19990033</t>
  </si>
  <si>
    <t>19990034</t>
  </si>
  <si>
    <t>19990035</t>
  </si>
  <si>
    <t>19990036</t>
  </si>
  <si>
    <t>19990037</t>
  </si>
  <si>
    <t>19990038</t>
  </si>
  <si>
    <t>19990039</t>
  </si>
  <si>
    <t>19990040</t>
  </si>
  <si>
    <t>19990041</t>
  </si>
  <si>
    <t>19990042</t>
  </si>
  <si>
    <t>19990043</t>
  </si>
  <si>
    <t>19990044</t>
  </si>
  <si>
    <t>19990045</t>
  </si>
  <si>
    <t>19990046</t>
  </si>
  <si>
    <t>19990047</t>
  </si>
  <si>
    <t>19990048</t>
  </si>
  <si>
    <t>19990049</t>
  </si>
  <si>
    <t>I0606425</t>
  </si>
  <si>
    <t>19990050</t>
  </si>
  <si>
    <t>19990051</t>
  </si>
  <si>
    <t>19990052</t>
  </si>
  <si>
    <t>19990053</t>
  </si>
  <si>
    <t>19990054</t>
  </si>
  <si>
    <t>19990055</t>
  </si>
  <si>
    <t>19990056</t>
  </si>
  <si>
    <t>19990057</t>
  </si>
  <si>
    <t>19990058</t>
  </si>
  <si>
    <t>19990059</t>
  </si>
  <si>
    <t>19990060</t>
  </si>
  <si>
    <t>19990061</t>
  </si>
  <si>
    <t>19990062</t>
  </si>
  <si>
    <t>19990063</t>
  </si>
  <si>
    <t>19990064</t>
  </si>
  <si>
    <t>19990065</t>
  </si>
  <si>
    <t>19990066</t>
  </si>
  <si>
    <t>19990067</t>
  </si>
  <si>
    <t>19990068</t>
  </si>
  <si>
    <t>19990069</t>
  </si>
  <si>
    <t>19990070</t>
  </si>
  <si>
    <t>I0606426</t>
  </si>
  <si>
    <t>19990071</t>
  </si>
  <si>
    <t>19990072</t>
  </si>
  <si>
    <t>19990073</t>
  </si>
  <si>
    <t>19990074</t>
  </si>
  <si>
    <t>I0606427</t>
  </si>
  <si>
    <t>19990075</t>
  </si>
  <si>
    <t>19990076</t>
  </si>
  <si>
    <t>19990077</t>
  </si>
  <si>
    <t>I0706440</t>
  </si>
  <si>
    <t>19990079</t>
  </si>
  <si>
    <t>19990080</t>
  </si>
  <si>
    <t>19990081</t>
  </si>
  <si>
    <t>19990082</t>
  </si>
  <si>
    <t>19990083</t>
  </si>
  <si>
    <t>19990084</t>
  </si>
  <si>
    <t>19990085</t>
  </si>
  <si>
    <t>19990086</t>
  </si>
  <si>
    <t>19990087</t>
  </si>
  <si>
    <t>19990088</t>
  </si>
  <si>
    <t>19990089</t>
  </si>
  <si>
    <t>19990090</t>
  </si>
  <si>
    <t>19990091</t>
  </si>
  <si>
    <t>19990092</t>
  </si>
  <si>
    <t>19990093</t>
  </si>
  <si>
    <t>I0706442</t>
  </si>
  <si>
    <t>19990094</t>
  </si>
  <si>
    <t>19990095</t>
  </si>
  <si>
    <t>19990096</t>
  </si>
  <si>
    <t>19990097</t>
  </si>
  <si>
    <t>19990098</t>
  </si>
  <si>
    <t>I0706443</t>
  </si>
  <si>
    <t>20250926</t>
  </si>
  <si>
    <t>19990099</t>
  </si>
  <si>
    <t>19990100</t>
  </si>
  <si>
    <t>I0706444</t>
  </si>
  <si>
    <t>19990101</t>
  </si>
  <si>
    <t>19990102</t>
  </si>
  <si>
    <t>I0802180</t>
  </si>
  <si>
    <t>19990103</t>
  </si>
  <si>
    <t>19990104</t>
  </si>
  <si>
    <t>19992438</t>
  </si>
  <si>
    <t>I0306265</t>
  </si>
  <si>
    <t>20250906</t>
  </si>
  <si>
    <t>19992439</t>
  </si>
  <si>
    <t>19992440</t>
  </si>
  <si>
    <t>19992441</t>
  </si>
  <si>
    <t>19992442</t>
  </si>
  <si>
    <t>19992443</t>
  </si>
  <si>
    <t>19992444</t>
  </si>
  <si>
    <t>19992445</t>
  </si>
  <si>
    <t>19993882</t>
  </si>
  <si>
    <t>19993883</t>
  </si>
  <si>
    <t>19993884</t>
  </si>
  <si>
    <t>19993885</t>
  </si>
  <si>
    <t>19993886</t>
  </si>
  <si>
    <t>19993887</t>
  </si>
  <si>
    <t>19993888</t>
  </si>
  <si>
    <t>19993889</t>
  </si>
  <si>
    <t>19993890</t>
  </si>
  <si>
    <t>19993892</t>
  </si>
  <si>
    <t>19993893</t>
  </si>
  <si>
    <t>19993894</t>
  </si>
  <si>
    <t>19993895</t>
  </si>
  <si>
    <t>19993896</t>
  </si>
  <si>
    <t>19993897</t>
  </si>
  <si>
    <t>19993898</t>
  </si>
  <si>
    <t>19993899</t>
  </si>
  <si>
    <t>19993900</t>
  </si>
  <si>
    <t>19993901</t>
  </si>
  <si>
    <t>19993902</t>
  </si>
  <si>
    <t>19993903</t>
  </si>
  <si>
    <t>19993904</t>
  </si>
  <si>
    <t>19993905</t>
  </si>
  <si>
    <t>19993906</t>
  </si>
  <si>
    <t>19993907</t>
  </si>
  <si>
    <t>19993908</t>
  </si>
  <si>
    <t>19993909</t>
  </si>
  <si>
    <t>19993910</t>
  </si>
  <si>
    <t>19993911</t>
  </si>
  <si>
    <t>19993912</t>
  </si>
  <si>
    <t>19993913</t>
  </si>
  <si>
    <t>19993914</t>
  </si>
  <si>
    <t>19993915</t>
  </si>
  <si>
    <t>19993916</t>
  </si>
  <si>
    <t>19993918</t>
  </si>
  <si>
    <t>19993919</t>
  </si>
  <si>
    <t>19993920</t>
  </si>
  <si>
    <t>I0306268</t>
  </si>
  <si>
    <t>20250915</t>
  </si>
  <si>
    <t>19993921</t>
  </si>
  <si>
    <t>19993922</t>
  </si>
  <si>
    <t>19993923</t>
  </si>
  <si>
    <t>19993924</t>
  </si>
  <si>
    <t>19993925</t>
  </si>
  <si>
    <t>19993926</t>
  </si>
  <si>
    <t>19993927</t>
  </si>
  <si>
    <t>19993928</t>
  </si>
  <si>
    <t>19993929</t>
  </si>
  <si>
    <t>19993930</t>
  </si>
  <si>
    <t>19993931</t>
  </si>
  <si>
    <t>19993932</t>
  </si>
  <si>
    <t>19993933</t>
  </si>
  <si>
    <t>19993935</t>
  </si>
  <si>
    <t>19993936</t>
  </si>
  <si>
    <t>19993937</t>
  </si>
  <si>
    <t>19993938</t>
  </si>
  <si>
    <t>19993939</t>
  </si>
  <si>
    <t>19993940</t>
  </si>
  <si>
    <t>19993941</t>
  </si>
  <si>
    <t>19993942</t>
  </si>
  <si>
    <t>19993943</t>
  </si>
  <si>
    <t>19993944</t>
  </si>
  <si>
    <t>19993945</t>
  </si>
  <si>
    <t>19993947</t>
  </si>
  <si>
    <t>19993948</t>
  </si>
  <si>
    <t>19993949</t>
  </si>
  <si>
    <t>19993950</t>
  </si>
  <si>
    <t>19993951</t>
  </si>
  <si>
    <t>19993952</t>
  </si>
  <si>
    <t>19993953</t>
  </si>
  <si>
    <t>19993954</t>
  </si>
  <si>
    <t>19993955</t>
  </si>
  <si>
    <t>I0404644</t>
  </si>
  <si>
    <t>19993956</t>
  </si>
  <si>
    <t>19993957</t>
  </si>
  <si>
    <t>19993958</t>
  </si>
  <si>
    <t>19993959</t>
  </si>
  <si>
    <t>19993960</t>
  </si>
  <si>
    <t>19993961</t>
  </si>
  <si>
    <t>19993962</t>
  </si>
  <si>
    <t>19993963</t>
  </si>
  <si>
    <t>19993964</t>
  </si>
  <si>
    <t>19993965</t>
  </si>
  <si>
    <t>19993966</t>
  </si>
  <si>
    <t>19993967</t>
  </si>
  <si>
    <t>19993968</t>
  </si>
  <si>
    <t>19993969</t>
  </si>
  <si>
    <t>19993970</t>
  </si>
  <si>
    <t>19993971</t>
  </si>
  <si>
    <t>19993972</t>
  </si>
  <si>
    <t>19993973</t>
  </si>
  <si>
    <t>19993974</t>
  </si>
  <si>
    <t>19993975</t>
  </si>
  <si>
    <t>19993976</t>
  </si>
  <si>
    <t>19993977</t>
  </si>
  <si>
    <t>19993978</t>
  </si>
  <si>
    <t>19993979</t>
  </si>
  <si>
    <t>19993980</t>
  </si>
  <si>
    <t>19993981</t>
  </si>
  <si>
    <t>19993982</t>
  </si>
  <si>
    <t>19993983</t>
  </si>
  <si>
    <t>19993985</t>
  </si>
  <si>
    <t>19993986</t>
  </si>
  <si>
    <t>19993987</t>
  </si>
  <si>
    <t>19993988</t>
  </si>
  <si>
    <t>19993989</t>
  </si>
  <si>
    <t>19993990</t>
  </si>
  <si>
    <t>19993991</t>
  </si>
  <si>
    <t>19993992</t>
  </si>
  <si>
    <t>19993993</t>
  </si>
  <si>
    <t>19993994</t>
  </si>
  <si>
    <t>19993995</t>
  </si>
  <si>
    <t>19993996</t>
  </si>
  <si>
    <t>19993997</t>
  </si>
  <si>
    <t>19993998</t>
  </si>
  <si>
    <t>19993999</t>
  </si>
  <si>
    <t>19994000</t>
  </si>
  <si>
    <t>19994001</t>
  </si>
  <si>
    <t>19994002</t>
  </si>
  <si>
    <t>19994003</t>
  </si>
  <si>
    <t>I0606429</t>
  </si>
  <si>
    <t>19994004</t>
  </si>
  <si>
    <t>19994005</t>
  </si>
  <si>
    <t>19994006</t>
  </si>
  <si>
    <t>19994007</t>
  </si>
  <si>
    <t>I0606430</t>
  </si>
  <si>
    <t>19994008</t>
  </si>
  <si>
    <t>19994009</t>
  </si>
  <si>
    <t>19994010</t>
  </si>
  <si>
    <t>19992446</t>
  </si>
  <si>
    <t>I0706445</t>
  </si>
  <si>
    <t>19994011</t>
  </si>
  <si>
    <t>I0706446</t>
  </si>
  <si>
    <t>19994012</t>
  </si>
  <si>
    <t>I0706447</t>
  </si>
  <si>
    <t>19994013</t>
  </si>
  <si>
    <t>19994014</t>
  </si>
  <si>
    <t>19994015</t>
  </si>
  <si>
    <t>19994016</t>
  </si>
  <si>
    <t>19994017</t>
  </si>
  <si>
    <t>19994018</t>
  </si>
  <si>
    <t>19994019</t>
  </si>
  <si>
    <t>19994020</t>
  </si>
  <si>
    <t>19994021</t>
  </si>
  <si>
    <t>19994022</t>
  </si>
  <si>
    <t>I0706448</t>
  </si>
  <si>
    <t>19994023</t>
  </si>
  <si>
    <t>19994024</t>
  </si>
  <si>
    <t>19994025</t>
  </si>
  <si>
    <t>19994026</t>
  </si>
  <si>
    <t>19994027</t>
  </si>
  <si>
    <t>19994028</t>
  </si>
  <si>
    <t>19994029</t>
  </si>
  <si>
    <t>19994030</t>
  </si>
  <si>
    <t>19994031</t>
  </si>
  <si>
    <t>19994032</t>
  </si>
  <si>
    <t>I0706449</t>
  </si>
  <si>
    <t>20250929</t>
  </si>
  <si>
    <t>19994033</t>
  </si>
  <si>
    <t>I0802181</t>
  </si>
  <si>
    <t>19994034</t>
  </si>
  <si>
    <t>19994035</t>
  </si>
  <si>
    <t>19994036</t>
  </si>
  <si>
    <t>19994903</t>
  </si>
  <si>
    <t>19994902</t>
  </si>
  <si>
    <t>19994904</t>
  </si>
  <si>
    <t>Q3IC35IB</t>
  </si>
  <si>
    <t>LAMP A/S  COURTESY</t>
  </si>
  <si>
    <t>19997853</t>
  </si>
  <si>
    <t>19997854</t>
  </si>
  <si>
    <t>19997855</t>
  </si>
  <si>
    <t>19997856</t>
  </si>
  <si>
    <t>19997857</t>
  </si>
  <si>
    <t>19997858</t>
  </si>
  <si>
    <t>19997859</t>
  </si>
  <si>
    <t>19997860</t>
  </si>
  <si>
    <t>19997862</t>
  </si>
  <si>
    <t>19997863</t>
  </si>
  <si>
    <t>19997864</t>
  </si>
  <si>
    <t>19997865</t>
  </si>
  <si>
    <t>19997866</t>
  </si>
  <si>
    <t>19997867</t>
  </si>
  <si>
    <t>19997868</t>
  </si>
  <si>
    <t>19997869</t>
  </si>
  <si>
    <t>19997870</t>
  </si>
  <si>
    <t>19997871</t>
  </si>
  <si>
    <t>19997872</t>
  </si>
  <si>
    <t>19997873</t>
  </si>
  <si>
    <t>19997874</t>
  </si>
  <si>
    <t>19997875</t>
  </si>
  <si>
    <t>19997876</t>
  </si>
  <si>
    <t>19997877</t>
  </si>
  <si>
    <t>19997878</t>
  </si>
  <si>
    <t>19997879</t>
  </si>
  <si>
    <t>19997880</t>
  </si>
  <si>
    <t>19997881</t>
  </si>
  <si>
    <t>19997882</t>
  </si>
  <si>
    <t>19997883</t>
  </si>
  <si>
    <t>19997885</t>
  </si>
  <si>
    <t>19997887</t>
  </si>
  <si>
    <t>I0306272</t>
  </si>
  <si>
    <t>19997888</t>
  </si>
  <si>
    <t>19997889</t>
  </si>
  <si>
    <t>19997890</t>
  </si>
  <si>
    <t>19997891</t>
  </si>
  <si>
    <t>19997892</t>
  </si>
  <si>
    <t>19997893</t>
  </si>
  <si>
    <t>19997894</t>
  </si>
  <si>
    <t>19997895</t>
  </si>
  <si>
    <t>19997896</t>
  </si>
  <si>
    <t>19997897</t>
  </si>
  <si>
    <t>19997900</t>
  </si>
  <si>
    <t>19997901</t>
  </si>
  <si>
    <t>19997902</t>
  </si>
  <si>
    <t>19997903</t>
  </si>
  <si>
    <t>19997904</t>
  </si>
  <si>
    <t>19997905</t>
  </si>
  <si>
    <t>19997907</t>
  </si>
  <si>
    <t>19997908</t>
  </si>
  <si>
    <t>19997909</t>
  </si>
  <si>
    <t>19997910</t>
  </si>
  <si>
    <t>19997911</t>
  </si>
  <si>
    <t>19997912</t>
  </si>
  <si>
    <t>19997913</t>
  </si>
  <si>
    <t>19997914</t>
  </si>
  <si>
    <t>19997915</t>
  </si>
  <si>
    <t>19997916</t>
  </si>
  <si>
    <t>19997917</t>
  </si>
  <si>
    <t>19997918</t>
  </si>
  <si>
    <t>19997919</t>
  </si>
  <si>
    <t>19997920</t>
  </si>
  <si>
    <t>19997921</t>
  </si>
  <si>
    <t>19997922</t>
  </si>
  <si>
    <t>19997923</t>
  </si>
  <si>
    <t>19997924</t>
  </si>
  <si>
    <t>19997925</t>
  </si>
  <si>
    <t>19997926</t>
  </si>
  <si>
    <t>19997927</t>
  </si>
  <si>
    <t>19997928</t>
  </si>
  <si>
    <t>19997929</t>
  </si>
  <si>
    <t>19997930</t>
  </si>
  <si>
    <t>19997932</t>
  </si>
  <si>
    <t>19997933</t>
  </si>
  <si>
    <t>19997934</t>
  </si>
  <si>
    <t>19997935</t>
  </si>
  <si>
    <t>19997936</t>
  </si>
  <si>
    <t>19997937</t>
  </si>
  <si>
    <t>19997938</t>
  </si>
  <si>
    <t>19997939</t>
  </si>
  <si>
    <t>19997940</t>
  </si>
  <si>
    <t>19997941</t>
  </si>
  <si>
    <t>19997943</t>
  </si>
  <si>
    <t>19997944</t>
  </si>
  <si>
    <t>19997946</t>
  </si>
  <si>
    <t>19997947</t>
  </si>
  <si>
    <t>19997948</t>
  </si>
  <si>
    <t>19997949</t>
  </si>
  <si>
    <t>19997950</t>
  </si>
  <si>
    <t>19997951</t>
  </si>
  <si>
    <t>19997952</t>
  </si>
  <si>
    <t>19997953</t>
  </si>
  <si>
    <t>19997954</t>
  </si>
  <si>
    <t>19997955</t>
  </si>
  <si>
    <t>19997956</t>
  </si>
  <si>
    <t>19997957</t>
  </si>
  <si>
    <t>19997958</t>
  </si>
  <si>
    <t>19997959</t>
  </si>
  <si>
    <t>19997960</t>
  </si>
  <si>
    <t>19997961</t>
  </si>
  <si>
    <t>19997962</t>
  </si>
  <si>
    <t>19997963</t>
  </si>
  <si>
    <t>I0606432</t>
  </si>
  <si>
    <t>19997964</t>
  </si>
  <si>
    <t>19997965</t>
  </si>
  <si>
    <t>19997966</t>
  </si>
  <si>
    <t>19997967</t>
  </si>
  <si>
    <t>I0606433</t>
  </si>
  <si>
    <t>19997968</t>
  </si>
  <si>
    <t>19997969</t>
  </si>
  <si>
    <t>19997970</t>
  </si>
  <si>
    <t>19997971</t>
  </si>
  <si>
    <t>I0706450</t>
  </si>
  <si>
    <t>19997972</t>
  </si>
  <si>
    <t>I0706451</t>
  </si>
  <si>
    <t>19997973</t>
  </si>
  <si>
    <t>19997974</t>
  </si>
  <si>
    <t>19997975</t>
  </si>
  <si>
    <t>19997976</t>
  </si>
  <si>
    <t>19997977</t>
  </si>
  <si>
    <t>19997978</t>
  </si>
  <si>
    <t>19997979</t>
  </si>
  <si>
    <t>19997980</t>
  </si>
  <si>
    <t>19997981</t>
  </si>
  <si>
    <t>19997982</t>
  </si>
  <si>
    <t>19997984</t>
  </si>
  <si>
    <t>19997985</t>
  </si>
  <si>
    <t>19997986</t>
  </si>
  <si>
    <t>19997987</t>
  </si>
  <si>
    <t>19997988</t>
  </si>
  <si>
    <t>19997989</t>
  </si>
  <si>
    <t>19997990</t>
  </si>
  <si>
    <t>19997991</t>
  </si>
  <si>
    <t>19997992</t>
  </si>
  <si>
    <t>19997993</t>
  </si>
  <si>
    <t>I0706453</t>
  </si>
  <si>
    <t>20250930</t>
  </si>
  <si>
    <t>19997994</t>
  </si>
  <si>
    <t>I0802182</t>
  </si>
  <si>
    <t>19997995</t>
  </si>
  <si>
    <t>19997996</t>
  </si>
  <si>
    <t>19998874</t>
  </si>
  <si>
    <t>19998875</t>
  </si>
  <si>
    <t>19998876</t>
  </si>
  <si>
    <t>19998877</t>
  </si>
  <si>
    <t>Q3IC35IC</t>
  </si>
  <si>
    <t>19998878</t>
  </si>
  <si>
    <t>19999103</t>
  </si>
  <si>
    <t>Q4IC55IC</t>
  </si>
  <si>
    <t>20001972</t>
  </si>
  <si>
    <t>20001974</t>
  </si>
  <si>
    <t>20001975</t>
  </si>
  <si>
    <t>20001977</t>
  </si>
  <si>
    <t>20001978</t>
  </si>
  <si>
    <t>20001979</t>
  </si>
  <si>
    <t>20001980</t>
  </si>
  <si>
    <t>20001981</t>
  </si>
  <si>
    <t>20001982</t>
  </si>
  <si>
    <t>20001983</t>
  </si>
  <si>
    <t>20001984</t>
  </si>
  <si>
    <t>20001985</t>
  </si>
  <si>
    <t>20001986</t>
  </si>
  <si>
    <t>20001987</t>
  </si>
  <si>
    <t>20001989</t>
  </si>
  <si>
    <t>20001990</t>
  </si>
  <si>
    <t>20001991</t>
  </si>
  <si>
    <t>20001992</t>
  </si>
  <si>
    <t>20001993</t>
  </si>
  <si>
    <t>20001994</t>
  </si>
  <si>
    <t>20001995</t>
  </si>
  <si>
    <t>20001996</t>
  </si>
  <si>
    <t>20001997</t>
  </si>
  <si>
    <t>20001998</t>
  </si>
  <si>
    <t>20001999</t>
  </si>
  <si>
    <t>20002000</t>
  </si>
  <si>
    <t>20002001</t>
  </si>
  <si>
    <t>20002002</t>
  </si>
  <si>
    <t>20002003</t>
  </si>
  <si>
    <t>20002004</t>
  </si>
  <si>
    <t>20002005</t>
  </si>
  <si>
    <t>20002006</t>
  </si>
  <si>
    <t>20002007</t>
  </si>
  <si>
    <t>20002008</t>
  </si>
  <si>
    <t>20002009</t>
  </si>
  <si>
    <t>20002011</t>
  </si>
  <si>
    <t>20002013</t>
  </si>
  <si>
    <t>20250917</t>
  </si>
  <si>
    <t>20002015</t>
  </si>
  <si>
    <t>20002016</t>
  </si>
  <si>
    <t>20002017</t>
  </si>
  <si>
    <t>20002018</t>
  </si>
  <si>
    <t>I0306278</t>
  </si>
  <si>
    <t>20002019</t>
  </si>
  <si>
    <t>20002020</t>
  </si>
  <si>
    <t>20002021</t>
  </si>
  <si>
    <t>20002022</t>
  </si>
  <si>
    <t>20002023</t>
  </si>
  <si>
    <t>20002024</t>
  </si>
  <si>
    <t>20002025</t>
  </si>
  <si>
    <t>20002026</t>
  </si>
  <si>
    <t>20002027</t>
  </si>
  <si>
    <t>20002028</t>
  </si>
  <si>
    <t>20002029</t>
  </si>
  <si>
    <t>20002031</t>
  </si>
  <si>
    <t>20002032</t>
  </si>
  <si>
    <t>20002033</t>
  </si>
  <si>
    <t>20002034</t>
  </si>
  <si>
    <t>20002035</t>
  </si>
  <si>
    <t>20002036</t>
  </si>
  <si>
    <t>20002037</t>
  </si>
  <si>
    <t>20002038</t>
  </si>
  <si>
    <t>20002039</t>
  </si>
  <si>
    <t>20002040</t>
  </si>
  <si>
    <t>20002041</t>
  </si>
  <si>
    <t>20002042</t>
  </si>
  <si>
    <t>20002043</t>
  </si>
  <si>
    <t>20002044</t>
  </si>
  <si>
    <t>20002046</t>
  </si>
  <si>
    <t>20002047</t>
  </si>
  <si>
    <t>20002048</t>
  </si>
  <si>
    <t>20002049</t>
  </si>
  <si>
    <t>20002050</t>
  </si>
  <si>
    <t>20002051</t>
  </si>
  <si>
    <t>20002052</t>
  </si>
  <si>
    <t>20002053</t>
  </si>
  <si>
    <t>20002054</t>
  </si>
  <si>
    <t>20002055</t>
  </si>
  <si>
    <t>20002056</t>
  </si>
  <si>
    <t>20002057</t>
  </si>
  <si>
    <t>20002058</t>
  </si>
  <si>
    <t>20002059</t>
  </si>
  <si>
    <t>20002060</t>
  </si>
  <si>
    <t>20002061</t>
  </si>
  <si>
    <t>20002062</t>
  </si>
  <si>
    <t>20002063</t>
  </si>
  <si>
    <t>20002064</t>
  </si>
  <si>
    <t>20002066</t>
  </si>
  <si>
    <t>20002068</t>
  </si>
  <si>
    <t>20002069</t>
  </si>
  <si>
    <t>20002070</t>
  </si>
  <si>
    <t>20002071</t>
  </si>
  <si>
    <t>20002072</t>
  </si>
  <si>
    <t>20002073</t>
  </si>
  <si>
    <t>20002074</t>
  </si>
  <si>
    <t>20002075</t>
  </si>
  <si>
    <t>20002076</t>
  </si>
  <si>
    <t>20002077</t>
  </si>
  <si>
    <t>20002078</t>
  </si>
  <si>
    <t>20002079</t>
  </si>
  <si>
    <t>20002080</t>
  </si>
  <si>
    <t>20002081</t>
  </si>
  <si>
    <t>I0606435</t>
  </si>
  <si>
    <t>20002082</t>
  </si>
  <si>
    <t>20002083</t>
  </si>
  <si>
    <t>20002084</t>
  </si>
  <si>
    <t>20002085</t>
  </si>
  <si>
    <t>20002086</t>
  </si>
  <si>
    <t>20002087</t>
  </si>
  <si>
    <t>20002088</t>
  </si>
  <si>
    <t>I0606436</t>
  </si>
  <si>
    <t>20002089</t>
  </si>
  <si>
    <t>20002090</t>
  </si>
  <si>
    <t>20002091</t>
  </si>
  <si>
    <t>I0706454</t>
  </si>
  <si>
    <t>20002092</t>
  </si>
  <si>
    <t>I0706455</t>
  </si>
  <si>
    <t>20002093</t>
  </si>
  <si>
    <t>I0706456</t>
  </si>
  <si>
    <t>20002094</t>
  </si>
  <si>
    <t>20002095</t>
  </si>
  <si>
    <t>20002096</t>
  </si>
  <si>
    <t>20002097</t>
  </si>
  <si>
    <t>20002098</t>
  </si>
  <si>
    <t>20002099</t>
  </si>
  <si>
    <t>20002100</t>
  </si>
  <si>
    <t>20002101</t>
  </si>
  <si>
    <t>20002102</t>
  </si>
  <si>
    <t>20002103</t>
  </si>
  <si>
    <t>20002104</t>
  </si>
  <si>
    <t>20002105</t>
  </si>
  <si>
    <t>20002106</t>
  </si>
  <si>
    <t>I0706457</t>
  </si>
  <si>
    <t>20002107</t>
  </si>
  <si>
    <t>20002108</t>
  </si>
  <si>
    <t>20002109</t>
  </si>
  <si>
    <t>20002110</t>
  </si>
  <si>
    <t>20002111</t>
  </si>
  <si>
    <t>20002112</t>
  </si>
  <si>
    <t>20002113</t>
  </si>
  <si>
    <t>20002114</t>
  </si>
  <si>
    <t>I0706458</t>
  </si>
  <si>
    <t>20251001</t>
  </si>
  <si>
    <t>20002115</t>
  </si>
  <si>
    <t>I0706459</t>
  </si>
  <si>
    <t>20002116</t>
  </si>
  <si>
    <t>20002117</t>
  </si>
  <si>
    <t>20002119</t>
  </si>
  <si>
    <t>20002999</t>
  </si>
  <si>
    <t>Q3IC25ID</t>
  </si>
  <si>
    <t>20003000</t>
  </si>
  <si>
    <t>20005746</t>
  </si>
  <si>
    <t>I0306279</t>
  </si>
  <si>
    <t>20005747</t>
  </si>
  <si>
    <t>20005748</t>
  </si>
  <si>
    <t>20005749</t>
  </si>
  <si>
    <t>LAMP AS, RR, RH</t>
  </si>
  <si>
    <t>20005750</t>
  </si>
  <si>
    <t>20005751</t>
  </si>
  <si>
    <t>20005752</t>
  </si>
  <si>
    <t>I0306280</t>
  </si>
  <si>
    <t>20005753</t>
  </si>
  <si>
    <t>20005754</t>
  </si>
  <si>
    <t>SOCKET (T10)</t>
  </si>
  <si>
    <t>20005755</t>
  </si>
  <si>
    <t>20005756</t>
  </si>
  <si>
    <t>I0306281</t>
  </si>
  <si>
    <t>COVER.CTR STOP LAMP</t>
  </si>
  <si>
    <t>20251002</t>
  </si>
  <si>
    <t>20005757</t>
  </si>
  <si>
    <t>20005758</t>
  </si>
  <si>
    <t>20005759</t>
  </si>
  <si>
    <t>20005760</t>
  </si>
  <si>
    <t>20005761</t>
  </si>
  <si>
    <t>20005762</t>
  </si>
  <si>
    <t>20005763</t>
  </si>
  <si>
    <t>20005764</t>
  </si>
  <si>
    <t>20005765</t>
  </si>
  <si>
    <t>20005766</t>
  </si>
  <si>
    <t>20005768</t>
  </si>
  <si>
    <t>20005769</t>
  </si>
  <si>
    <t>20005770</t>
  </si>
  <si>
    <t>20005771</t>
  </si>
  <si>
    <t>20005772</t>
  </si>
  <si>
    <t>20005773</t>
  </si>
  <si>
    <t>20005774</t>
  </si>
  <si>
    <t>20005775</t>
  </si>
  <si>
    <t>20005776</t>
  </si>
  <si>
    <t>20005777</t>
  </si>
  <si>
    <t>20005778</t>
  </si>
  <si>
    <t>20005779</t>
  </si>
  <si>
    <t>20005780</t>
  </si>
  <si>
    <t>20005781</t>
  </si>
  <si>
    <t>20005782</t>
  </si>
  <si>
    <t>20005783</t>
  </si>
  <si>
    <t>20005784</t>
  </si>
  <si>
    <t>20005785</t>
  </si>
  <si>
    <t>20005786</t>
  </si>
  <si>
    <t>20005787</t>
  </si>
  <si>
    <t>20005788</t>
  </si>
  <si>
    <t>20005790</t>
  </si>
  <si>
    <t>I0306284</t>
  </si>
  <si>
    <t>20250918</t>
  </si>
  <si>
    <t>20005791</t>
  </si>
  <si>
    <t>20005792</t>
  </si>
  <si>
    <t>20005793</t>
  </si>
  <si>
    <t>20005794</t>
  </si>
  <si>
    <t>20005795</t>
  </si>
  <si>
    <t>20005796</t>
  </si>
  <si>
    <t>20005797</t>
  </si>
  <si>
    <t>I0306285</t>
  </si>
  <si>
    <t>20005798</t>
  </si>
  <si>
    <t>20005799</t>
  </si>
  <si>
    <t>20005800</t>
  </si>
  <si>
    <t>20005801</t>
  </si>
  <si>
    <t>20005802</t>
  </si>
  <si>
    <t>20005803</t>
  </si>
  <si>
    <t>20005804</t>
  </si>
  <si>
    <t>20005805</t>
  </si>
  <si>
    <t>I0404649</t>
  </si>
  <si>
    <t>20005806</t>
  </si>
  <si>
    <t>20005807</t>
  </si>
  <si>
    <t>20005808</t>
  </si>
  <si>
    <t>20005809</t>
  </si>
  <si>
    <t>20005810</t>
  </si>
  <si>
    <t>20005811</t>
  </si>
  <si>
    <t>20005812</t>
  </si>
  <si>
    <t>20005814</t>
  </si>
  <si>
    <t>20005815</t>
  </si>
  <si>
    <t>20005816</t>
  </si>
  <si>
    <t>20005817</t>
  </si>
  <si>
    <t>20005818</t>
  </si>
  <si>
    <t>20005819</t>
  </si>
  <si>
    <t>20005820</t>
  </si>
  <si>
    <t>20005821</t>
  </si>
  <si>
    <t>20005822</t>
  </si>
  <si>
    <t>20005823</t>
  </si>
  <si>
    <t>20005824</t>
  </si>
  <si>
    <t>I0404651</t>
  </si>
  <si>
    <t>20005825</t>
  </si>
  <si>
    <t>20005826</t>
  </si>
  <si>
    <t>20005827</t>
  </si>
  <si>
    <t>20005828</t>
  </si>
  <si>
    <t>20005829</t>
  </si>
  <si>
    <t>20005830</t>
  </si>
  <si>
    <t>20005831</t>
  </si>
  <si>
    <t>20005832</t>
  </si>
  <si>
    <t>20005833</t>
  </si>
  <si>
    <t>20005834</t>
  </si>
  <si>
    <t>20005835</t>
  </si>
  <si>
    <t>20005836</t>
  </si>
  <si>
    <t>20005837</t>
  </si>
  <si>
    <t>20005838</t>
  </si>
  <si>
    <t>20005839</t>
  </si>
  <si>
    <t>20005840</t>
  </si>
  <si>
    <t>20005841</t>
  </si>
  <si>
    <t>20005842</t>
  </si>
  <si>
    <t>20005843</t>
  </si>
  <si>
    <t>I0606437</t>
  </si>
  <si>
    <t>20005844</t>
  </si>
  <si>
    <t>20005845</t>
  </si>
  <si>
    <t>I0606438</t>
  </si>
  <si>
    <t>20005846</t>
  </si>
  <si>
    <t>20005847</t>
  </si>
  <si>
    <t>20005848</t>
  </si>
  <si>
    <t>20005849</t>
  </si>
  <si>
    <t>20005850</t>
  </si>
  <si>
    <t>I0606439</t>
  </si>
  <si>
    <t>20005851</t>
  </si>
  <si>
    <t>I0606440</t>
  </si>
  <si>
    <t>20005852</t>
  </si>
  <si>
    <t>20005853</t>
  </si>
  <si>
    <t>20005854</t>
  </si>
  <si>
    <t>20005855</t>
  </si>
  <si>
    <t>20005856</t>
  </si>
  <si>
    <t>20005857</t>
  </si>
  <si>
    <t>20005858</t>
  </si>
  <si>
    <t>20005859</t>
  </si>
  <si>
    <t>20005860</t>
  </si>
  <si>
    <t>20005861</t>
  </si>
  <si>
    <t>20005862</t>
  </si>
  <si>
    <t>20005863</t>
  </si>
  <si>
    <t>20005864</t>
  </si>
  <si>
    <t>20005865</t>
  </si>
  <si>
    <t>20005866</t>
  </si>
  <si>
    <t>20005867</t>
  </si>
  <si>
    <t>20005868</t>
  </si>
  <si>
    <t>20005869</t>
  </si>
  <si>
    <t>20005870</t>
  </si>
  <si>
    <t>I0606441</t>
  </si>
  <si>
    <t>20005871</t>
  </si>
  <si>
    <t>20005872</t>
  </si>
  <si>
    <t>20005873</t>
  </si>
  <si>
    <t>20005874</t>
  </si>
  <si>
    <t>I0606442</t>
  </si>
  <si>
    <t>20005875</t>
  </si>
  <si>
    <t>20005876</t>
  </si>
  <si>
    <t>20005877</t>
  </si>
  <si>
    <t>I0706460</t>
  </si>
  <si>
    <t>20005878</t>
  </si>
  <si>
    <t>I0706461</t>
  </si>
  <si>
    <t>20005879</t>
  </si>
  <si>
    <t>20005880</t>
  </si>
  <si>
    <t>20005881</t>
  </si>
  <si>
    <t>20005882</t>
  </si>
  <si>
    <t>20005883</t>
  </si>
  <si>
    <t>20005884</t>
  </si>
  <si>
    <t>20005885</t>
  </si>
  <si>
    <t>20005886</t>
  </si>
  <si>
    <t>20005887</t>
  </si>
  <si>
    <t>20005888</t>
  </si>
  <si>
    <t>20005889</t>
  </si>
  <si>
    <t>20005890</t>
  </si>
  <si>
    <t>I0706462</t>
  </si>
  <si>
    <t>20005891</t>
  </si>
  <si>
    <t>20005892</t>
  </si>
  <si>
    <t>20005893</t>
  </si>
  <si>
    <t>20005894</t>
  </si>
  <si>
    <t>20005895</t>
  </si>
  <si>
    <t>20005896</t>
  </si>
  <si>
    <t>20005897</t>
  </si>
  <si>
    <t>20005898</t>
  </si>
  <si>
    <t>I0706463</t>
  </si>
  <si>
    <t>20005899</t>
  </si>
  <si>
    <t>20005900</t>
  </si>
  <si>
    <t>I0706464</t>
  </si>
  <si>
    <t>20005901</t>
  </si>
  <si>
    <t>I0802184</t>
  </si>
  <si>
    <t>20005902</t>
  </si>
  <si>
    <t>20005903</t>
  </si>
  <si>
    <t>20006877</t>
  </si>
  <si>
    <t>20006878</t>
  </si>
  <si>
    <t>20006879</t>
  </si>
  <si>
    <t>20006881</t>
  </si>
  <si>
    <t>20006882</t>
  </si>
  <si>
    <t>20006883</t>
  </si>
  <si>
    <t>Q3IC35IE</t>
  </si>
  <si>
    <t>20007051</t>
  </si>
  <si>
    <t>20007055</t>
  </si>
  <si>
    <t>20007056</t>
  </si>
  <si>
    <t>20007057</t>
  </si>
  <si>
    <t>Q4IC65IE</t>
  </si>
  <si>
    <t>20007058</t>
  </si>
  <si>
    <t>20007059</t>
  </si>
  <si>
    <t>20007060</t>
  </si>
  <si>
    <t>20007061</t>
  </si>
  <si>
    <t>20009806</t>
  </si>
  <si>
    <t>20009807</t>
  </si>
  <si>
    <t>20009808</t>
  </si>
  <si>
    <t>20009809</t>
  </si>
  <si>
    <t>20009810</t>
  </si>
  <si>
    <t>20009811</t>
  </si>
  <si>
    <t>20009812</t>
  </si>
  <si>
    <t>20009813</t>
  </si>
  <si>
    <t>20009815</t>
  </si>
  <si>
    <t>20009816</t>
  </si>
  <si>
    <t>20009817</t>
  </si>
  <si>
    <t>20009818</t>
  </si>
  <si>
    <t>20009819</t>
  </si>
  <si>
    <t>20009820</t>
  </si>
  <si>
    <t>20009821</t>
  </si>
  <si>
    <t>20009822</t>
  </si>
  <si>
    <t>20009823</t>
  </si>
  <si>
    <t>20009824</t>
  </si>
  <si>
    <t>20009825</t>
  </si>
  <si>
    <t>20009826</t>
  </si>
  <si>
    <t>20009827</t>
  </si>
  <si>
    <t>20009828</t>
  </si>
  <si>
    <t>20009829</t>
  </si>
  <si>
    <t>20009830</t>
  </si>
  <si>
    <t>20009831</t>
  </si>
  <si>
    <t>20009832</t>
  </si>
  <si>
    <t>20009833</t>
  </si>
  <si>
    <t>20009834</t>
  </si>
  <si>
    <t>20009835</t>
  </si>
  <si>
    <t>20009836</t>
  </si>
  <si>
    <t>20009840</t>
  </si>
  <si>
    <t>20250919</t>
  </si>
  <si>
    <t>20009841</t>
  </si>
  <si>
    <t>20009843</t>
  </si>
  <si>
    <t>20009844</t>
  </si>
  <si>
    <t>20009845</t>
  </si>
  <si>
    <t>20009846</t>
  </si>
  <si>
    <t>20009847</t>
  </si>
  <si>
    <t>20009848</t>
  </si>
  <si>
    <t>20009850</t>
  </si>
  <si>
    <t>20009851</t>
  </si>
  <si>
    <t>20009852</t>
  </si>
  <si>
    <t>20009853</t>
  </si>
  <si>
    <t>I0404652</t>
  </si>
  <si>
    <t>81584-VT010</t>
  </si>
  <si>
    <t>N1</t>
  </si>
  <si>
    <t>20009854</t>
  </si>
  <si>
    <t>81594-VT010</t>
  </si>
  <si>
    <t>GASKET, REFLEX REFLECTOR BODY, LH</t>
  </si>
  <si>
    <t>20009855</t>
  </si>
  <si>
    <t>20009856</t>
  </si>
  <si>
    <t>20009857</t>
  </si>
  <si>
    <t>20009858</t>
  </si>
  <si>
    <t>20009860</t>
  </si>
  <si>
    <t>20009861</t>
  </si>
  <si>
    <t>20009862</t>
  </si>
  <si>
    <t>20009863</t>
  </si>
  <si>
    <t>20009864</t>
  </si>
  <si>
    <t>20009865</t>
  </si>
  <si>
    <t>20009866</t>
  </si>
  <si>
    <t>20009867</t>
  </si>
  <si>
    <t>20009868</t>
  </si>
  <si>
    <t>LENS RR COMB LAMP L</t>
  </si>
  <si>
    <t>20009869</t>
  </si>
  <si>
    <t>20009870</t>
  </si>
  <si>
    <t>I0404654</t>
  </si>
  <si>
    <t>20009871</t>
  </si>
  <si>
    <t>20009872</t>
  </si>
  <si>
    <t>20009873</t>
  </si>
  <si>
    <t>20009874</t>
  </si>
  <si>
    <t>20009875</t>
  </si>
  <si>
    <t>20009876</t>
  </si>
  <si>
    <t>20009877</t>
  </si>
  <si>
    <t>20009878</t>
  </si>
  <si>
    <t>20009879</t>
  </si>
  <si>
    <t>20009880</t>
  </si>
  <si>
    <t>20009881</t>
  </si>
  <si>
    <t>20009882</t>
  </si>
  <si>
    <t>20009883</t>
  </si>
  <si>
    <t>20009884</t>
  </si>
  <si>
    <t>20009885</t>
  </si>
  <si>
    <t>20009886</t>
  </si>
  <si>
    <t>20009887</t>
  </si>
  <si>
    <t>20009888</t>
  </si>
  <si>
    <t>20009889</t>
  </si>
  <si>
    <t>20009890</t>
  </si>
  <si>
    <t>20009891</t>
  </si>
  <si>
    <t>I0606443</t>
  </si>
  <si>
    <t>20009892</t>
  </si>
  <si>
    <t>20009893</t>
  </si>
  <si>
    <t>20009894</t>
  </si>
  <si>
    <t>20009895</t>
  </si>
  <si>
    <t>20009896</t>
  </si>
  <si>
    <t>20009897</t>
  </si>
  <si>
    <t>20009898</t>
  </si>
  <si>
    <t>20009899</t>
  </si>
  <si>
    <t>20009900</t>
  </si>
  <si>
    <t>20009901</t>
  </si>
  <si>
    <t>20009902</t>
  </si>
  <si>
    <t>20009903</t>
  </si>
  <si>
    <t>20009904</t>
  </si>
  <si>
    <t>20009905</t>
  </si>
  <si>
    <t>20009906</t>
  </si>
  <si>
    <t>20009907</t>
  </si>
  <si>
    <t>20009908</t>
  </si>
  <si>
    <t>20009909</t>
  </si>
  <si>
    <t>20009910</t>
  </si>
  <si>
    <t>20009911</t>
  </si>
  <si>
    <t>20009912</t>
  </si>
  <si>
    <t>20009915</t>
  </si>
  <si>
    <t>20009916</t>
  </si>
  <si>
    <t>20009917</t>
  </si>
  <si>
    <t>20009918</t>
  </si>
  <si>
    <t>20009919</t>
  </si>
  <si>
    <t>20009920</t>
  </si>
  <si>
    <t>I0606445</t>
  </si>
  <si>
    <t>20009921</t>
  </si>
  <si>
    <t>20009922</t>
  </si>
  <si>
    <t>20009923</t>
  </si>
  <si>
    <t>20009924</t>
  </si>
  <si>
    <t>I0706465</t>
  </si>
  <si>
    <t>20009925</t>
  </si>
  <si>
    <t>I0706466</t>
  </si>
  <si>
    <t>20009926</t>
  </si>
  <si>
    <t>20009927</t>
  </si>
  <si>
    <t>20009928</t>
  </si>
  <si>
    <t>20009929</t>
  </si>
  <si>
    <t>20009930</t>
  </si>
  <si>
    <t>20009931</t>
  </si>
  <si>
    <t>20009932</t>
  </si>
  <si>
    <t>20009933</t>
  </si>
  <si>
    <t>20009934</t>
  </si>
  <si>
    <t>I0706467</t>
  </si>
  <si>
    <t>20009935</t>
  </si>
  <si>
    <t>20009936</t>
  </si>
  <si>
    <t>20009937</t>
  </si>
  <si>
    <t>20009938</t>
  </si>
  <si>
    <t>20009939</t>
  </si>
  <si>
    <t>20009940</t>
  </si>
  <si>
    <t>20009941</t>
  </si>
  <si>
    <t>I0706468</t>
  </si>
  <si>
    <t>20251003</t>
  </si>
  <si>
    <t>20009942</t>
  </si>
  <si>
    <t>I0706469</t>
  </si>
  <si>
    <t>20009943</t>
  </si>
  <si>
    <t>20009944</t>
  </si>
  <si>
    <t>I0802185</t>
  </si>
  <si>
    <t>20009945</t>
  </si>
  <si>
    <t>20009946</t>
  </si>
  <si>
    <t>20013425</t>
  </si>
  <si>
    <t>20013426</t>
  </si>
  <si>
    <t>20013427</t>
  </si>
  <si>
    <t>20013428</t>
  </si>
  <si>
    <t>20013430</t>
  </si>
  <si>
    <t>20013431</t>
  </si>
  <si>
    <t>20013432</t>
  </si>
  <si>
    <t>20013433</t>
  </si>
  <si>
    <t>20013434</t>
  </si>
  <si>
    <t>20013435</t>
  </si>
  <si>
    <t>20013436</t>
  </si>
  <si>
    <t>20013437</t>
  </si>
  <si>
    <t>20013438</t>
  </si>
  <si>
    <t>20013439</t>
  </si>
  <si>
    <t>20013440</t>
  </si>
  <si>
    <t>20013441</t>
  </si>
  <si>
    <t>20013443</t>
  </si>
  <si>
    <t>20013444</t>
  </si>
  <si>
    <t>20013445</t>
  </si>
  <si>
    <t>20013446</t>
  </si>
  <si>
    <t>20013447</t>
  </si>
  <si>
    <t>20013448</t>
  </si>
  <si>
    <t>20013449</t>
  </si>
  <si>
    <t>20013450</t>
  </si>
  <si>
    <t>20013451</t>
  </si>
  <si>
    <t>20013452</t>
  </si>
  <si>
    <t>20013453</t>
  </si>
  <si>
    <t>20013454</t>
  </si>
  <si>
    <t>20013455</t>
  </si>
  <si>
    <t>20013456</t>
  </si>
  <si>
    <t>20013457</t>
  </si>
  <si>
    <t>20013458</t>
  </si>
  <si>
    <t>20013459</t>
  </si>
  <si>
    <t>20013460</t>
  </si>
  <si>
    <t>20013461</t>
  </si>
  <si>
    <t>20013462</t>
  </si>
  <si>
    <t>20013465</t>
  </si>
  <si>
    <t>I0306294</t>
  </si>
  <si>
    <t>20013466</t>
  </si>
  <si>
    <t>20013467</t>
  </si>
  <si>
    <t>20013468</t>
  </si>
  <si>
    <t>20013469</t>
  </si>
  <si>
    <t>20013470</t>
  </si>
  <si>
    <t>I0306295</t>
  </si>
  <si>
    <t>20013471</t>
  </si>
  <si>
    <t>20013472</t>
  </si>
  <si>
    <t>20013473</t>
  </si>
  <si>
    <t>20013474</t>
  </si>
  <si>
    <t>20013475</t>
  </si>
  <si>
    <t>20013476</t>
  </si>
  <si>
    <t>20013477</t>
  </si>
  <si>
    <t>20013480</t>
  </si>
  <si>
    <t>20013481</t>
  </si>
  <si>
    <t>20013482</t>
  </si>
  <si>
    <t>20013483</t>
  </si>
  <si>
    <t>20013484</t>
  </si>
  <si>
    <t>20013485</t>
  </si>
  <si>
    <t>20013486</t>
  </si>
  <si>
    <t>20013487</t>
  </si>
  <si>
    <t>20013488</t>
  </si>
  <si>
    <t>I0404656</t>
  </si>
  <si>
    <t>20013489</t>
  </si>
  <si>
    <t>20013490</t>
  </si>
  <si>
    <t>20013491</t>
  </si>
  <si>
    <t>20013492</t>
  </si>
  <si>
    <t>20013493</t>
  </si>
  <si>
    <t>20013494</t>
  </si>
  <si>
    <t>20013495</t>
  </si>
  <si>
    <t>20013496</t>
  </si>
  <si>
    <t>20013497</t>
  </si>
  <si>
    <t>20013498</t>
  </si>
  <si>
    <t>20013499</t>
  </si>
  <si>
    <t>20013500</t>
  </si>
  <si>
    <t>20013501</t>
  </si>
  <si>
    <t>20013502</t>
  </si>
  <si>
    <t>20013503</t>
  </si>
  <si>
    <t>20013504</t>
  </si>
  <si>
    <t>20013505</t>
  </si>
  <si>
    <t>20013506</t>
  </si>
  <si>
    <t>20013507</t>
  </si>
  <si>
    <t>20013509</t>
  </si>
  <si>
    <t>20013510</t>
  </si>
  <si>
    <t>20013513</t>
  </si>
  <si>
    <t>20013514</t>
  </si>
  <si>
    <t>20013515</t>
  </si>
  <si>
    <t>20013516</t>
  </si>
  <si>
    <t>20013517</t>
  </si>
  <si>
    <t>20013518</t>
  </si>
  <si>
    <t>20013519</t>
  </si>
  <si>
    <t>20013520</t>
  </si>
  <si>
    <t>20013521</t>
  </si>
  <si>
    <t>20013522</t>
  </si>
  <si>
    <t>20013523</t>
  </si>
  <si>
    <t>20013524</t>
  </si>
  <si>
    <t>20013525</t>
  </si>
  <si>
    <t>20013526</t>
  </si>
  <si>
    <t>20013527</t>
  </si>
  <si>
    <t>20013528</t>
  </si>
  <si>
    <t>I0606447</t>
  </si>
  <si>
    <t>20013529</t>
  </si>
  <si>
    <t>20013530</t>
  </si>
  <si>
    <t>20013531</t>
  </si>
  <si>
    <t>20013532</t>
  </si>
  <si>
    <t>I0606448</t>
  </si>
  <si>
    <t>20013533</t>
  </si>
  <si>
    <t>20013534</t>
  </si>
  <si>
    <t>20013535</t>
  </si>
  <si>
    <t>20013536</t>
  </si>
  <si>
    <t>I0706471</t>
  </si>
  <si>
    <t>20013537</t>
  </si>
  <si>
    <t>20013538</t>
  </si>
  <si>
    <t>I0706472</t>
  </si>
  <si>
    <t>20013539</t>
  </si>
  <si>
    <t>I0706473</t>
  </si>
  <si>
    <t>20013540</t>
  </si>
  <si>
    <t>20013541</t>
  </si>
  <si>
    <t>20013542</t>
  </si>
  <si>
    <t>20013543</t>
  </si>
  <si>
    <t>20013544</t>
  </si>
  <si>
    <t>20013545</t>
  </si>
  <si>
    <t>20013546</t>
  </si>
  <si>
    <t>20013547</t>
  </si>
  <si>
    <t>20013548</t>
  </si>
  <si>
    <t>I0706474</t>
  </si>
  <si>
    <t>20013549</t>
  </si>
  <si>
    <t>20013550</t>
  </si>
  <si>
    <t>20013551</t>
  </si>
  <si>
    <t>20013552</t>
  </si>
  <si>
    <t>20013553</t>
  </si>
  <si>
    <t>I0706475</t>
  </si>
  <si>
    <t>20251006</t>
  </si>
  <si>
    <t>20013554</t>
  </si>
  <si>
    <t>I0706476</t>
  </si>
  <si>
    <t>20013555</t>
  </si>
  <si>
    <t>I0802186</t>
  </si>
  <si>
    <t>20013556</t>
  </si>
  <si>
    <t>20013557</t>
  </si>
  <si>
    <t>20016871</t>
  </si>
  <si>
    <t>20016872</t>
  </si>
  <si>
    <t>20016873</t>
  </si>
  <si>
    <t>20016874</t>
  </si>
  <si>
    <t>20016875</t>
  </si>
  <si>
    <t>20016876</t>
  </si>
  <si>
    <t>20016877</t>
  </si>
  <si>
    <t>20016878</t>
  </si>
  <si>
    <t>20016880</t>
  </si>
  <si>
    <t>20016881</t>
  </si>
  <si>
    <t>20016882</t>
  </si>
  <si>
    <t>20016883</t>
  </si>
  <si>
    <t>20016884</t>
  </si>
  <si>
    <t>20016885</t>
  </si>
  <si>
    <t>20016886</t>
  </si>
  <si>
    <t>20016887</t>
  </si>
  <si>
    <t>20016888</t>
  </si>
  <si>
    <t>20016889</t>
  </si>
  <si>
    <t>20016890</t>
  </si>
  <si>
    <t>20016891</t>
  </si>
  <si>
    <t>20016892</t>
  </si>
  <si>
    <t>20016893</t>
  </si>
  <si>
    <t>20016894</t>
  </si>
  <si>
    <t>20016895</t>
  </si>
  <si>
    <t>20016896</t>
  </si>
  <si>
    <t>20016897</t>
  </si>
  <si>
    <t>20016898</t>
  </si>
  <si>
    <t>20016899</t>
  </si>
  <si>
    <t>20016901</t>
  </si>
  <si>
    <t>20016902</t>
  </si>
  <si>
    <t>20016903</t>
  </si>
  <si>
    <t>20016905</t>
  </si>
  <si>
    <t>I0306299</t>
  </si>
  <si>
    <t>20016906</t>
  </si>
  <si>
    <t>20016907</t>
  </si>
  <si>
    <t>20016908</t>
  </si>
  <si>
    <t>20016909</t>
  </si>
  <si>
    <t>20016910</t>
  </si>
  <si>
    <t>20016911</t>
  </si>
  <si>
    <t>20016912</t>
  </si>
  <si>
    <t>20016913</t>
  </si>
  <si>
    <t>20016914</t>
  </si>
  <si>
    <t>20016916</t>
  </si>
  <si>
    <t>20016918</t>
  </si>
  <si>
    <t>20016919</t>
  </si>
  <si>
    <t>20016920</t>
  </si>
  <si>
    <t>20016921</t>
  </si>
  <si>
    <t>20016922</t>
  </si>
  <si>
    <t>20016923</t>
  </si>
  <si>
    <t>20016924</t>
  </si>
  <si>
    <t>20016925</t>
  </si>
  <si>
    <t>20016926</t>
  </si>
  <si>
    <t>20016927</t>
  </si>
  <si>
    <t>20016928</t>
  </si>
  <si>
    <t>20016930</t>
  </si>
  <si>
    <t>20016931</t>
  </si>
  <si>
    <t>20016932</t>
  </si>
  <si>
    <t>20016933</t>
  </si>
  <si>
    <t>20016934</t>
  </si>
  <si>
    <t>20016935</t>
  </si>
  <si>
    <t>20016936</t>
  </si>
  <si>
    <t>20016937</t>
  </si>
  <si>
    <t>20016938</t>
  </si>
  <si>
    <t>20016939</t>
  </si>
  <si>
    <t>20016940</t>
  </si>
  <si>
    <t>20016941</t>
  </si>
  <si>
    <t>20016942</t>
  </si>
  <si>
    <t>20016943</t>
  </si>
  <si>
    <t>20016944</t>
  </si>
  <si>
    <t>20016945</t>
  </si>
  <si>
    <t>20016947</t>
  </si>
  <si>
    <t>20016948</t>
  </si>
  <si>
    <t>20016950</t>
  </si>
  <si>
    <t>20016951</t>
  </si>
  <si>
    <t>20016952</t>
  </si>
  <si>
    <t>20016953</t>
  </si>
  <si>
    <t>20016954</t>
  </si>
  <si>
    <t>20016955</t>
  </si>
  <si>
    <t>20016956</t>
  </si>
  <si>
    <t>20016957</t>
  </si>
  <si>
    <t>20016958</t>
  </si>
  <si>
    <t>20016959</t>
  </si>
  <si>
    <t>20016960</t>
  </si>
  <si>
    <t>20016961</t>
  </si>
  <si>
    <t>20016962</t>
  </si>
  <si>
    <t>I0606450</t>
  </si>
  <si>
    <t>20016963</t>
  </si>
  <si>
    <t>20016964</t>
  </si>
  <si>
    <t>20016965</t>
  </si>
  <si>
    <t>20016966</t>
  </si>
  <si>
    <t>20016967</t>
  </si>
  <si>
    <t>I0606451</t>
  </si>
  <si>
    <t>20016968</t>
  </si>
  <si>
    <t>20016969</t>
  </si>
  <si>
    <t>20016970</t>
  </si>
  <si>
    <t>I0706477</t>
  </si>
  <si>
    <t>20016971</t>
  </si>
  <si>
    <t>20016972</t>
  </si>
  <si>
    <t>20016973</t>
  </si>
  <si>
    <t>20016974</t>
  </si>
  <si>
    <t>20016975</t>
  </si>
  <si>
    <t>20016976</t>
  </si>
  <si>
    <t>20016977</t>
  </si>
  <si>
    <t>20016978</t>
  </si>
  <si>
    <t>20016979</t>
  </si>
  <si>
    <t>I0706478</t>
  </si>
  <si>
    <t>20016980</t>
  </si>
  <si>
    <t>20016981</t>
  </si>
  <si>
    <t>20016982</t>
  </si>
  <si>
    <t>20016983</t>
  </si>
  <si>
    <t>20016984</t>
  </si>
  <si>
    <t>20016985</t>
  </si>
  <si>
    <t>I0706479</t>
  </si>
  <si>
    <t>20251007</t>
  </si>
  <si>
    <t>20016986</t>
  </si>
  <si>
    <t>I0706480</t>
  </si>
  <si>
    <t>20016987</t>
  </si>
  <si>
    <t>20016988</t>
  </si>
  <si>
    <t>I0802187</t>
  </si>
  <si>
    <t>20016989</t>
  </si>
  <si>
    <t>20016990</t>
  </si>
  <si>
    <t>20016991</t>
  </si>
  <si>
    <t>20017876</t>
  </si>
  <si>
    <t>Q4IC55IF</t>
  </si>
  <si>
    <t>20017877</t>
  </si>
  <si>
    <t>Q4IC65IF</t>
  </si>
  <si>
    <t>20020293</t>
  </si>
  <si>
    <t>20020294</t>
  </si>
  <si>
    <t>20020295</t>
  </si>
  <si>
    <t>20020296</t>
  </si>
  <si>
    <t>20020297</t>
  </si>
  <si>
    <t>20020298</t>
  </si>
  <si>
    <t>20020300</t>
  </si>
  <si>
    <t>20020301</t>
  </si>
  <si>
    <t>20020302</t>
  </si>
  <si>
    <t>20020303</t>
  </si>
  <si>
    <t>20020304</t>
  </si>
  <si>
    <t>20020305</t>
  </si>
  <si>
    <t>20020306</t>
  </si>
  <si>
    <t>20020307</t>
  </si>
  <si>
    <t>20020308</t>
  </si>
  <si>
    <t>20020309</t>
  </si>
  <si>
    <t>20020310</t>
  </si>
  <si>
    <t>20020311</t>
  </si>
  <si>
    <t>20020312</t>
  </si>
  <si>
    <t>20020313</t>
  </si>
  <si>
    <t>20020314</t>
  </si>
  <si>
    <t>20020315</t>
  </si>
  <si>
    <t>20020316</t>
  </si>
  <si>
    <t>20020317</t>
  </si>
  <si>
    <t>20020318</t>
  </si>
  <si>
    <t>20020319</t>
  </si>
  <si>
    <t>20020320</t>
  </si>
  <si>
    <t>20020325</t>
  </si>
  <si>
    <t>20020326</t>
  </si>
  <si>
    <t>20020327</t>
  </si>
  <si>
    <t>20020328</t>
  </si>
  <si>
    <t>20020330</t>
  </si>
  <si>
    <t>20020331</t>
  </si>
  <si>
    <t>20020332</t>
  </si>
  <si>
    <t>20020333</t>
  </si>
  <si>
    <t>20020334</t>
  </si>
  <si>
    <t>20020335</t>
  </si>
  <si>
    <t>20020336</t>
  </si>
  <si>
    <t>20020338</t>
  </si>
  <si>
    <t>20020339</t>
  </si>
  <si>
    <t>20020340</t>
  </si>
  <si>
    <t>20020341</t>
  </si>
  <si>
    <t>20020342</t>
  </si>
  <si>
    <t>20020343</t>
  </si>
  <si>
    <t>20020344</t>
  </si>
  <si>
    <t>20020345</t>
  </si>
  <si>
    <t>20020363</t>
  </si>
  <si>
    <t>20020364</t>
  </si>
  <si>
    <t>20020365</t>
  </si>
  <si>
    <t>20020369</t>
  </si>
  <si>
    <t>20020370</t>
  </si>
  <si>
    <t>20020371</t>
  </si>
  <si>
    <t>20020372</t>
  </si>
  <si>
    <t>20020373</t>
  </si>
  <si>
    <t>20020374</t>
  </si>
  <si>
    <t>20020375</t>
  </si>
  <si>
    <t>20020376</t>
  </si>
  <si>
    <t>20020377</t>
  </si>
  <si>
    <t>20020378</t>
  </si>
  <si>
    <t>20020379</t>
  </si>
  <si>
    <t>I0606453</t>
  </si>
  <si>
    <t>20020380</t>
  </si>
  <si>
    <t>20020381</t>
  </si>
  <si>
    <t>20020382</t>
  </si>
  <si>
    <t>20020383</t>
  </si>
  <si>
    <t>20020384</t>
  </si>
  <si>
    <t>I0706481</t>
  </si>
  <si>
    <t>20020385</t>
  </si>
  <si>
    <t>20020386</t>
  </si>
  <si>
    <t>20020387</t>
  </si>
  <si>
    <t>20020388</t>
  </si>
  <si>
    <t>20020389</t>
  </si>
  <si>
    <t>20020390</t>
  </si>
  <si>
    <t>20020391</t>
  </si>
  <si>
    <t>20020392</t>
  </si>
  <si>
    <t>20020393</t>
  </si>
  <si>
    <t>20020394</t>
  </si>
  <si>
    <t>20020403</t>
  </si>
  <si>
    <t>I0706483</t>
  </si>
  <si>
    <t>20251008</t>
  </si>
  <si>
    <t>20020404</t>
  </si>
  <si>
    <t>20020405</t>
  </si>
  <si>
    <t>I0706484</t>
  </si>
  <si>
    <t>20020406</t>
  </si>
  <si>
    <t>20020407</t>
  </si>
  <si>
    <t>I0802188</t>
  </si>
  <si>
    <t>20020408</t>
  </si>
  <si>
    <t>20023553</t>
  </si>
  <si>
    <t>I0306303</t>
  </si>
  <si>
    <t>20023554</t>
  </si>
  <si>
    <t>20023555</t>
  </si>
  <si>
    <t>20023556</t>
  </si>
  <si>
    <t>20023557</t>
  </si>
  <si>
    <t>20023558</t>
  </si>
  <si>
    <t>20023559</t>
  </si>
  <si>
    <t>20023560</t>
  </si>
  <si>
    <t>20023561</t>
  </si>
  <si>
    <t>20023562</t>
  </si>
  <si>
    <t>20023563</t>
  </si>
  <si>
    <t>20023564</t>
  </si>
  <si>
    <t>20023565</t>
  </si>
  <si>
    <t>20023566</t>
  </si>
  <si>
    <t>20023567</t>
  </si>
  <si>
    <t>20023568</t>
  </si>
  <si>
    <t>20023569</t>
  </si>
  <si>
    <t>20023570</t>
  </si>
  <si>
    <t>20023571</t>
  </si>
  <si>
    <t>20023572</t>
  </si>
  <si>
    <t>20023573</t>
  </si>
  <si>
    <t>20023574</t>
  </si>
  <si>
    <t>I0306304</t>
  </si>
  <si>
    <t>20023575</t>
  </si>
  <si>
    <t>20023576</t>
  </si>
  <si>
    <t>20023577</t>
  </si>
  <si>
    <t>20023578</t>
  </si>
  <si>
    <t>I0306305</t>
  </si>
  <si>
    <t>20023579</t>
  </si>
  <si>
    <t>20023580</t>
  </si>
  <si>
    <t>20023581</t>
  </si>
  <si>
    <t>20023582</t>
  </si>
  <si>
    <t>20023583</t>
  </si>
  <si>
    <t>20023584</t>
  </si>
  <si>
    <t>20023585</t>
  </si>
  <si>
    <t>20023586</t>
  </si>
  <si>
    <t>20023587</t>
  </si>
  <si>
    <t>20023588</t>
  </si>
  <si>
    <t>20023589</t>
  </si>
  <si>
    <t>20023591</t>
  </si>
  <si>
    <t>20023592</t>
  </si>
  <si>
    <t>20023593</t>
  </si>
  <si>
    <t>20023594</t>
  </si>
  <si>
    <t>20023595</t>
  </si>
  <si>
    <t>20023596</t>
  </si>
  <si>
    <t>20023597</t>
  </si>
  <si>
    <t>20023598</t>
  </si>
  <si>
    <t>20023599</t>
  </si>
  <si>
    <t>20023600</t>
  </si>
  <si>
    <t>I0404662</t>
  </si>
  <si>
    <t>20023601</t>
  </si>
  <si>
    <t>20023602</t>
  </si>
  <si>
    <t>20023603</t>
  </si>
  <si>
    <t>20023604</t>
  </si>
  <si>
    <t>20023605</t>
  </si>
  <si>
    <t>20023606</t>
  </si>
  <si>
    <t>20023607</t>
  </si>
  <si>
    <t>20023608</t>
  </si>
  <si>
    <t>20023609</t>
  </si>
  <si>
    <t>20023610</t>
  </si>
  <si>
    <t>20023611</t>
  </si>
  <si>
    <t>20023612</t>
  </si>
  <si>
    <t>20023613</t>
  </si>
  <si>
    <t>20023614</t>
  </si>
  <si>
    <t>20023617</t>
  </si>
  <si>
    <t>20023618</t>
  </si>
  <si>
    <t>20023620</t>
  </si>
  <si>
    <t>20023621</t>
  </si>
  <si>
    <t>20023622</t>
  </si>
  <si>
    <t>20023623</t>
  </si>
  <si>
    <t>20023624</t>
  </si>
  <si>
    <t>20023625</t>
  </si>
  <si>
    <t>20023626</t>
  </si>
  <si>
    <t>20023627</t>
  </si>
  <si>
    <t>20023628</t>
  </si>
  <si>
    <t>20023629</t>
  </si>
  <si>
    <t>20023630</t>
  </si>
  <si>
    <t>20023631</t>
  </si>
  <si>
    <t>20023632</t>
  </si>
  <si>
    <t>20023633</t>
  </si>
  <si>
    <t>20023634</t>
  </si>
  <si>
    <t>20023635</t>
  </si>
  <si>
    <t>I0606455</t>
  </si>
  <si>
    <t>20023636</t>
  </si>
  <si>
    <t>20023637</t>
  </si>
  <si>
    <t>20023638</t>
  </si>
  <si>
    <t>20023639</t>
  </si>
  <si>
    <t>I0606456</t>
  </si>
  <si>
    <t>20023640</t>
  </si>
  <si>
    <t>20023641</t>
  </si>
  <si>
    <t>I0706485</t>
  </si>
  <si>
    <t>20023642</t>
  </si>
  <si>
    <t>I0706486</t>
  </si>
  <si>
    <t>20023643</t>
  </si>
  <si>
    <t>20023644</t>
  </si>
  <si>
    <t>20023645</t>
  </si>
  <si>
    <t>20023646</t>
  </si>
  <si>
    <t>20023647</t>
  </si>
  <si>
    <t>20023648</t>
  </si>
  <si>
    <t>20023649</t>
  </si>
  <si>
    <t>20023650</t>
  </si>
  <si>
    <t>20023651</t>
  </si>
  <si>
    <t>I0706487</t>
  </si>
  <si>
    <t>20023652</t>
  </si>
  <si>
    <t>20023653</t>
  </si>
  <si>
    <t>20023654</t>
  </si>
  <si>
    <t>I0706488</t>
  </si>
  <si>
    <t>20023655</t>
  </si>
  <si>
    <t>20026760</t>
  </si>
  <si>
    <t>20026761</t>
  </si>
  <si>
    <t>20026762</t>
  </si>
  <si>
    <t>20026763</t>
  </si>
  <si>
    <t>20026764</t>
  </si>
  <si>
    <t>20026765</t>
  </si>
  <si>
    <t>20026767</t>
  </si>
  <si>
    <t>20026768</t>
  </si>
  <si>
    <t>20026770</t>
  </si>
  <si>
    <t>20026771</t>
  </si>
  <si>
    <t>20026772</t>
  </si>
  <si>
    <t>20026773</t>
  </si>
  <si>
    <t>20026774</t>
  </si>
  <si>
    <t>20026775</t>
  </si>
  <si>
    <t>20026776</t>
  </si>
  <si>
    <t>20026777</t>
  </si>
  <si>
    <t>20026778</t>
  </si>
  <si>
    <t>20026779</t>
  </si>
  <si>
    <t>20026780</t>
  </si>
  <si>
    <t>20026781</t>
  </si>
  <si>
    <t>20026782</t>
  </si>
  <si>
    <t>20026784</t>
  </si>
  <si>
    <t>I0306308</t>
  </si>
  <si>
    <t>20026785</t>
  </si>
  <si>
    <t>20026786</t>
  </si>
  <si>
    <t>I0306309</t>
  </si>
  <si>
    <t>20026787</t>
  </si>
  <si>
    <t>20026788</t>
  </si>
  <si>
    <t>20026789</t>
  </si>
  <si>
    <t>20026803</t>
  </si>
  <si>
    <t>I0404664</t>
  </si>
  <si>
    <t>20026804</t>
  </si>
  <si>
    <t>20026805</t>
  </si>
  <si>
    <t>20026806</t>
  </si>
  <si>
    <t>20026807</t>
  </si>
  <si>
    <t>20026808</t>
  </si>
  <si>
    <t>20026809</t>
  </si>
  <si>
    <t>20026810</t>
  </si>
  <si>
    <t>20026811</t>
  </si>
  <si>
    <t>20026812</t>
  </si>
  <si>
    <t>20026813</t>
  </si>
  <si>
    <t>20026814</t>
  </si>
  <si>
    <t>20026815</t>
  </si>
  <si>
    <t>20026816</t>
  </si>
  <si>
    <t>20026817</t>
  </si>
  <si>
    <t>20026818</t>
  </si>
  <si>
    <t>20026819</t>
  </si>
  <si>
    <t>20026820</t>
  </si>
  <si>
    <t>20026822</t>
  </si>
  <si>
    <t>20026823</t>
  </si>
  <si>
    <t>20026824</t>
  </si>
  <si>
    <t>20026825</t>
  </si>
  <si>
    <t>20026826</t>
  </si>
  <si>
    <t>20026827</t>
  </si>
  <si>
    <t>20026828</t>
  </si>
  <si>
    <t>20026829</t>
  </si>
  <si>
    <t>20026830</t>
  </si>
  <si>
    <t>20026831</t>
  </si>
  <si>
    <t>20026832</t>
  </si>
  <si>
    <t>20026833</t>
  </si>
  <si>
    <t>20026834</t>
  </si>
  <si>
    <t>20026835</t>
  </si>
  <si>
    <t>20026836</t>
  </si>
  <si>
    <t>20026843</t>
  </si>
  <si>
    <t>I0706489</t>
  </si>
  <si>
    <t>20026856</t>
  </si>
  <si>
    <t>I0706491</t>
  </si>
  <si>
    <t>20026857</t>
  </si>
  <si>
    <t>20026858</t>
  </si>
  <si>
    <t>20026860</t>
  </si>
  <si>
    <t>I0802190</t>
  </si>
  <si>
    <t>UNIT A/S,HEADLAMP,LH</t>
  </si>
  <si>
    <t>20030215</t>
  </si>
  <si>
    <t>I0306312</t>
  </si>
  <si>
    <t>20030216</t>
  </si>
  <si>
    <t>20030217</t>
  </si>
  <si>
    <t>20030218</t>
  </si>
  <si>
    <t>I0306313</t>
  </si>
  <si>
    <t>20030219</t>
  </si>
  <si>
    <t>20030225</t>
  </si>
  <si>
    <t>I0404665</t>
  </si>
  <si>
    <t>20030226</t>
  </si>
  <si>
    <t>20030227</t>
  </si>
  <si>
    <t>20030228</t>
  </si>
  <si>
    <t>20030229</t>
  </si>
  <si>
    <t>20030230</t>
  </si>
  <si>
    <t>20030231</t>
  </si>
  <si>
    <t>20030232</t>
  </si>
  <si>
    <t>20030233</t>
  </si>
  <si>
    <t>20030234</t>
  </si>
  <si>
    <t>20030235</t>
  </si>
  <si>
    <t>LENS RR COMB LAMP R</t>
  </si>
  <si>
    <t>20030236</t>
  </si>
  <si>
    <t>20030237</t>
  </si>
  <si>
    <t>20030238</t>
  </si>
  <si>
    <t>20030239</t>
  </si>
  <si>
    <t>20030240</t>
  </si>
  <si>
    <t>20030241</t>
  </si>
  <si>
    <t>I0404666</t>
  </si>
  <si>
    <t>20030242</t>
  </si>
  <si>
    <t>20030243</t>
  </si>
  <si>
    <t>20030244</t>
  </si>
  <si>
    <t>20030245</t>
  </si>
  <si>
    <t>20030246</t>
  </si>
  <si>
    <t>20030247</t>
  </si>
  <si>
    <t>20030248</t>
  </si>
  <si>
    <t>20030249</t>
  </si>
  <si>
    <t>20030250</t>
  </si>
  <si>
    <t>20030251</t>
  </si>
  <si>
    <t>20030252</t>
  </si>
  <si>
    <t>20030253</t>
  </si>
  <si>
    <t>20030254</t>
  </si>
  <si>
    <t>20030255</t>
  </si>
  <si>
    <t>20030256</t>
  </si>
  <si>
    <t>20030257</t>
  </si>
  <si>
    <t>20030258</t>
  </si>
  <si>
    <t>20030259</t>
  </si>
  <si>
    <t>20030260</t>
  </si>
  <si>
    <t>20030261</t>
  </si>
  <si>
    <t>20030262</t>
  </si>
  <si>
    <t>20030285</t>
  </si>
  <si>
    <t>I0606460</t>
  </si>
  <si>
    <t>20030286</t>
  </si>
  <si>
    <t>20030287</t>
  </si>
  <si>
    <t>20030288</t>
  </si>
  <si>
    <t>20030289</t>
  </si>
  <si>
    <t>20030290</t>
  </si>
  <si>
    <t>I0606461</t>
  </si>
  <si>
    <t>20030292</t>
  </si>
  <si>
    <t>I0706494</t>
  </si>
  <si>
    <t>20030293</t>
  </si>
  <si>
    <t>20030294</t>
  </si>
  <si>
    <t>20030295</t>
  </si>
  <si>
    <t>20030296</t>
  </si>
  <si>
    <t>20030297</t>
  </si>
  <si>
    <t>20030298</t>
  </si>
  <si>
    <t>20030299</t>
  </si>
  <si>
    <t>20030300</t>
  </si>
  <si>
    <t>20030301</t>
  </si>
  <si>
    <t>20030302</t>
  </si>
  <si>
    <t>20030303</t>
  </si>
  <si>
    <t>I0706495</t>
  </si>
  <si>
    <t>20030304</t>
  </si>
  <si>
    <t>20030305</t>
  </si>
  <si>
    <t>20030306</t>
  </si>
  <si>
    <t>20030307</t>
  </si>
  <si>
    <t>20030308</t>
  </si>
  <si>
    <t>I0706496</t>
  </si>
  <si>
    <t>20251013</t>
  </si>
  <si>
    <t>20030309</t>
  </si>
  <si>
    <t>I0706497</t>
  </si>
  <si>
    <t>20030310</t>
  </si>
  <si>
    <t>I0802191</t>
  </si>
  <si>
    <t>20030311</t>
  </si>
  <si>
    <t>I0802192</t>
  </si>
  <si>
    <t>20033825</t>
  </si>
  <si>
    <t>I0306315</t>
  </si>
  <si>
    <t>20033826</t>
  </si>
  <si>
    <t>20033827</t>
  </si>
  <si>
    <t>20033828</t>
  </si>
  <si>
    <t>20033829</t>
  </si>
  <si>
    <t>20033830</t>
  </si>
  <si>
    <t>20033831</t>
  </si>
  <si>
    <t>I0306316</t>
  </si>
  <si>
    <t>20033832</t>
  </si>
  <si>
    <t>20033833</t>
  </si>
  <si>
    <t>20033834</t>
  </si>
  <si>
    <t>20033835</t>
  </si>
  <si>
    <t>20033836</t>
  </si>
  <si>
    <t>20033837</t>
  </si>
  <si>
    <t>81158-VT040</t>
  </si>
  <si>
    <t>BRACKET, HEADLAMP LH</t>
  </si>
  <si>
    <t>20033838</t>
  </si>
  <si>
    <t>20033839</t>
  </si>
  <si>
    <t>20033840</t>
  </si>
  <si>
    <t>20033841</t>
  </si>
  <si>
    <t>20033842</t>
  </si>
  <si>
    <t>20033843</t>
  </si>
  <si>
    <t>20033844</t>
  </si>
  <si>
    <t>20033845</t>
  </si>
  <si>
    <t>20033846</t>
  </si>
  <si>
    <t>20033847</t>
  </si>
  <si>
    <t>20033848</t>
  </si>
  <si>
    <t>20033849</t>
  </si>
  <si>
    <t>20033850</t>
  </si>
  <si>
    <t>20033851</t>
  </si>
  <si>
    <t>20033852</t>
  </si>
  <si>
    <t>20033853</t>
  </si>
  <si>
    <t>20033854</t>
  </si>
  <si>
    <t>20033855</t>
  </si>
  <si>
    <t>I0306317</t>
  </si>
  <si>
    <t>20033856</t>
  </si>
  <si>
    <t>20033857</t>
  </si>
  <si>
    <t>I0306318</t>
  </si>
  <si>
    <t>20033858</t>
  </si>
  <si>
    <t>I0306319</t>
  </si>
  <si>
    <t>20033859</t>
  </si>
  <si>
    <t>20033860</t>
  </si>
  <si>
    <t>20033861</t>
  </si>
  <si>
    <t>20033862</t>
  </si>
  <si>
    <t>20033863</t>
  </si>
  <si>
    <t>20033864</t>
  </si>
  <si>
    <t>20033865</t>
  </si>
  <si>
    <t>I0404667</t>
  </si>
  <si>
    <t>20033866</t>
  </si>
  <si>
    <t>20033867</t>
  </si>
  <si>
    <t>20033868</t>
  </si>
  <si>
    <t>20033869</t>
  </si>
  <si>
    <t>20033870</t>
  </si>
  <si>
    <t>20033871</t>
  </si>
  <si>
    <t>20033872</t>
  </si>
  <si>
    <t>20033873</t>
  </si>
  <si>
    <t>20033874</t>
  </si>
  <si>
    <t>20033875</t>
  </si>
  <si>
    <t>20033876</t>
  </si>
  <si>
    <t>20033877</t>
  </si>
  <si>
    <t>20033878</t>
  </si>
  <si>
    <t>I0404668</t>
  </si>
  <si>
    <t>20033879</t>
  </si>
  <si>
    <t>20033880</t>
  </si>
  <si>
    <t>20033881</t>
  </si>
  <si>
    <t>20033882</t>
  </si>
  <si>
    <t>20033883</t>
  </si>
  <si>
    <t>20033884</t>
  </si>
  <si>
    <t>20033885</t>
  </si>
  <si>
    <t>20033886</t>
  </si>
  <si>
    <t>20033887</t>
  </si>
  <si>
    <t>20033888</t>
  </si>
  <si>
    <t>20033889</t>
  </si>
  <si>
    <t>20033890</t>
  </si>
  <si>
    <t>20033891</t>
  </si>
  <si>
    <t>20033892</t>
  </si>
  <si>
    <t>20033893</t>
  </si>
  <si>
    <t>20033894</t>
  </si>
  <si>
    <t>20033895</t>
  </si>
  <si>
    <t>20033896</t>
  </si>
  <si>
    <t>20033897</t>
  </si>
  <si>
    <t>I0606462</t>
  </si>
  <si>
    <t>20033898</t>
  </si>
  <si>
    <t>20033899</t>
  </si>
  <si>
    <t>20033900</t>
  </si>
  <si>
    <t>20033901</t>
  </si>
  <si>
    <t>20033902</t>
  </si>
  <si>
    <t>20033903</t>
  </si>
  <si>
    <t>20033904</t>
  </si>
  <si>
    <t>20033905</t>
  </si>
  <si>
    <t>20033906</t>
  </si>
  <si>
    <t>20033907</t>
  </si>
  <si>
    <t>20033908</t>
  </si>
  <si>
    <t>20033909</t>
  </si>
  <si>
    <t>20033910</t>
  </si>
  <si>
    <t>20033911</t>
  </si>
  <si>
    <t>20033912</t>
  </si>
  <si>
    <t>20033913</t>
  </si>
  <si>
    <t>20033914</t>
  </si>
  <si>
    <t>20033915</t>
  </si>
  <si>
    <t>20033916</t>
  </si>
  <si>
    <t>20033917</t>
  </si>
  <si>
    <t>I0606463</t>
  </si>
  <si>
    <t>20033918</t>
  </si>
  <si>
    <t>20033919</t>
  </si>
  <si>
    <t>20033920</t>
  </si>
  <si>
    <t>20033921</t>
  </si>
  <si>
    <t>20033922</t>
  </si>
  <si>
    <t>I0606464</t>
  </si>
  <si>
    <t>20033923</t>
  </si>
  <si>
    <t>20033924</t>
  </si>
  <si>
    <t>I0706498</t>
  </si>
  <si>
    <t>20033925</t>
  </si>
  <si>
    <t>20033926</t>
  </si>
  <si>
    <t>I0706499</t>
  </si>
  <si>
    <t>20033927</t>
  </si>
  <si>
    <t>I0706500</t>
  </si>
  <si>
    <t>20033928</t>
  </si>
  <si>
    <t>20033929</t>
  </si>
  <si>
    <t>20033930</t>
  </si>
  <si>
    <t>20033931</t>
  </si>
  <si>
    <t>20033932</t>
  </si>
  <si>
    <t>20033933</t>
  </si>
  <si>
    <t>20033934</t>
  </si>
  <si>
    <t>20033935</t>
  </si>
  <si>
    <t>20033936</t>
  </si>
  <si>
    <t>20033937</t>
  </si>
  <si>
    <t>20033938</t>
  </si>
  <si>
    <t>I0706501</t>
  </si>
  <si>
    <t>20033939</t>
  </si>
  <si>
    <t>20033940</t>
  </si>
  <si>
    <t>20033941</t>
  </si>
  <si>
    <t>20033942</t>
  </si>
  <si>
    <t>I0706502</t>
  </si>
  <si>
    <t>20251014</t>
  </si>
  <si>
    <t>20033943</t>
  </si>
  <si>
    <t>I0706503</t>
  </si>
  <si>
    <t>20033944</t>
  </si>
  <si>
    <t>I0802193</t>
  </si>
  <si>
    <t>20037756</t>
  </si>
  <si>
    <t>I0306320</t>
  </si>
  <si>
    <t>20037757</t>
  </si>
  <si>
    <t>20037758</t>
  </si>
  <si>
    <t>20037759</t>
  </si>
  <si>
    <t>20037760</t>
  </si>
  <si>
    <t>20037761</t>
  </si>
  <si>
    <t>20037762</t>
  </si>
  <si>
    <t>20037763</t>
  </si>
  <si>
    <t>20037764</t>
  </si>
  <si>
    <t>20037765</t>
  </si>
  <si>
    <t>20037766</t>
  </si>
  <si>
    <t>20037767</t>
  </si>
  <si>
    <t>20037768</t>
  </si>
  <si>
    <t>20037769</t>
  </si>
  <si>
    <t>20037770</t>
  </si>
  <si>
    <t>20037771</t>
  </si>
  <si>
    <t>20037772</t>
  </si>
  <si>
    <t>20037773</t>
  </si>
  <si>
    <t>20037774</t>
  </si>
  <si>
    <t>20037775</t>
  </si>
  <si>
    <t>20037776</t>
  </si>
  <si>
    <t>20037777</t>
  </si>
  <si>
    <t>20037778</t>
  </si>
  <si>
    <t>I0306321</t>
  </si>
  <si>
    <t>20037779</t>
  </si>
  <si>
    <t>20037780</t>
  </si>
  <si>
    <t>20037781</t>
  </si>
  <si>
    <t>20037782</t>
  </si>
  <si>
    <t>I0306322</t>
  </si>
  <si>
    <t>20037783</t>
  </si>
  <si>
    <t>I0306323</t>
  </si>
  <si>
    <t>20037784</t>
  </si>
  <si>
    <t>20037785</t>
  </si>
  <si>
    <t>20037786</t>
  </si>
  <si>
    <t>20037787</t>
  </si>
  <si>
    <t>20037788</t>
  </si>
  <si>
    <t>20037789</t>
  </si>
  <si>
    <t>20037790</t>
  </si>
  <si>
    <t>20037791</t>
  </si>
  <si>
    <t>I0404669</t>
  </si>
  <si>
    <t>20037792</t>
  </si>
  <si>
    <t>20037793</t>
  </si>
  <si>
    <t>20037794</t>
  </si>
  <si>
    <t>20037795</t>
  </si>
  <si>
    <t>20037796</t>
  </si>
  <si>
    <t>20037797</t>
  </si>
  <si>
    <t>20037798</t>
  </si>
  <si>
    <t>20037799</t>
  </si>
  <si>
    <t>20037800</t>
  </si>
  <si>
    <t>20037801</t>
  </si>
  <si>
    <t>20037802</t>
  </si>
  <si>
    <t>20037803</t>
  </si>
  <si>
    <t>20037804</t>
  </si>
  <si>
    <t>20037805</t>
  </si>
  <si>
    <t>20037806</t>
  </si>
  <si>
    <t>I0404670</t>
  </si>
  <si>
    <t>20037807</t>
  </si>
  <si>
    <t>20037808</t>
  </si>
  <si>
    <t>20037809</t>
  </si>
  <si>
    <t>20037810</t>
  </si>
  <si>
    <t>20037811</t>
  </si>
  <si>
    <t>20037812</t>
  </si>
  <si>
    <t>20037813</t>
  </si>
  <si>
    <t>20037814</t>
  </si>
  <si>
    <t>20037815</t>
  </si>
  <si>
    <t>20037816</t>
  </si>
  <si>
    <t>20037817</t>
  </si>
  <si>
    <t>20037818</t>
  </si>
  <si>
    <t>20037819</t>
  </si>
  <si>
    <t>20037820</t>
  </si>
  <si>
    <t>20037821</t>
  </si>
  <si>
    <t>20037822</t>
  </si>
  <si>
    <t>20037823</t>
  </si>
  <si>
    <t>20037824</t>
  </si>
  <si>
    <t>20037825</t>
  </si>
  <si>
    <t>20037826</t>
  </si>
  <si>
    <t>20037827</t>
  </si>
  <si>
    <t>20037828</t>
  </si>
  <si>
    <t>20037829</t>
  </si>
  <si>
    <t>I0606465</t>
  </si>
  <si>
    <t>20037830</t>
  </si>
  <si>
    <t>20037831</t>
  </si>
  <si>
    <t>20037832</t>
  </si>
  <si>
    <t>20037833</t>
  </si>
  <si>
    <t>20037834</t>
  </si>
  <si>
    <t>20037835</t>
  </si>
  <si>
    <t>20037836</t>
  </si>
  <si>
    <t>20037837</t>
  </si>
  <si>
    <t>20037838</t>
  </si>
  <si>
    <t>20037839</t>
  </si>
  <si>
    <t>20037840</t>
  </si>
  <si>
    <t>20037841</t>
  </si>
  <si>
    <t>20037842</t>
  </si>
  <si>
    <t>20037843</t>
  </si>
  <si>
    <t>20037844</t>
  </si>
  <si>
    <t>20037845</t>
  </si>
  <si>
    <t>I0606466</t>
  </si>
  <si>
    <t>20037846</t>
  </si>
  <si>
    <t>20037847</t>
  </si>
  <si>
    <t>20037848</t>
  </si>
  <si>
    <t>20037849</t>
  </si>
  <si>
    <t>I0606467</t>
  </si>
  <si>
    <t>20037850</t>
  </si>
  <si>
    <t>I0706504</t>
  </si>
  <si>
    <t>20037851</t>
  </si>
  <si>
    <t>I0706505</t>
  </si>
  <si>
    <t>20037852</t>
  </si>
  <si>
    <t>20037853</t>
  </si>
  <si>
    <t>20037854</t>
  </si>
  <si>
    <t>20037855</t>
  </si>
  <si>
    <t>20037856</t>
  </si>
  <si>
    <t>20037857</t>
  </si>
  <si>
    <t>20037858</t>
  </si>
  <si>
    <t>20037859</t>
  </si>
  <si>
    <t>20037860</t>
  </si>
  <si>
    <t>20037861</t>
  </si>
  <si>
    <t>20037862</t>
  </si>
  <si>
    <t>20037863</t>
  </si>
  <si>
    <t>20037864</t>
  </si>
  <si>
    <t>I0706506</t>
  </si>
  <si>
    <t>20037865</t>
  </si>
  <si>
    <t>20037866</t>
  </si>
  <si>
    <t>20037867</t>
  </si>
  <si>
    <t>20037868</t>
  </si>
  <si>
    <t>I0706507</t>
  </si>
  <si>
    <t>20037869</t>
  </si>
  <si>
    <t>20037870</t>
  </si>
  <si>
    <t>I0802194</t>
  </si>
  <si>
    <t>20037871</t>
  </si>
  <si>
    <t>20037872</t>
  </si>
  <si>
    <t>20038618</t>
  </si>
  <si>
    <t>Q3IC25JE</t>
  </si>
  <si>
    <t>20038619</t>
  </si>
  <si>
    <t>20038741</t>
  </si>
  <si>
    <t>Q5IC95JE</t>
  </si>
  <si>
    <t>26/09/2025 12.22.06</t>
  </si>
  <si>
    <t>26/09/2025 12.22.07</t>
  </si>
  <si>
    <t>28/09/2025 12.45.03</t>
  </si>
  <si>
    <t>EICH4GTR</t>
  </si>
  <si>
    <t>28/09/2025 12.45.04</t>
  </si>
  <si>
    <t>28/09/2025 12.45.05</t>
  </si>
  <si>
    <t>28/09/2025 12.45.28</t>
  </si>
  <si>
    <t>EICH1JKI</t>
  </si>
  <si>
    <t>28/09/2025 12.45.29</t>
  </si>
  <si>
    <t>28/09/2025 12.45.30</t>
  </si>
  <si>
    <t>29/09/2025 12.50.43</t>
  </si>
  <si>
    <t>DICH1KVS</t>
  </si>
  <si>
    <t>811300K520  U</t>
  </si>
  <si>
    <t>29/09/2025 12.50.44</t>
  </si>
  <si>
    <t>29/09/2025 12.50.45</t>
  </si>
  <si>
    <t>29/09/2025 12.50.46</t>
  </si>
  <si>
    <t>29/09/2025 12.50.49</t>
  </si>
  <si>
    <t>29/09/2025 12.51.21</t>
  </si>
  <si>
    <t>EICH1KVL</t>
  </si>
  <si>
    <t>29/09/2025 12.51.22</t>
  </si>
  <si>
    <t>29/09/2025 12.51.23</t>
  </si>
  <si>
    <t>29/09/2025 12.51.24</t>
  </si>
  <si>
    <t>29/09/2025 12.52.23</t>
  </si>
  <si>
    <t>29/09/2025 12.52.24</t>
  </si>
  <si>
    <t>29/09/2025 12.52.25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</si>
</sst>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4" x14ac:knownFonts="1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0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sz val="9"/>
      <color theme="1"/>
      <name val="Tahoma"/>
      <family val="2"/>
    </font>
    <font>
      <sz val="9"/>
      <color theme="1"/>
      <name val="Trebuchet MS"/>
      <family val="2"/>
    </font>
    <font>
      <b/>
      <sz val="12"/>
      <color theme="1"/>
      <name val="Calibri"/>
      <family val="2"/>
      <charset val="1"/>
      <scheme val="minor"/>
    </font>
    <font>
      <b/>
      <sz val="12"/>
      <color theme="1"/>
      <name val="Tahoma"/>
      <family val="2"/>
    </font>
    <font>
      <sz val="12"/>
      <color theme="1"/>
      <name val="Calibri"/>
      <family val="2"/>
      <charset val="1"/>
      <scheme val="minor"/>
    </font>
    <font>
      <b/>
      <sz val="11"/>
      <color rgb="FFFFFFFF"/>
      <name val="Calibri"/>
      <family val="2"/>
    </font>
    <font>
      <b/>
      <sz val="9"/>
      <color theme="1"/>
      <name val="Calibri"/>
      <family val="2"/>
      <scheme val="minor"/>
    </font>
    <font>
      <sz val="11"/>
      <color rgb="FFFF0000"/>
      <name val="Calibri"/>
      <family val="2"/>
      <charset val="1"/>
      <scheme val="minor"/>
    </font>
    <font>
      <sz val="10"/>
      <color rgb="FFFF0000"/>
      <name val="Calibri"/>
      <family val="2"/>
      <charset val="1"/>
      <scheme val="minor"/>
    </font>
    <font>
      <sz val="8"/>
      <color theme="1"/>
      <name val="Calibri"/>
      <family val="2"/>
      <charset val="1"/>
      <scheme val="minor"/>
    </font>
    <font>
      <sz val="8"/>
      <color theme="1"/>
      <name val="Calibri"/>
      <family val="2"/>
      <scheme val="minor"/>
    </font>
    <font>
      <sz val="8"/>
      <color theme="1"/>
      <name val="Arial"/>
      <family val="2"/>
    </font>
    <font>
      <sz val="8"/>
      <color theme="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1"/>
      <color theme="1"/>
      <name val="Calibri"/>
      <family val="2"/>
    </font>
    <font>
      <b/>
      <sz val="11"/>
      <name val="Calibri"/>
      <family val="2"/>
    </font>
    <font>
      <sz val="11"/>
      <color theme="1"/>
      <name val="Calibri"/>
      <family val="2"/>
    </font>
    <font>
      <sz val="11"/>
      <name val="Calibri"/>
      <family val="2"/>
      <scheme val="minor"/>
    </font>
    <font>
      <b/>
      <sz val="11"/>
      <color theme="0"/>
      <name val="Calibri"/>
      <family val="2"/>
      <charset val="1"/>
      <scheme val="minor"/>
    </font>
    <font>
      <b/>
      <sz val="11"/>
      <color theme="1"/>
      <name val="Calibri"/>
      <family val="2"/>
      <charset val="1"/>
      <scheme val="minor"/>
    </font>
    <font>
      <b/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charset val="1"/>
      <scheme val="minor"/>
    </font>
    <font>
      <sz val="1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4F81BD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theme="9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theme="4" tint="0.39997558519241921"/>
      </bottom>
      <diagonal/>
    </border>
    <border>
      <left/>
      <right style="medium">
        <color indexed="64"/>
      </right>
      <top/>
      <bottom style="thin">
        <color theme="4" tint="0.3999755851924192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4"/>
      </left>
      <right style="thin">
        <color theme="4"/>
      </right>
      <top/>
      <bottom style="medium">
        <color theme="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4" tint="0.39997558519241921"/>
      </left>
      <right style="thin">
        <color theme="0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thin">
        <color theme="0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0"/>
      </left>
      <right style="thin">
        <color theme="0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0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</borders>
  <cellStyleXfs count="5">
    <xf numFmtId="0" fontId="0" fillId="0" borderId="0"/>
    <xf numFmtId="0" fontId="1" fillId="0" borderId="0"/>
    <xf numFmtId="0" fontId="2" fillId="0" borderId="0"/>
    <xf numFmtId="0" fontId="1" fillId="0" borderId="0"/>
    <xf numFmtId="9" fontId="2" fillId="0" borderId="0" applyFont="0" applyFill="0" applyBorder="0" applyAlignment="0" applyProtection="0"/>
  </cellStyleXfs>
  <cellXfs count="273">
    <xf numFmtId="0" fontId="0" fillId="0" borderId="0" xfId="0"/>
    <xf numFmtId="0" fontId="0" fillId="2" borderId="0" xfId="0" applyFill="1"/>
    <xf numFmtId="14" fontId="0" fillId="0" borderId="0" xfId="0" applyNumberFormat="1" applyFill="1"/>
    <xf numFmtId="0" fontId="0" fillId="0" borderId="1" xfId="0" applyFill="1" applyBorder="1"/>
    <xf numFmtId="0" fontId="3" fillId="0" borderId="0" xfId="0" applyFont="1"/>
    <xf numFmtId="0" fontId="3" fillId="0" borderId="0" xfId="0" applyFont="1" applyFill="1"/>
    <xf numFmtId="0" fontId="9" fillId="0" borderId="1" xfId="0" applyFont="1" applyBorder="1"/>
    <xf numFmtId="0" fontId="3" fillId="0" borderId="0" xfId="0" applyFont="1" applyFill="1" applyAlignment="1">
      <alignment horizontal="center" vertical="center"/>
    </xf>
    <xf numFmtId="1" fontId="3" fillId="0" borderId="1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vertical="center"/>
    </xf>
    <xf numFmtId="0" fontId="6" fillId="0" borderId="0" xfId="0" applyFont="1" applyFill="1" applyAlignment="1">
      <alignment horizontal="left" vertical="center"/>
    </xf>
    <xf numFmtId="0" fontId="6" fillId="0" borderId="1" xfId="0" applyFont="1" applyFill="1" applyBorder="1" applyAlignment="1">
      <alignment vertical="center"/>
    </xf>
    <xf numFmtId="14" fontId="6" fillId="0" borderId="0" xfId="0" applyNumberFormat="1" applyFont="1" applyFill="1" applyAlignment="1">
      <alignment horizontal="left" vertical="center"/>
    </xf>
    <xf numFmtId="0" fontId="6" fillId="0" borderId="0" xfId="0" applyFont="1" applyFill="1" applyAlignment="1"/>
    <xf numFmtId="0" fontId="7" fillId="0" borderId="1" xfId="0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21" fontId="3" fillId="0" borderId="1" xfId="0" applyNumberFormat="1" applyFont="1" applyFill="1" applyBorder="1" applyAlignment="1">
      <alignment horizontal="center" vertical="center"/>
    </xf>
    <xf numFmtId="21" fontId="3" fillId="0" borderId="1" xfId="0" applyNumberFormat="1" applyFont="1" applyFill="1" applyBorder="1" applyAlignment="1">
      <alignment horizontal="center" vertical="center" wrapText="1"/>
    </xf>
    <xf numFmtId="0" fontId="0" fillId="0" borderId="0" xfId="0" applyFill="1"/>
    <xf numFmtId="0" fontId="3" fillId="0" borderId="0" xfId="0" quotePrefix="1" applyFont="1" applyFill="1"/>
    <xf numFmtId="14" fontId="10" fillId="0" borderId="1" xfId="0" applyNumberFormat="1" applyFont="1" applyFill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 wrapText="1"/>
    </xf>
    <xf numFmtId="14" fontId="10" fillId="0" borderId="1" xfId="0" applyNumberFormat="1" applyFont="1" applyFill="1" applyBorder="1" applyAlignment="1">
      <alignment horizontal="left" vertical="center" wrapText="1"/>
    </xf>
    <xf numFmtId="14" fontId="10" fillId="3" borderId="1" xfId="0" applyNumberFormat="1" applyFont="1" applyFill="1" applyBorder="1" applyAlignment="1">
      <alignment horizontal="left" vertical="center" wrapText="1"/>
    </xf>
    <xf numFmtId="14" fontId="10" fillId="6" borderId="1" xfId="0" applyNumberFormat="1" applyFont="1" applyFill="1" applyBorder="1" applyAlignment="1">
      <alignment horizontal="center" vertical="center" wrapText="1"/>
    </xf>
    <xf numFmtId="1" fontId="10" fillId="0" borderId="1" xfId="0" applyNumberFormat="1" applyFont="1" applyFill="1" applyBorder="1" applyAlignment="1">
      <alignment horizontal="left" vertical="center" wrapText="1"/>
    </xf>
    <xf numFmtId="0" fontId="11" fillId="0" borderId="1" xfId="0" applyFont="1" applyFill="1" applyBorder="1" applyAlignment="1">
      <alignment horizontal="left" vertical="center" wrapText="1"/>
    </xf>
    <xf numFmtId="0" fontId="3" fillId="0" borderId="8" xfId="0" applyFont="1" applyBorder="1" applyAlignment="1">
      <alignment vertical="top"/>
    </xf>
    <xf numFmtId="0" fontId="0" fillId="0" borderId="0" xfId="0" applyAlignment="1">
      <alignment horizontal="left"/>
    </xf>
    <xf numFmtId="1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quotePrefix="1"/>
    <xf numFmtId="14" fontId="10" fillId="0" borderId="8" xfId="0" applyNumberFormat="1" applyFont="1" applyFill="1" applyBorder="1" applyAlignment="1">
      <alignment horizontal="center" vertical="center"/>
    </xf>
    <xf numFmtId="0" fontId="10" fillId="0" borderId="8" xfId="0" applyFont="1" applyFill="1" applyBorder="1" applyAlignment="1">
      <alignment horizontal="center" vertical="center" wrapText="1"/>
    </xf>
    <xf numFmtId="14" fontId="10" fillId="0" borderId="8" xfId="0" applyNumberFormat="1" applyFont="1" applyFill="1" applyBorder="1" applyAlignment="1">
      <alignment horizontal="center" vertical="center" wrapText="1"/>
    </xf>
    <xf numFmtId="14" fontId="10" fillId="3" borderId="8" xfId="0" applyNumberFormat="1" applyFont="1" applyFill="1" applyBorder="1" applyAlignment="1">
      <alignment horizontal="center" vertical="center" wrapText="1"/>
    </xf>
    <xf numFmtId="14" fontId="10" fillId="6" borderId="8" xfId="0" applyNumberFormat="1" applyFont="1" applyFill="1" applyBorder="1" applyAlignment="1">
      <alignment horizontal="center" vertical="center" wrapText="1"/>
    </xf>
    <xf numFmtId="14" fontId="10" fillId="0" borderId="8" xfId="0" applyNumberFormat="1" applyFont="1" applyFill="1" applyBorder="1" applyAlignment="1">
      <alignment horizontal="left" vertical="center" wrapText="1"/>
    </xf>
    <xf numFmtId="1" fontId="10" fillId="0" borderId="8" xfId="0" applyNumberFormat="1" applyFont="1" applyFill="1" applyBorder="1" applyAlignment="1">
      <alignment horizontal="center" vertical="center" wrapText="1"/>
    </xf>
    <xf numFmtId="0" fontId="11" fillId="0" borderId="8" xfId="0" applyFont="1" applyFill="1" applyBorder="1" applyAlignment="1">
      <alignment horizontal="center" vertical="center" wrapText="1"/>
    </xf>
    <xf numFmtId="0" fontId="6" fillId="0" borderId="11" xfId="0" applyFont="1" applyFill="1" applyBorder="1" applyAlignment="1">
      <alignment vertical="center"/>
    </xf>
    <xf numFmtId="0" fontId="0" fillId="0" borderId="0" xfId="0" applyBorder="1"/>
    <xf numFmtId="0" fontId="3" fillId="2" borderId="0" xfId="0" applyFont="1" applyFill="1"/>
    <xf numFmtId="1" fontId="3" fillId="2" borderId="0" xfId="0" applyNumberFormat="1" applyFont="1" applyFill="1"/>
    <xf numFmtId="0" fontId="3" fillId="2" borderId="0" xfId="0" applyFont="1" applyFill="1" applyAlignment="1">
      <alignment horizontal="left"/>
    </xf>
    <xf numFmtId="14" fontId="3" fillId="2" borderId="0" xfId="0" applyNumberFormat="1" applyFont="1" applyFill="1" applyAlignment="1">
      <alignment horizontal="left"/>
    </xf>
    <xf numFmtId="0" fontId="3" fillId="2" borderId="0" xfId="0" applyFont="1" applyFill="1" applyAlignment="1"/>
    <xf numFmtId="14" fontId="10" fillId="0" borderId="1" xfId="0" applyNumberFormat="1" applyFont="1" applyFill="1" applyBorder="1" applyAlignment="1">
      <alignment horizontal="center" vertical="center" wrapText="1"/>
    </xf>
    <xf numFmtId="14" fontId="10" fillId="3" borderId="1" xfId="0" applyNumberFormat="1" applyFont="1" applyFill="1" applyBorder="1" applyAlignment="1">
      <alignment horizontal="center" vertical="center" wrapText="1"/>
    </xf>
    <xf numFmtId="0" fontId="0" fillId="7" borderId="1" xfId="0" applyFill="1" applyBorder="1"/>
    <xf numFmtId="14" fontId="0" fillId="0" borderId="0" xfId="0" applyNumberFormat="1"/>
    <xf numFmtId="0" fontId="10" fillId="0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vertical="top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top"/>
    </xf>
    <xf numFmtId="0" fontId="3" fillId="2" borderId="1" xfId="0" applyFont="1" applyFill="1" applyBorder="1" applyAlignment="1">
      <alignment horizontal="left" vertical="top"/>
    </xf>
    <xf numFmtId="0" fontId="3" fillId="0" borderId="1" xfId="0" applyFont="1" applyFill="1" applyBorder="1" applyAlignment="1">
      <alignment horizontal="center" vertical="top"/>
    </xf>
    <xf numFmtId="21" fontId="3" fillId="2" borderId="1" xfId="0" applyNumberFormat="1" applyFont="1" applyFill="1" applyBorder="1" applyAlignment="1">
      <alignment horizontal="center" vertical="top"/>
    </xf>
    <xf numFmtId="0" fontId="3" fillId="4" borderId="1" xfId="0" applyFont="1" applyFill="1" applyBorder="1" applyAlignment="1">
      <alignment horizontal="center" vertical="top" wrapText="1"/>
    </xf>
    <xf numFmtId="16" fontId="3" fillId="0" borderId="1" xfId="0" applyNumberFormat="1" applyFont="1" applyFill="1" applyBorder="1" applyAlignment="1">
      <alignment horizontal="right" vertical="top"/>
    </xf>
    <xf numFmtId="21" fontId="3" fillId="0" borderId="1" xfId="0" applyNumberFormat="1" applyFont="1" applyFill="1" applyBorder="1" applyAlignment="1">
      <alignment horizontal="center" vertical="top"/>
    </xf>
    <xf numFmtId="21" fontId="3" fillId="0" borderId="1" xfId="0" applyNumberFormat="1" applyFont="1" applyFill="1" applyBorder="1" applyAlignment="1">
      <alignment horizontal="center" vertical="top" wrapText="1"/>
    </xf>
    <xf numFmtId="0" fontId="3" fillId="5" borderId="1" xfId="0" applyFont="1" applyFill="1" applyBorder="1" applyAlignment="1">
      <alignment vertical="top"/>
    </xf>
    <xf numFmtId="14" fontId="13" fillId="8" borderId="0" xfId="0" applyNumberFormat="1" applyFont="1" applyFill="1" applyBorder="1"/>
    <xf numFmtId="0" fontId="13" fillId="8" borderId="0" xfId="0" applyNumberFormat="1" applyFont="1" applyFill="1" applyBorder="1"/>
    <xf numFmtId="0" fontId="14" fillId="0" borderId="8" xfId="0" applyNumberFormat="1" applyFont="1" applyFill="1" applyBorder="1" applyAlignment="1">
      <alignment horizontal="center"/>
    </xf>
    <xf numFmtId="0" fontId="3" fillId="0" borderId="1" xfId="0" applyFont="1" applyFill="1" applyBorder="1" applyAlignment="1">
      <alignment vertical="center"/>
    </xf>
    <xf numFmtId="14" fontId="10" fillId="3" borderId="12" xfId="0" applyNumberFormat="1" applyFont="1" applyFill="1" applyBorder="1" applyAlignment="1">
      <alignment horizontal="center" vertical="center" wrapText="1"/>
    </xf>
    <xf numFmtId="0" fontId="0" fillId="7" borderId="12" xfId="0" applyFill="1" applyBorder="1"/>
    <xf numFmtId="0" fontId="0" fillId="7" borderId="7" xfId="0" applyFill="1" applyBorder="1"/>
    <xf numFmtId="0" fontId="3" fillId="0" borderId="7" xfId="0" applyFont="1" applyFill="1" applyBorder="1" applyAlignment="1">
      <alignment horizontal="center" vertical="center"/>
    </xf>
    <xf numFmtId="0" fontId="0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Alignment="1">
      <alignment horizontal="center" vertical="center"/>
    </xf>
    <xf numFmtId="0" fontId="0" fillId="0" borderId="0" xfId="0" applyAlignment="1">
      <alignment horizontal="right"/>
    </xf>
    <xf numFmtId="0" fontId="3" fillId="0" borderId="1" xfId="0" applyFont="1" applyFill="1" applyBorder="1" applyAlignment="1">
      <alignment horizontal="left" vertical="center"/>
    </xf>
    <xf numFmtId="0" fontId="13" fillId="8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14" fontId="6" fillId="0" borderId="0" xfId="0" applyNumberFormat="1" applyFont="1" applyFill="1" applyAlignment="1">
      <alignment vertical="center"/>
    </xf>
    <xf numFmtId="14" fontId="10" fillId="9" borderId="1" xfId="0" applyNumberFormat="1" applyFont="1" applyFill="1" applyBorder="1" applyAlignment="1">
      <alignment horizontal="left" vertical="center" wrapText="1"/>
    </xf>
    <xf numFmtId="0" fontId="0" fillId="0" borderId="0" xfId="0" applyFill="1" applyAlignment="1">
      <alignment horizontal="right"/>
    </xf>
    <xf numFmtId="14" fontId="15" fillId="0" borderId="0" xfId="0" applyNumberFormat="1" applyFont="1"/>
    <xf numFmtId="0" fontId="16" fillId="0" borderId="1" xfId="0" applyFont="1" applyFill="1" applyBorder="1" applyAlignment="1">
      <alignment horizontal="center" vertical="center"/>
    </xf>
    <xf numFmtId="1" fontId="16" fillId="0" borderId="0" xfId="0" applyNumberFormat="1" applyFont="1" applyFill="1" applyAlignment="1">
      <alignment horizontal="center" vertical="center"/>
    </xf>
    <xf numFmtId="16" fontId="3" fillId="0" borderId="0" xfId="0" applyNumberFormat="1" applyFont="1" applyFill="1"/>
    <xf numFmtId="0" fontId="0" fillId="0" borderId="0" xfId="0" applyFill="1" applyAlignment="1">
      <alignment horizontal="left"/>
    </xf>
    <xf numFmtId="0" fontId="3" fillId="0" borderId="1" xfId="0" applyFont="1" applyFill="1" applyBorder="1"/>
    <xf numFmtId="0" fontId="3" fillId="0" borderId="0" xfId="0" applyFont="1" applyFill="1" applyBorder="1"/>
    <xf numFmtId="0" fontId="6" fillId="0" borderId="0" xfId="0" applyFont="1" applyFill="1" applyBorder="1"/>
    <xf numFmtId="0" fontId="6" fillId="0" borderId="0" xfId="0" applyFont="1" applyFill="1"/>
    <xf numFmtId="0" fontId="0" fillId="0" borderId="0" xfId="0" applyFont="1" applyFill="1" applyBorder="1"/>
    <xf numFmtId="0" fontId="15" fillId="0" borderId="0" xfId="0" applyFont="1" applyFill="1"/>
    <xf numFmtId="14" fontId="10" fillId="0" borderId="12" xfId="0" applyNumberFormat="1" applyFont="1" applyFill="1" applyBorder="1" applyAlignment="1">
      <alignment horizontal="center" vertical="center" wrapText="1"/>
    </xf>
    <xf numFmtId="0" fontId="0" fillId="2" borderId="0" xfId="0" applyFont="1" applyFill="1"/>
    <xf numFmtId="0" fontId="6" fillId="0" borderId="13" xfId="0" applyFont="1" applyFill="1" applyBorder="1" applyAlignment="1">
      <alignment vertical="center"/>
    </xf>
    <xf numFmtId="0" fontId="0" fillId="2" borderId="1" xfId="0" applyFill="1" applyBorder="1"/>
    <xf numFmtId="0" fontId="6" fillId="2" borderId="1" xfId="0" applyFont="1" applyFill="1" applyBorder="1" applyAlignment="1">
      <alignment vertical="center"/>
    </xf>
    <xf numFmtId="0" fontId="6" fillId="2" borderId="13" xfId="0" applyFont="1" applyFill="1" applyBorder="1" applyAlignment="1">
      <alignment vertical="center"/>
    </xf>
    <xf numFmtId="0" fontId="6" fillId="2" borderId="11" xfId="0" applyFont="1" applyFill="1" applyBorder="1" applyAlignment="1">
      <alignment vertical="center"/>
    </xf>
    <xf numFmtId="0" fontId="6" fillId="2" borderId="0" xfId="0" applyFont="1" applyFill="1" applyAlignment="1">
      <alignment vertical="center"/>
    </xf>
    <xf numFmtId="0" fontId="0" fillId="0" borderId="14" xfId="0" applyFill="1" applyBorder="1"/>
    <xf numFmtId="14" fontId="0" fillId="0" borderId="14" xfId="0" applyNumberFormat="1" applyFill="1" applyBorder="1"/>
    <xf numFmtId="1" fontId="0" fillId="0" borderId="14" xfId="0" applyNumberFormat="1" applyFill="1" applyBorder="1"/>
    <xf numFmtId="0" fontId="12" fillId="0" borderId="14" xfId="0" applyFont="1" applyFill="1" applyBorder="1"/>
    <xf numFmtId="0" fontId="0" fillId="0" borderId="14" xfId="0" applyBorder="1"/>
    <xf numFmtId="0" fontId="0" fillId="0" borderId="14" xfId="0" applyNumberFormat="1" applyFont="1" applyFill="1" applyBorder="1"/>
    <xf numFmtId="14" fontId="0" fillId="0" borderId="14" xfId="0" applyNumberFormat="1" applyFill="1" applyBorder="1" applyAlignment="1">
      <alignment horizontal="center"/>
    </xf>
    <xf numFmtId="0" fontId="6" fillId="0" borderId="15" xfId="0" applyFont="1" applyFill="1" applyBorder="1" applyAlignment="1">
      <alignment vertical="center"/>
    </xf>
    <xf numFmtId="0" fontId="0" fillId="2" borderId="14" xfId="0" applyFill="1" applyBorder="1"/>
    <xf numFmtId="14" fontId="0" fillId="2" borderId="14" xfId="0" applyNumberFormat="1" applyFill="1" applyBorder="1"/>
    <xf numFmtId="14" fontId="0" fillId="2" borderId="14" xfId="0" applyNumberFormat="1" applyFill="1" applyBorder="1" applyAlignment="1">
      <alignment horizontal="center"/>
    </xf>
    <xf numFmtId="0" fontId="0" fillId="2" borderId="0" xfId="0" applyFill="1" applyAlignment="1">
      <alignment horizontal="left"/>
    </xf>
    <xf numFmtId="1" fontId="0" fillId="2" borderId="14" xfId="0" applyNumberFormat="1" applyFill="1" applyBorder="1"/>
    <xf numFmtId="0" fontId="12" fillId="2" borderId="14" xfId="0" applyFont="1" applyFill="1" applyBorder="1"/>
    <xf numFmtId="14" fontId="0" fillId="0" borderId="0" xfId="0" applyNumberFormat="1" applyFont="1" applyFill="1" applyBorder="1" applyProtection="1"/>
    <xf numFmtId="0" fontId="0" fillId="0" borderId="0" xfId="0" applyNumberFormat="1" applyFont="1" applyFill="1" applyBorder="1" applyProtection="1"/>
    <xf numFmtId="14" fontId="0" fillId="2" borderId="0" xfId="0" applyNumberFormat="1" applyFill="1"/>
    <xf numFmtId="14" fontId="0" fillId="0" borderId="14" xfId="0" applyNumberFormat="1" applyBorder="1"/>
    <xf numFmtId="0" fontId="6" fillId="2" borderId="14" xfId="0" applyFont="1" applyFill="1" applyBorder="1" applyAlignment="1">
      <alignment vertical="center"/>
    </xf>
    <xf numFmtId="0" fontId="6" fillId="2" borderId="15" xfId="0" applyFont="1" applyFill="1" applyBorder="1" applyAlignment="1">
      <alignment vertical="center"/>
    </xf>
    <xf numFmtId="0" fontId="0" fillId="10" borderId="0" xfId="0" applyFill="1"/>
    <xf numFmtId="14" fontId="0" fillId="10" borderId="14" xfId="0" applyNumberFormat="1" applyFill="1" applyBorder="1"/>
    <xf numFmtId="0" fontId="0" fillId="10" borderId="14" xfId="0" applyFill="1" applyBorder="1"/>
    <xf numFmtId="0" fontId="0" fillId="10" borderId="0" xfId="0" applyFill="1" applyAlignment="1">
      <alignment horizontal="left"/>
    </xf>
    <xf numFmtId="14" fontId="0" fillId="10" borderId="0" xfId="0" applyNumberFormat="1" applyFill="1"/>
    <xf numFmtId="14" fontId="0" fillId="0" borderId="14" xfId="0" applyNumberFormat="1" applyBorder="1" applyAlignment="1">
      <alignment horizontal="center"/>
    </xf>
    <xf numFmtId="0" fontId="6" fillId="2" borderId="0" xfId="0" applyFont="1" applyFill="1" applyAlignment="1"/>
    <xf numFmtId="14" fontId="10" fillId="2" borderId="1" xfId="0" applyNumberFormat="1" applyFont="1" applyFill="1" applyBorder="1" applyAlignment="1">
      <alignment horizontal="left" vertical="center" wrapText="1"/>
    </xf>
    <xf numFmtId="0" fontId="6" fillId="0" borderId="11" xfId="0" quotePrefix="1" applyFont="1" applyFill="1" applyBorder="1" applyAlignment="1">
      <alignment vertical="center"/>
    </xf>
    <xf numFmtId="14" fontId="0" fillId="0" borderId="0" xfId="0" applyNumberFormat="1" applyFont="1" applyFill="1" applyBorder="1"/>
    <xf numFmtId="0" fontId="17" fillId="0" borderId="0" xfId="0" applyFont="1" applyFill="1"/>
    <xf numFmtId="14" fontId="17" fillId="0" borderId="0" xfId="0" applyNumberFormat="1" applyFont="1" applyFill="1"/>
    <xf numFmtId="0" fontId="18" fillId="0" borderId="0" xfId="0" applyFont="1" applyFill="1"/>
    <xf numFmtId="0" fontId="19" fillId="0" borderId="1" xfId="0" applyFont="1" applyFill="1" applyBorder="1" applyAlignment="1">
      <alignment vertical="center" wrapText="1"/>
    </xf>
    <xf numFmtId="0" fontId="19" fillId="0" borderId="8" xfId="0" applyFont="1" applyFill="1" applyBorder="1" applyAlignment="1">
      <alignment vertical="center"/>
    </xf>
    <xf numFmtId="0" fontId="17" fillId="0" borderId="1" xfId="0" applyFont="1" applyFill="1" applyBorder="1" applyAlignment="1">
      <alignment horizontal="left"/>
    </xf>
    <xf numFmtId="0" fontId="19" fillId="0" borderId="1" xfId="0" applyFont="1" applyFill="1" applyBorder="1" applyAlignment="1">
      <alignment horizontal="left"/>
    </xf>
    <xf numFmtId="0" fontId="20" fillId="0" borderId="1" xfId="0" applyFont="1" applyFill="1" applyBorder="1"/>
    <xf numFmtId="0" fontId="19" fillId="0" borderId="8" xfId="0" applyFont="1" applyFill="1" applyBorder="1" applyAlignment="1">
      <alignment vertical="top" wrapText="1"/>
    </xf>
    <xf numFmtId="1" fontId="17" fillId="0" borderId="1" xfId="0" applyNumberFormat="1" applyFont="1" applyFill="1" applyBorder="1" applyAlignment="1">
      <alignment horizontal="left"/>
    </xf>
    <xf numFmtId="0" fontId="19" fillId="0" borderId="8" xfId="0" applyFont="1" applyFill="1" applyBorder="1" applyAlignment="1">
      <alignment vertical="center" wrapText="1"/>
    </xf>
    <xf numFmtId="0" fontId="19" fillId="0" borderId="2" xfId="0" applyFont="1" applyFill="1" applyBorder="1" applyAlignment="1">
      <alignment vertical="center" wrapText="1"/>
    </xf>
    <xf numFmtId="0" fontId="17" fillId="0" borderId="3" xfId="0" applyFont="1" applyFill="1" applyBorder="1" applyAlignment="1">
      <alignment horizontal="left"/>
    </xf>
    <xf numFmtId="0" fontId="17" fillId="0" borderId="4" xfId="0" applyFont="1" applyFill="1" applyBorder="1" applyAlignment="1">
      <alignment horizontal="left"/>
    </xf>
    <xf numFmtId="0" fontId="19" fillId="0" borderId="8" xfId="0" applyFont="1" applyFill="1" applyBorder="1" applyAlignment="1">
      <alignment horizontal="left"/>
    </xf>
    <xf numFmtId="0" fontId="17" fillId="0" borderId="8" xfId="0" applyFont="1" applyFill="1" applyBorder="1" applyAlignment="1">
      <alignment horizontal="left"/>
    </xf>
    <xf numFmtId="0" fontId="19" fillId="0" borderId="1" xfId="0" applyFont="1" applyFill="1" applyBorder="1" applyAlignment="1">
      <alignment vertical="center"/>
    </xf>
    <xf numFmtId="0" fontId="19" fillId="0" borderId="5" xfId="0" applyFont="1" applyFill="1" applyBorder="1" applyAlignment="1">
      <alignment vertical="center" wrapText="1"/>
    </xf>
    <xf numFmtId="0" fontId="19" fillId="0" borderId="0" xfId="0" applyFont="1" applyFill="1" applyBorder="1" applyAlignment="1">
      <alignment vertical="center" wrapText="1"/>
    </xf>
    <xf numFmtId="0" fontId="17" fillId="0" borderId="0" xfId="0" applyFont="1" applyFill="1" applyBorder="1" applyAlignment="1">
      <alignment horizontal="left"/>
    </xf>
    <xf numFmtId="0" fontId="17" fillId="0" borderId="6" xfId="0" applyFont="1" applyFill="1" applyBorder="1" applyAlignment="1">
      <alignment horizontal="left"/>
    </xf>
    <xf numFmtId="0" fontId="17" fillId="0" borderId="7" xfId="0" applyFont="1" applyFill="1" applyBorder="1" applyAlignment="1">
      <alignment horizontal="left"/>
    </xf>
    <xf numFmtId="0" fontId="19" fillId="0" borderId="3" xfId="0" applyFont="1" applyFill="1" applyBorder="1" applyAlignment="1">
      <alignment horizontal="left"/>
    </xf>
    <xf numFmtId="0" fontId="17" fillId="0" borderId="1" xfId="0" applyFont="1" applyFill="1" applyBorder="1"/>
    <xf numFmtId="0" fontId="18" fillId="0" borderId="1" xfId="0" applyNumberFormat="1" applyFont="1" applyFill="1" applyBorder="1" applyAlignment="1">
      <alignment horizontal="center" vertical="center"/>
    </xf>
    <xf numFmtId="0" fontId="18" fillId="0" borderId="1" xfId="0" applyFont="1" applyFill="1" applyBorder="1" applyAlignment="1">
      <alignment horizontal="center" vertical="center"/>
    </xf>
    <xf numFmtId="0" fontId="17" fillId="0" borderId="0" xfId="0" applyFont="1" applyFill="1" applyAlignment="1">
      <alignment vertical="top"/>
    </xf>
    <xf numFmtId="0" fontId="19" fillId="0" borderId="0" xfId="0" applyFont="1" applyFill="1" applyBorder="1" applyAlignment="1">
      <alignment vertical="center"/>
    </xf>
    <xf numFmtId="0" fontId="19" fillId="0" borderId="0" xfId="0" applyFont="1" applyFill="1" applyBorder="1" applyAlignment="1">
      <alignment horizontal="left"/>
    </xf>
    <xf numFmtId="0" fontId="18" fillId="0" borderId="0" xfId="1" applyFont="1" applyFill="1" applyAlignment="1">
      <alignment vertical="top"/>
    </xf>
    <xf numFmtId="0" fontId="18" fillId="0" borderId="1" xfId="1" applyFont="1" applyFill="1" applyBorder="1" applyAlignment="1">
      <alignment horizontal="center" vertical="top"/>
    </xf>
    <xf numFmtId="0" fontId="17" fillId="0" borderId="0" xfId="0" applyFont="1" applyFill="1" applyBorder="1"/>
    <xf numFmtId="0" fontId="21" fillId="0" borderId="9" xfId="0" applyFont="1" applyFill="1" applyBorder="1" applyAlignment="1">
      <alignment vertical="center"/>
    </xf>
    <xf numFmtId="0" fontId="18" fillId="0" borderId="10" xfId="0" applyFont="1" applyFill="1" applyBorder="1" applyAlignment="1">
      <alignment vertical="center"/>
    </xf>
    <xf numFmtId="0" fontId="18" fillId="0" borderId="0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1" fillId="0" borderId="11" xfId="0" applyFont="1" applyFill="1" applyBorder="1" applyAlignment="1">
      <alignment vertical="center"/>
    </xf>
    <xf numFmtId="0" fontId="21" fillId="0" borderId="10" xfId="0" applyFont="1" applyFill="1" applyBorder="1" applyAlignment="1">
      <alignment vertical="center"/>
    </xf>
    <xf numFmtId="0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0" borderId="14" xfId="0" applyFont="1" applyBorder="1" applyAlignment="1">
      <alignment horizontal="center" vertical="center"/>
    </xf>
    <xf numFmtId="0" fontId="22" fillId="0" borderId="14" xfId="0" applyFont="1" applyFill="1" applyBorder="1" applyAlignment="1">
      <alignment horizontal="center" vertical="center"/>
    </xf>
    <xf numFmtId="0" fontId="0" fillId="0" borderId="3" xfId="0" applyFill="1" applyBorder="1"/>
    <xf numFmtId="0" fontId="0" fillId="3" borderId="14" xfId="0" applyFill="1" applyBorder="1"/>
    <xf numFmtId="0" fontId="23" fillId="0" borderId="14" xfId="0" applyFont="1" applyBorder="1" applyAlignment="1">
      <alignment horizontal="right" vertical="center"/>
    </xf>
    <xf numFmtId="0" fontId="23" fillId="0" borderId="14" xfId="0" applyFont="1" applyBorder="1" applyAlignment="1">
      <alignment vertical="center"/>
    </xf>
    <xf numFmtId="0" fontId="23" fillId="0" borderId="14" xfId="0" applyFont="1" applyBorder="1" applyAlignment="1">
      <alignment horizontal="left" vertical="center"/>
    </xf>
    <xf numFmtId="0" fontId="0" fillId="0" borderId="7" xfId="0" applyFill="1" applyBorder="1"/>
    <xf numFmtId="0" fontId="24" fillId="0" borderId="14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/>
    </xf>
    <xf numFmtId="0" fontId="27" fillId="0" borderId="14" xfId="0" applyFont="1" applyBorder="1" applyAlignment="1">
      <alignment horizontal="left"/>
    </xf>
    <xf numFmtId="0" fontId="26" fillId="0" borderId="14" xfId="0" applyFont="1" applyBorder="1" applyAlignment="1">
      <alignment horizontal="left"/>
    </xf>
    <xf numFmtId="0" fontId="23" fillId="0" borderId="14" xfId="0" applyFont="1" applyBorder="1" applyAlignment="1">
      <alignment horizontal="center" vertical="center"/>
    </xf>
    <xf numFmtId="11" fontId="26" fillId="0" borderId="14" xfId="0" applyNumberFormat="1" applyFont="1" applyBorder="1" applyAlignment="1">
      <alignment horizontal="left"/>
    </xf>
    <xf numFmtId="0" fontId="26" fillId="0" borderId="14" xfId="0" quotePrefix="1" applyFont="1" applyBorder="1" applyAlignment="1">
      <alignment horizontal="left"/>
    </xf>
    <xf numFmtId="0" fontId="23" fillId="0" borderId="14" xfId="0" applyFont="1" applyBorder="1" applyAlignment="1">
      <alignment horizontal="left"/>
    </xf>
    <xf numFmtId="0" fontId="23" fillId="0" borderId="14" xfId="0" applyFont="1" applyBorder="1" applyAlignment="1">
      <alignment horizontal="center"/>
    </xf>
    <xf numFmtId="0" fontId="26" fillId="0" borderId="0" xfId="0" applyFont="1" applyAlignment="1">
      <alignment horizontal="center"/>
    </xf>
    <xf numFmtId="0" fontId="23" fillId="0" borderId="0" xfId="0" applyFont="1" applyAlignment="1">
      <alignment horizontal="left"/>
    </xf>
    <xf numFmtId="0" fontId="26" fillId="0" borderId="0" xfId="0" applyFont="1" applyAlignment="1">
      <alignment horizontal="left"/>
    </xf>
    <xf numFmtId="0" fontId="23" fillId="0" borderId="0" xfId="0" applyFont="1" applyAlignment="1">
      <alignment horizontal="center"/>
    </xf>
    <xf numFmtId="0" fontId="0" fillId="0" borderId="0" xfId="0" applyNumberFormat="1" applyFont="1" applyFill="1" applyBorder="1"/>
    <xf numFmtId="0" fontId="0" fillId="2" borderId="0" xfId="0" applyFill="1" applyAlignment="1">
      <alignment horizontal="right"/>
    </xf>
    <xf numFmtId="0" fontId="0" fillId="2" borderId="14" xfId="0" applyNumberFormat="1" applyFont="1" applyFill="1" applyBorder="1"/>
    <xf numFmtId="0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9" fontId="0" fillId="0" borderId="0" xfId="4" applyFont="1" applyAlignment="1">
      <alignment horizontal="center" vertical="center"/>
    </xf>
    <xf numFmtId="0" fontId="28" fillId="0" borderId="16" xfId="0" applyFont="1" applyFill="1" applyBorder="1" applyAlignment="1">
      <alignment horizontal="center" vertical="center"/>
    </xf>
    <xf numFmtId="0" fontId="28" fillId="0" borderId="17" xfId="0" applyFont="1" applyFill="1" applyBorder="1" applyAlignment="1">
      <alignment horizontal="center" vertical="center"/>
    </xf>
    <xf numFmtId="0" fontId="28" fillId="0" borderId="17" xfId="0" applyFont="1" applyFill="1" applyBorder="1" applyAlignment="1">
      <alignment horizontal="center" vertical="center" wrapText="1"/>
    </xf>
    <xf numFmtId="14" fontId="28" fillId="0" borderId="17" xfId="0" applyNumberFormat="1" applyFont="1" applyFill="1" applyBorder="1" applyAlignment="1">
      <alignment horizontal="center" vertical="center"/>
    </xf>
    <xf numFmtId="14" fontId="28" fillId="0" borderId="17" xfId="0" applyNumberFormat="1" applyFont="1" applyFill="1" applyBorder="1" applyAlignment="1">
      <alignment horizontal="center" vertical="center" wrapText="1"/>
    </xf>
    <xf numFmtId="0" fontId="28" fillId="0" borderId="21" xfId="0" applyFont="1" applyFill="1" applyBorder="1" applyAlignment="1">
      <alignment horizontal="center" vertical="center"/>
    </xf>
    <xf numFmtId="0" fontId="28" fillId="0" borderId="22" xfId="0" applyFont="1" applyFill="1" applyBorder="1" applyAlignment="1">
      <alignment horizontal="center" vertical="center"/>
    </xf>
    <xf numFmtId="0" fontId="0" fillId="0" borderId="23" xfId="0" applyBorder="1"/>
    <xf numFmtId="14" fontId="0" fillId="0" borderId="0" xfId="0" applyNumberFormat="1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14" fontId="0" fillId="0" borderId="26" xfId="0" applyNumberFormat="1" applyBorder="1"/>
    <xf numFmtId="0" fontId="0" fillId="0" borderId="27" xfId="0" applyBorder="1"/>
    <xf numFmtId="0" fontId="28" fillId="0" borderId="17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6" xfId="0" applyBorder="1" applyAlignment="1">
      <alignment horizontal="center"/>
    </xf>
    <xf numFmtId="0" fontId="28" fillId="0" borderId="22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7" xfId="0" applyBorder="1" applyAlignment="1">
      <alignment horizontal="center"/>
    </xf>
    <xf numFmtId="0" fontId="28" fillId="0" borderId="22" xfId="0" applyFont="1" applyFill="1" applyBorder="1" applyAlignment="1">
      <alignment horizontal="center" vertical="center" wrapText="1"/>
    </xf>
    <xf numFmtId="0" fontId="0" fillId="0" borderId="23" xfId="0" applyBorder="1" applyAlignment="1">
      <alignment horizontal="center"/>
    </xf>
    <xf numFmtId="0" fontId="0" fillId="0" borderId="25" xfId="0" applyBorder="1" applyAlignment="1">
      <alignment horizontal="center"/>
    </xf>
    <xf numFmtId="0" fontId="28" fillId="0" borderId="21" xfId="0" applyFont="1" applyFill="1" applyBorder="1" applyAlignment="1">
      <alignment horizontal="center" vertical="center" wrapText="1"/>
    </xf>
    <xf numFmtId="0" fontId="28" fillId="0" borderId="17" xfId="0" applyFont="1" applyFill="1" applyBorder="1" applyAlignment="1">
      <alignment horizontal="center" wrapText="1"/>
    </xf>
    <xf numFmtId="0" fontId="29" fillId="0" borderId="28" xfId="0" applyFont="1" applyBorder="1"/>
    <xf numFmtId="0" fontId="29" fillId="0" borderId="0" xfId="0" applyFont="1" applyBorder="1"/>
    <xf numFmtId="0" fontId="0" fillId="0" borderId="0" xfId="0" pivotButton="1"/>
    <xf numFmtId="0" fontId="0" fillId="12" borderId="0" xfId="0" applyFill="1"/>
    <xf numFmtId="0" fontId="31" fillId="0" borderId="21" xfId="0" applyFont="1" applyFill="1" applyBorder="1" applyAlignment="1">
      <alignment horizontal="center" vertical="center" wrapText="1"/>
    </xf>
    <xf numFmtId="0" fontId="31" fillId="0" borderId="22" xfId="0" applyFont="1" applyFill="1" applyBorder="1" applyAlignment="1">
      <alignment horizontal="center" vertical="center" wrapText="1"/>
    </xf>
    <xf numFmtId="0" fontId="0" fillId="0" borderId="23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 wrapText="1"/>
    </xf>
    <xf numFmtId="9" fontId="0" fillId="0" borderId="0" xfId="4" applyFont="1" applyFill="1"/>
    <xf numFmtId="0" fontId="0" fillId="0" borderId="0" xfId="0" applyAlignment="1">
      <alignment wrapText="1"/>
    </xf>
    <xf numFmtId="0" fontId="0" fillId="0" borderId="0" xfId="0" applyAlignment="1"/>
    <xf numFmtId="0" fontId="0" fillId="0" borderId="29" xfId="0" applyFont="1" applyFill="1" applyBorder="1"/>
    <xf numFmtId="14" fontId="3" fillId="2" borderId="0" xfId="0" applyNumberFormat="1" applyFont="1" applyFill="1"/>
    <xf numFmtId="14" fontId="3" fillId="0" borderId="0" xfId="0" applyNumberFormat="1" applyFont="1" applyFill="1"/>
    <xf numFmtId="0" fontId="0" fillId="0" borderId="23" xfId="0" applyNumberFormat="1" applyBorder="1"/>
    <xf numFmtId="0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4" applyFont="1" applyFill="1" applyAlignment="1">
      <alignment horizontal="center" vertical="center"/>
    </xf>
    <xf numFmtId="164" fontId="0" fillId="0" borderId="0" xfId="4" applyNumberFormat="1" applyFont="1"/>
    <xf numFmtId="0" fontId="1" fillId="0" borderId="0" xfId="1"/>
    <xf numFmtId="0" fontId="1" fillId="0" borderId="0" xfId="1" applyAlignment="1">
      <alignment horizontal="right"/>
    </xf>
    <xf numFmtId="0" fontId="33" fillId="0" borderId="0" xfId="1" quotePrefix="1" applyFont="1" applyAlignment="1">
      <alignment horizontal="right"/>
    </xf>
    <xf numFmtId="0" fontId="3" fillId="0" borderId="0" xfId="1" quotePrefix="1" applyFont="1"/>
    <xf numFmtId="0" fontId="27" fillId="0" borderId="0" xfId="1" applyFont="1" applyAlignment="1">
      <alignment horizontal="right"/>
    </xf>
    <xf numFmtId="0" fontId="1" fillId="13" borderId="0" xfId="1" applyFill="1"/>
    <xf numFmtId="0" fontId="1" fillId="13" borderId="14" xfId="1" applyFill="1" applyBorder="1"/>
    <xf numFmtId="0" fontId="28" fillId="14" borderId="30" xfId="0" applyFont="1" applyFill="1" applyBorder="1" applyAlignment="1">
      <alignment horizontal="center" vertical="center"/>
    </xf>
    <xf numFmtId="0" fontId="28" fillId="14" borderId="31" xfId="0" applyFont="1" applyFill="1" applyBorder="1" applyAlignment="1">
      <alignment horizontal="center" vertical="center"/>
    </xf>
    <xf numFmtId="0" fontId="28" fillId="14" borderId="32" xfId="0" applyFont="1" applyFill="1" applyBorder="1" applyAlignment="1">
      <alignment horizontal="center" vertical="center" wrapText="1"/>
    </xf>
    <xf numFmtId="0" fontId="28" fillId="14" borderId="32" xfId="0" applyFont="1" applyFill="1" applyBorder="1" applyAlignment="1">
      <alignment horizontal="center" vertical="center"/>
    </xf>
    <xf numFmtId="14" fontId="28" fillId="14" borderId="32" xfId="0" applyNumberFormat="1" applyFont="1" applyFill="1" applyBorder="1" applyAlignment="1">
      <alignment horizontal="center" vertical="center"/>
    </xf>
    <xf numFmtId="14" fontId="28" fillId="14" borderId="32" xfId="0" applyNumberFormat="1" applyFont="1" applyFill="1" applyBorder="1" applyAlignment="1">
      <alignment horizontal="center" vertical="center" wrapText="1"/>
    </xf>
    <xf numFmtId="0" fontId="28" fillId="14" borderId="33" xfId="0" applyFont="1" applyFill="1" applyBorder="1" applyAlignment="1">
      <alignment horizontal="center" vertical="center"/>
    </xf>
    <xf numFmtId="0" fontId="31" fillId="14" borderId="3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0" fillId="11" borderId="18" xfId="0" applyFill="1" applyBorder="1" applyAlignment="1">
      <alignment horizontal="center"/>
    </xf>
    <xf numFmtId="0" fontId="0" fillId="11" borderId="20" xfId="0" applyFill="1" applyBorder="1" applyAlignment="1">
      <alignment horizontal="center"/>
    </xf>
    <xf numFmtId="0" fontId="22" fillId="11" borderId="18" xfId="0" applyFont="1" applyFill="1" applyBorder="1" applyAlignment="1">
      <alignment horizontal="center"/>
    </xf>
    <xf numFmtId="0" fontId="22" fillId="11" borderId="19" xfId="0" applyFont="1" applyFill="1" applyBorder="1" applyAlignment="1">
      <alignment horizontal="center"/>
    </xf>
    <xf numFmtId="0" fontId="22" fillId="11" borderId="20" xfId="0" applyFont="1" applyFill="1" applyBorder="1" applyAlignment="1">
      <alignment horizontal="center"/>
    </xf>
  </cellXfs>
  <cellStyles count="5">
    <cellStyle name="Normal" xfId="0" builtinId="0"/>
    <cellStyle name="Normal 2" xfId="1" xr:uid="{00000000-0005-0000-0000-000001000000}"/>
    <cellStyle name="Normal 2 2" xfId="2" xr:uid="{00000000-0005-0000-0000-000002000000}"/>
    <cellStyle name="Normal 4" xfId="3" xr:uid="{00000000-0005-0000-0000-000003000000}"/>
    <cellStyle name="Percent" xfId="4" builtinId="5"/>
  </cellStyles>
  <dxfs count="14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0" formatCode="General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0" formatCode="General"/>
      <alignment horizont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  <alignment horizont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165" formatCode="m/d/yyyy"/>
    </dxf>
    <dxf>
      <numFmt numFmtId="165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textRotation="0" wrapText="0" indent="0" justifyLastLine="0" shrinkToFit="0" readingOrder="0"/>
    </dxf>
    <dxf>
      <border outline="0">
        <top style="thin">
          <color rgb="FF9BC2E6"/>
        </top>
      </border>
    </dxf>
    <dxf>
      <border outline="0">
        <bottom style="thin">
          <color rgb="FF9BC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  <alignment horizont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165" formatCode="m/d/yyyy"/>
    </dxf>
    <dxf>
      <numFmt numFmtId="165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m/d/yyyy"/>
      <alignment horizontal="center" vertical="center" textRotation="0" wrapText="1" indent="0" justifyLastLine="0" shrinkToFit="0" readingOrder="0"/>
    </dxf>
    <dxf>
      <numFmt numFmtId="165" formatCode="m/d/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border outline="0">
        <top style="thin">
          <color theme="4"/>
        </top>
      </border>
    </dxf>
    <dxf>
      <border outline="0">
        <bottom style="medium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theme="4"/>
        </left>
        <right style="thin">
          <color theme="4"/>
        </right>
        <top/>
        <bottom/>
      </border>
    </dxf>
    <dxf>
      <numFmt numFmtId="0" formatCode="General"/>
    </dxf>
  </dxfs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0</xdr:row>
      <xdr:rowOff>11906</xdr:rowOff>
    </xdr:from>
    <xdr:to>
      <xdr:col>8</xdr:col>
      <xdr:colOff>104775</xdr:colOff>
      <xdr:row>1</xdr:row>
      <xdr:rowOff>1927</xdr:rowOff>
    </xdr:to>
    <xdr:sp macro="" textlink="">
      <xdr:nvSpPr>
        <xdr:cNvPr id="2" name="Text Box 3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>
          <a:spLocks noChangeArrowheads="1"/>
        </xdr:cNvSpPr>
      </xdr:nvSpPr>
      <xdr:spPr bwMode="auto">
        <a:xfrm>
          <a:off x="5953125" y="11906"/>
          <a:ext cx="104775" cy="17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0</xdr:row>
      <xdr:rowOff>0</xdr:rowOff>
    </xdr:from>
    <xdr:to>
      <xdr:col>8</xdr:col>
      <xdr:colOff>104775</xdr:colOff>
      <xdr:row>0</xdr:row>
      <xdr:rowOff>177800</xdr:rowOff>
    </xdr:to>
    <xdr:sp macro="" textlink="">
      <xdr:nvSpPr>
        <xdr:cNvPr id="3" name="Text Box 37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>
          <a:spLocks noChangeArrowheads="1"/>
        </xdr:cNvSpPr>
      </xdr:nvSpPr>
      <xdr:spPr bwMode="auto">
        <a:xfrm>
          <a:off x="5953125" y="0"/>
          <a:ext cx="104775" cy="17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0</xdr:row>
      <xdr:rowOff>0</xdr:rowOff>
    </xdr:from>
    <xdr:to>
      <xdr:col>8</xdr:col>
      <xdr:colOff>104775</xdr:colOff>
      <xdr:row>0</xdr:row>
      <xdr:rowOff>177800</xdr:rowOff>
    </xdr:to>
    <xdr:sp macro="" textlink="">
      <xdr:nvSpPr>
        <xdr:cNvPr id="4" name="Text Box 3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>
          <a:spLocks noChangeArrowheads="1"/>
        </xdr:cNvSpPr>
      </xdr:nvSpPr>
      <xdr:spPr bwMode="auto">
        <a:xfrm>
          <a:off x="5953125" y="0"/>
          <a:ext cx="104775" cy="17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0</xdr:row>
      <xdr:rowOff>0</xdr:rowOff>
    </xdr:from>
    <xdr:to>
      <xdr:col>8</xdr:col>
      <xdr:colOff>104775</xdr:colOff>
      <xdr:row>0</xdr:row>
      <xdr:rowOff>177800</xdr:rowOff>
    </xdr:to>
    <xdr:sp macro="" textlink="">
      <xdr:nvSpPr>
        <xdr:cNvPr id="5" name="Text Box 3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>
          <a:spLocks noChangeArrowheads="1"/>
        </xdr:cNvSpPr>
      </xdr:nvSpPr>
      <xdr:spPr bwMode="auto">
        <a:xfrm>
          <a:off x="5953125" y="0"/>
          <a:ext cx="104775" cy="17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0</xdr:row>
      <xdr:rowOff>0</xdr:rowOff>
    </xdr:from>
    <xdr:to>
      <xdr:col>8</xdr:col>
      <xdr:colOff>104775</xdr:colOff>
      <xdr:row>0</xdr:row>
      <xdr:rowOff>177800</xdr:rowOff>
    </xdr:to>
    <xdr:sp macro="" textlink="">
      <xdr:nvSpPr>
        <xdr:cNvPr id="6" name="Text Box 37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>
          <a:spLocks noChangeArrowheads="1"/>
        </xdr:cNvSpPr>
      </xdr:nvSpPr>
      <xdr:spPr bwMode="auto">
        <a:xfrm>
          <a:off x="5953125" y="0"/>
          <a:ext cx="104775" cy="17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0</xdr:row>
      <xdr:rowOff>0</xdr:rowOff>
    </xdr:from>
    <xdr:to>
      <xdr:col>8</xdr:col>
      <xdr:colOff>104775</xdr:colOff>
      <xdr:row>0</xdr:row>
      <xdr:rowOff>177800</xdr:rowOff>
    </xdr:to>
    <xdr:sp macro="" textlink="">
      <xdr:nvSpPr>
        <xdr:cNvPr id="7" name="Text Box 3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>
          <a:spLocks noChangeArrowheads="1"/>
        </xdr:cNvSpPr>
      </xdr:nvSpPr>
      <xdr:spPr bwMode="auto">
        <a:xfrm>
          <a:off x="5953125" y="0"/>
          <a:ext cx="104775" cy="17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0</xdr:row>
      <xdr:rowOff>0</xdr:rowOff>
    </xdr:from>
    <xdr:to>
      <xdr:col>8</xdr:col>
      <xdr:colOff>104775</xdr:colOff>
      <xdr:row>0</xdr:row>
      <xdr:rowOff>177800</xdr:rowOff>
    </xdr:to>
    <xdr:sp macro="" textlink="">
      <xdr:nvSpPr>
        <xdr:cNvPr id="8" name="Text Box 3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>
          <a:spLocks noChangeArrowheads="1"/>
        </xdr:cNvSpPr>
      </xdr:nvSpPr>
      <xdr:spPr bwMode="auto">
        <a:xfrm>
          <a:off x="5953125" y="0"/>
          <a:ext cx="104775" cy="17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0</xdr:row>
      <xdr:rowOff>0</xdr:rowOff>
    </xdr:from>
    <xdr:to>
      <xdr:col>8</xdr:col>
      <xdr:colOff>104775</xdr:colOff>
      <xdr:row>0</xdr:row>
      <xdr:rowOff>177800</xdr:rowOff>
    </xdr:to>
    <xdr:sp macro="" textlink="">
      <xdr:nvSpPr>
        <xdr:cNvPr id="9" name="Text Box 31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>
          <a:spLocks noChangeArrowheads="1"/>
        </xdr:cNvSpPr>
      </xdr:nvSpPr>
      <xdr:spPr bwMode="auto">
        <a:xfrm>
          <a:off x="5953125" y="0"/>
          <a:ext cx="104775" cy="17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0</xdr:row>
      <xdr:rowOff>0</xdr:rowOff>
    </xdr:from>
    <xdr:to>
      <xdr:col>8</xdr:col>
      <xdr:colOff>104775</xdr:colOff>
      <xdr:row>0</xdr:row>
      <xdr:rowOff>177800</xdr:rowOff>
    </xdr:to>
    <xdr:sp macro="" textlink="">
      <xdr:nvSpPr>
        <xdr:cNvPr id="10" name="Text Box 31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>
          <a:spLocks noChangeArrowheads="1"/>
        </xdr:cNvSpPr>
      </xdr:nvSpPr>
      <xdr:spPr bwMode="auto">
        <a:xfrm>
          <a:off x="5953125" y="0"/>
          <a:ext cx="104775" cy="17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0</xdr:row>
      <xdr:rowOff>135731</xdr:rowOff>
    </xdr:from>
    <xdr:to>
      <xdr:col>8</xdr:col>
      <xdr:colOff>114300</xdr:colOff>
      <xdr:row>1</xdr:row>
      <xdr:rowOff>123031</xdr:rowOff>
    </xdr:to>
    <xdr:sp macro="" textlink="">
      <xdr:nvSpPr>
        <xdr:cNvPr id="11" name="Text Box 37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>
          <a:spLocks noChangeArrowheads="1"/>
        </xdr:cNvSpPr>
      </xdr:nvSpPr>
      <xdr:spPr bwMode="auto">
        <a:xfrm>
          <a:off x="5953125" y="135731"/>
          <a:ext cx="114300" cy="17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0</xdr:row>
      <xdr:rowOff>152400</xdr:rowOff>
    </xdr:from>
    <xdr:to>
      <xdr:col>8</xdr:col>
      <xdr:colOff>104775</xdr:colOff>
      <xdr:row>1</xdr:row>
      <xdr:rowOff>104775</xdr:rowOff>
    </xdr:to>
    <xdr:sp macro="" textlink="">
      <xdr:nvSpPr>
        <xdr:cNvPr id="12" name="Text Box 3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3" name="Text Box 31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4" name="Text Box 31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5" name="Text Box 31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6" name="Text Box 31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7" name="Text Box 31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8" name="Text Box 31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9" name="Text Box 31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0" name="Text Box 31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1" name="Text Box 31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2" name="Text Box 3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3" name="Text Box 31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4" name="Text Box 31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5" name="Text Box 31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6" name="Text Box 31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7" name="Text Box 31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8" name="Text Box 31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9" name="Text Box 31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30" name="Text Box 31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31" name="Text Box 31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32" name="Text Box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33" name="Text Box 31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34" name="Text Box 31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35" name="Text Box 31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36" name="Text Box 31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37" name="Text Box 31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38" name="Text Box 31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39" name="Text Box 31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40" name="Text Box 31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41" name="Text Box 31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42" name="Text Box 3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43" name="Text Box 3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44" name="Text Box 31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45" name="Text Box 31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46" name="Text Box 31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47" name="Text Box 31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48" name="Text Box 31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49" name="Text Box 31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50" name="Text Box 31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51" name="Text Box 31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52" name="Text Box 3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53" name="Text Box 31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54" name="Text Box 31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55" name="Text Box 31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56" name="Text Box 31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57" name="Text Box 31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8</xdr:col>
      <xdr:colOff>0</xdr:colOff>
      <xdr:row>0</xdr:row>
      <xdr:rowOff>0</xdr:rowOff>
    </xdr:from>
    <xdr:to>
      <xdr:col>8</xdr:col>
      <xdr:colOff>104775</xdr:colOff>
      <xdr:row>0</xdr:row>
      <xdr:rowOff>177800</xdr:rowOff>
    </xdr:to>
    <xdr:sp macro="" textlink="">
      <xdr:nvSpPr>
        <xdr:cNvPr id="58" name="Text Box 31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 txBox="1">
          <a:spLocks noChangeArrowheads="1"/>
        </xdr:cNvSpPr>
      </xdr:nvSpPr>
      <xdr:spPr bwMode="auto">
        <a:xfrm>
          <a:off x="5953125" y="0"/>
          <a:ext cx="104775" cy="17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0</xdr:row>
      <xdr:rowOff>0</xdr:rowOff>
    </xdr:from>
    <xdr:to>
      <xdr:col>8</xdr:col>
      <xdr:colOff>104775</xdr:colOff>
      <xdr:row>0</xdr:row>
      <xdr:rowOff>177800</xdr:rowOff>
    </xdr:to>
    <xdr:sp macro="" textlink="">
      <xdr:nvSpPr>
        <xdr:cNvPr id="59" name="Text Box 37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 txBox="1">
          <a:spLocks noChangeArrowheads="1"/>
        </xdr:cNvSpPr>
      </xdr:nvSpPr>
      <xdr:spPr bwMode="auto">
        <a:xfrm>
          <a:off x="5953125" y="0"/>
          <a:ext cx="104775" cy="17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0</xdr:row>
      <xdr:rowOff>0</xdr:rowOff>
    </xdr:from>
    <xdr:to>
      <xdr:col>8</xdr:col>
      <xdr:colOff>104775</xdr:colOff>
      <xdr:row>0</xdr:row>
      <xdr:rowOff>177800</xdr:rowOff>
    </xdr:to>
    <xdr:sp macro="" textlink="">
      <xdr:nvSpPr>
        <xdr:cNvPr id="60" name="Text Box 31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 txBox="1">
          <a:spLocks noChangeArrowheads="1"/>
        </xdr:cNvSpPr>
      </xdr:nvSpPr>
      <xdr:spPr bwMode="auto">
        <a:xfrm>
          <a:off x="5953125" y="0"/>
          <a:ext cx="104775" cy="17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0</xdr:row>
      <xdr:rowOff>0</xdr:rowOff>
    </xdr:from>
    <xdr:to>
      <xdr:col>8</xdr:col>
      <xdr:colOff>104775</xdr:colOff>
      <xdr:row>0</xdr:row>
      <xdr:rowOff>177800</xdr:rowOff>
    </xdr:to>
    <xdr:sp macro="" textlink="">
      <xdr:nvSpPr>
        <xdr:cNvPr id="61" name="Text Box 31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 txBox="1">
          <a:spLocks noChangeArrowheads="1"/>
        </xdr:cNvSpPr>
      </xdr:nvSpPr>
      <xdr:spPr bwMode="auto">
        <a:xfrm>
          <a:off x="5953125" y="0"/>
          <a:ext cx="104775" cy="17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0</xdr:row>
      <xdr:rowOff>0</xdr:rowOff>
    </xdr:from>
    <xdr:to>
      <xdr:col>8</xdr:col>
      <xdr:colOff>104775</xdr:colOff>
      <xdr:row>0</xdr:row>
      <xdr:rowOff>177800</xdr:rowOff>
    </xdr:to>
    <xdr:sp macro="" textlink="">
      <xdr:nvSpPr>
        <xdr:cNvPr id="62" name="Text Box 37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 txBox="1">
          <a:spLocks noChangeArrowheads="1"/>
        </xdr:cNvSpPr>
      </xdr:nvSpPr>
      <xdr:spPr bwMode="auto">
        <a:xfrm>
          <a:off x="5953125" y="0"/>
          <a:ext cx="104775" cy="17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0</xdr:row>
      <xdr:rowOff>0</xdr:rowOff>
    </xdr:from>
    <xdr:to>
      <xdr:col>8</xdr:col>
      <xdr:colOff>104775</xdr:colOff>
      <xdr:row>0</xdr:row>
      <xdr:rowOff>177800</xdr:rowOff>
    </xdr:to>
    <xdr:sp macro="" textlink="">
      <xdr:nvSpPr>
        <xdr:cNvPr id="63" name="Text Box 31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 txBox="1">
          <a:spLocks noChangeArrowheads="1"/>
        </xdr:cNvSpPr>
      </xdr:nvSpPr>
      <xdr:spPr bwMode="auto">
        <a:xfrm>
          <a:off x="5953125" y="0"/>
          <a:ext cx="104775" cy="17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0</xdr:row>
      <xdr:rowOff>0</xdr:rowOff>
    </xdr:from>
    <xdr:to>
      <xdr:col>8</xdr:col>
      <xdr:colOff>104775</xdr:colOff>
      <xdr:row>0</xdr:row>
      <xdr:rowOff>177800</xdr:rowOff>
    </xdr:to>
    <xdr:sp macro="" textlink="">
      <xdr:nvSpPr>
        <xdr:cNvPr id="64" name="Text Box 37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 txBox="1">
          <a:spLocks noChangeArrowheads="1"/>
        </xdr:cNvSpPr>
      </xdr:nvSpPr>
      <xdr:spPr bwMode="auto">
        <a:xfrm>
          <a:off x="5953125" y="0"/>
          <a:ext cx="104775" cy="17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0</xdr:row>
      <xdr:rowOff>0</xdr:rowOff>
    </xdr:from>
    <xdr:to>
      <xdr:col>8</xdr:col>
      <xdr:colOff>104775</xdr:colOff>
      <xdr:row>0</xdr:row>
      <xdr:rowOff>177800</xdr:rowOff>
    </xdr:to>
    <xdr:sp macro="" textlink="">
      <xdr:nvSpPr>
        <xdr:cNvPr id="65" name="Text Box 31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 txBox="1">
          <a:spLocks noChangeArrowheads="1"/>
        </xdr:cNvSpPr>
      </xdr:nvSpPr>
      <xdr:spPr bwMode="auto">
        <a:xfrm>
          <a:off x="5953125" y="0"/>
          <a:ext cx="104775" cy="17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0</xdr:row>
      <xdr:rowOff>0</xdr:rowOff>
    </xdr:from>
    <xdr:to>
      <xdr:col>8</xdr:col>
      <xdr:colOff>104775</xdr:colOff>
      <xdr:row>0</xdr:row>
      <xdr:rowOff>177800</xdr:rowOff>
    </xdr:to>
    <xdr:sp macro="" textlink="">
      <xdr:nvSpPr>
        <xdr:cNvPr id="66" name="Text Box 31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 txBox="1">
          <a:spLocks noChangeArrowheads="1"/>
        </xdr:cNvSpPr>
      </xdr:nvSpPr>
      <xdr:spPr bwMode="auto">
        <a:xfrm>
          <a:off x="5953125" y="0"/>
          <a:ext cx="104775" cy="17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2495550</xdr:colOff>
      <xdr:row>0</xdr:row>
      <xdr:rowOff>123825</xdr:rowOff>
    </xdr:from>
    <xdr:to>
      <xdr:col>8</xdr:col>
      <xdr:colOff>114300</xdr:colOff>
      <xdr:row>1</xdr:row>
      <xdr:rowOff>111125</xdr:rowOff>
    </xdr:to>
    <xdr:sp macro="" textlink="">
      <xdr:nvSpPr>
        <xdr:cNvPr id="67" name="Text Box 37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 txBox="1">
          <a:spLocks noChangeArrowheads="1"/>
        </xdr:cNvSpPr>
      </xdr:nvSpPr>
      <xdr:spPr bwMode="auto">
        <a:xfrm>
          <a:off x="5953125" y="123825"/>
          <a:ext cx="114300" cy="17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0</xdr:row>
      <xdr:rowOff>152400</xdr:rowOff>
    </xdr:from>
    <xdr:to>
      <xdr:col>8</xdr:col>
      <xdr:colOff>104775</xdr:colOff>
      <xdr:row>1</xdr:row>
      <xdr:rowOff>104775</xdr:rowOff>
    </xdr:to>
    <xdr:sp macro="" textlink="">
      <xdr:nvSpPr>
        <xdr:cNvPr id="68" name="Text Box 31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69" name="Text Box 31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70" name="Text Box 31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71" name="Text Box 31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72" name="Text Box 3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73" name="Text Box 31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74" name="Text Box 31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75" name="Text Box 31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76" name="Text Box 31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77" name="Text Box 31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78" name="Text Box 31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79" name="Text Box 31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80" name="Text Box 31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81" name="Text Box 31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82" name="Text Box 3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83" name="Text Box 31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84" name="Text Box 31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85" name="Text Box 31">
          <a:extLst>
            <a:ext uri="{FF2B5EF4-FFF2-40B4-BE49-F238E27FC236}">
              <a16:creationId xmlns:a16="http://schemas.microsoft.com/office/drawing/2014/main" id="{00000000-0008-0000-0200-000055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86" name="Text Box 31">
          <a:extLst>
            <a:ext uri="{FF2B5EF4-FFF2-40B4-BE49-F238E27FC236}">
              <a16:creationId xmlns:a16="http://schemas.microsoft.com/office/drawing/2014/main" id="{00000000-0008-0000-0200-000056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87" name="Text Box 31">
          <a:extLst>
            <a:ext uri="{FF2B5EF4-FFF2-40B4-BE49-F238E27FC236}">
              <a16:creationId xmlns:a16="http://schemas.microsoft.com/office/drawing/2014/main" id="{00000000-0008-0000-0200-000057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88" name="Text Box 31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89" name="Text Box 31">
          <a:extLst>
            <a:ext uri="{FF2B5EF4-FFF2-40B4-BE49-F238E27FC236}">
              <a16:creationId xmlns:a16="http://schemas.microsoft.com/office/drawing/2014/main" id="{00000000-0008-0000-0200-000059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90" name="Text Box 31">
          <a:extLst>
            <a:ext uri="{FF2B5EF4-FFF2-40B4-BE49-F238E27FC236}">
              <a16:creationId xmlns:a16="http://schemas.microsoft.com/office/drawing/2014/main" id="{00000000-0008-0000-0200-00005A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91" name="Text Box 31">
          <a:extLst>
            <a:ext uri="{FF2B5EF4-FFF2-40B4-BE49-F238E27FC236}">
              <a16:creationId xmlns:a16="http://schemas.microsoft.com/office/drawing/2014/main" id="{00000000-0008-0000-0200-00005B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92" name="Text Box 31">
          <a:extLst>
            <a:ext uri="{FF2B5EF4-FFF2-40B4-BE49-F238E27FC236}">
              <a16:creationId xmlns:a16="http://schemas.microsoft.com/office/drawing/2014/main" id="{00000000-0008-0000-0200-00005C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93" name="Text Box 31">
          <a:extLst>
            <a:ext uri="{FF2B5EF4-FFF2-40B4-BE49-F238E27FC236}">
              <a16:creationId xmlns:a16="http://schemas.microsoft.com/office/drawing/2014/main" id="{00000000-0008-0000-0200-00005D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94" name="Text Box 31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95" name="Text Box 31">
          <a:extLst>
            <a:ext uri="{FF2B5EF4-FFF2-40B4-BE49-F238E27FC236}">
              <a16:creationId xmlns:a16="http://schemas.microsoft.com/office/drawing/2014/main" id="{00000000-0008-0000-0200-00005F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96" name="Text Box 31">
          <a:extLst>
            <a:ext uri="{FF2B5EF4-FFF2-40B4-BE49-F238E27FC236}">
              <a16:creationId xmlns:a16="http://schemas.microsoft.com/office/drawing/2014/main" id="{00000000-0008-0000-0200-000060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97" name="Text Box 31">
          <a:extLst>
            <a:ext uri="{FF2B5EF4-FFF2-40B4-BE49-F238E27FC236}">
              <a16:creationId xmlns:a16="http://schemas.microsoft.com/office/drawing/2014/main" id="{00000000-0008-0000-0200-000061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98" name="Text Box 31">
          <a:extLst>
            <a:ext uri="{FF2B5EF4-FFF2-40B4-BE49-F238E27FC236}">
              <a16:creationId xmlns:a16="http://schemas.microsoft.com/office/drawing/2014/main" id="{00000000-0008-0000-0200-000062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99" name="Text Box 31">
          <a:extLst>
            <a:ext uri="{FF2B5EF4-FFF2-40B4-BE49-F238E27FC236}">
              <a16:creationId xmlns:a16="http://schemas.microsoft.com/office/drawing/2014/main" id="{00000000-0008-0000-0200-000063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00" name="Text Box 31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01" name="Text Box 31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02" name="Text Box 31">
          <a:extLst>
            <a:ext uri="{FF2B5EF4-FFF2-40B4-BE49-F238E27FC236}">
              <a16:creationId xmlns:a16="http://schemas.microsoft.com/office/drawing/2014/main" id="{00000000-0008-0000-0200-000066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03" name="Text Box 31">
          <a:extLst>
            <a:ext uri="{FF2B5EF4-FFF2-40B4-BE49-F238E27FC236}">
              <a16:creationId xmlns:a16="http://schemas.microsoft.com/office/drawing/2014/main" id="{00000000-0008-0000-0200-000067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04" name="Text Box 31">
          <a:extLst>
            <a:ext uri="{FF2B5EF4-FFF2-40B4-BE49-F238E27FC236}">
              <a16:creationId xmlns:a16="http://schemas.microsoft.com/office/drawing/2014/main" id="{00000000-0008-0000-0200-000068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05" name="Text Box 31">
          <a:extLst>
            <a:ext uri="{FF2B5EF4-FFF2-40B4-BE49-F238E27FC236}">
              <a16:creationId xmlns:a16="http://schemas.microsoft.com/office/drawing/2014/main" id="{00000000-0008-0000-0200-000069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06" name="Text Box 31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07" name="Text Box 31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08" name="Text Box 31">
          <a:extLst>
            <a:ext uri="{FF2B5EF4-FFF2-40B4-BE49-F238E27FC236}">
              <a16:creationId xmlns:a16="http://schemas.microsoft.com/office/drawing/2014/main" id="{00000000-0008-0000-0200-00006C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09" name="Text Box 31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10" name="Text Box 31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11" name="Text Box 31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12" name="Text Box 3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13" name="Text Box 31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8</xdr:col>
      <xdr:colOff>0</xdr:colOff>
      <xdr:row>0</xdr:row>
      <xdr:rowOff>0</xdr:rowOff>
    </xdr:from>
    <xdr:to>
      <xdr:col>8</xdr:col>
      <xdr:colOff>104775</xdr:colOff>
      <xdr:row>0</xdr:row>
      <xdr:rowOff>177800</xdr:rowOff>
    </xdr:to>
    <xdr:sp macro="" textlink="">
      <xdr:nvSpPr>
        <xdr:cNvPr id="114" name="Text Box 31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>
          <a:spLocks noChangeArrowheads="1"/>
        </xdr:cNvSpPr>
      </xdr:nvSpPr>
      <xdr:spPr bwMode="auto">
        <a:xfrm>
          <a:off x="5953125" y="0"/>
          <a:ext cx="104775" cy="17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0</xdr:row>
      <xdr:rowOff>0</xdr:rowOff>
    </xdr:from>
    <xdr:to>
      <xdr:col>8</xdr:col>
      <xdr:colOff>104775</xdr:colOff>
      <xdr:row>0</xdr:row>
      <xdr:rowOff>177800</xdr:rowOff>
    </xdr:to>
    <xdr:sp macro="" textlink="">
      <xdr:nvSpPr>
        <xdr:cNvPr id="115" name="Text Box 37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>
          <a:spLocks noChangeArrowheads="1"/>
        </xdr:cNvSpPr>
      </xdr:nvSpPr>
      <xdr:spPr bwMode="auto">
        <a:xfrm>
          <a:off x="5953125" y="0"/>
          <a:ext cx="104775" cy="17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0</xdr:row>
      <xdr:rowOff>0</xdr:rowOff>
    </xdr:from>
    <xdr:to>
      <xdr:col>8</xdr:col>
      <xdr:colOff>104775</xdr:colOff>
      <xdr:row>0</xdr:row>
      <xdr:rowOff>177800</xdr:rowOff>
    </xdr:to>
    <xdr:sp macro="" textlink="">
      <xdr:nvSpPr>
        <xdr:cNvPr id="116" name="Text Box 31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>
          <a:spLocks noChangeArrowheads="1"/>
        </xdr:cNvSpPr>
      </xdr:nvSpPr>
      <xdr:spPr bwMode="auto">
        <a:xfrm>
          <a:off x="5953125" y="0"/>
          <a:ext cx="104775" cy="17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0</xdr:row>
      <xdr:rowOff>0</xdr:rowOff>
    </xdr:from>
    <xdr:to>
      <xdr:col>8</xdr:col>
      <xdr:colOff>104775</xdr:colOff>
      <xdr:row>0</xdr:row>
      <xdr:rowOff>177800</xdr:rowOff>
    </xdr:to>
    <xdr:sp macro="" textlink="">
      <xdr:nvSpPr>
        <xdr:cNvPr id="117" name="Text Box 31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>
          <a:spLocks noChangeArrowheads="1"/>
        </xdr:cNvSpPr>
      </xdr:nvSpPr>
      <xdr:spPr bwMode="auto">
        <a:xfrm>
          <a:off x="5953125" y="0"/>
          <a:ext cx="104775" cy="17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0</xdr:row>
      <xdr:rowOff>0</xdr:rowOff>
    </xdr:from>
    <xdr:to>
      <xdr:col>8</xdr:col>
      <xdr:colOff>104775</xdr:colOff>
      <xdr:row>0</xdr:row>
      <xdr:rowOff>177800</xdr:rowOff>
    </xdr:to>
    <xdr:sp macro="" textlink="">
      <xdr:nvSpPr>
        <xdr:cNvPr id="118" name="Text Box 3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>
          <a:spLocks noChangeArrowheads="1"/>
        </xdr:cNvSpPr>
      </xdr:nvSpPr>
      <xdr:spPr bwMode="auto">
        <a:xfrm>
          <a:off x="5953125" y="0"/>
          <a:ext cx="104775" cy="17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0</xdr:row>
      <xdr:rowOff>0</xdr:rowOff>
    </xdr:from>
    <xdr:to>
      <xdr:col>8</xdr:col>
      <xdr:colOff>104775</xdr:colOff>
      <xdr:row>0</xdr:row>
      <xdr:rowOff>177800</xdr:rowOff>
    </xdr:to>
    <xdr:sp macro="" textlink="">
      <xdr:nvSpPr>
        <xdr:cNvPr id="119" name="Text Box 31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>
          <a:spLocks noChangeArrowheads="1"/>
        </xdr:cNvSpPr>
      </xdr:nvSpPr>
      <xdr:spPr bwMode="auto">
        <a:xfrm>
          <a:off x="5953125" y="0"/>
          <a:ext cx="104775" cy="17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0</xdr:row>
      <xdr:rowOff>0</xdr:rowOff>
    </xdr:from>
    <xdr:to>
      <xdr:col>8</xdr:col>
      <xdr:colOff>104775</xdr:colOff>
      <xdr:row>0</xdr:row>
      <xdr:rowOff>177800</xdr:rowOff>
    </xdr:to>
    <xdr:sp macro="" textlink="">
      <xdr:nvSpPr>
        <xdr:cNvPr id="120" name="Text Box 37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>
          <a:spLocks noChangeArrowheads="1"/>
        </xdr:cNvSpPr>
      </xdr:nvSpPr>
      <xdr:spPr bwMode="auto">
        <a:xfrm>
          <a:off x="5953125" y="0"/>
          <a:ext cx="104775" cy="17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0</xdr:row>
      <xdr:rowOff>0</xdr:rowOff>
    </xdr:from>
    <xdr:to>
      <xdr:col>8</xdr:col>
      <xdr:colOff>104775</xdr:colOff>
      <xdr:row>0</xdr:row>
      <xdr:rowOff>177800</xdr:rowOff>
    </xdr:to>
    <xdr:sp macro="" textlink="">
      <xdr:nvSpPr>
        <xdr:cNvPr id="121" name="Text Box 31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>
          <a:spLocks noChangeArrowheads="1"/>
        </xdr:cNvSpPr>
      </xdr:nvSpPr>
      <xdr:spPr bwMode="auto">
        <a:xfrm>
          <a:off x="5953125" y="0"/>
          <a:ext cx="104775" cy="17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0</xdr:row>
      <xdr:rowOff>0</xdr:rowOff>
    </xdr:from>
    <xdr:to>
      <xdr:col>8</xdr:col>
      <xdr:colOff>104775</xdr:colOff>
      <xdr:row>0</xdr:row>
      <xdr:rowOff>177800</xdr:rowOff>
    </xdr:to>
    <xdr:sp macro="" textlink="">
      <xdr:nvSpPr>
        <xdr:cNvPr id="122" name="Text Box 3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>
          <a:spLocks noChangeArrowheads="1"/>
        </xdr:cNvSpPr>
      </xdr:nvSpPr>
      <xdr:spPr bwMode="auto">
        <a:xfrm>
          <a:off x="5953125" y="0"/>
          <a:ext cx="104775" cy="17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2495550</xdr:colOff>
      <xdr:row>0</xdr:row>
      <xdr:rowOff>123825</xdr:rowOff>
    </xdr:from>
    <xdr:to>
      <xdr:col>8</xdr:col>
      <xdr:colOff>114300</xdr:colOff>
      <xdr:row>1</xdr:row>
      <xdr:rowOff>111125</xdr:rowOff>
    </xdr:to>
    <xdr:sp macro="" textlink="">
      <xdr:nvSpPr>
        <xdr:cNvPr id="123" name="Text Box 37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SpPr txBox="1">
          <a:spLocks noChangeArrowheads="1"/>
        </xdr:cNvSpPr>
      </xdr:nvSpPr>
      <xdr:spPr bwMode="auto">
        <a:xfrm>
          <a:off x="5953125" y="123825"/>
          <a:ext cx="114300" cy="17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0</xdr:row>
      <xdr:rowOff>152400</xdr:rowOff>
    </xdr:from>
    <xdr:to>
      <xdr:col>8</xdr:col>
      <xdr:colOff>104775</xdr:colOff>
      <xdr:row>1</xdr:row>
      <xdr:rowOff>104775</xdr:rowOff>
    </xdr:to>
    <xdr:sp macro="" textlink="">
      <xdr:nvSpPr>
        <xdr:cNvPr id="124" name="Text Box 31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25" name="Text Box 31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26" name="Text Box 31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27" name="Text Box 31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28" name="Text Box 31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29" name="Text Box 31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30" name="Text Box 31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31" name="Text Box 31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32" name="Text Box 31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33" name="Text Box 31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34" name="Text Box 31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35" name="Text Box 31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36" name="Text Box 31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37" name="Text Box 31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38" name="Text Box 31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39" name="Text Box 31">
          <a:extLst>
            <a:ext uri="{FF2B5EF4-FFF2-40B4-BE49-F238E27FC236}">
              <a16:creationId xmlns:a16="http://schemas.microsoft.com/office/drawing/2014/main" id="{00000000-0008-0000-0200-00008B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40" name="Text Box 31">
          <a:extLst>
            <a:ext uri="{FF2B5EF4-FFF2-40B4-BE49-F238E27FC236}">
              <a16:creationId xmlns:a16="http://schemas.microsoft.com/office/drawing/2014/main" id="{00000000-0008-0000-0200-00008C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41" name="Text Box 31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42" name="Text Box 31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43" name="Text Box 31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44" name="Text Box 3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45" name="Text Box 31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46" name="Text Box 31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47" name="Text Box 31">
          <a:extLst>
            <a:ext uri="{FF2B5EF4-FFF2-40B4-BE49-F238E27FC236}">
              <a16:creationId xmlns:a16="http://schemas.microsoft.com/office/drawing/2014/main" id="{00000000-0008-0000-0200-000093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48" name="Text Box 31">
          <a:extLst>
            <a:ext uri="{FF2B5EF4-FFF2-40B4-BE49-F238E27FC236}">
              <a16:creationId xmlns:a16="http://schemas.microsoft.com/office/drawing/2014/main" id="{00000000-0008-0000-0200-000094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49" name="Text Box 31">
          <a:extLst>
            <a:ext uri="{FF2B5EF4-FFF2-40B4-BE49-F238E27FC236}">
              <a16:creationId xmlns:a16="http://schemas.microsoft.com/office/drawing/2014/main" id="{00000000-0008-0000-0200-000095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50" name="Text Box 31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51" name="Text Box 31">
          <a:extLst>
            <a:ext uri="{FF2B5EF4-FFF2-40B4-BE49-F238E27FC236}">
              <a16:creationId xmlns:a16="http://schemas.microsoft.com/office/drawing/2014/main" id="{00000000-0008-0000-0200-000097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52" name="Text Box 31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53" name="Text Box 31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54" name="Text Box 31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55" name="Text Box 31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56" name="Text Box 31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57" name="Text Box 31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58" name="Text Box 31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59" name="Text Box 31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60" name="Text Box 31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61" name="Text Box 31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62" name="Text Box 3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63" name="Text Box 31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64" name="Text Box 31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65" name="Text Box 31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66" name="Text Box 31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67" name="Text Box 31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68" name="Text Box 31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69" name="Text Box 31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SpPr txBox="1">
          <a:spLocks noChangeArrowheads="1"/>
        </xdr:cNvSpPr>
      </xdr:nvSpPr>
      <xdr:spPr bwMode="auto">
        <a:xfrm>
          <a:off x="5953125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8</xdr:col>
      <xdr:colOff>0</xdr:colOff>
      <xdr:row>0</xdr:row>
      <xdr:rowOff>11906</xdr:rowOff>
    </xdr:from>
    <xdr:to>
      <xdr:col>8</xdr:col>
      <xdr:colOff>104775</xdr:colOff>
      <xdr:row>1</xdr:row>
      <xdr:rowOff>1927</xdr:rowOff>
    </xdr:to>
    <xdr:sp macro="" textlink="">
      <xdr:nvSpPr>
        <xdr:cNvPr id="170" name="Text Box 31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SpPr txBox="1">
          <a:spLocks noChangeArrowheads="1"/>
        </xdr:cNvSpPr>
      </xdr:nvSpPr>
      <xdr:spPr bwMode="auto">
        <a:xfrm>
          <a:off x="9220200" y="11906"/>
          <a:ext cx="104775" cy="1741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0</xdr:row>
      <xdr:rowOff>135731</xdr:rowOff>
    </xdr:from>
    <xdr:to>
      <xdr:col>8</xdr:col>
      <xdr:colOff>114300</xdr:colOff>
      <xdr:row>1</xdr:row>
      <xdr:rowOff>123031</xdr:rowOff>
    </xdr:to>
    <xdr:sp macro="" textlink="">
      <xdr:nvSpPr>
        <xdr:cNvPr id="171" name="Text Box 37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SpPr txBox="1">
          <a:spLocks noChangeArrowheads="1"/>
        </xdr:cNvSpPr>
      </xdr:nvSpPr>
      <xdr:spPr bwMode="auto">
        <a:xfrm>
          <a:off x="9220200" y="135731"/>
          <a:ext cx="1143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0</xdr:row>
      <xdr:rowOff>152400</xdr:rowOff>
    </xdr:from>
    <xdr:to>
      <xdr:col>8</xdr:col>
      <xdr:colOff>104775</xdr:colOff>
      <xdr:row>1</xdr:row>
      <xdr:rowOff>104775</xdr:rowOff>
    </xdr:to>
    <xdr:sp macro="" textlink="">
      <xdr:nvSpPr>
        <xdr:cNvPr id="172" name="Text Box 3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36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73" name="Text Box 31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74" name="Text Box 31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75" name="Text Box 31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76" name="Text Box 31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77" name="Text Box 31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78" name="Text Box 31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79" name="Text Box 31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80" name="Text Box 31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81" name="Text Box 31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82" name="Text Box 31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83" name="Text Box 31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84" name="Text Box 31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85" name="Text Box 31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86" name="Text Box 31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87" name="Text Box 31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88" name="Text Box 31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89" name="Text Box 31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90" name="Text Box 31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91" name="Text Box 31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92" name="Text Box 31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93" name="Text Box 31">
          <a:extLst>
            <a:ext uri="{FF2B5EF4-FFF2-40B4-BE49-F238E27FC236}">
              <a16:creationId xmlns:a16="http://schemas.microsoft.com/office/drawing/2014/main" id="{00000000-0008-0000-0200-0000C1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94" name="Text Box 31">
          <a:extLst>
            <a:ext uri="{FF2B5EF4-FFF2-40B4-BE49-F238E27FC236}">
              <a16:creationId xmlns:a16="http://schemas.microsoft.com/office/drawing/2014/main" id="{00000000-0008-0000-0200-0000C2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95" name="Text Box 31">
          <a:extLst>
            <a:ext uri="{FF2B5EF4-FFF2-40B4-BE49-F238E27FC236}">
              <a16:creationId xmlns:a16="http://schemas.microsoft.com/office/drawing/2014/main" id="{00000000-0008-0000-0200-0000C3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96" name="Text Box 31">
          <a:extLst>
            <a:ext uri="{FF2B5EF4-FFF2-40B4-BE49-F238E27FC236}">
              <a16:creationId xmlns:a16="http://schemas.microsoft.com/office/drawing/2014/main" id="{00000000-0008-0000-0200-0000C4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97" name="Text Box 31">
          <a:extLst>
            <a:ext uri="{FF2B5EF4-FFF2-40B4-BE49-F238E27FC236}">
              <a16:creationId xmlns:a16="http://schemas.microsoft.com/office/drawing/2014/main" id="{00000000-0008-0000-0200-0000C5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98" name="Text Box 31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199" name="Text Box 31">
          <a:extLst>
            <a:ext uri="{FF2B5EF4-FFF2-40B4-BE49-F238E27FC236}">
              <a16:creationId xmlns:a16="http://schemas.microsoft.com/office/drawing/2014/main" id="{00000000-0008-0000-0200-0000C7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00" name="Text Box 31">
          <a:extLst>
            <a:ext uri="{FF2B5EF4-FFF2-40B4-BE49-F238E27FC236}">
              <a16:creationId xmlns:a16="http://schemas.microsoft.com/office/drawing/2014/main" id="{00000000-0008-0000-0200-0000C8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01" name="Text Box 31">
          <a:extLst>
            <a:ext uri="{FF2B5EF4-FFF2-40B4-BE49-F238E27FC236}">
              <a16:creationId xmlns:a16="http://schemas.microsoft.com/office/drawing/2014/main" id="{00000000-0008-0000-0200-0000C9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02" name="Text Box 31">
          <a:extLst>
            <a:ext uri="{FF2B5EF4-FFF2-40B4-BE49-F238E27FC236}">
              <a16:creationId xmlns:a16="http://schemas.microsoft.com/office/drawing/2014/main" id="{00000000-0008-0000-0200-0000CA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03" name="Text Box 31">
          <a:extLst>
            <a:ext uri="{FF2B5EF4-FFF2-40B4-BE49-F238E27FC236}">
              <a16:creationId xmlns:a16="http://schemas.microsoft.com/office/drawing/2014/main" id="{00000000-0008-0000-0200-0000CB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04" name="Text Box 31"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05" name="Text Box 31">
          <a:extLst>
            <a:ext uri="{FF2B5EF4-FFF2-40B4-BE49-F238E27FC236}">
              <a16:creationId xmlns:a16="http://schemas.microsoft.com/office/drawing/2014/main" id="{00000000-0008-0000-0200-0000CD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06" name="Text Box 31">
          <a:extLst>
            <a:ext uri="{FF2B5EF4-FFF2-40B4-BE49-F238E27FC236}">
              <a16:creationId xmlns:a16="http://schemas.microsoft.com/office/drawing/2014/main" id="{00000000-0008-0000-0200-0000CE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07" name="Text Box 31">
          <a:extLst>
            <a:ext uri="{FF2B5EF4-FFF2-40B4-BE49-F238E27FC236}">
              <a16:creationId xmlns:a16="http://schemas.microsoft.com/office/drawing/2014/main" id="{00000000-0008-0000-0200-0000CF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08" name="Text Box 31">
          <a:extLst>
            <a:ext uri="{FF2B5EF4-FFF2-40B4-BE49-F238E27FC236}">
              <a16:creationId xmlns:a16="http://schemas.microsoft.com/office/drawing/2014/main" id="{00000000-0008-0000-0200-0000D0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09" name="Text Box 31">
          <a:extLst>
            <a:ext uri="{FF2B5EF4-FFF2-40B4-BE49-F238E27FC236}">
              <a16:creationId xmlns:a16="http://schemas.microsoft.com/office/drawing/2014/main" id="{00000000-0008-0000-0200-0000D1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10" name="Text Box 31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11" name="Text Box 31">
          <a:extLst>
            <a:ext uri="{FF2B5EF4-FFF2-40B4-BE49-F238E27FC236}">
              <a16:creationId xmlns:a16="http://schemas.microsoft.com/office/drawing/2014/main" id="{00000000-0008-0000-0200-0000D3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12" name="Text Box 31">
          <a:extLst>
            <a:ext uri="{FF2B5EF4-FFF2-40B4-BE49-F238E27FC236}">
              <a16:creationId xmlns:a16="http://schemas.microsoft.com/office/drawing/2014/main" id="{00000000-0008-0000-0200-0000D4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13" name="Text Box 31">
          <a:extLst>
            <a:ext uri="{FF2B5EF4-FFF2-40B4-BE49-F238E27FC236}">
              <a16:creationId xmlns:a16="http://schemas.microsoft.com/office/drawing/2014/main" id="{00000000-0008-0000-0200-0000D5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14" name="Text Box 31">
          <a:extLst>
            <a:ext uri="{FF2B5EF4-FFF2-40B4-BE49-F238E27FC236}">
              <a16:creationId xmlns:a16="http://schemas.microsoft.com/office/drawing/2014/main" id="{00000000-0008-0000-0200-0000D6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15" name="Text Box 31">
          <a:extLst>
            <a:ext uri="{FF2B5EF4-FFF2-40B4-BE49-F238E27FC236}">
              <a16:creationId xmlns:a16="http://schemas.microsoft.com/office/drawing/2014/main" id="{00000000-0008-0000-0200-0000D7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16" name="Text Box 31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17" name="Text Box 31">
          <a:extLst>
            <a:ext uri="{FF2B5EF4-FFF2-40B4-BE49-F238E27FC236}">
              <a16:creationId xmlns:a16="http://schemas.microsoft.com/office/drawing/2014/main" id="{00000000-0008-0000-0200-0000D9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7</xdr:col>
      <xdr:colOff>2495550</xdr:colOff>
      <xdr:row>0</xdr:row>
      <xdr:rowOff>123825</xdr:rowOff>
    </xdr:from>
    <xdr:to>
      <xdr:col>8</xdr:col>
      <xdr:colOff>114300</xdr:colOff>
      <xdr:row>1</xdr:row>
      <xdr:rowOff>111125</xdr:rowOff>
    </xdr:to>
    <xdr:sp macro="" textlink="">
      <xdr:nvSpPr>
        <xdr:cNvPr id="218" name="Text Box 37">
          <a:extLst>
            <a:ext uri="{FF2B5EF4-FFF2-40B4-BE49-F238E27FC236}">
              <a16:creationId xmlns:a16="http://schemas.microsoft.com/office/drawing/2014/main" id="{00000000-0008-0000-0200-0000DA000000}"/>
            </a:ext>
          </a:extLst>
        </xdr:cNvPr>
        <xdr:cNvSpPr txBox="1">
          <a:spLocks noChangeArrowheads="1"/>
        </xdr:cNvSpPr>
      </xdr:nvSpPr>
      <xdr:spPr bwMode="auto">
        <a:xfrm>
          <a:off x="9220200" y="123825"/>
          <a:ext cx="1143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0</xdr:row>
      <xdr:rowOff>152400</xdr:rowOff>
    </xdr:from>
    <xdr:to>
      <xdr:col>8</xdr:col>
      <xdr:colOff>104775</xdr:colOff>
      <xdr:row>1</xdr:row>
      <xdr:rowOff>104775</xdr:rowOff>
    </xdr:to>
    <xdr:sp macro="" textlink="">
      <xdr:nvSpPr>
        <xdr:cNvPr id="219" name="Text Box 31">
          <a:extLst>
            <a:ext uri="{FF2B5EF4-FFF2-40B4-BE49-F238E27FC236}">
              <a16:creationId xmlns:a16="http://schemas.microsoft.com/office/drawing/2014/main" id="{00000000-0008-0000-0200-0000DB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36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20" name="Text Box 31">
          <a:extLst>
            <a:ext uri="{FF2B5EF4-FFF2-40B4-BE49-F238E27FC236}">
              <a16:creationId xmlns:a16="http://schemas.microsoft.com/office/drawing/2014/main" id="{00000000-0008-0000-0200-0000DC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21" name="Text Box 31">
          <a:extLst>
            <a:ext uri="{FF2B5EF4-FFF2-40B4-BE49-F238E27FC236}">
              <a16:creationId xmlns:a16="http://schemas.microsoft.com/office/drawing/2014/main" id="{00000000-0008-0000-0200-0000DD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22" name="Text Box 31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23" name="Text Box 31">
          <a:extLst>
            <a:ext uri="{FF2B5EF4-FFF2-40B4-BE49-F238E27FC236}">
              <a16:creationId xmlns:a16="http://schemas.microsoft.com/office/drawing/2014/main" id="{00000000-0008-0000-0200-0000DF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24" name="Text Box 31">
          <a:extLst>
            <a:ext uri="{FF2B5EF4-FFF2-40B4-BE49-F238E27FC236}">
              <a16:creationId xmlns:a16="http://schemas.microsoft.com/office/drawing/2014/main" id="{00000000-0008-0000-0200-0000E0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25" name="Text Box 31">
          <a:extLst>
            <a:ext uri="{FF2B5EF4-FFF2-40B4-BE49-F238E27FC236}">
              <a16:creationId xmlns:a16="http://schemas.microsoft.com/office/drawing/2014/main" id="{00000000-0008-0000-0200-0000E1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26" name="Text Box 31">
          <a:extLst>
            <a:ext uri="{FF2B5EF4-FFF2-40B4-BE49-F238E27FC236}">
              <a16:creationId xmlns:a16="http://schemas.microsoft.com/office/drawing/2014/main" id="{00000000-0008-0000-0200-0000E2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27" name="Text Box 31">
          <a:extLst>
            <a:ext uri="{FF2B5EF4-FFF2-40B4-BE49-F238E27FC236}">
              <a16:creationId xmlns:a16="http://schemas.microsoft.com/office/drawing/2014/main" id="{00000000-0008-0000-0200-0000E3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28" name="Text Box 31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29" name="Text Box 31">
          <a:extLst>
            <a:ext uri="{FF2B5EF4-FFF2-40B4-BE49-F238E27FC236}">
              <a16:creationId xmlns:a16="http://schemas.microsoft.com/office/drawing/2014/main" id="{00000000-0008-0000-0200-0000E5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30" name="Text Box 31">
          <a:extLst>
            <a:ext uri="{FF2B5EF4-FFF2-40B4-BE49-F238E27FC236}">
              <a16:creationId xmlns:a16="http://schemas.microsoft.com/office/drawing/2014/main" id="{00000000-0008-0000-0200-0000E6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31" name="Text Box 31">
          <a:extLst>
            <a:ext uri="{FF2B5EF4-FFF2-40B4-BE49-F238E27FC236}">
              <a16:creationId xmlns:a16="http://schemas.microsoft.com/office/drawing/2014/main" id="{00000000-0008-0000-0200-0000E7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32" name="Text Box 31">
          <a:extLst>
            <a:ext uri="{FF2B5EF4-FFF2-40B4-BE49-F238E27FC236}">
              <a16:creationId xmlns:a16="http://schemas.microsoft.com/office/drawing/2014/main" id="{00000000-0008-0000-0200-0000E8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33" name="Text Box 31">
          <a:extLst>
            <a:ext uri="{FF2B5EF4-FFF2-40B4-BE49-F238E27FC236}">
              <a16:creationId xmlns:a16="http://schemas.microsoft.com/office/drawing/2014/main" id="{00000000-0008-0000-0200-0000E9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34" name="Text Box 31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35" name="Text Box 31">
          <a:extLst>
            <a:ext uri="{FF2B5EF4-FFF2-40B4-BE49-F238E27FC236}">
              <a16:creationId xmlns:a16="http://schemas.microsoft.com/office/drawing/2014/main" id="{00000000-0008-0000-0200-0000EB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36" name="Text Box 31">
          <a:extLst>
            <a:ext uri="{FF2B5EF4-FFF2-40B4-BE49-F238E27FC236}">
              <a16:creationId xmlns:a16="http://schemas.microsoft.com/office/drawing/2014/main" id="{00000000-0008-0000-0200-0000EC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37" name="Text Box 31">
          <a:extLst>
            <a:ext uri="{FF2B5EF4-FFF2-40B4-BE49-F238E27FC236}">
              <a16:creationId xmlns:a16="http://schemas.microsoft.com/office/drawing/2014/main" id="{00000000-0008-0000-0200-0000ED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38" name="Text Box 31">
          <a:extLst>
            <a:ext uri="{FF2B5EF4-FFF2-40B4-BE49-F238E27FC236}">
              <a16:creationId xmlns:a16="http://schemas.microsoft.com/office/drawing/2014/main" id="{00000000-0008-0000-0200-0000EE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39" name="Text Box 31">
          <a:extLst>
            <a:ext uri="{FF2B5EF4-FFF2-40B4-BE49-F238E27FC236}">
              <a16:creationId xmlns:a16="http://schemas.microsoft.com/office/drawing/2014/main" id="{00000000-0008-0000-0200-0000EF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40" name="Text Box 31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41" name="Text Box 31">
          <a:extLst>
            <a:ext uri="{FF2B5EF4-FFF2-40B4-BE49-F238E27FC236}">
              <a16:creationId xmlns:a16="http://schemas.microsoft.com/office/drawing/2014/main" id="{00000000-0008-0000-0200-0000F1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42" name="Text Box 31">
          <a:extLst>
            <a:ext uri="{FF2B5EF4-FFF2-40B4-BE49-F238E27FC236}">
              <a16:creationId xmlns:a16="http://schemas.microsoft.com/office/drawing/2014/main" id="{00000000-0008-0000-0200-0000F2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43" name="Text Box 31">
          <a:extLst>
            <a:ext uri="{FF2B5EF4-FFF2-40B4-BE49-F238E27FC236}">
              <a16:creationId xmlns:a16="http://schemas.microsoft.com/office/drawing/2014/main" id="{00000000-0008-0000-0200-0000F3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44" name="Text Box 31">
          <a:extLst>
            <a:ext uri="{FF2B5EF4-FFF2-40B4-BE49-F238E27FC236}">
              <a16:creationId xmlns:a16="http://schemas.microsoft.com/office/drawing/2014/main" id="{00000000-0008-0000-0200-0000F4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45" name="Text Box 31">
          <a:extLst>
            <a:ext uri="{FF2B5EF4-FFF2-40B4-BE49-F238E27FC236}">
              <a16:creationId xmlns:a16="http://schemas.microsoft.com/office/drawing/2014/main" id="{00000000-0008-0000-0200-0000F5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46" name="Text Box 31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47" name="Text Box 31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48" name="Text Box 31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49" name="Text Box 31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50" name="Text Box 31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51" name="Text Box 31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52" name="Text Box 3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53" name="Text Box 31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54" name="Text Box 31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55" name="Text Box 31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56" name="Text Box 31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57" name="Text Box 31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58" name="Text Box 31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59" name="Text Box 31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60" name="Text Box 31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61" name="Text Box 31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62" name="Text Box 31">
          <a:extLst>
            <a:ext uri="{FF2B5EF4-FFF2-40B4-BE49-F238E27FC236}">
              <a16:creationId xmlns:a16="http://schemas.microsoft.com/office/drawing/2014/main" id="{00000000-0008-0000-0200-00000601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63" name="Text Box 31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64" name="Text Box 31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7</xdr:col>
      <xdr:colOff>2495550</xdr:colOff>
      <xdr:row>0</xdr:row>
      <xdr:rowOff>123825</xdr:rowOff>
    </xdr:from>
    <xdr:to>
      <xdr:col>8</xdr:col>
      <xdr:colOff>114300</xdr:colOff>
      <xdr:row>1</xdr:row>
      <xdr:rowOff>111125</xdr:rowOff>
    </xdr:to>
    <xdr:sp macro="" textlink="">
      <xdr:nvSpPr>
        <xdr:cNvPr id="265" name="Text Box 37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>
          <a:spLocks noChangeArrowheads="1"/>
        </xdr:cNvSpPr>
      </xdr:nvSpPr>
      <xdr:spPr bwMode="auto">
        <a:xfrm>
          <a:off x="9220200" y="123825"/>
          <a:ext cx="1143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0</xdr:row>
      <xdr:rowOff>152400</xdr:rowOff>
    </xdr:from>
    <xdr:to>
      <xdr:col>8</xdr:col>
      <xdr:colOff>104775</xdr:colOff>
      <xdr:row>1</xdr:row>
      <xdr:rowOff>104775</xdr:rowOff>
    </xdr:to>
    <xdr:sp macro="" textlink="">
      <xdr:nvSpPr>
        <xdr:cNvPr id="266" name="Text Box 31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36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67" name="Text Box 31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68" name="Text Box 31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69" name="Text Box 31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70" name="Text Box 31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71" name="Text Box 31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72" name="Text Box 3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73" name="Text Box 31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74" name="Text Box 31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75" name="Text Box 31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76" name="Text Box 31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77" name="Text Box 31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78" name="Text Box 31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79" name="Text Box 31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80" name="Text Box 31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81" name="Text Box 31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82" name="Text Box 3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83" name="Text Box 31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84" name="Text Box 31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85" name="Text Box 31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86" name="Text Box 31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87" name="Text Box 31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88" name="Text Box 31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89" name="Text Box 31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90" name="Text Box 31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91" name="Text Box 31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92" name="Text Box 31">
          <a:extLst>
            <a:ext uri="{FF2B5EF4-FFF2-40B4-BE49-F238E27FC236}">
              <a16:creationId xmlns:a16="http://schemas.microsoft.com/office/drawing/2014/main" id="{00000000-0008-0000-0200-00002401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93" name="Text Box 31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94" name="Text Box 31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95" name="Text Box 31">
          <a:extLst>
            <a:ext uri="{FF2B5EF4-FFF2-40B4-BE49-F238E27FC236}">
              <a16:creationId xmlns:a16="http://schemas.microsoft.com/office/drawing/2014/main" id="{00000000-0008-0000-0200-00002701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96" name="Text Box 31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97" name="Text Box 31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98" name="Text Box 31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299" name="Text Box 31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300" name="Text Box 31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301" name="Text Box 31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302" name="Text Box 3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303" name="Text Box 31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304" name="Text Box 31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305" name="Text Box 31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306" name="Text Box 31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307" name="Text Box 31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308" name="Text Box 31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309" name="Text Box 31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310" name="Text Box 31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</xdr:col>
      <xdr:colOff>0</xdr:colOff>
      <xdr:row>0</xdr:row>
      <xdr:rowOff>152400</xdr:rowOff>
    </xdr:from>
    <xdr:ext cx="104775" cy="171450"/>
    <xdr:sp macro="" textlink="">
      <xdr:nvSpPr>
        <xdr:cNvPr id="311" name="Text Box 31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>
          <a:spLocks noChangeArrowheads="1"/>
        </xdr:cNvSpPr>
      </xdr:nvSpPr>
      <xdr:spPr bwMode="auto">
        <a:xfrm>
          <a:off x="9220200" y="1524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535608</xdr:colOff>
      <xdr:row>0</xdr:row>
      <xdr:rowOff>55218</xdr:rowOff>
    </xdr:from>
    <xdr:to>
      <xdr:col>3</xdr:col>
      <xdr:colOff>723348</xdr:colOff>
      <xdr:row>0</xdr:row>
      <xdr:rowOff>331304</xdr:rowOff>
    </xdr:to>
    <xdr:sp macro="[0]!tampilscan_AD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805608" y="55218"/>
          <a:ext cx="773044" cy="276086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/>
            <a:t>Scan</a:t>
          </a:r>
          <a:r>
            <a:rPr lang="en-US" sz="800" b="1" baseline="0"/>
            <a:t> ADM</a:t>
          </a:r>
          <a:endParaRPr lang="en-US" sz="8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342900</xdr:colOff>
      <xdr:row>0</xdr:row>
      <xdr:rowOff>44450</xdr:rowOff>
    </xdr:from>
    <xdr:to>
      <xdr:col>4</xdr:col>
      <xdr:colOff>533400</xdr:colOff>
      <xdr:row>0</xdr:row>
      <xdr:rowOff>361950</xdr:rowOff>
    </xdr:to>
    <xdr:sp macro="[0]!tampilscan_TA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2336800" y="44450"/>
          <a:ext cx="831850" cy="31750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Scan TAM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930.497333796295" createdVersion="6" refreshedVersion="6" minRefreshableVersion="3" recordCount="759" xr:uid="{00000000-000A-0000-FFFF-FFFF00000000}">
  <cacheSource type="worksheet">
    <worksheetSource ref="C2:C1048576" sheet="SCAN_TAM"/>
  </cacheSource>
  <cacheFields count="1">
    <cacheField name="Pallet No" numFmtId="0">
      <sharedItems containsBlank="1" count="22">
        <s v="AICH1KVY"/>
        <s v="EICH1KVM"/>
        <s v="EICH1KVN"/>
        <s v="AICH1KVW"/>
        <s v="DICH1KVQ"/>
        <s v="DICH1KVR"/>
        <s v="DICH1KVU"/>
        <s v="DICH1KVT"/>
        <s v="EICH4GTR"/>
        <s v="EICH1JKI"/>
        <s v="DICH1KVS"/>
        <s v="EICH1KVL"/>
        <m/>
        <s v="" u="1"/>
        <s v="DICH1KVV" u="1"/>
        <s v="AICH1KW0" u="1"/>
        <s v="AICH1KVX" u="1"/>
        <s v="HSHJLS;" u="1"/>
        <s v="JFHFKLG" u="1"/>
        <s v="EICH3TFG" u="1"/>
        <s v="EICH1KVP" u="1"/>
        <s v="EICH3GH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59">
  <r>
    <x v="0"/>
  </r>
  <r>
    <x v="0"/>
  </r>
  <r>
    <x v="1"/>
  </r>
  <r>
    <x v="1"/>
  </r>
  <r>
    <x v="1"/>
  </r>
  <r>
    <x v="1"/>
  </r>
  <r>
    <x v="1"/>
  </r>
  <r>
    <x v="1"/>
  </r>
  <r>
    <x v="2"/>
  </r>
  <r>
    <x v="2"/>
  </r>
  <r>
    <x v="2"/>
  </r>
  <r>
    <x v="2"/>
  </r>
  <r>
    <x v="3"/>
  </r>
  <r>
    <x v="3"/>
  </r>
  <r>
    <x v="4"/>
  </r>
  <r>
    <x v="4"/>
  </r>
  <r>
    <x v="4"/>
  </r>
  <r>
    <x v="4"/>
  </r>
  <r>
    <x v="4"/>
  </r>
  <r>
    <x v="4"/>
  </r>
  <r>
    <x v="5"/>
  </r>
  <r>
    <x v="5"/>
  </r>
  <r>
    <x v="5"/>
  </r>
  <r>
    <x v="5"/>
  </r>
  <r>
    <x v="6"/>
  </r>
  <r>
    <x v="6"/>
  </r>
  <r>
    <x v="6"/>
  </r>
  <r>
    <x v="6"/>
  </r>
  <r>
    <x v="6"/>
  </r>
  <r>
    <x v="7"/>
  </r>
  <r>
    <x v="7"/>
  </r>
  <r>
    <x v="7"/>
  </r>
  <r>
    <x v="7"/>
  </r>
  <r>
    <x v="7"/>
  </r>
  <r>
    <x v="7"/>
  </r>
  <r>
    <x v="5"/>
  </r>
  <r>
    <x v="5"/>
  </r>
  <r>
    <x v="5"/>
  </r>
  <r>
    <x v="8"/>
  </r>
  <r>
    <x v="8"/>
  </r>
  <r>
    <x v="8"/>
  </r>
  <r>
    <x v="9"/>
  </r>
  <r>
    <x v="9"/>
  </r>
  <r>
    <x v="9"/>
  </r>
  <r>
    <x v="10"/>
  </r>
  <r>
    <x v="10"/>
  </r>
  <r>
    <x v="10"/>
  </r>
  <r>
    <x v="10"/>
  </r>
  <r>
    <x v="10"/>
  </r>
  <r>
    <x v="10"/>
  </r>
  <r>
    <x v="11"/>
  </r>
  <r>
    <x v="11"/>
  </r>
  <r>
    <x v="11"/>
  </r>
  <r>
    <x v="11"/>
  </r>
  <r>
    <x v="11"/>
  </r>
  <r>
    <x v="2"/>
  </r>
  <r>
    <x v="2"/>
  </r>
  <r>
    <x v="2"/>
  </r>
  <r>
    <x v="2"/>
  </r>
  <r>
    <x v="2"/>
  </r>
  <r>
    <x v="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0000000}" name="PivotTable2" cacheId="1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H3:H17" firstHeaderRow="1" firstDataRow="1" firstDataCol="1"/>
  <pivotFields count="1">
    <pivotField axis="axisRow" showAll="0" defaultSubtotal="0">
      <items count="22">
        <item x="1"/>
        <item m="1" x="17"/>
        <item m="1" x="18"/>
        <item x="12"/>
        <item x="7"/>
        <item m="1" x="13"/>
        <item x="10"/>
        <item x="6"/>
        <item m="1" x="20"/>
        <item x="0"/>
        <item x="2"/>
        <item x="11"/>
        <item m="1" x="14"/>
        <item m="1" x="16"/>
        <item x="3"/>
        <item m="1" x="15"/>
        <item x="4"/>
        <item x="5"/>
        <item m="1" x="21"/>
        <item m="1" x="19"/>
        <item x="8"/>
        <item x="9"/>
      </items>
    </pivotField>
  </pivotFields>
  <rowFields count="1">
    <field x="0"/>
  </rowFields>
  <rowItems count="14">
    <i>
      <x/>
    </i>
    <i>
      <x v="3"/>
    </i>
    <i>
      <x v="4"/>
    </i>
    <i>
      <x v="6"/>
    </i>
    <i>
      <x v="7"/>
    </i>
    <i>
      <x v="9"/>
    </i>
    <i>
      <x v="10"/>
    </i>
    <i>
      <x v="11"/>
    </i>
    <i>
      <x v="14"/>
    </i>
    <i>
      <x v="16"/>
    </i>
    <i>
      <x v="17"/>
    </i>
    <i>
      <x v="20"/>
    </i>
    <i>
      <x v="2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2:E9" totalsRowShown="0">
  <tableColumns count="5">
    <tableColumn id="1" xr3:uid="{00000000-0010-0000-0000-000001000000}" name="No" dataDxfId="143">
      <calculatedColumnFormula>ROW()-2</calculatedColumnFormula>
    </tableColumn>
    <tableColumn id="2" xr3:uid="{00000000-0010-0000-0000-000002000000}" name="Tanggal"/>
    <tableColumn id="3" xr3:uid="{00000000-0010-0000-0000-000003000000}" name="Pallet No"/>
    <tableColumn id="4" xr3:uid="{00000000-0010-0000-0000-000004000000}" name="Part No"/>
    <tableColumn id="5" xr3:uid="{00000000-0010-0000-0000-000005000000}" name="Rit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5" displayName="Table5" ref="A2:E61" totalsRowShown="0" headerRowDxfId="142" headerRowBorderDxfId="141" tableBorderDxfId="140">
  <tableColumns count="5">
    <tableColumn id="1" xr3:uid="{00000000-0010-0000-0100-000001000000}" name="No">
      <calculatedColumnFormula>ROW()-2</calculatedColumnFormula>
    </tableColumn>
    <tableColumn id="2" xr3:uid="{00000000-0010-0000-0100-000002000000}" name="Tanggal"/>
    <tableColumn id="3" xr3:uid="{00000000-0010-0000-0100-000003000000}" name="Pallet No"/>
    <tableColumn id="4" xr3:uid="{00000000-0010-0000-0100-000004000000}" name="Part No"/>
    <tableColumn id="5" xr3:uid="{00000000-0010-0000-0100-000005000000}" name="Rit"/>
  </tableColumns>
  <tableStyleInfo name="TableStyleMedium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2" displayName="Table2" ref="A1:N623" totalsRowShown="0">
  <tableColumns count="14">
    <tableColumn id="1" xr3:uid="{00000000-0010-0000-0200-000001000000}" name="No" dataDxfId="139">
      <calculatedColumnFormula>IF(Table2[[#This Row],[Customer Part No]]="","",ROW()-1)</calculatedColumnFormula>
    </tableColumn>
    <tableColumn id="10" xr3:uid="{00000000-0010-0000-0200-00000A000000}" name="Ich No" dataDxfId="138">
      <calculatedColumnFormula>IF('ADM-PER LINE ITEM'!A3="","",'ADM-PER LINE ITEM'!A3)</calculatedColumnFormula>
    </tableColumn>
    <tableColumn id="2" xr3:uid="{00000000-0010-0000-0200-000002000000}" name="Customer Part No" dataDxfId="137">
      <calculatedColumnFormula>IF('ADM-PER LINE ITEM'!G3="","",'ADM-PER LINE ITEM'!G3)</calculatedColumnFormula>
    </tableColumn>
    <tableColumn id="3" xr3:uid="{00000000-0010-0000-0200-000003000000}" name="PO ADM" dataDxfId="136">
      <calculatedColumnFormula>IF('ADM-PER LINE ITEM'!F3="","",'ADM-PER LINE ITEM'!F3)</calculatedColumnFormula>
    </tableColumn>
    <tableColumn id="14" xr3:uid="{00000000-0010-0000-0200-00000E000000}" name="Line Item" dataDxfId="135">
      <calculatedColumnFormula>IF('ADM-PER LINE ITEM'!E3="","",'ADM-PER LINE ITEM'!E3)</calculatedColumnFormula>
    </tableColumn>
    <tableColumn id="4" xr3:uid="{00000000-0010-0000-0200-000004000000}" name="PO Date" dataDxfId="134">
      <calculatedColumnFormula>IF('ADM-PER LINE ITEM'!I3="","",'ADM-PER LINE ITEM'!I3)</calculatedColumnFormula>
    </tableColumn>
    <tableColumn id="5" xr3:uid="{00000000-0010-0000-0200-000005000000}" name="Delivery Date" dataDxfId="133">
      <calculatedColumnFormula>IF('ADM-PER LINE ITEM'!K3="","",'ADM-PER LINE ITEM'!K3)</calculatedColumnFormula>
    </tableColumn>
    <tableColumn id="6" xr3:uid="{00000000-0010-0000-0200-000006000000}" name="Open Qty" dataDxfId="132">
      <calculatedColumnFormula>IF('ADM-PER LINE ITEM'!Q3="","",'ADM-PER LINE ITEM'!Q3)</calculatedColumnFormula>
    </tableColumn>
    <tableColumn id="7" xr3:uid="{00000000-0010-0000-0200-000007000000}" name="REST" dataDxfId="131">
      <calculatedColumnFormula>IF('ADM-PER LINE ITEM'!R3="","",'ADM-PER LINE ITEM'!R3)</calculatedColumnFormula>
    </tableColumn>
    <tableColumn id="12" xr3:uid="{00000000-0010-0000-0200-00000C000000}" name="Stock" dataDxfId="130">
      <calculatedColumnFormula>IF(Table2[[#This Row],[Ich No]]="","",(SUMIF('STOCK OES'!B:B,Table2[[#This Row],[Ich No]],'STOCK OES'!E:E)+SUMIF('STOCK SEALING'!B:B,Table2[[#This Row],[Ich No]],'STOCK SEALING'!E:E)))</calculatedColumnFormula>
    </tableColumn>
    <tableColumn id="9" xr3:uid="{00000000-0010-0000-0200-000009000000}" name="Result Scan" dataDxfId="129"/>
    <tableColumn id="11" xr3:uid="{00000000-0010-0000-0200-00000B000000}" name="Balance" dataDxfId="128">
      <calculatedColumnFormula>IFERROR(Table2[[#This Row],[REST]]-Table2[[#This Row],[Result Scan]],"")</calculatedColumnFormula>
    </tableColumn>
    <tableColumn id="8" xr3:uid="{00000000-0010-0000-0200-000008000000}" name="Status" dataDxfId="127">
      <calculatedColumnFormula>IF(Table2[[#This Row],[Balance]]="","",IF(Table2[[#This Row],[Balance]]&gt;0,"Open","close"))</calculatedColumnFormula>
    </tableColumn>
    <tableColumn id="13" xr3:uid="{00000000-0010-0000-0200-00000D000000}" name="DDD" dataDxfId="126">
      <calculatedColumnFormula>IF(Q2=$R$1,Table2[[#This Row],[Status]],"")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Table3" displayName="Table3" ref="A1:O650" totalsRowShown="0" headerRowDxfId="125" headerRowBorderDxfId="124" tableBorderDxfId="123">
  <tableColumns count="15">
    <tableColumn id="1" xr3:uid="{00000000-0010-0000-0300-000001000000}" name="No" dataDxfId="122">
      <calculatedColumnFormula>IF(Table3[[#This Row],[Customer Part No]]="","",(ROW()-1))</calculatedColumnFormula>
    </tableColumn>
    <tableColumn id="2" xr3:uid="{00000000-0010-0000-0300-000002000000}" name="Ich No" dataDxfId="121">
      <calculatedColumnFormula>IF(TAM!T7="","",TAM!T7)</calculatedColumnFormula>
    </tableColumn>
    <tableColumn id="3" xr3:uid="{00000000-0010-0000-0300-000003000000}" name="Customer Part No" dataDxfId="120">
      <calculatedColumnFormula>IF(TAM!Q7="","",TAM!Q7)</calculatedColumnFormula>
    </tableColumn>
    <tableColumn id="4" xr3:uid="{00000000-0010-0000-0300-000004000000}" name="PO TAM" dataDxfId="119">
      <calculatedColumnFormula>IF(TAM!I7="","",TAM!I7)</calculatedColumnFormula>
    </tableColumn>
    <tableColumn id="5" xr3:uid="{00000000-0010-0000-0300-000005000000}" name="Barcode" dataDxfId="118">
      <calculatedColumnFormula>IF(TAM!H7="","",TAM!H7)</calculatedColumnFormula>
    </tableColumn>
    <tableColumn id="6" xr3:uid="{00000000-0010-0000-0300-000006000000}" name="PO Date" dataDxfId="117">
      <calculatedColumnFormula>IF(TAM!L7="","",TAM!L7)</calculatedColumnFormula>
    </tableColumn>
    <tableColumn id="7" xr3:uid="{00000000-0010-0000-0300-000007000000}" name="Delivery Date" dataDxfId="116">
      <calculatedColumnFormula>IF(TAM!M7="","",TAM!M7)</calculatedColumnFormula>
    </tableColumn>
    <tableColumn id="8" xr3:uid="{00000000-0010-0000-0300-000008000000}" name="Open Qty" dataDxfId="115">
      <calculatedColumnFormula>IF(TAM!AD7="","",TAM!AD7)</calculatedColumnFormula>
    </tableColumn>
    <tableColumn id="9" xr3:uid="{00000000-0010-0000-0300-000009000000}" name="REST" dataDxfId="114">
      <calculatedColumnFormula>IF(Table3[[#This Row],[Open Qty]]="","",TAM!AE7)</calculatedColumnFormula>
    </tableColumn>
    <tableColumn id="10" xr3:uid="{00000000-0010-0000-0300-00000A000000}" name="Stock" dataDxfId="113">
      <calculatedColumnFormula>IF(Table3[[#This Row],[Open Qty]]="","",SUM(SUMIF('STOCK OES'!B:B,Table3[[#This Row],[Ich No]],'STOCK OES'!E:E),SUMIF('STOCK SEALING'!B:B,Table3[[#This Row],[Ich No]],'STOCK SEALING'!E:E)))</calculatedColumnFormula>
    </tableColumn>
    <tableColumn id="11" xr3:uid="{00000000-0010-0000-0300-00000B000000}" name="Plan Tmmin" dataDxfId="112">
      <calculatedColumnFormula>IF(Table3[[#This Row],[REST]]="","",SUMIF(TMMIN!T:T,Table3[[#This Row],[Ich No]],TMMIN!AE:AE))</calculatedColumnFormula>
    </tableColumn>
    <tableColumn id="26" xr3:uid="{00000000-0010-0000-0300-00001A000000}" name="Result Scan" dataDxfId="111"/>
    <tableColumn id="27" xr3:uid="{00000000-0010-0000-0300-00001B000000}" name="Balance" dataDxfId="110">
      <calculatedColumnFormula>IFERROR(Table3[[#This Row],[REST]]-Table3[[#This Row],[Result Scan]],"")</calculatedColumnFormula>
    </tableColumn>
    <tableColumn id="13" xr3:uid="{00000000-0010-0000-0300-00000D000000}" name="Status" dataDxfId="109">
      <calculatedColumnFormula>IF(Table3[[#This Row],[PO TAM]]="","",IF(Table3[[#This Row],[Balance]]&gt;0,"Open","Close"))</calculatedColumnFormula>
    </tableColumn>
    <tableColumn id="30" xr3:uid="{00000000-0010-0000-0300-00001E000000}" name="DDD" dataDxfId="108">
      <calculatedColumnFormula>IF(R2=$S$1,Table3[[#This Row],[Status]],"")</calculatedColumnFormula>
    </tableColumn>
  </tableColumns>
  <tableStyleInfo name="TableStyleMedium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Table35" displayName="Table35" ref="A2:Z651" totalsRowShown="0" headerRowDxfId="107" headerRowBorderDxfId="106" tableBorderDxfId="105">
  <autoFilter ref="A2:Z651" xr:uid="{00000000-0009-0000-0100-000004000000}"/>
  <tableColumns count="26">
    <tableColumn id="1" xr3:uid="{00000000-0010-0000-0400-000001000000}" name="No" dataDxfId="104">
      <calculatedColumnFormula>IF(Table35[[#This Row],[TAM PART NO]]="","",(ROW()-2))</calculatedColumnFormula>
    </tableColumn>
    <tableColumn id="2" xr3:uid="{00000000-0010-0000-0400-000002000000}" name="Ich No" dataDxfId="103">
      <calculatedColumnFormula>IF(TAM!T7="","",TAM!T7)</calculatedColumnFormula>
    </tableColumn>
    <tableColumn id="3" xr3:uid="{00000000-0010-0000-0400-000003000000}" name="TAM PART NO" dataDxfId="102">
      <calculatedColumnFormula>IF(TAM!Q7="","",TAM!Q7)</calculatedColumnFormula>
    </tableColumn>
    <tableColumn id="4" xr3:uid="{00000000-0010-0000-0400-000004000000}" name="PO TAM" dataDxfId="101">
      <calculatedColumnFormula>IF(TAM!I7="","",TAM!I7)</calculatedColumnFormula>
    </tableColumn>
    <tableColumn id="5" xr3:uid="{00000000-0010-0000-0400-000005000000}" name="Barcode" dataDxfId="100">
      <calculatedColumnFormula>IF(TAM!H7="","",TAM!H7)</calculatedColumnFormula>
    </tableColumn>
    <tableColumn id="6" xr3:uid="{00000000-0010-0000-0400-000006000000}" name="PO Date" dataDxfId="99">
      <calculatedColumnFormula>IF(TAM!L7="","",TAM!L7)</calculatedColumnFormula>
    </tableColumn>
    <tableColumn id="7" xr3:uid="{00000000-0010-0000-0400-000007000000}" name="Delivery Date" dataDxfId="98">
      <calculatedColumnFormula>IF(TAM!M7="","",TAM!M7)</calculatedColumnFormula>
    </tableColumn>
    <tableColumn id="8" xr3:uid="{00000000-0010-0000-0400-000008000000}" name="Open Qty TAM" dataDxfId="97">
      <calculatedColumnFormula>IF(TAM!AD7="","",TAM!AD7)</calculatedColumnFormula>
    </tableColumn>
    <tableColumn id="9" xr3:uid="{00000000-0010-0000-0400-000009000000}" name="REST TAM" dataDxfId="96">
      <calculatedColumnFormula>IF(Table35[[#This Row],[Open Qty TAM]]="","",TAM!AE7)</calculatedColumnFormula>
    </tableColumn>
    <tableColumn id="22" xr3:uid="{00000000-0010-0000-0400-000016000000}" name="Ich Part No" dataDxfId="95">
      <calculatedColumnFormula>IF(TMMIN!T5="","",TMMIN!T5)</calculatedColumnFormula>
    </tableColumn>
    <tableColumn id="23" xr3:uid="{00000000-0010-0000-0400-000017000000}" name="TMMIN Part No" dataDxfId="94">
      <calculatedColumnFormula>IF(TMMIN!Q5="","",TMMIN!Q5)</calculatedColumnFormula>
    </tableColumn>
    <tableColumn id="15" xr3:uid="{00000000-0010-0000-0400-00000F000000}" name="PO TMMIN" dataDxfId="93">
      <calculatedColumnFormula>IF(TMMIN!I5="","",TMMIN!I5)</calculatedColumnFormula>
    </tableColumn>
    <tableColumn id="16" xr3:uid="{00000000-0010-0000-0400-000010000000}" name="Open Qty TMMIN" dataDxfId="92">
      <calculatedColumnFormula>IF(Table35[[#This Row],[PO TMMIN]]="","",TMMIN!AD5)</calculatedColumnFormula>
    </tableColumn>
    <tableColumn id="17" xr3:uid="{00000000-0010-0000-0400-000011000000}" name="Rest TMMIN" dataDxfId="91">
      <calculatedColumnFormula>IF(Table35[[#This Row],[Open Qty TMMIN]]="","",TMMIN!AE5)</calculatedColumnFormula>
    </tableColumn>
    <tableColumn id="10" xr3:uid="{00000000-0010-0000-0400-00000A000000}" name="Stock TAM" dataDxfId="90">
      <calculatedColumnFormula>IF(Table35[[#This Row],[Open Qty TAM]]="","",SUM(SUMIF('STOCK OES'!B:B,Table35[[#This Row],[Ich No]],'STOCK OES'!E:E),SUMIF('STOCK SEALING'!B:B,Table35[[#This Row],[Ich Part No]],'STOCK SEALING'!E:E)))</calculatedColumnFormula>
    </tableColumn>
    <tableColumn id="24" xr3:uid="{00000000-0010-0000-0400-000018000000}" name="Stock TMMIN" dataDxfId="89">
      <calculatedColumnFormula>IF(Table35[[#This Row],[Rest TMMIN]]="","",SUM(SUMIF('STOCK OES'!B:B,Table35[[#This Row],[Ich Part No]],'STOCK OES'!E:E),SUMIF('STOCK SEALING'!B:B,Table35[[#This Row],[Ich Part No]],'STOCK SEALING'!E:E)))</calculatedColumnFormula>
    </tableColumn>
    <tableColumn id="26" xr3:uid="{00000000-0010-0000-0400-00001A000000}" name="Scan TAM" dataDxfId="88"/>
    <tableColumn id="25" xr3:uid="{00000000-0010-0000-0400-000019000000}" name="Scan Tmmin" dataDxfId="87"/>
    <tableColumn id="27" xr3:uid="{00000000-0010-0000-0400-00001B000000}" name="Balance TAM" dataDxfId="86">
      <calculatedColumnFormula>IFERROR(Table35[[#This Row],[REST TAM]]-Table35[[#This Row],[Scan TAM]],"")</calculatedColumnFormula>
    </tableColumn>
    <tableColumn id="28" xr3:uid="{00000000-0010-0000-0400-00001C000000}" name="Balance TMMIN" dataDxfId="85">
      <calculatedColumnFormula>IFERROR(Table35[[#This Row],[Rest TMMIN]]-Table35[[#This Row],[Scan Tmmin]],"")</calculatedColumnFormula>
    </tableColumn>
    <tableColumn id="13" xr3:uid="{00000000-0010-0000-0400-00000D000000}" name="Status TAM" dataDxfId="84">
      <calculatedColumnFormula>IF(Table35[[#This Row],[PO TAM]]="","",IF(Table35[[#This Row],[Balance TAM]]&gt;0,"Open","Close"))</calculatedColumnFormula>
    </tableColumn>
    <tableColumn id="29" xr3:uid="{00000000-0010-0000-0400-00001D000000}" name="Status TMMIN" dataDxfId="83">
      <calculatedColumnFormula>IF(Table35[[#This Row],[PO TMMIN]]="","",IF(Table35[[#This Row],[Balance TMMIN]]&gt;0,"Open","Close"))</calculatedColumnFormula>
    </tableColumn>
    <tableColumn id="30" xr3:uid="{00000000-0010-0000-0400-00001E000000}" name="DDD TAM" dataDxfId="82"/>
    <tableColumn id="14" xr3:uid="{00000000-0010-0000-0400-00000E000000}" name="DDD TMMIN"/>
    <tableColumn id="11" xr3:uid="{00000000-0010-0000-0400-00000B000000}" name="Plan Tmmin" dataDxfId="81">
      <calculatedColumnFormula>IF(Table35[[#This Row],[PO TAM]]="","",SUMIF(J:J,Table35[[#This Row],[Ich No]],J:N))</calculatedColumnFormula>
    </tableColumn>
    <tableColumn id="12" xr3:uid="{00000000-0010-0000-0400-00000C000000}" name="Plan TAM" dataDxfId="80">
      <calculatedColumnFormula>IF(Table35[[#This Row],[PO TMMIN]]="","",SUMIF(B:B,Table35[[#This Row],[Ich Part No]],I:I))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N189"/>
  <sheetViews>
    <sheetView zoomScale="60" zoomScaleNormal="60" workbookViewId="0">
      <pane xSplit="17" ySplit="4" topLeftCell="U5" activePane="bottomRight" state="frozen"/>
      <selection pane="topRight" activeCell="R1" sqref="R1"/>
      <selection pane="bottomLeft" activeCell="A5" sqref="A5"/>
      <selection pane="bottomRight" activeCell="K13" sqref="K13"/>
    </sheetView>
  </sheetViews>
  <sheetFormatPr defaultColWidth="8.77734375" defaultRowHeight="13.8" x14ac:dyDescent="0.3"/>
  <cols>
    <col min="1" max="1" width="12.44140625" style="9" bestFit="1" customWidth="1"/>
    <col min="2" max="2" width="17.21875" style="9" customWidth="1"/>
    <col min="3" max="3" width="7" style="9" customWidth="1"/>
    <col min="4" max="4" width="5.77734375" style="9" customWidth="1"/>
    <col min="5" max="5" width="7.21875" style="12" customWidth="1"/>
    <col min="6" max="6" width="10.77734375" style="12" customWidth="1"/>
    <col min="7" max="7" width="7" style="9" customWidth="1"/>
    <col min="8" max="8" width="4.21875" style="9" customWidth="1"/>
    <col min="9" max="10" width="13.44140625" style="9" bestFit="1" customWidth="1"/>
    <col min="11" max="11" width="13.21875" style="10" customWidth="1"/>
    <col min="12" max="12" width="14" style="10" bestFit="1" customWidth="1"/>
    <col min="13" max="13" width="13" style="9" bestFit="1" customWidth="1"/>
    <col min="14" max="14" width="13.21875" style="127" customWidth="1"/>
    <col min="15" max="15" width="4.77734375" style="13" customWidth="1"/>
    <col min="16" max="16" width="3.44140625" style="9" customWidth="1"/>
    <col min="17" max="17" width="16.21875" style="9" bestFit="1" customWidth="1"/>
    <col min="18" max="18" width="17" style="9" bestFit="1" customWidth="1"/>
    <col min="19" max="19" width="7.44140625" style="9" customWidth="1"/>
    <col min="20" max="20" width="17" style="9" customWidth="1"/>
    <col min="21" max="21" width="10.44140625" style="9" bestFit="1" customWidth="1"/>
    <col min="22" max="22" width="8.77734375" style="9" customWidth="1"/>
    <col min="23" max="29" width="8.77734375" style="9"/>
    <col min="30" max="31" width="8.77734375" style="9" customWidth="1"/>
    <col min="32" max="33" width="10.44140625" style="9" bestFit="1" customWidth="1"/>
    <col min="34" max="34" width="10.44140625" style="9" customWidth="1"/>
    <col min="35" max="35" width="8.77734375" style="9" customWidth="1"/>
    <col min="36" max="36" width="14" style="9" customWidth="1"/>
    <col min="37" max="37" width="13.77734375" style="9" customWidth="1"/>
    <col min="38" max="38" width="13.5546875" style="11" customWidth="1"/>
    <col min="39" max="39" width="8.77734375" style="11"/>
    <col min="40" max="40" width="8.77734375" style="9" customWidth="1"/>
    <col min="41" max="16384" width="8.77734375" style="9"/>
  </cols>
  <sheetData>
    <row r="1" spans="1:40" x14ac:dyDescent="0.3">
      <c r="C1" s="9" t="s">
        <v>2390</v>
      </c>
      <c r="AL1" s="9"/>
      <c r="AM1" s="9"/>
    </row>
    <row r="2" spans="1:40" ht="14.4" x14ac:dyDescent="0.3">
      <c r="C2" t="s">
        <v>4025</v>
      </c>
      <c r="D2" t="s">
        <v>2392</v>
      </c>
      <c r="E2" t="s">
        <v>2393</v>
      </c>
      <c r="AA2" s="2">
        <f ca="1">TODAY()</f>
        <v>45930</v>
      </c>
      <c r="AL2" s="9"/>
      <c r="AM2" s="9"/>
    </row>
    <row r="3" spans="1:40" ht="14.4" x14ac:dyDescent="0.3">
      <c r="C3" t="s">
        <v>4027</v>
      </c>
      <c r="D3" t="s">
        <v>2587</v>
      </c>
      <c r="E3" t="s">
        <v>2588</v>
      </c>
      <c r="AB3" s="2"/>
      <c r="AF3" s="79"/>
      <c r="AG3" s="79"/>
      <c r="AH3" s="79"/>
      <c r="AL3" s="9"/>
      <c r="AM3" s="9"/>
    </row>
    <row r="4" spans="1:40" ht="38.25" customHeight="1" x14ac:dyDescent="0.3">
      <c r="A4" s="21" t="s">
        <v>4004</v>
      </c>
      <c r="B4" s="22" t="s">
        <v>4005</v>
      </c>
      <c r="C4" s="23" t="s">
        <v>3699</v>
      </c>
      <c r="D4" s="23" t="s">
        <v>4006</v>
      </c>
      <c r="E4" s="23" t="s">
        <v>4007</v>
      </c>
      <c r="F4" s="23" t="s">
        <v>3700</v>
      </c>
      <c r="G4" s="23" t="s">
        <v>4008</v>
      </c>
      <c r="H4" s="24" t="s">
        <v>3701</v>
      </c>
      <c r="I4" s="80" t="s">
        <v>4009</v>
      </c>
      <c r="J4" s="80" t="s">
        <v>2</v>
      </c>
      <c r="K4" s="24" t="s">
        <v>4010</v>
      </c>
      <c r="L4" s="23" t="s">
        <v>3702</v>
      </c>
      <c r="M4" s="24" t="s">
        <v>4011</v>
      </c>
      <c r="N4" s="128" t="s">
        <v>3703</v>
      </c>
      <c r="O4" s="25" t="s">
        <v>4002</v>
      </c>
      <c r="P4" s="25" t="s">
        <v>4012</v>
      </c>
      <c r="Q4" s="24" t="s">
        <v>4013</v>
      </c>
      <c r="R4" s="23" t="s">
        <v>4014</v>
      </c>
      <c r="S4" s="23" t="s">
        <v>4015</v>
      </c>
      <c r="T4" s="23" t="s">
        <v>4016</v>
      </c>
      <c r="U4" s="23" t="s">
        <v>4017</v>
      </c>
      <c r="V4" s="23" t="s">
        <v>4018</v>
      </c>
      <c r="W4" s="23" t="s">
        <v>4019</v>
      </c>
      <c r="X4" s="23" t="s">
        <v>4020</v>
      </c>
      <c r="Y4" s="23" t="s">
        <v>4021</v>
      </c>
      <c r="Z4" s="23" t="s">
        <v>4022</v>
      </c>
      <c r="AA4" s="26" t="s">
        <v>3706</v>
      </c>
      <c r="AB4" s="22" t="s">
        <v>4023</v>
      </c>
      <c r="AC4" s="27" t="s">
        <v>4024</v>
      </c>
      <c r="AD4" s="24" t="s">
        <v>3</v>
      </c>
      <c r="AE4" s="24" t="s">
        <v>4054</v>
      </c>
      <c r="AF4" s="11" t="s">
        <v>4026</v>
      </c>
      <c r="AG4" s="11" t="s">
        <v>4029</v>
      </c>
      <c r="AH4" s="11" t="s">
        <v>4075</v>
      </c>
      <c r="AI4" s="11" t="s">
        <v>4</v>
      </c>
      <c r="AJ4" s="41" t="s">
        <v>4030</v>
      </c>
      <c r="AK4" s="11" t="s">
        <v>4031</v>
      </c>
      <c r="AL4" s="41" t="s">
        <v>4034</v>
      </c>
      <c r="AM4" s="11" t="s">
        <v>4032</v>
      </c>
      <c r="AN4" s="9" t="s">
        <v>4071</v>
      </c>
    </row>
    <row r="5" spans="1:40" s="100" customFormat="1" ht="15.75" customHeight="1" x14ac:dyDescent="0.3">
      <c r="A5" s="101" t="s">
        <v>2390</v>
      </c>
      <c r="B5" s="101" t="s">
        <v>4156</v>
      </c>
      <c r="C5" s="101">
        <v>8</v>
      </c>
      <c r="D5" s="101" t="s">
        <v>4151</v>
      </c>
      <c r="E5" s="101" t="s">
        <v>2393</v>
      </c>
      <c r="F5" s="101" t="s">
        <v>4649</v>
      </c>
      <c r="G5" s="101" t="s">
        <v>4025</v>
      </c>
      <c r="H5" s="19"/>
      <c r="I5" s="101" t="s">
        <v>4150</v>
      </c>
      <c r="J5" s="101" t="s">
        <v>4150</v>
      </c>
      <c r="K5" s="102">
        <v>45867</v>
      </c>
      <c r="L5" s="102">
        <v>45867</v>
      </c>
      <c r="M5" s="107">
        <v>45870</v>
      </c>
      <c r="N5" s="110">
        <v>45870</v>
      </c>
      <c r="O5" s="19"/>
      <c r="P5" s="19"/>
      <c r="Q5" s="86" t="s">
        <v>327</v>
      </c>
      <c r="R5" s="101" t="s">
        <v>2663</v>
      </c>
      <c r="S5" s="101" t="s">
        <v>329</v>
      </c>
      <c r="T5" s="101" t="s">
        <v>330</v>
      </c>
      <c r="U5" s="101" t="s">
        <v>331</v>
      </c>
      <c r="V5" s="101" t="s">
        <v>4056</v>
      </c>
      <c r="W5" s="101" t="s">
        <v>4043</v>
      </c>
      <c r="X5" s="101" t="s">
        <v>4035</v>
      </c>
      <c r="Y5" s="101" t="s">
        <v>4044</v>
      </c>
      <c r="Z5" s="101"/>
      <c r="AA5" s="103">
        <f t="shared" ref="AA5:AA68" ca="1" si="0">$AA$2-N5</f>
        <v>60</v>
      </c>
      <c r="AB5" s="104" t="str">
        <f t="shared" ref="AB5:AB68" ca="1" si="1">+IF(AND(AA5&gt;=1,AA5&lt;=20),"BO:1-20 Days",IF(AND(AA5&gt;=21,AA5&lt;=60),"BO:21-60 Days",IF(AND(AA5&gt;=61,AA5&lt;=80),"BO:61-80 Days",IF(AND(AA5&gt;=81),"BO&gt;81Days",IF(AND(AA5&lt;1),"Onschedule")))))</f>
        <v>BO:21-60 Days</v>
      </c>
      <c r="AC5" s="104" t="str">
        <f t="shared" ref="AC5:AC68" ca="1" si="2">IF(AND(AA5&gt;=1),"Delay",IF(AND(AA5=-1),"Today",IF(AND(AA5=0),"Today",("Ongoing Order"))))</f>
        <v>Delay</v>
      </c>
      <c r="AD5" s="19">
        <v>1</v>
      </c>
      <c r="AE5" s="96">
        <v>1</v>
      </c>
      <c r="AF5" s="97"/>
      <c r="AG5" s="97"/>
      <c r="AH5" s="98"/>
      <c r="AI5" s="97">
        <f>+AE5-AF5-AG5-AH5</f>
        <v>1</v>
      </c>
      <c r="AJ5" s="99"/>
      <c r="AK5" s="99"/>
      <c r="AL5" s="97"/>
      <c r="AM5" s="97">
        <f>+AF5+AG5+AH5</f>
        <v>0</v>
      </c>
    </row>
    <row r="6" spans="1:40" s="100" customFormat="1" ht="15.6" x14ac:dyDescent="0.3">
      <c r="A6" s="109" t="s">
        <v>2390</v>
      </c>
      <c r="B6" s="109" t="s">
        <v>4157</v>
      </c>
      <c r="C6" s="109">
        <v>8</v>
      </c>
      <c r="D6" s="109" t="s">
        <v>4162</v>
      </c>
      <c r="E6" s="109" t="s">
        <v>2393</v>
      </c>
      <c r="F6" s="101" t="s">
        <v>4650</v>
      </c>
      <c r="G6" s="109" t="s">
        <v>4025</v>
      </c>
      <c r="H6" s="1"/>
      <c r="I6" s="109" t="s">
        <v>4158</v>
      </c>
      <c r="J6" s="109" t="s">
        <v>4158</v>
      </c>
      <c r="K6" s="110">
        <v>45868</v>
      </c>
      <c r="L6" s="110">
        <v>45868</v>
      </c>
      <c r="M6" s="111">
        <v>45873</v>
      </c>
      <c r="N6" s="110">
        <v>45873</v>
      </c>
      <c r="O6" s="1"/>
      <c r="P6" s="1"/>
      <c r="Q6" s="112" t="s">
        <v>3466</v>
      </c>
      <c r="R6" s="109" t="s">
        <v>3467</v>
      </c>
      <c r="S6" s="109" t="s">
        <v>3468</v>
      </c>
      <c r="T6" s="109" t="s">
        <v>3468</v>
      </c>
      <c r="U6" s="109" t="s">
        <v>3469</v>
      </c>
      <c r="V6" s="109" t="s">
        <v>4090</v>
      </c>
      <c r="W6" s="109" t="s">
        <v>4040</v>
      </c>
      <c r="X6" s="109" t="s">
        <v>4035</v>
      </c>
      <c r="Y6" s="109" t="s">
        <v>4041</v>
      </c>
      <c r="Z6" s="109"/>
      <c r="AA6" s="103">
        <f t="shared" ca="1" si="0"/>
        <v>57</v>
      </c>
      <c r="AB6" s="104" t="str">
        <f t="shared" ca="1" si="1"/>
        <v>BO:21-60 Days</v>
      </c>
      <c r="AC6" s="104" t="str">
        <f t="shared" ca="1" si="2"/>
        <v>Delay</v>
      </c>
      <c r="AD6" s="1">
        <v>1</v>
      </c>
      <c r="AE6" s="96">
        <v>1</v>
      </c>
      <c r="AF6" s="97"/>
      <c r="AG6" s="97"/>
      <c r="AH6" s="98"/>
      <c r="AI6" s="97">
        <f t="shared" ref="AI6:AI57" si="3">+AE6-AF6-AG6-AH6</f>
        <v>1</v>
      </c>
      <c r="AJ6" s="99"/>
      <c r="AK6" s="99"/>
      <c r="AL6" s="97"/>
      <c r="AM6" s="97">
        <f t="shared" ref="AM6:AM57" si="4">+AF6+AG6+AH6</f>
        <v>0</v>
      </c>
    </row>
    <row r="7" spans="1:40" s="100" customFormat="1" ht="15.6" x14ac:dyDescent="0.3">
      <c r="A7" s="101" t="s">
        <v>2390</v>
      </c>
      <c r="B7" s="101" t="s">
        <v>4156</v>
      </c>
      <c r="C7" s="101">
        <v>8</v>
      </c>
      <c r="D7" s="101" t="s">
        <v>4174</v>
      </c>
      <c r="E7" s="101" t="s">
        <v>2393</v>
      </c>
      <c r="F7" s="101" t="s">
        <v>4651</v>
      </c>
      <c r="G7" s="101" t="s">
        <v>4025</v>
      </c>
      <c r="H7" s="19"/>
      <c r="I7" s="101" t="s">
        <v>4173</v>
      </c>
      <c r="J7" s="101" t="s">
        <v>4173</v>
      </c>
      <c r="K7" s="102">
        <v>45873</v>
      </c>
      <c r="L7" s="102">
        <v>45873</v>
      </c>
      <c r="M7" s="107">
        <v>45876</v>
      </c>
      <c r="N7" s="110">
        <v>45876</v>
      </c>
      <c r="O7" s="19"/>
      <c r="P7" s="19"/>
      <c r="Q7" s="86" t="s">
        <v>327</v>
      </c>
      <c r="R7" s="101" t="s">
        <v>2663</v>
      </c>
      <c r="S7" s="101" t="s">
        <v>329</v>
      </c>
      <c r="T7" s="101" t="s">
        <v>330</v>
      </c>
      <c r="U7" s="101" t="s">
        <v>331</v>
      </c>
      <c r="V7" s="101" t="s">
        <v>4056</v>
      </c>
      <c r="W7" s="101" t="s">
        <v>4043</v>
      </c>
      <c r="X7" s="101" t="s">
        <v>4035</v>
      </c>
      <c r="Y7" s="101" t="s">
        <v>4044</v>
      </c>
      <c r="Z7" s="101"/>
      <c r="AA7" s="103">
        <f t="shared" ca="1" si="0"/>
        <v>54</v>
      </c>
      <c r="AB7" s="104" t="str">
        <f t="shared" ca="1" si="1"/>
        <v>BO:21-60 Days</v>
      </c>
      <c r="AC7" s="104" t="str">
        <f t="shared" ca="1" si="2"/>
        <v>Delay</v>
      </c>
      <c r="AD7" s="19">
        <v>2</v>
      </c>
      <c r="AE7" s="96">
        <v>2</v>
      </c>
      <c r="AF7" s="97"/>
      <c r="AG7" s="97"/>
      <c r="AH7" s="98"/>
      <c r="AI7" s="97">
        <f t="shared" si="3"/>
        <v>2</v>
      </c>
      <c r="AJ7" s="99"/>
      <c r="AK7" s="99"/>
      <c r="AL7" s="97"/>
      <c r="AM7" s="97">
        <f t="shared" si="4"/>
        <v>0</v>
      </c>
    </row>
    <row r="8" spans="1:40" s="100" customFormat="1" ht="15.6" x14ac:dyDescent="0.3">
      <c r="A8" s="101" t="s">
        <v>2390</v>
      </c>
      <c r="B8" s="101" t="s">
        <v>4156</v>
      </c>
      <c r="C8" s="101">
        <v>8</v>
      </c>
      <c r="D8" s="101" t="s">
        <v>4178</v>
      </c>
      <c r="E8" s="101" t="s">
        <v>2393</v>
      </c>
      <c r="F8" s="101" t="s">
        <v>4652</v>
      </c>
      <c r="G8" s="101" t="s">
        <v>4025</v>
      </c>
      <c r="H8" s="19"/>
      <c r="I8" s="101" t="s">
        <v>4177</v>
      </c>
      <c r="J8" s="101" t="s">
        <v>4177</v>
      </c>
      <c r="K8" s="102">
        <v>45874</v>
      </c>
      <c r="L8" s="102">
        <v>45874</v>
      </c>
      <c r="M8" s="107">
        <v>45877</v>
      </c>
      <c r="N8" s="110">
        <v>45877</v>
      </c>
      <c r="O8" s="19"/>
      <c r="P8" s="19"/>
      <c r="Q8" s="86" t="s">
        <v>327</v>
      </c>
      <c r="R8" s="101" t="s">
        <v>2663</v>
      </c>
      <c r="S8" s="101" t="s">
        <v>329</v>
      </c>
      <c r="T8" s="101" t="s">
        <v>330</v>
      </c>
      <c r="U8" s="101" t="s">
        <v>331</v>
      </c>
      <c r="V8" s="101" t="s">
        <v>4056</v>
      </c>
      <c r="W8" s="101" t="s">
        <v>4043</v>
      </c>
      <c r="X8" s="101" t="s">
        <v>4035</v>
      </c>
      <c r="Y8" s="101" t="s">
        <v>4044</v>
      </c>
      <c r="Z8" s="101"/>
      <c r="AA8" s="103">
        <f t="shared" ca="1" si="0"/>
        <v>53</v>
      </c>
      <c r="AB8" s="104" t="str">
        <f t="shared" ca="1" si="1"/>
        <v>BO:21-60 Days</v>
      </c>
      <c r="AC8" s="104" t="str">
        <f t="shared" ca="1" si="2"/>
        <v>Delay</v>
      </c>
      <c r="AD8" s="19">
        <v>4</v>
      </c>
      <c r="AE8" s="96">
        <v>4</v>
      </c>
      <c r="AF8" s="97"/>
      <c r="AG8" s="97"/>
      <c r="AH8" s="98"/>
      <c r="AI8" s="97">
        <f t="shared" si="3"/>
        <v>4</v>
      </c>
      <c r="AJ8" s="99"/>
      <c r="AK8" s="99"/>
      <c r="AL8" s="97"/>
      <c r="AM8" s="97">
        <f t="shared" si="4"/>
        <v>0</v>
      </c>
    </row>
    <row r="9" spans="1:40" s="100" customFormat="1" ht="15.6" x14ac:dyDescent="0.3">
      <c r="A9" s="101" t="s">
        <v>2390</v>
      </c>
      <c r="B9" s="101" t="s">
        <v>4155</v>
      </c>
      <c r="C9" s="101">
        <v>8</v>
      </c>
      <c r="D9" s="101" t="s">
        <v>4180</v>
      </c>
      <c r="E9" s="101" t="s">
        <v>2393</v>
      </c>
      <c r="F9" s="101" t="s">
        <v>4653</v>
      </c>
      <c r="G9" s="101" t="s">
        <v>4025</v>
      </c>
      <c r="H9" s="19"/>
      <c r="I9" s="101" t="s">
        <v>4179</v>
      </c>
      <c r="J9" s="101" t="s">
        <v>4179</v>
      </c>
      <c r="K9" s="102">
        <v>45874</v>
      </c>
      <c r="L9" s="102">
        <v>45874</v>
      </c>
      <c r="M9" s="107">
        <v>45878</v>
      </c>
      <c r="N9" s="110">
        <v>45878</v>
      </c>
      <c r="O9" s="19"/>
      <c r="P9" s="19"/>
      <c r="Q9" s="86" t="s">
        <v>4149</v>
      </c>
      <c r="R9" s="101" t="s">
        <v>4149</v>
      </c>
      <c r="S9" s="101" t="s">
        <v>4152</v>
      </c>
      <c r="T9" s="101" t="s">
        <v>4152</v>
      </c>
      <c r="U9" s="101" t="s">
        <v>374</v>
      </c>
      <c r="V9" s="101" t="s">
        <v>4082</v>
      </c>
      <c r="W9" s="101" t="s">
        <v>4043</v>
      </c>
      <c r="X9" s="101" t="s">
        <v>4035</v>
      </c>
      <c r="Y9" s="101" t="s">
        <v>4044</v>
      </c>
      <c r="Z9" s="101"/>
      <c r="AA9" s="103">
        <f t="shared" ca="1" si="0"/>
        <v>52</v>
      </c>
      <c r="AB9" s="104" t="str">
        <f t="shared" ca="1" si="1"/>
        <v>BO:21-60 Days</v>
      </c>
      <c r="AC9" s="104" t="str">
        <f t="shared" ca="1" si="2"/>
        <v>Delay</v>
      </c>
      <c r="AD9" s="19">
        <v>1</v>
      </c>
      <c r="AE9" s="96">
        <v>1</v>
      </c>
      <c r="AF9" s="97"/>
      <c r="AG9" s="97"/>
      <c r="AH9" s="98"/>
      <c r="AI9" s="97">
        <f t="shared" si="3"/>
        <v>1</v>
      </c>
      <c r="AJ9" s="99"/>
      <c r="AK9" s="99"/>
      <c r="AL9" s="97"/>
      <c r="AM9" s="97">
        <f t="shared" si="4"/>
        <v>0</v>
      </c>
    </row>
    <row r="10" spans="1:40" ht="15.6" x14ac:dyDescent="0.3">
      <c r="A10" s="101" t="s">
        <v>2390</v>
      </c>
      <c r="B10" s="101" t="s">
        <v>4156</v>
      </c>
      <c r="C10" s="101">
        <v>8</v>
      </c>
      <c r="D10" s="101" t="s">
        <v>4181</v>
      </c>
      <c r="E10" s="101" t="s">
        <v>2393</v>
      </c>
      <c r="F10" s="101" t="s">
        <v>4654</v>
      </c>
      <c r="G10" s="101" t="s">
        <v>4025</v>
      </c>
      <c r="H10" s="19"/>
      <c r="I10" s="101" t="s">
        <v>4179</v>
      </c>
      <c r="J10" s="101" t="s">
        <v>4179</v>
      </c>
      <c r="K10" s="102">
        <v>45874</v>
      </c>
      <c r="L10" s="102">
        <v>45874</v>
      </c>
      <c r="M10" s="107">
        <v>45878</v>
      </c>
      <c r="N10" s="110">
        <v>45878</v>
      </c>
      <c r="O10" s="19"/>
      <c r="P10" s="19"/>
      <c r="Q10" s="86" t="s">
        <v>327</v>
      </c>
      <c r="R10" s="101" t="s">
        <v>2663</v>
      </c>
      <c r="S10" s="101" t="s">
        <v>329</v>
      </c>
      <c r="T10" s="101" t="s">
        <v>330</v>
      </c>
      <c r="U10" s="101" t="s">
        <v>331</v>
      </c>
      <c r="V10" s="101" t="s">
        <v>4056</v>
      </c>
      <c r="W10" s="101" t="s">
        <v>4043</v>
      </c>
      <c r="X10" s="101" t="s">
        <v>4035</v>
      </c>
      <c r="Y10" s="101" t="s">
        <v>4044</v>
      </c>
      <c r="Z10" s="101"/>
      <c r="AA10" s="103">
        <f t="shared" ca="1" si="0"/>
        <v>52</v>
      </c>
      <c r="AB10" s="104" t="str">
        <f t="shared" ca="1" si="1"/>
        <v>BO:21-60 Days</v>
      </c>
      <c r="AC10" s="104" t="str">
        <f t="shared" ca="1" si="2"/>
        <v>Delay</v>
      </c>
      <c r="AD10" s="19">
        <v>3</v>
      </c>
      <c r="AE10" s="3">
        <v>3</v>
      </c>
      <c r="AF10" s="97"/>
      <c r="AG10" s="97"/>
      <c r="AH10" s="98"/>
      <c r="AI10" s="11">
        <f t="shared" si="3"/>
        <v>3</v>
      </c>
      <c r="AJ10" s="99"/>
      <c r="AK10" s="41"/>
      <c r="AM10" s="11">
        <f t="shared" si="4"/>
        <v>0</v>
      </c>
    </row>
    <row r="11" spans="1:40" s="100" customFormat="1" ht="15.6" x14ac:dyDescent="0.3">
      <c r="A11" s="109" t="s">
        <v>2390</v>
      </c>
      <c r="B11" s="109" t="s">
        <v>4219</v>
      </c>
      <c r="C11" s="109">
        <v>8</v>
      </c>
      <c r="D11" s="109" t="s">
        <v>4183</v>
      </c>
      <c r="E11" s="109" t="s">
        <v>2393</v>
      </c>
      <c r="F11" s="101" t="s">
        <v>4655</v>
      </c>
      <c r="G11" s="109" t="s">
        <v>4025</v>
      </c>
      <c r="H11" s="1"/>
      <c r="I11" s="109" t="s">
        <v>4184</v>
      </c>
      <c r="J11" s="109" t="s">
        <v>4184</v>
      </c>
      <c r="K11" s="110">
        <v>45875</v>
      </c>
      <c r="L11" s="110">
        <v>45875</v>
      </c>
      <c r="M11" s="111">
        <v>45880</v>
      </c>
      <c r="N11" s="110">
        <v>45880</v>
      </c>
      <c r="O11" s="1"/>
      <c r="P11" s="1"/>
      <c r="Q11" s="112" t="s">
        <v>208</v>
      </c>
      <c r="R11" s="109" t="s">
        <v>2610</v>
      </c>
      <c r="S11" s="109" t="s">
        <v>210</v>
      </c>
      <c r="T11" s="109" t="s">
        <v>210</v>
      </c>
      <c r="U11" s="109" t="s">
        <v>211</v>
      </c>
      <c r="V11" s="109" t="s">
        <v>4078</v>
      </c>
      <c r="W11" s="109" t="s">
        <v>4043</v>
      </c>
      <c r="X11" s="109" t="s">
        <v>4035</v>
      </c>
      <c r="Y11" s="109" t="s">
        <v>4044</v>
      </c>
      <c r="Z11" s="109"/>
      <c r="AA11" s="103">
        <f t="shared" ca="1" si="0"/>
        <v>50</v>
      </c>
      <c r="AB11" s="104" t="str">
        <f t="shared" ca="1" si="1"/>
        <v>BO:21-60 Days</v>
      </c>
      <c r="AC11" s="104" t="str">
        <f t="shared" ca="1" si="2"/>
        <v>Delay</v>
      </c>
      <c r="AD11" s="19">
        <v>1</v>
      </c>
      <c r="AE11" s="96">
        <v>1</v>
      </c>
      <c r="AF11" s="97"/>
      <c r="AG11" s="97"/>
      <c r="AH11" s="98"/>
      <c r="AI11" s="97">
        <f t="shared" si="3"/>
        <v>1</v>
      </c>
      <c r="AJ11" s="99"/>
      <c r="AK11" s="99"/>
      <c r="AL11" s="97"/>
      <c r="AM11" s="97">
        <f t="shared" si="4"/>
        <v>0</v>
      </c>
    </row>
    <row r="12" spans="1:40" ht="15.6" x14ac:dyDescent="0.3">
      <c r="A12" s="109" t="s">
        <v>2390</v>
      </c>
      <c r="B12" s="109" t="s">
        <v>4175</v>
      </c>
      <c r="C12" s="109">
        <v>8</v>
      </c>
      <c r="D12" s="109" t="s">
        <v>4185</v>
      </c>
      <c r="E12" s="109" t="s">
        <v>2393</v>
      </c>
      <c r="F12" s="101" t="s">
        <v>4656</v>
      </c>
      <c r="G12" s="109" t="s">
        <v>4025</v>
      </c>
      <c r="H12" s="1"/>
      <c r="I12" s="109" t="s">
        <v>4184</v>
      </c>
      <c r="J12" s="109" t="s">
        <v>4184</v>
      </c>
      <c r="K12" s="110">
        <v>45875</v>
      </c>
      <c r="L12" s="110">
        <v>45875</v>
      </c>
      <c r="M12" s="111">
        <v>45880</v>
      </c>
      <c r="N12" s="110">
        <v>45880</v>
      </c>
      <c r="O12" s="1"/>
      <c r="P12" s="1"/>
      <c r="Q12" s="112" t="s">
        <v>300</v>
      </c>
      <c r="R12" s="109" t="s">
        <v>2635</v>
      </c>
      <c r="S12" s="109" t="s">
        <v>302</v>
      </c>
      <c r="T12" s="109" t="s">
        <v>302</v>
      </c>
      <c r="U12" s="109" t="s">
        <v>303</v>
      </c>
      <c r="V12" s="109" t="s">
        <v>4056</v>
      </c>
      <c r="W12" s="109" t="s">
        <v>4043</v>
      </c>
      <c r="X12" s="109" t="s">
        <v>4035</v>
      </c>
      <c r="Y12" s="109" t="s">
        <v>4044</v>
      </c>
      <c r="Z12" s="109"/>
      <c r="AA12" s="103">
        <f t="shared" ca="1" si="0"/>
        <v>50</v>
      </c>
      <c r="AB12" s="104" t="str">
        <f t="shared" ca="1" si="1"/>
        <v>BO:21-60 Days</v>
      </c>
      <c r="AC12" s="104" t="str">
        <f t="shared" ca="1" si="2"/>
        <v>Delay</v>
      </c>
      <c r="AD12" s="1">
        <v>1</v>
      </c>
      <c r="AE12" s="3">
        <v>1</v>
      </c>
      <c r="AF12" s="97"/>
      <c r="AG12" s="97"/>
      <c r="AH12" s="98"/>
      <c r="AI12" s="11">
        <f t="shared" si="3"/>
        <v>1</v>
      </c>
      <c r="AJ12" s="99"/>
      <c r="AK12" s="41"/>
      <c r="AM12" s="11">
        <f t="shared" si="4"/>
        <v>0</v>
      </c>
    </row>
    <row r="13" spans="1:40" ht="15.6" x14ac:dyDescent="0.3">
      <c r="A13" s="101" t="s">
        <v>2390</v>
      </c>
      <c r="B13" s="101" t="s">
        <v>4138</v>
      </c>
      <c r="C13" s="101">
        <v>8</v>
      </c>
      <c r="D13" s="101" t="s">
        <v>4186</v>
      </c>
      <c r="E13" s="101" t="s">
        <v>2393</v>
      </c>
      <c r="F13" s="101" t="s">
        <v>4657</v>
      </c>
      <c r="G13" s="101" t="s">
        <v>4025</v>
      </c>
      <c r="H13" s="19"/>
      <c r="I13" s="101" t="s">
        <v>4184</v>
      </c>
      <c r="J13" s="101" t="s">
        <v>4184</v>
      </c>
      <c r="K13" s="102">
        <v>45875</v>
      </c>
      <c r="L13" s="102">
        <v>45875</v>
      </c>
      <c r="M13" s="107">
        <v>45880</v>
      </c>
      <c r="N13" s="110">
        <v>45880</v>
      </c>
      <c r="O13" s="19"/>
      <c r="P13" s="19"/>
      <c r="Q13" s="86" t="s">
        <v>4131</v>
      </c>
      <c r="R13" s="101" t="s">
        <v>4131</v>
      </c>
      <c r="S13" s="101" t="s">
        <v>4132</v>
      </c>
      <c r="T13" s="101" t="s">
        <v>4132</v>
      </c>
      <c r="U13" s="101" t="s">
        <v>4133</v>
      </c>
      <c r="V13" s="101" t="s">
        <v>4113</v>
      </c>
      <c r="W13" s="101" t="s">
        <v>4114</v>
      </c>
      <c r="X13" s="101" t="s">
        <v>4035</v>
      </c>
      <c r="Y13" s="101" t="s">
        <v>4041</v>
      </c>
      <c r="Z13" s="101"/>
      <c r="AA13" s="103">
        <f t="shared" ca="1" si="0"/>
        <v>50</v>
      </c>
      <c r="AB13" s="104" t="str">
        <f t="shared" ca="1" si="1"/>
        <v>BO:21-60 Days</v>
      </c>
      <c r="AC13" s="104" t="str">
        <f t="shared" ca="1" si="2"/>
        <v>Delay</v>
      </c>
      <c r="AD13" s="1">
        <v>1</v>
      </c>
      <c r="AE13" s="3">
        <v>1</v>
      </c>
      <c r="AF13" s="97"/>
      <c r="AG13" s="97"/>
      <c r="AH13" s="98"/>
      <c r="AI13" s="11">
        <f t="shared" si="3"/>
        <v>1</v>
      </c>
      <c r="AJ13" s="99"/>
      <c r="AK13" s="41"/>
      <c r="AM13" s="11">
        <f t="shared" si="4"/>
        <v>0</v>
      </c>
    </row>
    <row r="14" spans="1:40" s="100" customFormat="1" ht="15.6" x14ac:dyDescent="0.3">
      <c r="A14" s="109" t="s">
        <v>2390</v>
      </c>
      <c r="B14" s="109" t="s">
        <v>4159</v>
      </c>
      <c r="C14" s="109">
        <v>8</v>
      </c>
      <c r="D14" s="109" t="s">
        <v>4189</v>
      </c>
      <c r="E14" s="109" t="s">
        <v>2393</v>
      </c>
      <c r="F14" s="101" t="s">
        <v>4658</v>
      </c>
      <c r="G14" s="109" t="s">
        <v>4025</v>
      </c>
      <c r="H14" s="1"/>
      <c r="I14" s="109" t="s">
        <v>4188</v>
      </c>
      <c r="J14" s="109" t="s">
        <v>4188</v>
      </c>
      <c r="K14" s="110">
        <v>45875</v>
      </c>
      <c r="L14" s="110">
        <v>45875</v>
      </c>
      <c r="M14" s="111">
        <v>45880</v>
      </c>
      <c r="N14" s="110">
        <v>45880</v>
      </c>
      <c r="O14" s="1"/>
      <c r="P14" s="1"/>
      <c r="Q14" s="112" t="s">
        <v>4160</v>
      </c>
      <c r="R14" s="109" t="s">
        <v>4160</v>
      </c>
      <c r="S14" s="109" t="s">
        <v>4161</v>
      </c>
      <c r="T14" s="109" t="s">
        <v>4161</v>
      </c>
      <c r="U14" s="109" t="s">
        <v>374</v>
      </c>
      <c r="V14" s="109" t="s">
        <v>4082</v>
      </c>
      <c r="W14" s="109" t="s">
        <v>4043</v>
      </c>
      <c r="X14" s="109" t="s">
        <v>4035</v>
      </c>
      <c r="Y14" s="109" t="s">
        <v>4044</v>
      </c>
      <c r="Z14" s="109"/>
      <c r="AA14" s="103">
        <f t="shared" ca="1" si="0"/>
        <v>50</v>
      </c>
      <c r="AB14" s="104" t="str">
        <f t="shared" ca="1" si="1"/>
        <v>BO:21-60 Days</v>
      </c>
      <c r="AC14" s="104" t="str">
        <f t="shared" ca="1" si="2"/>
        <v>Delay</v>
      </c>
      <c r="AD14" s="1">
        <v>1</v>
      </c>
      <c r="AE14" s="96">
        <v>1</v>
      </c>
      <c r="AF14" s="97"/>
      <c r="AG14" s="97"/>
      <c r="AH14" s="98"/>
      <c r="AI14" s="97">
        <f t="shared" si="3"/>
        <v>1</v>
      </c>
      <c r="AJ14" s="99"/>
      <c r="AK14" s="99"/>
      <c r="AL14" s="97"/>
      <c r="AM14" s="97">
        <f t="shared" si="4"/>
        <v>0</v>
      </c>
    </row>
    <row r="15" spans="1:40" ht="15.6" x14ac:dyDescent="0.3">
      <c r="A15" s="109" t="s">
        <v>2390</v>
      </c>
      <c r="B15" s="109" t="s">
        <v>4220</v>
      </c>
      <c r="C15" s="109">
        <v>8</v>
      </c>
      <c r="D15" s="109" t="s">
        <v>4190</v>
      </c>
      <c r="E15" s="109" t="s">
        <v>2393</v>
      </c>
      <c r="F15" s="101" t="s">
        <v>4659</v>
      </c>
      <c r="G15" s="109" t="s">
        <v>4025</v>
      </c>
      <c r="H15" s="1"/>
      <c r="I15" s="109" t="s">
        <v>4188</v>
      </c>
      <c r="J15" s="109" t="s">
        <v>4188</v>
      </c>
      <c r="K15" s="110">
        <v>45875</v>
      </c>
      <c r="L15" s="110">
        <v>45875</v>
      </c>
      <c r="M15" s="111">
        <v>45880</v>
      </c>
      <c r="N15" s="110">
        <v>45880</v>
      </c>
      <c r="O15" s="1"/>
      <c r="P15" s="1"/>
      <c r="Q15" s="112" t="s">
        <v>4191</v>
      </c>
      <c r="R15" s="109" t="s">
        <v>4191</v>
      </c>
      <c r="S15" s="109" t="s">
        <v>4202</v>
      </c>
      <c r="T15" s="109" t="s">
        <v>4202</v>
      </c>
      <c r="U15" s="109" t="s">
        <v>374</v>
      </c>
      <c r="V15" s="109" t="s">
        <v>4082</v>
      </c>
      <c r="W15" s="109" t="s">
        <v>4043</v>
      </c>
      <c r="X15" s="109" t="s">
        <v>4035</v>
      </c>
      <c r="Y15" s="109" t="s">
        <v>4044</v>
      </c>
      <c r="Z15" s="109"/>
      <c r="AA15" s="103">
        <f t="shared" ca="1" si="0"/>
        <v>50</v>
      </c>
      <c r="AB15" s="104" t="str">
        <f t="shared" ca="1" si="1"/>
        <v>BO:21-60 Days</v>
      </c>
      <c r="AC15" s="104" t="str">
        <f t="shared" ca="1" si="2"/>
        <v>Delay</v>
      </c>
      <c r="AD15" s="19">
        <v>1</v>
      </c>
      <c r="AE15" s="3">
        <v>1</v>
      </c>
      <c r="AF15" s="97"/>
      <c r="AG15" s="97"/>
      <c r="AH15" s="98"/>
      <c r="AI15" s="11">
        <f t="shared" si="3"/>
        <v>1</v>
      </c>
      <c r="AJ15" s="99"/>
      <c r="AK15" s="41"/>
      <c r="AM15" s="11">
        <f t="shared" si="4"/>
        <v>0</v>
      </c>
    </row>
    <row r="16" spans="1:40" s="100" customFormat="1" ht="15.6" x14ac:dyDescent="0.3">
      <c r="A16" s="109" t="s">
        <v>2390</v>
      </c>
      <c r="B16" s="109" t="s">
        <v>4175</v>
      </c>
      <c r="C16" s="109">
        <v>8</v>
      </c>
      <c r="D16" s="109" t="s">
        <v>4192</v>
      </c>
      <c r="E16" s="109" t="s">
        <v>2393</v>
      </c>
      <c r="F16" s="101" t="s">
        <v>4660</v>
      </c>
      <c r="G16" s="109" t="s">
        <v>4025</v>
      </c>
      <c r="H16" s="1"/>
      <c r="I16" s="109" t="s">
        <v>4188</v>
      </c>
      <c r="J16" s="109" t="s">
        <v>4188</v>
      </c>
      <c r="K16" s="110">
        <v>45875</v>
      </c>
      <c r="L16" s="110">
        <v>45875</v>
      </c>
      <c r="M16" s="111">
        <v>45880</v>
      </c>
      <c r="N16" s="110">
        <v>45880</v>
      </c>
      <c r="O16" s="1"/>
      <c r="P16" s="1"/>
      <c r="Q16" s="112" t="s">
        <v>300</v>
      </c>
      <c r="R16" s="109" t="s">
        <v>2635</v>
      </c>
      <c r="S16" s="109" t="s">
        <v>302</v>
      </c>
      <c r="T16" s="109" t="s">
        <v>302</v>
      </c>
      <c r="U16" s="109" t="s">
        <v>303</v>
      </c>
      <c r="V16" s="109" t="s">
        <v>4056</v>
      </c>
      <c r="W16" s="109" t="s">
        <v>4043</v>
      </c>
      <c r="X16" s="109" t="s">
        <v>4035</v>
      </c>
      <c r="Y16" s="109" t="s">
        <v>4044</v>
      </c>
      <c r="Z16" s="109"/>
      <c r="AA16" s="103">
        <f t="shared" ca="1" si="0"/>
        <v>50</v>
      </c>
      <c r="AB16" s="104" t="str">
        <f t="shared" ca="1" si="1"/>
        <v>BO:21-60 Days</v>
      </c>
      <c r="AC16" s="104" t="str">
        <f t="shared" ca="1" si="2"/>
        <v>Delay</v>
      </c>
      <c r="AD16" s="1">
        <v>1</v>
      </c>
      <c r="AE16" s="96">
        <v>1</v>
      </c>
      <c r="AF16" s="97"/>
      <c r="AG16" s="97"/>
      <c r="AH16" s="98"/>
      <c r="AI16" s="97">
        <f t="shared" si="3"/>
        <v>1</v>
      </c>
      <c r="AJ16" s="99"/>
      <c r="AK16" s="99"/>
      <c r="AL16" s="97"/>
      <c r="AM16" s="97">
        <f t="shared" si="4"/>
        <v>0</v>
      </c>
    </row>
    <row r="17" spans="1:39" ht="15.6" x14ac:dyDescent="0.3">
      <c r="A17" s="109" t="s">
        <v>2390</v>
      </c>
      <c r="B17" s="109" t="s">
        <v>4156</v>
      </c>
      <c r="C17" s="109">
        <v>8</v>
      </c>
      <c r="D17" s="109" t="s">
        <v>4193</v>
      </c>
      <c r="E17" s="109" t="s">
        <v>2393</v>
      </c>
      <c r="F17" s="101" t="s">
        <v>4661</v>
      </c>
      <c r="G17" s="109" t="s">
        <v>4025</v>
      </c>
      <c r="H17" s="1"/>
      <c r="I17" s="109" t="s">
        <v>4188</v>
      </c>
      <c r="J17" s="109" t="s">
        <v>4188</v>
      </c>
      <c r="K17" s="110">
        <v>45875</v>
      </c>
      <c r="L17" s="110">
        <v>45875</v>
      </c>
      <c r="M17" s="111">
        <v>45880</v>
      </c>
      <c r="N17" s="110">
        <v>45880</v>
      </c>
      <c r="O17" s="1"/>
      <c r="P17" s="1"/>
      <c r="Q17" s="112" t="s">
        <v>327</v>
      </c>
      <c r="R17" s="109" t="s">
        <v>2663</v>
      </c>
      <c r="S17" s="109" t="s">
        <v>329</v>
      </c>
      <c r="T17" s="109" t="s">
        <v>330</v>
      </c>
      <c r="U17" s="109" t="s">
        <v>331</v>
      </c>
      <c r="V17" s="109" t="s">
        <v>4056</v>
      </c>
      <c r="W17" s="109" t="s">
        <v>4043</v>
      </c>
      <c r="X17" s="109" t="s">
        <v>4035</v>
      </c>
      <c r="Y17" s="109" t="s">
        <v>4044</v>
      </c>
      <c r="Z17" s="109"/>
      <c r="AA17" s="103">
        <f t="shared" ca="1" si="0"/>
        <v>50</v>
      </c>
      <c r="AB17" s="104" t="str">
        <f t="shared" ca="1" si="1"/>
        <v>BO:21-60 Days</v>
      </c>
      <c r="AC17" s="104" t="str">
        <f t="shared" ca="1" si="2"/>
        <v>Delay</v>
      </c>
      <c r="AD17" s="1">
        <v>3</v>
      </c>
      <c r="AE17" s="3">
        <v>3</v>
      </c>
      <c r="AF17" s="97"/>
      <c r="AG17" s="97"/>
      <c r="AH17" s="98"/>
      <c r="AI17" s="11">
        <f t="shared" si="3"/>
        <v>3</v>
      </c>
      <c r="AJ17" s="99"/>
      <c r="AK17" s="41"/>
      <c r="AM17" s="11">
        <f t="shared" si="4"/>
        <v>0</v>
      </c>
    </row>
    <row r="18" spans="1:39" ht="15.6" x14ac:dyDescent="0.3">
      <c r="A18" s="109" t="s">
        <v>2390</v>
      </c>
      <c r="B18" s="109" t="s">
        <v>4221</v>
      </c>
      <c r="C18" s="109">
        <v>8</v>
      </c>
      <c r="D18" s="109" t="s">
        <v>4195</v>
      </c>
      <c r="E18" s="109" t="s">
        <v>2393</v>
      </c>
      <c r="F18" s="101" t="s">
        <v>4662</v>
      </c>
      <c r="G18" s="109" t="s">
        <v>4025</v>
      </c>
      <c r="H18" s="1"/>
      <c r="I18" s="109" t="s">
        <v>4194</v>
      </c>
      <c r="J18" s="109" t="s">
        <v>4194</v>
      </c>
      <c r="K18" s="110">
        <v>45875</v>
      </c>
      <c r="L18" s="110">
        <v>45875</v>
      </c>
      <c r="M18" s="111">
        <v>45880</v>
      </c>
      <c r="N18" s="110">
        <v>45880</v>
      </c>
      <c r="O18" s="1"/>
      <c r="P18" s="1"/>
      <c r="Q18" s="112" t="s">
        <v>1060</v>
      </c>
      <c r="R18" s="109" t="s">
        <v>2418</v>
      </c>
      <c r="S18" s="109" t="s">
        <v>1062</v>
      </c>
      <c r="T18" s="109" t="s">
        <v>1063</v>
      </c>
      <c r="U18" s="109" t="s">
        <v>1064</v>
      </c>
      <c r="V18" s="109" t="s">
        <v>4061</v>
      </c>
      <c r="W18" s="109" t="s">
        <v>4047</v>
      </c>
      <c r="X18" s="109" t="s">
        <v>4035</v>
      </c>
      <c r="Y18" s="109" t="s">
        <v>4044</v>
      </c>
      <c r="Z18" s="109"/>
      <c r="AA18" s="103">
        <f t="shared" ca="1" si="0"/>
        <v>50</v>
      </c>
      <c r="AB18" s="104" t="str">
        <f t="shared" ca="1" si="1"/>
        <v>BO:21-60 Days</v>
      </c>
      <c r="AC18" s="104" t="str">
        <f t="shared" ca="1" si="2"/>
        <v>Delay</v>
      </c>
      <c r="AD18" s="1">
        <v>1</v>
      </c>
      <c r="AE18" s="3">
        <v>1</v>
      </c>
      <c r="AF18" s="97"/>
      <c r="AG18" s="97"/>
      <c r="AH18" s="98"/>
      <c r="AI18" s="11">
        <f t="shared" si="3"/>
        <v>1</v>
      </c>
      <c r="AJ18" s="99"/>
      <c r="AK18" s="41"/>
      <c r="AM18" s="11">
        <f t="shared" si="4"/>
        <v>0</v>
      </c>
    </row>
    <row r="19" spans="1:39" ht="15.6" x14ac:dyDescent="0.3">
      <c r="A19" s="109" t="s">
        <v>2390</v>
      </c>
      <c r="B19" s="109" t="s">
        <v>4222</v>
      </c>
      <c r="C19" s="109">
        <v>8</v>
      </c>
      <c r="D19" s="109" t="s">
        <v>4196</v>
      </c>
      <c r="E19" s="109" t="s">
        <v>2393</v>
      </c>
      <c r="F19" s="101" t="s">
        <v>4663</v>
      </c>
      <c r="G19" s="109" t="s">
        <v>4025</v>
      </c>
      <c r="H19" s="1"/>
      <c r="I19" s="109" t="s">
        <v>4194</v>
      </c>
      <c r="J19" s="109" t="s">
        <v>4194</v>
      </c>
      <c r="K19" s="110">
        <v>45875</v>
      </c>
      <c r="L19" s="110">
        <v>45875</v>
      </c>
      <c r="M19" s="111">
        <v>45880</v>
      </c>
      <c r="N19" s="110">
        <v>45880</v>
      </c>
      <c r="O19" s="1"/>
      <c r="P19" s="1"/>
      <c r="Q19" s="112" t="s">
        <v>3505</v>
      </c>
      <c r="R19" s="109" t="s">
        <v>3506</v>
      </c>
      <c r="S19" s="109" t="s">
        <v>3507</v>
      </c>
      <c r="T19" s="109" t="s">
        <v>3507</v>
      </c>
      <c r="U19" s="109" t="s">
        <v>3508</v>
      </c>
      <c r="V19" s="109" t="s">
        <v>4051</v>
      </c>
      <c r="W19" s="109" t="s">
        <v>4043</v>
      </c>
      <c r="X19" s="109" t="s">
        <v>4035</v>
      </c>
      <c r="Y19" s="109" t="s">
        <v>4044</v>
      </c>
      <c r="Z19" s="109"/>
      <c r="AA19" s="103">
        <f t="shared" ca="1" si="0"/>
        <v>50</v>
      </c>
      <c r="AB19" s="104" t="str">
        <f t="shared" ca="1" si="1"/>
        <v>BO:21-60 Days</v>
      </c>
      <c r="AC19" s="104" t="str">
        <f t="shared" ca="1" si="2"/>
        <v>Delay</v>
      </c>
      <c r="AD19" s="1">
        <v>2</v>
      </c>
      <c r="AE19" s="3">
        <v>2</v>
      </c>
      <c r="AF19" s="97"/>
      <c r="AG19" s="97"/>
      <c r="AH19" s="95"/>
      <c r="AI19" s="11">
        <f t="shared" si="3"/>
        <v>2</v>
      </c>
      <c r="AJ19" s="99"/>
      <c r="AK19" s="41"/>
      <c r="AM19" s="11">
        <f t="shared" si="4"/>
        <v>0</v>
      </c>
    </row>
    <row r="20" spans="1:39" ht="15.6" x14ac:dyDescent="0.3">
      <c r="A20" s="109" t="s">
        <v>2390</v>
      </c>
      <c r="B20" s="109" t="s">
        <v>4176</v>
      </c>
      <c r="C20" s="109">
        <v>8</v>
      </c>
      <c r="D20" s="109" t="s">
        <v>4198</v>
      </c>
      <c r="E20" s="109" t="s">
        <v>2393</v>
      </c>
      <c r="F20" s="101" t="s">
        <v>4664</v>
      </c>
      <c r="G20" s="109" t="s">
        <v>4025</v>
      </c>
      <c r="H20" s="1"/>
      <c r="I20" s="109" t="s">
        <v>4197</v>
      </c>
      <c r="J20" s="109" t="s">
        <v>4197</v>
      </c>
      <c r="K20" s="110">
        <v>45875</v>
      </c>
      <c r="L20" s="110">
        <v>45875</v>
      </c>
      <c r="M20" s="111">
        <v>45880</v>
      </c>
      <c r="N20" s="110">
        <v>45880</v>
      </c>
      <c r="O20" s="1"/>
      <c r="P20" s="1"/>
      <c r="Q20" s="112" t="s">
        <v>17</v>
      </c>
      <c r="R20" s="109" t="s">
        <v>2455</v>
      </c>
      <c r="S20" s="109" t="s">
        <v>1189</v>
      </c>
      <c r="T20" s="109" t="s">
        <v>1190</v>
      </c>
      <c r="U20" s="109" t="s">
        <v>1191</v>
      </c>
      <c r="V20" s="109" t="s">
        <v>4085</v>
      </c>
      <c r="W20" s="109" t="s">
        <v>4086</v>
      </c>
      <c r="X20" s="109" t="s">
        <v>4035</v>
      </c>
      <c r="Y20" s="109" t="s">
        <v>4044</v>
      </c>
      <c r="Z20" s="109"/>
      <c r="AA20" s="103">
        <f t="shared" ca="1" si="0"/>
        <v>50</v>
      </c>
      <c r="AB20" s="104" t="str">
        <f t="shared" ca="1" si="1"/>
        <v>BO:21-60 Days</v>
      </c>
      <c r="AC20" s="104" t="str">
        <f t="shared" ca="1" si="2"/>
        <v>Delay</v>
      </c>
      <c r="AD20" s="1">
        <v>1</v>
      </c>
      <c r="AE20" s="3">
        <v>1</v>
      </c>
      <c r="AF20" s="11"/>
      <c r="AG20" s="11"/>
      <c r="AH20" s="95"/>
      <c r="AI20" s="11">
        <f t="shared" si="3"/>
        <v>1</v>
      </c>
      <c r="AJ20" s="41"/>
      <c r="AK20" s="41"/>
      <c r="AM20" s="11">
        <f t="shared" si="4"/>
        <v>0</v>
      </c>
    </row>
    <row r="21" spans="1:39" ht="15.6" x14ac:dyDescent="0.3">
      <c r="A21" s="109" t="s">
        <v>2390</v>
      </c>
      <c r="B21" s="109" t="s">
        <v>4205</v>
      </c>
      <c r="C21" s="109">
        <v>8</v>
      </c>
      <c r="D21" s="109" t="s">
        <v>4199</v>
      </c>
      <c r="E21" s="109" t="s">
        <v>2393</v>
      </c>
      <c r="F21" s="101" t="s">
        <v>4665</v>
      </c>
      <c r="G21" s="109" t="s">
        <v>4025</v>
      </c>
      <c r="H21" s="1"/>
      <c r="I21" s="109" t="s">
        <v>4197</v>
      </c>
      <c r="J21" s="109" t="s">
        <v>4197</v>
      </c>
      <c r="K21" s="110">
        <v>45875</v>
      </c>
      <c r="L21" s="110">
        <v>45875</v>
      </c>
      <c r="M21" s="111">
        <v>45880</v>
      </c>
      <c r="N21" s="110">
        <v>45880</v>
      </c>
      <c r="O21" s="1"/>
      <c r="P21" s="1"/>
      <c r="Q21" s="112" t="s">
        <v>1286</v>
      </c>
      <c r="R21" s="109" t="s">
        <v>2479</v>
      </c>
      <c r="S21" s="109" t="s">
        <v>1288</v>
      </c>
      <c r="T21" s="109" t="s">
        <v>1289</v>
      </c>
      <c r="U21" s="109" t="s">
        <v>1290</v>
      </c>
      <c r="V21" s="109" t="s">
        <v>4166</v>
      </c>
      <c r="W21" s="109" t="s">
        <v>4098</v>
      </c>
      <c r="X21" s="109" t="s">
        <v>4035</v>
      </c>
      <c r="Y21" s="109" t="s">
        <v>4039</v>
      </c>
      <c r="Z21" s="109"/>
      <c r="AA21" s="103">
        <f t="shared" ca="1" si="0"/>
        <v>50</v>
      </c>
      <c r="AB21" s="104" t="str">
        <f t="shared" ca="1" si="1"/>
        <v>BO:21-60 Days</v>
      </c>
      <c r="AC21" s="104" t="str">
        <f t="shared" ca="1" si="2"/>
        <v>Delay</v>
      </c>
      <c r="AD21" s="1">
        <v>1</v>
      </c>
      <c r="AE21" s="3">
        <v>1</v>
      </c>
      <c r="AF21" s="11"/>
      <c r="AG21" s="97"/>
      <c r="AH21" s="95"/>
      <c r="AI21" s="11">
        <f t="shared" si="3"/>
        <v>1</v>
      </c>
      <c r="AJ21" s="41"/>
      <c r="AK21" s="41"/>
      <c r="AM21" s="11">
        <f t="shared" si="4"/>
        <v>0</v>
      </c>
    </row>
    <row r="22" spans="1:39" ht="15.6" x14ac:dyDescent="0.3">
      <c r="A22" s="101" t="s">
        <v>2390</v>
      </c>
      <c r="B22" s="101" t="s">
        <v>4243</v>
      </c>
      <c r="C22" s="101">
        <v>8</v>
      </c>
      <c r="D22" s="101" t="s">
        <v>4211</v>
      </c>
      <c r="E22" s="101" t="s">
        <v>2393</v>
      </c>
      <c r="F22" s="101" t="s">
        <v>4666</v>
      </c>
      <c r="G22" s="101" t="s">
        <v>4025</v>
      </c>
      <c r="H22" s="19"/>
      <c r="I22" s="101" t="s">
        <v>4210</v>
      </c>
      <c r="J22" s="101" t="s">
        <v>4210</v>
      </c>
      <c r="K22" s="102">
        <v>45876</v>
      </c>
      <c r="L22" s="102">
        <v>45876</v>
      </c>
      <c r="M22" s="107">
        <v>45881</v>
      </c>
      <c r="N22" s="110">
        <v>45881</v>
      </c>
      <c r="O22" s="19"/>
      <c r="P22" s="19"/>
      <c r="Q22" s="86" t="s">
        <v>4212</v>
      </c>
      <c r="R22" s="101" t="s">
        <v>4212</v>
      </c>
      <c r="S22" s="101" t="s">
        <v>4218</v>
      </c>
      <c r="T22" s="101" t="s">
        <v>4218</v>
      </c>
      <c r="U22" s="101" t="s">
        <v>391</v>
      </c>
      <c r="V22" s="101" t="s">
        <v>4082</v>
      </c>
      <c r="W22" s="101" t="s">
        <v>4043</v>
      </c>
      <c r="X22" s="101" t="s">
        <v>4035</v>
      </c>
      <c r="Y22" s="101" t="s">
        <v>4044</v>
      </c>
      <c r="Z22" s="101"/>
      <c r="AA22" s="103">
        <f t="shared" ca="1" si="0"/>
        <v>49</v>
      </c>
      <c r="AB22" s="104" t="str">
        <f t="shared" ca="1" si="1"/>
        <v>BO:21-60 Days</v>
      </c>
      <c r="AC22" s="104" t="str">
        <f t="shared" ca="1" si="2"/>
        <v>Delay</v>
      </c>
      <c r="AD22" s="1">
        <v>1</v>
      </c>
      <c r="AE22" s="3">
        <v>1</v>
      </c>
      <c r="AF22" s="11"/>
      <c r="AG22" s="97"/>
      <c r="AH22" s="95"/>
      <c r="AI22" s="11">
        <f t="shared" si="3"/>
        <v>1</v>
      </c>
      <c r="AJ22" s="41"/>
      <c r="AK22" s="41"/>
      <c r="AM22" s="11">
        <f t="shared" si="4"/>
        <v>0</v>
      </c>
    </row>
    <row r="23" spans="1:39" ht="15.6" x14ac:dyDescent="0.3">
      <c r="A23" s="101" t="s">
        <v>2390</v>
      </c>
      <c r="B23" s="101" t="s">
        <v>4156</v>
      </c>
      <c r="C23" s="101">
        <v>8</v>
      </c>
      <c r="D23" s="101" t="s">
        <v>4214</v>
      </c>
      <c r="E23" s="101" t="s">
        <v>2393</v>
      </c>
      <c r="F23" s="101" t="s">
        <v>4667</v>
      </c>
      <c r="G23" s="101" t="s">
        <v>4025</v>
      </c>
      <c r="H23" s="19"/>
      <c r="I23" s="101" t="s">
        <v>4213</v>
      </c>
      <c r="J23" s="101" t="s">
        <v>4213</v>
      </c>
      <c r="K23" s="102">
        <v>45876</v>
      </c>
      <c r="L23" s="102">
        <v>45876</v>
      </c>
      <c r="M23" s="107">
        <v>45881</v>
      </c>
      <c r="N23" s="110">
        <v>45881</v>
      </c>
      <c r="O23" s="19"/>
      <c r="P23" s="19"/>
      <c r="Q23" s="86" t="s">
        <v>327</v>
      </c>
      <c r="R23" s="101" t="s">
        <v>2663</v>
      </c>
      <c r="S23" s="101" t="s">
        <v>329</v>
      </c>
      <c r="T23" s="101" t="s">
        <v>330</v>
      </c>
      <c r="U23" s="101" t="s">
        <v>331</v>
      </c>
      <c r="V23" s="101" t="s">
        <v>4056</v>
      </c>
      <c r="W23" s="101" t="s">
        <v>4043</v>
      </c>
      <c r="X23" s="101" t="s">
        <v>4035</v>
      </c>
      <c r="Y23" s="101" t="s">
        <v>4044</v>
      </c>
      <c r="Z23" s="101"/>
      <c r="AA23" s="103">
        <f t="shared" ca="1" si="0"/>
        <v>49</v>
      </c>
      <c r="AB23" s="104" t="str">
        <f t="shared" ca="1" si="1"/>
        <v>BO:21-60 Days</v>
      </c>
      <c r="AC23" s="104" t="str">
        <f t="shared" ca="1" si="2"/>
        <v>Delay</v>
      </c>
      <c r="AD23" s="1">
        <v>1</v>
      </c>
      <c r="AE23" s="3">
        <v>1</v>
      </c>
      <c r="AF23" s="97"/>
      <c r="AG23" s="97"/>
      <c r="AH23" s="98"/>
      <c r="AI23" s="11">
        <f t="shared" si="3"/>
        <v>1</v>
      </c>
      <c r="AJ23" s="99"/>
      <c r="AK23" s="41"/>
      <c r="AM23" s="11">
        <f t="shared" si="4"/>
        <v>0</v>
      </c>
    </row>
    <row r="24" spans="1:39" ht="15.6" x14ac:dyDescent="0.3">
      <c r="A24" s="101" t="s">
        <v>2390</v>
      </c>
      <c r="B24" s="101" t="s">
        <v>4244</v>
      </c>
      <c r="C24" s="101">
        <v>8</v>
      </c>
      <c r="D24" s="101" t="s">
        <v>4216</v>
      </c>
      <c r="E24" s="101" t="s">
        <v>2393</v>
      </c>
      <c r="F24" s="101" t="s">
        <v>4668</v>
      </c>
      <c r="G24" s="101" t="s">
        <v>4025</v>
      </c>
      <c r="H24" s="19"/>
      <c r="I24" s="101" t="s">
        <v>4215</v>
      </c>
      <c r="J24" s="101" t="s">
        <v>4215</v>
      </c>
      <c r="K24" s="102">
        <v>45876</v>
      </c>
      <c r="L24" s="102">
        <v>45876</v>
      </c>
      <c r="M24" s="107">
        <v>45881</v>
      </c>
      <c r="N24" s="110">
        <v>45881</v>
      </c>
      <c r="O24" s="19"/>
      <c r="P24" s="19"/>
      <c r="Q24" s="86" t="s">
        <v>1403</v>
      </c>
      <c r="R24" s="101" t="s">
        <v>2507</v>
      </c>
      <c r="S24" s="101" t="s">
        <v>1405</v>
      </c>
      <c r="T24" s="101" t="s">
        <v>1406</v>
      </c>
      <c r="U24" s="101" t="s">
        <v>1407</v>
      </c>
      <c r="V24" s="101" t="s">
        <v>4083</v>
      </c>
      <c r="W24" s="101" t="s">
        <v>4040</v>
      </c>
      <c r="X24" s="101" t="s">
        <v>4035</v>
      </c>
      <c r="Y24" s="101" t="s">
        <v>4041</v>
      </c>
      <c r="Z24" s="101"/>
      <c r="AA24" s="103">
        <f t="shared" ca="1" si="0"/>
        <v>49</v>
      </c>
      <c r="AB24" s="104" t="str">
        <f t="shared" ca="1" si="1"/>
        <v>BO:21-60 Days</v>
      </c>
      <c r="AC24" s="104" t="str">
        <f t="shared" ca="1" si="2"/>
        <v>Delay</v>
      </c>
      <c r="AD24" s="1">
        <v>1</v>
      </c>
      <c r="AE24" s="3">
        <v>1</v>
      </c>
      <c r="AF24" s="97"/>
      <c r="AG24" s="97"/>
      <c r="AH24" s="95"/>
      <c r="AI24" s="11">
        <f t="shared" si="3"/>
        <v>1</v>
      </c>
      <c r="AJ24" s="99"/>
      <c r="AK24" s="41"/>
      <c r="AM24" s="11">
        <f t="shared" si="4"/>
        <v>0</v>
      </c>
    </row>
    <row r="25" spans="1:39" ht="15.6" x14ac:dyDescent="0.3">
      <c r="A25" s="101" t="s">
        <v>2390</v>
      </c>
      <c r="B25" s="101" t="s">
        <v>4245</v>
      </c>
      <c r="C25" s="101">
        <v>8</v>
      </c>
      <c r="D25" s="101" t="s">
        <v>4217</v>
      </c>
      <c r="E25" s="101" t="s">
        <v>2393</v>
      </c>
      <c r="F25" s="101" t="s">
        <v>4669</v>
      </c>
      <c r="G25" s="101" t="s">
        <v>4025</v>
      </c>
      <c r="H25" s="19"/>
      <c r="I25" s="101" t="s">
        <v>4215</v>
      </c>
      <c r="J25" s="101" t="s">
        <v>4215</v>
      </c>
      <c r="K25" s="102">
        <v>45876</v>
      </c>
      <c r="L25" s="102">
        <v>45876</v>
      </c>
      <c r="M25" s="107">
        <v>45881</v>
      </c>
      <c r="N25" s="110">
        <v>45881</v>
      </c>
      <c r="O25" s="19"/>
      <c r="P25" s="19"/>
      <c r="Q25" s="86" t="s">
        <v>11</v>
      </c>
      <c r="R25" s="101" t="s">
        <v>3441</v>
      </c>
      <c r="S25" s="101" t="s">
        <v>3442</v>
      </c>
      <c r="T25" s="101" t="s">
        <v>3442</v>
      </c>
      <c r="U25" s="101" t="s">
        <v>3443</v>
      </c>
      <c r="V25" s="101" t="s">
        <v>4163</v>
      </c>
      <c r="W25" s="101" t="s">
        <v>4040</v>
      </c>
      <c r="X25" s="101" t="s">
        <v>4035</v>
      </c>
      <c r="Y25" s="101" t="s">
        <v>4041</v>
      </c>
      <c r="Z25" s="101"/>
      <c r="AA25" s="103">
        <f t="shared" ca="1" si="0"/>
        <v>49</v>
      </c>
      <c r="AB25" s="104" t="str">
        <f t="shared" ca="1" si="1"/>
        <v>BO:21-60 Days</v>
      </c>
      <c r="AC25" s="104" t="str">
        <f t="shared" ca="1" si="2"/>
        <v>Delay</v>
      </c>
      <c r="AD25" s="1">
        <v>3</v>
      </c>
      <c r="AE25" s="3">
        <v>3</v>
      </c>
      <c r="AF25" s="11"/>
      <c r="AG25" s="11"/>
      <c r="AH25" s="95"/>
      <c r="AI25" s="11">
        <f t="shared" si="3"/>
        <v>3</v>
      </c>
      <c r="AJ25" s="41"/>
      <c r="AK25" s="41"/>
      <c r="AM25" s="11">
        <f t="shared" si="4"/>
        <v>0</v>
      </c>
    </row>
    <row r="26" spans="1:39" ht="15.6" x14ac:dyDescent="0.3">
      <c r="A26" s="101" t="s">
        <v>2390</v>
      </c>
      <c r="B26" s="101" t="s">
        <v>4221</v>
      </c>
      <c r="C26" s="101">
        <v>8</v>
      </c>
      <c r="D26" s="101" t="s">
        <v>4233</v>
      </c>
      <c r="E26" s="101" t="s">
        <v>2393</v>
      </c>
      <c r="F26" s="101" t="s">
        <v>4670</v>
      </c>
      <c r="G26" s="101" t="s">
        <v>4025</v>
      </c>
      <c r="H26" s="19"/>
      <c r="I26" s="101" t="s">
        <v>4232</v>
      </c>
      <c r="J26" s="101" t="s">
        <v>4232</v>
      </c>
      <c r="K26" s="102">
        <v>45877</v>
      </c>
      <c r="L26" s="102">
        <v>45877</v>
      </c>
      <c r="M26" s="107">
        <v>45882</v>
      </c>
      <c r="N26" s="110">
        <v>45882</v>
      </c>
      <c r="O26" s="19"/>
      <c r="P26" s="19"/>
      <c r="Q26" s="86" t="s">
        <v>1060</v>
      </c>
      <c r="R26" s="101" t="s">
        <v>2418</v>
      </c>
      <c r="S26" s="101" t="s">
        <v>1062</v>
      </c>
      <c r="T26" s="101" t="s">
        <v>1063</v>
      </c>
      <c r="U26" s="101" t="s">
        <v>1064</v>
      </c>
      <c r="V26" s="101" t="s">
        <v>4061</v>
      </c>
      <c r="W26" s="101" t="s">
        <v>4047</v>
      </c>
      <c r="X26" s="101" t="s">
        <v>4035</v>
      </c>
      <c r="Y26" s="101" t="s">
        <v>4044</v>
      </c>
      <c r="Z26" s="101"/>
      <c r="AA26" s="103">
        <f t="shared" ca="1" si="0"/>
        <v>48</v>
      </c>
      <c r="AB26" s="104" t="str">
        <f t="shared" ca="1" si="1"/>
        <v>BO:21-60 Days</v>
      </c>
      <c r="AC26" s="104" t="str">
        <f t="shared" ca="1" si="2"/>
        <v>Delay</v>
      </c>
      <c r="AD26" s="1">
        <v>1</v>
      </c>
      <c r="AE26" s="3">
        <v>1</v>
      </c>
      <c r="AF26" s="97"/>
      <c r="AG26" s="97"/>
      <c r="AH26" s="98"/>
      <c r="AI26" s="11">
        <f t="shared" si="3"/>
        <v>1</v>
      </c>
      <c r="AJ26" s="99"/>
      <c r="AK26" s="41"/>
      <c r="AM26" s="11">
        <f t="shared" si="4"/>
        <v>0</v>
      </c>
    </row>
    <row r="27" spans="1:39" s="100" customFormat="1" ht="15.6" x14ac:dyDescent="0.3">
      <c r="A27" s="109" t="s">
        <v>2390</v>
      </c>
      <c r="B27" s="109" t="s">
        <v>4222</v>
      </c>
      <c r="C27" s="109">
        <v>8</v>
      </c>
      <c r="D27" s="109" t="s">
        <v>4234</v>
      </c>
      <c r="E27" s="109" t="s">
        <v>2393</v>
      </c>
      <c r="F27" s="101" t="s">
        <v>4671</v>
      </c>
      <c r="G27" s="109" t="s">
        <v>4025</v>
      </c>
      <c r="H27" s="1"/>
      <c r="I27" s="109" t="s">
        <v>4232</v>
      </c>
      <c r="J27" s="109" t="s">
        <v>4232</v>
      </c>
      <c r="K27" s="110">
        <v>45877</v>
      </c>
      <c r="L27" s="110">
        <v>45877</v>
      </c>
      <c r="M27" s="111">
        <v>45882</v>
      </c>
      <c r="N27" s="110">
        <v>45882</v>
      </c>
      <c r="O27" s="1"/>
      <c r="P27" s="1"/>
      <c r="Q27" s="112" t="s">
        <v>3505</v>
      </c>
      <c r="R27" s="109" t="s">
        <v>3506</v>
      </c>
      <c r="S27" s="109" t="s">
        <v>3507</v>
      </c>
      <c r="T27" s="109" t="s">
        <v>3507</v>
      </c>
      <c r="U27" s="109" t="s">
        <v>3508</v>
      </c>
      <c r="V27" s="109" t="s">
        <v>4051</v>
      </c>
      <c r="W27" s="109" t="s">
        <v>4043</v>
      </c>
      <c r="X27" s="109" t="s">
        <v>4035</v>
      </c>
      <c r="Y27" s="109" t="s">
        <v>4044</v>
      </c>
      <c r="Z27" s="109"/>
      <c r="AA27" s="103">
        <f t="shared" ca="1" si="0"/>
        <v>48</v>
      </c>
      <c r="AB27" s="104" t="str">
        <f t="shared" ca="1" si="1"/>
        <v>BO:21-60 Days</v>
      </c>
      <c r="AC27" s="104" t="str">
        <f t="shared" ca="1" si="2"/>
        <v>Delay</v>
      </c>
      <c r="AD27" s="19">
        <v>1</v>
      </c>
      <c r="AE27" s="96">
        <v>1</v>
      </c>
      <c r="AF27" s="97"/>
      <c r="AG27" s="97"/>
      <c r="AH27" s="98"/>
      <c r="AI27" s="97">
        <f t="shared" si="3"/>
        <v>1</v>
      </c>
      <c r="AJ27" s="99"/>
      <c r="AK27" s="99"/>
      <c r="AL27" s="97"/>
      <c r="AM27" s="97">
        <f t="shared" si="4"/>
        <v>0</v>
      </c>
    </row>
    <row r="28" spans="1:39" ht="15.6" x14ac:dyDescent="0.3">
      <c r="A28" s="109" t="s">
        <v>2390</v>
      </c>
      <c r="B28" s="109" t="s">
        <v>4251</v>
      </c>
      <c r="C28" s="109">
        <v>8</v>
      </c>
      <c r="D28" s="109" t="s">
        <v>4236</v>
      </c>
      <c r="E28" s="109" t="s">
        <v>2393</v>
      </c>
      <c r="F28" s="101" t="s">
        <v>4672</v>
      </c>
      <c r="G28" s="109" t="s">
        <v>4025</v>
      </c>
      <c r="H28" s="1"/>
      <c r="I28" s="109" t="s">
        <v>4235</v>
      </c>
      <c r="J28" s="109" t="s">
        <v>4235</v>
      </c>
      <c r="K28" s="110">
        <v>45878</v>
      </c>
      <c r="L28" s="110">
        <v>45878</v>
      </c>
      <c r="M28" s="111">
        <v>45882</v>
      </c>
      <c r="N28" s="110">
        <v>45882</v>
      </c>
      <c r="O28" s="1"/>
      <c r="P28" s="1"/>
      <c r="Q28" s="112" t="s">
        <v>4231</v>
      </c>
      <c r="R28" s="109" t="s">
        <v>4231</v>
      </c>
      <c r="S28" s="109" t="s">
        <v>4240</v>
      </c>
      <c r="T28" s="109" t="s">
        <v>4240</v>
      </c>
      <c r="U28" s="109" t="s">
        <v>4241</v>
      </c>
      <c r="V28" s="109" t="s">
        <v>4113</v>
      </c>
      <c r="W28" s="109" t="s">
        <v>4114</v>
      </c>
      <c r="X28" s="109" t="s">
        <v>4035</v>
      </c>
      <c r="Y28" s="109" t="s">
        <v>4041</v>
      </c>
      <c r="Z28" s="109"/>
      <c r="AA28" s="103">
        <f t="shared" ca="1" si="0"/>
        <v>48</v>
      </c>
      <c r="AB28" s="104" t="str">
        <f t="shared" ca="1" si="1"/>
        <v>BO:21-60 Days</v>
      </c>
      <c r="AC28" s="104" t="str">
        <f t="shared" ca="1" si="2"/>
        <v>Delay</v>
      </c>
      <c r="AD28" s="19">
        <v>1</v>
      </c>
      <c r="AE28" s="3">
        <v>1</v>
      </c>
      <c r="AF28" s="97"/>
      <c r="AG28" s="97"/>
      <c r="AH28" s="95"/>
      <c r="AI28" s="11">
        <f t="shared" si="3"/>
        <v>1</v>
      </c>
      <c r="AJ28" s="99"/>
      <c r="AK28" s="41"/>
      <c r="AM28" s="11">
        <f t="shared" si="4"/>
        <v>0</v>
      </c>
    </row>
    <row r="29" spans="1:39" ht="15.6" x14ac:dyDescent="0.3">
      <c r="A29" s="101" t="s">
        <v>2390</v>
      </c>
      <c r="B29" s="101" t="s">
        <v>4252</v>
      </c>
      <c r="C29" s="101">
        <v>8</v>
      </c>
      <c r="D29" s="101" t="s">
        <v>4237</v>
      </c>
      <c r="E29" s="101" t="s">
        <v>2393</v>
      </c>
      <c r="F29" s="101" t="s">
        <v>4673</v>
      </c>
      <c r="G29" s="101" t="s">
        <v>4025</v>
      </c>
      <c r="H29" s="19"/>
      <c r="I29" s="101" t="s">
        <v>4235</v>
      </c>
      <c r="J29" s="101" t="s">
        <v>4235</v>
      </c>
      <c r="K29" s="102">
        <v>45878</v>
      </c>
      <c r="L29" s="102">
        <v>45878</v>
      </c>
      <c r="M29" s="107">
        <v>45882</v>
      </c>
      <c r="N29" s="110">
        <v>45882</v>
      </c>
      <c r="O29" s="19"/>
      <c r="P29" s="19"/>
      <c r="Q29" s="86" t="s">
        <v>3454</v>
      </c>
      <c r="R29" s="101" t="s">
        <v>3455</v>
      </c>
      <c r="S29" s="101" t="s">
        <v>3456</v>
      </c>
      <c r="T29" s="101" t="s">
        <v>3470</v>
      </c>
      <c r="U29" s="101" t="s">
        <v>3457</v>
      </c>
      <c r="V29" s="101" t="s">
        <v>4148</v>
      </c>
      <c r="W29" s="101" t="s">
        <v>4040</v>
      </c>
      <c r="X29" s="101" t="s">
        <v>4035</v>
      </c>
      <c r="Y29" s="101" t="s">
        <v>4041</v>
      </c>
      <c r="Z29" s="101"/>
      <c r="AA29" s="103">
        <f t="shared" ca="1" si="0"/>
        <v>48</v>
      </c>
      <c r="AB29" s="104" t="str">
        <f t="shared" ca="1" si="1"/>
        <v>BO:21-60 Days</v>
      </c>
      <c r="AC29" s="104" t="str">
        <f t="shared" ca="1" si="2"/>
        <v>Delay</v>
      </c>
      <c r="AD29" s="19">
        <v>1</v>
      </c>
      <c r="AE29" s="3">
        <v>1</v>
      </c>
      <c r="AF29" s="97"/>
      <c r="AG29" s="97"/>
      <c r="AH29" s="98"/>
      <c r="AI29" s="11">
        <f t="shared" si="3"/>
        <v>1</v>
      </c>
      <c r="AJ29" s="99"/>
      <c r="AK29" s="41"/>
      <c r="AM29" s="11">
        <f t="shared" si="4"/>
        <v>0</v>
      </c>
    </row>
    <row r="30" spans="1:39" ht="15.6" x14ac:dyDescent="0.3">
      <c r="A30" s="101" t="s">
        <v>2390</v>
      </c>
      <c r="B30" s="101" t="s">
        <v>4253</v>
      </c>
      <c r="C30" s="101">
        <v>8</v>
      </c>
      <c r="D30" s="101" t="s">
        <v>4239</v>
      </c>
      <c r="E30" s="101" t="s">
        <v>2393</v>
      </c>
      <c r="F30" s="101" t="s">
        <v>4674</v>
      </c>
      <c r="G30" s="101" t="s">
        <v>4025</v>
      </c>
      <c r="H30" s="19"/>
      <c r="I30" s="101" t="s">
        <v>4238</v>
      </c>
      <c r="J30" s="101" t="s">
        <v>4238</v>
      </c>
      <c r="K30" s="102">
        <v>45878</v>
      </c>
      <c r="L30" s="102">
        <v>45878</v>
      </c>
      <c r="M30" s="107">
        <v>45882</v>
      </c>
      <c r="N30" s="110">
        <v>45882</v>
      </c>
      <c r="O30" s="19"/>
      <c r="P30" s="19"/>
      <c r="Q30" s="86" t="s">
        <v>1051</v>
      </c>
      <c r="R30" s="101" t="s">
        <v>2416</v>
      </c>
      <c r="S30" s="101" t="s">
        <v>1053</v>
      </c>
      <c r="T30" s="101" t="s">
        <v>1054</v>
      </c>
      <c r="U30" s="101" t="s">
        <v>1055</v>
      </c>
      <c r="V30" s="101" t="s">
        <v>4061</v>
      </c>
      <c r="W30" s="101" t="s">
        <v>4047</v>
      </c>
      <c r="X30" s="101" t="s">
        <v>4035</v>
      </c>
      <c r="Y30" s="101" t="s">
        <v>4044</v>
      </c>
      <c r="Z30" s="101"/>
      <c r="AA30" s="103">
        <f t="shared" ca="1" si="0"/>
        <v>48</v>
      </c>
      <c r="AB30" s="104" t="str">
        <f t="shared" ca="1" si="1"/>
        <v>BO:21-60 Days</v>
      </c>
      <c r="AC30" s="104" t="str">
        <f t="shared" ca="1" si="2"/>
        <v>Delay</v>
      </c>
      <c r="AD30" s="19">
        <v>1</v>
      </c>
      <c r="AE30" s="3">
        <v>1</v>
      </c>
      <c r="AF30" s="97"/>
      <c r="AG30" s="97"/>
      <c r="AH30" s="98"/>
      <c r="AI30" s="11">
        <f t="shared" si="3"/>
        <v>1</v>
      </c>
      <c r="AJ30" s="99"/>
      <c r="AK30" s="41"/>
      <c r="AM30" s="11">
        <f t="shared" si="4"/>
        <v>0</v>
      </c>
    </row>
    <row r="31" spans="1:39" ht="15.6" x14ac:dyDescent="0.3">
      <c r="A31" s="101" t="s">
        <v>2390</v>
      </c>
      <c r="B31" s="101" t="s">
        <v>4255</v>
      </c>
      <c r="C31" s="101">
        <v>8</v>
      </c>
      <c r="D31" s="101" t="s">
        <v>4248</v>
      </c>
      <c r="E31" s="101" t="s">
        <v>2393</v>
      </c>
      <c r="F31" s="101" t="s">
        <v>4675</v>
      </c>
      <c r="G31" s="101" t="s">
        <v>4025</v>
      </c>
      <c r="H31" s="19"/>
      <c r="I31" s="101" t="s">
        <v>4249</v>
      </c>
      <c r="J31" s="101" t="s">
        <v>4249</v>
      </c>
      <c r="K31" s="102">
        <v>45880</v>
      </c>
      <c r="L31" s="102">
        <v>45880</v>
      </c>
      <c r="M31" s="107">
        <v>45883</v>
      </c>
      <c r="N31" s="110">
        <v>45883</v>
      </c>
      <c r="O31" s="19"/>
      <c r="P31" s="19"/>
      <c r="Q31" s="86" t="s">
        <v>3537</v>
      </c>
      <c r="R31" s="101" t="s">
        <v>3538</v>
      </c>
      <c r="S31" s="101" t="s">
        <v>3539</v>
      </c>
      <c r="T31" s="101" t="s">
        <v>3539</v>
      </c>
      <c r="U31" s="101" t="s">
        <v>3540</v>
      </c>
      <c r="V31" s="101" t="s">
        <v>4051</v>
      </c>
      <c r="W31" s="101" t="s">
        <v>4096</v>
      </c>
      <c r="X31" s="101" t="s">
        <v>4035</v>
      </c>
      <c r="Y31" s="101" t="s">
        <v>4044</v>
      </c>
      <c r="Z31" s="101"/>
      <c r="AA31" s="103">
        <f t="shared" ca="1" si="0"/>
        <v>47</v>
      </c>
      <c r="AB31" s="104" t="str">
        <f t="shared" ca="1" si="1"/>
        <v>BO:21-60 Days</v>
      </c>
      <c r="AC31" s="104" t="str">
        <f t="shared" ca="1" si="2"/>
        <v>Delay</v>
      </c>
      <c r="AD31" s="19">
        <v>1</v>
      </c>
      <c r="AE31" s="3">
        <v>1</v>
      </c>
      <c r="AF31" s="97"/>
      <c r="AG31" s="97"/>
      <c r="AH31" s="98"/>
      <c r="AI31" s="11">
        <f t="shared" si="3"/>
        <v>1</v>
      </c>
      <c r="AJ31" s="99"/>
      <c r="AK31" s="41"/>
      <c r="AM31" s="11">
        <f t="shared" si="4"/>
        <v>0</v>
      </c>
    </row>
    <row r="32" spans="1:39" s="100" customFormat="1" ht="15.6" x14ac:dyDescent="0.3">
      <c r="A32" s="109" t="s">
        <v>2390</v>
      </c>
      <c r="B32" s="109" t="s">
        <v>4302</v>
      </c>
      <c r="C32" s="109">
        <v>8</v>
      </c>
      <c r="D32" s="109" t="s">
        <v>4259</v>
      </c>
      <c r="E32" s="109" t="s">
        <v>2393</v>
      </c>
      <c r="F32" s="101" t="s">
        <v>4676</v>
      </c>
      <c r="G32" s="109" t="s">
        <v>4025</v>
      </c>
      <c r="H32" s="1"/>
      <c r="I32" s="109" t="s">
        <v>4258</v>
      </c>
      <c r="J32" s="109" t="s">
        <v>4258</v>
      </c>
      <c r="K32" s="110">
        <v>45881</v>
      </c>
      <c r="L32" s="110">
        <v>45881</v>
      </c>
      <c r="M32" s="111">
        <v>45884</v>
      </c>
      <c r="N32" s="110">
        <v>45884</v>
      </c>
      <c r="O32" s="1"/>
      <c r="P32" s="1"/>
      <c r="Q32" s="112" t="s">
        <v>497</v>
      </c>
      <c r="R32" s="109" t="s">
        <v>2708</v>
      </c>
      <c r="S32" s="109" t="s">
        <v>499</v>
      </c>
      <c r="T32" s="109" t="s">
        <v>500</v>
      </c>
      <c r="U32" s="109" t="s">
        <v>501</v>
      </c>
      <c r="V32" s="109" t="s">
        <v>4049</v>
      </c>
      <c r="W32" s="109" t="s">
        <v>4043</v>
      </c>
      <c r="X32" s="109" t="s">
        <v>4035</v>
      </c>
      <c r="Y32" s="109" t="s">
        <v>4044</v>
      </c>
      <c r="Z32" s="109"/>
      <c r="AA32" s="103">
        <f t="shared" ca="1" si="0"/>
        <v>46</v>
      </c>
      <c r="AB32" s="104" t="str">
        <f t="shared" ca="1" si="1"/>
        <v>BO:21-60 Days</v>
      </c>
      <c r="AC32" s="104" t="str">
        <f t="shared" ca="1" si="2"/>
        <v>Delay</v>
      </c>
      <c r="AD32" s="19">
        <v>1</v>
      </c>
      <c r="AE32" s="1">
        <v>1</v>
      </c>
      <c r="AF32" s="97"/>
      <c r="AG32" s="97"/>
      <c r="AH32" s="98"/>
      <c r="AI32" s="97">
        <f t="shared" si="3"/>
        <v>1</v>
      </c>
      <c r="AJ32" s="99"/>
      <c r="AK32" s="120"/>
      <c r="AL32" s="119"/>
      <c r="AM32" s="97">
        <f t="shared" si="4"/>
        <v>0</v>
      </c>
    </row>
    <row r="33" spans="1:39" s="100" customFormat="1" ht="15.6" x14ac:dyDescent="0.3">
      <c r="A33" s="109" t="s">
        <v>2390</v>
      </c>
      <c r="B33" s="109" t="s">
        <v>4304</v>
      </c>
      <c r="C33" s="109">
        <v>8</v>
      </c>
      <c r="D33" s="109" t="s">
        <v>4261</v>
      </c>
      <c r="E33" s="109" t="s">
        <v>2393</v>
      </c>
      <c r="F33" s="101" t="s">
        <v>4677</v>
      </c>
      <c r="G33" s="109" t="s">
        <v>4025</v>
      </c>
      <c r="H33" s="1"/>
      <c r="I33" s="109" t="s">
        <v>4258</v>
      </c>
      <c r="J33" s="109" t="s">
        <v>4258</v>
      </c>
      <c r="K33" s="110">
        <v>45881</v>
      </c>
      <c r="L33" s="110">
        <v>45881</v>
      </c>
      <c r="M33" s="111">
        <v>45884</v>
      </c>
      <c r="N33" s="110">
        <v>45884</v>
      </c>
      <c r="O33" s="1"/>
      <c r="P33" s="1"/>
      <c r="Q33" s="112" t="s">
        <v>411</v>
      </c>
      <c r="R33" s="109" t="s">
        <v>2684</v>
      </c>
      <c r="S33" s="109" t="s">
        <v>413</v>
      </c>
      <c r="T33" s="109" t="s">
        <v>414</v>
      </c>
      <c r="U33" s="109" t="s">
        <v>415</v>
      </c>
      <c r="V33" s="109" t="s">
        <v>4049</v>
      </c>
      <c r="W33" s="109" t="s">
        <v>4043</v>
      </c>
      <c r="X33" s="109" t="s">
        <v>4035</v>
      </c>
      <c r="Y33" s="109" t="s">
        <v>4044</v>
      </c>
      <c r="Z33" s="109"/>
      <c r="AA33" s="103">
        <f t="shared" ca="1" si="0"/>
        <v>46</v>
      </c>
      <c r="AB33" s="104" t="str">
        <f t="shared" ca="1" si="1"/>
        <v>BO:21-60 Days</v>
      </c>
      <c r="AC33" s="104" t="str">
        <f t="shared" ca="1" si="2"/>
        <v>Delay</v>
      </c>
      <c r="AD33" s="19">
        <v>1</v>
      </c>
      <c r="AE33" s="96">
        <v>1</v>
      </c>
      <c r="AF33" s="97"/>
      <c r="AG33" s="97"/>
      <c r="AH33" s="98"/>
      <c r="AI33" s="97">
        <f t="shared" si="3"/>
        <v>1</v>
      </c>
      <c r="AJ33" s="99"/>
      <c r="AK33" s="99"/>
      <c r="AL33" s="97"/>
      <c r="AM33" s="97">
        <f t="shared" si="4"/>
        <v>0</v>
      </c>
    </row>
    <row r="34" spans="1:39" ht="15.6" x14ac:dyDescent="0.3">
      <c r="A34" s="109" t="s">
        <v>2390</v>
      </c>
      <c r="B34" s="109" t="s">
        <v>4305</v>
      </c>
      <c r="C34" s="109">
        <v>8</v>
      </c>
      <c r="D34" s="109" t="s">
        <v>4262</v>
      </c>
      <c r="E34" s="109" t="s">
        <v>2393</v>
      </c>
      <c r="F34" s="101" t="s">
        <v>4678</v>
      </c>
      <c r="G34" s="109" t="s">
        <v>4025</v>
      </c>
      <c r="H34" s="1"/>
      <c r="I34" s="109" t="s">
        <v>4258</v>
      </c>
      <c r="J34" s="109" t="s">
        <v>4258</v>
      </c>
      <c r="K34" s="110">
        <v>45881</v>
      </c>
      <c r="L34" s="110">
        <v>45881</v>
      </c>
      <c r="M34" s="111">
        <v>45884</v>
      </c>
      <c r="N34" s="110">
        <v>45884</v>
      </c>
      <c r="O34" s="1"/>
      <c r="P34" s="1"/>
      <c r="Q34" s="112" t="s">
        <v>253</v>
      </c>
      <c r="R34" s="109" t="s">
        <v>2622</v>
      </c>
      <c r="S34" s="109" t="s">
        <v>255</v>
      </c>
      <c r="T34" s="109" t="s">
        <v>255</v>
      </c>
      <c r="U34" s="109" t="s">
        <v>256</v>
      </c>
      <c r="V34" s="109" t="s">
        <v>4060</v>
      </c>
      <c r="W34" s="109" t="s">
        <v>4043</v>
      </c>
      <c r="X34" s="109" t="s">
        <v>4035</v>
      </c>
      <c r="Y34" s="109" t="s">
        <v>4044</v>
      </c>
      <c r="Z34" s="109"/>
      <c r="AA34" s="103">
        <f t="shared" ca="1" si="0"/>
        <v>46</v>
      </c>
      <c r="AB34" s="104" t="str">
        <f t="shared" ca="1" si="1"/>
        <v>BO:21-60 Days</v>
      </c>
      <c r="AC34" s="104" t="str">
        <f t="shared" ca="1" si="2"/>
        <v>Delay</v>
      </c>
      <c r="AD34" s="19">
        <v>1</v>
      </c>
      <c r="AE34" s="3">
        <v>1</v>
      </c>
      <c r="AF34" s="11"/>
      <c r="AG34" s="11"/>
      <c r="AH34" s="95"/>
      <c r="AI34" s="11">
        <f t="shared" si="3"/>
        <v>1</v>
      </c>
      <c r="AJ34" s="41"/>
      <c r="AK34" s="41"/>
      <c r="AM34" s="11">
        <f t="shared" si="4"/>
        <v>0</v>
      </c>
    </row>
    <row r="35" spans="1:39" ht="15.6" x14ac:dyDescent="0.3">
      <c r="A35" s="109" t="s">
        <v>2390</v>
      </c>
      <c r="B35" s="109" t="s">
        <v>4156</v>
      </c>
      <c r="C35" s="109">
        <v>8</v>
      </c>
      <c r="D35" s="109" t="s">
        <v>4263</v>
      </c>
      <c r="E35" s="109" t="s">
        <v>2393</v>
      </c>
      <c r="F35" s="101" t="s">
        <v>4679</v>
      </c>
      <c r="G35" s="109" t="s">
        <v>4025</v>
      </c>
      <c r="H35" s="1"/>
      <c r="I35" s="109" t="s">
        <v>4258</v>
      </c>
      <c r="J35" s="109" t="s">
        <v>4258</v>
      </c>
      <c r="K35" s="110">
        <v>45881</v>
      </c>
      <c r="L35" s="110">
        <v>45881</v>
      </c>
      <c r="M35" s="111">
        <v>45884</v>
      </c>
      <c r="N35" s="110">
        <v>45884</v>
      </c>
      <c r="O35" s="1"/>
      <c r="P35" s="1"/>
      <c r="Q35" s="112" t="s">
        <v>327</v>
      </c>
      <c r="R35" s="109" t="s">
        <v>2663</v>
      </c>
      <c r="S35" s="109" t="s">
        <v>329</v>
      </c>
      <c r="T35" s="109" t="s">
        <v>330</v>
      </c>
      <c r="U35" s="109" t="s">
        <v>331</v>
      </c>
      <c r="V35" s="109" t="s">
        <v>4056</v>
      </c>
      <c r="W35" s="109" t="s">
        <v>4043</v>
      </c>
      <c r="X35" s="109" t="s">
        <v>4035</v>
      </c>
      <c r="Y35" s="109" t="s">
        <v>4044</v>
      </c>
      <c r="Z35" s="109"/>
      <c r="AA35" s="103">
        <f t="shared" ca="1" si="0"/>
        <v>46</v>
      </c>
      <c r="AB35" s="104" t="str">
        <f t="shared" ca="1" si="1"/>
        <v>BO:21-60 Days</v>
      </c>
      <c r="AC35" s="104" t="str">
        <f t="shared" ca="1" si="2"/>
        <v>Delay</v>
      </c>
      <c r="AD35" s="1">
        <v>2</v>
      </c>
      <c r="AE35" s="3">
        <v>2</v>
      </c>
      <c r="AF35" s="97"/>
      <c r="AG35" s="97"/>
      <c r="AH35" s="98"/>
      <c r="AI35" s="11">
        <f t="shared" si="3"/>
        <v>2</v>
      </c>
      <c r="AJ35" s="99"/>
      <c r="AK35" s="41"/>
      <c r="AM35" s="11">
        <f t="shared" si="4"/>
        <v>0</v>
      </c>
    </row>
    <row r="36" spans="1:39" ht="15.6" x14ac:dyDescent="0.3">
      <c r="A36" s="109" t="s">
        <v>2390</v>
      </c>
      <c r="B36" s="109" t="s">
        <v>4306</v>
      </c>
      <c r="C36" s="109">
        <v>8</v>
      </c>
      <c r="D36" s="109" t="s">
        <v>4264</v>
      </c>
      <c r="E36" s="109" t="s">
        <v>2393</v>
      </c>
      <c r="F36" s="101" t="s">
        <v>4680</v>
      </c>
      <c r="G36" s="109" t="s">
        <v>4025</v>
      </c>
      <c r="H36" s="1"/>
      <c r="I36" s="109" t="s">
        <v>4258</v>
      </c>
      <c r="J36" s="109" t="s">
        <v>4258</v>
      </c>
      <c r="K36" s="110">
        <v>45881</v>
      </c>
      <c r="L36" s="110">
        <v>45881</v>
      </c>
      <c r="M36" s="111">
        <v>45884</v>
      </c>
      <c r="N36" s="110">
        <v>45884</v>
      </c>
      <c r="O36" s="1"/>
      <c r="P36" s="1"/>
      <c r="Q36" s="112" t="s">
        <v>481</v>
      </c>
      <c r="R36" s="109" t="s">
        <v>2703</v>
      </c>
      <c r="S36" s="109" t="s">
        <v>483</v>
      </c>
      <c r="T36" s="109" t="s">
        <v>483</v>
      </c>
      <c r="U36" s="109" t="s">
        <v>484</v>
      </c>
      <c r="V36" s="109" t="s">
        <v>4049</v>
      </c>
      <c r="W36" s="109" t="s">
        <v>4043</v>
      </c>
      <c r="X36" s="109" t="s">
        <v>4035</v>
      </c>
      <c r="Y36" s="109" t="s">
        <v>4044</v>
      </c>
      <c r="Z36" s="109"/>
      <c r="AA36" s="103">
        <f t="shared" ca="1" si="0"/>
        <v>46</v>
      </c>
      <c r="AB36" s="104" t="str">
        <f t="shared" ca="1" si="1"/>
        <v>BO:21-60 Days</v>
      </c>
      <c r="AC36" s="104" t="str">
        <f t="shared" ca="1" si="2"/>
        <v>Delay</v>
      </c>
      <c r="AD36" s="19">
        <v>1</v>
      </c>
      <c r="AE36" s="3">
        <v>1</v>
      </c>
      <c r="AF36" s="97"/>
      <c r="AG36" s="97"/>
      <c r="AH36" s="95"/>
      <c r="AI36" s="11">
        <f t="shared" si="3"/>
        <v>1</v>
      </c>
      <c r="AJ36" s="99"/>
      <c r="AK36" s="41"/>
      <c r="AM36" s="11">
        <f t="shared" si="4"/>
        <v>0</v>
      </c>
    </row>
    <row r="37" spans="1:39" ht="15.6" x14ac:dyDescent="0.3">
      <c r="A37" s="109" t="s">
        <v>2390</v>
      </c>
      <c r="B37" s="109" t="s">
        <v>4307</v>
      </c>
      <c r="C37" s="109">
        <v>8</v>
      </c>
      <c r="D37" s="109" t="s">
        <v>4265</v>
      </c>
      <c r="E37" s="109" t="s">
        <v>2393</v>
      </c>
      <c r="F37" s="101" t="s">
        <v>4681</v>
      </c>
      <c r="G37" s="109" t="s">
        <v>4025</v>
      </c>
      <c r="H37" s="1"/>
      <c r="I37" s="109" t="s">
        <v>4258</v>
      </c>
      <c r="J37" s="109" t="s">
        <v>4258</v>
      </c>
      <c r="K37" s="110">
        <v>45881</v>
      </c>
      <c r="L37" s="110">
        <v>45881</v>
      </c>
      <c r="M37" s="111">
        <v>45884</v>
      </c>
      <c r="N37" s="110">
        <v>45884</v>
      </c>
      <c r="O37" s="1"/>
      <c r="P37" s="1"/>
      <c r="Q37" s="112" t="s">
        <v>604</v>
      </c>
      <c r="R37" s="109" t="s">
        <v>2738</v>
      </c>
      <c r="S37" s="109" t="s">
        <v>606</v>
      </c>
      <c r="T37" s="109" t="s">
        <v>606</v>
      </c>
      <c r="U37" s="109" t="s">
        <v>607</v>
      </c>
      <c r="V37" s="109" t="s">
        <v>4037</v>
      </c>
      <c r="W37" s="109" t="s">
        <v>4080</v>
      </c>
      <c r="X37" s="109" t="s">
        <v>4035</v>
      </c>
      <c r="Y37" s="109" t="s">
        <v>4044</v>
      </c>
      <c r="Z37" s="109"/>
      <c r="AA37" s="103">
        <f t="shared" ca="1" si="0"/>
        <v>46</v>
      </c>
      <c r="AB37" s="104" t="str">
        <f t="shared" ca="1" si="1"/>
        <v>BO:21-60 Days</v>
      </c>
      <c r="AC37" s="104" t="str">
        <f t="shared" ca="1" si="2"/>
        <v>Delay</v>
      </c>
      <c r="AD37" s="19">
        <v>1</v>
      </c>
      <c r="AE37" s="3">
        <v>1</v>
      </c>
      <c r="AF37" s="97"/>
      <c r="AG37" s="97"/>
      <c r="AH37" s="98"/>
      <c r="AI37" s="11">
        <f t="shared" si="3"/>
        <v>1</v>
      </c>
      <c r="AJ37" s="99"/>
      <c r="AK37" s="41"/>
      <c r="AM37" s="11">
        <f t="shared" si="4"/>
        <v>0</v>
      </c>
    </row>
    <row r="38" spans="1:39" ht="15.6" x14ac:dyDescent="0.3">
      <c r="A38" s="109" t="s">
        <v>2390</v>
      </c>
      <c r="B38" s="109" t="s">
        <v>4252</v>
      </c>
      <c r="C38" s="109">
        <v>8</v>
      </c>
      <c r="D38" s="109" t="s">
        <v>4266</v>
      </c>
      <c r="E38" s="109" t="s">
        <v>2393</v>
      </c>
      <c r="F38" s="101" t="s">
        <v>4682</v>
      </c>
      <c r="G38" s="109" t="s">
        <v>4025</v>
      </c>
      <c r="H38" s="1"/>
      <c r="I38" s="109" t="s">
        <v>4258</v>
      </c>
      <c r="J38" s="109" t="s">
        <v>4258</v>
      </c>
      <c r="K38" s="110">
        <v>45881</v>
      </c>
      <c r="L38" s="110">
        <v>45881</v>
      </c>
      <c r="M38" s="111">
        <v>45884</v>
      </c>
      <c r="N38" s="110">
        <v>45884</v>
      </c>
      <c r="O38" s="1"/>
      <c r="P38" s="1"/>
      <c r="Q38" s="112" t="s">
        <v>3454</v>
      </c>
      <c r="R38" s="109" t="s">
        <v>3455</v>
      </c>
      <c r="S38" s="109" t="s">
        <v>3456</v>
      </c>
      <c r="T38" s="109" t="s">
        <v>3470</v>
      </c>
      <c r="U38" s="109" t="s">
        <v>3457</v>
      </c>
      <c r="V38" s="109" t="s">
        <v>4148</v>
      </c>
      <c r="W38" s="109" t="s">
        <v>4040</v>
      </c>
      <c r="X38" s="109" t="s">
        <v>4035</v>
      </c>
      <c r="Y38" s="109" t="s">
        <v>4041</v>
      </c>
      <c r="Z38" s="109"/>
      <c r="AA38" s="103">
        <f t="shared" ca="1" si="0"/>
        <v>46</v>
      </c>
      <c r="AB38" s="104" t="str">
        <f t="shared" ca="1" si="1"/>
        <v>BO:21-60 Days</v>
      </c>
      <c r="AC38" s="104" t="str">
        <f t="shared" ca="1" si="2"/>
        <v>Delay</v>
      </c>
      <c r="AD38" s="19">
        <v>1</v>
      </c>
      <c r="AE38" s="3">
        <v>1</v>
      </c>
      <c r="AF38" s="11"/>
      <c r="AG38" s="11"/>
      <c r="AH38" s="95"/>
      <c r="AI38" s="11">
        <f t="shared" si="3"/>
        <v>1</v>
      </c>
      <c r="AJ38" s="41"/>
      <c r="AK38" s="41"/>
      <c r="AM38" s="11">
        <f t="shared" si="4"/>
        <v>0</v>
      </c>
    </row>
    <row r="39" spans="1:39" ht="15.6" x14ac:dyDescent="0.3">
      <c r="A39" s="109" t="s">
        <v>2390</v>
      </c>
      <c r="B39" s="109" t="s">
        <v>4308</v>
      </c>
      <c r="C39" s="109">
        <v>8</v>
      </c>
      <c r="D39" s="109" t="s">
        <v>4267</v>
      </c>
      <c r="E39" s="109" t="s">
        <v>2393</v>
      </c>
      <c r="F39" s="101" t="s">
        <v>4683</v>
      </c>
      <c r="G39" s="109" t="s">
        <v>4025</v>
      </c>
      <c r="H39" s="1"/>
      <c r="I39" s="109" t="s">
        <v>4258</v>
      </c>
      <c r="J39" s="109" t="s">
        <v>4258</v>
      </c>
      <c r="K39" s="110">
        <v>45881</v>
      </c>
      <c r="L39" s="110">
        <v>45881</v>
      </c>
      <c r="M39" s="111">
        <v>45884</v>
      </c>
      <c r="N39" s="110">
        <v>45884</v>
      </c>
      <c r="O39" s="1"/>
      <c r="P39" s="1"/>
      <c r="Q39" s="112" t="s">
        <v>640</v>
      </c>
      <c r="R39" s="109" t="s">
        <v>2747</v>
      </c>
      <c r="S39" s="109" t="s">
        <v>642</v>
      </c>
      <c r="T39" s="109" t="s">
        <v>643</v>
      </c>
      <c r="U39" s="109" t="s">
        <v>644</v>
      </c>
      <c r="V39" s="109" t="s">
        <v>4134</v>
      </c>
      <c r="W39" s="109" t="s">
        <v>4046</v>
      </c>
      <c r="X39" s="109" t="s">
        <v>4035</v>
      </c>
      <c r="Y39" s="109" t="s">
        <v>4039</v>
      </c>
      <c r="Z39" s="109"/>
      <c r="AA39" s="103">
        <f t="shared" ca="1" si="0"/>
        <v>46</v>
      </c>
      <c r="AB39" s="104" t="str">
        <f t="shared" ca="1" si="1"/>
        <v>BO:21-60 Days</v>
      </c>
      <c r="AC39" s="104" t="str">
        <f t="shared" ca="1" si="2"/>
        <v>Delay</v>
      </c>
      <c r="AD39" s="19">
        <v>1</v>
      </c>
      <c r="AE39" s="3">
        <v>1</v>
      </c>
      <c r="AF39" s="11"/>
      <c r="AG39" s="11"/>
      <c r="AH39" s="95"/>
      <c r="AI39" s="11">
        <f t="shared" si="3"/>
        <v>1</v>
      </c>
      <c r="AJ39" s="41"/>
      <c r="AK39" s="41"/>
      <c r="AM39" s="11">
        <f t="shared" si="4"/>
        <v>0</v>
      </c>
    </row>
    <row r="40" spans="1:39" ht="15.6" x14ac:dyDescent="0.3">
      <c r="A40" s="109" t="s">
        <v>2390</v>
      </c>
      <c r="B40" s="109" t="s">
        <v>4309</v>
      </c>
      <c r="C40" s="109">
        <v>8</v>
      </c>
      <c r="D40" s="109" t="s">
        <v>4268</v>
      </c>
      <c r="E40" s="109" t="s">
        <v>2393</v>
      </c>
      <c r="F40" s="101" t="s">
        <v>4684</v>
      </c>
      <c r="G40" s="109" t="s">
        <v>4025</v>
      </c>
      <c r="H40" s="1"/>
      <c r="I40" s="109" t="s">
        <v>4258</v>
      </c>
      <c r="J40" s="109" t="s">
        <v>4258</v>
      </c>
      <c r="K40" s="110">
        <v>45881</v>
      </c>
      <c r="L40" s="110">
        <v>45881</v>
      </c>
      <c r="M40" s="111">
        <v>45884</v>
      </c>
      <c r="N40" s="110">
        <v>45884</v>
      </c>
      <c r="O40" s="1"/>
      <c r="P40" s="1"/>
      <c r="Q40" s="112" t="s">
        <v>3961</v>
      </c>
      <c r="R40" s="109" t="s">
        <v>3961</v>
      </c>
      <c r="S40" s="109" t="s">
        <v>4288</v>
      </c>
      <c r="T40" s="109" t="s">
        <v>4288</v>
      </c>
      <c r="U40" s="109" t="s">
        <v>4289</v>
      </c>
      <c r="V40" s="109">
        <v>0</v>
      </c>
      <c r="W40" s="109" t="s">
        <v>4045</v>
      </c>
      <c r="X40" s="109" t="s">
        <v>4035</v>
      </c>
      <c r="Y40" s="109" t="s">
        <v>4039</v>
      </c>
      <c r="Z40" s="109"/>
      <c r="AA40" s="103">
        <f t="shared" ca="1" si="0"/>
        <v>46</v>
      </c>
      <c r="AB40" s="104" t="str">
        <f t="shared" ca="1" si="1"/>
        <v>BO:21-60 Days</v>
      </c>
      <c r="AC40" s="104" t="str">
        <f t="shared" ca="1" si="2"/>
        <v>Delay</v>
      </c>
      <c r="AD40" s="1">
        <v>3</v>
      </c>
      <c r="AE40" s="101">
        <v>3</v>
      </c>
      <c r="AF40" s="11"/>
      <c r="AG40" s="11"/>
      <c r="AH40" s="95"/>
      <c r="AI40" s="11">
        <f t="shared" si="3"/>
        <v>3</v>
      </c>
      <c r="AJ40" s="41"/>
      <c r="AK40" s="41"/>
      <c r="AM40" s="11">
        <f t="shared" si="4"/>
        <v>0</v>
      </c>
    </row>
    <row r="41" spans="1:39" s="100" customFormat="1" ht="15.6" x14ac:dyDescent="0.3">
      <c r="A41" s="109" t="s">
        <v>2390</v>
      </c>
      <c r="B41" s="109" t="s">
        <v>4310</v>
      </c>
      <c r="C41" s="109">
        <v>8</v>
      </c>
      <c r="D41" s="109" t="s">
        <v>4269</v>
      </c>
      <c r="E41" s="109" t="s">
        <v>2393</v>
      </c>
      <c r="F41" s="101" t="s">
        <v>4685</v>
      </c>
      <c r="G41" s="109" t="s">
        <v>4025</v>
      </c>
      <c r="H41" s="1"/>
      <c r="I41" s="109" t="s">
        <v>4258</v>
      </c>
      <c r="J41" s="109" t="s">
        <v>4258</v>
      </c>
      <c r="K41" s="110">
        <v>45881</v>
      </c>
      <c r="L41" s="110">
        <v>45881</v>
      </c>
      <c r="M41" s="111">
        <v>45884</v>
      </c>
      <c r="N41" s="110">
        <v>45884</v>
      </c>
      <c r="O41" s="1"/>
      <c r="P41" s="1"/>
      <c r="Q41" s="112" t="s">
        <v>789</v>
      </c>
      <c r="R41" s="109" t="s">
        <v>2780</v>
      </c>
      <c r="S41" s="109" t="s">
        <v>791</v>
      </c>
      <c r="T41" s="109" t="s">
        <v>792</v>
      </c>
      <c r="U41" s="109" t="s">
        <v>793</v>
      </c>
      <c r="V41" s="109" t="s">
        <v>4099</v>
      </c>
      <c r="W41" s="109" t="s">
        <v>4046</v>
      </c>
      <c r="X41" s="109" t="s">
        <v>4035</v>
      </c>
      <c r="Y41" s="109" t="s">
        <v>4039</v>
      </c>
      <c r="Z41" s="109"/>
      <c r="AA41" s="103">
        <f t="shared" ca="1" si="0"/>
        <v>46</v>
      </c>
      <c r="AB41" s="104" t="str">
        <f t="shared" ca="1" si="1"/>
        <v>BO:21-60 Days</v>
      </c>
      <c r="AC41" s="104" t="str">
        <f t="shared" ca="1" si="2"/>
        <v>Delay</v>
      </c>
      <c r="AD41" s="1">
        <v>2</v>
      </c>
      <c r="AE41" s="96">
        <v>2</v>
      </c>
      <c r="AF41" s="97"/>
      <c r="AG41" s="97"/>
      <c r="AH41" s="98"/>
      <c r="AI41" s="97">
        <f t="shared" si="3"/>
        <v>2</v>
      </c>
      <c r="AJ41" s="99"/>
      <c r="AK41" s="99"/>
      <c r="AL41" s="97"/>
      <c r="AM41" s="97">
        <f t="shared" si="4"/>
        <v>0</v>
      </c>
    </row>
    <row r="42" spans="1:39" ht="15.6" x14ac:dyDescent="0.3">
      <c r="A42" s="109" t="s">
        <v>2390</v>
      </c>
      <c r="B42" s="109" t="s">
        <v>4157</v>
      </c>
      <c r="C42" s="109">
        <v>8</v>
      </c>
      <c r="D42" s="109" t="s">
        <v>4271</v>
      </c>
      <c r="E42" s="109" t="s">
        <v>2393</v>
      </c>
      <c r="F42" s="101" t="s">
        <v>4686</v>
      </c>
      <c r="G42" s="109" t="s">
        <v>4025</v>
      </c>
      <c r="H42" s="1"/>
      <c r="I42" s="109" t="s">
        <v>4270</v>
      </c>
      <c r="J42" s="109" t="s">
        <v>4270</v>
      </c>
      <c r="K42" s="110">
        <v>45881</v>
      </c>
      <c r="L42" s="110">
        <v>45881</v>
      </c>
      <c r="M42" s="111">
        <v>45884</v>
      </c>
      <c r="N42" s="110">
        <v>45884</v>
      </c>
      <c r="O42" s="1"/>
      <c r="P42" s="1"/>
      <c r="Q42" s="112" t="s">
        <v>3466</v>
      </c>
      <c r="R42" s="109" t="s">
        <v>3467</v>
      </c>
      <c r="S42" s="109" t="s">
        <v>3468</v>
      </c>
      <c r="T42" s="109" t="s">
        <v>3468</v>
      </c>
      <c r="U42" s="109" t="s">
        <v>3469</v>
      </c>
      <c r="V42" s="109" t="s">
        <v>4090</v>
      </c>
      <c r="W42" s="109" t="s">
        <v>4040</v>
      </c>
      <c r="X42" s="109" t="s">
        <v>4035</v>
      </c>
      <c r="Y42" s="109" t="s">
        <v>4041</v>
      </c>
      <c r="Z42" s="109"/>
      <c r="AA42" s="103">
        <f t="shared" ca="1" si="0"/>
        <v>46</v>
      </c>
      <c r="AB42" s="104" t="str">
        <f t="shared" ca="1" si="1"/>
        <v>BO:21-60 Days</v>
      </c>
      <c r="AC42" s="104" t="str">
        <f t="shared" ca="1" si="2"/>
        <v>Delay</v>
      </c>
      <c r="AD42" s="1">
        <v>1</v>
      </c>
      <c r="AE42" s="101">
        <v>1</v>
      </c>
      <c r="AF42" s="97"/>
      <c r="AG42" s="97"/>
      <c r="AH42" s="95"/>
      <c r="AI42" s="11">
        <f t="shared" si="3"/>
        <v>1</v>
      </c>
      <c r="AJ42" s="99"/>
      <c r="AK42" s="108"/>
      <c r="AM42" s="11">
        <f t="shared" si="4"/>
        <v>0</v>
      </c>
    </row>
    <row r="43" spans="1:39" ht="15.6" x14ac:dyDescent="0.3">
      <c r="A43" s="109" t="s">
        <v>2390</v>
      </c>
      <c r="B43" s="109" t="s">
        <v>4310</v>
      </c>
      <c r="C43" s="109">
        <v>8</v>
      </c>
      <c r="D43" s="109" t="s">
        <v>4272</v>
      </c>
      <c r="E43" s="109" t="s">
        <v>2393</v>
      </c>
      <c r="F43" s="101" t="s">
        <v>4687</v>
      </c>
      <c r="G43" s="109" t="s">
        <v>4025</v>
      </c>
      <c r="H43" s="1"/>
      <c r="I43" s="109" t="s">
        <v>4270</v>
      </c>
      <c r="J43" s="109" t="s">
        <v>4270</v>
      </c>
      <c r="K43" s="110">
        <v>45881</v>
      </c>
      <c r="L43" s="110">
        <v>45881</v>
      </c>
      <c r="M43" s="111">
        <v>45884</v>
      </c>
      <c r="N43" s="110">
        <v>45884</v>
      </c>
      <c r="O43" s="1"/>
      <c r="P43" s="1"/>
      <c r="Q43" s="112" t="s">
        <v>789</v>
      </c>
      <c r="R43" s="109" t="s">
        <v>2780</v>
      </c>
      <c r="S43" s="109" t="s">
        <v>791</v>
      </c>
      <c r="T43" s="109" t="s">
        <v>792</v>
      </c>
      <c r="U43" s="109" t="s">
        <v>793</v>
      </c>
      <c r="V43" s="109" t="s">
        <v>4099</v>
      </c>
      <c r="W43" s="109" t="s">
        <v>4046</v>
      </c>
      <c r="X43" s="109" t="s">
        <v>4035</v>
      </c>
      <c r="Y43" s="109" t="s">
        <v>4039</v>
      </c>
      <c r="Z43" s="109"/>
      <c r="AA43" s="103">
        <f t="shared" ca="1" si="0"/>
        <v>46</v>
      </c>
      <c r="AB43" s="104" t="str">
        <f t="shared" ca="1" si="1"/>
        <v>BO:21-60 Days</v>
      </c>
      <c r="AC43" s="104" t="str">
        <f t="shared" ca="1" si="2"/>
        <v>Delay</v>
      </c>
      <c r="AD43" s="1">
        <v>3</v>
      </c>
      <c r="AE43" s="3">
        <v>3</v>
      </c>
      <c r="AF43" s="97"/>
      <c r="AG43" s="97"/>
      <c r="AH43" s="98"/>
      <c r="AI43" s="11">
        <f t="shared" si="3"/>
        <v>3</v>
      </c>
      <c r="AJ43" s="99"/>
      <c r="AK43" s="41"/>
      <c r="AM43" s="11">
        <f t="shared" si="4"/>
        <v>0</v>
      </c>
    </row>
    <row r="44" spans="1:39" ht="15.6" x14ac:dyDescent="0.3">
      <c r="A44" s="109" t="s">
        <v>2390</v>
      </c>
      <c r="B44" s="109" t="s">
        <v>4311</v>
      </c>
      <c r="C44" s="109">
        <v>8</v>
      </c>
      <c r="D44" s="109" t="s">
        <v>4273</v>
      </c>
      <c r="E44" s="109" t="s">
        <v>2393</v>
      </c>
      <c r="F44" s="101" t="s">
        <v>4688</v>
      </c>
      <c r="G44" s="109" t="s">
        <v>4025</v>
      </c>
      <c r="H44" s="1"/>
      <c r="I44" s="109" t="s">
        <v>4274</v>
      </c>
      <c r="J44" s="109" t="s">
        <v>4274</v>
      </c>
      <c r="K44" s="110">
        <v>45881</v>
      </c>
      <c r="L44" s="110">
        <v>45881</v>
      </c>
      <c r="M44" s="111">
        <v>45884</v>
      </c>
      <c r="N44" s="110">
        <v>45884</v>
      </c>
      <c r="O44" s="1"/>
      <c r="P44" s="1"/>
      <c r="Q44" s="112" t="s">
        <v>1161</v>
      </c>
      <c r="R44" s="109" t="s">
        <v>2448</v>
      </c>
      <c r="S44" s="109" t="s">
        <v>1163</v>
      </c>
      <c r="T44" s="109" t="s">
        <v>1164</v>
      </c>
      <c r="U44" s="109" t="s">
        <v>1165</v>
      </c>
      <c r="V44" s="109" t="s">
        <v>4091</v>
      </c>
      <c r="W44" s="109" t="s">
        <v>4048</v>
      </c>
      <c r="X44" s="109" t="s">
        <v>4035</v>
      </c>
      <c r="Y44" s="109" t="s">
        <v>4044</v>
      </c>
      <c r="Z44" s="109"/>
      <c r="AA44" s="103">
        <f t="shared" ca="1" si="0"/>
        <v>46</v>
      </c>
      <c r="AB44" s="104" t="str">
        <f t="shared" ca="1" si="1"/>
        <v>BO:21-60 Days</v>
      </c>
      <c r="AC44" s="104" t="str">
        <f t="shared" ca="1" si="2"/>
        <v>Delay</v>
      </c>
      <c r="AD44" s="1">
        <v>1</v>
      </c>
      <c r="AE44" s="3">
        <v>1</v>
      </c>
      <c r="AF44" s="11"/>
      <c r="AG44" s="11"/>
      <c r="AH44" s="95"/>
      <c r="AI44" s="11">
        <f t="shared" si="3"/>
        <v>1</v>
      </c>
      <c r="AJ44" s="41"/>
      <c r="AK44" s="41"/>
      <c r="AM44" s="11">
        <f t="shared" si="4"/>
        <v>0</v>
      </c>
    </row>
    <row r="45" spans="1:39" s="100" customFormat="1" ht="15.6" x14ac:dyDescent="0.3">
      <c r="A45" s="109" t="s">
        <v>2390</v>
      </c>
      <c r="B45" s="109" t="s">
        <v>4312</v>
      </c>
      <c r="C45" s="109">
        <v>8</v>
      </c>
      <c r="D45" s="109" t="s">
        <v>4275</v>
      </c>
      <c r="E45" s="109" t="s">
        <v>2393</v>
      </c>
      <c r="F45" s="101" t="s">
        <v>4689</v>
      </c>
      <c r="G45" s="109" t="s">
        <v>4025</v>
      </c>
      <c r="H45" s="1"/>
      <c r="I45" s="109" t="s">
        <v>4274</v>
      </c>
      <c r="J45" s="109" t="s">
        <v>4274</v>
      </c>
      <c r="K45" s="110">
        <v>45881</v>
      </c>
      <c r="L45" s="110">
        <v>45881</v>
      </c>
      <c r="M45" s="111">
        <v>45884</v>
      </c>
      <c r="N45" s="110">
        <v>45884</v>
      </c>
      <c r="O45" s="1"/>
      <c r="P45" s="1"/>
      <c r="Q45" s="112" t="s">
        <v>975</v>
      </c>
      <c r="R45" s="109" t="s">
        <v>2397</v>
      </c>
      <c r="S45" s="109" t="s">
        <v>977</v>
      </c>
      <c r="T45" s="109" t="s">
        <v>978</v>
      </c>
      <c r="U45" s="109" t="s">
        <v>979</v>
      </c>
      <c r="V45" s="109" t="s">
        <v>4037</v>
      </c>
      <c r="W45" s="109" t="s">
        <v>4038</v>
      </c>
      <c r="X45" s="109" t="s">
        <v>4035</v>
      </c>
      <c r="Y45" s="109" t="s">
        <v>4037</v>
      </c>
      <c r="Z45" s="109"/>
      <c r="AA45" s="103">
        <f t="shared" ca="1" si="0"/>
        <v>46</v>
      </c>
      <c r="AB45" s="104" t="str">
        <f t="shared" ca="1" si="1"/>
        <v>BO:21-60 Days</v>
      </c>
      <c r="AC45" s="104" t="str">
        <f t="shared" ca="1" si="2"/>
        <v>Delay</v>
      </c>
      <c r="AD45" s="1">
        <v>3</v>
      </c>
      <c r="AE45" s="96">
        <v>3</v>
      </c>
      <c r="AF45" s="97"/>
      <c r="AG45" s="97"/>
      <c r="AH45" s="98"/>
      <c r="AI45" s="97">
        <f t="shared" si="3"/>
        <v>3</v>
      </c>
      <c r="AJ45" s="99"/>
      <c r="AK45" s="99"/>
      <c r="AL45" s="97"/>
      <c r="AM45" s="97">
        <f t="shared" si="4"/>
        <v>0</v>
      </c>
    </row>
    <row r="46" spans="1:39" ht="15.6" x14ac:dyDescent="0.3">
      <c r="A46" s="109" t="s">
        <v>2390</v>
      </c>
      <c r="B46" s="109" t="s">
        <v>4313</v>
      </c>
      <c r="C46" s="109">
        <v>8</v>
      </c>
      <c r="D46" s="109" t="s">
        <v>4276</v>
      </c>
      <c r="E46" s="109" t="s">
        <v>2393</v>
      </c>
      <c r="F46" s="101" t="s">
        <v>4690</v>
      </c>
      <c r="G46" s="109" t="s">
        <v>4025</v>
      </c>
      <c r="H46" s="1"/>
      <c r="I46" s="109" t="s">
        <v>4274</v>
      </c>
      <c r="J46" s="109" t="s">
        <v>4274</v>
      </c>
      <c r="K46" s="110">
        <v>45881</v>
      </c>
      <c r="L46" s="110">
        <v>45881</v>
      </c>
      <c r="M46" s="111">
        <v>45884</v>
      </c>
      <c r="N46" s="110">
        <v>45884</v>
      </c>
      <c r="O46" s="1"/>
      <c r="P46" s="1"/>
      <c r="Q46" s="112" t="s">
        <v>1277</v>
      </c>
      <c r="R46" s="109" t="s">
        <v>2477</v>
      </c>
      <c r="S46" s="109" t="s">
        <v>1279</v>
      </c>
      <c r="T46" s="109" t="s">
        <v>1280</v>
      </c>
      <c r="U46" s="109" t="s">
        <v>1281</v>
      </c>
      <c r="V46" s="109" t="s">
        <v>4290</v>
      </c>
      <c r="W46" s="109" t="s">
        <v>4057</v>
      </c>
      <c r="X46" s="109" t="s">
        <v>4035</v>
      </c>
      <c r="Y46" s="109" t="s">
        <v>4039</v>
      </c>
      <c r="Z46" s="109"/>
      <c r="AA46" s="103">
        <f t="shared" ca="1" si="0"/>
        <v>46</v>
      </c>
      <c r="AB46" s="104" t="str">
        <f t="shared" ca="1" si="1"/>
        <v>BO:21-60 Days</v>
      </c>
      <c r="AC46" s="104" t="str">
        <f t="shared" ca="1" si="2"/>
        <v>Delay</v>
      </c>
      <c r="AD46" s="1">
        <v>3</v>
      </c>
      <c r="AE46" s="3">
        <v>3</v>
      </c>
      <c r="AF46" s="97"/>
      <c r="AG46" s="97"/>
      <c r="AH46" s="98"/>
      <c r="AI46" s="11">
        <f t="shared" si="3"/>
        <v>3</v>
      </c>
      <c r="AJ46" s="99"/>
      <c r="AK46" s="41"/>
      <c r="AM46" s="11">
        <f t="shared" si="4"/>
        <v>0</v>
      </c>
    </row>
    <row r="47" spans="1:39" ht="15.6" x14ac:dyDescent="0.3">
      <c r="A47" s="109" t="s">
        <v>2390</v>
      </c>
      <c r="B47" s="109" t="s">
        <v>4314</v>
      </c>
      <c r="C47" s="109">
        <v>8</v>
      </c>
      <c r="D47" s="109" t="s">
        <v>4277</v>
      </c>
      <c r="E47" s="109" t="s">
        <v>2393</v>
      </c>
      <c r="F47" s="101" t="s">
        <v>4691</v>
      </c>
      <c r="G47" s="109" t="s">
        <v>4025</v>
      </c>
      <c r="H47" s="1"/>
      <c r="I47" s="109" t="s">
        <v>4274</v>
      </c>
      <c r="J47" s="109" t="s">
        <v>4274</v>
      </c>
      <c r="K47" s="110">
        <v>45881</v>
      </c>
      <c r="L47" s="110">
        <v>45881</v>
      </c>
      <c r="M47" s="111">
        <v>45884</v>
      </c>
      <c r="N47" s="110">
        <v>45884</v>
      </c>
      <c r="O47" s="1"/>
      <c r="P47" s="1"/>
      <c r="Q47" s="112" t="s">
        <v>1547</v>
      </c>
      <c r="R47" s="109" t="s">
        <v>2551</v>
      </c>
      <c r="S47" s="109" t="s">
        <v>1549</v>
      </c>
      <c r="T47" s="109" t="s">
        <v>1550</v>
      </c>
      <c r="U47" s="109" t="s">
        <v>1517</v>
      </c>
      <c r="V47" s="109" t="s">
        <v>4037</v>
      </c>
      <c r="W47" s="109" t="s">
        <v>4038</v>
      </c>
      <c r="X47" s="109" t="s">
        <v>4035</v>
      </c>
      <c r="Y47" s="109" t="s">
        <v>4037</v>
      </c>
      <c r="Z47" s="109"/>
      <c r="AA47" s="103">
        <f t="shared" ca="1" si="0"/>
        <v>46</v>
      </c>
      <c r="AB47" s="104" t="str">
        <f t="shared" ca="1" si="1"/>
        <v>BO:21-60 Days</v>
      </c>
      <c r="AC47" s="104" t="str">
        <f t="shared" ca="1" si="2"/>
        <v>Delay</v>
      </c>
      <c r="AD47" s="1">
        <v>3</v>
      </c>
      <c r="AE47" s="3">
        <v>3</v>
      </c>
      <c r="AF47" s="97"/>
      <c r="AG47" s="97"/>
      <c r="AH47" s="98"/>
      <c r="AI47" s="11">
        <f t="shared" si="3"/>
        <v>3</v>
      </c>
      <c r="AJ47" s="99"/>
      <c r="AK47" s="41"/>
      <c r="AM47" s="11">
        <f t="shared" si="4"/>
        <v>0</v>
      </c>
    </row>
    <row r="48" spans="1:39" ht="15.6" x14ac:dyDescent="0.3">
      <c r="A48" s="109" t="s">
        <v>2390</v>
      </c>
      <c r="B48" s="109" t="s">
        <v>4315</v>
      </c>
      <c r="C48" s="109">
        <v>8</v>
      </c>
      <c r="D48" s="109" t="s">
        <v>4278</v>
      </c>
      <c r="E48" s="109" t="s">
        <v>2393</v>
      </c>
      <c r="F48" s="101" t="s">
        <v>4692</v>
      </c>
      <c r="G48" s="109" t="s">
        <v>4025</v>
      </c>
      <c r="H48" s="1"/>
      <c r="I48" s="109" t="s">
        <v>4274</v>
      </c>
      <c r="J48" s="109" t="s">
        <v>4274</v>
      </c>
      <c r="K48" s="110">
        <v>45881</v>
      </c>
      <c r="L48" s="110">
        <v>45881</v>
      </c>
      <c r="M48" s="111">
        <v>45884</v>
      </c>
      <c r="N48" s="110">
        <v>45884</v>
      </c>
      <c r="O48" s="1"/>
      <c r="P48" s="1"/>
      <c r="Q48" s="112" t="s">
        <v>1551</v>
      </c>
      <c r="R48" s="109" t="s">
        <v>2552</v>
      </c>
      <c r="S48" s="109" t="s">
        <v>1553</v>
      </c>
      <c r="T48" s="109" t="s">
        <v>1554</v>
      </c>
      <c r="U48" s="109" t="s">
        <v>1522</v>
      </c>
      <c r="V48" s="109" t="s">
        <v>4037</v>
      </c>
      <c r="W48" s="109" t="s">
        <v>4038</v>
      </c>
      <c r="X48" s="109" t="s">
        <v>4035</v>
      </c>
      <c r="Y48" s="109" t="s">
        <v>4037</v>
      </c>
      <c r="Z48" s="109"/>
      <c r="AA48" s="103">
        <f t="shared" ca="1" si="0"/>
        <v>46</v>
      </c>
      <c r="AB48" s="104" t="str">
        <f t="shared" ca="1" si="1"/>
        <v>BO:21-60 Days</v>
      </c>
      <c r="AC48" s="104" t="str">
        <f t="shared" ca="1" si="2"/>
        <v>Delay</v>
      </c>
      <c r="AD48" s="1">
        <v>3</v>
      </c>
      <c r="AE48" s="3">
        <v>3</v>
      </c>
      <c r="AF48" s="11"/>
      <c r="AG48" s="97"/>
      <c r="AH48" s="95"/>
      <c r="AI48" s="11">
        <f t="shared" si="3"/>
        <v>3</v>
      </c>
      <c r="AJ48" s="41"/>
      <c r="AK48" s="41"/>
      <c r="AM48" s="11">
        <f t="shared" si="4"/>
        <v>0</v>
      </c>
    </row>
    <row r="49" spans="1:39" ht="15.6" x14ac:dyDescent="0.3">
      <c r="A49" s="109" t="s">
        <v>2390</v>
      </c>
      <c r="B49" s="109" t="s">
        <v>4156</v>
      </c>
      <c r="C49" s="109">
        <v>8</v>
      </c>
      <c r="D49" s="109" t="s">
        <v>4279</v>
      </c>
      <c r="E49" s="109" t="s">
        <v>2393</v>
      </c>
      <c r="F49" s="101" t="s">
        <v>4693</v>
      </c>
      <c r="G49" s="109" t="s">
        <v>4025</v>
      </c>
      <c r="H49" s="1"/>
      <c r="I49" s="109" t="s">
        <v>4280</v>
      </c>
      <c r="J49" s="109" t="s">
        <v>4280</v>
      </c>
      <c r="K49" s="110">
        <v>45882</v>
      </c>
      <c r="L49" s="110">
        <v>45882</v>
      </c>
      <c r="M49" s="111">
        <v>45885</v>
      </c>
      <c r="N49" s="110">
        <v>45885</v>
      </c>
      <c r="O49" s="1"/>
      <c r="P49" s="1"/>
      <c r="Q49" s="112" t="s">
        <v>327</v>
      </c>
      <c r="R49" s="109" t="s">
        <v>2663</v>
      </c>
      <c r="S49" s="109" t="s">
        <v>329</v>
      </c>
      <c r="T49" s="109" t="s">
        <v>330</v>
      </c>
      <c r="U49" s="109" t="s">
        <v>331</v>
      </c>
      <c r="V49" s="109" t="s">
        <v>4056</v>
      </c>
      <c r="W49" s="109" t="s">
        <v>4043</v>
      </c>
      <c r="X49" s="109" t="s">
        <v>4035</v>
      </c>
      <c r="Y49" s="109" t="s">
        <v>4044</v>
      </c>
      <c r="Z49" s="109"/>
      <c r="AA49" s="103">
        <f t="shared" ca="1" si="0"/>
        <v>45</v>
      </c>
      <c r="AB49" s="104" t="str">
        <f t="shared" ca="1" si="1"/>
        <v>BO:21-60 Days</v>
      </c>
      <c r="AC49" s="104" t="str">
        <f t="shared" ca="1" si="2"/>
        <v>Delay</v>
      </c>
      <c r="AD49" s="1">
        <v>5</v>
      </c>
      <c r="AE49" s="3">
        <v>5</v>
      </c>
      <c r="AF49" s="97"/>
      <c r="AG49" s="97"/>
      <c r="AH49" s="95"/>
      <c r="AI49" s="11">
        <f t="shared" si="3"/>
        <v>5</v>
      </c>
      <c r="AJ49" s="99"/>
      <c r="AK49" s="41"/>
      <c r="AM49" s="11">
        <f t="shared" si="4"/>
        <v>0</v>
      </c>
    </row>
    <row r="50" spans="1:39" ht="15.6" x14ac:dyDescent="0.3">
      <c r="A50" s="109" t="s">
        <v>2390</v>
      </c>
      <c r="B50" s="109" t="s">
        <v>4204</v>
      </c>
      <c r="C50" s="109">
        <v>8</v>
      </c>
      <c r="D50" s="109" t="s">
        <v>4282</v>
      </c>
      <c r="E50" s="109" t="s">
        <v>2393</v>
      </c>
      <c r="F50" s="101" t="s">
        <v>4694</v>
      </c>
      <c r="G50" s="109" t="s">
        <v>4025</v>
      </c>
      <c r="H50" s="1"/>
      <c r="I50" s="109" t="s">
        <v>4281</v>
      </c>
      <c r="J50" s="109" t="s">
        <v>4281</v>
      </c>
      <c r="K50" s="110">
        <v>45882</v>
      </c>
      <c r="L50" s="110">
        <v>45882</v>
      </c>
      <c r="M50" s="111">
        <v>45885</v>
      </c>
      <c r="N50" s="110">
        <v>45885</v>
      </c>
      <c r="O50" s="1"/>
      <c r="P50" s="1"/>
      <c r="Q50" s="112" t="s">
        <v>3553</v>
      </c>
      <c r="R50" s="109" t="s">
        <v>3554</v>
      </c>
      <c r="S50" s="109" t="s">
        <v>3555</v>
      </c>
      <c r="T50" s="109" t="s">
        <v>3555</v>
      </c>
      <c r="U50" s="109" t="s">
        <v>3556</v>
      </c>
      <c r="V50" s="109" t="s">
        <v>4051</v>
      </c>
      <c r="W50" s="109" t="s">
        <v>4043</v>
      </c>
      <c r="X50" s="109" t="s">
        <v>4035</v>
      </c>
      <c r="Y50" s="109" t="s">
        <v>4044</v>
      </c>
      <c r="Z50" s="109"/>
      <c r="AA50" s="103">
        <f t="shared" ca="1" si="0"/>
        <v>45</v>
      </c>
      <c r="AB50" s="104" t="str">
        <f t="shared" ca="1" si="1"/>
        <v>BO:21-60 Days</v>
      </c>
      <c r="AC50" s="104" t="str">
        <f t="shared" ca="1" si="2"/>
        <v>Delay</v>
      </c>
      <c r="AD50" s="1">
        <v>3</v>
      </c>
      <c r="AE50" s="3">
        <v>3</v>
      </c>
      <c r="AF50" s="97"/>
      <c r="AG50" s="97"/>
      <c r="AH50" s="95"/>
      <c r="AI50" s="11">
        <f t="shared" si="3"/>
        <v>3</v>
      </c>
      <c r="AJ50" s="99"/>
      <c r="AK50" s="41"/>
      <c r="AM50" s="11">
        <f t="shared" si="4"/>
        <v>0</v>
      </c>
    </row>
    <row r="51" spans="1:39" ht="15.6" x14ac:dyDescent="0.3">
      <c r="A51" s="109" t="s">
        <v>2390</v>
      </c>
      <c r="B51" s="109" t="s">
        <v>4223</v>
      </c>
      <c r="C51" s="109">
        <v>8</v>
      </c>
      <c r="D51" s="109" t="s">
        <v>4284</v>
      </c>
      <c r="E51" s="109" t="s">
        <v>2393</v>
      </c>
      <c r="F51" s="101" t="s">
        <v>4695</v>
      </c>
      <c r="G51" s="109" t="s">
        <v>4025</v>
      </c>
      <c r="H51" s="1"/>
      <c r="I51" s="109" t="s">
        <v>4283</v>
      </c>
      <c r="J51" s="109" t="s">
        <v>4283</v>
      </c>
      <c r="K51" s="110">
        <v>45882</v>
      </c>
      <c r="L51" s="110">
        <v>45882</v>
      </c>
      <c r="M51" s="111">
        <v>45885</v>
      </c>
      <c r="N51" s="110">
        <v>45885</v>
      </c>
      <c r="O51" s="1"/>
      <c r="P51" s="1"/>
      <c r="Q51" s="112" t="s">
        <v>1028</v>
      </c>
      <c r="R51" s="109" t="s">
        <v>2411</v>
      </c>
      <c r="S51" s="109" t="s">
        <v>1030</v>
      </c>
      <c r="T51" s="109" t="s">
        <v>1031</v>
      </c>
      <c r="U51" s="109" t="s">
        <v>1032</v>
      </c>
      <c r="V51" s="109" t="s">
        <v>4061</v>
      </c>
      <c r="W51" s="109" t="s">
        <v>4047</v>
      </c>
      <c r="X51" s="109" t="s">
        <v>4035</v>
      </c>
      <c r="Y51" s="109" t="s">
        <v>4044</v>
      </c>
      <c r="Z51" s="109"/>
      <c r="AA51" s="103">
        <f t="shared" ca="1" si="0"/>
        <v>45</v>
      </c>
      <c r="AB51" s="104" t="str">
        <f t="shared" ca="1" si="1"/>
        <v>BO:21-60 Days</v>
      </c>
      <c r="AC51" s="104" t="str">
        <f t="shared" ca="1" si="2"/>
        <v>Delay</v>
      </c>
      <c r="AD51" s="1">
        <v>1</v>
      </c>
      <c r="AE51" s="3">
        <v>1</v>
      </c>
      <c r="AF51" s="97"/>
      <c r="AG51" s="97"/>
      <c r="AH51" s="95"/>
      <c r="AI51" s="11">
        <f t="shared" si="3"/>
        <v>1</v>
      </c>
      <c r="AJ51" s="99"/>
      <c r="AK51" s="41"/>
      <c r="AM51" s="11">
        <f t="shared" si="4"/>
        <v>0</v>
      </c>
    </row>
    <row r="52" spans="1:39" ht="15.6" x14ac:dyDescent="0.3">
      <c r="A52" s="109" t="s">
        <v>2390</v>
      </c>
      <c r="B52" s="109" t="s">
        <v>4331</v>
      </c>
      <c r="C52" s="109">
        <v>8</v>
      </c>
      <c r="D52" s="109" t="s">
        <v>4295</v>
      </c>
      <c r="E52" s="109" t="s">
        <v>2393</v>
      </c>
      <c r="F52" s="101" t="s">
        <v>4696</v>
      </c>
      <c r="G52" s="109" t="s">
        <v>4025</v>
      </c>
      <c r="H52" s="1"/>
      <c r="I52" s="109" t="s">
        <v>4294</v>
      </c>
      <c r="J52" s="109" t="s">
        <v>4294</v>
      </c>
      <c r="K52" s="110">
        <v>45883</v>
      </c>
      <c r="L52" s="110">
        <v>45883</v>
      </c>
      <c r="M52" s="111">
        <v>45887</v>
      </c>
      <c r="N52" s="110">
        <v>45887</v>
      </c>
      <c r="O52" s="1"/>
      <c r="P52" s="1"/>
      <c r="Q52" s="112" t="s">
        <v>3763</v>
      </c>
      <c r="R52" s="109" t="s">
        <v>3763</v>
      </c>
      <c r="S52" s="109" t="s">
        <v>3764</v>
      </c>
      <c r="T52" s="109" t="s">
        <v>3764</v>
      </c>
      <c r="U52" s="109" t="s">
        <v>3970</v>
      </c>
      <c r="V52" s="109" t="s">
        <v>4089</v>
      </c>
      <c r="W52" s="109" t="s">
        <v>4040</v>
      </c>
      <c r="X52" s="109" t="s">
        <v>4035</v>
      </c>
      <c r="Y52" s="109" t="s">
        <v>4041</v>
      </c>
      <c r="Z52" s="109"/>
      <c r="AA52" s="103">
        <f t="shared" ca="1" si="0"/>
        <v>43</v>
      </c>
      <c r="AB52" s="104" t="str">
        <f t="shared" ca="1" si="1"/>
        <v>BO:21-60 Days</v>
      </c>
      <c r="AC52" s="104" t="str">
        <f t="shared" ca="1" si="2"/>
        <v>Delay</v>
      </c>
      <c r="AD52" s="1">
        <v>1</v>
      </c>
      <c r="AE52" s="3">
        <v>1</v>
      </c>
      <c r="AF52" s="97"/>
      <c r="AG52" s="97"/>
      <c r="AH52" s="98"/>
      <c r="AI52" s="11">
        <f t="shared" si="3"/>
        <v>1</v>
      </c>
      <c r="AJ52" s="99"/>
      <c r="AK52" s="41"/>
      <c r="AM52" s="11">
        <f t="shared" si="4"/>
        <v>0</v>
      </c>
    </row>
    <row r="53" spans="1:39" ht="15.6" x14ac:dyDescent="0.3">
      <c r="A53" s="109" t="s">
        <v>2390</v>
      </c>
      <c r="B53" s="109" t="s">
        <v>4332</v>
      </c>
      <c r="C53" s="109">
        <v>8</v>
      </c>
      <c r="D53" s="109" t="s">
        <v>4296</v>
      </c>
      <c r="E53" s="109" t="s">
        <v>2393</v>
      </c>
      <c r="F53" s="101" t="s">
        <v>4697</v>
      </c>
      <c r="G53" s="109" t="s">
        <v>4025</v>
      </c>
      <c r="H53" s="1"/>
      <c r="I53" s="109" t="s">
        <v>4297</v>
      </c>
      <c r="J53" s="109" t="s">
        <v>4297</v>
      </c>
      <c r="K53" s="110">
        <v>45883</v>
      </c>
      <c r="L53" s="110">
        <v>45883</v>
      </c>
      <c r="M53" s="111">
        <v>45887</v>
      </c>
      <c r="N53" s="110">
        <v>45887</v>
      </c>
      <c r="O53" s="1"/>
      <c r="P53" s="1"/>
      <c r="Q53" s="112" t="s">
        <v>1042</v>
      </c>
      <c r="R53" s="109" t="s">
        <v>2414</v>
      </c>
      <c r="S53" s="109" t="s">
        <v>1044</v>
      </c>
      <c r="T53" s="109" t="s">
        <v>1045</v>
      </c>
      <c r="U53" s="109" t="s">
        <v>1046</v>
      </c>
      <c r="V53" s="109" t="s">
        <v>4061</v>
      </c>
      <c r="W53" s="109" t="s">
        <v>4047</v>
      </c>
      <c r="X53" s="109" t="s">
        <v>4035</v>
      </c>
      <c r="Y53" s="109" t="s">
        <v>4044</v>
      </c>
      <c r="Z53" s="109"/>
      <c r="AA53" s="103">
        <f t="shared" ca="1" si="0"/>
        <v>43</v>
      </c>
      <c r="AB53" s="104" t="str">
        <f t="shared" ca="1" si="1"/>
        <v>BO:21-60 Days</v>
      </c>
      <c r="AC53" s="104" t="str">
        <f t="shared" ca="1" si="2"/>
        <v>Delay</v>
      </c>
      <c r="AD53" s="1">
        <v>1</v>
      </c>
      <c r="AE53" s="3">
        <v>1</v>
      </c>
      <c r="AF53" s="97"/>
      <c r="AG53" s="97"/>
      <c r="AH53" s="98"/>
      <c r="AI53" s="11">
        <f t="shared" si="3"/>
        <v>1</v>
      </c>
      <c r="AJ53" s="99"/>
      <c r="AK53" s="41"/>
      <c r="AM53" s="11">
        <f t="shared" si="4"/>
        <v>0</v>
      </c>
    </row>
    <row r="54" spans="1:39" ht="15.6" x14ac:dyDescent="0.3">
      <c r="A54" s="109" t="s">
        <v>2390</v>
      </c>
      <c r="B54" s="109" t="s">
        <v>4223</v>
      </c>
      <c r="C54" s="109">
        <v>8</v>
      </c>
      <c r="D54" s="109" t="s">
        <v>4298</v>
      </c>
      <c r="E54" s="109" t="s">
        <v>2393</v>
      </c>
      <c r="F54" s="101" t="s">
        <v>4698</v>
      </c>
      <c r="G54" s="109" t="s">
        <v>4025</v>
      </c>
      <c r="H54" s="1"/>
      <c r="I54" s="109" t="s">
        <v>4297</v>
      </c>
      <c r="J54" s="109" t="s">
        <v>4297</v>
      </c>
      <c r="K54" s="110">
        <v>45883</v>
      </c>
      <c r="L54" s="110">
        <v>45883</v>
      </c>
      <c r="M54" s="111">
        <v>45887</v>
      </c>
      <c r="N54" s="110">
        <v>45887</v>
      </c>
      <c r="O54" s="1"/>
      <c r="P54" s="1"/>
      <c r="Q54" s="112" t="s">
        <v>1028</v>
      </c>
      <c r="R54" s="109" t="s">
        <v>2411</v>
      </c>
      <c r="S54" s="109" t="s">
        <v>1030</v>
      </c>
      <c r="T54" s="109" t="s">
        <v>1031</v>
      </c>
      <c r="U54" s="109" t="s">
        <v>1032</v>
      </c>
      <c r="V54" s="109" t="s">
        <v>4061</v>
      </c>
      <c r="W54" s="109" t="s">
        <v>4047</v>
      </c>
      <c r="X54" s="109" t="s">
        <v>4035</v>
      </c>
      <c r="Y54" s="109" t="s">
        <v>4044</v>
      </c>
      <c r="Z54" s="109"/>
      <c r="AA54" s="103">
        <f t="shared" ca="1" si="0"/>
        <v>43</v>
      </c>
      <c r="AB54" s="104" t="str">
        <f t="shared" ca="1" si="1"/>
        <v>BO:21-60 Days</v>
      </c>
      <c r="AC54" s="104" t="str">
        <f t="shared" ca="1" si="2"/>
        <v>Delay</v>
      </c>
      <c r="AD54" s="1">
        <v>1</v>
      </c>
      <c r="AE54" s="3">
        <v>1</v>
      </c>
      <c r="AF54" s="97"/>
      <c r="AG54" s="97"/>
      <c r="AH54" s="98"/>
      <c r="AI54" s="11">
        <f t="shared" si="3"/>
        <v>1</v>
      </c>
      <c r="AJ54" s="99"/>
      <c r="AK54" s="41"/>
      <c r="AM54" s="11">
        <f t="shared" si="4"/>
        <v>0</v>
      </c>
    </row>
    <row r="55" spans="1:39" ht="15.6" x14ac:dyDescent="0.3">
      <c r="A55" s="109" t="s">
        <v>2390</v>
      </c>
      <c r="B55" s="109" t="s">
        <v>4333</v>
      </c>
      <c r="C55" s="109">
        <v>8</v>
      </c>
      <c r="D55" s="109" t="s">
        <v>4299</v>
      </c>
      <c r="E55" s="109" t="s">
        <v>2393</v>
      </c>
      <c r="F55" s="101" t="s">
        <v>4699</v>
      </c>
      <c r="G55" s="109" t="s">
        <v>4025</v>
      </c>
      <c r="H55" s="1"/>
      <c r="I55" s="109" t="s">
        <v>4297</v>
      </c>
      <c r="J55" s="109" t="s">
        <v>4297</v>
      </c>
      <c r="K55" s="110">
        <v>45883</v>
      </c>
      <c r="L55" s="110">
        <v>45883</v>
      </c>
      <c r="M55" s="111">
        <v>45887</v>
      </c>
      <c r="N55" s="110">
        <v>45887</v>
      </c>
      <c r="O55" s="1"/>
      <c r="P55" s="1"/>
      <c r="Q55" s="112" t="s">
        <v>16</v>
      </c>
      <c r="R55" s="109" t="s">
        <v>2490</v>
      </c>
      <c r="S55" s="109" t="s">
        <v>1336</v>
      </c>
      <c r="T55" s="109" t="s">
        <v>1337</v>
      </c>
      <c r="U55" s="109" t="s">
        <v>1311</v>
      </c>
      <c r="V55" s="109" t="s">
        <v>4100</v>
      </c>
      <c r="W55" s="109" t="s">
        <v>4040</v>
      </c>
      <c r="X55" s="109" t="s">
        <v>4035</v>
      </c>
      <c r="Y55" s="109" t="s">
        <v>4041</v>
      </c>
      <c r="Z55" s="109"/>
      <c r="AA55" s="103">
        <f t="shared" ca="1" si="0"/>
        <v>43</v>
      </c>
      <c r="AB55" s="104" t="str">
        <f t="shared" ca="1" si="1"/>
        <v>BO:21-60 Days</v>
      </c>
      <c r="AC55" s="104" t="str">
        <f t="shared" ca="1" si="2"/>
        <v>Delay</v>
      </c>
      <c r="AD55" s="1">
        <v>1</v>
      </c>
      <c r="AE55" s="3">
        <v>1</v>
      </c>
      <c r="AF55" s="97"/>
      <c r="AG55" s="97"/>
      <c r="AH55" s="98"/>
      <c r="AI55" s="11">
        <f t="shared" si="3"/>
        <v>1</v>
      </c>
      <c r="AJ55" s="99"/>
      <c r="AK55" s="41"/>
      <c r="AM55" s="11">
        <f t="shared" si="4"/>
        <v>0</v>
      </c>
    </row>
    <row r="56" spans="1:39" ht="15.6" x14ac:dyDescent="0.3">
      <c r="A56" s="109" t="s">
        <v>2390</v>
      </c>
      <c r="B56" s="109" t="s">
        <v>4332</v>
      </c>
      <c r="C56" s="109">
        <v>8</v>
      </c>
      <c r="D56" s="109" t="s">
        <v>4300</v>
      </c>
      <c r="E56" s="109" t="s">
        <v>2393</v>
      </c>
      <c r="F56" s="101" t="s">
        <v>4700</v>
      </c>
      <c r="G56" s="109" t="s">
        <v>4025</v>
      </c>
      <c r="H56" s="1"/>
      <c r="I56" s="109" t="s">
        <v>4301</v>
      </c>
      <c r="J56" s="109" t="s">
        <v>4301</v>
      </c>
      <c r="K56" s="110">
        <v>45883</v>
      </c>
      <c r="L56" s="110">
        <v>45883</v>
      </c>
      <c r="M56" s="111">
        <v>45887</v>
      </c>
      <c r="N56" s="110">
        <v>45887</v>
      </c>
      <c r="O56" s="1"/>
      <c r="P56" s="1"/>
      <c r="Q56" s="112" t="s">
        <v>1042</v>
      </c>
      <c r="R56" s="109" t="s">
        <v>2414</v>
      </c>
      <c r="S56" s="109" t="s">
        <v>1044</v>
      </c>
      <c r="T56" s="109" t="s">
        <v>1045</v>
      </c>
      <c r="U56" s="109" t="s">
        <v>1046</v>
      </c>
      <c r="V56" s="109" t="s">
        <v>4061</v>
      </c>
      <c r="W56" s="109" t="s">
        <v>4047</v>
      </c>
      <c r="X56" s="109" t="s">
        <v>4035</v>
      </c>
      <c r="Y56" s="109" t="s">
        <v>4044</v>
      </c>
      <c r="Z56" s="109"/>
      <c r="AA56" s="103">
        <f t="shared" ca="1" si="0"/>
        <v>43</v>
      </c>
      <c r="AB56" s="104" t="str">
        <f t="shared" ca="1" si="1"/>
        <v>BO:21-60 Days</v>
      </c>
      <c r="AC56" s="104" t="str">
        <f t="shared" ca="1" si="2"/>
        <v>Delay</v>
      </c>
      <c r="AD56" s="1">
        <v>1</v>
      </c>
      <c r="AE56" s="3">
        <v>1</v>
      </c>
      <c r="AF56" s="97"/>
      <c r="AG56" s="97"/>
      <c r="AH56" s="95"/>
      <c r="AI56" s="11">
        <f t="shared" si="3"/>
        <v>1</v>
      </c>
      <c r="AJ56" s="99"/>
      <c r="AK56" s="41"/>
      <c r="AM56" s="11">
        <f t="shared" si="4"/>
        <v>0</v>
      </c>
    </row>
    <row r="57" spans="1:39" ht="15.6" x14ac:dyDescent="0.3">
      <c r="A57" s="101" t="s">
        <v>2390</v>
      </c>
      <c r="B57" s="101" t="s">
        <v>4356</v>
      </c>
      <c r="C57" s="101">
        <v>8</v>
      </c>
      <c r="D57" s="101" t="s">
        <v>4317</v>
      </c>
      <c r="E57" s="101" t="s">
        <v>2393</v>
      </c>
      <c r="F57" s="101" t="s">
        <v>4701</v>
      </c>
      <c r="G57" s="101" t="s">
        <v>4025</v>
      </c>
      <c r="H57" s="19"/>
      <c r="I57" s="101" t="s">
        <v>4318</v>
      </c>
      <c r="J57" s="101" t="s">
        <v>4318</v>
      </c>
      <c r="K57" s="102">
        <v>45884</v>
      </c>
      <c r="L57" s="102">
        <v>45884</v>
      </c>
      <c r="M57" s="107">
        <v>45888</v>
      </c>
      <c r="N57" s="110">
        <v>45888</v>
      </c>
      <c r="O57" s="19"/>
      <c r="P57" s="19"/>
      <c r="Q57" s="86" t="s">
        <v>3684</v>
      </c>
      <c r="R57" s="101" t="s">
        <v>3684</v>
      </c>
      <c r="S57" s="101" t="s">
        <v>3822</v>
      </c>
      <c r="T57" s="101" t="s">
        <v>3822</v>
      </c>
      <c r="U57" s="101" t="s">
        <v>1846</v>
      </c>
      <c r="V57" s="101" t="s">
        <v>4203</v>
      </c>
      <c r="W57" s="101" t="s">
        <v>4074</v>
      </c>
      <c r="X57" s="101" t="s">
        <v>4035</v>
      </c>
      <c r="Y57" s="101" t="s">
        <v>4044</v>
      </c>
      <c r="Z57" s="101"/>
      <c r="AA57" s="103">
        <f t="shared" ca="1" si="0"/>
        <v>42</v>
      </c>
      <c r="AB57" s="104" t="str">
        <f t="shared" ca="1" si="1"/>
        <v>BO:21-60 Days</v>
      </c>
      <c r="AC57" s="104" t="str">
        <f t="shared" ca="1" si="2"/>
        <v>Delay</v>
      </c>
      <c r="AD57" s="19">
        <v>1</v>
      </c>
      <c r="AE57" s="3">
        <v>1</v>
      </c>
      <c r="AF57" s="11"/>
      <c r="AG57" s="97"/>
      <c r="AH57" s="95"/>
      <c r="AI57" s="11">
        <f t="shared" si="3"/>
        <v>1</v>
      </c>
      <c r="AJ57" s="41"/>
      <c r="AK57" s="41"/>
      <c r="AM57" s="11">
        <f t="shared" si="4"/>
        <v>0</v>
      </c>
    </row>
    <row r="58" spans="1:39" ht="15.6" x14ac:dyDescent="0.3">
      <c r="A58" s="101" t="s">
        <v>2390</v>
      </c>
      <c r="B58" s="101" t="s">
        <v>4332</v>
      </c>
      <c r="C58" s="101">
        <v>8</v>
      </c>
      <c r="D58" s="101" t="s">
        <v>4320</v>
      </c>
      <c r="E58" s="101" t="s">
        <v>2393</v>
      </c>
      <c r="F58" s="101" t="s">
        <v>4702</v>
      </c>
      <c r="G58" s="101" t="s">
        <v>4025</v>
      </c>
      <c r="H58" s="19"/>
      <c r="I58" s="101" t="s">
        <v>4319</v>
      </c>
      <c r="J58" s="101" t="s">
        <v>4319</v>
      </c>
      <c r="K58" s="102">
        <v>45884</v>
      </c>
      <c r="L58" s="102">
        <v>45884</v>
      </c>
      <c r="M58" s="107">
        <v>45888</v>
      </c>
      <c r="N58" s="110">
        <v>45888</v>
      </c>
      <c r="O58" s="19"/>
      <c r="P58" s="19"/>
      <c r="Q58" s="86" t="s">
        <v>1042</v>
      </c>
      <c r="R58" s="101" t="s">
        <v>2414</v>
      </c>
      <c r="S58" s="101" t="s">
        <v>1044</v>
      </c>
      <c r="T58" s="101" t="s">
        <v>1045</v>
      </c>
      <c r="U58" s="101" t="s">
        <v>1046</v>
      </c>
      <c r="V58" s="101" t="s">
        <v>4061</v>
      </c>
      <c r="W58" s="101" t="s">
        <v>4047</v>
      </c>
      <c r="X58" s="101" t="s">
        <v>4035</v>
      </c>
      <c r="Y58" s="101" t="s">
        <v>4044</v>
      </c>
      <c r="Z58" s="101"/>
      <c r="AA58" s="103">
        <f t="shared" ca="1" si="0"/>
        <v>42</v>
      </c>
      <c r="AB58" s="104" t="str">
        <f t="shared" ca="1" si="1"/>
        <v>BO:21-60 Days</v>
      </c>
      <c r="AC58" s="104" t="str">
        <f t="shared" ca="1" si="2"/>
        <v>Delay</v>
      </c>
      <c r="AD58" s="19">
        <v>1</v>
      </c>
      <c r="AE58" s="19">
        <v>1</v>
      </c>
      <c r="AF58" s="97"/>
      <c r="AG58" s="97"/>
      <c r="AH58" s="95"/>
      <c r="AI58" s="11">
        <f t="shared" ref="AI58" si="5">+AE58-AF58-AG58-AH58</f>
        <v>1</v>
      </c>
      <c r="AJ58" s="99"/>
      <c r="AK58" s="41"/>
      <c r="AM58" s="11">
        <f t="shared" ref="AM58" si="6">+AF58+AG58+AH58</f>
        <v>0</v>
      </c>
    </row>
    <row r="59" spans="1:39" ht="15.6" x14ac:dyDescent="0.3">
      <c r="A59" s="101" t="s">
        <v>2390</v>
      </c>
      <c r="B59" s="101" t="s">
        <v>4358</v>
      </c>
      <c r="C59" s="101">
        <v>8</v>
      </c>
      <c r="D59" s="101" t="s">
        <v>4321</v>
      </c>
      <c r="E59" s="101" t="s">
        <v>2393</v>
      </c>
      <c r="F59" s="101" t="s">
        <v>4703</v>
      </c>
      <c r="G59" s="101" t="s">
        <v>4025</v>
      </c>
      <c r="H59" s="19"/>
      <c r="I59" s="101" t="s">
        <v>4319</v>
      </c>
      <c r="J59" s="101" t="s">
        <v>4319</v>
      </c>
      <c r="K59" s="102">
        <v>45884</v>
      </c>
      <c r="L59" s="102">
        <v>45884</v>
      </c>
      <c r="M59" s="107">
        <v>45888</v>
      </c>
      <c r="N59" s="110">
        <v>45888</v>
      </c>
      <c r="O59" s="19"/>
      <c r="P59" s="19"/>
      <c r="Q59" s="86" t="s">
        <v>3688</v>
      </c>
      <c r="R59" s="101" t="s">
        <v>3688</v>
      </c>
      <c r="S59" s="101" t="s">
        <v>3826</v>
      </c>
      <c r="T59" s="101" t="s">
        <v>3826</v>
      </c>
      <c r="U59" s="101" t="s">
        <v>1831</v>
      </c>
      <c r="V59" s="101" t="s">
        <v>4073</v>
      </c>
      <c r="W59" s="101" t="s">
        <v>4074</v>
      </c>
      <c r="X59" s="101" t="s">
        <v>4035</v>
      </c>
      <c r="Y59" s="101" t="s">
        <v>4044</v>
      </c>
      <c r="Z59" s="101"/>
      <c r="AA59" s="103">
        <f t="shared" ca="1" si="0"/>
        <v>42</v>
      </c>
      <c r="AB59" s="104" t="str">
        <f t="shared" ca="1" si="1"/>
        <v>BO:21-60 Days</v>
      </c>
      <c r="AC59" s="104" t="str">
        <f t="shared" ca="1" si="2"/>
        <v>Delay</v>
      </c>
      <c r="AD59" s="1">
        <v>1</v>
      </c>
      <c r="AE59" s="19">
        <v>1</v>
      </c>
      <c r="AF59" s="97"/>
      <c r="AG59" s="97"/>
      <c r="AH59" s="98"/>
      <c r="AI59" s="11">
        <f t="shared" ref="AI59:AI122" si="7">+AE59-AF59-AG59-AH59</f>
        <v>1</v>
      </c>
      <c r="AJ59" s="99"/>
      <c r="AK59" s="41"/>
      <c r="AM59" s="11">
        <f t="shared" ref="AM59:AM122" si="8">+AF59+AG59+AH59</f>
        <v>0</v>
      </c>
    </row>
    <row r="60" spans="1:39" ht="15.6" x14ac:dyDescent="0.3">
      <c r="A60" s="101" t="s">
        <v>2390</v>
      </c>
      <c r="B60" s="101" t="s">
        <v>4360</v>
      </c>
      <c r="C60" s="101">
        <v>8</v>
      </c>
      <c r="D60" s="101" t="s">
        <v>4323</v>
      </c>
      <c r="E60" s="101" t="s">
        <v>2393</v>
      </c>
      <c r="F60" s="101" t="s">
        <v>4704</v>
      </c>
      <c r="G60" s="101" t="s">
        <v>4025</v>
      </c>
      <c r="H60" s="19"/>
      <c r="I60" s="101" t="s">
        <v>4322</v>
      </c>
      <c r="J60" s="101" t="s">
        <v>4322</v>
      </c>
      <c r="K60" s="102">
        <v>45885</v>
      </c>
      <c r="L60" s="102">
        <v>45885</v>
      </c>
      <c r="M60" s="107">
        <v>45888</v>
      </c>
      <c r="N60" s="110">
        <v>45888</v>
      </c>
      <c r="O60" s="19"/>
      <c r="P60" s="19"/>
      <c r="Q60" s="86" t="s">
        <v>4316</v>
      </c>
      <c r="R60" s="101" t="s">
        <v>4316</v>
      </c>
      <c r="S60" s="101" t="s">
        <v>4329</v>
      </c>
      <c r="T60" s="101" t="s">
        <v>4329</v>
      </c>
      <c r="U60" s="101" t="s">
        <v>4330</v>
      </c>
      <c r="V60" s="101" t="s">
        <v>4113</v>
      </c>
      <c r="W60" s="101" t="s">
        <v>4114</v>
      </c>
      <c r="X60" s="101" t="s">
        <v>4035</v>
      </c>
      <c r="Y60" s="101" t="s">
        <v>4041</v>
      </c>
      <c r="Z60" s="101"/>
      <c r="AA60" s="103">
        <f t="shared" ca="1" si="0"/>
        <v>42</v>
      </c>
      <c r="AB60" s="104" t="str">
        <f t="shared" ca="1" si="1"/>
        <v>BO:21-60 Days</v>
      </c>
      <c r="AC60" s="104" t="str">
        <f t="shared" ca="1" si="2"/>
        <v>Delay</v>
      </c>
      <c r="AD60" s="1">
        <v>2</v>
      </c>
      <c r="AE60" s="19">
        <v>2</v>
      </c>
      <c r="AF60" s="97"/>
      <c r="AG60" s="97"/>
      <c r="AH60" s="98"/>
      <c r="AI60" s="11">
        <f t="shared" si="7"/>
        <v>2</v>
      </c>
      <c r="AJ60" s="99"/>
      <c r="AK60" s="41"/>
      <c r="AM60" s="11">
        <f t="shared" si="8"/>
        <v>0</v>
      </c>
    </row>
    <row r="61" spans="1:39" ht="15.6" x14ac:dyDescent="0.3">
      <c r="A61" s="101" t="s">
        <v>2390</v>
      </c>
      <c r="B61" s="101" t="s">
        <v>4361</v>
      </c>
      <c r="C61" s="101">
        <v>8</v>
      </c>
      <c r="D61" s="101" t="s">
        <v>4324</v>
      </c>
      <c r="E61" s="101" t="s">
        <v>2393</v>
      </c>
      <c r="F61" s="101" t="s">
        <v>4705</v>
      </c>
      <c r="G61" s="101" t="s">
        <v>4025</v>
      </c>
      <c r="H61" s="19"/>
      <c r="I61" s="101" t="s">
        <v>4322</v>
      </c>
      <c r="J61" s="101" t="s">
        <v>4322</v>
      </c>
      <c r="K61" s="102">
        <v>45885</v>
      </c>
      <c r="L61" s="102">
        <v>45885</v>
      </c>
      <c r="M61" s="107">
        <v>45888</v>
      </c>
      <c r="N61" s="110">
        <v>45888</v>
      </c>
      <c r="O61" s="19"/>
      <c r="P61" s="19"/>
      <c r="Q61" s="86" t="s">
        <v>3769</v>
      </c>
      <c r="R61" s="101" t="s">
        <v>3769</v>
      </c>
      <c r="S61" s="101" t="s">
        <v>3770</v>
      </c>
      <c r="T61" s="101" t="s">
        <v>3770</v>
      </c>
      <c r="U61" s="101" t="s">
        <v>3971</v>
      </c>
      <c r="V61" s="101" t="s">
        <v>4105</v>
      </c>
      <c r="W61" s="101" t="s">
        <v>4040</v>
      </c>
      <c r="X61" s="101" t="s">
        <v>4035</v>
      </c>
      <c r="Y61" s="101" t="s">
        <v>4041</v>
      </c>
      <c r="Z61" s="101"/>
      <c r="AA61" s="103">
        <f t="shared" ca="1" si="0"/>
        <v>42</v>
      </c>
      <c r="AB61" s="104" t="str">
        <f t="shared" ca="1" si="1"/>
        <v>BO:21-60 Days</v>
      </c>
      <c r="AC61" s="104" t="str">
        <f t="shared" ca="1" si="2"/>
        <v>Delay</v>
      </c>
      <c r="AD61" s="1">
        <v>2</v>
      </c>
      <c r="AE61" s="19">
        <v>2</v>
      </c>
      <c r="AF61" s="97"/>
      <c r="AG61" s="97"/>
      <c r="AH61" s="98"/>
      <c r="AI61" s="11">
        <f t="shared" si="7"/>
        <v>2</v>
      </c>
      <c r="AJ61" s="99"/>
      <c r="AK61" s="41"/>
      <c r="AM61" s="11">
        <f t="shared" si="8"/>
        <v>0</v>
      </c>
    </row>
    <row r="62" spans="1:39" ht="15.6" x14ac:dyDescent="0.3">
      <c r="A62" s="101" t="s">
        <v>2390</v>
      </c>
      <c r="B62" s="101" t="s">
        <v>4356</v>
      </c>
      <c r="C62" s="101">
        <v>8</v>
      </c>
      <c r="D62" s="101" t="s">
        <v>4325</v>
      </c>
      <c r="E62" s="101" t="s">
        <v>2393</v>
      </c>
      <c r="F62" s="101" t="s">
        <v>4706</v>
      </c>
      <c r="G62" s="101" t="s">
        <v>4025</v>
      </c>
      <c r="H62" s="19"/>
      <c r="I62" s="101" t="s">
        <v>4326</v>
      </c>
      <c r="J62" s="101" t="s">
        <v>4326</v>
      </c>
      <c r="K62" s="102">
        <v>45885</v>
      </c>
      <c r="L62" s="102">
        <v>45885</v>
      </c>
      <c r="M62" s="107">
        <v>45888</v>
      </c>
      <c r="N62" s="110">
        <v>45888</v>
      </c>
      <c r="O62" s="19"/>
      <c r="P62" s="19"/>
      <c r="Q62" s="86" t="s">
        <v>3684</v>
      </c>
      <c r="R62" s="101" t="s">
        <v>3684</v>
      </c>
      <c r="S62" s="101" t="s">
        <v>3822</v>
      </c>
      <c r="T62" s="101" t="s">
        <v>3822</v>
      </c>
      <c r="U62" s="101" t="s">
        <v>1846</v>
      </c>
      <c r="V62" s="101" t="s">
        <v>4203</v>
      </c>
      <c r="W62" s="101" t="s">
        <v>4074</v>
      </c>
      <c r="X62" s="101" t="s">
        <v>4035</v>
      </c>
      <c r="Y62" s="101" t="s">
        <v>4044</v>
      </c>
      <c r="Z62" s="101"/>
      <c r="AA62" s="103">
        <f t="shared" ca="1" si="0"/>
        <v>42</v>
      </c>
      <c r="AB62" s="104" t="str">
        <f t="shared" ca="1" si="1"/>
        <v>BO:21-60 Days</v>
      </c>
      <c r="AC62" s="104" t="str">
        <f t="shared" ca="1" si="2"/>
        <v>Delay</v>
      </c>
      <c r="AD62" s="1">
        <v>1</v>
      </c>
      <c r="AE62" s="19">
        <v>1</v>
      </c>
      <c r="AF62" s="11"/>
      <c r="AG62" s="11"/>
      <c r="AH62" s="95"/>
      <c r="AI62" s="11">
        <f t="shared" si="7"/>
        <v>1</v>
      </c>
      <c r="AJ62" s="41"/>
      <c r="AK62" s="41"/>
      <c r="AM62" s="11">
        <f t="shared" si="8"/>
        <v>0</v>
      </c>
    </row>
    <row r="63" spans="1:39" s="100" customFormat="1" ht="15.6" x14ac:dyDescent="0.3">
      <c r="A63" s="101" t="s">
        <v>2390</v>
      </c>
      <c r="B63" s="101" t="s">
        <v>4357</v>
      </c>
      <c r="C63" s="101">
        <v>8</v>
      </c>
      <c r="D63" s="101" t="s">
        <v>4327</v>
      </c>
      <c r="E63" s="101" t="s">
        <v>2393</v>
      </c>
      <c r="F63" s="101" t="s">
        <v>4707</v>
      </c>
      <c r="G63" s="101" t="s">
        <v>4025</v>
      </c>
      <c r="H63" s="19"/>
      <c r="I63" s="101" t="s">
        <v>4326</v>
      </c>
      <c r="J63" s="101" t="s">
        <v>4326</v>
      </c>
      <c r="K63" s="102">
        <v>45885</v>
      </c>
      <c r="L63" s="102">
        <v>45885</v>
      </c>
      <c r="M63" s="107">
        <v>45888</v>
      </c>
      <c r="N63" s="110">
        <v>45888</v>
      </c>
      <c r="O63" s="19"/>
      <c r="P63" s="19"/>
      <c r="Q63" s="86" t="s">
        <v>1212</v>
      </c>
      <c r="R63" s="101" t="s">
        <v>2460</v>
      </c>
      <c r="S63" s="101" t="s">
        <v>1214</v>
      </c>
      <c r="T63" s="101" t="s">
        <v>1215</v>
      </c>
      <c r="U63" s="101" t="s">
        <v>1216</v>
      </c>
      <c r="V63" s="101" t="s">
        <v>4091</v>
      </c>
      <c r="W63" s="101" t="s">
        <v>4048</v>
      </c>
      <c r="X63" s="101" t="s">
        <v>4035</v>
      </c>
      <c r="Y63" s="101" t="s">
        <v>4044</v>
      </c>
      <c r="Z63" s="101"/>
      <c r="AA63" s="103">
        <f t="shared" ca="1" si="0"/>
        <v>42</v>
      </c>
      <c r="AB63" s="104" t="str">
        <f t="shared" ca="1" si="1"/>
        <v>BO:21-60 Days</v>
      </c>
      <c r="AC63" s="104" t="str">
        <f t="shared" ca="1" si="2"/>
        <v>Delay</v>
      </c>
      <c r="AD63" s="1">
        <v>4</v>
      </c>
      <c r="AE63" s="1">
        <v>4</v>
      </c>
      <c r="AF63" s="97"/>
      <c r="AG63" s="97"/>
      <c r="AH63" s="98"/>
      <c r="AI63" s="11">
        <f t="shared" si="7"/>
        <v>4</v>
      </c>
      <c r="AJ63" s="99"/>
      <c r="AK63" s="99"/>
      <c r="AL63" s="97"/>
      <c r="AM63" s="11">
        <f t="shared" si="8"/>
        <v>0</v>
      </c>
    </row>
    <row r="64" spans="1:39" ht="15.6" x14ac:dyDescent="0.3">
      <c r="A64" s="101" t="s">
        <v>2390</v>
      </c>
      <c r="B64" s="101" t="s">
        <v>4224</v>
      </c>
      <c r="C64" s="101">
        <v>8</v>
      </c>
      <c r="D64" s="101" t="s">
        <v>4328</v>
      </c>
      <c r="E64" s="101" t="s">
        <v>2393</v>
      </c>
      <c r="F64" s="101" t="s">
        <v>4708</v>
      </c>
      <c r="G64" s="101" t="s">
        <v>4025</v>
      </c>
      <c r="H64" s="19"/>
      <c r="I64" s="101" t="s">
        <v>4326</v>
      </c>
      <c r="J64" s="101" t="s">
        <v>4326</v>
      </c>
      <c r="K64" s="102">
        <v>45885</v>
      </c>
      <c r="L64" s="102">
        <v>45885</v>
      </c>
      <c r="M64" s="107">
        <v>45888</v>
      </c>
      <c r="N64" s="110">
        <v>45888</v>
      </c>
      <c r="O64" s="19"/>
      <c r="P64" s="19"/>
      <c r="Q64" s="86" t="s">
        <v>1363</v>
      </c>
      <c r="R64" s="101" t="s">
        <v>2498</v>
      </c>
      <c r="S64" s="101" t="s">
        <v>1365</v>
      </c>
      <c r="T64" s="101" t="s">
        <v>1366</v>
      </c>
      <c r="U64" s="101" t="s">
        <v>1367</v>
      </c>
      <c r="V64" s="101" t="s">
        <v>4087</v>
      </c>
      <c r="W64" s="101" t="s">
        <v>4040</v>
      </c>
      <c r="X64" s="101" t="s">
        <v>4035</v>
      </c>
      <c r="Y64" s="101" t="s">
        <v>4041</v>
      </c>
      <c r="Z64" s="101"/>
      <c r="AA64" s="103">
        <f t="shared" ca="1" si="0"/>
        <v>42</v>
      </c>
      <c r="AB64" s="104" t="str">
        <f t="shared" ca="1" si="1"/>
        <v>BO:21-60 Days</v>
      </c>
      <c r="AC64" s="104" t="str">
        <f t="shared" ca="1" si="2"/>
        <v>Delay</v>
      </c>
      <c r="AD64" s="1">
        <v>1</v>
      </c>
      <c r="AE64" s="19">
        <v>1</v>
      </c>
      <c r="AF64" s="11"/>
      <c r="AG64" s="97"/>
      <c r="AH64" s="95"/>
      <c r="AI64" s="11">
        <f t="shared" si="7"/>
        <v>1</v>
      </c>
      <c r="AJ64" s="41"/>
      <c r="AK64" s="41"/>
      <c r="AM64" s="11">
        <f t="shared" si="8"/>
        <v>0</v>
      </c>
    </row>
    <row r="65" spans="1:39" ht="15.6" x14ac:dyDescent="0.3">
      <c r="A65" s="101" t="s">
        <v>2390</v>
      </c>
      <c r="B65" s="101" t="s">
        <v>4251</v>
      </c>
      <c r="C65" s="101">
        <v>8</v>
      </c>
      <c r="D65" s="101" t="s">
        <v>4344</v>
      </c>
      <c r="E65" s="101" t="s">
        <v>2393</v>
      </c>
      <c r="F65" s="101" t="s">
        <v>4709</v>
      </c>
      <c r="G65" s="101" t="s">
        <v>4025</v>
      </c>
      <c r="H65" s="19"/>
      <c r="I65" s="101" t="s">
        <v>4343</v>
      </c>
      <c r="J65" s="101" t="s">
        <v>4343</v>
      </c>
      <c r="K65" s="102">
        <v>45885</v>
      </c>
      <c r="L65" s="102">
        <v>45885</v>
      </c>
      <c r="M65" s="107">
        <v>45889</v>
      </c>
      <c r="N65" s="110">
        <v>45889</v>
      </c>
      <c r="O65" s="19"/>
      <c r="P65" s="19"/>
      <c r="Q65" s="86" t="s">
        <v>4231</v>
      </c>
      <c r="R65" s="101" t="s">
        <v>4231</v>
      </c>
      <c r="S65" s="101" t="s">
        <v>4240</v>
      </c>
      <c r="T65" s="101" t="s">
        <v>4240</v>
      </c>
      <c r="U65" s="101" t="s">
        <v>4241</v>
      </c>
      <c r="V65" s="101" t="s">
        <v>4113</v>
      </c>
      <c r="W65" s="101" t="s">
        <v>4114</v>
      </c>
      <c r="X65" s="101" t="s">
        <v>4035</v>
      </c>
      <c r="Y65" s="101" t="s">
        <v>4041</v>
      </c>
      <c r="Z65" s="101"/>
      <c r="AA65" s="103">
        <f t="shared" ca="1" si="0"/>
        <v>41</v>
      </c>
      <c r="AB65" s="104" t="str">
        <f t="shared" ca="1" si="1"/>
        <v>BO:21-60 Days</v>
      </c>
      <c r="AC65" s="104" t="str">
        <f t="shared" ca="1" si="2"/>
        <v>Delay</v>
      </c>
      <c r="AD65" s="1">
        <v>1</v>
      </c>
      <c r="AE65" s="19">
        <v>1</v>
      </c>
      <c r="AF65" s="11"/>
      <c r="AG65" s="11"/>
      <c r="AH65" s="95"/>
      <c r="AI65" s="11">
        <f t="shared" si="7"/>
        <v>1</v>
      </c>
      <c r="AJ65" s="41"/>
      <c r="AK65" s="41"/>
      <c r="AM65" s="11">
        <f t="shared" si="8"/>
        <v>0</v>
      </c>
    </row>
    <row r="66" spans="1:39" ht="15.6" x14ac:dyDescent="0.3">
      <c r="A66" s="101" t="s">
        <v>2390</v>
      </c>
      <c r="B66" s="101" t="s">
        <v>4358</v>
      </c>
      <c r="C66" s="101">
        <v>8</v>
      </c>
      <c r="D66" s="101" t="s">
        <v>4346</v>
      </c>
      <c r="E66" s="101" t="s">
        <v>2393</v>
      </c>
      <c r="F66" s="101" t="s">
        <v>4710</v>
      </c>
      <c r="G66" s="101" t="s">
        <v>4025</v>
      </c>
      <c r="H66" s="19"/>
      <c r="I66" s="101" t="s">
        <v>4345</v>
      </c>
      <c r="J66" s="101" t="s">
        <v>4345</v>
      </c>
      <c r="K66" s="102">
        <v>45885</v>
      </c>
      <c r="L66" s="102">
        <v>45885</v>
      </c>
      <c r="M66" s="107">
        <v>45889</v>
      </c>
      <c r="N66" s="110">
        <v>45889</v>
      </c>
      <c r="O66" s="19"/>
      <c r="P66" s="19"/>
      <c r="Q66" s="86" t="s">
        <v>3688</v>
      </c>
      <c r="R66" s="101" t="s">
        <v>3688</v>
      </c>
      <c r="S66" s="101" t="s">
        <v>3826</v>
      </c>
      <c r="T66" s="101" t="s">
        <v>3826</v>
      </c>
      <c r="U66" s="101" t="s">
        <v>1831</v>
      </c>
      <c r="V66" s="101" t="s">
        <v>4073</v>
      </c>
      <c r="W66" s="101" t="s">
        <v>4074</v>
      </c>
      <c r="X66" s="101" t="s">
        <v>4035</v>
      </c>
      <c r="Y66" s="101" t="s">
        <v>4044</v>
      </c>
      <c r="Z66" s="101"/>
      <c r="AA66" s="103">
        <f t="shared" ca="1" si="0"/>
        <v>41</v>
      </c>
      <c r="AB66" s="104" t="str">
        <f t="shared" ca="1" si="1"/>
        <v>BO:21-60 Days</v>
      </c>
      <c r="AC66" s="104" t="str">
        <f t="shared" ca="1" si="2"/>
        <v>Delay</v>
      </c>
      <c r="AD66" s="1">
        <v>1</v>
      </c>
      <c r="AE66" s="19">
        <v>1</v>
      </c>
      <c r="AF66" s="97"/>
      <c r="AG66" s="97"/>
      <c r="AH66" s="95"/>
      <c r="AI66" s="11">
        <f t="shared" si="7"/>
        <v>1</v>
      </c>
      <c r="AJ66" s="99"/>
      <c r="AK66" s="41"/>
      <c r="AM66" s="11">
        <f t="shared" si="8"/>
        <v>0</v>
      </c>
    </row>
    <row r="67" spans="1:39" ht="15.6" x14ac:dyDescent="0.3">
      <c r="A67" s="101" t="s">
        <v>2390</v>
      </c>
      <c r="B67" s="101" t="s">
        <v>4303</v>
      </c>
      <c r="C67" s="101">
        <v>8</v>
      </c>
      <c r="D67" s="101" t="s">
        <v>4348</v>
      </c>
      <c r="E67" s="101" t="s">
        <v>2393</v>
      </c>
      <c r="F67" s="101" t="s">
        <v>4711</v>
      </c>
      <c r="G67" s="101" t="s">
        <v>4025</v>
      </c>
      <c r="H67" s="19"/>
      <c r="I67" s="101" t="s">
        <v>4347</v>
      </c>
      <c r="J67" s="101" t="s">
        <v>4347</v>
      </c>
      <c r="K67" s="102">
        <v>45887</v>
      </c>
      <c r="L67" s="102">
        <v>45887</v>
      </c>
      <c r="M67" s="107">
        <v>45889</v>
      </c>
      <c r="N67" s="110">
        <v>45889</v>
      </c>
      <c r="O67" s="19"/>
      <c r="P67" s="19"/>
      <c r="Q67" s="86" t="s">
        <v>319</v>
      </c>
      <c r="R67" s="101" t="s">
        <v>2654</v>
      </c>
      <c r="S67" s="101" t="s">
        <v>321</v>
      </c>
      <c r="T67" s="101" t="s">
        <v>322</v>
      </c>
      <c r="U67" s="101" t="s">
        <v>323</v>
      </c>
      <c r="V67" s="101">
        <v>0</v>
      </c>
      <c r="W67" s="101" t="s">
        <v>4043</v>
      </c>
      <c r="X67" s="101" t="s">
        <v>4035</v>
      </c>
      <c r="Y67" s="101" t="s">
        <v>4044</v>
      </c>
      <c r="Z67" s="101"/>
      <c r="AA67" s="103">
        <f t="shared" ca="1" si="0"/>
        <v>41</v>
      </c>
      <c r="AB67" s="104" t="str">
        <f t="shared" ca="1" si="1"/>
        <v>BO:21-60 Days</v>
      </c>
      <c r="AC67" s="104" t="str">
        <f t="shared" ca="1" si="2"/>
        <v>Delay</v>
      </c>
      <c r="AD67" s="1">
        <v>1</v>
      </c>
      <c r="AE67" s="19">
        <v>1</v>
      </c>
      <c r="AF67" s="97"/>
      <c r="AG67" s="97"/>
      <c r="AH67" s="95"/>
      <c r="AI67" s="11">
        <f t="shared" si="7"/>
        <v>1</v>
      </c>
      <c r="AJ67" s="99"/>
      <c r="AK67" s="41"/>
      <c r="AM67" s="11">
        <f t="shared" si="8"/>
        <v>0</v>
      </c>
    </row>
    <row r="68" spans="1:39" ht="15.6" x14ac:dyDescent="0.3">
      <c r="A68" s="101" t="s">
        <v>2390</v>
      </c>
      <c r="B68" s="101" t="s">
        <v>4359</v>
      </c>
      <c r="C68" s="101">
        <v>8</v>
      </c>
      <c r="D68" s="101" t="s">
        <v>4349</v>
      </c>
      <c r="E68" s="101" t="s">
        <v>2393</v>
      </c>
      <c r="F68" s="101" t="s">
        <v>4712</v>
      </c>
      <c r="G68" s="101" t="s">
        <v>4025</v>
      </c>
      <c r="H68" s="19"/>
      <c r="I68" s="101" t="s">
        <v>4347</v>
      </c>
      <c r="J68" s="101" t="s">
        <v>4347</v>
      </c>
      <c r="K68" s="102">
        <v>45887</v>
      </c>
      <c r="L68" s="102">
        <v>45887</v>
      </c>
      <c r="M68" s="107">
        <v>45889</v>
      </c>
      <c r="N68" s="110">
        <v>45889</v>
      </c>
      <c r="O68" s="19"/>
      <c r="P68" s="19"/>
      <c r="Q68" s="86" t="s">
        <v>743</v>
      </c>
      <c r="R68" s="101" t="s">
        <v>2766</v>
      </c>
      <c r="S68" s="101" t="s">
        <v>745</v>
      </c>
      <c r="T68" s="101" t="s">
        <v>746</v>
      </c>
      <c r="U68" s="101" t="s">
        <v>747</v>
      </c>
      <c r="V68" s="101" t="s">
        <v>4090</v>
      </c>
      <c r="W68" s="101" t="s">
        <v>4040</v>
      </c>
      <c r="X68" s="101" t="s">
        <v>4035</v>
      </c>
      <c r="Y68" s="101" t="s">
        <v>4041</v>
      </c>
      <c r="Z68" s="101"/>
      <c r="AA68" s="103">
        <f t="shared" ca="1" si="0"/>
        <v>41</v>
      </c>
      <c r="AB68" s="104" t="str">
        <f t="shared" ca="1" si="1"/>
        <v>BO:21-60 Days</v>
      </c>
      <c r="AC68" s="104" t="str">
        <f t="shared" ca="1" si="2"/>
        <v>Delay</v>
      </c>
      <c r="AD68" s="1">
        <v>1</v>
      </c>
      <c r="AE68" s="19">
        <v>1</v>
      </c>
      <c r="AF68" s="97"/>
      <c r="AG68" s="97"/>
      <c r="AH68" s="95"/>
      <c r="AI68" s="11">
        <f t="shared" si="7"/>
        <v>1</v>
      </c>
      <c r="AJ68" s="99"/>
      <c r="AK68" s="41"/>
      <c r="AM68" s="11">
        <f t="shared" si="8"/>
        <v>0</v>
      </c>
    </row>
    <row r="69" spans="1:39" ht="15.6" x14ac:dyDescent="0.3">
      <c r="A69" s="101" t="s">
        <v>2390</v>
      </c>
      <c r="B69" s="101" t="s">
        <v>4375</v>
      </c>
      <c r="C69" s="101">
        <v>8</v>
      </c>
      <c r="D69" s="101" t="s">
        <v>4350</v>
      </c>
      <c r="E69" s="101" t="s">
        <v>2393</v>
      </c>
      <c r="F69" s="101" t="s">
        <v>4713</v>
      </c>
      <c r="G69" s="101" t="s">
        <v>4025</v>
      </c>
      <c r="H69" s="19"/>
      <c r="I69" s="101" t="s">
        <v>4347</v>
      </c>
      <c r="J69" s="101" t="s">
        <v>4347</v>
      </c>
      <c r="K69" s="102">
        <v>45887</v>
      </c>
      <c r="L69" s="102">
        <v>45887</v>
      </c>
      <c r="M69" s="107">
        <v>45889</v>
      </c>
      <c r="N69" s="110">
        <v>45889</v>
      </c>
      <c r="O69" s="19"/>
      <c r="P69" s="19"/>
      <c r="Q69" s="86" t="s">
        <v>3773</v>
      </c>
      <c r="R69" s="101" t="s">
        <v>3773</v>
      </c>
      <c r="S69" s="101" t="s">
        <v>3774</v>
      </c>
      <c r="T69" s="101" t="s">
        <v>3774</v>
      </c>
      <c r="U69" s="101" t="s">
        <v>3972</v>
      </c>
      <c r="V69" s="101" t="s">
        <v>4105</v>
      </c>
      <c r="W69" s="101" t="s">
        <v>4045</v>
      </c>
      <c r="X69" s="101" t="s">
        <v>4035</v>
      </c>
      <c r="Y69" s="101" t="s">
        <v>4039</v>
      </c>
      <c r="Z69" s="101"/>
      <c r="AA69" s="103">
        <f t="shared" ref="AA69:AA132" ca="1" si="9">$AA$2-N69</f>
        <v>41</v>
      </c>
      <c r="AB69" s="104" t="str">
        <f t="shared" ref="AB69:AB132" ca="1" si="10">+IF(AND(AA69&gt;=1,AA69&lt;=20),"BO:1-20 Days",IF(AND(AA69&gt;=21,AA69&lt;=60),"BO:21-60 Days",IF(AND(AA69&gt;=61,AA69&lt;=80),"BO:61-80 Days",IF(AND(AA69&gt;=81),"BO&gt;81Days",IF(AND(AA69&lt;1),"Onschedule")))))</f>
        <v>BO:21-60 Days</v>
      </c>
      <c r="AC69" s="104" t="str">
        <f t="shared" ref="AC69:AC132" ca="1" si="11">IF(AND(AA69&gt;=1),"Delay",IF(AND(AA69=-1),"Today",IF(AND(AA69=0),"Today",("Ongoing Order"))))</f>
        <v>Delay</v>
      </c>
      <c r="AD69" s="1">
        <v>1</v>
      </c>
      <c r="AE69" s="19">
        <v>1</v>
      </c>
      <c r="AF69" s="97"/>
      <c r="AG69" s="97"/>
      <c r="AH69" s="95"/>
      <c r="AI69" s="11">
        <f t="shared" si="7"/>
        <v>1</v>
      </c>
      <c r="AJ69" s="99"/>
      <c r="AK69" s="41"/>
      <c r="AM69" s="11">
        <f t="shared" si="8"/>
        <v>0</v>
      </c>
    </row>
    <row r="70" spans="1:39" ht="15.6" x14ac:dyDescent="0.3">
      <c r="A70" s="101" t="s">
        <v>2390</v>
      </c>
      <c r="B70" s="101" t="s">
        <v>4357</v>
      </c>
      <c r="C70" s="101">
        <v>8</v>
      </c>
      <c r="D70" s="101" t="s">
        <v>4352</v>
      </c>
      <c r="E70" s="101" t="s">
        <v>2393</v>
      </c>
      <c r="F70" s="101" t="s">
        <v>4714</v>
      </c>
      <c r="G70" s="101" t="s">
        <v>4025</v>
      </c>
      <c r="H70" s="19"/>
      <c r="I70" s="101" t="s">
        <v>4351</v>
      </c>
      <c r="J70" s="101" t="s">
        <v>4351</v>
      </c>
      <c r="K70" s="102">
        <v>45887</v>
      </c>
      <c r="L70" s="102">
        <v>45887</v>
      </c>
      <c r="M70" s="107">
        <v>45889</v>
      </c>
      <c r="N70" s="110">
        <v>45889</v>
      </c>
      <c r="O70" s="19"/>
      <c r="P70" s="19"/>
      <c r="Q70" s="86" t="s">
        <v>1212</v>
      </c>
      <c r="R70" s="101" t="s">
        <v>2460</v>
      </c>
      <c r="S70" s="101" t="s">
        <v>1214</v>
      </c>
      <c r="T70" s="101" t="s">
        <v>1215</v>
      </c>
      <c r="U70" s="101" t="s">
        <v>1216</v>
      </c>
      <c r="V70" s="101" t="s">
        <v>4091</v>
      </c>
      <c r="W70" s="101" t="s">
        <v>4048</v>
      </c>
      <c r="X70" s="101" t="s">
        <v>4035</v>
      </c>
      <c r="Y70" s="101" t="s">
        <v>4044</v>
      </c>
      <c r="Z70" s="101"/>
      <c r="AA70" s="103">
        <f t="shared" ca="1" si="9"/>
        <v>41</v>
      </c>
      <c r="AB70" s="104" t="str">
        <f t="shared" ca="1" si="10"/>
        <v>BO:21-60 Days</v>
      </c>
      <c r="AC70" s="104" t="str">
        <f t="shared" ca="1" si="11"/>
        <v>Delay</v>
      </c>
      <c r="AD70" s="1">
        <v>1</v>
      </c>
      <c r="AE70" s="19">
        <v>1</v>
      </c>
      <c r="AF70" s="11"/>
      <c r="AG70" s="97"/>
      <c r="AH70" s="95"/>
      <c r="AI70" s="11">
        <f t="shared" si="7"/>
        <v>1</v>
      </c>
      <c r="AJ70" s="41"/>
      <c r="AK70" s="41"/>
      <c r="AM70" s="11">
        <f t="shared" si="8"/>
        <v>0</v>
      </c>
    </row>
    <row r="71" spans="1:39" ht="15.6" x14ac:dyDescent="0.3">
      <c r="A71" s="101" t="s">
        <v>2390</v>
      </c>
      <c r="B71" s="101" t="s">
        <v>4362</v>
      </c>
      <c r="C71" s="101">
        <v>8</v>
      </c>
      <c r="D71" s="101" t="s">
        <v>4353</v>
      </c>
      <c r="E71" s="101" t="s">
        <v>2393</v>
      </c>
      <c r="F71" s="101" t="s">
        <v>4715</v>
      </c>
      <c r="G71" s="101" t="s">
        <v>4025</v>
      </c>
      <c r="H71" s="19"/>
      <c r="I71" s="101" t="s">
        <v>4351</v>
      </c>
      <c r="J71" s="101" t="s">
        <v>4351</v>
      </c>
      <c r="K71" s="102">
        <v>45887</v>
      </c>
      <c r="L71" s="102">
        <v>45887</v>
      </c>
      <c r="M71" s="107">
        <v>45889</v>
      </c>
      <c r="N71" s="110">
        <v>45889</v>
      </c>
      <c r="O71" s="19"/>
      <c r="P71" s="19"/>
      <c r="Q71" s="86" t="s">
        <v>3549</v>
      </c>
      <c r="R71" s="101" t="s">
        <v>3550</v>
      </c>
      <c r="S71" s="101" t="s">
        <v>3551</v>
      </c>
      <c r="T71" s="101" t="s">
        <v>3551</v>
      </c>
      <c r="U71" s="101" t="s">
        <v>3552</v>
      </c>
      <c r="V71" s="101" t="s">
        <v>4051</v>
      </c>
      <c r="W71" s="101" t="s">
        <v>4043</v>
      </c>
      <c r="X71" s="101" t="s">
        <v>4035</v>
      </c>
      <c r="Y71" s="101" t="s">
        <v>4044</v>
      </c>
      <c r="Z71" s="101"/>
      <c r="AA71" s="103">
        <f t="shared" ca="1" si="9"/>
        <v>41</v>
      </c>
      <c r="AB71" s="104" t="str">
        <f t="shared" ca="1" si="10"/>
        <v>BO:21-60 Days</v>
      </c>
      <c r="AC71" s="104" t="str">
        <f t="shared" ca="1" si="11"/>
        <v>Delay</v>
      </c>
      <c r="AD71" s="1">
        <v>3</v>
      </c>
      <c r="AE71" s="19">
        <v>3</v>
      </c>
      <c r="AF71" s="97"/>
      <c r="AG71" s="97"/>
      <c r="AH71" s="95"/>
      <c r="AI71" s="11">
        <f t="shared" si="7"/>
        <v>3</v>
      </c>
      <c r="AJ71" s="99"/>
      <c r="AK71" s="41"/>
      <c r="AM71" s="11">
        <f t="shared" si="8"/>
        <v>0</v>
      </c>
    </row>
    <row r="72" spans="1:39" ht="15.6" x14ac:dyDescent="0.3">
      <c r="A72" s="101" t="s">
        <v>2390</v>
      </c>
      <c r="B72" s="101" t="s">
        <v>4222</v>
      </c>
      <c r="C72" s="101">
        <v>8</v>
      </c>
      <c r="D72" s="101" t="s">
        <v>4354</v>
      </c>
      <c r="E72" s="101" t="s">
        <v>2393</v>
      </c>
      <c r="F72" s="101" t="s">
        <v>4716</v>
      </c>
      <c r="G72" s="101" t="s">
        <v>4025</v>
      </c>
      <c r="H72" s="19"/>
      <c r="I72" s="101" t="s">
        <v>4351</v>
      </c>
      <c r="J72" s="101" t="s">
        <v>4351</v>
      </c>
      <c r="K72" s="102">
        <v>45887</v>
      </c>
      <c r="L72" s="102">
        <v>45887</v>
      </c>
      <c r="M72" s="107">
        <v>45889</v>
      </c>
      <c r="N72" s="110">
        <v>45889</v>
      </c>
      <c r="O72" s="19"/>
      <c r="P72" s="19"/>
      <c r="Q72" s="86" t="s">
        <v>3505</v>
      </c>
      <c r="R72" s="101" t="s">
        <v>3506</v>
      </c>
      <c r="S72" s="101" t="s">
        <v>3507</v>
      </c>
      <c r="T72" s="101" t="s">
        <v>3507</v>
      </c>
      <c r="U72" s="101" t="s">
        <v>3508</v>
      </c>
      <c r="V72" s="101" t="s">
        <v>4051</v>
      </c>
      <c r="W72" s="101" t="s">
        <v>4043</v>
      </c>
      <c r="X72" s="101" t="s">
        <v>4035</v>
      </c>
      <c r="Y72" s="101" t="s">
        <v>4044</v>
      </c>
      <c r="Z72" s="101"/>
      <c r="AA72" s="103">
        <f t="shared" ca="1" si="9"/>
        <v>41</v>
      </c>
      <c r="AB72" s="104" t="str">
        <f t="shared" ca="1" si="10"/>
        <v>BO:21-60 Days</v>
      </c>
      <c r="AC72" s="104" t="str">
        <f t="shared" ca="1" si="11"/>
        <v>Delay</v>
      </c>
      <c r="AD72" s="1">
        <v>1</v>
      </c>
      <c r="AE72" s="19">
        <v>1</v>
      </c>
      <c r="AF72" s="97"/>
      <c r="AG72" s="97"/>
      <c r="AH72" s="95"/>
      <c r="AI72" s="11">
        <f t="shared" si="7"/>
        <v>1</v>
      </c>
      <c r="AJ72" s="99"/>
      <c r="AK72" s="41"/>
      <c r="AM72" s="11">
        <f t="shared" si="8"/>
        <v>0</v>
      </c>
    </row>
    <row r="73" spans="1:39" ht="15.6" x14ac:dyDescent="0.3">
      <c r="A73" s="101" t="s">
        <v>2390</v>
      </c>
      <c r="B73" s="101" t="s">
        <v>4204</v>
      </c>
      <c r="C73" s="101">
        <v>8</v>
      </c>
      <c r="D73" s="101" t="s">
        <v>4355</v>
      </c>
      <c r="E73" s="101" t="s">
        <v>2393</v>
      </c>
      <c r="F73" s="101" t="s">
        <v>4717</v>
      </c>
      <c r="G73" s="101" t="s">
        <v>4025</v>
      </c>
      <c r="H73" s="19"/>
      <c r="I73" s="101" t="s">
        <v>4351</v>
      </c>
      <c r="J73" s="101" t="s">
        <v>4351</v>
      </c>
      <c r="K73" s="102">
        <v>45887</v>
      </c>
      <c r="L73" s="102">
        <v>45887</v>
      </c>
      <c r="M73" s="107">
        <v>45889</v>
      </c>
      <c r="N73" s="110">
        <v>45889</v>
      </c>
      <c r="O73" s="19"/>
      <c r="P73" s="19"/>
      <c r="Q73" s="86" t="s">
        <v>3553</v>
      </c>
      <c r="R73" s="101" t="s">
        <v>3554</v>
      </c>
      <c r="S73" s="101" t="s">
        <v>3555</v>
      </c>
      <c r="T73" s="101" t="s">
        <v>3555</v>
      </c>
      <c r="U73" s="101" t="s">
        <v>3556</v>
      </c>
      <c r="V73" s="101" t="s">
        <v>4051</v>
      </c>
      <c r="W73" s="101" t="s">
        <v>4043</v>
      </c>
      <c r="X73" s="101" t="s">
        <v>4035</v>
      </c>
      <c r="Y73" s="101" t="s">
        <v>4044</v>
      </c>
      <c r="Z73" s="101"/>
      <c r="AA73" s="103">
        <f t="shared" ca="1" si="9"/>
        <v>41</v>
      </c>
      <c r="AB73" s="104" t="str">
        <f t="shared" ca="1" si="10"/>
        <v>BO:21-60 Days</v>
      </c>
      <c r="AC73" s="104" t="str">
        <f t="shared" ca="1" si="11"/>
        <v>Delay</v>
      </c>
      <c r="AD73" s="1">
        <v>3</v>
      </c>
      <c r="AE73" s="19">
        <v>3</v>
      </c>
      <c r="AF73" s="97"/>
      <c r="AG73" s="97"/>
      <c r="AH73" s="95"/>
      <c r="AI73" s="11">
        <f t="shared" si="7"/>
        <v>3</v>
      </c>
      <c r="AJ73" s="99"/>
      <c r="AK73" s="41"/>
      <c r="AM73" s="11">
        <f t="shared" si="8"/>
        <v>0</v>
      </c>
    </row>
    <row r="74" spans="1:39" ht="15.6" x14ac:dyDescent="0.3">
      <c r="A74" s="109" t="s">
        <v>2390</v>
      </c>
      <c r="B74" s="101" t="s">
        <v>4405</v>
      </c>
      <c r="C74" s="101">
        <v>8</v>
      </c>
      <c r="D74" s="101" t="s">
        <v>4368</v>
      </c>
      <c r="E74" s="101" t="s">
        <v>2393</v>
      </c>
      <c r="F74" s="101" t="s">
        <v>4718</v>
      </c>
      <c r="G74" s="101" t="s">
        <v>4025</v>
      </c>
      <c r="H74" s="19"/>
      <c r="I74" s="101" t="s">
        <v>4367</v>
      </c>
      <c r="J74" s="101" t="s">
        <v>4367</v>
      </c>
      <c r="K74" s="102">
        <v>45887</v>
      </c>
      <c r="L74" s="102">
        <v>45887</v>
      </c>
      <c r="M74" s="107">
        <v>45890</v>
      </c>
      <c r="N74" s="110">
        <v>45890</v>
      </c>
      <c r="O74" s="19"/>
      <c r="P74" s="19"/>
      <c r="Q74" s="86" t="s">
        <v>3377</v>
      </c>
      <c r="R74" s="101" t="s">
        <v>3378</v>
      </c>
      <c r="S74" s="101" t="s">
        <v>3379</v>
      </c>
      <c r="T74" s="101" t="s">
        <v>3379</v>
      </c>
      <c r="U74" s="101" t="s">
        <v>3380</v>
      </c>
      <c r="V74" s="101" t="s">
        <v>4099</v>
      </c>
      <c r="W74" s="101" t="s">
        <v>4046</v>
      </c>
      <c r="X74" s="101" t="s">
        <v>4035</v>
      </c>
      <c r="Y74" s="101" t="s">
        <v>4039</v>
      </c>
      <c r="Z74" s="101"/>
      <c r="AA74" s="103">
        <f t="shared" ca="1" si="9"/>
        <v>40</v>
      </c>
      <c r="AB74" s="104" t="str">
        <f t="shared" ca="1" si="10"/>
        <v>BO:21-60 Days</v>
      </c>
      <c r="AC74" s="104" t="str">
        <f t="shared" ca="1" si="11"/>
        <v>Delay</v>
      </c>
      <c r="AD74" s="1">
        <v>1</v>
      </c>
      <c r="AE74" s="19">
        <v>1</v>
      </c>
      <c r="AF74" s="97"/>
      <c r="AG74" s="97"/>
      <c r="AH74" s="95"/>
      <c r="AI74" s="11">
        <f t="shared" si="7"/>
        <v>1</v>
      </c>
      <c r="AJ74" s="99"/>
      <c r="AK74" s="41"/>
      <c r="AM74" s="11">
        <f t="shared" si="8"/>
        <v>0</v>
      </c>
    </row>
    <row r="75" spans="1:39" ht="15.6" x14ac:dyDescent="0.3">
      <c r="A75" s="109" t="s">
        <v>2390</v>
      </c>
      <c r="B75" s="101" t="s">
        <v>4406</v>
      </c>
      <c r="C75" s="101">
        <v>8</v>
      </c>
      <c r="D75" s="101" t="s">
        <v>4370</v>
      </c>
      <c r="E75" s="101" t="s">
        <v>2393</v>
      </c>
      <c r="F75" s="101" t="s">
        <v>4719</v>
      </c>
      <c r="G75" s="101" t="s">
        <v>4025</v>
      </c>
      <c r="H75" s="19"/>
      <c r="I75" s="101" t="s">
        <v>4369</v>
      </c>
      <c r="J75" s="101" t="s">
        <v>4369</v>
      </c>
      <c r="K75" s="102">
        <v>45887</v>
      </c>
      <c r="L75" s="102">
        <v>45887</v>
      </c>
      <c r="M75" s="107">
        <v>45890</v>
      </c>
      <c r="N75" s="110">
        <v>45890</v>
      </c>
      <c r="O75" s="19"/>
      <c r="P75" s="19"/>
      <c r="Q75" s="86" t="s">
        <v>1192</v>
      </c>
      <c r="R75" s="101" t="s">
        <v>2456</v>
      </c>
      <c r="S75" s="101" t="s">
        <v>1194</v>
      </c>
      <c r="T75" s="101" t="s">
        <v>1195</v>
      </c>
      <c r="U75" s="101" t="s">
        <v>1196</v>
      </c>
      <c r="V75" s="101" t="s">
        <v>4091</v>
      </c>
      <c r="W75" s="101" t="s">
        <v>4048</v>
      </c>
      <c r="X75" s="101" t="s">
        <v>4035</v>
      </c>
      <c r="Y75" s="101" t="s">
        <v>4044</v>
      </c>
      <c r="Z75" s="101"/>
      <c r="AA75" s="103">
        <f t="shared" ca="1" si="9"/>
        <v>40</v>
      </c>
      <c r="AB75" s="104" t="str">
        <f t="shared" ca="1" si="10"/>
        <v>BO:21-60 Days</v>
      </c>
      <c r="AC75" s="104" t="str">
        <f t="shared" ca="1" si="11"/>
        <v>Delay</v>
      </c>
      <c r="AD75" s="1">
        <v>2</v>
      </c>
      <c r="AE75" s="19">
        <v>2</v>
      </c>
      <c r="AF75" s="11"/>
      <c r="AG75" s="97"/>
      <c r="AH75" s="95"/>
      <c r="AI75" s="11">
        <f t="shared" si="7"/>
        <v>2</v>
      </c>
      <c r="AJ75" s="41"/>
      <c r="AK75" s="41"/>
      <c r="AM75" s="11">
        <f t="shared" si="8"/>
        <v>0</v>
      </c>
    </row>
    <row r="76" spans="1:39" ht="15.6" x14ac:dyDescent="0.3">
      <c r="A76" s="109" t="s">
        <v>2390</v>
      </c>
      <c r="B76" s="101" t="s">
        <v>4358</v>
      </c>
      <c r="C76" s="101">
        <v>8</v>
      </c>
      <c r="D76" s="101" t="s">
        <v>4371</v>
      </c>
      <c r="E76" s="101" t="s">
        <v>2393</v>
      </c>
      <c r="F76" s="101" t="s">
        <v>4720</v>
      </c>
      <c r="G76" s="101" t="s">
        <v>4025</v>
      </c>
      <c r="H76" s="19"/>
      <c r="I76" s="101" t="s">
        <v>4369</v>
      </c>
      <c r="J76" s="101" t="s">
        <v>4369</v>
      </c>
      <c r="K76" s="102">
        <v>45887</v>
      </c>
      <c r="L76" s="102">
        <v>45887</v>
      </c>
      <c r="M76" s="107">
        <v>45890</v>
      </c>
      <c r="N76" s="110">
        <v>45890</v>
      </c>
      <c r="O76" s="19"/>
      <c r="P76" s="19"/>
      <c r="Q76" s="86" t="s">
        <v>3688</v>
      </c>
      <c r="R76" s="101" t="s">
        <v>3688</v>
      </c>
      <c r="S76" s="101" t="s">
        <v>3826</v>
      </c>
      <c r="T76" s="101" t="s">
        <v>3826</v>
      </c>
      <c r="U76" s="101" t="s">
        <v>1831</v>
      </c>
      <c r="V76" s="101" t="s">
        <v>4073</v>
      </c>
      <c r="W76" s="101" t="s">
        <v>4074</v>
      </c>
      <c r="X76" s="101" t="s">
        <v>4035</v>
      </c>
      <c r="Y76" s="101" t="s">
        <v>4044</v>
      </c>
      <c r="Z76" s="101"/>
      <c r="AA76" s="103">
        <f t="shared" ca="1" si="9"/>
        <v>40</v>
      </c>
      <c r="AB76" s="104" t="str">
        <f t="shared" ca="1" si="10"/>
        <v>BO:21-60 Days</v>
      </c>
      <c r="AC76" s="104" t="str">
        <f t="shared" ca="1" si="11"/>
        <v>Delay</v>
      </c>
      <c r="AD76" s="1">
        <v>1</v>
      </c>
      <c r="AE76" s="19">
        <v>1</v>
      </c>
      <c r="AF76" s="97"/>
      <c r="AG76" s="97"/>
      <c r="AH76" s="95"/>
      <c r="AI76" s="11">
        <f t="shared" si="7"/>
        <v>1</v>
      </c>
      <c r="AJ76" s="99"/>
      <c r="AK76" s="41"/>
      <c r="AM76" s="11">
        <f t="shared" si="8"/>
        <v>0</v>
      </c>
    </row>
    <row r="77" spans="1:39" s="100" customFormat="1" ht="15.6" x14ac:dyDescent="0.3">
      <c r="A77" s="109" t="s">
        <v>2390</v>
      </c>
      <c r="B77" s="101" t="s">
        <v>4374</v>
      </c>
      <c r="C77" s="101">
        <v>8</v>
      </c>
      <c r="D77" s="101" t="s">
        <v>4372</v>
      </c>
      <c r="E77" s="101" t="s">
        <v>2393</v>
      </c>
      <c r="F77" s="101" t="s">
        <v>4721</v>
      </c>
      <c r="G77" s="101" t="s">
        <v>4025</v>
      </c>
      <c r="H77" s="19"/>
      <c r="I77" s="101" t="s">
        <v>4369</v>
      </c>
      <c r="J77" s="101" t="s">
        <v>4369</v>
      </c>
      <c r="K77" s="102">
        <v>45887</v>
      </c>
      <c r="L77" s="102">
        <v>45887</v>
      </c>
      <c r="M77" s="107">
        <v>45890</v>
      </c>
      <c r="N77" s="110">
        <v>45890</v>
      </c>
      <c r="O77" s="19"/>
      <c r="P77" s="19"/>
      <c r="Q77" s="86" t="s">
        <v>1358</v>
      </c>
      <c r="R77" s="101" t="s">
        <v>2497</v>
      </c>
      <c r="S77" s="101" t="s">
        <v>1360</v>
      </c>
      <c r="T77" s="101" t="s">
        <v>1361</v>
      </c>
      <c r="U77" s="101" t="s">
        <v>1362</v>
      </c>
      <c r="V77" s="101" t="s">
        <v>4081</v>
      </c>
      <c r="W77" s="101" t="s">
        <v>4080</v>
      </c>
      <c r="X77" s="101" t="s">
        <v>4035</v>
      </c>
      <c r="Y77" s="101" t="s">
        <v>4044</v>
      </c>
      <c r="Z77" s="101"/>
      <c r="AA77" s="103">
        <f t="shared" ca="1" si="9"/>
        <v>40</v>
      </c>
      <c r="AB77" s="104" t="str">
        <f t="shared" ca="1" si="10"/>
        <v>BO:21-60 Days</v>
      </c>
      <c r="AC77" s="104" t="str">
        <f t="shared" ca="1" si="11"/>
        <v>Delay</v>
      </c>
      <c r="AD77" s="19">
        <v>1</v>
      </c>
      <c r="AE77" s="1">
        <v>1</v>
      </c>
      <c r="AF77" s="97"/>
      <c r="AG77" s="97"/>
      <c r="AH77" s="98"/>
      <c r="AI77" s="11">
        <f t="shared" si="7"/>
        <v>1</v>
      </c>
      <c r="AJ77" s="99"/>
      <c r="AK77" s="99"/>
      <c r="AL77" s="97"/>
      <c r="AM77" s="11">
        <f t="shared" si="8"/>
        <v>0</v>
      </c>
    </row>
    <row r="78" spans="1:39" s="100" customFormat="1" ht="15.6" x14ac:dyDescent="0.3">
      <c r="A78" s="101" t="s">
        <v>2390</v>
      </c>
      <c r="B78" s="101" t="s">
        <v>4435</v>
      </c>
      <c r="C78" s="101">
        <v>8</v>
      </c>
      <c r="D78" s="101" t="s">
        <v>4378</v>
      </c>
      <c r="E78" s="101" t="s">
        <v>2393</v>
      </c>
      <c r="F78" s="101" t="s">
        <v>4722</v>
      </c>
      <c r="G78" s="101" t="s">
        <v>4025</v>
      </c>
      <c r="H78" s="19"/>
      <c r="I78" s="101" t="s">
        <v>4377</v>
      </c>
      <c r="J78" s="101" t="s">
        <v>4377</v>
      </c>
      <c r="K78" s="102">
        <v>45888</v>
      </c>
      <c r="L78" s="102">
        <v>45888</v>
      </c>
      <c r="M78" s="107">
        <v>45891</v>
      </c>
      <c r="N78" s="110">
        <v>45891</v>
      </c>
      <c r="O78" s="19"/>
      <c r="P78" s="19"/>
      <c r="Q78" s="86" t="s">
        <v>458</v>
      </c>
      <c r="R78" s="101" t="s">
        <v>2696</v>
      </c>
      <c r="S78" s="101" t="s">
        <v>460</v>
      </c>
      <c r="T78" s="101" t="s">
        <v>461</v>
      </c>
      <c r="U78" s="101" t="s">
        <v>462</v>
      </c>
      <c r="V78" s="101" t="s">
        <v>4049</v>
      </c>
      <c r="W78" s="101" t="s">
        <v>4043</v>
      </c>
      <c r="X78" s="101" t="s">
        <v>4035</v>
      </c>
      <c r="Y78" s="101" t="s">
        <v>4044</v>
      </c>
      <c r="Z78" s="101"/>
      <c r="AA78" s="103">
        <f t="shared" ca="1" si="9"/>
        <v>39</v>
      </c>
      <c r="AB78" s="104" t="str">
        <f t="shared" ca="1" si="10"/>
        <v>BO:21-60 Days</v>
      </c>
      <c r="AC78" s="104" t="str">
        <f t="shared" ca="1" si="11"/>
        <v>Delay</v>
      </c>
      <c r="AD78" s="19">
        <v>1</v>
      </c>
      <c r="AE78" s="1">
        <v>1</v>
      </c>
      <c r="AF78" s="97"/>
      <c r="AG78" s="97"/>
      <c r="AH78" s="98"/>
      <c r="AI78" s="11">
        <f t="shared" si="7"/>
        <v>1</v>
      </c>
      <c r="AJ78" s="99"/>
      <c r="AK78" s="99"/>
      <c r="AL78" s="97"/>
      <c r="AM78" s="11">
        <f t="shared" si="8"/>
        <v>0</v>
      </c>
    </row>
    <row r="79" spans="1:39" s="100" customFormat="1" ht="15.6" x14ac:dyDescent="0.3">
      <c r="A79" s="101" t="s">
        <v>2390</v>
      </c>
      <c r="B79" s="101" t="s">
        <v>4436</v>
      </c>
      <c r="C79" s="101">
        <v>8</v>
      </c>
      <c r="D79" s="101" t="s">
        <v>4379</v>
      </c>
      <c r="E79" s="101" t="s">
        <v>2393</v>
      </c>
      <c r="F79" s="101" t="s">
        <v>4723</v>
      </c>
      <c r="G79" s="101" t="s">
        <v>4025</v>
      </c>
      <c r="H79" s="19"/>
      <c r="I79" s="101" t="s">
        <v>4377</v>
      </c>
      <c r="J79" s="101" t="s">
        <v>4377</v>
      </c>
      <c r="K79" s="102">
        <v>45888</v>
      </c>
      <c r="L79" s="102">
        <v>45888</v>
      </c>
      <c r="M79" s="107">
        <v>45891</v>
      </c>
      <c r="N79" s="110">
        <v>45891</v>
      </c>
      <c r="O79" s="19"/>
      <c r="P79" s="19"/>
      <c r="Q79" s="86" t="s">
        <v>383</v>
      </c>
      <c r="R79" s="101" t="s">
        <v>2677</v>
      </c>
      <c r="S79" s="101" t="s">
        <v>385</v>
      </c>
      <c r="T79" s="101" t="s">
        <v>386</v>
      </c>
      <c r="U79" s="101" t="s">
        <v>387</v>
      </c>
      <c r="V79" s="101" t="s">
        <v>4049</v>
      </c>
      <c r="W79" s="101" t="s">
        <v>4043</v>
      </c>
      <c r="X79" s="101" t="s">
        <v>4035</v>
      </c>
      <c r="Y79" s="101" t="s">
        <v>4044</v>
      </c>
      <c r="Z79" s="101"/>
      <c r="AA79" s="103">
        <f t="shared" ca="1" si="9"/>
        <v>39</v>
      </c>
      <c r="AB79" s="104" t="str">
        <f t="shared" ca="1" si="10"/>
        <v>BO:21-60 Days</v>
      </c>
      <c r="AC79" s="104" t="str">
        <f t="shared" ca="1" si="11"/>
        <v>Delay</v>
      </c>
      <c r="AD79" s="19">
        <v>1</v>
      </c>
      <c r="AE79" s="1">
        <v>1</v>
      </c>
      <c r="AF79" s="97"/>
      <c r="AG79" s="97"/>
      <c r="AH79" s="98"/>
      <c r="AI79" s="11">
        <f t="shared" si="7"/>
        <v>1</v>
      </c>
      <c r="AJ79" s="99"/>
      <c r="AK79" s="99"/>
      <c r="AL79" s="97"/>
      <c r="AM79" s="11">
        <f t="shared" si="8"/>
        <v>0</v>
      </c>
    </row>
    <row r="80" spans="1:39" s="100" customFormat="1" ht="15.6" x14ac:dyDescent="0.3">
      <c r="A80" s="101" t="s">
        <v>2390</v>
      </c>
      <c r="B80" s="101" t="s">
        <v>4437</v>
      </c>
      <c r="C80" s="101">
        <v>8</v>
      </c>
      <c r="D80" s="101" t="s">
        <v>4380</v>
      </c>
      <c r="E80" s="101" t="s">
        <v>2393</v>
      </c>
      <c r="F80" s="101" t="s">
        <v>4724</v>
      </c>
      <c r="G80" s="101" t="s">
        <v>4025</v>
      </c>
      <c r="H80" s="19"/>
      <c r="I80" s="101" t="s">
        <v>4377</v>
      </c>
      <c r="J80" s="101" t="s">
        <v>4377</v>
      </c>
      <c r="K80" s="102">
        <v>45888</v>
      </c>
      <c r="L80" s="102">
        <v>45888</v>
      </c>
      <c r="M80" s="107">
        <v>45891</v>
      </c>
      <c r="N80" s="110">
        <v>45891</v>
      </c>
      <c r="O80" s="19"/>
      <c r="P80" s="19"/>
      <c r="Q80" s="86" t="s">
        <v>554</v>
      </c>
      <c r="R80" s="101" t="s">
        <v>2724</v>
      </c>
      <c r="S80" s="101" t="s">
        <v>556</v>
      </c>
      <c r="T80" s="101" t="s">
        <v>557</v>
      </c>
      <c r="U80" s="101" t="s">
        <v>558</v>
      </c>
      <c r="V80" s="101" t="s">
        <v>4049</v>
      </c>
      <c r="W80" s="101" t="s">
        <v>4043</v>
      </c>
      <c r="X80" s="101" t="s">
        <v>4035</v>
      </c>
      <c r="Y80" s="101" t="s">
        <v>4044</v>
      </c>
      <c r="Z80" s="101"/>
      <c r="AA80" s="103">
        <f t="shared" ca="1" si="9"/>
        <v>39</v>
      </c>
      <c r="AB80" s="104" t="str">
        <f t="shared" ca="1" si="10"/>
        <v>BO:21-60 Days</v>
      </c>
      <c r="AC80" s="104" t="str">
        <f t="shared" ca="1" si="11"/>
        <v>Delay</v>
      </c>
      <c r="AD80" s="19">
        <v>1</v>
      </c>
      <c r="AE80" s="1">
        <v>1</v>
      </c>
      <c r="AF80" s="97"/>
      <c r="AG80" s="97"/>
      <c r="AH80" s="98"/>
      <c r="AI80" s="11">
        <f t="shared" si="7"/>
        <v>1</v>
      </c>
      <c r="AJ80" s="99"/>
      <c r="AK80" s="99"/>
      <c r="AL80" s="97"/>
      <c r="AM80" s="11">
        <f t="shared" si="8"/>
        <v>0</v>
      </c>
    </row>
    <row r="81" spans="1:39" s="100" customFormat="1" ht="15.6" x14ac:dyDescent="0.3">
      <c r="A81" s="101" t="s">
        <v>2390</v>
      </c>
      <c r="B81" s="101" t="s">
        <v>4439</v>
      </c>
      <c r="C81" s="101">
        <v>8</v>
      </c>
      <c r="D81" s="101" t="s">
        <v>4382</v>
      </c>
      <c r="E81" s="101" t="s">
        <v>2393</v>
      </c>
      <c r="F81" s="101" t="s">
        <v>4725</v>
      </c>
      <c r="G81" s="101" t="s">
        <v>4025</v>
      </c>
      <c r="H81" s="19"/>
      <c r="I81" s="101" t="s">
        <v>4381</v>
      </c>
      <c r="J81" s="101" t="s">
        <v>4381</v>
      </c>
      <c r="K81" s="102">
        <v>45888</v>
      </c>
      <c r="L81" s="102">
        <v>45888</v>
      </c>
      <c r="M81" s="107">
        <v>45891</v>
      </c>
      <c r="N81" s="110">
        <v>45891</v>
      </c>
      <c r="O81" s="19"/>
      <c r="P81" s="19"/>
      <c r="Q81" s="86" t="s">
        <v>3733</v>
      </c>
      <c r="R81" s="101" t="s">
        <v>3733</v>
      </c>
      <c r="S81" s="101" t="s">
        <v>3975</v>
      </c>
      <c r="T81" s="101" t="s">
        <v>4408</v>
      </c>
      <c r="U81" s="101" t="s">
        <v>3734</v>
      </c>
      <c r="V81" s="101" t="s">
        <v>4082</v>
      </c>
      <c r="W81" s="101" t="s">
        <v>4043</v>
      </c>
      <c r="X81" s="101" t="s">
        <v>4035</v>
      </c>
      <c r="Y81" s="101" t="s">
        <v>4044</v>
      </c>
      <c r="Z81" s="101"/>
      <c r="AA81" s="103">
        <f t="shared" ca="1" si="9"/>
        <v>39</v>
      </c>
      <c r="AB81" s="104" t="str">
        <f t="shared" ca="1" si="10"/>
        <v>BO:21-60 Days</v>
      </c>
      <c r="AC81" s="104" t="str">
        <f t="shared" ca="1" si="11"/>
        <v>Delay</v>
      </c>
      <c r="AD81" s="19">
        <v>1</v>
      </c>
      <c r="AE81" s="1">
        <v>1</v>
      </c>
      <c r="AF81" s="97"/>
      <c r="AG81" s="97"/>
      <c r="AH81" s="98"/>
      <c r="AI81" s="11">
        <f t="shared" si="7"/>
        <v>1</v>
      </c>
      <c r="AJ81" s="99"/>
      <c r="AK81" s="99"/>
      <c r="AL81" s="97"/>
      <c r="AM81" s="11">
        <f t="shared" si="8"/>
        <v>0</v>
      </c>
    </row>
    <row r="82" spans="1:39" s="100" customFormat="1" ht="15.6" x14ac:dyDescent="0.3">
      <c r="A82" s="101" t="s">
        <v>2390</v>
      </c>
      <c r="B82" s="101" t="s">
        <v>4440</v>
      </c>
      <c r="C82" s="101">
        <v>8</v>
      </c>
      <c r="D82" s="101" t="s">
        <v>4383</v>
      </c>
      <c r="E82" s="101" t="s">
        <v>2393</v>
      </c>
      <c r="F82" s="101" t="s">
        <v>4726</v>
      </c>
      <c r="G82" s="101" t="s">
        <v>4025</v>
      </c>
      <c r="H82" s="19"/>
      <c r="I82" s="101" t="s">
        <v>4381</v>
      </c>
      <c r="J82" s="101" t="s">
        <v>4381</v>
      </c>
      <c r="K82" s="102">
        <v>45888</v>
      </c>
      <c r="L82" s="102">
        <v>45888</v>
      </c>
      <c r="M82" s="107">
        <v>45891</v>
      </c>
      <c r="N82" s="110">
        <v>45891</v>
      </c>
      <c r="O82" s="19"/>
      <c r="P82" s="19"/>
      <c r="Q82" s="86" t="s">
        <v>3740</v>
      </c>
      <c r="R82" s="101" t="s">
        <v>3740</v>
      </c>
      <c r="S82" s="101" t="s">
        <v>3977</v>
      </c>
      <c r="T82" s="101" t="s">
        <v>3741</v>
      </c>
      <c r="U82" s="101" t="s">
        <v>3965</v>
      </c>
      <c r="V82" s="101" t="s">
        <v>4089</v>
      </c>
      <c r="W82" s="101" t="s">
        <v>4040</v>
      </c>
      <c r="X82" s="101" t="s">
        <v>4035</v>
      </c>
      <c r="Y82" s="101" t="s">
        <v>4041</v>
      </c>
      <c r="Z82" s="101"/>
      <c r="AA82" s="103">
        <f t="shared" ca="1" si="9"/>
        <v>39</v>
      </c>
      <c r="AB82" s="104" t="str">
        <f t="shared" ca="1" si="10"/>
        <v>BO:21-60 Days</v>
      </c>
      <c r="AC82" s="104" t="str">
        <f t="shared" ca="1" si="11"/>
        <v>Delay</v>
      </c>
      <c r="AD82" s="19">
        <v>1</v>
      </c>
      <c r="AE82" s="1">
        <v>1</v>
      </c>
      <c r="AF82" s="97"/>
      <c r="AG82" s="97"/>
      <c r="AH82" s="98"/>
      <c r="AI82" s="11">
        <f t="shared" si="7"/>
        <v>1</v>
      </c>
      <c r="AJ82" s="99"/>
      <c r="AK82" s="99"/>
      <c r="AL82" s="97"/>
      <c r="AM82" s="11">
        <f t="shared" si="8"/>
        <v>0</v>
      </c>
    </row>
    <row r="83" spans="1:39" ht="15.6" x14ac:dyDescent="0.3">
      <c r="A83" s="101" t="s">
        <v>2390</v>
      </c>
      <c r="B83" s="101" t="s">
        <v>4405</v>
      </c>
      <c r="C83" s="101">
        <v>8</v>
      </c>
      <c r="D83" s="101" t="s">
        <v>4384</v>
      </c>
      <c r="E83" s="101" t="s">
        <v>2393</v>
      </c>
      <c r="F83" s="101" t="s">
        <v>4727</v>
      </c>
      <c r="G83" s="101" t="s">
        <v>4025</v>
      </c>
      <c r="H83" s="19"/>
      <c r="I83" s="101" t="s">
        <v>4381</v>
      </c>
      <c r="J83" s="101" t="s">
        <v>4381</v>
      </c>
      <c r="K83" s="102">
        <v>45888</v>
      </c>
      <c r="L83" s="102">
        <v>45888</v>
      </c>
      <c r="M83" s="107">
        <v>45891</v>
      </c>
      <c r="N83" s="110">
        <v>45891</v>
      </c>
      <c r="O83" s="19"/>
      <c r="P83" s="19"/>
      <c r="Q83" s="86" t="s">
        <v>3377</v>
      </c>
      <c r="R83" s="101" t="s">
        <v>3378</v>
      </c>
      <c r="S83" s="101" t="s">
        <v>3379</v>
      </c>
      <c r="T83" s="101" t="s">
        <v>3379</v>
      </c>
      <c r="U83" s="101" t="s">
        <v>3380</v>
      </c>
      <c r="V83" s="101" t="s">
        <v>4099</v>
      </c>
      <c r="W83" s="101" t="s">
        <v>4046</v>
      </c>
      <c r="X83" s="101" t="s">
        <v>4035</v>
      </c>
      <c r="Y83" s="101" t="s">
        <v>4039</v>
      </c>
      <c r="Z83" s="101"/>
      <c r="AA83" s="103">
        <f t="shared" ca="1" si="9"/>
        <v>39</v>
      </c>
      <c r="AB83" s="104" t="str">
        <f t="shared" ca="1" si="10"/>
        <v>BO:21-60 Days</v>
      </c>
      <c r="AC83" s="104" t="str">
        <f t="shared" ca="1" si="11"/>
        <v>Delay</v>
      </c>
      <c r="AD83" s="19">
        <v>1</v>
      </c>
      <c r="AE83" s="19">
        <v>1</v>
      </c>
      <c r="AF83" s="11"/>
      <c r="AG83" s="97"/>
      <c r="AH83" s="95"/>
      <c r="AI83" s="11">
        <f t="shared" si="7"/>
        <v>1</v>
      </c>
      <c r="AJ83" s="41"/>
      <c r="AK83" s="41"/>
      <c r="AM83" s="11">
        <f t="shared" si="8"/>
        <v>0</v>
      </c>
    </row>
    <row r="84" spans="1:39" s="100" customFormat="1" ht="15.6" x14ac:dyDescent="0.3">
      <c r="A84" s="101" t="s">
        <v>2390</v>
      </c>
      <c r="B84" s="101" t="s">
        <v>4357</v>
      </c>
      <c r="C84" s="101">
        <v>8</v>
      </c>
      <c r="D84" s="101" t="s">
        <v>4386</v>
      </c>
      <c r="E84" s="101" t="s">
        <v>2393</v>
      </c>
      <c r="F84" s="101" t="s">
        <v>4728</v>
      </c>
      <c r="G84" s="101" t="s">
        <v>4025</v>
      </c>
      <c r="H84" s="19"/>
      <c r="I84" s="101" t="s">
        <v>4385</v>
      </c>
      <c r="J84" s="101" t="s">
        <v>4385</v>
      </c>
      <c r="K84" s="102">
        <v>45888</v>
      </c>
      <c r="L84" s="102">
        <v>45888</v>
      </c>
      <c r="M84" s="107">
        <v>45891</v>
      </c>
      <c r="N84" s="110">
        <v>45891</v>
      </c>
      <c r="O84" s="19"/>
      <c r="P84" s="19"/>
      <c r="Q84" s="86" t="s">
        <v>1212</v>
      </c>
      <c r="R84" s="101" t="s">
        <v>2460</v>
      </c>
      <c r="S84" s="101" t="s">
        <v>1214</v>
      </c>
      <c r="T84" s="101" t="s">
        <v>1215</v>
      </c>
      <c r="U84" s="101" t="s">
        <v>1216</v>
      </c>
      <c r="V84" s="101" t="s">
        <v>4091</v>
      </c>
      <c r="W84" s="101" t="s">
        <v>4048</v>
      </c>
      <c r="X84" s="101" t="s">
        <v>4035</v>
      </c>
      <c r="Y84" s="101" t="s">
        <v>4044</v>
      </c>
      <c r="Z84" s="101"/>
      <c r="AA84" s="103">
        <f t="shared" ca="1" si="9"/>
        <v>39</v>
      </c>
      <c r="AB84" s="104" t="str">
        <f t="shared" ca="1" si="10"/>
        <v>BO:21-60 Days</v>
      </c>
      <c r="AC84" s="104" t="str">
        <f t="shared" ca="1" si="11"/>
        <v>Delay</v>
      </c>
      <c r="AD84" s="19">
        <v>2</v>
      </c>
      <c r="AE84" s="1">
        <v>2</v>
      </c>
      <c r="AF84" s="97"/>
      <c r="AG84" s="97"/>
      <c r="AH84" s="98"/>
      <c r="AI84" s="11">
        <f t="shared" si="7"/>
        <v>2</v>
      </c>
      <c r="AJ84" s="99"/>
      <c r="AK84" s="99"/>
      <c r="AL84" s="97"/>
      <c r="AM84" s="11">
        <f t="shared" si="8"/>
        <v>0</v>
      </c>
    </row>
    <row r="85" spans="1:39" s="100" customFormat="1" ht="15.6" x14ac:dyDescent="0.3">
      <c r="A85" s="101" t="s">
        <v>2390</v>
      </c>
      <c r="B85" s="101" t="s">
        <v>4362</v>
      </c>
      <c r="C85" s="101">
        <v>8</v>
      </c>
      <c r="D85" s="101" t="s">
        <v>4387</v>
      </c>
      <c r="E85" s="101" t="s">
        <v>2393</v>
      </c>
      <c r="F85" s="101" t="s">
        <v>4729</v>
      </c>
      <c r="G85" s="101" t="s">
        <v>4025</v>
      </c>
      <c r="H85" s="19"/>
      <c r="I85" s="101" t="s">
        <v>4385</v>
      </c>
      <c r="J85" s="101" t="s">
        <v>4385</v>
      </c>
      <c r="K85" s="102">
        <v>45888</v>
      </c>
      <c r="L85" s="102">
        <v>45888</v>
      </c>
      <c r="M85" s="107">
        <v>45891</v>
      </c>
      <c r="N85" s="110">
        <v>45891</v>
      </c>
      <c r="O85" s="19"/>
      <c r="P85" s="19"/>
      <c r="Q85" s="86" t="s">
        <v>3549</v>
      </c>
      <c r="R85" s="101" t="s">
        <v>3550</v>
      </c>
      <c r="S85" s="101" t="s">
        <v>3551</v>
      </c>
      <c r="T85" s="101" t="s">
        <v>3551</v>
      </c>
      <c r="U85" s="101" t="s">
        <v>3552</v>
      </c>
      <c r="V85" s="101" t="s">
        <v>4051</v>
      </c>
      <c r="W85" s="101" t="s">
        <v>4043</v>
      </c>
      <c r="X85" s="101" t="s">
        <v>4035</v>
      </c>
      <c r="Y85" s="101" t="s">
        <v>4044</v>
      </c>
      <c r="Z85" s="101"/>
      <c r="AA85" s="103">
        <f t="shared" ca="1" si="9"/>
        <v>39</v>
      </c>
      <c r="AB85" s="104" t="str">
        <f t="shared" ca="1" si="10"/>
        <v>BO:21-60 Days</v>
      </c>
      <c r="AC85" s="104" t="str">
        <f t="shared" ca="1" si="11"/>
        <v>Delay</v>
      </c>
      <c r="AD85" s="19">
        <v>2</v>
      </c>
      <c r="AE85" s="1">
        <v>2</v>
      </c>
      <c r="AF85" s="97"/>
      <c r="AG85" s="97"/>
      <c r="AH85" s="98"/>
      <c r="AI85" s="11">
        <f t="shared" si="7"/>
        <v>2</v>
      </c>
      <c r="AJ85" s="99"/>
      <c r="AK85" s="99"/>
      <c r="AL85" s="97"/>
      <c r="AM85" s="11">
        <f t="shared" si="8"/>
        <v>0</v>
      </c>
    </row>
    <row r="86" spans="1:39" s="100" customFormat="1" ht="15.6" x14ac:dyDescent="0.3">
      <c r="A86" s="101" t="s">
        <v>2390</v>
      </c>
      <c r="B86" s="101" t="s">
        <v>4145</v>
      </c>
      <c r="C86" s="101">
        <v>8</v>
      </c>
      <c r="D86" s="101" t="s">
        <v>4388</v>
      </c>
      <c r="E86" s="101" t="s">
        <v>2393</v>
      </c>
      <c r="F86" s="101" t="s">
        <v>4730</v>
      </c>
      <c r="G86" s="101" t="s">
        <v>4025</v>
      </c>
      <c r="H86" s="19"/>
      <c r="I86" s="101" t="s">
        <v>4385</v>
      </c>
      <c r="J86" s="101" t="s">
        <v>4385</v>
      </c>
      <c r="K86" s="102">
        <v>45888</v>
      </c>
      <c r="L86" s="102">
        <v>45888</v>
      </c>
      <c r="M86" s="107">
        <v>45891</v>
      </c>
      <c r="N86" s="110">
        <v>45891</v>
      </c>
      <c r="O86" s="19"/>
      <c r="P86" s="19"/>
      <c r="Q86" s="86" t="s">
        <v>1221</v>
      </c>
      <c r="R86" s="101" t="s">
        <v>2462</v>
      </c>
      <c r="S86" s="101" t="s">
        <v>1223</v>
      </c>
      <c r="T86" s="101" t="s">
        <v>1224</v>
      </c>
      <c r="U86" s="101" t="s">
        <v>1225</v>
      </c>
      <c r="V86" s="101" t="s">
        <v>4085</v>
      </c>
      <c r="W86" s="101" t="s">
        <v>4086</v>
      </c>
      <c r="X86" s="101" t="s">
        <v>4035</v>
      </c>
      <c r="Y86" s="101" t="s">
        <v>4044</v>
      </c>
      <c r="Z86" s="101"/>
      <c r="AA86" s="103">
        <f t="shared" ca="1" si="9"/>
        <v>39</v>
      </c>
      <c r="AB86" s="104" t="str">
        <f t="shared" ca="1" si="10"/>
        <v>BO:21-60 Days</v>
      </c>
      <c r="AC86" s="104" t="str">
        <f t="shared" ca="1" si="11"/>
        <v>Delay</v>
      </c>
      <c r="AD86" s="19">
        <v>6</v>
      </c>
      <c r="AE86" s="1">
        <v>6</v>
      </c>
      <c r="AF86" s="97"/>
      <c r="AG86" s="97"/>
      <c r="AH86" s="98"/>
      <c r="AI86" s="11">
        <f t="shared" si="7"/>
        <v>6</v>
      </c>
      <c r="AJ86" s="99"/>
      <c r="AK86" s="99"/>
      <c r="AL86" s="97"/>
      <c r="AM86" s="11">
        <f t="shared" si="8"/>
        <v>0</v>
      </c>
    </row>
    <row r="87" spans="1:39" s="100" customFormat="1" ht="15.6" x14ac:dyDescent="0.3">
      <c r="A87" s="101" t="s">
        <v>2390</v>
      </c>
      <c r="B87" s="101" t="s">
        <v>4373</v>
      </c>
      <c r="C87" s="101">
        <v>8</v>
      </c>
      <c r="D87" s="101" t="s">
        <v>4389</v>
      </c>
      <c r="E87" s="101" t="s">
        <v>2393</v>
      </c>
      <c r="F87" s="101" t="s">
        <v>4731</v>
      </c>
      <c r="G87" s="101" t="s">
        <v>4025</v>
      </c>
      <c r="H87" s="19"/>
      <c r="I87" s="101" t="s">
        <v>4385</v>
      </c>
      <c r="J87" s="101" t="s">
        <v>4385</v>
      </c>
      <c r="K87" s="102">
        <v>45888</v>
      </c>
      <c r="L87" s="102">
        <v>45888</v>
      </c>
      <c r="M87" s="107">
        <v>45891</v>
      </c>
      <c r="N87" s="110">
        <v>45891</v>
      </c>
      <c r="O87" s="19"/>
      <c r="P87" s="19"/>
      <c r="Q87" s="86" t="s">
        <v>3689</v>
      </c>
      <c r="R87" s="101" t="s">
        <v>3689</v>
      </c>
      <c r="S87" s="101" t="s">
        <v>3827</v>
      </c>
      <c r="T87" s="101" t="s">
        <v>3827</v>
      </c>
      <c r="U87" s="101" t="s">
        <v>1839</v>
      </c>
      <c r="V87" s="101" t="s">
        <v>4073</v>
      </c>
      <c r="W87" s="101" t="s">
        <v>4074</v>
      </c>
      <c r="X87" s="101" t="s">
        <v>4035</v>
      </c>
      <c r="Y87" s="101" t="s">
        <v>4044</v>
      </c>
      <c r="Z87" s="101"/>
      <c r="AA87" s="103">
        <f t="shared" ca="1" si="9"/>
        <v>39</v>
      </c>
      <c r="AB87" s="104" t="str">
        <f t="shared" ca="1" si="10"/>
        <v>BO:21-60 Days</v>
      </c>
      <c r="AC87" s="104" t="str">
        <f t="shared" ca="1" si="11"/>
        <v>Delay</v>
      </c>
      <c r="AD87" s="19">
        <v>1</v>
      </c>
      <c r="AE87" s="1">
        <v>1</v>
      </c>
      <c r="AF87" s="97"/>
      <c r="AG87" s="97"/>
      <c r="AH87" s="98"/>
      <c r="AI87" s="11">
        <f t="shared" si="7"/>
        <v>1</v>
      </c>
      <c r="AJ87" s="99"/>
      <c r="AK87" s="99"/>
      <c r="AL87" s="97"/>
      <c r="AM87" s="11">
        <f t="shared" si="8"/>
        <v>0</v>
      </c>
    </row>
    <row r="88" spans="1:39" s="100" customFormat="1" ht="15.6" x14ac:dyDescent="0.3">
      <c r="A88" s="101" t="s">
        <v>2390</v>
      </c>
      <c r="B88" s="101" t="s">
        <v>4406</v>
      </c>
      <c r="C88" s="101">
        <v>8</v>
      </c>
      <c r="D88" s="101" t="s">
        <v>4390</v>
      </c>
      <c r="E88" s="101" t="s">
        <v>2393</v>
      </c>
      <c r="F88" s="101" t="s">
        <v>4732</v>
      </c>
      <c r="G88" s="101" t="s">
        <v>4025</v>
      </c>
      <c r="H88" s="19"/>
      <c r="I88" s="101" t="s">
        <v>4391</v>
      </c>
      <c r="J88" s="101" t="s">
        <v>4391</v>
      </c>
      <c r="K88" s="102">
        <v>45888</v>
      </c>
      <c r="L88" s="102">
        <v>45888</v>
      </c>
      <c r="M88" s="107">
        <v>45891</v>
      </c>
      <c r="N88" s="110">
        <v>45891</v>
      </c>
      <c r="O88" s="19"/>
      <c r="P88" s="19"/>
      <c r="Q88" s="86" t="s">
        <v>1192</v>
      </c>
      <c r="R88" s="101" t="s">
        <v>2456</v>
      </c>
      <c r="S88" s="101" t="s">
        <v>1194</v>
      </c>
      <c r="T88" s="101" t="s">
        <v>1195</v>
      </c>
      <c r="U88" s="101" t="s">
        <v>1196</v>
      </c>
      <c r="V88" s="101" t="s">
        <v>4091</v>
      </c>
      <c r="W88" s="101" t="s">
        <v>4048</v>
      </c>
      <c r="X88" s="101" t="s">
        <v>4035</v>
      </c>
      <c r="Y88" s="101" t="s">
        <v>4044</v>
      </c>
      <c r="Z88" s="101"/>
      <c r="AA88" s="103">
        <f t="shared" ca="1" si="9"/>
        <v>39</v>
      </c>
      <c r="AB88" s="104" t="str">
        <f t="shared" ca="1" si="10"/>
        <v>BO:21-60 Days</v>
      </c>
      <c r="AC88" s="104" t="str">
        <f t="shared" ca="1" si="11"/>
        <v>Delay</v>
      </c>
      <c r="AD88" s="19">
        <v>2</v>
      </c>
      <c r="AE88" s="1">
        <v>2</v>
      </c>
      <c r="AF88" s="97"/>
      <c r="AG88" s="97"/>
      <c r="AH88" s="98"/>
      <c r="AI88" s="11">
        <f t="shared" si="7"/>
        <v>2</v>
      </c>
      <c r="AJ88" s="99"/>
      <c r="AK88" s="99"/>
      <c r="AL88" s="97"/>
      <c r="AM88" s="11">
        <f t="shared" si="8"/>
        <v>0</v>
      </c>
    </row>
    <row r="89" spans="1:39" s="100" customFormat="1" ht="15.6" x14ac:dyDescent="0.3">
      <c r="A89" s="101" t="s">
        <v>2390</v>
      </c>
      <c r="B89" s="101" t="s">
        <v>4358</v>
      </c>
      <c r="C89" s="101">
        <v>8</v>
      </c>
      <c r="D89" s="101" t="s">
        <v>4392</v>
      </c>
      <c r="E89" s="101" t="s">
        <v>2393</v>
      </c>
      <c r="F89" s="101" t="s">
        <v>4733</v>
      </c>
      <c r="G89" s="101" t="s">
        <v>4025</v>
      </c>
      <c r="H89" s="19"/>
      <c r="I89" s="101" t="s">
        <v>4391</v>
      </c>
      <c r="J89" s="101" t="s">
        <v>4391</v>
      </c>
      <c r="K89" s="102">
        <v>45888</v>
      </c>
      <c r="L89" s="102">
        <v>45888</v>
      </c>
      <c r="M89" s="107">
        <v>45891</v>
      </c>
      <c r="N89" s="110">
        <v>45891</v>
      </c>
      <c r="O89" s="19"/>
      <c r="P89" s="19"/>
      <c r="Q89" s="86" t="s">
        <v>3688</v>
      </c>
      <c r="R89" s="101" t="s">
        <v>3688</v>
      </c>
      <c r="S89" s="101" t="s">
        <v>3826</v>
      </c>
      <c r="T89" s="101" t="s">
        <v>3826</v>
      </c>
      <c r="U89" s="101" t="s">
        <v>1831</v>
      </c>
      <c r="V89" s="101" t="s">
        <v>4073</v>
      </c>
      <c r="W89" s="101" t="s">
        <v>4074</v>
      </c>
      <c r="X89" s="101" t="s">
        <v>4035</v>
      </c>
      <c r="Y89" s="101" t="s">
        <v>4044</v>
      </c>
      <c r="Z89" s="101"/>
      <c r="AA89" s="103">
        <f t="shared" ca="1" si="9"/>
        <v>39</v>
      </c>
      <c r="AB89" s="104" t="str">
        <f t="shared" ca="1" si="10"/>
        <v>BO:21-60 Days</v>
      </c>
      <c r="AC89" s="104" t="str">
        <f t="shared" ca="1" si="11"/>
        <v>Delay</v>
      </c>
      <c r="AD89" s="19">
        <v>3</v>
      </c>
      <c r="AE89" s="1">
        <v>3</v>
      </c>
      <c r="AF89" s="97"/>
      <c r="AG89" s="97"/>
      <c r="AH89" s="98"/>
      <c r="AI89" s="11">
        <f t="shared" si="7"/>
        <v>3</v>
      </c>
      <c r="AJ89" s="99"/>
      <c r="AK89" s="99"/>
      <c r="AL89" s="97"/>
      <c r="AM89" s="11">
        <f t="shared" si="8"/>
        <v>0</v>
      </c>
    </row>
    <row r="90" spans="1:39" s="100" customFormat="1" ht="15.6" x14ac:dyDescent="0.3">
      <c r="A90" s="101" t="s">
        <v>2390</v>
      </c>
      <c r="B90" s="101" t="s">
        <v>4442</v>
      </c>
      <c r="C90" s="101">
        <v>8</v>
      </c>
      <c r="D90" s="101" t="s">
        <v>4393</v>
      </c>
      <c r="E90" s="101" t="s">
        <v>2393</v>
      </c>
      <c r="F90" s="101" t="s">
        <v>4734</v>
      </c>
      <c r="G90" s="101" t="s">
        <v>4025</v>
      </c>
      <c r="H90" s="19"/>
      <c r="I90" s="101" t="s">
        <v>4391</v>
      </c>
      <c r="J90" s="101" t="s">
        <v>4391</v>
      </c>
      <c r="K90" s="102">
        <v>45888</v>
      </c>
      <c r="L90" s="102">
        <v>45888</v>
      </c>
      <c r="M90" s="107">
        <v>45891</v>
      </c>
      <c r="N90" s="110">
        <v>45891</v>
      </c>
      <c r="O90" s="19"/>
      <c r="P90" s="19"/>
      <c r="Q90" s="86" t="s">
        <v>4062</v>
      </c>
      <c r="R90" s="101" t="s">
        <v>4062</v>
      </c>
      <c r="S90" s="101" t="s">
        <v>4102</v>
      </c>
      <c r="T90" s="101" t="s">
        <v>4063</v>
      </c>
      <c r="U90" s="101" t="s">
        <v>4064</v>
      </c>
      <c r="V90" s="101" t="s">
        <v>4103</v>
      </c>
      <c r="W90" s="101" t="s">
        <v>4084</v>
      </c>
      <c r="X90" s="101" t="s">
        <v>4035</v>
      </c>
      <c r="Y90" s="101" t="s">
        <v>4041</v>
      </c>
      <c r="Z90" s="101"/>
      <c r="AA90" s="103">
        <f t="shared" ca="1" si="9"/>
        <v>39</v>
      </c>
      <c r="AB90" s="104" t="str">
        <f t="shared" ca="1" si="10"/>
        <v>BO:21-60 Days</v>
      </c>
      <c r="AC90" s="104" t="str">
        <f t="shared" ca="1" si="11"/>
        <v>Delay</v>
      </c>
      <c r="AD90" s="19">
        <v>3</v>
      </c>
      <c r="AE90" s="1">
        <v>3</v>
      </c>
      <c r="AF90" s="97"/>
      <c r="AG90" s="97"/>
      <c r="AH90" s="98"/>
      <c r="AI90" s="11">
        <f t="shared" si="7"/>
        <v>3</v>
      </c>
      <c r="AJ90" s="99"/>
      <c r="AK90" s="99"/>
      <c r="AL90" s="97"/>
      <c r="AM90" s="11">
        <f t="shared" si="8"/>
        <v>0</v>
      </c>
    </row>
    <row r="91" spans="1:39" ht="15.6" x14ac:dyDescent="0.3">
      <c r="A91" s="101" t="s">
        <v>2390</v>
      </c>
      <c r="B91" s="101" t="s">
        <v>4443</v>
      </c>
      <c r="C91" s="101">
        <v>8</v>
      </c>
      <c r="D91" s="101" t="s">
        <v>4395</v>
      </c>
      <c r="E91" s="101" t="s">
        <v>2393</v>
      </c>
      <c r="F91" s="101" t="s">
        <v>4735</v>
      </c>
      <c r="G91" s="101" t="s">
        <v>4025</v>
      </c>
      <c r="H91" s="19"/>
      <c r="I91" s="101" t="s">
        <v>4394</v>
      </c>
      <c r="J91" s="101" t="s">
        <v>4394</v>
      </c>
      <c r="K91" s="102">
        <v>45889</v>
      </c>
      <c r="L91" s="102">
        <v>45889</v>
      </c>
      <c r="M91" s="107">
        <v>45892</v>
      </c>
      <c r="N91" s="110">
        <v>45892</v>
      </c>
      <c r="O91" s="19"/>
      <c r="P91" s="19"/>
      <c r="Q91" s="86" t="s">
        <v>347</v>
      </c>
      <c r="R91" s="101" t="s">
        <v>2668</v>
      </c>
      <c r="S91" s="101" t="s">
        <v>349</v>
      </c>
      <c r="T91" s="101" t="s">
        <v>350</v>
      </c>
      <c r="U91" s="101" t="s">
        <v>351</v>
      </c>
      <c r="V91" s="101" t="s">
        <v>4049</v>
      </c>
      <c r="W91" s="101" t="s">
        <v>4043</v>
      </c>
      <c r="X91" s="101" t="s">
        <v>4035</v>
      </c>
      <c r="Y91" s="101" t="s">
        <v>4044</v>
      </c>
      <c r="Z91" s="101"/>
      <c r="AA91" s="103">
        <f t="shared" ca="1" si="9"/>
        <v>38</v>
      </c>
      <c r="AB91" s="104" t="str">
        <f t="shared" ca="1" si="10"/>
        <v>BO:21-60 Days</v>
      </c>
      <c r="AC91" s="104" t="str">
        <f t="shared" ca="1" si="11"/>
        <v>Delay</v>
      </c>
      <c r="AD91" s="19">
        <v>4</v>
      </c>
      <c r="AE91" s="19">
        <v>4</v>
      </c>
      <c r="AF91" s="11"/>
      <c r="AG91" s="97"/>
      <c r="AH91" s="95"/>
      <c r="AI91" s="11">
        <f t="shared" si="7"/>
        <v>4</v>
      </c>
      <c r="AJ91" s="41"/>
      <c r="AK91" s="41"/>
      <c r="AM91" s="11">
        <f t="shared" si="8"/>
        <v>0</v>
      </c>
    </row>
    <row r="92" spans="1:39" s="100" customFormat="1" ht="15.6" x14ac:dyDescent="0.3">
      <c r="A92" s="101" t="s">
        <v>2390</v>
      </c>
      <c r="B92" s="101" t="s">
        <v>4438</v>
      </c>
      <c r="C92" s="101">
        <v>8</v>
      </c>
      <c r="D92" s="101" t="s">
        <v>4396</v>
      </c>
      <c r="E92" s="101" t="s">
        <v>2393</v>
      </c>
      <c r="F92" s="101" t="s">
        <v>4736</v>
      </c>
      <c r="G92" s="101" t="s">
        <v>4025</v>
      </c>
      <c r="H92" s="19"/>
      <c r="I92" s="101" t="s">
        <v>4394</v>
      </c>
      <c r="J92" s="101" t="s">
        <v>4394</v>
      </c>
      <c r="K92" s="102">
        <v>45889</v>
      </c>
      <c r="L92" s="102">
        <v>45889</v>
      </c>
      <c r="M92" s="107">
        <v>45892</v>
      </c>
      <c r="N92" s="110">
        <v>45892</v>
      </c>
      <c r="O92" s="19"/>
      <c r="P92" s="19"/>
      <c r="Q92" s="86" t="s">
        <v>3727</v>
      </c>
      <c r="R92" s="101" t="s">
        <v>3727</v>
      </c>
      <c r="S92" s="101" t="s">
        <v>3974</v>
      </c>
      <c r="T92" s="101" t="s">
        <v>4407</v>
      </c>
      <c r="U92" s="101" t="s">
        <v>3728</v>
      </c>
      <c r="V92" s="101" t="s">
        <v>4082</v>
      </c>
      <c r="W92" s="101" t="s">
        <v>4043</v>
      </c>
      <c r="X92" s="101" t="s">
        <v>4035</v>
      </c>
      <c r="Y92" s="101" t="s">
        <v>4044</v>
      </c>
      <c r="Z92" s="101"/>
      <c r="AA92" s="103">
        <f t="shared" ca="1" si="9"/>
        <v>38</v>
      </c>
      <c r="AB92" s="104" t="str">
        <f t="shared" ca="1" si="10"/>
        <v>BO:21-60 Days</v>
      </c>
      <c r="AC92" s="104" t="str">
        <f t="shared" ca="1" si="11"/>
        <v>Delay</v>
      </c>
      <c r="AD92" s="19">
        <v>1</v>
      </c>
      <c r="AE92" s="1">
        <v>1</v>
      </c>
      <c r="AF92" s="97"/>
      <c r="AG92" s="97"/>
      <c r="AH92" s="98"/>
      <c r="AI92" s="11">
        <f t="shared" si="7"/>
        <v>1</v>
      </c>
      <c r="AJ92" s="99"/>
      <c r="AK92" s="99"/>
      <c r="AL92" s="97"/>
      <c r="AM92" s="11">
        <f t="shared" si="8"/>
        <v>0</v>
      </c>
    </row>
    <row r="93" spans="1:39" s="100" customFormat="1" ht="15.6" x14ac:dyDescent="0.3">
      <c r="A93" s="101" t="s">
        <v>2390</v>
      </c>
      <c r="B93" s="101" t="s">
        <v>4444</v>
      </c>
      <c r="C93" s="101">
        <v>8</v>
      </c>
      <c r="D93" s="101" t="s">
        <v>4397</v>
      </c>
      <c r="E93" s="101" t="s">
        <v>2393</v>
      </c>
      <c r="F93" s="101" t="s">
        <v>4737</v>
      </c>
      <c r="G93" s="101" t="s">
        <v>4025</v>
      </c>
      <c r="H93" s="19"/>
      <c r="I93" s="101" t="s">
        <v>4394</v>
      </c>
      <c r="J93" s="101" t="s">
        <v>4394</v>
      </c>
      <c r="K93" s="102">
        <v>45889</v>
      </c>
      <c r="L93" s="102">
        <v>45889</v>
      </c>
      <c r="M93" s="107">
        <v>45892</v>
      </c>
      <c r="N93" s="110">
        <v>45892</v>
      </c>
      <c r="O93" s="19"/>
      <c r="P93" s="19"/>
      <c r="Q93" s="86" t="s">
        <v>653</v>
      </c>
      <c r="R93" s="101" t="s">
        <v>2750</v>
      </c>
      <c r="S93" s="101" t="s">
        <v>655</v>
      </c>
      <c r="T93" s="101" t="s">
        <v>656</v>
      </c>
      <c r="U93" s="101" t="s">
        <v>657</v>
      </c>
      <c r="V93" s="101" t="s">
        <v>4104</v>
      </c>
      <c r="W93" s="101" t="s">
        <v>4045</v>
      </c>
      <c r="X93" s="101" t="s">
        <v>4035</v>
      </c>
      <c r="Y93" s="101" t="s">
        <v>4039</v>
      </c>
      <c r="Z93" s="101"/>
      <c r="AA93" s="103">
        <f t="shared" ca="1" si="9"/>
        <v>38</v>
      </c>
      <c r="AB93" s="104" t="str">
        <f t="shared" ca="1" si="10"/>
        <v>BO:21-60 Days</v>
      </c>
      <c r="AC93" s="104" t="str">
        <f t="shared" ca="1" si="11"/>
        <v>Delay</v>
      </c>
      <c r="AD93" s="19">
        <v>1</v>
      </c>
      <c r="AE93" s="1">
        <v>1</v>
      </c>
      <c r="AF93" s="97"/>
      <c r="AG93" s="97"/>
      <c r="AH93" s="98"/>
      <c r="AI93" s="11">
        <f t="shared" si="7"/>
        <v>1</v>
      </c>
      <c r="AJ93" s="99"/>
      <c r="AK93" s="99"/>
      <c r="AL93" s="97"/>
      <c r="AM93" s="11">
        <f t="shared" si="8"/>
        <v>0</v>
      </c>
    </row>
    <row r="94" spans="1:39" s="100" customFormat="1" ht="15.6" x14ac:dyDescent="0.3">
      <c r="A94" s="101" t="s">
        <v>2390</v>
      </c>
      <c r="B94" s="101" t="s">
        <v>4446</v>
      </c>
      <c r="C94" s="101">
        <v>8</v>
      </c>
      <c r="D94" s="101" t="s">
        <v>4399</v>
      </c>
      <c r="E94" s="101" t="s">
        <v>2393</v>
      </c>
      <c r="F94" s="101" t="s">
        <v>4738</v>
      </c>
      <c r="G94" s="101" t="s">
        <v>4025</v>
      </c>
      <c r="H94" s="19"/>
      <c r="I94" s="101" t="s">
        <v>4398</v>
      </c>
      <c r="J94" s="101" t="s">
        <v>4398</v>
      </c>
      <c r="K94" s="102">
        <v>45889</v>
      </c>
      <c r="L94" s="102">
        <v>45889</v>
      </c>
      <c r="M94" s="107">
        <v>45892</v>
      </c>
      <c r="N94" s="110">
        <v>45892</v>
      </c>
      <c r="O94" s="19"/>
      <c r="P94" s="19"/>
      <c r="Q94" s="86" t="s">
        <v>3777</v>
      </c>
      <c r="R94" s="101" t="s">
        <v>3777</v>
      </c>
      <c r="S94" s="101" t="s">
        <v>3778</v>
      </c>
      <c r="T94" s="101" t="s">
        <v>3778</v>
      </c>
      <c r="U94" s="101" t="s">
        <v>3973</v>
      </c>
      <c r="V94" s="101" t="s">
        <v>4105</v>
      </c>
      <c r="W94" s="101" t="s">
        <v>4046</v>
      </c>
      <c r="X94" s="101" t="s">
        <v>4035</v>
      </c>
      <c r="Y94" s="101" t="s">
        <v>4039</v>
      </c>
      <c r="Z94" s="101"/>
      <c r="AA94" s="103">
        <f t="shared" ca="1" si="9"/>
        <v>38</v>
      </c>
      <c r="AB94" s="104" t="str">
        <f t="shared" ca="1" si="10"/>
        <v>BO:21-60 Days</v>
      </c>
      <c r="AC94" s="104" t="str">
        <f t="shared" ca="1" si="11"/>
        <v>Delay</v>
      </c>
      <c r="AD94" s="19">
        <v>1</v>
      </c>
      <c r="AE94" s="1">
        <v>1</v>
      </c>
      <c r="AF94" s="97"/>
      <c r="AG94" s="97"/>
      <c r="AH94" s="98"/>
      <c r="AI94" s="11">
        <f t="shared" si="7"/>
        <v>1</v>
      </c>
      <c r="AJ94" s="99"/>
      <c r="AK94" s="99"/>
      <c r="AL94" s="97"/>
      <c r="AM94" s="11">
        <f t="shared" si="8"/>
        <v>0</v>
      </c>
    </row>
    <row r="95" spans="1:39" ht="15.6" x14ac:dyDescent="0.3">
      <c r="A95" s="101" t="s">
        <v>2390</v>
      </c>
      <c r="B95" s="101" t="s">
        <v>4357</v>
      </c>
      <c r="C95" s="101">
        <v>8</v>
      </c>
      <c r="D95" s="101" t="s">
        <v>4401</v>
      </c>
      <c r="E95" s="101" t="s">
        <v>2393</v>
      </c>
      <c r="F95" s="101" t="s">
        <v>4739</v>
      </c>
      <c r="G95" s="101" t="s">
        <v>4025</v>
      </c>
      <c r="H95" s="19"/>
      <c r="I95" s="101" t="s">
        <v>4400</v>
      </c>
      <c r="J95" s="101" t="s">
        <v>4400</v>
      </c>
      <c r="K95" s="102">
        <v>45889</v>
      </c>
      <c r="L95" s="102">
        <v>45889</v>
      </c>
      <c r="M95" s="107">
        <v>45892</v>
      </c>
      <c r="N95" s="110">
        <v>45892</v>
      </c>
      <c r="O95" s="19"/>
      <c r="P95" s="19"/>
      <c r="Q95" s="86" t="s">
        <v>1212</v>
      </c>
      <c r="R95" s="101" t="s">
        <v>2460</v>
      </c>
      <c r="S95" s="101" t="s">
        <v>1214</v>
      </c>
      <c r="T95" s="101" t="s">
        <v>1215</v>
      </c>
      <c r="U95" s="101" t="s">
        <v>1216</v>
      </c>
      <c r="V95" s="101" t="s">
        <v>4091</v>
      </c>
      <c r="W95" s="101" t="s">
        <v>4048</v>
      </c>
      <c r="X95" s="101" t="s">
        <v>4035</v>
      </c>
      <c r="Y95" s="101" t="s">
        <v>4044</v>
      </c>
      <c r="Z95" s="101"/>
      <c r="AA95" s="103">
        <f t="shared" ca="1" si="9"/>
        <v>38</v>
      </c>
      <c r="AB95" s="104" t="str">
        <f t="shared" ca="1" si="10"/>
        <v>BO:21-60 Days</v>
      </c>
      <c r="AC95" s="104" t="str">
        <f t="shared" ca="1" si="11"/>
        <v>Delay</v>
      </c>
      <c r="AD95" s="19">
        <v>3</v>
      </c>
      <c r="AE95" s="19">
        <v>3</v>
      </c>
      <c r="AF95" s="11"/>
      <c r="AG95" s="97"/>
      <c r="AH95" s="95"/>
      <c r="AI95" s="11">
        <f t="shared" si="7"/>
        <v>3</v>
      </c>
      <c r="AJ95" s="41"/>
      <c r="AK95" s="41"/>
      <c r="AM95" s="11">
        <f t="shared" si="8"/>
        <v>0</v>
      </c>
    </row>
    <row r="96" spans="1:39" s="100" customFormat="1" ht="15.6" x14ac:dyDescent="0.3">
      <c r="A96" s="101" t="s">
        <v>2390</v>
      </c>
      <c r="B96" s="101" t="s">
        <v>4254</v>
      </c>
      <c r="C96" s="101">
        <v>8</v>
      </c>
      <c r="D96" s="101" t="s">
        <v>4402</v>
      </c>
      <c r="E96" s="101" t="s">
        <v>2393</v>
      </c>
      <c r="F96" s="101" t="s">
        <v>4740</v>
      </c>
      <c r="G96" s="101" t="s">
        <v>4025</v>
      </c>
      <c r="H96" s="19"/>
      <c r="I96" s="101" t="s">
        <v>4400</v>
      </c>
      <c r="J96" s="101" t="s">
        <v>4400</v>
      </c>
      <c r="K96" s="102">
        <v>45889</v>
      </c>
      <c r="L96" s="102">
        <v>45889</v>
      </c>
      <c r="M96" s="107">
        <v>45892</v>
      </c>
      <c r="N96" s="110">
        <v>45892</v>
      </c>
      <c r="O96" s="19"/>
      <c r="P96" s="19"/>
      <c r="Q96" s="86" t="s">
        <v>3685</v>
      </c>
      <c r="R96" s="101" t="s">
        <v>3685</v>
      </c>
      <c r="S96" s="101" t="s">
        <v>3823</v>
      </c>
      <c r="T96" s="101" t="s">
        <v>3823</v>
      </c>
      <c r="U96" s="101" t="s">
        <v>1854</v>
      </c>
      <c r="V96" s="101" t="s">
        <v>4203</v>
      </c>
      <c r="W96" s="101" t="s">
        <v>4074</v>
      </c>
      <c r="X96" s="101" t="s">
        <v>4035</v>
      </c>
      <c r="Y96" s="101" t="s">
        <v>4044</v>
      </c>
      <c r="Z96" s="101"/>
      <c r="AA96" s="103">
        <f t="shared" ca="1" si="9"/>
        <v>38</v>
      </c>
      <c r="AB96" s="104" t="str">
        <f t="shared" ca="1" si="10"/>
        <v>BO:21-60 Days</v>
      </c>
      <c r="AC96" s="104" t="str">
        <f t="shared" ca="1" si="11"/>
        <v>Delay</v>
      </c>
      <c r="AD96" s="19">
        <v>1</v>
      </c>
      <c r="AE96" s="1">
        <v>1</v>
      </c>
      <c r="AF96" s="97"/>
      <c r="AG96" s="97"/>
      <c r="AH96" s="98"/>
      <c r="AI96" s="11">
        <f t="shared" si="7"/>
        <v>1</v>
      </c>
      <c r="AJ96" s="99"/>
      <c r="AK96" s="99"/>
      <c r="AL96" s="97"/>
      <c r="AM96" s="11">
        <f t="shared" si="8"/>
        <v>0</v>
      </c>
    </row>
    <row r="97" spans="1:39" s="100" customFormat="1" ht="15.6" x14ac:dyDescent="0.3">
      <c r="A97" s="101" t="s">
        <v>2390</v>
      </c>
      <c r="B97" s="101" t="s">
        <v>4406</v>
      </c>
      <c r="C97" s="101">
        <v>8</v>
      </c>
      <c r="D97" s="101" t="s">
        <v>4404</v>
      </c>
      <c r="E97" s="101" t="s">
        <v>2393</v>
      </c>
      <c r="F97" s="101" t="s">
        <v>4741</v>
      </c>
      <c r="G97" s="101" t="s">
        <v>4025</v>
      </c>
      <c r="H97" s="19"/>
      <c r="I97" s="101" t="s">
        <v>4403</v>
      </c>
      <c r="J97" s="101" t="s">
        <v>4403</v>
      </c>
      <c r="K97" s="102">
        <v>45889</v>
      </c>
      <c r="L97" s="102">
        <v>45889</v>
      </c>
      <c r="M97" s="107">
        <v>45892</v>
      </c>
      <c r="N97" s="110">
        <v>45892</v>
      </c>
      <c r="O97" s="19"/>
      <c r="P97" s="19"/>
      <c r="Q97" s="86" t="s">
        <v>1192</v>
      </c>
      <c r="R97" s="101" t="s">
        <v>2456</v>
      </c>
      <c r="S97" s="101" t="s">
        <v>1194</v>
      </c>
      <c r="T97" s="101" t="s">
        <v>1195</v>
      </c>
      <c r="U97" s="101" t="s">
        <v>1196</v>
      </c>
      <c r="V97" s="101" t="s">
        <v>4091</v>
      </c>
      <c r="W97" s="101" t="s">
        <v>4048</v>
      </c>
      <c r="X97" s="101" t="s">
        <v>4035</v>
      </c>
      <c r="Y97" s="101" t="s">
        <v>4044</v>
      </c>
      <c r="Z97" s="101"/>
      <c r="AA97" s="103">
        <f t="shared" ca="1" si="9"/>
        <v>38</v>
      </c>
      <c r="AB97" s="104" t="str">
        <f t="shared" ca="1" si="10"/>
        <v>BO:21-60 Days</v>
      </c>
      <c r="AC97" s="104" t="str">
        <f t="shared" ca="1" si="11"/>
        <v>Delay</v>
      </c>
      <c r="AD97" s="19">
        <v>2</v>
      </c>
      <c r="AE97" s="1">
        <v>2</v>
      </c>
      <c r="AF97" s="97"/>
      <c r="AG97" s="97"/>
      <c r="AH97" s="98"/>
      <c r="AI97" s="11">
        <f t="shared" si="7"/>
        <v>2</v>
      </c>
      <c r="AJ97" s="99"/>
      <c r="AK97" s="99"/>
      <c r="AL97" s="97"/>
      <c r="AM97" s="11">
        <f t="shared" si="8"/>
        <v>0</v>
      </c>
    </row>
    <row r="98" spans="1:39" ht="15.6" x14ac:dyDescent="0.3">
      <c r="A98" s="101" t="s">
        <v>2390</v>
      </c>
      <c r="B98" s="101" t="s">
        <v>4448</v>
      </c>
      <c r="C98" s="101">
        <v>8</v>
      </c>
      <c r="D98" s="101" t="s">
        <v>4415</v>
      </c>
      <c r="E98" s="101" t="s">
        <v>2393</v>
      </c>
      <c r="F98" s="101" t="s">
        <v>4742</v>
      </c>
      <c r="G98" s="101" t="s">
        <v>4025</v>
      </c>
      <c r="H98" s="19"/>
      <c r="I98" s="101" t="s">
        <v>4416</v>
      </c>
      <c r="J98" s="101" t="s">
        <v>4416</v>
      </c>
      <c r="K98" s="102">
        <v>45890</v>
      </c>
      <c r="L98" s="102">
        <v>45890</v>
      </c>
      <c r="M98" s="107">
        <v>45894</v>
      </c>
      <c r="N98" s="110">
        <v>45894</v>
      </c>
      <c r="O98" s="19"/>
      <c r="P98" s="19"/>
      <c r="Q98" s="86" t="s">
        <v>444</v>
      </c>
      <c r="R98" s="101" t="s">
        <v>2692</v>
      </c>
      <c r="S98" s="101" t="s">
        <v>446</v>
      </c>
      <c r="T98" s="101" t="s">
        <v>447</v>
      </c>
      <c r="U98" s="101" t="s">
        <v>448</v>
      </c>
      <c r="V98" s="101" t="s">
        <v>4049</v>
      </c>
      <c r="W98" s="101" t="s">
        <v>4043</v>
      </c>
      <c r="X98" s="101" t="s">
        <v>4035</v>
      </c>
      <c r="Y98" s="101" t="s">
        <v>4044</v>
      </c>
      <c r="Z98" s="101"/>
      <c r="AA98" s="103">
        <f t="shared" ca="1" si="9"/>
        <v>36</v>
      </c>
      <c r="AB98" s="104" t="str">
        <f t="shared" ca="1" si="10"/>
        <v>BO:21-60 Days</v>
      </c>
      <c r="AC98" s="104" t="str">
        <f t="shared" ca="1" si="11"/>
        <v>Delay</v>
      </c>
      <c r="AD98" s="19">
        <v>1</v>
      </c>
      <c r="AE98" s="19">
        <v>1</v>
      </c>
      <c r="AF98" s="11"/>
      <c r="AG98" s="11"/>
      <c r="AH98" s="95"/>
      <c r="AI98" s="11">
        <f t="shared" si="7"/>
        <v>1</v>
      </c>
      <c r="AJ98" s="41"/>
      <c r="AK98" s="41"/>
      <c r="AM98" s="11">
        <f t="shared" si="8"/>
        <v>0</v>
      </c>
    </row>
    <row r="99" spans="1:39" s="100" customFormat="1" ht="15.6" x14ac:dyDescent="0.3">
      <c r="A99" s="101" t="s">
        <v>2390</v>
      </c>
      <c r="B99" s="101" t="s">
        <v>4242</v>
      </c>
      <c r="C99" s="101">
        <v>8</v>
      </c>
      <c r="D99" s="101" t="s">
        <v>4417</v>
      </c>
      <c r="E99" s="101" t="s">
        <v>2393</v>
      </c>
      <c r="F99" s="101" t="s">
        <v>4743</v>
      </c>
      <c r="G99" s="101" t="s">
        <v>4025</v>
      </c>
      <c r="H99" s="19"/>
      <c r="I99" s="101" t="s">
        <v>4416</v>
      </c>
      <c r="J99" s="101" t="s">
        <v>4416</v>
      </c>
      <c r="K99" s="102">
        <v>45890</v>
      </c>
      <c r="L99" s="102">
        <v>45890</v>
      </c>
      <c r="M99" s="107">
        <v>45894</v>
      </c>
      <c r="N99" s="110">
        <v>45894</v>
      </c>
      <c r="O99" s="19"/>
      <c r="P99" s="19"/>
      <c r="Q99" s="86" t="s">
        <v>190</v>
      </c>
      <c r="R99" s="101" t="s">
        <v>2605</v>
      </c>
      <c r="S99" s="101" t="s">
        <v>192</v>
      </c>
      <c r="T99" s="101" t="s">
        <v>193</v>
      </c>
      <c r="U99" s="101" t="s">
        <v>194</v>
      </c>
      <c r="V99" s="101" t="s">
        <v>4078</v>
      </c>
      <c r="W99" s="101" t="s">
        <v>4043</v>
      </c>
      <c r="X99" s="101" t="s">
        <v>4035</v>
      </c>
      <c r="Y99" s="101" t="s">
        <v>4044</v>
      </c>
      <c r="Z99" s="101"/>
      <c r="AA99" s="103">
        <f t="shared" ca="1" si="9"/>
        <v>36</v>
      </c>
      <c r="AB99" s="104" t="str">
        <f t="shared" ca="1" si="10"/>
        <v>BO:21-60 Days</v>
      </c>
      <c r="AC99" s="104" t="str">
        <f t="shared" ca="1" si="11"/>
        <v>Delay</v>
      </c>
      <c r="AD99" s="19">
        <v>1</v>
      </c>
      <c r="AE99" s="1">
        <v>1</v>
      </c>
      <c r="AF99" s="97"/>
      <c r="AG99" s="97"/>
      <c r="AH99" s="98"/>
      <c r="AI99" s="11">
        <f t="shared" si="7"/>
        <v>1</v>
      </c>
      <c r="AJ99" s="99"/>
      <c r="AK99" s="99"/>
      <c r="AL99" s="97"/>
      <c r="AM99" s="11">
        <f t="shared" si="8"/>
        <v>0</v>
      </c>
    </row>
    <row r="100" spans="1:39" s="100" customFormat="1" ht="15.6" x14ac:dyDescent="0.3">
      <c r="A100" s="101" t="s">
        <v>2390</v>
      </c>
      <c r="B100" s="101" t="s">
        <v>4449</v>
      </c>
      <c r="C100" s="101">
        <v>8</v>
      </c>
      <c r="D100" s="101" t="s">
        <v>4418</v>
      </c>
      <c r="E100" s="101" t="s">
        <v>2393</v>
      </c>
      <c r="F100" s="101" t="s">
        <v>4744</v>
      </c>
      <c r="G100" s="101" t="s">
        <v>4025</v>
      </c>
      <c r="H100" s="19"/>
      <c r="I100" s="101" t="s">
        <v>4416</v>
      </c>
      <c r="J100" s="101" t="s">
        <v>4416</v>
      </c>
      <c r="K100" s="102">
        <v>45890</v>
      </c>
      <c r="L100" s="102">
        <v>45890</v>
      </c>
      <c r="M100" s="107">
        <v>45894</v>
      </c>
      <c r="N100" s="110">
        <v>45894</v>
      </c>
      <c r="O100" s="19"/>
      <c r="P100" s="19"/>
      <c r="Q100" s="86" t="s">
        <v>455</v>
      </c>
      <c r="R100" s="101" t="s">
        <v>2695</v>
      </c>
      <c r="S100" s="101" t="s">
        <v>457</v>
      </c>
      <c r="T100" s="101" t="s">
        <v>457</v>
      </c>
      <c r="U100" s="101" t="s">
        <v>346</v>
      </c>
      <c r="V100" s="101" t="s">
        <v>4049</v>
      </c>
      <c r="W100" s="101" t="s">
        <v>4043</v>
      </c>
      <c r="X100" s="101" t="s">
        <v>4035</v>
      </c>
      <c r="Y100" s="101" t="s">
        <v>4044</v>
      </c>
      <c r="Z100" s="101"/>
      <c r="AA100" s="103">
        <f t="shared" ca="1" si="9"/>
        <v>36</v>
      </c>
      <c r="AB100" s="104" t="str">
        <f t="shared" ca="1" si="10"/>
        <v>BO:21-60 Days</v>
      </c>
      <c r="AC100" s="104" t="str">
        <f t="shared" ca="1" si="11"/>
        <v>Delay</v>
      </c>
      <c r="AD100" s="19">
        <v>1</v>
      </c>
      <c r="AE100" s="1">
        <v>1</v>
      </c>
      <c r="AF100" s="97"/>
      <c r="AG100" s="97"/>
      <c r="AH100" s="98"/>
      <c r="AI100" s="11">
        <f t="shared" si="7"/>
        <v>1</v>
      </c>
      <c r="AJ100" s="99"/>
      <c r="AK100" s="99"/>
      <c r="AL100" s="97"/>
      <c r="AM100" s="11">
        <f t="shared" si="8"/>
        <v>0</v>
      </c>
    </row>
    <row r="101" spans="1:39" s="100" customFormat="1" ht="15.6" x14ac:dyDescent="0.3">
      <c r="A101" s="101" t="s">
        <v>2390</v>
      </c>
      <c r="B101" s="101" t="s">
        <v>4309</v>
      </c>
      <c r="C101" s="101">
        <v>8</v>
      </c>
      <c r="D101" s="101" t="s">
        <v>4419</v>
      </c>
      <c r="E101" s="101" t="s">
        <v>2393</v>
      </c>
      <c r="F101" s="101" t="s">
        <v>4745</v>
      </c>
      <c r="G101" s="101" t="s">
        <v>4025</v>
      </c>
      <c r="H101" s="19"/>
      <c r="I101" s="101" t="s">
        <v>4416</v>
      </c>
      <c r="J101" s="101" t="s">
        <v>4416</v>
      </c>
      <c r="K101" s="102">
        <v>45890</v>
      </c>
      <c r="L101" s="102">
        <v>45890</v>
      </c>
      <c r="M101" s="107">
        <v>45894</v>
      </c>
      <c r="N101" s="110">
        <v>45894</v>
      </c>
      <c r="O101" s="19"/>
      <c r="P101" s="19"/>
      <c r="Q101" s="86" t="s">
        <v>3961</v>
      </c>
      <c r="R101" s="101" t="s">
        <v>3961</v>
      </c>
      <c r="S101" s="101" t="s">
        <v>4288</v>
      </c>
      <c r="T101" s="101" t="s">
        <v>4288</v>
      </c>
      <c r="U101" s="101" t="s">
        <v>4289</v>
      </c>
      <c r="V101" s="101">
        <v>0</v>
      </c>
      <c r="W101" s="101" t="s">
        <v>4045</v>
      </c>
      <c r="X101" s="101" t="s">
        <v>4035</v>
      </c>
      <c r="Y101" s="101" t="s">
        <v>4039</v>
      </c>
      <c r="Z101" s="101"/>
      <c r="AA101" s="103">
        <f t="shared" ca="1" si="9"/>
        <v>36</v>
      </c>
      <c r="AB101" s="104" t="str">
        <f t="shared" ca="1" si="10"/>
        <v>BO:21-60 Days</v>
      </c>
      <c r="AC101" s="104" t="str">
        <f t="shared" ca="1" si="11"/>
        <v>Delay</v>
      </c>
      <c r="AD101" s="19">
        <v>2</v>
      </c>
      <c r="AE101" s="1">
        <v>2</v>
      </c>
      <c r="AF101" s="97"/>
      <c r="AG101" s="97"/>
      <c r="AH101" s="98"/>
      <c r="AI101" s="11">
        <f t="shared" si="7"/>
        <v>2</v>
      </c>
      <c r="AJ101" s="99"/>
      <c r="AK101" s="99"/>
      <c r="AL101" s="97"/>
      <c r="AM101" s="11">
        <f t="shared" si="8"/>
        <v>0</v>
      </c>
    </row>
    <row r="102" spans="1:39" s="100" customFormat="1" ht="15.6" x14ac:dyDescent="0.3">
      <c r="A102" s="101" t="s">
        <v>2390</v>
      </c>
      <c r="B102" s="101" t="s">
        <v>4450</v>
      </c>
      <c r="C102" s="101">
        <v>8</v>
      </c>
      <c r="D102" s="101" t="s">
        <v>4420</v>
      </c>
      <c r="E102" s="101" t="s">
        <v>2393</v>
      </c>
      <c r="F102" s="101" t="s">
        <v>4746</v>
      </c>
      <c r="G102" s="101" t="s">
        <v>4025</v>
      </c>
      <c r="H102" s="19"/>
      <c r="I102" s="101" t="s">
        <v>4421</v>
      </c>
      <c r="J102" s="101" t="s">
        <v>4421</v>
      </c>
      <c r="K102" s="102">
        <v>45890</v>
      </c>
      <c r="L102" s="102">
        <v>45890</v>
      </c>
      <c r="M102" s="107">
        <v>45894</v>
      </c>
      <c r="N102" s="110">
        <v>45894</v>
      </c>
      <c r="O102" s="19"/>
      <c r="P102" s="19"/>
      <c r="Q102" s="86" t="s">
        <v>288</v>
      </c>
      <c r="R102" s="101" t="s">
        <v>2632</v>
      </c>
      <c r="S102" s="101" t="s">
        <v>290</v>
      </c>
      <c r="T102" s="101" t="s">
        <v>291</v>
      </c>
      <c r="U102" s="101" t="s">
        <v>292</v>
      </c>
      <c r="V102" s="101" t="s">
        <v>4056</v>
      </c>
      <c r="W102" s="101" t="s">
        <v>4043</v>
      </c>
      <c r="X102" s="101" t="s">
        <v>4035</v>
      </c>
      <c r="Y102" s="101" t="s">
        <v>4044</v>
      </c>
      <c r="Z102" s="101"/>
      <c r="AA102" s="103">
        <f t="shared" ca="1" si="9"/>
        <v>36</v>
      </c>
      <c r="AB102" s="104" t="str">
        <f t="shared" ca="1" si="10"/>
        <v>BO:21-60 Days</v>
      </c>
      <c r="AC102" s="104" t="str">
        <f t="shared" ca="1" si="11"/>
        <v>Delay</v>
      </c>
      <c r="AD102" s="19">
        <v>1</v>
      </c>
      <c r="AE102" s="1">
        <v>1</v>
      </c>
      <c r="AF102" s="97"/>
      <c r="AG102" s="97"/>
      <c r="AH102" s="98"/>
      <c r="AI102" s="11">
        <f t="shared" si="7"/>
        <v>1</v>
      </c>
      <c r="AJ102" s="99"/>
      <c r="AK102" s="99"/>
      <c r="AL102" s="97"/>
      <c r="AM102" s="11">
        <f t="shared" si="8"/>
        <v>0</v>
      </c>
    </row>
    <row r="103" spans="1:39" s="100" customFormat="1" ht="15.6" x14ac:dyDescent="0.3">
      <c r="A103" s="101" t="s">
        <v>2390</v>
      </c>
      <c r="B103" s="101" t="s">
        <v>4451</v>
      </c>
      <c r="C103" s="101">
        <v>8</v>
      </c>
      <c r="D103" s="101" t="s">
        <v>4422</v>
      </c>
      <c r="E103" s="101" t="s">
        <v>2393</v>
      </c>
      <c r="F103" s="101" t="s">
        <v>4747</v>
      </c>
      <c r="G103" s="101" t="s">
        <v>4025</v>
      </c>
      <c r="H103" s="19"/>
      <c r="I103" s="101" t="s">
        <v>4421</v>
      </c>
      <c r="J103" s="101" t="s">
        <v>4421</v>
      </c>
      <c r="K103" s="102">
        <v>45890</v>
      </c>
      <c r="L103" s="102">
        <v>45890</v>
      </c>
      <c r="M103" s="107">
        <v>45894</v>
      </c>
      <c r="N103" s="110">
        <v>45894</v>
      </c>
      <c r="O103" s="19"/>
      <c r="P103" s="19"/>
      <c r="Q103" s="86" t="s">
        <v>293</v>
      </c>
      <c r="R103" s="101" t="s">
        <v>2633</v>
      </c>
      <c r="S103" s="101" t="s">
        <v>295</v>
      </c>
      <c r="T103" s="101" t="s">
        <v>295</v>
      </c>
      <c r="U103" s="101" t="s">
        <v>296</v>
      </c>
      <c r="V103" s="101" t="s">
        <v>4056</v>
      </c>
      <c r="W103" s="101" t="s">
        <v>4043</v>
      </c>
      <c r="X103" s="101" t="s">
        <v>4035</v>
      </c>
      <c r="Y103" s="101" t="s">
        <v>4044</v>
      </c>
      <c r="Z103" s="101"/>
      <c r="AA103" s="103">
        <f t="shared" ca="1" si="9"/>
        <v>36</v>
      </c>
      <c r="AB103" s="104" t="str">
        <f t="shared" ca="1" si="10"/>
        <v>BO:21-60 Days</v>
      </c>
      <c r="AC103" s="104" t="str">
        <f t="shared" ca="1" si="11"/>
        <v>Delay</v>
      </c>
      <c r="AD103" s="19">
        <v>1</v>
      </c>
      <c r="AE103" s="1">
        <v>1</v>
      </c>
      <c r="AF103" s="97"/>
      <c r="AG103" s="97"/>
      <c r="AH103" s="98"/>
      <c r="AI103" s="11">
        <f t="shared" si="7"/>
        <v>1</v>
      </c>
      <c r="AJ103" s="99"/>
      <c r="AK103" s="99"/>
      <c r="AL103" s="97"/>
      <c r="AM103" s="11">
        <f t="shared" si="8"/>
        <v>0</v>
      </c>
    </row>
    <row r="104" spans="1:39" s="100" customFormat="1" ht="15.6" x14ac:dyDescent="0.3">
      <c r="A104" s="101" t="s">
        <v>2390</v>
      </c>
      <c r="B104" s="101" t="s">
        <v>4159</v>
      </c>
      <c r="C104" s="101">
        <v>8</v>
      </c>
      <c r="D104" s="101" t="s">
        <v>4423</v>
      </c>
      <c r="E104" s="101" t="s">
        <v>2393</v>
      </c>
      <c r="F104" s="101" t="s">
        <v>4748</v>
      </c>
      <c r="G104" s="101" t="s">
        <v>4025</v>
      </c>
      <c r="H104" s="19"/>
      <c r="I104" s="101" t="s">
        <v>4421</v>
      </c>
      <c r="J104" s="101" t="s">
        <v>4421</v>
      </c>
      <c r="K104" s="102">
        <v>45890</v>
      </c>
      <c r="L104" s="102">
        <v>45890</v>
      </c>
      <c r="M104" s="107">
        <v>45894</v>
      </c>
      <c r="N104" s="110">
        <v>45894</v>
      </c>
      <c r="O104" s="19"/>
      <c r="P104" s="19"/>
      <c r="Q104" s="86" t="s">
        <v>4160</v>
      </c>
      <c r="R104" s="101" t="s">
        <v>4160</v>
      </c>
      <c r="S104" s="101" t="s">
        <v>4161</v>
      </c>
      <c r="T104" s="101" t="s">
        <v>4161</v>
      </c>
      <c r="U104" s="101" t="s">
        <v>374</v>
      </c>
      <c r="V104" s="101" t="s">
        <v>4082</v>
      </c>
      <c r="W104" s="101" t="s">
        <v>4043</v>
      </c>
      <c r="X104" s="101" t="s">
        <v>4035</v>
      </c>
      <c r="Y104" s="101" t="s">
        <v>4044</v>
      </c>
      <c r="Z104" s="101"/>
      <c r="AA104" s="103">
        <f t="shared" ca="1" si="9"/>
        <v>36</v>
      </c>
      <c r="AB104" s="104" t="str">
        <f t="shared" ca="1" si="10"/>
        <v>BO:21-60 Days</v>
      </c>
      <c r="AC104" s="104" t="str">
        <f t="shared" ca="1" si="11"/>
        <v>Delay</v>
      </c>
      <c r="AD104" s="19">
        <v>1</v>
      </c>
      <c r="AE104" s="1">
        <v>1</v>
      </c>
      <c r="AF104" s="97"/>
      <c r="AG104" s="97"/>
      <c r="AH104" s="98"/>
      <c r="AI104" s="11">
        <f t="shared" si="7"/>
        <v>1</v>
      </c>
      <c r="AJ104" s="99"/>
      <c r="AK104" s="99"/>
      <c r="AL104" s="97"/>
      <c r="AM104" s="11">
        <f t="shared" si="8"/>
        <v>0</v>
      </c>
    </row>
    <row r="105" spans="1:39" s="100" customFormat="1" ht="15.6" x14ac:dyDescent="0.3">
      <c r="A105" s="101" t="s">
        <v>2390</v>
      </c>
      <c r="B105" s="101" t="s">
        <v>4445</v>
      </c>
      <c r="C105" s="101">
        <v>8</v>
      </c>
      <c r="D105" s="101" t="s">
        <v>4424</v>
      </c>
      <c r="E105" s="101" t="s">
        <v>2393</v>
      </c>
      <c r="F105" s="101" t="s">
        <v>4749</v>
      </c>
      <c r="G105" s="101" t="s">
        <v>4025</v>
      </c>
      <c r="H105" s="19"/>
      <c r="I105" s="101" t="s">
        <v>4421</v>
      </c>
      <c r="J105" s="101" t="s">
        <v>4421</v>
      </c>
      <c r="K105" s="102">
        <v>45890</v>
      </c>
      <c r="L105" s="102">
        <v>45890</v>
      </c>
      <c r="M105" s="107">
        <v>45894</v>
      </c>
      <c r="N105" s="110">
        <v>45894</v>
      </c>
      <c r="O105" s="19"/>
      <c r="P105" s="19"/>
      <c r="Q105" s="86" t="s">
        <v>9</v>
      </c>
      <c r="R105" s="101" t="s">
        <v>2765</v>
      </c>
      <c r="S105" s="101" t="s">
        <v>741</v>
      </c>
      <c r="T105" s="101" t="s">
        <v>741</v>
      </c>
      <c r="U105" s="101" t="s">
        <v>742</v>
      </c>
      <c r="V105" s="101" t="s">
        <v>4148</v>
      </c>
      <c r="W105" s="101" t="s">
        <v>4040</v>
      </c>
      <c r="X105" s="101" t="s">
        <v>4035</v>
      </c>
      <c r="Y105" s="101" t="s">
        <v>4041</v>
      </c>
      <c r="Z105" s="101"/>
      <c r="AA105" s="103">
        <f t="shared" ca="1" si="9"/>
        <v>36</v>
      </c>
      <c r="AB105" s="104" t="str">
        <f t="shared" ca="1" si="10"/>
        <v>BO:21-60 Days</v>
      </c>
      <c r="AC105" s="104" t="str">
        <f t="shared" ca="1" si="11"/>
        <v>Delay</v>
      </c>
      <c r="AD105" s="19">
        <v>1</v>
      </c>
      <c r="AE105" s="1">
        <v>1</v>
      </c>
      <c r="AF105" s="97"/>
      <c r="AG105" s="97"/>
      <c r="AH105" s="98"/>
      <c r="AI105" s="11">
        <f t="shared" si="7"/>
        <v>1</v>
      </c>
      <c r="AJ105" s="99"/>
      <c r="AK105" s="99"/>
      <c r="AL105" s="97"/>
      <c r="AM105" s="11">
        <f t="shared" si="8"/>
        <v>0</v>
      </c>
    </row>
    <row r="106" spans="1:39" s="100" customFormat="1" ht="15.6" x14ac:dyDescent="0.3">
      <c r="A106" s="101" t="s">
        <v>2390</v>
      </c>
      <c r="B106" s="101" t="s">
        <v>4357</v>
      </c>
      <c r="C106" s="101">
        <v>8</v>
      </c>
      <c r="D106" s="101" t="s">
        <v>4426</v>
      </c>
      <c r="E106" s="101" t="s">
        <v>2393</v>
      </c>
      <c r="F106" s="101" t="s">
        <v>4750</v>
      </c>
      <c r="G106" s="101" t="s">
        <v>4025</v>
      </c>
      <c r="H106" s="19"/>
      <c r="I106" s="101" t="s">
        <v>4425</v>
      </c>
      <c r="J106" s="101" t="s">
        <v>4425</v>
      </c>
      <c r="K106" s="102">
        <v>45890</v>
      </c>
      <c r="L106" s="102">
        <v>45890</v>
      </c>
      <c r="M106" s="107">
        <v>45894</v>
      </c>
      <c r="N106" s="110">
        <v>45894</v>
      </c>
      <c r="O106" s="19"/>
      <c r="P106" s="19"/>
      <c r="Q106" s="86" t="s">
        <v>1212</v>
      </c>
      <c r="R106" s="101" t="s">
        <v>2460</v>
      </c>
      <c r="S106" s="101" t="s">
        <v>1214</v>
      </c>
      <c r="T106" s="101" t="s">
        <v>1215</v>
      </c>
      <c r="U106" s="101" t="s">
        <v>1216</v>
      </c>
      <c r="V106" s="101" t="s">
        <v>4091</v>
      </c>
      <c r="W106" s="101" t="s">
        <v>4048</v>
      </c>
      <c r="X106" s="101" t="s">
        <v>4035</v>
      </c>
      <c r="Y106" s="101" t="s">
        <v>4044</v>
      </c>
      <c r="Z106" s="101"/>
      <c r="AA106" s="103">
        <f t="shared" ca="1" si="9"/>
        <v>36</v>
      </c>
      <c r="AB106" s="104" t="str">
        <f t="shared" ca="1" si="10"/>
        <v>BO:21-60 Days</v>
      </c>
      <c r="AC106" s="104" t="str">
        <f t="shared" ca="1" si="11"/>
        <v>Delay</v>
      </c>
      <c r="AD106" s="19">
        <v>3</v>
      </c>
      <c r="AE106" s="1">
        <v>3</v>
      </c>
      <c r="AF106" s="97"/>
      <c r="AG106" s="97"/>
      <c r="AH106" s="98"/>
      <c r="AI106" s="11">
        <f t="shared" si="7"/>
        <v>3</v>
      </c>
      <c r="AJ106" s="99"/>
      <c r="AK106" s="99"/>
      <c r="AL106" s="97"/>
      <c r="AM106" s="11">
        <f t="shared" si="8"/>
        <v>0</v>
      </c>
    </row>
    <row r="107" spans="1:39" s="100" customFormat="1" ht="15.6" x14ac:dyDescent="0.3">
      <c r="A107" s="101" t="s">
        <v>2390</v>
      </c>
      <c r="B107" s="101" t="s">
        <v>4332</v>
      </c>
      <c r="C107" s="101">
        <v>8</v>
      </c>
      <c r="D107" s="101" t="s">
        <v>4427</v>
      </c>
      <c r="E107" s="101" t="s">
        <v>2393</v>
      </c>
      <c r="F107" s="101" t="s">
        <v>4751</v>
      </c>
      <c r="G107" s="101" t="s">
        <v>4025</v>
      </c>
      <c r="H107" s="19"/>
      <c r="I107" s="101" t="s">
        <v>4425</v>
      </c>
      <c r="J107" s="101" t="s">
        <v>4425</v>
      </c>
      <c r="K107" s="102">
        <v>45890</v>
      </c>
      <c r="L107" s="102">
        <v>45890</v>
      </c>
      <c r="M107" s="107">
        <v>45894</v>
      </c>
      <c r="N107" s="110">
        <v>45894</v>
      </c>
      <c r="O107" s="19"/>
      <c r="P107" s="19"/>
      <c r="Q107" s="86" t="s">
        <v>1042</v>
      </c>
      <c r="R107" s="101" t="s">
        <v>2414</v>
      </c>
      <c r="S107" s="101" t="s">
        <v>1044</v>
      </c>
      <c r="T107" s="101" t="s">
        <v>1045</v>
      </c>
      <c r="U107" s="101" t="s">
        <v>1046</v>
      </c>
      <c r="V107" s="101" t="s">
        <v>4061</v>
      </c>
      <c r="W107" s="101" t="s">
        <v>4047</v>
      </c>
      <c r="X107" s="101" t="s">
        <v>4035</v>
      </c>
      <c r="Y107" s="101" t="s">
        <v>4044</v>
      </c>
      <c r="Z107" s="101"/>
      <c r="AA107" s="103">
        <f t="shared" ca="1" si="9"/>
        <v>36</v>
      </c>
      <c r="AB107" s="104" t="str">
        <f t="shared" ca="1" si="10"/>
        <v>BO:21-60 Days</v>
      </c>
      <c r="AC107" s="104" t="str">
        <f t="shared" ca="1" si="11"/>
        <v>Delay</v>
      </c>
      <c r="AD107" s="19">
        <v>1</v>
      </c>
      <c r="AE107" s="1">
        <v>1</v>
      </c>
      <c r="AF107" s="97"/>
      <c r="AG107" s="97"/>
      <c r="AH107" s="98"/>
      <c r="AI107" s="11">
        <f t="shared" si="7"/>
        <v>1</v>
      </c>
      <c r="AJ107" s="99"/>
      <c r="AK107" s="99"/>
      <c r="AL107" s="97"/>
      <c r="AM107" s="11">
        <f t="shared" si="8"/>
        <v>0</v>
      </c>
    </row>
    <row r="108" spans="1:39" ht="15.6" x14ac:dyDescent="0.3">
      <c r="A108" s="101" t="s">
        <v>2390</v>
      </c>
      <c r="B108" s="101" t="s">
        <v>4145</v>
      </c>
      <c r="C108" s="101">
        <v>8</v>
      </c>
      <c r="D108" s="101" t="s">
        <v>4428</v>
      </c>
      <c r="E108" s="101" t="s">
        <v>2393</v>
      </c>
      <c r="F108" s="101" t="s">
        <v>4752</v>
      </c>
      <c r="G108" s="101" t="s">
        <v>4025</v>
      </c>
      <c r="H108" s="19"/>
      <c r="I108" s="101" t="s">
        <v>4425</v>
      </c>
      <c r="J108" s="101" t="s">
        <v>4425</v>
      </c>
      <c r="K108" s="102">
        <v>45890</v>
      </c>
      <c r="L108" s="102">
        <v>45890</v>
      </c>
      <c r="M108" s="107">
        <v>45894</v>
      </c>
      <c r="N108" s="110">
        <v>45894</v>
      </c>
      <c r="O108" s="19"/>
      <c r="P108" s="19"/>
      <c r="Q108" s="86" t="s">
        <v>1221</v>
      </c>
      <c r="R108" s="101" t="s">
        <v>2462</v>
      </c>
      <c r="S108" s="101" t="s">
        <v>1223</v>
      </c>
      <c r="T108" s="101" t="s">
        <v>1224</v>
      </c>
      <c r="U108" s="101" t="s">
        <v>1225</v>
      </c>
      <c r="V108" s="101" t="s">
        <v>4085</v>
      </c>
      <c r="W108" s="101" t="s">
        <v>4086</v>
      </c>
      <c r="X108" s="101" t="s">
        <v>4035</v>
      </c>
      <c r="Y108" s="101" t="s">
        <v>4044</v>
      </c>
      <c r="Z108" s="101"/>
      <c r="AA108" s="103">
        <f t="shared" ca="1" si="9"/>
        <v>36</v>
      </c>
      <c r="AB108" s="104" t="str">
        <f t="shared" ca="1" si="10"/>
        <v>BO:21-60 Days</v>
      </c>
      <c r="AC108" s="104" t="str">
        <f t="shared" ca="1" si="11"/>
        <v>Delay</v>
      </c>
      <c r="AD108" s="19">
        <v>1</v>
      </c>
      <c r="AE108" s="19">
        <v>1</v>
      </c>
      <c r="AF108" s="11"/>
      <c r="AG108" s="97"/>
      <c r="AH108" s="95"/>
      <c r="AI108" s="11">
        <f t="shared" si="7"/>
        <v>1</v>
      </c>
      <c r="AJ108" s="41"/>
      <c r="AK108" s="41"/>
      <c r="AM108" s="11">
        <f t="shared" si="8"/>
        <v>0</v>
      </c>
    </row>
    <row r="109" spans="1:39" s="100" customFormat="1" ht="15.6" x14ac:dyDescent="0.3">
      <c r="A109" s="101" t="s">
        <v>2390</v>
      </c>
      <c r="B109" s="101" t="s">
        <v>4452</v>
      </c>
      <c r="C109" s="101">
        <v>8</v>
      </c>
      <c r="D109" s="101" t="s">
        <v>4429</v>
      </c>
      <c r="E109" s="101" t="s">
        <v>2393</v>
      </c>
      <c r="F109" s="101" t="s">
        <v>4753</v>
      </c>
      <c r="G109" s="101" t="s">
        <v>4025</v>
      </c>
      <c r="H109" s="19"/>
      <c r="I109" s="101" t="s">
        <v>4425</v>
      </c>
      <c r="J109" s="101" t="s">
        <v>4425</v>
      </c>
      <c r="K109" s="102">
        <v>45890</v>
      </c>
      <c r="L109" s="102">
        <v>45890</v>
      </c>
      <c r="M109" s="107">
        <v>45894</v>
      </c>
      <c r="N109" s="110">
        <v>45894</v>
      </c>
      <c r="O109" s="19"/>
      <c r="P109" s="19"/>
      <c r="Q109" s="86" t="s">
        <v>1391</v>
      </c>
      <c r="R109" s="101" t="s">
        <v>2504</v>
      </c>
      <c r="S109" s="101" t="s">
        <v>1393</v>
      </c>
      <c r="T109" s="101" t="s">
        <v>1394</v>
      </c>
      <c r="U109" s="101" t="s">
        <v>1367</v>
      </c>
      <c r="V109" s="101" t="s">
        <v>4087</v>
      </c>
      <c r="W109" s="101" t="s">
        <v>4040</v>
      </c>
      <c r="X109" s="101" t="s">
        <v>4035</v>
      </c>
      <c r="Y109" s="101" t="s">
        <v>4041</v>
      </c>
      <c r="Z109" s="101"/>
      <c r="AA109" s="103">
        <f t="shared" ca="1" si="9"/>
        <v>36</v>
      </c>
      <c r="AB109" s="104" t="str">
        <f t="shared" ca="1" si="10"/>
        <v>BO:21-60 Days</v>
      </c>
      <c r="AC109" s="104" t="str">
        <f t="shared" ca="1" si="11"/>
        <v>Delay</v>
      </c>
      <c r="AD109" s="19">
        <v>1</v>
      </c>
      <c r="AE109" s="1">
        <v>1</v>
      </c>
      <c r="AF109" s="97"/>
      <c r="AG109" s="97"/>
      <c r="AH109" s="98"/>
      <c r="AI109" s="11">
        <f t="shared" si="7"/>
        <v>1</v>
      </c>
      <c r="AJ109" s="99"/>
      <c r="AK109" s="99"/>
      <c r="AL109" s="97"/>
      <c r="AM109" s="11">
        <f t="shared" si="8"/>
        <v>0</v>
      </c>
    </row>
    <row r="110" spans="1:39" s="100" customFormat="1" ht="15.6" x14ac:dyDescent="0.3">
      <c r="A110" s="101" t="s">
        <v>2390</v>
      </c>
      <c r="B110" s="101" t="s">
        <v>4447</v>
      </c>
      <c r="C110" s="101">
        <v>8</v>
      </c>
      <c r="D110" s="101" t="s">
        <v>4430</v>
      </c>
      <c r="E110" s="101" t="s">
        <v>2393</v>
      </c>
      <c r="F110" s="101" t="s">
        <v>4754</v>
      </c>
      <c r="G110" s="101" t="s">
        <v>4025</v>
      </c>
      <c r="H110" s="19"/>
      <c r="I110" s="101" t="s">
        <v>4425</v>
      </c>
      <c r="J110" s="101" t="s">
        <v>4425</v>
      </c>
      <c r="K110" s="102">
        <v>45890</v>
      </c>
      <c r="L110" s="102">
        <v>45890</v>
      </c>
      <c r="M110" s="107">
        <v>45894</v>
      </c>
      <c r="N110" s="102">
        <v>45894</v>
      </c>
      <c r="O110" s="19"/>
      <c r="P110" s="19"/>
      <c r="Q110" s="86" t="s">
        <v>1408</v>
      </c>
      <c r="R110" s="101" t="s">
        <v>2508</v>
      </c>
      <c r="S110" s="101" t="s">
        <v>1410</v>
      </c>
      <c r="T110" s="101" t="s">
        <v>1411</v>
      </c>
      <c r="U110" s="101" t="s">
        <v>1412</v>
      </c>
      <c r="V110" s="101" t="s">
        <v>4097</v>
      </c>
      <c r="W110" s="101" t="s">
        <v>4052</v>
      </c>
      <c r="X110" s="101" t="s">
        <v>4035</v>
      </c>
      <c r="Y110" s="101" t="s">
        <v>4041</v>
      </c>
      <c r="Z110" s="101"/>
      <c r="AA110" s="103">
        <f t="shared" ca="1" si="9"/>
        <v>36</v>
      </c>
      <c r="AB110" s="104" t="str">
        <f t="shared" ca="1" si="10"/>
        <v>BO:21-60 Days</v>
      </c>
      <c r="AC110" s="104" t="str">
        <f t="shared" ca="1" si="11"/>
        <v>Delay</v>
      </c>
      <c r="AD110" s="19">
        <v>3</v>
      </c>
      <c r="AE110" s="1">
        <v>2</v>
      </c>
      <c r="AF110" s="97"/>
      <c r="AG110" s="97"/>
      <c r="AH110" s="98"/>
      <c r="AI110" s="11">
        <f t="shared" si="7"/>
        <v>2</v>
      </c>
      <c r="AJ110" s="99"/>
      <c r="AK110" s="99"/>
      <c r="AL110" s="97"/>
      <c r="AM110" s="11">
        <f t="shared" si="8"/>
        <v>0</v>
      </c>
    </row>
    <row r="111" spans="1:39" s="100" customFormat="1" ht="15.6" x14ac:dyDescent="0.3">
      <c r="A111" s="101" t="s">
        <v>2390</v>
      </c>
      <c r="B111" s="101" t="s">
        <v>4245</v>
      </c>
      <c r="C111" s="101">
        <v>8</v>
      </c>
      <c r="D111" s="101" t="s">
        <v>4431</v>
      </c>
      <c r="E111" s="101" t="s">
        <v>2393</v>
      </c>
      <c r="F111" s="101" t="s">
        <v>4755</v>
      </c>
      <c r="G111" s="101" t="s">
        <v>4025</v>
      </c>
      <c r="H111" s="19"/>
      <c r="I111" s="101" t="s">
        <v>4425</v>
      </c>
      <c r="J111" s="101" t="s">
        <v>4425</v>
      </c>
      <c r="K111" s="102">
        <v>45890</v>
      </c>
      <c r="L111" s="102">
        <v>45890</v>
      </c>
      <c r="M111" s="107">
        <v>45894</v>
      </c>
      <c r="N111" s="110">
        <v>45894</v>
      </c>
      <c r="O111" s="19"/>
      <c r="P111" s="19"/>
      <c r="Q111" s="86" t="s">
        <v>11</v>
      </c>
      <c r="R111" s="101" t="s">
        <v>3441</v>
      </c>
      <c r="S111" s="101" t="s">
        <v>3442</v>
      </c>
      <c r="T111" s="101" t="s">
        <v>3442</v>
      </c>
      <c r="U111" s="101" t="s">
        <v>3443</v>
      </c>
      <c r="V111" s="101" t="s">
        <v>4163</v>
      </c>
      <c r="W111" s="101" t="s">
        <v>4040</v>
      </c>
      <c r="X111" s="101" t="s">
        <v>4035</v>
      </c>
      <c r="Y111" s="101" t="s">
        <v>4041</v>
      </c>
      <c r="Z111" s="101"/>
      <c r="AA111" s="103">
        <f t="shared" ca="1" si="9"/>
        <v>36</v>
      </c>
      <c r="AB111" s="104" t="str">
        <f t="shared" ca="1" si="10"/>
        <v>BO:21-60 Days</v>
      </c>
      <c r="AC111" s="104" t="str">
        <f t="shared" ca="1" si="11"/>
        <v>Delay</v>
      </c>
      <c r="AD111" s="19">
        <v>3</v>
      </c>
      <c r="AE111" s="1">
        <v>3</v>
      </c>
      <c r="AF111" s="97"/>
      <c r="AG111" s="97"/>
      <c r="AH111" s="98"/>
      <c r="AI111" s="11">
        <f t="shared" si="7"/>
        <v>3</v>
      </c>
      <c r="AJ111" s="99"/>
      <c r="AK111" s="99"/>
      <c r="AL111" s="97"/>
      <c r="AM111" s="11">
        <f t="shared" si="8"/>
        <v>0</v>
      </c>
    </row>
    <row r="112" spans="1:39" ht="15.6" x14ac:dyDescent="0.3">
      <c r="A112" s="101" t="s">
        <v>2390</v>
      </c>
      <c r="B112" s="101" t="s">
        <v>4255</v>
      </c>
      <c r="C112" s="101">
        <v>8</v>
      </c>
      <c r="D112" s="101" t="s">
        <v>4432</v>
      </c>
      <c r="E112" s="101" t="s">
        <v>2393</v>
      </c>
      <c r="F112" s="101" t="s">
        <v>4756</v>
      </c>
      <c r="G112" s="101" t="s">
        <v>4025</v>
      </c>
      <c r="H112" s="19"/>
      <c r="I112" s="101" t="s">
        <v>4433</v>
      </c>
      <c r="J112" s="101" t="s">
        <v>4433</v>
      </c>
      <c r="K112" s="102">
        <v>45890</v>
      </c>
      <c r="L112" s="102">
        <v>45890</v>
      </c>
      <c r="M112" s="107">
        <v>45894</v>
      </c>
      <c r="N112" s="110">
        <v>45894</v>
      </c>
      <c r="O112" s="19"/>
      <c r="P112" s="19"/>
      <c r="Q112" s="86" t="s">
        <v>3537</v>
      </c>
      <c r="R112" s="101" t="s">
        <v>3538</v>
      </c>
      <c r="S112" s="101" t="s">
        <v>3539</v>
      </c>
      <c r="T112" s="101" t="s">
        <v>3539</v>
      </c>
      <c r="U112" s="101" t="s">
        <v>3540</v>
      </c>
      <c r="V112" s="101" t="s">
        <v>4051</v>
      </c>
      <c r="W112" s="101" t="s">
        <v>4096</v>
      </c>
      <c r="X112" s="101" t="s">
        <v>4035</v>
      </c>
      <c r="Y112" s="101" t="s">
        <v>4044</v>
      </c>
      <c r="Z112" s="101"/>
      <c r="AA112" s="103">
        <f t="shared" ca="1" si="9"/>
        <v>36</v>
      </c>
      <c r="AB112" s="104" t="str">
        <f t="shared" ca="1" si="10"/>
        <v>BO:21-60 Days</v>
      </c>
      <c r="AC112" s="104" t="str">
        <f t="shared" ca="1" si="11"/>
        <v>Delay</v>
      </c>
      <c r="AD112" s="19">
        <v>1</v>
      </c>
      <c r="AE112" s="19">
        <v>1</v>
      </c>
      <c r="AF112" s="97"/>
      <c r="AG112" s="97"/>
      <c r="AH112" s="95"/>
      <c r="AI112" s="11">
        <f t="shared" si="7"/>
        <v>1</v>
      </c>
      <c r="AJ112" s="99"/>
      <c r="AK112" s="41"/>
      <c r="AM112" s="11">
        <f t="shared" si="8"/>
        <v>0</v>
      </c>
    </row>
    <row r="113" spans="1:39" ht="15.6" x14ac:dyDescent="0.3">
      <c r="A113" s="101" t="s">
        <v>2390</v>
      </c>
      <c r="B113" s="101" t="s">
        <v>4406</v>
      </c>
      <c r="C113" s="101">
        <v>8</v>
      </c>
      <c r="D113" s="101" t="s">
        <v>4434</v>
      </c>
      <c r="E113" s="101" t="s">
        <v>2393</v>
      </c>
      <c r="F113" s="101" t="s">
        <v>4757</v>
      </c>
      <c r="G113" s="101" t="s">
        <v>4025</v>
      </c>
      <c r="H113" s="19"/>
      <c r="I113" s="101" t="s">
        <v>4433</v>
      </c>
      <c r="J113" s="101" t="s">
        <v>4433</v>
      </c>
      <c r="K113" s="102">
        <v>45890</v>
      </c>
      <c r="L113" s="102">
        <v>45890</v>
      </c>
      <c r="M113" s="107">
        <v>45894</v>
      </c>
      <c r="N113" s="110">
        <v>45894</v>
      </c>
      <c r="O113" s="19"/>
      <c r="P113" s="19"/>
      <c r="Q113" s="86" t="s">
        <v>1192</v>
      </c>
      <c r="R113" s="101" t="s">
        <v>2456</v>
      </c>
      <c r="S113" s="101" t="s">
        <v>1194</v>
      </c>
      <c r="T113" s="101" t="s">
        <v>1195</v>
      </c>
      <c r="U113" s="101" t="s">
        <v>1196</v>
      </c>
      <c r="V113" s="101" t="s">
        <v>4091</v>
      </c>
      <c r="W113" s="101" t="s">
        <v>4048</v>
      </c>
      <c r="X113" s="101" t="s">
        <v>4035</v>
      </c>
      <c r="Y113" s="101" t="s">
        <v>4044</v>
      </c>
      <c r="Z113" s="101"/>
      <c r="AA113" s="103">
        <f t="shared" ca="1" si="9"/>
        <v>36</v>
      </c>
      <c r="AB113" s="104" t="str">
        <f t="shared" ca="1" si="10"/>
        <v>BO:21-60 Days</v>
      </c>
      <c r="AC113" s="104" t="str">
        <f t="shared" ca="1" si="11"/>
        <v>Delay</v>
      </c>
      <c r="AD113" s="19">
        <v>2</v>
      </c>
      <c r="AE113" s="19">
        <v>2</v>
      </c>
      <c r="AF113" s="97"/>
      <c r="AG113" s="97"/>
      <c r="AH113" s="95"/>
      <c r="AI113" s="11">
        <f t="shared" si="7"/>
        <v>2</v>
      </c>
      <c r="AJ113" s="99"/>
      <c r="AK113" s="41"/>
      <c r="AM113" s="11">
        <f t="shared" si="8"/>
        <v>0</v>
      </c>
    </row>
    <row r="114" spans="1:39" ht="15.6" x14ac:dyDescent="0.3">
      <c r="A114" s="109" t="s">
        <v>2390</v>
      </c>
      <c r="B114" s="109" t="s">
        <v>4492</v>
      </c>
      <c r="C114" s="109">
        <v>8</v>
      </c>
      <c r="D114" s="109" t="s">
        <v>4461</v>
      </c>
      <c r="E114" s="109" t="s">
        <v>2393</v>
      </c>
      <c r="F114" s="101" t="s">
        <v>4758</v>
      </c>
      <c r="G114" s="109" t="s">
        <v>4025</v>
      </c>
      <c r="H114" s="1"/>
      <c r="I114" s="109" t="s">
        <v>4462</v>
      </c>
      <c r="J114" s="109" t="s">
        <v>4462</v>
      </c>
      <c r="K114" s="110">
        <v>45891</v>
      </c>
      <c r="L114" s="110">
        <v>45891</v>
      </c>
      <c r="M114" s="111">
        <v>45895</v>
      </c>
      <c r="N114" s="110">
        <v>45895</v>
      </c>
      <c r="O114" s="1"/>
      <c r="P114" s="1"/>
      <c r="Q114" s="112" t="s">
        <v>3542</v>
      </c>
      <c r="R114" s="109" t="s">
        <v>3543</v>
      </c>
      <c r="S114" s="109" t="s">
        <v>3544</v>
      </c>
      <c r="T114" s="109" t="s">
        <v>3544</v>
      </c>
      <c r="U114" s="109" t="s">
        <v>3517</v>
      </c>
      <c r="V114" s="109" t="s">
        <v>4051</v>
      </c>
      <c r="W114" s="109" t="s">
        <v>4043</v>
      </c>
      <c r="X114" s="109" t="s">
        <v>4035</v>
      </c>
      <c r="Y114" s="109" t="s">
        <v>4044</v>
      </c>
      <c r="Z114" s="109"/>
      <c r="AA114" s="103">
        <f t="shared" ca="1" si="9"/>
        <v>35</v>
      </c>
      <c r="AB114" s="104" t="str">
        <f t="shared" ca="1" si="10"/>
        <v>BO:21-60 Days</v>
      </c>
      <c r="AC114" s="104" t="str">
        <f t="shared" ca="1" si="11"/>
        <v>Delay</v>
      </c>
      <c r="AD114" s="19">
        <v>1</v>
      </c>
      <c r="AE114" s="19">
        <v>1</v>
      </c>
      <c r="AF114" s="97"/>
      <c r="AG114" s="97"/>
      <c r="AH114" s="95"/>
      <c r="AI114" s="11">
        <f t="shared" si="7"/>
        <v>1</v>
      </c>
      <c r="AJ114" s="99"/>
      <c r="AK114" s="41"/>
      <c r="AM114" s="11">
        <f t="shared" si="8"/>
        <v>0</v>
      </c>
    </row>
    <row r="115" spans="1:39" ht="15.6" x14ac:dyDescent="0.3">
      <c r="A115" s="109" t="s">
        <v>2390</v>
      </c>
      <c r="B115" s="109" t="s">
        <v>4442</v>
      </c>
      <c r="C115" s="109">
        <v>8</v>
      </c>
      <c r="D115" s="109" t="s">
        <v>4463</v>
      </c>
      <c r="E115" s="109" t="s">
        <v>2393</v>
      </c>
      <c r="F115" s="101" t="s">
        <v>4759</v>
      </c>
      <c r="G115" s="109" t="s">
        <v>4025</v>
      </c>
      <c r="H115" s="1"/>
      <c r="I115" s="109" t="s">
        <v>4462</v>
      </c>
      <c r="J115" s="109" t="s">
        <v>4462</v>
      </c>
      <c r="K115" s="110">
        <v>45891</v>
      </c>
      <c r="L115" s="110">
        <v>45891</v>
      </c>
      <c r="M115" s="111">
        <v>45895</v>
      </c>
      <c r="N115" s="110">
        <v>45895</v>
      </c>
      <c r="O115" s="1"/>
      <c r="P115" s="1"/>
      <c r="Q115" s="112" t="s">
        <v>4062</v>
      </c>
      <c r="R115" s="109" t="s">
        <v>4062</v>
      </c>
      <c r="S115" s="109" t="s">
        <v>4102</v>
      </c>
      <c r="T115" s="109" t="s">
        <v>4063</v>
      </c>
      <c r="U115" s="109" t="s">
        <v>4064</v>
      </c>
      <c r="V115" s="109" t="s">
        <v>4103</v>
      </c>
      <c r="W115" s="109" t="s">
        <v>4084</v>
      </c>
      <c r="X115" s="109" t="s">
        <v>4035</v>
      </c>
      <c r="Y115" s="109" t="s">
        <v>4041</v>
      </c>
      <c r="Z115" s="109"/>
      <c r="AA115" s="103">
        <f t="shared" ca="1" si="9"/>
        <v>35</v>
      </c>
      <c r="AB115" s="104" t="str">
        <f t="shared" ca="1" si="10"/>
        <v>BO:21-60 Days</v>
      </c>
      <c r="AC115" s="104" t="str">
        <f t="shared" ca="1" si="11"/>
        <v>Delay</v>
      </c>
      <c r="AD115" s="19">
        <v>8</v>
      </c>
      <c r="AE115" s="19">
        <v>8</v>
      </c>
      <c r="AF115" s="97"/>
      <c r="AG115" s="97"/>
      <c r="AH115" s="95"/>
      <c r="AI115" s="11">
        <f t="shared" si="7"/>
        <v>8</v>
      </c>
      <c r="AJ115" s="99"/>
      <c r="AK115" s="41"/>
      <c r="AM115" s="11">
        <f t="shared" si="8"/>
        <v>0</v>
      </c>
    </row>
    <row r="116" spans="1:39" ht="15.6" x14ac:dyDescent="0.3">
      <c r="A116" s="101" t="s">
        <v>2390</v>
      </c>
      <c r="B116" s="101" t="s">
        <v>4443</v>
      </c>
      <c r="C116" s="101">
        <v>8</v>
      </c>
      <c r="D116" s="101" t="s">
        <v>4475</v>
      </c>
      <c r="E116" s="101" t="s">
        <v>2393</v>
      </c>
      <c r="F116" s="101" t="s">
        <v>4760</v>
      </c>
      <c r="G116" s="101" t="s">
        <v>4025</v>
      </c>
      <c r="H116" s="19"/>
      <c r="I116" s="101" t="s">
        <v>4476</v>
      </c>
      <c r="J116" s="101" t="s">
        <v>4476</v>
      </c>
      <c r="K116" s="102">
        <v>45892</v>
      </c>
      <c r="L116" s="102">
        <v>45892</v>
      </c>
      <c r="M116" s="107">
        <v>45896</v>
      </c>
      <c r="N116" s="110">
        <v>45896</v>
      </c>
      <c r="O116" s="19"/>
      <c r="P116" s="19"/>
      <c r="Q116" s="86" t="s">
        <v>347</v>
      </c>
      <c r="R116" s="101" t="s">
        <v>2668</v>
      </c>
      <c r="S116" s="101" t="s">
        <v>349</v>
      </c>
      <c r="T116" s="101" t="s">
        <v>350</v>
      </c>
      <c r="U116" s="101" t="s">
        <v>351</v>
      </c>
      <c r="V116" s="101" t="s">
        <v>4049</v>
      </c>
      <c r="W116" s="101" t="s">
        <v>4043</v>
      </c>
      <c r="X116" s="101" t="s">
        <v>4035</v>
      </c>
      <c r="Y116" s="101" t="s">
        <v>4044</v>
      </c>
      <c r="Z116" s="101"/>
      <c r="AA116" s="103">
        <f t="shared" ca="1" si="9"/>
        <v>34</v>
      </c>
      <c r="AB116" s="104" t="str">
        <f t="shared" ca="1" si="10"/>
        <v>BO:21-60 Days</v>
      </c>
      <c r="AC116" s="104" t="str">
        <f t="shared" ca="1" si="11"/>
        <v>Delay</v>
      </c>
      <c r="AD116" s="19">
        <v>3</v>
      </c>
      <c r="AE116" s="19">
        <v>3</v>
      </c>
      <c r="AF116" s="97"/>
      <c r="AG116" s="97"/>
      <c r="AH116" s="95"/>
      <c r="AI116" s="11">
        <f t="shared" si="7"/>
        <v>3</v>
      </c>
      <c r="AJ116" s="99"/>
      <c r="AK116" s="41"/>
      <c r="AM116" s="11">
        <f t="shared" si="8"/>
        <v>0</v>
      </c>
    </row>
    <row r="117" spans="1:39" ht="15.6" x14ac:dyDescent="0.3">
      <c r="A117" s="101" t="s">
        <v>2390</v>
      </c>
      <c r="B117" s="101" t="s">
        <v>4444</v>
      </c>
      <c r="C117" s="101">
        <v>8</v>
      </c>
      <c r="D117" s="101" t="s">
        <v>4477</v>
      </c>
      <c r="E117" s="101" t="s">
        <v>2393</v>
      </c>
      <c r="F117" s="101" t="s">
        <v>4761</v>
      </c>
      <c r="G117" s="101" t="s">
        <v>4025</v>
      </c>
      <c r="H117" s="19"/>
      <c r="I117" s="101" t="s">
        <v>4476</v>
      </c>
      <c r="J117" s="101" t="s">
        <v>4476</v>
      </c>
      <c r="K117" s="102">
        <v>45892</v>
      </c>
      <c r="L117" s="102">
        <v>45892</v>
      </c>
      <c r="M117" s="107">
        <v>45896</v>
      </c>
      <c r="N117" s="110">
        <v>45896</v>
      </c>
      <c r="O117" s="19"/>
      <c r="P117" s="19"/>
      <c r="Q117" s="86" t="s">
        <v>653</v>
      </c>
      <c r="R117" s="101" t="s">
        <v>2750</v>
      </c>
      <c r="S117" s="101" t="s">
        <v>655</v>
      </c>
      <c r="T117" s="101" t="s">
        <v>656</v>
      </c>
      <c r="U117" s="101" t="s">
        <v>657</v>
      </c>
      <c r="V117" s="101" t="s">
        <v>4104</v>
      </c>
      <c r="W117" s="101" t="s">
        <v>4045</v>
      </c>
      <c r="X117" s="101" t="s">
        <v>4035</v>
      </c>
      <c r="Y117" s="101" t="s">
        <v>4039</v>
      </c>
      <c r="Z117" s="101"/>
      <c r="AA117" s="103">
        <f t="shared" ca="1" si="9"/>
        <v>34</v>
      </c>
      <c r="AB117" s="104" t="str">
        <f t="shared" ca="1" si="10"/>
        <v>BO:21-60 Days</v>
      </c>
      <c r="AC117" s="104" t="str">
        <f t="shared" ca="1" si="11"/>
        <v>Delay</v>
      </c>
      <c r="AD117" s="19">
        <v>3</v>
      </c>
      <c r="AE117" s="19">
        <v>3</v>
      </c>
      <c r="AF117" s="97"/>
      <c r="AG117" s="97"/>
      <c r="AH117" s="95"/>
      <c r="AI117" s="11">
        <f t="shared" si="7"/>
        <v>3</v>
      </c>
      <c r="AJ117" s="99"/>
      <c r="AK117" s="41"/>
      <c r="AM117" s="11">
        <f t="shared" si="8"/>
        <v>0</v>
      </c>
    </row>
    <row r="118" spans="1:39" ht="15.6" x14ac:dyDescent="0.3">
      <c r="A118" s="101" t="s">
        <v>2390</v>
      </c>
      <c r="B118" s="101" t="s">
        <v>4497</v>
      </c>
      <c r="C118" s="101">
        <v>8</v>
      </c>
      <c r="D118" s="101" t="s">
        <v>4478</v>
      </c>
      <c r="E118" s="101" t="s">
        <v>2393</v>
      </c>
      <c r="F118" s="101" t="s">
        <v>4762</v>
      </c>
      <c r="G118" s="101" t="s">
        <v>4025</v>
      </c>
      <c r="H118" s="19"/>
      <c r="I118" s="101" t="s">
        <v>4476</v>
      </c>
      <c r="J118" s="101" t="s">
        <v>4476</v>
      </c>
      <c r="K118" s="102">
        <v>45892</v>
      </c>
      <c r="L118" s="102">
        <v>45892</v>
      </c>
      <c r="M118" s="107">
        <v>45896</v>
      </c>
      <c r="N118" s="110">
        <v>45896</v>
      </c>
      <c r="O118" s="19"/>
      <c r="P118" s="19"/>
      <c r="Q118" s="86" t="s">
        <v>4187</v>
      </c>
      <c r="R118" s="101" t="s">
        <v>4187</v>
      </c>
      <c r="S118" s="101" t="s">
        <v>4200</v>
      </c>
      <c r="T118" s="101" t="s">
        <v>4200</v>
      </c>
      <c r="U118" s="101" t="s">
        <v>4201</v>
      </c>
      <c r="V118" s="101" t="s">
        <v>4113</v>
      </c>
      <c r="W118" s="101" t="s">
        <v>4052</v>
      </c>
      <c r="X118" s="101" t="s">
        <v>4035</v>
      </c>
      <c r="Y118" s="101" t="s">
        <v>4041</v>
      </c>
      <c r="Z118" s="101"/>
      <c r="AA118" s="103">
        <f t="shared" ca="1" si="9"/>
        <v>34</v>
      </c>
      <c r="AB118" s="104" t="str">
        <f t="shared" ca="1" si="10"/>
        <v>BO:21-60 Days</v>
      </c>
      <c r="AC118" s="104" t="str">
        <f t="shared" ca="1" si="11"/>
        <v>Delay</v>
      </c>
      <c r="AD118" s="19">
        <v>2</v>
      </c>
      <c r="AE118" s="19">
        <v>2</v>
      </c>
      <c r="AF118" s="11"/>
      <c r="AG118" s="11"/>
      <c r="AH118" s="95"/>
      <c r="AI118" s="11">
        <f t="shared" si="7"/>
        <v>2</v>
      </c>
      <c r="AJ118" s="41"/>
      <c r="AK118" s="129"/>
      <c r="AM118" s="11">
        <f t="shared" si="8"/>
        <v>0</v>
      </c>
    </row>
    <row r="119" spans="1:39" ht="15.6" x14ac:dyDescent="0.3">
      <c r="A119" s="101" t="s">
        <v>2390</v>
      </c>
      <c r="B119" s="101" t="s">
        <v>4498</v>
      </c>
      <c r="C119" s="101">
        <v>8</v>
      </c>
      <c r="D119" s="101" t="s">
        <v>4480</v>
      </c>
      <c r="E119" s="101" t="s">
        <v>2393</v>
      </c>
      <c r="F119" s="101" t="s">
        <v>4763</v>
      </c>
      <c r="G119" s="101" t="s">
        <v>4025</v>
      </c>
      <c r="H119" s="19"/>
      <c r="I119" s="101" t="s">
        <v>4479</v>
      </c>
      <c r="J119" s="101" t="s">
        <v>4479</v>
      </c>
      <c r="K119" s="102">
        <v>45892</v>
      </c>
      <c r="L119" s="102">
        <v>45892</v>
      </c>
      <c r="M119" s="107">
        <v>45896</v>
      </c>
      <c r="N119" s="110">
        <v>45896</v>
      </c>
      <c r="O119" s="19"/>
      <c r="P119" s="19"/>
      <c r="Q119" s="86" t="s">
        <v>332</v>
      </c>
      <c r="R119" s="101" t="s">
        <v>2664</v>
      </c>
      <c r="S119" s="101" t="s">
        <v>334</v>
      </c>
      <c r="T119" s="101" t="s">
        <v>335</v>
      </c>
      <c r="U119" s="101" t="s">
        <v>336</v>
      </c>
      <c r="V119" s="101" t="s">
        <v>4049</v>
      </c>
      <c r="W119" s="101" t="s">
        <v>4043</v>
      </c>
      <c r="X119" s="101" t="s">
        <v>4035</v>
      </c>
      <c r="Y119" s="101" t="s">
        <v>4044</v>
      </c>
      <c r="Z119" s="101"/>
      <c r="AA119" s="103">
        <f t="shared" ca="1" si="9"/>
        <v>34</v>
      </c>
      <c r="AB119" s="104" t="str">
        <f t="shared" ca="1" si="10"/>
        <v>BO:21-60 Days</v>
      </c>
      <c r="AC119" s="104" t="str">
        <f t="shared" ca="1" si="11"/>
        <v>Delay</v>
      </c>
      <c r="AD119" s="19">
        <v>1</v>
      </c>
      <c r="AE119" s="19">
        <v>1</v>
      </c>
      <c r="AF119" s="11"/>
      <c r="AG119" s="97"/>
      <c r="AH119" s="95"/>
      <c r="AI119" s="11">
        <f t="shared" si="7"/>
        <v>1</v>
      </c>
      <c r="AJ119" s="41"/>
      <c r="AK119" s="41"/>
      <c r="AM119" s="11">
        <f t="shared" si="8"/>
        <v>0</v>
      </c>
    </row>
    <row r="120" spans="1:39" ht="15.6" x14ac:dyDescent="0.3">
      <c r="A120" s="101" t="s">
        <v>2390</v>
      </c>
      <c r="B120" s="101" t="s">
        <v>4499</v>
      </c>
      <c r="C120" s="101">
        <v>8</v>
      </c>
      <c r="D120" s="101" t="s">
        <v>4481</v>
      </c>
      <c r="E120" s="101" t="s">
        <v>2393</v>
      </c>
      <c r="F120" s="101" t="s">
        <v>4764</v>
      </c>
      <c r="G120" s="101" t="s">
        <v>4025</v>
      </c>
      <c r="H120" s="19"/>
      <c r="I120" s="101" t="s">
        <v>4479</v>
      </c>
      <c r="J120" s="101" t="s">
        <v>4479</v>
      </c>
      <c r="K120" s="102">
        <v>45892</v>
      </c>
      <c r="L120" s="102">
        <v>45892</v>
      </c>
      <c r="M120" s="107">
        <v>45896</v>
      </c>
      <c r="N120" s="110">
        <v>45896</v>
      </c>
      <c r="O120" s="19"/>
      <c r="P120" s="19"/>
      <c r="Q120" s="86" t="s">
        <v>3735</v>
      </c>
      <c r="R120" s="101" t="s">
        <v>3735</v>
      </c>
      <c r="S120" s="101" t="s">
        <v>3736</v>
      </c>
      <c r="T120" s="101" t="s">
        <v>3736</v>
      </c>
      <c r="U120" s="101" t="s">
        <v>3963</v>
      </c>
      <c r="V120" s="101" t="s">
        <v>4088</v>
      </c>
      <c r="W120" s="101" t="s">
        <v>4043</v>
      </c>
      <c r="X120" s="101" t="s">
        <v>4035</v>
      </c>
      <c r="Y120" s="101" t="s">
        <v>4044</v>
      </c>
      <c r="Z120" s="101"/>
      <c r="AA120" s="103">
        <f t="shared" ca="1" si="9"/>
        <v>34</v>
      </c>
      <c r="AB120" s="104" t="str">
        <f t="shared" ca="1" si="10"/>
        <v>BO:21-60 Days</v>
      </c>
      <c r="AC120" s="104" t="str">
        <f t="shared" ca="1" si="11"/>
        <v>Delay</v>
      </c>
      <c r="AD120" s="19">
        <v>1</v>
      </c>
      <c r="AE120" s="19">
        <v>1</v>
      </c>
      <c r="AF120" s="11"/>
      <c r="AG120" s="11"/>
      <c r="AH120" s="95"/>
      <c r="AI120" s="11">
        <f t="shared" si="7"/>
        <v>1</v>
      </c>
      <c r="AJ120" s="41"/>
      <c r="AK120" s="41"/>
      <c r="AM120" s="11">
        <f t="shared" si="8"/>
        <v>0</v>
      </c>
    </row>
    <row r="121" spans="1:39" ht="15.6" x14ac:dyDescent="0.3">
      <c r="A121" s="101" t="s">
        <v>2390</v>
      </c>
      <c r="B121" s="101" t="s">
        <v>4500</v>
      </c>
      <c r="C121" s="101">
        <v>8</v>
      </c>
      <c r="D121" s="101" t="s">
        <v>4482</v>
      </c>
      <c r="E121" s="101" t="s">
        <v>2393</v>
      </c>
      <c r="F121" s="101" t="s">
        <v>4765</v>
      </c>
      <c r="G121" s="101" t="s">
        <v>4025</v>
      </c>
      <c r="H121" s="19"/>
      <c r="I121" s="101" t="s">
        <v>4479</v>
      </c>
      <c r="J121" s="101" t="s">
        <v>4479</v>
      </c>
      <c r="K121" s="102">
        <v>45892</v>
      </c>
      <c r="L121" s="102">
        <v>45892</v>
      </c>
      <c r="M121" s="107">
        <v>45896</v>
      </c>
      <c r="N121" s="110">
        <v>45896</v>
      </c>
      <c r="O121" s="19"/>
      <c r="P121" s="19"/>
      <c r="Q121" s="86" t="s">
        <v>4460</v>
      </c>
      <c r="R121" s="101" t="s">
        <v>4464</v>
      </c>
      <c r="S121" s="101" t="s">
        <v>4465</v>
      </c>
      <c r="T121" s="101" t="s">
        <v>4465</v>
      </c>
      <c r="U121" s="101" t="s">
        <v>4466</v>
      </c>
      <c r="V121" s="101" t="s">
        <v>4082</v>
      </c>
      <c r="W121" s="101" t="s">
        <v>4043</v>
      </c>
      <c r="X121" s="101" t="s">
        <v>4035</v>
      </c>
      <c r="Y121" s="101" t="s">
        <v>4044</v>
      </c>
      <c r="Z121" s="101"/>
      <c r="AA121" s="103">
        <f t="shared" ca="1" si="9"/>
        <v>34</v>
      </c>
      <c r="AB121" s="104" t="str">
        <f t="shared" ca="1" si="10"/>
        <v>BO:21-60 Days</v>
      </c>
      <c r="AC121" s="104" t="str">
        <f t="shared" ca="1" si="11"/>
        <v>Delay</v>
      </c>
      <c r="AD121" s="19">
        <v>1</v>
      </c>
      <c r="AE121" s="19">
        <v>1</v>
      </c>
      <c r="AF121" s="97"/>
      <c r="AG121" s="97"/>
      <c r="AH121" s="95"/>
      <c r="AI121" s="11">
        <f t="shared" si="7"/>
        <v>1</v>
      </c>
      <c r="AJ121" s="99"/>
      <c r="AK121" s="41"/>
      <c r="AM121" s="11">
        <f t="shared" si="8"/>
        <v>0</v>
      </c>
    </row>
    <row r="122" spans="1:39" ht="15.6" x14ac:dyDescent="0.3">
      <c r="A122" s="101" t="s">
        <v>2390</v>
      </c>
      <c r="B122" s="101" t="s">
        <v>4501</v>
      </c>
      <c r="C122" s="101">
        <v>8</v>
      </c>
      <c r="D122" s="101" t="s">
        <v>4483</v>
      </c>
      <c r="E122" s="101" t="s">
        <v>2393</v>
      </c>
      <c r="F122" s="101" t="s">
        <v>4766</v>
      </c>
      <c r="G122" s="101" t="s">
        <v>4025</v>
      </c>
      <c r="H122" s="19"/>
      <c r="I122" s="101" t="s">
        <v>4479</v>
      </c>
      <c r="J122" s="101" t="s">
        <v>4479</v>
      </c>
      <c r="K122" s="102">
        <v>45892</v>
      </c>
      <c r="L122" s="102">
        <v>45892</v>
      </c>
      <c r="M122" s="107">
        <v>45896</v>
      </c>
      <c r="N122" s="110">
        <v>45896</v>
      </c>
      <c r="O122" s="19"/>
      <c r="P122" s="19"/>
      <c r="Q122" s="86" t="s">
        <v>4115</v>
      </c>
      <c r="R122" s="101" t="s">
        <v>4115</v>
      </c>
      <c r="S122" s="101" t="s">
        <v>4409</v>
      </c>
      <c r="T122" s="101" t="s">
        <v>4409</v>
      </c>
      <c r="U122" s="101" t="s">
        <v>4410</v>
      </c>
      <c r="V122" s="101" t="s">
        <v>4113</v>
      </c>
      <c r="W122" s="101" t="s">
        <v>4114</v>
      </c>
      <c r="X122" s="101" t="s">
        <v>4035</v>
      </c>
      <c r="Y122" s="101" t="s">
        <v>4041</v>
      </c>
      <c r="Z122" s="101"/>
      <c r="AA122" s="103">
        <f t="shared" ca="1" si="9"/>
        <v>34</v>
      </c>
      <c r="AB122" s="104" t="str">
        <f t="shared" ca="1" si="10"/>
        <v>BO:21-60 Days</v>
      </c>
      <c r="AC122" s="104" t="str">
        <f t="shared" ca="1" si="11"/>
        <v>Delay</v>
      </c>
      <c r="AD122" s="19">
        <v>1</v>
      </c>
      <c r="AE122" s="19">
        <v>1</v>
      </c>
      <c r="AF122" s="97"/>
      <c r="AG122" s="97"/>
      <c r="AH122" s="95"/>
      <c r="AI122" s="11">
        <f t="shared" si="7"/>
        <v>1</v>
      </c>
      <c r="AJ122" s="99"/>
      <c r="AK122" s="41"/>
      <c r="AM122" s="11">
        <f t="shared" si="8"/>
        <v>0</v>
      </c>
    </row>
    <row r="123" spans="1:39" ht="15.6" x14ac:dyDescent="0.3">
      <c r="A123" s="101" t="s">
        <v>2390</v>
      </c>
      <c r="B123" s="101" t="s">
        <v>4357</v>
      </c>
      <c r="C123" s="101">
        <v>8</v>
      </c>
      <c r="D123" s="101" t="s">
        <v>4485</v>
      </c>
      <c r="E123" s="101" t="s">
        <v>2393</v>
      </c>
      <c r="F123" s="101" t="s">
        <v>4767</v>
      </c>
      <c r="G123" s="101" t="s">
        <v>4025</v>
      </c>
      <c r="H123" s="19"/>
      <c r="I123" s="101" t="s">
        <v>4484</v>
      </c>
      <c r="J123" s="101" t="s">
        <v>4484</v>
      </c>
      <c r="K123" s="102">
        <v>45892</v>
      </c>
      <c r="L123" s="102">
        <v>45892</v>
      </c>
      <c r="M123" s="107">
        <v>45896</v>
      </c>
      <c r="N123" s="110">
        <v>45896</v>
      </c>
      <c r="O123" s="19"/>
      <c r="P123" s="19"/>
      <c r="Q123" s="86" t="s">
        <v>1212</v>
      </c>
      <c r="R123" s="101" t="s">
        <v>2460</v>
      </c>
      <c r="S123" s="101" t="s">
        <v>1214</v>
      </c>
      <c r="T123" s="101" t="s">
        <v>1215</v>
      </c>
      <c r="U123" s="101" t="s">
        <v>1216</v>
      </c>
      <c r="V123" s="101" t="s">
        <v>4091</v>
      </c>
      <c r="W123" s="101" t="s">
        <v>4048</v>
      </c>
      <c r="X123" s="101" t="s">
        <v>4035</v>
      </c>
      <c r="Y123" s="101" t="s">
        <v>4044</v>
      </c>
      <c r="Z123" s="101"/>
      <c r="AA123" s="103">
        <f t="shared" ca="1" si="9"/>
        <v>34</v>
      </c>
      <c r="AB123" s="104" t="str">
        <f t="shared" ca="1" si="10"/>
        <v>BO:21-60 Days</v>
      </c>
      <c r="AC123" s="104" t="str">
        <f t="shared" ca="1" si="11"/>
        <v>Delay</v>
      </c>
      <c r="AD123" s="19">
        <v>1</v>
      </c>
      <c r="AE123" s="19">
        <v>1</v>
      </c>
      <c r="AF123" s="97"/>
      <c r="AG123" s="97"/>
      <c r="AH123" s="95"/>
      <c r="AI123" s="11">
        <f t="shared" ref="AI123:AI172" si="12">+AE123-AF123-AG123-AH123</f>
        <v>1</v>
      </c>
      <c r="AJ123" s="99"/>
      <c r="AK123" s="41"/>
      <c r="AM123" s="11">
        <f t="shared" ref="AM123:AM172" si="13">+AF123+AG123+AH123</f>
        <v>0</v>
      </c>
    </row>
    <row r="124" spans="1:39" ht="15.6" x14ac:dyDescent="0.3">
      <c r="A124" s="101" t="s">
        <v>2390</v>
      </c>
      <c r="B124" s="101" t="s">
        <v>4441</v>
      </c>
      <c r="C124" s="101">
        <v>8</v>
      </c>
      <c r="D124" s="101" t="s">
        <v>4486</v>
      </c>
      <c r="E124" s="101" t="s">
        <v>2393</v>
      </c>
      <c r="F124" s="101" t="s">
        <v>4768</v>
      </c>
      <c r="G124" s="101" t="s">
        <v>4025</v>
      </c>
      <c r="H124" s="19"/>
      <c r="I124" s="101" t="s">
        <v>4484</v>
      </c>
      <c r="J124" s="101" t="s">
        <v>4484</v>
      </c>
      <c r="K124" s="102">
        <v>45892</v>
      </c>
      <c r="L124" s="102">
        <v>45892</v>
      </c>
      <c r="M124" s="107">
        <v>45896</v>
      </c>
      <c r="N124" s="110">
        <v>45896</v>
      </c>
      <c r="O124" s="19"/>
      <c r="P124" s="19"/>
      <c r="Q124" s="86" t="s">
        <v>3562</v>
      </c>
      <c r="R124" s="101" t="s">
        <v>3563</v>
      </c>
      <c r="S124" s="101" t="s">
        <v>3564</v>
      </c>
      <c r="T124" s="101" t="s">
        <v>3564</v>
      </c>
      <c r="U124" s="101" t="s">
        <v>3565</v>
      </c>
      <c r="V124" s="101" t="s">
        <v>4051</v>
      </c>
      <c r="W124" s="101" t="s">
        <v>4043</v>
      </c>
      <c r="X124" s="101" t="s">
        <v>4035</v>
      </c>
      <c r="Y124" s="101" t="s">
        <v>4044</v>
      </c>
      <c r="Z124" s="101"/>
      <c r="AA124" s="103">
        <f t="shared" ca="1" si="9"/>
        <v>34</v>
      </c>
      <c r="AB124" s="104" t="str">
        <f t="shared" ca="1" si="10"/>
        <v>BO:21-60 Days</v>
      </c>
      <c r="AC124" s="104" t="str">
        <f t="shared" ca="1" si="11"/>
        <v>Delay</v>
      </c>
      <c r="AD124" s="19">
        <v>9</v>
      </c>
      <c r="AE124" s="19">
        <v>9</v>
      </c>
      <c r="AF124" s="97"/>
      <c r="AG124" s="97"/>
      <c r="AH124" s="95"/>
      <c r="AI124" s="11">
        <f t="shared" si="12"/>
        <v>9</v>
      </c>
      <c r="AJ124" s="99"/>
      <c r="AK124" s="41"/>
      <c r="AM124" s="11">
        <f t="shared" si="13"/>
        <v>0</v>
      </c>
    </row>
    <row r="125" spans="1:39" ht="15.6" x14ac:dyDescent="0.3">
      <c r="A125" s="101" t="s">
        <v>2390</v>
      </c>
      <c r="B125" s="101" t="s">
        <v>4145</v>
      </c>
      <c r="C125" s="101">
        <v>8</v>
      </c>
      <c r="D125" s="101" t="s">
        <v>4487</v>
      </c>
      <c r="E125" s="101" t="s">
        <v>2393</v>
      </c>
      <c r="F125" s="101" t="s">
        <v>4769</v>
      </c>
      <c r="G125" s="101" t="s">
        <v>4025</v>
      </c>
      <c r="H125" s="19"/>
      <c r="I125" s="101" t="s">
        <v>4484</v>
      </c>
      <c r="J125" s="101" t="s">
        <v>4484</v>
      </c>
      <c r="K125" s="102">
        <v>45892</v>
      </c>
      <c r="L125" s="102">
        <v>45892</v>
      </c>
      <c r="M125" s="107">
        <v>45896</v>
      </c>
      <c r="N125" s="110">
        <v>45896</v>
      </c>
      <c r="O125" s="19"/>
      <c r="P125" s="19"/>
      <c r="Q125" s="86" t="s">
        <v>1221</v>
      </c>
      <c r="R125" s="101" t="s">
        <v>2462</v>
      </c>
      <c r="S125" s="101" t="s">
        <v>1223</v>
      </c>
      <c r="T125" s="101" t="s">
        <v>1224</v>
      </c>
      <c r="U125" s="101" t="s">
        <v>1225</v>
      </c>
      <c r="V125" s="101" t="s">
        <v>4085</v>
      </c>
      <c r="W125" s="101" t="s">
        <v>4086</v>
      </c>
      <c r="X125" s="101" t="s">
        <v>4035</v>
      </c>
      <c r="Y125" s="101" t="s">
        <v>4044</v>
      </c>
      <c r="Z125" s="101"/>
      <c r="AA125" s="103">
        <f t="shared" ca="1" si="9"/>
        <v>34</v>
      </c>
      <c r="AB125" s="104" t="str">
        <f t="shared" ca="1" si="10"/>
        <v>BO:21-60 Days</v>
      </c>
      <c r="AC125" s="104" t="str">
        <f t="shared" ca="1" si="11"/>
        <v>Delay</v>
      </c>
      <c r="AD125" s="19">
        <v>1</v>
      </c>
      <c r="AE125" s="19">
        <v>1</v>
      </c>
      <c r="AF125" s="11"/>
      <c r="AG125" s="11"/>
      <c r="AH125" s="95"/>
      <c r="AI125" s="11">
        <f t="shared" si="12"/>
        <v>1</v>
      </c>
      <c r="AJ125" s="41"/>
      <c r="AK125" s="41"/>
      <c r="AM125" s="11">
        <f t="shared" si="13"/>
        <v>0</v>
      </c>
    </row>
    <row r="126" spans="1:39" ht="15.6" x14ac:dyDescent="0.3">
      <c r="A126" s="101" t="s">
        <v>2390</v>
      </c>
      <c r="B126" s="101" t="s">
        <v>4204</v>
      </c>
      <c r="C126" s="101">
        <v>8</v>
      </c>
      <c r="D126" s="101" t="s">
        <v>4488</v>
      </c>
      <c r="E126" s="101" t="s">
        <v>2393</v>
      </c>
      <c r="F126" s="101" t="s">
        <v>4770</v>
      </c>
      <c r="G126" s="101" t="s">
        <v>4025</v>
      </c>
      <c r="H126" s="19"/>
      <c r="I126" s="101" t="s">
        <v>4484</v>
      </c>
      <c r="J126" s="101" t="s">
        <v>4484</v>
      </c>
      <c r="K126" s="102">
        <v>45892</v>
      </c>
      <c r="L126" s="102">
        <v>45892</v>
      </c>
      <c r="M126" s="107">
        <v>45896</v>
      </c>
      <c r="N126" s="102">
        <v>45896</v>
      </c>
      <c r="O126" s="19"/>
      <c r="P126" s="19"/>
      <c r="Q126" s="86" t="s">
        <v>3553</v>
      </c>
      <c r="R126" s="101" t="s">
        <v>3554</v>
      </c>
      <c r="S126" s="101" t="s">
        <v>3555</v>
      </c>
      <c r="T126" s="101" t="s">
        <v>3555</v>
      </c>
      <c r="U126" s="101" t="s">
        <v>3556</v>
      </c>
      <c r="V126" s="101" t="s">
        <v>4051</v>
      </c>
      <c r="W126" s="101" t="s">
        <v>4043</v>
      </c>
      <c r="X126" s="101" t="s">
        <v>4035</v>
      </c>
      <c r="Y126" s="101" t="s">
        <v>4044</v>
      </c>
      <c r="Z126" s="101"/>
      <c r="AA126" s="103">
        <f t="shared" ca="1" si="9"/>
        <v>34</v>
      </c>
      <c r="AB126" s="104" t="str">
        <f t="shared" ca="1" si="10"/>
        <v>BO:21-60 Days</v>
      </c>
      <c r="AC126" s="104" t="str">
        <f t="shared" ca="1" si="11"/>
        <v>Delay</v>
      </c>
      <c r="AD126" s="19">
        <v>6</v>
      </c>
      <c r="AE126" s="19">
        <v>4</v>
      </c>
      <c r="AF126" s="97"/>
      <c r="AG126" s="97"/>
      <c r="AH126" s="95"/>
      <c r="AI126" s="11">
        <f t="shared" si="12"/>
        <v>4</v>
      </c>
      <c r="AJ126" s="99"/>
      <c r="AK126" s="41"/>
      <c r="AM126" s="11">
        <f t="shared" si="13"/>
        <v>0</v>
      </c>
    </row>
    <row r="127" spans="1:39" ht="15.6" x14ac:dyDescent="0.3">
      <c r="A127" s="101" t="s">
        <v>2390</v>
      </c>
      <c r="B127" s="101" t="s">
        <v>4406</v>
      </c>
      <c r="C127" s="101">
        <v>8</v>
      </c>
      <c r="D127" s="101" t="s">
        <v>4489</v>
      </c>
      <c r="E127" s="101" t="s">
        <v>2393</v>
      </c>
      <c r="F127" s="101" t="s">
        <v>4771</v>
      </c>
      <c r="G127" s="101" t="s">
        <v>4025</v>
      </c>
      <c r="H127" s="19"/>
      <c r="I127" s="101" t="s">
        <v>4490</v>
      </c>
      <c r="J127" s="101" t="s">
        <v>4490</v>
      </c>
      <c r="K127" s="102">
        <v>45892</v>
      </c>
      <c r="L127" s="102">
        <v>45892</v>
      </c>
      <c r="M127" s="107">
        <v>45896</v>
      </c>
      <c r="N127" s="110">
        <v>45896</v>
      </c>
      <c r="O127" s="19"/>
      <c r="P127" s="19"/>
      <c r="Q127" s="86" t="s">
        <v>1192</v>
      </c>
      <c r="R127" s="101" t="s">
        <v>2456</v>
      </c>
      <c r="S127" s="101" t="s">
        <v>1194</v>
      </c>
      <c r="T127" s="101" t="s">
        <v>1195</v>
      </c>
      <c r="U127" s="101" t="s">
        <v>1196</v>
      </c>
      <c r="V127" s="101" t="s">
        <v>4091</v>
      </c>
      <c r="W127" s="101" t="s">
        <v>4048</v>
      </c>
      <c r="X127" s="101" t="s">
        <v>4035</v>
      </c>
      <c r="Y127" s="101" t="s">
        <v>4044</v>
      </c>
      <c r="Z127" s="101"/>
      <c r="AA127" s="103">
        <f t="shared" ca="1" si="9"/>
        <v>34</v>
      </c>
      <c r="AB127" s="104" t="str">
        <f t="shared" ca="1" si="10"/>
        <v>BO:21-60 Days</v>
      </c>
      <c r="AC127" s="104" t="str">
        <f t="shared" ca="1" si="11"/>
        <v>Delay</v>
      </c>
      <c r="AD127" s="19">
        <v>2</v>
      </c>
      <c r="AE127" s="19">
        <v>2</v>
      </c>
      <c r="AF127" s="97"/>
      <c r="AG127" s="97"/>
      <c r="AH127" s="95"/>
      <c r="AI127" s="11">
        <f t="shared" si="12"/>
        <v>2</v>
      </c>
      <c r="AJ127" s="99"/>
      <c r="AK127" s="41"/>
      <c r="AM127" s="11">
        <f t="shared" si="13"/>
        <v>0</v>
      </c>
    </row>
    <row r="128" spans="1:39" ht="15.6" x14ac:dyDescent="0.3">
      <c r="A128" s="101" t="s">
        <v>2390</v>
      </c>
      <c r="B128" s="101" t="s">
        <v>4447</v>
      </c>
      <c r="C128" s="101">
        <v>8</v>
      </c>
      <c r="D128" s="101" t="s">
        <v>4491</v>
      </c>
      <c r="E128" s="101" t="s">
        <v>2393</v>
      </c>
      <c r="F128" s="101" t="s">
        <v>4772</v>
      </c>
      <c r="G128" s="101" t="s">
        <v>4025</v>
      </c>
      <c r="H128" s="19"/>
      <c r="I128" s="101" t="s">
        <v>4490</v>
      </c>
      <c r="J128" s="101" t="s">
        <v>4490</v>
      </c>
      <c r="K128" s="102">
        <v>45892</v>
      </c>
      <c r="L128" s="102">
        <v>45892</v>
      </c>
      <c r="M128" s="107">
        <v>45896</v>
      </c>
      <c r="N128" s="110">
        <v>45896</v>
      </c>
      <c r="O128" s="19"/>
      <c r="P128" s="19"/>
      <c r="Q128" s="86" t="s">
        <v>1408</v>
      </c>
      <c r="R128" s="101" t="s">
        <v>2508</v>
      </c>
      <c r="S128" s="101" t="s">
        <v>1410</v>
      </c>
      <c r="T128" s="101" t="s">
        <v>1411</v>
      </c>
      <c r="U128" s="101" t="s">
        <v>1412</v>
      </c>
      <c r="V128" s="101" t="s">
        <v>4097</v>
      </c>
      <c r="W128" s="101" t="s">
        <v>4052</v>
      </c>
      <c r="X128" s="101" t="s">
        <v>4035</v>
      </c>
      <c r="Y128" s="101" t="s">
        <v>4041</v>
      </c>
      <c r="Z128" s="101"/>
      <c r="AA128" s="103">
        <f t="shared" ca="1" si="9"/>
        <v>34</v>
      </c>
      <c r="AB128" s="104" t="str">
        <f t="shared" ca="1" si="10"/>
        <v>BO:21-60 Days</v>
      </c>
      <c r="AC128" s="104" t="str">
        <f t="shared" ca="1" si="11"/>
        <v>Delay</v>
      </c>
      <c r="AD128" s="19">
        <v>5</v>
      </c>
      <c r="AE128" s="19">
        <v>5</v>
      </c>
      <c r="AF128" s="97"/>
      <c r="AG128" s="97"/>
      <c r="AH128" s="95"/>
      <c r="AI128" s="11">
        <f t="shared" si="12"/>
        <v>5</v>
      </c>
      <c r="AJ128" s="99"/>
      <c r="AK128" s="41"/>
      <c r="AM128" s="11">
        <f t="shared" si="13"/>
        <v>0</v>
      </c>
    </row>
    <row r="129" spans="1:39" ht="15.6" x14ac:dyDescent="0.3">
      <c r="A129" s="105" t="s">
        <v>2390</v>
      </c>
      <c r="B129" s="105" t="s">
        <v>4438</v>
      </c>
      <c r="C129" s="105">
        <v>8</v>
      </c>
      <c r="D129" s="105" t="s">
        <v>4594</v>
      </c>
      <c r="E129" s="105" t="s">
        <v>2393</v>
      </c>
      <c r="F129" s="101" t="s">
        <v>4773</v>
      </c>
      <c r="G129" s="105" t="s">
        <v>4025</v>
      </c>
      <c r="H129"/>
      <c r="I129" s="105" t="s">
        <v>4593</v>
      </c>
      <c r="J129" s="105" t="s">
        <v>4593</v>
      </c>
      <c r="K129" s="118">
        <v>45895</v>
      </c>
      <c r="L129" s="118">
        <v>45895</v>
      </c>
      <c r="M129" s="126">
        <v>45898</v>
      </c>
      <c r="N129" s="110">
        <v>45898</v>
      </c>
      <c r="O129"/>
      <c r="P129"/>
      <c r="Q129" s="29" t="s">
        <v>3727</v>
      </c>
      <c r="R129" s="105" t="s">
        <v>3727</v>
      </c>
      <c r="S129" s="105" t="s">
        <v>3974</v>
      </c>
      <c r="T129" s="105" t="s">
        <v>4407</v>
      </c>
      <c r="U129" s="105" t="s">
        <v>3728</v>
      </c>
      <c r="V129" s="105" t="s">
        <v>4082</v>
      </c>
      <c r="W129" s="105" t="s">
        <v>4043</v>
      </c>
      <c r="X129" s="105" t="s">
        <v>4035</v>
      </c>
      <c r="Y129" s="105" t="s">
        <v>4044</v>
      </c>
      <c r="Z129" s="105"/>
      <c r="AA129" s="103">
        <f t="shared" ca="1" si="9"/>
        <v>32</v>
      </c>
      <c r="AB129" s="104" t="str">
        <f t="shared" ca="1" si="10"/>
        <v>BO:21-60 Days</v>
      </c>
      <c r="AC129" s="104" t="str">
        <f t="shared" ca="1" si="11"/>
        <v>Delay</v>
      </c>
      <c r="AD129" s="19">
        <v>1</v>
      </c>
      <c r="AE129" s="19">
        <v>1</v>
      </c>
      <c r="AF129" s="97"/>
      <c r="AG129" s="97"/>
      <c r="AH129" s="95"/>
      <c r="AI129" s="11">
        <f t="shared" si="12"/>
        <v>1</v>
      </c>
      <c r="AJ129" s="99"/>
      <c r="AK129" s="41"/>
      <c r="AM129" s="11">
        <f t="shared" si="13"/>
        <v>0</v>
      </c>
    </row>
    <row r="130" spans="1:39" ht="15.6" x14ac:dyDescent="0.3">
      <c r="A130" s="105" t="s">
        <v>2390</v>
      </c>
      <c r="B130" s="105" t="s">
        <v>4156</v>
      </c>
      <c r="C130" s="105">
        <v>8</v>
      </c>
      <c r="D130" s="105" t="s">
        <v>4595</v>
      </c>
      <c r="E130" s="105" t="s">
        <v>2393</v>
      </c>
      <c r="F130" s="101" t="s">
        <v>4774</v>
      </c>
      <c r="G130" s="105" t="s">
        <v>4025</v>
      </c>
      <c r="H130"/>
      <c r="I130" s="105" t="s">
        <v>4593</v>
      </c>
      <c r="J130" s="105" t="s">
        <v>4593</v>
      </c>
      <c r="K130" s="118">
        <v>45895</v>
      </c>
      <c r="L130" s="118">
        <v>45895</v>
      </c>
      <c r="M130" s="126">
        <v>45898</v>
      </c>
      <c r="N130" s="110">
        <v>45898</v>
      </c>
      <c r="O130"/>
      <c r="P130"/>
      <c r="Q130" s="29" t="s">
        <v>327</v>
      </c>
      <c r="R130" s="105" t="s">
        <v>2663</v>
      </c>
      <c r="S130" s="105" t="s">
        <v>329</v>
      </c>
      <c r="T130" s="105" t="s">
        <v>330</v>
      </c>
      <c r="U130" s="105" t="s">
        <v>331</v>
      </c>
      <c r="V130" s="105" t="s">
        <v>4056</v>
      </c>
      <c r="W130" s="105" t="s">
        <v>4043</v>
      </c>
      <c r="X130" s="105" t="s">
        <v>4035</v>
      </c>
      <c r="Y130" s="105" t="s">
        <v>4044</v>
      </c>
      <c r="Z130" s="105"/>
      <c r="AA130" s="103">
        <f t="shared" ca="1" si="9"/>
        <v>32</v>
      </c>
      <c r="AB130" s="104" t="str">
        <f t="shared" ca="1" si="10"/>
        <v>BO:21-60 Days</v>
      </c>
      <c r="AC130" s="104" t="str">
        <f t="shared" ca="1" si="11"/>
        <v>Delay</v>
      </c>
      <c r="AD130" s="19">
        <v>2</v>
      </c>
      <c r="AE130" s="19">
        <v>2</v>
      </c>
      <c r="AF130" s="97"/>
      <c r="AG130" s="97"/>
      <c r="AH130" s="95"/>
      <c r="AI130" s="11">
        <f t="shared" si="12"/>
        <v>2</v>
      </c>
      <c r="AJ130" s="99"/>
      <c r="AK130" s="41"/>
      <c r="AM130" s="11">
        <f t="shared" si="13"/>
        <v>0</v>
      </c>
    </row>
    <row r="131" spans="1:39" ht="15.6" x14ac:dyDescent="0.3">
      <c r="A131" s="105" t="s">
        <v>2390</v>
      </c>
      <c r="B131" s="105" t="s">
        <v>4359</v>
      </c>
      <c r="C131" s="105">
        <v>8</v>
      </c>
      <c r="D131" s="105" t="s">
        <v>4596</v>
      </c>
      <c r="E131" s="105" t="s">
        <v>2393</v>
      </c>
      <c r="F131" s="101" t="s">
        <v>4775</v>
      </c>
      <c r="G131" s="105" t="s">
        <v>4025</v>
      </c>
      <c r="H131"/>
      <c r="I131" s="105" t="s">
        <v>4593</v>
      </c>
      <c r="J131" s="105" t="s">
        <v>4593</v>
      </c>
      <c r="K131" s="118">
        <v>45895</v>
      </c>
      <c r="L131" s="118">
        <v>45895</v>
      </c>
      <c r="M131" s="126">
        <v>45898</v>
      </c>
      <c r="N131" s="110">
        <v>45898</v>
      </c>
      <c r="O131"/>
      <c r="P131"/>
      <c r="Q131" s="29" t="s">
        <v>743</v>
      </c>
      <c r="R131" s="105" t="s">
        <v>2766</v>
      </c>
      <c r="S131" s="105" t="s">
        <v>745</v>
      </c>
      <c r="T131" s="105" t="s">
        <v>746</v>
      </c>
      <c r="U131" s="105" t="s">
        <v>747</v>
      </c>
      <c r="V131" s="105" t="s">
        <v>4090</v>
      </c>
      <c r="W131" s="105" t="s">
        <v>4040</v>
      </c>
      <c r="X131" s="105" t="s">
        <v>4035</v>
      </c>
      <c r="Y131" s="105" t="s">
        <v>4041</v>
      </c>
      <c r="Z131" s="105"/>
      <c r="AA131" s="103">
        <f t="shared" ca="1" si="9"/>
        <v>32</v>
      </c>
      <c r="AB131" s="104" t="str">
        <f t="shared" ca="1" si="10"/>
        <v>BO:21-60 Days</v>
      </c>
      <c r="AC131" s="104" t="str">
        <f t="shared" ca="1" si="11"/>
        <v>Delay</v>
      </c>
      <c r="AD131" s="19">
        <v>1</v>
      </c>
      <c r="AE131" s="19">
        <v>1</v>
      </c>
      <c r="AF131" s="97"/>
      <c r="AG131" s="97"/>
      <c r="AH131" s="95"/>
      <c r="AI131" s="11">
        <f t="shared" si="12"/>
        <v>1</v>
      </c>
      <c r="AJ131" s="99"/>
      <c r="AK131" s="41"/>
      <c r="AM131" s="11">
        <f t="shared" si="13"/>
        <v>0</v>
      </c>
    </row>
    <row r="132" spans="1:39" ht="15.6" x14ac:dyDescent="0.3">
      <c r="A132" s="101" t="s">
        <v>2390</v>
      </c>
      <c r="B132" s="101" t="s">
        <v>4776</v>
      </c>
      <c r="C132" s="101">
        <v>8</v>
      </c>
      <c r="D132" s="101" t="s">
        <v>4597</v>
      </c>
      <c r="E132" s="101" t="s">
        <v>2393</v>
      </c>
      <c r="F132" s="101" t="s">
        <v>4777</v>
      </c>
      <c r="G132" s="101" t="s">
        <v>4025</v>
      </c>
      <c r="H132" s="19"/>
      <c r="I132" s="101" t="s">
        <v>4593</v>
      </c>
      <c r="J132" s="101" t="s">
        <v>4593</v>
      </c>
      <c r="K132" s="102">
        <v>45895</v>
      </c>
      <c r="L132" s="102">
        <v>45895</v>
      </c>
      <c r="M132" s="107">
        <v>45898</v>
      </c>
      <c r="N132" s="102">
        <v>45898</v>
      </c>
      <c r="O132" s="19"/>
      <c r="P132" s="19"/>
      <c r="Q132" s="86" t="s">
        <v>677</v>
      </c>
      <c r="R132" s="101" t="s">
        <v>2756</v>
      </c>
      <c r="S132" s="101" t="s">
        <v>679</v>
      </c>
      <c r="T132" s="101" t="s">
        <v>679</v>
      </c>
      <c r="U132" s="101" t="s">
        <v>680</v>
      </c>
      <c r="V132" s="101" t="s">
        <v>4106</v>
      </c>
      <c r="W132" s="101" t="s">
        <v>4046</v>
      </c>
      <c r="X132" s="101" t="s">
        <v>4035</v>
      </c>
      <c r="Y132" s="101" t="s">
        <v>4039</v>
      </c>
      <c r="Z132" s="101"/>
      <c r="AA132" s="103">
        <f t="shared" ca="1" si="9"/>
        <v>32</v>
      </c>
      <c r="AB132" s="104" t="str">
        <f t="shared" ca="1" si="10"/>
        <v>BO:21-60 Days</v>
      </c>
      <c r="AC132" s="104" t="str">
        <f t="shared" ca="1" si="11"/>
        <v>Delay</v>
      </c>
      <c r="AD132" s="19">
        <v>5</v>
      </c>
      <c r="AE132" s="19">
        <v>2</v>
      </c>
      <c r="AF132" s="97"/>
      <c r="AG132" s="97"/>
      <c r="AH132" s="95"/>
      <c r="AI132" s="11">
        <f t="shared" si="12"/>
        <v>2</v>
      </c>
      <c r="AJ132" s="99"/>
      <c r="AK132" s="41"/>
      <c r="AM132" s="11">
        <f t="shared" si="13"/>
        <v>0</v>
      </c>
    </row>
    <row r="133" spans="1:39" ht="15.6" x14ac:dyDescent="0.3">
      <c r="A133" s="105" t="s">
        <v>2390</v>
      </c>
      <c r="B133" s="105" t="s">
        <v>4309</v>
      </c>
      <c r="C133" s="105">
        <v>8</v>
      </c>
      <c r="D133" s="105" t="s">
        <v>4598</v>
      </c>
      <c r="E133" s="105" t="s">
        <v>2393</v>
      </c>
      <c r="F133" s="101" t="s">
        <v>4778</v>
      </c>
      <c r="G133" s="105" t="s">
        <v>4025</v>
      </c>
      <c r="H133"/>
      <c r="I133" s="105" t="s">
        <v>4593</v>
      </c>
      <c r="J133" s="105" t="s">
        <v>4593</v>
      </c>
      <c r="K133" s="118">
        <v>45895</v>
      </c>
      <c r="L133" s="118">
        <v>45895</v>
      </c>
      <c r="M133" s="126">
        <v>45898</v>
      </c>
      <c r="N133" s="110">
        <v>45898</v>
      </c>
      <c r="O133"/>
      <c r="P133"/>
      <c r="Q133" s="29" t="s">
        <v>3961</v>
      </c>
      <c r="R133" s="105" t="s">
        <v>3961</v>
      </c>
      <c r="S133" s="105" t="s">
        <v>4288</v>
      </c>
      <c r="T133" s="105" t="s">
        <v>4288</v>
      </c>
      <c r="U133" s="105" t="s">
        <v>4289</v>
      </c>
      <c r="V133" s="105">
        <v>0</v>
      </c>
      <c r="W133" s="105" t="s">
        <v>4045</v>
      </c>
      <c r="X133" s="105" t="s">
        <v>4035</v>
      </c>
      <c r="Y133" s="105" t="s">
        <v>4039</v>
      </c>
      <c r="Z133" s="105"/>
      <c r="AA133" s="103">
        <f t="shared" ref="AA133:AA172" ca="1" si="14">$AA$2-N133</f>
        <v>32</v>
      </c>
      <c r="AB133" s="104" t="str">
        <f t="shared" ref="AB133:AB172" ca="1" si="15">+IF(AND(AA133&gt;=1,AA133&lt;=20),"BO:1-20 Days",IF(AND(AA133&gt;=21,AA133&lt;=60),"BO:21-60 Days",IF(AND(AA133&gt;=61,AA133&lt;=80),"BO:61-80 Days",IF(AND(AA133&gt;=81),"BO&gt;81Days",IF(AND(AA133&lt;1),"Onschedule")))))</f>
        <v>BO:21-60 Days</v>
      </c>
      <c r="AC133" s="104" t="str">
        <f t="shared" ref="AC133:AC172" ca="1" si="16">IF(AND(AA133&gt;=1),"Delay",IF(AND(AA133=-1),"Today",IF(AND(AA133=0),"Today",("Ongoing Order"))))</f>
        <v>Delay</v>
      </c>
      <c r="AD133" s="19">
        <v>2</v>
      </c>
      <c r="AE133" s="19">
        <v>2</v>
      </c>
      <c r="AF133" s="97"/>
      <c r="AG133" s="97"/>
      <c r="AH133" s="95"/>
      <c r="AI133" s="11">
        <f t="shared" si="12"/>
        <v>2</v>
      </c>
      <c r="AJ133" s="99"/>
      <c r="AK133" s="41"/>
      <c r="AM133" s="11">
        <f t="shared" si="13"/>
        <v>0</v>
      </c>
    </row>
    <row r="134" spans="1:39" ht="15.6" x14ac:dyDescent="0.3">
      <c r="A134" s="105" t="s">
        <v>2390</v>
      </c>
      <c r="B134" s="105" t="s">
        <v>4779</v>
      </c>
      <c r="C134" s="105">
        <v>8</v>
      </c>
      <c r="D134" s="105" t="s">
        <v>4599</v>
      </c>
      <c r="E134" s="105" t="s">
        <v>2393</v>
      </c>
      <c r="F134" s="101" t="s">
        <v>4780</v>
      </c>
      <c r="G134" s="105" t="s">
        <v>4025</v>
      </c>
      <c r="H134"/>
      <c r="I134" s="105" t="s">
        <v>4593</v>
      </c>
      <c r="J134" s="105" t="s">
        <v>4593</v>
      </c>
      <c r="K134" s="118">
        <v>45895</v>
      </c>
      <c r="L134" s="118">
        <v>45895</v>
      </c>
      <c r="M134" s="126">
        <v>45898</v>
      </c>
      <c r="N134" s="110">
        <v>45898</v>
      </c>
      <c r="O134"/>
      <c r="P134"/>
      <c r="Q134" s="29" t="s">
        <v>3771</v>
      </c>
      <c r="R134" s="105" t="s">
        <v>3771</v>
      </c>
      <c r="S134" s="105" t="s">
        <v>3772</v>
      </c>
      <c r="T134" s="105" t="s">
        <v>3772</v>
      </c>
      <c r="U134" s="105" t="s">
        <v>3972</v>
      </c>
      <c r="V134" s="105" t="s">
        <v>4105</v>
      </c>
      <c r="W134" s="105" t="s">
        <v>4045</v>
      </c>
      <c r="X134" s="105" t="s">
        <v>4035</v>
      </c>
      <c r="Y134" s="105" t="s">
        <v>4039</v>
      </c>
      <c r="Z134" s="105"/>
      <c r="AA134" s="103">
        <f t="shared" ca="1" si="14"/>
        <v>32</v>
      </c>
      <c r="AB134" s="104" t="str">
        <f t="shared" ca="1" si="15"/>
        <v>BO:21-60 Days</v>
      </c>
      <c r="AC134" s="104" t="str">
        <f t="shared" ca="1" si="16"/>
        <v>Delay</v>
      </c>
      <c r="AD134" s="19">
        <v>1</v>
      </c>
      <c r="AE134" s="19">
        <v>1</v>
      </c>
      <c r="AF134" s="11"/>
      <c r="AG134" s="11"/>
      <c r="AH134" s="95"/>
      <c r="AI134" s="11">
        <f t="shared" si="12"/>
        <v>1</v>
      </c>
      <c r="AJ134" s="41"/>
      <c r="AK134" s="41"/>
      <c r="AM134" s="11">
        <f t="shared" si="13"/>
        <v>0</v>
      </c>
    </row>
    <row r="135" spans="1:39" ht="15.6" x14ac:dyDescent="0.3">
      <c r="A135" s="105" t="s">
        <v>2390</v>
      </c>
      <c r="B135" s="105" t="s">
        <v>4781</v>
      </c>
      <c r="C135" s="105">
        <v>8</v>
      </c>
      <c r="D135" s="105" t="s">
        <v>4601</v>
      </c>
      <c r="E135" s="105" t="s">
        <v>2393</v>
      </c>
      <c r="F135" s="101" t="s">
        <v>4782</v>
      </c>
      <c r="G135" s="105" t="s">
        <v>4025</v>
      </c>
      <c r="H135"/>
      <c r="I135" s="105" t="s">
        <v>4600</v>
      </c>
      <c r="J135" s="105" t="s">
        <v>4600</v>
      </c>
      <c r="K135" s="118">
        <v>45895</v>
      </c>
      <c r="L135" s="118">
        <v>45895</v>
      </c>
      <c r="M135" s="126">
        <v>45898</v>
      </c>
      <c r="N135" s="110">
        <v>45898</v>
      </c>
      <c r="O135"/>
      <c r="P135"/>
      <c r="Q135" s="29" t="s">
        <v>3719</v>
      </c>
      <c r="R135" s="105" t="s">
        <v>3719</v>
      </c>
      <c r="S135" s="105" t="s">
        <v>3720</v>
      </c>
      <c r="T135" s="105" t="s">
        <v>3720</v>
      </c>
      <c r="U135" s="105" t="s">
        <v>3962</v>
      </c>
      <c r="V135" s="105" t="s">
        <v>4088</v>
      </c>
      <c r="W135" s="105" t="s">
        <v>4043</v>
      </c>
      <c r="X135" s="105" t="s">
        <v>4035</v>
      </c>
      <c r="Y135" s="105" t="s">
        <v>4044</v>
      </c>
      <c r="Z135" s="105"/>
      <c r="AA135" s="103">
        <f t="shared" ca="1" si="14"/>
        <v>32</v>
      </c>
      <c r="AB135" s="104" t="str">
        <f t="shared" ca="1" si="15"/>
        <v>BO:21-60 Days</v>
      </c>
      <c r="AC135" s="104" t="str">
        <f t="shared" ca="1" si="16"/>
        <v>Delay</v>
      </c>
      <c r="AD135" s="19">
        <v>1</v>
      </c>
      <c r="AE135" s="19">
        <v>1</v>
      </c>
      <c r="AF135" s="11"/>
      <c r="AG135" s="97"/>
      <c r="AH135" s="95"/>
      <c r="AI135" s="11">
        <f t="shared" si="12"/>
        <v>1</v>
      </c>
      <c r="AJ135" s="41"/>
      <c r="AK135" s="41"/>
      <c r="AM135" s="11">
        <f t="shared" si="13"/>
        <v>0</v>
      </c>
    </row>
    <row r="136" spans="1:39" ht="15.6" x14ac:dyDescent="0.3">
      <c r="A136" s="105" t="s">
        <v>2390</v>
      </c>
      <c r="B136" s="105" t="s">
        <v>4220</v>
      </c>
      <c r="C136" s="105">
        <v>8</v>
      </c>
      <c r="D136" s="105" t="s">
        <v>4602</v>
      </c>
      <c r="E136" s="105" t="s">
        <v>2393</v>
      </c>
      <c r="F136" s="101" t="s">
        <v>4783</v>
      </c>
      <c r="G136" s="105" t="s">
        <v>4025</v>
      </c>
      <c r="H136"/>
      <c r="I136" s="105" t="s">
        <v>4600</v>
      </c>
      <c r="J136" s="105" t="s">
        <v>4600</v>
      </c>
      <c r="K136" s="118">
        <v>45895</v>
      </c>
      <c r="L136" s="118">
        <v>45895</v>
      </c>
      <c r="M136" s="126">
        <v>45898</v>
      </c>
      <c r="N136" s="110">
        <v>45898</v>
      </c>
      <c r="O136"/>
      <c r="P136"/>
      <c r="Q136" s="29" t="s">
        <v>4191</v>
      </c>
      <c r="R136" s="105" t="s">
        <v>4191</v>
      </c>
      <c r="S136" s="105" t="s">
        <v>4202</v>
      </c>
      <c r="T136" s="105" t="s">
        <v>4202</v>
      </c>
      <c r="U136" s="105" t="s">
        <v>374</v>
      </c>
      <c r="V136" s="105" t="s">
        <v>4082</v>
      </c>
      <c r="W136" s="105" t="s">
        <v>4043</v>
      </c>
      <c r="X136" s="105" t="s">
        <v>4035</v>
      </c>
      <c r="Y136" s="105" t="s">
        <v>4044</v>
      </c>
      <c r="Z136" s="105"/>
      <c r="AA136" s="103">
        <f t="shared" ca="1" si="14"/>
        <v>32</v>
      </c>
      <c r="AB136" s="104" t="str">
        <f t="shared" ca="1" si="15"/>
        <v>BO:21-60 Days</v>
      </c>
      <c r="AC136" s="104" t="str">
        <f t="shared" ca="1" si="16"/>
        <v>Delay</v>
      </c>
      <c r="AD136" s="19">
        <v>1</v>
      </c>
      <c r="AE136" s="19">
        <v>1</v>
      </c>
      <c r="AF136" s="97"/>
      <c r="AG136" s="97"/>
      <c r="AH136" s="95"/>
      <c r="AI136" s="11">
        <f t="shared" si="12"/>
        <v>1</v>
      </c>
      <c r="AJ136" s="99"/>
      <c r="AK136" s="41"/>
      <c r="AM136" s="11">
        <f t="shared" si="13"/>
        <v>0</v>
      </c>
    </row>
    <row r="137" spans="1:39" ht="15.6" x14ac:dyDescent="0.3">
      <c r="A137" s="105" t="s">
        <v>2390</v>
      </c>
      <c r="B137" s="105" t="s">
        <v>4439</v>
      </c>
      <c r="C137" s="105">
        <v>8</v>
      </c>
      <c r="D137" s="105" t="s">
        <v>4603</v>
      </c>
      <c r="E137" s="105" t="s">
        <v>2393</v>
      </c>
      <c r="F137" s="101" t="s">
        <v>4784</v>
      </c>
      <c r="G137" s="105" t="s">
        <v>4025</v>
      </c>
      <c r="H137"/>
      <c r="I137" s="105" t="s">
        <v>4600</v>
      </c>
      <c r="J137" s="105" t="s">
        <v>4600</v>
      </c>
      <c r="K137" s="118">
        <v>45895</v>
      </c>
      <c r="L137" s="118">
        <v>45895</v>
      </c>
      <c r="M137" s="126">
        <v>45898</v>
      </c>
      <c r="N137" s="110">
        <v>45898</v>
      </c>
      <c r="O137"/>
      <c r="P137"/>
      <c r="Q137" s="29" t="s">
        <v>3733</v>
      </c>
      <c r="R137" s="105" t="s">
        <v>3733</v>
      </c>
      <c r="S137" s="105" t="s">
        <v>3975</v>
      </c>
      <c r="T137" s="105" t="s">
        <v>4408</v>
      </c>
      <c r="U137" s="105" t="s">
        <v>3734</v>
      </c>
      <c r="V137" s="105" t="s">
        <v>4082</v>
      </c>
      <c r="W137" s="105" t="s">
        <v>4043</v>
      </c>
      <c r="X137" s="105" t="s">
        <v>4035</v>
      </c>
      <c r="Y137" s="105" t="s">
        <v>4044</v>
      </c>
      <c r="Z137" s="105"/>
      <c r="AA137" s="103">
        <f t="shared" ca="1" si="14"/>
        <v>32</v>
      </c>
      <c r="AB137" s="104" t="str">
        <f t="shared" ca="1" si="15"/>
        <v>BO:21-60 Days</v>
      </c>
      <c r="AC137" s="104" t="str">
        <f t="shared" ca="1" si="16"/>
        <v>Delay</v>
      </c>
      <c r="AD137" s="19">
        <v>1</v>
      </c>
      <c r="AE137" s="19">
        <v>1</v>
      </c>
      <c r="AF137" s="11"/>
      <c r="AG137" s="11"/>
      <c r="AH137" s="95"/>
      <c r="AI137" s="11">
        <f t="shared" si="12"/>
        <v>1</v>
      </c>
      <c r="AJ137" s="41"/>
      <c r="AK137" s="41"/>
      <c r="AM137" s="11">
        <f t="shared" si="13"/>
        <v>0</v>
      </c>
    </row>
    <row r="138" spans="1:39" ht="15.6" x14ac:dyDescent="0.3">
      <c r="A138" s="105" t="s">
        <v>2390</v>
      </c>
      <c r="B138" s="105" t="s">
        <v>4785</v>
      </c>
      <c r="C138" s="105">
        <v>8</v>
      </c>
      <c r="D138" s="105" t="s">
        <v>4604</v>
      </c>
      <c r="E138" s="105" t="s">
        <v>2393</v>
      </c>
      <c r="F138" s="101" t="s">
        <v>4786</v>
      </c>
      <c r="G138" s="105" t="s">
        <v>4025</v>
      </c>
      <c r="H138"/>
      <c r="I138" s="105" t="s">
        <v>4600</v>
      </c>
      <c r="J138" s="105" t="s">
        <v>4600</v>
      </c>
      <c r="K138" s="118">
        <v>45895</v>
      </c>
      <c r="L138" s="118">
        <v>45895</v>
      </c>
      <c r="M138" s="126">
        <v>45898</v>
      </c>
      <c r="N138" s="110">
        <v>45898</v>
      </c>
      <c r="O138"/>
      <c r="P138"/>
      <c r="Q138" s="29" t="s">
        <v>3366</v>
      </c>
      <c r="R138" s="105" t="s">
        <v>3367</v>
      </c>
      <c r="S138" s="105" t="s">
        <v>3368</v>
      </c>
      <c r="T138" s="105" t="s">
        <v>3368</v>
      </c>
      <c r="U138" s="105" t="s">
        <v>3369</v>
      </c>
      <c r="V138" s="105" t="s">
        <v>4148</v>
      </c>
      <c r="W138" s="105" t="s">
        <v>4040</v>
      </c>
      <c r="X138" s="105" t="s">
        <v>4035</v>
      </c>
      <c r="Y138" s="105" t="s">
        <v>4041</v>
      </c>
      <c r="Z138" s="105"/>
      <c r="AA138" s="103">
        <f t="shared" ca="1" si="14"/>
        <v>32</v>
      </c>
      <c r="AB138" s="104" t="str">
        <f t="shared" ca="1" si="15"/>
        <v>BO:21-60 Days</v>
      </c>
      <c r="AC138" s="104" t="str">
        <f t="shared" ca="1" si="16"/>
        <v>Delay</v>
      </c>
      <c r="AD138" s="19">
        <v>1</v>
      </c>
      <c r="AE138" s="19">
        <v>1</v>
      </c>
      <c r="AF138" s="97"/>
      <c r="AG138" s="97"/>
      <c r="AH138" s="95"/>
      <c r="AI138" s="11">
        <f t="shared" si="12"/>
        <v>1</v>
      </c>
      <c r="AJ138" s="99"/>
      <c r="AK138" s="41"/>
      <c r="AM138" s="11">
        <f t="shared" si="13"/>
        <v>0</v>
      </c>
    </row>
    <row r="139" spans="1:39" ht="15.6" x14ac:dyDescent="0.3">
      <c r="A139" s="105" t="s">
        <v>2390</v>
      </c>
      <c r="B139" s="105" t="s">
        <v>4445</v>
      </c>
      <c r="C139" s="105">
        <v>8</v>
      </c>
      <c r="D139" s="105" t="s">
        <v>4605</v>
      </c>
      <c r="E139" s="105" t="s">
        <v>2393</v>
      </c>
      <c r="F139" s="101" t="s">
        <v>4787</v>
      </c>
      <c r="G139" s="105" t="s">
        <v>4025</v>
      </c>
      <c r="H139"/>
      <c r="I139" s="105" t="s">
        <v>4600</v>
      </c>
      <c r="J139" s="105" t="s">
        <v>4600</v>
      </c>
      <c r="K139" s="118">
        <v>45895</v>
      </c>
      <c r="L139" s="118">
        <v>45895</v>
      </c>
      <c r="M139" s="126">
        <v>45898</v>
      </c>
      <c r="N139" s="110">
        <v>45898</v>
      </c>
      <c r="O139"/>
      <c r="P139"/>
      <c r="Q139" s="29" t="s">
        <v>9</v>
      </c>
      <c r="R139" s="105" t="s">
        <v>2765</v>
      </c>
      <c r="S139" s="105" t="s">
        <v>741</v>
      </c>
      <c r="T139" s="105" t="s">
        <v>741</v>
      </c>
      <c r="U139" s="105" t="s">
        <v>742</v>
      </c>
      <c r="V139" s="105" t="s">
        <v>4148</v>
      </c>
      <c r="W139" s="105" t="s">
        <v>4040</v>
      </c>
      <c r="X139" s="105" t="s">
        <v>4035</v>
      </c>
      <c r="Y139" s="105" t="s">
        <v>4041</v>
      </c>
      <c r="Z139" s="105"/>
      <c r="AA139" s="103">
        <f t="shared" ca="1" si="14"/>
        <v>32</v>
      </c>
      <c r="AB139" s="104" t="str">
        <f t="shared" ca="1" si="15"/>
        <v>BO:21-60 Days</v>
      </c>
      <c r="AC139" s="104" t="str">
        <f t="shared" ca="1" si="16"/>
        <v>Delay</v>
      </c>
      <c r="AD139" s="19">
        <v>1</v>
      </c>
      <c r="AE139" s="19">
        <v>1</v>
      </c>
      <c r="AF139" s="97"/>
      <c r="AG139" s="97"/>
      <c r="AH139" s="95"/>
      <c r="AI139" s="11">
        <f t="shared" si="12"/>
        <v>1</v>
      </c>
      <c r="AJ139" s="99"/>
      <c r="AK139" s="41"/>
      <c r="AM139" s="11">
        <f t="shared" si="13"/>
        <v>0</v>
      </c>
    </row>
    <row r="140" spans="1:39" ht="15.6" x14ac:dyDescent="0.3">
      <c r="A140" s="105" t="s">
        <v>2390</v>
      </c>
      <c r="B140" s="105" t="s">
        <v>4405</v>
      </c>
      <c r="C140" s="105">
        <v>8</v>
      </c>
      <c r="D140" s="105" t="s">
        <v>4606</v>
      </c>
      <c r="E140" s="105" t="s">
        <v>2393</v>
      </c>
      <c r="F140" s="101" t="s">
        <v>4788</v>
      </c>
      <c r="G140" s="105" t="s">
        <v>4025</v>
      </c>
      <c r="H140"/>
      <c r="I140" s="105" t="s">
        <v>4600</v>
      </c>
      <c r="J140" s="105" t="s">
        <v>4600</v>
      </c>
      <c r="K140" s="118">
        <v>45895</v>
      </c>
      <c r="L140" s="118">
        <v>45895</v>
      </c>
      <c r="M140" s="126">
        <v>45898</v>
      </c>
      <c r="N140" s="110">
        <v>45898</v>
      </c>
      <c r="O140"/>
      <c r="P140"/>
      <c r="Q140" s="29" t="s">
        <v>3377</v>
      </c>
      <c r="R140" s="105" t="s">
        <v>3378</v>
      </c>
      <c r="S140" s="105" t="s">
        <v>3379</v>
      </c>
      <c r="T140" s="105" t="s">
        <v>3379</v>
      </c>
      <c r="U140" s="105" t="s">
        <v>3380</v>
      </c>
      <c r="V140" s="105" t="s">
        <v>4099</v>
      </c>
      <c r="W140" s="105" t="s">
        <v>4046</v>
      </c>
      <c r="X140" s="105" t="s">
        <v>4035</v>
      </c>
      <c r="Y140" s="105" t="s">
        <v>4039</v>
      </c>
      <c r="Z140" s="105"/>
      <c r="AA140" s="103">
        <f t="shared" ca="1" si="14"/>
        <v>32</v>
      </c>
      <c r="AB140" s="104" t="str">
        <f t="shared" ca="1" si="15"/>
        <v>BO:21-60 Days</v>
      </c>
      <c r="AC140" s="104" t="str">
        <f t="shared" ca="1" si="16"/>
        <v>Delay</v>
      </c>
      <c r="AD140" s="19">
        <v>1</v>
      </c>
      <c r="AE140" s="19">
        <v>1</v>
      </c>
      <c r="AF140" s="11"/>
      <c r="AG140" s="11"/>
      <c r="AH140" s="95"/>
      <c r="AI140" s="11">
        <f t="shared" si="12"/>
        <v>1</v>
      </c>
      <c r="AJ140" s="41"/>
      <c r="AK140" s="41"/>
      <c r="AM140" s="11">
        <f t="shared" si="13"/>
        <v>0</v>
      </c>
    </row>
    <row r="141" spans="1:39" ht="15.6" x14ac:dyDescent="0.3">
      <c r="A141" s="105" t="s">
        <v>2390</v>
      </c>
      <c r="B141" s="105" t="s">
        <v>4789</v>
      </c>
      <c r="C141" s="105">
        <v>8</v>
      </c>
      <c r="D141" s="105" t="s">
        <v>4607</v>
      </c>
      <c r="E141" s="105" t="s">
        <v>2393</v>
      </c>
      <c r="F141" s="101" t="s">
        <v>4790</v>
      </c>
      <c r="G141" s="105" t="s">
        <v>4025</v>
      </c>
      <c r="H141"/>
      <c r="I141" s="105" t="s">
        <v>4600</v>
      </c>
      <c r="J141" s="105" t="s">
        <v>4600</v>
      </c>
      <c r="K141" s="118">
        <v>45895</v>
      </c>
      <c r="L141" s="118">
        <v>45895</v>
      </c>
      <c r="M141" s="126">
        <v>45898</v>
      </c>
      <c r="N141" s="110">
        <v>45898</v>
      </c>
      <c r="O141"/>
      <c r="P141"/>
      <c r="Q141" s="29" t="s">
        <v>3758</v>
      </c>
      <c r="R141" s="105" t="s">
        <v>3758</v>
      </c>
      <c r="S141" s="105" t="s">
        <v>3759</v>
      </c>
      <c r="T141" s="105" t="s">
        <v>3759</v>
      </c>
      <c r="U141" s="105" t="s">
        <v>3969</v>
      </c>
      <c r="V141" s="105" t="s">
        <v>4105</v>
      </c>
      <c r="W141" s="105" t="s">
        <v>4046</v>
      </c>
      <c r="X141" s="105" t="s">
        <v>4035</v>
      </c>
      <c r="Y141" s="105" t="s">
        <v>4039</v>
      </c>
      <c r="Z141" s="105"/>
      <c r="AA141" s="103">
        <f t="shared" ca="1" si="14"/>
        <v>32</v>
      </c>
      <c r="AB141" s="104" t="str">
        <f t="shared" ca="1" si="15"/>
        <v>BO:21-60 Days</v>
      </c>
      <c r="AC141" s="104" t="str">
        <f t="shared" ca="1" si="16"/>
        <v>Delay</v>
      </c>
      <c r="AD141" s="19">
        <v>1</v>
      </c>
      <c r="AE141" s="19">
        <v>1</v>
      </c>
      <c r="AF141" s="97"/>
      <c r="AG141" s="97"/>
      <c r="AH141" s="95"/>
      <c r="AI141" s="11">
        <f t="shared" si="12"/>
        <v>1</v>
      </c>
      <c r="AJ141" s="99"/>
      <c r="AK141" s="41"/>
      <c r="AM141" s="11">
        <f t="shared" si="13"/>
        <v>0</v>
      </c>
    </row>
    <row r="142" spans="1:39" ht="15.6" x14ac:dyDescent="0.3">
      <c r="A142" s="105" t="s">
        <v>2390</v>
      </c>
      <c r="B142" s="105" t="s">
        <v>4246</v>
      </c>
      <c r="C142" s="105">
        <v>8</v>
      </c>
      <c r="D142" s="105" t="s">
        <v>4608</v>
      </c>
      <c r="E142" s="105" t="s">
        <v>2393</v>
      </c>
      <c r="F142" s="101" t="s">
        <v>4791</v>
      </c>
      <c r="G142" s="105" t="s">
        <v>4025</v>
      </c>
      <c r="H142"/>
      <c r="I142" s="105" t="s">
        <v>4609</v>
      </c>
      <c r="J142" s="105" t="s">
        <v>4609</v>
      </c>
      <c r="K142" s="118">
        <v>45895</v>
      </c>
      <c r="L142" s="118">
        <v>45895</v>
      </c>
      <c r="M142" s="126">
        <v>45898</v>
      </c>
      <c r="N142" s="110">
        <v>45898</v>
      </c>
      <c r="O142"/>
      <c r="P142"/>
      <c r="Q142" s="29" t="s">
        <v>3546</v>
      </c>
      <c r="R142" s="105" t="s">
        <v>3547</v>
      </c>
      <c r="S142" s="105" t="s">
        <v>3548</v>
      </c>
      <c r="T142" s="105" t="s">
        <v>3548</v>
      </c>
      <c r="U142" s="105" t="s">
        <v>3520</v>
      </c>
      <c r="V142" s="105" t="s">
        <v>4051</v>
      </c>
      <c r="W142" s="105" t="s">
        <v>4096</v>
      </c>
      <c r="X142" s="105" t="s">
        <v>4035</v>
      </c>
      <c r="Y142" s="105" t="s">
        <v>4044</v>
      </c>
      <c r="Z142" s="105"/>
      <c r="AA142" s="103">
        <f t="shared" ca="1" si="14"/>
        <v>32</v>
      </c>
      <c r="AB142" s="104" t="str">
        <f t="shared" ca="1" si="15"/>
        <v>BO:21-60 Days</v>
      </c>
      <c r="AC142" s="104" t="str">
        <f t="shared" ca="1" si="16"/>
        <v>Delay</v>
      </c>
      <c r="AD142" s="19">
        <v>2</v>
      </c>
      <c r="AE142" s="19">
        <v>2</v>
      </c>
      <c r="AF142" s="11"/>
      <c r="AG142" s="97"/>
      <c r="AH142" s="95"/>
      <c r="AI142" s="11">
        <f t="shared" si="12"/>
        <v>2</v>
      </c>
      <c r="AJ142" s="41"/>
      <c r="AK142" s="41"/>
      <c r="AM142" s="11">
        <f t="shared" si="13"/>
        <v>0</v>
      </c>
    </row>
    <row r="143" spans="1:39" ht="15.6" x14ac:dyDescent="0.3">
      <c r="A143" s="105" t="s">
        <v>2390</v>
      </c>
      <c r="B143" s="105" t="s">
        <v>4406</v>
      </c>
      <c r="C143" s="105">
        <v>8</v>
      </c>
      <c r="D143" s="105" t="s">
        <v>4610</v>
      </c>
      <c r="E143" s="105" t="s">
        <v>2393</v>
      </c>
      <c r="F143" s="101" t="s">
        <v>4792</v>
      </c>
      <c r="G143" s="105" t="s">
        <v>4025</v>
      </c>
      <c r="H143"/>
      <c r="I143" s="105" t="s">
        <v>4609</v>
      </c>
      <c r="J143" s="105" t="s">
        <v>4609</v>
      </c>
      <c r="K143" s="118">
        <v>45895</v>
      </c>
      <c r="L143" s="118">
        <v>45895</v>
      </c>
      <c r="M143" s="126">
        <v>45898</v>
      </c>
      <c r="N143" s="110">
        <v>45898</v>
      </c>
      <c r="O143"/>
      <c r="P143"/>
      <c r="Q143" s="29" t="s">
        <v>1192</v>
      </c>
      <c r="R143" s="105" t="s">
        <v>2456</v>
      </c>
      <c r="S143" s="105" t="s">
        <v>1194</v>
      </c>
      <c r="T143" s="105" t="s">
        <v>1195</v>
      </c>
      <c r="U143" s="105" t="s">
        <v>1196</v>
      </c>
      <c r="V143" s="105" t="s">
        <v>4091</v>
      </c>
      <c r="W143" s="105" t="s">
        <v>4048</v>
      </c>
      <c r="X143" s="105" t="s">
        <v>4035</v>
      </c>
      <c r="Y143" s="105" t="s">
        <v>4044</v>
      </c>
      <c r="Z143" s="105"/>
      <c r="AA143" s="103">
        <f t="shared" ca="1" si="14"/>
        <v>32</v>
      </c>
      <c r="AB143" s="104" t="str">
        <f t="shared" ca="1" si="15"/>
        <v>BO:21-60 Days</v>
      </c>
      <c r="AC143" s="104" t="str">
        <f t="shared" ca="1" si="16"/>
        <v>Delay</v>
      </c>
      <c r="AD143" s="19">
        <v>2</v>
      </c>
      <c r="AE143" s="19">
        <v>2</v>
      </c>
      <c r="AF143" s="97"/>
      <c r="AG143" s="97"/>
      <c r="AH143" s="95"/>
      <c r="AI143" s="11">
        <f t="shared" si="12"/>
        <v>2</v>
      </c>
      <c r="AJ143" s="99"/>
      <c r="AK143" s="41"/>
      <c r="AM143" s="11">
        <f t="shared" si="13"/>
        <v>0</v>
      </c>
    </row>
    <row r="144" spans="1:39" ht="15.6" x14ac:dyDescent="0.3">
      <c r="A144" s="105" t="s">
        <v>2390</v>
      </c>
      <c r="B144" s="105" t="s">
        <v>4362</v>
      </c>
      <c r="C144" s="105">
        <v>8</v>
      </c>
      <c r="D144" s="105" t="s">
        <v>4611</v>
      </c>
      <c r="E144" s="105" t="s">
        <v>2393</v>
      </c>
      <c r="F144" s="101" t="s">
        <v>4793</v>
      </c>
      <c r="G144" s="105" t="s">
        <v>4025</v>
      </c>
      <c r="H144"/>
      <c r="I144" s="105" t="s">
        <v>4609</v>
      </c>
      <c r="J144" s="105" t="s">
        <v>4609</v>
      </c>
      <c r="K144" s="118">
        <v>45895</v>
      </c>
      <c r="L144" s="118">
        <v>45895</v>
      </c>
      <c r="M144" s="126">
        <v>45898</v>
      </c>
      <c r="N144" s="110">
        <v>45898</v>
      </c>
      <c r="O144"/>
      <c r="P144"/>
      <c r="Q144" s="29" t="s">
        <v>3549</v>
      </c>
      <c r="R144" s="105" t="s">
        <v>3550</v>
      </c>
      <c r="S144" s="105" t="s">
        <v>3551</v>
      </c>
      <c r="T144" s="105" t="s">
        <v>3551</v>
      </c>
      <c r="U144" s="105" t="s">
        <v>3552</v>
      </c>
      <c r="V144" s="105" t="s">
        <v>4051</v>
      </c>
      <c r="W144" s="105" t="s">
        <v>4043</v>
      </c>
      <c r="X144" s="105" t="s">
        <v>4035</v>
      </c>
      <c r="Y144" s="105" t="s">
        <v>4044</v>
      </c>
      <c r="Z144" s="105"/>
      <c r="AA144" s="103">
        <f t="shared" ca="1" si="14"/>
        <v>32</v>
      </c>
      <c r="AB144" s="104" t="str">
        <f t="shared" ca="1" si="15"/>
        <v>BO:21-60 Days</v>
      </c>
      <c r="AC144" s="104" t="str">
        <f t="shared" ca="1" si="16"/>
        <v>Delay</v>
      </c>
      <c r="AD144" s="19">
        <v>1</v>
      </c>
      <c r="AE144" s="19">
        <v>1</v>
      </c>
      <c r="AF144" s="11"/>
      <c r="AG144" s="11"/>
      <c r="AH144" s="95"/>
      <c r="AI144" s="11">
        <f t="shared" si="12"/>
        <v>1</v>
      </c>
      <c r="AJ144" s="41"/>
      <c r="AK144" s="41"/>
      <c r="AM144" s="11">
        <f t="shared" si="13"/>
        <v>0</v>
      </c>
    </row>
    <row r="145" spans="1:39" ht="15.6" x14ac:dyDescent="0.3">
      <c r="A145" s="101" t="s">
        <v>2390</v>
      </c>
      <c r="B145" s="101" t="s">
        <v>4441</v>
      </c>
      <c r="C145" s="101">
        <v>8</v>
      </c>
      <c r="D145" s="101" t="s">
        <v>4612</v>
      </c>
      <c r="E145" s="101" t="s">
        <v>2393</v>
      </c>
      <c r="F145" s="101" t="s">
        <v>4794</v>
      </c>
      <c r="G145" s="101" t="s">
        <v>4025</v>
      </c>
      <c r="H145" s="19"/>
      <c r="I145" s="101" t="s">
        <v>4609</v>
      </c>
      <c r="J145" s="101" t="s">
        <v>4609</v>
      </c>
      <c r="K145" s="102">
        <v>45895</v>
      </c>
      <c r="L145" s="102">
        <v>45895</v>
      </c>
      <c r="M145" s="107">
        <v>45898</v>
      </c>
      <c r="N145" s="102">
        <v>45898</v>
      </c>
      <c r="O145" s="19"/>
      <c r="P145" s="19"/>
      <c r="Q145" s="86" t="s">
        <v>3562</v>
      </c>
      <c r="R145" s="101" t="s">
        <v>3563</v>
      </c>
      <c r="S145" s="101" t="s">
        <v>3564</v>
      </c>
      <c r="T145" s="101" t="s">
        <v>3564</v>
      </c>
      <c r="U145" s="101" t="s">
        <v>3565</v>
      </c>
      <c r="V145" s="101" t="s">
        <v>4051</v>
      </c>
      <c r="W145" s="101" t="s">
        <v>4043</v>
      </c>
      <c r="X145" s="101" t="s">
        <v>4035</v>
      </c>
      <c r="Y145" s="101" t="s">
        <v>4044</v>
      </c>
      <c r="Z145" s="101"/>
      <c r="AA145" s="103">
        <f t="shared" ca="1" si="14"/>
        <v>32</v>
      </c>
      <c r="AB145" s="104" t="str">
        <f t="shared" ca="1" si="15"/>
        <v>BO:21-60 Days</v>
      </c>
      <c r="AC145" s="104" t="str">
        <f t="shared" ca="1" si="16"/>
        <v>Delay</v>
      </c>
      <c r="AD145" s="19">
        <v>12</v>
      </c>
      <c r="AE145" s="19">
        <v>8</v>
      </c>
      <c r="AF145" s="11"/>
      <c r="AG145" s="97"/>
      <c r="AH145" s="95"/>
      <c r="AI145" s="11">
        <f t="shared" si="12"/>
        <v>8</v>
      </c>
      <c r="AJ145" s="41"/>
      <c r="AK145" s="41"/>
      <c r="AM145" s="11">
        <f t="shared" si="13"/>
        <v>0</v>
      </c>
    </row>
    <row r="146" spans="1:39" ht="15.6" x14ac:dyDescent="0.3">
      <c r="A146" s="105" t="s">
        <v>2390</v>
      </c>
      <c r="B146" s="105" t="s">
        <v>4795</v>
      </c>
      <c r="C146" s="105">
        <v>8</v>
      </c>
      <c r="D146" s="105" t="s">
        <v>4613</v>
      </c>
      <c r="E146" s="105" t="s">
        <v>2393</v>
      </c>
      <c r="F146" s="101" t="s">
        <v>4796</v>
      </c>
      <c r="G146" s="105" t="s">
        <v>4025</v>
      </c>
      <c r="H146"/>
      <c r="I146" s="105" t="s">
        <v>4609</v>
      </c>
      <c r="J146" s="105" t="s">
        <v>4609</v>
      </c>
      <c r="K146" s="118">
        <v>45895</v>
      </c>
      <c r="L146" s="118">
        <v>45895</v>
      </c>
      <c r="M146" s="126">
        <v>45898</v>
      </c>
      <c r="N146" s="110">
        <v>45898</v>
      </c>
      <c r="O146"/>
      <c r="P146"/>
      <c r="Q146" s="29" t="s">
        <v>1197</v>
      </c>
      <c r="R146" s="105" t="s">
        <v>2457</v>
      </c>
      <c r="S146" s="105" t="s">
        <v>1199</v>
      </c>
      <c r="T146" s="105" t="s">
        <v>1200</v>
      </c>
      <c r="U146" s="105" t="s">
        <v>1201</v>
      </c>
      <c r="V146" s="105" t="s">
        <v>4091</v>
      </c>
      <c r="W146" s="105" t="s">
        <v>4048</v>
      </c>
      <c r="X146" s="105" t="s">
        <v>4035</v>
      </c>
      <c r="Y146" s="105" t="s">
        <v>4044</v>
      </c>
      <c r="Z146" s="105"/>
      <c r="AA146" s="103">
        <f t="shared" ca="1" si="14"/>
        <v>32</v>
      </c>
      <c r="AB146" s="104" t="str">
        <f t="shared" ca="1" si="15"/>
        <v>BO:21-60 Days</v>
      </c>
      <c r="AC146" s="104" t="str">
        <f t="shared" ca="1" si="16"/>
        <v>Delay</v>
      </c>
      <c r="AD146" s="19">
        <v>2</v>
      </c>
      <c r="AE146" s="19">
        <v>2</v>
      </c>
      <c r="AF146" s="97"/>
      <c r="AG146" s="97"/>
      <c r="AH146" s="95"/>
      <c r="AI146" s="11">
        <f t="shared" si="12"/>
        <v>2</v>
      </c>
      <c r="AJ146" s="99"/>
      <c r="AK146" s="41"/>
      <c r="AM146" s="11">
        <f t="shared" si="13"/>
        <v>0</v>
      </c>
    </row>
    <row r="147" spans="1:39" ht="15.6" x14ac:dyDescent="0.3">
      <c r="A147" s="105" t="s">
        <v>2390</v>
      </c>
      <c r="B147" s="105" t="s">
        <v>4332</v>
      </c>
      <c r="C147" s="105">
        <v>8</v>
      </c>
      <c r="D147" s="105" t="s">
        <v>4614</v>
      </c>
      <c r="E147" s="105" t="s">
        <v>2393</v>
      </c>
      <c r="F147" s="101" t="s">
        <v>4797</v>
      </c>
      <c r="G147" s="105" t="s">
        <v>4025</v>
      </c>
      <c r="H147"/>
      <c r="I147" s="105" t="s">
        <v>4609</v>
      </c>
      <c r="J147" s="105" t="s">
        <v>4609</v>
      </c>
      <c r="K147" s="118">
        <v>45895</v>
      </c>
      <c r="L147" s="118">
        <v>45895</v>
      </c>
      <c r="M147" s="126">
        <v>45898</v>
      </c>
      <c r="N147" s="110">
        <v>45898</v>
      </c>
      <c r="O147"/>
      <c r="P147"/>
      <c r="Q147" s="29" t="s">
        <v>1042</v>
      </c>
      <c r="R147" s="105" t="s">
        <v>2414</v>
      </c>
      <c r="S147" s="105" t="s">
        <v>1044</v>
      </c>
      <c r="T147" s="105" t="s">
        <v>1045</v>
      </c>
      <c r="U147" s="105" t="s">
        <v>1046</v>
      </c>
      <c r="V147" s="105" t="s">
        <v>4061</v>
      </c>
      <c r="W147" s="105" t="s">
        <v>4047</v>
      </c>
      <c r="X147" s="105" t="s">
        <v>4035</v>
      </c>
      <c r="Y147" s="105" t="s">
        <v>4044</v>
      </c>
      <c r="Z147" s="105"/>
      <c r="AA147" s="103">
        <f t="shared" ca="1" si="14"/>
        <v>32</v>
      </c>
      <c r="AB147" s="104" t="str">
        <f t="shared" ca="1" si="15"/>
        <v>BO:21-60 Days</v>
      </c>
      <c r="AC147" s="104" t="str">
        <f t="shared" ca="1" si="16"/>
        <v>Delay</v>
      </c>
      <c r="AD147" s="19">
        <v>2</v>
      </c>
      <c r="AE147" s="19">
        <v>2</v>
      </c>
      <c r="AF147" s="97"/>
      <c r="AG147" s="97"/>
      <c r="AH147" s="95"/>
      <c r="AI147" s="11">
        <f t="shared" si="12"/>
        <v>2</v>
      </c>
      <c r="AJ147" s="99"/>
      <c r="AK147" s="41"/>
      <c r="AM147" s="11">
        <f t="shared" si="13"/>
        <v>0</v>
      </c>
    </row>
    <row r="148" spans="1:39" ht="15.6" x14ac:dyDescent="0.3">
      <c r="A148" s="105" t="s">
        <v>2390</v>
      </c>
      <c r="B148" s="105" t="s">
        <v>4254</v>
      </c>
      <c r="C148" s="105">
        <v>8</v>
      </c>
      <c r="D148" s="105" t="s">
        <v>4615</v>
      </c>
      <c r="E148" s="105" t="s">
        <v>2393</v>
      </c>
      <c r="F148" s="101" t="s">
        <v>4798</v>
      </c>
      <c r="G148" s="105" t="s">
        <v>4025</v>
      </c>
      <c r="H148"/>
      <c r="I148" s="105" t="s">
        <v>4609</v>
      </c>
      <c r="J148" s="105" t="s">
        <v>4609</v>
      </c>
      <c r="K148" s="118">
        <v>45895</v>
      </c>
      <c r="L148" s="118">
        <v>45895</v>
      </c>
      <c r="M148" s="126">
        <v>45898</v>
      </c>
      <c r="N148" s="110">
        <v>45898</v>
      </c>
      <c r="O148"/>
      <c r="P148"/>
      <c r="Q148" s="29" t="s">
        <v>3685</v>
      </c>
      <c r="R148" s="105" t="s">
        <v>3685</v>
      </c>
      <c r="S148" s="105" t="s">
        <v>3823</v>
      </c>
      <c r="T148" s="105" t="s">
        <v>3823</v>
      </c>
      <c r="U148" s="105" t="s">
        <v>1854</v>
      </c>
      <c r="V148" s="105" t="s">
        <v>4203</v>
      </c>
      <c r="W148" s="105" t="s">
        <v>4074</v>
      </c>
      <c r="X148" s="105" t="s">
        <v>4035</v>
      </c>
      <c r="Y148" s="105" t="s">
        <v>4044</v>
      </c>
      <c r="Z148" s="105"/>
      <c r="AA148" s="103">
        <f t="shared" ca="1" si="14"/>
        <v>32</v>
      </c>
      <c r="AB148" s="104" t="str">
        <f t="shared" ca="1" si="15"/>
        <v>BO:21-60 Days</v>
      </c>
      <c r="AC148" s="104" t="str">
        <f t="shared" ca="1" si="16"/>
        <v>Delay</v>
      </c>
      <c r="AD148" s="19">
        <v>1</v>
      </c>
      <c r="AE148" s="19">
        <v>1</v>
      </c>
      <c r="AF148" s="97"/>
      <c r="AG148" s="97"/>
      <c r="AH148" s="95"/>
      <c r="AI148" s="11">
        <f t="shared" si="12"/>
        <v>1</v>
      </c>
      <c r="AJ148" s="99"/>
      <c r="AK148" s="41"/>
      <c r="AM148" s="11">
        <f t="shared" si="13"/>
        <v>0</v>
      </c>
    </row>
    <row r="149" spans="1:39" ht="15.6" x14ac:dyDescent="0.3">
      <c r="A149" s="101" t="s">
        <v>2390</v>
      </c>
      <c r="B149" s="101" t="s">
        <v>4799</v>
      </c>
      <c r="C149" s="101">
        <v>8</v>
      </c>
      <c r="D149" s="101" t="s">
        <v>4616</v>
      </c>
      <c r="E149" s="101" t="s">
        <v>2393</v>
      </c>
      <c r="F149" s="101" t="s">
        <v>4800</v>
      </c>
      <c r="G149" s="101" t="s">
        <v>4025</v>
      </c>
      <c r="H149" s="19"/>
      <c r="I149" s="101" t="s">
        <v>4609</v>
      </c>
      <c r="J149" s="101" t="s">
        <v>4609</v>
      </c>
      <c r="K149" s="102">
        <v>45895</v>
      </c>
      <c r="L149" s="102">
        <v>45895</v>
      </c>
      <c r="M149" s="107">
        <v>45898</v>
      </c>
      <c r="N149" s="102">
        <v>45898</v>
      </c>
      <c r="O149" s="19"/>
      <c r="P149" s="19"/>
      <c r="Q149" s="86" t="s">
        <v>1183</v>
      </c>
      <c r="R149" s="101" t="s">
        <v>2454</v>
      </c>
      <c r="S149" s="101" t="s">
        <v>1185</v>
      </c>
      <c r="T149" s="101" t="s">
        <v>1186</v>
      </c>
      <c r="U149" s="101" t="s">
        <v>1187</v>
      </c>
      <c r="V149" s="101" t="s">
        <v>4085</v>
      </c>
      <c r="W149" s="101" t="s">
        <v>4086</v>
      </c>
      <c r="X149" s="101" t="s">
        <v>4035</v>
      </c>
      <c r="Y149" s="101" t="s">
        <v>4044</v>
      </c>
      <c r="Z149" s="101"/>
      <c r="AA149" s="103">
        <f t="shared" ca="1" si="14"/>
        <v>32</v>
      </c>
      <c r="AB149" s="104" t="str">
        <f t="shared" ca="1" si="15"/>
        <v>BO:21-60 Days</v>
      </c>
      <c r="AC149" s="104" t="str">
        <f t="shared" ca="1" si="16"/>
        <v>Delay</v>
      </c>
      <c r="AD149" s="19">
        <v>9</v>
      </c>
      <c r="AE149" s="19">
        <v>3</v>
      </c>
      <c r="AF149" s="11"/>
      <c r="AG149" s="97"/>
      <c r="AH149" s="95"/>
      <c r="AI149" s="11">
        <f t="shared" si="12"/>
        <v>3</v>
      </c>
      <c r="AJ149" s="41"/>
      <c r="AK149" s="41"/>
      <c r="AM149" s="11">
        <f t="shared" si="13"/>
        <v>0</v>
      </c>
    </row>
    <row r="150" spans="1:39" ht="15.6" x14ac:dyDescent="0.3">
      <c r="A150" s="105" t="s">
        <v>2390</v>
      </c>
      <c r="B150" s="105" t="s">
        <v>4145</v>
      </c>
      <c r="C150" s="105">
        <v>8</v>
      </c>
      <c r="D150" s="105" t="s">
        <v>4617</v>
      </c>
      <c r="E150" s="105" t="s">
        <v>2393</v>
      </c>
      <c r="F150" s="101" t="s">
        <v>4801</v>
      </c>
      <c r="G150" s="105" t="s">
        <v>4025</v>
      </c>
      <c r="H150"/>
      <c r="I150" s="105" t="s">
        <v>4609</v>
      </c>
      <c r="J150" s="105" t="s">
        <v>4609</v>
      </c>
      <c r="K150" s="118">
        <v>45895</v>
      </c>
      <c r="L150" s="118">
        <v>45895</v>
      </c>
      <c r="M150" s="126">
        <v>45898</v>
      </c>
      <c r="N150" s="110">
        <v>45898</v>
      </c>
      <c r="O150"/>
      <c r="P150"/>
      <c r="Q150" s="29" t="s">
        <v>1221</v>
      </c>
      <c r="R150" s="105" t="s">
        <v>2462</v>
      </c>
      <c r="S150" s="105" t="s">
        <v>1223</v>
      </c>
      <c r="T150" s="105" t="s">
        <v>1224</v>
      </c>
      <c r="U150" s="105" t="s">
        <v>1225</v>
      </c>
      <c r="V150" s="105" t="s">
        <v>4085</v>
      </c>
      <c r="W150" s="105" t="s">
        <v>4086</v>
      </c>
      <c r="X150" s="105" t="s">
        <v>4035</v>
      </c>
      <c r="Y150" s="105" t="s">
        <v>4044</v>
      </c>
      <c r="Z150" s="105"/>
      <c r="AA150" s="103">
        <f t="shared" ca="1" si="14"/>
        <v>32</v>
      </c>
      <c r="AB150" s="104" t="str">
        <f t="shared" ca="1" si="15"/>
        <v>BO:21-60 Days</v>
      </c>
      <c r="AC150" s="104" t="str">
        <f t="shared" ca="1" si="16"/>
        <v>Delay</v>
      </c>
      <c r="AD150" s="19">
        <v>2</v>
      </c>
      <c r="AE150" s="19">
        <v>2</v>
      </c>
      <c r="AF150" s="11"/>
      <c r="AG150" s="11"/>
      <c r="AH150" s="95"/>
      <c r="AI150" s="11">
        <f t="shared" si="12"/>
        <v>2</v>
      </c>
      <c r="AJ150" s="41"/>
      <c r="AK150" s="41"/>
      <c r="AM150" s="11">
        <f t="shared" si="13"/>
        <v>0</v>
      </c>
    </row>
    <row r="151" spans="1:39" ht="15.6" x14ac:dyDescent="0.3">
      <c r="A151" s="105" t="s">
        <v>2390</v>
      </c>
      <c r="B151" s="105" t="s">
        <v>4222</v>
      </c>
      <c r="C151" s="105">
        <v>8</v>
      </c>
      <c r="D151" s="105" t="s">
        <v>4618</v>
      </c>
      <c r="E151" s="105" t="s">
        <v>2393</v>
      </c>
      <c r="F151" s="101" t="s">
        <v>4802</v>
      </c>
      <c r="G151" s="105" t="s">
        <v>4025</v>
      </c>
      <c r="H151"/>
      <c r="I151" s="105" t="s">
        <v>4609</v>
      </c>
      <c r="J151" s="105" t="s">
        <v>4609</v>
      </c>
      <c r="K151" s="118">
        <v>45895</v>
      </c>
      <c r="L151" s="118">
        <v>45895</v>
      </c>
      <c r="M151" s="126">
        <v>45898</v>
      </c>
      <c r="N151" s="110">
        <v>45898</v>
      </c>
      <c r="O151"/>
      <c r="P151"/>
      <c r="Q151" s="29" t="s">
        <v>3505</v>
      </c>
      <c r="R151" s="105" t="s">
        <v>3506</v>
      </c>
      <c r="S151" s="105" t="s">
        <v>3507</v>
      </c>
      <c r="T151" s="105" t="s">
        <v>3507</v>
      </c>
      <c r="U151" s="105" t="s">
        <v>3508</v>
      </c>
      <c r="V151" s="105" t="s">
        <v>4051</v>
      </c>
      <c r="W151" s="105" t="s">
        <v>4043</v>
      </c>
      <c r="X151" s="105" t="s">
        <v>4035</v>
      </c>
      <c r="Y151" s="105" t="s">
        <v>4044</v>
      </c>
      <c r="Z151" s="105"/>
      <c r="AA151" s="103">
        <f t="shared" ca="1" si="14"/>
        <v>32</v>
      </c>
      <c r="AB151" s="104" t="str">
        <f t="shared" ca="1" si="15"/>
        <v>BO:21-60 Days</v>
      </c>
      <c r="AC151" s="104" t="str">
        <f t="shared" ca="1" si="16"/>
        <v>Delay</v>
      </c>
      <c r="AD151" s="19">
        <v>9</v>
      </c>
      <c r="AE151" s="19">
        <v>9</v>
      </c>
      <c r="AF151" s="97"/>
      <c r="AG151" s="97"/>
      <c r="AH151" s="95"/>
      <c r="AI151" s="11">
        <f t="shared" si="12"/>
        <v>9</v>
      </c>
      <c r="AJ151" s="99"/>
      <c r="AK151" s="41"/>
      <c r="AM151" s="11">
        <f t="shared" si="13"/>
        <v>0</v>
      </c>
    </row>
    <row r="152" spans="1:39" ht="15.6" x14ac:dyDescent="0.3">
      <c r="A152" s="101" t="s">
        <v>2390</v>
      </c>
      <c r="B152" s="101" t="s">
        <v>4204</v>
      </c>
      <c r="C152" s="101">
        <v>8</v>
      </c>
      <c r="D152" s="101" t="s">
        <v>4619</v>
      </c>
      <c r="E152" s="101" t="s">
        <v>2393</v>
      </c>
      <c r="F152" s="101" t="s">
        <v>4803</v>
      </c>
      <c r="G152" s="101" t="s">
        <v>4025</v>
      </c>
      <c r="H152" s="19"/>
      <c r="I152" s="101" t="s">
        <v>4609</v>
      </c>
      <c r="J152" s="101" t="s">
        <v>4609</v>
      </c>
      <c r="K152" s="102">
        <v>45895</v>
      </c>
      <c r="L152" s="102">
        <v>45895</v>
      </c>
      <c r="M152" s="107">
        <v>45898</v>
      </c>
      <c r="N152" s="102">
        <v>45898</v>
      </c>
      <c r="O152" s="19"/>
      <c r="P152" s="19"/>
      <c r="Q152" s="86" t="s">
        <v>3553</v>
      </c>
      <c r="R152" s="101" t="s">
        <v>3554</v>
      </c>
      <c r="S152" s="101" t="s">
        <v>3555</v>
      </c>
      <c r="T152" s="101" t="s">
        <v>3555</v>
      </c>
      <c r="U152" s="101" t="s">
        <v>3556</v>
      </c>
      <c r="V152" s="101" t="s">
        <v>4051</v>
      </c>
      <c r="W152" s="101" t="s">
        <v>4043</v>
      </c>
      <c r="X152" s="101" t="s">
        <v>4035</v>
      </c>
      <c r="Y152" s="101" t="s">
        <v>4044</v>
      </c>
      <c r="Z152" s="101"/>
      <c r="AA152" s="103">
        <f t="shared" ca="1" si="14"/>
        <v>32</v>
      </c>
      <c r="AB152" s="104" t="str">
        <f t="shared" ca="1" si="15"/>
        <v>BO:21-60 Days</v>
      </c>
      <c r="AC152" s="104" t="str">
        <f t="shared" ca="1" si="16"/>
        <v>Delay</v>
      </c>
      <c r="AD152" s="19">
        <v>12</v>
      </c>
      <c r="AE152" s="19">
        <v>10</v>
      </c>
      <c r="AF152" s="97"/>
      <c r="AG152" s="97"/>
      <c r="AH152" s="95"/>
      <c r="AI152" s="11">
        <f t="shared" si="12"/>
        <v>10</v>
      </c>
      <c r="AJ152" s="99"/>
      <c r="AK152" s="41"/>
      <c r="AM152" s="11">
        <f t="shared" si="13"/>
        <v>0</v>
      </c>
    </row>
    <row r="153" spans="1:39" ht="15.6" x14ac:dyDescent="0.3">
      <c r="A153" s="105" t="s">
        <v>2390</v>
      </c>
      <c r="B153" s="105" t="s">
        <v>4333</v>
      </c>
      <c r="C153" s="105">
        <v>8</v>
      </c>
      <c r="D153" s="105" t="s">
        <v>4620</v>
      </c>
      <c r="E153" s="105" t="s">
        <v>2393</v>
      </c>
      <c r="F153" s="101" t="s">
        <v>4804</v>
      </c>
      <c r="G153" s="105" t="s">
        <v>4025</v>
      </c>
      <c r="H153"/>
      <c r="I153" s="105" t="s">
        <v>4609</v>
      </c>
      <c r="J153" s="105" t="s">
        <v>4609</v>
      </c>
      <c r="K153" s="118">
        <v>45895</v>
      </c>
      <c r="L153" s="118">
        <v>45895</v>
      </c>
      <c r="M153" s="126">
        <v>45898</v>
      </c>
      <c r="N153" s="110">
        <v>45898</v>
      </c>
      <c r="O153"/>
      <c r="P153"/>
      <c r="Q153" s="29" t="s">
        <v>16</v>
      </c>
      <c r="R153" s="105" t="s">
        <v>2490</v>
      </c>
      <c r="S153" s="105" t="s">
        <v>1336</v>
      </c>
      <c r="T153" s="105" t="s">
        <v>1337</v>
      </c>
      <c r="U153" s="105" t="s">
        <v>1311</v>
      </c>
      <c r="V153" s="105" t="s">
        <v>4100</v>
      </c>
      <c r="W153" s="105" t="s">
        <v>4040</v>
      </c>
      <c r="X153" s="105" t="s">
        <v>4035</v>
      </c>
      <c r="Y153" s="105" t="s">
        <v>4041</v>
      </c>
      <c r="Z153" s="105"/>
      <c r="AA153" s="103">
        <f t="shared" ca="1" si="14"/>
        <v>32</v>
      </c>
      <c r="AB153" s="104" t="str">
        <f t="shared" ca="1" si="15"/>
        <v>BO:21-60 Days</v>
      </c>
      <c r="AC153" s="104" t="str">
        <f t="shared" ca="1" si="16"/>
        <v>Delay</v>
      </c>
      <c r="AD153" s="1">
        <v>1</v>
      </c>
      <c r="AE153" s="19">
        <v>1</v>
      </c>
      <c r="AF153" s="11"/>
      <c r="AG153" s="11"/>
      <c r="AH153" s="95"/>
      <c r="AI153" s="11">
        <f t="shared" si="12"/>
        <v>1</v>
      </c>
      <c r="AJ153" s="41"/>
      <c r="AK153" s="41"/>
      <c r="AM153" s="11">
        <f t="shared" si="13"/>
        <v>0</v>
      </c>
    </row>
    <row r="154" spans="1:39" ht="15.6" x14ac:dyDescent="0.3">
      <c r="A154" s="105" t="s">
        <v>2390</v>
      </c>
      <c r="B154" s="105" t="s">
        <v>4224</v>
      </c>
      <c r="C154" s="105">
        <v>8</v>
      </c>
      <c r="D154" s="105" t="s">
        <v>4621</v>
      </c>
      <c r="E154" s="105" t="s">
        <v>2393</v>
      </c>
      <c r="F154" s="101" t="s">
        <v>4805</v>
      </c>
      <c r="G154" s="105" t="s">
        <v>4025</v>
      </c>
      <c r="H154"/>
      <c r="I154" s="105" t="s">
        <v>4609</v>
      </c>
      <c r="J154" s="105" t="s">
        <v>4609</v>
      </c>
      <c r="K154" s="118">
        <v>45895</v>
      </c>
      <c r="L154" s="118">
        <v>45895</v>
      </c>
      <c r="M154" s="126">
        <v>45898</v>
      </c>
      <c r="N154" s="110">
        <v>45898</v>
      </c>
      <c r="O154"/>
      <c r="P154"/>
      <c r="Q154" s="29" t="s">
        <v>1363</v>
      </c>
      <c r="R154" s="105" t="s">
        <v>2498</v>
      </c>
      <c r="S154" s="105" t="s">
        <v>1365</v>
      </c>
      <c r="T154" s="105" t="s">
        <v>1366</v>
      </c>
      <c r="U154" s="105" t="s">
        <v>1367</v>
      </c>
      <c r="V154" s="105" t="s">
        <v>4087</v>
      </c>
      <c r="W154" s="105" t="s">
        <v>4040</v>
      </c>
      <c r="X154" s="105" t="s">
        <v>4035</v>
      </c>
      <c r="Y154" s="105" t="s">
        <v>4041</v>
      </c>
      <c r="Z154" s="105"/>
      <c r="AA154" s="103">
        <f t="shared" ca="1" si="14"/>
        <v>32</v>
      </c>
      <c r="AB154" s="104" t="str">
        <f t="shared" ca="1" si="15"/>
        <v>BO:21-60 Days</v>
      </c>
      <c r="AC154" s="104" t="str">
        <f t="shared" ca="1" si="16"/>
        <v>Delay</v>
      </c>
      <c r="AD154" s="1">
        <v>2</v>
      </c>
      <c r="AE154" s="19">
        <v>2</v>
      </c>
      <c r="AF154" s="97"/>
      <c r="AG154" s="97"/>
      <c r="AH154" s="95"/>
      <c r="AI154" s="11">
        <f t="shared" si="12"/>
        <v>2</v>
      </c>
      <c r="AJ154" s="99"/>
      <c r="AK154" s="41"/>
      <c r="AM154" s="11">
        <f t="shared" si="13"/>
        <v>0</v>
      </c>
    </row>
    <row r="155" spans="1:39" ht="15.6" x14ac:dyDescent="0.3">
      <c r="A155" s="105" t="s">
        <v>2390</v>
      </c>
      <c r="B155" s="105" t="s">
        <v>4225</v>
      </c>
      <c r="C155" s="105">
        <v>8</v>
      </c>
      <c r="D155" s="105" t="s">
        <v>4622</v>
      </c>
      <c r="E155" s="105" t="s">
        <v>2393</v>
      </c>
      <c r="F155" s="101" t="s">
        <v>4806</v>
      </c>
      <c r="G155" s="105" t="s">
        <v>4025</v>
      </c>
      <c r="H155"/>
      <c r="I155" s="105" t="s">
        <v>4609</v>
      </c>
      <c r="J155" s="105" t="s">
        <v>4609</v>
      </c>
      <c r="K155" s="118">
        <v>45895</v>
      </c>
      <c r="L155" s="118">
        <v>45895</v>
      </c>
      <c r="M155" s="126">
        <v>45898</v>
      </c>
      <c r="N155" s="110">
        <v>45898</v>
      </c>
      <c r="O155"/>
      <c r="P155"/>
      <c r="Q155" s="29" t="s">
        <v>1330</v>
      </c>
      <c r="R155" s="105" t="s">
        <v>2489</v>
      </c>
      <c r="S155" s="105" t="s">
        <v>1332</v>
      </c>
      <c r="T155" s="105" t="s">
        <v>1333</v>
      </c>
      <c r="U155" s="105" t="s">
        <v>1334</v>
      </c>
      <c r="V155" s="105" t="s">
        <v>4100</v>
      </c>
      <c r="W155" s="105" t="s">
        <v>4040</v>
      </c>
      <c r="X155" s="105" t="s">
        <v>4035</v>
      </c>
      <c r="Y155" s="105" t="s">
        <v>4041</v>
      </c>
      <c r="Z155" s="105"/>
      <c r="AA155" s="103">
        <f t="shared" ca="1" si="14"/>
        <v>32</v>
      </c>
      <c r="AB155" s="104" t="str">
        <f t="shared" ca="1" si="15"/>
        <v>BO:21-60 Days</v>
      </c>
      <c r="AC155" s="104" t="str">
        <f t="shared" ca="1" si="16"/>
        <v>Delay</v>
      </c>
      <c r="AD155" s="19">
        <v>1</v>
      </c>
      <c r="AE155" s="19">
        <v>1</v>
      </c>
      <c r="AF155" s="97"/>
      <c r="AG155" s="97"/>
      <c r="AH155" s="95"/>
      <c r="AI155" s="11">
        <f t="shared" si="12"/>
        <v>1</v>
      </c>
      <c r="AJ155" s="99"/>
      <c r="AK155" s="41"/>
      <c r="AM155" s="11">
        <f t="shared" si="13"/>
        <v>0</v>
      </c>
    </row>
    <row r="156" spans="1:39" ht="15.6" x14ac:dyDescent="0.3">
      <c r="A156" s="105" t="s">
        <v>2390</v>
      </c>
      <c r="B156" s="105" t="s">
        <v>4442</v>
      </c>
      <c r="C156" s="105">
        <v>8</v>
      </c>
      <c r="D156" s="105" t="s">
        <v>4623</v>
      </c>
      <c r="E156" s="105" t="s">
        <v>2393</v>
      </c>
      <c r="F156" s="101" t="s">
        <v>4807</v>
      </c>
      <c r="G156" s="105" t="s">
        <v>4025</v>
      </c>
      <c r="H156"/>
      <c r="I156" s="105" t="s">
        <v>4609</v>
      </c>
      <c r="J156" s="105" t="s">
        <v>4609</v>
      </c>
      <c r="K156" s="118">
        <v>45895</v>
      </c>
      <c r="L156" s="118">
        <v>45895</v>
      </c>
      <c r="M156" s="126">
        <v>45898</v>
      </c>
      <c r="N156" s="110">
        <v>45898</v>
      </c>
      <c r="O156"/>
      <c r="P156"/>
      <c r="Q156" s="29" t="s">
        <v>4062</v>
      </c>
      <c r="R156" s="105" t="s">
        <v>4062</v>
      </c>
      <c r="S156" s="105" t="s">
        <v>4102</v>
      </c>
      <c r="T156" s="105" t="s">
        <v>4063</v>
      </c>
      <c r="U156" s="105" t="s">
        <v>4064</v>
      </c>
      <c r="V156" s="105" t="s">
        <v>4103</v>
      </c>
      <c r="W156" s="105" t="s">
        <v>4084</v>
      </c>
      <c r="X156" s="105" t="s">
        <v>4035</v>
      </c>
      <c r="Y156" s="105" t="s">
        <v>4041</v>
      </c>
      <c r="Z156" s="105"/>
      <c r="AA156" s="103">
        <f t="shared" ca="1" si="14"/>
        <v>32</v>
      </c>
      <c r="AB156" s="104" t="str">
        <f t="shared" ca="1" si="15"/>
        <v>BO:21-60 Days</v>
      </c>
      <c r="AC156" s="104" t="str">
        <f t="shared" ca="1" si="16"/>
        <v>Delay</v>
      </c>
      <c r="AD156" s="19">
        <v>2</v>
      </c>
      <c r="AE156" s="19">
        <v>2</v>
      </c>
      <c r="AF156" s="97"/>
      <c r="AG156" s="97"/>
      <c r="AH156" s="95"/>
      <c r="AI156" s="11">
        <f t="shared" si="12"/>
        <v>2</v>
      </c>
      <c r="AJ156" s="99"/>
      <c r="AK156" s="41"/>
      <c r="AM156" s="11">
        <f t="shared" si="13"/>
        <v>0</v>
      </c>
    </row>
    <row r="157" spans="1:39" ht="15.6" x14ac:dyDescent="0.3">
      <c r="A157" s="105" t="s">
        <v>2390</v>
      </c>
      <c r="B157" s="105" t="s">
        <v>4442</v>
      </c>
      <c r="C157" s="105">
        <v>8</v>
      </c>
      <c r="D157" s="105" t="s">
        <v>4625</v>
      </c>
      <c r="E157" s="105" t="s">
        <v>2393</v>
      </c>
      <c r="F157" s="101" t="s">
        <v>4808</v>
      </c>
      <c r="G157" s="105" t="s">
        <v>4025</v>
      </c>
      <c r="H157"/>
      <c r="I157" s="105" t="s">
        <v>4624</v>
      </c>
      <c r="J157" s="105" t="s">
        <v>4624</v>
      </c>
      <c r="K157" s="118">
        <v>45895</v>
      </c>
      <c r="L157" s="118">
        <v>45895</v>
      </c>
      <c r="M157" s="126">
        <v>45898</v>
      </c>
      <c r="N157" s="110">
        <v>45898</v>
      </c>
      <c r="O157"/>
      <c r="P157"/>
      <c r="Q157" s="29" t="s">
        <v>4062</v>
      </c>
      <c r="R157" s="105" t="s">
        <v>4062</v>
      </c>
      <c r="S157" s="105" t="s">
        <v>4102</v>
      </c>
      <c r="T157" s="105" t="s">
        <v>4063</v>
      </c>
      <c r="U157" s="105" t="s">
        <v>4064</v>
      </c>
      <c r="V157" s="105" t="s">
        <v>4103</v>
      </c>
      <c r="W157" s="105" t="s">
        <v>4084</v>
      </c>
      <c r="X157" s="105" t="s">
        <v>4035</v>
      </c>
      <c r="Y157" s="105" t="s">
        <v>4041</v>
      </c>
      <c r="Z157" s="105"/>
      <c r="AA157" s="103">
        <f t="shared" ca="1" si="14"/>
        <v>32</v>
      </c>
      <c r="AB157" s="104" t="str">
        <f t="shared" ca="1" si="15"/>
        <v>BO:21-60 Days</v>
      </c>
      <c r="AC157" s="104" t="str">
        <f t="shared" ca="1" si="16"/>
        <v>Delay</v>
      </c>
      <c r="AD157" s="19">
        <v>8</v>
      </c>
      <c r="AE157" s="19">
        <v>8</v>
      </c>
      <c r="AF157" s="97"/>
      <c r="AG157" s="97"/>
      <c r="AH157" s="95"/>
      <c r="AI157" s="11">
        <f t="shared" si="12"/>
        <v>8</v>
      </c>
      <c r="AJ157" s="99"/>
      <c r="AK157" s="41"/>
      <c r="AM157" s="11">
        <f t="shared" si="13"/>
        <v>0</v>
      </c>
    </row>
    <row r="158" spans="1:39" ht="15.6" x14ac:dyDescent="0.3">
      <c r="A158" s="101" t="s">
        <v>2390</v>
      </c>
      <c r="B158" s="101" t="s">
        <v>4443</v>
      </c>
      <c r="C158" s="101">
        <v>8</v>
      </c>
      <c r="D158" s="101" t="s">
        <v>4632</v>
      </c>
      <c r="E158" s="101" t="s">
        <v>2393</v>
      </c>
      <c r="F158" s="101" t="s">
        <v>4809</v>
      </c>
      <c r="G158" s="101" t="s">
        <v>4025</v>
      </c>
      <c r="H158" s="19"/>
      <c r="I158" s="101" t="s">
        <v>4631</v>
      </c>
      <c r="J158" s="101" t="s">
        <v>4631</v>
      </c>
      <c r="K158" s="102">
        <v>45896</v>
      </c>
      <c r="L158" s="102">
        <v>45896</v>
      </c>
      <c r="M158" s="107">
        <v>45899</v>
      </c>
      <c r="N158" s="102">
        <v>45899</v>
      </c>
      <c r="O158" s="19"/>
      <c r="P158" s="19"/>
      <c r="Q158" s="86" t="s">
        <v>347</v>
      </c>
      <c r="R158" s="101" t="s">
        <v>2668</v>
      </c>
      <c r="S158" s="101" t="s">
        <v>349</v>
      </c>
      <c r="T158" s="101" t="s">
        <v>350</v>
      </c>
      <c r="U158" s="101" t="s">
        <v>351</v>
      </c>
      <c r="V158" s="101" t="s">
        <v>4049</v>
      </c>
      <c r="W158" s="101" t="s">
        <v>4043</v>
      </c>
      <c r="X158" s="101" t="s">
        <v>4035</v>
      </c>
      <c r="Y158" s="101" t="s">
        <v>4044</v>
      </c>
      <c r="Z158" s="101"/>
      <c r="AA158" s="103">
        <f t="shared" ca="1" si="14"/>
        <v>31</v>
      </c>
      <c r="AB158" s="104" t="str">
        <f t="shared" ca="1" si="15"/>
        <v>BO:21-60 Days</v>
      </c>
      <c r="AC158" s="104" t="str">
        <f t="shared" ca="1" si="16"/>
        <v>Delay</v>
      </c>
      <c r="AD158" s="19">
        <v>9</v>
      </c>
      <c r="AE158" s="19">
        <v>1</v>
      </c>
      <c r="AF158" s="97"/>
      <c r="AG158" s="97"/>
      <c r="AH158" s="95"/>
      <c r="AI158" s="11">
        <f t="shared" si="12"/>
        <v>1</v>
      </c>
      <c r="AJ158" s="99"/>
      <c r="AK158" s="41"/>
      <c r="AM158" s="11">
        <f t="shared" si="13"/>
        <v>0</v>
      </c>
    </row>
    <row r="159" spans="1:39" ht="15.6" x14ac:dyDescent="0.3">
      <c r="A159" s="105" t="s">
        <v>2390</v>
      </c>
      <c r="B159" s="105" t="s">
        <v>4303</v>
      </c>
      <c r="C159" s="105">
        <v>8</v>
      </c>
      <c r="D159" s="105" t="s">
        <v>4633</v>
      </c>
      <c r="E159" s="105" t="s">
        <v>2393</v>
      </c>
      <c r="F159" s="105" t="s">
        <v>4810</v>
      </c>
      <c r="G159" s="105" t="s">
        <v>4025</v>
      </c>
      <c r="H159"/>
      <c r="I159" s="105" t="s">
        <v>4631</v>
      </c>
      <c r="J159" s="105" t="s">
        <v>4631</v>
      </c>
      <c r="K159" s="118">
        <v>45896</v>
      </c>
      <c r="L159" s="118">
        <v>45896</v>
      </c>
      <c r="M159" s="126">
        <v>45899</v>
      </c>
      <c r="N159" s="110">
        <v>45899</v>
      </c>
      <c r="O159"/>
      <c r="P159"/>
      <c r="Q159" s="29" t="s">
        <v>319</v>
      </c>
      <c r="R159" s="105" t="s">
        <v>2654</v>
      </c>
      <c r="S159" s="105" t="s">
        <v>321</v>
      </c>
      <c r="T159" s="105" t="s">
        <v>322</v>
      </c>
      <c r="U159" s="105" t="s">
        <v>323</v>
      </c>
      <c r="V159" s="105">
        <v>0</v>
      </c>
      <c r="W159" s="105" t="s">
        <v>4043</v>
      </c>
      <c r="X159" s="105" t="s">
        <v>4035</v>
      </c>
      <c r="Y159" s="105" t="s">
        <v>4044</v>
      </c>
      <c r="Z159" s="105"/>
      <c r="AA159" s="103">
        <f t="shared" ca="1" si="14"/>
        <v>31</v>
      </c>
      <c r="AB159" s="104" t="str">
        <f t="shared" ca="1" si="15"/>
        <v>BO:21-60 Days</v>
      </c>
      <c r="AC159" s="104" t="str">
        <f t="shared" ca="1" si="16"/>
        <v>Delay</v>
      </c>
      <c r="AD159">
        <v>1</v>
      </c>
      <c r="AE159" s="19">
        <v>1</v>
      </c>
      <c r="AF159" s="97"/>
      <c r="AG159" s="97"/>
      <c r="AH159" s="95"/>
      <c r="AI159" s="11">
        <f t="shared" si="12"/>
        <v>1</v>
      </c>
      <c r="AJ159" s="99"/>
      <c r="AK159" s="41"/>
      <c r="AM159" s="11">
        <f t="shared" si="13"/>
        <v>0</v>
      </c>
    </row>
    <row r="160" spans="1:39" ht="15.6" x14ac:dyDescent="0.3">
      <c r="A160" s="105" t="s">
        <v>2390</v>
      </c>
      <c r="B160" s="105" t="s">
        <v>4811</v>
      </c>
      <c r="C160" s="105">
        <v>8</v>
      </c>
      <c r="D160" s="105" t="s">
        <v>4634</v>
      </c>
      <c r="E160" s="105" t="s">
        <v>2393</v>
      </c>
      <c r="F160" s="105" t="s">
        <v>4812</v>
      </c>
      <c r="G160" s="105" t="s">
        <v>4025</v>
      </c>
      <c r="H160"/>
      <c r="I160" s="105" t="s">
        <v>4631</v>
      </c>
      <c r="J160" s="105" t="s">
        <v>4631</v>
      </c>
      <c r="K160" s="118">
        <v>45896</v>
      </c>
      <c r="L160" s="118">
        <v>45896</v>
      </c>
      <c r="M160" s="126">
        <v>45899</v>
      </c>
      <c r="N160" s="110">
        <v>45899</v>
      </c>
      <c r="O160"/>
      <c r="P160"/>
      <c r="Q160" s="29" t="s">
        <v>355</v>
      </c>
      <c r="R160" s="105" t="s">
        <v>2670</v>
      </c>
      <c r="S160" s="105" t="s">
        <v>357</v>
      </c>
      <c r="T160" s="105" t="s">
        <v>358</v>
      </c>
      <c r="U160" s="105" t="s">
        <v>359</v>
      </c>
      <c r="V160" s="105" t="s">
        <v>4049</v>
      </c>
      <c r="W160" s="105" t="s">
        <v>4043</v>
      </c>
      <c r="X160" s="105" t="s">
        <v>4035</v>
      </c>
      <c r="Y160" s="105" t="s">
        <v>4044</v>
      </c>
      <c r="Z160" s="105"/>
      <c r="AA160" s="103">
        <f t="shared" ca="1" si="14"/>
        <v>31</v>
      </c>
      <c r="AB160" s="104" t="str">
        <f t="shared" ca="1" si="15"/>
        <v>BO:21-60 Days</v>
      </c>
      <c r="AC160" s="104" t="str">
        <f t="shared" ca="1" si="16"/>
        <v>Delay</v>
      </c>
      <c r="AD160">
        <v>14</v>
      </c>
      <c r="AE160" s="19">
        <v>14</v>
      </c>
      <c r="AF160" s="11"/>
      <c r="AG160" s="11"/>
      <c r="AH160" s="95"/>
      <c r="AI160" s="11">
        <f t="shared" si="12"/>
        <v>14</v>
      </c>
      <c r="AJ160" s="41"/>
      <c r="AK160" s="41"/>
      <c r="AM160" s="11">
        <f t="shared" si="13"/>
        <v>0</v>
      </c>
    </row>
    <row r="161" spans="1:39" ht="15.6" x14ac:dyDescent="0.3">
      <c r="A161" s="105" t="s">
        <v>2390</v>
      </c>
      <c r="B161" s="105" t="s">
        <v>4359</v>
      </c>
      <c r="C161" s="105">
        <v>8</v>
      </c>
      <c r="D161" s="105" t="s">
        <v>4635</v>
      </c>
      <c r="E161" s="105" t="s">
        <v>2393</v>
      </c>
      <c r="F161" s="105" t="s">
        <v>4813</v>
      </c>
      <c r="G161" s="105" t="s">
        <v>4025</v>
      </c>
      <c r="H161"/>
      <c r="I161" s="105" t="s">
        <v>4631</v>
      </c>
      <c r="J161" s="105" t="s">
        <v>4631</v>
      </c>
      <c r="K161" s="118">
        <v>45896</v>
      </c>
      <c r="L161" s="118">
        <v>45896</v>
      </c>
      <c r="M161" s="126">
        <v>45899</v>
      </c>
      <c r="N161" s="110">
        <v>45899</v>
      </c>
      <c r="O161"/>
      <c r="P161"/>
      <c r="Q161" s="29" t="s">
        <v>743</v>
      </c>
      <c r="R161" s="105" t="s">
        <v>2766</v>
      </c>
      <c r="S161" s="105" t="s">
        <v>745</v>
      </c>
      <c r="T161" s="105" t="s">
        <v>746</v>
      </c>
      <c r="U161" s="105" t="s">
        <v>747</v>
      </c>
      <c r="V161" s="105" t="s">
        <v>4090</v>
      </c>
      <c r="W161" s="105" t="s">
        <v>4040</v>
      </c>
      <c r="X161" s="105" t="s">
        <v>4035</v>
      </c>
      <c r="Y161" s="105" t="s">
        <v>4041</v>
      </c>
      <c r="Z161" s="105"/>
      <c r="AA161" s="103">
        <f t="shared" ca="1" si="14"/>
        <v>31</v>
      </c>
      <c r="AB161" s="104" t="str">
        <f t="shared" ca="1" si="15"/>
        <v>BO:21-60 Days</v>
      </c>
      <c r="AC161" s="104" t="str">
        <f t="shared" ca="1" si="16"/>
        <v>Delay</v>
      </c>
      <c r="AD161">
        <v>4</v>
      </c>
      <c r="AE161" s="19">
        <v>4</v>
      </c>
      <c r="AF161" s="11"/>
      <c r="AG161" s="97"/>
      <c r="AH161" s="95"/>
      <c r="AI161" s="11">
        <f t="shared" si="12"/>
        <v>4</v>
      </c>
      <c r="AJ161" s="41"/>
      <c r="AK161" s="41"/>
      <c r="AM161" s="11">
        <f t="shared" si="13"/>
        <v>0</v>
      </c>
    </row>
    <row r="162" spans="1:39" ht="15.6" x14ac:dyDescent="0.3">
      <c r="A162" s="105" t="s">
        <v>2390</v>
      </c>
      <c r="B162" s="105" t="s">
        <v>4360</v>
      </c>
      <c r="C162" s="105">
        <v>8</v>
      </c>
      <c r="D162" s="105" t="s">
        <v>4636</v>
      </c>
      <c r="E162" s="105" t="s">
        <v>2393</v>
      </c>
      <c r="F162" s="105" t="s">
        <v>4814</v>
      </c>
      <c r="G162" s="105" t="s">
        <v>4025</v>
      </c>
      <c r="H162"/>
      <c r="I162" s="105" t="s">
        <v>4631</v>
      </c>
      <c r="J162" s="105" t="s">
        <v>4631</v>
      </c>
      <c r="K162" s="118">
        <v>45896</v>
      </c>
      <c r="L162" s="118">
        <v>45896</v>
      </c>
      <c r="M162" s="126">
        <v>45899</v>
      </c>
      <c r="N162" s="110">
        <v>45899</v>
      </c>
      <c r="O162"/>
      <c r="P162"/>
      <c r="Q162" s="29" t="s">
        <v>4316</v>
      </c>
      <c r="R162" s="105" t="s">
        <v>4316</v>
      </c>
      <c r="S162" s="105" t="s">
        <v>4329</v>
      </c>
      <c r="T162" s="105" t="s">
        <v>4329</v>
      </c>
      <c r="U162" s="105" t="s">
        <v>4330</v>
      </c>
      <c r="V162" s="105" t="s">
        <v>4113</v>
      </c>
      <c r="W162" s="105" t="s">
        <v>4114</v>
      </c>
      <c r="X162" s="105" t="s">
        <v>4035</v>
      </c>
      <c r="Y162" s="105" t="s">
        <v>4041</v>
      </c>
      <c r="Z162" s="105"/>
      <c r="AA162" s="103">
        <f t="shared" ca="1" si="14"/>
        <v>31</v>
      </c>
      <c r="AB162" s="104" t="str">
        <f t="shared" ca="1" si="15"/>
        <v>BO:21-60 Days</v>
      </c>
      <c r="AC162" s="104" t="str">
        <f t="shared" ca="1" si="16"/>
        <v>Delay</v>
      </c>
      <c r="AD162">
        <v>1</v>
      </c>
      <c r="AE162" s="19">
        <v>1</v>
      </c>
      <c r="AF162" s="97"/>
      <c r="AG162" s="97"/>
      <c r="AH162" s="95"/>
      <c r="AI162" s="11">
        <f t="shared" si="12"/>
        <v>1</v>
      </c>
      <c r="AJ162" s="99"/>
      <c r="AK162" s="41"/>
      <c r="AM162" s="11">
        <f t="shared" si="13"/>
        <v>0</v>
      </c>
    </row>
    <row r="163" spans="1:39" ht="15.6" x14ac:dyDescent="0.3">
      <c r="A163" s="105" t="s">
        <v>2390</v>
      </c>
      <c r="B163" s="105" t="s">
        <v>4815</v>
      </c>
      <c r="C163" s="105">
        <v>8</v>
      </c>
      <c r="D163" s="105" t="s">
        <v>4637</v>
      </c>
      <c r="E163" s="105" t="s">
        <v>2393</v>
      </c>
      <c r="F163" s="105" t="s">
        <v>4816</v>
      </c>
      <c r="G163" s="105" t="s">
        <v>4025</v>
      </c>
      <c r="H163"/>
      <c r="I163" s="105" t="s">
        <v>4638</v>
      </c>
      <c r="J163" s="105" t="s">
        <v>4638</v>
      </c>
      <c r="K163" s="118">
        <v>45896</v>
      </c>
      <c r="L163" s="118">
        <v>45896</v>
      </c>
      <c r="M163" s="126">
        <v>45899</v>
      </c>
      <c r="N163" s="110">
        <v>45899</v>
      </c>
      <c r="O163"/>
      <c r="P163"/>
      <c r="Q163" s="29" t="s">
        <v>1033</v>
      </c>
      <c r="R163" s="105" t="s">
        <v>2412</v>
      </c>
      <c r="S163" s="105" t="s">
        <v>1035</v>
      </c>
      <c r="T163" s="105" t="s">
        <v>1036</v>
      </c>
      <c r="U163" s="105" t="s">
        <v>1037</v>
      </c>
      <c r="V163" s="105" t="s">
        <v>4061</v>
      </c>
      <c r="W163" s="105" t="s">
        <v>4047</v>
      </c>
      <c r="X163" s="105" t="s">
        <v>4035</v>
      </c>
      <c r="Y163" s="105" t="s">
        <v>4044</v>
      </c>
      <c r="Z163" s="105"/>
      <c r="AA163" s="103">
        <f t="shared" ca="1" si="14"/>
        <v>31</v>
      </c>
      <c r="AB163" s="104" t="str">
        <f t="shared" ca="1" si="15"/>
        <v>BO:21-60 Days</v>
      </c>
      <c r="AC163" s="104" t="str">
        <f t="shared" ca="1" si="16"/>
        <v>Delay</v>
      </c>
      <c r="AD163">
        <v>1</v>
      </c>
      <c r="AE163" s="19">
        <v>1</v>
      </c>
      <c r="AF163" s="11"/>
      <c r="AG163" s="11"/>
      <c r="AH163" s="95"/>
      <c r="AI163" s="11">
        <f t="shared" si="12"/>
        <v>1</v>
      </c>
      <c r="AJ163" s="41"/>
      <c r="AK163" s="41"/>
      <c r="AM163" s="11">
        <f t="shared" si="13"/>
        <v>0</v>
      </c>
    </row>
    <row r="164" spans="1:39" ht="15.6" x14ac:dyDescent="0.3">
      <c r="A164" s="105" t="s">
        <v>2390</v>
      </c>
      <c r="B164" s="105" t="s">
        <v>4817</v>
      </c>
      <c r="C164" s="105">
        <v>8</v>
      </c>
      <c r="D164" s="105" t="s">
        <v>4639</v>
      </c>
      <c r="E164" s="105" t="s">
        <v>2393</v>
      </c>
      <c r="F164" s="105" t="s">
        <v>4818</v>
      </c>
      <c r="G164" s="105" t="s">
        <v>4025</v>
      </c>
      <c r="H164"/>
      <c r="I164" s="105" t="s">
        <v>4638</v>
      </c>
      <c r="J164" s="105" t="s">
        <v>4638</v>
      </c>
      <c r="K164" s="118">
        <v>45896</v>
      </c>
      <c r="L164" s="118">
        <v>45896</v>
      </c>
      <c r="M164" s="126">
        <v>45899</v>
      </c>
      <c r="N164" s="110">
        <v>45899</v>
      </c>
      <c r="O164"/>
      <c r="P164"/>
      <c r="Q164" s="29" t="s">
        <v>1175</v>
      </c>
      <c r="R164" s="105" t="s">
        <v>2452</v>
      </c>
      <c r="S164" s="105" t="s">
        <v>1177</v>
      </c>
      <c r="T164" s="105" t="s">
        <v>1178</v>
      </c>
      <c r="U164" s="105" t="s">
        <v>1179</v>
      </c>
      <c r="V164" s="105" t="s">
        <v>4091</v>
      </c>
      <c r="W164" s="105" t="s">
        <v>4048</v>
      </c>
      <c r="X164" s="105" t="s">
        <v>4035</v>
      </c>
      <c r="Y164" s="105" t="s">
        <v>4044</v>
      </c>
      <c r="Z164" s="105"/>
      <c r="AA164" s="103">
        <f t="shared" ca="1" si="14"/>
        <v>31</v>
      </c>
      <c r="AB164" s="104" t="str">
        <f t="shared" ca="1" si="15"/>
        <v>BO:21-60 Days</v>
      </c>
      <c r="AC164" s="104" t="str">
        <f t="shared" ca="1" si="16"/>
        <v>Delay</v>
      </c>
      <c r="AD164">
        <v>2</v>
      </c>
      <c r="AE164" s="19">
        <v>2</v>
      </c>
      <c r="AF164" s="11"/>
      <c r="AG164" s="97"/>
      <c r="AH164" s="95"/>
      <c r="AI164" s="11">
        <f t="shared" si="12"/>
        <v>2</v>
      </c>
      <c r="AJ164" s="41"/>
      <c r="AK164" s="41"/>
      <c r="AM164" s="11">
        <f t="shared" si="13"/>
        <v>0</v>
      </c>
    </row>
    <row r="165" spans="1:39" ht="15.6" x14ac:dyDescent="0.3">
      <c r="A165" s="105" t="s">
        <v>2390</v>
      </c>
      <c r="B165" s="105" t="s">
        <v>4357</v>
      </c>
      <c r="C165" s="105">
        <v>8</v>
      </c>
      <c r="D165" s="105" t="s">
        <v>4640</v>
      </c>
      <c r="E165" s="105" t="s">
        <v>2393</v>
      </c>
      <c r="F165" s="105" t="s">
        <v>4819</v>
      </c>
      <c r="G165" s="105" t="s">
        <v>4025</v>
      </c>
      <c r="H165"/>
      <c r="I165" s="105" t="s">
        <v>4638</v>
      </c>
      <c r="J165" s="105" t="s">
        <v>4638</v>
      </c>
      <c r="K165" s="118">
        <v>45896</v>
      </c>
      <c r="L165" s="118">
        <v>45896</v>
      </c>
      <c r="M165" s="126">
        <v>45899</v>
      </c>
      <c r="N165" s="110">
        <v>45899</v>
      </c>
      <c r="O165"/>
      <c r="P165"/>
      <c r="Q165" s="29" t="s">
        <v>1212</v>
      </c>
      <c r="R165" s="105" t="s">
        <v>2460</v>
      </c>
      <c r="S165" s="105" t="s">
        <v>1214</v>
      </c>
      <c r="T165" s="105" t="s">
        <v>1215</v>
      </c>
      <c r="U165" s="105" t="s">
        <v>1216</v>
      </c>
      <c r="V165" s="105" t="s">
        <v>4091</v>
      </c>
      <c r="W165" s="105" t="s">
        <v>4048</v>
      </c>
      <c r="X165" s="105" t="s">
        <v>4035</v>
      </c>
      <c r="Y165" s="105" t="s">
        <v>4044</v>
      </c>
      <c r="Z165" s="105"/>
      <c r="AA165" s="103">
        <f t="shared" ca="1" si="14"/>
        <v>31</v>
      </c>
      <c r="AB165" s="104" t="str">
        <f t="shared" ca="1" si="15"/>
        <v>BO:21-60 Days</v>
      </c>
      <c r="AC165" s="104" t="str">
        <f t="shared" ca="1" si="16"/>
        <v>Delay</v>
      </c>
      <c r="AD165">
        <v>3</v>
      </c>
      <c r="AE165" s="19">
        <v>3</v>
      </c>
      <c r="AF165" s="97"/>
      <c r="AG165" s="97"/>
      <c r="AH165" s="95"/>
      <c r="AI165" s="11">
        <f t="shared" si="12"/>
        <v>3</v>
      </c>
      <c r="AJ165" s="99"/>
      <c r="AK165" s="41"/>
      <c r="AM165" s="11">
        <f t="shared" si="13"/>
        <v>0</v>
      </c>
    </row>
    <row r="166" spans="1:39" ht="15.6" x14ac:dyDescent="0.3">
      <c r="A166" s="101" t="s">
        <v>2390</v>
      </c>
      <c r="B166" s="101" t="s">
        <v>4820</v>
      </c>
      <c r="C166" s="101">
        <v>8</v>
      </c>
      <c r="D166" s="101" t="s">
        <v>4641</v>
      </c>
      <c r="E166" s="101" t="s">
        <v>2393</v>
      </c>
      <c r="F166" s="101" t="s">
        <v>4821</v>
      </c>
      <c r="G166" s="101" t="s">
        <v>4025</v>
      </c>
      <c r="H166" s="19"/>
      <c r="I166" s="101" t="s">
        <v>4638</v>
      </c>
      <c r="J166" s="101" t="s">
        <v>4638</v>
      </c>
      <c r="K166" s="102">
        <v>45896</v>
      </c>
      <c r="L166" s="102">
        <v>45896</v>
      </c>
      <c r="M166" s="107">
        <v>45899</v>
      </c>
      <c r="N166" s="102">
        <v>45899</v>
      </c>
      <c r="O166" s="19"/>
      <c r="P166" s="19"/>
      <c r="Q166" s="86" t="s">
        <v>3501</v>
      </c>
      <c r="R166" s="101" t="s">
        <v>3502</v>
      </c>
      <c r="S166" s="101" t="s">
        <v>3503</v>
      </c>
      <c r="T166" s="101" t="s">
        <v>3503</v>
      </c>
      <c r="U166" s="101" t="s">
        <v>3504</v>
      </c>
      <c r="V166" s="101" t="s">
        <v>4051</v>
      </c>
      <c r="W166" s="101" t="s">
        <v>4043</v>
      </c>
      <c r="X166" s="101" t="s">
        <v>4035</v>
      </c>
      <c r="Y166" s="101" t="s">
        <v>4044</v>
      </c>
      <c r="Z166" s="101"/>
      <c r="AA166" s="103">
        <f t="shared" ca="1" si="14"/>
        <v>31</v>
      </c>
      <c r="AB166" s="104" t="str">
        <f t="shared" ca="1" si="15"/>
        <v>BO:21-60 Days</v>
      </c>
      <c r="AC166" s="104" t="str">
        <f t="shared" ca="1" si="16"/>
        <v>Delay</v>
      </c>
      <c r="AD166" s="19">
        <v>6</v>
      </c>
      <c r="AE166" s="19">
        <v>1</v>
      </c>
      <c r="AF166" s="11"/>
      <c r="AG166" s="97"/>
      <c r="AH166" s="95"/>
      <c r="AI166" s="11">
        <f t="shared" si="12"/>
        <v>1</v>
      </c>
      <c r="AJ166" s="41"/>
      <c r="AK166" s="41"/>
      <c r="AM166" s="11">
        <f t="shared" si="13"/>
        <v>0</v>
      </c>
    </row>
    <row r="167" spans="1:39" ht="15.6" x14ac:dyDescent="0.3">
      <c r="A167" s="101" t="s">
        <v>2390</v>
      </c>
      <c r="B167" s="101" t="s">
        <v>4362</v>
      </c>
      <c r="C167" s="101">
        <v>8</v>
      </c>
      <c r="D167" s="101" t="s">
        <v>4642</v>
      </c>
      <c r="E167" s="101" t="s">
        <v>2393</v>
      </c>
      <c r="F167" s="101" t="s">
        <v>4822</v>
      </c>
      <c r="G167" s="101" t="s">
        <v>4025</v>
      </c>
      <c r="H167" s="19"/>
      <c r="I167" s="101" t="s">
        <v>4638</v>
      </c>
      <c r="J167" s="101" t="s">
        <v>4638</v>
      </c>
      <c r="K167" s="102">
        <v>45896</v>
      </c>
      <c r="L167" s="102">
        <v>45896</v>
      </c>
      <c r="M167" s="107">
        <v>45899</v>
      </c>
      <c r="N167" s="102">
        <v>45899</v>
      </c>
      <c r="O167" s="19"/>
      <c r="P167" s="19"/>
      <c r="Q167" s="86" t="s">
        <v>3549</v>
      </c>
      <c r="R167" s="101" t="s">
        <v>3550</v>
      </c>
      <c r="S167" s="101" t="s">
        <v>3551</v>
      </c>
      <c r="T167" s="101" t="s">
        <v>3551</v>
      </c>
      <c r="U167" s="101" t="s">
        <v>3552</v>
      </c>
      <c r="V167" s="101" t="s">
        <v>4051</v>
      </c>
      <c r="W167" s="101" t="s">
        <v>4043</v>
      </c>
      <c r="X167" s="101" t="s">
        <v>4035</v>
      </c>
      <c r="Y167" s="101" t="s">
        <v>4044</v>
      </c>
      <c r="Z167" s="101"/>
      <c r="AA167" s="103">
        <f t="shared" ca="1" si="14"/>
        <v>31</v>
      </c>
      <c r="AB167" s="104" t="str">
        <f t="shared" ca="1" si="15"/>
        <v>BO:21-60 Days</v>
      </c>
      <c r="AC167" s="104" t="str">
        <f t="shared" ca="1" si="16"/>
        <v>Delay</v>
      </c>
      <c r="AD167" s="19">
        <v>2</v>
      </c>
      <c r="AE167" s="19">
        <v>1</v>
      </c>
      <c r="AF167" s="11"/>
      <c r="AG167" s="11"/>
      <c r="AH167" s="95"/>
      <c r="AI167" s="11">
        <f t="shared" si="12"/>
        <v>1</v>
      </c>
      <c r="AJ167" s="41"/>
      <c r="AK167" s="41"/>
      <c r="AM167" s="11">
        <f t="shared" si="13"/>
        <v>0</v>
      </c>
    </row>
    <row r="168" spans="1:39" ht="15.6" x14ac:dyDescent="0.3">
      <c r="A168" s="105" t="s">
        <v>2390</v>
      </c>
      <c r="B168" s="105" t="s">
        <v>4823</v>
      </c>
      <c r="C168" s="105">
        <v>8</v>
      </c>
      <c r="D168" s="105" t="s">
        <v>4643</v>
      </c>
      <c r="E168" s="105" t="s">
        <v>2393</v>
      </c>
      <c r="F168" s="105" t="s">
        <v>4824</v>
      </c>
      <c r="G168" s="105" t="s">
        <v>4025</v>
      </c>
      <c r="H168"/>
      <c r="I168" s="105" t="s">
        <v>4638</v>
      </c>
      <c r="J168" s="105" t="s">
        <v>4638</v>
      </c>
      <c r="K168" s="118">
        <v>45896</v>
      </c>
      <c r="L168" s="118">
        <v>45896</v>
      </c>
      <c r="M168" s="126">
        <v>45899</v>
      </c>
      <c r="N168" s="110">
        <v>45899</v>
      </c>
      <c r="O168"/>
      <c r="P168"/>
      <c r="Q168" s="29" t="s">
        <v>1023</v>
      </c>
      <c r="R168" s="105" t="s">
        <v>2410</v>
      </c>
      <c r="S168" s="105" t="s">
        <v>1025</v>
      </c>
      <c r="T168" s="105" t="s">
        <v>1026</v>
      </c>
      <c r="U168" s="105" t="s">
        <v>1027</v>
      </c>
      <c r="V168" s="105" t="s">
        <v>4061</v>
      </c>
      <c r="W168" s="105" t="s">
        <v>4047</v>
      </c>
      <c r="X168" s="105" t="s">
        <v>4035</v>
      </c>
      <c r="Y168" s="105" t="s">
        <v>4044</v>
      </c>
      <c r="Z168" s="105"/>
      <c r="AA168" s="103">
        <f t="shared" ca="1" si="14"/>
        <v>31</v>
      </c>
      <c r="AB168" s="104" t="str">
        <f t="shared" ca="1" si="15"/>
        <v>BO:21-60 Days</v>
      </c>
      <c r="AC168" s="104" t="str">
        <f t="shared" ca="1" si="16"/>
        <v>Delay</v>
      </c>
      <c r="AD168">
        <v>1</v>
      </c>
      <c r="AE168" s="19">
        <v>1</v>
      </c>
      <c r="AF168" s="97"/>
      <c r="AG168" s="97"/>
      <c r="AH168" s="95"/>
      <c r="AI168" s="11">
        <f t="shared" si="12"/>
        <v>1</v>
      </c>
      <c r="AJ168" s="99"/>
      <c r="AK168" s="41"/>
      <c r="AM168" s="11">
        <f t="shared" si="13"/>
        <v>0</v>
      </c>
    </row>
    <row r="169" spans="1:39" ht="15.6" x14ac:dyDescent="0.3">
      <c r="A169" s="105" t="s">
        <v>2390</v>
      </c>
      <c r="B169" s="105" t="s">
        <v>4799</v>
      </c>
      <c r="C169" s="105">
        <v>8</v>
      </c>
      <c r="D169" s="105" t="s">
        <v>4644</v>
      </c>
      <c r="E169" s="105" t="s">
        <v>2393</v>
      </c>
      <c r="F169" s="105" t="s">
        <v>4825</v>
      </c>
      <c r="G169" s="105" t="s">
        <v>4025</v>
      </c>
      <c r="H169"/>
      <c r="I169" s="105" t="s">
        <v>4638</v>
      </c>
      <c r="J169" s="105" t="s">
        <v>4638</v>
      </c>
      <c r="K169" s="118">
        <v>45896</v>
      </c>
      <c r="L169" s="118">
        <v>45896</v>
      </c>
      <c r="M169" s="126">
        <v>45899</v>
      </c>
      <c r="N169" s="110">
        <v>45899</v>
      </c>
      <c r="O169"/>
      <c r="P169"/>
      <c r="Q169" s="29" t="s">
        <v>1183</v>
      </c>
      <c r="R169" s="105" t="s">
        <v>2454</v>
      </c>
      <c r="S169" s="105" t="s">
        <v>1185</v>
      </c>
      <c r="T169" s="105" t="s">
        <v>1186</v>
      </c>
      <c r="U169" s="105" t="s">
        <v>1187</v>
      </c>
      <c r="V169" s="105" t="s">
        <v>4085</v>
      </c>
      <c r="W169" s="105" t="s">
        <v>4086</v>
      </c>
      <c r="X169" s="105" t="s">
        <v>4035</v>
      </c>
      <c r="Y169" s="105" t="s">
        <v>4044</v>
      </c>
      <c r="Z169" s="105"/>
      <c r="AA169" s="103">
        <f t="shared" ca="1" si="14"/>
        <v>31</v>
      </c>
      <c r="AB169" s="104" t="str">
        <f t="shared" ca="1" si="15"/>
        <v>BO:21-60 Days</v>
      </c>
      <c r="AC169" s="104" t="str">
        <f t="shared" ca="1" si="16"/>
        <v>Delay</v>
      </c>
      <c r="AD169">
        <v>1</v>
      </c>
      <c r="AE169" s="19">
        <v>1</v>
      </c>
      <c r="AF169" s="11"/>
      <c r="AG169" s="97"/>
      <c r="AH169" s="95"/>
      <c r="AI169" s="11">
        <f t="shared" si="12"/>
        <v>1</v>
      </c>
      <c r="AJ169" s="41"/>
      <c r="AK169" s="41"/>
      <c r="AM169" s="11">
        <f t="shared" si="13"/>
        <v>0</v>
      </c>
    </row>
    <row r="170" spans="1:39" ht="15.6" x14ac:dyDescent="0.3">
      <c r="A170" s="105" t="s">
        <v>2390</v>
      </c>
      <c r="B170" s="105" t="s">
        <v>4145</v>
      </c>
      <c r="C170" s="105">
        <v>8</v>
      </c>
      <c r="D170" s="105" t="s">
        <v>4645</v>
      </c>
      <c r="E170" s="105" t="s">
        <v>2393</v>
      </c>
      <c r="F170" s="105" t="s">
        <v>4826</v>
      </c>
      <c r="G170" s="105" t="s">
        <v>4025</v>
      </c>
      <c r="H170"/>
      <c r="I170" s="105" t="s">
        <v>4638</v>
      </c>
      <c r="J170" s="105" t="s">
        <v>4638</v>
      </c>
      <c r="K170" s="118">
        <v>45896</v>
      </c>
      <c r="L170" s="118">
        <v>45896</v>
      </c>
      <c r="M170" s="126">
        <v>45899</v>
      </c>
      <c r="N170" s="110">
        <v>45899</v>
      </c>
      <c r="O170"/>
      <c r="P170"/>
      <c r="Q170" s="29" t="s">
        <v>1221</v>
      </c>
      <c r="R170" s="105" t="s">
        <v>2462</v>
      </c>
      <c r="S170" s="105" t="s">
        <v>1223</v>
      </c>
      <c r="T170" s="105" t="s">
        <v>1224</v>
      </c>
      <c r="U170" s="105" t="s">
        <v>1225</v>
      </c>
      <c r="V170" s="105" t="s">
        <v>4085</v>
      </c>
      <c r="W170" s="105" t="s">
        <v>4086</v>
      </c>
      <c r="X170" s="105" t="s">
        <v>4035</v>
      </c>
      <c r="Y170" s="105" t="s">
        <v>4044</v>
      </c>
      <c r="Z170" s="105"/>
      <c r="AA170" s="103">
        <f t="shared" ca="1" si="14"/>
        <v>31</v>
      </c>
      <c r="AB170" s="104" t="str">
        <f t="shared" ca="1" si="15"/>
        <v>BO:21-60 Days</v>
      </c>
      <c r="AC170" s="104" t="str">
        <f t="shared" ca="1" si="16"/>
        <v>Delay</v>
      </c>
      <c r="AD170">
        <v>2</v>
      </c>
      <c r="AE170" s="19">
        <v>2</v>
      </c>
      <c r="AF170" s="97"/>
      <c r="AG170" s="97"/>
      <c r="AH170" s="95"/>
      <c r="AI170" s="11">
        <f t="shared" si="12"/>
        <v>2</v>
      </c>
      <c r="AJ170" s="99"/>
      <c r="AK170" s="41"/>
      <c r="AM170" s="11">
        <f t="shared" si="13"/>
        <v>0</v>
      </c>
    </row>
    <row r="171" spans="1:39" ht="15.6" x14ac:dyDescent="0.3">
      <c r="A171" s="105" t="s">
        <v>2390</v>
      </c>
      <c r="B171" s="105" t="s">
        <v>4204</v>
      </c>
      <c r="C171" s="105">
        <v>8</v>
      </c>
      <c r="D171" s="105" t="s">
        <v>4646</v>
      </c>
      <c r="E171" s="105" t="s">
        <v>2393</v>
      </c>
      <c r="F171" s="105" t="s">
        <v>4827</v>
      </c>
      <c r="G171" s="105" t="s">
        <v>4025</v>
      </c>
      <c r="H171"/>
      <c r="I171" s="105" t="s">
        <v>4638</v>
      </c>
      <c r="J171" s="105" t="s">
        <v>4638</v>
      </c>
      <c r="K171" s="118">
        <v>45896</v>
      </c>
      <c r="L171" s="118">
        <v>45896</v>
      </c>
      <c r="M171" s="126">
        <v>45899</v>
      </c>
      <c r="N171" s="110">
        <v>45899</v>
      </c>
      <c r="O171"/>
      <c r="P171"/>
      <c r="Q171" s="29" t="s">
        <v>3553</v>
      </c>
      <c r="R171" s="105" t="s">
        <v>3554</v>
      </c>
      <c r="S171" s="105" t="s">
        <v>3555</v>
      </c>
      <c r="T171" s="105" t="s">
        <v>3555</v>
      </c>
      <c r="U171" s="105" t="s">
        <v>3556</v>
      </c>
      <c r="V171" s="105" t="s">
        <v>4051</v>
      </c>
      <c r="W171" s="105" t="s">
        <v>4043</v>
      </c>
      <c r="X171" s="105" t="s">
        <v>4035</v>
      </c>
      <c r="Y171" s="105" t="s">
        <v>4044</v>
      </c>
      <c r="Z171" s="105"/>
      <c r="AA171" s="103">
        <f t="shared" ca="1" si="14"/>
        <v>31</v>
      </c>
      <c r="AB171" s="104" t="str">
        <f t="shared" ca="1" si="15"/>
        <v>BO:21-60 Days</v>
      </c>
      <c r="AC171" s="104" t="str">
        <f t="shared" ca="1" si="16"/>
        <v>Delay</v>
      </c>
      <c r="AD171">
        <v>3</v>
      </c>
      <c r="AE171" s="19">
        <v>3</v>
      </c>
      <c r="AF171" s="11"/>
      <c r="AG171" s="11"/>
      <c r="AH171" s="95"/>
      <c r="AI171" s="11">
        <f t="shared" si="12"/>
        <v>3</v>
      </c>
      <c r="AJ171" s="41"/>
      <c r="AK171" s="41"/>
      <c r="AM171" s="11">
        <f t="shared" si="13"/>
        <v>0</v>
      </c>
    </row>
    <row r="172" spans="1:39" ht="15.6" x14ac:dyDescent="0.3">
      <c r="A172" s="101" t="s">
        <v>2390</v>
      </c>
      <c r="B172" s="101" t="s">
        <v>4828</v>
      </c>
      <c r="C172" s="101">
        <v>8</v>
      </c>
      <c r="D172" s="101" t="s">
        <v>4647</v>
      </c>
      <c r="E172" s="101" t="s">
        <v>2393</v>
      </c>
      <c r="F172" s="101" t="s">
        <v>4829</v>
      </c>
      <c r="G172" s="101" t="s">
        <v>4025</v>
      </c>
      <c r="H172" s="19"/>
      <c r="I172" s="101" t="s">
        <v>4638</v>
      </c>
      <c r="J172" s="101" t="s">
        <v>4638</v>
      </c>
      <c r="K172" s="102">
        <v>45896</v>
      </c>
      <c r="L172" s="102">
        <v>45896</v>
      </c>
      <c r="M172" s="107">
        <v>45899</v>
      </c>
      <c r="N172" s="102">
        <v>45899</v>
      </c>
      <c r="O172" s="19"/>
      <c r="P172" s="19"/>
      <c r="Q172" s="86" t="s">
        <v>3433</v>
      </c>
      <c r="R172" s="101" t="s">
        <v>3434</v>
      </c>
      <c r="S172" s="101" t="s">
        <v>3435</v>
      </c>
      <c r="T172" s="101" t="s">
        <v>3435</v>
      </c>
      <c r="U172" s="101" t="s">
        <v>3436</v>
      </c>
      <c r="V172" s="101" t="s">
        <v>4630</v>
      </c>
      <c r="W172" s="101" t="s">
        <v>4040</v>
      </c>
      <c r="X172" s="101" t="s">
        <v>4035</v>
      </c>
      <c r="Y172" s="101" t="s">
        <v>4041</v>
      </c>
      <c r="Z172" s="101"/>
      <c r="AA172" s="103">
        <f t="shared" ca="1" si="14"/>
        <v>31</v>
      </c>
      <c r="AB172" s="104" t="str">
        <f t="shared" ca="1" si="15"/>
        <v>BO:21-60 Days</v>
      </c>
      <c r="AC172" s="104" t="str">
        <f t="shared" ca="1" si="16"/>
        <v>Delay</v>
      </c>
      <c r="AD172" s="19">
        <v>5</v>
      </c>
      <c r="AE172" s="19">
        <v>1</v>
      </c>
      <c r="AF172" s="11"/>
      <c r="AG172" s="97"/>
      <c r="AH172" s="95"/>
      <c r="AI172" s="11">
        <f t="shared" si="12"/>
        <v>1</v>
      </c>
      <c r="AJ172" s="41"/>
      <c r="AK172" s="41"/>
      <c r="AM172" s="11">
        <f t="shared" si="13"/>
        <v>0</v>
      </c>
    </row>
    <row r="173" spans="1:39" ht="15.6" x14ac:dyDescent="0.3">
      <c r="A173" s="101" t="s">
        <v>2390</v>
      </c>
      <c r="B173" s="101" t="str">
        <f t="shared" ref="B173:B189" si="17">A173&amp;Q173</f>
        <v>TMMIN-OES525620K070</v>
      </c>
      <c r="C173" s="101">
        <f t="shared" ref="C173:C189" si="18">MONTH(N173)</f>
        <v>9</v>
      </c>
      <c r="D173" s="101" t="s">
        <v>4869</v>
      </c>
      <c r="E173" s="101" t="s">
        <v>2393</v>
      </c>
      <c r="F173" s="101" t="str">
        <f t="shared" ref="F173:F189" si="19">J173&amp;Q173</f>
        <v>3125015738525620K070</v>
      </c>
      <c r="G173" s="101" t="s">
        <v>4025</v>
      </c>
      <c r="H173" s="19"/>
      <c r="I173" s="101" t="s">
        <v>4870</v>
      </c>
      <c r="J173" s="101" t="s">
        <v>4870</v>
      </c>
      <c r="K173" s="102">
        <v>45897</v>
      </c>
      <c r="L173" s="102">
        <f t="shared" ref="L173:L189" si="20">K173</f>
        <v>45897</v>
      </c>
      <c r="M173" s="107">
        <v>45901</v>
      </c>
      <c r="N173" s="102">
        <f t="shared" ref="N173:N189" si="21">M173</f>
        <v>45901</v>
      </c>
      <c r="O173" s="19"/>
      <c r="P173" s="19"/>
      <c r="Q173" s="86" t="s">
        <v>731</v>
      </c>
      <c r="R173" s="101" t="s">
        <v>2763</v>
      </c>
      <c r="S173" s="101" t="s">
        <v>733</v>
      </c>
      <c r="T173" s="101" t="s">
        <v>734</v>
      </c>
      <c r="U173" s="101" t="s">
        <v>735</v>
      </c>
      <c r="V173" s="101" t="s">
        <v>4037</v>
      </c>
      <c r="W173" s="101" t="s">
        <v>4038</v>
      </c>
      <c r="X173" s="101" t="s">
        <v>4035</v>
      </c>
      <c r="Y173" s="101" t="s">
        <v>4037</v>
      </c>
      <c r="Z173" s="101"/>
      <c r="AA173" s="103">
        <f t="shared" ref="AA173:AA189" ca="1" si="22">$AA$2-N173</f>
        <v>29</v>
      </c>
      <c r="AB173" s="104" t="str">
        <f t="shared" ref="AB173:AB189" ca="1" si="23">+IF(AND(AA173&gt;=1,AA173&lt;=20),"BO:1-20 Days",IF(AND(AA173&gt;=21,AA173&lt;=60),"BO:21-60 Days",IF(AND(AA173&gt;=61,AA173&lt;=80),"BO:61-80 Days",IF(AND(AA173&gt;=81),"BO&gt;81Days",IF(AND(AA173&lt;1),"Onschedule")))))</f>
        <v>BO:21-60 Days</v>
      </c>
      <c r="AC173" s="104" t="str">
        <f t="shared" ref="AC173:AC189" ca="1" si="24">IF(AND(AA173&gt;=1),"Delay",IF(AND(AA173=-1),"Today",IF(AND(AA173=0),"Today",("Ongoing Order"))))</f>
        <v>Delay</v>
      </c>
      <c r="AD173" s="19">
        <v>8</v>
      </c>
      <c r="AE173" s="19">
        <v>8</v>
      </c>
      <c r="AF173" s="11"/>
      <c r="AG173" s="97"/>
      <c r="AH173" s="95"/>
      <c r="AI173" s="11">
        <f t="shared" ref="AI173:AI189" si="25">+AE173-AF173-AG173-AH173</f>
        <v>8</v>
      </c>
      <c r="AJ173" s="41"/>
      <c r="AK173" s="41"/>
      <c r="AM173" s="11">
        <f t="shared" ref="AM173:AM189" si="26">+AF173+AG173+AH173</f>
        <v>0</v>
      </c>
    </row>
    <row r="174" spans="1:39" ht="15.6" x14ac:dyDescent="0.3">
      <c r="A174" s="101" t="s">
        <v>2390</v>
      </c>
      <c r="B174" s="101" t="str">
        <f t="shared" si="17"/>
        <v>TMMIN-OES525630K010</v>
      </c>
      <c r="C174" s="101">
        <f t="shared" si="18"/>
        <v>9</v>
      </c>
      <c r="D174" s="101" t="s">
        <v>4871</v>
      </c>
      <c r="E174" s="101" t="s">
        <v>2393</v>
      </c>
      <c r="F174" s="101" t="str">
        <f t="shared" si="19"/>
        <v>3125015738525630K010</v>
      </c>
      <c r="G174" s="101" t="s">
        <v>4025</v>
      </c>
      <c r="H174" s="19"/>
      <c r="I174" s="101" t="s">
        <v>4870</v>
      </c>
      <c r="J174" s="101" t="s">
        <v>4870</v>
      </c>
      <c r="K174" s="102">
        <v>45897</v>
      </c>
      <c r="L174" s="102">
        <f t="shared" si="20"/>
        <v>45897</v>
      </c>
      <c r="M174" s="107">
        <v>45901</v>
      </c>
      <c r="N174" s="102">
        <f t="shared" si="21"/>
        <v>45901</v>
      </c>
      <c r="O174" s="19"/>
      <c r="P174" s="19"/>
      <c r="Q174" s="86" t="s">
        <v>748</v>
      </c>
      <c r="R174" s="101" t="s">
        <v>2767</v>
      </c>
      <c r="S174" s="101" t="s">
        <v>750</v>
      </c>
      <c r="T174" s="101" t="s">
        <v>751</v>
      </c>
      <c r="U174" s="101" t="s">
        <v>752</v>
      </c>
      <c r="V174" s="101" t="s">
        <v>4037</v>
      </c>
      <c r="W174" s="101" t="s">
        <v>4038</v>
      </c>
      <c r="X174" s="101" t="s">
        <v>4035</v>
      </c>
      <c r="Y174" s="101" t="s">
        <v>4037</v>
      </c>
      <c r="Z174" s="101"/>
      <c r="AA174" s="103">
        <f t="shared" ca="1" si="22"/>
        <v>29</v>
      </c>
      <c r="AB174" s="104" t="str">
        <f t="shared" ca="1" si="23"/>
        <v>BO:21-60 Days</v>
      </c>
      <c r="AC174" s="104" t="str">
        <f t="shared" ca="1" si="24"/>
        <v>Delay</v>
      </c>
      <c r="AD174" s="19">
        <v>4</v>
      </c>
      <c r="AE174" s="19">
        <v>4</v>
      </c>
      <c r="AF174" s="11"/>
      <c r="AG174" s="97"/>
      <c r="AH174" s="95"/>
      <c r="AI174" s="11">
        <f t="shared" si="25"/>
        <v>4</v>
      </c>
      <c r="AJ174" s="41"/>
      <c r="AK174" s="41"/>
      <c r="AM174" s="11">
        <f t="shared" si="26"/>
        <v>0</v>
      </c>
    </row>
    <row r="175" spans="1:39" ht="15.6" x14ac:dyDescent="0.3">
      <c r="A175" s="101" t="s">
        <v>2390</v>
      </c>
      <c r="B175" s="101" t="str">
        <f t="shared" si="17"/>
        <v>TMMIN-OES81110VT210</v>
      </c>
      <c r="C175" s="101">
        <f t="shared" si="18"/>
        <v>9</v>
      </c>
      <c r="D175" s="101" t="s">
        <v>4872</v>
      </c>
      <c r="E175" s="101" t="s">
        <v>2393</v>
      </c>
      <c r="F175" s="101" t="str">
        <f t="shared" si="19"/>
        <v>312501573881110VT210</v>
      </c>
      <c r="G175" s="101" t="s">
        <v>4025</v>
      </c>
      <c r="H175" s="19"/>
      <c r="I175" s="101" t="s">
        <v>4870</v>
      </c>
      <c r="J175" s="101" t="s">
        <v>4870</v>
      </c>
      <c r="K175" s="102">
        <v>45897</v>
      </c>
      <c r="L175" s="102">
        <f t="shared" si="20"/>
        <v>45897</v>
      </c>
      <c r="M175" s="107">
        <v>45901</v>
      </c>
      <c r="N175" s="102">
        <f t="shared" si="21"/>
        <v>45901</v>
      </c>
      <c r="O175" s="19"/>
      <c r="P175" s="19"/>
      <c r="Q175" s="86" t="s">
        <v>4260</v>
      </c>
      <c r="R175" s="101" t="s">
        <v>4285</v>
      </c>
      <c r="S175" s="101" t="s">
        <v>4286</v>
      </c>
      <c r="T175" s="101" t="s">
        <v>4286</v>
      </c>
      <c r="U175" s="101" t="s">
        <v>4287</v>
      </c>
      <c r="V175" s="101" t="s">
        <v>4082</v>
      </c>
      <c r="W175" s="101" t="s">
        <v>4043</v>
      </c>
      <c r="X175" s="101" t="s">
        <v>4035</v>
      </c>
      <c r="Y175" s="101" t="s">
        <v>4044</v>
      </c>
      <c r="Z175" s="101"/>
      <c r="AA175" s="103">
        <f t="shared" ca="1" si="22"/>
        <v>29</v>
      </c>
      <c r="AB175" s="104" t="str">
        <f t="shared" ca="1" si="23"/>
        <v>BO:21-60 Days</v>
      </c>
      <c r="AC175" s="104" t="str">
        <f t="shared" ca="1" si="24"/>
        <v>Delay</v>
      </c>
      <c r="AD175" s="19">
        <v>1</v>
      </c>
      <c r="AE175" s="19">
        <v>1</v>
      </c>
      <c r="AF175" s="11"/>
      <c r="AG175" s="97"/>
      <c r="AH175" s="95"/>
      <c r="AI175" s="11">
        <f t="shared" si="25"/>
        <v>1</v>
      </c>
      <c r="AJ175" s="41"/>
      <c r="AK175" s="41"/>
      <c r="AM175" s="11">
        <f t="shared" si="26"/>
        <v>0</v>
      </c>
    </row>
    <row r="176" spans="1:39" ht="15.6" x14ac:dyDescent="0.3">
      <c r="A176" s="101" t="s">
        <v>2390</v>
      </c>
      <c r="B176" s="101" t="str">
        <f t="shared" si="17"/>
        <v>TMMIN-OES81150VT100</v>
      </c>
      <c r="C176" s="101">
        <f t="shared" si="18"/>
        <v>9</v>
      </c>
      <c r="D176" s="101" t="s">
        <v>4873</v>
      </c>
      <c r="E176" s="101" t="s">
        <v>2393</v>
      </c>
      <c r="F176" s="101" t="str">
        <f t="shared" si="19"/>
        <v>312501573881150VT100</v>
      </c>
      <c r="G176" s="101" t="s">
        <v>4025</v>
      </c>
      <c r="H176" s="19"/>
      <c r="I176" s="101" t="s">
        <v>4870</v>
      </c>
      <c r="J176" s="101" t="s">
        <v>4870</v>
      </c>
      <c r="K176" s="102">
        <v>45897</v>
      </c>
      <c r="L176" s="102">
        <f t="shared" si="20"/>
        <v>45897</v>
      </c>
      <c r="M176" s="107">
        <v>45901</v>
      </c>
      <c r="N176" s="102">
        <f t="shared" si="21"/>
        <v>45901</v>
      </c>
      <c r="O176" s="19"/>
      <c r="P176" s="19"/>
      <c r="Q176" s="86" t="s">
        <v>3735</v>
      </c>
      <c r="R176" s="101" t="s">
        <v>3735</v>
      </c>
      <c r="S176" s="101" t="s">
        <v>3736</v>
      </c>
      <c r="T176" s="101" t="s">
        <v>3736</v>
      </c>
      <c r="U176" s="101" t="s">
        <v>3963</v>
      </c>
      <c r="V176" s="101" t="s">
        <v>4088</v>
      </c>
      <c r="W176" s="101" t="s">
        <v>4043</v>
      </c>
      <c r="X176" s="101" t="s">
        <v>4035</v>
      </c>
      <c r="Y176" s="101" t="s">
        <v>4044</v>
      </c>
      <c r="Z176" s="101"/>
      <c r="AA176" s="103">
        <f t="shared" ca="1" si="22"/>
        <v>29</v>
      </c>
      <c r="AB176" s="104" t="str">
        <f t="shared" ca="1" si="23"/>
        <v>BO:21-60 Days</v>
      </c>
      <c r="AC176" s="104" t="str">
        <f t="shared" ca="1" si="24"/>
        <v>Delay</v>
      </c>
      <c r="AD176" s="19">
        <v>1</v>
      </c>
      <c r="AE176" s="19">
        <v>1</v>
      </c>
      <c r="AF176" s="11"/>
      <c r="AG176" s="97"/>
      <c r="AH176" s="95"/>
      <c r="AI176" s="11">
        <f t="shared" si="25"/>
        <v>1</v>
      </c>
      <c r="AJ176" s="41"/>
      <c r="AK176" s="41"/>
      <c r="AM176" s="11">
        <f t="shared" si="26"/>
        <v>0</v>
      </c>
    </row>
    <row r="177" spans="1:39" ht="15.6" x14ac:dyDescent="0.3">
      <c r="A177" s="101" t="s">
        <v>2390</v>
      </c>
      <c r="B177" s="101" t="str">
        <f t="shared" si="17"/>
        <v>TMMIN-OES815600K590</v>
      </c>
      <c r="C177" s="101">
        <f t="shared" si="18"/>
        <v>9</v>
      </c>
      <c r="D177" s="101" t="s">
        <v>4874</v>
      </c>
      <c r="E177" s="101" t="s">
        <v>2393</v>
      </c>
      <c r="F177" s="101" t="str">
        <f t="shared" si="19"/>
        <v>3125015738815600K590</v>
      </c>
      <c r="G177" s="101" t="s">
        <v>4025</v>
      </c>
      <c r="H177" s="19"/>
      <c r="I177" s="101" t="s">
        <v>4870</v>
      </c>
      <c r="J177" s="101" t="s">
        <v>4870</v>
      </c>
      <c r="K177" s="102">
        <v>45897</v>
      </c>
      <c r="L177" s="102">
        <f t="shared" si="20"/>
        <v>45897</v>
      </c>
      <c r="M177" s="107">
        <v>45901</v>
      </c>
      <c r="N177" s="102">
        <f t="shared" si="21"/>
        <v>45901</v>
      </c>
      <c r="O177" s="19"/>
      <c r="P177" s="19"/>
      <c r="Q177" s="86" t="s">
        <v>3370</v>
      </c>
      <c r="R177" s="101" t="s">
        <v>3371</v>
      </c>
      <c r="S177" s="101" t="s">
        <v>3372</v>
      </c>
      <c r="T177" s="101" t="s">
        <v>3372</v>
      </c>
      <c r="U177" s="101" t="s">
        <v>3373</v>
      </c>
      <c r="V177" s="101" t="s">
        <v>4090</v>
      </c>
      <c r="W177" s="101" t="s">
        <v>4040</v>
      </c>
      <c r="X177" s="101" t="s">
        <v>4035</v>
      </c>
      <c r="Y177" s="101" t="s">
        <v>4041</v>
      </c>
      <c r="Z177" s="101"/>
      <c r="AA177" s="103">
        <f t="shared" ca="1" si="22"/>
        <v>29</v>
      </c>
      <c r="AB177" s="104" t="str">
        <f t="shared" ca="1" si="23"/>
        <v>BO:21-60 Days</v>
      </c>
      <c r="AC177" s="104" t="str">
        <f t="shared" ca="1" si="24"/>
        <v>Delay</v>
      </c>
      <c r="AD177" s="19">
        <v>2</v>
      </c>
      <c r="AE177" s="19">
        <v>2</v>
      </c>
      <c r="AF177" s="11"/>
      <c r="AG177" s="97"/>
      <c r="AH177" s="95"/>
      <c r="AI177" s="11">
        <f t="shared" si="25"/>
        <v>2</v>
      </c>
      <c r="AJ177" s="41"/>
      <c r="AK177" s="41"/>
      <c r="AM177" s="11">
        <f t="shared" si="26"/>
        <v>0</v>
      </c>
    </row>
    <row r="178" spans="1:39" ht="15.6" x14ac:dyDescent="0.3">
      <c r="A178" s="101" t="s">
        <v>2390</v>
      </c>
      <c r="B178" s="101" t="str">
        <f t="shared" si="17"/>
        <v>TMMIN-OES81561BZ850</v>
      </c>
      <c r="C178" s="101">
        <f t="shared" si="18"/>
        <v>9</v>
      </c>
      <c r="D178" s="101" t="s">
        <v>4875</v>
      </c>
      <c r="E178" s="101" t="s">
        <v>2393</v>
      </c>
      <c r="F178" s="101" t="str">
        <f t="shared" si="19"/>
        <v>312501573881561BZ850</v>
      </c>
      <c r="G178" s="101" t="s">
        <v>4025</v>
      </c>
      <c r="H178" s="19"/>
      <c r="I178" s="101" t="s">
        <v>4870</v>
      </c>
      <c r="J178" s="101" t="s">
        <v>4870</v>
      </c>
      <c r="K178" s="102">
        <v>45897</v>
      </c>
      <c r="L178" s="102">
        <f t="shared" si="20"/>
        <v>45897</v>
      </c>
      <c r="M178" s="107">
        <v>45901</v>
      </c>
      <c r="N178" s="102">
        <f t="shared" si="21"/>
        <v>45901</v>
      </c>
      <c r="O178" s="19"/>
      <c r="P178" s="19"/>
      <c r="Q178" s="86" t="s">
        <v>4115</v>
      </c>
      <c r="R178" s="101" t="s">
        <v>4115</v>
      </c>
      <c r="S178" s="101" t="s">
        <v>4409</v>
      </c>
      <c r="T178" s="101" t="s">
        <v>4409</v>
      </c>
      <c r="U178" s="101" t="s">
        <v>4410</v>
      </c>
      <c r="V178" s="101" t="s">
        <v>4113</v>
      </c>
      <c r="W178" s="101" t="s">
        <v>4114</v>
      </c>
      <c r="X178" s="101" t="s">
        <v>4035</v>
      </c>
      <c r="Y178" s="101" t="s">
        <v>4041</v>
      </c>
      <c r="Z178" s="101"/>
      <c r="AA178" s="103">
        <f t="shared" ca="1" si="22"/>
        <v>29</v>
      </c>
      <c r="AB178" s="104" t="str">
        <f t="shared" ca="1" si="23"/>
        <v>BO:21-60 Days</v>
      </c>
      <c r="AC178" s="104" t="str">
        <f t="shared" ca="1" si="24"/>
        <v>Delay</v>
      </c>
      <c r="AD178" s="19">
        <v>1</v>
      </c>
      <c r="AE178" s="19">
        <v>1</v>
      </c>
      <c r="AF178" s="11"/>
      <c r="AG178" s="97"/>
      <c r="AH178" s="95"/>
      <c r="AI178" s="11">
        <f t="shared" si="25"/>
        <v>1</v>
      </c>
      <c r="AJ178" s="41"/>
      <c r="AK178" s="41"/>
      <c r="AM178" s="11">
        <f t="shared" si="26"/>
        <v>0</v>
      </c>
    </row>
    <row r="179" spans="1:39" ht="15.6" x14ac:dyDescent="0.3">
      <c r="A179" s="101" t="s">
        <v>2390</v>
      </c>
      <c r="B179" s="101" t="str">
        <f t="shared" si="17"/>
        <v>TMMIN-OES81561VT050</v>
      </c>
      <c r="C179" s="101">
        <f t="shared" si="18"/>
        <v>9</v>
      </c>
      <c r="D179" s="101" t="s">
        <v>4876</v>
      </c>
      <c r="E179" s="101" t="s">
        <v>2393</v>
      </c>
      <c r="F179" s="101" t="str">
        <f t="shared" si="19"/>
        <v>312501573881561VT050</v>
      </c>
      <c r="G179" s="101" t="s">
        <v>4025</v>
      </c>
      <c r="H179" s="19"/>
      <c r="I179" s="101" t="s">
        <v>4870</v>
      </c>
      <c r="J179" s="101" t="s">
        <v>4870</v>
      </c>
      <c r="K179" s="102">
        <v>45897</v>
      </c>
      <c r="L179" s="102">
        <f t="shared" si="20"/>
        <v>45897</v>
      </c>
      <c r="M179" s="107">
        <v>45901</v>
      </c>
      <c r="N179" s="102">
        <f t="shared" si="21"/>
        <v>45901</v>
      </c>
      <c r="O179" s="19"/>
      <c r="P179" s="19"/>
      <c r="Q179" s="86" t="s">
        <v>3769</v>
      </c>
      <c r="R179" s="101" t="s">
        <v>3769</v>
      </c>
      <c r="S179" s="101" t="s">
        <v>3770</v>
      </c>
      <c r="T179" s="101" t="s">
        <v>3770</v>
      </c>
      <c r="U179" s="101" t="s">
        <v>3971</v>
      </c>
      <c r="V179" s="101" t="s">
        <v>4105</v>
      </c>
      <c r="W179" s="101" t="s">
        <v>4040</v>
      </c>
      <c r="X179" s="101" t="s">
        <v>4035</v>
      </c>
      <c r="Y179" s="101" t="s">
        <v>4041</v>
      </c>
      <c r="Z179" s="101"/>
      <c r="AA179" s="103">
        <f t="shared" ca="1" si="22"/>
        <v>29</v>
      </c>
      <c r="AB179" s="104" t="str">
        <f t="shared" ca="1" si="23"/>
        <v>BO:21-60 Days</v>
      </c>
      <c r="AC179" s="104" t="str">
        <f t="shared" ca="1" si="24"/>
        <v>Delay</v>
      </c>
      <c r="AD179" s="19">
        <v>1</v>
      </c>
      <c r="AE179" s="19">
        <v>1</v>
      </c>
      <c r="AF179" s="11"/>
      <c r="AG179" s="97"/>
      <c r="AH179" s="95"/>
      <c r="AI179" s="11">
        <f t="shared" si="25"/>
        <v>1</v>
      </c>
      <c r="AJ179" s="41"/>
      <c r="AK179" s="41"/>
      <c r="AM179" s="11">
        <f t="shared" si="26"/>
        <v>0</v>
      </c>
    </row>
    <row r="180" spans="1:39" ht="15.6" x14ac:dyDescent="0.3">
      <c r="A180" s="101" t="s">
        <v>2390</v>
      </c>
      <c r="B180" s="101" t="str">
        <f t="shared" si="17"/>
        <v>TMMIN-OES815940K050</v>
      </c>
      <c r="C180" s="101">
        <f t="shared" si="18"/>
        <v>9</v>
      </c>
      <c r="D180" s="101" t="s">
        <v>4877</v>
      </c>
      <c r="E180" s="101" t="s">
        <v>2393</v>
      </c>
      <c r="F180" s="101" t="str">
        <f t="shared" si="19"/>
        <v>3125015738815940K050</v>
      </c>
      <c r="G180" s="101" t="s">
        <v>4025</v>
      </c>
      <c r="H180" s="19"/>
      <c r="I180" s="101" t="s">
        <v>4870</v>
      </c>
      <c r="J180" s="101" t="s">
        <v>4870</v>
      </c>
      <c r="K180" s="102">
        <v>45897</v>
      </c>
      <c r="L180" s="102">
        <f t="shared" si="20"/>
        <v>45897</v>
      </c>
      <c r="M180" s="107">
        <v>45901</v>
      </c>
      <c r="N180" s="102">
        <f t="shared" si="21"/>
        <v>45901</v>
      </c>
      <c r="O180" s="19"/>
      <c r="P180" s="19"/>
      <c r="Q180" s="86" t="s">
        <v>771</v>
      </c>
      <c r="R180" s="101" t="s">
        <v>2774</v>
      </c>
      <c r="S180" s="101" t="s">
        <v>773</v>
      </c>
      <c r="T180" s="101" t="s">
        <v>2775</v>
      </c>
      <c r="U180" s="101" t="s">
        <v>775</v>
      </c>
      <c r="V180" s="101" t="s">
        <v>4037</v>
      </c>
      <c r="W180" s="101" t="s">
        <v>4038</v>
      </c>
      <c r="X180" s="101" t="s">
        <v>4035</v>
      </c>
      <c r="Y180" s="101" t="s">
        <v>4037</v>
      </c>
      <c r="Z180" s="101"/>
      <c r="AA180" s="103">
        <f t="shared" ca="1" si="22"/>
        <v>29</v>
      </c>
      <c r="AB180" s="104" t="str">
        <f t="shared" ca="1" si="23"/>
        <v>BO:21-60 Days</v>
      </c>
      <c r="AC180" s="104" t="str">
        <f t="shared" ca="1" si="24"/>
        <v>Delay</v>
      </c>
      <c r="AD180" s="19">
        <v>1</v>
      </c>
      <c r="AE180" s="19">
        <v>1</v>
      </c>
      <c r="AF180" s="11"/>
      <c r="AG180" s="97"/>
      <c r="AH180" s="95"/>
      <c r="AI180" s="11">
        <f t="shared" si="25"/>
        <v>1</v>
      </c>
      <c r="AJ180" s="41"/>
      <c r="AK180" s="41"/>
      <c r="AM180" s="11">
        <f t="shared" si="26"/>
        <v>0</v>
      </c>
    </row>
    <row r="181" spans="1:39" ht="15.6" x14ac:dyDescent="0.3">
      <c r="A181" s="101" t="s">
        <v>2390</v>
      </c>
      <c r="B181" s="101" t="str">
        <f t="shared" si="17"/>
        <v>TMMIN-OES9008081116</v>
      </c>
      <c r="C181" s="101">
        <f t="shared" si="18"/>
        <v>9</v>
      </c>
      <c r="D181" s="101" t="s">
        <v>4878</v>
      </c>
      <c r="E181" s="101" t="s">
        <v>2393</v>
      </c>
      <c r="F181" s="101" t="str">
        <f t="shared" si="19"/>
        <v>31250157389008081116</v>
      </c>
      <c r="G181" s="101" t="s">
        <v>4025</v>
      </c>
      <c r="H181" s="19"/>
      <c r="I181" s="101" t="s">
        <v>4870</v>
      </c>
      <c r="J181" s="101" t="s">
        <v>4870</v>
      </c>
      <c r="K181" s="102">
        <v>45897</v>
      </c>
      <c r="L181" s="102">
        <f t="shared" si="20"/>
        <v>45897</v>
      </c>
      <c r="M181" s="107">
        <v>45901</v>
      </c>
      <c r="N181" s="102">
        <f t="shared" si="21"/>
        <v>45901</v>
      </c>
      <c r="O181" s="19"/>
      <c r="P181" s="19"/>
      <c r="Q181" s="86" t="s">
        <v>2800</v>
      </c>
      <c r="R181" s="101" t="s">
        <v>2801</v>
      </c>
      <c r="S181" s="101" t="s">
        <v>935</v>
      </c>
      <c r="T181" s="101" t="s">
        <v>936</v>
      </c>
      <c r="U181" s="101" t="s">
        <v>923</v>
      </c>
      <c r="V181" s="101" t="s">
        <v>4037</v>
      </c>
      <c r="W181" s="101" t="s">
        <v>4038</v>
      </c>
      <c r="X181" s="101" t="s">
        <v>4035</v>
      </c>
      <c r="Y181" s="101" t="s">
        <v>4037</v>
      </c>
      <c r="Z181" s="101"/>
      <c r="AA181" s="103">
        <f t="shared" ca="1" si="22"/>
        <v>29</v>
      </c>
      <c r="AB181" s="104" t="str">
        <f t="shared" ca="1" si="23"/>
        <v>BO:21-60 Days</v>
      </c>
      <c r="AC181" s="104" t="str">
        <f t="shared" ca="1" si="24"/>
        <v>Delay</v>
      </c>
      <c r="AD181" s="19">
        <v>2</v>
      </c>
      <c r="AE181" s="19">
        <v>2</v>
      </c>
      <c r="AF181" s="11"/>
      <c r="AG181" s="97"/>
      <c r="AH181" s="95"/>
      <c r="AI181" s="11">
        <f t="shared" si="25"/>
        <v>2</v>
      </c>
      <c r="AJ181" s="41"/>
      <c r="AK181" s="41"/>
      <c r="AM181" s="11">
        <f t="shared" si="26"/>
        <v>0</v>
      </c>
    </row>
    <row r="182" spans="1:39" ht="15.6" x14ac:dyDescent="0.3">
      <c r="A182" s="101" t="s">
        <v>2390</v>
      </c>
      <c r="B182" s="101" t="str">
        <f t="shared" si="17"/>
        <v>TMMIN-OES81170BZ440</v>
      </c>
      <c r="C182" s="101">
        <f t="shared" si="18"/>
        <v>9</v>
      </c>
      <c r="D182" s="101" t="s">
        <v>4879</v>
      </c>
      <c r="E182" s="101" t="s">
        <v>2393</v>
      </c>
      <c r="F182" s="101" t="str">
        <f t="shared" si="19"/>
        <v>3X25TP7281170BZ440</v>
      </c>
      <c r="G182" s="101" t="s">
        <v>4025</v>
      </c>
      <c r="H182" s="19"/>
      <c r="I182" s="101" t="s">
        <v>4880</v>
      </c>
      <c r="J182" s="101" t="s">
        <v>4880</v>
      </c>
      <c r="K182" s="102">
        <v>45897</v>
      </c>
      <c r="L182" s="102">
        <f t="shared" si="20"/>
        <v>45897</v>
      </c>
      <c r="M182" s="107">
        <v>45901</v>
      </c>
      <c r="N182" s="102">
        <f t="shared" si="21"/>
        <v>45901</v>
      </c>
      <c r="O182" s="19"/>
      <c r="P182" s="19"/>
      <c r="Q182" s="86" t="s">
        <v>3566</v>
      </c>
      <c r="R182" s="101" t="s">
        <v>3567</v>
      </c>
      <c r="S182" s="101" t="s">
        <v>3568</v>
      </c>
      <c r="T182" s="101" t="s">
        <v>3568</v>
      </c>
      <c r="U182" s="101" t="s">
        <v>3569</v>
      </c>
      <c r="V182" s="101" t="s">
        <v>4051</v>
      </c>
      <c r="W182" s="101" t="s">
        <v>4043</v>
      </c>
      <c r="X182" s="101" t="s">
        <v>4035</v>
      </c>
      <c r="Y182" s="101" t="s">
        <v>4044</v>
      </c>
      <c r="Z182" s="101"/>
      <c r="AA182" s="103">
        <f t="shared" ca="1" si="22"/>
        <v>29</v>
      </c>
      <c r="AB182" s="104" t="str">
        <f t="shared" ca="1" si="23"/>
        <v>BO:21-60 Days</v>
      </c>
      <c r="AC182" s="104" t="str">
        <f t="shared" ca="1" si="24"/>
        <v>Delay</v>
      </c>
      <c r="AD182" s="19">
        <v>1</v>
      </c>
      <c r="AE182" s="19">
        <v>1</v>
      </c>
      <c r="AF182" s="11"/>
      <c r="AG182" s="97"/>
      <c r="AH182" s="95"/>
      <c r="AI182" s="11">
        <f t="shared" si="25"/>
        <v>1</v>
      </c>
      <c r="AJ182" s="41"/>
      <c r="AK182" s="41"/>
      <c r="AM182" s="11">
        <f t="shared" si="26"/>
        <v>0</v>
      </c>
    </row>
    <row r="183" spans="1:39" ht="15.6" x14ac:dyDescent="0.3">
      <c r="A183" s="101" t="s">
        <v>2390</v>
      </c>
      <c r="B183" s="101" t="str">
        <f t="shared" si="17"/>
        <v>TMMIN-OES81550BZ220</v>
      </c>
      <c r="C183" s="101">
        <f t="shared" si="18"/>
        <v>9</v>
      </c>
      <c r="D183" s="101" t="s">
        <v>4881</v>
      </c>
      <c r="E183" s="101" t="s">
        <v>2393</v>
      </c>
      <c r="F183" s="101" t="str">
        <f t="shared" si="19"/>
        <v>3X25TP7281550BZ220</v>
      </c>
      <c r="G183" s="101" t="s">
        <v>4025</v>
      </c>
      <c r="H183" s="19"/>
      <c r="I183" s="101" t="s">
        <v>4880</v>
      </c>
      <c r="J183" s="101" t="s">
        <v>4880</v>
      </c>
      <c r="K183" s="102">
        <v>45897</v>
      </c>
      <c r="L183" s="102">
        <f t="shared" si="20"/>
        <v>45897</v>
      </c>
      <c r="M183" s="107">
        <v>45901</v>
      </c>
      <c r="N183" s="102">
        <f t="shared" si="21"/>
        <v>45901</v>
      </c>
      <c r="O183" s="19"/>
      <c r="P183" s="19"/>
      <c r="Q183" s="86" t="s">
        <v>1363</v>
      </c>
      <c r="R183" s="101" t="s">
        <v>2498</v>
      </c>
      <c r="S183" s="101" t="s">
        <v>1365</v>
      </c>
      <c r="T183" s="101" t="s">
        <v>1366</v>
      </c>
      <c r="U183" s="101" t="s">
        <v>1367</v>
      </c>
      <c r="V183" s="101" t="s">
        <v>4087</v>
      </c>
      <c r="W183" s="101" t="s">
        <v>4040</v>
      </c>
      <c r="X183" s="101" t="s">
        <v>4035</v>
      </c>
      <c r="Y183" s="101" t="s">
        <v>4041</v>
      </c>
      <c r="Z183" s="101"/>
      <c r="AA183" s="103">
        <f t="shared" ca="1" si="22"/>
        <v>29</v>
      </c>
      <c r="AB183" s="104" t="str">
        <f t="shared" ca="1" si="23"/>
        <v>BO:21-60 Days</v>
      </c>
      <c r="AC183" s="104" t="str">
        <f t="shared" ca="1" si="24"/>
        <v>Delay</v>
      </c>
      <c r="AD183" s="19">
        <v>3</v>
      </c>
      <c r="AE183" s="19">
        <v>3</v>
      </c>
      <c r="AF183" s="11"/>
      <c r="AG183" s="97"/>
      <c r="AH183" s="95"/>
      <c r="AI183" s="11">
        <f t="shared" si="25"/>
        <v>3</v>
      </c>
      <c r="AJ183" s="41"/>
      <c r="AK183" s="41"/>
      <c r="AM183" s="11">
        <f t="shared" si="26"/>
        <v>0</v>
      </c>
    </row>
    <row r="184" spans="1:39" ht="15.6" x14ac:dyDescent="0.3">
      <c r="A184" s="101" t="s">
        <v>2390</v>
      </c>
      <c r="B184" s="101" t="str">
        <f t="shared" si="17"/>
        <v>TMMIN-OES81550BZ490</v>
      </c>
      <c r="C184" s="101">
        <f t="shared" si="18"/>
        <v>9</v>
      </c>
      <c r="D184" s="101" t="s">
        <v>4882</v>
      </c>
      <c r="E184" s="101" t="s">
        <v>2393</v>
      </c>
      <c r="F184" s="101" t="str">
        <f t="shared" si="19"/>
        <v>3X25TP7281550BZ490</v>
      </c>
      <c r="G184" s="101" t="s">
        <v>4025</v>
      </c>
      <c r="H184" s="19"/>
      <c r="I184" s="101" t="s">
        <v>4880</v>
      </c>
      <c r="J184" s="101" t="s">
        <v>4880</v>
      </c>
      <c r="K184" s="102">
        <v>45897</v>
      </c>
      <c r="L184" s="102">
        <f t="shared" si="20"/>
        <v>45897</v>
      </c>
      <c r="M184" s="107">
        <v>45901</v>
      </c>
      <c r="N184" s="102">
        <f t="shared" si="21"/>
        <v>45901</v>
      </c>
      <c r="O184" s="19"/>
      <c r="P184" s="19"/>
      <c r="Q184" s="86" t="s">
        <v>1408</v>
      </c>
      <c r="R184" s="101" t="s">
        <v>2508</v>
      </c>
      <c r="S184" s="101" t="s">
        <v>1410</v>
      </c>
      <c r="T184" s="101" t="s">
        <v>1411</v>
      </c>
      <c r="U184" s="101" t="s">
        <v>1412</v>
      </c>
      <c r="V184" s="101" t="s">
        <v>4097</v>
      </c>
      <c r="W184" s="101" t="s">
        <v>4052</v>
      </c>
      <c r="X184" s="101" t="s">
        <v>4035</v>
      </c>
      <c r="Y184" s="101" t="s">
        <v>4041</v>
      </c>
      <c r="Z184" s="101"/>
      <c r="AA184" s="103">
        <f t="shared" ca="1" si="22"/>
        <v>29</v>
      </c>
      <c r="AB184" s="104" t="str">
        <f t="shared" ca="1" si="23"/>
        <v>BO:21-60 Days</v>
      </c>
      <c r="AC184" s="104" t="str">
        <f t="shared" ca="1" si="24"/>
        <v>Delay</v>
      </c>
      <c r="AD184" s="19">
        <v>1</v>
      </c>
      <c r="AE184" s="19">
        <v>1</v>
      </c>
      <c r="AF184" s="11"/>
      <c r="AG184" s="97"/>
      <c r="AH184" s="95"/>
      <c r="AI184" s="11">
        <f t="shared" si="25"/>
        <v>1</v>
      </c>
      <c r="AJ184" s="41"/>
      <c r="AK184" s="41"/>
      <c r="AM184" s="11">
        <f t="shared" si="26"/>
        <v>0</v>
      </c>
    </row>
    <row r="185" spans="1:39" ht="15.6" x14ac:dyDescent="0.3">
      <c r="A185" s="101" t="s">
        <v>2390</v>
      </c>
      <c r="B185" s="101" t="str">
        <f t="shared" si="17"/>
        <v>TMMIN-OES81560BZ220</v>
      </c>
      <c r="C185" s="101">
        <f t="shared" si="18"/>
        <v>9</v>
      </c>
      <c r="D185" s="101" t="s">
        <v>4883</v>
      </c>
      <c r="E185" s="101" t="s">
        <v>2393</v>
      </c>
      <c r="F185" s="101" t="str">
        <f t="shared" si="19"/>
        <v>3X25TP7281560BZ220</v>
      </c>
      <c r="G185" s="101" t="s">
        <v>4025</v>
      </c>
      <c r="H185" s="19"/>
      <c r="I185" s="101" t="s">
        <v>4880</v>
      </c>
      <c r="J185" s="101" t="s">
        <v>4880</v>
      </c>
      <c r="K185" s="102">
        <v>45897</v>
      </c>
      <c r="L185" s="102">
        <f t="shared" si="20"/>
        <v>45897</v>
      </c>
      <c r="M185" s="107">
        <v>45901</v>
      </c>
      <c r="N185" s="102">
        <f t="shared" si="21"/>
        <v>45901</v>
      </c>
      <c r="O185" s="19"/>
      <c r="P185" s="19"/>
      <c r="Q185" s="86" t="s">
        <v>1377</v>
      </c>
      <c r="R185" s="101" t="s">
        <v>2501</v>
      </c>
      <c r="S185" s="101" t="s">
        <v>1379</v>
      </c>
      <c r="T185" s="101" t="s">
        <v>1380</v>
      </c>
      <c r="U185" s="101" t="s">
        <v>1381</v>
      </c>
      <c r="V185" s="101" t="s">
        <v>4083</v>
      </c>
      <c r="W185" s="101" t="s">
        <v>4040</v>
      </c>
      <c r="X185" s="101" t="s">
        <v>4035</v>
      </c>
      <c r="Y185" s="101" t="s">
        <v>4041</v>
      </c>
      <c r="Z185" s="101"/>
      <c r="AA185" s="103">
        <f t="shared" ca="1" si="22"/>
        <v>29</v>
      </c>
      <c r="AB185" s="104" t="str">
        <f t="shared" ca="1" si="23"/>
        <v>BO:21-60 Days</v>
      </c>
      <c r="AC185" s="104" t="str">
        <f t="shared" ca="1" si="24"/>
        <v>Delay</v>
      </c>
      <c r="AD185" s="19">
        <v>1</v>
      </c>
      <c r="AE185" s="19">
        <v>1</v>
      </c>
      <c r="AF185" s="11"/>
      <c r="AG185" s="97"/>
      <c r="AH185" s="95"/>
      <c r="AI185" s="11">
        <f t="shared" si="25"/>
        <v>1</v>
      </c>
      <c r="AJ185" s="41"/>
      <c r="AK185" s="41"/>
      <c r="AM185" s="11">
        <f t="shared" si="26"/>
        <v>0</v>
      </c>
    </row>
    <row r="186" spans="1:39" ht="15.6" x14ac:dyDescent="0.3">
      <c r="A186" s="101" t="s">
        <v>2390</v>
      </c>
      <c r="B186" s="101" t="str">
        <f t="shared" si="17"/>
        <v>TMMIN-OES81561BZ320</v>
      </c>
      <c r="C186" s="101">
        <f t="shared" si="18"/>
        <v>9</v>
      </c>
      <c r="D186" s="101" t="s">
        <v>4884</v>
      </c>
      <c r="E186" s="101" t="s">
        <v>2393</v>
      </c>
      <c r="F186" s="101" t="str">
        <f t="shared" si="19"/>
        <v>3X25TP7281561BZ320</v>
      </c>
      <c r="G186" s="101" t="s">
        <v>4025</v>
      </c>
      <c r="H186" s="19"/>
      <c r="I186" s="101" t="s">
        <v>4880</v>
      </c>
      <c r="J186" s="101" t="s">
        <v>4880</v>
      </c>
      <c r="K186" s="102">
        <v>45897</v>
      </c>
      <c r="L186" s="102">
        <f t="shared" si="20"/>
        <v>45897</v>
      </c>
      <c r="M186" s="107">
        <v>45901</v>
      </c>
      <c r="N186" s="102">
        <f t="shared" si="21"/>
        <v>45901</v>
      </c>
      <c r="O186" s="19"/>
      <c r="P186" s="19"/>
      <c r="Q186" s="86" t="s">
        <v>1427</v>
      </c>
      <c r="R186" s="101" t="s">
        <v>2512</v>
      </c>
      <c r="S186" s="101" t="s">
        <v>1429</v>
      </c>
      <c r="T186" s="101" t="s">
        <v>1430</v>
      </c>
      <c r="U186" s="101" t="s">
        <v>1431</v>
      </c>
      <c r="V186" s="101" t="s">
        <v>4109</v>
      </c>
      <c r="W186" s="101" t="s">
        <v>4084</v>
      </c>
      <c r="X186" s="101" t="s">
        <v>4035</v>
      </c>
      <c r="Y186" s="101" t="s">
        <v>4041</v>
      </c>
      <c r="Z186" s="101"/>
      <c r="AA186" s="103">
        <f t="shared" ca="1" si="22"/>
        <v>29</v>
      </c>
      <c r="AB186" s="104" t="str">
        <f t="shared" ca="1" si="23"/>
        <v>BO:21-60 Days</v>
      </c>
      <c r="AC186" s="104" t="str">
        <f t="shared" ca="1" si="24"/>
        <v>Delay</v>
      </c>
      <c r="AD186" s="19">
        <v>1</v>
      </c>
      <c r="AE186" s="19">
        <v>1</v>
      </c>
      <c r="AF186" s="11"/>
      <c r="AG186" s="97"/>
      <c r="AH186" s="95"/>
      <c r="AI186" s="11">
        <f t="shared" si="25"/>
        <v>1</v>
      </c>
      <c r="AJ186" s="41"/>
      <c r="AK186" s="41"/>
      <c r="AM186" s="11">
        <f t="shared" si="26"/>
        <v>0</v>
      </c>
    </row>
    <row r="187" spans="1:39" ht="15.6" x14ac:dyDescent="0.3">
      <c r="A187" s="101" t="s">
        <v>2390</v>
      </c>
      <c r="B187" s="101" t="str">
        <f t="shared" si="17"/>
        <v>TMMIN-OES81590BZ051</v>
      </c>
      <c r="C187" s="101">
        <f t="shared" si="18"/>
        <v>9</v>
      </c>
      <c r="D187" s="101" t="s">
        <v>4885</v>
      </c>
      <c r="E187" s="101" t="s">
        <v>2393</v>
      </c>
      <c r="F187" s="101" t="str">
        <f t="shared" si="19"/>
        <v>3X25TP7281590BZ051</v>
      </c>
      <c r="G187" s="101" t="s">
        <v>4025</v>
      </c>
      <c r="H187" s="19"/>
      <c r="I187" s="101" t="s">
        <v>4880</v>
      </c>
      <c r="J187" s="101" t="s">
        <v>4880</v>
      </c>
      <c r="K187" s="102">
        <v>45897</v>
      </c>
      <c r="L187" s="102">
        <f t="shared" si="20"/>
        <v>45897</v>
      </c>
      <c r="M187" s="107">
        <v>45901</v>
      </c>
      <c r="N187" s="102">
        <f t="shared" si="21"/>
        <v>45901</v>
      </c>
      <c r="O187" s="19"/>
      <c r="P187" s="19"/>
      <c r="Q187" s="86" t="s">
        <v>4062</v>
      </c>
      <c r="R187" s="101" t="s">
        <v>4062</v>
      </c>
      <c r="S187" s="101" t="s">
        <v>4102</v>
      </c>
      <c r="T187" s="101" t="s">
        <v>4063</v>
      </c>
      <c r="U187" s="101" t="s">
        <v>4064</v>
      </c>
      <c r="V187" s="101" t="s">
        <v>4103</v>
      </c>
      <c r="W187" s="101" t="s">
        <v>4084</v>
      </c>
      <c r="X187" s="101" t="s">
        <v>4035</v>
      </c>
      <c r="Y187" s="101" t="s">
        <v>4041</v>
      </c>
      <c r="Z187" s="101"/>
      <c r="AA187" s="103">
        <f t="shared" ca="1" si="22"/>
        <v>29</v>
      </c>
      <c r="AB187" s="104" t="str">
        <f t="shared" ca="1" si="23"/>
        <v>BO:21-60 Days</v>
      </c>
      <c r="AC187" s="104" t="str">
        <f t="shared" ca="1" si="24"/>
        <v>Delay</v>
      </c>
      <c r="AD187" s="19">
        <v>8</v>
      </c>
      <c r="AE187" s="19">
        <v>8</v>
      </c>
      <c r="AF187" s="11"/>
      <c r="AG187" s="97"/>
      <c r="AH187" s="95"/>
      <c r="AI187" s="11">
        <f t="shared" si="25"/>
        <v>8</v>
      </c>
      <c r="AJ187" s="41"/>
      <c r="AK187" s="41"/>
      <c r="AM187" s="11">
        <f t="shared" si="26"/>
        <v>0</v>
      </c>
    </row>
    <row r="188" spans="1:39" ht="15.6" x14ac:dyDescent="0.3">
      <c r="A188" s="101" t="s">
        <v>2390</v>
      </c>
      <c r="B188" s="101" t="str">
        <f t="shared" si="17"/>
        <v>TMMIN-OES81590BZ090</v>
      </c>
      <c r="C188" s="101">
        <f t="shared" si="18"/>
        <v>9</v>
      </c>
      <c r="D188" s="101" t="s">
        <v>4886</v>
      </c>
      <c r="E188" s="101" t="s">
        <v>2393</v>
      </c>
      <c r="F188" s="101" t="str">
        <f t="shared" si="19"/>
        <v>3X25TP7281590BZ090</v>
      </c>
      <c r="G188" s="101" t="s">
        <v>4025</v>
      </c>
      <c r="H188" s="19"/>
      <c r="I188" s="101" t="s">
        <v>4880</v>
      </c>
      <c r="J188" s="101" t="s">
        <v>4880</v>
      </c>
      <c r="K188" s="102">
        <v>45897</v>
      </c>
      <c r="L188" s="102">
        <f t="shared" si="20"/>
        <v>45897</v>
      </c>
      <c r="M188" s="107">
        <v>45901</v>
      </c>
      <c r="N188" s="102">
        <f t="shared" si="21"/>
        <v>45901</v>
      </c>
      <c r="O188" s="19"/>
      <c r="P188" s="19"/>
      <c r="Q188" s="86" t="s">
        <v>3451</v>
      </c>
      <c r="R188" s="101" t="s">
        <v>3452</v>
      </c>
      <c r="S188" s="101" t="s">
        <v>3453</v>
      </c>
      <c r="T188" s="101" t="s">
        <v>3453</v>
      </c>
      <c r="U188" s="101" t="s">
        <v>770</v>
      </c>
      <c r="V188" s="101" t="s">
        <v>4121</v>
      </c>
      <c r="W188" s="101" t="s">
        <v>4114</v>
      </c>
      <c r="X188" s="101" t="s">
        <v>4035</v>
      </c>
      <c r="Y188" s="101" t="s">
        <v>4041</v>
      </c>
      <c r="Z188" s="101"/>
      <c r="AA188" s="103">
        <f t="shared" ca="1" si="22"/>
        <v>29</v>
      </c>
      <c r="AB188" s="104" t="str">
        <f t="shared" ca="1" si="23"/>
        <v>BO:21-60 Days</v>
      </c>
      <c r="AC188" s="104" t="str">
        <f t="shared" ca="1" si="24"/>
        <v>Delay</v>
      </c>
      <c r="AD188" s="19">
        <v>1</v>
      </c>
      <c r="AE188" s="19">
        <v>1</v>
      </c>
      <c r="AF188" s="11"/>
      <c r="AG188" s="97"/>
      <c r="AH188" s="95"/>
      <c r="AI188" s="11">
        <f t="shared" si="25"/>
        <v>1</v>
      </c>
      <c r="AJ188" s="41"/>
      <c r="AK188" s="41"/>
      <c r="AM188" s="11">
        <f t="shared" si="26"/>
        <v>0</v>
      </c>
    </row>
    <row r="189" spans="1:39" ht="15.6" x14ac:dyDescent="0.3">
      <c r="A189" s="101" t="s">
        <v>2390</v>
      </c>
      <c r="B189" s="101" t="str">
        <f t="shared" si="17"/>
        <v>TMMIN-OES9004A81011</v>
      </c>
      <c r="C189" s="101">
        <f t="shared" si="18"/>
        <v>9</v>
      </c>
      <c r="D189" s="101" t="s">
        <v>4887</v>
      </c>
      <c r="E189" s="101" t="s">
        <v>2393</v>
      </c>
      <c r="F189" s="101" t="str">
        <f t="shared" si="19"/>
        <v>3X25TP729004A81011</v>
      </c>
      <c r="G189" s="101" t="s">
        <v>4025</v>
      </c>
      <c r="H189" s="19"/>
      <c r="I189" s="101" t="s">
        <v>4880</v>
      </c>
      <c r="J189" s="101" t="s">
        <v>4880</v>
      </c>
      <c r="K189" s="102">
        <v>45897</v>
      </c>
      <c r="L189" s="102">
        <f t="shared" si="20"/>
        <v>45897</v>
      </c>
      <c r="M189" s="107">
        <v>45901</v>
      </c>
      <c r="N189" s="102">
        <f t="shared" si="21"/>
        <v>45901</v>
      </c>
      <c r="O189" s="19"/>
      <c r="P189" s="19"/>
      <c r="Q189" s="86" t="s">
        <v>1604</v>
      </c>
      <c r="R189" s="101" t="s">
        <v>2577</v>
      </c>
      <c r="S189" s="101" t="s">
        <v>1606</v>
      </c>
      <c r="T189" s="101" t="s">
        <v>1607</v>
      </c>
      <c r="U189" s="101" t="s">
        <v>1569</v>
      </c>
      <c r="V189" s="101" t="s">
        <v>4037</v>
      </c>
      <c r="W189" s="101" t="s">
        <v>4038</v>
      </c>
      <c r="X189" s="101" t="s">
        <v>4035</v>
      </c>
      <c r="Y189" s="101" t="s">
        <v>4037</v>
      </c>
      <c r="Z189" s="101"/>
      <c r="AA189" s="103">
        <f t="shared" ca="1" si="22"/>
        <v>29</v>
      </c>
      <c r="AB189" s="104" t="str">
        <f t="shared" ca="1" si="23"/>
        <v>BO:21-60 Days</v>
      </c>
      <c r="AC189" s="104" t="str">
        <f t="shared" ca="1" si="24"/>
        <v>Delay</v>
      </c>
      <c r="AD189" s="19">
        <v>1</v>
      </c>
      <c r="AE189" s="19">
        <v>1</v>
      </c>
      <c r="AF189" s="11"/>
      <c r="AG189" s="97"/>
      <c r="AH189" s="95"/>
      <c r="AI189" s="11">
        <f t="shared" si="25"/>
        <v>1</v>
      </c>
      <c r="AJ189" s="41"/>
      <c r="AK189" s="41"/>
      <c r="AM189" s="11">
        <f t="shared" si="26"/>
        <v>0</v>
      </c>
    </row>
  </sheetData>
  <autoFilter ref="A4:AN172" xr:uid="{00000000-0009-0000-0000-000000000000}"/>
  <conditionalFormatting sqref="H4">
    <cfRule type="duplicateValues" dxfId="79" priority="93"/>
    <cfRule type="duplicateValues" dxfId="78" priority="94"/>
  </conditionalFormatting>
  <conditionalFormatting sqref="G4">
    <cfRule type="duplicateValues" dxfId="77" priority="95"/>
    <cfRule type="duplicateValues" dxfId="76" priority="96"/>
  </conditionalFormatting>
  <conditionalFormatting sqref="F1:F4">
    <cfRule type="duplicateValues" dxfId="75" priority="24261"/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C7:G7"/>
  <sheetViews>
    <sheetView workbookViewId="0">
      <selection activeCell="J14" sqref="J14"/>
    </sheetView>
  </sheetViews>
  <sheetFormatPr defaultRowHeight="14.4" x14ac:dyDescent="0.3"/>
  <cols>
    <col min="3" max="3" width="22" bestFit="1" customWidth="1"/>
  </cols>
  <sheetData>
    <row r="7" spans="3:7" x14ac:dyDescent="0.3">
      <c r="C7" s="6" t="s">
        <v>3708</v>
      </c>
      <c r="D7" s="4" t="s">
        <v>3707</v>
      </c>
      <c r="E7" s="4"/>
      <c r="F7" s="4">
        <v>4141003404</v>
      </c>
      <c r="G7" s="4" t="s">
        <v>1814</v>
      </c>
    </row>
  </sheetData>
  <conditionalFormatting sqref="D7">
    <cfRule type="duplicateValues" dxfId="74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A130"/>
  <sheetViews>
    <sheetView zoomScale="70" zoomScaleNormal="70" workbookViewId="0">
      <pane xSplit="8" ySplit="2" topLeftCell="I3" activePane="bottomRight" state="frozen"/>
      <selection pane="topRight" activeCell="I1" sqref="I1"/>
      <selection pane="bottomLeft" activeCell="A3" sqref="A3"/>
      <selection pane="bottomRight" activeCell="E4" sqref="E4"/>
    </sheetView>
  </sheetViews>
  <sheetFormatPr defaultColWidth="9.21875" defaultRowHeight="14.4" x14ac:dyDescent="0.3"/>
  <cols>
    <col min="1" max="1" width="13.5546875" style="19" bestFit="1" customWidth="1"/>
    <col min="2" max="2" width="9.21875" style="19"/>
    <col min="3" max="3" width="28.21875" style="19" bestFit="1" customWidth="1"/>
    <col min="4" max="4" width="27.44140625" style="19" bestFit="1" customWidth="1"/>
    <col min="5" max="5" width="9.21875" style="19"/>
    <col min="6" max="6" width="16.5546875" style="81" customWidth="1"/>
    <col min="7" max="7" width="17" style="19" bestFit="1" customWidth="1"/>
    <col min="8" max="8" width="14.21875" style="19" bestFit="1" customWidth="1"/>
    <col min="9" max="9" width="14.21875" style="19" customWidth="1"/>
    <col min="10" max="10" width="9.21875" style="19"/>
    <col min="11" max="11" width="13" style="19" customWidth="1"/>
    <col min="12" max="12" width="5.77734375" style="19" customWidth="1"/>
    <col min="13" max="13" width="6.77734375" style="19" customWidth="1"/>
    <col min="14" max="14" width="9.21875" style="19"/>
    <col min="15" max="15" width="5.5546875" style="19" customWidth="1"/>
    <col min="16" max="16" width="7.5546875" style="19" customWidth="1"/>
    <col min="17" max="17" width="9.21875" style="19"/>
    <col min="18" max="18" width="8.77734375" style="78"/>
    <col min="19" max="21" width="9.21875" style="19"/>
    <col min="22" max="22" width="8.77734375" style="19" customWidth="1"/>
    <col min="23" max="24" width="9.21875" style="19"/>
    <col min="25" max="25" width="11.21875" style="92" bestFit="1" customWidth="1"/>
    <col min="26" max="26" width="9.21875" style="19"/>
    <col min="27" max="27" width="13.44140625" style="19" bestFit="1" customWidth="1"/>
    <col min="28" max="16384" width="9.21875" style="19"/>
  </cols>
  <sheetData>
    <row r="1" spans="1:27" customFormat="1" x14ac:dyDescent="0.3">
      <c r="B1" t="s">
        <v>1635</v>
      </c>
      <c r="F1" s="75"/>
      <c r="R1" s="78"/>
      <c r="Y1" s="82">
        <f ca="1">TODAY()</f>
        <v>45930</v>
      </c>
    </row>
    <row r="2" spans="1:27" customFormat="1" ht="41.4" x14ac:dyDescent="0.3">
      <c r="A2" s="7" t="s">
        <v>4969</v>
      </c>
      <c r="B2" s="7" t="s">
        <v>0</v>
      </c>
      <c r="C2" s="16" t="s">
        <v>1</v>
      </c>
      <c r="D2" s="16" t="s">
        <v>3694</v>
      </c>
      <c r="E2" s="65" t="s">
        <v>4965</v>
      </c>
      <c r="F2" s="77" t="s">
        <v>4966</v>
      </c>
      <c r="G2" s="65" t="s">
        <v>4967</v>
      </c>
      <c r="H2" s="16" t="s">
        <v>3711</v>
      </c>
      <c r="I2" s="64" t="s">
        <v>4059</v>
      </c>
      <c r="J2" s="17"/>
      <c r="K2" s="64" t="s">
        <v>4968</v>
      </c>
      <c r="L2" s="17"/>
      <c r="M2" s="17" t="s">
        <v>3695</v>
      </c>
      <c r="N2" s="17" t="s">
        <v>3696</v>
      </c>
      <c r="O2" s="14" t="s">
        <v>3706</v>
      </c>
      <c r="P2" s="15" t="s">
        <v>3696</v>
      </c>
      <c r="Q2" s="65" t="s">
        <v>4058</v>
      </c>
      <c r="R2" s="66" t="s">
        <v>4</v>
      </c>
      <c r="S2" s="8" t="s">
        <v>3697</v>
      </c>
      <c r="T2" s="18" t="s">
        <v>5</v>
      </c>
      <c r="U2" s="76" t="s">
        <v>3709</v>
      </c>
      <c r="V2" s="76" t="s">
        <v>3710</v>
      </c>
      <c r="W2" s="76" t="s">
        <v>4077</v>
      </c>
      <c r="X2" s="16" t="s">
        <v>4</v>
      </c>
      <c r="Y2" s="83" t="s">
        <v>3698</v>
      </c>
      <c r="Z2" s="16" t="s">
        <v>3705</v>
      </c>
      <c r="AA2" s="71" t="s">
        <v>4071</v>
      </c>
    </row>
    <row r="3" spans="1:27" x14ac:dyDescent="0.3">
      <c r="A3" s="19" t="str">
        <f>IFERROR(VLOOKUP(G3,'ICH NO'!I:K,3,0),"")</f>
        <v>AAG011-0001D</v>
      </c>
      <c r="B3" s="94" t="s">
        <v>1635</v>
      </c>
      <c r="C3" s="72" t="str">
        <f t="shared" ref="C3:C34" si="0">+B3&amp;G3</f>
        <v>ADM-OESD81110-BZ111-001</v>
      </c>
      <c r="D3" s="72" t="str">
        <f t="shared" ref="D3:D34" si="1">+F3&amp;G3</f>
        <v>4151132124D81110-BZ111-001</v>
      </c>
      <c r="E3" s="19">
        <v>2</v>
      </c>
      <c r="F3" s="81" t="s">
        <v>4868</v>
      </c>
      <c r="G3" s="116" t="s">
        <v>1784</v>
      </c>
      <c r="H3" s="72" t="str">
        <f t="shared" ref="H3:H34" si="2">+F3&amp;E3</f>
        <v>41511321242</v>
      </c>
      <c r="I3" s="115">
        <v>45897</v>
      </c>
      <c r="K3" s="115">
        <v>45901</v>
      </c>
      <c r="Q3" s="106">
        <v>1</v>
      </c>
      <c r="R3" s="106">
        <v>1</v>
      </c>
      <c r="U3" s="19">
        <v>1</v>
      </c>
      <c r="X3" s="73">
        <f t="shared" ref="X3:X34" si="3">+R3-U3-V3-W3</f>
        <v>0</v>
      </c>
      <c r="Y3" s="84">
        <f t="shared" ref="Y3:Y34" ca="1" si="4">+$Y$1-K3</f>
        <v>29</v>
      </c>
      <c r="Z3" s="74">
        <f t="shared" ref="Z3:Z34" si="5">+U3+V3+W3</f>
        <v>1</v>
      </c>
    </row>
    <row r="4" spans="1:27" x14ac:dyDescent="0.3">
      <c r="A4" s="19" t="str">
        <f>IFERROR(VLOOKUP(G4,'ICH NO'!I:K,3,0),"")</f>
        <v>AAG021-0001D</v>
      </c>
      <c r="B4" s="94" t="s">
        <v>1635</v>
      </c>
      <c r="C4" s="72" t="str">
        <f t="shared" si="0"/>
        <v>ADM-OESD81110-BZ131-001</v>
      </c>
      <c r="D4" s="72" t="str">
        <f t="shared" si="1"/>
        <v>4151132124D81110-BZ131-001</v>
      </c>
      <c r="E4" s="19">
        <v>3</v>
      </c>
      <c r="F4" s="81" t="s">
        <v>4868</v>
      </c>
      <c r="G4" s="116" t="s">
        <v>1818</v>
      </c>
      <c r="H4" s="72" t="str">
        <f t="shared" si="2"/>
        <v>41511321243</v>
      </c>
      <c r="I4" s="115">
        <v>45897</v>
      </c>
      <c r="K4" s="115">
        <v>45901</v>
      </c>
      <c r="Q4" s="106">
        <v>2</v>
      </c>
      <c r="R4" s="106">
        <v>2</v>
      </c>
      <c r="U4" s="19">
        <v>2</v>
      </c>
      <c r="X4" s="73">
        <f t="shared" si="3"/>
        <v>0</v>
      </c>
      <c r="Y4" s="84">
        <f t="shared" ca="1" si="4"/>
        <v>29</v>
      </c>
      <c r="Z4" s="74">
        <f t="shared" si="5"/>
        <v>2</v>
      </c>
    </row>
    <row r="5" spans="1:27" x14ac:dyDescent="0.3">
      <c r="A5" s="19" t="str">
        <f>IFERROR(VLOOKUP(G5,'ICH NO'!I:K,3,0),"")</f>
        <v>AAV021-0000D</v>
      </c>
      <c r="B5" s="94" t="s">
        <v>1635</v>
      </c>
      <c r="C5" s="72" t="str">
        <f t="shared" si="0"/>
        <v>ADM-OESD81110-BZ800-001</v>
      </c>
      <c r="D5" s="72" t="str">
        <f t="shared" si="1"/>
        <v>4151132124D81110-BZ800-001</v>
      </c>
      <c r="E5" s="19">
        <v>6</v>
      </c>
      <c r="F5" s="81" t="s">
        <v>4868</v>
      </c>
      <c r="G5" s="116" t="s">
        <v>3475</v>
      </c>
      <c r="H5" s="72" t="str">
        <f t="shared" si="2"/>
        <v>41511321246</v>
      </c>
      <c r="I5" s="115">
        <v>45897</v>
      </c>
      <c r="K5" s="115">
        <v>45901</v>
      </c>
      <c r="Q5" s="106">
        <v>2</v>
      </c>
      <c r="R5" s="106">
        <v>2</v>
      </c>
      <c r="U5" s="19">
        <v>2</v>
      </c>
      <c r="X5" s="73">
        <f t="shared" si="3"/>
        <v>0</v>
      </c>
      <c r="Y5" s="84">
        <f t="shared" ca="1" si="4"/>
        <v>29</v>
      </c>
      <c r="Z5" s="74">
        <f t="shared" si="5"/>
        <v>2</v>
      </c>
    </row>
    <row r="6" spans="1:27" x14ac:dyDescent="0.3">
      <c r="A6" s="19" t="str">
        <f>IFERROR(VLOOKUP(G6,'ICH NO'!I:K,3,0),"")</f>
        <v>AAG022-0001D</v>
      </c>
      <c r="B6" s="94" t="s">
        <v>1635</v>
      </c>
      <c r="C6" s="72" t="str">
        <f t="shared" si="0"/>
        <v>ADM-OESD81150-BZ131-001</v>
      </c>
      <c r="D6" s="72" t="str">
        <f t="shared" si="1"/>
        <v>4151132124D81150-BZ131-001</v>
      </c>
      <c r="E6" s="19">
        <v>11</v>
      </c>
      <c r="F6" s="81" t="s">
        <v>4868</v>
      </c>
      <c r="G6" s="116" t="s">
        <v>1833</v>
      </c>
      <c r="H6" s="72" t="str">
        <f t="shared" si="2"/>
        <v>415113212411</v>
      </c>
      <c r="I6" s="115">
        <v>45897</v>
      </c>
      <c r="K6" s="115">
        <v>45901</v>
      </c>
      <c r="Q6" s="106">
        <v>1</v>
      </c>
      <c r="R6" s="106">
        <v>1</v>
      </c>
      <c r="U6" s="19">
        <v>1</v>
      </c>
      <c r="X6" s="73">
        <f t="shared" si="3"/>
        <v>0</v>
      </c>
      <c r="Y6" s="84">
        <f t="shared" ca="1" si="4"/>
        <v>29</v>
      </c>
      <c r="Z6" s="74">
        <f t="shared" si="5"/>
        <v>1</v>
      </c>
    </row>
    <row r="7" spans="1:27" x14ac:dyDescent="0.3">
      <c r="A7" s="19" t="str">
        <f>IFERROR(VLOOKUP(G7,'ICH NO'!I:K,3,0),"")</f>
        <v>ADL011-2000D</v>
      </c>
      <c r="B7" s="94" t="s">
        <v>1635</v>
      </c>
      <c r="C7" s="72" t="str">
        <f t="shared" si="0"/>
        <v>ADM-OESD81555-BZ060-001</v>
      </c>
      <c r="D7" s="72" t="str">
        <f t="shared" si="1"/>
        <v>4151132124D81555-BZ060-001</v>
      </c>
      <c r="E7" s="19">
        <v>19</v>
      </c>
      <c r="F7" s="81" t="s">
        <v>4868</v>
      </c>
      <c r="G7" s="116" t="s">
        <v>2070</v>
      </c>
      <c r="H7" s="72" t="str">
        <f t="shared" si="2"/>
        <v>415113212419</v>
      </c>
      <c r="I7" s="115">
        <v>45897</v>
      </c>
      <c r="K7" s="115">
        <v>45901</v>
      </c>
      <c r="Q7" s="106">
        <v>1</v>
      </c>
      <c r="R7" s="106">
        <v>1</v>
      </c>
      <c r="U7" s="19">
        <v>1</v>
      </c>
      <c r="X7" s="73">
        <f t="shared" si="3"/>
        <v>0</v>
      </c>
      <c r="Y7" s="84">
        <f t="shared" ca="1" si="4"/>
        <v>29</v>
      </c>
      <c r="Z7" s="74">
        <f t="shared" si="5"/>
        <v>1</v>
      </c>
    </row>
    <row r="8" spans="1:27" x14ac:dyDescent="0.3">
      <c r="A8" s="19" t="str">
        <f>IFERROR(VLOOKUP(G8,'ICH NO'!I:K,3,0),"")</f>
        <v>ADL012-9000D</v>
      </c>
      <c r="B8" s="94" t="s">
        <v>1635</v>
      </c>
      <c r="C8" s="72" t="str">
        <f t="shared" si="0"/>
        <v>ADM-OESD81561-BZ090-001</v>
      </c>
      <c r="D8" s="72" t="str">
        <f t="shared" si="1"/>
        <v>4151132124D81561-BZ090-001</v>
      </c>
      <c r="E8" s="19">
        <v>21</v>
      </c>
      <c r="F8" s="81" t="s">
        <v>4868</v>
      </c>
      <c r="G8" s="116" t="s">
        <v>2082</v>
      </c>
      <c r="H8" s="72" t="str">
        <f t="shared" si="2"/>
        <v>415113212421</v>
      </c>
      <c r="I8" s="115">
        <v>45897</v>
      </c>
      <c r="K8" s="115">
        <v>45901</v>
      </c>
      <c r="Q8" s="106">
        <v>13</v>
      </c>
      <c r="R8" s="106">
        <v>13</v>
      </c>
      <c r="U8" s="19">
        <v>13</v>
      </c>
      <c r="X8" s="73">
        <f t="shared" si="3"/>
        <v>0</v>
      </c>
      <c r="Y8" s="84">
        <f t="shared" ca="1" si="4"/>
        <v>29</v>
      </c>
      <c r="Z8" s="74">
        <f t="shared" si="5"/>
        <v>13</v>
      </c>
    </row>
    <row r="9" spans="1:27" x14ac:dyDescent="0.3">
      <c r="A9" s="19" t="str">
        <f>IFERROR(VLOOKUP(G9,'ICH NO'!I:K,3,0),"")</f>
        <v>SD1961-6500</v>
      </c>
      <c r="B9" s="94" t="s">
        <v>1635</v>
      </c>
      <c r="C9" s="72" t="str">
        <f t="shared" si="0"/>
        <v>ADM-OESD9004A-81026-001</v>
      </c>
      <c r="D9" s="72" t="str">
        <f t="shared" si="1"/>
        <v>4151132124D9004A-81026-001</v>
      </c>
      <c r="E9" s="19">
        <v>30</v>
      </c>
      <c r="F9" s="81" t="s">
        <v>4868</v>
      </c>
      <c r="G9" s="116" t="s">
        <v>2376</v>
      </c>
      <c r="H9" s="72" t="str">
        <f t="shared" si="2"/>
        <v>415113212430</v>
      </c>
      <c r="I9" s="115">
        <v>45897</v>
      </c>
      <c r="K9" s="115">
        <v>45901</v>
      </c>
      <c r="Q9" s="106">
        <v>2</v>
      </c>
      <c r="R9" s="106">
        <v>2</v>
      </c>
      <c r="U9" s="19">
        <v>2</v>
      </c>
      <c r="X9" s="73">
        <f t="shared" si="3"/>
        <v>0</v>
      </c>
      <c r="Y9" s="84">
        <f t="shared" ca="1" si="4"/>
        <v>29</v>
      </c>
      <c r="Z9" s="74">
        <f t="shared" si="5"/>
        <v>2</v>
      </c>
    </row>
    <row r="10" spans="1:27" x14ac:dyDescent="0.3">
      <c r="A10" s="19" t="str">
        <f>IFERROR(VLOOKUP(G10,'ICH NO'!I:K,3,0),"")</f>
        <v>SD0961-5110L</v>
      </c>
      <c r="B10" s="94" t="s">
        <v>1635</v>
      </c>
      <c r="C10" s="72" t="str">
        <f t="shared" si="0"/>
        <v>ADM-OESD90981-22003-001</v>
      </c>
      <c r="D10" s="72" t="str">
        <f t="shared" si="1"/>
        <v>4151132124D90981-22003-001</v>
      </c>
      <c r="E10" s="19">
        <v>32</v>
      </c>
      <c r="F10" s="81" t="s">
        <v>4868</v>
      </c>
      <c r="G10" s="116" t="s">
        <v>2305</v>
      </c>
      <c r="H10" s="72" t="str">
        <f t="shared" si="2"/>
        <v>415113212432</v>
      </c>
      <c r="I10" s="115">
        <v>45897</v>
      </c>
      <c r="K10" s="115">
        <v>45901</v>
      </c>
      <c r="Q10" s="106">
        <v>4</v>
      </c>
      <c r="R10" s="106">
        <v>4</v>
      </c>
      <c r="U10" s="19">
        <v>4</v>
      </c>
      <c r="X10" s="73">
        <f t="shared" si="3"/>
        <v>0</v>
      </c>
      <c r="Y10" s="84">
        <f t="shared" ca="1" si="4"/>
        <v>29</v>
      </c>
      <c r="Z10" s="74">
        <f t="shared" si="5"/>
        <v>4</v>
      </c>
    </row>
    <row r="11" spans="1:27" x14ac:dyDescent="0.3">
      <c r="A11" s="19" t="str">
        <f>IFERROR(VLOOKUP(G11,'ICH NO'!I:K,3,0),"")</f>
        <v>AAC021-0000D</v>
      </c>
      <c r="B11" s="94" t="s">
        <v>1635</v>
      </c>
      <c r="C11" s="72" t="str">
        <f t="shared" si="0"/>
        <v>ADM-OESD81110-BZ010-001</v>
      </c>
      <c r="D11" s="72" t="str">
        <f t="shared" si="1"/>
        <v>4151132124D81110-BZ010-001</v>
      </c>
      <c r="E11" s="19">
        <v>1</v>
      </c>
      <c r="F11" s="81" t="s">
        <v>4868</v>
      </c>
      <c r="G11" s="116" t="s">
        <v>1720</v>
      </c>
      <c r="H11" s="72" t="str">
        <f t="shared" si="2"/>
        <v>41511321241</v>
      </c>
      <c r="I11" s="115">
        <v>45897</v>
      </c>
      <c r="K11" s="115">
        <v>45901</v>
      </c>
      <c r="Q11" s="106">
        <v>1</v>
      </c>
      <c r="R11" s="106">
        <v>1</v>
      </c>
      <c r="U11" s="19">
        <v>1</v>
      </c>
      <c r="X11" s="73">
        <f t="shared" si="3"/>
        <v>0</v>
      </c>
      <c r="Y11" s="84">
        <f t="shared" ca="1" si="4"/>
        <v>29</v>
      </c>
      <c r="Z11" s="74">
        <f t="shared" si="5"/>
        <v>1</v>
      </c>
    </row>
    <row r="12" spans="1:27" x14ac:dyDescent="0.3">
      <c r="A12" s="19" t="str">
        <f>IFERROR(VLOOKUP(G12,'ICH NO'!I:K,3,0),"")</f>
        <v>AAS041-0000D</v>
      </c>
      <c r="B12" s="94" t="s">
        <v>1635</v>
      </c>
      <c r="C12" s="72" t="str">
        <f t="shared" si="0"/>
        <v>ADM-OESD81110-BZ600-001</v>
      </c>
      <c r="D12" s="72" t="str">
        <f t="shared" si="1"/>
        <v>4151132124D81110-BZ600-001</v>
      </c>
      <c r="E12" s="19">
        <v>5</v>
      </c>
      <c r="F12" s="81" t="s">
        <v>4868</v>
      </c>
      <c r="G12" s="116" t="s">
        <v>1949</v>
      </c>
      <c r="H12" s="72" t="str">
        <f t="shared" si="2"/>
        <v>41511321245</v>
      </c>
      <c r="I12" s="115">
        <v>45897</v>
      </c>
      <c r="K12" s="115">
        <v>45901</v>
      </c>
      <c r="Q12" s="106">
        <v>1</v>
      </c>
      <c r="R12" s="106">
        <v>1</v>
      </c>
      <c r="U12" s="19">
        <v>1</v>
      </c>
      <c r="X12" s="73">
        <f t="shared" si="3"/>
        <v>0</v>
      </c>
      <c r="Y12" s="84">
        <f t="shared" ca="1" si="4"/>
        <v>29</v>
      </c>
      <c r="Z12" s="74">
        <f t="shared" si="5"/>
        <v>1</v>
      </c>
    </row>
    <row r="13" spans="1:27" x14ac:dyDescent="0.3">
      <c r="A13" s="19" t="str">
        <f>IFERROR(VLOOKUP(G13,'ICH NO'!I:K,3,0),"")</f>
        <v>AAY012-1000</v>
      </c>
      <c r="B13" s="94" t="s">
        <v>1635</v>
      </c>
      <c r="C13" s="72" t="str">
        <f t="shared" si="0"/>
        <v>ADM-OESD81170-BZ650-001</v>
      </c>
      <c r="D13" s="72" t="str">
        <f t="shared" si="1"/>
        <v>4151132124D81170-BZ650-001</v>
      </c>
      <c r="E13" s="19">
        <v>13</v>
      </c>
      <c r="F13" s="81" t="s">
        <v>4868</v>
      </c>
      <c r="G13" s="116" t="s">
        <v>4459</v>
      </c>
      <c r="H13" s="72" t="str">
        <f t="shared" si="2"/>
        <v>415113212413</v>
      </c>
      <c r="I13" s="115">
        <v>45897</v>
      </c>
      <c r="K13" s="115">
        <v>45901</v>
      </c>
      <c r="Q13" s="106">
        <v>1</v>
      </c>
      <c r="R13" s="106">
        <v>1</v>
      </c>
      <c r="U13" s="19">
        <v>1</v>
      </c>
      <c r="X13" s="73">
        <f t="shared" si="3"/>
        <v>0</v>
      </c>
      <c r="Y13" s="84">
        <f t="shared" ca="1" si="4"/>
        <v>29</v>
      </c>
      <c r="Z13" s="74">
        <f t="shared" si="5"/>
        <v>1</v>
      </c>
    </row>
    <row r="14" spans="1:27" x14ac:dyDescent="0.3">
      <c r="A14" s="19" t="str">
        <f>IFERROR(VLOOKUP(G14,'ICH NO'!I:K,3,0),"")</f>
        <v>AFD011-0000D</v>
      </c>
      <c r="B14" s="94" t="s">
        <v>1635</v>
      </c>
      <c r="C14" s="72" t="str">
        <f t="shared" si="0"/>
        <v>ADM-OESD81270-BZ010-001</v>
      </c>
      <c r="D14" s="72" t="str">
        <f t="shared" si="1"/>
        <v>4151132124D81270-BZ010-001</v>
      </c>
      <c r="E14" s="19">
        <v>15</v>
      </c>
      <c r="F14" s="81" t="s">
        <v>4868</v>
      </c>
      <c r="G14" s="116" t="s">
        <v>2189</v>
      </c>
      <c r="H14" s="72" t="str">
        <f t="shared" si="2"/>
        <v>415113212415</v>
      </c>
      <c r="I14" s="115">
        <v>45897</v>
      </c>
      <c r="K14" s="115">
        <v>45901</v>
      </c>
      <c r="Q14" s="106">
        <v>1</v>
      </c>
      <c r="R14" s="106">
        <v>1</v>
      </c>
      <c r="U14" s="19">
        <v>1</v>
      </c>
      <c r="X14" s="73">
        <f t="shared" si="3"/>
        <v>0</v>
      </c>
      <c r="Y14" s="84">
        <f t="shared" ca="1" si="4"/>
        <v>29</v>
      </c>
      <c r="Z14" s="74">
        <f t="shared" si="5"/>
        <v>1</v>
      </c>
    </row>
    <row r="15" spans="1:27" x14ac:dyDescent="0.3">
      <c r="A15" s="19" t="str">
        <f>IFERROR(VLOOKUP(G15,'ICH NO'!I:K,3,0),"")</f>
        <v>ADM061-9000D</v>
      </c>
      <c r="B15" s="94" t="s">
        <v>1635</v>
      </c>
      <c r="C15" s="72" t="str">
        <f t="shared" si="0"/>
        <v>ADM-OESD81551-BZ150-001</v>
      </c>
      <c r="D15" s="72" t="str">
        <f t="shared" si="1"/>
        <v>4151132124D81551-BZ150-001</v>
      </c>
      <c r="E15" s="19">
        <v>17</v>
      </c>
      <c r="F15" s="81" t="s">
        <v>4868</v>
      </c>
      <c r="G15" s="116" t="s">
        <v>2100</v>
      </c>
      <c r="H15" s="72" t="str">
        <f t="shared" si="2"/>
        <v>415113212417</v>
      </c>
      <c r="I15" s="115">
        <v>45897</v>
      </c>
      <c r="K15" s="115">
        <v>45901</v>
      </c>
      <c r="Q15" s="106">
        <v>13</v>
      </c>
      <c r="R15" s="106">
        <v>13</v>
      </c>
      <c r="U15" s="19">
        <v>13</v>
      </c>
      <c r="X15" s="73">
        <f t="shared" si="3"/>
        <v>0</v>
      </c>
      <c r="Y15" s="84">
        <f t="shared" ca="1" si="4"/>
        <v>29</v>
      </c>
      <c r="Z15" s="74">
        <f t="shared" si="5"/>
        <v>13</v>
      </c>
    </row>
    <row r="16" spans="1:27" x14ac:dyDescent="0.3">
      <c r="A16" s="19" t="str">
        <f>IFERROR(VLOOKUP(G16,'ICH NO'!I:K,3,0),"")</f>
        <v>ADP231-9000D</v>
      </c>
      <c r="B16" s="94" t="s">
        <v>1635</v>
      </c>
      <c r="C16" s="72" t="str">
        <f t="shared" si="0"/>
        <v>ADM-OESD81551-BZ240-001</v>
      </c>
      <c r="D16" s="72" t="str">
        <f t="shared" si="1"/>
        <v>4151132124D81551-BZ240-001</v>
      </c>
      <c r="E16" s="19">
        <v>18</v>
      </c>
      <c r="F16" s="81" t="s">
        <v>4868</v>
      </c>
      <c r="G16" s="116" t="s">
        <v>2115</v>
      </c>
      <c r="H16" s="72" t="str">
        <f t="shared" si="2"/>
        <v>415113212418</v>
      </c>
      <c r="I16" s="115">
        <v>45897</v>
      </c>
      <c r="K16" s="115">
        <v>45901</v>
      </c>
      <c r="Q16" s="106">
        <v>13</v>
      </c>
      <c r="R16" s="106">
        <v>13</v>
      </c>
      <c r="U16" s="19">
        <v>13</v>
      </c>
      <c r="X16" s="73">
        <f t="shared" si="3"/>
        <v>0</v>
      </c>
      <c r="Y16" s="84">
        <f t="shared" ca="1" si="4"/>
        <v>29</v>
      </c>
      <c r="Z16" s="74">
        <f t="shared" si="5"/>
        <v>13</v>
      </c>
    </row>
    <row r="17" spans="1:26" x14ac:dyDescent="0.3">
      <c r="A17" s="19" t="str">
        <f>IFERROR(VLOOKUP(G17,'ICH NO'!I:K,3,0),"")</f>
        <v>ADP232-9000D</v>
      </c>
      <c r="B17" s="94" t="s">
        <v>1635</v>
      </c>
      <c r="C17" s="72" t="str">
        <f t="shared" si="0"/>
        <v>ADM-OESD81561-BZ240-001</v>
      </c>
      <c r="D17" s="72" t="str">
        <f t="shared" si="1"/>
        <v>4151132124D81561-BZ240-001</v>
      </c>
      <c r="E17" s="19">
        <v>23</v>
      </c>
      <c r="F17" s="81" t="s">
        <v>4868</v>
      </c>
      <c r="G17" s="116" t="s">
        <v>2124</v>
      </c>
      <c r="H17" s="72" t="str">
        <f t="shared" si="2"/>
        <v>415113212423</v>
      </c>
      <c r="I17" s="115">
        <v>45897</v>
      </c>
      <c r="K17" s="115">
        <v>45901</v>
      </c>
      <c r="Q17" s="106">
        <v>12</v>
      </c>
      <c r="R17" s="106">
        <v>12</v>
      </c>
      <c r="U17" s="19">
        <v>12</v>
      </c>
      <c r="X17" s="73">
        <f t="shared" si="3"/>
        <v>0</v>
      </c>
      <c r="Y17" s="84">
        <f t="shared" ca="1" si="4"/>
        <v>29</v>
      </c>
      <c r="Z17" s="74">
        <f t="shared" si="5"/>
        <v>12</v>
      </c>
    </row>
    <row r="18" spans="1:26" x14ac:dyDescent="0.3">
      <c r="A18" s="19" t="str">
        <f>IFERROR(VLOOKUP(G18,'ICH NO'!I:K,3,0),"")</f>
        <v>ADL012-2000D</v>
      </c>
      <c r="B18" s="94" t="s">
        <v>1635</v>
      </c>
      <c r="C18" s="72" t="str">
        <f t="shared" si="0"/>
        <v>ADM-OESD81565-BZ010-001</v>
      </c>
      <c r="D18" s="72" t="str">
        <f t="shared" si="1"/>
        <v>4151132124D81565-BZ010-001</v>
      </c>
      <c r="E18" s="19">
        <v>25</v>
      </c>
      <c r="F18" s="81" t="s">
        <v>4868</v>
      </c>
      <c r="G18" s="116" t="s">
        <v>2079</v>
      </c>
      <c r="H18" s="72" t="str">
        <f t="shared" si="2"/>
        <v>415113212425</v>
      </c>
      <c r="I18" s="115">
        <v>45897</v>
      </c>
      <c r="K18" s="115">
        <v>45901</v>
      </c>
      <c r="Q18" s="106">
        <v>1</v>
      </c>
      <c r="R18" s="106">
        <v>1</v>
      </c>
      <c r="U18" s="19">
        <v>1</v>
      </c>
      <c r="X18" s="73">
        <f t="shared" si="3"/>
        <v>0</v>
      </c>
      <c r="Y18" s="84">
        <f t="shared" ca="1" si="4"/>
        <v>29</v>
      </c>
      <c r="Z18" s="74">
        <f t="shared" si="5"/>
        <v>1</v>
      </c>
    </row>
    <row r="19" spans="1:26" x14ac:dyDescent="0.3">
      <c r="A19" s="19" t="str">
        <f>IFERROR(VLOOKUP(G19,'ICH NO'!I:K,3,0),"")</f>
        <v>ADV091-0000D</v>
      </c>
      <c r="B19" s="94" t="s">
        <v>1635</v>
      </c>
      <c r="C19" s="72" t="str">
        <f t="shared" si="0"/>
        <v>ADM-OESD81580-BZ090-001</v>
      </c>
      <c r="D19" s="72" t="str">
        <f t="shared" si="1"/>
        <v>4151132124D81580-BZ090-001</v>
      </c>
      <c r="E19" s="19">
        <v>26</v>
      </c>
      <c r="F19" s="81" t="s">
        <v>4868</v>
      </c>
      <c r="G19" s="116" t="s">
        <v>3481</v>
      </c>
      <c r="H19" s="72" t="str">
        <f t="shared" si="2"/>
        <v>415113212426</v>
      </c>
      <c r="I19" s="115">
        <v>45897</v>
      </c>
      <c r="K19" s="115">
        <v>45901</v>
      </c>
      <c r="Q19" s="106">
        <v>1</v>
      </c>
      <c r="R19" s="106">
        <v>1</v>
      </c>
      <c r="U19" s="19">
        <v>1</v>
      </c>
      <c r="X19" s="73">
        <f t="shared" si="3"/>
        <v>0</v>
      </c>
      <c r="Y19" s="84">
        <f t="shared" ca="1" si="4"/>
        <v>29</v>
      </c>
      <c r="Z19" s="74">
        <f t="shared" si="5"/>
        <v>1</v>
      </c>
    </row>
    <row r="20" spans="1:26" x14ac:dyDescent="0.3">
      <c r="A20" s="19" t="str">
        <f>IFERROR(VLOOKUP(G20,'ICH NO'!I:K,3,0),"")</f>
        <v>AAH091-0000D</v>
      </c>
      <c r="B20" s="94" t="s">
        <v>1635</v>
      </c>
      <c r="C20" s="72" t="str">
        <f t="shared" si="0"/>
        <v>ADM-OESD81110-BZ140-001</v>
      </c>
      <c r="D20" s="72" t="str">
        <f t="shared" si="1"/>
        <v>4151132124D81110-BZ140-001</v>
      </c>
      <c r="E20" s="19">
        <v>4</v>
      </c>
      <c r="F20" s="81" t="s">
        <v>4868</v>
      </c>
      <c r="G20" s="116" t="s">
        <v>1860</v>
      </c>
      <c r="H20" s="72" t="str">
        <f t="shared" si="2"/>
        <v>41511321244</v>
      </c>
      <c r="I20" s="115">
        <v>45897</v>
      </c>
      <c r="K20" s="115">
        <v>45901</v>
      </c>
      <c r="Q20" s="106">
        <v>5</v>
      </c>
      <c r="R20" s="106">
        <v>5</v>
      </c>
      <c r="U20" s="19">
        <v>5</v>
      </c>
      <c r="X20" s="73">
        <f t="shared" si="3"/>
        <v>0</v>
      </c>
      <c r="Y20" s="84">
        <f t="shared" ca="1" si="4"/>
        <v>29</v>
      </c>
      <c r="Z20" s="74">
        <f t="shared" si="5"/>
        <v>5</v>
      </c>
    </row>
    <row r="21" spans="1:26" x14ac:dyDescent="0.3">
      <c r="A21" s="19" t="str">
        <f>IFERROR(VLOOKUP(G21,'ICH NO'!I:K,3,0),"")</f>
        <v>AAK111-1000D</v>
      </c>
      <c r="B21" s="94" t="s">
        <v>1635</v>
      </c>
      <c r="C21" s="72" t="str">
        <f t="shared" si="0"/>
        <v>ADM-OESD81130-BZ200-001</v>
      </c>
      <c r="D21" s="72" t="str">
        <f t="shared" si="1"/>
        <v>4151132124D81130-BZ200-001</v>
      </c>
      <c r="E21" s="19">
        <v>8</v>
      </c>
      <c r="F21" s="81" t="s">
        <v>4868</v>
      </c>
      <c r="G21" s="116" t="s">
        <v>1880</v>
      </c>
      <c r="H21" s="72" t="str">
        <f t="shared" si="2"/>
        <v>41511321248</v>
      </c>
      <c r="I21" s="115">
        <v>45897</v>
      </c>
      <c r="K21" s="115">
        <v>45901</v>
      </c>
      <c r="Q21" s="106">
        <v>4</v>
      </c>
      <c r="R21" s="106">
        <v>4</v>
      </c>
      <c r="U21" s="19">
        <v>4</v>
      </c>
      <c r="X21" s="73">
        <f t="shared" si="3"/>
        <v>0</v>
      </c>
      <c r="Y21" s="84">
        <f t="shared" ca="1" si="4"/>
        <v>29</v>
      </c>
      <c r="Z21" s="74">
        <f t="shared" si="5"/>
        <v>4</v>
      </c>
    </row>
    <row r="22" spans="1:26" x14ac:dyDescent="0.3">
      <c r="A22" s="19" t="str">
        <f>IFERROR(VLOOKUP(G22,'ICH NO'!I:K,3,0),"")</f>
        <v>AAG012-0000D</v>
      </c>
      <c r="B22" s="94" t="s">
        <v>1635</v>
      </c>
      <c r="C22" s="72" t="str">
        <f t="shared" si="0"/>
        <v>ADM-OESD81150-BZ110-001</v>
      </c>
      <c r="D22" s="72" t="str">
        <f t="shared" si="1"/>
        <v>4151132124D81150-BZ110-001</v>
      </c>
      <c r="E22" s="19">
        <v>10</v>
      </c>
      <c r="F22" s="81" t="s">
        <v>4868</v>
      </c>
      <c r="G22" s="116" t="s">
        <v>1799</v>
      </c>
      <c r="H22" s="72" t="str">
        <f t="shared" si="2"/>
        <v>415113212410</v>
      </c>
      <c r="I22" s="115">
        <v>45897</v>
      </c>
      <c r="K22" s="115">
        <v>45901</v>
      </c>
      <c r="Q22" s="106">
        <v>1</v>
      </c>
      <c r="R22" s="106">
        <v>1</v>
      </c>
      <c r="U22" s="19">
        <v>1</v>
      </c>
      <c r="X22" s="73">
        <f t="shared" si="3"/>
        <v>0</v>
      </c>
      <c r="Y22" s="84">
        <f t="shared" ca="1" si="4"/>
        <v>29</v>
      </c>
      <c r="Z22" s="74">
        <f t="shared" si="5"/>
        <v>1</v>
      </c>
    </row>
    <row r="23" spans="1:26" x14ac:dyDescent="0.3">
      <c r="A23" s="19" t="str">
        <f>IFERROR(VLOOKUP(G23,'ICH NO'!I:K,3,0),"")</f>
        <v>AAV022-0000D</v>
      </c>
      <c r="B23" s="94" t="s">
        <v>1635</v>
      </c>
      <c r="C23" s="72" t="str">
        <f t="shared" si="0"/>
        <v>ADM-OESD81150-BZ800-001</v>
      </c>
      <c r="D23" s="72" t="str">
        <f t="shared" si="1"/>
        <v>4151132124D81150-BZ800-001</v>
      </c>
      <c r="E23" s="19">
        <v>12</v>
      </c>
      <c r="F23" s="81" t="s">
        <v>4868</v>
      </c>
      <c r="G23" s="116" t="s">
        <v>3479</v>
      </c>
      <c r="H23" s="72" t="str">
        <f t="shared" si="2"/>
        <v>415113212412</v>
      </c>
      <c r="I23" s="115">
        <v>45897</v>
      </c>
      <c r="K23" s="115">
        <v>45901</v>
      </c>
      <c r="Q23" s="106">
        <v>2</v>
      </c>
      <c r="R23" s="106">
        <v>2</v>
      </c>
      <c r="U23" s="19">
        <v>2</v>
      </c>
      <c r="X23" s="73">
        <f t="shared" si="3"/>
        <v>0</v>
      </c>
      <c r="Y23" s="84">
        <f t="shared" ca="1" si="4"/>
        <v>29</v>
      </c>
      <c r="Z23" s="74">
        <f t="shared" si="5"/>
        <v>2</v>
      </c>
    </row>
    <row r="24" spans="1:26" x14ac:dyDescent="0.3">
      <c r="A24" s="19" t="str">
        <f>IFERROR(VLOOKUP(G24,'ICH NO'!I:K,3,0),"")</f>
        <v>AAS102-1000D</v>
      </c>
      <c r="B24" s="94" t="s">
        <v>1635</v>
      </c>
      <c r="C24" s="72" t="str">
        <f t="shared" si="0"/>
        <v>ADM-OESD81170-BZ660-001</v>
      </c>
      <c r="D24" s="72" t="str">
        <f t="shared" si="1"/>
        <v>4151132124D81170-BZ660-001</v>
      </c>
      <c r="E24" s="19">
        <v>14</v>
      </c>
      <c r="F24" s="81" t="s">
        <v>4868</v>
      </c>
      <c r="G24" s="116" t="s">
        <v>2004</v>
      </c>
      <c r="H24" s="72" t="str">
        <f t="shared" si="2"/>
        <v>415113212414</v>
      </c>
      <c r="I24" s="115">
        <v>45897</v>
      </c>
      <c r="K24" s="115">
        <v>45901</v>
      </c>
      <c r="Q24" s="106">
        <v>5</v>
      </c>
      <c r="R24" s="106">
        <v>5</v>
      </c>
      <c r="U24" s="19">
        <v>5</v>
      </c>
      <c r="X24" s="73">
        <f t="shared" si="3"/>
        <v>0</v>
      </c>
      <c r="Y24" s="84">
        <f t="shared" ca="1" si="4"/>
        <v>29</v>
      </c>
      <c r="Z24" s="74">
        <f t="shared" si="5"/>
        <v>5</v>
      </c>
    </row>
    <row r="25" spans="1:26" x14ac:dyDescent="0.3">
      <c r="A25" s="19" t="str">
        <f>IFERROR(VLOOKUP(G25,'ICH NO'!I:K,3,0),"")</f>
        <v>ADL011-0000D</v>
      </c>
      <c r="B25" s="94" t="s">
        <v>1635</v>
      </c>
      <c r="C25" s="72" t="str">
        <f t="shared" si="0"/>
        <v>ADM-OESD81550-BZ190-001</v>
      </c>
      <c r="D25" s="72" t="str">
        <f t="shared" si="1"/>
        <v>4151132124D81550-BZ190-001</v>
      </c>
      <c r="E25" s="19">
        <v>16</v>
      </c>
      <c r="F25" s="81" t="s">
        <v>4868</v>
      </c>
      <c r="G25" s="116" t="s">
        <v>2067</v>
      </c>
      <c r="H25" s="72" t="str">
        <f t="shared" si="2"/>
        <v>415113212416</v>
      </c>
      <c r="I25" s="115">
        <v>45897</v>
      </c>
      <c r="K25" s="115">
        <v>45901</v>
      </c>
      <c r="Q25" s="106">
        <v>1</v>
      </c>
      <c r="R25" s="106">
        <v>1</v>
      </c>
      <c r="U25" s="19">
        <v>1</v>
      </c>
      <c r="X25" s="73">
        <f t="shared" si="3"/>
        <v>0</v>
      </c>
      <c r="Y25" s="84">
        <f t="shared" ca="1" si="4"/>
        <v>29</v>
      </c>
      <c r="Z25" s="74">
        <f t="shared" si="5"/>
        <v>1</v>
      </c>
    </row>
    <row r="26" spans="1:26" x14ac:dyDescent="0.3">
      <c r="A26" s="19" t="str">
        <f>IFERROR(VLOOKUP(G26,'ICH NO'!I:K,3,0),"")</f>
        <v>ADM072-9000D</v>
      </c>
      <c r="B26" s="94" t="s">
        <v>1635</v>
      </c>
      <c r="C26" s="72" t="str">
        <f t="shared" si="0"/>
        <v>ADM-OESD81561-BZ150-001</v>
      </c>
      <c r="D26" s="72" t="str">
        <f t="shared" si="1"/>
        <v>4151132124D81561-BZ150-001</v>
      </c>
      <c r="E26" s="19">
        <v>22</v>
      </c>
      <c r="F26" s="81" t="s">
        <v>4868</v>
      </c>
      <c r="G26" s="116" t="s">
        <v>2106</v>
      </c>
      <c r="H26" s="72" t="str">
        <f t="shared" si="2"/>
        <v>415113212422</v>
      </c>
      <c r="I26" s="115">
        <v>45897</v>
      </c>
      <c r="K26" s="115">
        <v>45901</v>
      </c>
      <c r="Q26" s="106">
        <v>11</v>
      </c>
      <c r="R26" s="106">
        <v>11</v>
      </c>
      <c r="U26" s="19">
        <v>11</v>
      </c>
      <c r="X26" s="73">
        <f t="shared" si="3"/>
        <v>0</v>
      </c>
      <c r="Y26" s="84">
        <f t="shared" ca="1" si="4"/>
        <v>29</v>
      </c>
      <c r="Z26" s="74">
        <f t="shared" si="5"/>
        <v>11</v>
      </c>
    </row>
    <row r="27" spans="1:26" x14ac:dyDescent="0.3">
      <c r="A27" s="19" t="str">
        <f>IFERROR(VLOOKUP(G27,'ICH NO'!I:K,3,0),"")</f>
        <v>SD0961-3860R</v>
      </c>
      <c r="B27" s="94" t="s">
        <v>1635</v>
      </c>
      <c r="C27" s="72" t="str">
        <f t="shared" si="0"/>
        <v>ADM-OESD90049-51161-001</v>
      </c>
      <c r="D27" s="72" t="str">
        <f t="shared" si="1"/>
        <v>4151132124D90049-51161-001</v>
      </c>
      <c r="E27" s="19">
        <v>28</v>
      </c>
      <c r="F27" s="81" t="s">
        <v>4868</v>
      </c>
      <c r="G27" s="116" t="s">
        <v>2296</v>
      </c>
      <c r="H27" s="72" t="str">
        <f t="shared" si="2"/>
        <v>415113212428</v>
      </c>
      <c r="I27" s="115">
        <v>45897</v>
      </c>
      <c r="K27" s="115">
        <v>45901</v>
      </c>
      <c r="Q27" s="106">
        <v>6</v>
      </c>
      <c r="R27" s="106">
        <v>6</v>
      </c>
      <c r="U27" s="19">
        <v>6</v>
      </c>
      <c r="X27" s="73">
        <f t="shared" si="3"/>
        <v>0</v>
      </c>
      <c r="Y27" s="84">
        <f t="shared" ca="1" si="4"/>
        <v>29</v>
      </c>
      <c r="Z27" s="74">
        <f t="shared" si="5"/>
        <v>6</v>
      </c>
    </row>
    <row r="28" spans="1:26" x14ac:dyDescent="0.3">
      <c r="A28" s="19" t="str">
        <f>IFERROR(VLOOKUP(G28,'ICH NO'!I:K,3,0),"")</f>
        <v>AAG011-1000</v>
      </c>
      <c r="B28" s="94" t="s">
        <v>1635</v>
      </c>
      <c r="C28" s="72" t="str">
        <f t="shared" si="0"/>
        <v>ADM-OESD81130-BZ070-001</v>
      </c>
      <c r="D28" s="72" t="str">
        <f t="shared" si="1"/>
        <v>4151132124D81130-BZ070-001</v>
      </c>
      <c r="E28" s="19">
        <v>7</v>
      </c>
      <c r="F28" s="81" t="s">
        <v>4868</v>
      </c>
      <c r="G28" s="116" t="s">
        <v>1792</v>
      </c>
      <c r="H28" s="72" t="str">
        <f t="shared" si="2"/>
        <v>41511321247</v>
      </c>
      <c r="I28" s="115">
        <v>45897</v>
      </c>
      <c r="K28" s="115">
        <v>45901</v>
      </c>
      <c r="Q28" s="106">
        <v>6</v>
      </c>
      <c r="R28" s="106">
        <v>6</v>
      </c>
      <c r="U28" s="19">
        <v>6</v>
      </c>
      <c r="X28" s="73">
        <f t="shared" si="3"/>
        <v>0</v>
      </c>
      <c r="Y28" s="84">
        <f t="shared" ca="1" si="4"/>
        <v>29</v>
      </c>
      <c r="Z28" s="74">
        <f t="shared" si="5"/>
        <v>6</v>
      </c>
    </row>
    <row r="29" spans="1:26" x14ac:dyDescent="0.3">
      <c r="A29" s="19" t="str">
        <f>IFERROR(VLOOKUP(G29,'ICH NO'!I:K,3,0),"")</f>
        <v>AAC022-0000D</v>
      </c>
      <c r="B29" s="94" t="s">
        <v>1635</v>
      </c>
      <c r="C29" s="72" t="str">
        <f t="shared" si="0"/>
        <v>ADM-OESD81150-BZ010-001</v>
      </c>
      <c r="D29" s="72" t="str">
        <f t="shared" si="1"/>
        <v>4151132124D81150-BZ010-001</v>
      </c>
      <c r="E29" s="19">
        <v>9</v>
      </c>
      <c r="F29" s="81" t="s">
        <v>4868</v>
      </c>
      <c r="G29" s="116" t="s">
        <v>1726</v>
      </c>
      <c r="H29" s="72" t="str">
        <f t="shared" si="2"/>
        <v>41511321249</v>
      </c>
      <c r="I29" s="115">
        <v>45897</v>
      </c>
      <c r="K29" s="115">
        <v>45901</v>
      </c>
      <c r="Q29" s="106">
        <v>1</v>
      </c>
      <c r="R29" s="106">
        <v>1</v>
      </c>
      <c r="U29" s="19">
        <v>1</v>
      </c>
      <c r="X29" s="73">
        <f t="shared" si="3"/>
        <v>0</v>
      </c>
      <c r="Y29" s="84">
        <f t="shared" ca="1" si="4"/>
        <v>29</v>
      </c>
      <c r="Z29" s="74">
        <f t="shared" si="5"/>
        <v>1</v>
      </c>
    </row>
    <row r="30" spans="1:26" x14ac:dyDescent="0.3">
      <c r="A30" s="19" t="str">
        <f>IFERROR(VLOOKUP(G30,'ICH NO'!I:K,3,0),"")</f>
        <v>ADC092-9000D</v>
      </c>
      <c r="B30" s="94" t="s">
        <v>1635</v>
      </c>
      <c r="C30" s="72" t="str">
        <f t="shared" si="0"/>
        <v>ADM-OESD81561-BZ010-001</v>
      </c>
      <c r="D30" s="72" t="str">
        <f t="shared" si="1"/>
        <v>4151132124D81561-BZ010-001</v>
      </c>
      <c r="E30" s="19">
        <v>20</v>
      </c>
      <c r="F30" s="81" t="s">
        <v>4868</v>
      </c>
      <c r="G30" s="116" t="s">
        <v>2038</v>
      </c>
      <c r="H30" s="72" t="str">
        <f t="shared" si="2"/>
        <v>415113212420</v>
      </c>
      <c r="I30" s="115">
        <v>45897</v>
      </c>
      <c r="K30" s="115">
        <v>45901</v>
      </c>
      <c r="Q30" s="106">
        <v>1</v>
      </c>
      <c r="R30" s="106">
        <v>1</v>
      </c>
      <c r="U30" s="19">
        <v>1</v>
      </c>
      <c r="X30" s="73">
        <f t="shared" si="3"/>
        <v>0</v>
      </c>
      <c r="Y30" s="84">
        <f t="shared" ca="1" si="4"/>
        <v>29</v>
      </c>
      <c r="Z30" s="74">
        <f t="shared" si="5"/>
        <v>1</v>
      </c>
    </row>
    <row r="31" spans="1:26" x14ac:dyDescent="0.3">
      <c r="A31" s="19" t="str">
        <f>IFERROR(VLOOKUP(G31,'ICH NO'!I:K,3,0),"")</f>
        <v>ADS042-9000D</v>
      </c>
      <c r="B31" s="94" t="s">
        <v>1635</v>
      </c>
      <c r="C31" s="72" t="str">
        <f t="shared" si="0"/>
        <v>ADM-OESD81561-BZ310-001</v>
      </c>
      <c r="D31" s="72" t="str">
        <f t="shared" si="1"/>
        <v>4151132124D81561-BZ310-001</v>
      </c>
      <c r="E31" s="19">
        <v>24</v>
      </c>
      <c r="F31" s="81" t="s">
        <v>4868</v>
      </c>
      <c r="G31" s="116" t="s">
        <v>2164</v>
      </c>
      <c r="H31" s="72" t="str">
        <f t="shared" si="2"/>
        <v>415113212424</v>
      </c>
      <c r="I31" s="115">
        <v>45897</v>
      </c>
      <c r="K31" s="115">
        <v>45901</v>
      </c>
      <c r="Q31" s="106">
        <v>1</v>
      </c>
      <c r="R31" s="106">
        <v>1</v>
      </c>
      <c r="U31" s="19">
        <v>1</v>
      </c>
      <c r="X31" s="73">
        <f t="shared" si="3"/>
        <v>0</v>
      </c>
      <c r="Y31" s="84">
        <f t="shared" ca="1" si="4"/>
        <v>29</v>
      </c>
      <c r="Z31" s="74">
        <f t="shared" si="5"/>
        <v>1</v>
      </c>
    </row>
    <row r="32" spans="1:26" x14ac:dyDescent="0.3">
      <c r="A32" s="19" t="str">
        <f>IFERROR(VLOOKUP(G32,'ICH NO'!I:K,3,0),"")</f>
        <v>SD0961-5100</v>
      </c>
      <c r="B32" s="94" t="s">
        <v>1635</v>
      </c>
      <c r="C32" s="72" t="str">
        <f t="shared" si="0"/>
        <v>ADM-OESD90049-51125-001</v>
      </c>
      <c r="D32" s="72" t="str">
        <f t="shared" si="1"/>
        <v>4151132124D90049-51125-001</v>
      </c>
      <c r="E32" s="19">
        <v>27</v>
      </c>
      <c r="F32" s="81" t="s">
        <v>4868</v>
      </c>
      <c r="G32" s="116" t="s">
        <v>2302</v>
      </c>
      <c r="H32" s="72" t="str">
        <f t="shared" si="2"/>
        <v>415113212427</v>
      </c>
      <c r="I32" s="115">
        <v>45897</v>
      </c>
      <c r="K32" s="115">
        <v>45901</v>
      </c>
      <c r="Q32" s="106">
        <v>5</v>
      </c>
      <c r="R32" s="106">
        <v>5</v>
      </c>
      <c r="U32" s="19">
        <v>5</v>
      </c>
      <c r="X32" s="73">
        <f t="shared" si="3"/>
        <v>0</v>
      </c>
      <c r="Y32" s="84">
        <f t="shared" ca="1" si="4"/>
        <v>29</v>
      </c>
      <c r="Z32" s="74">
        <f t="shared" si="5"/>
        <v>5</v>
      </c>
    </row>
    <row r="33" spans="1:26" x14ac:dyDescent="0.3">
      <c r="A33" s="19" t="str">
        <f>IFERROR(VLOOKUP(G33,'ICH NO'!I:K,3,0),"")</f>
        <v>SD0961-6790</v>
      </c>
      <c r="B33" s="94" t="s">
        <v>1635</v>
      </c>
      <c r="C33" s="72" t="str">
        <f t="shared" si="0"/>
        <v>ADM-OESD9004A-81006-001</v>
      </c>
      <c r="D33" s="72" t="str">
        <f t="shared" si="1"/>
        <v>4151132124D9004A-81006-001</v>
      </c>
      <c r="E33" s="19">
        <v>29</v>
      </c>
      <c r="F33" s="81" t="s">
        <v>4868</v>
      </c>
      <c r="G33" s="116" t="s">
        <v>2317</v>
      </c>
      <c r="H33" s="72" t="str">
        <f t="shared" si="2"/>
        <v>415113212429</v>
      </c>
      <c r="I33" s="115">
        <v>45897</v>
      </c>
      <c r="K33" s="115">
        <v>45901</v>
      </c>
      <c r="Q33" s="106">
        <v>11</v>
      </c>
      <c r="R33" s="106">
        <v>11</v>
      </c>
      <c r="U33" s="19">
        <v>11</v>
      </c>
      <c r="X33" s="73">
        <f t="shared" si="3"/>
        <v>0</v>
      </c>
      <c r="Y33" s="84">
        <f t="shared" ca="1" si="4"/>
        <v>29</v>
      </c>
      <c r="Z33" s="74">
        <f t="shared" si="5"/>
        <v>11</v>
      </c>
    </row>
    <row r="34" spans="1:26" x14ac:dyDescent="0.3">
      <c r="A34" s="19" t="str">
        <f>IFERROR(VLOOKUP(G34,'ICH NO'!I:K,3,0),"")</f>
        <v>SD1961-3860R</v>
      </c>
      <c r="B34" s="94" t="s">
        <v>1635</v>
      </c>
      <c r="C34" s="72" t="str">
        <f t="shared" si="0"/>
        <v>ADM-OESD9004A-81027-001</v>
      </c>
      <c r="D34" s="72" t="str">
        <f t="shared" si="1"/>
        <v>4151132124D9004A-81027-001</v>
      </c>
      <c r="E34" s="19">
        <v>31</v>
      </c>
      <c r="F34" s="81" t="s">
        <v>4868</v>
      </c>
      <c r="G34" s="116" t="s">
        <v>2370</v>
      </c>
      <c r="H34" s="72" t="str">
        <f t="shared" si="2"/>
        <v>415113212431</v>
      </c>
      <c r="I34" s="115">
        <v>45897</v>
      </c>
      <c r="K34" s="115">
        <v>45901</v>
      </c>
      <c r="Q34" s="106">
        <v>5</v>
      </c>
      <c r="R34" s="106">
        <v>5</v>
      </c>
      <c r="U34" s="19">
        <v>5</v>
      </c>
      <c r="X34" s="73">
        <f t="shared" si="3"/>
        <v>0</v>
      </c>
      <c r="Y34" s="84">
        <f t="shared" ca="1" si="4"/>
        <v>29</v>
      </c>
      <c r="Z34" s="74">
        <f t="shared" si="5"/>
        <v>5</v>
      </c>
    </row>
    <row r="35" spans="1:26" x14ac:dyDescent="0.3">
      <c r="A35" s="19" t="str">
        <f>IFERROR(VLOOKUP(G35,'ICH NO'!I:K,3,0),"")</f>
        <v>ADL011-9000D</v>
      </c>
      <c r="B35" s="94" t="s">
        <v>1635</v>
      </c>
      <c r="C35" s="72" t="str">
        <f>+B35&amp;G35</f>
        <v>ADM-OESD81551-BZ090-001</v>
      </c>
      <c r="D35" s="72" t="str">
        <f>+F35&amp;G35</f>
        <v>4141005108D81551-BZ090-001</v>
      </c>
      <c r="E35" s="198">
        <v>10</v>
      </c>
      <c r="F35" s="199" t="s">
        <v>5620</v>
      </c>
      <c r="G35" s="198" t="s">
        <v>2073</v>
      </c>
      <c r="H35" s="72" t="str">
        <f>+F35&amp;E35</f>
        <v>414100510810</v>
      </c>
      <c r="I35" s="130">
        <v>45810</v>
      </c>
      <c r="J35" s="1"/>
      <c r="K35" s="130">
        <v>45838</v>
      </c>
      <c r="L35" s="1"/>
      <c r="M35" s="1"/>
      <c r="N35" s="1"/>
      <c r="O35" s="1"/>
      <c r="P35" s="1"/>
      <c r="Q35" s="200">
        <v>10</v>
      </c>
      <c r="R35" s="200">
        <v>10</v>
      </c>
    </row>
    <row r="36" spans="1:26" x14ac:dyDescent="0.3">
      <c r="A36" s="19" t="str">
        <f>IFERROR(VLOOKUP(G36,'ICH NO'!I:K,3,0),"")</f>
        <v>ADL011-9000D</v>
      </c>
      <c r="B36" s="94" t="s">
        <v>1635</v>
      </c>
      <c r="C36" s="72" t="str">
        <f t="shared" ref="C36:C99" si="6">+B36&amp;G36</f>
        <v>ADM-OESD81551-BZ090-001</v>
      </c>
      <c r="D36" s="72" t="str">
        <f t="shared" ref="D36:D99" si="7">+F36&amp;G36</f>
        <v>4141005108D81551-BZ090-001</v>
      </c>
      <c r="E36" s="198">
        <v>21</v>
      </c>
      <c r="F36" s="199" t="s">
        <v>5620</v>
      </c>
      <c r="G36" s="198" t="s">
        <v>2073</v>
      </c>
      <c r="H36" s="72" t="str">
        <f t="shared" ref="H36:H99" si="8">+F36&amp;E36</f>
        <v>414100510821</v>
      </c>
      <c r="I36" s="130">
        <v>45810</v>
      </c>
      <c r="J36" s="1"/>
      <c r="K36" s="130">
        <v>45838</v>
      </c>
      <c r="L36" s="1"/>
      <c r="M36" s="1"/>
      <c r="N36" s="1"/>
      <c r="O36" s="1"/>
      <c r="P36" s="1"/>
      <c r="Q36" s="200">
        <v>10</v>
      </c>
      <c r="R36" s="200">
        <v>10</v>
      </c>
    </row>
    <row r="37" spans="1:26" x14ac:dyDescent="0.3">
      <c r="A37" s="19" t="str">
        <f>IFERROR(VLOOKUP(G37,'ICH NO'!I:K,3,0),"")</f>
        <v>ADL011-9000D</v>
      </c>
      <c r="B37" s="94" t="s">
        <v>1635</v>
      </c>
      <c r="C37" s="72" t="str">
        <f t="shared" si="6"/>
        <v>ADM-OESD81551-BZ090-001</v>
      </c>
      <c r="D37" s="72" t="str">
        <f t="shared" si="7"/>
        <v>4141005119D81551-BZ090-001</v>
      </c>
      <c r="E37" s="198">
        <v>16</v>
      </c>
      <c r="F37" s="199" t="s">
        <v>5621</v>
      </c>
      <c r="G37" s="198" t="s">
        <v>2073</v>
      </c>
      <c r="H37" s="72" t="str">
        <f t="shared" si="8"/>
        <v>414100511916</v>
      </c>
      <c r="I37" s="130">
        <v>45820</v>
      </c>
      <c r="J37" s="1"/>
      <c r="K37" s="130">
        <v>45838</v>
      </c>
      <c r="L37" s="1"/>
      <c r="M37" s="1"/>
      <c r="N37" s="1"/>
      <c r="O37" s="1"/>
      <c r="P37" s="1"/>
      <c r="Q37" s="200">
        <v>10</v>
      </c>
      <c r="R37" s="200">
        <v>10</v>
      </c>
    </row>
    <row r="38" spans="1:26" x14ac:dyDescent="0.3">
      <c r="A38" s="19" t="str">
        <f>IFERROR(VLOOKUP(G38,'ICH NO'!I:K,3,0),"")</f>
        <v>ADL011-9000D</v>
      </c>
      <c r="B38" s="94" t="s">
        <v>1635</v>
      </c>
      <c r="C38" s="72" t="str">
        <f t="shared" si="6"/>
        <v>ADM-OESD81551-BZ090-001</v>
      </c>
      <c r="D38" s="72" t="str">
        <f t="shared" si="7"/>
        <v>4141005132D81551-BZ090-001</v>
      </c>
      <c r="E38" s="198">
        <v>10</v>
      </c>
      <c r="F38" s="199" t="s">
        <v>5622</v>
      </c>
      <c r="G38" s="198" t="s">
        <v>2073</v>
      </c>
      <c r="H38" s="72" t="str">
        <f t="shared" si="8"/>
        <v>414100513210</v>
      </c>
      <c r="I38" s="130">
        <v>45827</v>
      </c>
      <c r="J38" s="1"/>
      <c r="K38" s="130">
        <v>45838</v>
      </c>
      <c r="L38" s="1"/>
      <c r="M38" s="1"/>
      <c r="N38" s="1"/>
      <c r="O38" s="1"/>
      <c r="P38" s="1"/>
      <c r="Q38" s="200">
        <v>10</v>
      </c>
      <c r="R38" s="200">
        <v>10</v>
      </c>
    </row>
    <row r="39" spans="1:26" x14ac:dyDescent="0.3">
      <c r="A39" s="19" t="str">
        <f>IFERROR(VLOOKUP(G39,'ICH NO'!I:K,3,0),"")</f>
        <v>ADL011-9000D</v>
      </c>
      <c r="B39" s="94" t="s">
        <v>1635</v>
      </c>
      <c r="C39" s="72" t="str">
        <f t="shared" si="6"/>
        <v>ADM-OESD81551-BZ090-001</v>
      </c>
      <c r="D39" s="72" t="str">
        <f t="shared" si="7"/>
        <v>4141005132D81551-BZ090-001</v>
      </c>
      <c r="E39" s="198">
        <v>12</v>
      </c>
      <c r="F39" s="199" t="s">
        <v>5622</v>
      </c>
      <c r="G39" s="198" t="s">
        <v>2073</v>
      </c>
      <c r="H39" s="72" t="str">
        <f t="shared" si="8"/>
        <v>414100513212</v>
      </c>
      <c r="I39" s="130">
        <v>45827</v>
      </c>
      <c r="J39" s="1"/>
      <c r="K39" s="130">
        <v>45838</v>
      </c>
      <c r="L39" s="1"/>
      <c r="M39" s="1"/>
      <c r="N39" s="1"/>
      <c r="O39" s="1"/>
      <c r="P39" s="1"/>
      <c r="Q39" s="200">
        <v>10</v>
      </c>
      <c r="R39" s="200">
        <v>10</v>
      </c>
    </row>
    <row r="40" spans="1:26" x14ac:dyDescent="0.3">
      <c r="A40" s="19" t="str">
        <f>IFERROR(VLOOKUP(G40,'ICH NO'!I:K,3,0),"")</f>
        <v>ADL011-9000D</v>
      </c>
      <c r="B40" s="94" t="s">
        <v>1635</v>
      </c>
      <c r="C40" s="72" t="str">
        <f t="shared" si="6"/>
        <v>ADM-OESD81551-BZ090-001</v>
      </c>
      <c r="D40" s="72" t="str">
        <f t="shared" si="7"/>
        <v>4141005132D81551-BZ090-001</v>
      </c>
      <c r="E40" s="198">
        <v>14</v>
      </c>
      <c r="F40" s="199" t="s">
        <v>5622</v>
      </c>
      <c r="G40" s="198" t="s">
        <v>2073</v>
      </c>
      <c r="H40" s="72" t="str">
        <f t="shared" si="8"/>
        <v>414100513214</v>
      </c>
      <c r="I40" s="130">
        <v>45827</v>
      </c>
      <c r="J40" s="1"/>
      <c r="K40" s="130">
        <v>45838</v>
      </c>
      <c r="L40" s="1"/>
      <c r="M40" s="1"/>
      <c r="N40" s="1"/>
      <c r="O40" s="1"/>
      <c r="P40" s="1"/>
      <c r="Q40" s="200">
        <v>10</v>
      </c>
      <c r="R40" s="200">
        <v>10</v>
      </c>
    </row>
    <row r="41" spans="1:26" x14ac:dyDescent="0.3">
      <c r="A41" s="19" t="str">
        <f>IFERROR(VLOOKUP(G41,'ICH NO'!I:K,3,0),"")</f>
        <v>ADL011-9000D</v>
      </c>
      <c r="B41" s="94" t="s">
        <v>1635</v>
      </c>
      <c r="C41" s="72" t="str">
        <f t="shared" si="6"/>
        <v>ADM-OESD81551-BZ090-001</v>
      </c>
      <c r="D41" s="72" t="str">
        <f t="shared" si="7"/>
        <v>4141005132D81551-BZ090-001</v>
      </c>
      <c r="E41" s="198">
        <v>19</v>
      </c>
      <c r="F41" s="199" t="s">
        <v>5622</v>
      </c>
      <c r="G41" s="198" t="s">
        <v>2073</v>
      </c>
      <c r="H41" s="72" t="str">
        <f t="shared" si="8"/>
        <v>414100513219</v>
      </c>
      <c r="I41" s="130">
        <v>45827</v>
      </c>
      <c r="J41" s="1"/>
      <c r="K41" s="130">
        <v>45838</v>
      </c>
      <c r="L41" s="1"/>
      <c r="M41" s="1"/>
      <c r="N41" s="1"/>
      <c r="O41" s="1"/>
      <c r="P41" s="1"/>
      <c r="Q41" s="200">
        <v>10</v>
      </c>
      <c r="R41" s="200">
        <v>10</v>
      </c>
    </row>
    <row r="42" spans="1:26" x14ac:dyDescent="0.3">
      <c r="A42" s="19" t="str">
        <f>IFERROR(VLOOKUP(G42,'ICH NO'!I:K,3,0),"")</f>
        <v>ADL011-9000D</v>
      </c>
      <c r="B42" s="94" t="s">
        <v>1635</v>
      </c>
      <c r="C42" s="72" t="str">
        <f t="shared" si="6"/>
        <v>ADM-OESD81551-BZ090-001</v>
      </c>
      <c r="D42" s="72" t="str">
        <f t="shared" si="7"/>
        <v>4141005132D81551-BZ090-001</v>
      </c>
      <c r="E42" s="198">
        <v>22</v>
      </c>
      <c r="F42" s="199" t="s">
        <v>5622</v>
      </c>
      <c r="G42" s="198" t="s">
        <v>2073</v>
      </c>
      <c r="H42" s="72" t="str">
        <f t="shared" si="8"/>
        <v>414100513222</v>
      </c>
      <c r="I42" s="130">
        <v>45827</v>
      </c>
      <c r="J42" s="1"/>
      <c r="K42" s="130">
        <v>45838</v>
      </c>
      <c r="L42" s="1"/>
      <c r="M42" s="1"/>
      <c r="N42" s="1"/>
      <c r="O42" s="1"/>
      <c r="P42" s="1"/>
      <c r="Q42" s="200">
        <v>10</v>
      </c>
      <c r="R42" s="200">
        <v>10</v>
      </c>
    </row>
    <row r="43" spans="1:26" x14ac:dyDescent="0.3">
      <c r="A43" s="19" t="str">
        <f>IFERROR(VLOOKUP(G43,'ICH NO'!I:K,3,0),"")</f>
        <v>ADL011-9000D</v>
      </c>
      <c r="B43" s="94" t="s">
        <v>1635</v>
      </c>
      <c r="C43" s="72" t="str">
        <f t="shared" si="6"/>
        <v>ADM-OESD81551-BZ090-001</v>
      </c>
      <c r="D43" s="72" t="str">
        <f t="shared" si="7"/>
        <v>4141005132D81551-BZ090-001</v>
      </c>
      <c r="E43" s="198">
        <v>26</v>
      </c>
      <c r="F43" s="199" t="s">
        <v>5622</v>
      </c>
      <c r="G43" s="198" t="s">
        <v>2073</v>
      </c>
      <c r="H43" s="72" t="str">
        <f t="shared" si="8"/>
        <v>414100513226</v>
      </c>
      <c r="I43" s="130">
        <v>45827</v>
      </c>
      <c r="J43" s="1"/>
      <c r="K43" s="130">
        <v>45838</v>
      </c>
      <c r="L43" s="1"/>
      <c r="M43" s="1"/>
      <c r="N43" s="1"/>
      <c r="O43" s="1"/>
      <c r="P43" s="1"/>
      <c r="Q43" s="200">
        <v>10</v>
      </c>
      <c r="R43" s="200">
        <v>10</v>
      </c>
    </row>
    <row r="44" spans="1:26" x14ac:dyDescent="0.3">
      <c r="A44" s="19" t="str">
        <f>IFERROR(VLOOKUP(G44,'ICH NO'!I:K,3,0),"")</f>
        <v>ADL011-9000D</v>
      </c>
      <c r="B44" s="94" t="s">
        <v>1635</v>
      </c>
      <c r="C44" s="72" t="str">
        <f t="shared" si="6"/>
        <v>ADM-OESD81551-BZ090-001</v>
      </c>
      <c r="D44" s="72" t="str">
        <f t="shared" si="7"/>
        <v>4141005132D81551-BZ090-001</v>
      </c>
      <c r="E44" s="198">
        <v>17</v>
      </c>
      <c r="F44" s="199" t="s">
        <v>5622</v>
      </c>
      <c r="G44" s="198" t="s">
        <v>2073</v>
      </c>
      <c r="H44" s="72" t="str">
        <f t="shared" si="8"/>
        <v>414100513217</v>
      </c>
      <c r="I44" s="130">
        <v>45827</v>
      </c>
      <c r="J44" s="1"/>
      <c r="K44" s="130">
        <v>45838</v>
      </c>
      <c r="L44" s="1"/>
      <c r="M44" s="1"/>
      <c r="N44" s="1"/>
      <c r="O44" s="1"/>
      <c r="P44" s="1"/>
      <c r="Q44" s="200">
        <v>10</v>
      </c>
      <c r="R44" s="200">
        <v>10</v>
      </c>
    </row>
    <row r="45" spans="1:26" x14ac:dyDescent="0.3">
      <c r="A45" s="19" t="str">
        <f>IFERROR(VLOOKUP(G45,'ICH NO'!I:K,3,0),"")</f>
        <v>ADL011-9000D</v>
      </c>
      <c r="B45" s="94" t="s">
        <v>1635</v>
      </c>
      <c r="C45" s="72" t="str">
        <f t="shared" si="6"/>
        <v>ADM-OESD81551-BZ090-001</v>
      </c>
      <c r="D45" s="72" t="str">
        <f t="shared" si="7"/>
        <v>4141005137D81551-BZ090-001</v>
      </c>
      <c r="E45" s="198">
        <v>2</v>
      </c>
      <c r="F45" s="199" t="s">
        <v>5623</v>
      </c>
      <c r="G45" s="198" t="s">
        <v>2073</v>
      </c>
      <c r="H45" s="72" t="str">
        <f t="shared" si="8"/>
        <v>41410051372</v>
      </c>
      <c r="I45" s="130">
        <v>45827</v>
      </c>
      <c r="J45" s="1"/>
      <c r="K45" s="130">
        <v>45838</v>
      </c>
      <c r="L45" s="1"/>
      <c r="M45" s="1"/>
      <c r="N45" s="1"/>
      <c r="O45" s="1"/>
      <c r="P45" s="1"/>
      <c r="Q45" s="200">
        <v>10</v>
      </c>
      <c r="R45" s="200">
        <v>10</v>
      </c>
    </row>
    <row r="46" spans="1:26" x14ac:dyDescent="0.3">
      <c r="A46" s="19" t="str">
        <f>IFERROR(VLOOKUP(G46,'ICH NO'!I:K,3,0),"")</f>
        <v>ADL011-9000D</v>
      </c>
      <c r="B46" s="94" t="s">
        <v>1635</v>
      </c>
      <c r="C46" s="72" t="str">
        <f t="shared" si="6"/>
        <v>ADM-OESD81551-BZ090-001</v>
      </c>
      <c r="D46" s="72" t="str">
        <f t="shared" si="7"/>
        <v>4141005137D81551-BZ090-001</v>
      </c>
      <c r="E46" s="198">
        <v>4</v>
      </c>
      <c r="F46" s="199" t="s">
        <v>5623</v>
      </c>
      <c r="G46" s="198" t="s">
        <v>2073</v>
      </c>
      <c r="H46" s="72" t="str">
        <f t="shared" si="8"/>
        <v>41410051374</v>
      </c>
      <c r="I46" s="130">
        <v>45827</v>
      </c>
      <c r="J46" s="1"/>
      <c r="K46" s="130">
        <v>45838</v>
      </c>
      <c r="L46" s="1"/>
      <c r="M46" s="1"/>
      <c r="N46" s="1"/>
      <c r="O46" s="1"/>
      <c r="P46" s="1"/>
      <c r="Q46" s="200">
        <v>10</v>
      </c>
      <c r="R46" s="200">
        <v>10</v>
      </c>
    </row>
    <row r="47" spans="1:26" x14ac:dyDescent="0.3">
      <c r="A47" s="19" t="str">
        <f>IFERROR(VLOOKUP(G47,'ICH NO'!I:K,3,0),"")</f>
        <v>ADL011-9000D</v>
      </c>
      <c r="B47" s="94" t="s">
        <v>1635</v>
      </c>
      <c r="C47" s="72" t="str">
        <f t="shared" si="6"/>
        <v>ADM-OESD81551-BZ090-001</v>
      </c>
      <c r="D47" s="72" t="str">
        <f t="shared" si="7"/>
        <v>4141005158D81551-BZ090-001</v>
      </c>
      <c r="E47" s="198">
        <v>1</v>
      </c>
      <c r="F47" s="199" t="s">
        <v>5624</v>
      </c>
      <c r="G47" s="198" t="s">
        <v>2073</v>
      </c>
      <c r="H47" s="72" t="str">
        <f t="shared" si="8"/>
        <v>41410051581</v>
      </c>
      <c r="I47" s="130">
        <v>45838</v>
      </c>
      <c r="J47" s="1"/>
      <c r="K47" s="130">
        <v>45838</v>
      </c>
      <c r="L47" s="1"/>
      <c r="M47" s="1"/>
      <c r="N47" s="1"/>
      <c r="O47" s="1"/>
      <c r="P47" s="1"/>
      <c r="Q47" s="200">
        <v>10</v>
      </c>
      <c r="R47" s="200">
        <v>10</v>
      </c>
    </row>
    <row r="48" spans="1:26" x14ac:dyDescent="0.3">
      <c r="A48" s="19" t="str">
        <f>IFERROR(VLOOKUP(G48,'ICH NO'!I:K,3,0),"")</f>
        <v>ADL011-9000D</v>
      </c>
      <c r="B48" s="94" t="s">
        <v>1635</v>
      </c>
      <c r="C48" s="72" t="str">
        <f t="shared" si="6"/>
        <v>ADM-OESD81551-BZ090-001</v>
      </c>
      <c r="D48" s="72" t="str">
        <f t="shared" si="7"/>
        <v>4141005160D81551-BZ090-001</v>
      </c>
      <c r="E48" s="198">
        <v>1</v>
      </c>
      <c r="F48" s="199" t="s">
        <v>5625</v>
      </c>
      <c r="G48" s="198" t="s">
        <v>2073</v>
      </c>
      <c r="H48" s="72" t="str">
        <f t="shared" si="8"/>
        <v>41410051601</v>
      </c>
      <c r="I48" s="130">
        <v>45838</v>
      </c>
      <c r="J48" s="1"/>
      <c r="K48" s="130">
        <v>45838</v>
      </c>
      <c r="L48" s="1"/>
      <c r="M48" s="1"/>
      <c r="N48" s="1"/>
      <c r="O48" s="1"/>
      <c r="P48" s="1"/>
      <c r="Q48" s="200">
        <v>10</v>
      </c>
      <c r="R48" s="200">
        <v>10</v>
      </c>
    </row>
    <row r="49" spans="1:18" x14ac:dyDescent="0.3">
      <c r="A49" s="19" t="str">
        <f>IFERROR(VLOOKUP(G49,'ICH NO'!I:K,3,0),"")</f>
        <v>AAF012-0000D</v>
      </c>
      <c r="B49" s="72" t="s">
        <v>1635</v>
      </c>
      <c r="C49" s="72" t="str">
        <f t="shared" si="6"/>
        <v>ADM-OESD81150-BZ050-001</v>
      </c>
      <c r="D49" s="72" t="str">
        <f t="shared" si="7"/>
        <v>4131086542D81150-BZ050-001</v>
      </c>
      <c r="E49" s="19">
        <v>3</v>
      </c>
      <c r="F49" s="81" t="s">
        <v>5626</v>
      </c>
      <c r="G49" s="19" t="s">
        <v>1738</v>
      </c>
      <c r="H49" s="72" t="str">
        <f t="shared" si="8"/>
        <v>41310865423</v>
      </c>
      <c r="I49" s="130">
        <v>45761</v>
      </c>
      <c r="K49" s="130">
        <v>45763</v>
      </c>
      <c r="Q49" s="106">
        <v>769</v>
      </c>
      <c r="R49" s="200">
        <v>18</v>
      </c>
    </row>
    <row r="50" spans="1:18" x14ac:dyDescent="0.3">
      <c r="A50" s="19" t="str">
        <f>IFERROR(VLOOKUP(G50,'ICH NO'!I:K,3,0),"")</f>
        <v>AAG011-0000D</v>
      </c>
      <c r="B50" s="72" t="s">
        <v>1635</v>
      </c>
      <c r="C50" s="72" t="str">
        <f t="shared" si="6"/>
        <v>ADM-OESD81110-BZ110-001</v>
      </c>
      <c r="D50" s="72" t="str">
        <f t="shared" si="7"/>
        <v>4131086583D81110-BZ110-001</v>
      </c>
      <c r="E50" s="19">
        <v>3</v>
      </c>
      <c r="F50" s="81" t="s">
        <v>5627</v>
      </c>
      <c r="G50" s="19" t="s">
        <v>1780</v>
      </c>
      <c r="H50" s="72" t="str">
        <f t="shared" si="8"/>
        <v>41310865833</v>
      </c>
      <c r="I50" s="130">
        <v>45763</v>
      </c>
      <c r="K50" s="130">
        <v>45776</v>
      </c>
      <c r="Q50" s="106">
        <v>10</v>
      </c>
      <c r="R50" s="200">
        <v>3</v>
      </c>
    </row>
    <row r="51" spans="1:18" x14ac:dyDescent="0.3">
      <c r="A51" s="19" t="str">
        <f>IFERROR(VLOOKUP(G51,'ICH NO'!I:K,3,0),"")</f>
        <v>ABS011-9000D</v>
      </c>
      <c r="B51" s="72" t="s">
        <v>1635</v>
      </c>
      <c r="C51" s="72" t="str">
        <f t="shared" si="6"/>
        <v>ADM-OESD81581-BZ030-001</v>
      </c>
      <c r="D51" s="72" t="str">
        <f t="shared" si="7"/>
        <v>4151128302D81581-BZ030-001</v>
      </c>
      <c r="E51" s="19">
        <v>30</v>
      </c>
      <c r="F51" s="81" t="s">
        <v>5628</v>
      </c>
      <c r="G51" s="19" t="s">
        <v>2015</v>
      </c>
      <c r="H51" s="72" t="str">
        <f t="shared" si="8"/>
        <v>415112830230</v>
      </c>
      <c r="I51" s="130">
        <v>45792</v>
      </c>
      <c r="K51" s="130">
        <v>45796</v>
      </c>
      <c r="Q51" s="106">
        <v>1</v>
      </c>
      <c r="R51" s="200">
        <v>1</v>
      </c>
    </row>
    <row r="52" spans="1:18" x14ac:dyDescent="0.3">
      <c r="A52" s="19" t="str">
        <f>IFERROR(VLOOKUP(G52,'ICH NO'!I:K,3,0),"")</f>
        <v>AAK112-1000D</v>
      </c>
      <c r="B52" s="72" t="s">
        <v>1635</v>
      </c>
      <c r="C52" s="72" t="str">
        <f t="shared" si="6"/>
        <v>ADM-OESD81170-BZ200-001</v>
      </c>
      <c r="D52" s="72" t="str">
        <f t="shared" si="7"/>
        <v>4131087047D81170-BZ200-001</v>
      </c>
      <c r="E52" s="19">
        <v>5</v>
      </c>
      <c r="F52" s="81" t="s">
        <v>5629</v>
      </c>
      <c r="G52" s="198" t="s">
        <v>1886</v>
      </c>
      <c r="H52" s="72" t="str">
        <f t="shared" si="8"/>
        <v>41310870475</v>
      </c>
      <c r="I52" s="130">
        <v>45780</v>
      </c>
      <c r="K52" s="130">
        <v>45799</v>
      </c>
      <c r="Q52" s="106">
        <v>40</v>
      </c>
      <c r="R52" s="200">
        <v>3</v>
      </c>
    </row>
    <row r="53" spans="1:18" x14ac:dyDescent="0.3">
      <c r="A53" s="19" t="str">
        <f>IFERROR(VLOOKUP(G53,'ICH NO'!I:K,3,0),"")</f>
        <v>AAQ042-1000D</v>
      </c>
      <c r="B53" s="72" t="s">
        <v>1635</v>
      </c>
      <c r="C53" s="72" t="str">
        <f t="shared" si="6"/>
        <v>ADM-OESD81170-BZ510-001</v>
      </c>
      <c r="D53" s="72" t="str">
        <f t="shared" si="7"/>
        <v>4131087047D81170-BZ510-001</v>
      </c>
      <c r="E53" s="19">
        <v>3</v>
      </c>
      <c r="F53" s="81" t="s">
        <v>5629</v>
      </c>
      <c r="G53" s="198" t="s">
        <v>1922</v>
      </c>
      <c r="H53" s="72" t="str">
        <f t="shared" si="8"/>
        <v>41310870473</v>
      </c>
      <c r="I53" s="130">
        <v>45780</v>
      </c>
      <c r="K53" s="130">
        <v>45799</v>
      </c>
      <c r="Q53" s="106">
        <v>3</v>
      </c>
      <c r="R53" s="200">
        <v>1</v>
      </c>
    </row>
    <row r="54" spans="1:18" x14ac:dyDescent="0.3">
      <c r="A54" s="19" t="str">
        <f>IFERROR(VLOOKUP(G54,'ICH NO'!I:K,3,0),"")</f>
        <v>AAK112-1000D</v>
      </c>
      <c r="B54" s="72" t="s">
        <v>1635</v>
      </c>
      <c r="C54" s="72" t="str">
        <f t="shared" si="6"/>
        <v>ADM-OESD81170-BZ200-001</v>
      </c>
      <c r="D54" s="72" t="str">
        <f t="shared" si="7"/>
        <v>4131087283D81170-BZ200-001</v>
      </c>
      <c r="E54" s="19">
        <v>11</v>
      </c>
      <c r="F54" s="81" t="s">
        <v>5630</v>
      </c>
      <c r="G54" s="198" t="s">
        <v>1886</v>
      </c>
      <c r="H54" s="72" t="str">
        <f t="shared" si="8"/>
        <v>413108728311</v>
      </c>
      <c r="I54" s="130">
        <v>45785</v>
      </c>
      <c r="K54" s="130">
        <v>45799</v>
      </c>
      <c r="Q54" s="106">
        <v>6</v>
      </c>
      <c r="R54" s="200">
        <v>3</v>
      </c>
    </row>
    <row r="55" spans="1:18" x14ac:dyDescent="0.3">
      <c r="A55" s="19" t="str">
        <f>IFERROR(VLOOKUP(G55,'ICH NO'!I:K,3,0),"")</f>
        <v>AAY021-1000</v>
      </c>
      <c r="B55" s="72" t="s">
        <v>1635</v>
      </c>
      <c r="C55" s="72" t="str">
        <f t="shared" si="6"/>
        <v>ADM-OESD81130-BZ670-001</v>
      </c>
      <c r="D55" s="72" t="str">
        <f t="shared" si="7"/>
        <v>4131087283D81130-BZ670-001</v>
      </c>
      <c r="E55" s="19">
        <v>12</v>
      </c>
      <c r="F55" s="81" t="s">
        <v>5630</v>
      </c>
      <c r="G55" s="198" t="s">
        <v>5157</v>
      </c>
      <c r="H55" s="72" t="str">
        <f t="shared" si="8"/>
        <v>413108728312</v>
      </c>
      <c r="I55" s="130">
        <v>45785</v>
      </c>
      <c r="K55" s="130">
        <v>45799</v>
      </c>
      <c r="Q55" s="106">
        <v>2</v>
      </c>
      <c r="R55" s="200">
        <v>1</v>
      </c>
    </row>
    <row r="56" spans="1:18" x14ac:dyDescent="0.3">
      <c r="A56" s="19" t="str">
        <f>IFERROR(VLOOKUP(G56,'ICH NO'!I:K,3,0),"")</f>
        <v>ABS011-9000D</v>
      </c>
      <c r="B56" s="72" t="s">
        <v>1635</v>
      </c>
      <c r="C56" s="72" t="str">
        <f t="shared" si="6"/>
        <v>ADM-OESD81581-BZ030-001</v>
      </c>
      <c r="D56" s="72" t="str">
        <f t="shared" si="7"/>
        <v>4131087483D81581-BZ030-001</v>
      </c>
      <c r="E56" s="19">
        <v>18</v>
      </c>
      <c r="F56" s="81" t="s">
        <v>5631</v>
      </c>
      <c r="G56" s="19" t="s">
        <v>2015</v>
      </c>
      <c r="H56" s="72" t="str">
        <f t="shared" si="8"/>
        <v>413108748318</v>
      </c>
      <c r="I56" s="130">
        <v>45792</v>
      </c>
      <c r="K56" s="130">
        <v>45807</v>
      </c>
      <c r="Q56" s="106">
        <v>2</v>
      </c>
      <c r="R56" s="200">
        <v>2</v>
      </c>
    </row>
    <row r="57" spans="1:18" x14ac:dyDescent="0.3">
      <c r="A57" s="19" t="str">
        <f>IFERROR(VLOOKUP(G57,'ICH NO'!I:K,3,0),"")</f>
        <v>ABS011-9000D</v>
      </c>
      <c r="B57" s="72" t="s">
        <v>1635</v>
      </c>
      <c r="C57" s="72" t="str">
        <f t="shared" si="6"/>
        <v>ADM-OESD81581-BZ030-001</v>
      </c>
      <c r="D57" s="72" t="str">
        <f t="shared" si="7"/>
        <v>4151128716D81581-BZ030-001</v>
      </c>
      <c r="E57" s="19">
        <v>19</v>
      </c>
      <c r="F57" s="81" t="s">
        <v>5632</v>
      </c>
      <c r="G57" s="19" t="s">
        <v>2015</v>
      </c>
      <c r="H57" s="72" t="str">
        <f t="shared" si="8"/>
        <v>415112871619</v>
      </c>
      <c r="I57" s="130">
        <v>45804</v>
      </c>
      <c r="K57" s="130">
        <v>45807</v>
      </c>
      <c r="Q57" s="106">
        <v>1</v>
      </c>
      <c r="R57" s="200">
        <v>1</v>
      </c>
    </row>
    <row r="58" spans="1:18" x14ac:dyDescent="0.3">
      <c r="A58" s="19" t="str">
        <f>IFERROR(VLOOKUP(G58,'ICH NO'!I:K,3,0),"")</f>
        <v>ABS011-9000D</v>
      </c>
      <c r="B58" s="72" t="s">
        <v>1635</v>
      </c>
      <c r="C58" s="72" t="str">
        <f t="shared" si="6"/>
        <v>ADM-OESD81581-BZ030-001</v>
      </c>
      <c r="D58" s="72" t="str">
        <f t="shared" si="7"/>
        <v>4151128729D81581-BZ030-001</v>
      </c>
      <c r="E58" s="19">
        <v>2</v>
      </c>
      <c r="F58" s="81" t="s">
        <v>5633</v>
      </c>
      <c r="G58" s="19" t="s">
        <v>2015</v>
      </c>
      <c r="H58" s="72" t="str">
        <f t="shared" si="8"/>
        <v>41511287292</v>
      </c>
      <c r="I58" s="130">
        <v>45805</v>
      </c>
      <c r="K58" s="130">
        <v>45810</v>
      </c>
      <c r="Q58" s="106">
        <v>1</v>
      </c>
      <c r="R58" s="200">
        <v>1</v>
      </c>
    </row>
    <row r="59" spans="1:18" x14ac:dyDescent="0.3">
      <c r="A59" s="19" t="str">
        <f>IFERROR(VLOOKUP(G59,'ICH NO'!I:K,3,0),"")</f>
        <v>ADV082-9000D</v>
      </c>
      <c r="B59" s="72" t="s">
        <v>1635</v>
      </c>
      <c r="C59" s="72" t="str">
        <f t="shared" si="6"/>
        <v>ADM-OESD81561-BZ410-001</v>
      </c>
      <c r="D59" s="72" t="str">
        <f t="shared" si="7"/>
        <v>4151128928D81561-BZ410-001</v>
      </c>
      <c r="E59" s="19">
        <v>18</v>
      </c>
      <c r="F59" s="81" t="s">
        <v>5634</v>
      </c>
      <c r="G59" s="19" t="s">
        <v>3487</v>
      </c>
      <c r="H59" s="72" t="str">
        <f t="shared" si="8"/>
        <v>415112892818</v>
      </c>
      <c r="I59" s="130">
        <v>45811</v>
      </c>
      <c r="K59" s="130">
        <v>45813</v>
      </c>
      <c r="Q59" s="106">
        <v>1</v>
      </c>
      <c r="R59" s="200">
        <v>1</v>
      </c>
    </row>
    <row r="60" spans="1:18" x14ac:dyDescent="0.3">
      <c r="A60" s="19" t="str">
        <f>IFERROR(VLOOKUP(G60,'ICH NO'!I:K,3,0),"")</f>
        <v>AAQ042-1000D</v>
      </c>
      <c r="B60" s="72" t="s">
        <v>1635</v>
      </c>
      <c r="C60" s="72" t="str">
        <f t="shared" si="6"/>
        <v>ADM-OESD81170-BZ510-001</v>
      </c>
      <c r="D60" s="72" t="str">
        <f t="shared" si="7"/>
        <v>4135019296D81170-BZ510-001</v>
      </c>
      <c r="E60" s="19">
        <v>4</v>
      </c>
      <c r="F60" s="81" t="s">
        <v>5635</v>
      </c>
      <c r="G60" s="19" t="s">
        <v>1922</v>
      </c>
      <c r="H60" s="72" t="str">
        <f t="shared" si="8"/>
        <v>41350192964</v>
      </c>
      <c r="I60" s="130">
        <v>45825</v>
      </c>
      <c r="K60" s="130">
        <v>45827</v>
      </c>
      <c r="Q60" s="106">
        <v>3</v>
      </c>
      <c r="R60" s="200">
        <v>1</v>
      </c>
    </row>
    <row r="61" spans="1:18" x14ac:dyDescent="0.3">
      <c r="A61" s="19" t="str">
        <f>IFERROR(VLOOKUP(G61,'ICH NO'!I:K,3,0),"")</f>
        <v>ADP231-9000D</v>
      </c>
      <c r="B61" s="72" t="s">
        <v>1635</v>
      </c>
      <c r="C61" s="72" t="str">
        <f t="shared" si="6"/>
        <v>ADM-OESD81551-BZ240-001</v>
      </c>
      <c r="D61" s="72" t="str">
        <f t="shared" si="7"/>
        <v>4151129394D81551-BZ240-001</v>
      </c>
      <c r="E61" s="19">
        <v>23</v>
      </c>
      <c r="F61" s="81" t="s">
        <v>5636</v>
      </c>
      <c r="G61" s="19" t="s">
        <v>2115</v>
      </c>
      <c r="H61" s="72" t="str">
        <f t="shared" si="8"/>
        <v>415112939423</v>
      </c>
      <c r="I61" s="130">
        <v>45825</v>
      </c>
      <c r="K61" s="130">
        <v>45827</v>
      </c>
      <c r="Q61" s="106">
        <v>12</v>
      </c>
      <c r="R61" s="200">
        <v>3</v>
      </c>
    </row>
    <row r="62" spans="1:18" x14ac:dyDescent="0.3">
      <c r="A62" s="19" t="str">
        <f>IFERROR(VLOOKUP(G62,'ICH NO'!I:K,3,0),"")</f>
        <v>AAC022-0000D</v>
      </c>
      <c r="B62" s="72" t="s">
        <v>1635</v>
      </c>
      <c r="C62" s="72" t="str">
        <f t="shared" si="6"/>
        <v>ADM-OESD81150-BZ010-001</v>
      </c>
      <c r="D62" s="72" t="str">
        <f t="shared" si="7"/>
        <v>4151129394D81150-BZ010-001</v>
      </c>
      <c r="E62" s="19">
        <v>10</v>
      </c>
      <c r="F62" s="81" t="s">
        <v>5636</v>
      </c>
      <c r="G62" s="19" t="s">
        <v>1726</v>
      </c>
      <c r="H62" s="72" t="str">
        <f t="shared" si="8"/>
        <v>415112939410</v>
      </c>
      <c r="I62" s="130">
        <v>45825</v>
      </c>
      <c r="K62" s="130">
        <v>45827</v>
      </c>
      <c r="Q62" s="106">
        <v>2</v>
      </c>
      <c r="R62" s="200">
        <v>1</v>
      </c>
    </row>
    <row r="63" spans="1:18" x14ac:dyDescent="0.3">
      <c r="A63" s="19" t="str">
        <f>IFERROR(VLOOKUP(G63,'ICH NO'!I:K,3,0),"")</f>
        <v>AAY012-1000</v>
      </c>
      <c r="B63" s="72" t="s">
        <v>1635</v>
      </c>
      <c r="C63" s="72" t="str">
        <f t="shared" si="6"/>
        <v>ADM-OESD81170-BZ650-001</v>
      </c>
      <c r="D63" s="72" t="str">
        <f t="shared" si="7"/>
        <v>4131088095D81170-BZ650-001</v>
      </c>
      <c r="E63" s="19">
        <v>3</v>
      </c>
      <c r="F63" s="81" t="s">
        <v>5637</v>
      </c>
      <c r="G63" s="198" t="s">
        <v>4459</v>
      </c>
      <c r="H63" s="72" t="str">
        <f t="shared" si="8"/>
        <v>41310880953</v>
      </c>
      <c r="I63" s="130">
        <v>45812</v>
      </c>
      <c r="K63" s="130">
        <v>45831</v>
      </c>
      <c r="Q63" s="106">
        <v>5</v>
      </c>
      <c r="R63" s="200">
        <v>5</v>
      </c>
    </row>
    <row r="64" spans="1:18" x14ac:dyDescent="0.3">
      <c r="A64" s="19" t="str">
        <f>IFERROR(VLOOKUP(G64,'ICH NO'!I:K,3,0),"")</f>
        <v>AAS041-1000D</v>
      </c>
      <c r="B64" s="72" t="s">
        <v>1635</v>
      </c>
      <c r="C64" s="72" t="str">
        <f t="shared" si="6"/>
        <v>ADM-OESD81130-BZ600-001</v>
      </c>
      <c r="D64" s="72" t="str">
        <f t="shared" si="7"/>
        <v>4151129508D81130-BZ600-001</v>
      </c>
      <c r="E64" s="19">
        <v>8</v>
      </c>
      <c r="F64" s="81" t="s">
        <v>5638</v>
      </c>
      <c r="G64" s="198" t="s">
        <v>1952</v>
      </c>
      <c r="H64" s="72" t="str">
        <f t="shared" si="8"/>
        <v>41511295088</v>
      </c>
      <c r="I64" s="130">
        <v>45827</v>
      </c>
      <c r="K64" s="130">
        <v>45831</v>
      </c>
      <c r="Q64" s="106">
        <v>2</v>
      </c>
      <c r="R64" s="200">
        <v>2</v>
      </c>
    </row>
    <row r="65" spans="1:18" x14ac:dyDescent="0.3">
      <c r="A65" s="19" t="str">
        <f>IFERROR(VLOOKUP(G65,'ICH NO'!I:K,3,0),"")</f>
        <v>ADP231-9000D</v>
      </c>
      <c r="B65" s="72" t="s">
        <v>1635</v>
      </c>
      <c r="C65" s="72" t="str">
        <f t="shared" si="6"/>
        <v>ADM-OESD81551-BZ240-001</v>
      </c>
      <c r="D65" s="72" t="str">
        <f t="shared" si="7"/>
        <v>4151129508D81551-BZ240-001</v>
      </c>
      <c r="E65" s="19">
        <v>15</v>
      </c>
      <c r="F65" s="81" t="s">
        <v>5638</v>
      </c>
      <c r="G65" s="198" t="s">
        <v>2115</v>
      </c>
      <c r="H65" s="72" t="str">
        <f t="shared" si="8"/>
        <v>415112950815</v>
      </c>
      <c r="I65" s="130">
        <v>45827</v>
      </c>
      <c r="K65" s="130">
        <v>45831</v>
      </c>
      <c r="Q65" s="106">
        <v>12</v>
      </c>
      <c r="R65" s="200">
        <v>12</v>
      </c>
    </row>
    <row r="66" spans="1:18" x14ac:dyDescent="0.3">
      <c r="A66" s="19" t="str">
        <f>IFERROR(VLOOKUP(G66,'ICH NO'!I:K,3,0),"")</f>
        <v>AAQ042-1000D</v>
      </c>
      <c r="B66" s="72" t="s">
        <v>1635</v>
      </c>
      <c r="C66" s="72" t="str">
        <f t="shared" si="6"/>
        <v>ADM-OESD81170-BZ510-001</v>
      </c>
      <c r="D66" s="72" t="str">
        <f t="shared" si="7"/>
        <v>4135019314D81170-BZ510-001</v>
      </c>
      <c r="E66" s="198">
        <v>3</v>
      </c>
      <c r="F66" s="81" t="s">
        <v>5639</v>
      </c>
      <c r="G66" s="198" t="s">
        <v>1922</v>
      </c>
      <c r="H66" s="72" t="str">
        <f t="shared" si="8"/>
        <v>41350193143</v>
      </c>
      <c r="I66" s="130">
        <v>45826</v>
      </c>
      <c r="K66" s="130">
        <v>45832</v>
      </c>
      <c r="Q66" s="106">
        <v>3</v>
      </c>
      <c r="R66" s="200">
        <v>3</v>
      </c>
    </row>
    <row r="67" spans="1:18" x14ac:dyDescent="0.3">
      <c r="A67" s="19" t="str">
        <f>IFERROR(VLOOKUP(G67,'ICH NO'!I:K,3,0),"")</f>
        <v>AAQ032-1000D</v>
      </c>
      <c r="B67" s="72" t="s">
        <v>1635</v>
      </c>
      <c r="C67" s="72" t="str">
        <f t="shared" si="6"/>
        <v>ADM-OESD81170-BZ520-001</v>
      </c>
      <c r="D67" s="72" t="str">
        <f t="shared" si="7"/>
        <v>4151129562D81170-BZ520-001</v>
      </c>
      <c r="E67" s="198">
        <v>15</v>
      </c>
      <c r="F67" s="81" t="s">
        <v>5640</v>
      </c>
      <c r="G67" s="198" t="s">
        <v>1910</v>
      </c>
      <c r="H67" s="72" t="str">
        <f t="shared" si="8"/>
        <v>415112956215</v>
      </c>
      <c r="I67" s="130">
        <v>45828</v>
      </c>
      <c r="K67" s="130">
        <v>45832</v>
      </c>
      <c r="Q67" s="106">
        <v>1</v>
      </c>
      <c r="R67" s="200">
        <v>1</v>
      </c>
    </row>
    <row r="68" spans="1:18" x14ac:dyDescent="0.3">
      <c r="A68" s="19" t="str">
        <f>IFERROR(VLOOKUP(G68,'ICH NO'!I:K,3,0),"")</f>
        <v>AAG012-1000</v>
      </c>
      <c r="B68" s="72" t="s">
        <v>1635</v>
      </c>
      <c r="C68" s="72" t="str">
        <f t="shared" si="6"/>
        <v>ADM-OESD81170-BZ070-001</v>
      </c>
      <c r="D68" s="72" t="str">
        <f t="shared" si="7"/>
        <v>4131088203D81170-BZ070-001</v>
      </c>
      <c r="E68" s="19">
        <v>3</v>
      </c>
      <c r="F68" s="81" t="s">
        <v>5641</v>
      </c>
      <c r="G68" s="19" t="s">
        <v>1807</v>
      </c>
      <c r="H68" s="72" t="str">
        <f t="shared" si="8"/>
        <v>41310882033</v>
      </c>
      <c r="I68" s="130">
        <v>45819</v>
      </c>
      <c r="K68" s="130">
        <v>45833</v>
      </c>
      <c r="Q68" s="106">
        <v>20</v>
      </c>
      <c r="R68" s="200">
        <v>6</v>
      </c>
    </row>
    <row r="69" spans="1:18" x14ac:dyDescent="0.3">
      <c r="A69" s="19" t="str">
        <f>IFERROR(VLOOKUP(G69,'ICH NO'!I:K,3,0),"")</f>
        <v>ADL011-9000D</v>
      </c>
      <c r="B69" s="72" t="s">
        <v>1635</v>
      </c>
      <c r="C69" s="72" t="str">
        <f t="shared" si="6"/>
        <v>ADM-OESD81551-BZ090-001</v>
      </c>
      <c r="D69" s="72" t="str">
        <f t="shared" si="7"/>
        <v>4131088203D81551-BZ090-001</v>
      </c>
      <c r="E69" s="19">
        <v>4</v>
      </c>
      <c r="F69" s="81" t="s">
        <v>5641</v>
      </c>
      <c r="G69" s="19" t="s">
        <v>2073</v>
      </c>
      <c r="H69" s="72" t="str">
        <f t="shared" si="8"/>
        <v>41310882034</v>
      </c>
      <c r="I69" s="130">
        <v>45819</v>
      </c>
      <c r="K69" s="130">
        <v>45833</v>
      </c>
      <c r="Q69" s="106">
        <v>10</v>
      </c>
      <c r="R69" s="200">
        <v>10</v>
      </c>
    </row>
    <row r="70" spans="1:18" x14ac:dyDescent="0.3">
      <c r="A70" s="19" t="str">
        <f>IFERROR(VLOOKUP(G70,'ICH NO'!I:K,3,0),"")</f>
        <v>AAG012-1000</v>
      </c>
      <c r="B70" s="72" t="s">
        <v>1635</v>
      </c>
      <c r="C70" s="72" t="str">
        <f t="shared" si="6"/>
        <v>ADM-OESD81170-BZ070-001</v>
      </c>
      <c r="D70" s="72" t="str">
        <f t="shared" si="7"/>
        <v>4151129603D81170-BZ070-001</v>
      </c>
      <c r="E70" s="19">
        <v>12</v>
      </c>
      <c r="F70" s="81" t="s">
        <v>5642</v>
      </c>
      <c r="G70" s="19" t="s">
        <v>1807</v>
      </c>
      <c r="H70" s="72" t="str">
        <f t="shared" si="8"/>
        <v>415112960312</v>
      </c>
      <c r="I70" s="130">
        <v>45831</v>
      </c>
      <c r="K70" s="130">
        <v>45833</v>
      </c>
      <c r="Q70" s="106">
        <v>6</v>
      </c>
      <c r="R70" s="200">
        <v>6</v>
      </c>
    </row>
    <row r="71" spans="1:18" x14ac:dyDescent="0.3">
      <c r="A71" s="19" t="str">
        <f>IFERROR(VLOOKUP(G71,'ICH NO'!I:K,3,0),"")</f>
        <v>AAQ032-1000D</v>
      </c>
      <c r="B71" s="72" t="s">
        <v>1635</v>
      </c>
      <c r="C71" s="72" t="str">
        <f t="shared" si="6"/>
        <v>ADM-OESD81170-BZ520-001</v>
      </c>
      <c r="D71" s="72" t="str">
        <f t="shared" si="7"/>
        <v>4151129603D81170-BZ520-001</v>
      </c>
      <c r="E71" s="19">
        <v>13</v>
      </c>
      <c r="F71" s="81" t="s">
        <v>5642</v>
      </c>
      <c r="G71" s="19" t="s">
        <v>1910</v>
      </c>
      <c r="H71" s="72" t="str">
        <f t="shared" si="8"/>
        <v>415112960313</v>
      </c>
      <c r="I71" s="130">
        <v>45831</v>
      </c>
      <c r="K71" s="130">
        <v>45833</v>
      </c>
      <c r="Q71" s="106">
        <v>1</v>
      </c>
      <c r="R71" s="200">
        <v>1</v>
      </c>
    </row>
    <row r="72" spans="1:18" x14ac:dyDescent="0.3">
      <c r="A72" s="19" t="str">
        <f>IFERROR(VLOOKUP(G72,'ICH NO'!I:K,3,0),"")</f>
        <v>AAS102-1000D</v>
      </c>
      <c r="B72" s="72" t="s">
        <v>1635</v>
      </c>
      <c r="C72" s="72" t="str">
        <f t="shared" si="6"/>
        <v>ADM-OESD81170-BZ660-001</v>
      </c>
      <c r="D72" s="72" t="str">
        <f t="shared" si="7"/>
        <v>4151129652D81170-BZ660-001</v>
      </c>
      <c r="E72" s="19">
        <v>18</v>
      </c>
      <c r="F72" s="81" t="s">
        <v>5643</v>
      </c>
      <c r="G72" s="19" t="s">
        <v>2004</v>
      </c>
      <c r="H72" s="72" t="str">
        <f t="shared" si="8"/>
        <v>415112965218</v>
      </c>
      <c r="I72" s="130">
        <v>45832</v>
      </c>
      <c r="K72" s="130">
        <v>45834</v>
      </c>
      <c r="Q72" s="106">
        <v>2</v>
      </c>
      <c r="R72" s="200">
        <v>1</v>
      </c>
    </row>
    <row r="73" spans="1:18" x14ac:dyDescent="0.3">
      <c r="A73" s="19" t="str">
        <f>IFERROR(VLOOKUP(G73,'ICH NO'!I:K,3,0),"")</f>
        <v>ADP231-9000D</v>
      </c>
      <c r="B73" s="72" t="s">
        <v>1635</v>
      </c>
      <c r="C73" s="72" t="str">
        <f t="shared" si="6"/>
        <v>ADM-OESD81551-BZ240-001</v>
      </c>
      <c r="D73" s="72" t="str">
        <f t="shared" si="7"/>
        <v>4151129652D81551-BZ240-001</v>
      </c>
      <c r="E73" s="19">
        <v>24</v>
      </c>
      <c r="F73" s="81" t="s">
        <v>5643</v>
      </c>
      <c r="G73" s="19" t="s">
        <v>2115</v>
      </c>
      <c r="H73" s="72" t="str">
        <f t="shared" si="8"/>
        <v>415112965224</v>
      </c>
      <c r="I73" s="130">
        <v>45832</v>
      </c>
      <c r="K73" s="130">
        <v>45834</v>
      </c>
      <c r="Q73" s="106">
        <v>6</v>
      </c>
      <c r="R73" s="200">
        <v>6</v>
      </c>
    </row>
    <row r="74" spans="1:18" x14ac:dyDescent="0.3">
      <c r="A74" s="19" t="str">
        <f>IFERROR(VLOOKUP(G74,'ICH NO'!I:K,3,0),"")</f>
        <v>AAQ032-1000D</v>
      </c>
      <c r="B74" s="72" t="s">
        <v>1635</v>
      </c>
      <c r="C74" s="72" t="str">
        <f t="shared" si="6"/>
        <v>ADM-OESD81170-BZ520-001</v>
      </c>
      <c r="D74" s="72" t="str">
        <f t="shared" si="7"/>
        <v>4151129652D81170-BZ520-001</v>
      </c>
      <c r="E74" s="19">
        <v>16</v>
      </c>
      <c r="F74" s="81" t="s">
        <v>5643</v>
      </c>
      <c r="G74" s="19" t="s">
        <v>1910</v>
      </c>
      <c r="H74" s="72" t="str">
        <f t="shared" si="8"/>
        <v>415112965216</v>
      </c>
      <c r="I74" s="130">
        <v>45832</v>
      </c>
      <c r="K74" s="130">
        <v>45834</v>
      </c>
      <c r="Q74" s="106">
        <v>1</v>
      </c>
      <c r="R74" s="200">
        <v>1</v>
      </c>
    </row>
    <row r="75" spans="1:18" x14ac:dyDescent="0.3">
      <c r="A75" s="19" t="str">
        <f>IFERROR(VLOOKUP(G75,'ICH NO'!I:K,3,0),"")</f>
        <v>AAG012-1000</v>
      </c>
      <c r="B75" s="72" t="s">
        <v>1635</v>
      </c>
      <c r="C75" s="72" t="str">
        <f t="shared" si="6"/>
        <v>ADM-OESD81170-BZ070-001</v>
      </c>
      <c r="D75" s="72" t="str">
        <f t="shared" si="7"/>
        <v>4151129652D81170-BZ070-001</v>
      </c>
      <c r="E75" s="19">
        <v>14</v>
      </c>
      <c r="F75" s="81" t="s">
        <v>5643</v>
      </c>
      <c r="G75" s="19" t="s">
        <v>1807</v>
      </c>
      <c r="H75" s="72" t="str">
        <f t="shared" si="8"/>
        <v>415112965214</v>
      </c>
      <c r="I75" s="130">
        <v>45832</v>
      </c>
      <c r="K75" s="130">
        <v>45834</v>
      </c>
      <c r="Q75" s="106">
        <v>6</v>
      </c>
      <c r="R75" s="200">
        <v>6</v>
      </c>
    </row>
    <row r="76" spans="1:18" x14ac:dyDescent="0.3">
      <c r="A76" s="19" t="str">
        <f>IFERROR(VLOOKUP(G76,'ICH NO'!I:K,3,0),"")</f>
        <v>ADM061-9000D</v>
      </c>
      <c r="B76" s="72" t="s">
        <v>1635</v>
      </c>
      <c r="C76" s="72" t="str">
        <f t="shared" si="6"/>
        <v>ADM-OESD81551-BZ150-001</v>
      </c>
      <c r="D76" s="72" t="str">
        <f t="shared" si="7"/>
        <v>4131088402D81551-BZ150-001</v>
      </c>
      <c r="E76" s="19">
        <v>6</v>
      </c>
      <c r="F76" s="81" t="s">
        <v>5644</v>
      </c>
      <c r="G76" s="198" t="s">
        <v>2100</v>
      </c>
      <c r="H76" s="72" t="str">
        <f t="shared" si="8"/>
        <v>41310884026</v>
      </c>
      <c r="I76" s="130">
        <v>45828</v>
      </c>
      <c r="K76" s="130">
        <v>45838</v>
      </c>
      <c r="Q76" s="106">
        <v>31</v>
      </c>
      <c r="R76" s="200">
        <v>8</v>
      </c>
    </row>
    <row r="77" spans="1:18" x14ac:dyDescent="0.3">
      <c r="A77" s="19" t="str">
        <f>IFERROR(VLOOKUP(G77,'ICH NO'!I:K,3,0),"")</f>
        <v>AAH091-0000D</v>
      </c>
      <c r="B77" s="72" t="s">
        <v>1635</v>
      </c>
      <c r="C77" s="72" t="str">
        <f t="shared" si="6"/>
        <v>ADM-OESD81110-BZ140-001</v>
      </c>
      <c r="D77" s="72" t="str">
        <f t="shared" si="7"/>
        <v>4151129694D81110-BZ140-001</v>
      </c>
      <c r="E77" s="19">
        <v>21</v>
      </c>
      <c r="F77" s="81" t="s">
        <v>5645</v>
      </c>
      <c r="G77" s="198" t="s">
        <v>1860</v>
      </c>
      <c r="H77" s="72" t="str">
        <f t="shared" si="8"/>
        <v>415112969421</v>
      </c>
      <c r="I77" s="130">
        <v>45833</v>
      </c>
      <c r="K77" s="130">
        <v>45838</v>
      </c>
      <c r="Q77" s="106">
        <v>4</v>
      </c>
      <c r="R77" s="200">
        <v>1</v>
      </c>
    </row>
    <row r="78" spans="1:18" x14ac:dyDescent="0.3">
      <c r="A78" s="19" t="str">
        <f>IFERROR(VLOOKUP(G78,'ICH NO'!I:K,3,0),"")</f>
        <v>AAG012-1000</v>
      </c>
      <c r="B78" s="72" t="s">
        <v>1635</v>
      </c>
      <c r="C78" s="72" t="str">
        <f t="shared" si="6"/>
        <v>ADM-OESD81170-BZ070-001</v>
      </c>
      <c r="D78" s="72" t="str">
        <f t="shared" si="7"/>
        <v>4151129694D81170-BZ070-001</v>
      </c>
      <c r="E78" s="19">
        <v>24</v>
      </c>
      <c r="F78" s="81" t="s">
        <v>5645</v>
      </c>
      <c r="G78" s="198" t="s">
        <v>1807</v>
      </c>
      <c r="H78" s="72" t="str">
        <f t="shared" si="8"/>
        <v>415112969424</v>
      </c>
      <c r="I78" s="130">
        <v>45833</v>
      </c>
      <c r="K78" s="130">
        <v>45838</v>
      </c>
      <c r="Q78" s="106">
        <v>5</v>
      </c>
      <c r="R78" s="200">
        <v>3</v>
      </c>
    </row>
    <row r="79" spans="1:18" x14ac:dyDescent="0.3">
      <c r="A79" s="19" t="str">
        <f>IFERROR(VLOOKUP(G79,'ICH NO'!I:K,3,0),"")</f>
        <v>AAQ042-0000D</v>
      </c>
      <c r="B79" s="72" t="s">
        <v>1635</v>
      </c>
      <c r="C79" s="72" t="str">
        <f t="shared" si="6"/>
        <v>ADM-OESD81150-BZ510-001</v>
      </c>
      <c r="D79" s="72" t="str">
        <f t="shared" si="7"/>
        <v>4151129741D81150-BZ510-001</v>
      </c>
      <c r="E79" s="19">
        <v>11</v>
      </c>
      <c r="F79" s="81" t="s">
        <v>5646</v>
      </c>
      <c r="G79" s="19" t="s">
        <v>1919</v>
      </c>
      <c r="H79" s="72" t="str">
        <f t="shared" si="8"/>
        <v>415112974111</v>
      </c>
      <c r="I79" s="130">
        <v>45834</v>
      </c>
      <c r="K79" s="130">
        <v>45839</v>
      </c>
      <c r="Q79" s="106">
        <v>1</v>
      </c>
      <c r="R79" s="200">
        <v>1</v>
      </c>
    </row>
    <row r="80" spans="1:18" x14ac:dyDescent="0.3">
      <c r="A80" s="19" t="str">
        <f>IFERROR(VLOOKUP(G80,'ICH NO'!I:K,3,0),"")</f>
        <v>AAY012-1000</v>
      </c>
      <c r="B80" s="72" t="s">
        <v>1635</v>
      </c>
      <c r="C80" s="72" t="str">
        <f t="shared" si="6"/>
        <v>ADM-OESD81170-BZ650-001</v>
      </c>
      <c r="D80" s="72" t="str">
        <f t="shared" si="7"/>
        <v>4151129741D81170-BZ650-001</v>
      </c>
      <c r="E80" s="19">
        <v>15</v>
      </c>
      <c r="F80" s="81" t="s">
        <v>5646</v>
      </c>
      <c r="G80" s="19" t="s">
        <v>4459</v>
      </c>
      <c r="H80" s="72" t="str">
        <f t="shared" si="8"/>
        <v>415112974115</v>
      </c>
      <c r="I80" s="130">
        <v>45834</v>
      </c>
      <c r="K80" s="130">
        <v>45839</v>
      </c>
      <c r="Q80" s="106">
        <v>1</v>
      </c>
      <c r="R80" s="200">
        <v>1</v>
      </c>
    </row>
    <row r="81" spans="1:18" x14ac:dyDescent="0.3">
      <c r="A81" s="19" t="str">
        <f>IFERROR(VLOOKUP(G81,'ICH NO'!I:K,3,0),"")</f>
        <v>AAQ032-1000D</v>
      </c>
      <c r="B81" s="72" t="s">
        <v>1635</v>
      </c>
      <c r="C81" s="72" t="str">
        <f t="shared" si="6"/>
        <v>ADM-OESD81170-BZ520-001</v>
      </c>
      <c r="D81" s="72" t="str">
        <f t="shared" si="7"/>
        <v>4151129741D81170-BZ520-001</v>
      </c>
      <c r="E81" s="19">
        <v>14</v>
      </c>
      <c r="F81" s="81" t="s">
        <v>5646</v>
      </c>
      <c r="G81" s="19" t="s">
        <v>1910</v>
      </c>
      <c r="H81" s="72" t="str">
        <f t="shared" si="8"/>
        <v>415112974114</v>
      </c>
      <c r="I81" s="130">
        <v>45834</v>
      </c>
      <c r="K81" s="130">
        <v>45839</v>
      </c>
      <c r="Q81" s="106">
        <v>1</v>
      </c>
      <c r="R81" s="200">
        <v>1</v>
      </c>
    </row>
    <row r="82" spans="1:18" x14ac:dyDescent="0.3">
      <c r="A82" s="19" t="str">
        <f>IFERROR(VLOOKUP(G82,'ICH NO'!I:K,3,0),"")</f>
        <v>AAH092-0000D</v>
      </c>
      <c r="B82" s="72" t="s">
        <v>1635</v>
      </c>
      <c r="C82" s="72" t="str">
        <f t="shared" si="6"/>
        <v>ADM-OESD81150-BZ140-001</v>
      </c>
      <c r="D82" s="72" t="str">
        <f t="shared" si="7"/>
        <v>4151129741D81150-BZ140-001</v>
      </c>
      <c r="E82" s="19">
        <v>10</v>
      </c>
      <c r="F82" s="81" t="s">
        <v>5646</v>
      </c>
      <c r="G82" s="19" t="s">
        <v>1869</v>
      </c>
      <c r="H82" s="72" t="str">
        <f t="shared" si="8"/>
        <v>415112974110</v>
      </c>
      <c r="I82" s="130">
        <v>45834</v>
      </c>
      <c r="K82" s="130">
        <v>45839</v>
      </c>
      <c r="Q82" s="106">
        <v>4</v>
      </c>
      <c r="R82" s="200">
        <v>1</v>
      </c>
    </row>
    <row r="83" spans="1:18" x14ac:dyDescent="0.3">
      <c r="A83" s="19" t="str">
        <f>IFERROR(VLOOKUP(G83,'ICH NO'!I:K,3,0),"")</f>
        <v>AAK112-1000D</v>
      </c>
      <c r="B83" s="72" t="s">
        <v>1635</v>
      </c>
      <c r="C83" s="72" t="str">
        <f t="shared" si="6"/>
        <v>ADM-OESD81170-BZ200-001</v>
      </c>
      <c r="D83" s="72" t="str">
        <f t="shared" si="7"/>
        <v>4151129741D81170-BZ200-001</v>
      </c>
      <c r="E83" s="19">
        <v>13</v>
      </c>
      <c r="F83" s="81" t="s">
        <v>5646</v>
      </c>
      <c r="G83" s="19" t="s">
        <v>1886</v>
      </c>
      <c r="H83" s="72" t="str">
        <f t="shared" si="8"/>
        <v>415112974113</v>
      </c>
      <c r="I83" s="130">
        <v>45834</v>
      </c>
      <c r="K83" s="130">
        <v>45839</v>
      </c>
      <c r="Q83" s="106">
        <v>2</v>
      </c>
      <c r="R83" s="200">
        <v>2</v>
      </c>
    </row>
    <row r="84" spans="1:18" x14ac:dyDescent="0.3">
      <c r="A84" s="19" t="str">
        <f>IFERROR(VLOOKUP(G84,'ICH NO'!I:K,3,0),"")</f>
        <v>ADS041-0000D</v>
      </c>
      <c r="B84" s="72" t="s">
        <v>1635</v>
      </c>
      <c r="C84" s="72" t="str">
        <f t="shared" si="6"/>
        <v>ADM-OESD81550-BZ480-001</v>
      </c>
      <c r="D84" s="72" t="str">
        <f t="shared" si="7"/>
        <v>4151129741D81550-BZ480-001</v>
      </c>
      <c r="E84" s="19">
        <v>17</v>
      </c>
      <c r="F84" s="81" t="s">
        <v>5646</v>
      </c>
      <c r="G84" s="19" t="s">
        <v>2152</v>
      </c>
      <c r="H84" s="72" t="str">
        <f t="shared" si="8"/>
        <v>415112974117</v>
      </c>
      <c r="I84" s="130">
        <v>45834</v>
      </c>
      <c r="K84" s="130">
        <v>45839</v>
      </c>
      <c r="Q84" s="106">
        <v>1</v>
      </c>
      <c r="R84" s="200">
        <v>1</v>
      </c>
    </row>
    <row r="85" spans="1:18" x14ac:dyDescent="0.3">
      <c r="A85" s="19" t="str">
        <f>IFERROR(VLOOKUP(G85,'ICH NO'!I:K,3,0),"")</f>
        <v>AAS101-1000D</v>
      </c>
      <c r="B85" s="72" t="s">
        <v>1635</v>
      </c>
      <c r="C85" s="72" t="str">
        <f t="shared" si="6"/>
        <v>ADM-OESD81130-BZ660-001</v>
      </c>
      <c r="D85" s="72" t="str">
        <f t="shared" si="7"/>
        <v>4151129816D81130-BZ660-001</v>
      </c>
      <c r="E85" s="19">
        <v>7</v>
      </c>
      <c r="F85" s="81" t="s">
        <v>5647</v>
      </c>
      <c r="G85" s="198" t="s">
        <v>1998</v>
      </c>
      <c r="H85" s="72" t="str">
        <f t="shared" si="8"/>
        <v>41511298167</v>
      </c>
      <c r="I85" s="130">
        <v>45838</v>
      </c>
      <c r="K85" s="130">
        <v>45840</v>
      </c>
      <c r="Q85" s="106">
        <v>2</v>
      </c>
      <c r="R85" s="200">
        <v>1</v>
      </c>
    </row>
    <row r="86" spans="1:18" x14ac:dyDescent="0.3">
      <c r="A86" s="19" t="str">
        <f>IFERROR(VLOOKUP(G86,'ICH NO'!I:K,3,0),"")</f>
        <v>AAQ032-1000D</v>
      </c>
      <c r="B86" s="72" t="s">
        <v>1635</v>
      </c>
      <c r="C86" s="72" t="str">
        <f t="shared" si="6"/>
        <v>ADM-OESD81170-BZ520-001</v>
      </c>
      <c r="D86" s="72" t="str">
        <f t="shared" si="7"/>
        <v>4151129816D81170-BZ520-001</v>
      </c>
      <c r="E86" s="19">
        <v>14</v>
      </c>
      <c r="F86" s="81" t="s">
        <v>5647</v>
      </c>
      <c r="G86" s="198" t="s">
        <v>1910</v>
      </c>
      <c r="H86" s="72" t="str">
        <f t="shared" si="8"/>
        <v>415112981614</v>
      </c>
      <c r="I86" s="130">
        <v>45838</v>
      </c>
      <c r="K86" s="130">
        <v>45840</v>
      </c>
      <c r="Q86" s="106">
        <v>1</v>
      </c>
      <c r="R86" s="200">
        <v>1</v>
      </c>
    </row>
    <row r="87" spans="1:18" x14ac:dyDescent="0.3">
      <c r="A87" s="19" t="str">
        <f>IFERROR(VLOOKUP(G87,'ICH NO'!I:K,3,0),"")</f>
        <v>ADC091-9000D</v>
      </c>
      <c r="B87" s="72" t="s">
        <v>1635</v>
      </c>
      <c r="C87" s="72" t="str">
        <f t="shared" si="6"/>
        <v>ADM-OESD81551-BZ010-001</v>
      </c>
      <c r="D87" s="72" t="str">
        <f t="shared" si="7"/>
        <v>4151129816D81551-BZ010-001</v>
      </c>
      <c r="E87" s="19">
        <v>18</v>
      </c>
      <c r="F87" s="81" t="s">
        <v>5647</v>
      </c>
      <c r="G87" s="198" t="s">
        <v>2032</v>
      </c>
      <c r="H87" s="72" t="str">
        <f t="shared" si="8"/>
        <v>415112981618</v>
      </c>
      <c r="I87" s="130">
        <v>45838</v>
      </c>
      <c r="K87" s="130">
        <v>45840</v>
      </c>
      <c r="Q87" s="106">
        <v>1</v>
      </c>
      <c r="R87" s="200">
        <v>1</v>
      </c>
    </row>
    <row r="88" spans="1:18" x14ac:dyDescent="0.3">
      <c r="A88" s="19" t="str">
        <f>IFERROR(VLOOKUP(G88,'ICH NO'!I:K,3,0),"")</f>
        <v>ABS012-0001D</v>
      </c>
      <c r="B88" s="72" t="s">
        <v>1635</v>
      </c>
      <c r="C88" s="72" t="str">
        <f t="shared" si="6"/>
        <v>ADM-OESD81590-BZ041-001</v>
      </c>
      <c r="D88" s="72" t="str">
        <f t="shared" si="7"/>
        <v>4151129816D81590-BZ041-001</v>
      </c>
      <c r="E88" s="19">
        <v>29</v>
      </c>
      <c r="F88" s="81" t="s">
        <v>5647</v>
      </c>
      <c r="G88" s="198" t="s">
        <v>5178</v>
      </c>
      <c r="H88" s="72" t="str">
        <f t="shared" si="8"/>
        <v>415112981629</v>
      </c>
      <c r="I88" s="130">
        <v>45838</v>
      </c>
      <c r="K88" s="130">
        <v>45840</v>
      </c>
      <c r="Q88" s="106">
        <v>1</v>
      </c>
      <c r="R88" s="200">
        <v>1</v>
      </c>
    </row>
    <row r="89" spans="1:18" x14ac:dyDescent="0.3">
      <c r="A89" s="19" t="str">
        <f>IFERROR(VLOOKUP(G89,'ICH NO'!I:K,3,0),"")</f>
        <v>AAK112-1000D</v>
      </c>
      <c r="B89" s="72" t="s">
        <v>1635</v>
      </c>
      <c r="C89" s="72" t="str">
        <f t="shared" si="6"/>
        <v>ADM-OESD81170-BZ200-001</v>
      </c>
      <c r="D89" s="72" t="str">
        <f t="shared" si="7"/>
        <v>4151129816D81170-BZ200-001</v>
      </c>
      <c r="E89" s="19">
        <v>13</v>
      </c>
      <c r="F89" s="81" t="s">
        <v>5647</v>
      </c>
      <c r="G89" s="198" t="s">
        <v>1886</v>
      </c>
      <c r="H89" s="72" t="str">
        <f t="shared" si="8"/>
        <v>415112981613</v>
      </c>
      <c r="I89" s="130">
        <v>45838</v>
      </c>
      <c r="K89" s="130">
        <v>45840</v>
      </c>
      <c r="Q89" s="106">
        <v>2</v>
      </c>
      <c r="R89" s="200">
        <v>2</v>
      </c>
    </row>
    <row r="90" spans="1:18" x14ac:dyDescent="0.3">
      <c r="A90" s="19" t="str">
        <f>IFERROR(VLOOKUP(G90,'ICH NO'!I:K,3,0),"")</f>
        <v>AAY012-1000</v>
      </c>
      <c r="B90" s="72" t="s">
        <v>1635</v>
      </c>
      <c r="C90" s="72" t="str">
        <f t="shared" si="6"/>
        <v>ADM-OESD81170-BZ650-001</v>
      </c>
      <c r="D90" s="72" t="str">
        <f t="shared" si="7"/>
        <v>4151129816D81170-BZ650-001</v>
      </c>
      <c r="E90" s="19">
        <v>15</v>
      </c>
      <c r="F90" s="81" t="s">
        <v>5647</v>
      </c>
      <c r="G90" s="198" t="s">
        <v>4459</v>
      </c>
      <c r="H90" s="72" t="str">
        <f t="shared" si="8"/>
        <v>415112981615</v>
      </c>
      <c r="I90" s="130">
        <v>45838</v>
      </c>
      <c r="K90" s="130">
        <v>45840</v>
      </c>
      <c r="Q90" s="106">
        <v>1</v>
      </c>
      <c r="R90" s="200">
        <v>1</v>
      </c>
    </row>
    <row r="91" spans="1:18" x14ac:dyDescent="0.3">
      <c r="A91" s="19" t="str">
        <f>IFERROR(VLOOKUP(G91,'ICH NO'!I:K,3,0),"")</f>
        <v>AAQ042-0000D</v>
      </c>
      <c r="B91" s="72" t="s">
        <v>1635</v>
      </c>
      <c r="C91" s="72" t="str">
        <f t="shared" si="6"/>
        <v>ADM-OESD81150-BZ510-001</v>
      </c>
      <c r="D91" s="72" t="str">
        <f t="shared" si="7"/>
        <v>4151129816D81150-BZ510-001</v>
      </c>
      <c r="E91" s="19">
        <v>10</v>
      </c>
      <c r="F91" s="81" t="s">
        <v>5647</v>
      </c>
      <c r="G91" s="198" t="s">
        <v>1919</v>
      </c>
      <c r="H91" s="72" t="str">
        <f t="shared" si="8"/>
        <v>415112981610</v>
      </c>
      <c r="I91" s="130">
        <v>45838</v>
      </c>
      <c r="K91" s="130">
        <v>45840</v>
      </c>
      <c r="Q91" s="106">
        <v>1</v>
      </c>
      <c r="R91" s="200">
        <v>1</v>
      </c>
    </row>
    <row r="92" spans="1:18" x14ac:dyDescent="0.3">
      <c r="A92" s="19" t="str">
        <f>IFERROR(VLOOKUP(G92,'ICH NO'!I:K,3,0),"")</f>
        <v>ADP231-0000D</v>
      </c>
      <c r="B92" s="72" t="s">
        <v>1635</v>
      </c>
      <c r="C92" s="72" t="str">
        <f t="shared" si="6"/>
        <v>ADM-OESD81550-BZ220-001</v>
      </c>
      <c r="D92" s="72" t="str">
        <f t="shared" si="7"/>
        <v>4151129816D81550-BZ220-001</v>
      </c>
      <c r="E92" s="19">
        <v>17</v>
      </c>
      <c r="F92" s="81" t="s">
        <v>5647</v>
      </c>
      <c r="G92" s="198" t="s">
        <v>2109</v>
      </c>
      <c r="H92" s="72" t="str">
        <f t="shared" si="8"/>
        <v>415112981617</v>
      </c>
      <c r="I92" s="130">
        <v>45838</v>
      </c>
      <c r="K92" s="130">
        <v>45840</v>
      </c>
      <c r="Q92" s="106">
        <v>1</v>
      </c>
      <c r="R92" s="200">
        <v>1</v>
      </c>
    </row>
    <row r="93" spans="1:18" x14ac:dyDescent="0.3">
      <c r="A93" s="19" t="str">
        <f>IFERROR(VLOOKUP(G93,'ICH NO'!I:K,3,0),"")</f>
        <v>ADS041-9000D</v>
      </c>
      <c r="B93" s="72" t="s">
        <v>1635</v>
      </c>
      <c r="C93" s="72" t="str">
        <f t="shared" si="6"/>
        <v>ADM-OESD81551-BZ310-001</v>
      </c>
      <c r="D93" s="72" t="str">
        <f t="shared" si="7"/>
        <v>4151129816D81551-BZ310-001</v>
      </c>
      <c r="E93" s="19">
        <v>21</v>
      </c>
      <c r="F93" s="81" t="s">
        <v>5647</v>
      </c>
      <c r="G93" s="198" t="s">
        <v>2158</v>
      </c>
      <c r="H93" s="72" t="str">
        <f t="shared" si="8"/>
        <v>415112981621</v>
      </c>
      <c r="I93" s="130">
        <v>45838</v>
      </c>
      <c r="K93" s="130">
        <v>45840</v>
      </c>
      <c r="Q93" s="106">
        <v>1</v>
      </c>
      <c r="R93" s="200">
        <v>1</v>
      </c>
    </row>
    <row r="94" spans="1:18" x14ac:dyDescent="0.3">
      <c r="A94" s="19" t="str">
        <f>IFERROR(VLOOKUP(G94,'ICH NO'!I:K,3,0),"")</f>
        <v>AAQ051-0000D</v>
      </c>
      <c r="B94" s="72" t="s">
        <v>1635</v>
      </c>
      <c r="C94" s="72" t="str">
        <f t="shared" si="6"/>
        <v>ADM-OESD81110-BZ540-001</v>
      </c>
      <c r="D94" s="72" t="str">
        <f t="shared" si="7"/>
        <v>4151129816D81110-BZ540-001</v>
      </c>
      <c r="E94" s="19">
        <v>3</v>
      </c>
      <c r="F94" s="81" t="s">
        <v>5647</v>
      </c>
      <c r="G94" s="198" t="s">
        <v>1925</v>
      </c>
      <c r="H94" s="72" t="str">
        <f t="shared" si="8"/>
        <v>41511298163</v>
      </c>
      <c r="I94" s="130">
        <v>45838</v>
      </c>
      <c r="K94" s="130">
        <v>45840</v>
      </c>
      <c r="Q94" s="106">
        <v>1</v>
      </c>
      <c r="R94" s="200">
        <v>1</v>
      </c>
    </row>
    <row r="95" spans="1:18" x14ac:dyDescent="0.3">
      <c r="A95" s="19" t="str">
        <f>IFERROR(VLOOKUP(G95,'ICH NO'!I:K,3,0),"")</f>
        <v>AAH092-0000D</v>
      </c>
      <c r="B95" s="72" t="s">
        <v>1635</v>
      </c>
      <c r="C95" s="72" t="str">
        <f t="shared" si="6"/>
        <v>ADM-OESD81150-BZ140-001</v>
      </c>
      <c r="D95" s="72" t="str">
        <f t="shared" si="7"/>
        <v>4151129816D81150-BZ140-001</v>
      </c>
      <c r="E95" s="19">
        <v>9</v>
      </c>
      <c r="F95" s="81" t="s">
        <v>5647</v>
      </c>
      <c r="G95" s="198" t="s">
        <v>1869</v>
      </c>
      <c r="H95" s="72" t="str">
        <f t="shared" si="8"/>
        <v>41511298169</v>
      </c>
      <c r="I95" s="130">
        <v>45838</v>
      </c>
      <c r="K95" s="130">
        <v>45840</v>
      </c>
      <c r="Q95" s="106">
        <v>4</v>
      </c>
      <c r="R95" s="200">
        <v>3</v>
      </c>
    </row>
    <row r="96" spans="1:18" x14ac:dyDescent="0.3">
      <c r="A96" s="19" t="str">
        <f>IFERROR(VLOOKUP(G96,'ICH NO'!I:K,3,0),"")</f>
        <v>ADP232-0000D</v>
      </c>
      <c r="B96" s="72" t="s">
        <v>1635</v>
      </c>
      <c r="C96" s="72" t="str">
        <f t="shared" si="6"/>
        <v>ADM-OESD81560-BZ220-001</v>
      </c>
      <c r="D96" s="72" t="str">
        <f t="shared" si="7"/>
        <v>4151129816D81560-BZ220-001</v>
      </c>
      <c r="E96" s="19">
        <v>23</v>
      </c>
      <c r="F96" s="81" t="s">
        <v>5647</v>
      </c>
      <c r="G96" s="198" t="s">
        <v>2118</v>
      </c>
      <c r="H96" s="72" t="str">
        <f t="shared" si="8"/>
        <v>415112981623</v>
      </c>
      <c r="I96" s="130">
        <v>45838</v>
      </c>
      <c r="K96" s="130">
        <v>45840</v>
      </c>
      <c r="Q96" s="106">
        <v>1</v>
      </c>
      <c r="R96" s="200">
        <v>1</v>
      </c>
    </row>
    <row r="97" spans="1:18" x14ac:dyDescent="0.3">
      <c r="A97" s="19" t="str">
        <f>IFERROR(VLOOKUP(G97,'ICH NO'!I:K,3,0),"")</f>
        <v>ABS011-0001D</v>
      </c>
      <c r="B97" s="72" t="s">
        <v>1635</v>
      </c>
      <c r="C97" s="72" t="str">
        <f t="shared" si="6"/>
        <v>ADM-OESD81580-BZ041-001</v>
      </c>
      <c r="D97" s="72" t="str">
        <f t="shared" si="7"/>
        <v>4151129816D81580-BZ041-001</v>
      </c>
      <c r="E97" s="19">
        <v>26</v>
      </c>
      <c r="F97" s="81" t="s">
        <v>5647</v>
      </c>
      <c r="G97" s="198" t="s">
        <v>5172</v>
      </c>
      <c r="H97" s="72" t="str">
        <f t="shared" si="8"/>
        <v>415112981626</v>
      </c>
      <c r="I97" s="130">
        <v>45838</v>
      </c>
      <c r="K97" s="130">
        <v>45840</v>
      </c>
      <c r="Q97" s="106">
        <v>1</v>
      </c>
      <c r="R97" s="200">
        <v>1</v>
      </c>
    </row>
    <row r="98" spans="1:18" x14ac:dyDescent="0.3">
      <c r="A98" s="19" t="str">
        <f>IFERROR(VLOOKUP(G98,'ICH NO'!I:K,3,0),"")</f>
        <v>ADS051-0001D</v>
      </c>
      <c r="B98" s="72" t="s">
        <v>1635</v>
      </c>
      <c r="C98" s="72" t="str">
        <f t="shared" si="6"/>
        <v>ADM-OESD81580-BZ051-001</v>
      </c>
      <c r="D98" s="72" t="str">
        <f t="shared" si="7"/>
        <v>4151129816D81580-BZ051-001</v>
      </c>
      <c r="E98" s="19">
        <v>27</v>
      </c>
      <c r="F98" s="81" t="s">
        <v>5647</v>
      </c>
      <c r="G98" s="198" t="s">
        <v>5224</v>
      </c>
      <c r="H98" s="72" t="str">
        <f t="shared" si="8"/>
        <v>415112981627</v>
      </c>
      <c r="I98" s="130">
        <v>45838</v>
      </c>
      <c r="K98" s="130">
        <v>45840</v>
      </c>
      <c r="Q98" s="106">
        <v>1</v>
      </c>
      <c r="R98" s="200">
        <v>1</v>
      </c>
    </row>
    <row r="99" spans="1:18" x14ac:dyDescent="0.3">
      <c r="A99" s="19" t="str">
        <f>IFERROR(VLOOKUP(G99,'ICH NO'!I:K,3,0),"")</f>
        <v>AAY012-1000</v>
      </c>
      <c r="B99" s="72" t="s">
        <v>1635</v>
      </c>
      <c r="C99" s="72" t="str">
        <f t="shared" si="6"/>
        <v>ADM-OESD81170-BZ650-001</v>
      </c>
      <c r="D99" s="72" t="str">
        <f t="shared" si="7"/>
        <v>4151129866D81170-BZ650-001</v>
      </c>
      <c r="E99" s="19">
        <v>16</v>
      </c>
      <c r="F99" s="81" t="s">
        <v>5648</v>
      </c>
      <c r="G99" s="19" t="s">
        <v>4459</v>
      </c>
      <c r="H99" s="72" t="str">
        <f t="shared" si="8"/>
        <v>415112986616</v>
      </c>
      <c r="I99" s="130">
        <v>45839</v>
      </c>
      <c r="K99" s="130">
        <v>45841</v>
      </c>
      <c r="Q99" s="106">
        <v>1</v>
      </c>
      <c r="R99" s="106">
        <v>1</v>
      </c>
    </row>
    <row r="100" spans="1:18" x14ac:dyDescent="0.3">
      <c r="A100" s="19" t="str">
        <f>IFERROR(VLOOKUP(G100,'ICH NO'!I:K,3,0),"")</f>
        <v>ADL011-9000D</v>
      </c>
      <c r="B100" s="72" t="s">
        <v>1635</v>
      </c>
      <c r="C100" s="72" t="str">
        <f t="shared" ref="C100:C130" si="9">+B100&amp;G100</f>
        <v>ADM-OESD81551-BZ090-001</v>
      </c>
      <c r="D100" s="72" t="str">
        <f t="shared" ref="D100:D130" si="10">+F100&amp;G100</f>
        <v>4151129866D81551-BZ090-001</v>
      </c>
      <c r="E100" s="19">
        <v>20</v>
      </c>
      <c r="F100" s="81" t="s">
        <v>5648</v>
      </c>
      <c r="G100" s="19" t="s">
        <v>2073</v>
      </c>
      <c r="H100" s="72" t="str">
        <f t="shared" ref="H100:H130" si="11">+F100&amp;E100</f>
        <v>415112986620</v>
      </c>
      <c r="I100" s="130">
        <v>45839</v>
      </c>
      <c r="K100" s="130">
        <v>45841</v>
      </c>
      <c r="Q100" s="106">
        <v>5</v>
      </c>
      <c r="R100" s="106">
        <v>5</v>
      </c>
    </row>
    <row r="101" spans="1:18" x14ac:dyDescent="0.3">
      <c r="A101" s="19" t="str">
        <f>IFERROR(VLOOKUP(G101,'ICH NO'!I:K,3,0),"")</f>
        <v>ADP231-9000D</v>
      </c>
      <c r="B101" s="72" t="s">
        <v>1635</v>
      </c>
      <c r="C101" s="72" t="str">
        <f t="shared" si="9"/>
        <v>ADM-OESD81551-BZ240-001</v>
      </c>
      <c r="D101" s="72" t="str">
        <f t="shared" si="10"/>
        <v>4151129866D81551-BZ240-001</v>
      </c>
      <c r="E101" s="19">
        <v>22</v>
      </c>
      <c r="F101" s="81" t="s">
        <v>5648</v>
      </c>
      <c r="G101" s="19" t="s">
        <v>2115</v>
      </c>
      <c r="H101" s="72" t="str">
        <f t="shared" si="11"/>
        <v>415112986622</v>
      </c>
      <c r="I101" s="130">
        <v>45839</v>
      </c>
      <c r="K101" s="130">
        <v>45841</v>
      </c>
      <c r="Q101" s="106">
        <v>10</v>
      </c>
      <c r="R101" s="106">
        <v>10</v>
      </c>
    </row>
    <row r="102" spans="1:18" x14ac:dyDescent="0.3">
      <c r="A102" s="19" t="str">
        <f>IFERROR(VLOOKUP(G102,'ICH NO'!I:K,3,0),"")</f>
        <v>AAS041-1000D</v>
      </c>
      <c r="B102" s="72" t="s">
        <v>1635</v>
      </c>
      <c r="C102" s="72" t="str">
        <f t="shared" si="9"/>
        <v>ADM-OESD81130-BZ600-001</v>
      </c>
      <c r="D102" s="72" t="str">
        <f t="shared" si="10"/>
        <v>4151129866D81130-BZ600-001</v>
      </c>
      <c r="E102" s="19">
        <v>7</v>
      </c>
      <c r="F102" s="81" t="s">
        <v>5648</v>
      </c>
      <c r="G102" s="19" t="s">
        <v>1952</v>
      </c>
      <c r="H102" s="72" t="str">
        <f t="shared" si="11"/>
        <v>41511298667</v>
      </c>
      <c r="I102" s="130">
        <v>45839</v>
      </c>
      <c r="K102" s="130">
        <v>45841</v>
      </c>
      <c r="Q102" s="106">
        <v>2</v>
      </c>
      <c r="R102" s="106">
        <v>1</v>
      </c>
    </row>
    <row r="103" spans="1:18" x14ac:dyDescent="0.3">
      <c r="A103" s="19" t="str">
        <f>IFERROR(VLOOKUP(G103,'ICH NO'!I:K,3,0),"")</f>
        <v>AAQ032-1000D</v>
      </c>
      <c r="B103" s="72" t="s">
        <v>1635</v>
      </c>
      <c r="C103" s="72" t="str">
        <f t="shared" si="9"/>
        <v>ADM-OESD81170-BZ520-001</v>
      </c>
      <c r="D103" s="72" t="str">
        <f t="shared" si="10"/>
        <v>4151129866D81170-BZ520-001</v>
      </c>
      <c r="E103" s="19">
        <v>14</v>
      </c>
      <c r="F103" s="81" t="s">
        <v>5648</v>
      </c>
      <c r="G103" s="19" t="s">
        <v>1910</v>
      </c>
      <c r="H103" s="72" t="str">
        <f t="shared" si="11"/>
        <v>415112986614</v>
      </c>
      <c r="I103" s="130">
        <v>45839</v>
      </c>
      <c r="K103" s="130">
        <v>45841</v>
      </c>
      <c r="Q103" s="106">
        <v>1</v>
      </c>
      <c r="R103" s="106">
        <v>1</v>
      </c>
    </row>
    <row r="104" spans="1:18" x14ac:dyDescent="0.3">
      <c r="A104" s="19" t="str">
        <f>IFERROR(VLOOKUP(G104,'ICH NO'!I:K,3,0),"")</f>
        <v>ADP232-9000D</v>
      </c>
      <c r="B104" s="72" t="s">
        <v>1635</v>
      </c>
      <c r="C104" s="72" t="str">
        <f t="shared" si="9"/>
        <v>ADM-OESD81561-BZ240-001</v>
      </c>
      <c r="D104" s="72" t="str">
        <f t="shared" si="10"/>
        <v>4151129866D81561-BZ240-001</v>
      </c>
      <c r="E104" s="19">
        <v>28</v>
      </c>
      <c r="F104" s="81" t="s">
        <v>5648</v>
      </c>
      <c r="G104" s="19" t="s">
        <v>2124</v>
      </c>
      <c r="H104" s="72" t="str">
        <f t="shared" si="11"/>
        <v>415112986628</v>
      </c>
      <c r="I104" s="130">
        <v>45839</v>
      </c>
      <c r="K104" s="130">
        <v>45841</v>
      </c>
      <c r="Q104" s="106">
        <v>7</v>
      </c>
      <c r="R104" s="106">
        <v>7</v>
      </c>
    </row>
    <row r="105" spans="1:18" x14ac:dyDescent="0.3">
      <c r="A105" s="19" t="str">
        <f>IFERROR(VLOOKUP(G105,'ICH NO'!I:K,3,0),"")</f>
        <v>ADM061-9000D</v>
      </c>
      <c r="B105" s="72" t="s">
        <v>1635</v>
      </c>
      <c r="C105" s="72" t="str">
        <f t="shared" si="9"/>
        <v>ADM-OESD81551-BZ150-001</v>
      </c>
      <c r="D105" s="72" t="str">
        <f t="shared" si="10"/>
        <v>4151129866D81551-BZ150-001</v>
      </c>
      <c r="E105" s="19">
        <v>21</v>
      </c>
      <c r="F105" s="81" t="s">
        <v>5648</v>
      </c>
      <c r="G105" s="19" t="s">
        <v>2100</v>
      </c>
      <c r="H105" s="72" t="str">
        <f t="shared" si="11"/>
        <v>415112986621</v>
      </c>
      <c r="I105" s="130">
        <v>45839</v>
      </c>
      <c r="K105" s="130">
        <v>45841</v>
      </c>
      <c r="Q105" s="106">
        <v>13</v>
      </c>
      <c r="R105" s="106">
        <v>13</v>
      </c>
    </row>
    <row r="106" spans="1:18" x14ac:dyDescent="0.3">
      <c r="A106" s="19" t="str">
        <f>IFERROR(VLOOKUP(G106,'ICH NO'!I:K,3,0),"")</f>
        <v>AAS101-0000D</v>
      </c>
      <c r="B106" s="72" t="s">
        <v>1635</v>
      </c>
      <c r="C106" s="72" t="str">
        <f t="shared" si="9"/>
        <v>ADM-OESD81110-BZ660-001</v>
      </c>
      <c r="D106" s="72" t="str">
        <f t="shared" si="10"/>
        <v>4151129919D81110-BZ660-001</v>
      </c>
      <c r="E106" s="198">
        <v>3</v>
      </c>
      <c r="F106" s="81" t="s">
        <v>5649</v>
      </c>
      <c r="G106" s="19" t="s">
        <v>1995</v>
      </c>
      <c r="H106" s="72" t="str">
        <f t="shared" si="11"/>
        <v>41511299193</v>
      </c>
      <c r="I106" s="130">
        <v>45840</v>
      </c>
      <c r="K106" s="130">
        <v>45842</v>
      </c>
      <c r="Q106" s="106">
        <v>1</v>
      </c>
      <c r="R106" s="106">
        <v>1</v>
      </c>
    </row>
    <row r="107" spans="1:18" x14ac:dyDescent="0.3">
      <c r="A107" s="19" t="str">
        <f>IFERROR(VLOOKUP(G107,'ICH NO'!I:K,3,0),"")</f>
        <v>AAS041-1000D</v>
      </c>
      <c r="B107" s="72" t="s">
        <v>1635</v>
      </c>
      <c r="C107" s="72" t="str">
        <f t="shared" si="9"/>
        <v>ADM-OESD81130-BZ600-001</v>
      </c>
      <c r="D107" s="72" t="str">
        <f t="shared" si="10"/>
        <v>4151129919D81130-BZ600-001</v>
      </c>
      <c r="E107" s="198">
        <v>6</v>
      </c>
      <c r="F107" s="81" t="s">
        <v>5649</v>
      </c>
      <c r="G107" s="19" t="s">
        <v>1952</v>
      </c>
      <c r="H107" s="72" t="str">
        <f t="shared" si="11"/>
        <v>41511299196</v>
      </c>
      <c r="I107" s="130">
        <v>45840</v>
      </c>
      <c r="K107" s="130">
        <v>45842</v>
      </c>
      <c r="Q107" s="106">
        <v>2</v>
      </c>
      <c r="R107" s="106">
        <v>2</v>
      </c>
    </row>
    <row r="108" spans="1:18" x14ac:dyDescent="0.3">
      <c r="A108" s="19" t="str">
        <f>IFERROR(VLOOKUP(G108,'ICH NO'!I:K,3,0),"")</f>
        <v>AAG022-0000D</v>
      </c>
      <c r="B108" s="72" t="s">
        <v>1635</v>
      </c>
      <c r="C108" s="72" t="str">
        <f t="shared" si="9"/>
        <v>ADM-OESD81150-BZ130-001</v>
      </c>
      <c r="D108" s="72" t="str">
        <f t="shared" si="10"/>
        <v>4151129919D81150-BZ130-001</v>
      </c>
      <c r="E108" s="198">
        <v>9</v>
      </c>
      <c r="F108" s="81" t="s">
        <v>5649</v>
      </c>
      <c r="G108" s="19" t="s">
        <v>1829</v>
      </c>
      <c r="H108" s="72" t="str">
        <f t="shared" si="11"/>
        <v>41511299199</v>
      </c>
      <c r="I108" s="130">
        <v>45840</v>
      </c>
      <c r="K108" s="130">
        <v>45842</v>
      </c>
      <c r="Q108" s="106">
        <v>65</v>
      </c>
      <c r="R108" s="106">
        <v>65</v>
      </c>
    </row>
    <row r="109" spans="1:18" x14ac:dyDescent="0.3">
      <c r="A109" s="19" t="str">
        <f>IFERROR(VLOOKUP(G109,'ICH NO'!I:K,3,0),"")</f>
        <v>SD0961-6760</v>
      </c>
      <c r="B109" s="72" t="s">
        <v>1635</v>
      </c>
      <c r="C109" s="72" t="str">
        <f t="shared" si="9"/>
        <v>ADM-OESD9004A-81003-001</v>
      </c>
      <c r="D109" s="72" t="str">
        <f t="shared" si="10"/>
        <v>4151129919D9004A-81003-001</v>
      </c>
      <c r="E109" s="198">
        <v>23</v>
      </c>
      <c r="F109" s="81" t="s">
        <v>5649</v>
      </c>
      <c r="G109" s="19" t="s">
        <v>2314</v>
      </c>
      <c r="H109" s="72" t="str">
        <f t="shared" si="11"/>
        <v>415112991923</v>
      </c>
      <c r="I109" s="130">
        <v>45840</v>
      </c>
      <c r="K109" s="130">
        <v>45842</v>
      </c>
      <c r="Q109" s="106">
        <v>1</v>
      </c>
      <c r="R109" s="106">
        <v>1</v>
      </c>
    </row>
    <row r="110" spans="1:18" x14ac:dyDescent="0.3">
      <c r="A110" s="19" t="str">
        <f>IFERROR(VLOOKUP(G110,'ICH NO'!I:K,3,0),"")</f>
        <v>AAS101-1000D</v>
      </c>
      <c r="B110" s="72" t="s">
        <v>1635</v>
      </c>
      <c r="C110" s="72" t="str">
        <f t="shared" si="9"/>
        <v>ADM-OESD81130-BZ660-001</v>
      </c>
      <c r="D110" s="72" t="str">
        <f t="shared" si="10"/>
        <v>4151129919D81130-BZ660-001</v>
      </c>
      <c r="E110" s="198">
        <v>7</v>
      </c>
      <c r="F110" s="81" t="s">
        <v>5649</v>
      </c>
      <c r="G110" s="19" t="s">
        <v>1998</v>
      </c>
      <c r="H110" s="72" t="str">
        <f t="shared" si="11"/>
        <v>41511299197</v>
      </c>
      <c r="I110" s="130">
        <v>45840</v>
      </c>
      <c r="K110" s="130">
        <v>45842</v>
      </c>
      <c r="Q110" s="106">
        <v>2</v>
      </c>
      <c r="R110" s="106">
        <v>2</v>
      </c>
    </row>
    <row r="111" spans="1:18" x14ac:dyDescent="0.3">
      <c r="A111" s="19" t="str">
        <f>IFERROR(VLOOKUP(G111,'ICH NO'!I:K,3,0),"")</f>
        <v>AAH092-0000D</v>
      </c>
      <c r="B111" s="72" t="s">
        <v>1635</v>
      </c>
      <c r="C111" s="72" t="str">
        <f t="shared" si="9"/>
        <v>ADM-OESD81150-BZ140-001</v>
      </c>
      <c r="D111" s="72" t="str">
        <f t="shared" si="10"/>
        <v>4151129919D81150-BZ140-001</v>
      </c>
      <c r="E111" s="198">
        <v>10</v>
      </c>
      <c r="F111" s="81" t="s">
        <v>5649</v>
      </c>
      <c r="G111" s="19" t="s">
        <v>1869</v>
      </c>
      <c r="H111" s="72" t="str">
        <f t="shared" si="11"/>
        <v>415112991910</v>
      </c>
      <c r="I111" s="130">
        <v>45840</v>
      </c>
      <c r="K111" s="130">
        <v>45842</v>
      </c>
      <c r="Q111" s="106">
        <v>4</v>
      </c>
      <c r="R111" s="106">
        <v>4</v>
      </c>
    </row>
    <row r="112" spans="1:18" x14ac:dyDescent="0.3">
      <c r="A112" s="19" t="str">
        <f>IFERROR(VLOOKUP(G112,'ICH NO'!I:K,3,0),"")</f>
        <v>ADP231-9000D</v>
      </c>
      <c r="B112" s="72" t="s">
        <v>1635</v>
      </c>
      <c r="C112" s="72" t="str">
        <f t="shared" si="9"/>
        <v>ADM-OESD81551-BZ240-001</v>
      </c>
      <c r="D112" s="72" t="str">
        <f t="shared" si="10"/>
        <v>4151129919D81551-BZ240-001</v>
      </c>
      <c r="E112" s="198">
        <v>16</v>
      </c>
      <c r="F112" s="81" t="s">
        <v>5649</v>
      </c>
      <c r="G112" s="19" t="s">
        <v>2115</v>
      </c>
      <c r="H112" s="72" t="str">
        <f t="shared" si="11"/>
        <v>415112991916</v>
      </c>
      <c r="I112" s="130">
        <v>45840</v>
      </c>
      <c r="K112" s="130">
        <v>45842</v>
      </c>
      <c r="Q112" s="106">
        <v>6</v>
      </c>
      <c r="R112" s="106">
        <v>6</v>
      </c>
    </row>
    <row r="113" spans="1:18" x14ac:dyDescent="0.3">
      <c r="A113" s="19" t="str">
        <f>IFERROR(VLOOKUP(G113,'ICH NO'!I:K,3,0),"")</f>
        <v>ADL012-9000D</v>
      </c>
      <c r="B113" s="72" t="s">
        <v>1635</v>
      </c>
      <c r="C113" s="72" t="str">
        <f t="shared" si="9"/>
        <v>ADM-OESD81561-BZ090-001</v>
      </c>
      <c r="D113" s="72" t="str">
        <f t="shared" si="10"/>
        <v>4151129919D81561-BZ090-001</v>
      </c>
      <c r="E113" s="198">
        <v>19</v>
      </c>
      <c r="F113" s="81" t="s">
        <v>5649</v>
      </c>
      <c r="G113" s="19" t="s">
        <v>2082</v>
      </c>
      <c r="H113" s="72" t="str">
        <f t="shared" si="11"/>
        <v>415112991919</v>
      </c>
      <c r="I113" s="130">
        <v>45840</v>
      </c>
      <c r="K113" s="130">
        <v>45842</v>
      </c>
      <c r="Q113" s="106">
        <v>4</v>
      </c>
      <c r="R113" s="106">
        <v>4</v>
      </c>
    </row>
    <row r="114" spans="1:18" x14ac:dyDescent="0.3">
      <c r="A114" s="19" t="str">
        <f>IFERROR(VLOOKUP(G114,'ICH NO'!I:K,3,0),"")</f>
        <v>AAG031-0000D</v>
      </c>
      <c r="B114" s="72" t="s">
        <v>1635</v>
      </c>
      <c r="C114" s="72" t="str">
        <f t="shared" si="9"/>
        <v>ADM-OESD81110-BZ120-001</v>
      </c>
      <c r="D114" s="72" t="str">
        <f t="shared" si="10"/>
        <v>4151129919D81110-BZ120-001</v>
      </c>
      <c r="E114" s="198">
        <v>1</v>
      </c>
      <c r="F114" s="81" t="s">
        <v>5649</v>
      </c>
      <c r="G114" s="19" t="s">
        <v>1844</v>
      </c>
      <c r="H114" s="72" t="str">
        <f t="shared" si="11"/>
        <v>41511299191</v>
      </c>
      <c r="I114" s="130">
        <v>45840</v>
      </c>
      <c r="K114" s="130">
        <v>45842</v>
      </c>
      <c r="Q114" s="106">
        <v>1</v>
      </c>
      <c r="R114" s="106">
        <v>1</v>
      </c>
    </row>
    <row r="115" spans="1:18" x14ac:dyDescent="0.3">
      <c r="A115" s="19" t="str">
        <f>IFERROR(VLOOKUP(G115,'ICH NO'!I:K,3,0),"")</f>
        <v>AAV021-0000D</v>
      </c>
      <c r="B115" s="72" t="s">
        <v>1635</v>
      </c>
      <c r="C115" s="72" t="str">
        <f t="shared" si="9"/>
        <v>ADM-OESD81110-BZ800-001</v>
      </c>
      <c r="D115" s="72" t="str">
        <f t="shared" si="10"/>
        <v>4151129919D81110-BZ800-001</v>
      </c>
      <c r="E115" s="198">
        <v>4</v>
      </c>
      <c r="F115" s="81" t="s">
        <v>5649</v>
      </c>
      <c r="G115" s="19" t="s">
        <v>3475</v>
      </c>
      <c r="H115" s="72" t="str">
        <f t="shared" si="11"/>
        <v>41511299194</v>
      </c>
      <c r="I115" s="130">
        <v>45840</v>
      </c>
      <c r="K115" s="130">
        <v>45842</v>
      </c>
      <c r="Q115" s="106">
        <v>2</v>
      </c>
      <c r="R115" s="106">
        <v>2</v>
      </c>
    </row>
    <row r="116" spans="1:18" x14ac:dyDescent="0.3">
      <c r="A116" s="19" t="str">
        <f>IFERROR(VLOOKUP(G116,'ICH NO'!I:K,3,0),"")</f>
        <v>AAG032-0000D</v>
      </c>
      <c r="B116" s="72" t="s">
        <v>1635</v>
      </c>
      <c r="C116" s="72" t="str">
        <f t="shared" si="9"/>
        <v>ADM-OESD81150-BZ120-001</v>
      </c>
      <c r="D116" s="72" t="str">
        <f t="shared" si="10"/>
        <v>4151129919D81150-BZ120-001</v>
      </c>
      <c r="E116" s="198">
        <v>8</v>
      </c>
      <c r="F116" s="81" t="s">
        <v>5649</v>
      </c>
      <c r="G116" s="19" t="s">
        <v>1852</v>
      </c>
      <c r="H116" s="72" t="str">
        <f t="shared" si="11"/>
        <v>41511299198</v>
      </c>
      <c r="I116" s="130">
        <v>45840</v>
      </c>
      <c r="K116" s="130">
        <v>45842</v>
      </c>
      <c r="Q116" s="106">
        <v>1</v>
      </c>
      <c r="R116" s="106">
        <v>1</v>
      </c>
    </row>
    <row r="117" spans="1:18" x14ac:dyDescent="0.3">
      <c r="A117" s="19" t="str">
        <f>IFERROR(VLOOKUP(G117,'ICH NO'!I:K,3,0),"")</f>
        <v>AFD011-0000D</v>
      </c>
      <c r="B117" s="72" t="s">
        <v>1635</v>
      </c>
      <c r="C117" s="72" t="str">
        <f t="shared" si="9"/>
        <v>ADM-OESD81270-BZ010-001</v>
      </c>
      <c r="D117" s="72" t="str">
        <f t="shared" si="10"/>
        <v>4151129919D81270-BZ010-001</v>
      </c>
      <c r="E117" s="198">
        <v>13</v>
      </c>
      <c r="F117" s="81" t="s">
        <v>5649</v>
      </c>
      <c r="G117" s="19" t="s">
        <v>2189</v>
      </c>
      <c r="H117" s="72" t="str">
        <f t="shared" si="11"/>
        <v>415112991913</v>
      </c>
      <c r="I117" s="130">
        <v>45840</v>
      </c>
      <c r="K117" s="130">
        <v>45842</v>
      </c>
      <c r="Q117" s="106">
        <v>1</v>
      </c>
      <c r="R117" s="106">
        <v>1</v>
      </c>
    </row>
    <row r="118" spans="1:18" x14ac:dyDescent="0.3">
      <c r="A118" s="19" t="str">
        <f>IFERROR(VLOOKUP(G118,'ICH NO'!I:K,3,0),"")</f>
        <v>ADM072-9000D</v>
      </c>
      <c r="B118" s="72" t="s">
        <v>1635</v>
      </c>
      <c r="C118" s="72" t="str">
        <f t="shared" si="9"/>
        <v>ADM-OESD81561-BZ150-001</v>
      </c>
      <c r="D118" s="72" t="str">
        <f t="shared" si="10"/>
        <v>4151129919D81561-BZ150-001</v>
      </c>
      <c r="E118" s="198">
        <v>20</v>
      </c>
      <c r="F118" s="81" t="s">
        <v>5649</v>
      </c>
      <c r="G118" s="19" t="s">
        <v>2106</v>
      </c>
      <c r="H118" s="72" t="str">
        <f t="shared" si="11"/>
        <v>415112991920</v>
      </c>
      <c r="I118" s="130">
        <v>45840</v>
      </c>
      <c r="K118" s="130">
        <v>45842</v>
      </c>
      <c r="Q118" s="106">
        <v>5</v>
      </c>
      <c r="R118" s="106">
        <v>5</v>
      </c>
    </row>
    <row r="119" spans="1:18" x14ac:dyDescent="0.3">
      <c r="A119" s="19" t="str">
        <f>IFERROR(VLOOKUP(G119,'ICH NO'!I:K,3,0),"")</f>
        <v>SD0961-6980</v>
      </c>
      <c r="B119" s="72" t="s">
        <v>1635</v>
      </c>
      <c r="C119" s="72" t="str">
        <f t="shared" si="9"/>
        <v>ADM-OESD9004A-81007-001</v>
      </c>
      <c r="D119" s="72" t="str">
        <f t="shared" si="10"/>
        <v>4151129919D9004A-81007-001</v>
      </c>
      <c r="E119" s="198">
        <v>24</v>
      </c>
      <c r="F119" s="81" t="s">
        <v>5649</v>
      </c>
      <c r="G119" s="19" t="s">
        <v>2320</v>
      </c>
      <c r="H119" s="72" t="str">
        <f t="shared" si="11"/>
        <v>415112991924</v>
      </c>
      <c r="I119" s="130">
        <v>45840</v>
      </c>
      <c r="K119" s="130">
        <v>45842</v>
      </c>
      <c r="Q119" s="106">
        <v>2</v>
      </c>
      <c r="R119" s="106">
        <v>2</v>
      </c>
    </row>
    <row r="120" spans="1:18" x14ac:dyDescent="0.3">
      <c r="A120" s="19" t="str">
        <f>IFERROR(VLOOKUP(G120,'ICH NO'!I:K,3,0),"")</f>
        <v>AAG021-0000D</v>
      </c>
      <c r="B120" s="72" t="s">
        <v>1635</v>
      </c>
      <c r="C120" s="72" t="str">
        <f t="shared" si="9"/>
        <v>ADM-OESD81110-BZ130-001</v>
      </c>
      <c r="D120" s="72" t="str">
        <f t="shared" si="10"/>
        <v>4151129919D81110-BZ130-001</v>
      </c>
      <c r="E120" s="198">
        <v>2</v>
      </c>
      <c r="F120" s="81" t="s">
        <v>5649</v>
      </c>
      <c r="G120" s="19" t="s">
        <v>1814</v>
      </c>
      <c r="H120" s="72" t="str">
        <f t="shared" si="11"/>
        <v>41511299192</v>
      </c>
      <c r="I120" s="130">
        <v>45840</v>
      </c>
      <c r="K120" s="130">
        <v>45842</v>
      </c>
      <c r="Q120" s="106">
        <v>59</v>
      </c>
      <c r="R120" s="106">
        <v>59</v>
      </c>
    </row>
    <row r="121" spans="1:18" x14ac:dyDescent="0.3">
      <c r="A121" s="19" t="str">
        <f>IFERROR(VLOOKUP(G121,'ICH NO'!I:K,3,0),"")</f>
        <v>AAG011-1000</v>
      </c>
      <c r="B121" s="72" t="s">
        <v>1635</v>
      </c>
      <c r="C121" s="72" t="str">
        <f t="shared" si="9"/>
        <v>ADM-OESD81130-BZ070-001</v>
      </c>
      <c r="D121" s="72" t="str">
        <f t="shared" si="10"/>
        <v>4151129919D81130-BZ070-001</v>
      </c>
      <c r="E121" s="198">
        <v>5</v>
      </c>
      <c r="F121" s="81" t="s">
        <v>5649</v>
      </c>
      <c r="G121" s="19" t="s">
        <v>1792</v>
      </c>
      <c r="H121" s="72" t="str">
        <f t="shared" si="11"/>
        <v>41511299195</v>
      </c>
      <c r="I121" s="130">
        <v>45840</v>
      </c>
      <c r="K121" s="130">
        <v>45842</v>
      </c>
      <c r="Q121" s="106">
        <v>4</v>
      </c>
      <c r="R121" s="106">
        <v>4</v>
      </c>
    </row>
    <row r="122" spans="1:18" x14ac:dyDescent="0.3">
      <c r="A122" s="19" t="str">
        <f>IFERROR(VLOOKUP(G122,'ICH NO'!I:K,3,0),"")</f>
        <v>AAV022-0000D</v>
      </c>
      <c r="B122" s="72" t="s">
        <v>1635</v>
      </c>
      <c r="C122" s="72" t="str">
        <f t="shared" si="9"/>
        <v>ADM-OESD81150-BZ800-001</v>
      </c>
      <c r="D122" s="72" t="str">
        <f t="shared" si="10"/>
        <v>4151129919D81150-BZ800-001</v>
      </c>
      <c r="E122" s="198">
        <v>11</v>
      </c>
      <c r="F122" s="81" t="s">
        <v>5649</v>
      </c>
      <c r="G122" s="19" t="s">
        <v>3479</v>
      </c>
      <c r="H122" s="72" t="str">
        <f t="shared" si="11"/>
        <v>415112991911</v>
      </c>
      <c r="I122" s="130">
        <v>45840</v>
      </c>
      <c r="K122" s="130">
        <v>45842</v>
      </c>
      <c r="Q122" s="106">
        <v>2</v>
      </c>
      <c r="R122" s="106">
        <v>2</v>
      </c>
    </row>
    <row r="123" spans="1:18" x14ac:dyDescent="0.3">
      <c r="A123" s="19" t="str">
        <f>IFERROR(VLOOKUP(G123,'ICH NO'!I:K,3,0),"")</f>
        <v>AAQ032-1000D</v>
      </c>
      <c r="B123" s="72" t="s">
        <v>1635</v>
      </c>
      <c r="C123" s="72" t="str">
        <f t="shared" si="9"/>
        <v>ADM-OESD81170-BZ520-001</v>
      </c>
      <c r="D123" s="72" t="str">
        <f t="shared" si="10"/>
        <v>4151129919D81170-BZ520-001</v>
      </c>
      <c r="E123" s="198">
        <v>12</v>
      </c>
      <c r="F123" s="81" t="s">
        <v>5649</v>
      </c>
      <c r="G123" s="19" t="s">
        <v>1910</v>
      </c>
      <c r="H123" s="72" t="str">
        <f t="shared" si="11"/>
        <v>415112991912</v>
      </c>
      <c r="I123" s="130">
        <v>45840</v>
      </c>
      <c r="K123" s="130">
        <v>45842</v>
      </c>
      <c r="Q123" s="106">
        <v>1</v>
      </c>
      <c r="R123" s="106">
        <v>1</v>
      </c>
    </row>
    <row r="124" spans="1:18" x14ac:dyDescent="0.3">
      <c r="A124" s="19" t="str">
        <f>IFERROR(VLOOKUP(G124,'ICH NO'!I:K,3,0),"")</f>
        <v>ADL011-9000D</v>
      </c>
      <c r="B124" s="72" t="s">
        <v>1635</v>
      </c>
      <c r="C124" s="72" t="str">
        <f t="shared" si="9"/>
        <v>ADM-OESD81551-BZ090-001</v>
      </c>
      <c r="D124" s="72" t="str">
        <f t="shared" si="10"/>
        <v>4151129919D81551-BZ090-001</v>
      </c>
      <c r="E124" s="198">
        <v>14</v>
      </c>
      <c r="F124" s="81" t="s">
        <v>5649</v>
      </c>
      <c r="G124" s="19" t="s">
        <v>2073</v>
      </c>
      <c r="H124" s="72" t="str">
        <f t="shared" si="11"/>
        <v>415112991914</v>
      </c>
      <c r="I124" s="130">
        <v>45840</v>
      </c>
      <c r="K124" s="130">
        <v>45842</v>
      </c>
      <c r="Q124" s="106">
        <v>5</v>
      </c>
      <c r="R124" s="106">
        <v>5</v>
      </c>
    </row>
    <row r="125" spans="1:18" x14ac:dyDescent="0.3">
      <c r="A125" s="19" t="str">
        <f>IFERROR(VLOOKUP(G125,'ICH NO'!I:K,3,0),"")</f>
        <v>ADM061-9000D</v>
      </c>
      <c r="B125" s="72" t="s">
        <v>1635</v>
      </c>
      <c r="C125" s="72" t="str">
        <f t="shared" si="9"/>
        <v>ADM-OESD81551-BZ150-001</v>
      </c>
      <c r="D125" s="72" t="str">
        <f t="shared" si="10"/>
        <v>4151129919D81551-BZ150-001</v>
      </c>
      <c r="E125" s="198">
        <v>15</v>
      </c>
      <c r="F125" s="81" t="s">
        <v>5649</v>
      </c>
      <c r="G125" s="19" t="s">
        <v>2100</v>
      </c>
      <c r="H125" s="72" t="str">
        <f t="shared" si="11"/>
        <v>415112991915</v>
      </c>
      <c r="I125" s="130">
        <v>45840</v>
      </c>
      <c r="K125" s="130">
        <v>45842</v>
      </c>
      <c r="Q125" s="106">
        <v>13</v>
      </c>
      <c r="R125" s="106">
        <v>13</v>
      </c>
    </row>
    <row r="126" spans="1:18" x14ac:dyDescent="0.3">
      <c r="A126" s="19" t="str">
        <f>IFERROR(VLOOKUP(G126,'ICH NO'!I:K,3,0),"")</f>
        <v>ADS041-9000D</v>
      </c>
      <c r="B126" s="72" t="s">
        <v>1635</v>
      </c>
      <c r="C126" s="72" t="str">
        <f t="shared" si="9"/>
        <v>ADM-OESD81551-BZ310-001</v>
      </c>
      <c r="D126" s="72" t="str">
        <f t="shared" si="10"/>
        <v>4151129919D81551-BZ310-001</v>
      </c>
      <c r="E126" s="198">
        <v>17</v>
      </c>
      <c r="F126" s="81" t="s">
        <v>5649</v>
      </c>
      <c r="G126" s="19" t="s">
        <v>2158</v>
      </c>
      <c r="H126" s="72" t="str">
        <f t="shared" si="11"/>
        <v>415112991917</v>
      </c>
      <c r="I126" s="130">
        <v>45840</v>
      </c>
      <c r="K126" s="130">
        <v>45842</v>
      </c>
      <c r="Q126" s="106">
        <v>1</v>
      </c>
      <c r="R126" s="106">
        <v>1</v>
      </c>
    </row>
    <row r="127" spans="1:18" x14ac:dyDescent="0.3">
      <c r="A127" s="19" t="str">
        <f>IFERROR(VLOOKUP(G127,'ICH NO'!I:K,3,0),"")</f>
        <v>ADP232-0000D</v>
      </c>
      <c r="B127" s="72" t="s">
        <v>1635</v>
      </c>
      <c r="C127" s="72" t="str">
        <f t="shared" si="9"/>
        <v>ADM-OESD81560-BZ220-001</v>
      </c>
      <c r="D127" s="72" t="str">
        <f t="shared" si="10"/>
        <v>4151129919D81560-BZ220-001</v>
      </c>
      <c r="E127" s="198">
        <v>18</v>
      </c>
      <c r="F127" s="81" t="s">
        <v>5649</v>
      </c>
      <c r="G127" s="19" t="s">
        <v>2118</v>
      </c>
      <c r="H127" s="72" t="str">
        <f t="shared" si="11"/>
        <v>415112991918</v>
      </c>
      <c r="I127" s="130">
        <v>45840</v>
      </c>
      <c r="K127" s="130">
        <v>45842</v>
      </c>
      <c r="Q127" s="106">
        <v>1</v>
      </c>
      <c r="R127" s="106">
        <v>1</v>
      </c>
    </row>
    <row r="128" spans="1:18" x14ac:dyDescent="0.3">
      <c r="A128" s="19" t="str">
        <f>IFERROR(VLOOKUP(G128,'ICH NO'!I:K,3,0),"")</f>
        <v>ADM072-3000D</v>
      </c>
      <c r="B128" s="72" t="s">
        <v>1635</v>
      </c>
      <c r="C128" s="72" t="str">
        <f t="shared" si="9"/>
        <v>ADM-OESD81565-BZ030-001</v>
      </c>
      <c r="D128" s="72" t="str">
        <f t="shared" si="10"/>
        <v>4151129919D81565-BZ030-001</v>
      </c>
      <c r="E128" s="198">
        <v>21</v>
      </c>
      <c r="F128" s="81" t="s">
        <v>5649</v>
      </c>
      <c r="G128" s="19" t="s">
        <v>2103</v>
      </c>
      <c r="H128" s="72" t="str">
        <f t="shared" si="11"/>
        <v>415112991921</v>
      </c>
      <c r="I128" s="130">
        <v>45840</v>
      </c>
      <c r="K128" s="130">
        <v>45842</v>
      </c>
      <c r="Q128" s="106">
        <v>1</v>
      </c>
      <c r="R128" s="106">
        <v>1</v>
      </c>
    </row>
    <row r="129" spans="1:18" x14ac:dyDescent="0.3">
      <c r="A129" s="19" t="str">
        <f>IFERROR(VLOOKUP(G129,'ICH NO'!I:K,3,0),"")</f>
        <v>SD2961-5110L</v>
      </c>
      <c r="B129" s="72" t="s">
        <v>1635</v>
      </c>
      <c r="C129" s="72" t="str">
        <f t="shared" si="9"/>
        <v>ADM-OESD9004A-81002-001</v>
      </c>
      <c r="D129" s="72" t="str">
        <f t="shared" si="10"/>
        <v>4151129919D9004A-81002-001</v>
      </c>
      <c r="E129" s="198">
        <v>22</v>
      </c>
      <c r="F129" s="81" t="s">
        <v>5649</v>
      </c>
      <c r="G129" s="19" t="s">
        <v>2385</v>
      </c>
      <c r="H129" s="72" t="str">
        <f t="shared" si="11"/>
        <v>415112991922</v>
      </c>
      <c r="I129" s="130">
        <v>45840</v>
      </c>
      <c r="K129" s="130">
        <v>45842</v>
      </c>
      <c r="Q129" s="106">
        <v>5</v>
      </c>
      <c r="R129" s="106">
        <v>5</v>
      </c>
    </row>
    <row r="130" spans="1:18" x14ac:dyDescent="0.3">
      <c r="A130" s="19" t="str">
        <f>IFERROR(VLOOKUP(G130,'ICH NO'!I:K,3,0),"")</f>
        <v>SD1961-6500</v>
      </c>
      <c r="B130" s="72" t="s">
        <v>1635</v>
      </c>
      <c r="C130" s="72" t="str">
        <f t="shared" si="9"/>
        <v>ADM-OESD9004A-81026-001</v>
      </c>
      <c r="D130" s="72" t="str">
        <f t="shared" si="10"/>
        <v>4151129919D9004A-81026-001</v>
      </c>
      <c r="E130" s="198">
        <v>25</v>
      </c>
      <c r="F130" s="81" t="s">
        <v>5649</v>
      </c>
      <c r="G130" s="19" t="s">
        <v>2376</v>
      </c>
      <c r="H130" s="72" t="str">
        <f t="shared" si="11"/>
        <v>415112991925</v>
      </c>
      <c r="I130" s="130">
        <v>45840</v>
      </c>
      <c r="K130" s="130">
        <v>45842</v>
      </c>
      <c r="Q130" s="106">
        <v>1</v>
      </c>
      <c r="R130" s="106">
        <v>1</v>
      </c>
    </row>
  </sheetData>
  <autoFilter ref="A2:AA2" xr:uid="{00000000-0009-0000-0000-000002000000}"/>
  <conditionalFormatting sqref="C2">
    <cfRule type="duplicateValues" dxfId="73" priority="1137"/>
  </conditionalFormatting>
  <conditionalFormatting sqref="C2">
    <cfRule type="duplicateValues" dxfId="72" priority="1136"/>
  </conditionalFormatting>
  <conditionalFormatting sqref="C2">
    <cfRule type="duplicateValues" dxfId="71" priority="1138"/>
  </conditionalFormatting>
  <conditionalFormatting sqref="H2">
    <cfRule type="duplicateValues" dxfId="70" priority="1141"/>
  </conditionalFormatting>
  <conditionalFormatting sqref="H1:H2">
    <cfRule type="duplicateValues" dxfId="69" priority="15397"/>
  </conditionalFormatting>
  <conditionalFormatting sqref="H131:H1048576 H1:H2">
    <cfRule type="duplicateValues" dxfId="68" priority="26299"/>
  </conditionalFormatting>
  <conditionalFormatting sqref="H131:H1048576">
    <cfRule type="duplicateValues" dxfId="67" priority="26302"/>
  </conditionalFormatting>
  <conditionalFormatting sqref="H3:H34">
    <cfRule type="duplicateValues" dxfId="66" priority="26338"/>
  </conditionalFormatting>
  <conditionalFormatting sqref="H35:H130">
    <cfRule type="duplicateValues" dxfId="65" priority="1"/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E34"/>
  <sheetViews>
    <sheetView zoomScale="60" zoomScaleNormal="60" workbookViewId="0">
      <pane xSplit="10" ySplit="2" topLeftCell="K3" activePane="bottomRight" state="frozen"/>
      <selection pane="topRight" activeCell="K1" sqref="K1"/>
      <selection pane="bottomLeft" activeCell="A3" sqref="A3"/>
      <selection pane="bottomRight" activeCell="P25" sqref="P25"/>
    </sheetView>
  </sheetViews>
  <sheetFormatPr defaultRowHeight="14.4" x14ac:dyDescent="0.3"/>
  <cols>
    <col min="1" max="1" width="6.77734375" customWidth="1"/>
    <col min="2" max="2" width="24.77734375" bestFit="1" customWidth="1"/>
    <col min="3" max="3" width="7" customWidth="1"/>
    <col min="4" max="4" width="10" customWidth="1"/>
    <col min="5" max="5" width="8.21875" customWidth="1"/>
    <col min="6" max="6" width="32.77734375" bestFit="1" customWidth="1"/>
    <col min="7" max="7" width="4.44140625" customWidth="1"/>
    <col min="8" max="8" width="8.21875" customWidth="1"/>
    <col min="9" max="10" width="13.77734375" bestFit="1" customWidth="1"/>
    <col min="11" max="11" width="22.44140625" bestFit="1" customWidth="1"/>
    <col min="12" max="12" width="13.21875" customWidth="1"/>
    <col min="13" max="13" width="12.77734375" bestFit="1" customWidth="1"/>
    <col min="14" max="14" width="12.5546875" style="19" bestFit="1" customWidth="1"/>
    <col min="15" max="15" width="3.21875" customWidth="1"/>
    <col min="16" max="16" width="5.44140625" customWidth="1"/>
    <col min="17" max="18" width="17.44140625" bestFit="1" customWidth="1"/>
    <col min="19" max="19" width="22.5546875" bestFit="1" customWidth="1"/>
    <col min="20" max="20" width="16.77734375" customWidth="1"/>
    <col min="21" max="21" width="33.77734375" customWidth="1"/>
    <col min="22" max="22" width="16.5546875" bestFit="1" customWidth="1"/>
    <col min="27" max="27" width="12.5546875" bestFit="1" customWidth="1"/>
    <col min="30" max="30" width="11" bestFit="1" customWidth="1"/>
    <col min="31" max="31" width="11" customWidth="1"/>
    <col min="32" max="32" width="9.21875" style="19"/>
    <col min="35" max="35" width="9.21875" customWidth="1"/>
    <col min="36" max="36" width="13" bestFit="1" customWidth="1"/>
    <col min="37" max="38" width="13" customWidth="1"/>
    <col min="41" max="57" width="9.21875" style="19"/>
  </cols>
  <sheetData>
    <row r="1" spans="1:40" x14ac:dyDescent="0.3">
      <c r="W1">
        <v>44860</v>
      </c>
      <c r="Y1" t="s">
        <v>3712</v>
      </c>
      <c r="AA1" s="51">
        <f ca="1">TODAY()</f>
        <v>45930</v>
      </c>
    </row>
    <row r="2" spans="1:40" ht="48" x14ac:dyDescent="0.3">
      <c r="A2" s="53" t="s">
        <v>4004</v>
      </c>
      <c r="B2" s="53" t="s">
        <v>4005</v>
      </c>
      <c r="C2" s="54" t="s">
        <v>3699</v>
      </c>
      <c r="D2" s="55" t="s">
        <v>4006</v>
      </c>
      <c r="E2" s="55" t="s">
        <v>4007</v>
      </c>
      <c r="F2" s="56" t="s">
        <v>3700</v>
      </c>
      <c r="G2" s="56" t="s">
        <v>4008</v>
      </c>
      <c r="H2" s="55" t="s">
        <v>3701</v>
      </c>
      <c r="I2" s="55" t="s">
        <v>4009</v>
      </c>
      <c r="J2" s="57" t="s">
        <v>2</v>
      </c>
      <c r="K2" s="58" t="s">
        <v>4010</v>
      </c>
      <c r="L2" s="58" t="s">
        <v>3702</v>
      </c>
      <c r="M2" s="58" t="s">
        <v>4011</v>
      </c>
      <c r="N2" s="61" t="s">
        <v>3703</v>
      </c>
      <c r="O2" s="14" t="s">
        <v>4002</v>
      </c>
      <c r="P2" s="15" t="s">
        <v>4012</v>
      </c>
      <c r="Q2" s="59" t="s">
        <v>4013</v>
      </c>
      <c r="R2" s="60" t="s">
        <v>4014</v>
      </c>
      <c r="S2" s="61" t="s">
        <v>4015</v>
      </c>
      <c r="T2" s="62" t="s">
        <v>4016</v>
      </c>
      <c r="U2" s="63" t="s">
        <v>4017</v>
      </c>
      <c r="V2" s="53" t="s">
        <v>4018</v>
      </c>
      <c r="W2" s="53" t="s">
        <v>4019</v>
      </c>
      <c r="X2" s="28" t="s">
        <v>4020</v>
      </c>
      <c r="Y2" t="s">
        <v>4021</v>
      </c>
      <c r="Z2" t="s">
        <v>4022</v>
      </c>
      <c r="AA2" t="s">
        <v>3706</v>
      </c>
      <c r="AB2" t="s">
        <v>4023</v>
      </c>
      <c r="AC2" t="s">
        <v>4024</v>
      </c>
      <c r="AD2" s="69" t="s">
        <v>3</v>
      </c>
      <c r="AE2" s="69" t="s">
        <v>4</v>
      </c>
      <c r="AF2" s="50" t="s">
        <v>4026</v>
      </c>
      <c r="AG2" s="50" t="s">
        <v>4029</v>
      </c>
      <c r="AH2" s="50" t="s">
        <v>4075</v>
      </c>
      <c r="AI2" s="50" t="s">
        <v>4</v>
      </c>
      <c r="AJ2" s="50" t="s">
        <v>4030</v>
      </c>
      <c r="AK2" s="50" t="s">
        <v>4031</v>
      </c>
      <c r="AL2" s="50" t="s">
        <v>4034</v>
      </c>
      <c r="AM2" s="50" t="s">
        <v>4032</v>
      </c>
      <c r="AN2" s="70" t="s">
        <v>4071</v>
      </c>
    </row>
    <row r="3" spans="1:40" ht="15.6" x14ac:dyDescent="0.3">
      <c r="A3" s="105" t="s">
        <v>1635</v>
      </c>
      <c r="B3" s="105" t="str">
        <f t="shared" ref="B3:B34" si="0">A3&amp;Q3</f>
        <v>ADM-OESD81110-BZ111-001</v>
      </c>
      <c r="C3" s="105">
        <f t="shared" ref="C3:C34" si="1">MONTH(N3)</f>
        <v>9</v>
      </c>
      <c r="D3" s="105" t="str">
        <f t="shared" ref="D3:D34" si="2">IF(G3="X",$D$1,$D$2)</f>
        <v>Sold To</v>
      </c>
      <c r="E3" s="105" t="str">
        <f t="shared" ref="E3:E34" si="3">IF(G3="X",$E$1,$E$2)</f>
        <v>Ship to</v>
      </c>
      <c r="F3" s="105" t="str">
        <f t="shared" ref="F3:F34" si="4">I3&amp;Q3</f>
        <v>4151132124D81110-BZ111-001</v>
      </c>
      <c r="G3" s="105" t="str">
        <f t="shared" ref="G3:G34" si="5">MID(I3,2,1)</f>
        <v>1</v>
      </c>
      <c r="I3" t="s">
        <v>4868</v>
      </c>
      <c r="J3" t="s">
        <v>4868</v>
      </c>
      <c r="K3" s="115">
        <v>45897</v>
      </c>
      <c r="L3" s="115">
        <v>45897</v>
      </c>
      <c r="M3" s="115">
        <v>45901</v>
      </c>
      <c r="N3" s="130">
        <f t="shared" ref="N3:N34" si="6">M3</f>
        <v>45901</v>
      </c>
      <c r="Q3" s="116" t="s">
        <v>1784</v>
      </c>
      <c r="R3" s="105" t="str">
        <f t="shared" ref="R3:R34" si="7">Q3</f>
        <v>D81110-BZ111-001</v>
      </c>
      <c r="S3" s="105" t="s">
        <v>1785</v>
      </c>
      <c r="T3" s="105" t="s">
        <v>1786</v>
      </c>
      <c r="U3" s="105" t="s">
        <v>1782</v>
      </c>
      <c r="V3" s="105" t="s">
        <v>4073</v>
      </c>
      <c r="W3" s="105" t="s">
        <v>4074</v>
      </c>
      <c r="X3" s="105" t="s">
        <v>4035</v>
      </c>
      <c r="Y3" s="105" t="s">
        <v>4044</v>
      </c>
      <c r="Z3" s="105">
        <v>0</v>
      </c>
      <c r="AA3" s="103">
        <f t="shared" ref="AA3:AA34" ca="1" si="8">$AA$1-N3</f>
        <v>29</v>
      </c>
      <c r="AB3" s="104" t="str">
        <f t="shared" ref="AB3:AB34" ca="1" si="9">+IF(AND(AA3&gt;=1,AA3&lt;=20),"BO:1-20 Days",IF(AND(AA3&gt;=21,AA3&lt;=60),"BO:21-60 Days",IF(AND(AA3&gt;=61,AA3&lt;=80),"BO:61-80 Days",IF(AND(AA3&gt;=81),"BO&gt;81Days",IF(AND(AA3&lt;1),"Onschedule")))))</f>
        <v>BO:21-60 Days</v>
      </c>
      <c r="AC3" s="104" t="str">
        <f t="shared" ref="AC3:AC34" ca="1" si="10">IF(AND(AA3&gt;=1),"Delay",IF(AND(AA3=-1),"Today",IF(AND(AA3=0),"Today",("Ongoing Order"))))</f>
        <v>Delay</v>
      </c>
      <c r="AD3">
        <v>1</v>
      </c>
      <c r="AE3">
        <v>1</v>
      </c>
      <c r="AF3" s="3">
        <v>1</v>
      </c>
      <c r="AG3" s="105"/>
      <c r="AH3" s="105"/>
      <c r="AI3" s="101">
        <f t="shared" ref="AI3:AI34" si="11">+AE3-AF3-AG3-AH3</f>
        <v>0</v>
      </c>
      <c r="AJ3" s="3">
        <v>89520977</v>
      </c>
      <c r="AK3" s="105"/>
      <c r="AL3" s="105"/>
      <c r="AM3" s="101">
        <f t="shared" ref="AM3:AM34" si="12">+AF3+AG3+AH3</f>
        <v>1</v>
      </c>
    </row>
    <row r="4" spans="1:40" ht="15.6" x14ac:dyDescent="0.3">
      <c r="A4" s="105" t="s">
        <v>1635</v>
      </c>
      <c r="B4" s="105" t="str">
        <f t="shared" si="0"/>
        <v>ADM-OESD81110-BZ131-001</v>
      </c>
      <c r="C4" s="105">
        <f t="shared" si="1"/>
        <v>9</v>
      </c>
      <c r="D4" s="105" t="str">
        <f t="shared" si="2"/>
        <v>Sold To</v>
      </c>
      <c r="E4" s="105" t="str">
        <f t="shared" si="3"/>
        <v>Ship to</v>
      </c>
      <c r="F4" s="105" t="str">
        <f t="shared" si="4"/>
        <v>4151132124D81110-BZ131-001</v>
      </c>
      <c r="G4" s="105" t="str">
        <f t="shared" si="5"/>
        <v>1</v>
      </c>
      <c r="I4" t="s">
        <v>4868</v>
      </c>
      <c r="J4" t="s">
        <v>4868</v>
      </c>
      <c r="K4" s="115">
        <v>45897</v>
      </c>
      <c r="L4" s="115">
        <v>45897</v>
      </c>
      <c r="M4" s="115">
        <v>45901</v>
      </c>
      <c r="N4" s="130">
        <f t="shared" si="6"/>
        <v>45901</v>
      </c>
      <c r="Q4" s="116" t="s">
        <v>1818</v>
      </c>
      <c r="R4" s="105" t="str">
        <f t="shared" si="7"/>
        <v>D81110-BZ131-001</v>
      </c>
      <c r="S4" s="105" t="s">
        <v>1819</v>
      </c>
      <c r="T4" s="105" t="s">
        <v>1820</v>
      </c>
      <c r="U4" s="105" t="s">
        <v>1816</v>
      </c>
      <c r="V4" s="105" t="s">
        <v>4073</v>
      </c>
      <c r="W4" s="105" t="s">
        <v>4074</v>
      </c>
      <c r="X4" s="105" t="s">
        <v>4035</v>
      </c>
      <c r="Y4" s="105" t="s">
        <v>4044</v>
      </c>
      <c r="Z4" s="105">
        <v>0</v>
      </c>
      <c r="AA4" s="103">
        <f t="shared" ca="1" si="8"/>
        <v>29</v>
      </c>
      <c r="AB4" s="104" t="str">
        <f t="shared" ca="1" si="9"/>
        <v>BO:21-60 Days</v>
      </c>
      <c r="AC4" s="104" t="str">
        <f t="shared" ca="1" si="10"/>
        <v>Delay</v>
      </c>
      <c r="AD4">
        <v>2</v>
      </c>
      <c r="AE4">
        <v>2</v>
      </c>
      <c r="AF4" s="3">
        <v>2</v>
      </c>
      <c r="AG4" s="105"/>
      <c r="AH4" s="105"/>
      <c r="AI4" s="101">
        <f t="shared" si="11"/>
        <v>0</v>
      </c>
      <c r="AJ4" s="3">
        <v>89520977</v>
      </c>
      <c r="AK4" s="105"/>
      <c r="AL4" s="105"/>
      <c r="AM4" s="101">
        <f t="shared" si="12"/>
        <v>2</v>
      </c>
    </row>
    <row r="5" spans="1:40" ht="15.6" x14ac:dyDescent="0.3">
      <c r="A5" s="105" t="s">
        <v>1635</v>
      </c>
      <c r="B5" s="105" t="str">
        <f t="shared" si="0"/>
        <v>ADM-OESD81110-BZ800-001</v>
      </c>
      <c r="C5" s="105">
        <f t="shared" si="1"/>
        <v>9</v>
      </c>
      <c r="D5" s="105" t="str">
        <f t="shared" si="2"/>
        <v>Sold To</v>
      </c>
      <c r="E5" s="105" t="str">
        <f t="shared" si="3"/>
        <v>Ship to</v>
      </c>
      <c r="F5" s="105" t="str">
        <f t="shared" si="4"/>
        <v>4151132124D81110-BZ800-001</v>
      </c>
      <c r="G5" s="105" t="str">
        <f t="shared" si="5"/>
        <v>1</v>
      </c>
      <c r="I5" t="s">
        <v>4868</v>
      </c>
      <c r="J5" t="s">
        <v>4868</v>
      </c>
      <c r="K5" s="115">
        <v>45897</v>
      </c>
      <c r="L5" s="115">
        <v>45897</v>
      </c>
      <c r="M5" s="115">
        <v>45901</v>
      </c>
      <c r="N5" s="130">
        <f t="shared" si="6"/>
        <v>45901</v>
      </c>
      <c r="Q5" s="116" t="s">
        <v>3475</v>
      </c>
      <c r="R5" s="105" t="str">
        <f t="shared" si="7"/>
        <v>D81110-BZ800-001</v>
      </c>
      <c r="S5" s="105" t="s">
        <v>3476</v>
      </c>
      <c r="T5" s="105" t="s">
        <v>3476</v>
      </c>
      <c r="U5" s="105" t="s">
        <v>3785</v>
      </c>
      <c r="V5" s="105" t="s">
        <v>4626</v>
      </c>
      <c r="W5" s="105" t="s">
        <v>4043</v>
      </c>
      <c r="X5" s="105" t="s">
        <v>4053</v>
      </c>
      <c r="Y5" s="105" t="s">
        <v>4044</v>
      </c>
      <c r="Z5" s="105" t="s">
        <v>3476</v>
      </c>
      <c r="AA5" s="103">
        <f t="shared" ca="1" si="8"/>
        <v>29</v>
      </c>
      <c r="AB5" s="104" t="str">
        <f t="shared" ca="1" si="9"/>
        <v>BO:21-60 Days</v>
      </c>
      <c r="AC5" s="104" t="str">
        <f t="shared" ca="1" si="10"/>
        <v>Delay</v>
      </c>
      <c r="AD5">
        <v>2</v>
      </c>
      <c r="AE5">
        <v>2</v>
      </c>
      <c r="AF5" s="3">
        <v>2</v>
      </c>
      <c r="AG5" s="105"/>
      <c r="AH5" s="105"/>
      <c r="AI5" s="101">
        <f t="shared" si="11"/>
        <v>0</v>
      </c>
      <c r="AJ5" s="3">
        <v>89520977</v>
      </c>
      <c r="AK5" s="105"/>
      <c r="AL5" s="105"/>
      <c r="AM5" s="101">
        <f t="shared" si="12"/>
        <v>2</v>
      </c>
    </row>
    <row r="6" spans="1:40" ht="15.6" x14ac:dyDescent="0.3">
      <c r="A6" s="105" t="s">
        <v>1635</v>
      </c>
      <c r="B6" s="105" t="str">
        <f t="shared" si="0"/>
        <v>ADM-OESD81150-BZ131-001</v>
      </c>
      <c r="C6" s="105">
        <f t="shared" si="1"/>
        <v>9</v>
      </c>
      <c r="D6" s="105" t="str">
        <f t="shared" si="2"/>
        <v>Sold To</v>
      </c>
      <c r="E6" s="105" t="str">
        <f t="shared" si="3"/>
        <v>Ship to</v>
      </c>
      <c r="F6" s="105" t="str">
        <f t="shared" si="4"/>
        <v>4151132124D81150-BZ131-001</v>
      </c>
      <c r="G6" s="105" t="str">
        <f t="shared" si="5"/>
        <v>1</v>
      </c>
      <c r="I6" t="s">
        <v>4868</v>
      </c>
      <c r="J6" t="s">
        <v>4868</v>
      </c>
      <c r="K6" s="115">
        <v>45897</v>
      </c>
      <c r="L6" s="115">
        <v>45897</v>
      </c>
      <c r="M6" s="115">
        <v>45901</v>
      </c>
      <c r="N6" s="130">
        <f t="shared" si="6"/>
        <v>45901</v>
      </c>
      <c r="Q6" s="116" t="s">
        <v>1833</v>
      </c>
      <c r="R6" s="105" t="str">
        <f t="shared" si="7"/>
        <v>D81150-BZ131-001</v>
      </c>
      <c r="S6" s="105" t="s">
        <v>1834</v>
      </c>
      <c r="T6" s="105" t="s">
        <v>1835</v>
      </c>
      <c r="U6" s="105" t="s">
        <v>1831</v>
      </c>
      <c r="V6" s="105" t="s">
        <v>4073</v>
      </c>
      <c r="W6" s="105" t="s">
        <v>4074</v>
      </c>
      <c r="X6" s="105" t="s">
        <v>4035</v>
      </c>
      <c r="Y6" s="105" t="s">
        <v>4044</v>
      </c>
      <c r="Z6" s="105">
        <v>0</v>
      </c>
      <c r="AA6" s="103">
        <f t="shared" ca="1" si="8"/>
        <v>29</v>
      </c>
      <c r="AB6" s="104" t="str">
        <f t="shared" ca="1" si="9"/>
        <v>BO:21-60 Days</v>
      </c>
      <c r="AC6" s="104" t="str">
        <f t="shared" ca="1" si="10"/>
        <v>Delay</v>
      </c>
      <c r="AD6">
        <v>1</v>
      </c>
      <c r="AE6">
        <v>1</v>
      </c>
      <c r="AF6" s="3">
        <v>1</v>
      </c>
      <c r="AG6" s="105"/>
      <c r="AH6" s="105"/>
      <c r="AI6" s="101">
        <f t="shared" si="11"/>
        <v>0</v>
      </c>
      <c r="AJ6" s="3">
        <v>89520977</v>
      </c>
      <c r="AK6" s="105"/>
      <c r="AL6" s="105"/>
      <c r="AM6" s="101">
        <f t="shared" si="12"/>
        <v>1</v>
      </c>
    </row>
    <row r="7" spans="1:40" ht="15.6" x14ac:dyDescent="0.3">
      <c r="A7" s="105" t="s">
        <v>1635</v>
      </c>
      <c r="B7" s="105" t="str">
        <f t="shared" si="0"/>
        <v>ADM-OESD81555-BZ060-001</v>
      </c>
      <c r="C7" s="105">
        <f t="shared" si="1"/>
        <v>9</v>
      </c>
      <c r="D7" s="105" t="str">
        <f t="shared" si="2"/>
        <v>Sold To</v>
      </c>
      <c r="E7" s="105" t="str">
        <f t="shared" si="3"/>
        <v>Ship to</v>
      </c>
      <c r="F7" s="105" t="str">
        <f t="shared" si="4"/>
        <v>4151132124D81555-BZ060-001</v>
      </c>
      <c r="G7" s="105" t="str">
        <f t="shared" si="5"/>
        <v>1</v>
      </c>
      <c r="I7" t="s">
        <v>4868</v>
      </c>
      <c r="J7" t="s">
        <v>4868</v>
      </c>
      <c r="K7" s="115">
        <v>45897</v>
      </c>
      <c r="L7" s="115">
        <v>45897</v>
      </c>
      <c r="M7" s="115">
        <v>45901</v>
      </c>
      <c r="N7" s="130">
        <f t="shared" si="6"/>
        <v>45901</v>
      </c>
      <c r="Q7" s="116" t="s">
        <v>2070</v>
      </c>
      <c r="R7" s="105" t="str">
        <f t="shared" si="7"/>
        <v>D81555-BZ060-001</v>
      </c>
      <c r="S7" s="105" t="s">
        <v>1314</v>
      </c>
      <c r="T7" s="105" t="s">
        <v>2071</v>
      </c>
      <c r="U7" s="105" t="s">
        <v>1316</v>
      </c>
      <c r="V7" s="105" t="s">
        <v>4037</v>
      </c>
      <c r="W7" s="105" t="s">
        <v>4038</v>
      </c>
      <c r="X7" s="105" t="s">
        <v>4035</v>
      </c>
      <c r="Y7" s="105" t="s">
        <v>4037</v>
      </c>
      <c r="Z7" s="105">
        <v>0</v>
      </c>
      <c r="AA7" s="103">
        <f t="shared" ca="1" si="8"/>
        <v>29</v>
      </c>
      <c r="AB7" s="104" t="str">
        <f t="shared" ca="1" si="9"/>
        <v>BO:21-60 Days</v>
      </c>
      <c r="AC7" s="104" t="str">
        <f t="shared" ca="1" si="10"/>
        <v>Delay</v>
      </c>
      <c r="AD7">
        <v>1</v>
      </c>
      <c r="AE7">
        <v>1</v>
      </c>
      <c r="AF7" s="3">
        <v>1</v>
      </c>
      <c r="AG7" s="105"/>
      <c r="AH7" s="105"/>
      <c r="AI7" s="101">
        <f t="shared" si="11"/>
        <v>0</v>
      </c>
      <c r="AJ7" s="3">
        <v>89520977</v>
      </c>
      <c r="AK7" s="105"/>
      <c r="AL7" s="105"/>
      <c r="AM7" s="101">
        <f t="shared" si="12"/>
        <v>1</v>
      </c>
    </row>
    <row r="8" spans="1:40" ht="15.6" x14ac:dyDescent="0.3">
      <c r="A8" s="105" t="s">
        <v>1635</v>
      </c>
      <c r="B8" s="105" t="str">
        <f t="shared" si="0"/>
        <v>ADM-OESD81561-BZ090-001</v>
      </c>
      <c r="C8" s="105">
        <f t="shared" si="1"/>
        <v>9</v>
      </c>
      <c r="D8" s="105" t="str">
        <f t="shared" si="2"/>
        <v>Sold To</v>
      </c>
      <c r="E8" s="105" t="str">
        <f t="shared" si="3"/>
        <v>Ship to</v>
      </c>
      <c r="F8" s="105" t="str">
        <f t="shared" si="4"/>
        <v>4151132124D81561-BZ090-001</v>
      </c>
      <c r="G8" s="105" t="str">
        <f t="shared" si="5"/>
        <v>1</v>
      </c>
      <c r="I8" t="s">
        <v>4868</v>
      </c>
      <c r="J8" t="s">
        <v>4868</v>
      </c>
      <c r="K8" s="115">
        <v>45897</v>
      </c>
      <c r="L8" s="115">
        <v>45897</v>
      </c>
      <c r="M8" s="115">
        <v>45901</v>
      </c>
      <c r="N8" s="130">
        <f t="shared" si="6"/>
        <v>45901</v>
      </c>
      <c r="Q8" s="116" t="s">
        <v>2082</v>
      </c>
      <c r="R8" s="105" t="str">
        <f t="shared" si="7"/>
        <v>D81561-BZ090-001</v>
      </c>
      <c r="S8" s="105" t="s">
        <v>1332</v>
      </c>
      <c r="T8" s="105" t="s">
        <v>2083</v>
      </c>
      <c r="U8" s="105" t="s">
        <v>1334</v>
      </c>
      <c r="V8" s="105" t="s">
        <v>4100</v>
      </c>
      <c r="W8" s="105" t="s">
        <v>4040</v>
      </c>
      <c r="X8" s="105" t="s">
        <v>4035</v>
      </c>
      <c r="Y8" s="105" t="s">
        <v>4041</v>
      </c>
      <c r="Z8" s="105">
        <v>0</v>
      </c>
      <c r="AA8" s="103">
        <f t="shared" ca="1" si="8"/>
        <v>29</v>
      </c>
      <c r="AB8" s="104" t="str">
        <f t="shared" ca="1" si="9"/>
        <v>BO:21-60 Days</v>
      </c>
      <c r="AC8" s="104" t="str">
        <f t="shared" ca="1" si="10"/>
        <v>Delay</v>
      </c>
      <c r="AD8">
        <v>13</v>
      </c>
      <c r="AE8">
        <v>13</v>
      </c>
      <c r="AF8" s="3">
        <v>13</v>
      </c>
      <c r="AG8" s="105"/>
      <c r="AH8" s="105"/>
      <c r="AI8" s="101">
        <f t="shared" si="11"/>
        <v>0</v>
      </c>
      <c r="AJ8" s="3">
        <v>89520977</v>
      </c>
      <c r="AK8" s="105"/>
      <c r="AL8" s="105"/>
      <c r="AM8" s="101">
        <f t="shared" si="12"/>
        <v>13</v>
      </c>
    </row>
    <row r="9" spans="1:40" ht="15.6" x14ac:dyDescent="0.3">
      <c r="A9" s="105" t="s">
        <v>1635</v>
      </c>
      <c r="B9" s="105" t="str">
        <f t="shared" si="0"/>
        <v>ADM-OESD9004A-81026-001</v>
      </c>
      <c r="C9" s="105">
        <f t="shared" si="1"/>
        <v>9</v>
      </c>
      <c r="D9" s="105" t="str">
        <f t="shared" si="2"/>
        <v>Sold To</v>
      </c>
      <c r="E9" s="105" t="str">
        <f t="shared" si="3"/>
        <v>Ship to</v>
      </c>
      <c r="F9" s="105" t="str">
        <f t="shared" si="4"/>
        <v>4151132124D9004A-81026-001</v>
      </c>
      <c r="G9" s="105" t="str">
        <f t="shared" si="5"/>
        <v>1</v>
      </c>
      <c r="I9" t="s">
        <v>4868</v>
      </c>
      <c r="J9" t="s">
        <v>4868</v>
      </c>
      <c r="K9" s="115">
        <v>45897</v>
      </c>
      <c r="L9" s="115">
        <v>45897</v>
      </c>
      <c r="M9" s="115">
        <v>45901</v>
      </c>
      <c r="N9" s="130">
        <f t="shared" si="6"/>
        <v>45901</v>
      </c>
      <c r="Q9" s="116" t="s">
        <v>2376</v>
      </c>
      <c r="R9" s="105" t="str">
        <f t="shared" si="7"/>
        <v>D9004A-81026-001</v>
      </c>
      <c r="S9" s="105" t="s">
        <v>1625</v>
      </c>
      <c r="T9" s="105" t="s">
        <v>2377</v>
      </c>
      <c r="U9" s="105" t="s">
        <v>923</v>
      </c>
      <c r="V9" s="105" t="s">
        <v>4037</v>
      </c>
      <c r="W9" s="105" t="s">
        <v>4038</v>
      </c>
      <c r="X9" s="105" t="s">
        <v>4035</v>
      </c>
      <c r="Y9" s="105" t="s">
        <v>4037</v>
      </c>
      <c r="Z9" s="105">
        <v>0</v>
      </c>
      <c r="AA9" s="103">
        <f t="shared" ca="1" si="8"/>
        <v>29</v>
      </c>
      <c r="AB9" s="104" t="str">
        <f t="shared" ca="1" si="9"/>
        <v>BO:21-60 Days</v>
      </c>
      <c r="AC9" s="104" t="str">
        <f t="shared" ca="1" si="10"/>
        <v>Delay</v>
      </c>
      <c r="AD9">
        <v>2</v>
      </c>
      <c r="AE9">
        <v>2</v>
      </c>
      <c r="AF9" s="3">
        <v>2</v>
      </c>
      <c r="AG9" s="105"/>
      <c r="AH9" s="105"/>
      <c r="AI9" s="101">
        <f t="shared" si="11"/>
        <v>0</v>
      </c>
      <c r="AJ9" s="3">
        <v>89520977</v>
      </c>
      <c r="AK9" s="105"/>
      <c r="AL9" s="105"/>
      <c r="AM9" s="101">
        <f t="shared" si="12"/>
        <v>2</v>
      </c>
    </row>
    <row r="10" spans="1:40" ht="15.6" x14ac:dyDescent="0.3">
      <c r="A10" s="105" t="s">
        <v>1635</v>
      </c>
      <c r="B10" s="105" t="str">
        <f t="shared" si="0"/>
        <v>ADM-OESD90981-22003-001</v>
      </c>
      <c r="C10" s="105">
        <f t="shared" si="1"/>
        <v>9</v>
      </c>
      <c r="D10" s="105" t="str">
        <f t="shared" si="2"/>
        <v>Sold To</v>
      </c>
      <c r="E10" s="105" t="str">
        <f t="shared" si="3"/>
        <v>Ship to</v>
      </c>
      <c r="F10" s="105" t="str">
        <f t="shared" si="4"/>
        <v>4151132124D90981-22003-001</v>
      </c>
      <c r="G10" s="105" t="str">
        <f t="shared" si="5"/>
        <v>1</v>
      </c>
      <c r="I10" t="s">
        <v>4868</v>
      </c>
      <c r="J10" t="s">
        <v>4868</v>
      </c>
      <c r="K10" s="115">
        <v>45897</v>
      </c>
      <c r="L10" s="115">
        <v>45897</v>
      </c>
      <c r="M10" s="115">
        <v>45901</v>
      </c>
      <c r="N10" s="130">
        <f t="shared" si="6"/>
        <v>45901</v>
      </c>
      <c r="Q10" s="116" t="s">
        <v>2305</v>
      </c>
      <c r="R10" s="105" t="str">
        <f t="shared" si="7"/>
        <v>D90981-22003-001</v>
      </c>
      <c r="S10" s="105" t="s">
        <v>927</v>
      </c>
      <c r="T10" s="105" t="s">
        <v>2306</v>
      </c>
      <c r="U10" s="105" t="s">
        <v>929</v>
      </c>
      <c r="V10" s="105" t="s">
        <v>4037</v>
      </c>
      <c r="W10" s="105" t="s">
        <v>4038</v>
      </c>
      <c r="X10" s="105" t="s">
        <v>4035</v>
      </c>
      <c r="Y10" s="105" t="s">
        <v>4037</v>
      </c>
      <c r="Z10" s="105">
        <v>0</v>
      </c>
      <c r="AA10" s="103">
        <f t="shared" ca="1" si="8"/>
        <v>29</v>
      </c>
      <c r="AB10" s="104" t="str">
        <f t="shared" ca="1" si="9"/>
        <v>BO:21-60 Days</v>
      </c>
      <c r="AC10" s="104" t="str">
        <f t="shared" ca="1" si="10"/>
        <v>Delay</v>
      </c>
      <c r="AD10">
        <v>4</v>
      </c>
      <c r="AE10">
        <v>4</v>
      </c>
      <c r="AF10" s="3">
        <v>4</v>
      </c>
      <c r="AG10" s="105"/>
      <c r="AH10" s="105"/>
      <c r="AI10" s="101">
        <f t="shared" si="11"/>
        <v>0</v>
      </c>
      <c r="AJ10" s="3">
        <v>89520977</v>
      </c>
      <c r="AK10" s="105"/>
      <c r="AL10" s="105"/>
      <c r="AM10" s="101">
        <f t="shared" si="12"/>
        <v>4</v>
      </c>
    </row>
    <row r="11" spans="1:40" ht="15.6" x14ac:dyDescent="0.3">
      <c r="A11" s="105" t="s">
        <v>1635</v>
      </c>
      <c r="B11" s="105" t="str">
        <f t="shared" si="0"/>
        <v>ADM-OESD81110-BZ010-001</v>
      </c>
      <c r="C11" s="105">
        <f t="shared" si="1"/>
        <v>9</v>
      </c>
      <c r="D11" s="105" t="str">
        <f t="shared" si="2"/>
        <v>Sold To</v>
      </c>
      <c r="E11" s="105" t="str">
        <f t="shared" si="3"/>
        <v>Ship to</v>
      </c>
      <c r="F11" s="105" t="str">
        <f t="shared" si="4"/>
        <v>4151132124D81110-BZ010-001</v>
      </c>
      <c r="G11" s="105" t="str">
        <f t="shared" si="5"/>
        <v>1</v>
      </c>
      <c r="I11" t="s">
        <v>4868</v>
      </c>
      <c r="J11" t="s">
        <v>4868</v>
      </c>
      <c r="K11" s="115">
        <v>45897</v>
      </c>
      <c r="L11" s="115">
        <v>45897</v>
      </c>
      <c r="M11" s="115">
        <v>45901</v>
      </c>
      <c r="N11" s="130">
        <f t="shared" si="6"/>
        <v>45901</v>
      </c>
      <c r="Q11" s="116" t="s">
        <v>1720</v>
      </c>
      <c r="R11" s="105" t="str">
        <f t="shared" si="7"/>
        <v>D81110-BZ010-001</v>
      </c>
      <c r="S11" s="105" t="s">
        <v>998</v>
      </c>
      <c r="T11" s="105" t="s">
        <v>1721</v>
      </c>
      <c r="U11" s="105" t="s">
        <v>1000</v>
      </c>
      <c r="V11" s="105" t="s">
        <v>4338</v>
      </c>
      <c r="W11" s="105" t="s">
        <v>4047</v>
      </c>
      <c r="X11" s="105" t="s">
        <v>4035</v>
      </c>
      <c r="Y11" s="105" t="s">
        <v>4044</v>
      </c>
      <c r="Z11" s="105">
        <v>0</v>
      </c>
      <c r="AA11" s="103">
        <f t="shared" ca="1" si="8"/>
        <v>29</v>
      </c>
      <c r="AB11" s="104" t="str">
        <f t="shared" ca="1" si="9"/>
        <v>BO:21-60 Days</v>
      </c>
      <c r="AC11" s="104" t="str">
        <f t="shared" ca="1" si="10"/>
        <v>Delay</v>
      </c>
      <c r="AD11">
        <v>1</v>
      </c>
      <c r="AE11">
        <v>1</v>
      </c>
      <c r="AF11" s="3">
        <v>1</v>
      </c>
      <c r="AG11" s="105"/>
      <c r="AH11" s="105"/>
      <c r="AI11" s="101">
        <f t="shared" si="11"/>
        <v>0</v>
      </c>
      <c r="AJ11" s="3">
        <v>89520977</v>
      </c>
      <c r="AK11" s="105"/>
      <c r="AL11" s="105"/>
      <c r="AM11" s="101">
        <f t="shared" si="12"/>
        <v>1</v>
      </c>
    </row>
    <row r="12" spans="1:40" ht="15.6" x14ac:dyDescent="0.3">
      <c r="A12" s="105" t="s">
        <v>1635</v>
      </c>
      <c r="B12" s="105" t="str">
        <f t="shared" si="0"/>
        <v>ADM-OESD81110-BZ600-001</v>
      </c>
      <c r="C12" s="105">
        <f t="shared" si="1"/>
        <v>9</v>
      </c>
      <c r="D12" s="105" t="str">
        <f t="shared" si="2"/>
        <v>Sold To</v>
      </c>
      <c r="E12" s="105" t="str">
        <f t="shared" si="3"/>
        <v>Ship to</v>
      </c>
      <c r="F12" s="105" t="str">
        <f t="shared" si="4"/>
        <v>4151132124D81110-BZ600-001</v>
      </c>
      <c r="G12" s="105" t="str">
        <f t="shared" si="5"/>
        <v>1</v>
      </c>
      <c r="I12" t="s">
        <v>4868</v>
      </c>
      <c r="J12" t="s">
        <v>4868</v>
      </c>
      <c r="K12" s="115">
        <v>45897</v>
      </c>
      <c r="L12" s="115">
        <v>45897</v>
      </c>
      <c r="M12" s="115">
        <v>45901</v>
      </c>
      <c r="N12" s="130">
        <f t="shared" si="6"/>
        <v>45901</v>
      </c>
      <c r="Q12" s="116" t="s">
        <v>1949</v>
      </c>
      <c r="R12" s="105" t="str">
        <f t="shared" si="7"/>
        <v>D81110-BZ600-001</v>
      </c>
      <c r="S12" s="105" t="s">
        <v>1163</v>
      </c>
      <c r="T12" s="105" t="s">
        <v>1950</v>
      </c>
      <c r="U12" s="105" t="s">
        <v>1165</v>
      </c>
      <c r="V12" s="105" t="s">
        <v>4091</v>
      </c>
      <c r="W12" s="105" t="s">
        <v>4048</v>
      </c>
      <c r="X12" s="105" t="s">
        <v>4053</v>
      </c>
      <c r="Y12" s="105" t="s">
        <v>4044</v>
      </c>
      <c r="Z12" s="105" t="s">
        <v>1163</v>
      </c>
      <c r="AA12" s="103">
        <f t="shared" ca="1" si="8"/>
        <v>29</v>
      </c>
      <c r="AB12" s="104" t="str">
        <f t="shared" ca="1" si="9"/>
        <v>BO:21-60 Days</v>
      </c>
      <c r="AC12" s="104" t="str">
        <f t="shared" ca="1" si="10"/>
        <v>Delay</v>
      </c>
      <c r="AD12">
        <v>1</v>
      </c>
      <c r="AE12">
        <v>1</v>
      </c>
      <c r="AF12" s="3">
        <v>1</v>
      </c>
      <c r="AG12" s="105"/>
      <c r="AH12" s="105"/>
      <c r="AI12" s="101">
        <f t="shared" si="11"/>
        <v>0</v>
      </c>
      <c r="AJ12" s="3">
        <v>89520977</v>
      </c>
      <c r="AK12" s="105"/>
      <c r="AL12" s="105"/>
      <c r="AM12" s="101">
        <f t="shared" si="12"/>
        <v>1</v>
      </c>
    </row>
    <row r="13" spans="1:40" ht="15.6" x14ac:dyDescent="0.3">
      <c r="A13" s="105" t="s">
        <v>1635</v>
      </c>
      <c r="B13" s="105" t="str">
        <f t="shared" si="0"/>
        <v>ADM-OESD81170-BZ650-001</v>
      </c>
      <c r="C13" s="105">
        <f t="shared" si="1"/>
        <v>9</v>
      </c>
      <c r="D13" s="105" t="str">
        <f t="shared" si="2"/>
        <v>Sold To</v>
      </c>
      <c r="E13" s="105" t="str">
        <f t="shared" si="3"/>
        <v>Ship to</v>
      </c>
      <c r="F13" s="105" t="str">
        <f t="shared" si="4"/>
        <v>4151132124D81170-BZ650-001</v>
      </c>
      <c r="G13" s="105" t="str">
        <f t="shared" si="5"/>
        <v>1</v>
      </c>
      <c r="I13" t="s">
        <v>4868</v>
      </c>
      <c r="J13" t="s">
        <v>4868</v>
      </c>
      <c r="K13" s="115">
        <v>45897</v>
      </c>
      <c r="L13" s="115">
        <v>45897</v>
      </c>
      <c r="M13" s="115">
        <v>45901</v>
      </c>
      <c r="N13" s="130">
        <f t="shared" si="6"/>
        <v>45901</v>
      </c>
      <c r="Q13" s="116" t="s">
        <v>4459</v>
      </c>
      <c r="R13" s="105" t="str">
        <f t="shared" si="7"/>
        <v>D81170-BZ650-001</v>
      </c>
      <c r="S13" s="105" t="s">
        <v>4627</v>
      </c>
      <c r="T13" s="105" t="s">
        <v>4627</v>
      </c>
      <c r="U13" s="105" t="s">
        <v>4628</v>
      </c>
      <c r="V13" s="105" t="s">
        <v>4629</v>
      </c>
      <c r="W13" s="105" t="s">
        <v>4086</v>
      </c>
      <c r="X13" s="105" t="s">
        <v>4053</v>
      </c>
      <c r="Y13" s="105" t="s">
        <v>4044</v>
      </c>
      <c r="Z13" s="105">
        <v>0</v>
      </c>
      <c r="AA13" s="103">
        <f t="shared" ca="1" si="8"/>
        <v>29</v>
      </c>
      <c r="AB13" s="104" t="str">
        <f t="shared" ca="1" si="9"/>
        <v>BO:21-60 Days</v>
      </c>
      <c r="AC13" s="104" t="str">
        <f t="shared" ca="1" si="10"/>
        <v>Delay</v>
      </c>
      <c r="AD13">
        <v>1</v>
      </c>
      <c r="AE13">
        <v>1</v>
      </c>
      <c r="AF13" s="3">
        <v>1</v>
      </c>
      <c r="AG13" s="105"/>
      <c r="AH13" s="105"/>
      <c r="AI13" s="101">
        <f t="shared" si="11"/>
        <v>0</v>
      </c>
      <c r="AJ13" s="3">
        <v>89520977</v>
      </c>
      <c r="AK13" s="105"/>
      <c r="AL13" s="105"/>
      <c r="AM13" s="101">
        <f t="shared" si="12"/>
        <v>1</v>
      </c>
    </row>
    <row r="14" spans="1:40" ht="15.6" x14ac:dyDescent="0.3">
      <c r="A14" s="105" t="s">
        <v>1635</v>
      </c>
      <c r="B14" s="105" t="str">
        <f t="shared" si="0"/>
        <v>ADM-OESD81270-BZ010-001</v>
      </c>
      <c r="C14" s="105">
        <f t="shared" si="1"/>
        <v>9</v>
      </c>
      <c r="D14" s="105" t="str">
        <f t="shared" si="2"/>
        <v>Sold To</v>
      </c>
      <c r="E14" s="105" t="str">
        <f t="shared" si="3"/>
        <v>Ship to</v>
      </c>
      <c r="F14" s="105" t="str">
        <f t="shared" si="4"/>
        <v>4151132124D81270-BZ010-001</v>
      </c>
      <c r="G14" s="105" t="str">
        <f t="shared" si="5"/>
        <v>1</v>
      </c>
      <c r="I14" t="s">
        <v>4868</v>
      </c>
      <c r="J14" t="s">
        <v>4868</v>
      </c>
      <c r="K14" s="115">
        <v>45897</v>
      </c>
      <c r="L14" s="115">
        <v>45897</v>
      </c>
      <c r="M14" s="115">
        <v>45901</v>
      </c>
      <c r="N14" s="130">
        <f t="shared" si="6"/>
        <v>45901</v>
      </c>
      <c r="Q14" s="116" t="s">
        <v>2189</v>
      </c>
      <c r="R14" s="105" t="str">
        <f t="shared" si="7"/>
        <v>D81270-BZ010-001</v>
      </c>
      <c r="S14" s="105" t="s">
        <v>2190</v>
      </c>
      <c r="T14" s="105" t="s">
        <v>2191</v>
      </c>
      <c r="U14" s="105" t="s">
        <v>1476</v>
      </c>
      <c r="V14" s="105">
        <v>0</v>
      </c>
      <c r="W14" s="105" t="s">
        <v>4038</v>
      </c>
      <c r="X14" s="105" t="s">
        <v>4035</v>
      </c>
      <c r="Y14" s="105" t="s">
        <v>4037</v>
      </c>
      <c r="Z14" s="105">
        <v>0</v>
      </c>
      <c r="AA14" s="103">
        <f t="shared" ca="1" si="8"/>
        <v>29</v>
      </c>
      <c r="AB14" s="104" t="str">
        <f t="shared" ca="1" si="9"/>
        <v>BO:21-60 Days</v>
      </c>
      <c r="AC14" s="104" t="str">
        <f t="shared" ca="1" si="10"/>
        <v>Delay</v>
      </c>
      <c r="AD14">
        <v>1</v>
      </c>
      <c r="AE14">
        <v>1</v>
      </c>
      <c r="AF14" s="3">
        <v>1</v>
      </c>
      <c r="AG14" s="105"/>
      <c r="AH14" s="105"/>
      <c r="AI14" s="101">
        <f t="shared" si="11"/>
        <v>0</v>
      </c>
      <c r="AJ14" s="3">
        <v>89520977</v>
      </c>
      <c r="AK14" s="105"/>
      <c r="AL14" s="105"/>
      <c r="AM14" s="101">
        <f t="shared" si="12"/>
        <v>1</v>
      </c>
    </row>
    <row r="15" spans="1:40" ht="15.6" x14ac:dyDescent="0.3">
      <c r="A15" s="105" t="s">
        <v>1635</v>
      </c>
      <c r="B15" s="105" t="str">
        <f t="shared" si="0"/>
        <v>ADM-OESD81551-BZ150-001</v>
      </c>
      <c r="C15" s="105">
        <f t="shared" si="1"/>
        <v>9</v>
      </c>
      <c r="D15" s="105" t="str">
        <f t="shared" si="2"/>
        <v>Sold To</v>
      </c>
      <c r="E15" s="105" t="str">
        <f t="shared" si="3"/>
        <v>Ship to</v>
      </c>
      <c r="F15" s="105" t="str">
        <f t="shared" si="4"/>
        <v>4151132124D81551-BZ150-001</v>
      </c>
      <c r="G15" s="105" t="str">
        <f t="shared" si="5"/>
        <v>1</v>
      </c>
      <c r="I15" t="s">
        <v>4868</v>
      </c>
      <c r="J15" t="s">
        <v>4868</v>
      </c>
      <c r="K15" s="115">
        <v>45897</v>
      </c>
      <c r="L15" s="115">
        <v>45897</v>
      </c>
      <c r="M15" s="115">
        <v>45901</v>
      </c>
      <c r="N15" s="130">
        <f t="shared" si="6"/>
        <v>45901</v>
      </c>
      <c r="Q15" s="116" t="s">
        <v>2100</v>
      </c>
      <c r="R15" s="105" t="str">
        <f t="shared" si="7"/>
        <v>D81551-BZ150-001</v>
      </c>
      <c r="S15" s="105" t="s">
        <v>1352</v>
      </c>
      <c r="T15" s="105" t="s">
        <v>2101</v>
      </c>
      <c r="U15" s="105" t="s">
        <v>1354</v>
      </c>
      <c r="V15" s="105" t="s">
        <v>4081</v>
      </c>
      <c r="W15" s="105" t="s">
        <v>4080</v>
      </c>
      <c r="X15" s="105" t="s">
        <v>4035</v>
      </c>
      <c r="Y15" s="105" t="s">
        <v>4044</v>
      </c>
      <c r="Z15" s="105">
        <v>0</v>
      </c>
      <c r="AA15" s="103">
        <f t="shared" ca="1" si="8"/>
        <v>29</v>
      </c>
      <c r="AB15" s="104" t="str">
        <f t="shared" ca="1" si="9"/>
        <v>BO:21-60 Days</v>
      </c>
      <c r="AC15" s="104" t="str">
        <f t="shared" ca="1" si="10"/>
        <v>Delay</v>
      </c>
      <c r="AD15">
        <v>13</v>
      </c>
      <c r="AE15">
        <v>13</v>
      </c>
      <c r="AF15" s="3">
        <v>13</v>
      </c>
      <c r="AG15" s="105"/>
      <c r="AH15" s="105"/>
      <c r="AI15" s="101">
        <f t="shared" si="11"/>
        <v>0</v>
      </c>
      <c r="AJ15" s="3">
        <v>89520977</v>
      </c>
      <c r="AK15" s="105"/>
      <c r="AL15" s="105"/>
      <c r="AM15" s="101">
        <f t="shared" si="12"/>
        <v>13</v>
      </c>
    </row>
    <row r="16" spans="1:40" ht="15.6" x14ac:dyDescent="0.3">
      <c r="A16" s="105" t="s">
        <v>1635</v>
      </c>
      <c r="B16" s="105" t="str">
        <f t="shared" si="0"/>
        <v>ADM-OESD81551-BZ240-001</v>
      </c>
      <c r="C16" s="105">
        <f t="shared" si="1"/>
        <v>9</v>
      </c>
      <c r="D16" s="105" t="str">
        <f t="shared" si="2"/>
        <v>Sold To</v>
      </c>
      <c r="E16" s="105" t="str">
        <f t="shared" si="3"/>
        <v>Ship to</v>
      </c>
      <c r="F16" s="105" t="str">
        <f t="shared" si="4"/>
        <v>4151132124D81551-BZ240-001</v>
      </c>
      <c r="G16" s="105" t="str">
        <f t="shared" si="5"/>
        <v>1</v>
      </c>
      <c r="I16" t="s">
        <v>4868</v>
      </c>
      <c r="J16" t="s">
        <v>4868</v>
      </c>
      <c r="K16" s="115">
        <v>45897</v>
      </c>
      <c r="L16" s="115">
        <v>45897</v>
      </c>
      <c r="M16" s="115">
        <v>45901</v>
      </c>
      <c r="N16" s="130">
        <f t="shared" si="6"/>
        <v>45901</v>
      </c>
      <c r="Q16" s="116" t="s">
        <v>2115</v>
      </c>
      <c r="R16" s="105" t="str">
        <f t="shared" si="7"/>
        <v>D81551-BZ240-001</v>
      </c>
      <c r="S16" s="105" t="s">
        <v>1374</v>
      </c>
      <c r="T16" s="105" t="s">
        <v>2116</v>
      </c>
      <c r="U16" s="105" t="s">
        <v>1376</v>
      </c>
      <c r="V16" s="105" t="s">
        <v>4087</v>
      </c>
      <c r="W16" s="105" t="s">
        <v>4040</v>
      </c>
      <c r="X16" s="105" t="s">
        <v>4035</v>
      </c>
      <c r="Y16" s="105" t="s">
        <v>4041</v>
      </c>
      <c r="Z16" s="105">
        <v>0</v>
      </c>
      <c r="AA16" s="103">
        <f t="shared" ca="1" si="8"/>
        <v>29</v>
      </c>
      <c r="AB16" s="104" t="str">
        <f t="shared" ca="1" si="9"/>
        <v>BO:21-60 Days</v>
      </c>
      <c r="AC16" s="104" t="str">
        <f t="shared" ca="1" si="10"/>
        <v>Delay</v>
      </c>
      <c r="AD16">
        <v>13</v>
      </c>
      <c r="AE16">
        <v>13</v>
      </c>
      <c r="AF16" s="3">
        <v>13</v>
      </c>
      <c r="AG16" s="105"/>
      <c r="AH16" s="105"/>
      <c r="AI16" s="101">
        <f t="shared" si="11"/>
        <v>0</v>
      </c>
      <c r="AJ16" s="3">
        <v>89520977</v>
      </c>
      <c r="AK16" s="105"/>
      <c r="AL16" s="105"/>
      <c r="AM16" s="101">
        <f t="shared" si="12"/>
        <v>13</v>
      </c>
    </row>
    <row r="17" spans="1:39" ht="15.6" x14ac:dyDescent="0.3">
      <c r="A17" s="105" t="s">
        <v>1635</v>
      </c>
      <c r="B17" s="105" t="str">
        <f t="shared" si="0"/>
        <v>ADM-OESD81561-BZ240-001</v>
      </c>
      <c r="C17" s="105">
        <f t="shared" si="1"/>
        <v>9</v>
      </c>
      <c r="D17" s="105" t="str">
        <f t="shared" si="2"/>
        <v>Sold To</v>
      </c>
      <c r="E17" s="105" t="str">
        <f t="shared" si="3"/>
        <v>Ship to</v>
      </c>
      <c r="F17" s="105" t="str">
        <f t="shared" si="4"/>
        <v>4151132124D81561-BZ240-001</v>
      </c>
      <c r="G17" s="105" t="str">
        <f t="shared" si="5"/>
        <v>1</v>
      </c>
      <c r="I17" t="s">
        <v>4868</v>
      </c>
      <c r="J17" t="s">
        <v>4868</v>
      </c>
      <c r="K17" s="115">
        <v>45897</v>
      </c>
      <c r="L17" s="115">
        <v>45897</v>
      </c>
      <c r="M17" s="115">
        <v>45901</v>
      </c>
      <c r="N17" s="130">
        <f t="shared" si="6"/>
        <v>45901</v>
      </c>
      <c r="Q17" s="116" t="s">
        <v>2124</v>
      </c>
      <c r="R17" s="105" t="str">
        <f t="shared" si="7"/>
        <v>D81561-BZ240-001</v>
      </c>
      <c r="S17" s="105" t="s">
        <v>1388</v>
      </c>
      <c r="T17" s="105" t="s">
        <v>2125</v>
      </c>
      <c r="U17" s="105" t="s">
        <v>1390</v>
      </c>
      <c r="V17" s="105" t="s">
        <v>4083</v>
      </c>
      <c r="W17" s="105" t="s">
        <v>4040</v>
      </c>
      <c r="X17" s="105" t="s">
        <v>4035</v>
      </c>
      <c r="Y17" s="105" t="s">
        <v>4041</v>
      </c>
      <c r="Z17" s="105">
        <v>0</v>
      </c>
      <c r="AA17" s="103">
        <f t="shared" ca="1" si="8"/>
        <v>29</v>
      </c>
      <c r="AB17" s="104" t="str">
        <f t="shared" ca="1" si="9"/>
        <v>BO:21-60 Days</v>
      </c>
      <c r="AC17" s="104" t="str">
        <f t="shared" ca="1" si="10"/>
        <v>Delay</v>
      </c>
      <c r="AD17">
        <v>12</v>
      </c>
      <c r="AE17">
        <v>12</v>
      </c>
      <c r="AF17" s="3">
        <v>12</v>
      </c>
      <c r="AG17" s="105"/>
      <c r="AH17" s="105"/>
      <c r="AI17" s="101">
        <f t="shared" si="11"/>
        <v>0</v>
      </c>
      <c r="AJ17" s="3">
        <v>89520977</v>
      </c>
      <c r="AK17" s="105"/>
      <c r="AL17" s="105"/>
      <c r="AM17" s="101">
        <f t="shared" si="12"/>
        <v>12</v>
      </c>
    </row>
    <row r="18" spans="1:39" ht="15.6" x14ac:dyDescent="0.3">
      <c r="A18" s="105" t="s">
        <v>1635</v>
      </c>
      <c r="B18" s="105" t="str">
        <f t="shared" si="0"/>
        <v>ADM-OESD81565-BZ010-001</v>
      </c>
      <c r="C18" s="105">
        <f t="shared" si="1"/>
        <v>9</v>
      </c>
      <c r="D18" s="105" t="str">
        <f t="shared" si="2"/>
        <v>Sold To</v>
      </c>
      <c r="E18" s="105" t="str">
        <f t="shared" si="3"/>
        <v>Ship to</v>
      </c>
      <c r="F18" s="105" t="str">
        <f t="shared" si="4"/>
        <v>4151132124D81565-BZ010-001</v>
      </c>
      <c r="G18" s="105" t="str">
        <f t="shared" si="5"/>
        <v>1</v>
      </c>
      <c r="I18" t="s">
        <v>4868</v>
      </c>
      <c r="J18" t="s">
        <v>4868</v>
      </c>
      <c r="K18" s="115">
        <v>45897</v>
      </c>
      <c r="L18" s="115">
        <v>45897</v>
      </c>
      <c r="M18" s="115">
        <v>45901</v>
      </c>
      <c r="N18" s="130">
        <f t="shared" si="6"/>
        <v>45901</v>
      </c>
      <c r="Q18" s="116" t="s">
        <v>2079</v>
      </c>
      <c r="R18" s="105" t="str">
        <f t="shared" si="7"/>
        <v>D81565-BZ010-001</v>
      </c>
      <c r="S18" s="105" t="s">
        <v>1327</v>
      </c>
      <c r="T18" s="105" t="s">
        <v>2080</v>
      </c>
      <c r="U18" s="105" t="s">
        <v>1329</v>
      </c>
      <c r="V18" s="105" t="s">
        <v>4037</v>
      </c>
      <c r="W18" s="105" t="s">
        <v>4038</v>
      </c>
      <c r="X18" s="105" t="s">
        <v>4035</v>
      </c>
      <c r="Y18" s="105" t="s">
        <v>4037</v>
      </c>
      <c r="Z18" s="105">
        <v>0</v>
      </c>
      <c r="AA18" s="103">
        <f t="shared" ca="1" si="8"/>
        <v>29</v>
      </c>
      <c r="AB18" s="104" t="str">
        <f t="shared" ca="1" si="9"/>
        <v>BO:21-60 Days</v>
      </c>
      <c r="AC18" s="104" t="str">
        <f t="shared" ca="1" si="10"/>
        <v>Delay</v>
      </c>
      <c r="AD18">
        <v>1</v>
      </c>
      <c r="AE18">
        <v>1</v>
      </c>
      <c r="AF18" s="3">
        <v>1</v>
      </c>
      <c r="AG18" s="105"/>
      <c r="AH18" s="105"/>
      <c r="AI18" s="101">
        <f t="shared" si="11"/>
        <v>0</v>
      </c>
      <c r="AJ18" s="3">
        <v>89520977</v>
      </c>
      <c r="AK18" s="105"/>
      <c r="AL18" s="105"/>
      <c r="AM18" s="101">
        <f t="shared" si="12"/>
        <v>1</v>
      </c>
    </row>
    <row r="19" spans="1:39" ht="15.6" x14ac:dyDescent="0.3">
      <c r="A19" s="105" t="s">
        <v>1635</v>
      </c>
      <c r="B19" s="105" t="str">
        <f t="shared" si="0"/>
        <v>ADM-OESD81580-BZ090-001</v>
      </c>
      <c r="C19" s="105">
        <f t="shared" si="1"/>
        <v>9</v>
      </c>
      <c r="D19" s="105" t="str">
        <f t="shared" si="2"/>
        <v>Sold To</v>
      </c>
      <c r="E19" s="105" t="str">
        <f t="shared" si="3"/>
        <v>Ship to</v>
      </c>
      <c r="F19" s="105" t="str">
        <f t="shared" si="4"/>
        <v>4151132124D81580-BZ090-001</v>
      </c>
      <c r="G19" s="105" t="str">
        <f t="shared" si="5"/>
        <v>1</v>
      </c>
      <c r="I19" t="s">
        <v>4868</v>
      </c>
      <c r="J19" t="s">
        <v>4868</v>
      </c>
      <c r="K19" s="115">
        <v>45897</v>
      </c>
      <c r="L19" s="115">
        <v>45897</v>
      </c>
      <c r="M19" s="115">
        <v>45901</v>
      </c>
      <c r="N19" s="130">
        <f t="shared" si="6"/>
        <v>45901</v>
      </c>
      <c r="Q19" s="116" t="s">
        <v>3481</v>
      </c>
      <c r="R19" s="105" t="str">
        <f t="shared" si="7"/>
        <v>D81580-BZ090-001</v>
      </c>
      <c r="S19" s="105" t="s">
        <v>3482</v>
      </c>
      <c r="T19" s="105" t="s">
        <v>3482</v>
      </c>
      <c r="U19" s="105" t="s">
        <v>3788</v>
      </c>
      <c r="V19" s="105" t="s">
        <v>4888</v>
      </c>
      <c r="W19" s="105" t="s">
        <v>4114</v>
      </c>
      <c r="X19" s="105" t="s">
        <v>4053</v>
      </c>
      <c r="Y19" s="105" t="s">
        <v>4041</v>
      </c>
      <c r="Z19" s="105" t="s">
        <v>3482</v>
      </c>
      <c r="AA19" s="103">
        <f t="shared" ca="1" si="8"/>
        <v>29</v>
      </c>
      <c r="AB19" s="104" t="str">
        <f t="shared" ca="1" si="9"/>
        <v>BO:21-60 Days</v>
      </c>
      <c r="AC19" s="104" t="str">
        <f t="shared" ca="1" si="10"/>
        <v>Delay</v>
      </c>
      <c r="AD19">
        <v>1</v>
      </c>
      <c r="AE19">
        <v>1</v>
      </c>
      <c r="AF19" s="3">
        <v>1</v>
      </c>
      <c r="AG19" s="105"/>
      <c r="AH19" s="105"/>
      <c r="AI19" s="101">
        <f t="shared" si="11"/>
        <v>0</v>
      </c>
      <c r="AJ19" s="3">
        <v>89520977</v>
      </c>
      <c r="AK19" s="105"/>
      <c r="AL19" s="105"/>
      <c r="AM19" s="101">
        <f t="shared" si="12"/>
        <v>1</v>
      </c>
    </row>
    <row r="20" spans="1:39" ht="15.6" x14ac:dyDescent="0.3">
      <c r="A20" s="105" t="s">
        <v>1635</v>
      </c>
      <c r="B20" s="105" t="str">
        <f t="shared" si="0"/>
        <v>ADM-OESD81110-BZ140-001</v>
      </c>
      <c r="C20" s="105">
        <f t="shared" si="1"/>
        <v>9</v>
      </c>
      <c r="D20" s="105" t="str">
        <f t="shared" si="2"/>
        <v>Sold To</v>
      </c>
      <c r="E20" s="105" t="str">
        <f t="shared" si="3"/>
        <v>Ship to</v>
      </c>
      <c r="F20" s="105" t="str">
        <f t="shared" si="4"/>
        <v>4151132124D81110-BZ140-001</v>
      </c>
      <c r="G20" s="105" t="str">
        <f t="shared" si="5"/>
        <v>1</v>
      </c>
      <c r="I20" t="s">
        <v>4868</v>
      </c>
      <c r="J20" t="s">
        <v>4868</v>
      </c>
      <c r="K20" s="115">
        <v>45897</v>
      </c>
      <c r="L20" s="115">
        <v>45897</v>
      </c>
      <c r="M20" s="115">
        <v>45901</v>
      </c>
      <c r="N20" s="130">
        <f t="shared" si="6"/>
        <v>45901</v>
      </c>
      <c r="Q20" s="116" t="s">
        <v>1860</v>
      </c>
      <c r="R20" s="105" t="str">
        <f t="shared" si="7"/>
        <v>D81110-BZ140-001</v>
      </c>
      <c r="S20" s="105" t="s">
        <v>1861</v>
      </c>
      <c r="T20" s="105" t="s">
        <v>1862</v>
      </c>
      <c r="U20" s="105" t="s">
        <v>1863</v>
      </c>
      <c r="V20" s="105" t="s">
        <v>4889</v>
      </c>
      <c r="W20" s="105" t="s">
        <v>4578</v>
      </c>
      <c r="X20" s="105" t="s">
        <v>4035</v>
      </c>
      <c r="Y20" s="105" t="s">
        <v>4044</v>
      </c>
      <c r="Z20" s="105">
        <v>0</v>
      </c>
      <c r="AA20" s="103">
        <f t="shared" ca="1" si="8"/>
        <v>29</v>
      </c>
      <c r="AB20" s="104" t="str">
        <f t="shared" ca="1" si="9"/>
        <v>BO:21-60 Days</v>
      </c>
      <c r="AC20" s="104" t="str">
        <f t="shared" ca="1" si="10"/>
        <v>Delay</v>
      </c>
      <c r="AD20">
        <v>5</v>
      </c>
      <c r="AE20">
        <v>5</v>
      </c>
      <c r="AF20" s="3">
        <v>5</v>
      </c>
      <c r="AG20" s="105"/>
      <c r="AH20" s="105"/>
      <c r="AI20" s="101">
        <f t="shared" si="11"/>
        <v>0</v>
      </c>
      <c r="AJ20" s="3">
        <v>89520977</v>
      </c>
      <c r="AK20" s="105"/>
      <c r="AL20" s="105"/>
      <c r="AM20" s="101">
        <f t="shared" si="12"/>
        <v>5</v>
      </c>
    </row>
    <row r="21" spans="1:39" ht="15.6" x14ac:dyDescent="0.3">
      <c r="A21" s="105" t="s">
        <v>1635</v>
      </c>
      <c r="B21" s="105" t="str">
        <f t="shared" si="0"/>
        <v>ADM-OESD81130-BZ200-001</v>
      </c>
      <c r="C21" s="105">
        <f t="shared" si="1"/>
        <v>9</v>
      </c>
      <c r="D21" s="105" t="str">
        <f t="shared" si="2"/>
        <v>Sold To</v>
      </c>
      <c r="E21" s="105" t="str">
        <f t="shared" si="3"/>
        <v>Ship to</v>
      </c>
      <c r="F21" s="105" t="str">
        <f t="shared" si="4"/>
        <v>4151132124D81130-BZ200-001</v>
      </c>
      <c r="G21" s="105" t="str">
        <f t="shared" si="5"/>
        <v>1</v>
      </c>
      <c r="I21" t="s">
        <v>4868</v>
      </c>
      <c r="J21" t="s">
        <v>4868</v>
      </c>
      <c r="K21" s="115">
        <v>45897</v>
      </c>
      <c r="L21" s="115">
        <v>45897</v>
      </c>
      <c r="M21" s="115">
        <v>45901</v>
      </c>
      <c r="N21" s="130">
        <f t="shared" si="6"/>
        <v>45901</v>
      </c>
      <c r="Q21" s="116" t="s">
        <v>1880</v>
      </c>
      <c r="R21" s="105" t="str">
        <f t="shared" si="7"/>
        <v>D81130-BZ200-001</v>
      </c>
      <c r="S21" s="105" t="s">
        <v>1088</v>
      </c>
      <c r="T21" s="105" t="s">
        <v>1881</v>
      </c>
      <c r="U21" s="105" t="s">
        <v>1090</v>
      </c>
      <c r="V21" s="105" t="s">
        <v>4577</v>
      </c>
      <c r="W21" s="105" t="s">
        <v>4578</v>
      </c>
      <c r="X21" s="105" t="s">
        <v>4035</v>
      </c>
      <c r="Y21" s="105" t="s">
        <v>4044</v>
      </c>
      <c r="Z21" s="105">
        <v>0</v>
      </c>
      <c r="AA21" s="103">
        <f t="shared" ca="1" si="8"/>
        <v>29</v>
      </c>
      <c r="AB21" s="104" t="str">
        <f t="shared" ca="1" si="9"/>
        <v>BO:21-60 Days</v>
      </c>
      <c r="AC21" s="104" t="str">
        <f t="shared" ca="1" si="10"/>
        <v>Delay</v>
      </c>
      <c r="AD21">
        <v>4</v>
      </c>
      <c r="AE21">
        <v>4</v>
      </c>
      <c r="AF21" s="3">
        <v>4</v>
      </c>
      <c r="AG21" s="105"/>
      <c r="AH21" s="105"/>
      <c r="AI21" s="101">
        <f t="shared" si="11"/>
        <v>0</v>
      </c>
      <c r="AJ21" s="3">
        <v>89520977</v>
      </c>
      <c r="AK21" s="105"/>
      <c r="AL21" s="105"/>
      <c r="AM21" s="101">
        <f t="shared" si="12"/>
        <v>4</v>
      </c>
    </row>
    <row r="22" spans="1:39" ht="15.6" x14ac:dyDescent="0.3">
      <c r="A22" s="105" t="s">
        <v>1635</v>
      </c>
      <c r="B22" s="105" t="str">
        <f t="shared" si="0"/>
        <v>ADM-OESD81150-BZ110-001</v>
      </c>
      <c r="C22" s="105">
        <f t="shared" si="1"/>
        <v>9</v>
      </c>
      <c r="D22" s="105" t="str">
        <f t="shared" si="2"/>
        <v>Sold To</v>
      </c>
      <c r="E22" s="105" t="str">
        <f t="shared" si="3"/>
        <v>Ship to</v>
      </c>
      <c r="F22" s="105" t="str">
        <f t="shared" si="4"/>
        <v>4151132124D81150-BZ110-001</v>
      </c>
      <c r="G22" s="105" t="str">
        <f t="shared" si="5"/>
        <v>1</v>
      </c>
      <c r="I22" t="s">
        <v>4868</v>
      </c>
      <c r="J22" t="s">
        <v>4868</v>
      </c>
      <c r="K22" s="115">
        <v>45897</v>
      </c>
      <c r="L22" s="115">
        <v>45897</v>
      </c>
      <c r="M22" s="115">
        <v>45901</v>
      </c>
      <c r="N22" s="130">
        <f t="shared" si="6"/>
        <v>45901</v>
      </c>
      <c r="Q22" s="116" t="s">
        <v>1799</v>
      </c>
      <c r="R22" s="105" t="str">
        <f t="shared" si="7"/>
        <v>D81150-BZ110-001</v>
      </c>
      <c r="S22" s="105" t="s">
        <v>1800</v>
      </c>
      <c r="T22" s="105" t="s">
        <v>1801</v>
      </c>
      <c r="U22" s="105" t="s">
        <v>1802</v>
      </c>
      <c r="V22" s="105" t="s">
        <v>4073</v>
      </c>
      <c r="W22" s="105" t="s">
        <v>4074</v>
      </c>
      <c r="X22" s="105" t="s">
        <v>4035</v>
      </c>
      <c r="Y22" s="105" t="s">
        <v>4044</v>
      </c>
      <c r="Z22" s="105">
        <v>0</v>
      </c>
      <c r="AA22" s="103">
        <f t="shared" ca="1" si="8"/>
        <v>29</v>
      </c>
      <c r="AB22" s="104" t="str">
        <f t="shared" ca="1" si="9"/>
        <v>BO:21-60 Days</v>
      </c>
      <c r="AC22" s="104" t="str">
        <f t="shared" ca="1" si="10"/>
        <v>Delay</v>
      </c>
      <c r="AD22">
        <v>1</v>
      </c>
      <c r="AE22">
        <v>1</v>
      </c>
      <c r="AF22" s="3">
        <v>1</v>
      </c>
      <c r="AG22" s="105"/>
      <c r="AH22" s="105"/>
      <c r="AI22" s="101">
        <f t="shared" si="11"/>
        <v>0</v>
      </c>
      <c r="AJ22" s="3">
        <v>89520977</v>
      </c>
      <c r="AK22" s="105"/>
      <c r="AL22" s="105"/>
      <c r="AM22" s="101">
        <f t="shared" si="12"/>
        <v>1</v>
      </c>
    </row>
    <row r="23" spans="1:39" ht="15.6" x14ac:dyDescent="0.3">
      <c r="A23" s="105" t="s">
        <v>1635</v>
      </c>
      <c r="B23" s="105" t="str">
        <f t="shared" si="0"/>
        <v>ADM-OESD81150-BZ800-001</v>
      </c>
      <c r="C23" s="105">
        <f t="shared" si="1"/>
        <v>9</v>
      </c>
      <c r="D23" s="105" t="str">
        <f t="shared" si="2"/>
        <v>Sold To</v>
      </c>
      <c r="E23" s="105" t="str">
        <f t="shared" si="3"/>
        <v>Ship to</v>
      </c>
      <c r="F23" s="105" t="str">
        <f t="shared" si="4"/>
        <v>4151132124D81150-BZ800-001</v>
      </c>
      <c r="G23" s="105" t="str">
        <f t="shared" si="5"/>
        <v>1</v>
      </c>
      <c r="I23" t="s">
        <v>4868</v>
      </c>
      <c r="J23" t="s">
        <v>4868</v>
      </c>
      <c r="K23" s="115">
        <v>45897</v>
      </c>
      <c r="L23" s="115">
        <v>45897</v>
      </c>
      <c r="M23" s="115">
        <v>45901</v>
      </c>
      <c r="N23" s="130">
        <f t="shared" si="6"/>
        <v>45901</v>
      </c>
      <c r="Q23" s="116" t="s">
        <v>3479</v>
      </c>
      <c r="R23" s="105" t="str">
        <f t="shared" si="7"/>
        <v>D81150-BZ800-001</v>
      </c>
      <c r="S23" s="105" t="s">
        <v>3480</v>
      </c>
      <c r="T23" s="105" t="s">
        <v>3480</v>
      </c>
      <c r="U23" s="105" t="s">
        <v>3787</v>
      </c>
      <c r="V23" s="105" t="s">
        <v>4626</v>
      </c>
      <c r="W23" s="105" t="s">
        <v>4043</v>
      </c>
      <c r="X23" s="105" t="s">
        <v>4053</v>
      </c>
      <c r="Y23" s="105" t="s">
        <v>4044</v>
      </c>
      <c r="Z23" s="105" t="s">
        <v>3480</v>
      </c>
      <c r="AA23" s="103">
        <f t="shared" ca="1" si="8"/>
        <v>29</v>
      </c>
      <c r="AB23" s="104" t="str">
        <f t="shared" ca="1" si="9"/>
        <v>BO:21-60 Days</v>
      </c>
      <c r="AC23" s="104" t="str">
        <f t="shared" ca="1" si="10"/>
        <v>Delay</v>
      </c>
      <c r="AD23">
        <v>2</v>
      </c>
      <c r="AE23">
        <v>2</v>
      </c>
      <c r="AF23" s="3">
        <v>2</v>
      </c>
      <c r="AG23" s="105"/>
      <c r="AH23" s="105"/>
      <c r="AI23" s="101">
        <f t="shared" si="11"/>
        <v>0</v>
      </c>
      <c r="AJ23" s="3">
        <v>89520977</v>
      </c>
      <c r="AK23" s="105"/>
      <c r="AL23" s="105"/>
      <c r="AM23" s="101">
        <f t="shared" si="12"/>
        <v>2</v>
      </c>
    </row>
    <row r="24" spans="1:39" ht="15.6" x14ac:dyDescent="0.3">
      <c r="A24" s="105" t="s">
        <v>1635</v>
      </c>
      <c r="B24" s="105" t="str">
        <f t="shared" si="0"/>
        <v>ADM-OESD81170-BZ660-001</v>
      </c>
      <c r="C24" s="105">
        <f t="shared" si="1"/>
        <v>9</v>
      </c>
      <c r="D24" s="105" t="str">
        <f t="shared" si="2"/>
        <v>Sold To</v>
      </c>
      <c r="E24" s="105" t="str">
        <f t="shared" si="3"/>
        <v>Ship to</v>
      </c>
      <c r="F24" s="105" t="str">
        <f t="shared" si="4"/>
        <v>4151132124D81170-BZ660-001</v>
      </c>
      <c r="G24" s="105" t="str">
        <f t="shared" si="5"/>
        <v>1</v>
      </c>
      <c r="I24" t="s">
        <v>4868</v>
      </c>
      <c r="J24" t="s">
        <v>4868</v>
      </c>
      <c r="K24" s="115">
        <v>45897</v>
      </c>
      <c r="L24" s="115">
        <v>45897</v>
      </c>
      <c r="M24" s="115">
        <v>45901</v>
      </c>
      <c r="N24" s="130">
        <f t="shared" si="6"/>
        <v>45901</v>
      </c>
      <c r="Q24" s="116" t="s">
        <v>2004</v>
      </c>
      <c r="R24" s="105" t="str">
        <f t="shared" si="7"/>
        <v>D81170-BZ660-001</v>
      </c>
      <c r="S24" s="105" t="s">
        <v>1241</v>
      </c>
      <c r="T24" s="105" t="s">
        <v>2005</v>
      </c>
      <c r="U24" s="105" t="s">
        <v>1243</v>
      </c>
      <c r="V24" s="105" t="s">
        <v>4085</v>
      </c>
      <c r="W24" s="105" t="s">
        <v>4086</v>
      </c>
      <c r="X24" s="105" t="s">
        <v>4053</v>
      </c>
      <c r="Y24" s="105" t="s">
        <v>4044</v>
      </c>
      <c r="Z24" s="105">
        <v>0</v>
      </c>
      <c r="AA24" s="103">
        <f t="shared" ca="1" si="8"/>
        <v>29</v>
      </c>
      <c r="AB24" s="104" t="str">
        <f t="shared" ca="1" si="9"/>
        <v>BO:21-60 Days</v>
      </c>
      <c r="AC24" s="104" t="str">
        <f t="shared" ca="1" si="10"/>
        <v>Delay</v>
      </c>
      <c r="AD24">
        <v>5</v>
      </c>
      <c r="AE24">
        <v>5</v>
      </c>
      <c r="AF24" s="3">
        <v>5</v>
      </c>
      <c r="AG24" s="105"/>
      <c r="AH24" s="105"/>
      <c r="AI24" s="101">
        <f t="shared" si="11"/>
        <v>0</v>
      </c>
      <c r="AJ24" s="3">
        <v>89520977</v>
      </c>
      <c r="AK24" s="105"/>
      <c r="AL24" s="105"/>
      <c r="AM24" s="101">
        <f t="shared" si="12"/>
        <v>5</v>
      </c>
    </row>
    <row r="25" spans="1:39" ht="15.6" x14ac:dyDescent="0.3">
      <c r="A25" s="105" t="s">
        <v>1635</v>
      </c>
      <c r="B25" s="105" t="str">
        <f t="shared" si="0"/>
        <v>ADM-OESD81550-BZ190-001</v>
      </c>
      <c r="C25" s="105">
        <f t="shared" si="1"/>
        <v>9</v>
      </c>
      <c r="D25" s="105" t="str">
        <f t="shared" si="2"/>
        <v>Sold To</v>
      </c>
      <c r="E25" s="105" t="str">
        <f t="shared" si="3"/>
        <v>Ship to</v>
      </c>
      <c r="F25" s="105" t="str">
        <f t="shared" si="4"/>
        <v>4151132124D81550-BZ190-001</v>
      </c>
      <c r="G25" s="105" t="str">
        <f t="shared" si="5"/>
        <v>1</v>
      </c>
      <c r="I25" t="s">
        <v>4868</v>
      </c>
      <c r="J25" t="s">
        <v>4868</v>
      </c>
      <c r="K25" s="115">
        <v>45897</v>
      </c>
      <c r="L25" s="115">
        <v>45897</v>
      </c>
      <c r="M25" s="115">
        <v>45901</v>
      </c>
      <c r="N25" s="130">
        <f t="shared" si="6"/>
        <v>45901</v>
      </c>
      <c r="Q25" s="116" t="s">
        <v>2067</v>
      </c>
      <c r="R25" s="105" t="str">
        <f t="shared" si="7"/>
        <v>D81550-BZ190-001</v>
      </c>
      <c r="S25" s="105" t="s">
        <v>1309</v>
      </c>
      <c r="T25" s="105" t="s">
        <v>2068</v>
      </c>
      <c r="U25" s="105" t="s">
        <v>1311</v>
      </c>
      <c r="V25" s="105" t="s">
        <v>4100</v>
      </c>
      <c r="W25" s="105" t="s">
        <v>4040</v>
      </c>
      <c r="X25" s="105" t="s">
        <v>4035</v>
      </c>
      <c r="Y25" s="105" t="s">
        <v>4041</v>
      </c>
      <c r="Z25" s="105">
        <v>0</v>
      </c>
      <c r="AA25" s="103">
        <f t="shared" ca="1" si="8"/>
        <v>29</v>
      </c>
      <c r="AB25" s="104" t="str">
        <f t="shared" ca="1" si="9"/>
        <v>BO:21-60 Days</v>
      </c>
      <c r="AC25" s="104" t="str">
        <f t="shared" ca="1" si="10"/>
        <v>Delay</v>
      </c>
      <c r="AD25">
        <v>1</v>
      </c>
      <c r="AE25">
        <v>1</v>
      </c>
      <c r="AF25" s="3">
        <v>1</v>
      </c>
      <c r="AG25" s="105"/>
      <c r="AH25" s="105"/>
      <c r="AI25" s="101">
        <f t="shared" si="11"/>
        <v>0</v>
      </c>
      <c r="AJ25" s="3">
        <v>89520977</v>
      </c>
      <c r="AK25" s="105"/>
      <c r="AL25" s="105"/>
      <c r="AM25" s="101">
        <f t="shared" si="12"/>
        <v>1</v>
      </c>
    </row>
    <row r="26" spans="1:39" ht="15.6" x14ac:dyDescent="0.3">
      <c r="A26" s="105" t="s">
        <v>1635</v>
      </c>
      <c r="B26" s="105" t="str">
        <f t="shared" si="0"/>
        <v>ADM-OESD81561-BZ150-001</v>
      </c>
      <c r="C26" s="105">
        <f t="shared" si="1"/>
        <v>9</v>
      </c>
      <c r="D26" s="105" t="str">
        <f t="shared" si="2"/>
        <v>Sold To</v>
      </c>
      <c r="E26" s="105" t="str">
        <f t="shared" si="3"/>
        <v>Ship to</v>
      </c>
      <c r="F26" s="105" t="str">
        <f t="shared" si="4"/>
        <v>4151132124D81561-BZ150-001</v>
      </c>
      <c r="G26" s="105" t="str">
        <f t="shared" si="5"/>
        <v>1</v>
      </c>
      <c r="I26" t="s">
        <v>4868</v>
      </c>
      <c r="J26" t="s">
        <v>4868</v>
      </c>
      <c r="K26" s="115">
        <v>45897</v>
      </c>
      <c r="L26" s="115">
        <v>45897</v>
      </c>
      <c r="M26" s="115">
        <v>45901</v>
      </c>
      <c r="N26" s="130">
        <f t="shared" si="6"/>
        <v>45901</v>
      </c>
      <c r="Q26" s="116" t="s">
        <v>2106</v>
      </c>
      <c r="R26" s="105" t="str">
        <f t="shared" si="7"/>
        <v>D81561-BZ150-001</v>
      </c>
      <c r="S26" s="105" t="s">
        <v>1360</v>
      </c>
      <c r="T26" s="105" t="s">
        <v>2107</v>
      </c>
      <c r="U26" s="105" t="s">
        <v>1362</v>
      </c>
      <c r="V26" s="105" t="s">
        <v>4081</v>
      </c>
      <c r="W26" s="105" t="s">
        <v>4080</v>
      </c>
      <c r="X26" s="105" t="s">
        <v>4035</v>
      </c>
      <c r="Y26" s="105" t="s">
        <v>4044</v>
      </c>
      <c r="Z26" s="105">
        <v>0</v>
      </c>
      <c r="AA26" s="103">
        <f t="shared" ca="1" si="8"/>
        <v>29</v>
      </c>
      <c r="AB26" s="104" t="str">
        <f t="shared" ca="1" si="9"/>
        <v>BO:21-60 Days</v>
      </c>
      <c r="AC26" s="104" t="str">
        <f t="shared" ca="1" si="10"/>
        <v>Delay</v>
      </c>
      <c r="AD26">
        <v>11</v>
      </c>
      <c r="AE26">
        <v>11</v>
      </c>
      <c r="AF26" s="3">
        <v>11</v>
      </c>
      <c r="AG26" s="105"/>
      <c r="AH26" s="105"/>
      <c r="AI26" s="101">
        <f t="shared" si="11"/>
        <v>0</v>
      </c>
      <c r="AJ26" s="3">
        <v>89520977</v>
      </c>
      <c r="AK26" s="105"/>
      <c r="AL26" s="105"/>
      <c r="AM26" s="101">
        <f t="shared" si="12"/>
        <v>11</v>
      </c>
    </row>
    <row r="27" spans="1:39" ht="15.6" x14ac:dyDescent="0.3">
      <c r="A27" s="105" t="s">
        <v>1635</v>
      </c>
      <c r="B27" s="105" t="str">
        <f t="shared" si="0"/>
        <v>ADM-OESD90049-51161-001</v>
      </c>
      <c r="C27" s="105">
        <f t="shared" si="1"/>
        <v>9</v>
      </c>
      <c r="D27" s="105" t="str">
        <f t="shared" si="2"/>
        <v>Sold To</v>
      </c>
      <c r="E27" s="105" t="str">
        <f t="shared" si="3"/>
        <v>Ship to</v>
      </c>
      <c r="F27" s="105" t="str">
        <f t="shared" si="4"/>
        <v>4151132124D90049-51161-001</v>
      </c>
      <c r="G27" s="105" t="str">
        <f t="shared" si="5"/>
        <v>1</v>
      </c>
      <c r="I27" t="s">
        <v>4868</v>
      </c>
      <c r="J27" t="s">
        <v>4868</v>
      </c>
      <c r="K27" s="115">
        <v>45897</v>
      </c>
      <c r="L27" s="115">
        <v>45897</v>
      </c>
      <c r="M27" s="115">
        <v>45901</v>
      </c>
      <c r="N27" s="130">
        <f t="shared" si="6"/>
        <v>45901</v>
      </c>
      <c r="Q27" s="116" t="s">
        <v>2296</v>
      </c>
      <c r="R27" s="105" t="str">
        <f t="shared" si="7"/>
        <v>D90049-51161-001</v>
      </c>
      <c r="S27" s="105" t="s">
        <v>921</v>
      </c>
      <c r="T27" s="105" t="s">
        <v>2297</v>
      </c>
      <c r="U27" s="105" t="s">
        <v>1560</v>
      </c>
      <c r="V27" s="105" t="s">
        <v>4037</v>
      </c>
      <c r="W27" s="105" t="s">
        <v>4038</v>
      </c>
      <c r="X27" s="105" t="s">
        <v>4035</v>
      </c>
      <c r="Y27" s="105" t="s">
        <v>4037</v>
      </c>
      <c r="Z27" s="105">
        <v>0</v>
      </c>
      <c r="AA27" s="103">
        <f t="shared" ca="1" si="8"/>
        <v>29</v>
      </c>
      <c r="AB27" s="104" t="str">
        <f t="shared" ca="1" si="9"/>
        <v>BO:21-60 Days</v>
      </c>
      <c r="AC27" s="104" t="str">
        <f t="shared" ca="1" si="10"/>
        <v>Delay</v>
      </c>
      <c r="AD27">
        <v>6</v>
      </c>
      <c r="AE27">
        <v>6</v>
      </c>
      <c r="AF27" s="3">
        <v>6</v>
      </c>
      <c r="AG27" s="105"/>
      <c r="AH27" s="105"/>
      <c r="AI27" s="101">
        <f t="shared" si="11"/>
        <v>0</v>
      </c>
      <c r="AJ27" s="3">
        <v>89520977</v>
      </c>
      <c r="AK27" s="105"/>
      <c r="AL27" s="105"/>
      <c r="AM27" s="101">
        <f t="shared" si="12"/>
        <v>6</v>
      </c>
    </row>
    <row r="28" spans="1:39" ht="15.6" x14ac:dyDescent="0.3">
      <c r="A28" s="105" t="s">
        <v>1635</v>
      </c>
      <c r="B28" s="105" t="str">
        <f t="shared" si="0"/>
        <v>ADM-OESD81130-BZ070-001</v>
      </c>
      <c r="C28" s="105">
        <f t="shared" si="1"/>
        <v>9</v>
      </c>
      <c r="D28" s="105" t="str">
        <f t="shared" si="2"/>
        <v>Sold To</v>
      </c>
      <c r="E28" s="105" t="str">
        <f t="shared" si="3"/>
        <v>Ship to</v>
      </c>
      <c r="F28" s="105" t="str">
        <f t="shared" si="4"/>
        <v>4151132124D81130-BZ070-001</v>
      </c>
      <c r="G28" s="105" t="str">
        <f t="shared" si="5"/>
        <v>1</v>
      </c>
      <c r="I28" t="s">
        <v>4868</v>
      </c>
      <c r="J28" t="s">
        <v>4868</v>
      </c>
      <c r="K28" s="115">
        <v>45897</v>
      </c>
      <c r="L28" s="115">
        <v>45897</v>
      </c>
      <c r="M28" s="115">
        <v>45901</v>
      </c>
      <c r="N28" s="130">
        <f t="shared" si="6"/>
        <v>45901</v>
      </c>
      <c r="Q28" s="116" t="s">
        <v>1792</v>
      </c>
      <c r="R28" s="105" t="str">
        <f t="shared" si="7"/>
        <v>D81130-BZ070-001</v>
      </c>
      <c r="S28" s="105" t="s">
        <v>1793</v>
      </c>
      <c r="T28" s="105" t="s">
        <v>1793</v>
      </c>
      <c r="U28" s="105" t="s">
        <v>1794</v>
      </c>
      <c r="V28" s="105" t="s">
        <v>4073</v>
      </c>
      <c r="W28" s="105" t="s">
        <v>4074</v>
      </c>
      <c r="X28" s="105" t="s">
        <v>4035</v>
      </c>
      <c r="Y28" s="105" t="s">
        <v>4044</v>
      </c>
      <c r="Z28" s="105">
        <v>0</v>
      </c>
      <c r="AA28" s="103">
        <f t="shared" ca="1" si="8"/>
        <v>29</v>
      </c>
      <c r="AB28" s="104" t="str">
        <f t="shared" ca="1" si="9"/>
        <v>BO:21-60 Days</v>
      </c>
      <c r="AC28" s="104" t="str">
        <f t="shared" ca="1" si="10"/>
        <v>Delay</v>
      </c>
      <c r="AD28">
        <v>6</v>
      </c>
      <c r="AE28">
        <v>6</v>
      </c>
      <c r="AF28" s="3">
        <v>6</v>
      </c>
      <c r="AG28" s="105"/>
      <c r="AH28" s="105"/>
      <c r="AI28" s="101">
        <f t="shared" si="11"/>
        <v>0</v>
      </c>
      <c r="AJ28" s="3">
        <v>89520977</v>
      </c>
      <c r="AK28" s="105"/>
      <c r="AL28" s="105"/>
      <c r="AM28" s="101">
        <f t="shared" si="12"/>
        <v>6</v>
      </c>
    </row>
    <row r="29" spans="1:39" ht="15.6" x14ac:dyDescent="0.3">
      <c r="A29" s="105" t="s">
        <v>1635</v>
      </c>
      <c r="B29" s="105" t="str">
        <f t="shared" si="0"/>
        <v>ADM-OESD81150-BZ010-001</v>
      </c>
      <c r="C29" s="105">
        <f t="shared" si="1"/>
        <v>9</v>
      </c>
      <c r="D29" s="105" t="str">
        <f t="shared" si="2"/>
        <v>Sold To</v>
      </c>
      <c r="E29" s="105" t="str">
        <f t="shared" si="3"/>
        <v>Ship to</v>
      </c>
      <c r="F29" s="105" t="str">
        <f t="shared" si="4"/>
        <v>4151132124D81150-BZ010-001</v>
      </c>
      <c r="G29" s="105" t="str">
        <f t="shared" si="5"/>
        <v>1</v>
      </c>
      <c r="I29" t="s">
        <v>4868</v>
      </c>
      <c r="J29" t="s">
        <v>4868</v>
      </c>
      <c r="K29" s="115">
        <v>45897</v>
      </c>
      <c r="L29" s="115">
        <v>45897</v>
      </c>
      <c r="M29" s="115">
        <v>45901</v>
      </c>
      <c r="N29" s="130">
        <f t="shared" si="6"/>
        <v>45901</v>
      </c>
      <c r="Q29" s="116" t="s">
        <v>1726</v>
      </c>
      <c r="R29" s="105" t="str">
        <f t="shared" si="7"/>
        <v>D81150-BZ010-001</v>
      </c>
      <c r="S29" s="105" t="s">
        <v>1007</v>
      </c>
      <c r="T29" s="105" t="s">
        <v>1727</v>
      </c>
      <c r="U29" s="105" t="s">
        <v>1009</v>
      </c>
      <c r="V29" s="105" t="s">
        <v>4338</v>
      </c>
      <c r="W29" s="105" t="s">
        <v>4047</v>
      </c>
      <c r="X29" s="105" t="s">
        <v>4035</v>
      </c>
      <c r="Y29" s="105" t="s">
        <v>4044</v>
      </c>
      <c r="Z29" s="105">
        <v>0</v>
      </c>
      <c r="AA29" s="103">
        <f t="shared" ca="1" si="8"/>
        <v>29</v>
      </c>
      <c r="AB29" s="104" t="str">
        <f t="shared" ca="1" si="9"/>
        <v>BO:21-60 Days</v>
      </c>
      <c r="AC29" s="104" t="str">
        <f t="shared" ca="1" si="10"/>
        <v>Delay</v>
      </c>
      <c r="AD29">
        <v>1</v>
      </c>
      <c r="AE29">
        <v>1</v>
      </c>
      <c r="AF29" s="3">
        <v>1</v>
      </c>
      <c r="AG29" s="105"/>
      <c r="AH29" s="105"/>
      <c r="AI29" s="101">
        <f t="shared" si="11"/>
        <v>0</v>
      </c>
      <c r="AJ29" s="3">
        <v>89520977</v>
      </c>
      <c r="AK29" s="105"/>
      <c r="AL29" s="105"/>
      <c r="AM29" s="101">
        <f t="shared" si="12"/>
        <v>1</v>
      </c>
    </row>
    <row r="30" spans="1:39" ht="15.6" x14ac:dyDescent="0.3">
      <c r="A30" s="105" t="s">
        <v>1635</v>
      </c>
      <c r="B30" s="105" t="str">
        <f t="shared" si="0"/>
        <v>ADM-OESD81561-BZ010-001</v>
      </c>
      <c r="C30" s="105">
        <f t="shared" si="1"/>
        <v>9</v>
      </c>
      <c r="D30" s="105" t="str">
        <f t="shared" si="2"/>
        <v>Sold To</v>
      </c>
      <c r="E30" s="105" t="str">
        <f t="shared" si="3"/>
        <v>Ship to</v>
      </c>
      <c r="F30" s="105" t="str">
        <f t="shared" si="4"/>
        <v>4151132124D81561-BZ010-001</v>
      </c>
      <c r="G30" s="105" t="str">
        <f t="shared" si="5"/>
        <v>1</v>
      </c>
      <c r="I30" t="s">
        <v>4868</v>
      </c>
      <c r="J30" t="s">
        <v>4868</v>
      </c>
      <c r="K30" s="115">
        <v>45897</v>
      </c>
      <c r="L30" s="115">
        <v>45897</v>
      </c>
      <c r="M30" s="115">
        <v>45901</v>
      </c>
      <c r="N30" s="130">
        <f t="shared" si="6"/>
        <v>45901</v>
      </c>
      <c r="Q30" s="116" t="s">
        <v>2038</v>
      </c>
      <c r="R30" s="105" t="str">
        <f t="shared" si="7"/>
        <v>D81561-BZ010-001</v>
      </c>
      <c r="S30" s="105" t="s">
        <v>1288</v>
      </c>
      <c r="T30" s="105" t="s">
        <v>2039</v>
      </c>
      <c r="U30" s="105" t="s">
        <v>1290</v>
      </c>
      <c r="V30" s="105" t="s">
        <v>4166</v>
      </c>
      <c r="W30" s="105" t="s">
        <v>4098</v>
      </c>
      <c r="X30" s="105" t="s">
        <v>4035</v>
      </c>
      <c r="Y30" s="105" t="s">
        <v>4039</v>
      </c>
      <c r="Z30" s="105">
        <v>0</v>
      </c>
      <c r="AA30" s="103">
        <f t="shared" ca="1" si="8"/>
        <v>29</v>
      </c>
      <c r="AB30" s="104" t="str">
        <f t="shared" ca="1" si="9"/>
        <v>BO:21-60 Days</v>
      </c>
      <c r="AC30" s="104" t="str">
        <f t="shared" ca="1" si="10"/>
        <v>Delay</v>
      </c>
      <c r="AD30">
        <v>1</v>
      </c>
      <c r="AE30">
        <v>1</v>
      </c>
      <c r="AF30" s="3">
        <v>1</v>
      </c>
      <c r="AG30" s="105"/>
      <c r="AH30" s="105"/>
      <c r="AI30" s="101">
        <f t="shared" si="11"/>
        <v>0</v>
      </c>
      <c r="AJ30" s="3">
        <v>89520977</v>
      </c>
      <c r="AK30" s="105"/>
      <c r="AL30" s="105"/>
      <c r="AM30" s="101">
        <f t="shared" si="12"/>
        <v>1</v>
      </c>
    </row>
    <row r="31" spans="1:39" ht="15.6" x14ac:dyDescent="0.3">
      <c r="A31" s="105" t="s">
        <v>1635</v>
      </c>
      <c r="B31" s="105" t="str">
        <f t="shared" si="0"/>
        <v>ADM-OESD81561-BZ310-001</v>
      </c>
      <c r="C31" s="105">
        <f t="shared" si="1"/>
        <v>9</v>
      </c>
      <c r="D31" s="105" t="str">
        <f t="shared" si="2"/>
        <v>Sold To</v>
      </c>
      <c r="E31" s="105" t="str">
        <f t="shared" si="3"/>
        <v>Ship to</v>
      </c>
      <c r="F31" s="105" t="str">
        <f t="shared" si="4"/>
        <v>4151132124D81561-BZ310-001</v>
      </c>
      <c r="G31" s="105" t="str">
        <f t="shared" si="5"/>
        <v>1</v>
      </c>
      <c r="I31" t="s">
        <v>4868</v>
      </c>
      <c r="J31" t="s">
        <v>4868</v>
      </c>
      <c r="K31" s="115">
        <v>45897</v>
      </c>
      <c r="L31" s="115">
        <v>45897</v>
      </c>
      <c r="M31" s="115">
        <v>45901</v>
      </c>
      <c r="N31" s="130">
        <f t="shared" si="6"/>
        <v>45901</v>
      </c>
      <c r="Q31" s="116" t="s">
        <v>2164</v>
      </c>
      <c r="R31" s="105" t="str">
        <f t="shared" si="7"/>
        <v>D81561-BZ310-001</v>
      </c>
      <c r="S31" s="105" t="s">
        <v>1444</v>
      </c>
      <c r="T31" s="105" t="s">
        <v>2165</v>
      </c>
      <c r="U31" s="105" t="s">
        <v>1446</v>
      </c>
      <c r="V31" s="105" t="s">
        <v>4890</v>
      </c>
      <c r="W31" s="105" t="s">
        <v>4084</v>
      </c>
      <c r="X31" s="105" t="s">
        <v>4053</v>
      </c>
      <c r="Y31" s="105" t="s">
        <v>4041</v>
      </c>
      <c r="Z31" s="105">
        <v>0</v>
      </c>
      <c r="AA31" s="103">
        <f t="shared" ca="1" si="8"/>
        <v>29</v>
      </c>
      <c r="AB31" s="104" t="str">
        <f t="shared" ca="1" si="9"/>
        <v>BO:21-60 Days</v>
      </c>
      <c r="AC31" s="104" t="str">
        <f t="shared" ca="1" si="10"/>
        <v>Delay</v>
      </c>
      <c r="AD31">
        <v>1</v>
      </c>
      <c r="AE31">
        <v>1</v>
      </c>
      <c r="AF31" s="3">
        <v>1</v>
      </c>
      <c r="AG31" s="105"/>
      <c r="AH31" s="105"/>
      <c r="AI31" s="101">
        <f t="shared" si="11"/>
        <v>0</v>
      </c>
      <c r="AJ31" s="3">
        <v>89520977</v>
      </c>
      <c r="AK31" s="105"/>
      <c r="AL31" s="105"/>
      <c r="AM31" s="101">
        <f t="shared" si="12"/>
        <v>1</v>
      </c>
    </row>
    <row r="32" spans="1:39" ht="15.6" x14ac:dyDescent="0.3">
      <c r="A32" s="105" t="s">
        <v>1635</v>
      </c>
      <c r="B32" s="105" t="str">
        <f t="shared" si="0"/>
        <v>ADM-OESD90049-51125-001</v>
      </c>
      <c r="C32" s="105">
        <f t="shared" si="1"/>
        <v>9</v>
      </c>
      <c r="D32" s="105" t="str">
        <f t="shared" si="2"/>
        <v>Sold To</v>
      </c>
      <c r="E32" s="105" t="str">
        <f t="shared" si="3"/>
        <v>Ship to</v>
      </c>
      <c r="F32" s="105" t="str">
        <f t="shared" si="4"/>
        <v>4151132124D90049-51125-001</v>
      </c>
      <c r="G32" s="105" t="str">
        <f t="shared" si="5"/>
        <v>1</v>
      </c>
      <c r="I32" t="s">
        <v>4868</v>
      </c>
      <c r="J32" t="s">
        <v>4868</v>
      </c>
      <c r="K32" s="115">
        <v>45897</v>
      </c>
      <c r="L32" s="115">
        <v>45897</v>
      </c>
      <c r="M32" s="115">
        <v>45901</v>
      </c>
      <c r="N32" s="130">
        <f t="shared" si="6"/>
        <v>45901</v>
      </c>
      <c r="Q32" s="116" t="s">
        <v>2302</v>
      </c>
      <c r="R32" s="105" t="str">
        <f t="shared" si="7"/>
        <v>D90049-51125-001</v>
      </c>
      <c r="S32" s="105" t="s">
        <v>1562</v>
      </c>
      <c r="T32" s="105" t="s">
        <v>2303</v>
      </c>
      <c r="U32" s="105" t="s">
        <v>1564</v>
      </c>
      <c r="V32" s="105" t="s">
        <v>4037</v>
      </c>
      <c r="W32" s="105" t="s">
        <v>4038</v>
      </c>
      <c r="X32" s="105" t="s">
        <v>4035</v>
      </c>
      <c r="Y32" s="105" t="s">
        <v>4037</v>
      </c>
      <c r="Z32" s="105">
        <v>0</v>
      </c>
      <c r="AA32" s="103">
        <f t="shared" ca="1" si="8"/>
        <v>29</v>
      </c>
      <c r="AB32" s="104" t="str">
        <f t="shared" ca="1" si="9"/>
        <v>BO:21-60 Days</v>
      </c>
      <c r="AC32" s="104" t="str">
        <f t="shared" ca="1" si="10"/>
        <v>Delay</v>
      </c>
      <c r="AD32">
        <v>5</v>
      </c>
      <c r="AE32">
        <v>5</v>
      </c>
      <c r="AF32" s="3">
        <v>5</v>
      </c>
      <c r="AG32" s="105"/>
      <c r="AH32" s="105"/>
      <c r="AI32" s="101">
        <f t="shared" si="11"/>
        <v>0</v>
      </c>
      <c r="AJ32" s="3">
        <v>89520977</v>
      </c>
      <c r="AK32" s="105"/>
      <c r="AL32" s="105"/>
      <c r="AM32" s="101">
        <f t="shared" si="12"/>
        <v>5</v>
      </c>
    </row>
    <row r="33" spans="1:39" ht="15.6" x14ac:dyDescent="0.3">
      <c r="A33" s="105" t="s">
        <v>1635</v>
      </c>
      <c r="B33" s="105" t="str">
        <f t="shared" si="0"/>
        <v>ADM-OESD9004A-81006-001</v>
      </c>
      <c r="C33" s="105">
        <f t="shared" si="1"/>
        <v>9</v>
      </c>
      <c r="D33" s="105" t="str">
        <f t="shared" si="2"/>
        <v>Sold To</v>
      </c>
      <c r="E33" s="105" t="str">
        <f t="shared" si="3"/>
        <v>Ship to</v>
      </c>
      <c r="F33" s="105" t="str">
        <f t="shared" si="4"/>
        <v>4151132124D9004A-81006-001</v>
      </c>
      <c r="G33" s="105" t="str">
        <f t="shared" si="5"/>
        <v>1</v>
      </c>
      <c r="I33" t="s">
        <v>4868</v>
      </c>
      <c r="J33" t="s">
        <v>4868</v>
      </c>
      <c r="K33" s="115">
        <v>45897</v>
      </c>
      <c r="L33" s="115">
        <v>45897</v>
      </c>
      <c r="M33" s="115">
        <v>45901</v>
      </c>
      <c r="N33" s="130">
        <f t="shared" si="6"/>
        <v>45901</v>
      </c>
      <c r="Q33" s="116" t="s">
        <v>2317</v>
      </c>
      <c r="R33" s="105" t="str">
        <f t="shared" si="7"/>
        <v>D9004A-81006-001</v>
      </c>
      <c r="S33" s="105" t="s">
        <v>947</v>
      </c>
      <c r="T33" s="105" t="s">
        <v>2318</v>
      </c>
      <c r="U33" s="105" t="s">
        <v>915</v>
      </c>
      <c r="V33" s="105" t="s">
        <v>4037</v>
      </c>
      <c r="W33" s="105" t="s">
        <v>4038</v>
      </c>
      <c r="X33" s="105" t="s">
        <v>4035</v>
      </c>
      <c r="Y33" s="105" t="s">
        <v>4037</v>
      </c>
      <c r="Z33" s="105">
        <v>0</v>
      </c>
      <c r="AA33" s="103">
        <f t="shared" ca="1" si="8"/>
        <v>29</v>
      </c>
      <c r="AB33" s="104" t="str">
        <f t="shared" ca="1" si="9"/>
        <v>BO:21-60 Days</v>
      </c>
      <c r="AC33" s="104" t="str">
        <f t="shared" ca="1" si="10"/>
        <v>Delay</v>
      </c>
      <c r="AD33">
        <v>11</v>
      </c>
      <c r="AE33">
        <v>11</v>
      </c>
      <c r="AF33" s="3">
        <v>11</v>
      </c>
      <c r="AG33" s="105"/>
      <c r="AH33" s="105"/>
      <c r="AI33" s="101">
        <f t="shared" si="11"/>
        <v>0</v>
      </c>
      <c r="AJ33" s="3">
        <v>89520977</v>
      </c>
      <c r="AK33" s="105"/>
      <c r="AL33" s="105"/>
      <c r="AM33" s="101">
        <f t="shared" si="12"/>
        <v>11</v>
      </c>
    </row>
    <row r="34" spans="1:39" ht="15.6" x14ac:dyDescent="0.3">
      <c r="A34" s="105" t="s">
        <v>1635</v>
      </c>
      <c r="B34" s="105" t="str">
        <f t="shared" si="0"/>
        <v>ADM-OESD9004A-81027-001</v>
      </c>
      <c r="C34" s="105">
        <f t="shared" si="1"/>
        <v>9</v>
      </c>
      <c r="D34" s="105" t="str">
        <f t="shared" si="2"/>
        <v>Sold To</v>
      </c>
      <c r="E34" s="105" t="str">
        <f t="shared" si="3"/>
        <v>Ship to</v>
      </c>
      <c r="F34" s="105" t="str">
        <f t="shared" si="4"/>
        <v>4151132124D9004A-81027-001</v>
      </c>
      <c r="G34" s="105" t="str">
        <f t="shared" si="5"/>
        <v>1</v>
      </c>
      <c r="I34" t="s">
        <v>4868</v>
      </c>
      <c r="J34" t="s">
        <v>4868</v>
      </c>
      <c r="K34" s="115">
        <v>45897</v>
      </c>
      <c r="L34" s="115">
        <v>45897</v>
      </c>
      <c r="M34" s="115">
        <v>45901</v>
      </c>
      <c r="N34" s="130">
        <f t="shared" si="6"/>
        <v>45901</v>
      </c>
      <c r="Q34" s="116" t="s">
        <v>2370</v>
      </c>
      <c r="R34" s="105" t="str">
        <f t="shared" si="7"/>
        <v>D9004A-81027-001</v>
      </c>
      <c r="S34" s="105" t="s">
        <v>1618</v>
      </c>
      <c r="T34" s="105" t="s">
        <v>2371</v>
      </c>
      <c r="U34" s="105" t="s">
        <v>1560</v>
      </c>
      <c r="V34" s="105" t="s">
        <v>4037</v>
      </c>
      <c r="W34" s="105" t="s">
        <v>4038</v>
      </c>
      <c r="X34" s="105" t="s">
        <v>4035</v>
      </c>
      <c r="Y34" s="105" t="s">
        <v>4037</v>
      </c>
      <c r="Z34" s="105">
        <v>0</v>
      </c>
      <c r="AA34" s="103">
        <f t="shared" ca="1" si="8"/>
        <v>29</v>
      </c>
      <c r="AB34" s="104" t="str">
        <f t="shared" ca="1" si="9"/>
        <v>BO:21-60 Days</v>
      </c>
      <c r="AC34" s="104" t="str">
        <f t="shared" ca="1" si="10"/>
        <v>Delay</v>
      </c>
      <c r="AD34">
        <v>5</v>
      </c>
      <c r="AE34">
        <v>5</v>
      </c>
      <c r="AF34" s="3">
        <v>5</v>
      </c>
      <c r="AG34" s="105"/>
      <c r="AH34" s="105"/>
      <c r="AI34" s="101">
        <f t="shared" si="11"/>
        <v>0</v>
      </c>
      <c r="AJ34" s="3">
        <v>89520977</v>
      </c>
      <c r="AK34" s="105"/>
      <c r="AL34" s="105"/>
      <c r="AM34" s="101">
        <f t="shared" si="12"/>
        <v>5</v>
      </c>
    </row>
  </sheetData>
  <autoFilter ref="A2:AO2" xr:uid="{00000000-0009-0000-0000-000003000000}"/>
  <conditionalFormatting sqref="E2">
    <cfRule type="duplicateValues" dxfId="64" priority="15012"/>
  </conditionalFormatting>
  <conditionalFormatting sqref="D2">
    <cfRule type="duplicateValues" dxfId="63" priority="15011"/>
  </conditionalFormatting>
  <conditionalFormatting sqref="E2">
    <cfRule type="duplicateValues" dxfId="62" priority="15013"/>
  </conditionalFormatting>
  <conditionalFormatting sqref="D2">
    <cfRule type="duplicateValues" dxfId="61" priority="15014"/>
  </conditionalFormatting>
  <conditionalFormatting sqref="C2">
    <cfRule type="duplicateValues" dxfId="60" priority="15009"/>
  </conditionalFormatting>
  <conditionalFormatting sqref="C2">
    <cfRule type="duplicateValues" dxfId="59" priority="15008"/>
  </conditionalFormatting>
  <conditionalFormatting sqref="C2">
    <cfRule type="duplicateValues" dxfId="58" priority="15010"/>
  </conditionalFormatting>
  <conditionalFormatting sqref="F2">
    <cfRule type="duplicateValues" dxfId="57" priority="9435"/>
  </conditionalFormatting>
  <conditionalFormatting sqref="F2">
    <cfRule type="duplicateValues" dxfId="56" priority="9436"/>
  </conditionalFormatting>
  <conditionalFormatting sqref="F2">
    <cfRule type="duplicateValues" dxfId="55" priority="9434"/>
  </conditionalFormatting>
  <conditionalFormatting sqref="F2">
    <cfRule type="duplicateValues" dxfId="54" priority="9432"/>
    <cfRule type="duplicateValues" dxfId="53" priority="9433"/>
  </conditionalFormatting>
  <conditionalFormatting sqref="F35:F1048576 F1:F2">
    <cfRule type="duplicateValues" dxfId="52" priority="26211"/>
  </conditionalFormatting>
  <conditionalFormatting sqref="F35:F1048576 F1">
    <cfRule type="duplicateValues" dxfId="51" priority="26214"/>
    <cfRule type="uniqueValues" dxfId="50" priority="26215"/>
  </conditionalFormatting>
  <conditionalFormatting sqref="F35:F1048576 F1">
    <cfRule type="duplicateValues" dxfId="49" priority="26220"/>
  </conditionalFormatting>
  <conditionalFormatting sqref="F35:F1048576">
    <cfRule type="duplicateValues" dxfId="48" priority="26223"/>
  </conditionalFormatting>
  <conditionalFormatting sqref="F35:F1048576 F1:F2">
    <cfRule type="duplicateValues" dxfId="47" priority="26225"/>
    <cfRule type="duplicateValues" dxfId="46" priority="26226"/>
  </conditionalFormatting>
  <conditionalFormatting sqref="F3:F34">
    <cfRule type="duplicateValues" dxfId="45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S238"/>
  <sheetViews>
    <sheetView zoomScale="60" zoomScaleNormal="60" workbookViewId="0">
      <pane xSplit="10" ySplit="6" topLeftCell="Q193" activePane="bottomRight" state="frozen"/>
      <selection pane="topRight" activeCell="K1" sqref="K1"/>
      <selection pane="bottomLeft" activeCell="A7" sqref="A7"/>
      <selection pane="bottomRight" activeCell="B236" sqref="B236"/>
    </sheetView>
  </sheetViews>
  <sheetFormatPr defaultColWidth="8.77734375" defaultRowHeight="13.8" x14ac:dyDescent="0.3"/>
  <cols>
    <col min="1" max="1" width="12.5546875" style="43" bestFit="1" customWidth="1"/>
    <col min="2" max="2" width="21.21875" style="43" bestFit="1" customWidth="1"/>
    <col min="3" max="3" width="7.21875" style="43" customWidth="1"/>
    <col min="4" max="4" width="3.5546875" style="43" customWidth="1"/>
    <col min="5" max="5" width="8" style="43" customWidth="1"/>
    <col min="6" max="6" width="23.21875" style="44" bestFit="1" customWidth="1"/>
    <col min="7" max="7" width="5.21875" style="45" customWidth="1"/>
    <col min="8" max="8" width="14.77734375" style="43" customWidth="1"/>
    <col min="9" max="9" width="10.21875" style="46" customWidth="1"/>
    <col min="10" max="10" width="6" style="46" customWidth="1"/>
    <col min="11" max="11" width="17.77734375" style="244" customWidth="1"/>
    <col min="12" max="12" width="17.77734375" style="244" bestFit="1" customWidth="1"/>
    <col min="13" max="13" width="15.5546875" style="244" customWidth="1"/>
    <col min="14" max="14" width="15.5546875" style="245" customWidth="1"/>
    <col min="15" max="15" width="7.5546875" style="47" customWidth="1"/>
    <col min="16" max="16" width="30.21875" style="47" bestFit="1" customWidth="1"/>
    <col min="17" max="17" width="14.5546875" style="43" bestFit="1" customWidth="1"/>
    <col min="18" max="18" width="23.77734375" style="43" bestFit="1" customWidth="1"/>
    <col min="19" max="19" width="7.44140625" style="43" bestFit="1" customWidth="1"/>
    <col min="20" max="20" width="16" style="43" bestFit="1" customWidth="1"/>
    <col min="21" max="22" width="6.77734375" style="43" customWidth="1"/>
    <col min="23" max="23" width="6.5546875" style="43" customWidth="1"/>
    <col min="24" max="24" width="10.21875" style="43" customWidth="1"/>
    <col min="25" max="25" width="8.77734375" style="43" customWidth="1"/>
    <col min="26" max="26" width="12.21875" style="43" bestFit="1" customWidth="1"/>
    <col min="27" max="27" width="12.21875" style="43" customWidth="1"/>
    <col min="28" max="28" width="8.77734375" style="43"/>
    <col min="29" max="30" width="8.77734375" style="43" customWidth="1"/>
    <col min="31" max="36" width="8.77734375" style="5" customWidth="1"/>
    <col min="37" max="37" width="12.44140625" style="5" customWidth="1"/>
    <col min="38" max="38" width="14.21875" style="5" customWidth="1"/>
    <col min="39" max="40" width="12.44140625" style="5" customWidth="1"/>
    <col min="41" max="41" width="8.77734375" style="5" customWidth="1"/>
    <col min="42" max="42" width="8.77734375" style="5"/>
    <col min="43" max="16384" width="8.77734375" style="43"/>
  </cols>
  <sheetData>
    <row r="1" spans="1:45" s="4" customFormat="1" ht="14.4" x14ac:dyDescent="0.3">
      <c r="A1"/>
      <c r="B1"/>
      <c r="C1"/>
      <c r="D1"/>
      <c r="E1"/>
      <c r="F1"/>
      <c r="G1"/>
      <c r="H1"/>
      <c r="I1"/>
      <c r="J1"/>
      <c r="K1" s="51"/>
      <c r="L1" s="51"/>
      <c r="M1" s="51"/>
      <c r="N1" s="2"/>
      <c r="O1"/>
      <c r="P1"/>
      <c r="Q1" s="29"/>
      <c r="R1"/>
      <c r="S1"/>
      <c r="T1"/>
      <c r="U1"/>
      <c r="V1"/>
      <c r="W1"/>
      <c r="X1"/>
      <c r="Y1"/>
      <c r="Z1" s="29"/>
      <c r="AA1" s="30"/>
      <c r="AB1"/>
      <c r="AC1"/>
      <c r="AD1"/>
      <c r="AE1" s="19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</row>
    <row r="2" spans="1:45" s="4" customFormat="1" ht="14.4" x14ac:dyDescent="0.3">
      <c r="A2" s="20" t="s">
        <v>3998</v>
      </c>
      <c r="B2"/>
      <c r="C2"/>
      <c r="D2"/>
      <c r="E2"/>
      <c r="F2"/>
      <c r="G2"/>
      <c r="H2"/>
      <c r="I2"/>
      <c r="J2"/>
      <c r="K2" s="51"/>
      <c r="L2" s="51"/>
      <c r="M2" s="51"/>
      <c r="N2" s="2"/>
      <c r="O2"/>
      <c r="P2"/>
      <c r="Q2" s="29"/>
      <c r="R2"/>
      <c r="S2"/>
      <c r="T2"/>
      <c r="U2"/>
      <c r="V2"/>
      <c r="W2"/>
      <c r="X2"/>
      <c r="Y2"/>
      <c r="Z2" s="29"/>
      <c r="AA2" s="51">
        <f ca="1">TODAY()</f>
        <v>45930</v>
      </c>
      <c r="AB2"/>
      <c r="AC2"/>
      <c r="AD2"/>
      <c r="AE2" s="19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</row>
    <row r="3" spans="1:45" s="4" customFormat="1" ht="14.4" x14ac:dyDescent="0.3">
      <c r="A3" s="20" t="s">
        <v>3999</v>
      </c>
      <c r="B3"/>
      <c r="C3"/>
      <c r="D3"/>
      <c r="E3"/>
      <c r="F3"/>
      <c r="G3"/>
      <c r="H3"/>
      <c r="I3"/>
      <c r="J3"/>
      <c r="K3" s="51"/>
      <c r="L3" s="51"/>
      <c r="M3" s="51"/>
      <c r="N3" s="2"/>
      <c r="O3"/>
      <c r="P3"/>
      <c r="Q3" s="29"/>
      <c r="R3"/>
      <c r="S3"/>
      <c r="T3"/>
      <c r="U3"/>
      <c r="V3"/>
      <c r="W3"/>
      <c r="X3"/>
      <c r="Y3"/>
      <c r="Z3" s="29"/>
      <c r="AA3" s="31"/>
      <c r="AB3"/>
      <c r="AC3"/>
      <c r="AD3"/>
      <c r="AE3" s="19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</row>
    <row r="4" spans="1:45" s="4" customFormat="1" ht="14.4" x14ac:dyDescent="0.3">
      <c r="A4" s="20" t="s">
        <v>4000</v>
      </c>
      <c r="B4"/>
      <c r="C4"/>
      <c r="D4"/>
      <c r="E4"/>
      <c r="F4"/>
      <c r="G4"/>
      <c r="H4"/>
      <c r="I4"/>
      <c r="J4"/>
      <c r="K4" s="51"/>
      <c r="L4" s="51"/>
      <c r="M4" s="213"/>
      <c r="N4" s="2"/>
      <c r="O4"/>
      <c r="P4"/>
      <c r="Q4" s="29"/>
      <c r="R4"/>
      <c r="S4"/>
      <c r="T4"/>
      <c r="U4"/>
      <c r="V4"/>
      <c r="W4"/>
      <c r="X4"/>
      <c r="Y4"/>
      <c r="Z4" s="29"/>
      <c r="AA4" s="51">
        <f ca="1">TODAY()</f>
        <v>45930</v>
      </c>
      <c r="AB4"/>
      <c r="AC4"/>
      <c r="AD4"/>
      <c r="AE4" s="19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</row>
    <row r="5" spans="1:45" s="5" customFormat="1" ht="14.4" x14ac:dyDescent="0.3">
      <c r="A5" s="20" t="s">
        <v>4001</v>
      </c>
      <c r="B5"/>
      <c r="C5"/>
      <c r="D5"/>
      <c r="E5"/>
      <c r="F5"/>
      <c r="G5"/>
      <c r="H5" t="s">
        <v>4070</v>
      </c>
      <c r="I5"/>
      <c r="J5"/>
      <c r="K5" s="51"/>
      <c r="L5" s="51"/>
      <c r="M5" s="213"/>
      <c r="N5" s="2"/>
      <c r="O5"/>
      <c r="P5" s="32" t="s">
        <v>4003</v>
      </c>
      <c r="Q5" s="29" t="s">
        <v>4069</v>
      </c>
      <c r="R5"/>
      <c r="S5"/>
      <c r="T5"/>
      <c r="U5"/>
      <c r="V5"/>
      <c r="W5"/>
      <c r="X5"/>
      <c r="Y5"/>
      <c r="Z5" s="29"/>
      <c r="AA5" s="31"/>
      <c r="AB5"/>
      <c r="AC5"/>
      <c r="AD5"/>
      <c r="AE5" s="19"/>
      <c r="AF5" s="85"/>
      <c r="AK5" s="85"/>
    </row>
    <row r="6" spans="1:45" s="4" customFormat="1" ht="45" customHeight="1" x14ac:dyDescent="0.3">
      <c r="A6" s="33" t="s">
        <v>4004</v>
      </c>
      <c r="B6" s="52" t="s">
        <v>4005</v>
      </c>
      <c r="C6" s="48" t="s">
        <v>3699</v>
      </c>
      <c r="D6" s="48" t="s">
        <v>4006</v>
      </c>
      <c r="E6" s="48" t="s">
        <v>4007</v>
      </c>
      <c r="F6" s="48" t="s">
        <v>3700</v>
      </c>
      <c r="G6" s="48" t="s">
        <v>4008</v>
      </c>
      <c r="H6" s="49" t="s">
        <v>3701</v>
      </c>
      <c r="I6" s="49" t="s">
        <v>4009</v>
      </c>
      <c r="J6" s="49" t="s">
        <v>2</v>
      </c>
      <c r="K6" s="49" t="s">
        <v>4010</v>
      </c>
      <c r="L6" s="48" t="s">
        <v>3702</v>
      </c>
      <c r="M6" s="49" t="s">
        <v>4011</v>
      </c>
      <c r="N6" s="35" t="s">
        <v>3703</v>
      </c>
      <c r="O6" s="37" t="s">
        <v>4002</v>
      </c>
      <c r="P6" s="37" t="s">
        <v>4012</v>
      </c>
      <c r="Q6" s="36" t="s">
        <v>4013</v>
      </c>
      <c r="R6" s="35" t="s">
        <v>4014</v>
      </c>
      <c r="S6" s="35" t="s">
        <v>4015</v>
      </c>
      <c r="T6" s="35" t="s">
        <v>4016</v>
      </c>
      <c r="U6" s="35" t="s">
        <v>4017</v>
      </c>
      <c r="V6" s="35" t="s">
        <v>4018</v>
      </c>
      <c r="W6" s="35" t="s">
        <v>4019</v>
      </c>
      <c r="X6" s="35" t="s">
        <v>4020</v>
      </c>
      <c r="Y6" s="35" t="s">
        <v>4021</v>
      </c>
      <c r="Z6" s="38" t="s">
        <v>4022</v>
      </c>
      <c r="AA6" s="39" t="s">
        <v>3706</v>
      </c>
      <c r="AB6" s="34" t="s">
        <v>4023</v>
      </c>
      <c r="AC6" s="40" t="s">
        <v>4024</v>
      </c>
      <c r="AD6" s="68" t="s">
        <v>3</v>
      </c>
      <c r="AE6" s="93" t="s">
        <v>4</v>
      </c>
      <c r="AF6" s="67" t="s">
        <v>3704</v>
      </c>
      <c r="AG6" s="67" t="s">
        <v>4028</v>
      </c>
      <c r="AH6" s="67" t="s">
        <v>4033</v>
      </c>
      <c r="AI6" s="67" t="s">
        <v>4095</v>
      </c>
      <c r="AJ6" s="67" t="s">
        <v>4</v>
      </c>
      <c r="AK6" s="11" t="s">
        <v>4030</v>
      </c>
      <c r="AL6" s="11" t="s">
        <v>4031</v>
      </c>
      <c r="AM6" s="67" t="s">
        <v>4034</v>
      </c>
      <c r="AN6" s="67" t="s">
        <v>4076</v>
      </c>
      <c r="AO6" s="67" t="s">
        <v>4032</v>
      </c>
      <c r="AP6" s="5" t="s">
        <v>4068</v>
      </c>
    </row>
    <row r="7" spans="1:45" s="5" customFormat="1" ht="15.75" customHeight="1" x14ac:dyDescent="0.3">
      <c r="A7" s="101" t="s">
        <v>28</v>
      </c>
      <c r="B7" s="101" t="s">
        <v>4124</v>
      </c>
      <c r="C7" s="101"/>
      <c r="D7" s="101"/>
      <c r="E7" s="101"/>
      <c r="F7" s="101" t="s">
        <v>4135</v>
      </c>
      <c r="G7" s="19"/>
      <c r="H7" s="19" t="s">
        <v>4126</v>
      </c>
      <c r="I7" s="19" t="s">
        <v>4125</v>
      </c>
      <c r="J7" s="19"/>
      <c r="K7" s="102">
        <v>45848</v>
      </c>
      <c r="L7" s="102">
        <v>45848</v>
      </c>
      <c r="M7" s="2">
        <v>45853</v>
      </c>
      <c r="N7" s="102">
        <v>45853</v>
      </c>
      <c r="O7" s="101" t="s">
        <v>4036</v>
      </c>
      <c r="P7" s="101" t="s">
        <v>4127</v>
      </c>
      <c r="Q7" s="86" t="s">
        <v>532</v>
      </c>
      <c r="R7" s="101" t="s">
        <v>533</v>
      </c>
      <c r="S7" s="101" t="s">
        <v>534</v>
      </c>
      <c r="T7" s="101" t="s">
        <v>534</v>
      </c>
      <c r="U7" s="101" t="s">
        <v>535</v>
      </c>
      <c r="V7" s="101" t="s">
        <v>4049</v>
      </c>
      <c r="W7" s="101" t="s">
        <v>4043</v>
      </c>
      <c r="X7" s="101" t="s">
        <v>4053</v>
      </c>
      <c r="Y7" s="101" t="s">
        <v>4044</v>
      </c>
      <c r="Z7" s="101">
        <v>0</v>
      </c>
      <c r="AA7" s="113">
        <v>71</v>
      </c>
      <c r="AB7" s="114" t="s">
        <v>9084</v>
      </c>
      <c r="AC7" s="114" t="s">
        <v>9085</v>
      </c>
      <c r="AD7" s="19">
        <v>1</v>
      </c>
      <c r="AE7" s="88">
        <v>1</v>
      </c>
      <c r="AF7" s="87">
        <v>0</v>
      </c>
      <c r="AG7" s="87"/>
      <c r="AH7" s="87"/>
      <c r="AI7" s="87"/>
      <c r="AJ7" s="87">
        <f t="shared" ref="AJ7:AJ70" si="0">+AE7-AF7-AG7-AH7-AI7</f>
        <v>1</v>
      </c>
      <c r="AK7" s="87"/>
      <c r="AL7" s="87"/>
      <c r="AM7" s="87"/>
      <c r="AN7" s="87"/>
      <c r="AO7" s="87">
        <f t="shared" ref="AO7:AO70" si="1">+AF7+AG7+AH7+AI7</f>
        <v>0</v>
      </c>
      <c r="AS7" s="5" t="str">
        <f>Q7&amp;H7</f>
        <v>811700KF3119852952</v>
      </c>
    </row>
    <row r="8" spans="1:45" s="90" customFormat="1" ht="15.75" customHeight="1" x14ac:dyDescent="0.3">
      <c r="A8" s="101" t="s">
        <v>28</v>
      </c>
      <c r="B8" s="101" t="s">
        <v>4124</v>
      </c>
      <c r="C8" s="101"/>
      <c r="D8" s="101"/>
      <c r="E8" s="101"/>
      <c r="F8" s="101" t="s">
        <v>4136</v>
      </c>
      <c r="G8" s="19"/>
      <c r="H8" s="19" t="s">
        <v>4129</v>
      </c>
      <c r="I8" s="19" t="s">
        <v>4128</v>
      </c>
      <c r="J8" s="19"/>
      <c r="K8" s="102">
        <v>45849</v>
      </c>
      <c r="L8" s="102">
        <v>45849</v>
      </c>
      <c r="M8" s="2">
        <v>45854</v>
      </c>
      <c r="N8" s="102">
        <v>45854</v>
      </c>
      <c r="O8" s="101" t="s">
        <v>4036</v>
      </c>
      <c r="P8" s="101" t="s">
        <v>4130</v>
      </c>
      <c r="Q8" s="86" t="s">
        <v>532</v>
      </c>
      <c r="R8" s="101" t="s">
        <v>533</v>
      </c>
      <c r="S8" s="101" t="s">
        <v>534</v>
      </c>
      <c r="T8" s="101" t="s">
        <v>534</v>
      </c>
      <c r="U8" s="101" t="s">
        <v>535</v>
      </c>
      <c r="V8" s="101" t="s">
        <v>4049</v>
      </c>
      <c r="W8" s="101" t="s">
        <v>4043</v>
      </c>
      <c r="X8" s="101" t="s">
        <v>4053</v>
      </c>
      <c r="Y8" s="101" t="s">
        <v>4044</v>
      </c>
      <c r="Z8" s="101">
        <v>0</v>
      </c>
      <c r="AA8" s="113">
        <v>70</v>
      </c>
      <c r="AB8" s="114" t="s">
        <v>9084</v>
      </c>
      <c r="AC8" s="114" t="s">
        <v>9085</v>
      </c>
      <c r="AD8" s="19">
        <v>1</v>
      </c>
      <c r="AE8" s="89">
        <v>1</v>
      </c>
      <c r="AF8" s="87">
        <v>0</v>
      </c>
      <c r="AG8" s="87"/>
      <c r="AH8" s="87"/>
      <c r="AI8" s="87"/>
      <c r="AJ8" s="87">
        <f t="shared" si="0"/>
        <v>1</v>
      </c>
      <c r="AK8" s="87"/>
      <c r="AL8" s="87"/>
      <c r="AM8" s="87"/>
      <c r="AN8" s="87"/>
      <c r="AO8" s="87">
        <f t="shared" si="1"/>
        <v>0</v>
      </c>
      <c r="AP8" s="5"/>
      <c r="AS8" s="5" t="str">
        <f t="shared" ref="AS8:AS71" si="2">Q8&amp;H8</f>
        <v>811700KF3119856306</v>
      </c>
    </row>
    <row r="9" spans="1:45" s="5" customFormat="1" ht="15.75" customHeight="1" x14ac:dyDescent="0.3">
      <c r="A9" s="101" t="s">
        <v>28</v>
      </c>
      <c r="B9" s="101" t="s">
        <v>4165</v>
      </c>
      <c r="C9" s="101"/>
      <c r="D9" s="101"/>
      <c r="E9" s="101"/>
      <c r="F9" s="101" t="s">
        <v>4170</v>
      </c>
      <c r="G9" s="19"/>
      <c r="H9" s="19" t="s">
        <v>4171</v>
      </c>
      <c r="I9" s="19" t="s">
        <v>4169</v>
      </c>
      <c r="J9" s="19"/>
      <c r="K9" s="102">
        <v>45874</v>
      </c>
      <c r="L9" s="102">
        <v>45874</v>
      </c>
      <c r="M9" s="2">
        <v>45876</v>
      </c>
      <c r="N9" s="102">
        <v>45876</v>
      </c>
      <c r="O9" s="101" t="s">
        <v>4036</v>
      </c>
      <c r="P9" s="101" t="s">
        <v>4172</v>
      </c>
      <c r="Q9" s="86" t="s">
        <v>1212</v>
      </c>
      <c r="R9" s="101" t="s">
        <v>1213</v>
      </c>
      <c r="S9" s="101" t="s">
        <v>1214</v>
      </c>
      <c r="T9" s="101" t="s">
        <v>1215</v>
      </c>
      <c r="U9" s="101" t="s">
        <v>1216</v>
      </c>
      <c r="V9" s="101" t="s">
        <v>4091</v>
      </c>
      <c r="W9" s="101" t="s">
        <v>4048</v>
      </c>
      <c r="X9" s="101" t="s">
        <v>4053</v>
      </c>
      <c r="Y9" s="101" t="s">
        <v>4044</v>
      </c>
      <c r="Z9" s="101" t="s">
        <v>1214</v>
      </c>
      <c r="AA9" s="113">
        <v>48</v>
      </c>
      <c r="AB9" s="114" t="s">
        <v>9086</v>
      </c>
      <c r="AC9" s="114" t="s">
        <v>9085</v>
      </c>
      <c r="AD9" s="19">
        <v>1</v>
      </c>
      <c r="AE9" s="88">
        <v>1</v>
      </c>
      <c r="AF9" s="87">
        <v>0</v>
      </c>
      <c r="AG9" s="87"/>
      <c r="AH9" s="87"/>
      <c r="AI9" s="87"/>
      <c r="AJ9" s="87">
        <f t="shared" si="0"/>
        <v>1</v>
      </c>
      <c r="AK9" s="87"/>
      <c r="AL9" s="87"/>
      <c r="AM9" s="87"/>
      <c r="AN9" s="87"/>
      <c r="AO9" s="87">
        <f t="shared" si="1"/>
        <v>0</v>
      </c>
      <c r="AS9" s="5" t="str">
        <f t="shared" si="2"/>
        <v>81110BZ63019916276</v>
      </c>
    </row>
    <row r="10" spans="1:45" s="90" customFormat="1" ht="15.75" customHeight="1" x14ac:dyDescent="0.3">
      <c r="A10" s="101" t="s">
        <v>28</v>
      </c>
      <c r="B10" s="101" t="s">
        <v>4336</v>
      </c>
      <c r="C10" s="101"/>
      <c r="D10" s="101"/>
      <c r="E10" s="101"/>
      <c r="F10" s="101" t="s">
        <v>4364</v>
      </c>
      <c r="G10" s="19"/>
      <c r="H10" s="19" t="s">
        <v>4365</v>
      </c>
      <c r="I10" s="19" t="s">
        <v>4363</v>
      </c>
      <c r="J10" s="19"/>
      <c r="K10" s="102">
        <v>45883</v>
      </c>
      <c r="L10" s="102">
        <v>45883</v>
      </c>
      <c r="M10" s="2">
        <v>45890</v>
      </c>
      <c r="N10" s="102">
        <v>45890</v>
      </c>
      <c r="O10" s="101" t="s">
        <v>4036</v>
      </c>
      <c r="P10" s="101" t="s">
        <v>4366</v>
      </c>
      <c r="Q10" s="81" t="s">
        <v>1277</v>
      </c>
      <c r="R10" s="101" t="s">
        <v>1278</v>
      </c>
      <c r="S10" s="101" t="s">
        <v>1279</v>
      </c>
      <c r="T10" s="101" t="s">
        <v>1280</v>
      </c>
      <c r="U10" s="101" t="s">
        <v>1281</v>
      </c>
      <c r="V10" s="101" t="s">
        <v>4290</v>
      </c>
      <c r="W10" s="101" t="s">
        <v>4057</v>
      </c>
      <c r="X10" s="101" t="s">
        <v>4035</v>
      </c>
      <c r="Y10" s="101" t="s">
        <v>4039</v>
      </c>
      <c r="Z10" s="101">
        <v>0</v>
      </c>
      <c r="AA10" s="113">
        <v>34</v>
      </c>
      <c r="AB10" s="114" t="s">
        <v>9086</v>
      </c>
      <c r="AC10" s="114" t="s">
        <v>9085</v>
      </c>
      <c r="AD10" s="19">
        <v>1</v>
      </c>
      <c r="AE10" s="89">
        <v>1</v>
      </c>
      <c r="AF10" s="87">
        <v>0</v>
      </c>
      <c r="AG10" s="87"/>
      <c r="AH10" s="87"/>
      <c r="AI10" s="87"/>
      <c r="AJ10" s="87">
        <f t="shared" si="0"/>
        <v>1</v>
      </c>
      <c r="AK10" s="87"/>
      <c r="AL10" s="87"/>
      <c r="AM10" s="87"/>
      <c r="AN10" s="87"/>
      <c r="AO10" s="87">
        <f t="shared" si="1"/>
        <v>0</v>
      </c>
      <c r="AP10" s="5"/>
      <c r="AS10" s="5" t="str">
        <f t="shared" si="2"/>
        <v>81551BZ01019939610</v>
      </c>
    </row>
    <row r="11" spans="1:45" s="90" customFormat="1" ht="15.75" customHeight="1" x14ac:dyDescent="0.3">
      <c r="A11" s="101" t="s">
        <v>28</v>
      </c>
      <c r="B11" s="101" t="s">
        <v>4141</v>
      </c>
      <c r="C11" s="101"/>
      <c r="D11" s="101"/>
      <c r="E11" s="101"/>
      <c r="F11" s="101" t="s">
        <v>4412</v>
      </c>
      <c r="G11" s="19"/>
      <c r="H11" s="19" t="s">
        <v>4413</v>
      </c>
      <c r="I11" s="19" t="s">
        <v>4411</v>
      </c>
      <c r="J11" s="19"/>
      <c r="K11" s="102">
        <v>45890</v>
      </c>
      <c r="L11" s="102">
        <v>45890</v>
      </c>
      <c r="M11" s="2">
        <v>45894</v>
      </c>
      <c r="N11" s="102">
        <v>45894</v>
      </c>
      <c r="O11" s="101" t="s">
        <v>4092</v>
      </c>
      <c r="P11" s="101" t="s">
        <v>4414</v>
      </c>
      <c r="Q11" s="86" t="s">
        <v>1197</v>
      </c>
      <c r="R11" s="101" t="s">
        <v>1198</v>
      </c>
      <c r="S11" s="101" t="s">
        <v>1199</v>
      </c>
      <c r="T11" s="101" t="s">
        <v>1200</v>
      </c>
      <c r="U11" s="101" t="s">
        <v>1201</v>
      </c>
      <c r="V11" s="101" t="s">
        <v>4091</v>
      </c>
      <c r="W11" s="101" t="s">
        <v>4048</v>
      </c>
      <c r="X11" s="101" t="s">
        <v>4053</v>
      </c>
      <c r="Y11" s="101" t="s">
        <v>4044</v>
      </c>
      <c r="Z11" s="101">
        <v>0</v>
      </c>
      <c r="AA11" s="113">
        <v>30</v>
      </c>
      <c r="AB11" s="114" t="s">
        <v>9086</v>
      </c>
      <c r="AC11" s="114" t="s">
        <v>9085</v>
      </c>
      <c r="AD11" s="19">
        <v>8</v>
      </c>
      <c r="AE11" s="89">
        <v>1</v>
      </c>
      <c r="AF11" s="87">
        <v>0</v>
      </c>
      <c r="AG11" s="87"/>
      <c r="AH11" s="87"/>
      <c r="AI11" s="87"/>
      <c r="AJ11" s="87">
        <f t="shared" si="0"/>
        <v>1</v>
      </c>
      <c r="AK11" s="87"/>
      <c r="AL11" s="87"/>
      <c r="AM11" s="87"/>
      <c r="AN11" s="87"/>
      <c r="AO11" s="87">
        <f t="shared" si="1"/>
        <v>0</v>
      </c>
      <c r="AP11" s="5"/>
      <c r="AQ11" s="5"/>
      <c r="AS11" s="5" t="str">
        <f t="shared" si="2"/>
        <v>81130BZ62019955959</v>
      </c>
    </row>
    <row r="12" spans="1:45" s="90" customFormat="1" ht="15.75" customHeight="1" x14ac:dyDescent="0.3">
      <c r="A12" s="101" t="s">
        <v>28</v>
      </c>
      <c r="B12" s="101" t="s">
        <v>4455</v>
      </c>
      <c r="C12" s="101"/>
      <c r="D12" s="101"/>
      <c r="E12" s="101"/>
      <c r="F12" s="101" t="s">
        <v>4456</v>
      </c>
      <c r="G12" s="19"/>
      <c r="H12" s="19" t="s">
        <v>4457</v>
      </c>
      <c r="I12" s="19" t="s">
        <v>4454</v>
      </c>
      <c r="J12" s="19"/>
      <c r="K12" s="102">
        <v>45891</v>
      </c>
      <c r="L12" s="102">
        <v>45891</v>
      </c>
      <c r="M12" s="2">
        <v>45895</v>
      </c>
      <c r="N12" s="102">
        <v>45895</v>
      </c>
      <c r="O12" s="101" t="s">
        <v>4036</v>
      </c>
      <c r="P12" s="101" t="s">
        <v>4458</v>
      </c>
      <c r="Q12" s="86" t="s">
        <v>845</v>
      </c>
      <c r="R12" s="101" t="s">
        <v>846</v>
      </c>
      <c r="S12" s="101" t="s">
        <v>847</v>
      </c>
      <c r="T12" s="101" t="s">
        <v>848</v>
      </c>
      <c r="U12" s="101" t="s">
        <v>758</v>
      </c>
      <c r="V12" s="101" t="s">
        <v>4117</v>
      </c>
      <c r="W12" s="101" t="s">
        <v>4057</v>
      </c>
      <c r="X12" s="101" t="s">
        <v>4053</v>
      </c>
      <c r="Y12" s="101" t="s">
        <v>4039</v>
      </c>
      <c r="Z12" s="101" t="s">
        <v>847</v>
      </c>
      <c r="AA12" s="113">
        <v>29</v>
      </c>
      <c r="AB12" s="114" t="s">
        <v>9086</v>
      </c>
      <c r="AC12" s="114" t="s">
        <v>9085</v>
      </c>
      <c r="AD12" s="19">
        <v>1</v>
      </c>
      <c r="AE12" s="89">
        <v>1</v>
      </c>
      <c r="AF12" s="87">
        <v>0</v>
      </c>
      <c r="AG12" s="87"/>
      <c r="AH12" s="87"/>
      <c r="AI12" s="87"/>
      <c r="AJ12" s="87">
        <f t="shared" si="0"/>
        <v>1</v>
      </c>
      <c r="AK12" s="87"/>
      <c r="AL12" s="87"/>
      <c r="AM12" s="87"/>
      <c r="AN12" s="87"/>
      <c r="AO12" s="87">
        <f t="shared" si="1"/>
        <v>0</v>
      </c>
      <c r="AP12" s="5"/>
      <c r="AS12" s="5" t="str">
        <f t="shared" si="2"/>
        <v>815800D44019959077</v>
      </c>
    </row>
    <row r="13" spans="1:45" s="90" customFormat="1" ht="15.75" customHeight="1" x14ac:dyDescent="0.3">
      <c r="A13" s="101" t="s">
        <v>28</v>
      </c>
      <c r="B13" s="101" t="s">
        <v>4146</v>
      </c>
      <c r="C13" s="101"/>
      <c r="D13" s="101"/>
      <c r="E13" s="101"/>
      <c r="F13" s="101" t="s">
        <v>4468</v>
      </c>
      <c r="G13" s="19"/>
      <c r="H13" s="19" t="s">
        <v>4469</v>
      </c>
      <c r="I13" s="19" t="s">
        <v>4467</v>
      </c>
      <c r="J13" s="19"/>
      <c r="K13" s="102">
        <v>45894</v>
      </c>
      <c r="L13" s="102">
        <v>45894</v>
      </c>
      <c r="M13" s="2">
        <v>45896</v>
      </c>
      <c r="N13" s="102">
        <v>45896</v>
      </c>
      <c r="O13" s="101" t="s">
        <v>4257</v>
      </c>
      <c r="P13" s="101" t="s">
        <v>4470</v>
      </c>
      <c r="Q13" s="86" t="s">
        <v>276</v>
      </c>
      <c r="R13" s="101" t="s">
        <v>277</v>
      </c>
      <c r="S13" s="101" t="s">
        <v>278</v>
      </c>
      <c r="T13" s="101" t="s">
        <v>278</v>
      </c>
      <c r="U13" s="101" t="s">
        <v>279</v>
      </c>
      <c r="V13" s="101" t="s">
        <v>4056</v>
      </c>
      <c r="W13" s="101" t="s">
        <v>4043</v>
      </c>
      <c r="X13" s="101" t="s">
        <v>4035</v>
      </c>
      <c r="Y13" s="101" t="s">
        <v>4044</v>
      </c>
      <c r="Z13" s="101">
        <v>0</v>
      </c>
      <c r="AA13" s="113">
        <v>28</v>
      </c>
      <c r="AB13" s="114" t="s">
        <v>9086</v>
      </c>
      <c r="AC13" s="114" t="s">
        <v>9085</v>
      </c>
      <c r="AD13" s="19">
        <v>13</v>
      </c>
      <c r="AE13" s="89">
        <v>1</v>
      </c>
      <c r="AF13" s="87">
        <v>0</v>
      </c>
      <c r="AG13" s="87"/>
      <c r="AH13" s="87"/>
      <c r="AI13" s="87"/>
      <c r="AJ13" s="87">
        <f t="shared" si="0"/>
        <v>1</v>
      </c>
      <c r="AK13" s="87"/>
      <c r="AL13" s="87"/>
      <c r="AM13" s="87"/>
      <c r="AN13" s="87"/>
      <c r="AO13" s="87">
        <f t="shared" si="1"/>
        <v>0</v>
      </c>
      <c r="AP13" s="5"/>
      <c r="AQ13" s="5"/>
      <c r="AS13" s="5" t="str">
        <f t="shared" si="2"/>
        <v>811300K52019963227</v>
      </c>
    </row>
    <row r="14" spans="1:45" s="90" customFormat="1" ht="15.75" customHeight="1" x14ac:dyDescent="0.3">
      <c r="A14" s="101" t="s">
        <v>28</v>
      </c>
      <c r="B14" s="101" t="s">
        <v>4141</v>
      </c>
      <c r="C14" s="101"/>
      <c r="D14" s="101"/>
      <c r="E14" s="101"/>
      <c r="F14" s="101" t="s">
        <v>4472</v>
      </c>
      <c r="G14" s="19"/>
      <c r="H14" s="19" t="s">
        <v>4473</v>
      </c>
      <c r="I14" s="19" t="s">
        <v>4471</v>
      </c>
      <c r="J14" s="19"/>
      <c r="K14" s="102">
        <v>45894</v>
      </c>
      <c r="L14" s="102">
        <v>45894</v>
      </c>
      <c r="M14" s="2">
        <v>45896</v>
      </c>
      <c r="N14" s="102">
        <v>45896</v>
      </c>
      <c r="O14" s="101" t="s">
        <v>4055</v>
      </c>
      <c r="P14" s="101" t="s">
        <v>4474</v>
      </c>
      <c r="Q14" s="86" t="s">
        <v>1197</v>
      </c>
      <c r="R14" s="101" t="s">
        <v>1198</v>
      </c>
      <c r="S14" s="101" t="s">
        <v>1199</v>
      </c>
      <c r="T14" s="101" t="s">
        <v>1200</v>
      </c>
      <c r="U14" s="101" t="s">
        <v>1201</v>
      </c>
      <c r="V14" s="101" t="s">
        <v>4091</v>
      </c>
      <c r="W14" s="101" t="s">
        <v>4048</v>
      </c>
      <c r="X14" s="101" t="s">
        <v>4053</v>
      </c>
      <c r="Y14" s="101" t="s">
        <v>4044</v>
      </c>
      <c r="Z14" s="101">
        <v>0</v>
      </c>
      <c r="AA14" s="113">
        <v>28</v>
      </c>
      <c r="AB14" s="114" t="s">
        <v>9086</v>
      </c>
      <c r="AC14" s="114" t="s">
        <v>9085</v>
      </c>
      <c r="AD14" s="19">
        <v>5</v>
      </c>
      <c r="AE14" s="89">
        <v>5</v>
      </c>
      <c r="AF14" s="87">
        <v>0</v>
      </c>
      <c r="AG14" s="87"/>
      <c r="AH14" s="87"/>
      <c r="AI14" s="87"/>
      <c r="AJ14" s="87">
        <f t="shared" si="0"/>
        <v>5</v>
      </c>
      <c r="AK14" s="87"/>
      <c r="AL14" s="87"/>
      <c r="AM14" s="87"/>
      <c r="AN14" s="87"/>
      <c r="AO14" s="87">
        <f t="shared" si="1"/>
        <v>0</v>
      </c>
      <c r="AP14" s="5"/>
      <c r="AQ14" s="5"/>
      <c r="AS14" s="5" t="str">
        <f t="shared" si="2"/>
        <v>81130BZ62019963297</v>
      </c>
    </row>
    <row r="15" spans="1:45" s="90" customFormat="1" ht="15.75" customHeight="1" x14ac:dyDescent="0.3">
      <c r="A15" s="101" t="s">
        <v>28</v>
      </c>
      <c r="B15" s="101" t="s">
        <v>4124</v>
      </c>
      <c r="C15" s="101"/>
      <c r="D15" s="101"/>
      <c r="E15" s="101"/>
      <c r="F15" s="101" t="s">
        <v>4851</v>
      </c>
      <c r="G15" s="19"/>
      <c r="H15" s="19" t="s">
        <v>4852</v>
      </c>
      <c r="I15" s="19" t="s">
        <v>4846</v>
      </c>
      <c r="J15" s="19"/>
      <c r="K15" s="102">
        <v>45896</v>
      </c>
      <c r="L15" s="102">
        <v>45896</v>
      </c>
      <c r="M15" s="2">
        <v>45901</v>
      </c>
      <c r="N15" s="102">
        <v>45901</v>
      </c>
      <c r="O15" s="101" t="s">
        <v>4036</v>
      </c>
      <c r="P15" s="101" t="s">
        <v>4853</v>
      </c>
      <c r="Q15" s="86" t="s">
        <v>532</v>
      </c>
      <c r="R15" s="101" t="s">
        <v>533</v>
      </c>
      <c r="S15" s="101" t="s">
        <v>534</v>
      </c>
      <c r="T15" s="101" t="s">
        <v>534</v>
      </c>
      <c r="U15" s="101" t="s">
        <v>535</v>
      </c>
      <c r="V15" s="101" t="s">
        <v>4049</v>
      </c>
      <c r="W15" s="101" t="s">
        <v>4043</v>
      </c>
      <c r="X15" s="101" t="s">
        <v>4053</v>
      </c>
      <c r="Y15" s="101" t="s">
        <v>4044</v>
      </c>
      <c r="Z15" s="101">
        <v>0</v>
      </c>
      <c r="AA15" s="113">
        <v>23</v>
      </c>
      <c r="AB15" s="114" t="s">
        <v>9086</v>
      </c>
      <c r="AC15" s="114" t="s">
        <v>9085</v>
      </c>
      <c r="AD15" s="19">
        <v>1</v>
      </c>
      <c r="AE15" s="91">
        <v>1</v>
      </c>
      <c r="AF15" s="87">
        <v>0</v>
      </c>
      <c r="AG15" s="87"/>
      <c r="AH15" s="87"/>
      <c r="AI15" s="87"/>
      <c r="AJ15" s="87">
        <f t="shared" si="0"/>
        <v>1</v>
      </c>
      <c r="AK15" s="87"/>
      <c r="AL15" s="87"/>
      <c r="AM15" s="87"/>
      <c r="AN15" s="87"/>
      <c r="AO15" s="87">
        <f t="shared" si="1"/>
        <v>0</v>
      </c>
      <c r="AP15" s="5"/>
      <c r="AS15" s="5" t="str">
        <f t="shared" si="2"/>
        <v>811700KF3119969832</v>
      </c>
    </row>
    <row r="16" spans="1:45" s="90" customFormat="1" ht="15.75" customHeight="1" x14ac:dyDescent="0.3">
      <c r="A16" s="101" t="s">
        <v>28</v>
      </c>
      <c r="B16" s="101" t="s">
        <v>4146</v>
      </c>
      <c r="C16" s="101"/>
      <c r="D16" s="101"/>
      <c r="E16" s="101"/>
      <c r="F16" s="101" t="s">
        <v>4858</v>
      </c>
      <c r="G16" s="19"/>
      <c r="H16" s="19" t="s">
        <v>4859</v>
      </c>
      <c r="I16" s="19" t="s">
        <v>4857</v>
      </c>
      <c r="J16" s="19"/>
      <c r="K16" s="102">
        <v>45897</v>
      </c>
      <c r="L16" s="102">
        <v>45897</v>
      </c>
      <c r="M16" s="2">
        <v>45901</v>
      </c>
      <c r="N16" s="102">
        <v>45901</v>
      </c>
      <c r="O16" s="101" t="s">
        <v>4154</v>
      </c>
      <c r="P16" s="101" t="s">
        <v>4860</v>
      </c>
      <c r="Q16" s="86" t="s">
        <v>276</v>
      </c>
      <c r="R16" s="101" t="s">
        <v>277</v>
      </c>
      <c r="S16" s="101" t="s">
        <v>278</v>
      </c>
      <c r="T16" s="101" t="s">
        <v>278</v>
      </c>
      <c r="U16" s="101" t="s">
        <v>279</v>
      </c>
      <c r="V16" s="101" t="s">
        <v>4056</v>
      </c>
      <c r="W16" s="101" t="s">
        <v>4043</v>
      </c>
      <c r="X16" s="101" t="s">
        <v>4035</v>
      </c>
      <c r="Y16" s="101" t="s">
        <v>4044</v>
      </c>
      <c r="Z16" s="101">
        <v>0</v>
      </c>
      <c r="AA16" s="113">
        <v>23</v>
      </c>
      <c r="AB16" s="114" t="s">
        <v>9086</v>
      </c>
      <c r="AC16" s="114" t="s">
        <v>9085</v>
      </c>
      <c r="AD16" s="19">
        <v>15</v>
      </c>
      <c r="AE16" s="91">
        <v>10</v>
      </c>
      <c r="AF16" s="87">
        <v>0</v>
      </c>
      <c r="AG16" s="87"/>
      <c r="AH16" s="87"/>
      <c r="AI16" s="87"/>
      <c r="AJ16" s="87">
        <f t="shared" si="0"/>
        <v>10</v>
      </c>
      <c r="AK16" s="87"/>
      <c r="AL16" s="87"/>
      <c r="AM16" s="87"/>
      <c r="AN16" s="87"/>
      <c r="AO16" s="87">
        <f t="shared" si="1"/>
        <v>0</v>
      </c>
      <c r="AP16" s="5"/>
      <c r="AS16" s="5" t="str">
        <f t="shared" si="2"/>
        <v>811300K52019972827</v>
      </c>
    </row>
    <row r="17" spans="1:45" s="90" customFormat="1" ht="15.75" customHeight="1" x14ac:dyDescent="0.3">
      <c r="A17" s="101" t="s">
        <v>28</v>
      </c>
      <c r="B17" s="101" t="s">
        <v>4566</v>
      </c>
      <c r="C17" s="101"/>
      <c r="D17" s="101"/>
      <c r="E17" s="101"/>
      <c r="F17" s="101" t="s">
        <v>4862</v>
      </c>
      <c r="G17" s="19"/>
      <c r="H17" s="19" t="s">
        <v>4863</v>
      </c>
      <c r="I17" s="19" t="s">
        <v>4857</v>
      </c>
      <c r="J17" s="19"/>
      <c r="K17" s="102">
        <v>45897</v>
      </c>
      <c r="L17" s="102">
        <v>45897</v>
      </c>
      <c r="M17" s="2">
        <v>45901</v>
      </c>
      <c r="N17" s="102">
        <v>45901</v>
      </c>
      <c r="O17" s="101" t="s">
        <v>4036</v>
      </c>
      <c r="P17" s="101" t="s">
        <v>4864</v>
      </c>
      <c r="Q17" s="86" t="s">
        <v>3396</v>
      </c>
      <c r="R17" s="101" t="s">
        <v>3397</v>
      </c>
      <c r="S17" s="101" t="s">
        <v>3398</v>
      </c>
      <c r="T17" s="101" t="s">
        <v>3398</v>
      </c>
      <c r="U17" s="101" t="s">
        <v>3399</v>
      </c>
      <c r="V17" s="101" t="s">
        <v>4340</v>
      </c>
      <c r="W17" s="101" t="s">
        <v>4084</v>
      </c>
      <c r="X17" s="101" t="s">
        <v>4053</v>
      </c>
      <c r="Y17" s="101" t="s">
        <v>4041</v>
      </c>
      <c r="Z17" s="101" t="s">
        <v>4567</v>
      </c>
      <c r="AA17" s="113">
        <v>23</v>
      </c>
      <c r="AB17" s="114" t="s">
        <v>9086</v>
      </c>
      <c r="AC17" s="114" t="s">
        <v>9085</v>
      </c>
      <c r="AD17" s="19">
        <v>1</v>
      </c>
      <c r="AE17" s="91">
        <v>1</v>
      </c>
      <c r="AF17" s="87">
        <v>0</v>
      </c>
      <c r="AG17" s="87"/>
      <c r="AH17" s="87"/>
      <c r="AI17" s="87"/>
      <c r="AJ17" s="87">
        <f t="shared" si="0"/>
        <v>1</v>
      </c>
      <c r="AK17" s="87"/>
      <c r="AL17" s="87"/>
      <c r="AM17" s="87"/>
      <c r="AN17" s="87"/>
      <c r="AO17" s="87">
        <f t="shared" si="1"/>
        <v>0</v>
      </c>
      <c r="AP17" s="5"/>
      <c r="AS17" s="5" t="str">
        <f t="shared" si="2"/>
        <v>815600D89119972838</v>
      </c>
    </row>
    <row r="18" spans="1:45" s="5" customFormat="1" ht="15.75" customHeight="1" x14ac:dyDescent="0.3">
      <c r="A18" s="101" t="s">
        <v>28</v>
      </c>
      <c r="B18" s="101" t="s">
        <v>4845</v>
      </c>
      <c r="C18" s="101"/>
      <c r="D18" s="101"/>
      <c r="E18" s="101"/>
      <c r="F18" s="101" t="s">
        <v>9087</v>
      </c>
      <c r="G18" s="19"/>
      <c r="H18" s="19" t="s">
        <v>9088</v>
      </c>
      <c r="I18" s="19" t="s">
        <v>9089</v>
      </c>
      <c r="J18" s="19"/>
      <c r="K18" s="102">
        <v>45897</v>
      </c>
      <c r="L18" s="102">
        <v>45897</v>
      </c>
      <c r="M18" s="2">
        <v>45902</v>
      </c>
      <c r="N18" s="102">
        <v>45902</v>
      </c>
      <c r="O18" s="101" t="s">
        <v>4036</v>
      </c>
      <c r="P18" s="101" t="s">
        <v>9090</v>
      </c>
      <c r="Q18" s="19" t="s">
        <v>416</v>
      </c>
      <c r="R18" s="101" t="s">
        <v>417</v>
      </c>
      <c r="S18" s="101" t="s">
        <v>418</v>
      </c>
      <c r="T18" s="101" t="s">
        <v>419</v>
      </c>
      <c r="U18" s="101" t="s">
        <v>420</v>
      </c>
      <c r="V18" s="101" t="s">
        <v>4049</v>
      </c>
      <c r="W18" s="101" t="s">
        <v>4043</v>
      </c>
      <c r="X18" s="101" t="s">
        <v>4053</v>
      </c>
      <c r="Y18" s="101" t="s">
        <v>4044</v>
      </c>
      <c r="Z18" s="101" t="s">
        <v>418</v>
      </c>
      <c r="AA18" s="113">
        <v>22</v>
      </c>
      <c r="AB18" s="114" t="s">
        <v>9086</v>
      </c>
      <c r="AC18" s="114" t="s">
        <v>9085</v>
      </c>
      <c r="AD18" s="19">
        <v>1</v>
      </c>
      <c r="AE18" s="19">
        <v>1</v>
      </c>
      <c r="AF18" s="87">
        <v>0</v>
      </c>
      <c r="AG18" s="87"/>
      <c r="AH18" s="87"/>
      <c r="AI18" s="87"/>
      <c r="AJ18" s="87">
        <f t="shared" si="0"/>
        <v>1</v>
      </c>
      <c r="AK18" s="87"/>
      <c r="AL18" s="87"/>
      <c r="AM18" s="87"/>
      <c r="AN18" s="87"/>
      <c r="AO18" s="87">
        <f t="shared" si="1"/>
        <v>0</v>
      </c>
      <c r="AS18" s="5" t="str">
        <f t="shared" si="2"/>
        <v>811500K59119972853</v>
      </c>
    </row>
    <row r="19" spans="1:45" s="5" customFormat="1" ht="15.75" customHeight="1" x14ac:dyDescent="0.3">
      <c r="A19" s="101" t="s">
        <v>28</v>
      </c>
      <c r="B19" s="101" t="s">
        <v>4845</v>
      </c>
      <c r="C19" s="101"/>
      <c r="D19" s="101"/>
      <c r="E19" s="101"/>
      <c r="F19" s="101" t="s">
        <v>9092</v>
      </c>
      <c r="G19" s="19"/>
      <c r="H19" s="19" t="s">
        <v>9093</v>
      </c>
      <c r="I19" s="19" t="s">
        <v>9094</v>
      </c>
      <c r="J19" s="19"/>
      <c r="K19" s="102">
        <v>45898</v>
      </c>
      <c r="L19" s="102">
        <v>45898</v>
      </c>
      <c r="M19" s="2">
        <v>45903</v>
      </c>
      <c r="N19" s="102">
        <v>45903</v>
      </c>
      <c r="O19" s="101" t="s">
        <v>4036</v>
      </c>
      <c r="P19" s="101" t="s">
        <v>9095</v>
      </c>
      <c r="Q19" s="86" t="s">
        <v>416</v>
      </c>
      <c r="R19" s="101" t="s">
        <v>417</v>
      </c>
      <c r="S19" s="101" t="s">
        <v>418</v>
      </c>
      <c r="T19" s="101" t="s">
        <v>419</v>
      </c>
      <c r="U19" s="101" t="s">
        <v>420</v>
      </c>
      <c r="V19" s="101" t="s">
        <v>4049</v>
      </c>
      <c r="W19" s="101" t="s">
        <v>4043</v>
      </c>
      <c r="X19" s="101" t="s">
        <v>4053</v>
      </c>
      <c r="Y19" s="101" t="s">
        <v>4044</v>
      </c>
      <c r="Z19" s="101" t="s">
        <v>418</v>
      </c>
      <c r="AA19" s="113">
        <v>21</v>
      </c>
      <c r="AB19" s="114" t="s">
        <v>9086</v>
      </c>
      <c r="AC19" s="114" t="s">
        <v>9085</v>
      </c>
      <c r="AD19" s="19">
        <v>1</v>
      </c>
      <c r="AE19" s="19">
        <v>1</v>
      </c>
      <c r="AF19" s="87">
        <v>0</v>
      </c>
      <c r="AG19" s="87"/>
      <c r="AH19" s="87"/>
      <c r="AI19" s="87"/>
      <c r="AJ19" s="87">
        <f t="shared" si="0"/>
        <v>1</v>
      </c>
      <c r="AK19" s="87"/>
      <c r="AL19" s="87"/>
      <c r="AM19" s="87"/>
      <c r="AN19" s="87"/>
      <c r="AO19" s="87">
        <f t="shared" si="1"/>
        <v>0</v>
      </c>
      <c r="AS19" s="5" t="str">
        <f t="shared" si="2"/>
        <v>811500K59119975925</v>
      </c>
    </row>
    <row r="20" spans="1:45" s="5" customFormat="1" ht="15.75" customHeight="1" x14ac:dyDescent="0.3">
      <c r="A20" s="101" t="s">
        <v>28</v>
      </c>
      <c r="B20" s="101" t="s">
        <v>4124</v>
      </c>
      <c r="C20" s="101"/>
      <c r="D20" s="101"/>
      <c r="E20" s="101"/>
      <c r="F20" s="101" t="s">
        <v>9096</v>
      </c>
      <c r="G20" s="19"/>
      <c r="H20" s="19" t="s">
        <v>9097</v>
      </c>
      <c r="I20" s="19" t="s">
        <v>9098</v>
      </c>
      <c r="J20" s="19"/>
      <c r="K20" s="102">
        <v>45898</v>
      </c>
      <c r="L20" s="102">
        <v>45898</v>
      </c>
      <c r="M20" s="2">
        <v>45903</v>
      </c>
      <c r="N20" s="102">
        <v>45903</v>
      </c>
      <c r="O20" s="101" t="s">
        <v>4036</v>
      </c>
      <c r="P20" s="101" t="s">
        <v>9099</v>
      </c>
      <c r="Q20" s="86" t="s">
        <v>532</v>
      </c>
      <c r="R20" s="101" t="s">
        <v>533</v>
      </c>
      <c r="S20" s="101" t="s">
        <v>534</v>
      </c>
      <c r="T20" s="101" t="s">
        <v>534</v>
      </c>
      <c r="U20" s="101" t="s">
        <v>535</v>
      </c>
      <c r="V20" s="101" t="s">
        <v>4049</v>
      </c>
      <c r="W20" s="101" t="s">
        <v>4043</v>
      </c>
      <c r="X20" s="101" t="s">
        <v>4053</v>
      </c>
      <c r="Y20" s="101" t="s">
        <v>4044</v>
      </c>
      <c r="Z20" s="101">
        <v>0</v>
      </c>
      <c r="AA20" s="113">
        <v>21</v>
      </c>
      <c r="AB20" s="114" t="s">
        <v>9086</v>
      </c>
      <c r="AC20" s="114" t="s">
        <v>9085</v>
      </c>
      <c r="AD20" s="19">
        <v>1</v>
      </c>
      <c r="AE20" s="19">
        <v>1</v>
      </c>
      <c r="AF20" s="87">
        <v>0</v>
      </c>
      <c r="AG20" s="87"/>
      <c r="AH20" s="87"/>
      <c r="AI20" s="87"/>
      <c r="AJ20" s="87">
        <f t="shared" si="0"/>
        <v>1</v>
      </c>
      <c r="AK20" s="87"/>
      <c r="AL20" s="87"/>
      <c r="AM20" s="87"/>
      <c r="AN20" s="87"/>
      <c r="AO20" s="87">
        <f t="shared" si="1"/>
        <v>0</v>
      </c>
      <c r="AS20" s="5" t="str">
        <f t="shared" si="2"/>
        <v>811700KF3119975935</v>
      </c>
    </row>
    <row r="21" spans="1:45" s="5" customFormat="1" ht="15.75" customHeight="1" x14ac:dyDescent="0.3">
      <c r="A21" s="101" t="s">
        <v>28</v>
      </c>
      <c r="B21" s="101" t="s">
        <v>4094</v>
      </c>
      <c r="C21" s="101"/>
      <c r="D21" s="101"/>
      <c r="E21" s="101"/>
      <c r="F21" s="101" t="s">
        <v>9100</v>
      </c>
      <c r="G21" s="19"/>
      <c r="H21" s="19" t="s">
        <v>9101</v>
      </c>
      <c r="I21" s="19" t="s">
        <v>9102</v>
      </c>
      <c r="J21" s="19"/>
      <c r="K21" s="102">
        <v>45901</v>
      </c>
      <c r="L21" s="102">
        <v>45901</v>
      </c>
      <c r="M21" s="2">
        <v>45903</v>
      </c>
      <c r="N21" s="102">
        <v>45903</v>
      </c>
      <c r="O21" s="101" t="s">
        <v>4257</v>
      </c>
      <c r="P21" s="101" t="s">
        <v>9103</v>
      </c>
      <c r="Q21" s="86" t="s">
        <v>284</v>
      </c>
      <c r="R21" s="101" t="s">
        <v>285</v>
      </c>
      <c r="S21" s="101" t="s">
        <v>286</v>
      </c>
      <c r="T21" s="101" t="s">
        <v>286</v>
      </c>
      <c r="U21" s="101" t="s">
        <v>287</v>
      </c>
      <c r="V21" s="101" t="s">
        <v>4056</v>
      </c>
      <c r="W21" s="101" t="s">
        <v>4043</v>
      </c>
      <c r="X21" s="101" t="s">
        <v>4035</v>
      </c>
      <c r="Y21" s="101" t="s">
        <v>4044</v>
      </c>
      <c r="Z21" s="101">
        <v>0</v>
      </c>
      <c r="AA21" s="113">
        <v>21</v>
      </c>
      <c r="AB21" s="114" t="s">
        <v>9086</v>
      </c>
      <c r="AC21" s="114" t="s">
        <v>9085</v>
      </c>
      <c r="AD21" s="19">
        <v>13</v>
      </c>
      <c r="AE21" s="19">
        <v>5</v>
      </c>
      <c r="AF21" s="87">
        <v>0</v>
      </c>
      <c r="AG21" s="87"/>
      <c r="AH21" s="87"/>
      <c r="AI21" s="87"/>
      <c r="AJ21" s="87">
        <f t="shared" si="0"/>
        <v>5</v>
      </c>
      <c r="AK21" s="87"/>
      <c r="AL21" s="87"/>
      <c r="AM21" s="87"/>
      <c r="AN21" s="87"/>
      <c r="AO21" s="87">
        <f t="shared" si="1"/>
        <v>0</v>
      </c>
      <c r="AS21" s="5" t="str">
        <f t="shared" si="2"/>
        <v>811700K52019979329</v>
      </c>
    </row>
    <row r="22" spans="1:45" s="5" customFormat="1" ht="15.75" customHeight="1" x14ac:dyDescent="0.3">
      <c r="A22" s="101" t="s">
        <v>28</v>
      </c>
      <c r="B22" s="101" t="s">
        <v>4845</v>
      </c>
      <c r="C22" s="101"/>
      <c r="D22" s="101"/>
      <c r="E22" s="101"/>
      <c r="F22" s="101" t="s">
        <v>9104</v>
      </c>
      <c r="G22" s="19"/>
      <c r="H22" s="19" t="s">
        <v>9105</v>
      </c>
      <c r="I22" s="19" t="s">
        <v>9106</v>
      </c>
      <c r="J22" s="19"/>
      <c r="K22" s="102">
        <v>45901</v>
      </c>
      <c r="L22" s="102">
        <v>45901</v>
      </c>
      <c r="M22" s="2">
        <v>45904</v>
      </c>
      <c r="N22" s="102">
        <v>45904</v>
      </c>
      <c r="O22" s="101" t="s">
        <v>4042</v>
      </c>
      <c r="P22" s="101" t="s">
        <v>9107</v>
      </c>
      <c r="Q22" s="86" t="s">
        <v>416</v>
      </c>
      <c r="R22" s="101" t="s">
        <v>417</v>
      </c>
      <c r="S22" s="101" t="s">
        <v>418</v>
      </c>
      <c r="T22" s="101" t="s">
        <v>419</v>
      </c>
      <c r="U22" s="101" t="s">
        <v>420</v>
      </c>
      <c r="V22" s="101" t="s">
        <v>4049</v>
      </c>
      <c r="W22" s="101" t="s">
        <v>4043</v>
      </c>
      <c r="X22" s="101" t="s">
        <v>4053</v>
      </c>
      <c r="Y22" s="101" t="s">
        <v>4044</v>
      </c>
      <c r="Z22" s="101" t="s">
        <v>418</v>
      </c>
      <c r="AA22" s="113">
        <v>20</v>
      </c>
      <c r="AB22" s="114" t="s">
        <v>9091</v>
      </c>
      <c r="AC22" s="114" t="s">
        <v>9085</v>
      </c>
      <c r="AD22" s="19">
        <v>2</v>
      </c>
      <c r="AE22" s="19">
        <v>2</v>
      </c>
      <c r="AF22" s="87">
        <v>0</v>
      </c>
      <c r="AG22" s="87"/>
      <c r="AH22" s="87"/>
      <c r="AI22" s="87"/>
      <c r="AJ22" s="87">
        <f t="shared" si="0"/>
        <v>2</v>
      </c>
      <c r="AK22" s="87"/>
      <c r="AL22" s="87"/>
      <c r="AM22" s="87"/>
      <c r="AN22" s="87"/>
      <c r="AO22" s="87">
        <f t="shared" si="1"/>
        <v>0</v>
      </c>
      <c r="AS22" s="5" t="str">
        <f t="shared" si="2"/>
        <v>811500K59119979352</v>
      </c>
    </row>
    <row r="23" spans="1:45" s="5" customFormat="1" ht="15.75" customHeight="1" x14ac:dyDescent="0.3">
      <c r="A23" s="101" t="s">
        <v>28</v>
      </c>
      <c r="B23" s="101" t="s">
        <v>4124</v>
      </c>
      <c r="C23" s="101"/>
      <c r="D23" s="101"/>
      <c r="E23" s="101"/>
      <c r="F23" s="101" t="s">
        <v>9108</v>
      </c>
      <c r="G23" s="19"/>
      <c r="H23" s="19" t="s">
        <v>9109</v>
      </c>
      <c r="I23" s="19" t="s">
        <v>9110</v>
      </c>
      <c r="J23" s="19"/>
      <c r="K23" s="102">
        <v>45901</v>
      </c>
      <c r="L23" s="102">
        <v>45901</v>
      </c>
      <c r="M23" s="2">
        <v>45904</v>
      </c>
      <c r="N23" s="102">
        <v>45904</v>
      </c>
      <c r="O23" s="101" t="s">
        <v>4042</v>
      </c>
      <c r="P23" s="101" t="s">
        <v>9111</v>
      </c>
      <c r="Q23" s="86" t="s">
        <v>532</v>
      </c>
      <c r="R23" s="101" t="s">
        <v>533</v>
      </c>
      <c r="S23" s="101" t="s">
        <v>534</v>
      </c>
      <c r="T23" s="101" t="s">
        <v>534</v>
      </c>
      <c r="U23" s="101" t="s">
        <v>535</v>
      </c>
      <c r="V23" s="101" t="s">
        <v>4049</v>
      </c>
      <c r="W23" s="101" t="s">
        <v>4043</v>
      </c>
      <c r="X23" s="101" t="s">
        <v>4053</v>
      </c>
      <c r="Y23" s="101" t="s">
        <v>4044</v>
      </c>
      <c r="Z23" s="101">
        <v>0</v>
      </c>
      <c r="AA23" s="113">
        <v>20</v>
      </c>
      <c r="AB23" s="114" t="s">
        <v>9091</v>
      </c>
      <c r="AC23" s="114" t="s">
        <v>9085</v>
      </c>
      <c r="AD23" s="19">
        <v>2</v>
      </c>
      <c r="AE23" s="19">
        <v>2</v>
      </c>
      <c r="AF23" s="87">
        <v>0</v>
      </c>
      <c r="AG23" s="87"/>
      <c r="AH23" s="87"/>
      <c r="AI23" s="87"/>
      <c r="AJ23" s="87">
        <f t="shared" si="0"/>
        <v>2</v>
      </c>
      <c r="AK23" s="87"/>
      <c r="AL23" s="87"/>
      <c r="AM23" s="87"/>
      <c r="AN23" s="87"/>
      <c r="AO23" s="87">
        <f t="shared" si="1"/>
        <v>0</v>
      </c>
      <c r="AS23" s="5" t="str">
        <f t="shared" si="2"/>
        <v>811700KF3119979362</v>
      </c>
    </row>
    <row r="24" spans="1:45" s="5" customFormat="1" ht="15.75" customHeight="1" x14ac:dyDescent="0.3">
      <c r="A24" s="101" t="s">
        <v>28</v>
      </c>
      <c r="B24" s="101" t="s">
        <v>4546</v>
      </c>
      <c r="C24" s="101"/>
      <c r="D24" s="101"/>
      <c r="E24" s="101"/>
      <c r="F24" s="101" t="s">
        <v>9112</v>
      </c>
      <c r="G24" s="19"/>
      <c r="H24" s="19" t="s">
        <v>9113</v>
      </c>
      <c r="I24" s="19" t="s">
        <v>9114</v>
      </c>
      <c r="J24" s="19"/>
      <c r="K24" s="102">
        <v>45901</v>
      </c>
      <c r="L24" s="102">
        <v>45901</v>
      </c>
      <c r="M24" s="2">
        <v>45904</v>
      </c>
      <c r="N24" s="102">
        <v>45904</v>
      </c>
      <c r="O24" s="101" t="s">
        <v>4055</v>
      </c>
      <c r="P24" s="101" t="s">
        <v>9115</v>
      </c>
      <c r="Q24" s="86" t="s">
        <v>1395</v>
      </c>
      <c r="R24" s="101" t="s">
        <v>1396</v>
      </c>
      <c r="S24" s="101" t="s">
        <v>1397</v>
      </c>
      <c r="T24" s="101" t="s">
        <v>1398</v>
      </c>
      <c r="U24" s="101" t="s">
        <v>1399</v>
      </c>
      <c r="V24" s="101" t="s">
        <v>4087</v>
      </c>
      <c r="W24" s="101" t="s">
        <v>4040</v>
      </c>
      <c r="X24" s="101" t="s">
        <v>4035</v>
      </c>
      <c r="Y24" s="101" t="s">
        <v>4041</v>
      </c>
      <c r="Z24" s="101">
        <v>0</v>
      </c>
      <c r="AA24" s="113">
        <v>20</v>
      </c>
      <c r="AB24" s="114" t="s">
        <v>9091</v>
      </c>
      <c r="AC24" s="114" t="s">
        <v>9085</v>
      </c>
      <c r="AD24" s="19">
        <v>5</v>
      </c>
      <c r="AE24" s="19">
        <v>1</v>
      </c>
      <c r="AF24" s="87">
        <v>0</v>
      </c>
      <c r="AG24" s="87"/>
      <c r="AH24" s="87"/>
      <c r="AI24" s="87"/>
      <c r="AJ24" s="87">
        <f t="shared" si="0"/>
        <v>1</v>
      </c>
      <c r="AK24" s="87"/>
      <c r="AL24" s="87"/>
      <c r="AM24" s="87"/>
      <c r="AN24" s="87"/>
      <c r="AO24" s="87">
        <f t="shared" si="1"/>
        <v>0</v>
      </c>
      <c r="AS24" s="5" t="str">
        <f t="shared" si="2"/>
        <v>81551BZ25019979432</v>
      </c>
    </row>
    <row r="25" spans="1:45" s="5" customFormat="1" ht="15.75" customHeight="1" x14ac:dyDescent="0.3">
      <c r="A25" s="101" t="s">
        <v>28</v>
      </c>
      <c r="B25" s="105" t="s">
        <v>4559</v>
      </c>
      <c r="C25" s="105"/>
      <c r="D25" s="105"/>
      <c r="E25" s="105"/>
      <c r="F25" s="105" t="s">
        <v>9116</v>
      </c>
      <c r="G25"/>
      <c r="H25" s="19" t="s">
        <v>9117</v>
      </c>
      <c r="I25" s="19" t="s">
        <v>9118</v>
      </c>
      <c r="J25"/>
      <c r="K25" s="102">
        <v>45902</v>
      </c>
      <c r="L25" s="118">
        <v>45902</v>
      </c>
      <c r="M25" s="2">
        <v>45904</v>
      </c>
      <c r="N25" s="102">
        <v>45904</v>
      </c>
      <c r="O25" s="105" t="s">
        <v>4503</v>
      </c>
      <c r="P25" s="105" t="s">
        <v>9119</v>
      </c>
      <c r="Q25" s="29" t="s">
        <v>12</v>
      </c>
      <c r="R25" s="105" t="s">
        <v>280</v>
      </c>
      <c r="S25" s="105" t="s">
        <v>281</v>
      </c>
      <c r="T25" s="105" t="s">
        <v>282</v>
      </c>
      <c r="U25" s="105" t="s">
        <v>283</v>
      </c>
      <c r="V25" s="105" t="s">
        <v>4056</v>
      </c>
      <c r="W25" s="105" t="s">
        <v>4043</v>
      </c>
      <c r="X25" s="105" t="s">
        <v>4035</v>
      </c>
      <c r="Y25" s="105" t="s">
        <v>4044</v>
      </c>
      <c r="Z25" s="105">
        <v>0</v>
      </c>
      <c r="AA25" s="113">
        <v>20</v>
      </c>
      <c r="AB25" s="114" t="s">
        <v>9091</v>
      </c>
      <c r="AC25" s="114" t="s">
        <v>9085</v>
      </c>
      <c r="AD25">
        <v>4</v>
      </c>
      <c r="AE25" s="19">
        <v>2</v>
      </c>
      <c r="AF25" s="87">
        <v>0</v>
      </c>
      <c r="AG25" s="87"/>
      <c r="AH25" s="87"/>
      <c r="AI25" s="87"/>
      <c r="AJ25" s="87">
        <f t="shared" si="0"/>
        <v>2</v>
      </c>
      <c r="AK25" s="87"/>
      <c r="AL25" s="87"/>
      <c r="AM25" s="87"/>
      <c r="AN25" s="87"/>
      <c r="AO25" s="87">
        <f t="shared" si="1"/>
        <v>0</v>
      </c>
      <c r="AS25" s="5" t="str">
        <f t="shared" si="2"/>
        <v>811500K52019982776</v>
      </c>
    </row>
    <row r="26" spans="1:45" s="5" customFormat="1" ht="15.75" customHeight="1" x14ac:dyDescent="0.3">
      <c r="A26" s="101" t="s">
        <v>28</v>
      </c>
      <c r="B26" s="101" t="s">
        <v>4566</v>
      </c>
      <c r="C26" s="101"/>
      <c r="D26" s="101"/>
      <c r="E26" s="101"/>
      <c r="F26" s="101" t="s">
        <v>9120</v>
      </c>
      <c r="G26" s="19"/>
      <c r="H26" s="19" t="s">
        <v>9121</v>
      </c>
      <c r="I26" s="19" t="s">
        <v>9118</v>
      </c>
      <c r="J26" s="19"/>
      <c r="K26" s="102">
        <v>45902</v>
      </c>
      <c r="L26" s="102">
        <v>45902</v>
      </c>
      <c r="M26" s="2">
        <v>45904</v>
      </c>
      <c r="N26" s="102">
        <v>45904</v>
      </c>
      <c r="O26" s="101" t="s">
        <v>4036</v>
      </c>
      <c r="P26" s="101" t="s">
        <v>9122</v>
      </c>
      <c r="Q26" s="86" t="s">
        <v>3396</v>
      </c>
      <c r="R26" s="101" t="s">
        <v>3397</v>
      </c>
      <c r="S26" s="101" t="s">
        <v>3398</v>
      </c>
      <c r="T26" s="101" t="s">
        <v>3398</v>
      </c>
      <c r="U26" s="101" t="s">
        <v>3399</v>
      </c>
      <c r="V26" s="101" t="s">
        <v>4340</v>
      </c>
      <c r="W26" s="101" t="s">
        <v>4084</v>
      </c>
      <c r="X26" s="101" t="s">
        <v>4053</v>
      </c>
      <c r="Y26" s="101" t="s">
        <v>4041</v>
      </c>
      <c r="Z26" s="101" t="s">
        <v>4567</v>
      </c>
      <c r="AA26" s="113">
        <v>20</v>
      </c>
      <c r="AB26" s="114" t="s">
        <v>9091</v>
      </c>
      <c r="AC26" s="114" t="s">
        <v>9085</v>
      </c>
      <c r="AD26" s="19">
        <v>1</v>
      </c>
      <c r="AE26" s="19">
        <v>1</v>
      </c>
      <c r="AF26" s="87">
        <v>0</v>
      </c>
      <c r="AG26" s="87"/>
      <c r="AH26" s="87"/>
      <c r="AI26" s="87"/>
      <c r="AJ26" s="87">
        <f t="shared" si="0"/>
        <v>1</v>
      </c>
      <c r="AK26" s="87"/>
      <c r="AL26" s="87"/>
      <c r="AM26" s="87"/>
      <c r="AN26" s="87"/>
      <c r="AO26" s="87">
        <f t="shared" si="1"/>
        <v>0</v>
      </c>
      <c r="AS26" s="5" t="str">
        <f t="shared" si="2"/>
        <v>815600D89119982785</v>
      </c>
    </row>
    <row r="27" spans="1:45" s="5" customFormat="1" ht="15.75" customHeight="1" x14ac:dyDescent="0.3">
      <c r="A27" s="101" t="s">
        <v>28</v>
      </c>
      <c r="B27" s="105" t="s">
        <v>4093</v>
      </c>
      <c r="C27" s="105"/>
      <c r="D27" s="105"/>
      <c r="E27" s="105"/>
      <c r="F27" s="105" t="s">
        <v>9123</v>
      </c>
      <c r="G27"/>
      <c r="H27" s="19" t="s">
        <v>9124</v>
      </c>
      <c r="I27" s="19" t="s">
        <v>9125</v>
      </c>
      <c r="J27"/>
      <c r="K27" s="102">
        <v>45902</v>
      </c>
      <c r="L27" s="118">
        <v>45902</v>
      </c>
      <c r="M27" s="2">
        <v>45904</v>
      </c>
      <c r="N27" s="102">
        <v>45904</v>
      </c>
      <c r="O27" s="105" t="s">
        <v>4556</v>
      </c>
      <c r="P27" s="105" t="s">
        <v>9126</v>
      </c>
      <c r="Q27" s="29" t="s">
        <v>1192</v>
      </c>
      <c r="R27" s="105" t="s">
        <v>1193</v>
      </c>
      <c r="S27" s="105" t="s">
        <v>1194</v>
      </c>
      <c r="T27" s="105" t="s">
        <v>1195</v>
      </c>
      <c r="U27" s="105" t="s">
        <v>1196</v>
      </c>
      <c r="V27" s="105" t="s">
        <v>4091</v>
      </c>
      <c r="W27" s="105" t="s">
        <v>4048</v>
      </c>
      <c r="X27" s="105" t="s">
        <v>4053</v>
      </c>
      <c r="Y27" s="105" t="s">
        <v>4044</v>
      </c>
      <c r="Z27" s="105" t="s">
        <v>1194</v>
      </c>
      <c r="AA27" s="113">
        <v>20</v>
      </c>
      <c r="AB27" s="114" t="s">
        <v>9091</v>
      </c>
      <c r="AC27" s="114" t="s">
        <v>9085</v>
      </c>
      <c r="AD27" s="19">
        <v>7</v>
      </c>
      <c r="AE27" s="19">
        <v>5</v>
      </c>
      <c r="AF27" s="87">
        <v>0</v>
      </c>
      <c r="AG27" s="87"/>
      <c r="AH27" s="87"/>
      <c r="AI27" s="87"/>
      <c r="AJ27" s="87">
        <f t="shared" si="0"/>
        <v>5</v>
      </c>
      <c r="AK27" s="87"/>
      <c r="AL27" s="87"/>
      <c r="AM27" s="87"/>
      <c r="AN27" s="87"/>
      <c r="AO27" s="87">
        <f t="shared" si="1"/>
        <v>0</v>
      </c>
      <c r="AS27" s="5" t="str">
        <f t="shared" si="2"/>
        <v>81110BZ62019982855</v>
      </c>
    </row>
    <row r="28" spans="1:45" s="5" customFormat="1" ht="15.75" customHeight="1" x14ac:dyDescent="0.3">
      <c r="A28" s="101" t="s">
        <v>28</v>
      </c>
      <c r="B28" s="105" t="s">
        <v>4226</v>
      </c>
      <c r="C28" s="105"/>
      <c r="D28" s="105"/>
      <c r="E28" s="105"/>
      <c r="F28" s="105" t="s">
        <v>4227</v>
      </c>
      <c r="G28"/>
      <c r="H28" s="19" t="s">
        <v>4208</v>
      </c>
      <c r="I28" s="19" t="s">
        <v>4209</v>
      </c>
      <c r="J28"/>
      <c r="K28" s="102">
        <v>45873</v>
      </c>
      <c r="L28" s="118">
        <v>45873</v>
      </c>
      <c r="M28" s="2">
        <v>45881</v>
      </c>
      <c r="N28" s="102">
        <v>45881</v>
      </c>
      <c r="O28" s="105" t="s">
        <v>4228</v>
      </c>
      <c r="P28" s="105" t="s">
        <v>4229</v>
      </c>
      <c r="Q28" s="29" t="s">
        <v>1175</v>
      </c>
      <c r="R28" s="105" t="s">
        <v>1176</v>
      </c>
      <c r="S28" s="105" t="s">
        <v>1177</v>
      </c>
      <c r="T28" s="105" t="s">
        <v>1178</v>
      </c>
      <c r="U28" s="105" t="s">
        <v>1179</v>
      </c>
      <c r="V28" s="105" t="s">
        <v>4091</v>
      </c>
      <c r="W28" s="105" t="s">
        <v>4048</v>
      </c>
      <c r="X28" s="105" t="s">
        <v>4053</v>
      </c>
      <c r="Y28" s="105" t="s">
        <v>4044</v>
      </c>
      <c r="Z28" s="105" t="s">
        <v>1177</v>
      </c>
      <c r="AA28" s="113">
        <v>43</v>
      </c>
      <c r="AB28" s="114" t="s">
        <v>9086</v>
      </c>
      <c r="AC28" s="114" t="s">
        <v>9085</v>
      </c>
      <c r="AD28">
        <v>37</v>
      </c>
      <c r="AE28" s="19">
        <v>8</v>
      </c>
      <c r="AF28" s="87">
        <v>0</v>
      </c>
      <c r="AG28" s="87"/>
      <c r="AH28" s="87"/>
      <c r="AI28" s="87"/>
      <c r="AJ28" s="87">
        <f t="shared" si="0"/>
        <v>8</v>
      </c>
      <c r="AK28" s="87"/>
      <c r="AL28" s="87"/>
      <c r="AM28" s="87"/>
      <c r="AN28" s="87"/>
      <c r="AO28" s="87">
        <f t="shared" si="1"/>
        <v>0</v>
      </c>
      <c r="AS28" s="5" t="str">
        <f t="shared" si="2"/>
        <v>81110BZ61019913648</v>
      </c>
    </row>
    <row r="29" spans="1:45" s="5" customFormat="1" ht="15.75" customHeight="1" x14ac:dyDescent="0.3">
      <c r="A29" s="101" t="s">
        <v>28</v>
      </c>
      <c r="B29" s="105" t="s">
        <v>4845</v>
      </c>
      <c r="C29" s="105"/>
      <c r="D29" s="105"/>
      <c r="E29" s="105"/>
      <c r="F29" s="105" t="s">
        <v>9127</v>
      </c>
      <c r="G29"/>
      <c r="H29" s="19" t="s">
        <v>9128</v>
      </c>
      <c r="I29" s="19" t="s">
        <v>9129</v>
      </c>
      <c r="J29"/>
      <c r="K29" s="102">
        <v>45902</v>
      </c>
      <c r="L29" s="118">
        <v>45902</v>
      </c>
      <c r="M29" s="2">
        <v>45908</v>
      </c>
      <c r="N29" s="102">
        <v>45908</v>
      </c>
      <c r="O29" s="105" t="s">
        <v>4042</v>
      </c>
      <c r="P29" s="105" t="s">
        <v>9130</v>
      </c>
      <c r="Q29" s="29" t="s">
        <v>416</v>
      </c>
      <c r="R29" s="105" t="s">
        <v>417</v>
      </c>
      <c r="S29" s="105" t="s">
        <v>418</v>
      </c>
      <c r="T29" s="105" t="s">
        <v>419</v>
      </c>
      <c r="U29" s="105" t="s">
        <v>420</v>
      </c>
      <c r="V29" s="105" t="s">
        <v>4049</v>
      </c>
      <c r="W29" s="105" t="s">
        <v>4043</v>
      </c>
      <c r="X29" s="105" t="s">
        <v>4053</v>
      </c>
      <c r="Y29" s="105" t="s">
        <v>4044</v>
      </c>
      <c r="Z29" s="105" t="s">
        <v>418</v>
      </c>
      <c r="AA29" s="113">
        <v>16</v>
      </c>
      <c r="AB29" s="114" t="s">
        <v>9091</v>
      </c>
      <c r="AC29" s="114" t="s">
        <v>9085</v>
      </c>
      <c r="AD29">
        <v>2</v>
      </c>
      <c r="AE29" s="19">
        <v>2</v>
      </c>
      <c r="AF29" s="87">
        <v>0</v>
      </c>
      <c r="AG29" s="87"/>
      <c r="AH29" s="87"/>
      <c r="AI29" s="87"/>
      <c r="AJ29" s="87">
        <f t="shared" si="0"/>
        <v>2</v>
      </c>
      <c r="AK29" s="87"/>
      <c r="AL29" s="87"/>
      <c r="AM29" s="87"/>
      <c r="AN29" s="87"/>
      <c r="AO29" s="87">
        <f t="shared" si="1"/>
        <v>0</v>
      </c>
      <c r="AS29" s="5" t="str">
        <f t="shared" si="2"/>
        <v>811500K59119982801</v>
      </c>
    </row>
    <row r="30" spans="1:45" s="5" customFormat="1" ht="15.75" customHeight="1" x14ac:dyDescent="0.3">
      <c r="A30" s="101" t="s">
        <v>28</v>
      </c>
      <c r="B30" s="101" t="s">
        <v>4124</v>
      </c>
      <c r="C30" s="101"/>
      <c r="D30" s="101"/>
      <c r="E30" s="101"/>
      <c r="F30" s="101" t="s">
        <v>9131</v>
      </c>
      <c r="G30" s="19"/>
      <c r="H30" s="19" t="s">
        <v>9132</v>
      </c>
      <c r="I30" s="19" t="s">
        <v>9133</v>
      </c>
      <c r="J30" s="19"/>
      <c r="K30" s="102">
        <v>45902</v>
      </c>
      <c r="L30" s="102">
        <v>45902</v>
      </c>
      <c r="M30" s="2">
        <v>45908</v>
      </c>
      <c r="N30" s="102">
        <v>45908</v>
      </c>
      <c r="O30" s="101" t="s">
        <v>4042</v>
      </c>
      <c r="P30" s="101" t="s">
        <v>9134</v>
      </c>
      <c r="Q30" s="81" t="s">
        <v>532</v>
      </c>
      <c r="R30" s="101" t="s">
        <v>533</v>
      </c>
      <c r="S30" s="101" t="s">
        <v>534</v>
      </c>
      <c r="T30" s="101" t="s">
        <v>534</v>
      </c>
      <c r="U30" s="101" t="s">
        <v>535</v>
      </c>
      <c r="V30" s="101" t="s">
        <v>4049</v>
      </c>
      <c r="W30" s="101" t="s">
        <v>4043</v>
      </c>
      <c r="X30" s="101" t="s">
        <v>4053</v>
      </c>
      <c r="Y30" s="101" t="s">
        <v>4044</v>
      </c>
      <c r="Z30" s="101">
        <v>0</v>
      </c>
      <c r="AA30" s="113">
        <v>16</v>
      </c>
      <c r="AB30" s="114" t="s">
        <v>9091</v>
      </c>
      <c r="AC30" s="114" t="s">
        <v>9085</v>
      </c>
      <c r="AD30">
        <v>2</v>
      </c>
      <c r="AE30" s="19">
        <v>2</v>
      </c>
      <c r="AF30" s="87">
        <v>0</v>
      </c>
      <c r="AG30" s="87"/>
      <c r="AH30" s="87"/>
      <c r="AI30" s="87"/>
      <c r="AJ30" s="87">
        <f t="shared" si="0"/>
        <v>2</v>
      </c>
      <c r="AK30" s="87"/>
      <c r="AL30" s="87"/>
      <c r="AM30" s="87"/>
      <c r="AN30" s="87"/>
      <c r="AO30" s="87">
        <f t="shared" si="1"/>
        <v>0</v>
      </c>
      <c r="AS30" s="5" t="str">
        <f t="shared" si="2"/>
        <v>811700KF3119982823</v>
      </c>
    </row>
    <row r="31" spans="1:45" s="5" customFormat="1" ht="15.75" customHeight="1" x14ac:dyDescent="0.3">
      <c r="A31" s="101" t="s">
        <v>28</v>
      </c>
      <c r="B31" s="101" t="s">
        <v>4558</v>
      </c>
      <c r="C31" s="101"/>
      <c r="D31" s="101"/>
      <c r="E31" s="101"/>
      <c r="F31" s="101" t="s">
        <v>9135</v>
      </c>
      <c r="G31" s="19"/>
      <c r="H31" s="19" t="s">
        <v>9136</v>
      </c>
      <c r="I31" s="19" t="s">
        <v>9137</v>
      </c>
      <c r="J31" s="19"/>
      <c r="K31" s="102">
        <v>45903</v>
      </c>
      <c r="L31" s="102">
        <v>45903</v>
      </c>
      <c r="M31" s="2">
        <v>45908</v>
      </c>
      <c r="N31" s="102">
        <v>45908</v>
      </c>
      <c r="O31" s="101" t="s">
        <v>4055</v>
      </c>
      <c r="P31" s="101" t="s">
        <v>9138</v>
      </c>
      <c r="Q31" s="81" t="s">
        <v>428</v>
      </c>
      <c r="R31" s="101" t="s">
        <v>429</v>
      </c>
      <c r="S31" s="101" t="s">
        <v>430</v>
      </c>
      <c r="T31" s="101" t="s">
        <v>431</v>
      </c>
      <c r="U31" s="101" t="s">
        <v>432</v>
      </c>
      <c r="V31" s="101" t="s">
        <v>4049</v>
      </c>
      <c r="W31" s="101" t="s">
        <v>4043</v>
      </c>
      <c r="X31" s="101" t="s">
        <v>4053</v>
      </c>
      <c r="Y31" s="101" t="s">
        <v>4044</v>
      </c>
      <c r="Z31" s="101" t="s">
        <v>430</v>
      </c>
      <c r="AA31" s="113">
        <v>16</v>
      </c>
      <c r="AB31" s="114" t="s">
        <v>9091</v>
      </c>
      <c r="AC31" s="114" t="s">
        <v>9085</v>
      </c>
      <c r="AD31" s="19">
        <v>5</v>
      </c>
      <c r="AE31" s="19">
        <v>1</v>
      </c>
      <c r="AF31" s="87">
        <v>0</v>
      </c>
      <c r="AG31" s="87"/>
      <c r="AH31" s="87"/>
      <c r="AI31" s="87"/>
      <c r="AJ31" s="87">
        <f t="shared" si="0"/>
        <v>1</v>
      </c>
      <c r="AK31" s="87"/>
      <c r="AL31" s="87"/>
      <c r="AM31" s="87"/>
      <c r="AN31" s="87"/>
      <c r="AO31" s="87">
        <f t="shared" si="1"/>
        <v>0</v>
      </c>
      <c r="AS31" s="5" t="str">
        <f t="shared" si="2"/>
        <v>811100K58019986375</v>
      </c>
    </row>
    <row r="32" spans="1:45" s="5" customFormat="1" ht="15.75" customHeight="1" x14ac:dyDescent="0.3">
      <c r="A32" s="101" t="s">
        <v>28</v>
      </c>
      <c r="B32" s="101" t="s">
        <v>4107</v>
      </c>
      <c r="C32" s="101"/>
      <c r="D32" s="101"/>
      <c r="E32" s="101"/>
      <c r="F32" s="101" t="s">
        <v>9139</v>
      </c>
      <c r="G32" s="19"/>
      <c r="H32" s="19" t="s">
        <v>9140</v>
      </c>
      <c r="I32" s="19" t="s">
        <v>9137</v>
      </c>
      <c r="J32" s="19"/>
      <c r="K32" s="102">
        <v>45903</v>
      </c>
      <c r="L32" s="102">
        <v>45903</v>
      </c>
      <c r="M32" s="2">
        <v>45908</v>
      </c>
      <c r="N32" s="102">
        <v>45908</v>
      </c>
      <c r="O32" s="101" t="s">
        <v>4072</v>
      </c>
      <c r="P32" s="101" t="s">
        <v>9141</v>
      </c>
      <c r="Q32" s="86" t="s">
        <v>441</v>
      </c>
      <c r="R32" s="101" t="s">
        <v>442</v>
      </c>
      <c r="S32" s="101" t="s">
        <v>443</v>
      </c>
      <c r="T32" s="101" t="s">
        <v>443</v>
      </c>
      <c r="U32" s="101" t="s">
        <v>391</v>
      </c>
      <c r="V32" s="101" t="s">
        <v>4049</v>
      </c>
      <c r="W32" s="101" t="s">
        <v>4043</v>
      </c>
      <c r="X32" s="101" t="s">
        <v>4053</v>
      </c>
      <c r="Y32" s="101" t="s">
        <v>4044</v>
      </c>
      <c r="Z32" s="101" t="s">
        <v>443</v>
      </c>
      <c r="AA32" s="113">
        <v>16</v>
      </c>
      <c r="AB32" s="114" t="s">
        <v>9091</v>
      </c>
      <c r="AC32" s="114" t="s">
        <v>9085</v>
      </c>
      <c r="AD32" s="19">
        <v>6</v>
      </c>
      <c r="AE32" s="19">
        <v>1</v>
      </c>
      <c r="AF32" s="87">
        <v>0</v>
      </c>
      <c r="AG32" s="87"/>
      <c r="AH32" s="87"/>
      <c r="AI32" s="87"/>
      <c r="AJ32" s="87">
        <f t="shared" si="0"/>
        <v>1</v>
      </c>
      <c r="AK32" s="87"/>
      <c r="AL32" s="87"/>
      <c r="AM32" s="87"/>
      <c r="AN32" s="87"/>
      <c r="AO32" s="87">
        <f t="shared" si="1"/>
        <v>0</v>
      </c>
      <c r="AS32" s="5" t="str">
        <f t="shared" si="2"/>
        <v>811700K58019986379</v>
      </c>
    </row>
    <row r="33" spans="1:45" s="5" customFormat="1" ht="15.75" customHeight="1" x14ac:dyDescent="0.3">
      <c r="A33" s="101" t="s">
        <v>28</v>
      </c>
      <c r="B33" s="101" t="s">
        <v>4845</v>
      </c>
      <c r="C33" s="101"/>
      <c r="D33" s="101"/>
      <c r="E33" s="101"/>
      <c r="F33" s="101" t="s">
        <v>9142</v>
      </c>
      <c r="G33" s="19"/>
      <c r="H33" s="19" t="s">
        <v>9143</v>
      </c>
      <c r="I33" s="19" t="s">
        <v>9144</v>
      </c>
      <c r="J33" s="19"/>
      <c r="K33" s="102">
        <v>45903</v>
      </c>
      <c r="L33" s="102">
        <v>45903</v>
      </c>
      <c r="M33" s="2">
        <v>45909</v>
      </c>
      <c r="N33" s="102">
        <v>45909</v>
      </c>
      <c r="O33" s="101" t="s">
        <v>4042</v>
      </c>
      <c r="P33" s="101" t="s">
        <v>9145</v>
      </c>
      <c r="Q33" s="86" t="s">
        <v>416</v>
      </c>
      <c r="R33" s="101" t="s">
        <v>417</v>
      </c>
      <c r="S33" s="101" t="s">
        <v>418</v>
      </c>
      <c r="T33" s="101" t="s">
        <v>419</v>
      </c>
      <c r="U33" s="101" t="s">
        <v>420</v>
      </c>
      <c r="V33" s="101" t="s">
        <v>4049</v>
      </c>
      <c r="W33" s="101" t="s">
        <v>4043</v>
      </c>
      <c r="X33" s="101" t="s">
        <v>4053</v>
      </c>
      <c r="Y33" s="101" t="s">
        <v>4044</v>
      </c>
      <c r="Z33" s="101" t="s">
        <v>418</v>
      </c>
      <c r="AA33" s="113">
        <v>15</v>
      </c>
      <c r="AB33" s="114" t="s">
        <v>9091</v>
      </c>
      <c r="AC33" s="114" t="s">
        <v>9085</v>
      </c>
      <c r="AD33" s="19">
        <v>2</v>
      </c>
      <c r="AE33" s="19">
        <v>2</v>
      </c>
      <c r="AF33" s="87">
        <v>0</v>
      </c>
      <c r="AG33" s="87"/>
      <c r="AH33" s="87"/>
      <c r="AI33" s="87"/>
      <c r="AJ33" s="87">
        <f t="shared" si="0"/>
        <v>2</v>
      </c>
      <c r="AK33" s="87"/>
      <c r="AL33" s="87"/>
      <c r="AM33" s="87"/>
      <c r="AN33" s="87"/>
      <c r="AO33" s="87">
        <f t="shared" si="1"/>
        <v>0</v>
      </c>
      <c r="AS33" s="5" t="str">
        <f t="shared" si="2"/>
        <v>811500K59119986368</v>
      </c>
    </row>
    <row r="34" spans="1:45" s="5" customFormat="1" ht="15.75" customHeight="1" x14ac:dyDescent="0.3">
      <c r="A34" s="109" t="s">
        <v>28</v>
      </c>
      <c r="B34" s="109" t="s">
        <v>4291</v>
      </c>
      <c r="C34" s="109"/>
      <c r="D34" s="109"/>
      <c r="E34" s="109"/>
      <c r="F34" s="109" t="s">
        <v>9146</v>
      </c>
      <c r="G34" s="1"/>
      <c r="H34" s="1" t="s">
        <v>9147</v>
      </c>
      <c r="I34" s="1" t="s">
        <v>9148</v>
      </c>
      <c r="J34" s="1"/>
      <c r="K34" s="110">
        <v>45903</v>
      </c>
      <c r="L34" s="110">
        <v>45903</v>
      </c>
      <c r="M34" s="117">
        <v>45909</v>
      </c>
      <c r="N34" s="102">
        <v>45909</v>
      </c>
      <c r="O34" s="109" t="s">
        <v>4036</v>
      </c>
      <c r="P34" s="109" t="s">
        <v>9149</v>
      </c>
      <c r="Q34" s="112" t="s">
        <v>481</v>
      </c>
      <c r="R34" s="109" t="s">
        <v>482</v>
      </c>
      <c r="S34" s="109" t="s">
        <v>483</v>
      </c>
      <c r="T34" s="109" t="s">
        <v>483</v>
      </c>
      <c r="U34" s="109" t="s">
        <v>484</v>
      </c>
      <c r="V34" s="109" t="s">
        <v>4049</v>
      </c>
      <c r="W34" s="109" t="s">
        <v>4043</v>
      </c>
      <c r="X34" s="109" t="s">
        <v>4053</v>
      </c>
      <c r="Y34" s="109" t="s">
        <v>4044</v>
      </c>
      <c r="Z34" s="109">
        <v>0</v>
      </c>
      <c r="AA34" s="113">
        <v>15</v>
      </c>
      <c r="AB34" s="114" t="s">
        <v>9091</v>
      </c>
      <c r="AC34" s="114" t="s">
        <v>9085</v>
      </c>
      <c r="AD34" s="19">
        <v>1</v>
      </c>
      <c r="AE34" s="19">
        <v>1</v>
      </c>
      <c r="AF34" s="87">
        <v>0</v>
      </c>
      <c r="AG34" s="87"/>
      <c r="AH34" s="87"/>
      <c r="AI34" s="87"/>
      <c r="AJ34" s="87">
        <f t="shared" si="0"/>
        <v>1</v>
      </c>
      <c r="AK34" s="87"/>
      <c r="AL34" s="87"/>
      <c r="AM34" s="87"/>
      <c r="AN34" s="87"/>
      <c r="AO34" s="87">
        <f t="shared" si="1"/>
        <v>0</v>
      </c>
      <c r="AS34" s="5" t="str">
        <f t="shared" si="2"/>
        <v>811700KC3119986387</v>
      </c>
    </row>
    <row r="35" spans="1:45" s="5" customFormat="1" ht="15.75" customHeight="1" x14ac:dyDescent="0.3">
      <c r="A35" s="101" t="s">
        <v>28</v>
      </c>
      <c r="B35" s="105" t="s">
        <v>4124</v>
      </c>
      <c r="C35" s="105"/>
      <c r="D35" s="105"/>
      <c r="E35" s="105"/>
      <c r="F35" s="105" t="s">
        <v>9150</v>
      </c>
      <c r="G35"/>
      <c r="H35" s="19" t="s">
        <v>9151</v>
      </c>
      <c r="I35" s="19" t="s">
        <v>9148</v>
      </c>
      <c r="J35"/>
      <c r="K35" s="102">
        <v>45903</v>
      </c>
      <c r="L35" s="118">
        <v>45903</v>
      </c>
      <c r="M35" s="2">
        <v>45909</v>
      </c>
      <c r="N35" s="102">
        <v>45909</v>
      </c>
      <c r="O35" s="105" t="s">
        <v>4042</v>
      </c>
      <c r="P35" s="105" t="s">
        <v>9152</v>
      </c>
      <c r="Q35" s="29" t="s">
        <v>532</v>
      </c>
      <c r="R35" s="105" t="s">
        <v>533</v>
      </c>
      <c r="S35" s="105" t="s">
        <v>534</v>
      </c>
      <c r="T35" s="105" t="s">
        <v>534</v>
      </c>
      <c r="U35" s="105" t="s">
        <v>535</v>
      </c>
      <c r="V35" s="105" t="s">
        <v>4049</v>
      </c>
      <c r="W35" s="105" t="s">
        <v>4043</v>
      </c>
      <c r="X35" s="105" t="s">
        <v>4053</v>
      </c>
      <c r="Y35" s="105" t="s">
        <v>4044</v>
      </c>
      <c r="Z35" s="105">
        <v>0</v>
      </c>
      <c r="AA35" s="113">
        <v>15</v>
      </c>
      <c r="AB35" s="114" t="s">
        <v>9091</v>
      </c>
      <c r="AC35" s="114" t="s">
        <v>9085</v>
      </c>
      <c r="AD35" s="1">
        <v>2</v>
      </c>
      <c r="AE35" s="19">
        <v>2</v>
      </c>
      <c r="AF35" s="87">
        <v>0</v>
      </c>
      <c r="AG35" s="87"/>
      <c r="AH35" s="87"/>
      <c r="AI35" s="87"/>
      <c r="AJ35" s="87">
        <f t="shared" si="0"/>
        <v>2</v>
      </c>
      <c r="AK35" s="87"/>
      <c r="AL35" s="87"/>
      <c r="AM35" s="87"/>
      <c r="AN35" s="87"/>
      <c r="AO35" s="87">
        <f t="shared" si="1"/>
        <v>0</v>
      </c>
      <c r="AS35" s="5" t="str">
        <f t="shared" si="2"/>
        <v>811700KF3119986388</v>
      </c>
    </row>
    <row r="36" spans="1:45" s="5" customFormat="1" ht="15.75" customHeight="1" x14ac:dyDescent="0.3">
      <c r="A36" s="123" t="s">
        <v>28</v>
      </c>
      <c r="B36" s="123" t="s">
        <v>5835</v>
      </c>
      <c r="C36" s="123"/>
      <c r="D36" s="123"/>
      <c r="E36" s="123"/>
      <c r="F36" s="123" t="s">
        <v>9153</v>
      </c>
      <c r="G36" s="121"/>
      <c r="H36" s="121" t="s">
        <v>9154</v>
      </c>
      <c r="I36" s="121" t="s">
        <v>9155</v>
      </c>
      <c r="J36" s="121"/>
      <c r="K36" s="122">
        <v>45904</v>
      </c>
      <c r="L36" s="122">
        <v>45904</v>
      </c>
      <c r="M36" s="125">
        <v>45909</v>
      </c>
      <c r="N36" s="102">
        <v>45909</v>
      </c>
      <c r="O36" s="123" t="s">
        <v>4036</v>
      </c>
      <c r="P36" s="123" t="s">
        <v>9156</v>
      </c>
      <c r="Q36" s="124" t="s">
        <v>404</v>
      </c>
      <c r="R36" s="123" t="s">
        <v>405</v>
      </c>
      <c r="S36" s="123" t="s">
        <v>406</v>
      </c>
      <c r="T36" s="123" t="s">
        <v>406</v>
      </c>
      <c r="U36" s="123" t="s">
        <v>9157</v>
      </c>
      <c r="V36" s="123" t="s">
        <v>4049</v>
      </c>
      <c r="W36" s="123" t="s">
        <v>4043</v>
      </c>
      <c r="X36" s="123" t="s">
        <v>4053</v>
      </c>
      <c r="Y36" s="123" t="s">
        <v>4044</v>
      </c>
      <c r="Z36" s="123">
        <v>0</v>
      </c>
      <c r="AA36" s="113">
        <v>15</v>
      </c>
      <c r="AB36" s="114" t="s">
        <v>9091</v>
      </c>
      <c r="AC36" s="114" t="s">
        <v>9085</v>
      </c>
      <c r="AD36">
        <v>1</v>
      </c>
      <c r="AE36" s="19">
        <v>1</v>
      </c>
      <c r="AF36" s="87">
        <v>0</v>
      </c>
      <c r="AG36" s="87"/>
      <c r="AH36" s="87"/>
      <c r="AI36" s="87"/>
      <c r="AJ36" s="87">
        <f t="shared" si="0"/>
        <v>1</v>
      </c>
      <c r="AK36" s="87"/>
      <c r="AL36" s="87"/>
      <c r="AM36" s="87"/>
      <c r="AN36" s="87"/>
      <c r="AO36" s="87">
        <f t="shared" si="1"/>
        <v>0</v>
      </c>
      <c r="AS36" s="5" t="str">
        <f>Q36&amp;H36</f>
        <v>811300K59019989973</v>
      </c>
    </row>
    <row r="37" spans="1:45" s="5" customFormat="1" ht="15.75" customHeight="1" x14ac:dyDescent="0.3">
      <c r="A37" s="101" t="s">
        <v>28</v>
      </c>
      <c r="B37" s="105" t="s">
        <v>4845</v>
      </c>
      <c r="C37" s="105"/>
      <c r="D37" s="105"/>
      <c r="E37" s="105"/>
      <c r="F37" s="105" t="s">
        <v>9158</v>
      </c>
      <c r="G37"/>
      <c r="H37" s="19" t="s">
        <v>9159</v>
      </c>
      <c r="I37" s="19" t="s">
        <v>9160</v>
      </c>
      <c r="J37"/>
      <c r="K37" s="102">
        <v>45904</v>
      </c>
      <c r="L37" s="118">
        <v>45904</v>
      </c>
      <c r="M37" s="2">
        <v>45910</v>
      </c>
      <c r="N37" s="102">
        <v>45910</v>
      </c>
      <c r="O37" s="105" t="s">
        <v>4503</v>
      </c>
      <c r="P37" s="105" t="s">
        <v>9161</v>
      </c>
      <c r="Q37" s="29" t="s">
        <v>416</v>
      </c>
      <c r="R37" s="105" t="s">
        <v>417</v>
      </c>
      <c r="S37" s="105" t="s">
        <v>418</v>
      </c>
      <c r="T37" s="105" t="s">
        <v>419</v>
      </c>
      <c r="U37" s="105" t="s">
        <v>420</v>
      </c>
      <c r="V37" s="105" t="s">
        <v>4049</v>
      </c>
      <c r="W37" s="105" t="s">
        <v>4043</v>
      </c>
      <c r="X37" s="105" t="s">
        <v>4053</v>
      </c>
      <c r="Y37" s="105" t="s">
        <v>4044</v>
      </c>
      <c r="Z37" s="105" t="s">
        <v>418</v>
      </c>
      <c r="AA37" s="113">
        <v>14</v>
      </c>
      <c r="AB37" s="114" t="s">
        <v>9091</v>
      </c>
      <c r="AC37" s="114" t="s">
        <v>9085</v>
      </c>
      <c r="AD37">
        <v>4</v>
      </c>
      <c r="AE37" s="19">
        <v>4</v>
      </c>
      <c r="AF37" s="87">
        <v>0</v>
      </c>
      <c r="AG37" s="87"/>
      <c r="AH37" s="87"/>
      <c r="AI37" s="87"/>
      <c r="AJ37" s="87">
        <f t="shared" si="0"/>
        <v>4</v>
      </c>
      <c r="AK37" s="87"/>
      <c r="AL37" s="87"/>
      <c r="AM37" s="87"/>
      <c r="AN37" s="87"/>
      <c r="AO37" s="87">
        <f t="shared" si="1"/>
        <v>0</v>
      </c>
      <c r="AS37" s="5" t="str">
        <f t="shared" si="2"/>
        <v>811500K59119989995</v>
      </c>
    </row>
    <row r="38" spans="1:45" s="5" customFormat="1" ht="15.75" customHeight="1" x14ac:dyDescent="0.3">
      <c r="A38" s="101" t="s">
        <v>28</v>
      </c>
      <c r="B38" s="105" t="s">
        <v>4124</v>
      </c>
      <c r="C38" s="105"/>
      <c r="D38" s="105"/>
      <c r="E38" s="105"/>
      <c r="F38" s="105" t="s">
        <v>9162</v>
      </c>
      <c r="G38"/>
      <c r="H38" s="19" t="s">
        <v>9163</v>
      </c>
      <c r="I38" s="19" t="s">
        <v>9164</v>
      </c>
      <c r="J38"/>
      <c r="K38" s="102">
        <v>45904</v>
      </c>
      <c r="L38" s="118">
        <v>45904</v>
      </c>
      <c r="M38" s="2">
        <v>45910</v>
      </c>
      <c r="N38" s="102">
        <v>45910</v>
      </c>
      <c r="O38" s="105" t="s">
        <v>4042</v>
      </c>
      <c r="P38" s="105" t="s">
        <v>9165</v>
      </c>
      <c r="Q38" s="29" t="s">
        <v>532</v>
      </c>
      <c r="R38" s="105" t="s">
        <v>533</v>
      </c>
      <c r="S38" s="105" t="s">
        <v>534</v>
      </c>
      <c r="T38" s="105" t="s">
        <v>534</v>
      </c>
      <c r="U38" s="105" t="s">
        <v>535</v>
      </c>
      <c r="V38" s="105" t="s">
        <v>4049</v>
      </c>
      <c r="W38" s="105" t="s">
        <v>4043</v>
      </c>
      <c r="X38" s="105" t="s">
        <v>4053</v>
      </c>
      <c r="Y38" s="105" t="s">
        <v>4044</v>
      </c>
      <c r="Z38" s="105">
        <v>0</v>
      </c>
      <c r="AA38" s="113">
        <v>14</v>
      </c>
      <c r="AB38" s="114" t="s">
        <v>9091</v>
      </c>
      <c r="AC38" s="114" t="s">
        <v>9085</v>
      </c>
      <c r="AD38" s="121">
        <v>2</v>
      </c>
      <c r="AE38" s="19">
        <v>2</v>
      </c>
      <c r="AF38" s="87">
        <v>0</v>
      </c>
      <c r="AG38" s="87"/>
      <c r="AH38" s="87"/>
      <c r="AI38" s="87"/>
      <c r="AJ38" s="87">
        <f t="shared" si="0"/>
        <v>2</v>
      </c>
      <c r="AK38" s="87"/>
      <c r="AL38" s="87"/>
      <c r="AM38" s="87"/>
      <c r="AN38" s="87"/>
      <c r="AO38" s="87">
        <f t="shared" si="1"/>
        <v>0</v>
      </c>
      <c r="AS38" s="5" t="str">
        <f t="shared" si="2"/>
        <v>811700KF3119990016</v>
      </c>
    </row>
    <row r="39" spans="1:45" s="5" customFormat="1" ht="15.75" customHeight="1" x14ac:dyDescent="0.3">
      <c r="A39" s="101" t="s">
        <v>28</v>
      </c>
      <c r="B39" s="105" t="s">
        <v>6131</v>
      </c>
      <c r="C39" s="105"/>
      <c r="D39" s="105"/>
      <c r="E39" s="105"/>
      <c r="F39" s="105" t="s">
        <v>9166</v>
      </c>
      <c r="G39"/>
      <c r="H39" s="19" t="s">
        <v>9167</v>
      </c>
      <c r="I39" s="19" t="s">
        <v>9168</v>
      </c>
      <c r="J39"/>
      <c r="K39" s="102">
        <v>45904</v>
      </c>
      <c r="L39" s="118">
        <v>45904</v>
      </c>
      <c r="M39" s="2">
        <v>45910</v>
      </c>
      <c r="N39" s="102">
        <v>45910</v>
      </c>
      <c r="O39" s="105" t="s">
        <v>4036</v>
      </c>
      <c r="P39" s="105" t="s">
        <v>9169</v>
      </c>
      <c r="Q39" s="29" t="s">
        <v>996</v>
      </c>
      <c r="R39" s="105" t="s">
        <v>997</v>
      </c>
      <c r="S39" s="105" t="s">
        <v>998</v>
      </c>
      <c r="T39" s="105" t="s">
        <v>999</v>
      </c>
      <c r="U39" s="105" t="s">
        <v>1000</v>
      </c>
      <c r="V39" s="105" t="s">
        <v>4338</v>
      </c>
      <c r="W39" s="105" t="s">
        <v>4047</v>
      </c>
      <c r="X39" s="105" t="s">
        <v>4035</v>
      </c>
      <c r="Y39" s="105" t="s">
        <v>4044</v>
      </c>
      <c r="Z39" s="105">
        <v>0</v>
      </c>
      <c r="AA39" s="113">
        <v>14</v>
      </c>
      <c r="AB39" s="114" t="s">
        <v>9091</v>
      </c>
      <c r="AC39" s="114" t="s">
        <v>9085</v>
      </c>
      <c r="AD39" s="121">
        <v>1</v>
      </c>
      <c r="AE39" s="19">
        <v>1</v>
      </c>
      <c r="AF39" s="87">
        <v>0</v>
      </c>
      <c r="AG39" s="87"/>
      <c r="AH39" s="87"/>
      <c r="AI39" s="87"/>
      <c r="AJ39" s="87">
        <f t="shared" si="0"/>
        <v>1</v>
      </c>
      <c r="AK39" s="87"/>
      <c r="AL39" s="87"/>
      <c r="AM39" s="87"/>
      <c r="AN39" s="87"/>
      <c r="AO39" s="87">
        <f t="shared" si="1"/>
        <v>0</v>
      </c>
      <c r="AS39" s="5" t="str">
        <f t="shared" si="2"/>
        <v>81110BZ01019990078</v>
      </c>
    </row>
    <row r="40" spans="1:45" s="5" customFormat="1" ht="15.75" customHeight="1" x14ac:dyDescent="0.3">
      <c r="A40" s="101" t="s">
        <v>28</v>
      </c>
      <c r="B40" s="105" t="s">
        <v>4094</v>
      </c>
      <c r="C40" s="105"/>
      <c r="D40" s="105"/>
      <c r="E40" s="105"/>
      <c r="F40" s="105" t="s">
        <v>9171</v>
      </c>
      <c r="G40"/>
      <c r="H40" s="19" t="s">
        <v>9172</v>
      </c>
      <c r="I40" s="19" t="s">
        <v>9170</v>
      </c>
      <c r="J40"/>
      <c r="K40" s="102">
        <v>45908</v>
      </c>
      <c r="L40" s="118">
        <v>45908</v>
      </c>
      <c r="M40" s="2">
        <v>45910</v>
      </c>
      <c r="N40" s="102">
        <v>45910</v>
      </c>
      <c r="O40" s="105" t="s">
        <v>4055</v>
      </c>
      <c r="P40" s="105" t="s">
        <v>9173</v>
      </c>
      <c r="Q40" s="29" t="s">
        <v>284</v>
      </c>
      <c r="R40" s="105" t="s">
        <v>285</v>
      </c>
      <c r="S40" s="105" t="s">
        <v>286</v>
      </c>
      <c r="T40" s="105" t="s">
        <v>286</v>
      </c>
      <c r="U40" s="105" t="s">
        <v>287</v>
      </c>
      <c r="V40" s="105" t="s">
        <v>4056</v>
      </c>
      <c r="W40" s="105" t="s">
        <v>4043</v>
      </c>
      <c r="X40" s="105" t="s">
        <v>4035</v>
      </c>
      <c r="Y40" s="105" t="s">
        <v>4044</v>
      </c>
      <c r="Z40" s="105">
        <v>0</v>
      </c>
      <c r="AA40" s="113">
        <v>14</v>
      </c>
      <c r="AB40" s="114" t="s">
        <v>9091</v>
      </c>
      <c r="AC40" s="114" t="s">
        <v>9085</v>
      </c>
      <c r="AD40">
        <v>5</v>
      </c>
      <c r="AE40" s="19">
        <v>5</v>
      </c>
      <c r="AF40" s="87">
        <v>0</v>
      </c>
      <c r="AG40" s="87"/>
      <c r="AH40" s="87"/>
      <c r="AI40" s="87"/>
      <c r="AJ40" s="87">
        <f t="shared" si="0"/>
        <v>5</v>
      </c>
      <c r="AK40" s="87"/>
      <c r="AL40" s="87"/>
      <c r="AM40" s="87"/>
      <c r="AN40" s="87"/>
      <c r="AO40" s="87">
        <f t="shared" si="1"/>
        <v>0</v>
      </c>
      <c r="AS40" s="5" t="str">
        <f t="shared" si="2"/>
        <v>811700K52019993891</v>
      </c>
    </row>
    <row r="41" spans="1:45" s="5" customFormat="1" ht="15.75" customHeight="1" x14ac:dyDescent="0.3">
      <c r="A41" s="101" t="s">
        <v>28</v>
      </c>
      <c r="B41" s="105" t="s">
        <v>4107</v>
      </c>
      <c r="C41" s="105"/>
      <c r="D41" s="105"/>
      <c r="E41" s="105"/>
      <c r="F41" s="105" t="s">
        <v>9175</v>
      </c>
      <c r="G41"/>
      <c r="H41" s="19" t="s">
        <v>9176</v>
      </c>
      <c r="I41" s="19" t="s">
        <v>9174</v>
      </c>
      <c r="J41"/>
      <c r="K41" s="102">
        <v>45908</v>
      </c>
      <c r="L41" s="118">
        <v>45908</v>
      </c>
      <c r="M41" s="51">
        <v>45910</v>
      </c>
      <c r="N41" s="102">
        <v>45910</v>
      </c>
      <c r="O41" s="105" t="s">
        <v>4207</v>
      </c>
      <c r="P41" s="105" t="s">
        <v>9177</v>
      </c>
      <c r="Q41" s="29" t="s">
        <v>441</v>
      </c>
      <c r="R41" s="105" t="s">
        <v>442</v>
      </c>
      <c r="S41" s="105" t="s">
        <v>443</v>
      </c>
      <c r="T41" s="105" t="s">
        <v>443</v>
      </c>
      <c r="U41" s="105" t="s">
        <v>391</v>
      </c>
      <c r="V41" s="105" t="s">
        <v>4049</v>
      </c>
      <c r="W41" s="105" t="s">
        <v>4043</v>
      </c>
      <c r="X41" s="105" t="s">
        <v>4053</v>
      </c>
      <c r="Y41" s="105" t="s">
        <v>4044</v>
      </c>
      <c r="Z41" s="105" t="s">
        <v>443</v>
      </c>
      <c r="AA41" s="113">
        <v>14</v>
      </c>
      <c r="AB41" s="114" t="s">
        <v>9091</v>
      </c>
      <c r="AC41" s="114" t="s">
        <v>9085</v>
      </c>
      <c r="AD41">
        <v>10</v>
      </c>
      <c r="AE41" s="19">
        <v>10</v>
      </c>
      <c r="AF41" s="87">
        <v>0</v>
      </c>
      <c r="AG41" s="87"/>
      <c r="AH41" s="87"/>
      <c r="AI41" s="87"/>
      <c r="AJ41" s="87">
        <f t="shared" si="0"/>
        <v>10</v>
      </c>
      <c r="AK41" s="87"/>
      <c r="AL41" s="87"/>
      <c r="AM41" s="87"/>
      <c r="AN41" s="87"/>
      <c r="AO41" s="87">
        <f t="shared" si="1"/>
        <v>0</v>
      </c>
      <c r="AS41" s="5" t="str">
        <f t="shared" si="2"/>
        <v>811700K58019993934</v>
      </c>
    </row>
    <row r="42" spans="1:45" s="5" customFormat="1" ht="15.75" customHeight="1" x14ac:dyDescent="0.3">
      <c r="A42" s="101" t="s">
        <v>28</v>
      </c>
      <c r="B42" s="105" t="s">
        <v>4093</v>
      </c>
      <c r="C42" s="105"/>
      <c r="D42" s="105"/>
      <c r="E42" s="105"/>
      <c r="F42" s="105" t="s">
        <v>9178</v>
      </c>
      <c r="G42"/>
      <c r="H42" s="19" t="s">
        <v>9179</v>
      </c>
      <c r="I42" s="19" t="s">
        <v>9180</v>
      </c>
      <c r="J42"/>
      <c r="K42" s="102">
        <v>45908</v>
      </c>
      <c r="L42" s="118">
        <v>45908</v>
      </c>
      <c r="M42" s="2">
        <v>45910</v>
      </c>
      <c r="N42" s="102">
        <v>45910</v>
      </c>
      <c r="O42" s="105" t="s">
        <v>4050</v>
      </c>
      <c r="P42" s="105" t="s">
        <v>9181</v>
      </c>
      <c r="Q42" s="29" t="s">
        <v>1192</v>
      </c>
      <c r="R42" s="105" t="s">
        <v>1193</v>
      </c>
      <c r="S42" s="105" t="s">
        <v>1194</v>
      </c>
      <c r="T42" s="105" t="s">
        <v>1195</v>
      </c>
      <c r="U42" s="105" t="s">
        <v>1196</v>
      </c>
      <c r="V42" s="105" t="s">
        <v>4091</v>
      </c>
      <c r="W42" s="105" t="s">
        <v>4048</v>
      </c>
      <c r="X42" s="105" t="s">
        <v>4053</v>
      </c>
      <c r="Y42" s="105" t="s">
        <v>4044</v>
      </c>
      <c r="Z42" s="105" t="s">
        <v>1194</v>
      </c>
      <c r="AA42" s="113">
        <v>14</v>
      </c>
      <c r="AB42" s="114" t="s">
        <v>9091</v>
      </c>
      <c r="AC42" s="114" t="s">
        <v>9085</v>
      </c>
      <c r="AD42">
        <v>3</v>
      </c>
      <c r="AE42" s="19">
        <v>1</v>
      </c>
      <c r="AF42" s="87">
        <v>0</v>
      </c>
      <c r="AG42" s="87"/>
      <c r="AH42" s="87"/>
      <c r="AI42" s="87"/>
      <c r="AJ42" s="87">
        <f t="shared" si="0"/>
        <v>1</v>
      </c>
      <c r="AK42" s="87"/>
      <c r="AL42" s="87"/>
      <c r="AM42" s="87"/>
      <c r="AN42" s="87"/>
      <c r="AO42" s="87">
        <f t="shared" si="1"/>
        <v>0</v>
      </c>
      <c r="AS42" s="5" t="str">
        <f t="shared" si="2"/>
        <v>81110BZ62019993984</v>
      </c>
    </row>
    <row r="43" spans="1:45" s="5" customFormat="1" ht="15.75" customHeight="1" x14ac:dyDescent="0.3">
      <c r="A43" s="123" t="s">
        <v>28</v>
      </c>
      <c r="B43" s="123" t="s">
        <v>4845</v>
      </c>
      <c r="C43" s="123"/>
      <c r="D43" s="123"/>
      <c r="E43" s="123"/>
      <c r="F43" s="123" t="s">
        <v>9182</v>
      </c>
      <c r="G43" s="121"/>
      <c r="H43" s="121" t="s">
        <v>9183</v>
      </c>
      <c r="I43" s="121" t="s">
        <v>9184</v>
      </c>
      <c r="J43" s="121"/>
      <c r="K43" s="122">
        <v>45908</v>
      </c>
      <c r="L43" s="122">
        <v>45908</v>
      </c>
      <c r="M43" s="125">
        <v>45911</v>
      </c>
      <c r="N43" s="102">
        <v>45911</v>
      </c>
      <c r="O43" s="123" t="s">
        <v>4503</v>
      </c>
      <c r="P43" s="123" t="s">
        <v>9185</v>
      </c>
      <c r="Q43" s="124" t="s">
        <v>416</v>
      </c>
      <c r="R43" s="123" t="s">
        <v>417</v>
      </c>
      <c r="S43" s="123" t="s">
        <v>418</v>
      </c>
      <c r="T43" s="123" t="s">
        <v>419</v>
      </c>
      <c r="U43" s="123" t="s">
        <v>420</v>
      </c>
      <c r="V43" s="123" t="s">
        <v>4049</v>
      </c>
      <c r="W43" s="123" t="s">
        <v>4043</v>
      </c>
      <c r="X43" s="123" t="s">
        <v>4053</v>
      </c>
      <c r="Y43" s="123" t="s">
        <v>4044</v>
      </c>
      <c r="Z43" s="123" t="s">
        <v>418</v>
      </c>
      <c r="AA43" s="113">
        <v>13</v>
      </c>
      <c r="AB43" s="114" t="s">
        <v>9091</v>
      </c>
      <c r="AC43" s="114" t="s">
        <v>9085</v>
      </c>
      <c r="AD43">
        <v>4</v>
      </c>
      <c r="AE43" s="19">
        <v>4</v>
      </c>
      <c r="AF43" s="87">
        <v>0</v>
      </c>
      <c r="AG43" s="87"/>
      <c r="AH43" s="87"/>
      <c r="AI43" s="87"/>
      <c r="AJ43" s="87">
        <f t="shared" si="0"/>
        <v>4</v>
      </c>
      <c r="AK43" s="87"/>
      <c r="AL43" s="87"/>
      <c r="AM43" s="87"/>
      <c r="AN43" s="87"/>
      <c r="AO43" s="87">
        <f t="shared" si="1"/>
        <v>0</v>
      </c>
      <c r="AS43" s="5" t="str">
        <f t="shared" si="2"/>
        <v>811500K59119993917</v>
      </c>
    </row>
    <row r="44" spans="1:45" s="5" customFormat="1" ht="15.75" customHeight="1" x14ac:dyDescent="0.3">
      <c r="A44" s="123" t="s">
        <v>28</v>
      </c>
      <c r="B44" s="123" t="s">
        <v>4291</v>
      </c>
      <c r="C44" s="123"/>
      <c r="D44" s="123"/>
      <c r="E44" s="123"/>
      <c r="F44" s="123" t="s">
        <v>9186</v>
      </c>
      <c r="G44" s="121"/>
      <c r="H44" s="121" t="s">
        <v>9187</v>
      </c>
      <c r="I44" s="121" t="s">
        <v>9188</v>
      </c>
      <c r="J44" s="121"/>
      <c r="K44" s="122">
        <v>45908</v>
      </c>
      <c r="L44" s="122">
        <v>45908</v>
      </c>
      <c r="M44" s="125">
        <v>45911</v>
      </c>
      <c r="N44" s="102">
        <v>45911</v>
      </c>
      <c r="O44" s="123" t="s">
        <v>4050</v>
      </c>
      <c r="P44" s="123" t="s">
        <v>9189</v>
      </c>
      <c r="Q44" s="124" t="s">
        <v>481</v>
      </c>
      <c r="R44" s="123" t="s">
        <v>482</v>
      </c>
      <c r="S44" s="123" t="s">
        <v>483</v>
      </c>
      <c r="T44" s="123" t="s">
        <v>483</v>
      </c>
      <c r="U44" s="123" t="s">
        <v>484</v>
      </c>
      <c r="V44" s="123" t="s">
        <v>4049</v>
      </c>
      <c r="W44" s="123" t="s">
        <v>4043</v>
      </c>
      <c r="X44" s="123" t="s">
        <v>4053</v>
      </c>
      <c r="Y44" s="123" t="s">
        <v>4044</v>
      </c>
      <c r="Z44" s="123">
        <v>0</v>
      </c>
      <c r="AA44" s="113">
        <v>13</v>
      </c>
      <c r="AB44" s="114" t="s">
        <v>9091</v>
      </c>
      <c r="AC44" s="114" t="s">
        <v>9085</v>
      </c>
      <c r="AD44">
        <v>3</v>
      </c>
      <c r="AE44" s="19">
        <v>3</v>
      </c>
      <c r="AF44" s="87">
        <v>0</v>
      </c>
      <c r="AG44" s="87"/>
      <c r="AH44" s="87"/>
      <c r="AI44" s="87"/>
      <c r="AJ44" s="87">
        <f t="shared" si="0"/>
        <v>3</v>
      </c>
      <c r="AK44" s="87"/>
      <c r="AL44" s="87"/>
      <c r="AM44" s="87"/>
      <c r="AN44" s="87"/>
      <c r="AO44" s="87">
        <f t="shared" si="1"/>
        <v>0</v>
      </c>
      <c r="AS44" s="5" t="str">
        <f t="shared" si="2"/>
        <v>811700KC3119993946</v>
      </c>
    </row>
    <row r="45" spans="1:45" s="5" customFormat="1" ht="15.75" customHeight="1" x14ac:dyDescent="0.3">
      <c r="A45" s="123" t="s">
        <v>28</v>
      </c>
      <c r="B45" s="123" t="s">
        <v>4107</v>
      </c>
      <c r="C45" s="123"/>
      <c r="D45" s="123"/>
      <c r="E45" s="123"/>
      <c r="F45" s="123" t="s">
        <v>9191</v>
      </c>
      <c r="G45" s="121"/>
      <c r="H45" s="121" t="s">
        <v>9192</v>
      </c>
      <c r="I45" s="121" t="s">
        <v>9190</v>
      </c>
      <c r="J45" s="121"/>
      <c r="K45" s="122">
        <v>45909</v>
      </c>
      <c r="L45" s="122">
        <v>45909</v>
      </c>
      <c r="M45" s="125">
        <v>45911</v>
      </c>
      <c r="N45" s="102">
        <v>45911</v>
      </c>
      <c r="O45" s="123" t="s">
        <v>4556</v>
      </c>
      <c r="P45" s="123" t="s">
        <v>9193</v>
      </c>
      <c r="Q45" s="124" t="s">
        <v>441</v>
      </c>
      <c r="R45" s="123" t="s">
        <v>442</v>
      </c>
      <c r="S45" s="123" t="s">
        <v>443</v>
      </c>
      <c r="T45" s="123" t="s">
        <v>443</v>
      </c>
      <c r="U45" s="123" t="s">
        <v>391</v>
      </c>
      <c r="V45" s="123" t="s">
        <v>4049</v>
      </c>
      <c r="W45" s="123" t="s">
        <v>4043</v>
      </c>
      <c r="X45" s="123" t="s">
        <v>4053</v>
      </c>
      <c r="Y45" s="123" t="s">
        <v>4044</v>
      </c>
      <c r="Z45" s="123" t="s">
        <v>443</v>
      </c>
      <c r="AA45" s="113">
        <v>13</v>
      </c>
      <c r="AB45" s="114" t="s">
        <v>9091</v>
      </c>
      <c r="AC45" s="114" t="s">
        <v>9085</v>
      </c>
      <c r="AD45">
        <v>7</v>
      </c>
      <c r="AE45" s="19">
        <v>6</v>
      </c>
      <c r="AF45" s="87">
        <v>0</v>
      </c>
      <c r="AG45" s="87"/>
      <c r="AH45" s="87"/>
      <c r="AI45" s="87"/>
      <c r="AJ45" s="87">
        <f t="shared" si="0"/>
        <v>6</v>
      </c>
      <c r="AK45" s="87"/>
      <c r="AL45" s="87"/>
      <c r="AM45" s="87"/>
      <c r="AN45" s="87"/>
      <c r="AO45" s="87">
        <f t="shared" si="1"/>
        <v>0</v>
      </c>
      <c r="AS45" s="5" t="str">
        <f t="shared" si="2"/>
        <v>811700K58019997861</v>
      </c>
    </row>
    <row r="46" spans="1:45" s="5" customFormat="1" ht="15.75" customHeight="1" x14ac:dyDescent="0.3">
      <c r="A46" s="123" t="s">
        <v>28</v>
      </c>
      <c r="B46" s="123" t="s">
        <v>4094</v>
      </c>
      <c r="C46" s="123"/>
      <c r="D46" s="123"/>
      <c r="E46" s="123"/>
      <c r="F46" s="123" t="s">
        <v>9194</v>
      </c>
      <c r="G46" s="121"/>
      <c r="H46" s="121" t="s">
        <v>9195</v>
      </c>
      <c r="I46" s="121" t="s">
        <v>9196</v>
      </c>
      <c r="J46" s="121"/>
      <c r="K46" s="122">
        <v>45909</v>
      </c>
      <c r="L46" s="122">
        <v>45909</v>
      </c>
      <c r="M46" s="125">
        <v>45911</v>
      </c>
      <c r="N46" s="102">
        <v>45911</v>
      </c>
      <c r="O46" s="123" t="s">
        <v>4503</v>
      </c>
      <c r="P46" s="123" t="s">
        <v>9197</v>
      </c>
      <c r="Q46" s="124" t="s">
        <v>284</v>
      </c>
      <c r="R46" s="123" t="s">
        <v>285</v>
      </c>
      <c r="S46" s="123" t="s">
        <v>286</v>
      </c>
      <c r="T46" s="123" t="s">
        <v>286</v>
      </c>
      <c r="U46" s="123" t="s">
        <v>287</v>
      </c>
      <c r="V46" s="123" t="s">
        <v>4056</v>
      </c>
      <c r="W46" s="123" t="s">
        <v>4043</v>
      </c>
      <c r="X46" s="123" t="s">
        <v>4035</v>
      </c>
      <c r="Y46" s="123" t="s">
        <v>4044</v>
      </c>
      <c r="Z46" s="123">
        <v>0</v>
      </c>
      <c r="AA46" s="113">
        <v>13</v>
      </c>
      <c r="AB46" s="114" t="s">
        <v>9091</v>
      </c>
      <c r="AC46" s="114" t="s">
        <v>9085</v>
      </c>
      <c r="AD46">
        <v>4</v>
      </c>
      <c r="AE46" s="19">
        <v>4</v>
      </c>
      <c r="AF46" s="87">
        <v>0</v>
      </c>
      <c r="AG46" s="87"/>
      <c r="AH46" s="87"/>
      <c r="AI46" s="87"/>
      <c r="AJ46" s="87">
        <f t="shared" si="0"/>
        <v>4</v>
      </c>
      <c r="AK46" s="87"/>
      <c r="AL46" s="87"/>
      <c r="AM46" s="87"/>
      <c r="AN46" s="87"/>
      <c r="AO46" s="87">
        <f t="shared" si="1"/>
        <v>0</v>
      </c>
      <c r="AS46" s="5" t="str">
        <f t="shared" si="2"/>
        <v>811700K52019997898</v>
      </c>
    </row>
    <row r="47" spans="1:45" s="5" customFormat="1" ht="15.75" customHeight="1" x14ac:dyDescent="0.3">
      <c r="A47" s="123" t="s">
        <v>28</v>
      </c>
      <c r="B47" s="123" t="s">
        <v>4107</v>
      </c>
      <c r="C47" s="123"/>
      <c r="D47" s="123"/>
      <c r="E47" s="123"/>
      <c r="F47" s="123" t="s">
        <v>9198</v>
      </c>
      <c r="G47" s="121"/>
      <c r="H47" s="121" t="s">
        <v>9199</v>
      </c>
      <c r="I47" s="121" t="s">
        <v>9196</v>
      </c>
      <c r="J47" s="121"/>
      <c r="K47" s="122">
        <v>45909</v>
      </c>
      <c r="L47" s="122">
        <v>45909</v>
      </c>
      <c r="M47" s="125">
        <v>45911</v>
      </c>
      <c r="N47" s="102">
        <v>45911</v>
      </c>
      <c r="O47" s="123" t="s">
        <v>4154</v>
      </c>
      <c r="P47" s="123" t="s">
        <v>9200</v>
      </c>
      <c r="Q47" s="124" t="s">
        <v>441</v>
      </c>
      <c r="R47" s="123" t="s">
        <v>442</v>
      </c>
      <c r="S47" s="123" t="s">
        <v>443</v>
      </c>
      <c r="T47" s="123" t="s">
        <v>443</v>
      </c>
      <c r="U47" s="123" t="s">
        <v>391</v>
      </c>
      <c r="V47" s="123" t="s">
        <v>4049</v>
      </c>
      <c r="W47" s="123" t="s">
        <v>4043</v>
      </c>
      <c r="X47" s="123" t="s">
        <v>4053</v>
      </c>
      <c r="Y47" s="123" t="s">
        <v>4044</v>
      </c>
      <c r="Z47" s="123" t="s">
        <v>443</v>
      </c>
      <c r="AA47" s="113">
        <v>13</v>
      </c>
      <c r="AB47" s="114" t="s">
        <v>9091</v>
      </c>
      <c r="AC47" s="114" t="s">
        <v>9085</v>
      </c>
      <c r="AD47" s="121">
        <v>15</v>
      </c>
      <c r="AE47" s="19">
        <v>12</v>
      </c>
      <c r="AF47" s="87">
        <v>0</v>
      </c>
      <c r="AG47" s="87"/>
      <c r="AH47" s="87"/>
      <c r="AI47" s="87"/>
      <c r="AJ47" s="87">
        <f t="shared" si="0"/>
        <v>12</v>
      </c>
      <c r="AK47" s="87"/>
      <c r="AL47" s="87"/>
      <c r="AM47" s="87"/>
      <c r="AN47" s="87"/>
      <c r="AO47" s="87">
        <f t="shared" si="1"/>
        <v>0</v>
      </c>
      <c r="AS47" s="5" t="str">
        <f t="shared" si="2"/>
        <v>811700K58019997899</v>
      </c>
    </row>
    <row r="48" spans="1:45" s="5" customFormat="1" ht="15.75" customHeight="1" x14ac:dyDescent="0.3">
      <c r="A48" s="123" t="s">
        <v>28</v>
      </c>
      <c r="B48" s="123" t="s">
        <v>4141</v>
      </c>
      <c r="C48" s="123"/>
      <c r="D48" s="123"/>
      <c r="E48" s="123"/>
      <c r="F48" s="123" t="s">
        <v>9201</v>
      </c>
      <c r="G48" s="121"/>
      <c r="H48" s="121" t="s">
        <v>9202</v>
      </c>
      <c r="I48" s="121" t="s">
        <v>9203</v>
      </c>
      <c r="J48" s="121"/>
      <c r="K48" s="122">
        <v>45909</v>
      </c>
      <c r="L48" s="122">
        <v>45909</v>
      </c>
      <c r="M48" s="125">
        <v>45911</v>
      </c>
      <c r="N48" s="102">
        <v>45911</v>
      </c>
      <c r="O48" s="123" t="s">
        <v>4092</v>
      </c>
      <c r="P48" s="123" t="s">
        <v>9204</v>
      </c>
      <c r="Q48" s="124" t="s">
        <v>1197</v>
      </c>
      <c r="R48" s="123" t="s">
        <v>1198</v>
      </c>
      <c r="S48" s="123" t="s">
        <v>1199</v>
      </c>
      <c r="T48" s="123" t="s">
        <v>1200</v>
      </c>
      <c r="U48" s="123" t="s">
        <v>1201</v>
      </c>
      <c r="V48" s="123" t="s">
        <v>4091</v>
      </c>
      <c r="W48" s="123" t="s">
        <v>4048</v>
      </c>
      <c r="X48" s="123" t="s">
        <v>4053</v>
      </c>
      <c r="Y48" s="123" t="s">
        <v>4044</v>
      </c>
      <c r="Z48" s="123">
        <v>0</v>
      </c>
      <c r="AA48" s="113">
        <v>13</v>
      </c>
      <c r="AB48" s="114" t="s">
        <v>9091</v>
      </c>
      <c r="AC48" s="114" t="s">
        <v>9085</v>
      </c>
      <c r="AD48" s="121">
        <v>8</v>
      </c>
      <c r="AE48" s="19">
        <v>8</v>
      </c>
      <c r="AF48" s="87">
        <v>0</v>
      </c>
      <c r="AG48" s="87"/>
      <c r="AH48" s="87"/>
      <c r="AI48" s="87"/>
      <c r="AJ48" s="87">
        <f t="shared" si="0"/>
        <v>8</v>
      </c>
      <c r="AK48" s="87"/>
      <c r="AL48" s="87"/>
      <c r="AM48" s="87"/>
      <c r="AN48" s="87"/>
      <c r="AO48" s="87">
        <f t="shared" si="1"/>
        <v>0</v>
      </c>
      <c r="AS48" s="5" t="str">
        <f t="shared" si="2"/>
        <v>81130BZ62019997942</v>
      </c>
    </row>
    <row r="49" spans="1:45" s="5" customFormat="1" ht="15.75" customHeight="1" x14ac:dyDescent="0.3">
      <c r="A49" s="123" t="s">
        <v>28</v>
      </c>
      <c r="B49" s="123" t="s">
        <v>4580</v>
      </c>
      <c r="C49" s="123"/>
      <c r="D49" s="123"/>
      <c r="E49" s="123"/>
      <c r="F49" s="123" t="s">
        <v>9205</v>
      </c>
      <c r="G49" s="121"/>
      <c r="H49" s="121" t="s">
        <v>9206</v>
      </c>
      <c r="I49" s="121" t="s">
        <v>9203</v>
      </c>
      <c r="J49" s="121"/>
      <c r="K49" s="122">
        <v>45909</v>
      </c>
      <c r="L49" s="122">
        <v>45909</v>
      </c>
      <c r="M49" s="125">
        <v>45911</v>
      </c>
      <c r="N49" s="102">
        <v>45911</v>
      </c>
      <c r="O49" s="123" t="s">
        <v>4092</v>
      </c>
      <c r="P49" s="123" t="s">
        <v>9207</v>
      </c>
      <c r="Q49" s="124" t="s">
        <v>1207</v>
      </c>
      <c r="R49" s="123" t="s">
        <v>1208</v>
      </c>
      <c r="S49" s="123" t="s">
        <v>1209</v>
      </c>
      <c r="T49" s="123" t="s">
        <v>1210</v>
      </c>
      <c r="U49" s="123" t="s">
        <v>1211</v>
      </c>
      <c r="V49" s="123" t="s">
        <v>4085</v>
      </c>
      <c r="W49" s="123" t="s">
        <v>4086</v>
      </c>
      <c r="X49" s="123" t="s">
        <v>4053</v>
      </c>
      <c r="Y49" s="123" t="s">
        <v>4044</v>
      </c>
      <c r="Z49" s="123">
        <v>0</v>
      </c>
      <c r="AA49" s="113">
        <v>13</v>
      </c>
      <c r="AB49" s="114" t="s">
        <v>9091</v>
      </c>
      <c r="AC49" s="114" t="s">
        <v>9085</v>
      </c>
      <c r="AD49" s="121">
        <v>8</v>
      </c>
      <c r="AE49" s="19">
        <v>6</v>
      </c>
      <c r="AF49" s="87">
        <v>0</v>
      </c>
      <c r="AG49" s="87"/>
      <c r="AH49" s="87"/>
      <c r="AI49" s="87"/>
      <c r="AJ49" s="87">
        <f t="shared" si="0"/>
        <v>6</v>
      </c>
      <c r="AK49" s="87"/>
      <c r="AL49" s="87"/>
      <c r="AM49" s="87"/>
      <c r="AN49" s="87"/>
      <c r="AO49" s="87">
        <f t="shared" si="1"/>
        <v>0</v>
      </c>
      <c r="AS49" s="5" t="str">
        <f t="shared" si="2"/>
        <v>81170BZ62019997945</v>
      </c>
    </row>
    <row r="50" spans="1:45" s="5" customFormat="1" ht="15.75" customHeight="1" x14ac:dyDescent="0.3">
      <c r="A50" s="123" t="s">
        <v>28</v>
      </c>
      <c r="B50" s="123" t="s">
        <v>4580</v>
      </c>
      <c r="C50" s="123"/>
      <c r="D50" s="123"/>
      <c r="E50" s="123"/>
      <c r="F50" s="123" t="s">
        <v>9208</v>
      </c>
      <c r="G50" s="121"/>
      <c r="H50" s="121" t="s">
        <v>9209</v>
      </c>
      <c r="I50" s="121" t="s">
        <v>9210</v>
      </c>
      <c r="J50" s="121"/>
      <c r="K50" s="122">
        <v>45908</v>
      </c>
      <c r="L50" s="122">
        <v>45908</v>
      </c>
      <c r="M50" s="125">
        <v>45911</v>
      </c>
      <c r="N50" s="102">
        <v>45911</v>
      </c>
      <c r="O50" s="123" t="s">
        <v>4207</v>
      </c>
      <c r="P50" s="123" t="s">
        <v>9211</v>
      </c>
      <c r="Q50" s="124" t="s">
        <v>1207</v>
      </c>
      <c r="R50" s="123" t="s">
        <v>1208</v>
      </c>
      <c r="S50" s="123" t="s">
        <v>1209</v>
      </c>
      <c r="T50" s="123" t="s">
        <v>1210</v>
      </c>
      <c r="U50" s="123" t="s">
        <v>1211</v>
      </c>
      <c r="V50" s="123" t="s">
        <v>4085</v>
      </c>
      <c r="W50" s="123" t="s">
        <v>4086</v>
      </c>
      <c r="X50" s="123" t="s">
        <v>4053</v>
      </c>
      <c r="Y50" s="123" t="s">
        <v>4044</v>
      </c>
      <c r="Z50" s="123">
        <v>0</v>
      </c>
      <c r="AA50" s="113">
        <v>13</v>
      </c>
      <c r="AB50" s="114" t="s">
        <v>9091</v>
      </c>
      <c r="AC50" s="114" t="s">
        <v>9085</v>
      </c>
      <c r="AD50" s="121">
        <v>10</v>
      </c>
      <c r="AE50" s="19">
        <v>10</v>
      </c>
      <c r="AF50" s="87">
        <v>0</v>
      </c>
      <c r="AG50" s="87"/>
      <c r="AH50" s="87"/>
      <c r="AI50" s="87"/>
      <c r="AJ50" s="87">
        <f t="shared" si="0"/>
        <v>10</v>
      </c>
      <c r="AK50" s="87"/>
      <c r="AL50" s="87"/>
      <c r="AM50" s="87"/>
      <c r="AN50" s="87"/>
      <c r="AO50" s="87">
        <f t="shared" si="1"/>
        <v>0</v>
      </c>
      <c r="AS50" s="5" t="str">
        <f t="shared" si="2"/>
        <v>81170BZ62019995081</v>
      </c>
    </row>
    <row r="51" spans="1:45" s="5" customFormat="1" ht="15.75" customHeight="1" x14ac:dyDescent="0.3">
      <c r="A51" s="123" t="s">
        <v>28</v>
      </c>
      <c r="B51" s="123" t="s">
        <v>4845</v>
      </c>
      <c r="C51" s="123"/>
      <c r="D51" s="123"/>
      <c r="E51" s="123"/>
      <c r="F51" s="123" t="s">
        <v>9212</v>
      </c>
      <c r="G51" s="121"/>
      <c r="H51" s="121" t="s">
        <v>9213</v>
      </c>
      <c r="I51" s="121" t="s">
        <v>9214</v>
      </c>
      <c r="J51" s="121"/>
      <c r="K51" s="122">
        <v>45909</v>
      </c>
      <c r="L51" s="122">
        <v>45909</v>
      </c>
      <c r="M51" s="125">
        <v>45912</v>
      </c>
      <c r="N51" s="102">
        <v>45912</v>
      </c>
      <c r="O51" s="123" t="s">
        <v>4036</v>
      </c>
      <c r="P51" s="123" t="s">
        <v>9215</v>
      </c>
      <c r="Q51" s="124" t="s">
        <v>416</v>
      </c>
      <c r="R51" s="123" t="s">
        <v>417</v>
      </c>
      <c r="S51" s="123" t="s">
        <v>418</v>
      </c>
      <c r="T51" s="123" t="s">
        <v>419</v>
      </c>
      <c r="U51" s="123" t="s">
        <v>420</v>
      </c>
      <c r="V51" s="123" t="s">
        <v>4049</v>
      </c>
      <c r="W51" s="123" t="s">
        <v>4043</v>
      </c>
      <c r="X51" s="123" t="s">
        <v>4053</v>
      </c>
      <c r="Y51" s="123" t="s">
        <v>4044</v>
      </c>
      <c r="Z51" s="123" t="s">
        <v>418</v>
      </c>
      <c r="AA51" s="113">
        <v>12</v>
      </c>
      <c r="AB51" s="114" t="s">
        <v>9091</v>
      </c>
      <c r="AC51" s="114" t="s">
        <v>9085</v>
      </c>
      <c r="AD51" s="121">
        <v>1</v>
      </c>
      <c r="AE51" s="19">
        <v>1</v>
      </c>
      <c r="AF51" s="87">
        <v>0</v>
      </c>
      <c r="AG51" s="87"/>
      <c r="AH51" s="87"/>
      <c r="AI51" s="87"/>
      <c r="AJ51" s="87">
        <f t="shared" si="0"/>
        <v>1</v>
      </c>
      <c r="AK51" s="87"/>
      <c r="AL51" s="87"/>
      <c r="AM51" s="87"/>
      <c r="AN51" s="87"/>
      <c r="AO51" s="87">
        <f t="shared" si="1"/>
        <v>0</v>
      </c>
      <c r="AS51" s="5" t="str">
        <f t="shared" si="2"/>
        <v>811500K59119997884</v>
      </c>
    </row>
    <row r="52" spans="1:45" s="5" customFormat="1" ht="15.75" customHeight="1" x14ac:dyDescent="0.3">
      <c r="A52" s="101" t="s">
        <v>28</v>
      </c>
      <c r="B52" s="105" t="s">
        <v>4101</v>
      </c>
      <c r="C52" s="105"/>
      <c r="D52" s="105"/>
      <c r="E52" s="105"/>
      <c r="F52" s="105" t="s">
        <v>9216</v>
      </c>
      <c r="G52"/>
      <c r="H52" s="19" t="s">
        <v>9217</v>
      </c>
      <c r="I52" s="19" t="s">
        <v>9214</v>
      </c>
      <c r="J52"/>
      <c r="K52" s="102">
        <v>45909</v>
      </c>
      <c r="L52" s="118">
        <v>45909</v>
      </c>
      <c r="M52" s="2">
        <v>45912</v>
      </c>
      <c r="N52" s="102">
        <v>45912</v>
      </c>
      <c r="O52" s="105" t="s">
        <v>4503</v>
      </c>
      <c r="P52" s="105" t="s">
        <v>9218</v>
      </c>
      <c r="Q52" s="29" t="s">
        <v>424</v>
      </c>
      <c r="R52" s="105" t="s">
        <v>425</v>
      </c>
      <c r="S52" s="105" t="s">
        <v>426</v>
      </c>
      <c r="T52" s="105" t="s">
        <v>426</v>
      </c>
      <c r="U52" s="105" t="s">
        <v>427</v>
      </c>
      <c r="V52" s="105" t="s">
        <v>4049</v>
      </c>
      <c r="W52" s="105" t="s">
        <v>4043</v>
      </c>
      <c r="X52" s="105" t="s">
        <v>4053</v>
      </c>
      <c r="Y52" s="105" t="s">
        <v>4044</v>
      </c>
      <c r="Z52" s="105">
        <v>0</v>
      </c>
      <c r="AA52" s="113">
        <v>12</v>
      </c>
      <c r="AB52" s="114" t="s">
        <v>9091</v>
      </c>
      <c r="AC52" s="114" t="s">
        <v>9085</v>
      </c>
      <c r="AD52" s="121">
        <v>4</v>
      </c>
      <c r="AE52" s="19">
        <v>3</v>
      </c>
      <c r="AF52" s="87">
        <v>0</v>
      </c>
      <c r="AG52" s="87"/>
      <c r="AH52" s="87"/>
      <c r="AI52" s="87"/>
      <c r="AJ52" s="87">
        <f t="shared" si="0"/>
        <v>3</v>
      </c>
      <c r="AK52" s="87"/>
      <c r="AL52" s="87"/>
      <c r="AM52" s="87"/>
      <c r="AN52" s="87"/>
      <c r="AO52" s="87">
        <f t="shared" si="1"/>
        <v>0</v>
      </c>
      <c r="AS52" s="5" t="str">
        <f t="shared" si="2"/>
        <v>811700K59119997886</v>
      </c>
    </row>
    <row r="53" spans="1:45" s="5" customFormat="1" ht="15.75" customHeight="1" x14ac:dyDescent="0.3">
      <c r="A53" s="101" t="s">
        <v>28</v>
      </c>
      <c r="B53" s="105" t="s">
        <v>4291</v>
      </c>
      <c r="C53" s="105"/>
      <c r="D53" s="105"/>
      <c r="E53" s="105"/>
      <c r="F53" s="105" t="s">
        <v>9219</v>
      </c>
      <c r="G53"/>
      <c r="H53" s="19" t="s">
        <v>9220</v>
      </c>
      <c r="I53" s="19" t="s">
        <v>9221</v>
      </c>
      <c r="J53"/>
      <c r="K53" s="102">
        <v>45909</v>
      </c>
      <c r="L53" s="118">
        <v>45909</v>
      </c>
      <c r="M53" s="2">
        <v>45912</v>
      </c>
      <c r="N53" s="102">
        <v>45912</v>
      </c>
      <c r="O53" s="105" t="s">
        <v>4042</v>
      </c>
      <c r="P53" s="105" t="s">
        <v>9222</v>
      </c>
      <c r="Q53" s="29" t="s">
        <v>481</v>
      </c>
      <c r="R53" s="105" t="s">
        <v>482</v>
      </c>
      <c r="S53" s="105" t="s">
        <v>483</v>
      </c>
      <c r="T53" s="105" t="s">
        <v>483</v>
      </c>
      <c r="U53" s="105" t="s">
        <v>484</v>
      </c>
      <c r="V53" s="105" t="s">
        <v>4049</v>
      </c>
      <c r="W53" s="105" t="s">
        <v>4043</v>
      </c>
      <c r="X53" s="105" t="s">
        <v>4053</v>
      </c>
      <c r="Y53" s="105" t="s">
        <v>4044</v>
      </c>
      <c r="Z53" s="105">
        <v>0</v>
      </c>
      <c r="AA53" s="113">
        <v>12</v>
      </c>
      <c r="AB53" s="114" t="s">
        <v>9091</v>
      </c>
      <c r="AC53" s="114" t="s">
        <v>9085</v>
      </c>
      <c r="AD53" s="121">
        <v>2</v>
      </c>
      <c r="AE53" s="19">
        <v>2</v>
      </c>
      <c r="AF53" s="87">
        <v>0</v>
      </c>
      <c r="AG53" s="87"/>
      <c r="AH53" s="87"/>
      <c r="AI53" s="87"/>
      <c r="AJ53" s="87">
        <f t="shared" si="0"/>
        <v>2</v>
      </c>
      <c r="AK53" s="87"/>
      <c r="AL53" s="87"/>
      <c r="AM53" s="87"/>
      <c r="AN53" s="87"/>
      <c r="AO53" s="87">
        <f t="shared" si="1"/>
        <v>0</v>
      </c>
      <c r="AS53" s="5" t="str">
        <f t="shared" si="2"/>
        <v>811700KC3119997906</v>
      </c>
    </row>
    <row r="54" spans="1:45" s="5" customFormat="1" ht="15.75" customHeight="1" x14ac:dyDescent="0.3">
      <c r="A54" s="101" t="s">
        <v>28</v>
      </c>
      <c r="B54" s="105" t="s">
        <v>4558</v>
      </c>
      <c r="C54" s="105"/>
      <c r="D54" s="105"/>
      <c r="E54" s="105"/>
      <c r="F54" s="105" t="s">
        <v>9223</v>
      </c>
      <c r="G54"/>
      <c r="H54" s="19" t="s">
        <v>9224</v>
      </c>
      <c r="I54" s="19" t="s">
        <v>9225</v>
      </c>
      <c r="J54"/>
      <c r="K54" s="102">
        <v>45910</v>
      </c>
      <c r="L54" s="118">
        <v>45910</v>
      </c>
      <c r="M54" s="2">
        <v>45912</v>
      </c>
      <c r="N54" s="102">
        <v>45912</v>
      </c>
      <c r="O54" s="105" t="s">
        <v>4503</v>
      </c>
      <c r="P54" s="105" t="s">
        <v>9226</v>
      </c>
      <c r="Q54" s="29" t="s">
        <v>428</v>
      </c>
      <c r="R54" s="105" t="s">
        <v>429</v>
      </c>
      <c r="S54" s="105" t="s">
        <v>430</v>
      </c>
      <c r="T54" s="105" t="s">
        <v>431</v>
      </c>
      <c r="U54" s="105" t="s">
        <v>432</v>
      </c>
      <c r="V54" s="105" t="s">
        <v>4049</v>
      </c>
      <c r="W54" s="105" t="s">
        <v>4043</v>
      </c>
      <c r="X54" s="105" t="s">
        <v>4053</v>
      </c>
      <c r="Y54" s="105" t="s">
        <v>4044</v>
      </c>
      <c r="Z54" s="105" t="s">
        <v>430</v>
      </c>
      <c r="AA54" s="113">
        <v>12</v>
      </c>
      <c r="AB54" s="114" t="s">
        <v>9091</v>
      </c>
      <c r="AC54" s="114" t="s">
        <v>9085</v>
      </c>
      <c r="AD54" s="121">
        <v>4</v>
      </c>
      <c r="AE54" s="19">
        <v>4</v>
      </c>
      <c r="AF54" s="87">
        <v>0</v>
      </c>
      <c r="AG54" s="87"/>
      <c r="AH54" s="87"/>
      <c r="AI54" s="87"/>
      <c r="AJ54" s="87">
        <f t="shared" si="0"/>
        <v>4</v>
      </c>
      <c r="AK54" s="87"/>
      <c r="AL54" s="87"/>
      <c r="AM54" s="87"/>
      <c r="AN54" s="87"/>
      <c r="AO54" s="87">
        <f t="shared" si="1"/>
        <v>0</v>
      </c>
      <c r="AS54" s="5" t="str">
        <f t="shared" si="2"/>
        <v>811100K58020001971</v>
      </c>
    </row>
    <row r="55" spans="1:45" ht="15.6" x14ac:dyDescent="0.3">
      <c r="A55" s="101" t="s">
        <v>28</v>
      </c>
      <c r="B55" s="105" t="s">
        <v>4164</v>
      </c>
      <c r="C55" s="105"/>
      <c r="D55" s="105"/>
      <c r="E55" s="105"/>
      <c r="F55" s="105" t="s">
        <v>9227</v>
      </c>
      <c r="G55"/>
      <c r="H55" s="19" t="s">
        <v>9228</v>
      </c>
      <c r="I55" s="19" t="s">
        <v>9225</v>
      </c>
      <c r="J55"/>
      <c r="K55" s="102">
        <v>45910</v>
      </c>
      <c r="L55" s="118">
        <v>45910</v>
      </c>
      <c r="M55" s="2">
        <v>45912</v>
      </c>
      <c r="N55" s="102">
        <v>45912</v>
      </c>
      <c r="O55" s="105" t="s">
        <v>4591</v>
      </c>
      <c r="P55" s="105" t="s">
        <v>9229</v>
      </c>
      <c r="Q55" s="29" t="s">
        <v>433</v>
      </c>
      <c r="R55" s="105" t="s">
        <v>434</v>
      </c>
      <c r="S55" s="105" t="s">
        <v>435</v>
      </c>
      <c r="T55" s="105" t="s">
        <v>435</v>
      </c>
      <c r="U55" s="105" t="s">
        <v>374</v>
      </c>
      <c r="V55" s="105" t="s">
        <v>4049</v>
      </c>
      <c r="W55" s="105" t="s">
        <v>4043</v>
      </c>
      <c r="X55" s="105" t="s">
        <v>4053</v>
      </c>
      <c r="Y55" s="105" t="s">
        <v>4044</v>
      </c>
      <c r="Z55" s="105" t="s">
        <v>435</v>
      </c>
      <c r="AA55" s="113">
        <v>12</v>
      </c>
      <c r="AB55" s="114" t="s">
        <v>9091</v>
      </c>
      <c r="AC55" s="114" t="s">
        <v>9085</v>
      </c>
      <c r="AD55" s="121">
        <v>12</v>
      </c>
      <c r="AE55" s="19">
        <v>1</v>
      </c>
      <c r="AF55" s="87">
        <v>0</v>
      </c>
      <c r="AG55" s="87"/>
      <c r="AH55" s="87"/>
      <c r="AI55" s="87"/>
      <c r="AJ55" s="87">
        <f t="shared" si="0"/>
        <v>1</v>
      </c>
      <c r="AK55" s="87"/>
      <c r="AL55" s="87"/>
      <c r="AM55" s="87"/>
      <c r="AN55" s="87"/>
      <c r="AO55" s="87">
        <f t="shared" si="1"/>
        <v>0</v>
      </c>
      <c r="AS55" s="5" t="str">
        <f t="shared" si="2"/>
        <v>811300K58020001973</v>
      </c>
    </row>
    <row r="56" spans="1:45" ht="15.6" x14ac:dyDescent="0.3">
      <c r="A56" s="109" t="s">
        <v>28</v>
      </c>
      <c r="B56" s="109" t="s">
        <v>4107</v>
      </c>
      <c r="C56" s="109"/>
      <c r="D56" s="109"/>
      <c r="E56" s="109"/>
      <c r="F56" s="109" t="s">
        <v>9230</v>
      </c>
      <c r="G56" s="1"/>
      <c r="H56" s="1" t="s">
        <v>9231</v>
      </c>
      <c r="I56" s="1" t="s">
        <v>9225</v>
      </c>
      <c r="J56" s="1"/>
      <c r="K56" s="110">
        <v>45910</v>
      </c>
      <c r="L56" s="110">
        <v>45910</v>
      </c>
      <c r="M56" s="117">
        <v>45912</v>
      </c>
      <c r="N56" s="102">
        <v>45912</v>
      </c>
      <c r="O56" s="109" t="s">
        <v>4182</v>
      </c>
      <c r="P56" s="109" t="s">
        <v>9232</v>
      </c>
      <c r="Q56" s="112" t="s">
        <v>441</v>
      </c>
      <c r="R56" s="109" t="s">
        <v>442</v>
      </c>
      <c r="S56" s="109" t="s">
        <v>443</v>
      </c>
      <c r="T56" s="109" t="s">
        <v>443</v>
      </c>
      <c r="U56" s="109" t="s">
        <v>391</v>
      </c>
      <c r="V56" s="109" t="s">
        <v>4049</v>
      </c>
      <c r="W56" s="109" t="s">
        <v>4043</v>
      </c>
      <c r="X56" s="109" t="s">
        <v>4053</v>
      </c>
      <c r="Y56" s="109" t="s">
        <v>4044</v>
      </c>
      <c r="Z56" s="109" t="s">
        <v>443</v>
      </c>
      <c r="AA56" s="113">
        <v>12</v>
      </c>
      <c r="AB56" s="114" t="s">
        <v>9091</v>
      </c>
      <c r="AC56" s="114" t="s">
        <v>9085</v>
      </c>
      <c r="AD56" s="121">
        <v>11</v>
      </c>
      <c r="AE56" s="19">
        <v>2</v>
      </c>
      <c r="AF56" s="87">
        <v>0</v>
      </c>
      <c r="AG56" s="87"/>
      <c r="AH56" s="87"/>
      <c r="AI56" s="87"/>
      <c r="AJ56" s="87">
        <f t="shared" si="0"/>
        <v>2</v>
      </c>
      <c r="AK56" s="87"/>
      <c r="AL56" s="87"/>
      <c r="AM56" s="87"/>
      <c r="AN56" s="87"/>
      <c r="AO56" s="87">
        <f t="shared" si="1"/>
        <v>0</v>
      </c>
      <c r="AS56" s="5" t="str">
        <f t="shared" si="2"/>
        <v>811700K58020001976</v>
      </c>
    </row>
    <row r="57" spans="1:45" ht="15.6" x14ac:dyDescent="0.3">
      <c r="A57" s="109" t="s">
        <v>28</v>
      </c>
      <c r="B57" s="109" t="s">
        <v>4107</v>
      </c>
      <c r="C57" s="109"/>
      <c r="D57" s="109"/>
      <c r="E57" s="109"/>
      <c r="F57" s="109" t="s">
        <v>9234</v>
      </c>
      <c r="G57" s="1"/>
      <c r="H57" s="1" t="s">
        <v>9235</v>
      </c>
      <c r="I57" s="1" t="s">
        <v>9233</v>
      </c>
      <c r="J57" s="1"/>
      <c r="K57" s="110">
        <v>45910</v>
      </c>
      <c r="L57" s="110">
        <v>45910</v>
      </c>
      <c r="M57" s="117">
        <v>45912</v>
      </c>
      <c r="N57" s="102">
        <v>45912</v>
      </c>
      <c r="O57" s="109" t="s">
        <v>9236</v>
      </c>
      <c r="P57" s="109" t="s">
        <v>9237</v>
      </c>
      <c r="Q57" s="112" t="s">
        <v>441</v>
      </c>
      <c r="R57" s="109" t="s">
        <v>442</v>
      </c>
      <c r="S57" s="109" t="s">
        <v>443</v>
      </c>
      <c r="T57" s="109" t="s">
        <v>443</v>
      </c>
      <c r="U57" s="109" t="s">
        <v>391</v>
      </c>
      <c r="V57" s="109" t="s">
        <v>4049</v>
      </c>
      <c r="W57" s="109" t="s">
        <v>4043</v>
      </c>
      <c r="X57" s="109" t="s">
        <v>4053</v>
      </c>
      <c r="Y57" s="109" t="s">
        <v>4044</v>
      </c>
      <c r="Z57" s="109" t="s">
        <v>443</v>
      </c>
      <c r="AA57" s="113">
        <v>12</v>
      </c>
      <c r="AB57" s="114" t="s">
        <v>9091</v>
      </c>
      <c r="AC57" s="114" t="s">
        <v>9085</v>
      </c>
      <c r="AD57" s="121">
        <v>25</v>
      </c>
      <c r="AE57" s="19">
        <v>13</v>
      </c>
      <c r="AF57" s="87">
        <v>0</v>
      </c>
      <c r="AG57" s="87"/>
      <c r="AH57" s="87"/>
      <c r="AI57" s="87"/>
      <c r="AJ57" s="87">
        <f t="shared" si="0"/>
        <v>13</v>
      </c>
      <c r="AK57" s="87"/>
      <c r="AL57" s="87"/>
      <c r="AM57" s="87"/>
      <c r="AN57" s="87"/>
      <c r="AO57" s="87">
        <f t="shared" si="1"/>
        <v>0</v>
      </c>
      <c r="AS57" s="5" t="str">
        <f t="shared" si="2"/>
        <v>811700K58020001988</v>
      </c>
    </row>
    <row r="58" spans="1:45" ht="15.6" x14ac:dyDescent="0.3">
      <c r="A58" s="109" t="s">
        <v>28</v>
      </c>
      <c r="B58" s="109" t="s">
        <v>4579</v>
      </c>
      <c r="C58" s="109"/>
      <c r="D58" s="109"/>
      <c r="E58" s="109"/>
      <c r="F58" s="109" t="s">
        <v>9238</v>
      </c>
      <c r="G58" s="1"/>
      <c r="H58" s="1" t="s">
        <v>9239</v>
      </c>
      <c r="I58" s="1" t="s">
        <v>9240</v>
      </c>
      <c r="J58" s="1"/>
      <c r="K58" s="110">
        <v>45910</v>
      </c>
      <c r="L58" s="110">
        <v>45910</v>
      </c>
      <c r="M58" s="117">
        <v>45912</v>
      </c>
      <c r="N58" s="102">
        <v>45912</v>
      </c>
      <c r="O58" s="109" t="s">
        <v>4055</v>
      </c>
      <c r="P58" s="109" t="s">
        <v>9241</v>
      </c>
      <c r="Q58" s="112" t="s">
        <v>1202</v>
      </c>
      <c r="R58" s="109" t="s">
        <v>1203</v>
      </c>
      <c r="S58" s="109" t="s">
        <v>1204</v>
      </c>
      <c r="T58" s="109" t="s">
        <v>1205</v>
      </c>
      <c r="U58" s="109" t="s">
        <v>1206</v>
      </c>
      <c r="V58" s="109" t="s">
        <v>4085</v>
      </c>
      <c r="W58" s="109" t="s">
        <v>4086</v>
      </c>
      <c r="X58" s="109" t="s">
        <v>4053</v>
      </c>
      <c r="Y58" s="109" t="s">
        <v>4044</v>
      </c>
      <c r="Z58" s="109" t="s">
        <v>1204</v>
      </c>
      <c r="AA58" s="113">
        <v>12</v>
      </c>
      <c r="AB58" s="114" t="s">
        <v>9091</v>
      </c>
      <c r="AC58" s="114" t="s">
        <v>9085</v>
      </c>
      <c r="AD58" s="121">
        <v>5</v>
      </c>
      <c r="AE58" s="19">
        <v>2</v>
      </c>
      <c r="AF58" s="87">
        <v>0</v>
      </c>
      <c r="AG58" s="87"/>
      <c r="AH58" s="87"/>
      <c r="AI58" s="87"/>
      <c r="AJ58" s="87">
        <f t="shared" si="0"/>
        <v>2</v>
      </c>
      <c r="AK58" s="87"/>
      <c r="AL58" s="87"/>
      <c r="AM58" s="87"/>
      <c r="AN58" s="87"/>
      <c r="AO58" s="87">
        <f t="shared" si="1"/>
        <v>0</v>
      </c>
      <c r="AS58" s="5" t="str">
        <f t="shared" si="2"/>
        <v>81150BZ62020002065</v>
      </c>
    </row>
    <row r="59" spans="1:45" ht="15.6" x14ac:dyDescent="0.3">
      <c r="A59" s="109" t="s">
        <v>28</v>
      </c>
      <c r="B59" s="109" t="s">
        <v>4580</v>
      </c>
      <c r="C59" s="109"/>
      <c r="D59" s="109"/>
      <c r="E59" s="109"/>
      <c r="F59" s="109" t="s">
        <v>9242</v>
      </c>
      <c r="G59" s="1"/>
      <c r="H59" s="1" t="s">
        <v>9243</v>
      </c>
      <c r="I59" s="1" t="s">
        <v>9240</v>
      </c>
      <c r="J59" s="1"/>
      <c r="K59" s="110">
        <v>45910</v>
      </c>
      <c r="L59" s="110">
        <v>45910</v>
      </c>
      <c r="M59" s="117">
        <v>45912</v>
      </c>
      <c r="N59" s="102">
        <v>45912</v>
      </c>
      <c r="O59" s="109" t="s">
        <v>4092</v>
      </c>
      <c r="P59" s="109" t="s">
        <v>9244</v>
      </c>
      <c r="Q59" s="112" t="s">
        <v>1207</v>
      </c>
      <c r="R59" s="109" t="s">
        <v>1208</v>
      </c>
      <c r="S59" s="109" t="s">
        <v>1209</v>
      </c>
      <c r="T59" s="109" t="s">
        <v>1210</v>
      </c>
      <c r="U59" s="109" t="s">
        <v>1211</v>
      </c>
      <c r="V59" s="109" t="s">
        <v>4085</v>
      </c>
      <c r="W59" s="109" t="s">
        <v>4086</v>
      </c>
      <c r="X59" s="109" t="s">
        <v>4053</v>
      </c>
      <c r="Y59" s="109" t="s">
        <v>4044</v>
      </c>
      <c r="Z59" s="109">
        <v>0</v>
      </c>
      <c r="AA59" s="113">
        <v>12</v>
      </c>
      <c r="AB59" s="114" t="s">
        <v>9091</v>
      </c>
      <c r="AC59" s="114" t="s">
        <v>9085</v>
      </c>
      <c r="AD59">
        <v>8</v>
      </c>
      <c r="AE59" s="19">
        <v>3</v>
      </c>
      <c r="AF59" s="87">
        <v>0</v>
      </c>
      <c r="AG59" s="87"/>
      <c r="AH59" s="87"/>
      <c r="AI59" s="87"/>
      <c r="AJ59" s="87">
        <f t="shared" si="0"/>
        <v>3</v>
      </c>
      <c r="AK59" s="87"/>
      <c r="AL59" s="87"/>
      <c r="AM59" s="87"/>
      <c r="AN59" s="87"/>
      <c r="AO59" s="87">
        <f t="shared" si="1"/>
        <v>0</v>
      </c>
      <c r="AS59" s="5" t="str">
        <f t="shared" si="2"/>
        <v>81170BZ62020002067</v>
      </c>
    </row>
    <row r="60" spans="1:45" ht="15.6" x14ac:dyDescent="0.3">
      <c r="A60" s="109" t="s">
        <v>28</v>
      </c>
      <c r="B60" s="109" t="s">
        <v>4573</v>
      </c>
      <c r="C60" s="109"/>
      <c r="D60" s="109"/>
      <c r="E60" s="109"/>
      <c r="F60" s="109" t="s">
        <v>9245</v>
      </c>
      <c r="G60" s="1"/>
      <c r="H60" s="1" t="s">
        <v>9246</v>
      </c>
      <c r="I60" s="1" t="s">
        <v>9247</v>
      </c>
      <c r="J60" s="1"/>
      <c r="K60" s="110">
        <v>45908</v>
      </c>
      <c r="L60" s="110">
        <v>45908</v>
      </c>
      <c r="M60" s="117">
        <v>45912</v>
      </c>
      <c r="N60" s="102">
        <v>45912</v>
      </c>
      <c r="O60" s="109" t="s">
        <v>4648</v>
      </c>
      <c r="P60" s="109" t="s">
        <v>9248</v>
      </c>
      <c r="Q60" s="1" t="s">
        <v>776</v>
      </c>
      <c r="R60" s="109" t="s">
        <v>777</v>
      </c>
      <c r="S60" s="109" t="s">
        <v>778</v>
      </c>
      <c r="T60" s="109" t="s">
        <v>778</v>
      </c>
      <c r="U60" s="109" t="s">
        <v>779</v>
      </c>
      <c r="V60" s="109" t="s">
        <v>4099</v>
      </c>
      <c r="W60" s="109" t="s">
        <v>4046</v>
      </c>
      <c r="X60" s="109" t="s">
        <v>4053</v>
      </c>
      <c r="Y60" s="109" t="s">
        <v>4039</v>
      </c>
      <c r="Z60" s="109">
        <v>0</v>
      </c>
      <c r="AA60" s="113">
        <v>12</v>
      </c>
      <c r="AB60" s="114" t="s">
        <v>9091</v>
      </c>
      <c r="AC60" s="114" t="s">
        <v>9085</v>
      </c>
      <c r="AD60">
        <v>30</v>
      </c>
      <c r="AE60" s="19">
        <v>14</v>
      </c>
      <c r="AF60" s="87">
        <v>0</v>
      </c>
      <c r="AG60" s="87"/>
      <c r="AH60" s="87"/>
      <c r="AI60" s="87"/>
      <c r="AJ60" s="87">
        <f t="shared" si="0"/>
        <v>14</v>
      </c>
      <c r="AK60" s="87"/>
      <c r="AL60" s="87"/>
      <c r="AM60" s="87"/>
      <c r="AN60" s="87"/>
      <c r="AO60" s="87">
        <f t="shared" si="1"/>
        <v>0</v>
      </c>
      <c r="AS60" s="5" t="str">
        <f t="shared" si="2"/>
        <v>815910K05019994901</v>
      </c>
    </row>
    <row r="61" spans="1:45" ht="15.6" x14ac:dyDescent="0.3">
      <c r="A61" s="109" t="s">
        <v>28</v>
      </c>
      <c r="B61" s="109" t="s">
        <v>4101</v>
      </c>
      <c r="C61" s="109"/>
      <c r="D61" s="109"/>
      <c r="E61" s="109"/>
      <c r="F61" s="109" t="s">
        <v>9249</v>
      </c>
      <c r="G61" s="1"/>
      <c r="H61" s="1" t="s">
        <v>9250</v>
      </c>
      <c r="I61" s="1" t="s">
        <v>9251</v>
      </c>
      <c r="J61" s="1"/>
      <c r="K61" s="110">
        <v>45909</v>
      </c>
      <c r="L61" s="110">
        <v>45909</v>
      </c>
      <c r="M61" s="117">
        <v>45912</v>
      </c>
      <c r="N61" s="102">
        <v>45912</v>
      </c>
      <c r="O61" s="109" t="s">
        <v>9252</v>
      </c>
      <c r="P61" s="109" t="s">
        <v>9253</v>
      </c>
      <c r="Q61" s="1" t="s">
        <v>424</v>
      </c>
      <c r="R61" s="109" t="s">
        <v>425</v>
      </c>
      <c r="S61" s="109" t="s">
        <v>426</v>
      </c>
      <c r="T61" s="109" t="s">
        <v>426</v>
      </c>
      <c r="U61" s="109" t="s">
        <v>427</v>
      </c>
      <c r="V61" s="109" t="s">
        <v>4049</v>
      </c>
      <c r="W61" s="109" t="s">
        <v>4043</v>
      </c>
      <c r="X61" s="109" t="s">
        <v>4053</v>
      </c>
      <c r="Y61" s="109" t="s">
        <v>4044</v>
      </c>
      <c r="Z61" s="109">
        <v>0</v>
      </c>
      <c r="AA61" s="113">
        <v>12</v>
      </c>
      <c r="AB61" s="114" t="s">
        <v>9091</v>
      </c>
      <c r="AC61" s="114" t="s">
        <v>9085</v>
      </c>
      <c r="AD61">
        <v>22</v>
      </c>
      <c r="AE61" s="19">
        <v>22</v>
      </c>
      <c r="AF61" s="87">
        <v>0</v>
      </c>
      <c r="AG61" s="87"/>
      <c r="AH61" s="87"/>
      <c r="AI61" s="87"/>
      <c r="AJ61" s="87">
        <f t="shared" si="0"/>
        <v>22</v>
      </c>
      <c r="AK61" s="87"/>
      <c r="AL61" s="87"/>
      <c r="AM61" s="87"/>
      <c r="AN61" s="87"/>
      <c r="AO61" s="87">
        <f t="shared" si="1"/>
        <v>0</v>
      </c>
      <c r="AS61" s="5" t="str">
        <f t="shared" si="2"/>
        <v>811700K59119998872</v>
      </c>
    </row>
    <row r="62" spans="1:45" ht="15.6" x14ac:dyDescent="0.3">
      <c r="A62" s="109" t="s">
        <v>28</v>
      </c>
      <c r="B62" s="109" t="s">
        <v>4565</v>
      </c>
      <c r="C62" s="109"/>
      <c r="D62" s="109"/>
      <c r="E62" s="109"/>
      <c r="F62" s="109" t="s">
        <v>9254</v>
      </c>
      <c r="G62" s="1"/>
      <c r="H62" s="1" t="s">
        <v>9255</v>
      </c>
      <c r="I62" s="1" t="s">
        <v>9251</v>
      </c>
      <c r="J62" s="1"/>
      <c r="K62" s="110">
        <v>45909</v>
      </c>
      <c r="L62" s="110">
        <v>45909</v>
      </c>
      <c r="M62" s="117">
        <v>45912</v>
      </c>
      <c r="N62" s="102">
        <v>45912</v>
      </c>
      <c r="O62" s="109" t="s">
        <v>4228</v>
      </c>
      <c r="P62" s="109" t="s">
        <v>9256</v>
      </c>
      <c r="Q62" s="1" t="s">
        <v>9</v>
      </c>
      <c r="R62" s="109" t="s">
        <v>740</v>
      </c>
      <c r="S62" s="109" t="s">
        <v>741</v>
      </c>
      <c r="T62" s="109" t="s">
        <v>741</v>
      </c>
      <c r="U62" s="109" t="s">
        <v>742</v>
      </c>
      <c r="V62" s="109" t="s">
        <v>4148</v>
      </c>
      <c r="W62" s="109" t="s">
        <v>4040</v>
      </c>
      <c r="X62" s="109" t="s">
        <v>4053</v>
      </c>
      <c r="Y62" s="109" t="s">
        <v>4041</v>
      </c>
      <c r="Z62" s="109">
        <v>0</v>
      </c>
      <c r="AA62" s="113">
        <v>12</v>
      </c>
      <c r="AB62" s="114" t="s">
        <v>9091</v>
      </c>
      <c r="AC62" s="114" t="s">
        <v>9085</v>
      </c>
      <c r="AD62">
        <v>37</v>
      </c>
      <c r="AE62" s="19">
        <v>5</v>
      </c>
      <c r="AF62" s="87">
        <v>0</v>
      </c>
      <c r="AG62" s="87"/>
      <c r="AH62" s="87"/>
      <c r="AI62" s="87"/>
      <c r="AJ62" s="87">
        <f t="shared" si="0"/>
        <v>5</v>
      </c>
      <c r="AK62" s="87"/>
      <c r="AL62" s="87"/>
      <c r="AM62" s="87"/>
      <c r="AN62" s="87"/>
      <c r="AO62" s="87">
        <f t="shared" si="1"/>
        <v>0</v>
      </c>
      <c r="AS62" s="5" t="str">
        <f t="shared" si="2"/>
        <v>815510K24019998873</v>
      </c>
    </row>
    <row r="63" spans="1:45" ht="15.6" x14ac:dyDescent="0.3">
      <c r="A63" s="109" t="s">
        <v>28</v>
      </c>
      <c r="B63" s="109" t="s">
        <v>4845</v>
      </c>
      <c r="C63" s="109"/>
      <c r="D63" s="109"/>
      <c r="E63" s="109"/>
      <c r="F63" s="109" t="s">
        <v>9257</v>
      </c>
      <c r="G63" s="1"/>
      <c r="H63" s="1" t="s">
        <v>9258</v>
      </c>
      <c r="I63" s="1" t="s">
        <v>9259</v>
      </c>
      <c r="J63" s="1"/>
      <c r="K63" s="110">
        <v>45910</v>
      </c>
      <c r="L63" s="110">
        <v>45910</v>
      </c>
      <c r="M63" s="117">
        <v>45915</v>
      </c>
      <c r="N63" s="102">
        <v>45915</v>
      </c>
      <c r="O63" s="109" t="s">
        <v>4042</v>
      </c>
      <c r="P63" s="109" t="s">
        <v>9260</v>
      </c>
      <c r="Q63" s="1" t="s">
        <v>416</v>
      </c>
      <c r="R63" s="109" t="s">
        <v>417</v>
      </c>
      <c r="S63" s="109" t="s">
        <v>418</v>
      </c>
      <c r="T63" s="109" t="s">
        <v>419</v>
      </c>
      <c r="U63" s="109" t="s">
        <v>420</v>
      </c>
      <c r="V63" s="109" t="s">
        <v>4049</v>
      </c>
      <c r="W63" s="109" t="s">
        <v>4043</v>
      </c>
      <c r="X63" s="109" t="s">
        <v>4053</v>
      </c>
      <c r="Y63" s="109" t="s">
        <v>4044</v>
      </c>
      <c r="Z63" s="109" t="s">
        <v>418</v>
      </c>
      <c r="AA63" s="113">
        <v>9</v>
      </c>
      <c r="AB63" s="114" t="s">
        <v>9091</v>
      </c>
      <c r="AC63" s="114" t="s">
        <v>9085</v>
      </c>
      <c r="AD63">
        <v>2</v>
      </c>
      <c r="AE63">
        <v>2</v>
      </c>
      <c r="AF63" s="87">
        <v>0</v>
      </c>
      <c r="AG63" s="87"/>
      <c r="AH63" s="87"/>
      <c r="AI63" s="87"/>
      <c r="AJ63" s="87">
        <f t="shared" si="0"/>
        <v>2</v>
      </c>
      <c r="AK63" s="87"/>
      <c r="AL63" s="87"/>
      <c r="AM63" s="87"/>
      <c r="AN63" s="87"/>
      <c r="AO63" s="87">
        <f t="shared" si="1"/>
        <v>0</v>
      </c>
      <c r="AS63" s="5" t="str">
        <f t="shared" si="2"/>
        <v>811500K59120002010</v>
      </c>
    </row>
    <row r="64" spans="1:45" ht="15.6" x14ac:dyDescent="0.3">
      <c r="A64" s="109" t="s">
        <v>28</v>
      </c>
      <c r="B64" s="109" t="s">
        <v>4101</v>
      </c>
      <c r="C64" s="109"/>
      <c r="D64" s="109"/>
      <c r="E64" s="109"/>
      <c r="F64" s="109" t="s">
        <v>9261</v>
      </c>
      <c r="G64" s="1"/>
      <c r="H64" s="1" t="s">
        <v>9262</v>
      </c>
      <c r="I64" s="1" t="s">
        <v>9259</v>
      </c>
      <c r="J64" s="1"/>
      <c r="K64" s="110">
        <v>45910</v>
      </c>
      <c r="L64" s="110">
        <v>45910</v>
      </c>
      <c r="M64" s="117">
        <v>45915</v>
      </c>
      <c r="N64" s="102">
        <v>45915</v>
      </c>
      <c r="O64" s="109" t="s">
        <v>4072</v>
      </c>
      <c r="P64" s="109" t="s">
        <v>9263</v>
      </c>
      <c r="Q64" s="1" t="s">
        <v>424</v>
      </c>
      <c r="R64" s="109" t="s">
        <v>425</v>
      </c>
      <c r="S64" s="109" t="s">
        <v>426</v>
      </c>
      <c r="T64" s="109" t="s">
        <v>426</v>
      </c>
      <c r="U64" s="109" t="s">
        <v>427</v>
      </c>
      <c r="V64" s="109" t="s">
        <v>4049</v>
      </c>
      <c r="W64" s="109" t="s">
        <v>4043</v>
      </c>
      <c r="X64" s="109" t="s">
        <v>4053</v>
      </c>
      <c r="Y64" s="109" t="s">
        <v>4044</v>
      </c>
      <c r="Z64" s="109">
        <v>0</v>
      </c>
      <c r="AA64" s="113">
        <v>9</v>
      </c>
      <c r="AB64" s="114" t="s">
        <v>9091</v>
      </c>
      <c r="AC64" s="114" t="s">
        <v>9085</v>
      </c>
      <c r="AD64">
        <v>6</v>
      </c>
      <c r="AE64">
        <v>4</v>
      </c>
      <c r="AF64" s="87">
        <v>0</v>
      </c>
      <c r="AG64" s="87"/>
      <c r="AH64" s="87"/>
      <c r="AI64" s="87"/>
      <c r="AJ64" s="87">
        <f t="shared" si="0"/>
        <v>4</v>
      </c>
      <c r="AK64" s="87"/>
      <c r="AL64" s="87"/>
      <c r="AM64" s="87"/>
      <c r="AN64" s="87"/>
      <c r="AO64" s="87">
        <f t="shared" si="1"/>
        <v>0</v>
      </c>
      <c r="AS64" s="5" t="str">
        <f t="shared" si="2"/>
        <v>811700K59120002012</v>
      </c>
    </row>
    <row r="65" spans="1:45" ht="15.6" x14ac:dyDescent="0.3">
      <c r="A65" s="109" t="s">
        <v>28</v>
      </c>
      <c r="B65" s="109" t="s">
        <v>4124</v>
      </c>
      <c r="C65" s="109"/>
      <c r="D65" s="109"/>
      <c r="E65" s="109"/>
      <c r="F65" s="109" t="s">
        <v>9264</v>
      </c>
      <c r="G65" s="1"/>
      <c r="H65" s="1" t="s">
        <v>9265</v>
      </c>
      <c r="I65" s="1" t="s">
        <v>9266</v>
      </c>
      <c r="J65" s="1"/>
      <c r="K65" s="110">
        <v>45910</v>
      </c>
      <c r="L65" s="110">
        <v>45910</v>
      </c>
      <c r="M65" s="117">
        <v>45915</v>
      </c>
      <c r="N65" s="102">
        <v>45915</v>
      </c>
      <c r="O65" s="109" t="s">
        <v>4036</v>
      </c>
      <c r="P65" s="109" t="s">
        <v>9267</v>
      </c>
      <c r="Q65" s="1" t="s">
        <v>532</v>
      </c>
      <c r="R65" s="109" t="s">
        <v>533</v>
      </c>
      <c r="S65" s="109" t="s">
        <v>534</v>
      </c>
      <c r="T65" s="109" t="s">
        <v>534</v>
      </c>
      <c r="U65" s="109" t="s">
        <v>535</v>
      </c>
      <c r="V65" s="109" t="s">
        <v>4049</v>
      </c>
      <c r="W65" s="109" t="s">
        <v>4043</v>
      </c>
      <c r="X65" s="109" t="s">
        <v>4053</v>
      </c>
      <c r="Y65" s="109" t="s">
        <v>4044</v>
      </c>
      <c r="Z65" s="109">
        <v>0</v>
      </c>
      <c r="AA65" s="113">
        <v>9</v>
      </c>
      <c r="AB65" s="114" t="s">
        <v>9091</v>
      </c>
      <c r="AC65" s="114" t="s">
        <v>9085</v>
      </c>
      <c r="AD65" s="1">
        <v>1</v>
      </c>
      <c r="AE65">
        <v>1</v>
      </c>
      <c r="AF65" s="87">
        <v>0</v>
      </c>
      <c r="AG65" s="87"/>
      <c r="AH65" s="87"/>
      <c r="AI65" s="87"/>
      <c r="AJ65" s="87">
        <f t="shared" si="0"/>
        <v>1</v>
      </c>
      <c r="AK65" s="87"/>
      <c r="AL65" s="87"/>
      <c r="AM65" s="87"/>
      <c r="AN65" s="87"/>
      <c r="AO65" s="87">
        <f t="shared" si="1"/>
        <v>0</v>
      </c>
      <c r="AS65" s="5" t="str">
        <f t="shared" si="2"/>
        <v>811700KF3120002030</v>
      </c>
    </row>
    <row r="66" spans="1:45" ht="15.6" x14ac:dyDescent="0.3">
      <c r="A66" s="109" t="s">
        <v>28</v>
      </c>
      <c r="B66" s="109" t="s">
        <v>4552</v>
      </c>
      <c r="C66" s="109"/>
      <c r="D66" s="109"/>
      <c r="E66" s="109"/>
      <c r="F66" s="109" t="s">
        <v>9268</v>
      </c>
      <c r="G66" s="1"/>
      <c r="H66" s="1" t="s">
        <v>9269</v>
      </c>
      <c r="I66" s="1" t="s">
        <v>9270</v>
      </c>
      <c r="J66" s="1"/>
      <c r="K66" s="110">
        <v>45910</v>
      </c>
      <c r="L66" s="110">
        <v>45910</v>
      </c>
      <c r="M66" s="117">
        <v>45915</v>
      </c>
      <c r="N66" s="102">
        <v>45915</v>
      </c>
      <c r="O66" s="109" t="s">
        <v>4036</v>
      </c>
      <c r="P66" s="109" t="s">
        <v>9271</v>
      </c>
      <c r="Q66" s="112" t="s">
        <v>3997</v>
      </c>
      <c r="R66" s="109" t="s">
        <v>3997</v>
      </c>
      <c r="S66" s="109" t="s">
        <v>3607</v>
      </c>
      <c r="T66" s="109" t="s">
        <v>4553</v>
      </c>
      <c r="U66" s="109" t="s">
        <v>3608</v>
      </c>
      <c r="V66" s="109" t="s">
        <v>4554</v>
      </c>
      <c r="W66" s="109" t="s">
        <v>4048</v>
      </c>
      <c r="X66" s="109" t="s">
        <v>4053</v>
      </c>
      <c r="Y66" s="109" t="s">
        <v>4044</v>
      </c>
      <c r="Z66" s="109" t="s">
        <v>3607</v>
      </c>
      <c r="AA66" s="113">
        <v>9</v>
      </c>
      <c r="AB66" s="114" t="s">
        <v>9091</v>
      </c>
      <c r="AC66" s="114" t="s">
        <v>9085</v>
      </c>
      <c r="AD66" s="1">
        <v>1</v>
      </c>
      <c r="AE66">
        <v>1</v>
      </c>
      <c r="AF66" s="87">
        <v>0</v>
      </c>
      <c r="AG66" s="87"/>
      <c r="AH66" s="87"/>
      <c r="AI66" s="87"/>
      <c r="AJ66" s="87">
        <f t="shared" si="0"/>
        <v>1</v>
      </c>
      <c r="AK66" s="87"/>
      <c r="AL66" s="87"/>
      <c r="AM66" s="87"/>
      <c r="AN66" s="87"/>
      <c r="AO66" s="87">
        <f t="shared" si="1"/>
        <v>0</v>
      </c>
      <c r="AS66" s="5" t="str">
        <f t="shared" si="2"/>
        <v>81110F101020002118</v>
      </c>
    </row>
    <row r="67" spans="1:45" ht="15.6" x14ac:dyDescent="0.3">
      <c r="A67" s="109" t="s">
        <v>28</v>
      </c>
      <c r="B67" s="109" t="s">
        <v>5840</v>
      </c>
      <c r="C67" s="109"/>
      <c r="D67" s="109"/>
      <c r="E67" s="109"/>
      <c r="F67" s="109" t="s">
        <v>9273</v>
      </c>
      <c r="G67" s="1"/>
      <c r="H67" s="1" t="s">
        <v>9274</v>
      </c>
      <c r="I67" s="1" t="s">
        <v>9272</v>
      </c>
      <c r="J67" s="1"/>
      <c r="K67" s="110">
        <v>45911</v>
      </c>
      <c r="L67" s="110">
        <v>45911</v>
      </c>
      <c r="M67" s="117">
        <v>45915</v>
      </c>
      <c r="N67" s="102">
        <v>45915</v>
      </c>
      <c r="O67" s="109" t="s">
        <v>4036</v>
      </c>
      <c r="P67" s="109" t="s">
        <v>9275</v>
      </c>
      <c r="Q67" s="112" t="s">
        <v>421</v>
      </c>
      <c r="R67" s="109" t="s">
        <v>422</v>
      </c>
      <c r="S67" s="109" t="s">
        <v>423</v>
      </c>
      <c r="T67" s="109" t="s">
        <v>423</v>
      </c>
      <c r="U67" s="109" t="s">
        <v>346</v>
      </c>
      <c r="V67" s="109" t="s">
        <v>4049</v>
      </c>
      <c r="W67" s="109" t="s">
        <v>4043</v>
      </c>
      <c r="X67" s="109" t="s">
        <v>4053</v>
      </c>
      <c r="Y67" s="109" t="s">
        <v>4044</v>
      </c>
      <c r="Z67" s="109">
        <v>0</v>
      </c>
      <c r="AA67" s="113">
        <v>9</v>
      </c>
      <c r="AB67" s="114" t="s">
        <v>9091</v>
      </c>
      <c r="AC67" s="114" t="s">
        <v>9085</v>
      </c>
      <c r="AD67" s="1">
        <v>1</v>
      </c>
      <c r="AE67">
        <v>1</v>
      </c>
      <c r="AF67" s="87">
        <v>0</v>
      </c>
      <c r="AG67" s="87"/>
      <c r="AH67" s="87"/>
      <c r="AI67" s="87"/>
      <c r="AJ67" s="87">
        <f t="shared" si="0"/>
        <v>1</v>
      </c>
      <c r="AK67" s="87"/>
      <c r="AL67" s="87"/>
      <c r="AM67" s="87"/>
      <c r="AN67" s="87"/>
      <c r="AO67" s="87">
        <f t="shared" si="1"/>
        <v>0</v>
      </c>
      <c r="AS67" s="5" t="str">
        <f t="shared" si="2"/>
        <v>811700K59020005767</v>
      </c>
    </row>
    <row r="68" spans="1:45" ht="15.6" x14ac:dyDescent="0.3">
      <c r="A68" s="109" t="s">
        <v>28</v>
      </c>
      <c r="B68" s="109" t="s">
        <v>4120</v>
      </c>
      <c r="C68" s="109"/>
      <c r="D68" s="109"/>
      <c r="E68" s="109"/>
      <c r="F68" s="109" t="s">
        <v>9276</v>
      </c>
      <c r="G68" s="1"/>
      <c r="H68" s="1" t="s">
        <v>9277</v>
      </c>
      <c r="I68" s="1" t="s">
        <v>9278</v>
      </c>
      <c r="J68" s="1"/>
      <c r="K68" s="110">
        <v>45911</v>
      </c>
      <c r="L68" s="110">
        <v>45911</v>
      </c>
      <c r="M68" s="117">
        <v>45915</v>
      </c>
      <c r="N68" s="102">
        <v>45901</v>
      </c>
      <c r="O68" s="109" t="s">
        <v>4556</v>
      </c>
      <c r="P68" s="109" t="s">
        <v>9279</v>
      </c>
      <c r="Q68" s="112" t="s">
        <v>407</v>
      </c>
      <c r="R68" s="109" t="s">
        <v>408</v>
      </c>
      <c r="S68" s="109" t="s">
        <v>409</v>
      </c>
      <c r="T68" s="109" t="s">
        <v>409</v>
      </c>
      <c r="U68" s="109" t="s">
        <v>410</v>
      </c>
      <c r="V68" s="109" t="s">
        <v>4049</v>
      </c>
      <c r="W68" s="109" t="s">
        <v>4043</v>
      </c>
      <c r="X68" s="109" t="s">
        <v>4053</v>
      </c>
      <c r="Y68" s="109" t="s">
        <v>4044</v>
      </c>
      <c r="Z68" s="109">
        <v>0</v>
      </c>
      <c r="AA68" s="113">
        <v>23</v>
      </c>
      <c r="AB68" s="114" t="s">
        <v>9086</v>
      </c>
      <c r="AC68" s="114" t="s">
        <v>9085</v>
      </c>
      <c r="AD68" s="1">
        <v>7</v>
      </c>
      <c r="AE68">
        <v>1</v>
      </c>
      <c r="AF68" s="87">
        <v>0</v>
      </c>
      <c r="AG68" s="87"/>
      <c r="AH68" s="87"/>
      <c r="AI68" s="87"/>
      <c r="AJ68" s="87">
        <f t="shared" si="0"/>
        <v>1</v>
      </c>
      <c r="AK68" s="87"/>
      <c r="AL68" s="87"/>
      <c r="AM68" s="87"/>
      <c r="AN68" s="87"/>
      <c r="AO68" s="87">
        <f t="shared" si="1"/>
        <v>0</v>
      </c>
      <c r="AS68" s="5" t="str">
        <f t="shared" si="2"/>
        <v>811300K59120006876</v>
      </c>
    </row>
    <row r="69" spans="1:45" ht="15.6" x14ac:dyDescent="0.3">
      <c r="A69" s="109" t="s">
        <v>28</v>
      </c>
      <c r="B69" s="109" t="s">
        <v>4562</v>
      </c>
      <c r="C69" s="109"/>
      <c r="D69" s="109"/>
      <c r="E69" s="109"/>
      <c r="F69" s="109" t="s">
        <v>9280</v>
      </c>
      <c r="G69" s="1"/>
      <c r="H69" s="1" t="s">
        <v>9281</v>
      </c>
      <c r="I69" s="1" t="s">
        <v>9278</v>
      </c>
      <c r="J69" s="1"/>
      <c r="K69" s="110">
        <v>45911</v>
      </c>
      <c r="L69" s="110">
        <v>45911</v>
      </c>
      <c r="M69" s="117">
        <v>45915</v>
      </c>
      <c r="N69" s="102">
        <v>45901</v>
      </c>
      <c r="O69" s="109" t="s">
        <v>4257</v>
      </c>
      <c r="P69" s="109" t="s">
        <v>9282</v>
      </c>
      <c r="Q69" s="112" t="s">
        <v>726</v>
      </c>
      <c r="R69" s="109" t="s">
        <v>727</v>
      </c>
      <c r="S69" s="109" t="s">
        <v>728</v>
      </c>
      <c r="T69" s="109" t="s">
        <v>729</v>
      </c>
      <c r="U69" s="109" t="s">
        <v>730</v>
      </c>
      <c r="V69" s="109" t="s">
        <v>4563</v>
      </c>
      <c r="W69" s="109" t="s">
        <v>4040</v>
      </c>
      <c r="X69" s="109" t="s">
        <v>4053</v>
      </c>
      <c r="Y69" s="109" t="s">
        <v>4041</v>
      </c>
      <c r="Z69" s="109" t="s">
        <v>728</v>
      </c>
      <c r="AA69" s="113">
        <v>23</v>
      </c>
      <c r="AB69" s="114" t="s">
        <v>9086</v>
      </c>
      <c r="AC69" s="114" t="s">
        <v>9085</v>
      </c>
      <c r="AD69" s="1">
        <v>13</v>
      </c>
      <c r="AE69">
        <v>5</v>
      </c>
      <c r="AF69" s="87">
        <v>0</v>
      </c>
      <c r="AG69" s="87"/>
      <c r="AH69" s="87"/>
      <c r="AI69" s="87"/>
      <c r="AJ69" s="87">
        <f t="shared" si="0"/>
        <v>5</v>
      </c>
      <c r="AK69" s="87"/>
      <c r="AL69" s="87"/>
      <c r="AM69" s="87"/>
      <c r="AN69" s="87"/>
      <c r="AO69" s="87">
        <f t="shared" si="1"/>
        <v>0</v>
      </c>
      <c r="AS69" s="5" t="str">
        <f t="shared" si="2"/>
        <v>815500K24020006880</v>
      </c>
    </row>
    <row r="70" spans="1:45" ht="15.6" x14ac:dyDescent="0.3">
      <c r="A70" s="109" t="s">
        <v>28</v>
      </c>
      <c r="B70" s="109" t="s">
        <v>4226</v>
      </c>
      <c r="C70" s="109"/>
      <c r="D70" s="109"/>
      <c r="E70" s="109"/>
      <c r="F70" s="109" t="s">
        <v>9283</v>
      </c>
      <c r="G70" s="1"/>
      <c r="H70" s="1" t="s">
        <v>9284</v>
      </c>
      <c r="I70" s="1" t="s">
        <v>9285</v>
      </c>
      <c r="J70" s="1"/>
      <c r="K70" s="110">
        <v>45911</v>
      </c>
      <c r="L70" s="110">
        <v>45911</v>
      </c>
      <c r="M70" s="117">
        <v>45915</v>
      </c>
      <c r="N70" s="102">
        <v>45901</v>
      </c>
      <c r="O70" s="109" t="s">
        <v>4050</v>
      </c>
      <c r="P70" s="109" t="s">
        <v>9286</v>
      </c>
      <c r="Q70" s="112" t="s">
        <v>1175</v>
      </c>
      <c r="R70" s="109" t="s">
        <v>1176</v>
      </c>
      <c r="S70" s="109" t="s">
        <v>1177</v>
      </c>
      <c r="T70" s="109" t="s">
        <v>1178</v>
      </c>
      <c r="U70" s="109" t="s">
        <v>1179</v>
      </c>
      <c r="V70" s="109" t="s">
        <v>4091</v>
      </c>
      <c r="W70" s="109" t="s">
        <v>4048</v>
      </c>
      <c r="X70" s="109" t="s">
        <v>4053</v>
      </c>
      <c r="Y70" s="109" t="s">
        <v>4044</v>
      </c>
      <c r="Z70" s="109" t="s">
        <v>1177</v>
      </c>
      <c r="AA70" s="113">
        <v>23</v>
      </c>
      <c r="AB70" s="114" t="s">
        <v>9086</v>
      </c>
      <c r="AC70" s="114" t="s">
        <v>9085</v>
      </c>
      <c r="AD70" s="1">
        <v>3</v>
      </c>
      <c r="AE70">
        <v>3</v>
      </c>
      <c r="AF70" s="87">
        <v>0</v>
      </c>
      <c r="AG70" s="87"/>
      <c r="AH70" s="87"/>
      <c r="AI70" s="87"/>
      <c r="AJ70" s="87">
        <f t="shared" si="0"/>
        <v>3</v>
      </c>
      <c r="AK70" s="87"/>
      <c r="AL70" s="87"/>
      <c r="AM70" s="87"/>
      <c r="AN70" s="87"/>
      <c r="AO70" s="87">
        <f t="shared" si="1"/>
        <v>0</v>
      </c>
      <c r="AS70" s="5" t="str">
        <f t="shared" si="2"/>
        <v>81110BZ61020007048</v>
      </c>
    </row>
    <row r="71" spans="1:45" ht="15.6" x14ac:dyDescent="0.3">
      <c r="A71" s="109" t="s">
        <v>28</v>
      </c>
      <c r="B71" s="109" t="s">
        <v>4165</v>
      </c>
      <c r="C71" s="109"/>
      <c r="D71" s="109"/>
      <c r="E71" s="109"/>
      <c r="F71" s="109" t="s">
        <v>9287</v>
      </c>
      <c r="G71" s="1"/>
      <c r="H71" s="1" t="s">
        <v>9288</v>
      </c>
      <c r="I71" s="1" t="s">
        <v>9285</v>
      </c>
      <c r="J71" s="1"/>
      <c r="K71" s="110">
        <v>45911</v>
      </c>
      <c r="L71" s="110">
        <v>45911</v>
      </c>
      <c r="M71" s="117">
        <v>45915</v>
      </c>
      <c r="N71" s="102">
        <v>45901</v>
      </c>
      <c r="O71" s="109" t="s">
        <v>4055</v>
      </c>
      <c r="P71" s="109" t="s">
        <v>9289</v>
      </c>
      <c r="Q71" s="112" t="s">
        <v>1212</v>
      </c>
      <c r="R71" s="109" t="s">
        <v>1213</v>
      </c>
      <c r="S71" s="109" t="s">
        <v>1214</v>
      </c>
      <c r="T71" s="109" t="s">
        <v>1215</v>
      </c>
      <c r="U71" s="109" t="s">
        <v>1216</v>
      </c>
      <c r="V71" s="109" t="s">
        <v>4091</v>
      </c>
      <c r="W71" s="109" t="s">
        <v>4048</v>
      </c>
      <c r="X71" s="109" t="s">
        <v>4053</v>
      </c>
      <c r="Y71" s="109" t="s">
        <v>4044</v>
      </c>
      <c r="Z71" s="109" t="s">
        <v>1214</v>
      </c>
      <c r="AA71" s="113">
        <v>23</v>
      </c>
      <c r="AB71" s="114" t="s">
        <v>9086</v>
      </c>
      <c r="AC71" s="114" t="s">
        <v>9085</v>
      </c>
      <c r="AD71" s="1">
        <v>5</v>
      </c>
      <c r="AE71">
        <v>5</v>
      </c>
      <c r="AF71" s="87">
        <v>0</v>
      </c>
      <c r="AG71" s="87"/>
      <c r="AH71" s="87"/>
      <c r="AI71" s="87"/>
      <c r="AJ71" s="87">
        <f t="shared" ref="AJ71:AJ87" si="3">+AE71-AF71-AG71-AH71-AI71</f>
        <v>5</v>
      </c>
      <c r="AK71" s="87"/>
      <c r="AL71" s="87"/>
      <c r="AM71" s="87"/>
      <c r="AN71" s="87"/>
      <c r="AO71" s="87">
        <f t="shared" ref="AO71:AO87" si="4">+AF71+AG71+AH71+AI71</f>
        <v>0</v>
      </c>
      <c r="AS71" s="5" t="str">
        <f t="shared" si="2"/>
        <v>81110BZ63020007049</v>
      </c>
    </row>
    <row r="72" spans="1:45" ht="15.6" x14ac:dyDescent="0.3">
      <c r="A72" s="109" t="s">
        <v>28</v>
      </c>
      <c r="B72" s="109" t="s">
        <v>8190</v>
      </c>
      <c r="C72" s="109"/>
      <c r="D72" s="109"/>
      <c r="E72" s="109"/>
      <c r="F72" s="109" t="s">
        <v>9290</v>
      </c>
      <c r="G72" s="1"/>
      <c r="H72" s="1" t="s">
        <v>9291</v>
      </c>
      <c r="I72" s="1" t="s">
        <v>9285</v>
      </c>
      <c r="J72" s="1"/>
      <c r="K72" s="110">
        <v>45911</v>
      </c>
      <c r="L72" s="110">
        <v>45911</v>
      </c>
      <c r="M72" s="117">
        <v>45915</v>
      </c>
      <c r="N72" s="102">
        <v>45901</v>
      </c>
      <c r="O72" s="109" t="s">
        <v>4591</v>
      </c>
      <c r="P72" s="109" t="s">
        <v>9292</v>
      </c>
      <c r="Q72" s="112" t="s">
        <v>3553</v>
      </c>
      <c r="R72" s="109" t="s">
        <v>3554</v>
      </c>
      <c r="S72" s="109" t="s">
        <v>3555</v>
      </c>
      <c r="T72" s="109" t="s">
        <v>3555</v>
      </c>
      <c r="U72" s="109" t="s">
        <v>3556</v>
      </c>
      <c r="V72" s="109" t="s">
        <v>4051</v>
      </c>
      <c r="W72" s="109" t="s">
        <v>4043</v>
      </c>
      <c r="X72" s="109" t="s">
        <v>4053</v>
      </c>
      <c r="Y72" s="109" t="s">
        <v>4044</v>
      </c>
      <c r="Z72" s="109" t="s">
        <v>9293</v>
      </c>
      <c r="AA72" s="113">
        <v>23</v>
      </c>
      <c r="AB72" s="114" t="s">
        <v>9086</v>
      </c>
      <c r="AC72" s="114" t="s">
        <v>9085</v>
      </c>
      <c r="AD72" s="1">
        <v>12</v>
      </c>
      <c r="AE72">
        <v>8</v>
      </c>
      <c r="AF72" s="87">
        <v>0</v>
      </c>
      <c r="AG72" s="87"/>
      <c r="AH72" s="87"/>
      <c r="AI72" s="87"/>
      <c r="AJ72" s="87">
        <f t="shared" si="3"/>
        <v>8</v>
      </c>
      <c r="AK72" s="87"/>
      <c r="AL72" s="87"/>
      <c r="AM72" s="87"/>
      <c r="AN72" s="87"/>
      <c r="AO72" s="87">
        <f t="shared" si="4"/>
        <v>0</v>
      </c>
      <c r="AS72" s="5" t="str">
        <f t="shared" ref="AS72:AS87" si="5">Q72&amp;H72</f>
        <v>81150BZ86020007050</v>
      </c>
    </row>
    <row r="73" spans="1:45" ht="15.6" x14ac:dyDescent="0.3">
      <c r="A73" s="109" t="s">
        <v>28</v>
      </c>
      <c r="B73" s="109" t="s">
        <v>4580</v>
      </c>
      <c r="C73" s="109"/>
      <c r="D73" s="109"/>
      <c r="E73" s="109"/>
      <c r="F73" s="109" t="s">
        <v>9294</v>
      </c>
      <c r="G73" s="1"/>
      <c r="H73" s="1" t="s">
        <v>9295</v>
      </c>
      <c r="I73" s="1" t="s">
        <v>9285</v>
      </c>
      <c r="J73" s="1"/>
      <c r="K73" s="110">
        <v>45911</v>
      </c>
      <c r="L73" s="110">
        <v>45911</v>
      </c>
      <c r="M73" s="117">
        <v>45915</v>
      </c>
      <c r="N73" s="102">
        <v>45901</v>
      </c>
      <c r="O73" s="109" t="s">
        <v>4293</v>
      </c>
      <c r="P73" s="109" t="s">
        <v>9296</v>
      </c>
      <c r="Q73" s="112" t="s">
        <v>1207</v>
      </c>
      <c r="R73" s="109" t="s">
        <v>1208</v>
      </c>
      <c r="S73" s="109" t="s">
        <v>1209</v>
      </c>
      <c r="T73" s="109" t="s">
        <v>1210</v>
      </c>
      <c r="U73" s="109" t="s">
        <v>1211</v>
      </c>
      <c r="V73" s="109" t="s">
        <v>4085</v>
      </c>
      <c r="W73" s="109" t="s">
        <v>4086</v>
      </c>
      <c r="X73" s="109" t="s">
        <v>4053</v>
      </c>
      <c r="Y73" s="109" t="s">
        <v>4044</v>
      </c>
      <c r="Z73" s="109">
        <v>0</v>
      </c>
      <c r="AA73" s="113">
        <v>23</v>
      </c>
      <c r="AB73" s="114" t="s">
        <v>9086</v>
      </c>
      <c r="AC73" s="114" t="s">
        <v>9085</v>
      </c>
      <c r="AD73" s="1">
        <v>20</v>
      </c>
      <c r="AE73">
        <v>20</v>
      </c>
      <c r="AF73" s="87">
        <v>0</v>
      </c>
      <c r="AG73" s="87"/>
      <c r="AH73" s="87"/>
      <c r="AI73" s="87"/>
      <c r="AJ73" s="87">
        <f t="shared" si="3"/>
        <v>20</v>
      </c>
      <c r="AK73" s="87"/>
      <c r="AL73" s="87"/>
      <c r="AM73" s="87"/>
      <c r="AN73" s="87"/>
      <c r="AO73" s="87">
        <f t="shared" si="4"/>
        <v>0</v>
      </c>
      <c r="AS73" s="5" t="str">
        <f t="shared" si="5"/>
        <v>81170BZ62020007052</v>
      </c>
    </row>
    <row r="74" spans="1:45" ht="15.6" x14ac:dyDescent="0.3">
      <c r="A74" s="101" t="s">
        <v>28</v>
      </c>
      <c r="B74" s="105" t="s">
        <v>6306</v>
      </c>
      <c r="C74" s="105"/>
      <c r="D74" s="105"/>
      <c r="E74" s="105"/>
      <c r="F74" s="105" t="s">
        <v>9297</v>
      </c>
      <c r="G74"/>
      <c r="H74" s="19" t="s">
        <v>9298</v>
      </c>
      <c r="I74" s="19" t="s">
        <v>9285</v>
      </c>
      <c r="J74"/>
      <c r="K74" s="102">
        <v>45911</v>
      </c>
      <c r="L74" s="118">
        <v>45911</v>
      </c>
      <c r="M74" s="2">
        <v>45915</v>
      </c>
      <c r="N74" s="102">
        <v>45901</v>
      </c>
      <c r="O74" s="105" t="s">
        <v>4072</v>
      </c>
      <c r="P74" s="105" t="s">
        <v>9299</v>
      </c>
      <c r="Q74" s="19" t="s">
        <v>1391</v>
      </c>
      <c r="R74" s="105" t="s">
        <v>1392</v>
      </c>
      <c r="S74" s="105" t="s">
        <v>1393</v>
      </c>
      <c r="T74" s="105" t="s">
        <v>1394</v>
      </c>
      <c r="U74" s="105" t="s">
        <v>1367</v>
      </c>
      <c r="V74" s="105" t="s">
        <v>4087</v>
      </c>
      <c r="W74" s="105" t="s">
        <v>4040</v>
      </c>
      <c r="X74" s="105" t="s">
        <v>4035</v>
      </c>
      <c r="Y74" s="105" t="s">
        <v>4041</v>
      </c>
      <c r="Z74" s="105">
        <v>0</v>
      </c>
      <c r="AA74" s="113">
        <v>23</v>
      </c>
      <c r="AB74" s="114" t="s">
        <v>9086</v>
      </c>
      <c r="AC74" s="114" t="s">
        <v>9085</v>
      </c>
      <c r="AD74" s="1">
        <v>6</v>
      </c>
      <c r="AE74">
        <v>6</v>
      </c>
      <c r="AF74" s="87">
        <v>0</v>
      </c>
      <c r="AG74" s="87"/>
      <c r="AH74" s="87"/>
      <c r="AI74" s="87"/>
      <c r="AJ74" s="87">
        <f t="shared" si="3"/>
        <v>6</v>
      </c>
      <c r="AK74" s="87"/>
      <c r="AL74" s="87"/>
      <c r="AM74" s="87"/>
      <c r="AN74" s="87"/>
      <c r="AO74" s="87">
        <f t="shared" si="4"/>
        <v>0</v>
      </c>
      <c r="AS74" s="5" t="str">
        <f t="shared" si="5"/>
        <v>81550BZ31020007053</v>
      </c>
    </row>
    <row r="75" spans="1:45" ht="15.6" x14ac:dyDescent="0.3">
      <c r="A75" s="101" t="s">
        <v>28</v>
      </c>
      <c r="B75" s="105" t="s">
        <v>4581</v>
      </c>
      <c r="C75" s="105"/>
      <c r="D75" s="105"/>
      <c r="E75" s="105"/>
      <c r="F75" s="105" t="s">
        <v>9300</v>
      </c>
      <c r="G75"/>
      <c r="H75" s="19" t="s">
        <v>9301</v>
      </c>
      <c r="I75" s="19" t="s">
        <v>9285</v>
      </c>
      <c r="J75"/>
      <c r="K75" s="102">
        <v>45911</v>
      </c>
      <c r="L75" s="118">
        <v>45911</v>
      </c>
      <c r="M75" s="2">
        <v>45915</v>
      </c>
      <c r="N75" s="102">
        <v>45901</v>
      </c>
      <c r="O75" s="105" t="s">
        <v>4206</v>
      </c>
      <c r="P75" s="105" t="s">
        <v>9302</v>
      </c>
      <c r="Q75" s="29" t="s">
        <v>1408</v>
      </c>
      <c r="R75" s="105" t="s">
        <v>1409</v>
      </c>
      <c r="S75" s="105" t="s">
        <v>1410</v>
      </c>
      <c r="T75" s="105" t="s">
        <v>1411</v>
      </c>
      <c r="U75" s="105" t="s">
        <v>1412</v>
      </c>
      <c r="V75" s="105" t="s">
        <v>4097</v>
      </c>
      <c r="W75" s="105" t="s">
        <v>4052</v>
      </c>
      <c r="X75" s="105" t="s">
        <v>4053</v>
      </c>
      <c r="Y75" s="105" t="s">
        <v>4041</v>
      </c>
      <c r="Z75" s="105" t="s">
        <v>1410</v>
      </c>
      <c r="AA75" s="113">
        <v>23</v>
      </c>
      <c r="AB75" s="114" t="s">
        <v>9086</v>
      </c>
      <c r="AC75" s="114" t="s">
        <v>9085</v>
      </c>
      <c r="AD75" s="1">
        <v>9</v>
      </c>
      <c r="AE75">
        <v>3</v>
      </c>
      <c r="AF75" s="87">
        <v>0</v>
      </c>
      <c r="AG75" s="87"/>
      <c r="AH75" s="87"/>
      <c r="AI75" s="87"/>
      <c r="AJ75" s="87">
        <f t="shared" si="3"/>
        <v>3</v>
      </c>
      <c r="AK75" s="87"/>
      <c r="AL75" s="87"/>
      <c r="AM75" s="87"/>
      <c r="AN75" s="87"/>
      <c r="AO75" s="87">
        <f t="shared" si="4"/>
        <v>0</v>
      </c>
      <c r="AS75" s="5" t="str">
        <f t="shared" si="5"/>
        <v>81550BZ49020007054</v>
      </c>
    </row>
    <row r="76" spans="1:45" ht="15.6" x14ac:dyDescent="0.3">
      <c r="A76" s="101" t="s">
        <v>28</v>
      </c>
      <c r="B76" s="105" t="s">
        <v>4515</v>
      </c>
      <c r="C76" s="105"/>
      <c r="D76" s="105"/>
      <c r="E76" s="105"/>
      <c r="F76" s="105" t="s">
        <v>9303</v>
      </c>
      <c r="G76"/>
      <c r="H76" s="19" t="s">
        <v>9304</v>
      </c>
      <c r="I76" s="19" t="s">
        <v>9305</v>
      </c>
      <c r="J76"/>
      <c r="K76" s="102">
        <v>45909</v>
      </c>
      <c r="L76" s="118">
        <v>45909</v>
      </c>
      <c r="M76" s="51">
        <v>45916</v>
      </c>
      <c r="N76" s="102">
        <v>45916</v>
      </c>
      <c r="O76" s="105" t="s">
        <v>4042</v>
      </c>
      <c r="P76" s="105" t="s">
        <v>9306</v>
      </c>
      <c r="Q76" s="19" t="s">
        <v>3743</v>
      </c>
      <c r="R76" s="105" t="s">
        <v>3743</v>
      </c>
      <c r="S76" s="105" t="s">
        <v>3744</v>
      </c>
      <c r="T76" s="105" t="s">
        <v>3744</v>
      </c>
      <c r="U76" s="105" t="s">
        <v>3966</v>
      </c>
      <c r="V76" s="105" t="s">
        <v>4089</v>
      </c>
      <c r="W76" s="105" t="s">
        <v>4040</v>
      </c>
      <c r="X76" s="105" t="s">
        <v>4053</v>
      </c>
      <c r="Y76" s="105" t="s">
        <v>4041</v>
      </c>
      <c r="Z76" s="105" t="s">
        <v>3978</v>
      </c>
      <c r="AA76" s="113">
        <v>8</v>
      </c>
      <c r="AB76" s="114" t="s">
        <v>9091</v>
      </c>
      <c r="AC76" s="114" t="s">
        <v>9085</v>
      </c>
      <c r="AD76" s="1">
        <v>2</v>
      </c>
      <c r="AE76" s="121">
        <v>1</v>
      </c>
      <c r="AF76" s="87">
        <v>0</v>
      </c>
      <c r="AG76" s="87"/>
      <c r="AH76" s="87"/>
      <c r="AI76" s="87"/>
      <c r="AJ76" s="87">
        <f t="shared" si="3"/>
        <v>1</v>
      </c>
      <c r="AK76" s="87"/>
      <c r="AL76" s="87"/>
      <c r="AM76" s="87"/>
      <c r="AN76" s="87"/>
      <c r="AO76" s="87">
        <f t="shared" si="4"/>
        <v>0</v>
      </c>
      <c r="AS76" s="5" t="str">
        <f t="shared" si="5"/>
        <v>81560VT02019997931</v>
      </c>
    </row>
    <row r="77" spans="1:45" ht="15.6" x14ac:dyDescent="0.3">
      <c r="A77" s="101" t="s">
        <v>28</v>
      </c>
      <c r="B77" s="105" t="s">
        <v>6194</v>
      </c>
      <c r="C77" s="105"/>
      <c r="D77" s="105"/>
      <c r="E77" s="105"/>
      <c r="F77" s="105" t="s">
        <v>9307</v>
      </c>
      <c r="G77"/>
      <c r="H77" s="19" t="s">
        <v>9308</v>
      </c>
      <c r="I77" s="19" t="s">
        <v>9309</v>
      </c>
      <c r="J77"/>
      <c r="K77" s="102">
        <v>45909</v>
      </c>
      <c r="L77" s="118">
        <v>45909</v>
      </c>
      <c r="M77" s="51">
        <v>45916</v>
      </c>
      <c r="N77" s="102">
        <v>45916</v>
      </c>
      <c r="O77" s="105" t="s">
        <v>4036</v>
      </c>
      <c r="P77" s="105" t="s">
        <v>9310</v>
      </c>
      <c r="Q77" s="19" t="s">
        <v>1134</v>
      </c>
      <c r="R77" s="105" t="s">
        <v>1135</v>
      </c>
      <c r="S77" s="105" t="s">
        <v>9311</v>
      </c>
      <c r="T77" s="105" t="s">
        <v>1136</v>
      </c>
      <c r="U77" s="105" t="s">
        <v>9312</v>
      </c>
      <c r="V77" s="105" t="s">
        <v>4079</v>
      </c>
      <c r="W77" s="105" t="s">
        <v>4048</v>
      </c>
      <c r="X77" s="105" t="s">
        <v>4035</v>
      </c>
      <c r="Y77" s="105" t="s">
        <v>4044</v>
      </c>
      <c r="Z77" s="105">
        <v>0</v>
      </c>
      <c r="AA77" s="113">
        <v>8</v>
      </c>
      <c r="AB77" s="114" t="s">
        <v>9091</v>
      </c>
      <c r="AC77" s="114" t="s">
        <v>9085</v>
      </c>
      <c r="AD77" s="1">
        <v>1</v>
      </c>
      <c r="AE77" s="121">
        <v>1</v>
      </c>
      <c r="AF77" s="87">
        <v>0</v>
      </c>
      <c r="AG77" s="87"/>
      <c r="AH77" s="87"/>
      <c r="AI77" s="87"/>
      <c r="AJ77" s="87">
        <f t="shared" si="3"/>
        <v>1</v>
      </c>
      <c r="AK77" s="87"/>
      <c r="AL77" s="87"/>
      <c r="AM77" s="87"/>
      <c r="AN77" s="87"/>
      <c r="AO77" s="87">
        <f t="shared" si="4"/>
        <v>0</v>
      </c>
      <c r="AS77" s="5" t="str">
        <f t="shared" si="5"/>
        <v>81170BZ51019997983</v>
      </c>
    </row>
    <row r="78" spans="1:45" ht="15.6" x14ac:dyDescent="0.3">
      <c r="A78" s="101" t="s">
        <v>28</v>
      </c>
      <c r="B78" s="105" t="s">
        <v>4101</v>
      </c>
      <c r="C78" s="105"/>
      <c r="D78" s="105"/>
      <c r="E78" s="105"/>
      <c r="F78" s="105" t="s">
        <v>9313</v>
      </c>
      <c r="G78"/>
      <c r="H78" s="19" t="s">
        <v>9314</v>
      </c>
      <c r="I78" s="19" t="s">
        <v>9315</v>
      </c>
      <c r="J78"/>
      <c r="K78" s="102">
        <v>45911</v>
      </c>
      <c r="L78" s="118">
        <v>45911</v>
      </c>
      <c r="M78" s="51">
        <v>45916</v>
      </c>
      <c r="N78" s="102">
        <v>45916</v>
      </c>
      <c r="O78" s="105" t="s">
        <v>4072</v>
      </c>
      <c r="P78" s="105" t="s">
        <v>9316</v>
      </c>
      <c r="Q78" s="19" t="s">
        <v>424</v>
      </c>
      <c r="R78" s="105" t="s">
        <v>425</v>
      </c>
      <c r="S78" s="105" t="s">
        <v>426</v>
      </c>
      <c r="T78" s="105" t="s">
        <v>426</v>
      </c>
      <c r="U78" s="105" t="s">
        <v>427</v>
      </c>
      <c r="V78" s="105" t="s">
        <v>4049</v>
      </c>
      <c r="W78" s="105" t="s">
        <v>4043</v>
      </c>
      <c r="X78" s="105" t="s">
        <v>4053</v>
      </c>
      <c r="Y78" s="105" t="s">
        <v>4044</v>
      </c>
      <c r="Z78" s="105">
        <v>0</v>
      </c>
      <c r="AA78" s="113">
        <v>8</v>
      </c>
      <c r="AB78" s="114" t="s">
        <v>9091</v>
      </c>
      <c r="AC78" s="114" t="s">
        <v>9085</v>
      </c>
      <c r="AD78" s="1">
        <v>6</v>
      </c>
      <c r="AE78" s="121">
        <v>5</v>
      </c>
      <c r="AF78" s="87">
        <v>0</v>
      </c>
      <c r="AG78" s="87"/>
      <c r="AH78" s="87"/>
      <c r="AI78" s="87"/>
      <c r="AJ78" s="87">
        <f t="shared" si="3"/>
        <v>5</v>
      </c>
      <c r="AK78" s="87"/>
      <c r="AL78" s="87"/>
      <c r="AM78" s="87"/>
      <c r="AN78" s="87"/>
      <c r="AO78" s="87">
        <f t="shared" si="4"/>
        <v>0</v>
      </c>
      <c r="AS78" s="5" t="str">
        <f t="shared" si="5"/>
        <v>811700K59120005789</v>
      </c>
    </row>
    <row r="79" spans="1:45" ht="15.6" x14ac:dyDescent="0.3">
      <c r="A79" s="101" t="s">
        <v>28</v>
      </c>
      <c r="B79" s="105" t="s">
        <v>4291</v>
      </c>
      <c r="C79" s="105"/>
      <c r="D79" s="105"/>
      <c r="E79" s="105"/>
      <c r="F79" s="105" t="s">
        <v>9317</v>
      </c>
      <c r="G79"/>
      <c r="H79" s="19" t="s">
        <v>9318</v>
      </c>
      <c r="I79" s="19" t="s">
        <v>9319</v>
      </c>
      <c r="J79"/>
      <c r="K79" s="102">
        <v>45911</v>
      </c>
      <c r="L79" s="118">
        <v>45911</v>
      </c>
      <c r="M79" s="51">
        <v>45916</v>
      </c>
      <c r="N79" s="102">
        <v>45916</v>
      </c>
      <c r="O79" s="105" t="s">
        <v>4042</v>
      </c>
      <c r="P79" s="105" t="s">
        <v>9320</v>
      </c>
      <c r="Q79" s="19" t="s">
        <v>481</v>
      </c>
      <c r="R79" s="105" t="s">
        <v>482</v>
      </c>
      <c r="S79" s="105" t="s">
        <v>483</v>
      </c>
      <c r="T79" s="105" t="s">
        <v>483</v>
      </c>
      <c r="U79" s="105" t="s">
        <v>484</v>
      </c>
      <c r="V79" s="105" t="s">
        <v>4049</v>
      </c>
      <c r="W79" s="105" t="s">
        <v>4043</v>
      </c>
      <c r="X79" s="105" t="s">
        <v>4053</v>
      </c>
      <c r="Y79" s="105" t="s">
        <v>4044</v>
      </c>
      <c r="Z79" s="105">
        <v>0</v>
      </c>
      <c r="AA79" s="113">
        <v>8</v>
      </c>
      <c r="AB79" s="114" t="s">
        <v>9091</v>
      </c>
      <c r="AC79" s="114" t="s">
        <v>9085</v>
      </c>
      <c r="AD79" s="1">
        <v>2</v>
      </c>
      <c r="AE79" s="121">
        <v>2</v>
      </c>
      <c r="AF79" s="87">
        <v>0</v>
      </c>
      <c r="AG79" s="87"/>
      <c r="AH79" s="87"/>
      <c r="AI79" s="87"/>
      <c r="AJ79" s="87">
        <f t="shared" si="3"/>
        <v>2</v>
      </c>
      <c r="AK79" s="87"/>
      <c r="AL79" s="87"/>
      <c r="AM79" s="87"/>
      <c r="AN79" s="87"/>
      <c r="AO79" s="87">
        <f t="shared" si="4"/>
        <v>0</v>
      </c>
      <c r="AS79" s="5" t="str">
        <f t="shared" si="5"/>
        <v>811700KC3120005813</v>
      </c>
    </row>
    <row r="80" spans="1:45" ht="15.6" x14ac:dyDescent="0.3">
      <c r="A80" s="101" t="s">
        <v>28</v>
      </c>
      <c r="B80" s="105" t="s">
        <v>4094</v>
      </c>
      <c r="C80" s="105"/>
      <c r="D80" s="105"/>
      <c r="E80" s="105"/>
      <c r="F80" s="105" t="s">
        <v>9322</v>
      </c>
      <c r="G80"/>
      <c r="H80" s="19" t="s">
        <v>9323</v>
      </c>
      <c r="I80" s="19" t="s">
        <v>9321</v>
      </c>
      <c r="J80"/>
      <c r="K80" s="102">
        <v>45912</v>
      </c>
      <c r="L80" s="118">
        <v>45912</v>
      </c>
      <c r="M80" s="51">
        <v>45916</v>
      </c>
      <c r="N80" s="102">
        <v>45916</v>
      </c>
      <c r="O80" s="105" t="s">
        <v>4503</v>
      </c>
      <c r="P80" s="105" t="s">
        <v>9324</v>
      </c>
      <c r="Q80" s="19" t="s">
        <v>284</v>
      </c>
      <c r="R80" s="105" t="s">
        <v>285</v>
      </c>
      <c r="S80" s="105" t="s">
        <v>286</v>
      </c>
      <c r="T80" s="105" t="s">
        <v>286</v>
      </c>
      <c r="U80" s="105" t="s">
        <v>287</v>
      </c>
      <c r="V80" s="105" t="s">
        <v>4056</v>
      </c>
      <c r="W80" s="105" t="s">
        <v>4043</v>
      </c>
      <c r="X80" s="105" t="s">
        <v>4035</v>
      </c>
      <c r="Y80" s="105" t="s">
        <v>4044</v>
      </c>
      <c r="Z80" s="105">
        <v>0</v>
      </c>
      <c r="AA80" s="113">
        <v>8</v>
      </c>
      <c r="AB80" s="114" t="s">
        <v>9091</v>
      </c>
      <c r="AC80" s="114" t="s">
        <v>9085</v>
      </c>
      <c r="AD80" s="1">
        <v>4</v>
      </c>
      <c r="AE80" s="121">
        <v>4</v>
      </c>
      <c r="AF80" s="87">
        <v>0</v>
      </c>
      <c r="AG80" s="87"/>
      <c r="AH80" s="87"/>
      <c r="AI80" s="87"/>
      <c r="AJ80" s="87">
        <f t="shared" si="3"/>
        <v>4</v>
      </c>
      <c r="AK80" s="87"/>
      <c r="AL80" s="87"/>
      <c r="AM80" s="87"/>
      <c r="AN80" s="87"/>
      <c r="AO80" s="87">
        <f t="shared" si="4"/>
        <v>0</v>
      </c>
      <c r="AS80" s="5" t="str">
        <f t="shared" si="5"/>
        <v>811700K52020009814</v>
      </c>
    </row>
    <row r="81" spans="1:45" ht="15.6" x14ac:dyDescent="0.3">
      <c r="A81" s="109" t="s">
        <v>28</v>
      </c>
      <c r="B81" s="109" t="s">
        <v>4094</v>
      </c>
      <c r="C81" s="109"/>
      <c r="D81" s="109"/>
      <c r="E81" s="109"/>
      <c r="F81" s="109" t="s">
        <v>9325</v>
      </c>
      <c r="G81" s="1"/>
      <c r="H81" s="1" t="s">
        <v>9326</v>
      </c>
      <c r="I81" s="1" t="s">
        <v>9327</v>
      </c>
      <c r="J81" s="1"/>
      <c r="K81" s="110">
        <v>45912</v>
      </c>
      <c r="L81" s="110">
        <v>45912</v>
      </c>
      <c r="M81" s="117">
        <v>45916</v>
      </c>
      <c r="N81" s="102">
        <v>45916</v>
      </c>
      <c r="O81" s="109" t="s">
        <v>4072</v>
      </c>
      <c r="P81" s="109" t="s">
        <v>9328</v>
      </c>
      <c r="Q81" s="112" t="s">
        <v>284</v>
      </c>
      <c r="R81" s="109" t="s">
        <v>285</v>
      </c>
      <c r="S81" s="109" t="s">
        <v>286</v>
      </c>
      <c r="T81" s="109" t="s">
        <v>286</v>
      </c>
      <c r="U81" s="109" t="s">
        <v>287</v>
      </c>
      <c r="V81" s="109" t="s">
        <v>4056</v>
      </c>
      <c r="W81" s="109" t="s">
        <v>4043</v>
      </c>
      <c r="X81" s="109" t="s">
        <v>4035</v>
      </c>
      <c r="Y81" s="109" t="s">
        <v>4044</v>
      </c>
      <c r="Z81" s="109">
        <v>0</v>
      </c>
      <c r="AA81" s="113">
        <v>8</v>
      </c>
      <c r="AB81" s="114" t="s">
        <v>9091</v>
      </c>
      <c r="AC81" s="114" t="s">
        <v>9085</v>
      </c>
      <c r="AD81" s="1">
        <v>6</v>
      </c>
      <c r="AE81" s="121">
        <v>3</v>
      </c>
      <c r="AF81" s="87">
        <v>0</v>
      </c>
      <c r="AG81" s="87"/>
      <c r="AH81" s="87"/>
      <c r="AI81" s="87"/>
      <c r="AJ81" s="87">
        <f t="shared" si="3"/>
        <v>3</v>
      </c>
      <c r="AK81" s="87"/>
      <c r="AL81" s="87"/>
      <c r="AM81" s="87"/>
      <c r="AN81" s="87"/>
      <c r="AO81" s="87">
        <f t="shared" si="4"/>
        <v>0</v>
      </c>
      <c r="AS81" s="5" t="str">
        <f t="shared" si="5"/>
        <v>811700K52020009849</v>
      </c>
    </row>
    <row r="82" spans="1:45" ht="15.6" x14ac:dyDescent="0.3">
      <c r="A82" s="109" t="s">
        <v>28</v>
      </c>
      <c r="B82" s="109" t="s">
        <v>4830</v>
      </c>
      <c r="C82" s="109"/>
      <c r="D82" s="109"/>
      <c r="E82" s="109"/>
      <c r="F82" s="109" t="s">
        <v>9329</v>
      </c>
      <c r="G82" s="1"/>
      <c r="H82" s="1" t="s">
        <v>9330</v>
      </c>
      <c r="I82" s="1" t="s">
        <v>9331</v>
      </c>
      <c r="J82" s="1"/>
      <c r="K82" s="110">
        <v>45910</v>
      </c>
      <c r="L82" s="110">
        <v>45910</v>
      </c>
      <c r="M82" s="117">
        <v>45917</v>
      </c>
      <c r="N82" s="102">
        <v>45917</v>
      </c>
      <c r="O82" s="109" t="s">
        <v>4042</v>
      </c>
      <c r="P82" s="109" t="s">
        <v>9332</v>
      </c>
      <c r="Q82" s="112" t="s">
        <v>714</v>
      </c>
      <c r="R82" s="109" t="s">
        <v>715</v>
      </c>
      <c r="S82" s="109" t="s">
        <v>716</v>
      </c>
      <c r="T82" s="109" t="s">
        <v>716</v>
      </c>
      <c r="U82" s="109" t="s">
        <v>717</v>
      </c>
      <c r="V82" s="109" t="s">
        <v>4831</v>
      </c>
      <c r="W82" s="109" t="s">
        <v>4040</v>
      </c>
      <c r="X82" s="109" t="s">
        <v>4035</v>
      </c>
      <c r="Y82" s="109" t="s">
        <v>4041</v>
      </c>
      <c r="Z82" s="109">
        <v>0</v>
      </c>
      <c r="AA82" s="113">
        <v>7</v>
      </c>
      <c r="AB82" s="114" t="s">
        <v>9091</v>
      </c>
      <c r="AC82" s="114" t="s">
        <v>9085</v>
      </c>
      <c r="AD82" s="1">
        <v>2</v>
      </c>
      <c r="AE82" s="121">
        <v>2</v>
      </c>
      <c r="AF82" s="87">
        <v>0</v>
      </c>
      <c r="AG82" s="87"/>
      <c r="AH82" s="87"/>
      <c r="AI82" s="87"/>
      <c r="AJ82" s="87">
        <f t="shared" si="3"/>
        <v>2</v>
      </c>
      <c r="AK82" s="87"/>
      <c r="AL82" s="87"/>
      <c r="AM82" s="87"/>
      <c r="AN82" s="87"/>
      <c r="AO82" s="87">
        <f t="shared" si="4"/>
        <v>0</v>
      </c>
      <c r="AS82" s="5" t="str">
        <f t="shared" si="5"/>
        <v>815510D57020002014</v>
      </c>
    </row>
    <row r="83" spans="1:45" ht="15.6" x14ac:dyDescent="0.3">
      <c r="A83" s="109" t="s">
        <v>28</v>
      </c>
      <c r="B83" s="109" t="s">
        <v>4839</v>
      </c>
      <c r="C83" s="109"/>
      <c r="D83" s="109"/>
      <c r="E83" s="109"/>
      <c r="F83" s="109" t="s">
        <v>9333</v>
      </c>
      <c r="G83" s="1"/>
      <c r="H83" s="1" t="s">
        <v>9334</v>
      </c>
      <c r="I83" s="1" t="s">
        <v>9335</v>
      </c>
      <c r="J83" s="1"/>
      <c r="K83" s="110">
        <v>45910</v>
      </c>
      <c r="L83" s="110">
        <v>45910</v>
      </c>
      <c r="M83" s="117">
        <v>45917</v>
      </c>
      <c r="N83" s="102">
        <v>45917</v>
      </c>
      <c r="O83" s="109" t="s">
        <v>4042</v>
      </c>
      <c r="P83" s="109" t="s">
        <v>9336</v>
      </c>
      <c r="Q83" s="112" t="s">
        <v>608</v>
      </c>
      <c r="R83" s="109" t="s">
        <v>609</v>
      </c>
      <c r="S83" s="109" t="s">
        <v>610</v>
      </c>
      <c r="T83" s="109" t="s">
        <v>611</v>
      </c>
      <c r="U83" s="109" t="s">
        <v>612</v>
      </c>
      <c r="V83" s="109" t="s">
        <v>4037</v>
      </c>
      <c r="W83" s="109" t="s">
        <v>4080</v>
      </c>
      <c r="X83" s="109" t="s">
        <v>4035</v>
      </c>
      <c r="Y83" s="109" t="s">
        <v>4044</v>
      </c>
      <c r="Z83" s="109">
        <v>0</v>
      </c>
      <c r="AA83" s="113">
        <v>7</v>
      </c>
      <c r="AB83" s="114" t="s">
        <v>9091</v>
      </c>
      <c r="AC83" s="114" t="s">
        <v>9085</v>
      </c>
      <c r="AD83" s="1">
        <v>2</v>
      </c>
      <c r="AE83" s="1">
        <v>2</v>
      </c>
      <c r="AF83" s="87">
        <v>0</v>
      </c>
      <c r="AG83" s="87"/>
      <c r="AH83" s="87"/>
      <c r="AI83" s="87"/>
      <c r="AJ83" s="87">
        <f t="shared" si="3"/>
        <v>2</v>
      </c>
      <c r="AK83" s="87"/>
      <c r="AL83" s="87"/>
      <c r="AM83" s="87"/>
      <c r="AN83" s="87"/>
      <c r="AO83" s="87">
        <f t="shared" si="4"/>
        <v>0</v>
      </c>
      <c r="AS83" s="5" t="str">
        <f t="shared" si="5"/>
        <v>812100K09020002045</v>
      </c>
    </row>
    <row r="84" spans="1:45" ht="15.6" x14ac:dyDescent="0.3">
      <c r="A84" s="109" t="s">
        <v>28</v>
      </c>
      <c r="B84" s="109" t="s">
        <v>4120</v>
      </c>
      <c r="C84" s="109"/>
      <c r="D84" s="109"/>
      <c r="E84" s="109"/>
      <c r="F84" s="109" t="s">
        <v>9337</v>
      </c>
      <c r="G84" s="1"/>
      <c r="H84" s="1" t="s">
        <v>9338</v>
      </c>
      <c r="I84" s="1" t="s">
        <v>9339</v>
      </c>
      <c r="J84" s="1"/>
      <c r="K84" s="110">
        <v>45912</v>
      </c>
      <c r="L84" s="110">
        <v>45912</v>
      </c>
      <c r="M84" s="117">
        <v>45917</v>
      </c>
      <c r="N84" s="102">
        <v>45917</v>
      </c>
      <c r="O84" s="109" t="s">
        <v>4042</v>
      </c>
      <c r="P84" s="109" t="s">
        <v>9340</v>
      </c>
      <c r="Q84" s="112" t="s">
        <v>407</v>
      </c>
      <c r="R84" s="109" t="s">
        <v>408</v>
      </c>
      <c r="S84" s="109" t="s">
        <v>409</v>
      </c>
      <c r="T84" s="109" t="s">
        <v>409</v>
      </c>
      <c r="U84" s="109" t="s">
        <v>410</v>
      </c>
      <c r="V84" s="109" t="s">
        <v>4049</v>
      </c>
      <c r="W84" s="109" t="s">
        <v>4043</v>
      </c>
      <c r="X84" s="109" t="s">
        <v>4053</v>
      </c>
      <c r="Y84" s="109" t="s">
        <v>4044</v>
      </c>
      <c r="Z84" s="109">
        <v>0</v>
      </c>
      <c r="AA84" s="113">
        <v>7</v>
      </c>
      <c r="AB84" s="114" t="s">
        <v>9091</v>
      </c>
      <c r="AC84" s="114" t="s">
        <v>9085</v>
      </c>
      <c r="AD84" s="1">
        <v>2</v>
      </c>
      <c r="AE84" s="1">
        <v>2</v>
      </c>
      <c r="AF84" s="87">
        <v>0</v>
      </c>
      <c r="AG84" s="87"/>
      <c r="AH84" s="87"/>
      <c r="AI84" s="87"/>
      <c r="AJ84" s="87">
        <f t="shared" si="3"/>
        <v>2</v>
      </c>
      <c r="AK84" s="87"/>
      <c r="AL84" s="87"/>
      <c r="AM84" s="87"/>
      <c r="AN84" s="87"/>
      <c r="AO84" s="87">
        <f t="shared" si="4"/>
        <v>0</v>
      </c>
      <c r="AS84" s="5" t="str">
        <f t="shared" si="5"/>
        <v>811300K59120009837</v>
      </c>
    </row>
    <row r="85" spans="1:45" ht="15.6" x14ac:dyDescent="0.3">
      <c r="A85" s="109" t="s">
        <v>28</v>
      </c>
      <c r="B85" s="109" t="s">
        <v>4845</v>
      </c>
      <c r="C85" s="109"/>
      <c r="D85" s="109"/>
      <c r="E85" s="109"/>
      <c r="F85" s="109" t="s">
        <v>9341</v>
      </c>
      <c r="G85" s="1"/>
      <c r="H85" s="1" t="s">
        <v>9342</v>
      </c>
      <c r="I85" s="1" t="s">
        <v>9339</v>
      </c>
      <c r="J85" s="1"/>
      <c r="K85" s="110">
        <v>45912</v>
      </c>
      <c r="L85" s="110">
        <v>45912</v>
      </c>
      <c r="M85" s="117">
        <v>45917</v>
      </c>
      <c r="N85" s="102">
        <v>45917</v>
      </c>
      <c r="O85" s="109" t="s">
        <v>4036</v>
      </c>
      <c r="P85" s="109" t="s">
        <v>9343</v>
      </c>
      <c r="Q85" s="112" t="s">
        <v>416</v>
      </c>
      <c r="R85" s="109" t="s">
        <v>417</v>
      </c>
      <c r="S85" s="109" t="s">
        <v>418</v>
      </c>
      <c r="T85" s="109" t="s">
        <v>419</v>
      </c>
      <c r="U85" s="109" t="s">
        <v>420</v>
      </c>
      <c r="V85" s="109" t="s">
        <v>4049</v>
      </c>
      <c r="W85" s="109" t="s">
        <v>4043</v>
      </c>
      <c r="X85" s="109" t="s">
        <v>4053</v>
      </c>
      <c r="Y85" s="109" t="s">
        <v>4044</v>
      </c>
      <c r="Z85" s="109" t="s">
        <v>418</v>
      </c>
      <c r="AA85" s="113">
        <v>7</v>
      </c>
      <c r="AB85" s="114" t="s">
        <v>9091</v>
      </c>
      <c r="AC85" s="114" t="s">
        <v>9085</v>
      </c>
      <c r="AD85" s="1">
        <v>1</v>
      </c>
      <c r="AE85" s="1">
        <v>1</v>
      </c>
      <c r="AF85" s="87">
        <v>0</v>
      </c>
      <c r="AG85" s="87"/>
      <c r="AH85" s="87"/>
      <c r="AI85" s="87"/>
      <c r="AJ85" s="87">
        <f t="shared" si="3"/>
        <v>1</v>
      </c>
      <c r="AK85" s="87"/>
      <c r="AL85" s="87"/>
      <c r="AM85" s="87"/>
      <c r="AN85" s="87"/>
      <c r="AO85" s="87">
        <f t="shared" si="4"/>
        <v>0</v>
      </c>
      <c r="AS85" s="5" t="str">
        <f t="shared" si="5"/>
        <v>811500K59120009838</v>
      </c>
    </row>
    <row r="86" spans="1:45" ht="15.6" x14ac:dyDescent="0.3">
      <c r="A86" s="109" t="s">
        <v>28</v>
      </c>
      <c r="B86" s="109" t="s">
        <v>4101</v>
      </c>
      <c r="C86" s="109"/>
      <c r="D86" s="109"/>
      <c r="E86" s="109"/>
      <c r="F86" s="109" t="s">
        <v>9344</v>
      </c>
      <c r="G86" s="1"/>
      <c r="H86" s="1" t="s">
        <v>9345</v>
      </c>
      <c r="I86" s="1" t="s">
        <v>9339</v>
      </c>
      <c r="J86" s="1"/>
      <c r="K86" s="110">
        <v>45912</v>
      </c>
      <c r="L86" s="110">
        <v>45912</v>
      </c>
      <c r="M86" s="117">
        <v>45917</v>
      </c>
      <c r="N86" s="102">
        <v>45917</v>
      </c>
      <c r="O86" s="109" t="s">
        <v>4072</v>
      </c>
      <c r="P86" s="109" t="s">
        <v>9346</v>
      </c>
      <c r="Q86" s="112" t="s">
        <v>424</v>
      </c>
      <c r="R86" s="109" t="s">
        <v>425</v>
      </c>
      <c r="S86" s="109" t="s">
        <v>426</v>
      </c>
      <c r="T86" s="109" t="s">
        <v>426</v>
      </c>
      <c r="U86" s="109" t="s">
        <v>427</v>
      </c>
      <c r="V86" s="109" t="s">
        <v>4049</v>
      </c>
      <c r="W86" s="109" t="s">
        <v>4043</v>
      </c>
      <c r="X86" s="109" t="s">
        <v>4053</v>
      </c>
      <c r="Y86" s="109" t="s">
        <v>4044</v>
      </c>
      <c r="Z86" s="109">
        <v>0</v>
      </c>
      <c r="AA86" s="113">
        <v>7</v>
      </c>
      <c r="AB86" s="114" t="s">
        <v>9091</v>
      </c>
      <c r="AC86" s="114" t="s">
        <v>9085</v>
      </c>
      <c r="AD86" s="1">
        <v>6</v>
      </c>
      <c r="AE86" s="1">
        <v>6</v>
      </c>
      <c r="AF86" s="87">
        <v>0</v>
      </c>
      <c r="AG86" s="87"/>
      <c r="AH86" s="87"/>
      <c r="AI86" s="87"/>
      <c r="AJ86" s="87">
        <f t="shared" si="3"/>
        <v>6</v>
      </c>
      <c r="AK86" s="87"/>
      <c r="AL86" s="87"/>
      <c r="AM86" s="87"/>
      <c r="AN86" s="87"/>
      <c r="AO86" s="87">
        <f t="shared" si="4"/>
        <v>0</v>
      </c>
      <c r="AS86" s="5" t="str">
        <f t="shared" si="5"/>
        <v>811700K59120009839</v>
      </c>
    </row>
    <row r="87" spans="1:45" ht="15.6" x14ac:dyDescent="0.3">
      <c r="A87" s="109" t="s">
        <v>28</v>
      </c>
      <c r="B87" s="109" t="s">
        <v>4291</v>
      </c>
      <c r="C87" s="109"/>
      <c r="D87" s="109"/>
      <c r="E87" s="109"/>
      <c r="F87" s="109" t="s">
        <v>9347</v>
      </c>
      <c r="G87" s="1"/>
      <c r="H87" s="1" t="s">
        <v>9348</v>
      </c>
      <c r="I87" s="1" t="s">
        <v>9349</v>
      </c>
      <c r="J87" s="1"/>
      <c r="K87" s="110">
        <v>45912</v>
      </c>
      <c r="L87" s="110">
        <v>45912</v>
      </c>
      <c r="M87" s="117">
        <v>45917</v>
      </c>
      <c r="N87" s="102">
        <v>45917</v>
      </c>
      <c r="O87" s="109" t="s">
        <v>4042</v>
      </c>
      <c r="P87" s="109" t="s">
        <v>9350</v>
      </c>
      <c r="Q87" s="1" t="s">
        <v>481</v>
      </c>
      <c r="R87" s="109" t="s">
        <v>482</v>
      </c>
      <c r="S87" s="109" t="s">
        <v>483</v>
      </c>
      <c r="T87" s="109" t="s">
        <v>483</v>
      </c>
      <c r="U87" s="109" t="s">
        <v>484</v>
      </c>
      <c r="V87" s="109" t="s">
        <v>4049</v>
      </c>
      <c r="W87" s="109" t="s">
        <v>4043</v>
      </c>
      <c r="X87" s="109" t="s">
        <v>4053</v>
      </c>
      <c r="Y87" s="109" t="s">
        <v>4044</v>
      </c>
      <c r="Z87" s="109">
        <v>0</v>
      </c>
      <c r="AA87" s="113">
        <v>7</v>
      </c>
      <c r="AB87" s="114" t="s">
        <v>9091</v>
      </c>
      <c r="AC87" s="114" t="s">
        <v>9085</v>
      </c>
      <c r="AD87" s="1">
        <v>2</v>
      </c>
      <c r="AE87" s="1">
        <v>2</v>
      </c>
      <c r="AF87" s="87">
        <v>0</v>
      </c>
      <c r="AG87" s="87"/>
      <c r="AH87" s="87"/>
      <c r="AI87" s="87"/>
      <c r="AJ87" s="87">
        <f t="shared" si="3"/>
        <v>2</v>
      </c>
      <c r="AK87" s="87"/>
      <c r="AL87" s="87"/>
      <c r="AM87" s="87"/>
      <c r="AN87" s="87"/>
      <c r="AO87" s="87">
        <f t="shared" si="4"/>
        <v>0</v>
      </c>
      <c r="AS87" s="5" t="str">
        <f t="shared" si="5"/>
        <v>811700KC3120009859</v>
      </c>
    </row>
    <row r="88" spans="1:45" ht="15.6" x14ac:dyDescent="0.3">
      <c r="A88" s="101" t="s">
        <v>28</v>
      </c>
      <c r="B88" s="101" t="s">
        <v>6212</v>
      </c>
      <c r="C88" s="101"/>
      <c r="D88" s="101"/>
      <c r="E88" s="101"/>
      <c r="F88" s="101" t="s">
        <v>9351</v>
      </c>
      <c r="G88" s="19"/>
      <c r="H88" s="19" t="s">
        <v>9352</v>
      </c>
      <c r="I88" s="19" t="s">
        <v>9353</v>
      </c>
      <c r="J88" s="19"/>
      <c r="K88" s="102">
        <v>45912</v>
      </c>
      <c r="L88" s="102">
        <v>45912</v>
      </c>
      <c r="M88" s="2">
        <v>45917</v>
      </c>
      <c r="N88" s="102">
        <v>45917</v>
      </c>
      <c r="O88" s="101" t="s">
        <v>4036</v>
      </c>
      <c r="P88" s="101" t="s">
        <v>9354</v>
      </c>
      <c r="Q88" s="81" t="s">
        <v>1161</v>
      </c>
      <c r="R88" s="101" t="s">
        <v>1162</v>
      </c>
      <c r="S88" s="101" t="s">
        <v>1163</v>
      </c>
      <c r="T88" s="101" t="s">
        <v>1164</v>
      </c>
      <c r="U88" s="101" t="s">
        <v>1165</v>
      </c>
      <c r="V88" s="101" t="s">
        <v>4091</v>
      </c>
      <c r="W88" s="101" t="s">
        <v>4048</v>
      </c>
      <c r="X88" s="101" t="s">
        <v>4053</v>
      </c>
      <c r="Y88" s="101" t="s">
        <v>4044</v>
      </c>
      <c r="Z88" s="101" t="s">
        <v>1163</v>
      </c>
      <c r="AA88" s="113">
        <v>7</v>
      </c>
      <c r="AB88" s="114" t="s">
        <v>9091</v>
      </c>
      <c r="AC88" s="114" t="s">
        <v>9085</v>
      </c>
      <c r="AD88" s="19">
        <v>1</v>
      </c>
      <c r="AE88" s="19">
        <v>1</v>
      </c>
      <c r="AF88" s="87">
        <v>0</v>
      </c>
      <c r="AG88" s="87"/>
      <c r="AH88" s="87"/>
      <c r="AI88" s="87"/>
      <c r="AJ88" s="87">
        <f t="shared" ref="AJ88:AJ151" si="6">+AE88-AF88-AG88-AH88-AI88</f>
        <v>1</v>
      </c>
      <c r="AK88" s="87"/>
      <c r="AL88" s="87"/>
      <c r="AM88" s="87"/>
      <c r="AN88" s="87"/>
      <c r="AO88" s="87">
        <f t="shared" ref="AO88:AO151" si="7">+AF88+AG88+AH88+AI88</f>
        <v>0</v>
      </c>
    </row>
    <row r="89" spans="1:45" ht="15.6" x14ac:dyDescent="0.3">
      <c r="A89" s="101" t="s">
        <v>28</v>
      </c>
      <c r="B89" s="101" t="s">
        <v>6214</v>
      </c>
      <c r="C89" s="101"/>
      <c r="D89" s="101"/>
      <c r="E89" s="101"/>
      <c r="F89" s="101" t="s">
        <v>9355</v>
      </c>
      <c r="G89" s="19"/>
      <c r="H89" s="19" t="s">
        <v>9356</v>
      </c>
      <c r="I89" s="19" t="s">
        <v>9353</v>
      </c>
      <c r="J89" s="19"/>
      <c r="K89" s="102">
        <v>45912</v>
      </c>
      <c r="L89" s="102">
        <v>45912</v>
      </c>
      <c r="M89" s="2">
        <v>45917</v>
      </c>
      <c r="N89" s="102">
        <v>45917</v>
      </c>
      <c r="O89" s="101" t="s">
        <v>4036</v>
      </c>
      <c r="P89" s="101" t="s">
        <v>9357</v>
      </c>
      <c r="Q89" s="86" t="s">
        <v>1166</v>
      </c>
      <c r="R89" s="101" t="s">
        <v>1167</v>
      </c>
      <c r="S89" s="101" t="s">
        <v>9358</v>
      </c>
      <c r="T89" s="101" t="s">
        <v>1168</v>
      </c>
      <c r="U89" s="101" t="s">
        <v>9359</v>
      </c>
      <c r="V89" s="101" t="s">
        <v>4091</v>
      </c>
      <c r="W89" s="101" t="s">
        <v>4048</v>
      </c>
      <c r="X89" s="101" t="s">
        <v>4053</v>
      </c>
      <c r="Y89" s="101" t="s">
        <v>4044</v>
      </c>
      <c r="Z89" s="101">
        <v>0</v>
      </c>
      <c r="AA89" s="113">
        <v>7</v>
      </c>
      <c r="AB89" s="114" t="s">
        <v>9091</v>
      </c>
      <c r="AC89" s="114" t="s">
        <v>9085</v>
      </c>
      <c r="AD89" s="19">
        <v>1</v>
      </c>
      <c r="AE89" s="19">
        <v>1</v>
      </c>
      <c r="AF89" s="87">
        <v>1</v>
      </c>
      <c r="AG89" s="87"/>
      <c r="AH89" s="87"/>
      <c r="AI89" s="87"/>
      <c r="AJ89" s="87">
        <f t="shared" si="6"/>
        <v>0</v>
      </c>
      <c r="AK89" s="87" t="s">
        <v>4891</v>
      </c>
      <c r="AL89" s="87"/>
      <c r="AM89" s="87"/>
      <c r="AN89" s="87"/>
      <c r="AO89" s="87">
        <f t="shared" si="7"/>
        <v>1</v>
      </c>
    </row>
    <row r="90" spans="1:45" ht="15.6" x14ac:dyDescent="0.3">
      <c r="A90" s="101" t="s">
        <v>28</v>
      </c>
      <c r="B90" s="101" t="s">
        <v>4094</v>
      </c>
      <c r="C90" s="101"/>
      <c r="D90" s="101"/>
      <c r="E90" s="101"/>
      <c r="F90" s="101" t="s">
        <v>9360</v>
      </c>
      <c r="G90" s="19"/>
      <c r="H90" s="19" t="s">
        <v>9361</v>
      </c>
      <c r="I90" s="19" t="s">
        <v>9362</v>
      </c>
      <c r="J90" s="19"/>
      <c r="K90" s="102">
        <v>45915</v>
      </c>
      <c r="L90" s="102">
        <v>45915</v>
      </c>
      <c r="M90" s="2">
        <v>45917</v>
      </c>
      <c r="N90" s="102">
        <v>45917</v>
      </c>
      <c r="O90" s="101" t="s">
        <v>4042</v>
      </c>
      <c r="P90" s="101" t="s">
        <v>9363</v>
      </c>
      <c r="Q90" s="86" t="s">
        <v>284</v>
      </c>
      <c r="R90" s="101" t="s">
        <v>285</v>
      </c>
      <c r="S90" s="101" t="s">
        <v>286</v>
      </c>
      <c r="T90" s="101" t="s">
        <v>286</v>
      </c>
      <c r="U90" s="101" t="s">
        <v>287</v>
      </c>
      <c r="V90" s="101" t="s">
        <v>4056</v>
      </c>
      <c r="W90" s="101" t="s">
        <v>4043</v>
      </c>
      <c r="X90" s="101" t="s">
        <v>4035</v>
      </c>
      <c r="Y90" s="101" t="s">
        <v>4044</v>
      </c>
      <c r="Z90" s="101">
        <v>0</v>
      </c>
      <c r="AA90" s="113">
        <v>7</v>
      </c>
      <c r="AB90" s="114" t="s">
        <v>9091</v>
      </c>
      <c r="AC90" s="114" t="s">
        <v>9085</v>
      </c>
      <c r="AD90" s="19">
        <v>2</v>
      </c>
      <c r="AE90" s="19">
        <v>2</v>
      </c>
      <c r="AF90" s="87">
        <v>2</v>
      </c>
      <c r="AG90" s="87"/>
      <c r="AH90" s="87"/>
      <c r="AI90" s="87"/>
      <c r="AJ90" s="87">
        <f t="shared" si="6"/>
        <v>0</v>
      </c>
      <c r="AK90" s="87" t="s">
        <v>4892</v>
      </c>
      <c r="AL90" s="87"/>
      <c r="AM90" s="87"/>
      <c r="AN90" s="87"/>
      <c r="AO90" s="87">
        <f t="shared" si="7"/>
        <v>2</v>
      </c>
    </row>
    <row r="91" spans="1:45" ht="15.6" x14ac:dyDescent="0.3">
      <c r="A91" s="101" t="s">
        <v>28</v>
      </c>
      <c r="B91" s="101" t="s">
        <v>4094</v>
      </c>
      <c r="C91" s="101"/>
      <c r="D91" s="101"/>
      <c r="E91" s="101"/>
      <c r="F91" s="101" t="s">
        <v>9365</v>
      </c>
      <c r="G91" s="19"/>
      <c r="H91" s="19" t="s">
        <v>9366</v>
      </c>
      <c r="I91" s="19" t="s">
        <v>9364</v>
      </c>
      <c r="J91" s="19"/>
      <c r="K91" s="102">
        <v>45915</v>
      </c>
      <c r="L91" s="102">
        <v>45915</v>
      </c>
      <c r="M91" s="2">
        <v>45917</v>
      </c>
      <c r="N91" s="102">
        <v>45917</v>
      </c>
      <c r="O91" s="101" t="s">
        <v>4050</v>
      </c>
      <c r="P91" s="101" t="s">
        <v>9367</v>
      </c>
      <c r="Q91" s="86" t="s">
        <v>284</v>
      </c>
      <c r="R91" s="101" t="s">
        <v>285</v>
      </c>
      <c r="S91" s="101" t="s">
        <v>286</v>
      </c>
      <c r="T91" s="101" t="s">
        <v>286</v>
      </c>
      <c r="U91" s="101" t="s">
        <v>287</v>
      </c>
      <c r="V91" s="101" t="s">
        <v>4056</v>
      </c>
      <c r="W91" s="101" t="s">
        <v>4043</v>
      </c>
      <c r="X91" s="101" t="s">
        <v>4035</v>
      </c>
      <c r="Y91" s="101" t="s">
        <v>4044</v>
      </c>
      <c r="Z91" s="101">
        <v>0</v>
      </c>
      <c r="AA91" s="113">
        <v>7</v>
      </c>
      <c r="AB91" s="114" t="s">
        <v>9091</v>
      </c>
      <c r="AC91" s="114" t="s">
        <v>9085</v>
      </c>
      <c r="AD91" s="19">
        <v>3</v>
      </c>
      <c r="AE91" s="19">
        <v>3</v>
      </c>
      <c r="AF91" s="87">
        <v>1</v>
      </c>
      <c r="AG91" s="87"/>
      <c r="AH91" s="87"/>
      <c r="AI91" s="87"/>
      <c r="AJ91" s="87">
        <f t="shared" si="6"/>
        <v>2</v>
      </c>
      <c r="AK91" s="87" t="s">
        <v>4893</v>
      </c>
      <c r="AL91" s="87"/>
      <c r="AM91" s="87"/>
      <c r="AN91" s="87"/>
      <c r="AO91" s="87">
        <f t="shared" si="7"/>
        <v>1</v>
      </c>
    </row>
    <row r="92" spans="1:45" ht="15.6" x14ac:dyDescent="0.3">
      <c r="A92" s="101" t="s">
        <v>28</v>
      </c>
      <c r="B92" s="101" t="s">
        <v>4093</v>
      </c>
      <c r="C92" s="101"/>
      <c r="D92" s="101"/>
      <c r="E92" s="101"/>
      <c r="F92" s="101" t="s">
        <v>9368</v>
      </c>
      <c r="G92" s="19"/>
      <c r="H92" s="19" t="s">
        <v>9369</v>
      </c>
      <c r="I92" s="19" t="s">
        <v>9370</v>
      </c>
      <c r="J92" s="19"/>
      <c r="K92" s="102">
        <v>45915</v>
      </c>
      <c r="L92" s="102">
        <v>45915</v>
      </c>
      <c r="M92" s="2">
        <v>45917</v>
      </c>
      <c r="N92" s="102">
        <v>45917</v>
      </c>
      <c r="O92" s="101" t="s">
        <v>4055</v>
      </c>
      <c r="P92" s="101" t="s">
        <v>9371</v>
      </c>
      <c r="Q92" s="86" t="s">
        <v>1192</v>
      </c>
      <c r="R92" s="101" t="s">
        <v>1193</v>
      </c>
      <c r="S92" s="101" t="s">
        <v>1194</v>
      </c>
      <c r="T92" s="101" t="s">
        <v>1195</v>
      </c>
      <c r="U92" s="101" t="s">
        <v>1196</v>
      </c>
      <c r="V92" s="101" t="s">
        <v>4091</v>
      </c>
      <c r="W92" s="101" t="s">
        <v>4048</v>
      </c>
      <c r="X92" s="101" t="s">
        <v>4053</v>
      </c>
      <c r="Y92" s="101" t="s">
        <v>4044</v>
      </c>
      <c r="Z92" s="101" t="s">
        <v>1194</v>
      </c>
      <c r="AA92" s="113">
        <v>7</v>
      </c>
      <c r="AB92" s="114" t="s">
        <v>9091</v>
      </c>
      <c r="AC92" s="114" t="s">
        <v>9085</v>
      </c>
      <c r="AD92" s="19">
        <v>5</v>
      </c>
      <c r="AE92" s="19">
        <v>3</v>
      </c>
      <c r="AF92" s="87">
        <v>1</v>
      </c>
      <c r="AG92" s="87"/>
      <c r="AH92" s="87"/>
      <c r="AI92" s="87"/>
      <c r="AJ92" s="87">
        <f t="shared" si="6"/>
        <v>2</v>
      </c>
      <c r="AK92" s="87" t="s">
        <v>4894</v>
      </c>
      <c r="AL92" s="87"/>
      <c r="AM92" s="87"/>
      <c r="AN92" s="87"/>
      <c r="AO92" s="87">
        <f t="shared" si="7"/>
        <v>1</v>
      </c>
    </row>
    <row r="93" spans="1:45" ht="15.6" x14ac:dyDescent="0.3">
      <c r="A93" s="101" t="s">
        <v>28</v>
      </c>
      <c r="B93" s="101" t="s">
        <v>4579</v>
      </c>
      <c r="C93" s="101"/>
      <c r="D93" s="101"/>
      <c r="E93" s="101"/>
      <c r="F93" s="101" t="s">
        <v>9372</v>
      </c>
      <c r="G93" s="19"/>
      <c r="H93" s="19" t="s">
        <v>9373</v>
      </c>
      <c r="I93" s="19" t="s">
        <v>9370</v>
      </c>
      <c r="J93" s="19"/>
      <c r="K93" s="102">
        <v>45915</v>
      </c>
      <c r="L93" s="102">
        <v>45915</v>
      </c>
      <c r="M93" s="2">
        <v>45917</v>
      </c>
      <c r="N93" s="102">
        <v>45917</v>
      </c>
      <c r="O93" s="101" t="s">
        <v>4072</v>
      </c>
      <c r="P93" s="101" t="s">
        <v>9374</v>
      </c>
      <c r="Q93" s="86" t="s">
        <v>1202</v>
      </c>
      <c r="R93" s="101" t="s">
        <v>1203</v>
      </c>
      <c r="S93" s="101" t="s">
        <v>1204</v>
      </c>
      <c r="T93" s="101" t="s">
        <v>1205</v>
      </c>
      <c r="U93" s="101" t="s">
        <v>1206</v>
      </c>
      <c r="V93" s="101" t="s">
        <v>4085</v>
      </c>
      <c r="W93" s="101" t="s">
        <v>4086</v>
      </c>
      <c r="X93" s="101" t="s">
        <v>4053</v>
      </c>
      <c r="Y93" s="101" t="s">
        <v>4044</v>
      </c>
      <c r="Z93" s="101" t="s">
        <v>1204</v>
      </c>
      <c r="AA93" s="113">
        <v>7</v>
      </c>
      <c r="AB93" s="114" t="s">
        <v>9091</v>
      </c>
      <c r="AC93" s="114" t="s">
        <v>9085</v>
      </c>
      <c r="AD93" s="19">
        <v>6</v>
      </c>
      <c r="AE93" s="19">
        <v>5</v>
      </c>
      <c r="AF93" s="87">
        <v>2</v>
      </c>
      <c r="AG93" s="87"/>
      <c r="AH93" s="87"/>
      <c r="AI93" s="87"/>
      <c r="AJ93" s="87">
        <f t="shared" si="6"/>
        <v>3</v>
      </c>
      <c r="AK93" s="87" t="s">
        <v>4895</v>
      </c>
      <c r="AL93" s="87"/>
      <c r="AM93" s="87"/>
      <c r="AN93" s="87"/>
      <c r="AO93" s="87">
        <f t="shared" si="7"/>
        <v>2</v>
      </c>
    </row>
    <row r="94" spans="1:45" ht="15.6" x14ac:dyDescent="0.3">
      <c r="A94" s="101" t="s">
        <v>28</v>
      </c>
      <c r="B94" s="101" t="s">
        <v>4580</v>
      </c>
      <c r="C94" s="101"/>
      <c r="D94" s="101"/>
      <c r="E94" s="101"/>
      <c r="F94" s="101" t="s">
        <v>9375</v>
      </c>
      <c r="G94" s="19"/>
      <c r="H94" s="19" t="s">
        <v>9376</v>
      </c>
      <c r="I94" s="19" t="s">
        <v>9370</v>
      </c>
      <c r="J94" s="19"/>
      <c r="K94" s="102">
        <v>45915</v>
      </c>
      <c r="L94" s="102">
        <v>45915</v>
      </c>
      <c r="M94" s="2">
        <v>45917</v>
      </c>
      <c r="N94" s="102">
        <v>45917</v>
      </c>
      <c r="O94" s="101" t="s">
        <v>4050</v>
      </c>
      <c r="P94" s="101" t="s">
        <v>9377</v>
      </c>
      <c r="Q94" s="86" t="s">
        <v>1207</v>
      </c>
      <c r="R94" s="101" t="s">
        <v>1208</v>
      </c>
      <c r="S94" s="101" t="s">
        <v>1209</v>
      </c>
      <c r="T94" s="101" t="s">
        <v>1210</v>
      </c>
      <c r="U94" s="101" t="s">
        <v>1211</v>
      </c>
      <c r="V94" s="101" t="s">
        <v>4085</v>
      </c>
      <c r="W94" s="101" t="s">
        <v>4086</v>
      </c>
      <c r="X94" s="101" t="s">
        <v>4053</v>
      </c>
      <c r="Y94" s="101" t="s">
        <v>4044</v>
      </c>
      <c r="Z94" s="101">
        <v>0</v>
      </c>
      <c r="AA94" s="113">
        <v>7</v>
      </c>
      <c r="AB94" s="114" t="s">
        <v>9091</v>
      </c>
      <c r="AC94" s="114" t="s">
        <v>9085</v>
      </c>
      <c r="AD94" s="19">
        <v>3</v>
      </c>
      <c r="AE94" s="19">
        <v>3</v>
      </c>
      <c r="AF94" s="87">
        <v>1</v>
      </c>
      <c r="AG94" s="87"/>
      <c r="AH94" s="87"/>
      <c r="AI94" s="87"/>
      <c r="AJ94" s="87">
        <f t="shared" si="6"/>
        <v>2</v>
      </c>
      <c r="AK94" s="87" t="s">
        <v>4896</v>
      </c>
      <c r="AL94" s="87"/>
      <c r="AM94" s="87"/>
      <c r="AN94" s="87"/>
      <c r="AO94" s="87">
        <f t="shared" si="7"/>
        <v>1</v>
      </c>
    </row>
    <row r="95" spans="1:45" ht="15.6" x14ac:dyDescent="0.3">
      <c r="A95" s="101" t="s">
        <v>28</v>
      </c>
      <c r="B95" s="101" t="s">
        <v>4845</v>
      </c>
      <c r="C95" s="101"/>
      <c r="D95" s="101"/>
      <c r="E95" s="101"/>
      <c r="F95" s="101" t="s">
        <v>9378</v>
      </c>
      <c r="G95" s="19"/>
      <c r="H95" s="19" t="s">
        <v>9379</v>
      </c>
      <c r="I95" s="19" t="s">
        <v>9380</v>
      </c>
      <c r="J95" s="19"/>
      <c r="K95" s="102">
        <v>45915</v>
      </c>
      <c r="L95" s="102">
        <v>45915</v>
      </c>
      <c r="M95" s="2">
        <v>45918</v>
      </c>
      <c r="N95" s="102">
        <v>45918</v>
      </c>
      <c r="O95" s="101" t="s">
        <v>4042</v>
      </c>
      <c r="P95" s="101" t="s">
        <v>9381</v>
      </c>
      <c r="Q95" s="86" t="s">
        <v>416</v>
      </c>
      <c r="R95" s="101" t="s">
        <v>417</v>
      </c>
      <c r="S95" s="101" t="s">
        <v>418</v>
      </c>
      <c r="T95" s="101" t="s">
        <v>419</v>
      </c>
      <c r="U95" s="101" t="s">
        <v>420</v>
      </c>
      <c r="V95" s="101" t="s">
        <v>4049</v>
      </c>
      <c r="W95" s="101" t="s">
        <v>4043</v>
      </c>
      <c r="X95" s="101" t="s">
        <v>4053</v>
      </c>
      <c r="Y95" s="101" t="s">
        <v>4044</v>
      </c>
      <c r="Z95" s="101" t="s">
        <v>418</v>
      </c>
      <c r="AA95" s="113">
        <v>6</v>
      </c>
      <c r="AB95" s="114" t="s">
        <v>9091</v>
      </c>
      <c r="AC95" s="114" t="s">
        <v>9085</v>
      </c>
      <c r="AD95" s="19">
        <v>2</v>
      </c>
      <c r="AE95" s="19">
        <v>2</v>
      </c>
      <c r="AF95" s="87">
        <v>1</v>
      </c>
      <c r="AG95" s="87"/>
      <c r="AH95" s="87"/>
      <c r="AI95" s="87"/>
      <c r="AJ95" s="87">
        <f t="shared" si="6"/>
        <v>1</v>
      </c>
      <c r="AK95" s="87" t="s">
        <v>4897</v>
      </c>
      <c r="AL95" s="87"/>
      <c r="AM95" s="87"/>
      <c r="AN95" s="87"/>
      <c r="AO95" s="87">
        <f t="shared" si="7"/>
        <v>1</v>
      </c>
    </row>
    <row r="96" spans="1:45" ht="15.6" x14ac:dyDescent="0.3">
      <c r="A96" s="101" t="s">
        <v>28</v>
      </c>
      <c r="B96" s="101" t="s">
        <v>5893</v>
      </c>
      <c r="C96" s="101"/>
      <c r="D96" s="101"/>
      <c r="E96" s="101"/>
      <c r="F96" s="101" t="s">
        <v>9382</v>
      </c>
      <c r="G96" s="19"/>
      <c r="H96" s="19" t="s">
        <v>9383</v>
      </c>
      <c r="I96" s="19" t="s">
        <v>9380</v>
      </c>
      <c r="J96" s="19"/>
      <c r="K96" s="102">
        <v>45915</v>
      </c>
      <c r="L96" s="102">
        <v>45915</v>
      </c>
      <c r="M96" s="2">
        <v>45918</v>
      </c>
      <c r="N96" s="102">
        <v>45918</v>
      </c>
      <c r="O96" s="101" t="s">
        <v>4036</v>
      </c>
      <c r="P96" s="101" t="s">
        <v>9384</v>
      </c>
      <c r="Q96" s="86" t="s">
        <v>526</v>
      </c>
      <c r="R96" s="101" t="s">
        <v>527</v>
      </c>
      <c r="S96" s="101" t="s">
        <v>9385</v>
      </c>
      <c r="T96" s="101" t="s">
        <v>528</v>
      </c>
      <c r="U96" s="101" t="s">
        <v>9386</v>
      </c>
      <c r="V96" s="101" t="s">
        <v>4049</v>
      </c>
      <c r="W96" s="101" t="s">
        <v>4043</v>
      </c>
      <c r="X96" s="101" t="s">
        <v>4053</v>
      </c>
      <c r="Y96" s="101" t="s">
        <v>4044</v>
      </c>
      <c r="Z96" s="101" t="s">
        <v>9385</v>
      </c>
      <c r="AA96" s="113">
        <v>6</v>
      </c>
      <c r="AB96" s="114" t="s">
        <v>9091</v>
      </c>
      <c r="AC96" s="114" t="s">
        <v>9085</v>
      </c>
      <c r="AD96" s="19">
        <v>1</v>
      </c>
      <c r="AE96" s="19">
        <v>1</v>
      </c>
      <c r="AF96" s="87">
        <v>2</v>
      </c>
      <c r="AG96" s="87"/>
      <c r="AH96" s="87"/>
      <c r="AI96" s="87"/>
      <c r="AJ96" s="87">
        <f t="shared" si="6"/>
        <v>-1</v>
      </c>
      <c r="AK96" s="87" t="s">
        <v>4898</v>
      </c>
      <c r="AL96" s="87"/>
      <c r="AM96" s="87"/>
      <c r="AN96" s="87"/>
      <c r="AO96" s="87">
        <f t="shared" si="7"/>
        <v>2</v>
      </c>
    </row>
    <row r="97" spans="1:41" ht="15.6" x14ac:dyDescent="0.3">
      <c r="A97" s="101" t="s">
        <v>28</v>
      </c>
      <c r="B97" s="101" t="s">
        <v>4291</v>
      </c>
      <c r="C97" s="101"/>
      <c r="D97" s="101"/>
      <c r="E97" s="101"/>
      <c r="F97" s="101" t="s">
        <v>9387</v>
      </c>
      <c r="G97" s="19"/>
      <c r="H97" s="19" t="s">
        <v>9388</v>
      </c>
      <c r="I97" s="19" t="s">
        <v>9389</v>
      </c>
      <c r="J97" s="19"/>
      <c r="K97" s="102">
        <v>45915</v>
      </c>
      <c r="L97" s="102">
        <v>45915</v>
      </c>
      <c r="M97" s="2">
        <v>45918</v>
      </c>
      <c r="N97" s="102">
        <v>45918</v>
      </c>
      <c r="O97" s="101" t="s">
        <v>4042</v>
      </c>
      <c r="P97" s="101" t="s">
        <v>9390</v>
      </c>
      <c r="Q97" s="86" t="s">
        <v>481</v>
      </c>
      <c r="R97" s="101" t="s">
        <v>482</v>
      </c>
      <c r="S97" s="101" t="s">
        <v>483</v>
      </c>
      <c r="T97" s="101" t="s">
        <v>483</v>
      </c>
      <c r="U97" s="101" t="s">
        <v>484</v>
      </c>
      <c r="V97" s="101" t="s">
        <v>4049</v>
      </c>
      <c r="W97" s="101" t="s">
        <v>4043</v>
      </c>
      <c r="X97" s="101" t="s">
        <v>4053</v>
      </c>
      <c r="Y97" s="101" t="s">
        <v>4044</v>
      </c>
      <c r="Z97" s="101">
        <v>0</v>
      </c>
      <c r="AA97" s="113">
        <v>6</v>
      </c>
      <c r="AB97" s="114" t="s">
        <v>9091</v>
      </c>
      <c r="AC97" s="114" t="s">
        <v>9085</v>
      </c>
      <c r="AD97" s="19">
        <v>2</v>
      </c>
      <c r="AE97" s="19">
        <v>2</v>
      </c>
      <c r="AF97" s="87">
        <v>1</v>
      </c>
      <c r="AG97" s="87"/>
      <c r="AH97" s="87"/>
      <c r="AI97" s="87"/>
      <c r="AJ97" s="87">
        <f t="shared" si="6"/>
        <v>1</v>
      </c>
      <c r="AK97" s="87" t="s">
        <v>4899</v>
      </c>
      <c r="AL97" s="87"/>
      <c r="AM97" s="87"/>
      <c r="AN97" s="87"/>
      <c r="AO97" s="87">
        <f t="shared" si="7"/>
        <v>1</v>
      </c>
    </row>
    <row r="98" spans="1:41" ht="15.6" x14ac:dyDescent="0.3">
      <c r="A98" s="101" t="s">
        <v>28</v>
      </c>
      <c r="B98" s="101" t="s">
        <v>4124</v>
      </c>
      <c r="C98" s="101"/>
      <c r="D98" s="101"/>
      <c r="E98" s="101"/>
      <c r="F98" s="101" t="s">
        <v>9391</v>
      </c>
      <c r="G98" s="19"/>
      <c r="H98" s="19" t="s">
        <v>9392</v>
      </c>
      <c r="I98" s="19" t="s">
        <v>9389</v>
      </c>
      <c r="J98" s="19"/>
      <c r="K98" s="102">
        <v>45915</v>
      </c>
      <c r="L98" s="102">
        <v>45915</v>
      </c>
      <c r="M98" s="2">
        <v>45918</v>
      </c>
      <c r="N98" s="102">
        <v>45918</v>
      </c>
      <c r="O98" s="101" t="s">
        <v>4036</v>
      </c>
      <c r="P98" s="101" t="s">
        <v>9393</v>
      </c>
      <c r="Q98" s="86" t="s">
        <v>532</v>
      </c>
      <c r="R98" s="101" t="s">
        <v>533</v>
      </c>
      <c r="S98" s="101" t="s">
        <v>534</v>
      </c>
      <c r="T98" s="101" t="s">
        <v>534</v>
      </c>
      <c r="U98" s="101" t="s">
        <v>535</v>
      </c>
      <c r="V98" s="101" t="s">
        <v>4049</v>
      </c>
      <c r="W98" s="101" t="s">
        <v>4043</v>
      </c>
      <c r="X98" s="101" t="s">
        <v>4053</v>
      </c>
      <c r="Y98" s="101" t="s">
        <v>4044</v>
      </c>
      <c r="Z98" s="101">
        <v>0</v>
      </c>
      <c r="AA98" s="113">
        <v>6</v>
      </c>
      <c r="AB98" s="114" t="s">
        <v>9091</v>
      </c>
      <c r="AC98" s="114" t="s">
        <v>9085</v>
      </c>
      <c r="AD98" s="19">
        <v>1</v>
      </c>
      <c r="AE98" s="19">
        <v>1</v>
      </c>
      <c r="AF98" s="87">
        <v>1</v>
      </c>
      <c r="AG98" s="87"/>
      <c r="AH98" s="87"/>
      <c r="AI98" s="87"/>
      <c r="AJ98" s="87">
        <f t="shared" si="6"/>
        <v>0</v>
      </c>
      <c r="AK98" s="87" t="s">
        <v>4900</v>
      </c>
      <c r="AL98" s="87"/>
      <c r="AM98" s="87"/>
      <c r="AN98" s="87"/>
      <c r="AO98" s="87">
        <f t="shared" si="7"/>
        <v>1</v>
      </c>
    </row>
    <row r="99" spans="1:41" ht="15.6" x14ac:dyDescent="0.3">
      <c r="A99" s="101" t="s">
        <v>28</v>
      </c>
      <c r="B99" s="101" t="s">
        <v>4094</v>
      </c>
      <c r="C99" s="101"/>
      <c r="D99" s="101"/>
      <c r="E99" s="101"/>
      <c r="F99" s="101" t="s">
        <v>9395</v>
      </c>
      <c r="G99" s="19"/>
      <c r="H99" s="19" t="s">
        <v>9396</v>
      </c>
      <c r="I99" s="19" t="s">
        <v>9394</v>
      </c>
      <c r="J99" s="19"/>
      <c r="K99" s="102">
        <v>45916</v>
      </c>
      <c r="L99" s="102">
        <v>45916</v>
      </c>
      <c r="M99" s="2">
        <v>45918</v>
      </c>
      <c r="N99" s="102">
        <v>45918</v>
      </c>
      <c r="O99" s="101" t="s">
        <v>4055</v>
      </c>
      <c r="P99" s="101" t="s">
        <v>9397</v>
      </c>
      <c r="Q99" s="86" t="s">
        <v>284</v>
      </c>
      <c r="R99" s="101" t="s">
        <v>285</v>
      </c>
      <c r="S99" s="101" t="s">
        <v>286</v>
      </c>
      <c r="T99" s="101" t="s">
        <v>286</v>
      </c>
      <c r="U99" s="101" t="s">
        <v>287</v>
      </c>
      <c r="V99" s="101" t="s">
        <v>4056</v>
      </c>
      <c r="W99" s="101" t="s">
        <v>4043</v>
      </c>
      <c r="X99" s="101" t="s">
        <v>4035</v>
      </c>
      <c r="Y99" s="101" t="s">
        <v>4044</v>
      </c>
      <c r="Z99" s="101">
        <v>0</v>
      </c>
      <c r="AA99" s="113">
        <v>6</v>
      </c>
      <c r="AB99" s="114" t="s">
        <v>9091</v>
      </c>
      <c r="AC99" s="114" t="s">
        <v>9085</v>
      </c>
      <c r="AD99" s="19">
        <v>5</v>
      </c>
      <c r="AE99" s="19">
        <v>5</v>
      </c>
      <c r="AF99" s="87">
        <v>1</v>
      </c>
      <c r="AG99" s="87"/>
      <c r="AH99" s="87"/>
      <c r="AI99" s="87"/>
      <c r="AJ99" s="87">
        <f t="shared" si="6"/>
        <v>4</v>
      </c>
      <c r="AK99" s="87" t="s">
        <v>4901</v>
      </c>
      <c r="AL99" s="87"/>
      <c r="AM99" s="87"/>
      <c r="AN99" s="87"/>
      <c r="AO99" s="87">
        <f t="shared" si="7"/>
        <v>1</v>
      </c>
    </row>
    <row r="100" spans="1:41" ht="15.6" x14ac:dyDescent="0.3">
      <c r="A100" s="101" t="s">
        <v>28</v>
      </c>
      <c r="B100" s="101" t="s">
        <v>4141</v>
      </c>
      <c r="C100" s="101"/>
      <c r="D100" s="101"/>
      <c r="E100" s="101"/>
      <c r="F100" s="101" t="s">
        <v>9398</v>
      </c>
      <c r="G100" s="19"/>
      <c r="H100" s="19" t="s">
        <v>9399</v>
      </c>
      <c r="I100" s="19" t="s">
        <v>9400</v>
      </c>
      <c r="J100" s="19"/>
      <c r="K100" s="102">
        <v>45916</v>
      </c>
      <c r="L100" s="102">
        <v>45916</v>
      </c>
      <c r="M100" s="2">
        <v>45918</v>
      </c>
      <c r="N100" s="102">
        <v>45918</v>
      </c>
      <c r="O100" s="101" t="s">
        <v>4050</v>
      </c>
      <c r="P100" s="101" t="s">
        <v>9401</v>
      </c>
      <c r="Q100" s="86" t="s">
        <v>1197</v>
      </c>
      <c r="R100" s="101" t="s">
        <v>1198</v>
      </c>
      <c r="S100" s="101" t="s">
        <v>1199</v>
      </c>
      <c r="T100" s="101" t="s">
        <v>1200</v>
      </c>
      <c r="U100" s="101" t="s">
        <v>1201</v>
      </c>
      <c r="V100" s="101" t="s">
        <v>4091</v>
      </c>
      <c r="W100" s="101" t="s">
        <v>4048</v>
      </c>
      <c r="X100" s="101" t="s">
        <v>4053</v>
      </c>
      <c r="Y100" s="101" t="s">
        <v>4044</v>
      </c>
      <c r="Z100" s="101">
        <v>0</v>
      </c>
      <c r="AA100" s="113">
        <v>6</v>
      </c>
      <c r="AB100" s="114" t="s">
        <v>9091</v>
      </c>
      <c r="AC100" s="114" t="s">
        <v>9085</v>
      </c>
      <c r="AD100" s="19">
        <v>3</v>
      </c>
      <c r="AE100" s="19">
        <v>3</v>
      </c>
      <c r="AF100" s="87">
        <v>0</v>
      </c>
      <c r="AG100" s="87"/>
      <c r="AH100" s="87"/>
      <c r="AI100" s="87"/>
      <c r="AJ100" s="87">
        <f t="shared" si="6"/>
        <v>3</v>
      </c>
      <c r="AK100" s="87"/>
      <c r="AL100" s="87"/>
      <c r="AM100" s="87"/>
      <c r="AN100" s="87"/>
      <c r="AO100" s="87">
        <f t="shared" si="7"/>
        <v>0</v>
      </c>
    </row>
    <row r="101" spans="1:41" ht="15.6" x14ac:dyDescent="0.3">
      <c r="A101" s="101" t="s">
        <v>28</v>
      </c>
      <c r="B101" s="101" t="s">
        <v>4580</v>
      </c>
      <c r="C101" s="101"/>
      <c r="D101" s="101"/>
      <c r="E101" s="101"/>
      <c r="F101" s="101" t="s">
        <v>9402</v>
      </c>
      <c r="G101" s="19"/>
      <c r="H101" s="19" t="s">
        <v>9403</v>
      </c>
      <c r="I101" s="19" t="s">
        <v>9400</v>
      </c>
      <c r="J101" s="19"/>
      <c r="K101" s="102">
        <v>45916</v>
      </c>
      <c r="L101" s="102">
        <v>45916</v>
      </c>
      <c r="M101" s="2">
        <v>45918</v>
      </c>
      <c r="N101" s="102">
        <v>45918</v>
      </c>
      <c r="O101" s="101" t="s">
        <v>4055</v>
      </c>
      <c r="P101" s="101" t="s">
        <v>9404</v>
      </c>
      <c r="Q101" s="86" t="s">
        <v>1207</v>
      </c>
      <c r="R101" s="101" t="s">
        <v>1208</v>
      </c>
      <c r="S101" s="101" t="s">
        <v>1209</v>
      </c>
      <c r="T101" s="101" t="s">
        <v>1210</v>
      </c>
      <c r="U101" s="101" t="s">
        <v>1211</v>
      </c>
      <c r="V101" s="101" t="s">
        <v>4085</v>
      </c>
      <c r="W101" s="101" t="s">
        <v>4086</v>
      </c>
      <c r="X101" s="101" t="s">
        <v>4053</v>
      </c>
      <c r="Y101" s="101" t="s">
        <v>4044</v>
      </c>
      <c r="Z101" s="101">
        <v>0</v>
      </c>
      <c r="AA101" s="113">
        <v>6</v>
      </c>
      <c r="AB101" s="114" t="s">
        <v>9091</v>
      </c>
      <c r="AC101" s="114" t="s">
        <v>9085</v>
      </c>
      <c r="AD101" s="19">
        <v>5</v>
      </c>
      <c r="AE101" s="19">
        <v>5</v>
      </c>
      <c r="AF101" s="87">
        <v>0</v>
      </c>
      <c r="AG101" s="87"/>
      <c r="AH101" s="87"/>
      <c r="AI101" s="87"/>
      <c r="AJ101" s="87">
        <f t="shared" si="6"/>
        <v>5</v>
      </c>
      <c r="AK101" s="87"/>
      <c r="AL101" s="87"/>
      <c r="AM101" s="87"/>
      <c r="AN101" s="87"/>
      <c r="AO101" s="87">
        <f t="shared" si="7"/>
        <v>0</v>
      </c>
    </row>
    <row r="102" spans="1:41" ht="15.6" x14ac:dyDescent="0.3">
      <c r="A102" s="101" t="s">
        <v>28</v>
      </c>
      <c r="B102" s="101" t="s">
        <v>4830</v>
      </c>
      <c r="C102" s="101"/>
      <c r="D102" s="101"/>
      <c r="E102" s="101"/>
      <c r="F102" s="101" t="s">
        <v>9406</v>
      </c>
      <c r="G102" s="19"/>
      <c r="H102" s="19" t="s">
        <v>9407</v>
      </c>
      <c r="I102" s="19" t="s">
        <v>9405</v>
      </c>
      <c r="J102" s="19"/>
      <c r="K102" s="102">
        <v>45912</v>
      </c>
      <c r="L102" s="102">
        <v>45912</v>
      </c>
      <c r="M102" s="2">
        <v>45919</v>
      </c>
      <c r="N102" s="102">
        <v>45919</v>
      </c>
      <c r="O102" s="101" t="s">
        <v>4042</v>
      </c>
      <c r="P102" s="101" t="s">
        <v>9408</v>
      </c>
      <c r="Q102" s="86" t="s">
        <v>714</v>
      </c>
      <c r="R102" s="101" t="s">
        <v>715</v>
      </c>
      <c r="S102" s="101" t="s">
        <v>716</v>
      </c>
      <c r="T102" s="101" t="s">
        <v>716</v>
      </c>
      <c r="U102" s="101" t="s">
        <v>717</v>
      </c>
      <c r="V102" s="101" t="s">
        <v>4831</v>
      </c>
      <c r="W102" s="101" t="s">
        <v>4040</v>
      </c>
      <c r="X102" s="101" t="s">
        <v>4035</v>
      </c>
      <c r="Y102" s="101" t="s">
        <v>4041</v>
      </c>
      <c r="Z102" s="101">
        <v>0</v>
      </c>
      <c r="AA102" s="113">
        <v>5</v>
      </c>
      <c r="AB102" s="114" t="s">
        <v>9091</v>
      </c>
      <c r="AC102" s="114" t="s">
        <v>9085</v>
      </c>
      <c r="AD102" s="19">
        <v>2</v>
      </c>
      <c r="AE102" s="19">
        <v>2</v>
      </c>
      <c r="AF102" s="87">
        <v>0</v>
      </c>
      <c r="AG102" s="87"/>
      <c r="AH102" s="87"/>
      <c r="AI102" s="87"/>
      <c r="AJ102" s="87">
        <f t="shared" si="6"/>
        <v>2</v>
      </c>
      <c r="AK102" s="87"/>
      <c r="AL102" s="87"/>
      <c r="AM102" s="87"/>
      <c r="AN102" s="87"/>
      <c r="AO102" s="87">
        <f t="shared" si="7"/>
        <v>0</v>
      </c>
    </row>
    <row r="103" spans="1:41" ht="15.6" x14ac:dyDescent="0.3">
      <c r="A103" s="101" t="s">
        <v>28</v>
      </c>
      <c r="B103" s="101" t="s">
        <v>5893</v>
      </c>
      <c r="C103" s="101"/>
      <c r="D103" s="101"/>
      <c r="E103" s="101"/>
      <c r="F103" s="101" t="s">
        <v>9409</v>
      </c>
      <c r="G103" s="19"/>
      <c r="H103" s="19" t="s">
        <v>9410</v>
      </c>
      <c r="I103" s="19" t="s">
        <v>9411</v>
      </c>
      <c r="J103" s="19"/>
      <c r="K103" s="102">
        <v>45916</v>
      </c>
      <c r="L103" s="102">
        <v>45916</v>
      </c>
      <c r="M103" s="2">
        <v>45919</v>
      </c>
      <c r="N103" s="102">
        <v>45919</v>
      </c>
      <c r="O103" s="101" t="s">
        <v>4042</v>
      </c>
      <c r="P103" s="101" t="s">
        <v>9412</v>
      </c>
      <c r="Q103" s="86" t="s">
        <v>526</v>
      </c>
      <c r="R103" s="101" t="s">
        <v>527</v>
      </c>
      <c r="S103" s="101" t="s">
        <v>9385</v>
      </c>
      <c r="T103" s="101" t="s">
        <v>528</v>
      </c>
      <c r="U103" s="101" t="s">
        <v>9386</v>
      </c>
      <c r="V103" s="101" t="s">
        <v>4049</v>
      </c>
      <c r="W103" s="101" t="s">
        <v>4043</v>
      </c>
      <c r="X103" s="101" t="s">
        <v>4053</v>
      </c>
      <c r="Y103" s="101" t="s">
        <v>4044</v>
      </c>
      <c r="Z103" s="101" t="s">
        <v>9385</v>
      </c>
      <c r="AA103" s="113">
        <v>5</v>
      </c>
      <c r="AB103" s="114" t="s">
        <v>9091</v>
      </c>
      <c r="AC103" s="114" t="s">
        <v>9085</v>
      </c>
      <c r="AD103" s="19">
        <v>2</v>
      </c>
      <c r="AE103" s="19">
        <v>2</v>
      </c>
      <c r="AF103" s="87">
        <v>2</v>
      </c>
      <c r="AG103" s="87"/>
      <c r="AH103" s="87"/>
      <c r="AI103" s="87"/>
      <c r="AJ103" s="87">
        <f t="shared" si="6"/>
        <v>0</v>
      </c>
      <c r="AK103" s="87" t="s">
        <v>4902</v>
      </c>
      <c r="AL103" s="87"/>
      <c r="AM103" s="87"/>
      <c r="AN103" s="87"/>
      <c r="AO103" s="87">
        <f t="shared" si="7"/>
        <v>2</v>
      </c>
    </row>
    <row r="104" spans="1:41" ht="15.6" x14ac:dyDescent="0.3">
      <c r="A104" s="101" t="s">
        <v>28</v>
      </c>
      <c r="B104" s="101" t="s">
        <v>4124</v>
      </c>
      <c r="C104" s="101"/>
      <c r="D104" s="101"/>
      <c r="E104" s="101"/>
      <c r="F104" s="101" t="s">
        <v>9413</v>
      </c>
      <c r="G104" s="19"/>
      <c r="H104" s="19" t="s">
        <v>9414</v>
      </c>
      <c r="I104" s="19" t="s">
        <v>9415</v>
      </c>
      <c r="J104" s="19"/>
      <c r="K104" s="102">
        <v>45916</v>
      </c>
      <c r="L104" s="102">
        <v>45916</v>
      </c>
      <c r="M104" s="2">
        <v>45919</v>
      </c>
      <c r="N104" s="102">
        <v>45919</v>
      </c>
      <c r="O104" s="101" t="s">
        <v>4042</v>
      </c>
      <c r="P104" s="101" t="s">
        <v>9416</v>
      </c>
      <c r="Q104" s="86" t="s">
        <v>532</v>
      </c>
      <c r="R104" s="101" t="s">
        <v>533</v>
      </c>
      <c r="S104" s="101" t="s">
        <v>534</v>
      </c>
      <c r="T104" s="101" t="s">
        <v>534</v>
      </c>
      <c r="U104" s="101" t="s">
        <v>535</v>
      </c>
      <c r="V104" s="101" t="s">
        <v>4049</v>
      </c>
      <c r="W104" s="101" t="s">
        <v>4043</v>
      </c>
      <c r="X104" s="101" t="s">
        <v>4053</v>
      </c>
      <c r="Y104" s="101" t="s">
        <v>4044</v>
      </c>
      <c r="Z104" s="101">
        <v>0</v>
      </c>
      <c r="AA104" s="113">
        <v>5</v>
      </c>
      <c r="AB104" s="114" t="s">
        <v>9091</v>
      </c>
      <c r="AC104" s="114" t="s">
        <v>9085</v>
      </c>
      <c r="AD104" s="19">
        <v>2</v>
      </c>
      <c r="AE104" s="19">
        <v>2</v>
      </c>
      <c r="AF104" s="87">
        <v>2</v>
      </c>
      <c r="AG104" s="87"/>
      <c r="AH104" s="87"/>
      <c r="AI104" s="87"/>
      <c r="AJ104" s="87">
        <f t="shared" si="6"/>
        <v>0</v>
      </c>
      <c r="AK104" s="87" t="s">
        <v>4903</v>
      </c>
      <c r="AL104" s="87"/>
      <c r="AM104" s="87"/>
      <c r="AN104" s="87"/>
      <c r="AO104" s="87">
        <f t="shared" si="7"/>
        <v>2</v>
      </c>
    </row>
    <row r="105" spans="1:41" ht="15.6" x14ac:dyDescent="0.3">
      <c r="A105" s="101" t="s">
        <v>28</v>
      </c>
      <c r="B105" s="101" t="s">
        <v>4528</v>
      </c>
      <c r="C105" s="101"/>
      <c r="D105" s="101"/>
      <c r="E105" s="101"/>
      <c r="F105" s="101" t="s">
        <v>9417</v>
      </c>
      <c r="G105" s="19"/>
      <c r="H105" s="19" t="s">
        <v>9418</v>
      </c>
      <c r="I105" s="19" t="s">
        <v>9415</v>
      </c>
      <c r="J105" s="19"/>
      <c r="K105" s="102">
        <v>45916</v>
      </c>
      <c r="L105" s="102">
        <v>45916</v>
      </c>
      <c r="M105" s="2">
        <v>45919</v>
      </c>
      <c r="N105" s="102">
        <v>45919</v>
      </c>
      <c r="O105" s="101" t="s">
        <v>4503</v>
      </c>
      <c r="P105" s="101" t="s">
        <v>9419</v>
      </c>
      <c r="Q105" s="86" t="s">
        <v>4231</v>
      </c>
      <c r="R105" s="101" t="s">
        <v>4231</v>
      </c>
      <c r="S105" s="101" t="s">
        <v>4240</v>
      </c>
      <c r="T105" s="101" t="s">
        <v>4240</v>
      </c>
      <c r="U105" s="101" t="s">
        <v>4241</v>
      </c>
      <c r="V105" s="101" t="s">
        <v>4113</v>
      </c>
      <c r="W105" s="101" t="s">
        <v>4114</v>
      </c>
      <c r="X105" s="101" t="s">
        <v>4053</v>
      </c>
      <c r="Y105" s="101" t="s">
        <v>4041</v>
      </c>
      <c r="Z105" s="101" t="s">
        <v>4529</v>
      </c>
      <c r="AA105" s="113">
        <v>5</v>
      </c>
      <c r="AB105" s="114" t="s">
        <v>9091</v>
      </c>
      <c r="AC105" s="114" t="s">
        <v>9085</v>
      </c>
      <c r="AD105" s="19">
        <v>4</v>
      </c>
      <c r="AE105" s="19">
        <v>1</v>
      </c>
      <c r="AF105" s="87">
        <v>2</v>
      </c>
      <c r="AG105" s="87"/>
      <c r="AH105" s="87"/>
      <c r="AI105" s="87"/>
      <c r="AJ105" s="87">
        <f t="shared" si="6"/>
        <v>-1</v>
      </c>
      <c r="AK105" s="87" t="s">
        <v>4904</v>
      </c>
      <c r="AL105" s="87"/>
      <c r="AM105" s="87"/>
      <c r="AN105" s="87"/>
      <c r="AO105" s="87">
        <f t="shared" si="7"/>
        <v>2</v>
      </c>
    </row>
    <row r="106" spans="1:41" ht="15.6" x14ac:dyDescent="0.3">
      <c r="A106" s="101" t="s">
        <v>28</v>
      </c>
      <c r="B106" s="101" t="s">
        <v>4094</v>
      </c>
      <c r="C106" s="101"/>
      <c r="D106" s="101"/>
      <c r="E106" s="101"/>
      <c r="F106" s="101" t="s">
        <v>9421</v>
      </c>
      <c r="G106" s="19"/>
      <c r="H106" s="19" t="s">
        <v>9422</v>
      </c>
      <c r="I106" s="19" t="s">
        <v>9420</v>
      </c>
      <c r="J106" s="19"/>
      <c r="K106" s="102">
        <v>45917</v>
      </c>
      <c r="L106" s="102">
        <v>45917</v>
      </c>
      <c r="M106" s="2">
        <v>45919</v>
      </c>
      <c r="N106" s="102">
        <v>45919</v>
      </c>
      <c r="O106" s="101" t="s">
        <v>4503</v>
      </c>
      <c r="P106" s="101" t="s">
        <v>9423</v>
      </c>
      <c r="Q106" s="86" t="s">
        <v>284</v>
      </c>
      <c r="R106" s="101" t="s">
        <v>285</v>
      </c>
      <c r="S106" s="101" t="s">
        <v>286</v>
      </c>
      <c r="T106" s="101" t="s">
        <v>286</v>
      </c>
      <c r="U106" s="101" t="s">
        <v>287</v>
      </c>
      <c r="V106" s="101" t="s">
        <v>4056</v>
      </c>
      <c r="W106" s="101" t="s">
        <v>4043</v>
      </c>
      <c r="X106" s="101" t="s">
        <v>4035</v>
      </c>
      <c r="Y106" s="101" t="s">
        <v>4044</v>
      </c>
      <c r="Z106" s="101">
        <v>0</v>
      </c>
      <c r="AA106" s="113">
        <v>5</v>
      </c>
      <c r="AB106" s="114" t="s">
        <v>9091</v>
      </c>
      <c r="AC106" s="114" t="s">
        <v>9085</v>
      </c>
      <c r="AD106" s="19">
        <v>4</v>
      </c>
      <c r="AE106" s="19">
        <v>4</v>
      </c>
      <c r="AF106" s="87">
        <v>0</v>
      </c>
      <c r="AG106" s="87"/>
      <c r="AH106" s="87"/>
      <c r="AI106" s="87"/>
      <c r="AJ106" s="87">
        <f t="shared" si="6"/>
        <v>4</v>
      </c>
      <c r="AK106" s="87"/>
      <c r="AL106" s="87"/>
      <c r="AM106" s="87"/>
      <c r="AN106" s="87"/>
      <c r="AO106" s="87">
        <f t="shared" si="7"/>
        <v>0</v>
      </c>
    </row>
    <row r="107" spans="1:41" ht="15.6" x14ac:dyDescent="0.3">
      <c r="A107" s="101" t="s">
        <v>28</v>
      </c>
      <c r="B107" s="101" t="s">
        <v>4094</v>
      </c>
      <c r="C107" s="101"/>
      <c r="D107" s="101"/>
      <c r="E107" s="101"/>
      <c r="F107" s="101" t="s">
        <v>9424</v>
      </c>
      <c r="G107" s="19"/>
      <c r="H107" s="19" t="s">
        <v>9425</v>
      </c>
      <c r="I107" s="19" t="s">
        <v>9426</v>
      </c>
      <c r="J107" s="19"/>
      <c r="K107" s="102">
        <v>45917</v>
      </c>
      <c r="L107" s="102">
        <v>45917</v>
      </c>
      <c r="M107" s="2">
        <v>45919</v>
      </c>
      <c r="N107" s="102">
        <v>45919</v>
      </c>
      <c r="O107" s="101" t="s">
        <v>4503</v>
      </c>
      <c r="P107" s="101" t="s">
        <v>9427</v>
      </c>
      <c r="Q107" s="86" t="s">
        <v>284</v>
      </c>
      <c r="R107" s="101" t="s">
        <v>285</v>
      </c>
      <c r="S107" s="101" t="s">
        <v>286</v>
      </c>
      <c r="T107" s="101" t="s">
        <v>286</v>
      </c>
      <c r="U107" s="101" t="s">
        <v>287</v>
      </c>
      <c r="V107" s="101" t="s">
        <v>4056</v>
      </c>
      <c r="W107" s="101" t="s">
        <v>4043</v>
      </c>
      <c r="X107" s="101" t="s">
        <v>4035</v>
      </c>
      <c r="Y107" s="101" t="s">
        <v>4044</v>
      </c>
      <c r="Z107" s="101">
        <v>0</v>
      </c>
      <c r="AA107" s="113">
        <v>5</v>
      </c>
      <c r="AB107" s="114" t="s">
        <v>9091</v>
      </c>
      <c r="AC107" s="114" t="s">
        <v>9085</v>
      </c>
      <c r="AD107" s="19">
        <v>4</v>
      </c>
      <c r="AE107" s="19">
        <v>4</v>
      </c>
      <c r="AF107" s="87">
        <v>1</v>
      </c>
      <c r="AG107" s="87"/>
      <c r="AH107" s="87"/>
      <c r="AI107" s="87"/>
      <c r="AJ107" s="87">
        <f t="shared" si="6"/>
        <v>3</v>
      </c>
      <c r="AK107" s="87" t="s">
        <v>4905</v>
      </c>
      <c r="AL107" s="87"/>
      <c r="AM107" s="87"/>
      <c r="AN107" s="87"/>
      <c r="AO107" s="87">
        <f t="shared" si="7"/>
        <v>1</v>
      </c>
    </row>
    <row r="108" spans="1:41" ht="15.6" x14ac:dyDescent="0.3">
      <c r="A108" s="101" t="s">
        <v>28</v>
      </c>
      <c r="B108" s="101" t="s">
        <v>4141</v>
      </c>
      <c r="C108" s="101"/>
      <c r="D108" s="101"/>
      <c r="E108" s="101"/>
      <c r="F108" s="101" t="s">
        <v>9428</v>
      </c>
      <c r="G108" s="19"/>
      <c r="H108" s="19" t="s">
        <v>9429</v>
      </c>
      <c r="I108" s="19" t="s">
        <v>9430</v>
      </c>
      <c r="J108" s="19"/>
      <c r="K108" s="102">
        <v>45917</v>
      </c>
      <c r="L108" s="102">
        <v>45917</v>
      </c>
      <c r="M108" s="2">
        <v>45919</v>
      </c>
      <c r="N108" s="102">
        <v>45919</v>
      </c>
      <c r="O108" s="101" t="s">
        <v>4092</v>
      </c>
      <c r="P108" s="101" t="s">
        <v>9431</v>
      </c>
      <c r="Q108" s="86" t="s">
        <v>1197</v>
      </c>
      <c r="R108" s="101" t="s">
        <v>1198</v>
      </c>
      <c r="S108" s="101" t="s">
        <v>1199</v>
      </c>
      <c r="T108" s="101" t="s">
        <v>1200</v>
      </c>
      <c r="U108" s="101" t="s">
        <v>1201</v>
      </c>
      <c r="V108" s="101" t="s">
        <v>4091</v>
      </c>
      <c r="W108" s="101" t="s">
        <v>4048</v>
      </c>
      <c r="X108" s="101" t="s">
        <v>4053</v>
      </c>
      <c r="Y108" s="101" t="s">
        <v>4044</v>
      </c>
      <c r="Z108" s="101">
        <v>0</v>
      </c>
      <c r="AA108" s="113">
        <v>5</v>
      </c>
      <c r="AB108" s="114" t="s">
        <v>9091</v>
      </c>
      <c r="AC108" s="114" t="s">
        <v>9085</v>
      </c>
      <c r="AD108" s="19">
        <v>8</v>
      </c>
      <c r="AE108" s="19">
        <v>8</v>
      </c>
      <c r="AF108" s="87">
        <v>1</v>
      </c>
      <c r="AG108" s="87"/>
      <c r="AH108" s="87"/>
      <c r="AI108" s="87"/>
      <c r="AJ108" s="87">
        <f t="shared" si="6"/>
        <v>7</v>
      </c>
      <c r="AK108" s="87" t="s">
        <v>4906</v>
      </c>
      <c r="AL108" s="87"/>
      <c r="AM108" s="87"/>
      <c r="AN108" s="87"/>
      <c r="AO108" s="87">
        <f t="shared" si="7"/>
        <v>1</v>
      </c>
    </row>
    <row r="109" spans="1:41" ht="15.6" x14ac:dyDescent="0.3">
      <c r="A109" s="101" t="s">
        <v>28</v>
      </c>
      <c r="B109" s="101" t="s">
        <v>4579</v>
      </c>
      <c r="C109" s="101"/>
      <c r="D109" s="101"/>
      <c r="E109" s="101"/>
      <c r="F109" s="101" t="s">
        <v>9432</v>
      </c>
      <c r="G109" s="19"/>
      <c r="H109" s="19" t="s">
        <v>9433</v>
      </c>
      <c r="I109" s="19" t="s">
        <v>9430</v>
      </c>
      <c r="J109" s="19"/>
      <c r="K109" s="102">
        <v>45917</v>
      </c>
      <c r="L109" s="102">
        <v>45917</v>
      </c>
      <c r="M109" s="2">
        <v>45919</v>
      </c>
      <c r="N109" s="102">
        <v>45919</v>
      </c>
      <c r="O109" s="101" t="s">
        <v>4072</v>
      </c>
      <c r="P109" s="101" t="s">
        <v>9434</v>
      </c>
      <c r="Q109" s="86" t="s">
        <v>1202</v>
      </c>
      <c r="R109" s="101" t="s">
        <v>1203</v>
      </c>
      <c r="S109" s="101" t="s">
        <v>1204</v>
      </c>
      <c r="T109" s="101" t="s">
        <v>1205</v>
      </c>
      <c r="U109" s="101" t="s">
        <v>1206</v>
      </c>
      <c r="V109" s="101" t="s">
        <v>4085</v>
      </c>
      <c r="W109" s="101" t="s">
        <v>4086</v>
      </c>
      <c r="X109" s="101" t="s">
        <v>4053</v>
      </c>
      <c r="Y109" s="101" t="s">
        <v>4044</v>
      </c>
      <c r="Z109" s="101" t="s">
        <v>1204</v>
      </c>
      <c r="AA109" s="113">
        <v>5</v>
      </c>
      <c r="AB109" s="114" t="s">
        <v>9091</v>
      </c>
      <c r="AC109" s="114" t="s">
        <v>9085</v>
      </c>
      <c r="AD109" s="19">
        <v>6</v>
      </c>
      <c r="AE109" s="19">
        <v>2</v>
      </c>
      <c r="AF109" s="87">
        <v>2</v>
      </c>
      <c r="AG109" s="87"/>
      <c r="AH109" s="87"/>
      <c r="AI109" s="87"/>
      <c r="AJ109" s="87">
        <f t="shared" si="6"/>
        <v>0</v>
      </c>
      <c r="AK109" s="87" t="s">
        <v>4907</v>
      </c>
      <c r="AL109" s="87"/>
      <c r="AM109" s="87"/>
      <c r="AN109" s="87"/>
      <c r="AO109" s="87">
        <f t="shared" si="7"/>
        <v>2</v>
      </c>
    </row>
    <row r="110" spans="1:41" ht="15.6" x14ac:dyDescent="0.3">
      <c r="A110" s="101" t="s">
        <v>28</v>
      </c>
      <c r="B110" s="101" t="s">
        <v>4580</v>
      </c>
      <c r="C110" s="101"/>
      <c r="D110" s="101"/>
      <c r="E110" s="101"/>
      <c r="F110" s="101" t="s">
        <v>9435</v>
      </c>
      <c r="G110" s="19"/>
      <c r="H110" s="19" t="s">
        <v>9436</v>
      </c>
      <c r="I110" s="19" t="s">
        <v>9430</v>
      </c>
      <c r="J110" s="19"/>
      <c r="K110" s="102">
        <v>45917</v>
      </c>
      <c r="L110" s="102">
        <v>45917</v>
      </c>
      <c r="M110" s="2">
        <v>45919</v>
      </c>
      <c r="N110" s="102">
        <v>45919</v>
      </c>
      <c r="O110" s="101" t="s">
        <v>4055</v>
      </c>
      <c r="P110" s="101" t="s">
        <v>9437</v>
      </c>
      <c r="Q110" s="86" t="s">
        <v>1207</v>
      </c>
      <c r="R110" s="101" t="s">
        <v>1208</v>
      </c>
      <c r="S110" s="101" t="s">
        <v>1209</v>
      </c>
      <c r="T110" s="101" t="s">
        <v>1210</v>
      </c>
      <c r="U110" s="101" t="s">
        <v>1211</v>
      </c>
      <c r="V110" s="101" t="s">
        <v>4085</v>
      </c>
      <c r="W110" s="101" t="s">
        <v>4086</v>
      </c>
      <c r="X110" s="101" t="s">
        <v>4053</v>
      </c>
      <c r="Y110" s="101" t="s">
        <v>4044</v>
      </c>
      <c r="Z110" s="101">
        <v>0</v>
      </c>
      <c r="AA110" s="113">
        <v>5</v>
      </c>
      <c r="AB110" s="114" t="s">
        <v>9091</v>
      </c>
      <c r="AC110" s="114" t="s">
        <v>9085</v>
      </c>
      <c r="AD110" s="19">
        <v>5</v>
      </c>
      <c r="AE110" s="19">
        <v>5</v>
      </c>
      <c r="AF110" s="87">
        <v>1</v>
      </c>
      <c r="AG110" s="87"/>
      <c r="AH110" s="87"/>
      <c r="AI110" s="87"/>
      <c r="AJ110" s="87">
        <f t="shared" si="6"/>
        <v>4</v>
      </c>
      <c r="AK110" s="87" t="s">
        <v>4908</v>
      </c>
      <c r="AL110" s="87"/>
      <c r="AM110" s="87"/>
      <c r="AN110" s="87"/>
      <c r="AO110" s="87">
        <f t="shared" si="7"/>
        <v>1</v>
      </c>
    </row>
    <row r="111" spans="1:41" ht="15.6" x14ac:dyDescent="0.3">
      <c r="A111" s="101" t="s">
        <v>28</v>
      </c>
      <c r="B111" s="101" t="s">
        <v>4291</v>
      </c>
      <c r="C111" s="101"/>
      <c r="D111" s="101"/>
      <c r="E111" s="101"/>
      <c r="F111" s="101" t="s">
        <v>9446</v>
      </c>
      <c r="G111" s="19"/>
      <c r="H111" s="19" t="s">
        <v>9447</v>
      </c>
      <c r="I111" s="19" t="s">
        <v>9445</v>
      </c>
      <c r="J111" s="19"/>
      <c r="K111" s="102">
        <v>45917</v>
      </c>
      <c r="L111" s="102">
        <v>45917</v>
      </c>
      <c r="M111" s="2">
        <v>45922</v>
      </c>
      <c r="N111" s="102">
        <v>45922</v>
      </c>
      <c r="O111" s="101" t="s">
        <v>4042</v>
      </c>
      <c r="P111" s="101" t="s">
        <v>9448</v>
      </c>
      <c r="Q111" s="86" t="s">
        <v>481</v>
      </c>
      <c r="R111" s="101" t="s">
        <v>482</v>
      </c>
      <c r="S111" s="101" t="s">
        <v>483</v>
      </c>
      <c r="T111" s="101" t="s">
        <v>483</v>
      </c>
      <c r="U111" s="101" t="s">
        <v>484</v>
      </c>
      <c r="V111" s="101" t="s">
        <v>4049</v>
      </c>
      <c r="W111" s="101" t="s">
        <v>4043</v>
      </c>
      <c r="X111" s="101" t="s">
        <v>4053</v>
      </c>
      <c r="Y111" s="101" t="s">
        <v>4044</v>
      </c>
      <c r="Z111" s="101">
        <v>0</v>
      </c>
      <c r="AA111" s="113">
        <v>2</v>
      </c>
      <c r="AB111" s="114" t="s">
        <v>9091</v>
      </c>
      <c r="AC111" s="114" t="s">
        <v>9085</v>
      </c>
      <c r="AD111" s="19">
        <v>2</v>
      </c>
      <c r="AE111" s="19">
        <v>2</v>
      </c>
      <c r="AF111" s="87">
        <v>1</v>
      </c>
      <c r="AG111" s="87"/>
      <c r="AH111" s="87"/>
      <c r="AI111" s="87"/>
      <c r="AJ111" s="87">
        <f t="shared" si="6"/>
        <v>1</v>
      </c>
      <c r="AK111" s="87" t="s">
        <v>4909</v>
      </c>
      <c r="AL111" s="87"/>
      <c r="AM111" s="87"/>
      <c r="AN111" s="87"/>
      <c r="AO111" s="87">
        <f t="shared" si="7"/>
        <v>1</v>
      </c>
    </row>
    <row r="112" spans="1:41" ht="15.6" x14ac:dyDescent="0.3">
      <c r="A112" s="101" t="s">
        <v>28</v>
      </c>
      <c r="B112" s="101" t="s">
        <v>4093</v>
      </c>
      <c r="C112" s="101"/>
      <c r="D112" s="101"/>
      <c r="E112" s="101"/>
      <c r="F112" s="101" t="s">
        <v>9459</v>
      </c>
      <c r="G112" s="19"/>
      <c r="H112" s="19" t="s">
        <v>9460</v>
      </c>
      <c r="I112" s="19" t="s">
        <v>9458</v>
      </c>
      <c r="J112" s="19"/>
      <c r="K112" s="102">
        <v>45918</v>
      </c>
      <c r="L112" s="102">
        <v>45918</v>
      </c>
      <c r="M112" s="2">
        <v>45922</v>
      </c>
      <c r="N112" s="102">
        <v>45922</v>
      </c>
      <c r="O112" s="101" t="s">
        <v>4050</v>
      </c>
      <c r="P112" s="101" t="s">
        <v>9461</v>
      </c>
      <c r="Q112" s="86" t="s">
        <v>1192</v>
      </c>
      <c r="R112" s="101" t="s">
        <v>1193</v>
      </c>
      <c r="S112" s="101" t="s">
        <v>1194</v>
      </c>
      <c r="T112" s="101" t="s">
        <v>1195</v>
      </c>
      <c r="U112" s="101" t="s">
        <v>1196</v>
      </c>
      <c r="V112" s="101" t="s">
        <v>4091</v>
      </c>
      <c r="W112" s="101" t="s">
        <v>4048</v>
      </c>
      <c r="X112" s="101" t="s">
        <v>4053</v>
      </c>
      <c r="Y112" s="101" t="s">
        <v>4044</v>
      </c>
      <c r="Z112" s="101" t="s">
        <v>1194</v>
      </c>
      <c r="AA112" s="113">
        <v>2</v>
      </c>
      <c r="AB112" s="114" t="s">
        <v>9091</v>
      </c>
      <c r="AC112" s="114" t="s">
        <v>9085</v>
      </c>
      <c r="AD112" s="19">
        <v>3</v>
      </c>
      <c r="AE112" s="19">
        <v>1</v>
      </c>
      <c r="AF112" s="87">
        <v>3</v>
      </c>
      <c r="AG112" s="87"/>
      <c r="AH112" s="87"/>
      <c r="AI112" s="87"/>
      <c r="AJ112" s="87">
        <f t="shared" si="6"/>
        <v>-2</v>
      </c>
      <c r="AK112" s="87" t="s">
        <v>4910</v>
      </c>
      <c r="AL112" s="87"/>
      <c r="AM112" s="87"/>
      <c r="AN112" s="87"/>
      <c r="AO112" s="87">
        <f t="shared" si="7"/>
        <v>3</v>
      </c>
    </row>
    <row r="113" spans="1:41" ht="15.6" x14ac:dyDescent="0.3">
      <c r="A113" s="101" t="s">
        <v>28</v>
      </c>
      <c r="B113" s="101" t="s">
        <v>6170</v>
      </c>
      <c r="C113" s="101"/>
      <c r="D113" s="101"/>
      <c r="E113" s="101"/>
      <c r="F113" s="101" t="s">
        <v>9462</v>
      </c>
      <c r="G113" s="19"/>
      <c r="H113" s="19" t="s">
        <v>9463</v>
      </c>
      <c r="I113" s="19" t="s">
        <v>9458</v>
      </c>
      <c r="J113" s="19"/>
      <c r="K113" s="102">
        <v>45918</v>
      </c>
      <c r="L113" s="102">
        <v>45918</v>
      </c>
      <c r="M113" s="2">
        <v>45922</v>
      </c>
      <c r="N113" s="102">
        <v>45922</v>
      </c>
      <c r="O113" s="101" t="s">
        <v>4036</v>
      </c>
      <c r="P113" s="101" t="s">
        <v>9464</v>
      </c>
      <c r="Q113" s="86" t="s">
        <v>1086</v>
      </c>
      <c r="R113" s="101" t="s">
        <v>1087</v>
      </c>
      <c r="S113" s="101" t="s">
        <v>1088</v>
      </c>
      <c r="T113" s="101" t="s">
        <v>1089</v>
      </c>
      <c r="U113" s="101" t="s">
        <v>1090</v>
      </c>
      <c r="V113" s="101" t="s">
        <v>4577</v>
      </c>
      <c r="W113" s="101" t="s">
        <v>4578</v>
      </c>
      <c r="X113" s="101" t="s">
        <v>4035</v>
      </c>
      <c r="Y113" s="101" t="s">
        <v>4044</v>
      </c>
      <c r="Z113" s="101">
        <v>0</v>
      </c>
      <c r="AA113" s="113">
        <v>2</v>
      </c>
      <c r="AB113" s="114" t="s">
        <v>9091</v>
      </c>
      <c r="AC113" s="114" t="s">
        <v>9085</v>
      </c>
      <c r="AD113" s="19">
        <v>1</v>
      </c>
      <c r="AE113" s="19">
        <v>1</v>
      </c>
      <c r="AF113" s="87">
        <v>0</v>
      </c>
      <c r="AG113" s="87"/>
      <c r="AH113" s="87"/>
      <c r="AI113" s="87"/>
      <c r="AJ113" s="87">
        <f t="shared" si="6"/>
        <v>1</v>
      </c>
      <c r="AK113" s="87"/>
      <c r="AL113" s="87"/>
      <c r="AM113" s="87"/>
      <c r="AN113" s="87"/>
      <c r="AO113" s="87">
        <f t="shared" si="7"/>
        <v>0</v>
      </c>
    </row>
    <row r="114" spans="1:41" ht="15.6" x14ac:dyDescent="0.3">
      <c r="A114" s="101" t="s">
        <v>28</v>
      </c>
      <c r="B114" s="101" t="s">
        <v>4580</v>
      </c>
      <c r="C114" s="101"/>
      <c r="D114" s="101"/>
      <c r="E114" s="101"/>
      <c r="F114" s="101" t="s">
        <v>9465</v>
      </c>
      <c r="G114" s="19"/>
      <c r="H114" s="19" t="s">
        <v>9466</v>
      </c>
      <c r="I114" s="19" t="s">
        <v>9458</v>
      </c>
      <c r="J114" s="19"/>
      <c r="K114" s="102">
        <v>45918</v>
      </c>
      <c r="L114" s="102">
        <v>45918</v>
      </c>
      <c r="M114" s="2">
        <v>45922</v>
      </c>
      <c r="N114" s="102">
        <v>45922</v>
      </c>
      <c r="O114" s="101" t="s">
        <v>4503</v>
      </c>
      <c r="P114" s="101" t="s">
        <v>9467</v>
      </c>
      <c r="Q114" s="86" t="s">
        <v>1207</v>
      </c>
      <c r="R114" s="101" t="s">
        <v>1208</v>
      </c>
      <c r="S114" s="101" t="s">
        <v>1209</v>
      </c>
      <c r="T114" s="101" t="s">
        <v>1210</v>
      </c>
      <c r="U114" s="101" t="s">
        <v>1211</v>
      </c>
      <c r="V114" s="101" t="s">
        <v>4085</v>
      </c>
      <c r="W114" s="101" t="s">
        <v>4086</v>
      </c>
      <c r="X114" s="101" t="s">
        <v>4053</v>
      </c>
      <c r="Y114" s="101" t="s">
        <v>4044</v>
      </c>
      <c r="Z114" s="101">
        <v>0</v>
      </c>
      <c r="AA114" s="113">
        <v>2</v>
      </c>
      <c r="AB114" s="114" t="s">
        <v>9091</v>
      </c>
      <c r="AC114" s="114" t="s">
        <v>9085</v>
      </c>
      <c r="AD114" s="19">
        <v>4</v>
      </c>
      <c r="AE114" s="19">
        <v>4</v>
      </c>
      <c r="AF114" s="87">
        <v>0</v>
      </c>
      <c r="AG114" s="87"/>
      <c r="AH114" s="87"/>
      <c r="AI114" s="87"/>
      <c r="AJ114" s="87">
        <f t="shared" si="6"/>
        <v>4</v>
      </c>
      <c r="AK114" s="87"/>
      <c r="AL114" s="87"/>
      <c r="AM114" s="87"/>
      <c r="AN114" s="87"/>
      <c r="AO114" s="87">
        <f t="shared" si="7"/>
        <v>0</v>
      </c>
    </row>
    <row r="115" spans="1:41" ht="15.6" x14ac:dyDescent="0.3">
      <c r="A115" s="101" t="s">
        <v>28</v>
      </c>
      <c r="B115" s="101" t="s">
        <v>4833</v>
      </c>
      <c r="C115" s="101"/>
      <c r="D115" s="101"/>
      <c r="E115" s="101"/>
      <c r="F115" s="101" t="s">
        <v>9489</v>
      </c>
      <c r="G115" s="19"/>
      <c r="H115" s="19" t="s">
        <v>9490</v>
      </c>
      <c r="I115" s="19" t="s">
        <v>9491</v>
      </c>
      <c r="J115" s="19"/>
      <c r="K115" s="102">
        <v>45916</v>
      </c>
      <c r="L115" s="102">
        <v>45916</v>
      </c>
      <c r="M115" s="2">
        <v>45923</v>
      </c>
      <c r="N115" s="102">
        <v>45923</v>
      </c>
      <c r="O115" s="101" t="s">
        <v>4055</v>
      </c>
      <c r="P115" s="101" t="s">
        <v>9492</v>
      </c>
      <c r="Q115" s="86" t="s">
        <v>722</v>
      </c>
      <c r="R115" s="101" t="s">
        <v>723</v>
      </c>
      <c r="S115" s="101" t="s">
        <v>724</v>
      </c>
      <c r="T115" s="101" t="s">
        <v>724</v>
      </c>
      <c r="U115" s="101" t="s">
        <v>725</v>
      </c>
      <c r="V115" s="101" t="s">
        <v>4831</v>
      </c>
      <c r="W115" s="101" t="s">
        <v>4040</v>
      </c>
      <c r="X115" s="101" t="s">
        <v>4035</v>
      </c>
      <c r="Y115" s="101" t="s">
        <v>4041</v>
      </c>
      <c r="Z115" s="101">
        <v>0</v>
      </c>
      <c r="AA115" s="113">
        <v>1</v>
      </c>
      <c r="AB115" s="114" t="s">
        <v>9091</v>
      </c>
      <c r="AC115" s="114" t="s">
        <v>9085</v>
      </c>
      <c r="AD115" s="19">
        <v>5</v>
      </c>
      <c r="AE115" s="19">
        <v>5</v>
      </c>
      <c r="AF115" s="87">
        <v>0</v>
      </c>
      <c r="AG115" s="87"/>
      <c r="AH115" s="87"/>
      <c r="AI115" s="87"/>
      <c r="AJ115" s="87">
        <f t="shared" si="6"/>
        <v>5</v>
      </c>
      <c r="AK115" s="87"/>
      <c r="AL115" s="87"/>
      <c r="AM115" s="87"/>
      <c r="AN115" s="87"/>
      <c r="AO115" s="87">
        <f t="shared" si="7"/>
        <v>0</v>
      </c>
    </row>
    <row r="116" spans="1:41" ht="15.6" x14ac:dyDescent="0.3">
      <c r="A116" s="101" t="s">
        <v>28</v>
      </c>
      <c r="B116" s="101" t="s">
        <v>4139</v>
      </c>
      <c r="C116" s="101"/>
      <c r="D116" s="101"/>
      <c r="E116" s="101"/>
      <c r="F116" s="101" t="s">
        <v>9493</v>
      </c>
      <c r="G116" s="19"/>
      <c r="H116" s="19" t="s">
        <v>9494</v>
      </c>
      <c r="I116" s="19" t="s">
        <v>9495</v>
      </c>
      <c r="J116" s="19"/>
      <c r="K116" s="102">
        <v>45916</v>
      </c>
      <c r="L116" s="102">
        <v>45916</v>
      </c>
      <c r="M116" s="2">
        <v>45923</v>
      </c>
      <c r="N116" s="102">
        <v>45923</v>
      </c>
      <c r="O116" s="101" t="s">
        <v>4042</v>
      </c>
      <c r="P116" s="101" t="s">
        <v>9496</v>
      </c>
      <c r="Q116" s="86" t="s">
        <v>150</v>
      </c>
      <c r="R116" s="101" t="s">
        <v>151</v>
      </c>
      <c r="S116" s="101" t="s">
        <v>152</v>
      </c>
      <c r="T116" s="101" t="s">
        <v>153</v>
      </c>
      <c r="U116" s="101" t="s">
        <v>154</v>
      </c>
      <c r="V116" s="101" t="s">
        <v>4140</v>
      </c>
      <c r="W116" s="101" t="s">
        <v>4045</v>
      </c>
      <c r="X116" s="101" t="s">
        <v>4035</v>
      </c>
      <c r="Y116" s="101" t="s">
        <v>4039</v>
      </c>
      <c r="Z116" s="101">
        <v>0</v>
      </c>
      <c r="AA116" s="113">
        <v>1</v>
      </c>
      <c r="AB116" s="114" t="s">
        <v>9091</v>
      </c>
      <c r="AC116" s="114" t="s">
        <v>9085</v>
      </c>
      <c r="AD116" s="19">
        <v>2</v>
      </c>
      <c r="AE116" s="19">
        <v>2</v>
      </c>
      <c r="AF116" s="87">
        <v>0</v>
      </c>
      <c r="AG116" s="87"/>
      <c r="AH116" s="87"/>
      <c r="AI116" s="87"/>
      <c r="AJ116" s="87">
        <f t="shared" si="6"/>
        <v>2</v>
      </c>
      <c r="AK116" s="87"/>
      <c r="AL116" s="87"/>
      <c r="AM116" s="87"/>
      <c r="AN116" s="87"/>
      <c r="AO116" s="87">
        <f t="shared" si="7"/>
        <v>0</v>
      </c>
    </row>
    <row r="117" spans="1:41" ht="15.6" x14ac:dyDescent="0.3">
      <c r="A117" s="101" t="s">
        <v>28</v>
      </c>
      <c r="B117" s="101" t="s">
        <v>4291</v>
      </c>
      <c r="C117" s="101"/>
      <c r="D117" s="101"/>
      <c r="E117" s="101"/>
      <c r="F117" s="101" t="s">
        <v>9497</v>
      </c>
      <c r="G117" s="19"/>
      <c r="H117" s="19" t="s">
        <v>9498</v>
      </c>
      <c r="I117" s="19" t="s">
        <v>9499</v>
      </c>
      <c r="J117" s="19"/>
      <c r="K117" s="102">
        <v>45918</v>
      </c>
      <c r="L117" s="102">
        <v>45918</v>
      </c>
      <c r="M117" s="2">
        <v>45923</v>
      </c>
      <c r="N117" s="102">
        <v>45923</v>
      </c>
      <c r="O117" s="101" t="s">
        <v>4042</v>
      </c>
      <c r="P117" s="101" t="s">
        <v>9500</v>
      </c>
      <c r="Q117" s="86" t="s">
        <v>481</v>
      </c>
      <c r="R117" s="101" t="s">
        <v>482</v>
      </c>
      <c r="S117" s="101" t="s">
        <v>483</v>
      </c>
      <c r="T117" s="101" t="s">
        <v>483</v>
      </c>
      <c r="U117" s="101" t="s">
        <v>484</v>
      </c>
      <c r="V117" s="101" t="s">
        <v>4049</v>
      </c>
      <c r="W117" s="101" t="s">
        <v>4043</v>
      </c>
      <c r="X117" s="101" t="s">
        <v>4053</v>
      </c>
      <c r="Y117" s="101" t="s">
        <v>4044</v>
      </c>
      <c r="Z117" s="101">
        <v>0</v>
      </c>
      <c r="AA117" s="113">
        <v>1</v>
      </c>
      <c r="AB117" s="114" t="s">
        <v>9091</v>
      </c>
      <c r="AC117" s="114" t="s">
        <v>9085</v>
      </c>
      <c r="AD117" s="19">
        <v>2</v>
      </c>
      <c r="AE117" s="19">
        <v>2</v>
      </c>
      <c r="AF117" s="87">
        <v>2</v>
      </c>
      <c r="AG117" s="87"/>
      <c r="AH117" s="87"/>
      <c r="AI117" s="87"/>
      <c r="AJ117" s="87">
        <f t="shared" si="6"/>
        <v>0</v>
      </c>
      <c r="AK117" s="87" t="s">
        <v>4911</v>
      </c>
      <c r="AL117" s="87"/>
      <c r="AM117" s="87"/>
      <c r="AN117" s="87"/>
      <c r="AO117" s="87">
        <f t="shared" si="7"/>
        <v>2</v>
      </c>
    </row>
    <row r="118" spans="1:41" ht="15.6" x14ac:dyDescent="0.3">
      <c r="A118" s="101" t="s">
        <v>28</v>
      </c>
      <c r="B118" s="101" t="s">
        <v>4094</v>
      </c>
      <c r="C118" s="101"/>
      <c r="D118" s="101"/>
      <c r="E118" s="101"/>
      <c r="F118" s="101" t="s">
        <v>9501</v>
      </c>
      <c r="G118" s="19"/>
      <c r="H118" s="19" t="s">
        <v>9502</v>
      </c>
      <c r="I118" s="19" t="s">
        <v>9503</v>
      </c>
      <c r="J118" s="19"/>
      <c r="K118" s="102">
        <v>45919</v>
      </c>
      <c r="L118" s="102">
        <v>45919</v>
      </c>
      <c r="M118" s="2">
        <v>45923</v>
      </c>
      <c r="N118" s="102">
        <v>45923</v>
      </c>
      <c r="O118" s="101" t="s">
        <v>4042</v>
      </c>
      <c r="P118" s="101" t="s">
        <v>9504</v>
      </c>
      <c r="Q118" s="86" t="s">
        <v>284</v>
      </c>
      <c r="R118" s="101" t="s">
        <v>285</v>
      </c>
      <c r="S118" s="101" t="s">
        <v>286</v>
      </c>
      <c r="T118" s="101" t="s">
        <v>286</v>
      </c>
      <c r="U118" s="101" t="s">
        <v>287</v>
      </c>
      <c r="V118" s="101" t="s">
        <v>4056</v>
      </c>
      <c r="W118" s="101" t="s">
        <v>4043</v>
      </c>
      <c r="X118" s="101" t="s">
        <v>4035</v>
      </c>
      <c r="Y118" s="101" t="s">
        <v>4044</v>
      </c>
      <c r="Z118" s="101">
        <v>0</v>
      </c>
      <c r="AA118" s="113">
        <v>1</v>
      </c>
      <c r="AB118" s="114" t="s">
        <v>9091</v>
      </c>
      <c r="AC118" s="114" t="s">
        <v>9085</v>
      </c>
      <c r="AD118" s="19">
        <v>2</v>
      </c>
      <c r="AE118" s="19">
        <v>2</v>
      </c>
      <c r="AF118" s="87">
        <v>0</v>
      </c>
      <c r="AG118" s="87"/>
      <c r="AH118" s="87"/>
      <c r="AI118" s="87"/>
      <c r="AJ118" s="87">
        <f t="shared" si="6"/>
        <v>2</v>
      </c>
      <c r="AK118" s="87"/>
      <c r="AL118" s="87"/>
      <c r="AM118" s="87"/>
      <c r="AN118" s="87"/>
      <c r="AO118" s="87">
        <f t="shared" si="7"/>
        <v>0</v>
      </c>
    </row>
    <row r="119" spans="1:41" ht="15.6" x14ac:dyDescent="0.3">
      <c r="A119" s="101" t="s">
        <v>28</v>
      </c>
      <c r="B119" s="101" t="s">
        <v>4566</v>
      </c>
      <c r="C119" s="101"/>
      <c r="D119" s="101"/>
      <c r="E119" s="101"/>
      <c r="F119" s="101" t="s">
        <v>9505</v>
      </c>
      <c r="G119" s="19"/>
      <c r="H119" s="19" t="s">
        <v>9506</v>
      </c>
      <c r="I119" s="19" t="s">
        <v>9503</v>
      </c>
      <c r="J119" s="19"/>
      <c r="K119" s="102">
        <v>45919</v>
      </c>
      <c r="L119" s="102">
        <v>45919</v>
      </c>
      <c r="M119" s="2">
        <v>45923</v>
      </c>
      <c r="N119" s="102">
        <v>45923</v>
      </c>
      <c r="O119" s="101" t="s">
        <v>4036</v>
      </c>
      <c r="P119" s="101" t="s">
        <v>9507</v>
      </c>
      <c r="Q119" s="86" t="s">
        <v>3396</v>
      </c>
      <c r="R119" s="101" t="s">
        <v>3397</v>
      </c>
      <c r="S119" s="101" t="s">
        <v>3398</v>
      </c>
      <c r="T119" s="101" t="s">
        <v>3398</v>
      </c>
      <c r="U119" s="101" t="s">
        <v>3399</v>
      </c>
      <c r="V119" s="101" t="s">
        <v>4340</v>
      </c>
      <c r="W119" s="101" t="s">
        <v>4084</v>
      </c>
      <c r="X119" s="101" t="s">
        <v>4053</v>
      </c>
      <c r="Y119" s="101" t="s">
        <v>4041</v>
      </c>
      <c r="Z119" s="101" t="s">
        <v>4567</v>
      </c>
      <c r="AA119" s="113">
        <v>1</v>
      </c>
      <c r="AB119" s="114" t="s">
        <v>9091</v>
      </c>
      <c r="AC119" s="114" t="s">
        <v>9085</v>
      </c>
      <c r="AD119" s="19">
        <v>1</v>
      </c>
      <c r="AE119" s="19">
        <v>1</v>
      </c>
      <c r="AF119" s="87">
        <v>2</v>
      </c>
      <c r="AG119" s="87"/>
      <c r="AH119" s="87"/>
      <c r="AI119" s="87"/>
      <c r="AJ119" s="87">
        <f t="shared" si="6"/>
        <v>-1</v>
      </c>
      <c r="AK119" s="87" t="s">
        <v>4912</v>
      </c>
      <c r="AL119" s="87"/>
      <c r="AM119" s="87"/>
      <c r="AN119" s="87"/>
      <c r="AO119" s="87">
        <f t="shared" si="7"/>
        <v>2</v>
      </c>
    </row>
    <row r="120" spans="1:41" ht="15.6" x14ac:dyDescent="0.3">
      <c r="A120" s="101" t="s">
        <v>28</v>
      </c>
      <c r="B120" s="101" t="s">
        <v>4580</v>
      </c>
      <c r="C120" s="101"/>
      <c r="D120" s="101"/>
      <c r="E120" s="101"/>
      <c r="F120" s="101" t="s">
        <v>9508</v>
      </c>
      <c r="G120" s="19"/>
      <c r="H120" s="19" t="s">
        <v>9509</v>
      </c>
      <c r="I120" s="19" t="s">
        <v>9510</v>
      </c>
      <c r="J120" s="19"/>
      <c r="K120" s="102">
        <v>45919</v>
      </c>
      <c r="L120" s="102">
        <v>45919</v>
      </c>
      <c r="M120" s="2">
        <v>45923</v>
      </c>
      <c r="N120" s="102">
        <v>45923</v>
      </c>
      <c r="O120" s="101" t="s">
        <v>4042</v>
      </c>
      <c r="P120" s="101" t="s">
        <v>9511</v>
      </c>
      <c r="Q120" s="86" t="s">
        <v>1207</v>
      </c>
      <c r="R120" s="101" t="s">
        <v>1208</v>
      </c>
      <c r="S120" s="101" t="s">
        <v>1209</v>
      </c>
      <c r="T120" s="101" t="s">
        <v>1210</v>
      </c>
      <c r="U120" s="101" t="s">
        <v>1211</v>
      </c>
      <c r="V120" s="101" t="s">
        <v>4085</v>
      </c>
      <c r="W120" s="101" t="s">
        <v>4086</v>
      </c>
      <c r="X120" s="101" t="s">
        <v>4053</v>
      </c>
      <c r="Y120" s="101" t="s">
        <v>4044</v>
      </c>
      <c r="Z120" s="101">
        <v>0</v>
      </c>
      <c r="AA120" s="113">
        <v>1</v>
      </c>
      <c r="AB120" s="114" t="s">
        <v>9091</v>
      </c>
      <c r="AC120" s="114" t="s">
        <v>9085</v>
      </c>
      <c r="AD120" s="19">
        <v>2</v>
      </c>
      <c r="AE120" s="19">
        <v>2</v>
      </c>
      <c r="AF120" s="87">
        <v>0</v>
      </c>
      <c r="AG120" s="87"/>
      <c r="AH120" s="87"/>
      <c r="AI120" s="87"/>
      <c r="AJ120" s="87">
        <f t="shared" si="6"/>
        <v>2</v>
      </c>
      <c r="AK120" s="87"/>
      <c r="AL120" s="87"/>
      <c r="AM120" s="87"/>
      <c r="AN120" s="87"/>
      <c r="AO120" s="87">
        <f t="shared" si="7"/>
        <v>0</v>
      </c>
    </row>
    <row r="121" spans="1:41" ht="15.6" x14ac:dyDescent="0.3">
      <c r="A121" s="101" t="s">
        <v>28</v>
      </c>
      <c r="B121" s="101" t="s">
        <v>4502</v>
      </c>
      <c r="C121" s="101"/>
      <c r="D121" s="101"/>
      <c r="E121" s="101"/>
      <c r="F121" s="101" t="s">
        <v>9512</v>
      </c>
      <c r="G121" s="19"/>
      <c r="H121" s="19" t="s">
        <v>9513</v>
      </c>
      <c r="I121" s="19" t="s">
        <v>9514</v>
      </c>
      <c r="J121" s="19"/>
      <c r="K121" s="102">
        <v>45902</v>
      </c>
      <c r="L121" s="102">
        <v>45902</v>
      </c>
      <c r="M121" s="2">
        <v>45924</v>
      </c>
      <c r="N121" s="102">
        <v>45924</v>
      </c>
      <c r="O121" s="101" t="s">
        <v>4503</v>
      </c>
      <c r="P121" s="101" t="s">
        <v>9515</v>
      </c>
      <c r="Q121" s="86" t="s">
        <v>1483</v>
      </c>
      <c r="R121" s="101" t="s">
        <v>1484</v>
      </c>
      <c r="S121" s="101" t="s">
        <v>1485</v>
      </c>
      <c r="T121" s="101" t="s">
        <v>1486</v>
      </c>
      <c r="U121" s="101" t="s">
        <v>1487</v>
      </c>
      <c r="V121" s="101" t="s">
        <v>4037</v>
      </c>
      <c r="W121" s="101" t="s">
        <v>4038</v>
      </c>
      <c r="X121" s="101" t="s">
        <v>4035</v>
      </c>
      <c r="Y121" s="101" t="s">
        <v>4037</v>
      </c>
      <c r="Z121" s="101">
        <v>0</v>
      </c>
      <c r="AA121" s="113">
        <v>0</v>
      </c>
      <c r="AB121" s="114" t="s">
        <v>9438</v>
      </c>
      <c r="AC121" s="114" t="s">
        <v>9439</v>
      </c>
      <c r="AD121" s="19">
        <v>4</v>
      </c>
      <c r="AE121" s="19">
        <v>4</v>
      </c>
      <c r="AF121" s="87">
        <v>0</v>
      </c>
      <c r="AG121" s="87"/>
      <c r="AH121" s="87"/>
      <c r="AI121" s="87"/>
      <c r="AJ121" s="87">
        <f t="shared" si="6"/>
        <v>4</v>
      </c>
      <c r="AK121" s="87"/>
      <c r="AL121" s="87"/>
      <c r="AM121" s="87"/>
      <c r="AN121" s="87"/>
      <c r="AO121" s="87">
        <f t="shared" si="7"/>
        <v>0</v>
      </c>
    </row>
    <row r="122" spans="1:41" ht="15.6" x14ac:dyDescent="0.3">
      <c r="A122" s="101" t="s">
        <v>28</v>
      </c>
      <c r="B122" s="101" t="s">
        <v>5778</v>
      </c>
      <c r="C122" s="101"/>
      <c r="D122" s="101"/>
      <c r="E122" s="101"/>
      <c r="F122" s="101" t="s">
        <v>9516</v>
      </c>
      <c r="G122" s="19"/>
      <c r="H122" s="19" t="s">
        <v>9517</v>
      </c>
      <c r="I122" s="19" t="s">
        <v>9518</v>
      </c>
      <c r="J122" s="19"/>
      <c r="K122" s="102">
        <v>45917</v>
      </c>
      <c r="L122" s="102">
        <v>45917</v>
      </c>
      <c r="M122" s="2">
        <v>45924</v>
      </c>
      <c r="N122" s="102">
        <v>45924</v>
      </c>
      <c r="O122" s="101" t="s">
        <v>4036</v>
      </c>
      <c r="P122" s="101" t="s">
        <v>9519</v>
      </c>
      <c r="Q122" s="86" t="s">
        <v>293</v>
      </c>
      <c r="R122" s="101" t="s">
        <v>294</v>
      </c>
      <c r="S122" s="101" t="s">
        <v>295</v>
      </c>
      <c r="T122" s="101" t="s">
        <v>295</v>
      </c>
      <c r="U122" s="101" t="s">
        <v>296</v>
      </c>
      <c r="V122" s="101" t="s">
        <v>4056</v>
      </c>
      <c r="W122" s="101" t="s">
        <v>4043</v>
      </c>
      <c r="X122" s="101" t="s">
        <v>4035</v>
      </c>
      <c r="Y122" s="101" t="s">
        <v>4044</v>
      </c>
      <c r="Z122" s="101">
        <v>0</v>
      </c>
      <c r="AA122" s="113">
        <v>0</v>
      </c>
      <c r="AB122" s="114" t="s">
        <v>9438</v>
      </c>
      <c r="AC122" s="114" t="s">
        <v>9439</v>
      </c>
      <c r="AD122" s="19">
        <v>1</v>
      </c>
      <c r="AE122" s="19">
        <v>1</v>
      </c>
      <c r="AF122" s="87">
        <v>1</v>
      </c>
      <c r="AG122" s="87"/>
      <c r="AH122" s="87"/>
      <c r="AI122" s="87"/>
      <c r="AJ122" s="87">
        <f t="shared" si="6"/>
        <v>0</v>
      </c>
      <c r="AK122" s="87" t="s">
        <v>4913</v>
      </c>
      <c r="AL122" s="87"/>
      <c r="AM122" s="87"/>
      <c r="AN122" s="87"/>
      <c r="AO122" s="87">
        <f t="shared" si="7"/>
        <v>1</v>
      </c>
    </row>
    <row r="123" spans="1:41" ht="15.6" x14ac:dyDescent="0.3">
      <c r="A123" s="101" t="s">
        <v>28</v>
      </c>
      <c r="B123" s="101" t="s">
        <v>4142</v>
      </c>
      <c r="C123" s="101"/>
      <c r="D123" s="101"/>
      <c r="E123" s="101"/>
      <c r="F123" s="101" t="s">
        <v>9520</v>
      </c>
      <c r="G123" s="19"/>
      <c r="H123" s="19" t="s">
        <v>9521</v>
      </c>
      <c r="I123" s="19" t="s">
        <v>9518</v>
      </c>
      <c r="J123" s="19"/>
      <c r="K123" s="102">
        <v>45917</v>
      </c>
      <c r="L123" s="102">
        <v>45917</v>
      </c>
      <c r="M123" s="2">
        <v>45924</v>
      </c>
      <c r="N123" s="102">
        <v>45924</v>
      </c>
      <c r="O123" s="101" t="s">
        <v>4042</v>
      </c>
      <c r="P123" s="101" t="s">
        <v>9522</v>
      </c>
      <c r="Q123" s="86" t="s">
        <v>681</v>
      </c>
      <c r="R123" s="101" t="s">
        <v>682</v>
      </c>
      <c r="S123" s="101" t="s">
        <v>683</v>
      </c>
      <c r="T123" s="101" t="s">
        <v>684</v>
      </c>
      <c r="U123" s="101" t="s">
        <v>685</v>
      </c>
      <c r="V123" s="101" t="s">
        <v>4122</v>
      </c>
      <c r="W123" s="101" t="s">
        <v>4057</v>
      </c>
      <c r="X123" s="101" t="s">
        <v>4035</v>
      </c>
      <c r="Y123" s="101" t="s">
        <v>4039</v>
      </c>
      <c r="Z123" s="101">
        <v>0</v>
      </c>
      <c r="AA123" s="113">
        <v>0</v>
      </c>
      <c r="AB123" s="114" t="s">
        <v>9438</v>
      </c>
      <c r="AC123" s="114" t="s">
        <v>9439</v>
      </c>
      <c r="AD123" s="19">
        <v>2</v>
      </c>
      <c r="AE123" s="19">
        <v>2</v>
      </c>
      <c r="AF123" s="87">
        <v>0</v>
      </c>
      <c r="AG123" s="87"/>
      <c r="AH123" s="87"/>
      <c r="AI123" s="87"/>
      <c r="AJ123" s="87">
        <f t="shared" si="6"/>
        <v>2</v>
      </c>
      <c r="AK123" s="87"/>
      <c r="AL123" s="87"/>
      <c r="AM123" s="87"/>
      <c r="AN123" s="87"/>
      <c r="AO123" s="87">
        <f t="shared" si="7"/>
        <v>0</v>
      </c>
    </row>
    <row r="124" spans="1:41" ht="15.6" x14ac:dyDescent="0.3">
      <c r="A124" s="101" t="s">
        <v>28</v>
      </c>
      <c r="B124" s="101" t="s">
        <v>5973</v>
      </c>
      <c r="C124" s="101"/>
      <c r="D124" s="101"/>
      <c r="E124" s="101"/>
      <c r="F124" s="101" t="s">
        <v>9523</v>
      </c>
      <c r="G124" s="19"/>
      <c r="H124" s="19" t="s">
        <v>9524</v>
      </c>
      <c r="I124" s="19" t="s">
        <v>9518</v>
      </c>
      <c r="J124" s="19"/>
      <c r="K124" s="102">
        <v>45917</v>
      </c>
      <c r="L124" s="102">
        <v>45917</v>
      </c>
      <c r="M124" s="2">
        <v>45924</v>
      </c>
      <c r="N124" s="102">
        <v>45924</v>
      </c>
      <c r="O124" s="101" t="s">
        <v>4042</v>
      </c>
      <c r="P124" s="101" t="s">
        <v>9525</v>
      </c>
      <c r="Q124" s="86" t="s">
        <v>696</v>
      </c>
      <c r="R124" s="101" t="s">
        <v>697</v>
      </c>
      <c r="S124" s="101" t="s">
        <v>9440</v>
      </c>
      <c r="T124" s="101" t="s">
        <v>698</v>
      </c>
      <c r="U124" s="101" t="s">
        <v>699</v>
      </c>
      <c r="V124" s="101" t="s">
        <v>4122</v>
      </c>
      <c r="W124" s="101" t="s">
        <v>4057</v>
      </c>
      <c r="X124" s="101" t="s">
        <v>4035</v>
      </c>
      <c r="Y124" s="101" t="s">
        <v>4039</v>
      </c>
      <c r="Z124" s="101">
        <v>0</v>
      </c>
      <c r="AA124" s="113">
        <v>0</v>
      </c>
      <c r="AB124" s="114" t="s">
        <v>9438</v>
      </c>
      <c r="AC124" s="114" t="s">
        <v>9439</v>
      </c>
      <c r="AD124" s="19">
        <v>2</v>
      </c>
      <c r="AE124" s="19">
        <v>2</v>
      </c>
      <c r="AF124" s="87">
        <v>0</v>
      </c>
      <c r="AG124" s="87"/>
      <c r="AH124" s="87"/>
      <c r="AI124" s="87"/>
      <c r="AJ124" s="87">
        <f t="shared" si="6"/>
        <v>2</v>
      </c>
      <c r="AK124" s="87"/>
      <c r="AL124" s="87"/>
      <c r="AM124" s="87"/>
      <c r="AN124" s="87"/>
      <c r="AO124" s="87">
        <f t="shared" si="7"/>
        <v>0</v>
      </c>
    </row>
    <row r="125" spans="1:41" ht="15.6" x14ac:dyDescent="0.3">
      <c r="A125" s="101" t="s">
        <v>28</v>
      </c>
      <c r="B125" s="101" t="s">
        <v>4833</v>
      </c>
      <c r="C125" s="101"/>
      <c r="D125" s="101"/>
      <c r="E125" s="101"/>
      <c r="F125" s="101" t="s">
        <v>9526</v>
      </c>
      <c r="G125" s="19"/>
      <c r="H125" s="19" t="s">
        <v>9527</v>
      </c>
      <c r="I125" s="19" t="s">
        <v>9518</v>
      </c>
      <c r="J125" s="19"/>
      <c r="K125" s="102">
        <v>45917</v>
      </c>
      <c r="L125" s="102">
        <v>45917</v>
      </c>
      <c r="M125" s="2">
        <v>45924</v>
      </c>
      <c r="N125" s="102">
        <v>45924</v>
      </c>
      <c r="O125" s="101" t="s">
        <v>4042</v>
      </c>
      <c r="P125" s="101" t="s">
        <v>9528</v>
      </c>
      <c r="Q125" s="86" t="s">
        <v>722</v>
      </c>
      <c r="R125" s="101" t="s">
        <v>723</v>
      </c>
      <c r="S125" s="101" t="s">
        <v>724</v>
      </c>
      <c r="T125" s="101" t="s">
        <v>724</v>
      </c>
      <c r="U125" s="101" t="s">
        <v>725</v>
      </c>
      <c r="V125" s="101" t="s">
        <v>4831</v>
      </c>
      <c r="W125" s="101" t="s">
        <v>4040</v>
      </c>
      <c r="X125" s="101" t="s">
        <v>4035</v>
      </c>
      <c r="Y125" s="101" t="s">
        <v>4041</v>
      </c>
      <c r="Z125" s="101">
        <v>0</v>
      </c>
      <c r="AA125" s="113">
        <v>0</v>
      </c>
      <c r="AB125" s="114" t="s">
        <v>9438</v>
      </c>
      <c r="AC125" s="114" t="s">
        <v>9439</v>
      </c>
      <c r="AD125" s="19">
        <v>2</v>
      </c>
      <c r="AE125" s="19">
        <v>2</v>
      </c>
      <c r="AF125" s="87">
        <v>4</v>
      </c>
      <c r="AG125" s="87"/>
      <c r="AH125" s="87"/>
      <c r="AI125" s="87"/>
      <c r="AJ125" s="87">
        <f t="shared" si="6"/>
        <v>-2</v>
      </c>
      <c r="AK125" s="87" t="s">
        <v>4914</v>
      </c>
      <c r="AL125" s="87"/>
      <c r="AM125" s="87"/>
      <c r="AN125" s="87"/>
      <c r="AO125" s="87">
        <f t="shared" si="7"/>
        <v>4</v>
      </c>
    </row>
    <row r="126" spans="1:41" ht="15.6" x14ac:dyDescent="0.3">
      <c r="A126" s="101" t="s">
        <v>28</v>
      </c>
      <c r="B126" s="101" t="s">
        <v>4505</v>
      </c>
      <c r="C126" s="101"/>
      <c r="D126" s="101"/>
      <c r="E126" s="101"/>
      <c r="F126" s="101" t="s">
        <v>9529</v>
      </c>
      <c r="G126" s="19"/>
      <c r="H126" s="19" t="s">
        <v>9530</v>
      </c>
      <c r="I126" s="19" t="s">
        <v>9531</v>
      </c>
      <c r="J126" s="19"/>
      <c r="K126" s="102">
        <v>45917</v>
      </c>
      <c r="L126" s="102">
        <v>45917</v>
      </c>
      <c r="M126" s="2">
        <v>45924</v>
      </c>
      <c r="N126" s="102">
        <v>45924</v>
      </c>
      <c r="O126" s="101" t="s">
        <v>4050</v>
      </c>
      <c r="P126" s="101" t="s">
        <v>9532</v>
      </c>
      <c r="Q126" s="86" t="s">
        <v>3713</v>
      </c>
      <c r="R126" s="101" t="s">
        <v>3713</v>
      </c>
      <c r="S126" s="101" t="s">
        <v>3714</v>
      </c>
      <c r="T126" s="101" t="s">
        <v>3714</v>
      </c>
      <c r="U126" s="101" t="s">
        <v>3962</v>
      </c>
      <c r="V126" s="101" t="s">
        <v>4088</v>
      </c>
      <c r="W126" s="101" t="s">
        <v>4043</v>
      </c>
      <c r="X126" s="101" t="s">
        <v>4053</v>
      </c>
      <c r="Y126" s="101" t="s">
        <v>4044</v>
      </c>
      <c r="Z126" s="101" t="s">
        <v>4506</v>
      </c>
      <c r="AA126" s="113">
        <v>0</v>
      </c>
      <c r="AB126" s="114" t="s">
        <v>9438</v>
      </c>
      <c r="AC126" s="114" t="s">
        <v>9439</v>
      </c>
      <c r="AD126" s="19">
        <v>3</v>
      </c>
      <c r="AE126" s="19">
        <v>3</v>
      </c>
      <c r="AF126" s="87">
        <v>2</v>
      </c>
      <c r="AG126" s="87"/>
      <c r="AH126" s="87"/>
      <c r="AI126" s="87"/>
      <c r="AJ126" s="87">
        <f t="shared" si="6"/>
        <v>1</v>
      </c>
      <c r="AK126" s="87" t="s">
        <v>4915</v>
      </c>
      <c r="AL126" s="87"/>
      <c r="AM126" s="87"/>
      <c r="AN126" s="87"/>
      <c r="AO126" s="87">
        <f t="shared" si="7"/>
        <v>2</v>
      </c>
    </row>
    <row r="127" spans="1:41" ht="15.6" x14ac:dyDescent="0.3">
      <c r="A127" s="101" t="s">
        <v>28</v>
      </c>
      <c r="B127" s="101" t="s">
        <v>4507</v>
      </c>
      <c r="C127" s="101"/>
      <c r="D127" s="101"/>
      <c r="E127" s="101"/>
      <c r="F127" s="101" t="s">
        <v>9533</v>
      </c>
      <c r="G127" s="19"/>
      <c r="H127" s="19" t="s">
        <v>9534</v>
      </c>
      <c r="I127" s="19" t="s">
        <v>9531</v>
      </c>
      <c r="J127" s="19"/>
      <c r="K127" s="102">
        <v>45917</v>
      </c>
      <c r="L127" s="102">
        <v>45917</v>
      </c>
      <c r="M127" s="2">
        <v>45924</v>
      </c>
      <c r="N127" s="102">
        <v>45924</v>
      </c>
      <c r="O127" s="101" t="s">
        <v>4050</v>
      </c>
      <c r="P127" s="101" t="s">
        <v>9535</v>
      </c>
      <c r="Q127" s="86" t="s">
        <v>3719</v>
      </c>
      <c r="R127" s="101" t="s">
        <v>3719</v>
      </c>
      <c r="S127" s="101" t="s">
        <v>3720</v>
      </c>
      <c r="T127" s="101" t="s">
        <v>3720</v>
      </c>
      <c r="U127" s="101" t="s">
        <v>3962</v>
      </c>
      <c r="V127" s="101" t="s">
        <v>4088</v>
      </c>
      <c r="W127" s="101" t="s">
        <v>4043</v>
      </c>
      <c r="X127" s="101" t="s">
        <v>4053</v>
      </c>
      <c r="Y127" s="101" t="s">
        <v>4044</v>
      </c>
      <c r="Z127" s="101" t="s">
        <v>4508</v>
      </c>
      <c r="AA127" s="113">
        <v>0</v>
      </c>
      <c r="AB127" s="114" t="s">
        <v>9438</v>
      </c>
      <c r="AC127" s="114" t="s">
        <v>9439</v>
      </c>
      <c r="AD127" s="19">
        <v>3</v>
      </c>
      <c r="AE127" s="19">
        <v>3</v>
      </c>
      <c r="AF127" s="87">
        <v>0</v>
      </c>
      <c r="AG127" s="87"/>
      <c r="AH127" s="87"/>
      <c r="AI127" s="87"/>
      <c r="AJ127" s="87">
        <f t="shared" si="6"/>
        <v>3</v>
      </c>
      <c r="AK127" s="87"/>
      <c r="AL127" s="87"/>
      <c r="AM127" s="87"/>
      <c r="AN127" s="87"/>
      <c r="AO127" s="87">
        <f t="shared" si="7"/>
        <v>0</v>
      </c>
    </row>
    <row r="128" spans="1:41" ht="15.6" x14ac:dyDescent="0.3">
      <c r="A128" s="101" t="s">
        <v>28</v>
      </c>
      <c r="B128" s="101" t="s">
        <v>4834</v>
      </c>
      <c r="C128" s="101"/>
      <c r="D128" s="101"/>
      <c r="E128" s="101"/>
      <c r="F128" s="101" t="s">
        <v>9536</v>
      </c>
      <c r="G128" s="19"/>
      <c r="H128" s="19" t="s">
        <v>9537</v>
      </c>
      <c r="I128" s="19" t="s">
        <v>9531</v>
      </c>
      <c r="J128" s="19"/>
      <c r="K128" s="102">
        <v>45917</v>
      </c>
      <c r="L128" s="102">
        <v>45917</v>
      </c>
      <c r="M128" s="2">
        <v>45924</v>
      </c>
      <c r="N128" s="102">
        <v>45924</v>
      </c>
      <c r="O128" s="101" t="s">
        <v>4042</v>
      </c>
      <c r="P128" s="101" t="s">
        <v>9538</v>
      </c>
      <c r="Q128" s="86" t="s">
        <v>3723</v>
      </c>
      <c r="R128" s="101" t="s">
        <v>3723</v>
      </c>
      <c r="S128" s="101" t="s">
        <v>3724</v>
      </c>
      <c r="T128" s="101" t="s">
        <v>3724</v>
      </c>
      <c r="U128" s="101" t="s">
        <v>3962</v>
      </c>
      <c r="V128" s="101" t="s">
        <v>4088</v>
      </c>
      <c r="W128" s="101" t="s">
        <v>4043</v>
      </c>
      <c r="X128" s="101" t="s">
        <v>4053</v>
      </c>
      <c r="Y128" s="101" t="s">
        <v>4044</v>
      </c>
      <c r="Z128" s="101" t="s">
        <v>4835</v>
      </c>
      <c r="AA128" s="113">
        <v>0</v>
      </c>
      <c r="AB128" s="114" t="s">
        <v>9438</v>
      </c>
      <c r="AC128" s="114" t="s">
        <v>9439</v>
      </c>
      <c r="AD128" s="19">
        <v>2</v>
      </c>
      <c r="AE128" s="19">
        <v>2</v>
      </c>
      <c r="AF128" s="87">
        <v>0</v>
      </c>
      <c r="AG128" s="87"/>
      <c r="AH128" s="87"/>
      <c r="AI128" s="87"/>
      <c r="AJ128" s="87">
        <f t="shared" si="6"/>
        <v>2</v>
      </c>
      <c r="AK128" s="87"/>
      <c r="AL128" s="87"/>
      <c r="AM128" s="87"/>
      <c r="AN128" s="87"/>
      <c r="AO128" s="87">
        <f t="shared" si="7"/>
        <v>0</v>
      </c>
    </row>
    <row r="129" spans="1:41" ht="15.6" x14ac:dyDescent="0.3">
      <c r="A129" s="101" t="s">
        <v>28</v>
      </c>
      <c r="B129" s="101" t="s">
        <v>4509</v>
      </c>
      <c r="C129" s="101"/>
      <c r="D129" s="101"/>
      <c r="E129" s="101"/>
      <c r="F129" s="101" t="s">
        <v>9539</v>
      </c>
      <c r="G129" s="19"/>
      <c r="H129" s="19" t="s">
        <v>9540</v>
      </c>
      <c r="I129" s="19" t="s">
        <v>9531</v>
      </c>
      <c r="J129" s="19"/>
      <c r="K129" s="102">
        <v>45917</v>
      </c>
      <c r="L129" s="102">
        <v>45917</v>
      </c>
      <c r="M129" s="2">
        <v>45924</v>
      </c>
      <c r="N129" s="102">
        <v>45924</v>
      </c>
      <c r="O129" s="101" t="s">
        <v>4050</v>
      </c>
      <c r="P129" s="101" t="s">
        <v>9541</v>
      </c>
      <c r="Q129" s="86" t="s">
        <v>3725</v>
      </c>
      <c r="R129" s="101" t="s">
        <v>3725</v>
      </c>
      <c r="S129" s="101" t="s">
        <v>3726</v>
      </c>
      <c r="T129" s="101" t="s">
        <v>3726</v>
      </c>
      <c r="U129" s="101" t="s">
        <v>3963</v>
      </c>
      <c r="V129" s="101" t="s">
        <v>4088</v>
      </c>
      <c r="W129" s="101" t="s">
        <v>4043</v>
      </c>
      <c r="X129" s="101" t="s">
        <v>4053</v>
      </c>
      <c r="Y129" s="101" t="s">
        <v>4044</v>
      </c>
      <c r="Z129" s="101" t="s">
        <v>4510</v>
      </c>
      <c r="AA129" s="113">
        <v>0</v>
      </c>
      <c r="AB129" s="114" t="s">
        <v>9438</v>
      </c>
      <c r="AC129" s="114" t="s">
        <v>9439</v>
      </c>
      <c r="AD129" s="19">
        <v>3</v>
      </c>
      <c r="AE129" s="19">
        <v>3</v>
      </c>
      <c r="AF129" s="87">
        <v>2</v>
      </c>
      <c r="AG129" s="87"/>
      <c r="AH129" s="87"/>
      <c r="AI129" s="87"/>
      <c r="AJ129" s="87">
        <f t="shared" si="6"/>
        <v>1</v>
      </c>
      <c r="AK129" s="87" t="s">
        <v>4916</v>
      </c>
      <c r="AL129" s="87"/>
      <c r="AM129" s="87"/>
      <c r="AN129" s="87"/>
      <c r="AO129" s="87">
        <f t="shared" si="7"/>
        <v>2</v>
      </c>
    </row>
    <row r="130" spans="1:41" ht="15.6" x14ac:dyDescent="0.3">
      <c r="A130" s="101" t="s">
        <v>28</v>
      </c>
      <c r="B130" s="101" t="s">
        <v>4334</v>
      </c>
      <c r="C130" s="101"/>
      <c r="D130" s="101"/>
      <c r="E130" s="101"/>
      <c r="F130" s="101" t="s">
        <v>9542</v>
      </c>
      <c r="G130" s="19"/>
      <c r="H130" s="19" t="s">
        <v>9543</v>
      </c>
      <c r="I130" s="19" t="s">
        <v>9531</v>
      </c>
      <c r="J130" s="19"/>
      <c r="K130" s="102">
        <v>45917</v>
      </c>
      <c r="L130" s="102">
        <v>45917</v>
      </c>
      <c r="M130" s="2">
        <v>45924</v>
      </c>
      <c r="N130" s="102">
        <v>45924</v>
      </c>
      <c r="O130" s="101" t="s">
        <v>4036</v>
      </c>
      <c r="P130" s="101" t="s">
        <v>9544</v>
      </c>
      <c r="Q130" s="86" t="s">
        <v>3731</v>
      </c>
      <c r="R130" s="101" t="s">
        <v>3731</v>
      </c>
      <c r="S130" s="101" t="s">
        <v>3732</v>
      </c>
      <c r="T130" s="101" t="s">
        <v>3732</v>
      </c>
      <c r="U130" s="101" t="s">
        <v>3963</v>
      </c>
      <c r="V130" s="101" t="s">
        <v>4088</v>
      </c>
      <c r="W130" s="101" t="s">
        <v>4043</v>
      </c>
      <c r="X130" s="101" t="s">
        <v>4053</v>
      </c>
      <c r="Y130" s="101" t="s">
        <v>4044</v>
      </c>
      <c r="Z130" s="101" t="s">
        <v>4335</v>
      </c>
      <c r="AA130" s="113">
        <v>0</v>
      </c>
      <c r="AB130" s="114" t="s">
        <v>9438</v>
      </c>
      <c r="AC130" s="114" t="s">
        <v>9439</v>
      </c>
      <c r="AD130" s="19">
        <v>1</v>
      </c>
      <c r="AE130" s="19">
        <v>1</v>
      </c>
      <c r="AF130" s="87">
        <v>0</v>
      </c>
      <c r="AG130" s="87"/>
      <c r="AH130" s="87"/>
      <c r="AI130" s="87"/>
      <c r="AJ130" s="87">
        <f t="shared" si="6"/>
        <v>1</v>
      </c>
      <c r="AK130" s="87"/>
      <c r="AL130" s="87"/>
      <c r="AM130" s="87"/>
      <c r="AN130" s="87"/>
      <c r="AO130" s="87">
        <f t="shared" si="7"/>
        <v>0</v>
      </c>
    </row>
    <row r="131" spans="1:41" ht="15.6" x14ac:dyDescent="0.3">
      <c r="A131" s="101" t="s">
        <v>28</v>
      </c>
      <c r="B131" s="101" t="s">
        <v>4837</v>
      </c>
      <c r="C131" s="101"/>
      <c r="D131" s="101"/>
      <c r="E131" s="101"/>
      <c r="F131" s="101" t="s">
        <v>9545</v>
      </c>
      <c r="G131" s="19"/>
      <c r="H131" s="19" t="s">
        <v>9546</v>
      </c>
      <c r="I131" s="19" t="s">
        <v>9531</v>
      </c>
      <c r="J131" s="19"/>
      <c r="K131" s="102">
        <v>45917</v>
      </c>
      <c r="L131" s="102">
        <v>45917</v>
      </c>
      <c r="M131" s="2">
        <v>45924</v>
      </c>
      <c r="N131" s="102">
        <v>45924</v>
      </c>
      <c r="O131" s="101" t="s">
        <v>4042</v>
      </c>
      <c r="P131" s="101" t="s">
        <v>9547</v>
      </c>
      <c r="Q131" s="86" t="s">
        <v>3735</v>
      </c>
      <c r="R131" s="101" t="s">
        <v>3735</v>
      </c>
      <c r="S131" s="101" t="s">
        <v>3736</v>
      </c>
      <c r="T131" s="101" t="s">
        <v>3736</v>
      </c>
      <c r="U131" s="101" t="s">
        <v>3963</v>
      </c>
      <c r="V131" s="101" t="s">
        <v>4088</v>
      </c>
      <c r="W131" s="101" t="s">
        <v>4043</v>
      </c>
      <c r="X131" s="101" t="s">
        <v>4053</v>
      </c>
      <c r="Y131" s="101" t="s">
        <v>4044</v>
      </c>
      <c r="Z131" s="101" t="s">
        <v>4838</v>
      </c>
      <c r="AA131" s="113">
        <v>0</v>
      </c>
      <c r="AB131" s="114" t="s">
        <v>9438</v>
      </c>
      <c r="AC131" s="114" t="s">
        <v>9439</v>
      </c>
      <c r="AD131" s="19">
        <v>2</v>
      </c>
      <c r="AE131" s="19">
        <v>2</v>
      </c>
      <c r="AF131" s="87">
        <v>1</v>
      </c>
      <c r="AG131" s="87"/>
      <c r="AH131" s="87"/>
      <c r="AI131" s="87"/>
      <c r="AJ131" s="87">
        <f t="shared" si="6"/>
        <v>1</v>
      </c>
      <c r="AK131" s="87" t="s">
        <v>4917</v>
      </c>
      <c r="AL131" s="87"/>
      <c r="AM131" s="87"/>
      <c r="AN131" s="87"/>
      <c r="AO131" s="87">
        <f t="shared" si="7"/>
        <v>1</v>
      </c>
    </row>
    <row r="132" spans="1:41" ht="15.6" x14ac:dyDescent="0.3">
      <c r="A132" s="101" t="s">
        <v>28</v>
      </c>
      <c r="B132" s="101" t="s">
        <v>8564</v>
      </c>
      <c r="C132" s="101"/>
      <c r="D132" s="101"/>
      <c r="E132" s="101"/>
      <c r="F132" s="101" t="s">
        <v>9548</v>
      </c>
      <c r="G132" s="19"/>
      <c r="H132" s="19" t="s">
        <v>9549</v>
      </c>
      <c r="I132" s="19" t="s">
        <v>9531</v>
      </c>
      <c r="J132" s="19"/>
      <c r="K132" s="102">
        <v>45917</v>
      </c>
      <c r="L132" s="102">
        <v>45917</v>
      </c>
      <c r="M132" s="2">
        <v>45924</v>
      </c>
      <c r="N132" s="102">
        <v>45924</v>
      </c>
      <c r="O132" s="101" t="s">
        <v>4036</v>
      </c>
      <c r="P132" s="101" t="s">
        <v>9550</v>
      </c>
      <c r="Q132" s="86" t="s">
        <v>8706</v>
      </c>
      <c r="R132" s="101" t="e">
        <v>#N/A</v>
      </c>
      <c r="S132" s="101" t="s">
        <v>5026</v>
      </c>
      <c r="T132" s="101" t="s">
        <v>5026</v>
      </c>
      <c r="U132" s="101" t="s">
        <v>5028</v>
      </c>
      <c r="V132" s="101">
        <v>0</v>
      </c>
      <c r="W132" s="101" t="s">
        <v>4043</v>
      </c>
      <c r="X132" s="101" t="s">
        <v>4053</v>
      </c>
      <c r="Y132" s="101" t="s">
        <v>4044</v>
      </c>
      <c r="Z132" s="101">
        <v>0</v>
      </c>
      <c r="AA132" s="113">
        <v>0</v>
      </c>
      <c r="AB132" s="114" t="s">
        <v>9438</v>
      </c>
      <c r="AC132" s="114" t="s">
        <v>9439</v>
      </c>
      <c r="AD132" s="19">
        <v>1</v>
      </c>
      <c r="AE132" s="19">
        <v>1</v>
      </c>
      <c r="AF132" s="87">
        <v>0</v>
      </c>
      <c r="AG132" s="87"/>
      <c r="AH132" s="87"/>
      <c r="AI132" s="87"/>
      <c r="AJ132" s="87">
        <f t="shared" si="6"/>
        <v>1</v>
      </c>
      <c r="AK132" s="87"/>
      <c r="AL132" s="87"/>
      <c r="AM132" s="87"/>
      <c r="AN132" s="87"/>
      <c r="AO132" s="87">
        <f t="shared" si="7"/>
        <v>0</v>
      </c>
    </row>
    <row r="133" spans="1:41" ht="15.6" x14ac:dyDescent="0.3">
      <c r="A133" s="101" t="s">
        <v>28</v>
      </c>
      <c r="B133" s="101" t="s">
        <v>4512</v>
      </c>
      <c r="C133" s="101"/>
      <c r="D133" s="101"/>
      <c r="E133" s="101"/>
      <c r="F133" s="101" t="s">
        <v>9551</v>
      </c>
      <c r="G133" s="19"/>
      <c r="H133" s="19" t="s">
        <v>9552</v>
      </c>
      <c r="I133" s="19" t="s">
        <v>9531</v>
      </c>
      <c r="J133" s="19"/>
      <c r="K133" s="102">
        <v>45917</v>
      </c>
      <c r="L133" s="102">
        <v>45917</v>
      </c>
      <c r="M133" s="2">
        <v>45924</v>
      </c>
      <c r="N133" s="102">
        <v>45924</v>
      </c>
      <c r="O133" s="101" t="s">
        <v>4036</v>
      </c>
      <c r="P133" s="101" t="s">
        <v>9553</v>
      </c>
      <c r="Q133" s="86" t="s">
        <v>3737</v>
      </c>
      <c r="R133" s="101" t="s">
        <v>3737</v>
      </c>
      <c r="S133" s="101" t="s">
        <v>3738</v>
      </c>
      <c r="T133" s="101" t="s">
        <v>3738</v>
      </c>
      <c r="U133" s="101" t="s">
        <v>3964</v>
      </c>
      <c r="V133" s="101" t="s">
        <v>4089</v>
      </c>
      <c r="W133" s="101" t="s">
        <v>4040</v>
      </c>
      <c r="X133" s="101" t="s">
        <v>4053</v>
      </c>
      <c r="Y133" s="101" t="s">
        <v>4041</v>
      </c>
      <c r="Z133" s="101" t="s">
        <v>3976</v>
      </c>
      <c r="AA133" s="113">
        <v>0</v>
      </c>
      <c r="AB133" s="114" t="s">
        <v>9438</v>
      </c>
      <c r="AC133" s="114" t="s">
        <v>9439</v>
      </c>
      <c r="AD133" s="19">
        <v>1</v>
      </c>
      <c r="AE133" s="19">
        <v>1</v>
      </c>
      <c r="AF133" s="87">
        <v>0</v>
      </c>
      <c r="AG133" s="87"/>
      <c r="AH133" s="87"/>
      <c r="AI133" s="87"/>
      <c r="AJ133" s="87">
        <f t="shared" si="6"/>
        <v>1</v>
      </c>
      <c r="AK133" s="87"/>
      <c r="AL133" s="87"/>
      <c r="AM133" s="87"/>
      <c r="AN133" s="87"/>
      <c r="AO133" s="87">
        <f t="shared" si="7"/>
        <v>0</v>
      </c>
    </row>
    <row r="134" spans="1:41" ht="15.6" x14ac:dyDescent="0.3">
      <c r="A134" s="101" t="s">
        <v>28</v>
      </c>
      <c r="B134" s="101" t="s">
        <v>8382</v>
      </c>
      <c r="C134" s="101"/>
      <c r="D134" s="101"/>
      <c r="E134" s="101"/>
      <c r="F134" s="101" t="s">
        <v>9554</v>
      </c>
      <c r="G134" s="19"/>
      <c r="H134" s="19" t="s">
        <v>9555</v>
      </c>
      <c r="I134" s="19" t="s">
        <v>9531</v>
      </c>
      <c r="J134" s="19"/>
      <c r="K134" s="102">
        <v>45917</v>
      </c>
      <c r="L134" s="102">
        <v>45917</v>
      </c>
      <c r="M134" s="2">
        <v>45924</v>
      </c>
      <c r="N134" s="102">
        <v>45924</v>
      </c>
      <c r="O134" s="101" t="s">
        <v>4036</v>
      </c>
      <c r="P134" s="101" t="s">
        <v>9556</v>
      </c>
      <c r="Q134" s="86" t="s">
        <v>3740</v>
      </c>
      <c r="R134" s="101" t="s">
        <v>3740</v>
      </c>
      <c r="S134" s="101" t="s">
        <v>3977</v>
      </c>
      <c r="T134" s="101" t="s">
        <v>3741</v>
      </c>
      <c r="U134" s="101" t="s">
        <v>3965</v>
      </c>
      <c r="V134" s="101" t="s">
        <v>4089</v>
      </c>
      <c r="W134" s="101" t="s">
        <v>4040</v>
      </c>
      <c r="X134" s="101" t="s">
        <v>4053</v>
      </c>
      <c r="Y134" s="101" t="s">
        <v>4041</v>
      </c>
      <c r="Z134" s="101" t="s">
        <v>3977</v>
      </c>
      <c r="AA134" s="113">
        <v>0</v>
      </c>
      <c r="AB134" s="114" t="s">
        <v>9438</v>
      </c>
      <c r="AC134" s="114" t="s">
        <v>9439</v>
      </c>
      <c r="AD134" s="19">
        <v>1</v>
      </c>
      <c r="AE134" s="19">
        <v>1</v>
      </c>
      <c r="AF134" s="87">
        <v>0</v>
      </c>
      <c r="AG134" s="87"/>
      <c r="AH134" s="87"/>
      <c r="AI134" s="87"/>
      <c r="AJ134" s="87">
        <f t="shared" si="6"/>
        <v>1</v>
      </c>
      <c r="AK134" s="87"/>
      <c r="AL134" s="87"/>
      <c r="AM134" s="87"/>
      <c r="AN134" s="87"/>
      <c r="AO134" s="87">
        <f t="shared" si="7"/>
        <v>0</v>
      </c>
    </row>
    <row r="135" spans="1:41" ht="15.6" x14ac:dyDescent="0.3">
      <c r="A135" s="101" t="s">
        <v>28</v>
      </c>
      <c r="B135" s="101" t="s">
        <v>8391</v>
      </c>
      <c r="C135" s="101"/>
      <c r="D135" s="101"/>
      <c r="E135" s="101"/>
      <c r="F135" s="101" t="s">
        <v>9557</v>
      </c>
      <c r="G135" s="19"/>
      <c r="H135" s="19" t="s">
        <v>9558</v>
      </c>
      <c r="I135" s="19" t="s">
        <v>9531</v>
      </c>
      <c r="J135" s="19"/>
      <c r="K135" s="102">
        <v>45917</v>
      </c>
      <c r="L135" s="102">
        <v>45917</v>
      </c>
      <c r="M135" s="2">
        <v>45924</v>
      </c>
      <c r="N135" s="102">
        <v>45924</v>
      </c>
      <c r="O135" s="101" t="s">
        <v>4036</v>
      </c>
      <c r="P135" s="101" t="s">
        <v>9559</v>
      </c>
      <c r="Q135" s="86" t="s">
        <v>3761</v>
      </c>
      <c r="R135" s="101" t="s">
        <v>3761</v>
      </c>
      <c r="S135" s="101" t="s">
        <v>3762</v>
      </c>
      <c r="T135" s="101" t="s">
        <v>3762</v>
      </c>
      <c r="U135" s="101" t="s">
        <v>3970</v>
      </c>
      <c r="V135" s="101" t="s">
        <v>4089</v>
      </c>
      <c r="W135" s="101" t="s">
        <v>4040</v>
      </c>
      <c r="X135" s="101" t="s">
        <v>4053</v>
      </c>
      <c r="Y135" s="101" t="s">
        <v>4041</v>
      </c>
      <c r="Z135" s="101">
        <v>0</v>
      </c>
      <c r="AA135" s="113">
        <v>0</v>
      </c>
      <c r="AB135" s="114" t="s">
        <v>9438</v>
      </c>
      <c r="AC135" s="114" t="s">
        <v>9439</v>
      </c>
      <c r="AD135" s="19">
        <v>1</v>
      </c>
      <c r="AE135" s="19">
        <v>1</v>
      </c>
      <c r="AF135" s="87">
        <v>0</v>
      </c>
      <c r="AG135" s="87"/>
      <c r="AH135" s="87"/>
      <c r="AI135" s="87"/>
      <c r="AJ135" s="87">
        <f t="shared" si="6"/>
        <v>1</v>
      </c>
      <c r="AK135" s="87"/>
      <c r="AL135" s="87"/>
      <c r="AM135" s="87"/>
      <c r="AN135" s="87"/>
      <c r="AO135" s="87">
        <f t="shared" si="7"/>
        <v>0</v>
      </c>
    </row>
    <row r="136" spans="1:41" ht="15.6" x14ac:dyDescent="0.3">
      <c r="A136" s="101" t="s">
        <v>28</v>
      </c>
      <c r="B136" s="101" t="s">
        <v>4515</v>
      </c>
      <c r="C136" s="101"/>
      <c r="D136" s="101"/>
      <c r="E136" s="101"/>
      <c r="F136" s="101" t="s">
        <v>9560</v>
      </c>
      <c r="G136" s="19"/>
      <c r="H136" s="19" t="s">
        <v>9561</v>
      </c>
      <c r="I136" s="19" t="s">
        <v>9531</v>
      </c>
      <c r="J136" s="19"/>
      <c r="K136" s="102">
        <v>45917</v>
      </c>
      <c r="L136" s="102">
        <v>45917</v>
      </c>
      <c r="M136" s="2">
        <v>45924</v>
      </c>
      <c r="N136" s="102">
        <v>45924</v>
      </c>
      <c r="O136" s="101" t="s">
        <v>4036</v>
      </c>
      <c r="P136" s="101" t="s">
        <v>9562</v>
      </c>
      <c r="Q136" s="86" t="s">
        <v>3743</v>
      </c>
      <c r="R136" s="101" t="s">
        <v>3743</v>
      </c>
      <c r="S136" s="101" t="s">
        <v>3744</v>
      </c>
      <c r="T136" s="101" t="s">
        <v>3744</v>
      </c>
      <c r="U136" s="101" t="s">
        <v>3966</v>
      </c>
      <c r="V136" s="101" t="s">
        <v>4089</v>
      </c>
      <c r="W136" s="101" t="s">
        <v>4040</v>
      </c>
      <c r="X136" s="101" t="s">
        <v>4053</v>
      </c>
      <c r="Y136" s="101" t="s">
        <v>4041</v>
      </c>
      <c r="Z136" s="101" t="s">
        <v>3978</v>
      </c>
      <c r="AA136" s="113">
        <v>0</v>
      </c>
      <c r="AB136" s="114" t="s">
        <v>9438</v>
      </c>
      <c r="AC136" s="114" t="s">
        <v>9439</v>
      </c>
      <c r="AD136" s="19">
        <v>1</v>
      </c>
      <c r="AE136" s="19">
        <v>1</v>
      </c>
      <c r="AF136" s="87">
        <v>3</v>
      </c>
      <c r="AG136" s="87"/>
      <c r="AH136" s="87"/>
      <c r="AI136" s="87"/>
      <c r="AJ136" s="87">
        <f t="shared" si="6"/>
        <v>-2</v>
      </c>
      <c r="AK136" s="87" t="s">
        <v>4918</v>
      </c>
      <c r="AL136" s="87"/>
      <c r="AM136" s="87"/>
      <c r="AN136" s="87"/>
      <c r="AO136" s="87">
        <f t="shared" si="7"/>
        <v>3</v>
      </c>
    </row>
    <row r="137" spans="1:41" ht="15.6" x14ac:dyDescent="0.3">
      <c r="A137" s="101" t="s">
        <v>28</v>
      </c>
      <c r="B137" s="101" t="s">
        <v>4516</v>
      </c>
      <c r="C137" s="101"/>
      <c r="D137" s="101"/>
      <c r="E137" s="101"/>
      <c r="F137" s="101" t="s">
        <v>9563</v>
      </c>
      <c r="G137" s="19"/>
      <c r="H137" s="19" t="s">
        <v>9564</v>
      </c>
      <c r="I137" s="19" t="s">
        <v>9531</v>
      </c>
      <c r="J137" s="19"/>
      <c r="K137" s="102">
        <v>45917</v>
      </c>
      <c r="L137" s="102">
        <v>45917</v>
      </c>
      <c r="M137" s="2">
        <v>45924</v>
      </c>
      <c r="N137" s="102">
        <v>45924</v>
      </c>
      <c r="O137" s="101" t="s">
        <v>4503</v>
      </c>
      <c r="P137" s="101" t="s">
        <v>9565</v>
      </c>
      <c r="Q137" s="86" t="s">
        <v>3746</v>
      </c>
      <c r="R137" s="101" t="s">
        <v>3746</v>
      </c>
      <c r="S137" s="101" t="s">
        <v>3747</v>
      </c>
      <c r="T137" s="101" t="s">
        <v>3747</v>
      </c>
      <c r="U137" s="101" t="s">
        <v>3967</v>
      </c>
      <c r="V137" s="101" t="s">
        <v>4089</v>
      </c>
      <c r="W137" s="101" t="s">
        <v>4040</v>
      </c>
      <c r="X137" s="101" t="s">
        <v>4053</v>
      </c>
      <c r="Y137" s="101" t="s">
        <v>4041</v>
      </c>
      <c r="Z137" s="101" t="s">
        <v>3979</v>
      </c>
      <c r="AA137" s="113">
        <v>0</v>
      </c>
      <c r="AB137" s="114" t="s">
        <v>9438</v>
      </c>
      <c r="AC137" s="114" t="s">
        <v>9439</v>
      </c>
      <c r="AD137" s="19">
        <v>4</v>
      </c>
      <c r="AE137" s="19">
        <v>4</v>
      </c>
      <c r="AF137" s="87">
        <v>6</v>
      </c>
      <c r="AG137" s="87"/>
      <c r="AH137" s="87"/>
      <c r="AI137" s="87"/>
      <c r="AJ137" s="87">
        <f t="shared" si="6"/>
        <v>-2</v>
      </c>
      <c r="AK137" s="87" t="s">
        <v>4919</v>
      </c>
      <c r="AL137" s="87"/>
      <c r="AM137" s="87"/>
      <c r="AN137" s="87"/>
      <c r="AO137" s="87">
        <f t="shared" si="7"/>
        <v>6</v>
      </c>
    </row>
    <row r="138" spans="1:41" ht="15.6" x14ac:dyDescent="0.3">
      <c r="A138" s="101" t="s">
        <v>28</v>
      </c>
      <c r="B138" s="101" t="s">
        <v>4230</v>
      </c>
      <c r="C138" s="101"/>
      <c r="D138" s="101"/>
      <c r="E138" s="101"/>
      <c r="F138" s="101" t="s">
        <v>9566</v>
      </c>
      <c r="G138" s="19"/>
      <c r="H138" s="19" t="s">
        <v>9567</v>
      </c>
      <c r="I138" s="19" t="s">
        <v>9531</v>
      </c>
      <c r="J138" s="19"/>
      <c r="K138" s="102">
        <v>45917</v>
      </c>
      <c r="L138" s="102">
        <v>45917</v>
      </c>
      <c r="M138" s="2">
        <v>45924</v>
      </c>
      <c r="N138" s="102">
        <v>45924</v>
      </c>
      <c r="O138" s="101" t="s">
        <v>4042</v>
      </c>
      <c r="P138" s="101" t="s">
        <v>9568</v>
      </c>
      <c r="Q138" s="86" t="s">
        <v>3769</v>
      </c>
      <c r="R138" s="101" t="s">
        <v>3769</v>
      </c>
      <c r="S138" s="101" t="s">
        <v>3770</v>
      </c>
      <c r="T138" s="101" t="s">
        <v>3770</v>
      </c>
      <c r="U138" s="101" t="s">
        <v>3971</v>
      </c>
      <c r="V138" s="101" t="s">
        <v>4105</v>
      </c>
      <c r="W138" s="101" t="s">
        <v>4040</v>
      </c>
      <c r="X138" s="101" t="s">
        <v>4053</v>
      </c>
      <c r="Y138" s="101" t="s">
        <v>4041</v>
      </c>
      <c r="Z138" s="101">
        <v>0</v>
      </c>
      <c r="AA138" s="113">
        <v>0</v>
      </c>
      <c r="AB138" s="114" t="s">
        <v>9438</v>
      </c>
      <c r="AC138" s="114" t="s">
        <v>9439</v>
      </c>
      <c r="AD138" s="19">
        <v>2</v>
      </c>
      <c r="AE138" s="19">
        <v>2</v>
      </c>
      <c r="AF138" s="87">
        <v>8</v>
      </c>
      <c r="AG138" s="87"/>
      <c r="AH138" s="87"/>
      <c r="AI138" s="87"/>
      <c r="AJ138" s="87">
        <f t="shared" si="6"/>
        <v>-6</v>
      </c>
      <c r="AK138" s="87" t="s">
        <v>4920</v>
      </c>
      <c r="AL138" s="87"/>
      <c r="AM138" s="87"/>
      <c r="AN138" s="87"/>
      <c r="AO138" s="87">
        <f t="shared" si="7"/>
        <v>8</v>
      </c>
    </row>
    <row r="139" spans="1:41" ht="15.6" x14ac:dyDescent="0.3">
      <c r="A139" s="101" t="s">
        <v>28</v>
      </c>
      <c r="B139" s="101" t="s">
        <v>4840</v>
      </c>
      <c r="C139" s="101"/>
      <c r="D139" s="101"/>
      <c r="E139" s="101"/>
      <c r="F139" s="101" t="s">
        <v>9569</v>
      </c>
      <c r="G139" s="19"/>
      <c r="H139" s="19" t="s">
        <v>9570</v>
      </c>
      <c r="I139" s="19" t="s">
        <v>9531</v>
      </c>
      <c r="J139" s="19"/>
      <c r="K139" s="102">
        <v>45917</v>
      </c>
      <c r="L139" s="102">
        <v>45917</v>
      </c>
      <c r="M139" s="2">
        <v>45924</v>
      </c>
      <c r="N139" s="102">
        <v>45924</v>
      </c>
      <c r="O139" s="101" t="s">
        <v>4042</v>
      </c>
      <c r="P139" s="101" t="s">
        <v>9571</v>
      </c>
      <c r="Q139" s="86" t="s">
        <v>3749</v>
      </c>
      <c r="R139" s="101" t="s">
        <v>3749</v>
      </c>
      <c r="S139" s="101" t="s">
        <v>3750</v>
      </c>
      <c r="T139" s="101" t="s">
        <v>3750</v>
      </c>
      <c r="U139" s="101" t="s">
        <v>3968</v>
      </c>
      <c r="V139" s="101" t="s">
        <v>4105</v>
      </c>
      <c r="W139" s="101" t="s">
        <v>4045</v>
      </c>
      <c r="X139" s="101" t="s">
        <v>4053</v>
      </c>
      <c r="Y139" s="101" t="s">
        <v>4039</v>
      </c>
      <c r="Z139" s="101" t="s">
        <v>3980</v>
      </c>
      <c r="AA139" s="113">
        <v>0</v>
      </c>
      <c r="AB139" s="114" t="s">
        <v>9438</v>
      </c>
      <c r="AC139" s="114" t="s">
        <v>9439</v>
      </c>
      <c r="AD139" s="19">
        <v>2</v>
      </c>
      <c r="AE139" s="19">
        <v>2</v>
      </c>
      <c r="AF139" s="87">
        <v>0</v>
      </c>
      <c r="AG139" s="87"/>
      <c r="AH139" s="87"/>
      <c r="AI139" s="87"/>
      <c r="AJ139" s="87">
        <f t="shared" si="6"/>
        <v>2</v>
      </c>
      <c r="AK139" s="87"/>
      <c r="AL139" s="87"/>
      <c r="AM139" s="87"/>
      <c r="AN139" s="87"/>
      <c r="AO139" s="87">
        <f t="shared" si="7"/>
        <v>0</v>
      </c>
    </row>
    <row r="140" spans="1:41" ht="15.6" x14ac:dyDescent="0.3">
      <c r="A140" s="101" t="s">
        <v>28</v>
      </c>
      <c r="B140" s="101" t="s">
        <v>4111</v>
      </c>
      <c r="C140" s="101"/>
      <c r="D140" s="101"/>
      <c r="E140" s="101"/>
      <c r="F140" s="101" t="s">
        <v>9572</v>
      </c>
      <c r="G140" s="19"/>
      <c r="H140" s="19" t="s">
        <v>9573</v>
      </c>
      <c r="I140" s="19" t="s">
        <v>9531</v>
      </c>
      <c r="J140" s="19"/>
      <c r="K140" s="102">
        <v>45917</v>
      </c>
      <c r="L140" s="102">
        <v>45917</v>
      </c>
      <c r="M140" s="2">
        <v>45924</v>
      </c>
      <c r="N140" s="102">
        <v>45924</v>
      </c>
      <c r="O140" s="101" t="s">
        <v>4050</v>
      </c>
      <c r="P140" s="101" t="s">
        <v>9574</v>
      </c>
      <c r="Q140" s="86" t="s">
        <v>3752</v>
      </c>
      <c r="R140" s="101" t="s">
        <v>3752</v>
      </c>
      <c r="S140" s="101" t="s">
        <v>3981</v>
      </c>
      <c r="T140" s="101" t="s">
        <v>3753</v>
      </c>
      <c r="U140" s="101" t="s">
        <v>3968</v>
      </c>
      <c r="V140" s="101" t="s">
        <v>4105</v>
      </c>
      <c r="W140" s="101" t="s">
        <v>4045</v>
      </c>
      <c r="X140" s="101" t="s">
        <v>4053</v>
      </c>
      <c r="Y140" s="101" t="s">
        <v>4039</v>
      </c>
      <c r="Z140" s="101" t="s">
        <v>3981</v>
      </c>
      <c r="AA140" s="113">
        <v>0</v>
      </c>
      <c r="AB140" s="114" t="s">
        <v>9438</v>
      </c>
      <c r="AC140" s="114" t="s">
        <v>9439</v>
      </c>
      <c r="AD140" s="19">
        <v>3</v>
      </c>
      <c r="AE140" s="19">
        <v>3</v>
      </c>
      <c r="AF140" s="87">
        <v>2</v>
      </c>
      <c r="AG140" s="87"/>
      <c r="AH140" s="87"/>
      <c r="AI140" s="87"/>
      <c r="AJ140" s="87">
        <f t="shared" si="6"/>
        <v>1</v>
      </c>
      <c r="AK140" s="87" t="s">
        <v>4921</v>
      </c>
      <c r="AL140" s="87"/>
      <c r="AM140" s="87"/>
      <c r="AN140" s="87"/>
      <c r="AO140" s="87">
        <f t="shared" si="7"/>
        <v>2</v>
      </c>
    </row>
    <row r="141" spans="1:41" ht="15.6" x14ac:dyDescent="0.3">
      <c r="A141" s="101" t="s">
        <v>28</v>
      </c>
      <c r="B141" s="101" t="s">
        <v>8388</v>
      </c>
      <c r="C141" s="101"/>
      <c r="D141" s="101"/>
      <c r="E141" s="101"/>
      <c r="F141" s="101" t="s">
        <v>9575</v>
      </c>
      <c r="G141" s="19"/>
      <c r="H141" s="19" t="s">
        <v>9576</v>
      </c>
      <c r="I141" s="19" t="s">
        <v>9531</v>
      </c>
      <c r="J141" s="19"/>
      <c r="K141" s="102">
        <v>45917</v>
      </c>
      <c r="L141" s="102">
        <v>45917</v>
      </c>
      <c r="M141" s="2">
        <v>45924</v>
      </c>
      <c r="N141" s="102">
        <v>45924</v>
      </c>
      <c r="O141" s="101" t="s">
        <v>4042</v>
      </c>
      <c r="P141" s="101" t="s">
        <v>9577</v>
      </c>
      <c r="Q141" s="86" t="s">
        <v>3755</v>
      </c>
      <c r="R141" s="101" t="s">
        <v>3755</v>
      </c>
      <c r="S141" s="101" t="s">
        <v>3756</v>
      </c>
      <c r="T141" s="101" t="s">
        <v>3756</v>
      </c>
      <c r="U141" s="101" t="s">
        <v>3969</v>
      </c>
      <c r="V141" s="101" t="s">
        <v>4105</v>
      </c>
      <c r="W141" s="101" t="s">
        <v>4046</v>
      </c>
      <c r="X141" s="101" t="s">
        <v>4053</v>
      </c>
      <c r="Y141" s="101" t="s">
        <v>4039</v>
      </c>
      <c r="Z141" s="101" t="s">
        <v>9441</v>
      </c>
      <c r="AA141" s="113">
        <v>0</v>
      </c>
      <c r="AB141" s="114" t="s">
        <v>9438</v>
      </c>
      <c r="AC141" s="114" t="s">
        <v>9439</v>
      </c>
      <c r="AD141" s="19">
        <v>2</v>
      </c>
      <c r="AE141" s="19">
        <v>2</v>
      </c>
      <c r="AF141" s="87">
        <v>0</v>
      </c>
      <c r="AG141" s="87"/>
      <c r="AH141" s="87"/>
      <c r="AI141" s="87"/>
      <c r="AJ141" s="87">
        <f t="shared" si="6"/>
        <v>2</v>
      </c>
      <c r="AK141" s="87"/>
      <c r="AL141" s="87"/>
      <c r="AM141" s="87"/>
      <c r="AN141" s="87"/>
      <c r="AO141" s="87">
        <f t="shared" si="7"/>
        <v>0</v>
      </c>
    </row>
    <row r="142" spans="1:41" ht="15.6" x14ac:dyDescent="0.3">
      <c r="A142" s="101" t="s">
        <v>28</v>
      </c>
      <c r="B142" s="101" t="s">
        <v>4518</v>
      </c>
      <c r="C142" s="101"/>
      <c r="D142" s="101"/>
      <c r="E142" s="101"/>
      <c r="F142" s="101" t="s">
        <v>9578</v>
      </c>
      <c r="G142" s="19"/>
      <c r="H142" s="19" t="s">
        <v>9579</v>
      </c>
      <c r="I142" s="19" t="s">
        <v>9531</v>
      </c>
      <c r="J142" s="19"/>
      <c r="K142" s="102">
        <v>45917</v>
      </c>
      <c r="L142" s="102">
        <v>45917</v>
      </c>
      <c r="M142" s="2">
        <v>45924</v>
      </c>
      <c r="N142" s="102">
        <v>45924</v>
      </c>
      <c r="O142" s="101" t="s">
        <v>4503</v>
      </c>
      <c r="P142" s="101" t="s">
        <v>9580</v>
      </c>
      <c r="Q142" s="86" t="s">
        <v>3758</v>
      </c>
      <c r="R142" s="101" t="s">
        <v>3758</v>
      </c>
      <c r="S142" s="101" t="s">
        <v>3759</v>
      </c>
      <c r="T142" s="101" t="s">
        <v>3759</v>
      </c>
      <c r="U142" s="101" t="s">
        <v>3969</v>
      </c>
      <c r="V142" s="101" t="s">
        <v>4105</v>
      </c>
      <c r="W142" s="101" t="s">
        <v>4046</v>
      </c>
      <c r="X142" s="101" t="s">
        <v>4053</v>
      </c>
      <c r="Y142" s="101" t="s">
        <v>4039</v>
      </c>
      <c r="Z142" s="101" t="s">
        <v>3985</v>
      </c>
      <c r="AA142" s="113">
        <v>0</v>
      </c>
      <c r="AB142" s="114" t="s">
        <v>9438</v>
      </c>
      <c r="AC142" s="114" t="s">
        <v>9439</v>
      </c>
      <c r="AD142" s="19">
        <v>4</v>
      </c>
      <c r="AE142" s="19">
        <v>4</v>
      </c>
      <c r="AF142" s="87">
        <v>0</v>
      </c>
      <c r="AG142" s="87"/>
      <c r="AH142" s="87"/>
      <c r="AI142" s="87"/>
      <c r="AJ142" s="87">
        <f t="shared" si="6"/>
        <v>4</v>
      </c>
      <c r="AK142" s="87"/>
      <c r="AL142" s="87"/>
      <c r="AM142" s="87"/>
      <c r="AN142" s="87"/>
      <c r="AO142" s="87">
        <f t="shared" si="7"/>
        <v>0</v>
      </c>
    </row>
    <row r="143" spans="1:41" ht="15.6" x14ac:dyDescent="0.3">
      <c r="A143" s="101" t="s">
        <v>28</v>
      </c>
      <c r="B143" s="101" t="s">
        <v>4143</v>
      </c>
      <c r="C143" s="101"/>
      <c r="D143" s="101"/>
      <c r="E143" s="101"/>
      <c r="F143" s="101" t="s">
        <v>9581</v>
      </c>
      <c r="G143" s="19"/>
      <c r="H143" s="19" t="s">
        <v>9582</v>
      </c>
      <c r="I143" s="19" t="s">
        <v>9583</v>
      </c>
      <c r="J143" s="19"/>
      <c r="K143" s="102">
        <v>45917</v>
      </c>
      <c r="L143" s="102">
        <v>45917</v>
      </c>
      <c r="M143" s="2">
        <v>45924</v>
      </c>
      <c r="N143" s="102">
        <v>45924</v>
      </c>
      <c r="O143" s="101" t="s">
        <v>4036</v>
      </c>
      <c r="P143" s="101" t="s">
        <v>9584</v>
      </c>
      <c r="Q143" s="86" t="s">
        <v>1109</v>
      </c>
      <c r="R143" s="101" t="s">
        <v>1110</v>
      </c>
      <c r="S143" s="101" t="s">
        <v>1111</v>
      </c>
      <c r="T143" s="101" t="s">
        <v>1112</v>
      </c>
      <c r="U143" s="101" t="s">
        <v>1113</v>
      </c>
      <c r="V143" s="101" t="s">
        <v>4079</v>
      </c>
      <c r="W143" s="101" t="s">
        <v>4048</v>
      </c>
      <c r="X143" s="101" t="s">
        <v>4035</v>
      </c>
      <c r="Y143" s="101" t="s">
        <v>4044</v>
      </c>
      <c r="Z143" s="101">
        <v>0</v>
      </c>
      <c r="AA143" s="113">
        <v>0</v>
      </c>
      <c r="AB143" s="114" t="s">
        <v>9438</v>
      </c>
      <c r="AC143" s="114" t="s">
        <v>9439</v>
      </c>
      <c r="AD143" s="19">
        <v>1</v>
      </c>
      <c r="AE143" s="19">
        <v>1</v>
      </c>
      <c r="AF143" s="87">
        <v>0</v>
      </c>
      <c r="AG143" s="87"/>
      <c r="AH143" s="87"/>
      <c r="AI143" s="87"/>
      <c r="AJ143" s="87">
        <f t="shared" si="6"/>
        <v>1</v>
      </c>
      <c r="AK143" s="87"/>
      <c r="AL143" s="87"/>
      <c r="AM143" s="87"/>
      <c r="AN143" s="87"/>
      <c r="AO143" s="87">
        <f t="shared" si="7"/>
        <v>0</v>
      </c>
    </row>
    <row r="144" spans="1:41" ht="15.6" x14ac:dyDescent="0.3">
      <c r="A144" s="101" t="s">
        <v>28</v>
      </c>
      <c r="B144" s="101" t="s">
        <v>4843</v>
      </c>
      <c r="C144" s="101"/>
      <c r="D144" s="101"/>
      <c r="E144" s="101"/>
      <c r="F144" s="101" t="s">
        <v>9585</v>
      </c>
      <c r="G144" s="19"/>
      <c r="H144" s="19" t="s">
        <v>9586</v>
      </c>
      <c r="I144" s="19" t="s">
        <v>9583</v>
      </c>
      <c r="J144" s="19"/>
      <c r="K144" s="102">
        <v>45917</v>
      </c>
      <c r="L144" s="102">
        <v>45917</v>
      </c>
      <c r="M144" s="2">
        <v>45924</v>
      </c>
      <c r="N144" s="102">
        <v>45924</v>
      </c>
      <c r="O144" s="101" t="s">
        <v>4042</v>
      </c>
      <c r="P144" s="101" t="s">
        <v>9587</v>
      </c>
      <c r="Q144" s="86" t="s">
        <v>1114</v>
      </c>
      <c r="R144" s="101" t="s">
        <v>1115</v>
      </c>
      <c r="S144" s="101" t="s">
        <v>1116</v>
      </c>
      <c r="T144" s="101" t="s">
        <v>1117</v>
      </c>
      <c r="U144" s="101" t="s">
        <v>1118</v>
      </c>
      <c r="V144" s="101" t="s">
        <v>4079</v>
      </c>
      <c r="W144" s="101" t="s">
        <v>4048</v>
      </c>
      <c r="X144" s="101" t="s">
        <v>4035</v>
      </c>
      <c r="Y144" s="101" t="s">
        <v>4044</v>
      </c>
      <c r="Z144" s="101">
        <v>0</v>
      </c>
      <c r="AA144" s="113">
        <v>0</v>
      </c>
      <c r="AB144" s="114" t="s">
        <v>9438</v>
      </c>
      <c r="AC144" s="114" t="s">
        <v>9439</v>
      </c>
      <c r="AD144" s="19">
        <v>2</v>
      </c>
      <c r="AE144" s="19">
        <v>2</v>
      </c>
      <c r="AF144" s="87">
        <v>0</v>
      </c>
      <c r="AG144" s="87"/>
      <c r="AH144" s="87"/>
      <c r="AI144" s="87"/>
      <c r="AJ144" s="87">
        <f t="shared" si="6"/>
        <v>2</v>
      </c>
      <c r="AK144" s="87"/>
      <c r="AL144" s="87"/>
      <c r="AM144" s="87"/>
      <c r="AN144" s="87"/>
      <c r="AO144" s="87">
        <f t="shared" si="7"/>
        <v>0</v>
      </c>
    </row>
    <row r="145" spans="1:41" ht="15.6" x14ac:dyDescent="0.3">
      <c r="A145" s="101" t="s">
        <v>28</v>
      </c>
      <c r="B145" s="101" t="s">
        <v>6185</v>
      </c>
      <c r="C145" s="101"/>
      <c r="D145" s="101"/>
      <c r="E145" s="101"/>
      <c r="F145" s="101" t="s">
        <v>9588</v>
      </c>
      <c r="G145" s="19"/>
      <c r="H145" s="19" t="s">
        <v>9589</v>
      </c>
      <c r="I145" s="19" t="s">
        <v>9583</v>
      </c>
      <c r="J145" s="19"/>
      <c r="K145" s="102">
        <v>45917</v>
      </c>
      <c r="L145" s="102">
        <v>45917</v>
      </c>
      <c r="M145" s="2">
        <v>45924</v>
      </c>
      <c r="N145" s="102">
        <v>45924</v>
      </c>
      <c r="O145" s="101" t="s">
        <v>4036</v>
      </c>
      <c r="P145" s="101" t="s">
        <v>9590</v>
      </c>
      <c r="Q145" s="86" t="s">
        <v>1119</v>
      </c>
      <c r="R145" s="101" t="s">
        <v>1120</v>
      </c>
      <c r="S145" s="101" t="s">
        <v>9591</v>
      </c>
      <c r="T145" s="101" t="s">
        <v>1121</v>
      </c>
      <c r="U145" s="101" t="s">
        <v>9592</v>
      </c>
      <c r="V145" s="101" t="s">
        <v>4079</v>
      </c>
      <c r="W145" s="101" t="s">
        <v>4048</v>
      </c>
      <c r="X145" s="101" t="s">
        <v>4035</v>
      </c>
      <c r="Y145" s="101" t="s">
        <v>4044</v>
      </c>
      <c r="Z145" s="101">
        <v>0</v>
      </c>
      <c r="AA145" s="113">
        <v>0</v>
      </c>
      <c r="AB145" s="114" t="s">
        <v>9438</v>
      </c>
      <c r="AC145" s="114" t="s">
        <v>9439</v>
      </c>
      <c r="AD145" s="19">
        <v>1</v>
      </c>
      <c r="AE145" s="19">
        <v>1</v>
      </c>
      <c r="AF145" s="87">
        <v>4</v>
      </c>
      <c r="AG145" s="87"/>
      <c r="AH145" s="87"/>
      <c r="AI145" s="87"/>
      <c r="AJ145" s="87">
        <f t="shared" si="6"/>
        <v>-3</v>
      </c>
      <c r="AK145" s="87" t="s">
        <v>4922</v>
      </c>
      <c r="AL145" s="87"/>
      <c r="AM145" s="87"/>
      <c r="AN145" s="87"/>
      <c r="AO145" s="87">
        <f t="shared" si="7"/>
        <v>4</v>
      </c>
    </row>
    <row r="146" spans="1:41" ht="15.6" x14ac:dyDescent="0.3">
      <c r="A146" s="101" t="s">
        <v>28</v>
      </c>
      <c r="B146" s="101" t="s">
        <v>6348</v>
      </c>
      <c r="C146" s="101"/>
      <c r="D146" s="101"/>
      <c r="E146" s="101"/>
      <c r="F146" s="101" t="s">
        <v>9593</v>
      </c>
      <c r="G146" s="19"/>
      <c r="H146" s="19" t="s">
        <v>9594</v>
      </c>
      <c r="I146" s="19" t="s">
        <v>9583</v>
      </c>
      <c r="J146" s="19"/>
      <c r="K146" s="102">
        <v>45917</v>
      </c>
      <c r="L146" s="102">
        <v>45917</v>
      </c>
      <c r="M146" s="2">
        <v>45924</v>
      </c>
      <c r="N146" s="102">
        <v>45924</v>
      </c>
      <c r="O146" s="101" t="s">
        <v>4036</v>
      </c>
      <c r="P146" s="101" t="s">
        <v>9595</v>
      </c>
      <c r="Q146" s="86" t="s">
        <v>1491</v>
      </c>
      <c r="R146" s="101" t="s">
        <v>1492</v>
      </c>
      <c r="S146" s="101" t="s">
        <v>9442</v>
      </c>
      <c r="T146" s="101" t="s">
        <v>1493</v>
      </c>
      <c r="U146" s="101" t="s">
        <v>9443</v>
      </c>
      <c r="V146" s="101" t="s">
        <v>4037</v>
      </c>
      <c r="W146" s="101" t="s">
        <v>4038</v>
      </c>
      <c r="X146" s="101" t="s">
        <v>4035</v>
      </c>
      <c r="Y146" s="101" t="s">
        <v>4037</v>
      </c>
      <c r="Z146" s="101">
        <v>0</v>
      </c>
      <c r="AA146" s="113">
        <v>0</v>
      </c>
      <c r="AB146" s="114" t="s">
        <v>9438</v>
      </c>
      <c r="AC146" s="114" t="s">
        <v>9439</v>
      </c>
      <c r="AD146" s="19">
        <v>1</v>
      </c>
      <c r="AE146" s="19">
        <v>1</v>
      </c>
      <c r="AF146" s="87">
        <v>1</v>
      </c>
      <c r="AG146" s="87"/>
      <c r="AH146" s="87"/>
      <c r="AI146" s="87"/>
      <c r="AJ146" s="87">
        <f t="shared" si="6"/>
        <v>0</v>
      </c>
      <c r="AK146" s="87" t="s">
        <v>4923</v>
      </c>
      <c r="AL146" s="87"/>
      <c r="AM146" s="87"/>
      <c r="AN146" s="87"/>
      <c r="AO146" s="87">
        <f t="shared" si="7"/>
        <v>1</v>
      </c>
    </row>
    <row r="147" spans="1:41" ht="15.6" x14ac:dyDescent="0.3">
      <c r="A147" s="101" t="s">
        <v>28</v>
      </c>
      <c r="B147" s="101" t="s">
        <v>4521</v>
      </c>
      <c r="C147" s="101"/>
      <c r="D147" s="101"/>
      <c r="E147" s="101"/>
      <c r="F147" s="101" t="s">
        <v>9596</v>
      </c>
      <c r="G147" s="19"/>
      <c r="H147" s="19" t="s">
        <v>9597</v>
      </c>
      <c r="I147" s="19" t="s">
        <v>9583</v>
      </c>
      <c r="J147" s="19"/>
      <c r="K147" s="102">
        <v>45917</v>
      </c>
      <c r="L147" s="102">
        <v>45917</v>
      </c>
      <c r="M147" s="2">
        <v>45924</v>
      </c>
      <c r="N147" s="102">
        <v>45924</v>
      </c>
      <c r="O147" s="101" t="s">
        <v>4036</v>
      </c>
      <c r="P147" s="101" t="s">
        <v>9598</v>
      </c>
      <c r="Q147" s="86" t="s">
        <v>1473</v>
      </c>
      <c r="R147" s="101" t="s">
        <v>1474</v>
      </c>
      <c r="S147" s="101" t="s">
        <v>9599</v>
      </c>
      <c r="T147" s="101" t="s">
        <v>1475</v>
      </c>
      <c r="U147" s="101" t="s">
        <v>1476</v>
      </c>
      <c r="V147" s="101" t="s">
        <v>4037</v>
      </c>
      <c r="W147" s="101" t="s">
        <v>4038</v>
      </c>
      <c r="X147" s="101" t="s">
        <v>4035</v>
      </c>
      <c r="Y147" s="101" t="s">
        <v>4037</v>
      </c>
      <c r="Z147" s="101">
        <v>0</v>
      </c>
      <c r="AA147" s="113">
        <v>0</v>
      </c>
      <c r="AB147" s="114" t="s">
        <v>9438</v>
      </c>
      <c r="AC147" s="114" t="s">
        <v>9439</v>
      </c>
      <c r="AD147" s="19">
        <v>1</v>
      </c>
      <c r="AE147" s="19">
        <v>1</v>
      </c>
      <c r="AF147" s="87">
        <v>1</v>
      </c>
      <c r="AG147" s="87"/>
      <c r="AH147" s="87"/>
      <c r="AI147" s="87"/>
      <c r="AJ147" s="87">
        <f t="shared" si="6"/>
        <v>0</v>
      </c>
      <c r="AK147" s="87" t="s">
        <v>4924</v>
      </c>
      <c r="AL147" s="87"/>
      <c r="AM147" s="87"/>
      <c r="AN147" s="87"/>
      <c r="AO147" s="87">
        <f t="shared" si="7"/>
        <v>1</v>
      </c>
    </row>
    <row r="148" spans="1:41" ht="15.6" x14ac:dyDescent="0.3">
      <c r="A148" s="101" t="s">
        <v>28</v>
      </c>
      <c r="B148" s="101" t="s">
        <v>6269</v>
      </c>
      <c r="C148" s="101"/>
      <c r="D148" s="101"/>
      <c r="E148" s="101"/>
      <c r="F148" s="101" t="s">
        <v>9600</v>
      </c>
      <c r="G148" s="19"/>
      <c r="H148" s="19" t="s">
        <v>9601</v>
      </c>
      <c r="I148" s="19" t="s">
        <v>9583</v>
      </c>
      <c r="J148" s="19"/>
      <c r="K148" s="102">
        <v>45917</v>
      </c>
      <c r="L148" s="102">
        <v>45917</v>
      </c>
      <c r="M148" s="2">
        <v>45924</v>
      </c>
      <c r="N148" s="102">
        <v>45924</v>
      </c>
      <c r="O148" s="101" t="s">
        <v>4036</v>
      </c>
      <c r="P148" s="101" t="s">
        <v>9602</v>
      </c>
      <c r="Q148" s="86" t="s">
        <v>1291</v>
      </c>
      <c r="R148" s="101" t="s">
        <v>1292</v>
      </c>
      <c r="S148" s="101" t="s">
        <v>9603</v>
      </c>
      <c r="T148" s="101" t="s">
        <v>1293</v>
      </c>
      <c r="U148" s="101" t="s">
        <v>1294</v>
      </c>
      <c r="V148" s="101" t="s">
        <v>9604</v>
      </c>
      <c r="W148" s="101" t="s">
        <v>4057</v>
      </c>
      <c r="X148" s="101" t="s">
        <v>4035</v>
      </c>
      <c r="Y148" s="101" t="s">
        <v>4039</v>
      </c>
      <c r="Z148" s="101">
        <v>0</v>
      </c>
      <c r="AA148" s="113">
        <v>0</v>
      </c>
      <c r="AB148" s="114" t="s">
        <v>9438</v>
      </c>
      <c r="AC148" s="114" t="s">
        <v>9439</v>
      </c>
      <c r="AD148" s="19">
        <v>1</v>
      </c>
      <c r="AE148" s="19">
        <v>1</v>
      </c>
      <c r="AF148" s="87">
        <v>2</v>
      </c>
      <c r="AG148" s="87"/>
      <c r="AH148" s="87"/>
      <c r="AI148" s="87"/>
      <c r="AJ148" s="87">
        <f t="shared" si="6"/>
        <v>-1</v>
      </c>
      <c r="AK148" s="87" t="s">
        <v>4925</v>
      </c>
      <c r="AL148" s="87"/>
      <c r="AM148" s="87"/>
      <c r="AN148" s="87"/>
      <c r="AO148" s="87">
        <f t="shared" si="7"/>
        <v>2</v>
      </c>
    </row>
    <row r="149" spans="1:41" ht="15.6" x14ac:dyDescent="0.3">
      <c r="A149" s="101" t="s">
        <v>28</v>
      </c>
      <c r="B149" s="101" t="s">
        <v>6275</v>
      </c>
      <c r="C149" s="101"/>
      <c r="D149" s="101"/>
      <c r="E149" s="101"/>
      <c r="F149" s="101" t="s">
        <v>9605</v>
      </c>
      <c r="G149" s="19"/>
      <c r="H149" s="19" t="s">
        <v>9606</v>
      </c>
      <c r="I149" s="19" t="s">
        <v>9583</v>
      </c>
      <c r="J149" s="19"/>
      <c r="K149" s="102">
        <v>45917</v>
      </c>
      <c r="L149" s="102">
        <v>45917</v>
      </c>
      <c r="M149" s="2">
        <v>45924</v>
      </c>
      <c r="N149" s="102">
        <v>45924</v>
      </c>
      <c r="O149" s="101" t="s">
        <v>4036</v>
      </c>
      <c r="P149" s="101" t="s">
        <v>9607</v>
      </c>
      <c r="Q149" s="86" t="s">
        <v>1307</v>
      </c>
      <c r="R149" s="101" t="s">
        <v>1308</v>
      </c>
      <c r="S149" s="101" t="s">
        <v>1309</v>
      </c>
      <c r="T149" s="101" t="s">
        <v>1310</v>
      </c>
      <c r="U149" s="101" t="s">
        <v>1311</v>
      </c>
      <c r="V149" s="101" t="s">
        <v>4100</v>
      </c>
      <c r="W149" s="101" t="s">
        <v>4040</v>
      </c>
      <c r="X149" s="101" t="s">
        <v>4035</v>
      </c>
      <c r="Y149" s="101" t="s">
        <v>4041</v>
      </c>
      <c r="Z149" s="101">
        <v>0</v>
      </c>
      <c r="AA149" s="113">
        <v>0</v>
      </c>
      <c r="AB149" s="114" t="s">
        <v>9438</v>
      </c>
      <c r="AC149" s="114" t="s">
        <v>9439</v>
      </c>
      <c r="AD149" s="19">
        <v>1</v>
      </c>
      <c r="AE149" s="19">
        <v>1</v>
      </c>
      <c r="AF149" s="87">
        <v>2</v>
      </c>
      <c r="AG149" s="87"/>
      <c r="AH149" s="87"/>
      <c r="AI149" s="87"/>
      <c r="AJ149" s="87">
        <f t="shared" si="6"/>
        <v>-1</v>
      </c>
      <c r="AK149" s="87" t="s">
        <v>4926</v>
      </c>
      <c r="AL149" s="87"/>
      <c r="AM149" s="87"/>
      <c r="AN149" s="87"/>
      <c r="AO149" s="87">
        <f t="shared" si="7"/>
        <v>2</v>
      </c>
    </row>
    <row r="150" spans="1:41" ht="15.6" x14ac:dyDescent="0.3">
      <c r="A150" s="101" t="s">
        <v>28</v>
      </c>
      <c r="B150" s="101" t="s">
        <v>6272</v>
      </c>
      <c r="C150" s="101"/>
      <c r="D150" s="101"/>
      <c r="E150" s="101"/>
      <c r="F150" s="101" t="s">
        <v>9608</v>
      </c>
      <c r="G150" s="19"/>
      <c r="H150" s="19" t="s">
        <v>9609</v>
      </c>
      <c r="I150" s="19" t="s">
        <v>9583</v>
      </c>
      <c r="J150" s="19"/>
      <c r="K150" s="102">
        <v>45917</v>
      </c>
      <c r="L150" s="102">
        <v>45917</v>
      </c>
      <c r="M150" s="2">
        <v>45924</v>
      </c>
      <c r="N150" s="102">
        <v>45924</v>
      </c>
      <c r="O150" s="101" t="s">
        <v>4042</v>
      </c>
      <c r="P150" s="101" t="s">
        <v>9610</v>
      </c>
      <c r="Q150" s="86" t="s">
        <v>1299</v>
      </c>
      <c r="R150" s="101" t="s">
        <v>1300</v>
      </c>
      <c r="S150" s="101" t="s">
        <v>9444</v>
      </c>
      <c r="T150" s="101" t="s">
        <v>1301</v>
      </c>
      <c r="U150" s="101" t="s">
        <v>1302</v>
      </c>
      <c r="V150" s="101" t="s">
        <v>4548</v>
      </c>
      <c r="W150" s="101" t="s">
        <v>4098</v>
      </c>
      <c r="X150" s="101" t="s">
        <v>4035</v>
      </c>
      <c r="Y150" s="101" t="s">
        <v>4039</v>
      </c>
      <c r="Z150" s="101">
        <v>0</v>
      </c>
      <c r="AA150" s="113">
        <v>0</v>
      </c>
      <c r="AB150" s="114" t="s">
        <v>9438</v>
      </c>
      <c r="AC150" s="114" t="s">
        <v>9439</v>
      </c>
      <c r="AD150" s="19">
        <v>2</v>
      </c>
      <c r="AE150" s="19">
        <v>2</v>
      </c>
      <c r="AF150" s="87">
        <v>3</v>
      </c>
      <c r="AG150" s="87"/>
      <c r="AH150" s="87"/>
      <c r="AI150" s="87"/>
      <c r="AJ150" s="87">
        <f t="shared" si="6"/>
        <v>-1</v>
      </c>
      <c r="AK150" s="87" t="s">
        <v>4927</v>
      </c>
      <c r="AL150" s="87"/>
      <c r="AM150" s="87"/>
      <c r="AN150" s="87"/>
      <c r="AO150" s="87">
        <f t="shared" si="7"/>
        <v>3</v>
      </c>
    </row>
    <row r="151" spans="1:41" ht="15.6" x14ac:dyDescent="0.3">
      <c r="A151" s="101" t="s">
        <v>28</v>
      </c>
      <c r="B151" s="101" t="s">
        <v>4101</v>
      </c>
      <c r="C151" s="101"/>
      <c r="D151" s="101"/>
      <c r="E151" s="101"/>
      <c r="F151" s="101" t="s">
        <v>9611</v>
      </c>
      <c r="G151" s="19"/>
      <c r="H151" s="19" t="s">
        <v>9612</v>
      </c>
      <c r="I151" s="19" t="s">
        <v>9613</v>
      </c>
      <c r="J151" s="19"/>
      <c r="K151" s="102">
        <v>45919</v>
      </c>
      <c r="L151" s="102">
        <v>45919</v>
      </c>
      <c r="M151" s="2">
        <v>45924</v>
      </c>
      <c r="N151" s="102">
        <v>45924</v>
      </c>
      <c r="O151" s="101" t="s">
        <v>4042</v>
      </c>
      <c r="P151" s="101" t="s">
        <v>9614</v>
      </c>
      <c r="Q151" s="86" t="s">
        <v>424</v>
      </c>
      <c r="R151" s="101" t="s">
        <v>425</v>
      </c>
      <c r="S151" s="101" t="s">
        <v>426</v>
      </c>
      <c r="T151" s="101" t="s">
        <v>426</v>
      </c>
      <c r="U151" s="101" t="s">
        <v>427</v>
      </c>
      <c r="V151" s="101" t="s">
        <v>4049</v>
      </c>
      <c r="W151" s="101" t="s">
        <v>4043</v>
      </c>
      <c r="X151" s="101" t="s">
        <v>4053</v>
      </c>
      <c r="Y151" s="101" t="s">
        <v>4044</v>
      </c>
      <c r="Z151" s="101">
        <v>0</v>
      </c>
      <c r="AA151" s="113">
        <v>0</v>
      </c>
      <c r="AB151" s="114" t="s">
        <v>9438</v>
      </c>
      <c r="AC151" s="114" t="s">
        <v>9439</v>
      </c>
      <c r="AD151" s="19">
        <v>2</v>
      </c>
      <c r="AE151" s="19">
        <v>2</v>
      </c>
      <c r="AF151" s="87">
        <v>4</v>
      </c>
      <c r="AG151" s="87"/>
      <c r="AH151" s="87"/>
      <c r="AI151" s="87"/>
      <c r="AJ151" s="87">
        <f t="shared" si="6"/>
        <v>-2</v>
      </c>
      <c r="AK151" s="87" t="s">
        <v>4928</v>
      </c>
      <c r="AL151" s="87"/>
      <c r="AM151" s="87"/>
      <c r="AN151" s="87"/>
      <c r="AO151" s="87">
        <f t="shared" si="7"/>
        <v>4</v>
      </c>
    </row>
    <row r="152" spans="1:41" ht="15.6" x14ac:dyDescent="0.3">
      <c r="A152" s="101" t="s">
        <v>28</v>
      </c>
      <c r="B152" s="101" t="s">
        <v>4144</v>
      </c>
      <c r="C152" s="101"/>
      <c r="D152" s="101"/>
      <c r="E152" s="101"/>
      <c r="F152" s="101" t="s">
        <v>9615</v>
      </c>
      <c r="G152" s="19"/>
      <c r="H152" s="19" t="s">
        <v>9616</v>
      </c>
      <c r="I152" s="19" t="s">
        <v>9617</v>
      </c>
      <c r="J152" s="19"/>
      <c r="K152" s="102">
        <v>45919</v>
      </c>
      <c r="L152" s="102">
        <v>45919</v>
      </c>
      <c r="M152" s="2">
        <v>45924</v>
      </c>
      <c r="N152" s="102">
        <v>45924</v>
      </c>
      <c r="O152" s="101" t="s">
        <v>4055</v>
      </c>
      <c r="P152" s="101" t="s">
        <v>9618</v>
      </c>
      <c r="Q152" s="86" t="s">
        <v>186</v>
      </c>
      <c r="R152" s="101" t="s">
        <v>187</v>
      </c>
      <c r="S152" s="101" t="s">
        <v>188</v>
      </c>
      <c r="T152" s="101" t="s">
        <v>188</v>
      </c>
      <c r="U152" s="101" t="s">
        <v>189</v>
      </c>
      <c r="V152" s="101" t="s">
        <v>4078</v>
      </c>
      <c r="W152" s="101" t="s">
        <v>4043</v>
      </c>
      <c r="X152" s="101" t="s">
        <v>4035</v>
      </c>
      <c r="Y152" s="101" t="s">
        <v>4044</v>
      </c>
      <c r="Z152" s="101">
        <v>0</v>
      </c>
      <c r="AA152" s="113">
        <v>0</v>
      </c>
      <c r="AB152" s="114" t="s">
        <v>9438</v>
      </c>
      <c r="AC152" s="114" t="s">
        <v>9439</v>
      </c>
      <c r="AD152" s="19">
        <v>5</v>
      </c>
      <c r="AE152" s="19">
        <v>5</v>
      </c>
      <c r="AF152" s="87">
        <v>3</v>
      </c>
      <c r="AG152" s="87"/>
      <c r="AH152" s="87"/>
      <c r="AI152" s="87"/>
      <c r="AJ152" s="87">
        <f t="shared" ref="AJ152:AJ205" si="8">+AE152-AF152-AG152-AH152-AI152</f>
        <v>2</v>
      </c>
      <c r="AK152" s="87" t="s">
        <v>4929</v>
      </c>
      <c r="AL152" s="87"/>
      <c r="AM152" s="87"/>
      <c r="AN152" s="87"/>
      <c r="AO152" s="87">
        <f t="shared" ref="AO152:AO205" si="9">+AF152+AG152+AH152+AI152</f>
        <v>3</v>
      </c>
    </row>
    <row r="153" spans="1:41" ht="15.6" x14ac:dyDescent="0.3">
      <c r="A153" s="101" t="s">
        <v>28</v>
      </c>
      <c r="B153" s="101" t="s">
        <v>4524</v>
      </c>
      <c r="C153" s="101"/>
      <c r="D153" s="101"/>
      <c r="E153" s="101"/>
      <c r="F153" s="101" t="s">
        <v>9619</v>
      </c>
      <c r="G153" s="19"/>
      <c r="H153" s="19" t="s">
        <v>9620</v>
      </c>
      <c r="I153" s="19" t="s">
        <v>9617</v>
      </c>
      <c r="J153" s="19"/>
      <c r="K153" s="102">
        <v>45919</v>
      </c>
      <c r="L153" s="102">
        <v>45919</v>
      </c>
      <c r="M153" s="2">
        <v>45924</v>
      </c>
      <c r="N153" s="102">
        <v>45924</v>
      </c>
      <c r="O153" s="101" t="s">
        <v>4503</v>
      </c>
      <c r="P153" s="101" t="s">
        <v>9621</v>
      </c>
      <c r="Q153" s="86" t="s">
        <v>195</v>
      </c>
      <c r="R153" s="101" t="s">
        <v>196</v>
      </c>
      <c r="S153" s="101" t="s">
        <v>197</v>
      </c>
      <c r="T153" s="101" t="s">
        <v>197</v>
      </c>
      <c r="U153" s="101" t="s">
        <v>198</v>
      </c>
      <c r="V153" s="101" t="s">
        <v>4078</v>
      </c>
      <c r="W153" s="101" t="s">
        <v>4043</v>
      </c>
      <c r="X153" s="101" t="s">
        <v>4035</v>
      </c>
      <c r="Y153" s="101" t="s">
        <v>4044</v>
      </c>
      <c r="Z153" s="101">
        <v>0</v>
      </c>
      <c r="AA153" s="113">
        <v>0</v>
      </c>
      <c r="AB153" s="114" t="s">
        <v>9438</v>
      </c>
      <c r="AC153" s="114" t="s">
        <v>9439</v>
      </c>
      <c r="AD153" s="19">
        <v>4</v>
      </c>
      <c r="AE153" s="19">
        <v>4</v>
      </c>
      <c r="AF153" s="87">
        <v>0</v>
      </c>
      <c r="AG153" s="87"/>
      <c r="AH153" s="87"/>
      <c r="AI153" s="87"/>
      <c r="AJ153" s="87">
        <f t="shared" si="8"/>
        <v>4</v>
      </c>
      <c r="AK153" s="87"/>
      <c r="AL153" s="87"/>
      <c r="AM153" s="87"/>
      <c r="AN153" s="87"/>
      <c r="AO153" s="87">
        <f t="shared" si="9"/>
        <v>0</v>
      </c>
    </row>
    <row r="154" spans="1:41" ht="15.6" x14ac:dyDescent="0.3">
      <c r="A154" s="101" t="s">
        <v>28</v>
      </c>
      <c r="B154" s="101" t="s">
        <v>4848</v>
      </c>
      <c r="C154" s="101"/>
      <c r="D154" s="101"/>
      <c r="E154" s="101"/>
      <c r="F154" s="101" t="s">
        <v>9622</v>
      </c>
      <c r="G154" s="19"/>
      <c r="H154" s="19" t="s">
        <v>9623</v>
      </c>
      <c r="I154" s="19" t="s">
        <v>9617</v>
      </c>
      <c r="J154" s="19"/>
      <c r="K154" s="102">
        <v>45919</v>
      </c>
      <c r="L154" s="102">
        <v>45919</v>
      </c>
      <c r="M154" s="2">
        <v>45924</v>
      </c>
      <c r="N154" s="102">
        <v>45924</v>
      </c>
      <c r="O154" s="101" t="s">
        <v>4036</v>
      </c>
      <c r="P154" s="101" t="s">
        <v>9624</v>
      </c>
      <c r="Q154" s="86" t="s">
        <v>574</v>
      </c>
      <c r="R154" s="101" t="s">
        <v>575</v>
      </c>
      <c r="S154" s="101" t="s">
        <v>576</v>
      </c>
      <c r="T154" s="101" t="s">
        <v>577</v>
      </c>
      <c r="U154" s="101" t="s">
        <v>578</v>
      </c>
      <c r="V154" s="101" t="s">
        <v>4049</v>
      </c>
      <c r="W154" s="101" t="s">
        <v>4043</v>
      </c>
      <c r="X154" s="101" t="s">
        <v>4053</v>
      </c>
      <c r="Y154" s="101" t="s">
        <v>4044</v>
      </c>
      <c r="Z154" s="101" t="s">
        <v>576</v>
      </c>
      <c r="AA154" s="113">
        <v>0</v>
      </c>
      <c r="AB154" s="114" t="s">
        <v>9438</v>
      </c>
      <c r="AC154" s="114" t="s">
        <v>9439</v>
      </c>
      <c r="AD154" s="19">
        <v>1</v>
      </c>
      <c r="AE154" s="19">
        <v>1</v>
      </c>
      <c r="AF154" s="87">
        <v>0</v>
      </c>
      <c r="AG154" s="87"/>
      <c r="AH154" s="87"/>
      <c r="AI154" s="87"/>
      <c r="AJ154" s="87">
        <f t="shared" si="8"/>
        <v>1</v>
      </c>
      <c r="AK154" s="87"/>
      <c r="AL154" s="87"/>
      <c r="AM154" s="87"/>
      <c r="AN154" s="87"/>
      <c r="AO154" s="87">
        <f t="shared" si="9"/>
        <v>0</v>
      </c>
    </row>
    <row r="155" spans="1:41" ht="15.6" x14ac:dyDescent="0.3">
      <c r="A155" s="101" t="s">
        <v>28</v>
      </c>
      <c r="B155" s="101" t="s">
        <v>4291</v>
      </c>
      <c r="C155" s="101"/>
      <c r="D155" s="101"/>
      <c r="E155" s="101"/>
      <c r="F155" s="101" t="s">
        <v>9625</v>
      </c>
      <c r="G155" s="19"/>
      <c r="H155" s="19" t="s">
        <v>9626</v>
      </c>
      <c r="I155" s="19" t="s">
        <v>9617</v>
      </c>
      <c r="J155" s="19"/>
      <c r="K155" s="102">
        <v>45919</v>
      </c>
      <c r="L155" s="102">
        <v>45919</v>
      </c>
      <c r="M155" s="2">
        <v>45924</v>
      </c>
      <c r="N155" s="102">
        <v>45924</v>
      </c>
      <c r="O155" s="101" t="s">
        <v>4042</v>
      </c>
      <c r="P155" s="101" t="s">
        <v>9627</v>
      </c>
      <c r="Q155" s="86" t="s">
        <v>481</v>
      </c>
      <c r="R155" s="101" t="s">
        <v>482</v>
      </c>
      <c r="S155" s="101" t="s">
        <v>483</v>
      </c>
      <c r="T155" s="101" t="s">
        <v>483</v>
      </c>
      <c r="U155" s="101" t="s">
        <v>484</v>
      </c>
      <c r="V155" s="101" t="s">
        <v>4049</v>
      </c>
      <c r="W155" s="101" t="s">
        <v>4043</v>
      </c>
      <c r="X155" s="101" t="s">
        <v>4053</v>
      </c>
      <c r="Y155" s="101" t="s">
        <v>4044</v>
      </c>
      <c r="Z155" s="101">
        <v>0</v>
      </c>
      <c r="AA155" s="113">
        <v>0</v>
      </c>
      <c r="AB155" s="114" t="s">
        <v>9438</v>
      </c>
      <c r="AC155" s="114" t="s">
        <v>9439</v>
      </c>
      <c r="AD155" s="19">
        <v>2</v>
      </c>
      <c r="AE155" s="19">
        <v>2</v>
      </c>
      <c r="AF155" s="87">
        <v>1</v>
      </c>
      <c r="AG155" s="87"/>
      <c r="AH155" s="87"/>
      <c r="AI155" s="87"/>
      <c r="AJ155" s="87">
        <f t="shared" si="8"/>
        <v>1</v>
      </c>
      <c r="AK155" s="87" t="s">
        <v>4930</v>
      </c>
      <c r="AL155" s="87"/>
      <c r="AM155" s="87"/>
      <c r="AN155" s="87"/>
      <c r="AO155" s="87">
        <f t="shared" si="9"/>
        <v>1</v>
      </c>
    </row>
    <row r="156" spans="1:41" ht="15.6" x14ac:dyDescent="0.3">
      <c r="A156" s="101" t="s">
        <v>28</v>
      </c>
      <c r="B156" s="101" t="s">
        <v>5925</v>
      </c>
      <c r="C156" s="101"/>
      <c r="D156" s="101"/>
      <c r="E156" s="101"/>
      <c r="F156" s="101" t="s">
        <v>9628</v>
      </c>
      <c r="G156" s="19"/>
      <c r="H156" s="19" t="s">
        <v>9629</v>
      </c>
      <c r="I156" s="19" t="s">
        <v>9617</v>
      </c>
      <c r="J156" s="19"/>
      <c r="K156" s="102">
        <v>45919</v>
      </c>
      <c r="L156" s="102">
        <v>45919</v>
      </c>
      <c r="M156" s="2">
        <v>45924</v>
      </c>
      <c r="N156" s="102">
        <v>45924</v>
      </c>
      <c r="O156" s="101" t="s">
        <v>4042</v>
      </c>
      <c r="P156" s="101" t="s">
        <v>9630</v>
      </c>
      <c r="Q156" s="86" t="s">
        <v>585</v>
      </c>
      <c r="R156" s="101" t="s">
        <v>586</v>
      </c>
      <c r="S156" s="101" t="s">
        <v>587</v>
      </c>
      <c r="T156" s="101" t="s">
        <v>587</v>
      </c>
      <c r="U156" s="101" t="s">
        <v>9449</v>
      </c>
      <c r="V156" s="101" t="s">
        <v>4049</v>
      </c>
      <c r="W156" s="101" t="s">
        <v>4043</v>
      </c>
      <c r="X156" s="101" t="s">
        <v>4053</v>
      </c>
      <c r="Y156" s="101" t="s">
        <v>4044</v>
      </c>
      <c r="Z156" s="101">
        <v>0</v>
      </c>
      <c r="AA156" s="113">
        <v>0</v>
      </c>
      <c r="AB156" s="114" t="s">
        <v>9438</v>
      </c>
      <c r="AC156" s="114" t="s">
        <v>9439</v>
      </c>
      <c r="AD156" s="19">
        <v>2</v>
      </c>
      <c r="AE156" s="19">
        <v>2</v>
      </c>
      <c r="AF156" s="87">
        <v>2</v>
      </c>
      <c r="AG156" s="87"/>
      <c r="AH156" s="87"/>
      <c r="AI156" s="87"/>
      <c r="AJ156" s="87">
        <f t="shared" si="8"/>
        <v>0</v>
      </c>
      <c r="AK156" s="87" t="s">
        <v>4931</v>
      </c>
      <c r="AL156" s="87"/>
      <c r="AM156" s="87"/>
      <c r="AN156" s="87"/>
      <c r="AO156" s="87">
        <f t="shared" si="9"/>
        <v>2</v>
      </c>
    </row>
    <row r="157" spans="1:41" ht="15.6" x14ac:dyDescent="0.3">
      <c r="A157" s="101" t="s">
        <v>28</v>
      </c>
      <c r="B157" s="101" t="s">
        <v>4526</v>
      </c>
      <c r="C157" s="101"/>
      <c r="D157" s="101"/>
      <c r="E157" s="101"/>
      <c r="F157" s="101" t="s">
        <v>9631</v>
      </c>
      <c r="G157" s="19"/>
      <c r="H157" s="19" t="s">
        <v>9632</v>
      </c>
      <c r="I157" s="19" t="s">
        <v>9617</v>
      </c>
      <c r="J157" s="19"/>
      <c r="K157" s="102">
        <v>45919</v>
      </c>
      <c r="L157" s="102">
        <v>45919</v>
      </c>
      <c r="M157" s="2">
        <v>45924</v>
      </c>
      <c r="N157" s="102">
        <v>45924</v>
      </c>
      <c r="O157" s="101" t="s">
        <v>4042</v>
      </c>
      <c r="P157" s="101" t="s">
        <v>9633</v>
      </c>
      <c r="Q157" s="86" t="s">
        <v>8</v>
      </c>
      <c r="R157" s="101" t="s">
        <v>625</v>
      </c>
      <c r="S157" s="101" t="s">
        <v>626</v>
      </c>
      <c r="T157" s="101" t="s">
        <v>627</v>
      </c>
      <c r="U157" s="101" t="s">
        <v>628</v>
      </c>
      <c r="V157" s="101" t="s">
        <v>4527</v>
      </c>
      <c r="W157" s="101" t="s">
        <v>4045</v>
      </c>
      <c r="X157" s="101" t="s">
        <v>4035</v>
      </c>
      <c r="Y157" s="101" t="s">
        <v>4039</v>
      </c>
      <c r="Z157" s="101">
        <v>0</v>
      </c>
      <c r="AA157" s="113">
        <v>0</v>
      </c>
      <c r="AB157" s="114" t="s">
        <v>9438</v>
      </c>
      <c r="AC157" s="114" t="s">
        <v>9439</v>
      </c>
      <c r="AD157" s="19">
        <v>2</v>
      </c>
      <c r="AE157" s="19">
        <v>2</v>
      </c>
      <c r="AF157" s="87">
        <v>0</v>
      </c>
      <c r="AG157" s="87"/>
      <c r="AH157" s="87"/>
      <c r="AI157" s="87"/>
      <c r="AJ157" s="87">
        <f t="shared" si="8"/>
        <v>2</v>
      </c>
      <c r="AK157" s="87"/>
      <c r="AL157" s="87"/>
      <c r="AM157" s="87"/>
      <c r="AN157" s="87"/>
      <c r="AO157" s="87">
        <f t="shared" si="9"/>
        <v>0</v>
      </c>
    </row>
    <row r="158" spans="1:41" ht="15.6" x14ac:dyDescent="0.3">
      <c r="A158" s="101" t="s">
        <v>28</v>
      </c>
      <c r="B158" s="101" t="s">
        <v>4528</v>
      </c>
      <c r="C158" s="101"/>
      <c r="D158" s="101"/>
      <c r="E158" s="101"/>
      <c r="F158" s="101" t="s">
        <v>9634</v>
      </c>
      <c r="G158" s="19"/>
      <c r="H158" s="19" t="s">
        <v>9635</v>
      </c>
      <c r="I158" s="19" t="s">
        <v>9617</v>
      </c>
      <c r="J158" s="19"/>
      <c r="K158" s="102">
        <v>45919</v>
      </c>
      <c r="L158" s="102">
        <v>45919</v>
      </c>
      <c r="M158" s="2">
        <v>45924</v>
      </c>
      <c r="N158" s="102">
        <v>45924</v>
      </c>
      <c r="O158" s="101" t="s">
        <v>4036</v>
      </c>
      <c r="P158" s="101" t="s">
        <v>9636</v>
      </c>
      <c r="Q158" s="86" t="s">
        <v>4231</v>
      </c>
      <c r="R158" s="101" t="s">
        <v>4231</v>
      </c>
      <c r="S158" s="101" t="s">
        <v>4240</v>
      </c>
      <c r="T158" s="101" t="s">
        <v>4240</v>
      </c>
      <c r="U158" s="101" t="s">
        <v>4241</v>
      </c>
      <c r="V158" s="101" t="s">
        <v>4113</v>
      </c>
      <c r="W158" s="101" t="s">
        <v>4114</v>
      </c>
      <c r="X158" s="101" t="s">
        <v>4053</v>
      </c>
      <c r="Y158" s="101" t="s">
        <v>4041</v>
      </c>
      <c r="Z158" s="101" t="s">
        <v>4529</v>
      </c>
      <c r="AA158" s="113">
        <v>0</v>
      </c>
      <c r="AB158" s="114" t="s">
        <v>9438</v>
      </c>
      <c r="AC158" s="114" t="s">
        <v>9439</v>
      </c>
      <c r="AD158" s="19">
        <v>1</v>
      </c>
      <c r="AE158" s="19">
        <v>1</v>
      </c>
      <c r="AF158" s="87">
        <v>0</v>
      </c>
      <c r="AG158" s="87"/>
      <c r="AH158" s="87"/>
      <c r="AI158" s="87"/>
      <c r="AJ158" s="87">
        <f t="shared" si="8"/>
        <v>1</v>
      </c>
      <c r="AK158" s="87"/>
      <c r="AL158" s="87"/>
      <c r="AM158" s="87"/>
      <c r="AN158" s="87"/>
      <c r="AO158" s="87">
        <f t="shared" si="9"/>
        <v>0</v>
      </c>
    </row>
    <row r="159" spans="1:41" ht="15.6" x14ac:dyDescent="0.3">
      <c r="A159" s="101" t="s">
        <v>28</v>
      </c>
      <c r="B159" s="101" t="s">
        <v>5717</v>
      </c>
      <c r="C159" s="101"/>
      <c r="D159" s="101"/>
      <c r="E159" s="101"/>
      <c r="F159" s="101" t="s">
        <v>9637</v>
      </c>
      <c r="G159" s="19"/>
      <c r="H159" s="19" t="s">
        <v>9638</v>
      </c>
      <c r="I159" s="19" t="s">
        <v>9617</v>
      </c>
      <c r="J159" s="19"/>
      <c r="K159" s="102">
        <v>45919</v>
      </c>
      <c r="L159" s="102">
        <v>45919</v>
      </c>
      <c r="M159" s="2">
        <v>45924</v>
      </c>
      <c r="N159" s="102">
        <v>45924</v>
      </c>
      <c r="O159" s="101" t="s">
        <v>4042</v>
      </c>
      <c r="P159" s="101" t="s">
        <v>9639</v>
      </c>
      <c r="Q159" s="86" t="s">
        <v>159</v>
      </c>
      <c r="R159" s="101" t="s">
        <v>160</v>
      </c>
      <c r="S159" s="101" t="s">
        <v>161</v>
      </c>
      <c r="T159" s="101" t="s">
        <v>161</v>
      </c>
      <c r="U159" s="101" t="s">
        <v>162</v>
      </c>
      <c r="V159" s="101" t="s">
        <v>4140</v>
      </c>
      <c r="W159" s="101" t="s">
        <v>4045</v>
      </c>
      <c r="X159" s="101" t="s">
        <v>4035</v>
      </c>
      <c r="Y159" s="101" t="s">
        <v>4039</v>
      </c>
      <c r="Z159" s="101">
        <v>0</v>
      </c>
      <c r="AA159" s="113">
        <v>0</v>
      </c>
      <c r="AB159" s="114" t="s">
        <v>9438</v>
      </c>
      <c r="AC159" s="114" t="s">
        <v>9439</v>
      </c>
      <c r="AD159" s="19">
        <v>2</v>
      </c>
      <c r="AE159" s="19">
        <v>2</v>
      </c>
      <c r="AF159" s="87">
        <v>1</v>
      </c>
      <c r="AG159" s="87"/>
      <c r="AH159" s="87"/>
      <c r="AI159" s="87"/>
      <c r="AJ159" s="87">
        <f t="shared" si="8"/>
        <v>1</v>
      </c>
      <c r="AK159" s="87" t="s">
        <v>4932</v>
      </c>
      <c r="AL159" s="87"/>
      <c r="AM159" s="87"/>
      <c r="AN159" s="87"/>
      <c r="AO159" s="87">
        <f t="shared" si="9"/>
        <v>1</v>
      </c>
    </row>
    <row r="160" spans="1:41" ht="15.6" x14ac:dyDescent="0.3">
      <c r="A160" s="101" t="s">
        <v>28</v>
      </c>
      <c r="B160" s="101" t="s">
        <v>4530</v>
      </c>
      <c r="C160" s="101"/>
      <c r="D160" s="101"/>
      <c r="E160" s="101"/>
      <c r="F160" s="101" t="s">
        <v>9640</v>
      </c>
      <c r="G160" s="19"/>
      <c r="H160" s="19" t="s">
        <v>9641</v>
      </c>
      <c r="I160" s="19" t="s">
        <v>9617</v>
      </c>
      <c r="J160" s="19"/>
      <c r="K160" s="102">
        <v>45919</v>
      </c>
      <c r="L160" s="102">
        <v>45919</v>
      </c>
      <c r="M160" s="2">
        <v>45924</v>
      </c>
      <c r="N160" s="102">
        <v>45924</v>
      </c>
      <c r="O160" s="101" t="s">
        <v>4503</v>
      </c>
      <c r="P160" s="101" t="s">
        <v>9642</v>
      </c>
      <c r="Q160" s="86" t="s">
        <v>636</v>
      </c>
      <c r="R160" s="101" t="s">
        <v>637</v>
      </c>
      <c r="S160" s="101" t="s">
        <v>638</v>
      </c>
      <c r="T160" s="101" t="s">
        <v>638</v>
      </c>
      <c r="U160" s="101" t="s">
        <v>639</v>
      </c>
      <c r="V160" s="101" t="s">
        <v>4527</v>
      </c>
      <c r="W160" s="101" t="s">
        <v>4045</v>
      </c>
      <c r="X160" s="101" t="s">
        <v>4035</v>
      </c>
      <c r="Y160" s="101" t="s">
        <v>4039</v>
      </c>
      <c r="Z160" s="101">
        <v>0</v>
      </c>
      <c r="AA160" s="113">
        <v>0</v>
      </c>
      <c r="AB160" s="114" t="s">
        <v>9438</v>
      </c>
      <c r="AC160" s="114" t="s">
        <v>9439</v>
      </c>
      <c r="AD160" s="19">
        <v>4</v>
      </c>
      <c r="AE160" s="19">
        <v>4</v>
      </c>
      <c r="AF160" s="87">
        <v>3</v>
      </c>
      <c r="AG160" s="87"/>
      <c r="AH160" s="87"/>
      <c r="AI160" s="87"/>
      <c r="AJ160" s="87">
        <f t="shared" si="8"/>
        <v>1</v>
      </c>
      <c r="AK160" s="87" t="s">
        <v>4933</v>
      </c>
      <c r="AL160" s="87"/>
      <c r="AM160" s="87"/>
      <c r="AN160" s="87"/>
      <c r="AO160" s="87">
        <f t="shared" si="9"/>
        <v>3</v>
      </c>
    </row>
    <row r="161" spans="1:41" ht="15.6" x14ac:dyDescent="0.3">
      <c r="A161" s="101" t="s">
        <v>28</v>
      </c>
      <c r="B161" s="101" t="s">
        <v>4531</v>
      </c>
      <c r="C161" s="101"/>
      <c r="D161" s="101"/>
      <c r="E161" s="101"/>
      <c r="F161" s="101" t="s">
        <v>9643</v>
      </c>
      <c r="G161" s="19"/>
      <c r="H161" s="19" t="s">
        <v>9644</v>
      </c>
      <c r="I161" s="19" t="s">
        <v>9617</v>
      </c>
      <c r="J161" s="19"/>
      <c r="K161" s="102">
        <v>45919</v>
      </c>
      <c r="L161" s="102">
        <v>45919</v>
      </c>
      <c r="M161" s="2">
        <v>45924</v>
      </c>
      <c r="N161" s="102">
        <v>45924</v>
      </c>
      <c r="O161" s="101" t="s">
        <v>4072</v>
      </c>
      <c r="P161" s="101" t="s">
        <v>9645</v>
      </c>
      <c r="Q161" s="86" t="s">
        <v>666</v>
      </c>
      <c r="R161" s="101" t="s">
        <v>667</v>
      </c>
      <c r="S161" s="101" t="s">
        <v>668</v>
      </c>
      <c r="T161" s="101" t="s">
        <v>668</v>
      </c>
      <c r="U161" s="101" t="s">
        <v>669</v>
      </c>
      <c r="V161" s="101" t="s">
        <v>4104</v>
      </c>
      <c r="W161" s="101" t="s">
        <v>4045</v>
      </c>
      <c r="X161" s="101" t="s">
        <v>4035</v>
      </c>
      <c r="Y161" s="101" t="s">
        <v>4039</v>
      </c>
      <c r="Z161" s="101">
        <v>0</v>
      </c>
      <c r="AA161" s="113">
        <v>0</v>
      </c>
      <c r="AB161" s="114" t="s">
        <v>9438</v>
      </c>
      <c r="AC161" s="114" t="s">
        <v>9439</v>
      </c>
      <c r="AD161" s="19">
        <v>6</v>
      </c>
      <c r="AE161" s="19">
        <v>6</v>
      </c>
      <c r="AF161" s="87">
        <v>9</v>
      </c>
      <c r="AG161" s="87"/>
      <c r="AH161" s="87"/>
      <c r="AI161" s="87"/>
      <c r="AJ161" s="87">
        <f t="shared" si="8"/>
        <v>-3</v>
      </c>
      <c r="AK161" s="87" t="s">
        <v>4934</v>
      </c>
      <c r="AL161" s="87"/>
      <c r="AM161" s="87"/>
      <c r="AN161" s="87"/>
      <c r="AO161" s="87">
        <f t="shared" si="9"/>
        <v>9</v>
      </c>
    </row>
    <row r="162" spans="1:41" ht="15.6" x14ac:dyDescent="0.3">
      <c r="A162" s="101" t="s">
        <v>28</v>
      </c>
      <c r="B162" s="101" t="s">
        <v>5950</v>
      </c>
      <c r="C162" s="101"/>
      <c r="D162" s="101"/>
      <c r="E162" s="101"/>
      <c r="F162" s="101" t="s">
        <v>9646</v>
      </c>
      <c r="G162" s="19"/>
      <c r="H162" s="19" t="s">
        <v>9647</v>
      </c>
      <c r="I162" s="19" t="s">
        <v>9617</v>
      </c>
      <c r="J162" s="19"/>
      <c r="K162" s="102">
        <v>45919</v>
      </c>
      <c r="L162" s="102">
        <v>45919</v>
      </c>
      <c r="M162" s="2">
        <v>45924</v>
      </c>
      <c r="N162" s="102">
        <v>45924</v>
      </c>
      <c r="O162" s="101" t="s">
        <v>4036</v>
      </c>
      <c r="P162" s="101" t="s">
        <v>9648</v>
      </c>
      <c r="Q162" s="86" t="s">
        <v>640</v>
      </c>
      <c r="R162" s="101" t="s">
        <v>641</v>
      </c>
      <c r="S162" s="101" t="s">
        <v>642</v>
      </c>
      <c r="T162" s="101" t="s">
        <v>643</v>
      </c>
      <c r="U162" s="101" t="s">
        <v>644</v>
      </c>
      <c r="V162" s="101" t="s">
        <v>4134</v>
      </c>
      <c r="W162" s="101" t="s">
        <v>4046</v>
      </c>
      <c r="X162" s="101" t="s">
        <v>4035</v>
      </c>
      <c r="Y162" s="101" t="s">
        <v>4039</v>
      </c>
      <c r="Z162" s="101">
        <v>0</v>
      </c>
      <c r="AA162" s="113">
        <v>0</v>
      </c>
      <c r="AB162" s="114" t="s">
        <v>9438</v>
      </c>
      <c r="AC162" s="114" t="s">
        <v>9439</v>
      </c>
      <c r="AD162" s="19">
        <v>1</v>
      </c>
      <c r="AE162" s="19">
        <v>1</v>
      </c>
      <c r="AF162" s="87">
        <v>1</v>
      </c>
      <c r="AG162" s="87"/>
      <c r="AH162" s="87"/>
      <c r="AI162" s="87"/>
      <c r="AJ162" s="87">
        <f t="shared" si="8"/>
        <v>0</v>
      </c>
      <c r="AK162" s="87" t="s">
        <v>4935</v>
      </c>
      <c r="AL162" s="87"/>
      <c r="AM162" s="87"/>
      <c r="AN162" s="87"/>
      <c r="AO162" s="87">
        <f t="shared" si="9"/>
        <v>1</v>
      </c>
    </row>
    <row r="163" spans="1:41" ht="15.6" x14ac:dyDescent="0.3">
      <c r="A163" s="101" t="s">
        <v>28</v>
      </c>
      <c r="B163" s="101" t="s">
        <v>5954</v>
      </c>
      <c r="C163" s="101"/>
      <c r="D163" s="101"/>
      <c r="E163" s="101"/>
      <c r="F163" s="101" t="s">
        <v>9649</v>
      </c>
      <c r="G163" s="19"/>
      <c r="H163" s="19" t="s">
        <v>9650</v>
      </c>
      <c r="I163" s="19" t="s">
        <v>9617</v>
      </c>
      <c r="J163" s="19"/>
      <c r="K163" s="102">
        <v>45919</v>
      </c>
      <c r="L163" s="102">
        <v>45919</v>
      </c>
      <c r="M163" s="2">
        <v>45924</v>
      </c>
      <c r="N163" s="102">
        <v>45924</v>
      </c>
      <c r="O163" s="101" t="s">
        <v>4050</v>
      </c>
      <c r="P163" s="101" t="s">
        <v>9651</v>
      </c>
      <c r="Q163" s="86" t="s">
        <v>649</v>
      </c>
      <c r="R163" s="101" t="s">
        <v>650</v>
      </c>
      <c r="S163" s="101" t="s">
        <v>651</v>
      </c>
      <c r="T163" s="101" t="s">
        <v>651</v>
      </c>
      <c r="U163" s="101" t="s">
        <v>652</v>
      </c>
      <c r="V163" s="101" t="s">
        <v>4134</v>
      </c>
      <c r="W163" s="101" t="s">
        <v>4046</v>
      </c>
      <c r="X163" s="101" t="s">
        <v>4035</v>
      </c>
      <c r="Y163" s="101" t="s">
        <v>4039</v>
      </c>
      <c r="Z163" s="101">
        <v>0</v>
      </c>
      <c r="AA163" s="113">
        <v>0</v>
      </c>
      <c r="AB163" s="114" t="s">
        <v>9438</v>
      </c>
      <c r="AC163" s="114" t="s">
        <v>9439</v>
      </c>
      <c r="AD163" s="19">
        <v>3</v>
      </c>
      <c r="AE163" s="19">
        <v>3</v>
      </c>
      <c r="AF163" s="87">
        <v>0</v>
      </c>
      <c r="AG163" s="87"/>
      <c r="AH163" s="87"/>
      <c r="AI163" s="87"/>
      <c r="AJ163" s="87">
        <f t="shared" si="8"/>
        <v>3</v>
      </c>
      <c r="AK163" s="87"/>
      <c r="AL163" s="87"/>
      <c r="AM163" s="87"/>
      <c r="AN163" s="87"/>
      <c r="AO163" s="87">
        <f t="shared" si="9"/>
        <v>0</v>
      </c>
    </row>
    <row r="164" spans="1:41" ht="15.6" x14ac:dyDescent="0.3">
      <c r="A164" s="101" t="s">
        <v>28</v>
      </c>
      <c r="B164" s="101" t="s">
        <v>4167</v>
      </c>
      <c r="C164" s="101"/>
      <c r="D164" s="101"/>
      <c r="E164" s="101"/>
      <c r="F164" s="101" t="s">
        <v>9652</v>
      </c>
      <c r="G164" s="19"/>
      <c r="H164" s="19" t="s">
        <v>9653</v>
      </c>
      <c r="I164" s="19" t="s">
        <v>9617</v>
      </c>
      <c r="J164" s="19"/>
      <c r="K164" s="102">
        <v>45919</v>
      </c>
      <c r="L164" s="102">
        <v>45919</v>
      </c>
      <c r="M164" s="2">
        <v>45924</v>
      </c>
      <c r="N164" s="102">
        <v>45924</v>
      </c>
      <c r="O164" s="101" t="s">
        <v>4503</v>
      </c>
      <c r="P164" s="101" t="s">
        <v>9654</v>
      </c>
      <c r="Q164" s="86" t="s">
        <v>677</v>
      </c>
      <c r="R164" s="101" t="s">
        <v>678</v>
      </c>
      <c r="S164" s="101" t="s">
        <v>679</v>
      </c>
      <c r="T164" s="101" t="s">
        <v>679</v>
      </c>
      <c r="U164" s="101" t="s">
        <v>680</v>
      </c>
      <c r="V164" s="101" t="s">
        <v>4106</v>
      </c>
      <c r="W164" s="101" t="s">
        <v>4046</v>
      </c>
      <c r="X164" s="101" t="s">
        <v>4035</v>
      </c>
      <c r="Y164" s="101" t="s">
        <v>4039</v>
      </c>
      <c r="Z164" s="101">
        <v>0</v>
      </c>
      <c r="AA164" s="113">
        <v>0</v>
      </c>
      <c r="AB164" s="114" t="s">
        <v>9438</v>
      </c>
      <c r="AC164" s="114" t="s">
        <v>9439</v>
      </c>
      <c r="AD164" s="19">
        <v>4</v>
      </c>
      <c r="AE164" s="19">
        <v>4</v>
      </c>
      <c r="AF164" s="87">
        <v>6</v>
      </c>
      <c r="AG164" s="87"/>
      <c r="AH164" s="87"/>
      <c r="AI164" s="87"/>
      <c r="AJ164" s="87">
        <f t="shared" si="8"/>
        <v>-2</v>
      </c>
      <c r="AK164" s="87" t="s">
        <v>4936</v>
      </c>
      <c r="AL164" s="87"/>
      <c r="AM164" s="87"/>
      <c r="AN164" s="87"/>
      <c r="AO164" s="87">
        <f t="shared" si="9"/>
        <v>6</v>
      </c>
    </row>
    <row r="165" spans="1:41" ht="15.6" x14ac:dyDescent="0.3">
      <c r="A165" s="101" t="s">
        <v>28</v>
      </c>
      <c r="B165" s="101" t="s">
        <v>6409</v>
      </c>
      <c r="C165" s="101"/>
      <c r="D165" s="101"/>
      <c r="E165" s="101"/>
      <c r="F165" s="101" t="s">
        <v>9655</v>
      </c>
      <c r="G165" s="19"/>
      <c r="H165" s="19" t="s">
        <v>9656</v>
      </c>
      <c r="I165" s="19" t="s">
        <v>9657</v>
      </c>
      <c r="J165" s="19"/>
      <c r="K165" s="102">
        <v>45919</v>
      </c>
      <c r="L165" s="102">
        <v>45919</v>
      </c>
      <c r="M165" s="2">
        <v>45924</v>
      </c>
      <c r="N165" s="102">
        <v>45924</v>
      </c>
      <c r="O165" s="101" t="s">
        <v>4050</v>
      </c>
      <c r="P165" s="101" t="s">
        <v>9658</v>
      </c>
      <c r="Q165" s="86" t="s">
        <v>1613</v>
      </c>
      <c r="R165" s="101" t="s">
        <v>1614</v>
      </c>
      <c r="S165" s="101" t="s">
        <v>9450</v>
      </c>
      <c r="T165" s="101" t="s">
        <v>1615</v>
      </c>
      <c r="U165" s="101" t="s">
        <v>912</v>
      </c>
      <c r="V165" s="101" t="s">
        <v>4037</v>
      </c>
      <c r="W165" s="101" t="s">
        <v>4038</v>
      </c>
      <c r="X165" s="101" t="s">
        <v>4035</v>
      </c>
      <c r="Y165" s="101" t="s">
        <v>4037</v>
      </c>
      <c r="Z165" s="101">
        <v>0</v>
      </c>
      <c r="AA165" s="113">
        <v>0</v>
      </c>
      <c r="AB165" s="114" t="s">
        <v>9438</v>
      </c>
      <c r="AC165" s="114" t="s">
        <v>9439</v>
      </c>
      <c r="AD165" s="19">
        <v>3</v>
      </c>
      <c r="AE165" s="19">
        <v>3</v>
      </c>
      <c r="AF165" s="87">
        <v>5</v>
      </c>
      <c r="AG165" s="87"/>
      <c r="AH165" s="87"/>
      <c r="AI165" s="87"/>
      <c r="AJ165" s="87">
        <f t="shared" si="8"/>
        <v>-2</v>
      </c>
      <c r="AK165" s="87" t="s">
        <v>4937</v>
      </c>
      <c r="AL165" s="87"/>
      <c r="AM165" s="87"/>
      <c r="AN165" s="87"/>
      <c r="AO165" s="87">
        <f t="shared" si="9"/>
        <v>5</v>
      </c>
    </row>
    <row r="166" spans="1:41" ht="15.6" x14ac:dyDescent="0.3">
      <c r="A166" s="101" t="s">
        <v>28</v>
      </c>
      <c r="B166" s="101" t="s">
        <v>8427</v>
      </c>
      <c r="C166" s="101"/>
      <c r="D166" s="101"/>
      <c r="E166" s="101"/>
      <c r="F166" s="101" t="s">
        <v>9659</v>
      </c>
      <c r="G166" s="19"/>
      <c r="H166" s="19" t="s">
        <v>9660</v>
      </c>
      <c r="I166" s="19" t="s">
        <v>9657</v>
      </c>
      <c r="J166" s="19"/>
      <c r="K166" s="102">
        <v>45919</v>
      </c>
      <c r="L166" s="102">
        <v>45919</v>
      </c>
      <c r="M166" s="2">
        <v>45924</v>
      </c>
      <c r="N166" s="102">
        <v>45924</v>
      </c>
      <c r="O166" s="101" t="s">
        <v>4036</v>
      </c>
      <c r="P166" s="101" t="s">
        <v>9661</v>
      </c>
      <c r="Q166" s="86" t="s">
        <v>3982</v>
      </c>
      <c r="R166" s="101" t="s">
        <v>3982</v>
      </c>
      <c r="S166" s="101" t="s">
        <v>3983</v>
      </c>
      <c r="T166" s="101" t="s">
        <v>3983</v>
      </c>
      <c r="U166" s="101" t="s">
        <v>3984</v>
      </c>
      <c r="V166" s="101">
        <v>0</v>
      </c>
      <c r="W166" s="101" t="s">
        <v>4038</v>
      </c>
      <c r="X166" s="101" t="s">
        <v>4053</v>
      </c>
      <c r="Y166" s="101" t="s">
        <v>4037</v>
      </c>
      <c r="Z166" s="101" t="s">
        <v>3983</v>
      </c>
      <c r="AA166" s="113">
        <v>0</v>
      </c>
      <c r="AB166" s="114" t="s">
        <v>9438</v>
      </c>
      <c r="AC166" s="114" t="s">
        <v>9439</v>
      </c>
      <c r="AD166" s="19">
        <v>1</v>
      </c>
      <c r="AE166" s="19">
        <v>1</v>
      </c>
      <c r="AF166" s="87">
        <v>5</v>
      </c>
      <c r="AG166" s="87"/>
      <c r="AH166" s="87"/>
      <c r="AI166" s="87"/>
      <c r="AJ166" s="87">
        <f t="shared" si="8"/>
        <v>-4</v>
      </c>
      <c r="AK166" s="87" t="s">
        <v>4938</v>
      </c>
      <c r="AL166" s="87"/>
      <c r="AM166" s="87"/>
      <c r="AN166" s="87"/>
      <c r="AO166" s="87">
        <f t="shared" si="9"/>
        <v>5</v>
      </c>
    </row>
    <row r="167" spans="1:41" ht="15.6" x14ac:dyDescent="0.3">
      <c r="A167" s="101" t="s">
        <v>28</v>
      </c>
      <c r="B167" s="101" t="s">
        <v>4534</v>
      </c>
      <c r="C167" s="101"/>
      <c r="D167" s="101"/>
      <c r="E167" s="101"/>
      <c r="F167" s="101" t="s">
        <v>9662</v>
      </c>
      <c r="G167" s="19"/>
      <c r="H167" s="19" t="s">
        <v>9663</v>
      </c>
      <c r="I167" s="19" t="s">
        <v>9657</v>
      </c>
      <c r="J167" s="19"/>
      <c r="K167" s="102">
        <v>45919</v>
      </c>
      <c r="L167" s="102">
        <v>45919</v>
      </c>
      <c r="M167" s="2">
        <v>45924</v>
      </c>
      <c r="N167" s="102">
        <v>45924</v>
      </c>
      <c r="O167" s="101" t="s">
        <v>4050</v>
      </c>
      <c r="P167" s="101" t="s">
        <v>9664</v>
      </c>
      <c r="Q167" s="86" t="s">
        <v>4065</v>
      </c>
      <c r="R167" s="101" t="s">
        <v>4065</v>
      </c>
      <c r="S167" s="101" t="s">
        <v>4535</v>
      </c>
      <c r="T167" s="101" t="s">
        <v>4066</v>
      </c>
      <c r="U167" s="101" t="s">
        <v>4067</v>
      </c>
      <c r="V167" s="101" t="s">
        <v>4536</v>
      </c>
      <c r="W167" s="101" t="s">
        <v>4052</v>
      </c>
      <c r="X167" s="101" t="s">
        <v>4053</v>
      </c>
      <c r="Y167" s="101" t="s">
        <v>4041</v>
      </c>
      <c r="Z167" s="101" t="s">
        <v>4535</v>
      </c>
      <c r="AA167" s="113">
        <v>0</v>
      </c>
      <c r="AB167" s="114" t="s">
        <v>9438</v>
      </c>
      <c r="AC167" s="114" t="s">
        <v>9439</v>
      </c>
      <c r="AD167" s="19">
        <v>3</v>
      </c>
      <c r="AE167" s="19">
        <v>3</v>
      </c>
      <c r="AF167" s="87">
        <v>0</v>
      </c>
      <c r="AG167" s="87"/>
      <c r="AH167" s="87"/>
      <c r="AI167" s="87"/>
      <c r="AJ167" s="87">
        <f t="shared" si="8"/>
        <v>3</v>
      </c>
      <c r="AK167" s="87"/>
      <c r="AL167" s="87"/>
      <c r="AM167" s="87"/>
      <c r="AN167" s="87"/>
      <c r="AO167" s="87">
        <f t="shared" si="9"/>
        <v>0</v>
      </c>
    </row>
    <row r="168" spans="1:41" ht="15.6" x14ac:dyDescent="0.3">
      <c r="A168" s="101" t="s">
        <v>28</v>
      </c>
      <c r="B168" s="101" t="s">
        <v>6333</v>
      </c>
      <c r="C168" s="101"/>
      <c r="D168" s="101"/>
      <c r="E168" s="101"/>
      <c r="F168" s="101" t="s">
        <v>9665</v>
      </c>
      <c r="G168" s="19"/>
      <c r="H168" s="19" t="s">
        <v>9666</v>
      </c>
      <c r="I168" s="19" t="s">
        <v>9657</v>
      </c>
      <c r="J168" s="19"/>
      <c r="K168" s="102">
        <v>45919</v>
      </c>
      <c r="L168" s="102">
        <v>45919</v>
      </c>
      <c r="M168" s="2">
        <v>45924</v>
      </c>
      <c r="N168" s="102">
        <v>45924</v>
      </c>
      <c r="O168" s="101" t="s">
        <v>4036</v>
      </c>
      <c r="P168" s="101" t="s">
        <v>9667</v>
      </c>
      <c r="Q168" s="86" t="s">
        <v>1460</v>
      </c>
      <c r="R168" s="101" t="s">
        <v>1461</v>
      </c>
      <c r="S168" s="101" t="s">
        <v>1462</v>
      </c>
      <c r="T168" s="101" t="s">
        <v>1463</v>
      </c>
      <c r="U168" s="101" t="s">
        <v>9451</v>
      </c>
      <c r="V168" s="101" t="s">
        <v>9452</v>
      </c>
      <c r="W168" s="101" t="s">
        <v>4084</v>
      </c>
      <c r="X168" s="101" t="s">
        <v>4053</v>
      </c>
      <c r="Y168" s="101" t="s">
        <v>4041</v>
      </c>
      <c r="Z168" s="101">
        <v>0</v>
      </c>
      <c r="AA168" s="113">
        <v>0</v>
      </c>
      <c r="AB168" s="114" t="s">
        <v>9438</v>
      </c>
      <c r="AC168" s="114" t="s">
        <v>9439</v>
      </c>
      <c r="AD168" s="19">
        <v>1</v>
      </c>
      <c r="AE168" s="19">
        <v>1</v>
      </c>
      <c r="AF168" s="87">
        <v>4</v>
      </c>
      <c r="AG168" s="87"/>
      <c r="AH168" s="87"/>
      <c r="AI168" s="87"/>
      <c r="AJ168" s="87">
        <f t="shared" si="8"/>
        <v>-3</v>
      </c>
      <c r="AK168" s="87" t="s">
        <v>4939</v>
      </c>
      <c r="AL168" s="87"/>
      <c r="AM168" s="87"/>
      <c r="AN168" s="87"/>
      <c r="AO168" s="87">
        <f t="shared" si="9"/>
        <v>4</v>
      </c>
    </row>
    <row r="169" spans="1:41" ht="15.6" x14ac:dyDescent="0.3">
      <c r="A169" s="101" t="s">
        <v>28</v>
      </c>
      <c r="B169" s="101" t="s">
        <v>4537</v>
      </c>
      <c r="C169" s="101"/>
      <c r="D169" s="101"/>
      <c r="E169" s="101"/>
      <c r="F169" s="101" t="s">
        <v>9668</v>
      </c>
      <c r="G169" s="19"/>
      <c r="H169" s="19" t="s">
        <v>9669</v>
      </c>
      <c r="I169" s="19" t="s">
        <v>9657</v>
      </c>
      <c r="J169" s="19"/>
      <c r="K169" s="102">
        <v>45919</v>
      </c>
      <c r="L169" s="102">
        <v>45919</v>
      </c>
      <c r="M169" s="2">
        <v>45924</v>
      </c>
      <c r="N169" s="102">
        <v>45924</v>
      </c>
      <c r="O169" s="101" t="s">
        <v>4036</v>
      </c>
      <c r="P169" s="101" t="s">
        <v>9670</v>
      </c>
      <c r="Q169" s="86" t="s">
        <v>1527</v>
      </c>
      <c r="R169" s="101" t="s">
        <v>1528</v>
      </c>
      <c r="S169" s="101" t="s">
        <v>1529</v>
      </c>
      <c r="T169" s="101" t="s">
        <v>1530</v>
      </c>
      <c r="U169" s="101" t="s">
        <v>1531</v>
      </c>
      <c r="V169" s="101" t="s">
        <v>4037</v>
      </c>
      <c r="W169" s="101" t="s">
        <v>4038</v>
      </c>
      <c r="X169" s="101" t="s">
        <v>4035</v>
      </c>
      <c r="Y169" s="101" t="s">
        <v>4037</v>
      </c>
      <c r="Z169" s="101">
        <v>0</v>
      </c>
      <c r="AA169" s="113">
        <v>0</v>
      </c>
      <c r="AB169" s="114" t="s">
        <v>9438</v>
      </c>
      <c r="AC169" s="114" t="s">
        <v>9439</v>
      </c>
      <c r="AD169" s="19">
        <v>1</v>
      </c>
      <c r="AE169" s="19">
        <v>1</v>
      </c>
      <c r="AF169" s="87">
        <v>5</v>
      </c>
      <c r="AG169" s="87"/>
      <c r="AH169" s="87"/>
      <c r="AI169" s="87"/>
      <c r="AJ169" s="87">
        <f t="shared" si="8"/>
        <v>-4</v>
      </c>
      <c r="AK169" s="87" t="s">
        <v>4940</v>
      </c>
      <c r="AL169" s="87"/>
      <c r="AM169" s="87"/>
      <c r="AN169" s="87"/>
      <c r="AO169" s="87">
        <f t="shared" si="9"/>
        <v>5</v>
      </c>
    </row>
    <row r="170" spans="1:41" ht="15.6" x14ac:dyDescent="0.3">
      <c r="A170" s="101" t="s">
        <v>28</v>
      </c>
      <c r="B170" s="101" t="s">
        <v>4855</v>
      </c>
      <c r="C170" s="101"/>
      <c r="D170" s="101"/>
      <c r="E170" s="101"/>
      <c r="F170" s="101" t="s">
        <v>9671</v>
      </c>
      <c r="G170" s="19"/>
      <c r="H170" s="19" t="s">
        <v>9672</v>
      </c>
      <c r="I170" s="19" t="s">
        <v>9657</v>
      </c>
      <c r="J170" s="19"/>
      <c r="K170" s="102">
        <v>45919</v>
      </c>
      <c r="L170" s="102">
        <v>45919</v>
      </c>
      <c r="M170" s="2">
        <v>45924</v>
      </c>
      <c r="N170" s="102">
        <v>45924</v>
      </c>
      <c r="O170" s="101" t="s">
        <v>4036</v>
      </c>
      <c r="P170" s="101" t="s">
        <v>9673</v>
      </c>
      <c r="Q170" s="86" t="s">
        <v>1518</v>
      </c>
      <c r="R170" s="101" t="s">
        <v>1519</v>
      </c>
      <c r="S170" s="101" t="s">
        <v>1520</v>
      </c>
      <c r="T170" s="101" t="s">
        <v>1521</v>
      </c>
      <c r="U170" s="101" t="s">
        <v>1522</v>
      </c>
      <c r="V170" s="101" t="s">
        <v>4037</v>
      </c>
      <c r="W170" s="101" t="s">
        <v>4038</v>
      </c>
      <c r="X170" s="101" t="s">
        <v>4035</v>
      </c>
      <c r="Y170" s="101" t="s">
        <v>4037</v>
      </c>
      <c r="Z170" s="101">
        <v>0</v>
      </c>
      <c r="AA170" s="113">
        <v>0</v>
      </c>
      <c r="AB170" s="114" t="s">
        <v>9438</v>
      </c>
      <c r="AC170" s="114" t="s">
        <v>9439</v>
      </c>
      <c r="AD170" s="19">
        <v>1</v>
      </c>
      <c r="AE170" s="19">
        <v>1</v>
      </c>
      <c r="AF170" s="87">
        <v>5</v>
      </c>
      <c r="AG170" s="87"/>
      <c r="AH170" s="87"/>
      <c r="AI170" s="87"/>
      <c r="AJ170" s="87">
        <f t="shared" si="8"/>
        <v>-4</v>
      </c>
      <c r="AK170" s="87" t="s">
        <v>4941</v>
      </c>
      <c r="AL170" s="87"/>
      <c r="AM170" s="87"/>
      <c r="AN170" s="87"/>
      <c r="AO170" s="87">
        <f t="shared" si="9"/>
        <v>5</v>
      </c>
    </row>
    <row r="171" spans="1:41" ht="15.6" x14ac:dyDescent="0.3">
      <c r="A171" s="101" t="s">
        <v>28</v>
      </c>
      <c r="B171" s="101" t="s">
        <v>4538</v>
      </c>
      <c r="C171" s="101"/>
      <c r="D171" s="101"/>
      <c r="E171" s="101"/>
      <c r="F171" s="101" t="s">
        <v>9674</v>
      </c>
      <c r="G171" s="19"/>
      <c r="H171" s="19" t="s">
        <v>9675</v>
      </c>
      <c r="I171" s="19" t="s">
        <v>9676</v>
      </c>
      <c r="J171" s="19"/>
      <c r="K171" s="102">
        <v>45919</v>
      </c>
      <c r="L171" s="102">
        <v>45919</v>
      </c>
      <c r="M171" s="2">
        <v>45924</v>
      </c>
      <c r="N171" s="102">
        <v>45924</v>
      </c>
      <c r="O171" s="101" t="s">
        <v>4036</v>
      </c>
      <c r="P171" s="101" t="s">
        <v>9677</v>
      </c>
      <c r="Q171" s="86" t="s">
        <v>1014</v>
      </c>
      <c r="R171" s="101" t="s">
        <v>1015</v>
      </c>
      <c r="S171" s="101" t="s">
        <v>1016</v>
      </c>
      <c r="T171" s="101" t="s">
        <v>1017</v>
      </c>
      <c r="U171" s="101" t="s">
        <v>1018</v>
      </c>
      <c r="V171" s="101" t="s">
        <v>4061</v>
      </c>
      <c r="W171" s="101" t="s">
        <v>4047</v>
      </c>
      <c r="X171" s="101" t="s">
        <v>4035</v>
      </c>
      <c r="Y171" s="101" t="s">
        <v>4044</v>
      </c>
      <c r="Z171" s="101">
        <v>0</v>
      </c>
      <c r="AA171" s="113">
        <v>0</v>
      </c>
      <c r="AB171" s="114" t="s">
        <v>9438</v>
      </c>
      <c r="AC171" s="114" t="s">
        <v>9439</v>
      </c>
      <c r="AD171" s="19">
        <v>1</v>
      </c>
      <c r="AE171" s="19">
        <v>1</v>
      </c>
      <c r="AF171" s="87">
        <v>2</v>
      </c>
      <c r="AG171" s="87"/>
      <c r="AH171" s="87"/>
      <c r="AI171" s="87"/>
      <c r="AJ171" s="87">
        <f t="shared" si="8"/>
        <v>-1</v>
      </c>
      <c r="AK171" s="87" t="s">
        <v>4942</v>
      </c>
      <c r="AL171" s="87"/>
      <c r="AM171" s="87"/>
      <c r="AN171" s="87"/>
      <c r="AO171" s="87">
        <f t="shared" si="9"/>
        <v>2</v>
      </c>
    </row>
    <row r="172" spans="1:41" ht="15.6" x14ac:dyDescent="0.3">
      <c r="A172" s="101" t="s">
        <v>28</v>
      </c>
      <c r="B172" s="101" t="s">
        <v>4539</v>
      </c>
      <c r="C172" s="101"/>
      <c r="D172" s="101"/>
      <c r="E172" s="101"/>
      <c r="F172" s="101" t="s">
        <v>9678</v>
      </c>
      <c r="G172" s="19"/>
      <c r="H172" s="19" t="s">
        <v>9679</v>
      </c>
      <c r="I172" s="19" t="s">
        <v>9676</v>
      </c>
      <c r="J172" s="19"/>
      <c r="K172" s="102">
        <v>45919</v>
      </c>
      <c r="L172" s="102">
        <v>45919</v>
      </c>
      <c r="M172" s="2">
        <v>45924</v>
      </c>
      <c r="N172" s="102">
        <v>45924</v>
      </c>
      <c r="O172" s="101" t="s">
        <v>4042</v>
      </c>
      <c r="P172" s="101" t="s">
        <v>9680</v>
      </c>
      <c r="Q172" s="86" t="s">
        <v>3419</v>
      </c>
      <c r="R172" s="101" t="s">
        <v>3420</v>
      </c>
      <c r="S172" s="101" t="s">
        <v>3421</v>
      </c>
      <c r="T172" s="101" t="s">
        <v>3421</v>
      </c>
      <c r="U172" s="101" t="s">
        <v>3422</v>
      </c>
      <c r="V172" s="101" t="s">
        <v>4051</v>
      </c>
      <c r="W172" s="101" t="s">
        <v>4043</v>
      </c>
      <c r="X172" s="101" t="s">
        <v>4053</v>
      </c>
      <c r="Y172" s="101" t="s">
        <v>4044</v>
      </c>
      <c r="Z172" s="101" t="s">
        <v>4540</v>
      </c>
      <c r="AA172" s="113">
        <v>0</v>
      </c>
      <c r="AB172" s="114" t="s">
        <v>9438</v>
      </c>
      <c r="AC172" s="114" t="s">
        <v>9439</v>
      </c>
      <c r="AD172" s="19">
        <v>2</v>
      </c>
      <c r="AE172" s="19">
        <v>2</v>
      </c>
      <c r="AF172" s="87">
        <v>4</v>
      </c>
      <c r="AG172" s="87"/>
      <c r="AH172" s="87"/>
      <c r="AI172" s="87"/>
      <c r="AJ172" s="87">
        <f t="shared" si="8"/>
        <v>-2</v>
      </c>
      <c r="AK172" s="87" t="s">
        <v>4943</v>
      </c>
      <c r="AL172" s="87"/>
      <c r="AM172" s="87"/>
      <c r="AN172" s="87"/>
      <c r="AO172" s="87">
        <f t="shared" si="9"/>
        <v>4</v>
      </c>
    </row>
    <row r="173" spans="1:41" ht="15.6" x14ac:dyDescent="0.3">
      <c r="A173" s="101" t="s">
        <v>28</v>
      </c>
      <c r="B173" s="101" t="s">
        <v>4541</v>
      </c>
      <c r="C173" s="101"/>
      <c r="D173" s="101"/>
      <c r="E173" s="101"/>
      <c r="F173" s="101" t="s">
        <v>9681</v>
      </c>
      <c r="G173" s="19"/>
      <c r="H173" s="19" t="s">
        <v>9682</v>
      </c>
      <c r="I173" s="19" t="s">
        <v>9676</v>
      </c>
      <c r="J173" s="19"/>
      <c r="K173" s="102">
        <v>45919</v>
      </c>
      <c r="L173" s="102">
        <v>45919</v>
      </c>
      <c r="M173" s="2">
        <v>45924</v>
      </c>
      <c r="N173" s="102">
        <v>45924</v>
      </c>
      <c r="O173" s="101" t="s">
        <v>4050</v>
      </c>
      <c r="P173" s="101" t="s">
        <v>9683</v>
      </c>
      <c r="Q173" s="86" t="s">
        <v>3423</v>
      </c>
      <c r="R173" s="101" t="s">
        <v>3424</v>
      </c>
      <c r="S173" s="101" t="s">
        <v>3425</v>
      </c>
      <c r="T173" s="101" t="s">
        <v>3425</v>
      </c>
      <c r="U173" s="101" t="s">
        <v>3422</v>
      </c>
      <c r="V173" s="101" t="s">
        <v>4051</v>
      </c>
      <c r="W173" s="101" t="s">
        <v>4043</v>
      </c>
      <c r="X173" s="101" t="s">
        <v>4053</v>
      </c>
      <c r="Y173" s="101" t="s">
        <v>4044</v>
      </c>
      <c r="Z173" s="101" t="s">
        <v>4542</v>
      </c>
      <c r="AA173" s="113">
        <v>0</v>
      </c>
      <c r="AB173" s="114" t="s">
        <v>9438</v>
      </c>
      <c r="AC173" s="114" t="s">
        <v>9439</v>
      </c>
      <c r="AD173" s="19">
        <v>3</v>
      </c>
      <c r="AE173" s="19">
        <v>3</v>
      </c>
      <c r="AF173" s="87">
        <v>0</v>
      </c>
      <c r="AG173" s="87"/>
      <c r="AH173" s="87"/>
      <c r="AI173" s="87"/>
      <c r="AJ173" s="87">
        <f t="shared" si="8"/>
        <v>3</v>
      </c>
      <c r="AK173" s="87"/>
      <c r="AL173" s="87"/>
      <c r="AM173" s="87"/>
      <c r="AN173" s="87"/>
      <c r="AO173" s="87">
        <f t="shared" si="9"/>
        <v>0</v>
      </c>
    </row>
    <row r="174" spans="1:41" ht="15.6" x14ac:dyDescent="0.3">
      <c r="A174" s="101" t="s">
        <v>28</v>
      </c>
      <c r="B174" s="101" t="s">
        <v>4543</v>
      </c>
      <c r="C174" s="101"/>
      <c r="D174" s="101"/>
      <c r="E174" s="101"/>
      <c r="F174" s="101" t="s">
        <v>9684</v>
      </c>
      <c r="G174" s="19"/>
      <c r="H174" s="19" t="s">
        <v>9685</v>
      </c>
      <c r="I174" s="19" t="s">
        <v>9676</v>
      </c>
      <c r="J174" s="19"/>
      <c r="K174" s="102">
        <v>45919</v>
      </c>
      <c r="L174" s="102">
        <v>45919</v>
      </c>
      <c r="M174" s="2">
        <v>45924</v>
      </c>
      <c r="N174" s="102">
        <v>45924</v>
      </c>
      <c r="O174" s="101" t="s">
        <v>4036</v>
      </c>
      <c r="P174" s="101" t="s">
        <v>9686</v>
      </c>
      <c r="Q174" s="86" t="s">
        <v>1023</v>
      </c>
      <c r="R174" s="101" t="s">
        <v>1024</v>
      </c>
      <c r="S174" s="101" t="s">
        <v>1025</v>
      </c>
      <c r="T174" s="101" t="s">
        <v>1026</v>
      </c>
      <c r="U174" s="101" t="s">
        <v>1027</v>
      </c>
      <c r="V174" s="101" t="s">
        <v>4061</v>
      </c>
      <c r="W174" s="101" t="s">
        <v>4047</v>
      </c>
      <c r="X174" s="101" t="s">
        <v>4035</v>
      </c>
      <c r="Y174" s="101" t="s">
        <v>4044</v>
      </c>
      <c r="Z174" s="101">
        <v>0</v>
      </c>
      <c r="AA174" s="113">
        <v>0</v>
      </c>
      <c r="AB174" s="114" t="s">
        <v>9438</v>
      </c>
      <c r="AC174" s="114" t="s">
        <v>9439</v>
      </c>
      <c r="AD174" s="19">
        <v>1</v>
      </c>
      <c r="AE174" s="19">
        <v>1</v>
      </c>
      <c r="AF174" s="87">
        <v>0</v>
      </c>
      <c r="AG174" s="87"/>
      <c r="AH174" s="87"/>
      <c r="AI174" s="87"/>
      <c r="AJ174" s="87">
        <f t="shared" si="8"/>
        <v>1</v>
      </c>
      <c r="AK174" s="87"/>
      <c r="AL174" s="87"/>
      <c r="AM174" s="87"/>
      <c r="AN174" s="87"/>
      <c r="AO174" s="87">
        <f t="shared" si="9"/>
        <v>0</v>
      </c>
    </row>
    <row r="175" spans="1:41" ht="15.6" x14ac:dyDescent="0.3">
      <c r="A175" s="101" t="s">
        <v>28</v>
      </c>
      <c r="B175" s="101" t="s">
        <v>4544</v>
      </c>
      <c r="C175" s="101"/>
      <c r="D175" s="101"/>
      <c r="E175" s="101"/>
      <c r="F175" s="101" t="s">
        <v>9687</v>
      </c>
      <c r="G175" s="19"/>
      <c r="H175" s="19" t="s">
        <v>9688</v>
      </c>
      <c r="I175" s="19" t="s">
        <v>9676</v>
      </c>
      <c r="J175" s="19"/>
      <c r="K175" s="102">
        <v>45919</v>
      </c>
      <c r="L175" s="102">
        <v>45919</v>
      </c>
      <c r="M175" s="2">
        <v>45924</v>
      </c>
      <c r="N175" s="102">
        <v>45924</v>
      </c>
      <c r="O175" s="101" t="s">
        <v>4050</v>
      </c>
      <c r="P175" s="101" t="s">
        <v>9689</v>
      </c>
      <c r="Q175" s="86" t="s">
        <v>3426</v>
      </c>
      <c r="R175" s="101" t="s">
        <v>3427</v>
      </c>
      <c r="S175" s="101" t="s">
        <v>3428</v>
      </c>
      <c r="T175" s="101" t="s">
        <v>3428</v>
      </c>
      <c r="U175" s="101" t="s">
        <v>3429</v>
      </c>
      <c r="V175" s="101" t="s">
        <v>4051</v>
      </c>
      <c r="W175" s="101" t="s">
        <v>4096</v>
      </c>
      <c r="X175" s="101" t="s">
        <v>4053</v>
      </c>
      <c r="Y175" s="101" t="s">
        <v>4044</v>
      </c>
      <c r="Z175" s="101" t="s">
        <v>4545</v>
      </c>
      <c r="AA175" s="113">
        <v>0</v>
      </c>
      <c r="AB175" s="114" t="s">
        <v>9438</v>
      </c>
      <c r="AC175" s="114" t="s">
        <v>9439</v>
      </c>
      <c r="AD175" s="19">
        <v>3</v>
      </c>
      <c r="AE175" s="19">
        <v>3</v>
      </c>
      <c r="AF175" s="87">
        <v>9</v>
      </c>
      <c r="AG175" s="87"/>
      <c r="AH175" s="87"/>
      <c r="AI175" s="87"/>
      <c r="AJ175" s="87">
        <f t="shared" si="8"/>
        <v>-6</v>
      </c>
      <c r="AK175" s="87" t="s">
        <v>4944</v>
      </c>
      <c r="AL175" s="87"/>
      <c r="AM175" s="87"/>
      <c r="AN175" s="87"/>
      <c r="AO175" s="87">
        <f t="shared" si="9"/>
        <v>9</v>
      </c>
    </row>
    <row r="176" spans="1:41" ht="15.6" x14ac:dyDescent="0.3">
      <c r="A176" s="101" t="s">
        <v>28</v>
      </c>
      <c r="B176" s="101" t="s">
        <v>8051</v>
      </c>
      <c r="C176" s="101"/>
      <c r="D176" s="101"/>
      <c r="E176" s="101"/>
      <c r="F176" s="101" t="s">
        <v>9690</v>
      </c>
      <c r="G176" s="19"/>
      <c r="H176" s="19" t="s">
        <v>9691</v>
      </c>
      <c r="I176" s="19" t="s">
        <v>9676</v>
      </c>
      <c r="J176" s="19"/>
      <c r="K176" s="102">
        <v>45919</v>
      </c>
      <c r="L176" s="102">
        <v>45919</v>
      </c>
      <c r="M176" s="2">
        <v>45924</v>
      </c>
      <c r="N176" s="102">
        <v>45924</v>
      </c>
      <c r="O176" s="101" t="s">
        <v>4050</v>
      </c>
      <c r="P176" s="101" t="s">
        <v>9692</v>
      </c>
      <c r="Q176" s="86" t="s">
        <v>3430</v>
      </c>
      <c r="R176" s="101" t="s">
        <v>3431</v>
      </c>
      <c r="S176" s="101" t="s">
        <v>3432</v>
      </c>
      <c r="T176" s="101" t="s">
        <v>3432</v>
      </c>
      <c r="U176" s="101" t="s">
        <v>3429</v>
      </c>
      <c r="V176" s="101" t="s">
        <v>4051</v>
      </c>
      <c r="W176" s="101" t="s">
        <v>4096</v>
      </c>
      <c r="X176" s="101" t="s">
        <v>4053</v>
      </c>
      <c r="Y176" s="101" t="s">
        <v>4044</v>
      </c>
      <c r="Z176" s="101" t="s">
        <v>9453</v>
      </c>
      <c r="AA176" s="113">
        <v>0</v>
      </c>
      <c r="AB176" s="114" t="s">
        <v>9438</v>
      </c>
      <c r="AC176" s="114" t="s">
        <v>9439</v>
      </c>
      <c r="AD176" s="19">
        <v>3</v>
      </c>
      <c r="AE176" s="19">
        <v>3</v>
      </c>
      <c r="AF176" s="87">
        <v>8</v>
      </c>
      <c r="AG176" s="87"/>
      <c r="AH176" s="87"/>
      <c r="AI176" s="87"/>
      <c r="AJ176" s="87">
        <f t="shared" si="8"/>
        <v>-5</v>
      </c>
      <c r="AK176" s="87" t="s">
        <v>4945</v>
      </c>
      <c r="AL176" s="87"/>
      <c r="AM176" s="87"/>
      <c r="AN176" s="87"/>
      <c r="AO176" s="87">
        <f t="shared" si="9"/>
        <v>8</v>
      </c>
    </row>
    <row r="177" spans="1:41" ht="15.6" x14ac:dyDescent="0.3">
      <c r="A177" s="101" t="s">
        <v>28</v>
      </c>
      <c r="B177" s="101" t="s">
        <v>4137</v>
      </c>
      <c r="C177" s="101"/>
      <c r="D177" s="101"/>
      <c r="E177" s="101"/>
      <c r="F177" s="101" t="s">
        <v>9693</v>
      </c>
      <c r="G177" s="19"/>
      <c r="H177" s="19" t="s">
        <v>9694</v>
      </c>
      <c r="I177" s="19" t="s">
        <v>9676</v>
      </c>
      <c r="J177" s="19"/>
      <c r="K177" s="102">
        <v>45919</v>
      </c>
      <c r="L177" s="102">
        <v>45919</v>
      </c>
      <c r="M177" s="2">
        <v>45924</v>
      </c>
      <c r="N177" s="102">
        <v>45924</v>
      </c>
      <c r="O177" s="101" t="s">
        <v>4503</v>
      </c>
      <c r="P177" s="101" t="s">
        <v>9695</v>
      </c>
      <c r="Q177" s="86" t="s">
        <v>1317</v>
      </c>
      <c r="R177" s="101" t="s">
        <v>1318</v>
      </c>
      <c r="S177" s="101" t="s">
        <v>9696</v>
      </c>
      <c r="T177" s="101" t="s">
        <v>1319</v>
      </c>
      <c r="U177" s="101" t="s">
        <v>1320</v>
      </c>
      <c r="V177" s="101" t="s">
        <v>4100</v>
      </c>
      <c r="W177" s="101" t="s">
        <v>4040</v>
      </c>
      <c r="X177" s="101" t="s">
        <v>4035</v>
      </c>
      <c r="Y177" s="101" t="s">
        <v>4041</v>
      </c>
      <c r="Z177" s="101">
        <v>0</v>
      </c>
      <c r="AA177" s="113">
        <v>0</v>
      </c>
      <c r="AB177" s="114" t="s">
        <v>9438</v>
      </c>
      <c r="AC177" s="114" t="s">
        <v>9439</v>
      </c>
      <c r="AD177" s="19">
        <v>4</v>
      </c>
      <c r="AE177" s="19">
        <v>4</v>
      </c>
      <c r="AF177" s="87">
        <v>3</v>
      </c>
      <c r="AG177" s="87"/>
      <c r="AH177" s="87"/>
      <c r="AI177" s="87"/>
      <c r="AJ177" s="87">
        <f t="shared" si="8"/>
        <v>1</v>
      </c>
      <c r="AK177" s="87" t="s">
        <v>4946</v>
      </c>
      <c r="AL177" s="87"/>
      <c r="AM177" s="87"/>
      <c r="AN177" s="87"/>
      <c r="AO177" s="87">
        <f t="shared" si="9"/>
        <v>3</v>
      </c>
    </row>
    <row r="178" spans="1:41" ht="15.6" x14ac:dyDescent="0.3">
      <c r="A178" s="101" t="s">
        <v>28</v>
      </c>
      <c r="B178" s="101" t="s">
        <v>4546</v>
      </c>
      <c r="C178" s="101"/>
      <c r="D178" s="101"/>
      <c r="E178" s="101"/>
      <c r="F178" s="101" t="s">
        <v>9697</v>
      </c>
      <c r="G178" s="19"/>
      <c r="H178" s="19" t="s">
        <v>9698</v>
      </c>
      <c r="I178" s="19" t="s">
        <v>9676</v>
      </c>
      <c r="J178" s="19"/>
      <c r="K178" s="102">
        <v>45919</v>
      </c>
      <c r="L178" s="102">
        <v>45919</v>
      </c>
      <c r="M178" s="2">
        <v>45924</v>
      </c>
      <c r="N178" s="102">
        <v>45924</v>
      </c>
      <c r="O178" s="101" t="s">
        <v>4042</v>
      </c>
      <c r="P178" s="101" t="s">
        <v>9699</v>
      </c>
      <c r="Q178" s="86" t="s">
        <v>1395</v>
      </c>
      <c r="R178" s="101" t="s">
        <v>1396</v>
      </c>
      <c r="S178" s="101" t="s">
        <v>1397</v>
      </c>
      <c r="T178" s="101" t="s">
        <v>1398</v>
      </c>
      <c r="U178" s="101" t="s">
        <v>1399</v>
      </c>
      <c r="V178" s="101" t="s">
        <v>4087</v>
      </c>
      <c r="W178" s="101" t="s">
        <v>4040</v>
      </c>
      <c r="X178" s="101" t="s">
        <v>4035</v>
      </c>
      <c r="Y178" s="101" t="s">
        <v>4041</v>
      </c>
      <c r="Z178" s="101">
        <v>0</v>
      </c>
      <c r="AA178" s="113">
        <v>0</v>
      </c>
      <c r="AB178" s="114" t="s">
        <v>9438</v>
      </c>
      <c r="AC178" s="114" t="s">
        <v>9439</v>
      </c>
      <c r="AD178" s="19">
        <v>2</v>
      </c>
      <c r="AE178" s="19">
        <v>2</v>
      </c>
      <c r="AF178" s="87">
        <v>8</v>
      </c>
      <c r="AG178" s="87"/>
      <c r="AH178" s="87"/>
      <c r="AI178" s="87"/>
      <c r="AJ178" s="87">
        <f t="shared" si="8"/>
        <v>-6</v>
      </c>
      <c r="AK178" s="87" t="s">
        <v>4947</v>
      </c>
      <c r="AL178" s="87"/>
      <c r="AM178" s="87"/>
      <c r="AN178" s="87"/>
      <c r="AO178" s="87">
        <f t="shared" si="9"/>
        <v>8</v>
      </c>
    </row>
    <row r="179" spans="1:41" ht="15.6" x14ac:dyDescent="0.3">
      <c r="A179" s="101" t="s">
        <v>28</v>
      </c>
      <c r="B179" s="101" t="s">
        <v>8053</v>
      </c>
      <c r="C179" s="101"/>
      <c r="D179" s="101"/>
      <c r="E179" s="101"/>
      <c r="F179" s="101" t="s">
        <v>9700</v>
      </c>
      <c r="G179" s="19"/>
      <c r="H179" s="19" t="s">
        <v>9701</v>
      </c>
      <c r="I179" s="19" t="s">
        <v>9676</v>
      </c>
      <c r="J179" s="19"/>
      <c r="K179" s="102">
        <v>45919</v>
      </c>
      <c r="L179" s="102">
        <v>45919</v>
      </c>
      <c r="M179" s="2">
        <v>45924</v>
      </c>
      <c r="N179" s="102">
        <v>45924</v>
      </c>
      <c r="O179" s="101" t="s">
        <v>4050</v>
      </c>
      <c r="P179" s="101" t="s">
        <v>9702</v>
      </c>
      <c r="Q179" s="86" t="s">
        <v>3433</v>
      </c>
      <c r="R179" s="101" t="s">
        <v>3434</v>
      </c>
      <c r="S179" s="101" t="s">
        <v>3435</v>
      </c>
      <c r="T179" s="101" t="s">
        <v>3435</v>
      </c>
      <c r="U179" s="101" t="s">
        <v>3436</v>
      </c>
      <c r="V179" s="101" t="s">
        <v>4630</v>
      </c>
      <c r="W179" s="101" t="s">
        <v>4040</v>
      </c>
      <c r="X179" s="101" t="s">
        <v>4053</v>
      </c>
      <c r="Y179" s="101" t="s">
        <v>4041</v>
      </c>
      <c r="Z179" s="101">
        <v>0</v>
      </c>
      <c r="AA179" s="113">
        <v>0</v>
      </c>
      <c r="AB179" s="114" t="s">
        <v>9438</v>
      </c>
      <c r="AC179" s="114" t="s">
        <v>9439</v>
      </c>
      <c r="AD179" s="19">
        <v>3</v>
      </c>
      <c r="AE179" s="19">
        <v>3</v>
      </c>
      <c r="AF179" s="87">
        <v>2</v>
      </c>
      <c r="AG179" s="87"/>
      <c r="AH179" s="87"/>
      <c r="AI179" s="87"/>
      <c r="AJ179" s="87">
        <f t="shared" si="8"/>
        <v>1</v>
      </c>
      <c r="AK179" s="87" t="s">
        <v>4948</v>
      </c>
      <c r="AL179" s="87"/>
      <c r="AM179" s="87"/>
      <c r="AN179" s="87"/>
      <c r="AO179" s="87">
        <f t="shared" si="9"/>
        <v>2</v>
      </c>
    </row>
    <row r="180" spans="1:41" ht="15.6" x14ac:dyDescent="0.3">
      <c r="A180" s="101" t="s">
        <v>28</v>
      </c>
      <c r="B180" s="101" t="s">
        <v>4547</v>
      </c>
      <c r="C180" s="101"/>
      <c r="D180" s="101"/>
      <c r="E180" s="101"/>
      <c r="F180" s="101" t="s">
        <v>9703</v>
      </c>
      <c r="G180" s="19"/>
      <c r="H180" s="19" t="s">
        <v>9704</v>
      </c>
      <c r="I180" s="19" t="s">
        <v>9676</v>
      </c>
      <c r="J180" s="19"/>
      <c r="K180" s="102">
        <v>45919</v>
      </c>
      <c r="L180" s="102">
        <v>45919</v>
      </c>
      <c r="M180" s="2">
        <v>45924</v>
      </c>
      <c r="N180" s="102">
        <v>45924</v>
      </c>
      <c r="O180" s="101" t="s">
        <v>4036</v>
      </c>
      <c r="P180" s="101" t="s">
        <v>9705</v>
      </c>
      <c r="Q180" s="86" t="s">
        <v>1303</v>
      </c>
      <c r="R180" s="101" t="s">
        <v>1304</v>
      </c>
      <c r="S180" s="101" t="s">
        <v>9706</v>
      </c>
      <c r="T180" s="101" t="s">
        <v>1305</v>
      </c>
      <c r="U180" s="101" t="s">
        <v>1306</v>
      </c>
      <c r="V180" s="101" t="s">
        <v>4548</v>
      </c>
      <c r="W180" s="101" t="s">
        <v>4098</v>
      </c>
      <c r="X180" s="101" t="s">
        <v>4035</v>
      </c>
      <c r="Y180" s="101" t="s">
        <v>4039</v>
      </c>
      <c r="Z180" s="101">
        <v>0</v>
      </c>
      <c r="AA180" s="113">
        <v>0</v>
      </c>
      <c r="AB180" s="114" t="s">
        <v>9438</v>
      </c>
      <c r="AC180" s="114" t="s">
        <v>9439</v>
      </c>
      <c r="AD180" s="19">
        <v>1</v>
      </c>
      <c r="AE180" s="19">
        <v>1</v>
      </c>
      <c r="AF180" s="87">
        <v>4</v>
      </c>
      <c r="AG180" s="87"/>
      <c r="AH180" s="87"/>
      <c r="AI180" s="87"/>
      <c r="AJ180" s="87">
        <f t="shared" si="8"/>
        <v>-3</v>
      </c>
      <c r="AK180" s="87" t="s">
        <v>4949</v>
      </c>
      <c r="AL180" s="87"/>
      <c r="AM180" s="87"/>
      <c r="AN180" s="87"/>
      <c r="AO180" s="87">
        <f t="shared" si="9"/>
        <v>4</v>
      </c>
    </row>
    <row r="181" spans="1:41" ht="15.6" x14ac:dyDescent="0.3">
      <c r="A181" s="101" t="s">
        <v>28</v>
      </c>
      <c r="B181" s="101" t="s">
        <v>8057</v>
      </c>
      <c r="C181" s="101"/>
      <c r="D181" s="101"/>
      <c r="E181" s="101"/>
      <c r="F181" s="101" t="s">
        <v>9707</v>
      </c>
      <c r="G181" s="19"/>
      <c r="H181" s="19" t="s">
        <v>9708</v>
      </c>
      <c r="I181" s="19" t="s">
        <v>9676</v>
      </c>
      <c r="J181" s="19"/>
      <c r="K181" s="102">
        <v>45919</v>
      </c>
      <c r="L181" s="102">
        <v>45919</v>
      </c>
      <c r="M181" s="2">
        <v>45924</v>
      </c>
      <c r="N181" s="102">
        <v>45924</v>
      </c>
      <c r="O181" s="101" t="s">
        <v>4036</v>
      </c>
      <c r="P181" s="101" t="s">
        <v>9709</v>
      </c>
      <c r="Q181" s="86" t="s">
        <v>11</v>
      </c>
      <c r="R181" s="101" t="s">
        <v>3441</v>
      </c>
      <c r="S181" s="101" t="s">
        <v>3442</v>
      </c>
      <c r="T181" s="101" t="s">
        <v>3442</v>
      </c>
      <c r="U181" s="101" t="s">
        <v>3443</v>
      </c>
      <c r="V181" s="101" t="s">
        <v>4163</v>
      </c>
      <c r="W181" s="101" t="s">
        <v>4040</v>
      </c>
      <c r="X181" s="101" t="s">
        <v>4053</v>
      </c>
      <c r="Y181" s="101" t="s">
        <v>4041</v>
      </c>
      <c r="Z181" s="101">
        <v>0</v>
      </c>
      <c r="AA181" s="113">
        <v>0</v>
      </c>
      <c r="AB181" s="114" t="s">
        <v>9438</v>
      </c>
      <c r="AC181" s="114" t="s">
        <v>9439</v>
      </c>
      <c r="AD181" s="19">
        <v>1</v>
      </c>
      <c r="AE181" s="19">
        <v>1</v>
      </c>
      <c r="AF181" s="87">
        <v>2</v>
      </c>
      <c r="AG181" s="87"/>
      <c r="AH181" s="87"/>
      <c r="AI181" s="87"/>
      <c r="AJ181" s="87">
        <f t="shared" si="8"/>
        <v>-1</v>
      </c>
      <c r="AK181" s="87" t="s">
        <v>4950</v>
      </c>
      <c r="AL181" s="87"/>
      <c r="AM181" s="87"/>
      <c r="AN181" s="87"/>
      <c r="AO181" s="87">
        <f t="shared" si="9"/>
        <v>2</v>
      </c>
    </row>
    <row r="182" spans="1:41" ht="15.6" x14ac:dyDescent="0.3">
      <c r="A182" s="101" t="s">
        <v>28</v>
      </c>
      <c r="B182" s="101" t="s">
        <v>4856</v>
      </c>
      <c r="C182" s="101"/>
      <c r="D182" s="101"/>
      <c r="E182" s="101"/>
      <c r="F182" s="101" t="s">
        <v>9710</v>
      </c>
      <c r="G182" s="19"/>
      <c r="H182" s="19" t="s">
        <v>9711</v>
      </c>
      <c r="I182" s="19" t="s">
        <v>9676</v>
      </c>
      <c r="J182" s="19"/>
      <c r="K182" s="102">
        <v>45919</v>
      </c>
      <c r="L182" s="102">
        <v>45919</v>
      </c>
      <c r="M182" s="2">
        <v>45924</v>
      </c>
      <c r="N182" s="102">
        <v>45924</v>
      </c>
      <c r="O182" s="101" t="s">
        <v>4036</v>
      </c>
      <c r="P182" s="101" t="s">
        <v>9712</v>
      </c>
      <c r="Q182" s="86" t="s">
        <v>1536</v>
      </c>
      <c r="R182" s="101" t="s">
        <v>1537</v>
      </c>
      <c r="S182" s="101" t="s">
        <v>1538</v>
      </c>
      <c r="T182" s="101" t="s">
        <v>1539</v>
      </c>
      <c r="U182" s="101" t="s">
        <v>1540</v>
      </c>
      <c r="V182" s="101" t="s">
        <v>4037</v>
      </c>
      <c r="W182" s="101" t="s">
        <v>4038</v>
      </c>
      <c r="X182" s="101" t="s">
        <v>4035</v>
      </c>
      <c r="Y182" s="101" t="s">
        <v>4037</v>
      </c>
      <c r="Z182" s="101">
        <v>0</v>
      </c>
      <c r="AA182" s="113">
        <v>0</v>
      </c>
      <c r="AB182" s="114" t="s">
        <v>9438</v>
      </c>
      <c r="AC182" s="114" t="s">
        <v>9439</v>
      </c>
      <c r="AD182" s="19">
        <v>1</v>
      </c>
      <c r="AE182" s="19">
        <v>1</v>
      </c>
      <c r="AF182" s="87">
        <v>6</v>
      </c>
      <c r="AG182" s="87"/>
      <c r="AH182" s="87"/>
      <c r="AI182" s="87"/>
      <c r="AJ182" s="87">
        <f t="shared" si="8"/>
        <v>-5</v>
      </c>
      <c r="AK182" s="87" t="s">
        <v>4951</v>
      </c>
      <c r="AL182" s="87"/>
      <c r="AM182" s="87"/>
      <c r="AN182" s="87"/>
      <c r="AO182" s="87">
        <f t="shared" si="9"/>
        <v>6</v>
      </c>
    </row>
    <row r="183" spans="1:41" ht="15.6" x14ac:dyDescent="0.3">
      <c r="A183" s="101" t="s">
        <v>28</v>
      </c>
      <c r="B183" s="101" t="s">
        <v>5664</v>
      </c>
      <c r="C183" s="101"/>
      <c r="D183" s="101"/>
      <c r="E183" s="101"/>
      <c r="F183" s="101" t="s">
        <v>9713</v>
      </c>
      <c r="G183" s="19"/>
      <c r="H183" s="19" t="s">
        <v>9714</v>
      </c>
      <c r="I183" s="19" t="s">
        <v>9715</v>
      </c>
      <c r="J183" s="19"/>
      <c r="K183" s="102">
        <v>45919</v>
      </c>
      <c r="L183" s="102">
        <v>45919</v>
      </c>
      <c r="M183" s="2">
        <v>45924</v>
      </c>
      <c r="N183" s="102">
        <v>45924</v>
      </c>
      <c r="O183" s="101" t="s">
        <v>4036</v>
      </c>
      <c r="P183" s="101" t="s">
        <v>9716</v>
      </c>
      <c r="Q183" s="86" t="s">
        <v>52</v>
      </c>
      <c r="R183" s="101" t="s">
        <v>53</v>
      </c>
      <c r="S183" s="101" t="s">
        <v>9454</v>
      </c>
      <c r="T183" s="101" t="s">
        <v>54</v>
      </c>
      <c r="U183" s="101" t="s">
        <v>55</v>
      </c>
      <c r="V183" s="101" t="s">
        <v>9455</v>
      </c>
      <c r="W183" s="101" t="s">
        <v>4048</v>
      </c>
      <c r="X183" s="101" t="s">
        <v>4035</v>
      </c>
      <c r="Y183" s="101" t="s">
        <v>4044</v>
      </c>
      <c r="Z183" s="101">
        <v>0</v>
      </c>
      <c r="AA183" s="113">
        <v>0</v>
      </c>
      <c r="AB183" s="114" t="s">
        <v>9438</v>
      </c>
      <c r="AC183" s="114" t="s">
        <v>9439</v>
      </c>
      <c r="AD183" s="19">
        <v>1</v>
      </c>
      <c r="AE183" s="19">
        <v>1</v>
      </c>
      <c r="AF183" s="87">
        <v>0</v>
      </c>
      <c r="AG183" s="87"/>
      <c r="AH183" s="87"/>
      <c r="AI183" s="87"/>
      <c r="AJ183" s="87">
        <f t="shared" si="8"/>
        <v>1</v>
      </c>
      <c r="AK183" s="87"/>
      <c r="AL183" s="87"/>
      <c r="AM183" s="87"/>
      <c r="AN183" s="87"/>
      <c r="AO183" s="87">
        <f t="shared" si="9"/>
        <v>0</v>
      </c>
    </row>
    <row r="184" spans="1:41" ht="15.6" x14ac:dyDescent="0.3">
      <c r="A184" s="101" t="s">
        <v>28</v>
      </c>
      <c r="B184" s="101" t="s">
        <v>5987</v>
      </c>
      <c r="C184" s="101"/>
      <c r="D184" s="101"/>
      <c r="E184" s="101"/>
      <c r="F184" s="101" t="s">
        <v>9717</v>
      </c>
      <c r="G184" s="19"/>
      <c r="H184" s="19" t="s">
        <v>9718</v>
      </c>
      <c r="I184" s="19" t="s">
        <v>9719</v>
      </c>
      <c r="J184" s="19"/>
      <c r="K184" s="102">
        <v>45922</v>
      </c>
      <c r="L184" s="102">
        <v>45922</v>
      </c>
      <c r="M184" s="2">
        <v>45924</v>
      </c>
      <c r="N184" s="102">
        <v>45924</v>
      </c>
      <c r="O184" s="101" t="s">
        <v>4042</v>
      </c>
      <c r="P184" s="101" t="s">
        <v>9720</v>
      </c>
      <c r="Q184" s="86" t="s">
        <v>731</v>
      </c>
      <c r="R184" s="101" t="s">
        <v>732</v>
      </c>
      <c r="S184" s="101" t="s">
        <v>733</v>
      </c>
      <c r="T184" s="101" t="s">
        <v>734</v>
      </c>
      <c r="U184" s="101" t="s">
        <v>735</v>
      </c>
      <c r="V184" s="101" t="s">
        <v>4037</v>
      </c>
      <c r="W184" s="101" t="s">
        <v>4038</v>
      </c>
      <c r="X184" s="101" t="s">
        <v>4035</v>
      </c>
      <c r="Y184" s="101" t="s">
        <v>4037</v>
      </c>
      <c r="Z184" s="101">
        <v>0</v>
      </c>
      <c r="AA184" s="113">
        <v>0</v>
      </c>
      <c r="AB184" s="114" t="s">
        <v>9438</v>
      </c>
      <c r="AC184" s="114" t="s">
        <v>9439</v>
      </c>
      <c r="AD184" s="19">
        <v>2</v>
      </c>
      <c r="AE184" s="19">
        <v>2</v>
      </c>
      <c r="AF184" s="87">
        <v>0</v>
      </c>
      <c r="AG184" s="87"/>
      <c r="AH184" s="87"/>
      <c r="AI184" s="87"/>
      <c r="AJ184" s="87">
        <f t="shared" si="8"/>
        <v>2</v>
      </c>
      <c r="AK184" s="87"/>
      <c r="AL184" s="87"/>
      <c r="AM184" s="87"/>
      <c r="AN184" s="87"/>
      <c r="AO184" s="87">
        <f t="shared" si="9"/>
        <v>0</v>
      </c>
    </row>
    <row r="185" spans="1:41" ht="15.6" x14ac:dyDescent="0.3">
      <c r="A185" s="101" t="s">
        <v>28</v>
      </c>
      <c r="B185" s="101" t="s">
        <v>5992</v>
      </c>
      <c r="C185" s="101"/>
      <c r="D185" s="101"/>
      <c r="E185" s="101"/>
      <c r="F185" s="101" t="s">
        <v>9721</v>
      </c>
      <c r="G185" s="19"/>
      <c r="H185" s="19" t="s">
        <v>9722</v>
      </c>
      <c r="I185" s="19" t="s">
        <v>9719</v>
      </c>
      <c r="J185" s="19"/>
      <c r="K185" s="102">
        <v>45922</v>
      </c>
      <c r="L185" s="102">
        <v>45922</v>
      </c>
      <c r="M185" s="2">
        <v>45924</v>
      </c>
      <c r="N185" s="102">
        <v>45924</v>
      </c>
      <c r="O185" s="101" t="s">
        <v>4036</v>
      </c>
      <c r="P185" s="101" t="s">
        <v>9723</v>
      </c>
      <c r="Q185" s="86" t="s">
        <v>748</v>
      </c>
      <c r="R185" s="101" t="s">
        <v>749</v>
      </c>
      <c r="S185" s="101" t="s">
        <v>750</v>
      </c>
      <c r="T185" s="101" t="s">
        <v>751</v>
      </c>
      <c r="U185" s="101" t="s">
        <v>752</v>
      </c>
      <c r="V185" s="101" t="s">
        <v>4037</v>
      </c>
      <c r="W185" s="101" t="s">
        <v>4038</v>
      </c>
      <c r="X185" s="101" t="s">
        <v>4035</v>
      </c>
      <c r="Y185" s="101" t="s">
        <v>4037</v>
      </c>
      <c r="Z185" s="101">
        <v>0</v>
      </c>
      <c r="AA185" s="113">
        <v>0</v>
      </c>
      <c r="AB185" s="114" t="s">
        <v>9438</v>
      </c>
      <c r="AC185" s="114" t="s">
        <v>9439</v>
      </c>
      <c r="AD185" s="19">
        <v>1</v>
      </c>
      <c r="AE185" s="19">
        <v>1</v>
      </c>
      <c r="AF185" s="87">
        <v>0</v>
      </c>
      <c r="AG185" s="87"/>
      <c r="AH185" s="87"/>
      <c r="AI185" s="87"/>
      <c r="AJ185" s="87">
        <f t="shared" si="8"/>
        <v>1</v>
      </c>
      <c r="AK185" s="87"/>
      <c r="AL185" s="87"/>
      <c r="AM185" s="87"/>
      <c r="AN185" s="87"/>
      <c r="AO185" s="87">
        <f t="shared" si="9"/>
        <v>0</v>
      </c>
    </row>
    <row r="186" spans="1:41" ht="15.6" x14ac:dyDescent="0.3">
      <c r="A186" s="101" t="s">
        <v>28</v>
      </c>
      <c r="B186" s="101" t="s">
        <v>4557</v>
      </c>
      <c r="C186" s="101"/>
      <c r="D186" s="101"/>
      <c r="E186" s="101"/>
      <c r="F186" s="101" t="s">
        <v>9724</v>
      </c>
      <c r="G186" s="19"/>
      <c r="H186" s="19" t="s">
        <v>9725</v>
      </c>
      <c r="I186" s="19" t="s">
        <v>9719</v>
      </c>
      <c r="J186" s="19"/>
      <c r="K186" s="102">
        <v>45922</v>
      </c>
      <c r="L186" s="102">
        <v>45922</v>
      </c>
      <c r="M186" s="2">
        <v>45924</v>
      </c>
      <c r="N186" s="102">
        <v>45924</v>
      </c>
      <c r="O186" s="101" t="s">
        <v>4036</v>
      </c>
      <c r="P186" s="101" t="s">
        <v>9726</v>
      </c>
      <c r="Q186" s="86" t="s">
        <v>7</v>
      </c>
      <c r="R186" s="101" t="s">
        <v>269</v>
      </c>
      <c r="S186" s="101" t="s">
        <v>270</v>
      </c>
      <c r="T186" s="101" t="s">
        <v>271</v>
      </c>
      <c r="U186" s="101" t="s">
        <v>272</v>
      </c>
      <c r="V186" s="101" t="s">
        <v>4056</v>
      </c>
      <c r="W186" s="101" t="s">
        <v>4043</v>
      </c>
      <c r="X186" s="101" t="s">
        <v>4035</v>
      </c>
      <c r="Y186" s="101" t="s">
        <v>4044</v>
      </c>
      <c r="Z186" s="101">
        <v>0</v>
      </c>
      <c r="AA186" s="113">
        <v>0</v>
      </c>
      <c r="AB186" s="114" t="s">
        <v>9438</v>
      </c>
      <c r="AC186" s="114" t="s">
        <v>9439</v>
      </c>
      <c r="AD186" s="19">
        <v>1</v>
      </c>
      <c r="AE186" s="19">
        <v>1</v>
      </c>
      <c r="AF186" s="87">
        <v>0</v>
      </c>
      <c r="AG186" s="87"/>
      <c r="AH186" s="87"/>
      <c r="AI186" s="87"/>
      <c r="AJ186" s="87">
        <f t="shared" si="8"/>
        <v>1</v>
      </c>
      <c r="AK186" s="87"/>
      <c r="AL186" s="87"/>
      <c r="AM186" s="87"/>
      <c r="AN186" s="87"/>
      <c r="AO186" s="87">
        <f t="shared" si="9"/>
        <v>0</v>
      </c>
    </row>
    <row r="187" spans="1:41" ht="15.6" x14ac:dyDescent="0.3">
      <c r="A187" s="101" t="s">
        <v>28</v>
      </c>
      <c r="B187" s="101" t="s">
        <v>4558</v>
      </c>
      <c r="C187" s="101"/>
      <c r="D187" s="101"/>
      <c r="E187" s="101"/>
      <c r="F187" s="101" t="s">
        <v>9727</v>
      </c>
      <c r="G187" s="19"/>
      <c r="H187" s="19" t="s">
        <v>9728</v>
      </c>
      <c r="I187" s="19" t="s">
        <v>9719</v>
      </c>
      <c r="J187" s="19"/>
      <c r="K187" s="102">
        <v>45922</v>
      </c>
      <c r="L187" s="102">
        <v>45922</v>
      </c>
      <c r="M187" s="2">
        <v>45924</v>
      </c>
      <c r="N187" s="102">
        <v>45924</v>
      </c>
      <c r="O187" s="101" t="s">
        <v>4072</v>
      </c>
      <c r="P187" s="101" t="s">
        <v>9729</v>
      </c>
      <c r="Q187" s="86" t="s">
        <v>428</v>
      </c>
      <c r="R187" s="101" t="s">
        <v>429</v>
      </c>
      <c r="S187" s="101" t="s">
        <v>430</v>
      </c>
      <c r="T187" s="101" t="s">
        <v>431</v>
      </c>
      <c r="U187" s="101" t="s">
        <v>432</v>
      </c>
      <c r="V187" s="101" t="s">
        <v>4049</v>
      </c>
      <c r="W187" s="101" t="s">
        <v>4043</v>
      </c>
      <c r="X187" s="101" t="s">
        <v>4053</v>
      </c>
      <c r="Y187" s="101" t="s">
        <v>4044</v>
      </c>
      <c r="Z187" s="101" t="s">
        <v>430</v>
      </c>
      <c r="AA187" s="113">
        <v>0</v>
      </c>
      <c r="AB187" s="114" t="s">
        <v>9438</v>
      </c>
      <c r="AC187" s="114" t="s">
        <v>9439</v>
      </c>
      <c r="AD187" s="19">
        <v>6</v>
      </c>
      <c r="AE187" s="19">
        <v>6</v>
      </c>
      <c r="AF187" s="87">
        <v>0</v>
      </c>
      <c r="AG187" s="87"/>
      <c r="AH187" s="87"/>
      <c r="AI187" s="87"/>
      <c r="AJ187" s="87">
        <f t="shared" si="8"/>
        <v>6</v>
      </c>
      <c r="AK187" s="87"/>
      <c r="AL187" s="87"/>
      <c r="AM187" s="87"/>
      <c r="AN187" s="87"/>
      <c r="AO187" s="87">
        <f t="shared" si="9"/>
        <v>0</v>
      </c>
    </row>
    <row r="188" spans="1:41" ht="15.6" x14ac:dyDescent="0.3">
      <c r="A188" s="101" t="s">
        <v>28</v>
      </c>
      <c r="B188" s="101" t="s">
        <v>4146</v>
      </c>
      <c r="C188" s="101"/>
      <c r="D188" s="101"/>
      <c r="E188" s="101"/>
      <c r="F188" s="101" t="s">
        <v>9730</v>
      </c>
      <c r="G188" s="19"/>
      <c r="H188" s="19" t="s">
        <v>9731</v>
      </c>
      <c r="I188" s="19" t="s">
        <v>9719</v>
      </c>
      <c r="J188" s="19"/>
      <c r="K188" s="102">
        <v>45922</v>
      </c>
      <c r="L188" s="102">
        <v>45922</v>
      </c>
      <c r="M188" s="2">
        <v>45924</v>
      </c>
      <c r="N188" s="102">
        <v>45924</v>
      </c>
      <c r="O188" s="101" t="s">
        <v>4050</v>
      </c>
      <c r="P188" s="101" t="s">
        <v>9732</v>
      </c>
      <c r="Q188" s="86" t="s">
        <v>276</v>
      </c>
      <c r="R188" s="101" t="s">
        <v>277</v>
      </c>
      <c r="S188" s="101" t="s">
        <v>278</v>
      </c>
      <c r="T188" s="101" t="s">
        <v>278</v>
      </c>
      <c r="U188" s="101" t="s">
        <v>279</v>
      </c>
      <c r="V188" s="101" t="s">
        <v>4056</v>
      </c>
      <c r="W188" s="101" t="s">
        <v>4043</v>
      </c>
      <c r="X188" s="101" t="s">
        <v>4035</v>
      </c>
      <c r="Y188" s="101" t="s">
        <v>4044</v>
      </c>
      <c r="Z188" s="101">
        <v>0</v>
      </c>
      <c r="AA188" s="113">
        <v>0</v>
      </c>
      <c r="AB188" s="114" t="s">
        <v>9438</v>
      </c>
      <c r="AC188" s="114" t="s">
        <v>9439</v>
      </c>
      <c r="AD188" s="19">
        <v>3</v>
      </c>
      <c r="AE188" s="19">
        <v>3</v>
      </c>
      <c r="AF188" s="87">
        <v>1</v>
      </c>
      <c r="AG188" s="87"/>
      <c r="AH188" s="87"/>
      <c r="AI188" s="87"/>
      <c r="AJ188" s="87">
        <f t="shared" si="8"/>
        <v>2</v>
      </c>
      <c r="AK188" s="87" t="s">
        <v>4952</v>
      </c>
      <c r="AL188" s="87"/>
      <c r="AM188" s="87"/>
      <c r="AN188" s="87"/>
      <c r="AO188" s="87">
        <f t="shared" si="9"/>
        <v>1</v>
      </c>
    </row>
    <row r="189" spans="1:41" ht="15.6" x14ac:dyDescent="0.3">
      <c r="A189" s="101" t="s">
        <v>28</v>
      </c>
      <c r="B189" s="101" t="s">
        <v>4164</v>
      </c>
      <c r="C189" s="101"/>
      <c r="D189" s="101"/>
      <c r="E189" s="101"/>
      <c r="F189" s="101" t="s">
        <v>9733</v>
      </c>
      <c r="G189" s="19"/>
      <c r="H189" s="19" t="s">
        <v>9734</v>
      </c>
      <c r="I189" s="19" t="s">
        <v>9719</v>
      </c>
      <c r="J189" s="19"/>
      <c r="K189" s="102">
        <v>45922</v>
      </c>
      <c r="L189" s="102">
        <v>45922</v>
      </c>
      <c r="M189" s="2">
        <v>45924</v>
      </c>
      <c r="N189" s="102">
        <v>45924</v>
      </c>
      <c r="O189" s="101" t="s">
        <v>4591</v>
      </c>
      <c r="P189" s="101" t="s">
        <v>9735</v>
      </c>
      <c r="Q189" s="86" t="s">
        <v>433</v>
      </c>
      <c r="R189" s="101" t="s">
        <v>434</v>
      </c>
      <c r="S189" s="101" t="s">
        <v>435</v>
      </c>
      <c r="T189" s="101" t="s">
        <v>435</v>
      </c>
      <c r="U189" s="101" t="s">
        <v>374</v>
      </c>
      <c r="V189" s="101" t="s">
        <v>4049</v>
      </c>
      <c r="W189" s="101" t="s">
        <v>4043</v>
      </c>
      <c r="X189" s="101" t="s">
        <v>4053</v>
      </c>
      <c r="Y189" s="101" t="s">
        <v>4044</v>
      </c>
      <c r="Z189" s="101" t="s">
        <v>435</v>
      </c>
      <c r="AA189" s="113">
        <v>0</v>
      </c>
      <c r="AB189" s="114" t="s">
        <v>9438</v>
      </c>
      <c r="AC189" s="114" t="s">
        <v>9439</v>
      </c>
      <c r="AD189" s="19">
        <v>12</v>
      </c>
      <c r="AE189" s="19">
        <v>12</v>
      </c>
      <c r="AF189" s="87">
        <v>0</v>
      </c>
      <c r="AG189" s="87"/>
      <c r="AH189" s="87"/>
      <c r="AI189" s="87"/>
      <c r="AJ189" s="87">
        <f t="shared" si="8"/>
        <v>12</v>
      </c>
      <c r="AK189" s="87"/>
      <c r="AL189" s="87"/>
      <c r="AM189" s="87"/>
      <c r="AN189" s="87"/>
      <c r="AO189" s="87">
        <f t="shared" si="9"/>
        <v>0</v>
      </c>
    </row>
    <row r="190" spans="1:41" ht="15.6" x14ac:dyDescent="0.3">
      <c r="A190" s="101" t="s">
        <v>28</v>
      </c>
      <c r="B190" s="101" t="s">
        <v>4559</v>
      </c>
      <c r="C190" s="101"/>
      <c r="D190" s="101"/>
      <c r="E190" s="101"/>
      <c r="F190" s="101" t="s">
        <v>9736</v>
      </c>
      <c r="G190" s="19"/>
      <c r="H190" s="19" t="s">
        <v>9737</v>
      </c>
      <c r="I190" s="19" t="s">
        <v>9719</v>
      </c>
      <c r="J190" s="19"/>
      <c r="K190" s="102">
        <v>45922</v>
      </c>
      <c r="L190" s="102">
        <v>45922</v>
      </c>
      <c r="M190" s="2">
        <v>45924</v>
      </c>
      <c r="N190" s="102">
        <v>45924</v>
      </c>
      <c r="O190" s="101" t="s">
        <v>4036</v>
      </c>
      <c r="P190" s="101" t="s">
        <v>9738</v>
      </c>
      <c r="Q190" s="86" t="s">
        <v>12</v>
      </c>
      <c r="R190" s="101" t="s">
        <v>280</v>
      </c>
      <c r="S190" s="101" t="s">
        <v>281</v>
      </c>
      <c r="T190" s="101" t="s">
        <v>282</v>
      </c>
      <c r="U190" s="101" t="s">
        <v>283</v>
      </c>
      <c r="V190" s="101" t="s">
        <v>4056</v>
      </c>
      <c r="W190" s="101" t="s">
        <v>4043</v>
      </c>
      <c r="X190" s="101" t="s">
        <v>4035</v>
      </c>
      <c r="Y190" s="101" t="s">
        <v>4044</v>
      </c>
      <c r="Z190" s="101">
        <v>0</v>
      </c>
      <c r="AA190" s="113">
        <v>0</v>
      </c>
      <c r="AB190" s="114" t="s">
        <v>9438</v>
      </c>
      <c r="AC190" s="114" t="s">
        <v>9439</v>
      </c>
      <c r="AD190" s="19">
        <v>1</v>
      </c>
      <c r="AE190" s="19">
        <v>1</v>
      </c>
      <c r="AF190" s="87">
        <v>3</v>
      </c>
      <c r="AG190" s="87"/>
      <c r="AH190" s="87"/>
      <c r="AI190" s="87"/>
      <c r="AJ190" s="87">
        <f t="shared" si="8"/>
        <v>-2</v>
      </c>
      <c r="AK190" s="87" t="s">
        <v>4953</v>
      </c>
      <c r="AL190" s="87"/>
      <c r="AM190" s="87"/>
      <c r="AN190" s="87"/>
      <c r="AO190" s="87">
        <f t="shared" si="9"/>
        <v>3</v>
      </c>
    </row>
    <row r="191" spans="1:41" ht="15.6" x14ac:dyDescent="0.3">
      <c r="A191" s="101" t="s">
        <v>28</v>
      </c>
      <c r="B191" s="101" t="s">
        <v>4560</v>
      </c>
      <c r="C191" s="101"/>
      <c r="D191" s="101"/>
      <c r="E191" s="101"/>
      <c r="F191" s="101" t="s">
        <v>9739</v>
      </c>
      <c r="G191" s="19"/>
      <c r="H191" s="19" t="s">
        <v>9740</v>
      </c>
      <c r="I191" s="19" t="s">
        <v>9719</v>
      </c>
      <c r="J191" s="19"/>
      <c r="K191" s="102">
        <v>45922</v>
      </c>
      <c r="L191" s="102">
        <v>45922</v>
      </c>
      <c r="M191" s="2">
        <v>45924</v>
      </c>
      <c r="N191" s="102">
        <v>45924</v>
      </c>
      <c r="O191" s="101" t="s">
        <v>4503</v>
      </c>
      <c r="P191" s="101" t="s">
        <v>9741</v>
      </c>
      <c r="Q191" s="86" t="s">
        <v>436</v>
      </c>
      <c r="R191" s="101" t="s">
        <v>437</v>
      </c>
      <c r="S191" s="101" t="s">
        <v>438</v>
      </c>
      <c r="T191" s="101" t="s">
        <v>439</v>
      </c>
      <c r="U191" s="101" t="s">
        <v>440</v>
      </c>
      <c r="V191" s="101" t="s">
        <v>4049</v>
      </c>
      <c r="W191" s="101" t="s">
        <v>4043</v>
      </c>
      <c r="X191" s="101" t="s">
        <v>4053</v>
      </c>
      <c r="Y191" s="101" t="s">
        <v>4044</v>
      </c>
      <c r="Z191" s="101" t="s">
        <v>438</v>
      </c>
      <c r="AA191" s="113">
        <v>0</v>
      </c>
      <c r="AB191" s="114" t="s">
        <v>9438</v>
      </c>
      <c r="AC191" s="114" t="s">
        <v>9439</v>
      </c>
      <c r="AD191" s="19">
        <v>4</v>
      </c>
      <c r="AE191" s="19">
        <v>4</v>
      </c>
      <c r="AF191" s="87">
        <v>3</v>
      </c>
      <c r="AG191" s="87"/>
      <c r="AH191" s="87"/>
      <c r="AI191" s="87"/>
      <c r="AJ191" s="87">
        <f t="shared" si="8"/>
        <v>1</v>
      </c>
      <c r="AK191" s="87" t="s">
        <v>4954</v>
      </c>
      <c r="AL191" s="87"/>
      <c r="AM191" s="87"/>
      <c r="AN191" s="87"/>
      <c r="AO191" s="87">
        <f t="shared" si="9"/>
        <v>3</v>
      </c>
    </row>
    <row r="192" spans="1:41" ht="15.6" x14ac:dyDescent="0.3">
      <c r="A192" s="101" t="s">
        <v>28</v>
      </c>
      <c r="B192" s="101" t="s">
        <v>4094</v>
      </c>
      <c r="C192" s="101"/>
      <c r="D192" s="101"/>
      <c r="E192" s="101"/>
      <c r="F192" s="101" t="s">
        <v>9742</v>
      </c>
      <c r="G192" s="19"/>
      <c r="H192" s="19" t="s">
        <v>9743</v>
      </c>
      <c r="I192" s="19" t="s">
        <v>9719</v>
      </c>
      <c r="J192" s="19"/>
      <c r="K192" s="102">
        <v>45922</v>
      </c>
      <c r="L192" s="102">
        <v>45922</v>
      </c>
      <c r="M192" s="2">
        <v>45924</v>
      </c>
      <c r="N192" s="102">
        <v>45924</v>
      </c>
      <c r="O192" s="101" t="s">
        <v>4042</v>
      </c>
      <c r="P192" s="101" t="s">
        <v>9744</v>
      </c>
      <c r="Q192" s="86" t="s">
        <v>284</v>
      </c>
      <c r="R192" s="101" t="s">
        <v>285</v>
      </c>
      <c r="S192" s="101" t="s">
        <v>286</v>
      </c>
      <c r="T192" s="101" t="s">
        <v>286</v>
      </c>
      <c r="U192" s="101" t="s">
        <v>287</v>
      </c>
      <c r="V192" s="101" t="s">
        <v>4056</v>
      </c>
      <c r="W192" s="101" t="s">
        <v>4043</v>
      </c>
      <c r="X192" s="101" t="s">
        <v>4035</v>
      </c>
      <c r="Y192" s="101" t="s">
        <v>4044</v>
      </c>
      <c r="Z192" s="101">
        <v>0</v>
      </c>
      <c r="AA192" s="113">
        <v>0</v>
      </c>
      <c r="AB192" s="114" t="s">
        <v>9438</v>
      </c>
      <c r="AC192" s="114" t="s">
        <v>9439</v>
      </c>
      <c r="AD192" s="19">
        <v>2</v>
      </c>
      <c r="AE192" s="19">
        <v>2</v>
      </c>
      <c r="AF192" s="87">
        <v>1</v>
      </c>
      <c r="AG192" s="87"/>
      <c r="AH192" s="87"/>
      <c r="AI192" s="87"/>
      <c r="AJ192" s="87">
        <f t="shared" si="8"/>
        <v>1</v>
      </c>
      <c r="AK192" s="87" t="s">
        <v>4955</v>
      </c>
      <c r="AL192" s="87"/>
      <c r="AM192" s="87"/>
      <c r="AN192" s="87"/>
      <c r="AO192" s="87">
        <f t="shared" si="9"/>
        <v>1</v>
      </c>
    </row>
    <row r="193" spans="1:41" ht="15.6" x14ac:dyDescent="0.3">
      <c r="A193" s="101" t="s">
        <v>28</v>
      </c>
      <c r="B193" s="101" t="s">
        <v>4562</v>
      </c>
      <c r="C193" s="101"/>
      <c r="D193" s="101"/>
      <c r="E193" s="101"/>
      <c r="F193" s="101" t="s">
        <v>9745</v>
      </c>
      <c r="G193" s="19"/>
      <c r="H193" s="19" t="s">
        <v>9746</v>
      </c>
      <c r="I193" s="19" t="s">
        <v>9719</v>
      </c>
      <c r="J193" s="19"/>
      <c r="K193" s="102">
        <v>45922</v>
      </c>
      <c r="L193" s="102">
        <v>45922</v>
      </c>
      <c r="M193" s="2">
        <v>45924</v>
      </c>
      <c r="N193" s="102">
        <v>45924</v>
      </c>
      <c r="O193" s="101" t="s">
        <v>4556</v>
      </c>
      <c r="P193" s="101" t="s">
        <v>9747</v>
      </c>
      <c r="Q193" s="86" t="s">
        <v>726</v>
      </c>
      <c r="R193" s="101" t="s">
        <v>727</v>
      </c>
      <c r="S193" s="101" t="s">
        <v>728</v>
      </c>
      <c r="T193" s="101" t="s">
        <v>729</v>
      </c>
      <c r="U193" s="101" t="s">
        <v>730</v>
      </c>
      <c r="V193" s="101" t="s">
        <v>4563</v>
      </c>
      <c r="W193" s="101" t="s">
        <v>4040</v>
      </c>
      <c r="X193" s="101" t="s">
        <v>4053</v>
      </c>
      <c r="Y193" s="101" t="s">
        <v>4041</v>
      </c>
      <c r="Z193" s="101" t="s">
        <v>728</v>
      </c>
      <c r="AA193" s="113">
        <v>0</v>
      </c>
      <c r="AB193" s="114" t="s">
        <v>9438</v>
      </c>
      <c r="AC193" s="114" t="s">
        <v>9439</v>
      </c>
      <c r="AD193" s="19">
        <v>7</v>
      </c>
      <c r="AE193" s="19">
        <v>7</v>
      </c>
      <c r="AF193" s="87">
        <v>0</v>
      </c>
      <c r="AG193" s="87"/>
      <c r="AH193" s="87"/>
      <c r="AI193" s="87"/>
      <c r="AJ193" s="87">
        <f t="shared" si="8"/>
        <v>7</v>
      </c>
      <c r="AK193" s="87"/>
      <c r="AL193" s="87"/>
      <c r="AM193" s="87"/>
      <c r="AN193" s="87"/>
      <c r="AO193" s="87">
        <f t="shared" si="9"/>
        <v>0</v>
      </c>
    </row>
    <row r="194" spans="1:41" ht="15.6" x14ac:dyDescent="0.3">
      <c r="A194" s="101" t="s">
        <v>28</v>
      </c>
      <c r="B194" s="101" t="s">
        <v>4564</v>
      </c>
      <c r="C194" s="101"/>
      <c r="D194" s="101"/>
      <c r="E194" s="101"/>
      <c r="F194" s="101" t="s">
        <v>9748</v>
      </c>
      <c r="G194" s="19"/>
      <c r="H194" s="19" t="s">
        <v>9749</v>
      </c>
      <c r="I194" s="19" t="s">
        <v>9719</v>
      </c>
      <c r="J194" s="19"/>
      <c r="K194" s="102">
        <v>45922</v>
      </c>
      <c r="L194" s="102">
        <v>45922</v>
      </c>
      <c r="M194" s="2">
        <v>45924</v>
      </c>
      <c r="N194" s="102">
        <v>45924</v>
      </c>
      <c r="O194" s="101" t="s">
        <v>4050</v>
      </c>
      <c r="P194" s="101" t="s">
        <v>9750</v>
      </c>
      <c r="Q194" s="86" t="s">
        <v>3366</v>
      </c>
      <c r="R194" s="101" t="s">
        <v>3385</v>
      </c>
      <c r="S194" s="101" t="s">
        <v>3368</v>
      </c>
      <c r="T194" s="101" t="s">
        <v>3368</v>
      </c>
      <c r="U194" s="101" t="s">
        <v>3369</v>
      </c>
      <c r="V194" s="101" t="s">
        <v>4148</v>
      </c>
      <c r="W194" s="101" t="s">
        <v>4040</v>
      </c>
      <c r="X194" s="101" t="s">
        <v>4053</v>
      </c>
      <c r="Y194" s="101" t="s">
        <v>4041</v>
      </c>
      <c r="Z194" s="101" t="s">
        <v>9751</v>
      </c>
      <c r="AA194" s="113">
        <v>0</v>
      </c>
      <c r="AB194" s="114" t="s">
        <v>9438</v>
      </c>
      <c r="AC194" s="114" t="s">
        <v>9439</v>
      </c>
      <c r="AD194" s="19">
        <v>3</v>
      </c>
      <c r="AE194" s="19">
        <v>3</v>
      </c>
      <c r="AF194" s="87">
        <v>3</v>
      </c>
      <c r="AG194" s="87"/>
      <c r="AH194" s="87"/>
      <c r="AI194" s="87"/>
      <c r="AJ194" s="87">
        <f t="shared" si="8"/>
        <v>0</v>
      </c>
      <c r="AK194" s="87" t="s">
        <v>4956</v>
      </c>
      <c r="AL194" s="87"/>
      <c r="AM194" s="87"/>
      <c r="AN194" s="87"/>
      <c r="AO194" s="87">
        <f t="shared" si="9"/>
        <v>3</v>
      </c>
    </row>
    <row r="195" spans="1:41" ht="15.6" x14ac:dyDescent="0.3">
      <c r="A195" s="101" t="s">
        <v>28</v>
      </c>
      <c r="B195" s="101" t="s">
        <v>4565</v>
      </c>
      <c r="C195" s="101"/>
      <c r="D195" s="101"/>
      <c r="E195" s="101"/>
      <c r="F195" s="101" t="s">
        <v>9752</v>
      </c>
      <c r="G195" s="19"/>
      <c r="H195" s="19" t="s">
        <v>9753</v>
      </c>
      <c r="I195" s="19" t="s">
        <v>9719</v>
      </c>
      <c r="J195" s="19"/>
      <c r="K195" s="102">
        <v>45922</v>
      </c>
      <c r="L195" s="102">
        <v>45922</v>
      </c>
      <c r="M195" s="2">
        <v>45924</v>
      </c>
      <c r="N195" s="102">
        <v>45924</v>
      </c>
      <c r="O195" s="101" t="s">
        <v>9754</v>
      </c>
      <c r="P195" s="101" t="s">
        <v>9755</v>
      </c>
      <c r="Q195" s="86" t="s">
        <v>9</v>
      </c>
      <c r="R195" s="101" t="s">
        <v>740</v>
      </c>
      <c r="S195" s="101" t="s">
        <v>741</v>
      </c>
      <c r="T195" s="101" t="s">
        <v>741</v>
      </c>
      <c r="U195" s="101" t="s">
        <v>742</v>
      </c>
      <c r="V195" s="101" t="s">
        <v>4148</v>
      </c>
      <c r="W195" s="101" t="s">
        <v>4040</v>
      </c>
      <c r="X195" s="101" t="s">
        <v>4053</v>
      </c>
      <c r="Y195" s="101" t="s">
        <v>4041</v>
      </c>
      <c r="Z195" s="101">
        <v>0</v>
      </c>
      <c r="AA195" s="113">
        <v>0</v>
      </c>
      <c r="AB195" s="114" t="s">
        <v>9438</v>
      </c>
      <c r="AC195" s="114" t="s">
        <v>9439</v>
      </c>
      <c r="AD195" s="19">
        <v>18</v>
      </c>
      <c r="AE195" s="19">
        <v>18</v>
      </c>
      <c r="AF195" s="87">
        <v>4</v>
      </c>
      <c r="AG195" s="87"/>
      <c r="AH195" s="87"/>
      <c r="AI195" s="87"/>
      <c r="AJ195" s="87">
        <f t="shared" si="8"/>
        <v>14</v>
      </c>
      <c r="AK195" s="87" t="s">
        <v>4957</v>
      </c>
      <c r="AL195" s="87"/>
      <c r="AM195" s="87"/>
      <c r="AN195" s="87"/>
      <c r="AO195" s="87">
        <f t="shared" si="9"/>
        <v>4</v>
      </c>
    </row>
    <row r="196" spans="1:41" ht="15.6" x14ac:dyDescent="0.3">
      <c r="A196" s="101" t="s">
        <v>28</v>
      </c>
      <c r="B196" s="101" t="s">
        <v>4568</v>
      </c>
      <c r="C196" s="101"/>
      <c r="D196" s="101"/>
      <c r="E196" s="101"/>
      <c r="F196" s="101" t="s">
        <v>9756</v>
      </c>
      <c r="G196" s="19"/>
      <c r="H196" s="19" t="s">
        <v>9757</v>
      </c>
      <c r="I196" s="19" t="s">
        <v>9719</v>
      </c>
      <c r="J196" s="19"/>
      <c r="K196" s="102">
        <v>45922</v>
      </c>
      <c r="L196" s="102">
        <v>45922</v>
      </c>
      <c r="M196" s="2">
        <v>45924</v>
      </c>
      <c r="N196" s="102">
        <v>45924</v>
      </c>
      <c r="O196" s="101" t="s">
        <v>4206</v>
      </c>
      <c r="P196" s="101" t="s">
        <v>9758</v>
      </c>
      <c r="Q196" s="86" t="s">
        <v>743</v>
      </c>
      <c r="R196" s="101" t="s">
        <v>744</v>
      </c>
      <c r="S196" s="101" t="s">
        <v>745</v>
      </c>
      <c r="T196" s="101" t="s">
        <v>746</v>
      </c>
      <c r="U196" s="101" t="s">
        <v>747</v>
      </c>
      <c r="V196" s="101" t="s">
        <v>4090</v>
      </c>
      <c r="W196" s="101" t="s">
        <v>4040</v>
      </c>
      <c r="X196" s="101" t="s">
        <v>4053</v>
      </c>
      <c r="Y196" s="101" t="s">
        <v>4041</v>
      </c>
      <c r="Z196" s="101" t="s">
        <v>745</v>
      </c>
      <c r="AA196" s="113">
        <v>0</v>
      </c>
      <c r="AB196" s="114" t="s">
        <v>9438</v>
      </c>
      <c r="AC196" s="114" t="s">
        <v>9439</v>
      </c>
      <c r="AD196" s="19">
        <v>9</v>
      </c>
      <c r="AE196" s="19">
        <v>9</v>
      </c>
      <c r="AF196" s="87">
        <v>3</v>
      </c>
      <c r="AG196" s="87"/>
      <c r="AH196" s="87"/>
      <c r="AI196" s="87"/>
      <c r="AJ196" s="87">
        <f t="shared" si="8"/>
        <v>6</v>
      </c>
      <c r="AK196" s="87" t="s">
        <v>4958</v>
      </c>
      <c r="AL196" s="87"/>
      <c r="AM196" s="87"/>
      <c r="AN196" s="87"/>
      <c r="AO196" s="87">
        <f t="shared" si="9"/>
        <v>3</v>
      </c>
    </row>
    <row r="197" spans="1:41" ht="15.6" x14ac:dyDescent="0.3">
      <c r="A197" s="101" t="s">
        <v>28</v>
      </c>
      <c r="B197" s="101" t="s">
        <v>4108</v>
      </c>
      <c r="C197" s="101"/>
      <c r="D197" s="101"/>
      <c r="E197" s="101"/>
      <c r="F197" s="101" t="s">
        <v>9759</v>
      </c>
      <c r="G197" s="19"/>
      <c r="H197" s="19" t="s">
        <v>9760</v>
      </c>
      <c r="I197" s="19" t="s">
        <v>9719</v>
      </c>
      <c r="J197" s="19"/>
      <c r="K197" s="102">
        <v>45922</v>
      </c>
      <c r="L197" s="102">
        <v>45922</v>
      </c>
      <c r="M197" s="2">
        <v>45924</v>
      </c>
      <c r="N197" s="102">
        <v>45924</v>
      </c>
      <c r="O197" s="101" t="s">
        <v>4050</v>
      </c>
      <c r="P197" s="101" t="s">
        <v>9761</v>
      </c>
      <c r="Q197" s="86" t="s">
        <v>3370</v>
      </c>
      <c r="R197" s="101" t="s">
        <v>3386</v>
      </c>
      <c r="S197" s="101" t="s">
        <v>3372</v>
      </c>
      <c r="T197" s="101" t="s">
        <v>3372</v>
      </c>
      <c r="U197" s="101" t="s">
        <v>3373</v>
      </c>
      <c r="V197" s="101" t="s">
        <v>4090</v>
      </c>
      <c r="W197" s="101" t="s">
        <v>4040</v>
      </c>
      <c r="X197" s="101" t="s">
        <v>4053</v>
      </c>
      <c r="Y197" s="101" t="s">
        <v>4041</v>
      </c>
      <c r="Z197" s="101" t="s">
        <v>9762</v>
      </c>
      <c r="AA197" s="113">
        <v>0</v>
      </c>
      <c r="AB197" s="114" t="s">
        <v>9438</v>
      </c>
      <c r="AC197" s="114" t="s">
        <v>9439</v>
      </c>
      <c r="AD197" s="19">
        <v>3</v>
      </c>
      <c r="AE197" s="19">
        <v>3</v>
      </c>
      <c r="AF197" s="87">
        <v>0</v>
      </c>
      <c r="AG197" s="87"/>
      <c r="AH197" s="87"/>
      <c r="AI197" s="87"/>
      <c r="AJ197" s="87">
        <f t="shared" si="8"/>
        <v>3</v>
      </c>
      <c r="AK197" s="87"/>
      <c r="AL197" s="87"/>
      <c r="AM197" s="87"/>
      <c r="AN197" s="87"/>
      <c r="AO197" s="87">
        <f t="shared" si="9"/>
        <v>0</v>
      </c>
    </row>
    <row r="198" spans="1:41" ht="15.6" x14ac:dyDescent="0.3">
      <c r="A198" s="101" t="s">
        <v>28</v>
      </c>
      <c r="B198" s="101" t="s">
        <v>4110</v>
      </c>
      <c r="C198" s="101"/>
      <c r="D198" s="101"/>
      <c r="E198" s="101"/>
      <c r="F198" s="101" t="s">
        <v>9763</v>
      </c>
      <c r="G198" s="19"/>
      <c r="H198" s="19" t="s">
        <v>9764</v>
      </c>
      <c r="I198" s="19" t="s">
        <v>9719</v>
      </c>
      <c r="J198" s="19"/>
      <c r="K198" s="102">
        <v>45922</v>
      </c>
      <c r="L198" s="102">
        <v>45922</v>
      </c>
      <c r="M198" s="2">
        <v>45924</v>
      </c>
      <c r="N198" s="102">
        <v>45924</v>
      </c>
      <c r="O198" s="101" t="s">
        <v>4591</v>
      </c>
      <c r="P198" s="101" t="s">
        <v>9765</v>
      </c>
      <c r="Q198" s="86" t="s">
        <v>10</v>
      </c>
      <c r="R198" s="101" t="s">
        <v>753</v>
      </c>
      <c r="S198" s="101" t="s">
        <v>754</v>
      </c>
      <c r="T198" s="101" t="s">
        <v>754</v>
      </c>
      <c r="U198" s="101" t="s">
        <v>755</v>
      </c>
      <c r="V198" s="101" t="s">
        <v>4090</v>
      </c>
      <c r="W198" s="101" t="s">
        <v>4040</v>
      </c>
      <c r="X198" s="101" t="s">
        <v>4053</v>
      </c>
      <c r="Y198" s="101" t="s">
        <v>4041</v>
      </c>
      <c r="Z198" s="101">
        <v>0</v>
      </c>
      <c r="AA198" s="113">
        <v>0</v>
      </c>
      <c r="AB198" s="114" t="s">
        <v>9438</v>
      </c>
      <c r="AC198" s="114" t="s">
        <v>9439</v>
      </c>
      <c r="AD198" s="19">
        <v>12</v>
      </c>
      <c r="AE198" s="19">
        <v>12</v>
      </c>
      <c r="AF198" s="87">
        <v>0</v>
      </c>
      <c r="AG198" s="87"/>
      <c r="AH198" s="87"/>
      <c r="AI198" s="87"/>
      <c r="AJ198" s="87">
        <f t="shared" si="8"/>
        <v>12</v>
      </c>
      <c r="AK198" s="87"/>
      <c r="AL198" s="87"/>
      <c r="AM198" s="87"/>
      <c r="AN198" s="87"/>
      <c r="AO198" s="87">
        <f t="shared" si="9"/>
        <v>0</v>
      </c>
    </row>
    <row r="199" spans="1:41" ht="15.6" x14ac:dyDescent="0.3">
      <c r="A199" s="101" t="s">
        <v>28</v>
      </c>
      <c r="B199" s="101" t="s">
        <v>5995</v>
      </c>
      <c r="C199" s="101"/>
      <c r="D199" s="101"/>
      <c r="E199" s="101"/>
      <c r="F199" s="101" t="s">
        <v>9766</v>
      </c>
      <c r="G199" s="19"/>
      <c r="H199" s="19" t="s">
        <v>9767</v>
      </c>
      <c r="I199" s="19" t="s">
        <v>9719</v>
      </c>
      <c r="J199" s="19"/>
      <c r="K199" s="102">
        <v>45922</v>
      </c>
      <c r="L199" s="102">
        <v>45922</v>
      </c>
      <c r="M199" s="2">
        <v>45924</v>
      </c>
      <c r="N199" s="102">
        <v>45924</v>
      </c>
      <c r="O199" s="101" t="s">
        <v>4055</v>
      </c>
      <c r="P199" s="101" t="s">
        <v>9768</v>
      </c>
      <c r="Q199" s="86" t="s">
        <v>6</v>
      </c>
      <c r="R199" s="101" t="s">
        <v>756</v>
      </c>
      <c r="S199" s="101" t="s">
        <v>9456</v>
      </c>
      <c r="T199" s="101" t="s">
        <v>757</v>
      </c>
      <c r="U199" s="101" t="s">
        <v>758</v>
      </c>
      <c r="V199" s="101" t="s">
        <v>4569</v>
      </c>
      <c r="W199" s="101" t="s">
        <v>4045</v>
      </c>
      <c r="X199" s="101" t="s">
        <v>4053</v>
      </c>
      <c r="Y199" s="101" t="s">
        <v>4039</v>
      </c>
      <c r="Z199" s="101" t="s">
        <v>9456</v>
      </c>
      <c r="AA199" s="113">
        <v>0</v>
      </c>
      <c r="AB199" s="114" t="s">
        <v>9438</v>
      </c>
      <c r="AC199" s="114" t="s">
        <v>9439</v>
      </c>
      <c r="AD199" s="19">
        <v>5</v>
      </c>
      <c r="AE199" s="19">
        <v>5</v>
      </c>
      <c r="AF199" s="87">
        <v>2</v>
      </c>
      <c r="AG199" s="87"/>
      <c r="AH199" s="87"/>
      <c r="AI199" s="87"/>
      <c r="AJ199" s="87">
        <f t="shared" si="8"/>
        <v>3</v>
      </c>
      <c r="AK199" s="87" t="s">
        <v>4959</v>
      </c>
      <c r="AL199" s="87"/>
      <c r="AM199" s="87"/>
      <c r="AN199" s="87"/>
      <c r="AO199" s="87">
        <f t="shared" si="9"/>
        <v>2</v>
      </c>
    </row>
    <row r="200" spans="1:41" ht="15.6" x14ac:dyDescent="0.3">
      <c r="A200" s="101" t="s">
        <v>28</v>
      </c>
      <c r="B200" s="101" t="s">
        <v>4571</v>
      </c>
      <c r="C200" s="101"/>
      <c r="D200" s="101"/>
      <c r="E200" s="101"/>
      <c r="F200" s="101" t="s">
        <v>9769</v>
      </c>
      <c r="G200" s="19"/>
      <c r="H200" s="19" t="s">
        <v>9770</v>
      </c>
      <c r="I200" s="19" t="s">
        <v>9719</v>
      </c>
      <c r="J200" s="19"/>
      <c r="K200" s="102">
        <v>45922</v>
      </c>
      <c r="L200" s="102">
        <v>45922</v>
      </c>
      <c r="M200" s="2">
        <v>45924</v>
      </c>
      <c r="N200" s="102">
        <v>45924</v>
      </c>
      <c r="O200" s="101" t="s">
        <v>4092</v>
      </c>
      <c r="P200" s="101" t="s">
        <v>9771</v>
      </c>
      <c r="Q200" s="86" t="s">
        <v>762</v>
      </c>
      <c r="R200" s="101" t="s">
        <v>763</v>
      </c>
      <c r="S200" s="101" t="s">
        <v>764</v>
      </c>
      <c r="T200" s="101" t="s">
        <v>764</v>
      </c>
      <c r="U200" s="101" t="s">
        <v>765</v>
      </c>
      <c r="V200" s="101" t="s">
        <v>4569</v>
      </c>
      <c r="W200" s="101" t="s">
        <v>4045</v>
      </c>
      <c r="X200" s="101" t="s">
        <v>4053</v>
      </c>
      <c r="Y200" s="101" t="s">
        <v>4039</v>
      </c>
      <c r="Z200" s="101">
        <v>0</v>
      </c>
      <c r="AA200" s="113">
        <v>0</v>
      </c>
      <c r="AB200" s="114" t="s">
        <v>9438</v>
      </c>
      <c r="AC200" s="114" t="s">
        <v>9439</v>
      </c>
      <c r="AD200" s="19">
        <v>8</v>
      </c>
      <c r="AE200" s="19">
        <v>8</v>
      </c>
      <c r="AF200" s="87">
        <v>0</v>
      </c>
      <c r="AG200" s="87"/>
      <c r="AH200" s="87"/>
      <c r="AI200" s="87"/>
      <c r="AJ200" s="87">
        <f t="shared" si="8"/>
        <v>8</v>
      </c>
      <c r="AK200" s="87"/>
      <c r="AL200" s="87"/>
      <c r="AM200" s="87"/>
      <c r="AN200" s="87"/>
      <c r="AO200" s="87">
        <f t="shared" si="9"/>
        <v>0</v>
      </c>
    </row>
    <row r="201" spans="1:41" ht="15.6" x14ac:dyDescent="0.3">
      <c r="A201" s="101" t="s">
        <v>28</v>
      </c>
      <c r="B201" s="101" t="s">
        <v>8097</v>
      </c>
      <c r="C201" s="101"/>
      <c r="D201" s="101"/>
      <c r="E201" s="101"/>
      <c r="F201" s="101" t="s">
        <v>9772</v>
      </c>
      <c r="G201" s="19"/>
      <c r="H201" s="19" t="s">
        <v>9773</v>
      </c>
      <c r="I201" s="19" t="s">
        <v>9719</v>
      </c>
      <c r="J201" s="19"/>
      <c r="K201" s="102">
        <v>45922</v>
      </c>
      <c r="L201" s="102">
        <v>45922</v>
      </c>
      <c r="M201" s="2">
        <v>45924</v>
      </c>
      <c r="N201" s="102">
        <v>45924</v>
      </c>
      <c r="O201" s="101" t="s">
        <v>4036</v>
      </c>
      <c r="P201" s="101" t="s">
        <v>9774</v>
      </c>
      <c r="Q201" s="86" t="s">
        <v>3404</v>
      </c>
      <c r="R201" s="101" t="s">
        <v>3405</v>
      </c>
      <c r="S201" s="101" t="s">
        <v>3406</v>
      </c>
      <c r="T201" s="101" t="s">
        <v>3406</v>
      </c>
      <c r="U201" s="101" t="s">
        <v>3407</v>
      </c>
      <c r="V201" s="101" t="s">
        <v>4569</v>
      </c>
      <c r="W201" s="101" t="s">
        <v>4045</v>
      </c>
      <c r="X201" s="101" t="s">
        <v>4053</v>
      </c>
      <c r="Y201" s="101" t="s">
        <v>4039</v>
      </c>
      <c r="Z201" s="101">
        <v>0</v>
      </c>
      <c r="AA201" s="113">
        <v>0</v>
      </c>
      <c r="AB201" s="114" t="s">
        <v>9438</v>
      </c>
      <c r="AC201" s="114" t="s">
        <v>9439</v>
      </c>
      <c r="AD201" s="19">
        <v>1</v>
      </c>
      <c r="AE201" s="19">
        <v>1</v>
      </c>
      <c r="AF201" s="87">
        <v>0</v>
      </c>
      <c r="AG201" s="87"/>
      <c r="AH201" s="87"/>
      <c r="AI201" s="87"/>
      <c r="AJ201" s="87">
        <f t="shared" si="8"/>
        <v>1</v>
      </c>
      <c r="AK201" s="87"/>
      <c r="AL201" s="87"/>
      <c r="AM201" s="87"/>
      <c r="AN201" s="87"/>
      <c r="AO201" s="87">
        <f t="shared" si="9"/>
        <v>0</v>
      </c>
    </row>
    <row r="202" spans="1:41" ht="15.6" x14ac:dyDescent="0.3">
      <c r="A202" s="101" t="s">
        <v>28</v>
      </c>
      <c r="B202" s="101" t="s">
        <v>4572</v>
      </c>
      <c r="C202" s="101"/>
      <c r="D202" s="101"/>
      <c r="E202" s="101"/>
      <c r="F202" s="101" t="s">
        <v>9775</v>
      </c>
      <c r="G202" s="19"/>
      <c r="H202" s="19" t="s">
        <v>9776</v>
      </c>
      <c r="I202" s="19" t="s">
        <v>9719</v>
      </c>
      <c r="J202" s="19"/>
      <c r="K202" s="102">
        <v>45922</v>
      </c>
      <c r="L202" s="102">
        <v>45922</v>
      </c>
      <c r="M202" s="2">
        <v>45924</v>
      </c>
      <c r="N202" s="102">
        <v>45924</v>
      </c>
      <c r="O202" s="101" t="s">
        <v>4050</v>
      </c>
      <c r="P202" s="101" t="s">
        <v>9777</v>
      </c>
      <c r="Q202" s="86" t="s">
        <v>766</v>
      </c>
      <c r="R202" s="101" t="s">
        <v>767</v>
      </c>
      <c r="S202" s="101" t="s">
        <v>768</v>
      </c>
      <c r="T202" s="101" t="s">
        <v>769</v>
      </c>
      <c r="U202" s="101" t="s">
        <v>770</v>
      </c>
      <c r="V202" s="101" t="s">
        <v>4099</v>
      </c>
      <c r="W202" s="101" t="s">
        <v>4046</v>
      </c>
      <c r="X202" s="101" t="s">
        <v>4053</v>
      </c>
      <c r="Y202" s="101" t="s">
        <v>4039</v>
      </c>
      <c r="Z202" s="101" t="s">
        <v>768</v>
      </c>
      <c r="AA202" s="113">
        <v>0</v>
      </c>
      <c r="AB202" s="114" t="s">
        <v>9438</v>
      </c>
      <c r="AC202" s="114" t="s">
        <v>9439</v>
      </c>
      <c r="AD202" s="19">
        <v>3</v>
      </c>
      <c r="AE202" s="19">
        <v>3</v>
      </c>
      <c r="AF202" s="87">
        <v>0</v>
      </c>
      <c r="AG202" s="87"/>
      <c r="AH202" s="87"/>
      <c r="AI202" s="87"/>
      <c r="AJ202" s="87">
        <f t="shared" si="8"/>
        <v>3</v>
      </c>
      <c r="AK202" s="87"/>
      <c r="AL202" s="87"/>
      <c r="AM202" s="87"/>
      <c r="AN202" s="87"/>
      <c r="AO202" s="87">
        <f t="shared" si="9"/>
        <v>0</v>
      </c>
    </row>
    <row r="203" spans="1:41" ht="15.6" x14ac:dyDescent="0.3">
      <c r="A203" s="101" t="s">
        <v>28</v>
      </c>
      <c r="B203" s="101" t="s">
        <v>8026</v>
      </c>
      <c r="C203" s="101"/>
      <c r="D203" s="101"/>
      <c r="E203" s="101"/>
      <c r="F203" s="101" t="s">
        <v>9778</v>
      </c>
      <c r="G203" s="19"/>
      <c r="H203" s="19" t="s">
        <v>9779</v>
      </c>
      <c r="I203" s="19" t="s">
        <v>9719</v>
      </c>
      <c r="J203" s="19"/>
      <c r="K203" s="102">
        <v>45922</v>
      </c>
      <c r="L203" s="102">
        <v>45922</v>
      </c>
      <c r="M203" s="2">
        <v>45924</v>
      </c>
      <c r="N203" s="102">
        <v>45924</v>
      </c>
      <c r="O203" s="101" t="s">
        <v>4036</v>
      </c>
      <c r="P203" s="101" t="s">
        <v>9780</v>
      </c>
      <c r="Q203" s="86" t="s">
        <v>3377</v>
      </c>
      <c r="R203" s="101" t="s">
        <v>3388</v>
      </c>
      <c r="S203" s="101" t="s">
        <v>3379</v>
      </c>
      <c r="T203" s="101" t="s">
        <v>3379</v>
      </c>
      <c r="U203" s="101" t="s">
        <v>3380</v>
      </c>
      <c r="V203" s="101" t="s">
        <v>4099</v>
      </c>
      <c r="W203" s="101" t="s">
        <v>4046</v>
      </c>
      <c r="X203" s="101" t="s">
        <v>4053</v>
      </c>
      <c r="Y203" s="101" t="s">
        <v>4039</v>
      </c>
      <c r="Z203" s="101" t="s">
        <v>9781</v>
      </c>
      <c r="AA203" s="113">
        <v>0</v>
      </c>
      <c r="AB203" s="114" t="s">
        <v>9438</v>
      </c>
      <c r="AC203" s="114" t="s">
        <v>9439</v>
      </c>
      <c r="AD203" s="19">
        <v>1</v>
      </c>
      <c r="AE203" s="19">
        <v>1</v>
      </c>
      <c r="AF203" s="87">
        <v>0</v>
      </c>
      <c r="AG203" s="87"/>
      <c r="AH203" s="87"/>
      <c r="AI203" s="87"/>
      <c r="AJ203" s="87">
        <f t="shared" si="8"/>
        <v>1</v>
      </c>
      <c r="AK203" s="87"/>
      <c r="AL203" s="87"/>
      <c r="AM203" s="87"/>
      <c r="AN203" s="87"/>
      <c r="AO203" s="87">
        <f t="shared" si="9"/>
        <v>0</v>
      </c>
    </row>
    <row r="204" spans="1:41" ht="15.6" x14ac:dyDescent="0.3">
      <c r="A204" s="101" t="s">
        <v>28</v>
      </c>
      <c r="B204" s="101" t="s">
        <v>4573</v>
      </c>
      <c r="C204" s="101"/>
      <c r="D204" s="101"/>
      <c r="E204" s="101"/>
      <c r="F204" s="101" t="s">
        <v>9782</v>
      </c>
      <c r="G204" s="19"/>
      <c r="H204" s="19" t="s">
        <v>9783</v>
      </c>
      <c r="I204" s="19" t="s">
        <v>9719</v>
      </c>
      <c r="J204" s="19"/>
      <c r="K204" s="102">
        <v>45922</v>
      </c>
      <c r="L204" s="102">
        <v>45922</v>
      </c>
      <c r="M204" s="2">
        <v>45924</v>
      </c>
      <c r="N204" s="102">
        <v>45924</v>
      </c>
      <c r="O204" s="101" t="s">
        <v>4206</v>
      </c>
      <c r="P204" s="101" t="s">
        <v>9784</v>
      </c>
      <c r="Q204" s="86" t="s">
        <v>776</v>
      </c>
      <c r="R204" s="101" t="s">
        <v>777</v>
      </c>
      <c r="S204" s="101" t="s">
        <v>778</v>
      </c>
      <c r="T204" s="101" t="s">
        <v>778</v>
      </c>
      <c r="U204" s="101" t="s">
        <v>779</v>
      </c>
      <c r="V204" s="101" t="s">
        <v>4099</v>
      </c>
      <c r="W204" s="101" t="s">
        <v>4046</v>
      </c>
      <c r="X204" s="101" t="s">
        <v>4053</v>
      </c>
      <c r="Y204" s="101" t="s">
        <v>4039</v>
      </c>
      <c r="Z204" s="101">
        <v>0</v>
      </c>
      <c r="AA204" s="113">
        <v>0</v>
      </c>
      <c r="AB204" s="114" t="s">
        <v>9438</v>
      </c>
      <c r="AC204" s="114" t="s">
        <v>9439</v>
      </c>
      <c r="AD204" s="19">
        <v>9</v>
      </c>
      <c r="AE204" s="19">
        <v>9</v>
      </c>
      <c r="AF204" s="87">
        <v>0</v>
      </c>
      <c r="AG204" s="87"/>
      <c r="AH204" s="87"/>
      <c r="AI204" s="87"/>
      <c r="AJ204" s="87">
        <f t="shared" si="8"/>
        <v>9</v>
      </c>
      <c r="AK204" s="87"/>
      <c r="AL204" s="87"/>
      <c r="AM204" s="87"/>
      <c r="AN204" s="87"/>
      <c r="AO204" s="87">
        <f t="shared" si="9"/>
        <v>0</v>
      </c>
    </row>
    <row r="205" spans="1:41" ht="15.6" x14ac:dyDescent="0.3">
      <c r="A205" s="101" t="s">
        <v>28</v>
      </c>
      <c r="B205" s="101" t="s">
        <v>8098</v>
      </c>
      <c r="C205" s="101"/>
      <c r="D205" s="101"/>
      <c r="E205" s="101"/>
      <c r="F205" s="101" t="s">
        <v>9785</v>
      </c>
      <c r="G205" s="19"/>
      <c r="H205" s="19" t="s">
        <v>9786</v>
      </c>
      <c r="I205" s="19" t="s">
        <v>9719</v>
      </c>
      <c r="J205" s="19"/>
      <c r="K205" s="102">
        <v>45922</v>
      </c>
      <c r="L205" s="102">
        <v>45922</v>
      </c>
      <c r="M205" s="2">
        <v>45924</v>
      </c>
      <c r="N205" s="102">
        <v>45924</v>
      </c>
      <c r="O205" s="101" t="s">
        <v>4036</v>
      </c>
      <c r="P205" s="101" t="s">
        <v>9787</v>
      </c>
      <c r="Q205" s="86" t="s">
        <v>3460</v>
      </c>
      <c r="R205" s="101" t="s">
        <v>3461</v>
      </c>
      <c r="S205" s="101" t="s">
        <v>9788</v>
      </c>
      <c r="T205" s="101" t="s">
        <v>3462</v>
      </c>
      <c r="U205" s="101" t="s">
        <v>3463</v>
      </c>
      <c r="V205" s="101" t="s">
        <v>4099</v>
      </c>
      <c r="W205" s="101" t="s">
        <v>4046</v>
      </c>
      <c r="X205" s="101" t="s">
        <v>4053</v>
      </c>
      <c r="Y205" s="101" t="s">
        <v>4039</v>
      </c>
      <c r="Z205" s="101">
        <v>0</v>
      </c>
      <c r="AA205" s="113">
        <v>0</v>
      </c>
      <c r="AB205" s="114" t="s">
        <v>9438</v>
      </c>
      <c r="AC205" s="114" t="s">
        <v>9439</v>
      </c>
      <c r="AD205" s="19">
        <v>1</v>
      </c>
      <c r="AE205" s="19">
        <v>1</v>
      </c>
      <c r="AF205" s="87">
        <v>0</v>
      </c>
      <c r="AG205" s="87"/>
      <c r="AH205" s="87"/>
      <c r="AI205" s="87"/>
      <c r="AJ205" s="87">
        <f t="shared" si="8"/>
        <v>1</v>
      </c>
      <c r="AK205" s="87"/>
      <c r="AL205" s="87"/>
      <c r="AM205" s="87"/>
      <c r="AN205" s="87"/>
      <c r="AO205" s="87">
        <f t="shared" si="9"/>
        <v>0</v>
      </c>
    </row>
    <row r="206" spans="1:41" x14ac:dyDescent="0.3">
      <c r="A206" s="43" t="s">
        <v>28</v>
      </c>
      <c r="B206" s="43" t="s">
        <v>6093</v>
      </c>
      <c r="F206" s="44" t="s">
        <v>9789</v>
      </c>
      <c r="H206" s="43" t="s">
        <v>9790</v>
      </c>
      <c r="I206" s="46" t="s">
        <v>9719</v>
      </c>
      <c r="K206" s="244">
        <v>45922</v>
      </c>
      <c r="L206" s="244">
        <v>45922</v>
      </c>
      <c r="M206" s="244">
        <v>45924</v>
      </c>
      <c r="N206" s="245">
        <v>45924</v>
      </c>
      <c r="O206" s="47" t="s">
        <v>4050</v>
      </c>
      <c r="P206" s="47" t="s">
        <v>9791</v>
      </c>
      <c r="Q206" s="43">
        <v>9008081116</v>
      </c>
      <c r="R206" s="43" t="s">
        <v>934</v>
      </c>
      <c r="S206" s="43" t="s">
        <v>935</v>
      </c>
      <c r="T206" s="43" t="s">
        <v>936</v>
      </c>
      <c r="U206" s="43" t="s">
        <v>923</v>
      </c>
      <c r="V206" s="43" t="s">
        <v>4037</v>
      </c>
      <c r="W206" s="43" t="s">
        <v>4038</v>
      </c>
      <c r="X206" s="43" t="s">
        <v>4035</v>
      </c>
      <c r="Y206" s="43" t="s">
        <v>4037</v>
      </c>
      <c r="Z206" s="43">
        <v>0</v>
      </c>
      <c r="AA206" s="43">
        <v>0</v>
      </c>
      <c r="AB206" s="43" t="s">
        <v>9438</v>
      </c>
      <c r="AC206" s="43" t="s">
        <v>9439</v>
      </c>
      <c r="AD206" s="43">
        <v>3</v>
      </c>
      <c r="AE206" s="5">
        <v>3</v>
      </c>
    </row>
    <row r="207" spans="1:41" x14ac:dyDescent="0.3">
      <c r="A207" s="43" t="s">
        <v>28</v>
      </c>
      <c r="B207" s="43" t="s">
        <v>4574</v>
      </c>
      <c r="F207" s="44" t="s">
        <v>9792</v>
      </c>
      <c r="H207" s="43" t="s">
        <v>9793</v>
      </c>
      <c r="I207" s="46" t="s">
        <v>9719</v>
      </c>
      <c r="K207" s="244">
        <v>45922</v>
      </c>
      <c r="L207" s="244">
        <v>45922</v>
      </c>
      <c r="M207" s="244">
        <v>45924</v>
      </c>
      <c r="N207" s="245">
        <v>45924</v>
      </c>
      <c r="O207" s="47" t="s">
        <v>4055</v>
      </c>
      <c r="P207" s="47" t="s">
        <v>9794</v>
      </c>
      <c r="Q207" s="43">
        <v>9098113087</v>
      </c>
      <c r="R207" s="43" t="s">
        <v>939</v>
      </c>
      <c r="S207" s="43" t="s">
        <v>940</v>
      </c>
      <c r="T207" s="43" t="s">
        <v>941</v>
      </c>
      <c r="U207" s="43" t="s">
        <v>942</v>
      </c>
      <c r="V207" s="43" t="s">
        <v>4037</v>
      </c>
      <c r="W207" s="43" t="s">
        <v>4038</v>
      </c>
      <c r="X207" s="43" t="s">
        <v>4035</v>
      </c>
      <c r="Y207" s="43" t="s">
        <v>4037</v>
      </c>
      <c r="Z207" s="43">
        <v>0</v>
      </c>
      <c r="AA207" s="43">
        <v>0</v>
      </c>
      <c r="AB207" s="43" t="s">
        <v>9438</v>
      </c>
      <c r="AC207" s="43" t="s">
        <v>9439</v>
      </c>
      <c r="AD207" s="43">
        <v>5</v>
      </c>
      <c r="AE207" s="5">
        <v>5</v>
      </c>
    </row>
    <row r="208" spans="1:41" x14ac:dyDescent="0.3">
      <c r="A208" s="43" t="s">
        <v>28</v>
      </c>
      <c r="B208" s="43" t="s">
        <v>4575</v>
      </c>
      <c r="F208" s="44" t="s">
        <v>9795</v>
      </c>
      <c r="H208" s="43" t="s">
        <v>9796</v>
      </c>
      <c r="I208" s="46" t="s">
        <v>9719</v>
      </c>
      <c r="K208" s="244">
        <v>45922</v>
      </c>
      <c r="L208" s="244">
        <v>45922</v>
      </c>
      <c r="M208" s="244">
        <v>45924</v>
      </c>
      <c r="N208" s="245">
        <v>45924</v>
      </c>
      <c r="O208" s="47" t="s">
        <v>4055</v>
      </c>
      <c r="P208" s="47" t="s">
        <v>9797</v>
      </c>
      <c r="Q208" s="43">
        <v>9098122003</v>
      </c>
      <c r="R208" s="43" t="s">
        <v>926</v>
      </c>
      <c r="S208" s="43" t="s">
        <v>927</v>
      </c>
      <c r="T208" s="43" t="s">
        <v>928</v>
      </c>
      <c r="U208" s="43" t="s">
        <v>929</v>
      </c>
      <c r="V208" s="43" t="s">
        <v>4037</v>
      </c>
      <c r="W208" s="43" t="s">
        <v>4038</v>
      </c>
      <c r="X208" s="43" t="s">
        <v>4035</v>
      </c>
      <c r="Y208" s="43" t="s">
        <v>4037</v>
      </c>
      <c r="Z208" s="43">
        <v>0</v>
      </c>
      <c r="AA208" s="43">
        <v>0</v>
      </c>
      <c r="AB208" s="43" t="s">
        <v>9438</v>
      </c>
      <c r="AC208" s="43" t="s">
        <v>9439</v>
      </c>
      <c r="AD208" s="43">
        <v>5</v>
      </c>
      <c r="AE208" s="5">
        <v>5</v>
      </c>
    </row>
    <row r="209" spans="1:31" x14ac:dyDescent="0.3">
      <c r="A209" s="43" t="s">
        <v>28</v>
      </c>
      <c r="B209" s="43" t="s">
        <v>4865</v>
      </c>
      <c r="F209" s="44" t="s">
        <v>9798</v>
      </c>
      <c r="H209" s="43" t="s">
        <v>9799</v>
      </c>
      <c r="I209" s="46" t="s">
        <v>9719</v>
      </c>
      <c r="K209" s="244">
        <v>45922</v>
      </c>
      <c r="L209" s="244">
        <v>45922</v>
      </c>
      <c r="M209" s="244">
        <v>45924</v>
      </c>
      <c r="N209" s="245">
        <v>45924</v>
      </c>
      <c r="O209" s="47" t="s">
        <v>9800</v>
      </c>
      <c r="P209" s="47" t="s">
        <v>9801</v>
      </c>
      <c r="Q209" s="43">
        <v>9913212050</v>
      </c>
      <c r="R209" s="43" t="s">
        <v>946</v>
      </c>
      <c r="S209" s="43" t="s">
        <v>947</v>
      </c>
      <c r="T209" s="43" t="s">
        <v>948</v>
      </c>
      <c r="U209" s="43" t="s">
        <v>915</v>
      </c>
      <c r="V209" s="43" t="s">
        <v>4037</v>
      </c>
      <c r="W209" s="43" t="s">
        <v>4038</v>
      </c>
      <c r="X209" s="43" t="s">
        <v>4035</v>
      </c>
      <c r="Y209" s="43" t="s">
        <v>4037</v>
      </c>
      <c r="Z209" s="43">
        <v>0</v>
      </c>
      <c r="AA209" s="43">
        <v>0</v>
      </c>
      <c r="AB209" s="43" t="s">
        <v>9438</v>
      </c>
      <c r="AC209" s="43" t="s">
        <v>9439</v>
      </c>
      <c r="AD209" s="43">
        <v>385</v>
      </c>
      <c r="AE209" s="5">
        <v>385</v>
      </c>
    </row>
    <row r="210" spans="1:31" x14ac:dyDescent="0.3">
      <c r="A210" s="43" t="s">
        <v>28</v>
      </c>
      <c r="B210" s="43" t="s">
        <v>4576</v>
      </c>
      <c r="F210" s="44" t="s">
        <v>9802</v>
      </c>
      <c r="H210" s="43" t="s">
        <v>9803</v>
      </c>
      <c r="I210" s="46" t="s">
        <v>9719</v>
      </c>
      <c r="K210" s="244">
        <v>45922</v>
      </c>
      <c r="L210" s="244">
        <v>45922</v>
      </c>
      <c r="M210" s="244">
        <v>45924</v>
      </c>
      <c r="N210" s="245">
        <v>45924</v>
      </c>
      <c r="O210" s="47" t="s">
        <v>9457</v>
      </c>
      <c r="P210" s="47" t="s">
        <v>9804</v>
      </c>
      <c r="Q210" s="43">
        <v>9913221210</v>
      </c>
      <c r="R210" s="43" t="s">
        <v>916</v>
      </c>
      <c r="S210" s="43" t="s">
        <v>917</v>
      </c>
      <c r="T210" s="43" t="s">
        <v>918</v>
      </c>
      <c r="U210" s="43" t="s">
        <v>919</v>
      </c>
      <c r="V210" s="43">
        <v>0</v>
      </c>
      <c r="W210" s="43" t="s">
        <v>4038</v>
      </c>
      <c r="X210" s="43" t="s">
        <v>4035</v>
      </c>
      <c r="Y210" s="43" t="s">
        <v>4037</v>
      </c>
      <c r="Z210" s="43">
        <v>0</v>
      </c>
      <c r="AA210" s="43">
        <v>0</v>
      </c>
      <c r="AB210" s="43" t="s">
        <v>9438</v>
      </c>
      <c r="AC210" s="43" t="s">
        <v>9439</v>
      </c>
      <c r="AD210" s="43">
        <v>54</v>
      </c>
      <c r="AE210" s="5">
        <v>54</v>
      </c>
    </row>
    <row r="211" spans="1:31" x14ac:dyDescent="0.3">
      <c r="A211" s="43" t="s">
        <v>28</v>
      </c>
      <c r="B211" s="43" t="s">
        <v>4146</v>
      </c>
      <c r="F211" s="44" t="s">
        <v>9805</v>
      </c>
      <c r="H211" s="43" t="s">
        <v>9806</v>
      </c>
      <c r="I211" s="46" t="s">
        <v>9807</v>
      </c>
      <c r="K211" s="244">
        <v>45922</v>
      </c>
      <c r="L211" s="244">
        <v>45922</v>
      </c>
      <c r="M211" s="244">
        <v>45924</v>
      </c>
      <c r="N211" s="245">
        <v>45924</v>
      </c>
      <c r="O211" s="47" t="s">
        <v>4036</v>
      </c>
      <c r="P211" s="47" t="s">
        <v>9808</v>
      </c>
      <c r="Q211" s="43" t="s">
        <v>276</v>
      </c>
      <c r="R211" s="43" t="s">
        <v>277</v>
      </c>
      <c r="S211" s="43" t="s">
        <v>278</v>
      </c>
      <c r="T211" s="43" t="s">
        <v>278</v>
      </c>
      <c r="U211" s="43" t="s">
        <v>279</v>
      </c>
      <c r="V211" s="43" t="s">
        <v>4056</v>
      </c>
      <c r="W211" s="43" t="s">
        <v>4043</v>
      </c>
      <c r="X211" s="43" t="s">
        <v>4035</v>
      </c>
      <c r="Y211" s="43" t="s">
        <v>4044</v>
      </c>
      <c r="Z211" s="43">
        <v>0</v>
      </c>
      <c r="AA211" s="43">
        <v>0</v>
      </c>
      <c r="AB211" s="43" t="s">
        <v>9438</v>
      </c>
      <c r="AC211" s="43" t="s">
        <v>9439</v>
      </c>
      <c r="AD211" s="43">
        <v>1</v>
      </c>
      <c r="AE211" s="5">
        <v>1</v>
      </c>
    </row>
    <row r="212" spans="1:31" x14ac:dyDescent="0.3">
      <c r="A212" s="43" t="s">
        <v>28</v>
      </c>
      <c r="B212" s="43" t="s">
        <v>4560</v>
      </c>
      <c r="F212" s="44" t="s">
        <v>9809</v>
      </c>
      <c r="H212" s="43" t="s">
        <v>9810</v>
      </c>
      <c r="I212" s="46" t="s">
        <v>9807</v>
      </c>
      <c r="K212" s="244">
        <v>45922</v>
      </c>
      <c r="L212" s="244">
        <v>45922</v>
      </c>
      <c r="M212" s="244">
        <v>45924</v>
      </c>
      <c r="N212" s="245">
        <v>45924</v>
      </c>
      <c r="O212" s="47" t="s">
        <v>4050</v>
      </c>
      <c r="P212" s="47" t="s">
        <v>9811</v>
      </c>
      <c r="Q212" s="43" t="s">
        <v>436</v>
      </c>
      <c r="R212" s="43" t="s">
        <v>437</v>
      </c>
      <c r="S212" s="43" t="s">
        <v>438</v>
      </c>
      <c r="T212" s="43" t="s">
        <v>439</v>
      </c>
      <c r="U212" s="43" t="s">
        <v>440</v>
      </c>
      <c r="V212" s="43" t="s">
        <v>4049</v>
      </c>
      <c r="W212" s="43" t="s">
        <v>4043</v>
      </c>
      <c r="X212" s="43" t="s">
        <v>4053</v>
      </c>
      <c r="Y212" s="43" t="s">
        <v>4044</v>
      </c>
      <c r="Z212" s="43" t="s">
        <v>438</v>
      </c>
      <c r="AA212" s="43">
        <v>0</v>
      </c>
      <c r="AB212" s="43" t="s">
        <v>9438</v>
      </c>
      <c r="AC212" s="43" t="s">
        <v>9439</v>
      </c>
      <c r="AD212" s="43">
        <v>3</v>
      </c>
      <c r="AE212" s="5">
        <v>3</v>
      </c>
    </row>
    <row r="213" spans="1:31" x14ac:dyDescent="0.3">
      <c r="A213" s="43" t="s">
        <v>28</v>
      </c>
      <c r="B213" s="43" t="s">
        <v>4107</v>
      </c>
      <c r="F213" s="44" t="s">
        <v>9812</v>
      </c>
      <c r="H213" s="43" t="s">
        <v>9813</v>
      </c>
      <c r="I213" s="46" t="s">
        <v>9807</v>
      </c>
      <c r="K213" s="244">
        <v>45922</v>
      </c>
      <c r="L213" s="244">
        <v>45922</v>
      </c>
      <c r="M213" s="244">
        <v>45924</v>
      </c>
      <c r="N213" s="245">
        <v>45924</v>
      </c>
      <c r="O213" s="47" t="s">
        <v>4050</v>
      </c>
      <c r="P213" s="47" t="s">
        <v>9814</v>
      </c>
      <c r="Q213" s="43" t="s">
        <v>441</v>
      </c>
      <c r="R213" s="43" t="s">
        <v>442</v>
      </c>
      <c r="S213" s="43" t="s">
        <v>443</v>
      </c>
      <c r="T213" s="43" t="s">
        <v>443</v>
      </c>
      <c r="U213" s="43" t="s">
        <v>391</v>
      </c>
      <c r="V213" s="43" t="s">
        <v>4049</v>
      </c>
      <c r="W213" s="43" t="s">
        <v>4043</v>
      </c>
      <c r="X213" s="43" t="s">
        <v>4053</v>
      </c>
      <c r="Y213" s="43" t="s">
        <v>4044</v>
      </c>
      <c r="Z213" s="43" t="s">
        <v>443</v>
      </c>
      <c r="AA213" s="43">
        <v>0</v>
      </c>
      <c r="AB213" s="43" t="s">
        <v>9438</v>
      </c>
      <c r="AC213" s="43" t="s">
        <v>9439</v>
      </c>
      <c r="AD213" s="43">
        <v>3</v>
      </c>
      <c r="AE213" s="5">
        <v>3</v>
      </c>
    </row>
    <row r="214" spans="1:31" x14ac:dyDescent="0.3">
      <c r="A214" s="43" t="s">
        <v>28</v>
      </c>
      <c r="B214" s="43" t="s">
        <v>4561</v>
      </c>
      <c r="F214" s="44" t="s">
        <v>9815</v>
      </c>
      <c r="H214" s="43" t="s">
        <v>9816</v>
      </c>
      <c r="I214" s="46" t="s">
        <v>9807</v>
      </c>
      <c r="K214" s="244">
        <v>45922</v>
      </c>
      <c r="L214" s="244">
        <v>45922</v>
      </c>
      <c r="M214" s="244">
        <v>45924</v>
      </c>
      <c r="N214" s="245">
        <v>45924</v>
      </c>
      <c r="O214" s="47" t="s">
        <v>4036</v>
      </c>
      <c r="P214" s="47" t="s">
        <v>9817</v>
      </c>
      <c r="Q214" s="43" t="s">
        <v>653</v>
      </c>
      <c r="R214" s="43" t="s">
        <v>654</v>
      </c>
      <c r="S214" s="43" t="s">
        <v>655</v>
      </c>
      <c r="T214" s="43" t="s">
        <v>656</v>
      </c>
      <c r="U214" s="43" t="s">
        <v>657</v>
      </c>
      <c r="V214" s="43" t="s">
        <v>4104</v>
      </c>
      <c r="W214" s="43" t="s">
        <v>4045</v>
      </c>
      <c r="X214" s="43" t="s">
        <v>4035</v>
      </c>
      <c r="Y214" s="43" t="s">
        <v>4039</v>
      </c>
      <c r="Z214" s="43">
        <v>0</v>
      </c>
      <c r="AA214" s="43">
        <v>0</v>
      </c>
      <c r="AB214" s="43" t="s">
        <v>9438</v>
      </c>
      <c r="AC214" s="43" t="s">
        <v>9439</v>
      </c>
      <c r="AD214" s="43">
        <v>1</v>
      </c>
      <c r="AE214" s="5">
        <v>1</v>
      </c>
    </row>
    <row r="215" spans="1:31" x14ac:dyDescent="0.3">
      <c r="A215" s="43" t="s">
        <v>28</v>
      </c>
      <c r="B215" s="43" t="s">
        <v>4565</v>
      </c>
      <c r="F215" s="44" t="s">
        <v>9818</v>
      </c>
      <c r="H215" s="43" t="s">
        <v>9819</v>
      </c>
      <c r="I215" s="46" t="s">
        <v>9807</v>
      </c>
      <c r="K215" s="244">
        <v>45922</v>
      </c>
      <c r="L215" s="244">
        <v>45922</v>
      </c>
      <c r="M215" s="244">
        <v>45924</v>
      </c>
      <c r="N215" s="245">
        <v>45924</v>
      </c>
      <c r="O215" s="47" t="s">
        <v>4050</v>
      </c>
      <c r="P215" s="47" t="s">
        <v>9820</v>
      </c>
      <c r="Q215" s="43" t="s">
        <v>9</v>
      </c>
      <c r="R215" s="43" t="s">
        <v>740</v>
      </c>
      <c r="S215" s="43" t="s">
        <v>741</v>
      </c>
      <c r="T215" s="43" t="s">
        <v>741</v>
      </c>
      <c r="U215" s="43" t="s">
        <v>742</v>
      </c>
      <c r="V215" s="43" t="s">
        <v>4148</v>
      </c>
      <c r="W215" s="43" t="s">
        <v>4040</v>
      </c>
      <c r="X215" s="43" t="s">
        <v>4053</v>
      </c>
      <c r="Y215" s="43" t="s">
        <v>4041</v>
      </c>
      <c r="Z215" s="43">
        <v>0</v>
      </c>
      <c r="AA215" s="43">
        <v>0</v>
      </c>
      <c r="AB215" s="43" t="s">
        <v>9438</v>
      </c>
      <c r="AC215" s="43" t="s">
        <v>9439</v>
      </c>
      <c r="AD215" s="43">
        <v>3</v>
      </c>
      <c r="AE215" s="5">
        <v>3</v>
      </c>
    </row>
    <row r="216" spans="1:31" x14ac:dyDescent="0.3">
      <c r="A216" s="43" t="s">
        <v>28</v>
      </c>
      <c r="B216" s="43" t="s">
        <v>4226</v>
      </c>
      <c r="F216" s="44" t="s">
        <v>9821</v>
      </c>
      <c r="H216" s="43" t="s">
        <v>9822</v>
      </c>
      <c r="I216" s="46" t="s">
        <v>9823</v>
      </c>
      <c r="K216" s="244">
        <v>45922</v>
      </c>
      <c r="L216" s="244">
        <v>45922</v>
      </c>
      <c r="M216" s="244">
        <v>45924</v>
      </c>
      <c r="N216" s="245">
        <v>45924</v>
      </c>
      <c r="O216" s="47" t="s">
        <v>4036</v>
      </c>
      <c r="P216" s="47" t="s">
        <v>9824</v>
      </c>
      <c r="Q216" s="43" t="s">
        <v>1175</v>
      </c>
      <c r="R216" s="43" t="s">
        <v>1176</v>
      </c>
      <c r="S216" s="43" t="s">
        <v>1177</v>
      </c>
      <c r="T216" s="43" t="s">
        <v>1178</v>
      </c>
      <c r="U216" s="43" t="s">
        <v>1179</v>
      </c>
      <c r="V216" s="43" t="s">
        <v>4091</v>
      </c>
      <c r="W216" s="43" t="s">
        <v>4048</v>
      </c>
      <c r="X216" s="43" t="s">
        <v>4053</v>
      </c>
      <c r="Y216" s="43" t="s">
        <v>4044</v>
      </c>
      <c r="Z216" s="43" t="s">
        <v>1177</v>
      </c>
      <c r="AA216" s="43">
        <v>0</v>
      </c>
      <c r="AB216" s="43" t="s">
        <v>9438</v>
      </c>
      <c r="AC216" s="43" t="s">
        <v>9439</v>
      </c>
      <c r="AD216" s="43">
        <v>1</v>
      </c>
      <c r="AE216" s="5">
        <v>1</v>
      </c>
    </row>
    <row r="217" spans="1:31" x14ac:dyDescent="0.3">
      <c r="A217" s="43" t="s">
        <v>28</v>
      </c>
      <c r="B217" s="43" t="s">
        <v>4093</v>
      </c>
      <c r="F217" s="44" t="s">
        <v>9825</v>
      </c>
      <c r="H217" s="43" t="s">
        <v>9826</v>
      </c>
      <c r="I217" s="46" t="s">
        <v>9823</v>
      </c>
      <c r="K217" s="244">
        <v>45922</v>
      </c>
      <c r="L217" s="244">
        <v>45922</v>
      </c>
      <c r="M217" s="244">
        <v>45924</v>
      </c>
      <c r="N217" s="245">
        <v>45924</v>
      </c>
      <c r="O217" s="47" t="s">
        <v>4055</v>
      </c>
      <c r="P217" s="47" t="s">
        <v>9827</v>
      </c>
      <c r="Q217" s="43" t="s">
        <v>1192</v>
      </c>
      <c r="R217" s="43" t="s">
        <v>1193</v>
      </c>
      <c r="S217" s="43" t="s">
        <v>1194</v>
      </c>
      <c r="T217" s="43" t="s">
        <v>1195</v>
      </c>
      <c r="U217" s="43" t="s">
        <v>1196</v>
      </c>
      <c r="V217" s="43" t="s">
        <v>4091</v>
      </c>
      <c r="W217" s="43" t="s">
        <v>4048</v>
      </c>
      <c r="X217" s="43" t="s">
        <v>4053</v>
      </c>
      <c r="Y217" s="43" t="s">
        <v>4044</v>
      </c>
      <c r="Z217" s="43" t="s">
        <v>1194</v>
      </c>
      <c r="AA217" s="43">
        <v>0</v>
      </c>
      <c r="AB217" s="43" t="s">
        <v>9438</v>
      </c>
      <c r="AC217" s="43" t="s">
        <v>9439</v>
      </c>
      <c r="AD217" s="43">
        <v>5</v>
      </c>
      <c r="AE217" s="5">
        <v>5</v>
      </c>
    </row>
    <row r="218" spans="1:31" x14ac:dyDescent="0.3">
      <c r="A218" s="43" t="s">
        <v>28</v>
      </c>
      <c r="B218" s="43" t="s">
        <v>6170</v>
      </c>
      <c r="F218" s="44" t="s">
        <v>9828</v>
      </c>
      <c r="H218" s="43" t="s">
        <v>9829</v>
      </c>
      <c r="I218" s="46" t="s">
        <v>9823</v>
      </c>
      <c r="K218" s="244">
        <v>45922</v>
      </c>
      <c r="L218" s="244">
        <v>45922</v>
      </c>
      <c r="M218" s="244">
        <v>45924</v>
      </c>
      <c r="N218" s="245">
        <v>45924</v>
      </c>
      <c r="O218" s="47" t="s">
        <v>4036</v>
      </c>
      <c r="P218" s="47" t="s">
        <v>9830</v>
      </c>
      <c r="Q218" s="43" t="s">
        <v>1086</v>
      </c>
      <c r="R218" s="43" t="s">
        <v>1087</v>
      </c>
      <c r="S218" s="43" t="s">
        <v>1088</v>
      </c>
      <c r="T218" s="43" t="s">
        <v>1089</v>
      </c>
      <c r="U218" s="43" t="s">
        <v>1090</v>
      </c>
      <c r="V218" s="43" t="s">
        <v>4577</v>
      </c>
      <c r="W218" s="43" t="s">
        <v>4578</v>
      </c>
      <c r="X218" s="43" t="s">
        <v>4035</v>
      </c>
      <c r="Y218" s="43" t="s">
        <v>4044</v>
      </c>
      <c r="Z218" s="43">
        <v>0</v>
      </c>
      <c r="AA218" s="43">
        <v>0</v>
      </c>
      <c r="AB218" s="43" t="s">
        <v>9438</v>
      </c>
      <c r="AC218" s="43" t="s">
        <v>9439</v>
      </c>
      <c r="AD218" s="43">
        <v>1</v>
      </c>
      <c r="AE218" s="5">
        <v>1</v>
      </c>
    </row>
    <row r="219" spans="1:31" x14ac:dyDescent="0.3">
      <c r="A219" s="43" t="s">
        <v>28</v>
      </c>
      <c r="B219" s="43" t="s">
        <v>4141</v>
      </c>
      <c r="F219" s="44" t="s">
        <v>9831</v>
      </c>
      <c r="H219" s="43" t="s">
        <v>9832</v>
      </c>
      <c r="I219" s="46" t="s">
        <v>9823</v>
      </c>
      <c r="K219" s="244">
        <v>45922</v>
      </c>
      <c r="L219" s="244">
        <v>45922</v>
      </c>
      <c r="M219" s="244">
        <v>45924</v>
      </c>
      <c r="N219" s="245">
        <v>45924</v>
      </c>
      <c r="O219" s="47" t="s">
        <v>4503</v>
      </c>
      <c r="P219" s="47" t="s">
        <v>9833</v>
      </c>
      <c r="Q219" s="43" t="s">
        <v>1197</v>
      </c>
      <c r="R219" s="43" t="s">
        <v>1198</v>
      </c>
      <c r="S219" s="43" t="s">
        <v>1199</v>
      </c>
      <c r="T219" s="43" t="s">
        <v>1200</v>
      </c>
      <c r="U219" s="43" t="s">
        <v>1201</v>
      </c>
      <c r="V219" s="43" t="s">
        <v>4091</v>
      </c>
      <c r="W219" s="43" t="s">
        <v>4048</v>
      </c>
      <c r="X219" s="43" t="s">
        <v>4053</v>
      </c>
      <c r="Y219" s="43" t="s">
        <v>4044</v>
      </c>
      <c r="Z219" s="43">
        <v>0</v>
      </c>
      <c r="AA219" s="43">
        <v>0</v>
      </c>
      <c r="AB219" s="43" t="s">
        <v>9438</v>
      </c>
      <c r="AC219" s="43" t="s">
        <v>9439</v>
      </c>
      <c r="AD219" s="43">
        <v>4</v>
      </c>
      <c r="AE219" s="5">
        <v>4</v>
      </c>
    </row>
    <row r="220" spans="1:31" x14ac:dyDescent="0.3">
      <c r="A220" s="43" t="s">
        <v>28</v>
      </c>
      <c r="B220" s="43" t="s">
        <v>4579</v>
      </c>
      <c r="F220" s="44" t="s">
        <v>9834</v>
      </c>
      <c r="H220" s="43" t="s">
        <v>9835</v>
      </c>
      <c r="I220" s="46" t="s">
        <v>9823</v>
      </c>
      <c r="K220" s="244">
        <v>45922</v>
      </c>
      <c r="L220" s="244">
        <v>45922</v>
      </c>
      <c r="M220" s="244">
        <v>45924</v>
      </c>
      <c r="N220" s="245">
        <v>45924</v>
      </c>
      <c r="O220" s="47" t="s">
        <v>4072</v>
      </c>
      <c r="P220" s="47" t="s">
        <v>9836</v>
      </c>
      <c r="Q220" s="43" t="s">
        <v>1202</v>
      </c>
      <c r="R220" s="43" t="s">
        <v>1203</v>
      </c>
      <c r="S220" s="43" t="s">
        <v>1204</v>
      </c>
      <c r="T220" s="43" t="s">
        <v>1205</v>
      </c>
      <c r="U220" s="43" t="s">
        <v>1206</v>
      </c>
      <c r="V220" s="43" t="s">
        <v>4085</v>
      </c>
      <c r="W220" s="43" t="s">
        <v>4086</v>
      </c>
      <c r="X220" s="43" t="s">
        <v>4053</v>
      </c>
      <c r="Y220" s="43" t="s">
        <v>4044</v>
      </c>
      <c r="Z220" s="43" t="s">
        <v>1204</v>
      </c>
      <c r="AA220" s="43">
        <v>0</v>
      </c>
      <c r="AB220" s="43" t="s">
        <v>9438</v>
      </c>
      <c r="AC220" s="43" t="s">
        <v>9439</v>
      </c>
      <c r="AD220" s="43">
        <v>6</v>
      </c>
      <c r="AE220" s="5">
        <v>6</v>
      </c>
    </row>
    <row r="221" spans="1:31" x14ac:dyDescent="0.3">
      <c r="A221" s="43" t="s">
        <v>28</v>
      </c>
      <c r="B221" s="43" t="s">
        <v>6173</v>
      </c>
      <c r="F221" s="44" t="s">
        <v>9837</v>
      </c>
      <c r="H221" s="43" t="s">
        <v>9838</v>
      </c>
      <c r="I221" s="46" t="s">
        <v>9823</v>
      </c>
      <c r="K221" s="244">
        <v>45922</v>
      </c>
      <c r="L221" s="244">
        <v>45922</v>
      </c>
      <c r="M221" s="244">
        <v>45924</v>
      </c>
      <c r="N221" s="245">
        <v>45924</v>
      </c>
      <c r="O221" s="47" t="s">
        <v>4042</v>
      </c>
      <c r="P221" s="47" t="s">
        <v>9839</v>
      </c>
      <c r="Q221" s="43" t="s">
        <v>1094</v>
      </c>
      <c r="R221" s="43" t="s">
        <v>1095</v>
      </c>
      <c r="S221" s="43" t="s">
        <v>9840</v>
      </c>
      <c r="T221" s="43" t="s">
        <v>1096</v>
      </c>
      <c r="U221" s="43" t="s">
        <v>9841</v>
      </c>
      <c r="V221" s="43" t="s">
        <v>4577</v>
      </c>
      <c r="W221" s="43" t="s">
        <v>4578</v>
      </c>
      <c r="X221" s="43" t="s">
        <v>4035</v>
      </c>
      <c r="Y221" s="43" t="s">
        <v>4044</v>
      </c>
      <c r="Z221" s="43">
        <v>0</v>
      </c>
      <c r="AA221" s="43">
        <v>0</v>
      </c>
      <c r="AB221" s="43" t="s">
        <v>9438</v>
      </c>
      <c r="AC221" s="43" t="s">
        <v>9439</v>
      </c>
      <c r="AD221" s="43">
        <v>2</v>
      </c>
      <c r="AE221" s="5">
        <v>2</v>
      </c>
    </row>
    <row r="222" spans="1:31" x14ac:dyDescent="0.3">
      <c r="A222" s="43" t="s">
        <v>28</v>
      </c>
      <c r="B222" s="43" t="s">
        <v>4580</v>
      </c>
      <c r="F222" s="44" t="s">
        <v>9842</v>
      </c>
      <c r="H222" s="43" t="s">
        <v>9843</v>
      </c>
      <c r="I222" s="46" t="s">
        <v>9823</v>
      </c>
      <c r="K222" s="244">
        <v>45922</v>
      </c>
      <c r="L222" s="244">
        <v>45922</v>
      </c>
      <c r="M222" s="244">
        <v>45924</v>
      </c>
      <c r="N222" s="245">
        <v>45924</v>
      </c>
      <c r="O222" s="47" t="s">
        <v>4503</v>
      </c>
      <c r="P222" s="47" t="s">
        <v>9844</v>
      </c>
      <c r="Q222" s="43" t="s">
        <v>1207</v>
      </c>
      <c r="R222" s="43" t="s">
        <v>1208</v>
      </c>
      <c r="S222" s="43" t="s">
        <v>1209</v>
      </c>
      <c r="T222" s="43" t="s">
        <v>1210</v>
      </c>
      <c r="U222" s="43" t="s">
        <v>1211</v>
      </c>
      <c r="V222" s="43" t="s">
        <v>4085</v>
      </c>
      <c r="W222" s="43" t="s">
        <v>4086</v>
      </c>
      <c r="X222" s="43" t="s">
        <v>4053</v>
      </c>
      <c r="Y222" s="43" t="s">
        <v>4044</v>
      </c>
      <c r="Z222" s="43">
        <v>0</v>
      </c>
      <c r="AA222" s="43">
        <v>0</v>
      </c>
      <c r="AB222" s="43" t="s">
        <v>9438</v>
      </c>
      <c r="AC222" s="43" t="s">
        <v>9439</v>
      </c>
      <c r="AD222" s="43">
        <v>4</v>
      </c>
      <c r="AE222" s="5">
        <v>4</v>
      </c>
    </row>
    <row r="223" spans="1:31" x14ac:dyDescent="0.3">
      <c r="A223" s="43" t="s">
        <v>28</v>
      </c>
      <c r="B223" s="43" t="s">
        <v>4341</v>
      </c>
      <c r="F223" s="44" t="s">
        <v>9845</v>
      </c>
      <c r="H223" s="43" t="s">
        <v>9846</v>
      </c>
      <c r="I223" s="46" t="s">
        <v>9823</v>
      </c>
      <c r="K223" s="244">
        <v>45922</v>
      </c>
      <c r="L223" s="244">
        <v>45922</v>
      </c>
      <c r="M223" s="244">
        <v>45924</v>
      </c>
      <c r="N223" s="245">
        <v>45924</v>
      </c>
      <c r="O223" s="47" t="s">
        <v>4036</v>
      </c>
      <c r="P223" s="47" t="s">
        <v>9847</v>
      </c>
      <c r="Q223" s="43" t="s">
        <v>1363</v>
      </c>
      <c r="R223" s="43" t="s">
        <v>1364</v>
      </c>
      <c r="S223" s="43" t="s">
        <v>1365</v>
      </c>
      <c r="T223" s="43" t="s">
        <v>1366</v>
      </c>
      <c r="U223" s="43" t="s">
        <v>1367</v>
      </c>
      <c r="V223" s="43" t="s">
        <v>4087</v>
      </c>
      <c r="W223" s="43" t="s">
        <v>4040</v>
      </c>
      <c r="X223" s="43" t="s">
        <v>4035</v>
      </c>
      <c r="Y223" s="43" t="s">
        <v>4041</v>
      </c>
      <c r="Z223" s="43">
        <v>0</v>
      </c>
      <c r="AA223" s="43">
        <v>0</v>
      </c>
      <c r="AB223" s="43" t="s">
        <v>9438</v>
      </c>
      <c r="AC223" s="43" t="s">
        <v>9439</v>
      </c>
      <c r="AD223" s="43">
        <v>1</v>
      </c>
      <c r="AE223" s="5">
        <v>1</v>
      </c>
    </row>
    <row r="224" spans="1:31" x14ac:dyDescent="0.3">
      <c r="A224" s="43" t="s">
        <v>28</v>
      </c>
      <c r="B224" s="43" t="s">
        <v>4581</v>
      </c>
      <c r="F224" s="44" t="s">
        <v>9848</v>
      </c>
      <c r="H224" s="43" t="s">
        <v>9849</v>
      </c>
      <c r="I224" s="46" t="s">
        <v>9823</v>
      </c>
      <c r="K224" s="244">
        <v>45922</v>
      </c>
      <c r="L224" s="244">
        <v>45922</v>
      </c>
      <c r="M224" s="244">
        <v>45924</v>
      </c>
      <c r="N224" s="245">
        <v>45924</v>
      </c>
      <c r="O224" s="47" t="s">
        <v>4055</v>
      </c>
      <c r="P224" s="47" t="s">
        <v>9850</v>
      </c>
      <c r="Q224" s="43" t="s">
        <v>1408</v>
      </c>
      <c r="R224" s="43" t="s">
        <v>1409</v>
      </c>
      <c r="S224" s="43" t="s">
        <v>1410</v>
      </c>
      <c r="T224" s="43" t="s">
        <v>1411</v>
      </c>
      <c r="U224" s="43" t="s">
        <v>1412</v>
      </c>
      <c r="V224" s="43" t="s">
        <v>4097</v>
      </c>
      <c r="W224" s="43" t="s">
        <v>4052</v>
      </c>
      <c r="X224" s="43" t="s">
        <v>4053</v>
      </c>
      <c r="Y224" s="43" t="s">
        <v>4041</v>
      </c>
      <c r="Z224" s="43" t="s">
        <v>1410</v>
      </c>
      <c r="AA224" s="43">
        <v>0</v>
      </c>
      <c r="AB224" s="43" t="s">
        <v>9438</v>
      </c>
      <c r="AC224" s="43" t="s">
        <v>9439</v>
      </c>
      <c r="AD224" s="43">
        <v>5</v>
      </c>
      <c r="AE224" s="5">
        <v>5</v>
      </c>
    </row>
    <row r="225" spans="1:31" x14ac:dyDescent="0.3">
      <c r="A225" s="43" t="s">
        <v>28</v>
      </c>
      <c r="B225" s="43" t="s">
        <v>4582</v>
      </c>
      <c r="F225" s="44" t="s">
        <v>9851</v>
      </c>
      <c r="H225" s="43" t="s">
        <v>9852</v>
      </c>
      <c r="I225" s="46" t="s">
        <v>9823</v>
      </c>
      <c r="K225" s="244">
        <v>45922</v>
      </c>
      <c r="L225" s="244">
        <v>45922</v>
      </c>
      <c r="M225" s="244">
        <v>45924</v>
      </c>
      <c r="N225" s="245">
        <v>45924</v>
      </c>
      <c r="O225" s="47" t="s">
        <v>4055</v>
      </c>
      <c r="P225" s="47" t="s">
        <v>9853</v>
      </c>
      <c r="Q225" s="43" t="s">
        <v>1350</v>
      </c>
      <c r="R225" s="43" t="s">
        <v>1351</v>
      </c>
      <c r="S225" s="43" t="s">
        <v>1352</v>
      </c>
      <c r="T225" s="43" t="s">
        <v>1353</v>
      </c>
      <c r="U225" s="43" t="s">
        <v>1354</v>
      </c>
      <c r="V225" s="43" t="s">
        <v>4081</v>
      </c>
      <c r="W225" s="43" t="s">
        <v>4080</v>
      </c>
      <c r="X225" s="43" t="s">
        <v>4035</v>
      </c>
      <c r="Y225" s="43" t="s">
        <v>4044</v>
      </c>
      <c r="Z225" s="43">
        <v>0</v>
      </c>
      <c r="AA225" s="43">
        <v>0</v>
      </c>
      <c r="AB225" s="43" t="s">
        <v>9438</v>
      </c>
      <c r="AC225" s="43" t="s">
        <v>9439</v>
      </c>
      <c r="AD225" s="43">
        <v>5</v>
      </c>
      <c r="AE225" s="5">
        <v>5</v>
      </c>
    </row>
    <row r="226" spans="1:31" x14ac:dyDescent="0.3">
      <c r="A226" s="43" t="s">
        <v>28</v>
      </c>
      <c r="B226" s="43" t="s">
        <v>4247</v>
      </c>
      <c r="F226" s="44" t="s">
        <v>9854</v>
      </c>
      <c r="H226" s="43" t="s">
        <v>9855</v>
      </c>
      <c r="I226" s="46" t="s">
        <v>9823</v>
      </c>
      <c r="K226" s="244">
        <v>45922</v>
      </c>
      <c r="L226" s="244">
        <v>45922</v>
      </c>
      <c r="M226" s="244">
        <v>45924</v>
      </c>
      <c r="N226" s="245">
        <v>45924</v>
      </c>
      <c r="O226" s="47" t="s">
        <v>4072</v>
      </c>
      <c r="P226" s="47" t="s">
        <v>9856</v>
      </c>
      <c r="Q226" s="43" t="s">
        <v>1372</v>
      </c>
      <c r="R226" s="43" t="s">
        <v>1373</v>
      </c>
      <c r="S226" s="43" t="s">
        <v>1374</v>
      </c>
      <c r="T226" s="43" t="s">
        <v>1375</v>
      </c>
      <c r="U226" s="43" t="s">
        <v>1376</v>
      </c>
      <c r="V226" s="43" t="s">
        <v>4087</v>
      </c>
      <c r="W226" s="43" t="s">
        <v>4040</v>
      </c>
      <c r="X226" s="43" t="s">
        <v>4035</v>
      </c>
      <c r="Y226" s="43" t="s">
        <v>4041</v>
      </c>
      <c r="Z226" s="43">
        <v>0</v>
      </c>
      <c r="AA226" s="43">
        <v>0</v>
      </c>
      <c r="AB226" s="43" t="s">
        <v>9438</v>
      </c>
      <c r="AC226" s="43" t="s">
        <v>9439</v>
      </c>
      <c r="AD226" s="43">
        <v>6</v>
      </c>
      <c r="AE226" s="5">
        <v>6</v>
      </c>
    </row>
    <row r="227" spans="1:31" x14ac:dyDescent="0.3">
      <c r="A227" s="43" t="s">
        <v>28</v>
      </c>
      <c r="B227" s="43" t="s">
        <v>4112</v>
      </c>
      <c r="F227" s="44" t="s">
        <v>9857</v>
      </c>
      <c r="H227" s="43" t="s">
        <v>9858</v>
      </c>
      <c r="I227" s="46" t="s">
        <v>9823</v>
      </c>
      <c r="K227" s="244">
        <v>45922</v>
      </c>
      <c r="L227" s="244">
        <v>45922</v>
      </c>
      <c r="M227" s="244">
        <v>45924</v>
      </c>
      <c r="N227" s="245">
        <v>45924</v>
      </c>
      <c r="O227" s="47" t="s">
        <v>4503</v>
      </c>
      <c r="P227" s="47" t="s">
        <v>9859</v>
      </c>
      <c r="Q227" s="43" t="s">
        <v>1417</v>
      </c>
      <c r="R227" s="43" t="s">
        <v>1418</v>
      </c>
      <c r="S227" s="43" t="s">
        <v>1419</v>
      </c>
      <c r="T227" s="43" t="s">
        <v>1420</v>
      </c>
      <c r="U227" s="43" t="s">
        <v>1421</v>
      </c>
      <c r="V227" s="43" t="s">
        <v>4109</v>
      </c>
      <c r="W227" s="43" t="s">
        <v>4052</v>
      </c>
      <c r="X227" s="43" t="s">
        <v>4053</v>
      </c>
      <c r="Y227" s="43" t="s">
        <v>4041</v>
      </c>
      <c r="Z227" s="43">
        <v>0</v>
      </c>
      <c r="AA227" s="43">
        <v>0</v>
      </c>
      <c r="AB227" s="43" t="s">
        <v>9438</v>
      </c>
      <c r="AC227" s="43" t="s">
        <v>9439</v>
      </c>
      <c r="AD227" s="43">
        <v>4</v>
      </c>
      <c r="AE227" s="5">
        <v>4</v>
      </c>
    </row>
    <row r="228" spans="1:31" x14ac:dyDescent="0.3">
      <c r="A228" s="43" t="s">
        <v>28</v>
      </c>
      <c r="B228" s="43" t="s">
        <v>6300</v>
      </c>
      <c r="F228" s="44" t="s">
        <v>9860</v>
      </c>
      <c r="H228" s="43" t="s">
        <v>9861</v>
      </c>
      <c r="I228" s="46" t="s">
        <v>9823</v>
      </c>
      <c r="K228" s="244">
        <v>45922</v>
      </c>
      <c r="L228" s="244">
        <v>45922</v>
      </c>
      <c r="M228" s="244">
        <v>45924</v>
      </c>
      <c r="N228" s="245">
        <v>45924</v>
      </c>
      <c r="O228" s="47" t="s">
        <v>4036</v>
      </c>
      <c r="P228" s="47" t="s">
        <v>9862</v>
      </c>
      <c r="Q228" s="43" t="s">
        <v>1377</v>
      </c>
      <c r="R228" s="43" t="s">
        <v>1378</v>
      </c>
      <c r="S228" s="43" t="s">
        <v>1379</v>
      </c>
      <c r="T228" s="43" t="s">
        <v>1380</v>
      </c>
      <c r="U228" s="43" t="s">
        <v>1381</v>
      </c>
      <c r="V228" s="43" t="s">
        <v>4083</v>
      </c>
      <c r="W228" s="43" t="s">
        <v>4040</v>
      </c>
      <c r="X228" s="43" t="s">
        <v>4035</v>
      </c>
      <c r="Y228" s="43" t="s">
        <v>4041</v>
      </c>
      <c r="Z228" s="43">
        <v>0</v>
      </c>
      <c r="AA228" s="43">
        <v>0</v>
      </c>
      <c r="AB228" s="43" t="s">
        <v>9438</v>
      </c>
      <c r="AC228" s="43" t="s">
        <v>9439</v>
      </c>
      <c r="AD228" s="43">
        <v>1</v>
      </c>
      <c r="AE228" s="5">
        <v>1</v>
      </c>
    </row>
    <row r="229" spans="1:31" x14ac:dyDescent="0.3">
      <c r="A229" s="43" t="s">
        <v>28</v>
      </c>
      <c r="B229" s="43" t="s">
        <v>4583</v>
      </c>
      <c r="F229" s="44" t="s">
        <v>9863</v>
      </c>
      <c r="H229" s="43" t="s">
        <v>9864</v>
      </c>
      <c r="I229" s="46" t="s">
        <v>9823</v>
      </c>
      <c r="K229" s="244">
        <v>45922</v>
      </c>
      <c r="L229" s="244">
        <v>45922</v>
      </c>
      <c r="M229" s="244">
        <v>45924</v>
      </c>
      <c r="N229" s="245">
        <v>45924</v>
      </c>
      <c r="O229" s="47" t="s">
        <v>4050</v>
      </c>
      <c r="P229" s="47" t="s">
        <v>9865</v>
      </c>
      <c r="Q229" s="43" t="s">
        <v>1422</v>
      </c>
      <c r="R229" s="43" t="s">
        <v>1423</v>
      </c>
      <c r="S229" s="43" t="s">
        <v>1424</v>
      </c>
      <c r="T229" s="43" t="s">
        <v>1425</v>
      </c>
      <c r="U229" s="43" t="s">
        <v>1426</v>
      </c>
      <c r="V229" s="43" t="s">
        <v>4584</v>
      </c>
      <c r="W229" s="43" t="s">
        <v>4084</v>
      </c>
      <c r="X229" s="43" t="s">
        <v>4053</v>
      </c>
      <c r="Y229" s="43" t="s">
        <v>4041</v>
      </c>
      <c r="Z229" s="43" t="s">
        <v>1424</v>
      </c>
      <c r="AA229" s="43">
        <v>0</v>
      </c>
      <c r="AB229" s="43" t="s">
        <v>9438</v>
      </c>
      <c r="AC229" s="43" t="s">
        <v>9439</v>
      </c>
      <c r="AD229" s="43">
        <v>3</v>
      </c>
      <c r="AE229" s="5">
        <v>3</v>
      </c>
    </row>
    <row r="230" spans="1:31" x14ac:dyDescent="0.3">
      <c r="A230" s="43" t="s">
        <v>28</v>
      </c>
      <c r="B230" s="43" t="s">
        <v>4585</v>
      </c>
      <c r="F230" s="44" t="s">
        <v>9866</v>
      </c>
      <c r="H230" s="43" t="s">
        <v>9867</v>
      </c>
      <c r="I230" s="46" t="s">
        <v>9823</v>
      </c>
      <c r="K230" s="244">
        <v>45922</v>
      </c>
      <c r="L230" s="244">
        <v>45922</v>
      </c>
      <c r="M230" s="244">
        <v>45924</v>
      </c>
      <c r="N230" s="245">
        <v>45924</v>
      </c>
      <c r="O230" s="47" t="s">
        <v>4042</v>
      </c>
      <c r="P230" s="47" t="s">
        <v>9868</v>
      </c>
      <c r="Q230" s="43" t="s">
        <v>1358</v>
      </c>
      <c r="R230" s="43" t="s">
        <v>1359</v>
      </c>
      <c r="S230" s="43" t="s">
        <v>1360</v>
      </c>
      <c r="T230" s="43" t="s">
        <v>1361</v>
      </c>
      <c r="U230" s="43" t="s">
        <v>1362</v>
      </c>
      <c r="V230" s="43" t="s">
        <v>4081</v>
      </c>
      <c r="W230" s="43" t="s">
        <v>4080</v>
      </c>
      <c r="X230" s="43" t="s">
        <v>4035</v>
      </c>
      <c r="Y230" s="43" t="s">
        <v>4044</v>
      </c>
      <c r="Z230" s="43">
        <v>0</v>
      </c>
      <c r="AA230" s="43">
        <v>0</v>
      </c>
      <c r="AB230" s="43" t="s">
        <v>9438</v>
      </c>
      <c r="AC230" s="43" t="s">
        <v>9439</v>
      </c>
      <c r="AD230" s="43">
        <v>2</v>
      </c>
      <c r="AE230" s="5">
        <v>2</v>
      </c>
    </row>
    <row r="231" spans="1:31" x14ac:dyDescent="0.3">
      <c r="A231" s="43" t="s">
        <v>28</v>
      </c>
      <c r="B231" s="43" t="s">
        <v>6304</v>
      </c>
      <c r="F231" s="44" t="s">
        <v>9869</v>
      </c>
      <c r="H231" s="43" t="s">
        <v>9870</v>
      </c>
      <c r="I231" s="46" t="s">
        <v>9823</v>
      </c>
      <c r="K231" s="244">
        <v>45922</v>
      </c>
      <c r="L231" s="244">
        <v>45922</v>
      </c>
      <c r="M231" s="244">
        <v>45924</v>
      </c>
      <c r="N231" s="245">
        <v>45924</v>
      </c>
      <c r="O231" s="47" t="s">
        <v>4050</v>
      </c>
      <c r="P231" s="47" t="s">
        <v>9871</v>
      </c>
      <c r="Q231" s="43" t="s">
        <v>1386</v>
      </c>
      <c r="R231" s="43" t="s">
        <v>1387</v>
      </c>
      <c r="S231" s="43" t="s">
        <v>1388</v>
      </c>
      <c r="T231" s="43" t="s">
        <v>1389</v>
      </c>
      <c r="U231" s="43" t="s">
        <v>1390</v>
      </c>
      <c r="V231" s="43" t="s">
        <v>4083</v>
      </c>
      <c r="W231" s="43" t="s">
        <v>4040</v>
      </c>
      <c r="X231" s="43" t="s">
        <v>4035</v>
      </c>
      <c r="Y231" s="43" t="s">
        <v>4041</v>
      </c>
      <c r="Z231" s="43">
        <v>0</v>
      </c>
      <c r="AA231" s="43">
        <v>0</v>
      </c>
      <c r="AB231" s="43" t="s">
        <v>9438</v>
      </c>
      <c r="AC231" s="43" t="s">
        <v>9439</v>
      </c>
      <c r="AD231" s="43">
        <v>3</v>
      </c>
      <c r="AE231" s="5">
        <v>3</v>
      </c>
    </row>
    <row r="232" spans="1:31" x14ac:dyDescent="0.3">
      <c r="A232" s="43" t="s">
        <v>28</v>
      </c>
      <c r="B232" s="43" t="s">
        <v>4586</v>
      </c>
      <c r="F232" s="44" t="s">
        <v>9872</v>
      </c>
      <c r="H232" s="43" t="s">
        <v>9873</v>
      </c>
      <c r="I232" s="46" t="s">
        <v>9823</v>
      </c>
      <c r="K232" s="244">
        <v>45922</v>
      </c>
      <c r="L232" s="244">
        <v>45922</v>
      </c>
      <c r="M232" s="244">
        <v>45924</v>
      </c>
      <c r="N232" s="245">
        <v>45924</v>
      </c>
      <c r="O232" s="47" t="s">
        <v>4503</v>
      </c>
      <c r="P232" s="47" t="s">
        <v>9874</v>
      </c>
      <c r="Q232" s="43" t="s">
        <v>1427</v>
      </c>
      <c r="R232" s="43" t="s">
        <v>1428</v>
      </c>
      <c r="S232" s="43" t="s">
        <v>1429</v>
      </c>
      <c r="T232" s="43" t="s">
        <v>1430</v>
      </c>
      <c r="U232" s="43" t="s">
        <v>1431</v>
      </c>
      <c r="V232" s="43" t="s">
        <v>4109</v>
      </c>
      <c r="W232" s="43" t="s">
        <v>4084</v>
      </c>
      <c r="X232" s="43" t="s">
        <v>4053</v>
      </c>
      <c r="Y232" s="43" t="s">
        <v>4041</v>
      </c>
      <c r="Z232" s="43">
        <v>0</v>
      </c>
      <c r="AA232" s="43">
        <v>0</v>
      </c>
      <c r="AB232" s="43" t="s">
        <v>9438</v>
      </c>
      <c r="AC232" s="43" t="s">
        <v>9439</v>
      </c>
      <c r="AD232" s="43">
        <v>4</v>
      </c>
      <c r="AE232" s="5">
        <v>4</v>
      </c>
    </row>
    <row r="233" spans="1:31" x14ac:dyDescent="0.3">
      <c r="A233" s="43" t="s">
        <v>28</v>
      </c>
      <c r="B233" s="43" t="s">
        <v>4587</v>
      </c>
      <c r="F233" s="44" t="s">
        <v>9875</v>
      </c>
      <c r="H233" s="43" t="s">
        <v>9876</v>
      </c>
      <c r="I233" s="46" t="s">
        <v>9823</v>
      </c>
      <c r="K233" s="244">
        <v>45922</v>
      </c>
      <c r="L233" s="244">
        <v>45922</v>
      </c>
      <c r="M233" s="244">
        <v>45924</v>
      </c>
      <c r="N233" s="245">
        <v>45924</v>
      </c>
      <c r="O233" s="47" t="s">
        <v>4503</v>
      </c>
      <c r="P233" s="47" t="s">
        <v>9877</v>
      </c>
      <c r="Q233" s="43" t="s">
        <v>4062</v>
      </c>
      <c r="R233" s="43" t="s">
        <v>4062</v>
      </c>
      <c r="S233" s="43" t="s">
        <v>4102</v>
      </c>
      <c r="T233" s="43" t="s">
        <v>4063</v>
      </c>
      <c r="U233" s="43" t="s">
        <v>4064</v>
      </c>
      <c r="V233" s="43" t="s">
        <v>4103</v>
      </c>
      <c r="W233" s="43" t="s">
        <v>4084</v>
      </c>
      <c r="X233" s="43" t="s">
        <v>4053</v>
      </c>
      <c r="Y233" s="43" t="s">
        <v>4041</v>
      </c>
      <c r="Z233" s="43" t="s">
        <v>4102</v>
      </c>
      <c r="AA233" s="43">
        <v>0</v>
      </c>
      <c r="AB233" s="43" t="s">
        <v>9438</v>
      </c>
      <c r="AC233" s="43" t="s">
        <v>9439</v>
      </c>
      <c r="AD233" s="43">
        <v>4</v>
      </c>
      <c r="AE233" s="5">
        <v>4</v>
      </c>
    </row>
    <row r="234" spans="1:31" x14ac:dyDescent="0.3">
      <c r="A234" s="43" t="s">
        <v>28</v>
      </c>
      <c r="B234" s="43" t="s">
        <v>4588</v>
      </c>
      <c r="F234" s="44" t="s">
        <v>9878</v>
      </c>
      <c r="H234" s="43" t="s">
        <v>9879</v>
      </c>
      <c r="I234" s="46" t="s">
        <v>9823</v>
      </c>
      <c r="K234" s="244">
        <v>45922</v>
      </c>
      <c r="L234" s="244">
        <v>45922</v>
      </c>
      <c r="M234" s="244">
        <v>45924</v>
      </c>
      <c r="N234" s="245">
        <v>45924</v>
      </c>
      <c r="O234" s="47" t="s">
        <v>4036</v>
      </c>
      <c r="P234" s="47" t="s">
        <v>9880</v>
      </c>
      <c r="Q234" s="43" t="s">
        <v>1570</v>
      </c>
      <c r="R234" s="43" t="s">
        <v>1571</v>
      </c>
      <c r="S234" s="43" t="s">
        <v>9881</v>
      </c>
      <c r="T234" s="43" t="s">
        <v>1572</v>
      </c>
      <c r="U234" s="43" t="s">
        <v>9882</v>
      </c>
      <c r="V234" s="43" t="s">
        <v>4037</v>
      </c>
      <c r="W234" s="43" t="s">
        <v>4038</v>
      </c>
      <c r="X234" s="43" t="s">
        <v>4035</v>
      </c>
      <c r="Y234" s="43" t="s">
        <v>4037</v>
      </c>
      <c r="Z234" s="43">
        <v>0</v>
      </c>
      <c r="AA234" s="43">
        <v>0</v>
      </c>
      <c r="AB234" s="43" t="s">
        <v>9438</v>
      </c>
      <c r="AC234" s="43" t="s">
        <v>9439</v>
      </c>
      <c r="AD234" s="43">
        <v>1</v>
      </c>
      <c r="AE234" s="5">
        <v>1</v>
      </c>
    </row>
    <row r="235" spans="1:31" x14ac:dyDescent="0.3">
      <c r="A235" s="43" t="s">
        <v>28</v>
      </c>
      <c r="B235" s="43" t="s">
        <v>4866</v>
      </c>
      <c r="F235" s="44" t="s">
        <v>9883</v>
      </c>
      <c r="H235" s="43" t="s">
        <v>9884</v>
      </c>
      <c r="I235" s="46" t="s">
        <v>9823</v>
      </c>
      <c r="K235" s="244">
        <v>45922</v>
      </c>
      <c r="L235" s="244">
        <v>45922</v>
      </c>
      <c r="M235" s="244">
        <v>45924</v>
      </c>
      <c r="N235" s="245">
        <v>45924</v>
      </c>
      <c r="O235" s="47" t="s">
        <v>4050</v>
      </c>
      <c r="P235" s="47" t="s">
        <v>9885</v>
      </c>
      <c r="Q235" s="43" t="s">
        <v>1565</v>
      </c>
      <c r="R235" s="43" t="s">
        <v>1566</v>
      </c>
      <c r="S235" s="43" t="s">
        <v>935</v>
      </c>
      <c r="T235" s="43" t="s">
        <v>936</v>
      </c>
      <c r="U235" s="43" t="s">
        <v>9886</v>
      </c>
      <c r="V235" s="43" t="s">
        <v>4037</v>
      </c>
      <c r="W235" s="43" t="s">
        <v>4038</v>
      </c>
      <c r="X235" s="43" t="s">
        <v>4035</v>
      </c>
      <c r="Y235" s="43" t="s">
        <v>4037</v>
      </c>
      <c r="Z235" s="43">
        <v>0</v>
      </c>
      <c r="AA235" s="43">
        <v>0</v>
      </c>
      <c r="AB235" s="43" t="s">
        <v>9438</v>
      </c>
      <c r="AC235" s="43" t="s">
        <v>9439</v>
      </c>
      <c r="AD235" s="43">
        <v>3</v>
      </c>
      <c r="AE235" s="5">
        <v>3</v>
      </c>
    </row>
    <row r="236" spans="1:31" x14ac:dyDescent="0.3">
      <c r="A236" s="43" t="s">
        <v>28</v>
      </c>
      <c r="B236" s="43" t="s">
        <v>4867</v>
      </c>
      <c r="F236" s="44" t="s">
        <v>9887</v>
      </c>
      <c r="H236" s="43" t="s">
        <v>9888</v>
      </c>
      <c r="I236" s="46" t="s">
        <v>9823</v>
      </c>
      <c r="K236" s="244">
        <v>45922</v>
      </c>
      <c r="L236" s="244">
        <v>45922</v>
      </c>
      <c r="M236" s="244">
        <v>45924</v>
      </c>
      <c r="N236" s="245">
        <v>45924</v>
      </c>
      <c r="O236" s="47" t="s">
        <v>4503</v>
      </c>
      <c r="P236" s="47" t="s">
        <v>9889</v>
      </c>
      <c r="Q236" s="43" t="s">
        <v>1573</v>
      </c>
      <c r="R236" s="43" t="s">
        <v>1574</v>
      </c>
      <c r="S236" s="43" t="s">
        <v>947</v>
      </c>
      <c r="T236" s="43" t="s">
        <v>948</v>
      </c>
      <c r="U236" s="43" t="s">
        <v>915</v>
      </c>
      <c r="V236" s="43" t="s">
        <v>4037</v>
      </c>
      <c r="W236" s="43" t="s">
        <v>4038</v>
      </c>
      <c r="X236" s="43" t="s">
        <v>4035</v>
      </c>
      <c r="Y236" s="43" t="s">
        <v>4037</v>
      </c>
      <c r="Z236" s="43">
        <v>0</v>
      </c>
      <c r="AA236" s="43">
        <v>0</v>
      </c>
      <c r="AB236" s="43" t="s">
        <v>9438</v>
      </c>
      <c r="AC236" s="43" t="s">
        <v>9439</v>
      </c>
      <c r="AD236" s="43">
        <v>4</v>
      </c>
      <c r="AE236" s="5">
        <v>4</v>
      </c>
    </row>
    <row r="237" spans="1:31" x14ac:dyDescent="0.3">
      <c r="A237" s="43" t="s">
        <v>28</v>
      </c>
      <c r="B237" s="43" t="s">
        <v>4590</v>
      </c>
      <c r="F237" s="44" t="s">
        <v>9890</v>
      </c>
      <c r="H237" s="43" t="s">
        <v>9891</v>
      </c>
      <c r="I237" s="46" t="s">
        <v>9823</v>
      </c>
      <c r="K237" s="244">
        <v>45922</v>
      </c>
      <c r="L237" s="244">
        <v>45922</v>
      </c>
      <c r="M237" s="244">
        <v>45924</v>
      </c>
      <c r="N237" s="245">
        <v>45924</v>
      </c>
      <c r="O237" s="47" t="s">
        <v>9892</v>
      </c>
      <c r="P237" s="47" t="s">
        <v>9893</v>
      </c>
      <c r="Q237" s="43" t="s">
        <v>1623</v>
      </c>
      <c r="R237" s="43" t="s">
        <v>1624</v>
      </c>
      <c r="S237" s="43" t="s">
        <v>1625</v>
      </c>
      <c r="T237" s="43" t="s">
        <v>1626</v>
      </c>
      <c r="U237" s="43" t="s">
        <v>923</v>
      </c>
      <c r="V237" s="43" t="s">
        <v>4037</v>
      </c>
      <c r="W237" s="43" t="s">
        <v>4038</v>
      </c>
      <c r="X237" s="43" t="s">
        <v>4035</v>
      </c>
      <c r="Y237" s="43" t="s">
        <v>4037</v>
      </c>
      <c r="Z237" s="43">
        <v>0</v>
      </c>
      <c r="AA237" s="43">
        <v>0</v>
      </c>
      <c r="AB237" s="43" t="s">
        <v>9438</v>
      </c>
      <c r="AC237" s="43" t="s">
        <v>9439</v>
      </c>
      <c r="AD237" s="43">
        <v>16</v>
      </c>
      <c r="AE237" s="5">
        <v>16</v>
      </c>
    </row>
    <row r="238" spans="1:31" x14ac:dyDescent="0.3">
      <c r="A238" s="43" t="s">
        <v>28</v>
      </c>
      <c r="B238" s="43" t="s">
        <v>4592</v>
      </c>
      <c r="F238" s="44" t="s">
        <v>9894</v>
      </c>
      <c r="H238" s="43" t="s">
        <v>9895</v>
      </c>
      <c r="I238" s="46" t="s">
        <v>9896</v>
      </c>
      <c r="K238" s="244">
        <v>45922</v>
      </c>
      <c r="L238" s="244">
        <v>45922</v>
      </c>
      <c r="M238" s="244">
        <v>45924</v>
      </c>
      <c r="N238" s="245">
        <v>45924</v>
      </c>
      <c r="O238" s="47" t="s">
        <v>9897</v>
      </c>
      <c r="P238" s="47" t="s">
        <v>9898</v>
      </c>
      <c r="Q238" s="43">
        <v>9004951125</v>
      </c>
      <c r="R238" s="43" t="s">
        <v>1561</v>
      </c>
      <c r="S238" s="43" t="s">
        <v>1562</v>
      </c>
      <c r="T238" s="43" t="s">
        <v>1563</v>
      </c>
      <c r="U238" s="43" t="s">
        <v>1564</v>
      </c>
      <c r="V238" s="43" t="s">
        <v>4037</v>
      </c>
      <c r="W238" s="43" t="s">
        <v>4038</v>
      </c>
      <c r="X238" s="43" t="s">
        <v>4035</v>
      </c>
      <c r="Y238" s="43" t="s">
        <v>4037</v>
      </c>
      <c r="Z238" s="43">
        <v>0</v>
      </c>
      <c r="AA238" s="43">
        <v>0</v>
      </c>
      <c r="AB238" s="43" t="s">
        <v>9438</v>
      </c>
      <c r="AC238" s="43" t="s">
        <v>9439</v>
      </c>
      <c r="AD238" s="43">
        <v>27</v>
      </c>
      <c r="AE238" s="5">
        <v>27</v>
      </c>
    </row>
  </sheetData>
  <autoFilter ref="A6:AQ205" xr:uid="{00000000-0009-0000-0000-000004000000}"/>
  <sortState xmlns:xlrd2="http://schemas.microsoft.com/office/spreadsheetml/2017/richdata2" ref="A7:AO274">
    <sortCondition ref="M7"/>
  </sortState>
  <conditionalFormatting sqref="H6">
    <cfRule type="duplicateValues" dxfId="44" priority="10723"/>
    <cfRule type="duplicateValues" dxfId="43" priority="10724"/>
  </conditionalFormatting>
  <conditionalFormatting sqref="G6">
    <cfRule type="duplicateValues" dxfId="42" priority="10725"/>
    <cfRule type="duplicateValues" dxfId="41" priority="10726"/>
  </conditionalFormatting>
  <conditionalFormatting sqref="F7:F13">
    <cfRule type="duplicateValues" dxfId="40" priority="31"/>
  </conditionalFormatting>
  <conditionalFormatting sqref="F7:F14">
    <cfRule type="duplicateValues" dxfId="39" priority="30"/>
  </conditionalFormatting>
  <conditionalFormatting sqref="F14">
    <cfRule type="duplicateValues" dxfId="38" priority="29"/>
  </conditionalFormatting>
  <conditionalFormatting sqref="F15">
    <cfRule type="duplicateValues" dxfId="37" priority="28"/>
  </conditionalFormatting>
  <conditionalFormatting sqref="F16:F17">
    <cfRule type="duplicateValues" dxfId="36" priority="27"/>
  </conditionalFormatting>
  <conditionalFormatting sqref="F18">
    <cfRule type="duplicateValues" dxfId="35" priority="26"/>
  </conditionalFormatting>
  <conditionalFormatting sqref="F19:F20">
    <cfRule type="duplicateValues" dxfId="34" priority="25"/>
  </conditionalFormatting>
  <conditionalFormatting sqref="F21">
    <cfRule type="duplicateValues" dxfId="33" priority="24"/>
  </conditionalFormatting>
  <conditionalFormatting sqref="F22">
    <cfRule type="duplicateValues" dxfId="32" priority="23"/>
  </conditionalFormatting>
  <conditionalFormatting sqref="F23">
    <cfRule type="duplicateValues" dxfId="31" priority="22"/>
  </conditionalFormatting>
  <conditionalFormatting sqref="F24">
    <cfRule type="duplicateValues" dxfId="30" priority="21"/>
  </conditionalFormatting>
  <conditionalFormatting sqref="F25">
    <cfRule type="duplicateValues" dxfId="29" priority="20"/>
  </conditionalFormatting>
  <conditionalFormatting sqref="F26">
    <cfRule type="duplicateValues" dxfId="28" priority="19"/>
  </conditionalFormatting>
  <conditionalFormatting sqref="F27:F29">
    <cfRule type="duplicateValues" dxfId="27" priority="18"/>
  </conditionalFormatting>
  <conditionalFormatting sqref="F30">
    <cfRule type="duplicateValues" dxfId="26" priority="17"/>
  </conditionalFormatting>
  <conditionalFormatting sqref="F31">
    <cfRule type="duplicateValues" dxfId="25" priority="16"/>
  </conditionalFormatting>
  <conditionalFormatting sqref="F32:F33">
    <cfRule type="duplicateValues" dxfId="24" priority="15"/>
  </conditionalFormatting>
  <conditionalFormatting sqref="F34">
    <cfRule type="duplicateValues" dxfId="23" priority="14"/>
  </conditionalFormatting>
  <conditionalFormatting sqref="F35">
    <cfRule type="duplicateValues" dxfId="22" priority="13"/>
  </conditionalFormatting>
  <conditionalFormatting sqref="F36">
    <cfRule type="duplicateValues" dxfId="21" priority="12"/>
  </conditionalFormatting>
  <conditionalFormatting sqref="F37:F41">
    <cfRule type="duplicateValues" dxfId="20" priority="11"/>
  </conditionalFormatting>
  <conditionalFormatting sqref="F42">
    <cfRule type="duplicateValues" dxfId="19" priority="10"/>
  </conditionalFormatting>
  <conditionalFormatting sqref="F43:F51">
    <cfRule type="duplicateValues" dxfId="18" priority="9"/>
  </conditionalFormatting>
  <conditionalFormatting sqref="F52:F55">
    <cfRule type="duplicateValues" dxfId="17" priority="8"/>
  </conditionalFormatting>
  <conditionalFormatting sqref="F56:F63">
    <cfRule type="duplicateValues" dxfId="16" priority="7"/>
  </conditionalFormatting>
  <conditionalFormatting sqref="F64:F68">
    <cfRule type="duplicateValues" dxfId="15" priority="6"/>
  </conditionalFormatting>
  <conditionalFormatting sqref="F69:F73">
    <cfRule type="duplicateValues" dxfId="14" priority="5"/>
  </conditionalFormatting>
  <conditionalFormatting sqref="F74:F80">
    <cfRule type="duplicateValues" dxfId="13" priority="4"/>
  </conditionalFormatting>
  <conditionalFormatting sqref="F81:F86">
    <cfRule type="duplicateValues" dxfId="12" priority="3"/>
  </conditionalFormatting>
  <conditionalFormatting sqref="F87">
    <cfRule type="duplicateValues" dxfId="11" priority="2"/>
  </conditionalFormatting>
  <conditionalFormatting sqref="F206:F1048576 F1:F6">
    <cfRule type="duplicateValues" dxfId="10" priority="26328"/>
  </conditionalFormatting>
  <conditionalFormatting sqref="P206:P1048576 P1:P6">
    <cfRule type="duplicateValues" dxfId="9" priority="26331"/>
  </conditionalFormatting>
  <conditionalFormatting sqref="F206:F1048576">
    <cfRule type="duplicateValues" dxfId="8" priority="26334"/>
  </conditionalFormatting>
  <conditionalFormatting sqref="H206:H1048576 H1:H6">
    <cfRule type="duplicateValues" dxfId="7" priority="26336"/>
  </conditionalFormatting>
  <conditionalFormatting sqref="F88:F205">
    <cfRule type="duplicateValues" dxfId="6" priority="1"/>
  </conditionalFormatting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3:M1716"/>
  <sheetViews>
    <sheetView topLeftCell="D1" workbookViewId="0">
      <selection activeCell="G6" sqref="G6:G1641"/>
    </sheetView>
  </sheetViews>
  <sheetFormatPr defaultColWidth="8.77734375" defaultRowHeight="10.199999999999999" x14ac:dyDescent="0.2"/>
  <cols>
    <col min="1" max="1" width="26.88671875" style="131" bestFit="1" customWidth="1"/>
    <col min="2" max="2" width="31.6640625" style="131" bestFit="1" customWidth="1"/>
    <col min="3" max="3" width="13.5546875" style="131" bestFit="1" customWidth="1"/>
    <col min="4" max="4" width="18.44140625" style="131" bestFit="1" customWidth="1"/>
    <col min="5" max="5" width="8.88671875" style="131" bestFit="1" customWidth="1"/>
    <col min="6" max="6" width="10.21875" style="131" bestFit="1" customWidth="1"/>
    <col min="7" max="7" width="7" style="131" bestFit="1" customWidth="1"/>
    <col min="8" max="8" width="20" style="131" bestFit="1" customWidth="1"/>
    <col min="9" max="9" width="14.77734375" style="131" bestFit="1" customWidth="1"/>
    <col min="10" max="10" width="15.88671875" style="131" bestFit="1" customWidth="1"/>
    <col min="11" max="11" width="20" style="131" bestFit="1" customWidth="1"/>
    <col min="12" max="12" width="37.33203125" style="131" bestFit="1" customWidth="1"/>
    <col min="13" max="16384" width="8.77734375" style="131"/>
  </cols>
  <sheetData>
    <row r="3" spans="1:13" x14ac:dyDescent="0.2">
      <c r="A3" s="132"/>
      <c r="B3" s="132"/>
      <c r="C3" s="132"/>
      <c r="D3" s="132"/>
      <c r="E3" s="132"/>
      <c r="F3" s="132"/>
      <c r="G3" s="132"/>
      <c r="H3" s="132"/>
      <c r="I3" s="132"/>
      <c r="J3" s="132"/>
      <c r="K3" s="132"/>
      <c r="L3" s="132"/>
    </row>
    <row r="4" spans="1:13" x14ac:dyDescent="0.2">
      <c r="A4" s="133"/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</row>
    <row r="5" spans="1:13" ht="20.399999999999999" x14ac:dyDescent="0.2">
      <c r="A5" s="134"/>
      <c r="B5" s="134" t="s">
        <v>18</v>
      </c>
      <c r="C5" s="134" t="s">
        <v>19</v>
      </c>
      <c r="D5" s="134" t="s">
        <v>20</v>
      </c>
      <c r="E5" s="134" t="s">
        <v>21</v>
      </c>
      <c r="F5" s="134" t="s">
        <v>22</v>
      </c>
      <c r="G5" s="134"/>
      <c r="H5" s="134" t="s">
        <v>23</v>
      </c>
      <c r="I5" s="134" t="s">
        <v>24</v>
      </c>
      <c r="J5" s="134" t="s">
        <v>25</v>
      </c>
      <c r="K5" s="134" t="s">
        <v>26</v>
      </c>
      <c r="L5" s="134" t="s">
        <v>27</v>
      </c>
      <c r="M5" s="131" t="s">
        <v>5653</v>
      </c>
    </row>
    <row r="6" spans="1:13" x14ac:dyDescent="0.2">
      <c r="A6" s="135" t="s">
        <v>5654</v>
      </c>
      <c r="B6" s="135" t="s">
        <v>5655</v>
      </c>
      <c r="C6" s="135" t="s">
        <v>28</v>
      </c>
      <c r="D6" s="135" t="s">
        <v>29</v>
      </c>
      <c r="E6" s="136" t="s">
        <v>30</v>
      </c>
      <c r="F6" s="137" t="s">
        <v>31</v>
      </c>
      <c r="G6" s="137" t="s">
        <v>9035</v>
      </c>
      <c r="H6" s="136" t="s">
        <v>33</v>
      </c>
      <c r="I6" s="136" t="s">
        <v>34</v>
      </c>
      <c r="J6" s="137"/>
      <c r="K6" s="136" t="s">
        <v>35</v>
      </c>
      <c r="L6" s="136" t="s">
        <v>36</v>
      </c>
      <c r="M6" s="131" t="str">
        <f>IF(G6="","",G6)</f>
        <v>Sealing</v>
      </c>
    </row>
    <row r="7" spans="1:13" x14ac:dyDescent="0.2">
      <c r="A7" s="135" t="s">
        <v>5656</v>
      </c>
      <c r="B7" s="135" t="s">
        <v>5657</v>
      </c>
      <c r="C7" s="135" t="s">
        <v>28</v>
      </c>
      <c r="D7" s="135" t="s">
        <v>29</v>
      </c>
      <c r="E7" s="136" t="s">
        <v>30</v>
      </c>
      <c r="F7" s="137" t="s">
        <v>31</v>
      </c>
      <c r="G7" s="137" t="s">
        <v>9035</v>
      </c>
      <c r="H7" s="136" t="s">
        <v>37</v>
      </c>
      <c r="I7" s="136" t="s">
        <v>38</v>
      </c>
      <c r="J7" s="137"/>
      <c r="K7" s="136" t="s">
        <v>39</v>
      </c>
      <c r="L7" s="136" t="s">
        <v>2829</v>
      </c>
      <c r="M7" s="131" t="str">
        <f t="shared" ref="M7:M70" si="0">IF(G7="","",G7)</f>
        <v>Sealing</v>
      </c>
    </row>
    <row r="8" spans="1:13" x14ac:dyDescent="0.2">
      <c r="A8" s="135" t="s">
        <v>5658</v>
      </c>
      <c r="B8" s="135" t="s">
        <v>5659</v>
      </c>
      <c r="C8" s="135" t="s">
        <v>28</v>
      </c>
      <c r="D8" s="135" t="s">
        <v>29</v>
      </c>
      <c r="E8" s="136" t="s">
        <v>30</v>
      </c>
      <c r="F8" s="137" t="s">
        <v>31</v>
      </c>
      <c r="G8" s="137" t="s">
        <v>9035</v>
      </c>
      <c r="H8" s="136" t="s">
        <v>40</v>
      </c>
      <c r="I8" s="136" t="s">
        <v>41</v>
      </c>
      <c r="J8" s="137"/>
      <c r="K8" s="136" t="s">
        <v>42</v>
      </c>
      <c r="L8" s="136" t="s">
        <v>2833</v>
      </c>
      <c r="M8" s="131" t="str">
        <f t="shared" si="0"/>
        <v>Sealing</v>
      </c>
    </row>
    <row r="9" spans="1:13" x14ac:dyDescent="0.2">
      <c r="A9" s="135" t="s">
        <v>5660</v>
      </c>
      <c r="B9" s="135" t="s">
        <v>5661</v>
      </c>
      <c r="C9" s="135" t="s">
        <v>28</v>
      </c>
      <c r="D9" s="135" t="s">
        <v>29</v>
      </c>
      <c r="E9" s="136" t="s">
        <v>30</v>
      </c>
      <c r="F9" s="137" t="s">
        <v>31</v>
      </c>
      <c r="G9" s="137" t="s">
        <v>43</v>
      </c>
      <c r="H9" s="136" t="s">
        <v>44</v>
      </c>
      <c r="I9" s="136" t="s">
        <v>45</v>
      </c>
      <c r="J9" s="137"/>
      <c r="K9" s="136" t="s">
        <v>46</v>
      </c>
      <c r="L9" s="136" t="s">
        <v>47</v>
      </c>
      <c r="M9" s="131" t="str">
        <f t="shared" si="0"/>
        <v>ASSY</v>
      </c>
    </row>
    <row r="10" spans="1:13" x14ac:dyDescent="0.2">
      <c r="A10" s="135" t="s">
        <v>5662</v>
      </c>
      <c r="B10" s="135" t="s">
        <v>5663</v>
      </c>
      <c r="C10" s="135" t="s">
        <v>28</v>
      </c>
      <c r="D10" s="135" t="s">
        <v>29</v>
      </c>
      <c r="E10" s="136" t="s">
        <v>30</v>
      </c>
      <c r="F10" s="137" t="s">
        <v>31</v>
      </c>
      <c r="G10" s="137" t="s">
        <v>43</v>
      </c>
      <c r="H10" s="136" t="s">
        <v>48</v>
      </c>
      <c r="I10" s="136" t="s">
        <v>49</v>
      </c>
      <c r="J10" s="137"/>
      <c r="K10" s="136" t="s">
        <v>50</v>
      </c>
      <c r="L10" s="136" t="s">
        <v>51</v>
      </c>
      <c r="M10" s="131" t="str">
        <f t="shared" si="0"/>
        <v>ASSY</v>
      </c>
    </row>
    <row r="11" spans="1:13" x14ac:dyDescent="0.2">
      <c r="A11" s="135" t="s">
        <v>5664</v>
      </c>
      <c r="B11" s="135" t="s">
        <v>5665</v>
      </c>
      <c r="C11" s="135" t="s">
        <v>28</v>
      </c>
      <c r="D11" s="135" t="s">
        <v>29</v>
      </c>
      <c r="E11" s="136" t="s">
        <v>30</v>
      </c>
      <c r="F11" s="137" t="s">
        <v>31</v>
      </c>
      <c r="G11" s="137" t="s">
        <v>43</v>
      </c>
      <c r="H11" s="136" t="s">
        <v>52</v>
      </c>
      <c r="I11" s="136" t="s">
        <v>53</v>
      </c>
      <c r="J11" s="137"/>
      <c r="K11" s="136" t="s">
        <v>54</v>
      </c>
      <c r="L11" s="136" t="s">
        <v>55</v>
      </c>
      <c r="M11" s="131" t="str">
        <f t="shared" si="0"/>
        <v>ASSY</v>
      </c>
    </row>
    <row r="12" spans="1:13" x14ac:dyDescent="0.2">
      <c r="A12" s="135" t="s">
        <v>5666</v>
      </c>
      <c r="B12" s="135" t="s">
        <v>5667</v>
      </c>
      <c r="C12" s="135" t="s">
        <v>28</v>
      </c>
      <c r="D12" s="135" t="s">
        <v>29</v>
      </c>
      <c r="E12" s="136" t="s">
        <v>30</v>
      </c>
      <c r="F12" s="137" t="s">
        <v>31</v>
      </c>
      <c r="G12" s="137" t="s">
        <v>43</v>
      </c>
      <c r="H12" s="136" t="s">
        <v>56</v>
      </c>
      <c r="I12" s="136" t="s">
        <v>57</v>
      </c>
      <c r="J12" s="137"/>
      <c r="K12" s="136" t="s">
        <v>58</v>
      </c>
      <c r="L12" s="136" t="s">
        <v>59</v>
      </c>
      <c r="M12" s="131" t="str">
        <f t="shared" si="0"/>
        <v>ASSY</v>
      </c>
    </row>
    <row r="13" spans="1:13" x14ac:dyDescent="0.2">
      <c r="A13" s="135" t="s">
        <v>5668</v>
      </c>
      <c r="B13" s="135" t="s">
        <v>5669</v>
      </c>
      <c r="C13" s="135" t="s">
        <v>28</v>
      </c>
      <c r="D13" s="135" t="s">
        <v>29</v>
      </c>
      <c r="E13" s="136" t="s">
        <v>30</v>
      </c>
      <c r="F13" s="137" t="s">
        <v>31</v>
      </c>
      <c r="G13" s="137" t="s">
        <v>43</v>
      </c>
      <c r="H13" s="136" t="s">
        <v>60</v>
      </c>
      <c r="I13" s="136" t="s">
        <v>61</v>
      </c>
      <c r="J13" s="137"/>
      <c r="K13" s="136" t="s">
        <v>62</v>
      </c>
      <c r="L13" s="136" t="s">
        <v>63</v>
      </c>
      <c r="M13" s="131" t="str">
        <f t="shared" si="0"/>
        <v>ASSY</v>
      </c>
    </row>
    <row r="14" spans="1:13" x14ac:dyDescent="0.2">
      <c r="A14" s="135" t="s">
        <v>5670</v>
      </c>
      <c r="B14" s="135" t="s">
        <v>5671</v>
      </c>
      <c r="C14" s="135" t="s">
        <v>28</v>
      </c>
      <c r="D14" s="135" t="s">
        <v>29</v>
      </c>
      <c r="E14" s="136" t="s">
        <v>30</v>
      </c>
      <c r="F14" s="137" t="s">
        <v>31</v>
      </c>
      <c r="G14" s="137" t="s">
        <v>43</v>
      </c>
      <c r="H14" s="136" t="s">
        <v>64</v>
      </c>
      <c r="I14" s="136" t="s">
        <v>65</v>
      </c>
      <c r="J14" s="137"/>
      <c r="K14" s="136" t="s">
        <v>66</v>
      </c>
      <c r="L14" s="136" t="s">
        <v>67</v>
      </c>
      <c r="M14" s="131" t="str">
        <f t="shared" si="0"/>
        <v>ASSY</v>
      </c>
    </row>
    <row r="15" spans="1:13" x14ac:dyDescent="0.2">
      <c r="A15" s="135" t="s">
        <v>5672</v>
      </c>
      <c r="B15" s="135" t="s">
        <v>5673</v>
      </c>
      <c r="C15" s="135" t="s">
        <v>28</v>
      </c>
      <c r="D15" s="135" t="s">
        <v>29</v>
      </c>
      <c r="E15" s="136" t="s">
        <v>30</v>
      </c>
      <c r="F15" s="137" t="s">
        <v>31</v>
      </c>
      <c r="G15" s="137" t="s">
        <v>43</v>
      </c>
      <c r="H15" s="136" t="s">
        <v>68</v>
      </c>
      <c r="I15" s="136" t="s">
        <v>69</v>
      </c>
      <c r="J15" s="137"/>
      <c r="K15" s="136" t="s">
        <v>70</v>
      </c>
      <c r="L15" s="136" t="s">
        <v>71</v>
      </c>
      <c r="M15" s="131" t="str">
        <f t="shared" si="0"/>
        <v>ASSY</v>
      </c>
    </row>
    <row r="16" spans="1:13" x14ac:dyDescent="0.2">
      <c r="A16" s="135" t="s">
        <v>5674</v>
      </c>
      <c r="B16" s="135" t="s">
        <v>5675</v>
      </c>
      <c r="C16" s="135" t="s">
        <v>28</v>
      </c>
      <c r="D16" s="135" t="s">
        <v>29</v>
      </c>
      <c r="E16" s="136" t="s">
        <v>30</v>
      </c>
      <c r="F16" s="137" t="s">
        <v>31</v>
      </c>
      <c r="G16" s="137" t="s">
        <v>43</v>
      </c>
      <c r="H16" s="136" t="s">
        <v>72</v>
      </c>
      <c r="I16" s="136" t="s">
        <v>73</v>
      </c>
      <c r="J16" s="137"/>
      <c r="K16" s="136" t="s">
        <v>74</v>
      </c>
      <c r="L16" s="136" t="s">
        <v>75</v>
      </c>
      <c r="M16" s="131" t="str">
        <f t="shared" si="0"/>
        <v>ASSY</v>
      </c>
    </row>
    <row r="17" spans="1:13" x14ac:dyDescent="0.2">
      <c r="A17" s="135" t="s">
        <v>5676</v>
      </c>
      <c r="B17" s="135" t="s">
        <v>5677</v>
      </c>
      <c r="C17" s="135" t="s">
        <v>28</v>
      </c>
      <c r="D17" s="135" t="s">
        <v>29</v>
      </c>
      <c r="E17" s="136" t="s">
        <v>30</v>
      </c>
      <c r="F17" s="137" t="s">
        <v>31</v>
      </c>
      <c r="G17" s="137" t="s">
        <v>43</v>
      </c>
      <c r="H17" s="136" t="s">
        <v>76</v>
      </c>
      <c r="I17" s="136" t="s">
        <v>77</v>
      </c>
      <c r="J17" s="137"/>
      <c r="K17" s="136" t="s">
        <v>78</v>
      </c>
      <c r="L17" s="136" t="s">
        <v>79</v>
      </c>
      <c r="M17" s="131" t="str">
        <f t="shared" si="0"/>
        <v>ASSY</v>
      </c>
    </row>
    <row r="18" spans="1:13" x14ac:dyDescent="0.2">
      <c r="A18" s="135" t="s">
        <v>5678</v>
      </c>
      <c r="B18" s="135" t="s">
        <v>5679</v>
      </c>
      <c r="C18" s="135" t="s">
        <v>28</v>
      </c>
      <c r="D18" s="135" t="s">
        <v>29</v>
      </c>
      <c r="E18" s="136" t="s">
        <v>30</v>
      </c>
      <c r="F18" s="137" t="s">
        <v>31</v>
      </c>
      <c r="G18" s="137" t="s">
        <v>43</v>
      </c>
      <c r="H18" s="136" t="s">
        <v>80</v>
      </c>
      <c r="I18" s="136" t="s">
        <v>81</v>
      </c>
      <c r="J18" s="137"/>
      <c r="K18" s="136" t="s">
        <v>82</v>
      </c>
      <c r="L18" s="136" t="s">
        <v>83</v>
      </c>
      <c r="M18" s="131" t="str">
        <f t="shared" si="0"/>
        <v>ASSY</v>
      </c>
    </row>
    <row r="19" spans="1:13" x14ac:dyDescent="0.2">
      <c r="A19" s="135" t="s">
        <v>5680</v>
      </c>
      <c r="B19" s="135" t="s">
        <v>5681</v>
      </c>
      <c r="C19" s="135" t="s">
        <v>28</v>
      </c>
      <c r="D19" s="135" t="s">
        <v>29</v>
      </c>
      <c r="E19" s="136" t="s">
        <v>30</v>
      </c>
      <c r="F19" s="137" t="s">
        <v>31</v>
      </c>
      <c r="G19" s="137" t="s">
        <v>43</v>
      </c>
      <c r="H19" s="136" t="s">
        <v>84</v>
      </c>
      <c r="I19" s="136" t="s">
        <v>85</v>
      </c>
      <c r="J19" s="137"/>
      <c r="K19" s="136" t="s">
        <v>86</v>
      </c>
      <c r="L19" s="136" t="s">
        <v>87</v>
      </c>
      <c r="M19" s="131" t="str">
        <f t="shared" si="0"/>
        <v>ASSY</v>
      </c>
    </row>
    <row r="20" spans="1:13" x14ac:dyDescent="0.2">
      <c r="A20" s="135" t="s">
        <v>5682</v>
      </c>
      <c r="B20" s="135" t="s">
        <v>5683</v>
      </c>
      <c r="C20" s="135" t="s">
        <v>28</v>
      </c>
      <c r="D20" s="135" t="s">
        <v>29</v>
      </c>
      <c r="E20" s="136" t="s">
        <v>30</v>
      </c>
      <c r="F20" s="137" t="s">
        <v>31</v>
      </c>
      <c r="G20" s="137" t="s">
        <v>43</v>
      </c>
      <c r="H20" s="136" t="s">
        <v>88</v>
      </c>
      <c r="I20" s="136" t="s">
        <v>89</v>
      </c>
      <c r="J20" s="137"/>
      <c r="K20" s="136" t="s">
        <v>90</v>
      </c>
      <c r="L20" s="136" t="s">
        <v>91</v>
      </c>
      <c r="M20" s="131" t="str">
        <f t="shared" si="0"/>
        <v>ASSY</v>
      </c>
    </row>
    <row r="21" spans="1:13" x14ac:dyDescent="0.2">
      <c r="A21" s="135" t="s">
        <v>5684</v>
      </c>
      <c r="B21" s="135" t="s">
        <v>5685</v>
      </c>
      <c r="C21" s="135" t="s">
        <v>28</v>
      </c>
      <c r="D21" s="135" t="s">
        <v>29</v>
      </c>
      <c r="E21" s="136" t="s">
        <v>30</v>
      </c>
      <c r="F21" s="137" t="s">
        <v>31</v>
      </c>
      <c r="G21" s="137" t="s">
        <v>9035</v>
      </c>
      <c r="H21" s="136" t="s">
        <v>92</v>
      </c>
      <c r="I21" s="136" t="s">
        <v>93</v>
      </c>
      <c r="J21" s="137"/>
      <c r="K21" s="136" t="s">
        <v>94</v>
      </c>
      <c r="L21" s="136" t="s">
        <v>95</v>
      </c>
      <c r="M21" s="131" t="str">
        <f t="shared" si="0"/>
        <v>Sealing</v>
      </c>
    </row>
    <row r="22" spans="1:13" x14ac:dyDescent="0.2">
      <c r="A22" s="135" t="s">
        <v>4555</v>
      </c>
      <c r="B22" s="135" t="s">
        <v>5686</v>
      </c>
      <c r="C22" s="135" t="s">
        <v>28</v>
      </c>
      <c r="D22" s="135" t="s">
        <v>29</v>
      </c>
      <c r="E22" s="136" t="s">
        <v>30</v>
      </c>
      <c r="F22" s="137" t="s">
        <v>31</v>
      </c>
      <c r="G22" s="137" t="s">
        <v>43</v>
      </c>
      <c r="H22" s="136" t="s">
        <v>96</v>
      </c>
      <c r="I22" s="136" t="s">
        <v>97</v>
      </c>
      <c r="J22" s="137"/>
      <c r="K22" s="136" t="s">
        <v>98</v>
      </c>
      <c r="L22" s="136" t="s">
        <v>99</v>
      </c>
      <c r="M22" s="131" t="str">
        <f t="shared" si="0"/>
        <v>ASSY</v>
      </c>
    </row>
    <row r="23" spans="1:13" x14ac:dyDescent="0.2">
      <c r="A23" s="135" t="s">
        <v>5687</v>
      </c>
      <c r="B23" s="135" t="s">
        <v>5688</v>
      </c>
      <c r="C23" s="135" t="s">
        <v>28</v>
      </c>
      <c r="D23" s="135" t="s">
        <v>29</v>
      </c>
      <c r="E23" s="136" t="s">
        <v>30</v>
      </c>
      <c r="F23" s="137" t="s">
        <v>31</v>
      </c>
      <c r="G23" s="137" t="s">
        <v>43</v>
      </c>
      <c r="H23" s="136" t="s">
        <v>100</v>
      </c>
      <c r="I23" s="136" t="s">
        <v>101</v>
      </c>
      <c r="J23" s="137"/>
      <c r="K23" s="136" t="s">
        <v>102</v>
      </c>
      <c r="L23" s="136" t="s">
        <v>103</v>
      </c>
      <c r="M23" s="131" t="str">
        <f t="shared" si="0"/>
        <v>ASSY</v>
      </c>
    </row>
    <row r="24" spans="1:13" x14ac:dyDescent="0.2">
      <c r="A24" s="135" t="s">
        <v>5689</v>
      </c>
      <c r="B24" s="135" t="s">
        <v>5690</v>
      </c>
      <c r="C24" s="135" t="s">
        <v>28</v>
      </c>
      <c r="D24" s="135" t="s">
        <v>29</v>
      </c>
      <c r="E24" s="136" t="s">
        <v>30</v>
      </c>
      <c r="F24" s="137" t="s">
        <v>31</v>
      </c>
      <c r="G24" s="137" t="s">
        <v>9035</v>
      </c>
      <c r="H24" s="136" t="s">
        <v>104</v>
      </c>
      <c r="I24" s="136" t="s">
        <v>105</v>
      </c>
      <c r="J24" s="137"/>
      <c r="K24" s="136" t="s">
        <v>106</v>
      </c>
      <c r="L24" s="136" t="s">
        <v>5486</v>
      </c>
      <c r="M24" s="131" t="str">
        <f t="shared" si="0"/>
        <v>Sealing</v>
      </c>
    </row>
    <row r="25" spans="1:13" x14ac:dyDescent="0.2">
      <c r="A25" s="135" t="s">
        <v>5691</v>
      </c>
      <c r="B25" s="135" t="s">
        <v>5692</v>
      </c>
      <c r="C25" s="135" t="s">
        <v>28</v>
      </c>
      <c r="D25" s="135" t="s">
        <v>29</v>
      </c>
      <c r="E25" s="136" t="s">
        <v>30</v>
      </c>
      <c r="F25" s="137" t="s">
        <v>31</v>
      </c>
      <c r="G25" s="137" t="s">
        <v>9035</v>
      </c>
      <c r="H25" s="136" t="s">
        <v>107</v>
      </c>
      <c r="I25" s="136" t="s">
        <v>108</v>
      </c>
      <c r="J25" s="137"/>
      <c r="K25" s="136" t="s">
        <v>109</v>
      </c>
      <c r="L25" s="136" t="s">
        <v>110</v>
      </c>
      <c r="M25" s="131" t="str">
        <f t="shared" si="0"/>
        <v>Sealing</v>
      </c>
    </row>
    <row r="26" spans="1:13" x14ac:dyDescent="0.2">
      <c r="A26" s="135" t="s">
        <v>5693</v>
      </c>
      <c r="B26" s="135" t="s">
        <v>5694</v>
      </c>
      <c r="C26" s="135" t="s">
        <v>28</v>
      </c>
      <c r="D26" s="135" t="s">
        <v>29</v>
      </c>
      <c r="E26" s="136" t="s">
        <v>30</v>
      </c>
      <c r="F26" s="137" t="s">
        <v>31</v>
      </c>
      <c r="G26" s="137" t="s">
        <v>9035</v>
      </c>
      <c r="H26" s="136" t="s">
        <v>111</v>
      </c>
      <c r="I26" s="136" t="s">
        <v>112</v>
      </c>
      <c r="J26" s="137"/>
      <c r="K26" s="136" t="s">
        <v>113</v>
      </c>
      <c r="L26" s="136" t="s">
        <v>5509</v>
      </c>
      <c r="M26" s="131" t="str">
        <f t="shared" si="0"/>
        <v>Sealing</v>
      </c>
    </row>
    <row r="27" spans="1:13" x14ac:dyDescent="0.2">
      <c r="A27" s="135" t="s">
        <v>5695</v>
      </c>
      <c r="B27" s="135" t="s">
        <v>5696</v>
      </c>
      <c r="C27" s="135" t="s">
        <v>28</v>
      </c>
      <c r="D27" s="135" t="s">
        <v>29</v>
      </c>
      <c r="E27" s="136" t="s">
        <v>30</v>
      </c>
      <c r="F27" s="137" t="s">
        <v>31</v>
      </c>
      <c r="G27" s="137" t="s">
        <v>43</v>
      </c>
      <c r="H27" s="136" t="s">
        <v>114</v>
      </c>
      <c r="I27" s="136" t="s">
        <v>115</v>
      </c>
      <c r="J27" s="137"/>
      <c r="K27" s="136" t="s">
        <v>116</v>
      </c>
      <c r="L27" s="136" t="s">
        <v>117</v>
      </c>
      <c r="M27" s="131" t="str">
        <f t="shared" si="0"/>
        <v>ASSY</v>
      </c>
    </row>
    <row r="28" spans="1:13" x14ac:dyDescent="0.2">
      <c r="A28" s="135" t="s">
        <v>5697</v>
      </c>
      <c r="B28" s="135" t="s">
        <v>5698</v>
      </c>
      <c r="C28" s="135" t="s">
        <v>28</v>
      </c>
      <c r="D28" s="135" t="s">
        <v>29</v>
      </c>
      <c r="E28" s="136" t="s">
        <v>30</v>
      </c>
      <c r="F28" s="137" t="s">
        <v>31</v>
      </c>
      <c r="G28" s="137" t="s">
        <v>9035</v>
      </c>
      <c r="H28" s="136" t="s">
        <v>118</v>
      </c>
      <c r="I28" s="136" t="s">
        <v>119</v>
      </c>
      <c r="J28" s="137"/>
      <c r="K28" s="136" t="s">
        <v>120</v>
      </c>
      <c r="L28" s="136" t="s">
        <v>121</v>
      </c>
      <c r="M28" s="131" t="str">
        <f t="shared" si="0"/>
        <v>Sealing</v>
      </c>
    </row>
    <row r="29" spans="1:13" x14ac:dyDescent="0.2">
      <c r="A29" s="135" t="s">
        <v>5699</v>
      </c>
      <c r="B29" s="135" t="s">
        <v>5700</v>
      </c>
      <c r="C29" s="135" t="s">
        <v>28</v>
      </c>
      <c r="D29" s="135" t="s">
        <v>29</v>
      </c>
      <c r="E29" s="136" t="s">
        <v>30</v>
      </c>
      <c r="F29" s="137" t="s">
        <v>31</v>
      </c>
      <c r="G29" s="137" t="s">
        <v>43</v>
      </c>
      <c r="H29" s="136" t="s">
        <v>122</v>
      </c>
      <c r="I29" s="136" t="s">
        <v>123</v>
      </c>
      <c r="J29" s="137"/>
      <c r="K29" s="136" t="s">
        <v>124</v>
      </c>
      <c r="L29" s="136" t="s">
        <v>125</v>
      </c>
      <c r="M29" s="131" t="str">
        <f t="shared" si="0"/>
        <v>ASSY</v>
      </c>
    </row>
    <row r="30" spans="1:13" x14ac:dyDescent="0.2">
      <c r="A30" s="135" t="s">
        <v>5701</v>
      </c>
      <c r="B30" s="135" t="s">
        <v>5702</v>
      </c>
      <c r="C30" s="135" t="s">
        <v>28</v>
      </c>
      <c r="D30" s="135" t="s">
        <v>29</v>
      </c>
      <c r="E30" s="136" t="s">
        <v>30</v>
      </c>
      <c r="F30" s="137" t="s">
        <v>31</v>
      </c>
      <c r="G30" s="137" t="s">
        <v>9035</v>
      </c>
      <c r="H30" s="136" t="s">
        <v>126</v>
      </c>
      <c r="I30" s="136" t="s">
        <v>127</v>
      </c>
      <c r="J30" s="137"/>
      <c r="K30" s="136" t="s">
        <v>128</v>
      </c>
      <c r="L30" s="136" t="s">
        <v>129</v>
      </c>
      <c r="M30" s="131" t="str">
        <f t="shared" si="0"/>
        <v>Sealing</v>
      </c>
    </row>
    <row r="31" spans="1:13" x14ac:dyDescent="0.2">
      <c r="A31" s="135" t="s">
        <v>5703</v>
      </c>
      <c r="B31" s="135" t="s">
        <v>5704</v>
      </c>
      <c r="C31" s="135" t="s">
        <v>28</v>
      </c>
      <c r="D31" s="135" t="s">
        <v>29</v>
      </c>
      <c r="E31" s="136" t="s">
        <v>30</v>
      </c>
      <c r="F31" s="137" t="s">
        <v>31</v>
      </c>
      <c r="G31" s="137" t="s">
        <v>9035</v>
      </c>
      <c r="H31" s="136">
        <v>9098116025</v>
      </c>
      <c r="I31" s="136" t="s">
        <v>130</v>
      </c>
      <c r="J31" s="137"/>
      <c r="K31" s="136" t="s">
        <v>131</v>
      </c>
      <c r="L31" s="136" t="s">
        <v>132</v>
      </c>
      <c r="M31" s="131" t="str">
        <f t="shared" si="0"/>
        <v>Sealing</v>
      </c>
    </row>
    <row r="32" spans="1:13" x14ac:dyDescent="0.2">
      <c r="A32" s="135" t="s">
        <v>5705</v>
      </c>
      <c r="B32" s="135" t="s">
        <v>5706</v>
      </c>
      <c r="C32" s="135" t="s">
        <v>28</v>
      </c>
      <c r="D32" s="135" t="s">
        <v>29</v>
      </c>
      <c r="E32" s="136" t="s">
        <v>30</v>
      </c>
      <c r="F32" s="137" t="s">
        <v>31</v>
      </c>
      <c r="G32" s="137" t="s">
        <v>9035</v>
      </c>
      <c r="H32" s="136">
        <v>9098116014</v>
      </c>
      <c r="I32" s="136" t="s">
        <v>133</v>
      </c>
      <c r="J32" s="137"/>
      <c r="K32" s="136" t="s">
        <v>134</v>
      </c>
      <c r="L32" s="136" t="s">
        <v>135</v>
      </c>
      <c r="M32" s="131" t="str">
        <f t="shared" si="0"/>
        <v>Sealing</v>
      </c>
    </row>
    <row r="33" spans="1:13" x14ac:dyDescent="0.2">
      <c r="A33" s="135" t="s">
        <v>5707</v>
      </c>
      <c r="B33" s="135" t="s">
        <v>5708</v>
      </c>
      <c r="C33" s="135" t="s">
        <v>28</v>
      </c>
      <c r="D33" s="135" t="s">
        <v>136</v>
      </c>
      <c r="E33" s="136" t="s">
        <v>137</v>
      </c>
      <c r="F33" s="137" t="s">
        <v>138</v>
      </c>
      <c r="G33" s="137" t="s">
        <v>43</v>
      </c>
      <c r="H33" s="136">
        <v>8121006052</v>
      </c>
      <c r="I33" s="136" t="s">
        <v>139</v>
      </c>
      <c r="J33" s="137"/>
      <c r="K33" s="136" t="s">
        <v>140</v>
      </c>
      <c r="L33" s="136" t="s">
        <v>141</v>
      </c>
      <c r="M33" s="131" t="str">
        <f t="shared" si="0"/>
        <v>ASSY</v>
      </c>
    </row>
    <row r="34" spans="1:13" x14ac:dyDescent="0.2">
      <c r="A34" s="135" t="s">
        <v>4504</v>
      </c>
      <c r="B34" s="135" t="s">
        <v>5709</v>
      </c>
      <c r="C34" s="135" t="s">
        <v>28</v>
      </c>
      <c r="D34" s="135" t="s">
        <v>136</v>
      </c>
      <c r="E34" s="136" t="s">
        <v>137</v>
      </c>
      <c r="F34" s="137" t="s">
        <v>138</v>
      </c>
      <c r="G34" s="137" t="s">
        <v>43</v>
      </c>
      <c r="H34" s="136">
        <v>8122006052</v>
      </c>
      <c r="I34" s="136" t="s">
        <v>142</v>
      </c>
      <c r="J34" s="137"/>
      <c r="K34" s="136" t="s">
        <v>143</v>
      </c>
      <c r="L34" s="136" t="s">
        <v>144</v>
      </c>
      <c r="M34" s="131" t="str">
        <f t="shared" si="0"/>
        <v>ASSY</v>
      </c>
    </row>
    <row r="35" spans="1:13" x14ac:dyDescent="0.2">
      <c r="A35" s="135" t="s">
        <v>5710</v>
      </c>
      <c r="B35" s="135" t="s">
        <v>5711</v>
      </c>
      <c r="C35" s="135" t="s">
        <v>28</v>
      </c>
      <c r="D35" s="135" t="s">
        <v>136</v>
      </c>
      <c r="E35" s="136" t="s">
        <v>137</v>
      </c>
      <c r="F35" s="137" t="s">
        <v>138</v>
      </c>
      <c r="G35" s="137" t="s">
        <v>9035</v>
      </c>
      <c r="H35" s="136">
        <v>8123150010</v>
      </c>
      <c r="I35" s="136" t="s">
        <v>145</v>
      </c>
      <c r="J35" s="137"/>
      <c r="K35" s="136" t="s">
        <v>146</v>
      </c>
      <c r="L35" s="136" t="s">
        <v>5434</v>
      </c>
      <c r="M35" s="131" t="str">
        <f t="shared" si="0"/>
        <v>Sealing</v>
      </c>
    </row>
    <row r="36" spans="1:13" x14ac:dyDescent="0.2">
      <c r="A36" s="135" t="s">
        <v>5712</v>
      </c>
      <c r="B36" s="135" t="s">
        <v>5713</v>
      </c>
      <c r="C36" s="135" t="s">
        <v>28</v>
      </c>
      <c r="D36" s="135" t="s">
        <v>136</v>
      </c>
      <c r="E36" s="136" t="s">
        <v>137</v>
      </c>
      <c r="F36" s="137" t="s">
        <v>138</v>
      </c>
      <c r="G36" s="137" t="s">
        <v>43</v>
      </c>
      <c r="H36" s="136" t="s">
        <v>147</v>
      </c>
      <c r="I36" s="136" t="s">
        <v>148</v>
      </c>
      <c r="J36" s="137"/>
      <c r="K36" s="136" t="s">
        <v>149</v>
      </c>
      <c r="L36" s="136" t="s">
        <v>5435</v>
      </c>
      <c r="M36" s="131" t="str">
        <f t="shared" si="0"/>
        <v>ASSY</v>
      </c>
    </row>
    <row r="37" spans="1:13" x14ac:dyDescent="0.2">
      <c r="A37" s="135" t="s">
        <v>4139</v>
      </c>
      <c r="B37" s="135" t="s">
        <v>5714</v>
      </c>
      <c r="C37" s="135" t="s">
        <v>28</v>
      </c>
      <c r="D37" s="135" t="s">
        <v>136</v>
      </c>
      <c r="E37" s="136" t="s">
        <v>137</v>
      </c>
      <c r="F37" s="137" t="s">
        <v>138</v>
      </c>
      <c r="G37" s="137" t="s">
        <v>43</v>
      </c>
      <c r="H37" s="136" t="s">
        <v>150</v>
      </c>
      <c r="I37" s="136" t="s">
        <v>151</v>
      </c>
      <c r="J37" s="137"/>
      <c r="K37" s="136" t="s">
        <v>153</v>
      </c>
      <c r="L37" s="136" t="s">
        <v>154</v>
      </c>
      <c r="M37" s="131" t="str">
        <f t="shared" si="0"/>
        <v>ASSY</v>
      </c>
    </row>
    <row r="38" spans="1:13" x14ac:dyDescent="0.2">
      <c r="A38" s="135" t="s">
        <v>5715</v>
      </c>
      <c r="B38" s="135" t="s">
        <v>5716</v>
      </c>
      <c r="C38" s="135" t="s">
        <v>28</v>
      </c>
      <c r="D38" s="135" t="s">
        <v>136</v>
      </c>
      <c r="E38" s="136" t="s">
        <v>137</v>
      </c>
      <c r="F38" s="137" t="s">
        <v>138</v>
      </c>
      <c r="G38" s="137" t="s">
        <v>9035</v>
      </c>
      <c r="H38" s="136" t="s">
        <v>155</v>
      </c>
      <c r="I38" s="136" t="s">
        <v>156</v>
      </c>
      <c r="J38" s="137"/>
      <c r="K38" s="136" t="s">
        <v>157</v>
      </c>
      <c r="L38" s="136" t="s">
        <v>158</v>
      </c>
      <c r="M38" s="131" t="str">
        <f t="shared" si="0"/>
        <v>Sealing</v>
      </c>
    </row>
    <row r="39" spans="1:13" x14ac:dyDescent="0.2">
      <c r="A39" s="135" t="s">
        <v>5717</v>
      </c>
      <c r="B39" s="135" t="s">
        <v>5718</v>
      </c>
      <c r="C39" s="135" t="s">
        <v>28</v>
      </c>
      <c r="D39" s="135" t="s">
        <v>136</v>
      </c>
      <c r="E39" s="136" t="s">
        <v>137</v>
      </c>
      <c r="F39" s="137" t="s">
        <v>138</v>
      </c>
      <c r="G39" s="137" t="s">
        <v>43</v>
      </c>
      <c r="H39" s="136" t="s">
        <v>159</v>
      </c>
      <c r="I39" s="136" t="s">
        <v>160</v>
      </c>
      <c r="J39" s="137"/>
      <c r="K39" s="136" t="s">
        <v>161</v>
      </c>
      <c r="L39" s="136" t="s">
        <v>162</v>
      </c>
      <c r="M39" s="131" t="str">
        <f t="shared" si="0"/>
        <v>ASSY</v>
      </c>
    </row>
    <row r="40" spans="1:13" x14ac:dyDescent="0.2">
      <c r="A40" s="135" t="s">
        <v>4514</v>
      </c>
      <c r="B40" s="135" t="s">
        <v>5719</v>
      </c>
      <c r="C40" s="135" t="s">
        <v>28</v>
      </c>
      <c r="D40" s="135" t="s">
        <v>136</v>
      </c>
      <c r="E40" s="136" t="s">
        <v>137</v>
      </c>
      <c r="F40" s="137" t="s">
        <v>138</v>
      </c>
      <c r="G40" s="137" t="s">
        <v>43</v>
      </c>
      <c r="H40" s="136" t="s">
        <v>163</v>
      </c>
      <c r="I40" s="136" t="s">
        <v>164</v>
      </c>
      <c r="J40" s="137"/>
      <c r="K40" s="136" t="s">
        <v>165</v>
      </c>
      <c r="L40" s="136" t="s">
        <v>166</v>
      </c>
      <c r="M40" s="131" t="str">
        <f t="shared" si="0"/>
        <v>ASSY</v>
      </c>
    </row>
    <row r="41" spans="1:13" x14ac:dyDescent="0.2">
      <c r="A41" s="135" t="s">
        <v>5720</v>
      </c>
      <c r="B41" s="135" t="s">
        <v>5721</v>
      </c>
      <c r="C41" s="135" t="s">
        <v>28</v>
      </c>
      <c r="D41" s="135" t="s">
        <v>136</v>
      </c>
      <c r="E41" s="136" t="s">
        <v>137</v>
      </c>
      <c r="F41" s="137" t="s">
        <v>138</v>
      </c>
      <c r="G41" s="137" t="s">
        <v>43</v>
      </c>
      <c r="H41" s="136" t="s">
        <v>167</v>
      </c>
      <c r="I41" s="136" t="s">
        <v>168</v>
      </c>
      <c r="J41" s="137"/>
      <c r="K41" s="136" t="s">
        <v>169</v>
      </c>
      <c r="L41" s="136" t="s">
        <v>170</v>
      </c>
      <c r="M41" s="131" t="str">
        <f t="shared" si="0"/>
        <v>ASSY</v>
      </c>
    </row>
    <row r="42" spans="1:13" x14ac:dyDescent="0.2">
      <c r="A42" s="135" t="s">
        <v>5722</v>
      </c>
      <c r="B42" s="135" t="s">
        <v>5723</v>
      </c>
      <c r="C42" s="135" t="s">
        <v>28</v>
      </c>
      <c r="D42" s="135" t="s">
        <v>136</v>
      </c>
      <c r="E42" s="136" t="s">
        <v>137</v>
      </c>
      <c r="F42" s="137" t="s">
        <v>138</v>
      </c>
      <c r="G42" s="137" t="s">
        <v>9035</v>
      </c>
      <c r="H42" s="136">
        <v>8123002010</v>
      </c>
      <c r="I42" s="136" t="s">
        <v>171</v>
      </c>
      <c r="J42" s="137"/>
      <c r="K42" s="136" t="s">
        <v>172</v>
      </c>
      <c r="L42" s="136" t="s">
        <v>173</v>
      </c>
      <c r="M42" s="131" t="str">
        <f t="shared" si="0"/>
        <v>Sealing</v>
      </c>
    </row>
    <row r="43" spans="1:13" x14ac:dyDescent="0.2">
      <c r="A43" s="135" t="s">
        <v>5724</v>
      </c>
      <c r="B43" s="135" t="s">
        <v>5725</v>
      </c>
      <c r="C43" s="135" t="s">
        <v>28</v>
      </c>
      <c r="D43" s="135" t="s">
        <v>136</v>
      </c>
      <c r="E43" s="136" t="s">
        <v>137</v>
      </c>
      <c r="F43" s="137" t="s">
        <v>138</v>
      </c>
      <c r="G43" s="137" t="s">
        <v>43</v>
      </c>
      <c r="H43" s="136" t="s">
        <v>174</v>
      </c>
      <c r="I43" s="136" t="s">
        <v>175</v>
      </c>
      <c r="J43" s="137"/>
      <c r="K43" s="136" t="s">
        <v>176</v>
      </c>
      <c r="L43" s="136" t="s">
        <v>177</v>
      </c>
      <c r="M43" s="131" t="str">
        <f t="shared" si="0"/>
        <v>ASSY</v>
      </c>
    </row>
    <row r="44" spans="1:13" x14ac:dyDescent="0.2">
      <c r="A44" s="135" t="s">
        <v>5726</v>
      </c>
      <c r="B44" s="135" t="s">
        <v>5727</v>
      </c>
      <c r="C44" s="135" t="s">
        <v>28</v>
      </c>
      <c r="D44" s="135" t="s">
        <v>136</v>
      </c>
      <c r="E44" s="136" t="s">
        <v>137</v>
      </c>
      <c r="F44" s="137" t="s">
        <v>138</v>
      </c>
      <c r="G44" s="137" t="s">
        <v>9035</v>
      </c>
      <c r="H44" s="136" t="s">
        <v>178</v>
      </c>
      <c r="I44" s="136" t="s">
        <v>179</v>
      </c>
      <c r="J44" s="137"/>
      <c r="K44" s="136" t="s">
        <v>180</v>
      </c>
      <c r="L44" s="136" t="s">
        <v>181</v>
      </c>
      <c r="M44" s="131" t="str">
        <f t="shared" si="0"/>
        <v>Sealing</v>
      </c>
    </row>
    <row r="45" spans="1:13" x14ac:dyDescent="0.2">
      <c r="A45" s="135" t="s">
        <v>5728</v>
      </c>
      <c r="B45" s="135" t="s">
        <v>5729</v>
      </c>
      <c r="C45" s="135" t="s">
        <v>28</v>
      </c>
      <c r="D45" s="135" t="s">
        <v>136</v>
      </c>
      <c r="E45" s="136" t="s">
        <v>137</v>
      </c>
      <c r="F45" s="137" t="s">
        <v>138</v>
      </c>
      <c r="G45" s="137" t="s">
        <v>43</v>
      </c>
      <c r="H45" s="136" t="s">
        <v>182</v>
      </c>
      <c r="I45" s="136" t="s">
        <v>183</v>
      </c>
      <c r="J45" s="137"/>
      <c r="K45" s="136" t="s">
        <v>184</v>
      </c>
      <c r="L45" s="136" t="s">
        <v>185</v>
      </c>
      <c r="M45" s="131" t="str">
        <f t="shared" si="0"/>
        <v>ASSY</v>
      </c>
    </row>
    <row r="46" spans="1:13" x14ac:dyDescent="0.2">
      <c r="A46" s="135" t="s">
        <v>4144</v>
      </c>
      <c r="B46" s="135" t="s">
        <v>5730</v>
      </c>
      <c r="C46" s="135" t="s">
        <v>28</v>
      </c>
      <c r="D46" s="135" t="s">
        <v>136</v>
      </c>
      <c r="E46" s="136" t="s">
        <v>137</v>
      </c>
      <c r="F46" s="137" t="s">
        <v>138</v>
      </c>
      <c r="G46" s="137" t="s">
        <v>43</v>
      </c>
      <c r="H46" s="136" t="s">
        <v>186</v>
      </c>
      <c r="I46" s="136" t="s">
        <v>187</v>
      </c>
      <c r="J46" s="137"/>
      <c r="K46" s="136" t="s">
        <v>188</v>
      </c>
      <c r="L46" s="136" t="s">
        <v>189</v>
      </c>
      <c r="M46" s="131" t="str">
        <f t="shared" si="0"/>
        <v>ASSY</v>
      </c>
    </row>
    <row r="47" spans="1:13" x14ac:dyDescent="0.2">
      <c r="A47" s="135" t="s">
        <v>4849</v>
      </c>
      <c r="B47" s="135" t="s">
        <v>5731</v>
      </c>
      <c r="C47" s="135" t="s">
        <v>28</v>
      </c>
      <c r="D47" s="135" t="s">
        <v>136</v>
      </c>
      <c r="E47" s="136" t="s">
        <v>137</v>
      </c>
      <c r="F47" s="137" t="s">
        <v>138</v>
      </c>
      <c r="G47" s="137" t="s">
        <v>43</v>
      </c>
      <c r="H47" s="136" t="s">
        <v>190</v>
      </c>
      <c r="I47" s="136" t="s">
        <v>191</v>
      </c>
      <c r="J47" s="137"/>
      <c r="K47" s="136" t="s">
        <v>193</v>
      </c>
      <c r="L47" s="136" t="s">
        <v>194</v>
      </c>
      <c r="M47" s="131" t="str">
        <f t="shared" si="0"/>
        <v>ASSY</v>
      </c>
    </row>
    <row r="48" spans="1:13" x14ac:dyDescent="0.2">
      <c r="A48" s="135" t="s">
        <v>4524</v>
      </c>
      <c r="B48" s="135" t="s">
        <v>5732</v>
      </c>
      <c r="C48" s="135" t="s">
        <v>28</v>
      </c>
      <c r="D48" s="135" t="s">
        <v>136</v>
      </c>
      <c r="E48" s="136" t="s">
        <v>137</v>
      </c>
      <c r="F48" s="137" t="s">
        <v>138</v>
      </c>
      <c r="G48" s="137" t="s">
        <v>43</v>
      </c>
      <c r="H48" s="136" t="s">
        <v>195</v>
      </c>
      <c r="I48" s="136" t="s">
        <v>196</v>
      </c>
      <c r="J48" s="137"/>
      <c r="K48" s="136" t="s">
        <v>197</v>
      </c>
      <c r="L48" s="136" t="s">
        <v>198</v>
      </c>
      <c r="M48" s="131" t="str">
        <f t="shared" si="0"/>
        <v>ASSY</v>
      </c>
    </row>
    <row r="49" spans="1:13" x14ac:dyDescent="0.2">
      <c r="A49" s="135" t="s">
        <v>5733</v>
      </c>
      <c r="B49" s="135" t="s">
        <v>5734</v>
      </c>
      <c r="C49" s="135" t="s">
        <v>28</v>
      </c>
      <c r="D49" s="135" t="s">
        <v>136</v>
      </c>
      <c r="E49" s="136" t="s">
        <v>137</v>
      </c>
      <c r="F49" s="137" t="s">
        <v>138</v>
      </c>
      <c r="G49" s="137" t="s">
        <v>43</v>
      </c>
      <c r="H49" s="136" t="s">
        <v>199</v>
      </c>
      <c r="I49" s="136" t="s">
        <v>200</v>
      </c>
      <c r="J49" s="137"/>
      <c r="K49" s="136" t="s">
        <v>201</v>
      </c>
      <c r="L49" s="136" t="s">
        <v>8724</v>
      </c>
      <c r="M49" s="131" t="str">
        <f t="shared" si="0"/>
        <v>ASSY</v>
      </c>
    </row>
    <row r="50" spans="1:13" x14ac:dyDescent="0.2">
      <c r="A50" s="135" t="s">
        <v>5735</v>
      </c>
      <c r="B50" s="135" t="s">
        <v>5736</v>
      </c>
      <c r="C50" s="135" t="s">
        <v>28</v>
      </c>
      <c r="D50" s="135" t="s">
        <v>136</v>
      </c>
      <c r="E50" s="136" t="s">
        <v>137</v>
      </c>
      <c r="F50" s="137" t="s">
        <v>138</v>
      </c>
      <c r="G50" s="137" t="s">
        <v>43</v>
      </c>
      <c r="H50" s="136" t="s">
        <v>202</v>
      </c>
      <c r="I50" s="136" t="s">
        <v>203</v>
      </c>
      <c r="J50" s="137"/>
      <c r="K50" s="136" t="s">
        <v>204</v>
      </c>
      <c r="L50" s="136" t="s">
        <v>8725</v>
      </c>
      <c r="M50" s="131" t="str">
        <f t="shared" si="0"/>
        <v>ASSY</v>
      </c>
    </row>
    <row r="51" spans="1:13" x14ac:dyDescent="0.2">
      <c r="A51" s="135" t="s">
        <v>5737</v>
      </c>
      <c r="B51" s="135" t="s">
        <v>5738</v>
      </c>
      <c r="C51" s="135" t="s">
        <v>28</v>
      </c>
      <c r="D51" s="135" t="s">
        <v>136</v>
      </c>
      <c r="E51" s="136" t="s">
        <v>137</v>
      </c>
      <c r="F51" s="137" t="s">
        <v>138</v>
      </c>
      <c r="G51" s="137" t="s">
        <v>43</v>
      </c>
      <c r="H51" s="136" t="s">
        <v>205</v>
      </c>
      <c r="I51" s="136" t="s">
        <v>206</v>
      </c>
      <c r="J51" s="137"/>
      <c r="K51" s="136" t="s">
        <v>207</v>
      </c>
      <c r="L51" s="136" t="s">
        <v>8726</v>
      </c>
      <c r="M51" s="131" t="str">
        <f t="shared" si="0"/>
        <v>ASSY</v>
      </c>
    </row>
    <row r="52" spans="1:13" x14ac:dyDescent="0.2">
      <c r="A52" s="135" t="s">
        <v>5739</v>
      </c>
      <c r="B52" s="135" t="s">
        <v>5740</v>
      </c>
      <c r="C52" s="135" t="s">
        <v>28</v>
      </c>
      <c r="D52" s="135" t="s">
        <v>136</v>
      </c>
      <c r="E52" s="136" t="s">
        <v>137</v>
      </c>
      <c r="F52" s="137" t="s">
        <v>138</v>
      </c>
      <c r="G52" s="137" t="s">
        <v>43</v>
      </c>
      <c r="H52" s="136" t="s">
        <v>208</v>
      </c>
      <c r="I52" s="136" t="s">
        <v>209</v>
      </c>
      <c r="J52" s="137"/>
      <c r="K52" s="136" t="s">
        <v>210</v>
      </c>
      <c r="L52" s="136" t="s">
        <v>8727</v>
      </c>
      <c r="M52" s="131" t="str">
        <f t="shared" si="0"/>
        <v>ASSY</v>
      </c>
    </row>
    <row r="53" spans="1:13" x14ac:dyDescent="0.2">
      <c r="A53" s="135" t="s">
        <v>5741</v>
      </c>
      <c r="B53" s="135" t="s">
        <v>5742</v>
      </c>
      <c r="C53" s="135" t="s">
        <v>28</v>
      </c>
      <c r="D53" s="135" t="s">
        <v>136</v>
      </c>
      <c r="E53" s="136" t="s">
        <v>137</v>
      </c>
      <c r="F53" s="137" t="s">
        <v>138</v>
      </c>
      <c r="G53" s="137" t="s">
        <v>43</v>
      </c>
      <c r="H53" s="136" t="s">
        <v>212</v>
      </c>
      <c r="I53" s="136" t="s">
        <v>213</v>
      </c>
      <c r="J53" s="137"/>
      <c r="K53" s="136" t="s">
        <v>214</v>
      </c>
      <c r="L53" s="136" t="s">
        <v>8728</v>
      </c>
      <c r="M53" s="131" t="str">
        <f t="shared" si="0"/>
        <v>ASSY</v>
      </c>
    </row>
    <row r="54" spans="1:13" x14ac:dyDescent="0.2">
      <c r="A54" s="135" t="s">
        <v>5743</v>
      </c>
      <c r="B54" s="135" t="s">
        <v>5744</v>
      </c>
      <c r="C54" s="135" t="s">
        <v>28</v>
      </c>
      <c r="D54" s="135" t="s">
        <v>136</v>
      </c>
      <c r="E54" s="136" t="s">
        <v>137</v>
      </c>
      <c r="F54" s="137" t="s">
        <v>138</v>
      </c>
      <c r="G54" s="137" t="s">
        <v>43</v>
      </c>
      <c r="H54" s="136" t="s">
        <v>215</v>
      </c>
      <c r="I54" s="136" t="s">
        <v>216</v>
      </c>
      <c r="J54" s="137"/>
      <c r="K54" s="136" t="s">
        <v>217</v>
      </c>
      <c r="L54" s="136" t="s">
        <v>8729</v>
      </c>
      <c r="M54" s="131" t="str">
        <f t="shared" si="0"/>
        <v>ASSY</v>
      </c>
    </row>
    <row r="55" spans="1:13" x14ac:dyDescent="0.2">
      <c r="A55" s="135" t="s">
        <v>5745</v>
      </c>
      <c r="B55" s="135" t="s">
        <v>5746</v>
      </c>
      <c r="C55" s="135" t="s">
        <v>28</v>
      </c>
      <c r="D55" s="135" t="s">
        <v>136</v>
      </c>
      <c r="E55" s="136" t="s">
        <v>137</v>
      </c>
      <c r="F55" s="137" t="s">
        <v>138</v>
      </c>
      <c r="G55" s="137" t="s">
        <v>43</v>
      </c>
      <c r="H55" s="136" t="s">
        <v>218</v>
      </c>
      <c r="I55" s="136" t="s">
        <v>219</v>
      </c>
      <c r="J55" s="137"/>
      <c r="K55" s="136" t="s">
        <v>220</v>
      </c>
      <c r="L55" s="136" t="s">
        <v>8730</v>
      </c>
      <c r="M55" s="131" t="str">
        <f t="shared" si="0"/>
        <v>ASSY</v>
      </c>
    </row>
    <row r="56" spans="1:13" x14ac:dyDescent="0.2">
      <c r="A56" s="135" t="s">
        <v>5747</v>
      </c>
      <c r="B56" s="135" t="s">
        <v>5748</v>
      </c>
      <c r="C56" s="135" t="s">
        <v>28</v>
      </c>
      <c r="D56" s="135" t="s">
        <v>136</v>
      </c>
      <c r="E56" s="136" t="s">
        <v>137</v>
      </c>
      <c r="F56" s="137" t="s">
        <v>138</v>
      </c>
      <c r="G56" s="137" t="s">
        <v>43</v>
      </c>
      <c r="H56" s="136" t="s">
        <v>221</v>
      </c>
      <c r="I56" s="136" t="s">
        <v>222</v>
      </c>
      <c r="J56" s="137"/>
      <c r="K56" s="136" t="s">
        <v>223</v>
      </c>
      <c r="L56" s="136" t="s">
        <v>224</v>
      </c>
      <c r="M56" s="131" t="str">
        <f t="shared" si="0"/>
        <v>ASSY</v>
      </c>
    </row>
    <row r="57" spans="1:13" x14ac:dyDescent="0.2">
      <c r="A57" s="135" t="s">
        <v>5749</v>
      </c>
      <c r="B57" s="135" t="s">
        <v>5750</v>
      </c>
      <c r="C57" s="135" t="s">
        <v>28</v>
      </c>
      <c r="D57" s="135" t="s">
        <v>136</v>
      </c>
      <c r="E57" s="136" t="s">
        <v>137</v>
      </c>
      <c r="F57" s="137" t="s">
        <v>138</v>
      </c>
      <c r="G57" s="137" t="s">
        <v>43</v>
      </c>
      <c r="H57" s="136" t="s">
        <v>225</v>
      </c>
      <c r="I57" s="136" t="s">
        <v>226</v>
      </c>
      <c r="J57" s="137"/>
      <c r="K57" s="136" t="s">
        <v>227</v>
      </c>
      <c r="L57" s="136" t="s">
        <v>228</v>
      </c>
      <c r="M57" s="131" t="str">
        <f t="shared" si="0"/>
        <v>ASSY</v>
      </c>
    </row>
    <row r="58" spans="1:13" x14ac:dyDescent="0.2">
      <c r="A58" s="135" t="s">
        <v>4836</v>
      </c>
      <c r="B58" s="135" t="s">
        <v>5751</v>
      </c>
      <c r="C58" s="135" t="s">
        <v>28</v>
      </c>
      <c r="D58" s="135" t="s">
        <v>136</v>
      </c>
      <c r="E58" s="136" t="s">
        <v>137</v>
      </c>
      <c r="F58" s="137" t="s">
        <v>138</v>
      </c>
      <c r="G58" s="137" t="s">
        <v>43</v>
      </c>
      <c r="H58" s="136" t="s">
        <v>229</v>
      </c>
      <c r="I58" s="136" t="s">
        <v>230</v>
      </c>
      <c r="J58" s="137"/>
      <c r="K58" s="136" t="s">
        <v>231</v>
      </c>
      <c r="L58" s="136" t="s">
        <v>232</v>
      </c>
      <c r="M58" s="131" t="str">
        <f t="shared" si="0"/>
        <v>ASSY</v>
      </c>
    </row>
    <row r="59" spans="1:13" x14ac:dyDescent="0.2">
      <c r="A59" s="135" t="s">
        <v>5752</v>
      </c>
      <c r="B59" s="135" t="s">
        <v>5753</v>
      </c>
      <c r="C59" s="135" t="s">
        <v>28</v>
      </c>
      <c r="D59" s="135" t="s">
        <v>136</v>
      </c>
      <c r="E59" s="136" t="s">
        <v>137</v>
      </c>
      <c r="F59" s="137" t="s">
        <v>138</v>
      </c>
      <c r="G59" s="137" t="s">
        <v>43</v>
      </c>
      <c r="H59" s="136" t="s">
        <v>233</v>
      </c>
      <c r="I59" s="136" t="s">
        <v>234</v>
      </c>
      <c r="J59" s="137"/>
      <c r="K59" s="136" t="s">
        <v>235</v>
      </c>
      <c r="L59" s="136" t="s">
        <v>236</v>
      </c>
      <c r="M59" s="131" t="str">
        <f t="shared" si="0"/>
        <v>ASSY</v>
      </c>
    </row>
    <row r="60" spans="1:13" x14ac:dyDescent="0.2">
      <c r="A60" s="135" t="s">
        <v>4511</v>
      </c>
      <c r="B60" s="135" t="s">
        <v>5754</v>
      </c>
      <c r="C60" s="135" t="s">
        <v>28</v>
      </c>
      <c r="D60" s="135" t="s">
        <v>136</v>
      </c>
      <c r="E60" s="136" t="s">
        <v>137</v>
      </c>
      <c r="F60" s="137" t="s">
        <v>138</v>
      </c>
      <c r="G60" s="137" t="s">
        <v>43</v>
      </c>
      <c r="H60" s="136" t="s">
        <v>237</v>
      </c>
      <c r="I60" s="136" t="s">
        <v>238</v>
      </c>
      <c r="J60" s="137"/>
      <c r="K60" s="136" t="s">
        <v>239</v>
      </c>
      <c r="L60" s="136" t="s">
        <v>240</v>
      </c>
      <c r="M60" s="131" t="str">
        <f t="shared" si="0"/>
        <v>ASSY</v>
      </c>
    </row>
    <row r="61" spans="1:13" x14ac:dyDescent="0.2">
      <c r="A61" s="135" t="s">
        <v>5755</v>
      </c>
      <c r="B61" s="135" t="s">
        <v>5756</v>
      </c>
      <c r="C61" s="135" t="s">
        <v>28</v>
      </c>
      <c r="D61" s="135" t="s">
        <v>136</v>
      </c>
      <c r="E61" s="136" t="s">
        <v>137</v>
      </c>
      <c r="F61" s="137" t="s">
        <v>138</v>
      </c>
      <c r="G61" s="137" t="s">
        <v>43</v>
      </c>
      <c r="H61" s="136" t="s">
        <v>241</v>
      </c>
      <c r="I61" s="136" t="s">
        <v>242</v>
      </c>
      <c r="J61" s="137"/>
      <c r="K61" s="136" t="s">
        <v>243</v>
      </c>
      <c r="L61" s="136" t="s">
        <v>244</v>
      </c>
      <c r="M61" s="131" t="str">
        <f t="shared" si="0"/>
        <v>ASSY</v>
      </c>
    </row>
    <row r="62" spans="1:13" x14ac:dyDescent="0.2">
      <c r="A62" s="135" t="s">
        <v>5757</v>
      </c>
      <c r="B62" s="135" t="s">
        <v>5758</v>
      </c>
      <c r="C62" s="135" t="s">
        <v>28</v>
      </c>
      <c r="D62" s="135" t="s">
        <v>136</v>
      </c>
      <c r="E62" s="136" t="s">
        <v>137</v>
      </c>
      <c r="F62" s="137" t="s">
        <v>138</v>
      </c>
      <c r="G62" s="137" t="s">
        <v>43</v>
      </c>
      <c r="H62" s="136" t="s">
        <v>245</v>
      </c>
      <c r="I62" s="136" t="s">
        <v>246</v>
      </c>
      <c r="J62" s="137"/>
      <c r="K62" s="136" t="s">
        <v>247</v>
      </c>
      <c r="L62" s="136" t="s">
        <v>248</v>
      </c>
      <c r="M62" s="131" t="str">
        <f t="shared" si="0"/>
        <v>ASSY</v>
      </c>
    </row>
    <row r="63" spans="1:13" x14ac:dyDescent="0.2">
      <c r="A63" s="135" t="s">
        <v>5759</v>
      </c>
      <c r="B63" s="135" t="s">
        <v>5760</v>
      </c>
      <c r="C63" s="135" t="s">
        <v>28</v>
      </c>
      <c r="D63" s="135" t="s">
        <v>136</v>
      </c>
      <c r="E63" s="136" t="s">
        <v>137</v>
      </c>
      <c r="F63" s="137" t="s">
        <v>138</v>
      </c>
      <c r="G63" s="137" t="s">
        <v>43</v>
      </c>
      <c r="H63" s="136" t="s">
        <v>249</v>
      </c>
      <c r="I63" s="136" t="s">
        <v>250</v>
      </c>
      <c r="J63" s="137"/>
      <c r="K63" s="136" t="s">
        <v>251</v>
      </c>
      <c r="L63" s="136" t="s">
        <v>252</v>
      </c>
      <c r="M63" s="131" t="str">
        <f t="shared" si="0"/>
        <v>ASSY</v>
      </c>
    </row>
    <row r="64" spans="1:13" x14ac:dyDescent="0.2">
      <c r="A64" s="135" t="s">
        <v>4119</v>
      </c>
      <c r="B64" s="135" t="s">
        <v>5761</v>
      </c>
      <c r="C64" s="135" t="s">
        <v>28</v>
      </c>
      <c r="D64" s="135" t="s">
        <v>136</v>
      </c>
      <c r="E64" s="136" t="s">
        <v>137</v>
      </c>
      <c r="F64" s="137" t="s">
        <v>138</v>
      </c>
      <c r="G64" s="137" t="s">
        <v>43</v>
      </c>
      <c r="H64" s="136" t="s">
        <v>253</v>
      </c>
      <c r="I64" s="136" t="s">
        <v>254</v>
      </c>
      <c r="J64" s="137"/>
      <c r="K64" s="136" t="s">
        <v>255</v>
      </c>
      <c r="L64" s="136" t="s">
        <v>256</v>
      </c>
      <c r="M64" s="131" t="str">
        <f t="shared" si="0"/>
        <v>ASSY</v>
      </c>
    </row>
    <row r="65" spans="1:13" x14ac:dyDescent="0.2">
      <c r="A65" s="135" t="s">
        <v>5762</v>
      </c>
      <c r="B65" s="135" t="s">
        <v>5763</v>
      </c>
      <c r="C65" s="135" t="s">
        <v>28</v>
      </c>
      <c r="D65" s="135" t="s">
        <v>136</v>
      </c>
      <c r="E65" s="136" t="s">
        <v>137</v>
      </c>
      <c r="F65" s="137" t="s">
        <v>138</v>
      </c>
      <c r="G65" s="137" t="s">
        <v>43</v>
      </c>
      <c r="H65" s="136" t="s">
        <v>257</v>
      </c>
      <c r="I65" s="136" t="s">
        <v>258</v>
      </c>
      <c r="J65" s="137"/>
      <c r="K65" s="136" t="s">
        <v>259</v>
      </c>
      <c r="L65" s="136" t="s">
        <v>8731</v>
      </c>
      <c r="M65" s="131" t="str">
        <f t="shared" si="0"/>
        <v>ASSY</v>
      </c>
    </row>
    <row r="66" spans="1:13" x14ac:dyDescent="0.2">
      <c r="A66" s="135" t="s">
        <v>5764</v>
      </c>
      <c r="B66" s="135" t="s">
        <v>5765</v>
      </c>
      <c r="C66" s="135" t="s">
        <v>28</v>
      </c>
      <c r="D66" s="135" t="s">
        <v>136</v>
      </c>
      <c r="E66" s="136" t="s">
        <v>137</v>
      </c>
      <c r="F66" s="137" t="s">
        <v>138</v>
      </c>
      <c r="G66" s="137" t="s">
        <v>43</v>
      </c>
      <c r="H66" s="136" t="s">
        <v>260</v>
      </c>
      <c r="I66" s="136" t="s">
        <v>261</v>
      </c>
      <c r="J66" s="137"/>
      <c r="K66" s="136" t="s">
        <v>262</v>
      </c>
      <c r="L66" s="136" t="s">
        <v>8732</v>
      </c>
      <c r="M66" s="131" t="str">
        <f t="shared" si="0"/>
        <v>ASSY</v>
      </c>
    </row>
    <row r="67" spans="1:13" x14ac:dyDescent="0.2">
      <c r="A67" s="135" t="s">
        <v>5766</v>
      </c>
      <c r="B67" s="135" t="s">
        <v>5767</v>
      </c>
      <c r="C67" s="135" t="s">
        <v>28</v>
      </c>
      <c r="D67" s="135" t="s">
        <v>136</v>
      </c>
      <c r="E67" s="136" t="s">
        <v>137</v>
      </c>
      <c r="F67" s="137" t="s">
        <v>138</v>
      </c>
      <c r="G67" s="137" t="s">
        <v>43</v>
      </c>
      <c r="H67" s="136" t="s">
        <v>263</v>
      </c>
      <c r="I67" s="136" t="s">
        <v>264</v>
      </c>
      <c r="J67" s="137"/>
      <c r="K67" s="136" t="s">
        <v>265</v>
      </c>
      <c r="L67" s="136" t="s">
        <v>8733</v>
      </c>
      <c r="M67" s="131" t="str">
        <f t="shared" si="0"/>
        <v>ASSY</v>
      </c>
    </row>
    <row r="68" spans="1:13" x14ac:dyDescent="0.2">
      <c r="A68" s="135" t="s">
        <v>5768</v>
      </c>
      <c r="B68" s="135" t="s">
        <v>5769</v>
      </c>
      <c r="C68" s="135" t="s">
        <v>28</v>
      </c>
      <c r="D68" s="135" t="s">
        <v>136</v>
      </c>
      <c r="E68" s="136" t="s">
        <v>137</v>
      </c>
      <c r="F68" s="137" t="s">
        <v>138</v>
      </c>
      <c r="G68" s="137" t="s">
        <v>43</v>
      </c>
      <c r="H68" s="136" t="s">
        <v>266</v>
      </c>
      <c r="I68" s="136" t="s">
        <v>267</v>
      </c>
      <c r="J68" s="137"/>
      <c r="K68" s="136" t="s">
        <v>268</v>
      </c>
      <c r="L68" s="136" t="s">
        <v>8734</v>
      </c>
      <c r="M68" s="131" t="str">
        <f t="shared" si="0"/>
        <v>ASSY</v>
      </c>
    </row>
    <row r="69" spans="1:13" x14ac:dyDescent="0.2">
      <c r="A69" s="135" t="s">
        <v>4557</v>
      </c>
      <c r="B69" s="135" t="s">
        <v>5770</v>
      </c>
      <c r="C69" s="135" t="s">
        <v>28</v>
      </c>
      <c r="D69" s="135" t="s">
        <v>136</v>
      </c>
      <c r="E69" s="136" t="s">
        <v>137</v>
      </c>
      <c r="F69" s="137" t="s">
        <v>138</v>
      </c>
      <c r="G69" s="137" t="s">
        <v>43</v>
      </c>
      <c r="H69" s="136" t="s">
        <v>7</v>
      </c>
      <c r="I69" s="136" t="s">
        <v>269</v>
      </c>
      <c r="J69" s="137"/>
      <c r="K69" s="136" t="s">
        <v>271</v>
      </c>
      <c r="L69" s="136" t="s">
        <v>8735</v>
      </c>
      <c r="M69" s="131" t="str">
        <f t="shared" si="0"/>
        <v>ASSY</v>
      </c>
    </row>
    <row r="70" spans="1:13" x14ac:dyDescent="0.2">
      <c r="A70" s="135" t="s">
        <v>5771</v>
      </c>
      <c r="B70" s="135" t="s">
        <v>5772</v>
      </c>
      <c r="C70" s="135" t="s">
        <v>28</v>
      </c>
      <c r="D70" s="135" t="s">
        <v>136</v>
      </c>
      <c r="E70" s="136" t="s">
        <v>137</v>
      </c>
      <c r="F70" s="137" t="s">
        <v>138</v>
      </c>
      <c r="G70" s="137" t="s">
        <v>9035</v>
      </c>
      <c r="H70" s="136" t="s">
        <v>273</v>
      </c>
      <c r="I70" s="136" t="s">
        <v>274</v>
      </c>
      <c r="J70" s="137"/>
      <c r="K70" s="136" t="s">
        <v>275</v>
      </c>
      <c r="L70" s="136" t="s">
        <v>5441</v>
      </c>
      <c r="M70" s="131" t="str">
        <f t="shared" si="0"/>
        <v>Sealing</v>
      </c>
    </row>
    <row r="71" spans="1:13" x14ac:dyDescent="0.2">
      <c r="A71" s="135" t="s">
        <v>4146</v>
      </c>
      <c r="B71" s="135" t="s">
        <v>5773</v>
      </c>
      <c r="C71" s="135" t="s">
        <v>28</v>
      </c>
      <c r="D71" s="135" t="s">
        <v>136</v>
      </c>
      <c r="E71" s="136" t="s">
        <v>137</v>
      </c>
      <c r="F71" s="137" t="s">
        <v>138</v>
      </c>
      <c r="G71" s="137" t="s">
        <v>43</v>
      </c>
      <c r="H71" s="136" t="s">
        <v>276</v>
      </c>
      <c r="I71" s="136" t="s">
        <v>277</v>
      </c>
      <c r="J71" s="137"/>
      <c r="K71" s="136" t="s">
        <v>278</v>
      </c>
      <c r="L71" s="136" t="s">
        <v>8736</v>
      </c>
      <c r="M71" s="131" t="str">
        <f t="shared" ref="M71:M134" si="1">IF(G71="","",G71)</f>
        <v>ASSY</v>
      </c>
    </row>
    <row r="72" spans="1:13" x14ac:dyDescent="0.2">
      <c r="A72" s="135" t="s">
        <v>4559</v>
      </c>
      <c r="B72" s="135" t="s">
        <v>5774</v>
      </c>
      <c r="C72" s="135" t="s">
        <v>28</v>
      </c>
      <c r="D72" s="135" t="s">
        <v>136</v>
      </c>
      <c r="E72" s="136" t="s">
        <v>137</v>
      </c>
      <c r="F72" s="137" t="s">
        <v>138</v>
      </c>
      <c r="G72" s="137" t="s">
        <v>43</v>
      </c>
      <c r="H72" s="136" t="s">
        <v>12</v>
      </c>
      <c r="I72" s="136" t="s">
        <v>280</v>
      </c>
      <c r="J72" s="137"/>
      <c r="K72" s="136" t="s">
        <v>282</v>
      </c>
      <c r="L72" s="136" t="s">
        <v>8737</v>
      </c>
      <c r="M72" s="131" t="str">
        <f t="shared" si="1"/>
        <v>ASSY</v>
      </c>
    </row>
    <row r="73" spans="1:13" x14ac:dyDescent="0.2">
      <c r="A73" s="135" t="s">
        <v>4094</v>
      </c>
      <c r="B73" s="135" t="s">
        <v>5775</v>
      </c>
      <c r="C73" s="135" t="s">
        <v>28</v>
      </c>
      <c r="D73" s="135" t="s">
        <v>136</v>
      </c>
      <c r="E73" s="136" t="s">
        <v>137</v>
      </c>
      <c r="F73" s="137" t="s">
        <v>138</v>
      </c>
      <c r="G73" s="137" t="s">
        <v>43</v>
      </c>
      <c r="H73" s="136" t="s">
        <v>284</v>
      </c>
      <c r="I73" s="136" t="s">
        <v>285</v>
      </c>
      <c r="J73" s="137"/>
      <c r="K73" s="136" t="s">
        <v>286</v>
      </c>
      <c r="L73" s="136" t="s">
        <v>8738</v>
      </c>
      <c r="M73" s="131" t="str">
        <f t="shared" si="1"/>
        <v>ASSY</v>
      </c>
    </row>
    <row r="74" spans="1:13" x14ac:dyDescent="0.2">
      <c r="A74" s="135" t="s">
        <v>5776</v>
      </c>
      <c r="B74" s="135" t="s">
        <v>5777</v>
      </c>
      <c r="C74" s="135" t="s">
        <v>28</v>
      </c>
      <c r="D74" s="135" t="s">
        <v>136</v>
      </c>
      <c r="E74" s="136" t="s">
        <v>137</v>
      </c>
      <c r="F74" s="137" t="s">
        <v>138</v>
      </c>
      <c r="G74" s="137" t="s">
        <v>43</v>
      </c>
      <c r="H74" s="136" t="s">
        <v>288</v>
      </c>
      <c r="I74" s="136" t="s">
        <v>289</v>
      </c>
      <c r="J74" s="137"/>
      <c r="K74" s="136" t="s">
        <v>291</v>
      </c>
      <c r="L74" s="136" t="s">
        <v>8739</v>
      </c>
      <c r="M74" s="131" t="str">
        <f t="shared" si="1"/>
        <v>ASSY</v>
      </c>
    </row>
    <row r="75" spans="1:13" x14ac:dyDescent="0.2">
      <c r="A75" s="135" t="s">
        <v>5778</v>
      </c>
      <c r="B75" s="135" t="s">
        <v>5779</v>
      </c>
      <c r="C75" s="135" t="s">
        <v>28</v>
      </c>
      <c r="D75" s="135" t="s">
        <v>136</v>
      </c>
      <c r="E75" s="136" t="s">
        <v>137</v>
      </c>
      <c r="F75" s="137" t="s">
        <v>138</v>
      </c>
      <c r="G75" s="137" t="s">
        <v>43</v>
      </c>
      <c r="H75" s="136" t="s">
        <v>293</v>
      </c>
      <c r="I75" s="136" t="s">
        <v>294</v>
      </c>
      <c r="J75" s="137"/>
      <c r="K75" s="136" t="s">
        <v>295</v>
      </c>
      <c r="L75" s="136" t="s">
        <v>8740</v>
      </c>
      <c r="M75" s="131" t="str">
        <f t="shared" si="1"/>
        <v>ASSY</v>
      </c>
    </row>
    <row r="76" spans="1:13" x14ac:dyDescent="0.2">
      <c r="A76" s="135" t="s">
        <v>5780</v>
      </c>
      <c r="B76" s="135" t="s">
        <v>5781</v>
      </c>
      <c r="C76" s="135" t="s">
        <v>28</v>
      </c>
      <c r="D76" s="135" t="s">
        <v>136</v>
      </c>
      <c r="E76" s="136" t="s">
        <v>137</v>
      </c>
      <c r="F76" s="137" t="s">
        <v>138</v>
      </c>
      <c r="G76" s="137" t="s">
        <v>43</v>
      </c>
      <c r="H76" s="136" t="s">
        <v>297</v>
      </c>
      <c r="I76" s="136" t="s">
        <v>298</v>
      </c>
      <c r="J76" s="137"/>
      <c r="K76" s="136" t="s">
        <v>299</v>
      </c>
      <c r="L76" s="136" t="s">
        <v>8741</v>
      </c>
      <c r="M76" s="131" t="str">
        <f t="shared" si="1"/>
        <v>ASSY</v>
      </c>
    </row>
    <row r="77" spans="1:13" x14ac:dyDescent="0.2">
      <c r="A77" s="135" t="s">
        <v>5782</v>
      </c>
      <c r="B77" s="135" t="s">
        <v>5783</v>
      </c>
      <c r="C77" s="135" t="s">
        <v>28</v>
      </c>
      <c r="D77" s="135" t="s">
        <v>136</v>
      </c>
      <c r="E77" s="136" t="s">
        <v>137</v>
      </c>
      <c r="F77" s="137" t="s">
        <v>138</v>
      </c>
      <c r="G77" s="137" t="s">
        <v>43</v>
      </c>
      <c r="H77" s="136" t="s">
        <v>300</v>
      </c>
      <c r="I77" s="136" t="s">
        <v>301</v>
      </c>
      <c r="J77" s="137"/>
      <c r="K77" s="136" t="s">
        <v>302</v>
      </c>
      <c r="L77" s="136" t="s">
        <v>8742</v>
      </c>
      <c r="M77" s="131" t="str">
        <f t="shared" si="1"/>
        <v>ASSY</v>
      </c>
    </row>
    <row r="78" spans="1:13" x14ac:dyDescent="0.2">
      <c r="A78" s="135" t="s">
        <v>5784</v>
      </c>
      <c r="B78" s="135" t="s">
        <v>5785</v>
      </c>
      <c r="C78" s="135" t="s">
        <v>28</v>
      </c>
      <c r="D78" s="135" t="s">
        <v>136</v>
      </c>
      <c r="E78" s="136" t="s">
        <v>137</v>
      </c>
      <c r="F78" s="137" t="s">
        <v>138</v>
      </c>
      <c r="G78" s="137" t="s">
        <v>43</v>
      </c>
      <c r="H78" s="136" t="s">
        <v>304</v>
      </c>
      <c r="I78" s="136" t="s">
        <v>305</v>
      </c>
      <c r="J78" s="137"/>
      <c r="K78" s="136" t="s">
        <v>306</v>
      </c>
      <c r="L78" s="136" t="s">
        <v>8743</v>
      </c>
      <c r="M78" s="131" t="str">
        <f t="shared" si="1"/>
        <v>ASSY</v>
      </c>
    </row>
    <row r="79" spans="1:13" x14ac:dyDescent="0.2">
      <c r="A79" s="135" t="s">
        <v>5786</v>
      </c>
      <c r="B79" s="135" t="s">
        <v>5787</v>
      </c>
      <c r="C79" s="135" t="s">
        <v>28</v>
      </c>
      <c r="D79" s="135" t="s">
        <v>136</v>
      </c>
      <c r="E79" s="136" t="s">
        <v>137</v>
      </c>
      <c r="F79" s="137" t="s">
        <v>138</v>
      </c>
      <c r="G79" s="137" t="s">
        <v>43</v>
      </c>
      <c r="H79" s="136" t="s">
        <v>307</v>
      </c>
      <c r="I79" s="136" t="s">
        <v>308</v>
      </c>
      <c r="J79" s="137"/>
      <c r="K79" s="136" t="s">
        <v>309</v>
      </c>
      <c r="L79" s="136" t="s">
        <v>5103</v>
      </c>
      <c r="M79" s="131" t="str">
        <f t="shared" si="1"/>
        <v>ASSY</v>
      </c>
    </row>
    <row r="80" spans="1:13" x14ac:dyDescent="0.2">
      <c r="A80" s="135" t="s">
        <v>5788</v>
      </c>
      <c r="B80" s="135" t="s">
        <v>5789</v>
      </c>
      <c r="C80" s="135" t="s">
        <v>28</v>
      </c>
      <c r="D80" s="135" t="s">
        <v>136</v>
      </c>
      <c r="E80" s="136" t="s">
        <v>137</v>
      </c>
      <c r="F80" s="137" t="s">
        <v>138</v>
      </c>
      <c r="G80" s="137" t="s">
        <v>43</v>
      </c>
      <c r="H80" s="136" t="s">
        <v>310</v>
      </c>
      <c r="I80" s="136" t="s">
        <v>311</v>
      </c>
      <c r="J80" s="137"/>
      <c r="K80" s="136" t="s">
        <v>312</v>
      </c>
      <c r="L80" s="136" t="s">
        <v>8744</v>
      </c>
      <c r="M80" s="131" t="str">
        <f t="shared" si="1"/>
        <v>ASSY</v>
      </c>
    </row>
    <row r="81" spans="1:13" x14ac:dyDescent="0.2">
      <c r="A81" s="135" t="s">
        <v>5790</v>
      </c>
      <c r="B81" s="135" t="s">
        <v>5791</v>
      </c>
      <c r="C81" s="135" t="s">
        <v>28</v>
      </c>
      <c r="D81" s="135" t="s">
        <v>136</v>
      </c>
      <c r="E81" s="136" t="s">
        <v>137</v>
      </c>
      <c r="F81" s="137" t="s">
        <v>138</v>
      </c>
      <c r="G81" s="137" t="s">
        <v>43</v>
      </c>
      <c r="H81" s="136" t="s">
        <v>313</v>
      </c>
      <c r="I81" s="136" t="s">
        <v>314</v>
      </c>
      <c r="J81" s="137"/>
      <c r="K81" s="136" t="s">
        <v>315</v>
      </c>
      <c r="L81" s="136" t="s">
        <v>5104</v>
      </c>
      <c r="M81" s="131" t="str">
        <f t="shared" si="1"/>
        <v>ASSY</v>
      </c>
    </row>
    <row r="82" spans="1:13" x14ac:dyDescent="0.2">
      <c r="A82" s="135" t="s">
        <v>5792</v>
      </c>
      <c r="B82" s="135" t="s">
        <v>5793</v>
      </c>
      <c r="C82" s="135" t="s">
        <v>28</v>
      </c>
      <c r="D82" s="135" t="s">
        <v>136</v>
      </c>
      <c r="E82" s="136" t="s">
        <v>137</v>
      </c>
      <c r="F82" s="137" t="s">
        <v>138</v>
      </c>
      <c r="G82" s="137" t="s">
        <v>43</v>
      </c>
      <c r="H82" s="136" t="s">
        <v>316</v>
      </c>
      <c r="I82" s="136" t="s">
        <v>317</v>
      </c>
      <c r="J82" s="137"/>
      <c r="K82" s="136" t="s">
        <v>318</v>
      </c>
      <c r="L82" s="136" t="s">
        <v>2649</v>
      </c>
      <c r="M82" s="131" t="str">
        <f t="shared" si="1"/>
        <v>ASSY</v>
      </c>
    </row>
    <row r="83" spans="1:13" x14ac:dyDescent="0.2">
      <c r="A83" s="135" t="s">
        <v>5794</v>
      </c>
      <c r="B83" s="135" t="s">
        <v>5795</v>
      </c>
      <c r="C83" s="135" t="s">
        <v>28</v>
      </c>
      <c r="D83" s="135" t="s">
        <v>136</v>
      </c>
      <c r="E83" s="136" t="s">
        <v>137</v>
      </c>
      <c r="F83" s="137" t="s">
        <v>138</v>
      </c>
      <c r="G83" s="137" t="s">
        <v>43</v>
      </c>
      <c r="H83" s="136" t="s">
        <v>319</v>
      </c>
      <c r="I83" s="136" t="s">
        <v>320</v>
      </c>
      <c r="J83" s="137"/>
      <c r="K83" s="136" t="s">
        <v>322</v>
      </c>
      <c r="L83" s="136" t="s">
        <v>5105</v>
      </c>
      <c r="M83" s="131" t="str">
        <f t="shared" si="1"/>
        <v>ASSY</v>
      </c>
    </row>
    <row r="84" spans="1:13" x14ac:dyDescent="0.2">
      <c r="A84" s="135" t="s">
        <v>5796</v>
      </c>
      <c r="B84" s="135" t="s">
        <v>5797</v>
      </c>
      <c r="C84" s="135" t="s">
        <v>28</v>
      </c>
      <c r="D84" s="135" t="s">
        <v>136</v>
      </c>
      <c r="E84" s="136" t="s">
        <v>137</v>
      </c>
      <c r="F84" s="137" t="s">
        <v>138</v>
      </c>
      <c r="G84" s="137" t="s">
        <v>43</v>
      </c>
      <c r="H84" s="136" t="s">
        <v>324</v>
      </c>
      <c r="I84" s="136" t="s">
        <v>325</v>
      </c>
      <c r="J84" s="137"/>
      <c r="K84" s="136" t="s">
        <v>326</v>
      </c>
      <c r="L84" s="136" t="s">
        <v>2658</v>
      </c>
      <c r="M84" s="131" t="str">
        <f t="shared" si="1"/>
        <v>ASSY</v>
      </c>
    </row>
    <row r="85" spans="1:13" x14ac:dyDescent="0.2">
      <c r="A85" s="135" t="s">
        <v>5798</v>
      </c>
      <c r="B85" s="135" t="s">
        <v>5799</v>
      </c>
      <c r="C85" s="135" t="s">
        <v>28</v>
      </c>
      <c r="D85" s="135" t="s">
        <v>136</v>
      </c>
      <c r="E85" s="136" t="s">
        <v>137</v>
      </c>
      <c r="F85" s="137" t="s">
        <v>138</v>
      </c>
      <c r="G85" s="137" t="s">
        <v>43</v>
      </c>
      <c r="H85" s="136" t="s">
        <v>327</v>
      </c>
      <c r="I85" s="136" t="s">
        <v>328</v>
      </c>
      <c r="J85" s="137"/>
      <c r="K85" s="136" t="s">
        <v>330</v>
      </c>
      <c r="L85" s="136" t="s">
        <v>5106</v>
      </c>
      <c r="M85" s="131" t="str">
        <f t="shared" si="1"/>
        <v>ASSY</v>
      </c>
    </row>
    <row r="86" spans="1:13" x14ac:dyDescent="0.2">
      <c r="A86" s="135" t="s">
        <v>5800</v>
      </c>
      <c r="B86" s="135" t="s">
        <v>5801</v>
      </c>
      <c r="C86" s="135" t="s">
        <v>28</v>
      </c>
      <c r="D86" s="135" t="s">
        <v>136</v>
      </c>
      <c r="E86" s="136" t="s">
        <v>137</v>
      </c>
      <c r="F86" s="137" t="s">
        <v>138</v>
      </c>
      <c r="G86" s="137" t="s">
        <v>43</v>
      </c>
      <c r="H86" s="136" t="s">
        <v>332</v>
      </c>
      <c r="I86" s="136" t="s">
        <v>333</v>
      </c>
      <c r="J86" s="137"/>
      <c r="K86" s="136" t="s">
        <v>335</v>
      </c>
      <c r="L86" s="136" t="s">
        <v>8745</v>
      </c>
      <c r="M86" s="131" t="str">
        <f t="shared" si="1"/>
        <v>ASSY</v>
      </c>
    </row>
    <row r="87" spans="1:13" x14ac:dyDescent="0.2">
      <c r="A87" s="135" t="s">
        <v>5802</v>
      </c>
      <c r="B87" s="135" t="s">
        <v>5803</v>
      </c>
      <c r="C87" s="135" t="s">
        <v>28</v>
      </c>
      <c r="D87" s="135" t="s">
        <v>136</v>
      </c>
      <c r="E87" s="136" t="s">
        <v>137</v>
      </c>
      <c r="F87" s="137" t="s">
        <v>138</v>
      </c>
      <c r="G87" s="137" t="s">
        <v>43</v>
      </c>
      <c r="H87" s="136" t="s">
        <v>337</v>
      </c>
      <c r="I87" s="136" t="s">
        <v>338</v>
      </c>
      <c r="J87" s="137"/>
      <c r="K87" s="136" t="s">
        <v>339</v>
      </c>
      <c r="L87" s="136" t="s">
        <v>8746</v>
      </c>
      <c r="M87" s="131" t="str">
        <f t="shared" si="1"/>
        <v>ASSY</v>
      </c>
    </row>
    <row r="88" spans="1:13" x14ac:dyDescent="0.2">
      <c r="A88" s="135" t="s">
        <v>5804</v>
      </c>
      <c r="B88" s="135" t="s">
        <v>5805</v>
      </c>
      <c r="C88" s="135" t="s">
        <v>28</v>
      </c>
      <c r="D88" s="135" t="s">
        <v>136</v>
      </c>
      <c r="E88" s="136" t="s">
        <v>137</v>
      </c>
      <c r="F88" s="137" t="s">
        <v>138</v>
      </c>
      <c r="G88" s="137" t="s">
        <v>43</v>
      </c>
      <c r="H88" s="136" t="s">
        <v>340</v>
      </c>
      <c r="I88" s="136" t="s">
        <v>341</v>
      </c>
      <c r="J88" s="137"/>
      <c r="K88" s="136" t="s">
        <v>342</v>
      </c>
      <c r="L88" s="136" t="s">
        <v>8747</v>
      </c>
      <c r="M88" s="131" t="str">
        <f t="shared" si="1"/>
        <v>ASSY</v>
      </c>
    </row>
    <row r="89" spans="1:13" x14ac:dyDescent="0.2">
      <c r="A89" s="135" t="s">
        <v>5806</v>
      </c>
      <c r="B89" s="135" t="s">
        <v>5807</v>
      </c>
      <c r="C89" s="135" t="s">
        <v>28</v>
      </c>
      <c r="D89" s="135" t="s">
        <v>136</v>
      </c>
      <c r="E89" s="136" t="s">
        <v>137</v>
      </c>
      <c r="F89" s="137" t="s">
        <v>138</v>
      </c>
      <c r="G89" s="137" t="s">
        <v>43</v>
      </c>
      <c r="H89" s="136" t="s">
        <v>343</v>
      </c>
      <c r="I89" s="136" t="s">
        <v>344</v>
      </c>
      <c r="J89" s="137"/>
      <c r="K89" s="136" t="s">
        <v>345</v>
      </c>
      <c r="L89" s="136" t="s">
        <v>8748</v>
      </c>
      <c r="M89" s="131" t="str">
        <f t="shared" si="1"/>
        <v>ASSY</v>
      </c>
    </row>
    <row r="90" spans="1:13" x14ac:dyDescent="0.2">
      <c r="A90" s="135" t="s">
        <v>5808</v>
      </c>
      <c r="B90" s="135" t="s">
        <v>5809</v>
      </c>
      <c r="C90" s="135" t="s">
        <v>28</v>
      </c>
      <c r="D90" s="135" t="s">
        <v>136</v>
      </c>
      <c r="E90" s="136" t="s">
        <v>137</v>
      </c>
      <c r="F90" s="137" t="s">
        <v>138</v>
      </c>
      <c r="G90" s="137" t="s">
        <v>43</v>
      </c>
      <c r="H90" s="136" t="s">
        <v>347</v>
      </c>
      <c r="I90" s="136" t="s">
        <v>348</v>
      </c>
      <c r="J90" s="137"/>
      <c r="K90" s="136" t="s">
        <v>350</v>
      </c>
      <c r="L90" s="136" t="s">
        <v>8745</v>
      </c>
      <c r="M90" s="131" t="str">
        <f t="shared" si="1"/>
        <v>ASSY</v>
      </c>
    </row>
    <row r="91" spans="1:13" x14ac:dyDescent="0.2">
      <c r="A91" s="135" t="s">
        <v>5810</v>
      </c>
      <c r="B91" s="135" t="s">
        <v>5811</v>
      </c>
      <c r="C91" s="135" t="s">
        <v>28</v>
      </c>
      <c r="D91" s="135" t="s">
        <v>136</v>
      </c>
      <c r="E91" s="136" t="s">
        <v>137</v>
      </c>
      <c r="F91" s="137" t="s">
        <v>138</v>
      </c>
      <c r="G91" s="137" t="s">
        <v>43</v>
      </c>
      <c r="H91" s="136" t="s">
        <v>352</v>
      </c>
      <c r="I91" s="136" t="s">
        <v>353</v>
      </c>
      <c r="J91" s="137"/>
      <c r="K91" s="136" t="s">
        <v>354</v>
      </c>
      <c r="L91" s="136" t="s">
        <v>8749</v>
      </c>
      <c r="M91" s="131" t="str">
        <f t="shared" si="1"/>
        <v>ASSY</v>
      </c>
    </row>
    <row r="92" spans="1:13" x14ac:dyDescent="0.2">
      <c r="A92" s="135" t="s">
        <v>5812</v>
      </c>
      <c r="B92" s="135" t="s">
        <v>5813</v>
      </c>
      <c r="C92" s="135" t="s">
        <v>28</v>
      </c>
      <c r="D92" s="135" t="s">
        <v>136</v>
      </c>
      <c r="E92" s="136" t="s">
        <v>137</v>
      </c>
      <c r="F92" s="137" t="s">
        <v>138</v>
      </c>
      <c r="G92" s="137" t="s">
        <v>43</v>
      </c>
      <c r="H92" s="136" t="s">
        <v>355</v>
      </c>
      <c r="I92" s="136" t="s">
        <v>356</v>
      </c>
      <c r="J92" s="137"/>
      <c r="K92" s="136" t="s">
        <v>358</v>
      </c>
      <c r="L92" s="136" t="s">
        <v>8747</v>
      </c>
      <c r="M92" s="131" t="str">
        <f t="shared" si="1"/>
        <v>ASSY</v>
      </c>
    </row>
    <row r="93" spans="1:13" x14ac:dyDescent="0.2">
      <c r="A93" s="135" t="s">
        <v>5814</v>
      </c>
      <c r="B93" s="135" t="s">
        <v>5815</v>
      </c>
      <c r="C93" s="135" t="s">
        <v>28</v>
      </c>
      <c r="D93" s="135" t="s">
        <v>136</v>
      </c>
      <c r="E93" s="136" t="s">
        <v>137</v>
      </c>
      <c r="F93" s="137" t="s">
        <v>138</v>
      </c>
      <c r="G93" s="137" t="s">
        <v>43</v>
      </c>
      <c r="H93" s="136" t="s">
        <v>360</v>
      </c>
      <c r="I93" s="136" t="s">
        <v>361</v>
      </c>
      <c r="J93" s="137"/>
      <c r="K93" s="136" t="s">
        <v>362</v>
      </c>
      <c r="L93" s="136" t="s">
        <v>8750</v>
      </c>
      <c r="M93" s="131" t="str">
        <f t="shared" si="1"/>
        <v>ASSY</v>
      </c>
    </row>
    <row r="94" spans="1:13" x14ac:dyDescent="0.2">
      <c r="A94" s="135" t="s">
        <v>5816</v>
      </c>
      <c r="B94" s="135" t="s">
        <v>5817</v>
      </c>
      <c r="C94" s="135" t="s">
        <v>28</v>
      </c>
      <c r="D94" s="135" t="s">
        <v>136</v>
      </c>
      <c r="E94" s="136" t="s">
        <v>137</v>
      </c>
      <c r="F94" s="137" t="s">
        <v>138</v>
      </c>
      <c r="G94" s="137" t="s">
        <v>43</v>
      </c>
      <c r="H94" s="136" t="s">
        <v>363</v>
      </c>
      <c r="I94" s="136" t="s">
        <v>364</v>
      </c>
      <c r="J94" s="137"/>
      <c r="K94" s="136" t="s">
        <v>365</v>
      </c>
      <c r="L94" s="136" t="s">
        <v>366</v>
      </c>
      <c r="M94" s="131" t="str">
        <f t="shared" si="1"/>
        <v>ASSY</v>
      </c>
    </row>
    <row r="95" spans="1:13" x14ac:dyDescent="0.2">
      <c r="A95" s="135" t="s">
        <v>5818</v>
      </c>
      <c r="B95" s="135" t="s">
        <v>5819</v>
      </c>
      <c r="C95" s="135" t="s">
        <v>28</v>
      </c>
      <c r="D95" s="135" t="s">
        <v>136</v>
      </c>
      <c r="E95" s="136" t="s">
        <v>137</v>
      </c>
      <c r="F95" s="137" t="s">
        <v>138</v>
      </c>
      <c r="G95" s="137" t="s">
        <v>43</v>
      </c>
      <c r="H95" s="136" t="s">
        <v>367</v>
      </c>
      <c r="I95" s="136" t="s">
        <v>368</v>
      </c>
      <c r="J95" s="137"/>
      <c r="K95" s="136" t="s">
        <v>369</v>
      </c>
      <c r="L95" s="136" t="s">
        <v>370</v>
      </c>
      <c r="M95" s="131" t="str">
        <f t="shared" si="1"/>
        <v>ASSY</v>
      </c>
    </row>
    <row r="96" spans="1:13" x14ac:dyDescent="0.2">
      <c r="A96" s="135" t="s">
        <v>5820</v>
      </c>
      <c r="B96" s="135" t="s">
        <v>5821</v>
      </c>
      <c r="C96" s="135" t="s">
        <v>28</v>
      </c>
      <c r="D96" s="135" t="s">
        <v>136</v>
      </c>
      <c r="E96" s="136" t="s">
        <v>137</v>
      </c>
      <c r="F96" s="137" t="s">
        <v>138</v>
      </c>
      <c r="G96" s="137" t="s">
        <v>43</v>
      </c>
      <c r="H96" s="136" t="s">
        <v>371</v>
      </c>
      <c r="I96" s="136" t="s">
        <v>372</v>
      </c>
      <c r="J96" s="137"/>
      <c r="K96" s="136" t="s">
        <v>373</v>
      </c>
      <c r="L96" s="136" t="s">
        <v>8751</v>
      </c>
      <c r="M96" s="131" t="str">
        <f t="shared" si="1"/>
        <v>ASSY</v>
      </c>
    </row>
    <row r="97" spans="1:13" x14ac:dyDescent="0.2">
      <c r="A97" s="135" t="s">
        <v>5822</v>
      </c>
      <c r="B97" s="135" t="s">
        <v>5823</v>
      </c>
      <c r="C97" s="135" t="s">
        <v>28</v>
      </c>
      <c r="D97" s="135" t="s">
        <v>136</v>
      </c>
      <c r="E97" s="136" t="s">
        <v>137</v>
      </c>
      <c r="F97" s="137" t="s">
        <v>138</v>
      </c>
      <c r="G97" s="137" t="s">
        <v>43</v>
      </c>
      <c r="H97" s="136" t="s">
        <v>375</v>
      </c>
      <c r="I97" s="136" t="s">
        <v>376</v>
      </c>
      <c r="J97" s="137"/>
      <c r="K97" s="136" t="s">
        <v>377</v>
      </c>
      <c r="L97" s="136" t="s">
        <v>378</v>
      </c>
      <c r="M97" s="131" t="str">
        <f t="shared" si="1"/>
        <v>ASSY</v>
      </c>
    </row>
    <row r="98" spans="1:13" x14ac:dyDescent="0.2">
      <c r="A98" s="135" t="s">
        <v>5824</v>
      </c>
      <c r="B98" s="135" t="s">
        <v>5825</v>
      </c>
      <c r="C98" s="135" t="s">
        <v>28</v>
      </c>
      <c r="D98" s="135" t="s">
        <v>136</v>
      </c>
      <c r="E98" s="136" t="s">
        <v>137</v>
      </c>
      <c r="F98" s="137" t="s">
        <v>138</v>
      </c>
      <c r="G98" s="137" t="s">
        <v>43</v>
      </c>
      <c r="H98" s="136" t="s">
        <v>379</v>
      </c>
      <c r="I98" s="136" t="s">
        <v>380</v>
      </c>
      <c r="J98" s="137"/>
      <c r="K98" s="136" t="s">
        <v>381</v>
      </c>
      <c r="L98" s="136" t="s">
        <v>382</v>
      </c>
      <c r="M98" s="131" t="str">
        <f t="shared" si="1"/>
        <v>ASSY</v>
      </c>
    </row>
    <row r="99" spans="1:13" x14ac:dyDescent="0.2">
      <c r="A99" s="135" t="s">
        <v>5826</v>
      </c>
      <c r="B99" s="135" t="s">
        <v>5827</v>
      </c>
      <c r="C99" s="135" t="s">
        <v>28</v>
      </c>
      <c r="D99" s="135" t="s">
        <v>136</v>
      </c>
      <c r="E99" s="136" t="s">
        <v>137</v>
      </c>
      <c r="F99" s="137" t="s">
        <v>138</v>
      </c>
      <c r="G99" s="137" t="s">
        <v>43</v>
      </c>
      <c r="H99" s="136" t="s">
        <v>383</v>
      </c>
      <c r="I99" s="136" t="s">
        <v>384</v>
      </c>
      <c r="J99" s="137"/>
      <c r="K99" s="136" t="s">
        <v>386</v>
      </c>
      <c r="L99" s="136" t="s">
        <v>387</v>
      </c>
      <c r="M99" s="131" t="str">
        <f t="shared" si="1"/>
        <v>ASSY</v>
      </c>
    </row>
    <row r="100" spans="1:13" x14ac:dyDescent="0.2">
      <c r="A100" s="135" t="s">
        <v>5828</v>
      </c>
      <c r="B100" s="135" t="s">
        <v>5829</v>
      </c>
      <c r="C100" s="135" t="s">
        <v>28</v>
      </c>
      <c r="D100" s="135" t="s">
        <v>136</v>
      </c>
      <c r="E100" s="136" t="s">
        <v>137</v>
      </c>
      <c r="F100" s="137" t="s">
        <v>138</v>
      </c>
      <c r="G100" s="137" t="s">
        <v>43</v>
      </c>
      <c r="H100" s="136" t="s">
        <v>388</v>
      </c>
      <c r="I100" s="136" t="s">
        <v>389</v>
      </c>
      <c r="J100" s="137"/>
      <c r="K100" s="136" t="s">
        <v>390</v>
      </c>
      <c r="L100" s="136" t="s">
        <v>8752</v>
      </c>
      <c r="M100" s="131" t="str">
        <f t="shared" si="1"/>
        <v>ASSY</v>
      </c>
    </row>
    <row r="101" spans="1:13" x14ac:dyDescent="0.2">
      <c r="A101" s="135" t="s">
        <v>5830</v>
      </c>
      <c r="B101" s="135" t="s">
        <v>5831</v>
      </c>
      <c r="C101" s="135" t="s">
        <v>28</v>
      </c>
      <c r="D101" s="135" t="s">
        <v>136</v>
      </c>
      <c r="E101" s="136" t="s">
        <v>137</v>
      </c>
      <c r="F101" s="137" t="s">
        <v>138</v>
      </c>
      <c r="G101" s="137" t="s">
        <v>43</v>
      </c>
      <c r="H101" s="136" t="s">
        <v>392</v>
      </c>
      <c r="I101" s="136" t="s">
        <v>393</v>
      </c>
      <c r="J101" s="137"/>
      <c r="K101" s="136" t="s">
        <v>394</v>
      </c>
      <c r="L101" s="136" t="s">
        <v>395</v>
      </c>
      <c r="M101" s="131" t="str">
        <f t="shared" si="1"/>
        <v>ASSY</v>
      </c>
    </row>
    <row r="102" spans="1:13" x14ac:dyDescent="0.2">
      <c r="A102" s="135" t="s">
        <v>5832</v>
      </c>
      <c r="B102" s="135" t="s">
        <v>5833</v>
      </c>
      <c r="C102" s="135" t="s">
        <v>28</v>
      </c>
      <c r="D102" s="135" t="s">
        <v>136</v>
      </c>
      <c r="E102" s="136" t="s">
        <v>137</v>
      </c>
      <c r="F102" s="137" t="s">
        <v>138</v>
      </c>
      <c r="G102" s="137" t="s">
        <v>43</v>
      </c>
      <c r="H102" s="136" t="s">
        <v>396</v>
      </c>
      <c r="I102" s="136" t="s">
        <v>397</v>
      </c>
      <c r="J102" s="137"/>
      <c r="K102" s="136" t="s">
        <v>398</v>
      </c>
      <c r="L102" s="136" t="s">
        <v>399</v>
      </c>
      <c r="M102" s="131" t="str">
        <f t="shared" si="1"/>
        <v>ASSY</v>
      </c>
    </row>
    <row r="103" spans="1:13" x14ac:dyDescent="0.2">
      <c r="A103" s="135" t="s">
        <v>4123</v>
      </c>
      <c r="B103" s="135" t="s">
        <v>5834</v>
      </c>
      <c r="C103" s="135" t="s">
        <v>28</v>
      </c>
      <c r="D103" s="135" t="s">
        <v>136</v>
      </c>
      <c r="E103" s="136" t="s">
        <v>137</v>
      </c>
      <c r="F103" s="137" t="s">
        <v>138</v>
      </c>
      <c r="G103" s="137" t="s">
        <v>43</v>
      </c>
      <c r="H103" s="136" t="s">
        <v>400</v>
      </c>
      <c r="I103" s="136" t="s">
        <v>401</v>
      </c>
      <c r="J103" s="137"/>
      <c r="K103" s="136" t="s">
        <v>402</v>
      </c>
      <c r="L103" s="136" t="s">
        <v>403</v>
      </c>
      <c r="M103" s="131" t="str">
        <f t="shared" si="1"/>
        <v>ASSY</v>
      </c>
    </row>
    <row r="104" spans="1:13" x14ac:dyDescent="0.2">
      <c r="A104" s="135" t="s">
        <v>5835</v>
      </c>
      <c r="B104" s="135" t="s">
        <v>5836</v>
      </c>
      <c r="C104" s="135" t="s">
        <v>28</v>
      </c>
      <c r="D104" s="135" t="s">
        <v>136</v>
      </c>
      <c r="E104" s="136" t="s">
        <v>137</v>
      </c>
      <c r="F104" s="137" t="s">
        <v>138</v>
      </c>
      <c r="G104" s="137" t="s">
        <v>43</v>
      </c>
      <c r="H104" s="136" t="s">
        <v>404</v>
      </c>
      <c r="I104" s="136" t="s">
        <v>405</v>
      </c>
      <c r="J104" s="137"/>
      <c r="K104" s="136" t="s">
        <v>406</v>
      </c>
      <c r="L104" s="136" t="s">
        <v>8753</v>
      </c>
      <c r="M104" s="131" t="str">
        <f t="shared" si="1"/>
        <v>ASSY</v>
      </c>
    </row>
    <row r="105" spans="1:13" x14ac:dyDescent="0.2">
      <c r="A105" s="135" t="s">
        <v>4120</v>
      </c>
      <c r="B105" s="135" t="s">
        <v>5837</v>
      </c>
      <c r="C105" s="135" t="s">
        <v>28</v>
      </c>
      <c r="D105" s="135" t="s">
        <v>136</v>
      </c>
      <c r="E105" s="136" t="s">
        <v>137</v>
      </c>
      <c r="F105" s="137" t="s">
        <v>138</v>
      </c>
      <c r="G105" s="137" t="s">
        <v>43</v>
      </c>
      <c r="H105" s="136" t="s">
        <v>407</v>
      </c>
      <c r="I105" s="136" t="s">
        <v>408</v>
      </c>
      <c r="J105" s="137"/>
      <c r="K105" s="136" t="s">
        <v>409</v>
      </c>
      <c r="L105" s="136" t="s">
        <v>410</v>
      </c>
      <c r="M105" s="131" t="str">
        <f t="shared" si="1"/>
        <v>ASSY</v>
      </c>
    </row>
    <row r="106" spans="1:13" x14ac:dyDescent="0.2">
      <c r="A106" s="135" t="s">
        <v>4118</v>
      </c>
      <c r="B106" s="135" t="s">
        <v>5838</v>
      </c>
      <c r="C106" s="135" t="s">
        <v>28</v>
      </c>
      <c r="D106" s="135" t="s">
        <v>136</v>
      </c>
      <c r="E106" s="136" t="s">
        <v>137</v>
      </c>
      <c r="F106" s="137" t="s">
        <v>138</v>
      </c>
      <c r="G106" s="137" t="s">
        <v>43</v>
      </c>
      <c r="H106" s="136" t="s">
        <v>411</v>
      </c>
      <c r="I106" s="136" t="s">
        <v>412</v>
      </c>
      <c r="J106" s="137"/>
      <c r="K106" s="136" t="s">
        <v>414</v>
      </c>
      <c r="L106" s="136" t="s">
        <v>415</v>
      </c>
      <c r="M106" s="131" t="str">
        <f t="shared" si="1"/>
        <v>ASSY</v>
      </c>
    </row>
    <row r="107" spans="1:13" x14ac:dyDescent="0.2">
      <c r="A107" s="135" t="s">
        <v>4845</v>
      </c>
      <c r="B107" s="135" t="s">
        <v>5839</v>
      </c>
      <c r="C107" s="135" t="s">
        <v>28</v>
      </c>
      <c r="D107" s="135" t="s">
        <v>136</v>
      </c>
      <c r="E107" s="136" t="s">
        <v>137</v>
      </c>
      <c r="F107" s="137" t="s">
        <v>138</v>
      </c>
      <c r="G107" s="137" t="s">
        <v>43</v>
      </c>
      <c r="H107" s="136" t="s">
        <v>416</v>
      </c>
      <c r="I107" s="136" t="s">
        <v>417</v>
      </c>
      <c r="J107" s="137"/>
      <c r="K107" s="136" t="s">
        <v>419</v>
      </c>
      <c r="L107" s="136" t="s">
        <v>420</v>
      </c>
      <c r="M107" s="131" t="str">
        <f t="shared" si="1"/>
        <v>ASSY</v>
      </c>
    </row>
    <row r="108" spans="1:13" x14ac:dyDescent="0.2">
      <c r="A108" s="135" t="s">
        <v>5840</v>
      </c>
      <c r="B108" s="135" t="s">
        <v>5841</v>
      </c>
      <c r="C108" s="135" t="s">
        <v>28</v>
      </c>
      <c r="D108" s="135" t="s">
        <v>136</v>
      </c>
      <c r="E108" s="136" t="s">
        <v>137</v>
      </c>
      <c r="F108" s="137" t="s">
        <v>138</v>
      </c>
      <c r="G108" s="137" t="s">
        <v>43</v>
      </c>
      <c r="H108" s="136" t="s">
        <v>421</v>
      </c>
      <c r="I108" s="136" t="s">
        <v>422</v>
      </c>
      <c r="J108" s="137"/>
      <c r="K108" s="136" t="s">
        <v>423</v>
      </c>
      <c r="L108" s="136" t="s">
        <v>8754</v>
      </c>
      <c r="M108" s="131" t="str">
        <f t="shared" si="1"/>
        <v>ASSY</v>
      </c>
    </row>
    <row r="109" spans="1:13" x14ac:dyDescent="0.2">
      <c r="A109" s="135" t="s">
        <v>4101</v>
      </c>
      <c r="B109" s="135" t="s">
        <v>5842</v>
      </c>
      <c r="C109" s="135" t="s">
        <v>28</v>
      </c>
      <c r="D109" s="135" t="s">
        <v>136</v>
      </c>
      <c r="E109" s="136" t="s">
        <v>137</v>
      </c>
      <c r="F109" s="137" t="s">
        <v>138</v>
      </c>
      <c r="G109" s="137" t="s">
        <v>43</v>
      </c>
      <c r="H109" s="136" t="s">
        <v>424</v>
      </c>
      <c r="I109" s="136" t="s">
        <v>425</v>
      </c>
      <c r="J109" s="137"/>
      <c r="K109" s="136" t="s">
        <v>426</v>
      </c>
      <c r="L109" s="136" t="s">
        <v>427</v>
      </c>
      <c r="M109" s="131" t="str">
        <f t="shared" si="1"/>
        <v>ASSY</v>
      </c>
    </row>
    <row r="110" spans="1:13" x14ac:dyDescent="0.2">
      <c r="A110" s="135" t="s">
        <v>4558</v>
      </c>
      <c r="B110" s="135" t="s">
        <v>5843</v>
      </c>
      <c r="C110" s="135" t="s">
        <v>28</v>
      </c>
      <c r="D110" s="135" t="s">
        <v>136</v>
      </c>
      <c r="E110" s="136" t="s">
        <v>137</v>
      </c>
      <c r="F110" s="137" t="s">
        <v>138</v>
      </c>
      <c r="G110" s="137" t="s">
        <v>43</v>
      </c>
      <c r="H110" s="136" t="s">
        <v>428</v>
      </c>
      <c r="I110" s="136" t="s">
        <v>429</v>
      </c>
      <c r="J110" s="137"/>
      <c r="K110" s="136" t="s">
        <v>431</v>
      </c>
      <c r="L110" s="136" t="s">
        <v>432</v>
      </c>
      <c r="M110" s="131" t="str">
        <f t="shared" si="1"/>
        <v>ASSY</v>
      </c>
    </row>
    <row r="111" spans="1:13" x14ac:dyDescent="0.2">
      <c r="A111" s="135" t="s">
        <v>4164</v>
      </c>
      <c r="B111" s="135" t="s">
        <v>5844</v>
      </c>
      <c r="C111" s="135" t="s">
        <v>28</v>
      </c>
      <c r="D111" s="135" t="s">
        <v>136</v>
      </c>
      <c r="E111" s="136" t="s">
        <v>137</v>
      </c>
      <c r="F111" s="137" t="s">
        <v>138</v>
      </c>
      <c r="G111" s="137" t="s">
        <v>43</v>
      </c>
      <c r="H111" s="136" t="s">
        <v>433</v>
      </c>
      <c r="I111" s="136" t="s">
        <v>434</v>
      </c>
      <c r="J111" s="137"/>
      <c r="K111" s="136" t="s">
        <v>435</v>
      </c>
      <c r="L111" s="136" t="s">
        <v>8755</v>
      </c>
      <c r="M111" s="131" t="str">
        <f t="shared" si="1"/>
        <v>ASSY</v>
      </c>
    </row>
    <row r="112" spans="1:13" x14ac:dyDescent="0.2">
      <c r="A112" s="135" t="s">
        <v>4560</v>
      </c>
      <c r="B112" s="135" t="s">
        <v>5845</v>
      </c>
      <c r="C112" s="135" t="s">
        <v>28</v>
      </c>
      <c r="D112" s="135" t="s">
        <v>136</v>
      </c>
      <c r="E112" s="136" t="s">
        <v>137</v>
      </c>
      <c r="F112" s="137" t="s">
        <v>138</v>
      </c>
      <c r="G112" s="137" t="s">
        <v>43</v>
      </c>
      <c r="H112" s="136" t="s">
        <v>436</v>
      </c>
      <c r="I112" s="136" t="s">
        <v>437</v>
      </c>
      <c r="J112" s="137"/>
      <c r="K112" s="136" t="s">
        <v>439</v>
      </c>
      <c r="L112" s="136" t="s">
        <v>440</v>
      </c>
      <c r="M112" s="131" t="str">
        <f t="shared" si="1"/>
        <v>ASSY</v>
      </c>
    </row>
    <row r="113" spans="1:13" x14ac:dyDescent="0.2">
      <c r="A113" s="135" t="s">
        <v>4107</v>
      </c>
      <c r="B113" s="135" t="s">
        <v>5846</v>
      </c>
      <c r="C113" s="135" t="s">
        <v>28</v>
      </c>
      <c r="D113" s="135" t="s">
        <v>136</v>
      </c>
      <c r="E113" s="136" t="s">
        <v>137</v>
      </c>
      <c r="F113" s="137" t="s">
        <v>138</v>
      </c>
      <c r="G113" s="137" t="s">
        <v>43</v>
      </c>
      <c r="H113" s="136" t="s">
        <v>441</v>
      </c>
      <c r="I113" s="136" t="s">
        <v>442</v>
      </c>
      <c r="J113" s="137"/>
      <c r="K113" s="136" t="s">
        <v>443</v>
      </c>
      <c r="L113" s="136" t="s">
        <v>8756</v>
      </c>
      <c r="M113" s="131" t="str">
        <f t="shared" si="1"/>
        <v>ASSY</v>
      </c>
    </row>
    <row r="114" spans="1:13" x14ac:dyDescent="0.2">
      <c r="A114" s="135" t="s">
        <v>5847</v>
      </c>
      <c r="B114" s="135" t="s">
        <v>5848</v>
      </c>
      <c r="C114" s="135" t="s">
        <v>28</v>
      </c>
      <c r="D114" s="135" t="s">
        <v>136</v>
      </c>
      <c r="E114" s="136" t="s">
        <v>137</v>
      </c>
      <c r="F114" s="137" t="s">
        <v>138</v>
      </c>
      <c r="G114" s="137" t="s">
        <v>43</v>
      </c>
      <c r="H114" s="136" t="s">
        <v>444</v>
      </c>
      <c r="I114" s="136" t="s">
        <v>445</v>
      </c>
      <c r="J114" s="137"/>
      <c r="K114" s="136" t="s">
        <v>447</v>
      </c>
      <c r="L114" s="136" t="s">
        <v>8757</v>
      </c>
      <c r="M114" s="131" t="str">
        <f t="shared" si="1"/>
        <v>ASSY</v>
      </c>
    </row>
    <row r="115" spans="1:13" x14ac:dyDescent="0.2">
      <c r="A115" s="135" t="s">
        <v>5849</v>
      </c>
      <c r="B115" s="135" t="s">
        <v>5850</v>
      </c>
      <c r="C115" s="135" t="s">
        <v>28</v>
      </c>
      <c r="D115" s="135" t="s">
        <v>136</v>
      </c>
      <c r="E115" s="136" t="s">
        <v>137</v>
      </c>
      <c r="F115" s="137" t="s">
        <v>138</v>
      </c>
      <c r="G115" s="137" t="s">
        <v>43</v>
      </c>
      <c r="H115" s="136" t="s">
        <v>449</v>
      </c>
      <c r="I115" s="136" t="s">
        <v>450</v>
      </c>
      <c r="J115" s="137"/>
      <c r="K115" s="136" t="s">
        <v>451</v>
      </c>
      <c r="L115" s="136" t="s">
        <v>8758</v>
      </c>
      <c r="M115" s="131" t="str">
        <f t="shared" si="1"/>
        <v>ASSY</v>
      </c>
    </row>
    <row r="116" spans="1:13" x14ac:dyDescent="0.2">
      <c r="A116" s="135" t="s">
        <v>5851</v>
      </c>
      <c r="B116" s="135" t="s">
        <v>5852</v>
      </c>
      <c r="C116" s="135" t="s">
        <v>28</v>
      </c>
      <c r="D116" s="135" t="s">
        <v>136</v>
      </c>
      <c r="E116" s="136" t="s">
        <v>137</v>
      </c>
      <c r="F116" s="137" t="s">
        <v>138</v>
      </c>
      <c r="G116" s="137" t="s">
        <v>43</v>
      </c>
      <c r="H116" s="136" t="s">
        <v>452</v>
      </c>
      <c r="I116" s="136" t="s">
        <v>453</v>
      </c>
      <c r="J116" s="137"/>
      <c r="K116" s="136" t="s">
        <v>454</v>
      </c>
      <c r="L116" s="136" t="s">
        <v>8759</v>
      </c>
      <c r="M116" s="131" t="str">
        <f t="shared" si="1"/>
        <v>ASSY</v>
      </c>
    </row>
    <row r="117" spans="1:13" x14ac:dyDescent="0.2">
      <c r="A117" s="135" t="s">
        <v>5853</v>
      </c>
      <c r="B117" s="135" t="s">
        <v>5854</v>
      </c>
      <c r="C117" s="135" t="s">
        <v>28</v>
      </c>
      <c r="D117" s="135" t="s">
        <v>136</v>
      </c>
      <c r="E117" s="136" t="s">
        <v>137</v>
      </c>
      <c r="F117" s="137" t="s">
        <v>138</v>
      </c>
      <c r="G117" s="137" t="s">
        <v>43</v>
      </c>
      <c r="H117" s="136" t="s">
        <v>455</v>
      </c>
      <c r="I117" s="136" t="s">
        <v>456</v>
      </c>
      <c r="J117" s="137"/>
      <c r="K117" s="136" t="s">
        <v>457</v>
      </c>
      <c r="L117" s="136" t="s">
        <v>8760</v>
      </c>
      <c r="M117" s="131" t="str">
        <f t="shared" si="1"/>
        <v>ASSY</v>
      </c>
    </row>
    <row r="118" spans="1:13" x14ac:dyDescent="0.2">
      <c r="A118" s="135" t="s">
        <v>5855</v>
      </c>
      <c r="B118" s="135" t="s">
        <v>5856</v>
      </c>
      <c r="C118" s="135" t="s">
        <v>28</v>
      </c>
      <c r="D118" s="135" t="s">
        <v>136</v>
      </c>
      <c r="E118" s="136" t="s">
        <v>137</v>
      </c>
      <c r="F118" s="137" t="s">
        <v>138</v>
      </c>
      <c r="G118" s="137" t="s">
        <v>43</v>
      </c>
      <c r="H118" s="136" t="s">
        <v>458</v>
      </c>
      <c r="I118" s="136" t="s">
        <v>459</v>
      </c>
      <c r="J118" s="137"/>
      <c r="K118" s="136" t="s">
        <v>461</v>
      </c>
      <c r="L118" s="136" t="s">
        <v>8761</v>
      </c>
      <c r="M118" s="131" t="str">
        <f t="shared" si="1"/>
        <v>ASSY</v>
      </c>
    </row>
    <row r="119" spans="1:13" x14ac:dyDescent="0.2">
      <c r="A119" s="135" t="s">
        <v>4847</v>
      </c>
      <c r="B119" s="135" t="s">
        <v>5857</v>
      </c>
      <c r="C119" s="135" t="s">
        <v>28</v>
      </c>
      <c r="D119" s="135" t="s">
        <v>136</v>
      </c>
      <c r="E119" s="136" t="s">
        <v>137</v>
      </c>
      <c r="F119" s="137" t="s">
        <v>138</v>
      </c>
      <c r="G119" s="137" t="s">
        <v>43</v>
      </c>
      <c r="H119" s="136" t="s">
        <v>463</v>
      </c>
      <c r="I119" s="136" t="s">
        <v>464</v>
      </c>
      <c r="J119" s="137"/>
      <c r="K119" s="136" t="s">
        <v>465</v>
      </c>
      <c r="L119" s="136" t="s">
        <v>8762</v>
      </c>
      <c r="M119" s="131" t="str">
        <f t="shared" si="1"/>
        <v>ASSY</v>
      </c>
    </row>
    <row r="120" spans="1:13" x14ac:dyDescent="0.2">
      <c r="A120" s="135" t="s">
        <v>5858</v>
      </c>
      <c r="B120" s="135" t="s">
        <v>5859</v>
      </c>
      <c r="C120" s="135" t="s">
        <v>28</v>
      </c>
      <c r="D120" s="135" t="s">
        <v>136</v>
      </c>
      <c r="E120" s="136" t="s">
        <v>137</v>
      </c>
      <c r="F120" s="137" t="s">
        <v>138</v>
      </c>
      <c r="G120" s="137" t="s">
        <v>43</v>
      </c>
      <c r="H120" s="136" t="s">
        <v>466</v>
      </c>
      <c r="I120" s="136" t="s">
        <v>467</v>
      </c>
      <c r="J120" s="137"/>
      <c r="K120" s="136" t="s">
        <v>468</v>
      </c>
      <c r="L120" s="136" t="s">
        <v>8763</v>
      </c>
      <c r="M120" s="131" t="str">
        <f t="shared" si="1"/>
        <v>ASSY</v>
      </c>
    </row>
    <row r="121" spans="1:13" x14ac:dyDescent="0.2">
      <c r="A121" s="135" t="s">
        <v>4525</v>
      </c>
      <c r="B121" s="135" t="s">
        <v>5860</v>
      </c>
      <c r="C121" s="135" t="s">
        <v>28</v>
      </c>
      <c r="D121" s="135" t="s">
        <v>136</v>
      </c>
      <c r="E121" s="136" t="s">
        <v>137</v>
      </c>
      <c r="F121" s="137" t="s">
        <v>138</v>
      </c>
      <c r="G121" s="137" t="s">
        <v>43</v>
      </c>
      <c r="H121" s="136" t="s">
        <v>469</v>
      </c>
      <c r="I121" s="136" t="s">
        <v>470</v>
      </c>
      <c r="J121" s="137"/>
      <c r="K121" s="136" t="s">
        <v>471</v>
      </c>
      <c r="L121" s="136" t="s">
        <v>8764</v>
      </c>
      <c r="M121" s="131" t="str">
        <f t="shared" si="1"/>
        <v>ASSY</v>
      </c>
    </row>
    <row r="122" spans="1:13" x14ac:dyDescent="0.2">
      <c r="A122" s="135" t="s">
        <v>5861</v>
      </c>
      <c r="B122" s="135" t="s">
        <v>5862</v>
      </c>
      <c r="C122" s="135" t="s">
        <v>28</v>
      </c>
      <c r="D122" s="135" t="s">
        <v>136</v>
      </c>
      <c r="E122" s="136" t="s">
        <v>137</v>
      </c>
      <c r="F122" s="137" t="s">
        <v>138</v>
      </c>
      <c r="G122" s="137" t="s">
        <v>43</v>
      </c>
      <c r="H122" s="136" t="s">
        <v>472</v>
      </c>
      <c r="I122" s="136" t="s">
        <v>473</v>
      </c>
      <c r="J122" s="137"/>
      <c r="K122" s="136" t="s">
        <v>474</v>
      </c>
      <c r="L122" s="136" t="s">
        <v>8765</v>
      </c>
      <c r="M122" s="131" t="str">
        <f t="shared" si="1"/>
        <v>ASSY</v>
      </c>
    </row>
    <row r="123" spans="1:13" x14ac:dyDescent="0.2">
      <c r="A123" s="135" t="s">
        <v>5863</v>
      </c>
      <c r="B123" s="135" t="s">
        <v>5864</v>
      </c>
      <c r="C123" s="135" t="s">
        <v>28</v>
      </c>
      <c r="D123" s="135" t="s">
        <v>136</v>
      </c>
      <c r="E123" s="136" t="s">
        <v>137</v>
      </c>
      <c r="F123" s="137" t="s">
        <v>138</v>
      </c>
      <c r="G123" s="137" t="s">
        <v>43</v>
      </c>
      <c r="H123" s="136" t="s">
        <v>475</v>
      </c>
      <c r="I123" s="136" t="s">
        <v>476</v>
      </c>
      <c r="J123" s="137"/>
      <c r="K123" s="136" t="s">
        <v>477</v>
      </c>
      <c r="L123" s="136" t="s">
        <v>8766</v>
      </c>
      <c r="M123" s="131" t="str">
        <f t="shared" si="1"/>
        <v>ASSY</v>
      </c>
    </row>
    <row r="124" spans="1:13" x14ac:dyDescent="0.2">
      <c r="A124" s="135" t="s">
        <v>5865</v>
      </c>
      <c r="B124" s="135" t="s">
        <v>5866</v>
      </c>
      <c r="C124" s="135" t="s">
        <v>28</v>
      </c>
      <c r="D124" s="135" t="s">
        <v>136</v>
      </c>
      <c r="E124" s="136" t="s">
        <v>137</v>
      </c>
      <c r="F124" s="137" t="s">
        <v>138</v>
      </c>
      <c r="G124" s="137" t="s">
        <v>43</v>
      </c>
      <c r="H124" s="136" t="s">
        <v>478</v>
      </c>
      <c r="I124" s="136" t="s">
        <v>479</v>
      </c>
      <c r="J124" s="137"/>
      <c r="K124" s="136" t="s">
        <v>480</v>
      </c>
      <c r="L124" s="136" t="s">
        <v>8767</v>
      </c>
      <c r="M124" s="131" t="str">
        <f t="shared" si="1"/>
        <v>ASSY</v>
      </c>
    </row>
    <row r="125" spans="1:13" x14ac:dyDescent="0.2">
      <c r="A125" s="135" t="s">
        <v>4291</v>
      </c>
      <c r="B125" s="135" t="s">
        <v>5867</v>
      </c>
      <c r="C125" s="135" t="s">
        <v>28</v>
      </c>
      <c r="D125" s="135" t="s">
        <v>136</v>
      </c>
      <c r="E125" s="136" t="s">
        <v>137</v>
      </c>
      <c r="F125" s="137" t="s">
        <v>138</v>
      </c>
      <c r="G125" s="137" t="s">
        <v>43</v>
      </c>
      <c r="H125" s="136" t="s">
        <v>481</v>
      </c>
      <c r="I125" s="136" t="s">
        <v>482</v>
      </c>
      <c r="J125" s="137"/>
      <c r="K125" s="136" t="s">
        <v>483</v>
      </c>
      <c r="L125" s="136" t="s">
        <v>8768</v>
      </c>
      <c r="M125" s="131" t="str">
        <f t="shared" si="1"/>
        <v>ASSY</v>
      </c>
    </row>
    <row r="126" spans="1:13" x14ac:dyDescent="0.2">
      <c r="A126" s="135" t="s">
        <v>5868</v>
      </c>
      <c r="B126" s="135" t="s">
        <v>5869</v>
      </c>
      <c r="C126" s="135" t="s">
        <v>28</v>
      </c>
      <c r="D126" s="135" t="s">
        <v>136</v>
      </c>
      <c r="E126" s="136" t="s">
        <v>137</v>
      </c>
      <c r="F126" s="137" t="s">
        <v>138</v>
      </c>
      <c r="G126" s="137" t="s">
        <v>43</v>
      </c>
      <c r="H126" s="136" t="s">
        <v>485</v>
      </c>
      <c r="I126" s="136" t="s">
        <v>486</v>
      </c>
      <c r="J126" s="137"/>
      <c r="K126" s="136" t="s">
        <v>487</v>
      </c>
      <c r="L126" s="136" t="s">
        <v>8769</v>
      </c>
      <c r="M126" s="131" t="str">
        <f t="shared" si="1"/>
        <v>ASSY</v>
      </c>
    </row>
    <row r="127" spans="1:13" x14ac:dyDescent="0.2">
      <c r="A127" s="135" t="s">
        <v>5870</v>
      </c>
      <c r="B127" s="135" t="s">
        <v>5871</v>
      </c>
      <c r="C127" s="135" t="s">
        <v>28</v>
      </c>
      <c r="D127" s="135" t="s">
        <v>136</v>
      </c>
      <c r="E127" s="136" t="s">
        <v>137</v>
      </c>
      <c r="F127" s="137" t="s">
        <v>138</v>
      </c>
      <c r="G127" s="137" t="s">
        <v>43</v>
      </c>
      <c r="H127" s="136" t="s">
        <v>488</v>
      </c>
      <c r="I127" s="136" t="s">
        <v>489</v>
      </c>
      <c r="J127" s="137"/>
      <c r="K127" s="136" t="s">
        <v>490</v>
      </c>
      <c r="L127" s="136" t="s">
        <v>8770</v>
      </c>
      <c r="M127" s="131" t="str">
        <f t="shared" si="1"/>
        <v>ASSY</v>
      </c>
    </row>
    <row r="128" spans="1:13" x14ac:dyDescent="0.2">
      <c r="A128" s="135" t="s">
        <v>5872</v>
      </c>
      <c r="B128" s="135" t="s">
        <v>5873</v>
      </c>
      <c r="C128" s="135" t="s">
        <v>28</v>
      </c>
      <c r="D128" s="135" t="s">
        <v>136</v>
      </c>
      <c r="E128" s="136" t="s">
        <v>137</v>
      </c>
      <c r="F128" s="137" t="s">
        <v>138</v>
      </c>
      <c r="G128" s="137" t="s">
        <v>43</v>
      </c>
      <c r="H128" s="136" t="s">
        <v>491</v>
      </c>
      <c r="I128" s="136" t="s">
        <v>492</v>
      </c>
      <c r="J128" s="137"/>
      <c r="K128" s="136" t="s">
        <v>493</v>
      </c>
      <c r="L128" s="136" t="s">
        <v>359</v>
      </c>
      <c r="M128" s="131" t="str">
        <f t="shared" si="1"/>
        <v>ASSY</v>
      </c>
    </row>
    <row r="129" spans="1:13" x14ac:dyDescent="0.2">
      <c r="A129" s="135" t="s">
        <v>5874</v>
      </c>
      <c r="B129" s="135" t="s">
        <v>5875</v>
      </c>
      <c r="C129" s="135" t="s">
        <v>28</v>
      </c>
      <c r="D129" s="135" t="s">
        <v>136</v>
      </c>
      <c r="E129" s="136" t="s">
        <v>137</v>
      </c>
      <c r="F129" s="137" t="s">
        <v>138</v>
      </c>
      <c r="G129" s="137" t="s">
        <v>43</v>
      </c>
      <c r="H129" s="136" t="s">
        <v>494</v>
      </c>
      <c r="I129" s="136" t="s">
        <v>495</v>
      </c>
      <c r="J129" s="137"/>
      <c r="K129" s="136" t="s">
        <v>496</v>
      </c>
      <c r="L129" s="136" t="s">
        <v>8750</v>
      </c>
      <c r="M129" s="131" t="str">
        <f t="shared" si="1"/>
        <v>ASSY</v>
      </c>
    </row>
    <row r="130" spans="1:13" x14ac:dyDescent="0.2">
      <c r="A130" s="135" t="s">
        <v>5876</v>
      </c>
      <c r="B130" s="135" t="s">
        <v>5877</v>
      </c>
      <c r="C130" s="135" t="s">
        <v>28</v>
      </c>
      <c r="D130" s="135" t="s">
        <v>136</v>
      </c>
      <c r="E130" s="136" t="s">
        <v>137</v>
      </c>
      <c r="F130" s="137" t="s">
        <v>138</v>
      </c>
      <c r="G130" s="137" t="s">
        <v>43</v>
      </c>
      <c r="H130" s="136" t="s">
        <v>497</v>
      </c>
      <c r="I130" s="136" t="s">
        <v>498</v>
      </c>
      <c r="J130" s="137"/>
      <c r="K130" s="136" t="s">
        <v>500</v>
      </c>
      <c r="L130" s="136" t="s">
        <v>8771</v>
      </c>
      <c r="M130" s="131" t="str">
        <f t="shared" si="1"/>
        <v>ASSY</v>
      </c>
    </row>
    <row r="131" spans="1:13" x14ac:dyDescent="0.2">
      <c r="A131" s="135" t="s">
        <v>5878</v>
      </c>
      <c r="B131" s="135" t="s">
        <v>5879</v>
      </c>
      <c r="C131" s="135" t="s">
        <v>28</v>
      </c>
      <c r="D131" s="135" t="s">
        <v>136</v>
      </c>
      <c r="E131" s="136" t="s">
        <v>137</v>
      </c>
      <c r="F131" s="137" t="s">
        <v>138</v>
      </c>
      <c r="G131" s="137" t="s">
        <v>43</v>
      </c>
      <c r="H131" s="136" t="s">
        <v>502</v>
      </c>
      <c r="I131" s="136" t="s">
        <v>503</v>
      </c>
      <c r="J131" s="137"/>
      <c r="K131" s="136" t="s">
        <v>504</v>
      </c>
      <c r="L131" s="136" t="s">
        <v>8772</v>
      </c>
      <c r="M131" s="131" t="str">
        <f t="shared" si="1"/>
        <v>ASSY</v>
      </c>
    </row>
    <row r="132" spans="1:13" x14ac:dyDescent="0.2">
      <c r="A132" s="135" t="s">
        <v>5880</v>
      </c>
      <c r="B132" s="135" t="s">
        <v>5881</v>
      </c>
      <c r="C132" s="135" t="s">
        <v>28</v>
      </c>
      <c r="D132" s="135" t="s">
        <v>136</v>
      </c>
      <c r="E132" s="136" t="s">
        <v>137</v>
      </c>
      <c r="F132" s="137" t="s">
        <v>138</v>
      </c>
      <c r="G132" s="137" t="s">
        <v>43</v>
      </c>
      <c r="H132" s="136" t="s">
        <v>505</v>
      </c>
      <c r="I132" s="136" t="s">
        <v>506</v>
      </c>
      <c r="J132" s="137"/>
      <c r="K132" s="136" t="s">
        <v>507</v>
      </c>
      <c r="L132" s="136" t="s">
        <v>8773</v>
      </c>
      <c r="M132" s="131" t="str">
        <f t="shared" si="1"/>
        <v>ASSY</v>
      </c>
    </row>
    <row r="133" spans="1:13" x14ac:dyDescent="0.2">
      <c r="A133" s="135" t="s">
        <v>5882</v>
      </c>
      <c r="B133" s="135" t="s">
        <v>5883</v>
      </c>
      <c r="C133" s="135" t="s">
        <v>28</v>
      </c>
      <c r="D133" s="135" t="s">
        <v>136</v>
      </c>
      <c r="E133" s="136" t="s">
        <v>137</v>
      </c>
      <c r="F133" s="137" t="s">
        <v>138</v>
      </c>
      <c r="G133" s="137" t="s">
        <v>43</v>
      </c>
      <c r="H133" s="136" t="s">
        <v>508</v>
      </c>
      <c r="I133" s="136" t="s">
        <v>509</v>
      </c>
      <c r="J133" s="137"/>
      <c r="K133" s="136" t="s">
        <v>510</v>
      </c>
      <c r="L133" s="136" t="s">
        <v>8774</v>
      </c>
      <c r="M133" s="131" t="str">
        <f t="shared" si="1"/>
        <v>ASSY</v>
      </c>
    </row>
    <row r="134" spans="1:13" x14ac:dyDescent="0.2">
      <c r="A134" s="135" t="s">
        <v>5884</v>
      </c>
      <c r="B134" s="135" t="s">
        <v>5885</v>
      </c>
      <c r="C134" s="135" t="s">
        <v>28</v>
      </c>
      <c r="D134" s="135" t="s">
        <v>136</v>
      </c>
      <c r="E134" s="136" t="s">
        <v>137</v>
      </c>
      <c r="F134" s="137" t="s">
        <v>138</v>
      </c>
      <c r="G134" s="137" t="s">
        <v>43</v>
      </c>
      <c r="H134" s="136" t="s">
        <v>511</v>
      </c>
      <c r="I134" s="136" t="s">
        <v>512</v>
      </c>
      <c r="J134" s="137"/>
      <c r="K134" s="136" t="s">
        <v>513</v>
      </c>
      <c r="L134" s="136" t="s">
        <v>8775</v>
      </c>
      <c r="M134" s="131" t="str">
        <f t="shared" si="1"/>
        <v>ASSY</v>
      </c>
    </row>
    <row r="135" spans="1:13" x14ac:dyDescent="0.2">
      <c r="A135" s="135" t="s">
        <v>5886</v>
      </c>
      <c r="B135" s="135" t="s">
        <v>5887</v>
      </c>
      <c r="C135" s="135" t="s">
        <v>28</v>
      </c>
      <c r="D135" s="135" t="s">
        <v>136</v>
      </c>
      <c r="E135" s="136" t="s">
        <v>137</v>
      </c>
      <c r="F135" s="137" t="s">
        <v>138</v>
      </c>
      <c r="G135" s="137" t="s">
        <v>43</v>
      </c>
      <c r="H135" s="136" t="s">
        <v>514</v>
      </c>
      <c r="I135" s="136" t="s">
        <v>515</v>
      </c>
      <c r="J135" s="137"/>
      <c r="K135" s="136" t="s">
        <v>516</v>
      </c>
      <c r="L135" s="136" t="s">
        <v>8775</v>
      </c>
      <c r="M135" s="131" t="str">
        <f t="shared" ref="M135:M198" si="2">IF(G135="","",G135)</f>
        <v>ASSY</v>
      </c>
    </row>
    <row r="136" spans="1:13" x14ac:dyDescent="0.2">
      <c r="A136" s="135" t="s">
        <v>5888</v>
      </c>
      <c r="B136" s="135" t="s">
        <v>5889</v>
      </c>
      <c r="C136" s="135" t="s">
        <v>28</v>
      </c>
      <c r="D136" s="135" t="s">
        <v>136</v>
      </c>
      <c r="E136" s="136" t="s">
        <v>137</v>
      </c>
      <c r="F136" s="137" t="s">
        <v>138</v>
      </c>
      <c r="G136" s="137" t="s">
        <v>43</v>
      </c>
      <c r="H136" s="136" t="s">
        <v>517</v>
      </c>
      <c r="I136" s="136" t="s">
        <v>518</v>
      </c>
      <c r="J136" s="137"/>
      <c r="K136" s="136" t="s">
        <v>519</v>
      </c>
      <c r="L136" s="136" t="s">
        <v>8776</v>
      </c>
      <c r="M136" s="131" t="str">
        <f t="shared" si="2"/>
        <v>ASSY</v>
      </c>
    </row>
    <row r="137" spans="1:13" x14ac:dyDescent="0.2">
      <c r="A137" s="135" t="s">
        <v>4523</v>
      </c>
      <c r="B137" s="135" t="s">
        <v>5890</v>
      </c>
      <c r="C137" s="135" t="s">
        <v>28</v>
      </c>
      <c r="D137" s="135" t="s">
        <v>136</v>
      </c>
      <c r="E137" s="136" t="s">
        <v>137</v>
      </c>
      <c r="F137" s="137" t="s">
        <v>138</v>
      </c>
      <c r="G137" s="137" t="s">
        <v>43</v>
      </c>
      <c r="H137" s="136" t="s">
        <v>520</v>
      </c>
      <c r="I137" s="136" t="s">
        <v>521</v>
      </c>
      <c r="J137" s="137"/>
      <c r="K137" s="136" t="s">
        <v>522</v>
      </c>
      <c r="L137" s="136" t="s">
        <v>8776</v>
      </c>
      <c r="M137" s="131" t="str">
        <f t="shared" si="2"/>
        <v>ASSY</v>
      </c>
    </row>
    <row r="138" spans="1:13" x14ac:dyDescent="0.2">
      <c r="A138" s="135" t="s">
        <v>5891</v>
      </c>
      <c r="B138" s="135" t="s">
        <v>5892</v>
      </c>
      <c r="C138" s="135" t="s">
        <v>28</v>
      </c>
      <c r="D138" s="135" t="s">
        <v>136</v>
      </c>
      <c r="E138" s="136" t="s">
        <v>137</v>
      </c>
      <c r="F138" s="137" t="s">
        <v>138</v>
      </c>
      <c r="G138" s="137" t="s">
        <v>43</v>
      </c>
      <c r="H138" s="136" t="s">
        <v>523</v>
      </c>
      <c r="I138" s="136" t="s">
        <v>524</v>
      </c>
      <c r="J138" s="137"/>
      <c r="K138" s="136" t="s">
        <v>525</v>
      </c>
      <c r="L138" s="136" t="s">
        <v>8777</v>
      </c>
      <c r="M138" s="131" t="str">
        <f t="shared" si="2"/>
        <v>ASSY</v>
      </c>
    </row>
    <row r="139" spans="1:13" x14ac:dyDescent="0.2">
      <c r="A139" s="135" t="s">
        <v>5893</v>
      </c>
      <c r="B139" s="135" t="s">
        <v>5894</v>
      </c>
      <c r="C139" s="135" t="s">
        <v>28</v>
      </c>
      <c r="D139" s="135" t="s">
        <v>136</v>
      </c>
      <c r="E139" s="136" t="s">
        <v>137</v>
      </c>
      <c r="F139" s="137" t="s">
        <v>138</v>
      </c>
      <c r="G139" s="137" t="s">
        <v>43</v>
      </c>
      <c r="H139" s="136" t="s">
        <v>526</v>
      </c>
      <c r="I139" s="136" t="s">
        <v>527</v>
      </c>
      <c r="J139" s="137"/>
      <c r="K139" s="136" t="s">
        <v>528</v>
      </c>
      <c r="L139" s="136" t="s">
        <v>8777</v>
      </c>
      <c r="M139" s="131" t="str">
        <f t="shared" si="2"/>
        <v>ASSY</v>
      </c>
    </row>
    <row r="140" spans="1:13" x14ac:dyDescent="0.2">
      <c r="A140" s="135" t="s">
        <v>5895</v>
      </c>
      <c r="B140" s="135" t="s">
        <v>5896</v>
      </c>
      <c r="C140" s="135" t="s">
        <v>28</v>
      </c>
      <c r="D140" s="135" t="s">
        <v>136</v>
      </c>
      <c r="E140" s="136" t="s">
        <v>137</v>
      </c>
      <c r="F140" s="137" t="s">
        <v>138</v>
      </c>
      <c r="G140" s="137" t="s">
        <v>43</v>
      </c>
      <c r="H140" s="136" t="s">
        <v>529</v>
      </c>
      <c r="I140" s="136" t="s">
        <v>530</v>
      </c>
      <c r="J140" s="137"/>
      <c r="K140" s="136" t="s">
        <v>531</v>
      </c>
      <c r="L140" s="136" t="s">
        <v>8778</v>
      </c>
      <c r="M140" s="131" t="str">
        <f t="shared" si="2"/>
        <v>ASSY</v>
      </c>
    </row>
    <row r="141" spans="1:13" x14ac:dyDescent="0.2">
      <c r="A141" s="135" t="s">
        <v>4124</v>
      </c>
      <c r="B141" s="135" t="s">
        <v>5897</v>
      </c>
      <c r="C141" s="135" t="s">
        <v>28</v>
      </c>
      <c r="D141" s="135" t="s">
        <v>136</v>
      </c>
      <c r="E141" s="136" t="s">
        <v>137</v>
      </c>
      <c r="F141" s="137" t="s">
        <v>138</v>
      </c>
      <c r="G141" s="137" t="s">
        <v>43</v>
      </c>
      <c r="H141" s="136" t="s">
        <v>532</v>
      </c>
      <c r="I141" s="136" t="s">
        <v>533</v>
      </c>
      <c r="J141" s="137"/>
      <c r="K141" s="136" t="s">
        <v>534</v>
      </c>
      <c r="L141" s="136" t="s">
        <v>8778</v>
      </c>
      <c r="M141" s="131" t="str">
        <f t="shared" si="2"/>
        <v>ASSY</v>
      </c>
    </row>
    <row r="142" spans="1:13" x14ac:dyDescent="0.2">
      <c r="A142" s="135" t="s">
        <v>5898</v>
      </c>
      <c r="B142" s="135" t="s">
        <v>5899</v>
      </c>
      <c r="C142" s="135" t="s">
        <v>28</v>
      </c>
      <c r="D142" s="135" t="s">
        <v>136</v>
      </c>
      <c r="E142" s="136" t="s">
        <v>137</v>
      </c>
      <c r="F142" s="137" t="s">
        <v>138</v>
      </c>
      <c r="G142" s="137" t="s">
        <v>43</v>
      </c>
      <c r="H142" s="136" t="s">
        <v>536</v>
      </c>
      <c r="I142" s="136" t="s">
        <v>537</v>
      </c>
      <c r="J142" s="137"/>
      <c r="K142" s="136" t="s">
        <v>538</v>
      </c>
      <c r="L142" s="136" t="s">
        <v>5117</v>
      </c>
      <c r="M142" s="131" t="str">
        <f t="shared" si="2"/>
        <v>ASSY</v>
      </c>
    </row>
    <row r="143" spans="1:13" x14ac:dyDescent="0.2">
      <c r="A143" s="135" t="s">
        <v>5900</v>
      </c>
      <c r="B143" s="135" t="s">
        <v>5901</v>
      </c>
      <c r="C143" s="135" t="s">
        <v>28</v>
      </c>
      <c r="D143" s="135" t="s">
        <v>136</v>
      </c>
      <c r="E143" s="136" t="s">
        <v>137</v>
      </c>
      <c r="F143" s="137" t="s">
        <v>138</v>
      </c>
      <c r="G143" s="137" t="s">
        <v>43</v>
      </c>
      <c r="H143" s="136" t="s">
        <v>539</v>
      </c>
      <c r="I143" s="136" t="s">
        <v>540</v>
      </c>
      <c r="J143" s="137"/>
      <c r="K143" s="136" t="s">
        <v>541</v>
      </c>
      <c r="L143" s="136" t="s">
        <v>8779</v>
      </c>
      <c r="M143" s="131" t="str">
        <f t="shared" si="2"/>
        <v>ASSY</v>
      </c>
    </row>
    <row r="144" spans="1:13" x14ac:dyDescent="0.2">
      <c r="A144" s="135" t="s">
        <v>5902</v>
      </c>
      <c r="B144" s="135" t="s">
        <v>5903</v>
      </c>
      <c r="C144" s="135" t="s">
        <v>28</v>
      </c>
      <c r="D144" s="135" t="s">
        <v>136</v>
      </c>
      <c r="E144" s="136" t="s">
        <v>137</v>
      </c>
      <c r="F144" s="137" t="s">
        <v>138</v>
      </c>
      <c r="G144" s="137" t="s">
        <v>43</v>
      </c>
      <c r="H144" s="136" t="s">
        <v>542</v>
      </c>
      <c r="I144" s="136" t="s">
        <v>543</v>
      </c>
      <c r="J144" s="137"/>
      <c r="K144" s="136" t="s">
        <v>544</v>
      </c>
      <c r="L144" s="136" t="s">
        <v>8780</v>
      </c>
      <c r="M144" s="131" t="str">
        <f t="shared" si="2"/>
        <v>ASSY</v>
      </c>
    </row>
    <row r="145" spans="1:13" x14ac:dyDescent="0.2">
      <c r="A145" s="135" t="s">
        <v>5904</v>
      </c>
      <c r="B145" s="135" t="s">
        <v>5905</v>
      </c>
      <c r="C145" s="135" t="s">
        <v>28</v>
      </c>
      <c r="D145" s="135" t="s">
        <v>136</v>
      </c>
      <c r="E145" s="136" t="s">
        <v>137</v>
      </c>
      <c r="F145" s="137" t="s">
        <v>138</v>
      </c>
      <c r="G145" s="137" t="s">
        <v>43</v>
      </c>
      <c r="H145" s="136" t="s">
        <v>545</v>
      </c>
      <c r="I145" s="136" t="s">
        <v>546</v>
      </c>
      <c r="J145" s="137"/>
      <c r="K145" s="136" t="s">
        <v>547</v>
      </c>
      <c r="L145" s="136" t="s">
        <v>8781</v>
      </c>
      <c r="M145" s="131" t="str">
        <f t="shared" si="2"/>
        <v>ASSY</v>
      </c>
    </row>
    <row r="146" spans="1:13" x14ac:dyDescent="0.2">
      <c r="A146" s="135" t="s">
        <v>5906</v>
      </c>
      <c r="B146" s="135" t="s">
        <v>5907</v>
      </c>
      <c r="C146" s="135" t="s">
        <v>28</v>
      </c>
      <c r="D146" s="135" t="s">
        <v>136</v>
      </c>
      <c r="E146" s="136" t="s">
        <v>137</v>
      </c>
      <c r="F146" s="137" t="s">
        <v>138</v>
      </c>
      <c r="G146" s="137" t="s">
        <v>43</v>
      </c>
      <c r="H146" s="136" t="s">
        <v>548</v>
      </c>
      <c r="I146" s="136" t="s">
        <v>549</v>
      </c>
      <c r="J146" s="137"/>
      <c r="K146" s="136" t="s">
        <v>550</v>
      </c>
      <c r="L146" s="136" t="s">
        <v>8782</v>
      </c>
      <c r="M146" s="131" t="str">
        <f t="shared" si="2"/>
        <v>ASSY</v>
      </c>
    </row>
    <row r="147" spans="1:13" x14ac:dyDescent="0.2">
      <c r="A147" s="135" t="s">
        <v>5908</v>
      </c>
      <c r="B147" s="135" t="s">
        <v>5909</v>
      </c>
      <c r="C147" s="135" t="s">
        <v>28</v>
      </c>
      <c r="D147" s="135" t="s">
        <v>136</v>
      </c>
      <c r="E147" s="136" t="s">
        <v>137</v>
      </c>
      <c r="F147" s="137" t="s">
        <v>138</v>
      </c>
      <c r="G147" s="137" t="s">
        <v>43</v>
      </c>
      <c r="H147" s="136" t="s">
        <v>551</v>
      </c>
      <c r="I147" s="136" t="s">
        <v>552</v>
      </c>
      <c r="J147" s="137"/>
      <c r="K147" s="136" t="s">
        <v>553</v>
      </c>
      <c r="L147" s="136" t="s">
        <v>8783</v>
      </c>
      <c r="M147" s="131" t="str">
        <f t="shared" si="2"/>
        <v>ASSY</v>
      </c>
    </row>
    <row r="148" spans="1:13" x14ac:dyDescent="0.2">
      <c r="A148" s="135" t="s">
        <v>5910</v>
      </c>
      <c r="B148" s="135" t="s">
        <v>5911</v>
      </c>
      <c r="C148" s="135" t="s">
        <v>28</v>
      </c>
      <c r="D148" s="135" t="s">
        <v>136</v>
      </c>
      <c r="E148" s="136" t="s">
        <v>137</v>
      </c>
      <c r="F148" s="137" t="s">
        <v>138</v>
      </c>
      <c r="G148" s="137" t="s">
        <v>43</v>
      </c>
      <c r="H148" s="136" t="s">
        <v>554</v>
      </c>
      <c r="I148" s="136" t="s">
        <v>555</v>
      </c>
      <c r="J148" s="137"/>
      <c r="K148" s="136" t="s">
        <v>557</v>
      </c>
      <c r="L148" s="136" t="s">
        <v>8784</v>
      </c>
      <c r="M148" s="131" t="str">
        <f t="shared" si="2"/>
        <v>ASSY</v>
      </c>
    </row>
    <row r="149" spans="1:13" x14ac:dyDescent="0.2">
      <c r="A149" s="135" t="s">
        <v>5912</v>
      </c>
      <c r="B149" s="135" t="s">
        <v>5913</v>
      </c>
      <c r="C149" s="135" t="s">
        <v>28</v>
      </c>
      <c r="D149" s="135" t="s">
        <v>136</v>
      </c>
      <c r="E149" s="136" t="s">
        <v>137</v>
      </c>
      <c r="F149" s="137" t="s">
        <v>138</v>
      </c>
      <c r="G149" s="137" t="s">
        <v>43</v>
      </c>
      <c r="H149" s="136" t="s">
        <v>559</v>
      </c>
      <c r="I149" s="136" t="s">
        <v>560</v>
      </c>
      <c r="J149" s="137"/>
      <c r="K149" s="136" t="s">
        <v>561</v>
      </c>
      <c r="L149" s="136" t="s">
        <v>8785</v>
      </c>
      <c r="M149" s="131" t="str">
        <f t="shared" si="2"/>
        <v>ASSY</v>
      </c>
    </row>
    <row r="150" spans="1:13" x14ac:dyDescent="0.2">
      <c r="A150" s="135" t="s">
        <v>5914</v>
      </c>
      <c r="B150" s="135" t="s">
        <v>5915</v>
      </c>
      <c r="C150" s="135" t="s">
        <v>28</v>
      </c>
      <c r="D150" s="135" t="s">
        <v>136</v>
      </c>
      <c r="E150" s="136" t="s">
        <v>137</v>
      </c>
      <c r="F150" s="137" t="s">
        <v>138</v>
      </c>
      <c r="G150" s="137" t="s">
        <v>43</v>
      </c>
      <c r="H150" s="136" t="s">
        <v>562</v>
      </c>
      <c r="I150" s="136" t="s">
        <v>563</v>
      </c>
      <c r="J150" s="137"/>
      <c r="K150" s="136" t="s">
        <v>564</v>
      </c>
      <c r="L150" s="136" t="s">
        <v>8786</v>
      </c>
      <c r="M150" s="131" t="str">
        <f t="shared" si="2"/>
        <v>ASSY</v>
      </c>
    </row>
    <row r="151" spans="1:13" x14ac:dyDescent="0.2">
      <c r="A151" s="135" t="s">
        <v>5916</v>
      </c>
      <c r="B151" s="135" t="s">
        <v>5917</v>
      </c>
      <c r="C151" s="135" t="s">
        <v>28</v>
      </c>
      <c r="D151" s="135" t="s">
        <v>136</v>
      </c>
      <c r="E151" s="136" t="s">
        <v>137</v>
      </c>
      <c r="F151" s="137" t="s">
        <v>138</v>
      </c>
      <c r="G151" s="137" t="s">
        <v>43</v>
      </c>
      <c r="H151" s="136" t="s">
        <v>565</v>
      </c>
      <c r="I151" s="136" t="s">
        <v>566</v>
      </c>
      <c r="J151" s="137"/>
      <c r="K151" s="136" t="s">
        <v>567</v>
      </c>
      <c r="L151" s="136" t="s">
        <v>8787</v>
      </c>
      <c r="M151" s="131" t="str">
        <f t="shared" si="2"/>
        <v>ASSY</v>
      </c>
    </row>
    <row r="152" spans="1:13" x14ac:dyDescent="0.2">
      <c r="A152" s="135" t="s">
        <v>5918</v>
      </c>
      <c r="B152" s="135" t="s">
        <v>5919</v>
      </c>
      <c r="C152" s="135" t="s">
        <v>28</v>
      </c>
      <c r="D152" s="135" t="s">
        <v>136</v>
      </c>
      <c r="E152" s="136" t="s">
        <v>137</v>
      </c>
      <c r="F152" s="137" t="s">
        <v>138</v>
      </c>
      <c r="G152" s="137" t="s">
        <v>43</v>
      </c>
      <c r="H152" s="136" t="s">
        <v>568</v>
      </c>
      <c r="I152" s="136" t="s">
        <v>569</v>
      </c>
      <c r="J152" s="137"/>
      <c r="K152" s="136" t="s">
        <v>570</v>
      </c>
      <c r="L152" s="136" t="s">
        <v>8788</v>
      </c>
      <c r="M152" s="131" t="str">
        <f t="shared" si="2"/>
        <v>ASSY</v>
      </c>
    </row>
    <row r="153" spans="1:13" x14ac:dyDescent="0.2">
      <c r="A153" s="135" t="s">
        <v>5920</v>
      </c>
      <c r="B153" s="135" t="s">
        <v>5921</v>
      </c>
      <c r="C153" s="135" t="s">
        <v>28</v>
      </c>
      <c r="D153" s="135" t="s">
        <v>136</v>
      </c>
      <c r="E153" s="136" t="s">
        <v>137</v>
      </c>
      <c r="F153" s="137" t="s">
        <v>138</v>
      </c>
      <c r="G153" s="137" t="s">
        <v>43</v>
      </c>
      <c r="H153" s="136" t="s">
        <v>571</v>
      </c>
      <c r="I153" s="136" t="s">
        <v>572</v>
      </c>
      <c r="J153" s="137"/>
      <c r="K153" s="136" t="s">
        <v>573</v>
      </c>
      <c r="L153" s="136" t="s">
        <v>8789</v>
      </c>
      <c r="M153" s="131" t="str">
        <f t="shared" si="2"/>
        <v>ASSY</v>
      </c>
    </row>
    <row r="154" spans="1:13" x14ac:dyDescent="0.2">
      <c r="A154" s="135" t="s">
        <v>4848</v>
      </c>
      <c r="B154" s="135" t="s">
        <v>5922</v>
      </c>
      <c r="C154" s="135" t="s">
        <v>28</v>
      </c>
      <c r="D154" s="135" t="s">
        <v>136</v>
      </c>
      <c r="E154" s="136" t="s">
        <v>137</v>
      </c>
      <c r="F154" s="137" t="s">
        <v>138</v>
      </c>
      <c r="G154" s="137" t="s">
        <v>43</v>
      </c>
      <c r="H154" s="136" t="s">
        <v>574</v>
      </c>
      <c r="I154" s="136" t="s">
        <v>575</v>
      </c>
      <c r="J154" s="137"/>
      <c r="K154" s="136" t="s">
        <v>577</v>
      </c>
      <c r="L154" s="136" t="s">
        <v>8790</v>
      </c>
      <c r="M154" s="131" t="str">
        <f t="shared" si="2"/>
        <v>ASSY</v>
      </c>
    </row>
    <row r="155" spans="1:13" x14ac:dyDescent="0.2">
      <c r="A155" s="135" t="s">
        <v>4376</v>
      </c>
      <c r="B155" s="135" t="s">
        <v>5923</v>
      </c>
      <c r="C155" s="135" t="s">
        <v>28</v>
      </c>
      <c r="D155" s="135" t="s">
        <v>136</v>
      </c>
      <c r="E155" s="136" t="s">
        <v>137</v>
      </c>
      <c r="F155" s="137" t="s">
        <v>138</v>
      </c>
      <c r="G155" s="137" t="s">
        <v>43</v>
      </c>
      <c r="H155" s="136" t="s">
        <v>579</v>
      </c>
      <c r="I155" s="136" t="s">
        <v>580</v>
      </c>
      <c r="J155" s="137"/>
      <c r="K155" s="136" t="s">
        <v>581</v>
      </c>
      <c r="L155" s="136" t="s">
        <v>8791</v>
      </c>
      <c r="M155" s="131" t="str">
        <f t="shared" si="2"/>
        <v>ASSY</v>
      </c>
    </row>
    <row r="156" spans="1:13" x14ac:dyDescent="0.2">
      <c r="A156" s="135" t="s">
        <v>4850</v>
      </c>
      <c r="B156" s="135" t="s">
        <v>5924</v>
      </c>
      <c r="C156" s="135" t="s">
        <v>28</v>
      </c>
      <c r="D156" s="135" t="s">
        <v>136</v>
      </c>
      <c r="E156" s="136" t="s">
        <v>137</v>
      </c>
      <c r="F156" s="137" t="s">
        <v>138</v>
      </c>
      <c r="G156" s="137" t="s">
        <v>43</v>
      </c>
      <c r="H156" s="136" t="s">
        <v>582</v>
      </c>
      <c r="I156" s="136" t="s">
        <v>583</v>
      </c>
      <c r="J156" s="137"/>
      <c r="K156" s="136" t="s">
        <v>584</v>
      </c>
      <c r="L156" s="136" t="s">
        <v>8792</v>
      </c>
      <c r="M156" s="131" t="str">
        <f t="shared" si="2"/>
        <v>ASSY</v>
      </c>
    </row>
    <row r="157" spans="1:13" x14ac:dyDescent="0.2">
      <c r="A157" s="135" t="s">
        <v>5925</v>
      </c>
      <c r="B157" s="135" t="s">
        <v>5926</v>
      </c>
      <c r="C157" s="135" t="s">
        <v>28</v>
      </c>
      <c r="D157" s="135" t="s">
        <v>136</v>
      </c>
      <c r="E157" s="136" t="s">
        <v>137</v>
      </c>
      <c r="F157" s="137" t="s">
        <v>138</v>
      </c>
      <c r="G157" s="137" t="s">
        <v>43</v>
      </c>
      <c r="H157" s="136" t="s">
        <v>585</v>
      </c>
      <c r="I157" s="136" t="s">
        <v>586</v>
      </c>
      <c r="J157" s="137"/>
      <c r="K157" s="136" t="s">
        <v>587</v>
      </c>
      <c r="L157" s="136" t="s">
        <v>8793</v>
      </c>
      <c r="M157" s="131" t="str">
        <f t="shared" si="2"/>
        <v>ASSY</v>
      </c>
    </row>
    <row r="158" spans="1:13" x14ac:dyDescent="0.2">
      <c r="A158" s="135" t="s">
        <v>5927</v>
      </c>
      <c r="B158" s="135" t="s">
        <v>5928</v>
      </c>
      <c r="C158" s="135" t="s">
        <v>28</v>
      </c>
      <c r="D158" s="135" t="s">
        <v>136</v>
      </c>
      <c r="E158" s="136" t="s">
        <v>137</v>
      </c>
      <c r="F158" s="137" t="s">
        <v>138</v>
      </c>
      <c r="G158" s="137" t="s">
        <v>9035</v>
      </c>
      <c r="H158" s="136" t="s">
        <v>588</v>
      </c>
      <c r="I158" s="136" t="s">
        <v>589</v>
      </c>
      <c r="J158" s="137"/>
      <c r="K158" s="136" t="s">
        <v>590</v>
      </c>
      <c r="L158" s="136" t="s">
        <v>591</v>
      </c>
      <c r="M158" s="131" t="str">
        <f t="shared" si="2"/>
        <v>Sealing</v>
      </c>
    </row>
    <row r="159" spans="1:13" x14ac:dyDescent="0.2">
      <c r="A159" s="135" t="s">
        <v>5929</v>
      </c>
      <c r="B159" s="135" t="s">
        <v>5930</v>
      </c>
      <c r="C159" s="135" t="s">
        <v>28</v>
      </c>
      <c r="D159" s="135" t="s">
        <v>136</v>
      </c>
      <c r="E159" s="136" t="s">
        <v>137</v>
      </c>
      <c r="F159" s="137" t="s">
        <v>138</v>
      </c>
      <c r="G159" s="137" t="s">
        <v>43</v>
      </c>
      <c r="H159" s="136" t="s">
        <v>592</v>
      </c>
      <c r="I159" s="136" t="s">
        <v>593</v>
      </c>
      <c r="J159" s="137"/>
      <c r="K159" s="136" t="s">
        <v>594</v>
      </c>
      <c r="L159" s="136" t="s">
        <v>595</v>
      </c>
      <c r="M159" s="131" t="str">
        <f t="shared" si="2"/>
        <v>ASSY</v>
      </c>
    </row>
    <row r="160" spans="1:13" x14ac:dyDescent="0.2">
      <c r="A160" s="135" t="s">
        <v>5931</v>
      </c>
      <c r="B160" s="135" t="s">
        <v>5932</v>
      </c>
      <c r="C160" s="135" t="s">
        <v>28</v>
      </c>
      <c r="D160" s="135" t="s">
        <v>136</v>
      </c>
      <c r="E160" s="136" t="s">
        <v>137</v>
      </c>
      <c r="F160" s="137" t="s">
        <v>138</v>
      </c>
      <c r="G160" s="137" t="s">
        <v>43</v>
      </c>
      <c r="H160" s="136" t="s">
        <v>596</v>
      </c>
      <c r="I160" s="136" t="s">
        <v>597</v>
      </c>
      <c r="J160" s="137"/>
      <c r="K160" s="136" t="s">
        <v>598</v>
      </c>
      <c r="L160" s="136" t="s">
        <v>599</v>
      </c>
      <c r="M160" s="131" t="str">
        <f t="shared" si="2"/>
        <v>ASSY</v>
      </c>
    </row>
    <row r="161" spans="1:13" x14ac:dyDescent="0.2">
      <c r="A161" s="135" t="s">
        <v>5933</v>
      </c>
      <c r="B161" s="135" t="s">
        <v>5934</v>
      </c>
      <c r="C161" s="135" t="s">
        <v>28</v>
      </c>
      <c r="D161" s="135" t="s">
        <v>136</v>
      </c>
      <c r="E161" s="136" t="s">
        <v>137</v>
      </c>
      <c r="F161" s="137" t="s">
        <v>138</v>
      </c>
      <c r="G161" s="137" t="s">
        <v>43</v>
      </c>
      <c r="H161" s="136" t="s">
        <v>600</v>
      </c>
      <c r="I161" s="136" t="s">
        <v>601</v>
      </c>
      <c r="J161" s="137"/>
      <c r="K161" s="136" t="s">
        <v>602</v>
      </c>
      <c r="L161" s="136" t="s">
        <v>603</v>
      </c>
      <c r="M161" s="131" t="str">
        <f t="shared" si="2"/>
        <v>ASSY</v>
      </c>
    </row>
    <row r="162" spans="1:13" x14ac:dyDescent="0.2">
      <c r="A162" s="135" t="s">
        <v>5935</v>
      </c>
      <c r="B162" s="135" t="s">
        <v>5936</v>
      </c>
      <c r="C162" s="135" t="s">
        <v>28</v>
      </c>
      <c r="D162" s="135" t="s">
        <v>136</v>
      </c>
      <c r="E162" s="136" t="s">
        <v>137</v>
      </c>
      <c r="F162" s="137" t="s">
        <v>138</v>
      </c>
      <c r="G162" s="137" t="s">
        <v>43</v>
      </c>
      <c r="H162" s="136" t="s">
        <v>604</v>
      </c>
      <c r="I162" s="136" t="s">
        <v>605</v>
      </c>
      <c r="J162" s="137"/>
      <c r="K162" s="136" t="s">
        <v>606</v>
      </c>
      <c r="L162" s="136" t="s">
        <v>607</v>
      </c>
      <c r="M162" s="131" t="str">
        <f t="shared" si="2"/>
        <v>ASSY</v>
      </c>
    </row>
    <row r="163" spans="1:13" x14ac:dyDescent="0.2">
      <c r="A163" s="135" t="s">
        <v>4839</v>
      </c>
      <c r="B163" s="135" t="s">
        <v>5937</v>
      </c>
      <c r="C163" s="135" t="s">
        <v>28</v>
      </c>
      <c r="D163" s="135" t="s">
        <v>136</v>
      </c>
      <c r="E163" s="136" t="s">
        <v>137</v>
      </c>
      <c r="F163" s="137" t="s">
        <v>138</v>
      </c>
      <c r="G163" s="137" t="s">
        <v>43</v>
      </c>
      <c r="H163" s="136" t="s">
        <v>608</v>
      </c>
      <c r="I163" s="136" t="s">
        <v>609</v>
      </c>
      <c r="J163" s="137"/>
      <c r="K163" s="136" t="s">
        <v>611</v>
      </c>
      <c r="L163" s="136" t="s">
        <v>612</v>
      </c>
      <c r="M163" s="131" t="str">
        <f t="shared" si="2"/>
        <v>ASSY</v>
      </c>
    </row>
    <row r="164" spans="1:13" x14ac:dyDescent="0.2">
      <c r="A164" s="135" t="s">
        <v>5938</v>
      </c>
      <c r="B164" s="135" t="s">
        <v>5939</v>
      </c>
      <c r="C164" s="135" t="s">
        <v>28</v>
      </c>
      <c r="D164" s="135" t="s">
        <v>136</v>
      </c>
      <c r="E164" s="136" t="s">
        <v>137</v>
      </c>
      <c r="F164" s="137" t="s">
        <v>138</v>
      </c>
      <c r="G164" s="137" t="s">
        <v>43</v>
      </c>
      <c r="H164" s="136" t="s">
        <v>613</v>
      </c>
      <c r="I164" s="136" t="s">
        <v>614</v>
      </c>
      <c r="J164" s="137"/>
      <c r="K164" s="136" t="s">
        <v>615</v>
      </c>
      <c r="L164" s="136" t="s">
        <v>616</v>
      </c>
      <c r="M164" s="131" t="str">
        <f t="shared" si="2"/>
        <v>ASSY</v>
      </c>
    </row>
    <row r="165" spans="1:13" x14ac:dyDescent="0.2">
      <c r="A165" s="135" t="s">
        <v>5940</v>
      </c>
      <c r="B165" s="135" t="s">
        <v>5941</v>
      </c>
      <c r="C165" s="135" t="s">
        <v>28</v>
      </c>
      <c r="D165" s="135" t="s">
        <v>136</v>
      </c>
      <c r="E165" s="136" t="s">
        <v>137</v>
      </c>
      <c r="F165" s="137" t="s">
        <v>138</v>
      </c>
      <c r="G165" s="137" t="s">
        <v>43</v>
      </c>
      <c r="H165" s="136" t="s">
        <v>617</v>
      </c>
      <c r="I165" s="136" t="s">
        <v>618</v>
      </c>
      <c r="J165" s="137"/>
      <c r="K165" s="136" t="s">
        <v>619</v>
      </c>
      <c r="L165" s="136" t="s">
        <v>620</v>
      </c>
      <c r="M165" s="131" t="str">
        <f t="shared" si="2"/>
        <v>ASSY</v>
      </c>
    </row>
    <row r="166" spans="1:13" x14ac:dyDescent="0.2">
      <c r="A166" s="135" t="s">
        <v>5942</v>
      </c>
      <c r="B166" s="135" t="s">
        <v>5943</v>
      </c>
      <c r="C166" s="135" t="s">
        <v>28</v>
      </c>
      <c r="D166" s="135" t="s">
        <v>136</v>
      </c>
      <c r="E166" s="136" t="s">
        <v>137</v>
      </c>
      <c r="F166" s="137" t="s">
        <v>138</v>
      </c>
      <c r="G166" s="137" t="s">
        <v>43</v>
      </c>
      <c r="H166" s="136" t="s">
        <v>621</v>
      </c>
      <c r="I166" s="136" t="s">
        <v>622</v>
      </c>
      <c r="J166" s="137"/>
      <c r="K166" s="136" t="s">
        <v>623</v>
      </c>
      <c r="L166" s="136" t="s">
        <v>624</v>
      </c>
      <c r="M166" s="131" t="str">
        <f t="shared" si="2"/>
        <v>ASSY</v>
      </c>
    </row>
    <row r="167" spans="1:13" x14ac:dyDescent="0.2">
      <c r="A167" s="135" t="s">
        <v>4526</v>
      </c>
      <c r="B167" s="135" t="s">
        <v>5944</v>
      </c>
      <c r="C167" s="135" t="s">
        <v>28</v>
      </c>
      <c r="D167" s="135" t="s">
        <v>136</v>
      </c>
      <c r="E167" s="136" t="s">
        <v>137</v>
      </c>
      <c r="F167" s="137" t="s">
        <v>138</v>
      </c>
      <c r="G167" s="137" t="s">
        <v>43</v>
      </c>
      <c r="H167" s="136" t="s">
        <v>8</v>
      </c>
      <c r="I167" s="136" t="s">
        <v>625</v>
      </c>
      <c r="J167" s="137"/>
      <c r="K167" s="136" t="s">
        <v>627</v>
      </c>
      <c r="L167" s="136" t="s">
        <v>628</v>
      </c>
      <c r="M167" s="131" t="str">
        <f t="shared" si="2"/>
        <v>ASSY</v>
      </c>
    </row>
    <row r="168" spans="1:13" x14ac:dyDescent="0.2">
      <c r="A168" s="135" t="s">
        <v>5945</v>
      </c>
      <c r="B168" s="135" t="s">
        <v>5946</v>
      </c>
      <c r="C168" s="135" t="s">
        <v>28</v>
      </c>
      <c r="D168" s="135" t="s">
        <v>136</v>
      </c>
      <c r="E168" s="136" t="s">
        <v>137</v>
      </c>
      <c r="F168" s="137" t="s">
        <v>138</v>
      </c>
      <c r="G168" s="137" t="s">
        <v>9035</v>
      </c>
      <c r="H168" s="136" t="s">
        <v>629</v>
      </c>
      <c r="I168" s="136" t="s">
        <v>630</v>
      </c>
      <c r="J168" s="137"/>
      <c r="K168" s="136" t="s">
        <v>631</v>
      </c>
      <c r="L168" s="136" t="s">
        <v>5452</v>
      </c>
      <c r="M168" s="131" t="str">
        <f t="shared" si="2"/>
        <v>Sealing</v>
      </c>
    </row>
    <row r="169" spans="1:13" x14ac:dyDescent="0.2">
      <c r="A169" s="135" t="s">
        <v>5947</v>
      </c>
      <c r="B169" s="135" t="s">
        <v>5948</v>
      </c>
      <c r="C169" s="135" t="s">
        <v>28</v>
      </c>
      <c r="D169" s="135" t="s">
        <v>136</v>
      </c>
      <c r="E169" s="136" t="s">
        <v>137</v>
      </c>
      <c r="F169" s="137" t="s">
        <v>138</v>
      </c>
      <c r="G169" s="137" t="s">
        <v>9035</v>
      </c>
      <c r="H169" s="136" t="s">
        <v>632</v>
      </c>
      <c r="I169" s="136" t="s">
        <v>633</v>
      </c>
      <c r="J169" s="137"/>
      <c r="K169" s="136" t="s">
        <v>634</v>
      </c>
      <c r="L169" s="136" t="s">
        <v>635</v>
      </c>
      <c r="M169" s="131" t="str">
        <f t="shared" si="2"/>
        <v>Sealing</v>
      </c>
    </row>
    <row r="170" spans="1:13" x14ac:dyDescent="0.2">
      <c r="A170" s="135" t="s">
        <v>4530</v>
      </c>
      <c r="B170" s="135" t="s">
        <v>5949</v>
      </c>
      <c r="C170" s="135" t="s">
        <v>28</v>
      </c>
      <c r="D170" s="135" t="s">
        <v>136</v>
      </c>
      <c r="E170" s="136" t="s">
        <v>137</v>
      </c>
      <c r="F170" s="137" t="s">
        <v>138</v>
      </c>
      <c r="G170" s="137" t="s">
        <v>43</v>
      </c>
      <c r="H170" s="136" t="s">
        <v>636</v>
      </c>
      <c r="I170" s="136" t="s">
        <v>637</v>
      </c>
      <c r="J170" s="137"/>
      <c r="K170" s="136" t="s">
        <v>638</v>
      </c>
      <c r="L170" s="136" t="s">
        <v>639</v>
      </c>
      <c r="M170" s="131" t="str">
        <f t="shared" si="2"/>
        <v>ASSY</v>
      </c>
    </row>
    <row r="171" spans="1:13" x14ac:dyDescent="0.2">
      <c r="A171" s="135" t="s">
        <v>5950</v>
      </c>
      <c r="B171" s="135" t="s">
        <v>5951</v>
      </c>
      <c r="C171" s="135" t="s">
        <v>28</v>
      </c>
      <c r="D171" s="135" t="s">
        <v>136</v>
      </c>
      <c r="E171" s="136" t="s">
        <v>137</v>
      </c>
      <c r="F171" s="137" t="s">
        <v>138</v>
      </c>
      <c r="G171" s="137" t="s">
        <v>43</v>
      </c>
      <c r="H171" s="136" t="s">
        <v>640</v>
      </c>
      <c r="I171" s="136" t="s">
        <v>641</v>
      </c>
      <c r="J171" s="137"/>
      <c r="K171" s="136" t="s">
        <v>643</v>
      </c>
      <c r="L171" s="136" t="s">
        <v>644</v>
      </c>
      <c r="M171" s="131" t="str">
        <f t="shared" si="2"/>
        <v>ASSY</v>
      </c>
    </row>
    <row r="172" spans="1:13" x14ac:dyDescent="0.2">
      <c r="A172" s="135" t="s">
        <v>5952</v>
      </c>
      <c r="B172" s="135" t="s">
        <v>5953</v>
      </c>
      <c r="C172" s="135" t="s">
        <v>28</v>
      </c>
      <c r="D172" s="135" t="s">
        <v>136</v>
      </c>
      <c r="E172" s="136" t="s">
        <v>137</v>
      </c>
      <c r="F172" s="137" t="s">
        <v>138</v>
      </c>
      <c r="G172" s="137" t="s">
        <v>9035</v>
      </c>
      <c r="H172" s="136" t="s">
        <v>645</v>
      </c>
      <c r="I172" s="136" t="s">
        <v>646</v>
      </c>
      <c r="J172" s="137"/>
      <c r="K172" s="136" t="s">
        <v>647</v>
      </c>
      <c r="L172" s="136" t="s">
        <v>648</v>
      </c>
      <c r="M172" s="131" t="str">
        <f t="shared" si="2"/>
        <v>Sealing</v>
      </c>
    </row>
    <row r="173" spans="1:13" x14ac:dyDescent="0.2">
      <c r="A173" s="135" t="s">
        <v>5954</v>
      </c>
      <c r="B173" s="135" t="s">
        <v>5955</v>
      </c>
      <c r="C173" s="135" t="s">
        <v>28</v>
      </c>
      <c r="D173" s="135" t="s">
        <v>136</v>
      </c>
      <c r="E173" s="136" t="s">
        <v>137</v>
      </c>
      <c r="F173" s="137" t="s">
        <v>138</v>
      </c>
      <c r="G173" s="137" t="s">
        <v>43</v>
      </c>
      <c r="H173" s="136" t="s">
        <v>649</v>
      </c>
      <c r="I173" s="136" t="s">
        <v>650</v>
      </c>
      <c r="J173" s="137"/>
      <c r="K173" s="136" t="s">
        <v>651</v>
      </c>
      <c r="L173" s="136" t="s">
        <v>652</v>
      </c>
      <c r="M173" s="131" t="str">
        <f t="shared" si="2"/>
        <v>ASSY</v>
      </c>
    </row>
    <row r="174" spans="1:13" x14ac:dyDescent="0.2">
      <c r="A174" s="135" t="s">
        <v>4561</v>
      </c>
      <c r="B174" s="135" t="s">
        <v>5956</v>
      </c>
      <c r="C174" s="135" t="s">
        <v>28</v>
      </c>
      <c r="D174" s="135" t="s">
        <v>136</v>
      </c>
      <c r="E174" s="136" t="s">
        <v>137</v>
      </c>
      <c r="F174" s="137" t="s">
        <v>138</v>
      </c>
      <c r="G174" s="137" t="s">
        <v>43</v>
      </c>
      <c r="H174" s="136" t="s">
        <v>653</v>
      </c>
      <c r="I174" s="136" t="s">
        <v>654</v>
      </c>
      <c r="J174" s="137"/>
      <c r="K174" s="136" t="s">
        <v>656</v>
      </c>
      <c r="L174" s="136" t="s">
        <v>657</v>
      </c>
      <c r="M174" s="131" t="str">
        <f t="shared" si="2"/>
        <v>ASSY</v>
      </c>
    </row>
    <row r="175" spans="1:13" x14ac:dyDescent="0.2">
      <c r="A175" s="135" t="s">
        <v>5957</v>
      </c>
      <c r="B175" s="135" t="s">
        <v>5958</v>
      </c>
      <c r="C175" s="135" t="s">
        <v>28</v>
      </c>
      <c r="D175" s="135" t="s">
        <v>136</v>
      </c>
      <c r="E175" s="136" t="s">
        <v>137</v>
      </c>
      <c r="F175" s="137" t="s">
        <v>138</v>
      </c>
      <c r="G175" s="137" t="s">
        <v>9035</v>
      </c>
      <c r="H175" s="136" t="s">
        <v>658</v>
      </c>
      <c r="I175" s="136" t="s">
        <v>659</v>
      </c>
      <c r="J175" s="137"/>
      <c r="K175" s="136" t="s">
        <v>660</v>
      </c>
      <c r="L175" s="136" t="s">
        <v>661</v>
      </c>
      <c r="M175" s="131" t="str">
        <f t="shared" si="2"/>
        <v>Sealing</v>
      </c>
    </row>
    <row r="176" spans="1:13" x14ac:dyDescent="0.2">
      <c r="A176" s="135" t="s">
        <v>5959</v>
      </c>
      <c r="B176" s="135" t="s">
        <v>5960</v>
      </c>
      <c r="C176" s="135" t="s">
        <v>28</v>
      </c>
      <c r="D176" s="135" t="s">
        <v>136</v>
      </c>
      <c r="E176" s="136" t="s">
        <v>137</v>
      </c>
      <c r="F176" s="137" t="s">
        <v>138</v>
      </c>
      <c r="G176" s="137" t="s">
        <v>9035</v>
      </c>
      <c r="H176" s="136" t="s">
        <v>662</v>
      </c>
      <c r="I176" s="136" t="s">
        <v>663</v>
      </c>
      <c r="J176" s="137"/>
      <c r="K176" s="136" t="s">
        <v>664</v>
      </c>
      <c r="L176" s="136" t="s">
        <v>665</v>
      </c>
      <c r="M176" s="131" t="str">
        <f t="shared" si="2"/>
        <v>Sealing</v>
      </c>
    </row>
    <row r="177" spans="1:13" x14ac:dyDescent="0.2">
      <c r="A177" s="135" t="s">
        <v>4531</v>
      </c>
      <c r="B177" s="135" t="s">
        <v>5961</v>
      </c>
      <c r="C177" s="135" t="s">
        <v>28</v>
      </c>
      <c r="D177" s="135" t="s">
        <v>136</v>
      </c>
      <c r="E177" s="136" t="s">
        <v>137</v>
      </c>
      <c r="F177" s="137" t="s">
        <v>138</v>
      </c>
      <c r="G177" s="137" t="s">
        <v>43</v>
      </c>
      <c r="H177" s="136" t="s">
        <v>666</v>
      </c>
      <c r="I177" s="136" t="s">
        <v>667</v>
      </c>
      <c r="J177" s="137"/>
      <c r="K177" s="136" t="s">
        <v>668</v>
      </c>
      <c r="L177" s="136" t="s">
        <v>8794</v>
      </c>
      <c r="M177" s="131" t="str">
        <f t="shared" si="2"/>
        <v>ASSY</v>
      </c>
    </row>
    <row r="178" spans="1:13" x14ac:dyDescent="0.2">
      <c r="A178" s="135" t="s">
        <v>4147</v>
      </c>
      <c r="B178" s="135" t="s">
        <v>5962</v>
      </c>
      <c r="C178" s="135" t="s">
        <v>28</v>
      </c>
      <c r="D178" s="135" t="s">
        <v>136</v>
      </c>
      <c r="E178" s="136" t="s">
        <v>137</v>
      </c>
      <c r="F178" s="137" t="s">
        <v>138</v>
      </c>
      <c r="G178" s="137" t="s">
        <v>43</v>
      </c>
      <c r="H178" s="136" t="s">
        <v>13</v>
      </c>
      <c r="I178" s="136" t="s">
        <v>670</v>
      </c>
      <c r="J178" s="137"/>
      <c r="K178" s="136" t="s">
        <v>671</v>
      </c>
      <c r="L178" s="136" t="s">
        <v>672</v>
      </c>
      <c r="M178" s="131" t="str">
        <f t="shared" si="2"/>
        <v>ASSY</v>
      </c>
    </row>
    <row r="179" spans="1:13" x14ac:dyDescent="0.2">
      <c r="A179" s="135" t="s">
        <v>5963</v>
      </c>
      <c r="B179" s="135" t="s">
        <v>5964</v>
      </c>
      <c r="C179" s="135" t="s">
        <v>28</v>
      </c>
      <c r="D179" s="135" t="s">
        <v>136</v>
      </c>
      <c r="E179" s="136" t="s">
        <v>137</v>
      </c>
      <c r="F179" s="137" t="s">
        <v>138</v>
      </c>
      <c r="G179" s="137" t="s">
        <v>9035</v>
      </c>
      <c r="H179" s="136" t="s">
        <v>673</v>
      </c>
      <c r="I179" s="136" t="s">
        <v>674</v>
      </c>
      <c r="J179" s="137"/>
      <c r="K179" s="136" t="s">
        <v>675</v>
      </c>
      <c r="L179" s="136" t="s">
        <v>676</v>
      </c>
      <c r="M179" s="131" t="str">
        <f t="shared" si="2"/>
        <v>Sealing</v>
      </c>
    </row>
    <row r="180" spans="1:13" x14ac:dyDescent="0.2">
      <c r="A180" s="135" t="s">
        <v>4167</v>
      </c>
      <c r="B180" s="135" t="s">
        <v>5965</v>
      </c>
      <c r="C180" s="135" t="s">
        <v>28</v>
      </c>
      <c r="D180" s="135" t="s">
        <v>136</v>
      </c>
      <c r="E180" s="136" t="s">
        <v>137</v>
      </c>
      <c r="F180" s="137" t="s">
        <v>138</v>
      </c>
      <c r="G180" s="137" t="s">
        <v>43</v>
      </c>
      <c r="H180" s="136" t="s">
        <v>677</v>
      </c>
      <c r="I180" s="136" t="s">
        <v>678</v>
      </c>
      <c r="J180" s="137"/>
      <c r="K180" s="136" t="s">
        <v>679</v>
      </c>
      <c r="L180" s="136" t="s">
        <v>8795</v>
      </c>
      <c r="M180" s="131" t="str">
        <f t="shared" si="2"/>
        <v>ASSY</v>
      </c>
    </row>
    <row r="181" spans="1:13" x14ac:dyDescent="0.2">
      <c r="A181" s="135" t="s">
        <v>4142</v>
      </c>
      <c r="B181" s="135" t="s">
        <v>5966</v>
      </c>
      <c r="C181" s="135" t="s">
        <v>28</v>
      </c>
      <c r="D181" s="135" t="s">
        <v>136</v>
      </c>
      <c r="E181" s="136" t="s">
        <v>137</v>
      </c>
      <c r="F181" s="137" t="s">
        <v>138</v>
      </c>
      <c r="G181" s="137" t="s">
        <v>43</v>
      </c>
      <c r="H181" s="136" t="s">
        <v>681</v>
      </c>
      <c r="I181" s="136" t="s">
        <v>682</v>
      </c>
      <c r="J181" s="137"/>
      <c r="K181" s="136" t="s">
        <v>684</v>
      </c>
      <c r="L181" s="136" t="s">
        <v>685</v>
      </c>
      <c r="M181" s="131" t="str">
        <f t="shared" si="2"/>
        <v>ASSY</v>
      </c>
    </row>
    <row r="182" spans="1:13" x14ac:dyDescent="0.2">
      <c r="A182" s="135" t="s">
        <v>5967</v>
      </c>
      <c r="B182" s="135" t="s">
        <v>5968</v>
      </c>
      <c r="C182" s="135" t="s">
        <v>28</v>
      </c>
      <c r="D182" s="135" t="s">
        <v>136</v>
      </c>
      <c r="E182" s="136" t="s">
        <v>137</v>
      </c>
      <c r="F182" s="137" t="s">
        <v>138</v>
      </c>
      <c r="G182" s="137" t="s">
        <v>9035</v>
      </c>
      <c r="H182" s="136" t="s">
        <v>686</v>
      </c>
      <c r="I182" s="136" t="s">
        <v>687</v>
      </c>
      <c r="J182" s="137"/>
      <c r="K182" s="136" t="s">
        <v>688</v>
      </c>
      <c r="L182" s="136" t="s">
        <v>36</v>
      </c>
      <c r="M182" s="131" t="str">
        <f t="shared" si="2"/>
        <v>Sealing</v>
      </c>
    </row>
    <row r="183" spans="1:13" x14ac:dyDescent="0.2">
      <c r="A183" s="135" t="s">
        <v>5969</v>
      </c>
      <c r="B183" s="135" t="s">
        <v>5970</v>
      </c>
      <c r="C183" s="135" t="s">
        <v>28</v>
      </c>
      <c r="D183" s="135" t="s">
        <v>136</v>
      </c>
      <c r="E183" s="136" t="s">
        <v>137</v>
      </c>
      <c r="F183" s="137" t="s">
        <v>138</v>
      </c>
      <c r="G183" s="137" t="s">
        <v>9035</v>
      </c>
      <c r="H183" s="136" t="s">
        <v>689</v>
      </c>
      <c r="I183" s="136" t="s">
        <v>690</v>
      </c>
      <c r="J183" s="137"/>
      <c r="K183" s="136" t="s">
        <v>691</v>
      </c>
      <c r="L183" s="136" t="s">
        <v>692</v>
      </c>
      <c r="M183" s="131" t="str">
        <f t="shared" si="2"/>
        <v>Sealing</v>
      </c>
    </row>
    <row r="184" spans="1:13" x14ac:dyDescent="0.2">
      <c r="A184" s="135" t="s">
        <v>5971</v>
      </c>
      <c r="B184" s="135" t="s">
        <v>5972</v>
      </c>
      <c r="C184" s="135" t="s">
        <v>28</v>
      </c>
      <c r="D184" s="135" t="s">
        <v>136</v>
      </c>
      <c r="E184" s="136" t="s">
        <v>137</v>
      </c>
      <c r="F184" s="137" t="s">
        <v>138</v>
      </c>
      <c r="G184" s="137" t="s">
        <v>43</v>
      </c>
      <c r="H184" s="136" t="s">
        <v>693</v>
      </c>
      <c r="I184" s="136" t="s">
        <v>694</v>
      </c>
      <c r="J184" s="137"/>
      <c r="K184" s="136" t="s">
        <v>695</v>
      </c>
      <c r="L184" s="136" t="s">
        <v>8796</v>
      </c>
      <c r="M184" s="131" t="str">
        <f t="shared" si="2"/>
        <v>ASSY</v>
      </c>
    </row>
    <row r="185" spans="1:13" x14ac:dyDescent="0.2">
      <c r="A185" s="135" t="s">
        <v>5973</v>
      </c>
      <c r="B185" s="135" t="s">
        <v>5974</v>
      </c>
      <c r="C185" s="135" t="s">
        <v>28</v>
      </c>
      <c r="D185" s="135" t="s">
        <v>136</v>
      </c>
      <c r="E185" s="136" t="s">
        <v>137</v>
      </c>
      <c r="F185" s="137" t="s">
        <v>138</v>
      </c>
      <c r="G185" s="137" t="s">
        <v>43</v>
      </c>
      <c r="H185" s="136" t="s">
        <v>696</v>
      </c>
      <c r="I185" s="136" t="s">
        <v>697</v>
      </c>
      <c r="J185" s="137"/>
      <c r="K185" s="136" t="s">
        <v>698</v>
      </c>
      <c r="L185" s="136" t="s">
        <v>699</v>
      </c>
      <c r="M185" s="131" t="str">
        <f t="shared" si="2"/>
        <v>ASSY</v>
      </c>
    </row>
    <row r="186" spans="1:13" x14ac:dyDescent="0.2">
      <c r="A186" s="135" t="s">
        <v>5975</v>
      </c>
      <c r="B186" s="135" t="s">
        <v>5976</v>
      </c>
      <c r="C186" s="135" t="s">
        <v>28</v>
      </c>
      <c r="D186" s="135" t="s">
        <v>136</v>
      </c>
      <c r="E186" s="136" t="s">
        <v>137</v>
      </c>
      <c r="F186" s="137" t="s">
        <v>138</v>
      </c>
      <c r="G186" s="137" t="s">
        <v>9035</v>
      </c>
      <c r="H186" s="136" t="s">
        <v>700</v>
      </c>
      <c r="I186" s="136" t="s">
        <v>701</v>
      </c>
      <c r="J186" s="137"/>
      <c r="K186" s="136" t="s">
        <v>702</v>
      </c>
      <c r="L186" s="136" t="s">
        <v>5456</v>
      </c>
      <c r="M186" s="131" t="str">
        <f t="shared" si="2"/>
        <v>Sealing</v>
      </c>
    </row>
    <row r="187" spans="1:13" x14ac:dyDescent="0.2">
      <c r="A187" s="135" t="s">
        <v>5977</v>
      </c>
      <c r="B187" s="135" t="s">
        <v>5978</v>
      </c>
      <c r="C187" s="135" t="s">
        <v>28</v>
      </c>
      <c r="D187" s="135" t="s">
        <v>136</v>
      </c>
      <c r="E187" s="136" t="s">
        <v>137</v>
      </c>
      <c r="F187" s="137" t="s">
        <v>138</v>
      </c>
      <c r="G187" s="137" t="s">
        <v>43</v>
      </c>
      <c r="H187" s="136" t="s">
        <v>703</v>
      </c>
      <c r="I187" s="136" t="s">
        <v>704</v>
      </c>
      <c r="J187" s="137"/>
      <c r="K187" s="136" t="s">
        <v>705</v>
      </c>
      <c r="L187" s="136" t="s">
        <v>8797</v>
      </c>
      <c r="M187" s="131" t="str">
        <f t="shared" si="2"/>
        <v>ASSY</v>
      </c>
    </row>
    <row r="188" spans="1:13" x14ac:dyDescent="0.2">
      <c r="A188" s="135" t="s">
        <v>5979</v>
      </c>
      <c r="B188" s="135" t="s">
        <v>5980</v>
      </c>
      <c r="C188" s="135" t="s">
        <v>28</v>
      </c>
      <c r="D188" s="135" t="s">
        <v>136</v>
      </c>
      <c r="E188" s="136" t="s">
        <v>137</v>
      </c>
      <c r="F188" s="137" t="s">
        <v>138</v>
      </c>
      <c r="G188" s="137" t="s">
        <v>43</v>
      </c>
      <c r="H188" s="136" t="s">
        <v>706</v>
      </c>
      <c r="I188" s="136" t="s">
        <v>707</v>
      </c>
      <c r="J188" s="137"/>
      <c r="K188" s="136" t="s">
        <v>708</v>
      </c>
      <c r="L188" s="136" t="s">
        <v>709</v>
      </c>
      <c r="M188" s="131" t="str">
        <f t="shared" si="2"/>
        <v>ASSY</v>
      </c>
    </row>
    <row r="189" spans="1:13" x14ac:dyDescent="0.2">
      <c r="A189" s="135" t="s">
        <v>5981</v>
      </c>
      <c r="B189" s="135" t="s">
        <v>5982</v>
      </c>
      <c r="C189" s="135" t="s">
        <v>28</v>
      </c>
      <c r="D189" s="135" t="s">
        <v>136</v>
      </c>
      <c r="E189" s="136" t="s">
        <v>137</v>
      </c>
      <c r="F189" s="137" t="s">
        <v>138</v>
      </c>
      <c r="G189" s="137" t="s">
        <v>9035</v>
      </c>
      <c r="H189" s="136" t="s">
        <v>710</v>
      </c>
      <c r="I189" s="136" t="s">
        <v>711</v>
      </c>
      <c r="J189" s="137"/>
      <c r="K189" s="136" t="s">
        <v>712</v>
      </c>
      <c r="L189" s="136" t="s">
        <v>713</v>
      </c>
      <c r="M189" s="131" t="str">
        <f t="shared" si="2"/>
        <v>Sealing</v>
      </c>
    </row>
    <row r="190" spans="1:13" x14ac:dyDescent="0.2">
      <c r="A190" s="135" t="s">
        <v>4830</v>
      </c>
      <c r="B190" s="135" t="s">
        <v>5983</v>
      </c>
      <c r="C190" s="135" t="s">
        <v>28</v>
      </c>
      <c r="D190" s="135" t="s">
        <v>136</v>
      </c>
      <c r="E190" s="136" t="s">
        <v>137</v>
      </c>
      <c r="F190" s="137" t="s">
        <v>138</v>
      </c>
      <c r="G190" s="137" t="s">
        <v>43</v>
      </c>
      <c r="H190" s="136" t="s">
        <v>714</v>
      </c>
      <c r="I190" s="136" t="s">
        <v>715</v>
      </c>
      <c r="J190" s="137"/>
      <c r="K190" s="136" t="s">
        <v>716</v>
      </c>
      <c r="L190" s="136" t="s">
        <v>717</v>
      </c>
      <c r="M190" s="131" t="str">
        <f t="shared" si="2"/>
        <v>ASSY</v>
      </c>
    </row>
    <row r="191" spans="1:13" x14ac:dyDescent="0.2">
      <c r="A191" s="135" t="s">
        <v>4832</v>
      </c>
      <c r="B191" s="135" t="s">
        <v>5984</v>
      </c>
      <c r="C191" s="135" t="s">
        <v>28</v>
      </c>
      <c r="D191" s="135" t="s">
        <v>136</v>
      </c>
      <c r="E191" s="136" t="s">
        <v>137</v>
      </c>
      <c r="F191" s="137" t="s">
        <v>138</v>
      </c>
      <c r="G191" s="137" t="s">
        <v>43</v>
      </c>
      <c r="H191" s="136" t="s">
        <v>718</v>
      </c>
      <c r="I191" s="136" t="s">
        <v>719</v>
      </c>
      <c r="J191" s="137"/>
      <c r="K191" s="136" t="s">
        <v>720</v>
      </c>
      <c r="L191" s="136" t="s">
        <v>721</v>
      </c>
      <c r="M191" s="131" t="str">
        <f t="shared" si="2"/>
        <v>ASSY</v>
      </c>
    </row>
    <row r="192" spans="1:13" x14ac:dyDescent="0.2">
      <c r="A192" s="135" t="s">
        <v>4833</v>
      </c>
      <c r="B192" s="135" t="s">
        <v>5985</v>
      </c>
      <c r="C192" s="135" t="s">
        <v>28</v>
      </c>
      <c r="D192" s="135" t="s">
        <v>136</v>
      </c>
      <c r="E192" s="136" t="s">
        <v>137</v>
      </c>
      <c r="F192" s="137" t="s">
        <v>138</v>
      </c>
      <c r="G192" s="137" t="s">
        <v>43</v>
      </c>
      <c r="H192" s="136" t="s">
        <v>722</v>
      </c>
      <c r="I192" s="136" t="s">
        <v>723</v>
      </c>
      <c r="J192" s="137"/>
      <c r="K192" s="136" t="s">
        <v>724</v>
      </c>
      <c r="L192" s="136" t="s">
        <v>725</v>
      </c>
      <c r="M192" s="131" t="str">
        <f t="shared" si="2"/>
        <v>ASSY</v>
      </c>
    </row>
    <row r="193" spans="1:13" x14ac:dyDescent="0.2">
      <c r="A193" s="135" t="s">
        <v>4562</v>
      </c>
      <c r="B193" s="135" t="s">
        <v>5986</v>
      </c>
      <c r="C193" s="135" t="s">
        <v>28</v>
      </c>
      <c r="D193" s="135" t="s">
        <v>136</v>
      </c>
      <c r="E193" s="136" t="s">
        <v>137</v>
      </c>
      <c r="F193" s="137" t="s">
        <v>138</v>
      </c>
      <c r="G193" s="137" t="s">
        <v>43</v>
      </c>
      <c r="H193" s="136" t="s">
        <v>726</v>
      </c>
      <c r="I193" s="136" t="s">
        <v>727</v>
      </c>
      <c r="J193" s="137"/>
      <c r="K193" s="136" t="s">
        <v>729</v>
      </c>
      <c r="L193" s="136" t="s">
        <v>3369</v>
      </c>
      <c r="M193" s="131" t="str">
        <f t="shared" si="2"/>
        <v>ASSY</v>
      </c>
    </row>
    <row r="194" spans="1:13" x14ac:dyDescent="0.2">
      <c r="A194" s="135" t="s">
        <v>5987</v>
      </c>
      <c r="B194" s="135" t="s">
        <v>5988</v>
      </c>
      <c r="C194" s="135" t="s">
        <v>28</v>
      </c>
      <c r="D194" s="135" t="s">
        <v>136</v>
      </c>
      <c r="E194" s="136" t="s">
        <v>137</v>
      </c>
      <c r="F194" s="137" t="s">
        <v>138</v>
      </c>
      <c r="G194" s="137" t="s">
        <v>9035</v>
      </c>
      <c r="H194" s="136" t="s">
        <v>731</v>
      </c>
      <c r="I194" s="136" t="s">
        <v>732</v>
      </c>
      <c r="J194" s="137"/>
      <c r="K194" s="136" t="s">
        <v>734</v>
      </c>
      <c r="L194" s="136" t="s">
        <v>735</v>
      </c>
      <c r="M194" s="131" t="str">
        <f t="shared" si="2"/>
        <v>Sealing</v>
      </c>
    </row>
    <row r="195" spans="1:13" x14ac:dyDescent="0.2">
      <c r="A195" s="135" t="s">
        <v>4861</v>
      </c>
      <c r="B195" s="135" t="s">
        <v>5989</v>
      </c>
      <c r="C195" s="135" t="s">
        <v>28</v>
      </c>
      <c r="D195" s="135" t="s">
        <v>136</v>
      </c>
      <c r="E195" s="136" t="s">
        <v>137</v>
      </c>
      <c r="F195" s="137" t="s">
        <v>138</v>
      </c>
      <c r="G195" s="137" t="s">
        <v>9035</v>
      </c>
      <c r="H195" s="136" t="s">
        <v>736</v>
      </c>
      <c r="I195" s="136" t="s">
        <v>737</v>
      </c>
      <c r="J195" s="137"/>
      <c r="K195" s="136" t="s">
        <v>738</v>
      </c>
      <c r="L195" s="136" t="s">
        <v>5457</v>
      </c>
      <c r="M195" s="131" t="str">
        <f t="shared" si="2"/>
        <v>Sealing</v>
      </c>
    </row>
    <row r="196" spans="1:13" x14ac:dyDescent="0.2">
      <c r="A196" s="135" t="s">
        <v>4565</v>
      </c>
      <c r="B196" s="135" t="s">
        <v>5990</v>
      </c>
      <c r="C196" s="135" t="s">
        <v>28</v>
      </c>
      <c r="D196" s="135" t="s">
        <v>136</v>
      </c>
      <c r="E196" s="136" t="s">
        <v>137</v>
      </c>
      <c r="F196" s="137" t="s">
        <v>138</v>
      </c>
      <c r="G196" s="137" t="s">
        <v>43</v>
      </c>
      <c r="H196" s="136" t="s">
        <v>9</v>
      </c>
      <c r="I196" s="136" t="s">
        <v>740</v>
      </c>
      <c r="J196" s="137"/>
      <c r="K196" s="136" t="s">
        <v>741</v>
      </c>
      <c r="L196" s="136" t="s">
        <v>3457</v>
      </c>
      <c r="M196" s="131" t="str">
        <f t="shared" si="2"/>
        <v>ASSY</v>
      </c>
    </row>
    <row r="197" spans="1:13" x14ac:dyDescent="0.2">
      <c r="A197" s="135" t="s">
        <v>4568</v>
      </c>
      <c r="B197" s="135" t="s">
        <v>5991</v>
      </c>
      <c r="C197" s="135" t="s">
        <v>28</v>
      </c>
      <c r="D197" s="135" t="s">
        <v>136</v>
      </c>
      <c r="E197" s="136" t="s">
        <v>137</v>
      </c>
      <c r="F197" s="137" t="s">
        <v>138</v>
      </c>
      <c r="G197" s="137" t="s">
        <v>43</v>
      </c>
      <c r="H197" s="136" t="s">
        <v>743</v>
      </c>
      <c r="I197" s="136" t="s">
        <v>744</v>
      </c>
      <c r="J197" s="137"/>
      <c r="K197" s="136" t="s">
        <v>746</v>
      </c>
      <c r="L197" s="136" t="s">
        <v>3373</v>
      </c>
      <c r="M197" s="131" t="str">
        <f t="shared" si="2"/>
        <v>ASSY</v>
      </c>
    </row>
    <row r="198" spans="1:13" x14ac:dyDescent="0.2">
      <c r="A198" s="135" t="s">
        <v>5992</v>
      </c>
      <c r="B198" s="135" t="s">
        <v>5993</v>
      </c>
      <c r="C198" s="135" t="s">
        <v>28</v>
      </c>
      <c r="D198" s="135" t="s">
        <v>136</v>
      </c>
      <c r="E198" s="136" t="s">
        <v>137</v>
      </c>
      <c r="F198" s="137" t="s">
        <v>138</v>
      </c>
      <c r="G198" s="137" t="s">
        <v>9035</v>
      </c>
      <c r="H198" s="136" t="s">
        <v>748</v>
      </c>
      <c r="I198" s="136" t="s">
        <v>749</v>
      </c>
      <c r="J198" s="137"/>
      <c r="K198" s="136" t="s">
        <v>751</v>
      </c>
      <c r="L198" s="136" t="s">
        <v>752</v>
      </c>
      <c r="M198" s="131" t="str">
        <f t="shared" si="2"/>
        <v>Sealing</v>
      </c>
    </row>
    <row r="199" spans="1:13" x14ac:dyDescent="0.2">
      <c r="A199" s="135" t="s">
        <v>4110</v>
      </c>
      <c r="B199" s="135" t="s">
        <v>5994</v>
      </c>
      <c r="C199" s="135" t="s">
        <v>28</v>
      </c>
      <c r="D199" s="135" t="s">
        <v>136</v>
      </c>
      <c r="E199" s="136" t="s">
        <v>137</v>
      </c>
      <c r="F199" s="137" t="s">
        <v>138</v>
      </c>
      <c r="G199" s="137" t="s">
        <v>43</v>
      </c>
      <c r="H199" s="136" t="s">
        <v>10</v>
      </c>
      <c r="I199" s="136" t="s">
        <v>753</v>
      </c>
      <c r="J199" s="137"/>
      <c r="K199" s="136" t="s">
        <v>754</v>
      </c>
      <c r="L199" s="136" t="s">
        <v>3469</v>
      </c>
      <c r="M199" s="131" t="str">
        <f t="shared" ref="M199:M262" si="3">IF(G199="","",G199)</f>
        <v>ASSY</v>
      </c>
    </row>
    <row r="200" spans="1:13" x14ac:dyDescent="0.2">
      <c r="A200" s="135" t="s">
        <v>5995</v>
      </c>
      <c r="B200" s="135" t="s">
        <v>5996</v>
      </c>
      <c r="C200" s="135" t="s">
        <v>28</v>
      </c>
      <c r="D200" s="135" t="s">
        <v>136</v>
      </c>
      <c r="E200" s="136" t="s">
        <v>137</v>
      </c>
      <c r="F200" s="137" t="s">
        <v>138</v>
      </c>
      <c r="G200" s="137" t="s">
        <v>43</v>
      </c>
      <c r="H200" s="136" t="s">
        <v>6</v>
      </c>
      <c r="I200" s="136" t="s">
        <v>756</v>
      </c>
      <c r="J200" s="137"/>
      <c r="K200" s="136" t="s">
        <v>757</v>
      </c>
      <c r="L200" s="136" t="s">
        <v>5245</v>
      </c>
      <c r="M200" s="131" t="str">
        <f t="shared" si="3"/>
        <v>ASSY</v>
      </c>
    </row>
    <row r="201" spans="1:13" x14ac:dyDescent="0.2">
      <c r="A201" s="135" t="s">
        <v>4532</v>
      </c>
      <c r="B201" s="135" t="s">
        <v>5997</v>
      </c>
      <c r="C201" s="135" t="s">
        <v>28</v>
      </c>
      <c r="D201" s="135" t="s">
        <v>136</v>
      </c>
      <c r="E201" s="136" t="s">
        <v>137</v>
      </c>
      <c r="F201" s="137" t="s">
        <v>138</v>
      </c>
      <c r="G201" s="137" t="s">
        <v>9035</v>
      </c>
      <c r="H201" s="136" t="s">
        <v>759</v>
      </c>
      <c r="I201" s="136" t="s">
        <v>760</v>
      </c>
      <c r="J201" s="137"/>
      <c r="K201" s="136" t="s">
        <v>761</v>
      </c>
      <c r="L201" s="136" t="s">
        <v>5458</v>
      </c>
      <c r="M201" s="131" t="str">
        <f t="shared" si="3"/>
        <v>Sealing</v>
      </c>
    </row>
    <row r="202" spans="1:13" x14ac:dyDescent="0.2">
      <c r="A202" s="135" t="s">
        <v>4571</v>
      </c>
      <c r="B202" s="135" t="s">
        <v>5998</v>
      </c>
      <c r="C202" s="135" t="s">
        <v>28</v>
      </c>
      <c r="D202" s="135" t="s">
        <v>136</v>
      </c>
      <c r="E202" s="136" t="s">
        <v>137</v>
      </c>
      <c r="F202" s="137" t="s">
        <v>138</v>
      </c>
      <c r="G202" s="137" t="s">
        <v>43</v>
      </c>
      <c r="H202" s="136" t="s">
        <v>762</v>
      </c>
      <c r="I202" s="136" t="s">
        <v>763</v>
      </c>
      <c r="J202" s="137"/>
      <c r="K202" s="136" t="s">
        <v>764</v>
      </c>
      <c r="L202" s="136" t="s">
        <v>3407</v>
      </c>
      <c r="M202" s="131" t="str">
        <f t="shared" si="3"/>
        <v>ASSY</v>
      </c>
    </row>
    <row r="203" spans="1:13" x14ac:dyDescent="0.2">
      <c r="A203" s="135" t="s">
        <v>4572</v>
      </c>
      <c r="B203" s="135" t="s">
        <v>5999</v>
      </c>
      <c r="C203" s="135" t="s">
        <v>28</v>
      </c>
      <c r="D203" s="135" t="s">
        <v>136</v>
      </c>
      <c r="E203" s="136" t="s">
        <v>137</v>
      </c>
      <c r="F203" s="137" t="s">
        <v>138</v>
      </c>
      <c r="G203" s="137" t="s">
        <v>43</v>
      </c>
      <c r="H203" s="136" t="s">
        <v>766</v>
      </c>
      <c r="I203" s="136" t="s">
        <v>767</v>
      </c>
      <c r="J203" s="137"/>
      <c r="K203" s="136" t="s">
        <v>769</v>
      </c>
      <c r="L203" s="136" t="s">
        <v>5246</v>
      </c>
      <c r="M203" s="131" t="str">
        <f t="shared" si="3"/>
        <v>ASSY</v>
      </c>
    </row>
    <row r="204" spans="1:13" x14ac:dyDescent="0.2">
      <c r="A204" s="135" t="s">
        <v>4533</v>
      </c>
      <c r="B204" s="135" t="s">
        <v>6000</v>
      </c>
      <c r="C204" s="135" t="s">
        <v>28</v>
      </c>
      <c r="D204" s="135" t="s">
        <v>136</v>
      </c>
      <c r="E204" s="136" t="s">
        <v>137</v>
      </c>
      <c r="F204" s="137" t="s">
        <v>138</v>
      </c>
      <c r="G204" s="137" t="s">
        <v>9035</v>
      </c>
      <c r="H204" s="136" t="s">
        <v>771</v>
      </c>
      <c r="I204" s="136" t="s">
        <v>772</v>
      </c>
      <c r="J204" s="137"/>
      <c r="K204" s="136" t="s">
        <v>774</v>
      </c>
      <c r="L204" s="136" t="s">
        <v>5459</v>
      </c>
      <c r="M204" s="131" t="str">
        <f t="shared" si="3"/>
        <v>Sealing</v>
      </c>
    </row>
    <row r="205" spans="1:13" x14ac:dyDescent="0.2">
      <c r="A205" s="135" t="s">
        <v>4573</v>
      </c>
      <c r="B205" s="135" t="s">
        <v>6001</v>
      </c>
      <c r="C205" s="135" t="s">
        <v>28</v>
      </c>
      <c r="D205" s="135" t="s">
        <v>136</v>
      </c>
      <c r="E205" s="136" t="s">
        <v>137</v>
      </c>
      <c r="F205" s="137" t="s">
        <v>138</v>
      </c>
      <c r="G205" s="137" t="s">
        <v>43</v>
      </c>
      <c r="H205" s="136" t="s">
        <v>776</v>
      </c>
      <c r="I205" s="136" t="s">
        <v>777</v>
      </c>
      <c r="J205" s="137"/>
      <c r="K205" s="136" t="s">
        <v>778</v>
      </c>
      <c r="L205" s="136" t="s">
        <v>3463</v>
      </c>
      <c r="M205" s="131" t="str">
        <f t="shared" si="3"/>
        <v>ASSY</v>
      </c>
    </row>
    <row r="206" spans="1:13" x14ac:dyDescent="0.2">
      <c r="A206" s="135" t="s">
        <v>6002</v>
      </c>
      <c r="B206" s="135" t="s">
        <v>6003</v>
      </c>
      <c r="C206" s="135" t="s">
        <v>28</v>
      </c>
      <c r="D206" s="135" t="s">
        <v>136</v>
      </c>
      <c r="E206" s="136" t="s">
        <v>137</v>
      </c>
      <c r="F206" s="137" t="s">
        <v>138</v>
      </c>
      <c r="G206" s="137" t="s">
        <v>43</v>
      </c>
      <c r="H206" s="136" t="s">
        <v>780</v>
      </c>
      <c r="I206" s="136" t="s">
        <v>781</v>
      </c>
      <c r="J206" s="137"/>
      <c r="K206" s="136" t="s">
        <v>782</v>
      </c>
      <c r="L206" s="136" t="s">
        <v>5248</v>
      </c>
      <c r="M206" s="131" t="str">
        <f t="shared" si="3"/>
        <v>ASSY</v>
      </c>
    </row>
    <row r="207" spans="1:13" x14ac:dyDescent="0.2">
      <c r="A207" s="135" t="s">
        <v>6004</v>
      </c>
      <c r="B207" s="135" t="s">
        <v>6005</v>
      </c>
      <c r="C207" s="135" t="s">
        <v>28</v>
      </c>
      <c r="D207" s="135" t="s">
        <v>136</v>
      </c>
      <c r="E207" s="136" t="s">
        <v>137</v>
      </c>
      <c r="F207" s="137" t="s">
        <v>138</v>
      </c>
      <c r="G207" s="137" t="s">
        <v>9035</v>
      </c>
      <c r="H207" s="136" t="s">
        <v>783</v>
      </c>
      <c r="I207" s="136" t="s">
        <v>784</v>
      </c>
      <c r="J207" s="137"/>
      <c r="K207" s="136" t="s">
        <v>785</v>
      </c>
      <c r="L207" s="136" t="s">
        <v>5460</v>
      </c>
      <c r="M207" s="131" t="str">
        <f t="shared" si="3"/>
        <v>Sealing</v>
      </c>
    </row>
    <row r="208" spans="1:13" x14ac:dyDescent="0.2">
      <c r="A208" s="135" t="s">
        <v>6006</v>
      </c>
      <c r="B208" s="135" t="s">
        <v>6007</v>
      </c>
      <c r="C208" s="135" t="s">
        <v>28</v>
      </c>
      <c r="D208" s="135" t="s">
        <v>136</v>
      </c>
      <c r="E208" s="136" t="s">
        <v>137</v>
      </c>
      <c r="F208" s="137" t="s">
        <v>138</v>
      </c>
      <c r="G208" s="137" t="s">
        <v>43</v>
      </c>
      <c r="H208" s="136" t="s">
        <v>786</v>
      </c>
      <c r="I208" s="136" t="s">
        <v>787</v>
      </c>
      <c r="J208" s="137"/>
      <c r="K208" s="136" t="s">
        <v>788</v>
      </c>
      <c r="L208" s="136" t="s">
        <v>8798</v>
      </c>
      <c r="M208" s="131" t="str">
        <f t="shared" si="3"/>
        <v>ASSY</v>
      </c>
    </row>
    <row r="209" spans="1:13" x14ac:dyDescent="0.2">
      <c r="A209" s="135" t="s">
        <v>6008</v>
      </c>
      <c r="B209" s="135" t="s">
        <v>6009</v>
      </c>
      <c r="C209" s="135" t="s">
        <v>28</v>
      </c>
      <c r="D209" s="135" t="s">
        <v>136</v>
      </c>
      <c r="E209" s="136" t="s">
        <v>137</v>
      </c>
      <c r="F209" s="137" t="s">
        <v>138</v>
      </c>
      <c r="G209" s="137" t="s">
        <v>43</v>
      </c>
      <c r="H209" s="136" t="s">
        <v>789</v>
      </c>
      <c r="I209" s="136" t="s">
        <v>790</v>
      </c>
      <c r="J209" s="137"/>
      <c r="K209" s="136" t="s">
        <v>792</v>
      </c>
      <c r="L209" s="136" t="s">
        <v>8799</v>
      </c>
      <c r="M209" s="131" t="str">
        <f t="shared" si="3"/>
        <v>ASSY</v>
      </c>
    </row>
    <row r="210" spans="1:13" x14ac:dyDescent="0.2">
      <c r="A210" s="135" t="s">
        <v>6010</v>
      </c>
      <c r="B210" s="135" t="s">
        <v>6011</v>
      </c>
      <c r="C210" s="135" t="s">
        <v>28</v>
      </c>
      <c r="D210" s="135" t="s">
        <v>136</v>
      </c>
      <c r="E210" s="136" t="s">
        <v>137</v>
      </c>
      <c r="F210" s="137" t="s">
        <v>138</v>
      </c>
      <c r="G210" s="137" t="s">
        <v>43</v>
      </c>
      <c r="H210" s="136" t="s">
        <v>14</v>
      </c>
      <c r="I210" s="136" t="s">
        <v>794</v>
      </c>
      <c r="J210" s="137"/>
      <c r="K210" s="136" t="s">
        <v>795</v>
      </c>
      <c r="L210" s="136" t="s">
        <v>8800</v>
      </c>
      <c r="M210" s="131" t="str">
        <f t="shared" si="3"/>
        <v>ASSY</v>
      </c>
    </row>
    <row r="211" spans="1:13" x14ac:dyDescent="0.2">
      <c r="A211" s="135" t="s">
        <v>6012</v>
      </c>
      <c r="B211" s="135" t="s">
        <v>6013</v>
      </c>
      <c r="C211" s="135" t="s">
        <v>28</v>
      </c>
      <c r="D211" s="135" t="s">
        <v>136</v>
      </c>
      <c r="E211" s="136" t="s">
        <v>137</v>
      </c>
      <c r="F211" s="137" t="s">
        <v>138</v>
      </c>
      <c r="G211" s="137" t="s">
        <v>43</v>
      </c>
      <c r="H211" s="136" t="s">
        <v>796</v>
      </c>
      <c r="I211" s="136" t="s">
        <v>797</v>
      </c>
      <c r="J211" s="137"/>
      <c r="K211" s="136" t="s">
        <v>798</v>
      </c>
      <c r="L211" s="136" t="s">
        <v>5354</v>
      </c>
      <c r="M211" s="131" t="str">
        <f t="shared" si="3"/>
        <v>ASSY</v>
      </c>
    </row>
    <row r="212" spans="1:13" x14ac:dyDescent="0.2">
      <c r="A212" s="135" t="s">
        <v>6014</v>
      </c>
      <c r="B212" s="135" t="s">
        <v>6015</v>
      </c>
      <c r="C212" s="135" t="s">
        <v>28</v>
      </c>
      <c r="D212" s="135" t="s">
        <v>136</v>
      </c>
      <c r="E212" s="136" t="s">
        <v>137</v>
      </c>
      <c r="F212" s="137" t="s">
        <v>138</v>
      </c>
      <c r="G212" s="137" t="s">
        <v>9035</v>
      </c>
      <c r="H212" s="136" t="s">
        <v>800</v>
      </c>
      <c r="I212" s="136" t="s">
        <v>801</v>
      </c>
      <c r="J212" s="137"/>
      <c r="K212" s="136" t="s">
        <v>802</v>
      </c>
      <c r="L212" s="136" t="s">
        <v>8801</v>
      </c>
      <c r="M212" s="131" t="str">
        <f t="shared" si="3"/>
        <v>Sealing</v>
      </c>
    </row>
    <row r="213" spans="1:13" x14ac:dyDescent="0.2">
      <c r="A213" s="135" t="s">
        <v>6016</v>
      </c>
      <c r="B213" s="135" t="s">
        <v>6017</v>
      </c>
      <c r="C213" s="135" t="s">
        <v>28</v>
      </c>
      <c r="D213" s="135" t="s">
        <v>136</v>
      </c>
      <c r="E213" s="136" t="s">
        <v>137</v>
      </c>
      <c r="F213" s="137" t="s">
        <v>138</v>
      </c>
      <c r="G213" s="137" t="s">
        <v>43</v>
      </c>
      <c r="H213" s="136" t="s">
        <v>803</v>
      </c>
      <c r="I213" s="136" t="s">
        <v>804</v>
      </c>
      <c r="J213" s="137"/>
      <c r="K213" s="136" t="s">
        <v>805</v>
      </c>
      <c r="L213" s="136" t="s">
        <v>8802</v>
      </c>
      <c r="M213" s="131" t="str">
        <f t="shared" si="3"/>
        <v>ASSY</v>
      </c>
    </row>
    <row r="214" spans="1:13" x14ac:dyDescent="0.2">
      <c r="A214" s="135" t="s">
        <v>6018</v>
      </c>
      <c r="B214" s="135" t="s">
        <v>6019</v>
      </c>
      <c r="C214" s="135" t="s">
        <v>28</v>
      </c>
      <c r="D214" s="135" t="s">
        <v>136</v>
      </c>
      <c r="E214" s="136" t="s">
        <v>137</v>
      </c>
      <c r="F214" s="137" t="s">
        <v>138</v>
      </c>
      <c r="G214" s="137" t="s">
        <v>43</v>
      </c>
      <c r="H214" s="136" t="s">
        <v>806</v>
      </c>
      <c r="I214" s="136" t="s">
        <v>807</v>
      </c>
      <c r="J214" s="137"/>
      <c r="K214" s="136" t="s">
        <v>808</v>
      </c>
      <c r="L214" s="136" t="s">
        <v>2783</v>
      </c>
      <c r="M214" s="131" t="str">
        <f t="shared" si="3"/>
        <v>ASSY</v>
      </c>
    </row>
    <row r="215" spans="1:13" x14ac:dyDescent="0.2">
      <c r="A215" s="135" t="s">
        <v>6020</v>
      </c>
      <c r="B215" s="135" t="s">
        <v>6021</v>
      </c>
      <c r="C215" s="135" t="s">
        <v>28</v>
      </c>
      <c r="D215" s="135" t="s">
        <v>136</v>
      </c>
      <c r="E215" s="136" t="s">
        <v>137</v>
      </c>
      <c r="F215" s="137" t="s">
        <v>138</v>
      </c>
      <c r="G215" s="137" t="s">
        <v>43</v>
      </c>
      <c r="H215" s="136" t="s">
        <v>810</v>
      </c>
      <c r="I215" s="136" t="s">
        <v>811</v>
      </c>
      <c r="J215" s="137"/>
      <c r="K215" s="136" t="s">
        <v>812</v>
      </c>
      <c r="L215" s="136" t="s">
        <v>8803</v>
      </c>
      <c r="M215" s="131" t="str">
        <f t="shared" si="3"/>
        <v>ASSY</v>
      </c>
    </row>
    <row r="216" spans="1:13" x14ac:dyDescent="0.2">
      <c r="A216" s="135" t="s">
        <v>6022</v>
      </c>
      <c r="B216" s="135" t="s">
        <v>6023</v>
      </c>
      <c r="C216" s="135" t="s">
        <v>28</v>
      </c>
      <c r="D216" s="135" t="s">
        <v>136</v>
      </c>
      <c r="E216" s="136" t="s">
        <v>137</v>
      </c>
      <c r="F216" s="137" t="s">
        <v>138</v>
      </c>
      <c r="G216" s="137" t="s">
        <v>43</v>
      </c>
      <c r="H216" s="136" t="s">
        <v>813</v>
      </c>
      <c r="I216" s="136" t="s">
        <v>814</v>
      </c>
      <c r="J216" s="137"/>
      <c r="K216" s="136" t="s">
        <v>815</v>
      </c>
      <c r="L216" s="136" t="s">
        <v>3356</v>
      </c>
      <c r="M216" s="131" t="str">
        <f t="shared" si="3"/>
        <v>ASSY</v>
      </c>
    </row>
    <row r="217" spans="1:13" x14ac:dyDescent="0.2">
      <c r="A217" s="135" t="s">
        <v>6024</v>
      </c>
      <c r="B217" s="135" t="s">
        <v>6025</v>
      </c>
      <c r="C217" s="135" t="s">
        <v>28</v>
      </c>
      <c r="D217" s="135" t="s">
        <v>136</v>
      </c>
      <c r="E217" s="136" t="s">
        <v>137</v>
      </c>
      <c r="F217" s="137" t="s">
        <v>138</v>
      </c>
      <c r="G217" s="137" t="s">
        <v>9035</v>
      </c>
      <c r="H217" s="136" t="s">
        <v>816</v>
      </c>
      <c r="I217" s="136" t="s">
        <v>817</v>
      </c>
      <c r="J217" s="137"/>
      <c r="K217" s="136" t="s">
        <v>818</v>
      </c>
      <c r="L217" s="136" t="s">
        <v>8804</v>
      </c>
      <c r="M217" s="131" t="str">
        <f t="shared" si="3"/>
        <v>Sealing</v>
      </c>
    </row>
    <row r="218" spans="1:13" x14ac:dyDescent="0.2">
      <c r="A218" s="135" t="s">
        <v>6026</v>
      </c>
      <c r="B218" s="135" t="s">
        <v>6027</v>
      </c>
      <c r="C218" s="135" t="s">
        <v>28</v>
      </c>
      <c r="D218" s="135" t="s">
        <v>136</v>
      </c>
      <c r="E218" s="136" t="s">
        <v>137</v>
      </c>
      <c r="F218" s="137" t="s">
        <v>138</v>
      </c>
      <c r="G218" s="137" t="s">
        <v>43</v>
      </c>
      <c r="H218" s="136" t="s">
        <v>819</v>
      </c>
      <c r="I218" s="136" t="s">
        <v>820</v>
      </c>
      <c r="J218" s="137"/>
      <c r="K218" s="136" t="s">
        <v>821</v>
      </c>
      <c r="L218" s="136" t="s">
        <v>3799</v>
      </c>
      <c r="M218" s="131" t="str">
        <f t="shared" si="3"/>
        <v>ASSY</v>
      </c>
    </row>
    <row r="219" spans="1:13" x14ac:dyDescent="0.2">
      <c r="A219" s="135" t="s">
        <v>4339</v>
      </c>
      <c r="B219" s="135" t="s">
        <v>6028</v>
      </c>
      <c r="C219" s="135" t="s">
        <v>28</v>
      </c>
      <c r="D219" s="135" t="s">
        <v>136</v>
      </c>
      <c r="E219" s="136" t="s">
        <v>137</v>
      </c>
      <c r="F219" s="137" t="s">
        <v>138</v>
      </c>
      <c r="G219" s="137" t="s">
        <v>43</v>
      </c>
      <c r="H219" s="136" t="s">
        <v>822</v>
      </c>
      <c r="I219" s="136" t="s">
        <v>823</v>
      </c>
      <c r="J219" s="137"/>
      <c r="K219" s="136" t="s">
        <v>824</v>
      </c>
      <c r="L219" s="136" t="s">
        <v>3399</v>
      </c>
      <c r="M219" s="131" t="str">
        <f t="shared" si="3"/>
        <v>ASSY</v>
      </c>
    </row>
    <row r="220" spans="1:13" x14ac:dyDescent="0.2">
      <c r="A220" s="135" t="s">
        <v>6029</v>
      </c>
      <c r="B220" s="135" t="s">
        <v>6030</v>
      </c>
      <c r="C220" s="135" t="s">
        <v>28</v>
      </c>
      <c r="D220" s="135" t="s">
        <v>136</v>
      </c>
      <c r="E220" s="136" t="s">
        <v>137</v>
      </c>
      <c r="F220" s="137" t="s">
        <v>138</v>
      </c>
      <c r="G220" s="137" t="s">
        <v>43</v>
      </c>
      <c r="H220" s="136" t="s">
        <v>825</v>
      </c>
      <c r="I220" s="136" t="s">
        <v>826</v>
      </c>
      <c r="J220" s="137"/>
      <c r="K220" s="136" t="s">
        <v>827</v>
      </c>
      <c r="L220" s="136" t="s">
        <v>5240</v>
      </c>
      <c r="M220" s="131" t="str">
        <f t="shared" si="3"/>
        <v>ASSY</v>
      </c>
    </row>
    <row r="221" spans="1:13" x14ac:dyDescent="0.2">
      <c r="A221" s="135" t="s">
        <v>6031</v>
      </c>
      <c r="B221" s="135" t="s">
        <v>6032</v>
      </c>
      <c r="C221" s="135" t="s">
        <v>28</v>
      </c>
      <c r="D221" s="135" t="s">
        <v>136</v>
      </c>
      <c r="E221" s="136" t="s">
        <v>137</v>
      </c>
      <c r="F221" s="137" t="s">
        <v>138</v>
      </c>
      <c r="G221" s="137" t="s">
        <v>43</v>
      </c>
      <c r="H221" s="136" t="s">
        <v>828</v>
      </c>
      <c r="I221" s="136" t="s">
        <v>829</v>
      </c>
      <c r="J221" s="137"/>
      <c r="K221" s="136" t="s">
        <v>830</v>
      </c>
      <c r="L221" s="136" t="s">
        <v>5359</v>
      </c>
      <c r="M221" s="131" t="str">
        <f t="shared" si="3"/>
        <v>ASSY</v>
      </c>
    </row>
    <row r="222" spans="1:13" x14ac:dyDescent="0.2">
      <c r="A222" s="135" t="s">
        <v>6033</v>
      </c>
      <c r="B222" s="135" t="s">
        <v>6034</v>
      </c>
      <c r="C222" s="135" t="s">
        <v>28</v>
      </c>
      <c r="D222" s="135" t="s">
        <v>136</v>
      </c>
      <c r="E222" s="136" t="s">
        <v>137</v>
      </c>
      <c r="F222" s="137" t="s">
        <v>138</v>
      </c>
      <c r="G222" s="137" t="s">
        <v>43</v>
      </c>
      <c r="H222" s="136" t="s">
        <v>831</v>
      </c>
      <c r="I222" s="136" t="s">
        <v>832</v>
      </c>
      <c r="J222" s="137"/>
      <c r="K222" s="136" t="s">
        <v>833</v>
      </c>
      <c r="L222" s="136" t="s">
        <v>8805</v>
      </c>
      <c r="M222" s="131" t="str">
        <f t="shared" si="3"/>
        <v>ASSY</v>
      </c>
    </row>
    <row r="223" spans="1:13" x14ac:dyDescent="0.2">
      <c r="A223" s="135" t="s">
        <v>6035</v>
      </c>
      <c r="B223" s="135" t="s">
        <v>6036</v>
      </c>
      <c r="C223" s="135" t="s">
        <v>28</v>
      </c>
      <c r="D223" s="135" t="s">
        <v>136</v>
      </c>
      <c r="E223" s="136" t="s">
        <v>137</v>
      </c>
      <c r="F223" s="137" t="s">
        <v>138</v>
      </c>
      <c r="G223" s="137" t="s">
        <v>43</v>
      </c>
      <c r="H223" s="136" t="s">
        <v>834</v>
      </c>
      <c r="I223" s="136" t="s">
        <v>835</v>
      </c>
      <c r="J223" s="137"/>
      <c r="K223" s="136" t="s">
        <v>836</v>
      </c>
      <c r="L223" s="136" t="s">
        <v>8806</v>
      </c>
      <c r="M223" s="131" t="str">
        <f t="shared" si="3"/>
        <v>ASSY</v>
      </c>
    </row>
    <row r="224" spans="1:13" x14ac:dyDescent="0.2">
      <c r="A224" s="135" t="s">
        <v>6037</v>
      </c>
      <c r="B224" s="135" t="s">
        <v>6038</v>
      </c>
      <c r="C224" s="135" t="s">
        <v>28</v>
      </c>
      <c r="D224" s="135" t="s">
        <v>136</v>
      </c>
      <c r="E224" s="136" t="s">
        <v>137</v>
      </c>
      <c r="F224" s="137" t="s">
        <v>138</v>
      </c>
      <c r="G224" s="137" t="s">
        <v>43</v>
      </c>
      <c r="H224" s="136" t="s">
        <v>838</v>
      </c>
      <c r="I224" s="136" t="s">
        <v>839</v>
      </c>
      <c r="J224" s="137"/>
      <c r="K224" s="136" t="s">
        <v>840</v>
      </c>
      <c r="L224" s="136" t="s">
        <v>5362</v>
      </c>
      <c r="M224" s="131" t="str">
        <f t="shared" si="3"/>
        <v>ASSY</v>
      </c>
    </row>
    <row r="225" spans="1:13" x14ac:dyDescent="0.2">
      <c r="A225" s="135" t="s">
        <v>6039</v>
      </c>
      <c r="B225" s="135" t="s">
        <v>6040</v>
      </c>
      <c r="C225" s="135" t="s">
        <v>28</v>
      </c>
      <c r="D225" s="135" t="s">
        <v>136</v>
      </c>
      <c r="E225" s="136" t="s">
        <v>137</v>
      </c>
      <c r="F225" s="137" t="s">
        <v>138</v>
      </c>
      <c r="G225" s="137" t="s">
        <v>43</v>
      </c>
      <c r="H225" s="136" t="s">
        <v>841</v>
      </c>
      <c r="I225" s="136" t="s">
        <v>842</v>
      </c>
      <c r="J225" s="137"/>
      <c r="K225" s="136" t="s">
        <v>843</v>
      </c>
      <c r="L225" s="136" t="s">
        <v>8807</v>
      </c>
      <c r="M225" s="131" t="str">
        <f t="shared" si="3"/>
        <v>ASSY</v>
      </c>
    </row>
    <row r="226" spans="1:13" x14ac:dyDescent="0.2">
      <c r="A226" s="135" t="s">
        <v>4455</v>
      </c>
      <c r="B226" s="135" t="s">
        <v>6041</v>
      </c>
      <c r="C226" s="135" t="s">
        <v>28</v>
      </c>
      <c r="D226" s="135" t="s">
        <v>136</v>
      </c>
      <c r="E226" s="136" t="s">
        <v>137</v>
      </c>
      <c r="F226" s="137" t="s">
        <v>138</v>
      </c>
      <c r="G226" s="137" t="s">
        <v>43</v>
      </c>
      <c r="H226" s="136" t="s">
        <v>845</v>
      </c>
      <c r="I226" s="136" t="s">
        <v>846</v>
      </c>
      <c r="J226" s="137"/>
      <c r="K226" s="136" t="s">
        <v>848</v>
      </c>
      <c r="L226" s="136" t="s">
        <v>3360</v>
      </c>
      <c r="M226" s="131" t="str">
        <f t="shared" si="3"/>
        <v>ASSY</v>
      </c>
    </row>
    <row r="227" spans="1:13" x14ac:dyDescent="0.2">
      <c r="A227" s="135" t="s">
        <v>6042</v>
      </c>
      <c r="B227" s="135" t="s">
        <v>6043</v>
      </c>
      <c r="C227" s="135" t="s">
        <v>28</v>
      </c>
      <c r="D227" s="135" t="s">
        <v>136</v>
      </c>
      <c r="E227" s="136" t="s">
        <v>137</v>
      </c>
      <c r="F227" s="137" t="s">
        <v>138</v>
      </c>
      <c r="G227" s="137" t="s">
        <v>43</v>
      </c>
      <c r="H227" s="136" t="s">
        <v>849</v>
      </c>
      <c r="I227" s="136" t="s">
        <v>850</v>
      </c>
      <c r="J227" s="137"/>
      <c r="K227" s="136" t="s">
        <v>851</v>
      </c>
      <c r="L227" s="136" t="s">
        <v>5461</v>
      </c>
      <c r="M227" s="131" t="str">
        <f t="shared" si="3"/>
        <v>ASSY</v>
      </c>
    </row>
    <row r="228" spans="1:13" x14ac:dyDescent="0.2">
      <c r="A228" s="135" t="s">
        <v>4116</v>
      </c>
      <c r="B228" s="135" t="s">
        <v>6044</v>
      </c>
      <c r="C228" s="135" t="s">
        <v>28</v>
      </c>
      <c r="D228" s="135" t="s">
        <v>136</v>
      </c>
      <c r="E228" s="136" t="s">
        <v>137</v>
      </c>
      <c r="F228" s="137" t="s">
        <v>138</v>
      </c>
      <c r="G228" s="137" t="s">
        <v>43</v>
      </c>
      <c r="H228" s="136" t="s">
        <v>852</v>
      </c>
      <c r="I228" s="136" t="s">
        <v>853</v>
      </c>
      <c r="J228" s="137"/>
      <c r="K228" s="136" t="s">
        <v>854</v>
      </c>
      <c r="L228" s="136" t="s">
        <v>3794</v>
      </c>
      <c r="M228" s="131" t="str">
        <f t="shared" si="3"/>
        <v>ASSY</v>
      </c>
    </row>
    <row r="229" spans="1:13" x14ac:dyDescent="0.2">
      <c r="A229" s="135" t="s">
        <v>6045</v>
      </c>
      <c r="B229" s="135" t="s">
        <v>6046</v>
      </c>
      <c r="C229" s="135" t="s">
        <v>28</v>
      </c>
      <c r="D229" s="135" t="s">
        <v>136</v>
      </c>
      <c r="E229" s="136" t="s">
        <v>137</v>
      </c>
      <c r="F229" s="137" t="s">
        <v>138</v>
      </c>
      <c r="G229" s="137" t="s">
        <v>43</v>
      </c>
      <c r="H229" s="136" t="s">
        <v>855</v>
      </c>
      <c r="I229" s="136" t="s">
        <v>856</v>
      </c>
      <c r="J229" s="137"/>
      <c r="K229" s="136" t="s">
        <v>857</v>
      </c>
      <c r="L229" s="136" t="s">
        <v>3348</v>
      </c>
      <c r="M229" s="131" t="str">
        <f t="shared" si="3"/>
        <v>ASSY</v>
      </c>
    </row>
    <row r="230" spans="1:13" x14ac:dyDescent="0.2">
      <c r="A230" s="135" t="s">
        <v>6047</v>
      </c>
      <c r="B230" s="135" t="s">
        <v>6048</v>
      </c>
      <c r="C230" s="135" t="s">
        <v>28</v>
      </c>
      <c r="D230" s="135" t="s">
        <v>136</v>
      </c>
      <c r="E230" s="136" t="s">
        <v>137</v>
      </c>
      <c r="F230" s="137" t="s">
        <v>138</v>
      </c>
      <c r="G230" s="137" t="s">
        <v>43</v>
      </c>
      <c r="H230" s="136" t="s">
        <v>858</v>
      </c>
      <c r="I230" s="136" t="s">
        <v>859</v>
      </c>
      <c r="J230" s="137"/>
      <c r="K230" s="136" t="s">
        <v>860</v>
      </c>
      <c r="L230" s="136" t="s">
        <v>5242</v>
      </c>
      <c r="M230" s="131" t="str">
        <f t="shared" si="3"/>
        <v>ASSY</v>
      </c>
    </row>
    <row r="231" spans="1:13" x14ac:dyDescent="0.2">
      <c r="A231" s="135" t="s">
        <v>6049</v>
      </c>
      <c r="B231" s="135" t="s">
        <v>6050</v>
      </c>
      <c r="C231" s="135" t="s">
        <v>28</v>
      </c>
      <c r="D231" s="135" t="s">
        <v>136</v>
      </c>
      <c r="E231" s="136" t="s">
        <v>137</v>
      </c>
      <c r="F231" s="137" t="s">
        <v>138</v>
      </c>
      <c r="G231" s="137" t="s">
        <v>43</v>
      </c>
      <c r="H231" s="136" t="s">
        <v>861</v>
      </c>
      <c r="I231" s="136" t="s">
        <v>862</v>
      </c>
      <c r="J231" s="137"/>
      <c r="K231" s="136" t="s">
        <v>863</v>
      </c>
      <c r="L231" s="136" t="s">
        <v>8808</v>
      </c>
      <c r="M231" s="131" t="str">
        <f t="shared" si="3"/>
        <v>ASSY</v>
      </c>
    </row>
    <row r="232" spans="1:13" x14ac:dyDescent="0.2">
      <c r="A232" s="135" t="s">
        <v>6051</v>
      </c>
      <c r="B232" s="135" t="s">
        <v>6052</v>
      </c>
      <c r="C232" s="135" t="s">
        <v>28</v>
      </c>
      <c r="D232" s="135" t="s">
        <v>136</v>
      </c>
      <c r="E232" s="136" t="s">
        <v>137</v>
      </c>
      <c r="F232" s="137" t="s">
        <v>138</v>
      </c>
      <c r="G232" s="137" t="s">
        <v>43</v>
      </c>
      <c r="H232" s="136" t="s">
        <v>864</v>
      </c>
      <c r="I232" s="136" t="s">
        <v>865</v>
      </c>
      <c r="J232" s="137"/>
      <c r="K232" s="136" t="s">
        <v>866</v>
      </c>
      <c r="L232" s="136" t="s">
        <v>8809</v>
      </c>
      <c r="M232" s="131" t="str">
        <f t="shared" si="3"/>
        <v>ASSY</v>
      </c>
    </row>
    <row r="233" spans="1:13" x14ac:dyDescent="0.2">
      <c r="A233" s="135" t="s">
        <v>6053</v>
      </c>
      <c r="B233" s="135" t="s">
        <v>6054</v>
      </c>
      <c r="C233" s="135" t="s">
        <v>28</v>
      </c>
      <c r="D233" s="135" t="s">
        <v>136</v>
      </c>
      <c r="E233" s="136" t="s">
        <v>137</v>
      </c>
      <c r="F233" s="137" t="s">
        <v>138</v>
      </c>
      <c r="G233" s="137" t="s">
        <v>43</v>
      </c>
      <c r="H233" s="136" t="s">
        <v>867</v>
      </c>
      <c r="I233" s="136" t="s">
        <v>868</v>
      </c>
      <c r="J233" s="137"/>
      <c r="K233" s="136" t="s">
        <v>869</v>
      </c>
      <c r="L233" s="136" t="s">
        <v>8810</v>
      </c>
      <c r="M233" s="131" t="str">
        <f t="shared" si="3"/>
        <v>ASSY</v>
      </c>
    </row>
    <row r="234" spans="1:13" x14ac:dyDescent="0.2">
      <c r="A234" s="135" t="s">
        <v>6055</v>
      </c>
      <c r="B234" s="135" t="s">
        <v>6056</v>
      </c>
      <c r="C234" s="135" t="s">
        <v>28</v>
      </c>
      <c r="D234" s="135" t="s">
        <v>136</v>
      </c>
      <c r="E234" s="136" t="s">
        <v>137</v>
      </c>
      <c r="F234" s="137" t="s">
        <v>138</v>
      </c>
      <c r="G234" s="137" t="s">
        <v>43</v>
      </c>
      <c r="H234" s="136" t="s">
        <v>870</v>
      </c>
      <c r="I234" s="136" t="s">
        <v>871</v>
      </c>
      <c r="J234" s="137"/>
      <c r="K234" s="136" t="s">
        <v>872</v>
      </c>
      <c r="L234" s="136" t="s">
        <v>8811</v>
      </c>
      <c r="M234" s="131" t="str">
        <f t="shared" si="3"/>
        <v>ASSY</v>
      </c>
    </row>
    <row r="235" spans="1:13" x14ac:dyDescent="0.2">
      <c r="A235" s="135" t="s">
        <v>6057</v>
      </c>
      <c r="B235" s="135" t="s">
        <v>6058</v>
      </c>
      <c r="C235" s="135" t="s">
        <v>28</v>
      </c>
      <c r="D235" s="135" t="s">
        <v>136</v>
      </c>
      <c r="E235" s="136" t="s">
        <v>137</v>
      </c>
      <c r="F235" s="137" t="s">
        <v>138</v>
      </c>
      <c r="G235" s="137" t="s">
        <v>9035</v>
      </c>
      <c r="H235" s="136" t="s">
        <v>873</v>
      </c>
      <c r="I235" s="136" t="s">
        <v>874</v>
      </c>
      <c r="J235" s="137"/>
      <c r="K235" s="136" t="s">
        <v>875</v>
      </c>
      <c r="L235" s="136" t="s">
        <v>876</v>
      </c>
      <c r="M235" s="131" t="str">
        <f t="shared" si="3"/>
        <v>Sealing</v>
      </c>
    </row>
    <row r="236" spans="1:13" x14ac:dyDescent="0.2">
      <c r="A236" s="135" t="s">
        <v>6059</v>
      </c>
      <c r="B236" s="135" t="s">
        <v>6060</v>
      </c>
      <c r="C236" s="135" t="s">
        <v>28</v>
      </c>
      <c r="D236" s="135" t="s">
        <v>136</v>
      </c>
      <c r="E236" s="136" t="s">
        <v>137</v>
      </c>
      <c r="F236" s="137" t="s">
        <v>138</v>
      </c>
      <c r="G236" s="137" t="s">
        <v>9035</v>
      </c>
      <c r="H236" s="136" t="s">
        <v>877</v>
      </c>
      <c r="I236" s="136" t="s">
        <v>878</v>
      </c>
      <c r="J236" s="137"/>
      <c r="K236" s="136" t="s">
        <v>879</v>
      </c>
      <c r="L236" s="136" t="s">
        <v>5495</v>
      </c>
      <c r="M236" s="131" t="str">
        <f t="shared" si="3"/>
        <v>Sealing</v>
      </c>
    </row>
    <row r="237" spans="1:13" x14ac:dyDescent="0.2">
      <c r="A237" s="135" t="s">
        <v>6061</v>
      </c>
      <c r="B237" s="135" t="s">
        <v>6062</v>
      </c>
      <c r="C237" s="135" t="s">
        <v>28</v>
      </c>
      <c r="D237" s="135" t="s">
        <v>136</v>
      </c>
      <c r="E237" s="136" t="s">
        <v>137</v>
      </c>
      <c r="F237" s="137" t="s">
        <v>138</v>
      </c>
      <c r="G237" s="137" t="s">
        <v>9035</v>
      </c>
      <c r="H237" s="136" t="s">
        <v>880</v>
      </c>
      <c r="I237" s="136" t="s">
        <v>881</v>
      </c>
      <c r="J237" s="137"/>
      <c r="K237" s="136" t="s">
        <v>882</v>
      </c>
      <c r="L237" s="136" t="s">
        <v>5496</v>
      </c>
      <c r="M237" s="131" t="str">
        <f t="shared" si="3"/>
        <v>Sealing</v>
      </c>
    </row>
    <row r="238" spans="1:13" x14ac:dyDescent="0.2">
      <c r="A238" s="135" t="s">
        <v>6063</v>
      </c>
      <c r="B238" s="135" t="s">
        <v>6064</v>
      </c>
      <c r="C238" s="135" t="s">
        <v>28</v>
      </c>
      <c r="D238" s="135" t="s">
        <v>136</v>
      </c>
      <c r="E238" s="136" t="s">
        <v>137</v>
      </c>
      <c r="F238" s="137" t="s">
        <v>138</v>
      </c>
      <c r="G238" s="137" t="s">
        <v>9035</v>
      </c>
      <c r="H238" s="136" t="s">
        <v>883</v>
      </c>
      <c r="I238" s="136" t="s">
        <v>884</v>
      </c>
      <c r="J238" s="137"/>
      <c r="K238" s="136" t="s">
        <v>885</v>
      </c>
      <c r="L238" s="136" t="s">
        <v>5497</v>
      </c>
      <c r="M238" s="131" t="str">
        <f t="shared" si="3"/>
        <v>Sealing</v>
      </c>
    </row>
    <row r="239" spans="1:13" x14ac:dyDescent="0.2">
      <c r="A239" s="135" t="s">
        <v>6065</v>
      </c>
      <c r="B239" s="135" t="s">
        <v>6066</v>
      </c>
      <c r="C239" s="135" t="s">
        <v>28</v>
      </c>
      <c r="D239" s="135" t="s">
        <v>136</v>
      </c>
      <c r="E239" s="136" t="s">
        <v>137</v>
      </c>
      <c r="F239" s="137" t="s">
        <v>138</v>
      </c>
      <c r="G239" s="137" t="s">
        <v>9035</v>
      </c>
      <c r="H239" s="136" t="s">
        <v>886</v>
      </c>
      <c r="I239" s="136" t="s">
        <v>887</v>
      </c>
      <c r="J239" s="137"/>
      <c r="K239" s="136" t="s">
        <v>888</v>
      </c>
      <c r="L239" s="136" t="s">
        <v>8812</v>
      </c>
      <c r="M239" s="131" t="str">
        <f t="shared" si="3"/>
        <v>Sealing</v>
      </c>
    </row>
    <row r="240" spans="1:13" x14ac:dyDescent="0.2">
      <c r="A240" s="135" t="s">
        <v>6067</v>
      </c>
      <c r="B240" s="135" t="s">
        <v>6068</v>
      </c>
      <c r="C240" s="135" t="s">
        <v>28</v>
      </c>
      <c r="D240" s="135" t="s">
        <v>136</v>
      </c>
      <c r="E240" s="136" t="s">
        <v>137</v>
      </c>
      <c r="F240" s="137" t="s">
        <v>138</v>
      </c>
      <c r="G240" s="137" t="s">
        <v>9035</v>
      </c>
      <c r="H240" s="136" t="s">
        <v>890</v>
      </c>
      <c r="I240" s="136" t="s">
        <v>891</v>
      </c>
      <c r="J240" s="137"/>
      <c r="K240" s="136" t="s">
        <v>892</v>
      </c>
      <c r="L240" s="136" t="s">
        <v>5500</v>
      </c>
      <c r="M240" s="131" t="str">
        <f t="shared" si="3"/>
        <v>Sealing</v>
      </c>
    </row>
    <row r="241" spans="1:13" x14ac:dyDescent="0.2">
      <c r="A241" s="135" t="s">
        <v>6069</v>
      </c>
      <c r="B241" s="135" t="s">
        <v>6070</v>
      </c>
      <c r="C241" s="135" t="s">
        <v>28</v>
      </c>
      <c r="D241" s="135" t="s">
        <v>136</v>
      </c>
      <c r="E241" s="136" t="s">
        <v>137</v>
      </c>
      <c r="F241" s="137" t="s">
        <v>138</v>
      </c>
      <c r="G241" s="137" t="s">
        <v>9035</v>
      </c>
      <c r="H241" s="136" t="s">
        <v>893</v>
      </c>
      <c r="I241" s="136" t="s">
        <v>894</v>
      </c>
      <c r="J241" s="137"/>
      <c r="K241" s="136" t="s">
        <v>895</v>
      </c>
      <c r="L241" s="136" t="s">
        <v>5501</v>
      </c>
      <c r="M241" s="131" t="str">
        <f t="shared" si="3"/>
        <v>Sealing</v>
      </c>
    </row>
    <row r="242" spans="1:13" x14ac:dyDescent="0.2">
      <c r="A242" s="135" t="s">
        <v>6071</v>
      </c>
      <c r="B242" s="135" t="s">
        <v>6072</v>
      </c>
      <c r="C242" s="135" t="s">
        <v>28</v>
      </c>
      <c r="D242" s="135" t="s">
        <v>136</v>
      </c>
      <c r="E242" s="136" t="s">
        <v>137</v>
      </c>
      <c r="F242" s="137" t="s">
        <v>138</v>
      </c>
      <c r="G242" s="137" t="s">
        <v>9035</v>
      </c>
      <c r="H242" s="136" t="s">
        <v>896</v>
      </c>
      <c r="I242" s="136" t="s">
        <v>897</v>
      </c>
      <c r="J242" s="137"/>
      <c r="K242" s="136" t="s">
        <v>898</v>
      </c>
      <c r="L242" s="136" t="s">
        <v>899</v>
      </c>
      <c r="M242" s="131" t="str">
        <f t="shared" si="3"/>
        <v>Sealing</v>
      </c>
    </row>
    <row r="243" spans="1:13" x14ac:dyDescent="0.2">
      <c r="A243" s="135" t="s">
        <v>6073</v>
      </c>
      <c r="B243" s="135" t="s">
        <v>6074</v>
      </c>
      <c r="C243" s="135" t="s">
        <v>28</v>
      </c>
      <c r="D243" s="135" t="s">
        <v>136</v>
      </c>
      <c r="E243" s="136" t="s">
        <v>137</v>
      </c>
      <c r="F243" s="137" t="s">
        <v>138</v>
      </c>
      <c r="G243" s="137" t="s">
        <v>9035</v>
      </c>
      <c r="H243" s="136" t="s">
        <v>900</v>
      </c>
      <c r="I243" s="136" t="s">
        <v>901</v>
      </c>
      <c r="J243" s="137"/>
      <c r="K243" s="136" t="s">
        <v>902</v>
      </c>
      <c r="L243" s="136" t="s">
        <v>5506</v>
      </c>
      <c r="M243" s="131" t="str">
        <f t="shared" si="3"/>
        <v>Sealing</v>
      </c>
    </row>
    <row r="244" spans="1:13" x14ac:dyDescent="0.2">
      <c r="A244" s="135" t="s">
        <v>6075</v>
      </c>
      <c r="B244" s="135" t="s">
        <v>6076</v>
      </c>
      <c r="C244" s="135" t="s">
        <v>28</v>
      </c>
      <c r="D244" s="135" t="s">
        <v>136</v>
      </c>
      <c r="E244" s="136" t="s">
        <v>137</v>
      </c>
      <c r="F244" s="137" t="s">
        <v>138</v>
      </c>
      <c r="G244" s="137" t="s">
        <v>9035</v>
      </c>
      <c r="H244" s="136" t="s">
        <v>903</v>
      </c>
      <c r="I244" s="136" t="s">
        <v>904</v>
      </c>
      <c r="J244" s="137"/>
      <c r="K244" s="136" t="s">
        <v>905</v>
      </c>
      <c r="L244" s="136" t="s">
        <v>5507</v>
      </c>
      <c r="M244" s="131" t="str">
        <f t="shared" si="3"/>
        <v>Sealing</v>
      </c>
    </row>
    <row r="245" spans="1:13" x14ac:dyDescent="0.2">
      <c r="A245" s="135" t="s">
        <v>6077</v>
      </c>
      <c r="B245" s="135" t="s">
        <v>6078</v>
      </c>
      <c r="C245" s="135" t="s">
        <v>28</v>
      </c>
      <c r="D245" s="135" t="s">
        <v>136</v>
      </c>
      <c r="E245" s="136" t="s">
        <v>137</v>
      </c>
      <c r="F245" s="137" t="s">
        <v>138</v>
      </c>
      <c r="G245" s="137" t="s">
        <v>9035</v>
      </c>
      <c r="H245" s="136">
        <v>8158422040</v>
      </c>
      <c r="I245" s="136" t="s">
        <v>906</v>
      </c>
      <c r="J245" s="137"/>
      <c r="K245" s="136" t="s">
        <v>907</v>
      </c>
      <c r="L245" s="136" t="s">
        <v>3603</v>
      </c>
      <c r="M245" s="131" t="str">
        <f t="shared" si="3"/>
        <v>Sealing</v>
      </c>
    </row>
    <row r="246" spans="1:13" x14ac:dyDescent="0.2">
      <c r="A246" s="135" t="s">
        <v>6079</v>
      </c>
      <c r="B246" s="135" t="s">
        <v>6080</v>
      </c>
      <c r="C246" s="135" t="s">
        <v>28</v>
      </c>
      <c r="D246" s="135" t="s">
        <v>136</v>
      </c>
      <c r="E246" s="136" t="s">
        <v>137</v>
      </c>
      <c r="F246" s="137" t="s">
        <v>138</v>
      </c>
      <c r="G246" s="137" t="s">
        <v>9035</v>
      </c>
      <c r="H246" s="136" t="s">
        <v>909</v>
      </c>
      <c r="I246" s="136" t="s">
        <v>910</v>
      </c>
      <c r="J246" s="137"/>
      <c r="K246" s="136" t="s">
        <v>911</v>
      </c>
      <c r="L246" s="136" t="s">
        <v>912</v>
      </c>
      <c r="M246" s="131" t="str">
        <f t="shared" si="3"/>
        <v>Sealing</v>
      </c>
    </row>
    <row r="247" spans="1:13" x14ac:dyDescent="0.2">
      <c r="A247" s="135" t="s">
        <v>6081</v>
      </c>
      <c r="B247" s="135" t="s">
        <v>6082</v>
      </c>
      <c r="C247" s="135" t="s">
        <v>28</v>
      </c>
      <c r="D247" s="135" t="s">
        <v>136</v>
      </c>
      <c r="E247" s="136" t="s">
        <v>137</v>
      </c>
      <c r="F247" s="137" t="s">
        <v>138</v>
      </c>
      <c r="G247" s="137" t="s">
        <v>9035</v>
      </c>
      <c r="H247" s="136">
        <v>9008081002</v>
      </c>
      <c r="I247" s="136" t="s">
        <v>913</v>
      </c>
      <c r="J247" s="137"/>
      <c r="K247" s="136" t="s">
        <v>914</v>
      </c>
      <c r="L247" s="136" t="s">
        <v>8813</v>
      </c>
      <c r="M247" s="131" t="str">
        <f t="shared" si="3"/>
        <v>Sealing</v>
      </c>
    </row>
    <row r="248" spans="1:13" x14ac:dyDescent="0.2">
      <c r="A248" s="135" t="s">
        <v>4576</v>
      </c>
      <c r="B248" s="135" t="s">
        <v>6083</v>
      </c>
      <c r="C248" s="135" t="s">
        <v>28</v>
      </c>
      <c r="D248" s="135" t="s">
        <v>136</v>
      </c>
      <c r="E248" s="136" t="s">
        <v>137</v>
      </c>
      <c r="F248" s="137" t="s">
        <v>138</v>
      </c>
      <c r="G248" s="137" t="s">
        <v>9035</v>
      </c>
      <c r="H248" s="136">
        <v>9913221210</v>
      </c>
      <c r="I248" s="136" t="s">
        <v>916</v>
      </c>
      <c r="J248" s="137"/>
      <c r="K248" s="136" t="s">
        <v>918</v>
      </c>
      <c r="L248" s="136" t="s">
        <v>5535</v>
      </c>
      <c r="M248" s="131" t="str">
        <f t="shared" si="3"/>
        <v>Sealing</v>
      </c>
    </row>
    <row r="249" spans="1:13" x14ac:dyDescent="0.2">
      <c r="A249" s="135" t="s">
        <v>6084</v>
      </c>
      <c r="B249" s="135" t="s">
        <v>6085</v>
      </c>
      <c r="C249" s="135" t="s">
        <v>28</v>
      </c>
      <c r="D249" s="135" t="s">
        <v>136</v>
      </c>
      <c r="E249" s="136" t="s">
        <v>137</v>
      </c>
      <c r="F249" s="137" t="s">
        <v>138</v>
      </c>
      <c r="G249" s="137" t="s">
        <v>9035</v>
      </c>
      <c r="H249" s="136">
        <v>9098113096</v>
      </c>
      <c r="I249" s="136" t="s">
        <v>920</v>
      </c>
      <c r="J249" s="137"/>
      <c r="K249" s="136" t="s">
        <v>922</v>
      </c>
      <c r="L249" s="136" t="s">
        <v>1560</v>
      </c>
      <c r="M249" s="131" t="str">
        <f t="shared" si="3"/>
        <v>Sealing</v>
      </c>
    </row>
    <row r="250" spans="1:13" x14ac:dyDescent="0.2">
      <c r="A250" s="135" t="s">
        <v>6086</v>
      </c>
      <c r="B250" s="135" t="s">
        <v>6087</v>
      </c>
      <c r="C250" s="135" t="s">
        <v>28</v>
      </c>
      <c r="D250" s="135" t="s">
        <v>136</v>
      </c>
      <c r="E250" s="136" t="s">
        <v>137</v>
      </c>
      <c r="F250" s="137" t="s">
        <v>138</v>
      </c>
      <c r="G250" s="137" t="s">
        <v>9035</v>
      </c>
      <c r="H250" s="136">
        <v>9913211210</v>
      </c>
      <c r="I250" s="136" t="s">
        <v>924</v>
      </c>
      <c r="J250" s="137"/>
      <c r="K250" s="136" t="s">
        <v>925</v>
      </c>
      <c r="L250" s="136" t="s">
        <v>5516</v>
      </c>
      <c r="M250" s="131" t="str">
        <f t="shared" si="3"/>
        <v>Sealing</v>
      </c>
    </row>
    <row r="251" spans="1:13" x14ac:dyDescent="0.2">
      <c r="A251" s="135" t="s">
        <v>4575</v>
      </c>
      <c r="B251" s="135" t="s">
        <v>6088</v>
      </c>
      <c r="C251" s="135" t="s">
        <v>28</v>
      </c>
      <c r="D251" s="135" t="s">
        <v>136</v>
      </c>
      <c r="E251" s="136" t="s">
        <v>137</v>
      </c>
      <c r="F251" s="137" t="s">
        <v>138</v>
      </c>
      <c r="G251" s="137" t="s">
        <v>9035</v>
      </c>
      <c r="H251" s="136">
        <v>9098122003</v>
      </c>
      <c r="I251" s="136" t="s">
        <v>926</v>
      </c>
      <c r="J251" s="137"/>
      <c r="K251" s="136" t="s">
        <v>928</v>
      </c>
      <c r="L251" s="136" t="s">
        <v>5517</v>
      </c>
      <c r="M251" s="131" t="str">
        <f t="shared" si="3"/>
        <v>Sealing</v>
      </c>
    </row>
    <row r="252" spans="1:13" x14ac:dyDescent="0.2">
      <c r="A252" s="135" t="s">
        <v>6089</v>
      </c>
      <c r="B252" s="135" t="s">
        <v>6090</v>
      </c>
      <c r="C252" s="135" t="s">
        <v>28</v>
      </c>
      <c r="D252" s="135" t="s">
        <v>136</v>
      </c>
      <c r="E252" s="136" t="s">
        <v>137</v>
      </c>
      <c r="F252" s="137" t="s">
        <v>138</v>
      </c>
      <c r="G252" s="137" t="s">
        <v>9035</v>
      </c>
      <c r="H252" s="136">
        <v>9098114011</v>
      </c>
      <c r="I252" s="136" t="s">
        <v>930</v>
      </c>
      <c r="J252" s="137"/>
      <c r="K252" s="136" t="s">
        <v>931</v>
      </c>
      <c r="L252" s="136" t="s">
        <v>5537</v>
      </c>
      <c r="M252" s="131" t="str">
        <f t="shared" si="3"/>
        <v>Sealing</v>
      </c>
    </row>
    <row r="253" spans="1:13" x14ac:dyDescent="0.2">
      <c r="A253" s="135" t="s">
        <v>6091</v>
      </c>
      <c r="B253" s="135" t="s">
        <v>6092</v>
      </c>
      <c r="C253" s="135" t="s">
        <v>28</v>
      </c>
      <c r="D253" s="135" t="s">
        <v>136</v>
      </c>
      <c r="E253" s="136" t="s">
        <v>137</v>
      </c>
      <c r="F253" s="137" t="s">
        <v>138</v>
      </c>
      <c r="G253" s="137" t="s">
        <v>9035</v>
      </c>
      <c r="H253" s="136">
        <v>9098111055</v>
      </c>
      <c r="I253" s="136" t="s">
        <v>932</v>
      </c>
      <c r="J253" s="137"/>
      <c r="K253" s="136" t="s">
        <v>933</v>
      </c>
      <c r="L253" s="136" t="s">
        <v>5523</v>
      </c>
      <c r="M253" s="131" t="str">
        <f t="shared" si="3"/>
        <v>Sealing</v>
      </c>
    </row>
    <row r="254" spans="1:13" x14ac:dyDescent="0.2">
      <c r="A254" s="135" t="s">
        <v>6093</v>
      </c>
      <c r="B254" s="135" t="s">
        <v>6094</v>
      </c>
      <c r="C254" s="135" t="s">
        <v>28</v>
      </c>
      <c r="D254" s="135" t="s">
        <v>136</v>
      </c>
      <c r="E254" s="136" t="s">
        <v>137</v>
      </c>
      <c r="F254" s="137" t="s">
        <v>138</v>
      </c>
      <c r="G254" s="137" t="s">
        <v>9035</v>
      </c>
      <c r="H254" s="136">
        <v>9008081116</v>
      </c>
      <c r="I254" s="136" t="s">
        <v>934</v>
      </c>
      <c r="J254" s="137"/>
      <c r="K254" s="136" t="s">
        <v>936</v>
      </c>
      <c r="L254" s="136" t="s">
        <v>5524</v>
      </c>
      <c r="M254" s="131" t="str">
        <f t="shared" si="3"/>
        <v>Sealing</v>
      </c>
    </row>
    <row r="255" spans="1:13" x14ac:dyDescent="0.2">
      <c r="A255" s="135" t="s">
        <v>6095</v>
      </c>
      <c r="B255" s="135" t="s">
        <v>6096</v>
      </c>
      <c r="C255" s="135" t="s">
        <v>28</v>
      </c>
      <c r="D255" s="135" t="s">
        <v>136</v>
      </c>
      <c r="E255" s="136" t="s">
        <v>137</v>
      </c>
      <c r="F255" s="137" t="s">
        <v>138</v>
      </c>
      <c r="G255" s="137" t="s">
        <v>9035</v>
      </c>
      <c r="H255" s="136">
        <v>9098111062</v>
      </c>
      <c r="I255" s="136" t="s">
        <v>937</v>
      </c>
      <c r="J255" s="137"/>
      <c r="K255" s="136" t="s">
        <v>938</v>
      </c>
      <c r="L255" s="136" t="s">
        <v>5539</v>
      </c>
      <c r="M255" s="131" t="str">
        <f t="shared" si="3"/>
        <v>Sealing</v>
      </c>
    </row>
    <row r="256" spans="1:13" x14ac:dyDescent="0.2">
      <c r="A256" s="135" t="s">
        <v>4574</v>
      </c>
      <c r="B256" s="135" t="s">
        <v>6097</v>
      </c>
      <c r="C256" s="135" t="s">
        <v>28</v>
      </c>
      <c r="D256" s="135" t="s">
        <v>136</v>
      </c>
      <c r="E256" s="136" t="s">
        <v>137</v>
      </c>
      <c r="F256" s="137" t="s">
        <v>138</v>
      </c>
      <c r="G256" s="137" t="s">
        <v>9035</v>
      </c>
      <c r="H256" s="136">
        <v>9098113087</v>
      </c>
      <c r="I256" s="136" t="s">
        <v>939</v>
      </c>
      <c r="J256" s="137"/>
      <c r="K256" s="136" t="s">
        <v>941</v>
      </c>
      <c r="L256" s="136" t="s">
        <v>5540</v>
      </c>
      <c r="M256" s="131" t="str">
        <f t="shared" si="3"/>
        <v>Sealing</v>
      </c>
    </row>
    <row r="257" spans="1:13" x14ac:dyDescent="0.2">
      <c r="A257" s="135" t="s">
        <v>6098</v>
      </c>
      <c r="B257" s="135" t="s">
        <v>6099</v>
      </c>
      <c r="C257" s="135" t="s">
        <v>28</v>
      </c>
      <c r="D257" s="135" t="s">
        <v>136</v>
      </c>
      <c r="E257" s="136" t="s">
        <v>137</v>
      </c>
      <c r="F257" s="137" t="s">
        <v>138</v>
      </c>
      <c r="G257" s="137" t="s">
        <v>9035</v>
      </c>
      <c r="H257" s="136">
        <v>9008081040</v>
      </c>
      <c r="I257" s="136" t="s">
        <v>943</v>
      </c>
      <c r="J257" s="137"/>
      <c r="K257" s="136" t="s">
        <v>944</v>
      </c>
      <c r="L257" s="136" t="s">
        <v>945</v>
      </c>
      <c r="M257" s="131" t="str">
        <f t="shared" si="3"/>
        <v>Sealing</v>
      </c>
    </row>
    <row r="258" spans="1:13" x14ac:dyDescent="0.2">
      <c r="A258" s="135" t="s">
        <v>4865</v>
      </c>
      <c r="B258" s="135" t="s">
        <v>6100</v>
      </c>
      <c r="C258" s="135" t="s">
        <v>28</v>
      </c>
      <c r="D258" s="135" t="s">
        <v>136</v>
      </c>
      <c r="E258" s="136" t="s">
        <v>137</v>
      </c>
      <c r="F258" s="137" t="s">
        <v>138</v>
      </c>
      <c r="G258" s="137" t="s">
        <v>9035</v>
      </c>
      <c r="H258" s="136">
        <v>9913212050</v>
      </c>
      <c r="I258" s="136" t="s">
        <v>946</v>
      </c>
      <c r="J258" s="137"/>
      <c r="K258" s="136" t="s">
        <v>948</v>
      </c>
      <c r="L258" s="136" t="s">
        <v>915</v>
      </c>
      <c r="M258" s="131" t="str">
        <f t="shared" si="3"/>
        <v>Sealing</v>
      </c>
    </row>
    <row r="259" spans="1:13" x14ac:dyDescent="0.2">
      <c r="A259" s="135" t="s">
        <v>6101</v>
      </c>
      <c r="B259" s="135" t="s">
        <v>6102</v>
      </c>
      <c r="C259" s="135" t="s">
        <v>28</v>
      </c>
      <c r="D259" s="135" t="s">
        <v>136</v>
      </c>
      <c r="E259" s="136" t="s">
        <v>137</v>
      </c>
      <c r="F259" s="137" t="s">
        <v>138</v>
      </c>
      <c r="G259" s="137" t="s">
        <v>9035</v>
      </c>
      <c r="H259" s="136">
        <v>8127512501</v>
      </c>
      <c r="I259" s="136" t="s">
        <v>949</v>
      </c>
      <c r="J259" s="137"/>
      <c r="K259" s="136" t="s">
        <v>950</v>
      </c>
      <c r="L259" s="136" t="s">
        <v>1584</v>
      </c>
      <c r="M259" s="131" t="str">
        <f t="shared" si="3"/>
        <v>Sealing</v>
      </c>
    </row>
    <row r="260" spans="1:13" x14ac:dyDescent="0.2">
      <c r="A260" s="135" t="s">
        <v>6103</v>
      </c>
      <c r="B260" s="135" t="s">
        <v>6104</v>
      </c>
      <c r="C260" s="135" t="s">
        <v>28</v>
      </c>
      <c r="D260" s="135" t="s">
        <v>136</v>
      </c>
      <c r="E260" s="136" t="s">
        <v>137</v>
      </c>
      <c r="F260" s="137" t="s">
        <v>138</v>
      </c>
      <c r="G260" s="137" t="s">
        <v>9035</v>
      </c>
      <c r="H260" s="136">
        <v>9007560006</v>
      </c>
      <c r="I260" s="136" t="s">
        <v>951</v>
      </c>
      <c r="J260" s="137"/>
      <c r="K260" s="136" t="s">
        <v>952</v>
      </c>
      <c r="L260" s="136" t="s">
        <v>2331</v>
      </c>
      <c r="M260" s="131" t="str">
        <f t="shared" si="3"/>
        <v>Sealing</v>
      </c>
    </row>
    <row r="261" spans="1:13" x14ac:dyDescent="0.2">
      <c r="A261" s="135" t="s">
        <v>6105</v>
      </c>
      <c r="B261" s="135" t="s">
        <v>6106</v>
      </c>
      <c r="C261" s="135" t="s">
        <v>28</v>
      </c>
      <c r="D261" s="135" t="s">
        <v>136</v>
      </c>
      <c r="E261" s="136" t="s">
        <v>137</v>
      </c>
      <c r="F261" s="137" t="s">
        <v>138</v>
      </c>
      <c r="G261" s="137" t="s">
        <v>9035</v>
      </c>
      <c r="H261" s="136">
        <v>8113958010</v>
      </c>
      <c r="I261" s="136" t="s">
        <v>953</v>
      </c>
      <c r="J261" s="137"/>
      <c r="K261" s="136" t="s">
        <v>954</v>
      </c>
      <c r="L261" s="136" t="s">
        <v>5521</v>
      </c>
      <c r="M261" s="131" t="str">
        <f t="shared" si="3"/>
        <v>Sealing</v>
      </c>
    </row>
    <row r="262" spans="1:13" x14ac:dyDescent="0.2">
      <c r="A262" s="135" t="s">
        <v>6107</v>
      </c>
      <c r="B262" s="135" t="s">
        <v>6108</v>
      </c>
      <c r="C262" s="135" t="s">
        <v>28</v>
      </c>
      <c r="D262" s="135" t="s">
        <v>136</v>
      </c>
      <c r="E262" s="136" t="s">
        <v>137</v>
      </c>
      <c r="F262" s="137" t="s">
        <v>138</v>
      </c>
      <c r="G262" s="137" t="s">
        <v>9035</v>
      </c>
      <c r="H262" s="136">
        <v>8113852570</v>
      </c>
      <c r="I262" s="136" t="s">
        <v>955</v>
      </c>
      <c r="J262" s="137"/>
      <c r="K262" s="136" t="s">
        <v>956</v>
      </c>
      <c r="L262" s="136" t="s">
        <v>1587</v>
      </c>
      <c r="M262" s="131" t="str">
        <f t="shared" si="3"/>
        <v>Sealing</v>
      </c>
    </row>
    <row r="263" spans="1:13" x14ac:dyDescent="0.2">
      <c r="A263" s="135" t="s">
        <v>6109</v>
      </c>
      <c r="B263" s="135" t="s">
        <v>6110</v>
      </c>
      <c r="C263" s="135" t="s">
        <v>28</v>
      </c>
      <c r="D263" s="135" t="s">
        <v>136</v>
      </c>
      <c r="E263" s="136" t="s">
        <v>137</v>
      </c>
      <c r="F263" s="137" t="s">
        <v>138</v>
      </c>
      <c r="G263" s="137" t="s">
        <v>9035</v>
      </c>
      <c r="H263" s="136">
        <v>9006981090</v>
      </c>
      <c r="I263" s="136" t="s">
        <v>957</v>
      </c>
      <c r="J263" s="137"/>
      <c r="K263" s="136" t="s">
        <v>959</v>
      </c>
      <c r="L263" s="136" t="s">
        <v>1587</v>
      </c>
      <c r="M263" s="131" t="str">
        <f t="shared" ref="M263:M326" si="4">IF(G263="","",G263)</f>
        <v>Sealing</v>
      </c>
    </row>
    <row r="264" spans="1:13" x14ac:dyDescent="0.2">
      <c r="A264" s="135" t="s">
        <v>6111</v>
      </c>
      <c r="B264" s="135" t="s">
        <v>6112</v>
      </c>
      <c r="C264" s="135" t="s">
        <v>28</v>
      </c>
      <c r="D264" s="135" t="s">
        <v>136</v>
      </c>
      <c r="E264" s="136" t="s">
        <v>137</v>
      </c>
      <c r="F264" s="137" t="s">
        <v>138</v>
      </c>
      <c r="G264" s="137" t="s">
        <v>9035</v>
      </c>
      <c r="H264" s="136">
        <v>8149633020</v>
      </c>
      <c r="I264" s="136" t="s">
        <v>960</v>
      </c>
      <c r="J264" s="137"/>
      <c r="K264" s="136" t="s">
        <v>961</v>
      </c>
      <c r="L264" s="136" t="s">
        <v>962</v>
      </c>
      <c r="M264" s="131" t="str">
        <f t="shared" si="4"/>
        <v>Sealing</v>
      </c>
    </row>
    <row r="265" spans="1:13" x14ac:dyDescent="0.2">
      <c r="A265" s="135" t="s">
        <v>6113</v>
      </c>
      <c r="B265" s="135" t="s">
        <v>6114</v>
      </c>
      <c r="C265" s="135" t="s">
        <v>28</v>
      </c>
      <c r="D265" s="135" t="s">
        <v>136</v>
      </c>
      <c r="E265" s="136" t="s">
        <v>137</v>
      </c>
      <c r="F265" s="137" t="s">
        <v>138</v>
      </c>
      <c r="G265" s="137" t="s">
        <v>9035</v>
      </c>
      <c r="H265" s="136">
        <v>9098113101</v>
      </c>
      <c r="I265" s="136" t="s">
        <v>963</v>
      </c>
      <c r="J265" s="137"/>
      <c r="K265" s="136" t="s">
        <v>964</v>
      </c>
      <c r="L265" s="136" t="s">
        <v>5541</v>
      </c>
      <c r="M265" s="131" t="str">
        <f t="shared" si="4"/>
        <v>Sealing</v>
      </c>
    </row>
    <row r="266" spans="1:13" x14ac:dyDescent="0.2">
      <c r="A266" s="135" t="s">
        <v>6115</v>
      </c>
      <c r="B266" s="135" t="s">
        <v>6116</v>
      </c>
      <c r="C266" s="135" t="s">
        <v>28</v>
      </c>
      <c r="D266" s="135" t="s">
        <v>136</v>
      </c>
      <c r="E266" s="136" t="s">
        <v>137</v>
      </c>
      <c r="F266" s="137" t="s">
        <v>138</v>
      </c>
      <c r="G266" s="137" t="s">
        <v>9035</v>
      </c>
      <c r="H266" s="136">
        <v>9098111067</v>
      </c>
      <c r="I266" s="136" t="s">
        <v>965</v>
      </c>
      <c r="J266" s="137"/>
      <c r="K266" s="136" t="s">
        <v>966</v>
      </c>
      <c r="L266" s="136" t="s">
        <v>915</v>
      </c>
      <c r="M266" s="131" t="str">
        <f t="shared" si="4"/>
        <v>Sealing</v>
      </c>
    </row>
    <row r="267" spans="1:13" x14ac:dyDescent="0.2">
      <c r="A267" s="135" t="s">
        <v>6117</v>
      </c>
      <c r="B267" s="135" t="s">
        <v>6118</v>
      </c>
      <c r="C267" s="135" t="s">
        <v>28</v>
      </c>
      <c r="D267" s="135" t="s">
        <v>136</v>
      </c>
      <c r="E267" s="136" t="s">
        <v>137</v>
      </c>
      <c r="F267" s="137" t="s">
        <v>138</v>
      </c>
      <c r="G267" s="137" t="s">
        <v>9035</v>
      </c>
      <c r="H267" s="136" t="s">
        <v>967</v>
      </c>
      <c r="I267" s="136" t="s">
        <v>968</v>
      </c>
      <c r="J267" s="137"/>
      <c r="K267" s="136" t="s">
        <v>969</v>
      </c>
      <c r="L267" s="136" t="s">
        <v>912</v>
      </c>
      <c r="M267" s="131" t="str">
        <f t="shared" si="4"/>
        <v>Sealing</v>
      </c>
    </row>
    <row r="268" spans="1:13" x14ac:dyDescent="0.2">
      <c r="A268" s="135" t="s">
        <v>6119</v>
      </c>
      <c r="B268" s="135" t="s">
        <v>6120</v>
      </c>
      <c r="C268" s="135" t="s">
        <v>28</v>
      </c>
      <c r="D268" s="135" t="s">
        <v>970</v>
      </c>
      <c r="E268" s="136" t="s">
        <v>971</v>
      </c>
      <c r="F268" s="137" t="s">
        <v>972</v>
      </c>
      <c r="G268" s="137" t="s">
        <v>9035</v>
      </c>
      <c r="H268" s="136">
        <v>9004301342</v>
      </c>
      <c r="I268" s="136" t="s">
        <v>973</v>
      </c>
      <c r="J268" s="137"/>
      <c r="K268" s="136" t="s">
        <v>974</v>
      </c>
      <c r="L268" s="136" t="s">
        <v>5436</v>
      </c>
      <c r="M268" s="131" t="str">
        <f t="shared" si="4"/>
        <v>Sealing</v>
      </c>
    </row>
    <row r="269" spans="1:13" x14ac:dyDescent="0.2">
      <c r="A269" s="135" t="s">
        <v>6121</v>
      </c>
      <c r="B269" s="135" t="s">
        <v>6122</v>
      </c>
      <c r="C269" s="135" t="s">
        <v>28</v>
      </c>
      <c r="D269" s="135" t="s">
        <v>970</v>
      </c>
      <c r="E269" s="136" t="s">
        <v>971</v>
      </c>
      <c r="F269" s="137" t="s">
        <v>972</v>
      </c>
      <c r="G269" s="137" t="s">
        <v>43</v>
      </c>
      <c r="H269" s="136" t="s">
        <v>975</v>
      </c>
      <c r="I269" s="136" t="s">
        <v>976</v>
      </c>
      <c r="J269" s="137"/>
      <c r="K269" s="136" t="s">
        <v>978</v>
      </c>
      <c r="L269" s="136" t="s">
        <v>979</v>
      </c>
      <c r="M269" s="131" t="str">
        <f t="shared" si="4"/>
        <v>ASSY</v>
      </c>
    </row>
    <row r="270" spans="1:13" x14ac:dyDescent="0.2">
      <c r="A270" s="135" t="s">
        <v>6123</v>
      </c>
      <c r="B270" s="135" t="s">
        <v>6124</v>
      </c>
      <c r="C270" s="135" t="s">
        <v>28</v>
      </c>
      <c r="D270" s="135" t="s">
        <v>970</v>
      </c>
      <c r="E270" s="136" t="s">
        <v>971</v>
      </c>
      <c r="F270" s="137" t="s">
        <v>972</v>
      </c>
      <c r="G270" s="137" t="s">
        <v>9035</v>
      </c>
      <c r="H270" s="136" t="s">
        <v>980</v>
      </c>
      <c r="I270" s="136" t="s">
        <v>981</v>
      </c>
      <c r="J270" s="137"/>
      <c r="K270" s="136" t="s">
        <v>982</v>
      </c>
      <c r="L270" s="136" t="s">
        <v>983</v>
      </c>
      <c r="M270" s="131" t="str">
        <f t="shared" si="4"/>
        <v>Sealing</v>
      </c>
    </row>
    <row r="271" spans="1:13" x14ac:dyDescent="0.2">
      <c r="A271" s="135" t="s">
        <v>6125</v>
      </c>
      <c r="B271" s="135" t="s">
        <v>6126</v>
      </c>
      <c r="C271" s="135" t="s">
        <v>28</v>
      </c>
      <c r="D271" s="135" t="s">
        <v>970</v>
      </c>
      <c r="E271" s="136" t="s">
        <v>971</v>
      </c>
      <c r="F271" s="137" t="s">
        <v>972</v>
      </c>
      <c r="G271" s="137" t="s">
        <v>43</v>
      </c>
      <c r="H271" s="136" t="s">
        <v>984</v>
      </c>
      <c r="I271" s="136" t="s">
        <v>985</v>
      </c>
      <c r="J271" s="137"/>
      <c r="K271" s="136" t="s">
        <v>986</v>
      </c>
      <c r="L271" s="136" t="s">
        <v>987</v>
      </c>
      <c r="M271" s="131" t="str">
        <f t="shared" si="4"/>
        <v>ASSY</v>
      </c>
    </row>
    <row r="272" spans="1:13" x14ac:dyDescent="0.2">
      <c r="A272" s="135" t="s">
        <v>6127</v>
      </c>
      <c r="B272" s="135" t="s">
        <v>6128</v>
      </c>
      <c r="C272" s="135" t="s">
        <v>28</v>
      </c>
      <c r="D272" s="135" t="s">
        <v>970</v>
      </c>
      <c r="E272" s="136" t="s">
        <v>971</v>
      </c>
      <c r="F272" s="137" t="s">
        <v>972</v>
      </c>
      <c r="G272" s="137" t="s">
        <v>9035</v>
      </c>
      <c r="H272" s="136" t="s">
        <v>988</v>
      </c>
      <c r="I272" s="136" t="s">
        <v>989</v>
      </c>
      <c r="J272" s="137"/>
      <c r="K272" s="136" t="s">
        <v>990</v>
      </c>
      <c r="L272" s="136" t="s">
        <v>991</v>
      </c>
      <c r="M272" s="131" t="str">
        <f t="shared" si="4"/>
        <v>Sealing</v>
      </c>
    </row>
    <row r="273" spans="1:13" x14ac:dyDescent="0.2">
      <c r="A273" s="135" t="s">
        <v>6129</v>
      </c>
      <c r="B273" s="135" t="s">
        <v>6130</v>
      </c>
      <c r="C273" s="135" t="s">
        <v>28</v>
      </c>
      <c r="D273" s="135" t="s">
        <v>970</v>
      </c>
      <c r="E273" s="136" t="s">
        <v>971</v>
      </c>
      <c r="F273" s="137" t="s">
        <v>972</v>
      </c>
      <c r="G273" s="137" t="s">
        <v>9035</v>
      </c>
      <c r="H273" s="136" t="s">
        <v>992</v>
      </c>
      <c r="I273" s="136" t="s">
        <v>993</v>
      </c>
      <c r="J273" s="137"/>
      <c r="K273" s="136" t="s">
        <v>994</v>
      </c>
      <c r="L273" s="136" t="s">
        <v>995</v>
      </c>
      <c r="M273" s="131" t="str">
        <f t="shared" si="4"/>
        <v>Sealing</v>
      </c>
    </row>
    <row r="274" spans="1:13" x14ac:dyDescent="0.2">
      <c r="A274" s="135" t="s">
        <v>6131</v>
      </c>
      <c r="B274" s="135" t="s">
        <v>6132</v>
      </c>
      <c r="C274" s="135" t="s">
        <v>28</v>
      </c>
      <c r="D274" s="135" t="s">
        <v>970</v>
      </c>
      <c r="E274" s="136" t="s">
        <v>971</v>
      </c>
      <c r="F274" s="137" t="s">
        <v>972</v>
      </c>
      <c r="G274" s="137" t="s">
        <v>43</v>
      </c>
      <c r="H274" s="136" t="s">
        <v>996</v>
      </c>
      <c r="I274" s="136" t="s">
        <v>997</v>
      </c>
      <c r="J274" s="137"/>
      <c r="K274" s="136" t="s">
        <v>999</v>
      </c>
      <c r="L274" s="136" t="s">
        <v>1000</v>
      </c>
      <c r="M274" s="131" t="str">
        <f t="shared" si="4"/>
        <v>ASSY</v>
      </c>
    </row>
    <row r="275" spans="1:13" x14ac:dyDescent="0.2">
      <c r="A275" s="135" t="s">
        <v>6133</v>
      </c>
      <c r="B275" s="135" t="s">
        <v>6134</v>
      </c>
      <c r="C275" s="135" t="s">
        <v>28</v>
      </c>
      <c r="D275" s="135" t="s">
        <v>970</v>
      </c>
      <c r="E275" s="136" t="s">
        <v>971</v>
      </c>
      <c r="F275" s="137" t="s">
        <v>972</v>
      </c>
      <c r="G275" s="137" t="s">
        <v>43</v>
      </c>
      <c r="H275" s="136" t="s">
        <v>1001</v>
      </c>
      <c r="I275" s="136" t="s">
        <v>1002</v>
      </c>
      <c r="J275" s="137"/>
      <c r="K275" s="136" t="s">
        <v>1003</v>
      </c>
      <c r="L275" s="136" t="s">
        <v>1004</v>
      </c>
      <c r="M275" s="131" t="str">
        <f t="shared" si="4"/>
        <v>ASSY</v>
      </c>
    </row>
    <row r="276" spans="1:13" x14ac:dyDescent="0.2">
      <c r="A276" s="135" t="s">
        <v>4337</v>
      </c>
      <c r="B276" s="135" t="s">
        <v>6135</v>
      </c>
      <c r="C276" s="135" t="s">
        <v>28</v>
      </c>
      <c r="D276" s="135" t="s">
        <v>970</v>
      </c>
      <c r="E276" s="136" t="s">
        <v>971</v>
      </c>
      <c r="F276" s="137" t="s">
        <v>972</v>
      </c>
      <c r="G276" s="137" t="s">
        <v>43</v>
      </c>
      <c r="H276" s="136" t="s">
        <v>1005</v>
      </c>
      <c r="I276" s="136" t="s">
        <v>1006</v>
      </c>
      <c r="J276" s="137"/>
      <c r="K276" s="136" t="s">
        <v>1008</v>
      </c>
      <c r="L276" s="136" t="s">
        <v>1009</v>
      </c>
      <c r="M276" s="131" t="str">
        <f t="shared" si="4"/>
        <v>ASSY</v>
      </c>
    </row>
    <row r="277" spans="1:13" x14ac:dyDescent="0.2">
      <c r="A277" s="135" t="s">
        <v>6136</v>
      </c>
      <c r="B277" s="135" t="s">
        <v>6137</v>
      </c>
      <c r="C277" s="135" t="s">
        <v>28</v>
      </c>
      <c r="D277" s="135" t="s">
        <v>970</v>
      </c>
      <c r="E277" s="136" t="s">
        <v>971</v>
      </c>
      <c r="F277" s="137" t="s">
        <v>972</v>
      </c>
      <c r="G277" s="137" t="s">
        <v>43</v>
      </c>
      <c r="H277" s="136" t="s">
        <v>1010</v>
      </c>
      <c r="I277" s="136" t="s">
        <v>1011</v>
      </c>
      <c r="J277" s="137"/>
      <c r="K277" s="136" t="s">
        <v>1012</v>
      </c>
      <c r="L277" s="136" t="s">
        <v>1013</v>
      </c>
      <c r="M277" s="131" t="str">
        <f t="shared" si="4"/>
        <v>ASSY</v>
      </c>
    </row>
    <row r="278" spans="1:13" x14ac:dyDescent="0.2">
      <c r="A278" s="135" t="s">
        <v>4538</v>
      </c>
      <c r="B278" s="135" t="s">
        <v>6138</v>
      </c>
      <c r="C278" s="135" t="s">
        <v>28</v>
      </c>
      <c r="D278" s="135" t="s">
        <v>970</v>
      </c>
      <c r="E278" s="136" t="s">
        <v>971</v>
      </c>
      <c r="F278" s="137" t="s">
        <v>972</v>
      </c>
      <c r="G278" s="137" t="s">
        <v>43</v>
      </c>
      <c r="H278" s="136" t="s">
        <v>1014</v>
      </c>
      <c r="I278" s="136" t="s">
        <v>1015</v>
      </c>
      <c r="J278" s="137"/>
      <c r="K278" s="136" t="s">
        <v>1017</v>
      </c>
      <c r="L278" s="136" t="s">
        <v>8814</v>
      </c>
      <c r="M278" s="131" t="str">
        <f t="shared" si="4"/>
        <v>ASSY</v>
      </c>
    </row>
    <row r="279" spans="1:13" x14ac:dyDescent="0.2">
      <c r="A279" s="135" t="s">
        <v>6139</v>
      </c>
      <c r="B279" s="135" t="s">
        <v>6140</v>
      </c>
      <c r="C279" s="135" t="s">
        <v>28</v>
      </c>
      <c r="D279" s="135" t="s">
        <v>970</v>
      </c>
      <c r="E279" s="136" t="s">
        <v>971</v>
      </c>
      <c r="F279" s="137" t="s">
        <v>972</v>
      </c>
      <c r="G279" s="137" t="s">
        <v>43</v>
      </c>
      <c r="H279" s="136" t="s">
        <v>1019</v>
      </c>
      <c r="I279" s="136" t="s">
        <v>1020</v>
      </c>
      <c r="J279" s="137"/>
      <c r="K279" s="136" t="s">
        <v>1021</v>
      </c>
      <c r="L279" s="136" t="s">
        <v>1022</v>
      </c>
      <c r="M279" s="131" t="str">
        <f t="shared" si="4"/>
        <v>ASSY</v>
      </c>
    </row>
    <row r="280" spans="1:13" x14ac:dyDescent="0.2">
      <c r="A280" s="135" t="s">
        <v>4543</v>
      </c>
      <c r="B280" s="135" t="s">
        <v>6141</v>
      </c>
      <c r="C280" s="135" t="s">
        <v>28</v>
      </c>
      <c r="D280" s="135" t="s">
        <v>970</v>
      </c>
      <c r="E280" s="136" t="s">
        <v>971</v>
      </c>
      <c r="F280" s="137" t="s">
        <v>972</v>
      </c>
      <c r="G280" s="137" t="s">
        <v>43</v>
      </c>
      <c r="H280" s="136" t="s">
        <v>1023</v>
      </c>
      <c r="I280" s="136" t="s">
        <v>1024</v>
      </c>
      <c r="J280" s="137"/>
      <c r="K280" s="136" t="s">
        <v>1026</v>
      </c>
      <c r="L280" s="136" t="s">
        <v>8815</v>
      </c>
      <c r="M280" s="131" t="str">
        <f t="shared" si="4"/>
        <v>ASSY</v>
      </c>
    </row>
    <row r="281" spans="1:13" x14ac:dyDescent="0.2">
      <c r="A281" s="135" t="s">
        <v>6142</v>
      </c>
      <c r="B281" s="135" t="s">
        <v>6143</v>
      </c>
      <c r="C281" s="135" t="s">
        <v>28</v>
      </c>
      <c r="D281" s="135" t="s">
        <v>970</v>
      </c>
      <c r="E281" s="136" t="s">
        <v>971</v>
      </c>
      <c r="F281" s="137" t="s">
        <v>972</v>
      </c>
      <c r="G281" s="137" t="s">
        <v>43</v>
      </c>
      <c r="H281" s="136" t="s">
        <v>1028</v>
      </c>
      <c r="I281" s="136" t="s">
        <v>1029</v>
      </c>
      <c r="J281" s="137"/>
      <c r="K281" s="136" t="s">
        <v>1031</v>
      </c>
      <c r="L281" s="136" t="s">
        <v>1032</v>
      </c>
      <c r="M281" s="131" t="str">
        <f t="shared" si="4"/>
        <v>ASSY</v>
      </c>
    </row>
    <row r="282" spans="1:13" x14ac:dyDescent="0.2">
      <c r="A282" s="135" t="s">
        <v>6144</v>
      </c>
      <c r="B282" s="135" t="s">
        <v>6145</v>
      </c>
      <c r="C282" s="135" t="s">
        <v>28</v>
      </c>
      <c r="D282" s="135" t="s">
        <v>970</v>
      </c>
      <c r="E282" s="136" t="s">
        <v>971</v>
      </c>
      <c r="F282" s="137" t="s">
        <v>972</v>
      </c>
      <c r="G282" s="137" t="s">
        <v>43</v>
      </c>
      <c r="H282" s="136" t="s">
        <v>1033</v>
      </c>
      <c r="I282" s="136" t="s">
        <v>1034</v>
      </c>
      <c r="J282" s="137"/>
      <c r="K282" s="136" t="s">
        <v>1036</v>
      </c>
      <c r="L282" s="136" t="s">
        <v>8816</v>
      </c>
      <c r="M282" s="131" t="str">
        <f t="shared" si="4"/>
        <v>ASSY</v>
      </c>
    </row>
    <row r="283" spans="1:13" x14ac:dyDescent="0.2">
      <c r="A283" s="135" t="s">
        <v>6146</v>
      </c>
      <c r="B283" s="135" t="s">
        <v>6147</v>
      </c>
      <c r="C283" s="135" t="s">
        <v>28</v>
      </c>
      <c r="D283" s="135" t="s">
        <v>970</v>
      </c>
      <c r="E283" s="136" t="s">
        <v>971</v>
      </c>
      <c r="F283" s="137" t="s">
        <v>972</v>
      </c>
      <c r="G283" s="137" t="s">
        <v>43</v>
      </c>
      <c r="H283" s="136" t="s">
        <v>1038</v>
      </c>
      <c r="I283" s="136" t="s">
        <v>1039</v>
      </c>
      <c r="J283" s="137"/>
      <c r="K283" s="136" t="s">
        <v>1040</v>
      </c>
      <c r="L283" s="136" t="s">
        <v>1041</v>
      </c>
      <c r="M283" s="131" t="str">
        <f t="shared" si="4"/>
        <v>ASSY</v>
      </c>
    </row>
    <row r="284" spans="1:13" x14ac:dyDescent="0.2">
      <c r="A284" s="135" t="s">
        <v>6148</v>
      </c>
      <c r="B284" s="135" t="s">
        <v>6149</v>
      </c>
      <c r="C284" s="135" t="s">
        <v>28</v>
      </c>
      <c r="D284" s="135" t="s">
        <v>970</v>
      </c>
      <c r="E284" s="136" t="s">
        <v>971</v>
      </c>
      <c r="F284" s="137" t="s">
        <v>972</v>
      </c>
      <c r="G284" s="137" t="s">
        <v>43</v>
      </c>
      <c r="H284" s="136" t="s">
        <v>1042</v>
      </c>
      <c r="I284" s="136" t="s">
        <v>1043</v>
      </c>
      <c r="J284" s="137"/>
      <c r="K284" s="136" t="s">
        <v>1045</v>
      </c>
      <c r="L284" s="136" t="s">
        <v>8817</v>
      </c>
      <c r="M284" s="131" t="str">
        <f t="shared" si="4"/>
        <v>ASSY</v>
      </c>
    </row>
    <row r="285" spans="1:13" x14ac:dyDescent="0.2">
      <c r="A285" s="135" t="s">
        <v>6150</v>
      </c>
      <c r="B285" s="135" t="s">
        <v>6151</v>
      </c>
      <c r="C285" s="135" t="s">
        <v>28</v>
      </c>
      <c r="D285" s="135" t="s">
        <v>970</v>
      </c>
      <c r="E285" s="136" t="s">
        <v>971</v>
      </c>
      <c r="F285" s="137" t="s">
        <v>972</v>
      </c>
      <c r="G285" s="137" t="s">
        <v>43</v>
      </c>
      <c r="H285" s="136" t="s">
        <v>1047</v>
      </c>
      <c r="I285" s="136" t="s">
        <v>1048</v>
      </c>
      <c r="J285" s="137"/>
      <c r="K285" s="136" t="s">
        <v>1049</v>
      </c>
      <c r="L285" s="136" t="s">
        <v>1050</v>
      </c>
      <c r="M285" s="131" t="str">
        <f t="shared" si="4"/>
        <v>ASSY</v>
      </c>
    </row>
    <row r="286" spans="1:13" x14ac:dyDescent="0.2">
      <c r="A286" s="135" t="s">
        <v>6152</v>
      </c>
      <c r="B286" s="135" t="s">
        <v>6153</v>
      </c>
      <c r="C286" s="135" t="s">
        <v>28</v>
      </c>
      <c r="D286" s="135" t="s">
        <v>970</v>
      </c>
      <c r="E286" s="136" t="s">
        <v>971</v>
      </c>
      <c r="F286" s="137" t="s">
        <v>972</v>
      </c>
      <c r="G286" s="137" t="s">
        <v>43</v>
      </c>
      <c r="H286" s="136" t="s">
        <v>1051</v>
      </c>
      <c r="I286" s="136" t="s">
        <v>1052</v>
      </c>
      <c r="J286" s="137"/>
      <c r="K286" s="136" t="s">
        <v>1054</v>
      </c>
      <c r="L286" s="136" t="s">
        <v>8818</v>
      </c>
      <c r="M286" s="131" t="str">
        <f t="shared" si="4"/>
        <v>ASSY</v>
      </c>
    </row>
    <row r="287" spans="1:13" x14ac:dyDescent="0.2">
      <c r="A287" s="135" t="s">
        <v>6154</v>
      </c>
      <c r="B287" s="135" t="s">
        <v>6155</v>
      </c>
      <c r="C287" s="135" t="s">
        <v>28</v>
      </c>
      <c r="D287" s="135" t="s">
        <v>970</v>
      </c>
      <c r="E287" s="136" t="s">
        <v>971</v>
      </c>
      <c r="F287" s="137" t="s">
        <v>972</v>
      </c>
      <c r="G287" s="137" t="s">
        <v>43</v>
      </c>
      <c r="H287" s="136" t="s">
        <v>1056</v>
      </c>
      <c r="I287" s="136" t="s">
        <v>1057</v>
      </c>
      <c r="J287" s="137"/>
      <c r="K287" s="136" t="s">
        <v>1058</v>
      </c>
      <c r="L287" s="136" t="s">
        <v>1059</v>
      </c>
      <c r="M287" s="131" t="str">
        <f t="shared" si="4"/>
        <v>ASSY</v>
      </c>
    </row>
    <row r="288" spans="1:13" x14ac:dyDescent="0.2">
      <c r="A288" s="135" t="s">
        <v>6156</v>
      </c>
      <c r="B288" s="135" t="s">
        <v>6157</v>
      </c>
      <c r="C288" s="135" t="s">
        <v>28</v>
      </c>
      <c r="D288" s="135" t="s">
        <v>970</v>
      </c>
      <c r="E288" s="136" t="s">
        <v>971</v>
      </c>
      <c r="F288" s="137" t="s">
        <v>972</v>
      </c>
      <c r="G288" s="137" t="s">
        <v>43</v>
      </c>
      <c r="H288" s="136" t="s">
        <v>1060</v>
      </c>
      <c r="I288" s="136" t="s">
        <v>1061</v>
      </c>
      <c r="J288" s="137"/>
      <c r="K288" s="136" t="s">
        <v>1063</v>
      </c>
      <c r="L288" s="136" t="s">
        <v>8819</v>
      </c>
      <c r="M288" s="131" t="str">
        <f t="shared" si="4"/>
        <v>ASSY</v>
      </c>
    </row>
    <row r="289" spans="1:13" x14ac:dyDescent="0.2">
      <c r="A289" s="135" t="s">
        <v>6158</v>
      </c>
      <c r="B289" s="135" t="s">
        <v>6159</v>
      </c>
      <c r="C289" s="135" t="s">
        <v>28</v>
      </c>
      <c r="D289" s="135" t="s">
        <v>970</v>
      </c>
      <c r="E289" s="136" t="s">
        <v>971</v>
      </c>
      <c r="F289" s="137" t="s">
        <v>972</v>
      </c>
      <c r="G289" s="137" t="s">
        <v>43</v>
      </c>
      <c r="H289" s="136" t="s">
        <v>1065</v>
      </c>
      <c r="I289" s="136" t="s">
        <v>1066</v>
      </c>
      <c r="J289" s="137"/>
      <c r="K289" s="136" t="s">
        <v>1067</v>
      </c>
      <c r="L289" s="136" t="s">
        <v>1068</v>
      </c>
      <c r="M289" s="131" t="str">
        <f t="shared" si="4"/>
        <v>ASSY</v>
      </c>
    </row>
    <row r="290" spans="1:13" x14ac:dyDescent="0.2">
      <c r="A290" s="135" t="s">
        <v>6160</v>
      </c>
      <c r="B290" s="135" t="s">
        <v>6161</v>
      </c>
      <c r="C290" s="135" t="s">
        <v>28</v>
      </c>
      <c r="D290" s="135" t="s">
        <v>970</v>
      </c>
      <c r="E290" s="136" t="s">
        <v>971</v>
      </c>
      <c r="F290" s="137" t="s">
        <v>972</v>
      </c>
      <c r="G290" s="137" t="s">
        <v>43</v>
      </c>
      <c r="H290" s="136" t="s">
        <v>1069</v>
      </c>
      <c r="I290" s="136" t="s">
        <v>1070</v>
      </c>
      <c r="J290" s="137"/>
      <c r="K290" s="136" t="s">
        <v>1071</v>
      </c>
      <c r="L290" s="136" t="s">
        <v>8820</v>
      </c>
      <c r="M290" s="131" t="str">
        <f t="shared" si="4"/>
        <v>ASSY</v>
      </c>
    </row>
    <row r="291" spans="1:13" x14ac:dyDescent="0.2">
      <c r="A291" s="135" t="s">
        <v>6162</v>
      </c>
      <c r="B291" s="135" t="s">
        <v>6163</v>
      </c>
      <c r="C291" s="135" t="s">
        <v>28</v>
      </c>
      <c r="D291" s="135" t="s">
        <v>970</v>
      </c>
      <c r="E291" s="136" t="s">
        <v>971</v>
      </c>
      <c r="F291" s="137" t="s">
        <v>972</v>
      </c>
      <c r="G291" s="137" t="s">
        <v>43</v>
      </c>
      <c r="H291" s="136" t="s">
        <v>1072</v>
      </c>
      <c r="I291" s="136" t="s">
        <v>1073</v>
      </c>
      <c r="J291" s="137"/>
      <c r="K291" s="136" t="s">
        <v>1074</v>
      </c>
      <c r="L291" s="136" t="s">
        <v>1075</v>
      </c>
      <c r="M291" s="131" t="str">
        <f t="shared" si="4"/>
        <v>ASSY</v>
      </c>
    </row>
    <row r="292" spans="1:13" x14ac:dyDescent="0.2">
      <c r="A292" s="135" t="s">
        <v>6164</v>
      </c>
      <c r="B292" s="135" t="s">
        <v>6165</v>
      </c>
      <c r="C292" s="135" t="s">
        <v>28</v>
      </c>
      <c r="D292" s="135" t="s">
        <v>970</v>
      </c>
      <c r="E292" s="136" t="s">
        <v>971</v>
      </c>
      <c r="F292" s="137" t="s">
        <v>972</v>
      </c>
      <c r="G292" s="137" t="s">
        <v>43</v>
      </c>
      <c r="H292" s="136" t="s">
        <v>1076</v>
      </c>
      <c r="I292" s="136" t="s">
        <v>1077</v>
      </c>
      <c r="J292" s="137"/>
      <c r="K292" s="136" t="s">
        <v>1078</v>
      </c>
      <c r="L292" s="136" t="s">
        <v>8821</v>
      </c>
      <c r="M292" s="131" t="str">
        <f t="shared" si="4"/>
        <v>ASSY</v>
      </c>
    </row>
    <row r="293" spans="1:13" x14ac:dyDescent="0.2">
      <c r="A293" s="135" t="s">
        <v>6166</v>
      </c>
      <c r="B293" s="135" t="s">
        <v>6167</v>
      </c>
      <c r="C293" s="135" t="s">
        <v>28</v>
      </c>
      <c r="D293" s="135" t="s">
        <v>970</v>
      </c>
      <c r="E293" s="136" t="s">
        <v>971</v>
      </c>
      <c r="F293" s="137" t="s">
        <v>972</v>
      </c>
      <c r="G293" s="137" t="s">
        <v>43</v>
      </c>
      <c r="H293" s="136" t="s">
        <v>1079</v>
      </c>
      <c r="I293" s="136" t="s">
        <v>1080</v>
      </c>
      <c r="J293" s="137"/>
      <c r="K293" s="136" t="s">
        <v>1081</v>
      </c>
      <c r="L293" s="136" t="s">
        <v>1082</v>
      </c>
      <c r="M293" s="131" t="str">
        <f t="shared" si="4"/>
        <v>ASSY</v>
      </c>
    </row>
    <row r="294" spans="1:13" x14ac:dyDescent="0.2">
      <c r="A294" s="135" t="s">
        <v>6168</v>
      </c>
      <c r="B294" s="135" t="s">
        <v>6169</v>
      </c>
      <c r="C294" s="135" t="s">
        <v>28</v>
      </c>
      <c r="D294" s="135" t="s">
        <v>970</v>
      </c>
      <c r="E294" s="136" t="s">
        <v>971</v>
      </c>
      <c r="F294" s="137" t="s">
        <v>972</v>
      </c>
      <c r="G294" s="137" t="s">
        <v>43</v>
      </c>
      <c r="H294" s="136" t="s">
        <v>1083</v>
      </c>
      <c r="I294" s="136" t="s">
        <v>1084</v>
      </c>
      <c r="J294" s="137"/>
      <c r="K294" s="136" t="s">
        <v>1085</v>
      </c>
      <c r="L294" s="136" t="s">
        <v>8822</v>
      </c>
      <c r="M294" s="131" t="str">
        <f t="shared" si="4"/>
        <v>ASSY</v>
      </c>
    </row>
    <row r="295" spans="1:13" x14ac:dyDescent="0.2">
      <c r="A295" s="135" t="s">
        <v>6170</v>
      </c>
      <c r="B295" s="135" t="s">
        <v>6171</v>
      </c>
      <c r="C295" s="135" t="s">
        <v>28</v>
      </c>
      <c r="D295" s="135" t="s">
        <v>970</v>
      </c>
      <c r="E295" s="136" t="s">
        <v>971</v>
      </c>
      <c r="F295" s="137" t="s">
        <v>972</v>
      </c>
      <c r="G295" s="137" t="s">
        <v>43</v>
      </c>
      <c r="H295" s="136" t="s">
        <v>1086</v>
      </c>
      <c r="I295" s="136" t="s">
        <v>1087</v>
      </c>
      <c r="J295" s="137"/>
      <c r="K295" s="136" t="s">
        <v>1089</v>
      </c>
      <c r="L295" s="136" t="s">
        <v>8823</v>
      </c>
      <c r="M295" s="131" t="str">
        <f t="shared" si="4"/>
        <v>ASSY</v>
      </c>
    </row>
    <row r="296" spans="1:13" x14ac:dyDescent="0.2">
      <c r="A296" s="135" t="s">
        <v>4842</v>
      </c>
      <c r="B296" s="135" t="s">
        <v>6172</v>
      </c>
      <c r="C296" s="135" t="s">
        <v>28</v>
      </c>
      <c r="D296" s="135" t="s">
        <v>970</v>
      </c>
      <c r="E296" s="136" t="s">
        <v>971</v>
      </c>
      <c r="F296" s="137" t="s">
        <v>972</v>
      </c>
      <c r="G296" s="137" t="s">
        <v>43</v>
      </c>
      <c r="H296" s="136" t="s">
        <v>1091</v>
      </c>
      <c r="I296" s="136" t="s">
        <v>1092</v>
      </c>
      <c r="J296" s="137"/>
      <c r="K296" s="136" t="s">
        <v>1093</v>
      </c>
      <c r="L296" s="136" t="s">
        <v>8824</v>
      </c>
      <c r="M296" s="131" t="str">
        <f t="shared" si="4"/>
        <v>ASSY</v>
      </c>
    </row>
    <row r="297" spans="1:13" x14ac:dyDescent="0.2">
      <c r="A297" s="135" t="s">
        <v>6173</v>
      </c>
      <c r="B297" s="135" t="s">
        <v>6174</v>
      </c>
      <c r="C297" s="135" t="s">
        <v>28</v>
      </c>
      <c r="D297" s="135" t="s">
        <v>970</v>
      </c>
      <c r="E297" s="136" t="s">
        <v>971</v>
      </c>
      <c r="F297" s="137" t="s">
        <v>972</v>
      </c>
      <c r="G297" s="137" t="s">
        <v>43</v>
      </c>
      <c r="H297" s="136" t="s">
        <v>1094</v>
      </c>
      <c r="I297" s="136" t="s">
        <v>1095</v>
      </c>
      <c r="J297" s="137"/>
      <c r="K297" s="136" t="s">
        <v>1096</v>
      </c>
      <c r="L297" s="136" t="s">
        <v>8825</v>
      </c>
      <c r="M297" s="131" t="str">
        <f t="shared" si="4"/>
        <v>ASSY</v>
      </c>
    </row>
    <row r="298" spans="1:13" x14ac:dyDescent="0.2">
      <c r="A298" s="135" t="s">
        <v>6175</v>
      </c>
      <c r="B298" s="135" t="s">
        <v>6176</v>
      </c>
      <c r="C298" s="135" t="s">
        <v>28</v>
      </c>
      <c r="D298" s="135" t="s">
        <v>970</v>
      </c>
      <c r="E298" s="136" t="s">
        <v>971</v>
      </c>
      <c r="F298" s="137" t="s">
        <v>972</v>
      </c>
      <c r="G298" s="137" t="s">
        <v>43</v>
      </c>
      <c r="H298" s="136" t="s">
        <v>1097</v>
      </c>
      <c r="I298" s="136" t="s">
        <v>1098</v>
      </c>
      <c r="J298" s="137"/>
      <c r="K298" s="136" t="s">
        <v>1099</v>
      </c>
      <c r="L298" s="136" t="s">
        <v>8826</v>
      </c>
      <c r="M298" s="131" t="str">
        <f t="shared" si="4"/>
        <v>ASSY</v>
      </c>
    </row>
    <row r="299" spans="1:13" x14ac:dyDescent="0.2">
      <c r="A299" s="135" t="s">
        <v>6177</v>
      </c>
      <c r="B299" s="135" t="s">
        <v>6178</v>
      </c>
      <c r="C299" s="135" t="s">
        <v>28</v>
      </c>
      <c r="D299" s="135" t="s">
        <v>970</v>
      </c>
      <c r="E299" s="136" t="s">
        <v>971</v>
      </c>
      <c r="F299" s="137" t="s">
        <v>972</v>
      </c>
      <c r="G299" s="137" t="s">
        <v>43</v>
      </c>
      <c r="H299" s="136" t="s">
        <v>1100</v>
      </c>
      <c r="I299" s="136" t="s">
        <v>1101</v>
      </c>
      <c r="J299" s="137"/>
      <c r="K299" s="136" t="s">
        <v>1102</v>
      </c>
      <c r="L299" s="136" t="s">
        <v>8827</v>
      </c>
      <c r="M299" s="131" t="str">
        <f t="shared" si="4"/>
        <v>ASSY</v>
      </c>
    </row>
    <row r="300" spans="1:13" x14ac:dyDescent="0.2">
      <c r="A300" s="135" t="s">
        <v>6179</v>
      </c>
      <c r="B300" s="135" t="s">
        <v>6180</v>
      </c>
      <c r="C300" s="135" t="s">
        <v>28</v>
      </c>
      <c r="D300" s="135" t="s">
        <v>970</v>
      </c>
      <c r="E300" s="136" t="s">
        <v>971</v>
      </c>
      <c r="F300" s="137" t="s">
        <v>972</v>
      </c>
      <c r="G300" s="137" t="s">
        <v>43</v>
      </c>
      <c r="H300" s="136" t="s">
        <v>1103</v>
      </c>
      <c r="I300" s="136" t="s">
        <v>1104</v>
      </c>
      <c r="J300" s="137"/>
      <c r="K300" s="136" t="s">
        <v>1105</v>
      </c>
      <c r="L300" s="136" t="s">
        <v>8828</v>
      </c>
      <c r="M300" s="131" t="str">
        <f t="shared" si="4"/>
        <v>ASSY</v>
      </c>
    </row>
    <row r="301" spans="1:13" x14ac:dyDescent="0.2">
      <c r="A301" s="135" t="s">
        <v>6181</v>
      </c>
      <c r="B301" s="135" t="s">
        <v>6182</v>
      </c>
      <c r="C301" s="135" t="s">
        <v>28</v>
      </c>
      <c r="D301" s="135" t="s">
        <v>970</v>
      </c>
      <c r="E301" s="136" t="s">
        <v>971</v>
      </c>
      <c r="F301" s="137" t="s">
        <v>972</v>
      </c>
      <c r="G301" s="137" t="s">
        <v>43</v>
      </c>
      <c r="H301" s="136" t="s">
        <v>1106</v>
      </c>
      <c r="I301" s="136" t="s">
        <v>1107</v>
      </c>
      <c r="J301" s="137"/>
      <c r="K301" s="136" t="s">
        <v>1108</v>
      </c>
      <c r="L301" s="136" t="s">
        <v>8829</v>
      </c>
      <c r="M301" s="131" t="str">
        <f t="shared" si="4"/>
        <v>ASSY</v>
      </c>
    </row>
    <row r="302" spans="1:13" x14ac:dyDescent="0.2">
      <c r="A302" s="135" t="s">
        <v>4143</v>
      </c>
      <c r="B302" s="135" t="s">
        <v>6183</v>
      </c>
      <c r="C302" s="135" t="s">
        <v>28</v>
      </c>
      <c r="D302" s="135" t="s">
        <v>970</v>
      </c>
      <c r="E302" s="136" t="s">
        <v>971</v>
      </c>
      <c r="F302" s="137" t="s">
        <v>972</v>
      </c>
      <c r="G302" s="137" t="s">
        <v>43</v>
      </c>
      <c r="H302" s="136" t="s">
        <v>1109</v>
      </c>
      <c r="I302" s="136" t="s">
        <v>1110</v>
      </c>
      <c r="J302" s="137"/>
      <c r="K302" s="136" t="s">
        <v>1112</v>
      </c>
      <c r="L302" s="136" t="s">
        <v>8830</v>
      </c>
      <c r="M302" s="131" t="str">
        <f t="shared" si="4"/>
        <v>ASSY</v>
      </c>
    </row>
    <row r="303" spans="1:13" x14ac:dyDescent="0.2">
      <c r="A303" s="135" t="s">
        <v>4843</v>
      </c>
      <c r="B303" s="135" t="s">
        <v>6184</v>
      </c>
      <c r="C303" s="135" t="s">
        <v>28</v>
      </c>
      <c r="D303" s="135" t="s">
        <v>970</v>
      </c>
      <c r="E303" s="136" t="s">
        <v>971</v>
      </c>
      <c r="F303" s="137" t="s">
        <v>972</v>
      </c>
      <c r="G303" s="137" t="s">
        <v>43</v>
      </c>
      <c r="H303" s="136" t="s">
        <v>1114</v>
      </c>
      <c r="I303" s="136" t="s">
        <v>1115</v>
      </c>
      <c r="J303" s="137"/>
      <c r="K303" s="136" t="s">
        <v>1117</v>
      </c>
      <c r="L303" s="136" t="s">
        <v>8831</v>
      </c>
      <c r="M303" s="131" t="str">
        <f t="shared" si="4"/>
        <v>ASSY</v>
      </c>
    </row>
    <row r="304" spans="1:13" x14ac:dyDescent="0.2">
      <c r="A304" s="135" t="s">
        <v>6185</v>
      </c>
      <c r="B304" s="135" t="s">
        <v>6186</v>
      </c>
      <c r="C304" s="135" t="s">
        <v>28</v>
      </c>
      <c r="D304" s="135" t="s">
        <v>970</v>
      </c>
      <c r="E304" s="136" t="s">
        <v>971</v>
      </c>
      <c r="F304" s="137" t="s">
        <v>972</v>
      </c>
      <c r="G304" s="137" t="s">
        <v>43</v>
      </c>
      <c r="H304" s="136" t="s">
        <v>1119</v>
      </c>
      <c r="I304" s="136" t="s">
        <v>1120</v>
      </c>
      <c r="J304" s="137"/>
      <c r="K304" s="136" t="s">
        <v>1121</v>
      </c>
      <c r="L304" s="136" t="s">
        <v>8832</v>
      </c>
      <c r="M304" s="131" t="str">
        <f t="shared" si="4"/>
        <v>ASSY</v>
      </c>
    </row>
    <row r="305" spans="1:13" x14ac:dyDescent="0.2">
      <c r="A305" s="135" t="s">
        <v>4168</v>
      </c>
      <c r="B305" s="135" t="s">
        <v>6187</v>
      </c>
      <c r="C305" s="135" t="s">
        <v>28</v>
      </c>
      <c r="D305" s="135" t="s">
        <v>970</v>
      </c>
      <c r="E305" s="136" t="s">
        <v>971</v>
      </c>
      <c r="F305" s="137" t="s">
        <v>972</v>
      </c>
      <c r="G305" s="137" t="s">
        <v>43</v>
      </c>
      <c r="H305" s="136" t="s">
        <v>1122</v>
      </c>
      <c r="I305" s="136" t="s">
        <v>1123</v>
      </c>
      <c r="J305" s="137"/>
      <c r="K305" s="136" t="s">
        <v>1124</v>
      </c>
      <c r="L305" s="136" t="s">
        <v>8833</v>
      </c>
      <c r="M305" s="131" t="str">
        <f t="shared" si="4"/>
        <v>ASSY</v>
      </c>
    </row>
    <row r="306" spans="1:13" x14ac:dyDescent="0.2">
      <c r="A306" s="135" t="s">
        <v>6188</v>
      </c>
      <c r="B306" s="135" t="s">
        <v>6189</v>
      </c>
      <c r="C306" s="135" t="s">
        <v>28</v>
      </c>
      <c r="D306" s="135" t="s">
        <v>970</v>
      </c>
      <c r="E306" s="136" t="s">
        <v>971</v>
      </c>
      <c r="F306" s="137" t="s">
        <v>972</v>
      </c>
      <c r="G306" s="137" t="s">
        <v>43</v>
      </c>
      <c r="H306" s="136" t="s">
        <v>1125</v>
      </c>
      <c r="I306" s="136" t="s">
        <v>1126</v>
      </c>
      <c r="J306" s="137"/>
      <c r="K306" s="136" t="s">
        <v>1127</v>
      </c>
      <c r="L306" s="136" t="s">
        <v>8834</v>
      </c>
      <c r="M306" s="131" t="str">
        <f t="shared" si="4"/>
        <v>ASSY</v>
      </c>
    </row>
    <row r="307" spans="1:13" x14ac:dyDescent="0.2">
      <c r="A307" s="135" t="s">
        <v>6190</v>
      </c>
      <c r="B307" s="135" t="s">
        <v>6191</v>
      </c>
      <c r="C307" s="135" t="s">
        <v>28</v>
      </c>
      <c r="D307" s="135" t="s">
        <v>970</v>
      </c>
      <c r="E307" s="136" t="s">
        <v>971</v>
      </c>
      <c r="F307" s="137" t="s">
        <v>972</v>
      </c>
      <c r="G307" s="137" t="s">
        <v>43</v>
      </c>
      <c r="H307" s="136" t="s">
        <v>1128</v>
      </c>
      <c r="I307" s="136" t="s">
        <v>1129</v>
      </c>
      <c r="J307" s="137"/>
      <c r="K307" s="136" t="s">
        <v>1130</v>
      </c>
      <c r="L307" s="136" t="s">
        <v>8835</v>
      </c>
      <c r="M307" s="131" t="str">
        <f t="shared" si="4"/>
        <v>ASSY</v>
      </c>
    </row>
    <row r="308" spans="1:13" x14ac:dyDescent="0.2">
      <c r="A308" s="135" t="s">
        <v>6192</v>
      </c>
      <c r="B308" s="135" t="s">
        <v>6193</v>
      </c>
      <c r="C308" s="135" t="s">
        <v>28</v>
      </c>
      <c r="D308" s="135" t="s">
        <v>970</v>
      </c>
      <c r="E308" s="136" t="s">
        <v>971</v>
      </c>
      <c r="F308" s="137" t="s">
        <v>972</v>
      </c>
      <c r="G308" s="137" t="s">
        <v>43</v>
      </c>
      <c r="H308" s="136" t="s">
        <v>1131</v>
      </c>
      <c r="I308" s="136" t="s">
        <v>1132</v>
      </c>
      <c r="J308" s="137"/>
      <c r="K308" s="136" t="s">
        <v>1133</v>
      </c>
      <c r="L308" s="136" t="s">
        <v>8836</v>
      </c>
      <c r="M308" s="131" t="str">
        <f t="shared" si="4"/>
        <v>ASSY</v>
      </c>
    </row>
    <row r="309" spans="1:13" x14ac:dyDescent="0.2">
      <c r="A309" s="135" t="s">
        <v>6194</v>
      </c>
      <c r="B309" s="135" t="s">
        <v>6195</v>
      </c>
      <c r="C309" s="135" t="s">
        <v>28</v>
      </c>
      <c r="D309" s="135" t="s">
        <v>970</v>
      </c>
      <c r="E309" s="136" t="s">
        <v>971</v>
      </c>
      <c r="F309" s="137" t="s">
        <v>972</v>
      </c>
      <c r="G309" s="137" t="s">
        <v>43</v>
      </c>
      <c r="H309" s="136" t="s">
        <v>1134</v>
      </c>
      <c r="I309" s="136" t="s">
        <v>1135</v>
      </c>
      <c r="J309" s="137"/>
      <c r="K309" s="136" t="s">
        <v>1136</v>
      </c>
      <c r="L309" s="136" t="s">
        <v>8837</v>
      </c>
      <c r="M309" s="131" t="str">
        <f t="shared" si="4"/>
        <v>ASSY</v>
      </c>
    </row>
    <row r="310" spans="1:13" x14ac:dyDescent="0.2">
      <c r="A310" s="135" t="s">
        <v>6196</v>
      </c>
      <c r="B310" s="135" t="s">
        <v>6197</v>
      </c>
      <c r="C310" s="135" t="s">
        <v>28</v>
      </c>
      <c r="D310" s="135" t="s">
        <v>970</v>
      </c>
      <c r="E310" s="136" t="s">
        <v>971</v>
      </c>
      <c r="F310" s="137" t="s">
        <v>972</v>
      </c>
      <c r="G310" s="137" t="s">
        <v>43</v>
      </c>
      <c r="H310" s="136" t="s">
        <v>1137</v>
      </c>
      <c r="I310" s="136" t="s">
        <v>1138</v>
      </c>
      <c r="J310" s="137"/>
      <c r="K310" s="136" t="s">
        <v>1139</v>
      </c>
      <c r="L310" s="136" t="s">
        <v>8838</v>
      </c>
      <c r="M310" s="131" t="str">
        <f t="shared" si="4"/>
        <v>ASSY</v>
      </c>
    </row>
    <row r="311" spans="1:13" x14ac:dyDescent="0.2">
      <c r="A311" s="135" t="s">
        <v>6198</v>
      </c>
      <c r="B311" s="135" t="s">
        <v>6199</v>
      </c>
      <c r="C311" s="135" t="s">
        <v>28</v>
      </c>
      <c r="D311" s="135" t="s">
        <v>970</v>
      </c>
      <c r="E311" s="136" t="s">
        <v>971</v>
      </c>
      <c r="F311" s="137" t="s">
        <v>972</v>
      </c>
      <c r="G311" s="137" t="s">
        <v>43</v>
      </c>
      <c r="H311" s="136" t="s">
        <v>1140</v>
      </c>
      <c r="I311" s="136" t="s">
        <v>1141</v>
      </c>
      <c r="J311" s="137"/>
      <c r="K311" s="136" t="s">
        <v>1142</v>
      </c>
      <c r="L311" s="136" t="s">
        <v>8839</v>
      </c>
      <c r="M311" s="131" t="str">
        <f t="shared" si="4"/>
        <v>ASSY</v>
      </c>
    </row>
    <row r="312" spans="1:13" x14ac:dyDescent="0.2">
      <c r="A312" s="135" t="s">
        <v>6200</v>
      </c>
      <c r="B312" s="135" t="s">
        <v>6201</v>
      </c>
      <c r="C312" s="135" t="s">
        <v>28</v>
      </c>
      <c r="D312" s="135" t="s">
        <v>970</v>
      </c>
      <c r="E312" s="136" t="s">
        <v>971</v>
      </c>
      <c r="F312" s="137" t="s">
        <v>972</v>
      </c>
      <c r="G312" s="137" t="s">
        <v>43</v>
      </c>
      <c r="H312" s="136" t="s">
        <v>1143</v>
      </c>
      <c r="I312" s="136" t="s">
        <v>1144</v>
      </c>
      <c r="J312" s="137"/>
      <c r="K312" s="136" t="s">
        <v>1145</v>
      </c>
      <c r="L312" s="136" t="s">
        <v>8840</v>
      </c>
      <c r="M312" s="131" t="str">
        <f t="shared" si="4"/>
        <v>ASSY</v>
      </c>
    </row>
    <row r="313" spans="1:13" x14ac:dyDescent="0.2">
      <c r="A313" s="135" t="s">
        <v>6202</v>
      </c>
      <c r="B313" s="135" t="s">
        <v>6203</v>
      </c>
      <c r="C313" s="135" t="s">
        <v>28</v>
      </c>
      <c r="D313" s="135" t="s">
        <v>970</v>
      </c>
      <c r="E313" s="136" t="s">
        <v>971</v>
      </c>
      <c r="F313" s="137" t="s">
        <v>972</v>
      </c>
      <c r="G313" s="137" t="s">
        <v>43</v>
      </c>
      <c r="H313" s="136" t="s">
        <v>1146</v>
      </c>
      <c r="I313" s="136" t="s">
        <v>1147</v>
      </c>
      <c r="J313" s="137"/>
      <c r="K313" s="136" t="s">
        <v>1148</v>
      </c>
      <c r="L313" s="136" t="s">
        <v>8841</v>
      </c>
      <c r="M313" s="131" t="str">
        <f t="shared" si="4"/>
        <v>ASSY</v>
      </c>
    </row>
    <row r="314" spans="1:13" x14ac:dyDescent="0.2">
      <c r="A314" s="135" t="s">
        <v>6204</v>
      </c>
      <c r="B314" s="135" t="s">
        <v>6205</v>
      </c>
      <c r="C314" s="135" t="s">
        <v>28</v>
      </c>
      <c r="D314" s="135" t="s">
        <v>970</v>
      </c>
      <c r="E314" s="136" t="s">
        <v>971</v>
      </c>
      <c r="F314" s="137" t="s">
        <v>972</v>
      </c>
      <c r="G314" s="137" t="s">
        <v>43</v>
      </c>
      <c r="H314" s="136" t="s">
        <v>1149</v>
      </c>
      <c r="I314" s="136" t="s">
        <v>1150</v>
      </c>
      <c r="J314" s="137"/>
      <c r="K314" s="136" t="s">
        <v>1151</v>
      </c>
      <c r="L314" s="136" t="s">
        <v>8842</v>
      </c>
      <c r="M314" s="131" t="str">
        <f t="shared" si="4"/>
        <v>ASSY</v>
      </c>
    </row>
    <row r="315" spans="1:13" x14ac:dyDescent="0.2">
      <c r="A315" s="135" t="s">
        <v>6206</v>
      </c>
      <c r="B315" s="135" t="s">
        <v>6207</v>
      </c>
      <c r="C315" s="135" t="s">
        <v>28</v>
      </c>
      <c r="D315" s="135" t="s">
        <v>970</v>
      </c>
      <c r="E315" s="136" t="s">
        <v>971</v>
      </c>
      <c r="F315" s="137" t="s">
        <v>972</v>
      </c>
      <c r="G315" s="137" t="s">
        <v>43</v>
      </c>
      <c r="H315" s="136" t="s">
        <v>1152</v>
      </c>
      <c r="I315" s="136" t="s">
        <v>1153</v>
      </c>
      <c r="J315" s="137"/>
      <c r="K315" s="136" t="s">
        <v>1154</v>
      </c>
      <c r="L315" s="136" t="s">
        <v>8843</v>
      </c>
      <c r="M315" s="131" t="str">
        <f t="shared" si="4"/>
        <v>ASSY</v>
      </c>
    </row>
    <row r="316" spans="1:13" x14ac:dyDescent="0.2">
      <c r="A316" s="135" t="s">
        <v>6208</v>
      </c>
      <c r="B316" s="135" t="s">
        <v>6209</v>
      </c>
      <c r="C316" s="135" t="s">
        <v>28</v>
      </c>
      <c r="D316" s="135" t="s">
        <v>970</v>
      </c>
      <c r="E316" s="136" t="s">
        <v>971</v>
      </c>
      <c r="F316" s="137" t="s">
        <v>972</v>
      </c>
      <c r="G316" s="137" t="s">
        <v>43</v>
      </c>
      <c r="H316" s="136" t="s">
        <v>1155</v>
      </c>
      <c r="I316" s="136" t="s">
        <v>1156</v>
      </c>
      <c r="J316" s="137"/>
      <c r="K316" s="136" t="s">
        <v>1157</v>
      </c>
      <c r="L316" s="136" t="s">
        <v>8844</v>
      </c>
      <c r="M316" s="131" t="str">
        <f t="shared" si="4"/>
        <v>ASSY</v>
      </c>
    </row>
    <row r="317" spans="1:13" x14ac:dyDescent="0.2">
      <c r="A317" s="135" t="s">
        <v>6210</v>
      </c>
      <c r="B317" s="135" t="s">
        <v>6211</v>
      </c>
      <c r="C317" s="135" t="s">
        <v>28</v>
      </c>
      <c r="D317" s="135" t="s">
        <v>970</v>
      </c>
      <c r="E317" s="136" t="s">
        <v>971</v>
      </c>
      <c r="F317" s="137" t="s">
        <v>972</v>
      </c>
      <c r="G317" s="137" t="s">
        <v>43</v>
      </c>
      <c r="H317" s="136" t="s">
        <v>1158</v>
      </c>
      <c r="I317" s="136" t="s">
        <v>1159</v>
      </c>
      <c r="J317" s="137"/>
      <c r="K317" s="136" t="s">
        <v>1160</v>
      </c>
      <c r="L317" s="136" t="s">
        <v>8845</v>
      </c>
      <c r="M317" s="131" t="str">
        <f t="shared" si="4"/>
        <v>ASSY</v>
      </c>
    </row>
    <row r="318" spans="1:13" x14ac:dyDescent="0.2">
      <c r="A318" s="135" t="s">
        <v>6212</v>
      </c>
      <c r="B318" s="135" t="s">
        <v>6213</v>
      </c>
      <c r="C318" s="135" t="s">
        <v>28</v>
      </c>
      <c r="D318" s="135" t="s">
        <v>970</v>
      </c>
      <c r="E318" s="136" t="s">
        <v>971</v>
      </c>
      <c r="F318" s="137" t="s">
        <v>972</v>
      </c>
      <c r="G318" s="137" t="s">
        <v>43</v>
      </c>
      <c r="H318" s="136" t="s">
        <v>1161</v>
      </c>
      <c r="I318" s="136" t="s">
        <v>1162</v>
      </c>
      <c r="J318" s="137"/>
      <c r="K318" s="136" t="s">
        <v>1164</v>
      </c>
      <c r="L318" s="136" t="s">
        <v>8846</v>
      </c>
      <c r="M318" s="131" t="str">
        <f t="shared" si="4"/>
        <v>ASSY</v>
      </c>
    </row>
    <row r="319" spans="1:13" x14ac:dyDescent="0.2">
      <c r="A319" s="135" t="s">
        <v>6214</v>
      </c>
      <c r="B319" s="135" t="s">
        <v>6215</v>
      </c>
      <c r="C319" s="135" t="s">
        <v>28</v>
      </c>
      <c r="D319" s="135" t="s">
        <v>970</v>
      </c>
      <c r="E319" s="136" t="s">
        <v>971</v>
      </c>
      <c r="F319" s="137" t="s">
        <v>972</v>
      </c>
      <c r="G319" s="137" t="s">
        <v>43</v>
      </c>
      <c r="H319" s="136" t="s">
        <v>1166</v>
      </c>
      <c r="I319" s="136" t="s">
        <v>1167</v>
      </c>
      <c r="J319" s="137"/>
      <c r="K319" s="136" t="s">
        <v>1168</v>
      </c>
      <c r="L319" s="136" t="s">
        <v>8847</v>
      </c>
      <c r="M319" s="131" t="str">
        <f t="shared" si="4"/>
        <v>ASSY</v>
      </c>
    </row>
    <row r="320" spans="1:13" x14ac:dyDescent="0.2">
      <c r="A320" s="135" t="s">
        <v>6216</v>
      </c>
      <c r="B320" s="135" t="s">
        <v>6217</v>
      </c>
      <c r="C320" s="135" t="s">
        <v>28</v>
      </c>
      <c r="D320" s="135" t="s">
        <v>970</v>
      </c>
      <c r="E320" s="136" t="s">
        <v>971</v>
      </c>
      <c r="F320" s="137" t="s">
        <v>972</v>
      </c>
      <c r="G320" s="137" t="s">
        <v>43</v>
      </c>
      <c r="H320" s="136" t="s">
        <v>1169</v>
      </c>
      <c r="I320" s="136" t="s">
        <v>1170</v>
      </c>
      <c r="J320" s="137"/>
      <c r="K320" s="136" t="s">
        <v>1171</v>
      </c>
      <c r="L320" s="136" t="s">
        <v>8848</v>
      </c>
      <c r="M320" s="131" t="str">
        <f t="shared" si="4"/>
        <v>ASSY</v>
      </c>
    </row>
    <row r="321" spans="1:13" x14ac:dyDescent="0.2">
      <c r="A321" s="135" t="s">
        <v>6218</v>
      </c>
      <c r="B321" s="135" t="s">
        <v>6219</v>
      </c>
      <c r="C321" s="135" t="s">
        <v>28</v>
      </c>
      <c r="D321" s="135" t="s">
        <v>970</v>
      </c>
      <c r="E321" s="136" t="s">
        <v>971</v>
      </c>
      <c r="F321" s="137" t="s">
        <v>972</v>
      </c>
      <c r="G321" s="137" t="s">
        <v>43</v>
      </c>
      <c r="H321" s="136" t="s">
        <v>1172</v>
      </c>
      <c r="I321" s="136" t="s">
        <v>1173</v>
      </c>
      <c r="J321" s="137"/>
      <c r="K321" s="136" t="s">
        <v>1174</v>
      </c>
      <c r="L321" s="136" t="s">
        <v>8849</v>
      </c>
      <c r="M321" s="131" t="str">
        <f t="shared" si="4"/>
        <v>ASSY</v>
      </c>
    </row>
    <row r="322" spans="1:13" x14ac:dyDescent="0.2">
      <c r="A322" s="135" t="s">
        <v>4226</v>
      </c>
      <c r="B322" s="135" t="s">
        <v>6220</v>
      </c>
      <c r="C322" s="135" t="s">
        <v>28</v>
      </c>
      <c r="D322" s="135" t="s">
        <v>970</v>
      </c>
      <c r="E322" s="136" t="s">
        <v>971</v>
      </c>
      <c r="F322" s="137" t="s">
        <v>972</v>
      </c>
      <c r="G322" s="137" t="s">
        <v>43</v>
      </c>
      <c r="H322" s="136" t="s">
        <v>1175</v>
      </c>
      <c r="I322" s="136" t="s">
        <v>1176</v>
      </c>
      <c r="J322" s="137"/>
      <c r="K322" s="136" t="s">
        <v>1178</v>
      </c>
      <c r="L322" s="136" t="s">
        <v>8850</v>
      </c>
      <c r="M322" s="131" t="str">
        <f t="shared" si="4"/>
        <v>ASSY</v>
      </c>
    </row>
    <row r="323" spans="1:13" x14ac:dyDescent="0.2">
      <c r="A323" s="135" t="s">
        <v>6221</v>
      </c>
      <c r="B323" s="135" t="s">
        <v>6222</v>
      </c>
      <c r="C323" s="135" t="s">
        <v>28</v>
      </c>
      <c r="D323" s="135" t="s">
        <v>970</v>
      </c>
      <c r="E323" s="136" t="s">
        <v>971</v>
      </c>
      <c r="F323" s="137" t="s">
        <v>972</v>
      </c>
      <c r="G323" s="137" t="s">
        <v>43</v>
      </c>
      <c r="H323" s="136" t="s">
        <v>1180</v>
      </c>
      <c r="I323" s="136" t="s">
        <v>1181</v>
      </c>
      <c r="J323" s="137"/>
      <c r="K323" s="136" t="s">
        <v>1182</v>
      </c>
      <c r="L323" s="136" t="s">
        <v>8851</v>
      </c>
      <c r="M323" s="131" t="str">
        <f t="shared" si="4"/>
        <v>ASSY</v>
      </c>
    </row>
    <row r="324" spans="1:13" x14ac:dyDescent="0.2">
      <c r="A324" s="135" t="s">
        <v>6223</v>
      </c>
      <c r="B324" s="135" t="s">
        <v>6224</v>
      </c>
      <c r="C324" s="135" t="s">
        <v>28</v>
      </c>
      <c r="D324" s="135" t="s">
        <v>970</v>
      </c>
      <c r="E324" s="136" t="s">
        <v>971</v>
      </c>
      <c r="F324" s="137" t="s">
        <v>972</v>
      </c>
      <c r="G324" s="137" t="s">
        <v>43</v>
      </c>
      <c r="H324" s="136" t="s">
        <v>1183</v>
      </c>
      <c r="I324" s="136" t="s">
        <v>1184</v>
      </c>
      <c r="J324" s="137"/>
      <c r="K324" s="136" t="s">
        <v>1186</v>
      </c>
      <c r="L324" s="136" t="s">
        <v>8852</v>
      </c>
      <c r="M324" s="131" t="str">
        <f t="shared" si="4"/>
        <v>ASSY</v>
      </c>
    </row>
    <row r="325" spans="1:13" x14ac:dyDescent="0.2">
      <c r="A325" s="135" t="s">
        <v>6225</v>
      </c>
      <c r="B325" s="135" t="s">
        <v>6226</v>
      </c>
      <c r="C325" s="135" t="s">
        <v>28</v>
      </c>
      <c r="D325" s="135" t="s">
        <v>970</v>
      </c>
      <c r="E325" s="136" t="s">
        <v>971</v>
      </c>
      <c r="F325" s="137" t="s">
        <v>972</v>
      </c>
      <c r="G325" s="137" t="s">
        <v>43</v>
      </c>
      <c r="H325" s="136" t="s">
        <v>17</v>
      </c>
      <c r="I325" s="136" t="s">
        <v>1188</v>
      </c>
      <c r="J325" s="137"/>
      <c r="K325" s="136" t="s">
        <v>1190</v>
      </c>
      <c r="L325" s="136" t="s">
        <v>8853</v>
      </c>
      <c r="M325" s="131" t="str">
        <f t="shared" si="4"/>
        <v>ASSY</v>
      </c>
    </row>
    <row r="326" spans="1:13" x14ac:dyDescent="0.2">
      <c r="A326" s="135" t="s">
        <v>4093</v>
      </c>
      <c r="B326" s="135" t="s">
        <v>6227</v>
      </c>
      <c r="C326" s="135" t="s">
        <v>28</v>
      </c>
      <c r="D326" s="135" t="s">
        <v>970</v>
      </c>
      <c r="E326" s="136" t="s">
        <v>971</v>
      </c>
      <c r="F326" s="137" t="s">
        <v>972</v>
      </c>
      <c r="G326" s="137" t="s">
        <v>43</v>
      </c>
      <c r="H326" s="136" t="s">
        <v>1192</v>
      </c>
      <c r="I326" s="136" t="s">
        <v>1193</v>
      </c>
      <c r="J326" s="137"/>
      <c r="K326" s="136" t="s">
        <v>1195</v>
      </c>
      <c r="L326" s="136" t="s">
        <v>8854</v>
      </c>
      <c r="M326" s="131" t="str">
        <f t="shared" si="4"/>
        <v>ASSY</v>
      </c>
    </row>
    <row r="327" spans="1:13" x14ac:dyDescent="0.2">
      <c r="A327" s="135" t="s">
        <v>4141</v>
      </c>
      <c r="B327" s="135" t="s">
        <v>6228</v>
      </c>
      <c r="C327" s="135" t="s">
        <v>28</v>
      </c>
      <c r="D327" s="135" t="s">
        <v>970</v>
      </c>
      <c r="E327" s="136" t="s">
        <v>971</v>
      </c>
      <c r="F327" s="137" t="s">
        <v>972</v>
      </c>
      <c r="G327" s="137" t="s">
        <v>43</v>
      </c>
      <c r="H327" s="136" t="s">
        <v>1197</v>
      </c>
      <c r="I327" s="136" t="s">
        <v>1198</v>
      </c>
      <c r="J327" s="137"/>
      <c r="K327" s="136" t="s">
        <v>1200</v>
      </c>
      <c r="L327" s="136" t="s">
        <v>1201</v>
      </c>
      <c r="M327" s="131" t="str">
        <f t="shared" ref="M327:M390" si="5">IF(G327="","",G327)</f>
        <v>ASSY</v>
      </c>
    </row>
    <row r="328" spans="1:13" x14ac:dyDescent="0.2">
      <c r="A328" s="135" t="s">
        <v>4579</v>
      </c>
      <c r="B328" s="135" t="s">
        <v>6229</v>
      </c>
      <c r="C328" s="135" t="s">
        <v>28</v>
      </c>
      <c r="D328" s="135" t="s">
        <v>970</v>
      </c>
      <c r="E328" s="136" t="s">
        <v>971</v>
      </c>
      <c r="F328" s="137" t="s">
        <v>972</v>
      </c>
      <c r="G328" s="137" t="s">
        <v>43</v>
      </c>
      <c r="H328" s="136" t="s">
        <v>1202</v>
      </c>
      <c r="I328" s="136" t="s">
        <v>1203</v>
      </c>
      <c r="J328" s="137"/>
      <c r="K328" s="136" t="s">
        <v>1205</v>
      </c>
      <c r="L328" s="136" t="s">
        <v>8855</v>
      </c>
      <c r="M328" s="131" t="str">
        <f t="shared" si="5"/>
        <v>ASSY</v>
      </c>
    </row>
    <row r="329" spans="1:13" x14ac:dyDescent="0.2">
      <c r="A329" s="135" t="s">
        <v>4580</v>
      </c>
      <c r="B329" s="135" t="s">
        <v>6230</v>
      </c>
      <c r="C329" s="135" t="s">
        <v>28</v>
      </c>
      <c r="D329" s="135" t="s">
        <v>970</v>
      </c>
      <c r="E329" s="136" t="s">
        <v>971</v>
      </c>
      <c r="F329" s="137" t="s">
        <v>972</v>
      </c>
      <c r="G329" s="137" t="s">
        <v>43</v>
      </c>
      <c r="H329" s="136" t="s">
        <v>1207</v>
      </c>
      <c r="I329" s="136" t="s">
        <v>1208</v>
      </c>
      <c r="J329" s="137"/>
      <c r="K329" s="136" t="s">
        <v>1210</v>
      </c>
      <c r="L329" s="136" t="s">
        <v>1211</v>
      </c>
      <c r="M329" s="131" t="str">
        <f t="shared" si="5"/>
        <v>ASSY</v>
      </c>
    </row>
    <row r="330" spans="1:13" x14ac:dyDescent="0.2">
      <c r="A330" s="135" t="s">
        <v>4165</v>
      </c>
      <c r="B330" s="135" t="s">
        <v>6231</v>
      </c>
      <c r="C330" s="135" t="s">
        <v>28</v>
      </c>
      <c r="D330" s="135" t="s">
        <v>970</v>
      </c>
      <c r="E330" s="136" t="s">
        <v>971</v>
      </c>
      <c r="F330" s="137" t="s">
        <v>972</v>
      </c>
      <c r="G330" s="137" t="s">
        <v>43</v>
      </c>
      <c r="H330" s="136" t="s">
        <v>1212</v>
      </c>
      <c r="I330" s="136" t="s">
        <v>1213</v>
      </c>
      <c r="J330" s="137"/>
      <c r="K330" s="136" t="s">
        <v>1215</v>
      </c>
      <c r="L330" s="136" t="s">
        <v>8856</v>
      </c>
      <c r="M330" s="131" t="str">
        <f t="shared" si="5"/>
        <v>ASSY</v>
      </c>
    </row>
    <row r="331" spans="1:13" x14ac:dyDescent="0.2">
      <c r="A331" s="135" t="s">
        <v>6232</v>
      </c>
      <c r="B331" s="135" t="s">
        <v>6233</v>
      </c>
      <c r="C331" s="135" t="s">
        <v>28</v>
      </c>
      <c r="D331" s="135" t="s">
        <v>970</v>
      </c>
      <c r="E331" s="136" t="s">
        <v>971</v>
      </c>
      <c r="F331" s="137" t="s">
        <v>972</v>
      </c>
      <c r="G331" s="137" t="s">
        <v>43</v>
      </c>
      <c r="H331" s="136" t="s">
        <v>1217</v>
      </c>
      <c r="I331" s="136" t="s">
        <v>1218</v>
      </c>
      <c r="J331" s="137"/>
      <c r="K331" s="136" t="s">
        <v>1219</v>
      </c>
      <c r="L331" s="136" t="s">
        <v>1220</v>
      </c>
      <c r="M331" s="131" t="str">
        <f t="shared" si="5"/>
        <v>ASSY</v>
      </c>
    </row>
    <row r="332" spans="1:13" x14ac:dyDescent="0.2">
      <c r="A332" s="135" t="s">
        <v>6234</v>
      </c>
      <c r="B332" s="135" t="s">
        <v>6235</v>
      </c>
      <c r="C332" s="135" t="s">
        <v>28</v>
      </c>
      <c r="D332" s="135" t="s">
        <v>970</v>
      </c>
      <c r="E332" s="136" t="s">
        <v>971</v>
      </c>
      <c r="F332" s="137" t="s">
        <v>972</v>
      </c>
      <c r="G332" s="137" t="s">
        <v>43</v>
      </c>
      <c r="H332" s="136" t="s">
        <v>1221</v>
      </c>
      <c r="I332" s="136" t="s">
        <v>1222</v>
      </c>
      <c r="J332" s="137"/>
      <c r="K332" s="136" t="s">
        <v>1224</v>
      </c>
      <c r="L332" s="136" t="s">
        <v>8857</v>
      </c>
      <c r="M332" s="131" t="str">
        <f t="shared" si="5"/>
        <v>ASSY</v>
      </c>
    </row>
    <row r="333" spans="1:13" x14ac:dyDescent="0.2">
      <c r="A333" s="135" t="s">
        <v>6236</v>
      </c>
      <c r="B333" s="135" t="s">
        <v>6237</v>
      </c>
      <c r="C333" s="135" t="s">
        <v>28</v>
      </c>
      <c r="D333" s="135" t="s">
        <v>970</v>
      </c>
      <c r="E333" s="136" t="s">
        <v>971</v>
      </c>
      <c r="F333" s="137" t="s">
        <v>972</v>
      </c>
      <c r="G333" s="137" t="s">
        <v>43</v>
      </c>
      <c r="H333" s="136" t="s">
        <v>15</v>
      </c>
      <c r="I333" s="136" t="s">
        <v>1226</v>
      </c>
      <c r="J333" s="137"/>
      <c r="K333" s="136" t="s">
        <v>1227</v>
      </c>
      <c r="L333" s="136" t="s">
        <v>1228</v>
      </c>
      <c r="M333" s="131" t="str">
        <f t="shared" si="5"/>
        <v>ASSY</v>
      </c>
    </row>
    <row r="334" spans="1:13" x14ac:dyDescent="0.2">
      <c r="A334" s="135" t="s">
        <v>6238</v>
      </c>
      <c r="B334" s="135" t="s">
        <v>6239</v>
      </c>
      <c r="C334" s="135" t="s">
        <v>28</v>
      </c>
      <c r="D334" s="135" t="s">
        <v>970</v>
      </c>
      <c r="E334" s="136" t="s">
        <v>971</v>
      </c>
      <c r="F334" s="137" t="s">
        <v>972</v>
      </c>
      <c r="G334" s="137" t="s">
        <v>43</v>
      </c>
      <c r="H334" s="136" t="s">
        <v>1229</v>
      </c>
      <c r="I334" s="136" t="s">
        <v>1230</v>
      </c>
      <c r="J334" s="137"/>
      <c r="K334" s="136" t="s">
        <v>1231</v>
      </c>
      <c r="L334" s="136" t="s">
        <v>8858</v>
      </c>
      <c r="M334" s="131" t="str">
        <f t="shared" si="5"/>
        <v>ASSY</v>
      </c>
    </row>
    <row r="335" spans="1:13" x14ac:dyDescent="0.2">
      <c r="A335" s="135" t="s">
        <v>6240</v>
      </c>
      <c r="B335" s="135" t="s">
        <v>6241</v>
      </c>
      <c r="C335" s="135" t="s">
        <v>28</v>
      </c>
      <c r="D335" s="135" t="s">
        <v>970</v>
      </c>
      <c r="E335" s="136" t="s">
        <v>971</v>
      </c>
      <c r="F335" s="137" t="s">
        <v>972</v>
      </c>
      <c r="G335" s="137" t="s">
        <v>43</v>
      </c>
      <c r="H335" s="136" t="s">
        <v>1232</v>
      </c>
      <c r="I335" s="136" t="s">
        <v>1233</v>
      </c>
      <c r="J335" s="137"/>
      <c r="K335" s="136" t="s">
        <v>1234</v>
      </c>
      <c r="L335" s="136" t="s">
        <v>1235</v>
      </c>
      <c r="M335" s="131" t="str">
        <f t="shared" si="5"/>
        <v>ASSY</v>
      </c>
    </row>
    <row r="336" spans="1:13" x14ac:dyDescent="0.2">
      <c r="A336" s="135" t="s">
        <v>6242</v>
      </c>
      <c r="B336" s="135" t="s">
        <v>6243</v>
      </c>
      <c r="C336" s="135" t="s">
        <v>28</v>
      </c>
      <c r="D336" s="135" t="s">
        <v>970</v>
      </c>
      <c r="E336" s="136" t="s">
        <v>971</v>
      </c>
      <c r="F336" s="137" t="s">
        <v>972</v>
      </c>
      <c r="G336" s="137" t="s">
        <v>43</v>
      </c>
      <c r="H336" s="136" t="s">
        <v>1236</v>
      </c>
      <c r="I336" s="136" t="s">
        <v>1237</v>
      </c>
      <c r="J336" s="137"/>
      <c r="K336" s="136" t="s">
        <v>1238</v>
      </c>
      <c r="L336" s="136" t="s">
        <v>8859</v>
      </c>
      <c r="M336" s="131" t="str">
        <f t="shared" si="5"/>
        <v>ASSY</v>
      </c>
    </row>
    <row r="337" spans="1:13" x14ac:dyDescent="0.2">
      <c r="A337" s="135" t="s">
        <v>6244</v>
      </c>
      <c r="B337" s="135" t="s">
        <v>6245</v>
      </c>
      <c r="C337" s="135" t="s">
        <v>28</v>
      </c>
      <c r="D337" s="135" t="s">
        <v>970</v>
      </c>
      <c r="E337" s="136" t="s">
        <v>971</v>
      </c>
      <c r="F337" s="137" t="s">
        <v>972</v>
      </c>
      <c r="G337" s="137" t="s">
        <v>43</v>
      </c>
      <c r="H337" s="136" t="s">
        <v>1239</v>
      </c>
      <c r="I337" s="136" t="s">
        <v>1240</v>
      </c>
      <c r="J337" s="137"/>
      <c r="K337" s="136" t="s">
        <v>1242</v>
      </c>
      <c r="L337" s="136" t="s">
        <v>1243</v>
      </c>
      <c r="M337" s="131" t="str">
        <f t="shared" si="5"/>
        <v>ASSY</v>
      </c>
    </row>
    <row r="338" spans="1:13" x14ac:dyDescent="0.2">
      <c r="A338" s="135" t="s">
        <v>6246</v>
      </c>
      <c r="B338" s="135" t="s">
        <v>6247</v>
      </c>
      <c r="C338" s="135" t="s">
        <v>28</v>
      </c>
      <c r="D338" s="135" t="s">
        <v>970</v>
      </c>
      <c r="E338" s="136" t="s">
        <v>971</v>
      </c>
      <c r="F338" s="137" t="s">
        <v>972</v>
      </c>
      <c r="G338" s="137" t="s">
        <v>43</v>
      </c>
      <c r="H338" s="136" t="s">
        <v>1244</v>
      </c>
      <c r="I338" s="136" t="s">
        <v>1245</v>
      </c>
      <c r="J338" s="137"/>
      <c r="K338" s="136" t="s">
        <v>1246</v>
      </c>
      <c r="L338" s="136" t="s">
        <v>8860</v>
      </c>
      <c r="M338" s="131" t="str">
        <f t="shared" si="5"/>
        <v>ASSY</v>
      </c>
    </row>
    <row r="339" spans="1:13" x14ac:dyDescent="0.2">
      <c r="A339" s="135" t="s">
        <v>6248</v>
      </c>
      <c r="B339" s="135" t="s">
        <v>6249</v>
      </c>
      <c r="C339" s="135" t="s">
        <v>28</v>
      </c>
      <c r="D339" s="135" t="s">
        <v>970</v>
      </c>
      <c r="E339" s="136" t="s">
        <v>971</v>
      </c>
      <c r="F339" s="137" t="s">
        <v>972</v>
      </c>
      <c r="G339" s="137" t="s">
        <v>9035</v>
      </c>
      <c r="H339" s="136" t="s">
        <v>1247</v>
      </c>
      <c r="I339" s="136" t="s">
        <v>1248</v>
      </c>
      <c r="J339" s="137"/>
      <c r="K339" s="136" t="s">
        <v>1249</v>
      </c>
      <c r="L339" s="136" t="s">
        <v>1250</v>
      </c>
      <c r="M339" s="131" t="str">
        <f t="shared" si="5"/>
        <v>Sealing</v>
      </c>
    </row>
    <row r="340" spans="1:13" x14ac:dyDescent="0.2">
      <c r="A340" s="135" t="s">
        <v>6250</v>
      </c>
      <c r="B340" s="135" t="s">
        <v>6251</v>
      </c>
      <c r="C340" s="135" t="s">
        <v>28</v>
      </c>
      <c r="D340" s="135" t="s">
        <v>970</v>
      </c>
      <c r="E340" s="136" t="s">
        <v>971</v>
      </c>
      <c r="F340" s="137" t="s">
        <v>972</v>
      </c>
      <c r="G340" s="137" t="s">
        <v>9035</v>
      </c>
      <c r="H340" s="136" t="s">
        <v>1251</v>
      </c>
      <c r="I340" s="136" t="s">
        <v>1252</v>
      </c>
      <c r="J340" s="137"/>
      <c r="K340" s="136" t="s">
        <v>1254</v>
      </c>
      <c r="L340" s="136" t="s">
        <v>1255</v>
      </c>
      <c r="M340" s="131" t="str">
        <f t="shared" si="5"/>
        <v>Sealing</v>
      </c>
    </row>
    <row r="341" spans="1:13" x14ac:dyDescent="0.2">
      <c r="A341" s="135" t="s">
        <v>6252</v>
      </c>
      <c r="B341" s="135" t="s">
        <v>6253</v>
      </c>
      <c r="C341" s="135" t="s">
        <v>28</v>
      </c>
      <c r="D341" s="135" t="s">
        <v>970</v>
      </c>
      <c r="E341" s="136" t="s">
        <v>971</v>
      </c>
      <c r="F341" s="137" t="s">
        <v>972</v>
      </c>
      <c r="G341" s="137" t="s">
        <v>43</v>
      </c>
      <c r="H341" s="136" t="s">
        <v>1256</v>
      </c>
      <c r="I341" s="136" t="s">
        <v>1257</v>
      </c>
      <c r="J341" s="137"/>
      <c r="K341" s="136" t="s">
        <v>1258</v>
      </c>
      <c r="L341" s="136" t="s">
        <v>8861</v>
      </c>
      <c r="M341" s="131" t="str">
        <f t="shared" si="5"/>
        <v>ASSY</v>
      </c>
    </row>
    <row r="342" spans="1:13" x14ac:dyDescent="0.2">
      <c r="A342" s="135" t="s">
        <v>6254</v>
      </c>
      <c r="B342" s="135" t="s">
        <v>6255</v>
      </c>
      <c r="C342" s="135" t="s">
        <v>28</v>
      </c>
      <c r="D342" s="135" t="s">
        <v>970</v>
      </c>
      <c r="E342" s="136" t="s">
        <v>971</v>
      </c>
      <c r="F342" s="137" t="s">
        <v>972</v>
      </c>
      <c r="G342" s="137" t="s">
        <v>43</v>
      </c>
      <c r="H342" s="136" t="s">
        <v>1259</v>
      </c>
      <c r="I342" s="136" t="s">
        <v>1260</v>
      </c>
      <c r="J342" s="137"/>
      <c r="K342" s="136" t="s">
        <v>1261</v>
      </c>
      <c r="L342" s="136" t="s">
        <v>8862</v>
      </c>
      <c r="M342" s="131" t="str">
        <f t="shared" si="5"/>
        <v>ASSY</v>
      </c>
    </row>
    <row r="343" spans="1:13" x14ac:dyDescent="0.2">
      <c r="A343" s="135" t="s">
        <v>6256</v>
      </c>
      <c r="B343" s="135" t="s">
        <v>6257</v>
      </c>
      <c r="C343" s="135" t="s">
        <v>28</v>
      </c>
      <c r="D343" s="135" t="s">
        <v>970</v>
      </c>
      <c r="E343" s="136" t="s">
        <v>971</v>
      </c>
      <c r="F343" s="137" t="s">
        <v>972</v>
      </c>
      <c r="G343" s="137" t="s">
        <v>9035</v>
      </c>
      <c r="H343" s="136" t="s">
        <v>1262</v>
      </c>
      <c r="I343" s="136" t="s">
        <v>1263</v>
      </c>
      <c r="J343" s="137"/>
      <c r="K343" s="136" t="s">
        <v>1265</v>
      </c>
      <c r="L343" s="136" t="s">
        <v>1266</v>
      </c>
      <c r="M343" s="131" t="str">
        <f t="shared" si="5"/>
        <v>Sealing</v>
      </c>
    </row>
    <row r="344" spans="1:13" x14ac:dyDescent="0.2">
      <c r="A344" s="135" t="s">
        <v>6258</v>
      </c>
      <c r="B344" s="135" t="s">
        <v>6259</v>
      </c>
      <c r="C344" s="135" t="s">
        <v>28</v>
      </c>
      <c r="D344" s="135" t="s">
        <v>970</v>
      </c>
      <c r="E344" s="136" t="s">
        <v>971</v>
      </c>
      <c r="F344" s="137" t="s">
        <v>972</v>
      </c>
      <c r="G344" s="137" t="s">
        <v>43</v>
      </c>
      <c r="H344" s="136" t="s">
        <v>1267</v>
      </c>
      <c r="I344" s="136" t="s">
        <v>1268</v>
      </c>
      <c r="J344" s="137"/>
      <c r="K344" s="136" t="s">
        <v>1269</v>
      </c>
      <c r="L344" s="136" t="s">
        <v>8863</v>
      </c>
      <c r="M344" s="131" t="str">
        <f t="shared" si="5"/>
        <v>ASSY</v>
      </c>
    </row>
    <row r="345" spans="1:13" x14ac:dyDescent="0.2">
      <c r="A345" s="135" t="s">
        <v>6260</v>
      </c>
      <c r="B345" s="135" t="s">
        <v>6261</v>
      </c>
      <c r="C345" s="135" t="s">
        <v>28</v>
      </c>
      <c r="D345" s="135" t="s">
        <v>970</v>
      </c>
      <c r="E345" s="136" t="s">
        <v>971</v>
      </c>
      <c r="F345" s="137" t="s">
        <v>972</v>
      </c>
      <c r="G345" s="137" t="s">
        <v>43</v>
      </c>
      <c r="H345" s="136" t="s">
        <v>1270</v>
      </c>
      <c r="I345" s="136" t="s">
        <v>1271</v>
      </c>
      <c r="J345" s="137"/>
      <c r="K345" s="136" t="s">
        <v>1272</v>
      </c>
      <c r="L345" s="136" t="s">
        <v>1273</v>
      </c>
      <c r="M345" s="131" t="str">
        <f t="shared" si="5"/>
        <v>ASSY</v>
      </c>
    </row>
    <row r="346" spans="1:13" x14ac:dyDescent="0.2">
      <c r="A346" s="135" t="s">
        <v>6262</v>
      </c>
      <c r="B346" s="135" t="s">
        <v>6263</v>
      </c>
      <c r="C346" s="135" t="s">
        <v>28</v>
      </c>
      <c r="D346" s="135" t="s">
        <v>970</v>
      </c>
      <c r="E346" s="136" t="s">
        <v>971</v>
      </c>
      <c r="F346" s="137" t="s">
        <v>972</v>
      </c>
      <c r="G346" s="137" t="s">
        <v>9035</v>
      </c>
      <c r="H346" s="136" t="s">
        <v>1274</v>
      </c>
      <c r="I346" s="136" t="s">
        <v>1275</v>
      </c>
      <c r="J346" s="137"/>
      <c r="K346" s="136" t="s">
        <v>1276</v>
      </c>
      <c r="L346" s="136" t="s">
        <v>5451</v>
      </c>
      <c r="M346" s="131" t="str">
        <f t="shared" si="5"/>
        <v>Sealing</v>
      </c>
    </row>
    <row r="347" spans="1:13" x14ac:dyDescent="0.2">
      <c r="A347" s="135" t="s">
        <v>4336</v>
      </c>
      <c r="B347" s="135" t="s">
        <v>6264</v>
      </c>
      <c r="C347" s="135" t="s">
        <v>28</v>
      </c>
      <c r="D347" s="135" t="s">
        <v>970</v>
      </c>
      <c r="E347" s="136" t="s">
        <v>971</v>
      </c>
      <c r="F347" s="137" t="s">
        <v>972</v>
      </c>
      <c r="G347" s="137" t="s">
        <v>43</v>
      </c>
      <c r="H347" s="136" t="s">
        <v>1277</v>
      </c>
      <c r="I347" s="136" t="s">
        <v>1278</v>
      </c>
      <c r="J347" s="137"/>
      <c r="K347" s="136" t="s">
        <v>1280</v>
      </c>
      <c r="L347" s="136" t="s">
        <v>1281</v>
      </c>
      <c r="M347" s="131" t="str">
        <f t="shared" si="5"/>
        <v>ASSY</v>
      </c>
    </row>
    <row r="348" spans="1:13" x14ac:dyDescent="0.2">
      <c r="A348" s="135" t="s">
        <v>6265</v>
      </c>
      <c r="B348" s="135" t="s">
        <v>6266</v>
      </c>
      <c r="C348" s="135" t="s">
        <v>28</v>
      </c>
      <c r="D348" s="135" t="s">
        <v>970</v>
      </c>
      <c r="E348" s="136" t="s">
        <v>971</v>
      </c>
      <c r="F348" s="137" t="s">
        <v>972</v>
      </c>
      <c r="G348" s="137" t="s">
        <v>43</v>
      </c>
      <c r="H348" s="136" t="s">
        <v>1282</v>
      </c>
      <c r="I348" s="136" t="s">
        <v>1283</v>
      </c>
      <c r="J348" s="137"/>
      <c r="K348" s="136" t="s">
        <v>1284</v>
      </c>
      <c r="L348" s="136" t="s">
        <v>1285</v>
      </c>
      <c r="M348" s="131" t="str">
        <f t="shared" si="5"/>
        <v>ASSY</v>
      </c>
    </row>
    <row r="349" spans="1:13" x14ac:dyDescent="0.2">
      <c r="A349" s="135" t="s">
        <v>6267</v>
      </c>
      <c r="B349" s="135" t="s">
        <v>6268</v>
      </c>
      <c r="C349" s="135" t="s">
        <v>28</v>
      </c>
      <c r="D349" s="135" t="s">
        <v>970</v>
      </c>
      <c r="E349" s="136" t="s">
        <v>971</v>
      </c>
      <c r="F349" s="137" t="s">
        <v>972</v>
      </c>
      <c r="G349" s="137" t="s">
        <v>43</v>
      </c>
      <c r="H349" s="136" t="s">
        <v>1286</v>
      </c>
      <c r="I349" s="136" t="s">
        <v>1287</v>
      </c>
      <c r="J349" s="137"/>
      <c r="K349" s="136" t="s">
        <v>1289</v>
      </c>
      <c r="L349" s="136" t="s">
        <v>1290</v>
      </c>
      <c r="M349" s="131" t="str">
        <f t="shared" si="5"/>
        <v>ASSY</v>
      </c>
    </row>
    <row r="350" spans="1:13" x14ac:dyDescent="0.2">
      <c r="A350" s="135" t="s">
        <v>6269</v>
      </c>
      <c r="B350" s="135" t="s">
        <v>6270</v>
      </c>
      <c r="C350" s="135" t="s">
        <v>28</v>
      </c>
      <c r="D350" s="135" t="s">
        <v>970</v>
      </c>
      <c r="E350" s="136" t="s">
        <v>971</v>
      </c>
      <c r="F350" s="137" t="s">
        <v>972</v>
      </c>
      <c r="G350" s="137" t="s">
        <v>43</v>
      </c>
      <c r="H350" s="136" t="s">
        <v>1291</v>
      </c>
      <c r="I350" s="136" t="s">
        <v>1292</v>
      </c>
      <c r="J350" s="137"/>
      <c r="K350" s="136" t="s">
        <v>1293</v>
      </c>
      <c r="L350" s="136" t="s">
        <v>1294</v>
      </c>
      <c r="M350" s="131" t="str">
        <f t="shared" si="5"/>
        <v>ASSY</v>
      </c>
    </row>
    <row r="351" spans="1:13" x14ac:dyDescent="0.2">
      <c r="A351" s="135" t="s">
        <v>4292</v>
      </c>
      <c r="B351" s="135" t="s">
        <v>6271</v>
      </c>
      <c r="C351" s="135" t="s">
        <v>28</v>
      </c>
      <c r="D351" s="135" t="s">
        <v>970</v>
      </c>
      <c r="E351" s="136" t="s">
        <v>971</v>
      </c>
      <c r="F351" s="137" t="s">
        <v>972</v>
      </c>
      <c r="G351" s="137" t="s">
        <v>43</v>
      </c>
      <c r="H351" s="136" t="s">
        <v>1295</v>
      </c>
      <c r="I351" s="136" t="s">
        <v>1296</v>
      </c>
      <c r="J351" s="137"/>
      <c r="K351" s="136" t="s">
        <v>1297</v>
      </c>
      <c r="L351" s="136" t="s">
        <v>1298</v>
      </c>
      <c r="M351" s="131" t="str">
        <f t="shared" si="5"/>
        <v>ASSY</v>
      </c>
    </row>
    <row r="352" spans="1:13" x14ac:dyDescent="0.2">
      <c r="A352" s="135" t="s">
        <v>6272</v>
      </c>
      <c r="B352" s="135" t="s">
        <v>6273</v>
      </c>
      <c r="C352" s="135" t="s">
        <v>28</v>
      </c>
      <c r="D352" s="135" t="s">
        <v>970</v>
      </c>
      <c r="E352" s="136" t="s">
        <v>971</v>
      </c>
      <c r="F352" s="137" t="s">
        <v>972</v>
      </c>
      <c r="G352" s="137" t="s">
        <v>43</v>
      </c>
      <c r="H352" s="136" t="s">
        <v>1299</v>
      </c>
      <c r="I352" s="136" t="s">
        <v>1300</v>
      </c>
      <c r="J352" s="137"/>
      <c r="K352" s="136" t="s">
        <v>1301</v>
      </c>
      <c r="L352" s="136" t="s">
        <v>1302</v>
      </c>
      <c r="M352" s="131" t="str">
        <f t="shared" si="5"/>
        <v>ASSY</v>
      </c>
    </row>
    <row r="353" spans="1:13" x14ac:dyDescent="0.2">
      <c r="A353" s="135" t="s">
        <v>4547</v>
      </c>
      <c r="B353" s="135" t="s">
        <v>6274</v>
      </c>
      <c r="C353" s="135" t="s">
        <v>28</v>
      </c>
      <c r="D353" s="135" t="s">
        <v>970</v>
      </c>
      <c r="E353" s="136" t="s">
        <v>971</v>
      </c>
      <c r="F353" s="137" t="s">
        <v>972</v>
      </c>
      <c r="G353" s="137" t="s">
        <v>43</v>
      </c>
      <c r="H353" s="136" t="s">
        <v>1303</v>
      </c>
      <c r="I353" s="136" t="s">
        <v>1304</v>
      </c>
      <c r="J353" s="137"/>
      <c r="K353" s="136" t="s">
        <v>1305</v>
      </c>
      <c r="L353" s="136" t="s">
        <v>1306</v>
      </c>
      <c r="M353" s="131" t="str">
        <f t="shared" si="5"/>
        <v>ASSY</v>
      </c>
    </row>
    <row r="354" spans="1:13" x14ac:dyDescent="0.2">
      <c r="A354" s="135" t="s">
        <v>6275</v>
      </c>
      <c r="B354" s="135" t="s">
        <v>6276</v>
      </c>
      <c r="C354" s="135" t="s">
        <v>28</v>
      </c>
      <c r="D354" s="135" t="s">
        <v>970</v>
      </c>
      <c r="E354" s="136" t="s">
        <v>971</v>
      </c>
      <c r="F354" s="137" t="s">
        <v>972</v>
      </c>
      <c r="G354" s="137" t="s">
        <v>43</v>
      </c>
      <c r="H354" s="136" t="s">
        <v>1307</v>
      </c>
      <c r="I354" s="136" t="s">
        <v>1308</v>
      </c>
      <c r="J354" s="137"/>
      <c r="K354" s="136" t="s">
        <v>1310</v>
      </c>
      <c r="L354" s="136" t="s">
        <v>1311</v>
      </c>
      <c r="M354" s="131" t="str">
        <f t="shared" si="5"/>
        <v>ASSY</v>
      </c>
    </row>
    <row r="355" spans="1:13" x14ac:dyDescent="0.2">
      <c r="A355" s="135" t="s">
        <v>6277</v>
      </c>
      <c r="B355" s="135" t="s">
        <v>6278</v>
      </c>
      <c r="C355" s="135" t="s">
        <v>28</v>
      </c>
      <c r="D355" s="135" t="s">
        <v>970</v>
      </c>
      <c r="E355" s="136" t="s">
        <v>971</v>
      </c>
      <c r="F355" s="137" t="s">
        <v>972</v>
      </c>
      <c r="G355" s="137" t="s">
        <v>9035</v>
      </c>
      <c r="H355" s="136" t="s">
        <v>1312</v>
      </c>
      <c r="I355" s="136" t="s">
        <v>1313</v>
      </c>
      <c r="J355" s="137"/>
      <c r="K355" s="136" t="s">
        <v>1315</v>
      </c>
      <c r="L355" s="136" t="s">
        <v>1316</v>
      </c>
      <c r="M355" s="131" t="str">
        <f t="shared" si="5"/>
        <v>Sealing</v>
      </c>
    </row>
    <row r="356" spans="1:13" x14ac:dyDescent="0.2">
      <c r="A356" s="135" t="s">
        <v>4137</v>
      </c>
      <c r="B356" s="135" t="s">
        <v>6279</v>
      </c>
      <c r="C356" s="135" t="s">
        <v>28</v>
      </c>
      <c r="D356" s="135" t="s">
        <v>970</v>
      </c>
      <c r="E356" s="136" t="s">
        <v>971</v>
      </c>
      <c r="F356" s="137" t="s">
        <v>972</v>
      </c>
      <c r="G356" s="137" t="s">
        <v>43</v>
      </c>
      <c r="H356" s="136" t="s">
        <v>1317</v>
      </c>
      <c r="I356" s="136" t="s">
        <v>1318</v>
      </c>
      <c r="J356" s="137"/>
      <c r="K356" s="136" t="s">
        <v>1319</v>
      </c>
      <c r="L356" s="136" t="s">
        <v>1320</v>
      </c>
      <c r="M356" s="131" t="str">
        <f t="shared" si="5"/>
        <v>ASSY</v>
      </c>
    </row>
    <row r="357" spans="1:13" x14ac:dyDescent="0.2">
      <c r="A357" s="135" t="s">
        <v>4522</v>
      </c>
      <c r="B357" s="135" t="s">
        <v>6280</v>
      </c>
      <c r="C357" s="135" t="s">
        <v>28</v>
      </c>
      <c r="D357" s="135" t="s">
        <v>970</v>
      </c>
      <c r="E357" s="136" t="s">
        <v>971</v>
      </c>
      <c r="F357" s="137" t="s">
        <v>972</v>
      </c>
      <c r="G357" s="137" t="s">
        <v>43</v>
      </c>
      <c r="H357" s="136" t="s">
        <v>1321</v>
      </c>
      <c r="I357" s="136" t="s">
        <v>1322</v>
      </c>
      <c r="J357" s="137"/>
      <c r="K357" s="136" t="s">
        <v>1323</v>
      </c>
      <c r="L357" s="136" t="s">
        <v>1324</v>
      </c>
      <c r="M357" s="131" t="str">
        <f t="shared" si="5"/>
        <v>ASSY</v>
      </c>
    </row>
    <row r="358" spans="1:13" x14ac:dyDescent="0.2">
      <c r="A358" s="135" t="s">
        <v>6281</v>
      </c>
      <c r="B358" s="135" t="s">
        <v>6282</v>
      </c>
      <c r="C358" s="135" t="s">
        <v>28</v>
      </c>
      <c r="D358" s="135" t="s">
        <v>970</v>
      </c>
      <c r="E358" s="136" t="s">
        <v>971</v>
      </c>
      <c r="F358" s="137" t="s">
        <v>972</v>
      </c>
      <c r="G358" s="137" t="s">
        <v>9035</v>
      </c>
      <c r="H358" s="136" t="s">
        <v>1325</v>
      </c>
      <c r="I358" s="136" t="s">
        <v>1326</v>
      </c>
      <c r="J358" s="137"/>
      <c r="K358" s="136" t="s">
        <v>1328</v>
      </c>
      <c r="L358" s="136" t="s">
        <v>1329</v>
      </c>
      <c r="M358" s="131" t="str">
        <f t="shared" si="5"/>
        <v>Sealing</v>
      </c>
    </row>
    <row r="359" spans="1:13" x14ac:dyDescent="0.2">
      <c r="A359" s="135" t="s">
        <v>4549</v>
      </c>
      <c r="B359" s="135" t="s">
        <v>6283</v>
      </c>
      <c r="C359" s="135" t="s">
        <v>28</v>
      </c>
      <c r="D359" s="135" t="s">
        <v>970</v>
      </c>
      <c r="E359" s="136" t="s">
        <v>971</v>
      </c>
      <c r="F359" s="137" t="s">
        <v>972</v>
      </c>
      <c r="G359" s="137" t="s">
        <v>43</v>
      </c>
      <c r="H359" s="136" t="s">
        <v>1330</v>
      </c>
      <c r="I359" s="136" t="s">
        <v>1331</v>
      </c>
      <c r="J359" s="137"/>
      <c r="K359" s="136" t="s">
        <v>1333</v>
      </c>
      <c r="L359" s="136" t="s">
        <v>1334</v>
      </c>
      <c r="M359" s="131" t="str">
        <f t="shared" si="5"/>
        <v>ASSY</v>
      </c>
    </row>
    <row r="360" spans="1:13" x14ac:dyDescent="0.2">
      <c r="A360" s="135" t="s">
        <v>6284</v>
      </c>
      <c r="B360" s="135" t="s">
        <v>6285</v>
      </c>
      <c r="C360" s="135" t="s">
        <v>28</v>
      </c>
      <c r="D360" s="135" t="s">
        <v>970</v>
      </c>
      <c r="E360" s="136" t="s">
        <v>971</v>
      </c>
      <c r="F360" s="137" t="s">
        <v>972</v>
      </c>
      <c r="G360" s="137" t="s">
        <v>43</v>
      </c>
      <c r="H360" s="136" t="s">
        <v>16</v>
      </c>
      <c r="I360" s="136" t="s">
        <v>1335</v>
      </c>
      <c r="J360" s="137"/>
      <c r="K360" s="136" t="s">
        <v>1337</v>
      </c>
      <c r="L360" s="136" t="s">
        <v>8864</v>
      </c>
      <c r="M360" s="131" t="str">
        <f t="shared" si="5"/>
        <v>ASSY</v>
      </c>
    </row>
    <row r="361" spans="1:13" x14ac:dyDescent="0.2">
      <c r="A361" s="135" t="s">
        <v>6286</v>
      </c>
      <c r="B361" s="135" t="s">
        <v>6287</v>
      </c>
      <c r="C361" s="135" t="s">
        <v>28</v>
      </c>
      <c r="D361" s="135" t="s">
        <v>970</v>
      </c>
      <c r="E361" s="136" t="s">
        <v>971</v>
      </c>
      <c r="F361" s="137" t="s">
        <v>972</v>
      </c>
      <c r="G361" s="137" t="s">
        <v>43</v>
      </c>
      <c r="H361" s="136" t="s">
        <v>1338</v>
      </c>
      <c r="I361" s="136" t="s">
        <v>1339</v>
      </c>
      <c r="J361" s="137"/>
      <c r="K361" s="136" t="s">
        <v>1340</v>
      </c>
      <c r="L361" s="136" t="s">
        <v>8865</v>
      </c>
      <c r="M361" s="131" t="str">
        <f t="shared" si="5"/>
        <v>ASSY</v>
      </c>
    </row>
    <row r="362" spans="1:13" x14ac:dyDescent="0.2">
      <c r="A362" s="135" t="s">
        <v>6288</v>
      </c>
      <c r="B362" s="135" t="s">
        <v>6289</v>
      </c>
      <c r="C362" s="135" t="s">
        <v>28</v>
      </c>
      <c r="D362" s="135" t="s">
        <v>970</v>
      </c>
      <c r="E362" s="136" t="s">
        <v>971</v>
      </c>
      <c r="F362" s="137" t="s">
        <v>972</v>
      </c>
      <c r="G362" s="137" t="s">
        <v>43</v>
      </c>
      <c r="H362" s="136" t="s">
        <v>1341</v>
      </c>
      <c r="I362" s="136" t="s">
        <v>1342</v>
      </c>
      <c r="J362" s="137"/>
      <c r="K362" s="136" t="s">
        <v>1343</v>
      </c>
      <c r="L362" s="136" t="s">
        <v>8866</v>
      </c>
      <c r="M362" s="131" t="str">
        <f t="shared" si="5"/>
        <v>ASSY</v>
      </c>
    </row>
    <row r="363" spans="1:13" x14ac:dyDescent="0.2">
      <c r="A363" s="135" t="s">
        <v>6290</v>
      </c>
      <c r="B363" s="135" t="s">
        <v>6291</v>
      </c>
      <c r="C363" s="135" t="s">
        <v>28</v>
      </c>
      <c r="D363" s="135" t="s">
        <v>970</v>
      </c>
      <c r="E363" s="136" t="s">
        <v>971</v>
      </c>
      <c r="F363" s="137" t="s">
        <v>972</v>
      </c>
      <c r="G363" s="137" t="s">
        <v>43</v>
      </c>
      <c r="H363" s="136" t="s">
        <v>1344</v>
      </c>
      <c r="I363" s="136" t="s">
        <v>1345</v>
      </c>
      <c r="J363" s="137"/>
      <c r="K363" s="136" t="s">
        <v>1346</v>
      </c>
      <c r="L363" s="136" t="s">
        <v>8867</v>
      </c>
      <c r="M363" s="131" t="str">
        <f t="shared" si="5"/>
        <v>ASSY</v>
      </c>
    </row>
    <row r="364" spans="1:13" x14ac:dyDescent="0.2">
      <c r="A364" s="135" t="s">
        <v>4519</v>
      </c>
      <c r="B364" s="135" t="s">
        <v>6292</v>
      </c>
      <c r="C364" s="135" t="s">
        <v>28</v>
      </c>
      <c r="D364" s="135" t="s">
        <v>970</v>
      </c>
      <c r="E364" s="136" t="s">
        <v>971</v>
      </c>
      <c r="F364" s="137" t="s">
        <v>972</v>
      </c>
      <c r="G364" s="137" t="s">
        <v>9035</v>
      </c>
      <c r="H364" s="136" t="s">
        <v>1347</v>
      </c>
      <c r="I364" s="136" t="s">
        <v>1348</v>
      </c>
      <c r="J364" s="137"/>
      <c r="K364" s="136" t="s">
        <v>1349</v>
      </c>
      <c r="L364" s="136" t="s">
        <v>5454</v>
      </c>
      <c r="M364" s="131" t="str">
        <f t="shared" si="5"/>
        <v>Sealing</v>
      </c>
    </row>
    <row r="365" spans="1:13" x14ac:dyDescent="0.2">
      <c r="A365" s="135" t="s">
        <v>4582</v>
      </c>
      <c r="B365" s="135" t="s">
        <v>6293</v>
      </c>
      <c r="C365" s="135" t="s">
        <v>28</v>
      </c>
      <c r="D365" s="135" t="s">
        <v>970</v>
      </c>
      <c r="E365" s="136" t="s">
        <v>971</v>
      </c>
      <c r="F365" s="137" t="s">
        <v>972</v>
      </c>
      <c r="G365" s="137" t="s">
        <v>43</v>
      </c>
      <c r="H365" s="136" t="s">
        <v>1350</v>
      </c>
      <c r="I365" s="136" t="s">
        <v>1351</v>
      </c>
      <c r="J365" s="137"/>
      <c r="K365" s="136" t="s">
        <v>1353</v>
      </c>
      <c r="L365" s="136" t="s">
        <v>1354</v>
      </c>
      <c r="M365" s="131" t="str">
        <f t="shared" si="5"/>
        <v>ASSY</v>
      </c>
    </row>
    <row r="366" spans="1:13" x14ac:dyDescent="0.2">
      <c r="A366" s="135" t="s">
        <v>4520</v>
      </c>
      <c r="B366" s="135" t="s">
        <v>6294</v>
      </c>
      <c r="C366" s="135" t="s">
        <v>28</v>
      </c>
      <c r="D366" s="135" t="s">
        <v>970</v>
      </c>
      <c r="E366" s="136" t="s">
        <v>971</v>
      </c>
      <c r="F366" s="137" t="s">
        <v>972</v>
      </c>
      <c r="G366" s="137" t="s">
        <v>9035</v>
      </c>
      <c r="H366" s="136" t="s">
        <v>1355</v>
      </c>
      <c r="I366" s="136" t="s">
        <v>1356</v>
      </c>
      <c r="J366" s="137"/>
      <c r="K366" s="136" t="s">
        <v>1357</v>
      </c>
      <c r="L366" s="136" t="s">
        <v>5455</v>
      </c>
      <c r="M366" s="131" t="str">
        <f t="shared" si="5"/>
        <v>Sealing</v>
      </c>
    </row>
    <row r="367" spans="1:13" x14ac:dyDescent="0.2">
      <c r="A367" s="135" t="s">
        <v>4585</v>
      </c>
      <c r="B367" s="135" t="s">
        <v>6295</v>
      </c>
      <c r="C367" s="135" t="s">
        <v>28</v>
      </c>
      <c r="D367" s="135" t="s">
        <v>970</v>
      </c>
      <c r="E367" s="136" t="s">
        <v>971</v>
      </c>
      <c r="F367" s="137" t="s">
        <v>972</v>
      </c>
      <c r="G367" s="137" t="s">
        <v>43</v>
      </c>
      <c r="H367" s="136" t="s">
        <v>1358</v>
      </c>
      <c r="I367" s="136" t="s">
        <v>1359</v>
      </c>
      <c r="J367" s="137"/>
      <c r="K367" s="136" t="s">
        <v>1361</v>
      </c>
      <c r="L367" s="136" t="s">
        <v>1362</v>
      </c>
      <c r="M367" s="131" t="str">
        <f t="shared" si="5"/>
        <v>ASSY</v>
      </c>
    </row>
    <row r="368" spans="1:13" x14ac:dyDescent="0.2">
      <c r="A368" s="135" t="s">
        <v>4341</v>
      </c>
      <c r="B368" s="135" t="s">
        <v>6296</v>
      </c>
      <c r="C368" s="135" t="s">
        <v>28</v>
      </c>
      <c r="D368" s="135" t="s">
        <v>970</v>
      </c>
      <c r="E368" s="136" t="s">
        <v>971</v>
      </c>
      <c r="F368" s="137" t="s">
        <v>972</v>
      </c>
      <c r="G368" s="137" t="s">
        <v>43</v>
      </c>
      <c r="H368" s="136" t="s">
        <v>1363</v>
      </c>
      <c r="I368" s="136" t="s">
        <v>1364</v>
      </c>
      <c r="J368" s="137"/>
      <c r="K368" s="136" t="s">
        <v>1366</v>
      </c>
      <c r="L368" s="136" t="s">
        <v>8868</v>
      </c>
      <c r="M368" s="131" t="str">
        <f t="shared" si="5"/>
        <v>ASSY</v>
      </c>
    </row>
    <row r="369" spans="1:13" x14ac:dyDescent="0.2">
      <c r="A369" s="135" t="s">
        <v>6297</v>
      </c>
      <c r="B369" s="135" t="s">
        <v>6298</v>
      </c>
      <c r="C369" s="135" t="s">
        <v>28</v>
      </c>
      <c r="D369" s="135" t="s">
        <v>970</v>
      </c>
      <c r="E369" s="136" t="s">
        <v>971</v>
      </c>
      <c r="F369" s="137" t="s">
        <v>972</v>
      </c>
      <c r="G369" s="137" t="s">
        <v>9035</v>
      </c>
      <c r="H369" s="136" t="s">
        <v>1368</v>
      </c>
      <c r="I369" s="136" t="s">
        <v>1369</v>
      </c>
      <c r="J369" s="137"/>
      <c r="K369" s="136" t="s">
        <v>1370</v>
      </c>
      <c r="L369" s="136" t="s">
        <v>1371</v>
      </c>
      <c r="M369" s="131" t="str">
        <f t="shared" si="5"/>
        <v>Sealing</v>
      </c>
    </row>
    <row r="370" spans="1:13" x14ac:dyDescent="0.2">
      <c r="A370" s="135" t="s">
        <v>4247</v>
      </c>
      <c r="B370" s="135" t="s">
        <v>6299</v>
      </c>
      <c r="C370" s="135" t="s">
        <v>28</v>
      </c>
      <c r="D370" s="135" t="s">
        <v>970</v>
      </c>
      <c r="E370" s="136" t="s">
        <v>971</v>
      </c>
      <c r="F370" s="137" t="s">
        <v>972</v>
      </c>
      <c r="G370" s="137" t="s">
        <v>43</v>
      </c>
      <c r="H370" s="136" t="s">
        <v>1372</v>
      </c>
      <c r="I370" s="136" t="s">
        <v>1373</v>
      </c>
      <c r="J370" s="137"/>
      <c r="K370" s="136" t="s">
        <v>1375</v>
      </c>
      <c r="L370" s="136" t="s">
        <v>8869</v>
      </c>
      <c r="M370" s="131" t="str">
        <f t="shared" si="5"/>
        <v>ASSY</v>
      </c>
    </row>
    <row r="371" spans="1:13" x14ac:dyDescent="0.2">
      <c r="A371" s="135" t="s">
        <v>6300</v>
      </c>
      <c r="B371" s="135" t="s">
        <v>6301</v>
      </c>
      <c r="C371" s="135" t="s">
        <v>28</v>
      </c>
      <c r="D371" s="135" t="s">
        <v>970</v>
      </c>
      <c r="E371" s="136" t="s">
        <v>971</v>
      </c>
      <c r="F371" s="137" t="s">
        <v>972</v>
      </c>
      <c r="G371" s="137" t="s">
        <v>43</v>
      </c>
      <c r="H371" s="136" t="s">
        <v>1377</v>
      </c>
      <c r="I371" s="136" t="s">
        <v>1378</v>
      </c>
      <c r="J371" s="137"/>
      <c r="K371" s="136" t="s">
        <v>1380</v>
      </c>
      <c r="L371" s="136" t="s">
        <v>8870</v>
      </c>
      <c r="M371" s="131" t="str">
        <f t="shared" si="5"/>
        <v>ASSY</v>
      </c>
    </row>
    <row r="372" spans="1:13" x14ac:dyDescent="0.2">
      <c r="A372" s="135" t="s">
        <v>6302</v>
      </c>
      <c r="B372" s="135" t="s">
        <v>6303</v>
      </c>
      <c r="C372" s="135" t="s">
        <v>28</v>
      </c>
      <c r="D372" s="135" t="s">
        <v>970</v>
      </c>
      <c r="E372" s="136" t="s">
        <v>971</v>
      </c>
      <c r="F372" s="137" t="s">
        <v>972</v>
      </c>
      <c r="G372" s="137" t="s">
        <v>9035</v>
      </c>
      <c r="H372" s="136" t="s">
        <v>1382</v>
      </c>
      <c r="I372" s="136" t="s">
        <v>1383</v>
      </c>
      <c r="J372" s="137"/>
      <c r="K372" s="136" t="s">
        <v>1384</v>
      </c>
      <c r="L372" s="136" t="s">
        <v>1385</v>
      </c>
      <c r="M372" s="131" t="str">
        <f t="shared" si="5"/>
        <v>Sealing</v>
      </c>
    </row>
    <row r="373" spans="1:13" x14ac:dyDescent="0.2">
      <c r="A373" s="135" t="s">
        <v>6304</v>
      </c>
      <c r="B373" s="135" t="s">
        <v>6305</v>
      </c>
      <c r="C373" s="135" t="s">
        <v>28</v>
      </c>
      <c r="D373" s="135" t="s">
        <v>970</v>
      </c>
      <c r="E373" s="136" t="s">
        <v>971</v>
      </c>
      <c r="F373" s="137" t="s">
        <v>972</v>
      </c>
      <c r="G373" s="137" t="s">
        <v>43</v>
      </c>
      <c r="H373" s="136" t="s">
        <v>1386</v>
      </c>
      <c r="I373" s="136" t="s">
        <v>1387</v>
      </c>
      <c r="J373" s="137"/>
      <c r="K373" s="136" t="s">
        <v>1389</v>
      </c>
      <c r="L373" s="136" t="s">
        <v>8871</v>
      </c>
      <c r="M373" s="131" t="str">
        <f t="shared" si="5"/>
        <v>ASSY</v>
      </c>
    </row>
    <row r="374" spans="1:13" x14ac:dyDescent="0.2">
      <c r="A374" s="135" t="s">
        <v>6306</v>
      </c>
      <c r="B374" s="135" t="s">
        <v>6307</v>
      </c>
      <c r="C374" s="135" t="s">
        <v>28</v>
      </c>
      <c r="D374" s="135" t="s">
        <v>970</v>
      </c>
      <c r="E374" s="136" t="s">
        <v>971</v>
      </c>
      <c r="F374" s="137" t="s">
        <v>972</v>
      </c>
      <c r="G374" s="137" t="s">
        <v>43</v>
      </c>
      <c r="H374" s="136" t="s">
        <v>1391</v>
      </c>
      <c r="I374" s="136" t="s">
        <v>1392</v>
      </c>
      <c r="J374" s="137"/>
      <c r="K374" s="136" t="s">
        <v>1394</v>
      </c>
      <c r="L374" s="136" t="s">
        <v>8872</v>
      </c>
      <c r="M374" s="131" t="str">
        <f t="shared" si="5"/>
        <v>ASSY</v>
      </c>
    </row>
    <row r="375" spans="1:13" x14ac:dyDescent="0.2">
      <c r="A375" s="135" t="s">
        <v>4546</v>
      </c>
      <c r="B375" s="135" t="s">
        <v>6308</v>
      </c>
      <c r="C375" s="135" t="s">
        <v>28</v>
      </c>
      <c r="D375" s="135" t="s">
        <v>970</v>
      </c>
      <c r="E375" s="136" t="s">
        <v>971</v>
      </c>
      <c r="F375" s="137" t="s">
        <v>972</v>
      </c>
      <c r="G375" s="137" t="s">
        <v>43</v>
      </c>
      <c r="H375" s="136" t="s">
        <v>1395</v>
      </c>
      <c r="I375" s="136" t="s">
        <v>1396</v>
      </c>
      <c r="J375" s="137"/>
      <c r="K375" s="136" t="s">
        <v>1398</v>
      </c>
      <c r="L375" s="136" t="s">
        <v>8873</v>
      </c>
      <c r="M375" s="131" t="str">
        <f t="shared" si="5"/>
        <v>ASSY</v>
      </c>
    </row>
    <row r="376" spans="1:13" x14ac:dyDescent="0.2">
      <c r="A376" s="135" t="s">
        <v>6309</v>
      </c>
      <c r="B376" s="135" t="s">
        <v>6310</v>
      </c>
      <c r="C376" s="135" t="s">
        <v>28</v>
      </c>
      <c r="D376" s="135" t="s">
        <v>970</v>
      </c>
      <c r="E376" s="136" t="s">
        <v>971</v>
      </c>
      <c r="F376" s="137" t="s">
        <v>972</v>
      </c>
      <c r="G376" s="137" t="s">
        <v>43</v>
      </c>
      <c r="H376" s="136" t="s">
        <v>1400</v>
      </c>
      <c r="I376" s="136" t="s">
        <v>1401</v>
      </c>
      <c r="J376" s="137"/>
      <c r="K376" s="136" t="s">
        <v>1402</v>
      </c>
      <c r="L376" s="136" t="s">
        <v>8874</v>
      </c>
      <c r="M376" s="131" t="str">
        <f t="shared" si="5"/>
        <v>ASSY</v>
      </c>
    </row>
    <row r="377" spans="1:13" x14ac:dyDescent="0.2">
      <c r="A377" s="135" t="s">
        <v>4844</v>
      </c>
      <c r="B377" s="135" t="s">
        <v>6311</v>
      </c>
      <c r="C377" s="135" t="s">
        <v>28</v>
      </c>
      <c r="D377" s="135" t="s">
        <v>970</v>
      </c>
      <c r="E377" s="136" t="s">
        <v>971</v>
      </c>
      <c r="F377" s="137" t="s">
        <v>972</v>
      </c>
      <c r="G377" s="137" t="s">
        <v>43</v>
      </c>
      <c r="H377" s="136" t="s">
        <v>1403</v>
      </c>
      <c r="I377" s="136" t="s">
        <v>1404</v>
      </c>
      <c r="J377" s="137"/>
      <c r="K377" s="136" t="s">
        <v>1406</v>
      </c>
      <c r="L377" s="136" t="s">
        <v>8875</v>
      </c>
      <c r="M377" s="131" t="str">
        <f t="shared" si="5"/>
        <v>ASSY</v>
      </c>
    </row>
    <row r="378" spans="1:13" x14ac:dyDescent="0.2">
      <c r="A378" s="135" t="s">
        <v>4581</v>
      </c>
      <c r="B378" s="135" t="s">
        <v>6312</v>
      </c>
      <c r="C378" s="135" t="s">
        <v>28</v>
      </c>
      <c r="D378" s="135" t="s">
        <v>970</v>
      </c>
      <c r="E378" s="136" t="s">
        <v>971</v>
      </c>
      <c r="F378" s="137" t="s">
        <v>972</v>
      </c>
      <c r="G378" s="137" t="s">
        <v>43</v>
      </c>
      <c r="H378" s="136" t="s">
        <v>1408</v>
      </c>
      <c r="I378" s="136" t="s">
        <v>1409</v>
      </c>
      <c r="J378" s="137"/>
      <c r="K378" s="136" t="s">
        <v>1411</v>
      </c>
      <c r="L378" s="136" t="s">
        <v>8876</v>
      </c>
      <c r="M378" s="131" t="str">
        <f t="shared" si="5"/>
        <v>ASSY</v>
      </c>
    </row>
    <row r="379" spans="1:13" x14ac:dyDescent="0.2">
      <c r="A379" s="135" t="s">
        <v>6313</v>
      </c>
      <c r="B379" s="135" t="s">
        <v>6314</v>
      </c>
      <c r="C379" s="135" t="s">
        <v>28</v>
      </c>
      <c r="D379" s="135" t="s">
        <v>970</v>
      </c>
      <c r="E379" s="136" t="s">
        <v>971</v>
      </c>
      <c r="F379" s="137" t="s">
        <v>972</v>
      </c>
      <c r="G379" s="137" t="s">
        <v>9035</v>
      </c>
      <c r="H379" s="136" t="s">
        <v>1413</v>
      </c>
      <c r="I379" s="136" t="s">
        <v>1414</v>
      </c>
      <c r="J379" s="137"/>
      <c r="K379" s="136" t="s">
        <v>1415</v>
      </c>
      <c r="L379" s="136" t="s">
        <v>1416</v>
      </c>
      <c r="M379" s="131" t="str">
        <f t="shared" si="5"/>
        <v>Sealing</v>
      </c>
    </row>
    <row r="380" spans="1:13" x14ac:dyDescent="0.2">
      <c r="A380" s="135" t="s">
        <v>4112</v>
      </c>
      <c r="B380" s="135" t="s">
        <v>6315</v>
      </c>
      <c r="C380" s="135" t="s">
        <v>28</v>
      </c>
      <c r="D380" s="135" t="s">
        <v>970</v>
      </c>
      <c r="E380" s="136" t="s">
        <v>971</v>
      </c>
      <c r="F380" s="137" t="s">
        <v>972</v>
      </c>
      <c r="G380" s="137" t="s">
        <v>43</v>
      </c>
      <c r="H380" s="136" t="s">
        <v>1417</v>
      </c>
      <c r="I380" s="136" t="s">
        <v>1418</v>
      </c>
      <c r="J380" s="137"/>
      <c r="K380" s="136" t="s">
        <v>1420</v>
      </c>
      <c r="L380" s="136" t="s">
        <v>8877</v>
      </c>
      <c r="M380" s="131" t="str">
        <f t="shared" si="5"/>
        <v>ASSY</v>
      </c>
    </row>
    <row r="381" spans="1:13" x14ac:dyDescent="0.2">
      <c r="A381" s="135" t="s">
        <v>4583</v>
      </c>
      <c r="B381" s="135" t="s">
        <v>6316</v>
      </c>
      <c r="C381" s="135" t="s">
        <v>28</v>
      </c>
      <c r="D381" s="135" t="s">
        <v>970</v>
      </c>
      <c r="E381" s="136" t="s">
        <v>971</v>
      </c>
      <c r="F381" s="137" t="s">
        <v>972</v>
      </c>
      <c r="G381" s="137" t="s">
        <v>43</v>
      </c>
      <c r="H381" s="136" t="s">
        <v>1422</v>
      </c>
      <c r="I381" s="136" t="s">
        <v>1423</v>
      </c>
      <c r="J381" s="137"/>
      <c r="K381" s="136" t="s">
        <v>1425</v>
      </c>
      <c r="L381" s="136" t="s">
        <v>8878</v>
      </c>
      <c r="M381" s="131" t="str">
        <f t="shared" si="5"/>
        <v>ASSY</v>
      </c>
    </row>
    <row r="382" spans="1:13" x14ac:dyDescent="0.2">
      <c r="A382" s="135" t="s">
        <v>4586</v>
      </c>
      <c r="B382" s="135" t="s">
        <v>6317</v>
      </c>
      <c r="C382" s="135" t="s">
        <v>28</v>
      </c>
      <c r="D382" s="135" t="s">
        <v>970</v>
      </c>
      <c r="E382" s="136" t="s">
        <v>971</v>
      </c>
      <c r="F382" s="137" t="s">
        <v>972</v>
      </c>
      <c r="G382" s="137" t="s">
        <v>43</v>
      </c>
      <c r="H382" s="136" t="s">
        <v>1427</v>
      </c>
      <c r="I382" s="136" t="s">
        <v>1428</v>
      </c>
      <c r="J382" s="137"/>
      <c r="K382" s="136" t="s">
        <v>1430</v>
      </c>
      <c r="L382" s="136" t="s">
        <v>8879</v>
      </c>
      <c r="M382" s="131" t="str">
        <f t="shared" si="5"/>
        <v>ASSY</v>
      </c>
    </row>
    <row r="383" spans="1:13" x14ac:dyDescent="0.2">
      <c r="A383" s="135" t="s">
        <v>6318</v>
      </c>
      <c r="B383" s="135" t="s">
        <v>6319</v>
      </c>
      <c r="C383" s="135" t="s">
        <v>28</v>
      </c>
      <c r="D383" s="135" t="s">
        <v>970</v>
      </c>
      <c r="E383" s="136" t="s">
        <v>971</v>
      </c>
      <c r="F383" s="137" t="s">
        <v>972</v>
      </c>
      <c r="G383" s="137" t="s">
        <v>43</v>
      </c>
      <c r="H383" s="136" t="s">
        <v>1432</v>
      </c>
      <c r="I383" s="136" t="s">
        <v>1433</v>
      </c>
      <c r="J383" s="137"/>
      <c r="K383" s="136" t="s">
        <v>1434</v>
      </c>
      <c r="L383" s="136" t="s">
        <v>8880</v>
      </c>
      <c r="M383" s="131" t="str">
        <f t="shared" si="5"/>
        <v>ASSY</v>
      </c>
    </row>
    <row r="384" spans="1:13" x14ac:dyDescent="0.2">
      <c r="A384" s="135" t="s">
        <v>6320</v>
      </c>
      <c r="B384" s="135" t="s">
        <v>6321</v>
      </c>
      <c r="C384" s="135" t="s">
        <v>28</v>
      </c>
      <c r="D384" s="135" t="s">
        <v>970</v>
      </c>
      <c r="E384" s="136" t="s">
        <v>971</v>
      </c>
      <c r="F384" s="137" t="s">
        <v>972</v>
      </c>
      <c r="G384" s="137" t="s">
        <v>9035</v>
      </c>
      <c r="H384" s="136" t="s">
        <v>1435</v>
      </c>
      <c r="I384" s="136" t="s">
        <v>1436</v>
      </c>
      <c r="J384" s="137"/>
      <c r="K384" s="136" t="s">
        <v>1437</v>
      </c>
      <c r="L384" s="136" t="s">
        <v>1438</v>
      </c>
      <c r="M384" s="131" t="str">
        <f t="shared" si="5"/>
        <v>Sealing</v>
      </c>
    </row>
    <row r="385" spans="1:13" x14ac:dyDescent="0.2">
      <c r="A385" s="135" t="s">
        <v>6322</v>
      </c>
      <c r="B385" s="135" t="s">
        <v>6323</v>
      </c>
      <c r="C385" s="135" t="s">
        <v>28</v>
      </c>
      <c r="D385" s="135" t="s">
        <v>970</v>
      </c>
      <c r="E385" s="136" t="s">
        <v>971</v>
      </c>
      <c r="F385" s="137" t="s">
        <v>972</v>
      </c>
      <c r="G385" s="137" t="s">
        <v>43</v>
      </c>
      <c r="H385" s="136" t="s">
        <v>1439</v>
      </c>
      <c r="I385" s="136" t="s">
        <v>1440</v>
      </c>
      <c r="J385" s="137"/>
      <c r="K385" s="136" t="s">
        <v>1441</v>
      </c>
      <c r="L385" s="136" t="s">
        <v>8881</v>
      </c>
      <c r="M385" s="131" t="str">
        <f t="shared" si="5"/>
        <v>ASSY</v>
      </c>
    </row>
    <row r="386" spans="1:13" x14ac:dyDescent="0.2">
      <c r="A386" s="135" t="s">
        <v>6324</v>
      </c>
      <c r="B386" s="135" t="s">
        <v>6325</v>
      </c>
      <c r="C386" s="135" t="s">
        <v>28</v>
      </c>
      <c r="D386" s="135" t="s">
        <v>970</v>
      </c>
      <c r="E386" s="136" t="s">
        <v>971</v>
      </c>
      <c r="F386" s="137" t="s">
        <v>972</v>
      </c>
      <c r="G386" s="137" t="s">
        <v>43</v>
      </c>
      <c r="H386" s="136" t="s">
        <v>1442</v>
      </c>
      <c r="I386" s="136" t="s">
        <v>1443</v>
      </c>
      <c r="J386" s="137"/>
      <c r="K386" s="136" t="s">
        <v>1445</v>
      </c>
      <c r="L386" s="136" t="s">
        <v>8882</v>
      </c>
      <c r="M386" s="131" t="str">
        <f t="shared" si="5"/>
        <v>ASSY</v>
      </c>
    </row>
    <row r="387" spans="1:13" x14ac:dyDescent="0.2">
      <c r="A387" s="135" t="s">
        <v>6326</v>
      </c>
      <c r="B387" s="135" t="s">
        <v>6327</v>
      </c>
      <c r="C387" s="135" t="s">
        <v>28</v>
      </c>
      <c r="D387" s="135" t="s">
        <v>28</v>
      </c>
      <c r="E387" s="136" t="s">
        <v>971</v>
      </c>
      <c r="F387" s="137" t="s">
        <v>972</v>
      </c>
      <c r="G387" s="137" t="s">
        <v>43</v>
      </c>
      <c r="H387" s="136" t="s">
        <v>1447</v>
      </c>
      <c r="I387" s="136" t="s">
        <v>1447</v>
      </c>
      <c r="J387" s="137"/>
      <c r="K387" s="136" t="s">
        <v>1448</v>
      </c>
      <c r="L387" s="136" t="s">
        <v>4067</v>
      </c>
      <c r="M387" s="131" t="str">
        <f t="shared" si="5"/>
        <v>ASSY</v>
      </c>
    </row>
    <row r="388" spans="1:13" x14ac:dyDescent="0.2">
      <c r="A388" s="135" t="s">
        <v>6328</v>
      </c>
      <c r="B388" s="135" t="s">
        <v>6329</v>
      </c>
      <c r="C388" s="135" t="s">
        <v>28</v>
      </c>
      <c r="D388" s="135" t="s">
        <v>970</v>
      </c>
      <c r="E388" s="136" t="s">
        <v>971</v>
      </c>
      <c r="F388" s="137" t="s">
        <v>972</v>
      </c>
      <c r="G388" s="137" t="s">
        <v>9035</v>
      </c>
      <c r="H388" s="136" t="s">
        <v>1449</v>
      </c>
      <c r="I388" s="136" t="s">
        <v>1450</v>
      </c>
      <c r="J388" s="137"/>
      <c r="K388" s="136" t="s">
        <v>1451</v>
      </c>
      <c r="L388" s="136" t="s">
        <v>1452</v>
      </c>
      <c r="M388" s="131" t="str">
        <f t="shared" si="5"/>
        <v>Sealing</v>
      </c>
    </row>
    <row r="389" spans="1:13" x14ac:dyDescent="0.2">
      <c r="A389" s="135" t="s">
        <v>4342</v>
      </c>
      <c r="B389" s="135" t="s">
        <v>6330</v>
      </c>
      <c r="C389" s="135" t="s">
        <v>28</v>
      </c>
      <c r="D389" s="135" t="s">
        <v>970</v>
      </c>
      <c r="E389" s="136" t="s">
        <v>971</v>
      </c>
      <c r="F389" s="137" t="s">
        <v>972</v>
      </c>
      <c r="G389" s="137" t="s">
        <v>43</v>
      </c>
      <c r="H389" s="136" t="s">
        <v>1453</v>
      </c>
      <c r="I389" s="136" t="s">
        <v>1454</v>
      </c>
      <c r="J389" s="137"/>
      <c r="K389" s="136" t="s">
        <v>1456</v>
      </c>
      <c r="L389" s="136" t="s">
        <v>8883</v>
      </c>
      <c r="M389" s="131" t="str">
        <f t="shared" si="5"/>
        <v>ASSY</v>
      </c>
    </row>
    <row r="390" spans="1:13" x14ac:dyDescent="0.2">
      <c r="A390" s="135" t="s">
        <v>6331</v>
      </c>
      <c r="B390" s="135" t="s">
        <v>6332</v>
      </c>
      <c r="C390" s="135" t="s">
        <v>28</v>
      </c>
      <c r="D390" s="135" t="s">
        <v>970</v>
      </c>
      <c r="E390" s="136" t="s">
        <v>971</v>
      </c>
      <c r="F390" s="137" t="s">
        <v>972</v>
      </c>
      <c r="G390" s="137" t="s">
        <v>43</v>
      </c>
      <c r="H390" s="136" t="s">
        <v>1457</v>
      </c>
      <c r="I390" s="136" t="s">
        <v>1458</v>
      </c>
      <c r="J390" s="137"/>
      <c r="K390" s="136" t="s">
        <v>1459</v>
      </c>
      <c r="L390" s="136" t="s">
        <v>4064</v>
      </c>
      <c r="M390" s="131" t="str">
        <f t="shared" si="5"/>
        <v>ASSY</v>
      </c>
    </row>
    <row r="391" spans="1:13" x14ac:dyDescent="0.2">
      <c r="A391" s="135" t="s">
        <v>6333</v>
      </c>
      <c r="B391" s="135" t="s">
        <v>6334</v>
      </c>
      <c r="C391" s="135" t="s">
        <v>28</v>
      </c>
      <c r="D391" s="135" t="s">
        <v>970</v>
      </c>
      <c r="E391" s="136" t="s">
        <v>971</v>
      </c>
      <c r="F391" s="137" t="s">
        <v>972</v>
      </c>
      <c r="G391" s="137" t="s">
        <v>43</v>
      </c>
      <c r="H391" s="136" t="s">
        <v>1460</v>
      </c>
      <c r="I391" s="136" t="s">
        <v>1461</v>
      </c>
      <c r="J391" s="137"/>
      <c r="K391" s="136" t="s">
        <v>1463</v>
      </c>
      <c r="L391" s="136" t="s">
        <v>8884</v>
      </c>
      <c r="M391" s="131" t="str">
        <f t="shared" ref="M391:M454" si="6">IF(G391="","",G391)</f>
        <v>ASSY</v>
      </c>
    </row>
    <row r="392" spans="1:13" x14ac:dyDescent="0.2">
      <c r="A392" s="135" t="s">
        <v>4153</v>
      </c>
      <c r="B392" s="135" t="s">
        <v>6335</v>
      </c>
      <c r="C392" s="135" t="s">
        <v>28</v>
      </c>
      <c r="D392" s="135" t="s">
        <v>28</v>
      </c>
      <c r="E392" s="136" t="s">
        <v>971</v>
      </c>
      <c r="F392" s="137" t="s">
        <v>972</v>
      </c>
      <c r="G392" s="137" t="s">
        <v>43</v>
      </c>
      <c r="H392" s="136" t="s">
        <v>4149</v>
      </c>
      <c r="I392" s="136" t="s">
        <v>4149</v>
      </c>
      <c r="J392" s="137"/>
      <c r="K392" s="136" t="s">
        <v>4152</v>
      </c>
      <c r="L392" s="136" t="s">
        <v>8885</v>
      </c>
      <c r="M392" s="131" t="str">
        <f t="shared" si="6"/>
        <v>ASSY</v>
      </c>
    </row>
    <row r="393" spans="1:13" x14ac:dyDescent="0.2">
      <c r="A393" s="135" t="s">
        <v>6336</v>
      </c>
      <c r="B393" s="135" t="s">
        <v>6337</v>
      </c>
      <c r="C393" s="135" t="s">
        <v>28</v>
      </c>
      <c r="D393" s="135" t="s">
        <v>970</v>
      </c>
      <c r="E393" s="136" t="s">
        <v>971</v>
      </c>
      <c r="F393" s="137" t="s">
        <v>972</v>
      </c>
      <c r="G393" s="137" t="s">
        <v>9035</v>
      </c>
      <c r="H393" s="136" t="s">
        <v>1466</v>
      </c>
      <c r="I393" s="136" t="s">
        <v>1467</v>
      </c>
      <c r="J393" s="137"/>
      <c r="K393" s="136" t="s">
        <v>1468</v>
      </c>
      <c r="L393" s="136" t="s">
        <v>1469</v>
      </c>
      <c r="M393" s="131" t="str">
        <f t="shared" si="6"/>
        <v>Sealing</v>
      </c>
    </row>
    <row r="394" spans="1:13" x14ac:dyDescent="0.2">
      <c r="A394" s="135" t="s">
        <v>6338</v>
      </c>
      <c r="B394" s="135" t="s">
        <v>6339</v>
      </c>
      <c r="C394" s="135" t="s">
        <v>28</v>
      </c>
      <c r="D394" s="135" t="s">
        <v>970</v>
      </c>
      <c r="E394" s="136" t="s">
        <v>971</v>
      </c>
      <c r="F394" s="137" t="s">
        <v>972</v>
      </c>
      <c r="G394" s="137" t="s">
        <v>43</v>
      </c>
      <c r="H394" s="136" t="s">
        <v>1470</v>
      </c>
      <c r="I394" s="136" t="s">
        <v>1471</v>
      </c>
      <c r="J394" s="137"/>
      <c r="K394" s="136" t="s">
        <v>1472</v>
      </c>
      <c r="L394" s="136" t="s">
        <v>8886</v>
      </c>
      <c r="M394" s="131" t="str">
        <f t="shared" si="6"/>
        <v>ASSY</v>
      </c>
    </row>
    <row r="395" spans="1:13" x14ac:dyDescent="0.2">
      <c r="A395" s="135" t="s">
        <v>4521</v>
      </c>
      <c r="B395" s="135" t="s">
        <v>6340</v>
      </c>
      <c r="C395" s="135" t="s">
        <v>28</v>
      </c>
      <c r="D395" s="135" t="s">
        <v>970</v>
      </c>
      <c r="E395" s="136" t="s">
        <v>971</v>
      </c>
      <c r="F395" s="137" t="s">
        <v>972</v>
      </c>
      <c r="G395" s="137" t="s">
        <v>9035</v>
      </c>
      <c r="H395" s="136" t="s">
        <v>1473</v>
      </c>
      <c r="I395" s="136" t="s">
        <v>1474</v>
      </c>
      <c r="J395" s="137"/>
      <c r="K395" s="136" t="s">
        <v>1475</v>
      </c>
      <c r="L395" s="136" t="s">
        <v>1476</v>
      </c>
      <c r="M395" s="131" t="str">
        <f t="shared" si="6"/>
        <v>Sealing</v>
      </c>
    </row>
    <row r="396" spans="1:13" x14ac:dyDescent="0.2">
      <c r="A396" s="135" t="s">
        <v>6341</v>
      </c>
      <c r="B396" s="135" t="s">
        <v>6342</v>
      </c>
      <c r="C396" s="135" t="s">
        <v>28</v>
      </c>
      <c r="D396" s="135" t="s">
        <v>970</v>
      </c>
      <c r="E396" s="136" t="s">
        <v>971</v>
      </c>
      <c r="F396" s="137" t="s">
        <v>972</v>
      </c>
      <c r="G396" s="137" t="s">
        <v>9035</v>
      </c>
      <c r="H396" s="136" t="s">
        <v>1477</v>
      </c>
      <c r="I396" s="136" t="s">
        <v>1478</v>
      </c>
      <c r="J396" s="137"/>
      <c r="K396" s="136" t="s">
        <v>1479</v>
      </c>
      <c r="L396" s="136" t="s">
        <v>5487</v>
      </c>
      <c r="M396" s="131" t="str">
        <f t="shared" si="6"/>
        <v>Sealing</v>
      </c>
    </row>
    <row r="397" spans="1:13" x14ac:dyDescent="0.2">
      <c r="A397" s="135" t="s">
        <v>6343</v>
      </c>
      <c r="B397" s="135" t="s">
        <v>6344</v>
      </c>
      <c r="C397" s="135" t="s">
        <v>28</v>
      </c>
      <c r="D397" s="135" t="s">
        <v>970</v>
      </c>
      <c r="E397" s="136" t="s">
        <v>971</v>
      </c>
      <c r="F397" s="137" t="s">
        <v>972</v>
      </c>
      <c r="G397" s="137" t="s">
        <v>9035</v>
      </c>
      <c r="H397" s="136" t="s">
        <v>1480</v>
      </c>
      <c r="I397" s="136" t="s">
        <v>1481</v>
      </c>
      <c r="J397" s="137"/>
      <c r="K397" s="136" t="s">
        <v>1482</v>
      </c>
      <c r="L397" s="136" t="s">
        <v>1487</v>
      </c>
      <c r="M397" s="131" t="str">
        <f t="shared" si="6"/>
        <v>Sealing</v>
      </c>
    </row>
    <row r="398" spans="1:13" x14ac:dyDescent="0.2">
      <c r="A398" s="135" t="s">
        <v>4502</v>
      </c>
      <c r="B398" s="135" t="s">
        <v>6345</v>
      </c>
      <c r="C398" s="135" t="s">
        <v>28</v>
      </c>
      <c r="D398" s="135" t="s">
        <v>970</v>
      </c>
      <c r="E398" s="136" t="s">
        <v>971</v>
      </c>
      <c r="F398" s="137" t="s">
        <v>972</v>
      </c>
      <c r="G398" s="137" t="s">
        <v>9035</v>
      </c>
      <c r="H398" s="136" t="s">
        <v>1483</v>
      </c>
      <c r="I398" s="136" t="s">
        <v>1484</v>
      </c>
      <c r="J398" s="137"/>
      <c r="K398" s="136" t="s">
        <v>1486</v>
      </c>
      <c r="L398" s="136" t="s">
        <v>1487</v>
      </c>
      <c r="M398" s="131" t="str">
        <f t="shared" si="6"/>
        <v>Sealing</v>
      </c>
    </row>
    <row r="399" spans="1:13" x14ac:dyDescent="0.2">
      <c r="A399" s="135" t="s">
        <v>6346</v>
      </c>
      <c r="B399" s="135" t="s">
        <v>6347</v>
      </c>
      <c r="C399" s="135" t="s">
        <v>28</v>
      </c>
      <c r="D399" s="135" t="s">
        <v>970</v>
      </c>
      <c r="E399" s="136" t="s">
        <v>971</v>
      </c>
      <c r="F399" s="137" t="s">
        <v>972</v>
      </c>
      <c r="G399" s="137" t="s">
        <v>9035</v>
      </c>
      <c r="H399" s="136" t="s">
        <v>1488</v>
      </c>
      <c r="I399" s="136" t="s">
        <v>1489</v>
      </c>
      <c r="J399" s="137"/>
      <c r="K399" s="136" t="s">
        <v>1490</v>
      </c>
      <c r="L399" s="136" t="s">
        <v>5489</v>
      </c>
      <c r="M399" s="131" t="str">
        <f t="shared" si="6"/>
        <v>Sealing</v>
      </c>
    </row>
    <row r="400" spans="1:13" x14ac:dyDescent="0.2">
      <c r="A400" s="135" t="s">
        <v>6348</v>
      </c>
      <c r="B400" s="135" t="s">
        <v>6349</v>
      </c>
      <c r="C400" s="135" t="s">
        <v>28</v>
      </c>
      <c r="D400" s="135" t="s">
        <v>970</v>
      </c>
      <c r="E400" s="136" t="s">
        <v>971</v>
      </c>
      <c r="F400" s="137" t="s">
        <v>972</v>
      </c>
      <c r="G400" s="137" t="s">
        <v>9035</v>
      </c>
      <c r="H400" s="136" t="s">
        <v>1491</v>
      </c>
      <c r="I400" s="136" t="s">
        <v>1492</v>
      </c>
      <c r="J400" s="137"/>
      <c r="K400" s="136" t="s">
        <v>1493</v>
      </c>
      <c r="L400" s="136" t="s">
        <v>2220</v>
      </c>
      <c r="M400" s="131" t="str">
        <f t="shared" si="6"/>
        <v>Sealing</v>
      </c>
    </row>
    <row r="401" spans="1:13" x14ac:dyDescent="0.2">
      <c r="A401" s="135" t="s">
        <v>6350</v>
      </c>
      <c r="B401" s="135" t="s">
        <v>6351</v>
      </c>
      <c r="C401" s="135" t="s">
        <v>28</v>
      </c>
      <c r="D401" s="135" t="s">
        <v>970</v>
      </c>
      <c r="E401" s="136" t="s">
        <v>971</v>
      </c>
      <c r="F401" s="137" t="s">
        <v>972</v>
      </c>
      <c r="G401" s="137" t="s">
        <v>9035</v>
      </c>
      <c r="H401" s="136" t="s">
        <v>1494</v>
      </c>
      <c r="I401" s="136" t="s">
        <v>1495</v>
      </c>
      <c r="J401" s="137"/>
      <c r="K401" s="136" t="s">
        <v>1496</v>
      </c>
      <c r="L401" s="136" t="s">
        <v>1497</v>
      </c>
      <c r="M401" s="131" t="str">
        <f t="shared" si="6"/>
        <v>Sealing</v>
      </c>
    </row>
    <row r="402" spans="1:13" x14ac:dyDescent="0.2">
      <c r="A402" s="135" t="s">
        <v>6352</v>
      </c>
      <c r="B402" s="135" t="s">
        <v>6353</v>
      </c>
      <c r="C402" s="135" t="s">
        <v>28</v>
      </c>
      <c r="D402" s="135" t="s">
        <v>970</v>
      </c>
      <c r="E402" s="136" t="s">
        <v>971</v>
      </c>
      <c r="F402" s="137" t="s">
        <v>972</v>
      </c>
      <c r="G402" s="137" t="s">
        <v>9035</v>
      </c>
      <c r="H402" s="136" t="s">
        <v>1498</v>
      </c>
      <c r="I402" s="136" t="s">
        <v>1499</v>
      </c>
      <c r="J402" s="137"/>
      <c r="K402" s="136" t="s">
        <v>1500</v>
      </c>
      <c r="L402" s="136" t="s">
        <v>1501</v>
      </c>
      <c r="M402" s="131" t="str">
        <f t="shared" si="6"/>
        <v>Sealing</v>
      </c>
    </row>
    <row r="403" spans="1:13" x14ac:dyDescent="0.2">
      <c r="A403" s="135" t="s">
        <v>6354</v>
      </c>
      <c r="B403" s="135" t="s">
        <v>6355</v>
      </c>
      <c r="C403" s="135" t="s">
        <v>28</v>
      </c>
      <c r="D403" s="135" t="s">
        <v>970</v>
      </c>
      <c r="E403" s="136" t="s">
        <v>971</v>
      </c>
      <c r="F403" s="137" t="s">
        <v>972</v>
      </c>
      <c r="G403" s="137" t="s">
        <v>9035</v>
      </c>
      <c r="H403" s="136" t="s">
        <v>1502</v>
      </c>
      <c r="I403" s="136" t="s">
        <v>1503</v>
      </c>
      <c r="J403" s="137"/>
      <c r="K403" s="136" t="s">
        <v>1504</v>
      </c>
      <c r="L403" s="136" t="s">
        <v>1505</v>
      </c>
      <c r="M403" s="131" t="str">
        <f t="shared" si="6"/>
        <v>Sealing</v>
      </c>
    </row>
    <row r="404" spans="1:13" x14ac:dyDescent="0.2">
      <c r="A404" s="135" t="s">
        <v>6356</v>
      </c>
      <c r="B404" s="135" t="s">
        <v>6357</v>
      </c>
      <c r="C404" s="135" t="s">
        <v>28</v>
      </c>
      <c r="D404" s="135" t="s">
        <v>970</v>
      </c>
      <c r="E404" s="136" t="s">
        <v>971</v>
      </c>
      <c r="F404" s="137" t="s">
        <v>972</v>
      </c>
      <c r="G404" s="137" t="s">
        <v>9035</v>
      </c>
      <c r="H404" s="136" t="s">
        <v>1506</v>
      </c>
      <c r="I404" s="136" t="s">
        <v>1507</v>
      </c>
      <c r="J404" s="137"/>
      <c r="K404" s="136" t="s">
        <v>1508</v>
      </c>
      <c r="L404" s="136" t="s">
        <v>1509</v>
      </c>
      <c r="M404" s="131" t="str">
        <f t="shared" si="6"/>
        <v>Sealing</v>
      </c>
    </row>
    <row r="405" spans="1:13" x14ac:dyDescent="0.2">
      <c r="A405" s="135" t="s">
        <v>6358</v>
      </c>
      <c r="B405" s="135" t="s">
        <v>6359</v>
      </c>
      <c r="C405" s="135" t="s">
        <v>28</v>
      </c>
      <c r="D405" s="135" t="s">
        <v>970</v>
      </c>
      <c r="E405" s="136" t="s">
        <v>971</v>
      </c>
      <c r="F405" s="137" t="s">
        <v>972</v>
      </c>
      <c r="G405" s="137" t="s">
        <v>9035</v>
      </c>
      <c r="H405" s="136" t="s">
        <v>1510</v>
      </c>
      <c r="I405" s="136" t="s">
        <v>1511</v>
      </c>
      <c r="J405" s="137"/>
      <c r="K405" s="136" t="s">
        <v>1512</v>
      </c>
      <c r="L405" s="136" t="s">
        <v>1513</v>
      </c>
      <c r="M405" s="131" t="str">
        <f t="shared" si="6"/>
        <v>Sealing</v>
      </c>
    </row>
    <row r="406" spans="1:13" x14ac:dyDescent="0.2">
      <c r="A406" s="135" t="s">
        <v>6360</v>
      </c>
      <c r="B406" s="135" t="s">
        <v>6361</v>
      </c>
      <c r="C406" s="135" t="s">
        <v>28</v>
      </c>
      <c r="D406" s="135" t="s">
        <v>970</v>
      </c>
      <c r="E406" s="136" t="s">
        <v>971</v>
      </c>
      <c r="F406" s="137" t="s">
        <v>972</v>
      </c>
      <c r="G406" s="137" t="s">
        <v>9035</v>
      </c>
      <c r="H406" s="136" t="s">
        <v>1514</v>
      </c>
      <c r="I406" s="136" t="s">
        <v>1515</v>
      </c>
      <c r="J406" s="137"/>
      <c r="K406" s="136" t="s">
        <v>1516</v>
      </c>
      <c r="L406" s="136" t="s">
        <v>5510</v>
      </c>
      <c r="M406" s="131" t="str">
        <f t="shared" si="6"/>
        <v>Sealing</v>
      </c>
    </row>
    <row r="407" spans="1:13" x14ac:dyDescent="0.2">
      <c r="A407" s="135" t="s">
        <v>4855</v>
      </c>
      <c r="B407" s="135" t="s">
        <v>6362</v>
      </c>
      <c r="C407" s="135" t="s">
        <v>28</v>
      </c>
      <c r="D407" s="135" t="s">
        <v>970</v>
      </c>
      <c r="E407" s="136" t="s">
        <v>971</v>
      </c>
      <c r="F407" s="137" t="s">
        <v>972</v>
      </c>
      <c r="G407" s="137" t="s">
        <v>9035</v>
      </c>
      <c r="H407" s="136" t="s">
        <v>1518</v>
      </c>
      <c r="I407" s="136" t="s">
        <v>1519</v>
      </c>
      <c r="J407" s="137"/>
      <c r="K407" s="136" t="s">
        <v>1521</v>
      </c>
      <c r="L407" s="136" t="s">
        <v>5511</v>
      </c>
      <c r="M407" s="131" t="str">
        <f t="shared" si="6"/>
        <v>Sealing</v>
      </c>
    </row>
    <row r="408" spans="1:13" x14ac:dyDescent="0.2">
      <c r="A408" s="135" t="s">
        <v>6363</v>
      </c>
      <c r="B408" s="135" t="s">
        <v>6364</v>
      </c>
      <c r="C408" s="135" t="s">
        <v>28</v>
      </c>
      <c r="D408" s="135" t="s">
        <v>970</v>
      </c>
      <c r="E408" s="136" t="s">
        <v>971</v>
      </c>
      <c r="F408" s="137" t="s">
        <v>972</v>
      </c>
      <c r="G408" s="137" t="s">
        <v>43</v>
      </c>
      <c r="H408" s="136" t="s">
        <v>1523</v>
      </c>
      <c r="I408" s="136" t="s">
        <v>1524</v>
      </c>
      <c r="J408" s="137"/>
      <c r="K408" s="136" t="s">
        <v>1525</v>
      </c>
      <c r="L408" s="136" t="s">
        <v>1526</v>
      </c>
      <c r="M408" s="131" t="str">
        <f t="shared" si="6"/>
        <v>ASSY</v>
      </c>
    </row>
    <row r="409" spans="1:13" x14ac:dyDescent="0.2">
      <c r="A409" s="135" t="s">
        <v>4537</v>
      </c>
      <c r="B409" s="135" t="s">
        <v>6365</v>
      </c>
      <c r="C409" s="135" t="s">
        <v>28</v>
      </c>
      <c r="D409" s="135" t="s">
        <v>970</v>
      </c>
      <c r="E409" s="136" t="s">
        <v>971</v>
      </c>
      <c r="F409" s="137" t="s">
        <v>972</v>
      </c>
      <c r="G409" s="137" t="s">
        <v>9035</v>
      </c>
      <c r="H409" s="136" t="s">
        <v>1527</v>
      </c>
      <c r="I409" s="136" t="s">
        <v>1528</v>
      </c>
      <c r="J409" s="137"/>
      <c r="K409" s="136" t="s">
        <v>1530</v>
      </c>
      <c r="L409" s="136" t="s">
        <v>2547</v>
      </c>
      <c r="M409" s="131" t="str">
        <f t="shared" si="6"/>
        <v>Sealing</v>
      </c>
    </row>
    <row r="410" spans="1:13" x14ac:dyDescent="0.2">
      <c r="A410" s="135" t="s">
        <v>6366</v>
      </c>
      <c r="B410" s="135" t="s">
        <v>6367</v>
      </c>
      <c r="C410" s="135" t="s">
        <v>28</v>
      </c>
      <c r="D410" s="135" t="s">
        <v>970</v>
      </c>
      <c r="E410" s="136" t="s">
        <v>971</v>
      </c>
      <c r="F410" s="137" t="s">
        <v>972</v>
      </c>
      <c r="G410" s="137" t="s">
        <v>43</v>
      </c>
      <c r="H410" s="136" t="s">
        <v>1532</v>
      </c>
      <c r="I410" s="136" t="s">
        <v>1533</v>
      </c>
      <c r="J410" s="137"/>
      <c r="K410" s="136" t="s">
        <v>1534</v>
      </c>
      <c r="L410" s="136" t="s">
        <v>1535</v>
      </c>
      <c r="M410" s="131" t="str">
        <f t="shared" si="6"/>
        <v>ASSY</v>
      </c>
    </row>
    <row r="411" spans="1:13" x14ac:dyDescent="0.2">
      <c r="A411" s="135" t="s">
        <v>4856</v>
      </c>
      <c r="B411" s="135" t="s">
        <v>6368</v>
      </c>
      <c r="C411" s="135" t="s">
        <v>28</v>
      </c>
      <c r="D411" s="135" t="s">
        <v>970</v>
      </c>
      <c r="E411" s="136" t="s">
        <v>971</v>
      </c>
      <c r="F411" s="137" t="s">
        <v>972</v>
      </c>
      <c r="G411" s="137" t="s">
        <v>9035</v>
      </c>
      <c r="H411" s="136" t="s">
        <v>1536</v>
      </c>
      <c r="I411" s="136" t="s">
        <v>1537</v>
      </c>
      <c r="J411" s="137"/>
      <c r="K411" s="136" t="s">
        <v>1539</v>
      </c>
      <c r="L411" s="136" t="s">
        <v>5512</v>
      </c>
      <c r="M411" s="131" t="str">
        <f t="shared" si="6"/>
        <v>Sealing</v>
      </c>
    </row>
    <row r="412" spans="1:13" x14ac:dyDescent="0.2">
      <c r="A412" s="135" t="s">
        <v>4453</v>
      </c>
      <c r="B412" s="135" t="s">
        <v>6369</v>
      </c>
      <c r="C412" s="135" t="s">
        <v>28</v>
      </c>
      <c r="D412" s="135" t="s">
        <v>970</v>
      </c>
      <c r="E412" s="136" t="s">
        <v>971</v>
      </c>
      <c r="F412" s="137" t="s">
        <v>972</v>
      </c>
      <c r="G412" s="137" t="s">
        <v>43</v>
      </c>
      <c r="H412" s="136" t="s">
        <v>1541</v>
      </c>
      <c r="I412" s="136" t="s">
        <v>1542</v>
      </c>
      <c r="J412" s="137"/>
      <c r="K412" s="136" t="s">
        <v>1543</v>
      </c>
      <c r="L412" s="136" t="s">
        <v>1526</v>
      </c>
      <c r="M412" s="131" t="str">
        <f t="shared" si="6"/>
        <v>ASSY</v>
      </c>
    </row>
    <row r="413" spans="1:13" x14ac:dyDescent="0.2">
      <c r="A413" s="135" t="s">
        <v>6370</v>
      </c>
      <c r="B413" s="135" t="s">
        <v>6371</v>
      </c>
      <c r="C413" s="135" t="s">
        <v>28</v>
      </c>
      <c r="D413" s="135" t="s">
        <v>970</v>
      </c>
      <c r="E413" s="136" t="s">
        <v>971</v>
      </c>
      <c r="F413" s="137" t="s">
        <v>972</v>
      </c>
      <c r="G413" s="137" t="s">
        <v>43</v>
      </c>
      <c r="H413" s="136" t="s">
        <v>1544</v>
      </c>
      <c r="I413" s="136" t="s">
        <v>1545</v>
      </c>
      <c r="J413" s="137"/>
      <c r="K413" s="136" t="s">
        <v>1546</v>
      </c>
      <c r="L413" s="136" t="s">
        <v>1535</v>
      </c>
      <c r="M413" s="131" t="str">
        <f t="shared" si="6"/>
        <v>ASSY</v>
      </c>
    </row>
    <row r="414" spans="1:13" x14ac:dyDescent="0.2">
      <c r="A414" s="135" t="s">
        <v>6372</v>
      </c>
      <c r="B414" s="135" t="s">
        <v>6373</v>
      </c>
      <c r="C414" s="135" t="s">
        <v>28</v>
      </c>
      <c r="D414" s="135" t="s">
        <v>970</v>
      </c>
      <c r="E414" s="136" t="s">
        <v>971</v>
      </c>
      <c r="F414" s="137" t="s">
        <v>972</v>
      </c>
      <c r="G414" s="137" t="s">
        <v>43</v>
      </c>
      <c r="H414" s="136" t="s">
        <v>1547</v>
      </c>
      <c r="I414" s="136" t="s">
        <v>1548</v>
      </c>
      <c r="J414" s="137"/>
      <c r="K414" s="136" t="s">
        <v>1550</v>
      </c>
      <c r="L414" s="136" t="s">
        <v>8887</v>
      </c>
      <c r="M414" s="131" t="str">
        <f t="shared" si="6"/>
        <v>ASSY</v>
      </c>
    </row>
    <row r="415" spans="1:13" x14ac:dyDescent="0.2">
      <c r="A415" s="135" t="s">
        <v>6374</v>
      </c>
      <c r="B415" s="135" t="s">
        <v>6375</v>
      </c>
      <c r="C415" s="135" t="s">
        <v>28</v>
      </c>
      <c r="D415" s="135" t="s">
        <v>970</v>
      </c>
      <c r="E415" s="136" t="s">
        <v>971</v>
      </c>
      <c r="F415" s="137" t="s">
        <v>972</v>
      </c>
      <c r="G415" s="137" t="s">
        <v>43</v>
      </c>
      <c r="H415" s="136" t="s">
        <v>1551</v>
      </c>
      <c r="I415" s="136" t="s">
        <v>1552</v>
      </c>
      <c r="J415" s="137"/>
      <c r="K415" s="136" t="s">
        <v>1554</v>
      </c>
      <c r="L415" s="136" t="s">
        <v>8888</v>
      </c>
      <c r="M415" s="131" t="str">
        <f t="shared" si="6"/>
        <v>ASSY</v>
      </c>
    </row>
    <row r="416" spans="1:13" x14ac:dyDescent="0.2">
      <c r="A416" s="135" t="s">
        <v>6376</v>
      </c>
      <c r="B416" s="135" t="s">
        <v>6377</v>
      </c>
      <c r="C416" s="135" t="s">
        <v>28</v>
      </c>
      <c r="D416" s="135" t="s">
        <v>970</v>
      </c>
      <c r="E416" s="136" t="s">
        <v>971</v>
      </c>
      <c r="F416" s="137" t="s">
        <v>972</v>
      </c>
      <c r="G416" s="137" t="s">
        <v>9035</v>
      </c>
      <c r="H416" s="136" t="s">
        <v>1555</v>
      </c>
      <c r="I416" s="136" t="s">
        <v>1556</v>
      </c>
      <c r="J416" s="137"/>
      <c r="K416" s="136" t="s">
        <v>1557</v>
      </c>
      <c r="L416" s="136" t="s">
        <v>1558</v>
      </c>
      <c r="M416" s="131" t="str">
        <f t="shared" si="6"/>
        <v>Sealing</v>
      </c>
    </row>
    <row r="417" spans="1:13" x14ac:dyDescent="0.2">
      <c r="A417" s="135" t="s">
        <v>6378</v>
      </c>
      <c r="B417" s="135" t="s">
        <v>6379</v>
      </c>
      <c r="C417" s="135" t="s">
        <v>28</v>
      </c>
      <c r="D417" s="135" t="s">
        <v>970</v>
      </c>
      <c r="E417" s="136" t="s">
        <v>971</v>
      </c>
      <c r="F417" s="137" t="s">
        <v>972</v>
      </c>
      <c r="G417" s="137" t="s">
        <v>9035</v>
      </c>
      <c r="H417" s="136">
        <v>9004951161</v>
      </c>
      <c r="I417" s="136" t="s">
        <v>1559</v>
      </c>
      <c r="J417" s="137"/>
      <c r="K417" s="136" t="s">
        <v>922</v>
      </c>
      <c r="L417" s="136" t="s">
        <v>1560</v>
      </c>
      <c r="M417" s="131" t="str">
        <f t="shared" si="6"/>
        <v>Sealing</v>
      </c>
    </row>
    <row r="418" spans="1:13" x14ac:dyDescent="0.2">
      <c r="A418" s="135" t="s">
        <v>4592</v>
      </c>
      <c r="B418" s="135" t="s">
        <v>6380</v>
      </c>
      <c r="C418" s="135" t="s">
        <v>28</v>
      </c>
      <c r="D418" s="135" t="s">
        <v>970</v>
      </c>
      <c r="E418" s="136" t="s">
        <v>971</v>
      </c>
      <c r="F418" s="137" t="s">
        <v>972</v>
      </c>
      <c r="G418" s="137" t="s">
        <v>9035</v>
      </c>
      <c r="H418" s="136">
        <v>9004951125</v>
      </c>
      <c r="I418" s="136" t="s">
        <v>1561</v>
      </c>
      <c r="J418" s="137"/>
      <c r="K418" s="136" t="s">
        <v>1563</v>
      </c>
      <c r="L418" s="136" t="s">
        <v>1564</v>
      </c>
      <c r="M418" s="131" t="str">
        <f t="shared" si="6"/>
        <v>Sealing</v>
      </c>
    </row>
    <row r="419" spans="1:13" x14ac:dyDescent="0.2">
      <c r="A419" s="135" t="s">
        <v>4866</v>
      </c>
      <c r="B419" s="135" t="s">
        <v>6381</v>
      </c>
      <c r="C419" s="135" t="s">
        <v>28</v>
      </c>
      <c r="D419" s="135" t="s">
        <v>970</v>
      </c>
      <c r="E419" s="136" t="s">
        <v>971</v>
      </c>
      <c r="F419" s="137" t="s">
        <v>972</v>
      </c>
      <c r="G419" s="137" t="s">
        <v>9035</v>
      </c>
      <c r="H419" s="136" t="s">
        <v>1565</v>
      </c>
      <c r="I419" s="136" t="s">
        <v>1566</v>
      </c>
      <c r="J419" s="137"/>
      <c r="K419" s="136" t="s">
        <v>936</v>
      </c>
      <c r="L419" s="136" t="s">
        <v>5524</v>
      </c>
      <c r="M419" s="131" t="str">
        <f t="shared" si="6"/>
        <v>Sealing</v>
      </c>
    </row>
    <row r="420" spans="1:13" x14ac:dyDescent="0.2">
      <c r="A420" s="135" t="s">
        <v>6382</v>
      </c>
      <c r="B420" s="135" t="s">
        <v>6383</v>
      </c>
      <c r="C420" s="135" t="s">
        <v>28</v>
      </c>
      <c r="D420" s="135" t="s">
        <v>970</v>
      </c>
      <c r="E420" s="136" t="s">
        <v>971</v>
      </c>
      <c r="F420" s="137" t="s">
        <v>972</v>
      </c>
      <c r="G420" s="137" t="s">
        <v>9035</v>
      </c>
      <c r="H420" s="136">
        <v>9004951143</v>
      </c>
      <c r="I420" s="136" t="s">
        <v>1567</v>
      </c>
      <c r="J420" s="137"/>
      <c r="K420" s="136" t="s">
        <v>1568</v>
      </c>
      <c r="L420" s="136" t="s">
        <v>5518</v>
      </c>
      <c r="M420" s="131" t="str">
        <f t="shared" si="6"/>
        <v>Sealing</v>
      </c>
    </row>
    <row r="421" spans="1:13" x14ac:dyDescent="0.2">
      <c r="A421" s="135" t="s">
        <v>4588</v>
      </c>
      <c r="B421" s="135" t="s">
        <v>6384</v>
      </c>
      <c r="C421" s="135" t="s">
        <v>28</v>
      </c>
      <c r="D421" s="135" t="s">
        <v>970</v>
      </c>
      <c r="E421" s="136" t="s">
        <v>971</v>
      </c>
      <c r="F421" s="137" t="s">
        <v>972</v>
      </c>
      <c r="G421" s="137" t="s">
        <v>9035</v>
      </c>
      <c r="H421" s="136" t="s">
        <v>1570</v>
      </c>
      <c r="I421" s="136" t="s">
        <v>1571</v>
      </c>
      <c r="J421" s="137"/>
      <c r="K421" s="136" t="s">
        <v>1572</v>
      </c>
      <c r="L421" s="136" t="s">
        <v>5519</v>
      </c>
      <c r="M421" s="131" t="str">
        <f t="shared" si="6"/>
        <v>Sealing</v>
      </c>
    </row>
    <row r="422" spans="1:13" x14ac:dyDescent="0.2">
      <c r="A422" s="135" t="s">
        <v>4867</v>
      </c>
      <c r="B422" s="135" t="s">
        <v>6385</v>
      </c>
      <c r="C422" s="135" t="s">
        <v>28</v>
      </c>
      <c r="D422" s="135" t="s">
        <v>970</v>
      </c>
      <c r="E422" s="136" t="s">
        <v>971</v>
      </c>
      <c r="F422" s="137" t="s">
        <v>972</v>
      </c>
      <c r="G422" s="137" t="s">
        <v>9035</v>
      </c>
      <c r="H422" s="136" t="s">
        <v>1573</v>
      </c>
      <c r="I422" s="136" t="s">
        <v>1574</v>
      </c>
      <c r="J422" s="137"/>
      <c r="K422" s="136" t="s">
        <v>948</v>
      </c>
      <c r="L422" s="136" t="s">
        <v>915</v>
      </c>
      <c r="M422" s="131" t="str">
        <f t="shared" si="6"/>
        <v>Sealing</v>
      </c>
    </row>
    <row r="423" spans="1:13" x14ac:dyDescent="0.2">
      <c r="A423" s="135" t="s">
        <v>4589</v>
      </c>
      <c r="B423" s="135" t="s">
        <v>6386</v>
      </c>
      <c r="C423" s="135" t="s">
        <v>28</v>
      </c>
      <c r="D423" s="135" t="s">
        <v>970</v>
      </c>
      <c r="E423" s="136" t="s">
        <v>971</v>
      </c>
      <c r="F423" s="137" t="s">
        <v>972</v>
      </c>
      <c r="G423" s="137" t="s">
        <v>9035</v>
      </c>
      <c r="H423" s="136" t="s">
        <v>1575</v>
      </c>
      <c r="I423" s="136" t="s">
        <v>1576</v>
      </c>
      <c r="J423" s="137"/>
      <c r="K423" s="136" t="s">
        <v>1577</v>
      </c>
      <c r="L423" s="136" t="s">
        <v>1578</v>
      </c>
      <c r="M423" s="131" t="str">
        <f t="shared" si="6"/>
        <v>Sealing</v>
      </c>
    </row>
    <row r="424" spans="1:13" x14ac:dyDescent="0.2">
      <c r="A424" s="135" t="s">
        <v>6387</v>
      </c>
      <c r="B424" s="135" t="s">
        <v>6388</v>
      </c>
      <c r="C424" s="135" t="s">
        <v>28</v>
      </c>
      <c r="D424" s="135" t="s">
        <v>970</v>
      </c>
      <c r="E424" s="136" t="s">
        <v>971</v>
      </c>
      <c r="F424" s="137" t="s">
        <v>972</v>
      </c>
      <c r="G424" s="137" t="s">
        <v>9035</v>
      </c>
      <c r="H424" s="136" t="s">
        <v>1579</v>
      </c>
      <c r="I424" s="136" t="s">
        <v>1580</v>
      </c>
      <c r="J424" s="137"/>
      <c r="K424" s="136" t="s">
        <v>1581</v>
      </c>
      <c r="L424" s="136" t="s">
        <v>5520</v>
      </c>
      <c r="M424" s="131" t="str">
        <f t="shared" si="6"/>
        <v>Sealing</v>
      </c>
    </row>
    <row r="425" spans="1:13" x14ac:dyDescent="0.2">
      <c r="A425" s="135" t="s">
        <v>6389</v>
      </c>
      <c r="B425" s="135" t="s">
        <v>6390</v>
      </c>
      <c r="C425" s="135" t="s">
        <v>28</v>
      </c>
      <c r="D425" s="135" t="s">
        <v>970</v>
      </c>
      <c r="E425" s="136" t="s">
        <v>971</v>
      </c>
      <c r="F425" s="137" t="s">
        <v>972</v>
      </c>
      <c r="G425" s="137" t="s">
        <v>9035</v>
      </c>
      <c r="H425" s="136">
        <v>8117997204</v>
      </c>
      <c r="I425" s="136" t="s">
        <v>1582</v>
      </c>
      <c r="J425" s="137"/>
      <c r="K425" s="136" t="s">
        <v>1583</v>
      </c>
      <c r="L425" s="136" t="s">
        <v>1584</v>
      </c>
      <c r="M425" s="131" t="str">
        <f t="shared" si="6"/>
        <v>Sealing</v>
      </c>
    </row>
    <row r="426" spans="1:13" x14ac:dyDescent="0.2">
      <c r="A426" s="135" t="s">
        <v>6391</v>
      </c>
      <c r="B426" s="135" t="s">
        <v>6392</v>
      </c>
      <c r="C426" s="135" t="s">
        <v>28</v>
      </c>
      <c r="D426" s="135" t="s">
        <v>970</v>
      </c>
      <c r="E426" s="136" t="s">
        <v>971</v>
      </c>
      <c r="F426" s="137" t="s">
        <v>972</v>
      </c>
      <c r="G426" s="137" t="s">
        <v>9035</v>
      </c>
      <c r="H426" s="136">
        <v>9007560046</v>
      </c>
      <c r="I426" s="136" t="s">
        <v>1585</v>
      </c>
      <c r="J426" s="137"/>
      <c r="K426" s="136" t="s">
        <v>1586</v>
      </c>
      <c r="L426" s="136" t="s">
        <v>1587</v>
      </c>
      <c r="M426" s="131" t="str">
        <f t="shared" si="6"/>
        <v>Sealing</v>
      </c>
    </row>
    <row r="427" spans="1:13" x14ac:dyDescent="0.2">
      <c r="A427" s="135" t="s">
        <v>6393</v>
      </c>
      <c r="B427" s="135" t="s">
        <v>6394</v>
      </c>
      <c r="C427" s="135" t="s">
        <v>28</v>
      </c>
      <c r="D427" s="135" t="s">
        <v>970</v>
      </c>
      <c r="E427" s="136" t="s">
        <v>971</v>
      </c>
      <c r="F427" s="137" t="s">
        <v>972</v>
      </c>
      <c r="G427" s="137" t="s">
        <v>9035</v>
      </c>
      <c r="H427" s="136" t="s">
        <v>1588</v>
      </c>
      <c r="I427" s="136" t="s">
        <v>1589</v>
      </c>
      <c r="J427" s="137"/>
      <c r="K427" s="136" t="s">
        <v>1590</v>
      </c>
      <c r="L427" s="136" t="s">
        <v>1584</v>
      </c>
      <c r="M427" s="131" t="str">
        <f t="shared" si="6"/>
        <v>Sealing</v>
      </c>
    </row>
    <row r="428" spans="1:13" x14ac:dyDescent="0.2">
      <c r="A428" s="135" t="s">
        <v>6395</v>
      </c>
      <c r="B428" s="135" t="s">
        <v>6396</v>
      </c>
      <c r="C428" s="135" t="s">
        <v>28</v>
      </c>
      <c r="D428" s="135" t="s">
        <v>970</v>
      </c>
      <c r="E428" s="136" t="s">
        <v>971</v>
      </c>
      <c r="F428" s="137" t="s">
        <v>972</v>
      </c>
      <c r="G428" s="137" t="s">
        <v>9035</v>
      </c>
      <c r="H428" s="136">
        <v>8155997203</v>
      </c>
      <c r="I428" s="136" t="s">
        <v>1591</v>
      </c>
      <c r="J428" s="137"/>
      <c r="K428" s="136" t="s">
        <v>1592</v>
      </c>
      <c r="L428" s="136" t="s">
        <v>1593</v>
      </c>
      <c r="M428" s="131" t="str">
        <f t="shared" si="6"/>
        <v>Sealing</v>
      </c>
    </row>
    <row r="429" spans="1:13" x14ac:dyDescent="0.2">
      <c r="A429" s="135" t="s">
        <v>6397</v>
      </c>
      <c r="B429" s="135" t="s">
        <v>6398</v>
      </c>
      <c r="C429" s="135" t="s">
        <v>28</v>
      </c>
      <c r="D429" s="135" t="s">
        <v>970</v>
      </c>
      <c r="E429" s="136" t="s">
        <v>971</v>
      </c>
      <c r="F429" s="137" t="s">
        <v>972</v>
      </c>
      <c r="G429" s="137" t="s">
        <v>9035</v>
      </c>
      <c r="H429" s="136" t="s">
        <v>1594</v>
      </c>
      <c r="I429" s="136" t="s">
        <v>1595</v>
      </c>
      <c r="J429" s="137"/>
      <c r="K429" s="136" t="s">
        <v>1596</v>
      </c>
      <c r="L429" s="136" t="s">
        <v>1593</v>
      </c>
      <c r="M429" s="131" t="str">
        <f t="shared" si="6"/>
        <v>Sealing</v>
      </c>
    </row>
    <row r="430" spans="1:13" x14ac:dyDescent="0.2">
      <c r="A430" s="135" t="s">
        <v>6399</v>
      </c>
      <c r="B430" s="135" t="s">
        <v>6400</v>
      </c>
      <c r="C430" s="135" t="s">
        <v>28</v>
      </c>
      <c r="D430" s="135" t="s">
        <v>970</v>
      </c>
      <c r="E430" s="136" t="s">
        <v>971</v>
      </c>
      <c r="F430" s="137" t="s">
        <v>972</v>
      </c>
      <c r="G430" s="137" t="s">
        <v>9035</v>
      </c>
      <c r="H430" s="136" t="s">
        <v>1597</v>
      </c>
      <c r="I430" s="136" t="s">
        <v>1598</v>
      </c>
      <c r="J430" s="137"/>
      <c r="K430" s="136" t="s">
        <v>1599</v>
      </c>
      <c r="L430" s="136" t="s">
        <v>1593</v>
      </c>
      <c r="M430" s="131" t="str">
        <f t="shared" si="6"/>
        <v>Sealing</v>
      </c>
    </row>
    <row r="431" spans="1:13" x14ac:dyDescent="0.2">
      <c r="A431" s="135" t="s">
        <v>6401</v>
      </c>
      <c r="B431" s="135" t="s">
        <v>6402</v>
      </c>
      <c r="C431" s="135" t="s">
        <v>28</v>
      </c>
      <c r="D431" s="135" t="s">
        <v>970</v>
      </c>
      <c r="E431" s="136" t="s">
        <v>971</v>
      </c>
      <c r="F431" s="137" t="s">
        <v>972</v>
      </c>
      <c r="G431" s="137" t="s">
        <v>9035</v>
      </c>
      <c r="H431" s="136" t="s">
        <v>1600</v>
      </c>
      <c r="I431" s="136" t="s">
        <v>1601</v>
      </c>
      <c r="J431" s="137"/>
      <c r="K431" s="136" t="s">
        <v>1602</v>
      </c>
      <c r="L431" s="136" t="s">
        <v>1603</v>
      </c>
      <c r="M431" s="131" t="str">
        <f t="shared" si="6"/>
        <v>Sealing</v>
      </c>
    </row>
    <row r="432" spans="1:13" x14ac:dyDescent="0.2">
      <c r="A432" s="135" t="s">
        <v>6403</v>
      </c>
      <c r="B432" s="135" t="s">
        <v>6404</v>
      </c>
      <c r="C432" s="135" t="s">
        <v>28</v>
      </c>
      <c r="D432" s="135" t="s">
        <v>970</v>
      </c>
      <c r="E432" s="136" t="s">
        <v>971</v>
      </c>
      <c r="F432" s="137" t="s">
        <v>972</v>
      </c>
      <c r="G432" s="137" t="s">
        <v>9035</v>
      </c>
      <c r="H432" s="136" t="s">
        <v>1604</v>
      </c>
      <c r="I432" s="136" t="s">
        <v>1605</v>
      </c>
      <c r="J432" s="137"/>
      <c r="K432" s="136" t="s">
        <v>1607</v>
      </c>
      <c r="L432" s="136" t="s">
        <v>5522</v>
      </c>
      <c r="M432" s="131" t="str">
        <f t="shared" si="6"/>
        <v>Sealing</v>
      </c>
    </row>
    <row r="433" spans="1:13" x14ac:dyDescent="0.2">
      <c r="A433" s="135" t="s">
        <v>6405</v>
      </c>
      <c r="B433" s="135" t="s">
        <v>6406</v>
      </c>
      <c r="C433" s="135" t="s">
        <v>28</v>
      </c>
      <c r="D433" s="135" t="s">
        <v>970</v>
      </c>
      <c r="E433" s="136" t="s">
        <v>971</v>
      </c>
      <c r="F433" s="137" t="s">
        <v>972</v>
      </c>
      <c r="G433" s="137" t="s">
        <v>9035</v>
      </c>
      <c r="H433" s="136" t="s">
        <v>1608</v>
      </c>
      <c r="I433" s="136" t="s">
        <v>1609</v>
      </c>
      <c r="J433" s="137"/>
      <c r="K433" s="136" t="s">
        <v>1610</v>
      </c>
      <c r="L433" s="136" t="s">
        <v>5520</v>
      </c>
      <c r="M433" s="131" t="str">
        <f t="shared" si="6"/>
        <v>Sealing</v>
      </c>
    </row>
    <row r="434" spans="1:13" x14ac:dyDescent="0.2">
      <c r="A434" s="135" t="s">
        <v>6407</v>
      </c>
      <c r="B434" s="135" t="s">
        <v>6408</v>
      </c>
      <c r="C434" s="135" t="s">
        <v>28</v>
      </c>
      <c r="D434" s="135" t="s">
        <v>970</v>
      </c>
      <c r="E434" s="136" t="s">
        <v>971</v>
      </c>
      <c r="F434" s="137" t="s">
        <v>972</v>
      </c>
      <c r="G434" s="137" t="s">
        <v>9035</v>
      </c>
      <c r="H434" s="136" t="s">
        <v>1611</v>
      </c>
      <c r="I434" s="136" t="s">
        <v>1612</v>
      </c>
      <c r="J434" s="137"/>
      <c r="K434" s="136" t="s">
        <v>959</v>
      </c>
      <c r="L434" s="136" t="s">
        <v>1587</v>
      </c>
      <c r="M434" s="131" t="str">
        <f t="shared" si="6"/>
        <v>Sealing</v>
      </c>
    </row>
    <row r="435" spans="1:13" x14ac:dyDescent="0.2">
      <c r="A435" s="135" t="s">
        <v>6409</v>
      </c>
      <c r="B435" s="135" t="s">
        <v>6410</v>
      </c>
      <c r="C435" s="135" t="s">
        <v>28</v>
      </c>
      <c r="D435" s="135" t="s">
        <v>970</v>
      </c>
      <c r="E435" s="136" t="s">
        <v>971</v>
      </c>
      <c r="F435" s="137" t="s">
        <v>972</v>
      </c>
      <c r="G435" s="137" t="s">
        <v>9035</v>
      </c>
      <c r="H435" s="136" t="s">
        <v>1613</v>
      </c>
      <c r="I435" s="136" t="s">
        <v>1614</v>
      </c>
      <c r="J435" s="137"/>
      <c r="K435" s="136" t="s">
        <v>1615</v>
      </c>
      <c r="L435" s="136" t="s">
        <v>912</v>
      </c>
      <c r="M435" s="131" t="str">
        <f t="shared" si="6"/>
        <v>Sealing</v>
      </c>
    </row>
    <row r="436" spans="1:13" x14ac:dyDescent="0.2">
      <c r="A436" s="135" t="s">
        <v>6411</v>
      </c>
      <c r="B436" s="135" t="s">
        <v>6412</v>
      </c>
      <c r="C436" s="135" t="s">
        <v>28</v>
      </c>
      <c r="D436" s="135" t="s">
        <v>970</v>
      </c>
      <c r="E436" s="136" t="s">
        <v>971</v>
      </c>
      <c r="F436" s="137" t="s">
        <v>972</v>
      </c>
      <c r="G436" s="137" t="s">
        <v>9035</v>
      </c>
      <c r="H436" s="136" t="s">
        <v>1616</v>
      </c>
      <c r="I436" s="136" t="s">
        <v>1617</v>
      </c>
      <c r="J436" s="137"/>
      <c r="K436" s="136" t="s">
        <v>1619</v>
      </c>
      <c r="L436" s="136" t="s">
        <v>1560</v>
      </c>
      <c r="M436" s="131" t="str">
        <f t="shared" si="6"/>
        <v>Sealing</v>
      </c>
    </row>
    <row r="437" spans="1:13" x14ac:dyDescent="0.2">
      <c r="A437" s="135" t="s">
        <v>6413</v>
      </c>
      <c r="B437" s="135" t="s">
        <v>6414</v>
      </c>
      <c r="C437" s="135" t="s">
        <v>28</v>
      </c>
      <c r="D437" s="135" t="s">
        <v>970</v>
      </c>
      <c r="E437" s="136" t="s">
        <v>971</v>
      </c>
      <c r="F437" s="137" t="s">
        <v>972</v>
      </c>
      <c r="G437" s="137" t="s">
        <v>9035</v>
      </c>
      <c r="H437" s="136" t="s">
        <v>1620</v>
      </c>
      <c r="I437" s="136" t="s">
        <v>1621</v>
      </c>
      <c r="J437" s="137"/>
      <c r="K437" s="136" t="s">
        <v>1622</v>
      </c>
      <c r="L437" s="136" t="s">
        <v>5517</v>
      </c>
      <c r="M437" s="131" t="str">
        <f t="shared" si="6"/>
        <v>Sealing</v>
      </c>
    </row>
    <row r="438" spans="1:13" x14ac:dyDescent="0.2">
      <c r="A438" s="135" t="s">
        <v>4590</v>
      </c>
      <c r="B438" s="135" t="s">
        <v>6415</v>
      </c>
      <c r="C438" s="135" t="s">
        <v>28</v>
      </c>
      <c r="D438" s="135" t="s">
        <v>970</v>
      </c>
      <c r="E438" s="136" t="s">
        <v>971</v>
      </c>
      <c r="F438" s="137" t="s">
        <v>972</v>
      </c>
      <c r="G438" s="137" t="s">
        <v>9035</v>
      </c>
      <c r="H438" s="136" t="s">
        <v>1623</v>
      </c>
      <c r="I438" s="136" t="s">
        <v>1624</v>
      </c>
      <c r="J438" s="137"/>
      <c r="K438" s="136" t="s">
        <v>1626</v>
      </c>
      <c r="L438" s="136" t="s">
        <v>5523</v>
      </c>
      <c r="M438" s="131" t="str">
        <f t="shared" si="6"/>
        <v>Sealing</v>
      </c>
    </row>
    <row r="439" spans="1:13" x14ac:dyDescent="0.2">
      <c r="A439" s="135" t="s">
        <v>6416</v>
      </c>
      <c r="B439" s="135" t="s">
        <v>6417</v>
      </c>
      <c r="C439" s="135" t="s">
        <v>28</v>
      </c>
      <c r="D439" s="135" t="s">
        <v>970</v>
      </c>
      <c r="E439" s="136" t="s">
        <v>971</v>
      </c>
      <c r="F439" s="137" t="s">
        <v>972</v>
      </c>
      <c r="G439" s="137" t="s">
        <v>9035</v>
      </c>
      <c r="H439" s="136" t="s">
        <v>1627</v>
      </c>
      <c r="I439" s="136" t="s">
        <v>1628</v>
      </c>
      <c r="J439" s="137"/>
      <c r="K439" s="136" t="s">
        <v>1629</v>
      </c>
      <c r="L439" s="136" t="s">
        <v>5517</v>
      </c>
      <c r="M439" s="131" t="str">
        <f t="shared" si="6"/>
        <v>Sealing</v>
      </c>
    </row>
    <row r="440" spans="1:13" x14ac:dyDescent="0.2">
      <c r="A440" s="135" t="s">
        <v>6418</v>
      </c>
      <c r="B440" s="135" t="s">
        <v>6419</v>
      </c>
      <c r="C440" s="135" t="s">
        <v>28</v>
      </c>
      <c r="D440" s="135" t="s">
        <v>970</v>
      </c>
      <c r="E440" s="136" t="s">
        <v>971</v>
      </c>
      <c r="F440" s="137" t="s">
        <v>972</v>
      </c>
      <c r="G440" s="137" t="s">
        <v>9035</v>
      </c>
      <c r="H440" s="136">
        <v>9004951148</v>
      </c>
      <c r="I440" s="136" t="s">
        <v>1630</v>
      </c>
      <c r="J440" s="137"/>
      <c r="K440" s="136" t="s">
        <v>1631</v>
      </c>
      <c r="L440" s="136" t="s">
        <v>5524</v>
      </c>
      <c r="M440" s="131" t="str">
        <f t="shared" si="6"/>
        <v>Sealing</v>
      </c>
    </row>
    <row r="441" spans="1:13" x14ac:dyDescent="0.2">
      <c r="A441" s="135" t="s">
        <v>6420</v>
      </c>
      <c r="B441" s="135" t="s">
        <v>6421</v>
      </c>
      <c r="C441" s="135" t="s">
        <v>28</v>
      </c>
      <c r="D441" s="135" t="s">
        <v>28</v>
      </c>
      <c r="E441" s="138" t="s">
        <v>30</v>
      </c>
      <c r="F441" s="138" t="s">
        <v>31</v>
      </c>
      <c r="G441" s="137" t="s">
        <v>9035</v>
      </c>
      <c r="H441" s="136" t="s">
        <v>1632</v>
      </c>
      <c r="I441" s="136" t="s">
        <v>2860</v>
      </c>
      <c r="J441" s="137"/>
      <c r="K441" s="136" t="s">
        <v>8718</v>
      </c>
      <c r="L441" s="136" t="s">
        <v>1634</v>
      </c>
      <c r="M441" s="131" t="str">
        <f t="shared" si="6"/>
        <v>Sealing</v>
      </c>
    </row>
    <row r="442" spans="1:13" x14ac:dyDescent="0.2">
      <c r="A442" s="135" t="s">
        <v>6422</v>
      </c>
      <c r="B442" s="135" t="s">
        <v>6423</v>
      </c>
      <c r="C442" s="135" t="s">
        <v>1635</v>
      </c>
      <c r="D442" s="139" t="s">
        <v>1636</v>
      </c>
      <c r="E442" s="136" t="s">
        <v>1637</v>
      </c>
      <c r="F442" s="137" t="s">
        <v>1638</v>
      </c>
      <c r="G442" s="137" t="s">
        <v>9035</v>
      </c>
      <c r="H442" s="136" t="s">
        <v>1639</v>
      </c>
      <c r="I442" s="136" t="s">
        <v>1640</v>
      </c>
      <c r="J442" s="137"/>
      <c r="K442" s="136" t="s">
        <v>1641</v>
      </c>
      <c r="L442" s="136" t="s">
        <v>1642</v>
      </c>
      <c r="M442" s="131" t="str">
        <f t="shared" si="6"/>
        <v>Sealing</v>
      </c>
    </row>
    <row r="443" spans="1:13" x14ac:dyDescent="0.2">
      <c r="A443" s="135" t="s">
        <v>6424</v>
      </c>
      <c r="B443" s="135" t="s">
        <v>6425</v>
      </c>
      <c r="C443" s="135" t="s">
        <v>1635</v>
      </c>
      <c r="D443" s="139" t="s">
        <v>1636</v>
      </c>
      <c r="E443" s="136" t="s">
        <v>1637</v>
      </c>
      <c r="F443" s="137" t="s">
        <v>1638</v>
      </c>
      <c r="G443" s="137" t="s">
        <v>43</v>
      </c>
      <c r="H443" s="136" t="s">
        <v>1643</v>
      </c>
      <c r="I443" s="136" t="s">
        <v>1644</v>
      </c>
      <c r="J443" s="137"/>
      <c r="K443" s="136" t="s">
        <v>1645</v>
      </c>
      <c r="L443" s="136" t="s">
        <v>1646</v>
      </c>
      <c r="M443" s="131" t="str">
        <f t="shared" si="6"/>
        <v>ASSY</v>
      </c>
    </row>
    <row r="444" spans="1:13" x14ac:dyDescent="0.2">
      <c r="A444" s="135" t="s">
        <v>6426</v>
      </c>
      <c r="B444" s="135" t="s">
        <v>6427</v>
      </c>
      <c r="C444" s="135" t="s">
        <v>1635</v>
      </c>
      <c r="D444" s="139" t="s">
        <v>1636</v>
      </c>
      <c r="E444" s="136" t="s">
        <v>1637</v>
      </c>
      <c r="F444" s="137" t="s">
        <v>1638</v>
      </c>
      <c r="G444" s="137" t="s">
        <v>43</v>
      </c>
      <c r="H444" s="136" t="s">
        <v>1647</v>
      </c>
      <c r="I444" s="136" t="s">
        <v>1648</v>
      </c>
      <c r="J444" s="137"/>
      <c r="K444" s="136" t="s">
        <v>1649</v>
      </c>
      <c r="L444" s="136" t="s">
        <v>1650</v>
      </c>
      <c r="M444" s="131" t="str">
        <f t="shared" si="6"/>
        <v>ASSY</v>
      </c>
    </row>
    <row r="445" spans="1:13" x14ac:dyDescent="0.2">
      <c r="A445" s="135" t="s">
        <v>6428</v>
      </c>
      <c r="B445" s="135" t="s">
        <v>6429</v>
      </c>
      <c r="C445" s="135" t="s">
        <v>1635</v>
      </c>
      <c r="D445" s="139" t="s">
        <v>1636</v>
      </c>
      <c r="E445" s="136" t="s">
        <v>1637</v>
      </c>
      <c r="F445" s="137" t="s">
        <v>1638</v>
      </c>
      <c r="G445" s="137" t="s">
        <v>9035</v>
      </c>
      <c r="H445" s="136" t="s">
        <v>1651</v>
      </c>
      <c r="I445" s="136" t="s">
        <v>1652</v>
      </c>
      <c r="J445" s="137"/>
      <c r="K445" s="136" t="s">
        <v>1653</v>
      </c>
      <c r="L445" s="136" t="s">
        <v>5436</v>
      </c>
      <c r="M445" s="131" t="str">
        <f t="shared" si="6"/>
        <v>Sealing</v>
      </c>
    </row>
    <row r="446" spans="1:13" x14ac:dyDescent="0.2">
      <c r="A446" s="135" t="s">
        <v>6430</v>
      </c>
      <c r="B446" s="135" t="s">
        <v>6431</v>
      </c>
      <c r="C446" s="135" t="s">
        <v>1635</v>
      </c>
      <c r="D446" s="139" t="s">
        <v>1636</v>
      </c>
      <c r="E446" s="136" t="s">
        <v>1637</v>
      </c>
      <c r="F446" s="137" t="s">
        <v>1638</v>
      </c>
      <c r="G446" s="137" t="s">
        <v>9035</v>
      </c>
      <c r="H446" s="136" t="s">
        <v>1654</v>
      </c>
      <c r="I446" s="136" t="s">
        <v>1655</v>
      </c>
      <c r="J446" s="137"/>
      <c r="K446" s="136" t="s">
        <v>1656</v>
      </c>
      <c r="L446" s="136" t="s">
        <v>995</v>
      </c>
      <c r="M446" s="131" t="str">
        <f t="shared" si="6"/>
        <v>Sealing</v>
      </c>
    </row>
    <row r="447" spans="1:13" x14ac:dyDescent="0.2">
      <c r="A447" s="135" t="s">
        <v>6432</v>
      </c>
      <c r="B447" s="135" t="s">
        <v>6433</v>
      </c>
      <c r="C447" s="135" t="s">
        <v>1635</v>
      </c>
      <c r="D447" s="139" t="s">
        <v>1636</v>
      </c>
      <c r="E447" s="136" t="s">
        <v>1637</v>
      </c>
      <c r="F447" s="137" t="s">
        <v>1638</v>
      </c>
      <c r="G447" s="137" t="s">
        <v>43</v>
      </c>
      <c r="H447" s="136" t="s">
        <v>1658</v>
      </c>
      <c r="I447" s="136" t="s">
        <v>1659</v>
      </c>
      <c r="J447" s="137"/>
      <c r="K447" s="136" t="s">
        <v>1660</v>
      </c>
      <c r="L447" s="136" t="s">
        <v>979</v>
      </c>
      <c r="M447" s="131" t="str">
        <f t="shared" si="6"/>
        <v>ASSY</v>
      </c>
    </row>
    <row r="448" spans="1:13" x14ac:dyDescent="0.2">
      <c r="A448" s="135" t="s">
        <v>6434</v>
      </c>
      <c r="B448" s="135" t="s">
        <v>6435</v>
      </c>
      <c r="C448" s="135" t="s">
        <v>1635</v>
      </c>
      <c r="D448" s="139" t="s">
        <v>1636</v>
      </c>
      <c r="E448" s="136" t="s">
        <v>1637</v>
      </c>
      <c r="F448" s="137" t="s">
        <v>1638</v>
      </c>
      <c r="G448" s="137" t="s">
        <v>9035</v>
      </c>
      <c r="H448" s="136" t="s">
        <v>1661</v>
      </c>
      <c r="I448" s="136" t="s">
        <v>1662</v>
      </c>
      <c r="J448" s="137"/>
      <c r="K448" s="136" t="s">
        <v>1663</v>
      </c>
      <c r="L448" s="136" t="s">
        <v>983</v>
      </c>
      <c r="M448" s="131" t="str">
        <f t="shared" si="6"/>
        <v>Sealing</v>
      </c>
    </row>
    <row r="449" spans="1:13" x14ac:dyDescent="0.2">
      <c r="A449" s="135" t="s">
        <v>6436</v>
      </c>
      <c r="B449" s="135" t="s">
        <v>6437</v>
      </c>
      <c r="C449" s="135" t="s">
        <v>1635</v>
      </c>
      <c r="D449" s="139" t="s">
        <v>1636</v>
      </c>
      <c r="E449" s="136" t="s">
        <v>1637</v>
      </c>
      <c r="F449" s="137" t="s">
        <v>1638</v>
      </c>
      <c r="G449" s="137" t="s">
        <v>43</v>
      </c>
      <c r="H449" s="136" t="s">
        <v>1664</v>
      </c>
      <c r="I449" s="136" t="s">
        <v>1665</v>
      </c>
      <c r="J449" s="137"/>
      <c r="K449" s="136" t="s">
        <v>1666</v>
      </c>
      <c r="L449" s="136" t="s">
        <v>987</v>
      </c>
      <c r="M449" s="131" t="str">
        <f t="shared" si="6"/>
        <v>ASSY</v>
      </c>
    </row>
    <row r="450" spans="1:13" x14ac:dyDescent="0.2">
      <c r="A450" s="135" t="s">
        <v>6438</v>
      </c>
      <c r="B450" s="135" t="s">
        <v>6439</v>
      </c>
      <c r="C450" s="135" t="s">
        <v>1635</v>
      </c>
      <c r="D450" s="139" t="s">
        <v>1636</v>
      </c>
      <c r="E450" s="136" t="s">
        <v>1637</v>
      </c>
      <c r="F450" s="137" t="s">
        <v>1638</v>
      </c>
      <c r="G450" s="137" t="s">
        <v>9035</v>
      </c>
      <c r="H450" s="136" t="s">
        <v>1667</v>
      </c>
      <c r="I450" s="136" t="s">
        <v>1668</v>
      </c>
      <c r="J450" s="137"/>
      <c r="K450" s="136" t="s">
        <v>1669</v>
      </c>
      <c r="L450" s="136" t="s">
        <v>991</v>
      </c>
      <c r="M450" s="131" t="str">
        <f t="shared" si="6"/>
        <v>Sealing</v>
      </c>
    </row>
    <row r="451" spans="1:13" x14ac:dyDescent="0.2">
      <c r="A451" s="135" t="s">
        <v>6440</v>
      </c>
      <c r="B451" s="135" t="s">
        <v>6441</v>
      </c>
      <c r="C451" s="135" t="s">
        <v>1635</v>
      </c>
      <c r="D451" s="139" t="s">
        <v>1636</v>
      </c>
      <c r="E451" s="136" t="s">
        <v>1637</v>
      </c>
      <c r="F451" s="137" t="s">
        <v>1638</v>
      </c>
      <c r="G451" s="137" t="s">
        <v>43</v>
      </c>
      <c r="H451" s="136" t="s">
        <v>1670</v>
      </c>
      <c r="I451" s="136" t="s">
        <v>1671</v>
      </c>
      <c r="J451" s="137"/>
      <c r="K451" s="136" t="s">
        <v>1672</v>
      </c>
      <c r="L451" s="136" t="s">
        <v>1673</v>
      </c>
      <c r="M451" s="131" t="str">
        <f t="shared" si="6"/>
        <v>ASSY</v>
      </c>
    </row>
    <row r="452" spans="1:13" x14ac:dyDescent="0.2">
      <c r="A452" s="135" t="s">
        <v>6442</v>
      </c>
      <c r="B452" s="135" t="s">
        <v>6443</v>
      </c>
      <c r="C452" s="135" t="s">
        <v>1635</v>
      </c>
      <c r="D452" s="139" t="s">
        <v>1636</v>
      </c>
      <c r="E452" s="136" t="s">
        <v>1637</v>
      </c>
      <c r="F452" s="137" t="s">
        <v>1638</v>
      </c>
      <c r="G452" s="137" t="s">
        <v>43</v>
      </c>
      <c r="H452" s="136" t="s">
        <v>1674</v>
      </c>
      <c r="I452" s="136" t="s">
        <v>1675</v>
      </c>
      <c r="J452" s="137"/>
      <c r="K452" s="136" t="s">
        <v>1676</v>
      </c>
      <c r="L452" s="136" t="s">
        <v>1677</v>
      </c>
      <c r="M452" s="131" t="str">
        <f t="shared" si="6"/>
        <v>ASSY</v>
      </c>
    </row>
    <row r="453" spans="1:13" x14ac:dyDescent="0.2">
      <c r="A453" s="135" t="s">
        <v>6444</v>
      </c>
      <c r="B453" s="135" t="s">
        <v>6445</v>
      </c>
      <c r="C453" s="135" t="s">
        <v>1635</v>
      </c>
      <c r="D453" s="139" t="s">
        <v>1636</v>
      </c>
      <c r="E453" s="136" t="s">
        <v>1637</v>
      </c>
      <c r="F453" s="137" t="s">
        <v>1638</v>
      </c>
      <c r="G453" s="137" t="s">
        <v>43</v>
      </c>
      <c r="H453" s="136" t="s">
        <v>1678</v>
      </c>
      <c r="I453" s="136" t="s">
        <v>1679</v>
      </c>
      <c r="J453" s="137"/>
      <c r="K453" s="136" t="s">
        <v>1680</v>
      </c>
      <c r="L453" s="136" t="s">
        <v>1681</v>
      </c>
      <c r="M453" s="131" t="str">
        <f t="shared" si="6"/>
        <v>ASSY</v>
      </c>
    </row>
    <row r="454" spans="1:13" x14ac:dyDescent="0.2">
      <c r="A454" s="135" t="s">
        <v>6446</v>
      </c>
      <c r="B454" s="135" t="s">
        <v>6447</v>
      </c>
      <c r="C454" s="135" t="s">
        <v>1635</v>
      </c>
      <c r="D454" s="139" t="s">
        <v>1636</v>
      </c>
      <c r="E454" s="136" t="s">
        <v>1637</v>
      </c>
      <c r="F454" s="137" t="s">
        <v>1638</v>
      </c>
      <c r="G454" s="137" t="s">
        <v>43</v>
      </c>
      <c r="H454" s="136" t="s">
        <v>1682</v>
      </c>
      <c r="I454" s="136" t="s">
        <v>1683</v>
      </c>
      <c r="J454" s="137"/>
      <c r="K454" s="136" t="s">
        <v>1684</v>
      </c>
      <c r="L454" s="136" t="s">
        <v>8889</v>
      </c>
      <c r="M454" s="131" t="str">
        <f t="shared" si="6"/>
        <v>ASSY</v>
      </c>
    </row>
    <row r="455" spans="1:13" x14ac:dyDescent="0.2">
      <c r="A455" s="135" t="s">
        <v>6448</v>
      </c>
      <c r="B455" s="135" t="s">
        <v>6449</v>
      </c>
      <c r="C455" s="135" t="s">
        <v>1635</v>
      </c>
      <c r="D455" s="139" t="s">
        <v>1636</v>
      </c>
      <c r="E455" s="136" t="s">
        <v>1637</v>
      </c>
      <c r="F455" s="137" t="s">
        <v>1638</v>
      </c>
      <c r="G455" s="137" t="s">
        <v>9035</v>
      </c>
      <c r="H455" s="136" t="s">
        <v>1685</v>
      </c>
      <c r="I455" s="136" t="s">
        <v>1686</v>
      </c>
      <c r="J455" s="137"/>
      <c r="K455" s="136" t="s">
        <v>1687</v>
      </c>
      <c r="L455" s="136" t="s">
        <v>1688</v>
      </c>
      <c r="M455" s="131" t="str">
        <f t="shared" ref="M455:M518" si="7">IF(G455="","",G455)</f>
        <v>Sealing</v>
      </c>
    </row>
    <row r="456" spans="1:13" x14ac:dyDescent="0.2">
      <c r="A456" s="135" t="s">
        <v>6450</v>
      </c>
      <c r="B456" s="135" t="s">
        <v>6451</v>
      </c>
      <c r="C456" s="135" t="s">
        <v>1635</v>
      </c>
      <c r="D456" s="139" t="s">
        <v>1636</v>
      </c>
      <c r="E456" s="136" t="s">
        <v>1637</v>
      </c>
      <c r="F456" s="137" t="s">
        <v>1638</v>
      </c>
      <c r="G456" s="137" t="s">
        <v>9035</v>
      </c>
      <c r="H456" s="136" t="s">
        <v>1689</v>
      </c>
      <c r="I456" s="136" t="s">
        <v>1690</v>
      </c>
      <c r="J456" s="137"/>
      <c r="K456" s="136" t="s">
        <v>1691</v>
      </c>
      <c r="L456" s="136" t="s">
        <v>1692</v>
      </c>
      <c r="M456" s="131" t="str">
        <f t="shared" si="7"/>
        <v>Sealing</v>
      </c>
    </row>
    <row r="457" spans="1:13" x14ac:dyDescent="0.2">
      <c r="A457" s="135" t="s">
        <v>6452</v>
      </c>
      <c r="B457" s="135" t="s">
        <v>6453</v>
      </c>
      <c r="C457" s="135" t="s">
        <v>1635</v>
      </c>
      <c r="D457" s="139" t="s">
        <v>1636</v>
      </c>
      <c r="E457" s="136" t="s">
        <v>1637</v>
      </c>
      <c r="F457" s="137" t="s">
        <v>1638</v>
      </c>
      <c r="G457" s="137" t="s">
        <v>9035</v>
      </c>
      <c r="H457" s="136" t="s">
        <v>1693</v>
      </c>
      <c r="I457" s="136" t="s">
        <v>1694</v>
      </c>
      <c r="J457" s="137"/>
      <c r="K457" s="136" t="s">
        <v>1695</v>
      </c>
      <c r="L457" s="136" t="s">
        <v>1696</v>
      </c>
      <c r="M457" s="131" t="str">
        <f t="shared" si="7"/>
        <v>Sealing</v>
      </c>
    </row>
    <row r="458" spans="1:13" x14ac:dyDescent="0.2">
      <c r="A458" s="135" t="s">
        <v>6454</v>
      </c>
      <c r="B458" s="135" t="s">
        <v>6455</v>
      </c>
      <c r="C458" s="135" t="s">
        <v>1635</v>
      </c>
      <c r="D458" s="139" t="s">
        <v>1636</v>
      </c>
      <c r="E458" s="136" t="s">
        <v>1637</v>
      </c>
      <c r="F458" s="137" t="s">
        <v>1638</v>
      </c>
      <c r="G458" s="137" t="s">
        <v>9035</v>
      </c>
      <c r="H458" s="136" t="s">
        <v>1697</v>
      </c>
      <c r="I458" s="136" t="s">
        <v>1698</v>
      </c>
      <c r="J458" s="137"/>
      <c r="K458" s="136" t="s">
        <v>1699</v>
      </c>
      <c r="L458" s="136" t="s">
        <v>1700</v>
      </c>
      <c r="M458" s="131" t="str">
        <f t="shared" si="7"/>
        <v>Sealing</v>
      </c>
    </row>
    <row r="459" spans="1:13" x14ac:dyDescent="0.2">
      <c r="A459" s="135" t="s">
        <v>6456</v>
      </c>
      <c r="B459" s="135" t="s">
        <v>6457</v>
      </c>
      <c r="C459" s="135" t="s">
        <v>1635</v>
      </c>
      <c r="D459" s="139" t="s">
        <v>1636</v>
      </c>
      <c r="E459" s="136" t="s">
        <v>1637</v>
      </c>
      <c r="F459" s="137" t="s">
        <v>1638</v>
      </c>
      <c r="G459" s="137" t="s">
        <v>9035</v>
      </c>
      <c r="H459" s="136" t="s">
        <v>1701</v>
      </c>
      <c r="I459" s="136" t="s">
        <v>1702</v>
      </c>
      <c r="J459" s="137"/>
      <c r="K459" s="136" t="s">
        <v>1703</v>
      </c>
      <c r="L459" s="136" t="s">
        <v>1704</v>
      </c>
      <c r="M459" s="131" t="str">
        <f t="shared" si="7"/>
        <v>Sealing</v>
      </c>
    </row>
    <row r="460" spans="1:13" x14ac:dyDescent="0.2">
      <c r="A460" s="135" t="s">
        <v>6458</v>
      </c>
      <c r="B460" s="135" t="s">
        <v>6459</v>
      </c>
      <c r="C460" s="135" t="s">
        <v>1635</v>
      </c>
      <c r="D460" s="139" t="s">
        <v>1636</v>
      </c>
      <c r="E460" s="136" t="s">
        <v>1637</v>
      </c>
      <c r="F460" s="137" t="s">
        <v>1638</v>
      </c>
      <c r="G460" s="137" t="s">
        <v>9035</v>
      </c>
      <c r="H460" s="136" t="s">
        <v>1705</v>
      </c>
      <c r="I460" s="136" t="s">
        <v>1706</v>
      </c>
      <c r="J460" s="137"/>
      <c r="K460" s="136" t="s">
        <v>1707</v>
      </c>
      <c r="L460" s="136" t="s">
        <v>995</v>
      </c>
      <c r="M460" s="131" t="str">
        <f t="shared" si="7"/>
        <v>Sealing</v>
      </c>
    </row>
    <row r="461" spans="1:13" x14ac:dyDescent="0.2">
      <c r="A461" s="135" t="s">
        <v>6460</v>
      </c>
      <c r="B461" s="135" t="s">
        <v>6461</v>
      </c>
      <c r="C461" s="135" t="s">
        <v>1635</v>
      </c>
      <c r="D461" s="139" t="s">
        <v>1636</v>
      </c>
      <c r="E461" s="136" t="s">
        <v>1637</v>
      </c>
      <c r="F461" s="137" t="s">
        <v>1638</v>
      </c>
      <c r="G461" s="137" t="s">
        <v>9035</v>
      </c>
      <c r="H461" s="136" t="s">
        <v>1708</v>
      </c>
      <c r="I461" s="136" t="s">
        <v>1709</v>
      </c>
      <c r="J461" s="137"/>
      <c r="K461" s="136" t="s">
        <v>1710</v>
      </c>
      <c r="L461" s="136" t="s">
        <v>995</v>
      </c>
      <c r="M461" s="131" t="str">
        <f t="shared" si="7"/>
        <v>Sealing</v>
      </c>
    </row>
    <row r="462" spans="1:13" x14ac:dyDescent="0.2">
      <c r="A462" s="135" t="s">
        <v>6462</v>
      </c>
      <c r="B462" s="135" t="s">
        <v>6463</v>
      </c>
      <c r="C462" s="135" t="s">
        <v>1635</v>
      </c>
      <c r="D462" s="139" t="s">
        <v>1636</v>
      </c>
      <c r="E462" s="136" t="s">
        <v>1637</v>
      </c>
      <c r="F462" s="137" t="s">
        <v>1638</v>
      </c>
      <c r="G462" s="137" t="s">
        <v>43</v>
      </c>
      <c r="H462" s="136" t="s">
        <v>1711</v>
      </c>
      <c r="I462" s="136" t="s">
        <v>1712</v>
      </c>
      <c r="J462" s="137"/>
      <c r="K462" s="136" t="s">
        <v>1713</v>
      </c>
      <c r="L462" s="136" t="s">
        <v>1714</v>
      </c>
      <c r="M462" s="131" t="str">
        <f t="shared" si="7"/>
        <v>ASSY</v>
      </c>
    </row>
    <row r="463" spans="1:13" x14ac:dyDescent="0.2">
      <c r="A463" s="135" t="s">
        <v>6464</v>
      </c>
      <c r="B463" s="135" t="s">
        <v>6465</v>
      </c>
      <c r="C463" s="135" t="s">
        <v>1635</v>
      </c>
      <c r="D463" s="139" t="s">
        <v>1636</v>
      </c>
      <c r="E463" s="136" t="s">
        <v>1637</v>
      </c>
      <c r="F463" s="137" t="s">
        <v>1638</v>
      </c>
      <c r="G463" s="137" t="s">
        <v>43</v>
      </c>
      <c r="H463" s="136" t="s">
        <v>1715</v>
      </c>
      <c r="I463" s="136" t="s">
        <v>1716</v>
      </c>
      <c r="J463" s="137"/>
      <c r="K463" s="136" t="s">
        <v>1717</v>
      </c>
      <c r="L463" s="136" t="s">
        <v>1718</v>
      </c>
      <c r="M463" s="131" t="str">
        <f t="shared" si="7"/>
        <v>ASSY</v>
      </c>
    </row>
    <row r="464" spans="1:13" x14ac:dyDescent="0.2">
      <c r="A464" s="135" t="s">
        <v>6466</v>
      </c>
      <c r="B464" s="135" t="s">
        <v>6467</v>
      </c>
      <c r="C464" s="135" t="s">
        <v>1635</v>
      </c>
      <c r="D464" s="139" t="s">
        <v>1636</v>
      </c>
      <c r="E464" s="136" t="s">
        <v>1637</v>
      </c>
      <c r="F464" s="137" t="s">
        <v>1638</v>
      </c>
      <c r="G464" s="137" t="s">
        <v>43</v>
      </c>
      <c r="H464" s="136" t="s">
        <v>1719</v>
      </c>
      <c r="I464" s="136" t="s">
        <v>1720</v>
      </c>
      <c r="J464" s="137"/>
      <c r="K464" s="136" t="s">
        <v>1721</v>
      </c>
      <c r="L464" s="136" t="s">
        <v>1000</v>
      </c>
      <c r="M464" s="131" t="str">
        <f t="shared" si="7"/>
        <v>ASSY</v>
      </c>
    </row>
    <row r="465" spans="1:13" x14ac:dyDescent="0.2">
      <c r="A465" s="135" t="s">
        <v>6468</v>
      </c>
      <c r="B465" s="135" t="s">
        <v>6469</v>
      </c>
      <c r="C465" s="135" t="s">
        <v>1635</v>
      </c>
      <c r="D465" s="139" t="s">
        <v>1636</v>
      </c>
      <c r="E465" s="136" t="s">
        <v>1637</v>
      </c>
      <c r="F465" s="137" t="s">
        <v>1638</v>
      </c>
      <c r="G465" s="137" t="s">
        <v>43</v>
      </c>
      <c r="H465" s="136" t="s">
        <v>1722</v>
      </c>
      <c r="I465" s="136" t="s">
        <v>1723</v>
      </c>
      <c r="J465" s="137"/>
      <c r="K465" s="136" t="s">
        <v>1724</v>
      </c>
      <c r="L465" s="136" t="s">
        <v>1004</v>
      </c>
      <c r="M465" s="131" t="str">
        <f t="shared" si="7"/>
        <v>ASSY</v>
      </c>
    </row>
    <row r="466" spans="1:13" x14ac:dyDescent="0.2">
      <c r="A466" s="135" t="s">
        <v>6470</v>
      </c>
      <c r="B466" s="135" t="s">
        <v>6471</v>
      </c>
      <c r="C466" s="135" t="s">
        <v>1635</v>
      </c>
      <c r="D466" s="139" t="s">
        <v>1636</v>
      </c>
      <c r="E466" s="136" t="s">
        <v>1637</v>
      </c>
      <c r="F466" s="137" t="s">
        <v>1638</v>
      </c>
      <c r="G466" s="137" t="s">
        <v>43</v>
      </c>
      <c r="H466" s="136" t="s">
        <v>1725</v>
      </c>
      <c r="I466" s="136" t="s">
        <v>1726</v>
      </c>
      <c r="J466" s="137"/>
      <c r="K466" s="136" t="s">
        <v>1727</v>
      </c>
      <c r="L466" s="136" t="s">
        <v>1009</v>
      </c>
      <c r="M466" s="131" t="str">
        <f t="shared" si="7"/>
        <v>ASSY</v>
      </c>
    </row>
    <row r="467" spans="1:13" x14ac:dyDescent="0.2">
      <c r="A467" s="135" t="s">
        <v>6472</v>
      </c>
      <c r="B467" s="135" t="s">
        <v>6473</v>
      </c>
      <c r="C467" s="135" t="s">
        <v>1635</v>
      </c>
      <c r="D467" s="139" t="s">
        <v>1636</v>
      </c>
      <c r="E467" s="136" t="s">
        <v>1637</v>
      </c>
      <c r="F467" s="137" t="s">
        <v>1638</v>
      </c>
      <c r="G467" s="137" t="s">
        <v>43</v>
      </c>
      <c r="H467" s="136" t="s">
        <v>1728</v>
      </c>
      <c r="I467" s="136" t="s">
        <v>1729</v>
      </c>
      <c r="J467" s="137"/>
      <c r="K467" s="136" t="s">
        <v>1730</v>
      </c>
      <c r="L467" s="136" t="s">
        <v>1013</v>
      </c>
      <c r="M467" s="131" t="str">
        <f t="shared" si="7"/>
        <v>ASSY</v>
      </c>
    </row>
    <row r="468" spans="1:13" x14ac:dyDescent="0.2">
      <c r="A468" s="135" t="s">
        <v>6474</v>
      </c>
      <c r="B468" s="135" t="s">
        <v>6475</v>
      </c>
      <c r="C468" s="135" t="s">
        <v>1635</v>
      </c>
      <c r="D468" s="139" t="s">
        <v>1636</v>
      </c>
      <c r="E468" s="136" t="s">
        <v>1637</v>
      </c>
      <c r="F468" s="137" t="s">
        <v>1638</v>
      </c>
      <c r="G468" s="137" t="s">
        <v>43</v>
      </c>
      <c r="H468" s="136" t="s">
        <v>1731</v>
      </c>
      <c r="I468" s="136" t="s">
        <v>1732</v>
      </c>
      <c r="J468" s="137"/>
      <c r="K468" s="136" t="s">
        <v>1733</v>
      </c>
      <c r="L468" s="136" t="s">
        <v>8814</v>
      </c>
      <c r="M468" s="131" t="str">
        <f t="shared" si="7"/>
        <v>ASSY</v>
      </c>
    </row>
    <row r="469" spans="1:13" x14ac:dyDescent="0.2">
      <c r="A469" s="135" t="s">
        <v>6476</v>
      </c>
      <c r="B469" s="135" t="s">
        <v>6477</v>
      </c>
      <c r="C469" s="135" t="s">
        <v>1635</v>
      </c>
      <c r="D469" s="139" t="s">
        <v>1636</v>
      </c>
      <c r="E469" s="136" t="s">
        <v>1637</v>
      </c>
      <c r="F469" s="137" t="s">
        <v>1638</v>
      </c>
      <c r="G469" s="137" t="s">
        <v>43</v>
      </c>
      <c r="H469" s="136" t="s">
        <v>1734</v>
      </c>
      <c r="I469" s="136" t="s">
        <v>1735</v>
      </c>
      <c r="J469" s="137"/>
      <c r="K469" s="136" t="s">
        <v>1736</v>
      </c>
      <c r="L469" s="136" t="s">
        <v>1022</v>
      </c>
      <c r="M469" s="131" t="str">
        <f t="shared" si="7"/>
        <v>ASSY</v>
      </c>
    </row>
    <row r="470" spans="1:13" x14ac:dyDescent="0.2">
      <c r="A470" s="135" t="s">
        <v>6478</v>
      </c>
      <c r="B470" s="135" t="s">
        <v>6479</v>
      </c>
      <c r="C470" s="135" t="s">
        <v>1635</v>
      </c>
      <c r="D470" s="139" t="s">
        <v>1636</v>
      </c>
      <c r="E470" s="136" t="s">
        <v>1637</v>
      </c>
      <c r="F470" s="137" t="s">
        <v>1638</v>
      </c>
      <c r="G470" s="137" t="s">
        <v>43</v>
      </c>
      <c r="H470" s="136" t="s">
        <v>1737</v>
      </c>
      <c r="I470" s="136" t="s">
        <v>1738</v>
      </c>
      <c r="J470" s="137"/>
      <c r="K470" s="136" t="s">
        <v>1739</v>
      </c>
      <c r="L470" s="136" t="s">
        <v>8815</v>
      </c>
      <c r="M470" s="131" t="str">
        <f t="shared" si="7"/>
        <v>ASSY</v>
      </c>
    </row>
    <row r="471" spans="1:13" x14ac:dyDescent="0.2">
      <c r="A471" s="135" t="s">
        <v>6480</v>
      </c>
      <c r="B471" s="135" t="s">
        <v>6481</v>
      </c>
      <c r="C471" s="135" t="s">
        <v>1635</v>
      </c>
      <c r="D471" s="139" t="s">
        <v>1636</v>
      </c>
      <c r="E471" s="136" t="s">
        <v>1637</v>
      </c>
      <c r="F471" s="137" t="s">
        <v>1638</v>
      </c>
      <c r="G471" s="137" t="s">
        <v>43</v>
      </c>
      <c r="H471" s="136" t="s">
        <v>1740</v>
      </c>
      <c r="I471" s="136" t="s">
        <v>1741</v>
      </c>
      <c r="J471" s="137"/>
      <c r="K471" s="136" t="s">
        <v>1742</v>
      </c>
      <c r="L471" s="136" t="s">
        <v>1032</v>
      </c>
      <c r="M471" s="131" t="str">
        <f t="shared" si="7"/>
        <v>ASSY</v>
      </c>
    </row>
    <row r="472" spans="1:13" x14ac:dyDescent="0.2">
      <c r="A472" s="135" t="s">
        <v>6482</v>
      </c>
      <c r="B472" s="135" t="s">
        <v>6483</v>
      </c>
      <c r="C472" s="135" t="s">
        <v>1635</v>
      </c>
      <c r="D472" s="139" t="s">
        <v>1636</v>
      </c>
      <c r="E472" s="136" t="s">
        <v>1637</v>
      </c>
      <c r="F472" s="137" t="s">
        <v>1638</v>
      </c>
      <c r="G472" s="137" t="s">
        <v>43</v>
      </c>
      <c r="H472" s="136" t="s">
        <v>1743</v>
      </c>
      <c r="I472" s="136" t="s">
        <v>1744</v>
      </c>
      <c r="J472" s="137"/>
      <c r="K472" s="136" t="s">
        <v>1745</v>
      </c>
      <c r="L472" s="136" t="s">
        <v>8816</v>
      </c>
      <c r="M472" s="131" t="str">
        <f t="shared" si="7"/>
        <v>ASSY</v>
      </c>
    </row>
    <row r="473" spans="1:13" x14ac:dyDescent="0.2">
      <c r="A473" s="135" t="s">
        <v>6484</v>
      </c>
      <c r="B473" s="135" t="s">
        <v>6485</v>
      </c>
      <c r="C473" s="135" t="s">
        <v>1635</v>
      </c>
      <c r="D473" s="139" t="s">
        <v>1636</v>
      </c>
      <c r="E473" s="136" t="s">
        <v>1637</v>
      </c>
      <c r="F473" s="137" t="s">
        <v>1638</v>
      </c>
      <c r="G473" s="137" t="s">
        <v>43</v>
      </c>
      <c r="H473" s="136" t="s">
        <v>1746</v>
      </c>
      <c r="I473" s="136" t="s">
        <v>1747</v>
      </c>
      <c r="J473" s="137"/>
      <c r="K473" s="136" t="s">
        <v>1748</v>
      </c>
      <c r="L473" s="136" t="s">
        <v>1041</v>
      </c>
      <c r="M473" s="131" t="str">
        <f t="shared" si="7"/>
        <v>ASSY</v>
      </c>
    </row>
    <row r="474" spans="1:13" x14ac:dyDescent="0.2">
      <c r="A474" s="135" t="s">
        <v>6486</v>
      </c>
      <c r="B474" s="135" t="s">
        <v>6487</v>
      </c>
      <c r="C474" s="135" t="s">
        <v>1635</v>
      </c>
      <c r="D474" s="139" t="s">
        <v>1636</v>
      </c>
      <c r="E474" s="136" t="s">
        <v>1637</v>
      </c>
      <c r="F474" s="137" t="s">
        <v>1638</v>
      </c>
      <c r="G474" s="137" t="s">
        <v>43</v>
      </c>
      <c r="H474" s="136" t="s">
        <v>1749</v>
      </c>
      <c r="I474" s="136" t="s">
        <v>1750</v>
      </c>
      <c r="J474" s="137"/>
      <c r="K474" s="136" t="s">
        <v>1751</v>
      </c>
      <c r="L474" s="136" t="s">
        <v>8817</v>
      </c>
      <c r="M474" s="131" t="str">
        <f t="shared" si="7"/>
        <v>ASSY</v>
      </c>
    </row>
    <row r="475" spans="1:13" x14ac:dyDescent="0.2">
      <c r="A475" s="135" t="s">
        <v>6488</v>
      </c>
      <c r="B475" s="135" t="s">
        <v>6489</v>
      </c>
      <c r="C475" s="135" t="s">
        <v>1635</v>
      </c>
      <c r="D475" s="139" t="s">
        <v>1636</v>
      </c>
      <c r="E475" s="136" t="s">
        <v>1637</v>
      </c>
      <c r="F475" s="137" t="s">
        <v>1638</v>
      </c>
      <c r="G475" s="137" t="s">
        <v>43</v>
      </c>
      <c r="H475" s="136" t="s">
        <v>1752</v>
      </c>
      <c r="I475" s="136" t="s">
        <v>1753</v>
      </c>
      <c r="J475" s="137"/>
      <c r="K475" s="136" t="s">
        <v>1754</v>
      </c>
      <c r="L475" s="136" t="s">
        <v>1050</v>
      </c>
      <c r="M475" s="131" t="str">
        <f t="shared" si="7"/>
        <v>ASSY</v>
      </c>
    </row>
    <row r="476" spans="1:13" x14ac:dyDescent="0.2">
      <c r="A476" s="135" t="s">
        <v>6490</v>
      </c>
      <c r="B476" s="135" t="s">
        <v>6491</v>
      </c>
      <c r="C476" s="135" t="s">
        <v>1635</v>
      </c>
      <c r="D476" s="139" t="s">
        <v>1636</v>
      </c>
      <c r="E476" s="136" t="s">
        <v>1637</v>
      </c>
      <c r="F476" s="137" t="s">
        <v>1638</v>
      </c>
      <c r="G476" s="137" t="s">
        <v>43</v>
      </c>
      <c r="H476" s="136" t="s">
        <v>1755</v>
      </c>
      <c r="I476" s="136" t="s">
        <v>1756</v>
      </c>
      <c r="J476" s="137"/>
      <c r="K476" s="136" t="s">
        <v>1757</v>
      </c>
      <c r="L476" s="136" t="s">
        <v>8818</v>
      </c>
      <c r="M476" s="131" t="str">
        <f t="shared" si="7"/>
        <v>ASSY</v>
      </c>
    </row>
    <row r="477" spans="1:13" x14ac:dyDescent="0.2">
      <c r="A477" s="135" t="s">
        <v>6492</v>
      </c>
      <c r="B477" s="135" t="s">
        <v>6493</v>
      </c>
      <c r="C477" s="135" t="s">
        <v>1635</v>
      </c>
      <c r="D477" s="139" t="s">
        <v>1636</v>
      </c>
      <c r="E477" s="136" t="s">
        <v>1637</v>
      </c>
      <c r="F477" s="137" t="s">
        <v>1638</v>
      </c>
      <c r="G477" s="137" t="s">
        <v>43</v>
      </c>
      <c r="H477" s="136" t="s">
        <v>1758</v>
      </c>
      <c r="I477" s="136" t="s">
        <v>1759</v>
      </c>
      <c r="J477" s="137"/>
      <c r="K477" s="136" t="s">
        <v>1760</v>
      </c>
      <c r="L477" s="136" t="s">
        <v>1059</v>
      </c>
      <c r="M477" s="131" t="str">
        <f t="shared" si="7"/>
        <v>ASSY</v>
      </c>
    </row>
    <row r="478" spans="1:13" x14ac:dyDescent="0.2">
      <c r="A478" s="135" t="s">
        <v>6494</v>
      </c>
      <c r="B478" s="135" t="s">
        <v>6495</v>
      </c>
      <c r="C478" s="135" t="s">
        <v>1635</v>
      </c>
      <c r="D478" s="139" t="s">
        <v>1636</v>
      </c>
      <c r="E478" s="136" t="s">
        <v>1637</v>
      </c>
      <c r="F478" s="137" t="s">
        <v>1638</v>
      </c>
      <c r="G478" s="137" t="s">
        <v>43</v>
      </c>
      <c r="H478" s="136" t="s">
        <v>1761</v>
      </c>
      <c r="I478" s="136" t="s">
        <v>1762</v>
      </c>
      <c r="J478" s="137"/>
      <c r="K478" s="136" t="s">
        <v>1763</v>
      </c>
      <c r="L478" s="136" t="s">
        <v>8819</v>
      </c>
      <c r="M478" s="131" t="str">
        <f t="shared" si="7"/>
        <v>ASSY</v>
      </c>
    </row>
    <row r="479" spans="1:13" x14ac:dyDescent="0.2">
      <c r="A479" s="135" t="s">
        <v>6496</v>
      </c>
      <c r="B479" s="135" t="s">
        <v>6497</v>
      </c>
      <c r="C479" s="135" t="s">
        <v>1635</v>
      </c>
      <c r="D479" s="139" t="s">
        <v>1636</v>
      </c>
      <c r="E479" s="136" t="s">
        <v>1637</v>
      </c>
      <c r="F479" s="137" t="s">
        <v>1638</v>
      </c>
      <c r="G479" s="137" t="s">
        <v>43</v>
      </c>
      <c r="H479" s="136" t="s">
        <v>1764</v>
      </c>
      <c r="I479" s="136" t="s">
        <v>1765</v>
      </c>
      <c r="J479" s="137"/>
      <c r="K479" s="136" t="s">
        <v>1766</v>
      </c>
      <c r="L479" s="136" t="s">
        <v>1068</v>
      </c>
      <c r="M479" s="131" t="str">
        <f t="shared" si="7"/>
        <v>ASSY</v>
      </c>
    </row>
    <row r="480" spans="1:13" x14ac:dyDescent="0.2">
      <c r="A480" s="135" t="s">
        <v>6498</v>
      </c>
      <c r="B480" s="135" t="s">
        <v>6499</v>
      </c>
      <c r="C480" s="135" t="s">
        <v>1635</v>
      </c>
      <c r="D480" s="139" t="s">
        <v>1636</v>
      </c>
      <c r="E480" s="136" t="s">
        <v>1637</v>
      </c>
      <c r="F480" s="137" t="s">
        <v>1638</v>
      </c>
      <c r="G480" s="137" t="s">
        <v>43</v>
      </c>
      <c r="H480" s="136" t="s">
        <v>1767</v>
      </c>
      <c r="I480" s="136" t="s">
        <v>1768</v>
      </c>
      <c r="J480" s="137"/>
      <c r="K480" s="136" t="s">
        <v>1769</v>
      </c>
      <c r="L480" s="136" t="s">
        <v>8820</v>
      </c>
      <c r="M480" s="131" t="str">
        <f t="shared" si="7"/>
        <v>ASSY</v>
      </c>
    </row>
    <row r="481" spans="1:13" x14ac:dyDescent="0.2">
      <c r="A481" s="135" t="s">
        <v>6500</v>
      </c>
      <c r="B481" s="135" t="s">
        <v>6501</v>
      </c>
      <c r="C481" s="135" t="s">
        <v>1635</v>
      </c>
      <c r="D481" s="139" t="s">
        <v>1636</v>
      </c>
      <c r="E481" s="136" t="s">
        <v>1637</v>
      </c>
      <c r="F481" s="137" t="s">
        <v>1638</v>
      </c>
      <c r="G481" s="137" t="s">
        <v>43</v>
      </c>
      <c r="H481" s="136" t="s">
        <v>1770</v>
      </c>
      <c r="I481" s="136" t="s">
        <v>1771</v>
      </c>
      <c r="J481" s="137"/>
      <c r="K481" s="136" t="s">
        <v>1772</v>
      </c>
      <c r="L481" s="136" t="s">
        <v>1075</v>
      </c>
      <c r="M481" s="131" t="str">
        <f t="shared" si="7"/>
        <v>ASSY</v>
      </c>
    </row>
    <row r="482" spans="1:13" x14ac:dyDescent="0.2">
      <c r="A482" s="135" t="s">
        <v>6502</v>
      </c>
      <c r="B482" s="135" t="s">
        <v>6503</v>
      </c>
      <c r="C482" s="135" t="s">
        <v>1635</v>
      </c>
      <c r="D482" s="139" t="s">
        <v>1636</v>
      </c>
      <c r="E482" s="136" t="s">
        <v>1637</v>
      </c>
      <c r="F482" s="137" t="s">
        <v>1638</v>
      </c>
      <c r="G482" s="137" t="s">
        <v>43</v>
      </c>
      <c r="H482" s="136" t="s">
        <v>1773</v>
      </c>
      <c r="I482" s="136" t="s">
        <v>1774</v>
      </c>
      <c r="J482" s="137"/>
      <c r="K482" s="136" t="s">
        <v>1775</v>
      </c>
      <c r="L482" s="136" t="s">
        <v>8821</v>
      </c>
      <c r="M482" s="131" t="str">
        <f t="shared" si="7"/>
        <v>ASSY</v>
      </c>
    </row>
    <row r="483" spans="1:13" x14ac:dyDescent="0.2">
      <c r="A483" s="135" t="s">
        <v>6504</v>
      </c>
      <c r="B483" s="135" t="s">
        <v>6505</v>
      </c>
      <c r="C483" s="135" t="s">
        <v>1635</v>
      </c>
      <c r="D483" s="139" t="s">
        <v>1636</v>
      </c>
      <c r="E483" s="136" t="s">
        <v>1637</v>
      </c>
      <c r="F483" s="137" t="s">
        <v>1638</v>
      </c>
      <c r="G483" s="137" t="s">
        <v>43</v>
      </c>
      <c r="H483" s="136" t="s">
        <v>1776</v>
      </c>
      <c r="I483" s="136" t="s">
        <v>1777</v>
      </c>
      <c r="J483" s="137"/>
      <c r="K483" s="136" t="s">
        <v>1778</v>
      </c>
      <c r="L483" s="136" t="s">
        <v>1082</v>
      </c>
      <c r="M483" s="131" t="str">
        <f t="shared" si="7"/>
        <v>ASSY</v>
      </c>
    </row>
    <row r="484" spans="1:13" x14ac:dyDescent="0.2">
      <c r="A484" s="135" t="s">
        <v>6506</v>
      </c>
      <c r="B484" s="135" t="s">
        <v>6507</v>
      </c>
      <c r="C484" s="135" t="s">
        <v>1635</v>
      </c>
      <c r="D484" s="139" t="s">
        <v>1636</v>
      </c>
      <c r="E484" s="136" t="s">
        <v>1637</v>
      </c>
      <c r="F484" s="137" t="s">
        <v>1638</v>
      </c>
      <c r="G484" s="137" t="s">
        <v>43</v>
      </c>
      <c r="H484" s="136" t="s">
        <v>1779</v>
      </c>
      <c r="I484" s="136" t="s">
        <v>1780</v>
      </c>
      <c r="J484" s="137"/>
      <c r="K484" s="136" t="s">
        <v>1781</v>
      </c>
      <c r="L484" s="136" t="s">
        <v>8890</v>
      </c>
      <c r="M484" s="131" t="str">
        <f t="shared" si="7"/>
        <v>ASSY</v>
      </c>
    </row>
    <row r="485" spans="1:13" x14ac:dyDescent="0.2">
      <c r="A485" s="135" t="s">
        <v>6508</v>
      </c>
      <c r="B485" s="135" t="s">
        <v>6509</v>
      </c>
      <c r="C485" s="135" t="s">
        <v>1635</v>
      </c>
      <c r="D485" s="139" t="s">
        <v>1636</v>
      </c>
      <c r="E485" s="136" t="s">
        <v>1637</v>
      </c>
      <c r="F485" s="137" t="s">
        <v>1638</v>
      </c>
      <c r="G485" s="137" t="s">
        <v>43</v>
      </c>
      <c r="H485" s="136" t="s">
        <v>1783</v>
      </c>
      <c r="I485" s="136" t="s">
        <v>1784</v>
      </c>
      <c r="J485" s="137"/>
      <c r="K485" s="136" t="s">
        <v>1786</v>
      </c>
      <c r="L485" s="136" t="s">
        <v>8890</v>
      </c>
      <c r="M485" s="131" t="str">
        <f t="shared" si="7"/>
        <v>ASSY</v>
      </c>
    </row>
    <row r="486" spans="1:13" x14ac:dyDescent="0.2">
      <c r="A486" s="135" t="s">
        <v>6510</v>
      </c>
      <c r="B486" s="135" t="s">
        <v>6511</v>
      </c>
      <c r="C486" s="135" t="s">
        <v>1635</v>
      </c>
      <c r="D486" s="139" t="s">
        <v>1636</v>
      </c>
      <c r="E486" s="136" t="s">
        <v>1637</v>
      </c>
      <c r="F486" s="137" t="s">
        <v>1638</v>
      </c>
      <c r="G486" s="137" t="s">
        <v>9035</v>
      </c>
      <c r="H486" s="136" t="s">
        <v>1787</v>
      </c>
      <c r="I486" s="136" t="s">
        <v>1788</v>
      </c>
      <c r="J486" s="137"/>
      <c r="K486" s="136" t="s">
        <v>1789</v>
      </c>
      <c r="L486" s="136" t="s">
        <v>1790</v>
      </c>
      <c r="M486" s="131" t="str">
        <f t="shared" si="7"/>
        <v>Sealing</v>
      </c>
    </row>
    <row r="487" spans="1:13" x14ac:dyDescent="0.2">
      <c r="A487" s="135" t="s">
        <v>6512</v>
      </c>
      <c r="B487" s="135" t="s">
        <v>6513</v>
      </c>
      <c r="C487" s="135" t="s">
        <v>1635</v>
      </c>
      <c r="D487" s="139" t="s">
        <v>1636</v>
      </c>
      <c r="E487" s="136" t="s">
        <v>1637</v>
      </c>
      <c r="F487" s="137" t="s">
        <v>1638</v>
      </c>
      <c r="G487" s="137" t="s">
        <v>43</v>
      </c>
      <c r="H487" s="136" t="s">
        <v>1791</v>
      </c>
      <c r="I487" s="136" t="s">
        <v>1792</v>
      </c>
      <c r="J487" s="137"/>
      <c r="K487" s="136" t="s">
        <v>1793</v>
      </c>
      <c r="L487" s="136" t="s">
        <v>1794</v>
      </c>
      <c r="M487" s="131" t="str">
        <f t="shared" si="7"/>
        <v>ASSY</v>
      </c>
    </row>
    <row r="488" spans="1:13" x14ac:dyDescent="0.2">
      <c r="A488" s="135" t="s">
        <v>6514</v>
      </c>
      <c r="B488" s="135" t="s">
        <v>6515</v>
      </c>
      <c r="C488" s="135" t="s">
        <v>1635</v>
      </c>
      <c r="D488" s="139" t="s">
        <v>1636</v>
      </c>
      <c r="E488" s="136" t="s">
        <v>1637</v>
      </c>
      <c r="F488" s="137" t="s">
        <v>1638</v>
      </c>
      <c r="G488" s="137" t="s">
        <v>43</v>
      </c>
      <c r="H488" s="136" t="s">
        <v>1795</v>
      </c>
      <c r="I488" s="136" t="s">
        <v>1796</v>
      </c>
      <c r="J488" s="137"/>
      <c r="K488" s="136" t="s">
        <v>1797</v>
      </c>
      <c r="L488" s="136" t="s">
        <v>1794</v>
      </c>
      <c r="M488" s="131" t="str">
        <f t="shared" si="7"/>
        <v>ASSY</v>
      </c>
    </row>
    <row r="489" spans="1:13" x14ac:dyDescent="0.2">
      <c r="A489" s="135" t="s">
        <v>6516</v>
      </c>
      <c r="B489" s="135" t="s">
        <v>6517</v>
      </c>
      <c r="C489" s="135" t="s">
        <v>1635</v>
      </c>
      <c r="D489" s="139" t="s">
        <v>1636</v>
      </c>
      <c r="E489" s="136" t="s">
        <v>1637</v>
      </c>
      <c r="F489" s="137" t="s">
        <v>1638</v>
      </c>
      <c r="G489" s="137" t="s">
        <v>43</v>
      </c>
      <c r="H489" s="136" t="s">
        <v>1798</v>
      </c>
      <c r="I489" s="136" t="s">
        <v>1799</v>
      </c>
      <c r="J489" s="137"/>
      <c r="K489" s="136" t="s">
        <v>1801</v>
      </c>
      <c r="L489" s="136" t="s">
        <v>8891</v>
      </c>
      <c r="M489" s="131" t="str">
        <f t="shared" si="7"/>
        <v>ASSY</v>
      </c>
    </row>
    <row r="490" spans="1:13" x14ac:dyDescent="0.2">
      <c r="A490" s="135" t="s">
        <v>6518</v>
      </c>
      <c r="B490" s="135" t="s">
        <v>6519</v>
      </c>
      <c r="C490" s="135" t="s">
        <v>1635</v>
      </c>
      <c r="D490" s="139" t="s">
        <v>1636</v>
      </c>
      <c r="E490" s="136" t="s">
        <v>1637</v>
      </c>
      <c r="F490" s="137" t="s">
        <v>1638</v>
      </c>
      <c r="G490" s="137" t="s">
        <v>43</v>
      </c>
      <c r="H490" s="136" t="s">
        <v>1803</v>
      </c>
      <c r="I490" s="136" t="s">
        <v>1804</v>
      </c>
      <c r="J490" s="137"/>
      <c r="K490" s="136" t="s">
        <v>1805</v>
      </c>
      <c r="L490" s="136" t="s">
        <v>8891</v>
      </c>
      <c r="M490" s="131" t="str">
        <f t="shared" si="7"/>
        <v>ASSY</v>
      </c>
    </row>
    <row r="491" spans="1:13" x14ac:dyDescent="0.2">
      <c r="A491" s="135" t="s">
        <v>6520</v>
      </c>
      <c r="B491" s="135" t="s">
        <v>6521</v>
      </c>
      <c r="C491" s="135" t="s">
        <v>1635</v>
      </c>
      <c r="D491" s="139" t="s">
        <v>1636</v>
      </c>
      <c r="E491" s="136" t="s">
        <v>1637</v>
      </c>
      <c r="F491" s="137" t="s">
        <v>1638</v>
      </c>
      <c r="G491" s="137" t="s">
        <v>43</v>
      </c>
      <c r="H491" s="136" t="s">
        <v>1806</v>
      </c>
      <c r="I491" s="136" t="s">
        <v>1807</v>
      </c>
      <c r="J491" s="137"/>
      <c r="K491" s="136" t="s">
        <v>1808</v>
      </c>
      <c r="L491" s="136" t="s">
        <v>1809</v>
      </c>
      <c r="M491" s="131" t="str">
        <f t="shared" si="7"/>
        <v>ASSY</v>
      </c>
    </row>
    <row r="492" spans="1:13" x14ac:dyDescent="0.2">
      <c r="A492" s="135" t="s">
        <v>6522</v>
      </c>
      <c r="B492" s="135" t="s">
        <v>6523</v>
      </c>
      <c r="C492" s="135" t="s">
        <v>1635</v>
      </c>
      <c r="D492" s="139" t="s">
        <v>1636</v>
      </c>
      <c r="E492" s="136" t="s">
        <v>1637</v>
      </c>
      <c r="F492" s="137" t="s">
        <v>1638</v>
      </c>
      <c r="G492" s="137" t="s">
        <v>43</v>
      </c>
      <c r="H492" s="136" t="s">
        <v>1810</v>
      </c>
      <c r="I492" s="136" t="s">
        <v>1811</v>
      </c>
      <c r="J492" s="137"/>
      <c r="K492" s="136" t="s">
        <v>1812</v>
      </c>
      <c r="L492" s="136" t="s">
        <v>1809</v>
      </c>
      <c r="M492" s="131" t="str">
        <f t="shared" si="7"/>
        <v>ASSY</v>
      </c>
    </row>
    <row r="493" spans="1:13" x14ac:dyDescent="0.2">
      <c r="A493" s="135" t="s">
        <v>3708</v>
      </c>
      <c r="B493" s="135" t="s">
        <v>6524</v>
      </c>
      <c r="C493" s="135" t="s">
        <v>1635</v>
      </c>
      <c r="D493" s="139" t="s">
        <v>1636</v>
      </c>
      <c r="E493" s="136" t="s">
        <v>1637</v>
      </c>
      <c r="F493" s="137" t="s">
        <v>1638</v>
      </c>
      <c r="G493" s="137" t="s">
        <v>43</v>
      </c>
      <c r="H493" s="136" t="s">
        <v>1813</v>
      </c>
      <c r="I493" s="136" t="s">
        <v>1814</v>
      </c>
      <c r="J493" s="137"/>
      <c r="K493" s="136" t="s">
        <v>1815</v>
      </c>
      <c r="L493" s="136" t="s">
        <v>1816</v>
      </c>
      <c r="M493" s="131" t="str">
        <f t="shared" si="7"/>
        <v>ASSY</v>
      </c>
    </row>
    <row r="494" spans="1:13" x14ac:dyDescent="0.2">
      <c r="A494" s="135" t="s">
        <v>6525</v>
      </c>
      <c r="B494" s="135" t="s">
        <v>6526</v>
      </c>
      <c r="C494" s="135" t="s">
        <v>1635</v>
      </c>
      <c r="D494" s="139" t="s">
        <v>1636</v>
      </c>
      <c r="E494" s="136" t="s">
        <v>1637</v>
      </c>
      <c r="F494" s="137" t="s">
        <v>1638</v>
      </c>
      <c r="G494" s="137" t="s">
        <v>43</v>
      </c>
      <c r="H494" s="136" t="s">
        <v>1817</v>
      </c>
      <c r="I494" s="136" t="s">
        <v>1818</v>
      </c>
      <c r="J494" s="137"/>
      <c r="K494" s="136" t="s">
        <v>1820</v>
      </c>
      <c r="L494" s="136" t="s">
        <v>1816</v>
      </c>
      <c r="M494" s="131" t="str">
        <f t="shared" si="7"/>
        <v>ASSY</v>
      </c>
    </row>
    <row r="495" spans="1:13" x14ac:dyDescent="0.2">
      <c r="A495" s="135" t="s">
        <v>6527</v>
      </c>
      <c r="B495" s="135" t="s">
        <v>6528</v>
      </c>
      <c r="C495" s="135" t="s">
        <v>1635</v>
      </c>
      <c r="D495" s="139" t="s">
        <v>1636</v>
      </c>
      <c r="E495" s="136" t="s">
        <v>1637</v>
      </c>
      <c r="F495" s="137" t="s">
        <v>1638</v>
      </c>
      <c r="G495" s="137" t="s">
        <v>43</v>
      </c>
      <c r="H495" s="136" t="s">
        <v>1821</v>
      </c>
      <c r="I495" s="136" t="s">
        <v>1822</v>
      </c>
      <c r="J495" s="137"/>
      <c r="K495" s="136" t="s">
        <v>1823</v>
      </c>
      <c r="L495" s="136" t="s">
        <v>1824</v>
      </c>
      <c r="M495" s="131" t="str">
        <f t="shared" si="7"/>
        <v>ASSY</v>
      </c>
    </row>
    <row r="496" spans="1:13" x14ac:dyDescent="0.2">
      <c r="A496" s="135" t="s">
        <v>6529</v>
      </c>
      <c r="B496" s="135" t="s">
        <v>6530</v>
      </c>
      <c r="C496" s="135" t="s">
        <v>1635</v>
      </c>
      <c r="D496" s="139" t="s">
        <v>1636</v>
      </c>
      <c r="E496" s="136" t="s">
        <v>1637</v>
      </c>
      <c r="F496" s="137" t="s">
        <v>1638</v>
      </c>
      <c r="G496" s="137" t="s">
        <v>43</v>
      </c>
      <c r="H496" s="136" t="s">
        <v>1825</v>
      </c>
      <c r="I496" s="136" t="s">
        <v>1826</v>
      </c>
      <c r="J496" s="137"/>
      <c r="K496" s="136" t="s">
        <v>1827</v>
      </c>
      <c r="L496" s="136" t="s">
        <v>1824</v>
      </c>
      <c r="M496" s="131" t="str">
        <f t="shared" si="7"/>
        <v>ASSY</v>
      </c>
    </row>
    <row r="497" spans="1:13" x14ac:dyDescent="0.2">
      <c r="A497" s="135" t="s">
        <v>6531</v>
      </c>
      <c r="B497" s="135" t="s">
        <v>6532</v>
      </c>
      <c r="C497" s="135" t="s">
        <v>1635</v>
      </c>
      <c r="D497" s="139" t="s">
        <v>1636</v>
      </c>
      <c r="E497" s="136" t="s">
        <v>1637</v>
      </c>
      <c r="F497" s="137" t="s">
        <v>1638</v>
      </c>
      <c r="G497" s="137" t="s">
        <v>43</v>
      </c>
      <c r="H497" s="136" t="s">
        <v>1828</v>
      </c>
      <c r="I497" s="136" t="s">
        <v>1829</v>
      </c>
      <c r="J497" s="137"/>
      <c r="K497" s="136" t="s">
        <v>1830</v>
      </c>
      <c r="L497" s="136" t="s">
        <v>1831</v>
      </c>
      <c r="M497" s="131" t="str">
        <f t="shared" si="7"/>
        <v>ASSY</v>
      </c>
    </row>
    <row r="498" spans="1:13" x14ac:dyDescent="0.2">
      <c r="A498" s="135" t="s">
        <v>6533</v>
      </c>
      <c r="B498" s="135" t="s">
        <v>6534</v>
      </c>
      <c r="C498" s="135" t="s">
        <v>1635</v>
      </c>
      <c r="D498" s="139" t="s">
        <v>1636</v>
      </c>
      <c r="E498" s="136" t="s">
        <v>1637</v>
      </c>
      <c r="F498" s="137" t="s">
        <v>1638</v>
      </c>
      <c r="G498" s="137" t="s">
        <v>43</v>
      </c>
      <c r="H498" s="136" t="s">
        <v>1832</v>
      </c>
      <c r="I498" s="136" t="s">
        <v>1833</v>
      </c>
      <c r="J498" s="137"/>
      <c r="K498" s="136" t="s">
        <v>1835</v>
      </c>
      <c r="L498" s="136" t="s">
        <v>1831</v>
      </c>
      <c r="M498" s="131" t="str">
        <f t="shared" si="7"/>
        <v>ASSY</v>
      </c>
    </row>
    <row r="499" spans="1:13" x14ac:dyDescent="0.2">
      <c r="A499" s="135" t="s">
        <v>6535</v>
      </c>
      <c r="B499" s="135" t="s">
        <v>6536</v>
      </c>
      <c r="C499" s="135" t="s">
        <v>1635</v>
      </c>
      <c r="D499" s="139" t="s">
        <v>1636</v>
      </c>
      <c r="E499" s="136" t="s">
        <v>1637</v>
      </c>
      <c r="F499" s="137" t="s">
        <v>1638</v>
      </c>
      <c r="G499" s="137" t="s">
        <v>43</v>
      </c>
      <c r="H499" s="136" t="s">
        <v>1836</v>
      </c>
      <c r="I499" s="136" t="s">
        <v>1837</v>
      </c>
      <c r="J499" s="137"/>
      <c r="K499" s="136" t="s">
        <v>1838</v>
      </c>
      <c r="L499" s="136" t="s">
        <v>1839</v>
      </c>
      <c r="M499" s="131" t="str">
        <f t="shared" si="7"/>
        <v>ASSY</v>
      </c>
    </row>
    <row r="500" spans="1:13" x14ac:dyDescent="0.2">
      <c r="A500" s="135" t="s">
        <v>6537</v>
      </c>
      <c r="B500" s="135" t="s">
        <v>6538</v>
      </c>
      <c r="C500" s="135" t="s">
        <v>1635</v>
      </c>
      <c r="D500" s="139" t="s">
        <v>1636</v>
      </c>
      <c r="E500" s="136" t="s">
        <v>1637</v>
      </c>
      <c r="F500" s="137" t="s">
        <v>1638</v>
      </c>
      <c r="G500" s="137" t="s">
        <v>43</v>
      </c>
      <c r="H500" s="136" t="s">
        <v>1840</v>
      </c>
      <c r="I500" s="136" t="s">
        <v>1841</v>
      </c>
      <c r="J500" s="137"/>
      <c r="K500" s="136" t="s">
        <v>1842</v>
      </c>
      <c r="L500" s="136" t="s">
        <v>1839</v>
      </c>
      <c r="M500" s="131" t="str">
        <f t="shared" si="7"/>
        <v>ASSY</v>
      </c>
    </row>
    <row r="501" spans="1:13" x14ac:dyDescent="0.2">
      <c r="A501" s="135" t="s">
        <v>6539</v>
      </c>
      <c r="B501" s="135" t="s">
        <v>6540</v>
      </c>
      <c r="C501" s="135" t="s">
        <v>1635</v>
      </c>
      <c r="D501" s="139" t="s">
        <v>1636</v>
      </c>
      <c r="E501" s="136" t="s">
        <v>1637</v>
      </c>
      <c r="F501" s="137" t="s">
        <v>1638</v>
      </c>
      <c r="G501" s="137" t="s">
        <v>43</v>
      </c>
      <c r="H501" s="136" t="s">
        <v>1843</v>
      </c>
      <c r="I501" s="136" t="s">
        <v>1844</v>
      </c>
      <c r="J501" s="137"/>
      <c r="K501" s="136" t="s">
        <v>1845</v>
      </c>
      <c r="L501" s="136" t="s">
        <v>1846</v>
      </c>
      <c r="M501" s="131" t="str">
        <f t="shared" si="7"/>
        <v>ASSY</v>
      </c>
    </row>
    <row r="502" spans="1:13" x14ac:dyDescent="0.2">
      <c r="A502" s="135" t="s">
        <v>6541</v>
      </c>
      <c r="B502" s="135" t="s">
        <v>6542</v>
      </c>
      <c r="C502" s="135" t="s">
        <v>1635</v>
      </c>
      <c r="D502" s="139" t="s">
        <v>1636</v>
      </c>
      <c r="E502" s="136" t="s">
        <v>1637</v>
      </c>
      <c r="F502" s="137" t="s">
        <v>1638</v>
      </c>
      <c r="G502" s="137" t="s">
        <v>43</v>
      </c>
      <c r="H502" s="136" t="s">
        <v>1847</v>
      </c>
      <c r="I502" s="136" t="s">
        <v>1848</v>
      </c>
      <c r="J502" s="137"/>
      <c r="K502" s="136" t="s">
        <v>1849</v>
      </c>
      <c r="L502" s="136" t="s">
        <v>1850</v>
      </c>
      <c r="M502" s="131" t="str">
        <f t="shared" si="7"/>
        <v>ASSY</v>
      </c>
    </row>
    <row r="503" spans="1:13" x14ac:dyDescent="0.2">
      <c r="A503" s="135" t="s">
        <v>6543</v>
      </c>
      <c r="B503" s="135" t="s">
        <v>6544</v>
      </c>
      <c r="C503" s="135" t="s">
        <v>1635</v>
      </c>
      <c r="D503" s="139" t="s">
        <v>1636</v>
      </c>
      <c r="E503" s="136" t="s">
        <v>1637</v>
      </c>
      <c r="F503" s="137" t="s">
        <v>1638</v>
      </c>
      <c r="G503" s="137" t="s">
        <v>43</v>
      </c>
      <c r="H503" s="136" t="s">
        <v>1851</v>
      </c>
      <c r="I503" s="136" t="s">
        <v>1852</v>
      </c>
      <c r="J503" s="137"/>
      <c r="K503" s="136" t="s">
        <v>1853</v>
      </c>
      <c r="L503" s="136" t="s">
        <v>1854</v>
      </c>
      <c r="M503" s="131" t="str">
        <f t="shared" si="7"/>
        <v>ASSY</v>
      </c>
    </row>
    <row r="504" spans="1:13" x14ac:dyDescent="0.2">
      <c r="A504" s="135" t="s">
        <v>6545</v>
      </c>
      <c r="B504" s="135" t="s">
        <v>6546</v>
      </c>
      <c r="C504" s="135" t="s">
        <v>1635</v>
      </c>
      <c r="D504" s="139" t="s">
        <v>1636</v>
      </c>
      <c r="E504" s="136" t="s">
        <v>1637</v>
      </c>
      <c r="F504" s="137" t="s">
        <v>1638</v>
      </c>
      <c r="G504" s="137" t="s">
        <v>43</v>
      </c>
      <c r="H504" s="136" t="s">
        <v>1855</v>
      </c>
      <c r="I504" s="136" t="s">
        <v>1856</v>
      </c>
      <c r="J504" s="137"/>
      <c r="K504" s="136" t="s">
        <v>1857</v>
      </c>
      <c r="L504" s="136" t="s">
        <v>1858</v>
      </c>
      <c r="M504" s="131" t="str">
        <f t="shared" si="7"/>
        <v>ASSY</v>
      </c>
    </row>
    <row r="505" spans="1:13" x14ac:dyDescent="0.2">
      <c r="A505" s="135" t="s">
        <v>6547</v>
      </c>
      <c r="B505" s="135" t="s">
        <v>6548</v>
      </c>
      <c r="C505" s="135" t="s">
        <v>1635</v>
      </c>
      <c r="D505" s="139" t="s">
        <v>1636</v>
      </c>
      <c r="E505" s="136" t="s">
        <v>1637</v>
      </c>
      <c r="F505" s="137" t="s">
        <v>1638</v>
      </c>
      <c r="G505" s="137" t="s">
        <v>43</v>
      </c>
      <c r="H505" s="136" t="s">
        <v>1859</v>
      </c>
      <c r="I505" s="136" t="s">
        <v>1860</v>
      </c>
      <c r="J505" s="137"/>
      <c r="K505" s="136" t="s">
        <v>1862</v>
      </c>
      <c r="L505" s="136" t="s">
        <v>1863</v>
      </c>
      <c r="M505" s="131" t="str">
        <f t="shared" si="7"/>
        <v>ASSY</v>
      </c>
    </row>
    <row r="506" spans="1:13" x14ac:dyDescent="0.2">
      <c r="A506" s="135" t="s">
        <v>6549</v>
      </c>
      <c r="B506" s="135" t="s">
        <v>6550</v>
      </c>
      <c r="C506" s="135" t="s">
        <v>1635</v>
      </c>
      <c r="D506" s="139" t="s">
        <v>1636</v>
      </c>
      <c r="E506" s="136" t="s">
        <v>1637</v>
      </c>
      <c r="F506" s="137" t="s">
        <v>1638</v>
      </c>
      <c r="G506" s="137" t="s">
        <v>43</v>
      </c>
      <c r="H506" s="136" t="s">
        <v>1864</v>
      </c>
      <c r="I506" s="136" t="s">
        <v>1865</v>
      </c>
      <c r="J506" s="137"/>
      <c r="K506" s="136" t="s">
        <v>1866</v>
      </c>
      <c r="L506" s="136" t="s">
        <v>1867</v>
      </c>
      <c r="M506" s="131" t="str">
        <f t="shared" si="7"/>
        <v>ASSY</v>
      </c>
    </row>
    <row r="507" spans="1:13" x14ac:dyDescent="0.2">
      <c r="A507" s="135" t="s">
        <v>6551</v>
      </c>
      <c r="B507" s="135" t="s">
        <v>6552</v>
      </c>
      <c r="C507" s="135" t="s">
        <v>1635</v>
      </c>
      <c r="D507" s="139" t="s">
        <v>1636</v>
      </c>
      <c r="E507" s="136" t="s">
        <v>1637</v>
      </c>
      <c r="F507" s="137" t="s">
        <v>1638</v>
      </c>
      <c r="G507" s="137" t="s">
        <v>43</v>
      </c>
      <c r="H507" s="136" t="s">
        <v>1868</v>
      </c>
      <c r="I507" s="136" t="s">
        <v>1869</v>
      </c>
      <c r="J507" s="137"/>
      <c r="K507" s="136" t="s">
        <v>1870</v>
      </c>
      <c r="L507" s="136" t="s">
        <v>1871</v>
      </c>
      <c r="M507" s="131" t="str">
        <f t="shared" si="7"/>
        <v>ASSY</v>
      </c>
    </row>
    <row r="508" spans="1:13" x14ac:dyDescent="0.2">
      <c r="A508" s="135" t="s">
        <v>6553</v>
      </c>
      <c r="B508" s="135" t="s">
        <v>6554</v>
      </c>
      <c r="C508" s="135" t="s">
        <v>1635</v>
      </c>
      <c r="D508" s="139" t="s">
        <v>1636</v>
      </c>
      <c r="E508" s="136" t="s">
        <v>1637</v>
      </c>
      <c r="F508" s="137" t="s">
        <v>1638</v>
      </c>
      <c r="G508" s="137" t="s">
        <v>43</v>
      </c>
      <c r="H508" s="136" t="s">
        <v>1872</v>
      </c>
      <c r="I508" s="136" t="s">
        <v>1873</v>
      </c>
      <c r="J508" s="137"/>
      <c r="K508" s="136" t="s">
        <v>1874</v>
      </c>
      <c r="L508" s="136" t="s">
        <v>1875</v>
      </c>
      <c r="M508" s="131" t="str">
        <f t="shared" si="7"/>
        <v>ASSY</v>
      </c>
    </row>
    <row r="509" spans="1:13" x14ac:dyDescent="0.2">
      <c r="A509" s="135" t="s">
        <v>6555</v>
      </c>
      <c r="B509" s="135" t="s">
        <v>6556</v>
      </c>
      <c r="C509" s="135" t="s">
        <v>1635</v>
      </c>
      <c r="D509" s="139" t="s">
        <v>1636</v>
      </c>
      <c r="E509" s="136" t="s">
        <v>1637</v>
      </c>
      <c r="F509" s="137" t="s">
        <v>1638</v>
      </c>
      <c r="G509" s="137" t="s">
        <v>43</v>
      </c>
      <c r="H509" s="136" t="s">
        <v>1876</v>
      </c>
      <c r="I509" s="136" t="s">
        <v>1877</v>
      </c>
      <c r="J509" s="137"/>
      <c r="K509" s="136" t="s">
        <v>1878</v>
      </c>
      <c r="L509" s="136" t="s">
        <v>8822</v>
      </c>
      <c r="M509" s="131" t="str">
        <f t="shared" si="7"/>
        <v>ASSY</v>
      </c>
    </row>
    <row r="510" spans="1:13" x14ac:dyDescent="0.2">
      <c r="A510" s="135" t="s">
        <v>6557</v>
      </c>
      <c r="B510" s="135" t="s">
        <v>6558</v>
      </c>
      <c r="C510" s="135" t="s">
        <v>1635</v>
      </c>
      <c r="D510" s="139" t="s">
        <v>1636</v>
      </c>
      <c r="E510" s="136" t="s">
        <v>1637</v>
      </c>
      <c r="F510" s="137" t="s">
        <v>1638</v>
      </c>
      <c r="G510" s="137" t="s">
        <v>43</v>
      </c>
      <c r="H510" s="136" t="s">
        <v>1879</v>
      </c>
      <c r="I510" s="136" t="s">
        <v>1880</v>
      </c>
      <c r="J510" s="137"/>
      <c r="K510" s="136" t="s">
        <v>1881</v>
      </c>
      <c r="L510" s="136" t="s">
        <v>8823</v>
      </c>
      <c r="M510" s="131" t="str">
        <f t="shared" si="7"/>
        <v>ASSY</v>
      </c>
    </row>
    <row r="511" spans="1:13" x14ac:dyDescent="0.2">
      <c r="A511" s="135" t="s">
        <v>6559</v>
      </c>
      <c r="B511" s="135" t="s">
        <v>6560</v>
      </c>
      <c r="C511" s="135" t="s">
        <v>1635</v>
      </c>
      <c r="D511" s="139" t="s">
        <v>1636</v>
      </c>
      <c r="E511" s="136" t="s">
        <v>1637</v>
      </c>
      <c r="F511" s="137" t="s">
        <v>1638</v>
      </c>
      <c r="G511" s="137" t="s">
        <v>43</v>
      </c>
      <c r="H511" s="136" t="s">
        <v>1882</v>
      </c>
      <c r="I511" s="136" t="s">
        <v>1883</v>
      </c>
      <c r="J511" s="137"/>
      <c r="K511" s="136" t="s">
        <v>1884</v>
      </c>
      <c r="L511" s="136" t="s">
        <v>8824</v>
      </c>
      <c r="M511" s="131" t="str">
        <f t="shared" si="7"/>
        <v>ASSY</v>
      </c>
    </row>
    <row r="512" spans="1:13" x14ac:dyDescent="0.2">
      <c r="A512" s="135" t="s">
        <v>6561</v>
      </c>
      <c r="B512" s="135" t="s">
        <v>6562</v>
      </c>
      <c r="C512" s="135" t="s">
        <v>1635</v>
      </c>
      <c r="D512" s="139" t="s">
        <v>1636</v>
      </c>
      <c r="E512" s="136" t="s">
        <v>1637</v>
      </c>
      <c r="F512" s="137" t="s">
        <v>1638</v>
      </c>
      <c r="G512" s="137" t="s">
        <v>43</v>
      </c>
      <c r="H512" s="136" t="s">
        <v>1885</v>
      </c>
      <c r="I512" s="136" t="s">
        <v>1886</v>
      </c>
      <c r="J512" s="137"/>
      <c r="K512" s="136" t="s">
        <v>1887</v>
      </c>
      <c r="L512" s="136" t="s">
        <v>8825</v>
      </c>
      <c r="M512" s="131" t="str">
        <f t="shared" si="7"/>
        <v>ASSY</v>
      </c>
    </row>
    <row r="513" spans="1:13" x14ac:dyDescent="0.2">
      <c r="A513" s="135" t="s">
        <v>6563</v>
      </c>
      <c r="B513" s="135" t="s">
        <v>6564</v>
      </c>
      <c r="C513" s="135" t="s">
        <v>1635</v>
      </c>
      <c r="D513" s="139" t="s">
        <v>1636</v>
      </c>
      <c r="E513" s="136" t="s">
        <v>1637</v>
      </c>
      <c r="F513" s="137" t="s">
        <v>1638</v>
      </c>
      <c r="G513" s="137" t="s">
        <v>43</v>
      </c>
      <c r="H513" s="136" t="s">
        <v>1888</v>
      </c>
      <c r="I513" s="136" t="s">
        <v>1889</v>
      </c>
      <c r="J513" s="137"/>
      <c r="K513" s="136" t="s">
        <v>1890</v>
      </c>
      <c r="L513" s="136" t="s">
        <v>8826</v>
      </c>
      <c r="M513" s="131" t="str">
        <f t="shared" si="7"/>
        <v>ASSY</v>
      </c>
    </row>
    <row r="514" spans="1:13" x14ac:dyDescent="0.2">
      <c r="A514" s="135" t="s">
        <v>6565</v>
      </c>
      <c r="B514" s="135" t="s">
        <v>6566</v>
      </c>
      <c r="C514" s="135" t="s">
        <v>1635</v>
      </c>
      <c r="D514" s="139" t="s">
        <v>1636</v>
      </c>
      <c r="E514" s="136" t="s">
        <v>1637</v>
      </c>
      <c r="F514" s="137" t="s">
        <v>1638</v>
      </c>
      <c r="G514" s="137" t="s">
        <v>43</v>
      </c>
      <c r="H514" s="136" t="s">
        <v>1891</v>
      </c>
      <c r="I514" s="136" t="s">
        <v>1892</v>
      </c>
      <c r="J514" s="137"/>
      <c r="K514" s="136" t="s">
        <v>1893</v>
      </c>
      <c r="L514" s="136" t="s">
        <v>8827</v>
      </c>
      <c r="M514" s="131" t="str">
        <f t="shared" si="7"/>
        <v>ASSY</v>
      </c>
    </row>
    <row r="515" spans="1:13" x14ac:dyDescent="0.2">
      <c r="A515" s="135" t="s">
        <v>6567</v>
      </c>
      <c r="B515" s="135" t="s">
        <v>6568</v>
      </c>
      <c r="C515" s="135" t="s">
        <v>1635</v>
      </c>
      <c r="D515" s="139" t="s">
        <v>1636</v>
      </c>
      <c r="E515" s="136" t="s">
        <v>1637</v>
      </c>
      <c r="F515" s="137" t="s">
        <v>1638</v>
      </c>
      <c r="G515" s="137" t="s">
        <v>43</v>
      </c>
      <c r="H515" s="136" t="s">
        <v>1894</v>
      </c>
      <c r="I515" s="136" t="s">
        <v>1895</v>
      </c>
      <c r="J515" s="137"/>
      <c r="K515" s="136" t="s">
        <v>1896</v>
      </c>
      <c r="L515" s="136" t="s">
        <v>8828</v>
      </c>
      <c r="M515" s="131" t="str">
        <f t="shared" si="7"/>
        <v>ASSY</v>
      </c>
    </row>
    <row r="516" spans="1:13" x14ac:dyDescent="0.2">
      <c r="A516" s="135" t="s">
        <v>6569</v>
      </c>
      <c r="B516" s="135" t="s">
        <v>6570</v>
      </c>
      <c r="C516" s="135" t="s">
        <v>1635</v>
      </c>
      <c r="D516" s="139" t="s">
        <v>1636</v>
      </c>
      <c r="E516" s="136" t="s">
        <v>1637</v>
      </c>
      <c r="F516" s="137" t="s">
        <v>1638</v>
      </c>
      <c r="G516" s="137" t="s">
        <v>43</v>
      </c>
      <c r="H516" s="136" t="s">
        <v>1897</v>
      </c>
      <c r="I516" s="136" t="s">
        <v>1898</v>
      </c>
      <c r="J516" s="137"/>
      <c r="K516" s="136" t="s">
        <v>1899</v>
      </c>
      <c r="L516" s="136" t="s">
        <v>8829</v>
      </c>
      <c r="M516" s="131" t="str">
        <f t="shared" si="7"/>
        <v>ASSY</v>
      </c>
    </row>
    <row r="517" spans="1:13" x14ac:dyDescent="0.2">
      <c r="A517" s="135" t="s">
        <v>6571</v>
      </c>
      <c r="B517" s="135" t="s">
        <v>6572</v>
      </c>
      <c r="C517" s="135" t="s">
        <v>1635</v>
      </c>
      <c r="D517" s="139" t="s">
        <v>1636</v>
      </c>
      <c r="E517" s="136" t="s">
        <v>1637</v>
      </c>
      <c r="F517" s="137" t="s">
        <v>1638</v>
      </c>
      <c r="G517" s="137" t="s">
        <v>43</v>
      </c>
      <c r="H517" s="136" t="s">
        <v>1900</v>
      </c>
      <c r="I517" s="136" t="s">
        <v>1901</v>
      </c>
      <c r="J517" s="137"/>
      <c r="K517" s="136" t="s">
        <v>1902</v>
      </c>
      <c r="L517" s="136" t="s">
        <v>8830</v>
      </c>
      <c r="M517" s="131" t="str">
        <f t="shared" si="7"/>
        <v>ASSY</v>
      </c>
    </row>
    <row r="518" spans="1:13" x14ac:dyDescent="0.2">
      <c r="A518" s="135" t="s">
        <v>6573</v>
      </c>
      <c r="B518" s="135" t="s">
        <v>6574</v>
      </c>
      <c r="C518" s="135" t="s">
        <v>1635</v>
      </c>
      <c r="D518" s="139" t="s">
        <v>1636</v>
      </c>
      <c r="E518" s="136" t="s">
        <v>1637</v>
      </c>
      <c r="F518" s="137" t="s">
        <v>1638</v>
      </c>
      <c r="G518" s="137" t="s">
        <v>43</v>
      </c>
      <c r="H518" s="136" t="s">
        <v>1903</v>
      </c>
      <c r="I518" s="136" t="s">
        <v>1904</v>
      </c>
      <c r="J518" s="137"/>
      <c r="K518" s="136" t="s">
        <v>1905</v>
      </c>
      <c r="L518" s="136" t="s">
        <v>8831</v>
      </c>
      <c r="M518" s="131" t="str">
        <f t="shared" si="7"/>
        <v>ASSY</v>
      </c>
    </row>
    <row r="519" spans="1:13" x14ac:dyDescent="0.2">
      <c r="A519" s="135" t="s">
        <v>6575</v>
      </c>
      <c r="B519" s="135" t="s">
        <v>6576</v>
      </c>
      <c r="C519" s="135" t="s">
        <v>1635</v>
      </c>
      <c r="D519" s="139" t="s">
        <v>1636</v>
      </c>
      <c r="E519" s="136" t="s">
        <v>1637</v>
      </c>
      <c r="F519" s="137" t="s">
        <v>1638</v>
      </c>
      <c r="G519" s="137" t="s">
        <v>43</v>
      </c>
      <c r="H519" s="136" t="s">
        <v>1906</v>
      </c>
      <c r="I519" s="136" t="s">
        <v>1907</v>
      </c>
      <c r="J519" s="137"/>
      <c r="K519" s="136" t="s">
        <v>1908</v>
      </c>
      <c r="L519" s="136" t="s">
        <v>8832</v>
      </c>
      <c r="M519" s="131" t="str">
        <f t="shared" ref="M519:M582" si="8">IF(G519="","",G519)</f>
        <v>ASSY</v>
      </c>
    </row>
    <row r="520" spans="1:13" x14ac:dyDescent="0.2">
      <c r="A520" s="135" t="s">
        <v>6577</v>
      </c>
      <c r="B520" s="135" t="s">
        <v>6578</v>
      </c>
      <c r="C520" s="135" t="s">
        <v>1635</v>
      </c>
      <c r="D520" s="139" t="s">
        <v>1636</v>
      </c>
      <c r="E520" s="136" t="s">
        <v>1637</v>
      </c>
      <c r="F520" s="137" t="s">
        <v>1638</v>
      </c>
      <c r="G520" s="137" t="s">
        <v>43</v>
      </c>
      <c r="H520" s="136" t="s">
        <v>1909</v>
      </c>
      <c r="I520" s="136" t="s">
        <v>1910</v>
      </c>
      <c r="J520" s="137"/>
      <c r="K520" s="136" t="s">
        <v>1911</v>
      </c>
      <c r="L520" s="136" t="s">
        <v>8833</v>
      </c>
      <c r="M520" s="131" t="str">
        <f t="shared" si="8"/>
        <v>ASSY</v>
      </c>
    </row>
    <row r="521" spans="1:13" x14ac:dyDescent="0.2">
      <c r="A521" s="135" t="s">
        <v>6579</v>
      </c>
      <c r="B521" s="135" t="s">
        <v>6580</v>
      </c>
      <c r="C521" s="135" t="s">
        <v>1635</v>
      </c>
      <c r="D521" s="139" t="s">
        <v>1636</v>
      </c>
      <c r="E521" s="136" t="s">
        <v>1637</v>
      </c>
      <c r="F521" s="137" t="s">
        <v>1638</v>
      </c>
      <c r="G521" s="137" t="s">
        <v>43</v>
      </c>
      <c r="H521" s="136" t="s">
        <v>1912</v>
      </c>
      <c r="I521" s="136" t="s">
        <v>1913</v>
      </c>
      <c r="J521" s="137"/>
      <c r="K521" s="136" t="s">
        <v>1914</v>
      </c>
      <c r="L521" s="136" t="s">
        <v>8834</v>
      </c>
      <c r="M521" s="131" t="str">
        <f t="shared" si="8"/>
        <v>ASSY</v>
      </c>
    </row>
    <row r="522" spans="1:13" x14ac:dyDescent="0.2">
      <c r="A522" s="135" t="s">
        <v>6581</v>
      </c>
      <c r="B522" s="135" t="s">
        <v>6582</v>
      </c>
      <c r="C522" s="135" t="s">
        <v>1635</v>
      </c>
      <c r="D522" s="139" t="s">
        <v>1636</v>
      </c>
      <c r="E522" s="136" t="s">
        <v>1637</v>
      </c>
      <c r="F522" s="137" t="s">
        <v>1638</v>
      </c>
      <c r="G522" s="137" t="s">
        <v>43</v>
      </c>
      <c r="H522" s="136" t="s">
        <v>1915</v>
      </c>
      <c r="I522" s="136" t="s">
        <v>1916</v>
      </c>
      <c r="J522" s="137"/>
      <c r="K522" s="136" t="s">
        <v>1917</v>
      </c>
      <c r="L522" s="136" t="s">
        <v>8835</v>
      </c>
      <c r="M522" s="131" t="str">
        <f t="shared" si="8"/>
        <v>ASSY</v>
      </c>
    </row>
    <row r="523" spans="1:13" x14ac:dyDescent="0.2">
      <c r="A523" s="135" t="s">
        <v>6583</v>
      </c>
      <c r="B523" s="135" t="s">
        <v>6584</v>
      </c>
      <c r="C523" s="135" t="s">
        <v>1635</v>
      </c>
      <c r="D523" s="139" t="s">
        <v>1636</v>
      </c>
      <c r="E523" s="136" t="s">
        <v>1637</v>
      </c>
      <c r="F523" s="137" t="s">
        <v>1638</v>
      </c>
      <c r="G523" s="137" t="s">
        <v>43</v>
      </c>
      <c r="H523" s="136" t="s">
        <v>1918</v>
      </c>
      <c r="I523" s="136" t="s">
        <v>1919</v>
      </c>
      <c r="J523" s="137"/>
      <c r="K523" s="136" t="s">
        <v>1920</v>
      </c>
      <c r="L523" s="136" t="s">
        <v>8836</v>
      </c>
      <c r="M523" s="131" t="str">
        <f t="shared" si="8"/>
        <v>ASSY</v>
      </c>
    </row>
    <row r="524" spans="1:13" x14ac:dyDescent="0.2">
      <c r="A524" s="135" t="s">
        <v>6585</v>
      </c>
      <c r="B524" s="135" t="s">
        <v>6586</v>
      </c>
      <c r="C524" s="135" t="s">
        <v>1635</v>
      </c>
      <c r="D524" s="139" t="s">
        <v>1636</v>
      </c>
      <c r="E524" s="136" t="s">
        <v>1637</v>
      </c>
      <c r="F524" s="137" t="s">
        <v>1638</v>
      </c>
      <c r="G524" s="137" t="s">
        <v>43</v>
      </c>
      <c r="H524" s="136" t="s">
        <v>1921</v>
      </c>
      <c r="I524" s="136" t="s">
        <v>1922</v>
      </c>
      <c r="J524" s="137"/>
      <c r="K524" s="136" t="s">
        <v>1923</v>
      </c>
      <c r="L524" s="136" t="s">
        <v>8837</v>
      </c>
      <c r="M524" s="131" t="str">
        <f t="shared" si="8"/>
        <v>ASSY</v>
      </c>
    </row>
    <row r="525" spans="1:13" x14ac:dyDescent="0.2">
      <c r="A525" s="135" t="s">
        <v>6587</v>
      </c>
      <c r="B525" s="135" t="s">
        <v>6588</v>
      </c>
      <c r="C525" s="135" t="s">
        <v>1635</v>
      </c>
      <c r="D525" s="139" t="s">
        <v>1636</v>
      </c>
      <c r="E525" s="136" t="s">
        <v>1637</v>
      </c>
      <c r="F525" s="137" t="s">
        <v>1638</v>
      </c>
      <c r="G525" s="137" t="s">
        <v>43</v>
      </c>
      <c r="H525" s="136" t="s">
        <v>1924</v>
      </c>
      <c r="I525" s="136" t="s">
        <v>1925</v>
      </c>
      <c r="J525" s="137"/>
      <c r="K525" s="136" t="s">
        <v>1926</v>
      </c>
      <c r="L525" s="136" t="s">
        <v>8838</v>
      </c>
      <c r="M525" s="131" t="str">
        <f t="shared" si="8"/>
        <v>ASSY</v>
      </c>
    </row>
    <row r="526" spans="1:13" x14ac:dyDescent="0.2">
      <c r="A526" s="135" t="s">
        <v>6589</v>
      </c>
      <c r="B526" s="135" t="s">
        <v>6590</v>
      </c>
      <c r="C526" s="135" t="s">
        <v>1635</v>
      </c>
      <c r="D526" s="139" t="s">
        <v>1636</v>
      </c>
      <c r="E526" s="136" t="s">
        <v>1637</v>
      </c>
      <c r="F526" s="137" t="s">
        <v>1638</v>
      </c>
      <c r="G526" s="137" t="s">
        <v>43</v>
      </c>
      <c r="H526" s="136" t="s">
        <v>1927</v>
      </c>
      <c r="I526" s="136" t="s">
        <v>1928</v>
      </c>
      <c r="J526" s="137"/>
      <c r="K526" s="136" t="s">
        <v>1929</v>
      </c>
      <c r="L526" s="136" t="s">
        <v>8839</v>
      </c>
      <c r="M526" s="131" t="str">
        <f t="shared" si="8"/>
        <v>ASSY</v>
      </c>
    </row>
    <row r="527" spans="1:13" x14ac:dyDescent="0.2">
      <c r="A527" s="135" t="s">
        <v>6591</v>
      </c>
      <c r="B527" s="135" t="s">
        <v>6592</v>
      </c>
      <c r="C527" s="135" t="s">
        <v>1635</v>
      </c>
      <c r="D527" s="139" t="s">
        <v>1636</v>
      </c>
      <c r="E527" s="136" t="s">
        <v>1637</v>
      </c>
      <c r="F527" s="137" t="s">
        <v>1638</v>
      </c>
      <c r="G527" s="137" t="s">
        <v>43</v>
      </c>
      <c r="H527" s="136" t="s">
        <v>1930</v>
      </c>
      <c r="I527" s="136" t="s">
        <v>1931</v>
      </c>
      <c r="J527" s="137"/>
      <c r="K527" s="136" t="s">
        <v>1932</v>
      </c>
      <c r="L527" s="136" t="s">
        <v>8840</v>
      </c>
      <c r="M527" s="131" t="str">
        <f t="shared" si="8"/>
        <v>ASSY</v>
      </c>
    </row>
    <row r="528" spans="1:13" x14ac:dyDescent="0.2">
      <c r="A528" s="135" t="s">
        <v>6593</v>
      </c>
      <c r="B528" s="135" t="s">
        <v>6594</v>
      </c>
      <c r="C528" s="135" t="s">
        <v>1635</v>
      </c>
      <c r="D528" s="139" t="s">
        <v>1636</v>
      </c>
      <c r="E528" s="136" t="s">
        <v>1637</v>
      </c>
      <c r="F528" s="137" t="s">
        <v>1638</v>
      </c>
      <c r="G528" s="137" t="s">
        <v>43</v>
      </c>
      <c r="H528" s="136" t="s">
        <v>1933</v>
      </c>
      <c r="I528" s="136" t="s">
        <v>1934</v>
      </c>
      <c r="J528" s="137"/>
      <c r="K528" s="136" t="s">
        <v>1935</v>
      </c>
      <c r="L528" s="136" t="s">
        <v>8841</v>
      </c>
      <c r="M528" s="131" t="str">
        <f t="shared" si="8"/>
        <v>ASSY</v>
      </c>
    </row>
    <row r="529" spans="1:13" x14ac:dyDescent="0.2">
      <c r="A529" s="135" t="s">
        <v>6595</v>
      </c>
      <c r="B529" s="135" t="s">
        <v>6596</v>
      </c>
      <c r="C529" s="135" t="s">
        <v>1635</v>
      </c>
      <c r="D529" s="139" t="s">
        <v>1636</v>
      </c>
      <c r="E529" s="136" t="s">
        <v>1637</v>
      </c>
      <c r="F529" s="137" t="s">
        <v>1638</v>
      </c>
      <c r="G529" s="137" t="s">
        <v>43</v>
      </c>
      <c r="H529" s="136" t="s">
        <v>1936</v>
      </c>
      <c r="I529" s="136" t="s">
        <v>1937</v>
      </c>
      <c r="J529" s="137"/>
      <c r="K529" s="136" t="s">
        <v>1938</v>
      </c>
      <c r="L529" s="136" t="s">
        <v>8842</v>
      </c>
      <c r="M529" s="131" t="str">
        <f t="shared" si="8"/>
        <v>ASSY</v>
      </c>
    </row>
    <row r="530" spans="1:13" x14ac:dyDescent="0.2">
      <c r="A530" s="135" t="s">
        <v>6597</v>
      </c>
      <c r="B530" s="135" t="s">
        <v>6598</v>
      </c>
      <c r="C530" s="135" t="s">
        <v>1635</v>
      </c>
      <c r="D530" s="139" t="s">
        <v>1636</v>
      </c>
      <c r="E530" s="136" t="s">
        <v>1637</v>
      </c>
      <c r="F530" s="137" t="s">
        <v>1638</v>
      </c>
      <c r="G530" s="137" t="s">
        <v>43</v>
      </c>
      <c r="H530" s="136" t="s">
        <v>1939</v>
      </c>
      <c r="I530" s="136" t="s">
        <v>1940</v>
      </c>
      <c r="J530" s="137"/>
      <c r="K530" s="136" t="s">
        <v>1941</v>
      </c>
      <c r="L530" s="136" t="s">
        <v>8843</v>
      </c>
      <c r="M530" s="131" t="str">
        <f t="shared" si="8"/>
        <v>ASSY</v>
      </c>
    </row>
    <row r="531" spans="1:13" x14ac:dyDescent="0.2">
      <c r="A531" s="135" t="s">
        <v>6599</v>
      </c>
      <c r="B531" s="135" t="s">
        <v>6600</v>
      </c>
      <c r="C531" s="135" t="s">
        <v>1635</v>
      </c>
      <c r="D531" s="139" t="s">
        <v>1636</v>
      </c>
      <c r="E531" s="136" t="s">
        <v>1637</v>
      </c>
      <c r="F531" s="137" t="s">
        <v>1638</v>
      </c>
      <c r="G531" s="137" t="s">
        <v>43</v>
      </c>
      <c r="H531" s="136" t="s">
        <v>1942</v>
      </c>
      <c r="I531" s="136" t="s">
        <v>1943</v>
      </c>
      <c r="J531" s="137"/>
      <c r="K531" s="136" t="s">
        <v>1944</v>
      </c>
      <c r="L531" s="136" t="s">
        <v>8844</v>
      </c>
      <c r="M531" s="131" t="str">
        <f t="shared" si="8"/>
        <v>ASSY</v>
      </c>
    </row>
    <row r="532" spans="1:13" x14ac:dyDescent="0.2">
      <c r="A532" s="135" t="s">
        <v>6601</v>
      </c>
      <c r="B532" s="135" t="s">
        <v>6602</v>
      </c>
      <c r="C532" s="135" t="s">
        <v>1635</v>
      </c>
      <c r="D532" s="139" t="s">
        <v>1636</v>
      </c>
      <c r="E532" s="136" t="s">
        <v>1637</v>
      </c>
      <c r="F532" s="137" t="s">
        <v>1638</v>
      </c>
      <c r="G532" s="137" t="s">
        <v>43</v>
      </c>
      <c r="H532" s="136" t="s">
        <v>1945</v>
      </c>
      <c r="I532" s="136" t="s">
        <v>1946</v>
      </c>
      <c r="J532" s="137"/>
      <c r="K532" s="136" t="s">
        <v>1947</v>
      </c>
      <c r="L532" s="136" t="s">
        <v>8845</v>
      </c>
      <c r="M532" s="131" t="str">
        <f t="shared" si="8"/>
        <v>ASSY</v>
      </c>
    </row>
    <row r="533" spans="1:13" x14ac:dyDescent="0.2">
      <c r="A533" s="135" t="s">
        <v>6603</v>
      </c>
      <c r="B533" s="135" t="s">
        <v>6604</v>
      </c>
      <c r="C533" s="135" t="s">
        <v>1635</v>
      </c>
      <c r="D533" s="139" t="s">
        <v>1636</v>
      </c>
      <c r="E533" s="136" t="s">
        <v>1637</v>
      </c>
      <c r="F533" s="137" t="s">
        <v>1638</v>
      </c>
      <c r="G533" s="137" t="s">
        <v>43</v>
      </c>
      <c r="H533" s="136" t="s">
        <v>1948</v>
      </c>
      <c r="I533" s="136" t="s">
        <v>1949</v>
      </c>
      <c r="J533" s="137"/>
      <c r="K533" s="136" t="s">
        <v>1950</v>
      </c>
      <c r="L533" s="136" t="s">
        <v>8846</v>
      </c>
      <c r="M533" s="131" t="str">
        <f t="shared" si="8"/>
        <v>ASSY</v>
      </c>
    </row>
    <row r="534" spans="1:13" x14ac:dyDescent="0.2">
      <c r="A534" s="135" t="s">
        <v>6605</v>
      </c>
      <c r="B534" s="135" t="s">
        <v>6606</v>
      </c>
      <c r="C534" s="135" t="s">
        <v>1635</v>
      </c>
      <c r="D534" s="139" t="s">
        <v>1636</v>
      </c>
      <c r="E534" s="136" t="s">
        <v>1637</v>
      </c>
      <c r="F534" s="137" t="s">
        <v>1638</v>
      </c>
      <c r="G534" s="137" t="s">
        <v>43</v>
      </c>
      <c r="H534" s="136" t="s">
        <v>1951</v>
      </c>
      <c r="I534" s="136" t="s">
        <v>1952</v>
      </c>
      <c r="J534" s="137"/>
      <c r="K534" s="136" t="s">
        <v>1953</v>
      </c>
      <c r="L534" s="136" t="s">
        <v>8847</v>
      </c>
      <c r="M534" s="131" t="str">
        <f t="shared" si="8"/>
        <v>ASSY</v>
      </c>
    </row>
    <row r="535" spans="1:13" x14ac:dyDescent="0.2">
      <c r="A535" s="135" t="s">
        <v>6607</v>
      </c>
      <c r="B535" s="135" t="s">
        <v>6608</v>
      </c>
      <c r="C535" s="135" t="s">
        <v>1635</v>
      </c>
      <c r="D535" s="139" t="s">
        <v>1636</v>
      </c>
      <c r="E535" s="136" t="s">
        <v>1637</v>
      </c>
      <c r="F535" s="137" t="s">
        <v>1638</v>
      </c>
      <c r="G535" s="137" t="s">
        <v>43</v>
      </c>
      <c r="H535" s="136" t="s">
        <v>1954</v>
      </c>
      <c r="I535" s="136" t="s">
        <v>1955</v>
      </c>
      <c r="J535" s="137"/>
      <c r="K535" s="136" t="s">
        <v>1956</v>
      </c>
      <c r="L535" s="136" t="s">
        <v>8848</v>
      </c>
      <c r="M535" s="131" t="str">
        <f t="shared" si="8"/>
        <v>ASSY</v>
      </c>
    </row>
    <row r="536" spans="1:13" x14ac:dyDescent="0.2">
      <c r="A536" s="135" t="s">
        <v>6609</v>
      </c>
      <c r="B536" s="135" t="s">
        <v>6610</v>
      </c>
      <c r="C536" s="135" t="s">
        <v>1635</v>
      </c>
      <c r="D536" s="139" t="s">
        <v>1636</v>
      </c>
      <c r="E536" s="136" t="s">
        <v>1637</v>
      </c>
      <c r="F536" s="137" t="s">
        <v>1638</v>
      </c>
      <c r="G536" s="137" t="s">
        <v>43</v>
      </c>
      <c r="H536" s="136" t="s">
        <v>1957</v>
      </c>
      <c r="I536" s="136" t="s">
        <v>1958</v>
      </c>
      <c r="J536" s="137"/>
      <c r="K536" s="136" t="s">
        <v>1959</v>
      </c>
      <c r="L536" s="136" t="s">
        <v>8849</v>
      </c>
      <c r="M536" s="131" t="str">
        <f t="shared" si="8"/>
        <v>ASSY</v>
      </c>
    </row>
    <row r="537" spans="1:13" x14ac:dyDescent="0.2">
      <c r="A537" s="135" t="s">
        <v>6611</v>
      </c>
      <c r="B537" s="135" t="s">
        <v>6612</v>
      </c>
      <c r="C537" s="135" t="s">
        <v>1635</v>
      </c>
      <c r="D537" s="139" t="s">
        <v>1636</v>
      </c>
      <c r="E537" s="136" t="s">
        <v>1637</v>
      </c>
      <c r="F537" s="137" t="s">
        <v>1638</v>
      </c>
      <c r="G537" s="137" t="s">
        <v>43</v>
      </c>
      <c r="H537" s="136" t="s">
        <v>1960</v>
      </c>
      <c r="I537" s="136" t="s">
        <v>1961</v>
      </c>
      <c r="J537" s="137"/>
      <c r="K537" s="136" t="s">
        <v>1962</v>
      </c>
      <c r="L537" s="136" t="s">
        <v>8850</v>
      </c>
      <c r="M537" s="131" t="str">
        <f t="shared" si="8"/>
        <v>ASSY</v>
      </c>
    </row>
    <row r="538" spans="1:13" x14ac:dyDescent="0.2">
      <c r="A538" s="135" t="s">
        <v>6613</v>
      </c>
      <c r="B538" s="135" t="s">
        <v>6614</v>
      </c>
      <c r="C538" s="135" t="s">
        <v>1635</v>
      </c>
      <c r="D538" s="139" t="s">
        <v>1636</v>
      </c>
      <c r="E538" s="136" t="s">
        <v>1637</v>
      </c>
      <c r="F538" s="137" t="s">
        <v>1638</v>
      </c>
      <c r="G538" s="137" t="s">
        <v>43</v>
      </c>
      <c r="H538" s="136" t="s">
        <v>1963</v>
      </c>
      <c r="I538" s="136" t="s">
        <v>1964</v>
      </c>
      <c r="J538" s="137"/>
      <c r="K538" s="136" t="s">
        <v>1965</v>
      </c>
      <c r="L538" s="136" t="s">
        <v>8851</v>
      </c>
      <c r="M538" s="131" t="str">
        <f t="shared" si="8"/>
        <v>ASSY</v>
      </c>
    </row>
    <row r="539" spans="1:13" x14ac:dyDescent="0.2">
      <c r="A539" s="135" t="s">
        <v>6615</v>
      </c>
      <c r="B539" s="135" t="s">
        <v>6616</v>
      </c>
      <c r="C539" s="135" t="s">
        <v>1635</v>
      </c>
      <c r="D539" s="139" t="s">
        <v>1636</v>
      </c>
      <c r="E539" s="136" t="s">
        <v>1637</v>
      </c>
      <c r="F539" s="137" t="s">
        <v>1638</v>
      </c>
      <c r="G539" s="137" t="s">
        <v>43</v>
      </c>
      <c r="H539" s="136" t="s">
        <v>1966</v>
      </c>
      <c r="I539" s="136" t="s">
        <v>1967</v>
      </c>
      <c r="J539" s="137"/>
      <c r="K539" s="136" t="s">
        <v>1968</v>
      </c>
      <c r="L539" s="136" t="s">
        <v>8852</v>
      </c>
      <c r="M539" s="131" t="str">
        <f t="shared" si="8"/>
        <v>ASSY</v>
      </c>
    </row>
    <row r="540" spans="1:13" x14ac:dyDescent="0.2">
      <c r="A540" s="135" t="s">
        <v>6617</v>
      </c>
      <c r="B540" s="135" t="s">
        <v>6618</v>
      </c>
      <c r="C540" s="135" t="s">
        <v>1635</v>
      </c>
      <c r="D540" s="139" t="s">
        <v>1636</v>
      </c>
      <c r="E540" s="136" t="s">
        <v>1637</v>
      </c>
      <c r="F540" s="137" t="s">
        <v>1638</v>
      </c>
      <c r="G540" s="137" t="s">
        <v>43</v>
      </c>
      <c r="H540" s="136" t="s">
        <v>1969</v>
      </c>
      <c r="I540" s="136" t="s">
        <v>1970</v>
      </c>
      <c r="J540" s="137"/>
      <c r="K540" s="136" t="s">
        <v>1971</v>
      </c>
      <c r="L540" s="136" t="s">
        <v>8853</v>
      </c>
      <c r="M540" s="131" t="str">
        <f t="shared" si="8"/>
        <v>ASSY</v>
      </c>
    </row>
    <row r="541" spans="1:13" x14ac:dyDescent="0.2">
      <c r="A541" s="135" t="s">
        <v>6619</v>
      </c>
      <c r="B541" s="135" t="s">
        <v>6620</v>
      </c>
      <c r="C541" s="135" t="s">
        <v>1635</v>
      </c>
      <c r="D541" s="139" t="s">
        <v>1636</v>
      </c>
      <c r="E541" s="136" t="s">
        <v>1637</v>
      </c>
      <c r="F541" s="137" t="s">
        <v>1638</v>
      </c>
      <c r="G541" s="137" t="s">
        <v>43</v>
      </c>
      <c r="H541" s="136" t="s">
        <v>1972</v>
      </c>
      <c r="I541" s="136" t="s">
        <v>1973</v>
      </c>
      <c r="J541" s="137"/>
      <c r="K541" s="136" t="s">
        <v>1974</v>
      </c>
      <c r="L541" s="136" t="s">
        <v>8854</v>
      </c>
      <c r="M541" s="131" t="str">
        <f t="shared" si="8"/>
        <v>ASSY</v>
      </c>
    </row>
    <row r="542" spans="1:13" x14ac:dyDescent="0.2">
      <c r="A542" s="135" t="s">
        <v>6621</v>
      </c>
      <c r="B542" s="135" t="s">
        <v>6622</v>
      </c>
      <c r="C542" s="135" t="s">
        <v>1635</v>
      </c>
      <c r="D542" s="139" t="s">
        <v>1636</v>
      </c>
      <c r="E542" s="136" t="s">
        <v>1637</v>
      </c>
      <c r="F542" s="137" t="s">
        <v>1638</v>
      </c>
      <c r="G542" s="137" t="s">
        <v>43</v>
      </c>
      <c r="H542" s="136" t="s">
        <v>1975</v>
      </c>
      <c r="I542" s="136" t="s">
        <v>1976</v>
      </c>
      <c r="J542" s="137"/>
      <c r="K542" s="136" t="s">
        <v>1199</v>
      </c>
      <c r="L542" s="136" t="s">
        <v>8892</v>
      </c>
      <c r="M542" s="131" t="str">
        <f t="shared" si="8"/>
        <v>ASSY</v>
      </c>
    </row>
    <row r="543" spans="1:13" x14ac:dyDescent="0.2">
      <c r="A543" s="135" t="s">
        <v>6623</v>
      </c>
      <c r="B543" s="135" t="s">
        <v>6624</v>
      </c>
      <c r="C543" s="135" t="s">
        <v>1635</v>
      </c>
      <c r="D543" s="139" t="s">
        <v>1636</v>
      </c>
      <c r="E543" s="136" t="s">
        <v>1637</v>
      </c>
      <c r="F543" s="137" t="s">
        <v>1638</v>
      </c>
      <c r="G543" s="137" t="s">
        <v>43</v>
      </c>
      <c r="H543" s="136" t="s">
        <v>1977</v>
      </c>
      <c r="I543" s="136" t="s">
        <v>1978</v>
      </c>
      <c r="J543" s="137"/>
      <c r="K543" s="136" t="s">
        <v>1979</v>
      </c>
      <c r="L543" s="136" t="s">
        <v>8855</v>
      </c>
      <c r="M543" s="131" t="str">
        <f t="shared" si="8"/>
        <v>ASSY</v>
      </c>
    </row>
    <row r="544" spans="1:13" x14ac:dyDescent="0.2">
      <c r="A544" s="135" t="s">
        <v>6625</v>
      </c>
      <c r="B544" s="135" t="s">
        <v>6626</v>
      </c>
      <c r="C544" s="135" t="s">
        <v>1635</v>
      </c>
      <c r="D544" s="139" t="s">
        <v>1636</v>
      </c>
      <c r="E544" s="136" t="s">
        <v>1637</v>
      </c>
      <c r="F544" s="137" t="s">
        <v>1638</v>
      </c>
      <c r="G544" s="137" t="s">
        <v>43</v>
      </c>
      <c r="H544" s="136" t="s">
        <v>1980</v>
      </c>
      <c r="I544" s="136" t="s">
        <v>1981</v>
      </c>
      <c r="J544" s="137"/>
      <c r="K544" s="136" t="s">
        <v>1209</v>
      </c>
      <c r="L544" s="136" t="s">
        <v>8893</v>
      </c>
      <c r="M544" s="131" t="str">
        <f t="shared" si="8"/>
        <v>ASSY</v>
      </c>
    </row>
    <row r="545" spans="1:13" x14ac:dyDescent="0.2">
      <c r="A545" s="135" t="s">
        <v>6627</v>
      </c>
      <c r="B545" s="135" t="s">
        <v>6628</v>
      </c>
      <c r="C545" s="135" t="s">
        <v>1635</v>
      </c>
      <c r="D545" s="139" t="s">
        <v>1636</v>
      </c>
      <c r="E545" s="136" t="s">
        <v>1637</v>
      </c>
      <c r="F545" s="137" t="s">
        <v>1638</v>
      </c>
      <c r="G545" s="137" t="s">
        <v>43</v>
      </c>
      <c r="H545" s="136" t="s">
        <v>1982</v>
      </c>
      <c r="I545" s="136" t="s">
        <v>1983</v>
      </c>
      <c r="J545" s="137"/>
      <c r="K545" s="136" t="s">
        <v>1984</v>
      </c>
      <c r="L545" s="136" t="s">
        <v>8856</v>
      </c>
      <c r="M545" s="131" t="str">
        <f t="shared" si="8"/>
        <v>ASSY</v>
      </c>
    </row>
    <row r="546" spans="1:13" x14ac:dyDescent="0.2">
      <c r="A546" s="135" t="s">
        <v>6629</v>
      </c>
      <c r="B546" s="135" t="s">
        <v>6630</v>
      </c>
      <c r="C546" s="135" t="s">
        <v>1635</v>
      </c>
      <c r="D546" s="139" t="s">
        <v>1636</v>
      </c>
      <c r="E546" s="136" t="s">
        <v>1637</v>
      </c>
      <c r="F546" s="137" t="s">
        <v>1638</v>
      </c>
      <c r="G546" s="137" t="s">
        <v>43</v>
      </c>
      <c r="H546" s="136" t="s">
        <v>1985</v>
      </c>
      <c r="I546" s="136" t="s">
        <v>1986</v>
      </c>
      <c r="J546" s="137"/>
      <c r="K546" s="136" t="s">
        <v>1987</v>
      </c>
      <c r="L546" s="136" t="s">
        <v>1220</v>
      </c>
      <c r="M546" s="131" t="str">
        <f t="shared" si="8"/>
        <v>ASSY</v>
      </c>
    </row>
    <row r="547" spans="1:13" x14ac:dyDescent="0.2">
      <c r="A547" s="135" t="s">
        <v>6631</v>
      </c>
      <c r="B547" s="135" t="s">
        <v>6632</v>
      </c>
      <c r="C547" s="135" t="s">
        <v>1635</v>
      </c>
      <c r="D547" s="139" t="s">
        <v>1636</v>
      </c>
      <c r="E547" s="136" t="s">
        <v>1637</v>
      </c>
      <c r="F547" s="137" t="s">
        <v>1638</v>
      </c>
      <c r="G547" s="137" t="s">
        <v>43</v>
      </c>
      <c r="H547" s="136" t="s">
        <v>1988</v>
      </c>
      <c r="I547" s="136" t="s">
        <v>1989</v>
      </c>
      <c r="J547" s="137"/>
      <c r="K547" s="136" t="s">
        <v>1990</v>
      </c>
      <c r="L547" s="136" t="s">
        <v>8857</v>
      </c>
      <c r="M547" s="131" t="str">
        <f t="shared" si="8"/>
        <v>ASSY</v>
      </c>
    </row>
    <row r="548" spans="1:13" x14ac:dyDescent="0.2">
      <c r="A548" s="135" t="s">
        <v>6633</v>
      </c>
      <c r="B548" s="135" t="s">
        <v>6634</v>
      </c>
      <c r="C548" s="135" t="s">
        <v>1635</v>
      </c>
      <c r="D548" s="139" t="s">
        <v>1636</v>
      </c>
      <c r="E548" s="136" t="s">
        <v>1637</v>
      </c>
      <c r="F548" s="137" t="s">
        <v>1638</v>
      </c>
      <c r="G548" s="137" t="s">
        <v>43</v>
      </c>
      <c r="H548" s="136" t="s">
        <v>1991</v>
      </c>
      <c r="I548" s="136" t="s">
        <v>1992</v>
      </c>
      <c r="J548" s="137"/>
      <c r="K548" s="136" t="s">
        <v>1993</v>
      </c>
      <c r="L548" s="136" t="s">
        <v>1228</v>
      </c>
      <c r="M548" s="131" t="str">
        <f t="shared" si="8"/>
        <v>ASSY</v>
      </c>
    </row>
    <row r="549" spans="1:13" x14ac:dyDescent="0.2">
      <c r="A549" s="135" t="s">
        <v>6635</v>
      </c>
      <c r="B549" s="135" t="s">
        <v>6636</v>
      </c>
      <c r="C549" s="135" t="s">
        <v>1635</v>
      </c>
      <c r="D549" s="139" t="s">
        <v>1636</v>
      </c>
      <c r="E549" s="136" t="s">
        <v>1637</v>
      </c>
      <c r="F549" s="137" t="s">
        <v>1638</v>
      </c>
      <c r="G549" s="137" t="s">
        <v>43</v>
      </c>
      <c r="H549" s="136" t="s">
        <v>1994</v>
      </c>
      <c r="I549" s="136" t="s">
        <v>1995</v>
      </c>
      <c r="J549" s="137"/>
      <c r="K549" s="136" t="s">
        <v>1996</v>
      </c>
      <c r="L549" s="136" t="s">
        <v>8858</v>
      </c>
      <c r="M549" s="131" t="str">
        <f t="shared" si="8"/>
        <v>ASSY</v>
      </c>
    </row>
    <row r="550" spans="1:13" x14ac:dyDescent="0.2">
      <c r="A550" s="135" t="s">
        <v>6637</v>
      </c>
      <c r="B550" s="135" t="s">
        <v>6638</v>
      </c>
      <c r="C550" s="135" t="s">
        <v>1635</v>
      </c>
      <c r="D550" s="139" t="s">
        <v>1636</v>
      </c>
      <c r="E550" s="136" t="s">
        <v>1637</v>
      </c>
      <c r="F550" s="137" t="s">
        <v>1638</v>
      </c>
      <c r="G550" s="137" t="s">
        <v>43</v>
      </c>
      <c r="H550" s="136" t="s">
        <v>1997</v>
      </c>
      <c r="I550" s="136" t="s">
        <v>1998</v>
      </c>
      <c r="J550" s="137"/>
      <c r="K550" s="136" t="s">
        <v>1999</v>
      </c>
      <c r="L550" s="136" t="s">
        <v>1235</v>
      </c>
      <c r="M550" s="131" t="str">
        <f t="shared" si="8"/>
        <v>ASSY</v>
      </c>
    </row>
    <row r="551" spans="1:13" x14ac:dyDescent="0.2">
      <c r="A551" s="135" t="s">
        <v>6639</v>
      </c>
      <c r="B551" s="135" t="s">
        <v>6640</v>
      </c>
      <c r="C551" s="135" t="s">
        <v>1635</v>
      </c>
      <c r="D551" s="139" t="s">
        <v>1636</v>
      </c>
      <c r="E551" s="136" t="s">
        <v>1637</v>
      </c>
      <c r="F551" s="137" t="s">
        <v>1638</v>
      </c>
      <c r="G551" s="137" t="s">
        <v>43</v>
      </c>
      <c r="H551" s="136" t="s">
        <v>2000</v>
      </c>
      <c r="I551" s="136" t="s">
        <v>2001</v>
      </c>
      <c r="J551" s="137"/>
      <c r="K551" s="136" t="s">
        <v>2002</v>
      </c>
      <c r="L551" s="136" t="s">
        <v>8859</v>
      </c>
      <c r="M551" s="131" t="str">
        <f t="shared" si="8"/>
        <v>ASSY</v>
      </c>
    </row>
    <row r="552" spans="1:13" x14ac:dyDescent="0.2">
      <c r="A552" s="135" t="s">
        <v>6641</v>
      </c>
      <c r="B552" s="135" t="s">
        <v>6642</v>
      </c>
      <c r="C552" s="135" t="s">
        <v>1635</v>
      </c>
      <c r="D552" s="139" t="s">
        <v>1636</v>
      </c>
      <c r="E552" s="136" t="s">
        <v>1637</v>
      </c>
      <c r="F552" s="137" t="s">
        <v>1638</v>
      </c>
      <c r="G552" s="137" t="s">
        <v>43</v>
      </c>
      <c r="H552" s="136" t="s">
        <v>2003</v>
      </c>
      <c r="I552" s="136" t="s">
        <v>2004</v>
      </c>
      <c r="J552" s="137"/>
      <c r="K552" s="136" t="s">
        <v>2005</v>
      </c>
      <c r="L552" s="136" t="s">
        <v>1243</v>
      </c>
      <c r="M552" s="131" t="str">
        <f t="shared" si="8"/>
        <v>ASSY</v>
      </c>
    </row>
    <row r="553" spans="1:13" x14ac:dyDescent="0.2">
      <c r="A553" s="135" t="s">
        <v>6643</v>
      </c>
      <c r="B553" s="135" t="s">
        <v>6644</v>
      </c>
      <c r="C553" s="135" t="s">
        <v>1635</v>
      </c>
      <c r="D553" s="139" t="s">
        <v>1636</v>
      </c>
      <c r="E553" s="136" t="s">
        <v>1637</v>
      </c>
      <c r="F553" s="137" t="s">
        <v>1638</v>
      </c>
      <c r="G553" s="137" t="s">
        <v>43</v>
      </c>
      <c r="H553" s="136" t="s">
        <v>2006</v>
      </c>
      <c r="I553" s="136" t="s">
        <v>2007</v>
      </c>
      <c r="J553" s="137"/>
      <c r="K553" s="136" t="s">
        <v>2008</v>
      </c>
      <c r="L553" s="136" t="s">
        <v>8860</v>
      </c>
      <c r="M553" s="131" t="str">
        <f t="shared" si="8"/>
        <v>ASSY</v>
      </c>
    </row>
    <row r="554" spans="1:13" x14ac:dyDescent="0.2">
      <c r="A554" s="135" t="s">
        <v>6645</v>
      </c>
      <c r="B554" s="135" t="s">
        <v>6646</v>
      </c>
      <c r="C554" s="135" t="s">
        <v>1635</v>
      </c>
      <c r="D554" s="139" t="s">
        <v>1636</v>
      </c>
      <c r="E554" s="136" t="s">
        <v>1637</v>
      </c>
      <c r="F554" s="137" t="s">
        <v>1638</v>
      </c>
      <c r="G554" s="137" t="s">
        <v>9035</v>
      </c>
      <c r="H554" s="136" t="s">
        <v>2009</v>
      </c>
      <c r="I554" s="136" t="s">
        <v>2010</v>
      </c>
      <c r="J554" s="137"/>
      <c r="K554" s="136" t="s">
        <v>2011</v>
      </c>
      <c r="L554" s="136" t="s">
        <v>1250</v>
      </c>
      <c r="M554" s="131" t="str">
        <f t="shared" si="8"/>
        <v>Sealing</v>
      </c>
    </row>
    <row r="555" spans="1:13" x14ac:dyDescent="0.2">
      <c r="A555" s="135" t="s">
        <v>6647</v>
      </c>
      <c r="B555" s="135" t="s">
        <v>6648</v>
      </c>
      <c r="C555" s="135" t="s">
        <v>1635</v>
      </c>
      <c r="D555" s="139" t="s">
        <v>1636</v>
      </c>
      <c r="E555" s="136" t="s">
        <v>1637</v>
      </c>
      <c r="F555" s="137" t="s">
        <v>1638</v>
      </c>
      <c r="G555" s="137" t="s">
        <v>9035</v>
      </c>
      <c r="H555" s="136" t="s">
        <v>2012</v>
      </c>
      <c r="I555" s="136" t="s">
        <v>2013</v>
      </c>
      <c r="J555" s="137"/>
      <c r="K555" s="136" t="s">
        <v>1253</v>
      </c>
      <c r="L555" s="136" t="s">
        <v>5445</v>
      </c>
      <c r="M555" s="131" t="str">
        <f t="shared" si="8"/>
        <v>Sealing</v>
      </c>
    </row>
    <row r="556" spans="1:13" x14ac:dyDescent="0.2">
      <c r="A556" s="135" t="s">
        <v>6649</v>
      </c>
      <c r="B556" s="135" t="s">
        <v>6650</v>
      </c>
      <c r="C556" s="135" t="s">
        <v>1635</v>
      </c>
      <c r="D556" s="139" t="s">
        <v>1636</v>
      </c>
      <c r="E556" s="136" t="s">
        <v>1637</v>
      </c>
      <c r="F556" s="137" t="s">
        <v>1638</v>
      </c>
      <c r="G556" s="137" t="s">
        <v>43</v>
      </c>
      <c r="H556" s="136" t="s">
        <v>2014</v>
      </c>
      <c r="I556" s="136" t="s">
        <v>2015</v>
      </c>
      <c r="J556" s="137"/>
      <c r="K556" s="136" t="s">
        <v>2016</v>
      </c>
      <c r="L556" s="136" t="s">
        <v>8861</v>
      </c>
      <c r="M556" s="131" t="str">
        <f t="shared" si="8"/>
        <v>ASSY</v>
      </c>
    </row>
    <row r="557" spans="1:13" x14ac:dyDescent="0.2">
      <c r="A557" s="135" t="s">
        <v>6651</v>
      </c>
      <c r="B557" s="135" t="s">
        <v>6652</v>
      </c>
      <c r="C557" s="135" t="s">
        <v>1635</v>
      </c>
      <c r="D557" s="139" t="s">
        <v>1636</v>
      </c>
      <c r="E557" s="136" t="s">
        <v>1637</v>
      </c>
      <c r="F557" s="137" t="s">
        <v>1638</v>
      </c>
      <c r="G557" s="137" t="s">
        <v>43</v>
      </c>
      <c r="H557" s="136" t="s">
        <v>2017</v>
      </c>
      <c r="I557" s="136" t="s">
        <v>2018</v>
      </c>
      <c r="J557" s="137"/>
      <c r="K557" s="136" t="s">
        <v>2019</v>
      </c>
      <c r="L557" s="136" t="s">
        <v>8862</v>
      </c>
      <c r="M557" s="131" t="str">
        <f t="shared" si="8"/>
        <v>ASSY</v>
      </c>
    </row>
    <row r="558" spans="1:13" x14ac:dyDescent="0.2">
      <c r="A558" s="135" t="s">
        <v>6653</v>
      </c>
      <c r="B558" s="135" t="s">
        <v>6654</v>
      </c>
      <c r="C558" s="135" t="s">
        <v>1635</v>
      </c>
      <c r="D558" s="139" t="s">
        <v>1636</v>
      </c>
      <c r="E558" s="136" t="s">
        <v>1637</v>
      </c>
      <c r="F558" s="137" t="s">
        <v>1638</v>
      </c>
      <c r="G558" s="137" t="s">
        <v>43</v>
      </c>
      <c r="H558" s="136" t="s">
        <v>2020</v>
      </c>
      <c r="I558" s="136" t="s">
        <v>2021</v>
      </c>
      <c r="J558" s="137"/>
      <c r="K558" s="136" t="s">
        <v>1264</v>
      </c>
      <c r="L558" s="136" t="s">
        <v>5449</v>
      </c>
      <c r="M558" s="131" t="str">
        <f t="shared" si="8"/>
        <v>ASSY</v>
      </c>
    </row>
    <row r="559" spans="1:13" x14ac:dyDescent="0.2">
      <c r="A559" s="135" t="s">
        <v>6655</v>
      </c>
      <c r="B559" s="135" t="s">
        <v>6656</v>
      </c>
      <c r="C559" s="135" t="s">
        <v>1635</v>
      </c>
      <c r="D559" s="139" t="s">
        <v>1636</v>
      </c>
      <c r="E559" s="136" t="s">
        <v>1637</v>
      </c>
      <c r="F559" s="137" t="s">
        <v>1638</v>
      </c>
      <c r="G559" s="137" t="s">
        <v>43</v>
      </c>
      <c r="H559" s="136" t="s">
        <v>2022</v>
      </c>
      <c r="I559" s="136" t="s">
        <v>2023</v>
      </c>
      <c r="J559" s="137"/>
      <c r="K559" s="136" t="s">
        <v>2024</v>
      </c>
      <c r="L559" s="136" t="s">
        <v>8863</v>
      </c>
      <c r="M559" s="131" t="str">
        <f t="shared" si="8"/>
        <v>ASSY</v>
      </c>
    </row>
    <row r="560" spans="1:13" x14ac:dyDescent="0.2">
      <c r="A560" s="135" t="s">
        <v>6657</v>
      </c>
      <c r="B560" s="135" t="s">
        <v>6658</v>
      </c>
      <c r="C560" s="135" t="s">
        <v>1635</v>
      </c>
      <c r="D560" s="139" t="s">
        <v>1636</v>
      </c>
      <c r="E560" s="136" t="s">
        <v>1637</v>
      </c>
      <c r="F560" s="137" t="s">
        <v>1638</v>
      </c>
      <c r="G560" s="137" t="s">
        <v>43</v>
      </c>
      <c r="H560" s="136" t="s">
        <v>2025</v>
      </c>
      <c r="I560" s="136" t="s">
        <v>2026</v>
      </c>
      <c r="J560" s="137"/>
      <c r="K560" s="136" t="s">
        <v>2027</v>
      </c>
      <c r="L560" s="136" t="s">
        <v>1273</v>
      </c>
      <c r="M560" s="131" t="str">
        <f t="shared" si="8"/>
        <v>ASSY</v>
      </c>
    </row>
    <row r="561" spans="1:13" x14ac:dyDescent="0.2">
      <c r="A561" s="135" t="s">
        <v>6659</v>
      </c>
      <c r="B561" s="135" t="s">
        <v>6660</v>
      </c>
      <c r="C561" s="135" t="s">
        <v>1635</v>
      </c>
      <c r="D561" s="139" t="s">
        <v>1636</v>
      </c>
      <c r="E561" s="136" t="s">
        <v>1637</v>
      </c>
      <c r="F561" s="137" t="s">
        <v>1638</v>
      </c>
      <c r="G561" s="137" t="s">
        <v>9035</v>
      </c>
      <c r="H561" s="136" t="s">
        <v>2028</v>
      </c>
      <c r="I561" s="136" t="s">
        <v>2029</v>
      </c>
      <c r="J561" s="137"/>
      <c r="K561" s="136" t="s">
        <v>2030</v>
      </c>
      <c r="L561" s="136" t="s">
        <v>5451</v>
      </c>
      <c r="M561" s="131" t="str">
        <f t="shared" si="8"/>
        <v>Sealing</v>
      </c>
    </row>
    <row r="562" spans="1:13" x14ac:dyDescent="0.2">
      <c r="A562" s="135" t="s">
        <v>6661</v>
      </c>
      <c r="B562" s="135" t="s">
        <v>6662</v>
      </c>
      <c r="C562" s="135" t="s">
        <v>1635</v>
      </c>
      <c r="D562" s="139" t="s">
        <v>1636</v>
      </c>
      <c r="E562" s="136" t="s">
        <v>1637</v>
      </c>
      <c r="F562" s="137" t="s">
        <v>1638</v>
      </c>
      <c r="G562" s="137" t="s">
        <v>43</v>
      </c>
      <c r="H562" s="136" t="s">
        <v>2031</v>
      </c>
      <c r="I562" s="136" t="s">
        <v>2032</v>
      </c>
      <c r="J562" s="137"/>
      <c r="K562" s="136" t="s">
        <v>2033</v>
      </c>
      <c r="L562" s="136" t="s">
        <v>1281</v>
      </c>
      <c r="M562" s="131" t="str">
        <f t="shared" si="8"/>
        <v>ASSY</v>
      </c>
    </row>
    <row r="563" spans="1:13" x14ac:dyDescent="0.2">
      <c r="A563" s="135" t="s">
        <v>6663</v>
      </c>
      <c r="B563" s="135" t="s">
        <v>6664</v>
      </c>
      <c r="C563" s="135" t="s">
        <v>1635</v>
      </c>
      <c r="D563" s="139" t="s">
        <v>1636</v>
      </c>
      <c r="E563" s="136" t="s">
        <v>1637</v>
      </c>
      <c r="F563" s="137" t="s">
        <v>1638</v>
      </c>
      <c r="G563" s="137" t="s">
        <v>43</v>
      </c>
      <c r="H563" s="136" t="s">
        <v>2034</v>
      </c>
      <c r="I563" s="136" t="s">
        <v>2035</v>
      </c>
      <c r="J563" s="137"/>
      <c r="K563" s="136" t="s">
        <v>2036</v>
      </c>
      <c r="L563" s="136" t="s">
        <v>1285</v>
      </c>
      <c r="M563" s="131" t="str">
        <f t="shared" si="8"/>
        <v>ASSY</v>
      </c>
    </row>
    <row r="564" spans="1:13" x14ac:dyDescent="0.2">
      <c r="A564" s="135" t="s">
        <v>6665</v>
      </c>
      <c r="B564" s="135" t="s">
        <v>6666</v>
      </c>
      <c r="C564" s="135" t="s">
        <v>1635</v>
      </c>
      <c r="D564" s="139" t="s">
        <v>1636</v>
      </c>
      <c r="E564" s="136" t="s">
        <v>1637</v>
      </c>
      <c r="F564" s="137" t="s">
        <v>1638</v>
      </c>
      <c r="G564" s="137" t="s">
        <v>43</v>
      </c>
      <c r="H564" s="136" t="s">
        <v>2037</v>
      </c>
      <c r="I564" s="136" t="s">
        <v>2038</v>
      </c>
      <c r="J564" s="137"/>
      <c r="K564" s="136" t="s">
        <v>2039</v>
      </c>
      <c r="L564" s="136" t="s">
        <v>1290</v>
      </c>
      <c r="M564" s="131" t="str">
        <f t="shared" si="8"/>
        <v>ASSY</v>
      </c>
    </row>
    <row r="565" spans="1:13" x14ac:dyDescent="0.2">
      <c r="A565" s="135" t="s">
        <v>6667</v>
      </c>
      <c r="B565" s="135" t="s">
        <v>6668</v>
      </c>
      <c r="C565" s="135" t="s">
        <v>1635</v>
      </c>
      <c r="D565" s="139" t="s">
        <v>1636</v>
      </c>
      <c r="E565" s="136" t="s">
        <v>1637</v>
      </c>
      <c r="F565" s="137" t="s">
        <v>1638</v>
      </c>
      <c r="G565" s="137" t="s">
        <v>9035</v>
      </c>
      <c r="H565" s="136" t="s">
        <v>2040</v>
      </c>
      <c r="I565" s="136" t="s">
        <v>2041</v>
      </c>
      <c r="J565" s="137"/>
      <c r="K565" s="136" t="s">
        <v>2042</v>
      </c>
      <c r="L565" s="136" t="s">
        <v>1673</v>
      </c>
      <c r="M565" s="131" t="str">
        <f t="shared" si="8"/>
        <v>Sealing</v>
      </c>
    </row>
    <row r="566" spans="1:13" x14ac:dyDescent="0.2">
      <c r="A566" s="135" t="s">
        <v>6669</v>
      </c>
      <c r="B566" s="135" t="s">
        <v>6670</v>
      </c>
      <c r="C566" s="135" t="s">
        <v>1635</v>
      </c>
      <c r="D566" s="139" t="s">
        <v>1636</v>
      </c>
      <c r="E566" s="136" t="s">
        <v>1637</v>
      </c>
      <c r="F566" s="137" t="s">
        <v>1638</v>
      </c>
      <c r="G566" s="137" t="s">
        <v>9035</v>
      </c>
      <c r="H566" s="136" t="s">
        <v>2043</v>
      </c>
      <c r="I566" s="136" t="s">
        <v>2044</v>
      </c>
      <c r="J566" s="137"/>
      <c r="K566" s="136" t="s">
        <v>2045</v>
      </c>
      <c r="L566" s="136" t="s">
        <v>2046</v>
      </c>
      <c r="M566" s="131" t="str">
        <f t="shared" si="8"/>
        <v>Sealing</v>
      </c>
    </row>
    <row r="567" spans="1:13" x14ac:dyDescent="0.2">
      <c r="A567" s="135" t="s">
        <v>6671</v>
      </c>
      <c r="B567" s="135" t="s">
        <v>6672</v>
      </c>
      <c r="C567" s="135" t="s">
        <v>1635</v>
      </c>
      <c r="D567" s="139" t="s">
        <v>1636</v>
      </c>
      <c r="E567" s="136" t="s">
        <v>1637</v>
      </c>
      <c r="F567" s="137" t="s">
        <v>1638</v>
      </c>
      <c r="G567" s="137" t="s">
        <v>43</v>
      </c>
      <c r="H567" s="136" t="s">
        <v>2047</v>
      </c>
      <c r="I567" s="136" t="s">
        <v>2048</v>
      </c>
      <c r="J567" s="137"/>
      <c r="K567" s="136" t="s">
        <v>2049</v>
      </c>
      <c r="L567" s="136" t="s">
        <v>1677</v>
      </c>
      <c r="M567" s="131" t="str">
        <f t="shared" si="8"/>
        <v>ASSY</v>
      </c>
    </row>
    <row r="568" spans="1:13" x14ac:dyDescent="0.2">
      <c r="A568" s="135" t="s">
        <v>6673</v>
      </c>
      <c r="B568" s="135" t="s">
        <v>6674</v>
      </c>
      <c r="C568" s="135" t="s">
        <v>1635</v>
      </c>
      <c r="D568" s="139" t="s">
        <v>1636</v>
      </c>
      <c r="E568" s="136" t="s">
        <v>1637</v>
      </c>
      <c r="F568" s="137" t="s">
        <v>1638</v>
      </c>
      <c r="G568" s="137" t="s">
        <v>9035</v>
      </c>
      <c r="H568" s="136" t="s">
        <v>2050</v>
      </c>
      <c r="I568" s="136" t="s">
        <v>2051</v>
      </c>
      <c r="J568" s="137"/>
      <c r="K568" s="136" t="s">
        <v>2052</v>
      </c>
      <c r="L568" s="136" t="s">
        <v>2053</v>
      </c>
      <c r="M568" s="131" t="str">
        <f t="shared" si="8"/>
        <v>Sealing</v>
      </c>
    </row>
    <row r="569" spans="1:13" x14ac:dyDescent="0.2">
      <c r="A569" s="135" t="s">
        <v>6675</v>
      </c>
      <c r="B569" s="135" t="s">
        <v>6676</v>
      </c>
      <c r="C569" s="135" t="s">
        <v>1635</v>
      </c>
      <c r="D569" s="139" t="s">
        <v>1636</v>
      </c>
      <c r="E569" s="136" t="s">
        <v>1637</v>
      </c>
      <c r="F569" s="137" t="s">
        <v>1638</v>
      </c>
      <c r="G569" s="137" t="s">
        <v>43</v>
      </c>
      <c r="H569" s="136" t="s">
        <v>2054</v>
      </c>
      <c r="I569" s="136" t="s">
        <v>2055</v>
      </c>
      <c r="J569" s="137"/>
      <c r="K569" s="136" t="s">
        <v>2056</v>
      </c>
      <c r="L569" s="136" t="s">
        <v>1294</v>
      </c>
      <c r="M569" s="131" t="str">
        <f t="shared" si="8"/>
        <v>ASSY</v>
      </c>
    </row>
    <row r="570" spans="1:13" x14ac:dyDescent="0.2">
      <c r="A570" s="135" t="s">
        <v>6677</v>
      </c>
      <c r="B570" s="135" t="s">
        <v>6678</v>
      </c>
      <c r="C570" s="135" t="s">
        <v>1635</v>
      </c>
      <c r="D570" s="139" t="s">
        <v>1636</v>
      </c>
      <c r="E570" s="136" t="s">
        <v>1637</v>
      </c>
      <c r="F570" s="137" t="s">
        <v>1638</v>
      </c>
      <c r="G570" s="137" t="s">
        <v>43</v>
      </c>
      <c r="H570" s="136" t="s">
        <v>2057</v>
      </c>
      <c r="I570" s="136" t="s">
        <v>2058</v>
      </c>
      <c r="J570" s="137"/>
      <c r="K570" s="136" t="s">
        <v>2059</v>
      </c>
      <c r="L570" s="136" t="s">
        <v>1298</v>
      </c>
      <c r="M570" s="131" t="str">
        <f t="shared" si="8"/>
        <v>ASSY</v>
      </c>
    </row>
    <row r="571" spans="1:13" x14ac:dyDescent="0.2">
      <c r="A571" s="135" t="s">
        <v>6679</v>
      </c>
      <c r="B571" s="135" t="s">
        <v>6680</v>
      </c>
      <c r="C571" s="135" t="s">
        <v>1635</v>
      </c>
      <c r="D571" s="139" t="s">
        <v>1636</v>
      </c>
      <c r="E571" s="136" t="s">
        <v>1637</v>
      </c>
      <c r="F571" s="137" t="s">
        <v>1638</v>
      </c>
      <c r="G571" s="137" t="s">
        <v>43</v>
      </c>
      <c r="H571" s="136" t="s">
        <v>2060</v>
      </c>
      <c r="I571" s="136" t="s">
        <v>2061</v>
      </c>
      <c r="J571" s="137"/>
      <c r="K571" s="136" t="s">
        <v>2062</v>
      </c>
      <c r="L571" s="136" t="s">
        <v>1302</v>
      </c>
      <c r="M571" s="131" t="str">
        <f t="shared" si="8"/>
        <v>ASSY</v>
      </c>
    </row>
    <row r="572" spans="1:13" x14ac:dyDescent="0.2">
      <c r="A572" s="135" t="s">
        <v>6681</v>
      </c>
      <c r="B572" s="135" t="s">
        <v>6682</v>
      </c>
      <c r="C572" s="135" t="s">
        <v>1635</v>
      </c>
      <c r="D572" s="139" t="s">
        <v>1636</v>
      </c>
      <c r="E572" s="136" t="s">
        <v>1637</v>
      </c>
      <c r="F572" s="137" t="s">
        <v>1638</v>
      </c>
      <c r="G572" s="137" t="s">
        <v>43</v>
      </c>
      <c r="H572" s="136" t="s">
        <v>2063</v>
      </c>
      <c r="I572" s="136" t="s">
        <v>2064</v>
      </c>
      <c r="J572" s="137"/>
      <c r="K572" s="136" t="s">
        <v>2065</v>
      </c>
      <c r="L572" s="136" t="s">
        <v>1306</v>
      </c>
      <c r="M572" s="131" t="str">
        <f t="shared" si="8"/>
        <v>ASSY</v>
      </c>
    </row>
    <row r="573" spans="1:13" x14ac:dyDescent="0.2">
      <c r="A573" s="135" t="s">
        <v>6683</v>
      </c>
      <c r="B573" s="135" t="s">
        <v>6684</v>
      </c>
      <c r="C573" s="135" t="s">
        <v>1635</v>
      </c>
      <c r="D573" s="139" t="s">
        <v>1636</v>
      </c>
      <c r="E573" s="136" t="s">
        <v>1637</v>
      </c>
      <c r="F573" s="137" t="s">
        <v>1638</v>
      </c>
      <c r="G573" s="137" t="s">
        <v>43</v>
      </c>
      <c r="H573" s="136" t="s">
        <v>2066</v>
      </c>
      <c r="I573" s="136" t="s">
        <v>2067</v>
      </c>
      <c r="J573" s="137"/>
      <c r="K573" s="136" t="s">
        <v>2068</v>
      </c>
      <c r="L573" s="136" t="s">
        <v>1311</v>
      </c>
      <c r="M573" s="131" t="str">
        <f t="shared" si="8"/>
        <v>ASSY</v>
      </c>
    </row>
    <row r="574" spans="1:13" x14ac:dyDescent="0.2">
      <c r="A574" s="135" t="s">
        <v>6685</v>
      </c>
      <c r="B574" s="135" t="s">
        <v>6686</v>
      </c>
      <c r="C574" s="135" t="s">
        <v>1635</v>
      </c>
      <c r="D574" s="139" t="s">
        <v>1636</v>
      </c>
      <c r="E574" s="136" t="s">
        <v>1637</v>
      </c>
      <c r="F574" s="137" t="s">
        <v>1638</v>
      </c>
      <c r="G574" s="137" t="s">
        <v>9035</v>
      </c>
      <c r="H574" s="136" t="s">
        <v>2069</v>
      </c>
      <c r="I574" s="136" t="s">
        <v>2070</v>
      </c>
      <c r="J574" s="137"/>
      <c r="K574" s="136" t="s">
        <v>2071</v>
      </c>
      <c r="L574" s="136" t="s">
        <v>1316</v>
      </c>
      <c r="M574" s="131" t="str">
        <f t="shared" si="8"/>
        <v>Sealing</v>
      </c>
    </row>
    <row r="575" spans="1:13" x14ac:dyDescent="0.2">
      <c r="A575" s="135" t="s">
        <v>6687</v>
      </c>
      <c r="B575" s="135" t="s">
        <v>6688</v>
      </c>
      <c r="C575" s="135" t="s">
        <v>1635</v>
      </c>
      <c r="D575" s="139" t="s">
        <v>1636</v>
      </c>
      <c r="E575" s="136" t="s">
        <v>1637</v>
      </c>
      <c r="F575" s="137" t="s">
        <v>1638</v>
      </c>
      <c r="G575" s="137" t="s">
        <v>43</v>
      </c>
      <c r="H575" s="136" t="s">
        <v>2072</v>
      </c>
      <c r="I575" s="136" t="s">
        <v>2073</v>
      </c>
      <c r="J575" s="137"/>
      <c r="K575" s="136" t="s">
        <v>2074</v>
      </c>
      <c r="L575" s="136" t="s">
        <v>1320</v>
      </c>
      <c r="M575" s="131" t="str">
        <f t="shared" si="8"/>
        <v>ASSY</v>
      </c>
    </row>
    <row r="576" spans="1:13" x14ac:dyDescent="0.2">
      <c r="A576" s="135" t="s">
        <v>6689</v>
      </c>
      <c r="B576" s="135" t="s">
        <v>6690</v>
      </c>
      <c r="C576" s="135" t="s">
        <v>1635</v>
      </c>
      <c r="D576" s="139" t="s">
        <v>1636</v>
      </c>
      <c r="E576" s="136" t="s">
        <v>1637</v>
      </c>
      <c r="F576" s="137" t="s">
        <v>1638</v>
      </c>
      <c r="G576" s="137" t="s">
        <v>43</v>
      </c>
      <c r="H576" s="136" t="s">
        <v>2075</v>
      </c>
      <c r="I576" s="136" t="s">
        <v>2076</v>
      </c>
      <c r="J576" s="137"/>
      <c r="K576" s="136" t="s">
        <v>2077</v>
      </c>
      <c r="L576" s="136" t="s">
        <v>1324</v>
      </c>
      <c r="M576" s="131" t="str">
        <f t="shared" si="8"/>
        <v>ASSY</v>
      </c>
    </row>
    <row r="577" spans="1:13" x14ac:dyDescent="0.2">
      <c r="A577" s="135" t="s">
        <v>6691</v>
      </c>
      <c r="B577" s="135" t="s">
        <v>6692</v>
      </c>
      <c r="C577" s="135" t="s">
        <v>1635</v>
      </c>
      <c r="D577" s="139" t="s">
        <v>1636</v>
      </c>
      <c r="E577" s="136" t="s">
        <v>1637</v>
      </c>
      <c r="F577" s="137" t="s">
        <v>1638</v>
      </c>
      <c r="G577" s="137" t="s">
        <v>9035</v>
      </c>
      <c r="H577" s="136" t="s">
        <v>2078</v>
      </c>
      <c r="I577" s="136" t="s">
        <v>2079</v>
      </c>
      <c r="J577" s="137"/>
      <c r="K577" s="136" t="s">
        <v>2080</v>
      </c>
      <c r="L577" s="136" t="s">
        <v>1329</v>
      </c>
      <c r="M577" s="131" t="str">
        <f t="shared" si="8"/>
        <v>Sealing</v>
      </c>
    </row>
    <row r="578" spans="1:13" x14ac:dyDescent="0.2">
      <c r="A578" s="135" t="s">
        <v>6693</v>
      </c>
      <c r="B578" s="135" t="s">
        <v>6694</v>
      </c>
      <c r="C578" s="135" t="s">
        <v>1635</v>
      </c>
      <c r="D578" s="139" t="s">
        <v>1636</v>
      </c>
      <c r="E578" s="136" t="s">
        <v>1637</v>
      </c>
      <c r="F578" s="137" t="s">
        <v>1638</v>
      </c>
      <c r="G578" s="137" t="s">
        <v>43</v>
      </c>
      <c r="H578" s="136" t="s">
        <v>2081</v>
      </c>
      <c r="I578" s="136" t="s">
        <v>2082</v>
      </c>
      <c r="J578" s="137"/>
      <c r="K578" s="136" t="s">
        <v>2083</v>
      </c>
      <c r="L578" s="136" t="s">
        <v>1334</v>
      </c>
      <c r="M578" s="131" t="str">
        <f t="shared" si="8"/>
        <v>ASSY</v>
      </c>
    </row>
    <row r="579" spans="1:13" x14ac:dyDescent="0.2">
      <c r="A579" s="135" t="s">
        <v>6695</v>
      </c>
      <c r="B579" s="135" t="s">
        <v>6696</v>
      </c>
      <c r="C579" s="135" t="s">
        <v>1635</v>
      </c>
      <c r="D579" s="139" t="s">
        <v>1636</v>
      </c>
      <c r="E579" s="136" t="s">
        <v>1637</v>
      </c>
      <c r="F579" s="137" t="s">
        <v>1638</v>
      </c>
      <c r="G579" s="137" t="s">
        <v>43</v>
      </c>
      <c r="H579" s="136" t="s">
        <v>2084</v>
      </c>
      <c r="I579" s="136" t="s">
        <v>2085</v>
      </c>
      <c r="J579" s="137"/>
      <c r="K579" s="136" t="s">
        <v>2086</v>
      </c>
      <c r="L579" s="136" t="s">
        <v>8864</v>
      </c>
      <c r="M579" s="131" t="str">
        <f t="shared" si="8"/>
        <v>ASSY</v>
      </c>
    </row>
    <row r="580" spans="1:13" x14ac:dyDescent="0.2">
      <c r="A580" s="135" t="s">
        <v>6697</v>
      </c>
      <c r="B580" s="135" t="s">
        <v>6698</v>
      </c>
      <c r="C580" s="135" t="s">
        <v>1635</v>
      </c>
      <c r="D580" s="139" t="s">
        <v>1636</v>
      </c>
      <c r="E580" s="136" t="s">
        <v>1637</v>
      </c>
      <c r="F580" s="137" t="s">
        <v>1638</v>
      </c>
      <c r="G580" s="137" t="s">
        <v>43</v>
      </c>
      <c r="H580" s="136" t="s">
        <v>2087</v>
      </c>
      <c r="I580" s="136" t="s">
        <v>2088</v>
      </c>
      <c r="J580" s="137"/>
      <c r="K580" s="136" t="s">
        <v>2089</v>
      </c>
      <c r="L580" s="136" t="s">
        <v>8865</v>
      </c>
      <c r="M580" s="131" t="str">
        <f t="shared" si="8"/>
        <v>ASSY</v>
      </c>
    </row>
    <row r="581" spans="1:13" x14ac:dyDescent="0.2">
      <c r="A581" s="135" t="s">
        <v>6699</v>
      </c>
      <c r="B581" s="135" t="s">
        <v>6700</v>
      </c>
      <c r="C581" s="135" t="s">
        <v>1635</v>
      </c>
      <c r="D581" s="139" t="s">
        <v>1636</v>
      </c>
      <c r="E581" s="136" t="s">
        <v>1637</v>
      </c>
      <c r="F581" s="137" t="s">
        <v>1638</v>
      </c>
      <c r="G581" s="137" t="s">
        <v>43</v>
      </c>
      <c r="H581" s="136" t="s">
        <v>2090</v>
      </c>
      <c r="I581" s="136" t="s">
        <v>2091</v>
      </c>
      <c r="J581" s="137"/>
      <c r="K581" s="136" t="s">
        <v>2092</v>
      </c>
      <c r="L581" s="136" t="s">
        <v>8866</v>
      </c>
      <c r="M581" s="131" t="str">
        <f t="shared" si="8"/>
        <v>ASSY</v>
      </c>
    </row>
    <row r="582" spans="1:13" x14ac:dyDescent="0.2">
      <c r="A582" s="135" t="s">
        <v>6701</v>
      </c>
      <c r="B582" s="135" t="s">
        <v>6702</v>
      </c>
      <c r="C582" s="135" t="s">
        <v>1635</v>
      </c>
      <c r="D582" s="139" t="s">
        <v>1636</v>
      </c>
      <c r="E582" s="136" t="s">
        <v>1637</v>
      </c>
      <c r="F582" s="137" t="s">
        <v>1638</v>
      </c>
      <c r="G582" s="137" t="s">
        <v>43</v>
      </c>
      <c r="H582" s="136" t="s">
        <v>2093</v>
      </c>
      <c r="I582" s="136" t="s">
        <v>2094</v>
      </c>
      <c r="J582" s="137"/>
      <c r="K582" s="136" t="s">
        <v>2095</v>
      </c>
      <c r="L582" s="136" t="s">
        <v>8867</v>
      </c>
      <c r="M582" s="131" t="str">
        <f t="shared" si="8"/>
        <v>ASSY</v>
      </c>
    </row>
    <row r="583" spans="1:13" x14ac:dyDescent="0.2">
      <c r="A583" s="135" t="s">
        <v>6703</v>
      </c>
      <c r="B583" s="135" t="s">
        <v>6704</v>
      </c>
      <c r="C583" s="135" t="s">
        <v>1635</v>
      </c>
      <c r="D583" s="139" t="s">
        <v>1636</v>
      </c>
      <c r="E583" s="136" t="s">
        <v>1637</v>
      </c>
      <c r="F583" s="137" t="s">
        <v>1638</v>
      </c>
      <c r="G583" s="137" t="s">
        <v>9035</v>
      </c>
      <c r="H583" s="136" t="s">
        <v>2096</v>
      </c>
      <c r="I583" s="136" t="s">
        <v>2097</v>
      </c>
      <c r="J583" s="137"/>
      <c r="K583" s="136" t="s">
        <v>2098</v>
      </c>
      <c r="L583" s="136" t="s">
        <v>5454</v>
      </c>
      <c r="M583" s="131" t="str">
        <f t="shared" ref="M583:M646" si="9">IF(G583="","",G583)</f>
        <v>Sealing</v>
      </c>
    </row>
    <row r="584" spans="1:13" x14ac:dyDescent="0.2">
      <c r="A584" s="135" t="s">
        <v>6705</v>
      </c>
      <c r="B584" s="135" t="s">
        <v>6706</v>
      </c>
      <c r="C584" s="135" t="s">
        <v>1635</v>
      </c>
      <c r="D584" s="139" t="s">
        <v>1636</v>
      </c>
      <c r="E584" s="136" t="s">
        <v>1637</v>
      </c>
      <c r="F584" s="137" t="s">
        <v>1638</v>
      </c>
      <c r="G584" s="137" t="s">
        <v>43</v>
      </c>
      <c r="H584" s="136" t="s">
        <v>2099</v>
      </c>
      <c r="I584" s="136" t="s">
        <v>2100</v>
      </c>
      <c r="J584" s="137"/>
      <c r="K584" s="136" t="s">
        <v>2101</v>
      </c>
      <c r="L584" s="136" t="s">
        <v>1354</v>
      </c>
      <c r="M584" s="131" t="str">
        <f t="shared" si="9"/>
        <v>ASSY</v>
      </c>
    </row>
    <row r="585" spans="1:13" x14ac:dyDescent="0.2">
      <c r="A585" s="135" t="s">
        <v>6707</v>
      </c>
      <c r="B585" s="135" t="s">
        <v>6708</v>
      </c>
      <c r="C585" s="135" t="s">
        <v>1635</v>
      </c>
      <c r="D585" s="139" t="s">
        <v>1636</v>
      </c>
      <c r="E585" s="136" t="s">
        <v>1637</v>
      </c>
      <c r="F585" s="137" t="s">
        <v>1638</v>
      </c>
      <c r="G585" s="137" t="s">
        <v>9035</v>
      </c>
      <c r="H585" s="136" t="s">
        <v>2102</v>
      </c>
      <c r="I585" s="136" t="s">
        <v>2103</v>
      </c>
      <c r="J585" s="137"/>
      <c r="K585" s="136" t="s">
        <v>2104</v>
      </c>
      <c r="L585" s="136" t="s">
        <v>5455</v>
      </c>
      <c r="M585" s="131" t="str">
        <f t="shared" si="9"/>
        <v>Sealing</v>
      </c>
    </row>
    <row r="586" spans="1:13" x14ac:dyDescent="0.2">
      <c r="A586" s="135" t="s">
        <v>6709</v>
      </c>
      <c r="B586" s="135" t="s">
        <v>6710</v>
      </c>
      <c r="C586" s="135" t="s">
        <v>1635</v>
      </c>
      <c r="D586" s="139" t="s">
        <v>1636</v>
      </c>
      <c r="E586" s="136" t="s">
        <v>1637</v>
      </c>
      <c r="F586" s="137" t="s">
        <v>1638</v>
      </c>
      <c r="G586" s="137" t="s">
        <v>43</v>
      </c>
      <c r="H586" s="136" t="s">
        <v>2105</v>
      </c>
      <c r="I586" s="136" t="s">
        <v>2106</v>
      </c>
      <c r="J586" s="137"/>
      <c r="K586" s="136" t="s">
        <v>2107</v>
      </c>
      <c r="L586" s="136" t="s">
        <v>1362</v>
      </c>
      <c r="M586" s="131" t="str">
        <f t="shared" si="9"/>
        <v>ASSY</v>
      </c>
    </row>
    <row r="587" spans="1:13" x14ac:dyDescent="0.2">
      <c r="A587" s="135" t="s">
        <v>6711</v>
      </c>
      <c r="B587" s="135" t="s">
        <v>6712</v>
      </c>
      <c r="C587" s="135" t="s">
        <v>1635</v>
      </c>
      <c r="D587" s="139" t="s">
        <v>1636</v>
      </c>
      <c r="E587" s="136" t="s">
        <v>1637</v>
      </c>
      <c r="F587" s="137" t="s">
        <v>1638</v>
      </c>
      <c r="G587" s="137" t="s">
        <v>43</v>
      </c>
      <c r="H587" s="136" t="s">
        <v>2108</v>
      </c>
      <c r="I587" s="136" t="s">
        <v>2109</v>
      </c>
      <c r="J587" s="137"/>
      <c r="K587" s="136" t="s">
        <v>2110</v>
      </c>
      <c r="L587" s="136" t="s">
        <v>8868</v>
      </c>
      <c r="M587" s="131" t="str">
        <f t="shared" si="9"/>
        <v>ASSY</v>
      </c>
    </row>
    <row r="588" spans="1:13" x14ac:dyDescent="0.2">
      <c r="A588" s="135" t="s">
        <v>6713</v>
      </c>
      <c r="B588" s="135" t="s">
        <v>6714</v>
      </c>
      <c r="C588" s="135" t="s">
        <v>1635</v>
      </c>
      <c r="D588" s="139" t="s">
        <v>1636</v>
      </c>
      <c r="E588" s="136" t="s">
        <v>1637</v>
      </c>
      <c r="F588" s="137" t="s">
        <v>1638</v>
      </c>
      <c r="G588" s="137" t="s">
        <v>9035</v>
      </c>
      <c r="H588" s="136" t="s">
        <v>2111</v>
      </c>
      <c r="I588" s="136" t="s">
        <v>2112</v>
      </c>
      <c r="J588" s="137"/>
      <c r="K588" s="136" t="s">
        <v>2113</v>
      </c>
      <c r="L588" s="136" t="s">
        <v>1371</v>
      </c>
      <c r="M588" s="131" t="str">
        <f t="shared" si="9"/>
        <v>Sealing</v>
      </c>
    </row>
    <row r="589" spans="1:13" x14ac:dyDescent="0.2">
      <c r="A589" s="135" t="s">
        <v>6715</v>
      </c>
      <c r="B589" s="135" t="s">
        <v>6716</v>
      </c>
      <c r="C589" s="135" t="s">
        <v>1635</v>
      </c>
      <c r="D589" s="139" t="s">
        <v>1636</v>
      </c>
      <c r="E589" s="136" t="s">
        <v>1637</v>
      </c>
      <c r="F589" s="137" t="s">
        <v>1638</v>
      </c>
      <c r="G589" s="137" t="s">
        <v>43</v>
      </c>
      <c r="H589" s="136" t="s">
        <v>2114</v>
      </c>
      <c r="I589" s="136" t="s">
        <v>2115</v>
      </c>
      <c r="J589" s="137"/>
      <c r="K589" s="136" t="s">
        <v>2116</v>
      </c>
      <c r="L589" s="136" t="s">
        <v>8869</v>
      </c>
      <c r="M589" s="131" t="str">
        <f t="shared" si="9"/>
        <v>ASSY</v>
      </c>
    </row>
    <row r="590" spans="1:13" x14ac:dyDescent="0.2">
      <c r="A590" s="135" t="s">
        <v>6717</v>
      </c>
      <c r="B590" s="135" t="s">
        <v>6718</v>
      </c>
      <c r="C590" s="135" t="s">
        <v>1635</v>
      </c>
      <c r="D590" s="139" t="s">
        <v>1636</v>
      </c>
      <c r="E590" s="136" t="s">
        <v>1637</v>
      </c>
      <c r="F590" s="137" t="s">
        <v>1638</v>
      </c>
      <c r="G590" s="137" t="s">
        <v>43</v>
      </c>
      <c r="H590" s="136" t="s">
        <v>2117</v>
      </c>
      <c r="I590" s="136" t="s">
        <v>2118</v>
      </c>
      <c r="J590" s="137"/>
      <c r="K590" s="136" t="s">
        <v>2119</v>
      </c>
      <c r="L590" s="136" t="s">
        <v>8870</v>
      </c>
      <c r="M590" s="131" t="str">
        <f t="shared" si="9"/>
        <v>ASSY</v>
      </c>
    </row>
    <row r="591" spans="1:13" x14ac:dyDescent="0.2">
      <c r="A591" s="135" t="s">
        <v>6719</v>
      </c>
      <c r="B591" s="135" t="s">
        <v>6720</v>
      </c>
      <c r="C591" s="135" t="s">
        <v>1635</v>
      </c>
      <c r="D591" s="139" t="s">
        <v>1636</v>
      </c>
      <c r="E591" s="136" t="s">
        <v>1637</v>
      </c>
      <c r="F591" s="137" t="s">
        <v>1638</v>
      </c>
      <c r="G591" s="137" t="s">
        <v>9035</v>
      </c>
      <c r="H591" s="136" t="s">
        <v>2120</v>
      </c>
      <c r="I591" s="136" t="s">
        <v>2121</v>
      </c>
      <c r="J591" s="137"/>
      <c r="K591" s="136" t="s">
        <v>2122</v>
      </c>
      <c r="L591" s="136" t="s">
        <v>1385</v>
      </c>
      <c r="M591" s="131" t="str">
        <f t="shared" si="9"/>
        <v>Sealing</v>
      </c>
    </row>
    <row r="592" spans="1:13" x14ac:dyDescent="0.2">
      <c r="A592" s="135" t="s">
        <v>6721</v>
      </c>
      <c r="B592" s="135" t="s">
        <v>6722</v>
      </c>
      <c r="C592" s="135" t="s">
        <v>1635</v>
      </c>
      <c r="D592" s="139" t="s">
        <v>1636</v>
      </c>
      <c r="E592" s="136" t="s">
        <v>1637</v>
      </c>
      <c r="F592" s="137" t="s">
        <v>1638</v>
      </c>
      <c r="G592" s="137" t="s">
        <v>43</v>
      </c>
      <c r="H592" s="136" t="s">
        <v>2123</v>
      </c>
      <c r="I592" s="136" t="s">
        <v>2124</v>
      </c>
      <c r="J592" s="137"/>
      <c r="K592" s="136" t="s">
        <v>2125</v>
      </c>
      <c r="L592" s="136" t="s">
        <v>8871</v>
      </c>
      <c r="M592" s="131" t="str">
        <f t="shared" si="9"/>
        <v>ASSY</v>
      </c>
    </row>
    <row r="593" spans="1:13" x14ac:dyDescent="0.2">
      <c r="A593" s="135" t="s">
        <v>6723</v>
      </c>
      <c r="B593" s="135" t="s">
        <v>6724</v>
      </c>
      <c r="C593" s="135" t="s">
        <v>1635</v>
      </c>
      <c r="D593" s="139" t="s">
        <v>1636</v>
      </c>
      <c r="E593" s="136" t="s">
        <v>1637</v>
      </c>
      <c r="F593" s="137" t="s">
        <v>1638</v>
      </c>
      <c r="G593" s="137" t="s">
        <v>43</v>
      </c>
      <c r="H593" s="136" t="s">
        <v>2126</v>
      </c>
      <c r="I593" s="136" t="s">
        <v>2127</v>
      </c>
      <c r="J593" s="137"/>
      <c r="K593" s="136" t="s">
        <v>2128</v>
      </c>
      <c r="L593" s="136" t="s">
        <v>8872</v>
      </c>
      <c r="M593" s="131" t="str">
        <f t="shared" si="9"/>
        <v>ASSY</v>
      </c>
    </row>
    <row r="594" spans="1:13" x14ac:dyDescent="0.2">
      <c r="A594" s="135" t="s">
        <v>6725</v>
      </c>
      <c r="B594" s="135" t="s">
        <v>6726</v>
      </c>
      <c r="C594" s="135" t="s">
        <v>1635</v>
      </c>
      <c r="D594" s="139" t="s">
        <v>1636</v>
      </c>
      <c r="E594" s="136" t="s">
        <v>1637</v>
      </c>
      <c r="F594" s="137" t="s">
        <v>1638</v>
      </c>
      <c r="G594" s="137" t="s">
        <v>43</v>
      </c>
      <c r="H594" s="136" t="s">
        <v>2129</v>
      </c>
      <c r="I594" s="136" t="s">
        <v>2130</v>
      </c>
      <c r="J594" s="137"/>
      <c r="K594" s="136" t="s">
        <v>2131</v>
      </c>
      <c r="L594" s="136" t="s">
        <v>8873</v>
      </c>
      <c r="M594" s="131" t="str">
        <f t="shared" si="9"/>
        <v>ASSY</v>
      </c>
    </row>
    <row r="595" spans="1:13" x14ac:dyDescent="0.2">
      <c r="A595" s="135" t="s">
        <v>6727</v>
      </c>
      <c r="B595" s="135" t="s">
        <v>6728</v>
      </c>
      <c r="C595" s="135" t="s">
        <v>1635</v>
      </c>
      <c r="D595" s="139" t="s">
        <v>1636</v>
      </c>
      <c r="E595" s="136" t="s">
        <v>1637</v>
      </c>
      <c r="F595" s="137" t="s">
        <v>1638</v>
      </c>
      <c r="G595" s="137" t="s">
        <v>43</v>
      </c>
      <c r="H595" s="136" t="s">
        <v>2132</v>
      </c>
      <c r="I595" s="136" t="s">
        <v>2133</v>
      </c>
      <c r="J595" s="137"/>
      <c r="K595" s="136" t="s">
        <v>2134</v>
      </c>
      <c r="L595" s="136" t="s">
        <v>8874</v>
      </c>
      <c r="M595" s="131" t="str">
        <f t="shared" si="9"/>
        <v>ASSY</v>
      </c>
    </row>
    <row r="596" spans="1:13" x14ac:dyDescent="0.2">
      <c r="A596" s="135" t="s">
        <v>6729</v>
      </c>
      <c r="B596" s="135" t="s">
        <v>6730</v>
      </c>
      <c r="C596" s="135" t="s">
        <v>1635</v>
      </c>
      <c r="D596" s="139" t="s">
        <v>1636</v>
      </c>
      <c r="E596" s="136" t="s">
        <v>1637</v>
      </c>
      <c r="F596" s="137" t="s">
        <v>1638</v>
      </c>
      <c r="G596" s="137" t="s">
        <v>43</v>
      </c>
      <c r="H596" s="136" t="s">
        <v>2135</v>
      </c>
      <c r="I596" s="136" t="s">
        <v>2136</v>
      </c>
      <c r="J596" s="137"/>
      <c r="K596" s="136" t="s">
        <v>2137</v>
      </c>
      <c r="L596" s="136" t="s">
        <v>8875</v>
      </c>
      <c r="M596" s="131" t="str">
        <f t="shared" si="9"/>
        <v>ASSY</v>
      </c>
    </row>
    <row r="597" spans="1:13" x14ac:dyDescent="0.2">
      <c r="A597" s="135" t="s">
        <v>6731</v>
      </c>
      <c r="B597" s="135" t="s">
        <v>6732</v>
      </c>
      <c r="C597" s="135" t="s">
        <v>1635</v>
      </c>
      <c r="D597" s="139" t="s">
        <v>1636</v>
      </c>
      <c r="E597" s="136" t="s">
        <v>1637</v>
      </c>
      <c r="F597" s="137" t="s">
        <v>1638</v>
      </c>
      <c r="G597" s="137" t="s">
        <v>43</v>
      </c>
      <c r="H597" s="136" t="s">
        <v>2138</v>
      </c>
      <c r="I597" s="136" t="s">
        <v>2139</v>
      </c>
      <c r="J597" s="137"/>
      <c r="K597" s="136" t="s">
        <v>2140</v>
      </c>
      <c r="L597" s="136" t="s">
        <v>8876</v>
      </c>
      <c r="M597" s="131" t="str">
        <f t="shared" si="9"/>
        <v>ASSY</v>
      </c>
    </row>
    <row r="598" spans="1:13" x14ac:dyDescent="0.2">
      <c r="A598" s="135" t="s">
        <v>6733</v>
      </c>
      <c r="B598" s="135" t="s">
        <v>6734</v>
      </c>
      <c r="C598" s="135" t="s">
        <v>1635</v>
      </c>
      <c r="D598" s="139" t="s">
        <v>1636</v>
      </c>
      <c r="E598" s="136" t="s">
        <v>1637</v>
      </c>
      <c r="F598" s="137" t="s">
        <v>1638</v>
      </c>
      <c r="G598" s="137" t="s">
        <v>9035</v>
      </c>
      <c r="H598" s="136" t="s">
        <v>2141</v>
      </c>
      <c r="I598" s="136" t="s">
        <v>2142</v>
      </c>
      <c r="J598" s="137"/>
      <c r="K598" s="136" t="s">
        <v>2143</v>
      </c>
      <c r="L598" s="136" t="s">
        <v>1416</v>
      </c>
      <c r="M598" s="131" t="str">
        <f t="shared" si="9"/>
        <v>Sealing</v>
      </c>
    </row>
    <row r="599" spans="1:13" x14ac:dyDescent="0.2">
      <c r="A599" s="135" t="s">
        <v>6735</v>
      </c>
      <c r="B599" s="135" t="s">
        <v>6736</v>
      </c>
      <c r="C599" s="135" t="s">
        <v>1635</v>
      </c>
      <c r="D599" s="139" t="s">
        <v>1636</v>
      </c>
      <c r="E599" s="136" t="s">
        <v>1637</v>
      </c>
      <c r="F599" s="137" t="s">
        <v>1638</v>
      </c>
      <c r="G599" s="137" t="s">
        <v>43</v>
      </c>
      <c r="H599" s="136" t="s">
        <v>2144</v>
      </c>
      <c r="I599" s="136" t="s">
        <v>2145</v>
      </c>
      <c r="J599" s="137"/>
      <c r="K599" s="136" t="s">
        <v>1419</v>
      </c>
      <c r="L599" s="136" t="s">
        <v>8894</v>
      </c>
      <c r="M599" s="131" t="str">
        <f t="shared" si="9"/>
        <v>ASSY</v>
      </c>
    </row>
    <row r="600" spans="1:13" x14ac:dyDescent="0.2">
      <c r="A600" s="135" t="s">
        <v>6737</v>
      </c>
      <c r="B600" s="135" t="s">
        <v>6738</v>
      </c>
      <c r="C600" s="135" t="s">
        <v>1635</v>
      </c>
      <c r="D600" s="139" t="s">
        <v>1636</v>
      </c>
      <c r="E600" s="136" t="s">
        <v>1637</v>
      </c>
      <c r="F600" s="137" t="s">
        <v>1638</v>
      </c>
      <c r="G600" s="137" t="s">
        <v>43</v>
      </c>
      <c r="H600" s="136" t="s">
        <v>2146</v>
      </c>
      <c r="I600" s="136" t="s">
        <v>2147</v>
      </c>
      <c r="J600" s="137"/>
      <c r="K600" s="136" t="s">
        <v>2148</v>
      </c>
      <c r="L600" s="136" t="s">
        <v>8878</v>
      </c>
      <c r="M600" s="131" t="str">
        <f t="shared" si="9"/>
        <v>ASSY</v>
      </c>
    </row>
    <row r="601" spans="1:13" x14ac:dyDescent="0.2">
      <c r="A601" s="135" t="s">
        <v>6739</v>
      </c>
      <c r="B601" s="135" t="s">
        <v>6740</v>
      </c>
      <c r="C601" s="135" t="s">
        <v>1635</v>
      </c>
      <c r="D601" s="139" t="s">
        <v>1636</v>
      </c>
      <c r="E601" s="136" t="s">
        <v>1637</v>
      </c>
      <c r="F601" s="137" t="s">
        <v>1638</v>
      </c>
      <c r="G601" s="137" t="s">
        <v>43</v>
      </c>
      <c r="H601" s="136" t="s">
        <v>2149</v>
      </c>
      <c r="I601" s="136" t="s">
        <v>2150</v>
      </c>
      <c r="J601" s="137"/>
      <c r="K601" s="136" t="s">
        <v>1429</v>
      </c>
      <c r="L601" s="136" t="s">
        <v>8895</v>
      </c>
      <c r="M601" s="131" t="str">
        <f t="shared" si="9"/>
        <v>ASSY</v>
      </c>
    </row>
    <row r="602" spans="1:13" x14ac:dyDescent="0.2">
      <c r="A602" s="135" t="s">
        <v>6741</v>
      </c>
      <c r="B602" s="135" t="s">
        <v>6742</v>
      </c>
      <c r="C602" s="135" t="s">
        <v>1635</v>
      </c>
      <c r="D602" s="139" t="s">
        <v>1636</v>
      </c>
      <c r="E602" s="136" t="s">
        <v>1637</v>
      </c>
      <c r="F602" s="137" t="s">
        <v>1638</v>
      </c>
      <c r="G602" s="137" t="s">
        <v>43</v>
      </c>
      <c r="H602" s="136" t="s">
        <v>2151</v>
      </c>
      <c r="I602" s="136" t="s">
        <v>2152</v>
      </c>
      <c r="J602" s="137"/>
      <c r="K602" s="136" t="s">
        <v>2153</v>
      </c>
      <c r="L602" s="136" t="s">
        <v>8880</v>
      </c>
      <c r="M602" s="131" t="str">
        <f t="shared" si="9"/>
        <v>ASSY</v>
      </c>
    </row>
    <row r="603" spans="1:13" x14ac:dyDescent="0.2">
      <c r="A603" s="135" t="s">
        <v>6743</v>
      </c>
      <c r="B603" s="135" t="s">
        <v>6744</v>
      </c>
      <c r="C603" s="135" t="s">
        <v>1635</v>
      </c>
      <c r="D603" s="139" t="s">
        <v>1636</v>
      </c>
      <c r="E603" s="136" t="s">
        <v>1637</v>
      </c>
      <c r="F603" s="137" t="s">
        <v>1638</v>
      </c>
      <c r="G603" s="137" t="s">
        <v>9035</v>
      </c>
      <c r="H603" s="136" t="s">
        <v>2154</v>
      </c>
      <c r="I603" s="136" t="s">
        <v>2155</v>
      </c>
      <c r="J603" s="137"/>
      <c r="K603" s="136" t="s">
        <v>2156</v>
      </c>
      <c r="L603" s="136" t="s">
        <v>1438</v>
      </c>
      <c r="M603" s="131" t="str">
        <f t="shared" si="9"/>
        <v>Sealing</v>
      </c>
    </row>
    <row r="604" spans="1:13" x14ac:dyDescent="0.2">
      <c r="A604" s="135" t="s">
        <v>6745</v>
      </c>
      <c r="B604" s="135" t="s">
        <v>6746</v>
      </c>
      <c r="C604" s="135" t="s">
        <v>1635</v>
      </c>
      <c r="D604" s="139" t="s">
        <v>1636</v>
      </c>
      <c r="E604" s="136" t="s">
        <v>1637</v>
      </c>
      <c r="F604" s="137" t="s">
        <v>1638</v>
      </c>
      <c r="G604" s="137" t="s">
        <v>43</v>
      </c>
      <c r="H604" s="136" t="s">
        <v>2157</v>
      </c>
      <c r="I604" s="136" t="s">
        <v>2158</v>
      </c>
      <c r="J604" s="137"/>
      <c r="K604" s="136" t="s">
        <v>2159</v>
      </c>
      <c r="L604" s="136" t="s">
        <v>2518</v>
      </c>
      <c r="M604" s="131" t="str">
        <f t="shared" si="9"/>
        <v>ASSY</v>
      </c>
    </row>
    <row r="605" spans="1:13" x14ac:dyDescent="0.2">
      <c r="A605" s="135" t="s">
        <v>6747</v>
      </c>
      <c r="B605" s="135" t="s">
        <v>6748</v>
      </c>
      <c r="C605" s="135" t="s">
        <v>1635</v>
      </c>
      <c r="D605" s="139" t="s">
        <v>1636</v>
      </c>
      <c r="E605" s="136" t="s">
        <v>1637</v>
      </c>
      <c r="F605" s="137" t="s">
        <v>1638</v>
      </c>
      <c r="G605" s="137" t="s">
        <v>43</v>
      </c>
      <c r="H605" s="136" t="s">
        <v>2160</v>
      </c>
      <c r="I605" s="136" t="s">
        <v>2161</v>
      </c>
      <c r="J605" s="137"/>
      <c r="K605" s="136" t="s">
        <v>2162</v>
      </c>
      <c r="L605" s="136" t="s">
        <v>8881</v>
      </c>
      <c r="M605" s="131" t="str">
        <f t="shared" si="9"/>
        <v>ASSY</v>
      </c>
    </row>
    <row r="606" spans="1:13" x14ac:dyDescent="0.2">
      <c r="A606" s="135" t="s">
        <v>6749</v>
      </c>
      <c r="B606" s="135" t="s">
        <v>6750</v>
      </c>
      <c r="C606" s="135" t="s">
        <v>1635</v>
      </c>
      <c r="D606" s="139" t="s">
        <v>1636</v>
      </c>
      <c r="E606" s="136" t="s">
        <v>1637</v>
      </c>
      <c r="F606" s="137" t="s">
        <v>1638</v>
      </c>
      <c r="G606" s="137" t="s">
        <v>43</v>
      </c>
      <c r="H606" s="136" t="s">
        <v>2163</v>
      </c>
      <c r="I606" s="136" t="s">
        <v>2164</v>
      </c>
      <c r="J606" s="137"/>
      <c r="K606" s="136" t="s">
        <v>2165</v>
      </c>
      <c r="L606" s="136" t="s">
        <v>8882</v>
      </c>
      <c r="M606" s="131" t="str">
        <f t="shared" si="9"/>
        <v>ASSY</v>
      </c>
    </row>
    <row r="607" spans="1:13" x14ac:dyDescent="0.2">
      <c r="A607" s="135" t="s">
        <v>6751</v>
      </c>
      <c r="B607" s="135" t="s">
        <v>6752</v>
      </c>
      <c r="C607" s="135" t="s">
        <v>1635</v>
      </c>
      <c r="D607" s="139" t="s">
        <v>1636</v>
      </c>
      <c r="E607" s="136" t="s">
        <v>1637</v>
      </c>
      <c r="F607" s="137" t="s">
        <v>1638</v>
      </c>
      <c r="G607" s="137" t="s">
        <v>43</v>
      </c>
      <c r="H607" s="136" t="s">
        <v>2166</v>
      </c>
      <c r="I607" s="136" t="s">
        <v>2167</v>
      </c>
      <c r="J607" s="137"/>
      <c r="K607" s="136" t="s">
        <v>2168</v>
      </c>
      <c r="L607" s="136" t="s">
        <v>4067</v>
      </c>
      <c r="M607" s="131" t="str">
        <f t="shared" si="9"/>
        <v>ASSY</v>
      </c>
    </row>
    <row r="608" spans="1:13" x14ac:dyDescent="0.2">
      <c r="A608" s="135" t="s">
        <v>6753</v>
      </c>
      <c r="B608" s="135" t="s">
        <v>6754</v>
      </c>
      <c r="C608" s="135" t="s">
        <v>1635</v>
      </c>
      <c r="D608" s="139" t="s">
        <v>1636</v>
      </c>
      <c r="E608" s="136" t="s">
        <v>1637</v>
      </c>
      <c r="F608" s="137" t="s">
        <v>1638</v>
      </c>
      <c r="G608" s="137" t="s">
        <v>9035</v>
      </c>
      <c r="H608" s="136" t="s">
        <v>2169</v>
      </c>
      <c r="I608" s="136" t="s">
        <v>2170</v>
      </c>
      <c r="J608" s="137"/>
      <c r="K608" s="136" t="s">
        <v>2171</v>
      </c>
      <c r="L608" s="136" t="s">
        <v>1452</v>
      </c>
      <c r="M608" s="131" t="str">
        <f t="shared" si="9"/>
        <v>Sealing</v>
      </c>
    </row>
    <row r="609" spans="1:13" x14ac:dyDescent="0.2">
      <c r="A609" s="135" t="s">
        <v>6755</v>
      </c>
      <c r="B609" s="135" t="s">
        <v>6756</v>
      </c>
      <c r="C609" s="135" t="s">
        <v>1635</v>
      </c>
      <c r="D609" s="139" t="s">
        <v>1636</v>
      </c>
      <c r="E609" s="136" t="s">
        <v>1637</v>
      </c>
      <c r="F609" s="137" t="s">
        <v>1638</v>
      </c>
      <c r="G609" s="137" t="s">
        <v>43</v>
      </c>
      <c r="H609" s="136" t="s">
        <v>2172</v>
      </c>
      <c r="I609" s="136" t="s">
        <v>2173</v>
      </c>
      <c r="J609" s="137"/>
      <c r="K609" s="136" t="s">
        <v>1455</v>
      </c>
      <c r="L609" s="136" t="s">
        <v>8896</v>
      </c>
      <c r="M609" s="131" t="str">
        <f t="shared" si="9"/>
        <v>ASSY</v>
      </c>
    </row>
    <row r="610" spans="1:13" x14ac:dyDescent="0.2">
      <c r="A610" s="135" t="s">
        <v>6757</v>
      </c>
      <c r="B610" s="135" t="s">
        <v>6758</v>
      </c>
      <c r="C610" s="135" t="s">
        <v>1635</v>
      </c>
      <c r="D610" s="139" t="s">
        <v>1636</v>
      </c>
      <c r="E610" s="136" t="s">
        <v>1637</v>
      </c>
      <c r="F610" s="137" t="s">
        <v>1638</v>
      </c>
      <c r="G610" s="137" t="s">
        <v>43</v>
      </c>
      <c r="H610" s="136" t="s">
        <v>2174</v>
      </c>
      <c r="I610" s="136" t="s">
        <v>2175</v>
      </c>
      <c r="J610" s="137"/>
      <c r="K610" s="136" t="s">
        <v>2176</v>
      </c>
      <c r="L610" s="136" t="s">
        <v>4064</v>
      </c>
      <c r="M610" s="131" t="str">
        <f t="shared" si="9"/>
        <v>ASSY</v>
      </c>
    </row>
    <row r="611" spans="1:13" x14ac:dyDescent="0.2">
      <c r="A611" s="135" t="s">
        <v>6759</v>
      </c>
      <c r="B611" s="135" t="s">
        <v>6760</v>
      </c>
      <c r="C611" s="135" t="s">
        <v>1635</v>
      </c>
      <c r="D611" s="139" t="s">
        <v>1636</v>
      </c>
      <c r="E611" s="136" t="s">
        <v>1637</v>
      </c>
      <c r="F611" s="137" t="s">
        <v>1638</v>
      </c>
      <c r="G611" s="137" t="s">
        <v>43</v>
      </c>
      <c r="H611" s="136" t="s">
        <v>2177</v>
      </c>
      <c r="I611" s="136" t="s">
        <v>2178</v>
      </c>
      <c r="J611" s="137"/>
      <c r="K611" s="136" t="s">
        <v>1462</v>
      </c>
      <c r="L611" s="136" t="s">
        <v>8897</v>
      </c>
      <c r="M611" s="131" t="str">
        <f t="shared" si="9"/>
        <v>ASSY</v>
      </c>
    </row>
    <row r="612" spans="1:13" x14ac:dyDescent="0.2">
      <c r="A612" s="135" t="s">
        <v>6761</v>
      </c>
      <c r="B612" s="135" t="s">
        <v>6762</v>
      </c>
      <c r="C612" s="135" t="s">
        <v>1635</v>
      </c>
      <c r="D612" s="139" t="s">
        <v>1636</v>
      </c>
      <c r="E612" s="136" t="s">
        <v>1637</v>
      </c>
      <c r="F612" s="137" t="s">
        <v>1638</v>
      </c>
      <c r="G612" s="137" t="s">
        <v>43</v>
      </c>
      <c r="H612" s="136" t="s">
        <v>2179</v>
      </c>
      <c r="I612" s="136" t="s">
        <v>2180</v>
      </c>
      <c r="J612" s="137"/>
      <c r="K612" s="136" t="s">
        <v>2181</v>
      </c>
      <c r="L612" s="136" t="s">
        <v>8898</v>
      </c>
      <c r="M612" s="131" t="str">
        <f t="shared" si="9"/>
        <v>ASSY</v>
      </c>
    </row>
    <row r="613" spans="1:13" x14ac:dyDescent="0.2">
      <c r="A613" s="135" t="s">
        <v>6763</v>
      </c>
      <c r="B613" s="135" t="s">
        <v>6764</v>
      </c>
      <c r="C613" s="135" t="s">
        <v>1635</v>
      </c>
      <c r="D613" s="139" t="s">
        <v>1636</v>
      </c>
      <c r="E613" s="136" t="s">
        <v>1637</v>
      </c>
      <c r="F613" s="137" t="s">
        <v>1638</v>
      </c>
      <c r="G613" s="137" t="s">
        <v>9035</v>
      </c>
      <c r="H613" s="136" t="s">
        <v>2182</v>
      </c>
      <c r="I613" s="136" t="s">
        <v>2183</v>
      </c>
      <c r="J613" s="137"/>
      <c r="K613" s="136" t="s">
        <v>2184</v>
      </c>
      <c r="L613" s="136" t="s">
        <v>1469</v>
      </c>
      <c r="M613" s="131" t="str">
        <f t="shared" si="9"/>
        <v>Sealing</v>
      </c>
    </row>
    <row r="614" spans="1:13" x14ac:dyDescent="0.2">
      <c r="A614" s="135" t="s">
        <v>6765</v>
      </c>
      <c r="B614" s="135" t="s">
        <v>6766</v>
      </c>
      <c r="C614" s="135" t="s">
        <v>1635</v>
      </c>
      <c r="D614" s="139" t="s">
        <v>1636</v>
      </c>
      <c r="E614" s="136" t="s">
        <v>1637</v>
      </c>
      <c r="F614" s="137" t="s">
        <v>1638</v>
      </c>
      <c r="G614" s="137" t="s">
        <v>43</v>
      </c>
      <c r="H614" s="136" t="s">
        <v>2185</v>
      </c>
      <c r="I614" s="136" t="s">
        <v>2186</v>
      </c>
      <c r="J614" s="137"/>
      <c r="K614" s="136" t="s">
        <v>2187</v>
      </c>
      <c r="L614" s="136" t="s">
        <v>8886</v>
      </c>
      <c r="M614" s="131" t="str">
        <f t="shared" si="9"/>
        <v>ASSY</v>
      </c>
    </row>
    <row r="615" spans="1:13" x14ac:dyDescent="0.2">
      <c r="A615" s="135" t="s">
        <v>6767</v>
      </c>
      <c r="B615" s="135" t="s">
        <v>6768</v>
      </c>
      <c r="C615" s="135" t="s">
        <v>1635</v>
      </c>
      <c r="D615" s="139" t="s">
        <v>1636</v>
      </c>
      <c r="E615" s="136" t="s">
        <v>1637</v>
      </c>
      <c r="F615" s="137" t="s">
        <v>1638</v>
      </c>
      <c r="G615" s="137" t="s">
        <v>9035</v>
      </c>
      <c r="H615" s="136" t="s">
        <v>2188</v>
      </c>
      <c r="I615" s="136" t="s">
        <v>2189</v>
      </c>
      <c r="J615" s="137"/>
      <c r="K615" s="136" t="s">
        <v>2191</v>
      </c>
      <c r="L615" s="136" t="s">
        <v>1476</v>
      </c>
      <c r="M615" s="131" t="str">
        <f t="shared" si="9"/>
        <v>Sealing</v>
      </c>
    </row>
    <row r="616" spans="1:13" x14ac:dyDescent="0.2">
      <c r="A616" s="135" t="s">
        <v>6769</v>
      </c>
      <c r="B616" s="135" t="s">
        <v>6770</v>
      </c>
      <c r="C616" s="135" t="s">
        <v>1635</v>
      </c>
      <c r="D616" s="139" t="s">
        <v>1636</v>
      </c>
      <c r="E616" s="136" t="s">
        <v>1637</v>
      </c>
      <c r="F616" s="137" t="s">
        <v>1638</v>
      </c>
      <c r="G616" s="137" t="s">
        <v>9035</v>
      </c>
      <c r="H616" s="136" t="s">
        <v>2192</v>
      </c>
      <c r="I616" s="136" t="s">
        <v>2193</v>
      </c>
      <c r="J616" s="137"/>
      <c r="K616" s="136" t="s">
        <v>2194</v>
      </c>
      <c r="L616" s="136" t="s">
        <v>5487</v>
      </c>
      <c r="M616" s="131" t="str">
        <f t="shared" si="9"/>
        <v>Sealing</v>
      </c>
    </row>
    <row r="617" spans="1:13" x14ac:dyDescent="0.2">
      <c r="A617" s="135" t="s">
        <v>6771</v>
      </c>
      <c r="B617" s="135" t="s">
        <v>6772</v>
      </c>
      <c r="C617" s="135" t="s">
        <v>1635</v>
      </c>
      <c r="D617" s="139" t="s">
        <v>1636</v>
      </c>
      <c r="E617" s="136" t="s">
        <v>1637</v>
      </c>
      <c r="F617" s="137" t="s">
        <v>1638</v>
      </c>
      <c r="G617" s="137" t="s">
        <v>9035</v>
      </c>
      <c r="H617" s="136" t="s">
        <v>2195</v>
      </c>
      <c r="I617" s="136" t="s">
        <v>2196</v>
      </c>
      <c r="J617" s="137"/>
      <c r="K617" s="136" t="s">
        <v>2197</v>
      </c>
      <c r="L617" s="136" t="s">
        <v>1487</v>
      </c>
      <c r="M617" s="131" t="str">
        <f t="shared" si="9"/>
        <v>Sealing</v>
      </c>
    </row>
    <row r="618" spans="1:13" x14ac:dyDescent="0.2">
      <c r="A618" s="135" t="s">
        <v>6773</v>
      </c>
      <c r="B618" s="135" t="s">
        <v>6774</v>
      </c>
      <c r="C618" s="135" t="s">
        <v>1635</v>
      </c>
      <c r="D618" s="139" t="s">
        <v>1636</v>
      </c>
      <c r="E618" s="136" t="s">
        <v>1637</v>
      </c>
      <c r="F618" s="137" t="s">
        <v>1638</v>
      </c>
      <c r="G618" s="137" t="s">
        <v>9035</v>
      </c>
      <c r="H618" s="136" t="s">
        <v>2198</v>
      </c>
      <c r="I618" s="136" t="s">
        <v>2199</v>
      </c>
      <c r="J618" s="137"/>
      <c r="K618" s="136" t="s">
        <v>2200</v>
      </c>
      <c r="L618" s="136" t="s">
        <v>1487</v>
      </c>
      <c r="M618" s="131" t="str">
        <f t="shared" si="9"/>
        <v>Sealing</v>
      </c>
    </row>
    <row r="619" spans="1:13" x14ac:dyDescent="0.2">
      <c r="A619" s="135" t="s">
        <v>6775</v>
      </c>
      <c r="B619" s="135" t="s">
        <v>6776</v>
      </c>
      <c r="C619" s="135" t="s">
        <v>1635</v>
      </c>
      <c r="D619" s="139" t="s">
        <v>1636</v>
      </c>
      <c r="E619" s="136" t="s">
        <v>1637</v>
      </c>
      <c r="F619" s="137" t="s">
        <v>1638</v>
      </c>
      <c r="G619" s="137" t="s">
        <v>9035</v>
      </c>
      <c r="H619" s="136" t="s">
        <v>2201</v>
      </c>
      <c r="I619" s="136" t="s">
        <v>2202</v>
      </c>
      <c r="J619" s="137"/>
      <c r="K619" s="136" t="s">
        <v>2203</v>
      </c>
      <c r="L619" s="136" t="s">
        <v>5489</v>
      </c>
      <c r="M619" s="131" t="str">
        <f t="shared" si="9"/>
        <v>Sealing</v>
      </c>
    </row>
    <row r="620" spans="1:13" x14ac:dyDescent="0.2">
      <c r="A620" s="135" t="s">
        <v>6777</v>
      </c>
      <c r="B620" s="135" t="s">
        <v>6778</v>
      </c>
      <c r="C620" s="135" t="s">
        <v>1635</v>
      </c>
      <c r="D620" s="139" t="s">
        <v>1636</v>
      </c>
      <c r="E620" s="136" t="s">
        <v>1637</v>
      </c>
      <c r="F620" s="137" t="s">
        <v>1638</v>
      </c>
      <c r="G620" s="137" t="s">
        <v>9035</v>
      </c>
      <c r="H620" s="136" t="s">
        <v>2204</v>
      </c>
      <c r="I620" s="136" t="s">
        <v>2205</v>
      </c>
      <c r="J620" s="137"/>
      <c r="K620" s="136" t="s">
        <v>2206</v>
      </c>
      <c r="L620" s="136" t="s">
        <v>2207</v>
      </c>
      <c r="M620" s="131" t="str">
        <f t="shared" si="9"/>
        <v>Sealing</v>
      </c>
    </row>
    <row r="621" spans="1:13" x14ac:dyDescent="0.2">
      <c r="A621" s="135" t="s">
        <v>6779</v>
      </c>
      <c r="B621" s="135" t="s">
        <v>6780</v>
      </c>
      <c r="C621" s="135" t="s">
        <v>1635</v>
      </c>
      <c r="D621" s="139" t="s">
        <v>1636</v>
      </c>
      <c r="E621" s="136" t="s">
        <v>1637</v>
      </c>
      <c r="F621" s="137" t="s">
        <v>1638</v>
      </c>
      <c r="G621" s="137" t="s">
        <v>9035</v>
      </c>
      <c r="H621" s="136" t="s">
        <v>2208</v>
      </c>
      <c r="I621" s="136" t="s">
        <v>2209</v>
      </c>
      <c r="J621" s="137"/>
      <c r="K621" s="136" t="s">
        <v>2210</v>
      </c>
      <c r="L621" s="136" t="s">
        <v>5490</v>
      </c>
      <c r="M621" s="131" t="str">
        <f t="shared" si="9"/>
        <v>Sealing</v>
      </c>
    </row>
    <row r="622" spans="1:13" x14ac:dyDescent="0.2">
      <c r="A622" s="135" t="s">
        <v>6781</v>
      </c>
      <c r="B622" s="135" t="s">
        <v>6782</v>
      </c>
      <c r="C622" s="135" t="s">
        <v>1635</v>
      </c>
      <c r="D622" s="139" t="s">
        <v>1636</v>
      </c>
      <c r="E622" s="136" t="s">
        <v>1637</v>
      </c>
      <c r="F622" s="137" t="s">
        <v>1638</v>
      </c>
      <c r="G622" s="137" t="s">
        <v>9035</v>
      </c>
      <c r="H622" s="136" t="s">
        <v>2211</v>
      </c>
      <c r="I622" s="136" t="s">
        <v>2212</v>
      </c>
      <c r="J622" s="137"/>
      <c r="K622" s="136" t="s">
        <v>2213</v>
      </c>
      <c r="L622" s="136" t="s">
        <v>2207</v>
      </c>
      <c r="M622" s="131" t="str">
        <f t="shared" si="9"/>
        <v>Sealing</v>
      </c>
    </row>
    <row r="623" spans="1:13" x14ac:dyDescent="0.2">
      <c r="A623" s="135" t="s">
        <v>6783</v>
      </c>
      <c r="B623" s="135" t="s">
        <v>6784</v>
      </c>
      <c r="C623" s="135" t="s">
        <v>1635</v>
      </c>
      <c r="D623" s="139" t="s">
        <v>1636</v>
      </c>
      <c r="E623" s="136" t="s">
        <v>1637</v>
      </c>
      <c r="F623" s="137" t="s">
        <v>1638</v>
      </c>
      <c r="G623" s="137" t="s">
        <v>9035</v>
      </c>
      <c r="H623" s="136" t="s">
        <v>2214</v>
      </c>
      <c r="I623" s="136" t="s">
        <v>2215</v>
      </c>
      <c r="J623" s="137"/>
      <c r="K623" s="136" t="s">
        <v>2216</v>
      </c>
      <c r="L623" s="136" t="s">
        <v>5491</v>
      </c>
      <c r="M623" s="131" t="str">
        <f t="shared" si="9"/>
        <v>Sealing</v>
      </c>
    </row>
    <row r="624" spans="1:13" x14ac:dyDescent="0.2">
      <c r="A624" s="135" t="s">
        <v>6785</v>
      </c>
      <c r="B624" s="135" t="s">
        <v>6786</v>
      </c>
      <c r="C624" s="135" t="s">
        <v>1635</v>
      </c>
      <c r="D624" s="139" t="s">
        <v>1636</v>
      </c>
      <c r="E624" s="136" t="s">
        <v>1637</v>
      </c>
      <c r="F624" s="137" t="s">
        <v>1638</v>
      </c>
      <c r="G624" s="137" t="s">
        <v>9035</v>
      </c>
      <c r="H624" s="136" t="s">
        <v>2217</v>
      </c>
      <c r="I624" s="136" t="s">
        <v>2218</v>
      </c>
      <c r="J624" s="137"/>
      <c r="K624" s="136" t="s">
        <v>2219</v>
      </c>
      <c r="L624" s="136" t="s">
        <v>2220</v>
      </c>
      <c r="M624" s="131" t="str">
        <f t="shared" si="9"/>
        <v>Sealing</v>
      </c>
    </row>
    <row r="625" spans="1:13" x14ac:dyDescent="0.2">
      <c r="A625" s="135" t="s">
        <v>6787</v>
      </c>
      <c r="B625" s="135" t="s">
        <v>6788</v>
      </c>
      <c r="C625" s="135" t="s">
        <v>1635</v>
      </c>
      <c r="D625" s="139" t="s">
        <v>1636</v>
      </c>
      <c r="E625" s="136" t="s">
        <v>1637</v>
      </c>
      <c r="F625" s="137" t="s">
        <v>1638</v>
      </c>
      <c r="G625" s="137" t="s">
        <v>9035</v>
      </c>
      <c r="H625" s="136" t="s">
        <v>2221</v>
      </c>
      <c r="I625" s="136" t="s">
        <v>2222</v>
      </c>
      <c r="J625" s="137"/>
      <c r="K625" s="136" t="s">
        <v>2223</v>
      </c>
      <c r="L625" s="136" t="s">
        <v>1497</v>
      </c>
      <c r="M625" s="131" t="str">
        <f t="shared" si="9"/>
        <v>Sealing</v>
      </c>
    </row>
    <row r="626" spans="1:13" x14ac:dyDescent="0.2">
      <c r="A626" s="135" t="s">
        <v>6789</v>
      </c>
      <c r="B626" s="135" t="s">
        <v>6790</v>
      </c>
      <c r="C626" s="135" t="s">
        <v>1635</v>
      </c>
      <c r="D626" s="139" t="s">
        <v>1636</v>
      </c>
      <c r="E626" s="136" t="s">
        <v>1637</v>
      </c>
      <c r="F626" s="137" t="s">
        <v>1638</v>
      </c>
      <c r="G626" s="137" t="s">
        <v>9035</v>
      </c>
      <c r="H626" s="136" t="s">
        <v>2224</v>
      </c>
      <c r="I626" s="136" t="s">
        <v>2225</v>
      </c>
      <c r="J626" s="137"/>
      <c r="K626" s="136" t="s">
        <v>2226</v>
      </c>
      <c r="L626" s="136" t="s">
        <v>2207</v>
      </c>
      <c r="M626" s="131" t="str">
        <f t="shared" si="9"/>
        <v>Sealing</v>
      </c>
    </row>
    <row r="627" spans="1:13" x14ac:dyDescent="0.2">
      <c r="A627" s="135" t="s">
        <v>6791</v>
      </c>
      <c r="B627" s="135" t="s">
        <v>6792</v>
      </c>
      <c r="C627" s="135" t="s">
        <v>1635</v>
      </c>
      <c r="D627" s="139" t="s">
        <v>1636</v>
      </c>
      <c r="E627" s="136" t="s">
        <v>1637</v>
      </c>
      <c r="F627" s="137" t="s">
        <v>1638</v>
      </c>
      <c r="G627" s="137" t="s">
        <v>9035</v>
      </c>
      <c r="H627" s="136" t="s">
        <v>2228</v>
      </c>
      <c r="I627" s="136" t="s">
        <v>2229</v>
      </c>
      <c r="J627" s="137"/>
      <c r="K627" s="136" t="s">
        <v>2230</v>
      </c>
      <c r="L627" s="136" t="s">
        <v>3832</v>
      </c>
      <c r="M627" s="131" t="str">
        <f t="shared" si="9"/>
        <v>Sealing</v>
      </c>
    </row>
    <row r="628" spans="1:13" x14ac:dyDescent="0.2">
      <c r="A628" s="135" t="s">
        <v>6793</v>
      </c>
      <c r="B628" s="135" t="s">
        <v>6794</v>
      </c>
      <c r="C628" s="135" t="s">
        <v>1635</v>
      </c>
      <c r="D628" s="139" t="s">
        <v>1636</v>
      </c>
      <c r="E628" s="136" t="s">
        <v>1637</v>
      </c>
      <c r="F628" s="137" t="s">
        <v>1638</v>
      </c>
      <c r="G628" s="137" t="s">
        <v>9035</v>
      </c>
      <c r="H628" s="136" t="s">
        <v>2231</v>
      </c>
      <c r="I628" s="136" t="s">
        <v>2232</v>
      </c>
      <c r="J628" s="137"/>
      <c r="K628" s="136" t="s">
        <v>2233</v>
      </c>
      <c r="L628" s="136" t="s">
        <v>1501</v>
      </c>
      <c r="M628" s="131" t="str">
        <f t="shared" si="9"/>
        <v>Sealing</v>
      </c>
    </row>
    <row r="629" spans="1:13" x14ac:dyDescent="0.2">
      <c r="A629" s="135" t="s">
        <v>6795</v>
      </c>
      <c r="B629" s="135" t="s">
        <v>6796</v>
      </c>
      <c r="C629" s="135" t="s">
        <v>1635</v>
      </c>
      <c r="D629" s="139" t="s">
        <v>1636</v>
      </c>
      <c r="E629" s="136" t="s">
        <v>1637</v>
      </c>
      <c r="F629" s="137" t="s">
        <v>1638</v>
      </c>
      <c r="G629" s="137" t="s">
        <v>9035</v>
      </c>
      <c r="H629" s="136" t="s">
        <v>2234</v>
      </c>
      <c r="I629" s="136" t="s">
        <v>2235</v>
      </c>
      <c r="J629" s="137"/>
      <c r="K629" s="136" t="s">
        <v>2236</v>
      </c>
      <c r="L629" s="136" t="s">
        <v>2237</v>
      </c>
      <c r="M629" s="131" t="str">
        <f t="shared" si="9"/>
        <v>Sealing</v>
      </c>
    </row>
    <row r="630" spans="1:13" x14ac:dyDescent="0.2">
      <c r="A630" s="135" t="s">
        <v>6797</v>
      </c>
      <c r="B630" s="135" t="s">
        <v>6798</v>
      </c>
      <c r="C630" s="135" t="s">
        <v>1635</v>
      </c>
      <c r="D630" s="139" t="s">
        <v>1636</v>
      </c>
      <c r="E630" s="136" t="s">
        <v>1637</v>
      </c>
      <c r="F630" s="137" t="s">
        <v>1638</v>
      </c>
      <c r="G630" s="137" t="s">
        <v>43</v>
      </c>
      <c r="H630" s="136" t="s">
        <v>2238</v>
      </c>
      <c r="I630" s="136" t="s">
        <v>2239</v>
      </c>
      <c r="J630" s="137"/>
      <c r="K630" s="136" t="s">
        <v>2240</v>
      </c>
      <c r="L630" s="136" t="s">
        <v>8899</v>
      </c>
      <c r="M630" s="131" t="str">
        <f t="shared" si="9"/>
        <v>ASSY</v>
      </c>
    </row>
    <row r="631" spans="1:13" x14ac:dyDescent="0.2">
      <c r="A631" s="135" t="s">
        <v>6799</v>
      </c>
      <c r="B631" s="135" t="s">
        <v>6800</v>
      </c>
      <c r="C631" s="135" t="s">
        <v>1635</v>
      </c>
      <c r="D631" s="139" t="s">
        <v>1636</v>
      </c>
      <c r="E631" s="136" t="s">
        <v>1637</v>
      </c>
      <c r="F631" s="137" t="s">
        <v>1638</v>
      </c>
      <c r="G631" s="137" t="s">
        <v>43</v>
      </c>
      <c r="H631" s="136" t="s">
        <v>2241</v>
      </c>
      <c r="I631" s="136" t="s">
        <v>2242</v>
      </c>
      <c r="J631" s="137"/>
      <c r="K631" s="136" t="s">
        <v>2243</v>
      </c>
      <c r="L631" s="136" t="s">
        <v>2244</v>
      </c>
      <c r="M631" s="131" t="str">
        <f t="shared" si="9"/>
        <v>ASSY</v>
      </c>
    </row>
    <row r="632" spans="1:13" x14ac:dyDescent="0.2">
      <c r="A632" s="135" t="s">
        <v>6801</v>
      </c>
      <c r="B632" s="135" t="s">
        <v>6802</v>
      </c>
      <c r="C632" s="135" t="s">
        <v>1635</v>
      </c>
      <c r="D632" s="139" t="s">
        <v>1636</v>
      </c>
      <c r="E632" s="136" t="s">
        <v>1637</v>
      </c>
      <c r="F632" s="137" t="s">
        <v>1638</v>
      </c>
      <c r="G632" s="137" t="s">
        <v>43</v>
      </c>
      <c r="H632" s="136" t="s">
        <v>2245</v>
      </c>
      <c r="I632" s="136" t="s">
        <v>2246</v>
      </c>
      <c r="J632" s="137"/>
      <c r="K632" s="136" t="s">
        <v>2247</v>
      </c>
      <c r="L632" s="136" t="s">
        <v>8900</v>
      </c>
      <c r="M632" s="131" t="str">
        <f t="shared" si="9"/>
        <v>ASSY</v>
      </c>
    </row>
    <row r="633" spans="1:13" x14ac:dyDescent="0.2">
      <c r="A633" s="135" t="s">
        <v>6803</v>
      </c>
      <c r="B633" s="135" t="s">
        <v>6804</v>
      </c>
      <c r="C633" s="135" t="s">
        <v>1635</v>
      </c>
      <c r="D633" s="139" t="s">
        <v>1636</v>
      </c>
      <c r="E633" s="136" t="s">
        <v>1637</v>
      </c>
      <c r="F633" s="137" t="s">
        <v>1638</v>
      </c>
      <c r="G633" s="137" t="s">
        <v>43</v>
      </c>
      <c r="H633" s="136" t="s">
        <v>2248</v>
      </c>
      <c r="I633" s="136" t="s">
        <v>2249</v>
      </c>
      <c r="J633" s="137"/>
      <c r="K633" s="136" t="s">
        <v>2250</v>
      </c>
      <c r="L633" s="136" t="s">
        <v>1505</v>
      </c>
      <c r="M633" s="131" t="str">
        <f t="shared" si="9"/>
        <v>ASSY</v>
      </c>
    </row>
    <row r="634" spans="1:13" x14ac:dyDescent="0.2">
      <c r="A634" s="135" t="s">
        <v>6805</v>
      </c>
      <c r="B634" s="135" t="s">
        <v>6806</v>
      </c>
      <c r="C634" s="135" t="s">
        <v>1635</v>
      </c>
      <c r="D634" s="139" t="s">
        <v>1636</v>
      </c>
      <c r="E634" s="136" t="s">
        <v>1637</v>
      </c>
      <c r="F634" s="137" t="s">
        <v>1638</v>
      </c>
      <c r="G634" s="137" t="s">
        <v>43</v>
      </c>
      <c r="H634" s="136" t="s">
        <v>2251</v>
      </c>
      <c r="I634" s="136" t="s">
        <v>2252</v>
      </c>
      <c r="J634" s="137"/>
      <c r="K634" s="136" t="s">
        <v>2253</v>
      </c>
      <c r="L634" s="136" t="s">
        <v>8901</v>
      </c>
      <c r="M634" s="131" t="str">
        <f t="shared" si="9"/>
        <v>ASSY</v>
      </c>
    </row>
    <row r="635" spans="1:13" x14ac:dyDescent="0.2">
      <c r="A635" s="135" t="s">
        <v>6807</v>
      </c>
      <c r="B635" s="135" t="s">
        <v>6808</v>
      </c>
      <c r="C635" s="135" t="s">
        <v>1635</v>
      </c>
      <c r="D635" s="139" t="s">
        <v>1636</v>
      </c>
      <c r="E635" s="136" t="s">
        <v>1637</v>
      </c>
      <c r="F635" s="137" t="s">
        <v>1638</v>
      </c>
      <c r="G635" s="137" t="s">
        <v>43</v>
      </c>
      <c r="H635" s="136" t="s">
        <v>2254</v>
      </c>
      <c r="I635" s="136" t="s">
        <v>2255</v>
      </c>
      <c r="J635" s="137"/>
      <c r="K635" s="136" t="s">
        <v>2256</v>
      </c>
      <c r="L635" s="136" t="s">
        <v>1509</v>
      </c>
      <c r="M635" s="131" t="str">
        <f t="shared" si="9"/>
        <v>ASSY</v>
      </c>
    </row>
    <row r="636" spans="1:13" x14ac:dyDescent="0.2">
      <c r="A636" s="135" t="s">
        <v>6809</v>
      </c>
      <c r="B636" s="135" t="s">
        <v>6810</v>
      </c>
      <c r="C636" s="135" t="s">
        <v>1635</v>
      </c>
      <c r="D636" s="139" t="s">
        <v>1636</v>
      </c>
      <c r="E636" s="136" t="s">
        <v>1637</v>
      </c>
      <c r="F636" s="137" t="s">
        <v>1638</v>
      </c>
      <c r="G636" s="137" t="s">
        <v>9035</v>
      </c>
      <c r="H636" s="136" t="s">
        <v>2257</v>
      </c>
      <c r="I636" s="136" t="s">
        <v>2258</v>
      </c>
      <c r="J636" s="137"/>
      <c r="K636" s="136" t="s">
        <v>2259</v>
      </c>
      <c r="L636" s="136" t="s">
        <v>1513</v>
      </c>
      <c r="M636" s="131" t="str">
        <f t="shared" si="9"/>
        <v>Sealing</v>
      </c>
    </row>
    <row r="637" spans="1:13" x14ac:dyDescent="0.2">
      <c r="A637" s="135" t="s">
        <v>6811</v>
      </c>
      <c r="B637" s="135" t="s">
        <v>6812</v>
      </c>
      <c r="C637" s="135" t="s">
        <v>1635</v>
      </c>
      <c r="D637" s="139" t="s">
        <v>1636</v>
      </c>
      <c r="E637" s="136" t="s">
        <v>1637</v>
      </c>
      <c r="F637" s="137" t="s">
        <v>1638</v>
      </c>
      <c r="G637" s="137" t="s">
        <v>9035</v>
      </c>
      <c r="H637" s="136" t="s">
        <v>2260</v>
      </c>
      <c r="I637" s="136" t="s">
        <v>2261</v>
      </c>
      <c r="J637" s="137"/>
      <c r="K637" s="136" t="s">
        <v>2262</v>
      </c>
      <c r="L637" s="136" t="s">
        <v>5510</v>
      </c>
      <c r="M637" s="131" t="str">
        <f t="shared" si="9"/>
        <v>Sealing</v>
      </c>
    </row>
    <row r="638" spans="1:13" x14ac:dyDescent="0.2">
      <c r="A638" s="135" t="s">
        <v>6813</v>
      </c>
      <c r="B638" s="135" t="s">
        <v>6814</v>
      </c>
      <c r="C638" s="135" t="s">
        <v>1635</v>
      </c>
      <c r="D638" s="139" t="s">
        <v>1636</v>
      </c>
      <c r="E638" s="136" t="s">
        <v>1637</v>
      </c>
      <c r="F638" s="137" t="s">
        <v>1638</v>
      </c>
      <c r="G638" s="137" t="s">
        <v>43</v>
      </c>
      <c r="H638" s="136" t="s">
        <v>2263</v>
      </c>
      <c r="I638" s="136" t="s">
        <v>2264</v>
      </c>
      <c r="J638" s="137"/>
      <c r="K638" s="136" t="s">
        <v>2265</v>
      </c>
      <c r="L638" s="136" t="s">
        <v>5511</v>
      </c>
      <c r="M638" s="131" t="str">
        <f t="shared" si="9"/>
        <v>ASSY</v>
      </c>
    </row>
    <row r="639" spans="1:13" x14ac:dyDescent="0.2">
      <c r="A639" s="135" t="s">
        <v>6815</v>
      </c>
      <c r="B639" s="135" t="s">
        <v>6816</v>
      </c>
      <c r="C639" s="135" t="s">
        <v>1635</v>
      </c>
      <c r="D639" s="139" t="s">
        <v>1636</v>
      </c>
      <c r="E639" s="136" t="s">
        <v>1637</v>
      </c>
      <c r="F639" s="137" t="s">
        <v>1638</v>
      </c>
      <c r="G639" s="137" t="s">
        <v>9035</v>
      </c>
      <c r="H639" s="136" t="s">
        <v>2266</v>
      </c>
      <c r="I639" s="136" t="s">
        <v>2267</v>
      </c>
      <c r="J639" s="137"/>
      <c r="K639" s="136" t="s">
        <v>2268</v>
      </c>
      <c r="L639" s="136" t="s">
        <v>2547</v>
      </c>
      <c r="M639" s="131" t="str">
        <f t="shared" si="9"/>
        <v>Sealing</v>
      </c>
    </row>
    <row r="640" spans="1:13" x14ac:dyDescent="0.2">
      <c r="A640" s="135" t="s">
        <v>6817</v>
      </c>
      <c r="B640" s="135" t="s">
        <v>6818</v>
      </c>
      <c r="C640" s="135" t="s">
        <v>1635</v>
      </c>
      <c r="D640" s="139" t="s">
        <v>1636</v>
      </c>
      <c r="E640" s="136" t="s">
        <v>1637</v>
      </c>
      <c r="F640" s="137" t="s">
        <v>1638</v>
      </c>
      <c r="G640" s="137" t="s">
        <v>9035</v>
      </c>
      <c r="H640" s="136" t="s">
        <v>2269</v>
      </c>
      <c r="I640" s="136" t="s">
        <v>2270</v>
      </c>
      <c r="J640" s="137"/>
      <c r="K640" s="136" t="s">
        <v>2271</v>
      </c>
      <c r="L640" s="136" t="s">
        <v>5512</v>
      </c>
      <c r="M640" s="131" t="str">
        <f t="shared" si="9"/>
        <v>Sealing</v>
      </c>
    </row>
    <row r="641" spans="1:13" x14ac:dyDescent="0.2">
      <c r="A641" s="135" t="s">
        <v>6819</v>
      </c>
      <c r="B641" s="135" t="s">
        <v>6820</v>
      </c>
      <c r="C641" s="135" t="s">
        <v>1635</v>
      </c>
      <c r="D641" s="139" t="s">
        <v>1636</v>
      </c>
      <c r="E641" s="136" t="s">
        <v>1637</v>
      </c>
      <c r="F641" s="137" t="s">
        <v>1638</v>
      </c>
      <c r="G641" s="137" t="s">
        <v>43</v>
      </c>
      <c r="H641" s="136" t="s">
        <v>2272</v>
      </c>
      <c r="I641" s="136" t="s">
        <v>2273</v>
      </c>
      <c r="J641" s="137"/>
      <c r="K641" s="136" t="s">
        <v>2274</v>
      </c>
      <c r="L641" s="136" t="s">
        <v>1526</v>
      </c>
      <c r="M641" s="131" t="str">
        <f t="shared" si="9"/>
        <v>ASSY</v>
      </c>
    </row>
    <row r="642" spans="1:13" x14ac:dyDescent="0.2">
      <c r="A642" s="135" t="s">
        <v>6821</v>
      </c>
      <c r="B642" s="135" t="s">
        <v>6822</v>
      </c>
      <c r="C642" s="135" t="s">
        <v>1635</v>
      </c>
      <c r="D642" s="139" t="s">
        <v>1636</v>
      </c>
      <c r="E642" s="136" t="s">
        <v>1637</v>
      </c>
      <c r="F642" s="137" t="s">
        <v>1638</v>
      </c>
      <c r="G642" s="137" t="s">
        <v>43</v>
      </c>
      <c r="H642" s="136" t="s">
        <v>2275</v>
      </c>
      <c r="I642" s="136" t="s">
        <v>2276</v>
      </c>
      <c r="J642" s="137"/>
      <c r="K642" s="136" t="s">
        <v>2277</v>
      </c>
      <c r="L642" s="136" t="s">
        <v>1535</v>
      </c>
      <c r="M642" s="131" t="str">
        <f t="shared" si="9"/>
        <v>ASSY</v>
      </c>
    </row>
    <row r="643" spans="1:13" x14ac:dyDescent="0.2">
      <c r="A643" s="135" t="s">
        <v>6823</v>
      </c>
      <c r="B643" s="135" t="s">
        <v>6824</v>
      </c>
      <c r="C643" s="135" t="s">
        <v>1635</v>
      </c>
      <c r="D643" s="139" t="s">
        <v>1636</v>
      </c>
      <c r="E643" s="136" t="s">
        <v>1637</v>
      </c>
      <c r="F643" s="137" t="s">
        <v>1638</v>
      </c>
      <c r="G643" s="137" t="s">
        <v>43</v>
      </c>
      <c r="H643" s="136" t="s">
        <v>2278</v>
      </c>
      <c r="I643" s="136" t="s">
        <v>2279</v>
      </c>
      <c r="J643" s="137"/>
      <c r="K643" s="136" t="s">
        <v>2280</v>
      </c>
      <c r="L643" s="136" t="s">
        <v>8887</v>
      </c>
      <c r="M643" s="131" t="str">
        <f t="shared" si="9"/>
        <v>ASSY</v>
      </c>
    </row>
    <row r="644" spans="1:13" x14ac:dyDescent="0.2">
      <c r="A644" s="135" t="s">
        <v>6825</v>
      </c>
      <c r="B644" s="135" t="s">
        <v>6826</v>
      </c>
      <c r="C644" s="135" t="s">
        <v>1635</v>
      </c>
      <c r="D644" s="139" t="s">
        <v>1636</v>
      </c>
      <c r="E644" s="136" t="s">
        <v>1637</v>
      </c>
      <c r="F644" s="137" t="s">
        <v>1638</v>
      </c>
      <c r="G644" s="137" t="s">
        <v>43</v>
      </c>
      <c r="H644" s="136" t="s">
        <v>2281</v>
      </c>
      <c r="I644" s="136" t="s">
        <v>2282</v>
      </c>
      <c r="J644" s="137"/>
      <c r="K644" s="136" t="s">
        <v>2283</v>
      </c>
      <c r="L644" s="136" t="s">
        <v>8888</v>
      </c>
      <c r="M644" s="131" t="str">
        <f t="shared" si="9"/>
        <v>ASSY</v>
      </c>
    </row>
    <row r="645" spans="1:13" x14ac:dyDescent="0.2">
      <c r="A645" s="135" t="s">
        <v>6827</v>
      </c>
      <c r="B645" s="135" t="s">
        <v>6828</v>
      </c>
      <c r="C645" s="135" t="s">
        <v>1635</v>
      </c>
      <c r="D645" s="139" t="s">
        <v>1636</v>
      </c>
      <c r="E645" s="136" t="s">
        <v>1637</v>
      </c>
      <c r="F645" s="137" t="s">
        <v>1638</v>
      </c>
      <c r="G645" s="137" t="s">
        <v>9035</v>
      </c>
      <c r="H645" s="136" t="s">
        <v>2284</v>
      </c>
      <c r="I645" s="136" t="s">
        <v>2285</v>
      </c>
      <c r="J645" s="137"/>
      <c r="K645" s="136" t="s">
        <v>2286</v>
      </c>
      <c r="L645" s="136" t="s">
        <v>1558</v>
      </c>
      <c r="M645" s="131" t="str">
        <f t="shared" si="9"/>
        <v>Sealing</v>
      </c>
    </row>
    <row r="646" spans="1:13" x14ac:dyDescent="0.2">
      <c r="A646" s="135" t="s">
        <v>6829</v>
      </c>
      <c r="B646" s="135" t="s">
        <v>6830</v>
      </c>
      <c r="C646" s="135" t="s">
        <v>1635</v>
      </c>
      <c r="D646" s="139" t="s">
        <v>1636</v>
      </c>
      <c r="E646" s="136" t="s">
        <v>1637</v>
      </c>
      <c r="F646" s="137" t="s">
        <v>1638</v>
      </c>
      <c r="G646" s="137" t="s">
        <v>9035</v>
      </c>
      <c r="H646" s="136" t="s">
        <v>2287</v>
      </c>
      <c r="I646" s="136" t="s">
        <v>2288</v>
      </c>
      <c r="J646" s="137"/>
      <c r="K646" s="136" t="s">
        <v>2289</v>
      </c>
      <c r="L646" s="136" t="s">
        <v>2290</v>
      </c>
      <c r="M646" s="131" t="str">
        <f t="shared" si="9"/>
        <v>Sealing</v>
      </c>
    </row>
    <row r="647" spans="1:13" x14ac:dyDescent="0.2">
      <c r="A647" s="135" t="s">
        <v>6831</v>
      </c>
      <c r="B647" s="135" t="s">
        <v>6832</v>
      </c>
      <c r="C647" s="135" t="s">
        <v>1635</v>
      </c>
      <c r="D647" s="139" t="s">
        <v>1636</v>
      </c>
      <c r="E647" s="136" t="s">
        <v>1637</v>
      </c>
      <c r="F647" s="137" t="s">
        <v>1638</v>
      </c>
      <c r="G647" s="137" t="s">
        <v>9035</v>
      </c>
      <c r="H647" s="136" t="s">
        <v>2291</v>
      </c>
      <c r="I647" s="136" t="s">
        <v>2292</v>
      </c>
      <c r="J647" s="137"/>
      <c r="K647" s="136" t="s">
        <v>2293</v>
      </c>
      <c r="L647" s="136" t="s">
        <v>2294</v>
      </c>
      <c r="M647" s="131" t="str">
        <f t="shared" ref="M647:M710" si="10">IF(G647="","",G647)</f>
        <v>Sealing</v>
      </c>
    </row>
    <row r="648" spans="1:13" x14ac:dyDescent="0.2">
      <c r="A648" s="135" t="s">
        <v>6833</v>
      </c>
      <c r="B648" s="135" t="s">
        <v>6834</v>
      </c>
      <c r="C648" s="135" t="s">
        <v>1635</v>
      </c>
      <c r="D648" s="139" t="s">
        <v>1636</v>
      </c>
      <c r="E648" s="136" t="s">
        <v>1637</v>
      </c>
      <c r="F648" s="137" t="s">
        <v>1638</v>
      </c>
      <c r="G648" s="137" t="s">
        <v>9035</v>
      </c>
      <c r="H648" s="136" t="s">
        <v>2295</v>
      </c>
      <c r="I648" s="136" t="s">
        <v>2296</v>
      </c>
      <c r="J648" s="137"/>
      <c r="K648" s="136" t="s">
        <v>2297</v>
      </c>
      <c r="L648" s="136" t="s">
        <v>1560</v>
      </c>
      <c r="M648" s="131" t="str">
        <f t="shared" si="10"/>
        <v>Sealing</v>
      </c>
    </row>
    <row r="649" spans="1:13" x14ac:dyDescent="0.2">
      <c r="A649" s="135" t="s">
        <v>6835</v>
      </c>
      <c r="B649" s="135" t="s">
        <v>6836</v>
      </c>
      <c r="C649" s="135" t="s">
        <v>1635</v>
      </c>
      <c r="D649" s="139" t="s">
        <v>1636</v>
      </c>
      <c r="E649" s="136" t="s">
        <v>1637</v>
      </c>
      <c r="F649" s="137" t="s">
        <v>1638</v>
      </c>
      <c r="G649" s="137" t="s">
        <v>9035</v>
      </c>
      <c r="H649" s="136" t="s">
        <v>2298</v>
      </c>
      <c r="I649" s="136" t="s">
        <v>2299</v>
      </c>
      <c r="J649" s="137"/>
      <c r="K649" s="136" t="s">
        <v>2300</v>
      </c>
      <c r="L649" s="136" t="s">
        <v>5516</v>
      </c>
      <c r="M649" s="131" t="str">
        <f t="shared" si="10"/>
        <v>Sealing</v>
      </c>
    </row>
    <row r="650" spans="1:13" x14ac:dyDescent="0.2">
      <c r="A650" s="135" t="s">
        <v>6837</v>
      </c>
      <c r="B650" s="135" t="s">
        <v>6838</v>
      </c>
      <c r="C650" s="135" t="s">
        <v>1635</v>
      </c>
      <c r="D650" s="139" t="s">
        <v>1636</v>
      </c>
      <c r="E650" s="136" t="s">
        <v>1637</v>
      </c>
      <c r="F650" s="137" t="s">
        <v>1638</v>
      </c>
      <c r="G650" s="137" t="s">
        <v>9035</v>
      </c>
      <c r="H650" s="136" t="s">
        <v>2301</v>
      </c>
      <c r="I650" s="136" t="s">
        <v>2302</v>
      </c>
      <c r="J650" s="137"/>
      <c r="K650" s="136" t="s">
        <v>2303</v>
      </c>
      <c r="L650" s="136" t="s">
        <v>1564</v>
      </c>
      <c r="M650" s="131" t="str">
        <f t="shared" si="10"/>
        <v>Sealing</v>
      </c>
    </row>
    <row r="651" spans="1:13" x14ac:dyDescent="0.2">
      <c r="A651" s="135" t="s">
        <v>6839</v>
      </c>
      <c r="B651" s="135" t="s">
        <v>6840</v>
      </c>
      <c r="C651" s="135" t="s">
        <v>1635</v>
      </c>
      <c r="D651" s="139" t="s">
        <v>1636</v>
      </c>
      <c r="E651" s="136" t="s">
        <v>1637</v>
      </c>
      <c r="F651" s="137" t="s">
        <v>1638</v>
      </c>
      <c r="G651" s="137" t="s">
        <v>9035</v>
      </c>
      <c r="H651" s="136" t="s">
        <v>2304</v>
      </c>
      <c r="I651" s="136" t="s">
        <v>2305</v>
      </c>
      <c r="J651" s="137"/>
      <c r="K651" s="136" t="s">
        <v>2306</v>
      </c>
      <c r="L651" s="136" t="s">
        <v>5517</v>
      </c>
      <c r="M651" s="131" t="str">
        <f t="shared" si="10"/>
        <v>Sealing</v>
      </c>
    </row>
    <row r="652" spans="1:13" x14ac:dyDescent="0.2">
      <c r="A652" s="135" t="s">
        <v>6841</v>
      </c>
      <c r="B652" s="135" t="s">
        <v>6842</v>
      </c>
      <c r="C652" s="135" t="s">
        <v>1635</v>
      </c>
      <c r="D652" s="139" t="s">
        <v>1636</v>
      </c>
      <c r="E652" s="136" t="s">
        <v>1637</v>
      </c>
      <c r="F652" s="137" t="s">
        <v>1638</v>
      </c>
      <c r="G652" s="137" t="s">
        <v>9035</v>
      </c>
      <c r="H652" s="136" t="s">
        <v>2307</v>
      </c>
      <c r="I652" s="136" t="s">
        <v>2308</v>
      </c>
      <c r="J652" s="137"/>
      <c r="K652" s="136" t="s">
        <v>2309</v>
      </c>
      <c r="L652" s="136" t="s">
        <v>5518</v>
      </c>
      <c r="M652" s="131" t="str">
        <f t="shared" si="10"/>
        <v>Sealing</v>
      </c>
    </row>
    <row r="653" spans="1:13" x14ac:dyDescent="0.2">
      <c r="A653" s="135" t="s">
        <v>6843</v>
      </c>
      <c r="B653" s="135" t="s">
        <v>6844</v>
      </c>
      <c r="C653" s="135" t="s">
        <v>1635</v>
      </c>
      <c r="D653" s="139" t="s">
        <v>1636</v>
      </c>
      <c r="E653" s="136" t="s">
        <v>1637</v>
      </c>
      <c r="F653" s="137" t="s">
        <v>1638</v>
      </c>
      <c r="G653" s="137" t="s">
        <v>9035</v>
      </c>
      <c r="H653" s="136" t="s">
        <v>2310</v>
      </c>
      <c r="I653" s="136" t="s">
        <v>2311</v>
      </c>
      <c r="J653" s="137"/>
      <c r="K653" s="136" t="s">
        <v>2312</v>
      </c>
      <c r="L653" s="136" t="s">
        <v>5519</v>
      </c>
      <c r="M653" s="131" t="str">
        <f t="shared" si="10"/>
        <v>Sealing</v>
      </c>
    </row>
    <row r="654" spans="1:13" x14ac:dyDescent="0.2">
      <c r="A654" s="135" t="s">
        <v>6845</v>
      </c>
      <c r="B654" s="135" t="s">
        <v>6846</v>
      </c>
      <c r="C654" s="135" t="s">
        <v>1635</v>
      </c>
      <c r="D654" s="139" t="s">
        <v>1636</v>
      </c>
      <c r="E654" s="136" t="s">
        <v>1637</v>
      </c>
      <c r="F654" s="137" t="s">
        <v>1638</v>
      </c>
      <c r="G654" s="137" t="s">
        <v>9035</v>
      </c>
      <c r="H654" s="136" t="s">
        <v>2313</v>
      </c>
      <c r="I654" s="136" t="s">
        <v>2314</v>
      </c>
      <c r="J654" s="137"/>
      <c r="K654" s="136" t="s">
        <v>2315</v>
      </c>
      <c r="L654" s="136" t="s">
        <v>945</v>
      </c>
      <c r="M654" s="131" t="str">
        <f t="shared" si="10"/>
        <v>Sealing</v>
      </c>
    </row>
    <row r="655" spans="1:13" x14ac:dyDescent="0.2">
      <c r="A655" s="135" t="s">
        <v>6847</v>
      </c>
      <c r="B655" s="135" t="s">
        <v>6848</v>
      </c>
      <c r="C655" s="135" t="s">
        <v>1635</v>
      </c>
      <c r="D655" s="139" t="s">
        <v>1636</v>
      </c>
      <c r="E655" s="136" t="s">
        <v>1637</v>
      </c>
      <c r="F655" s="137" t="s">
        <v>1638</v>
      </c>
      <c r="G655" s="137" t="s">
        <v>9035</v>
      </c>
      <c r="H655" s="136" t="s">
        <v>2316</v>
      </c>
      <c r="I655" s="136" t="s">
        <v>2317</v>
      </c>
      <c r="J655" s="137"/>
      <c r="K655" s="136" t="s">
        <v>2318</v>
      </c>
      <c r="L655" s="136" t="s">
        <v>915</v>
      </c>
      <c r="M655" s="131" t="str">
        <f t="shared" si="10"/>
        <v>Sealing</v>
      </c>
    </row>
    <row r="656" spans="1:13" x14ac:dyDescent="0.2">
      <c r="A656" s="135" t="s">
        <v>6849</v>
      </c>
      <c r="B656" s="135" t="s">
        <v>6850</v>
      </c>
      <c r="C656" s="135" t="s">
        <v>1635</v>
      </c>
      <c r="D656" s="139" t="s">
        <v>1636</v>
      </c>
      <c r="E656" s="136" t="s">
        <v>1637</v>
      </c>
      <c r="F656" s="137" t="s">
        <v>1638</v>
      </c>
      <c r="G656" s="137" t="s">
        <v>9035</v>
      </c>
      <c r="H656" s="136" t="s">
        <v>2319</v>
      </c>
      <c r="I656" s="136" t="s">
        <v>2320</v>
      </c>
      <c r="J656" s="137"/>
      <c r="K656" s="136" t="s">
        <v>2321</v>
      </c>
      <c r="L656" s="136" t="s">
        <v>1578</v>
      </c>
      <c r="M656" s="131" t="str">
        <f t="shared" si="10"/>
        <v>Sealing</v>
      </c>
    </row>
    <row r="657" spans="1:13" x14ac:dyDescent="0.2">
      <c r="A657" s="135" t="s">
        <v>6851</v>
      </c>
      <c r="B657" s="135" t="s">
        <v>6852</v>
      </c>
      <c r="C657" s="135" t="s">
        <v>1635</v>
      </c>
      <c r="D657" s="139" t="s">
        <v>1636</v>
      </c>
      <c r="E657" s="136" t="s">
        <v>1637</v>
      </c>
      <c r="F657" s="137" t="s">
        <v>1638</v>
      </c>
      <c r="G657" s="137" t="s">
        <v>9035</v>
      </c>
      <c r="H657" s="136" t="s">
        <v>2322</v>
      </c>
      <c r="I657" s="136" t="s">
        <v>2323</v>
      </c>
      <c r="J657" s="137"/>
      <c r="K657" s="136" t="s">
        <v>2324</v>
      </c>
      <c r="L657" s="136" t="s">
        <v>5520</v>
      </c>
      <c r="M657" s="131" t="str">
        <f t="shared" si="10"/>
        <v>Sealing</v>
      </c>
    </row>
    <row r="658" spans="1:13" x14ac:dyDescent="0.2">
      <c r="A658" s="135" t="s">
        <v>6853</v>
      </c>
      <c r="B658" s="135" t="s">
        <v>6854</v>
      </c>
      <c r="C658" s="135" t="s">
        <v>1635</v>
      </c>
      <c r="D658" s="139" t="s">
        <v>1636</v>
      </c>
      <c r="E658" s="136" t="s">
        <v>1637</v>
      </c>
      <c r="F658" s="137" t="s">
        <v>1638</v>
      </c>
      <c r="G658" s="137" t="s">
        <v>9035</v>
      </c>
      <c r="H658" s="136" t="s">
        <v>2325</v>
      </c>
      <c r="I658" s="136" t="s">
        <v>2326</v>
      </c>
      <c r="J658" s="137"/>
      <c r="K658" s="136" t="s">
        <v>2327</v>
      </c>
      <c r="L658" s="136" t="s">
        <v>1584</v>
      </c>
      <c r="M658" s="131" t="str">
        <f t="shared" si="10"/>
        <v>Sealing</v>
      </c>
    </row>
    <row r="659" spans="1:13" x14ac:dyDescent="0.2">
      <c r="A659" s="135" t="s">
        <v>6855</v>
      </c>
      <c r="B659" s="135" t="s">
        <v>6856</v>
      </c>
      <c r="C659" s="135" t="s">
        <v>1635</v>
      </c>
      <c r="D659" s="139" t="s">
        <v>1636</v>
      </c>
      <c r="E659" s="136" t="s">
        <v>1637</v>
      </c>
      <c r="F659" s="137" t="s">
        <v>1638</v>
      </c>
      <c r="G659" s="137" t="s">
        <v>9035</v>
      </c>
      <c r="H659" s="136" t="s">
        <v>2328</v>
      </c>
      <c r="I659" s="136" t="s">
        <v>2329</v>
      </c>
      <c r="J659" s="137"/>
      <c r="K659" s="136" t="s">
        <v>2330</v>
      </c>
      <c r="L659" s="136" t="s">
        <v>2331</v>
      </c>
      <c r="M659" s="131" t="str">
        <f t="shared" si="10"/>
        <v>Sealing</v>
      </c>
    </row>
    <row r="660" spans="1:13" x14ac:dyDescent="0.2">
      <c r="A660" s="135" t="s">
        <v>6857</v>
      </c>
      <c r="B660" s="135" t="s">
        <v>6858</v>
      </c>
      <c r="C660" s="135" t="s">
        <v>1635</v>
      </c>
      <c r="D660" s="139" t="s">
        <v>1636</v>
      </c>
      <c r="E660" s="136" t="s">
        <v>1637</v>
      </c>
      <c r="F660" s="137" t="s">
        <v>1638</v>
      </c>
      <c r="G660" s="137" t="s">
        <v>9035</v>
      </c>
      <c r="H660" s="136" t="s">
        <v>2332</v>
      </c>
      <c r="I660" s="136" t="s">
        <v>2333</v>
      </c>
      <c r="J660" s="137"/>
      <c r="K660" s="136" t="s">
        <v>2334</v>
      </c>
      <c r="L660" s="136" t="s">
        <v>1584</v>
      </c>
      <c r="M660" s="131" t="str">
        <f t="shared" si="10"/>
        <v>Sealing</v>
      </c>
    </row>
    <row r="661" spans="1:13" x14ac:dyDescent="0.2">
      <c r="A661" s="135" t="s">
        <v>6859</v>
      </c>
      <c r="B661" s="135" t="s">
        <v>6860</v>
      </c>
      <c r="C661" s="135" t="s">
        <v>1635</v>
      </c>
      <c r="D661" s="139" t="s">
        <v>1636</v>
      </c>
      <c r="E661" s="136" t="s">
        <v>1637</v>
      </c>
      <c r="F661" s="137" t="s">
        <v>1638</v>
      </c>
      <c r="G661" s="137" t="s">
        <v>9035</v>
      </c>
      <c r="H661" s="136" t="s">
        <v>2335</v>
      </c>
      <c r="I661" s="136" t="s">
        <v>2336</v>
      </c>
      <c r="J661" s="137"/>
      <c r="K661" s="136" t="s">
        <v>2337</v>
      </c>
      <c r="L661" s="136" t="s">
        <v>5521</v>
      </c>
      <c r="M661" s="131" t="str">
        <f t="shared" si="10"/>
        <v>Sealing</v>
      </c>
    </row>
    <row r="662" spans="1:13" x14ac:dyDescent="0.2">
      <c r="A662" s="135" t="s">
        <v>6861</v>
      </c>
      <c r="B662" s="135" t="s">
        <v>6862</v>
      </c>
      <c r="C662" s="135" t="s">
        <v>1635</v>
      </c>
      <c r="D662" s="139" t="s">
        <v>1636</v>
      </c>
      <c r="E662" s="136" t="s">
        <v>1637</v>
      </c>
      <c r="F662" s="137" t="s">
        <v>1638</v>
      </c>
      <c r="G662" s="137" t="s">
        <v>9035</v>
      </c>
      <c r="H662" s="136" t="s">
        <v>2338</v>
      </c>
      <c r="I662" s="136" t="s">
        <v>2339</v>
      </c>
      <c r="J662" s="137"/>
      <c r="K662" s="136" t="s">
        <v>2340</v>
      </c>
      <c r="L662" s="136" t="s">
        <v>1587</v>
      </c>
      <c r="M662" s="131" t="str">
        <f t="shared" si="10"/>
        <v>Sealing</v>
      </c>
    </row>
    <row r="663" spans="1:13" x14ac:dyDescent="0.2">
      <c r="A663" s="135" t="s">
        <v>6863</v>
      </c>
      <c r="B663" s="135" t="s">
        <v>6864</v>
      </c>
      <c r="C663" s="135" t="s">
        <v>1635</v>
      </c>
      <c r="D663" s="139" t="s">
        <v>1636</v>
      </c>
      <c r="E663" s="136" t="s">
        <v>1637</v>
      </c>
      <c r="F663" s="137" t="s">
        <v>1638</v>
      </c>
      <c r="G663" s="137" t="s">
        <v>9035</v>
      </c>
      <c r="H663" s="136" t="s">
        <v>2341</v>
      </c>
      <c r="I663" s="136" t="s">
        <v>2342</v>
      </c>
      <c r="J663" s="137"/>
      <c r="K663" s="136" t="s">
        <v>2343</v>
      </c>
      <c r="L663" s="136" t="s">
        <v>1584</v>
      </c>
      <c r="M663" s="131" t="str">
        <f t="shared" si="10"/>
        <v>Sealing</v>
      </c>
    </row>
    <row r="664" spans="1:13" x14ac:dyDescent="0.2">
      <c r="A664" s="135" t="s">
        <v>6865</v>
      </c>
      <c r="B664" s="135" t="s">
        <v>6866</v>
      </c>
      <c r="C664" s="135" t="s">
        <v>1635</v>
      </c>
      <c r="D664" s="139" t="s">
        <v>1636</v>
      </c>
      <c r="E664" s="136" t="s">
        <v>1637</v>
      </c>
      <c r="F664" s="137" t="s">
        <v>1638</v>
      </c>
      <c r="G664" s="137" t="s">
        <v>9035</v>
      </c>
      <c r="H664" s="136" t="s">
        <v>2344</v>
      </c>
      <c r="I664" s="136" t="s">
        <v>2345</v>
      </c>
      <c r="J664" s="137"/>
      <c r="K664" s="136" t="s">
        <v>2346</v>
      </c>
      <c r="L664" s="136" t="s">
        <v>1593</v>
      </c>
      <c r="M664" s="131" t="str">
        <f t="shared" si="10"/>
        <v>Sealing</v>
      </c>
    </row>
    <row r="665" spans="1:13" x14ac:dyDescent="0.2">
      <c r="A665" s="135" t="s">
        <v>6867</v>
      </c>
      <c r="B665" s="135" t="s">
        <v>6868</v>
      </c>
      <c r="C665" s="135" t="s">
        <v>1635</v>
      </c>
      <c r="D665" s="139" t="s">
        <v>1636</v>
      </c>
      <c r="E665" s="136" t="s">
        <v>1637</v>
      </c>
      <c r="F665" s="137" t="s">
        <v>1638</v>
      </c>
      <c r="G665" s="137" t="s">
        <v>9035</v>
      </c>
      <c r="H665" s="136" t="s">
        <v>2347</v>
      </c>
      <c r="I665" s="136" t="s">
        <v>2348</v>
      </c>
      <c r="J665" s="137"/>
      <c r="K665" s="136" t="s">
        <v>2349</v>
      </c>
      <c r="L665" s="136" t="s">
        <v>1593</v>
      </c>
      <c r="M665" s="131" t="str">
        <f t="shared" si="10"/>
        <v>Sealing</v>
      </c>
    </row>
    <row r="666" spans="1:13" x14ac:dyDescent="0.2">
      <c r="A666" s="135" t="s">
        <v>6869</v>
      </c>
      <c r="B666" s="135" t="s">
        <v>6870</v>
      </c>
      <c r="C666" s="135" t="s">
        <v>1635</v>
      </c>
      <c r="D666" s="139" t="s">
        <v>1636</v>
      </c>
      <c r="E666" s="136" t="s">
        <v>1637</v>
      </c>
      <c r="F666" s="137" t="s">
        <v>1638</v>
      </c>
      <c r="G666" s="137" t="s">
        <v>9035</v>
      </c>
      <c r="H666" s="136" t="s">
        <v>2350</v>
      </c>
      <c r="I666" s="136" t="s">
        <v>2351</v>
      </c>
      <c r="J666" s="137"/>
      <c r="K666" s="136" t="s">
        <v>2352</v>
      </c>
      <c r="L666" s="136" t="s">
        <v>1593</v>
      </c>
      <c r="M666" s="131" t="str">
        <f t="shared" si="10"/>
        <v>Sealing</v>
      </c>
    </row>
    <row r="667" spans="1:13" x14ac:dyDescent="0.2">
      <c r="A667" s="135" t="s">
        <v>6871</v>
      </c>
      <c r="B667" s="135" t="s">
        <v>6872</v>
      </c>
      <c r="C667" s="135" t="s">
        <v>1635</v>
      </c>
      <c r="D667" s="139" t="s">
        <v>1636</v>
      </c>
      <c r="E667" s="136" t="s">
        <v>1637</v>
      </c>
      <c r="F667" s="137" t="s">
        <v>1638</v>
      </c>
      <c r="G667" s="137" t="s">
        <v>9035</v>
      </c>
      <c r="H667" s="136" t="s">
        <v>2353</v>
      </c>
      <c r="I667" s="136" t="s">
        <v>2354</v>
      </c>
      <c r="J667" s="137"/>
      <c r="K667" s="136" t="s">
        <v>2355</v>
      </c>
      <c r="L667" s="136" t="s">
        <v>1603</v>
      </c>
      <c r="M667" s="131" t="str">
        <f t="shared" si="10"/>
        <v>Sealing</v>
      </c>
    </row>
    <row r="668" spans="1:13" x14ac:dyDescent="0.2">
      <c r="A668" s="135" t="s">
        <v>6873</v>
      </c>
      <c r="B668" s="135" t="s">
        <v>6874</v>
      </c>
      <c r="C668" s="135" t="s">
        <v>1635</v>
      </c>
      <c r="D668" s="139" t="s">
        <v>1636</v>
      </c>
      <c r="E668" s="136" t="s">
        <v>1637</v>
      </c>
      <c r="F668" s="137" t="s">
        <v>1638</v>
      </c>
      <c r="G668" s="137" t="s">
        <v>9035</v>
      </c>
      <c r="H668" s="136" t="s">
        <v>2357</v>
      </c>
      <c r="I668" s="136" t="s">
        <v>2358</v>
      </c>
      <c r="J668" s="137"/>
      <c r="K668" s="136" t="s">
        <v>2359</v>
      </c>
      <c r="L668" s="136" t="s">
        <v>5522</v>
      </c>
      <c r="M668" s="131" t="str">
        <f t="shared" si="10"/>
        <v>Sealing</v>
      </c>
    </row>
    <row r="669" spans="1:13" x14ac:dyDescent="0.2">
      <c r="A669" s="135" t="s">
        <v>6875</v>
      </c>
      <c r="B669" s="135" t="s">
        <v>6876</v>
      </c>
      <c r="C669" s="135" t="s">
        <v>1635</v>
      </c>
      <c r="D669" s="139" t="s">
        <v>1636</v>
      </c>
      <c r="E669" s="136" t="s">
        <v>1637</v>
      </c>
      <c r="F669" s="137" t="s">
        <v>1638</v>
      </c>
      <c r="G669" s="137" t="s">
        <v>9035</v>
      </c>
      <c r="H669" s="136" t="s">
        <v>2360</v>
      </c>
      <c r="I669" s="136" t="s">
        <v>2361</v>
      </c>
      <c r="J669" s="137"/>
      <c r="K669" s="136" t="s">
        <v>2362</v>
      </c>
      <c r="L669" s="136" t="s">
        <v>5520</v>
      </c>
      <c r="M669" s="131" t="str">
        <f t="shared" si="10"/>
        <v>Sealing</v>
      </c>
    </row>
    <row r="670" spans="1:13" x14ac:dyDescent="0.2">
      <c r="A670" s="135" t="s">
        <v>6877</v>
      </c>
      <c r="B670" s="135" t="s">
        <v>6878</v>
      </c>
      <c r="C670" s="135" t="s">
        <v>1635</v>
      </c>
      <c r="D670" s="139" t="s">
        <v>1636</v>
      </c>
      <c r="E670" s="136" t="s">
        <v>1637</v>
      </c>
      <c r="F670" s="137" t="s">
        <v>1638</v>
      </c>
      <c r="G670" s="137" t="s">
        <v>9035</v>
      </c>
      <c r="H670" s="136" t="s">
        <v>2363</v>
      </c>
      <c r="I670" s="136" t="s">
        <v>2364</v>
      </c>
      <c r="J670" s="137"/>
      <c r="K670" s="136" t="s">
        <v>2365</v>
      </c>
      <c r="L670" s="136" t="s">
        <v>1587</v>
      </c>
      <c r="M670" s="131" t="str">
        <f t="shared" si="10"/>
        <v>Sealing</v>
      </c>
    </row>
    <row r="671" spans="1:13" x14ac:dyDescent="0.2">
      <c r="A671" s="135" t="s">
        <v>6879</v>
      </c>
      <c r="B671" s="135" t="s">
        <v>6880</v>
      </c>
      <c r="C671" s="135" t="s">
        <v>1635</v>
      </c>
      <c r="D671" s="139" t="s">
        <v>1636</v>
      </c>
      <c r="E671" s="136" t="s">
        <v>1637</v>
      </c>
      <c r="F671" s="137" t="s">
        <v>1638</v>
      </c>
      <c r="G671" s="137" t="s">
        <v>9035</v>
      </c>
      <c r="H671" s="136" t="s">
        <v>2366</v>
      </c>
      <c r="I671" s="136" t="s">
        <v>2367</v>
      </c>
      <c r="J671" s="137"/>
      <c r="K671" s="136" t="s">
        <v>2368</v>
      </c>
      <c r="L671" s="136" t="s">
        <v>912</v>
      </c>
      <c r="M671" s="131" t="str">
        <f t="shared" si="10"/>
        <v>Sealing</v>
      </c>
    </row>
    <row r="672" spans="1:13" x14ac:dyDescent="0.2">
      <c r="A672" s="135" t="s">
        <v>6881</v>
      </c>
      <c r="B672" s="135" t="s">
        <v>6882</v>
      </c>
      <c r="C672" s="135" t="s">
        <v>1635</v>
      </c>
      <c r="D672" s="139" t="s">
        <v>1636</v>
      </c>
      <c r="E672" s="136" t="s">
        <v>1637</v>
      </c>
      <c r="F672" s="137" t="s">
        <v>1638</v>
      </c>
      <c r="G672" s="137" t="s">
        <v>9035</v>
      </c>
      <c r="H672" s="136" t="s">
        <v>2369</v>
      </c>
      <c r="I672" s="136" t="s">
        <v>2370</v>
      </c>
      <c r="J672" s="137"/>
      <c r="K672" s="136" t="s">
        <v>2371</v>
      </c>
      <c r="L672" s="136" t="s">
        <v>1560</v>
      </c>
      <c r="M672" s="131" t="str">
        <f t="shared" si="10"/>
        <v>Sealing</v>
      </c>
    </row>
    <row r="673" spans="1:13" x14ac:dyDescent="0.2">
      <c r="A673" s="135" t="s">
        <v>6883</v>
      </c>
      <c r="B673" s="135" t="s">
        <v>6884</v>
      </c>
      <c r="C673" s="135" t="s">
        <v>1635</v>
      </c>
      <c r="D673" s="139" t="s">
        <v>1636</v>
      </c>
      <c r="E673" s="136" t="s">
        <v>1637</v>
      </c>
      <c r="F673" s="137" t="s">
        <v>1638</v>
      </c>
      <c r="G673" s="137" t="s">
        <v>9035</v>
      </c>
      <c r="H673" s="136" t="s">
        <v>2372</v>
      </c>
      <c r="I673" s="136" t="s">
        <v>2373</v>
      </c>
      <c r="J673" s="137"/>
      <c r="K673" s="136" t="s">
        <v>2374</v>
      </c>
      <c r="L673" s="136" t="s">
        <v>5517</v>
      </c>
      <c r="M673" s="131" t="str">
        <f t="shared" si="10"/>
        <v>Sealing</v>
      </c>
    </row>
    <row r="674" spans="1:13" x14ac:dyDescent="0.2">
      <c r="A674" s="135" t="s">
        <v>6885</v>
      </c>
      <c r="B674" s="135" t="s">
        <v>6886</v>
      </c>
      <c r="C674" s="135" t="s">
        <v>1635</v>
      </c>
      <c r="D674" s="139" t="s">
        <v>1636</v>
      </c>
      <c r="E674" s="136" t="s">
        <v>1637</v>
      </c>
      <c r="F674" s="137" t="s">
        <v>1638</v>
      </c>
      <c r="G674" s="137" t="s">
        <v>9035</v>
      </c>
      <c r="H674" s="136" t="s">
        <v>2375</v>
      </c>
      <c r="I674" s="136" t="s">
        <v>2376</v>
      </c>
      <c r="J674" s="137"/>
      <c r="K674" s="136" t="s">
        <v>2377</v>
      </c>
      <c r="L674" s="136" t="s">
        <v>5523</v>
      </c>
      <c r="M674" s="131" t="str">
        <f t="shared" si="10"/>
        <v>Sealing</v>
      </c>
    </row>
    <row r="675" spans="1:13" x14ac:dyDescent="0.2">
      <c r="A675" s="135" t="s">
        <v>6887</v>
      </c>
      <c r="B675" s="135" t="s">
        <v>6888</v>
      </c>
      <c r="C675" s="135" t="s">
        <v>1635</v>
      </c>
      <c r="D675" s="139" t="s">
        <v>1636</v>
      </c>
      <c r="E675" s="136" t="s">
        <v>1637</v>
      </c>
      <c r="F675" s="137" t="s">
        <v>1638</v>
      </c>
      <c r="G675" s="137" t="s">
        <v>9035</v>
      </c>
      <c r="H675" s="136" t="s">
        <v>2378</v>
      </c>
      <c r="I675" s="136" t="s">
        <v>2379</v>
      </c>
      <c r="J675" s="137"/>
      <c r="K675" s="136" t="s">
        <v>2380</v>
      </c>
      <c r="L675" s="136" t="s">
        <v>5524</v>
      </c>
      <c r="M675" s="131" t="str">
        <f t="shared" si="10"/>
        <v>Sealing</v>
      </c>
    </row>
    <row r="676" spans="1:13" x14ac:dyDescent="0.2">
      <c r="A676" s="135" t="s">
        <v>6889</v>
      </c>
      <c r="B676" s="135" t="s">
        <v>6890</v>
      </c>
      <c r="C676" s="135" t="s">
        <v>1635</v>
      </c>
      <c r="D676" s="139" t="s">
        <v>1636</v>
      </c>
      <c r="E676" s="136" t="s">
        <v>1637</v>
      </c>
      <c r="F676" s="137" t="s">
        <v>1638</v>
      </c>
      <c r="G676" s="137" t="s">
        <v>9035</v>
      </c>
      <c r="H676" s="136" t="s">
        <v>2381</v>
      </c>
      <c r="I676" s="136" t="s">
        <v>2382</v>
      </c>
      <c r="J676" s="137"/>
      <c r="K676" s="136" t="s">
        <v>2383</v>
      </c>
      <c r="L676" s="136" t="s">
        <v>1584</v>
      </c>
      <c r="M676" s="131" t="str">
        <f t="shared" si="10"/>
        <v>Sealing</v>
      </c>
    </row>
    <row r="677" spans="1:13" x14ac:dyDescent="0.2">
      <c r="A677" s="135" t="s">
        <v>6891</v>
      </c>
      <c r="B677" s="135" t="s">
        <v>6892</v>
      </c>
      <c r="C677" s="135" t="s">
        <v>1635</v>
      </c>
      <c r="D677" s="139" t="s">
        <v>1636</v>
      </c>
      <c r="E677" s="136" t="s">
        <v>1637</v>
      </c>
      <c r="F677" s="137" t="s">
        <v>1638</v>
      </c>
      <c r="G677" s="137" t="s">
        <v>9035</v>
      </c>
      <c r="H677" s="136" t="s">
        <v>2384</v>
      </c>
      <c r="I677" s="136" t="s">
        <v>2385</v>
      </c>
      <c r="J677" s="137"/>
      <c r="K677" s="136" t="s">
        <v>2386</v>
      </c>
      <c r="L677" s="136" t="s">
        <v>5517</v>
      </c>
      <c r="M677" s="131" t="str">
        <f t="shared" si="10"/>
        <v>Sealing</v>
      </c>
    </row>
    <row r="678" spans="1:13" x14ac:dyDescent="0.2">
      <c r="A678" s="135" t="s">
        <v>6893</v>
      </c>
      <c r="B678" s="135" t="s">
        <v>6894</v>
      </c>
      <c r="C678" s="135" t="s">
        <v>1635</v>
      </c>
      <c r="D678" s="139" t="s">
        <v>1636</v>
      </c>
      <c r="E678" s="136" t="s">
        <v>1637</v>
      </c>
      <c r="F678" s="137" t="s">
        <v>1638</v>
      </c>
      <c r="G678" s="137" t="s">
        <v>9035</v>
      </c>
      <c r="H678" s="136" t="s">
        <v>2387</v>
      </c>
      <c r="I678" s="136" t="s">
        <v>2388</v>
      </c>
      <c r="J678" s="137"/>
      <c r="K678" s="136" t="s">
        <v>2389</v>
      </c>
      <c r="L678" s="136" t="s">
        <v>5524</v>
      </c>
      <c r="M678" s="131" t="str">
        <f t="shared" si="10"/>
        <v>Sealing</v>
      </c>
    </row>
    <row r="679" spans="1:13" x14ac:dyDescent="0.2">
      <c r="A679" s="135" t="s">
        <v>6895</v>
      </c>
      <c r="B679" s="135" t="s">
        <v>6896</v>
      </c>
      <c r="C679" s="135" t="s">
        <v>2390</v>
      </c>
      <c r="D679" s="135" t="s">
        <v>2391</v>
      </c>
      <c r="E679" s="136" t="s">
        <v>2392</v>
      </c>
      <c r="F679" s="137" t="s">
        <v>2393</v>
      </c>
      <c r="G679" s="137" t="s">
        <v>9035</v>
      </c>
      <c r="H679" s="136">
        <v>9004301342</v>
      </c>
      <c r="I679" s="136" t="s">
        <v>2394</v>
      </c>
      <c r="J679" s="137"/>
      <c r="K679" s="136" t="s">
        <v>974</v>
      </c>
      <c r="L679" s="136" t="s">
        <v>5436</v>
      </c>
      <c r="M679" s="131" t="str">
        <f t="shared" si="10"/>
        <v>Sealing</v>
      </c>
    </row>
    <row r="680" spans="1:13" x14ac:dyDescent="0.2">
      <c r="A680" s="135" t="s">
        <v>6897</v>
      </c>
      <c r="B680" s="135" t="s">
        <v>6898</v>
      </c>
      <c r="C680" s="135" t="s">
        <v>2390</v>
      </c>
      <c r="D680" s="135" t="s">
        <v>2391</v>
      </c>
      <c r="E680" s="136" t="s">
        <v>2392</v>
      </c>
      <c r="F680" s="137" t="s">
        <v>2393</v>
      </c>
      <c r="G680" s="137" t="s">
        <v>9035</v>
      </c>
      <c r="H680" s="136" t="s">
        <v>2395</v>
      </c>
      <c r="I680" s="136" t="s">
        <v>2396</v>
      </c>
      <c r="J680" s="137"/>
      <c r="K680" s="136" t="s">
        <v>1656</v>
      </c>
      <c r="L680" s="136" t="s">
        <v>995</v>
      </c>
      <c r="M680" s="131" t="str">
        <f t="shared" si="10"/>
        <v>Sealing</v>
      </c>
    </row>
    <row r="681" spans="1:13" x14ac:dyDescent="0.2">
      <c r="A681" s="135" t="s">
        <v>4312</v>
      </c>
      <c r="B681" s="135" t="s">
        <v>6899</v>
      </c>
      <c r="C681" s="135" t="s">
        <v>2390</v>
      </c>
      <c r="D681" s="135" t="s">
        <v>2391</v>
      </c>
      <c r="E681" s="136" t="s">
        <v>2392</v>
      </c>
      <c r="F681" s="137" t="s">
        <v>2393</v>
      </c>
      <c r="G681" s="137" t="s">
        <v>43</v>
      </c>
      <c r="H681" s="136" t="s">
        <v>975</v>
      </c>
      <c r="I681" s="136" t="s">
        <v>2397</v>
      </c>
      <c r="J681" s="137"/>
      <c r="K681" s="136" t="s">
        <v>978</v>
      </c>
      <c r="L681" s="136" t="s">
        <v>979</v>
      </c>
      <c r="M681" s="131" t="str">
        <f t="shared" si="10"/>
        <v>ASSY</v>
      </c>
    </row>
    <row r="682" spans="1:13" x14ac:dyDescent="0.2">
      <c r="A682" s="135" t="s">
        <v>6900</v>
      </c>
      <c r="B682" s="135" t="s">
        <v>6901</v>
      </c>
      <c r="C682" s="135" t="s">
        <v>2390</v>
      </c>
      <c r="D682" s="135" t="s">
        <v>2391</v>
      </c>
      <c r="E682" s="136" t="s">
        <v>2392</v>
      </c>
      <c r="F682" s="137" t="s">
        <v>2393</v>
      </c>
      <c r="G682" s="137" t="s">
        <v>9035</v>
      </c>
      <c r="H682" s="136" t="s">
        <v>980</v>
      </c>
      <c r="I682" s="136" t="s">
        <v>2398</v>
      </c>
      <c r="J682" s="137"/>
      <c r="K682" s="136" t="s">
        <v>982</v>
      </c>
      <c r="L682" s="136" t="s">
        <v>983</v>
      </c>
      <c r="M682" s="131" t="str">
        <f t="shared" si="10"/>
        <v>Sealing</v>
      </c>
    </row>
    <row r="683" spans="1:13" x14ac:dyDescent="0.2">
      <c r="A683" s="135" t="s">
        <v>6902</v>
      </c>
      <c r="B683" s="135" t="s">
        <v>6903</v>
      </c>
      <c r="C683" s="135" t="s">
        <v>2390</v>
      </c>
      <c r="D683" s="135" t="s">
        <v>2391</v>
      </c>
      <c r="E683" s="136" t="s">
        <v>2392</v>
      </c>
      <c r="F683" s="137" t="s">
        <v>2393</v>
      </c>
      <c r="G683" s="137" t="s">
        <v>43</v>
      </c>
      <c r="H683" s="136" t="s">
        <v>984</v>
      </c>
      <c r="I683" s="136" t="s">
        <v>2399</v>
      </c>
      <c r="J683" s="137"/>
      <c r="K683" s="136" t="s">
        <v>986</v>
      </c>
      <c r="L683" s="136" t="s">
        <v>987</v>
      </c>
      <c r="M683" s="131" t="str">
        <f t="shared" si="10"/>
        <v>ASSY</v>
      </c>
    </row>
    <row r="684" spans="1:13" x14ac:dyDescent="0.2">
      <c r="A684" s="135" t="s">
        <v>6904</v>
      </c>
      <c r="B684" s="135" t="s">
        <v>6905</v>
      </c>
      <c r="C684" s="135" t="s">
        <v>2390</v>
      </c>
      <c r="D684" s="135" t="s">
        <v>2391</v>
      </c>
      <c r="E684" s="136" t="s">
        <v>2392</v>
      </c>
      <c r="F684" s="137" t="s">
        <v>2393</v>
      </c>
      <c r="G684" s="137" t="s">
        <v>9035</v>
      </c>
      <c r="H684" s="136" t="s">
        <v>988</v>
      </c>
      <c r="I684" s="136" t="s">
        <v>2400</v>
      </c>
      <c r="J684" s="137"/>
      <c r="K684" s="136" t="s">
        <v>990</v>
      </c>
      <c r="L684" s="136" t="s">
        <v>991</v>
      </c>
      <c r="M684" s="131" t="str">
        <f t="shared" si="10"/>
        <v>Sealing</v>
      </c>
    </row>
    <row r="685" spans="1:13" x14ac:dyDescent="0.2">
      <c r="A685" s="135" t="s">
        <v>6906</v>
      </c>
      <c r="B685" s="135" t="s">
        <v>6907</v>
      </c>
      <c r="C685" s="135" t="s">
        <v>2390</v>
      </c>
      <c r="D685" s="135" t="s">
        <v>2391</v>
      </c>
      <c r="E685" s="136" t="s">
        <v>2392</v>
      </c>
      <c r="F685" s="137" t="s">
        <v>2393</v>
      </c>
      <c r="G685" s="137" t="s">
        <v>9035</v>
      </c>
      <c r="H685" s="136" t="s">
        <v>2401</v>
      </c>
      <c r="I685" s="136" t="s">
        <v>2402</v>
      </c>
      <c r="J685" s="137"/>
      <c r="K685" s="136" t="s">
        <v>1707</v>
      </c>
      <c r="L685" s="136" t="s">
        <v>995</v>
      </c>
      <c r="M685" s="131" t="str">
        <f t="shared" si="10"/>
        <v>Sealing</v>
      </c>
    </row>
    <row r="686" spans="1:13" x14ac:dyDescent="0.2">
      <c r="A686" s="135" t="s">
        <v>6908</v>
      </c>
      <c r="B686" s="135" t="s">
        <v>6909</v>
      </c>
      <c r="C686" s="135" t="s">
        <v>2390</v>
      </c>
      <c r="D686" s="135" t="s">
        <v>2391</v>
      </c>
      <c r="E686" s="136" t="s">
        <v>2392</v>
      </c>
      <c r="F686" s="137" t="s">
        <v>2393</v>
      </c>
      <c r="G686" s="137" t="s">
        <v>9035</v>
      </c>
      <c r="H686" s="136" t="s">
        <v>992</v>
      </c>
      <c r="I686" s="136" t="s">
        <v>2403</v>
      </c>
      <c r="J686" s="137"/>
      <c r="K686" s="136" t="s">
        <v>994</v>
      </c>
      <c r="L686" s="136" t="s">
        <v>995</v>
      </c>
      <c r="M686" s="131" t="str">
        <f t="shared" si="10"/>
        <v>Sealing</v>
      </c>
    </row>
    <row r="687" spans="1:13" x14ac:dyDescent="0.2">
      <c r="A687" s="135" t="s">
        <v>6910</v>
      </c>
      <c r="B687" s="135" t="s">
        <v>6911</v>
      </c>
      <c r="C687" s="135" t="s">
        <v>2390</v>
      </c>
      <c r="D687" s="135" t="s">
        <v>2391</v>
      </c>
      <c r="E687" s="136" t="s">
        <v>2392</v>
      </c>
      <c r="F687" s="137" t="s">
        <v>2393</v>
      </c>
      <c r="G687" s="137" t="s">
        <v>43</v>
      </c>
      <c r="H687" s="136" t="s">
        <v>996</v>
      </c>
      <c r="I687" s="136" t="s">
        <v>2404</v>
      </c>
      <c r="J687" s="137"/>
      <c r="K687" s="136" t="s">
        <v>999</v>
      </c>
      <c r="L687" s="136" t="s">
        <v>1000</v>
      </c>
      <c r="M687" s="131" t="str">
        <f t="shared" si="10"/>
        <v>ASSY</v>
      </c>
    </row>
    <row r="688" spans="1:13" x14ac:dyDescent="0.2">
      <c r="A688" s="135" t="s">
        <v>6912</v>
      </c>
      <c r="B688" s="135" t="s">
        <v>6913</v>
      </c>
      <c r="C688" s="135" t="s">
        <v>2390</v>
      </c>
      <c r="D688" s="135" t="s">
        <v>2391</v>
      </c>
      <c r="E688" s="136" t="s">
        <v>2392</v>
      </c>
      <c r="F688" s="137" t="s">
        <v>2393</v>
      </c>
      <c r="G688" s="137" t="s">
        <v>43</v>
      </c>
      <c r="H688" s="136" t="s">
        <v>1001</v>
      </c>
      <c r="I688" s="136" t="s">
        <v>2405</v>
      </c>
      <c r="J688" s="137"/>
      <c r="K688" s="136" t="s">
        <v>1003</v>
      </c>
      <c r="L688" s="136" t="s">
        <v>1004</v>
      </c>
      <c r="M688" s="131" t="str">
        <f t="shared" si="10"/>
        <v>ASSY</v>
      </c>
    </row>
    <row r="689" spans="1:13" x14ac:dyDescent="0.2">
      <c r="A689" s="135" t="s">
        <v>6914</v>
      </c>
      <c r="B689" s="135" t="s">
        <v>6915</v>
      </c>
      <c r="C689" s="135" t="s">
        <v>2390</v>
      </c>
      <c r="D689" s="135" t="s">
        <v>2391</v>
      </c>
      <c r="E689" s="136" t="s">
        <v>2392</v>
      </c>
      <c r="F689" s="137" t="s">
        <v>2393</v>
      </c>
      <c r="G689" s="137" t="s">
        <v>43</v>
      </c>
      <c r="H689" s="136" t="s">
        <v>1005</v>
      </c>
      <c r="I689" s="136" t="s">
        <v>2406</v>
      </c>
      <c r="J689" s="137"/>
      <c r="K689" s="136" t="s">
        <v>1008</v>
      </c>
      <c r="L689" s="136" t="s">
        <v>1009</v>
      </c>
      <c r="M689" s="131" t="str">
        <f t="shared" si="10"/>
        <v>ASSY</v>
      </c>
    </row>
    <row r="690" spans="1:13" x14ac:dyDescent="0.2">
      <c r="A690" s="135" t="s">
        <v>6916</v>
      </c>
      <c r="B690" s="135" t="s">
        <v>6917</v>
      </c>
      <c r="C690" s="135" t="s">
        <v>2390</v>
      </c>
      <c r="D690" s="135" t="s">
        <v>2391</v>
      </c>
      <c r="E690" s="136" t="s">
        <v>2392</v>
      </c>
      <c r="F690" s="137" t="s">
        <v>2393</v>
      </c>
      <c r="G690" s="137" t="s">
        <v>43</v>
      </c>
      <c r="H690" s="136" t="s">
        <v>1010</v>
      </c>
      <c r="I690" s="136" t="s">
        <v>2407</v>
      </c>
      <c r="J690" s="137"/>
      <c r="K690" s="136" t="s">
        <v>1012</v>
      </c>
      <c r="L690" s="136" t="s">
        <v>1013</v>
      </c>
      <c r="M690" s="131" t="str">
        <f t="shared" si="10"/>
        <v>ASSY</v>
      </c>
    </row>
    <row r="691" spans="1:13" x14ac:dyDescent="0.2">
      <c r="A691" s="135" t="s">
        <v>6918</v>
      </c>
      <c r="B691" s="135" t="s">
        <v>6919</v>
      </c>
      <c r="C691" s="135" t="s">
        <v>2390</v>
      </c>
      <c r="D691" s="135" t="s">
        <v>2391</v>
      </c>
      <c r="E691" s="136" t="s">
        <v>2392</v>
      </c>
      <c r="F691" s="137" t="s">
        <v>2393</v>
      </c>
      <c r="G691" s="137" t="s">
        <v>43</v>
      </c>
      <c r="H691" s="136" t="s">
        <v>1014</v>
      </c>
      <c r="I691" s="136" t="s">
        <v>2408</v>
      </c>
      <c r="J691" s="137"/>
      <c r="K691" s="136" t="s">
        <v>1017</v>
      </c>
      <c r="L691" s="136" t="s">
        <v>8814</v>
      </c>
      <c r="M691" s="131" t="str">
        <f t="shared" si="10"/>
        <v>ASSY</v>
      </c>
    </row>
    <row r="692" spans="1:13" x14ac:dyDescent="0.2">
      <c r="A692" s="135" t="s">
        <v>6920</v>
      </c>
      <c r="B692" s="135" t="s">
        <v>6921</v>
      </c>
      <c r="C692" s="135" t="s">
        <v>2390</v>
      </c>
      <c r="D692" s="135" t="s">
        <v>2391</v>
      </c>
      <c r="E692" s="136" t="s">
        <v>2392</v>
      </c>
      <c r="F692" s="137" t="s">
        <v>2393</v>
      </c>
      <c r="G692" s="137" t="s">
        <v>43</v>
      </c>
      <c r="H692" s="136" t="s">
        <v>1019</v>
      </c>
      <c r="I692" s="136" t="s">
        <v>2409</v>
      </c>
      <c r="J692" s="137"/>
      <c r="K692" s="136" t="s">
        <v>1021</v>
      </c>
      <c r="L692" s="136" t="s">
        <v>1022</v>
      </c>
      <c r="M692" s="131" t="str">
        <f t="shared" si="10"/>
        <v>ASSY</v>
      </c>
    </row>
    <row r="693" spans="1:13" x14ac:dyDescent="0.2">
      <c r="A693" s="135" t="s">
        <v>4823</v>
      </c>
      <c r="B693" s="135" t="s">
        <v>6922</v>
      </c>
      <c r="C693" s="135" t="s">
        <v>2390</v>
      </c>
      <c r="D693" s="135" t="s">
        <v>2391</v>
      </c>
      <c r="E693" s="136" t="s">
        <v>2392</v>
      </c>
      <c r="F693" s="137" t="s">
        <v>2393</v>
      </c>
      <c r="G693" s="137" t="s">
        <v>43</v>
      </c>
      <c r="H693" s="136" t="s">
        <v>1023</v>
      </c>
      <c r="I693" s="136" t="s">
        <v>2410</v>
      </c>
      <c r="J693" s="137"/>
      <c r="K693" s="136" t="s">
        <v>1026</v>
      </c>
      <c r="L693" s="136" t="s">
        <v>8815</v>
      </c>
      <c r="M693" s="131" t="str">
        <f t="shared" si="10"/>
        <v>ASSY</v>
      </c>
    </row>
    <row r="694" spans="1:13" x14ac:dyDescent="0.2">
      <c r="A694" s="135" t="s">
        <v>4223</v>
      </c>
      <c r="B694" s="135" t="s">
        <v>6923</v>
      </c>
      <c r="C694" s="135" t="s">
        <v>2390</v>
      </c>
      <c r="D694" s="135" t="s">
        <v>2391</v>
      </c>
      <c r="E694" s="136" t="s">
        <v>2392</v>
      </c>
      <c r="F694" s="137" t="s">
        <v>2393</v>
      </c>
      <c r="G694" s="137" t="s">
        <v>43</v>
      </c>
      <c r="H694" s="136" t="s">
        <v>1028</v>
      </c>
      <c r="I694" s="136" t="s">
        <v>2411</v>
      </c>
      <c r="J694" s="137"/>
      <c r="K694" s="136" t="s">
        <v>1031</v>
      </c>
      <c r="L694" s="136" t="s">
        <v>1032</v>
      </c>
      <c r="M694" s="131" t="str">
        <f t="shared" si="10"/>
        <v>ASSY</v>
      </c>
    </row>
    <row r="695" spans="1:13" x14ac:dyDescent="0.2">
      <c r="A695" s="135" t="s">
        <v>4815</v>
      </c>
      <c r="B695" s="135" t="s">
        <v>6924</v>
      </c>
      <c r="C695" s="135" t="s">
        <v>2390</v>
      </c>
      <c r="D695" s="135" t="s">
        <v>2391</v>
      </c>
      <c r="E695" s="136" t="s">
        <v>2392</v>
      </c>
      <c r="F695" s="137" t="s">
        <v>2393</v>
      </c>
      <c r="G695" s="137" t="s">
        <v>43</v>
      </c>
      <c r="H695" s="136" t="s">
        <v>1033</v>
      </c>
      <c r="I695" s="136" t="s">
        <v>2412</v>
      </c>
      <c r="J695" s="137"/>
      <c r="K695" s="136" t="s">
        <v>1036</v>
      </c>
      <c r="L695" s="136" t="s">
        <v>8816</v>
      </c>
      <c r="M695" s="131" t="str">
        <f t="shared" si="10"/>
        <v>ASSY</v>
      </c>
    </row>
    <row r="696" spans="1:13" x14ac:dyDescent="0.2">
      <c r="A696" s="135" t="s">
        <v>6925</v>
      </c>
      <c r="B696" s="135" t="s">
        <v>6926</v>
      </c>
      <c r="C696" s="135" t="s">
        <v>2390</v>
      </c>
      <c r="D696" s="135" t="s">
        <v>2391</v>
      </c>
      <c r="E696" s="136" t="s">
        <v>2392</v>
      </c>
      <c r="F696" s="137" t="s">
        <v>2393</v>
      </c>
      <c r="G696" s="137" t="s">
        <v>43</v>
      </c>
      <c r="H696" s="136" t="s">
        <v>1038</v>
      </c>
      <c r="I696" s="136" t="s">
        <v>2413</v>
      </c>
      <c r="J696" s="137"/>
      <c r="K696" s="136" t="s">
        <v>1040</v>
      </c>
      <c r="L696" s="136" t="s">
        <v>1041</v>
      </c>
      <c r="M696" s="131" t="str">
        <f t="shared" si="10"/>
        <v>ASSY</v>
      </c>
    </row>
    <row r="697" spans="1:13" x14ac:dyDescent="0.2">
      <c r="A697" s="135" t="s">
        <v>4332</v>
      </c>
      <c r="B697" s="135" t="s">
        <v>6927</v>
      </c>
      <c r="C697" s="135" t="s">
        <v>2390</v>
      </c>
      <c r="D697" s="135" t="s">
        <v>2391</v>
      </c>
      <c r="E697" s="136" t="s">
        <v>2392</v>
      </c>
      <c r="F697" s="137" t="s">
        <v>2393</v>
      </c>
      <c r="G697" s="137" t="s">
        <v>43</v>
      </c>
      <c r="H697" s="136" t="s">
        <v>1042</v>
      </c>
      <c r="I697" s="136" t="s">
        <v>2414</v>
      </c>
      <c r="J697" s="137"/>
      <c r="K697" s="136" t="s">
        <v>1045</v>
      </c>
      <c r="L697" s="136" t="s">
        <v>8817</v>
      </c>
      <c r="M697" s="131" t="str">
        <f t="shared" si="10"/>
        <v>ASSY</v>
      </c>
    </row>
    <row r="698" spans="1:13" x14ac:dyDescent="0.2">
      <c r="A698" s="135" t="s">
        <v>6928</v>
      </c>
      <c r="B698" s="135" t="s">
        <v>6929</v>
      </c>
      <c r="C698" s="135" t="s">
        <v>2390</v>
      </c>
      <c r="D698" s="135" t="s">
        <v>2391</v>
      </c>
      <c r="E698" s="136" t="s">
        <v>2392</v>
      </c>
      <c r="F698" s="137" t="s">
        <v>2393</v>
      </c>
      <c r="G698" s="137" t="s">
        <v>43</v>
      </c>
      <c r="H698" s="136" t="s">
        <v>1047</v>
      </c>
      <c r="I698" s="136" t="s">
        <v>2415</v>
      </c>
      <c r="J698" s="137"/>
      <c r="K698" s="136" t="s">
        <v>1049</v>
      </c>
      <c r="L698" s="136" t="s">
        <v>1050</v>
      </c>
      <c r="M698" s="131" t="str">
        <f t="shared" si="10"/>
        <v>ASSY</v>
      </c>
    </row>
    <row r="699" spans="1:13" x14ac:dyDescent="0.2">
      <c r="A699" s="135" t="s">
        <v>4253</v>
      </c>
      <c r="B699" s="135" t="s">
        <v>6930</v>
      </c>
      <c r="C699" s="135" t="s">
        <v>2390</v>
      </c>
      <c r="D699" s="135" t="s">
        <v>2391</v>
      </c>
      <c r="E699" s="136" t="s">
        <v>2392</v>
      </c>
      <c r="F699" s="137" t="s">
        <v>2393</v>
      </c>
      <c r="G699" s="137" t="s">
        <v>43</v>
      </c>
      <c r="H699" s="136" t="s">
        <v>1051</v>
      </c>
      <c r="I699" s="136" t="s">
        <v>2416</v>
      </c>
      <c r="J699" s="137"/>
      <c r="K699" s="136" t="s">
        <v>1054</v>
      </c>
      <c r="L699" s="136" t="s">
        <v>8818</v>
      </c>
      <c r="M699" s="131" t="str">
        <f t="shared" si="10"/>
        <v>ASSY</v>
      </c>
    </row>
    <row r="700" spans="1:13" x14ac:dyDescent="0.2">
      <c r="A700" s="135" t="s">
        <v>6931</v>
      </c>
      <c r="B700" s="135" t="s">
        <v>6932</v>
      </c>
      <c r="C700" s="135" t="s">
        <v>2390</v>
      </c>
      <c r="D700" s="135" t="s">
        <v>2391</v>
      </c>
      <c r="E700" s="136" t="s">
        <v>2392</v>
      </c>
      <c r="F700" s="137" t="s">
        <v>2393</v>
      </c>
      <c r="G700" s="137" t="s">
        <v>43</v>
      </c>
      <c r="H700" s="136" t="s">
        <v>1056</v>
      </c>
      <c r="I700" s="136" t="s">
        <v>2417</v>
      </c>
      <c r="J700" s="137"/>
      <c r="K700" s="136" t="s">
        <v>1058</v>
      </c>
      <c r="L700" s="136" t="s">
        <v>1059</v>
      </c>
      <c r="M700" s="131" t="str">
        <f t="shared" si="10"/>
        <v>ASSY</v>
      </c>
    </row>
    <row r="701" spans="1:13" x14ac:dyDescent="0.2">
      <c r="A701" s="135" t="s">
        <v>4221</v>
      </c>
      <c r="B701" s="135" t="s">
        <v>6933</v>
      </c>
      <c r="C701" s="135" t="s">
        <v>2390</v>
      </c>
      <c r="D701" s="135" t="s">
        <v>2391</v>
      </c>
      <c r="E701" s="136" t="s">
        <v>2392</v>
      </c>
      <c r="F701" s="137" t="s">
        <v>2393</v>
      </c>
      <c r="G701" s="137" t="s">
        <v>43</v>
      </c>
      <c r="H701" s="136" t="s">
        <v>1060</v>
      </c>
      <c r="I701" s="136" t="s">
        <v>2418</v>
      </c>
      <c r="J701" s="137"/>
      <c r="K701" s="136" t="s">
        <v>1063</v>
      </c>
      <c r="L701" s="136" t="s">
        <v>8819</v>
      </c>
      <c r="M701" s="131" t="str">
        <f t="shared" si="10"/>
        <v>ASSY</v>
      </c>
    </row>
    <row r="702" spans="1:13" x14ac:dyDescent="0.2">
      <c r="A702" s="135" t="s">
        <v>6934</v>
      </c>
      <c r="B702" s="135" t="s">
        <v>6935</v>
      </c>
      <c r="C702" s="135" t="s">
        <v>2390</v>
      </c>
      <c r="D702" s="135" t="s">
        <v>2391</v>
      </c>
      <c r="E702" s="136" t="s">
        <v>2392</v>
      </c>
      <c r="F702" s="137" t="s">
        <v>2393</v>
      </c>
      <c r="G702" s="137" t="s">
        <v>43</v>
      </c>
      <c r="H702" s="136" t="s">
        <v>1065</v>
      </c>
      <c r="I702" s="136" t="s">
        <v>2419</v>
      </c>
      <c r="J702" s="137"/>
      <c r="K702" s="136" t="s">
        <v>1067</v>
      </c>
      <c r="L702" s="136" t="s">
        <v>1068</v>
      </c>
      <c r="M702" s="131" t="str">
        <f t="shared" si="10"/>
        <v>ASSY</v>
      </c>
    </row>
    <row r="703" spans="1:13" x14ac:dyDescent="0.2">
      <c r="A703" s="135" t="s">
        <v>6936</v>
      </c>
      <c r="B703" s="135" t="s">
        <v>6937</v>
      </c>
      <c r="C703" s="135" t="s">
        <v>2390</v>
      </c>
      <c r="D703" s="135" t="s">
        <v>2391</v>
      </c>
      <c r="E703" s="136" t="s">
        <v>2392</v>
      </c>
      <c r="F703" s="137" t="s">
        <v>2393</v>
      </c>
      <c r="G703" s="137" t="s">
        <v>43</v>
      </c>
      <c r="H703" s="136" t="s">
        <v>1069</v>
      </c>
      <c r="I703" s="136" t="s">
        <v>2420</v>
      </c>
      <c r="J703" s="137"/>
      <c r="K703" s="136" t="s">
        <v>1071</v>
      </c>
      <c r="L703" s="136" t="s">
        <v>8820</v>
      </c>
      <c r="M703" s="131" t="str">
        <f t="shared" si="10"/>
        <v>ASSY</v>
      </c>
    </row>
    <row r="704" spans="1:13" x14ac:dyDescent="0.2">
      <c r="A704" s="135" t="s">
        <v>6938</v>
      </c>
      <c r="B704" s="135" t="s">
        <v>6939</v>
      </c>
      <c r="C704" s="135" t="s">
        <v>2390</v>
      </c>
      <c r="D704" s="135" t="s">
        <v>2391</v>
      </c>
      <c r="E704" s="136" t="s">
        <v>2392</v>
      </c>
      <c r="F704" s="137" t="s">
        <v>2393</v>
      </c>
      <c r="G704" s="137" t="s">
        <v>43</v>
      </c>
      <c r="H704" s="136" t="s">
        <v>1072</v>
      </c>
      <c r="I704" s="136" t="s">
        <v>2421</v>
      </c>
      <c r="J704" s="137"/>
      <c r="K704" s="136" t="s">
        <v>1074</v>
      </c>
      <c r="L704" s="136" t="s">
        <v>1075</v>
      </c>
      <c r="M704" s="131" t="str">
        <f t="shared" si="10"/>
        <v>ASSY</v>
      </c>
    </row>
    <row r="705" spans="1:13" x14ac:dyDescent="0.2">
      <c r="A705" s="135" t="s">
        <v>6940</v>
      </c>
      <c r="B705" s="135" t="s">
        <v>6941</v>
      </c>
      <c r="C705" s="135" t="s">
        <v>2390</v>
      </c>
      <c r="D705" s="135" t="s">
        <v>2391</v>
      </c>
      <c r="E705" s="136" t="s">
        <v>2392</v>
      </c>
      <c r="F705" s="137" t="s">
        <v>2393</v>
      </c>
      <c r="G705" s="137" t="s">
        <v>43</v>
      </c>
      <c r="H705" s="136" t="s">
        <v>1076</v>
      </c>
      <c r="I705" s="136" t="s">
        <v>2422</v>
      </c>
      <c r="J705" s="137"/>
      <c r="K705" s="136" t="s">
        <v>1078</v>
      </c>
      <c r="L705" s="136" t="s">
        <v>8821</v>
      </c>
      <c r="M705" s="131" t="str">
        <f t="shared" si="10"/>
        <v>ASSY</v>
      </c>
    </row>
    <row r="706" spans="1:13" x14ac:dyDescent="0.2">
      <c r="A706" s="135" t="s">
        <v>6942</v>
      </c>
      <c r="B706" s="135" t="s">
        <v>6943</v>
      </c>
      <c r="C706" s="135" t="s">
        <v>2390</v>
      </c>
      <c r="D706" s="135" t="s">
        <v>2391</v>
      </c>
      <c r="E706" s="136" t="s">
        <v>2392</v>
      </c>
      <c r="F706" s="137" t="s">
        <v>2393</v>
      </c>
      <c r="G706" s="137" t="s">
        <v>43</v>
      </c>
      <c r="H706" s="136" t="s">
        <v>1079</v>
      </c>
      <c r="I706" s="136" t="s">
        <v>2423</v>
      </c>
      <c r="J706" s="137"/>
      <c r="K706" s="136" t="s">
        <v>1081</v>
      </c>
      <c r="L706" s="136" t="s">
        <v>1082</v>
      </c>
      <c r="M706" s="131" t="str">
        <f t="shared" si="10"/>
        <v>ASSY</v>
      </c>
    </row>
    <row r="707" spans="1:13" x14ac:dyDescent="0.2">
      <c r="A707" s="135" t="s">
        <v>6944</v>
      </c>
      <c r="B707" s="135" t="s">
        <v>6945</v>
      </c>
      <c r="C707" s="135" t="s">
        <v>2390</v>
      </c>
      <c r="D707" s="135" t="s">
        <v>2391</v>
      </c>
      <c r="E707" s="136" t="s">
        <v>2392</v>
      </c>
      <c r="F707" s="137" t="s">
        <v>2393</v>
      </c>
      <c r="G707" s="137" t="s">
        <v>43</v>
      </c>
      <c r="H707" s="136" t="s">
        <v>1083</v>
      </c>
      <c r="I707" s="136" t="s">
        <v>2424</v>
      </c>
      <c r="J707" s="137"/>
      <c r="K707" s="136" t="s">
        <v>1085</v>
      </c>
      <c r="L707" s="136" t="s">
        <v>8822</v>
      </c>
      <c r="M707" s="131" t="str">
        <f t="shared" si="10"/>
        <v>ASSY</v>
      </c>
    </row>
    <row r="708" spans="1:13" x14ac:dyDescent="0.2">
      <c r="A708" s="135" t="s">
        <v>6946</v>
      </c>
      <c r="B708" s="135" t="s">
        <v>6947</v>
      </c>
      <c r="C708" s="135" t="s">
        <v>2390</v>
      </c>
      <c r="D708" s="135" t="s">
        <v>2391</v>
      </c>
      <c r="E708" s="136" t="s">
        <v>2392</v>
      </c>
      <c r="F708" s="137" t="s">
        <v>2393</v>
      </c>
      <c r="G708" s="137" t="s">
        <v>43</v>
      </c>
      <c r="H708" s="136" t="s">
        <v>1086</v>
      </c>
      <c r="I708" s="136" t="s">
        <v>2425</v>
      </c>
      <c r="J708" s="137"/>
      <c r="K708" s="136" t="s">
        <v>1089</v>
      </c>
      <c r="L708" s="136" t="s">
        <v>8823</v>
      </c>
      <c r="M708" s="131" t="str">
        <f t="shared" si="10"/>
        <v>ASSY</v>
      </c>
    </row>
    <row r="709" spans="1:13" x14ac:dyDescent="0.2">
      <c r="A709" s="135" t="s">
        <v>6948</v>
      </c>
      <c r="B709" s="135" t="s">
        <v>6949</v>
      </c>
      <c r="C709" s="135" t="s">
        <v>2390</v>
      </c>
      <c r="D709" s="135" t="s">
        <v>2391</v>
      </c>
      <c r="E709" s="136" t="s">
        <v>2392</v>
      </c>
      <c r="F709" s="137" t="s">
        <v>2393</v>
      </c>
      <c r="G709" s="137" t="s">
        <v>43</v>
      </c>
      <c r="H709" s="136" t="s">
        <v>1091</v>
      </c>
      <c r="I709" s="136" t="s">
        <v>2426</v>
      </c>
      <c r="J709" s="137"/>
      <c r="K709" s="136" t="s">
        <v>1093</v>
      </c>
      <c r="L709" s="136" t="s">
        <v>8824</v>
      </c>
      <c r="M709" s="131" t="str">
        <f t="shared" si="10"/>
        <v>ASSY</v>
      </c>
    </row>
    <row r="710" spans="1:13" x14ac:dyDescent="0.2">
      <c r="A710" s="135" t="s">
        <v>6950</v>
      </c>
      <c r="B710" s="135" t="s">
        <v>6951</v>
      </c>
      <c r="C710" s="135" t="s">
        <v>2390</v>
      </c>
      <c r="D710" s="135" t="s">
        <v>2391</v>
      </c>
      <c r="E710" s="136" t="s">
        <v>2392</v>
      </c>
      <c r="F710" s="137" t="s">
        <v>2393</v>
      </c>
      <c r="G710" s="137" t="s">
        <v>43</v>
      </c>
      <c r="H710" s="136" t="s">
        <v>1094</v>
      </c>
      <c r="I710" s="136" t="s">
        <v>2427</v>
      </c>
      <c r="J710" s="137"/>
      <c r="K710" s="136" t="s">
        <v>1096</v>
      </c>
      <c r="L710" s="136" t="s">
        <v>8825</v>
      </c>
      <c r="M710" s="131" t="str">
        <f t="shared" si="10"/>
        <v>ASSY</v>
      </c>
    </row>
    <row r="711" spans="1:13" x14ac:dyDescent="0.2">
      <c r="A711" s="135" t="s">
        <v>6952</v>
      </c>
      <c r="B711" s="135" t="s">
        <v>6953</v>
      </c>
      <c r="C711" s="135" t="s">
        <v>2390</v>
      </c>
      <c r="D711" s="135" t="s">
        <v>2391</v>
      </c>
      <c r="E711" s="136" t="s">
        <v>2392</v>
      </c>
      <c r="F711" s="137" t="s">
        <v>2393</v>
      </c>
      <c r="G711" s="137" t="s">
        <v>43</v>
      </c>
      <c r="H711" s="136" t="s">
        <v>1097</v>
      </c>
      <c r="I711" s="136" t="s">
        <v>2428</v>
      </c>
      <c r="J711" s="137"/>
      <c r="K711" s="136" t="s">
        <v>1099</v>
      </c>
      <c r="L711" s="136" t="s">
        <v>8826</v>
      </c>
      <c r="M711" s="131" t="str">
        <f t="shared" ref="M711:M774" si="11">IF(G711="","",G711)</f>
        <v>ASSY</v>
      </c>
    </row>
    <row r="712" spans="1:13" x14ac:dyDescent="0.2">
      <c r="A712" s="135" t="s">
        <v>6954</v>
      </c>
      <c r="B712" s="135" t="s">
        <v>6955</v>
      </c>
      <c r="C712" s="135" t="s">
        <v>2390</v>
      </c>
      <c r="D712" s="135" t="s">
        <v>2391</v>
      </c>
      <c r="E712" s="136" t="s">
        <v>2392</v>
      </c>
      <c r="F712" s="137" t="s">
        <v>2393</v>
      </c>
      <c r="G712" s="137" t="s">
        <v>43</v>
      </c>
      <c r="H712" s="136" t="s">
        <v>1100</v>
      </c>
      <c r="I712" s="136" t="s">
        <v>2429</v>
      </c>
      <c r="J712" s="137"/>
      <c r="K712" s="136" t="s">
        <v>1102</v>
      </c>
      <c r="L712" s="136" t="s">
        <v>8827</v>
      </c>
      <c r="M712" s="131" t="str">
        <f t="shared" si="11"/>
        <v>ASSY</v>
      </c>
    </row>
    <row r="713" spans="1:13" x14ac:dyDescent="0.2">
      <c r="A713" s="135" t="s">
        <v>6956</v>
      </c>
      <c r="B713" s="135" t="s">
        <v>6957</v>
      </c>
      <c r="C713" s="135" t="s">
        <v>2390</v>
      </c>
      <c r="D713" s="135" t="s">
        <v>2391</v>
      </c>
      <c r="E713" s="136" t="s">
        <v>2392</v>
      </c>
      <c r="F713" s="137" t="s">
        <v>2393</v>
      </c>
      <c r="G713" s="137" t="s">
        <v>43</v>
      </c>
      <c r="H713" s="136" t="s">
        <v>1103</v>
      </c>
      <c r="I713" s="136" t="s">
        <v>2430</v>
      </c>
      <c r="J713" s="137"/>
      <c r="K713" s="136" t="s">
        <v>1105</v>
      </c>
      <c r="L713" s="136" t="s">
        <v>8828</v>
      </c>
      <c r="M713" s="131" t="str">
        <f t="shared" si="11"/>
        <v>ASSY</v>
      </c>
    </row>
    <row r="714" spans="1:13" x14ac:dyDescent="0.2">
      <c r="A714" s="135" t="s">
        <v>6958</v>
      </c>
      <c r="B714" s="135" t="s">
        <v>6959</v>
      </c>
      <c r="C714" s="135" t="s">
        <v>2390</v>
      </c>
      <c r="D714" s="135" t="s">
        <v>2391</v>
      </c>
      <c r="E714" s="136" t="s">
        <v>2392</v>
      </c>
      <c r="F714" s="137" t="s">
        <v>2393</v>
      </c>
      <c r="G714" s="137" t="s">
        <v>43</v>
      </c>
      <c r="H714" s="136" t="s">
        <v>1106</v>
      </c>
      <c r="I714" s="136" t="s">
        <v>2431</v>
      </c>
      <c r="J714" s="137"/>
      <c r="K714" s="136" t="s">
        <v>1108</v>
      </c>
      <c r="L714" s="136" t="s">
        <v>8829</v>
      </c>
      <c r="M714" s="131" t="str">
        <f t="shared" si="11"/>
        <v>ASSY</v>
      </c>
    </row>
    <row r="715" spans="1:13" x14ac:dyDescent="0.2">
      <c r="A715" s="135" t="s">
        <v>6960</v>
      </c>
      <c r="B715" s="135" t="s">
        <v>6961</v>
      </c>
      <c r="C715" s="135" t="s">
        <v>2390</v>
      </c>
      <c r="D715" s="135" t="s">
        <v>2391</v>
      </c>
      <c r="E715" s="136" t="s">
        <v>2392</v>
      </c>
      <c r="F715" s="137" t="s">
        <v>2393</v>
      </c>
      <c r="G715" s="137" t="s">
        <v>43</v>
      </c>
      <c r="H715" s="136" t="s">
        <v>1109</v>
      </c>
      <c r="I715" s="136" t="s">
        <v>2432</v>
      </c>
      <c r="J715" s="137"/>
      <c r="K715" s="136" t="s">
        <v>1112</v>
      </c>
      <c r="L715" s="136" t="s">
        <v>8830</v>
      </c>
      <c r="M715" s="131" t="str">
        <f t="shared" si="11"/>
        <v>ASSY</v>
      </c>
    </row>
    <row r="716" spans="1:13" x14ac:dyDescent="0.2">
      <c r="A716" s="135" t="s">
        <v>6962</v>
      </c>
      <c r="B716" s="135" t="s">
        <v>6963</v>
      </c>
      <c r="C716" s="135" t="s">
        <v>2390</v>
      </c>
      <c r="D716" s="135" t="s">
        <v>2391</v>
      </c>
      <c r="E716" s="136" t="s">
        <v>2392</v>
      </c>
      <c r="F716" s="137" t="s">
        <v>2393</v>
      </c>
      <c r="G716" s="137" t="s">
        <v>43</v>
      </c>
      <c r="H716" s="136" t="s">
        <v>1114</v>
      </c>
      <c r="I716" s="136" t="s">
        <v>2433</v>
      </c>
      <c r="J716" s="137"/>
      <c r="K716" s="136" t="s">
        <v>1117</v>
      </c>
      <c r="L716" s="136" t="s">
        <v>8831</v>
      </c>
      <c r="M716" s="131" t="str">
        <f t="shared" si="11"/>
        <v>ASSY</v>
      </c>
    </row>
    <row r="717" spans="1:13" x14ac:dyDescent="0.2">
      <c r="A717" s="135" t="s">
        <v>6964</v>
      </c>
      <c r="B717" s="135" t="s">
        <v>6965</v>
      </c>
      <c r="C717" s="135" t="s">
        <v>2390</v>
      </c>
      <c r="D717" s="135" t="s">
        <v>2391</v>
      </c>
      <c r="E717" s="136" t="s">
        <v>2392</v>
      </c>
      <c r="F717" s="137" t="s">
        <v>2393</v>
      </c>
      <c r="G717" s="137" t="s">
        <v>43</v>
      </c>
      <c r="H717" s="136" t="s">
        <v>1119</v>
      </c>
      <c r="I717" s="136" t="s">
        <v>2434</v>
      </c>
      <c r="J717" s="137"/>
      <c r="K717" s="136" t="s">
        <v>1121</v>
      </c>
      <c r="L717" s="136" t="s">
        <v>8832</v>
      </c>
      <c r="M717" s="131" t="str">
        <f t="shared" si="11"/>
        <v>ASSY</v>
      </c>
    </row>
    <row r="718" spans="1:13" x14ac:dyDescent="0.2">
      <c r="A718" s="135" t="s">
        <v>6966</v>
      </c>
      <c r="B718" s="135" t="s">
        <v>6967</v>
      </c>
      <c r="C718" s="135" t="s">
        <v>2390</v>
      </c>
      <c r="D718" s="135" t="s">
        <v>2391</v>
      </c>
      <c r="E718" s="136" t="s">
        <v>2392</v>
      </c>
      <c r="F718" s="137" t="s">
        <v>2393</v>
      </c>
      <c r="G718" s="137" t="s">
        <v>43</v>
      </c>
      <c r="H718" s="136" t="s">
        <v>1122</v>
      </c>
      <c r="I718" s="136" t="s">
        <v>2435</v>
      </c>
      <c r="J718" s="137"/>
      <c r="K718" s="136" t="s">
        <v>1124</v>
      </c>
      <c r="L718" s="136" t="s">
        <v>8833</v>
      </c>
      <c r="M718" s="131" t="str">
        <f t="shared" si="11"/>
        <v>ASSY</v>
      </c>
    </row>
    <row r="719" spans="1:13" x14ac:dyDescent="0.2">
      <c r="A719" s="135" t="s">
        <v>6968</v>
      </c>
      <c r="B719" s="135" t="s">
        <v>6969</v>
      </c>
      <c r="C719" s="135" t="s">
        <v>2390</v>
      </c>
      <c r="D719" s="135" t="s">
        <v>2391</v>
      </c>
      <c r="E719" s="136" t="s">
        <v>2392</v>
      </c>
      <c r="F719" s="137" t="s">
        <v>2393</v>
      </c>
      <c r="G719" s="137" t="s">
        <v>43</v>
      </c>
      <c r="H719" s="136" t="s">
        <v>1125</v>
      </c>
      <c r="I719" s="136" t="s">
        <v>2436</v>
      </c>
      <c r="J719" s="137"/>
      <c r="K719" s="136" t="s">
        <v>1127</v>
      </c>
      <c r="L719" s="136" t="s">
        <v>8834</v>
      </c>
      <c r="M719" s="131" t="str">
        <f t="shared" si="11"/>
        <v>ASSY</v>
      </c>
    </row>
    <row r="720" spans="1:13" x14ac:dyDescent="0.2">
      <c r="A720" s="135" t="s">
        <v>6970</v>
      </c>
      <c r="B720" s="135" t="s">
        <v>6971</v>
      </c>
      <c r="C720" s="135" t="s">
        <v>2390</v>
      </c>
      <c r="D720" s="135" t="s">
        <v>2391</v>
      </c>
      <c r="E720" s="136" t="s">
        <v>2392</v>
      </c>
      <c r="F720" s="137" t="s">
        <v>2393</v>
      </c>
      <c r="G720" s="137" t="s">
        <v>43</v>
      </c>
      <c r="H720" s="136" t="s">
        <v>1128</v>
      </c>
      <c r="I720" s="136" t="s">
        <v>2437</v>
      </c>
      <c r="J720" s="137"/>
      <c r="K720" s="136" t="s">
        <v>1130</v>
      </c>
      <c r="L720" s="136" t="s">
        <v>8835</v>
      </c>
      <c r="M720" s="131" t="str">
        <f t="shared" si="11"/>
        <v>ASSY</v>
      </c>
    </row>
    <row r="721" spans="1:13" x14ac:dyDescent="0.2">
      <c r="A721" s="135" t="s">
        <v>6972</v>
      </c>
      <c r="B721" s="135" t="s">
        <v>6973</v>
      </c>
      <c r="C721" s="135" t="s">
        <v>2390</v>
      </c>
      <c r="D721" s="135" t="s">
        <v>2391</v>
      </c>
      <c r="E721" s="136" t="s">
        <v>2392</v>
      </c>
      <c r="F721" s="137" t="s">
        <v>2393</v>
      </c>
      <c r="G721" s="137" t="s">
        <v>43</v>
      </c>
      <c r="H721" s="136" t="s">
        <v>1131</v>
      </c>
      <c r="I721" s="136" t="s">
        <v>2438</v>
      </c>
      <c r="J721" s="137"/>
      <c r="K721" s="136" t="s">
        <v>1133</v>
      </c>
      <c r="L721" s="136" t="s">
        <v>8836</v>
      </c>
      <c r="M721" s="131" t="str">
        <f t="shared" si="11"/>
        <v>ASSY</v>
      </c>
    </row>
    <row r="722" spans="1:13" x14ac:dyDescent="0.2">
      <c r="A722" s="135" t="s">
        <v>6974</v>
      </c>
      <c r="B722" s="135" t="s">
        <v>6975</v>
      </c>
      <c r="C722" s="135" t="s">
        <v>2390</v>
      </c>
      <c r="D722" s="135" t="s">
        <v>2391</v>
      </c>
      <c r="E722" s="136" t="s">
        <v>2392</v>
      </c>
      <c r="F722" s="137" t="s">
        <v>2393</v>
      </c>
      <c r="G722" s="137" t="s">
        <v>43</v>
      </c>
      <c r="H722" s="136" t="s">
        <v>1134</v>
      </c>
      <c r="I722" s="136" t="s">
        <v>2439</v>
      </c>
      <c r="J722" s="137"/>
      <c r="K722" s="136" t="s">
        <v>1136</v>
      </c>
      <c r="L722" s="136" t="s">
        <v>8837</v>
      </c>
      <c r="M722" s="131" t="str">
        <f t="shared" si="11"/>
        <v>ASSY</v>
      </c>
    </row>
    <row r="723" spans="1:13" x14ac:dyDescent="0.2">
      <c r="A723" s="135" t="s">
        <v>6976</v>
      </c>
      <c r="B723" s="135" t="s">
        <v>6977</v>
      </c>
      <c r="C723" s="135" t="s">
        <v>2390</v>
      </c>
      <c r="D723" s="135" t="s">
        <v>2391</v>
      </c>
      <c r="E723" s="136" t="s">
        <v>2392</v>
      </c>
      <c r="F723" s="137" t="s">
        <v>2393</v>
      </c>
      <c r="G723" s="137" t="s">
        <v>43</v>
      </c>
      <c r="H723" s="136" t="s">
        <v>1137</v>
      </c>
      <c r="I723" s="136" t="s">
        <v>2440</v>
      </c>
      <c r="J723" s="137"/>
      <c r="K723" s="136" t="s">
        <v>1139</v>
      </c>
      <c r="L723" s="136" t="s">
        <v>8838</v>
      </c>
      <c r="M723" s="131" t="str">
        <f t="shared" si="11"/>
        <v>ASSY</v>
      </c>
    </row>
    <row r="724" spans="1:13" x14ac:dyDescent="0.2">
      <c r="A724" s="135" t="s">
        <v>6978</v>
      </c>
      <c r="B724" s="135" t="s">
        <v>6979</v>
      </c>
      <c r="C724" s="135" t="s">
        <v>2390</v>
      </c>
      <c r="D724" s="135" t="s">
        <v>2391</v>
      </c>
      <c r="E724" s="136" t="s">
        <v>2392</v>
      </c>
      <c r="F724" s="137" t="s">
        <v>2393</v>
      </c>
      <c r="G724" s="137" t="s">
        <v>43</v>
      </c>
      <c r="H724" s="136" t="s">
        <v>1140</v>
      </c>
      <c r="I724" s="136" t="s">
        <v>2441</v>
      </c>
      <c r="J724" s="137"/>
      <c r="K724" s="136" t="s">
        <v>1142</v>
      </c>
      <c r="L724" s="136" t="s">
        <v>8839</v>
      </c>
      <c r="M724" s="131" t="str">
        <f t="shared" si="11"/>
        <v>ASSY</v>
      </c>
    </row>
    <row r="725" spans="1:13" x14ac:dyDescent="0.2">
      <c r="A725" s="135" t="s">
        <v>6980</v>
      </c>
      <c r="B725" s="135" t="s">
        <v>6981</v>
      </c>
      <c r="C725" s="135" t="s">
        <v>2390</v>
      </c>
      <c r="D725" s="135" t="s">
        <v>2391</v>
      </c>
      <c r="E725" s="136" t="s">
        <v>2392</v>
      </c>
      <c r="F725" s="137" t="s">
        <v>2393</v>
      </c>
      <c r="G725" s="137" t="s">
        <v>43</v>
      </c>
      <c r="H725" s="136" t="s">
        <v>1143</v>
      </c>
      <c r="I725" s="136" t="s">
        <v>2442</v>
      </c>
      <c r="J725" s="137"/>
      <c r="K725" s="136" t="s">
        <v>1145</v>
      </c>
      <c r="L725" s="136" t="s">
        <v>8840</v>
      </c>
      <c r="M725" s="131" t="str">
        <f t="shared" si="11"/>
        <v>ASSY</v>
      </c>
    </row>
    <row r="726" spans="1:13" x14ac:dyDescent="0.2">
      <c r="A726" s="135" t="s">
        <v>6982</v>
      </c>
      <c r="B726" s="135" t="s">
        <v>6983</v>
      </c>
      <c r="C726" s="135" t="s">
        <v>2390</v>
      </c>
      <c r="D726" s="135" t="s">
        <v>2391</v>
      </c>
      <c r="E726" s="136" t="s">
        <v>2392</v>
      </c>
      <c r="F726" s="137" t="s">
        <v>2393</v>
      </c>
      <c r="G726" s="137" t="s">
        <v>43</v>
      </c>
      <c r="H726" s="136" t="s">
        <v>1146</v>
      </c>
      <c r="I726" s="136" t="s">
        <v>2443</v>
      </c>
      <c r="J726" s="137"/>
      <c r="K726" s="136" t="s">
        <v>1148</v>
      </c>
      <c r="L726" s="136" t="s">
        <v>8841</v>
      </c>
      <c r="M726" s="131" t="str">
        <f t="shared" si="11"/>
        <v>ASSY</v>
      </c>
    </row>
    <row r="727" spans="1:13" x14ac:dyDescent="0.2">
      <c r="A727" s="135" t="s">
        <v>6984</v>
      </c>
      <c r="B727" s="135" t="s">
        <v>6985</v>
      </c>
      <c r="C727" s="135" t="s">
        <v>2390</v>
      </c>
      <c r="D727" s="135" t="s">
        <v>2391</v>
      </c>
      <c r="E727" s="136" t="s">
        <v>2392</v>
      </c>
      <c r="F727" s="137" t="s">
        <v>2393</v>
      </c>
      <c r="G727" s="137" t="s">
        <v>43</v>
      </c>
      <c r="H727" s="136" t="s">
        <v>1149</v>
      </c>
      <c r="I727" s="136" t="s">
        <v>2444</v>
      </c>
      <c r="J727" s="137"/>
      <c r="K727" s="136" t="s">
        <v>1151</v>
      </c>
      <c r="L727" s="136" t="s">
        <v>8842</v>
      </c>
      <c r="M727" s="131" t="str">
        <f t="shared" si="11"/>
        <v>ASSY</v>
      </c>
    </row>
    <row r="728" spans="1:13" x14ac:dyDescent="0.2">
      <c r="A728" s="135" t="s">
        <v>6986</v>
      </c>
      <c r="B728" s="135" t="s">
        <v>6987</v>
      </c>
      <c r="C728" s="135" t="s">
        <v>2390</v>
      </c>
      <c r="D728" s="135" t="s">
        <v>2391</v>
      </c>
      <c r="E728" s="136" t="s">
        <v>2392</v>
      </c>
      <c r="F728" s="137" t="s">
        <v>2393</v>
      </c>
      <c r="G728" s="137" t="s">
        <v>43</v>
      </c>
      <c r="H728" s="136" t="s">
        <v>1152</v>
      </c>
      <c r="I728" s="136" t="s">
        <v>2445</v>
      </c>
      <c r="J728" s="137"/>
      <c r="K728" s="136" t="s">
        <v>1154</v>
      </c>
      <c r="L728" s="136" t="s">
        <v>8843</v>
      </c>
      <c r="M728" s="131" t="str">
        <f t="shared" si="11"/>
        <v>ASSY</v>
      </c>
    </row>
    <row r="729" spans="1:13" x14ac:dyDescent="0.2">
      <c r="A729" s="135" t="s">
        <v>6988</v>
      </c>
      <c r="B729" s="135" t="s">
        <v>6989</v>
      </c>
      <c r="C729" s="135" t="s">
        <v>2390</v>
      </c>
      <c r="D729" s="135" t="s">
        <v>2391</v>
      </c>
      <c r="E729" s="136" t="s">
        <v>2392</v>
      </c>
      <c r="F729" s="137" t="s">
        <v>2393</v>
      </c>
      <c r="G729" s="137" t="s">
        <v>43</v>
      </c>
      <c r="H729" s="136" t="s">
        <v>1155</v>
      </c>
      <c r="I729" s="136" t="s">
        <v>2446</v>
      </c>
      <c r="J729" s="137"/>
      <c r="K729" s="136" t="s">
        <v>1157</v>
      </c>
      <c r="L729" s="136" t="s">
        <v>8844</v>
      </c>
      <c r="M729" s="131" t="str">
        <f t="shared" si="11"/>
        <v>ASSY</v>
      </c>
    </row>
    <row r="730" spans="1:13" x14ac:dyDescent="0.2">
      <c r="A730" s="135" t="s">
        <v>6990</v>
      </c>
      <c r="B730" s="135" t="s">
        <v>6991</v>
      </c>
      <c r="C730" s="135" t="s">
        <v>2390</v>
      </c>
      <c r="D730" s="135" t="s">
        <v>2391</v>
      </c>
      <c r="E730" s="136" t="s">
        <v>2392</v>
      </c>
      <c r="F730" s="137" t="s">
        <v>2393</v>
      </c>
      <c r="G730" s="137" t="s">
        <v>43</v>
      </c>
      <c r="H730" s="136" t="s">
        <v>1158</v>
      </c>
      <c r="I730" s="136" t="s">
        <v>2447</v>
      </c>
      <c r="J730" s="137"/>
      <c r="K730" s="136" t="s">
        <v>1160</v>
      </c>
      <c r="L730" s="136" t="s">
        <v>8845</v>
      </c>
      <c r="M730" s="131" t="str">
        <f t="shared" si="11"/>
        <v>ASSY</v>
      </c>
    </row>
    <row r="731" spans="1:13" x14ac:dyDescent="0.2">
      <c r="A731" s="135" t="s">
        <v>4311</v>
      </c>
      <c r="B731" s="135" t="s">
        <v>6992</v>
      </c>
      <c r="C731" s="135" t="s">
        <v>2390</v>
      </c>
      <c r="D731" s="135" t="s">
        <v>2391</v>
      </c>
      <c r="E731" s="136" t="s">
        <v>2392</v>
      </c>
      <c r="F731" s="137" t="s">
        <v>2393</v>
      </c>
      <c r="G731" s="137" t="s">
        <v>43</v>
      </c>
      <c r="H731" s="136" t="s">
        <v>1161</v>
      </c>
      <c r="I731" s="136" t="s">
        <v>2448</v>
      </c>
      <c r="J731" s="137"/>
      <c r="K731" s="136" t="s">
        <v>1164</v>
      </c>
      <c r="L731" s="136" t="s">
        <v>8846</v>
      </c>
      <c r="M731" s="131" t="str">
        <f t="shared" si="11"/>
        <v>ASSY</v>
      </c>
    </row>
    <row r="732" spans="1:13" x14ac:dyDescent="0.2">
      <c r="A732" s="135" t="s">
        <v>6993</v>
      </c>
      <c r="B732" s="135" t="s">
        <v>6994</v>
      </c>
      <c r="C732" s="135" t="s">
        <v>2390</v>
      </c>
      <c r="D732" s="135" t="s">
        <v>2391</v>
      </c>
      <c r="E732" s="136" t="s">
        <v>2392</v>
      </c>
      <c r="F732" s="137" t="s">
        <v>2393</v>
      </c>
      <c r="G732" s="137" t="s">
        <v>43</v>
      </c>
      <c r="H732" s="136" t="s">
        <v>1166</v>
      </c>
      <c r="I732" s="136" t="s">
        <v>2449</v>
      </c>
      <c r="J732" s="137"/>
      <c r="K732" s="136" t="s">
        <v>1168</v>
      </c>
      <c r="L732" s="136" t="s">
        <v>8847</v>
      </c>
      <c r="M732" s="131" t="str">
        <f t="shared" si="11"/>
        <v>ASSY</v>
      </c>
    </row>
    <row r="733" spans="1:13" x14ac:dyDescent="0.2">
      <c r="A733" s="135" t="s">
        <v>6995</v>
      </c>
      <c r="B733" s="135" t="s">
        <v>6996</v>
      </c>
      <c r="C733" s="135" t="s">
        <v>2390</v>
      </c>
      <c r="D733" s="135" t="s">
        <v>2391</v>
      </c>
      <c r="E733" s="136" t="s">
        <v>2392</v>
      </c>
      <c r="F733" s="137" t="s">
        <v>2393</v>
      </c>
      <c r="G733" s="137" t="s">
        <v>43</v>
      </c>
      <c r="H733" s="136" t="s">
        <v>1169</v>
      </c>
      <c r="I733" s="136" t="s">
        <v>2450</v>
      </c>
      <c r="J733" s="137"/>
      <c r="K733" s="136" t="s">
        <v>1171</v>
      </c>
      <c r="L733" s="136" t="s">
        <v>8848</v>
      </c>
      <c r="M733" s="131" t="str">
        <f t="shared" si="11"/>
        <v>ASSY</v>
      </c>
    </row>
    <row r="734" spans="1:13" x14ac:dyDescent="0.2">
      <c r="A734" s="135" t="s">
        <v>6997</v>
      </c>
      <c r="B734" s="135" t="s">
        <v>6998</v>
      </c>
      <c r="C734" s="135" t="s">
        <v>2390</v>
      </c>
      <c r="D734" s="135" t="s">
        <v>2391</v>
      </c>
      <c r="E734" s="136" t="s">
        <v>2392</v>
      </c>
      <c r="F734" s="137" t="s">
        <v>2393</v>
      </c>
      <c r="G734" s="137" t="s">
        <v>43</v>
      </c>
      <c r="H734" s="136" t="s">
        <v>1172</v>
      </c>
      <c r="I734" s="136" t="s">
        <v>2451</v>
      </c>
      <c r="J734" s="137"/>
      <c r="K734" s="136" t="s">
        <v>1174</v>
      </c>
      <c r="L734" s="136" t="s">
        <v>8849</v>
      </c>
      <c r="M734" s="131" t="str">
        <f t="shared" si="11"/>
        <v>ASSY</v>
      </c>
    </row>
    <row r="735" spans="1:13" x14ac:dyDescent="0.2">
      <c r="A735" s="135" t="s">
        <v>4817</v>
      </c>
      <c r="B735" s="135" t="s">
        <v>6999</v>
      </c>
      <c r="C735" s="135" t="s">
        <v>2390</v>
      </c>
      <c r="D735" s="135" t="s">
        <v>2391</v>
      </c>
      <c r="E735" s="136" t="s">
        <v>2392</v>
      </c>
      <c r="F735" s="137" t="s">
        <v>2393</v>
      </c>
      <c r="G735" s="137" t="s">
        <v>43</v>
      </c>
      <c r="H735" s="136" t="s">
        <v>1175</v>
      </c>
      <c r="I735" s="136" t="s">
        <v>2452</v>
      </c>
      <c r="J735" s="137"/>
      <c r="K735" s="136" t="s">
        <v>1178</v>
      </c>
      <c r="L735" s="136" t="s">
        <v>8850</v>
      </c>
      <c r="M735" s="131" t="str">
        <f t="shared" si="11"/>
        <v>ASSY</v>
      </c>
    </row>
    <row r="736" spans="1:13" x14ac:dyDescent="0.2">
      <c r="A736" s="135" t="s">
        <v>7000</v>
      </c>
      <c r="B736" s="135" t="s">
        <v>7001</v>
      </c>
      <c r="C736" s="135" t="s">
        <v>2390</v>
      </c>
      <c r="D736" s="135" t="s">
        <v>2391</v>
      </c>
      <c r="E736" s="136" t="s">
        <v>2392</v>
      </c>
      <c r="F736" s="137" t="s">
        <v>2393</v>
      </c>
      <c r="G736" s="137" t="s">
        <v>43</v>
      </c>
      <c r="H736" s="136" t="s">
        <v>1180</v>
      </c>
      <c r="I736" s="136" t="s">
        <v>2453</v>
      </c>
      <c r="J736" s="137"/>
      <c r="K736" s="136" t="s">
        <v>1182</v>
      </c>
      <c r="L736" s="136" t="s">
        <v>8851</v>
      </c>
      <c r="M736" s="131" t="str">
        <f t="shared" si="11"/>
        <v>ASSY</v>
      </c>
    </row>
    <row r="737" spans="1:13" x14ac:dyDescent="0.2">
      <c r="A737" s="135" t="s">
        <v>4799</v>
      </c>
      <c r="B737" s="135" t="s">
        <v>7002</v>
      </c>
      <c r="C737" s="135" t="s">
        <v>2390</v>
      </c>
      <c r="D737" s="135" t="s">
        <v>2391</v>
      </c>
      <c r="E737" s="136" t="s">
        <v>2392</v>
      </c>
      <c r="F737" s="137" t="s">
        <v>2393</v>
      </c>
      <c r="G737" s="137" t="s">
        <v>43</v>
      </c>
      <c r="H737" s="136" t="s">
        <v>1183</v>
      </c>
      <c r="I737" s="136" t="s">
        <v>2454</v>
      </c>
      <c r="J737" s="137"/>
      <c r="K737" s="136" t="s">
        <v>1186</v>
      </c>
      <c r="L737" s="136" t="s">
        <v>8852</v>
      </c>
      <c r="M737" s="131" t="str">
        <f t="shared" si="11"/>
        <v>ASSY</v>
      </c>
    </row>
    <row r="738" spans="1:13" x14ac:dyDescent="0.2">
      <c r="A738" s="135" t="s">
        <v>4176</v>
      </c>
      <c r="B738" s="135" t="s">
        <v>7003</v>
      </c>
      <c r="C738" s="135" t="s">
        <v>2390</v>
      </c>
      <c r="D738" s="135" t="s">
        <v>2391</v>
      </c>
      <c r="E738" s="136" t="s">
        <v>2392</v>
      </c>
      <c r="F738" s="137" t="s">
        <v>2393</v>
      </c>
      <c r="G738" s="137" t="s">
        <v>43</v>
      </c>
      <c r="H738" s="136" t="s">
        <v>17</v>
      </c>
      <c r="I738" s="136" t="s">
        <v>2455</v>
      </c>
      <c r="J738" s="137"/>
      <c r="K738" s="136" t="s">
        <v>1190</v>
      </c>
      <c r="L738" s="136" t="s">
        <v>8853</v>
      </c>
      <c r="M738" s="131" t="str">
        <f t="shared" si="11"/>
        <v>ASSY</v>
      </c>
    </row>
    <row r="739" spans="1:13" x14ac:dyDescent="0.2">
      <c r="A739" s="135" t="s">
        <v>4406</v>
      </c>
      <c r="B739" s="135" t="s">
        <v>7004</v>
      </c>
      <c r="C739" s="135" t="s">
        <v>2390</v>
      </c>
      <c r="D739" s="135" t="s">
        <v>2391</v>
      </c>
      <c r="E739" s="136" t="s">
        <v>2392</v>
      </c>
      <c r="F739" s="137" t="s">
        <v>2393</v>
      </c>
      <c r="G739" s="137" t="s">
        <v>43</v>
      </c>
      <c r="H739" s="136" t="s">
        <v>1192</v>
      </c>
      <c r="I739" s="136" t="s">
        <v>2456</v>
      </c>
      <c r="J739" s="137"/>
      <c r="K739" s="136" t="s">
        <v>1195</v>
      </c>
      <c r="L739" s="136" t="s">
        <v>8854</v>
      </c>
      <c r="M739" s="131" t="str">
        <f t="shared" si="11"/>
        <v>ASSY</v>
      </c>
    </row>
    <row r="740" spans="1:13" x14ac:dyDescent="0.2">
      <c r="A740" s="135" t="s">
        <v>4795</v>
      </c>
      <c r="B740" s="135" t="s">
        <v>7005</v>
      </c>
      <c r="C740" s="135" t="s">
        <v>2390</v>
      </c>
      <c r="D740" s="135" t="s">
        <v>2391</v>
      </c>
      <c r="E740" s="136" t="s">
        <v>2392</v>
      </c>
      <c r="F740" s="137" t="s">
        <v>2393</v>
      </c>
      <c r="G740" s="137" t="s">
        <v>43</v>
      </c>
      <c r="H740" s="136" t="s">
        <v>1197</v>
      </c>
      <c r="I740" s="136" t="s">
        <v>2457</v>
      </c>
      <c r="J740" s="137"/>
      <c r="K740" s="136" t="s">
        <v>1199</v>
      </c>
      <c r="L740" s="136" t="s">
        <v>8892</v>
      </c>
      <c r="M740" s="131" t="str">
        <f t="shared" si="11"/>
        <v>ASSY</v>
      </c>
    </row>
    <row r="741" spans="1:13" x14ac:dyDescent="0.2">
      <c r="A741" s="135" t="s">
        <v>7006</v>
      </c>
      <c r="B741" s="135" t="s">
        <v>7007</v>
      </c>
      <c r="C741" s="135" t="s">
        <v>2390</v>
      </c>
      <c r="D741" s="135" t="s">
        <v>2391</v>
      </c>
      <c r="E741" s="136" t="s">
        <v>2392</v>
      </c>
      <c r="F741" s="137" t="s">
        <v>2393</v>
      </c>
      <c r="G741" s="137" t="s">
        <v>43</v>
      </c>
      <c r="H741" s="136" t="s">
        <v>1202</v>
      </c>
      <c r="I741" s="136" t="s">
        <v>2458</v>
      </c>
      <c r="J741" s="137"/>
      <c r="K741" s="136" t="s">
        <v>1205</v>
      </c>
      <c r="L741" s="136" t="s">
        <v>8855</v>
      </c>
      <c r="M741" s="131" t="str">
        <f t="shared" si="11"/>
        <v>ASSY</v>
      </c>
    </row>
    <row r="742" spans="1:13" x14ac:dyDescent="0.2">
      <c r="A742" s="135" t="s">
        <v>7008</v>
      </c>
      <c r="B742" s="135" t="s">
        <v>7009</v>
      </c>
      <c r="C742" s="135" t="s">
        <v>2390</v>
      </c>
      <c r="D742" s="135" t="s">
        <v>2391</v>
      </c>
      <c r="E742" s="136" t="s">
        <v>2392</v>
      </c>
      <c r="F742" s="137" t="s">
        <v>2393</v>
      </c>
      <c r="G742" s="137" t="s">
        <v>43</v>
      </c>
      <c r="H742" s="136" t="s">
        <v>1207</v>
      </c>
      <c r="I742" s="136" t="s">
        <v>2459</v>
      </c>
      <c r="J742" s="137"/>
      <c r="K742" s="136" t="s">
        <v>1209</v>
      </c>
      <c r="L742" s="136" t="s">
        <v>8893</v>
      </c>
      <c r="M742" s="131" t="str">
        <f t="shared" si="11"/>
        <v>ASSY</v>
      </c>
    </row>
    <row r="743" spans="1:13" x14ac:dyDescent="0.2">
      <c r="A743" s="135" t="s">
        <v>4357</v>
      </c>
      <c r="B743" s="135" t="s">
        <v>7010</v>
      </c>
      <c r="C743" s="135" t="s">
        <v>2390</v>
      </c>
      <c r="D743" s="135" t="s">
        <v>2391</v>
      </c>
      <c r="E743" s="136" t="s">
        <v>2392</v>
      </c>
      <c r="F743" s="137" t="s">
        <v>2393</v>
      </c>
      <c r="G743" s="137" t="s">
        <v>43</v>
      </c>
      <c r="H743" s="136" t="s">
        <v>1212</v>
      </c>
      <c r="I743" s="136" t="s">
        <v>2460</v>
      </c>
      <c r="J743" s="137"/>
      <c r="K743" s="136" t="s">
        <v>1215</v>
      </c>
      <c r="L743" s="136" t="s">
        <v>8856</v>
      </c>
      <c r="M743" s="131" t="str">
        <f t="shared" si="11"/>
        <v>ASSY</v>
      </c>
    </row>
    <row r="744" spans="1:13" x14ac:dyDescent="0.2">
      <c r="A744" s="135" t="s">
        <v>7011</v>
      </c>
      <c r="B744" s="135" t="s">
        <v>7012</v>
      </c>
      <c r="C744" s="135" t="s">
        <v>2390</v>
      </c>
      <c r="D744" s="135" t="s">
        <v>2391</v>
      </c>
      <c r="E744" s="136" t="s">
        <v>2392</v>
      </c>
      <c r="F744" s="137" t="s">
        <v>2393</v>
      </c>
      <c r="G744" s="137" t="s">
        <v>43</v>
      </c>
      <c r="H744" s="136" t="s">
        <v>1217</v>
      </c>
      <c r="I744" s="136" t="s">
        <v>2461</v>
      </c>
      <c r="J744" s="137"/>
      <c r="K744" s="136" t="s">
        <v>1219</v>
      </c>
      <c r="L744" s="136" t="s">
        <v>1220</v>
      </c>
      <c r="M744" s="131" t="str">
        <f t="shared" si="11"/>
        <v>ASSY</v>
      </c>
    </row>
    <row r="745" spans="1:13" x14ac:dyDescent="0.2">
      <c r="A745" s="135" t="s">
        <v>4145</v>
      </c>
      <c r="B745" s="135" t="s">
        <v>7013</v>
      </c>
      <c r="C745" s="135" t="s">
        <v>2390</v>
      </c>
      <c r="D745" s="135" t="s">
        <v>2391</v>
      </c>
      <c r="E745" s="136" t="s">
        <v>2392</v>
      </c>
      <c r="F745" s="137" t="s">
        <v>2393</v>
      </c>
      <c r="G745" s="137" t="s">
        <v>43</v>
      </c>
      <c r="H745" s="136" t="s">
        <v>1221</v>
      </c>
      <c r="I745" s="136" t="s">
        <v>2462</v>
      </c>
      <c r="J745" s="137"/>
      <c r="K745" s="136" t="s">
        <v>1224</v>
      </c>
      <c r="L745" s="136" t="s">
        <v>8857</v>
      </c>
      <c r="M745" s="131" t="str">
        <f t="shared" si="11"/>
        <v>ASSY</v>
      </c>
    </row>
    <row r="746" spans="1:13" x14ac:dyDescent="0.2">
      <c r="A746" s="135" t="s">
        <v>7014</v>
      </c>
      <c r="B746" s="135" t="s">
        <v>7015</v>
      </c>
      <c r="C746" s="135" t="s">
        <v>2390</v>
      </c>
      <c r="D746" s="135" t="s">
        <v>2391</v>
      </c>
      <c r="E746" s="136" t="s">
        <v>2392</v>
      </c>
      <c r="F746" s="137" t="s">
        <v>2393</v>
      </c>
      <c r="G746" s="137" t="s">
        <v>43</v>
      </c>
      <c r="H746" s="136" t="s">
        <v>15</v>
      </c>
      <c r="I746" s="136" t="s">
        <v>2463</v>
      </c>
      <c r="J746" s="137"/>
      <c r="K746" s="136" t="s">
        <v>1227</v>
      </c>
      <c r="L746" s="136" t="s">
        <v>1228</v>
      </c>
      <c r="M746" s="131" t="str">
        <f t="shared" si="11"/>
        <v>ASSY</v>
      </c>
    </row>
    <row r="747" spans="1:13" x14ac:dyDescent="0.2">
      <c r="A747" s="135" t="s">
        <v>7016</v>
      </c>
      <c r="B747" s="135" t="s">
        <v>7017</v>
      </c>
      <c r="C747" s="135" t="s">
        <v>2390</v>
      </c>
      <c r="D747" s="135" t="s">
        <v>2391</v>
      </c>
      <c r="E747" s="136" t="s">
        <v>2392</v>
      </c>
      <c r="F747" s="137" t="s">
        <v>2393</v>
      </c>
      <c r="G747" s="137" t="s">
        <v>43</v>
      </c>
      <c r="H747" s="136" t="s">
        <v>1229</v>
      </c>
      <c r="I747" s="136" t="s">
        <v>2464</v>
      </c>
      <c r="J747" s="137"/>
      <c r="K747" s="136" t="s">
        <v>1231</v>
      </c>
      <c r="L747" s="136" t="s">
        <v>8858</v>
      </c>
      <c r="M747" s="131" t="str">
        <f t="shared" si="11"/>
        <v>ASSY</v>
      </c>
    </row>
    <row r="748" spans="1:13" x14ac:dyDescent="0.2">
      <c r="A748" s="135" t="s">
        <v>7018</v>
      </c>
      <c r="B748" s="135" t="s">
        <v>7019</v>
      </c>
      <c r="C748" s="135" t="s">
        <v>2390</v>
      </c>
      <c r="D748" s="135" t="s">
        <v>2391</v>
      </c>
      <c r="E748" s="136" t="s">
        <v>2392</v>
      </c>
      <c r="F748" s="137" t="s">
        <v>2393</v>
      </c>
      <c r="G748" s="137" t="s">
        <v>43</v>
      </c>
      <c r="H748" s="136" t="s">
        <v>1232</v>
      </c>
      <c r="I748" s="136" t="s">
        <v>2465</v>
      </c>
      <c r="J748" s="137"/>
      <c r="K748" s="136" t="s">
        <v>1234</v>
      </c>
      <c r="L748" s="136" t="s">
        <v>1235</v>
      </c>
      <c r="M748" s="131" t="str">
        <f t="shared" si="11"/>
        <v>ASSY</v>
      </c>
    </row>
    <row r="749" spans="1:13" x14ac:dyDescent="0.2">
      <c r="A749" s="135" t="s">
        <v>7020</v>
      </c>
      <c r="B749" s="135" t="s">
        <v>7021</v>
      </c>
      <c r="C749" s="135" t="s">
        <v>2390</v>
      </c>
      <c r="D749" s="135" t="s">
        <v>2391</v>
      </c>
      <c r="E749" s="136" t="s">
        <v>2392</v>
      </c>
      <c r="F749" s="137" t="s">
        <v>2393</v>
      </c>
      <c r="G749" s="137" t="s">
        <v>43</v>
      </c>
      <c r="H749" s="136" t="s">
        <v>1236</v>
      </c>
      <c r="I749" s="136" t="s">
        <v>2466</v>
      </c>
      <c r="J749" s="137"/>
      <c r="K749" s="136" t="s">
        <v>1238</v>
      </c>
      <c r="L749" s="136" t="s">
        <v>8859</v>
      </c>
      <c r="M749" s="131" t="str">
        <f t="shared" si="11"/>
        <v>ASSY</v>
      </c>
    </row>
    <row r="750" spans="1:13" x14ac:dyDescent="0.2">
      <c r="A750" s="135" t="s">
        <v>7022</v>
      </c>
      <c r="B750" s="135" t="s">
        <v>7023</v>
      </c>
      <c r="C750" s="135" t="s">
        <v>2390</v>
      </c>
      <c r="D750" s="135" t="s">
        <v>2391</v>
      </c>
      <c r="E750" s="136" t="s">
        <v>2392</v>
      </c>
      <c r="F750" s="137" t="s">
        <v>2393</v>
      </c>
      <c r="G750" s="137" t="s">
        <v>43</v>
      </c>
      <c r="H750" s="136" t="s">
        <v>1239</v>
      </c>
      <c r="I750" s="136" t="s">
        <v>2467</v>
      </c>
      <c r="J750" s="137"/>
      <c r="K750" s="136" t="s">
        <v>1242</v>
      </c>
      <c r="L750" s="136" t="s">
        <v>1243</v>
      </c>
      <c r="M750" s="131" t="str">
        <f t="shared" si="11"/>
        <v>ASSY</v>
      </c>
    </row>
    <row r="751" spans="1:13" x14ac:dyDescent="0.2">
      <c r="A751" s="135" t="s">
        <v>7024</v>
      </c>
      <c r="B751" s="135" t="s">
        <v>7025</v>
      </c>
      <c r="C751" s="135" t="s">
        <v>2390</v>
      </c>
      <c r="D751" s="135" t="s">
        <v>2391</v>
      </c>
      <c r="E751" s="136" t="s">
        <v>2392</v>
      </c>
      <c r="F751" s="137" t="s">
        <v>2393</v>
      </c>
      <c r="G751" s="137" t="s">
        <v>43</v>
      </c>
      <c r="H751" s="136" t="s">
        <v>1244</v>
      </c>
      <c r="I751" s="136" t="s">
        <v>2468</v>
      </c>
      <c r="J751" s="137"/>
      <c r="K751" s="136" t="s">
        <v>1246</v>
      </c>
      <c r="L751" s="136" t="s">
        <v>8860</v>
      </c>
      <c r="M751" s="131" t="str">
        <f t="shared" si="11"/>
        <v>ASSY</v>
      </c>
    </row>
    <row r="752" spans="1:13" x14ac:dyDescent="0.2">
      <c r="A752" s="135" t="s">
        <v>7026</v>
      </c>
      <c r="B752" s="135" t="s">
        <v>7027</v>
      </c>
      <c r="C752" s="135" t="s">
        <v>2390</v>
      </c>
      <c r="D752" s="135" t="s">
        <v>2391</v>
      </c>
      <c r="E752" s="136" t="s">
        <v>2392</v>
      </c>
      <c r="F752" s="137" t="s">
        <v>2393</v>
      </c>
      <c r="G752" s="137" t="s">
        <v>9035</v>
      </c>
      <c r="H752" s="136" t="s">
        <v>1247</v>
      </c>
      <c r="I752" s="136" t="s">
        <v>2469</v>
      </c>
      <c r="J752" s="137"/>
      <c r="K752" s="136" t="s">
        <v>1249</v>
      </c>
      <c r="L752" s="136" t="s">
        <v>1250</v>
      </c>
      <c r="M752" s="131" t="str">
        <f t="shared" si="11"/>
        <v>Sealing</v>
      </c>
    </row>
    <row r="753" spans="1:13" x14ac:dyDescent="0.2">
      <c r="A753" s="135" t="s">
        <v>7028</v>
      </c>
      <c r="B753" s="135" t="s">
        <v>7029</v>
      </c>
      <c r="C753" s="135" t="s">
        <v>2390</v>
      </c>
      <c r="D753" s="135" t="s">
        <v>2391</v>
      </c>
      <c r="E753" s="136" t="s">
        <v>2392</v>
      </c>
      <c r="F753" s="137" t="s">
        <v>2393</v>
      </c>
      <c r="G753" s="137" t="s">
        <v>9035</v>
      </c>
      <c r="H753" s="136" t="s">
        <v>1251</v>
      </c>
      <c r="I753" s="136" t="s">
        <v>2470</v>
      </c>
      <c r="J753" s="137"/>
      <c r="K753" s="136" t="s">
        <v>1253</v>
      </c>
      <c r="L753" s="136" t="s">
        <v>5445</v>
      </c>
      <c r="M753" s="131" t="str">
        <f t="shared" si="11"/>
        <v>Sealing</v>
      </c>
    </row>
    <row r="754" spans="1:13" x14ac:dyDescent="0.2">
      <c r="A754" s="135" t="s">
        <v>7030</v>
      </c>
      <c r="B754" s="135" t="s">
        <v>7031</v>
      </c>
      <c r="C754" s="135" t="s">
        <v>2390</v>
      </c>
      <c r="D754" s="135" t="s">
        <v>2391</v>
      </c>
      <c r="E754" s="136" t="s">
        <v>2392</v>
      </c>
      <c r="F754" s="137" t="s">
        <v>2393</v>
      </c>
      <c r="G754" s="137" t="s">
        <v>43</v>
      </c>
      <c r="H754" s="136" t="s">
        <v>1256</v>
      </c>
      <c r="I754" s="136" t="s">
        <v>2471</v>
      </c>
      <c r="J754" s="137"/>
      <c r="K754" s="136" t="s">
        <v>1258</v>
      </c>
      <c r="L754" s="136" t="s">
        <v>8861</v>
      </c>
      <c r="M754" s="131" t="str">
        <f t="shared" si="11"/>
        <v>ASSY</v>
      </c>
    </row>
    <row r="755" spans="1:13" x14ac:dyDescent="0.2">
      <c r="A755" s="135" t="s">
        <v>7032</v>
      </c>
      <c r="B755" s="135" t="s">
        <v>7033</v>
      </c>
      <c r="C755" s="135" t="s">
        <v>2390</v>
      </c>
      <c r="D755" s="135" t="s">
        <v>2391</v>
      </c>
      <c r="E755" s="136" t="s">
        <v>2392</v>
      </c>
      <c r="F755" s="137" t="s">
        <v>2393</v>
      </c>
      <c r="G755" s="137" t="s">
        <v>43</v>
      </c>
      <c r="H755" s="136" t="s">
        <v>1259</v>
      </c>
      <c r="I755" s="136" t="s">
        <v>2472</v>
      </c>
      <c r="J755" s="137"/>
      <c r="K755" s="136" t="s">
        <v>1261</v>
      </c>
      <c r="L755" s="136" t="s">
        <v>8862</v>
      </c>
      <c r="M755" s="131" t="str">
        <f t="shared" si="11"/>
        <v>ASSY</v>
      </c>
    </row>
    <row r="756" spans="1:13" x14ac:dyDescent="0.2">
      <c r="A756" s="135" t="s">
        <v>7034</v>
      </c>
      <c r="B756" s="135" t="s">
        <v>7035</v>
      </c>
      <c r="C756" s="135" t="s">
        <v>2390</v>
      </c>
      <c r="D756" s="135" t="s">
        <v>2391</v>
      </c>
      <c r="E756" s="136" t="s">
        <v>2392</v>
      </c>
      <c r="F756" s="137" t="s">
        <v>2393</v>
      </c>
      <c r="G756" s="137" t="s">
        <v>9035</v>
      </c>
      <c r="H756" s="136" t="s">
        <v>1262</v>
      </c>
      <c r="I756" s="136" t="s">
        <v>2473</v>
      </c>
      <c r="J756" s="137"/>
      <c r="K756" s="136" t="s">
        <v>1264</v>
      </c>
      <c r="L756" s="136" t="s">
        <v>5449</v>
      </c>
      <c r="M756" s="131" t="str">
        <f t="shared" si="11"/>
        <v>Sealing</v>
      </c>
    </row>
    <row r="757" spans="1:13" x14ac:dyDescent="0.2">
      <c r="A757" s="135" t="s">
        <v>7036</v>
      </c>
      <c r="B757" s="135" t="s">
        <v>7037</v>
      </c>
      <c r="C757" s="135" t="s">
        <v>2390</v>
      </c>
      <c r="D757" s="135" t="s">
        <v>2391</v>
      </c>
      <c r="E757" s="136" t="s">
        <v>2392</v>
      </c>
      <c r="F757" s="137" t="s">
        <v>2393</v>
      </c>
      <c r="G757" s="137" t="s">
        <v>43</v>
      </c>
      <c r="H757" s="136" t="s">
        <v>1267</v>
      </c>
      <c r="I757" s="136" t="s">
        <v>2474</v>
      </c>
      <c r="J757" s="137"/>
      <c r="K757" s="136" t="s">
        <v>1269</v>
      </c>
      <c r="L757" s="136" t="s">
        <v>8863</v>
      </c>
      <c r="M757" s="131" t="str">
        <f t="shared" si="11"/>
        <v>ASSY</v>
      </c>
    </row>
    <row r="758" spans="1:13" x14ac:dyDescent="0.2">
      <c r="A758" s="135" t="s">
        <v>7038</v>
      </c>
      <c r="B758" s="135" t="s">
        <v>7039</v>
      </c>
      <c r="C758" s="135" t="s">
        <v>2390</v>
      </c>
      <c r="D758" s="135" t="s">
        <v>2391</v>
      </c>
      <c r="E758" s="136" t="s">
        <v>2392</v>
      </c>
      <c r="F758" s="137" t="s">
        <v>2393</v>
      </c>
      <c r="G758" s="137" t="s">
        <v>43</v>
      </c>
      <c r="H758" s="136" t="s">
        <v>1270</v>
      </c>
      <c r="I758" s="136" t="s">
        <v>2475</v>
      </c>
      <c r="J758" s="137"/>
      <c r="K758" s="136" t="s">
        <v>1272</v>
      </c>
      <c r="L758" s="136" t="s">
        <v>1273</v>
      </c>
      <c r="M758" s="131" t="str">
        <f t="shared" si="11"/>
        <v>ASSY</v>
      </c>
    </row>
    <row r="759" spans="1:13" x14ac:dyDescent="0.2">
      <c r="A759" s="135" t="s">
        <v>7040</v>
      </c>
      <c r="B759" s="135" t="s">
        <v>7041</v>
      </c>
      <c r="C759" s="135" t="s">
        <v>2390</v>
      </c>
      <c r="D759" s="135" t="s">
        <v>2391</v>
      </c>
      <c r="E759" s="136" t="s">
        <v>2392</v>
      </c>
      <c r="F759" s="137" t="s">
        <v>2393</v>
      </c>
      <c r="G759" s="137" t="s">
        <v>9035</v>
      </c>
      <c r="H759" s="136" t="s">
        <v>1274</v>
      </c>
      <c r="I759" s="136" t="s">
        <v>2476</v>
      </c>
      <c r="J759" s="137"/>
      <c r="K759" s="136" t="s">
        <v>1276</v>
      </c>
      <c r="L759" s="136" t="s">
        <v>5451</v>
      </c>
      <c r="M759" s="131" t="str">
        <f t="shared" si="11"/>
        <v>Sealing</v>
      </c>
    </row>
    <row r="760" spans="1:13" x14ac:dyDescent="0.2">
      <c r="A760" s="135" t="s">
        <v>4313</v>
      </c>
      <c r="B760" s="135" t="s">
        <v>7042</v>
      </c>
      <c r="C760" s="135" t="s">
        <v>2390</v>
      </c>
      <c r="D760" s="135" t="s">
        <v>2391</v>
      </c>
      <c r="E760" s="136" t="s">
        <v>2392</v>
      </c>
      <c r="F760" s="137" t="s">
        <v>2393</v>
      </c>
      <c r="G760" s="137" t="s">
        <v>43</v>
      </c>
      <c r="H760" s="136" t="s">
        <v>1277</v>
      </c>
      <c r="I760" s="136" t="s">
        <v>2477</v>
      </c>
      <c r="J760" s="137"/>
      <c r="K760" s="136" t="s">
        <v>1280</v>
      </c>
      <c r="L760" s="136" t="s">
        <v>1281</v>
      </c>
      <c r="M760" s="131" t="str">
        <f t="shared" si="11"/>
        <v>ASSY</v>
      </c>
    </row>
    <row r="761" spans="1:13" x14ac:dyDescent="0.2">
      <c r="A761" s="135" t="s">
        <v>7043</v>
      </c>
      <c r="B761" s="135" t="s">
        <v>7044</v>
      </c>
      <c r="C761" s="135" t="s">
        <v>2390</v>
      </c>
      <c r="D761" s="135" t="s">
        <v>2391</v>
      </c>
      <c r="E761" s="136" t="s">
        <v>2392</v>
      </c>
      <c r="F761" s="137" t="s">
        <v>2393</v>
      </c>
      <c r="G761" s="137" t="s">
        <v>43</v>
      </c>
      <c r="H761" s="136" t="s">
        <v>1282</v>
      </c>
      <c r="I761" s="136" t="s">
        <v>2478</v>
      </c>
      <c r="J761" s="137"/>
      <c r="K761" s="136" t="s">
        <v>1284</v>
      </c>
      <c r="L761" s="136" t="s">
        <v>1285</v>
      </c>
      <c r="M761" s="131" t="str">
        <f t="shared" si="11"/>
        <v>ASSY</v>
      </c>
    </row>
    <row r="762" spans="1:13" x14ac:dyDescent="0.2">
      <c r="A762" s="135" t="s">
        <v>4205</v>
      </c>
      <c r="B762" s="135" t="s">
        <v>7045</v>
      </c>
      <c r="C762" s="135" t="s">
        <v>2390</v>
      </c>
      <c r="D762" s="135" t="s">
        <v>2391</v>
      </c>
      <c r="E762" s="136" t="s">
        <v>2392</v>
      </c>
      <c r="F762" s="137" t="s">
        <v>2393</v>
      </c>
      <c r="G762" s="137" t="s">
        <v>43</v>
      </c>
      <c r="H762" s="136" t="s">
        <v>1286</v>
      </c>
      <c r="I762" s="136" t="s">
        <v>2479</v>
      </c>
      <c r="J762" s="137"/>
      <c r="K762" s="136" t="s">
        <v>1289</v>
      </c>
      <c r="L762" s="136" t="s">
        <v>1290</v>
      </c>
      <c r="M762" s="131" t="str">
        <f t="shared" si="11"/>
        <v>ASSY</v>
      </c>
    </row>
    <row r="763" spans="1:13" x14ac:dyDescent="0.2">
      <c r="A763" s="135" t="s">
        <v>7046</v>
      </c>
      <c r="B763" s="135" t="s">
        <v>7047</v>
      </c>
      <c r="C763" s="135" t="s">
        <v>2390</v>
      </c>
      <c r="D763" s="135" t="s">
        <v>2391</v>
      </c>
      <c r="E763" s="136" t="s">
        <v>2392</v>
      </c>
      <c r="F763" s="137" t="s">
        <v>2393</v>
      </c>
      <c r="G763" s="137" t="s">
        <v>43</v>
      </c>
      <c r="H763" s="136" t="s">
        <v>1291</v>
      </c>
      <c r="I763" s="136" t="s">
        <v>2480</v>
      </c>
      <c r="J763" s="137"/>
      <c r="K763" s="136" t="s">
        <v>1293</v>
      </c>
      <c r="L763" s="136" t="s">
        <v>1294</v>
      </c>
      <c r="M763" s="131" t="str">
        <f t="shared" si="11"/>
        <v>ASSY</v>
      </c>
    </row>
    <row r="764" spans="1:13" x14ac:dyDescent="0.2">
      <c r="A764" s="135" t="s">
        <v>7048</v>
      </c>
      <c r="B764" s="135" t="s">
        <v>7049</v>
      </c>
      <c r="C764" s="135" t="s">
        <v>2390</v>
      </c>
      <c r="D764" s="135" t="s">
        <v>2391</v>
      </c>
      <c r="E764" s="136" t="s">
        <v>2392</v>
      </c>
      <c r="F764" s="137" t="s">
        <v>2393</v>
      </c>
      <c r="G764" s="137" t="s">
        <v>43</v>
      </c>
      <c r="H764" s="136" t="s">
        <v>1295</v>
      </c>
      <c r="I764" s="136" t="s">
        <v>2481</v>
      </c>
      <c r="J764" s="137"/>
      <c r="K764" s="136" t="s">
        <v>1297</v>
      </c>
      <c r="L764" s="136" t="s">
        <v>1298</v>
      </c>
      <c r="M764" s="131" t="str">
        <f t="shared" si="11"/>
        <v>ASSY</v>
      </c>
    </row>
    <row r="765" spans="1:13" x14ac:dyDescent="0.2">
      <c r="A765" s="135" t="s">
        <v>7050</v>
      </c>
      <c r="B765" s="135" t="s">
        <v>7051</v>
      </c>
      <c r="C765" s="135" t="s">
        <v>2390</v>
      </c>
      <c r="D765" s="135" t="s">
        <v>2391</v>
      </c>
      <c r="E765" s="136" t="s">
        <v>2392</v>
      </c>
      <c r="F765" s="137" t="s">
        <v>2393</v>
      </c>
      <c r="G765" s="137" t="s">
        <v>43</v>
      </c>
      <c r="H765" s="136" t="s">
        <v>1299</v>
      </c>
      <c r="I765" s="136" t="s">
        <v>2482</v>
      </c>
      <c r="J765" s="137"/>
      <c r="K765" s="136" t="s">
        <v>1301</v>
      </c>
      <c r="L765" s="136" t="s">
        <v>1302</v>
      </c>
      <c r="M765" s="131" t="str">
        <f t="shared" si="11"/>
        <v>ASSY</v>
      </c>
    </row>
    <row r="766" spans="1:13" x14ac:dyDescent="0.2">
      <c r="A766" s="135" t="s">
        <v>7052</v>
      </c>
      <c r="B766" s="135" t="s">
        <v>7053</v>
      </c>
      <c r="C766" s="135" t="s">
        <v>2390</v>
      </c>
      <c r="D766" s="135" t="s">
        <v>2391</v>
      </c>
      <c r="E766" s="136" t="s">
        <v>2392</v>
      </c>
      <c r="F766" s="137" t="s">
        <v>2393</v>
      </c>
      <c r="G766" s="137" t="s">
        <v>43</v>
      </c>
      <c r="H766" s="136" t="s">
        <v>1303</v>
      </c>
      <c r="I766" s="136" t="s">
        <v>2483</v>
      </c>
      <c r="J766" s="137"/>
      <c r="K766" s="136" t="s">
        <v>1305</v>
      </c>
      <c r="L766" s="136" t="s">
        <v>1306</v>
      </c>
      <c r="M766" s="131" t="str">
        <f t="shared" si="11"/>
        <v>ASSY</v>
      </c>
    </row>
    <row r="767" spans="1:13" x14ac:dyDescent="0.2">
      <c r="A767" s="135" t="s">
        <v>7054</v>
      </c>
      <c r="B767" s="135" t="s">
        <v>7055</v>
      </c>
      <c r="C767" s="135" t="s">
        <v>2390</v>
      </c>
      <c r="D767" s="135" t="s">
        <v>2391</v>
      </c>
      <c r="E767" s="136" t="s">
        <v>2392</v>
      </c>
      <c r="F767" s="137" t="s">
        <v>2393</v>
      </c>
      <c r="G767" s="137" t="s">
        <v>43</v>
      </c>
      <c r="H767" s="136" t="s">
        <v>1307</v>
      </c>
      <c r="I767" s="136" t="s">
        <v>2484</v>
      </c>
      <c r="J767" s="137"/>
      <c r="K767" s="136" t="s">
        <v>1310</v>
      </c>
      <c r="L767" s="136" t="s">
        <v>1311</v>
      </c>
      <c r="M767" s="131" t="str">
        <f t="shared" si="11"/>
        <v>ASSY</v>
      </c>
    </row>
    <row r="768" spans="1:13" x14ac:dyDescent="0.2">
      <c r="A768" s="135" t="s">
        <v>7056</v>
      </c>
      <c r="B768" s="135" t="s">
        <v>7057</v>
      </c>
      <c r="C768" s="135" t="s">
        <v>2390</v>
      </c>
      <c r="D768" s="135" t="s">
        <v>2391</v>
      </c>
      <c r="E768" s="136" t="s">
        <v>2392</v>
      </c>
      <c r="F768" s="137" t="s">
        <v>2393</v>
      </c>
      <c r="G768" s="137" t="s">
        <v>9035</v>
      </c>
      <c r="H768" s="136" t="s">
        <v>1312</v>
      </c>
      <c r="I768" s="136" t="s">
        <v>2485</v>
      </c>
      <c r="J768" s="137"/>
      <c r="K768" s="136" t="s">
        <v>1315</v>
      </c>
      <c r="L768" s="136" t="s">
        <v>1316</v>
      </c>
      <c r="M768" s="131" t="str">
        <f t="shared" si="11"/>
        <v>Sealing</v>
      </c>
    </row>
    <row r="769" spans="1:13" x14ac:dyDescent="0.2">
      <c r="A769" s="135" t="s">
        <v>7058</v>
      </c>
      <c r="B769" s="135" t="s">
        <v>7059</v>
      </c>
      <c r="C769" s="135" t="s">
        <v>2390</v>
      </c>
      <c r="D769" s="135" t="s">
        <v>2391</v>
      </c>
      <c r="E769" s="136" t="s">
        <v>2392</v>
      </c>
      <c r="F769" s="137" t="s">
        <v>2393</v>
      </c>
      <c r="G769" s="137" t="s">
        <v>43</v>
      </c>
      <c r="H769" s="136" t="s">
        <v>1317</v>
      </c>
      <c r="I769" s="136" t="s">
        <v>2486</v>
      </c>
      <c r="J769" s="137"/>
      <c r="K769" s="136" t="s">
        <v>1319</v>
      </c>
      <c r="L769" s="136" t="s">
        <v>1320</v>
      </c>
      <c r="M769" s="131" t="str">
        <f t="shared" si="11"/>
        <v>ASSY</v>
      </c>
    </row>
    <row r="770" spans="1:13" x14ac:dyDescent="0.2">
      <c r="A770" s="135" t="s">
        <v>7060</v>
      </c>
      <c r="B770" s="135" t="s">
        <v>7061</v>
      </c>
      <c r="C770" s="135" t="s">
        <v>2390</v>
      </c>
      <c r="D770" s="135" t="s">
        <v>2391</v>
      </c>
      <c r="E770" s="136" t="s">
        <v>2392</v>
      </c>
      <c r="F770" s="137" t="s">
        <v>2393</v>
      </c>
      <c r="G770" s="137" t="s">
        <v>43</v>
      </c>
      <c r="H770" s="136" t="s">
        <v>1321</v>
      </c>
      <c r="I770" s="136" t="s">
        <v>2487</v>
      </c>
      <c r="J770" s="137"/>
      <c r="K770" s="136" t="s">
        <v>1323</v>
      </c>
      <c r="L770" s="136" t="s">
        <v>1324</v>
      </c>
      <c r="M770" s="131" t="str">
        <f t="shared" si="11"/>
        <v>ASSY</v>
      </c>
    </row>
    <row r="771" spans="1:13" x14ac:dyDescent="0.2">
      <c r="A771" s="135" t="s">
        <v>7062</v>
      </c>
      <c r="B771" s="135" t="s">
        <v>7063</v>
      </c>
      <c r="C771" s="135" t="s">
        <v>2390</v>
      </c>
      <c r="D771" s="135" t="s">
        <v>2391</v>
      </c>
      <c r="E771" s="136" t="s">
        <v>2392</v>
      </c>
      <c r="F771" s="137" t="s">
        <v>2393</v>
      </c>
      <c r="G771" s="137" t="s">
        <v>9035</v>
      </c>
      <c r="H771" s="136" t="s">
        <v>1325</v>
      </c>
      <c r="I771" s="136" t="s">
        <v>2488</v>
      </c>
      <c r="J771" s="137"/>
      <c r="K771" s="136" t="s">
        <v>1328</v>
      </c>
      <c r="L771" s="136" t="s">
        <v>1329</v>
      </c>
      <c r="M771" s="131" t="str">
        <f t="shared" si="11"/>
        <v>Sealing</v>
      </c>
    </row>
    <row r="772" spans="1:13" x14ac:dyDescent="0.2">
      <c r="A772" s="135" t="s">
        <v>4225</v>
      </c>
      <c r="B772" s="135" t="s">
        <v>7064</v>
      </c>
      <c r="C772" s="135" t="s">
        <v>2390</v>
      </c>
      <c r="D772" s="135" t="s">
        <v>2391</v>
      </c>
      <c r="E772" s="136" t="s">
        <v>2392</v>
      </c>
      <c r="F772" s="137" t="s">
        <v>2393</v>
      </c>
      <c r="G772" s="137" t="s">
        <v>43</v>
      </c>
      <c r="H772" s="136" t="s">
        <v>1330</v>
      </c>
      <c r="I772" s="136" t="s">
        <v>2489</v>
      </c>
      <c r="J772" s="137"/>
      <c r="K772" s="136" t="s">
        <v>1333</v>
      </c>
      <c r="L772" s="136" t="s">
        <v>1334</v>
      </c>
      <c r="M772" s="131" t="str">
        <f t="shared" si="11"/>
        <v>ASSY</v>
      </c>
    </row>
    <row r="773" spans="1:13" x14ac:dyDescent="0.2">
      <c r="A773" s="135" t="s">
        <v>4333</v>
      </c>
      <c r="B773" s="135" t="s">
        <v>7065</v>
      </c>
      <c r="C773" s="135" t="s">
        <v>2390</v>
      </c>
      <c r="D773" s="135" t="s">
        <v>2391</v>
      </c>
      <c r="E773" s="136" t="s">
        <v>2392</v>
      </c>
      <c r="F773" s="137" t="s">
        <v>2393</v>
      </c>
      <c r="G773" s="137" t="s">
        <v>43</v>
      </c>
      <c r="H773" s="136" t="s">
        <v>16</v>
      </c>
      <c r="I773" s="136" t="s">
        <v>2490</v>
      </c>
      <c r="J773" s="137"/>
      <c r="K773" s="136" t="s">
        <v>1337</v>
      </c>
      <c r="L773" s="136" t="s">
        <v>8864</v>
      </c>
      <c r="M773" s="131" t="str">
        <f t="shared" si="11"/>
        <v>ASSY</v>
      </c>
    </row>
    <row r="774" spans="1:13" x14ac:dyDescent="0.2">
      <c r="A774" s="135" t="s">
        <v>7066</v>
      </c>
      <c r="B774" s="135" t="s">
        <v>7067</v>
      </c>
      <c r="C774" s="135" t="s">
        <v>2390</v>
      </c>
      <c r="D774" s="135" t="s">
        <v>2391</v>
      </c>
      <c r="E774" s="136" t="s">
        <v>2392</v>
      </c>
      <c r="F774" s="137" t="s">
        <v>2393</v>
      </c>
      <c r="G774" s="137" t="s">
        <v>43</v>
      </c>
      <c r="H774" s="136" t="s">
        <v>1338</v>
      </c>
      <c r="I774" s="136" t="s">
        <v>2491</v>
      </c>
      <c r="J774" s="137"/>
      <c r="K774" s="136" t="s">
        <v>1340</v>
      </c>
      <c r="L774" s="136" t="s">
        <v>8865</v>
      </c>
      <c r="M774" s="131" t="str">
        <f t="shared" si="11"/>
        <v>ASSY</v>
      </c>
    </row>
    <row r="775" spans="1:13" x14ac:dyDescent="0.2">
      <c r="A775" s="135" t="s">
        <v>7068</v>
      </c>
      <c r="B775" s="135" t="s">
        <v>7069</v>
      </c>
      <c r="C775" s="135" t="s">
        <v>2390</v>
      </c>
      <c r="D775" s="135" t="s">
        <v>2391</v>
      </c>
      <c r="E775" s="136" t="s">
        <v>2392</v>
      </c>
      <c r="F775" s="137" t="s">
        <v>2393</v>
      </c>
      <c r="G775" s="137" t="s">
        <v>43</v>
      </c>
      <c r="H775" s="136" t="s">
        <v>1341</v>
      </c>
      <c r="I775" s="136" t="s">
        <v>2492</v>
      </c>
      <c r="J775" s="137"/>
      <c r="K775" s="136" t="s">
        <v>1343</v>
      </c>
      <c r="L775" s="136" t="s">
        <v>8866</v>
      </c>
      <c r="M775" s="131" t="str">
        <f t="shared" ref="M775:M838" si="12">IF(G775="","",G775)</f>
        <v>ASSY</v>
      </c>
    </row>
    <row r="776" spans="1:13" x14ac:dyDescent="0.2">
      <c r="A776" s="135" t="s">
        <v>7070</v>
      </c>
      <c r="B776" s="135" t="s">
        <v>7071</v>
      </c>
      <c r="C776" s="135" t="s">
        <v>2390</v>
      </c>
      <c r="D776" s="135" t="s">
        <v>2391</v>
      </c>
      <c r="E776" s="136" t="s">
        <v>2392</v>
      </c>
      <c r="F776" s="137" t="s">
        <v>2393</v>
      </c>
      <c r="G776" s="137" t="s">
        <v>43</v>
      </c>
      <c r="H776" s="136" t="s">
        <v>1344</v>
      </c>
      <c r="I776" s="136" t="s">
        <v>2493</v>
      </c>
      <c r="J776" s="137"/>
      <c r="K776" s="136" t="s">
        <v>1346</v>
      </c>
      <c r="L776" s="136" t="s">
        <v>8867</v>
      </c>
      <c r="M776" s="131" t="str">
        <f t="shared" si="12"/>
        <v>ASSY</v>
      </c>
    </row>
    <row r="777" spans="1:13" x14ac:dyDescent="0.2">
      <c r="A777" s="135" t="s">
        <v>7072</v>
      </c>
      <c r="B777" s="135" t="s">
        <v>7073</v>
      </c>
      <c r="C777" s="135" t="s">
        <v>2390</v>
      </c>
      <c r="D777" s="135" t="s">
        <v>2391</v>
      </c>
      <c r="E777" s="136" t="s">
        <v>2392</v>
      </c>
      <c r="F777" s="137" t="s">
        <v>2393</v>
      </c>
      <c r="G777" s="137" t="s">
        <v>9035</v>
      </c>
      <c r="H777" s="136" t="s">
        <v>1347</v>
      </c>
      <c r="I777" s="136" t="s">
        <v>2494</v>
      </c>
      <c r="J777" s="137"/>
      <c r="K777" s="136" t="s">
        <v>1349</v>
      </c>
      <c r="L777" s="136" t="s">
        <v>5454</v>
      </c>
      <c r="M777" s="131" t="str">
        <f t="shared" si="12"/>
        <v>Sealing</v>
      </c>
    </row>
    <row r="778" spans="1:13" x14ac:dyDescent="0.2">
      <c r="A778" s="135" t="s">
        <v>7074</v>
      </c>
      <c r="B778" s="135" t="s">
        <v>7075</v>
      </c>
      <c r="C778" s="135" t="s">
        <v>2390</v>
      </c>
      <c r="D778" s="135" t="s">
        <v>2391</v>
      </c>
      <c r="E778" s="136" t="s">
        <v>2392</v>
      </c>
      <c r="F778" s="137" t="s">
        <v>2393</v>
      </c>
      <c r="G778" s="137" t="s">
        <v>43</v>
      </c>
      <c r="H778" s="136" t="s">
        <v>1350</v>
      </c>
      <c r="I778" s="136" t="s">
        <v>2495</v>
      </c>
      <c r="J778" s="137"/>
      <c r="K778" s="136" t="s">
        <v>1353</v>
      </c>
      <c r="L778" s="136" t="s">
        <v>1354</v>
      </c>
      <c r="M778" s="131" t="str">
        <f t="shared" si="12"/>
        <v>ASSY</v>
      </c>
    </row>
    <row r="779" spans="1:13" x14ac:dyDescent="0.2">
      <c r="A779" s="135" t="s">
        <v>7076</v>
      </c>
      <c r="B779" s="135" t="s">
        <v>7077</v>
      </c>
      <c r="C779" s="135" t="s">
        <v>2390</v>
      </c>
      <c r="D779" s="135" t="s">
        <v>2391</v>
      </c>
      <c r="E779" s="136" t="s">
        <v>2392</v>
      </c>
      <c r="F779" s="137" t="s">
        <v>2393</v>
      </c>
      <c r="G779" s="137" t="s">
        <v>9035</v>
      </c>
      <c r="H779" s="136" t="s">
        <v>1355</v>
      </c>
      <c r="I779" s="136" t="s">
        <v>2496</v>
      </c>
      <c r="J779" s="137"/>
      <c r="K779" s="136" t="s">
        <v>1357</v>
      </c>
      <c r="L779" s="136" t="s">
        <v>5455</v>
      </c>
      <c r="M779" s="131" t="str">
        <f t="shared" si="12"/>
        <v>Sealing</v>
      </c>
    </row>
    <row r="780" spans="1:13" x14ac:dyDescent="0.2">
      <c r="A780" s="135" t="s">
        <v>4374</v>
      </c>
      <c r="B780" s="135" t="s">
        <v>7078</v>
      </c>
      <c r="C780" s="135" t="s">
        <v>2390</v>
      </c>
      <c r="D780" s="135" t="s">
        <v>2391</v>
      </c>
      <c r="E780" s="136" t="s">
        <v>2392</v>
      </c>
      <c r="F780" s="137" t="s">
        <v>2393</v>
      </c>
      <c r="G780" s="137" t="s">
        <v>43</v>
      </c>
      <c r="H780" s="136" t="s">
        <v>1358</v>
      </c>
      <c r="I780" s="136" t="s">
        <v>2497</v>
      </c>
      <c r="J780" s="137"/>
      <c r="K780" s="136" t="s">
        <v>1361</v>
      </c>
      <c r="L780" s="136" t="s">
        <v>1362</v>
      </c>
      <c r="M780" s="131" t="str">
        <f t="shared" si="12"/>
        <v>ASSY</v>
      </c>
    </row>
    <row r="781" spans="1:13" x14ac:dyDescent="0.2">
      <c r="A781" s="135" t="s">
        <v>4224</v>
      </c>
      <c r="B781" s="135" t="s">
        <v>7079</v>
      </c>
      <c r="C781" s="135" t="s">
        <v>2390</v>
      </c>
      <c r="D781" s="135" t="s">
        <v>2391</v>
      </c>
      <c r="E781" s="136" t="s">
        <v>2392</v>
      </c>
      <c r="F781" s="137" t="s">
        <v>2393</v>
      </c>
      <c r="G781" s="137" t="s">
        <v>43</v>
      </c>
      <c r="H781" s="136" t="s">
        <v>1363</v>
      </c>
      <c r="I781" s="136" t="s">
        <v>2498</v>
      </c>
      <c r="J781" s="137"/>
      <c r="K781" s="136" t="s">
        <v>1366</v>
      </c>
      <c r="L781" s="136" t="s">
        <v>8868</v>
      </c>
      <c r="M781" s="131" t="str">
        <f t="shared" si="12"/>
        <v>ASSY</v>
      </c>
    </row>
    <row r="782" spans="1:13" x14ac:dyDescent="0.2">
      <c r="A782" s="135" t="s">
        <v>7080</v>
      </c>
      <c r="B782" s="135" t="s">
        <v>7081</v>
      </c>
      <c r="C782" s="135" t="s">
        <v>2390</v>
      </c>
      <c r="D782" s="135" t="s">
        <v>2391</v>
      </c>
      <c r="E782" s="136" t="s">
        <v>2392</v>
      </c>
      <c r="F782" s="137" t="s">
        <v>2393</v>
      </c>
      <c r="G782" s="137" t="s">
        <v>9035</v>
      </c>
      <c r="H782" s="136" t="s">
        <v>1368</v>
      </c>
      <c r="I782" s="136" t="s">
        <v>2499</v>
      </c>
      <c r="J782" s="137"/>
      <c r="K782" s="136" t="s">
        <v>1370</v>
      </c>
      <c r="L782" s="136" t="s">
        <v>1371</v>
      </c>
      <c r="M782" s="131" t="str">
        <f t="shared" si="12"/>
        <v>Sealing</v>
      </c>
    </row>
    <row r="783" spans="1:13" x14ac:dyDescent="0.2">
      <c r="A783" s="135" t="s">
        <v>7082</v>
      </c>
      <c r="B783" s="135" t="s">
        <v>7083</v>
      </c>
      <c r="C783" s="135" t="s">
        <v>2390</v>
      </c>
      <c r="D783" s="135" t="s">
        <v>2391</v>
      </c>
      <c r="E783" s="136" t="s">
        <v>2392</v>
      </c>
      <c r="F783" s="137" t="s">
        <v>2393</v>
      </c>
      <c r="G783" s="137" t="s">
        <v>43</v>
      </c>
      <c r="H783" s="136" t="s">
        <v>1372</v>
      </c>
      <c r="I783" s="136" t="s">
        <v>2500</v>
      </c>
      <c r="J783" s="137"/>
      <c r="K783" s="136" t="s">
        <v>1375</v>
      </c>
      <c r="L783" s="136" t="s">
        <v>8869</v>
      </c>
      <c r="M783" s="131" t="str">
        <f t="shared" si="12"/>
        <v>ASSY</v>
      </c>
    </row>
    <row r="784" spans="1:13" x14ac:dyDescent="0.2">
      <c r="A784" s="135" t="s">
        <v>7084</v>
      </c>
      <c r="B784" s="135" t="s">
        <v>7085</v>
      </c>
      <c r="C784" s="135" t="s">
        <v>2390</v>
      </c>
      <c r="D784" s="135" t="s">
        <v>2391</v>
      </c>
      <c r="E784" s="136" t="s">
        <v>2392</v>
      </c>
      <c r="F784" s="137" t="s">
        <v>2393</v>
      </c>
      <c r="G784" s="137" t="s">
        <v>43</v>
      </c>
      <c r="H784" s="136" t="s">
        <v>1377</v>
      </c>
      <c r="I784" s="136" t="s">
        <v>2501</v>
      </c>
      <c r="J784" s="137"/>
      <c r="K784" s="136" t="s">
        <v>1380</v>
      </c>
      <c r="L784" s="136" t="s">
        <v>8870</v>
      </c>
      <c r="M784" s="131" t="str">
        <f t="shared" si="12"/>
        <v>ASSY</v>
      </c>
    </row>
    <row r="785" spans="1:13" x14ac:dyDescent="0.2">
      <c r="A785" s="135" t="s">
        <v>7086</v>
      </c>
      <c r="B785" s="135" t="s">
        <v>7087</v>
      </c>
      <c r="C785" s="135" t="s">
        <v>2390</v>
      </c>
      <c r="D785" s="135" t="s">
        <v>2391</v>
      </c>
      <c r="E785" s="136" t="s">
        <v>2392</v>
      </c>
      <c r="F785" s="137" t="s">
        <v>2393</v>
      </c>
      <c r="G785" s="137" t="s">
        <v>9035</v>
      </c>
      <c r="H785" s="136" t="s">
        <v>1382</v>
      </c>
      <c r="I785" s="136" t="s">
        <v>2502</v>
      </c>
      <c r="J785" s="137"/>
      <c r="K785" s="136" t="s">
        <v>1384</v>
      </c>
      <c r="L785" s="136" t="s">
        <v>1385</v>
      </c>
      <c r="M785" s="131" t="str">
        <f t="shared" si="12"/>
        <v>Sealing</v>
      </c>
    </row>
    <row r="786" spans="1:13" x14ac:dyDescent="0.2">
      <c r="A786" s="135" t="s">
        <v>7088</v>
      </c>
      <c r="B786" s="135" t="s">
        <v>7089</v>
      </c>
      <c r="C786" s="135" t="s">
        <v>2390</v>
      </c>
      <c r="D786" s="135" t="s">
        <v>2391</v>
      </c>
      <c r="E786" s="136" t="s">
        <v>2392</v>
      </c>
      <c r="F786" s="137" t="s">
        <v>2393</v>
      </c>
      <c r="G786" s="137" t="s">
        <v>43</v>
      </c>
      <c r="H786" s="136" t="s">
        <v>1386</v>
      </c>
      <c r="I786" s="136" t="s">
        <v>2503</v>
      </c>
      <c r="J786" s="137"/>
      <c r="K786" s="136" t="s">
        <v>1389</v>
      </c>
      <c r="L786" s="136" t="s">
        <v>8871</v>
      </c>
      <c r="M786" s="131" t="str">
        <f t="shared" si="12"/>
        <v>ASSY</v>
      </c>
    </row>
    <row r="787" spans="1:13" x14ac:dyDescent="0.2">
      <c r="A787" s="135" t="s">
        <v>4452</v>
      </c>
      <c r="B787" s="135" t="s">
        <v>7090</v>
      </c>
      <c r="C787" s="135" t="s">
        <v>2390</v>
      </c>
      <c r="D787" s="135" t="s">
        <v>2391</v>
      </c>
      <c r="E787" s="136" t="s">
        <v>2392</v>
      </c>
      <c r="F787" s="137" t="s">
        <v>2393</v>
      </c>
      <c r="G787" s="137" t="s">
        <v>43</v>
      </c>
      <c r="H787" s="136" t="s">
        <v>1391</v>
      </c>
      <c r="I787" s="136" t="s">
        <v>2504</v>
      </c>
      <c r="J787" s="137"/>
      <c r="K787" s="136" t="s">
        <v>1394</v>
      </c>
      <c r="L787" s="136" t="s">
        <v>8872</v>
      </c>
      <c r="M787" s="131" t="str">
        <f t="shared" si="12"/>
        <v>ASSY</v>
      </c>
    </row>
    <row r="788" spans="1:13" x14ac:dyDescent="0.2">
      <c r="A788" s="135" t="s">
        <v>7091</v>
      </c>
      <c r="B788" s="135" t="s">
        <v>7092</v>
      </c>
      <c r="C788" s="135" t="s">
        <v>2390</v>
      </c>
      <c r="D788" s="135" t="s">
        <v>2391</v>
      </c>
      <c r="E788" s="136" t="s">
        <v>2392</v>
      </c>
      <c r="F788" s="137" t="s">
        <v>2393</v>
      </c>
      <c r="G788" s="137" t="s">
        <v>43</v>
      </c>
      <c r="H788" s="136" t="s">
        <v>1395</v>
      </c>
      <c r="I788" s="136" t="s">
        <v>2505</v>
      </c>
      <c r="J788" s="137"/>
      <c r="K788" s="136" t="s">
        <v>1398</v>
      </c>
      <c r="L788" s="136" t="s">
        <v>8873</v>
      </c>
      <c r="M788" s="131" t="str">
        <f t="shared" si="12"/>
        <v>ASSY</v>
      </c>
    </row>
    <row r="789" spans="1:13" x14ac:dyDescent="0.2">
      <c r="A789" s="135" t="s">
        <v>7093</v>
      </c>
      <c r="B789" s="135" t="s">
        <v>7094</v>
      </c>
      <c r="C789" s="135" t="s">
        <v>2390</v>
      </c>
      <c r="D789" s="135" t="s">
        <v>2391</v>
      </c>
      <c r="E789" s="136" t="s">
        <v>2392</v>
      </c>
      <c r="F789" s="137" t="s">
        <v>2393</v>
      </c>
      <c r="G789" s="137" t="s">
        <v>43</v>
      </c>
      <c r="H789" s="136" t="s">
        <v>1400</v>
      </c>
      <c r="I789" s="136" t="s">
        <v>2506</v>
      </c>
      <c r="J789" s="137"/>
      <c r="K789" s="136" t="s">
        <v>1402</v>
      </c>
      <c r="L789" s="136" t="s">
        <v>8874</v>
      </c>
      <c r="M789" s="131" t="str">
        <f t="shared" si="12"/>
        <v>ASSY</v>
      </c>
    </row>
    <row r="790" spans="1:13" x14ac:dyDescent="0.2">
      <c r="A790" s="135" t="s">
        <v>4244</v>
      </c>
      <c r="B790" s="135" t="s">
        <v>7095</v>
      </c>
      <c r="C790" s="135" t="s">
        <v>2390</v>
      </c>
      <c r="D790" s="135" t="s">
        <v>2391</v>
      </c>
      <c r="E790" s="136" t="s">
        <v>2392</v>
      </c>
      <c r="F790" s="137" t="s">
        <v>2393</v>
      </c>
      <c r="G790" s="137" t="s">
        <v>43</v>
      </c>
      <c r="H790" s="136" t="s">
        <v>1403</v>
      </c>
      <c r="I790" s="136" t="s">
        <v>2507</v>
      </c>
      <c r="J790" s="137"/>
      <c r="K790" s="136" t="s">
        <v>1406</v>
      </c>
      <c r="L790" s="136" t="s">
        <v>8875</v>
      </c>
      <c r="M790" s="131" t="str">
        <f t="shared" si="12"/>
        <v>ASSY</v>
      </c>
    </row>
    <row r="791" spans="1:13" x14ac:dyDescent="0.2">
      <c r="A791" s="135" t="s">
        <v>4447</v>
      </c>
      <c r="B791" s="135" t="s">
        <v>7096</v>
      </c>
      <c r="C791" s="135" t="s">
        <v>2390</v>
      </c>
      <c r="D791" s="135" t="s">
        <v>2391</v>
      </c>
      <c r="E791" s="136" t="s">
        <v>2392</v>
      </c>
      <c r="F791" s="137" t="s">
        <v>2393</v>
      </c>
      <c r="G791" s="137" t="s">
        <v>43</v>
      </c>
      <c r="H791" s="136" t="s">
        <v>1408</v>
      </c>
      <c r="I791" s="136" t="s">
        <v>2508</v>
      </c>
      <c r="J791" s="137"/>
      <c r="K791" s="136" t="s">
        <v>1411</v>
      </c>
      <c r="L791" s="136" t="s">
        <v>8876</v>
      </c>
      <c r="M791" s="131" t="str">
        <f t="shared" si="12"/>
        <v>ASSY</v>
      </c>
    </row>
    <row r="792" spans="1:13" x14ac:dyDescent="0.2">
      <c r="A792" s="135" t="s">
        <v>7097</v>
      </c>
      <c r="B792" s="135" t="s">
        <v>7098</v>
      </c>
      <c r="C792" s="135" t="s">
        <v>2390</v>
      </c>
      <c r="D792" s="135" t="s">
        <v>2391</v>
      </c>
      <c r="E792" s="136" t="s">
        <v>2392</v>
      </c>
      <c r="F792" s="137" t="s">
        <v>2393</v>
      </c>
      <c r="G792" s="137" t="s">
        <v>9035</v>
      </c>
      <c r="H792" s="136" t="s">
        <v>1413</v>
      </c>
      <c r="I792" s="136" t="s">
        <v>2509</v>
      </c>
      <c r="J792" s="137"/>
      <c r="K792" s="136" t="s">
        <v>1415</v>
      </c>
      <c r="L792" s="136" t="s">
        <v>1416</v>
      </c>
      <c r="M792" s="131" t="str">
        <f t="shared" si="12"/>
        <v>Sealing</v>
      </c>
    </row>
    <row r="793" spans="1:13" x14ac:dyDescent="0.2">
      <c r="A793" s="135" t="s">
        <v>7099</v>
      </c>
      <c r="B793" s="135" t="s">
        <v>7100</v>
      </c>
      <c r="C793" s="135" t="s">
        <v>2390</v>
      </c>
      <c r="D793" s="135" t="s">
        <v>2391</v>
      </c>
      <c r="E793" s="136" t="s">
        <v>2392</v>
      </c>
      <c r="F793" s="137" t="s">
        <v>2393</v>
      </c>
      <c r="G793" s="137" t="s">
        <v>43</v>
      </c>
      <c r="H793" s="136" t="s">
        <v>1417</v>
      </c>
      <c r="I793" s="136" t="s">
        <v>2510</v>
      </c>
      <c r="J793" s="137"/>
      <c r="K793" s="136" t="s">
        <v>1419</v>
      </c>
      <c r="L793" s="136" t="s">
        <v>8894</v>
      </c>
      <c r="M793" s="131" t="str">
        <f t="shared" si="12"/>
        <v>ASSY</v>
      </c>
    </row>
    <row r="794" spans="1:13" x14ac:dyDescent="0.2">
      <c r="A794" s="135" t="s">
        <v>7101</v>
      </c>
      <c r="B794" s="135" t="s">
        <v>7102</v>
      </c>
      <c r="C794" s="135" t="s">
        <v>2390</v>
      </c>
      <c r="D794" s="135" t="s">
        <v>2391</v>
      </c>
      <c r="E794" s="136" t="s">
        <v>2392</v>
      </c>
      <c r="F794" s="137" t="s">
        <v>2393</v>
      </c>
      <c r="G794" s="137" t="s">
        <v>43</v>
      </c>
      <c r="H794" s="136" t="s">
        <v>1422</v>
      </c>
      <c r="I794" s="136" t="s">
        <v>2511</v>
      </c>
      <c r="J794" s="137"/>
      <c r="K794" s="136" t="s">
        <v>1425</v>
      </c>
      <c r="L794" s="136" t="s">
        <v>8878</v>
      </c>
      <c r="M794" s="131" t="str">
        <f t="shared" si="12"/>
        <v>ASSY</v>
      </c>
    </row>
    <row r="795" spans="1:13" x14ac:dyDescent="0.2">
      <c r="A795" s="135" t="s">
        <v>7103</v>
      </c>
      <c r="B795" s="135" t="s">
        <v>7104</v>
      </c>
      <c r="C795" s="135" t="s">
        <v>2390</v>
      </c>
      <c r="D795" s="135" t="s">
        <v>2391</v>
      </c>
      <c r="E795" s="136" t="s">
        <v>2392</v>
      </c>
      <c r="F795" s="137" t="s">
        <v>2393</v>
      </c>
      <c r="G795" s="137" t="s">
        <v>43</v>
      </c>
      <c r="H795" s="136" t="s">
        <v>1427</v>
      </c>
      <c r="I795" s="136" t="s">
        <v>2512</v>
      </c>
      <c r="J795" s="137"/>
      <c r="K795" s="136" t="s">
        <v>1429</v>
      </c>
      <c r="L795" s="136" t="s">
        <v>8895</v>
      </c>
      <c r="M795" s="131" t="str">
        <f t="shared" si="12"/>
        <v>ASSY</v>
      </c>
    </row>
    <row r="796" spans="1:13" x14ac:dyDescent="0.2">
      <c r="A796" s="135" t="s">
        <v>7105</v>
      </c>
      <c r="B796" s="135" t="s">
        <v>7106</v>
      </c>
      <c r="C796" s="135" t="s">
        <v>2390</v>
      </c>
      <c r="D796" s="135" t="s">
        <v>2391</v>
      </c>
      <c r="E796" s="136" t="s">
        <v>2392</v>
      </c>
      <c r="F796" s="137" t="s">
        <v>2393</v>
      </c>
      <c r="G796" s="137" t="s">
        <v>43</v>
      </c>
      <c r="H796" s="136" t="s">
        <v>1432</v>
      </c>
      <c r="I796" s="136" t="s">
        <v>2513</v>
      </c>
      <c r="J796" s="137"/>
      <c r="K796" s="136" t="s">
        <v>1434</v>
      </c>
      <c r="L796" s="136" t="s">
        <v>8880</v>
      </c>
      <c r="M796" s="131" t="str">
        <f t="shared" si="12"/>
        <v>ASSY</v>
      </c>
    </row>
    <row r="797" spans="1:13" x14ac:dyDescent="0.2">
      <c r="A797" s="135" t="s">
        <v>7107</v>
      </c>
      <c r="B797" s="135" t="s">
        <v>7108</v>
      </c>
      <c r="C797" s="135" t="s">
        <v>2390</v>
      </c>
      <c r="D797" s="135" t="s">
        <v>2391</v>
      </c>
      <c r="E797" s="136" t="s">
        <v>2392</v>
      </c>
      <c r="F797" s="137" t="s">
        <v>2393</v>
      </c>
      <c r="G797" s="137" t="s">
        <v>9035</v>
      </c>
      <c r="H797" s="136" t="s">
        <v>1435</v>
      </c>
      <c r="I797" s="136" t="s">
        <v>2514</v>
      </c>
      <c r="J797" s="137"/>
      <c r="K797" s="136" t="s">
        <v>1437</v>
      </c>
      <c r="L797" s="136" t="s">
        <v>1438</v>
      </c>
      <c r="M797" s="131" t="str">
        <f t="shared" si="12"/>
        <v>Sealing</v>
      </c>
    </row>
    <row r="798" spans="1:13" x14ac:dyDescent="0.2">
      <c r="A798" s="135" t="s">
        <v>7109</v>
      </c>
      <c r="B798" s="135" t="s">
        <v>7110</v>
      </c>
      <c r="C798" s="135" t="s">
        <v>2390</v>
      </c>
      <c r="D798" s="135" t="s">
        <v>2391</v>
      </c>
      <c r="E798" s="136" t="s">
        <v>2392</v>
      </c>
      <c r="F798" s="137" t="s">
        <v>2393</v>
      </c>
      <c r="G798" s="137" t="s">
        <v>43</v>
      </c>
      <c r="H798" s="136" t="s">
        <v>2515</v>
      </c>
      <c r="I798" s="136" t="s">
        <v>2516</v>
      </c>
      <c r="J798" s="137"/>
      <c r="K798" s="136" t="s">
        <v>2517</v>
      </c>
      <c r="L798" s="136" t="s">
        <v>2518</v>
      </c>
      <c r="M798" s="131" t="str">
        <f t="shared" si="12"/>
        <v>ASSY</v>
      </c>
    </row>
    <row r="799" spans="1:13" x14ac:dyDescent="0.2">
      <c r="A799" s="135" t="s">
        <v>7111</v>
      </c>
      <c r="B799" s="135" t="s">
        <v>7112</v>
      </c>
      <c r="C799" s="135" t="s">
        <v>2390</v>
      </c>
      <c r="D799" s="135" t="s">
        <v>2391</v>
      </c>
      <c r="E799" s="136" t="s">
        <v>2392</v>
      </c>
      <c r="F799" s="137" t="s">
        <v>2393</v>
      </c>
      <c r="G799" s="137" t="s">
        <v>43</v>
      </c>
      <c r="H799" s="136" t="s">
        <v>1439</v>
      </c>
      <c r="I799" s="136" t="s">
        <v>2519</v>
      </c>
      <c r="J799" s="137"/>
      <c r="K799" s="136" t="s">
        <v>1441</v>
      </c>
      <c r="L799" s="136" t="s">
        <v>8881</v>
      </c>
      <c r="M799" s="131" t="str">
        <f t="shared" si="12"/>
        <v>ASSY</v>
      </c>
    </row>
    <row r="800" spans="1:13" x14ac:dyDescent="0.2">
      <c r="A800" s="135" t="s">
        <v>7113</v>
      </c>
      <c r="B800" s="135" t="s">
        <v>7114</v>
      </c>
      <c r="C800" s="135" t="s">
        <v>2390</v>
      </c>
      <c r="D800" s="135" t="s">
        <v>2391</v>
      </c>
      <c r="E800" s="136" t="s">
        <v>2392</v>
      </c>
      <c r="F800" s="137" t="s">
        <v>2393</v>
      </c>
      <c r="G800" s="137" t="s">
        <v>43</v>
      </c>
      <c r="H800" s="136" t="s">
        <v>1442</v>
      </c>
      <c r="I800" s="136" t="s">
        <v>2520</v>
      </c>
      <c r="J800" s="137"/>
      <c r="K800" s="136" t="s">
        <v>1445</v>
      </c>
      <c r="L800" s="136" t="s">
        <v>8882</v>
      </c>
      <c r="M800" s="131" t="str">
        <f t="shared" si="12"/>
        <v>ASSY</v>
      </c>
    </row>
    <row r="801" spans="1:13" x14ac:dyDescent="0.2">
      <c r="A801" s="135" t="s">
        <v>7115</v>
      </c>
      <c r="B801" s="135" t="s">
        <v>7116</v>
      </c>
      <c r="C801" s="135" t="s">
        <v>2390</v>
      </c>
      <c r="D801" s="135" t="s">
        <v>2391</v>
      </c>
      <c r="E801" s="136" t="s">
        <v>2392</v>
      </c>
      <c r="F801" s="137" t="s">
        <v>2393</v>
      </c>
      <c r="G801" s="137" t="s">
        <v>43</v>
      </c>
      <c r="H801" s="136" t="s">
        <v>1447</v>
      </c>
      <c r="I801" s="136" t="s">
        <v>2521</v>
      </c>
      <c r="J801" s="137"/>
      <c r="K801" s="136" t="s">
        <v>1448</v>
      </c>
      <c r="L801" s="136" t="s">
        <v>4067</v>
      </c>
      <c r="M801" s="131" t="str">
        <f t="shared" si="12"/>
        <v>ASSY</v>
      </c>
    </row>
    <row r="802" spans="1:13" x14ac:dyDescent="0.2">
      <c r="A802" s="135" t="s">
        <v>7117</v>
      </c>
      <c r="B802" s="135" t="s">
        <v>7118</v>
      </c>
      <c r="C802" s="135" t="s">
        <v>2390</v>
      </c>
      <c r="D802" s="135" t="s">
        <v>2391</v>
      </c>
      <c r="E802" s="136" t="s">
        <v>2392</v>
      </c>
      <c r="F802" s="137" t="s">
        <v>2393</v>
      </c>
      <c r="G802" s="137" t="s">
        <v>9035</v>
      </c>
      <c r="H802" s="136" t="s">
        <v>1449</v>
      </c>
      <c r="I802" s="136" t="s">
        <v>2522</v>
      </c>
      <c r="J802" s="137"/>
      <c r="K802" s="136" t="s">
        <v>1451</v>
      </c>
      <c r="L802" s="136" t="s">
        <v>1452</v>
      </c>
      <c r="M802" s="131" t="str">
        <f t="shared" si="12"/>
        <v>Sealing</v>
      </c>
    </row>
    <row r="803" spans="1:13" x14ac:dyDescent="0.2">
      <c r="A803" s="135" t="s">
        <v>7119</v>
      </c>
      <c r="B803" s="135" t="s">
        <v>7120</v>
      </c>
      <c r="C803" s="135" t="s">
        <v>2390</v>
      </c>
      <c r="D803" s="135" t="s">
        <v>2391</v>
      </c>
      <c r="E803" s="136" t="s">
        <v>2392</v>
      </c>
      <c r="F803" s="137" t="s">
        <v>2393</v>
      </c>
      <c r="G803" s="137" t="s">
        <v>43</v>
      </c>
      <c r="H803" s="136" t="s">
        <v>1453</v>
      </c>
      <c r="I803" s="136" t="s">
        <v>2523</v>
      </c>
      <c r="J803" s="137"/>
      <c r="K803" s="136" t="s">
        <v>1455</v>
      </c>
      <c r="L803" s="136" t="s">
        <v>8896</v>
      </c>
      <c r="M803" s="131" t="str">
        <f t="shared" si="12"/>
        <v>ASSY</v>
      </c>
    </row>
    <row r="804" spans="1:13" x14ac:dyDescent="0.2">
      <c r="A804" s="135" t="s">
        <v>7121</v>
      </c>
      <c r="B804" s="135" t="s">
        <v>7122</v>
      </c>
      <c r="C804" s="135" t="s">
        <v>2390</v>
      </c>
      <c r="D804" s="135" t="s">
        <v>2391</v>
      </c>
      <c r="E804" s="136" t="s">
        <v>2392</v>
      </c>
      <c r="F804" s="137" t="s">
        <v>2393</v>
      </c>
      <c r="G804" s="137" t="s">
        <v>43</v>
      </c>
      <c r="H804" s="136" t="s">
        <v>1457</v>
      </c>
      <c r="I804" s="136" t="s">
        <v>2524</v>
      </c>
      <c r="J804" s="137"/>
      <c r="K804" s="136" t="s">
        <v>1459</v>
      </c>
      <c r="L804" s="136" t="s">
        <v>4064</v>
      </c>
      <c r="M804" s="131" t="str">
        <f t="shared" si="12"/>
        <v>ASSY</v>
      </c>
    </row>
    <row r="805" spans="1:13" x14ac:dyDescent="0.2">
      <c r="A805" s="135" t="s">
        <v>7123</v>
      </c>
      <c r="B805" s="135" t="s">
        <v>7124</v>
      </c>
      <c r="C805" s="135" t="s">
        <v>2390</v>
      </c>
      <c r="D805" s="135" t="s">
        <v>2391</v>
      </c>
      <c r="E805" s="136" t="s">
        <v>2392</v>
      </c>
      <c r="F805" s="137" t="s">
        <v>2393</v>
      </c>
      <c r="G805" s="137" t="s">
        <v>43</v>
      </c>
      <c r="H805" s="136" t="s">
        <v>1460</v>
      </c>
      <c r="I805" s="136" t="s">
        <v>2525</v>
      </c>
      <c r="J805" s="137"/>
      <c r="K805" s="136" t="s">
        <v>1463</v>
      </c>
      <c r="L805" s="136" t="s">
        <v>8884</v>
      </c>
      <c r="M805" s="131" t="str">
        <f t="shared" si="12"/>
        <v>ASSY</v>
      </c>
    </row>
    <row r="806" spans="1:13" x14ac:dyDescent="0.2">
      <c r="A806" s="135" t="s">
        <v>7125</v>
      </c>
      <c r="B806" s="135" t="s">
        <v>7126</v>
      </c>
      <c r="C806" s="135" t="s">
        <v>2390</v>
      </c>
      <c r="D806" s="135" t="s">
        <v>2391</v>
      </c>
      <c r="E806" s="136" t="s">
        <v>2392</v>
      </c>
      <c r="F806" s="137" t="s">
        <v>2393</v>
      </c>
      <c r="G806" s="137" t="s">
        <v>43</v>
      </c>
      <c r="H806" s="136" t="s">
        <v>1464</v>
      </c>
      <c r="I806" s="136" t="s">
        <v>2526</v>
      </c>
      <c r="J806" s="137"/>
      <c r="K806" s="136" t="s">
        <v>1465</v>
      </c>
      <c r="L806" s="136" t="s">
        <v>8898</v>
      </c>
      <c r="M806" s="131" t="str">
        <f t="shared" si="12"/>
        <v>ASSY</v>
      </c>
    </row>
    <row r="807" spans="1:13" x14ac:dyDescent="0.2">
      <c r="A807" s="135" t="s">
        <v>7127</v>
      </c>
      <c r="B807" s="135" t="s">
        <v>7128</v>
      </c>
      <c r="C807" s="135" t="s">
        <v>2390</v>
      </c>
      <c r="D807" s="135" t="s">
        <v>2391</v>
      </c>
      <c r="E807" s="136" t="s">
        <v>2392</v>
      </c>
      <c r="F807" s="137" t="s">
        <v>2393</v>
      </c>
      <c r="G807" s="137" t="s">
        <v>9035</v>
      </c>
      <c r="H807" s="136" t="s">
        <v>1466</v>
      </c>
      <c r="I807" s="136" t="s">
        <v>2527</v>
      </c>
      <c r="J807" s="137"/>
      <c r="K807" s="136" t="s">
        <v>1468</v>
      </c>
      <c r="L807" s="136" t="s">
        <v>1469</v>
      </c>
      <c r="M807" s="131" t="str">
        <f t="shared" si="12"/>
        <v>Sealing</v>
      </c>
    </row>
    <row r="808" spans="1:13" x14ac:dyDescent="0.2">
      <c r="A808" s="135" t="s">
        <v>7129</v>
      </c>
      <c r="B808" s="135" t="s">
        <v>7130</v>
      </c>
      <c r="C808" s="135" t="s">
        <v>2390</v>
      </c>
      <c r="D808" s="135" t="s">
        <v>2391</v>
      </c>
      <c r="E808" s="136" t="s">
        <v>2392</v>
      </c>
      <c r="F808" s="137" t="s">
        <v>2393</v>
      </c>
      <c r="G808" s="137" t="s">
        <v>43</v>
      </c>
      <c r="H808" s="136" t="s">
        <v>1470</v>
      </c>
      <c r="I808" s="136" t="s">
        <v>2528</v>
      </c>
      <c r="J808" s="137"/>
      <c r="K808" s="136" t="s">
        <v>1472</v>
      </c>
      <c r="L808" s="136" t="s">
        <v>8886</v>
      </c>
      <c r="M808" s="131" t="str">
        <f t="shared" si="12"/>
        <v>ASSY</v>
      </c>
    </row>
    <row r="809" spans="1:13" x14ac:dyDescent="0.2">
      <c r="A809" s="135" t="s">
        <v>7131</v>
      </c>
      <c r="B809" s="135" t="s">
        <v>7132</v>
      </c>
      <c r="C809" s="135" t="s">
        <v>2390</v>
      </c>
      <c r="D809" s="135" t="s">
        <v>2391</v>
      </c>
      <c r="E809" s="136" t="s">
        <v>2392</v>
      </c>
      <c r="F809" s="137" t="s">
        <v>2393</v>
      </c>
      <c r="G809" s="137" t="s">
        <v>9035</v>
      </c>
      <c r="H809" s="136" t="s">
        <v>1473</v>
      </c>
      <c r="I809" s="136" t="s">
        <v>2529</v>
      </c>
      <c r="J809" s="137"/>
      <c r="K809" s="136" t="s">
        <v>1475</v>
      </c>
      <c r="L809" s="136" t="s">
        <v>1476</v>
      </c>
      <c r="M809" s="131" t="str">
        <f t="shared" si="12"/>
        <v>Sealing</v>
      </c>
    </row>
    <row r="810" spans="1:13" x14ac:dyDescent="0.2">
      <c r="A810" s="135" t="s">
        <v>7133</v>
      </c>
      <c r="B810" s="135" t="s">
        <v>7134</v>
      </c>
      <c r="C810" s="135" t="s">
        <v>2390</v>
      </c>
      <c r="D810" s="135" t="s">
        <v>2391</v>
      </c>
      <c r="E810" s="136" t="s">
        <v>2392</v>
      </c>
      <c r="F810" s="137" t="s">
        <v>2393</v>
      </c>
      <c r="G810" s="137" t="s">
        <v>9035</v>
      </c>
      <c r="H810" s="136" t="s">
        <v>1477</v>
      </c>
      <c r="I810" s="136" t="s">
        <v>2530</v>
      </c>
      <c r="J810" s="137"/>
      <c r="K810" s="136" t="s">
        <v>1479</v>
      </c>
      <c r="L810" s="136" t="s">
        <v>5487</v>
      </c>
      <c r="M810" s="131" t="str">
        <f t="shared" si="12"/>
        <v>Sealing</v>
      </c>
    </row>
    <row r="811" spans="1:13" x14ac:dyDescent="0.2">
      <c r="A811" s="135" t="s">
        <v>7135</v>
      </c>
      <c r="B811" s="135" t="s">
        <v>7136</v>
      </c>
      <c r="C811" s="135" t="s">
        <v>2390</v>
      </c>
      <c r="D811" s="135" t="s">
        <v>2391</v>
      </c>
      <c r="E811" s="136" t="s">
        <v>2392</v>
      </c>
      <c r="F811" s="137" t="s">
        <v>2393</v>
      </c>
      <c r="G811" s="137" t="s">
        <v>9035</v>
      </c>
      <c r="H811" s="136" t="s">
        <v>1480</v>
      </c>
      <c r="I811" s="136" t="s">
        <v>2531</v>
      </c>
      <c r="J811" s="137"/>
      <c r="K811" s="136" t="s">
        <v>1482</v>
      </c>
      <c r="L811" s="136" t="s">
        <v>1487</v>
      </c>
      <c r="M811" s="131" t="str">
        <f t="shared" si="12"/>
        <v>Sealing</v>
      </c>
    </row>
    <row r="812" spans="1:13" x14ac:dyDescent="0.2">
      <c r="A812" s="135" t="s">
        <v>7137</v>
      </c>
      <c r="B812" s="135" t="s">
        <v>7138</v>
      </c>
      <c r="C812" s="135" t="s">
        <v>2390</v>
      </c>
      <c r="D812" s="135" t="s">
        <v>2391</v>
      </c>
      <c r="E812" s="136" t="s">
        <v>2392</v>
      </c>
      <c r="F812" s="137" t="s">
        <v>2393</v>
      </c>
      <c r="G812" s="137" t="s">
        <v>9035</v>
      </c>
      <c r="H812" s="136" t="s">
        <v>2532</v>
      </c>
      <c r="I812" s="136" t="s">
        <v>2533</v>
      </c>
      <c r="J812" s="137"/>
      <c r="K812" s="136" t="s">
        <v>1486</v>
      </c>
      <c r="L812" s="136" t="s">
        <v>1487</v>
      </c>
      <c r="M812" s="131" t="str">
        <f t="shared" si="12"/>
        <v>Sealing</v>
      </c>
    </row>
    <row r="813" spans="1:13" x14ac:dyDescent="0.2">
      <c r="A813" s="135" t="s">
        <v>7139</v>
      </c>
      <c r="B813" s="135" t="s">
        <v>7140</v>
      </c>
      <c r="C813" s="135" t="s">
        <v>2390</v>
      </c>
      <c r="D813" s="135" t="s">
        <v>2391</v>
      </c>
      <c r="E813" s="136" t="s">
        <v>2392</v>
      </c>
      <c r="F813" s="137" t="s">
        <v>2393</v>
      </c>
      <c r="G813" s="137" t="s">
        <v>9035</v>
      </c>
      <c r="H813" s="136" t="s">
        <v>2534</v>
      </c>
      <c r="I813" s="136" t="s">
        <v>2535</v>
      </c>
      <c r="J813" s="137"/>
      <c r="K813" s="136" t="s">
        <v>1490</v>
      </c>
      <c r="L813" s="136" t="s">
        <v>5489</v>
      </c>
      <c r="M813" s="131" t="str">
        <f t="shared" si="12"/>
        <v>Sealing</v>
      </c>
    </row>
    <row r="814" spans="1:13" x14ac:dyDescent="0.2">
      <c r="A814" s="135" t="s">
        <v>7141</v>
      </c>
      <c r="B814" s="135" t="s">
        <v>7142</v>
      </c>
      <c r="C814" s="135" t="s">
        <v>2390</v>
      </c>
      <c r="D814" s="135" t="s">
        <v>2391</v>
      </c>
      <c r="E814" s="136" t="s">
        <v>2392</v>
      </c>
      <c r="F814" s="137" t="s">
        <v>2393</v>
      </c>
      <c r="G814" s="137" t="s">
        <v>9035</v>
      </c>
      <c r="H814" s="136" t="s">
        <v>1494</v>
      </c>
      <c r="I814" s="136" t="s">
        <v>2536</v>
      </c>
      <c r="J814" s="137"/>
      <c r="K814" s="136" t="s">
        <v>1496</v>
      </c>
      <c r="L814" s="136" t="s">
        <v>1497</v>
      </c>
      <c r="M814" s="131" t="str">
        <f t="shared" si="12"/>
        <v>Sealing</v>
      </c>
    </row>
    <row r="815" spans="1:13" x14ac:dyDescent="0.2">
      <c r="A815" s="135" t="s">
        <v>7143</v>
      </c>
      <c r="B815" s="135" t="s">
        <v>7144</v>
      </c>
      <c r="C815" s="135" t="s">
        <v>2390</v>
      </c>
      <c r="D815" s="135" t="s">
        <v>2391</v>
      </c>
      <c r="E815" s="136" t="s">
        <v>2392</v>
      </c>
      <c r="F815" s="137" t="s">
        <v>2393</v>
      </c>
      <c r="G815" s="137" t="s">
        <v>9035</v>
      </c>
      <c r="H815" s="136" t="s">
        <v>2537</v>
      </c>
      <c r="I815" s="136" t="s">
        <v>2538</v>
      </c>
      <c r="J815" s="137"/>
      <c r="K815" s="136" t="s">
        <v>1500</v>
      </c>
      <c r="L815" s="136" t="s">
        <v>1501</v>
      </c>
      <c r="M815" s="131" t="str">
        <f t="shared" si="12"/>
        <v>Sealing</v>
      </c>
    </row>
    <row r="816" spans="1:13" x14ac:dyDescent="0.2">
      <c r="A816" s="135" t="s">
        <v>7145</v>
      </c>
      <c r="B816" s="135" t="s">
        <v>7146</v>
      </c>
      <c r="C816" s="135" t="s">
        <v>2390</v>
      </c>
      <c r="D816" s="135" t="s">
        <v>2391</v>
      </c>
      <c r="E816" s="136" t="s">
        <v>2392</v>
      </c>
      <c r="F816" s="137" t="s">
        <v>2393</v>
      </c>
      <c r="G816" s="137" t="s">
        <v>9035</v>
      </c>
      <c r="H816" s="136" t="s">
        <v>2539</v>
      </c>
      <c r="I816" s="136" t="s">
        <v>2540</v>
      </c>
      <c r="J816" s="137"/>
      <c r="K816" s="136" t="s">
        <v>1512</v>
      </c>
      <c r="L816" s="136" t="s">
        <v>1513</v>
      </c>
      <c r="M816" s="131" t="str">
        <f t="shared" si="12"/>
        <v>Sealing</v>
      </c>
    </row>
    <row r="817" spans="1:13" x14ac:dyDescent="0.2">
      <c r="A817" s="135" t="s">
        <v>7147</v>
      </c>
      <c r="B817" s="135" t="s">
        <v>7148</v>
      </c>
      <c r="C817" s="135" t="s">
        <v>2390</v>
      </c>
      <c r="D817" s="135" t="s">
        <v>2391</v>
      </c>
      <c r="E817" s="136" t="s">
        <v>2392</v>
      </c>
      <c r="F817" s="137" t="s">
        <v>2393</v>
      </c>
      <c r="G817" s="137" t="s">
        <v>9035</v>
      </c>
      <c r="H817" s="136" t="s">
        <v>1514</v>
      </c>
      <c r="I817" s="136" t="s">
        <v>2541</v>
      </c>
      <c r="J817" s="137"/>
      <c r="K817" s="136" t="s">
        <v>1516</v>
      </c>
      <c r="L817" s="136" t="s">
        <v>5510</v>
      </c>
      <c r="M817" s="131" t="str">
        <f t="shared" si="12"/>
        <v>Sealing</v>
      </c>
    </row>
    <row r="818" spans="1:13" x14ac:dyDescent="0.2">
      <c r="A818" s="135" t="s">
        <v>7149</v>
      </c>
      <c r="B818" s="135" t="s">
        <v>7150</v>
      </c>
      <c r="C818" s="135" t="s">
        <v>2390</v>
      </c>
      <c r="D818" s="135" t="s">
        <v>2391</v>
      </c>
      <c r="E818" s="136" t="s">
        <v>2392</v>
      </c>
      <c r="F818" s="137" t="s">
        <v>2393</v>
      </c>
      <c r="G818" s="137" t="s">
        <v>9035</v>
      </c>
      <c r="H818" s="136" t="s">
        <v>1518</v>
      </c>
      <c r="I818" s="136" t="s">
        <v>2542</v>
      </c>
      <c r="J818" s="137"/>
      <c r="K818" s="136" t="s">
        <v>1521</v>
      </c>
      <c r="L818" s="136" t="s">
        <v>5511</v>
      </c>
      <c r="M818" s="131" t="str">
        <f t="shared" si="12"/>
        <v>Sealing</v>
      </c>
    </row>
    <row r="819" spans="1:13" x14ac:dyDescent="0.2">
      <c r="A819" s="135" t="s">
        <v>7151</v>
      </c>
      <c r="B819" s="135" t="s">
        <v>7152</v>
      </c>
      <c r="C819" s="135" t="s">
        <v>2390</v>
      </c>
      <c r="D819" s="135" t="s">
        <v>2391</v>
      </c>
      <c r="E819" s="136" t="s">
        <v>2392</v>
      </c>
      <c r="F819" s="137" t="s">
        <v>2393</v>
      </c>
      <c r="G819" s="137" t="s">
        <v>9035</v>
      </c>
      <c r="H819" s="136" t="s">
        <v>1527</v>
      </c>
      <c r="I819" s="136" t="s">
        <v>2543</v>
      </c>
      <c r="J819" s="137"/>
      <c r="K819" s="136" t="s">
        <v>1530</v>
      </c>
      <c r="L819" s="136" t="s">
        <v>2547</v>
      </c>
      <c r="M819" s="131" t="str">
        <f t="shared" si="12"/>
        <v>Sealing</v>
      </c>
    </row>
    <row r="820" spans="1:13" x14ac:dyDescent="0.2">
      <c r="A820" s="135" t="s">
        <v>7153</v>
      </c>
      <c r="B820" s="135" t="s">
        <v>7154</v>
      </c>
      <c r="C820" s="135" t="s">
        <v>2390</v>
      </c>
      <c r="D820" s="135" t="s">
        <v>2391</v>
      </c>
      <c r="E820" s="136" t="s">
        <v>2392</v>
      </c>
      <c r="F820" s="137" t="s">
        <v>2393</v>
      </c>
      <c r="G820" s="137" t="s">
        <v>9035</v>
      </c>
      <c r="H820" s="136" t="s">
        <v>2544</v>
      </c>
      <c r="I820" s="136" t="s">
        <v>2545</v>
      </c>
      <c r="J820" s="137"/>
      <c r="K820" s="136" t="s">
        <v>2546</v>
      </c>
      <c r="L820" s="136" t="s">
        <v>2547</v>
      </c>
      <c r="M820" s="131" t="str">
        <f t="shared" si="12"/>
        <v>Sealing</v>
      </c>
    </row>
    <row r="821" spans="1:13" x14ac:dyDescent="0.2">
      <c r="A821" s="135" t="s">
        <v>7155</v>
      </c>
      <c r="B821" s="135" t="s">
        <v>7156</v>
      </c>
      <c r="C821" s="135" t="s">
        <v>2390</v>
      </c>
      <c r="D821" s="135" t="s">
        <v>2391</v>
      </c>
      <c r="E821" s="136" t="s">
        <v>2392</v>
      </c>
      <c r="F821" s="137" t="s">
        <v>2393</v>
      </c>
      <c r="G821" s="137" t="s">
        <v>9035</v>
      </c>
      <c r="H821" s="136" t="s">
        <v>1536</v>
      </c>
      <c r="I821" s="136" t="s">
        <v>2548</v>
      </c>
      <c r="J821" s="137"/>
      <c r="K821" s="136" t="s">
        <v>1539</v>
      </c>
      <c r="L821" s="136" t="s">
        <v>5512</v>
      </c>
      <c r="M821" s="131" t="str">
        <f t="shared" si="12"/>
        <v>Sealing</v>
      </c>
    </row>
    <row r="822" spans="1:13" x14ac:dyDescent="0.2">
      <c r="A822" s="135" t="s">
        <v>7157</v>
      </c>
      <c r="B822" s="135" t="s">
        <v>7158</v>
      </c>
      <c r="C822" s="135" t="s">
        <v>2390</v>
      </c>
      <c r="D822" s="135" t="s">
        <v>2391</v>
      </c>
      <c r="E822" s="136" t="s">
        <v>2392</v>
      </c>
      <c r="F822" s="137" t="s">
        <v>2393</v>
      </c>
      <c r="G822" s="137" t="s">
        <v>43</v>
      </c>
      <c r="H822" s="136" t="s">
        <v>1541</v>
      </c>
      <c r="I822" s="136" t="s">
        <v>2549</v>
      </c>
      <c r="J822" s="137"/>
      <c r="K822" s="136" t="s">
        <v>1543</v>
      </c>
      <c r="L822" s="136" t="s">
        <v>1526</v>
      </c>
      <c r="M822" s="131" t="str">
        <f t="shared" si="12"/>
        <v>ASSY</v>
      </c>
    </row>
    <row r="823" spans="1:13" x14ac:dyDescent="0.2">
      <c r="A823" s="135" t="s">
        <v>7159</v>
      </c>
      <c r="B823" s="135" t="s">
        <v>7160</v>
      </c>
      <c r="C823" s="135" t="s">
        <v>2390</v>
      </c>
      <c r="D823" s="135" t="s">
        <v>2391</v>
      </c>
      <c r="E823" s="136" t="s">
        <v>2392</v>
      </c>
      <c r="F823" s="137" t="s">
        <v>2393</v>
      </c>
      <c r="G823" s="137" t="s">
        <v>43</v>
      </c>
      <c r="H823" s="136" t="s">
        <v>1544</v>
      </c>
      <c r="I823" s="136" t="s">
        <v>2550</v>
      </c>
      <c r="J823" s="137"/>
      <c r="K823" s="136" t="s">
        <v>1546</v>
      </c>
      <c r="L823" s="136" t="s">
        <v>1535</v>
      </c>
      <c r="M823" s="131" t="str">
        <f t="shared" si="12"/>
        <v>ASSY</v>
      </c>
    </row>
    <row r="824" spans="1:13" x14ac:dyDescent="0.2">
      <c r="A824" s="135" t="s">
        <v>4314</v>
      </c>
      <c r="B824" s="135" t="s">
        <v>7161</v>
      </c>
      <c r="C824" s="135" t="s">
        <v>2390</v>
      </c>
      <c r="D824" s="135" t="s">
        <v>2391</v>
      </c>
      <c r="E824" s="136" t="s">
        <v>2392</v>
      </c>
      <c r="F824" s="137" t="s">
        <v>2393</v>
      </c>
      <c r="G824" s="137" t="s">
        <v>43</v>
      </c>
      <c r="H824" s="136" t="s">
        <v>1547</v>
      </c>
      <c r="I824" s="136" t="s">
        <v>2551</v>
      </c>
      <c r="J824" s="137"/>
      <c r="K824" s="136" t="s">
        <v>1550</v>
      </c>
      <c r="L824" s="136" t="s">
        <v>8887</v>
      </c>
      <c r="M824" s="131" t="str">
        <f t="shared" si="12"/>
        <v>ASSY</v>
      </c>
    </row>
    <row r="825" spans="1:13" x14ac:dyDescent="0.2">
      <c r="A825" s="135" t="s">
        <v>4315</v>
      </c>
      <c r="B825" s="135" t="s">
        <v>7162</v>
      </c>
      <c r="C825" s="135" t="s">
        <v>2390</v>
      </c>
      <c r="D825" s="135" t="s">
        <v>2391</v>
      </c>
      <c r="E825" s="136" t="s">
        <v>2392</v>
      </c>
      <c r="F825" s="137" t="s">
        <v>2393</v>
      </c>
      <c r="G825" s="137" t="s">
        <v>43</v>
      </c>
      <c r="H825" s="136" t="s">
        <v>1551</v>
      </c>
      <c r="I825" s="136" t="s">
        <v>2552</v>
      </c>
      <c r="J825" s="137"/>
      <c r="K825" s="136" t="s">
        <v>1554</v>
      </c>
      <c r="L825" s="136" t="s">
        <v>8888</v>
      </c>
      <c r="M825" s="131" t="str">
        <f t="shared" si="12"/>
        <v>ASSY</v>
      </c>
    </row>
    <row r="826" spans="1:13" x14ac:dyDescent="0.2">
      <c r="A826" s="135" t="s">
        <v>7163</v>
      </c>
      <c r="B826" s="135" t="s">
        <v>7164</v>
      </c>
      <c r="C826" s="135" t="s">
        <v>2390</v>
      </c>
      <c r="D826" s="135" t="s">
        <v>2391</v>
      </c>
      <c r="E826" s="136" t="s">
        <v>2392</v>
      </c>
      <c r="F826" s="137" t="s">
        <v>2393</v>
      </c>
      <c r="G826" s="137" t="s">
        <v>9035</v>
      </c>
      <c r="H826" s="136" t="s">
        <v>1555</v>
      </c>
      <c r="I826" s="136" t="s">
        <v>2553</v>
      </c>
      <c r="J826" s="137"/>
      <c r="K826" s="136" t="s">
        <v>1557</v>
      </c>
      <c r="L826" s="136" t="s">
        <v>1558</v>
      </c>
      <c r="M826" s="131" t="str">
        <f t="shared" si="12"/>
        <v>Sealing</v>
      </c>
    </row>
    <row r="827" spans="1:13" x14ac:dyDescent="0.2">
      <c r="A827" s="135" t="s">
        <v>7165</v>
      </c>
      <c r="B827" s="135" t="s">
        <v>7166</v>
      </c>
      <c r="C827" s="135" t="s">
        <v>2390</v>
      </c>
      <c r="D827" s="135" t="s">
        <v>2391</v>
      </c>
      <c r="E827" s="136" t="s">
        <v>2392</v>
      </c>
      <c r="F827" s="137" t="s">
        <v>2393</v>
      </c>
      <c r="G827" s="137" t="s">
        <v>9035</v>
      </c>
      <c r="H827" s="136">
        <v>9004951161</v>
      </c>
      <c r="I827" s="136" t="s">
        <v>2554</v>
      </c>
      <c r="J827" s="137"/>
      <c r="K827" s="136" t="s">
        <v>922</v>
      </c>
      <c r="L827" s="136" t="s">
        <v>1560</v>
      </c>
      <c r="M827" s="131" t="str">
        <f t="shared" si="12"/>
        <v>Sealing</v>
      </c>
    </row>
    <row r="828" spans="1:13" x14ac:dyDescent="0.2">
      <c r="A828" s="135" t="s">
        <v>7167</v>
      </c>
      <c r="B828" s="135" t="s">
        <v>7168</v>
      </c>
      <c r="C828" s="135" t="s">
        <v>2390</v>
      </c>
      <c r="D828" s="135" t="s">
        <v>2391</v>
      </c>
      <c r="E828" s="136" t="s">
        <v>2392</v>
      </c>
      <c r="F828" s="137" t="s">
        <v>2393</v>
      </c>
      <c r="G828" s="137" t="s">
        <v>9035</v>
      </c>
      <c r="H828" s="136">
        <v>9004951165</v>
      </c>
      <c r="I828" s="136" t="s">
        <v>2555</v>
      </c>
      <c r="J828" s="137"/>
      <c r="K828" s="136" t="s">
        <v>925</v>
      </c>
      <c r="L828" s="136" t="s">
        <v>5516</v>
      </c>
      <c r="M828" s="131" t="str">
        <f t="shared" si="12"/>
        <v>Sealing</v>
      </c>
    </row>
    <row r="829" spans="1:13" x14ac:dyDescent="0.2">
      <c r="A829" s="135" t="s">
        <v>7169</v>
      </c>
      <c r="B829" s="135" t="s">
        <v>7170</v>
      </c>
      <c r="C829" s="135" t="s">
        <v>2390</v>
      </c>
      <c r="D829" s="135" t="s">
        <v>2391</v>
      </c>
      <c r="E829" s="136" t="s">
        <v>2392</v>
      </c>
      <c r="F829" s="137" t="s">
        <v>2393</v>
      </c>
      <c r="G829" s="137" t="s">
        <v>9035</v>
      </c>
      <c r="H829" s="136">
        <v>9004951125</v>
      </c>
      <c r="I829" s="136" t="s">
        <v>2556</v>
      </c>
      <c r="J829" s="137"/>
      <c r="K829" s="136" t="s">
        <v>1563</v>
      </c>
      <c r="L829" s="136" t="s">
        <v>1564</v>
      </c>
      <c r="M829" s="131" t="str">
        <f t="shared" si="12"/>
        <v>Sealing</v>
      </c>
    </row>
    <row r="830" spans="1:13" x14ac:dyDescent="0.2">
      <c r="A830" s="135" t="s">
        <v>7171</v>
      </c>
      <c r="B830" s="135" t="s">
        <v>7172</v>
      </c>
      <c r="C830" s="135" t="s">
        <v>2390</v>
      </c>
      <c r="D830" s="135" t="s">
        <v>2391</v>
      </c>
      <c r="E830" s="136" t="s">
        <v>2392</v>
      </c>
      <c r="F830" s="137" t="s">
        <v>2393</v>
      </c>
      <c r="G830" s="137" t="s">
        <v>9035</v>
      </c>
      <c r="H830" s="136">
        <v>9098122003</v>
      </c>
      <c r="I830" s="136" t="s">
        <v>2557</v>
      </c>
      <c r="J830" s="137"/>
      <c r="K830" s="136" t="s">
        <v>928</v>
      </c>
      <c r="L830" s="136" t="s">
        <v>5517</v>
      </c>
      <c r="M830" s="131" t="str">
        <f t="shared" si="12"/>
        <v>Sealing</v>
      </c>
    </row>
    <row r="831" spans="1:13" x14ac:dyDescent="0.2">
      <c r="A831" s="135" t="s">
        <v>7173</v>
      </c>
      <c r="B831" s="135" t="s">
        <v>7174</v>
      </c>
      <c r="C831" s="135" t="s">
        <v>2390</v>
      </c>
      <c r="D831" s="135" t="s">
        <v>2391</v>
      </c>
      <c r="E831" s="136" t="s">
        <v>2392</v>
      </c>
      <c r="F831" s="137" t="s">
        <v>2393</v>
      </c>
      <c r="G831" s="137" t="s">
        <v>9035</v>
      </c>
      <c r="H831" s="136" t="s">
        <v>1565</v>
      </c>
      <c r="I831" s="136" t="s">
        <v>2558</v>
      </c>
      <c r="J831" s="137"/>
      <c r="K831" s="136" t="s">
        <v>936</v>
      </c>
      <c r="L831" s="136" t="s">
        <v>5524</v>
      </c>
      <c r="M831" s="131" t="str">
        <f t="shared" si="12"/>
        <v>Sealing</v>
      </c>
    </row>
    <row r="832" spans="1:13" x14ac:dyDescent="0.2">
      <c r="A832" s="135" t="s">
        <v>7175</v>
      </c>
      <c r="B832" s="135" t="s">
        <v>7176</v>
      </c>
      <c r="C832" s="135" t="s">
        <v>2390</v>
      </c>
      <c r="D832" s="135" t="s">
        <v>2391</v>
      </c>
      <c r="E832" s="136" t="s">
        <v>2392</v>
      </c>
      <c r="F832" s="137" t="s">
        <v>2393</v>
      </c>
      <c r="G832" s="137" t="s">
        <v>9035</v>
      </c>
      <c r="H832" s="136">
        <v>9004951143</v>
      </c>
      <c r="I832" s="136" t="s">
        <v>2559</v>
      </c>
      <c r="J832" s="137"/>
      <c r="K832" s="136" t="s">
        <v>1568</v>
      </c>
      <c r="L832" s="136" t="s">
        <v>5518</v>
      </c>
      <c r="M832" s="131" t="str">
        <f t="shared" si="12"/>
        <v>Sealing</v>
      </c>
    </row>
    <row r="833" spans="1:13" x14ac:dyDescent="0.2">
      <c r="A833" s="135" t="s">
        <v>7177</v>
      </c>
      <c r="B833" s="135" t="s">
        <v>7178</v>
      </c>
      <c r="C833" s="135" t="s">
        <v>2390</v>
      </c>
      <c r="D833" s="135" t="s">
        <v>2391</v>
      </c>
      <c r="E833" s="136" t="s">
        <v>2392</v>
      </c>
      <c r="F833" s="137" t="s">
        <v>2393</v>
      </c>
      <c r="G833" s="137" t="s">
        <v>9035</v>
      </c>
      <c r="H833" s="136" t="s">
        <v>1570</v>
      </c>
      <c r="I833" s="136" t="s">
        <v>2560</v>
      </c>
      <c r="J833" s="137"/>
      <c r="K833" s="136" t="s">
        <v>1572</v>
      </c>
      <c r="L833" s="136" t="s">
        <v>5519</v>
      </c>
      <c r="M833" s="131" t="str">
        <f t="shared" si="12"/>
        <v>Sealing</v>
      </c>
    </row>
    <row r="834" spans="1:13" x14ac:dyDescent="0.2">
      <c r="A834" s="135" t="s">
        <v>7179</v>
      </c>
      <c r="B834" s="135" t="s">
        <v>7180</v>
      </c>
      <c r="C834" s="135" t="s">
        <v>2390</v>
      </c>
      <c r="D834" s="135" t="s">
        <v>2391</v>
      </c>
      <c r="E834" s="136" t="s">
        <v>2392</v>
      </c>
      <c r="F834" s="137" t="s">
        <v>2393</v>
      </c>
      <c r="G834" s="137" t="s">
        <v>9035</v>
      </c>
      <c r="H834" s="136" t="s">
        <v>2561</v>
      </c>
      <c r="I834" s="136" t="s">
        <v>2562</v>
      </c>
      <c r="J834" s="137"/>
      <c r="K834" s="136" t="s">
        <v>944</v>
      </c>
      <c r="L834" s="136" t="s">
        <v>945</v>
      </c>
      <c r="M834" s="131" t="str">
        <f t="shared" si="12"/>
        <v>Sealing</v>
      </c>
    </row>
    <row r="835" spans="1:13" x14ac:dyDescent="0.2">
      <c r="A835" s="135" t="s">
        <v>7181</v>
      </c>
      <c r="B835" s="135" t="s">
        <v>7182</v>
      </c>
      <c r="C835" s="135" t="s">
        <v>2390</v>
      </c>
      <c r="D835" s="135" t="s">
        <v>2391</v>
      </c>
      <c r="E835" s="136" t="s">
        <v>2392</v>
      </c>
      <c r="F835" s="137" t="s">
        <v>2393</v>
      </c>
      <c r="G835" s="137" t="s">
        <v>9035</v>
      </c>
      <c r="H835" s="136" t="s">
        <v>1573</v>
      </c>
      <c r="I835" s="136" t="s">
        <v>2563</v>
      </c>
      <c r="J835" s="137"/>
      <c r="K835" s="136" t="s">
        <v>948</v>
      </c>
      <c r="L835" s="136" t="s">
        <v>915</v>
      </c>
      <c r="M835" s="131" t="str">
        <f t="shared" si="12"/>
        <v>Sealing</v>
      </c>
    </row>
    <row r="836" spans="1:13" x14ac:dyDescent="0.2">
      <c r="A836" s="135" t="s">
        <v>7183</v>
      </c>
      <c r="B836" s="135" t="s">
        <v>7184</v>
      </c>
      <c r="C836" s="135" t="s">
        <v>2390</v>
      </c>
      <c r="D836" s="135" t="s">
        <v>2391</v>
      </c>
      <c r="E836" s="136" t="s">
        <v>2392</v>
      </c>
      <c r="F836" s="137" t="s">
        <v>2393</v>
      </c>
      <c r="G836" s="137" t="s">
        <v>9035</v>
      </c>
      <c r="H836" s="136" t="s">
        <v>1575</v>
      </c>
      <c r="I836" s="136" t="s">
        <v>2564</v>
      </c>
      <c r="J836" s="137"/>
      <c r="K836" s="136" t="s">
        <v>1577</v>
      </c>
      <c r="L836" s="136" t="s">
        <v>1578</v>
      </c>
      <c r="M836" s="131" t="str">
        <f t="shared" si="12"/>
        <v>Sealing</v>
      </c>
    </row>
    <row r="837" spans="1:13" x14ac:dyDescent="0.2">
      <c r="A837" s="135" t="s">
        <v>7185</v>
      </c>
      <c r="B837" s="135" t="s">
        <v>7186</v>
      </c>
      <c r="C837" s="135" t="s">
        <v>2390</v>
      </c>
      <c r="D837" s="135" t="s">
        <v>2391</v>
      </c>
      <c r="E837" s="136" t="s">
        <v>2392</v>
      </c>
      <c r="F837" s="137" t="s">
        <v>2393</v>
      </c>
      <c r="G837" s="137" t="s">
        <v>9035</v>
      </c>
      <c r="H837" s="136" t="s">
        <v>1579</v>
      </c>
      <c r="I837" s="136" t="s">
        <v>2565</v>
      </c>
      <c r="J837" s="137"/>
      <c r="K837" s="136" t="s">
        <v>1581</v>
      </c>
      <c r="L837" s="136" t="s">
        <v>5520</v>
      </c>
      <c r="M837" s="131" t="str">
        <f t="shared" si="12"/>
        <v>Sealing</v>
      </c>
    </row>
    <row r="838" spans="1:13" x14ac:dyDescent="0.2">
      <c r="A838" s="135" t="s">
        <v>7187</v>
      </c>
      <c r="B838" s="135" t="s">
        <v>7188</v>
      </c>
      <c r="C838" s="135" t="s">
        <v>2390</v>
      </c>
      <c r="D838" s="135" t="s">
        <v>2391</v>
      </c>
      <c r="E838" s="136" t="s">
        <v>2392</v>
      </c>
      <c r="F838" s="137" t="s">
        <v>2393</v>
      </c>
      <c r="G838" s="137" t="s">
        <v>9035</v>
      </c>
      <c r="H838" s="136" t="s">
        <v>2566</v>
      </c>
      <c r="I838" s="136" t="s">
        <v>2567</v>
      </c>
      <c r="J838" s="137"/>
      <c r="K838" s="136" t="s">
        <v>950</v>
      </c>
      <c r="L838" s="136" t="s">
        <v>1584</v>
      </c>
      <c r="M838" s="131" t="str">
        <f t="shared" si="12"/>
        <v>Sealing</v>
      </c>
    </row>
    <row r="839" spans="1:13" x14ac:dyDescent="0.2">
      <c r="A839" s="135" t="s">
        <v>7189</v>
      </c>
      <c r="B839" s="135" t="s">
        <v>7190</v>
      </c>
      <c r="C839" s="135" t="s">
        <v>2390</v>
      </c>
      <c r="D839" s="135" t="s">
        <v>2391</v>
      </c>
      <c r="E839" s="136" t="s">
        <v>2392</v>
      </c>
      <c r="F839" s="137" t="s">
        <v>2393</v>
      </c>
      <c r="G839" s="137" t="s">
        <v>9035</v>
      </c>
      <c r="H839" s="136">
        <v>9007560006</v>
      </c>
      <c r="I839" s="136" t="s">
        <v>2568</v>
      </c>
      <c r="J839" s="137"/>
      <c r="K839" s="136" t="s">
        <v>952</v>
      </c>
      <c r="L839" s="136" t="s">
        <v>2331</v>
      </c>
      <c r="M839" s="131" t="str">
        <f t="shared" ref="M839:M902" si="13">IF(G839="","",G839)</f>
        <v>Sealing</v>
      </c>
    </row>
    <row r="840" spans="1:13" x14ac:dyDescent="0.2">
      <c r="A840" s="135" t="s">
        <v>7191</v>
      </c>
      <c r="B840" s="135" t="s">
        <v>7192</v>
      </c>
      <c r="C840" s="135" t="s">
        <v>2390</v>
      </c>
      <c r="D840" s="135" t="s">
        <v>2391</v>
      </c>
      <c r="E840" s="136" t="s">
        <v>2392</v>
      </c>
      <c r="F840" s="137" t="s">
        <v>2393</v>
      </c>
      <c r="G840" s="137" t="s">
        <v>9035</v>
      </c>
      <c r="H840" s="136">
        <v>8117997204</v>
      </c>
      <c r="I840" s="136" t="s">
        <v>2569</v>
      </c>
      <c r="J840" s="137"/>
      <c r="K840" s="136" t="s">
        <v>1583</v>
      </c>
      <c r="L840" s="136" t="s">
        <v>1584</v>
      </c>
      <c r="M840" s="131" t="str">
        <f t="shared" si="13"/>
        <v>Sealing</v>
      </c>
    </row>
    <row r="841" spans="1:13" x14ac:dyDescent="0.2">
      <c r="A841" s="135" t="s">
        <v>7193</v>
      </c>
      <c r="B841" s="135" t="s">
        <v>7194</v>
      </c>
      <c r="C841" s="135" t="s">
        <v>2390</v>
      </c>
      <c r="D841" s="135" t="s">
        <v>2391</v>
      </c>
      <c r="E841" s="136" t="s">
        <v>2392</v>
      </c>
      <c r="F841" s="137" t="s">
        <v>2393</v>
      </c>
      <c r="G841" s="137" t="s">
        <v>9035</v>
      </c>
      <c r="H841" s="136">
        <v>8117997205</v>
      </c>
      <c r="I841" s="136" t="s">
        <v>2570</v>
      </c>
      <c r="J841" s="137"/>
      <c r="K841" s="136" t="s">
        <v>954</v>
      </c>
      <c r="L841" s="136" t="s">
        <v>5521</v>
      </c>
      <c r="M841" s="131" t="str">
        <f t="shared" si="13"/>
        <v>Sealing</v>
      </c>
    </row>
    <row r="842" spans="1:13" x14ac:dyDescent="0.2">
      <c r="A842" s="135" t="s">
        <v>7195</v>
      </c>
      <c r="B842" s="135" t="s">
        <v>7196</v>
      </c>
      <c r="C842" s="135" t="s">
        <v>2390</v>
      </c>
      <c r="D842" s="135" t="s">
        <v>2391</v>
      </c>
      <c r="E842" s="136" t="s">
        <v>2392</v>
      </c>
      <c r="F842" s="137" t="s">
        <v>2393</v>
      </c>
      <c r="G842" s="137" t="s">
        <v>9035</v>
      </c>
      <c r="H842" s="136">
        <v>9007560046</v>
      </c>
      <c r="I842" s="136" t="s">
        <v>2571</v>
      </c>
      <c r="J842" s="137"/>
      <c r="K842" s="136" t="s">
        <v>1586</v>
      </c>
      <c r="L842" s="136" t="s">
        <v>1587</v>
      </c>
      <c r="M842" s="131" t="str">
        <f t="shared" si="13"/>
        <v>Sealing</v>
      </c>
    </row>
    <row r="843" spans="1:13" x14ac:dyDescent="0.2">
      <c r="A843" s="135" t="s">
        <v>7197</v>
      </c>
      <c r="B843" s="135" t="s">
        <v>7198</v>
      </c>
      <c r="C843" s="135" t="s">
        <v>2390</v>
      </c>
      <c r="D843" s="135" t="s">
        <v>2391</v>
      </c>
      <c r="E843" s="136" t="s">
        <v>2392</v>
      </c>
      <c r="F843" s="137" t="s">
        <v>2393</v>
      </c>
      <c r="G843" s="137" t="s">
        <v>9035</v>
      </c>
      <c r="H843" s="136" t="s">
        <v>1588</v>
      </c>
      <c r="I843" s="136" t="s">
        <v>2572</v>
      </c>
      <c r="J843" s="137"/>
      <c r="K843" s="136" t="s">
        <v>1590</v>
      </c>
      <c r="L843" s="136" t="s">
        <v>1584</v>
      </c>
      <c r="M843" s="131" t="str">
        <f t="shared" si="13"/>
        <v>Sealing</v>
      </c>
    </row>
    <row r="844" spans="1:13" x14ac:dyDescent="0.2">
      <c r="A844" s="135" t="s">
        <v>7199</v>
      </c>
      <c r="B844" s="135" t="s">
        <v>7200</v>
      </c>
      <c r="C844" s="135" t="s">
        <v>2390</v>
      </c>
      <c r="D844" s="135" t="s">
        <v>2391</v>
      </c>
      <c r="E844" s="136" t="s">
        <v>2392</v>
      </c>
      <c r="F844" s="137" t="s">
        <v>2393</v>
      </c>
      <c r="G844" s="137" t="s">
        <v>9035</v>
      </c>
      <c r="H844" s="136">
        <v>8155997203</v>
      </c>
      <c r="I844" s="136" t="s">
        <v>2573</v>
      </c>
      <c r="J844" s="137"/>
      <c r="K844" s="136" t="s">
        <v>1592</v>
      </c>
      <c r="L844" s="136" t="s">
        <v>1593</v>
      </c>
      <c r="M844" s="131" t="str">
        <f t="shared" si="13"/>
        <v>Sealing</v>
      </c>
    </row>
    <row r="845" spans="1:13" x14ac:dyDescent="0.2">
      <c r="A845" s="135" t="s">
        <v>7201</v>
      </c>
      <c r="B845" s="135" t="s">
        <v>7202</v>
      </c>
      <c r="C845" s="135" t="s">
        <v>2390</v>
      </c>
      <c r="D845" s="135" t="s">
        <v>2391</v>
      </c>
      <c r="E845" s="136" t="s">
        <v>2392</v>
      </c>
      <c r="F845" s="137" t="s">
        <v>2393</v>
      </c>
      <c r="G845" s="137" t="s">
        <v>9035</v>
      </c>
      <c r="H845" s="136" t="s">
        <v>1594</v>
      </c>
      <c r="I845" s="136" t="s">
        <v>2574</v>
      </c>
      <c r="J845" s="137"/>
      <c r="K845" s="136" t="s">
        <v>1596</v>
      </c>
      <c r="L845" s="136" t="s">
        <v>1593</v>
      </c>
      <c r="M845" s="131" t="str">
        <f t="shared" si="13"/>
        <v>Sealing</v>
      </c>
    </row>
    <row r="846" spans="1:13" x14ac:dyDescent="0.2">
      <c r="A846" s="135" t="s">
        <v>7203</v>
      </c>
      <c r="B846" s="135" t="s">
        <v>7204</v>
      </c>
      <c r="C846" s="135" t="s">
        <v>2390</v>
      </c>
      <c r="D846" s="135" t="s">
        <v>2391</v>
      </c>
      <c r="E846" s="136" t="s">
        <v>2392</v>
      </c>
      <c r="F846" s="137" t="s">
        <v>2393</v>
      </c>
      <c r="G846" s="137" t="s">
        <v>9035</v>
      </c>
      <c r="H846" s="136" t="s">
        <v>1597</v>
      </c>
      <c r="I846" s="136" t="s">
        <v>2575</v>
      </c>
      <c r="J846" s="137"/>
      <c r="K846" s="136" t="s">
        <v>1599</v>
      </c>
      <c r="L846" s="136" t="s">
        <v>1593</v>
      </c>
      <c r="M846" s="131" t="str">
        <f t="shared" si="13"/>
        <v>Sealing</v>
      </c>
    </row>
    <row r="847" spans="1:13" x14ac:dyDescent="0.2">
      <c r="A847" s="135" t="s">
        <v>7205</v>
      </c>
      <c r="B847" s="135" t="s">
        <v>7206</v>
      </c>
      <c r="C847" s="135" t="s">
        <v>2390</v>
      </c>
      <c r="D847" s="135" t="s">
        <v>2391</v>
      </c>
      <c r="E847" s="136" t="s">
        <v>2392</v>
      </c>
      <c r="F847" s="137" t="s">
        <v>2393</v>
      </c>
      <c r="G847" s="137" t="s">
        <v>9035</v>
      </c>
      <c r="H847" s="136" t="s">
        <v>1600</v>
      </c>
      <c r="I847" s="136" t="s">
        <v>2576</v>
      </c>
      <c r="J847" s="137"/>
      <c r="K847" s="136" t="s">
        <v>1602</v>
      </c>
      <c r="L847" s="136" t="s">
        <v>1603</v>
      </c>
      <c r="M847" s="131" t="str">
        <f t="shared" si="13"/>
        <v>Sealing</v>
      </c>
    </row>
    <row r="848" spans="1:13" x14ac:dyDescent="0.2">
      <c r="A848" s="135" t="s">
        <v>7207</v>
      </c>
      <c r="B848" s="135" t="s">
        <v>7208</v>
      </c>
      <c r="C848" s="135" t="s">
        <v>2390</v>
      </c>
      <c r="D848" s="135" t="s">
        <v>2391</v>
      </c>
      <c r="E848" s="136" t="s">
        <v>2392</v>
      </c>
      <c r="F848" s="137" t="s">
        <v>2393</v>
      </c>
      <c r="G848" s="137" t="s">
        <v>9035</v>
      </c>
      <c r="H848" s="136" t="s">
        <v>1604</v>
      </c>
      <c r="I848" s="136" t="s">
        <v>2577</v>
      </c>
      <c r="J848" s="137"/>
      <c r="K848" s="136" t="s">
        <v>1607</v>
      </c>
      <c r="L848" s="136" t="s">
        <v>5522</v>
      </c>
      <c r="M848" s="131" t="str">
        <f t="shared" si="13"/>
        <v>Sealing</v>
      </c>
    </row>
    <row r="849" spans="1:13" x14ac:dyDescent="0.2">
      <c r="A849" s="135" t="s">
        <v>7209</v>
      </c>
      <c r="B849" s="135" t="s">
        <v>7210</v>
      </c>
      <c r="C849" s="135" t="s">
        <v>2390</v>
      </c>
      <c r="D849" s="135" t="s">
        <v>2391</v>
      </c>
      <c r="E849" s="136" t="s">
        <v>2392</v>
      </c>
      <c r="F849" s="137" t="s">
        <v>2393</v>
      </c>
      <c r="G849" s="137" t="s">
        <v>9035</v>
      </c>
      <c r="H849" s="136" t="s">
        <v>1608</v>
      </c>
      <c r="I849" s="136" t="s">
        <v>2578</v>
      </c>
      <c r="J849" s="137"/>
      <c r="K849" s="136" t="s">
        <v>1610</v>
      </c>
      <c r="L849" s="136" t="s">
        <v>5520</v>
      </c>
      <c r="M849" s="131" t="str">
        <f t="shared" si="13"/>
        <v>Sealing</v>
      </c>
    </row>
    <row r="850" spans="1:13" x14ac:dyDescent="0.2">
      <c r="A850" s="135" t="s">
        <v>7211</v>
      </c>
      <c r="B850" s="135" t="s">
        <v>7212</v>
      </c>
      <c r="C850" s="135" t="s">
        <v>2390</v>
      </c>
      <c r="D850" s="135" t="s">
        <v>2391</v>
      </c>
      <c r="E850" s="136" t="s">
        <v>2392</v>
      </c>
      <c r="F850" s="137" t="s">
        <v>2393</v>
      </c>
      <c r="G850" s="137" t="s">
        <v>9035</v>
      </c>
      <c r="H850" s="136" t="s">
        <v>1611</v>
      </c>
      <c r="I850" s="136" t="s">
        <v>2579</v>
      </c>
      <c r="J850" s="137"/>
      <c r="K850" s="136" t="s">
        <v>959</v>
      </c>
      <c r="L850" s="136" t="s">
        <v>1587</v>
      </c>
      <c r="M850" s="131" t="str">
        <f t="shared" si="13"/>
        <v>Sealing</v>
      </c>
    </row>
    <row r="851" spans="1:13" x14ac:dyDescent="0.2">
      <c r="A851" s="135" t="s">
        <v>7213</v>
      </c>
      <c r="B851" s="135" t="s">
        <v>7214</v>
      </c>
      <c r="C851" s="135" t="s">
        <v>2390</v>
      </c>
      <c r="D851" s="135" t="s">
        <v>2391</v>
      </c>
      <c r="E851" s="136" t="s">
        <v>2392</v>
      </c>
      <c r="F851" s="137" t="s">
        <v>2393</v>
      </c>
      <c r="G851" s="137" t="s">
        <v>9035</v>
      </c>
      <c r="H851" s="136" t="s">
        <v>1613</v>
      </c>
      <c r="I851" s="136" t="s">
        <v>2580</v>
      </c>
      <c r="J851" s="137"/>
      <c r="K851" s="136" t="s">
        <v>1615</v>
      </c>
      <c r="L851" s="136" t="s">
        <v>912</v>
      </c>
      <c r="M851" s="131" t="str">
        <f t="shared" si="13"/>
        <v>Sealing</v>
      </c>
    </row>
    <row r="852" spans="1:13" x14ac:dyDescent="0.2">
      <c r="A852" s="135" t="s">
        <v>7215</v>
      </c>
      <c r="B852" s="135" t="s">
        <v>7216</v>
      </c>
      <c r="C852" s="135" t="s">
        <v>2390</v>
      </c>
      <c r="D852" s="135" t="s">
        <v>2391</v>
      </c>
      <c r="E852" s="136" t="s">
        <v>2392</v>
      </c>
      <c r="F852" s="137" t="s">
        <v>2393</v>
      </c>
      <c r="G852" s="137" t="s">
        <v>9035</v>
      </c>
      <c r="H852" s="136" t="s">
        <v>1616</v>
      </c>
      <c r="I852" s="136" t="s">
        <v>2581</v>
      </c>
      <c r="J852" s="137"/>
      <c r="K852" s="136" t="s">
        <v>1619</v>
      </c>
      <c r="L852" s="136" t="s">
        <v>1560</v>
      </c>
      <c r="M852" s="131" t="str">
        <f t="shared" si="13"/>
        <v>Sealing</v>
      </c>
    </row>
    <row r="853" spans="1:13" x14ac:dyDescent="0.2">
      <c r="A853" s="135" t="s">
        <v>7217</v>
      </c>
      <c r="B853" s="135" t="s">
        <v>7218</v>
      </c>
      <c r="C853" s="135" t="s">
        <v>2390</v>
      </c>
      <c r="D853" s="135" t="s">
        <v>2391</v>
      </c>
      <c r="E853" s="136" t="s">
        <v>2392</v>
      </c>
      <c r="F853" s="137" t="s">
        <v>2393</v>
      </c>
      <c r="G853" s="137" t="s">
        <v>9035</v>
      </c>
      <c r="H853" s="136" t="s">
        <v>1620</v>
      </c>
      <c r="I853" s="136" t="s">
        <v>2582</v>
      </c>
      <c r="J853" s="137"/>
      <c r="K853" s="136" t="s">
        <v>1622</v>
      </c>
      <c r="L853" s="136" t="s">
        <v>5517</v>
      </c>
      <c r="M853" s="131" t="str">
        <f t="shared" si="13"/>
        <v>Sealing</v>
      </c>
    </row>
    <row r="854" spans="1:13" x14ac:dyDescent="0.2">
      <c r="A854" s="135" t="s">
        <v>7219</v>
      </c>
      <c r="B854" s="135" t="s">
        <v>7220</v>
      </c>
      <c r="C854" s="135" t="s">
        <v>2390</v>
      </c>
      <c r="D854" s="135" t="s">
        <v>2391</v>
      </c>
      <c r="E854" s="136" t="s">
        <v>2392</v>
      </c>
      <c r="F854" s="137" t="s">
        <v>2393</v>
      </c>
      <c r="G854" s="137" t="s">
        <v>9035</v>
      </c>
      <c r="H854" s="136" t="s">
        <v>1623</v>
      </c>
      <c r="I854" s="136" t="s">
        <v>2583</v>
      </c>
      <c r="J854" s="137"/>
      <c r="K854" s="136" t="s">
        <v>1626</v>
      </c>
      <c r="L854" s="136" t="s">
        <v>5523</v>
      </c>
      <c r="M854" s="131" t="str">
        <f t="shared" si="13"/>
        <v>Sealing</v>
      </c>
    </row>
    <row r="855" spans="1:13" x14ac:dyDescent="0.2">
      <c r="A855" s="135" t="s">
        <v>7221</v>
      </c>
      <c r="B855" s="135" t="s">
        <v>7222</v>
      </c>
      <c r="C855" s="135" t="s">
        <v>2390</v>
      </c>
      <c r="D855" s="135" t="s">
        <v>2391</v>
      </c>
      <c r="E855" s="136" t="s">
        <v>2392</v>
      </c>
      <c r="F855" s="137" t="s">
        <v>2393</v>
      </c>
      <c r="G855" s="137" t="s">
        <v>9035</v>
      </c>
      <c r="H855" s="136" t="s">
        <v>1627</v>
      </c>
      <c r="I855" s="136" t="s">
        <v>2584</v>
      </c>
      <c r="J855" s="137"/>
      <c r="K855" s="136" t="s">
        <v>1629</v>
      </c>
      <c r="L855" s="136" t="s">
        <v>5517</v>
      </c>
      <c r="M855" s="131" t="str">
        <f t="shared" si="13"/>
        <v>Sealing</v>
      </c>
    </row>
    <row r="856" spans="1:13" x14ac:dyDescent="0.2">
      <c r="A856" s="135" t="s">
        <v>7223</v>
      </c>
      <c r="B856" s="135" t="s">
        <v>7224</v>
      </c>
      <c r="C856" s="135" t="s">
        <v>2390</v>
      </c>
      <c r="D856" s="135" t="s">
        <v>2391</v>
      </c>
      <c r="E856" s="136" t="s">
        <v>2392</v>
      </c>
      <c r="F856" s="137" t="s">
        <v>2393</v>
      </c>
      <c r="G856" s="137" t="s">
        <v>9035</v>
      </c>
      <c r="H856" s="136">
        <v>9004951148</v>
      </c>
      <c r="I856" s="136" t="s">
        <v>2585</v>
      </c>
      <c r="J856" s="137"/>
      <c r="K856" s="136" t="s">
        <v>1631</v>
      </c>
      <c r="L856" s="136" t="s">
        <v>5524</v>
      </c>
      <c r="M856" s="131" t="str">
        <f t="shared" si="13"/>
        <v>Sealing</v>
      </c>
    </row>
    <row r="857" spans="1:13" x14ac:dyDescent="0.2">
      <c r="A857" s="135" t="s">
        <v>7225</v>
      </c>
      <c r="B857" s="135" t="s">
        <v>7226</v>
      </c>
      <c r="C857" s="135" t="s">
        <v>2390</v>
      </c>
      <c r="D857" s="135" t="s">
        <v>2586</v>
      </c>
      <c r="E857" s="136" t="s">
        <v>2587</v>
      </c>
      <c r="F857" s="137" t="s">
        <v>2588</v>
      </c>
      <c r="G857" s="137" t="s">
        <v>43</v>
      </c>
      <c r="H857" s="136" t="s">
        <v>2589</v>
      </c>
      <c r="I857" s="136" t="s">
        <v>2590</v>
      </c>
      <c r="J857" s="137"/>
      <c r="K857" s="136" t="s">
        <v>140</v>
      </c>
      <c r="L857" s="136" t="s">
        <v>141</v>
      </c>
      <c r="M857" s="131" t="str">
        <f t="shared" si="13"/>
        <v>ASSY</v>
      </c>
    </row>
    <row r="858" spans="1:13" x14ac:dyDescent="0.2">
      <c r="A858" s="135" t="s">
        <v>7227</v>
      </c>
      <c r="B858" s="135" t="s">
        <v>7228</v>
      </c>
      <c r="C858" s="135" t="s">
        <v>2390</v>
      </c>
      <c r="D858" s="135" t="s">
        <v>2586</v>
      </c>
      <c r="E858" s="136" t="s">
        <v>2587</v>
      </c>
      <c r="F858" s="137" t="s">
        <v>2588</v>
      </c>
      <c r="G858" s="137" t="s">
        <v>43</v>
      </c>
      <c r="H858" s="136" t="s">
        <v>2591</v>
      </c>
      <c r="I858" s="136" t="s">
        <v>2592</v>
      </c>
      <c r="J858" s="137"/>
      <c r="K858" s="136" t="s">
        <v>143</v>
      </c>
      <c r="L858" s="136" t="s">
        <v>144</v>
      </c>
      <c r="M858" s="131" t="str">
        <f t="shared" si="13"/>
        <v>ASSY</v>
      </c>
    </row>
    <row r="859" spans="1:13" x14ac:dyDescent="0.2">
      <c r="A859" s="135" t="s">
        <v>7229</v>
      </c>
      <c r="B859" s="135" t="s">
        <v>7230</v>
      </c>
      <c r="C859" s="135" t="s">
        <v>2390</v>
      </c>
      <c r="D859" s="135" t="s">
        <v>2586</v>
      </c>
      <c r="E859" s="136" t="s">
        <v>2587</v>
      </c>
      <c r="F859" s="137" t="s">
        <v>2588</v>
      </c>
      <c r="G859" s="137" t="s">
        <v>9035</v>
      </c>
      <c r="H859" s="136" t="s">
        <v>147</v>
      </c>
      <c r="I859" s="136" t="s">
        <v>2593</v>
      </c>
      <c r="J859" s="137"/>
      <c r="K859" s="136" t="s">
        <v>149</v>
      </c>
      <c r="L859" s="136" t="s">
        <v>5435</v>
      </c>
      <c r="M859" s="131" t="str">
        <f t="shared" si="13"/>
        <v>Sealing</v>
      </c>
    </row>
    <row r="860" spans="1:13" x14ac:dyDescent="0.2">
      <c r="A860" s="135" t="s">
        <v>7231</v>
      </c>
      <c r="B860" s="135" t="s">
        <v>7232</v>
      </c>
      <c r="C860" s="135" t="s">
        <v>2390</v>
      </c>
      <c r="D860" s="135" t="s">
        <v>2586</v>
      </c>
      <c r="E860" s="136" t="s">
        <v>2587</v>
      </c>
      <c r="F860" s="137" t="s">
        <v>2588</v>
      </c>
      <c r="G860" s="137" t="s">
        <v>43</v>
      </c>
      <c r="H860" s="136" t="s">
        <v>150</v>
      </c>
      <c r="I860" s="136" t="s">
        <v>2594</v>
      </c>
      <c r="J860" s="137"/>
      <c r="K860" s="136" t="s">
        <v>153</v>
      </c>
      <c r="L860" s="136" t="s">
        <v>154</v>
      </c>
      <c r="M860" s="131" t="str">
        <f t="shared" si="13"/>
        <v>ASSY</v>
      </c>
    </row>
    <row r="861" spans="1:13" x14ac:dyDescent="0.2">
      <c r="A861" s="135" t="s">
        <v>7233</v>
      </c>
      <c r="B861" s="135" t="s">
        <v>7234</v>
      </c>
      <c r="C861" s="135" t="s">
        <v>2390</v>
      </c>
      <c r="D861" s="135" t="s">
        <v>2586</v>
      </c>
      <c r="E861" s="136" t="s">
        <v>2587</v>
      </c>
      <c r="F861" s="137" t="s">
        <v>2588</v>
      </c>
      <c r="G861" s="137" t="s">
        <v>9035</v>
      </c>
      <c r="H861" s="136" t="s">
        <v>155</v>
      </c>
      <c r="I861" s="136" t="s">
        <v>2595</v>
      </c>
      <c r="J861" s="137"/>
      <c r="K861" s="136" t="s">
        <v>157</v>
      </c>
      <c r="L861" s="136" t="s">
        <v>158</v>
      </c>
      <c r="M861" s="131" t="str">
        <f t="shared" si="13"/>
        <v>Sealing</v>
      </c>
    </row>
    <row r="862" spans="1:13" x14ac:dyDescent="0.2">
      <c r="A862" s="135" t="s">
        <v>7235</v>
      </c>
      <c r="B862" s="135" t="s">
        <v>7236</v>
      </c>
      <c r="C862" s="135" t="s">
        <v>2390</v>
      </c>
      <c r="D862" s="135" t="s">
        <v>2586</v>
      </c>
      <c r="E862" s="136" t="s">
        <v>2587</v>
      </c>
      <c r="F862" s="137" t="s">
        <v>2588</v>
      </c>
      <c r="G862" s="137" t="s">
        <v>43</v>
      </c>
      <c r="H862" s="136" t="s">
        <v>159</v>
      </c>
      <c r="I862" s="136" t="s">
        <v>2596</v>
      </c>
      <c r="J862" s="137"/>
      <c r="K862" s="136" t="s">
        <v>161</v>
      </c>
      <c r="L862" s="136" t="s">
        <v>162</v>
      </c>
      <c r="M862" s="131" t="str">
        <f t="shared" si="13"/>
        <v>ASSY</v>
      </c>
    </row>
    <row r="863" spans="1:13" x14ac:dyDescent="0.2">
      <c r="A863" s="135" t="s">
        <v>7237</v>
      </c>
      <c r="B863" s="135" t="s">
        <v>7238</v>
      </c>
      <c r="C863" s="135" t="s">
        <v>2390</v>
      </c>
      <c r="D863" s="135" t="s">
        <v>2586</v>
      </c>
      <c r="E863" s="136" t="s">
        <v>2587</v>
      </c>
      <c r="F863" s="137" t="s">
        <v>2588</v>
      </c>
      <c r="G863" s="137" t="s">
        <v>43</v>
      </c>
      <c r="H863" s="136" t="s">
        <v>163</v>
      </c>
      <c r="I863" s="136" t="s">
        <v>2597</v>
      </c>
      <c r="J863" s="137"/>
      <c r="K863" s="136" t="s">
        <v>165</v>
      </c>
      <c r="L863" s="136" t="s">
        <v>166</v>
      </c>
      <c r="M863" s="131" t="str">
        <f t="shared" si="13"/>
        <v>ASSY</v>
      </c>
    </row>
    <row r="864" spans="1:13" x14ac:dyDescent="0.2">
      <c r="A864" s="135" t="s">
        <v>7239</v>
      </c>
      <c r="B864" s="135" t="s">
        <v>7240</v>
      </c>
      <c r="C864" s="135" t="s">
        <v>2390</v>
      </c>
      <c r="D864" s="135" t="s">
        <v>2586</v>
      </c>
      <c r="E864" s="136" t="s">
        <v>2587</v>
      </c>
      <c r="F864" s="137" t="s">
        <v>2588</v>
      </c>
      <c r="G864" s="137" t="s">
        <v>43</v>
      </c>
      <c r="H864" s="136" t="s">
        <v>167</v>
      </c>
      <c r="I864" s="136" t="s">
        <v>2598</v>
      </c>
      <c r="J864" s="137"/>
      <c r="K864" s="136" t="s">
        <v>169</v>
      </c>
      <c r="L864" s="136" t="s">
        <v>170</v>
      </c>
      <c r="M864" s="131" t="str">
        <f t="shared" si="13"/>
        <v>ASSY</v>
      </c>
    </row>
    <row r="865" spans="1:13" x14ac:dyDescent="0.2">
      <c r="A865" s="135" t="s">
        <v>7241</v>
      </c>
      <c r="B865" s="135" t="s">
        <v>7242</v>
      </c>
      <c r="C865" s="135" t="s">
        <v>2390</v>
      </c>
      <c r="D865" s="135" t="s">
        <v>2586</v>
      </c>
      <c r="E865" s="136" t="s">
        <v>2587</v>
      </c>
      <c r="F865" s="137" t="s">
        <v>2588</v>
      </c>
      <c r="G865" s="137" t="s">
        <v>9035</v>
      </c>
      <c r="H865" s="136" t="s">
        <v>2599</v>
      </c>
      <c r="I865" s="136" t="s">
        <v>2600</v>
      </c>
      <c r="J865" s="137"/>
      <c r="K865" s="136" t="s">
        <v>172</v>
      </c>
      <c r="L865" s="136" t="s">
        <v>173</v>
      </c>
      <c r="M865" s="131" t="str">
        <f t="shared" si="13"/>
        <v>Sealing</v>
      </c>
    </row>
    <row r="866" spans="1:13" x14ac:dyDescent="0.2">
      <c r="A866" s="135" t="s">
        <v>7243</v>
      </c>
      <c r="B866" s="135" t="s">
        <v>7244</v>
      </c>
      <c r="C866" s="135" t="s">
        <v>2390</v>
      </c>
      <c r="D866" s="135" t="s">
        <v>2586</v>
      </c>
      <c r="E866" s="136" t="s">
        <v>2587</v>
      </c>
      <c r="F866" s="137" t="s">
        <v>2588</v>
      </c>
      <c r="G866" s="137" t="s">
        <v>43</v>
      </c>
      <c r="H866" s="136" t="s">
        <v>174</v>
      </c>
      <c r="I866" s="136" t="s">
        <v>2601</v>
      </c>
      <c r="J866" s="137"/>
      <c r="K866" s="136" t="s">
        <v>176</v>
      </c>
      <c r="L866" s="136" t="s">
        <v>177</v>
      </c>
      <c r="M866" s="131" t="str">
        <f t="shared" si="13"/>
        <v>ASSY</v>
      </c>
    </row>
    <row r="867" spans="1:13" x14ac:dyDescent="0.2">
      <c r="A867" s="135" t="s">
        <v>7245</v>
      </c>
      <c r="B867" s="135" t="s">
        <v>7246</v>
      </c>
      <c r="C867" s="135" t="s">
        <v>2390</v>
      </c>
      <c r="D867" s="135" t="s">
        <v>2586</v>
      </c>
      <c r="E867" s="136" t="s">
        <v>2587</v>
      </c>
      <c r="F867" s="137" t="s">
        <v>2588</v>
      </c>
      <c r="G867" s="137" t="s">
        <v>9035</v>
      </c>
      <c r="H867" s="136" t="s">
        <v>178</v>
      </c>
      <c r="I867" s="136" t="s">
        <v>2602</v>
      </c>
      <c r="J867" s="137"/>
      <c r="K867" s="136" t="s">
        <v>180</v>
      </c>
      <c r="L867" s="136" t="s">
        <v>181</v>
      </c>
      <c r="M867" s="131" t="str">
        <f t="shared" si="13"/>
        <v>Sealing</v>
      </c>
    </row>
    <row r="868" spans="1:13" x14ac:dyDescent="0.2">
      <c r="A868" s="135" t="s">
        <v>7247</v>
      </c>
      <c r="B868" s="135" t="s">
        <v>7248</v>
      </c>
      <c r="C868" s="135" t="s">
        <v>2390</v>
      </c>
      <c r="D868" s="135" t="s">
        <v>2586</v>
      </c>
      <c r="E868" s="136" t="s">
        <v>2587</v>
      </c>
      <c r="F868" s="137" t="s">
        <v>2588</v>
      </c>
      <c r="G868" s="137" t="s">
        <v>43</v>
      </c>
      <c r="H868" s="136" t="s">
        <v>182</v>
      </c>
      <c r="I868" s="136" t="s">
        <v>2603</v>
      </c>
      <c r="J868" s="137"/>
      <c r="K868" s="136" t="s">
        <v>184</v>
      </c>
      <c r="L868" s="136" t="s">
        <v>185</v>
      </c>
      <c r="M868" s="131" t="str">
        <f t="shared" si="13"/>
        <v>ASSY</v>
      </c>
    </row>
    <row r="869" spans="1:13" x14ac:dyDescent="0.2">
      <c r="A869" s="135" t="s">
        <v>7249</v>
      </c>
      <c r="B869" s="135" t="s">
        <v>7250</v>
      </c>
      <c r="C869" s="135" t="s">
        <v>2390</v>
      </c>
      <c r="D869" s="135" t="s">
        <v>2586</v>
      </c>
      <c r="E869" s="136" t="s">
        <v>2587</v>
      </c>
      <c r="F869" s="137" t="s">
        <v>2588</v>
      </c>
      <c r="G869" s="137" t="s">
        <v>43</v>
      </c>
      <c r="H869" s="136" t="s">
        <v>186</v>
      </c>
      <c r="I869" s="136" t="s">
        <v>2604</v>
      </c>
      <c r="J869" s="137"/>
      <c r="K869" s="136" t="s">
        <v>188</v>
      </c>
      <c r="L869" s="136" t="s">
        <v>189</v>
      </c>
      <c r="M869" s="131" t="str">
        <f t="shared" si="13"/>
        <v>ASSY</v>
      </c>
    </row>
    <row r="870" spans="1:13" x14ac:dyDescent="0.2">
      <c r="A870" s="135" t="s">
        <v>4242</v>
      </c>
      <c r="B870" s="135" t="s">
        <v>7251</v>
      </c>
      <c r="C870" s="135" t="s">
        <v>2390</v>
      </c>
      <c r="D870" s="135" t="s">
        <v>2586</v>
      </c>
      <c r="E870" s="136" t="s">
        <v>2587</v>
      </c>
      <c r="F870" s="137" t="s">
        <v>2588</v>
      </c>
      <c r="G870" s="137" t="s">
        <v>43</v>
      </c>
      <c r="H870" s="136" t="s">
        <v>190</v>
      </c>
      <c r="I870" s="136" t="s">
        <v>2605</v>
      </c>
      <c r="J870" s="137"/>
      <c r="K870" s="136" t="s">
        <v>193</v>
      </c>
      <c r="L870" s="136" t="s">
        <v>194</v>
      </c>
      <c r="M870" s="131" t="str">
        <f t="shared" si="13"/>
        <v>ASSY</v>
      </c>
    </row>
    <row r="871" spans="1:13" x14ac:dyDescent="0.2">
      <c r="A871" s="135" t="s">
        <v>7252</v>
      </c>
      <c r="B871" s="135" t="s">
        <v>7253</v>
      </c>
      <c r="C871" s="135" t="s">
        <v>2390</v>
      </c>
      <c r="D871" s="135" t="s">
        <v>2586</v>
      </c>
      <c r="E871" s="136" t="s">
        <v>2587</v>
      </c>
      <c r="F871" s="137" t="s">
        <v>2588</v>
      </c>
      <c r="G871" s="137" t="s">
        <v>43</v>
      </c>
      <c r="H871" s="136" t="s">
        <v>195</v>
      </c>
      <c r="I871" s="136" t="s">
        <v>2606</v>
      </c>
      <c r="J871" s="137"/>
      <c r="K871" s="136" t="s">
        <v>197</v>
      </c>
      <c r="L871" s="136" t="s">
        <v>198</v>
      </c>
      <c r="M871" s="131" t="str">
        <f t="shared" si="13"/>
        <v>ASSY</v>
      </c>
    </row>
    <row r="872" spans="1:13" x14ac:dyDescent="0.2">
      <c r="A872" s="135" t="s">
        <v>7254</v>
      </c>
      <c r="B872" s="135" t="s">
        <v>7255</v>
      </c>
      <c r="C872" s="135" t="s">
        <v>2390</v>
      </c>
      <c r="D872" s="135" t="s">
        <v>2586</v>
      </c>
      <c r="E872" s="136" t="s">
        <v>2587</v>
      </c>
      <c r="F872" s="137" t="s">
        <v>2588</v>
      </c>
      <c r="G872" s="137" t="s">
        <v>43</v>
      </c>
      <c r="H872" s="136" t="s">
        <v>199</v>
      </c>
      <c r="I872" s="136" t="s">
        <v>2607</v>
      </c>
      <c r="J872" s="137"/>
      <c r="K872" s="136" t="s">
        <v>201</v>
      </c>
      <c r="L872" s="136" t="s">
        <v>8724</v>
      </c>
      <c r="M872" s="131" t="str">
        <f t="shared" si="13"/>
        <v>ASSY</v>
      </c>
    </row>
    <row r="873" spans="1:13" x14ac:dyDescent="0.2">
      <c r="A873" s="135" t="s">
        <v>7256</v>
      </c>
      <c r="B873" s="135" t="s">
        <v>7257</v>
      </c>
      <c r="C873" s="135" t="s">
        <v>2390</v>
      </c>
      <c r="D873" s="135" t="s">
        <v>2586</v>
      </c>
      <c r="E873" s="136" t="s">
        <v>2587</v>
      </c>
      <c r="F873" s="137" t="s">
        <v>2588</v>
      </c>
      <c r="G873" s="137" t="s">
        <v>43</v>
      </c>
      <c r="H873" s="136" t="s">
        <v>202</v>
      </c>
      <c r="I873" s="136" t="s">
        <v>2608</v>
      </c>
      <c r="J873" s="137"/>
      <c r="K873" s="136" t="s">
        <v>204</v>
      </c>
      <c r="L873" s="136" t="s">
        <v>8725</v>
      </c>
      <c r="M873" s="131" t="str">
        <f t="shared" si="13"/>
        <v>ASSY</v>
      </c>
    </row>
    <row r="874" spans="1:13" x14ac:dyDescent="0.2">
      <c r="A874" s="135" t="s">
        <v>7258</v>
      </c>
      <c r="B874" s="135" t="s">
        <v>7259</v>
      </c>
      <c r="C874" s="135" t="s">
        <v>2390</v>
      </c>
      <c r="D874" s="135" t="s">
        <v>2586</v>
      </c>
      <c r="E874" s="136" t="s">
        <v>2587</v>
      </c>
      <c r="F874" s="137" t="s">
        <v>2588</v>
      </c>
      <c r="G874" s="137" t="s">
        <v>43</v>
      </c>
      <c r="H874" s="136" t="s">
        <v>205</v>
      </c>
      <c r="I874" s="136" t="s">
        <v>2609</v>
      </c>
      <c r="J874" s="137"/>
      <c r="K874" s="136" t="s">
        <v>207</v>
      </c>
      <c r="L874" s="136" t="s">
        <v>8726</v>
      </c>
      <c r="M874" s="131" t="str">
        <f t="shared" si="13"/>
        <v>ASSY</v>
      </c>
    </row>
    <row r="875" spans="1:13" x14ac:dyDescent="0.2">
      <c r="A875" s="135" t="s">
        <v>4219</v>
      </c>
      <c r="B875" s="135" t="s">
        <v>7260</v>
      </c>
      <c r="C875" s="135" t="s">
        <v>2390</v>
      </c>
      <c r="D875" s="135" t="s">
        <v>2586</v>
      </c>
      <c r="E875" s="136" t="s">
        <v>2587</v>
      </c>
      <c r="F875" s="137" t="s">
        <v>2588</v>
      </c>
      <c r="G875" s="137" t="s">
        <v>43</v>
      </c>
      <c r="H875" s="136" t="s">
        <v>208</v>
      </c>
      <c r="I875" s="136" t="s">
        <v>2610</v>
      </c>
      <c r="J875" s="137"/>
      <c r="K875" s="136" t="s">
        <v>210</v>
      </c>
      <c r="L875" s="136" t="s">
        <v>8727</v>
      </c>
      <c r="M875" s="131" t="str">
        <f t="shared" si="13"/>
        <v>ASSY</v>
      </c>
    </row>
    <row r="876" spans="1:13" x14ac:dyDescent="0.2">
      <c r="A876" s="135" t="s">
        <v>7261</v>
      </c>
      <c r="B876" s="135" t="s">
        <v>7262</v>
      </c>
      <c r="C876" s="135" t="s">
        <v>2390</v>
      </c>
      <c r="D876" s="135" t="s">
        <v>2586</v>
      </c>
      <c r="E876" s="136" t="s">
        <v>2587</v>
      </c>
      <c r="F876" s="137" t="s">
        <v>2588</v>
      </c>
      <c r="G876" s="137" t="s">
        <v>43</v>
      </c>
      <c r="H876" s="136" t="s">
        <v>212</v>
      </c>
      <c r="I876" s="136" t="s">
        <v>2611</v>
      </c>
      <c r="J876" s="137"/>
      <c r="K876" s="136" t="s">
        <v>214</v>
      </c>
      <c r="L876" s="136" t="s">
        <v>8728</v>
      </c>
      <c r="M876" s="131" t="str">
        <f t="shared" si="13"/>
        <v>ASSY</v>
      </c>
    </row>
    <row r="877" spans="1:13" x14ac:dyDescent="0.2">
      <c r="A877" s="135" t="s">
        <v>7263</v>
      </c>
      <c r="B877" s="135" t="s">
        <v>7264</v>
      </c>
      <c r="C877" s="135" t="s">
        <v>2390</v>
      </c>
      <c r="D877" s="135" t="s">
        <v>2586</v>
      </c>
      <c r="E877" s="136" t="s">
        <v>2587</v>
      </c>
      <c r="F877" s="137" t="s">
        <v>2588</v>
      </c>
      <c r="G877" s="137" t="s">
        <v>43</v>
      </c>
      <c r="H877" s="136" t="s">
        <v>215</v>
      </c>
      <c r="I877" s="136" t="s">
        <v>2612</v>
      </c>
      <c r="J877" s="137"/>
      <c r="K877" s="136" t="s">
        <v>217</v>
      </c>
      <c r="L877" s="136" t="s">
        <v>8729</v>
      </c>
      <c r="M877" s="131" t="str">
        <f t="shared" si="13"/>
        <v>ASSY</v>
      </c>
    </row>
    <row r="878" spans="1:13" x14ac:dyDescent="0.2">
      <c r="A878" s="135" t="s">
        <v>7265</v>
      </c>
      <c r="B878" s="135" t="s">
        <v>7266</v>
      </c>
      <c r="C878" s="135" t="s">
        <v>2390</v>
      </c>
      <c r="D878" s="135" t="s">
        <v>2586</v>
      </c>
      <c r="E878" s="136" t="s">
        <v>2587</v>
      </c>
      <c r="F878" s="137" t="s">
        <v>2588</v>
      </c>
      <c r="G878" s="137" t="s">
        <v>43</v>
      </c>
      <c r="H878" s="136" t="s">
        <v>218</v>
      </c>
      <c r="I878" s="136" t="s">
        <v>2613</v>
      </c>
      <c r="J878" s="137"/>
      <c r="K878" s="136" t="s">
        <v>220</v>
      </c>
      <c r="L878" s="136" t="s">
        <v>8730</v>
      </c>
      <c r="M878" s="131" t="str">
        <f t="shared" si="13"/>
        <v>ASSY</v>
      </c>
    </row>
    <row r="879" spans="1:13" x14ac:dyDescent="0.2">
      <c r="A879" s="135" t="s">
        <v>7267</v>
      </c>
      <c r="B879" s="135" t="s">
        <v>7268</v>
      </c>
      <c r="C879" s="135" t="s">
        <v>2390</v>
      </c>
      <c r="D879" s="135" t="s">
        <v>2586</v>
      </c>
      <c r="E879" s="136" t="s">
        <v>2587</v>
      </c>
      <c r="F879" s="137" t="s">
        <v>2588</v>
      </c>
      <c r="G879" s="137" t="s">
        <v>43</v>
      </c>
      <c r="H879" s="136" t="s">
        <v>221</v>
      </c>
      <c r="I879" s="136" t="s">
        <v>2614</v>
      </c>
      <c r="J879" s="137"/>
      <c r="K879" s="136" t="s">
        <v>223</v>
      </c>
      <c r="L879" s="136" t="s">
        <v>224</v>
      </c>
      <c r="M879" s="131" t="str">
        <f t="shared" si="13"/>
        <v>ASSY</v>
      </c>
    </row>
    <row r="880" spans="1:13" x14ac:dyDescent="0.2">
      <c r="A880" s="135" t="s">
        <v>7269</v>
      </c>
      <c r="B880" s="135" t="s">
        <v>7270</v>
      </c>
      <c r="C880" s="135" t="s">
        <v>2390</v>
      </c>
      <c r="D880" s="135" t="s">
        <v>2586</v>
      </c>
      <c r="E880" s="136" t="s">
        <v>2587</v>
      </c>
      <c r="F880" s="137" t="s">
        <v>2588</v>
      </c>
      <c r="G880" s="137" t="s">
        <v>43</v>
      </c>
      <c r="H880" s="136" t="s">
        <v>225</v>
      </c>
      <c r="I880" s="136" t="s">
        <v>2615</v>
      </c>
      <c r="J880" s="137"/>
      <c r="K880" s="136" t="s">
        <v>227</v>
      </c>
      <c r="L880" s="136" t="s">
        <v>228</v>
      </c>
      <c r="M880" s="131" t="str">
        <f t="shared" si="13"/>
        <v>ASSY</v>
      </c>
    </row>
    <row r="881" spans="1:13" x14ac:dyDescent="0.2">
      <c r="A881" s="135" t="s">
        <v>7271</v>
      </c>
      <c r="B881" s="135" t="s">
        <v>7272</v>
      </c>
      <c r="C881" s="135" t="s">
        <v>2390</v>
      </c>
      <c r="D881" s="135" t="s">
        <v>2586</v>
      </c>
      <c r="E881" s="136" t="s">
        <v>2587</v>
      </c>
      <c r="F881" s="137" t="s">
        <v>2588</v>
      </c>
      <c r="G881" s="137" t="s">
        <v>43</v>
      </c>
      <c r="H881" s="136" t="s">
        <v>229</v>
      </c>
      <c r="I881" s="136" t="s">
        <v>2616</v>
      </c>
      <c r="J881" s="137"/>
      <c r="K881" s="136" t="s">
        <v>231</v>
      </c>
      <c r="L881" s="136" t="s">
        <v>232</v>
      </c>
      <c r="M881" s="131" t="str">
        <f t="shared" si="13"/>
        <v>ASSY</v>
      </c>
    </row>
    <row r="882" spans="1:13" x14ac:dyDescent="0.2">
      <c r="A882" s="135" t="s">
        <v>7273</v>
      </c>
      <c r="B882" s="135" t="s">
        <v>7274</v>
      </c>
      <c r="C882" s="135" t="s">
        <v>2390</v>
      </c>
      <c r="D882" s="135" t="s">
        <v>2586</v>
      </c>
      <c r="E882" s="136" t="s">
        <v>2587</v>
      </c>
      <c r="F882" s="137" t="s">
        <v>2588</v>
      </c>
      <c r="G882" s="137" t="s">
        <v>43</v>
      </c>
      <c r="H882" s="136" t="s">
        <v>233</v>
      </c>
      <c r="I882" s="136" t="s">
        <v>2617</v>
      </c>
      <c r="J882" s="137"/>
      <c r="K882" s="136" t="s">
        <v>235</v>
      </c>
      <c r="L882" s="136" t="s">
        <v>236</v>
      </c>
      <c r="M882" s="131" t="str">
        <f t="shared" si="13"/>
        <v>ASSY</v>
      </c>
    </row>
    <row r="883" spans="1:13" x14ac:dyDescent="0.2">
      <c r="A883" s="135" t="s">
        <v>7275</v>
      </c>
      <c r="B883" s="135" t="s">
        <v>7276</v>
      </c>
      <c r="C883" s="135" t="s">
        <v>2390</v>
      </c>
      <c r="D883" s="135" t="s">
        <v>2586</v>
      </c>
      <c r="E883" s="136" t="s">
        <v>2587</v>
      </c>
      <c r="F883" s="137" t="s">
        <v>2588</v>
      </c>
      <c r="G883" s="137" t="s">
        <v>43</v>
      </c>
      <c r="H883" s="136" t="s">
        <v>237</v>
      </c>
      <c r="I883" s="136" t="s">
        <v>2618</v>
      </c>
      <c r="J883" s="137"/>
      <c r="K883" s="136" t="s">
        <v>239</v>
      </c>
      <c r="L883" s="136" t="s">
        <v>240</v>
      </c>
      <c r="M883" s="131" t="str">
        <f t="shared" si="13"/>
        <v>ASSY</v>
      </c>
    </row>
    <row r="884" spans="1:13" x14ac:dyDescent="0.2">
      <c r="A884" s="135" t="s">
        <v>7277</v>
      </c>
      <c r="B884" s="135" t="s">
        <v>7278</v>
      </c>
      <c r="C884" s="135" t="s">
        <v>2390</v>
      </c>
      <c r="D884" s="135" t="s">
        <v>2586</v>
      </c>
      <c r="E884" s="136" t="s">
        <v>2587</v>
      </c>
      <c r="F884" s="137" t="s">
        <v>2588</v>
      </c>
      <c r="G884" s="137" t="s">
        <v>43</v>
      </c>
      <c r="H884" s="136" t="s">
        <v>241</v>
      </c>
      <c r="I884" s="136" t="s">
        <v>2619</v>
      </c>
      <c r="J884" s="137"/>
      <c r="K884" s="136" t="s">
        <v>243</v>
      </c>
      <c r="L884" s="136" t="s">
        <v>244</v>
      </c>
      <c r="M884" s="131" t="str">
        <f t="shared" si="13"/>
        <v>ASSY</v>
      </c>
    </row>
    <row r="885" spans="1:13" x14ac:dyDescent="0.2">
      <c r="A885" s="135" t="s">
        <v>7279</v>
      </c>
      <c r="B885" s="135" t="s">
        <v>7280</v>
      </c>
      <c r="C885" s="135" t="s">
        <v>2390</v>
      </c>
      <c r="D885" s="135" t="s">
        <v>2586</v>
      </c>
      <c r="E885" s="136" t="s">
        <v>2587</v>
      </c>
      <c r="F885" s="137" t="s">
        <v>2588</v>
      </c>
      <c r="G885" s="137" t="s">
        <v>43</v>
      </c>
      <c r="H885" s="136" t="s">
        <v>245</v>
      </c>
      <c r="I885" s="136" t="s">
        <v>2620</v>
      </c>
      <c r="J885" s="137"/>
      <c r="K885" s="136" t="s">
        <v>247</v>
      </c>
      <c r="L885" s="136" t="s">
        <v>248</v>
      </c>
      <c r="M885" s="131" t="str">
        <f t="shared" si="13"/>
        <v>ASSY</v>
      </c>
    </row>
    <row r="886" spans="1:13" x14ac:dyDescent="0.2">
      <c r="A886" s="135" t="s">
        <v>7281</v>
      </c>
      <c r="B886" s="135" t="s">
        <v>7282</v>
      </c>
      <c r="C886" s="135" t="s">
        <v>2390</v>
      </c>
      <c r="D886" s="135" t="s">
        <v>2586</v>
      </c>
      <c r="E886" s="136" t="s">
        <v>2587</v>
      </c>
      <c r="F886" s="137" t="s">
        <v>2588</v>
      </c>
      <c r="G886" s="137" t="s">
        <v>43</v>
      </c>
      <c r="H886" s="136" t="s">
        <v>249</v>
      </c>
      <c r="I886" s="136" t="s">
        <v>2621</v>
      </c>
      <c r="J886" s="137"/>
      <c r="K886" s="136" t="s">
        <v>251</v>
      </c>
      <c r="L886" s="136" t="s">
        <v>252</v>
      </c>
      <c r="M886" s="131" t="str">
        <f t="shared" si="13"/>
        <v>ASSY</v>
      </c>
    </row>
    <row r="887" spans="1:13" x14ac:dyDescent="0.2">
      <c r="A887" s="135" t="s">
        <v>4305</v>
      </c>
      <c r="B887" s="135" t="s">
        <v>7283</v>
      </c>
      <c r="C887" s="135" t="s">
        <v>2390</v>
      </c>
      <c r="D887" s="135" t="s">
        <v>2586</v>
      </c>
      <c r="E887" s="136" t="s">
        <v>2587</v>
      </c>
      <c r="F887" s="137" t="s">
        <v>2588</v>
      </c>
      <c r="G887" s="137" t="s">
        <v>43</v>
      </c>
      <c r="H887" s="136" t="s">
        <v>253</v>
      </c>
      <c r="I887" s="136" t="s">
        <v>2622</v>
      </c>
      <c r="J887" s="137"/>
      <c r="K887" s="136" t="s">
        <v>255</v>
      </c>
      <c r="L887" s="136" t="s">
        <v>256</v>
      </c>
      <c r="M887" s="131" t="str">
        <f t="shared" si="13"/>
        <v>ASSY</v>
      </c>
    </row>
    <row r="888" spans="1:13" x14ac:dyDescent="0.2">
      <c r="A888" s="135" t="s">
        <v>7284</v>
      </c>
      <c r="B888" s="135" t="s">
        <v>7285</v>
      </c>
      <c r="C888" s="135" t="s">
        <v>2390</v>
      </c>
      <c r="D888" s="135" t="s">
        <v>2586</v>
      </c>
      <c r="E888" s="136" t="s">
        <v>2587</v>
      </c>
      <c r="F888" s="137" t="s">
        <v>2588</v>
      </c>
      <c r="G888" s="137" t="s">
        <v>43</v>
      </c>
      <c r="H888" s="136" t="s">
        <v>257</v>
      </c>
      <c r="I888" s="136" t="s">
        <v>2623</v>
      </c>
      <c r="J888" s="137"/>
      <c r="K888" s="136" t="s">
        <v>259</v>
      </c>
      <c r="L888" s="136" t="s">
        <v>8731</v>
      </c>
      <c r="M888" s="131" t="str">
        <f t="shared" si="13"/>
        <v>ASSY</v>
      </c>
    </row>
    <row r="889" spans="1:13" x14ac:dyDescent="0.2">
      <c r="A889" s="135" t="s">
        <v>7286</v>
      </c>
      <c r="B889" s="135" t="s">
        <v>7287</v>
      </c>
      <c r="C889" s="135" t="s">
        <v>2390</v>
      </c>
      <c r="D889" s="135" t="s">
        <v>2586</v>
      </c>
      <c r="E889" s="136" t="s">
        <v>2587</v>
      </c>
      <c r="F889" s="137" t="s">
        <v>2588</v>
      </c>
      <c r="G889" s="137" t="s">
        <v>43</v>
      </c>
      <c r="H889" s="136" t="s">
        <v>260</v>
      </c>
      <c r="I889" s="136" t="s">
        <v>2624</v>
      </c>
      <c r="J889" s="137"/>
      <c r="K889" s="136" t="s">
        <v>262</v>
      </c>
      <c r="L889" s="136" t="s">
        <v>8732</v>
      </c>
      <c r="M889" s="131" t="str">
        <f t="shared" si="13"/>
        <v>ASSY</v>
      </c>
    </row>
    <row r="890" spans="1:13" x14ac:dyDescent="0.2">
      <c r="A890" s="135" t="s">
        <v>7288</v>
      </c>
      <c r="B890" s="135" t="s">
        <v>7289</v>
      </c>
      <c r="C890" s="135" t="s">
        <v>2390</v>
      </c>
      <c r="D890" s="135" t="s">
        <v>2586</v>
      </c>
      <c r="E890" s="136" t="s">
        <v>2587</v>
      </c>
      <c r="F890" s="137" t="s">
        <v>2588</v>
      </c>
      <c r="G890" s="137" t="s">
        <v>43</v>
      </c>
      <c r="H890" s="136" t="s">
        <v>263</v>
      </c>
      <c r="I890" s="136" t="s">
        <v>2625</v>
      </c>
      <c r="J890" s="137"/>
      <c r="K890" s="136" t="s">
        <v>265</v>
      </c>
      <c r="L890" s="136" t="s">
        <v>8733</v>
      </c>
      <c r="M890" s="131" t="str">
        <f t="shared" si="13"/>
        <v>ASSY</v>
      </c>
    </row>
    <row r="891" spans="1:13" x14ac:dyDescent="0.2">
      <c r="A891" s="135" t="s">
        <v>7290</v>
      </c>
      <c r="B891" s="135" t="s">
        <v>7291</v>
      </c>
      <c r="C891" s="135" t="s">
        <v>2390</v>
      </c>
      <c r="D891" s="135" t="s">
        <v>2586</v>
      </c>
      <c r="E891" s="136" t="s">
        <v>2587</v>
      </c>
      <c r="F891" s="137" t="s">
        <v>2588</v>
      </c>
      <c r="G891" s="137" t="s">
        <v>43</v>
      </c>
      <c r="H891" s="136" t="s">
        <v>266</v>
      </c>
      <c r="I891" s="136" t="s">
        <v>2626</v>
      </c>
      <c r="J891" s="137"/>
      <c r="K891" s="136" t="s">
        <v>268</v>
      </c>
      <c r="L891" s="136" t="s">
        <v>8734</v>
      </c>
      <c r="M891" s="131" t="str">
        <f t="shared" si="13"/>
        <v>ASSY</v>
      </c>
    </row>
    <row r="892" spans="1:13" x14ac:dyDescent="0.2">
      <c r="A892" s="135" t="s">
        <v>7292</v>
      </c>
      <c r="B892" s="135" t="s">
        <v>7293</v>
      </c>
      <c r="C892" s="135" t="s">
        <v>2390</v>
      </c>
      <c r="D892" s="135" t="s">
        <v>2586</v>
      </c>
      <c r="E892" s="136" t="s">
        <v>2587</v>
      </c>
      <c r="F892" s="137" t="s">
        <v>2588</v>
      </c>
      <c r="G892" s="137" t="s">
        <v>43</v>
      </c>
      <c r="H892" s="136" t="s">
        <v>7</v>
      </c>
      <c r="I892" s="136" t="s">
        <v>2627</v>
      </c>
      <c r="J892" s="137"/>
      <c r="K892" s="136" t="s">
        <v>271</v>
      </c>
      <c r="L892" s="136" t="s">
        <v>8735</v>
      </c>
      <c r="M892" s="131" t="str">
        <f t="shared" si="13"/>
        <v>ASSY</v>
      </c>
    </row>
    <row r="893" spans="1:13" x14ac:dyDescent="0.2">
      <c r="A893" s="135" t="s">
        <v>7294</v>
      </c>
      <c r="B893" s="135" t="s">
        <v>7295</v>
      </c>
      <c r="C893" s="135" t="s">
        <v>2390</v>
      </c>
      <c r="D893" s="135" t="s">
        <v>2586</v>
      </c>
      <c r="E893" s="136" t="s">
        <v>2587</v>
      </c>
      <c r="F893" s="137" t="s">
        <v>2588</v>
      </c>
      <c r="G893" s="137" t="s">
        <v>9035</v>
      </c>
      <c r="H893" s="136" t="s">
        <v>273</v>
      </c>
      <c r="I893" s="136" t="s">
        <v>2628</v>
      </c>
      <c r="J893" s="137"/>
      <c r="K893" s="136" t="s">
        <v>275</v>
      </c>
      <c r="L893" s="136" t="s">
        <v>5441</v>
      </c>
      <c r="M893" s="131" t="str">
        <f t="shared" si="13"/>
        <v>Sealing</v>
      </c>
    </row>
    <row r="894" spans="1:13" x14ac:dyDescent="0.2">
      <c r="A894" s="135" t="s">
        <v>7296</v>
      </c>
      <c r="B894" s="135" t="s">
        <v>7297</v>
      </c>
      <c r="C894" s="135" t="s">
        <v>2390</v>
      </c>
      <c r="D894" s="135" t="s">
        <v>2586</v>
      </c>
      <c r="E894" s="136" t="s">
        <v>2587</v>
      </c>
      <c r="F894" s="137" t="s">
        <v>2588</v>
      </c>
      <c r="G894" s="137" t="s">
        <v>43</v>
      </c>
      <c r="H894" s="136" t="s">
        <v>276</v>
      </c>
      <c r="I894" s="136" t="s">
        <v>2629</v>
      </c>
      <c r="J894" s="137"/>
      <c r="K894" s="136" t="s">
        <v>278</v>
      </c>
      <c r="L894" s="136" t="s">
        <v>8736</v>
      </c>
      <c r="M894" s="131" t="str">
        <f t="shared" si="13"/>
        <v>ASSY</v>
      </c>
    </row>
    <row r="895" spans="1:13" x14ac:dyDescent="0.2">
      <c r="A895" s="135" t="s">
        <v>7298</v>
      </c>
      <c r="B895" s="135" t="s">
        <v>7299</v>
      </c>
      <c r="C895" s="135" t="s">
        <v>2390</v>
      </c>
      <c r="D895" s="135" t="s">
        <v>2586</v>
      </c>
      <c r="E895" s="136" t="s">
        <v>2587</v>
      </c>
      <c r="F895" s="137" t="s">
        <v>2588</v>
      </c>
      <c r="G895" s="137" t="s">
        <v>43</v>
      </c>
      <c r="H895" s="136" t="s">
        <v>12</v>
      </c>
      <c r="I895" s="136" t="s">
        <v>2630</v>
      </c>
      <c r="J895" s="137"/>
      <c r="K895" s="136" t="s">
        <v>282</v>
      </c>
      <c r="L895" s="136" t="s">
        <v>8737</v>
      </c>
      <c r="M895" s="131" t="str">
        <f t="shared" si="13"/>
        <v>ASSY</v>
      </c>
    </row>
    <row r="896" spans="1:13" x14ac:dyDescent="0.2">
      <c r="A896" s="135" t="s">
        <v>7300</v>
      </c>
      <c r="B896" s="135" t="s">
        <v>7301</v>
      </c>
      <c r="C896" s="135" t="s">
        <v>2390</v>
      </c>
      <c r="D896" s="135" t="s">
        <v>2586</v>
      </c>
      <c r="E896" s="136" t="s">
        <v>2587</v>
      </c>
      <c r="F896" s="137" t="s">
        <v>2588</v>
      </c>
      <c r="G896" s="137" t="s">
        <v>43</v>
      </c>
      <c r="H896" s="136" t="s">
        <v>284</v>
      </c>
      <c r="I896" s="136" t="s">
        <v>2631</v>
      </c>
      <c r="J896" s="137"/>
      <c r="K896" s="136" t="s">
        <v>286</v>
      </c>
      <c r="L896" s="136" t="s">
        <v>8738</v>
      </c>
      <c r="M896" s="131" t="str">
        <f t="shared" si="13"/>
        <v>ASSY</v>
      </c>
    </row>
    <row r="897" spans="1:13" x14ac:dyDescent="0.2">
      <c r="A897" s="135" t="s">
        <v>4450</v>
      </c>
      <c r="B897" s="135" t="s">
        <v>7302</v>
      </c>
      <c r="C897" s="135" t="s">
        <v>2390</v>
      </c>
      <c r="D897" s="135" t="s">
        <v>2586</v>
      </c>
      <c r="E897" s="136" t="s">
        <v>2587</v>
      </c>
      <c r="F897" s="137" t="s">
        <v>2588</v>
      </c>
      <c r="G897" s="137" t="s">
        <v>43</v>
      </c>
      <c r="H897" s="136" t="s">
        <v>288</v>
      </c>
      <c r="I897" s="136" t="s">
        <v>2632</v>
      </c>
      <c r="J897" s="137"/>
      <c r="K897" s="136" t="s">
        <v>291</v>
      </c>
      <c r="L897" s="136" t="s">
        <v>8739</v>
      </c>
      <c r="M897" s="131" t="str">
        <f t="shared" si="13"/>
        <v>ASSY</v>
      </c>
    </row>
    <row r="898" spans="1:13" x14ac:dyDescent="0.2">
      <c r="A898" s="135" t="s">
        <v>4451</v>
      </c>
      <c r="B898" s="135" t="s">
        <v>7303</v>
      </c>
      <c r="C898" s="135" t="s">
        <v>2390</v>
      </c>
      <c r="D898" s="135" t="s">
        <v>2586</v>
      </c>
      <c r="E898" s="136" t="s">
        <v>2587</v>
      </c>
      <c r="F898" s="137" t="s">
        <v>2588</v>
      </c>
      <c r="G898" s="137" t="s">
        <v>43</v>
      </c>
      <c r="H898" s="136" t="s">
        <v>293</v>
      </c>
      <c r="I898" s="136" t="s">
        <v>2633</v>
      </c>
      <c r="J898" s="137"/>
      <c r="K898" s="136" t="s">
        <v>295</v>
      </c>
      <c r="L898" s="136" t="s">
        <v>8740</v>
      </c>
      <c r="M898" s="131" t="str">
        <f t="shared" si="13"/>
        <v>ASSY</v>
      </c>
    </row>
    <row r="899" spans="1:13" x14ac:dyDescent="0.2">
      <c r="A899" s="135" t="s">
        <v>7304</v>
      </c>
      <c r="B899" s="135" t="s">
        <v>7305</v>
      </c>
      <c r="C899" s="135" t="s">
        <v>2390</v>
      </c>
      <c r="D899" s="135" t="s">
        <v>2586</v>
      </c>
      <c r="E899" s="136" t="s">
        <v>2587</v>
      </c>
      <c r="F899" s="137" t="s">
        <v>2588</v>
      </c>
      <c r="G899" s="137" t="s">
        <v>43</v>
      </c>
      <c r="H899" s="136" t="s">
        <v>297</v>
      </c>
      <c r="I899" s="136" t="s">
        <v>2634</v>
      </c>
      <c r="J899" s="137"/>
      <c r="K899" s="136" t="s">
        <v>299</v>
      </c>
      <c r="L899" s="136" t="s">
        <v>8741</v>
      </c>
      <c r="M899" s="131" t="str">
        <f t="shared" si="13"/>
        <v>ASSY</v>
      </c>
    </row>
    <row r="900" spans="1:13" x14ac:dyDescent="0.2">
      <c r="A900" s="135" t="s">
        <v>4175</v>
      </c>
      <c r="B900" s="135" t="s">
        <v>7306</v>
      </c>
      <c r="C900" s="135" t="s">
        <v>2390</v>
      </c>
      <c r="D900" s="135" t="s">
        <v>2586</v>
      </c>
      <c r="E900" s="136" t="s">
        <v>2587</v>
      </c>
      <c r="F900" s="137" t="s">
        <v>2588</v>
      </c>
      <c r="G900" s="137" t="s">
        <v>43</v>
      </c>
      <c r="H900" s="136" t="s">
        <v>300</v>
      </c>
      <c r="I900" s="136" t="s">
        <v>2635</v>
      </c>
      <c r="J900" s="137"/>
      <c r="K900" s="136" t="s">
        <v>302</v>
      </c>
      <c r="L900" s="136" t="s">
        <v>8742</v>
      </c>
      <c r="M900" s="131" t="str">
        <f t="shared" si="13"/>
        <v>ASSY</v>
      </c>
    </row>
    <row r="901" spans="1:13" x14ac:dyDescent="0.2">
      <c r="A901" s="135" t="s">
        <v>7307</v>
      </c>
      <c r="B901" s="135" t="s">
        <v>7308</v>
      </c>
      <c r="C901" s="135" t="s">
        <v>2390</v>
      </c>
      <c r="D901" s="135" t="s">
        <v>2586</v>
      </c>
      <c r="E901" s="136" t="s">
        <v>2587</v>
      </c>
      <c r="F901" s="137" t="s">
        <v>2588</v>
      </c>
      <c r="G901" s="137" t="s">
        <v>43</v>
      </c>
      <c r="H901" s="136" t="s">
        <v>304</v>
      </c>
      <c r="I901" s="136" t="s">
        <v>2636</v>
      </c>
      <c r="J901" s="137"/>
      <c r="K901" s="136" t="s">
        <v>306</v>
      </c>
      <c r="L901" s="136" t="s">
        <v>8743</v>
      </c>
      <c r="M901" s="131" t="str">
        <f t="shared" si="13"/>
        <v>ASSY</v>
      </c>
    </row>
    <row r="902" spans="1:13" x14ac:dyDescent="0.2">
      <c r="A902" s="135" t="s">
        <v>7309</v>
      </c>
      <c r="B902" s="135" t="s">
        <v>7310</v>
      </c>
      <c r="C902" s="135" t="s">
        <v>2390</v>
      </c>
      <c r="D902" s="135" t="s">
        <v>2586</v>
      </c>
      <c r="E902" s="136" t="s">
        <v>2587</v>
      </c>
      <c r="F902" s="137" t="s">
        <v>2588</v>
      </c>
      <c r="G902" s="137" t="s">
        <v>43</v>
      </c>
      <c r="H902" s="136" t="s">
        <v>2637</v>
      </c>
      <c r="I902" s="136" t="s">
        <v>2638</v>
      </c>
      <c r="J902" s="137"/>
      <c r="K902" s="136" t="s">
        <v>2639</v>
      </c>
      <c r="L902" s="136" t="s">
        <v>5103</v>
      </c>
      <c r="M902" s="131" t="str">
        <f t="shared" si="13"/>
        <v>ASSY</v>
      </c>
    </row>
    <row r="903" spans="1:13" x14ac:dyDescent="0.2">
      <c r="A903" s="135" t="s">
        <v>7311</v>
      </c>
      <c r="B903" s="135" t="s">
        <v>7312</v>
      </c>
      <c r="C903" s="135" t="s">
        <v>2390</v>
      </c>
      <c r="D903" s="135" t="s">
        <v>2586</v>
      </c>
      <c r="E903" s="136" t="s">
        <v>2587</v>
      </c>
      <c r="F903" s="137" t="s">
        <v>2588</v>
      </c>
      <c r="G903" s="137" t="s">
        <v>43</v>
      </c>
      <c r="H903" s="136" t="s">
        <v>307</v>
      </c>
      <c r="I903" s="136" t="s">
        <v>2640</v>
      </c>
      <c r="J903" s="137"/>
      <c r="K903" s="136" t="s">
        <v>309</v>
      </c>
      <c r="L903" s="136" t="s">
        <v>5103</v>
      </c>
      <c r="M903" s="131" t="str">
        <f t="shared" ref="M903:M966" si="14">IF(G903="","",G903)</f>
        <v>ASSY</v>
      </c>
    </row>
    <row r="904" spans="1:13" x14ac:dyDescent="0.2">
      <c r="A904" s="135" t="s">
        <v>7313</v>
      </c>
      <c r="B904" s="135" t="s">
        <v>7314</v>
      </c>
      <c r="C904" s="135" t="s">
        <v>2390</v>
      </c>
      <c r="D904" s="135" t="s">
        <v>2586</v>
      </c>
      <c r="E904" s="136" t="s">
        <v>2587</v>
      </c>
      <c r="F904" s="137" t="s">
        <v>2588</v>
      </c>
      <c r="G904" s="137" t="s">
        <v>43</v>
      </c>
      <c r="H904" s="136" t="s">
        <v>310</v>
      </c>
      <c r="I904" s="136" t="s">
        <v>2641</v>
      </c>
      <c r="J904" s="137"/>
      <c r="K904" s="136" t="s">
        <v>312</v>
      </c>
      <c r="L904" s="136" t="s">
        <v>8744</v>
      </c>
      <c r="M904" s="131" t="str">
        <f t="shared" si="14"/>
        <v>ASSY</v>
      </c>
    </row>
    <row r="905" spans="1:13" x14ac:dyDescent="0.2">
      <c r="A905" s="135" t="s">
        <v>7315</v>
      </c>
      <c r="B905" s="135" t="s">
        <v>7316</v>
      </c>
      <c r="C905" s="135" t="s">
        <v>2390</v>
      </c>
      <c r="D905" s="135" t="s">
        <v>2586</v>
      </c>
      <c r="E905" s="136" t="s">
        <v>2587</v>
      </c>
      <c r="F905" s="137" t="s">
        <v>2588</v>
      </c>
      <c r="G905" s="137" t="s">
        <v>43</v>
      </c>
      <c r="H905" s="136" t="s">
        <v>2642</v>
      </c>
      <c r="I905" s="136" t="s">
        <v>2643</v>
      </c>
      <c r="J905" s="137"/>
      <c r="K905" s="136" t="s">
        <v>2644</v>
      </c>
      <c r="L905" s="136" t="s">
        <v>5104</v>
      </c>
      <c r="M905" s="131" t="str">
        <f t="shared" si="14"/>
        <v>ASSY</v>
      </c>
    </row>
    <row r="906" spans="1:13" x14ac:dyDescent="0.2">
      <c r="A906" s="135" t="s">
        <v>7317</v>
      </c>
      <c r="B906" s="135" t="s">
        <v>7318</v>
      </c>
      <c r="C906" s="135" t="s">
        <v>2390</v>
      </c>
      <c r="D906" s="135" t="s">
        <v>2586</v>
      </c>
      <c r="E906" s="136" t="s">
        <v>2587</v>
      </c>
      <c r="F906" s="137" t="s">
        <v>2588</v>
      </c>
      <c r="G906" s="137" t="s">
        <v>43</v>
      </c>
      <c r="H906" s="136" t="s">
        <v>313</v>
      </c>
      <c r="I906" s="136" t="s">
        <v>2645</v>
      </c>
      <c r="J906" s="137"/>
      <c r="K906" s="136" t="s">
        <v>315</v>
      </c>
      <c r="L906" s="136" t="s">
        <v>5104</v>
      </c>
      <c r="M906" s="131" t="str">
        <f t="shared" si="14"/>
        <v>ASSY</v>
      </c>
    </row>
    <row r="907" spans="1:13" x14ac:dyDescent="0.2">
      <c r="A907" s="135" t="s">
        <v>7319</v>
      </c>
      <c r="B907" s="135" t="s">
        <v>7320</v>
      </c>
      <c r="C907" s="135" t="s">
        <v>2390</v>
      </c>
      <c r="D907" s="135" t="s">
        <v>2586</v>
      </c>
      <c r="E907" s="136" t="s">
        <v>2587</v>
      </c>
      <c r="F907" s="137" t="s">
        <v>2588</v>
      </c>
      <c r="G907" s="137" t="s">
        <v>43</v>
      </c>
      <c r="H907" s="136" t="s">
        <v>2646</v>
      </c>
      <c r="I907" s="136" t="s">
        <v>2647</v>
      </c>
      <c r="J907" s="137"/>
      <c r="K907" s="136" t="s">
        <v>2648</v>
      </c>
      <c r="L907" s="136" t="s">
        <v>2649</v>
      </c>
      <c r="M907" s="131" t="str">
        <f t="shared" si="14"/>
        <v>ASSY</v>
      </c>
    </row>
    <row r="908" spans="1:13" x14ac:dyDescent="0.2">
      <c r="A908" s="135" t="s">
        <v>7321</v>
      </c>
      <c r="B908" s="135" t="s">
        <v>7322</v>
      </c>
      <c r="C908" s="135" t="s">
        <v>2390</v>
      </c>
      <c r="D908" s="135" t="s">
        <v>2586</v>
      </c>
      <c r="E908" s="136" t="s">
        <v>2587</v>
      </c>
      <c r="F908" s="137" t="s">
        <v>2588</v>
      </c>
      <c r="G908" s="137" t="s">
        <v>43</v>
      </c>
      <c r="H908" s="136" t="s">
        <v>316</v>
      </c>
      <c r="I908" s="136" t="s">
        <v>2650</v>
      </c>
      <c r="J908" s="137"/>
      <c r="K908" s="136" t="s">
        <v>318</v>
      </c>
      <c r="L908" s="136" t="s">
        <v>2649</v>
      </c>
      <c r="M908" s="131" t="str">
        <f t="shared" si="14"/>
        <v>ASSY</v>
      </c>
    </row>
    <row r="909" spans="1:13" x14ac:dyDescent="0.2">
      <c r="A909" s="135" t="s">
        <v>7323</v>
      </c>
      <c r="B909" s="135" t="s">
        <v>7324</v>
      </c>
      <c r="C909" s="135" t="s">
        <v>2390</v>
      </c>
      <c r="D909" s="135" t="s">
        <v>2586</v>
      </c>
      <c r="E909" s="136" t="s">
        <v>2587</v>
      </c>
      <c r="F909" s="137" t="s">
        <v>2588</v>
      </c>
      <c r="G909" s="137" t="s">
        <v>43</v>
      </c>
      <c r="H909" s="136" t="s">
        <v>2651</v>
      </c>
      <c r="I909" s="136" t="s">
        <v>2652</v>
      </c>
      <c r="J909" s="137"/>
      <c r="K909" s="136" t="s">
        <v>2653</v>
      </c>
      <c r="L909" s="136" t="s">
        <v>5105</v>
      </c>
      <c r="M909" s="131" t="str">
        <f t="shared" si="14"/>
        <v>ASSY</v>
      </c>
    </row>
    <row r="910" spans="1:13" x14ac:dyDescent="0.2">
      <c r="A910" s="135" t="s">
        <v>4303</v>
      </c>
      <c r="B910" s="135" t="s">
        <v>7325</v>
      </c>
      <c r="C910" s="135" t="s">
        <v>2390</v>
      </c>
      <c r="D910" s="135" t="s">
        <v>2586</v>
      </c>
      <c r="E910" s="136" t="s">
        <v>2587</v>
      </c>
      <c r="F910" s="137" t="s">
        <v>2588</v>
      </c>
      <c r="G910" s="137" t="s">
        <v>43</v>
      </c>
      <c r="H910" s="136" t="s">
        <v>319</v>
      </c>
      <c r="I910" s="136" t="s">
        <v>2654</v>
      </c>
      <c r="J910" s="137"/>
      <c r="K910" s="136" t="s">
        <v>322</v>
      </c>
      <c r="L910" s="136" t="s">
        <v>5105</v>
      </c>
      <c r="M910" s="131" t="str">
        <f t="shared" si="14"/>
        <v>ASSY</v>
      </c>
    </row>
    <row r="911" spans="1:13" x14ac:dyDescent="0.2">
      <c r="A911" s="135" t="s">
        <v>7326</v>
      </c>
      <c r="B911" s="135" t="s">
        <v>7327</v>
      </c>
      <c r="C911" s="135" t="s">
        <v>2390</v>
      </c>
      <c r="D911" s="135" t="s">
        <v>2586</v>
      </c>
      <c r="E911" s="136" t="s">
        <v>2587</v>
      </c>
      <c r="F911" s="137" t="s">
        <v>2588</v>
      </c>
      <c r="G911" s="137" t="s">
        <v>43</v>
      </c>
      <c r="H911" s="136" t="s">
        <v>2655</v>
      </c>
      <c r="I911" s="136" t="s">
        <v>2656</v>
      </c>
      <c r="J911" s="137"/>
      <c r="K911" s="136" t="s">
        <v>2657</v>
      </c>
      <c r="L911" s="136" t="s">
        <v>2658</v>
      </c>
      <c r="M911" s="131" t="str">
        <f t="shared" si="14"/>
        <v>ASSY</v>
      </c>
    </row>
    <row r="912" spans="1:13" x14ac:dyDescent="0.2">
      <c r="A912" s="135" t="s">
        <v>7328</v>
      </c>
      <c r="B912" s="135" t="s">
        <v>7329</v>
      </c>
      <c r="C912" s="135" t="s">
        <v>2390</v>
      </c>
      <c r="D912" s="135" t="s">
        <v>2586</v>
      </c>
      <c r="E912" s="136" t="s">
        <v>2587</v>
      </c>
      <c r="F912" s="137" t="s">
        <v>2588</v>
      </c>
      <c r="G912" s="137" t="s">
        <v>43</v>
      </c>
      <c r="H912" s="136" t="s">
        <v>324</v>
      </c>
      <c r="I912" s="136" t="s">
        <v>2659</v>
      </c>
      <c r="J912" s="137"/>
      <c r="K912" s="136" t="s">
        <v>326</v>
      </c>
      <c r="L912" s="136" t="s">
        <v>2658</v>
      </c>
      <c r="M912" s="131" t="str">
        <f t="shared" si="14"/>
        <v>ASSY</v>
      </c>
    </row>
    <row r="913" spans="1:13" x14ac:dyDescent="0.2">
      <c r="A913" s="135" t="s">
        <v>7330</v>
      </c>
      <c r="B913" s="135" t="s">
        <v>7331</v>
      </c>
      <c r="C913" s="135" t="s">
        <v>2390</v>
      </c>
      <c r="D913" s="135" t="s">
        <v>2586</v>
      </c>
      <c r="E913" s="136" t="s">
        <v>2587</v>
      </c>
      <c r="F913" s="137" t="s">
        <v>2588</v>
      </c>
      <c r="G913" s="137" t="s">
        <v>43</v>
      </c>
      <c r="H913" s="136" t="s">
        <v>2660</v>
      </c>
      <c r="I913" s="136" t="s">
        <v>2661</v>
      </c>
      <c r="J913" s="137"/>
      <c r="K913" s="136" t="s">
        <v>2662</v>
      </c>
      <c r="L913" s="136" t="s">
        <v>5106</v>
      </c>
      <c r="M913" s="131" t="str">
        <f t="shared" si="14"/>
        <v>ASSY</v>
      </c>
    </row>
    <row r="914" spans="1:13" x14ac:dyDescent="0.2">
      <c r="A914" s="135" t="s">
        <v>4156</v>
      </c>
      <c r="B914" s="135" t="s">
        <v>7332</v>
      </c>
      <c r="C914" s="135" t="s">
        <v>2390</v>
      </c>
      <c r="D914" s="135" t="s">
        <v>2586</v>
      </c>
      <c r="E914" s="136" t="s">
        <v>2587</v>
      </c>
      <c r="F914" s="137" t="s">
        <v>2588</v>
      </c>
      <c r="G914" s="137" t="s">
        <v>43</v>
      </c>
      <c r="H914" s="136" t="s">
        <v>327</v>
      </c>
      <c r="I914" s="136" t="s">
        <v>2663</v>
      </c>
      <c r="J914" s="137"/>
      <c r="K914" s="136" t="s">
        <v>330</v>
      </c>
      <c r="L914" s="136" t="s">
        <v>5106</v>
      </c>
      <c r="M914" s="131" t="str">
        <f t="shared" si="14"/>
        <v>ASSY</v>
      </c>
    </row>
    <row r="915" spans="1:13" x14ac:dyDescent="0.2">
      <c r="A915" s="135" t="s">
        <v>4498</v>
      </c>
      <c r="B915" s="135" t="s">
        <v>7333</v>
      </c>
      <c r="C915" s="135" t="s">
        <v>2390</v>
      </c>
      <c r="D915" s="135" t="s">
        <v>2586</v>
      </c>
      <c r="E915" s="136" t="s">
        <v>2587</v>
      </c>
      <c r="F915" s="137" t="s">
        <v>2588</v>
      </c>
      <c r="G915" s="137" t="s">
        <v>43</v>
      </c>
      <c r="H915" s="136" t="s">
        <v>332</v>
      </c>
      <c r="I915" s="136" t="s">
        <v>2664</v>
      </c>
      <c r="J915" s="137"/>
      <c r="K915" s="136" t="s">
        <v>335</v>
      </c>
      <c r="L915" s="136" t="s">
        <v>8745</v>
      </c>
      <c r="M915" s="131" t="str">
        <f t="shared" si="14"/>
        <v>ASSY</v>
      </c>
    </row>
    <row r="916" spans="1:13" x14ac:dyDescent="0.2">
      <c r="A916" s="135" t="s">
        <v>7334</v>
      </c>
      <c r="B916" s="135" t="s">
        <v>7335</v>
      </c>
      <c r="C916" s="135" t="s">
        <v>2390</v>
      </c>
      <c r="D916" s="135" t="s">
        <v>2586</v>
      </c>
      <c r="E916" s="136" t="s">
        <v>2587</v>
      </c>
      <c r="F916" s="137" t="s">
        <v>2588</v>
      </c>
      <c r="G916" s="137" t="s">
        <v>43</v>
      </c>
      <c r="H916" s="136" t="s">
        <v>337</v>
      </c>
      <c r="I916" s="136" t="s">
        <v>2665</v>
      </c>
      <c r="J916" s="137"/>
      <c r="K916" s="136" t="s">
        <v>339</v>
      </c>
      <c r="L916" s="136" t="s">
        <v>8746</v>
      </c>
      <c r="M916" s="131" t="str">
        <f t="shared" si="14"/>
        <v>ASSY</v>
      </c>
    </row>
    <row r="917" spans="1:13" x14ac:dyDescent="0.2">
      <c r="A917" s="135" t="s">
        <v>7336</v>
      </c>
      <c r="B917" s="135" t="s">
        <v>7337</v>
      </c>
      <c r="C917" s="135" t="s">
        <v>2390</v>
      </c>
      <c r="D917" s="135" t="s">
        <v>2586</v>
      </c>
      <c r="E917" s="136" t="s">
        <v>2587</v>
      </c>
      <c r="F917" s="137" t="s">
        <v>2588</v>
      </c>
      <c r="G917" s="137" t="s">
        <v>43</v>
      </c>
      <c r="H917" s="136" t="s">
        <v>340</v>
      </c>
      <c r="I917" s="136" t="s">
        <v>2666</v>
      </c>
      <c r="J917" s="137"/>
      <c r="K917" s="136" t="s">
        <v>342</v>
      </c>
      <c r="L917" s="136" t="s">
        <v>8747</v>
      </c>
      <c r="M917" s="131" t="str">
        <f t="shared" si="14"/>
        <v>ASSY</v>
      </c>
    </row>
    <row r="918" spans="1:13" x14ac:dyDescent="0.2">
      <c r="A918" s="135" t="s">
        <v>7338</v>
      </c>
      <c r="B918" s="135" t="s">
        <v>7339</v>
      </c>
      <c r="C918" s="135" t="s">
        <v>2390</v>
      </c>
      <c r="D918" s="135" t="s">
        <v>2586</v>
      </c>
      <c r="E918" s="136" t="s">
        <v>2587</v>
      </c>
      <c r="F918" s="137" t="s">
        <v>2588</v>
      </c>
      <c r="G918" s="137" t="s">
        <v>43</v>
      </c>
      <c r="H918" s="136" t="s">
        <v>343</v>
      </c>
      <c r="I918" s="136" t="s">
        <v>2667</v>
      </c>
      <c r="J918" s="137"/>
      <c r="K918" s="136" t="s">
        <v>345</v>
      </c>
      <c r="L918" s="136" t="s">
        <v>8748</v>
      </c>
      <c r="M918" s="131" t="str">
        <f t="shared" si="14"/>
        <v>ASSY</v>
      </c>
    </row>
    <row r="919" spans="1:13" x14ac:dyDescent="0.2">
      <c r="A919" s="135" t="s">
        <v>4443</v>
      </c>
      <c r="B919" s="135" t="s">
        <v>7340</v>
      </c>
      <c r="C919" s="135" t="s">
        <v>2390</v>
      </c>
      <c r="D919" s="135" t="s">
        <v>2586</v>
      </c>
      <c r="E919" s="136" t="s">
        <v>2587</v>
      </c>
      <c r="F919" s="137" t="s">
        <v>2588</v>
      </c>
      <c r="G919" s="137" t="s">
        <v>43</v>
      </c>
      <c r="H919" s="136" t="s">
        <v>347</v>
      </c>
      <c r="I919" s="136" t="s">
        <v>2668</v>
      </c>
      <c r="J919" s="137"/>
      <c r="K919" s="136" t="s">
        <v>350</v>
      </c>
      <c r="L919" s="136" t="s">
        <v>8745</v>
      </c>
      <c r="M919" s="131" t="str">
        <f t="shared" si="14"/>
        <v>ASSY</v>
      </c>
    </row>
    <row r="920" spans="1:13" x14ac:dyDescent="0.2">
      <c r="A920" s="135" t="s">
        <v>7341</v>
      </c>
      <c r="B920" s="135" t="s">
        <v>7342</v>
      </c>
      <c r="C920" s="135" t="s">
        <v>2390</v>
      </c>
      <c r="D920" s="135" t="s">
        <v>2586</v>
      </c>
      <c r="E920" s="136" t="s">
        <v>2587</v>
      </c>
      <c r="F920" s="137" t="s">
        <v>2588</v>
      </c>
      <c r="G920" s="137" t="s">
        <v>43</v>
      </c>
      <c r="H920" s="136" t="s">
        <v>352</v>
      </c>
      <c r="I920" s="136" t="s">
        <v>2669</v>
      </c>
      <c r="J920" s="137"/>
      <c r="K920" s="136" t="s">
        <v>354</v>
      </c>
      <c r="L920" s="136" t="s">
        <v>8749</v>
      </c>
      <c r="M920" s="131" t="str">
        <f t="shared" si="14"/>
        <v>ASSY</v>
      </c>
    </row>
    <row r="921" spans="1:13" x14ac:dyDescent="0.2">
      <c r="A921" s="135" t="s">
        <v>4811</v>
      </c>
      <c r="B921" s="135" t="s">
        <v>7343</v>
      </c>
      <c r="C921" s="135" t="s">
        <v>2390</v>
      </c>
      <c r="D921" s="135" t="s">
        <v>2586</v>
      </c>
      <c r="E921" s="136" t="s">
        <v>2587</v>
      </c>
      <c r="F921" s="137" t="s">
        <v>2588</v>
      </c>
      <c r="G921" s="137" t="s">
        <v>43</v>
      </c>
      <c r="H921" s="136" t="s">
        <v>355</v>
      </c>
      <c r="I921" s="136" t="s">
        <v>2670</v>
      </c>
      <c r="J921" s="137"/>
      <c r="K921" s="136" t="s">
        <v>358</v>
      </c>
      <c r="L921" s="136" t="s">
        <v>8747</v>
      </c>
      <c r="M921" s="131" t="str">
        <f t="shared" si="14"/>
        <v>ASSY</v>
      </c>
    </row>
    <row r="922" spans="1:13" x14ac:dyDescent="0.2">
      <c r="A922" s="135" t="s">
        <v>7344</v>
      </c>
      <c r="B922" s="135" t="s">
        <v>7345</v>
      </c>
      <c r="C922" s="135" t="s">
        <v>2390</v>
      </c>
      <c r="D922" s="135" t="s">
        <v>2586</v>
      </c>
      <c r="E922" s="136" t="s">
        <v>2587</v>
      </c>
      <c r="F922" s="137" t="s">
        <v>2588</v>
      </c>
      <c r="G922" s="137" t="s">
        <v>43</v>
      </c>
      <c r="H922" s="136" t="s">
        <v>360</v>
      </c>
      <c r="I922" s="136" t="s">
        <v>2671</v>
      </c>
      <c r="J922" s="137"/>
      <c r="K922" s="136" t="s">
        <v>362</v>
      </c>
      <c r="L922" s="136" t="s">
        <v>8750</v>
      </c>
      <c r="M922" s="131" t="str">
        <f t="shared" si="14"/>
        <v>ASSY</v>
      </c>
    </row>
    <row r="923" spans="1:13" x14ac:dyDescent="0.2">
      <c r="A923" s="135" t="s">
        <v>7346</v>
      </c>
      <c r="B923" s="135" t="s">
        <v>7347</v>
      </c>
      <c r="C923" s="135" t="s">
        <v>2390</v>
      </c>
      <c r="D923" s="135" t="s">
        <v>2586</v>
      </c>
      <c r="E923" s="136" t="s">
        <v>2587</v>
      </c>
      <c r="F923" s="137" t="s">
        <v>2588</v>
      </c>
      <c r="G923" s="137" t="s">
        <v>43</v>
      </c>
      <c r="H923" s="136" t="s">
        <v>363</v>
      </c>
      <c r="I923" s="136" t="s">
        <v>2672</v>
      </c>
      <c r="J923" s="137"/>
      <c r="K923" s="136" t="s">
        <v>365</v>
      </c>
      <c r="L923" s="136" t="s">
        <v>366</v>
      </c>
      <c r="M923" s="131" t="str">
        <f t="shared" si="14"/>
        <v>ASSY</v>
      </c>
    </row>
    <row r="924" spans="1:13" x14ac:dyDescent="0.2">
      <c r="A924" s="135" t="s">
        <v>7348</v>
      </c>
      <c r="B924" s="135" t="s">
        <v>7349</v>
      </c>
      <c r="C924" s="135" t="s">
        <v>2390</v>
      </c>
      <c r="D924" s="135" t="s">
        <v>2586</v>
      </c>
      <c r="E924" s="136" t="s">
        <v>2587</v>
      </c>
      <c r="F924" s="137" t="s">
        <v>2588</v>
      </c>
      <c r="G924" s="137" t="s">
        <v>43</v>
      </c>
      <c r="H924" s="136" t="s">
        <v>367</v>
      </c>
      <c r="I924" s="136" t="s">
        <v>2673</v>
      </c>
      <c r="J924" s="137"/>
      <c r="K924" s="136" t="s">
        <v>369</v>
      </c>
      <c r="L924" s="136" t="s">
        <v>370</v>
      </c>
      <c r="M924" s="131" t="str">
        <f t="shared" si="14"/>
        <v>ASSY</v>
      </c>
    </row>
    <row r="925" spans="1:13" x14ac:dyDescent="0.2">
      <c r="A925" s="135" t="s">
        <v>7350</v>
      </c>
      <c r="B925" s="135" t="s">
        <v>7351</v>
      </c>
      <c r="C925" s="135" t="s">
        <v>2390</v>
      </c>
      <c r="D925" s="135" t="s">
        <v>2586</v>
      </c>
      <c r="E925" s="136" t="s">
        <v>2587</v>
      </c>
      <c r="F925" s="137" t="s">
        <v>2588</v>
      </c>
      <c r="G925" s="137" t="s">
        <v>43</v>
      </c>
      <c r="H925" s="136" t="s">
        <v>371</v>
      </c>
      <c r="I925" s="136" t="s">
        <v>2674</v>
      </c>
      <c r="J925" s="137"/>
      <c r="K925" s="136" t="s">
        <v>373</v>
      </c>
      <c r="L925" s="136" t="s">
        <v>8751</v>
      </c>
      <c r="M925" s="131" t="str">
        <f t="shared" si="14"/>
        <v>ASSY</v>
      </c>
    </row>
    <row r="926" spans="1:13" x14ac:dyDescent="0.2">
      <c r="A926" s="135" t="s">
        <v>7352</v>
      </c>
      <c r="B926" s="135" t="s">
        <v>7353</v>
      </c>
      <c r="C926" s="135" t="s">
        <v>2390</v>
      </c>
      <c r="D926" s="135" t="s">
        <v>2586</v>
      </c>
      <c r="E926" s="136" t="s">
        <v>2587</v>
      </c>
      <c r="F926" s="137" t="s">
        <v>2588</v>
      </c>
      <c r="G926" s="137" t="s">
        <v>43</v>
      </c>
      <c r="H926" s="136" t="s">
        <v>375</v>
      </c>
      <c r="I926" s="136" t="s">
        <v>2675</v>
      </c>
      <c r="J926" s="137"/>
      <c r="K926" s="136" t="s">
        <v>377</v>
      </c>
      <c r="L926" s="136" t="s">
        <v>378</v>
      </c>
      <c r="M926" s="131" t="str">
        <f t="shared" si="14"/>
        <v>ASSY</v>
      </c>
    </row>
    <row r="927" spans="1:13" x14ac:dyDescent="0.2">
      <c r="A927" s="135" t="s">
        <v>7354</v>
      </c>
      <c r="B927" s="135" t="s">
        <v>7355</v>
      </c>
      <c r="C927" s="135" t="s">
        <v>2390</v>
      </c>
      <c r="D927" s="135" t="s">
        <v>2586</v>
      </c>
      <c r="E927" s="136" t="s">
        <v>2587</v>
      </c>
      <c r="F927" s="137" t="s">
        <v>2588</v>
      </c>
      <c r="G927" s="137" t="s">
        <v>43</v>
      </c>
      <c r="H927" s="136" t="s">
        <v>379</v>
      </c>
      <c r="I927" s="136" t="s">
        <v>2676</v>
      </c>
      <c r="J927" s="137"/>
      <c r="K927" s="136" t="s">
        <v>381</v>
      </c>
      <c r="L927" s="136" t="s">
        <v>382</v>
      </c>
      <c r="M927" s="131" t="str">
        <f t="shared" si="14"/>
        <v>ASSY</v>
      </c>
    </row>
    <row r="928" spans="1:13" x14ac:dyDescent="0.2">
      <c r="A928" s="135" t="s">
        <v>4436</v>
      </c>
      <c r="B928" s="135" t="s">
        <v>7356</v>
      </c>
      <c r="C928" s="135" t="s">
        <v>2390</v>
      </c>
      <c r="D928" s="135" t="s">
        <v>2586</v>
      </c>
      <c r="E928" s="136" t="s">
        <v>2587</v>
      </c>
      <c r="F928" s="137" t="s">
        <v>2588</v>
      </c>
      <c r="G928" s="137" t="s">
        <v>43</v>
      </c>
      <c r="H928" s="136" t="s">
        <v>383</v>
      </c>
      <c r="I928" s="136" t="s">
        <v>2677</v>
      </c>
      <c r="J928" s="137"/>
      <c r="K928" s="136" t="s">
        <v>386</v>
      </c>
      <c r="L928" s="136" t="s">
        <v>387</v>
      </c>
      <c r="M928" s="131" t="str">
        <f t="shared" si="14"/>
        <v>ASSY</v>
      </c>
    </row>
    <row r="929" spans="1:13" x14ac:dyDescent="0.2">
      <c r="A929" s="135" t="s">
        <v>7357</v>
      </c>
      <c r="B929" s="135" t="s">
        <v>7358</v>
      </c>
      <c r="C929" s="135" t="s">
        <v>2390</v>
      </c>
      <c r="D929" s="135" t="s">
        <v>2586</v>
      </c>
      <c r="E929" s="136" t="s">
        <v>2587</v>
      </c>
      <c r="F929" s="137" t="s">
        <v>2588</v>
      </c>
      <c r="G929" s="137" t="s">
        <v>43</v>
      </c>
      <c r="H929" s="136" t="s">
        <v>388</v>
      </c>
      <c r="I929" s="136" t="s">
        <v>2678</v>
      </c>
      <c r="J929" s="137"/>
      <c r="K929" s="136" t="s">
        <v>390</v>
      </c>
      <c r="L929" s="136" t="s">
        <v>8752</v>
      </c>
      <c r="M929" s="131" t="str">
        <f t="shared" si="14"/>
        <v>ASSY</v>
      </c>
    </row>
    <row r="930" spans="1:13" x14ac:dyDescent="0.2">
      <c r="A930" s="135" t="s">
        <v>7359</v>
      </c>
      <c r="B930" s="135" t="s">
        <v>7360</v>
      </c>
      <c r="C930" s="135" t="s">
        <v>2390</v>
      </c>
      <c r="D930" s="135" t="s">
        <v>2586</v>
      </c>
      <c r="E930" s="136" t="s">
        <v>2587</v>
      </c>
      <c r="F930" s="137" t="s">
        <v>2588</v>
      </c>
      <c r="G930" s="137" t="s">
        <v>43</v>
      </c>
      <c r="H930" s="136" t="s">
        <v>392</v>
      </c>
      <c r="I930" s="136" t="s">
        <v>2679</v>
      </c>
      <c r="J930" s="137"/>
      <c r="K930" s="136" t="s">
        <v>394</v>
      </c>
      <c r="L930" s="136" t="s">
        <v>395</v>
      </c>
      <c r="M930" s="131" t="str">
        <f t="shared" si="14"/>
        <v>ASSY</v>
      </c>
    </row>
    <row r="931" spans="1:13" x14ac:dyDescent="0.2">
      <c r="A931" s="135" t="s">
        <v>7361</v>
      </c>
      <c r="B931" s="135" t="s">
        <v>7362</v>
      </c>
      <c r="C931" s="135" t="s">
        <v>2390</v>
      </c>
      <c r="D931" s="135" t="s">
        <v>2586</v>
      </c>
      <c r="E931" s="136" t="s">
        <v>2587</v>
      </c>
      <c r="F931" s="137" t="s">
        <v>2588</v>
      </c>
      <c r="G931" s="137" t="s">
        <v>43</v>
      </c>
      <c r="H931" s="136" t="s">
        <v>396</v>
      </c>
      <c r="I931" s="136" t="s">
        <v>2680</v>
      </c>
      <c r="J931" s="137"/>
      <c r="K931" s="136" t="s">
        <v>398</v>
      </c>
      <c r="L931" s="136" t="s">
        <v>399</v>
      </c>
      <c r="M931" s="131" t="str">
        <f t="shared" si="14"/>
        <v>ASSY</v>
      </c>
    </row>
    <row r="932" spans="1:13" x14ac:dyDescent="0.2">
      <c r="A932" s="135" t="s">
        <v>7363</v>
      </c>
      <c r="B932" s="135" t="s">
        <v>7364</v>
      </c>
      <c r="C932" s="135" t="s">
        <v>2390</v>
      </c>
      <c r="D932" s="135" t="s">
        <v>2586</v>
      </c>
      <c r="E932" s="136" t="s">
        <v>2587</v>
      </c>
      <c r="F932" s="137" t="s">
        <v>2588</v>
      </c>
      <c r="G932" s="137" t="s">
        <v>43</v>
      </c>
      <c r="H932" s="136" t="s">
        <v>400</v>
      </c>
      <c r="I932" s="136" t="s">
        <v>2681</v>
      </c>
      <c r="J932" s="137"/>
      <c r="K932" s="136" t="s">
        <v>402</v>
      </c>
      <c r="L932" s="136" t="s">
        <v>403</v>
      </c>
      <c r="M932" s="131" t="str">
        <f t="shared" si="14"/>
        <v>ASSY</v>
      </c>
    </row>
    <row r="933" spans="1:13" x14ac:dyDescent="0.2">
      <c r="A933" s="135" t="s">
        <v>7365</v>
      </c>
      <c r="B933" s="135" t="s">
        <v>7366</v>
      </c>
      <c r="C933" s="135" t="s">
        <v>2390</v>
      </c>
      <c r="D933" s="135" t="s">
        <v>2586</v>
      </c>
      <c r="E933" s="136" t="s">
        <v>2587</v>
      </c>
      <c r="F933" s="137" t="s">
        <v>2588</v>
      </c>
      <c r="G933" s="137" t="s">
        <v>43</v>
      </c>
      <c r="H933" s="136" t="s">
        <v>404</v>
      </c>
      <c r="I933" s="136" t="s">
        <v>2682</v>
      </c>
      <c r="J933" s="137"/>
      <c r="K933" s="136" t="s">
        <v>406</v>
      </c>
      <c r="L933" s="136" t="s">
        <v>8753</v>
      </c>
      <c r="M933" s="131" t="str">
        <f t="shared" si="14"/>
        <v>ASSY</v>
      </c>
    </row>
    <row r="934" spans="1:13" x14ac:dyDescent="0.2">
      <c r="A934" s="135" t="s">
        <v>7367</v>
      </c>
      <c r="B934" s="135" t="s">
        <v>7368</v>
      </c>
      <c r="C934" s="135" t="s">
        <v>2390</v>
      </c>
      <c r="D934" s="135" t="s">
        <v>2586</v>
      </c>
      <c r="E934" s="136" t="s">
        <v>2587</v>
      </c>
      <c r="F934" s="137" t="s">
        <v>2588</v>
      </c>
      <c r="G934" s="137" t="s">
        <v>43</v>
      </c>
      <c r="H934" s="136" t="s">
        <v>407</v>
      </c>
      <c r="I934" s="136" t="s">
        <v>2683</v>
      </c>
      <c r="J934" s="137"/>
      <c r="K934" s="136" t="s">
        <v>409</v>
      </c>
      <c r="L934" s="136" t="s">
        <v>410</v>
      </c>
      <c r="M934" s="131" t="str">
        <f t="shared" si="14"/>
        <v>ASSY</v>
      </c>
    </row>
    <row r="935" spans="1:13" x14ac:dyDescent="0.2">
      <c r="A935" s="135" t="s">
        <v>4304</v>
      </c>
      <c r="B935" s="135" t="s">
        <v>7369</v>
      </c>
      <c r="C935" s="135" t="s">
        <v>2390</v>
      </c>
      <c r="D935" s="135" t="s">
        <v>2586</v>
      </c>
      <c r="E935" s="136" t="s">
        <v>2587</v>
      </c>
      <c r="F935" s="137" t="s">
        <v>2588</v>
      </c>
      <c r="G935" s="137" t="s">
        <v>43</v>
      </c>
      <c r="H935" s="136" t="s">
        <v>411</v>
      </c>
      <c r="I935" s="136" t="s">
        <v>2684</v>
      </c>
      <c r="J935" s="137"/>
      <c r="K935" s="136" t="s">
        <v>414</v>
      </c>
      <c r="L935" s="136" t="s">
        <v>415</v>
      </c>
      <c r="M935" s="131" t="str">
        <f t="shared" si="14"/>
        <v>ASSY</v>
      </c>
    </row>
    <row r="936" spans="1:13" x14ac:dyDescent="0.2">
      <c r="A936" s="135" t="s">
        <v>7370</v>
      </c>
      <c r="B936" s="135" t="s">
        <v>7371</v>
      </c>
      <c r="C936" s="135" t="s">
        <v>2390</v>
      </c>
      <c r="D936" s="135" t="s">
        <v>2586</v>
      </c>
      <c r="E936" s="136" t="s">
        <v>2587</v>
      </c>
      <c r="F936" s="137" t="s">
        <v>2588</v>
      </c>
      <c r="G936" s="137" t="s">
        <v>43</v>
      </c>
      <c r="H936" s="136" t="s">
        <v>416</v>
      </c>
      <c r="I936" s="136" t="s">
        <v>2685</v>
      </c>
      <c r="J936" s="137"/>
      <c r="K936" s="136" t="s">
        <v>419</v>
      </c>
      <c r="L936" s="136" t="s">
        <v>420</v>
      </c>
      <c r="M936" s="131" t="str">
        <f t="shared" si="14"/>
        <v>ASSY</v>
      </c>
    </row>
    <row r="937" spans="1:13" x14ac:dyDescent="0.2">
      <c r="A937" s="135" t="s">
        <v>7372</v>
      </c>
      <c r="B937" s="135" t="s">
        <v>7373</v>
      </c>
      <c r="C937" s="135" t="s">
        <v>2390</v>
      </c>
      <c r="D937" s="135" t="s">
        <v>2586</v>
      </c>
      <c r="E937" s="136" t="s">
        <v>2587</v>
      </c>
      <c r="F937" s="137" t="s">
        <v>2588</v>
      </c>
      <c r="G937" s="137" t="s">
        <v>43</v>
      </c>
      <c r="H937" s="136" t="s">
        <v>421</v>
      </c>
      <c r="I937" s="136" t="s">
        <v>2686</v>
      </c>
      <c r="J937" s="137"/>
      <c r="K937" s="136" t="s">
        <v>423</v>
      </c>
      <c r="L937" s="136" t="s">
        <v>8754</v>
      </c>
      <c r="M937" s="131" t="str">
        <f t="shared" si="14"/>
        <v>ASSY</v>
      </c>
    </row>
    <row r="938" spans="1:13" x14ac:dyDescent="0.2">
      <c r="A938" s="135" t="s">
        <v>7374</v>
      </c>
      <c r="B938" s="135" t="s">
        <v>7375</v>
      </c>
      <c r="C938" s="135" t="s">
        <v>2390</v>
      </c>
      <c r="D938" s="135" t="s">
        <v>2586</v>
      </c>
      <c r="E938" s="136" t="s">
        <v>2587</v>
      </c>
      <c r="F938" s="137" t="s">
        <v>2588</v>
      </c>
      <c r="G938" s="137" t="s">
        <v>43</v>
      </c>
      <c r="H938" s="136" t="s">
        <v>424</v>
      </c>
      <c r="I938" s="136" t="s">
        <v>2687</v>
      </c>
      <c r="J938" s="137"/>
      <c r="K938" s="136" t="s">
        <v>426</v>
      </c>
      <c r="L938" s="136" t="s">
        <v>427</v>
      </c>
      <c r="M938" s="131" t="str">
        <f t="shared" si="14"/>
        <v>ASSY</v>
      </c>
    </row>
    <row r="939" spans="1:13" x14ac:dyDescent="0.2">
      <c r="A939" s="135" t="s">
        <v>7376</v>
      </c>
      <c r="B939" s="135" t="s">
        <v>7377</v>
      </c>
      <c r="C939" s="135" t="s">
        <v>2390</v>
      </c>
      <c r="D939" s="135" t="s">
        <v>2586</v>
      </c>
      <c r="E939" s="136" t="s">
        <v>2587</v>
      </c>
      <c r="F939" s="137" t="s">
        <v>2588</v>
      </c>
      <c r="G939" s="137" t="s">
        <v>43</v>
      </c>
      <c r="H939" s="136" t="s">
        <v>428</v>
      </c>
      <c r="I939" s="136" t="s">
        <v>2688</v>
      </c>
      <c r="J939" s="137"/>
      <c r="K939" s="136" t="s">
        <v>431</v>
      </c>
      <c r="L939" s="136" t="s">
        <v>432</v>
      </c>
      <c r="M939" s="131" t="str">
        <f t="shared" si="14"/>
        <v>ASSY</v>
      </c>
    </row>
    <row r="940" spans="1:13" x14ac:dyDescent="0.2">
      <c r="A940" s="135" t="s">
        <v>7378</v>
      </c>
      <c r="B940" s="135" t="s">
        <v>7379</v>
      </c>
      <c r="C940" s="135" t="s">
        <v>2390</v>
      </c>
      <c r="D940" s="135" t="s">
        <v>2586</v>
      </c>
      <c r="E940" s="136" t="s">
        <v>2587</v>
      </c>
      <c r="F940" s="137" t="s">
        <v>2588</v>
      </c>
      <c r="G940" s="137" t="s">
        <v>43</v>
      </c>
      <c r="H940" s="136" t="s">
        <v>433</v>
      </c>
      <c r="I940" s="136" t="s">
        <v>2689</v>
      </c>
      <c r="J940" s="137"/>
      <c r="K940" s="136" t="s">
        <v>435</v>
      </c>
      <c r="L940" s="136" t="s">
        <v>8755</v>
      </c>
      <c r="M940" s="131" t="str">
        <f t="shared" si="14"/>
        <v>ASSY</v>
      </c>
    </row>
    <row r="941" spans="1:13" x14ac:dyDescent="0.2">
      <c r="A941" s="135" t="s">
        <v>7380</v>
      </c>
      <c r="B941" s="135" t="s">
        <v>7381</v>
      </c>
      <c r="C941" s="135" t="s">
        <v>2390</v>
      </c>
      <c r="D941" s="135" t="s">
        <v>2586</v>
      </c>
      <c r="E941" s="136" t="s">
        <v>2587</v>
      </c>
      <c r="F941" s="137" t="s">
        <v>2588</v>
      </c>
      <c r="G941" s="137" t="s">
        <v>43</v>
      </c>
      <c r="H941" s="136" t="s">
        <v>436</v>
      </c>
      <c r="I941" s="136" t="s">
        <v>2690</v>
      </c>
      <c r="J941" s="137"/>
      <c r="K941" s="136" t="s">
        <v>439</v>
      </c>
      <c r="L941" s="136" t="s">
        <v>440</v>
      </c>
      <c r="M941" s="131" t="str">
        <f t="shared" si="14"/>
        <v>ASSY</v>
      </c>
    </row>
    <row r="942" spans="1:13" x14ac:dyDescent="0.2">
      <c r="A942" s="135" t="s">
        <v>7382</v>
      </c>
      <c r="B942" s="135" t="s">
        <v>7383</v>
      </c>
      <c r="C942" s="135" t="s">
        <v>2390</v>
      </c>
      <c r="D942" s="135" t="s">
        <v>2586</v>
      </c>
      <c r="E942" s="136" t="s">
        <v>2587</v>
      </c>
      <c r="F942" s="137" t="s">
        <v>2588</v>
      </c>
      <c r="G942" s="137" t="s">
        <v>43</v>
      </c>
      <c r="H942" s="136" t="s">
        <v>441</v>
      </c>
      <c r="I942" s="136" t="s">
        <v>2691</v>
      </c>
      <c r="J942" s="137"/>
      <c r="K942" s="136" t="s">
        <v>443</v>
      </c>
      <c r="L942" s="136" t="s">
        <v>8756</v>
      </c>
      <c r="M942" s="131" t="str">
        <f t="shared" si="14"/>
        <v>ASSY</v>
      </c>
    </row>
    <row r="943" spans="1:13" x14ac:dyDescent="0.2">
      <c r="A943" s="135" t="s">
        <v>4448</v>
      </c>
      <c r="B943" s="135" t="s">
        <v>7384</v>
      </c>
      <c r="C943" s="135" t="s">
        <v>2390</v>
      </c>
      <c r="D943" s="135" t="s">
        <v>2586</v>
      </c>
      <c r="E943" s="136" t="s">
        <v>2587</v>
      </c>
      <c r="F943" s="137" t="s">
        <v>2588</v>
      </c>
      <c r="G943" s="137" t="s">
        <v>43</v>
      </c>
      <c r="H943" s="136" t="s">
        <v>444</v>
      </c>
      <c r="I943" s="136" t="s">
        <v>2692</v>
      </c>
      <c r="J943" s="137"/>
      <c r="K943" s="136" t="s">
        <v>447</v>
      </c>
      <c r="L943" s="136" t="s">
        <v>8757</v>
      </c>
      <c r="M943" s="131" t="str">
        <f t="shared" si="14"/>
        <v>ASSY</v>
      </c>
    </row>
    <row r="944" spans="1:13" x14ac:dyDescent="0.2">
      <c r="A944" s="135" t="s">
        <v>7385</v>
      </c>
      <c r="B944" s="135" t="s">
        <v>7386</v>
      </c>
      <c r="C944" s="135" t="s">
        <v>2390</v>
      </c>
      <c r="D944" s="135" t="s">
        <v>2586</v>
      </c>
      <c r="E944" s="136" t="s">
        <v>2587</v>
      </c>
      <c r="F944" s="137" t="s">
        <v>2588</v>
      </c>
      <c r="G944" s="137" t="s">
        <v>43</v>
      </c>
      <c r="H944" s="136" t="s">
        <v>449</v>
      </c>
      <c r="I944" s="136" t="s">
        <v>2693</v>
      </c>
      <c r="J944" s="137"/>
      <c r="K944" s="136" t="s">
        <v>451</v>
      </c>
      <c r="L944" s="136" t="s">
        <v>8758</v>
      </c>
      <c r="M944" s="131" t="str">
        <f t="shared" si="14"/>
        <v>ASSY</v>
      </c>
    </row>
    <row r="945" spans="1:13" x14ac:dyDescent="0.2">
      <c r="A945" s="135" t="s">
        <v>7387</v>
      </c>
      <c r="B945" s="135" t="s">
        <v>7388</v>
      </c>
      <c r="C945" s="135" t="s">
        <v>2390</v>
      </c>
      <c r="D945" s="135" t="s">
        <v>2586</v>
      </c>
      <c r="E945" s="136" t="s">
        <v>2587</v>
      </c>
      <c r="F945" s="137" t="s">
        <v>2588</v>
      </c>
      <c r="G945" s="137" t="s">
        <v>43</v>
      </c>
      <c r="H945" s="136" t="s">
        <v>452</v>
      </c>
      <c r="I945" s="136" t="s">
        <v>2694</v>
      </c>
      <c r="J945" s="137"/>
      <c r="K945" s="136" t="s">
        <v>454</v>
      </c>
      <c r="L945" s="136" t="s">
        <v>8759</v>
      </c>
      <c r="M945" s="131" t="str">
        <f t="shared" si="14"/>
        <v>ASSY</v>
      </c>
    </row>
    <row r="946" spans="1:13" x14ac:dyDescent="0.2">
      <c r="A946" s="135" t="s">
        <v>4449</v>
      </c>
      <c r="B946" s="135" t="s">
        <v>7389</v>
      </c>
      <c r="C946" s="135" t="s">
        <v>2390</v>
      </c>
      <c r="D946" s="135" t="s">
        <v>2586</v>
      </c>
      <c r="E946" s="136" t="s">
        <v>2587</v>
      </c>
      <c r="F946" s="137" t="s">
        <v>2588</v>
      </c>
      <c r="G946" s="137" t="s">
        <v>43</v>
      </c>
      <c r="H946" s="136" t="s">
        <v>455</v>
      </c>
      <c r="I946" s="136" t="s">
        <v>2695</v>
      </c>
      <c r="J946" s="137"/>
      <c r="K946" s="136" t="s">
        <v>457</v>
      </c>
      <c r="L946" s="136" t="s">
        <v>8760</v>
      </c>
      <c r="M946" s="131" t="str">
        <f t="shared" si="14"/>
        <v>ASSY</v>
      </c>
    </row>
    <row r="947" spans="1:13" x14ac:dyDescent="0.2">
      <c r="A947" s="135" t="s">
        <v>4435</v>
      </c>
      <c r="B947" s="135" t="s">
        <v>7390</v>
      </c>
      <c r="C947" s="135" t="s">
        <v>2390</v>
      </c>
      <c r="D947" s="135" t="s">
        <v>2586</v>
      </c>
      <c r="E947" s="136" t="s">
        <v>2587</v>
      </c>
      <c r="F947" s="137" t="s">
        <v>2588</v>
      </c>
      <c r="G947" s="137" t="s">
        <v>43</v>
      </c>
      <c r="H947" s="136" t="s">
        <v>458</v>
      </c>
      <c r="I947" s="136" t="s">
        <v>2696</v>
      </c>
      <c r="J947" s="137"/>
      <c r="K947" s="136" t="s">
        <v>461</v>
      </c>
      <c r="L947" s="136" t="s">
        <v>8761</v>
      </c>
      <c r="M947" s="131" t="str">
        <f t="shared" si="14"/>
        <v>ASSY</v>
      </c>
    </row>
    <row r="948" spans="1:13" x14ac:dyDescent="0.2">
      <c r="A948" s="135" t="s">
        <v>7391</v>
      </c>
      <c r="B948" s="135" t="s">
        <v>7392</v>
      </c>
      <c r="C948" s="135" t="s">
        <v>2390</v>
      </c>
      <c r="D948" s="135" t="s">
        <v>2586</v>
      </c>
      <c r="E948" s="136" t="s">
        <v>2587</v>
      </c>
      <c r="F948" s="137" t="s">
        <v>2588</v>
      </c>
      <c r="G948" s="137" t="s">
        <v>43</v>
      </c>
      <c r="H948" s="136" t="s">
        <v>463</v>
      </c>
      <c r="I948" s="136" t="s">
        <v>2697</v>
      </c>
      <c r="J948" s="137"/>
      <c r="K948" s="136" t="s">
        <v>465</v>
      </c>
      <c r="L948" s="136" t="s">
        <v>8762</v>
      </c>
      <c r="M948" s="131" t="str">
        <f t="shared" si="14"/>
        <v>ASSY</v>
      </c>
    </row>
    <row r="949" spans="1:13" x14ac:dyDescent="0.2">
      <c r="A949" s="135" t="s">
        <v>7393</v>
      </c>
      <c r="B949" s="135" t="s">
        <v>7394</v>
      </c>
      <c r="C949" s="135" t="s">
        <v>2390</v>
      </c>
      <c r="D949" s="135" t="s">
        <v>2586</v>
      </c>
      <c r="E949" s="136" t="s">
        <v>2587</v>
      </c>
      <c r="F949" s="137" t="s">
        <v>2588</v>
      </c>
      <c r="G949" s="137" t="s">
        <v>43</v>
      </c>
      <c r="H949" s="136" t="s">
        <v>466</v>
      </c>
      <c r="I949" s="136" t="s">
        <v>2698</v>
      </c>
      <c r="J949" s="137"/>
      <c r="K949" s="136" t="s">
        <v>468</v>
      </c>
      <c r="L949" s="136" t="s">
        <v>8763</v>
      </c>
      <c r="M949" s="131" t="str">
        <f t="shared" si="14"/>
        <v>ASSY</v>
      </c>
    </row>
    <row r="950" spans="1:13" x14ac:dyDescent="0.2">
      <c r="A950" s="135" t="s">
        <v>7395</v>
      </c>
      <c r="B950" s="135" t="s">
        <v>7396</v>
      </c>
      <c r="C950" s="135" t="s">
        <v>2390</v>
      </c>
      <c r="D950" s="135" t="s">
        <v>2586</v>
      </c>
      <c r="E950" s="136" t="s">
        <v>2587</v>
      </c>
      <c r="F950" s="137" t="s">
        <v>2588</v>
      </c>
      <c r="G950" s="137" t="s">
        <v>43</v>
      </c>
      <c r="H950" s="136" t="s">
        <v>469</v>
      </c>
      <c r="I950" s="136" t="s">
        <v>2699</v>
      </c>
      <c r="J950" s="137"/>
      <c r="K950" s="136" t="s">
        <v>471</v>
      </c>
      <c r="L950" s="136" t="s">
        <v>8764</v>
      </c>
      <c r="M950" s="131" t="str">
        <f t="shared" si="14"/>
        <v>ASSY</v>
      </c>
    </row>
    <row r="951" spans="1:13" x14ac:dyDescent="0.2">
      <c r="A951" s="135" t="s">
        <v>7397</v>
      </c>
      <c r="B951" s="135" t="s">
        <v>7398</v>
      </c>
      <c r="C951" s="135" t="s">
        <v>2390</v>
      </c>
      <c r="D951" s="135" t="s">
        <v>2586</v>
      </c>
      <c r="E951" s="136" t="s">
        <v>2587</v>
      </c>
      <c r="F951" s="137" t="s">
        <v>2588</v>
      </c>
      <c r="G951" s="137" t="s">
        <v>43</v>
      </c>
      <c r="H951" s="136" t="s">
        <v>472</v>
      </c>
      <c r="I951" s="136" t="s">
        <v>2700</v>
      </c>
      <c r="J951" s="137"/>
      <c r="K951" s="136" t="s">
        <v>474</v>
      </c>
      <c r="L951" s="136" t="s">
        <v>8765</v>
      </c>
      <c r="M951" s="131" t="str">
        <f t="shared" si="14"/>
        <v>ASSY</v>
      </c>
    </row>
    <row r="952" spans="1:13" x14ac:dyDescent="0.2">
      <c r="A952" s="135" t="s">
        <v>7399</v>
      </c>
      <c r="B952" s="135" t="s">
        <v>7400</v>
      </c>
      <c r="C952" s="135" t="s">
        <v>2390</v>
      </c>
      <c r="D952" s="135" t="s">
        <v>2586</v>
      </c>
      <c r="E952" s="136" t="s">
        <v>2587</v>
      </c>
      <c r="F952" s="137" t="s">
        <v>2588</v>
      </c>
      <c r="G952" s="137" t="s">
        <v>43</v>
      </c>
      <c r="H952" s="136" t="s">
        <v>475</v>
      </c>
      <c r="I952" s="136" t="s">
        <v>2701</v>
      </c>
      <c r="J952" s="137"/>
      <c r="K952" s="136" t="s">
        <v>477</v>
      </c>
      <c r="L952" s="136" t="s">
        <v>8766</v>
      </c>
      <c r="M952" s="131" t="str">
        <f t="shared" si="14"/>
        <v>ASSY</v>
      </c>
    </row>
    <row r="953" spans="1:13" x14ac:dyDescent="0.2">
      <c r="A953" s="135" t="s">
        <v>7401</v>
      </c>
      <c r="B953" s="135" t="s">
        <v>7402</v>
      </c>
      <c r="C953" s="135" t="s">
        <v>2390</v>
      </c>
      <c r="D953" s="135" t="s">
        <v>2586</v>
      </c>
      <c r="E953" s="136" t="s">
        <v>2587</v>
      </c>
      <c r="F953" s="137" t="s">
        <v>2588</v>
      </c>
      <c r="G953" s="137" t="s">
        <v>43</v>
      </c>
      <c r="H953" s="136" t="s">
        <v>478</v>
      </c>
      <c r="I953" s="136" t="s">
        <v>2702</v>
      </c>
      <c r="J953" s="137"/>
      <c r="K953" s="136" t="s">
        <v>480</v>
      </c>
      <c r="L953" s="136" t="s">
        <v>8767</v>
      </c>
      <c r="M953" s="131" t="str">
        <f t="shared" si="14"/>
        <v>ASSY</v>
      </c>
    </row>
    <row r="954" spans="1:13" x14ac:dyDescent="0.2">
      <c r="A954" s="135" t="s">
        <v>4306</v>
      </c>
      <c r="B954" s="135" t="s">
        <v>7403</v>
      </c>
      <c r="C954" s="135" t="s">
        <v>2390</v>
      </c>
      <c r="D954" s="135" t="s">
        <v>2586</v>
      </c>
      <c r="E954" s="136" t="s">
        <v>2587</v>
      </c>
      <c r="F954" s="137" t="s">
        <v>2588</v>
      </c>
      <c r="G954" s="137" t="s">
        <v>43</v>
      </c>
      <c r="H954" s="136" t="s">
        <v>481</v>
      </c>
      <c r="I954" s="136" t="s">
        <v>2703</v>
      </c>
      <c r="J954" s="137"/>
      <c r="K954" s="136" t="s">
        <v>483</v>
      </c>
      <c r="L954" s="136" t="s">
        <v>8768</v>
      </c>
      <c r="M954" s="131" t="str">
        <f t="shared" si="14"/>
        <v>ASSY</v>
      </c>
    </row>
    <row r="955" spans="1:13" x14ac:dyDescent="0.2">
      <c r="A955" s="135" t="s">
        <v>7404</v>
      </c>
      <c r="B955" s="135" t="s">
        <v>7405</v>
      </c>
      <c r="C955" s="135" t="s">
        <v>2390</v>
      </c>
      <c r="D955" s="135" t="s">
        <v>2586</v>
      </c>
      <c r="E955" s="136" t="s">
        <v>2587</v>
      </c>
      <c r="F955" s="137" t="s">
        <v>2588</v>
      </c>
      <c r="G955" s="137" t="s">
        <v>43</v>
      </c>
      <c r="H955" s="136" t="s">
        <v>485</v>
      </c>
      <c r="I955" s="136" t="s">
        <v>2704</v>
      </c>
      <c r="J955" s="137"/>
      <c r="K955" s="136" t="s">
        <v>487</v>
      </c>
      <c r="L955" s="136" t="s">
        <v>8769</v>
      </c>
      <c r="M955" s="131" t="str">
        <f t="shared" si="14"/>
        <v>ASSY</v>
      </c>
    </row>
    <row r="956" spans="1:13" x14ac:dyDescent="0.2">
      <c r="A956" s="135" t="s">
        <v>7406</v>
      </c>
      <c r="B956" s="135" t="s">
        <v>7407</v>
      </c>
      <c r="C956" s="135" t="s">
        <v>2390</v>
      </c>
      <c r="D956" s="135" t="s">
        <v>2586</v>
      </c>
      <c r="E956" s="136" t="s">
        <v>2587</v>
      </c>
      <c r="F956" s="137" t="s">
        <v>2588</v>
      </c>
      <c r="G956" s="137" t="s">
        <v>43</v>
      </c>
      <c r="H956" s="136" t="s">
        <v>488</v>
      </c>
      <c r="I956" s="136" t="s">
        <v>2705</v>
      </c>
      <c r="J956" s="137"/>
      <c r="K956" s="136" t="s">
        <v>490</v>
      </c>
      <c r="L956" s="136" t="s">
        <v>8770</v>
      </c>
      <c r="M956" s="131" t="str">
        <f t="shared" si="14"/>
        <v>ASSY</v>
      </c>
    </row>
    <row r="957" spans="1:13" x14ac:dyDescent="0.2">
      <c r="A957" s="135" t="s">
        <v>7408</v>
      </c>
      <c r="B957" s="135" t="s">
        <v>7409</v>
      </c>
      <c r="C957" s="135" t="s">
        <v>2390</v>
      </c>
      <c r="D957" s="135" t="s">
        <v>2586</v>
      </c>
      <c r="E957" s="136" t="s">
        <v>2587</v>
      </c>
      <c r="F957" s="137" t="s">
        <v>2588</v>
      </c>
      <c r="G957" s="137" t="s">
        <v>43</v>
      </c>
      <c r="H957" s="136" t="s">
        <v>491</v>
      </c>
      <c r="I957" s="136" t="s">
        <v>2706</v>
      </c>
      <c r="J957" s="137"/>
      <c r="K957" s="136" t="s">
        <v>493</v>
      </c>
      <c r="L957" s="136" t="s">
        <v>359</v>
      </c>
      <c r="M957" s="131" t="str">
        <f t="shared" si="14"/>
        <v>ASSY</v>
      </c>
    </row>
    <row r="958" spans="1:13" x14ac:dyDescent="0.2">
      <c r="A958" s="135" t="s">
        <v>7410</v>
      </c>
      <c r="B958" s="135" t="s">
        <v>7411</v>
      </c>
      <c r="C958" s="135" t="s">
        <v>2390</v>
      </c>
      <c r="D958" s="135" t="s">
        <v>2586</v>
      </c>
      <c r="E958" s="136" t="s">
        <v>2587</v>
      </c>
      <c r="F958" s="137" t="s">
        <v>2588</v>
      </c>
      <c r="G958" s="137" t="s">
        <v>43</v>
      </c>
      <c r="H958" s="136" t="s">
        <v>494</v>
      </c>
      <c r="I958" s="136" t="s">
        <v>2707</v>
      </c>
      <c r="J958" s="137"/>
      <c r="K958" s="136" t="s">
        <v>496</v>
      </c>
      <c r="L958" s="136" t="s">
        <v>8750</v>
      </c>
      <c r="M958" s="131" t="str">
        <f t="shared" si="14"/>
        <v>ASSY</v>
      </c>
    </row>
    <row r="959" spans="1:13" x14ac:dyDescent="0.2">
      <c r="A959" s="135" t="s">
        <v>4302</v>
      </c>
      <c r="B959" s="135" t="s">
        <v>7412</v>
      </c>
      <c r="C959" s="135" t="s">
        <v>2390</v>
      </c>
      <c r="D959" s="135" t="s">
        <v>2586</v>
      </c>
      <c r="E959" s="136" t="s">
        <v>2587</v>
      </c>
      <c r="F959" s="137" t="s">
        <v>2588</v>
      </c>
      <c r="G959" s="137" t="s">
        <v>43</v>
      </c>
      <c r="H959" s="136" t="s">
        <v>497</v>
      </c>
      <c r="I959" s="136" t="s">
        <v>2708</v>
      </c>
      <c r="J959" s="137"/>
      <c r="K959" s="136" t="s">
        <v>500</v>
      </c>
      <c r="L959" s="136" t="s">
        <v>8771</v>
      </c>
      <c r="M959" s="131" t="str">
        <f t="shared" si="14"/>
        <v>ASSY</v>
      </c>
    </row>
    <row r="960" spans="1:13" x14ac:dyDescent="0.2">
      <c r="A960" s="135" t="s">
        <v>7413</v>
      </c>
      <c r="B960" s="135" t="s">
        <v>7414</v>
      </c>
      <c r="C960" s="135" t="s">
        <v>2390</v>
      </c>
      <c r="D960" s="135" t="s">
        <v>2586</v>
      </c>
      <c r="E960" s="136" t="s">
        <v>2587</v>
      </c>
      <c r="F960" s="137" t="s">
        <v>2588</v>
      </c>
      <c r="G960" s="137" t="s">
        <v>43</v>
      </c>
      <c r="H960" s="136" t="s">
        <v>502</v>
      </c>
      <c r="I960" s="136" t="s">
        <v>2709</v>
      </c>
      <c r="J960" s="137"/>
      <c r="K960" s="136" t="s">
        <v>504</v>
      </c>
      <c r="L960" s="136" t="s">
        <v>8772</v>
      </c>
      <c r="M960" s="131" t="str">
        <f t="shared" si="14"/>
        <v>ASSY</v>
      </c>
    </row>
    <row r="961" spans="1:13" x14ac:dyDescent="0.2">
      <c r="A961" s="135" t="s">
        <v>7415</v>
      </c>
      <c r="B961" s="135" t="s">
        <v>7416</v>
      </c>
      <c r="C961" s="135" t="s">
        <v>2390</v>
      </c>
      <c r="D961" s="135" t="s">
        <v>2586</v>
      </c>
      <c r="E961" s="136" t="s">
        <v>2587</v>
      </c>
      <c r="F961" s="137" t="s">
        <v>2588</v>
      </c>
      <c r="G961" s="137" t="s">
        <v>43</v>
      </c>
      <c r="H961" s="136" t="s">
        <v>505</v>
      </c>
      <c r="I961" s="136" t="s">
        <v>2710</v>
      </c>
      <c r="J961" s="137"/>
      <c r="K961" s="136" t="s">
        <v>507</v>
      </c>
      <c r="L961" s="136" t="s">
        <v>8773</v>
      </c>
      <c r="M961" s="131" t="str">
        <f t="shared" si="14"/>
        <v>ASSY</v>
      </c>
    </row>
    <row r="962" spans="1:13" x14ac:dyDescent="0.2">
      <c r="A962" s="135" t="s">
        <v>7417</v>
      </c>
      <c r="B962" s="135" t="s">
        <v>7418</v>
      </c>
      <c r="C962" s="135" t="s">
        <v>2390</v>
      </c>
      <c r="D962" s="135" t="s">
        <v>2586</v>
      </c>
      <c r="E962" s="136" t="s">
        <v>2587</v>
      </c>
      <c r="F962" s="137" t="s">
        <v>2588</v>
      </c>
      <c r="G962" s="137" t="s">
        <v>43</v>
      </c>
      <c r="H962" s="136" t="s">
        <v>508</v>
      </c>
      <c r="I962" s="136" t="s">
        <v>2711</v>
      </c>
      <c r="J962" s="137"/>
      <c r="K962" s="136" t="s">
        <v>510</v>
      </c>
      <c r="L962" s="136" t="s">
        <v>8774</v>
      </c>
      <c r="M962" s="131" t="str">
        <f t="shared" si="14"/>
        <v>ASSY</v>
      </c>
    </row>
    <row r="963" spans="1:13" x14ac:dyDescent="0.2">
      <c r="A963" s="135" t="s">
        <v>7419</v>
      </c>
      <c r="B963" s="135" t="s">
        <v>7420</v>
      </c>
      <c r="C963" s="135" t="s">
        <v>2390</v>
      </c>
      <c r="D963" s="135" t="s">
        <v>2586</v>
      </c>
      <c r="E963" s="136" t="s">
        <v>2587</v>
      </c>
      <c r="F963" s="137" t="s">
        <v>2588</v>
      </c>
      <c r="G963" s="137" t="s">
        <v>43</v>
      </c>
      <c r="H963" s="136" t="s">
        <v>511</v>
      </c>
      <c r="I963" s="136" t="s">
        <v>2712</v>
      </c>
      <c r="J963" s="137"/>
      <c r="K963" s="136" t="s">
        <v>513</v>
      </c>
      <c r="L963" s="136" t="s">
        <v>8775</v>
      </c>
      <c r="M963" s="131" t="str">
        <f t="shared" si="14"/>
        <v>ASSY</v>
      </c>
    </row>
    <row r="964" spans="1:13" x14ac:dyDescent="0.2">
      <c r="A964" s="135" t="s">
        <v>7421</v>
      </c>
      <c r="B964" s="135" t="s">
        <v>7422</v>
      </c>
      <c r="C964" s="135" t="s">
        <v>2390</v>
      </c>
      <c r="D964" s="135" t="s">
        <v>2586</v>
      </c>
      <c r="E964" s="136" t="s">
        <v>2587</v>
      </c>
      <c r="F964" s="137" t="s">
        <v>2588</v>
      </c>
      <c r="G964" s="137" t="s">
        <v>43</v>
      </c>
      <c r="H964" s="136" t="s">
        <v>517</v>
      </c>
      <c r="I964" s="136" t="s">
        <v>2713</v>
      </c>
      <c r="J964" s="137"/>
      <c r="K964" s="136" t="s">
        <v>519</v>
      </c>
      <c r="L964" s="136" t="s">
        <v>8776</v>
      </c>
      <c r="M964" s="131" t="str">
        <f t="shared" si="14"/>
        <v>ASSY</v>
      </c>
    </row>
    <row r="965" spans="1:13" x14ac:dyDescent="0.2">
      <c r="A965" s="135" t="s">
        <v>7423</v>
      </c>
      <c r="B965" s="135" t="s">
        <v>7424</v>
      </c>
      <c r="C965" s="135" t="s">
        <v>2390</v>
      </c>
      <c r="D965" s="135" t="s">
        <v>2586</v>
      </c>
      <c r="E965" s="136" t="s">
        <v>2587</v>
      </c>
      <c r="F965" s="137" t="s">
        <v>2588</v>
      </c>
      <c r="G965" s="137" t="s">
        <v>43</v>
      </c>
      <c r="H965" s="136" t="s">
        <v>520</v>
      </c>
      <c r="I965" s="136" t="s">
        <v>2714</v>
      </c>
      <c r="J965" s="137"/>
      <c r="K965" s="136" t="s">
        <v>522</v>
      </c>
      <c r="L965" s="136" t="s">
        <v>8776</v>
      </c>
      <c r="M965" s="131" t="str">
        <f t="shared" si="14"/>
        <v>ASSY</v>
      </c>
    </row>
    <row r="966" spans="1:13" x14ac:dyDescent="0.2">
      <c r="A966" s="135" t="s">
        <v>7425</v>
      </c>
      <c r="B966" s="135" t="s">
        <v>7426</v>
      </c>
      <c r="C966" s="135" t="s">
        <v>2390</v>
      </c>
      <c r="D966" s="135" t="s">
        <v>2586</v>
      </c>
      <c r="E966" s="136" t="s">
        <v>2587</v>
      </c>
      <c r="F966" s="137" t="s">
        <v>2588</v>
      </c>
      <c r="G966" s="137" t="s">
        <v>43</v>
      </c>
      <c r="H966" s="136" t="s">
        <v>523</v>
      </c>
      <c r="I966" s="136" t="s">
        <v>2715</v>
      </c>
      <c r="J966" s="137"/>
      <c r="K966" s="136" t="s">
        <v>525</v>
      </c>
      <c r="L966" s="136" t="s">
        <v>8777</v>
      </c>
      <c r="M966" s="131" t="str">
        <f t="shared" si="14"/>
        <v>ASSY</v>
      </c>
    </row>
    <row r="967" spans="1:13" x14ac:dyDescent="0.2">
      <c r="A967" s="135" t="s">
        <v>7427</v>
      </c>
      <c r="B967" s="135" t="s">
        <v>7428</v>
      </c>
      <c r="C967" s="135" t="s">
        <v>2390</v>
      </c>
      <c r="D967" s="135" t="s">
        <v>2586</v>
      </c>
      <c r="E967" s="136" t="s">
        <v>2587</v>
      </c>
      <c r="F967" s="137" t="s">
        <v>2588</v>
      </c>
      <c r="G967" s="137" t="s">
        <v>43</v>
      </c>
      <c r="H967" s="136" t="s">
        <v>529</v>
      </c>
      <c r="I967" s="136" t="s">
        <v>2716</v>
      </c>
      <c r="J967" s="137"/>
      <c r="K967" s="136" t="s">
        <v>531</v>
      </c>
      <c r="L967" s="136" t="s">
        <v>8778</v>
      </c>
      <c r="M967" s="131" t="str">
        <f t="shared" ref="M967:M1030" si="15">IF(G967="","",G967)</f>
        <v>ASSY</v>
      </c>
    </row>
    <row r="968" spans="1:13" x14ac:dyDescent="0.2">
      <c r="A968" s="135" t="s">
        <v>7429</v>
      </c>
      <c r="B968" s="135" t="s">
        <v>7430</v>
      </c>
      <c r="C968" s="135" t="s">
        <v>2390</v>
      </c>
      <c r="D968" s="135" t="s">
        <v>2586</v>
      </c>
      <c r="E968" s="136" t="s">
        <v>2587</v>
      </c>
      <c r="F968" s="137" t="s">
        <v>2588</v>
      </c>
      <c r="G968" s="137" t="s">
        <v>43</v>
      </c>
      <c r="H968" s="136" t="s">
        <v>532</v>
      </c>
      <c r="I968" s="136" t="s">
        <v>2717</v>
      </c>
      <c r="J968" s="137"/>
      <c r="K968" s="136" t="s">
        <v>534</v>
      </c>
      <c r="L968" s="136" t="s">
        <v>8778</v>
      </c>
      <c r="M968" s="131" t="str">
        <f t="shared" si="15"/>
        <v>ASSY</v>
      </c>
    </row>
    <row r="969" spans="1:13" x14ac:dyDescent="0.2">
      <c r="A969" s="135" t="s">
        <v>7431</v>
      </c>
      <c r="B969" s="135" t="s">
        <v>7432</v>
      </c>
      <c r="C969" s="135" t="s">
        <v>2390</v>
      </c>
      <c r="D969" s="135" t="s">
        <v>2586</v>
      </c>
      <c r="E969" s="136" t="s">
        <v>2587</v>
      </c>
      <c r="F969" s="137" t="s">
        <v>2588</v>
      </c>
      <c r="G969" s="137" t="s">
        <v>43</v>
      </c>
      <c r="H969" s="136" t="s">
        <v>536</v>
      </c>
      <c r="I969" s="136" t="s">
        <v>2718</v>
      </c>
      <c r="J969" s="137"/>
      <c r="K969" s="136" t="s">
        <v>538</v>
      </c>
      <c r="L969" s="136" t="s">
        <v>5117</v>
      </c>
      <c r="M969" s="131" t="str">
        <f t="shared" si="15"/>
        <v>ASSY</v>
      </c>
    </row>
    <row r="970" spans="1:13" x14ac:dyDescent="0.2">
      <c r="A970" s="135" t="s">
        <v>7433</v>
      </c>
      <c r="B970" s="135" t="s">
        <v>7434</v>
      </c>
      <c r="C970" s="135" t="s">
        <v>2390</v>
      </c>
      <c r="D970" s="135" t="s">
        <v>2586</v>
      </c>
      <c r="E970" s="136" t="s">
        <v>2587</v>
      </c>
      <c r="F970" s="137" t="s">
        <v>2588</v>
      </c>
      <c r="G970" s="137" t="s">
        <v>43</v>
      </c>
      <c r="H970" s="136" t="s">
        <v>539</v>
      </c>
      <c r="I970" s="136" t="s">
        <v>2719</v>
      </c>
      <c r="J970" s="137"/>
      <c r="K970" s="136" t="s">
        <v>541</v>
      </c>
      <c r="L970" s="136" t="s">
        <v>8779</v>
      </c>
      <c r="M970" s="131" t="str">
        <f t="shared" si="15"/>
        <v>ASSY</v>
      </c>
    </row>
    <row r="971" spans="1:13" x14ac:dyDescent="0.2">
      <c r="A971" s="135" t="s">
        <v>7435</v>
      </c>
      <c r="B971" s="135" t="s">
        <v>7436</v>
      </c>
      <c r="C971" s="135" t="s">
        <v>2390</v>
      </c>
      <c r="D971" s="135" t="s">
        <v>2586</v>
      </c>
      <c r="E971" s="136" t="s">
        <v>2587</v>
      </c>
      <c r="F971" s="137" t="s">
        <v>2588</v>
      </c>
      <c r="G971" s="137" t="s">
        <v>43</v>
      </c>
      <c r="H971" s="136" t="s">
        <v>542</v>
      </c>
      <c r="I971" s="136" t="s">
        <v>2720</v>
      </c>
      <c r="J971" s="137"/>
      <c r="K971" s="136" t="s">
        <v>544</v>
      </c>
      <c r="L971" s="136" t="s">
        <v>8780</v>
      </c>
      <c r="M971" s="131" t="str">
        <f t="shared" si="15"/>
        <v>ASSY</v>
      </c>
    </row>
    <row r="972" spans="1:13" x14ac:dyDescent="0.2">
      <c r="A972" s="135" t="s">
        <v>7437</v>
      </c>
      <c r="B972" s="135" t="s">
        <v>7438</v>
      </c>
      <c r="C972" s="135" t="s">
        <v>2390</v>
      </c>
      <c r="D972" s="135" t="s">
        <v>2586</v>
      </c>
      <c r="E972" s="136" t="s">
        <v>2587</v>
      </c>
      <c r="F972" s="137" t="s">
        <v>2588</v>
      </c>
      <c r="G972" s="137" t="s">
        <v>43</v>
      </c>
      <c r="H972" s="136" t="s">
        <v>545</v>
      </c>
      <c r="I972" s="136" t="s">
        <v>2721</v>
      </c>
      <c r="J972" s="137"/>
      <c r="K972" s="136" t="s">
        <v>547</v>
      </c>
      <c r="L972" s="136" t="s">
        <v>8781</v>
      </c>
      <c r="M972" s="131" t="str">
        <f t="shared" si="15"/>
        <v>ASSY</v>
      </c>
    </row>
    <row r="973" spans="1:13" x14ac:dyDescent="0.2">
      <c r="A973" s="135" t="s">
        <v>7439</v>
      </c>
      <c r="B973" s="135" t="s">
        <v>7440</v>
      </c>
      <c r="C973" s="135" t="s">
        <v>2390</v>
      </c>
      <c r="D973" s="135" t="s">
        <v>2586</v>
      </c>
      <c r="E973" s="136" t="s">
        <v>2587</v>
      </c>
      <c r="F973" s="137" t="s">
        <v>2588</v>
      </c>
      <c r="G973" s="137" t="s">
        <v>43</v>
      </c>
      <c r="H973" s="136" t="s">
        <v>548</v>
      </c>
      <c r="I973" s="136" t="s">
        <v>2722</v>
      </c>
      <c r="J973" s="137"/>
      <c r="K973" s="136" t="s">
        <v>550</v>
      </c>
      <c r="L973" s="136" t="s">
        <v>8782</v>
      </c>
      <c r="M973" s="131" t="str">
        <f t="shared" si="15"/>
        <v>ASSY</v>
      </c>
    </row>
    <row r="974" spans="1:13" x14ac:dyDescent="0.2">
      <c r="A974" s="135" t="s">
        <v>7441</v>
      </c>
      <c r="B974" s="135" t="s">
        <v>7442</v>
      </c>
      <c r="C974" s="135" t="s">
        <v>2390</v>
      </c>
      <c r="D974" s="135" t="s">
        <v>2586</v>
      </c>
      <c r="E974" s="136" t="s">
        <v>2587</v>
      </c>
      <c r="F974" s="137" t="s">
        <v>2588</v>
      </c>
      <c r="G974" s="137" t="s">
        <v>43</v>
      </c>
      <c r="H974" s="136" t="s">
        <v>551</v>
      </c>
      <c r="I974" s="136" t="s">
        <v>2723</v>
      </c>
      <c r="J974" s="137"/>
      <c r="K974" s="136" t="s">
        <v>553</v>
      </c>
      <c r="L974" s="136" t="s">
        <v>8783</v>
      </c>
      <c r="M974" s="131" t="str">
        <f t="shared" si="15"/>
        <v>ASSY</v>
      </c>
    </row>
    <row r="975" spans="1:13" x14ac:dyDescent="0.2">
      <c r="A975" s="135" t="s">
        <v>4437</v>
      </c>
      <c r="B975" s="135" t="s">
        <v>7443</v>
      </c>
      <c r="C975" s="135" t="s">
        <v>2390</v>
      </c>
      <c r="D975" s="135" t="s">
        <v>2586</v>
      </c>
      <c r="E975" s="136" t="s">
        <v>2587</v>
      </c>
      <c r="F975" s="137" t="s">
        <v>2588</v>
      </c>
      <c r="G975" s="137" t="s">
        <v>43</v>
      </c>
      <c r="H975" s="136" t="s">
        <v>554</v>
      </c>
      <c r="I975" s="136" t="s">
        <v>2724</v>
      </c>
      <c r="J975" s="137"/>
      <c r="K975" s="136" t="s">
        <v>557</v>
      </c>
      <c r="L975" s="136" t="s">
        <v>8784</v>
      </c>
      <c r="M975" s="131" t="str">
        <f t="shared" si="15"/>
        <v>ASSY</v>
      </c>
    </row>
    <row r="976" spans="1:13" x14ac:dyDescent="0.2">
      <c r="A976" s="135" t="s">
        <v>7444</v>
      </c>
      <c r="B976" s="135" t="s">
        <v>7445</v>
      </c>
      <c r="C976" s="135" t="s">
        <v>2390</v>
      </c>
      <c r="D976" s="135" t="s">
        <v>2586</v>
      </c>
      <c r="E976" s="136" t="s">
        <v>2587</v>
      </c>
      <c r="F976" s="137" t="s">
        <v>2588</v>
      </c>
      <c r="G976" s="137" t="s">
        <v>43</v>
      </c>
      <c r="H976" s="136" t="s">
        <v>559</v>
      </c>
      <c r="I976" s="136" t="s">
        <v>2725</v>
      </c>
      <c r="J976" s="137"/>
      <c r="K976" s="136" t="s">
        <v>561</v>
      </c>
      <c r="L976" s="136" t="s">
        <v>8785</v>
      </c>
      <c r="M976" s="131" t="str">
        <f t="shared" si="15"/>
        <v>ASSY</v>
      </c>
    </row>
    <row r="977" spans="1:13" x14ac:dyDescent="0.2">
      <c r="A977" s="135" t="s">
        <v>7446</v>
      </c>
      <c r="B977" s="135" t="s">
        <v>7447</v>
      </c>
      <c r="C977" s="135" t="s">
        <v>2390</v>
      </c>
      <c r="D977" s="135" t="s">
        <v>2586</v>
      </c>
      <c r="E977" s="136" t="s">
        <v>2587</v>
      </c>
      <c r="F977" s="137" t="s">
        <v>2588</v>
      </c>
      <c r="G977" s="137" t="s">
        <v>43</v>
      </c>
      <c r="H977" s="136" t="s">
        <v>562</v>
      </c>
      <c r="I977" s="136" t="s">
        <v>2726</v>
      </c>
      <c r="J977" s="137"/>
      <c r="K977" s="136" t="s">
        <v>564</v>
      </c>
      <c r="L977" s="136" t="s">
        <v>8786</v>
      </c>
      <c r="M977" s="131" t="str">
        <f t="shared" si="15"/>
        <v>ASSY</v>
      </c>
    </row>
    <row r="978" spans="1:13" x14ac:dyDescent="0.2">
      <c r="A978" s="135" t="s">
        <v>7448</v>
      </c>
      <c r="B978" s="135" t="s">
        <v>7449</v>
      </c>
      <c r="C978" s="135" t="s">
        <v>2390</v>
      </c>
      <c r="D978" s="135" t="s">
        <v>2586</v>
      </c>
      <c r="E978" s="136" t="s">
        <v>2587</v>
      </c>
      <c r="F978" s="137" t="s">
        <v>2588</v>
      </c>
      <c r="G978" s="137" t="s">
        <v>43</v>
      </c>
      <c r="H978" s="136" t="s">
        <v>565</v>
      </c>
      <c r="I978" s="136" t="s">
        <v>2727</v>
      </c>
      <c r="J978" s="137"/>
      <c r="K978" s="136" t="s">
        <v>567</v>
      </c>
      <c r="L978" s="136" t="s">
        <v>8787</v>
      </c>
      <c r="M978" s="131" t="str">
        <f t="shared" si="15"/>
        <v>ASSY</v>
      </c>
    </row>
    <row r="979" spans="1:13" x14ac:dyDescent="0.2">
      <c r="A979" s="135" t="s">
        <v>7450</v>
      </c>
      <c r="B979" s="135" t="s">
        <v>7451</v>
      </c>
      <c r="C979" s="135" t="s">
        <v>2390</v>
      </c>
      <c r="D979" s="135" t="s">
        <v>2586</v>
      </c>
      <c r="E979" s="136" t="s">
        <v>2587</v>
      </c>
      <c r="F979" s="137" t="s">
        <v>2588</v>
      </c>
      <c r="G979" s="137" t="s">
        <v>43</v>
      </c>
      <c r="H979" s="136" t="s">
        <v>568</v>
      </c>
      <c r="I979" s="136" t="s">
        <v>2728</v>
      </c>
      <c r="J979" s="137"/>
      <c r="K979" s="136" t="s">
        <v>570</v>
      </c>
      <c r="L979" s="136" t="s">
        <v>8788</v>
      </c>
      <c r="M979" s="131" t="str">
        <f t="shared" si="15"/>
        <v>ASSY</v>
      </c>
    </row>
    <row r="980" spans="1:13" x14ac:dyDescent="0.2">
      <c r="A980" s="135" t="s">
        <v>7452</v>
      </c>
      <c r="B980" s="135" t="s">
        <v>7453</v>
      </c>
      <c r="C980" s="135" t="s">
        <v>2390</v>
      </c>
      <c r="D980" s="135" t="s">
        <v>2586</v>
      </c>
      <c r="E980" s="136" t="s">
        <v>2587</v>
      </c>
      <c r="F980" s="137" t="s">
        <v>2588</v>
      </c>
      <c r="G980" s="137" t="s">
        <v>43</v>
      </c>
      <c r="H980" s="136" t="s">
        <v>571</v>
      </c>
      <c r="I980" s="136" t="s">
        <v>2729</v>
      </c>
      <c r="J980" s="137"/>
      <c r="K980" s="136" t="s">
        <v>573</v>
      </c>
      <c r="L980" s="136" t="s">
        <v>8789</v>
      </c>
      <c r="M980" s="131" t="str">
        <f t="shared" si="15"/>
        <v>ASSY</v>
      </c>
    </row>
    <row r="981" spans="1:13" x14ac:dyDescent="0.2">
      <c r="A981" s="135" t="s">
        <v>7454</v>
      </c>
      <c r="B981" s="135" t="s">
        <v>7455</v>
      </c>
      <c r="C981" s="135" t="s">
        <v>2390</v>
      </c>
      <c r="D981" s="135" t="s">
        <v>2586</v>
      </c>
      <c r="E981" s="136" t="s">
        <v>2587</v>
      </c>
      <c r="F981" s="137" t="s">
        <v>2588</v>
      </c>
      <c r="G981" s="137" t="s">
        <v>43</v>
      </c>
      <c r="H981" s="136" t="s">
        <v>574</v>
      </c>
      <c r="I981" s="136" t="s">
        <v>2730</v>
      </c>
      <c r="J981" s="137"/>
      <c r="K981" s="136" t="s">
        <v>577</v>
      </c>
      <c r="L981" s="136" t="s">
        <v>8790</v>
      </c>
      <c r="M981" s="131" t="str">
        <f t="shared" si="15"/>
        <v>ASSY</v>
      </c>
    </row>
    <row r="982" spans="1:13" x14ac:dyDescent="0.2">
      <c r="A982" s="135" t="s">
        <v>7456</v>
      </c>
      <c r="B982" s="135" t="s">
        <v>7457</v>
      </c>
      <c r="C982" s="135" t="s">
        <v>2390</v>
      </c>
      <c r="D982" s="135" t="s">
        <v>2586</v>
      </c>
      <c r="E982" s="136" t="s">
        <v>2587</v>
      </c>
      <c r="F982" s="137" t="s">
        <v>2588</v>
      </c>
      <c r="G982" s="137" t="s">
        <v>43</v>
      </c>
      <c r="H982" s="136" t="s">
        <v>579</v>
      </c>
      <c r="I982" s="136" t="s">
        <v>2731</v>
      </c>
      <c r="J982" s="137"/>
      <c r="K982" s="136" t="s">
        <v>581</v>
      </c>
      <c r="L982" s="136" t="s">
        <v>8791</v>
      </c>
      <c r="M982" s="131" t="str">
        <f t="shared" si="15"/>
        <v>ASSY</v>
      </c>
    </row>
    <row r="983" spans="1:13" x14ac:dyDescent="0.2">
      <c r="A983" s="135" t="s">
        <v>7458</v>
      </c>
      <c r="B983" s="135" t="s">
        <v>7459</v>
      </c>
      <c r="C983" s="135" t="s">
        <v>2390</v>
      </c>
      <c r="D983" s="135" t="s">
        <v>2586</v>
      </c>
      <c r="E983" s="136" t="s">
        <v>2587</v>
      </c>
      <c r="F983" s="137" t="s">
        <v>2588</v>
      </c>
      <c r="G983" s="137" t="s">
        <v>43</v>
      </c>
      <c r="H983" s="136" t="s">
        <v>582</v>
      </c>
      <c r="I983" s="136" t="s">
        <v>2732</v>
      </c>
      <c r="J983" s="137"/>
      <c r="K983" s="136" t="s">
        <v>584</v>
      </c>
      <c r="L983" s="136" t="s">
        <v>8792</v>
      </c>
      <c r="M983" s="131" t="str">
        <f t="shared" si="15"/>
        <v>ASSY</v>
      </c>
    </row>
    <row r="984" spans="1:13" x14ac:dyDescent="0.2">
      <c r="A984" s="135" t="s">
        <v>7460</v>
      </c>
      <c r="B984" s="135" t="s">
        <v>7461</v>
      </c>
      <c r="C984" s="135" t="s">
        <v>2390</v>
      </c>
      <c r="D984" s="135" t="s">
        <v>2586</v>
      </c>
      <c r="E984" s="136" t="s">
        <v>2587</v>
      </c>
      <c r="F984" s="137" t="s">
        <v>2588</v>
      </c>
      <c r="G984" s="137" t="s">
        <v>43</v>
      </c>
      <c r="H984" s="136" t="s">
        <v>585</v>
      </c>
      <c r="I984" s="136" t="s">
        <v>2733</v>
      </c>
      <c r="J984" s="137"/>
      <c r="K984" s="136" t="s">
        <v>587</v>
      </c>
      <c r="L984" s="136" t="s">
        <v>8793</v>
      </c>
      <c r="M984" s="131" t="str">
        <f t="shared" si="15"/>
        <v>ASSY</v>
      </c>
    </row>
    <row r="985" spans="1:13" x14ac:dyDescent="0.2">
      <c r="A985" s="135" t="s">
        <v>7462</v>
      </c>
      <c r="B985" s="135" t="s">
        <v>7463</v>
      </c>
      <c r="C985" s="135" t="s">
        <v>2390</v>
      </c>
      <c r="D985" s="135" t="s">
        <v>2586</v>
      </c>
      <c r="E985" s="136" t="s">
        <v>2587</v>
      </c>
      <c r="F985" s="137" t="s">
        <v>2588</v>
      </c>
      <c r="G985" s="137" t="s">
        <v>9035</v>
      </c>
      <c r="H985" s="136" t="s">
        <v>588</v>
      </c>
      <c r="I985" s="136" t="s">
        <v>2734</v>
      </c>
      <c r="J985" s="137"/>
      <c r="K985" s="136" t="s">
        <v>590</v>
      </c>
      <c r="L985" s="136" t="s">
        <v>591</v>
      </c>
      <c r="M985" s="131" t="str">
        <f t="shared" si="15"/>
        <v>Sealing</v>
      </c>
    </row>
    <row r="986" spans="1:13" x14ac:dyDescent="0.2">
      <c r="A986" s="135" t="s">
        <v>7464</v>
      </c>
      <c r="B986" s="135" t="s">
        <v>7465</v>
      </c>
      <c r="C986" s="135" t="s">
        <v>2390</v>
      </c>
      <c r="D986" s="135" t="s">
        <v>2586</v>
      </c>
      <c r="E986" s="136" t="s">
        <v>2587</v>
      </c>
      <c r="F986" s="137" t="s">
        <v>2588</v>
      </c>
      <c r="G986" s="137" t="s">
        <v>43</v>
      </c>
      <c r="H986" s="136" t="s">
        <v>592</v>
      </c>
      <c r="I986" s="136" t="s">
        <v>2735</v>
      </c>
      <c r="J986" s="137"/>
      <c r="K986" s="136" t="s">
        <v>594</v>
      </c>
      <c r="L986" s="136" t="s">
        <v>595</v>
      </c>
      <c r="M986" s="131" t="str">
        <f t="shared" si="15"/>
        <v>ASSY</v>
      </c>
    </row>
    <row r="987" spans="1:13" x14ac:dyDescent="0.2">
      <c r="A987" s="135" t="s">
        <v>7466</v>
      </c>
      <c r="B987" s="135" t="s">
        <v>7467</v>
      </c>
      <c r="C987" s="135" t="s">
        <v>2390</v>
      </c>
      <c r="D987" s="135" t="s">
        <v>2586</v>
      </c>
      <c r="E987" s="136" t="s">
        <v>2587</v>
      </c>
      <c r="F987" s="137" t="s">
        <v>2588</v>
      </c>
      <c r="G987" s="137" t="s">
        <v>43</v>
      </c>
      <c r="H987" s="136" t="s">
        <v>596</v>
      </c>
      <c r="I987" s="136" t="s">
        <v>2736</v>
      </c>
      <c r="J987" s="137"/>
      <c r="K987" s="136" t="s">
        <v>598</v>
      </c>
      <c r="L987" s="136" t="s">
        <v>599</v>
      </c>
      <c r="M987" s="131" t="str">
        <f t="shared" si="15"/>
        <v>ASSY</v>
      </c>
    </row>
    <row r="988" spans="1:13" x14ac:dyDescent="0.2">
      <c r="A988" s="135" t="s">
        <v>7468</v>
      </c>
      <c r="B988" s="135" t="s">
        <v>7469</v>
      </c>
      <c r="C988" s="135" t="s">
        <v>2390</v>
      </c>
      <c r="D988" s="135" t="s">
        <v>2586</v>
      </c>
      <c r="E988" s="136" t="s">
        <v>2587</v>
      </c>
      <c r="F988" s="137" t="s">
        <v>2588</v>
      </c>
      <c r="G988" s="137" t="s">
        <v>43</v>
      </c>
      <c r="H988" s="136" t="s">
        <v>600</v>
      </c>
      <c r="I988" s="136" t="s">
        <v>2737</v>
      </c>
      <c r="J988" s="137"/>
      <c r="K988" s="136" t="s">
        <v>602</v>
      </c>
      <c r="L988" s="136" t="s">
        <v>603</v>
      </c>
      <c r="M988" s="131" t="str">
        <f t="shared" si="15"/>
        <v>ASSY</v>
      </c>
    </row>
    <row r="989" spans="1:13" x14ac:dyDescent="0.2">
      <c r="A989" s="135" t="s">
        <v>4307</v>
      </c>
      <c r="B989" s="135" t="s">
        <v>7470</v>
      </c>
      <c r="C989" s="135" t="s">
        <v>2390</v>
      </c>
      <c r="D989" s="135" t="s">
        <v>2586</v>
      </c>
      <c r="E989" s="136" t="s">
        <v>2587</v>
      </c>
      <c r="F989" s="137" t="s">
        <v>2588</v>
      </c>
      <c r="G989" s="137" t="s">
        <v>43</v>
      </c>
      <c r="H989" s="136" t="s">
        <v>604</v>
      </c>
      <c r="I989" s="136" t="s">
        <v>2738</v>
      </c>
      <c r="J989" s="137"/>
      <c r="K989" s="136" t="s">
        <v>606</v>
      </c>
      <c r="L989" s="136" t="s">
        <v>607</v>
      </c>
      <c r="M989" s="131" t="str">
        <f t="shared" si="15"/>
        <v>ASSY</v>
      </c>
    </row>
    <row r="990" spans="1:13" x14ac:dyDescent="0.2">
      <c r="A990" s="135" t="s">
        <v>7471</v>
      </c>
      <c r="B990" s="135" t="s">
        <v>7472</v>
      </c>
      <c r="C990" s="135" t="s">
        <v>2390</v>
      </c>
      <c r="D990" s="135" t="s">
        <v>2586</v>
      </c>
      <c r="E990" s="136" t="s">
        <v>2587</v>
      </c>
      <c r="F990" s="137" t="s">
        <v>2588</v>
      </c>
      <c r="G990" s="137" t="s">
        <v>43</v>
      </c>
      <c r="H990" s="136" t="s">
        <v>608</v>
      </c>
      <c r="I990" s="136" t="s">
        <v>2739</v>
      </c>
      <c r="J990" s="137"/>
      <c r="K990" s="136" t="s">
        <v>611</v>
      </c>
      <c r="L990" s="136" t="s">
        <v>612</v>
      </c>
      <c r="M990" s="131" t="str">
        <f t="shared" si="15"/>
        <v>ASSY</v>
      </c>
    </row>
    <row r="991" spans="1:13" x14ac:dyDescent="0.2">
      <c r="A991" s="135" t="s">
        <v>7473</v>
      </c>
      <c r="B991" s="135" t="s">
        <v>7474</v>
      </c>
      <c r="C991" s="135" t="s">
        <v>2390</v>
      </c>
      <c r="D991" s="135" t="s">
        <v>2586</v>
      </c>
      <c r="E991" s="136" t="s">
        <v>2587</v>
      </c>
      <c r="F991" s="137" t="s">
        <v>2588</v>
      </c>
      <c r="G991" s="137" t="s">
        <v>43</v>
      </c>
      <c r="H991" s="136" t="s">
        <v>613</v>
      </c>
      <c r="I991" s="136" t="s">
        <v>2740</v>
      </c>
      <c r="J991" s="137"/>
      <c r="K991" s="136" t="s">
        <v>615</v>
      </c>
      <c r="L991" s="136" t="s">
        <v>616</v>
      </c>
      <c r="M991" s="131" t="str">
        <f t="shared" si="15"/>
        <v>ASSY</v>
      </c>
    </row>
    <row r="992" spans="1:13" x14ac:dyDescent="0.2">
      <c r="A992" s="135" t="s">
        <v>7475</v>
      </c>
      <c r="B992" s="135" t="s">
        <v>7476</v>
      </c>
      <c r="C992" s="135" t="s">
        <v>2390</v>
      </c>
      <c r="D992" s="135" t="s">
        <v>2586</v>
      </c>
      <c r="E992" s="136" t="s">
        <v>2587</v>
      </c>
      <c r="F992" s="137" t="s">
        <v>2588</v>
      </c>
      <c r="G992" s="137" t="s">
        <v>43</v>
      </c>
      <c r="H992" s="136" t="s">
        <v>617</v>
      </c>
      <c r="I992" s="136" t="s">
        <v>2741</v>
      </c>
      <c r="J992" s="137"/>
      <c r="K992" s="136" t="s">
        <v>619</v>
      </c>
      <c r="L992" s="136" t="s">
        <v>620</v>
      </c>
      <c r="M992" s="131" t="str">
        <f t="shared" si="15"/>
        <v>ASSY</v>
      </c>
    </row>
    <row r="993" spans="1:13" x14ac:dyDescent="0.2">
      <c r="A993" s="135" t="s">
        <v>7477</v>
      </c>
      <c r="B993" s="135" t="s">
        <v>7478</v>
      </c>
      <c r="C993" s="135" t="s">
        <v>2390</v>
      </c>
      <c r="D993" s="135" t="s">
        <v>2586</v>
      </c>
      <c r="E993" s="136" t="s">
        <v>2587</v>
      </c>
      <c r="F993" s="137" t="s">
        <v>2588</v>
      </c>
      <c r="G993" s="137" t="s">
        <v>43</v>
      </c>
      <c r="H993" s="136" t="s">
        <v>621</v>
      </c>
      <c r="I993" s="136" t="s">
        <v>2742</v>
      </c>
      <c r="J993" s="137"/>
      <c r="K993" s="136" t="s">
        <v>623</v>
      </c>
      <c r="L993" s="136" t="s">
        <v>624</v>
      </c>
      <c r="M993" s="131" t="str">
        <f t="shared" si="15"/>
        <v>ASSY</v>
      </c>
    </row>
    <row r="994" spans="1:13" x14ac:dyDescent="0.2">
      <c r="A994" s="135" t="s">
        <v>7479</v>
      </c>
      <c r="B994" s="135" t="s">
        <v>7480</v>
      </c>
      <c r="C994" s="135" t="s">
        <v>2390</v>
      </c>
      <c r="D994" s="135" t="s">
        <v>2586</v>
      </c>
      <c r="E994" s="136" t="s">
        <v>2587</v>
      </c>
      <c r="F994" s="137" t="s">
        <v>2588</v>
      </c>
      <c r="G994" s="137" t="s">
        <v>43</v>
      </c>
      <c r="H994" s="136" t="s">
        <v>8</v>
      </c>
      <c r="I994" s="136" t="s">
        <v>2743</v>
      </c>
      <c r="J994" s="137"/>
      <c r="K994" s="136" t="s">
        <v>627</v>
      </c>
      <c r="L994" s="136" t="s">
        <v>628</v>
      </c>
      <c r="M994" s="131" t="str">
        <f t="shared" si="15"/>
        <v>ASSY</v>
      </c>
    </row>
    <row r="995" spans="1:13" x14ac:dyDescent="0.2">
      <c r="A995" s="135" t="s">
        <v>7481</v>
      </c>
      <c r="B995" s="135" t="s">
        <v>7482</v>
      </c>
      <c r="C995" s="135" t="s">
        <v>2390</v>
      </c>
      <c r="D995" s="135" t="s">
        <v>2586</v>
      </c>
      <c r="E995" s="136" t="s">
        <v>2587</v>
      </c>
      <c r="F995" s="137" t="s">
        <v>2588</v>
      </c>
      <c r="G995" s="137" t="s">
        <v>9035</v>
      </c>
      <c r="H995" s="136" t="s">
        <v>629</v>
      </c>
      <c r="I995" s="136" t="s">
        <v>2744</v>
      </c>
      <c r="J995" s="137"/>
      <c r="K995" s="136" t="s">
        <v>631</v>
      </c>
      <c r="L995" s="136" t="s">
        <v>5452</v>
      </c>
      <c r="M995" s="131" t="str">
        <f t="shared" si="15"/>
        <v>Sealing</v>
      </c>
    </row>
    <row r="996" spans="1:13" x14ac:dyDescent="0.2">
      <c r="A996" s="135" t="s">
        <v>7483</v>
      </c>
      <c r="B996" s="135" t="s">
        <v>7484</v>
      </c>
      <c r="C996" s="135" t="s">
        <v>2390</v>
      </c>
      <c r="D996" s="135" t="s">
        <v>2586</v>
      </c>
      <c r="E996" s="136" t="s">
        <v>2587</v>
      </c>
      <c r="F996" s="137" t="s">
        <v>2588</v>
      </c>
      <c r="G996" s="137" t="s">
        <v>9035</v>
      </c>
      <c r="H996" s="136" t="s">
        <v>632</v>
      </c>
      <c r="I996" s="136" t="s">
        <v>2745</v>
      </c>
      <c r="J996" s="137"/>
      <c r="K996" s="136" t="s">
        <v>634</v>
      </c>
      <c r="L996" s="136" t="s">
        <v>635</v>
      </c>
      <c r="M996" s="131" t="str">
        <f t="shared" si="15"/>
        <v>Sealing</v>
      </c>
    </row>
    <row r="997" spans="1:13" x14ac:dyDescent="0.2">
      <c r="A997" s="135" t="s">
        <v>7485</v>
      </c>
      <c r="B997" s="135" t="s">
        <v>7486</v>
      </c>
      <c r="C997" s="135" t="s">
        <v>2390</v>
      </c>
      <c r="D997" s="135" t="s">
        <v>2586</v>
      </c>
      <c r="E997" s="136" t="s">
        <v>2587</v>
      </c>
      <c r="F997" s="137" t="s">
        <v>2588</v>
      </c>
      <c r="G997" s="137" t="s">
        <v>43</v>
      </c>
      <c r="H997" s="136" t="s">
        <v>636</v>
      </c>
      <c r="I997" s="136" t="s">
        <v>2746</v>
      </c>
      <c r="J997" s="137"/>
      <c r="K997" s="136" t="s">
        <v>638</v>
      </c>
      <c r="L997" s="136" t="s">
        <v>639</v>
      </c>
      <c r="M997" s="131" t="str">
        <f t="shared" si="15"/>
        <v>ASSY</v>
      </c>
    </row>
    <row r="998" spans="1:13" x14ac:dyDescent="0.2">
      <c r="A998" s="135" t="s">
        <v>4308</v>
      </c>
      <c r="B998" s="135" t="s">
        <v>7487</v>
      </c>
      <c r="C998" s="135" t="s">
        <v>2390</v>
      </c>
      <c r="D998" s="135" t="s">
        <v>2586</v>
      </c>
      <c r="E998" s="136" t="s">
        <v>2587</v>
      </c>
      <c r="F998" s="137" t="s">
        <v>2588</v>
      </c>
      <c r="G998" s="137" t="s">
        <v>43</v>
      </c>
      <c r="H998" s="136" t="s">
        <v>640</v>
      </c>
      <c r="I998" s="136" t="s">
        <v>2747</v>
      </c>
      <c r="J998" s="137"/>
      <c r="K998" s="136" t="s">
        <v>643</v>
      </c>
      <c r="L998" s="136" t="s">
        <v>644</v>
      </c>
      <c r="M998" s="131" t="str">
        <f t="shared" si="15"/>
        <v>ASSY</v>
      </c>
    </row>
    <row r="999" spans="1:13" x14ac:dyDescent="0.2">
      <c r="A999" s="135" t="s">
        <v>7488</v>
      </c>
      <c r="B999" s="135" t="s">
        <v>7489</v>
      </c>
      <c r="C999" s="135" t="s">
        <v>2390</v>
      </c>
      <c r="D999" s="135" t="s">
        <v>2586</v>
      </c>
      <c r="E999" s="136" t="s">
        <v>2587</v>
      </c>
      <c r="F999" s="137" t="s">
        <v>2588</v>
      </c>
      <c r="G999" s="137" t="s">
        <v>9035</v>
      </c>
      <c r="H999" s="136" t="s">
        <v>645</v>
      </c>
      <c r="I999" s="136" t="s">
        <v>2748</v>
      </c>
      <c r="J999" s="137"/>
      <c r="K999" s="136" t="s">
        <v>647</v>
      </c>
      <c r="L999" s="136" t="s">
        <v>648</v>
      </c>
      <c r="M999" s="131" t="str">
        <f t="shared" si="15"/>
        <v>Sealing</v>
      </c>
    </row>
    <row r="1000" spans="1:13" x14ac:dyDescent="0.2">
      <c r="A1000" s="135" t="s">
        <v>7490</v>
      </c>
      <c r="B1000" s="135" t="s">
        <v>7491</v>
      </c>
      <c r="C1000" s="135" t="s">
        <v>2390</v>
      </c>
      <c r="D1000" s="135" t="s">
        <v>2586</v>
      </c>
      <c r="E1000" s="136" t="s">
        <v>2587</v>
      </c>
      <c r="F1000" s="137" t="s">
        <v>2588</v>
      </c>
      <c r="G1000" s="137" t="s">
        <v>43</v>
      </c>
      <c r="H1000" s="136" t="s">
        <v>649</v>
      </c>
      <c r="I1000" s="136" t="s">
        <v>2749</v>
      </c>
      <c r="J1000" s="137"/>
      <c r="K1000" s="136" t="s">
        <v>651</v>
      </c>
      <c r="L1000" s="136" t="s">
        <v>652</v>
      </c>
      <c r="M1000" s="131" t="str">
        <f t="shared" si="15"/>
        <v>ASSY</v>
      </c>
    </row>
    <row r="1001" spans="1:13" x14ac:dyDescent="0.2">
      <c r="A1001" s="135" t="s">
        <v>4444</v>
      </c>
      <c r="B1001" s="135" t="s">
        <v>7492</v>
      </c>
      <c r="C1001" s="135" t="s">
        <v>2390</v>
      </c>
      <c r="D1001" s="135" t="s">
        <v>2586</v>
      </c>
      <c r="E1001" s="136" t="s">
        <v>2587</v>
      </c>
      <c r="F1001" s="137" t="s">
        <v>2588</v>
      </c>
      <c r="G1001" s="137" t="s">
        <v>43</v>
      </c>
      <c r="H1001" s="136" t="s">
        <v>653</v>
      </c>
      <c r="I1001" s="136" t="s">
        <v>2750</v>
      </c>
      <c r="J1001" s="137"/>
      <c r="K1001" s="136" t="s">
        <v>656</v>
      </c>
      <c r="L1001" s="136" t="s">
        <v>657</v>
      </c>
      <c r="M1001" s="131" t="str">
        <f t="shared" si="15"/>
        <v>ASSY</v>
      </c>
    </row>
    <row r="1002" spans="1:13" x14ac:dyDescent="0.2">
      <c r="A1002" s="135" t="s">
        <v>7493</v>
      </c>
      <c r="B1002" s="135" t="s">
        <v>7494</v>
      </c>
      <c r="C1002" s="135" t="s">
        <v>2390</v>
      </c>
      <c r="D1002" s="135" t="s">
        <v>2586</v>
      </c>
      <c r="E1002" s="136" t="s">
        <v>2587</v>
      </c>
      <c r="F1002" s="137" t="s">
        <v>2588</v>
      </c>
      <c r="G1002" s="137" t="s">
        <v>9035</v>
      </c>
      <c r="H1002" s="136" t="s">
        <v>658</v>
      </c>
      <c r="I1002" s="136" t="s">
        <v>2751</v>
      </c>
      <c r="J1002" s="137"/>
      <c r="K1002" s="136" t="s">
        <v>660</v>
      </c>
      <c r="L1002" s="136" t="s">
        <v>661</v>
      </c>
      <c r="M1002" s="131" t="str">
        <f t="shared" si="15"/>
        <v>Sealing</v>
      </c>
    </row>
    <row r="1003" spans="1:13" x14ac:dyDescent="0.2">
      <c r="A1003" s="135" t="s">
        <v>7495</v>
      </c>
      <c r="B1003" s="135" t="s">
        <v>7496</v>
      </c>
      <c r="C1003" s="135" t="s">
        <v>2390</v>
      </c>
      <c r="D1003" s="135" t="s">
        <v>2586</v>
      </c>
      <c r="E1003" s="136" t="s">
        <v>2587</v>
      </c>
      <c r="F1003" s="137" t="s">
        <v>2588</v>
      </c>
      <c r="G1003" s="137" t="s">
        <v>9035</v>
      </c>
      <c r="H1003" s="136" t="s">
        <v>662</v>
      </c>
      <c r="I1003" s="136" t="s">
        <v>2752</v>
      </c>
      <c r="J1003" s="137"/>
      <c r="K1003" s="136" t="s">
        <v>664</v>
      </c>
      <c r="L1003" s="136" t="s">
        <v>665</v>
      </c>
      <c r="M1003" s="131" t="str">
        <f t="shared" si="15"/>
        <v>Sealing</v>
      </c>
    </row>
    <row r="1004" spans="1:13" x14ac:dyDescent="0.2">
      <c r="A1004" s="135" t="s">
        <v>7497</v>
      </c>
      <c r="B1004" s="135" t="s">
        <v>7498</v>
      </c>
      <c r="C1004" s="135" t="s">
        <v>2390</v>
      </c>
      <c r="D1004" s="135" t="s">
        <v>2586</v>
      </c>
      <c r="E1004" s="136" t="s">
        <v>2587</v>
      </c>
      <c r="F1004" s="137" t="s">
        <v>2588</v>
      </c>
      <c r="G1004" s="137" t="s">
        <v>43</v>
      </c>
      <c r="H1004" s="136" t="s">
        <v>666</v>
      </c>
      <c r="I1004" s="136" t="s">
        <v>2753</v>
      </c>
      <c r="J1004" s="137"/>
      <c r="K1004" s="136" t="s">
        <v>668</v>
      </c>
      <c r="L1004" s="136" t="s">
        <v>8794</v>
      </c>
      <c r="M1004" s="131" t="str">
        <f t="shared" si="15"/>
        <v>ASSY</v>
      </c>
    </row>
    <row r="1005" spans="1:13" x14ac:dyDescent="0.2">
      <c r="A1005" s="135" t="s">
        <v>7499</v>
      </c>
      <c r="B1005" s="135" t="s">
        <v>7500</v>
      </c>
      <c r="C1005" s="135" t="s">
        <v>2390</v>
      </c>
      <c r="D1005" s="135" t="s">
        <v>2586</v>
      </c>
      <c r="E1005" s="136" t="s">
        <v>2587</v>
      </c>
      <c r="F1005" s="137" t="s">
        <v>2588</v>
      </c>
      <c r="G1005" s="137" t="s">
        <v>43</v>
      </c>
      <c r="H1005" s="136" t="s">
        <v>13</v>
      </c>
      <c r="I1005" s="136" t="s">
        <v>2754</v>
      </c>
      <c r="J1005" s="137"/>
      <c r="K1005" s="136" t="s">
        <v>671</v>
      </c>
      <c r="L1005" s="136" t="s">
        <v>672</v>
      </c>
      <c r="M1005" s="131" t="str">
        <f t="shared" si="15"/>
        <v>ASSY</v>
      </c>
    </row>
    <row r="1006" spans="1:13" x14ac:dyDescent="0.2">
      <c r="A1006" s="135" t="s">
        <v>7501</v>
      </c>
      <c r="B1006" s="135" t="s">
        <v>7502</v>
      </c>
      <c r="C1006" s="135" t="s">
        <v>2390</v>
      </c>
      <c r="D1006" s="135" t="s">
        <v>2586</v>
      </c>
      <c r="E1006" s="136" t="s">
        <v>2587</v>
      </c>
      <c r="F1006" s="137" t="s">
        <v>2588</v>
      </c>
      <c r="G1006" s="137" t="s">
        <v>9035</v>
      </c>
      <c r="H1006" s="136" t="s">
        <v>673</v>
      </c>
      <c r="I1006" s="136" t="s">
        <v>2755</v>
      </c>
      <c r="J1006" s="137"/>
      <c r="K1006" s="136" t="s">
        <v>675</v>
      </c>
      <c r="L1006" s="136" t="s">
        <v>676</v>
      </c>
      <c r="M1006" s="131" t="str">
        <f t="shared" si="15"/>
        <v>Sealing</v>
      </c>
    </row>
    <row r="1007" spans="1:13" x14ac:dyDescent="0.2">
      <c r="A1007" s="135" t="s">
        <v>4776</v>
      </c>
      <c r="B1007" s="135" t="s">
        <v>7503</v>
      </c>
      <c r="C1007" s="135" t="s">
        <v>2390</v>
      </c>
      <c r="D1007" s="135" t="s">
        <v>2586</v>
      </c>
      <c r="E1007" s="136" t="s">
        <v>2587</v>
      </c>
      <c r="F1007" s="137" t="s">
        <v>2588</v>
      </c>
      <c r="G1007" s="137" t="s">
        <v>43</v>
      </c>
      <c r="H1007" s="136" t="s">
        <v>677</v>
      </c>
      <c r="I1007" s="136" t="s">
        <v>2756</v>
      </c>
      <c r="J1007" s="137"/>
      <c r="K1007" s="136" t="s">
        <v>679</v>
      </c>
      <c r="L1007" s="136" t="s">
        <v>8795</v>
      </c>
      <c r="M1007" s="131" t="str">
        <f t="shared" si="15"/>
        <v>ASSY</v>
      </c>
    </row>
    <row r="1008" spans="1:13" x14ac:dyDescent="0.2">
      <c r="A1008" s="135" t="s">
        <v>7504</v>
      </c>
      <c r="B1008" s="135" t="s">
        <v>7505</v>
      </c>
      <c r="C1008" s="135" t="s">
        <v>2390</v>
      </c>
      <c r="D1008" s="135" t="s">
        <v>2586</v>
      </c>
      <c r="E1008" s="136" t="s">
        <v>2587</v>
      </c>
      <c r="F1008" s="137" t="s">
        <v>2588</v>
      </c>
      <c r="G1008" s="137" t="s">
        <v>43</v>
      </c>
      <c r="H1008" s="136" t="s">
        <v>706</v>
      </c>
      <c r="I1008" s="136" t="s">
        <v>2757</v>
      </c>
      <c r="J1008" s="137"/>
      <c r="K1008" s="136" t="s">
        <v>708</v>
      </c>
      <c r="L1008" s="136" t="s">
        <v>709</v>
      </c>
      <c r="M1008" s="131" t="str">
        <f t="shared" si="15"/>
        <v>ASSY</v>
      </c>
    </row>
    <row r="1009" spans="1:13" x14ac:dyDescent="0.2">
      <c r="A1009" s="135" t="s">
        <v>7506</v>
      </c>
      <c r="B1009" s="135" t="s">
        <v>7507</v>
      </c>
      <c r="C1009" s="135" t="s">
        <v>2390</v>
      </c>
      <c r="D1009" s="135" t="s">
        <v>2586</v>
      </c>
      <c r="E1009" s="136" t="s">
        <v>2587</v>
      </c>
      <c r="F1009" s="137" t="s">
        <v>2588</v>
      </c>
      <c r="G1009" s="137" t="s">
        <v>9035</v>
      </c>
      <c r="H1009" s="136" t="s">
        <v>710</v>
      </c>
      <c r="I1009" s="136" t="s">
        <v>2758</v>
      </c>
      <c r="J1009" s="137"/>
      <c r="K1009" s="136" t="s">
        <v>712</v>
      </c>
      <c r="L1009" s="136" t="s">
        <v>713</v>
      </c>
      <c r="M1009" s="131" t="str">
        <f t="shared" si="15"/>
        <v>Sealing</v>
      </c>
    </row>
    <row r="1010" spans="1:13" x14ac:dyDescent="0.2">
      <c r="A1010" s="135" t="s">
        <v>7508</v>
      </c>
      <c r="B1010" s="135" t="s">
        <v>7509</v>
      </c>
      <c r="C1010" s="135" t="s">
        <v>2390</v>
      </c>
      <c r="D1010" s="135" t="s">
        <v>2586</v>
      </c>
      <c r="E1010" s="136" t="s">
        <v>2587</v>
      </c>
      <c r="F1010" s="137" t="s">
        <v>2588</v>
      </c>
      <c r="G1010" s="137" t="s">
        <v>43</v>
      </c>
      <c r="H1010" s="136" t="s">
        <v>714</v>
      </c>
      <c r="I1010" s="136" t="s">
        <v>2759</v>
      </c>
      <c r="J1010" s="137"/>
      <c r="K1010" s="136" t="s">
        <v>716</v>
      </c>
      <c r="L1010" s="136" t="s">
        <v>717</v>
      </c>
      <c r="M1010" s="131" t="str">
        <f t="shared" si="15"/>
        <v>ASSY</v>
      </c>
    </row>
    <row r="1011" spans="1:13" x14ac:dyDescent="0.2">
      <c r="A1011" s="135" t="s">
        <v>7510</v>
      </c>
      <c r="B1011" s="135" t="s">
        <v>7511</v>
      </c>
      <c r="C1011" s="135" t="s">
        <v>2390</v>
      </c>
      <c r="D1011" s="135" t="s">
        <v>2586</v>
      </c>
      <c r="E1011" s="136" t="s">
        <v>2587</v>
      </c>
      <c r="F1011" s="137" t="s">
        <v>2588</v>
      </c>
      <c r="G1011" s="137" t="s">
        <v>43</v>
      </c>
      <c r="H1011" s="136" t="s">
        <v>718</v>
      </c>
      <c r="I1011" s="136" t="s">
        <v>2760</v>
      </c>
      <c r="J1011" s="137"/>
      <c r="K1011" s="136" t="s">
        <v>720</v>
      </c>
      <c r="L1011" s="136" t="s">
        <v>721</v>
      </c>
      <c r="M1011" s="131" t="str">
        <f t="shared" si="15"/>
        <v>ASSY</v>
      </c>
    </row>
    <row r="1012" spans="1:13" x14ac:dyDescent="0.2">
      <c r="A1012" s="135" t="s">
        <v>7512</v>
      </c>
      <c r="B1012" s="135" t="s">
        <v>7513</v>
      </c>
      <c r="C1012" s="135" t="s">
        <v>2390</v>
      </c>
      <c r="D1012" s="135" t="s">
        <v>2586</v>
      </c>
      <c r="E1012" s="136" t="s">
        <v>2587</v>
      </c>
      <c r="F1012" s="137" t="s">
        <v>2588</v>
      </c>
      <c r="G1012" s="137" t="s">
        <v>43</v>
      </c>
      <c r="H1012" s="136" t="s">
        <v>722</v>
      </c>
      <c r="I1012" s="136" t="s">
        <v>2761</v>
      </c>
      <c r="J1012" s="137"/>
      <c r="K1012" s="136" t="s">
        <v>724</v>
      </c>
      <c r="L1012" s="136" t="s">
        <v>725</v>
      </c>
      <c r="M1012" s="131" t="str">
        <f t="shared" si="15"/>
        <v>ASSY</v>
      </c>
    </row>
    <row r="1013" spans="1:13" x14ac:dyDescent="0.2">
      <c r="A1013" s="135" t="s">
        <v>7514</v>
      </c>
      <c r="B1013" s="135" t="s">
        <v>7515</v>
      </c>
      <c r="C1013" s="135" t="s">
        <v>2390</v>
      </c>
      <c r="D1013" s="135" t="s">
        <v>2586</v>
      </c>
      <c r="E1013" s="136" t="s">
        <v>2587</v>
      </c>
      <c r="F1013" s="137" t="s">
        <v>2588</v>
      </c>
      <c r="G1013" s="137" t="s">
        <v>43</v>
      </c>
      <c r="H1013" s="136" t="s">
        <v>726</v>
      </c>
      <c r="I1013" s="136" t="s">
        <v>2762</v>
      </c>
      <c r="J1013" s="137"/>
      <c r="K1013" s="136" t="s">
        <v>729</v>
      </c>
      <c r="L1013" s="136" t="s">
        <v>3369</v>
      </c>
      <c r="M1013" s="131" t="str">
        <f t="shared" si="15"/>
        <v>ASSY</v>
      </c>
    </row>
    <row r="1014" spans="1:13" x14ac:dyDescent="0.2">
      <c r="A1014" s="135" t="s">
        <v>7516</v>
      </c>
      <c r="B1014" s="135" t="s">
        <v>7517</v>
      </c>
      <c r="C1014" s="135" t="s">
        <v>2390</v>
      </c>
      <c r="D1014" s="135" t="s">
        <v>2586</v>
      </c>
      <c r="E1014" s="136" t="s">
        <v>2587</v>
      </c>
      <c r="F1014" s="137" t="s">
        <v>2588</v>
      </c>
      <c r="G1014" s="137" t="s">
        <v>9035</v>
      </c>
      <c r="H1014" s="136" t="s">
        <v>731</v>
      </c>
      <c r="I1014" s="136" t="s">
        <v>2763</v>
      </c>
      <c r="J1014" s="137"/>
      <c r="K1014" s="136" t="s">
        <v>734</v>
      </c>
      <c r="L1014" s="136" t="s">
        <v>735</v>
      </c>
      <c r="M1014" s="131" t="str">
        <f t="shared" si="15"/>
        <v>Sealing</v>
      </c>
    </row>
    <row r="1015" spans="1:13" x14ac:dyDescent="0.2">
      <c r="A1015" s="135" t="s">
        <v>7518</v>
      </c>
      <c r="B1015" s="135" t="s">
        <v>7519</v>
      </c>
      <c r="C1015" s="135" t="s">
        <v>2390</v>
      </c>
      <c r="D1015" s="135" t="s">
        <v>2586</v>
      </c>
      <c r="E1015" s="136" t="s">
        <v>2587</v>
      </c>
      <c r="F1015" s="137" t="s">
        <v>2588</v>
      </c>
      <c r="G1015" s="137" t="s">
        <v>9035</v>
      </c>
      <c r="H1015" s="136" t="s">
        <v>736</v>
      </c>
      <c r="I1015" s="136" t="s">
        <v>2764</v>
      </c>
      <c r="J1015" s="137"/>
      <c r="K1015" s="136" t="s">
        <v>738</v>
      </c>
      <c r="L1015" s="136" t="s">
        <v>5457</v>
      </c>
      <c r="M1015" s="131" t="str">
        <f t="shared" si="15"/>
        <v>Sealing</v>
      </c>
    </row>
    <row r="1016" spans="1:13" x14ac:dyDescent="0.2">
      <c r="A1016" s="135" t="s">
        <v>4445</v>
      </c>
      <c r="B1016" s="135" t="s">
        <v>7520</v>
      </c>
      <c r="C1016" s="135" t="s">
        <v>2390</v>
      </c>
      <c r="D1016" s="135" t="s">
        <v>2586</v>
      </c>
      <c r="E1016" s="136" t="s">
        <v>2587</v>
      </c>
      <c r="F1016" s="137" t="s">
        <v>2588</v>
      </c>
      <c r="G1016" s="137" t="s">
        <v>43</v>
      </c>
      <c r="H1016" s="136" t="s">
        <v>9</v>
      </c>
      <c r="I1016" s="136" t="s">
        <v>2765</v>
      </c>
      <c r="J1016" s="137"/>
      <c r="K1016" s="136" t="s">
        <v>741</v>
      </c>
      <c r="L1016" s="136" t="s">
        <v>3457</v>
      </c>
      <c r="M1016" s="131" t="str">
        <f t="shared" si="15"/>
        <v>ASSY</v>
      </c>
    </row>
    <row r="1017" spans="1:13" x14ac:dyDescent="0.2">
      <c r="A1017" s="135" t="s">
        <v>4359</v>
      </c>
      <c r="B1017" s="135" t="s">
        <v>7521</v>
      </c>
      <c r="C1017" s="135" t="s">
        <v>2390</v>
      </c>
      <c r="D1017" s="135" t="s">
        <v>2586</v>
      </c>
      <c r="E1017" s="136" t="s">
        <v>2587</v>
      </c>
      <c r="F1017" s="137" t="s">
        <v>2588</v>
      </c>
      <c r="G1017" s="137" t="s">
        <v>43</v>
      </c>
      <c r="H1017" s="136" t="s">
        <v>743</v>
      </c>
      <c r="I1017" s="136" t="s">
        <v>2766</v>
      </c>
      <c r="J1017" s="137"/>
      <c r="K1017" s="136" t="s">
        <v>746</v>
      </c>
      <c r="L1017" s="136" t="s">
        <v>3373</v>
      </c>
      <c r="M1017" s="131" t="str">
        <f t="shared" si="15"/>
        <v>ASSY</v>
      </c>
    </row>
    <row r="1018" spans="1:13" x14ac:dyDescent="0.2">
      <c r="A1018" s="135" t="s">
        <v>7522</v>
      </c>
      <c r="B1018" s="135" t="s">
        <v>7523</v>
      </c>
      <c r="C1018" s="135" t="s">
        <v>2390</v>
      </c>
      <c r="D1018" s="135" t="s">
        <v>2586</v>
      </c>
      <c r="E1018" s="136" t="s">
        <v>2587</v>
      </c>
      <c r="F1018" s="137" t="s">
        <v>2588</v>
      </c>
      <c r="G1018" s="137" t="s">
        <v>9035</v>
      </c>
      <c r="H1018" s="136" t="s">
        <v>748</v>
      </c>
      <c r="I1018" s="136" t="s">
        <v>2767</v>
      </c>
      <c r="J1018" s="137"/>
      <c r="K1018" s="136" t="s">
        <v>751</v>
      </c>
      <c r="L1018" s="136" t="s">
        <v>752</v>
      </c>
      <c r="M1018" s="131" t="str">
        <f t="shared" si="15"/>
        <v>Sealing</v>
      </c>
    </row>
    <row r="1019" spans="1:13" x14ac:dyDescent="0.2">
      <c r="A1019" s="135" t="s">
        <v>7524</v>
      </c>
      <c r="B1019" s="135" t="s">
        <v>7525</v>
      </c>
      <c r="C1019" s="135" t="s">
        <v>2390</v>
      </c>
      <c r="D1019" s="135" t="s">
        <v>2586</v>
      </c>
      <c r="E1019" s="136" t="s">
        <v>2587</v>
      </c>
      <c r="F1019" s="137" t="s">
        <v>2588</v>
      </c>
      <c r="G1019" s="137" t="s">
        <v>43</v>
      </c>
      <c r="H1019" s="136" t="s">
        <v>10</v>
      </c>
      <c r="I1019" s="136" t="s">
        <v>2768</v>
      </c>
      <c r="J1019" s="137"/>
      <c r="K1019" s="136" t="s">
        <v>754</v>
      </c>
      <c r="L1019" s="136" t="s">
        <v>3469</v>
      </c>
      <c r="M1019" s="131" t="str">
        <f t="shared" si="15"/>
        <v>ASSY</v>
      </c>
    </row>
    <row r="1020" spans="1:13" x14ac:dyDescent="0.2">
      <c r="A1020" s="135" t="s">
        <v>7526</v>
      </c>
      <c r="B1020" s="135" t="s">
        <v>7527</v>
      </c>
      <c r="C1020" s="135" t="s">
        <v>2390</v>
      </c>
      <c r="D1020" s="135" t="s">
        <v>2586</v>
      </c>
      <c r="E1020" s="136" t="s">
        <v>2587</v>
      </c>
      <c r="F1020" s="137" t="s">
        <v>2588</v>
      </c>
      <c r="G1020" s="137" t="s">
        <v>43</v>
      </c>
      <c r="H1020" s="136" t="s">
        <v>6</v>
      </c>
      <c r="I1020" s="136" t="s">
        <v>2769</v>
      </c>
      <c r="J1020" s="137"/>
      <c r="K1020" s="136" t="s">
        <v>757</v>
      </c>
      <c r="L1020" s="136" t="s">
        <v>5245</v>
      </c>
      <c r="M1020" s="131" t="str">
        <f t="shared" si="15"/>
        <v>ASSY</v>
      </c>
    </row>
    <row r="1021" spans="1:13" x14ac:dyDescent="0.2">
      <c r="A1021" s="135" t="s">
        <v>7528</v>
      </c>
      <c r="B1021" s="135" t="s">
        <v>7529</v>
      </c>
      <c r="C1021" s="135" t="s">
        <v>2390</v>
      </c>
      <c r="D1021" s="135" t="s">
        <v>2586</v>
      </c>
      <c r="E1021" s="136" t="s">
        <v>2587</v>
      </c>
      <c r="F1021" s="137" t="s">
        <v>2588</v>
      </c>
      <c r="G1021" s="137" t="s">
        <v>9035</v>
      </c>
      <c r="H1021" s="136" t="s">
        <v>759</v>
      </c>
      <c r="I1021" s="136" t="s">
        <v>2770</v>
      </c>
      <c r="J1021" s="137"/>
      <c r="K1021" s="136" t="s">
        <v>2771</v>
      </c>
      <c r="L1021" s="136" t="s">
        <v>5458</v>
      </c>
      <c r="M1021" s="131" t="str">
        <f t="shared" si="15"/>
        <v>Sealing</v>
      </c>
    </row>
    <row r="1022" spans="1:13" x14ac:dyDescent="0.2">
      <c r="A1022" s="135" t="s">
        <v>7530</v>
      </c>
      <c r="B1022" s="135" t="s">
        <v>7531</v>
      </c>
      <c r="C1022" s="135" t="s">
        <v>2390</v>
      </c>
      <c r="D1022" s="135" t="s">
        <v>2586</v>
      </c>
      <c r="E1022" s="136" t="s">
        <v>2587</v>
      </c>
      <c r="F1022" s="137" t="s">
        <v>2588</v>
      </c>
      <c r="G1022" s="137" t="s">
        <v>43</v>
      </c>
      <c r="H1022" s="136" t="s">
        <v>762</v>
      </c>
      <c r="I1022" s="136" t="s">
        <v>2772</v>
      </c>
      <c r="J1022" s="137"/>
      <c r="K1022" s="136" t="s">
        <v>764</v>
      </c>
      <c r="L1022" s="136" t="s">
        <v>3407</v>
      </c>
      <c r="M1022" s="131" t="str">
        <f t="shared" si="15"/>
        <v>ASSY</v>
      </c>
    </row>
    <row r="1023" spans="1:13" x14ac:dyDescent="0.2">
      <c r="A1023" s="135" t="s">
        <v>7532</v>
      </c>
      <c r="B1023" s="135" t="s">
        <v>7533</v>
      </c>
      <c r="C1023" s="135" t="s">
        <v>2390</v>
      </c>
      <c r="D1023" s="135" t="s">
        <v>2586</v>
      </c>
      <c r="E1023" s="136" t="s">
        <v>2587</v>
      </c>
      <c r="F1023" s="137" t="s">
        <v>2588</v>
      </c>
      <c r="G1023" s="137" t="s">
        <v>43</v>
      </c>
      <c r="H1023" s="136" t="s">
        <v>766</v>
      </c>
      <c r="I1023" s="136" t="s">
        <v>2773</v>
      </c>
      <c r="J1023" s="137"/>
      <c r="K1023" s="136" t="s">
        <v>769</v>
      </c>
      <c r="L1023" s="136" t="s">
        <v>5246</v>
      </c>
      <c r="M1023" s="131" t="str">
        <f t="shared" si="15"/>
        <v>ASSY</v>
      </c>
    </row>
    <row r="1024" spans="1:13" x14ac:dyDescent="0.2">
      <c r="A1024" s="135" t="s">
        <v>7534</v>
      </c>
      <c r="B1024" s="135" t="s">
        <v>7535</v>
      </c>
      <c r="C1024" s="135" t="s">
        <v>2390</v>
      </c>
      <c r="D1024" s="135" t="s">
        <v>2586</v>
      </c>
      <c r="E1024" s="136" t="s">
        <v>2587</v>
      </c>
      <c r="F1024" s="137" t="s">
        <v>2588</v>
      </c>
      <c r="G1024" s="137" t="s">
        <v>9035</v>
      </c>
      <c r="H1024" s="136" t="s">
        <v>771</v>
      </c>
      <c r="I1024" s="136" t="s">
        <v>2774</v>
      </c>
      <c r="J1024" s="137"/>
      <c r="K1024" s="136" t="s">
        <v>2775</v>
      </c>
      <c r="L1024" s="136" t="s">
        <v>5459</v>
      </c>
      <c r="M1024" s="131" t="str">
        <f t="shared" si="15"/>
        <v>Sealing</v>
      </c>
    </row>
    <row r="1025" spans="1:13" x14ac:dyDescent="0.2">
      <c r="A1025" s="135" t="s">
        <v>7536</v>
      </c>
      <c r="B1025" s="135" t="s">
        <v>7537</v>
      </c>
      <c r="C1025" s="135" t="s">
        <v>2390</v>
      </c>
      <c r="D1025" s="135" t="s">
        <v>2586</v>
      </c>
      <c r="E1025" s="136" t="s">
        <v>2587</v>
      </c>
      <c r="F1025" s="137" t="s">
        <v>2588</v>
      </c>
      <c r="G1025" s="137" t="s">
        <v>43</v>
      </c>
      <c r="H1025" s="136" t="s">
        <v>776</v>
      </c>
      <c r="I1025" s="136" t="s">
        <v>2776</v>
      </c>
      <c r="J1025" s="137"/>
      <c r="K1025" s="136" t="s">
        <v>778</v>
      </c>
      <c r="L1025" s="136" t="s">
        <v>3463</v>
      </c>
      <c r="M1025" s="131" t="str">
        <f t="shared" si="15"/>
        <v>ASSY</v>
      </c>
    </row>
    <row r="1026" spans="1:13" x14ac:dyDescent="0.2">
      <c r="A1026" s="135" t="s">
        <v>7538</v>
      </c>
      <c r="B1026" s="135" t="s">
        <v>7539</v>
      </c>
      <c r="C1026" s="135" t="s">
        <v>2390</v>
      </c>
      <c r="D1026" s="135" t="s">
        <v>2586</v>
      </c>
      <c r="E1026" s="136" t="s">
        <v>2587</v>
      </c>
      <c r="F1026" s="137" t="s">
        <v>2588</v>
      </c>
      <c r="G1026" s="137" t="s">
        <v>43</v>
      </c>
      <c r="H1026" s="136" t="s">
        <v>780</v>
      </c>
      <c r="I1026" s="136" t="s">
        <v>2777</v>
      </c>
      <c r="J1026" s="137"/>
      <c r="K1026" s="136" t="s">
        <v>782</v>
      </c>
      <c r="L1026" s="136" t="s">
        <v>5248</v>
      </c>
      <c r="M1026" s="131" t="str">
        <f t="shared" si="15"/>
        <v>ASSY</v>
      </c>
    </row>
    <row r="1027" spans="1:13" x14ac:dyDescent="0.2">
      <c r="A1027" s="135" t="s">
        <v>7540</v>
      </c>
      <c r="B1027" s="135" t="s">
        <v>7541</v>
      </c>
      <c r="C1027" s="135" t="s">
        <v>2390</v>
      </c>
      <c r="D1027" s="135" t="s">
        <v>2586</v>
      </c>
      <c r="E1027" s="136" t="s">
        <v>2587</v>
      </c>
      <c r="F1027" s="137" t="s">
        <v>2588</v>
      </c>
      <c r="G1027" s="137" t="s">
        <v>9035</v>
      </c>
      <c r="H1027" s="136" t="s">
        <v>783</v>
      </c>
      <c r="I1027" s="136" t="s">
        <v>2778</v>
      </c>
      <c r="J1027" s="137"/>
      <c r="K1027" s="136" t="s">
        <v>785</v>
      </c>
      <c r="L1027" s="136" t="s">
        <v>5460</v>
      </c>
      <c r="M1027" s="131" t="str">
        <f t="shared" si="15"/>
        <v>Sealing</v>
      </c>
    </row>
    <row r="1028" spans="1:13" x14ac:dyDescent="0.2">
      <c r="A1028" s="135" t="s">
        <v>7542</v>
      </c>
      <c r="B1028" s="135" t="s">
        <v>7543</v>
      </c>
      <c r="C1028" s="135" t="s">
        <v>2390</v>
      </c>
      <c r="D1028" s="135" t="s">
        <v>2586</v>
      </c>
      <c r="E1028" s="136" t="s">
        <v>2587</v>
      </c>
      <c r="F1028" s="137" t="s">
        <v>2588</v>
      </c>
      <c r="G1028" s="137" t="s">
        <v>43</v>
      </c>
      <c r="H1028" s="136" t="s">
        <v>786</v>
      </c>
      <c r="I1028" s="136" t="s">
        <v>2779</v>
      </c>
      <c r="J1028" s="137"/>
      <c r="K1028" s="136" t="s">
        <v>788</v>
      </c>
      <c r="L1028" s="136" t="s">
        <v>8798</v>
      </c>
      <c r="M1028" s="131" t="str">
        <f t="shared" si="15"/>
        <v>ASSY</v>
      </c>
    </row>
    <row r="1029" spans="1:13" x14ac:dyDescent="0.2">
      <c r="A1029" s="135" t="s">
        <v>4310</v>
      </c>
      <c r="B1029" s="135" t="s">
        <v>7544</v>
      </c>
      <c r="C1029" s="135" t="s">
        <v>2390</v>
      </c>
      <c r="D1029" s="135" t="s">
        <v>2586</v>
      </c>
      <c r="E1029" s="136" t="s">
        <v>2587</v>
      </c>
      <c r="F1029" s="137" t="s">
        <v>2588</v>
      </c>
      <c r="G1029" s="137" t="s">
        <v>43</v>
      </c>
      <c r="H1029" s="136" t="s">
        <v>789</v>
      </c>
      <c r="I1029" s="136" t="s">
        <v>2780</v>
      </c>
      <c r="J1029" s="137"/>
      <c r="K1029" s="136" t="s">
        <v>792</v>
      </c>
      <c r="L1029" s="136" t="s">
        <v>8799</v>
      </c>
      <c r="M1029" s="131" t="str">
        <f t="shared" si="15"/>
        <v>ASSY</v>
      </c>
    </row>
    <row r="1030" spans="1:13" x14ac:dyDescent="0.2">
      <c r="A1030" s="135" t="s">
        <v>7545</v>
      </c>
      <c r="B1030" s="135" t="s">
        <v>7546</v>
      </c>
      <c r="C1030" s="135" t="s">
        <v>2390</v>
      </c>
      <c r="D1030" s="135" t="s">
        <v>2586</v>
      </c>
      <c r="E1030" s="136" t="s">
        <v>2587</v>
      </c>
      <c r="F1030" s="137" t="s">
        <v>2588</v>
      </c>
      <c r="G1030" s="137" t="s">
        <v>43</v>
      </c>
      <c r="H1030" s="136" t="s">
        <v>14</v>
      </c>
      <c r="I1030" s="136" t="s">
        <v>2781</v>
      </c>
      <c r="J1030" s="137"/>
      <c r="K1030" s="136" t="s">
        <v>795</v>
      </c>
      <c r="L1030" s="136" t="s">
        <v>8800</v>
      </c>
      <c r="M1030" s="131" t="str">
        <f t="shared" si="15"/>
        <v>ASSY</v>
      </c>
    </row>
    <row r="1031" spans="1:13" x14ac:dyDescent="0.2">
      <c r="A1031" s="135" t="s">
        <v>7547</v>
      </c>
      <c r="B1031" s="135" t="s">
        <v>7548</v>
      </c>
      <c r="C1031" s="135" t="s">
        <v>2390</v>
      </c>
      <c r="D1031" s="135" t="s">
        <v>2586</v>
      </c>
      <c r="E1031" s="136" t="s">
        <v>2587</v>
      </c>
      <c r="F1031" s="137" t="s">
        <v>2588</v>
      </c>
      <c r="G1031" s="137" t="s">
        <v>43</v>
      </c>
      <c r="H1031" s="136" t="s">
        <v>806</v>
      </c>
      <c r="I1031" s="136" t="s">
        <v>2782</v>
      </c>
      <c r="J1031" s="137"/>
      <c r="K1031" s="136" t="s">
        <v>808</v>
      </c>
      <c r="L1031" s="136" t="s">
        <v>2783</v>
      </c>
      <c r="M1031" s="131" t="str">
        <f t="shared" ref="M1031:M1094" si="16">IF(G1031="","",G1031)</f>
        <v>ASSY</v>
      </c>
    </row>
    <row r="1032" spans="1:13" x14ac:dyDescent="0.2">
      <c r="A1032" s="135" t="s">
        <v>7549</v>
      </c>
      <c r="B1032" s="135" t="s">
        <v>7550</v>
      </c>
      <c r="C1032" s="135" t="s">
        <v>2390</v>
      </c>
      <c r="D1032" s="135" t="s">
        <v>2586</v>
      </c>
      <c r="E1032" s="136" t="s">
        <v>2587</v>
      </c>
      <c r="F1032" s="137" t="s">
        <v>2588</v>
      </c>
      <c r="G1032" s="137" t="s">
        <v>43</v>
      </c>
      <c r="H1032" s="136" t="s">
        <v>819</v>
      </c>
      <c r="I1032" s="136" t="s">
        <v>2784</v>
      </c>
      <c r="J1032" s="137"/>
      <c r="K1032" s="136" t="s">
        <v>821</v>
      </c>
      <c r="L1032" s="136" t="s">
        <v>3799</v>
      </c>
      <c r="M1032" s="131" t="str">
        <f t="shared" si="16"/>
        <v>ASSY</v>
      </c>
    </row>
    <row r="1033" spans="1:13" x14ac:dyDescent="0.2">
      <c r="A1033" s="135" t="s">
        <v>7551</v>
      </c>
      <c r="B1033" s="135" t="s">
        <v>7552</v>
      </c>
      <c r="C1033" s="135" t="s">
        <v>2390</v>
      </c>
      <c r="D1033" s="135" t="s">
        <v>2586</v>
      </c>
      <c r="E1033" s="136" t="s">
        <v>2587</v>
      </c>
      <c r="F1033" s="137" t="s">
        <v>2588</v>
      </c>
      <c r="G1033" s="137" t="s">
        <v>43</v>
      </c>
      <c r="H1033" s="136" t="s">
        <v>825</v>
      </c>
      <c r="I1033" s="136" t="s">
        <v>2785</v>
      </c>
      <c r="J1033" s="137"/>
      <c r="K1033" s="136" t="s">
        <v>827</v>
      </c>
      <c r="L1033" s="136" t="s">
        <v>5240</v>
      </c>
      <c r="M1033" s="131" t="str">
        <f t="shared" si="16"/>
        <v>ASSY</v>
      </c>
    </row>
    <row r="1034" spans="1:13" x14ac:dyDescent="0.2">
      <c r="A1034" s="135" t="s">
        <v>7553</v>
      </c>
      <c r="B1034" s="135" t="s">
        <v>7554</v>
      </c>
      <c r="C1034" s="135" t="s">
        <v>2390</v>
      </c>
      <c r="D1034" s="135" t="s">
        <v>2586</v>
      </c>
      <c r="E1034" s="136" t="s">
        <v>2587</v>
      </c>
      <c r="F1034" s="137" t="s">
        <v>2588</v>
      </c>
      <c r="G1034" s="137" t="s">
        <v>43</v>
      </c>
      <c r="H1034" s="136" t="s">
        <v>838</v>
      </c>
      <c r="I1034" s="136" t="s">
        <v>2786</v>
      </c>
      <c r="J1034" s="137"/>
      <c r="K1034" s="136" t="s">
        <v>840</v>
      </c>
      <c r="L1034" s="136" t="s">
        <v>5362</v>
      </c>
      <c r="M1034" s="131" t="str">
        <f t="shared" si="16"/>
        <v>ASSY</v>
      </c>
    </row>
    <row r="1035" spans="1:13" x14ac:dyDescent="0.2">
      <c r="A1035" s="135" t="s">
        <v>7555</v>
      </c>
      <c r="B1035" s="135" t="s">
        <v>7556</v>
      </c>
      <c r="C1035" s="135" t="s">
        <v>2390</v>
      </c>
      <c r="D1035" s="135" t="s">
        <v>2586</v>
      </c>
      <c r="E1035" s="136" t="s">
        <v>2587</v>
      </c>
      <c r="F1035" s="137" t="s">
        <v>2588</v>
      </c>
      <c r="G1035" s="137" t="s">
        <v>9035</v>
      </c>
      <c r="H1035" s="136" t="s">
        <v>877</v>
      </c>
      <c r="I1035" s="136" t="s">
        <v>877</v>
      </c>
      <c r="J1035" s="137"/>
      <c r="K1035" s="136" t="s">
        <v>879</v>
      </c>
      <c r="L1035" s="136" t="s">
        <v>5495</v>
      </c>
      <c r="M1035" s="131" t="str">
        <f t="shared" si="16"/>
        <v>Sealing</v>
      </c>
    </row>
    <row r="1036" spans="1:13" x14ac:dyDescent="0.2">
      <c r="A1036" s="135" t="s">
        <v>7557</v>
      </c>
      <c r="B1036" s="135" t="s">
        <v>7558</v>
      </c>
      <c r="C1036" s="135" t="s">
        <v>2390</v>
      </c>
      <c r="D1036" s="135" t="s">
        <v>2586</v>
      </c>
      <c r="E1036" s="136" t="s">
        <v>2587</v>
      </c>
      <c r="F1036" s="137" t="s">
        <v>2588</v>
      </c>
      <c r="G1036" s="137" t="s">
        <v>9035</v>
      </c>
      <c r="H1036" s="136" t="s">
        <v>880</v>
      </c>
      <c r="I1036" s="136" t="s">
        <v>880</v>
      </c>
      <c r="J1036" s="137"/>
      <c r="K1036" s="136" t="s">
        <v>882</v>
      </c>
      <c r="L1036" s="136" t="s">
        <v>5496</v>
      </c>
      <c r="M1036" s="131" t="str">
        <f t="shared" si="16"/>
        <v>Sealing</v>
      </c>
    </row>
    <row r="1037" spans="1:13" x14ac:dyDescent="0.2">
      <c r="A1037" s="135" t="s">
        <v>7559</v>
      </c>
      <c r="B1037" s="135" t="s">
        <v>7560</v>
      </c>
      <c r="C1037" s="135" t="s">
        <v>2390</v>
      </c>
      <c r="D1037" s="135" t="s">
        <v>2586</v>
      </c>
      <c r="E1037" s="136" t="s">
        <v>2587</v>
      </c>
      <c r="F1037" s="137" t="s">
        <v>2588</v>
      </c>
      <c r="G1037" s="137" t="s">
        <v>9035</v>
      </c>
      <c r="H1037" s="136" t="s">
        <v>883</v>
      </c>
      <c r="I1037" s="136" t="s">
        <v>883</v>
      </c>
      <c r="J1037" s="137"/>
      <c r="K1037" s="136" t="s">
        <v>885</v>
      </c>
      <c r="L1037" s="136" t="s">
        <v>5497</v>
      </c>
      <c r="M1037" s="131" t="str">
        <f t="shared" si="16"/>
        <v>Sealing</v>
      </c>
    </row>
    <row r="1038" spans="1:13" x14ac:dyDescent="0.2">
      <c r="A1038" s="135" t="s">
        <v>7561</v>
      </c>
      <c r="B1038" s="135" t="s">
        <v>7562</v>
      </c>
      <c r="C1038" s="135" t="s">
        <v>2390</v>
      </c>
      <c r="D1038" s="135" t="s">
        <v>2586</v>
      </c>
      <c r="E1038" s="136" t="s">
        <v>2587</v>
      </c>
      <c r="F1038" s="137" t="s">
        <v>2588</v>
      </c>
      <c r="G1038" s="137" t="s">
        <v>9035</v>
      </c>
      <c r="H1038" s="136" t="s">
        <v>890</v>
      </c>
      <c r="I1038" s="136" t="s">
        <v>2787</v>
      </c>
      <c r="J1038" s="137"/>
      <c r="K1038" s="136" t="s">
        <v>892</v>
      </c>
      <c r="L1038" s="136" t="s">
        <v>5500</v>
      </c>
      <c r="M1038" s="131" t="str">
        <f t="shared" si="16"/>
        <v>Sealing</v>
      </c>
    </row>
    <row r="1039" spans="1:13" x14ac:dyDescent="0.2">
      <c r="A1039" s="135" t="s">
        <v>7563</v>
      </c>
      <c r="B1039" s="135" t="s">
        <v>7564</v>
      </c>
      <c r="C1039" s="135" t="s">
        <v>2390</v>
      </c>
      <c r="D1039" s="135" t="s">
        <v>2586</v>
      </c>
      <c r="E1039" s="136" t="s">
        <v>2587</v>
      </c>
      <c r="F1039" s="137" t="s">
        <v>2588</v>
      </c>
      <c r="G1039" s="137" t="s">
        <v>9035</v>
      </c>
      <c r="H1039" s="136" t="s">
        <v>893</v>
      </c>
      <c r="I1039" s="136" t="s">
        <v>893</v>
      </c>
      <c r="J1039" s="137"/>
      <c r="K1039" s="136" t="s">
        <v>895</v>
      </c>
      <c r="L1039" s="136" t="s">
        <v>5501</v>
      </c>
      <c r="M1039" s="131" t="str">
        <f t="shared" si="16"/>
        <v>Sealing</v>
      </c>
    </row>
    <row r="1040" spans="1:13" x14ac:dyDescent="0.2">
      <c r="A1040" s="135" t="s">
        <v>7565</v>
      </c>
      <c r="B1040" s="135" t="s">
        <v>7566</v>
      </c>
      <c r="C1040" s="135" t="s">
        <v>2390</v>
      </c>
      <c r="D1040" s="135" t="s">
        <v>2586</v>
      </c>
      <c r="E1040" s="136" t="s">
        <v>2587</v>
      </c>
      <c r="F1040" s="137" t="s">
        <v>2588</v>
      </c>
      <c r="G1040" s="137" t="s">
        <v>9035</v>
      </c>
      <c r="H1040" s="136" t="s">
        <v>896</v>
      </c>
      <c r="I1040" s="136" t="s">
        <v>896</v>
      </c>
      <c r="J1040" s="137"/>
      <c r="K1040" s="136" t="s">
        <v>898</v>
      </c>
      <c r="L1040" s="136" t="s">
        <v>899</v>
      </c>
      <c r="M1040" s="131" t="str">
        <f t="shared" si="16"/>
        <v>Sealing</v>
      </c>
    </row>
    <row r="1041" spans="1:13" x14ac:dyDescent="0.2">
      <c r="A1041" s="135" t="s">
        <v>7567</v>
      </c>
      <c r="B1041" s="135" t="s">
        <v>7568</v>
      </c>
      <c r="C1041" s="135" t="s">
        <v>2390</v>
      </c>
      <c r="D1041" s="135" t="s">
        <v>2586</v>
      </c>
      <c r="E1041" s="136" t="s">
        <v>2587</v>
      </c>
      <c r="F1041" s="137" t="s">
        <v>2588</v>
      </c>
      <c r="G1041" s="137" t="s">
        <v>9035</v>
      </c>
      <c r="H1041" s="136" t="s">
        <v>900</v>
      </c>
      <c r="I1041" s="136" t="s">
        <v>900</v>
      </c>
      <c r="J1041" s="137"/>
      <c r="K1041" s="136" t="s">
        <v>902</v>
      </c>
      <c r="L1041" s="136" t="s">
        <v>5506</v>
      </c>
      <c r="M1041" s="131" t="str">
        <f t="shared" si="16"/>
        <v>Sealing</v>
      </c>
    </row>
    <row r="1042" spans="1:13" x14ac:dyDescent="0.2">
      <c r="A1042" s="135" t="s">
        <v>7569</v>
      </c>
      <c r="B1042" s="135" t="s">
        <v>7570</v>
      </c>
      <c r="C1042" s="135" t="s">
        <v>2390</v>
      </c>
      <c r="D1042" s="135" t="s">
        <v>2586</v>
      </c>
      <c r="E1042" s="136" t="s">
        <v>2587</v>
      </c>
      <c r="F1042" s="137" t="s">
        <v>2588</v>
      </c>
      <c r="G1042" s="137" t="s">
        <v>9035</v>
      </c>
      <c r="H1042" s="136" t="s">
        <v>903</v>
      </c>
      <c r="I1042" s="136" t="s">
        <v>2788</v>
      </c>
      <c r="J1042" s="137"/>
      <c r="K1042" s="136" t="s">
        <v>905</v>
      </c>
      <c r="L1042" s="136" t="s">
        <v>5507</v>
      </c>
      <c r="M1042" s="131" t="str">
        <f t="shared" si="16"/>
        <v>Sealing</v>
      </c>
    </row>
    <row r="1043" spans="1:13" x14ac:dyDescent="0.2">
      <c r="A1043" s="135" t="s">
        <v>7571</v>
      </c>
      <c r="B1043" s="135" t="s">
        <v>7572</v>
      </c>
      <c r="C1043" s="135" t="s">
        <v>2390</v>
      </c>
      <c r="D1043" s="135" t="s">
        <v>2586</v>
      </c>
      <c r="E1043" s="136" t="s">
        <v>2587</v>
      </c>
      <c r="F1043" s="137" t="s">
        <v>2588</v>
      </c>
      <c r="G1043" s="137" t="s">
        <v>9035</v>
      </c>
      <c r="H1043" s="136" t="s">
        <v>909</v>
      </c>
      <c r="I1043" s="136" t="s">
        <v>2789</v>
      </c>
      <c r="J1043" s="137"/>
      <c r="K1043" s="136" t="s">
        <v>911</v>
      </c>
      <c r="L1043" s="136" t="s">
        <v>912</v>
      </c>
      <c r="M1043" s="131" t="str">
        <f t="shared" si="16"/>
        <v>Sealing</v>
      </c>
    </row>
    <row r="1044" spans="1:13" x14ac:dyDescent="0.2">
      <c r="A1044" s="135" t="s">
        <v>7573</v>
      </c>
      <c r="B1044" s="135" t="s">
        <v>7574</v>
      </c>
      <c r="C1044" s="135" t="s">
        <v>2390</v>
      </c>
      <c r="D1044" s="135" t="s">
        <v>2586</v>
      </c>
      <c r="E1044" s="136" t="s">
        <v>2587</v>
      </c>
      <c r="F1044" s="137" t="s">
        <v>2588</v>
      </c>
      <c r="G1044" s="137" t="s">
        <v>9035</v>
      </c>
      <c r="H1044" s="136" t="s">
        <v>2790</v>
      </c>
      <c r="I1044" s="136" t="s">
        <v>2791</v>
      </c>
      <c r="J1044" s="137"/>
      <c r="K1044" s="136" t="s">
        <v>918</v>
      </c>
      <c r="L1044" s="136" t="s">
        <v>5535</v>
      </c>
      <c r="M1044" s="131" t="str">
        <f t="shared" si="16"/>
        <v>Sealing</v>
      </c>
    </row>
    <row r="1045" spans="1:13" x14ac:dyDescent="0.2">
      <c r="A1045" s="135" t="s">
        <v>7575</v>
      </c>
      <c r="B1045" s="135" t="s">
        <v>7576</v>
      </c>
      <c r="C1045" s="135" t="s">
        <v>2390</v>
      </c>
      <c r="D1045" s="135" t="s">
        <v>2586</v>
      </c>
      <c r="E1045" s="136" t="s">
        <v>2587</v>
      </c>
      <c r="F1045" s="137" t="s">
        <v>2588</v>
      </c>
      <c r="G1045" s="137" t="s">
        <v>9035</v>
      </c>
      <c r="H1045" s="136" t="s">
        <v>2792</v>
      </c>
      <c r="I1045" s="136" t="s">
        <v>2793</v>
      </c>
      <c r="J1045" s="137"/>
      <c r="K1045" s="136" t="s">
        <v>922</v>
      </c>
      <c r="L1045" s="136" t="s">
        <v>1560</v>
      </c>
      <c r="M1045" s="131" t="str">
        <f t="shared" si="16"/>
        <v>Sealing</v>
      </c>
    </row>
    <row r="1046" spans="1:13" x14ac:dyDescent="0.2">
      <c r="A1046" s="135" t="s">
        <v>7577</v>
      </c>
      <c r="B1046" s="135" t="s">
        <v>7578</v>
      </c>
      <c r="C1046" s="135" t="s">
        <v>2390</v>
      </c>
      <c r="D1046" s="135" t="s">
        <v>2586</v>
      </c>
      <c r="E1046" s="136" t="s">
        <v>2587</v>
      </c>
      <c r="F1046" s="137" t="s">
        <v>2588</v>
      </c>
      <c r="G1046" s="137" t="s">
        <v>9035</v>
      </c>
      <c r="H1046" s="136" t="s">
        <v>2794</v>
      </c>
      <c r="I1046" s="136" t="s">
        <v>2795</v>
      </c>
      <c r="J1046" s="137"/>
      <c r="K1046" s="136" t="s">
        <v>925</v>
      </c>
      <c r="L1046" s="136" t="s">
        <v>5516</v>
      </c>
      <c r="M1046" s="131" t="str">
        <f t="shared" si="16"/>
        <v>Sealing</v>
      </c>
    </row>
    <row r="1047" spans="1:13" x14ac:dyDescent="0.2">
      <c r="A1047" s="135" t="s">
        <v>7171</v>
      </c>
      <c r="B1047" s="135" t="s">
        <v>7579</v>
      </c>
      <c r="C1047" s="135" t="s">
        <v>2390</v>
      </c>
      <c r="D1047" s="135" t="s">
        <v>2586</v>
      </c>
      <c r="E1047" s="136" t="s">
        <v>2587</v>
      </c>
      <c r="F1047" s="137" t="s">
        <v>2588</v>
      </c>
      <c r="G1047" s="137" t="s">
        <v>9035</v>
      </c>
      <c r="H1047" s="136" t="s">
        <v>2796</v>
      </c>
      <c r="I1047" s="136" t="s">
        <v>2797</v>
      </c>
      <c r="J1047" s="137"/>
      <c r="K1047" s="136" t="s">
        <v>928</v>
      </c>
      <c r="L1047" s="136" t="s">
        <v>5517</v>
      </c>
      <c r="M1047" s="131" t="str">
        <f t="shared" si="16"/>
        <v>Sealing</v>
      </c>
    </row>
    <row r="1048" spans="1:13" x14ac:dyDescent="0.2">
      <c r="A1048" s="135" t="s">
        <v>7580</v>
      </c>
      <c r="B1048" s="135" t="s">
        <v>7581</v>
      </c>
      <c r="C1048" s="135" t="s">
        <v>2390</v>
      </c>
      <c r="D1048" s="135" t="s">
        <v>2586</v>
      </c>
      <c r="E1048" s="136" t="s">
        <v>2587</v>
      </c>
      <c r="F1048" s="137" t="s">
        <v>2588</v>
      </c>
      <c r="G1048" s="137" t="s">
        <v>9035</v>
      </c>
      <c r="H1048" s="136" t="s">
        <v>2798</v>
      </c>
      <c r="I1048" s="136" t="s">
        <v>2799</v>
      </c>
      <c r="J1048" s="137"/>
      <c r="K1048" s="136" t="s">
        <v>933</v>
      </c>
      <c r="L1048" s="136" t="s">
        <v>5523</v>
      </c>
      <c r="M1048" s="131" t="str">
        <f t="shared" si="16"/>
        <v>Sealing</v>
      </c>
    </row>
    <row r="1049" spans="1:13" x14ac:dyDescent="0.2">
      <c r="A1049" s="135" t="s">
        <v>7582</v>
      </c>
      <c r="B1049" s="135" t="s">
        <v>7583</v>
      </c>
      <c r="C1049" s="135" t="s">
        <v>2390</v>
      </c>
      <c r="D1049" s="135" t="s">
        <v>2586</v>
      </c>
      <c r="E1049" s="136" t="s">
        <v>2587</v>
      </c>
      <c r="F1049" s="137" t="s">
        <v>2588</v>
      </c>
      <c r="G1049" s="137" t="s">
        <v>9035</v>
      </c>
      <c r="H1049" s="136" t="s">
        <v>2800</v>
      </c>
      <c r="I1049" s="136" t="s">
        <v>2801</v>
      </c>
      <c r="J1049" s="137"/>
      <c r="K1049" s="136" t="s">
        <v>936</v>
      </c>
      <c r="L1049" s="136" t="s">
        <v>5524</v>
      </c>
      <c r="M1049" s="131" t="str">
        <f t="shared" si="16"/>
        <v>Sealing</v>
      </c>
    </row>
    <row r="1050" spans="1:13" x14ac:dyDescent="0.2">
      <c r="A1050" s="135" t="s">
        <v>7584</v>
      </c>
      <c r="B1050" s="135" t="s">
        <v>7585</v>
      </c>
      <c r="C1050" s="135" t="s">
        <v>2390</v>
      </c>
      <c r="D1050" s="135" t="s">
        <v>2586</v>
      </c>
      <c r="E1050" s="136" t="s">
        <v>2587</v>
      </c>
      <c r="F1050" s="137" t="s">
        <v>2588</v>
      </c>
      <c r="G1050" s="137" t="s">
        <v>9035</v>
      </c>
      <c r="H1050" s="136" t="s">
        <v>2802</v>
      </c>
      <c r="I1050" s="136" t="s">
        <v>2803</v>
      </c>
      <c r="J1050" s="137"/>
      <c r="K1050" s="136" t="s">
        <v>941</v>
      </c>
      <c r="L1050" s="136" t="s">
        <v>5540</v>
      </c>
      <c r="M1050" s="131" t="str">
        <f t="shared" si="16"/>
        <v>Sealing</v>
      </c>
    </row>
    <row r="1051" spans="1:13" x14ac:dyDescent="0.2">
      <c r="A1051" s="135" t="s">
        <v>7586</v>
      </c>
      <c r="B1051" s="135" t="s">
        <v>7587</v>
      </c>
      <c r="C1051" s="135" t="s">
        <v>2390</v>
      </c>
      <c r="D1051" s="135" t="s">
        <v>2586</v>
      </c>
      <c r="E1051" s="136" t="s">
        <v>2587</v>
      </c>
      <c r="F1051" s="137" t="s">
        <v>2588</v>
      </c>
      <c r="G1051" s="137" t="s">
        <v>9035</v>
      </c>
      <c r="H1051" s="136" t="s">
        <v>2804</v>
      </c>
      <c r="I1051" s="136" t="s">
        <v>2805</v>
      </c>
      <c r="J1051" s="137"/>
      <c r="K1051" s="136" t="s">
        <v>944</v>
      </c>
      <c r="L1051" s="136" t="s">
        <v>945</v>
      </c>
      <c r="M1051" s="131" t="str">
        <f t="shared" si="16"/>
        <v>Sealing</v>
      </c>
    </row>
    <row r="1052" spans="1:13" x14ac:dyDescent="0.2">
      <c r="A1052" s="135" t="s">
        <v>7588</v>
      </c>
      <c r="B1052" s="135" t="s">
        <v>7589</v>
      </c>
      <c r="C1052" s="135" t="s">
        <v>2390</v>
      </c>
      <c r="D1052" s="135" t="s">
        <v>2586</v>
      </c>
      <c r="E1052" s="136" t="s">
        <v>2587</v>
      </c>
      <c r="F1052" s="137" t="s">
        <v>2588</v>
      </c>
      <c r="G1052" s="137" t="s">
        <v>9035</v>
      </c>
      <c r="H1052" s="136" t="s">
        <v>2806</v>
      </c>
      <c r="I1052" s="136" t="s">
        <v>2807</v>
      </c>
      <c r="J1052" s="137"/>
      <c r="K1052" s="136" t="s">
        <v>948</v>
      </c>
      <c r="L1052" s="136" t="s">
        <v>915</v>
      </c>
      <c r="M1052" s="131" t="str">
        <f t="shared" si="16"/>
        <v>Sealing</v>
      </c>
    </row>
    <row r="1053" spans="1:13" x14ac:dyDescent="0.2">
      <c r="A1053" s="135" t="s">
        <v>7590</v>
      </c>
      <c r="B1053" s="135" t="s">
        <v>7591</v>
      </c>
      <c r="C1053" s="135" t="s">
        <v>2390</v>
      </c>
      <c r="D1053" s="135" t="s">
        <v>2586</v>
      </c>
      <c r="E1053" s="136" t="s">
        <v>2587</v>
      </c>
      <c r="F1053" s="137" t="s">
        <v>2588</v>
      </c>
      <c r="G1053" s="137" t="s">
        <v>9035</v>
      </c>
      <c r="H1053" s="136" t="s">
        <v>2808</v>
      </c>
      <c r="I1053" s="136" t="s">
        <v>2809</v>
      </c>
      <c r="J1053" s="137"/>
      <c r="K1053" s="136" t="s">
        <v>950</v>
      </c>
      <c r="L1053" s="136" t="s">
        <v>1584</v>
      </c>
      <c r="M1053" s="131" t="str">
        <f t="shared" si="16"/>
        <v>Sealing</v>
      </c>
    </row>
    <row r="1054" spans="1:13" x14ac:dyDescent="0.2">
      <c r="A1054" s="135" t="s">
        <v>7189</v>
      </c>
      <c r="B1054" s="135" t="s">
        <v>7592</v>
      </c>
      <c r="C1054" s="135" t="s">
        <v>2390</v>
      </c>
      <c r="D1054" s="135" t="s">
        <v>2586</v>
      </c>
      <c r="E1054" s="136" t="s">
        <v>2587</v>
      </c>
      <c r="F1054" s="137" t="s">
        <v>2588</v>
      </c>
      <c r="G1054" s="137" t="s">
        <v>9035</v>
      </c>
      <c r="H1054" s="140" t="s">
        <v>2810</v>
      </c>
      <c r="I1054" s="140">
        <v>900756000600</v>
      </c>
      <c r="J1054" s="137"/>
      <c r="K1054" s="136" t="s">
        <v>952</v>
      </c>
      <c r="L1054" s="136" t="s">
        <v>2331</v>
      </c>
      <c r="M1054" s="131" t="str">
        <f t="shared" si="16"/>
        <v>Sealing</v>
      </c>
    </row>
    <row r="1055" spans="1:13" x14ac:dyDescent="0.2">
      <c r="A1055" s="135" t="s">
        <v>7593</v>
      </c>
      <c r="B1055" s="135" t="s">
        <v>7594</v>
      </c>
      <c r="C1055" s="135" t="s">
        <v>2390</v>
      </c>
      <c r="D1055" s="135" t="s">
        <v>2586</v>
      </c>
      <c r="E1055" s="136" t="s">
        <v>2587</v>
      </c>
      <c r="F1055" s="137" t="s">
        <v>2588</v>
      </c>
      <c r="G1055" s="137" t="s">
        <v>9035</v>
      </c>
      <c r="H1055" s="136">
        <v>8113958010</v>
      </c>
      <c r="I1055" s="136" t="s">
        <v>2811</v>
      </c>
      <c r="J1055" s="137"/>
      <c r="K1055" s="136" t="s">
        <v>954</v>
      </c>
      <c r="L1055" s="136" t="s">
        <v>5521</v>
      </c>
      <c r="M1055" s="131" t="str">
        <f t="shared" si="16"/>
        <v>Sealing</v>
      </c>
    </row>
    <row r="1056" spans="1:13" x14ac:dyDescent="0.2">
      <c r="A1056" s="135" t="s">
        <v>7595</v>
      </c>
      <c r="B1056" s="135" t="s">
        <v>7596</v>
      </c>
      <c r="C1056" s="135" t="s">
        <v>2390</v>
      </c>
      <c r="D1056" s="135" t="s">
        <v>2586</v>
      </c>
      <c r="E1056" s="136" t="s">
        <v>2587</v>
      </c>
      <c r="F1056" s="137" t="s">
        <v>2588</v>
      </c>
      <c r="G1056" s="137" t="s">
        <v>9035</v>
      </c>
      <c r="H1056" s="136" t="s">
        <v>2812</v>
      </c>
      <c r="I1056" s="136" t="s">
        <v>2813</v>
      </c>
      <c r="J1056" s="137"/>
      <c r="K1056" s="136" t="s">
        <v>959</v>
      </c>
      <c r="L1056" s="136" t="s">
        <v>1587</v>
      </c>
      <c r="M1056" s="131" t="str">
        <f t="shared" si="16"/>
        <v>Sealing</v>
      </c>
    </row>
    <row r="1057" spans="1:13" x14ac:dyDescent="0.2">
      <c r="A1057" s="135" t="s">
        <v>7597</v>
      </c>
      <c r="B1057" s="135" t="s">
        <v>7598</v>
      </c>
      <c r="C1057" s="135" t="s">
        <v>2390</v>
      </c>
      <c r="D1057" s="135" t="s">
        <v>2586</v>
      </c>
      <c r="E1057" s="136" t="s">
        <v>2587</v>
      </c>
      <c r="F1057" s="137" t="s">
        <v>2588</v>
      </c>
      <c r="G1057" s="137" t="s">
        <v>9035</v>
      </c>
      <c r="H1057" s="136" t="s">
        <v>967</v>
      </c>
      <c r="I1057" s="136" t="s">
        <v>2814</v>
      </c>
      <c r="J1057" s="137"/>
      <c r="K1057" s="136" t="s">
        <v>1615</v>
      </c>
      <c r="L1057" s="136" t="s">
        <v>912</v>
      </c>
      <c r="M1057" s="131" t="str">
        <f t="shared" si="16"/>
        <v>Sealing</v>
      </c>
    </row>
    <row r="1058" spans="1:13" x14ac:dyDescent="0.2">
      <c r="A1058" s="135" t="s">
        <v>7599</v>
      </c>
      <c r="B1058" s="135" t="s">
        <v>7600</v>
      </c>
      <c r="C1058" s="135" t="s">
        <v>2390</v>
      </c>
      <c r="D1058" s="135" t="s">
        <v>2586</v>
      </c>
      <c r="E1058" s="136" t="s">
        <v>2587</v>
      </c>
      <c r="F1058" s="137" t="s">
        <v>2588</v>
      </c>
      <c r="G1058" s="137" t="s">
        <v>9035</v>
      </c>
      <c r="H1058" s="136" t="s">
        <v>2815</v>
      </c>
      <c r="I1058" s="136" t="s">
        <v>2816</v>
      </c>
      <c r="J1058" s="137"/>
      <c r="K1058" s="136" t="s">
        <v>964</v>
      </c>
      <c r="L1058" s="136" t="s">
        <v>5541</v>
      </c>
      <c r="M1058" s="131" t="str">
        <f t="shared" si="16"/>
        <v>Sealing</v>
      </c>
    </row>
    <row r="1059" spans="1:13" x14ac:dyDescent="0.2">
      <c r="A1059" s="135" t="s">
        <v>7601</v>
      </c>
      <c r="B1059" s="135" t="s">
        <v>7602</v>
      </c>
      <c r="C1059" s="135" t="s">
        <v>2390</v>
      </c>
      <c r="D1059" s="135" t="s">
        <v>2586</v>
      </c>
      <c r="E1059" s="136" t="s">
        <v>2587</v>
      </c>
      <c r="F1059" s="137" t="s">
        <v>2588</v>
      </c>
      <c r="G1059" s="137" t="s">
        <v>9035</v>
      </c>
      <c r="H1059" s="136" t="s">
        <v>2817</v>
      </c>
      <c r="I1059" s="136" t="s">
        <v>2818</v>
      </c>
      <c r="J1059" s="137"/>
      <c r="K1059" s="136" t="s">
        <v>966</v>
      </c>
      <c r="L1059" s="136" t="s">
        <v>915</v>
      </c>
      <c r="M1059" s="131" t="str">
        <f t="shared" si="16"/>
        <v>Sealing</v>
      </c>
    </row>
    <row r="1060" spans="1:13" x14ac:dyDescent="0.2">
      <c r="A1060" s="135" t="s">
        <v>7603</v>
      </c>
      <c r="B1060" s="135" t="s">
        <v>7604</v>
      </c>
      <c r="C1060" s="135" t="s">
        <v>2819</v>
      </c>
      <c r="D1060" s="135" t="s">
        <v>2820</v>
      </c>
      <c r="E1060" s="136" t="s">
        <v>2821</v>
      </c>
      <c r="F1060" s="137" t="s">
        <v>2822</v>
      </c>
      <c r="G1060" s="137" t="s">
        <v>9035</v>
      </c>
      <c r="H1060" s="136" t="s">
        <v>2823</v>
      </c>
      <c r="I1060" s="136" t="s">
        <v>2824</v>
      </c>
      <c r="J1060" s="137"/>
      <c r="K1060" s="136" t="s">
        <v>2825</v>
      </c>
      <c r="L1060" s="136" t="s">
        <v>36</v>
      </c>
      <c r="M1060" s="131" t="str">
        <f t="shared" si="16"/>
        <v>Sealing</v>
      </c>
    </row>
    <row r="1061" spans="1:13" x14ac:dyDescent="0.2">
      <c r="A1061" s="135" t="s">
        <v>7605</v>
      </c>
      <c r="B1061" s="135" t="s">
        <v>7606</v>
      </c>
      <c r="C1061" s="135" t="s">
        <v>2819</v>
      </c>
      <c r="D1061" s="135" t="s">
        <v>2820</v>
      </c>
      <c r="E1061" s="136" t="s">
        <v>2821</v>
      </c>
      <c r="F1061" s="137" t="s">
        <v>2822</v>
      </c>
      <c r="G1061" s="137" t="s">
        <v>9035</v>
      </c>
      <c r="H1061" s="136" t="s">
        <v>33</v>
      </c>
      <c r="I1061" s="136" t="s">
        <v>34</v>
      </c>
      <c r="J1061" s="137"/>
      <c r="K1061" s="136" t="s">
        <v>2826</v>
      </c>
      <c r="L1061" s="136" t="s">
        <v>36</v>
      </c>
      <c r="M1061" s="131" t="str">
        <f t="shared" si="16"/>
        <v>Sealing</v>
      </c>
    </row>
    <row r="1062" spans="1:13" x14ac:dyDescent="0.2">
      <c r="A1062" s="135" t="s">
        <v>7607</v>
      </c>
      <c r="B1062" s="135" t="s">
        <v>7608</v>
      </c>
      <c r="C1062" s="135" t="s">
        <v>2819</v>
      </c>
      <c r="D1062" s="135" t="s">
        <v>2820</v>
      </c>
      <c r="E1062" s="136" t="s">
        <v>2821</v>
      </c>
      <c r="F1062" s="137" t="s">
        <v>2822</v>
      </c>
      <c r="G1062" s="137" t="s">
        <v>9035</v>
      </c>
      <c r="H1062" s="136" t="s">
        <v>37</v>
      </c>
      <c r="I1062" s="136" t="s">
        <v>38</v>
      </c>
      <c r="J1062" s="137"/>
      <c r="K1062" s="136" t="s">
        <v>5432</v>
      </c>
      <c r="L1062" s="136" t="s">
        <v>2829</v>
      </c>
      <c r="M1062" s="131" t="str">
        <f t="shared" si="16"/>
        <v>Sealing</v>
      </c>
    </row>
    <row r="1063" spans="1:13" x14ac:dyDescent="0.2">
      <c r="A1063" s="135" t="s">
        <v>7609</v>
      </c>
      <c r="B1063" s="135" t="s">
        <v>7610</v>
      </c>
      <c r="C1063" s="135" t="s">
        <v>2819</v>
      </c>
      <c r="D1063" s="135" t="s">
        <v>2820</v>
      </c>
      <c r="E1063" s="136" t="s">
        <v>2821</v>
      </c>
      <c r="F1063" s="137" t="s">
        <v>2822</v>
      </c>
      <c r="G1063" s="137" t="s">
        <v>9035</v>
      </c>
      <c r="H1063" s="136" t="s">
        <v>2827</v>
      </c>
      <c r="I1063" s="136" t="s">
        <v>2827</v>
      </c>
      <c r="J1063" s="137"/>
      <c r="K1063" s="136" t="s">
        <v>2828</v>
      </c>
      <c r="L1063" s="136" t="s">
        <v>2829</v>
      </c>
      <c r="M1063" s="131" t="str">
        <f t="shared" si="16"/>
        <v>Sealing</v>
      </c>
    </row>
    <row r="1064" spans="1:13" x14ac:dyDescent="0.2">
      <c r="A1064" s="135" t="s">
        <v>7611</v>
      </c>
      <c r="B1064" s="135" t="s">
        <v>7612</v>
      </c>
      <c r="C1064" s="135" t="s">
        <v>2819</v>
      </c>
      <c r="D1064" s="135" t="s">
        <v>2820</v>
      </c>
      <c r="E1064" s="136" t="s">
        <v>2821</v>
      </c>
      <c r="F1064" s="137" t="s">
        <v>2822</v>
      </c>
      <c r="G1064" s="137" t="s">
        <v>9035</v>
      </c>
      <c r="H1064" s="136" t="s">
        <v>40</v>
      </c>
      <c r="I1064" s="136" t="s">
        <v>41</v>
      </c>
      <c r="J1064" s="137"/>
      <c r="K1064" s="136" t="s">
        <v>5433</v>
      </c>
      <c r="L1064" s="136" t="s">
        <v>2833</v>
      </c>
      <c r="M1064" s="131" t="str">
        <f t="shared" si="16"/>
        <v>Sealing</v>
      </c>
    </row>
    <row r="1065" spans="1:13" x14ac:dyDescent="0.2">
      <c r="A1065" s="135" t="s">
        <v>7613</v>
      </c>
      <c r="B1065" s="135" t="s">
        <v>7614</v>
      </c>
      <c r="C1065" s="135" t="s">
        <v>2819</v>
      </c>
      <c r="D1065" s="135" t="s">
        <v>2820</v>
      </c>
      <c r="E1065" s="136" t="s">
        <v>2821</v>
      </c>
      <c r="F1065" s="137" t="s">
        <v>2822</v>
      </c>
      <c r="G1065" s="137" t="s">
        <v>9035</v>
      </c>
      <c r="H1065" s="136" t="s">
        <v>2830</v>
      </c>
      <c r="I1065" s="136" t="s">
        <v>2831</v>
      </c>
      <c r="J1065" s="137"/>
      <c r="K1065" s="136" t="s">
        <v>2832</v>
      </c>
      <c r="L1065" s="136" t="s">
        <v>2833</v>
      </c>
      <c r="M1065" s="131" t="str">
        <f t="shared" si="16"/>
        <v>Sealing</v>
      </c>
    </row>
    <row r="1066" spans="1:13" x14ac:dyDescent="0.2">
      <c r="A1066" s="135" t="s">
        <v>7615</v>
      </c>
      <c r="B1066" s="135" t="s">
        <v>7616</v>
      </c>
      <c r="C1066" s="135" t="s">
        <v>2819</v>
      </c>
      <c r="D1066" s="135" t="s">
        <v>2820</v>
      </c>
      <c r="E1066" s="136" t="s">
        <v>2821</v>
      </c>
      <c r="F1066" s="137" t="s">
        <v>2822</v>
      </c>
      <c r="G1066" s="137" t="s">
        <v>9035</v>
      </c>
      <c r="H1066" s="136" t="s">
        <v>2834</v>
      </c>
      <c r="I1066" s="136" t="s">
        <v>2835</v>
      </c>
      <c r="J1066" s="137"/>
      <c r="K1066" s="136" t="s">
        <v>2836</v>
      </c>
      <c r="L1066" s="136" t="s">
        <v>2837</v>
      </c>
      <c r="M1066" s="131" t="str">
        <f t="shared" si="16"/>
        <v>Sealing</v>
      </c>
    </row>
    <row r="1067" spans="1:13" x14ac:dyDescent="0.2">
      <c r="A1067" s="135" t="s">
        <v>7617</v>
      </c>
      <c r="B1067" s="135" t="s">
        <v>7618</v>
      </c>
      <c r="C1067" s="135" t="s">
        <v>2819</v>
      </c>
      <c r="D1067" s="135" t="s">
        <v>2820</v>
      </c>
      <c r="E1067" s="136" t="s">
        <v>2821</v>
      </c>
      <c r="F1067" s="137" t="s">
        <v>2822</v>
      </c>
      <c r="G1067" s="137" t="s">
        <v>43</v>
      </c>
      <c r="H1067" s="136" t="s">
        <v>44</v>
      </c>
      <c r="I1067" s="136" t="s">
        <v>45</v>
      </c>
      <c r="J1067" s="137"/>
      <c r="K1067" s="136" t="s">
        <v>2838</v>
      </c>
      <c r="L1067" s="136" t="s">
        <v>47</v>
      </c>
      <c r="M1067" s="131" t="str">
        <f t="shared" si="16"/>
        <v>ASSY</v>
      </c>
    </row>
    <row r="1068" spans="1:13" x14ac:dyDescent="0.2">
      <c r="A1068" s="135" t="s">
        <v>7619</v>
      </c>
      <c r="B1068" s="135" t="s">
        <v>7620</v>
      </c>
      <c r="C1068" s="135" t="s">
        <v>2819</v>
      </c>
      <c r="D1068" s="135" t="s">
        <v>2820</v>
      </c>
      <c r="E1068" s="136" t="s">
        <v>2821</v>
      </c>
      <c r="F1068" s="137" t="s">
        <v>2822</v>
      </c>
      <c r="G1068" s="137" t="s">
        <v>43</v>
      </c>
      <c r="H1068" s="136" t="s">
        <v>48</v>
      </c>
      <c r="I1068" s="136" t="s">
        <v>49</v>
      </c>
      <c r="J1068" s="137"/>
      <c r="K1068" s="136" t="s">
        <v>2839</v>
      </c>
      <c r="L1068" s="136" t="s">
        <v>51</v>
      </c>
      <c r="M1068" s="131" t="str">
        <f t="shared" si="16"/>
        <v>ASSY</v>
      </c>
    </row>
    <row r="1069" spans="1:13" x14ac:dyDescent="0.2">
      <c r="A1069" s="135" t="s">
        <v>7621</v>
      </c>
      <c r="B1069" s="135" t="s">
        <v>7622</v>
      </c>
      <c r="C1069" s="135" t="s">
        <v>2819</v>
      </c>
      <c r="D1069" s="135" t="s">
        <v>2820</v>
      </c>
      <c r="E1069" s="136" t="s">
        <v>2821</v>
      </c>
      <c r="F1069" s="137" t="s">
        <v>2822</v>
      </c>
      <c r="G1069" s="137" t="s">
        <v>43</v>
      </c>
      <c r="H1069" s="136" t="s">
        <v>52</v>
      </c>
      <c r="I1069" s="136" t="s">
        <v>53</v>
      </c>
      <c r="J1069" s="137"/>
      <c r="K1069" s="136" t="s">
        <v>2840</v>
      </c>
      <c r="L1069" s="136" t="s">
        <v>55</v>
      </c>
      <c r="M1069" s="131" t="str">
        <f t="shared" si="16"/>
        <v>ASSY</v>
      </c>
    </row>
    <row r="1070" spans="1:13" x14ac:dyDescent="0.2">
      <c r="A1070" s="135" t="s">
        <v>7623</v>
      </c>
      <c r="B1070" s="135" t="s">
        <v>7624</v>
      </c>
      <c r="C1070" s="135" t="s">
        <v>2819</v>
      </c>
      <c r="D1070" s="135" t="s">
        <v>2820</v>
      </c>
      <c r="E1070" s="136" t="s">
        <v>2821</v>
      </c>
      <c r="F1070" s="137" t="s">
        <v>2822</v>
      </c>
      <c r="G1070" s="137" t="s">
        <v>43</v>
      </c>
      <c r="H1070" s="136" t="s">
        <v>57</v>
      </c>
      <c r="I1070" s="136" t="s">
        <v>57</v>
      </c>
      <c r="J1070" s="137"/>
      <c r="K1070" s="136" t="s">
        <v>2841</v>
      </c>
      <c r="L1070" s="136" t="s">
        <v>59</v>
      </c>
      <c r="M1070" s="131" t="str">
        <f t="shared" si="16"/>
        <v>ASSY</v>
      </c>
    </row>
    <row r="1071" spans="1:13" x14ac:dyDescent="0.2">
      <c r="A1071" s="135" t="s">
        <v>7625</v>
      </c>
      <c r="B1071" s="135" t="s">
        <v>7626</v>
      </c>
      <c r="C1071" s="135" t="s">
        <v>2819</v>
      </c>
      <c r="D1071" s="135" t="s">
        <v>2820</v>
      </c>
      <c r="E1071" s="136" t="s">
        <v>2821</v>
      </c>
      <c r="F1071" s="137" t="s">
        <v>2822</v>
      </c>
      <c r="G1071" s="137" t="s">
        <v>43</v>
      </c>
      <c r="H1071" s="136" t="s">
        <v>60</v>
      </c>
      <c r="I1071" s="136" t="s">
        <v>61</v>
      </c>
      <c r="J1071" s="137"/>
      <c r="K1071" s="136" t="s">
        <v>2842</v>
      </c>
      <c r="L1071" s="136" t="s">
        <v>63</v>
      </c>
      <c r="M1071" s="131" t="str">
        <f t="shared" si="16"/>
        <v>ASSY</v>
      </c>
    </row>
    <row r="1072" spans="1:13" x14ac:dyDescent="0.2">
      <c r="A1072" s="135" t="s">
        <v>7627</v>
      </c>
      <c r="B1072" s="135" t="s">
        <v>7628</v>
      </c>
      <c r="C1072" s="135" t="s">
        <v>2819</v>
      </c>
      <c r="D1072" s="135" t="s">
        <v>2820</v>
      </c>
      <c r="E1072" s="136" t="s">
        <v>2821</v>
      </c>
      <c r="F1072" s="137" t="s">
        <v>2822</v>
      </c>
      <c r="G1072" s="137" t="s">
        <v>43</v>
      </c>
      <c r="H1072" s="136" t="s">
        <v>64</v>
      </c>
      <c r="I1072" s="136" t="s">
        <v>65</v>
      </c>
      <c r="J1072" s="137"/>
      <c r="K1072" s="136" t="s">
        <v>2843</v>
      </c>
      <c r="L1072" s="136" t="s">
        <v>67</v>
      </c>
      <c r="M1072" s="131" t="str">
        <f t="shared" si="16"/>
        <v>ASSY</v>
      </c>
    </row>
    <row r="1073" spans="1:13" x14ac:dyDescent="0.2">
      <c r="A1073" s="135" t="s">
        <v>7629</v>
      </c>
      <c r="B1073" s="135" t="s">
        <v>7630</v>
      </c>
      <c r="C1073" s="135" t="s">
        <v>2819</v>
      </c>
      <c r="D1073" s="135" t="s">
        <v>2820</v>
      </c>
      <c r="E1073" s="136" t="s">
        <v>2821</v>
      </c>
      <c r="F1073" s="137" t="s">
        <v>2822</v>
      </c>
      <c r="G1073" s="137" t="s">
        <v>43</v>
      </c>
      <c r="H1073" s="136" t="s">
        <v>68</v>
      </c>
      <c r="I1073" s="136" t="s">
        <v>69</v>
      </c>
      <c r="J1073" s="137"/>
      <c r="K1073" s="136" t="s">
        <v>2844</v>
      </c>
      <c r="L1073" s="136" t="s">
        <v>71</v>
      </c>
      <c r="M1073" s="131" t="str">
        <f t="shared" si="16"/>
        <v>ASSY</v>
      </c>
    </row>
    <row r="1074" spans="1:13" x14ac:dyDescent="0.2">
      <c r="A1074" s="135" t="s">
        <v>7631</v>
      </c>
      <c r="B1074" s="135" t="s">
        <v>7632</v>
      </c>
      <c r="C1074" s="135" t="s">
        <v>2819</v>
      </c>
      <c r="D1074" s="135" t="s">
        <v>2820</v>
      </c>
      <c r="E1074" s="136" t="s">
        <v>2821</v>
      </c>
      <c r="F1074" s="137" t="s">
        <v>2822</v>
      </c>
      <c r="G1074" s="137" t="s">
        <v>43</v>
      </c>
      <c r="H1074" s="136" t="s">
        <v>72</v>
      </c>
      <c r="I1074" s="136" t="s">
        <v>73</v>
      </c>
      <c r="J1074" s="137"/>
      <c r="K1074" s="136" t="s">
        <v>2845</v>
      </c>
      <c r="L1074" s="136" t="s">
        <v>75</v>
      </c>
      <c r="M1074" s="131" t="str">
        <f t="shared" si="16"/>
        <v>ASSY</v>
      </c>
    </row>
    <row r="1075" spans="1:13" x14ac:dyDescent="0.2">
      <c r="A1075" s="135" t="s">
        <v>7633</v>
      </c>
      <c r="B1075" s="135" t="s">
        <v>7634</v>
      </c>
      <c r="C1075" s="135" t="s">
        <v>2819</v>
      </c>
      <c r="D1075" s="135" t="s">
        <v>2820</v>
      </c>
      <c r="E1075" s="136" t="s">
        <v>2821</v>
      </c>
      <c r="F1075" s="137" t="s">
        <v>2822</v>
      </c>
      <c r="G1075" s="137" t="s">
        <v>43</v>
      </c>
      <c r="H1075" s="136" t="s">
        <v>76</v>
      </c>
      <c r="I1075" s="136" t="s">
        <v>77</v>
      </c>
      <c r="J1075" s="137"/>
      <c r="K1075" s="136" t="s">
        <v>2846</v>
      </c>
      <c r="L1075" s="136" t="s">
        <v>79</v>
      </c>
      <c r="M1075" s="131" t="str">
        <f t="shared" si="16"/>
        <v>ASSY</v>
      </c>
    </row>
    <row r="1076" spans="1:13" x14ac:dyDescent="0.2">
      <c r="A1076" s="135" t="s">
        <v>7635</v>
      </c>
      <c r="B1076" s="135" t="s">
        <v>7636</v>
      </c>
      <c r="C1076" s="135" t="s">
        <v>2819</v>
      </c>
      <c r="D1076" s="135" t="s">
        <v>2820</v>
      </c>
      <c r="E1076" s="136" t="s">
        <v>2821</v>
      </c>
      <c r="F1076" s="137" t="s">
        <v>2822</v>
      </c>
      <c r="G1076" s="137" t="s">
        <v>43</v>
      </c>
      <c r="H1076" s="136" t="s">
        <v>2847</v>
      </c>
      <c r="I1076" s="136" t="s">
        <v>2848</v>
      </c>
      <c r="J1076" s="137"/>
      <c r="K1076" s="136" t="s">
        <v>2849</v>
      </c>
      <c r="L1076" s="136" t="s">
        <v>2850</v>
      </c>
      <c r="M1076" s="131" t="str">
        <f t="shared" si="16"/>
        <v>ASSY</v>
      </c>
    </row>
    <row r="1077" spans="1:13" x14ac:dyDescent="0.2">
      <c r="A1077" s="135" t="s">
        <v>7637</v>
      </c>
      <c r="B1077" s="135" t="s">
        <v>7638</v>
      </c>
      <c r="C1077" s="135" t="s">
        <v>2819</v>
      </c>
      <c r="D1077" s="135" t="s">
        <v>2820</v>
      </c>
      <c r="E1077" s="136" t="s">
        <v>2821</v>
      </c>
      <c r="F1077" s="137" t="s">
        <v>2822</v>
      </c>
      <c r="G1077" s="137" t="s">
        <v>43</v>
      </c>
      <c r="H1077" s="136" t="s">
        <v>80</v>
      </c>
      <c r="I1077" s="136" t="s">
        <v>81</v>
      </c>
      <c r="J1077" s="137"/>
      <c r="K1077" s="136" t="s">
        <v>2851</v>
      </c>
      <c r="L1077" s="136" t="s">
        <v>83</v>
      </c>
      <c r="M1077" s="131" t="str">
        <f t="shared" si="16"/>
        <v>ASSY</v>
      </c>
    </row>
    <row r="1078" spans="1:13" x14ac:dyDescent="0.2">
      <c r="A1078" s="135" t="s">
        <v>7639</v>
      </c>
      <c r="B1078" s="135" t="s">
        <v>7640</v>
      </c>
      <c r="C1078" s="135" t="s">
        <v>2819</v>
      </c>
      <c r="D1078" s="135" t="s">
        <v>2820</v>
      </c>
      <c r="E1078" s="136" t="s">
        <v>2821</v>
      </c>
      <c r="F1078" s="137" t="s">
        <v>2822</v>
      </c>
      <c r="G1078" s="137" t="s">
        <v>43</v>
      </c>
      <c r="H1078" s="136" t="s">
        <v>2852</v>
      </c>
      <c r="I1078" s="136" t="s">
        <v>2853</v>
      </c>
      <c r="J1078" s="137"/>
      <c r="K1078" s="136" t="s">
        <v>2854</v>
      </c>
      <c r="L1078" s="136" t="s">
        <v>2855</v>
      </c>
      <c r="M1078" s="131" t="str">
        <f t="shared" si="16"/>
        <v>ASSY</v>
      </c>
    </row>
    <row r="1079" spans="1:13" x14ac:dyDescent="0.2">
      <c r="A1079" s="135" t="s">
        <v>7641</v>
      </c>
      <c r="B1079" s="135" t="s">
        <v>7642</v>
      </c>
      <c r="C1079" s="135" t="s">
        <v>2819</v>
      </c>
      <c r="D1079" s="135" t="s">
        <v>2820</v>
      </c>
      <c r="E1079" s="136" t="s">
        <v>2821</v>
      </c>
      <c r="F1079" s="137" t="s">
        <v>2822</v>
      </c>
      <c r="G1079" s="137" t="s">
        <v>43</v>
      </c>
      <c r="H1079" s="136" t="s">
        <v>84</v>
      </c>
      <c r="I1079" s="136" t="s">
        <v>85</v>
      </c>
      <c r="J1079" s="137"/>
      <c r="K1079" s="136" t="s">
        <v>2856</v>
      </c>
      <c r="L1079" s="136" t="s">
        <v>87</v>
      </c>
      <c r="M1079" s="131" t="str">
        <f t="shared" si="16"/>
        <v>ASSY</v>
      </c>
    </row>
    <row r="1080" spans="1:13" x14ac:dyDescent="0.2">
      <c r="A1080" s="135" t="s">
        <v>7643</v>
      </c>
      <c r="B1080" s="135" t="s">
        <v>7644</v>
      </c>
      <c r="C1080" s="135" t="s">
        <v>2819</v>
      </c>
      <c r="D1080" s="135" t="s">
        <v>2820</v>
      </c>
      <c r="E1080" s="136" t="s">
        <v>2821</v>
      </c>
      <c r="F1080" s="137" t="s">
        <v>2822</v>
      </c>
      <c r="G1080" s="137" t="s">
        <v>43</v>
      </c>
      <c r="H1080" s="136" t="s">
        <v>88</v>
      </c>
      <c r="I1080" s="136" t="s">
        <v>89</v>
      </c>
      <c r="J1080" s="137"/>
      <c r="K1080" s="136" t="s">
        <v>2857</v>
      </c>
      <c r="L1080" s="136" t="s">
        <v>91</v>
      </c>
      <c r="M1080" s="131" t="str">
        <f t="shared" si="16"/>
        <v>ASSY</v>
      </c>
    </row>
    <row r="1081" spans="1:13" x14ac:dyDescent="0.2">
      <c r="A1081" s="135" t="s">
        <v>7645</v>
      </c>
      <c r="B1081" s="135" t="s">
        <v>7646</v>
      </c>
      <c r="C1081" s="135" t="s">
        <v>2819</v>
      </c>
      <c r="D1081" s="135" t="s">
        <v>2820</v>
      </c>
      <c r="E1081" s="136" t="s">
        <v>2821</v>
      </c>
      <c r="F1081" s="137" t="s">
        <v>2822</v>
      </c>
      <c r="G1081" s="137" t="s">
        <v>43</v>
      </c>
      <c r="H1081" s="136" t="s">
        <v>97</v>
      </c>
      <c r="I1081" s="136" t="s">
        <v>97</v>
      </c>
      <c r="J1081" s="137"/>
      <c r="K1081" s="136" t="s">
        <v>2858</v>
      </c>
      <c r="L1081" s="136" t="s">
        <v>99</v>
      </c>
      <c r="M1081" s="131" t="str">
        <f t="shared" si="16"/>
        <v>ASSY</v>
      </c>
    </row>
    <row r="1082" spans="1:13" x14ac:dyDescent="0.2">
      <c r="A1082" s="135" t="s">
        <v>7647</v>
      </c>
      <c r="B1082" s="135" t="s">
        <v>7648</v>
      </c>
      <c r="C1082" s="135" t="s">
        <v>2819</v>
      </c>
      <c r="D1082" s="135" t="s">
        <v>2820</v>
      </c>
      <c r="E1082" s="136" t="s">
        <v>2821</v>
      </c>
      <c r="F1082" s="137" t="s">
        <v>2822</v>
      </c>
      <c r="G1082" s="137" t="s">
        <v>43</v>
      </c>
      <c r="H1082" s="136" t="s">
        <v>101</v>
      </c>
      <c r="I1082" s="136" t="s">
        <v>101</v>
      </c>
      <c r="J1082" s="137"/>
      <c r="K1082" s="136" t="s">
        <v>2859</v>
      </c>
      <c r="L1082" s="136" t="s">
        <v>103</v>
      </c>
      <c r="M1082" s="131" t="str">
        <f t="shared" si="16"/>
        <v>ASSY</v>
      </c>
    </row>
    <row r="1083" spans="1:13" x14ac:dyDescent="0.2">
      <c r="A1083" s="135" t="s">
        <v>7649</v>
      </c>
      <c r="B1083" s="135" t="s">
        <v>7650</v>
      </c>
      <c r="C1083" s="135" t="s">
        <v>2819</v>
      </c>
      <c r="D1083" s="135" t="s">
        <v>2820</v>
      </c>
      <c r="E1083" s="136" t="s">
        <v>2821</v>
      </c>
      <c r="F1083" s="137" t="s">
        <v>2822</v>
      </c>
      <c r="G1083" s="137" t="s">
        <v>9035</v>
      </c>
      <c r="H1083" s="136" t="s">
        <v>1632</v>
      </c>
      <c r="I1083" s="136" t="s">
        <v>2860</v>
      </c>
      <c r="J1083" s="137"/>
      <c r="K1083" s="136" t="s">
        <v>1633</v>
      </c>
      <c r="L1083" s="136" t="s">
        <v>1634</v>
      </c>
      <c r="M1083" s="131" t="str">
        <f t="shared" si="16"/>
        <v>Sealing</v>
      </c>
    </row>
    <row r="1084" spans="1:13" x14ac:dyDescent="0.2">
      <c r="A1084" s="135" t="s">
        <v>7651</v>
      </c>
      <c r="B1084" s="135" t="s">
        <v>7652</v>
      </c>
      <c r="C1084" s="135" t="s">
        <v>2819</v>
      </c>
      <c r="D1084" s="135" t="s">
        <v>2820</v>
      </c>
      <c r="E1084" s="136" t="s">
        <v>2821</v>
      </c>
      <c r="F1084" s="137" t="s">
        <v>2822</v>
      </c>
      <c r="G1084" s="137" t="s">
        <v>9035</v>
      </c>
      <c r="H1084" s="136" t="s">
        <v>2861</v>
      </c>
      <c r="I1084" s="136" t="s">
        <v>2862</v>
      </c>
      <c r="J1084" s="137"/>
      <c r="K1084" s="136" t="s">
        <v>2863</v>
      </c>
      <c r="L1084" s="136" t="s">
        <v>912</v>
      </c>
      <c r="M1084" s="131" t="str">
        <f t="shared" si="16"/>
        <v>Sealing</v>
      </c>
    </row>
    <row r="1085" spans="1:13" x14ac:dyDescent="0.2">
      <c r="A1085" s="135" t="s">
        <v>7653</v>
      </c>
      <c r="B1085" s="135" t="s">
        <v>7654</v>
      </c>
      <c r="C1085" s="135" t="s">
        <v>2819</v>
      </c>
      <c r="D1085" s="135" t="s">
        <v>2820</v>
      </c>
      <c r="E1085" s="136" t="s">
        <v>2821</v>
      </c>
      <c r="F1085" s="137" t="s">
        <v>2822</v>
      </c>
      <c r="G1085" s="137" t="s">
        <v>9035</v>
      </c>
      <c r="H1085" s="136" t="s">
        <v>2864</v>
      </c>
      <c r="I1085" s="136" t="s">
        <v>2865</v>
      </c>
      <c r="J1085" s="137"/>
      <c r="K1085" s="136" t="s">
        <v>2866</v>
      </c>
      <c r="L1085" s="136" t="s">
        <v>2867</v>
      </c>
      <c r="M1085" s="131" t="str">
        <f t="shared" si="16"/>
        <v>Sealing</v>
      </c>
    </row>
    <row r="1086" spans="1:13" x14ac:dyDescent="0.2">
      <c r="A1086" s="135" t="s">
        <v>7655</v>
      </c>
      <c r="B1086" s="135" t="s">
        <v>7656</v>
      </c>
      <c r="C1086" s="135" t="s">
        <v>2819</v>
      </c>
      <c r="D1086" s="135" t="s">
        <v>2820</v>
      </c>
      <c r="E1086" s="136" t="s">
        <v>2821</v>
      </c>
      <c r="F1086" s="137" t="s">
        <v>2822</v>
      </c>
      <c r="G1086" s="137" t="s">
        <v>9035</v>
      </c>
      <c r="H1086" s="136" t="s">
        <v>2868</v>
      </c>
      <c r="I1086" s="136" t="s">
        <v>2869</v>
      </c>
      <c r="J1086" s="137"/>
      <c r="K1086" s="136" t="s">
        <v>2870</v>
      </c>
      <c r="L1086" s="136" t="s">
        <v>1790</v>
      </c>
      <c r="M1086" s="131" t="str">
        <f t="shared" si="16"/>
        <v>Sealing</v>
      </c>
    </row>
    <row r="1087" spans="1:13" x14ac:dyDescent="0.2">
      <c r="A1087" s="135" t="s">
        <v>7657</v>
      </c>
      <c r="B1087" s="135" t="s">
        <v>7658</v>
      </c>
      <c r="C1087" s="135" t="s">
        <v>2819</v>
      </c>
      <c r="D1087" s="135" t="s">
        <v>2820</v>
      </c>
      <c r="E1087" s="136" t="s">
        <v>2821</v>
      </c>
      <c r="F1087" s="137" t="s">
        <v>2822</v>
      </c>
      <c r="G1087" s="137" t="s">
        <v>9035</v>
      </c>
      <c r="H1087" s="136" t="s">
        <v>104</v>
      </c>
      <c r="I1087" s="136" t="s">
        <v>105</v>
      </c>
      <c r="J1087" s="137"/>
      <c r="K1087" s="136" t="s">
        <v>2871</v>
      </c>
      <c r="L1087" s="136" t="s">
        <v>5486</v>
      </c>
      <c r="M1087" s="131" t="str">
        <f t="shared" si="16"/>
        <v>Sealing</v>
      </c>
    </row>
    <row r="1088" spans="1:13" x14ac:dyDescent="0.2">
      <c r="A1088" s="135" t="s">
        <v>7659</v>
      </c>
      <c r="B1088" s="135" t="s">
        <v>7660</v>
      </c>
      <c r="C1088" s="135" t="s">
        <v>2819</v>
      </c>
      <c r="D1088" s="135" t="s">
        <v>2820</v>
      </c>
      <c r="E1088" s="136" t="s">
        <v>2821</v>
      </c>
      <c r="F1088" s="137" t="s">
        <v>2822</v>
      </c>
      <c r="G1088" s="137" t="s">
        <v>9035</v>
      </c>
      <c r="H1088" s="136" t="s">
        <v>107</v>
      </c>
      <c r="I1088" s="136" t="s">
        <v>108</v>
      </c>
      <c r="J1088" s="137"/>
      <c r="K1088" s="136" t="s">
        <v>2872</v>
      </c>
      <c r="L1088" s="136" t="s">
        <v>110</v>
      </c>
      <c r="M1088" s="131" t="str">
        <f t="shared" si="16"/>
        <v>Sealing</v>
      </c>
    </row>
    <row r="1089" spans="1:13" x14ac:dyDescent="0.2">
      <c r="A1089" s="135" t="s">
        <v>7661</v>
      </c>
      <c r="B1089" s="135" t="s">
        <v>7662</v>
      </c>
      <c r="C1089" s="135" t="s">
        <v>2819</v>
      </c>
      <c r="D1089" s="135" t="s">
        <v>2820</v>
      </c>
      <c r="E1089" s="136" t="s">
        <v>2821</v>
      </c>
      <c r="F1089" s="137" t="s">
        <v>2822</v>
      </c>
      <c r="G1089" s="137" t="s">
        <v>9035</v>
      </c>
      <c r="H1089" s="136" t="s">
        <v>2873</v>
      </c>
      <c r="I1089" s="136" t="s">
        <v>2874</v>
      </c>
      <c r="J1089" s="137"/>
      <c r="K1089" s="136" t="s">
        <v>2875</v>
      </c>
      <c r="L1089" s="136" t="s">
        <v>5508</v>
      </c>
      <c r="M1089" s="131" t="str">
        <f t="shared" si="16"/>
        <v>Sealing</v>
      </c>
    </row>
    <row r="1090" spans="1:13" x14ac:dyDescent="0.2">
      <c r="A1090" s="135" t="s">
        <v>7663</v>
      </c>
      <c r="B1090" s="135" t="s">
        <v>7664</v>
      </c>
      <c r="C1090" s="135" t="s">
        <v>2819</v>
      </c>
      <c r="D1090" s="135" t="s">
        <v>2820</v>
      </c>
      <c r="E1090" s="136" t="s">
        <v>2821</v>
      </c>
      <c r="F1090" s="137" t="s">
        <v>2822</v>
      </c>
      <c r="G1090" s="137" t="s">
        <v>9035</v>
      </c>
      <c r="H1090" s="136" t="s">
        <v>111</v>
      </c>
      <c r="I1090" s="136" t="s">
        <v>112</v>
      </c>
      <c r="J1090" s="137"/>
      <c r="K1090" s="136" t="s">
        <v>2876</v>
      </c>
      <c r="L1090" s="136" t="s">
        <v>5509</v>
      </c>
      <c r="M1090" s="131" t="str">
        <f t="shared" si="16"/>
        <v>Sealing</v>
      </c>
    </row>
    <row r="1091" spans="1:13" x14ac:dyDescent="0.2">
      <c r="A1091" s="135" t="s">
        <v>7665</v>
      </c>
      <c r="B1091" s="135" t="s">
        <v>7666</v>
      </c>
      <c r="C1091" s="135" t="s">
        <v>2819</v>
      </c>
      <c r="D1091" s="135" t="s">
        <v>2820</v>
      </c>
      <c r="E1091" s="136" t="s">
        <v>2821</v>
      </c>
      <c r="F1091" s="137" t="s">
        <v>2822</v>
      </c>
      <c r="G1091" s="137" t="s">
        <v>43</v>
      </c>
      <c r="H1091" s="136" t="s">
        <v>114</v>
      </c>
      <c r="I1091" s="136" t="s">
        <v>115</v>
      </c>
      <c r="J1091" s="137"/>
      <c r="K1091" s="136" t="s">
        <v>2877</v>
      </c>
      <c r="L1091" s="136" t="s">
        <v>117</v>
      </c>
      <c r="M1091" s="131" t="str">
        <f t="shared" si="16"/>
        <v>ASSY</v>
      </c>
    </row>
    <row r="1092" spans="1:13" x14ac:dyDescent="0.2">
      <c r="A1092" s="135" t="s">
        <v>7667</v>
      </c>
      <c r="B1092" s="135" t="s">
        <v>7668</v>
      </c>
      <c r="C1092" s="135" t="s">
        <v>2819</v>
      </c>
      <c r="D1092" s="135" t="s">
        <v>2820</v>
      </c>
      <c r="E1092" s="136" t="s">
        <v>2821</v>
      </c>
      <c r="F1092" s="137" t="s">
        <v>2822</v>
      </c>
      <c r="G1092" s="137" t="s">
        <v>9035</v>
      </c>
      <c r="H1092" s="136" t="s">
        <v>118</v>
      </c>
      <c r="I1092" s="136" t="s">
        <v>119</v>
      </c>
      <c r="J1092" s="137"/>
      <c r="K1092" s="136" t="s">
        <v>2878</v>
      </c>
      <c r="L1092" s="136" t="s">
        <v>121</v>
      </c>
      <c r="M1092" s="131" t="str">
        <f t="shared" si="16"/>
        <v>Sealing</v>
      </c>
    </row>
    <row r="1093" spans="1:13" x14ac:dyDescent="0.2">
      <c r="A1093" s="135" t="s">
        <v>7669</v>
      </c>
      <c r="B1093" s="135" t="s">
        <v>7670</v>
      </c>
      <c r="C1093" s="135" t="s">
        <v>2819</v>
      </c>
      <c r="D1093" s="135" t="s">
        <v>2820</v>
      </c>
      <c r="E1093" s="136" t="s">
        <v>2821</v>
      </c>
      <c r="F1093" s="137" t="s">
        <v>2822</v>
      </c>
      <c r="G1093" s="137" t="s">
        <v>43</v>
      </c>
      <c r="H1093" s="136" t="s">
        <v>122</v>
      </c>
      <c r="I1093" s="136" t="s">
        <v>123</v>
      </c>
      <c r="J1093" s="137"/>
      <c r="K1093" s="136" t="s">
        <v>2879</v>
      </c>
      <c r="L1093" s="136" t="s">
        <v>125</v>
      </c>
      <c r="M1093" s="131" t="str">
        <f t="shared" si="16"/>
        <v>ASSY</v>
      </c>
    </row>
    <row r="1094" spans="1:13" x14ac:dyDescent="0.2">
      <c r="A1094" s="135" t="s">
        <v>7671</v>
      </c>
      <c r="B1094" s="135" t="s">
        <v>7672</v>
      </c>
      <c r="C1094" s="135" t="s">
        <v>2819</v>
      </c>
      <c r="D1094" s="135" t="s">
        <v>2820</v>
      </c>
      <c r="E1094" s="136" t="s">
        <v>2821</v>
      </c>
      <c r="F1094" s="137" t="s">
        <v>2822</v>
      </c>
      <c r="G1094" s="137" t="s">
        <v>9035</v>
      </c>
      <c r="H1094" s="136" t="s">
        <v>126</v>
      </c>
      <c r="I1094" s="136" t="s">
        <v>127</v>
      </c>
      <c r="J1094" s="137"/>
      <c r="K1094" s="136" t="s">
        <v>2880</v>
      </c>
      <c r="L1094" s="136" t="s">
        <v>129</v>
      </c>
      <c r="M1094" s="131" t="str">
        <f t="shared" si="16"/>
        <v>Sealing</v>
      </c>
    </row>
    <row r="1095" spans="1:13" x14ac:dyDescent="0.2">
      <c r="A1095" s="135" t="s">
        <v>7673</v>
      </c>
      <c r="B1095" s="135" t="s">
        <v>7674</v>
      </c>
      <c r="C1095" s="135" t="s">
        <v>2819</v>
      </c>
      <c r="D1095" s="135" t="s">
        <v>2820</v>
      </c>
      <c r="E1095" s="136" t="s">
        <v>2821</v>
      </c>
      <c r="F1095" s="137" t="s">
        <v>2822</v>
      </c>
      <c r="G1095" s="137" t="s">
        <v>43</v>
      </c>
      <c r="H1095" s="136" t="s">
        <v>2881</v>
      </c>
      <c r="I1095" s="136" t="s">
        <v>2882</v>
      </c>
      <c r="J1095" s="137"/>
      <c r="K1095" s="136" t="s">
        <v>2883</v>
      </c>
      <c r="L1095" s="136" t="s">
        <v>2884</v>
      </c>
      <c r="M1095" s="131" t="str">
        <f t="shared" ref="M1095:M1158" si="17">IF(G1095="","",G1095)</f>
        <v>ASSY</v>
      </c>
    </row>
    <row r="1096" spans="1:13" x14ac:dyDescent="0.2">
      <c r="A1096" s="135" t="s">
        <v>7675</v>
      </c>
      <c r="B1096" s="135" t="s">
        <v>7676</v>
      </c>
      <c r="C1096" s="135" t="s">
        <v>2819</v>
      </c>
      <c r="D1096" s="135" t="s">
        <v>2820</v>
      </c>
      <c r="E1096" s="136" t="s">
        <v>2821</v>
      </c>
      <c r="F1096" s="137" t="s">
        <v>2822</v>
      </c>
      <c r="G1096" s="137" t="s">
        <v>43</v>
      </c>
      <c r="H1096" s="136" t="s">
        <v>2885</v>
      </c>
      <c r="I1096" s="136" t="s">
        <v>2886</v>
      </c>
      <c r="J1096" s="137"/>
      <c r="K1096" s="136" t="s">
        <v>2887</v>
      </c>
      <c r="L1096" s="136" t="s">
        <v>2888</v>
      </c>
      <c r="M1096" s="131" t="str">
        <f t="shared" si="17"/>
        <v>ASSY</v>
      </c>
    </row>
    <row r="1097" spans="1:13" x14ac:dyDescent="0.2">
      <c r="A1097" s="135" t="s">
        <v>7677</v>
      </c>
      <c r="B1097" s="135" t="s">
        <v>7678</v>
      </c>
      <c r="C1097" s="135" t="s">
        <v>2819</v>
      </c>
      <c r="D1097" s="135" t="s">
        <v>2820</v>
      </c>
      <c r="E1097" s="136" t="s">
        <v>2821</v>
      </c>
      <c r="F1097" s="137" t="s">
        <v>2822</v>
      </c>
      <c r="G1097" s="137" t="s">
        <v>43</v>
      </c>
      <c r="H1097" s="136" t="s">
        <v>2889</v>
      </c>
      <c r="I1097" s="136" t="s">
        <v>2890</v>
      </c>
      <c r="J1097" s="137"/>
      <c r="K1097" s="136" t="s">
        <v>2891</v>
      </c>
      <c r="L1097" s="136" t="s">
        <v>2892</v>
      </c>
      <c r="M1097" s="131" t="str">
        <f t="shared" si="17"/>
        <v>ASSY</v>
      </c>
    </row>
    <row r="1098" spans="1:13" x14ac:dyDescent="0.2">
      <c r="A1098" s="135" t="s">
        <v>7679</v>
      </c>
      <c r="B1098" s="135" t="s">
        <v>7680</v>
      </c>
      <c r="C1098" s="135" t="s">
        <v>2819</v>
      </c>
      <c r="D1098" s="135" t="s">
        <v>2820</v>
      </c>
      <c r="E1098" s="136" t="s">
        <v>2821</v>
      </c>
      <c r="F1098" s="137" t="s">
        <v>2822</v>
      </c>
      <c r="G1098" s="137" t="s">
        <v>43</v>
      </c>
      <c r="H1098" s="136" t="s">
        <v>2893</v>
      </c>
      <c r="I1098" s="136" t="s">
        <v>2894</v>
      </c>
      <c r="J1098" s="137"/>
      <c r="K1098" s="136" t="s">
        <v>2895</v>
      </c>
      <c r="L1098" s="136" t="s">
        <v>2896</v>
      </c>
      <c r="M1098" s="131" t="str">
        <f t="shared" si="17"/>
        <v>ASSY</v>
      </c>
    </row>
    <row r="1099" spans="1:13" x14ac:dyDescent="0.2">
      <c r="A1099" s="135" t="s">
        <v>7681</v>
      </c>
      <c r="B1099" s="135" t="s">
        <v>7682</v>
      </c>
      <c r="C1099" s="135" t="s">
        <v>2819</v>
      </c>
      <c r="D1099" s="135" t="s">
        <v>2820</v>
      </c>
      <c r="E1099" s="136" t="s">
        <v>2821</v>
      </c>
      <c r="F1099" s="137" t="s">
        <v>2822</v>
      </c>
      <c r="G1099" s="137" t="s">
        <v>43</v>
      </c>
      <c r="H1099" s="136" t="s">
        <v>2897</v>
      </c>
      <c r="I1099" s="136" t="s">
        <v>2898</v>
      </c>
      <c r="J1099" s="137"/>
      <c r="K1099" s="136" t="s">
        <v>2899</v>
      </c>
      <c r="L1099" s="136" t="s">
        <v>8902</v>
      </c>
      <c r="M1099" s="131" t="str">
        <f t="shared" si="17"/>
        <v>ASSY</v>
      </c>
    </row>
    <row r="1100" spans="1:13" x14ac:dyDescent="0.2">
      <c r="A1100" s="135" t="s">
        <v>7683</v>
      </c>
      <c r="B1100" s="135" t="s">
        <v>7684</v>
      </c>
      <c r="C1100" s="135" t="s">
        <v>2819</v>
      </c>
      <c r="D1100" s="135" t="s">
        <v>2820</v>
      </c>
      <c r="E1100" s="136" t="s">
        <v>2821</v>
      </c>
      <c r="F1100" s="137" t="s">
        <v>2822</v>
      </c>
      <c r="G1100" s="137" t="s">
        <v>9035</v>
      </c>
      <c r="H1100" s="136" t="s">
        <v>2900</v>
      </c>
      <c r="I1100" s="136" t="s">
        <v>2901</v>
      </c>
      <c r="J1100" s="137"/>
      <c r="K1100" s="136" t="s">
        <v>2902</v>
      </c>
      <c r="L1100" s="136" t="s">
        <v>129</v>
      </c>
      <c r="M1100" s="131" t="str">
        <f t="shared" si="17"/>
        <v>Sealing</v>
      </c>
    </row>
    <row r="1101" spans="1:13" x14ac:dyDescent="0.2">
      <c r="A1101" s="135" t="s">
        <v>7685</v>
      </c>
      <c r="B1101" s="135" t="s">
        <v>7686</v>
      </c>
      <c r="C1101" s="135" t="s">
        <v>2819</v>
      </c>
      <c r="D1101" s="135" t="s">
        <v>2820</v>
      </c>
      <c r="E1101" s="136" t="s">
        <v>2821</v>
      </c>
      <c r="F1101" s="137" t="s">
        <v>2822</v>
      </c>
      <c r="G1101" s="137" t="s">
        <v>9035</v>
      </c>
      <c r="H1101" s="136">
        <v>9006932027</v>
      </c>
      <c r="I1101" s="136" t="s">
        <v>2903</v>
      </c>
      <c r="J1101" s="137"/>
      <c r="K1101" s="136" t="s">
        <v>2904</v>
      </c>
      <c r="L1101" s="136" t="s">
        <v>2356</v>
      </c>
      <c r="M1101" s="131" t="str">
        <f t="shared" si="17"/>
        <v>Sealing</v>
      </c>
    </row>
    <row r="1102" spans="1:13" x14ac:dyDescent="0.2">
      <c r="A1102" s="135" t="s">
        <v>7687</v>
      </c>
      <c r="B1102" s="135" t="s">
        <v>7688</v>
      </c>
      <c r="C1102" s="135" t="s">
        <v>2819</v>
      </c>
      <c r="D1102" s="135" t="s">
        <v>2820</v>
      </c>
      <c r="E1102" s="136" t="s">
        <v>2821</v>
      </c>
      <c r="F1102" s="137" t="s">
        <v>2822</v>
      </c>
      <c r="G1102" s="137" t="s">
        <v>9035</v>
      </c>
      <c r="H1102" s="136">
        <v>9006932026</v>
      </c>
      <c r="I1102" s="136" t="s">
        <v>2905</v>
      </c>
      <c r="J1102" s="137"/>
      <c r="K1102" s="136" t="s">
        <v>2906</v>
      </c>
      <c r="L1102" s="136" t="s">
        <v>2907</v>
      </c>
      <c r="M1102" s="131" t="str">
        <f t="shared" si="17"/>
        <v>Sealing</v>
      </c>
    </row>
    <row r="1103" spans="1:13" x14ac:dyDescent="0.2">
      <c r="A1103" s="135" t="s">
        <v>7689</v>
      </c>
      <c r="B1103" s="135" t="s">
        <v>7690</v>
      </c>
      <c r="C1103" s="135" t="s">
        <v>2819</v>
      </c>
      <c r="D1103" s="135" t="s">
        <v>2820</v>
      </c>
      <c r="E1103" s="136" t="s">
        <v>2821</v>
      </c>
      <c r="F1103" s="137" t="s">
        <v>2822</v>
      </c>
      <c r="G1103" s="137" t="s">
        <v>9035</v>
      </c>
      <c r="H1103" s="136" t="s">
        <v>909</v>
      </c>
      <c r="I1103" s="136" t="s">
        <v>910</v>
      </c>
      <c r="J1103" s="137"/>
      <c r="K1103" s="136" t="s">
        <v>2908</v>
      </c>
      <c r="L1103" s="136" t="s">
        <v>912</v>
      </c>
      <c r="M1103" s="131" t="str">
        <f t="shared" si="17"/>
        <v>Sealing</v>
      </c>
    </row>
    <row r="1104" spans="1:13" x14ac:dyDescent="0.2">
      <c r="A1104" s="135" t="s">
        <v>7691</v>
      </c>
      <c r="B1104" s="135" t="s">
        <v>7692</v>
      </c>
      <c r="C1104" s="135" t="s">
        <v>2819</v>
      </c>
      <c r="D1104" s="135" t="s">
        <v>2820</v>
      </c>
      <c r="E1104" s="136" t="s">
        <v>2821</v>
      </c>
      <c r="F1104" s="137" t="s">
        <v>2822</v>
      </c>
      <c r="G1104" s="137" t="s">
        <v>9035</v>
      </c>
      <c r="H1104" s="136">
        <v>9098116025</v>
      </c>
      <c r="I1104" s="136" t="s">
        <v>130</v>
      </c>
      <c r="J1104" s="137"/>
      <c r="K1104" s="136" t="s">
        <v>2909</v>
      </c>
      <c r="L1104" s="136" t="s">
        <v>132</v>
      </c>
      <c r="M1104" s="131" t="str">
        <f t="shared" si="17"/>
        <v>Sealing</v>
      </c>
    </row>
    <row r="1105" spans="1:13" x14ac:dyDescent="0.2">
      <c r="A1105" s="135" t="s">
        <v>7693</v>
      </c>
      <c r="B1105" s="135" t="s">
        <v>7694</v>
      </c>
      <c r="C1105" s="135" t="s">
        <v>2819</v>
      </c>
      <c r="D1105" s="135" t="s">
        <v>2820</v>
      </c>
      <c r="E1105" s="136" t="s">
        <v>2821</v>
      </c>
      <c r="F1105" s="137" t="s">
        <v>2822</v>
      </c>
      <c r="G1105" s="137" t="s">
        <v>9035</v>
      </c>
      <c r="H1105" s="136">
        <v>9913221210</v>
      </c>
      <c r="I1105" s="136" t="s">
        <v>916</v>
      </c>
      <c r="J1105" s="137"/>
      <c r="K1105" s="136" t="s">
        <v>2910</v>
      </c>
      <c r="L1105" s="136" t="s">
        <v>5535</v>
      </c>
      <c r="M1105" s="131" t="str">
        <f t="shared" si="17"/>
        <v>Sealing</v>
      </c>
    </row>
    <row r="1106" spans="1:13" x14ac:dyDescent="0.2">
      <c r="A1106" s="135" t="s">
        <v>7695</v>
      </c>
      <c r="B1106" s="135" t="s">
        <v>7696</v>
      </c>
      <c r="C1106" s="135" t="s">
        <v>2819</v>
      </c>
      <c r="D1106" s="135" t="s">
        <v>2820</v>
      </c>
      <c r="E1106" s="136" t="s">
        <v>2821</v>
      </c>
      <c r="F1106" s="137" t="s">
        <v>2822</v>
      </c>
      <c r="G1106" s="137" t="s">
        <v>9035</v>
      </c>
      <c r="H1106" s="136">
        <v>9913211210</v>
      </c>
      <c r="I1106" s="136" t="s">
        <v>924</v>
      </c>
      <c r="J1106" s="137"/>
      <c r="K1106" s="136" t="s">
        <v>2911</v>
      </c>
      <c r="L1106" s="136" t="s">
        <v>2912</v>
      </c>
      <c r="M1106" s="131" t="str">
        <f t="shared" si="17"/>
        <v>Sealing</v>
      </c>
    </row>
    <row r="1107" spans="1:13" x14ac:dyDescent="0.2">
      <c r="A1107" s="135" t="s">
        <v>7697</v>
      </c>
      <c r="B1107" s="135" t="s">
        <v>7698</v>
      </c>
      <c r="C1107" s="135" t="s">
        <v>2819</v>
      </c>
      <c r="D1107" s="135" t="s">
        <v>2820</v>
      </c>
      <c r="E1107" s="136" t="s">
        <v>2821</v>
      </c>
      <c r="F1107" s="137" t="s">
        <v>2822</v>
      </c>
      <c r="G1107" s="137" t="s">
        <v>9035</v>
      </c>
      <c r="H1107" s="136">
        <v>9913211100</v>
      </c>
      <c r="I1107" s="136" t="s">
        <v>2913</v>
      </c>
      <c r="J1107" s="137"/>
      <c r="K1107" s="136" t="s">
        <v>2914</v>
      </c>
      <c r="L1107" s="136" t="s">
        <v>2915</v>
      </c>
      <c r="M1107" s="131" t="str">
        <f t="shared" si="17"/>
        <v>Sealing</v>
      </c>
    </row>
    <row r="1108" spans="1:13" x14ac:dyDescent="0.2">
      <c r="A1108" s="135" t="s">
        <v>7699</v>
      </c>
      <c r="B1108" s="135" t="s">
        <v>7700</v>
      </c>
      <c r="C1108" s="135" t="s">
        <v>2819</v>
      </c>
      <c r="D1108" s="135" t="s">
        <v>2820</v>
      </c>
      <c r="E1108" s="136" t="s">
        <v>2821</v>
      </c>
      <c r="F1108" s="137" t="s">
        <v>2822</v>
      </c>
      <c r="G1108" s="137" t="s">
        <v>9035</v>
      </c>
      <c r="H1108" s="136" t="s">
        <v>2916</v>
      </c>
      <c r="I1108" s="136" t="s">
        <v>2917</v>
      </c>
      <c r="J1108" s="137"/>
      <c r="K1108" s="136" t="s">
        <v>2918</v>
      </c>
      <c r="L1108" s="136" t="s">
        <v>5525</v>
      </c>
      <c r="M1108" s="131" t="str">
        <f t="shared" si="17"/>
        <v>Sealing</v>
      </c>
    </row>
    <row r="1109" spans="1:13" x14ac:dyDescent="0.2">
      <c r="A1109" s="135" t="s">
        <v>7701</v>
      </c>
      <c r="B1109" s="135" t="s">
        <v>7702</v>
      </c>
      <c r="C1109" s="135" t="s">
        <v>2819</v>
      </c>
      <c r="D1109" s="135" t="s">
        <v>2820</v>
      </c>
      <c r="E1109" s="136" t="s">
        <v>2821</v>
      </c>
      <c r="F1109" s="137" t="s">
        <v>2822</v>
      </c>
      <c r="G1109" s="137" t="s">
        <v>9035</v>
      </c>
      <c r="H1109" s="136">
        <v>9098116014</v>
      </c>
      <c r="I1109" s="136" t="s">
        <v>133</v>
      </c>
      <c r="J1109" s="137"/>
      <c r="K1109" s="136" t="s">
        <v>2919</v>
      </c>
      <c r="L1109" s="136" t="s">
        <v>135</v>
      </c>
      <c r="M1109" s="131" t="str">
        <f t="shared" si="17"/>
        <v>Sealing</v>
      </c>
    </row>
    <row r="1110" spans="1:13" x14ac:dyDescent="0.2">
      <c r="A1110" s="135" t="s">
        <v>7703</v>
      </c>
      <c r="B1110" s="135" t="s">
        <v>7704</v>
      </c>
      <c r="C1110" s="135" t="s">
        <v>2819</v>
      </c>
      <c r="D1110" s="135" t="s">
        <v>2820</v>
      </c>
      <c r="E1110" s="136" t="s">
        <v>2821</v>
      </c>
      <c r="F1110" s="137" t="s">
        <v>2822</v>
      </c>
      <c r="G1110" s="137" t="s">
        <v>9035</v>
      </c>
      <c r="H1110" s="136">
        <v>9008081117</v>
      </c>
      <c r="I1110" s="136" t="s">
        <v>2920</v>
      </c>
      <c r="J1110" s="137"/>
      <c r="K1110" s="136" t="s">
        <v>2921</v>
      </c>
      <c r="L1110" s="136" t="s">
        <v>2922</v>
      </c>
      <c r="M1110" s="131" t="str">
        <f t="shared" si="17"/>
        <v>Sealing</v>
      </c>
    </row>
    <row r="1111" spans="1:13" x14ac:dyDescent="0.2">
      <c r="A1111" s="135" t="s">
        <v>7705</v>
      </c>
      <c r="B1111" s="135" t="s">
        <v>7706</v>
      </c>
      <c r="C1111" s="135" t="s">
        <v>2819</v>
      </c>
      <c r="D1111" s="135" t="s">
        <v>2820</v>
      </c>
      <c r="E1111" s="136" t="s">
        <v>2821</v>
      </c>
      <c r="F1111" s="137" t="s">
        <v>2822</v>
      </c>
      <c r="G1111" s="137" t="s">
        <v>9035</v>
      </c>
      <c r="H1111" s="136">
        <v>9098115020</v>
      </c>
      <c r="I1111" s="136" t="s">
        <v>2923</v>
      </c>
      <c r="J1111" s="137"/>
      <c r="K1111" s="136" t="s">
        <v>2924</v>
      </c>
      <c r="L1111" s="136" t="s">
        <v>5524</v>
      </c>
      <c r="M1111" s="131" t="str">
        <f t="shared" si="17"/>
        <v>Sealing</v>
      </c>
    </row>
    <row r="1112" spans="1:13" x14ac:dyDescent="0.2">
      <c r="A1112" s="135" t="s">
        <v>7707</v>
      </c>
      <c r="B1112" s="135" t="s">
        <v>7708</v>
      </c>
      <c r="C1112" s="135" t="s">
        <v>2819</v>
      </c>
      <c r="D1112" s="135" t="s">
        <v>2820</v>
      </c>
      <c r="E1112" s="136" t="s">
        <v>2821</v>
      </c>
      <c r="F1112" s="137" t="s">
        <v>2822</v>
      </c>
      <c r="G1112" s="137" t="s">
        <v>9035</v>
      </c>
      <c r="H1112" s="136">
        <v>9913212050</v>
      </c>
      <c r="I1112" s="136" t="s">
        <v>946</v>
      </c>
      <c r="J1112" s="137"/>
      <c r="K1112" s="136" t="s">
        <v>2925</v>
      </c>
      <c r="L1112" s="136" t="s">
        <v>915</v>
      </c>
      <c r="M1112" s="131" t="str">
        <f t="shared" si="17"/>
        <v>Sealing</v>
      </c>
    </row>
    <row r="1113" spans="1:13" x14ac:dyDescent="0.2">
      <c r="A1113" s="135" t="s">
        <v>7709</v>
      </c>
      <c r="B1113" s="135" t="s">
        <v>7710</v>
      </c>
      <c r="C1113" s="135" t="s">
        <v>2819</v>
      </c>
      <c r="D1113" s="135" t="s">
        <v>2820</v>
      </c>
      <c r="E1113" s="136" t="s">
        <v>2821</v>
      </c>
      <c r="F1113" s="137" t="s">
        <v>2822</v>
      </c>
      <c r="G1113" s="137" t="s">
        <v>9035</v>
      </c>
      <c r="H1113" s="136">
        <v>8161512590</v>
      </c>
      <c r="I1113" s="136" t="s">
        <v>2926</v>
      </c>
      <c r="J1113" s="137"/>
      <c r="K1113" s="136" t="s">
        <v>2927</v>
      </c>
      <c r="L1113" s="136" t="s">
        <v>1584</v>
      </c>
      <c r="M1113" s="131" t="str">
        <f t="shared" si="17"/>
        <v>Sealing</v>
      </c>
    </row>
    <row r="1114" spans="1:13" x14ac:dyDescent="0.2">
      <c r="A1114" s="135" t="s">
        <v>7711</v>
      </c>
      <c r="B1114" s="135" t="s">
        <v>7712</v>
      </c>
      <c r="C1114" s="135" t="s">
        <v>2819</v>
      </c>
      <c r="D1114" s="135" t="s">
        <v>2820</v>
      </c>
      <c r="E1114" s="136" t="s">
        <v>2821</v>
      </c>
      <c r="F1114" s="137" t="s">
        <v>2822</v>
      </c>
      <c r="G1114" s="137" t="s">
        <v>9035</v>
      </c>
      <c r="H1114" s="136">
        <v>8113958010</v>
      </c>
      <c r="I1114" s="136" t="s">
        <v>953</v>
      </c>
      <c r="J1114" s="137"/>
      <c r="K1114" s="136" t="s">
        <v>2928</v>
      </c>
      <c r="L1114" s="136" t="s">
        <v>5521</v>
      </c>
      <c r="M1114" s="131" t="str">
        <f t="shared" si="17"/>
        <v>Sealing</v>
      </c>
    </row>
    <row r="1115" spans="1:13" x14ac:dyDescent="0.2">
      <c r="A1115" s="135" t="s">
        <v>7713</v>
      </c>
      <c r="B1115" s="135" t="s">
        <v>7714</v>
      </c>
      <c r="C1115" s="135" t="s">
        <v>2819</v>
      </c>
      <c r="D1115" s="135" t="s">
        <v>2820</v>
      </c>
      <c r="E1115" s="136" t="s">
        <v>2821</v>
      </c>
      <c r="F1115" s="137" t="s">
        <v>2822</v>
      </c>
      <c r="G1115" s="137" t="s">
        <v>9035</v>
      </c>
      <c r="H1115" s="136" t="s">
        <v>2929</v>
      </c>
      <c r="I1115" s="136" t="s">
        <v>2930</v>
      </c>
      <c r="J1115" s="137"/>
      <c r="K1115" s="136" t="s">
        <v>2931</v>
      </c>
      <c r="L1115" s="136" t="s">
        <v>5520</v>
      </c>
      <c r="M1115" s="131" t="str">
        <f t="shared" si="17"/>
        <v>Sealing</v>
      </c>
    </row>
    <row r="1116" spans="1:13" x14ac:dyDescent="0.2">
      <c r="A1116" s="135" t="s">
        <v>7715</v>
      </c>
      <c r="B1116" s="135" t="s">
        <v>7716</v>
      </c>
      <c r="C1116" s="135" t="s">
        <v>2819</v>
      </c>
      <c r="D1116" s="135" t="s">
        <v>2820</v>
      </c>
      <c r="E1116" s="136" t="s">
        <v>2821</v>
      </c>
      <c r="F1116" s="137" t="s">
        <v>2822</v>
      </c>
      <c r="G1116" s="137" t="s">
        <v>9035</v>
      </c>
      <c r="H1116" s="136">
        <v>8151552570</v>
      </c>
      <c r="I1116" s="136" t="s">
        <v>2932</v>
      </c>
      <c r="J1116" s="137"/>
      <c r="K1116" s="136" t="s">
        <v>2933</v>
      </c>
      <c r="L1116" s="136" t="s">
        <v>1587</v>
      </c>
      <c r="M1116" s="131" t="str">
        <f t="shared" si="17"/>
        <v>Sealing</v>
      </c>
    </row>
    <row r="1117" spans="1:13" x14ac:dyDescent="0.2">
      <c r="A1117" s="135" t="s">
        <v>7717</v>
      </c>
      <c r="B1117" s="135" t="s">
        <v>7718</v>
      </c>
      <c r="C1117" s="135" t="s">
        <v>2819</v>
      </c>
      <c r="D1117" s="135" t="s">
        <v>2934</v>
      </c>
      <c r="E1117" s="136" t="s">
        <v>2935</v>
      </c>
      <c r="F1117" s="137" t="s">
        <v>2936</v>
      </c>
      <c r="G1117" s="137" t="s">
        <v>43</v>
      </c>
      <c r="H1117" s="136" t="s">
        <v>2937</v>
      </c>
      <c r="I1117" s="136" t="s">
        <v>2938</v>
      </c>
      <c r="J1117" s="137"/>
      <c r="K1117" s="136" t="s">
        <v>2939</v>
      </c>
      <c r="L1117" s="136" t="s">
        <v>2940</v>
      </c>
      <c r="M1117" s="131" t="str">
        <f t="shared" si="17"/>
        <v>ASSY</v>
      </c>
    </row>
    <row r="1118" spans="1:13" x14ac:dyDescent="0.2">
      <c r="A1118" s="135" t="s">
        <v>7719</v>
      </c>
      <c r="B1118" s="135" t="s">
        <v>7720</v>
      </c>
      <c r="C1118" s="135" t="s">
        <v>2819</v>
      </c>
      <c r="D1118" s="135" t="s">
        <v>2934</v>
      </c>
      <c r="E1118" s="136" t="s">
        <v>2935</v>
      </c>
      <c r="F1118" s="137" t="s">
        <v>2936</v>
      </c>
      <c r="G1118" s="137" t="s">
        <v>43</v>
      </c>
      <c r="H1118" s="136" t="s">
        <v>2941</v>
      </c>
      <c r="I1118" s="136" t="s">
        <v>2941</v>
      </c>
      <c r="J1118" s="137"/>
      <c r="K1118" s="136" t="s">
        <v>2942</v>
      </c>
      <c r="L1118" s="136" t="s">
        <v>2943</v>
      </c>
      <c r="M1118" s="131" t="str">
        <f t="shared" si="17"/>
        <v>ASSY</v>
      </c>
    </row>
    <row r="1119" spans="1:13" x14ac:dyDescent="0.2">
      <c r="A1119" s="135" t="s">
        <v>7721</v>
      </c>
      <c r="B1119" s="135" t="s">
        <v>7722</v>
      </c>
      <c r="C1119" s="135" t="s">
        <v>2819</v>
      </c>
      <c r="D1119" s="135" t="s">
        <v>2934</v>
      </c>
      <c r="E1119" s="136" t="s">
        <v>2935</v>
      </c>
      <c r="F1119" s="137" t="s">
        <v>2936</v>
      </c>
      <c r="G1119" s="137" t="s">
        <v>43</v>
      </c>
      <c r="H1119" s="136" t="s">
        <v>2944</v>
      </c>
      <c r="I1119" s="136" t="s">
        <v>2945</v>
      </c>
      <c r="J1119" s="137"/>
      <c r="K1119" s="136" t="s">
        <v>2946</v>
      </c>
      <c r="L1119" s="136" t="s">
        <v>2947</v>
      </c>
      <c r="M1119" s="131" t="str">
        <f t="shared" si="17"/>
        <v>ASSY</v>
      </c>
    </row>
    <row r="1120" spans="1:13" x14ac:dyDescent="0.2">
      <c r="A1120" s="135" t="s">
        <v>7723</v>
      </c>
      <c r="B1120" s="135" t="s">
        <v>7724</v>
      </c>
      <c r="C1120" s="135" t="s">
        <v>2819</v>
      </c>
      <c r="D1120" s="135" t="s">
        <v>2934</v>
      </c>
      <c r="E1120" s="136" t="s">
        <v>2935</v>
      </c>
      <c r="F1120" s="137" t="s">
        <v>2936</v>
      </c>
      <c r="G1120" s="137" t="s">
        <v>9035</v>
      </c>
      <c r="H1120" s="136" t="s">
        <v>2948</v>
      </c>
      <c r="I1120" s="136" t="s">
        <v>2948</v>
      </c>
      <c r="J1120" s="137"/>
      <c r="K1120" s="136" t="s">
        <v>2949</v>
      </c>
      <c r="L1120" s="136" t="s">
        <v>2950</v>
      </c>
      <c r="M1120" s="131" t="str">
        <f t="shared" si="17"/>
        <v>Sealing</v>
      </c>
    </row>
    <row r="1121" spans="1:13" x14ac:dyDescent="0.2">
      <c r="A1121" s="135" t="s">
        <v>7725</v>
      </c>
      <c r="B1121" s="135" t="s">
        <v>7726</v>
      </c>
      <c r="C1121" s="135" t="s">
        <v>2819</v>
      </c>
      <c r="D1121" s="135" t="s">
        <v>2934</v>
      </c>
      <c r="E1121" s="136" t="s">
        <v>2935</v>
      </c>
      <c r="F1121" s="137" t="s">
        <v>2936</v>
      </c>
      <c r="G1121" s="137" t="s">
        <v>43</v>
      </c>
      <c r="H1121" s="136" t="s">
        <v>2951</v>
      </c>
      <c r="I1121" s="136" t="s">
        <v>2951</v>
      </c>
      <c r="J1121" s="137"/>
      <c r="K1121" s="136" t="s">
        <v>2952</v>
      </c>
      <c r="L1121" s="136" t="s">
        <v>2953</v>
      </c>
      <c r="M1121" s="131" t="str">
        <f t="shared" si="17"/>
        <v>ASSY</v>
      </c>
    </row>
    <row r="1122" spans="1:13" x14ac:dyDescent="0.2">
      <c r="A1122" s="135" t="s">
        <v>7727</v>
      </c>
      <c r="B1122" s="135" t="s">
        <v>7728</v>
      </c>
      <c r="C1122" s="135" t="s">
        <v>2819</v>
      </c>
      <c r="D1122" s="135" t="s">
        <v>2934</v>
      </c>
      <c r="E1122" s="136" t="s">
        <v>2935</v>
      </c>
      <c r="F1122" s="137" t="s">
        <v>2936</v>
      </c>
      <c r="G1122" s="137" t="s">
        <v>43</v>
      </c>
      <c r="H1122" s="136" t="s">
        <v>2954</v>
      </c>
      <c r="I1122" s="136" t="s">
        <v>2955</v>
      </c>
      <c r="J1122" s="137"/>
      <c r="K1122" s="136" t="s">
        <v>2956</v>
      </c>
      <c r="L1122" s="136" t="s">
        <v>2957</v>
      </c>
      <c r="M1122" s="131" t="str">
        <f t="shared" si="17"/>
        <v>ASSY</v>
      </c>
    </row>
    <row r="1123" spans="1:13" x14ac:dyDescent="0.2">
      <c r="A1123" s="135" t="s">
        <v>7729</v>
      </c>
      <c r="B1123" s="135" t="s">
        <v>7730</v>
      </c>
      <c r="C1123" s="135" t="s">
        <v>2819</v>
      </c>
      <c r="D1123" s="135" t="s">
        <v>2934</v>
      </c>
      <c r="E1123" s="136" t="s">
        <v>2935</v>
      </c>
      <c r="F1123" s="137" t="s">
        <v>2936</v>
      </c>
      <c r="G1123" s="137" t="s">
        <v>43</v>
      </c>
      <c r="H1123" s="136" t="s">
        <v>2958</v>
      </c>
      <c r="I1123" s="136" t="s">
        <v>2958</v>
      </c>
      <c r="J1123" s="137"/>
      <c r="K1123" s="136" t="s">
        <v>2959</v>
      </c>
      <c r="L1123" s="136" t="s">
        <v>2960</v>
      </c>
      <c r="M1123" s="131" t="str">
        <f t="shared" si="17"/>
        <v>ASSY</v>
      </c>
    </row>
    <row r="1124" spans="1:13" x14ac:dyDescent="0.2">
      <c r="A1124" s="135" t="s">
        <v>7731</v>
      </c>
      <c r="B1124" s="135" t="s">
        <v>7732</v>
      </c>
      <c r="C1124" s="135" t="s">
        <v>2819</v>
      </c>
      <c r="D1124" s="135" t="s">
        <v>2934</v>
      </c>
      <c r="E1124" s="136" t="s">
        <v>2935</v>
      </c>
      <c r="F1124" s="137" t="s">
        <v>2936</v>
      </c>
      <c r="G1124" s="137" t="s">
        <v>43</v>
      </c>
      <c r="H1124" s="136" t="s">
        <v>2961</v>
      </c>
      <c r="I1124" s="136" t="s">
        <v>2962</v>
      </c>
      <c r="J1124" s="137"/>
      <c r="K1124" s="136" t="s">
        <v>2963</v>
      </c>
      <c r="L1124" s="136" t="s">
        <v>2964</v>
      </c>
      <c r="M1124" s="131" t="str">
        <f t="shared" si="17"/>
        <v>ASSY</v>
      </c>
    </row>
    <row r="1125" spans="1:13" x14ac:dyDescent="0.2">
      <c r="A1125" s="135" t="s">
        <v>7733</v>
      </c>
      <c r="B1125" s="135" t="s">
        <v>7734</v>
      </c>
      <c r="C1125" s="135" t="s">
        <v>2819</v>
      </c>
      <c r="D1125" s="135" t="s">
        <v>2934</v>
      </c>
      <c r="E1125" s="136" t="s">
        <v>2935</v>
      </c>
      <c r="F1125" s="137" t="s">
        <v>2936</v>
      </c>
      <c r="G1125" s="137" t="s">
        <v>9035</v>
      </c>
      <c r="H1125" s="136" t="s">
        <v>2965</v>
      </c>
      <c r="I1125" s="136" t="s">
        <v>2965</v>
      </c>
      <c r="J1125" s="137"/>
      <c r="K1125" s="136" t="s">
        <v>2966</v>
      </c>
      <c r="L1125" s="136" t="s">
        <v>2967</v>
      </c>
      <c r="M1125" s="131" t="str">
        <f t="shared" si="17"/>
        <v>Sealing</v>
      </c>
    </row>
    <row r="1126" spans="1:13" x14ac:dyDescent="0.2">
      <c r="A1126" s="135" t="s">
        <v>7735</v>
      </c>
      <c r="B1126" s="135" t="s">
        <v>7736</v>
      </c>
      <c r="C1126" s="135" t="s">
        <v>2819</v>
      </c>
      <c r="D1126" s="135" t="s">
        <v>2934</v>
      </c>
      <c r="E1126" s="136" t="s">
        <v>2935</v>
      </c>
      <c r="F1126" s="137" t="s">
        <v>2936</v>
      </c>
      <c r="G1126" s="137" t="s">
        <v>43</v>
      </c>
      <c r="H1126" s="136" t="s">
        <v>2968</v>
      </c>
      <c r="I1126" s="136" t="s">
        <v>2968</v>
      </c>
      <c r="J1126" s="137"/>
      <c r="K1126" s="136" t="s">
        <v>2969</v>
      </c>
      <c r="L1126" s="136" t="s">
        <v>2970</v>
      </c>
      <c r="M1126" s="131" t="str">
        <f t="shared" si="17"/>
        <v>ASSY</v>
      </c>
    </row>
    <row r="1127" spans="1:13" x14ac:dyDescent="0.2">
      <c r="A1127" s="135" t="s">
        <v>7737</v>
      </c>
      <c r="B1127" s="135" t="s">
        <v>7738</v>
      </c>
      <c r="C1127" s="135" t="s">
        <v>2819</v>
      </c>
      <c r="D1127" s="135" t="s">
        <v>2934</v>
      </c>
      <c r="E1127" s="136" t="s">
        <v>2935</v>
      </c>
      <c r="F1127" s="137" t="s">
        <v>2936</v>
      </c>
      <c r="G1127" s="137" t="s">
        <v>43</v>
      </c>
      <c r="H1127" s="136" t="s">
        <v>2971</v>
      </c>
      <c r="I1127" s="136" t="s">
        <v>2972</v>
      </c>
      <c r="J1127" s="137"/>
      <c r="K1127" s="136" t="s">
        <v>2973</v>
      </c>
      <c r="L1127" s="136" t="s">
        <v>8903</v>
      </c>
      <c r="M1127" s="131" t="str">
        <f t="shared" si="17"/>
        <v>ASSY</v>
      </c>
    </row>
    <row r="1128" spans="1:13" x14ac:dyDescent="0.2">
      <c r="A1128" s="135" t="s">
        <v>7739</v>
      </c>
      <c r="B1128" s="135" t="s">
        <v>7740</v>
      </c>
      <c r="C1128" s="135" t="s">
        <v>2819</v>
      </c>
      <c r="D1128" s="135" t="s">
        <v>2934</v>
      </c>
      <c r="E1128" s="136" t="s">
        <v>2935</v>
      </c>
      <c r="F1128" s="137" t="s">
        <v>2936</v>
      </c>
      <c r="G1128" s="137" t="s">
        <v>43</v>
      </c>
      <c r="H1128" s="136" t="s">
        <v>2974</v>
      </c>
      <c r="I1128" s="136" t="s">
        <v>2974</v>
      </c>
      <c r="J1128" s="137"/>
      <c r="K1128" s="136" t="s">
        <v>2975</v>
      </c>
      <c r="L1128" s="136" t="s">
        <v>8904</v>
      </c>
      <c r="M1128" s="131" t="str">
        <f t="shared" si="17"/>
        <v>ASSY</v>
      </c>
    </row>
    <row r="1129" spans="1:13" x14ac:dyDescent="0.2">
      <c r="A1129" s="135" t="s">
        <v>7741</v>
      </c>
      <c r="B1129" s="135" t="s">
        <v>7742</v>
      </c>
      <c r="C1129" s="135" t="s">
        <v>2819</v>
      </c>
      <c r="D1129" s="135" t="s">
        <v>2934</v>
      </c>
      <c r="E1129" s="136" t="s">
        <v>2935</v>
      </c>
      <c r="F1129" s="137" t="s">
        <v>2936</v>
      </c>
      <c r="G1129" s="137" t="s">
        <v>43</v>
      </c>
      <c r="H1129" s="136" t="s">
        <v>2976</v>
      </c>
      <c r="I1129" s="136" t="s">
        <v>2977</v>
      </c>
      <c r="J1129" s="137"/>
      <c r="K1129" s="136" t="s">
        <v>2978</v>
      </c>
      <c r="L1129" s="136" t="s">
        <v>8905</v>
      </c>
      <c r="M1129" s="131" t="str">
        <f t="shared" si="17"/>
        <v>ASSY</v>
      </c>
    </row>
    <row r="1130" spans="1:13" x14ac:dyDescent="0.2">
      <c r="A1130" s="135" t="s">
        <v>7743</v>
      </c>
      <c r="B1130" s="135" t="s">
        <v>7744</v>
      </c>
      <c r="C1130" s="135" t="s">
        <v>2819</v>
      </c>
      <c r="D1130" s="135" t="s">
        <v>2934</v>
      </c>
      <c r="E1130" s="136" t="s">
        <v>2935</v>
      </c>
      <c r="F1130" s="137" t="s">
        <v>2936</v>
      </c>
      <c r="G1130" s="137" t="s">
        <v>43</v>
      </c>
      <c r="H1130" s="136" t="s">
        <v>2979</v>
      </c>
      <c r="I1130" s="136" t="s">
        <v>2979</v>
      </c>
      <c r="J1130" s="137"/>
      <c r="K1130" s="136" t="s">
        <v>2980</v>
      </c>
      <c r="L1130" s="136" t="s">
        <v>8906</v>
      </c>
      <c r="M1130" s="131" t="str">
        <f t="shared" si="17"/>
        <v>ASSY</v>
      </c>
    </row>
    <row r="1131" spans="1:13" x14ac:dyDescent="0.2">
      <c r="A1131" s="135" t="s">
        <v>7745</v>
      </c>
      <c r="B1131" s="135" t="s">
        <v>7746</v>
      </c>
      <c r="C1131" s="135" t="s">
        <v>2819</v>
      </c>
      <c r="D1131" s="135" t="s">
        <v>2934</v>
      </c>
      <c r="E1131" s="136" t="s">
        <v>2935</v>
      </c>
      <c r="F1131" s="137" t="s">
        <v>2936</v>
      </c>
      <c r="G1131" s="137" t="s">
        <v>9035</v>
      </c>
      <c r="H1131" s="136" t="s">
        <v>2981</v>
      </c>
      <c r="I1131" s="136" t="s">
        <v>2981</v>
      </c>
      <c r="J1131" s="137"/>
      <c r="K1131" s="136" t="s">
        <v>2982</v>
      </c>
      <c r="L1131" s="136" t="s">
        <v>2983</v>
      </c>
      <c r="M1131" s="131" t="str">
        <f t="shared" si="17"/>
        <v>Sealing</v>
      </c>
    </row>
    <row r="1132" spans="1:13" x14ac:dyDescent="0.2">
      <c r="A1132" s="135" t="s">
        <v>7747</v>
      </c>
      <c r="B1132" s="135" t="s">
        <v>7748</v>
      </c>
      <c r="C1132" s="135" t="s">
        <v>2819</v>
      </c>
      <c r="D1132" s="135" t="s">
        <v>2934</v>
      </c>
      <c r="E1132" s="136" t="s">
        <v>2935</v>
      </c>
      <c r="F1132" s="137" t="s">
        <v>2936</v>
      </c>
      <c r="G1132" s="137" t="s">
        <v>9035</v>
      </c>
      <c r="H1132" s="136" t="s">
        <v>2984</v>
      </c>
      <c r="I1132" s="136" t="s">
        <v>2984</v>
      </c>
      <c r="J1132" s="137"/>
      <c r="K1132" s="136" t="s">
        <v>2985</v>
      </c>
      <c r="L1132" s="136" t="s">
        <v>5493</v>
      </c>
      <c r="M1132" s="131" t="str">
        <f t="shared" si="17"/>
        <v>Sealing</v>
      </c>
    </row>
    <row r="1133" spans="1:13" x14ac:dyDescent="0.2">
      <c r="A1133" s="135" t="s">
        <v>7749</v>
      </c>
      <c r="B1133" s="135" t="s">
        <v>7750</v>
      </c>
      <c r="C1133" s="135" t="s">
        <v>2819</v>
      </c>
      <c r="D1133" s="135" t="s">
        <v>2934</v>
      </c>
      <c r="E1133" s="136" t="s">
        <v>2935</v>
      </c>
      <c r="F1133" s="137" t="s">
        <v>2936</v>
      </c>
      <c r="G1133" s="137" t="s">
        <v>9035</v>
      </c>
      <c r="H1133" s="136" t="s">
        <v>2986</v>
      </c>
      <c r="I1133" s="136" t="s">
        <v>2986</v>
      </c>
      <c r="J1133" s="137"/>
      <c r="K1133" s="136" t="s">
        <v>2987</v>
      </c>
      <c r="L1133" s="136" t="s">
        <v>5494</v>
      </c>
      <c r="M1133" s="131" t="str">
        <f t="shared" si="17"/>
        <v>Sealing</v>
      </c>
    </row>
    <row r="1134" spans="1:13" x14ac:dyDescent="0.2">
      <c r="A1134" s="135" t="s">
        <v>7751</v>
      </c>
      <c r="B1134" s="135" t="s">
        <v>7752</v>
      </c>
      <c r="C1134" s="135" t="s">
        <v>2819</v>
      </c>
      <c r="D1134" s="135" t="s">
        <v>2934</v>
      </c>
      <c r="E1134" s="136" t="s">
        <v>2935</v>
      </c>
      <c r="F1134" s="137" t="s">
        <v>2936</v>
      </c>
      <c r="G1134" s="137" t="s">
        <v>9035</v>
      </c>
      <c r="H1134" s="136" t="s">
        <v>2988</v>
      </c>
      <c r="I1134" s="136" t="s">
        <v>2988</v>
      </c>
      <c r="J1134" s="137"/>
      <c r="K1134" s="136" t="s">
        <v>2989</v>
      </c>
      <c r="L1134" s="136" t="s">
        <v>2990</v>
      </c>
      <c r="M1134" s="131" t="str">
        <f t="shared" si="17"/>
        <v>Sealing</v>
      </c>
    </row>
    <row r="1135" spans="1:13" x14ac:dyDescent="0.2">
      <c r="A1135" s="135" t="s">
        <v>7753</v>
      </c>
      <c r="B1135" s="135" t="s">
        <v>7754</v>
      </c>
      <c r="C1135" s="135" t="s">
        <v>2819</v>
      </c>
      <c r="D1135" s="135" t="s">
        <v>2934</v>
      </c>
      <c r="E1135" s="136" t="s">
        <v>2935</v>
      </c>
      <c r="F1135" s="137" t="s">
        <v>2936</v>
      </c>
      <c r="G1135" s="137" t="s">
        <v>9035</v>
      </c>
      <c r="H1135" s="136" t="s">
        <v>2991</v>
      </c>
      <c r="I1135" s="136" t="s">
        <v>2991</v>
      </c>
      <c r="J1135" s="137"/>
      <c r="K1135" s="136" t="s">
        <v>2992</v>
      </c>
      <c r="L1135" s="136" t="s">
        <v>5523</v>
      </c>
      <c r="M1135" s="131" t="str">
        <f t="shared" si="17"/>
        <v>Sealing</v>
      </c>
    </row>
    <row r="1136" spans="1:13" x14ac:dyDescent="0.2">
      <c r="A1136" s="135" t="s">
        <v>7755</v>
      </c>
      <c r="B1136" s="135" t="s">
        <v>7756</v>
      </c>
      <c r="C1136" s="135" t="s">
        <v>2819</v>
      </c>
      <c r="D1136" s="135" t="s">
        <v>2934</v>
      </c>
      <c r="E1136" s="136" t="s">
        <v>2935</v>
      </c>
      <c r="F1136" s="137" t="s">
        <v>2936</v>
      </c>
      <c r="G1136" s="137" t="s">
        <v>9035</v>
      </c>
      <c r="H1136" s="136" t="s">
        <v>2993</v>
      </c>
      <c r="I1136" s="136" t="s">
        <v>2993</v>
      </c>
      <c r="J1136" s="137"/>
      <c r="K1136" s="136" t="s">
        <v>2994</v>
      </c>
      <c r="L1136" s="136" t="s">
        <v>5530</v>
      </c>
      <c r="M1136" s="131" t="str">
        <f t="shared" si="17"/>
        <v>Sealing</v>
      </c>
    </row>
    <row r="1137" spans="1:13" x14ac:dyDescent="0.2">
      <c r="A1137" s="135" t="s">
        <v>7757</v>
      </c>
      <c r="B1137" s="135" t="s">
        <v>7758</v>
      </c>
      <c r="C1137" s="135" t="s">
        <v>2819</v>
      </c>
      <c r="D1137" s="135" t="s">
        <v>2934</v>
      </c>
      <c r="E1137" s="136" t="s">
        <v>2935</v>
      </c>
      <c r="F1137" s="137" t="s">
        <v>2936</v>
      </c>
      <c r="G1137" s="137" t="s">
        <v>9035</v>
      </c>
      <c r="H1137" s="136" t="s">
        <v>2995</v>
      </c>
      <c r="I1137" s="136" t="s">
        <v>2995</v>
      </c>
      <c r="J1137" s="137"/>
      <c r="K1137" s="136" t="s">
        <v>2996</v>
      </c>
      <c r="L1137" s="136" t="s">
        <v>5518</v>
      </c>
      <c r="M1137" s="131" t="str">
        <f t="shared" si="17"/>
        <v>Sealing</v>
      </c>
    </row>
    <row r="1138" spans="1:13" x14ac:dyDescent="0.2">
      <c r="A1138" s="135" t="s">
        <v>7759</v>
      </c>
      <c r="B1138" s="135" t="s">
        <v>7760</v>
      </c>
      <c r="C1138" s="135" t="s">
        <v>2819</v>
      </c>
      <c r="D1138" s="135" t="s">
        <v>2997</v>
      </c>
      <c r="E1138" s="136" t="s">
        <v>2998</v>
      </c>
      <c r="F1138" s="137" t="s">
        <v>2999</v>
      </c>
      <c r="G1138" s="137" t="s">
        <v>43</v>
      </c>
      <c r="H1138" s="136" t="s">
        <v>3000</v>
      </c>
      <c r="I1138" s="136" t="s">
        <v>3000</v>
      </c>
      <c r="J1138" s="137"/>
      <c r="K1138" s="136" t="s">
        <v>3001</v>
      </c>
      <c r="L1138" s="136" t="s">
        <v>3002</v>
      </c>
      <c r="M1138" s="131" t="str">
        <f t="shared" si="17"/>
        <v>ASSY</v>
      </c>
    </row>
    <row r="1139" spans="1:13" x14ac:dyDescent="0.2">
      <c r="A1139" s="135" t="s">
        <v>7761</v>
      </c>
      <c r="B1139" s="135" t="s">
        <v>7762</v>
      </c>
      <c r="C1139" s="135" t="s">
        <v>2819</v>
      </c>
      <c r="D1139" s="135" t="s">
        <v>2997</v>
      </c>
      <c r="E1139" s="136" t="s">
        <v>2998</v>
      </c>
      <c r="F1139" s="137" t="s">
        <v>2999</v>
      </c>
      <c r="G1139" s="137" t="s">
        <v>43</v>
      </c>
      <c r="H1139" s="136" t="s">
        <v>3003</v>
      </c>
      <c r="I1139" s="136" t="s">
        <v>3003</v>
      </c>
      <c r="J1139" s="137"/>
      <c r="K1139" s="136" t="s">
        <v>3004</v>
      </c>
      <c r="L1139" s="136" t="s">
        <v>3005</v>
      </c>
      <c r="M1139" s="131" t="str">
        <f t="shared" si="17"/>
        <v>ASSY</v>
      </c>
    </row>
    <row r="1140" spans="1:13" x14ac:dyDescent="0.2">
      <c r="A1140" s="135" t="s">
        <v>7763</v>
      </c>
      <c r="B1140" s="135" t="s">
        <v>7764</v>
      </c>
      <c r="C1140" s="135" t="s">
        <v>2819</v>
      </c>
      <c r="D1140" s="135" t="s">
        <v>2997</v>
      </c>
      <c r="E1140" s="136" t="s">
        <v>2998</v>
      </c>
      <c r="F1140" s="137" t="s">
        <v>2999</v>
      </c>
      <c r="G1140" s="137" t="s">
        <v>43</v>
      </c>
      <c r="H1140" s="136" t="s">
        <v>3006</v>
      </c>
      <c r="I1140" s="136" t="s">
        <v>3006</v>
      </c>
      <c r="J1140" s="137"/>
      <c r="K1140" s="136" t="s">
        <v>3007</v>
      </c>
      <c r="L1140" s="136" t="s">
        <v>3008</v>
      </c>
      <c r="M1140" s="131" t="str">
        <f t="shared" si="17"/>
        <v>ASSY</v>
      </c>
    </row>
    <row r="1141" spans="1:13" x14ac:dyDescent="0.2">
      <c r="A1141" s="135" t="s">
        <v>7765</v>
      </c>
      <c r="B1141" s="135" t="s">
        <v>7766</v>
      </c>
      <c r="C1141" s="135" t="s">
        <v>2819</v>
      </c>
      <c r="D1141" s="135" t="s">
        <v>2997</v>
      </c>
      <c r="E1141" s="136" t="s">
        <v>2998</v>
      </c>
      <c r="F1141" s="137" t="s">
        <v>2999</v>
      </c>
      <c r="G1141" s="137" t="s">
        <v>43</v>
      </c>
      <c r="H1141" s="136" t="s">
        <v>3009</v>
      </c>
      <c r="I1141" s="136" t="s">
        <v>3009</v>
      </c>
      <c r="J1141" s="137"/>
      <c r="K1141" s="136" t="s">
        <v>3010</v>
      </c>
      <c r="L1141" s="136" t="s">
        <v>8907</v>
      </c>
      <c r="M1141" s="131" t="str">
        <f t="shared" si="17"/>
        <v>ASSY</v>
      </c>
    </row>
    <row r="1142" spans="1:13" x14ac:dyDescent="0.2">
      <c r="A1142" s="135" t="s">
        <v>7767</v>
      </c>
      <c r="B1142" s="135" t="s">
        <v>7768</v>
      </c>
      <c r="C1142" s="135" t="s">
        <v>2819</v>
      </c>
      <c r="D1142" s="135" t="s">
        <v>2997</v>
      </c>
      <c r="E1142" s="136" t="s">
        <v>2998</v>
      </c>
      <c r="F1142" s="137" t="s">
        <v>2999</v>
      </c>
      <c r="G1142" s="137" t="s">
        <v>43</v>
      </c>
      <c r="H1142" s="136" t="s">
        <v>3012</v>
      </c>
      <c r="I1142" s="136" t="s">
        <v>3012</v>
      </c>
      <c r="J1142" s="137"/>
      <c r="K1142" s="136" t="s">
        <v>3013</v>
      </c>
      <c r="L1142" s="136" t="s">
        <v>8908</v>
      </c>
      <c r="M1142" s="131" t="str">
        <f t="shared" si="17"/>
        <v>ASSY</v>
      </c>
    </row>
    <row r="1143" spans="1:13" x14ac:dyDescent="0.2">
      <c r="A1143" s="135" t="s">
        <v>7769</v>
      </c>
      <c r="B1143" s="135" t="s">
        <v>7770</v>
      </c>
      <c r="C1143" s="135" t="s">
        <v>2819</v>
      </c>
      <c r="D1143" s="135" t="s">
        <v>2997</v>
      </c>
      <c r="E1143" s="136" t="s">
        <v>2998</v>
      </c>
      <c r="F1143" s="137" t="s">
        <v>2999</v>
      </c>
      <c r="G1143" s="137" t="s">
        <v>43</v>
      </c>
      <c r="H1143" s="136" t="s">
        <v>3015</v>
      </c>
      <c r="I1143" s="136" t="s">
        <v>3015</v>
      </c>
      <c r="J1143" s="137"/>
      <c r="K1143" s="136" t="s">
        <v>3016</v>
      </c>
      <c r="L1143" s="136" t="s">
        <v>8909</v>
      </c>
      <c r="M1143" s="131" t="str">
        <f t="shared" si="17"/>
        <v>ASSY</v>
      </c>
    </row>
    <row r="1144" spans="1:13" x14ac:dyDescent="0.2">
      <c r="A1144" s="135" t="s">
        <v>7771</v>
      </c>
      <c r="B1144" s="135" t="s">
        <v>7772</v>
      </c>
      <c r="C1144" s="135" t="s">
        <v>2819</v>
      </c>
      <c r="D1144" s="135" t="s">
        <v>2997</v>
      </c>
      <c r="E1144" s="136" t="s">
        <v>2998</v>
      </c>
      <c r="F1144" s="137" t="s">
        <v>2999</v>
      </c>
      <c r="G1144" s="137" t="s">
        <v>43</v>
      </c>
      <c r="H1144" s="136" t="s">
        <v>3017</v>
      </c>
      <c r="I1144" s="136" t="s">
        <v>3017</v>
      </c>
      <c r="J1144" s="137"/>
      <c r="K1144" s="136" t="s">
        <v>3018</v>
      </c>
      <c r="L1144" s="136" t="s">
        <v>3019</v>
      </c>
      <c r="M1144" s="131" t="str">
        <f t="shared" si="17"/>
        <v>ASSY</v>
      </c>
    </row>
    <row r="1145" spans="1:13" x14ac:dyDescent="0.2">
      <c r="A1145" s="135" t="s">
        <v>7773</v>
      </c>
      <c r="B1145" s="135" t="s">
        <v>7774</v>
      </c>
      <c r="C1145" s="135" t="s">
        <v>2819</v>
      </c>
      <c r="D1145" s="135" t="s">
        <v>2997</v>
      </c>
      <c r="E1145" s="136" t="s">
        <v>2998</v>
      </c>
      <c r="F1145" s="137" t="s">
        <v>2999</v>
      </c>
      <c r="G1145" s="137" t="s">
        <v>43</v>
      </c>
      <c r="H1145" s="136" t="s">
        <v>3020</v>
      </c>
      <c r="I1145" s="136" t="s">
        <v>3020</v>
      </c>
      <c r="J1145" s="137"/>
      <c r="K1145" s="136" t="s">
        <v>3021</v>
      </c>
      <c r="L1145" s="136" t="s">
        <v>3022</v>
      </c>
      <c r="M1145" s="131" t="str">
        <f t="shared" si="17"/>
        <v>ASSY</v>
      </c>
    </row>
    <row r="1146" spans="1:13" x14ac:dyDescent="0.2">
      <c r="A1146" s="135" t="s">
        <v>7775</v>
      </c>
      <c r="B1146" s="135" t="s">
        <v>7776</v>
      </c>
      <c r="C1146" s="135" t="s">
        <v>2819</v>
      </c>
      <c r="D1146" s="135" t="s">
        <v>2997</v>
      </c>
      <c r="E1146" s="136" t="s">
        <v>2998</v>
      </c>
      <c r="F1146" s="137" t="s">
        <v>2999</v>
      </c>
      <c r="G1146" s="137" t="s">
        <v>43</v>
      </c>
      <c r="H1146" s="136" t="s">
        <v>3023</v>
      </c>
      <c r="I1146" s="136" t="s">
        <v>3023</v>
      </c>
      <c r="J1146" s="137"/>
      <c r="K1146" s="136" t="s">
        <v>3024</v>
      </c>
      <c r="L1146" s="136" t="s">
        <v>3025</v>
      </c>
      <c r="M1146" s="131" t="str">
        <f t="shared" si="17"/>
        <v>ASSY</v>
      </c>
    </row>
    <row r="1147" spans="1:13" x14ac:dyDescent="0.2">
      <c r="A1147" s="135" t="s">
        <v>7777</v>
      </c>
      <c r="B1147" s="135" t="s">
        <v>7778</v>
      </c>
      <c r="C1147" s="135" t="s">
        <v>2819</v>
      </c>
      <c r="D1147" s="135" t="s">
        <v>3026</v>
      </c>
      <c r="E1147" s="136" t="s">
        <v>3027</v>
      </c>
      <c r="F1147" s="137" t="s">
        <v>3028</v>
      </c>
      <c r="G1147" s="137" t="s">
        <v>9035</v>
      </c>
      <c r="H1147" s="136" t="s">
        <v>3029</v>
      </c>
      <c r="I1147" s="136" t="s">
        <v>3029</v>
      </c>
      <c r="J1147" s="137"/>
      <c r="K1147" s="136" t="s">
        <v>3030</v>
      </c>
      <c r="L1147" s="136" t="s">
        <v>3031</v>
      </c>
      <c r="M1147" s="131" t="str">
        <f t="shared" si="17"/>
        <v>Sealing</v>
      </c>
    </row>
    <row r="1148" spans="1:13" x14ac:dyDescent="0.2">
      <c r="A1148" s="135" t="s">
        <v>7779</v>
      </c>
      <c r="B1148" s="135" t="s">
        <v>7780</v>
      </c>
      <c r="C1148" s="135" t="s">
        <v>2819</v>
      </c>
      <c r="D1148" s="135" t="s">
        <v>3026</v>
      </c>
      <c r="E1148" s="136" t="s">
        <v>3027</v>
      </c>
      <c r="F1148" s="137" t="s">
        <v>3028</v>
      </c>
      <c r="G1148" s="137" t="s">
        <v>43</v>
      </c>
      <c r="H1148" s="136" t="s">
        <v>3032</v>
      </c>
      <c r="I1148" s="136" t="s">
        <v>3032</v>
      </c>
      <c r="J1148" s="137"/>
      <c r="K1148" s="136" t="s">
        <v>3033</v>
      </c>
      <c r="L1148" s="136" t="s">
        <v>8910</v>
      </c>
      <c r="M1148" s="131" t="str">
        <f t="shared" si="17"/>
        <v>ASSY</v>
      </c>
    </row>
    <row r="1149" spans="1:13" x14ac:dyDescent="0.2">
      <c r="A1149" s="135" t="s">
        <v>7781</v>
      </c>
      <c r="B1149" s="135" t="s">
        <v>7782</v>
      </c>
      <c r="C1149" s="135" t="s">
        <v>2819</v>
      </c>
      <c r="D1149" s="135" t="s">
        <v>3026</v>
      </c>
      <c r="E1149" s="136" t="s">
        <v>3027</v>
      </c>
      <c r="F1149" s="137" t="s">
        <v>3028</v>
      </c>
      <c r="G1149" s="137" t="s">
        <v>43</v>
      </c>
      <c r="H1149" s="136" t="s">
        <v>3034</v>
      </c>
      <c r="I1149" s="136" t="s">
        <v>3034</v>
      </c>
      <c r="J1149" s="137"/>
      <c r="K1149" s="136" t="s">
        <v>3035</v>
      </c>
      <c r="L1149" s="136" t="s">
        <v>8911</v>
      </c>
      <c r="M1149" s="131" t="str">
        <f t="shared" si="17"/>
        <v>ASSY</v>
      </c>
    </row>
    <row r="1150" spans="1:13" x14ac:dyDescent="0.2">
      <c r="A1150" s="135" t="s">
        <v>7783</v>
      </c>
      <c r="B1150" s="135" t="s">
        <v>7784</v>
      </c>
      <c r="C1150" s="135" t="s">
        <v>2819</v>
      </c>
      <c r="D1150" s="135" t="s">
        <v>3026</v>
      </c>
      <c r="E1150" s="136" t="s">
        <v>3027</v>
      </c>
      <c r="F1150" s="137" t="s">
        <v>3028</v>
      </c>
      <c r="G1150" s="137" t="s">
        <v>43</v>
      </c>
      <c r="H1150" s="136" t="s">
        <v>3036</v>
      </c>
      <c r="I1150" s="136" t="s">
        <v>3036</v>
      </c>
      <c r="J1150" s="137"/>
      <c r="K1150" s="136" t="s">
        <v>3037</v>
      </c>
      <c r="L1150" s="136" t="s">
        <v>8912</v>
      </c>
      <c r="M1150" s="131" t="str">
        <f t="shared" si="17"/>
        <v>ASSY</v>
      </c>
    </row>
    <row r="1151" spans="1:13" x14ac:dyDescent="0.2">
      <c r="A1151" s="135" t="s">
        <v>7785</v>
      </c>
      <c r="B1151" s="135" t="s">
        <v>7786</v>
      </c>
      <c r="C1151" s="135" t="s">
        <v>2819</v>
      </c>
      <c r="D1151" s="135" t="s">
        <v>3026</v>
      </c>
      <c r="E1151" s="136" t="s">
        <v>3027</v>
      </c>
      <c r="F1151" s="137" t="s">
        <v>3028</v>
      </c>
      <c r="G1151" s="137" t="s">
        <v>43</v>
      </c>
      <c r="H1151" s="136" t="s">
        <v>3038</v>
      </c>
      <c r="I1151" s="136" t="s">
        <v>3038</v>
      </c>
      <c r="J1151" s="137"/>
      <c r="K1151" s="136" t="s">
        <v>3039</v>
      </c>
      <c r="L1151" s="136" t="s">
        <v>8913</v>
      </c>
      <c r="M1151" s="131" t="str">
        <f t="shared" si="17"/>
        <v>ASSY</v>
      </c>
    </row>
    <row r="1152" spans="1:13" x14ac:dyDescent="0.2">
      <c r="A1152" s="135" t="s">
        <v>7787</v>
      </c>
      <c r="B1152" s="135" t="s">
        <v>7788</v>
      </c>
      <c r="C1152" s="135" t="s">
        <v>2819</v>
      </c>
      <c r="D1152" s="135" t="s">
        <v>3026</v>
      </c>
      <c r="E1152" s="136" t="s">
        <v>3027</v>
      </c>
      <c r="F1152" s="137" t="s">
        <v>3028</v>
      </c>
      <c r="G1152" s="137" t="s">
        <v>43</v>
      </c>
      <c r="H1152" s="136" t="s">
        <v>3040</v>
      </c>
      <c r="I1152" s="136" t="s">
        <v>3040</v>
      </c>
      <c r="J1152" s="137"/>
      <c r="K1152" s="136" t="s">
        <v>3041</v>
      </c>
      <c r="L1152" s="136" t="s">
        <v>8914</v>
      </c>
      <c r="M1152" s="131" t="str">
        <f t="shared" si="17"/>
        <v>ASSY</v>
      </c>
    </row>
    <row r="1153" spans="1:13" x14ac:dyDescent="0.2">
      <c r="A1153" s="135" t="s">
        <v>7789</v>
      </c>
      <c r="B1153" s="135" t="s">
        <v>7790</v>
      </c>
      <c r="C1153" s="135" t="s">
        <v>2819</v>
      </c>
      <c r="D1153" s="135" t="s">
        <v>3026</v>
      </c>
      <c r="E1153" s="136" t="s">
        <v>3027</v>
      </c>
      <c r="F1153" s="137" t="s">
        <v>3028</v>
      </c>
      <c r="G1153" s="137" t="s">
        <v>43</v>
      </c>
      <c r="H1153" s="136" t="s">
        <v>3042</v>
      </c>
      <c r="I1153" s="136" t="s">
        <v>3042</v>
      </c>
      <c r="J1153" s="137"/>
      <c r="K1153" s="136" t="s">
        <v>3043</v>
      </c>
      <c r="L1153" s="136" t="s">
        <v>8915</v>
      </c>
      <c r="M1153" s="131" t="str">
        <f t="shared" si="17"/>
        <v>ASSY</v>
      </c>
    </row>
    <row r="1154" spans="1:13" x14ac:dyDescent="0.2">
      <c r="A1154" s="135" t="s">
        <v>7791</v>
      </c>
      <c r="B1154" s="135" t="s">
        <v>7792</v>
      </c>
      <c r="C1154" s="135" t="s">
        <v>2819</v>
      </c>
      <c r="D1154" s="135" t="s">
        <v>3026</v>
      </c>
      <c r="E1154" s="136" t="s">
        <v>3027</v>
      </c>
      <c r="F1154" s="137" t="s">
        <v>3028</v>
      </c>
      <c r="G1154" s="137" t="s">
        <v>43</v>
      </c>
      <c r="H1154" s="136" t="s">
        <v>3044</v>
      </c>
      <c r="I1154" s="136" t="s">
        <v>3044</v>
      </c>
      <c r="J1154" s="137"/>
      <c r="K1154" s="136" t="s">
        <v>3045</v>
      </c>
      <c r="L1154" s="136" t="s">
        <v>8916</v>
      </c>
      <c r="M1154" s="131" t="str">
        <f t="shared" si="17"/>
        <v>ASSY</v>
      </c>
    </row>
    <row r="1155" spans="1:13" x14ac:dyDescent="0.2">
      <c r="A1155" s="135" t="s">
        <v>7793</v>
      </c>
      <c r="B1155" s="135" t="s">
        <v>7794</v>
      </c>
      <c r="C1155" s="135" t="s">
        <v>2819</v>
      </c>
      <c r="D1155" s="135" t="s">
        <v>3026</v>
      </c>
      <c r="E1155" s="136" t="s">
        <v>3027</v>
      </c>
      <c r="F1155" s="137" t="s">
        <v>3028</v>
      </c>
      <c r="G1155" s="137" t="s">
        <v>43</v>
      </c>
      <c r="H1155" s="136" t="s">
        <v>3046</v>
      </c>
      <c r="I1155" s="136" t="s">
        <v>3046</v>
      </c>
      <c r="J1155" s="137"/>
      <c r="K1155" s="136" t="s">
        <v>3047</v>
      </c>
      <c r="L1155" s="136" t="s">
        <v>8917</v>
      </c>
      <c r="M1155" s="131" t="str">
        <f t="shared" si="17"/>
        <v>ASSY</v>
      </c>
    </row>
    <row r="1156" spans="1:13" x14ac:dyDescent="0.2">
      <c r="A1156" s="135" t="s">
        <v>7795</v>
      </c>
      <c r="B1156" s="135" t="s">
        <v>7796</v>
      </c>
      <c r="C1156" s="135" t="s">
        <v>2819</v>
      </c>
      <c r="D1156" s="135" t="s">
        <v>3026</v>
      </c>
      <c r="E1156" s="136" t="s">
        <v>3027</v>
      </c>
      <c r="F1156" s="137" t="s">
        <v>3028</v>
      </c>
      <c r="G1156" s="137" t="s">
        <v>9035</v>
      </c>
      <c r="H1156" s="136" t="s">
        <v>3048</v>
      </c>
      <c r="I1156" s="136" t="s">
        <v>3048</v>
      </c>
      <c r="J1156" s="137"/>
      <c r="K1156" s="136" t="s">
        <v>3049</v>
      </c>
      <c r="L1156" s="136" t="s">
        <v>5462</v>
      </c>
      <c r="M1156" s="131" t="str">
        <f t="shared" si="17"/>
        <v>Sealing</v>
      </c>
    </row>
    <row r="1157" spans="1:13" x14ac:dyDescent="0.2">
      <c r="A1157" s="135" t="s">
        <v>7797</v>
      </c>
      <c r="B1157" s="135" t="s">
        <v>7798</v>
      </c>
      <c r="C1157" s="135" t="s">
        <v>2819</v>
      </c>
      <c r="D1157" s="135" t="s">
        <v>3026</v>
      </c>
      <c r="E1157" s="136" t="s">
        <v>3027</v>
      </c>
      <c r="F1157" s="137" t="s">
        <v>3028</v>
      </c>
      <c r="G1157" s="137" t="s">
        <v>43</v>
      </c>
      <c r="H1157" s="136" t="s">
        <v>3050</v>
      </c>
      <c r="I1157" s="136" t="s">
        <v>3050</v>
      </c>
      <c r="J1157" s="137"/>
      <c r="K1157" s="136" t="s">
        <v>3051</v>
      </c>
      <c r="L1157" s="136" t="s">
        <v>3052</v>
      </c>
      <c r="M1157" s="131" t="str">
        <f t="shared" si="17"/>
        <v>ASSY</v>
      </c>
    </row>
    <row r="1158" spans="1:13" x14ac:dyDescent="0.2">
      <c r="A1158" s="135" t="s">
        <v>7799</v>
      </c>
      <c r="B1158" s="135" t="s">
        <v>7800</v>
      </c>
      <c r="C1158" s="135" t="s">
        <v>2819</v>
      </c>
      <c r="D1158" s="135" t="s">
        <v>3026</v>
      </c>
      <c r="E1158" s="136" t="s">
        <v>3027</v>
      </c>
      <c r="F1158" s="137" t="s">
        <v>3028</v>
      </c>
      <c r="G1158" s="137" t="s">
        <v>43</v>
      </c>
      <c r="H1158" s="136" t="s">
        <v>3053</v>
      </c>
      <c r="I1158" s="136" t="s">
        <v>3053</v>
      </c>
      <c r="J1158" s="137"/>
      <c r="K1158" s="136" t="s">
        <v>3054</v>
      </c>
      <c r="L1158" s="136" t="s">
        <v>8918</v>
      </c>
      <c r="M1158" s="131" t="str">
        <f t="shared" si="17"/>
        <v>ASSY</v>
      </c>
    </row>
    <row r="1159" spans="1:13" x14ac:dyDescent="0.2">
      <c r="A1159" s="135" t="s">
        <v>7801</v>
      </c>
      <c r="B1159" s="135" t="s">
        <v>7802</v>
      </c>
      <c r="C1159" s="135" t="s">
        <v>2819</v>
      </c>
      <c r="D1159" s="135" t="s">
        <v>3026</v>
      </c>
      <c r="E1159" s="136" t="s">
        <v>3027</v>
      </c>
      <c r="F1159" s="137" t="s">
        <v>3028</v>
      </c>
      <c r="G1159" s="137" t="s">
        <v>9035</v>
      </c>
      <c r="H1159" s="136" t="s">
        <v>3055</v>
      </c>
      <c r="I1159" s="136" t="s">
        <v>3055</v>
      </c>
      <c r="J1159" s="137"/>
      <c r="K1159" s="136" t="s">
        <v>3056</v>
      </c>
      <c r="L1159" s="136" t="s">
        <v>5463</v>
      </c>
      <c r="M1159" s="131" t="str">
        <f t="shared" ref="M1159:M1222" si="18">IF(G1159="","",G1159)</f>
        <v>Sealing</v>
      </c>
    </row>
    <row r="1160" spans="1:13" x14ac:dyDescent="0.2">
      <c r="A1160" s="135" t="s">
        <v>7803</v>
      </c>
      <c r="B1160" s="135" t="s">
        <v>7804</v>
      </c>
      <c r="C1160" s="135" t="s">
        <v>2819</v>
      </c>
      <c r="D1160" s="135" t="s">
        <v>3026</v>
      </c>
      <c r="E1160" s="136" t="s">
        <v>3027</v>
      </c>
      <c r="F1160" s="137" t="s">
        <v>3028</v>
      </c>
      <c r="G1160" s="137" t="s">
        <v>43</v>
      </c>
      <c r="H1160" s="136" t="s">
        <v>3058</v>
      </c>
      <c r="I1160" s="136" t="s">
        <v>3058</v>
      </c>
      <c r="J1160" s="137"/>
      <c r="K1160" s="136" t="s">
        <v>3059</v>
      </c>
      <c r="L1160" s="136" t="s">
        <v>3060</v>
      </c>
      <c r="M1160" s="131" t="str">
        <f t="shared" si="18"/>
        <v>ASSY</v>
      </c>
    </row>
    <row r="1161" spans="1:13" x14ac:dyDescent="0.2">
      <c r="A1161" s="135" t="s">
        <v>7805</v>
      </c>
      <c r="B1161" s="135" t="s">
        <v>7806</v>
      </c>
      <c r="C1161" s="135" t="s">
        <v>2819</v>
      </c>
      <c r="D1161" s="135" t="s">
        <v>3026</v>
      </c>
      <c r="E1161" s="136" t="s">
        <v>3027</v>
      </c>
      <c r="F1161" s="137" t="s">
        <v>3028</v>
      </c>
      <c r="G1161" s="137" t="s">
        <v>43</v>
      </c>
      <c r="H1161" s="136" t="s">
        <v>3061</v>
      </c>
      <c r="I1161" s="136" t="s">
        <v>3061</v>
      </c>
      <c r="J1161" s="137"/>
      <c r="K1161" s="136" t="s">
        <v>3062</v>
      </c>
      <c r="L1161" s="136" t="s">
        <v>8919</v>
      </c>
      <c r="M1161" s="131" t="str">
        <f t="shared" si="18"/>
        <v>ASSY</v>
      </c>
    </row>
    <row r="1162" spans="1:13" x14ac:dyDescent="0.2">
      <c r="A1162" s="135" t="s">
        <v>7807</v>
      </c>
      <c r="B1162" s="135" t="s">
        <v>7808</v>
      </c>
      <c r="C1162" s="135" t="s">
        <v>2819</v>
      </c>
      <c r="D1162" s="135" t="s">
        <v>3026</v>
      </c>
      <c r="E1162" s="136" t="s">
        <v>3027</v>
      </c>
      <c r="F1162" s="137" t="s">
        <v>3028</v>
      </c>
      <c r="G1162" s="137" t="s">
        <v>9035</v>
      </c>
      <c r="H1162" s="136" t="s">
        <v>3063</v>
      </c>
      <c r="I1162" s="136" t="s">
        <v>3063</v>
      </c>
      <c r="J1162" s="137"/>
      <c r="K1162" s="136" t="s">
        <v>3064</v>
      </c>
      <c r="L1162" s="136" t="s">
        <v>5464</v>
      </c>
      <c r="M1162" s="131" t="str">
        <f t="shared" si="18"/>
        <v>Sealing</v>
      </c>
    </row>
    <row r="1163" spans="1:13" x14ac:dyDescent="0.2">
      <c r="A1163" s="135" t="s">
        <v>7809</v>
      </c>
      <c r="B1163" s="135" t="s">
        <v>7810</v>
      </c>
      <c r="C1163" s="135" t="s">
        <v>2819</v>
      </c>
      <c r="D1163" s="135" t="s">
        <v>3026</v>
      </c>
      <c r="E1163" s="136" t="s">
        <v>3027</v>
      </c>
      <c r="F1163" s="137" t="s">
        <v>3028</v>
      </c>
      <c r="G1163" s="137" t="s">
        <v>43</v>
      </c>
      <c r="H1163" s="136" t="s">
        <v>3065</v>
      </c>
      <c r="I1163" s="136" t="s">
        <v>3065</v>
      </c>
      <c r="J1163" s="137"/>
      <c r="K1163" s="136" t="s">
        <v>3066</v>
      </c>
      <c r="L1163" s="136" t="s">
        <v>8920</v>
      </c>
      <c r="M1163" s="131" t="str">
        <f t="shared" si="18"/>
        <v>ASSY</v>
      </c>
    </row>
    <row r="1164" spans="1:13" x14ac:dyDescent="0.2">
      <c r="A1164" s="135" t="s">
        <v>7811</v>
      </c>
      <c r="B1164" s="135" t="s">
        <v>7812</v>
      </c>
      <c r="C1164" s="135" t="s">
        <v>2819</v>
      </c>
      <c r="D1164" s="135" t="s">
        <v>3026</v>
      </c>
      <c r="E1164" s="136" t="s">
        <v>3027</v>
      </c>
      <c r="F1164" s="137" t="s">
        <v>3028</v>
      </c>
      <c r="G1164" s="137" t="s">
        <v>43</v>
      </c>
      <c r="H1164" s="136" t="s">
        <v>3067</v>
      </c>
      <c r="I1164" s="136" t="s">
        <v>3067</v>
      </c>
      <c r="J1164" s="137"/>
      <c r="K1164" s="136" t="s">
        <v>3068</v>
      </c>
      <c r="L1164" s="136" t="s">
        <v>8921</v>
      </c>
      <c r="M1164" s="131" t="str">
        <f t="shared" si="18"/>
        <v>ASSY</v>
      </c>
    </row>
    <row r="1165" spans="1:13" x14ac:dyDescent="0.2">
      <c r="A1165" s="135" t="s">
        <v>7813</v>
      </c>
      <c r="B1165" s="135" t="s">
        <v>7814</v>
      </c>
      <c r="C1165" s="135" t="s">
        <v>2819</v>
      </c>
      <c r="D1165" s="135" t="s">
        <v>3026</v>
      </c>
      <c r="E1165" s="136" t="s">
        <v>3027</v>
      </c>
      <c r="F1165" s="137" t="s">
        <v>3028</v>
      </c>
      <c r="G1165" s="137" t="s">
        <v>9035</v>
      </c>
      <c r="H1165" s="136" t="s">
        <v>3069</v>
      </c>
      <c r="I1165" s="136" t="s">
        <v>3069</v>
      </c>
      <c r="J1165" s="137"/>
      <c r="K1165" s="136" t="s">
        <v>3070</v>
      </c>
      <c r="L1165" s="136" t="s">
        <v>5465</v>
      </c>
      <c r="M1165" s="131" t="str">
        <f t="shared" si="18"/>
        <v>Sealing</v>
      </c>
    </row>
    <row r="1166" spans="1:13" x14ac:dyDescent="0.2">
      <c r="A1166" s="135" t="s">
        <v>7815</v>
      </c>
      <c r="B1166" s="135" t="s">
        <v>7816</v>
      </c>
      <c r="C1166" s="135" t="s">
        <v>2819</v>
      </c>
      <c r="D1166" s="135" t="s">
        <v>3026</v>
      </c>
      <c r="E1166" s="136" t="s">
        <v>3027</v>
      </c>
      <c r="F1166" s="137" t="s">
        <v>3028</v>
      </c>
      <c r="G1166" s="137" t="s">
        <v>43</v>
      </c>
      <c r="H1166" s="136" t="s">
        <v>3071</v>
      </c>
      <c r="I1166" s="136" t="s">
        <v>3071</v>
      </c>
      <c r="J1166" s="137"/>
      <c r="K1166" s="136" t="s">
        <v>3072</v>
      </c>
      <c r="L1166" s="136" t="s">
        <v>8922</v>
      </c>
      <c r="M1166" s="131" t="str">
        <f t="shared" si="18"/>
        <v>ASSY</v>
      </c>
    </row>
    <row r="1167" spans="1:13" x14ac:dyDescent="0.2">
      <c r="A1167" s="135" t="s">
        <v>7817</v>
      </c>
      <c r="B1167" s="135" t="s">
        <v>7818</v>
      </c>
      <c r="C1167" s="135" t="s">
        <v>2819</v>
      </c>
      <c r="D1167" s="135" t="s">
        <v>3026</v>
      </c>
      <c r="E1167" s="136" t="s">
        <v>3027</v>
      </c>
      <c r="F1167" s="137" t="s">
        <v>3028</v>
      </c>
      <c r="G1167" s="137" t="s">
        <v>43</v>
      </c>
      <c r="H1167" s="136" t="s">
        <v>3073</v>
      </c>
      <c r="I1167" s="136" t="s">
        <v>3073</v>
      </c>
      <c r="J1167" s="137"/>
      <c r="K1167" s="136" t="s">
        <v>3074</v>
      </c>
      <c r="L1167" s="136" t="s">
        <v>8923</v>
      </c>
      <c r="M1167" s="131" t="str">
        <f t="shared" si="18"/>
        <v>ASSY</v>
      </c>
    </row>
    <row r="1168" spans="1:13" x14ac:dyDescent="0.2">
      <c r="A1168" s="135" t="s">
        <v>7819</v>
      </c>
      <c r="B1168" s="135" t="s">
        <v>7820</v>
      </c>
      <c r="C1168" s="135" t="s">
        <v>2819</v>
      </c>
      <c r="D1168" s="135" t="s">
        <v>3026</v>
      </c>
      <c r="E1168" s="136" t="s">
        <v>3027</v>
      </c>
      <c r="F1168" s="137" t="s">
        <v>3028</v>
      </c>
      <c r="G1168" s="137" t="s">
        <v>43</v>
      </c>
      <c r="H1168" s="136" t="s">
        <v>3075</v>
      </c>
      <c r="I1168" s="136" t="s">
        <v>3075</v>
      </c>
      <c r="J1168" s="137"/>
      <c r="K1168" s="136" t="s">
        <v>3076</v>
      </c>
      <c r="L1168" s="136" t="s">
        <v>8915</v>
      </c>
      <c r="M1168" s="131" t="str">
        <f t="shared" si="18"/>
        <v>ASSY</v>
      </c>
    </row>
    <row r="1169" spans="1:13" x14ac:dyDescent="0.2">
      <c r="A1169" s="135" t="s">
        <v>7821</v>
      </c>
      <c r="B1169" s="135" t="s">
        <v>7822</v>
      </c>
      <c r="C1169" s="135" t="s">
        <v>2819</v>
      </c>
      <c r="D1169" s="135" t="s">
        <v>3026</v>
      </c>
      <c r="E1169" s="136" t="s">
        <v>3027</v>
      </c>
      <c r="F1169" s="137" t="s">
        <v>3028</v>
      </c>
      <c r="G1169" s="137" t="s">
        <v>43</v>
      </c>
      <c r="H1169" s="136" t="s">
        <v>3077</v>
      </c>
      <c r="I1169" s="136" t="s">
        <v>3077</v>
      </c>
      <c r="J1169" s="137"/>
      <c r="K1169" s="136" t="s">
        <v>3078</v>
      </c>
      <c r="L1169" s="136" t="s">
        <v>8917</v>
      </c>
      <c r="M1169" s="131" t="str">
        <f t="shared" si="18"/>
        <v>ASSY</v>
      </c>
    </row>
    <row r="1170" spans="1:13" x14ac:dyDescent="0.2">
      <c r="A1170" s="135" t="s">
        <v>7823</v>
      </c>
      <c r="B1170" s="135" t="s">
        <v>7824</v>
      </c>
      <c r="C1170" s="135" t="s">
        <v>2819</v>
      </c>
      <c r="D1170" s="141" t="s">
        <v>3079</v>
      </c>
      <c r="E1170" s="136" t="s">
        <v>3080</v>
      </c>
      <c r="F1170" s="137" t="s">
        <v>3081</v>
      </c>
      <c r="G1170" s="137" t="s">
        <v>9035</v>
      </c>
      <c r="H1170" s="136" t="s">
        <v>3082</v>
      </c>
      <c r="I1170" s="136" t="s">
        <v>3082</v>
      </c>
      <c r="J1170" s="137"/>
      <c r="K1170" s="136" t="s">
        <v>3083</v>
      </c>
      <c r="L1170" s="136" t="s">
        <v>3084</v>
      </c>
      <c r="M1170" s="131" t="str">
        <f t="shared" si="18"/>
        <v>Sealing</v>
      </c>
    </row>
    <row r="1171" spans="1:13" x14ac:dyDescent="0.2">
      <c r="A1171" s="135" t="s">
        <v>7825</v>
      </c>
      <c r="B1171" s="135" t="s">
        <v>7826</v>
      </c>
      <c r="C1171" s="135" t="s">
        <v>2819</v>
      </c>
      <c r="D1171" s="141" t="s">
        <v>3079</v>
      </c>
      <c r="E1171" s="136" t="s">
        <v>3080</v>
      </c>
      <c r="F1171" s="137" t="s">
        <v>3081</v>
      </c>
      <c r="G1171" s="137" t="s">
        <v>43</v>
      </c>
      <c r="H1171" s="136" t="s">
        <v>3085</v>
      </c>
      <c r="I1171" s="136" t="s">
        <v>3085</v>
      </c>
      <c r="J1171" s="137"/>
      <c r="K1171" s="136" t="s">
        <v>3086</v>
      </c>
      <c r="L1171" s="136" t="s">
        <v>3087</v>
      </c>
      <c r="M1171" s="131" t="str">
        <f t="shared" si="18"/>
        <v>ASSY</v>
      </c>
    </row>
    <row r="1172" spans="1:13" x14ac:dyDescent="0.2">
      <c r="A1172" s="135" t="s">
        <v>7827</v>
      </c>
      <c r="B1172" s="135" t="s">
        <v>7828</v>
      </c>
      <c r="C1172" s="135" t="s">
        <v>2819</v>
      </c>
      <c r="D1172" s="141" t="s">
        <v>3079</v>
      </c>
      <c r="E1172" s="136" t="s">
        <v>3080</v>
      </c>
      <c r="F1172" s="137" t="s">
        <v>3081</v>
      </c>
      <c r="G1172" s="137" t="s">
        <v>9035</v>
      </c>
      <c r="H1172" s="136" t="s">
        <v>3088</v>
      </c>
      <c r="I1172" s="136" t="s">
        <v>3088</v>
      </c>
      <c r="J1172" s="137"/>
      <c r="K1172" s="136" t="s">
        <v>3089</v>
      </c>
      <c r="L1172" s="136" t="s">
        <v>5440</v>
      </c>
      <c r="M1172" s="131" t="str">
        <f t="shared" si="18"/>
        <v>Sealing</v>
      </c>
    </row>
    <row r="1173" spans="1:13" x14ac:dyDescent="0.2">
      <c r="A1173" s="135" t="s">
        <v>7829</v>
      </c>
      <c r="B1173" s="135" t="s">
        <v>7830</v>
      </c>
      <c r="C1173" s="135" t="s">
        <v>2819</v>
      </c>
      <c r="D1173" s="141" t="s">
        <v>3079</v>
      </c>
      <c r="E1173" s="136" t="s">
        <v>3080</v>
      </c>
      <c r="F1173" s="137" t="s">
        <v>3081</v>
      </c>
      <c r="G1173" s="137" t="s">
        <v>43</v>
      </c>
      <c r="H1173" s="136" t="s">
        <v>3090</v>
      </c>
      <c r="I1173" s="136" t="s">
        <v>3090</v>
      </c>
      <c r="J1173" s="137"/>
      <c r="K1173" s="136" t="s">
        <v>3091</v>
      </c>
      <c r="L1173" s="136" t="s">
        <v>8924</v>
      </c>
      <c r="M1173" s="131" t="str">
        <f t="shared" si="18"/>
        <v>ASSY</v>
      </c>
    </row>
    <row r="1174" spans="1:13" x14ac:dyDescent="0.2">
      <c r="A1174" s="135" t="s">
        <v>7831</v>
      </c>
      <c r="B1174" s="135" t="s">
        <v>7832</v>
      </c>
      <c r="C1174" s="135" t="s">
        <v>2819</v>
      </c>
      <c r="D1174" s="141" t="s">
        <v>3079</v>
      </c>
      <c r="E1174" s="136" t="s">
        <v>3080</v>
      </c>
      <c r="F1174" s="137" t="s">
        <v>3081</v>
      </c>
      <c r="G1174" s="137" t="s">
        <v>43</v>
      </c>
      <c r="H1174" s="136" t="s">
        <v>3092</v>
      </c>
      <c r="I1174" s="136" t="s">
        <v>3092</v>
      </c>
      <c r="J1174" s="137"/>
      <c r="K1174" s="136" t="s">
        <v>3093</v>
      </c>
      <c r="L1174" s="136" t="s">
        <v>3094</v>
      </c>
      <c r="M1174" s="131" t="str">
        <f t="shared" si="18"/>
        <v>ASSY</v>
      </c>
    </row>
    <row r="1175" spans="1:13" x14ac:dyDescent="0.2">
      <c r="A1175" s="135" t="s">
        <v>7833</v>
      </c>
      <c r="B1175" s="135" t="s">
        <v>7834</v>
      </c>
      <c r="C1175" s="135" t="s">
        <v>2819</v>
      </c>
      <c r="D1175" s="141" t="s">
        <v>3079</v>
      </c>
      <c r="E1175" s="136" t="s">
        <v>3080</v>
      </c>
      <c r="F1175" s="137" t="s">
        <v>3081</v>
      </c>
      <c r="G1175" s="137" t="s">
        <v>43</v>
      </c>
      <c r="H1175" s="136" t="s">
        <v>3095</v>
      </c>
      <c r="I1175" s="136" t="s">
        <v>3095</v>
      </c>
      <c r="J1175" s="137"/>
      <c r="K1175" s="136" t="s">
        <v>3096</v>
      </c>
      <c r="L1175" s="136" t="s">
        <v>8925</v>
      </c>
      <c r="M1175" s="131" t="str">
        <f t="shared" si="18"/>
        <v>ASSY</v>
      </c>
    </row>
    <row r="1176" spans="1:13" x14ac:dyDescent="0.2">
      <c r="A1176" s="135" t="s">
        <v>7835</v>
      </c>
      <c r="B1176" s="135" t="s">
        <v>7836</v>
      </c>
      <c r="C1176" s="135" t="s">
        <v>2819</v>
      </c>
      <c r="D1176" s="141" t="s">
        <v>3079</v>
      </c>
      <c r="E1176" s="136" t="s">
        <v>3080</v>
      </c>
      <c r="F1176" s="137" t="s">
        <v>3081</v>
      </c>
      <c r="G1176" s="137" t="s">
        <v>43</v>
      </c>
      <c r="H1176" s="136" t="s">
        <v>3097</v>
      </c>
      <c r="I1176" s="136" t="s">
        <v>3097</v>
      </c>
      <c r="J1176" s="137"/>
      <c r="K1176" s="136" t="s">
        <v>3098</v>
      </c>
      <c r="L1176" s="136" t="s">
        <v>8926</v>
      </c>
      <c r="M1176" s="131" t="str">
        <f t="shared" si="18"/>
        <v>ASSY</v>
      </c>
    </row>
    <row r="1177" spans="1:13" x14ac:dyDescent="0.2">
      <c r="A1177" s="135" t="s">
        <v>7837</v>
      </c>
      <c r="B1177" s="135" t="s">
        <v>7838</v>
      </c>
      <c r="C1177" s="135" t="s">
        <v>2819</v>
      </c>
      <c r="D1177" s="141" t="s">
        <v>3079</v>
      </c>
      <c r="E1177" s="136" t="s">
        <v>3080</v>
      </c>
      <c r="F1177" s="137" t="s">
        <v>3081</v>
      </c>
      <c r="G1177" s="137" t="s">
        <v>43</v>
      </c>
      <c r="H1177" s="136" t="s">
        <v>3099</v>
      </c>
      <c r="I1177" s="136" t="s">
        <v>3099</v>
      </c>
      <c r="J1177" s="137"/>
      <c r="K1177" s="136" t="s">
        <v>3100</v>
      </c>
      <c r="L1177" s="136" t="s">
        <v>8927</v>
      </c>
      <c r="M1177" s="131" t="str">
        <f t="shared" si="18"/>
        <v>ASSY</v>
      </c>
    </row>
    <row r="1178" spans="1:13" x14ac:dyDescent="0.2">
      <c r="A1178" s="135" t="s">
        <v>7839</v>
      </c>
      <c r="B1178" s="135" t="s">
        <v>7840</v>
      </c>
      <c r="C1178" s="135" t="s">
        <v>2819</v>
      </c>
      <c r="D1178" s="141" t="s">
        <v>3079</v>
      </c>
      <c r="E1178" s="136" t="s">
        <v>3080</v>
      </c>
      <c r="F1178" s="137" t="s">
        <v>3081</v>
      </c>
      <c r="G1178" s="137" t="s">
        <v>43</v>
      </c>
      <c r="H1178" s="136" t="s">
        <v>3101</v>
      </c>
      <c r="I1178" s="136" t="s">
        <v>3101</v>
      </c>
      <c r="J1178" s="137"/>
      <c r="K1178" s="136" t="s">
        <v>3102</v>
      </c>
      <c r="L1178" s="136" t="s">
        <v>8928</v>
      </c>
      <c r="M1178" s="131" t="str">
        <f t="shared" si="18"/>
        <v>ASSY</v>
      </c>
    </row>
    <row r="1179" spans="1:13" x14ac:dyDescent="0.2">
      <c r="A1179" s="135" t="s">
        <v>7841</v>
      </c>
      <c r="B1179" s="135" t="s">
        <v>7842</v>
      </c>
      <c r="C1179" s="135" t="s">
        <v>2819</v>
      </c>
      <c r="D1179" s="141" t="s">
        <v>3079</v>
      </c>
      <c r="E1179" s="136" t="s">
        <v>3080</v>
      </c>
      <c r="F1179" s="137" t="s">
        <v>3081</v>
      </c>
      <c r="G1179" s="137" t="s">
        <v>43</v>
      </c>
      <c r="H1179" s="136" t="s">
        <v>3103</v>
      </c>
      <c r="I1179" s="136" t="s">
        <v>3103</v>
      </c>
      <c r="J1179" s="137"/>
      <c r="K1179" s="136" t="s">
        <v>3104</v>
      </c>
      <c r="L1179" s="136" t="s">
        <v>8929</v>
      </c>
      <c r="M1179" s="131" t="str">
        <f t="shared" si="18"/>
        <v>ASSY</v>
      </c>
    </row>
    <row r="1180" spans="1:13" x14ac:dyDescent="0.2">
      <c r="A1180" s="135" t="s">
        <v>7843</v>
      </c>
      <c r="B1180" s="135" t="s">
        <v>7844</v>
      </c>
      <c r="C1180" s="135" t="s">
        <v>2819</v>
      </c>
      <c r="D1180" s="141" t="s">
        <v>3079</v>
      </c>
      <c r="E1180" s="136" t="s">
        <v>3080</v>
      </c>
      <c r="F1180" s="137" t="s">
        <v>3081</v>
      </c>
      <c r="G1180" s="137" t="s">
        <v>43</v>
      </c>
      <c r="H1180" s="136" t="s">
        <v>3105</v>
      </c>
      <c r="I1180" s="136" t="s">
        <v>3105</v>
      </c>
      <c r="J1180" s="137"/>
      <c r="K1180" s="136" t="s">
        <v>3106</v>
      </c>
      <c r="L1180" s="136" t="s">
        <v>8930</v>
      </c>
      <c r="M1180" s="131" t="str">
        <f t="shared" si="18"/>
        <v>ASSY</v>
      </c>
    </row>
    <row r="1181" spans="1:13" x14ac:dyDescent="0.2">
      <c r="A1181" s="135" t="s">
        <v>7845</v>
      </c>
      <c r="B1181" s="135" t="s">
        <v>7846</v>
      </c>
      <c r="C1181" s="135" t="s">
        <v>2819</v>
      </c>
      <c r="D1181" s="141" t="s">
        <v>3079</v>
      </c>
      <c r="E1181" s="136" t="s">
        <v>3080</v>
      </c>
      <c r="F1181" s="137" t="s">
        <v>3081</v>
      </c>
      <c r="G1181" s="137" t="s">
        <v>43</v>
      </c>
      <c r="H1181" s="136" t="s">
        <v>3107</v>
      </c>
      <c r="I1181" s="136" t="s">
        <v>3107</v>
      </c>
      <c r="J1181" s="137"/>
      <c r="K1181" s="136" t="s">
        <v>3108</v>
      </c>
      <c r="L1181" s="136" t="s">
        <v>8931</v>
      </c>
      <c r="M1181" s="131" t="str">
        <f t="shared" si="18"/>
        <v>ASSY</v>
      </c>
    </row>
    <row r="1182" spans="1:13" x14ac:dyDescent="0.2">
      <c r="A1182" s="135" t="s">
        <v>7847</v>
      </c>
      <c r="B1182" s="135" t="s">
        <v>7848</v>
      </c>
      <c r="C1182" s="135" t="s">
        <v>2819</v>
      </c>
      <c r="D1182" s="141" t="s">
        <v>3079</v>
      </c>
      <c r="E1182" s="136" t="s">
        <v>3080</v>
      </c>
      <c r="F1182" s="137" t="s">
        <v>3081</v>
      </c>
      <c r="G1182" s="137" t="s">
        <v>43</v>
      </c>
      <c r="H1182" s="136" t="s">
        <v>3109</v>
      </c>
      <c r="I1182" s="136" t="s">
        <v>3109</v>
      </c>
      <c r="J1182" s="137"/>
      <c r="K1182" s="136" t="s">
        <v>3110</v>
      </c>
      <c r="L1182" s="136" t="s">
        <v>8932</v>
      </c>
      <c r="M1182" s="131" t="str">
        <f t="shared" si="18"/>
        <v>ASSY</v>
      </c>
    </row>
    <row r="1183" spans="1:13" x14ac:dyDescent="0.2">
      <c r="A1183" s="135" t="s">
        <v>7849</v>
      </c>
      <c r="B1183" s="135" t="s">
        <v>7850</v>
      </c>
      <c r="C1183" s="135" t="s">
        <v>2819</v>
      </c>
      <c r="D1183" s="141" t="s">
        <v>3079</v>
      </c>
      <c r="E1183" s="136" t="s">
        <v>3080</v>
      </c>
      <c r="F1183" s="137" t="s">
        <v>3081</v>
      </c>
      <c r="G1183" s="137" t="s">
        <v>43</v>
      </c>
      <c r="H1183" s="136" t="s">
        <v>3111</v>
      </c>
      <c r="I1183" s="136" t="s">
        <v>3111</v>
      </c>
      <c r="J1183" s="137"/>
      <c r="K1183" s="136" t="s">
        <v>3112</v>
      </c>
      <c r="L1183" s="136" t="s">
        <v>8933</v>
      </c>
      <c r="M1183" s="131" t="str">
        <f t="shared" si="18"/>
        <v>ASSY</v>
      </c>
    </row>
    <row r="1184" spans="1:13" x14ac:dyDescent="0.2">
      <c r="A1184" s="135" t="s">
        <v>7851</v>
      </c>
      <c r="B1184" s="135" t="s">
        <v>7852</v>
      </c>
      <c r="C1184" s="135" t="s">
        <v>2819</v>
      </c>
      <c r="D1184" s="141" t="s">
        <v>3079</v>
      </c>
      <c r="E1184" s="136" t="s">
        <v>3080</v>
      </c>
      <c r="F1184" s="137" t="s">
        <v>3081</v>
      </c>
      <c r="G1184" s="137" t="s">
        <v>43</v>
      </c>
      <c r="H1184" s="136" t="s">
        <v>3113</v>
      </c>
      <c r="I1184" s="136" t="s">
        <v>3113</v>
      </c>
      <c r="J1184" s="137"/>
      <c r="K1184" s="136" t="s">
        <v>3114</v>
      </c>
      <c r="L1184" s="136" t="s">
        <v>8934</v>
      </c>
      <c r="M1184" s="131" t="str">
        <f t="shared" si="18"/>
        <v>ASSY</v>
      </c>
    </row>
    <row r="1185" spans="1:13" x14ac:dyDescent="0.2">
      <c r="A1185" s="135" t="s">
        <v>7853</v>
      </c>
      <c r="B1185" s="135" t="s">
        <v>7854</v>
      </c>
      <c r="C1185" s="135" t="s">
        <v>2819</v>
      </c>
      <c r="D1185" s="141" t="s">
        <v>3079</v>
      </c>
      <c r="E1185" s="136" t="s">
        <v>3080</v>
      </c>
      <c r="F1185" s="137" t="s">
        <v>3081</v>
      </c>
      <c r="G1185" s="137" t="s">
        <v>43</v>
      </c>
      <c r="H1185" s="136" t="s">
        <v>3115</v>
      </c>
      <c r="I1185" s="136" t="s">
        <v>3115</v>
      </c>
      <c r="J1185" s="137"/>
      <c r="K1185" s="136" t="s">
        <v>3116</v>
      </c>
      <c r="L1185" s="136" t="s">
        <v>8935</v>
      </c>
      <c r="M1185" s="131" t="str">
        <f t="shared" si="18"/>
        <v>ASSY</v>
      </c>
    </row>
    <row r="1186" spans="1:13" x14ac:dyDescent="0.2">
      <c r="A1186" s="135" t="s">
        <v>7855</v>
      </c>
      <c r="B1186" s="135" t="s">
        <v>7856</v>
      </c>
      <c r="C1186" s="135" t="s">
        <v>2819</v>
      </c>
      <c r="D1186" s="141" t="s">
        <v>3079</v>
      </c>
      <c r="E1186" s="136" t="s">
        <v>3080</v>
      </c>
      <c r="F1186" s="137" t="s">
        <v>3081</v>
      </c>
      <c r="G1186" s="137" t="s">
        <v>43</v>
      </c>
      <c r="H1186" s="136" t="s">
        <v>3117</v>
      </c>
      <c r="I1186" s="136" t="s">
        <v>3117</v>
      </c>
      <c r="J1186" s="137"/>
      <c r="K1186" s="136" t="s">
        <v>3118</v>
      </c>
      <c r="L1186" s="136" t="s">
        <v>8936</v>
      </c>
      <c r="M1186" s="131" t="str">
        <f t="shared" si="18"/>
        <v>ASSY</v>
      </c>
    </row>
    <row r="1187" spans="1:13" x14ac:dyDescent="0.2">
      <c r="A1187" s="135" t="s">
        <v>7857</v>
      </c>
      <c r="B1187" s="135" t="s">
        <v>7858</v>
      </c>
      <c r="C1187" s="135" t="s">
        <v>2819</v>
      </c>
      <c r="D1187" s="141" t="s">
        <v>3079</v>
      </c>
      <c r="E1187" s="136" t="s">
        <v>3080</v>
      </c>
      <c r="F1187" s="137" t="s">
        <v>3081</v>
      </c>
      <c r="G1187" s="137" t="s">
        <v>43</v>
      </c>
      <c r="H1187" s="136" t="s">
        <v>3119</v>
      </c>
      <c r="I1187" s="136" t="s">
        <v>3119</v>
      </c>
      <c r="J1187" s="137"/>
      <c r="K1187" s="136" t="s">
        <v>3120</v>
      </c>
      <c r="L1187" s="136" t="s">
        <v>8937</v>
      </c>
      <c r="M1187" s="131" t="str">
        <f t="shared" si="18"/>
        <v>ASSY</v>
      </c>
    </row>
    <row r="1188" spans="1:13" x14ac:dyDescent="0.2">
      <c r="A1188" s="135" t="s">
        <v>7859</v>
      </c>
      <c r="B1188" s="135" t="s">
        <v>7860</v>
      </c>
      <c r="C1188" s="135" t="s">
        <v>2819</v>
      </c>
      <c r="D1188" s="141" t="s">
        <v>3079</v>
      </c>
      <c r="E1188" s="136" t="s">
        <v>3080</v>
      </c>
      <c r="F1188" s="137" t="s">
        <v>3081</v>
      </c>
      <c r="G1188" s="137" t="s">
        <v>43</v>
      </c>
      <c r="H1188" s="136" t="s">
        <v>3121</v>
      </c>
      <c r="I1188" s="136" t="s">
        <v>3121</v>
      </c>
      <c r="J1188" s="137"/>
      <c r="K1188" s="136" t="s">
        <v>3122</v>
      </c>
      <c r="L1188" s="136" t="s">
        <v>3123</v>
      </c>
      <c r="M1188" s="131" t="str">
        <f t="shared" si="18"/>
        <v>ASSY</v>
      </c>
    </row>
    <row r="1189" spans="1:13" x14ac:dyDescent="0.2">
      <c r="A1189" s="135" t="s">
        <v>7861</v>
      </c>
      <c r="B1189" s="135" t="s">
        <v>7862</v>
      </c>
      <c r="C1189" s="135" t="s">
        <v>2819</v>
      </c>
      <c r="D1189" s="141" t="s">
        <v>3079</v>
      </c>
      <c r="E1189" s="136" t="s">
        <v>3080</v>
      </c>
      <c r="F1189" s="137" t="s">
        <v>3081</v>
      </c>
      <c r="G1189" s="137" t="s">
        <v>43</v>
      </c>
      <c r="H1189" s="136" t="s">
        <v>3124</v>
      </c>
      <c r="I1189" s="136" t="s">
        <v>3124</v>
      </c>
      <c r="J1189" s="137"/>
      <c r="K1189" s="136" t="s">
        <v>3125</v>
      </c>
      <c r="L1189" s="136" t="s">
        <v>8938</v>
      </c>
      <c r="M1189" s="131" t="str">
        <f t="shared" si="18"/>
        <v>ASSY</v>
      </c>
    </row>
    <row r="1190" spans="1:13" x14ac:dyDescent="0.2">
      <c r="A1190" s="135" t="s">
        <v>7863</v>
      </c>
      <c r="B1190" s="135" t="s">
        <v>7864</v>
      </c>
      <c r="C1190" s="135" t="s">
        <v>2819</v>
      </c>
      <c r="D1190" s="141" t="s">
        <v>3079</v>
      </c>
      <c r="E1190" s="136" t="s">
        <v>3080</v>
      </c>
      <c r="F1190" s="137" t="s">
        <v>3081</v>
      </c>
      <c r="G1190" s="137" t="s">
        <v>43</v>
      </c>
      <c r="H1190" s="136" t="s">
        <v>3126</v>
      </c>
      <c r="I1190" s="136" t="s">
        <v>3126</v>
      </c>
      <c r="J1190" s="137"/>
      <c r="K1190" s="136" t="s">
        <v>3127</v>
      </c>
      <c r="L1190" s="136" t="s">
        <v>3128</v>
      </c>
      <c r="M1190" s="131" t="str">
        <f t="shared" si="18"/>
        <v>ASSY</v>
      </c>
    </row>
    <row r="1191" spans="1:13" x14ac:dyDescent="0.2">
      <c r="A1191" s="135" t="s">
        <v>7865</v>
      </c>
      <c r="B1191" s="135" t="s">
        <v>7866</v>
      </c>
      <c r="C1191" s="135" t="s">
        <v>2819</v>
      </c>
      <c r="D1191" s="141" t="s">
        <v>3079</v>
      </c>
      <c r="E1191" s="136" t="s">
        <v>3080</v>
      </c>
      <c r="F1191" s="137" t="s">
        <v>3081</v>
      </c>
      <c r="G1191" s="137" t="s">
        <v>43</v>
      </c>
      <c r="H1191" s="136" t="s">
        <v>3129</v>
      </c>
      <c r="I1191" s="136" t="s">
        <v>3129</v>
      </c>
      <c r="J1191" s="137"/>
      <c r="K1191" s="136" t="s">
        <v>3130</v>
      </c>
      <c r="L1191" s="136" t="s">
        <v>8939</v>
      </c>
      <c r="M1191" s="131" t="str">
        <f t="shared" si="18"/>
        <v>ASSY</v>
      </c>
    </row>
    <row r="1192" spans="1:13" x14ac:dyDescent="0.2">
      <c r="A1192" s="135" t="s">
        <v>7867</v>
      </c>
      <c r="B1192" s="135" t="s">
        <v>7868</v>
      </c>
      <c r="C1192" s="135" t="s">
        <v>2819</v>
      </c>
      <c r="D1192" s="141" t="s">
        <v>3079</v>
      </c>
      <c r="E1192" s="136" t="s">
        <v>3080</v>
      </c>
      <c r="F1192" s="137" t="s">
        <v>3081</v>
      </c>
      <c r="G1192" s="137" t="s">
        <v>43</v>
      </c>
      <c r="H1192" s="136" t="s">
        <v>3131</v>
      </c>
      <c r="I1192" s="136" t="s">
        <v>3131</v>
      </c>
      <c r="J1192" s="137"/>
      <c r="K1192" s="136" t="s">
        <v>3132</v>
      </c>
      <c r="L1192" s="136" t="s">
        <v>8940</v>
      </c>
      <c r="M1192" s="131" t="str">
        <f t="shared" si="18"/>
        <v>ASSY</v>
      </c>
    </row>
    <row r="1193" spans="1:13" x14ac:dyDescent="0.2">
      <c r="A1193" s="135" t="s">
        <v>7869</v>
      </c>
      <c r="B1193" s="135" t="s">
        <v>7870</v>
      </c>
      <c r="C1193" s="135" t="s">
        <v>2819</v>
      </c>
      <c r="D1193" s="141" t="s">
        <v>3079</v>
      </c>
      <c r="E1193" s="136" t="s">
        <v>3080</v>
      </c>
      <c r="F1193" s="137" t="s">
        <v>3081</v>
      </c>
      <c r="G1193" s="137" t="s">
        <v>43</v>
      </c>
      <c r="H1193" s="136" t="s">
        <v>3133</v>
      </c>
      <c r="I1193" s="136" t="s">
        <v>3133</v>
      </c>
      <c r="J1193" s="137"/>
      <c r="K1193" s="136" t="s">
        <v>3134</v>
      </c>
      <c r="L1193" s="136" t="s">
        <v>8941</v>
      </c>
      <c r="M1193" s="131" t="str">
        <f t="shared" si="18"/>
        <v>ASSY</v>
      </c>
    </row>
    <row r="1194" spans="1:13" x14ac:dyDescent="0.2">
      <c r="A1194" s="135" t="s">
        <v>7871</v>
      </c>
      <c r="B1194" s="135" t="s">
        <v>7872</v>
      </c>
      <c r="C1194" s="135" t="s">
        <v>2819</v>
      </c>
      <c r="D1194" s="141" t="s">
        <v>3079</v>
      </c>
      <c r="E1194" s="136" t="s">
        <v>3080</v>
      </c>
      <c r="F1194" s="137" t="s">
        <v>3081</v>
      </c>
      <c r="G1194" s="137" t="s">
        <v>43</v>
      </c>
      <c r="H1194" s="136" t="s">
        <v>3135</v>
      </c>
      <c r="I1194" s="136" t="s">
        <v>3135</v>
      </c>
      <c r="J1194" s="137"/>
      <c r="K1194" s="136" t="s">
        <v>3136</v>
      </c>
      <c r="L1194" s="136" t="s">
        <v>8942</v>
      </c>
      <c r="M1194" s="131" t="str">
        <f t="shared" si="18"/>
        <v>ASSY</v>
      </c>
    </row>
    <row r="1195" spans="1:13" x14ac:dyDescent="0.2">
      <c r="A1195" s="135" t="s">
        <v>7873</v>
      </c>
      <c r="B1195" s="135" t="s">
        <v>7874</v>
      </c>
      <c r="C1195" s="135" t="s">
        <v>2819</v>
      </c>
      <c r="D1195" s="141" t="s">
        <v>3079</v>
      </c>
      <c r="E1195" s="136" t="s">
        <v>3080</v>
      </c>
      <c r="F1195" s="137" t="s">
        <v>3081</v>
      </c>
      <c r="G1195" s="137" t="s">
        <v>9035</v>
      </c>
      <c r="H1195" s="136" t="s">
        <v>3137</v>
      </c>
      <c r="I1195" s="136" t="s">
        <v>3137</v>
      </c>
      <c r="J1195" s="137"/>
      <c r="K1195" s="136" t="s">
        <v>3138</v>
      </c>
      <c r="L1195" s="136" t="s">
        <v>5453</v>
      </c>
      <c r="M1195" s="131" t="str">
        <f t="shared" si="18"/>
        <v>Sealing</v>
      </c>
    </row>
    <row r="1196" spans="1:13" x14ac:dyDescent="0.2">
      <c r="A1196" s="135" t="s">
        <v>7875</v>
      </c>
      <c r="B1196" s="135" t="s">
        <v>7876</v>
      </c>
      <c r="C1196" s="135" t="s">
        <v>2819</v>
      </c>
      <c r="D1196" s="141" t="s">
        <v>3079</v>
      </c>
      <c r="E1196" s="136" t="s">
        <v>3080</v>
      </c>
      <c r="F1196" s="137" t="s">
        <v>3081</v>
      </c>
      <c r="G1196" s="137" t="s">
        <v>43</v>
      </c>
      <c r="H1196" s="136" t="s">
        <v>3139</v>
      </c>
      <c r="I1196" s="136" t="s">
        <v>3139</v>
      </c>
      <c r="J1196" s="137"/>
      <c r="K1196" s="136" t="s">
        <v>3140</v>
      </c>
      <c r="L1196" s="136" t="s">
        <v>8943</v>
      </c>
      <c r="M1196" s="131" t="str">
        <f t="shared" si="18"/>
        <v>ASSY</v>
      </c>
    </row>
    <row r="1197" spans="1:13" x14ac:dyDescent="0.2">
      <c r="A1197" s="135" t="s">
        <v>7877</v>
      </c>
      <c r="B1197" s="135" t="s">
        <v>7878</v>
      </c>
      <c r="C1197" s="135" t="s">
        <v>2819</v>
      </c>
      <c r="D1197" s="141" t="s">
        <v>3079</v>
      </c>
      <c r="E1197" s="136" t="s">
        <v>3080</v>
      </c>
      <c r="F1197" s="137" t="s">
        <v>3081</v>
      </c>
      <c r="G1197" s="137" t="s">
        <v>9035</v>
      </c>
      <c r="H1197" s="136" t="s">
        <v>3141</v>
      </c>
      <c r="I1197" s="136" t="s">
        <v>3141</v>
      </c>
      <c r="J1197" s="137"/>
      <c r="K1197" s="136" t="s">
        <v>3142</v>
      </c>
      <c r="L1197" s="136" t="s">
        <v>5488</v>
      </c>
      <c r="M1197" s="131" t="str">
        <f t="shared" si="18"/>
        <v>Sealing</v>
      </c>
    </row>
    <row r="1198" spans="1:13" x14ac:dyDescent="0.2">
      <c r="A1198" s="135" t="s">
        <v>7879</v>
      </c>
      <c r="B1198" s="135" t="s">
        <v>7880</v>
      </c>
      <c r="C1198" s="135" t="s">
        <v>2819</v>
      </c>
      <c r="D1198" s="141" t="s">
        <v>3079</v>
      </c>
      <c r="E1198" s="136" t="s">
        <v>3080</v>
      </c>
      <c r="F1198" s="137" t="s">
        <v>3081</v>
      </c>
      <c r="G1198" s="137" t="s">
        <v>9035</v>
      </c>
      <c r="H1198" s="136" t="s">
        <v>3143</v>
      </c>
      <c r="I1198" s="136" t="s">
        <v>3143</v>
      </c>
      <c r="J1198" s="137"/>
      <c r="K1198" s="136" t="s">
        <v>3144</v>
      </c>
      <c r="L1198" s="136" t="s">
        <v>5492</v>
      </c>
      <c r="M1198" s="131" t="str">
        <f t="shared" si="18"/>
        <v>Sealing</v>
      </c>
    </row>
    <row r="1199" spans="1:13" x14ac:dyDescent="0.2">
      <c r="A1199" s="135" t="s">
        <v>7881</v>
      </c>
      <c r="B1199" s="135" t="s">
        <v>7882</v>
      </c>
      <c r="C1199" s="135" t="s">
        <v>2819</v>
      </c>
      <c r="D1199" s="141" t="s">
        <v>3079</v>
      </c>
      <c r="E1199" s="136" t="s">
        <v>3080</v>
      </c>
      <c r="F1199" s="137" t="s">
        <v>3081</v>
      </c>
      <c r="G1199" s="137" t="s">
        <v>9035</v>
      </c>
      <c r="H1199" s="136" t="s">
        <v>3145</v>
      </c>
      <c r="I1199" s="136" t="s">
        <v>3145</v>
      </c>
      <c r="J1199" s="137"/>
      <c r="K1199" s="136" t="s">
        <v>3146</v>
      </c>
      <c r="L1199" s="136" t="s">
        <v>912</v>
      </c>
      <c r="M1199" s="131" t="str">
        <f t="shared" si="18"/>
        <v>Sealing</v>
      </c>
    </row>
    <row r="1200" spans="1:13" x14ac:dyDescent="0.2">
      <c r="A1200" s="135" t="s">
        <v>7883</v>
      </c>
      <c r="B1200" s="135" t="s">
        <v>7884</v>
      </c>
      <c r="C1200" s="135" t="s">
        <v>2819</v>
      </c>
      <c r="D1200" s="141" t="s">
        <v>3079</v>
      </c>
      <c r="E1200" s="136" t="s">
        <v>3080</v>
      </c>
      <c r="F1200" s="137" t="s">
        <v>3081</v>
      </c>
      <c r="G1200" s="137" t="s">
        <v>9035</v>
      </c>
      <c r="H1200" s="136" t="s">
        <v>3147</v>
      </c>
      <c r="I1200" s="136" t="s">
        <v>3147</v>
      </c>
      <c r="J1200" s="137"/>
      <c r="K1200" s="136" t="s">
        <v>3148</v>
      </c>
      <c r="L1200" s="136" t="s">
        <v>912</v>
      </c>
      <c r="M1200" s="131" t="str">
        <f t="shared" si="18"/>
        <v>Sealing</v>
      </c>
    </row>
    <row r="1201" spans="1:13" x14ac:dyDescent="0.2">
      <c r="A1201" s="135" t="s">
        <v>7885</v>
      </c>
      <c r="B1201" s="135" t="s">
        <v>7886</v>
      </c>
      <c r="C1201" s="135" t="s">
        <v>2819</v>
      </c>
      <c r="D1201" s="141" t="s">
        <v>3079</v>
      </c>
      <c r="E1201" s="136" t="s">
        <v>3080</v>
      </c>
      <c r="F1201" s="137" t="s">
        <v>3081</v>
      </c>
      <c r="G1201" s="137" t="s">
        <v>9035</v>
      </c>
      <c r="H1201" s="136" t="s">
        <v>3149</v>
      </c>
      <c r="I1201" s="136" t="s">
        <v>3149</v>
      </c>
      <c r="J1201" s="137"/>
      <c r="K1201" s="136" t="s">
        <v>3150</v>
      </c>
      <c r="L1201" s="136" t="s">
        <v>5517</v>
      </c>
      <c r="M1201" s="131" t="str">
        <f t="shared" si="18"/>
        <v>Sealing</v>
      </c>
    </row>
    <row r="1202" spans="1:13" x14ac:dyDescent="0.2">
      <c r="A1202" s="135" t="s">
        <v>7887</v>
      </c>
      <c r="B1202" s="135" t="s">
        <v>7888</v>
      </c>
      <c r="C1202" s="135" t="s">
        <v>2819</v>
      </c>
      <c r="D1202" s="141" t="s">
        <v>3079</v>
      </c>
      <c r="E1202" s="136" t="s">
        <v>3080</v>
      </c>
      <c r="F1202" s="137" t="s">
        <v>3081</v>
      </c>
      <c r="G1202" s="137" t="s">
        <v>9035</v>
      </c>
      <c r="H1202" s="136" t="s">
        <v>3151</v>
      </c>
      <c r="I1202" s="136" t="s">
        <v>3151</v>
      </c>
      <c r="J1202" s="137"/>
      <c r="K1202" s="136" t="s">
        <v>3152</v>
      </c>
      <c r="L1202" s="136" t="s">
        <v>5524</v>
      </c>
      <c r="M1202" s="131" t="str">
        <f t="shared" si="18"/>
        <v>Sealing</v>
      </c>
    </row>
    <row r="1203" spans="1:13" x14ac:dyDescent="0.2">
      <c r="A1203" s="135" t="s">
        <v>7889</v>
      </c>
      <c r="B1203" s="135" t="s">
        <v>7890</v>
      </c>
      <c r="C1203" s="135" t="s">
        <v>2819</v>
      </c>
      <c r="D1203" s="141" t="s">
        <v>3079</v>
      </c>
      <c r="E1203" s="136" t="s">
        <v>3080</v>
      </c>
      <c r="F1203" s="137" t="s">
        <v>3081</v>
      </c>
      <c r="G1203" s="137" t="s">
        <v>9035</v>
      </c>
      <c r="H1203" s="136" t="s">
        <v>3153</v>
      </c>
      <c r="I1203" s="136" t="s">
        <v>3153</v>
      </c>
      <c r="J1203" s="137"/>
      <c r="K1203" s="136" t="s">
        <v>3154</v>
      </c>
      <c r="L1203" s="136" t="s">
        <v>5518</v>
      </c>
      <c r="M1203" s="131" t="str">
        <f t="shared" si="18"/>
        <v>Sealing</v>
      </c>
    </row>
    <row r="1204" spans="1:13" x14ac:dyDescent="0.2">
      <c r="A1204" s="135" t="s">
        <v>7891</v>
      </c>
      <c r="B1204" s="135" t="s">
        <v>7892</v>
      </c>
      <c r="C1204" s="135" t="s">
        <v>2819</v>
      </c>
      <c r="D1204" s="141" t="s">
        <v>3079</v>
      </c>
      <c r="E1204" s="136" t="s">
        <v>3080</v>
      </c>
      <c r="F1204" s="137" t="s">
        <v>3081</v>
      </c>
      <c r="G1204" s="137" t="s">
        <v>9035</v>
      </c>
      <c r="H1204" s="136" t="s">
        <v>3155</v>
      </c>
      <c r="I1204" s="136" t="s">
        <v>3155</v>
      </c>
      <c r="J1204" s="137"/>
      <c r="K1204" s="136" t="s">
        <v>3156</v>
      </c>
      <c r="L1204" s="136" t="s">
        <v>915</v>
      </c>
      <c r="M1204" s="131" t="str">
        <f t="shared" si="18"/>
        <v>Sealing</v>
      </c>
    </row>
    <row r="1205" spans="1:13" x14ac:dyDescent="0.2">
      <c r="A1205" s="135" t="s">
        <v>7893</v>
      </c>
      <c r="B1205" s="135" t="s">
        <v>7894</v>
      </c>
      <c r="C1205" s="135" t="s">
        <v>2819</v>
      </c>
      <c r="D1205" s="141" t="s">
        <v>3079</v>
      </c>
      <c r="E1205" s="136" t="s">
        <v>3080</v>
      </c>
      <c r="F1205" s="137" t="s">
        <v>3081</v>
      </c>
      <c r="G1205" s="137" t="s">
        <v>9035</v>
      </c>
      <c r="H1205" s="136" t="s">
        <v>3157</v>
      </c>
      <c r="I1205" s="136" t="s">
        <v>3157</v>
      </c>
      <c r="J1205" s="137"/>
      <c r="K1205" s="136" t="s">
        <v>3158</v>
      </c>
      <c r="L1205" s="136" t="s">
        <v>1578</v>
      </c>
      <c r="M1205" s="131" t="str">
        <f t="shared" si="18"/>
        <v>Sealing</v>
      </c>
    </row>
    <row r="1206" spans="1:13" x14ac:dyDescent="0.2">
      <c r="A1206" s="135" t="s">
        <v>7895</v>
      </c>
      <c r="B1206" s="135" t="s">
        <v>7896</v>
      </c>
      <c r="C1206" s="135" t="s">
        <v>2819</v>
      </c>
      <c r="D1206" s="141" t="s">
        <v>3079</v>
      </c>
      <c r="E1206" s="136" t="s">
        <v>3080</v>
      </c>
      <c r="F1206" s="137" t="s">
        <v>3081</v>
      </c>
      <c r="G1206" s="137" t="s">
        <v>9035</v>
      </c>
      <c r="H1206" s="136" t="s">
        <v>3159</v>
      </c>
      <c r="I1206" s="136" t="s">
        <v>3159</v>
      </c>
      <c r="J1206" s="137"/>
      <c r="K1206" s="136" t="s">
        <v>3160</v>
      </c>
      <c r="L1206" s="136" t="s">
        <v>3161</v>
      </c>
      <c r="M1206" s="131" t="str">
        <f t="shared" si="18"/>
        <v>Sealing</v>
      </c>
    </row>
    <row r="1207" spans="1:13" x14ac:dyDescent="0.2">
      <c r="A1207" s="135" t="s">
        <v>7897</v>
      </c>
      <c r="B1207" s="135" t="s">
        <v>7898</v>
      </c>
      <c r="C1207" s="135" t="s">
        <v>2819</v>
      </c>
      <c r="D1207" s="141" t="s">
        <v>3079</v>
      </c>
      <c r="E1207" s="136" t="s">
        <v>3080</v>
      </c>
      <c r="F1207" s="137" t="s">
        <v>3081</v>
      </c>
      <c r="G1207" s="137" t="s">
        <v>9035</v>
      </c>
      <c r="H1207" s="136" t="s">
        <v>3162</v>
      </c>
      <c r="I1207" s="136" t="s">
        <v>3162</v>
      </c>
      <c r="J1207" s="137"/>
      <c r="K1207" s="136" t="s">
        <v>3163</v>
      </c>
      <c r="L1207" s="136" t="s">
        <v>1587</v>
      </c>
      <c r="M1207" s="131" t="str">
        <f t="shared" si="18"/>
        <v>Sealing</v>
      </c>
    </row>
    <row r="1208" spans="1:13" x14ac:dyDescent="0.2">
      <c r="A1208" s="135" t="s">
        <v>7899</v>
      </c>
      <c r="B1208" s="135" t="s">
        <v>7900</v>
      </c>
      <c r="C1208" s="135" t="s">
        <v>2819</v>
      </c>
      <c r="D1208" s="141" t="s">
        <v>3079</v>
      </c>
      <c r="E1208" s="136" t="s">
        <v>3080</v>
      </c>
      <c r="F1208" s="137" t="s">
        <v>3081</v>
      </c>
      <c r="G1208" s="137" t="s">
        <v>9035</v>
      </c>
      <c r="H1208" s="136" t="s">
        <v>3164</v>
      </c>
      <c r="I1208" s="136" t="s">
        <v>3164</v>
      </c>
      <c r="J1208" s="137"/>
      <c r="K1208" s="136" t="s">
        <v>3165</v>
      </c>
      <c r="L1208" s="136" t="s">
        <v>1587</v>
      </c>
      <c r="M1208" s="131" t="str">
        <f t="shared" si="18"/>
        <v>Sealing</v>
      </c>
    </row>
    <row r="1209" spans="1:13" x14ac:dyDescent="0.2">
      <c r="A1209" s="135" t="s">
        <v>7901</v>
      </c>
      <c r="B1209" s="135" t="s">
        <v>7902</v>
      </c>
      <c r="C1209" s="135" t="s">
        <v>2819</v>
      </c>
      <c r="D1209" s="141" t="s">
        <v>3166</v>
      </c>
      <c r="E1209" s="136" t="s">
        <v>3167</v>
      </c>
      <c r="F1209" s="137" t="s">
        <v>3168</v>
      </c>
      <c r="G1209" s="137" t="s">
        <v>43</v>
      </c>
      <c r="H1209" s="136" t="s">
        <v>3169</v>
      </c>
      <c r="I1209" s="136" t="s">
        <v>3170</v>
      </c>
      <c r="J1209" s="137"/>
      <c r="K1209" s="136" t="s">
        <v>3171</v>
      </c>
      <c r="L1209" s="136" t="s">
        <v>3172</v>
      </c>
      <c r="M1209" s="131" t="str">
        <f t="shared" si="18"/>
        <v>ASSY</v>
      </c>
    </row>
    <row r="1210" spans="1:13" x14ac:dyDescent="0.2">
      <c r="A1210" s="135" t="s">
        <v>7903</v>
      </c>
      <c r="B1210" s="135" t="s">
        <v>7904</v>
      </c>
      <c r="C1210" s="135" t="s">
        <v>2819</v>
      </c>
      <c r="D1210" s="141" t="s">
        <v>3166</v>
      </c>
      <c r="E1210" s="136" t="s">
        <v>3167</v>
      </c>
      <c r="F1210" s="137" t="s">
        <v>3168</v>
      </c>
      <c r="G1210" s="137" t="s">
        <v>43</v>
      </c>
      <c r="H1210" s="136" t="s">
        <v>3173</v>
      </c>
      <c r="I1210" s="136" t="s">
        <v>3174</v>
      </c>
      <c r="J1210" s="137"/>
      <c r="K1210" s="136" t="s">
        <v>3175</v>
      </c>
      <c r="L1210" s="136" t="s">
        <v>3176</v>
      </c>
      <c r="M1210" s="131" t="str">
        <f t="shared" si="18"/>
        <v>ASSY</v>
      </c>
    </row>
    <row r="1211" spans="1:13" x14ac:dyDescent="0.2">
      <c r="A1211" s="135" t="s">
        <v>7905</v>
      </c>
      <c r="B1211" s="135" t="s">
        <v>7906</v>
      </c>
      <c r="C1211" s="135" t="s">
        <v>2819</v>
      </c>
      <c r="D1211" s="141" t="s">
        <v>3166</v>
      </c>
      <c r="E1211" s="136" t="s">
        <v>3167</v>
      </c>
      <c r="F1211" s="137" t="s">
        <v>3168</v>
      </c>
      <c r="G1211" s="137" t="s">
        <v>43</v>
      </c>
      <c r="H1211" s="136" t="s">
        <v>3177</v>
      </c>
      <c r="I1211" s="136" t="s">
        <v>3178</v>
      </c>
      <c r="J1211" s="137"/>
      <c r="K1211" s="136" t="s">
        <v>3179</v>
      </c>
      <c r="L1211" s="136" t="s">
        <v>3180</v>
      </c>
      <c r="M1211" s="131" t="str">
        <f t="shared" si="18"/>
        <v>ASSY</v>
      </c>
    </row>
    <row r="1212" spans="1:13" x14ac:dyDescent="0.2">
      <c r="A1212" s="135" t="s">
        <v>7907</v>
      </c>
      <c r="B1212" s="135" t="s">
        <v>7908</v>
      </c>
      <c r="C1212" s="135" t="s">
        <v>2819</v>
      </c>
      <c r="D1212" s="141" t="s">
        <v>3166</v>
      </c>
      <c r="E1212" s="136" t="s">
        <v>3167</v>
      </c>
      <c r="F1212" s="137" t="s">
        <v>3168</v>
      </c>
      <c r="G1212" s="137" t="s">
        <v>43</v>
      </c>
      <c r="H1212" s="136" t="s">
        <v>3181</v>
      </c>
      <c r="I1212" s="136" t="s">
        <v>3182</v>
      </c>
      <c r="J1212" s="137"/>
      <c r="K1212" s="136" t="s">
        <v>3183</v>
      </c>
      <c r="L1212" s="136" t="s">
        <v>3184</v>
      </c>
      <c r="M1212" s="131" t="str">
        <f t="shared" si="18"/>
        <v>ASSY</v>
      </c>
    </row>
    <row r="1213" spans="1:13" x14ac:dyDescent="0.2">
      <c r="A1213" s="135" t="s">
        <v>7909</v>
      </c>
      <c r="B1213" s="135" t="s">
        <v>7910</v>
      </c>
      <c r="C1213" s="135" t="s">
        <v>2819</v>
      </c>
      <c r="D1213" s="141" t="s">
        <v>3166</v>
      </c>
      <c r="E1213" s="136" t="s">
        <v>3167</v>
      </c>
      <c r="F1213" s="137" t="s">
        <v>3168</v>
      </c>
      <c r="G1213" s="137" t="s">
        <v>43</v>
      </c>
      <c r="H1213" s="136" t="s">
        <v>3185</v>
      </c>
      <c r="I1213" s="136" t="s">
        <v>3186</v>
      </c>
      <c r="J1213" s="137"/>
      <c r="K1213" s="136" t="s">
        <v>3187</v>
      </c>
      <c r="L1213" s="136" t="s">
        <v>3188</v>
      </c>
      <c r="M1213" s="131" t="str">
        <f t="shared" si="18"/>
        <v>ASSY</v>
      </c>
    </row>
    <row r="1214" spans="1:13" x14ac:dyDescent="0.2">
      <c r="A1214" s="135" t="s">
        <v>7911</v>
      </c>
      <c r="B1214" s="135" t="s">
        <v>7912</v>
      </c>
      <c r="C1214" s="135" t="s">
        <v>2819</v>
      </c>
      <c r="D1214" s="141" t="s">
        <v>3166</v>
      </c>
      <c r="E1214" s="136" t="s">
        <v>3167</v>
      </c>
      <c r="F1214" s="137" t="s">
        <v>3168</v>
      </c>
      <c r="G1214" s="137" t="s">
        <v>43</v>
      </c>
      <c r="H1214" s="136" t="s">
        <v>3189</v>
      </c>
      <c r="I1214" s="136" t="s">
        <v>3190</v>
      </c>
      <c r="J1214" s="137"/>
      <c r="K1214" s="136" t="s">
        <v>3191</v>
      </c>
      <c r="L1214" s="136" t="s">
        <v>3192</v>
      </c>
      <c r="M1214" s="131" t="str">
        <f t="shared" si="18"/>
        <v>ASSY</v>
      </c>
    </row>
    <row r="1215" spans="1:13" x14ac:dyDescent="0.2">
      <c r="A1215" s="135" t="s">
        <v>7913</v>
      </c>
      <c r="B1215" s="135" t="s">
        <v>7914</v>
      </c>
      <c r="C1215" s="135" t="s">
        <v>2819</v>
      </c>
      <c r="D1215" s="141" t="s">
        <v>3166</v>
      </c>
      <c r="E1215" s="136" t="s">
        <v>3167</v>
      </c>
      <c r="F1215" s="137" t="s">
        <v>3168</v>
      </c>
      <c r="G1215" s="137" t="s">
        <v>43</v>
      </c>
      <c r="H1215" s="136" t="s">
        <v>3193</v>
      </c>
      <c r="I1215" s="136" t="s">
        <v>3194</v>
      </c>
      <c r="J1215" s="137"/>
      <c r="K1215" s="136" t="s">
        <v>3195</v>
      </c>
      <c r="L1215" s="136" t="s">
        <v>3196</v>
      </c>
      <c r="M1215" s="131" t="str">
        <f t="shared" si="18"/>
        <v>ASSY</v>
      </c>
    </row>
    <row r="1216" spans="1:13" x14ac:dyDescent="0.2">
      <c r="A1216" s="135" t="s">
        <v>7915</v>
      </c>
      <c r="B1216" s="135" t="s">
        <v>7916</v>
      </c>
      <c r="C1216" s="135" t="s">
        <v>2819</v>
      </c>
      <c r="D1216" s="141" t="s">
        <v>3166</v>
      </c>
      <c r="E1216" s="136" t="s">
        <v>3167</v>
      </c>
      <c r="F1216" s="137" t="s">
        <v>3168</v>
      </c>
      <c r="G1216" s="137" t="s">
        <v>43</v>
      </c>
      <c r="H1216" s="136" t="s">
        <v>3197</v>
      </c>
      <c r="I1216" s="136" t="s">
        <v>3198</v>
      </c>
      <c r="J1216" s="137"/>
      <c r="K1216" s="136" t="s">
        <v>3199</v>
      </c>
      <c r="L1216" s="136" t="s">
        <v>3200</v>
      </c>
      <c r="M1216" s="131" t="str">
        <f t="shared" si="18"/>
        <v>ASSY</v>
      </c>
    </row>
    <row r="1217" spans="1:13" x14ac:dyDescent="0.2">
      <c r="A1217" s="135" t="s">
        <v>7917</v>
      </c>
      <c r="B1217" s="135" t="s">
        <v>7918</v>
      </c>
      <c r="C1217" s="135" t="s">
        <v>2819</v>
      </c>
      <c r="D1217" s="141" t="s">
        <v>3166</v>
      </c>
      <c r="E1217" s="136" t="s">
        <v>3167</v>
      </c>
      <c r="F1217" s="137" t="s">
        <v>3168</v>
      </c>
      <c r="G1217" s="137" t="s">
        <v>43</v>
      </c>
      <c r="H1217" s="136" t="s">
        <v>3201</v>
      </c>
      <c r="I1217" s="136" t="s">
        <v>3202</v>
      </c>
      <c r="J1217" s="137"/>
      <c r="K1217" s="136" t="s">
        <v>3203</v>
      </c>
      <c r="L1217" s="136" t="s">
        <v>8944</v>
      </c>
      <c r="M1217" s="131" t="str">
        <f t="shared" si="18"/>
        <v>ASSY</v>
      </c>
    </row>
    <row r="1218" spans="1:13" x14ac:dyDescent="0.2">
      <c r="A1218" s="135" t="s">
        <v>7919</v>
      </c>
      <c r="B1218" s="135" t="s">
        <v>7920</v>
      </c>
      <c r="C1218" s="135" t="s">
        <v>2819</v>
      </c>
      <c r="D1218" s="141" t="s">
        <v>3166</v>
      </c>
      <c r="E1218" s="136" t="s">
        <v>3167</v>
      </c>
      <c r="F1218" s="137" t="s">
        <v>3168</v>
      </c>
      <c r="G1218" s="137" t="s">
        <v>43</v>
      </c>
      <c r="H1218" s="136" t="s">
        <v>3204</v>
      </c>
      <c r="I1218" s="136" t="s">
        <v>3205</v>
      </c>
      <c r="J1218" s="137"/>
      <c r="K1218" s="136" t="s">
        <v>3206</v>
      </c>
      <c r="L1218" s="136" t="s">
        <v>8945</v>
      </c>
      <c r="M1218" s="131" t="str">
        <f t="shared" si="18"/>
        <v>ASSY</v>
      </c>
    </row>
    <row r="1219" spans="1:13" x14ac:dyDescent="0.2">
      <c r="A1219" s="135" t="s">
        <v>7921</v>
      </c>
      <c r="B1219" s="135" t="s">
        <v>7922</v>
      </c>
      <c r="C1219" s="135" t="s">
        <v>2819</v>
      </c>
      <c r="D1219" s="141" t="s">
        <v>3166</v>
      </c>
      <c r="E1219" s="136" t="s">
        <v>3167</v>
      </c>
      <c r="F1219" s="137" t="s">
        <v>3168</v>
      </c>
      <c r="G1219" s="137" t="s">
        <v>43</v>
      </c>
      <c r="H1219" s="136" t="s">
        <v>3207</v>
      </c>
      <c r="I1219" s="136" t="s">
        <v>3208</v>
      </c>
      <c r="J1219" s="137"/>
      <c r="K1219" s="136" t="s">
        <v>3209</v>
      </c>
      <c r="L1219" s="136" t="s">
        <v>8946</v>
      </c>
      <c r="M1219" s="131" t="str">
        <f t="shared" si="18"/>
        <v>ASSY</v>
      </c>
    </row>
    <row r="1220" spans="1:13" x14ac:dyDescent="0.2">
      <c r="A1220" s="135" t="s">
        <v>7923</v>
      </c>
      <c r="B1220" s="135" t="s">
        <v>7924</v>
      </c>
      <c r="C1220" s="135" t="s">
        <v>2819</v>
      </c>
      <c r="D1220" s="141" t="s">
        <v>3166</v>
      </c>
      <c r="E1220" s="136" t="s">
        <v>3167</v>
      </c>
      <c r="F1220" s="137" t="s">
        <v>3168</v>
      </c>
      <c r="G1220" s="137" t="s">
        <v>43</v>
      </c>
      <c r="H1220" s="136" t="s">
        <v>3210</v>
      </c>
      <c r="I1220" s="136" t="s">
        <v>3211</v>
      </c>
      <c r="J1220" s="137"/>
      <c r="K1220" s="136" t="s">
        <v>3212</v>
      </c>
      <c r="L1220" s="136" t="s">
        <v>8947</v>
      </c>
      <c r="M1220" s="131" t="str">
        <f t="shared" si="18"/>
        <v>ASSY</v>
      </c>
    </row>
    <row r="1221" spans="1:13" x14ac:dyDescent="0.2">
      <c r="A1221" s="135" t="s">
        <v>7925</v>
      </c>
      <c r="B1221" s="135" t="s">
        <v>7926</v>
      </c>
      <c r="C1221" s="135" t="s">
        <v>2819</v>
      </c>
      <c r="D1221" s="141" t="s">
        <v>3166</v>
      </c>
      <c r="E1221" s="136" t="s">
        <v>3167</v>
      </c>
      <c r="F1221" s="137" t="s">
        <v>3168</v>
      </c>
      <c r="G1221" s="137" t="s">
        <v>43</v>
      </c>
      <c r="H1221" s="136" t="s">
        <v>3213</v>
      </c>
      <c r="I1221" s="136" t="s">
        <v>3214</v>
      </c>
      <c r="J1221" s="137"/>
      <c r="K1221" s="136" t="s">
        <v>3215</v>
      </c>
      <c r="L1221" s="136" t="s">
        <v>3216</v>
      </c>
      <c r="M1221" s="131" t="str">
        <f t="shared" si="18"/>
        <v>ASSY</v>
      </c>
    </row>
    <row r="1222" spans="1:13" x14ac:dyDescent="0.2">
      <c r="A1222" s="135" t="s">
        <v>7927</v>
      </c>
      <c r="B1222" s="135" t="s">
        <v>7928</v>
      </c>
      <c r="C1222" s="135" t="s">
        <v>2819</v>
      </c>
      <c r="D1222" s="141" t="s">
        <v>3166</v>
      </c>
      <c r="E1222" s="136" t="s">
        <v>3167</v>
      </c>
      <c r="F1222" s="137" t="s">
        <v>3168</v>
      </c>
      <c r="G1222" s="137" t="s">
        <v>43</v>
      </c>
      <c r="H1222" s="136" t="s">
        <v>3217</v>
      </c>
      <c r="I1222" s="136" t="s">
        <v>3218</v>
      </c>
      <c r="J1222" s="137"/>
      <c r="K1222" s="136" t="s">
        <v>3219</v>
      </c>
      <c r="L1222" s="136" t="s">
        <v>3220</v>
      </c>
      <c r="M1222" s="131" t="str">
        <f t="shared" si="18"/>
        <v>ASSY</v>
      </c>
    </row>
    <row r="1223" spans="1:13" x14ac:dyDescent="0.2">
      <c r="A1223" s="135" t="s">
        <v>7929</v>
      </c>
      <c r="B1223" s="135" t="s">
        <v>7930</v>
      </c>
      <c r="C1223" s="135" t="s">
        <v>2819</v>
      </c>
      <c r="D1223" s="141" t="s">
        <v>3166</v>
      </c>
      <c r="E1223" s="136" t="s">
        <v>3167</v>
      </c>
      <c r="F1223" s="137" t="s">
        <v>3168</v>
      </c>
      <c r="G1223" s="137" t="s">
        <v>43</v>
      </c>
      <c r="H1223" s="136" t="s">
        <v>3221</v>
      </c>
      <c r="I1223" s="136" t="s">
        <v>3222</v>
      </c>
      <c r="J1223" s="137"/>
      <c r="K1223" s="136" t="s">
        <v>3223</v>
      </c>
      <c r="L1223" s="136" t="s">
        <v>3224</v>
      </c>
      <c r="M1223" s="131" t="str">
        <f t="shared" ref="M1223:M1286" si="19">IF(G1223="","",G1223)</f>
        <v>ASSY</v>
      </c>
    </row>
    <row r="1224" spans="1:13" x14ac:dyDescent="0.2">
      <c r="A1224" s="135" t="s">
        <v>7931</v>
      </c>
      <c r="B1224" s="135" t="s">
        <v>7932</v>
      </c>
      <c r="C1224" s="135" t="s">
        <v>2819</v>
      </c>
      <c r="D1224" s="141" t="s">
        <v>3166</v>
      </c>
      <c r="E1224" s="136" t="s">
        <v>3167</v>
      </c>
      <c r="F1224" s="137" t="s">
        <v>3168</v>
      </c>
      <c r="G1224" s="137" t="s">
        <v>43</v>
      </c>
      <c r="H1224" s="136" t="s">
        <v>3225</v>
      </c>
      <c r="I1224" s="136" t="s">
        <v>3226</v>
      </c>
      <c r="J1224" s="137"/>
      <c r="K1224" s="136" t="s">
        <v>3227</v>
      </c>
      <c r="L1224" s="136" t="s">
        <v>3228</v>
      </c>
      <c r="M1224" s="131" t="str">
        <f t="shared" si="19"/>
        <v>ASSY</v>
      </c>
    </row>
    <row r="1225" spans="1:13" x14ac:dyDescent="0.2">
      <c r="A1225" s="135" t="s">
        <v>7933</v>
      </c>
      <c r="B1225" s="135" t="s">
        <v>7934</v>
      </c>
      <c r="C1225" s="135" t="s">
        <v>2819</v>
      </c>
      <c r="D1225" s="141" t="s">
        <v>3166</v>
      </c>
      <c r="E1225" s="136" t="s">
        <v>3167</v>
      </c>
      <c r="F1225" s="137" t="s">
        <v>3168</v>
      </c>
      <c r="G1225" s="137" t="s">
        <v>43</v>
      </c>
      <c r="H1225" s="136" t="s">
        <v>3229</v>
      </c>
      <c r="I1225" s="136" t="s">
        <v>3230</v>
      </c>
      <c r="J1225" s="137"/>
      <c r="K1225" s="136" t="s">
        <v>3231</v>
      </c>
      <c r="L1225" s="136" t="s">
        <v>8948</v>
      </c>
      <c r="M1225" s="131" t="str">
        <f t="shared" si="19"/>
        <v>ASSY</v>
      </c>
    </row>
    <row r="1226" spans="1:13" x14ac:dyDescent="0.2">
      <c r="A1226" s="135" t="s">
        <v>7935</v>
      </c>
      <c r="B1226" s="135" t="s">
        <v>7936</v>
      </c>
      <c r="C1226" s="135" t="s">
        <v>2819</v>
      </c>
      <c r="D1226" s="141" t="s">
        <v>3166</v>
      </c>
      <c r="E1226" s="136" t="s">
        <v>3167</v>
      </c>
      <c r="F1226" s="137" t="s">
        <v>3168</v>
      </c>
      <c r="G1226" s="137" t="s">
        <v>43</v>
      </c>
      <c r="H1226" s="136" t="s">
        <v>3232</v>
      </c>
      <c r="I1226" s="136" t="s">
        <v>3233</v>
      </c>
      <c r="J1226" s="137"/>
      <c r="K1226" s="136" t="s">
        <v>3234</v>
      </c>
      <c r="L1226" s="136" t="s">
        <v>8949</v>
      </c>
      <c r="M1226" s="131" t="str">
        <f t="shared" si="19"/>
        <v>ASSY</v>
      </c>
    </row>
    <row r="1227" spans="1:13" x14ac:dyDescent="0.2">
      <c r="A1227" s="135" t="s">
        <v>7937</v>
      </c>
      <c r="B1227" s="135" t="s">
        <v>7938</v>
      </c>
      <c r="C1227" s="135" t="s">
        <v>2819</v>
      </c>
      <c r="D1227" s="141" t="s">
        <v>3166</v>
      </c>
      <c r="E1227" s="136" t="s">
        <v>3167</v>
      </c>
      <c r="F1227" s="137" t="s">
        <v>3168</v>
      </c>
      <c r="G1227" s="137" t="s">
        <v>43</v>
      </c>
      <c r="H1227" s="136" t="s">
        <v>3235</v>
      </c>
      <c r="I1227" s="136" t="s">
        <v>3236</v>
      </c>
      <c r="J1227" s="137"/>
      <c r="K1227" s="136" t="s">
        <v>3237</v>
      </c>
      <c r="L1227" s="136" t="s">
        <v>8950</v>
      </c>
      <c r="M1227" s="131" t="str">
        <f t="shared" si="19"/>
        <v>ASSY</v>
      </c>
    </row>
    <row r="1228" spans="1:13" x14ac:dyDescent="0.2">
      <c r="A1228" s="135" t="s">
        <v>7939</v>
      </c>
      <c r="B1228" s="135" t="s">
        <v>7940</v>
      </c>
      <c r="C1228" s="135" t="s">
        <v>2819</v>
      </c>
      <c r="D1228" s="141" t="s">
        <v>3166</v>
      </c>
      <c r="E1228" s="136" t="s">
        <v>3167</v>
      </c>
      <c r="F1228" s="137" t="s">
        <v>3168</v>
      </c>
      <c r="G1228" s="137" t="s">
        <v>43</v>
      </c>
      <c r="H1228" s="136" t="s">
        <v>3238</v>
      </c>
      <c r="I1228" s="136" t="s">
        <v>3239</v>
      </c>
      <c r="J1228" s="137"/>
      <c r="K1228" s="136" t="s">
        <v>3240</v>
      </c>
      <c r="L1228" s="136" t="s">
        <v>8951</v>
      </c>
      <c r="M1228" s="131" t="str">
        <f t="shared" si="19"/>
        <v>ASSY</v>
      </c>
    </row>
    <row r="1229" spans="1:13" x14ac:dyDescent="0.2">
      <c r="A1229" s="135" t="s">
        <v>7941</v>
      </c>
      <c r="B1229" s="135" t="s">
        <v>7942</v>
      </c>
      <c r="C1229" s="135" t="s">
        <v>2819</v>
      </c>
      <c r="D1229" s="141" t="s">
        <v>3166</v>
      </c>
      <c r="E1229" s="136" t="s">
        <v>3167</v>
      </c>
      <c r="F1229" s="137" t="s">
        <v>3168</v>
      </c>
      <c r="G1229" s="137" t="s">
        <v>43</v>
      </c>
      <c r="H1229" s="136" t="s">
        <v>3241</v>
      </c>
      <c r="I1229" s="136" t="s">
        <v>3242</v>
      </c>
      <c r="J1229" s="137"/>
      <c r="K1229" s="136" t="s">
        <v>3243</v>
      </c>
      <c r="L1229" s="136" t="s">
        <v>3244</v>
      </c>
      <c r="M1229" s="131" t="str">
        <f t="shared" si="19"/>
        <v>ASSY</v>
      </c>
    </row>
    <row r="1230" spans="1:13" x14ac:dyDescent="0.2">
      <c r="A1230" s="135" t="s">
        <v>7943</v>
      </c>
      <c r="B1230" s="135" t="s">
        <v>7944</v>
      </c>
      <c r="C1230" s="135" t="s">
        <v>2819</v>
      </c>
      <c r="D1230" s="141" t="s">
        <v>3166</v>
      </c>
      <c r="E1230" s="136" t="s">
        <v>3167</v>
      </c>
      <c r="F1230" s="137" t="s">
        <v>3168</v>
      </c>
      <c r="G1230" s="137" t="s">
        <v>43</v>
      </c>
      <c r="H1230" s="136" t="s">
        <v>3245</v>
      </c>
      <c r="I1230" s="136" t="s">
        <v>3246</v>
      </c>
      <c r="J1230" s="137"/>
      <c r="K1230" s="136" t="s">
        <v>3247</v>
      </c>
      <c r="L1230" s="136" t="s">
        <v>3248</v>
      </c>
      <c r="M1230" s="131" t="str">
        <f t="shared" si="19"/>
        <v>ASSY</v>
      </c>
    </row>
    <row r="1231" spans="1:13" x14ac:dyDescent="0.2">
      <c r="A1231" s="135" t="s">
        <v>7945</v>
      </c>
      <c r="B1231" s="135" t="s">
        <v>7946</v>
      </c>
      <c r="C1231" s="135" t="s">
        <v>2819</v>
      </c>
      <c r="D1231" s="141" t="s">
        <v>3166</v>
      </c>
      <c r="E1231" s="136" t="s">
        <v>3167</v>
      </c>
      <c r="F1231" s="137" t="s">
        <v>3168</v>
      </c>
      <c r="G1231" s="137" t="s">
        <v>43</v>
      </c>
      <c r="H1231" s="136" t="s">
        <v>3249</v>
      </c>
      <c r="I1231" s="136" t="s">
        <v>3250</v>
      </c>
      <c r="J1231" s="137"/>
      <c r="K1231" s="136" t="s">
        <v>3251</v>
      </c>
      <c r="L1231" s="136" t="s">
        <v>3252</v>
      </c>
      <c r="M1231" s="131" t="str">
        <f t="shared" si="19"/>
        <v>ASSY</v>
      </c>
    </row>
    <row r="1232" spans="1:13" x14ac:dyDescent="0.2">
      <c r="A1232" s="135" t="s">
        <v>7947</v>
      </c>
      <c r="B1232" s="135" t="s">
        <v>7948</v>
      </c>
      <c r="C1232" s="135" t="s">
        <v>2819</v>
      </c>
      <c r="D1232" s="141" t="s">
        <v>3166</v>
      </c>
      <c r="E1232" s="136" t="s">
        <v>3167</v>
      </c>
      <c r="F1232" s="137" t="s">
        <v>3168</v>
      </c>
      <c r="G1232" s="137" t="s">
        <v>43</v>
      </c>
      <c r="H1232" s="136" t="s">
        <v>3253</v>
      </c>
      <c r="I1232" s="136" t="s">
        <v>3254</v>
      </c>
      <c r="J1232" s="137"/>
      <c r="K1232" s="136" t="s">
        <v>3255</v>
      </c>
      <c r="L1232" s="136" t="s">
        <v>3256</v>
      </c>
      <c r="M1232" s="131" t="str">
        <f t="shared" si="19"/>
        <v>ASSY</v>
      </c>
    </row>
    <row r="1233" spans="1:13" x14ac:dyDescent="0.2">
      <c r="A1233" s="135" t="s">
        <v>7949</v>
      </c>
      <c r="B1233" s="135" t="s">
        <v>7950</v>
      </c>
      <c r="C1233" s="135" t="s">
        <v>2819</v>
      </c>
      <c r="D1233" s="141" t="s">
        <v>3166</v>
      </c>
      <c r="E1233" s="136" t="s">
        <v>3167</v>
      </c>
      <c r="F1233" s="137" t="s">
        <v>3168</v>
      </c>
      <c r="G1233" s="137" t="s">
        <v>43</v>
      </c>
      <c r="H1233" s="136" t="s">
        <v>3257</v>
      </c>
      <c r="I1233" s="136" t="s">
        <v>3258</v>
      </c>
      <c r="J1233" s="137"/>
      <c r="K1233" s="136" t="s">
        <v>3259</v>
      </c>
      <c r="L1233" s="136" t="s">
        <v>8952</v>
      </c>
      <c r="M1233" s="131" t="str">
        <f t="shared" si="19"/>
        <v>ASSY</v>
      </c>
    </row>
    <row r="1234" spans="1:13" x14ac:dyDescent="0.2">
      <c r="A1234" s="135" t="s">
        <v>7951</v>
      </c>
      <c r="B1234" s="135" t="s">
        <v>7952</v>
      </c>
      <c r="C1234" s="135" t="s">
        <v>2819</v>
      </c>
      <c r="D1234" s="141" t="s">
        <v>3166</v>
      </c>
      <c r="E1234" s="136" t="s">
        <v>3167</v>
      </c>
      <c r="F1234" s="137" t="s">
        <v>3168</v>
      </c>
      <c r="G1234" s="137" t="s">
        <v>43</v>
      </c>
      <c r="H1234" s="136" t="s">
        <v>3260</v>
      </c>
      <c r="I1234" s="136" t="s">
        <v>3261</v>
      </c>
      <c r="J1234" s="137"/>
      <c r="K1234" s="136" t="s">
        <v>3262</v>
      </c>
      <c r="L1234" s="136" t="s">
        <v>3263</v>
      </c>
      <c r="M1234" s="131" t="str">
        <f t="shared" si="19"/>
        <v>ASSY</v>
      </c>
    </row>
    <row r="1235" spans="1:13" x14ac:dyDescent="0.2">
      <c r="A1235" s="135" t="s">
        <v>7953</v>
      </c>
      <c r="B1235" s="135" t="s">
        <v>7954</v>
      </c>
      <c r="C1235" s="135" t="s">
        <v>2819</v>
      </c>
      <c r="D1235" s="141" t="s">
        <v>3166</v>
      </c>
      <c r="E1235" s="136" t="s">
        <v>3167</v>
      </c>
      <c r="F1235" s="137" t="s">
        <v>3168</v>
      </c>
      <c r="G1235" s="137" t="s">
        <v>43</v>
      </c>
      <c r="H1235" s="136" t="s">
        <v>3264</v>
      </c>
      <c r="I1235" s="136" t="s">
        <v>3265</v>
      </c>
      <c r="J1235" s="137"/>
      <c r="K1235" s="136" t="s">
        <v>3266</v>
      </c>
      <c r="L1235" s="136" t="s">
        <v>8953</v>
      </c>
      <c r="M1235" s="131" t="str">
        <f t="shared" si="19"/>
        <v>ASSY</v>
      </c>
    </row>
    <row r="1236" spans="1:13" x14ac:dyDescent="0.2">
      <c r="A1236" s="135" t="s">
        <v>7955</v>
      </c>
      <c r="B1236" s="135" t="s">
        <v>7956</v>
      </c>
      <c r="C1236" s="135" t="s">
        <v>2819</v>
      </c>
      <c r="D1236" s="141" t="s">
        <v>3166</v>
      </c>
      <c r="E1236" s="136" t="s">
        <v>3167</v>
      </c>
      <c r="F1236" s="137" t="s">
        <v>3168</v>
      </c>
      <c r="G1236" s="137" t="s">
        <v>43</v>
      </c>
      <c r="H1236" s="136" t="s">
        <v>3267</v>
      </c>
      <c r="I1236" s="136" t="s">
        <v>3268</v>
      </c>
      <c r="J1236" s="137"/>
      <c r="K1236" s="136" t="s">
        <v>3269</v>
      </c>
      <c r="L1236" s="136" t="s">
        <v>3270</v>
      </c>
      <c r="M1236" s="131" t="str">
        <f t="shared" si="19"/>
        <v>ASSY</v>
      </c>
    </row>
    <row r="1237" spans="1:13" x14ac:dyDescent="0.2">
      <c r="A1237" s="135" t="s">
        <v>7957</v>
      </c>
      <c r="B1237" s="135" t="s">
        <v>7958</v>
      </c>
      <c r="C1237" s="135" t="s">
        <v>2819</v>
      </c>
      <c r="D1237" s="141" t="s">
        <v>3166</v>
      </c>
      <c r="E1237" s="136" t="s">
        <v>3167</v>
      </c>
      <c r="F1237" s="137" t="s">
        <v>3168</v>
      </c>
      <c r="G1237" s="137" t="s">
        <v>43</v>
      </c>
      <c r="H1237" s="136" t="s">
        <v>3271</v>
      </c>
      <c r="I1237" s="136" t="s">
        <v>3272</v>
      </c>
      <c r="J1237" s="137"/>
      <c r="K1237" s="136" t="s">
        <v>3273</v>
      </c>
      <c r="L1237" s="136" t="s">
        <v>8954</v>
      </c>
      <c r="M1237" s="131" t="str">
        <f t="shared" si="19"/>
        <v>ASSY</v>
      </c>
    </row>
    <row r="1238" spans="1:13" x14ac:dyDescent="0.2">
      <c r="A1238" s="135" t="s">
        <v>7959</v>
      </c>
      <c r="B1238" s="135" t="s">
        <v>7960</v>
      </c>
      <c r="C1238" s="135" t="s">
        <v>2819</v>
      </c>
      <c r="D1238" s="141" t="s">
        <v>3166</v>
      </c>
      <c r="E1238" s="136" t="s">
        <v>3167</v>
      </c>
      <c r="F1238" s="137" t="s">
        <v>3168</v>
      </c>
      <c r="G1238" s="137" t="s">
        <v>43</v>
      </c>
      <c r="H1238" s="136" t="s">
        <v>3274</v>
      </c>
      <c r="I1238" s="136" t="s">
        <v>3275</v>
      </c>
      <c r="J1238" s="137"/>
      <c r="K1238" s="136" t="s">
        <v>3276</v>
      </c>
      <c r="L1238" s="136" t="s">
        <v>3277</v>
      </c>
      <c r="M1238" s="131" t="str">
        <f t="shared" si="19"/>
        <v>ASSY</v>
      </c>
    </row>
    <row r="1239" spans="1:13" x14ac:dyDescent="0.2">
      <c r="A1239" s="135" t="s">
        <v>7961</v>
      </c>
      <c r="B1239" s="135" t="s">
        <v>7962</v>
      </c>
      <c r="C1239" s="135" t="s">
        <v>2819</v>
      </c>
      <c r="D1239" s="141" t="s">
        <v>3166</v>
      </c>
      <c r="E1239" s="136" t="s">
        <v>3167</v>
      </c>
      <c r="F1239" s="137" t="s">
        <v>3168</v>
      </c>
      <c r="G1239" s="137" t="s">
        <v>43</v>
      </c>
      <c r="H1239" s="136" t="s">
        <v>3278</v>
      </c>
      <c r="I1239" s="136" t="s">
        <v>3279</v>
      </c>
      <c r="J1239" s="137"/>
      <c r="K1239" s="136" t="s">
        <v>3280</v>
      </c>
      <c r="L1239" s="136" t="s">
        <v>8955</v>
      </c>
      <c r="M1239" s="131" t="str">
        <f t="shared" si="19"/>
        <v>ASSY</v>
      </c>
    </row>
    <row r="1240" spans="1:13" x14ac:dyDescent="0.2">
      <c r="A1240" s="135" t="s">
        <v>7963</v>
      </c>
      <c r="B1240" s="135" t="s">
        <v>7964</v>
      </c>
      <c r="C1240" s="135" t="s">
        <v>2819</v>
      </c>
      <c r="D1240" s="141" t="s">
        <v>3166</v>
      </c>
      <c r="E1240" s="136" t="s">
        <v>3167</v>
      </c>
      <c r="F1240" s="137" t="s">
        <v>3168</v>
      </c>
      <c r="G1240" s="137" t="s">
        <v>43</v>
      </c>
      <c r="H1240" s="136" t="s">
        <v>3281</v>
      </c>
      <c r="I1240" s="136" t="s">
        <v>3282</v>
      </c>
      <c r="J1240" s="137"/>
      <c r="K1240" s="136" t="s">
        <v>3283</v>
      </c>
      <c r="L1240" s="136" t="s">
        <v>3284</v>
      </c>
      <c r="M1240" s="131" t="str">
        <f t="shared" si="19"/>
        <v>ASSY</v>
      </c>
    </row>
    <row r="1241" spans="1:13" x14ac:dyDescent="0.2">
      <c r="A1241" s="135" t="s">
        <v>7965</v>
      </c>
      <c r="B1241" s="135" t="s">
        <v>7966</v>
      </c>
      <c r="C1241" s="135" t="s">
        <v>2819</v>
      </c>
      <c r="D1241" s="141" t="s">
        <v>3285</v>
      </c>
      <c r="E1241" s="136" t="s">
        <v>3167</v>
      </c>
      <c r="F1241" s="137" t="s">
        <v>3168</v>
      </c>
      <c r="G1241" s="137" t="s">
        <v>43</v>
      </c>
      <c r="H1241" s="136" t="s">
        <v>3286</v>
      </c>
      <c r="I1241" s="136" t="s">
        <v>3287</v>
      </c>
      <c r="J1241" s="137"/>
      <c r="K1241" s="136" t="s">
        <v>3288</v>
      </c>
      <c r="L1241" s="136" t="s">
        <v>5111</v>
      </c>
      <c r="M1241" s="131" t="str">
        <f t="shared" si="19"/>
        <v>ASSY</v>
      </c>
    </row>
    <row r="1242" spans="1:13" x14ac:dyDescent="0.2">
      <c r="A1242" s="135" t="s">
        <v>7967</v>
      </c>
      <c r="B1242" s="135" t="s">
        <v>7968</v>
      </c>
      <c r="C1242" s="135" t="s">
        <v>2819</v>
      </c>
      <c r="D1242" s="141" t="s">
        <v>3285</v>
      </c>
      <c r="E1242" s="136" t="s">
        <v>3167</v>
      </c>
      <c r="F1242" s="137" t="s">
        <v>3168</v>
      </c>
      <c r="G1242" s="137" t="s">
        <v>9035</v>
      </c>
      <c r="H1242" s="136" t="s">
        <v>3782</v>
      </c>
      <c r="I1242" s="136" t="s">
        <v>3289</v>
      </c>
      <c r="J1242" s="137"/>
      <c r="K1242" s="136" t="s">
        <v>3290</v>
      </c>
      <c r="L1242" s="136" t="s">
        <v>158</v>
      </c>
      <c r="M1242" s="131" t="str">
        <f t="shared" si="19"/>
        <v>Sealing</v>
      </c>
    </row>
    <row r="1243" spans="1:13" x14ac:dyDescent="0.2">
      <c r="A1243" s="135" t="s">
        <v>7969</v>
      </c>
      <c r="B1243" s="135" t="s">
        <v>7970</v>
      </c>
      <c r="C1243" s="135" t="s">
        <v>2819</v>
      </c>
      <c r="D1243" s="141" t="s">
        <v>3285</v>
      </c>
      <c r="E1243" s="136" t="s">
        <v>3167</v>
      </c>
      <c r="F1243" s="137" t="s">
        <v>3168</v>
      </c>
      <c r="G1243" s="137" t="s">
        <v>43</v>
      </c>
      <c r="H1243" s="136" t="s">
        <v>3291</v>
      </c>
      <c r="I1243" s="136" t="s">
        <v>3783</v>
      </c>
      <c r="J1243" s="137"/>
      <c r="K1243" s="136" t="s">
        <v>3292</v>
      </c>
      <c r="L1243" s="136" t="s">
        <v>8956</v>
      </c>
      <c r="M1243" s="131" t="str">
        <f t="shared" si="19"/>
        <v>ASSY</v>
      </c>
    </row>
    <row r="1244" spans="1:13" x14ac:dyDescent="0.2">
      <c r="A1244" s="135" t="s">
        <v>7971</v>
      </c>
      <c r="B1244" s="135" t="s">
        <v>7972</v>
      </c>
      <c r="C1244" s="135" t="s">
        <v>2819</v>
      </c>
      <c r="D1244" s="141" t="s">
        <v>3285</v>
      </c>
      <c r="E1244" s="136" t="s">
        <v>3167</v>
      </c>
      <c r="F1244" s="137" t="s">
        <v>3168</v>
      </c>
      <c r="G1244" s="137" t="s">
        <v>43</v>
      </c>
      <c r="H1244" s="136" t="s">
        <v>3293</v>
      </c>
      <c r="I1244" s="136" t="s">
        <v>3294</v>
      </c>
      <c r="J1244" s="137"/>
      <c r="K1244" s="136" t="s">
        <v>3295</v>
      </c>
      <c r="L1244" s="136" t="s">
        <v>5111</v>
      </c>
      <c r="M1244" s="131" t="str">
        <f t="shared" si="19"/>
        <v>ASSY</v>
      </c>
    </row>
    <row r="1245" spans="1:13" x14ac:dyDescent="0.2">
      <c r="A1245" s="135" t="s">
        <v>7973</v>
      </c>
      <c r="B1245" s="135" t="s">
        <v>7974</v>
      </c>
      <c r="C1245" s="135" t="s">
        <v>2819</v>
      </c>
      <c r="D1245" s="141" t="s">
        <v>3285</v>
      </c>
      <c r="E1245" s="136" t="s">
        <v>3167</v>
      </c>
      <c r="F1245" s="137" t="s">
        <v>3168</v>
      </c>
      <c r="G1245" s="137" t="s">
        <v>43</v>
      </c>
      <c r="H1245" s="136" t="s">
        <v>3296</v>
      </c>
      <c r="I1245" s="136" t="s">
        <v>3297</v>
      </c>
      <c r="J1245" s="137"/>
      <c r="K1245" s="136" t="s">
        <v>3298</v>
      </c>
      <c r="L1245" s="136" t="s">
        <v>8957</v>
      </c>
      <c r="M1245" s="131" t="str">
        <f t="shared" si="19"/>
        <v>ASSY</v>
      </c>
    </row>
    <row r="1246" spans="1:13" x14ac:dyDescent="0.2">
      <c r="A1246" s="135" t="s">
        <v>7975</v>
      </c>
      <c r="B1246" s="135" t="s">
        <v>7976</v>
      </c>
      <c r="C1246" s="135" t="s">
        <v>2819</v>
      </c>
      <c r="D1246" s="141" t="s">
        <v>3285</v>
      </c>
      <c r="E1246" s="136" t="s">
        <v>3167</v>
      </c>
      <c r="F1246" s="137" t="s">
        <v>3168</v>
      </c>
      <c r="G1246" s="137" t="s">
        <v>43</v>
      </c>
      <c r="H1246" s="136" t="s">
        <v>3299</v>
      </c>
      <c r="I1246" s="136" t="s">
        <v>3300</v>
      </c>
      <c r="J1246" s="137"/>
      <c r="K1246" s="136" t="s">
        <v>3301</v>
      </c>
      <c r="L1246" s="136" t="s">
        <v>8958</v>
      </c>
      <c r="M1246" s="131" t="str">
        <f t="shared" si="19"/>
        <v>ASSY</v>
      </c>
    </row>
    <row r="1247" spans="1:13" x14ac:dyDescent="0.2">
      <c r="A1247" s="135" t="s">
        <v>7977</v>
      </c>
      <c r="B1247" s="135" t="s">
        <v>7978</v>
      </c>
      <c r="C1247" s="135" t="s">
        <v>2819</v>
      </c>
      <c r="D1247" s="141" t="s">
        <v>3285</v>
      </c>
      <c r="E1247" s="136" t="s">
        <v>3167</v>
      </c>
      <c r="F1247" s="137" t="s">
        <v>3168</v>
      </c>
      <c r="G1247" s="137" t="s">
        <v>9035</v>
      </c>
      <c r="H1247" s="136" t="s">
        <v>3302</v>
      </c>
      <c r="I1247" s="136" t="s">
        <v>3303</v>
      </c>
      <c r="J1247" s="137"/>
      <c r="K1247" s="136" t="s">
        <v>3304</v>
      </c>
      <c r="L1247" s="136" t="s">
        <v>3305</v>
      </c>
      <c r="M1247" s="131" t="str">
        <f t="shared" si="19"/>
        <v>Sealing</v>
      </c>
    </row>
    <row r="1248" spans="1:13" x14ac:dyDescent="0.2">
      <c r="A1248" s="135" t="s">
        <v>7979</v>
      </c>
      <c r="B1248" s="135" t="s">
        <v>7980</v>
      </c>
      <c r="C1248" s="135" t="s">
        <v>2819</v>
      </c>
      <c r="D1248" s="141" t="s">
        <v>3285</v>
      </c>
      <c r="E1248" s="136" t="s">
        <v>3167</v>
      </c>
      <c r="F1248" s="137" t="s">
        <v>3168</v>
      </c>
      <c r="G1248" s="137" t="s">
        <v>43</v>
      </c>
      <c r="H1248" s="136" t="s">
        <v>3306</v>
      </c>
      <c r="I1248" s="136" t="s">
        <v>3307</v>
      </c>
      <c r="J1248" s="137"/>
      <c r="K1248" s="136" t="s">
        <v>3308</v>
      </c>
      <c r="L1248" s="136" t="s">
        <v>8959</v>
      </c>
      <c r="M1248" s="131" t="str">
        <f t="shared" si="19"/>
        <v>ASSY</v>
      </c>
    </row>
    <row r="1249" spans="1:13" x14ac:dyDescent="0.2">
      <c r="A1249" s="135" t="s">
        <v>7981</v>
      </c>
      <c r="B1249" s="135" t="s">
        <v>7982</v>
      </c>
      <c r="C1249" s="135" t="s">
        <v>2819</v>
      </c>
      <c r="D1249" s="141" t="s">
        <v>3285</v>
      </c>
      <c r="E1249" s="136" t="s">
        <v>3167</v>
      </c>
      <c r="F1249" s="137" t="s">
        <v>3168</v>
      </c>
      <c r="G1249" s="137" t="s">
        <v>43</v>
      </c>
      <c r="H1249" s="136" t="s">
        <v>3309</v>
      </c>
      <c r="I1249" s="136" t="s">
        <v>3310</v>
      </c>
      <c r="J1249" s="137"/>
      <c r="K1249" s="136" t="s">
        <v>3311</v>
      </c>
      <c r="L1249" s="136" t="s">
        <v>8960</v>
      </c>
      <c r="M1249" s="131" t="str">
        <f t="shared" si="19"/>
        <v>ASSY</v>
      </c>
    </row>
    <row r="1250" spans="1:13" x14ac:dyDescent="0.2">
      <c r="A1250" s="135" t="s">
        <v>7983</v>
      </c>
      <c r="B1250" s="135" t="s">
        <v>7984</v>
      </c>
      <c r="C1250" s="135" t="s">
        <v>2819</v>
      </c>
      <c r="D1250" s="141" t="s">
        <v>3285</v>
      </c>
      <c r="E1250" s="136" t="s">
        <v>3167</v>
      </c>
      <c r="F1250" s="137" t="s">
        <v>3168</v>
      </c>
      <c r="G1250" s="137" t="s">
        <v>9035</v>
      </c>
      <c r="H1250" s="136" t="s">
        <v>3312</v>
      </c>
      <c r="I1250" s="136" t="s">
        <v>3313</v>
      </c>
      <c r="J1250" s="137"/>
      <c r="K1250" s="136" t="s">
        <v>3314</v>
      </c>
      <c r="L1250" s="136" t="s">
        <v>5515</v>
      </c>
      <c r="M1250" s="131" t="str">
        <f t="shared" si="19"/>
        <v>Sealing</v>
      </c>
    </row>
    <row r="1251" spans="1:13" x14ac:dyDescent="0.2">
      <c r="A1251" s="135" t="s">
        <v>7985</v>
      </c>
      <c r="B1251" s="135" t="s">
        <v>7986</v>
      </c>
      <c r="C1251" s="135" t="s">
        <v>2819</v>
      </c>
      <c r="D1251" s="141" t="s">
        <v>3285</v>
      </c>
      <c r="E1251" s="136" t="s">
        <v>3167</v>
      </c>
      <c r="F1251" s="137" t="s">
        <v>3168</v>
      </c>
      <c r="G1251" s="137" t="s">
        <v>9035</v>
      </c>
      <c r="H1251" s="136" t="s">
        <v>3315</v>
      </c>
      <c r="I1251" s="136" t="s">
        <v>3316</v>
      </c>
      <c r="J1251" s="137"/>
      <c r="K1251" s="136" t="s">
        <v>3317</v>
      </c>
      <c r="L1251" s="136" t="s">
        <v>2356</v>
      </c>
      <c r="M1251" s="131" t="str">
        <f t="shared" si="19"/>
        <v>Sealing</v>
      </c>
    </row>
    <row r="1252" spans="1:13" x14ac:dyDescent="0.2">
      <c r="A1252" s="135" t="s">
        <v>7987</v>
      </c>
      <c r="B1252" s="135" t="s">
        <v>7988</v>
      </c>
      <c r="C1252" s="135" t="s">
        <v>2819</v>
      </c>
      <c r="D1252" s="141" t="s">
        <v>3285</v>
      </c>
      <c r="E1252" s="136" t="s">
        <v>3167</v>
      </c>
      <c r="F1252" s="137" t="s">
        <v>3168</v>
      </c>
      <c r="G1252" s="137" t="s">
        <v>9035</v>
      </c>
      <c r="H1252" s="136" t="s">
        <v>3318</v>
      </c>
      <c r="I1252" s="136" t="s">
        <v>3319</v>
      </c>
      <c r="J1252" s="137"/>
      <c r="K1252" s="136" t="s">
        <v>3320</v>
      </c>
      <c r="L1252" s="136" t="s">
        <v>912</v>
      </c>
      <c r="M1252" s="131" t="str">
        <f t="shared" si="19"/>
        <v>Sealing</v>
      </c>
    </row>
    <row r="1253" spans="1:13" x14ac:dyDescent="0.2">
      <c r="A1253" s="135" t="s">
        <v>7989</v>
      </c>
      <c r="B1253" s="135" t="s">
        <v>7990</v>
      </c>
      <c r="C1253" s="135" t="s">
        <v>2819</v>
      </c>
      <c r="D1253" s="141" t="s">
        <v>3285</v>
      </c>
      <c r="E1253" s="136" t="s">
        <v>3167</v>
      </c>
      <c r="F1253" s="137" t="s">
        <v>3168</v>
      </c>
      <c r="G1253" s="137" t="s">
        <v>9035</v>
      </c>
      <c r="H1253" s="136" t="s">
        <v>3321</v>
      </c>
      <c r="I1253" s="136" t="s">
        <v>3322</v>
      </c>
      <c r="J1253" s="137"/>
      <c r="K1253" s="136" t="s">
        <v>3323</v>
      </c>
      <c r="L1253" s="136" t="s">
        <v>5520</v>
      </c>
      <c r="M1253" s="131" t="str">
        <f t="shared" si="19"/>
        <v>Sealing</v>
      </c>
    </row>
    <row r="1254" spans="1:13" x14ac:dyDescent="0.2">
      <c r="A1254" s="135" t="s">
        <v>7991</v>
      </c>
      <c r="B1254" s="135" t="s">
        <v>7992</v>
      </c>
      <c r="C1254" s="135" t="s">
        <v>2819</v>
      </c>
      <c r="D1254" s="141" t="s">
        <v>3285</v>
      </c>
      <c r="E1254" s="136" t="s">
        <v>3167</v>
      </c>
      <c r="F1254" s="137" t="s">
        <v>3168</v>
      </c>
      <c r="G1254" s="137" t="s">
        <v>9035</v>
      </c>
      <c r="H1254" s="136" t="s">
        <v>3324</v>
      </c>
      <c r="I1254" s="136" t="s">
        <v>3325</v>
      </c>
      <c r="J1254" s="137"/>
      <c r="K1254" s="136" t="s">
        <v>3326</v>
      </c>
      <c r="L1254" s="136" t="s">
        <v>1584</v>
      </c>
      <c r="M1254" s="131" t="str">
        <f t="shared" si="19"/>
        <v>Sealing</v>
      </c>
    </row>
    <row r="1255" spans="1:13" x14ac:dyDescent="0.2">
      <c r="A1255" s="135" t="s">
        <v>7993</v>
      </c>
      <c r="B1255" s="135" t="s">
        <v>7994</v>
      </c>
      <c r="C1255" s="135" t="s">
        <v>2819</v>
      </c>
      <c r="D1255" s="142" t="s">
        <v>3285</v>
      </c>
      <c r="E1255" s="136" t="s">
        <v>3167</v>
      </c>
      <c r="F1255" s="137" t="s">
        <v>3168</v>
      </c>
      <c r="G1255" s="137" t="s">
        <v>9035</v>
      </c>
      <c r="H1255" s="136" t="s">
        <v>3327</v>
      </c>
      <c r="I1255" s="143" t="s">
        <v>3328</v>
      </c>
      <c r="J1255" s="137"/>
      <c r="K1255" s="136" t="s">
        <v>3329</v>
      </c>
      <c r="L1255" s="136" t="s">
        <v>5531</v>
      </c>
      <c r="M1255" s="131" t="str">
        <f t="shared" si="19"/>
        <v>Sealing</v>
      </c>
    </row>
    <row r="1256" spans="1:13" x14ac:dyDescent="0.2">
      <c r="A1256" s="135" t="s">
        <v>7995</v>
      </c>
      <c r="B1256" s="135" t="s">
        <v>7996</v>
      </c>
      <c r="C1256" s="135" t="s">
        <v>2819</v>
      </c>
      <c r="D1256" s="142" t="s">
        <v>3285</v>
      </c>
      <c r="E1256" s="136" t="s">
        <v>3167</v>
      </c>
      <c r="F1256" s="137" t="s">
        <v>3168</v>
      </c>
      <c r="G1256" s="137" t="s">
        <v>9035</v>
      </c>
      <c r="H1256" s="136" t="s">
        <v>3330</v>
      </c>
      <c r="I1256" s="143" t="s">
        <v>3331</v>
      </c>
      <c r="J1256" s="137"/>
      <c r="K1256" s="136" t="s">
        <v>3332</v>
      </c>
      <c r="L1256" s="136" t="s">
        <v>1593</v>
      </c>
      <c r="M1256" s="131" t="str">
        <f t="shared" si="19"/>
        <v>Sealing</v>
      </c>
    </row>
    <row r="1257" spans="1:13" x14ac:dyDescent="0.2">
      <c r="A1257" s="135" t="s">
        <v>7997</v>
      </c>
      <c r="B1257" s="135" t="s">
        <v>7998</v>
      </c>
      <c r="C1257" s="135" t="s">
        <v>2819</v>
      </c>
      <c r="D1257" s="142" t="s">
        <v>3285</v>
      </c>
      <c r="E1257" s="136" t="s">
        <v>3167</v>
      </c>
      <c r="F1257" s="137" t="s">
        <v>3168</v>
      </c>
      <c r="G1257" s="137" t="s">
        <v>9035</v>
      </c>
      <c r="H1257" s="136" t="s">
        <v>3333</v>
      </c>
      <c r="I1257" s="143" t="s">
        <v>3334</v>
      </c>
      <c r="J1257" s="137"/>
      <c r="K1257" s="136" t="s">
        <v>3335</v>
      </c>
      <c r="L1257" s="136" t="s">
        <v>912</v>
      </c>
      <c r="M1257" s="131" t="str">
        <f t="shared" si="19"/>
        <v>Sealing</v>
      </c>
    </row>
    <row r="1258" spans="1:13" x14ac:dyDescent="0.2">
      <c r="A1258" s="135" t="s">
        <v>7999</v>
      </c>
      <c r="B1258" s="135" t="s">
        <v>8000</v>
      </c>
      <c r="C1258" s="135" t="s">
        <v>2819</v>
      </c>
      <c r="D1258" s="142" t="s">
        <v>3285</v>
      </c>
      <c r="E1258" s="136" t="s">
        <v>3167</v>
      </c>
      <c r="F1258" s="137" t="s">
        <v>3168</v>
      </c>
      <c r="G1258" s="137" t="s">
        <v>9035</v>
      </c>
      <c r="H1258" s="136" t="s">
        <v>3336</v>
      </c>
      <c r="I1258" s="143" t="s">
        <v>3337</v>
      </c>
      <c r="J1258" s="137"/>
      <c r="K1258" s="136" t="s">
        <v>3338</v>
      </c>
      <c r="L1258" s="136" t="s">
        <v>912</v>
      </c>
      <c r="M1258" s="131" t="str">
        <f t="shared" si="19"/>
        <v>Sealing</v>
      </c>
    </row>
    <row r="1259" spans="1:13" x14ac:dyDescent="0.2">
      <c r="A1259" s="135" t="s">
        <v>8001</v>
      </c>
      <c r="B1259" s="135" t="s">
        <v>8002</v>
      </c>
      <c r="C1259" s="135" t="s">
        <v>2819</v>
      </c>
      <c r="D1259" s="142" t="s">
        <v>3285</v>
      </c>
      <c r="E1259" s="136" t="s">
        <v>3167</v>
      </c>
      <c r="F1259" s="137" t="s">
        <v>3168</v>
      </c>
      <c r="G1259" s="137" t="s">
        <v>9035</v>
      </c>
      <c r="H1259" s="136" t="s">
        <v>3339</v>
      </c>
      <c r="I1259" s="143" t="s">
        <v>3340</v>
      </c>
      <c r="J1259" s="137"/>
      <c r="K1259" s="136" t="s">
        <v>3341</v>
      </c>
      <c r="L1259" s="136" t="s">
        <v>5532</v>
      </c>
      <c r="M1259" s="131" t="str">
        <f t="shared" si="19"/>
        <v>Sealing</v>
      </c>
    </row>
    <row r="1260" spans="1:13" x14ac:dyDescent="0.2">
      <c r="A1260" s="135" t="s">
        <v>8003</v>
      </c>
      <c r="B1260" s="135" t="s">
        <v>8004</v>
      </c>
      <c r="C1260" s="135" t="s">
        <v>2819</v>
      </c>
      <c r="D1260" s="142" t="s">
        <v>3285</v>
      </c>
      <c r="E1260" s="136" t="s">
        <v>3167</v>
      </c>
      <c r="F1260" s="137" t="s">
        <v>3168</v>
      </c>
      <c r="G1260" s="137" t="s">
        <v>9035</v>
      </c>
      <c r="H1260" s="136" t="s">
        <v>3342</v>
      </c>
      <c r="I1260" s="144" t="s">
        <v>3342</v>
      </c>
      <c r="J1260" s="145"/>
      <c r="K1260" s="146" t="s">
        <v>3343</v>
      </c>
      <c r="L1260" s="146" t="s">
        <v>5532</v>
      </c>
      <c r="M1260" s="131" t="str">
        <f t="shared" si="19"/>
        <v>Sealing</v>
      </c>
    </row>
    <row r="1261" spans="1:13" x14ac:dyDescent="0.2">
      <c r="A1261" s="147" t="s">
        <v>8005</v>
      </c>
      <c r="B1261" s="135" t="s">
        <v>8006</v>
      </c>
      <c r="C1261" s="147" t="s">
        <v>28</v>
      </c>
      <c r="D1261" s="148" t="s">
        <v>136</v>
      </c>
      <c r="E1261" s="136" t="s">
        <v>3344</v>
      </c>
      <c r="F1261" s="137" t="s">
        <v>138</v>
      </c>
      <c r="G1261" s="137" t="s">
        <v>43</v>
      </c>
      <c r="H1261" s="136" t="s">
        <v>3345</v>
      </c>
      <c r="I1261" s="143" t="s">
        <v>3346</v>
      </c>
      <c r="J1261" s="137"/>
      <c r="K1261" s="136" t="s">
        <v>3347</v>
      </c>
      <c r="L1261" s="136" t="s">
        <v>3348</v>
      </c>
      <c r="M1261" s="131" t="str">
        <f t="shared" si="19"/>
        <v>ASSY</v>
      </c>
    </row>
    <row r="1262" spans="1:13" x14ac:dyDescent="0.2">
      <c r="A1262" s="147" t="s">
        <v>8007</v>
      </c>
      <c r="B1262" s="135" t="s">
        <v>8008</v>
      </c>
      <c r="C1262" s="147" t="s">
        <v>2819</v>
      </c>
      <c r="D1262" s="149" t="s">
        <v>2820</v>
      </c>
      <c r="E1262" s="136" t="s">
        <v>2821</v>
      </c>
      <c r="F1262" s="137" t="s">
        <v>2822</v>
      </c>
      <c r="G1262" s="137" t="s">
        <v>43</v>
      </c>
      <c r="H1262" s="136" t="s">
        <v>3349</v>
      </c>
      <c r="I1262" s="136" t="s">
        <v>3350</v>
      </c>
      <c r="J1262" s="137"/>
      <c r="K1262" s="150" t="s">
        <v>3351</v>
      </c>
      <c r="L1262" s="151" t="s">
        <v>3352</v>
      </c>
      <c r="M1262" s="131" t="str">
        <f t="shared" si="19"/>
        <v>ASSY</v>
      </c>
    </row>
    <row r="1263" spans="1:13" x14ac:dyDescent="0.2">
      <c r="A1263" s="147" t="s">
        <v>8009</v>
      </c>
      <c r="B1263" s="135" t="s">
        <v>8010</v>
      </c>
      <c r="C1263" s="147" t="s">
        <v>28</v>
      </c>
      <c r="D1263" s="149" t="s">
        <v>28</v>
      </c>
      <c r="E1263" s="136" t="s">
        <v>3344</v>
      </c>
      <c r="F1263" s="137" t="s">
        <v>138</v>
      </c>
      <c r="G1263" s="137" t="s">
        <v>43</v>
      </c>
      <c r="H1263" s="136" t="s">
        <v>3353</v>
      </c>
      <c r="I1263" s="136" t="s">
        <v>3354</v>
      </c>
      <c r="J1263" s="137"/>
      <c r="K1263" s="150" t="s">
        <v>3355</v>
      </c>
      <c r="L1263" s="151" t="s">
        <v>3356</v>
      </c>
      <c r="M1263" s="131" t="str">
        <f t="shared" si="19"/>
        <v>ASSY</v>
      </c>
    </row>
    <row r="1264" spans="1:13" x14ac:dyDescent="0.2">
      <c r="A1264" s="147" t="s">
        <v>8011</v>
      </c>
      <c r="B1264" s="135" t="s">
        <v>8012</v>
      </c>
      <c r="C1264" s="147" t="s">
        <v>28</v>
      </c>
      <c r="D1264" s="149" t="s">
        <v>28</v>
      </c>
      <c r="E1264" s="136" t="s">
        <v>3344</v>
      </c>
      <c r="F1264" s="137" t="s">
        <v>138</v>
      </c>
      <c r="G1264" s="137" t="s">
        <v>43</v>
      </c>
      <c r="H1264" s="136" t="s">
        <v>3357</v>
      </c>
      <c r="I1264" s="136" t="s">
        <v>3358</v>
      </c>
      <c r="J1264" s="137"/>
      <c r="K1264" s="150" t="s">
        <v>3359</v>
      </c>
      <c r="L1264" s="151" t="s">
        <v>3360</v>
      </c>
      <c r="M1264" s="131" t="str">
        <f t="shared" si="19"/>
        <v>ASSY</v>
      </c>
    </row>
    <row r="1265" spans="1:13" x14ac:dyDescent="0.2">
      <c r="A1265" s="147" t="s">
        <v>8013</v>
      </c>
      <c r="B1265" s="135" t="s">
        <v>8014</v>
      </c>
      <c r="C1265" s="147" t="s">
        <v>28</v>
      </c>
      <c r="D1265" s="149" t="s">
        <v>28</v>
      </c>
      <c r="E1265" s="136" t="s">
        <v>3344</v>
      </c>
      <c r="F1265" s="137" t="s">
        <v>138</v>
      </c>
      <c r="G1265" s="137" t="s">
        <v>9035</v>
      </c>
      <c r="H1265" s="146" t="s">
        <v>3361</v>
      </c>
      <c r="I1265" s="136" t="s">
        <v>3362</v>
      </c>
      <c r="J1265" s="137"/>
      <c r="K1265" s="150" t="s">
        <v>3364</v>
      </c>
      <c r="L1265" s="152" t="s">
        <v>8961</v>
      </c>
      <c r="M1265" s="131" t="str">
        <f t="shared" si="19"/>
        <v>Sealing</v>
      </c>
    </row>
    <row r="1266" spans="1:13" x14ac:dyDescent="0.2">
      <c r="A1266" s="147" t="s">
        <v>4785</v>
      </c>
      <c r="B1266" s="135" t="s">
        <v>8015</v>
      </c>
      <c r="C1266" s="147" t="s">
        <v>2390</v>
      </c>
      <c r="D1266" s="149" t="s">
        <v>2390</v>
      </c>
      <c r="E1266" s="136" t="s">
        <v>2587</v>
      </c>
      <c r="F1266" s="137" t="s">
        <v>2588</v>
      </c>
      <c r="G1266" s="137" t="s">
        <v>43</v>
      </c>
      <c r="H1266" s="136" t="s">
        <v>3366</v>
      </c>
      <c r="I1266" s="136" t="s">
        <v>3367</v>
      </c>
      <c r="J1266" s="137"/>
      <c r="K1266" s="153" t="s">
        <v>3368</v>
      </c>
      <c r="L1266" s="136" t="s">
        <v>3369</v>
      </c>
      <c r="M1266" s="131" t="str">
        <f t="shared" si="19"/>
        <v>ASSY</v>
      </c>
    </row>
    <row r="1267" spans="1:13" x14ac:dyDescent="0.2">
      <c r="A1267" s="147" t="s">
        <v>8016</v>
      </c>
      <c r="B1267" s="135" t="s">
        <v>8017</v>
      </c>
      <c r="C1267" s="147" t="s">
        <v>2390</v>
      </c>
      <c r="D1267" s="149" t="s">
        <v>2390</v>
      </c>
      <c r="E1267" s="136" t="s">
        <v>2587</v>
      </c>
      <c r="F1267" s="137" t="s">
        <v>2588</v>
      </c>
      <c r="G1267" s="137" t="s">
        <v>43</v>
      </c>
      <c r="H1267" s="136" t="s">
        <v>3370</v>
      </c>
      <c r="I1267" s="136" t="s">
        <v>3371</v>
      </c>
      <c r="J1267" s="137"/>
      <c r="K1267" s="137" t="s">
        <v>3372</v>
      </c>
      <c r="L1267" s="136" t="s">
        <v>3373</v>
      </c>
      <c r="M1267" s="131" t="str">
        <f t="shared" si="19"/>
        <v>ASSY</v>
      </c>
    </row>
    <row r="1268" spans="1:13" x14ac:dyDescent="0.2">
      <c r="A1268" s="147" t="s">
        <v>8018</v>
      </c>
      <c r="B1268" s="135" t="s">
        <v>8019</v>
      </c>
      <c r="C1268" s="147" t="s">
        <v>2390</v>
      </c>
      <c r="D1268" s="149" t="s">
        <v>2390</v>
      </c>
      <c r="E1268" s="136" t="s">
        <v>2587</v>
      </c>
      <c r="F1268" s="137" t="s">
        <v>2588</v>
      </c>
      <c r="G1268" s="137" t="s">
        <v>43</v>
      </c>
      <c r="H1268" s="136" t="s">
        <v>3374</v>
      </c>
      <c r="I1268" s="136" t="s">
        <v>3375</v>
      </c>
      <c r="J1268" s="137"/>
      <c r="K1268" s="137" t="s">
        <v>3376</v>
      </c>
      <c r="L1268" s="136" t="s">
        <v>5245</v>
      </c>
      <c r="M1268" s="131" t="str">
        <f t="shared" si="19"/>
        <v>ASSY</v>
      </c>
    </row>
    <row r="1269" spans="1:13" x14ac:dyDescent="0.2">
      <c r="A1269" s="147" t="s">
        <v>4405</v>
      </c>
      <c r="B1269" s="135" t="s">
        <v>8020</v>
      </c>
      <c r="C1269" s="147" t="s">
        <v>2390</v>
      </c>
      <c r="D1269" s="149" t="s">
        <v>2390</v>
      </c>
      <c r="E1269" s="136" t="s">
        <v>2587</v>
      </c>
      <c r="F1269" s="137" t="s">
        <v>2588</v>
      </c>
      <c r="G1269" s="137" t="s">
        <v>43</v>
      </c>
      <c r="H1269" s="136" t="s">
        <v>3377</v>
      </c>
      <c r="I1269" s="136" t="s">
        <v>3378</v>
      </c>
      <c r="J1269" s="137"/>
      <c r="K1269" s="137" t="s">
        <v>3379</v>
      </c>
      <c r="L1269" s="136" t="s">
        <v>5246</v>
      </c>
      <c r="M1269" s="131" t="str">
        <f t="shared" si="19"/>
        <v>ASSY</v>
      </c>
    </row>
    <row r="1270" spans="1:13" x14ac:dyDescent="0.2">
      <c r="A1270" s="147" t="s">
        <v>8021</v>
      </c>
      <c r="B1270" s="135" t="s">
        <v>8022</v>
      </c>
      <c r="C1270" s="147" t="s">
        <v>2390</v>
      </c>
      <c r="D1270" s="149" t="s">
        <v>2390</v>
      </c>
      <c r="E1270" s="136" t="s">
        <v>2587</v>
      </c>
      <c r="F1270" s="137" t="s">
        <v>2588</v>
      </c>
      <c r="G1270" s="137" t="s">
        <v>43</v>
      </c>
      <c r="H1270" s="136" t="s">
        <v>3381</v>
      </c>
      <c r="I1270" s="136" t="s">
        <v>3382</v>
      </c>
      <c r="J1270" s="137"/>
      <c r="K1270" s="137" t="s">
        <v>3383</v>
      </c>
      <c r="L1270" s="136" t="s">
        <v>3384</v>
      </c>
      <c r="M1270" s="131" t="str">
        <f t="shared" si="19"/>
        <v>ASSY</v>
      </c>
    </row>
    <row r="1271" spans="1:13" x14ac:dyDescent="0.2">
      <c r="A1271" s="147" t="s">
        <v>4564</v>
      </c>
      <c r="B1271" s="135" t="s">
        <v>8023</v>
      </c>
      <c r="C1271" s="147" t="s">
        <v>28</v>
      </c>
      <c r="D1271" s="149" t="s">
        <v>28</v>
      </c>
      <c r="E1271" s="136" t="s">
        <v>137</v>
      </c>
      <c r="F1271" s="137" t="s">
        <v>138</v>
      </c>
      <c r="G1271" s="137" t="s">
        <v>43</v>
      </c>
      <c r="H1271" s="136" t="s">
        <v>3366</v>
      </c>
      <c r="I1271" s="136" t="s">
        <v>3385</v>
      </c>
      <c r="J1271" s="137"/>
      <c r="K1271" s="137" t="s">
        <v>3368</v>
      </c>
      <c r="L1271" s="136" t="s">
        <v>3369</v>
      </c>
      <c r="M1271" s="131" t="str">
        <f t="shared" si="19"/>
        <v>ASSY</v>
      </c>
    </row>
    <row r="1272" spans="1:13" x14ac:dyDescent="0.2">
      <c r="A1272" s="147" t="s">
        <v>4108</v>
      </c>
      <c r="B1272" s="135" t="s">
        <v>8024</v>
      </c>
      <c r="C1272" s="147" t="s">
        <v>28</v>
      </c>
      <c r="D1272" s="149" t="s">
        <v>28</v>
      </c>
      <c r="E1272" s="136" t="s">
        <v>137</v>
      </c>
      <c r="F1272" s="137" t="s">
        <v>138</v>
      </c>
      <c r="G1272" s="137" t="s">
        <v>43</v>
      </c>
      <c r="H1272" s="136" t="s">
        <v>3370</v>
      </c>
      <c r="I1272" s="136" t="s">
        <v>3386</v>
      </c>
      <c r="J1272" s="137"/>
      <c r="K1272" s="137" t="s">
        <v>3372</v>
      </c>
      <c r="L1272" s="136" t="s">
        <v>3373</v>
      </c>
      <c r="M1272" s="131" t="str">
        <f t="shared" si="19"/>
        <v>ASSY</v>
      </c>
    </row>
    <row r="1273" spans="1:13" x14ac:dyDescent="0.2">
      <c r="A1273" s="147" t="s">
        <v>4570</v>
      </c>
      <c r="B1273" s="135" t="s">
        <v>8025</v>
      </c>
      <c r="C1273" s="147" t="s">
        <v>28</v>
      </c>
      <c r="D1273" s="149" t="s">
        <v>28</v>
      </c>
      <c r="E1273" s="136" t="s">
        <v>137</v>
      </c>
      <c r="F1273" s="137" t="s">
        <v>138</v>
      </c>
      <c r="G1273" s="137" t="s">
        <v>43</v>
      </c>
      <c r="H1273" s="136" t="s">
        <v>3374</v>
      </c>
      <c r="I1273" s="136" t="s">
        <v>3387</v>
      </c>
      <c r="J1273" s="137"/>
      <c r="K1273" s="137" t="s">
        <v>3376</v>
      </c>
      <c r="L1273" s="136" t="s">
        <v>5245</v>
      </c>
      <c r="M1273" s="131" t="str">
        <f t="shared" si="19"/>
        <v>ASSY</v>
      </c>
    </row>
    <row r="1274" spans="1:13" x14ac:dyDescent="0.2">
      <c r="A1274" s="147" t="s">
        <v>8026</v>
      </c>
      <c r="B1274" s="135" t="s">
        <v>8027</v>
      </c>
      <c r="C1274" s="147" t="s">
        <v>28</v>
      </c>
      <c r="D1274" s="149" t="s">
        <v>28</v>
      </c>
      <c r="E1274" s="136" t="s">
        <v>137</v>
      </c>
      <c r="F1274" s="137" t="s">
        <v>138</v>
      </c>
      <c r="G1274" s="137" t="s">
        <v>43</v>
      </c>
      <c r="H1274" s="136" t="s">
        <v>3377</v>
      </c>
      <c r="I1274" s="136" t="s">
        <v>3388</v>
      </c>
      <c r="J1274" s="137"/>
      <c r="K1274" s="137" t="s">
        <v>3379</v>
      </c>
      <c r="L1274" s="136" t="s">
        <v>5246</v>
      </c>
      <c r="M1274" s="131" t="str">
        <f t="shared" si="19"/>
        <v>ASSY</v>
      </c>
    </row>
    <row r="1275" spans="1:13" x14ac:dyDescent="0.2">
      <c r="A1275" s="135" t="s">
        <v>8028</v>
      </c>
      <c r="B1275" s="135" t="s">
        <v>8029</v>
      </c>
      <c r="C1275" s="135" t="s">
        <v>28</v>
      </c>
      <c r="D1275" s="149" t="s">
        <v>28</v>
      </c>
      <c r="E1275" s="146" t="s">
        <v>137</v>
      </c>
      <c r="F1275" s="145" t="s">
        <v>138</v>
      </c>
      <c r="G1275" s="145" t="s">
        <v>43</v>
      </c>
      <c r="H1275" s="146" t="s">
        <v>3381</v>
      </c>
      <c r="I1275" s="146" t="s">
        <v>3389</v>
      </c>
      <c r="J1275" s="145"/>
      <c r="K1275" s="145" t="s">
        <v>3383</v>
      </c>
      <c r="L1275" s="146" t="s">
        <v>3384</v>
      </c>
      <c r="M1275" s="131" t="str">
        <f t="shared" si="19"/>
        <v>ASSY</v>
      </c>
    </row>
    <row r="1276" spans="1:13" x14ac:dyDescent="0.2">
      <c r="A1276" s="135" t="s">
        <v>8030</v>
      </c>
      <c r="B1276" s="135" t="s">
        <v>8031</v>
      </c>
      <c r="C1276" s="154" t="s">
        <v>1635</v>
      </c>
      <c r="D1276" s="154" t="s">
        <v>1635</v>
      </c>
      <c r="E1276" s="154" t="s">
        <v>1637</v>
      </c>
      <c r="F1276" s="154" t="s">
        <v>1638</v>
      </c>
      <c r="G1276" s="137" t="s">
        <v>9035</v>
      </c>
      <c r="H1276" s="154" t="s">
        <v>3391</v>
      </c>
      <c r="I1276" s="154" t="s">
        <v>3391</v>
      </c>
      <c r="J1276" s="137"/>
      <c r="K1276" s="137" t="s">
        <v>3392</v>
      </c>
      <c r="L1276" s="154" t="s">
        <v>5524</v>
      </c>
      <c r="M1276" s="131" t="str">
        <f t="shared" si="19"/>
        <v>Sealing</v>
      </c>
    </row>
    <row r="1277" spans="1:13" x14ac:dyDescent="0.2">
      <c r="A1277" s="147" t="s">
        <v>8032</v>
      </c>
      <c r="B1277" s="135" t="s">
        <v>8033</v>
      </c>
      <c r="C1277" s="147" t="s">
        <v>28</v>
      </c>
      <c r="D1277" s="154" t="s">
        <v>28</v>
      </c>
      <c r="E1277" s="136" t="s">
        <v>137</v>
      </c>
      <c r="F1277" s="137" t="s">
        <v>138</v>
      </c>
      <c r="G1277" s="137" t="s">
        <v>9035</v>
      </c>
      <c r="H1277" s="155" t="s">
        <v>3394</v>
      </c>
      <c r="I1277" s="155" t="s">
        <v>3395</v>
      </c>
      <c r="J1277" s="137"/>
      <c r="K1277" s="137" t="s">
        <v>3363</v>
      </c>
      <c r="L1277" s="156" t="s">
        <v>3365</v>
      </c>
      <c r="M1277" s="131" t="str">
        <f t="shared" si="19"/>
        <v>Sealing</v>
      </c>
    </row>
    <row r="1278" spans="1:13" x14ac:dyDescent="0.2">
      <c r="A1278" s="147" t="s">
        <v>4566</v>
      </c>
      <c r="B1278" s="135" t="s">
        <v>8034</v>
      </c>
      <c r="C1278" s="147" t="s">
        <v>28</v>
      </c>
      <c r="D1278" s="147" t="s">
        <v>28</v>
      </c>
      <c r="E1278" s="136" t="s">
        <v>137</v>
      </c>
      <c r="F1278" s="137" t="s">
        <v>138</v>
      </c>
      <c r="G1278" s="137" t="s">
        <v>43</v>
      </c>
      <c r="H1278" s="154" t="s">
        <v>3396</v>
      </c>
      <c r="I1278" s="154" t="s">
        <v>3397</v>
      </c>
      <c r="J1278" s="137"/>
      <c r="K1278" s="137" t="s">
        <v>3398</v>
      </c>
      <c r="L1278" s="151" t="s">
        <v>3399</v>
      </c>
      <c r="M1278" s="131" t="str">
        <f t="shared" si="19"/>
        <v>ASSY</v>
      </c>
    </row>
    <row r="1279" spans="1:13" x14ac:dyDescent="0.2">
      <c r="A1279" s="147" t="s">
        <v>8035</v>
      </c>
      <c r="B1279" s="135" t="s">
        <v>7690</v>
      </c>
      <c r="C1279" s="147" t="s">
        <v>2819</v>
      </c>
      <c r="D1279" s="154" t="s">
        <v>2820</v>
      </c>
      <c r="E1279" s="136" t="s">
        <v>2821</v>
      </c>
      <c r="F1279" s="137" t="s">
        <v>2822</v>
      </c>
      <c r="G1279" s="137" t="s">
        <v>9035</v>
      </c>
      <c r="H1279" s="154" t="s">
        <v>3400</v>
      </c>
      <c r="I1279" s="154" t="s">
        <v>3400</v>
      </c>
      <c r="J1279" s="137"/>
      <c r="K1279" s="157" t="s">
        <v>2908</v>
      </c>
      <c r="L1279" s="157" t="s">
        <v>912</v>
      </c>
      <c r="M1279" s="131" t="str">
        <f t="shared" si="19"/>
        <v>Sealing</v>
      </c>
    </row>
    <row r="1280" spans="1:13" x14ac:dyDescent="0.2">
      <c r="A1280" s="147" t="s">
        <v>8036</v>
      </c>
      <c r="B1280" s="135" t="s">
        <v>8037</v>
      </c>
      <c r="C1280" s="147" t="s">
        <v>28</v>
      </c>
      <c r="D1280" s="147" t="s">
        <v>28</v>
      </c>
      <c r="E1280" s="136" t="s">
        <v>137</v>
      </c>
      <c r="F1280" s="137" t="s">
        <v>138</v>
      </c>
      <c r="G1280" s="137" t="s">
        <v>43</v>
      </c>
      <c r="H1280" s="154" t="s">
        <v>3401</v>
      </c>
      <c r="I1280" s="154" t="s">
        <v>3402</v>
      </c>
      <c r="J1280" s="137"/>
      <c r="K1280" s="137" t="s">
        <v>3403</v>
      </c>
      <c r="L1280" s="151" t="s">
        <v>5240</v>
      </c>
      <c r="M1280" s="131" t="str">
        <f t="shared" si="19"/>
        <v>ASSY</v>
      </c>
    </row>
    <row r="1281" spans="1:13" x14ac:dyDescent="0.2">
      <c r="A1281" s="147" t="s">
        <v>8038</v>
      </c>
      <c r="B1281" s="135" t="s">
        <v>7698</v>
      </c>
      <c r="C1281" s="147" t="s">
        <v>28</v>
      </c>
      <c r="D1281" s="147" t="s">
        <v>28</v>
      </c>
      <c r="E1281" s="136" t="s">
        <v>2821</v>
      </c>
      <c r="F1281" s="137" t="s">
        <v>2822</v>
      </c>
      <c r="G1281" s="137" t="s">
        <v>9035</v>
      </c>
      <c r="H1281" s="154">
        <v>9913211100</v>
      </c>
      <c r="I1281" s="154" t="s">
        <v>2913</v>
      </c>
      <c r="J1281" s="137"/>
      <c r="K1281" s="137" t="s">
        <v>2914</v>
      </c>
      <c r="L1281" s="136" t="s">
        <v>2915</v>
      </c>
      <c r="M1281" s="131" t="str">
        <f t="shared" si="19"/>
        <v>Sealing</v>
      </c>
    </row>
    <row r="1282" spans="1:13" x14ac:dyDescent="0.2">
      <c r="A1282" s="147" t="s">
        <v>8039</v>
      </c>
      <c r="B1282" s="135" t="s">
        <v>8040</v>
      </c>
      <c r="C1282" s="147" t="s">
        <v>2390</v>
      </c>
      <c r="D1282" s="147" t="s">
        <v>2390</v>
      </c>
      <c r="E1282" s="136" t="s">
        <v>137</v>
      </c>
      <c r="F1282" s="137" t="s">
        <v>138</v>
      </c>
      <c r="G1282" s="137" t="s">
        <v>43</v>
      </c>
      <c r="H1282" s="154" t="s">
        <v>3404</v>
      </c>
      <c r="I1282" s="154" t="s">
        <v>3405</v>
      </c>
      <c r="J1282" s="137"/>
      <c r="K1282" s="137" t="s">
        <v>3406</v>
      </c>
      <c r="L1282" s="137" t="s">
        <v>3407</v>
      </c>
      <c r="M1282" s="131" t="str">
        <f t="shared" si="19"/>
        <v>ASSY</v>
      </c>
    </row>
    <row r="1283" spans="1:13" x14ac:dyDescent="0.2">
      <c r="A1283" s="147" t="s">
        <v>8041</v>
      </c>
      <c r="B1283" s="135" t="s">
        <v>8042</v>
      </c>
      <c r="C1283" s="147" t="s">
        <v>2819</v>
      </c>
      <c r="D1283" s="147" t="s">
        <v>8043</v>
      </c>
      <c r="E1283" s="136" t="s">
        <v>3408</v>
      </c>
      <c r="F1283" s="137" t="s">
        <v>3409</v>
      </c>
      <c r="G1283" s="137" t="s">
        <v>9035</v>
      </c>
      <c r="H1283" s="154" t="s">
        <v>3410</v>
      </c>
      <c r="I1283" s="154" t="s">
        <v>3410</v>
      </c>
      <c r="J1283" s="137"/>
      <c r="K1283" s="137" t="s">
        <v>3411</v>
      </c>
      <c r="L1283" s="156" t="s">
        <v>3412</v>
      </c>
      <c r="M1283" s="131" t="str">
        <f t="shared" si="19"/>
        <v>Sealing</v>
      </c>
    </row>
    <row r="1284" spans="1:13" x14ac:dyDescent="0.2">
      <c r="A1284" s="147" t="s">
        <v>8044</v>
      </c>
      <c r="B1284" s="135" t="s">
        <v>8045</v>
      </c>
      <c r="C1284" s="147" t="s">
        <v>2819</v>
      </c>
      <c r="D1284" s="147" t="s">
        <v>8043</v>
      </c>
      <c r="E1284" s="136" t="s">
        <v>3408</v>
      </c>
      <c r="F1284" s="137" t="s">
        <v>3409</v>
      </c>
      <c r="G1284" s="137" t="s">
        <v>9035</v>
      </c>
      <c r="H1284" s="154" t="s">
        <v>3413</v>
      </c>
      <c r="I1284" s="154" t="s">
        <v>3413</v>
      </c>
      <c r="J1284" s="137"/>
      <c r="K1284" s="137" t="s">
        <v>3414</v>
      </c>
      <c r="L1284" s="156" t="s">
        <v>3412</v>
      </c>
      <c r="M1284" s="131" t="str">
        <f t="shared" si="19"/>
        <v>Sealing</v>
      </c>
    </row>
    <row r="1285" spans="1:13" x14ac:dyDescent="0.2">
      <c r="A1285" s="147" t="s">
        <v>8046</v>
      </c>
      <c r="B1285" s="135" t="s">
        <v>8047</v>
      </c>
      <c r="C1285" s="147" t="s">
        <v>2819</v>
      </c>
      <c r="D1285" s="147" t="s">
        <v>8043</v>
      </c>
      <c r="E1285" s="136" t="s">
        <v>3408</v>
      </c>
      <c r="F1285" s="137" t="s">
        <v>3409</v>
      </c>
      <c r="G1285" s="137" t="s">
        <v>9035</v>
      </c>
      <c r="H1285" s="154" t="s">
        <v>3415</v>
      </c>
      <c r="I1285" s="154" t="s">
        <v>3415</v>
      </c>
      <c r="J1285" s="137"/>
      <c r="K1285" s="137" t="s">
        <v>3416</v>
      </c>
      <c r="L1285" s="156" t="s">
        <v>3417</v>
      </c>
      <c r="M1285" s="131" t="str">
        <f t="shared" si="19"/>
        <v>Sealing</v>
      </c>
    </row>
    <row r="1286" spans="1:13" x14ac:dyDescent="0.2">
      <c r="A1286" s="147" t="s">
        <v>4539</v>
      </c>
      <c r="B1286" s="135" t="s">
        <v>8048</v>
      </c>
      <c r="C1286" s="158" t="s">
        <v>28</v>
      </c>
      <c r="D1286" s="147" t="s">
        <v>28</v>
      </c>
      <c r="E1286" s="150" t="s">
        <v>3418</v>
      </c>
      <c r="F1286" s="159" t="s">
        <v>972</v>
      </c>
      <c r="G1286" s="137" t="s">
        <v>43</v>
      </c>
      <c r="H1286" s="154" t="s">
        <v>3419</v>
      </c>
      <c r="I1286" s="154" t="s">
        <v>3420</v>
      </c>
      <c r="J1286" s="137"/>
      <c r="K1286" s="137" t="s">
        <v>3421</v>
      </c>
      <c r="L1286" s="156" t="s">
        <v>3785</v>
      </c>
      <c r="M1286" s="131" t="str">
        <f t="shared" si="19"/>
        <v>ASSY</v>
      </c>
    </row>
    <row r="1287" spans="1:13" x14ac:dyDescent="0.2">
      <c r="A1287" s="147" t="s">
        <v>4541</v>
      </c>
      <c r="B1287" s="135" t="s">
        <v>8049</v>
      </c>
      <c r="C1287" s="158" t="s">
        <v>28</v>
      </c>
      <c r="D1287" s="147" t="s">
        <v>28</v>
      </c>
      <c r="E1287" s="150" t="s">
        <v>3418</v>
      </c>
      <c r="F1287" s="159" t="s">
        <v>972</v>
      </c>
      <c r="G1287" s="137" t="s">
        <v>43</v>
      </c>
      <c r="H1287" s="154" t="s">
        <v>3423</v>
      </c>
      <c r="I1287" s="154" t="s">
        <v>3424</v>
      </c>
      <c r="J1287" s="137"/>
      <c r="K1287" s="137" t="s">
        <v>3425</v>
      </c>
      <c r="L1287" s="156" t="s">
        <v>3795</v>
      </c>
      <c r="M1287" s="131" t="str">
        <f t="shared" ref="M1287:M1350" si="20">IF(G1287="","",G1287)</f>
        <v>ASSY</v>
      </c>
    </row>
    <row r="1288" spans="1:13" x14ac:dyDescent="0.2">
      <c r="A1288" s="147" t="s">
        <v>4544</v>
      </c>
      <c r="B1288" s="135" t="s">
        <v>8050</v>
      </c>
      <c r="C1288" s="158" t="s">
        <v>28</v>
      </c>
      <c r="D1288" s="147" t="s">
        <v>28</v>
      </c>
      <c r="E1288" s="150" t="s">
        <v>3418</v>
      </c>
      <c r="F1288" s="159" t="s">
        <v>972</v>
      </c>
      <c r="G1288" s="137" t="s">
        <v>43</v>
      </c>
      <c r="H1288" s="154" t="s">
        <v>3426</v>
      </c>
      <c r="I1288" s="154" t="s">
        <v>3427</v>
      </c>
      <c r="J1288" s="137"/>
      <c r="K1288" s="137" t="s">
        <v>3428</v>
      </c>
      <c r="L1288" s="156" t="s">
        <v>3787</v>
      </c>
      <c r="M1288" s="131" t="str">
        <f t="shared" si="20"/>
        <v>ASSY</v>
      </c>
    </row>
    <row r="1289" spans="1:13" x14ac:dyDescent="0.2">
      <c r="A1289" s="147" t="s">
        <v>8051</v>
      </c>
      <c r="B1289" s="135" t="s">
        <v>8052</v>
      </c>
      <c r="C1289" s="158" t="s">
        <v>28</v>
      </c>
      <c r="D1289" s="147" t="s">
        <v>28</v>
      </c>
      <c r="E1289" s="150" t="s">
        <v>3418</v>
      </c>
      <c r="F1289" s="159" t="s">
        <v>972</v>
      </c>
      <c r="G1289" s="137" t="s">
        <v>43</v>
      </c>
      <c r="H1289" s="154" t="s">
        <v>3430</v>
      </c>
      <c r="I1289" s="154" t="s">
        <v>3431</v>
      </c>
      <c r="J1289" s="137"/>
      <c r="K1289" s="137" t="s">
        <v>3432</v>
      </c>
      <c r="L1289" s="156" t="s">
        <v>3796</v>
      </c>
      <c r="M1289" s="131" t="str">
        <f t="shared" si="20"/>
        <v>ASSY</v>
      </c>
    </row>
    <row r="1290" spans="1:13" x14ac:dyDescent="0.2">
      <c r="A1290" s="147" t="s">
        <v>8053</v>
      </c>
      <c r="B1290" s="135" t="s">
        <v>8054</v>
      </c>
      <c r="C1290" s="158" t="s">
        <v>28</v>
      </c>
      <c r="D1290" s="147" t="s">
        <v>28</v>
      </c>
      <c r="E1290" s="150" t="s">
        <v>3418</v>
      </c>
      <c r="F1290" s="159" t="s">
        <v>972</v>
      </c>
      <c r="G1290" s="137" t="s">
        <v>43</v>
      </c>
      <c r="H1290" s="154" t="s">
        <v>3433</v>
      </c>
      <c r="I1290" s="154" t="s">
        <v>3434</v>
      </c>
      <c r="J1290" s="137"/>
      <c r="K1290" s="137" t="s">
        <v>3435</v>
      </c>
      <c r="L1290" s="156" t="s">
        <v>3790</v>
      </c>
      <c r="M1290" s="131" t="str">
        <f t="shared" si="20"/>
        <v>ASSY</v>
      </c>
    </row>
    <row r="1291" spans="1:13" x14ac:dyDescent="0.2">
      <c r="A1291" s="147" t="s">
        <v>8055</v>
      </c>
      <c r="B1291" s="135" t="s">
        <v>8056</v>
      </c>
      <c r="C1291" s="158" t="s">
        <v>28</v>
      </c>
      <c r="D1291" s="147" t="s">
        <v>28</v>
      </c>
      <c r="E1291" s="150" t="s">
        <v>3418</v>
      </c>
      <c r="F1291" s="159" t="s">
        <v>972</v>
      </c>
      <c r="G1291" s="137" t="s">
        <v>9035</v>
      </c>
      <c r="H1291" s="154" t="s">
        <v>3437</v>
      </c>
      <c r="I1291" s="154" t="s">
        <v>3438</v>
      </c>
      <c r="J1291" s="137"/>
      <c r="K1291" s="137" t="s">
        <v>3439</v>
      </c>
      <c r="L1291" s="156" t="s">
        <v>3557</v>
      </c>
      <c r="M1291" s="131" t="str">
        <f t="shared" si="20"/>
        <v>Sealing</v>
      </c>
    </row>
    <row r="1292" spans="1:13" x14ac:dyDescent="0.2">
      <c r="A1292" s="147" t="s">
        <v>8057</v>
      </c>
      <c r="B1292" s="135" t="s">
        <v>8058</v>
      </c>
      <c r="C1292" s="158" t="s">
        <v>28</v>
      </c>
      <c r="D1292" s="147" t="s">
        <v>28</v>
      </c>
      <c r="E1292" s="150" t="s">
        <v>3418</v>
      </c>
      <c r="F1292" s="159" t="s">
        <v>972</v>
      </c>
      <c r="G1292" s="137" t="s">
        <v>43</v>
      </c>
      <c r="H1292" s="154" t="s">
        <v>11</v>
      </c>
      <c r="I1292" s="154" t="s">
        <v>3441</v>
      </c>
      <c r="J1292" s="137"/>
      <c r="K1292" s="137" t="s">
        <v>3442</v>
      </c>
      <c r="L1292" s="156" t="s">
        <v>3791</v>
      </c>
      <c r="M1292" s="131" t="str">
        <f t="shared" si="20"/>
        <v>ASSY</v>
      </c>
    </row>
    <row r="1293" spans="1:13" x14ac:dyDescent="0.2">
      <c r="A1293" s="147" t="s">
        <v>8059</v>
      </c>
      <c r="B1293" s="135" t="s">
        <v>8060</v>
      </c>
      <c r="C1293" s="158" t="s">
        <v>28</v>
      </c>
      <c r="D1293" s="147" t="s">
        <v>28</v>
      </c>
      <c r="E1293" s="150" t="s">
        <v>3418</v>
      </c>
      <c r="F1293" s="159" t="s">
        <v>972</v>
      </c>
      <c r="G1293" s="137" t="s">
        <v>9035</v>
      </c>
      <c r="H1293" s="154" t="s">
        <v>3444</v>
      </c>
      <c r="I1293" s="154" t="s">
        <v>3445</v>
      </c>
      <c r="J1293" s="137"/>
      <c r="K1293" s="137" t="s">
        <v>3446</v>
      </c>
      <c r="L1293" s="156" t="s">
        <v>3558</v>
      </c>
      <c r="M1293" s="131" t="str">
        <f t="shared" si="20"/>
        <v>Sealing</v>
      </c>
    </row>
    <row r="1294" spans="1:13" x14ac:dyDescent="0.2">
      <c r="A1294" s="147" t="s">
        <v>4550</v>
      </c>
      <c r="B1294" s="135" t="s">
        <v>8061</v>
      </c>
      <c r="C1294" s="158" t="s">
        <v>28</v>
      </c>
      <c r="D1294" s="147" t="s">
        <v>28</v>
      </c>
      <c r="E1294" s="150" t="s">
        <v>3418</v>
      </c>
      <c r="F1294" s="159" t="s">
        <v>972</v>
      </c>
      <c r="G1294" s="137" t="s">
        <v>43</v>
      </c>
      <c r="H1294" s="154" t="s">
        <v>3448</v>
      </c>
      <c r="I1294" s="154" t="s">
        <v>3449</v>
      </c>
      <c r="J1294" s="137"/>
      <c r="K1294" s="137" t="s">
        <v>3450</v>
      </c>
      <c r="L1294" s="156" t="s">
        <v>3788</v>
      </c>
      <c r="M1294" s="131" t="str">
        <f t="shared" si="20"/>
        <v>ASSY</v>
      </c>
    </row>
    <row r="1295" spans="1:13" x14ac:dyDescent="0.2">
      <c r="A1295" s="135" t="s">
        <v>4551</v>
      </c>
      <c r="B1295" s="135" t="s">
        <v>8062</v>
      </c>
      <c r="C1295" s="158" t="s">
        <v>28</v>
      </c>
      <c r="D1295" s="135" t="s">
        <v>28</v>
      </c>
      <c r="E1295" s="150" t="s">
        <v>3418</v>
      </c>
      <c r="F1295" s="159" t="s">
        <v>972</v>
      </c>
      <c r="G1295" s="145" t="s">
        <v>43</v>
      </c>
      <c r="H1295" s="154" t="s">
        <v>3451</v>
      </c>
      <c r="I1295" s="154" t="s">
        <v>3452</v>
      </c>
      <c r="J1295" s="137"/>
      <c r="K1295" s="137" t="s">
        <v>3453</v>
      </c>
      <c r="L1295" s="156" t="s">
        <v>3789</v>
      </c>
      <c r="M1295" s="131" t="str">
        <f t="shared" si="20"/>
        <v>ASSY</v>
      </c>
    </row>
    <row r="1296" spans="1:13" x14ac:dyDescent="0.2">
      <c r="A1296" s="147" t="s">
        <v>8063</v>
      </c>
      <c r="B1296" s="135" t="s">
        <v>8064</v>
      </c>
      <c r="C1296" s="147" t="s">
        <v>28</v>
      </c>
      <c r="D1296" s="134" t="s">
        <v>28</v>
      </c>
      <c r="E1296" s="136" t="s">
        <v>137</v>
      </c>
      <c r="F1296" s="137" t="s">
        <v>138</v>
      </c>
      <c r="G1296" s="137" t="s">
        <v>43</v>
      </c>
      <c r="H1296" s="154" t="s">
        <v>3454</v>
      </c>
      <c r="I1296" s="154" t="s">
        <v>3455</v>
      </c>
      <c r="J1296" s="137"/>
      <c r="K1296" s="137" t="s">
        <v>3470</v>
      </c>
      <c r="L1296" s="136" t="s">
        <v>3457</v>
      </c>
      <c r="M1296" s="131" t="str">
        <f t="shared" si="20"/>
        <v>ASSY</v>
      </c>
    </row>
    <row r="1297" spans="1:13" x14ac:dyDescent="0.2">
      <c r="A1297" s="147" t="s">
        <v>8065</v>
      </c>
      <c r="B1297" s="135" t="s">
        <v>8066</v>
      </c>
      <c r="C1297" s="147" t="s">
        <v>28</v>
      </c>
      <c r="D1297" s="134" t="s">
        <v>28</v>
      </c>
      <c r="E1297" s="154" t="s">
        <v>137</v>
      </c>
      <c r="F1297" s="154" t="s">
        <v>138</v>
      </c>
      <c r="G1297" s="137" t="s">
        <v>43</v>
      </c>
      <c r="H1297" s="154" t="s">
        <v>3458</v>
      </c>
      <c r="I1297" s="154" t="s">
        <v>3459</v>
      </c>
      <c r="J1297" s="154"/>
      <c r="K1297" s="154" t="s">
        <v>5241</v>
      </c>
      <c r="L1297" s="156" t="s">
        <v>5242</v>
      </c>
      <c r="M1297" s="131" t="str">
        <f t="shared" si="20"/>
        <v>ASSY</v>
      </c>
    </row>
    <row r="1298" spans="1:13" x14ac:dyDescent="0.2">
      <c r="A1298" s="147" t="s">
        <v>8067</v>
      </c>
      <c r="B1298" s="135" t="s">
        <v>8068</v>
      </c>
      <c r="C1298" s="147" t="s">
        <v>2390</v>
      </c>
      <c r="D1298" s="154" t="s">
        <v>2390</v>
      </c>
      <c r="E1298" s="154" t="s">
        <v>137</v>
      </c>
      <c r="F1298" s="154" t="s">
        <v>138</v>
      </c>
      <c r="G1298" s="137" t="s">
        <v>43</v>
      </c>
      <c r="H1298" s="154" t="s">
        <v>3460</v>
      </c>
      <c r="I1298" s="154" t="s">
        <v>3461</v>
      </c>
      <c r="J1298" s="137"/>
      <c r="K1298" s="137" t="s">
        <v>3462</v>
      </c>
      <c r="L1298" s="137" t="s">
        <v>3463</v>
      </c>
      <c r="M1298" s="131" t="str">
        <f t="shared" si="20"/>
        <v>ASSY</v>
      </c>
    </row>
    <row r="1299" spans="1:13" x14ac:dyDescent="0.2">
      <c r="A1299" s="147" t="s">
        <v>8069</v>
      </c>
      <c r="B1299" s="135" t="s">
        <v>8015</v>
      </c>
      <c r="C1299" s="147" t="s">
        <v>2390</v>
      </c>
      <c r="D1299" s="154" t="s">
        <v>2390</v>
      </c>
      <c r="E1299" s="154" t="s">
        <v>137</v>
      </c>
      <c r="F1299" s="154" t="s">
        <v>2588</v>
      </c>
      <c r="G1299" s="137" t="s">
        <v>43</v>
      </c>
      <c r="H1299" s="154" t="s">
        <v>3464</v>
      </c>
      <c r="I1299" s="154" t="s">
        <v>3465</v>
      </c>
      <c r="J1299" s="137"/>
      <c r="K1299" s="137" t="s">
        <v>3368</v>
      </c>
      <c r="L1299" s="137" t="s">
        <v>3369</v>
      </c>
      <c r="M1299" s="131" t="str">
        <f t="shared" si="20"/>
        <v>ASSY</v>
      </c>
    </row>
    <row r="1300" spans="1:13" x14ac:dyDescent="0.2">
      <c r="A1300" s="147" t="s">
        <v>4157</v>
      </c>
      <c r="B1300" s="135" t="s">
        <v>8070</v>
      </c>
      <c r="C1300" s="147" t="s">
        <v>2390</v>
      </c>
      <c r="D1300" s="154" t="s">
        <v>2390</v>
      </c>
      <c r="E1300" s="154" t="s">
        <v>2587</v>
      </c>
      <c r="F1300" s="154" t="s">
        <v>2588</v>
      </c>
      <c r="G1300" s="137" t="s">
        <v>43</v>
      </c>
      <c r="H1300" s="154" t="s">
        <v>3466</v>
      </c>
      <c r="I1300" s="154" t="s">
        <v>3467</v>
      </c>
      <c r="J1300" s="137"/>
      <c r="K1300" s="137" t="s">
        <v>3468</v>
      </c>
      <c r="L1300" s="137" t="s">
        <v>3469</v>
      </c>
      <c r="M1300" s="131" t="str">
        <f t="shared" si="20"/>
        <v>ASSY</v>
      </c>
    </row>
    <row r="1301" spans="1:13" x14ac:dyDescent="0.2">
      <c r="A1301" s="147" t="s">
        <v>4252</v>
      </c>
      <c r="B1301" s="135" t="s">
        <v>8064</v>
      </c>
      <c r="C1301" s="147" t="s">
        <v>2390</v>
      </c>
      <c r="D1301" s="154" t="s">
        <v>2390</v>
      </c>
      <c r="E1301" s="154" t="s">
        <v>137</v>
      </c>
      <c r="F1301" s="154" t="s">
        <v>138</v>
      </c>
      <c r="G1301" s="137" t="s">
        <v>43</v>
      </c>
      <c r="H1301" s="154" t="s">
        <v>3454</v>
      </c>
      <c r="I1301" s="154" t="s">
        <v>3455</v>
      </c>
      <c r="J1301" s="137"/>
      <c r="K1301" s="137" t="s">
        <v>3470</v>
      </c>
      <c r="L1301" s="137" t="s">
        <v>3457</v>
      </c>
      <c r="M1301" s="131" t="str">
        <f t="shared" si="20"/>
        <v>ASSY</v>
      </c>
    </row>
    <row r="1302" spans="1:13" x14ac:dyDescent="0.2">
      <c r="A1302" s="147" t="s">
        <v>8071</v>
      </c>
      <c r="B1302" s="135" t="s">
        <v>2588</v>
      </c>
      <c r="C1302" s="147" t="s">
        <v>2390</v>
      </c>
      <c r="D1302" s="154" t="s">
        <v>2390</v>
      </c>
      <c r="E1302" s="154" t="s">
        <v>137</v>
      </c>
      <c r="F1302" s="154" t="s">
        <v>2588</v>
      </c>
      <c r="G1302" s="137" t="s">
        <v>43</v>
      </c>
      <c r="H1302" s="154" t="s">
        <v>3471</v>
      </c>
      <c r="I1302" s="154" t="s">
        <v>3471</v>
      </c>
      <c r="J1302" s="137"/>
      <c r="K1302" s="137"/>
      <c r="L1302" s="137" t="s">
        <v>8962</v>
      </c>
      <c r="M1302" s="131" t="str">
        <f t="shared" si="20"/>
        <v>ASSY</v>
      </c>
    </row>
    <row r="1303" spans="1:13" x14ac:dyDescent="0.2">
      <c r="A1303" s="147" t="s">
        <v>8072</v>
      </c>
      <c r="B1303" s="135" t="s">
        <v>2588</v>
      </c>
      <c r="C1303" s="147" t="s">
        <v>2390</v>
      </c>
      <c r="D1303" s="154" t="s">
        <v>2390</v>
      </c>
      <c r="E1303" s="154" t="s">
        <v>137</v>
      </c>
      <c r="F1303" s="154" t="s">
        <v>2588</v>
      </c>
      <c r="G1303" s="137" t="s">
        <v>43</v>
      </c>
      <c r="H1303" s="154" t="s">
        <v>3472</v>
      </c>
      <c r="I1303" s="154" t="s">
        <v>3472</v>
      </c>
      <c r="J1303" s="137"/>
      <c r="K1303" s="137"/>
      <c r="L1303" s="137" t="s">
        <v>8962</v>
      </c>
      <c r="M1303" s="131" t="str">
        <f t="shared" si="20"/>
        <v>ASSY</v>
      </c>
    </row>
    <row r="1304" spans="1:13" x14ac:dyDescent="0.2">
      <c r="A1304" s="147" t="s">
        <v>8073</v>
      </c>
      <c r="B1304" s="135" t="s">
        <v>8074</v>
      </c>
      <c r="C1304" s="147" t="s">
        <v>1635</v>
      </c>
      <c r="D1304" s="154" t="s">
        <v>1635</v>
      </c>
      <c r="E1304" s="136" t="s">
        <v>1637</v>
      </c>
      <c r="F1304" s="137" t="s">
        <v>1638</v>
      </c>
      <c r="G1304" s="137" t="s">
        <v>43</v>
      </c>
      <c r="H1304" s="154" t="s">
        <v>3473</v>
      </c>
      <c r="I1304" s="154" t="s">
        <v>3473</v>
      </c>
      <c r="J1304" s="154"/>
      <c r="K1304" s="154" t="s">
        <v>3474</v>
      </c>
      <c r="L1304" s="154" t="s">
        <v>3784</v>
      </c>
      <c r="M1304" s="131" t="str">
        <f t="shared" si="20"/>
        <v>ASSY</v>
      </c>
    </row>
    <row r="1305" spans="1:13" x14ac:dyDescent="0.2">
      <c r="A1305" s="147" t="s">
        <v>8075</v>
      </c>
      <c r="B1305" s="135" t="s">
        <v>8076</v>
      </c>
      <c r="C1305" s="147" t="s">
        <v>1635</v>
      </c>
      <c r="D1305" s="154" t="s">
        <v>1635</v>
      </c>
      <c r="E1305" s="136" t="s">
        <v>1637</v>
      </c>
      <c r="F1305" s="137" t="s">
        <v>1638</v>
      </c>
      <c r="G1305" s="137" t="s">
        <v>43</v>
      </c>
      <c r="H1305" s="154" t="s">
        <v>3475</v>
      </c>
      <c r="I1305" s="154" t="s">
        <v>3475</v>
      </c>
      <c r="J1305" s="154"/>
      <c r="K1305" s="154" t="s">
        <v>3476</v>
      </c>
      <c r="L1305" s="154" t="s">
        <v>3785</v>
      </c>
      <c r="M1305" s="131" t="str">
        <f t="shared" si="20"/>
        <v>ASSY</v>
      </c>
    </row>
    <row r="1306" spans="1:13" x14ac:dyDescent="0.2">
      <c r="A1306" s="147" t="s">
        <v>8077</v>
      </c>
      <c r="B1306" s="135" t="s">
        <v>8078</v>
      </c>
      <c r="C1306" s="147" t="s">
        <v>1635</v>
      </c>
      <c r="D1306" s="154" t="s">
        <v>1635</v>
      </c>
      <c r="E1306" s="136" t="s">
        <v>1637</v>
      </c>
      <c r="F1306" s="137" t="s">
        <v>1638</v>
      </c>
      <c r="G1306" s="137" t="s">
        <v>43</v>
      </c>
      <c r="H1306" s="154" t="s">
        <v>3477</v>
      </c>
      <c r="I1306" s="154" t="s">
        <v>3477</v>
      </c>
      <c r="J1306" s="154"/>
      <c r="K1306" s="154" t="s">
        <v>3478</v>
      </c>
      <c r="L1306" s="154" t="s">
        <v>3786</v>
      </c>
      <c r="M1306" s="131" t="str">
        <f t="shared" si="20"/>
        <v>ASSY</v>
      </c>
    </row>
    <row r="1307" spans="1:13" x14ac:dyDescent="0.2">
      <c r="A1307" s="147" t="s">
        <v>8079</v>
      </c>
      <c r="B1307" s="135" t="s">
        <v>8080</v>
      </c>
      <c r="C1307" s="147" t="s">
        <v>1635</v>
      </c>
      <c r="D1307" s="154" t="s">
        <v>1635</v>
      </c>
      <c r="E1307" s="136" t="s">
        <v>1637</v>
      </c>
      <c r="F1307" s="137" t="s">
        <v>1638</v>
      </c>
      <c r="G1307" s="137" t="s">
        <v>43</v>
      </c>
      <c r="H1307" s="154" t="s">
        <v>3479</v>
      </c>
      <c r="I1307" s="154" t="s">
        <v>3479</v>
      </c>
      <c r="J1307" s="154"/>
      <c r="K1307" s="154" t="s">
        <v>3480</v>
      </c>
      <c r="L1307" s="154" t="s">
        <v>3787</v>
      </c>
      <c r="M1307" s="131" t="str">
        <f t="shared" si="20"/>
        <v>ASSY</v>
      </c>
    </row>
    <row r="1308" spans="1:13" x14ac:dyDescent="0.2">
      <c r="A1308" s="147" t="s">
        <v>8081</v>
      </c>
      <c r="B1308" s="135" t="s">
        <v>8082</v>
      </c>
      <c r="C1308" s="147" t="s">
        <v>1635</v>
      </c>
      <c r="D1308" s="154" t="s">
        <v>1635</v>
      </c>
      <c r="E1308" s="136" t="s">
        <v>1637</v>
      </c>
      <c r="F1308" s="137" t="s">
        <v>1638</v>
      </c>
      <c r="G1308" s="137" t="s">
        <v>43</v>
      </c>
      <c r="H1308" s="154" t="s">
        <v>3481</v>
      </c>
      <c r="I1308" s="154" t="s">
        <v>3481</v>
      </c>
      <c r="J1308" s="154"/>
      <c r="K1308" s="154" t="s">
        <v>3482</v>
      </c>
      <c r="L1308" s="154" t="s">
        <v>3788</v>
      </c>
      <c r="M1308" s="131" t="str">
        <f t="shared" si="20"/>
        <v>ASSY</v>
      </c>
    </row>
    <row r="1309" spans="1:13" x14ac:dyDescent="0.2">
      <c r="A1309" s="147" t="s">
        <v>8083</v>
      </c>
      <c r="B1309" s="135" t="s">
        <v>8084</v>
      </c>
      <c r="C1309" s="147" t="s">
        <v>1635</v>
      </c>
      <c r="D1309" s="154" t="s">
        <v>1635</v>
      </c>
      <c r="E1309" s="136" t="s">
        <v>1637</v>
      </c>
      <c r="F1309" s="137" t="s">
        <v>1638</v>
      </c>
      <c r="G1309" s="137" t="s">
        <v>43</v>
      </c>
      <c r="H1309" s="154" t="s">
        <v>3483</v>
      </c>
      <c r="I1309" s="154" t="s">
        <v>3483</v>
      </c>
      <c r="J1309" s="154"/>
      <c r="K1309" s="154" t="s">
        <v>3484</v>
      </c>
      <c r="L1309" s="154" t="s">
        <v>3789</v>
      </c>
      <c r="M1309" s="131" t="str">
        <f t="shared" si="20"/>
        <v>ASSY</v>
      </c>
    </row>
    <row r="1310" spans="1:13" x14ac:dyDescent="0.2">
      <c r="A1310" s="147" t="s">
        <v>8085</v>
      </c>
      <c r="B1310" s="135" t="s">
        <v>8086</v>
      </c>
      <c r="C1310" s="147" t="s">
        <v>1635</v>
      </c>
      <c r="D1310" s="154" t="s">
        <v>1635</v>
      </c>
      <c r="E1310" s="136" t="s">
        <v>1637</v>
      </c>
      <c r="F1310" s="137" t="s">
        <v>1638</v>
      </c>
      <c r="G1310" s="137" t="s">
        <v>43</v>
      </c>
      <c r="H1310" s="154" t="s">
        <v>3485</v>
      </c>
      <c r="I1310" s="154" t="s">
        <v>3485</v>
      </c>
      <c r="J1310" s="154"/>
      <c r="K1310" s="154" t="s">
        <v>3486</v>
      </c>
      <c r="L1310" s="154" t="s">
        <v>3790</v>
      </c>
      <c r="M1310" s="131" t="str">
        <f t="shared" si="20"/>
        <v>ASSY</v>
      </c>
    </row>
    <row r="1311" spans="1:13" x14ac:dyDescent="0.2">
      <c r="A1311" s="147" t="s">
        <v>8087</v>
      </c>
      <c r="B1311" s="135" t="s">
        <v>8088</v>
      </c>
      <c r="C1311" s="147" t="s">
        <v>1635</v>
      </c>
      <c r="D1311" s="154" t="s">
        <v>1635</v>
      </c>
      <c r="E1311" s="136" t="s">
        <v>1637</v>
      </c>
      <c r="F1311" s="137" t="s">
        <v>1638</v>
      </c>
      <c r="G1311" s="137" t="s">
        <v>43</v>
      </c>
      <c r="H1311" s="154" t="s">
        <v>3487</v>
      </c>
      <c r="I1311" s="154" t="s">
        <v>3487</v>
      </c>
      <c r="J1311" s="154"/>
      <c r="K1311" s="154" t="s">
        <v>3488</v>
      </c>
      <c r="L1311" s="154" t="s">
        <v>3791</v>
      </c>
      <c r="M1311" s="131" t="str">
        <f t="shared" si="20"/>
        <v>ASSY</v>
      </c>
    </row>
    <row r="1312" spans="1:13" x14ac:dyDescent="0.2">
      <c r="A1312" s="147" t="s">
        <v>8089</v>
      </c>
      <c r="B1312" s="135" t="s">
        <v>8090</v>
      </c>
      <c r="C1312" s="147" t="s">
        <v>1635</v>
      </c>
      <c r="D1312" s="154" t="s">
        <v>1635</v>
      </c>
      <c r="E1312" s="136" t="s">
        <v>1637</v>
      </c>
      <c r="F1312" s="137" t="s">
        <v>1638</v>
      </c>
      <c r="G1312" s="137" t="s">
        <v>43</v>
      </c>
      <c r="H1312" s="154" t="s">
        <v>3489</v>
      </c>
      <c r="I1312" s="154" t="s">
        <v>3489</v>
      </c>
      <c r="J1312" s="154"/>
      <c r="K1312" s="154" t="s">
        <v>3490</v>
      </c>
      <c r="L1312" s="154" t="s">
        <v>3535</v>
      </c>
      <c r="M1312" s="131" t="str">
        <f t="shared" si="20"/>
        <v>ASSY</v>
      </c>
    </row>
    <row r="1313" spans="1:13" x14ac:dyDescent="0.2">
      <c r="A1313" s="147" t="s">
        <v>8091</v>
      </c>
      <c r="B1313" s="135" t="s">
        <v>8092</v>
      </c>
      <c r="C1313" s="147" t="s">
        <v>1635</v>
      </c>
      <c r="D1313" s="154" t="s">
        <v>1635</v>
      </c>
      <c r="E1313" s="136" t="s">
        <v>1637</v>
      </c>
      <c r="F1313" s="137" t="s">
        <v>1638</v>
      </c>
      <c r="G1313" s="137" t="s">
        <v>43</v>
      </c>
      <c r="H1313" s="154" t="s">
        <v>3491</v>
      </c>
      <c r="I1313" s="154" t="s">
        <v>3491</v>
      </c>
      <c r="J1313" s="154"/>
      <c r="K1313" s="154" t="s">
        <v>3492</v>
      </c>
      <c r="L1313" s="154" t="s">
        <v>3540</v>
      </c>
      <c r="M1313" s="131" t="str">
        <f t="shared" si="20"/>
        <v>ASSY</v>
      </c>
    </row>
    <row r="1314" spans="1:13" x14ac:dyDescent="0.2">
      <c r="A1314" s="147" t="s">
        <v>8093</v>
      </c>
      <c r="B1314" s="135" t="s">
        <v>8094</v>
      </c>
      <c r="C1314" s="147" t="s">
        <v>1635</v>
      </c>
      <c r="D1314" s="154" t="s">
        <v>1635</v>
      </c>
      <c r="E1314" s="136" t="s">
        <v>1637</v>
      </c>
      <c r="F1314" s="137" t="s">
        <v>1638</v>
      </c>
      <c r="G1314" s="137" t="s">
        <v>43</v>
      </c>
      <c r="H1314" s="154" t="s">
        <v>3493</v>
      </c>
      <c r="I1314" s="154" t="s">
        <v>3493</v>
      </c>
      <c r="J1314" s="154"/>
      <c r="K1314" s="154" t="s">
        <v>3494</v>
      </c>
      <c r="L1314" s="154" t="s">
        <v>3792</v>
      </c>
      <c r="M1314" s="131" t="str">
        <f t="shared" si="20"/>
        <v>ASSY</v>
      </c>
    </row>
    <row r="1315" spans="1:13" x14ac:dyDescent="0.2">
      <c r="A1315" s="147" t="s">
        <v>8095</v>
      </c>
      <c r="B1315" s="135" t="s">
        <v>8096</v>
      </c>
      <c r="C1315" s="147" t="s">
        <v>1635</v>
      </c>
      <c r="D1315" s="154" t="s">
        <v>1635</v>
      </c>
      <c r="E1315" s="136" t="s">
        <v>1637</v>
      </c>
      <c r="F1315" s="137" t="s">
        <v>1638</v>
      </c>
      <c r="G1315" s="137" t="s">
        <v>43</v>
      </c>
      <c r="H1315" s="154" t="s">
        <v>3495</v>
      </c>
      <c r="I1315" s="154" t="s">
        <v>3495</v>
      </c>
      <c r="J1315" s="154"/>
      <c r="K1315" s="154" t="s">
        <v>3496</v>
      </c>
      <c r="L1315" s="154" t="s">
        <v>3793</v>
      </c>
      <c r="M1315" s="131" t="str">
        <f t="shared" si="20"/>
        <v>ASSY</v>
      </c>
    </row>
    <row r="1316" spans="1:13" x14ac:dyDescent="0.2">
      <c r="A1316" s="147" t="s">
        <v>8097</v>
      </c>
      <c r="B1316" s="135" t="s">
        <v>8040</v>
      </c>
      <c r="C1316" s="147" t="s">
        <v>28</v>
      </c>
      <c r="D1316" s="149" t="s">
        <v>28</v>
      </c>
      <c r="E1316" s="136" t="s">
        <v>137</v>
      </c>
      <c r="F1316" s="137" t="s">
        <v>138</v>
      </c>
      <c r="G1316" s="137" t="s">
        <v>43</v>
      </c>
      <c r="H1316" s="136" t="s">
        <v>3404</v>
      </c>
      <c r="I1316" s="136" t="s">
        <v>3405</v>
      </c>
      <c r="J1316" s="137"/>
      <c r="K1316" s="137" t="s">
        <v>3406</v>
      </c>
      <c r="L1316" s="137" t="s">
        <v>3407</v>
      </c>
      <c r="M1316" s="131" t="str">
        <f t="shared" si="20"/>
        <v>ASSY</v>
      </c>
    </row>
    <row r="1317" spans="1:13" x14ac:dyDescent="0.2">
      <c r="A1317" s="147" t="s">
        <v>8098</v>
      </c>
      <c r="B1317" s="135" t="s">
        <v>8068</v>
      </c>
      <c r="C1317" s="147" t="s">
        <v>28</v>
      </c>
      <c r="D1317" s="149" t="s">
        <v>28</v>
      </c>
      <c r="E1317" s="136" t="s">
        <v>137</v>
      </c>
      <c r="F1317" s="137" t="s">
        <v>138</v>
      </c>
      <c r="G1317" s="137" t="s">
        <v>43</v>
      </c>
      <c r="H1317" s="136" t="s">
        <v>3460</v>
      </c>
      <c r="I1317" s="136" t="s">
        <v>3461</v>
      </c>
      <c r="J1317" s="137"/>
      <c r="K1317" s="137" t="s">
        <v>3462</v>
      </c>
      <c r="L1317" s="137" t="s">
        <v>3463</v>
      </c>
      <c r="M1317" s="131" t="str">
        <f t="shared" si="20"/>
        <v>ASSY</v>
      </c>
    </row>
    <row r="1318" spans="1:13" x14ac:dyDescent="0.2">
      <c r="A1318" s="147" t="s">
        <v>8099</v>
      </c>
      <c r="B1318" s="135" t="s">
        <v>8100</v>
      </c>
      <c r="C1318" s="147" t="s">
        <v>28</v>
      </c>
      <c r="D1318" s="149" t="s">
        <v>28</v>
      </c>
      <c r="E1318" s="136" t="s">
        <v>137</v>
      </c>
      <c r="F1318" s="137" t="s">
        <v>138</v>
      </c>
      <c r="G1318" s="137" t="s">
        <v>43</v>
      </c>
      <c r="H1318" s="136" t="s">
        <v>3497</v>
      </c>
      <c r="I1318" s="136" t="s">
        <v>3498</v>
      </c>
      <c r="J1318" s="137"/>
      <c r="K1318" s="137" t="s">
        <v>3499</v>
      </c>
      <c r="L1318" s="137" t="s">
        <v>3794</v>
      </c>
      <c r="M1318" s="131" t="str">
        <f t="shared" si="20"/>
        <v>ASSY</v>
      </c>
    </row>
    <row r="1319" spans="1:13" x14ac:dyDescent="0.2">
      <c r="A1319" s="147" t="s">
        <v>8101</v>
      </c>
      <c r="B1319" s="135" t="s">
        <v>8102</v>
      </c>
      <c r="C1319" s="147" t="s">
        <v>28</v>
      </c>
      <c r="D1319" s="135" t="s">
        <v>28</v>
      </c>
      <c r="E1319" s="136" t="s">
        <v>30</v>
      </c>
      <c r="F1319" s="137" t="s">
        <v>31</v>
      </c>
      <c r="G1319" s="137" t="s">
        <v>9035</v>
      </c>
      <c r="H1319" s="154">
        <v>8113952570</v>
      </c>
      <c r="I1319" s="154" t="s">
        <v>3400</v>
      </c>
      <c r="J1319" s="137"/>
      <c r="K1319" s="137" t="s">
        <v>2908</v>
      </c>
      <c r="L1319" s="160" t="s">
        <v>912</v>
      </c>
      <c r="M1319" s="131" t="str">
        <f t="shared" si="20"/>
        <v>Sealing</v>
      </c>
    </row>
    <row r="1320" spans="1:13" x14ac:dyDescent="0.2">
      <c r="A1320" s="147" t="s">
        <v>8103</v>
      </c>
      <c r="B1320" s="135" t="s">
        <v>8104</v>
      </c>
      <c r="C1320" s="147" t="s">
        <v>28</v>
      </c>
      <c r="D1320" s="135" t="s">
        <v>28</v>
      </c>
      <c r="E1320" s="136" t="s">
        <v>30</v>
      </c>
      <c r="F1320" s="137" t="s">
        <v>31</v>
      </c>
      <c r="G1320" s="137" t="s">
        <v>43</v>
      </c>
      <c r="H1320" s="136" t="s">
        <v>3349</v>
      </c>
      <c r="I1320" s="136" t="s">
        <v>3350</v>
      </c>
      <c r="J1320" s="137"/>
      <c r="K1320" s="150" t="s">
        <v>3500</v>
      </c>
      <c r="L1320" s="151" t="s">
        <v>3352</v>
      </c>
      <c r="M1320" s="131" t="str">
        <f t="shared" si="20"/>
        <v>ASSY</v>
      </c>
    </row>
    <row r="1321" spans="1:13" x14ac:dyDescent="0.2">
      <c r="A1321" s="135" t="s">
        <v>8105</v>
      </c>
      <c r="B1321" s="135" t="s">
        <v>8106</v>
      </c>
      <c r="C1321" s="135" t="s">
        <v>28</v>
      </c>
      <c r="D1321" s="149" t="s">
        <v>28</v>
      </c>
      <c r="E1321" s="146" t="s">
        <v>3344</v>
      </c>
      <c r="F1321" s="145" t="s">
        <v>138</v>
      </c>
      <c r="G1321" s="145" t="s">
        <v>43</v>
      </c>
      <c r="H1321" s="146" t="s">
        <v>3466</v>
      </c>
      <c r="I1321" s="146" t="s">
        <v>3467</v>
      </c>
      <c r="J1321" s="145"/>
      <c r="K1321" s="145" t="s">
        <v>3468</v>
      </c>
      <c r="L1321" s="146" t="s">
        <v>3469</v>
      </c>
      <c r="M1321" s="131" t="str">
        <f t="shared" si="20"/>
        <v>ASSY</v>
      </c>
    </row>
    <row r="1322" spans="1:13" x14ac:dyDescent="0.2">
      <c r="A1322" s="147" t="s">
        <v>4828</v>
      </c>
      <c r="B1322" s="135" t="s">
        <v>8107</v>
      </c>
      <c r="C1322" s="147" t="s">
        <v>2390</v>
      </c>
      <c r="D1322" s="147" t="s">
        <v>2390</v>
      </c>
      <c r="E1322" s="136" t="s">
        <v>2392</v>
      </c>
      <c r="F1322" s="137" t="s">
        <v>2588</v>
      </c>
      <c r="G1322" s="137" t="s">
        <v>43</v>
      </c>
      <c r="H1322" s="154" t="s">
        <v>3433</v>
      </c>
      <c r="I1322" s="154" t="s">
        <v>3434</v>
      </c>
      <c r="J1322" s="137"/>
      <c r="K1322" s="137" t="s">
        <v>3435</v>
      </c>
      <c r="L1322" s="156" t="s">
        <v>3790</v>
      </c>
      <c r="M1322" s="131" t="str">
        <f t="shared" si="20"/>
        <v>ASSY</v>
      </c>
    </row>
    <row r="1323" spans="1:13" x14ac:dyDescent="0.2">
      <c r="A1323" s="147" t="s">
        <v>4245</v>
      </c>
      <c r="B1323" s="135" t="s">
        <v>8108</v>
      </c>
      <c r="C1323" s="147" t="s">
        <v>2390</v>
      </c>
      <c r="D1323" s="147" t="s">
        <v>2390</v>
      </c>
      <c r="E1323" s="136" t="s">
        <v>2392</v>
      </c>
      <c r="F1323" s="137" t="s">
        <v>2588</v>
      </c>
      <c r="G1323" s="137" t="s">
        <v>43</v>
      </c>
      <c r="H1323" s="154" t="s">
        <v>11</v>
      </c>
      <c r="I1323" s="154" t="s">
        <v>3441</v>
      </c>
      <c r="J1323" s="137"/>
      <c r="K1323" s="137" t="s">
        <v>3442</v>
      </c>
      <c r="L1323" s="156" t="s">
        <v>3791</v>
      </c>
      <c r="M1323" s="131" t="str">
        <f t="shared" si="20"/>
        <v>ASSY</v>
      </c>
    </row>
    <row r="1324" spans="1:13" x14ac:dyDescent="0.2">
      <c r="A1324" s="147" t="s">
        <v>8109</v>
      </c>
      <c r="B1324" s="135" t="s">
        <v>8110</v>
      </c>
      <c r="C1324" s="147" t="s">
        <v>2390</v>
      </c>
      <c r="D1324" s="147" t="s">
        <v>2390</v>
      </c>
      <c r="E1324" s="136" t="s">
        <v>2392</v>
      </c>
      <c r="F1324" s="137" t="s">
        <v>2588</v>
      </c>
      <c r="G1324" s="137" t="s">
        <v>43</v>
      </c>
      <c r="H1324" s="154" t="s">
        <v>3423</v>
      </c>
      <c r="I1324" s="154" t="s">
        <v>3424</v>
      </c>
      <c r="J1324" s="137"/>
      <c r="K1324" s="137" t="s">
        <v>3425</v>
      </c>
      <c r="L1324" s="156" t="s">
        <v>3795</v>
      </c>
      <c r="M1324" s="131" t="str">
        <f t="shared" si="20"/>
        <v>ASSY</v>
      </c>
    </row>
    <row r="1325" spans="1:13" x14ac:dyDescent="0.2">
      <c r="A1325" s="147" t="s">
        <v>8111</v>
      </c>
      <c r="B1325" s="135" t="s">
        <v>8112</v>
      </c>
      <c r="C1325" s="147" t="s">
        <v>2390</v>
      </c>
      <c r="D1325" s="147" t="s">
        <v>2390</v>
      </c>
      <c r="E1325" s="136" t="s">
        <v>2392</v>
      </c>
      <c r="F1325" s="137" t="s">
        <v>2588</v>
      </c>
      <c r="G1325" s="137" t="s">
        <v>43</v>
      </c>
      <c r="H1325" s="154" t="s">
        <v>3430</v>
      </c>
      <c r="I1325" s="154" t="s">
        <v>3431</v>
      </c>
      <c r="J1325" s="137"/>
      <c r="K1325" s="137" t="s">
        <v>3432</v>
      </c>
      <c r="L1325" s="156" t="s">
        <v>3796</v>
      </c>
      <c r="M1325" s="131" t="str">
        <f t="shared" si="20"/>
        <v>ASSY</v>
      </c>
    </row>
    <row r="1326" spans="1:13" x14ac:dyDescent="0.2">
      <c r="A1326" s="147" t="s">
        <v>4820</v>
      </c>
      <c r="B1326" s="135" t="s">
        <v>8113</v>
      </c>
      <c r="C1326" s="147" t="s">
        <v>2390</v>
      </c>
      <c r="D1326" s="147" t="s">
        <v>2390</v>
      </c>
      <c r="E1326" s="136" t="s">
        <v>2392</v>
      </c>
      <c r="F1326" s="157" t="s">
        <v>2393</v>
      </c>
      <c r="G1326" s="137" t="s">
        <v>43</v>
      </c>
      <c r="H1326" s="154" t="s">
        <v>3501</v>
      </c>
      <c r="I1326" s="154" t="s">
        <v>3502</v>
      </c>
      <c r="J1326" s="137"/>
      <c r="K1326" s="137" t="s">
        <v>3503</v>
      </c>
      <c r="L1326" s="161" t="s">
        <v>3504</v>
      </c>
      <c r="M1326" s="131" t="str">
        <f t="shared" si="20"/>
        <v>ASSY</v>
      </c>
    </row>
    <row r="1327" spans="1:13" x14ac:dyDescent="0.2">
      <c r="A1327" s="147" t="s">
        <v>4222</v>
      </c>
      <c r="B1327" s="135" t="s">
        <v>8114</v>
      </c>
      <c r="C1327" s="147" t="s">
        <v>2390</v>
      </c>
      <c r="D1327" s="147" t="s">
        <v>2390</v>
      </c>
      <c r="E1327" s="136" t="s">
        <v>2392</v>
      </c>
      <c r="F1327" s="157" t="s">
        <v>2393</v>
      </c>
      <c r="G1327" s="137" t="s">
        <v>43</v>
      </c>
      <c r="H1327" s="154" t="s">
        <v>3505</v>
      </c>
      <c r="I1327" s="154" t="s">
        <v>3506</v>
      </c>
      <c r="J1327" s="137"/>
      <c r="K1327" s="137" t="s">
        <v>3507</v>
      </c>
      <c r="L1327" s="161" t="s">
        <v>3508</v>
      </c>
      <c r="M1327" s="131" t="str">
        <f t="shared" si="20"/>
        <v>ASSY</v>
      </c>
    </row>
    <row r="1328" spans="1:13" x14ac:dyDescent="0.2">
      <c r="A1328" s="147" t="s">
        <v>8115</v>
      </c>
      <c r="B1328" s="135" t="s">
        <v>8116</v>
      </c>
      <c r="C1328" s="147" t="s">
        <v>2390</v>
      </c>
      <c r="D1328" s="147" t="s">
        <v>2390</v>
      </c>
      <c r="E1328" s="136" t="s">
        <v>2392</v>
      </c>
      <c r="F1328" s="137" t="s">
        <v>2588</v>
      </c>
      <c r="G1328" s="137" t="s">
        <v>43</v>
      </c>
      <c r="H1328" s="154" t="s">
        <v>3448</v>
      </c>
      <c r="I1328" s="154" t="s">
        <v>3449</v>
      </c>
      <c r="J1328" s="137"/>
      <c r="K1328" s="137" t="s">
        <v>3450</v>
      </c>
      <c r="L1328" s="156" t="s">
        <v>3788</v>
      </c>
      <c r="M1328" s="131" t="str">
        <f t="shared" si="20"/>
        <v>ASSY</v>
      </c>
    </row>
    <row r="1329" spans="1:13" x14ac:dyDescent="0.2">
      <c r="A1329" s="147" t="s">
        <v>8117</v>
      </c>
      <c r="B1329" s="135" t="s">
        <v>8118</v>
      </c>
      <c r="C1329" s="147" t="s">
        <v>2390</v>
      </c>
      <c r="D1329" s="147" t="s">
        <v>2390</v>
      </c>
      <c r="E1329" s="136" t="s">
        <v>2392</v>
      </c>
      <c r="F1329" s="137" t="s">
        <v>2588</v>
      </c>
      <c r="G1329" s="137" t="s">
        <v>43</v>
      </c>
      <c r="H1329" s="154" t="s">
        <v>3451</v>
      </c>
      <c r="I1329" s="154" t="s">
        <v>3452</v>
      </c>
      <c r="J1329" s="137"/>
      <c r="K1329" s="137" t="s">
        <v>3453</v>
      </c>
      <c r="L1329" s="156" t="s">
        <v>3789</v>
      </c>
      <c r="M1329" s="131" t="str">
        <f t="shared" si="20"/>
        <v>ASSY</v>
      </c>
    </row>
    <row r="1330" spans="1:13" x14ac:dyDescent="0.2">
      <c r="A1330" s="147" t="s">
        <v>8119</v>
      </c>
      <c r="B1330" s="135" t="s">
        <v>8120</v>
      </c>
      <c r="C1330" s="147" t="s">
        <v>2390</v>
      </c>
      <c r="D1330" s="147" t="s">
        <v>2390</v>
      </c>
      <c r="E1330" s="136" t="s">
        <v>2392</v>
      </c>
      <c r="F1330" s="157" t="s">
        <v>2393</v>
      </c>
      <c r="G1330" s="137" t="s">
        <v>43</v>
      </c>
      <c r="H1330" s="154" t="s">
        <v>3419</v>
      </c>
      <c r="I1330" s="154" t="s">
        <v>3420</v>
      </c>
      <c r="J1330" s="137"/>
      <c r="K1330" s="137" t="s">
        <v>3421</v>
      </c>
      <c r="L1330" s="156" t="s">
        <v>3785</v>
      </c>
      <c r="M1330" s="131" t="str">
        <f t="shared" si="20"/>
        <v>ASSY</v>
      </c>
    </row>
    <row r="1331" spans="1:13" x14ac:dyDescent="0.2">
      <c r="A1331" s="147" t="s">
        <v>8121</v>
      </c>
      <c r="B1331" s="135" t="s">
        <v>8122</v>
      </c>
      <c r="C1331" s="147" t="s">
        <v>2390</v>
      </c>
      <c r="D1331" s="147" t="s">
        <v>2390</v>
      </c>
      <c r="E1331" s="136" t="s">
        <v>2392</v>
      </c>
      <c r="F1331" s="157" t="s">
        <v>2393</v>
      </c>
      <c r="G1331" s="137" t="s">
        <v>43</v>
      </c>
      <c r="H1331" s="154" t="s">
        <v>3426</v>
      </c>
      <c r="I1331" s="154" t="s">
        <v>3427</v>
      </c>
      <c r="J1331" s="137"/>
      <c r="K1331" s="137" t="s">
        <v>3428</v>
      </c>
      <c r="L1331" s="156" t="s">
        <v>3787</v>
      </c>
      <c r="M1331" s="131" t="str">
        <f t="shared" si="20"/>
        <v>ASSY</v>
      </c>
    </row>
    <row r="1332" spans="1:13" x14ac:dyDescent="0.2">
      <c r="A1332" s="147" t="s">
        <v>8123</v>
      </c>
      <c r="B1332" s="135" t="s">
        <v>8124</v>
      </c>
      <c r="C1332" s="147" t="s">
        <v>2390</v>
      </c>
      <c r="D1332" s="147" t="s">
        <v>2390</v>
      </c>
      <c r="E1332" s="136" t="s">
        <v>2392</v>
      </c>
      <c r="F1332" s="137" t="s">
        <v>2393</v>
      </c>
      <c r="G1332" s="137" t="s">
        <v>9035</v>
      </c>
      <c r="H1332" s="154" t="s">
        <v>3509</v>
      </c>
      <c r="I1332" s="154" t="s">
        <v>3510</v>
      </c>
      <c r="J1332" s="137"/>
      <c r="K1332" s="137" t="s">
        <v>3511</v>
      </c>
      <c r="L1332" s="156" t="s">
        <v>3797</v>
      </c>
      <c r="M1332" s="131" t="str">
        <f t="shared" si="20"/>
        <v>Sealing</v>
      </c>
    </row>
    <row r="1333" spans="1:13" x14ac:dyDescent="0.2">
      <c r="A1333" s="147" t="s">
        <v>8125</v>
      </c>
      <c r="B1333" s="135" t="s">
        <v>8126</v>
      </c>
      <c r="C1333" s="147" t="s">
        <v>2390</v>
      </c>
      <c r="D1333" s="147" t="s">
        <v>2390</v>
      </c>
      <c r="E1333" s="136" t="s">
        <v>2392</v>
      </c>
      <c r="F1333" s="137" t="s">
        <v>2393</v>
      </c>
      <c r="G1333" s="137" t="s">
        <v>9035</v>
      </c>
      <c r="H1333" s="154" t="s">
        <v>3512</v>
      </c>
      <c r="I1333" s="154" t="s">
        <v>3513</v>
      </c>
      <c r="J1333" s="137"/>
      <c r="K1333" s="137" t="s">
        <v>3514</v>
      </c>
      <c r="L1333" s="156" t="s">
        <v>3798</v>
      </c>
      <c r="M1333" s="131" t="str">
        <f t="shared" si="20"/>
        <v>Sealing</v>
      </c>
    </row>
    <row r="1334" spans="1:13" x14ac:dyDescent="0.2">
      <c r="A1334" s="147" t="s">
        <v>8127</v>
      </c>
      <c r="B1334" s="135" t="s">
        <v>8128</v>
      </c>
      <c r="C1334" s="147" t="s">
        <v>1635</v>
      </c>
      <c r="D1334" s="147" t="s">
        <v>1635</v>
      </c>
      <c r="E1334" s="136" t="s">
        <v>1637</v>
      </c>
      <c r="F1334" s="137" t="s">
        <v>1638</v>
      </c>
      <c r="G1334" s="137" t="s">
        <v>43</v>
      </c>
      <c r="H1334" s="154" t="s">
        <v>3515</v>
      </c>
      <c r="I1334" s="154" t="s">
        <v>3515</v>
      </c>
      <c r="J1334" s="137"/>
      <c r="K1334" s="137" t="s">
        <v>3516</v>
      </c>
      <c r="L1334" s="156" t="s">
        <v>8963</v>
      </c>
      <c r="M1334" s="131" t="str">
        <f t="shared" si="20"/>
        <v>ASSY</v>
      </c>
    </row>
    <row r="1335" spans="1:13" x14ac:dyDescent="0.2">
      <c r="A1335" s="147" t="s">
        <v>8129</v>
      </c>
      <c r="B1335" s="135" t="s">
        <v>8130</v>
      </c>
      <c r="C1335" s="147" t="s">
        <v>1635</v>
      </c>
      <c r="D1335" s="147" t="s">
        <v>1635</v>
      </c>
      <c r="E1335" s="136" t="s">
        <v>1637</v>
      </c>
      <c r="F1335" s="137" t="s">
        <v>1638</v>
      </c>
      <c r="G1335" s="137" t="s">
        <v>43</v>
      </c>
      <c r="H1335" s="154" t="s">
        <v>3518</v>
      </c>
      <c r="I1335" s="154" t="s">
        <v>3518</v>
      </c>
      <c r="J1335" s="137"/>
      <c r="K1335" s="137" t="s">
        <v>3519</v>
      </c>
      <c r="L1335" s="156" t="s">
        <v>8964</v>
      </c>
      <c r="M1335" s="131" t="str">
        <f t="shared" si="20"/>
        <v>ASSY</v>
      </c>
    </row>
    <row r="1336" spans="1:13" x14ac:dyDescent="0.2">
      <c r="A1336" s="147" t="s">
        <v>8131</v>
      </c>
      <c r="B1336" s="135" t="s">
        <v>8132</v>
      </c>
      <c r="C1336" s="147" t="s">
        <v>28</v>
      </c>
      <c r="D1336" s="147" t="s">
        <v>28</v>
      </c>
      <c r="E1336" s="136" t="s">
        <v>137</v>
      </c>
      <c r="F1336" s="137" t="s">
        <v>138</v>
      </c>
      <c r="G1336" s="137" t="s">
        <v>43</v>
      </c>
      <c r="H1336" s="154" t="s">
        <v>3521</v>
      </c>
      <c r="I1336" s="154" t="s">
        <v>3522</v>
      </c>
      <c r="J1336" s="137"/>
      <c r="K1336" s="137" t="s">
        <v>3523</v>
      </c>
      <c r="L1336" s="151" t="s">
        <v>3799</v>
      </c>
      <c r="M1336" s="131" t="str">
        <f t="shared" si="20"/>
        <v>ASSY</v>
      </c>
    </row>
    <row r="1337" spans="1:13" x14ac:dyDescent="0.2">
      <c r="A1337" s="147" t="s">
        <v>8133</v>
      </c>
      <c r="B1337" s="135" t="s">
        <v>8134</v>
      </c>
      <c r="C1337" s="147" t="s">
        <v>2390</v>
      </c>
      <c r="D1337" s="147" t="s">
        <v>2390</v>
      </c>
      <c r="E1337" s="136" t="s">
        <v>2392</v>
      </c>
      <c r="F1337" s="137" t="s">
        <v>2393</v>
      </c>
      <c r="G1337" s="137" t="s">
        <v>43</v>
      </c>
      <c r="H1337" s="154" t="s">
        <v>3524</v>
      </c>
      <c r="I1337" s="154" t="s">
        <v>3525</v>
      </c>
      <c r="J1337" s="137"/>
      <c r="K1337" s="137" t="s">
        <v>3526</v>
      </c>
      <c r="L1337" s="156" t="s">
        <v>8963</v>
      </c>
      <c r="M1337" s="131" t="str">
        <f t="shared" si="20"/>
        <v>ASSY</v>
      </c>
    </row>
    <row r="1338" spans="1:13" x14ac:dyDescent="0.2">
      <c r="A1338" s="147" t="s">
        <v>8135</v>
      </c>
      <c r="B1338" s="135" t="s">
        <v>8136</v>
      </c>
      <c r="C1338" s="147" t="s">
        <v>2390</v>
      </c>
      <c r="D1338" s="147" t="s">
        <v>2390</v>
      </c>
      <c r="E1338" s="136" t="s">
        <v>3527</v>
      </c>
      <c r="F1338" s="137" t="s">
        <v>2393</v>
      </c>
      <c r="G1338" s="137" t="s">
        <v>43</v>
      </c>
      <c r="H1338" s="154" t="s">
        <v>3528</v>
      </c>
      <c r="I1338" s="154" t="s">
        <v>3529</v>
      </c>
      <c r="J1338" s="137"/>
      <c r="K1338" s="137" t="s">
        <v>3530</v>
      </c>
      <c r="L1338" s="156" t="s">
        <v>8964</v>
      </c>
      <c r="M1338" s="131" t="str">
        <f t="shared" si="20"/>
        <v>ASSY</v>
      </c>
    </row>
    <row r="1339" spans="1:13" x14ac:dyDescent="0.2">
      <c r="A1339" s="147" t="s">
        <v>8137</v>
      </c>
      <c r="B1339" s="135" t="s">
        <v>8138</v>
      </c>
      <c r="C1339" s="147" t="s">
        <v>28</v>
      </c>
      <c r="D1339" s="147" t="s">
        <v>28</v>
      </c>
      <c r="E1339" s="136" t="s">
        <v>3531</v>
      </c>
      <c r="F1339" s="137" t="s">
        <v>2393</v>
      </c>
      <c r="G1339" s="137" t="s">
        <v>43</v>
      </c>
      <c r="H1339" s="154" t="s">
        <v>3532</v>
      </c>
      <c r="I1339" s="154" t="s">
        <v>3533</v>
      </c>
      <c r="J1339" s="137"/>
      <c r="K1339" s="137" t="s">
        <v>3534</v>
      </c>
      <c r="L1339" s="137" t="s">
        <v>3535</v>
      </c>
      <c r="M1339" s="131" t="str">
        <f t="shared" si="20"/>
        <v>ASSY</v>
      </c>
    </row>
    <row r="1340" spans="1:13" x14ac:dyDescent="0.2">
      <c r="A1340" s="147" t="s">
        <v>4255</v>
      </c>
      <c r="B1340" s="135" t="s">
        <v>8139</v>
      </c>
      <c r="C1340" s="147" t="s">
        <v>2390</v>
      </c>
      <c r="D1340" s="147" t="s">
        <v>2390</v>
      </c>
      <c r="E1340" s="136" t="s">
        <v>3536</v>
      </c>
      <c r="F1340" s="137" t="s">
        <v>2393</v>
      </c>
      <c r="G1340" s="137" t="s">
        <v>43</v>
      </c>
      <c r="H1340" s="154" t="s">
        <v>3537</v>
      </c>
      <c r="I1340" s="154" t="s">
        <v>3538</v>
      </c>
      <c r="J1340" s="137"/>
      <c r="K1340" s="137" t="s">
        <v>3539</v>
      </c>
      <c r="L1340" s="137" t="s">
        <v>3540</v>
      </c>
      <c r="M1340" s="131" t="str">
        <f t="shared" si="20"/>
        <v>ASSY</v>
      </c>
    </row>
    <row r="1341" spans="1:13" x14ac:dyDescent="0.2">
      <c r="A1341" s="147" t="s">
        <v>4492</v>
      </c>
      <c r="B1341" s="135" t="s">
        <v>8140</v>
      </c>
      <c r="C1341" s="147" t="s">
        <v>2390</v>
      </c>
      <c r="D1341" s="147" t="s">
        <v>2390</v>
      </c>
      <c r="E1341" s="136" t="s">
        <v>3541</v>
      </c>
      <c r="F1341" s="137" t="s">
        <v>2393</v>
      </c>
      <c r="G1341" s="137" t="s">
        <v>43</v>
      </c>
      <c r="H1341" s="154" t="s">
        <v>3542</v>
      </c>
      <c r="I1341" s="154" t="s">
        <v>3543</v>
      </c>
      <c r="J1341" s="137"/>
      <c r="K1341" s="137" t="s">
        <v>3544</v>
      </c>
      <c r="L1341" s="137" t="s">
        <v>3517</v>
      </c>
      <c r="M1341" s="131" t="str">
        <f t="shared" si="20"/>
        <v>ASSY</v>
      </c>
    </row>
    <row r="1342" spans="1:13" x14ac:dyDescent="0.2">
      <c r="A1342" s="147" t="s">
        <v>8141</v>
      </c>
      <c r="B1342" s="135" t="s">
        <v>8142</v>
      </c>
      <c r="C1342" s="147" t="s">
        <v>28</v>
      </c>
      <c r="D1342" s="147" t="s">
        <v>28</v>
      </c>
      <c r="E1342" s="136" t="s">
        <v>3545</v>
      </c>
      <c r="F1342" s="137" t="s">
        <v>972</v>
      </c>
      <c r="G1342" s="137" t="s">
        <v>43</v>
      </c>
      <c r="H1342" s="154" t="s">
        <v>3546</v>
      </c>
      <c r="I1342" s="154" t="s">
        <v>3547</v>
      </c>
      <c r="J1342" s="137"/>
      <c r="K1342" s="137" t="s">
        <v>3548</v>
      </c>
      <c r="L1342" s="137" t="s">
        <v>3520</v>
      </c>
      <c r="M1342" s="131" t="str">
        <f t="shared" si="20"/>
        <v>ASSY</v>
      </c>
    </row>
    <row r="1343" spans="1:13" x14ac:dyDescent="0.2">
      <c r="A1343" s="147" t="s">
        <v>4362</v>
      </c>
      <c r="B1343" s="135" t="s">
        <v>8143</v>
      </c>
      <c r="C1343" s="147" t="s">
        <v>2390</v>
      </c>
      <c r="D1343" s="147" t="s">
        <v>2390</v>
      </c>
      <c r="E1343" s="136" t="s">
        <v>2392</v>
      </c>
      <c r="F1343" s="137" t="s">
        <v>2393</v>
      </c>
      <c r="G1343" s="137" t="s">
        <v>43</v>
      </c>
      <c r="H1343" s="154" t="s">
        <v>3549</v>
      </c>
      <c r="I1343" s="154" t="s">
        <v>3550</v>
      </c>
      <c r="J1343" s="137"/>
      <c r="K1343" s="137" t="s">
        <v>3551</v>
      </c>
      <c r="L1343" s="137" t="s">
        <v>3552</v>
      </c>
      <c r="M1343" s="131" t="str">
        <f t="shared" si="20"/>
        <v>ASSY</v>
      </c>
    </row>
    <row r="1344" spans="1:13" x14ac:dyDescent="0.2">
      <c r="A1344" s="147" t="s">
        <v>4204</v>
      </c>
      <c r="B1344" s="135" t="s">
        <v>8144</v>
      </c>
      <c r="C1344" s="147" t="s">
        <v>2390</v>
      </c>
      <c r="D1344" s="147" t="s">
        <v>2390</v>
      </c>
      <c r="E1344" s="136" t="s">
        <v>2392</v>
      </c>
      <c r="F1344" s="137" t="s">
        <v>2393</v>
      </c>
      <c r="G1344" s="137" t="s">
        <v>43</v>
      </c>
      <c r="H1344" s="154" t="s">
        <v>3553</v>
      </c>
      <c r="I1344" s="154" t="s">
        <v>3554</v>
      </c>
      <c r="J1344" s="137"/>
      <c r="K1344" s="137" t="s">
        <v>3555</v>
      </c>
      <c r="L1344" s="137" t="s">
        <v>3556</v>
      </c>
      <c r="M1344" s="131" t="str">
        <f t="shared" si="20"/>
        <v>ASSY</v>
      </c>
    </row>
    <row r="1345" spans="1:13" x14ac:dyDescent="0.2">
      <c r="A1345" s="147" t="s">
        <v>8145</v>
      </c>
      <c r="B1345" s="135" t="s">
        <v>8146</v>
      </c>
      <c r="C1345" s="147" t="s">
        <v>2390</v>
      </c>
      <c r="D1345" s="147" t="s">
        <v>2390</v>
      </c>
      <c r="E1345" s="136" t="s">
        <v>2392</v>
      </c>
      <c r="F1345" s="137" t="s">
        <v>2393</v>
      </c>
      <c r="G1345" s="137" t="s">
        <v>9035</v>
      </c>
      <c r="H1345" s="154" t="s">
        <v>3437</v>
      </c>
      <c r="I1345" s="154" t="s">
        <v>3438</v>
      </c>
      <c r="J1345" s="137"/>
      <c r="K1345" s="137" t="s">
        <v>3439</v>
      </c>
      <c r="L1345" s="137" t="s">
        <v>3557</v>
      </c>
      <c r="M1345" s="131" t="str">
        <f t="shared" si="20"/>
        <v>Sealing</v>
      </c>
    </row>
    <row r="1346" spans="1:13" x14ac:dyDescent="0.2">
      <c r="A1346" s="147" t="s">
        <v>8147</v>
      </c>
      <c r="B1346" s="135" t="s">
        <v>8148</v>
      </c>
      <c r="C1346" s="147" t="s">
        <v>2390</v>
      </c>
      <c r="D1346" s="147" t="s">
        <v>2390</v>
      </c>
      <c r="E1346" s="136" t="s">
        <v>2392</v>
      </c>
      <c r="F1346" s="137" t="s">
        <v>2393</v>
      </c>
      <c r="G1346" s="137" t="s">
        <v>9035</v>
      </c>
      <c r="H1346" s="137" t="s">
        <v>3444</v>
      </c>
      <c r="I1346" s="137" t="s">
        <v>3445</v>
      </c>
      <c r="J1346" s="137"/>
      <c r="K1346" s="137" t="s">
        <v>3446</v>
      </c>
      <c r="L1346" s="137" t="s">
        <v>3558</v>
      </c>
      <c r="M1346" s="131" t="str">
        <f t="shared" si="20"/>
        <v>Sealing</v>
      </c>
    </row>
    <row r="1347" spans="1:13" x14ac:dyDescent="0.2">
      <c r="A1347" s="147" t="s">
        <v>8149</v>
      </c>
      <c r="B1347" s="135" t="s">
        <v>8150</v>
      </c>
      <c r="C1347" s="147" t="s">
        <v>28</v>
      </c>
      <c r="D1347" s="147" t="s">
        <v>28</v>
      </c>
      <c r="E1347" s="136" t="s">
        <v>2392</v>
      </c>
      <c r="F1347" s="137" t="s">
        <v>2393</v>
      </c>
      <c r="G1347" s="137" t="s">
        <v>9035</v>
      </c>
      <c r="H1347" s="137" t="s">
        <v>3559</v>
      </c>
      <c r="I1347" s="137" t="s">
        <v>3560</v>
      </c>
      <c r="J1347" s="137"/>
      <c r="K1347" s="137" t="s">
        <v>3561</v>
      </c>
      <c r="L1347" s="137" t="s">
        <v>2356</v>
      </c>
      <c r="M1347" s="131" t="str">
        <f t="shared" si="20"/>
        <v>Sealing</v>
      </c>
    </row>
    <row r="1348" spans="1:13" x14ac:dyDescent="0.2">
      <c r="A1348" s="147" t="s">
        <v>4441</v>
      </c>
      <c r="B1348" s="135" t="s">
        <v>8151</v>
      </c>
      <c r="C1348" s="147" t="s">
        <v>2390</v>
      </c>
      <c r="D1348" s="147" t="s">
        <v>2390</v>
      </c>
      <c r="E1348" s="136" t="s">
        <v>2392</v>
      </c>
      <c r="F1348" s="137" t="s">
        <v>2393</v>
      </c>
      <c r="G1348" s="137" t="s">
        <v>43</v>
      </c>
      <c r="H1348" s="137" t="s">
        <v>3562</v>
      </c>
      <c r="I1348" s="137" t="s">
        <v>3563</v>
      </c>
      <c r="J1348" s="137"/>
      <c r="K1348" s="137" t="s">
        <v>3564</v>
      </c>
      <c r="L1348" s="137" t="s">
        <v>3565</v>
      </c>
      <c r="M1348" s="131" t="str">
        <f t="shared" si="20"/>
        <v>ASSY</v>
      </c>
    </row>
    <row r="1349" spans="1:13" x14ac:dyDescent="0.2">
      <c r="A1349" s="147" t="s">
        <v>8152</v>
      </c>
      <c r="B1349" s="135" t="s">
        <v>8153</v>
      </c>
      <c r="C1349" s="147" t="s">
        <v>2390</v>
      </c>
      <c r="D1349" s="147" t="s">
        <v>2390</v>
      </c>
      <c r="E1349" s="136" t="s">
        <v>2392</v>
      </c>
      <c r="F1349" s="137" t="s">
        <v>2393</v>
      </c>
      <c r="G1349" s="137" t="s">
        <v>43</v>
      </c>
      <c r="H1349" s="137" t="s">
        <v>3566</v>
      </c>
      <c r="I1349" s="137" t="s">
        <v>3567</v>
      </c>
      <c r="J1349" s="137"/>
      <c r="K1349" s="137" t="s">
        <v>3568</v>
      </c>
      <c r="L1349" s="137" t="s">
        <v>3569</v>
      </c>
      <c r="M1349" s="131" t="str">
        <f t="shared" si="20"/>
        <v>ASSY</v>
      </c>
    </row>
    <row r="1350" spans="1:13" x14ac:dyDescent="0.2">
      <c r="A1350" s="147" t="s">
        <v>8154</v>
      </c>
      <c r="B1350" s="135" t="s">
        <v>8155</v>
      </c>
      <c r="C1350" s="147" t="s">
        <v>28</v>
      </c>
      <c r="D1350" s="147" t="s">
        <v>28</v>
      </c>
      <c r="E1350" s="136" t="s">
        <v>971</v>
      </c>
      <c r="F1350" s="137" t="s">
        <v>972</v>
      </c>
      <c r="G1350" s="137" t="s">
        <v>43</v>
      </c>
      <c r="H1350" s="154" t="s">
        <v>3528</v>
      </c>
      <c r="I1350" s="154" t="s">
        <v>3529</v>
      </c>
      <c r="J1350" s="137"/>
      <c r="K1350" s="137" t="s">
        <v>3530</v>
      </c>
      <c r="L1350" s="156" t="s">
        <v>8964</v>
      </c>
      <c r="M1350" s="131" t="str">
        <f t="shared" si="20"/>
        <v>ASSY</v>
      </c>
    </row>
    <row r="1351" spans="1:13" x14ac:dyDescent="0.2">
      <c r="A1351" s="147" t="s">
        <v>8156</v>
      </c>
      <c r="B1351" s="135" t="s">
        <v>8157</v>
      </c>
      <c r="C1351" s="147" t="s">
        <v>28</v>
      </c>
      <c r="D1351" s="147" t="s">
        <v>28</v>
      </c>
      <c r="E1351" s="136" t="s">
        <v>3418</v>
      </c>
      <c r="F1351" s="137" t="s">
        <v>972</v>
      </c>
      <c r="G1351" s="137" t="s">
        <v>43</v>
      </c>
      <c r="H1351" s="154" t="s">
        <v>3542</v>
      </c>
      <c r="I1351" s="154" t="s">
        <v>3543</v>
      </c>
      <c r="J1351" s="137"/>
      <c r="K1351" s="137" t="s">
        <v>3544</v>
      </c>
      <c r="L1351" s="137" t="s">
        <v>3517</v>
      </c>
      <c r="M1351" s="131" t="str">
        <f t="shared" ref="M1351:M1414" si="21">IF(G1351="","",G1351)</f>
        <v>ASSY</v>
      </c>
    </row>
    <row r="1352" spans="1:13" x14ac:dyDescent="0.2">
      <c r="A1352" s="147" t="s">
        <v>8158</v>
      </c>
      <c r="B1352" s="135" t="s">
        <v>8159</v>
      </c>
      <c r="C1352" s="147" t="s">
        <v>28</v>
      </c>
      <c r="D1352" s="147" t="s">
        <v>28</v>
      </c>
      <c r="E1352" s="136" t="s">
        <v>3418</v>
      </c>
      <c r="F1352" s="137" t="s">
        <v>972</v>
      </c>
      <c r="G1352" s="137" t="s">
        <v>43</v>
      </c>
      <c r="H1352" s="154" t="s">
        <v>3524</v>
      </c>
      <c r="I1352" s="154" t="s">
        <v>3525</v>
      </c>
      <c r="J1352" s="137"/>
      <c r="K1352" s="137" t="s">
        <v>3526</v>
      </c>
      <c r="L1352" s="156" t="s">
        <v>8963</v>
      </c>
      <c r="M1352" s="131" t="str">
        <f t="shared" si="21"/>
        <v>ASSY</v>
      </c>
    </row>
    <row r="1353" spans="1:13" x14ac:dyDescent="0.2">
      <c r="A1353" s="147" t="s">
        <v>8160</v>
      </c>
      <c r="B1353" s="135" t="s">
        <v>8161</v>
      </c>
      <c r="C1353" s="147" t="s">
        <v>28</v>
      </c>
      <c r="D1353" s="147" t="s">
        <v>28</v>
      </c>
      <c r="E1353" s="136" t="s">
        <v>971</v>
      </c>
      <c r="F1353" s="137" t="s">
        <v>972</v>
      </c>
      <c r="G1353" s="137" t="s">
        <v>43</v>
      </c>
      <c r="H1353" s="154" t="s">
        <v>3562</v>
      </c>
      <c r="I1353" s="154" t="s">
        <v>3563</v>
      </c>
      <c r="J1353" s="137"/>
      <c r="K1353" s="137" t="s">
        <v>3564</v>
      </c>
      <c r="L1353" s="156" t="s">
        <v>3565</v>
      </c>
      <c r="M1353" s="131" t="str">
        <f t="shared" si="21"/>
        <v>ASSY</v>
      </c>
    </row>
    <row r="1354" spans="1:13" x14ac:dyDescent="0.2">
      <c r="A1354" s="147" t="s">
        <v>8162</v>
      </c>
      <c r="B1354" s="135" t="s">
        <v>8163</v>
      </c>
      <c r="C1354" s="147" t="s">
        <v>28</v>
      </c>
      <c r="D1354" s="147" t="s">
        <v>28</v>
      </c>
      <c r="E1354" s="136" t="s">
        <v>971</v>
      </c>
      <c r="F1354" s="137" t="s">
        <v>972</v>
      </c>
      <c r="G1354" s="137" t="s">
        <v>43</v>
      </c>
      <c r="H1354" s="154" t="s">
        <v>3566</v>
      </c>
      <c r="I1354" s="154" t="s">
        <v>3567</v>
      </c>
      <c r="J1354" s="137"/>
      <c r="K1354" s="137" t="s">
        <v>3568</v>
      </c>
      <c r="L1354" s="156" t="s">
        <v>3569</v>
      </c>
      <c r="M1354" s="131" t="str">
        <f t="shared" si="21"/>
        <v>ASSY</v>
      </c>
    </row>
    <row r="1355" spans="1:13" x14ac:dyDescent="0.2">
      <c r="A1355" s="147" t="s">
        <v>8164</v>
      </c>
      <c r="B1355" s="135" t="s">
        <v>8165</v>
      </c>
      <c r="C1355" s="147" t="s">
        <v>2819</v>
      </c>
      <c r="D1355" s="147" t="s">
        <v>3026</v>
      </c>
      <c r="E1355" s="136" t="s">
        <v>3570</v>
      </c>
      <c r="F1355" s="137" t="s">
        <v>3028</v>
      </c>
      <c r="G1355" s="137" t="s">
        <v>43</v>
      </c>
      <c r="H1355" s="154" t="s">
        <v>3571</v>
      </c>
      <c r="I1355" s="154" t="s">
        <v>3571</v>
      </c>
      <c r="J1355" s="137"/>
      <c r="K1355" s="137" t="s">
        <v>3572</v>
      </c>
      <c r="L1355" s="156" t="s">
        <v>3573</v>
      </c>
      <c r="M1355" s="131" t="str">
        <f t="shared" si="21"/>
        <v>ASSY</v>
      </c>
    </row>
    <row r="1356" spans="1:13" x14ac:dyDescent="0.2">
      <c r="A1356" s="147" t="s">
        <v>8166</v>
      </c>
      <c r="B1356" s="135" t="s">
        <v>8167</v>
      </c>
      <c r="C1356" s="147" t="s">
        <v>2819</v>
      </c>
      <c r="D1356" s="135" t="s">
        <v>3026</v>
      </c>
      <c r="E1356" s="136" t="s">
        <v>3570</v>
      </c>
      <c r="F1356" s="137" t="s">
        <v>3028</v>
      </c>
      <c r="G1356" s="137" t="s">
        <v>43</v>
      </c>
      <c r="H1356" s="154" t="s">
        <v>3574</v>
      </c>
      <c r="I1356" s="154" t="s">
        <v>3574</v>
      </c>
      <c r="J1356" s="137"/>
      <c r="K1356" s="137" t="s">
        <v>3575</v>
      </c>
      <c r="L1356" s="156" t="s">
        <v>3576</v>
      </c>
      <c r="M1356" s="131" t="str">
        <f t="shared" si="21"/>
        <v>ASSY</v>
      </c>
    </row>
    <row r="1357" spans="1:13" x14ac:dyDescent="0.2">
      <c r="A1357" s="147" t="s">
        <v>8168</v>
      </c>
      <c r="B1357" s="135" t="s">
        <v>8169</v>
      </c>
      <c r="C1357" s="147" t="s">
        <v>2819</v>
      </c>
      <c r="D1357" s="147" t="s">
        <v>3026</v>
      </c>
      <c r="E1357" s="136" t="s">
        <v>3570</v>
      </c>
      <c r="F1357" s="137" t="s">
        <v>3028</v>
      </c>
      <c r="G1357" s="137" t="s">
        <v>43</v>
      </c>
      <c r="H1357" s="154" t="s">
        <v>3577</v>
      </c>
      <c r="I1357" s="154" t="s">
        <v>3577</v>
      </c>
      <c r="J1357" s="137"/>
      <c r="K1357" s="137" t="s">
        <v>3578</v>
      </c>
      <c r="L1357" s="156" t="s">
        <v>3579</v>
      </c>
      <c r="M1357" s="131" t="str">
        <f t="shared" si="21"/>
        <v>ASSY</v>
      </c>
    </row>
    <row r="1358" spans="1:13" x14ac:dyDescent="0.2">
      <c r="A1358" s="147" t="s">
        <v>8170</v>
      </c>
      <c r="B1358" s="135" t="s">
        <v>8171</v>
      </c>
      <c r="C1358" s="147" t="s">
        <v>2819</v>
      </c>
      <c r="D1358" s="135" t="s">
        <v>3026</v>
      </c>
      <c r="E1358" s="136" t="s">
        <v>3570</v>
      </c>
      <c r="F1358" s="137" t="s">
        <v>3028</v>
      </c>
      <c r="G1358" s="137" t="s">
        <v>43</v>
      </c>
      <c r="H1358" s="154" t="s">
        <v>3580</v>
      </c>
      <c r="I1358" s="154" t="s">
        <v>3580</v>
      </c>
      <c r="J1358" s="137"/>
      <c r="K1358" s="137" t="s">
        <v>3581</v>
      </c>
      <c r="L1358" s="156" t="s">
        <v>3582</v>
      </c>
      <c r="M1358" s="131" t="str">
        <f t="shared" si="21"/>
        <v>ASSY</v>
      </c>
    </row>
    <row r="1359" spans="1:13" x14ac:dyDescent="0.2">
      <c r="A1359" s="147" t="s">
        <v>8172</v>
      </c>
      <c r="B1359" s="135" t="s">
        <v>8173</v>
      </c>
      <c r="C1359" s="147" t="s">
        <v>2819</v>
      </c>
      <c r="D1359" s="135" t="s">
        <v>3026</v>
      </c>
      <c r="E1359" s="136" t="s">
        <v>3570</v>
      </c>
      <c r="F1359" s="137" t="s">
        <v>3028</v>
      </c>
      <c r="G1359" s="137" t="s">
        <v>43</v>
      </c>
      <c r="H1359" s="154" t="s">
        <v>3583</v>
      </c>
      <c r="I1359" s="154" t="s">
        <v>3583</v>
      </c>
      <c r="J1359" s="137"/>
      <c r="K1359" s="137" t="s">
        <v>3584</v>
      </c>
      <c r="L1359" s="156" t="s">
        <v>3585</v>
      </c>
      <c r="M1359" s="131" t="str">
        <f t="shared" si="21"/>
        <v>ASSY</v>
      </c>
    </row>
    <row r="1360" spans="1:13" x14ac:dyDescent="0.2">
      <c r="A1360" s="147" t="s">
        <v>8174</v>
      </c>
      <c r="B1360" s="135" t="s">
        <v>8175</v>
      </c>
      <c r="C1360" s="147" t="s">
        <v>2819</v>
      </c>
      <c r="D1360" s="135" t="s">
        <v>3026</v>
      </c>
      <c r="E1360" s="136" t="s">
        <v>3570</v>
      </c>
      <c r="F1360" s="137" t="s">
        <v>3028</v>
      </c>
      <c r="G1360" s="137" t="s">
        <v>43</v>
      </c>
      <c r="H1360" s="154" t="s">
        <v>3586</v>
      </c>
      <c r="I1360" s="154" t="s">
        <v>3586</v>
      </c>
      <c r="J1360" s="137"/>
      <c r="K1360" s="137" t="s">
        <v>3587</v>
      </c>
      <c r="L1360" s="156" t="s">
        <v>3588</v>
      </c>
      <c r="M1360" s="131" t="str">
        <f t="shared" si="21"/>
        <v>ASSY</v>
      </c>
    </row>
    <row r="1361" spans="1:13" x14ac:dyDescent="0.2">
      <c r="A1361" s="147" t="s">
        <v>8176</v>
      </c>
      <c r="B1361" s="135" t="s">
        <v>8177</v>
      </c>
      <c r="C1361" s="147" t="s">
        <v>2819</v>
      </c>
      <c r="D1361" s="147" t="s">
        <v>3026</v>
      </c>
      <c r="E1361" s="136" t="s">
        <v>3570</v>
      </c>
      <c r="F1361" s="137" t="s">
        <v>3028</v>
      </c>
      <c r="G1361" s="137" t="s">
        <v>43</v>
      </c>
      <c r="H1361" s="154" t="s">
        <v>3589</v>
      </c>
      <c r="I1361" s="154" t="s">
        <v>3589</v>
      </c>
      <c r="J1361" s="137"/>
      <c r="K1361" s="137" t="s">
        <v>5196</v>
      </c>
      <c r="L1361" s="156" t="s">
        <v>3590</v>
      </c>
      <c r="M1361" s="131" t="str">
        <f t="shared" si="21"/>
        <v>ASSY</v>
      </c>
    </row>
    <row r="1362" spans="1:13" x14ac:dyDescent="0.2">
      <c r="A1362" s="147" t="s">
        <v>8178</v>
      </c>
      <c r="B1362" s="135" t="s">
        <v>8179</v>
      </c>
      <c r="C1362" s="147" t="s">
        <v>2819</v>
      </c>
      <c r="D1362" s="147" t="s">
        <v>3026</v>
      </c>
      <c r="E1362" s="136" t="s">
        <v>3570</v>
      </c>
      <c r="F1362" s="137" t="s">
        <v>3028</v>
      </c>
      <c r="G1362" s="137" t="s">
        <v>43</v>
      </c>
      <c r="H1362" s="154" t="s">
        <v>3591</v>
      </c>
      <c r="I1362" s="154" t="s">
        <v>3591</v>
      </c>
      <c r="J1362" s="137"/>
      <c r="K1362" s="137" t="s">
        <v>5197</v>
      </c>
      <c r="L1362" s="156" t="s">
        <v>3592</v>
      </c>
      <c r="M1362" s="131" t="str">
        <f t="shared" si="21"/>
        <v>ASSY</v>
      </c>
    </row>
    <row r="1363" spans="1:13" x14ac:dyDescent="0.2">
      <c r="A1363" s="147" t="s">
        <v>8180</v>
      </c>
      <c r="B1363" s="135" t="s">
        <v>8181</v>
      </c>
      <c r="C1363" s="147" t="s">
        <v>2819</v>
      </c>
      <c r="D1363" s="135" t="s">
        <v>3026</v>
      </c>
      <c r="E1363" s="136" t="s">
        <v>3570</v>
      </c>
      <c r="F1363" s="137" t="s">
        <v>3028</v>
      </c>
      <c r="G1363" s="137" t="s">
        <v>43</v>
      </c>
      <c r="H1363" s="154" t="s">
        <v>3593</v>
      </c>
      <c r="I1363" s="154" t="s">
        <v>3593</v>
      </c>
      <c r="J1363" s="137"/>
      <c r="K1363" s="137" t="s">
        <v>3594</v>
      </c>
      <c r="L1363" s="156" t="s">
        <v>3800</v>
      </c>
      <c r="M1363" s="131" t="str">
        <f t="shared" si="21"/>
        <v>ASSY</v>
      </c>
    </row>
    <row r="1364" spans="1:13" x14ac:dyDescent="0.2">
      <c r="A1364" s="147" t="s">
        <v>8182</v>
      </c>
      <c r="B1364" s="135" t="s">
        <v>8183</v>
      </c>
      <c r="C1364" s="147" t="s">
        <v>2819</v>
      </c>
      <c r="D1364" s="135" t="s">
        <v>3026</v>
      </c>
      <c r="E1364" s="136" t="s">
        <v>3570</v>
      </c>
      <c r="F1364" s="137" t="s">
        <v>3028</v>
      </c>
      <c r="G1364" s="137" t="s">
        <v>43</v>
      </c>
      <c r="H1364" s="154" t="s">
        <v>3595</v>
      </c>
      <c r="I1364" s="154" t="s">
        <v>3595</v>
      </c>
      <c r="J1364" s="137"/>
      <c r="K1364" s="137" t="s">
        <v>3596</v>
      </c>
      <c r="L1364" s="156" t="s">
        <v>3801</v>
      </c>
      <c r="M1364" s="131" t="str">
        <f t="shared" si="21"/>
        <v>ASSY</v>
      </c>
    </row>
    <row r="1365" spans="1:13" x14ac:dyDescent="0.2">
      <c r="A1365" s="147" t="s">
        <v>8184</v>
      </c>
      <c r="B1365" s="135" t="s">
        <v>8185</v>
      </c>
      <c r="C1365" s="147" t="s">
        <v>2390</v>
      </c>
      <c r="D1365" s="154" t="s">
        <v>2390</v>
      </c>
      <c r="E1365" s="136" t="s">
        <v>2392</v>
      </c>
      <c r="F1365" s="137" t="s">
        <v>2393</v>
      </c>
      <c r="G1365" s="137" t="s">
        <v>43</v>
      </c>
      <c r="H1365" s="137" t="s">
        <v>3597</v>
      </c>
      <c r="I1365" s="137" t="s">
        <v>3598</v>
      </c>
      <c r="J1365" s="137"/>
      <c r="K1365" s="157" t="s">
        <v>3599</v>
      </c>
      <c r="L1365" s="157" t="s">
        <v>3600</v>
      </c>
      <c r="M1365" s="131" t="str">
        <f t="shared" si="21"/>
        <v>ASSY</v>
      </c>
    </row>
    <row r="1366" spans="1:13" x14ac:dyDescent="0.2">
      <c r="A1366" s="147" t="s">
        <v>8186</v>
      </c>
      <c r="B1366" s="135" t="s">
        <v>8187</v>
      </c>
      <c r="C1366" s="147" t="s">
        <v>2390</v>
      </c>
      <c r="D1366" s="154" t="s">
        <v>2390</v>
      </c>
      <c r="E1366" s="136" t="s">
        <v>2392</v>
      </c>
      <c r="F1366" s="137" t="s">
        <v>2393</v>
      </c>
      <c r="G1366" s="137" t="s">
        <v>43</v>
      </c>
      <c r="H1366" s="137" t="s">
        <v>3601</v>
      </c>
      <c r="I1366" s="137" t="s">
        <v>3602</v>
      </c>
      <c r="J1366" s="137"/>
      <c r="K1366" s="157" t="s">
        <v>907</v>
      </c>
      <c r="L1366" s="157" t="s">
        <v>3603</v>
      </c>
      <c r="M1366" s="131" t="str">
        <f t="shared" si="21"/>
        <v>ASSY</v>
      </c>
    </row>
    <row r="1367" spans="1:13" x14ac:dyDescent="0.2">
      <c r="A1367" s="147" t="s">
        <v>8188</v>
      </c>
      <c r="B1367" s="135" t="s">
        <v>8189</v>
      </c>
      <c r="C1367" s="147" t="s">
        <v>28</v>
      </c>
      <c r="D1367" s="147" t="s">
        <v>28</v>
      </c>
      <c r="E1367" s="136" t="s">
        <v>971</v>
      </c>
      <c r="F1367" s="137" t="s">
        <v>972</v>
      </c>
      <c r="G1367" s="137" t="s">
        <v>43</v>
      </c>
      <c r="H1367" s="154" t="s">
        <v>3549</v>
      </c>
      <c r="I1367" s="154" t="s">
        <v>3550</v>
      </c>
      <c r="J1367" s="137"/>
      <c r="K1367" s="137" t="s">
        <v>3551</v>
      </c>
      <c r="L1367" s="137" t="s">
        <v>3552</v>
      </c>
      <c r="M1367" s="131" t="str">
        <f t="shared" si="21"/>
        <v>ASSY</v>
      </c>
    </row>
    <row r="1368" spans="1:13" x14ac:dyDescent="0.2">
      <c r="A1368" s="147" t="s">
        <v>8190</v>
      </c>
      <c r="B1368" s="135" t="s">
        <v>8191</v>
      </c>
      <c r="C1368" s="147" t="s">
        <v>28</v>
      </c>
      <c r="D1368" s="147" t="s">
        <v>28</v>
      </c>
      <c r="E1368" s="136" t="s">
        <v>971</v>
      </c>
      <c r="F1368" s="137" t="s">
        <v>972</v>
      </c>
      <c r="G1368" s="137" t="s">
        <v>43</v>
      </c>
      <c r="H1368" s="154" t="s">
        <v>3553</v>
      </c>
      <c r="I1368" s="154" t="s">
        <v>3554</v>
      </c>
      <c r="J1368" s="137"/>
      <c r="K1368" s="137" t="s">
        <v>3555</v>
      </c>
      <c r="L1368" s="137" t="s">
        <v>3556</v>
      </c>
      <c r="M1368" s="131" t="str">
        <f t="shared" si="21"/>
        <v>ASSY</v>
      </c>
    </row>
    <row r="1369" spans="1:13" x14ac:dyDescent="0.2">
      <c r="A1369" s="147" t="s">
        <v>8192</v>
      </c>
      <c r="B1369" s="135" t="s">
        <v>8193</v>
      </c>
      <c r="C1369" s="147" t="s">
        <v>28</v>
      </c>
      <c r="D1369" s="147" t="s">
        <v>28</v>
      </c>
      <c r="E1369" s="136" t="s">
        <v>971</v>
      </c>
      <c r="F1369" s="137" t="s">
        <v>972</v>
      </c>
      <c r="G1369" s="137" t="s">
        <v>43</v>
      </c>
      <c r="H1369" s="154" t="s">
        <v>3501</v>
      </c>
      <c r="I1369" s="154" t="s">
        <v>3502</v>
      </c>
      <c r="J1369" s="137"/>
      <c r="K1369" s="137" t="s">
        <v>3503</v>
      </c>
      <c r="L1369" s="161" t="s">
        <v>3504</v>
      </c>
      <c r="M1369" s="131" t="str">
        <f t="shared" si="21"/>
        <v>ASSY</v>
      </c>
    </row>
    <row r="1370" spans="1:13" x14ac:dyDescent="0.2">
      <c r="A1370" s="147" t="s">
        <v>8194</v>
      </c>
      <c r="B1370" s="135" t="s">
        <v>8195</v>
      </c>
      <c r="C1370" s="147" t="s">
        <v>28</v>
      </c>
      <c r="D1370" s="147" t="s">
        <v>28</v>
      </c>
      <c r="E1370" s="136" t="s">
        <v>971</v>
      </c>
      <c r="F1370" s="137" t="s">
        <v>972</v>
      </c>
      <c r="G1370" s="137" t="s">
        <v>43</v>
      </c>
      <c r="H1370" s="154" t="s">
        <v>3505</v>
      </c>
      <c r="I1370" s="154" t="s">
        <v>3506</v>
      </c>
      <c r="J1370" s="137"/>
      <c r="K1370" s="137" t="s">
        <v>3507</v>
      </c>
      <c r="L1370" s="161" t="s">
        <v>3508</v>
      </c>
      <c r="M1370" s="131" t="str">
        <f t="shared" si="21"/>
        <v>ASSY</v>
      </c>
    </row>
    <row r="1371" spans="1:13" x14ac:dyDescent="0.2">
      <c r="A1371" s="147" t="s">
        <v>8196</v>
      </c>
      <c r="B1371" s="135" t="s">
        <v>8197</v>
      </c>
      <c r="C1371" s="147" t="s">
        <v>2819</v>
      </c>
      <c r="D1371" s="147" t="s">
        <v>2820</v>
      </c>
      <c r="E1371" s="136" t="s">
        <v>2821</v>
      </c>
      <c r="F1371" s="157" t="s">
        <v>2822</v>
      </c>
      <c r="G1371" s="137" t="s">
        <v>43</v>
      </c>
      <c r="H1371" s="154" t="s">
        <v>3604</v>
      </c>
      <c r="I1371" s="154" t="s">
        <v>3604</v>
      </c>
      <c r="J1371" s="137"/>
      <c r="K1371" s="137" t="s">
        <v>3802</v>
      </c>
      <c r="L1371" s="157" t="s">
        <v>3605</v>
      </c>
      <c r="M1371" s="131" t="str">
        <f t="shared" si="21"/>
        <v>ASSY</v>
      </c>
    </row>
    <row r="1372" spans="1:13" x14ac:dyDescent="0.2">
      <c r="A1372" s="147" t="s">
        <v>8198</v>
      </c>
      <c r="B1372" s="135" t="s">
        <v>8199</v>
      </c>
      <c r="C1372" s="147" t="s">
        <v>2819</v>
      </c>
      <c r="D1372" s="147" t="s">
        <v>2820</v>
      </c>
      <c r="E1372" s="136" t="s">
        <v>2821</v>
      </c>
      <c r="F1372" s="157" t="s">
        <v>2822</v>
      </c>
      <c r="G1372" s="137" t="s">
        <v>43</v>
      </c>
      <c r="H1372" s="154" t="s">
        <v>3606</v>
      </c>
      <c r="I1372" s="154" t="s">
        <v>3606</v>
      </c>
      <c r="J1372" s="137"/>
      <c r="K1372" s="137" t="s">
        <v>3803</v>
      </c>
      <c r="L1372" s="157" t="s">
        <v>3608</v>
      </c>
      <c r="M1372" s="131" t="str">
        <f t="shared" si="21"/>
        <v>ASSY</v>
      </c>
    </row>
    <row r="1373" spans="1:13" x14ac:dyDescent="0.2">
      <c r="A1373" s="147" t="s">
        <v>8200</v>
      </c>
      <c r="B1373" s="135" t="s">
        <v>8201</v>
      </c>
      <c r="C1373" s="147" t="s">
        <v>2819</v>
      </c>
      <c r="D1373" s="147" t="s">
        <v>2934</v>
      </c>
      <c r="E1373" s="136" t="s">
        <v>2935</v>
      </c>
      <c r="F1373" s="137" t="s">
        <v>2936</v>
      </c>
      <c r="G1373" s="137" t="s">
        <v>43</v>
      </c>
      <c r="H1373" s="154" t="s">
        <v>3804</v>
      </c>
      <c r="I1373" s="154" t="s">
        <v>3609</v>
      </c>
      <c r="J1373" s="137"/>
      <c r="K1373" s="137" t="s">
        <v>3610</v>
      </c>
      <c r="L1373" s="156" t="s">
        <v>3611</v>
      </c>
      <c r="M1373" s="131" t="str">
        <f t="shared" si="21"/>
        <v>ASSY</v>
      </c>
    </row>
    <row r="1374" spans="1:13" x14ac:dyDescent="0.2">
      <c r="A1374" s="147" t="s">
        <v>8202</v>
      </c>
      <c r="B1374" s="135" t="s">
        <v>8203</v>
      </c>
      <c r="C1374" s="147" t="s">
        <v>2819</v>
      </c>
      <c r="D1374" s="147" t="s">
        <v>2934</v>
      </c>
      <c r="E1374" s="136" t="s">
        <v>2935</v>
      </c>
      <c r="F1374" s="137" t="s">
        <v>2936</v>
      </c>
      <c r="G1374" s="137" t="s">
        <v>43</v>
      </c>
      <c r="H1374" s="154" t="s">
        <v>3805</v>
      </c>
      <c r="I1374" s="154" t="s">
        <v>3612</v>
      </c>
      <c r="J1374" s="137"/>
      <c r="K1374" s="137" t="s">
        <v>3613</v>
      </c>
      <c r="L1374" s="156" t="s">
        <v>3614</v>
      </c>
      <c r="M1374" s="131" t="str">
        <f t="shared" si="21"/>
        <v>ASSY</v>
      </c>
    </row>
    <row r="1375" spans="1:13" x14ac:dyDescent="0.2">
      <c r="A1375" s="147" t="s">
        <v>8204</v>
      </c>
      <c r="B1375" s="135" t="s">
        <v>8205</v>
      </c>
      <c r="C1375" s="147" t="s">
        <v>2819</v>
      </c>
      <c r="D1375" s="147" t="s">
        <v>2934</v>
      </c>
      <c r="E1375" s="136" t="s">
        <v>2935</v>
      </c>
      <c r="F1375" s="137" t="s">
        <v>2936</v>
      </c>
      <c r="G1375" s="137" t="s">
        <v>43</v>
      </c>
      <c r="H1375" s="154" t="s">
        <v>3806</v>
      </c>
      <c r="I1375" s="154" t="s">
        <v>3615</v>
      </c>
      <c r="J1375" s="137"/>
      <c r="K1375" s="137" t="s">
        <v>3616</v>
      </c>
      <c r="L1375" s="156" t="s">
        <v>3617</v>
      </c>
      <c r="M1375" s="131" t="str">
        <f t="shared" si="21"/>
        <v>ASSY</v>
      </c>
    </row>
    <row r="1376" spans="1:13" x14ac:dyDescent="0.2">
      <c r="A1376" s="147" t="s">
        <v>8206</v>
      </c>
      <c r="B1376" s="135" t="s">
        <v>8207</v>
      </c>
      <c r="C1376" s="147" t="s">
        <v>2819</v>
      </c>
      <c r="D1376" s="147" t="s">
        <v>2934</v>
      </c>
      <c r="E1376" s="136" t="s">
        <v>2935</v>
      </c>
      <c r="F1376" s="137" t="s">
        <v>2936</v>
      </c>
      <c r="G1376" s="137" t="s">
        <v>43</v>
      </c>
      <c r="H1376" s="154" t="s">
        <v>3807</v>
      </c>
      <c r="I1376" s="154" t="s">
        <v>3618</v>
      </c>
      <c r="J1376" s="137"/>
      <c r="K1376" s="137" t="s">
        <v>3619</v>
      </c>
      <c r="L1376" s="156" t="s">
        <v>3620</v>
      </c>
      <c r="M1376" s="131" t="str">
        <f t="shared" si="21"/>
        <v>ASSY</v>
      </c>
    </row>
    <row r="1377" spans="1:13" x14ac:dyDescent="0.2">
      <c r="A1377" s="147" t="s">
        <v>8208</v>
      </c>
      <c r="B1377" s="135" t="s">
        <v>8209</v>
      </c>
      <c r="C1377" s="147" t="s">
        <v>2819</v>
      </c>
      <c r="D1377" s="147" t="s">
        <v>3808</v>
      </c>
      <c r="E1377" s="136" t="s">
        <v>3621</v>
      </c>
      <c r="F1377" s="137" t="s">
        <v>3622</v>
      </c>
      <c r="G1377" s="137" t="s">
        <v>43</v>
      </c>
      <c r="H1377" s="154" t="s">
        <v>3623</v>
      </c>
      <c r="I1377" s="154" t="s">
        <v>3623</v>
      </c>
      <c r="J1377" s="159"/>
      <c r="K1377" s="157" t="s">
        <v>3624</v>
      </c>
      <c r="L1377" s="159" t="s">
        <v>3625</v>
      </c>
      <c r="M1377" s="131" t="str">
        <f t="shared" si="21"/>
        <v>ASSY</v>
      </c>
    </row>
    <row r="1378" spans="1:13" x14ac:dyDescent="0.2">
      <c r="A1378" s="147" t="s">
        <v>8210</v>
      </c>
      <c r="B1378" s="135" t="s">
        <v>8211</v>
      </c>
      <c r="C1378" s="147" t="s">
        <v>2819</v>
      </c>
      <c r="D1378" s="147" t="s">
        <v>3808</v>
      </c>
      <c r="E1378" s="136" t="s">
        <v>3621</v>
      </c>
      <c r="F1378" s="137" t="s">
        <v>3622</v>
      </c>
      <c r="G1378" s="137" t="s">
        <v>43</v>
      </c>
      <c r="H1378" s="154" t="s">
        <v>3626</v>
      </c>
      <c r="I1378" s="154" t="s">
        <v>3626</v>
      </c>
      <c r="J1378" s="159"/>
      <c r="K1378" s="157" t="s">
        <v>3627</v>
      </c>
      <c r="L1378" s="159" t="s">
        <v>3628</v>
      </c>
      <c r="M1378" s="131" t="str">
        <f t="shared" si="21"/>
        <v>ASSY</v>
      </c>
    </row>
    <row r="1379" spans="1:13" x14ac:dyDescent="0.2">
      <c r="A1379" s="147" t="s">
        <v>8212</v>
      </c>
      <c r="B1379" s="135" t="s">
        <v>8213</v>
      </c>
      <c r="C1379" s="147" t="s">
        <v>2819</v>
      </c>
      <c r="D1379" s="147" t="s">
        <v>3808</v>
      </c>
      <c r="E1379" s="136" t="s">
        <v>3621</v>
      </c>
      <c r="F1379" s="137" t="s">
        <v>3622</v>
      </c>
      <c r="G1379" s="137" t="s">
        <v>43</v>
      </c>
      <c r="H1379" s="154" t="s">
        <v>3629</v>
      </c>
      <c r="I1379" s="154" t="s">
        <v>3629</v>
      </c>
      <c r="J1379" s="159"/>
      <c r="K1379" s="157" t="s">
        <v>3630</v>
      </c>
      <c r="L1379" s="159" t="s">
        <v>3631</v>
      </c>
      <c r="M1379" s="131" t="str">
        <f t="shared" si="21"/>
        <v>ASSY</v>
      </c>
    </row>
    <row r="1380" spans="1:13" x14ac:dyDescent="0.2">
      <c r="A1380" s="147" t="s">
        <v>8214</v>
      </c>
      <c r="B1380" s="135" t="s">
        <v>8215</v>
      </c>
      <c r="C1380" s="147" t="s">
        <v>2819</v>
      </c>
      <c r="D1380" s="147" t="s">
        <v>3808</v>
      </c>
      <c r="E1380" s="136" t="s">
        <v>3621</v>
      </c>
      <c r="F1380" s="137" t="s">
        <v>3622</v>
      </c>
      <c r="G1380" s="137" t="s">
        <v>43</v>
      </c>
      <c r="H1380" s="154" t="s">
        <v>3632</v>
      </c>
      <c r="I1380" s="154" t="s">
        <v>3632</v>
      </c>
      <c r="J1380" s="159"/>
      <c r="K1380" s="157" t="s">
        <v>3633</v>
      </c>
      <c r="L1380" s="159" t="s">
        <v>3634</v>
      </c>
      <c r="M1380" s="131" t="str">
        <f t="shared" si="21"/>
        <v>ASSY</v>
      </c>
    </row>
    <row r="1381" spans="1:13" x14ac:dyDescent="0.2">
      <c r="A1381" s="147" t="s">
        <v>8216</v>
      </c>
      <c r="B1381" s="135" t="s">
        <v>8217</v>
      </c>
      <c r="C1381" s="147" t="s">
        <v>2819</v>
      </c>
      <c r="D1381" s="147" t="s">
        <v>3808</v>
      </c>
      <c r="E1381" s="136" t="s">
        <v>3621</v>
      </c>
      <c r="F1381" s="137" t="s">
        <v>3622</v>
      </c>
      <c r="G1381" s="137" t="s">
        <v>43</v>
      </c>
      <c r="H1381" s="154" t="s">
        <v>3635</v>
      </c>
      <c r="I1381" s="154" t="s">
        <v>3635</v>
      </c>
      <c r="J1381" s="159"/>
      <c r="K1381" s="157" t="s">
        <v>3636</v>
      </c>
      <c r="L1381" s="159" t="s">
        <v>3637</v>
      </c>
      <c r="M1381" s="131" t="str">
        <f t="shared" si="21"/>
        <v>ASSY</v>
      </c>
    </row>
    <row r="1382" spans="1:13" x14ac:dyDescent="0.2">
      <c r="A1382" s="147" t="s">
        <v>8218</v>
      </c>
      <c r="B1382" s="135" t="s">
        <v>8219</v>
      </c>
      <c r="C1382" s="147" t="s">
        <v>2819</v>
      </c>
      <c r="D1382" s="147" t="s">
        <v>3808</v>
      </c>
      <c r="E1382" s="136" t="s">
        <v>3621</v>
      </c>
      <c r="F1382" s="137" t="s">
        <v>3622</v>
      </c>
      <c r="G1382" s="137" t="s">
        <v>43</v>
      </c>
      <c r="H1382" s="154" t="s">
        <v>3638</v>
      </c>
      <c r="I1382" s="154" t="s">
        <v>3638</v>
      </c>
      <c r="J1382" s="159"/>
      <c r="K1382" s="159" t="s">
        <v>3639</v>
      </c>
      <c r="L1382" s="159" t="s">
        <v>3640</v>
      </c>
      <c r="M1382" s="131" t="str">
        <f t="shared" si="21"/>
        <v>ASSY</v>
      </c>
    </row>
    <row r="1383" spans="1:13" x14ac:dyDescent="0.2">
      <c r="A1383" s="147" t="s">
        <v>8220</v>
      </c>
      <c r="B1383" s="135" t="s">
        <v>8221</v>
      </c>
      <c r="C1383" s="147" t="s">
        <v>2819</v>
      </c>
      <c r="D1383" s="147" t="s">
        <v>3808</v>
      </c>
      <c r="E1383" s="136" t="s">
        <v>3621</v>
      </c>
      <c r="F1383" s="137" t="s">
        <v>3622</v>
      </c>
      <c r="G1383" s="137" t="s">
        <v>43</v>
      </c>
      <c r="H1383" s="154" t="s">
        <v>3641</v>
      </c>
      <c r="I1383" s="154" t="s">
        <v>3641</v>
      </c>
      <c r="J1383" s="159"/>
      <c r="K1383" s="159" t="s">
        <v>3642</v>
      </c>
      <c r="L1383" s="159" t="s">
        <v>3643</v>
      </c>
      <c r="M1383" s="131" t="str">
        <f t="shared" si="21"/>
        <v>ASSY</v>
      </c>
    </row>
    <row r="1384" spans="1:13" x14ac:dyDescent="0.2">
      <c r="A1384" s="147" t="s">
        <v>8222</v>
      </c>
      <c r="B1384" s="135" t="s">
        <v>8223</v>
      </c>
      <c r="C1384" s="147" t="s">
        <v>2819</v>
      </c>
      <c r="D1384" s="147" t="s">
        <v>3808</v>
      </c>
      <c r="E1384" s="136" t="s">
        <v>3621</v>
      </c>
      <c r="F1384" s="137" t="s">
        <v>3622</v>
      </c>
      <c r="G1384" s="137" t="s">
        <v>43</v>
      </c>
      <c r="H1384" s="162" t="s">
        <v>3644</v>
      </c>
      <c r="I1384" s="162" t="s">
        <v>3644</v>
      </c>
      <c r="J1384" s="159"/>
      <c r="K1384" s="159" t="s">
        <v>3645</v>
      </c>
      <c r="L1384" s="159" t="s">
        <v>3646</v>
      </c>
      <c r="M1384" s="131" t="str">
        <f t="shared" si="21"/>
        <v>ASSY</v>
      </c>
    </row>
    <row r="1385" spans="1:13" x14ac:dyDescent="0.2">
      <c r="A1385" s="147" t="s">
        <v>8224</v>
      </c>
      <c r="B1385" s="135" t="s">
        <v>8225</v>
      </c>
      <c r="C1385" s="147" t="s">
        <v>2819</v>
      </c>
      <c r="D1385" s="147" t="s">
        <v>3808</v>
      </c>
      <c r="E1385" s="136" t="s">
        <v>3621</v>
      </c>
      <c r="F1385" s="137" t="s">
        <v>3622</v>
      </c>
      <c r="G1385" s="137" t="s">
        <v>43</v>
      </c>
      <c r="H1385" s="162" t="s">
        <v>3647</v>
      </c>
      <c r="I1385" s="162" t="s">
        <v>3647</v>
      </c>
      <c r="J1385" s="159"/>
      <c r="K1385" s="159" t="s">
        <v>3648</v>
      </c>
      <c r="L1385" s="159" t="s">
        <v>3649</v>
      </c>
      <c r="M1385" s="131" t="str">
        <f t="shared" si="21"/>
        <v>ASSY</v>
      </c>
    </row>
    <row r="1386" spans="1:13" x14ac:dyDescent="0.2">
      <c r="A1386" s="147" t="s">
        <v>8226</v>
      </c>
      <c r="B1386" s="135" t="s">
        <v>8227</v>
      </c>
      <c r="C1386" s="147" t="s">
        <v>2819</v>
      </c>
      <c r="D1386" s="147" t="s">
        <v>3808</v>
      </c>
      <c r="E1386" s="136" t="s">
        <v>3621</v>
      </c>
      <c r="F1386" s="137" t="s">
        <v>3622</v>
      </c>
      <c r="G1386" s="137" t="s">
        <v>43</v>
      </c>
      <c r="H1386" s="162" t="s">
        <v>3650</v>
      </c>
      <c r="I1386" s="162" t="s">
        <v>3650</v>
      </c>
      <c r="J1386" s="159"/>
      <c r="K1386" s="159" t="s">
        <v>3651</v>
      </c>
      <c r="L1386" s="159" t="s">
        <v>3652</v>
      </c>
      <c r="M1386" s="131" t="str">
        <f t="shared" si="21"/>
        <v>ASSY</v>
      </c>
    </row>
    <row r="1387" spans="1:13" x14ac:dyDescent="0.2">
      <c r="A1387" s="147" t="s">
        <v>8228</v>
      </c>
      <c r="B1387" s="135" t="s">
        <v>8229</v>
      </c>
      <c r="C1387" s="147" t="s">
        <v>2819</v>
      </c>
      <c r="D1387" s="147" t="s">
        <v>3808</v>
      </c>
      <c r="E1387" s="136" t="s">
        <v>3621</v>
      </c>
      <c r="F1387" s="137" t="s">
        <v>3622</v>
      </c>
      <c r="G1387" s="137" t="s">
        <v>43</v>
      </c>
      <c r="H1387" s="162" t="s">
        <v>3653</v>
      </c>
      <c r="I1387" s="162" t="s">
        <v>3653</v>
      </c>
      <c r="J1387" s="159"/>
      <c r="K1387" s="157" t="s">
        <v>3654</v>
      </c>
      <c r="L1387" s="157" t="s">
        <v>3655</v>
      </c>
      <c r="M1387" s="131" t="str">
        <f t="shared" si="21"/>
        <v>ASSY</v>
      </c>
    </row>
    <row r="1388" spans="1:13" x14ac:dyDescent="0.2">
      <c r="A1388" s="147" t="s">
        <v>8230</v>
      </c>
      <c r="B1388" s="135" t="s">
        <v>8231</v>
      </c>
      <c r="C1388" s="147" t="s">
        <v>2819</v>
      </c>
      <c r="D1388" s="147" t="s">
        <v>3808</v>
      </c>
      <c r="E1388" s="136" t="s">
        <v>3621</v>
      </c>
      <c r="F1388" s="137" t="s">
        <v>3622</v>
      </c>
      <c r="G1388" s="137" t="s">
        <v>43</v>
      </c>
      <c r="H1388" s="162" t="s">
        <v>3656</v>
      </c>
      <c r="I1388" s="162" t="s">
        <v>3656</v>
      </c>
      <c r="J1388" s="159"/>
      <c r="K1388" s="159" t="s">
        <v>3657</v>
      </c>
      <c r="L1388" s="159" t="s">
        <v>3658</v>
      </c>
      <c r="M1388" s="131" t="str">
        <f t="shared" si="21"/>
        <v>ASSY</v>
      </c>
    </row>
    <row r="1389" spans="1:13" x14ac:dyDescent="0.2">
      <c r="A1389" s="147" t="s">
        <v>8232</v>
      </c>
      <c r="B1389" s="135" t="s">
        <v>8233</v>
      </c>
      <c r="C1389" s="158" t="s">
        <v>1635</v>
      </c>
      <c r="D1389" s="147" t="s">
        <v>1635</v>
      </c>
      <c r="E1389" s="150" t="s">
        <v>1637</v>
      </c>
      <c r="F1389" s="159" t="s">
        <v>1638</v>
      </c>
      <c r="G1389" s="137" t="s">
        <v>9035</v>
      </c>
      <c r="H1389" s="154" t="s">
        <v>3659</v>
      </c>
      <c r="I1389" s="154" t="s">
        <v>3659</v>
      </c>
      <c r="J1389" s="137"/>
      <c r="K1389" s="137" t="s">
        <v>3660</v>
      </c>
      <c r="L1389" s="156" t="s">
        <v>3557</v>
      </c>
      <c r="M1389" s="131" t="str">
        <f t="shared" si="21"/>
        <v>Sealing</v>
      </c>
    </row>
    <row r="1390" spans="1:13" x14ac:dyDescent="0.2">
      <c r="A1390" s="147" t="s">
        <v>4246</v>
      </c>
      <c r="B1390" s="135" t="s">
        <v>8234</v>
      </c>
      <c r="C1390" s="147" t="s">
        <v>2390</v>
      </c>
      <c r="D1390" s="147" t="s">
        <v>2390</v>
      </c>
      <c r="E1390" s="136" t="s">
        <v>3541</v>
      </c>
      <c r="F1390" s="137" t="s">
        <v>2393</v>
      </c>
      <c r="G1390" s="137" t="s">
        <v>43</v>
      </c>
      <c r="H1390" s="154" t="s">
        <v>3546</v>
      </c>
      <c r="I1390" s="154" t="s">
        <v>3547</v>
      </c>
      <c r="J1390" s="137"/>
      <c r="K1390" s="137" t="s">
        <v>3548</v>
      </c>
      <c r="L1390" s="137" t="s">
        <v>3520</v>
      </c>
      <c r="M1390" s="131" t="str">
        <f t="shared" si="21"/>
        <v>ASSY</v>
      </c>
    </row>
    <row r="1391" spans="1:13" x14ac:dyDescent="0.2">
      <c r="A1391" s="147" t="s">
        <v>8235</v>
      </c>
      <c r="B1391" s="135" t="s">
        <v>8236</v>
      </c>
      <c r="C1391" s="147" t="s">
        <v>2819</v>
      </c>
      <c r="D1391" s="147" t="s">
        <v>2820</v>
      </c>
      <c r="E1391" s="136" t="s">
        <v>3621</v>
      </c>
      <c r="F1391" s="137" t="s">
        <v>3622</v>
      </c>
      <c r="G1391" s="137" t="s">
        <v>43</v>
      </c>
      <c r="H1391" s="154" t="s">
        <v>3661</v>
      </c>
      <c r="I1391" s="154" t="s">
        <v>3661</v>
      </c>
      <c r="J1391" s="157"/>
      <c r="K1391" s="157" t="s">
        <v>5119</v>
      </c>
      <c r="L1391" s="157" t="s">
        <v>3809</v>
      </c>
      <c r="M1391" s="131" t="str">
        <f t="shared" si="21"/>
        <v>ASSY</v>
      </c>
    </row>
    <row r="1392" spans="1:13" x14ac:dyDescent="0.2">
      <c r="A1392" s="147" t="s">
        <v>8237</v>
      </c>
      <c r="B1392" s="135" t="s">
        <v>8238</v>
      </c>
      <c r="C1392" s="147" t="s">
        <v>2819</v>
      </c>
      <c r="D1392" s="147" t="s">
        <v>2820</v>
      </c>
      <c r="E1392" s="136" t="s">
        <v>3621</v>
      </c>
      <c r="F1392" s="137" t="s">
        <v>3622</v>
      </c>
      <c r="G1392" s="137" t="s">
        <v>43</v>
      </c>
      <c r="H1392" s="154" t="s">
        <v>3662</v>
      </c>
      <c r="I1392" s="154" t="s">
        <v>3662</v>
      </c>
      <c r="J1392" s="157"/>
      <c r="K1392" s="157" t="s">
        <v>3810</v>
      </c>
      <c r="L1392" s="157" t="s">
        <v>3811</v>
      </c>
      <c r="M1392" s="131" t="str">
        <f t="shared" si="21"/>
        <v>ASSY</v>
      </c>
    </row>
    <row r="1393" spans="1:13" x14ac:dyDescent="0.2">
      <c r="A1393" s="147" t="s">
        <v>8239</v>
      </c>
      <c r="B1393" s="135" t="s">
        <v>8240</v>
      </c>
      <c r="C1393" s="147" t="s">
        <v>2819</v>
      </c>
      <c r="D1393" s="147" t="s">
        <v>2934</v>
      </c>
      <c r="E1393" s="136" t="s">
        <v>2935</v>
      </c>
      <c r="F1393" s="137" t="s">
        <v>2936</v>
      </c>
      <c r="G1393" s="137" t="s">
        <v>43</v>
      </c>
      <c r="H1393" s="154" t="s">
        <v>3812</v>
      </c>
      <c r="I1393" s="154" t="s">
        <v>3663</v>
      </c>
      <c r="J1393" s="137"/>
      <c r="K1393" s="157" t="s">
        <v>3664</v>
      </c>
      <c r="L1393" s="157" t="s">
        <v>1584</v>
      </c>
      <c r="M1393" s="131" t="str">
        <f t="shared" si="21"/>
        <v>ASSY</v>
      </c>
    </row>
    <row r="1394" spans="1:13" x14ac:dyDescent="0.2">
      <c r="A1394" s="147" t="s">
        <v>8241</v>
      </c>
      <c r="B1394" s="135" t="s">
        <v>8242</v>
      </c>
      <c r="C1394" s="147" t="s">
        <v>2819</v>
      </c>
      <c r="D1394" s="147" t="s">
        <v>2934</v>
      </c>
      <c r="E1394" s="136" t="s">
        <v>2935</v>
      </c>
      <c r="F1394" s="137" t="s">
        <v>2936</v>
      </c>
      <c r="G1394" s="137" t="s">
        <v>43</v>
      </c>
      <c r="H1394" s="154" t="s">
        <v>3813</v>
      </c>
      <c r="I1394" s="154" t="s">
        <v>3665</v>
      </c>
      <c r="J1394" s="137"/>
      <c r="K1394" s="157" t="s">
        <v>3666</v>
      </c>
      <c r="L1394" s="157" t="s">
        <v>3667</v>
      </c>
      <c r="M1394" s="131" t="str">
        <f t="shared" si="21"/>
        <v>ASSY</v>
      </c>
    </row>
    <row r="1395" spans="1:13" x14ac:dyDescent="0.2">
      <c r="A1395" s="147" t="s">
        <v>8243</v>
      </c>
      <c r="B1395" s="135" t="s">
        <v>8244</v>
      </c>
      <c r="C1395" s="147" t="s">
        <v>2819</v>
      </c>
      <c r="D1395" s="147" t="s">
        <v>3808</v>
      </c>
      <c r="E1395" s="136" t="s">
        <v>3621</v>
      </c>
      <c r="F1395" s="137" t="s">
        <v>3622</v>
      </c>
      <c r="G1395" s="137" t="s">
        <v>43</v>
      </c>
      <c r="H1395" s="154" t="s">
        <v>3668</v>
      </c>
      <c r="I1395" s="154" t="s">
        <v>3668</v>
      </c>
      <c r="J1395" s="137"/>
      <c r="K1395" s="137" t="s">
        <v>3669</v>
      </c>
      <c r="L1395" s="137" t="s">
        <v>3670</v>
      </c>
      <c r="M1395" s="131" t="str">
        <f t="shared" si="21"/>
        <v>ASSY</v>
      </c>
    </row>
    <row r="1396" spans="1:13" x14ac:dyDescent="0.2">
      <c r="A1396" s="147" t="s">
        <v>8245</v>
      </c>
      <c r="B1396" s="135" t="s">
        <v>8246</v>
      </c>
      <c r="C1396" s="147" t="s">
        <v>2819</v>
      </c>
      <c r="D1396" s="147" t="s">
        <v>3808</v>
      </c>
      <c r="E1396" s="136" t="s">
        <v>3621</v>
      </c>
      <c r="F1396" s="137" t="s">
        <v>3622</v>
      </c>
      <c r="G1396" s="137" t="s">
        <v>43</v>
      </c>
      <c r="H1396" s="154" t="s">
        <v>3671</v>
      </c>
      <c r="I1396" s="154" t="s">
        <v>3671</v>
      </c>
      <c r="J1396" s="137"/>
      <c r="K1396" s="137" t="s">
        <v>3672</v>
      </c>
      <c r="L1396" s="137" t="s">
        <v>3673</v>
      </c>
      <c r="M1396" s="131" t="str">
        <f t="shared" si="21"/>
        <v>ASSY</v>
      </c>
    </row>
    <row r="1397" spans="1:13" x14ac:dyDescent="0.2">
      <c r="A1397" s="147" t="s">
        <v>8247</v>
      </c>
      <c r="B1397" s="135" t="s">
        <v>8248</v>
      </c>
      <c r="C1397" s="147" t="s">
        <v>2819</v>
      </c>
      <c r="D1397" s="147" t="s">
        <v>3808</v>
      </c>
      <c r="E1397" s="136" t="s">
        <v>3621</v>
      </c>
      <c r="F1397" s="137" t="s">
        <v>3622</v>
      </c>
      <c r="G1397" s="137" t="s">
        <v>43</v>
      </c>
      <c r="H1397" s="154" t="s">
        <v>3674</v>
      </c>
      <c r="I1397" s="154" t="s">
        <v>3674</v>
      </c>
      <c r="J1397" s="137"/>
      <c r="K1397" s="137" t="s">
        <v>3675</v>
      </c>
      <c r="L1397" s="137" t="s">
        <v>3676</v>
      </c>
      <c r="M1397" s="131" t="str">
        <f t="shared" si="21"/>
        <v>ASSY</v>
      </c>
    </row>
    <row r="1398" spans="1:13" x14ac:dyDescent="0.2">
      <c r="A1398" s="147" t="s">
        <v>8249</v>
      </c>
      <c r="B1398" s="135" t="s">
        <v>8250</v>
      </c>
      <c r="C1398" s="147" t="s">
        <v>2819</v>
      </c>
      <c r="D1398" s="147" t="s">
        <v>3808</v>
      </c>
      <c r="E1398" s="136" t="s">
        <v>3621</v>
      </c>
      <c r="F1398" s="137" t="s">
        <v>3622</v>
      </c>
      <c r="G1398" s="137" t="s">
        <v>43</v>
      </c>
      <c r="H1398" s="154" t="s">
        <v>3677</v>
      </c>
      <c r="I1398" s="154" t="s">
        <v>3677</v>
      </c>
      <c r="J1398" s="137"/>
      <c r="K1398" s="137" t="s">
        <v>3678</v>
      </c>
      <c r="L1398" s="137" t="s">
        <v>3679</v>
      </c>
      <c r="M1398" s="131" t="str">
        <f t="shared" si="21"/>
        <v>ASSY</v>
      </c>
    </row>
    <row r="1399" spans="1:13" x14ac:dyDescent="0.2">
      <c r="A1399" s="147" t="s">
        <v>8251</v>
      </c>
      <c r="B1399" s="135" t="s">
        <v>8252</v>
      </c>
      <c r="C1399" s="147" t="s">
        <v>2819</v>
      </c>
      <c r="D1399" s="147" t="s">
        <v>3808</v>
      </c>
      <c r="E1399" s="136" t="s">
        <v>3621</v>
      </c>
      <c r="F1399" s="137" t="s">
        <v>3622</v>
      </c>
      <c r="G1399" s="137" t="s">
        <v>43</v>
      </c>
      <c r="H1399" s="154" t="s">
        <v>3680</v>
      </c>
      <c r="I1399" s="154" t="s">
        <v>3680</v>
      </c>
      <c r="J1399" s="137"/>
      <c r="K1399" s="137" t="s">
        <v>3814</v>
      </c>
      <c r="L1399" s="137" t="s">
        <v>3815</v>
      </c>
      <c r="M1399" s="131" t="str">
        <f t="shared" si="21"/>
        <v>ASSY</v>
      </c>
    </row>
    <row r="1400" spans="1:13" x14ac:dyDescent="0.2">
      <c r="A1400" s="147" t="s">
        <v>8253</v>
      </c>
      <c r="B1400" s="135" t="s">
        <v>8254</v>
      </c>
      <c r="C1400" s="147" t="s">
        <v>2819</v>
      </c>
      <c r="D1400" s="147" t="s">
        <v>3808</v>
      </c>
      <c r="E1400" s="136" t="s">
        <v>3621</v>
      </c>
      <c r="F1400" s="137" t="s">
        <v>3622</v>
      </c>
      <c r="G1400" s="137" t="s">
        <v>43</v>
      </c>
      <c r="H1400" s="154" t="s">
        <v>3681</v>
      </c>
      <c r="I1400" s="154" t="s">
        <v>3681</v>
      </c>
      <c r="J1400" s="137"/>
      <c r="K1400" s="137" t="s">
        <v>3816</v>
      </c>
      <c r="L1400" s="137" t="s">
        <v>3817</v>
      </c>
      <c r="M1400" s="131" t="str">
        <f t="shared" si="21"/>
        <v>ASSY</v>
      </c>
    </row>
    <row r="1401" spans="1:13" x14ac:dyDescent="0.2">
      <c r="A1401" s="147" t="s">
        <v>8255</v>
      </c>
      <c r="B1401" s="135" t="s">
        <v>8256</v>
      </c>
      <c r="C1401" s="147" t="s">
        <v>2819</v>
      </c>
      <c r="D1401" s="147" t="s">
        <v>3808</v>
      </c>
      <c r="E1401" s="136" t="s">
        <v>3621</v>
      </c>
      <c r="F1401" s="137" t="s">
        <v>3622</v>
      </c>
      <c r="G1401" s="137" t="s">
        <v>43</v>
      </c>
      <c r="H1401" s="154" t="s">
        <v>3682</v>
      </c>
      <c r="I1401" s="154" t="s">
        <v>3682</v>
      </c>
      <c r="J1401" s="137"/>
      <c r="K1401" s="137" t="s">
        <v>3818</v>
      </c>
      <c r="L1401" s="137" t="s">
        <v>3819</v>
      </c>
      <c r="M1401" s="131" t="str">
        <f t="shared" si="21"/>
        <v>ASSY</v>
      </c>
    </row>
    <row r="1402" spans="1:13" x14ac:dyDescent="0.2">
      <c r="A1402" s="147" t="s">
        <v>8257</v>
      </c>
      <c r="B1402" s="135" t="s">
        <v>8258</v>
      </c>
      <c r="C1402" s="147" t="s">
        <v>2819</v>
      </c>
      <c r="D1402" s="147" t="s">
        <v>3808</v>
      </c>
      <c r="E1402" s="136" t="s">
        <v>3621</v>
      </c>
      <c r="F1402" s="137" t="s">
        <v>3622</v>
      </c>
      <c r="G1402" s="137" t="s">
        <v>43</v>
      </c>
      <c r="H1402" s="154" t="s">
        <v>3683</v>
      </c>
      <c r="I1402" s="154" t="s">
        <v>3683</v>
      </c>
      <c r="J1402" s="137"/>
      <c r="K1402" s="137" t="s">
        <v>3820</v>
      </c>
      <c r="L1402" s="137" t="s">
        <v>3821</v>
      </c>
      <c r="M1402" s="131" t="str">
        <f t="shared" si="21"/>
        <v>ASSY</v>
      </c>
    </row>
    <row r="1403" spans="1:13" x14ac:dyDescent="0.2">
      <c r="A1403" s="147" t="s">
        <v>4356</v>
      </c>
      <c r="B1403" s="135" t="s">
        <v>8259</v>
      </c>
      <c r="C1403" s="147" t="s">
        <v>2390</v>
      </c>
      <c r="D1403" s="147" t="s">
        <v>2390</v>
      </c>
      <c r="E1403" s="136" t="s">
        <v>2392</v>
      </c>
      <c r="F1403" s="137" t="s">
        <v>2393</v>
      </c>
      <c r="G1403" s="137" t="s">
        <v>43</v>
      </c>
      <c r="H1403" s="154" t="s">
        <v>3684</v>
      </c>
      <c r="I1403" s="154" t="s">
        <v>3684</v>
      </c>
      <c r="J1403" s="137"/>
      <c r="K1403" s="157" t="s">
        <v>3822</v>
      </c>
      <c r="L1403" s="157" t="s">
        <v>1846</v>
      </c>
      <c r="M1403" s="131" t="str">
        <f t="shared" si="21"/>
        <v>ASSY</v>
      </c>
    </row>
    <row r="1404" spans="1:13" x14ac:dyDescent="0.2">
      <c r="A1404" s="147" t="s">
        <v>4254</v>
      </c>
      <c r="B1404" s="135" t="s">
        <v>8260</v>
      </c>
      <c r="C1404" s="147" t="s">
        <v>2390</v>
      </c>
      <c r="D1404" s="147" t="s">
        <v>2390</v>
      </c>
      <c r="E1404" s="136" t="s">
        <v>2392</v>
      </c>
      <c r="F1404" s="137" t="s">
        <v>2393</v>
      </c>
      <c r="G1404" s="137" t="s">
        <v>43</v>
      </c>
      <c r="H1404" s="154" t="s">
        <v>3685</v>
      </c>
      <c r="I1404" s="154" t="s">
        <v>3685</v>
      </c>
      <c r="J1404" s="137"/>
      <c r="K1404" s="157" t="s">
        <v>3823</v>
      </c>
      <c r="L1404" s="157" t="s">
        <v>1854</v>
      </c>
      <c r="M1404" s="131" t="str">
        <f t="shared" si="21"/>
        <v>ASSY</v>
      </c>
    </row>
    <row r="1405" spans="1:13" x14ac:dyDescent="0.2">
      <c r="A1405" s="147" t="s">
        <v>8261</v>
      </c>
      <c r="B1405" s="135" t="s">
        <v>8262</v>
      </c>
      <c r="C1405" s="147" t="s">
        <v>2390</v>
      </c>
      <c r="D1405" s="147" t="s">
        <v>2390</v>
      </c>
      <c r="E1405" s="136" t="s">
        <v>2392</v>
      </c>
      <c r="F1405" s="137" t="s">
        <v>2393</v>
      </c>
      <c r="G1405" s="137" t="s">
        <v>43</v>
      </c>
      <c r="H1405" s="154" t="s">
        <v>3686</v>
      </c>
      <c r="I1405" s="154" t="s">
        <v>3686</v>
      </c>
      <c r="J1405" s="157"/>
      <c r="K1405" s="157" t="s">
        <v>3824</v>
      </c>
      <c r="L1405" s="157" t="s">
        <v>1816</v>
      </c>
      <c r="M1405" s="131" t="str">
        <f t="shared" si="21"/>
        <v>ASSY</v>
      </c>
    </row>
    <row r="1406" spans="1:13" x14ac:dyDescent="0.2">
      <c r="A1406" s="147" t="s">
        <v>8263</v>
      </c>
      <c r="B1406" s="135" t="s">
        <v>8264</v>
      </c>
      <c r="C1406" s="147" t="s">
        <v>2390</v>
      </c>
      <c r="D1406" s="147" t="s">
        <v>2390</v>
      </c>
      <c r="E1406" s="136" t="s">
        <v>2392</v>
      </c>
      <c r="F1406" s="137" t="s">
        <v>2393</v>
      </c>
      <c r="G1406" s="137" t="s">
        <v>43</v>
      </c>
      <c r="H1406" s="154" t="s">
        <v>3687</v>
      </c>
      <c r="I1406" s="154" t="s">
        <v>3687</v>
      </c>
      <c r="J1406" s="157"/>
      <c r="K1406" s="157" t="s">
        <v>3825</v>
      </c>
      <c r="L1406" s="157" t="s">
        <v>1824</v>
      </c>
      <c r="M1406" s="131" t="str">
        <f t="shared" si="21"/>
        <v>ASSY</v>
      </c>
    </row>
    <row r="1407" spans="1:13" x14ac:dyDescent="0.2">
      <c r="A1407" s="147" t="s">
        <v>4358</v>
      </c>
      <c r="B1407" s="135" t="s">
        <v>8265</v>
      </c>
      <c r="C1407" s="147" t="s">
        <v>2390</v>
      </c>
      <c r="D1407" s="147" t="s">
        <v>2390</v>
      </c>
      <c r="E1407" s="136" t="s">
        <v>2392</v>
      </c>
      <c r="F1407" s="137" t="s">
        <v>2393</v>
      </c>
      <c r="G1407" s="137" t="s">
        <v>43</v>
      </c>
      <c r="H1407" s="154" t="s">
        <v>3688</v>
      </c>
      <c r="I1407" s="154" t="s">
        <v>3688</v>
      </c>
      <c r="J1407" s="157"/>
      <c r="K1407" s="157" t="s">
        <v>3826</v>
      </c>
      <c r="L1407" s="157" t="s">
        <v>1831</v>
      </c>
      <c r="M1407" s="131" t="str">
        <f t="shared" si="21"/>
        <v>ASSY</v>
      </c>
    </row>
    <row r="1408" spans="1:13" x14ac:dyDescent="0.2">
      <c r="A1408" s="147" t="s">
        <v>4373</v>
      </c>
      <c r="B1408" s="135" t="s">
        <v>8266</v>
      </c>
      <c r="C1408" s="147" t="s">
        <v>2390</v>
      </c>
      <c r="D1408" s="147" t="s">
        <v>2390</v>
      </c>
      <c r="E1408" s="136" t="s">
        <v>2392</v>
      </c>
      <c r="F1408" s="137" t="s">
        <v>2393</v>
      </c>
      <c r="G1408" s="137" t="s">
        <v>43</v>
      </c>
      <c r="H1408" s="154" t="s">
        <v>3689</v>
      </c>
      <c r="I1408" s="154" t="s">
        <v>3689</v>
      </c>
      <c r="J1408" s="157"/>
      <c r="K1408" s="157" t="s">
        <v>3827</v>
      </c>
      <c r="L1408" s="157" t="s">
        <v>1839</v>
      </c>
      <c r="M1408" s="131" t="str">
        <f t="shared" si="21"/>
        <v>ASSY</v>
      </c>
    </row>
    <row r="1409" spans="1:13" x14ac:dyDescent="0.2">
      <c r="A1409" s="147" t="s">
        <v>8267</v>
      </c>
      <c r="B1409" s="135" t="s">
        <v>8268</v>
      </c>
      <c r="C1409" s="147" t="s">
        <v>2390</v>
      </c>
      <c r="D1409" s="147" t="s">
        <v>2390</v>
      </c>
      <c r="E1409" s="136" t="s">
        <v>2392</v>
      </c>
      <c r="F1409" s="137" t="s">
        <v>2393</v>
      </c>
      <c r="G1409" s="137" t="s">
        <v>43</v>
      </c>
      <c r="H1409" s="154" t="s">
        <v>3690</v>
      </c>
      <c r="I1409" s="154" t="s">
        <v>3690</v>
      </c>
      <c r="J1409" s="137"/>
      <c r="K1409" s="157" t="s">
        <v>3828</v>
      </c>
      <c r="L1409" s="157" t="s">
        <v>1850</v>
      </c>
      <c r="M1409" s="131" t="str">
        <f t="shared" si="21"/>
        <v>ASSY</v>
      </c>
    </row>
    <row r="1410" spans="1:13" x14ac:dyDescent="0.2">
      <c r="A1410" s="147" t="s">
        <v>8269</v>
      </c>
      <c r="B1410" s="135" t="s">
        <v>8270</v>
      </c>
      <c r="C1410" s="147" t="s">
        <v>2390</v>
      </c>
      <c r="D1410" s="147" t="s">
        <v>2390</v>
      </c>
      <c r="E1410" s="136" t="s">
        <v>2392</v>
      </c>
      <c r="F1410" s="137" t="s">
        <v>2393</v>
      </c>
      <c r="G1410" s="137" t="s">
        <v>43</v>
      </c>
      <c r="H1410" s="154" t="s">
        <v>3691</v>
      </c>
      <c r="I1410" s="154" t="s">
        <v>3691</v>
      </c>
      <c r="J1410" s="137"/>
      <c r="K1410" s="157" t="s">
        <v>3829</v>
      </c>
      <c r="L1410" s="157" t="s">
        <v>1858</v>
      </c>
      <c r="M1410" s="131" t="str">
        <f t="shared" si="21"/>
        <v>ASSY</v>
      </c>
    </row>
    <row r="1411" spans="1:13" x14ac:dyDescent="0.2">
      <c r="A1411" s="147" t="s">
        <v>8271</v>
      </c>
      <c r="B1411" s="135" t="s">
        <v>8272</v>
      </c>
      <c r="C1411" s="147" t="s">
        <v>2390</v>
      </c>
      <c r="D1411" s="147" t="s">
        <v>2390</v>
      </c>
      <c r="E1411" s="136" t="s">
        <v>2392</v>
      </c>
      <c r="F1411" s="137" t="s">
        <v>2393</v>
      </c>
      <c r="G1411" s="137" t="s">
        <v>9035</v>
      </c>
      <c r="H1411" s="154" t="s">
        <v>3692</v>
      </c>
      <c r="I1411" s="154" t="s">
        <v>3692</v>
      </c>
      <c r="J1411" s="157"/>
      <c r="K1411" s="157" t="s">
        <v>3830</v>
      </c>
      <c r="L1411" s="157" t="s">
        <v>2207</v>
      </c>
      <c r="M1411" s="131" t="str">
        <f t="shared" si="21"/>
        <v>Sealing</v>
      </c>
    </row>
    <row r="1412" spans="1:13" x14ac:dyDescent="0.2">
      <c r="A1412" s="147" t="s">
        <v>8273</v>
      </c>
      <c r="B1412" s="135" t="s">
        <v>8274</v>
      </c>
      <c r="C1412" s="147" t="s">
        <v>2390</v>
      </c>
      <c r="D1412" s="147" t="s">
        <v>2390</v>
      </c>
      <c r="E1412" s="136" t="s">
        <v>2392</v>
      </c>
      <c r="F1412" s="137" t="s">
        <v>2393</v>
      </c>
      <c r="G1412" s="137" t="s">
        <v>9035</v>
      </c>
      <c r="H1412" s="154" t="s">
        <v>3693</v>
      </c>
      <c r="I1412" s="154" t="s">
        <v>3693</v>
      </c>
      <c r="J1412" s="157"/>
      <c r="K1412" s="157" t="s">
        <v>3831</v>
      </c>
      <c r="L1412" s="157" t="s">
        <v>3832</v>
      </c>
      <c r="M1412" s="131" t="str">
        <f t="shared" si="21"/>
        <v>Sealing</v>
      </c>
    </row>
    <row r="1413" spans="1:13" x14ac:dyDescent="0.2">
      <c r="A1413" s="135" t="s">
        <v>8275</v>
      </c>
      <c r="B1413" s="135" t="s">
        <v>8276</v>
      </c>
      <c r="C1413" s="135" t="s">
        <v>28</v>
      </c>
      <c r="D1413" s="135" t="s">
        <v>3833</v>
      </c>
      <c r="E1413" s="136" t="s">
        <v>30</v>
      </c>
      <c r="F1413" s="137" t="s">
        <v>31</v>
      </c>
      <c r="G1413" s="137" t="s">
        <v>32</v>
      </c>
      <c r="H1413" s="136">
        <v>8151552570</v>
      </c>
      <c r="I1413" s="136">
        <v>8151552570</v>
      </c>
      <c r="J1413" s="137"/>
      <c r="K1413" s="136" t="s">
        <v>958</v>
      </c>
      <c r="L1413" s="136" t="s">
        <v>8962</v>
      </c>
      <c r="M1413" s="131" t="str">
        <f t="shared" si="21"/>
        <v>sealing</v>
      </c>
    </row>
    <row r="1414" spans="1:13" x14ac:dyDescent="0.2">
      <c r="A1414" s="135" t="s">
        <v>8277</v>
      </c>
      <c r="B1414" s="135" t="s">
        <v>8278</v>
      </c>
      <c r="C1414" s="135" t="s">
        <v>2819</v>
      </c>
      <c r="D1414" s="135" t="s">
        <v>2820</v>
      </c>
      <c r="E1414" s="136" t="s">
        <v>2821</v>
      </c>
      <c r="F1414" s="137" t="s">
        <v>2822</v>
      </c>
      <c r="G1414" s="137" t="s">
        <v>9035</v>
      </c>
      <c r="H1414" s="136" t="s">
        <v>92</v>
      </c>
      <c r="I1414" s="136" t="s">
        <v>93</v>
      </c>
      <c r="J1414" s="137"/>
      <c r="K1414" s="136" t="s">
        <v>5450</v>
      </c>
      <c r="L1414" s="136" t="s">
        <v>95</v>
      </c>
      <c r="M1414" s="131" t="str">
        <f t="shared" si="21"/>
        <v>Sealing</v>
      </c>
    </row>
    <row r="1415" spans="1:13" x14ac:dyDescent="0.2">
      <c r="A1415" s="135" t="s">
        <v>8279</v>
      </c>
      <c r="B1415" s="135" t="s">
        <v>8280</v>
      </c>
      <c r="C1415" s="135" t="s">
        <v>2819</v>
      </c>
      <c r="D1415" s="135" t="s">
        <v>2820</v>
      </c>
      <c r="E1415" s="157" t="s">
        <v>2821</v>
      </c>
      <c r="F1415" s="157" t="s">
        <v>2822</v>
      </c>
      <c r="G1415" s="137" t="s">
        <v>43</v>
      </c>
      <c r="H1415" s="136" t="s">
        <v>3834</v>
      </c>
      <c r="I1415" s="136" t="s">
        <v>3834</v>
      </c>
      <c r="J1415" s="137"/>
      <c r="K1415" s="136" t="s">
        <v>3835</v>
      </c>
      <c r="L1415" s="136" t="s">
        <v>3836</v>
      </c>
      <c r="M1415" s="131" t="str">
        <f t="shared" ref="M1415:M1478" si="22">IF(G1415="","",G1415)</f>
        <v>ASSY</v>
      </c>
    </row>
    <row r="1416" spans="1:13" x14ac:dyDescent="0.2">
      <c r="A1416" s="135" t="s">
        <v>8281</v>
      </c>
      <c r="B1416" s="135" t="s">
        <v>8282</v>
      </c>
      <c r="C1416" s="135" t="s">
        <v>2819</v>
      </c>
      <c r="D1416" s="135" t="s">
        <v>2820</v>
      </c>
      <c r="E1416" s="157" t="s">
        <v>2821</v>
      </c>
      <c r="F1416" s="157" t="s">
        <v>2822</v>
      </c>
      <c r="G1416" s="137" t="s">
        <v>43</v>
      </c>
      <c r="H1416" s="136" t="s">
        <v>3837</v>
      </c>
      <c r="I1416" s="136" t="s">
        <v>3837</v>
      </c>
      <c r="J1416" s="137"/>
      <c r="K1416" s="137" t="s">
        <v>3838</v>
      </c>
      <c r="L1416" s="136" t="s">
        <v>3839</v>
      </c>
      <c r="M1416" s="131" t="str">
        <f t="shared" si="22"/>
        <v>ASSY</v>
      </c>
    </row>
    <row r="1417" spans="1:13" x14ac:dyDescent="0.2">
      <c r="A1417" s="135" t="s">
        <v>8283</v>
      </c>
      <c r="B1417" s="135" t="s">
        <v>8284</v>
      </c>
      <c r="C1417" s="135" t="s">
        <v>2819</v>
      </c>
      <c r="D1417" s="147" t="s">
        <v>3808</v>
      </c>
      <c r="E1417" s="136" t="s">
        <v>3621</v>
      </c>
      <c r="F1417" s="137" t="s">
        <v>3622</v>
      </c>
      <c r="G1417" s="137" t="s">
        <v>43</v>
      </c>
      <c r="H1417" s="136" t="s">
        <v>3840</v>
      </c>
      <c r="I1417" s="136" t="s">
        <v>3840</v>
      </c>
      <c r="J1417" s="137"/>
      <c r="K1417" s="137" t="s">
        <v>3841</v>
      </c>
      <c r="L1417" s="136" t="s">
        <v>3842</v>
      </c>
      <c r="M1417" s="131" t="str">
        <f t="shared" si="22"/>
        <v>ASSY</v>
      </c>
    </row>
    <row r="1418" spans="1:13" x14ac:dyDescent="0.2">
      <c r="A1418" s="135" t="s">
        <v>8285</v>
      </c>
      <c r="B1418" s="135" t="s">
        <v>8286</v>
      </c>
      <c r="C1418" s="135" t="s">
        <v>2819</v>
      </c>
      <c r="D1418" s="147" t="s">
        <v>3808</v>
      </c>
      <c r="E1418" s="136" t="s">
        <v>3621</v>
      </c>
      <c r="F1418" s="137" t="s">
        <v>3622</v>
      </c>
      <c r="G1418" s="137" t="s">
        <v>43</v>
      </c>
      <c r="H1418" s="136" t="s">
        <v>3843</v>
      </c>
      <c r="I1418" s="136" t="s">
        <v>3843</v>
      </c>
      <c r="J1418" s="137"/>
      <c r="K1418" s="137" t="s">
        <v>3844</v>
      </c>
      <c r="L1418" s="136" t="s">
        <v>3845</v>
      </c>
      <c r="M1418" s="131" t="str">
        <f t="shared" si="22"/>
        <v>ASSY</v>
      </c>
    </row>
    <row r="1419" spans="1:13" x14ac:dyDescent="0.2">
      <c r="A1419" s="135" t="s">
        <v>8287</v>
      </c>
      <c r="B1419" s="135" t="s">
        <v>8288</v>
      </c>
      <c r="C1419" s="135" t="s">
        <v>2819</v>
      </c>
      <c r="D1419" s="147" t="s">
        <v>3808</v>
      </c>
      <c r="E1419" s="136" t="s">
        <v>3621</v>
      </c>
      <c r="F1419" s="137" t="s">
        <v>3622</v>
      </c>
      <c r="G1419" s="137" t="s">
        <v>43</v>
      </c>
      <c r="H1419" s="136" t="s">
        <v>3846</v>
      </c>
      <c r="I1419" s="136" t="s">
        <v>3846</v>
      </c>
      <c r="J1419" s="137"/>
      <c r="K1419" s="137" t="s">
        <v>3847</v>
      </c>
      <c r="L1419" s="136" t="s">
        <v>3848</v>
      </c>
      <c r="M1419" s="131" t="str">
        <f t="shared" si="22"/>
        <v>ASSY</v>
      </c>
    </row>
    <row r="1420" spans="1:13" x14ac:dyDescent="0.2">
      <c r="A1420" s="147" t="s">
        <v>8289</v>
      </c>
      <c r="B1420" s="135" t="s">
        <v>8290</v>
      </c>
      <c r="C1420" s="147" t="s">
        <v>2819</v>
      </c>
      <c r="D1420" s="147" t="s">
        <v>3808</v>
      </c>
      <c r="E1420" s="136" t="s">
        <v>3621</v>
      </c>
      <c r="F1420" s="137" t="s">
        <v>3622</v>
      </c>
      <c r="G1420" s="137" t="s">
        <v>43</v>
      </c>
      <c r="H1420" s="154" t="s">
        <v>3849</v>
      </c>
      <c r="I1420" s="154" t="s">
        <v>3849</v>
      </c>
      <c r="J1420" s="137"/>
      <c r="K1420" s="137" t="s">
        <v>3850</v>
      </c>
      <c r="L1420" s="137" t="s">
        <v>3851</v>
      </c>
      <c r="M1420" s="131" t="str">
        <f t="shared" si="22"/>
        <v>ASSY</v>
      </c>
    </row>
    <row r="1421" spans="1:13" x14ac:dyDescent="0.2">
      <c r="A1421" s="147" t="s">
        <v>8291</v>
      </c>
      <c r="B1421" s="135" t="s">
        <v>8292</v>
      </c>
      <c r="C1421" s="147" t="s">
        <v>2819</v>
      </c>
      <c r="D1421" s="147" t="s">
        <v>3808</v>
      </c>
      <c r="E1421" s="136" t="s">
        <v>3621</v>
      </c>
      <c r="F1421" s="137" t="s">
        <v>3622</v>
      </c>
      <c r="G1421" s="137" t="s">
        <v>43</v>
      </c>
      <c r="H1421" s="154" t="s">
        <v>3852</v>
      </c>
      <c r="I1421" s="154" t="s">
        <v>3852</v>
      </c>
      <c r="J1421" s="137"/>
      <c r="K1421" s="137" t="s">
        <v>3853</v>
      </c>
      <c r="L1421" s="137" t="s">
        <v>3854</v>
      </c>
      <c r="M1421" s="131" t="str">
        <f t="shared" si="22"/>
        <v>ASSY</v>
      </c>
    </row>
    <row r="1422" spans="1:13" x14ac:dyDescent="0.2">
      <c r="A1422" s="147" t="s">
        <v>8293</v>
      </c>
      <c r="B1422" s="135" t="s">
        <v>8294</v>
      </c>
      <c r="C1422" s="147" t="s">
        <v>2819</v>
      </c>
      <c r="D1422" s="147" t="s">
        <v>3808</v>
      </c>
      <c r="E1422" s="136" t="s">
        <v>3621</v>
      </c>
      <c r="F1422" s="137" t="s">
        <v>3622</v>
      </c>
      <c r="G1422" s="137" t="s">
        <v>43</v>
      </c>
      <c r="H1422" s="154" t="s">
        <v>3855</v>
      </c>
      <c r="I1422" s="154" t="s">
        <v>3855</v>
      </c>
      <c r="J1422" s="137"/>
      <c r="K1422" s="137" t="s">
        <v>3859</v>
      </c>
      <c r="L1422" s="137" t="s">
        <v>3860</v>
      </c>
      <c r="M1422" s="131" t="str">
        <f t="shared" si="22"/>
        <v>ASSY</v>
      </c>
    </row>
    <row r="1423" spans="1:13" x14ac:dyDescent="0.2">
      <c r="A1423" s="147" t="s">
        <v>8295</v>
      </c>
      <c r="B1423" s="135" t="s">
        <v>8296</v>
      </c>
      <c r="C1423" s="147" t="s">
        <v>2819</v>
      </c>
      <c r="D1423" s="147" t="s">
        <v>3808</v>
      </c>
      <c r="E1423" s="136" t="s">
        <v>3621</v>
      </c>
      <c r="F1423" s="137" t="s">
        <v>3622</v>
      </c>
      <c r="G1423" s="137" t="s">
        <v>43</v>
      </c>
      <c r="H1423" s="154" t="s">
        <v>3858</v>
      </c>
      <c r="I1423" s="154" t="s">
        <v>3858</v>
      </c>
      <c r="J1423" s="137"/>
      <c r="K1423" s="137" t="s">
        <v>3856</v>
      </c>
      <c r="L1423" s="137" t="s">
        <v>3857</v>
      </c>
      <c r="M1423" s="131" t="str">
        <f t="shared" si="22"/>
        <v>ASSY</v>
      </c>
    </row>
    <row r="1424" spans="1:13" x14ac:dyDescent="0.2">
      <c r="A1424" s="147" t="s">
        <v>8297</v>
      </c>
      <c r="B1424" s="135" t="s">
        <v>8298</v>
      </c>
      <c r="C1424" s="147" t="s">
        <v>2819</v>
      </c>
      <c r="D1424" s="147" t="s">
        <v>3808</v>
      </c>
      <c r="E1424" s="136" t="s">
        <v>3621</v>
      </c>
      <c r="F1424" s="137" t="s">
        <v>3622</v>
      </c>
      <c r="G1424" s="137" t="s">
        <v>43</v>
      </c>
      <c r="H1424" s="154" t="s">
        <v>3861</v>
      </c>
      <c r="I1424" s="154" t="s">
        <v>3861</v>
      </c>
      <c r="J1424" s="137"/>
      <c r="K1424" s="137" t="s">
        <v>3862</v>
      </c>
      <c r="L1424" s="137" t="s">
        <v>3863</v>
      </c>
      <c r="M1424" s="131" t="str">
        <f t="shared" si="22"/>
        <v>ASSY</v>
      </c>
    </row>
    <row r="1425" spans="1:13" x14ac:dyDescent="0.2">
      <c r="A1425" s="147" t="s">
        <v>8299</v>
      </c>
      <c r="B1425" s="135" t="s">
        <v>8300</v>
      </c>
      <c r="C1425" s="147" t="s">
        <v>2819</v>
      </c>
      <c r="D1425" s="147" t="s">
        <v>3808</v>
      </c>
      <c r="E1425" s="136" t="s">
        <v>3621</v>
      </c>
      <c r="F1425" s="137" t="s">
        <v>3622</v>
      </c>
      <c r="G1425" s="137" t="s">
        <v>43</v>
      </c>
      <c r="H1425" s="154" t="s">
        <v>3864</v>
      </c>
      <c r="I1425" s="154" t="s">
        <v>3864</v>
      </c>
      <c r="J1425" s="137"/>
      <c r="K1425" s="137" t="s">
        <v>3865</v>
      </c>
      <c r="L1425" s="137" t="s">
        <v>3866</v>
      </c>
      <c r="M1425" s="131" t="str">
        <f t="shared" si="22"/>
        <v>ASSY</v>
      </c>
    </row>
    <row r="1426" spans="1:13" x14ac:dyDescent="0.2">
      <c r="A1426" s="147" t="s">
        <v>8301</v>
      </c>
      <c r="B1426" s="135" t="s">
        <v>8302</v>
      </c>
      <c r="C1426" s="147" t="s">
        <v>2819</v>
      </c>
      <c r="D1426" s="147" t="s">
        <v>3808</v>
      </c>
      <c r="E1426" s="136" t="s">
        <v>3621</v>
      </c>
      <c r="F1426" s="137" t="s">
        <v>3622</v>
      </c>
      <c r="G1426" s="137" t="s">
        <v>43</v>
      </c>
      <c r="H1426" s="154" t="s">
        <v>3867</v>
      </c>
      <c r="I1426" s="154" t="s">
        <v>3867</v>
      </c>
      <c r="J1426" s="137"/>
      <c r="K1426" s="137" t="s">
        <v>3868</v>
      </c>
      <c r="L1426" s="137" t="s">
        <v>3869</v>
      </c>
      <c r="M1426" s="131" t="str">
        <f t="shared" si="22"/>
        <v>ASSY</v>
      </c>
    </row>
    <row r="1427" spans="1:13" x14ac:dyDescent="0.2">
      <c r="A1427" s="147" t="s">
        <v>8303</v>
      </c>
      <c r="B1427" s="135" t="s">
        <v>8304</v>
      </c>
      <c r="C1427" s="147" t="s">
        <v>2819</v>
      </c>
      <c r="D1427" s="147" t="s">
        <v>3808</v>
      </c>
      <c r="E1427" s="136" t="s">
        <v>3621</v>
      </c>
      <c r="F1427" s="137" t="s">
        <v>3622</v>
      </c>
      <c r="G1427" s="137" t="s">
        <v>43</v>
      </c>
      <c r="H1427" s="154" t="s">
        <v>3870</v>
      </c>
      <c r="I1427" s="154" t="s">
        <v>3870</v>
      </c>
      <c r="J1427" s="137"/>
      <c r="K1427" s="137" t="s">
        <v>3871</v>
      </c>
      <c r="L1427" s="137" t="s">
        <v>3872</v>
      </c>
      <c r="M1427" s="131" t="str">
        <f t="shared" si="22"/>
        <v>ASSY</v>
      </c>
    </row>
    <row r="1428" spans="1:13" x14ac:dyDescent="0.2">
      <c r="A1428" s="147" t="s">
        <v>8305</v>
      </c>
      <c r="B1428" s="135" t="s">
        <v>8306</v>
      </c>
      <c r="C1428" s="147" t="s">
        <v>2819</v>
      </c>
      <c r="D1428" s="147" t="s">
        <v>3808</v>
      </c>
      <c r="E1428" s="136" t="s">
        <v>3621</v>
      </c>
      <c r="F1428" s="137" t="s">
        <v>3622</v>
      </c>
      <c r="G1428" s="137" t="s">
        <v>43</v>
      </c>
      <c r="H1428" s="154" t="s">
        <v>3873</v>
      </c>
      <c r="I1428" s="154" t="s">
        <v>3873</v>
      </c>
      <c r="J1428" s="137"/>
      <c r="K1428" s="137" t="s">
        <v>3874</v>
      </c>
      <c r="L1428" s="137" t="s">
        <v>3875</v>
      </c>
      <c r="M1428" s="131" t="str">
        <f t="shared" si="22"/>
        <v>ASSY</v>
      </c>
    </row>
    <row r="1429" spans="1:13" x14ac:dyDescent="0.2">
      <c r="A1429" s="147" t="s">
        <v>8307</v>
      </c>
      <c r="B1429" s="135" t="s">
        <v>8308</v>
      </c>
      <c r="C1429" s="147" t="s">
        <v>2819</v>
      </c>
      <c r="D1429" s="147" t="s">
        <v>3808</v>
      </c>
      <c r="E1429" s="136" t="s">
        <v>3621</v>
      </c>
      <c r="F1429" s="137" t="s">
        <v>3622</v>
      </c>
      <c r="G1429" s="137" t="s">
        <v>43</v>
      </c>
      <c r="H1429" s="154" t="s">
        <v>3876</v>
      </c>
      <c r="I1429" s="154" t="s">
        <v>3876</v>
      </c>
      <c r="J1429" s="137"/>
      <c r="K1429" s="137" t="s">
        <v>3877</v>
      </c>
      <c r="L1429" s="137" t="s">
        <v>3878</v>
      </c>
      <c r="M1429" s="131" t="str">
        <f t="shared" si="22"/>
        <v>ASSY</v>
      </c>
    </row>
    <row r="1430" spans="1:13" x14ac:dyDescent="0.2">
      <c r="A1430" s="147" t="s">
        <v>8309</v>
      </c>
      <c r="B1430" s="135" t="s">
        <v>8310</v>
      </c>
      <c r="C1430" s="147" t="s">
        <v>2819</v>
      </c>
      <c r="D1430" s="147" t="s">
        <v>3808</v>
      </c>
      <c r="E1430" s="136" t="s">
        <v>3621</v>
      </c>
      <c r="F1430" s="137" t="s">
        <v>3622</v>
      </c>
      <c r="G1430" s="137" t="s">
        <v>43</v>
      </c>
      <c r="H1430" s="154" t="s">
        <v>3879</v>
      </c>
      <c r="I1430" s="154" t="s">
        <v>3879</v>
      </c>
      <c r="J1430" s="137"/>
      <c r="K1430" s="137" t="s">
        <v>3880</v>
      </c>
      <c r="L1430" s="137" t="s">
        <v>3881</v>
      </c>
      <c r="M1430" s="131" t="str">
        <f t="shared" si="22"/>
        <v>ASSY</v>
      </c>
    </row>
    <row r="1431" spans="1:13" x14ac:dyDescent="0.2">
      <c r="A1431" s="147" t="s">
        <v>8311</v>
      </c>
      <c r="B1431" s="135" t="s">
        <v>8312</v>
      </c>
      <c r="C1431" s="147" t="s">
        <v>2819</v>
      </c>
      <c r="D1431" s="147" t="s">
        <v>3808</v>
      </c>
      <c r="E1431" s="136" t="s">
        <v>3621</v>
      </c>
      <c r="F1431" s="137" t="s">
        <v>3622</v>
      </c>
      <c r="G1431" s="137" t="s">
        <v>43</v>
      </c>
      <c r="H1431" s="154" t="s">
        <v>3882</v>
      </c>
      <c r="I1431" s="154" t="s">
        <v>3882</v>
      </c>
      <c r="J1431" s="137"/>
      <c r="K1431" s="137" t="s">
        <v>3883</v>
      </c>
      <c r="L1431" s="137" t="s">
        <v>3884</v>
      </c>
      <c r="M1431" s="131" t="str">
        <f t="shared" si="22"/>
        <v>ASSY</v>
      </c>
    </row>
    <row r="1432" spans="1:13" x14ac:dyDescent="0.2">
      <c r="A1432" s="147" t="s">
        <v>8313</v>
      </c>
      <c r="B1432" s="135" t="s">
        <v>8314</v>
      </c>
      <c r="C1432" s="147" t="s">
        <v>2819</v>
      </c>
      <c r="D1432" s="147" t="s">
        <v>3808</v>
      </c>
      <c r="E1432" s="136" t="s">
        <v>3621</v>
      </c>
      <c r="F1432" s="137" t="s">
        <v>3622</v>
      </c>
      <c r="G1432" s="137" t="s">
        <v>43</v>
      </c>
      <c r="H1432" s="154" t="s">
        <v>3885</v>
      </c>
      <c r="I1432" s="154" t="s">
        <v>3885</v>
      </c>
      <c r="J1432" s="137"/>
      <c r="K1432" s="137" t="s">
        <v>3886</v>
      </c>
      <c r="L1432" s="137" t="s">
        <v>3887</v>
      </c>
      <c r="M1432" s="131" t="str">
        <f t="shared" si="22"/>
        <v>ASSY</v>
      </c>
    </row>
    <row r="1433" spans="1:13" x14ac:dyDescent="0.2">
      <c r="A1433" s="147" t="s">
        <v>8315</v>
      </c>
      <c r="B1433" s="135" t="s">
        <v>8316</v>
      </c>
      <c r="C1433" s="147" t="s">
        <v>2819</v>
      </c>
      <c r="D1433" s="147" t="s">
        <v>3808</v>
      </c>
      <c r="E1433" s="136" t="s">
        <v>3621</v>
      </c>
      <c r="F1433" s="137" t="s">
        <v>3622</v>
      </c>
      <c r="G1433" s="137" t="s">
        <v>43</v>
      </c>
      <c r="H1433" s="154" t="s">
        <v>3888</v>
      </c>
      <c r="I1433" s="154" t="s">
        <v>3888</v>
      </c>
      <c r="J1433" s="137"/>
      <c r="K1433" s="137" t="s">
        <v>3889</v>
      </c>
      <c r="L1433" s="137" t="s">
        <v>3890</v>
      </c>
      <c r="M1433" s="131" t="str">
        <f t="shared" si="22"/>
        <v>ASSY</v>
      </c>
    </row>
    <row r="1434" spans="1:13" x14ac:dyDescent="0.2">
      <c r="A1434" s="147" t="s">
        <v>8317</v>
      </c>
      <c r="B1434" s="135" t="s">
        <v>8318</v>
      </c>
      <c r="C1434" s="147" t="s">
        <v>2819</v>
      </c>
      <c r="D1434" s="147" t="s">
        <v>3808</v>
      </c>
      <c r="E1434" s="136" t="s">
        <v>3621</v>
      </c>
      <c r="F1434" s="137" t="s">
        <v>3622</v>
      </c>
      <c r="G1434" s="137" t="s">
        <v>43</v>
      </c>
      <c r="H1434" s="154" t="s">
        <v>3891</v>
      </c>
      <c r="I1434" s="154" t="s">
        <v>3891</v>
      </c>
      <c r="J1434" s="137"/>
      <c r="K1434" s="137" t="s">
        <v>3892</v>
      </c>
      <c r="L1434" s="137" t="s">
        <v>3893</v>
      </c>
      <c r="M1434" s="131" t="str">
        <f t="shared" si="22"/>
        <v>ASSY</v>
      </c>
    </row>
    <row r="1435" spans="1:13" x14ac:dyDescent="0.2">
      <c r="A1435" s="147" t="s">
        <v>8319</v>
      </c>
      <c r="B1435" s="135" t="s">
        <v>8320</v>
      </c>
      <c r="C1435" s="147" t="s">
        <v>2819</v>
      </c>
      <c r="D1435" s="147" t="s">
        <v>3808</v>
      </c>
      <c r="E1435" s="136" t="s">
        <v>3621</v>
      </c>
      <c r="F1435" s="137" t="s">
        <v>3622</v>
      </c>
      <c r="G1435" s="137" t="s">
        <v>43</v>
      </c>
      <c r="H1435" s="154" t="s">
        <v>3894</v>
      </c>
      <c r="I1435" s="154" t="s">
        <v>3894</v>
      </c>
      <c r="J1435" s="137"/>
      <c r="K1435" s="137" t="s">
        <v>3895</v>
      </c>
      <c r="L1435" s="137" t="s">
        <v>3896</v>
      </c>
      <c r="M1435" s="131" t="str">
        <f t="shared" si="22"/>
        <v>ASSY</v>
      </c>
    </row>
    <row r="1436" spans="1:13" x14ac:dyDescent="0.2">
      <c r="A1436" s="147" t="s">
        <v>8321</v>
      </c>
      <c r="B1436" s="135" t="s">
        <v>8322</v>
      </c>
      <c r="C1436" s="147" t="s">
        <v>2819</v>
      </c>
      <c r="D1436" s="147" t="s">
        <v>3808</v>
      </c>
      <c r="E1436" s="136" t="s">
        <v>3621</v>
      </c>
      <c r="F1436" s="137" t="s">
        <v>3622</v>
      </c>
      <c r="G1436" s="137" t="s">
        <v>43</v>
      </c>
      <c r="H1436" s="154" t="s">
        <v>3897</v>
      </c>
      <c r="I1436" s="154" t="s">
        <v>3897</v>
      </c>
      <c r="J1436" s="137"/>
      <c r="K1436" s="137" t="s">
        <v>3898</v>
      </c>
      <c r="L1436" s="137" t="s">
        <v>3899</v>
      </c>
      <c r="M1436" s="131" t="str">
        <f t="shared" si="22"/>
        <v>ASSY</v>
      </c>
    </row>
    <row r="1437" spans="1:13" x14ac:dyDescent="0.2">
      <c r="A1437" s="147" t="s">
        <v>8323</v>
      </c>
      <c r="B1437" s="135" t="s">
        <v>8324</v>
      </c>
      <c r="C1437" s="147" t="s">
        <v>2819</v>
      </c>
      <c r="D1437" s="147" t="s">
        <v>3808</v>
      </c>
      <c r="E1437" s="136" t="s">
        <v>3621</v>
      </c>
      <c r="F1437" s="137" t="s">
        <v>3622</v>
      </c>
      <c r="G1437" s="137" t="s">
        <v>43</v>
      </c>
      <c r="H1437" s="154" t="s">
        <v>3900</v>
      </c>
      <c r="I1437" s="154" t="s">
        <v>3900</v>
      </c>
      <c r="J1437" s="137"/>
      <c r="K1437" s="137" t="s">
        <v>3901</v>
      </c>
      <c r="L1437" s="137" t="s">
        <v>3902</v>
      </c>
      <c r="M1437" s="131" t="str">
        <f t="shared" si="22"/>
        <v>ASSY</v>
      </c>
    </row>
    <row r="1438" spans="1:13" x14ac:dyDescent="0.2">
      <c r="A1438" s="147" t="s">
        <v>8325</v>
      </c>
      <c r="B1438" s="135" t="s">
        <v>8326</v>
      </c>
      <c r="C1438" s="147" t="s">
        <v>2819</v>
      </c>
      <c r="D1438" s="147" t="s">
        <v>3808</v>
      </c>
      <c r="E1438" s="136" t="s">
        <v>3621</v>
      </c>
      <c r="F1438" s="137" t="s">
        <v>3622</v>
      </c>
      <c r="G1438" s="137" t="s">
        <v>43</v>
      </c>
      <c r="H1438" s="154" t="s">
        <v>3903</v>
      </c>
      <c r="I1438" s="154" t="s">
        <v>3903</v>
      </c>
      <c r="J1438" s="137"/>
      <c r="K1438" s="137" t="s">
        <v>3904</v>
      </c>
      <c r="L1438" s="137" t="s">
        <v>3905</v>
      </c>
      <c r="M1438" s="131" t="str">
        <f t="shared" si="22"/>
        <v>ASSY</v>
      </c>
    </row>
    <row r="1439" spans="1:13" x14ac:dyDescent="0.2">
      <c r="A1439" s="147" t="s">
        <v>8327</v>
      </c>
      <c r="B1439" s="135" t="s">
        <v>8328</v>
      </c>
      <c r="C1439" s="147" t="s">
        <v>2819</v>
      </c>
      <c r="D1439" s="147" t="s">
        <v>3808</v>
      </c>
      <c r="E1439" s="136" t="s">
        <v>3621</v>
      </c>
      <c r="F1439" s="137" t="s">
        <v>3622</v>
      </c>
      <c r="G1439" s="137" t="s">
        <v>43</v>
      </c>
      <c r="H1439" s="154" t="s">
        <v>3906</v>
      </c>
      <c r="I1439" s="154" t="s">
        <v>3906</v>
      </c>
      <c r="J1439" s="137"/>
      <c r="K1439" s="137" t="s">
        <v>3907</v>
      </c>
      <c r="L1439" s="137" t="s">
        <v>3908</v>
      </c>
      <c r="M1439" s="131" t="str">
        <f t="shared" si="22"/>
        <v>ASSY</v>
      </c>
    </row>
    <row r="1440" spans="1:13" x14ac:dyDescent="0.2">
      <c r="A1440" s="135" t="s">
        <v>8329</v>
      </c>
      <c r="B1440" s="135" t="s">
        <v>8330</v>
      </c>
      <c r="C1440" s="147" t="s">
        <v>2819</v>
      </c>
      <c r="D1440" s="147" t="s">
        <v>3808</v>
      </c>
      <c r="E1440" s="136" t="s">
        <v>3621</v>
      </c>
      <c r="F1440" s="137" t="s">
        <v>3622</v>
      </c>
      <c r="G1440" s="137" t="s">
        <v>43</v>
      </c>
      <c r="H1440" s="136" t="s">
        <v>3909</v>
      </c>
      <c r="I1440" s="136" t="s">
        <v>3909</v>
      </c>
      <c r="J1440" s="137"/>
      <c r="K1440" s="136" t="s">
        <v>3910</v>
      </c>
      <c r="L1440" s="136" t="s">
        <v>3911</v>
      </c>
      <c r="M1440" s="131" t="str">
        <f t="shared" si="22"/>
        <v>ASSY</v>
      </c>
    </row>
    <row r="1441" spans="1:13" x14ac:dyDescent="0.2">
      <c r="A1441" s="135" t="s">
        <v>8331</v>
      </c>
      <c r="B1441" s="135" t="s">
        <v>8332</v>
      </c>
      <c r="C1441" s="147" t="s">
        <v>2819</v>
      </c>
      <c r="D1441" s="147" t="s">
        <v>3808</v>
      </c>
      <c r="E1441" s="136" t="s">
        <v>3621</v>
      </c>
      <c r="F1441" s="137" t="s">
        <v>3622</v>
      </c>
      <c r="G1441" s="137" t="s">
        <v>43</v>
      </c>
      <c r="H1441" s="136" t="s">
        <v>3912</v>
      </c>
      <c r="I1441" s="136" t="s">
        <v>3912</v>
      </c>
      <c r="J1441" s="137"/>
      <c r="K1441" s="136" t="s">
        <v>3913</v>
      </c>
      <c r="L1441" s="136" t="s">
        <v>3914</v>
      </c>
      <c r="M1441" s="131" t="str">
        <f t="shared" si="22"/>
        <v>ASSY</v>
      </c>
    </row>
    <row r="1442" spans="1:13" x14ac:dyDescent="0.2">
      <c r="A1442" s="135" t="s">
        <v>8333</v>
      </c>
      <c r="B1442" s="135" t="s">
        <v>8334</v>
      </c>
      <c r="C1442" s="147" t="s">
        <v>2819</v>
      </c>
      <c r="D1442" s="147" t="s">
        <v>3808</v>
      </c>
      <c r="E1442" s="136" t="s">
        <v>3621</v>
      </c>
      <c r="F1442" s="137" t="s">
        <v>3622</v>
      </c>
      <c r="G1442" s="137" t="s">
        <v>43</v>
      </c>
      <c r="H1442" s="136" t="s">
        <v>3915</v>
      </c>
      <c r="I1442" s="136" t="s">
        <v>3915</v>
      </c>
      <c r="J1442" s="137"/>
      <c r="K1442" s="136" t="s">
        <v>3916</v>
      </c>
      <c r="L1442" s="136" t="s">
        <v>3917</v>
      </c>
      <c r="M1442" s="131" t="str">
        <f t="shared" si="22"/>
        <v>ASSY</v>
      </c>
    </row>
    <row r="1443" spans="1:13" x14ac:dyDescent="0.2">
      <c r="A1443" s="135" t="s">
        <v>8335</v>
      </c>
      <c r="B1443" s="135" t="s">
        <v>8336</v>
      </c>
      <c r="C1443" s="147" t="s">
        <v>2819</v>
      </c>
      <c r="D1443" s="147" t="s">
        <v>3808</v>
      </c>
      <c r="E1443" s="136" t="s">
        <v>3621</v>
      </c>
      <c r="F1443" s="137" t="s">
        <v>3622</v>
      </c>
      <c r="G1443" s="137" t="s">
        <v>43</v>
      </c>
      <c r="H1443" s="136" t="s">
        <v>3918</v>
      </c>
      <c r="I1443" s="136" t="s">
        <v>3918</v>
      </c>
      <c r="J1443" s="137"/>
      <c r="K1443" s="137" t="s">
        <v>3919</v>
      </c>
      <c r="L1443" s="136" t="s">
        <v>3920</v>
      </c>
      <c r="M1443" s="131" t="str">
        <f t="shared" si="22"/>
        <v>ASSY</v>
      </c>
    </row>
    <row r="1444" spans="1:13" x14ac:dyDescent="0.2">
      <c r="A1444" s="135" t="s">
        <v>8337</v>
      </c>
      <c r="B1444" s="135" t="s">
        <v>8338</v>
      </c>
      <c r="C1444" s="147" t="s">
        <v>2819</v>
      </c>
      <c r="D1444" s="147" t="s">
        <v>3808</v>
      </c>
      <c r="E1444" s="136" t="s">
        <v>3621</v>
      </c>
      <c r="F1444" s="137" t="s">
        <v>3622</v>
      </c>
      <c r="G1444" s="137" t="s">
        <v>43</v>
      </c>
      <c r="H1444" s="136" t="s">
        <v>3921</v>
      </c>
      <c r="I1444" s="136" t="s">
        <v>3921</v>
      </c>
      <c r="J1444" s="137"/>
      <c r="K1444" s="137" t="s">
        <v>3922</v>
      </c>
      <c r="L1444" s="136" t="s">
        <v>3923</v>
      </c>
      <c r="M1444" s="131" t="str">
        <f t="shared" si="22"/>
        <v>ASSY</v>
      </c>
    </row>
    <row r="1445" spans="1:13" x14ac:dyDescent="0.2">
      <c r="A1445" s="135" t="s">
        <v>8339</v>
      </c>
      <c r="B1445" s="135" t="s">
        <v>8340</v>
      </c>
      <c r="C1445" s="147" t="s">
        <v>2819</v>
      </c>
      <c r="D1445" s="147" t="s">
        <v>3808</v>
      </c>
      <c r="E1445" s="136" t="s">
        <v>3621</v>
      </c>
      <c r="F1445" s="137" t="s">
        <v>3622</v>
      </c>
      <c r="G1445" s="137" t="s">
        <v>43</v>
      </c>
      <c r="H1445" s="136" t="s">
        <v>3924</v>
      </c>
      <c r="I1445" s="136" t="s">
        <v>3924</v>
      </c>
      <c r="J1445" s="137"/>
      <c r="K1445" s="137" t="s">
        <v>3925</v>
      </c>
      <c r="L1445" s="136" t="s">
        <v>3926</v>
      </c>
      <c r="M1445" s="131" t="str">
        <f t="shared" si="22"/>
        <v>ASSY</v>
      </c>
    </row>
    <row r="1446" spans="1:13" x14ac:dyDescent="0.2">
      <c r="A1446" s="135" t="s">
        <v>8341</v>
      </c>
      <c r="B1446" s="135" t="s">
        <v>8342</v>
      </c>
      <c r="C1446" s="147" t="s">
        <v>2819</v>
      </c>
      <c r="D1446" s="147" t="s">
        <v>3808</v>
      </c>
      <c r="E1446" s="136" t="s">
        <v>3621</v>
      </c>
      <c r="F1446" s="137" t="s">
        <v>3622</v>
      </c>
      <c r="G1446" s="137" t="s">
        <v>43</v>
      </c>
      <c r="H1446" s="136" t="s">
        <v>3927</v>
      </c>
      <c r="I1446" s="136" t="s">
        <v>3927</v>
      </c>
      <c r="J1446" s="137"/>
      <c r="K1446" s="137" t="s">
        <v>3928</v>
      </c>
      <c r="L1446" s="136" t="s">
        <v>3929</v>
      </c>
      <c r="M1446" s="131" t="str">
        <f t="shared" si="22"/>
        <v>ASSY</v>
      </c>
    </row>
    <row r="1447" spans="1:13" x14ac:dyDescent="0.2">
      <c r="A1447" s="135" t="s">
        <v>8343</v>
      </c>
      <c r="B1447" s="135" t="s">
        <v>8344</v>
      </c>
      <c r="C1447" s="147" t="s">
        <v>2819</v>
      </c>
      <c r="D1447" s="147" t="s">
        <v>3808</v>
      </c>
      <c r="E1447" s="136" t="s">
        <v>3621</v>
      </c>
      <c r="F1447" s="137" t="s">
        <v>3622</v>
      </c>
      <c r="G1447" s="137" t="s">
        <v>43</v>
      </c>
      <c r="H1447" s="136" t="s">
        <v>3930</v>
      </c>
      <c r="I1447" s="136" t="s">
        <v>3930</v>
      </c>
      <c r="J1447" s="163"/>
      <c r="K1447" s="163" t="s">
        <v>3931</v>
      </c>
      <c r="L1447" s="136" t="s">
        <v>5442</v>
      </c>
      <c r="M1447" s="131" t="str">
        <f t="shared" si="22"/>
        <v>ASSY</v>
      </c>
    </row>
    <row r="1448" spans="1:13" x14ac:dyDescent="0.2">
      <c r="A1448" s="135" t="s">
        <v>8345</v>
      </c>
      <c r="B1448" s="135" t="s">
        <v>8346</v>
      </c>
      <c r="C1448" s="147" t="s">
        <v>2819</v>
      </c>
      <c r="D1448" s="147" t="s">
        <v>3808</v>
      </c>
      <c r="E1448" s="136" t="s">
        <v>3621</v>
      </c>
      <c r="F1448" s="137" t="s">
        <v>3622</v>
      </c>
      <c r="G1448" s="137" t="s">
        <v>43</v>
      </c>
      <c r="H1448" s="136" t="s">
        <v>3932</v>
      </c>
      <c r="I1448" s="136" t="s">
        <v>3932</v>
      </c>
      <c r="J1448" s="163"/>
      <c r="K1448" s="163" t="s">
        <v>3933</v>
      </c>
      <c r="L1448" s="136" t="s">
        <v>5466</v>
      </c>
      <c r="M1448" s="131" t="str">
        <f t="shared" si="22"/>
        <v>ASSY</v>
      </c>
    </row>
    <row r="1449" spans="1:13" x14ac:dyDescent="0.2">
      <c r="A1449" s="135" t="s">
        <v>8347</v>
      </c>
      <c r="B1449" s="135" t="s">
        <v>8348</v>
      </c>
      <c r="C1449" s="147" t="s">
        <v>2819</v>
      </c>
      <c r="D1449" s="147" t="s">
        <v>3808</v>
      </c>
      <c r="E1449" s="136" t="s">
        <v>3621</v>
      </c>
      <c r="F1449" s="137" t="s">
        <v>3622</v>
      </c>
      <c r="G1449" s="137" t="s">
        <v>43</v>
      </c>
      <c r="H1449" s="136" t="s">
        <v>3935</v>
      </c>
      <c r="I1449" s="136" t="s">
        <v>3935</v>
      </c>
      <c r="J1449" s="163"/>
      <c r="K1449" s="163" t="s">
        <v>3936</v>
      </c>
      <c r="L1449" s="136" t="s">
        <v>5467</v>
      </c>
      <c r="M1449" s="131" t="str">
        <f t="shared" si="22"/>
        <v>ASSY</v>
      </c>
    </row>
    <row r="1450" spans="1:13" x14ac:dyDescent="0.2">
      <c r="A1450" s="135" t="s">
        <v>8349</v>
      </c>
      <c r="B1450" s="135" t="s">
        <v>8350</v>
      </c>
      <c r="C1450" s="147" t="s">
        <v>2819</v>
      </c>
      <c r="D1450" s="147" t="s">
        <v>3808</v>
      </c>
      <c r="E1450" s="136" t="s">
        <v>3621</v>
      </c>
      <c r="F1450" s="137" t="s">
        <v>3622</v>
      </c>
      <c r="G1450" s="137" t="s">
        <v>9035</v>
      </c>
      <c r="H1450" s="164" t="s">
        <v>3937</v>
      </c>
      <c r="I1450" s="164" t="s">
        <v>3937</v>
      </c>
      <c r="J1450" s="163"/>
      <c r="K1450" s="163" t="s">
        <v>3938</v>
      </c>
      <c r="L1450" s="164" t="s">
        <v>5542</v>
      </c>
      <c r="M1450" s="131" t="str">
        <f t="shared" si="22"/>
        <v>Sealing</v>
      </c>
    </row>
    <row r="1451" spans="1:13" x14ac:dyDescent="0.2">
      <c r="A1451" s="135" t="s">
        <v>8351</v>
      </c>
      <c r="B1451" s="135" t="s">
        <v>8352</v>
      </c>
      <c r="C1451" s="147" t="s">
        <v>2819</v>
      </c>
      <c r="D1451" s="147" t="s">
        <v>3808</v>
      </c>
      <c r="E1451" s="136" t="s">
        <v>3621</v>
      </c>
      <c r="F1451" s="137" t="s">
        <v>3622</v>
      </c>
      <c r="G1451" s="137" t="s">
        <v>43</v>
      </c>
      <c r="H1451" s="165" t="s">
        <v>3939</v>
      </c>
      <c r="I1451" s="165" t="s">
        <v>3939</v>
      </c>
      <c r="J1451" s="166"/>
      <c r="K1451" s="166" t="s">
        <v>3940</v>
      </c>
      <c r="L1451" s="165" t="s">
        <v>3941</v>
      </c>
      <c r="M1451" s="131" t="str">
        <f t="shared" si="22"/>
        <v>ASSY</v>
      </c>
    </row>
    <row r="1452" spans="1:13" x14ac:dyDescent="0.2">
      <c r="A1452" s="135" t="s">
        <v>8353</v>
      </c>
      <c r="B1452" s="135" t="s">
        <v>8354</v>
      </c>
      <c r="C1452" s="147" t="s">
        <v>2819</v>
      </c>
      <c r="D1452" s="147" t="s">
        <v>3808</v>
      </c>
      <c r="E1452" s="136" t="s">
        <v>3621</v>
      </c>
      <c r="F1452" s="137" t="s">
        <v>3622</v>
      </c>
      <c r="G1452" s="137" t="s">
        <v>43</v>
      </c>
      <c r="H1452" s="165" t="s">
        <v>3942</v>
      </c>
      <c r="I1452" s="165" t="s">
        <v>3942</v>
      </c>
      <c r="J1452" s="166"/>
      <c r="K1452" s="166" t="s">
        <v>3943</v>
      </c>
      <c r="L1452" s="165" t="s">
        <v>3941</v>
      </c>
      <c r="M1452" s="131" t="str">
        <f t="shared" si="22"/>
        <v>ASSY</v>
      </c>
    </row>
    <row r="1453" spans="1:13" x14ac:dyDescent="0.2">
      <c r="A1453" s="135" t="s">
        <v>8355</v>
      </c>
      <c r="B1453" s="135" t="s">
        <v>8356</v>
      </c>
      <c r="C1453" s="147" t="s">
        <v>2819</v>
      </c>
      <c r="D1453" s="147" t="s">
        <v>3808</v>
      </c>
      <c r="E1453" s="136" t="s">
        <v>3621</v>
      </c>
      <c r="F1453" s="137" t="s">
        <v>3622</v>
      </c>
      <c r="G1453" s="137" t="s">
        <v>43</v>
      </c>
      <c r="H1453" s="165" t="s">
        <v>3944</v>
      </c>
      <c r="I1453" s="165" t="s">
        <v>3944</v>
      </c>
      <c r="J1453" s="166"/>
      <c r="K1453" s="166" t="s">
        <v>3945</v>
      </c>
      <c r="L1453" s="165" t="s">
        <v>3946</v>
      </c>
      <c r="M1453" s="131" t="str">
        <f t="shared" si="22"/>
        <v>ASSY</v>
      </c>
    </row>
    <row r="1454" spans="1:13" x14ac:dyDescent="0.2">
      <c r="A1454" s="135" t="s">
        <v>8357</v>
      </c>
      <c r="B1454" s="135" t="s">
        <v>8358</v>
      </c>
      <c r="C1454" s="147" t="s">
        <v>2819</v>
      </c>
      <c r="D1454" s="147" t="s">
        <v>3808</v>
      </c>
      <c r="E1454" s="136" t="s">
        <v>3621</v>
      </c>
      <c r="F1454" s="137" t="s">
        <v>3622</v>
      </c>
      <c r="G1454" s="137" t="s">
        <v>43</v>
      </c>
      <c r="H1454" s="165" t="s">
        <v>3947</v>
      </c>
      <c r="I1454" s="165" t="s">
        <v>3947</v>
      </c>
      <c r="J1454" s="166"/>
      <c r="K1454" s="166" t="s">
        <v>3948</v>
      </c>
      <c r="L1454" s="165" t="s">
        <v>3946</v>
      </c>
      <c r="M1454" s="131" t="str">
        <f t="shared" si="22"/>
        <v>ASSY</v>
      </c>
    </row>
    <row r="1455" spans="1:13" x14ac:dyDescent="0.2">
      <c r="A1455" s="135" t="s">
        <v>8359</v>
      </c>
      <c r="B1455" s="135" t="s">
        <v>8360</v>
      </c>
      <c r="C1455" s="147" t="s">
        <v>2819</v>
      </c>
      <c r="D1455" s="147" t="s">
        <v>3808</v>
      </c>
      <c r="E1455" s="136" t="s">
        <v>3621</v>
      </c>
      <c r="F1455" s="137" t="s">
        <v>3622</v>
      </c>
      <c r="G1455" s="137" t="s">
        <v>43</v>
      </c>
      <c r="H1455" s="165" t="s">
        <v>3949</v>
      </c>
      <c r="I1455" s="165" t="s">
        <v>3949</v>
      </c>
      <c r="J1455" s="166"/>
      <c r="K1455" s="166" t="s">
        <v>3950</v>
      </c>
      <c r="L1455" s="165" t="s">
        <v>3951</v>
      </c>
      <c r="M1455" s="131" t="str">
        <f t="shared" si="22"/>
        <v>ASSY</v>
      </c>
    </row>
    <row r="1456" spans="1:13" x14ac:dyDescent="0.2">
      <c r="A1456" s="135" t="s">
        <v>8361</v>
      </c>
      <c r="B1456" s="135" t="s">
        <v>8362</v>
      </c>
      <c r="C1456" s="147" t="s">
        <v>2819</v>
      </c>
      <c r="D1456" s="147" t="s">
        <v>3808</v>
      </c>
      <c r="E1456" s="136" t="s">
        <v>3621</v>
      </c>
      <c r="F1456" s="137" t="s">
        <v>3622</v>
      </c>
      <c r="G1456" s="137" t="s">
        <v>43</v>
      </c>
      <c r="H1456" s="165" t="s">
        <v>3952</v>
      </c>
      <c r="I1456" s="165" t="s">
        <v>3952</v>
      </c>
      <c r="J1456" s="166"/>
      <c r="K1456" s="166" t="s">
        <v>3953</v>
      </c>
      <c r="L1456" s="165" t="s">
        <v>3954</v>
      </c>
      <c r="M1456" s="131" t="str">
        <f t="shared" si="22"/>
        <v>ASSY</v>
      </c>
    </row>
    <row r="1457" spans="1:13" x14ac:dyDescent="0.2">
      <c r="A1457" s="135" t="s">
        <v>8363</v>
      </c>
      <c r="B1457" s="135" t="s">
        <v>8364</v>
      </c>
      <c r="C1457" s="147" t="s">
        <v>2819</v>
      </c>
      <c r="D1457" s="147" t="s">
        <v>3808</v>
      </c>
      <c r="E1457" s="136" t="s">
        <v>3621</v>
      </c>
      <c r="F1457" s="137" t="s">
        <v>3622</v>
      </c>
      <c r="G1457" s="137" t="s">
        <v>43</v>
      </c>
      <c r="H1457" s="165" t="s">
        <v>3955</v>
      </c>
      <c r="I1457" s="165" t="s">
        <v>3955</v>
      </c>
      <c r="J1457" s="157"/>
      <c r="K1457" s="157" t="s">
        <v>3956</v>
      </c>
      <c r="L1457" s="157" t="s">
        <v>8965</v>
      </c>
      <c r="M1457" s="131" t="str">
        <f t="shared" si="22"/>
        <v>ASSY</v>
      </c>
    </row>
    <row r="1458" spans="1:13" x14ac:dyDescent="0.2">
      <c r="A1458" s="135" t="s">
        <v>8365</v>
      </c>
      <c r="B1458" s="135" t="s">
        <v>8366</v>
      </c>
      <c r="C1458" s="147" t="s">
        <v>2819</v>
      </c>
      <c r="D1458" s="147" t="s">
        <v>3808</v>
      </c>
      <c r="E1458" s="136" t="s">
        <v>3621</v>
      </c>
      <c r="F1458" s="137" t="s">
        <v>3622</v>
      </c>
      <c r="G1458" s="137" t="s">
        <v>43</v>
      </c>
      <c r="H1458" s="165" t="s">
        <v>3958</v>
      </c>
      <c r="I1458" s="165" t="s">
        <v>3958</v>
      </c>
      <c r="J1458" s="157"/>
      <c r="K1458" s="157" t="s">
        <v>3959</v>
      </c>
      <c r="L1458" s="157" t="s">
        <v>8966</v>
      </c>
      <c r="M1458" s="131" t="str">
        <f t="shared" si="22"/>
        <v>ASSY</v>
      </c>
    </row>
    <row r="1459" spans="1:13" x14ac:dyDescent="0.2">
      <c r="A1459" s="135" t="s">
        <v>8367</v>
      </c>
      <c r="B1459" s="135" t="s">
        <v>8368</v>
      </c>
      <c r="C1459" s="158" t="s">
        <v>28</v>
      </c>
      <c r="D1459" s="158" t="s">
        <v>28</v>
      </c>
      <c r="E1459" s="157" t="s">
        <v>30</v>
      </c>
      <c r="F1459" s="157" t="s">
        <v>31</v>
      </c>
      <c r="G1459" s="137" t="s">
        <v>9035</v>
      </c>
      <c r="H1459" s="150" t="s">
        <v>2903</v>
      </c>
      <c r="I1459" s="150" t="s">
        <v>2903</v>
      </c>
      <c r="J1459" s="157"/>
      <c r="K1459" s="157" t="s">
        <v>3960</v>
      </c>
      <c r="L1459" s="157" t="s">
        <v>2356</v>
      </c>
      <c r="M1459" s="131" t="str">
        <f t="shared" si="22"/>
        <v>Sealing</v>
      </c>
    </row>
    <row r="1460" spans="1:13" x14ac:dyDescent="0.2">
      <c r="A1460" s="135" t="s">
        <v>4309</v>
      </c>
      <c r="B1460" s="135" t="s">
        <v>8369</v>
      </c>
      <c r="C1460" s="158" t="s">
        <v>2390</v>
      </c>
      <c r="D1460" s="158" t="s">
        <v>2390</v>
      </c>
      <c r="E1460" s="150" t="s">
        <v>2587</v>
      </c>
      <c r="F1460" s="159" t="s">
        <v>2588</v>
      </c>
      <c r="G1460" s="137" t="s">
        <v>43</v>
      </c>
      <c r="H1460" s="150" t="s">
        <v>3961</v>
      </c>
      <c r="I1460" s="150" t="s">
        <v>3961</v>
      </c>
      <c r="J1460" s="166"/>
      <c r="K1460" s="166" t="s">
        <v>4288</v>
      </c>
      <c r="L1460" s="150" t="s">
        <v>4289</v>
      </c>
      <c r="M1460" s="131" t="str">
        <f t="shared" si="22"/>
        <v>ASSY</v>
      </c>
    </row>
    <row r="1461" spans="1:13" x14ac:dyDescent="0.2">
      <c r="A1461" s="135" t="s">
        <v>4505</v>
      </c>
      <c r="B1461" s="135" t="s">
        <v>8370</v>
      </c>
      <c r="C1461" s="158" t="s">
        <v>28</v>
      </c>
      <c r="D1461" s="158" t="s">
        <v>28</v>
      </c>
      <c r="E1461" s="150" t="s">
        <v>137</v>
      </c>
      <c r="F1461" s="159" t="s">
        <v>138</v>
      </c>
      <c r="G1461" s="137" t="s">
        <v>43</v>
      </c>
      <c r="H1461" s="150" t="s">
        <v>3713</v>
      </c>
      <c r="I1461" s="150" t="s">
        <v>3713</v>
      </c>
      <c r="J1461" s="157"/>
      <c r="K1461" s="157" t="s">
        <v>3714</v>
      </c>
      <c r="L1461" s="167" t="s">
        <v>8967</v>
      </c>
      <c r="M1461" s="131" t="str">
        <f t="shared" si="22"/>
        <v>ASSY</v>
      </c>
    </row>
    <row r="1462" spans="1:13" x14ac:dyDescent="0.2">
      <c r="A1462" s="135" t="s">
        <v>8371</v>
      </c>
      <c r="B1462" s="135" t="s">
        <v>8372</v>
      </c>
      <c r="C1462" s="158" t="s">
        <v>28</v>
      </c>
      <c r="D1462" s="158" t="s">
        <v>28</v>
      </c>
      <c r="E1462" s="150" t="s">
        <v>137</v>
      </c>
      <c r="F1462" s="159" t="s">
        <v>138</v>
      </c>
      <c r="G1462" s="137" t="s">
        <v>43</v>
      </c>
      <c r="H1462" s="150" t="s">
        <v>3717</v>
      </c>
      <c r="I1462" s="150" t="s">
        <v>3717</v>
      </c>
      <c r="J1462" s="157"/>
      <c r="K1462" s="157" t="s">
        <v>3718</v>
      </c>
      <c r="L1462" s="167" t="s">
        <v>8968</v>
      </c>
      <c r="M1462" s="131" t="str">
        <f t="shared" si="22"/>
        <v>ASSY</v>
      </c>
    </row>
    <row r="1463" spans="1:13" x14ac:dyDescent="0.2">
      <c r="A1463" s="135" t="s">
        <v>4781</v>
      </c>
      <c r="B1463" s="135" t="s">
        <v>8373</v>
      </c>
      <c r="C1463" s="158" t="s">
        <v>2390</v>
      </c>
      <c r="D1463" s="158" t="s">
        <v>2390</v>
      </c>
      <c r="E1463" s="150" t="s">
        <v>2587</v>
      </c>
      <c r="F1463" s="159" t="s">
        <v>2588</v>
      </c>
      <c r="G1463" s="137" t="s">
        <v>43</v>
      </c>
      <c r="H1463" s="150" t="s">
        <v>3719</v>
      </c>
      <c r="I1463" s="150" t="s">
        <v>3719</v>
      </c>
      <c r="J1463" s="157"/>
      <c r="K1463" s="157" t="s">
        <v>3720</v>
      </c>
      <c r="L1463" s="167" t="s">
        <v>8969</v>
      </c>
      <c r="M1463" s="131" t="str">
        <f t="shared" si="22"/>
        <v>ASSY</v>
      </c>
    </row>
    <row r="1464" spans="1:13" x14ac:dyDescent="0.2">
      <c r="A1464" s="135" t="s">
        <v>4834</v>
      </c>
      <c r="B1464" s="135" t="s">
        <v>8374</v>
      </c>
      <c r="C1464" s="158" t="s">
        <v>28</v>
      </c>
      <c r="D1464" s="158" t="s">
        <v>28</v>
      </c>
      <c r="E1464" s="150" t="s">
        <v>137</v>
      </c>
      <c r="F1464" s="159" t="s">
        <v>138</v>
      </c>
      <c r="G1464" s="137" t="s">
        <v>43</v>
      </c>
      <c r="H1464" s="150" t="s">
        <v>3723</v>
      </c>
      <c r="I1464" s="150" t="s">
        <v>3723</v>
      </c>
      <c r="J1464" s="157"/>
      <c r="K1464" s="157" t="s">
        <v>3724</v>
      </c>
      <c r="L1464" s="167" t="s">
        <v>8970</v>
      </c>
      <c r="M1464" s="131" t="str">
        <f t="shared" si="22"/>
        <v>ASSY</v>
      </c>
    </row>
    <row r="1465" spans="1:13" x14ac:dyDescent="0.2">
      <c r="A1465" s="135" t="s">
        <v>4509</v>
      </c>
      <c r="B1465" s="135" t="s">
        <v>8375</v>
      </c>
      <c r="C1465" s="158" t="s">
        <v>28</v>
      </c>
      <c r="D1465" s="158" t="s">
        <v>28</v>
      </c>
      <c r="E1465" s="150" t="s">
        <v>137</v>
      </c>
      <c r="F1465" s="159" t="s">
        <v>138</v>
      </c>
      <c r="G1465" s="137" t="s">
        <v>43</v>
      </c>
      <c r="H1465" s="150" t="s">
        <v>3725</v>
      </c>
      <c r="I1465" s="150" t="s">
        <v>3725</v>
      </c>
      <c r="J1465" s="157"/>
      <c r="K1465" s="157" t="s">
        <v>3726</v>
      </c>
      <c r="L1465" s="167" t="s">
        <v>8971</v>
      </c>
      <c r="M1465" s="131" t="str">
        <f t="shared" si="22"/>
        <v>ASSY</v>
      </c>
    </row>
    <row r="1466" spans="1:13" x14ac:dyDescent="0.2">
      <c r="A1466" s="135" t="s">
        <v>8376</v>
      </c>
      <c r="B1466" s="135" t="s">
        <v>8377</v>
      </c>
      <c r="C1466" s="158" t="s">
        <v>28</v>
      </c>
      <c r="D1466" s="158" t="s">
        <v>28</v>
      </c>
      <c r="E1466" s="150" t="s">
        <v>137</v>
      </c>
      <c r="F1466" s="159" t="s">
        <v>138</v>
      </c>
      <c r="G1466" s="137" t="s">
        <v>43</v>
      </c>
      <c r="H1466" s="150" t="s">
        <v>3729</v>
      </c>
      <c r="I1466" s="150" t="s">
        <v>3729</v>
      </c>
      <c r="J1466" s="157"/>
      <c r="K1466" s="157" t="s">
        <v>3730</v>
      </c>
      <c r="L1466" s="167" t="s">
        <v>8972</v>
      </c>
      <c r="M1466" s="131" t="str">
        <f t="shared" si="22"/>
        <v>ASSY</v>
      </c>
    </row>
    <row r="1467" spans="1:13" x14ac:dyDescent="0.2">
      <c r="A1467" s="135" t="s">
        <v>8378</v>
      </c>
      <c r="B1467" s="135" t="s">
        <v>8379</v>
      </c>
      <c r="C1467" s="158" t="s">
        <v>2390</v>
      </c>
      <c r="D1467" s="158" t="s">
        <v>2390</v>
      </c>
      <c r="E1467" s="150" t="s">
        <v>2587</v>
      </c>
      <c r="F1467" s="159" t="s">
        <v>2588</v>
      </c>
      <c r="G1467" s="137" t="s">
        <v>43</v>
      </c>
      <c r="H1467" s="150" t="s">
        <v>3731</v>
      </c>
      <c r="I1467" s="150" t="s">
        <v>3731</v>
      </c>
      <c r="J1467" s="157"/>
      <c r="K1467" s="157" t="s">
        <v>3732</v>
      </c>
      <c r="L1467" s="167" t="s">
        <v>8973</v>
      </c>
      <c r="M1467" s="131" t="str">
        <f t="shared" si="22"/>
        <v>ASSY</v>
      </c>
    </row>
    <row r="1468" spans="1:13" x14ac:dyDescent="0.2">
      <c r="A1468" s="135" t="s">
        <v>4837</v>
      </c>
      <c r="B1468" s="135" t="s">
        <v>8380</v>
      </c>
      <c r="C1468" s="158" t="s">
        <v>28</v>
      </c>
      <c r="D1468" s="158" t="s">
        <v>28</v>
      </c>
      <c r="E1468" s="150" t="s">
        <v>137</v>
      </c>
      <c r="F1468" s="159" t="s">
        <v>138</v>
      </c>
      <c r="G1468" s="137" t="s">
        <v>43</v>
      </c>
      <c r="H1468" s="150" t="s">
        <v>3735</v>
      </c>
      <c r="I1468" s="150" t="s">
        <v>3735</v>
      </c>
      <c r="J1468" s="157"/>
      <c r="K1468" s="157" t="s">
        <v>3736</v>
      </c>
      <c r="L1468" s="167" t="s">
        <v>8974</v>
      </c>
      <c r="M1468" s="131" t="str">
        <f t="shared" si="22"/>
        <v>ASSY</v>
      </c>
    </row>
    <row r="1469" spans="1:13" x14ac:dyDescent="0.2">
      <c r="A1469" s="135" t="s">
        <v>4512</v>
      </c>
      <c r="B1469" s="135" t="s">
        <v>8381</v>
      </c>
      <c r="C1469" s="158" t="s">
        <v>28</v>
      </c>
      <c r="D1469" s="158" t="s">
        <v>28</v>
      </c>
      <c r="E1469" s="150" t="s">
        <v>137</v>
      </c>
      <c r="F1469" s="159" t="s">
        <v>138</v>
      </c>
      <c r="G1469" s="137" t="s">
        <v>43</v>
      </c>
      <c r="H1469" s="150" t="s">
        <v>3737</v>
      </c>
      <c r="I1469" s="150" t="s">
        <v>3737</v>
      </c>
      <c r="J1469" s="157"/>
      <c r="K1469" s="157" t="s">
        <v>3738</v>
      </c>
      <c r="L1469" s="167" t="s">
        <v>3739</v>
      </c>
      <c r="M1469" s="131" t="str">
        <f t="shared" si="22"/>
        <v>ASSY</v>
      </c>
    </row>
    <row r="1470" spans="1:13" x14ac:dyDescent="0.2">
      <c r="A1470" s="135" t="s">
        <v>8382</v>
      </c>
      <c r="B1470" s="135" t="s">
        <v>8383</v>
      </c>
      <c r="C1470" s="158" t="s">
        <v>28</v>
      </c>
      <c r="D1470" s="158" t="s">
        <v>28</v>
      </c>
      <c r="E1470" s="150" t="s">
        <v>137</v>
      </c>
      <c r="F1470" s="159" t="s">
        <v>138</v>
      </c>
      <c r="G1470" s="137" t="s">
        <v>43</v>
      </c>
      <c r="H1470" s="150" t="s">
        <v>3740</v>
      </c>
      <c r="I1470" s="150" t="s">
        <v>3740</v>
      </c>
      <c r="J1470" s="157"/>
      <c r="K1470" s="157" t="s">
        <v>3741</v>
      </c>
      <c r="L1470" s="167" t="s">
        <v>3742</v>
      </c>
      <c r="M1470" s="131" t="str">
        <f t="shared" si="22"/>
        <v>ASSY</v>
      </c>
    </row>
    <row r="1471" spans="1:13" x14ac:dyDescent="0.2">
      <c r="A1471" s="135" t="s">
        <v>4515</v>
      </c>
      <c r="B1471" s="135" t="s">
        <v>8384</v>
      </c>
      <c r="C1471" s="158" t="s">
        <v>28</v>
      </c>
      <c r="D1471" s="158" t="s">
        <v>28</v>
      </c>
      <c r="E1471" s="150" t="s">
        <v>137</v>
      </c>
      <c r="F1471" s="159" t="s">
        <v>138</v>
      </c>
      <c r="G1471" s="137" t="s">
        <v>43</v>
      </c>
      <c r="H1471" s="150" t="s">
        <v>3743</v>
      </c>
      <c r="I1471" s="150" t="s">
        <v>3743</v>
      </c>
      <c r="J1471" s="157"/>
      <c r="K1471" s="157" t="s">
        <v>3744</v>
      </c>
      <c r="L1471" s="167" t="s">
        <v>3745</v>
      </c>
      <c r="M1471" s="131" t="str">
        <f t="shared" si="22"/>
        <v>ASSY</v>
      </c>
    </row>
    <row r="1472" spans="1:13" x14ac:dyDescent="0.2">
      <c r="A1472" s="135" t="s">
        <v>4516</v>
      </c>
      <c r="B1472" s="135" t="s">
        <v>8385</v>
      </c>
      <c r="C1472" s="158" t="s">
        <v>28</v>
      </c>
      <c r="D1472" s="158" t="s">
        <v>28</v>
      </c>
      <c r="E1472" s="150" t="s">
        <v>137</v>
      </c>
      <c r="F1472" s="159" t="s">
        <v>138</v>
      </c>
      <c r="G1472" s="137" t="s">
        <v>43</v>
      </c>
      <c r="H1472" s="150" t="s">
        <v>3746</v>
      </c>
      <c r="I1472" s="150" t="s">
        <v>3746</v>
      </c>
      <c r="J1472" s="157"/>
      <c r="K1472" s="157" t="s">
        <v>3747</v>
      </c>
      <c r="L1472" s="167" t="s">
        <v>3748</v>
      </c>
      <c r="M1472" s="131" t="str">
        <f t="shared" si="22"/>
        <v>ASSY</v>
      </c>
    </row>
    <row r="1473" spans="1:13" x14ac:dyDescent="0.2">
      <c r="A1473" s="135" t="s">
        <v>4840</v>
      </c>
      <c r="B1473" s="135" t="s">
        <v>8386</v>
      </c>
      <c r="C1473" s="158" t="s">
        <v>28</v>
      </c>
      <c r="D1473" s="158" t="s">
        <v>28</v>
      </c>
      <c r="E1473" s="150" t="s">
        <v>137</v>
      </c>
      <c r="F1473" s="159" t="s">
        <v>138</v>
      </c>
      <c r="G1473" s="137" t="s">
        <v>43</v>
      </c>
      <c r="H1473" s="150" t="s">
        <v>3749</v>
      </c>
      <c r="I1473" s="150" t="s">
        <v>3749</v>
      </c>
      <c r="J1473" s="157"/>
      <c r="K1473" s="157" t="s">
        <v>3750</v>
      </c>
      <c r="L1473" s="167" t="s">
        <v>3751</v>
      </c>
      <c r="M1473" s="131" t="str">
        <f t="shared" si="22"/>
        <v>ASSY</v>
      </c>
    </row>
    <row r="1474" spans="1:13" x14ac:dyDescent="0.2">
      <c r="A1474" s="135" t="s">
        <v>4111</v>
      </c>
      <c r="B1474" s="135" t="s">
        <v>8387</v>
      </c>
      <c r="C1474" s="158" t="s">
        <v>28</v>
      </c>
      <c r="D1474" s="158" t="s">
        <v>28</v>
      </c>
      <c r="E1474" s="150" t="s">
        <v>137</v>
      </c>
      <c r="F1474" s="159" t="s">
        <v>138</v>
      </c>
      <c r="G1474" s="137" t="s">
        <v>43</v>
      </c>
      <c r="H1474" s="150" t="s">
        <v>3752</v>
      </c>
      <c r="I1474" s="150" t="s">
        <v>3752</v>
      </c>
      <c r="J1474" s="157"/>
      <c r="K1474" s="157" t="s">
        <v>3753</v>
      </c>
      <c r="L1474" s="167" t="s">
        <v>3754</v>
      </c>
      <c r="M1474" s="131" t="str">
        <f t="shared" si="22"/>
        <v>ASSY</v>
      </c>
    </row>
    <row r="1475" spans="1:13" x14ac:dyDescent="0.2">
      <c r="A1475" s="135" t="s">
        <v>8388</v>
      </c>
      <c r="B1475" s="135" t="s">
        <v>8389</v>
      </c>
      <c r="C1475" s="158" t="s">
        <v>28</v>
      </c>
      <c r="D1475" s="158" t="s">
        <v>28</v>
      </c>
      <c r="E1475" s="150" t="s">
        <v>137</v>
      </c>
      <c r="F1475" s="159" t="s">
        <v>138</v>
      </c>
      <c r="G1475" s="137" t="s">
        <v>43</v>
      </c>
      <c r="H1475" s="150" t="s">
        <v>3755</v>
      </c>
      <c r="I1475" s="150" t="s">
        <v>3755</v>
      </c>
      <c r="J1475" s="157"/>
      <c r="K1475" s="157" t="s">
        <v>3756</v>
      </c>
      <c r="L1475" s="167" t="s">
        <v>3757</v>
      </c>
      <c r="M1475" s="131" t="str">
        <f t="shared" si="22"/>
        <v>ASSY</v>
      </c>
    </row>
    <row r="1476" spans="1:13" x14ac:dyDescent="0.2">
      <c r="A1476" s="135" t="s">
        <v>4518</v>
      </c>
      <c r="B1476" s="135" t="s">
        <v>8390</v>
      </c>
      <c r="C1476" s="158" t="s">
        <v>28</v>
      </c>
      <c r="D1476" s="158" t="s">
        <v>28</v>
      </c>
      <c r="E1476" s="150" t="s">
        <v>137</v>
      </c>
      <c r="F1476" s="159" t="s">
        <v>138</v>
      </c>
      <c r="G1476" s="137" t="s">
        <v>43</v>
      </c>
      <c r="H1476" s="150" t="s">
        <v>3758</v>
      </c>
      <c r="I1476" s="150" t="s">
        <v>3758</v>
      </c>
      <c r="J1476" s="157"/>
      <c r="K1476" s="157" t="s">
        <v>3759</v>
      </c>
      <c r="L1476" s="167" t="s">
        <v>3760</v>
      </c>
      <c r="M1476" s="131" t="str">
        <f t="shared" si="22"/>
        <v>ASSY</v>
      </c>
    </row>
    <row r="1477" spans="1:13" x14ac:dyDescent="0.2">
      <c r="A1477" s="135" t="s">
        <v>8391</v>
      </c>
      <c r="B1477" s="135" t="s">
        <v>8392</v>
      </c>
      <c r="C1477" s="158" t="s">
        <v>28</v>
      </c>
      <c r="D1477" s="158" t="s">
        <v>28</v>
      </c>
      <c r="E1477" s="150" t="s">
        <v>137</v>
      </c>
      <c r="F1477" s="159" t="s">
        <v>138</v>
      </c>
      <c r="G1477" s="137" t="s">
        <v>43</v>
      </c>
      <c r="H1477" s="150" t="s">
        <v>3761</v>
      </c>
      <c r="I1477" s="150" t="s">
        <v>3761</v>
      </c>
      <c r="J1477" s="157"/>
      <c r="K1477" s="157" t="s">
        <v>3762</v>
      </c>
      <c r="L1477" s="166" t="s">
        <v>8975</v>
      </c>
      <c r="M1477" s="131" t="str">
        <f t="shared" si="22"/>
        <v>ASSY</v>
      </c>
    </row>
    <row r="1478" spans="1:13" x14ac:dyDescent="0.2">
      <c r="A1478" s="135" t="s">
        <v>4513</v>
      </c>
      <c r="B1478" s="135" t="s">
        <v>8393</v>
      </c>
      <c r="C1478" s="158" t="s">
        <v>28</v>
      </c>
      <c r="D1478" s="158" t="s">
        <v>28</v>
      </c>
      <c r="E1478" s="150" t="s">
        <v>137</v>
      </c>
      <c r="F1478" s="159" t="s">
        <v>138</v>
      </c>
      <c r="G1478" s="137" t="s">
        <v>43</v>
      </c>
      <c r="H1478" s="150" t="s">
        <v>3763</v>
      </c>
      <c r="I1478" s="150" t="s">
        <v>3763</v>
      </c>
      <c r="J1478" s="157"/>
      <c r="K1478" s="157" t="s">
        <v>3764</v>
      </c>
      <c r="L1478" s="166" t="s">
        <v>8976</v>
      </c>
      <c r="M1478" s="131" t="str">
        <f t="shared" si="22"/>
        <v>ASSY</v>
      </c>
    </row>
    <row r="1479" spans="1:13" x14ac:dyDescent="0.2">
      <c r="A1479" s="135" t="s">
        <v>8394</v>
      </c>
      <c r="B1479" s="135" t="s">
        <v>8395</v>
      </c>
      <c r="C1479" s="158" t="s">
        <v>28</v>
      </c>
      <c r="D1479" s="158" t="s">
        <v>28</v>
      </c>
      <c r="E1479" s="150" t="s">
        <v>137</v>
      </c>
      <c r="F1479" s="159" t="s">
        <v>138</v>
      </c>
      <c r="G1479" s="137" t="s">
        <v>43</v>
      </c>
      <c r="H1479" s="150" t="s">
        <v>3765</v>
      </c>
      <c r="I1479" s="150" t="s">
        <v>3765</v>
      </c>
      <c r="J1479" s="157"/>
      <c r="K1479" s="157" t="s">
        <v>3766</v>
      </c>
      <c r="L1479" s="166" t="s">
        <v>5469</v>
      </c>
      <c r="M1479" s="131" t="str">
        <f t="shared" ref="M1479:M1517" si="23">IF(G1479="","",G1479)</f>
        <v>ASSY</v>
      </c>
    </row>
    <row r="1480" spans="1:13" x14ac:dyDescent="0.2">
      <c r="A1480" s="135" t="s">
        <v>4517</v>
      </c>
      <c r="B1480" s="135" t="s">
        <v>8396</v>
      </c>
      <c r="C1480" s="158" t="s">
        <v>28</v>
      </c>
      <c r="D1480" s="158" t="s">
        <v>28</v>
      </c>
      <c r="E1480" s="150" t="s">
        <v>137</v>
      </c>
      <c r="F1480" s="159" t="s">
        <v>138</v>
      </c>
      <c r="G1480" s="137" t="s">
        <v>43</v>
      </c>
      <c r="H1480" s="150" t="s">
        <v>3767</v>
      </c>
      <c r="I1480" s="150" t="s">
        <v>3767</v>
      </c>
      <c r="J1480" s="157"/>
      <c r="K1480" s="157" t="s">
        <v>3768</v>
      </c>
      <c r="L1480" s="166" t="s">
        <v>8977</v>
      </c>
      <c r="M1480" s="131" t="str">
        <f t="shared" si="23"/>
        <v>ASSY</v>
      </c>
    </row>
    <row r="1481" spans="1:13" x14ac:dyDescent="0.2">
      <c r="A1481" s="135" t="s">
        <v>4230</v>
      </c>
      <c r="B1481" s="135" t="s">
        <v>8397</v>
      </c>
      <c r="C1481" s="158" t="s">
        <v>28</v>
      </c>
      <c r="D1481" s="158" t="s">
        <v>28</v>
      </c>
      <c r="E1481" s="150" t="s">
        <v>137</v>
      </c>
      <c r="F1481" s="159" t="s">
        <v>138</v>
      </c>
      <c r="G1481" s="137" t="s">
        <v>43</v>
      </c>
      <c r="H1481" s="150" t="s">
        <v>3769</v>
      </c>
      <c r="I1481" s="150" t="s">
        <v>3769</v>
      </c>
      <c r="J1481" s="157"/>
      <c r="K1481" s="157" t="s">
        <v>3770</v>
      </c>
      <c r="L1481" s="166" t="s">
        <v>8978</v>
      </c>
      <c r="M1481" s="131" t="str">
        <f t="shared" si="23"/>
        <v>ASSY</v>
      </c>
    </row>
    <row r="1482" spans="1:13" x14ac:dyDescent="0.2">
      <c r="A1482" s="135" t="s">
        <v>8398</v>
      </c>
      <c r="B1482" s="135" t="s">
        <v>8399</v>
      </c>
      <c r="C1482" s="158" t="s">
        <v>28</v>
      </c>
      <c r="D1482" s="158" t="s">
        <v>28</v>
      </c>
      <c r="E1482" s="150" t="s">
        <v>137</v>
      </c>
      <c r="F1482" s="159" t="s">
        <v>138</v>
      </c>
      <c r="G1482" s="137" t="s">
        <v>43</v>
      </c>
      <c r="H1482" s="150" t="s">
        <v>3771</v>
      </c>
      <c r="I1482" s="150" t="s">
        <v>3771</v>
      </c>
      <c r="J1482" s="157"/>
      <c r="K1482" s="157" t="s">
        <v>3772</v>
      </c>
      <c r="L1482" s="166" t="s">
        <v>8979</v>
      </c>
      <c r="M1482" s="131" t="str">
        <f t="shared" si="23"/>
        <v>ASSY</v>
      </c>
    </row>
    <row r="1483" spans="1:13" x14ac:dyDescent="0.2">
      <c r="A1483" s="135" t="s">
        <v>8400</v>
      </c>
      <c r="B1483" s="135" t="s">
        <v>8401</v>
      </c>
      <c r="C1483" s="158" t="s">
        <v>28</v>
      </c>
      <c r="D1483" s="158" t="s">
        <v>28</v>
      </c>
      <c r="E1483" s="150" t="s">
        <v>137</v>
      </c>
      <c r="F1483" s="159" t="s">
        <v>138</v>
      </c>
      <c r="G1483" s="137" t="s">
        <v>43</v>
      </c>
      <c r="H1483" s="150" t="s">
        <v>3773</v>
      </c>
      <c r="I1483" s="150" t="s">
        <v>3773</v>
      </c>
      <c r="J1483" s="157"/>
      <c r="K1483" s="157" t="s">
        <v>3774</v>
      </c>
      <c r="L1483" s="166" t="s">
        <v>8980</v>
      </c>
      <c r="M1483" s="131" t="str">
        <f t="shared" si="23"/>
        <v>ASSY</v>
      </c>
    </row>
    <row r="1484" spans="1:13" x14ac:dyDescent="0.2">
      <c r="A1484" s="135" t="s">
        <v>8402</v>
      </c>
      <c r="B1484" s="135" t="s">
        <v>8403</v>
      </c>
      <c r="C1484" s="158" t="s">
        <v>28</v>
      </c>
      <c r="D1484" s="158" t="s">
        <v>28</v>
      </c>
      <c r="E1484" s="150" t="s">
        <v>137</v>
      </c>
      <c r="F1484" s="159" t="s">
        <v>138</v>
      </c>
      <c r="G1484" s="137" t="s">
        <v>43</v>
      </c>
      <c r="H1484" s="150" t="s">
        <v>3775</v>
      </c>
      <c r="I1484" s="150" t="s">
        <v>3775</v>
      </c>
      <c r="J1484" s="157"/>
      <c r="K1484" s="157" t="s">
        <v>3776</v>
      </c>
      <c r="L1484" s="166" t="s">
        <v>8981</v>
      </c>
      <c r="M1484" s="131" t="str">
        <f t="shared" si="23"/>
        <v>ASSY</v>
      </c>
    </row>
    <row r="1485" spans="1:13" x14ac:dyDescent="0.2">
      <c r="A1485" s="135" t="s">
        <v>4854</v>
      </c>
      <c r="B1485" s="135" t="s">
        <v>8404</v>
      </c>
      <c r="C1485" s="158" t="s">
        <v>28</v>
      </c>
      <c r="D1485" s="158" t="s">
        <v>28</v>
      </c>
      <c r="E1485" s="150" t="s">
        <v>137</v>
      </c>
      <c r="F1485" s="159" t="s">
        <v>138</v>
      </c>
      <c r="G1485" s="137" t="s">
        <v>43</v>
      </c>
      <c r="H1485" s="150" t="s">
        <v>3777</v>
      </c>
      <c r="I1485" s="150" t="s">
        <v>3777</v>
      </c>
      <c r="J1485" s="157"/>
      <c r="K1485" s="157" t="s">
        <v>3778</v>
      </c>
      <c r="L1485" s="166" t="s">
        <v>8982</v>
      </c>
      <c r="M1485" s="131" t="str">
        <f t="shared" si="23"/>
        <v>ASSY</v>
      </c>
    </row>
    <row r="1486" spans="1:13" x14ac:dyDescent="0.2">
      <c r="A1486" s="135" t="s">
        <v>4841</v>
      </c>
      <c r="B1486" s="135" t="s">
        <v>8405</v>
      </c>
      <c r="C1486" s="158" t="s">
        <v>28</v>
      </c>
      <c r="D1486" s="158" t="s">
        <v>28</v>
      </c>
      <c r="E1486" s="150" t="s">
        <v>137</v>
      </c>
      <c r="F1486" s="159" t="s">
        <v>138</v>
      </c>
      <c r="G1486" s="137" t="s">
        <v>43</v>
      </c>
      <c r="H1486" s="150">
        <v>9098115029</v>
      </c>
      <c r="I1486" s="150">
        <v>9098115029</v>
      </c>
      <c r="J1486" s="157"/>
      <c r="K1486" s="157" t="s">
        <v>1607</v>
      </c>
      <c r="L1486" s="166" t="s">
        <v>5522</v>
      </c>
      <c r="M1486" s="131" t="str">
        <f t="shared" si="23"/>
        <v>ASSY</v>
      </c>
    </row>
    <row r="1487" spans="1:13" x14ac:dyDescent="0.2">
      <c r="A1487" s="135" t="s">
        <v>8406</v>
      </c>
      <c r="B1487" s="135" t="s">
        <v>8407</v>
      </c>
      <c r="C1487" s="158" t="s">
        <v>2390</v>
      </c>
      <c r="D1487" s="158" t="s">
        <v>2390</v>
      </c>
      <c r="E1487" s="150" t="s">
        <v>2587</v>
      </c>
      <c r="F1487" s="159" t="s">
        <v>2588</v>
      </c>
      <c r="G1487" s="137" t="s">
        <v>43</v>
      </c>
      <c r="H1487" s="131" t="s">
        <v>3715</v>
      </c>
      <c r="I1487" s="131" t="s">
        <v>3715</v>
      </c>
      <c r="J1487" s="157"/>
      <c r="K1487" s="157" t="s">
        <v>5029</v>
      </c>
      <c r="L1487" s="166" t="s">
        <v>3716</v>
      </c>
      <c r="M1487" s="131" t="str">
        <f t="shared" si="23"/>
        <v>ASSY</v>
      </c>
    </row>
    <row r="1488" spans="1:13" x14ac:dyDescent="0.2">
      <c r="A1488" s="135" t="s">
        <v>8408</v>
      </c>
      <c r="B1488" s="135" t="s">
        <v>8409</v>
      </c>
      <c r="C1488" s="158" t="s">
        <v>2390</v>
      </c>
      <c r="D1488" s="158" t="s">
        <v>2390</v>
      </c>
      <c r="E1488" s="150" t="s">
        <v>2587</v>
      </c>
      <c r="F1488" s="159" t="s">
        <v>2588</v>
      </c>
      <c r="G1488" s="137" t="s">
        <v>43</v>
      </c>
      <c r="H1488" s="131" t="s">
        <v>3721</v>
      </c>
      <c r="I1488" s="131" t="s">
        <v>3721</v>
      </c>
      <c r="J1488" s="157"/>
      <c r="K1488" s="157" t="s">
        <v>4250</v>
      </c>
      <c r="L1488" s="166" t="s">
        <v>3722</v>
      </c>
      <c r="M1488" s="131" t="str">
        <f t="shared" si="23"/>
        <v>ASSY</v>
      </c>
    </row>
    <row r="1489" spans="1:13" x14ac:dyDescent="0.2">
      <c r="A1489" s="135" t="s">
        <v>4438</v>
      </c>
      <c r="B1489" s="135" t="s">
        <v>8410</v>
      </c>
      <c r="C1489" s="158" t="s">
        <v>2390</v>
      </c>
      <c r="D1489" s="158" t="s">
        <v>2390</v>
      </c>
      <c r="E1489" s="150" t="s">
        <v>2587</v>
      </c>
      <c r="F1489" s="159" t="s">
        <v>2588</v>
      </c>
      <c r="G1489" s="137" t="s">
        <v>43</v>
      </c>
      <c r="H1489" s="131" t="s">
        <v>3727</v>
      </c>
      <c r="I1489" s="131" t="s">
        <v>3727</v>
      </c>
      <c r="J1489" s="157"/>
      <c r="K1489" s="157" t="s">
        <v>4407</v>
      </c>
      <c r="L1489" s="166" t="s">
        <v>3728</v>
      </c>
      <c r="M1489" s="131" t="str">
        <f t="shared" si="23"/>
        <v>ASSY</v>
      </c>
    </row>
    <row r="1490" spans="1:13" x14ac:dyDescent="0.2">
      <c r="A1490" s="135" t="s">
        <v>4439</v>
      </c>
      <c r="B1490" s="135" t="s">
        <v>8411</v>
      </c>
      <c r="C1490" s="158" t="s">
        <v>2390</v>
      </c>
      <c r="D1490" s="158" t="s">
        <v>2390</v>
      </c>
      <c r="E1490" s="150" t="s">
        <v>2587</v>
      </c>
      <c r="F1490" s="159" t="s">
        <v>2588</v>
      </c>
      <c r="G1490" s="137" t="s">
        <v>43</v>
      </c>
      <c r="H1490" s="131" t="s">
        <v>3733</v>
      </c>
      <c r="I1490" s="131" t="s">
        <v>3733</v>
      </c>
      <c r="J1490" s="157"/>
      <c r="K1490" s="157" t="s">
        <v>4408</v>
      </c>
      <c r="L1490" s="166" t="s">
        <v>3734</v>
      </c>
      <c r="M1490" s="131" t="str">
        <f t="shared" si="23"/>
        <v>ASSY</v>
      </c>
    </row>
    <row r="1491" spans="1:13" x14ac:dyDescent="0.2">
      <c r="A1491" s="135" t="s">
        <v>8412</v>
      </c>
      <c r="B1491" s="135" t="s">
        <v>8413</v>
      </c>
      <c r="C1491" s="158" t="s">
        <v>2390</v>
      </c>
      <c r="D1491" s="158" t="s">
        <v>2390</v>
      </c>
      <c r="E1491" s="150" t="s">
        <v>2587</v>
      </c>
      <c r="F1491" s="159" t="s">
        <v>2588</v>
      </c>
      <c r="G1491" s="137" t="s">
        <v>43</v>
      </c>
      <c r="H1491" s="131" t="s">
        <v>3737</v>
      </c>
      <c r="I1491" s="131" t="s">
        <v>3737</v>
      </c>
      <c r="J1491" s="157"/>
      <c r="K1491" s="157" t="s">
        <v>3738</v>
      </c>
      <c r="L1491" s="166" t="s">
        <v>3739</v>
      </c>
      <c r="M1491" s="131" t="str">
        <f t="shared" si="23"/>
        <v>ASSY</v>
      </c>
    </row>
    <row r="1492" spans="1:13" x14ac:dyDescent="0.2">
      <c r="A1492" s="135" t="s">
        <v>4440</v>
      </c>
      <c r="B1492" s="135" t="s">
        <v>8414</v>
      </c>
      <c r="C1492" s="158" t="s">
        <v>2390</v>
      </c>
      <c r="D1492" s="158" t="s">
        <v>2390</v>
      </c>
      <c r="E1492" s="150" t="s">
        <v>2587</v>
      </c>
      <c r="F1492" s="159" t="s">
        <v>2588</v>
      </c>
      <c r="G1492" s="137" t="s">
        <v>43</v>
      </c>
      <c r="H1492" s="131" t="s">
        <v>3740</v>
      </c>
      <c r="I1492" s="131" t="s">
        <v>3740</v>
      </c>
      <c r="J1492" s="157"/>
      <c r="K1492" s="157" t="s">
        <v>3741</v>
      </c>
      <c r="L1492" s="166" t="s">
        <v>3742</v>
      </c>
      <c r="M1492" s="131" t="str">
        <f t="shared" si="23"/>
        <v>ASSY</v>
      </c>
    </row>
    <row r="1493" spans="1:13" x14ac:dyDescent="0.2">
      <c r="A1493" s="135" t="s">
        <v>8415</v>
      </c>
      <c r="B1493" s="135" t="s">
        <v>8416</v>
      </c>
      <c r="C1493" s="158" t="s">
        <v>2390</v>
      </c>
      <c r="D1493" s="158" t="s">
        <v>2390</v>
      </c>
      <c r="E1493" s="150" t="s">
        <v>2587</v>
      </c>
      <c r="F1493" s="159" t="s">
        <v>2588</v>
      </c>
      <c r="G1493" s="137" t="s">
        <v>43</v>
      </c>
      <c r="H1493" s="131" t="s">
        <v>3743</v>
      </c>
      <c r="I1493" s="131" t="s">
        <v>3743</v>
      </c>
      <c r="J1493" s="157"/>
      <c r="K1493" s="157" t="s">
        <v>3744</v>
      </c>
      <c r="L1493" s="166" t="s">
        <v>3745</v>
      </c>
      <c r="M1493" s="131" t="str">
        <f t="shared" si="23"/>
        <v>ASSY</v>
      </c>
    </row>
    <row r="1494" spans="1:13" x14ac:dyDescent="0.2">
      <c r="A1494" s="135" t="s">
        <v>8417</v>
      </c>
      <c r="B1494" s="135" t="s">
        <v>8418</v>
      </c>
      <c r="C1494" s="158" t="s">
        <v>2390</v>
      </c>
      <c r="D1494" s="158" t="s">
        <v>2390</v>
      </c>
      <c r="E1494" s="150" t="s">
        <v>2587</v>
      </c>
      <c r="F1494" s="159" t="s">
        <v>2588</v>
      </c>
      <c r="G1494" s="137" t="s">
        <v>43</v>
      </c>
      <c r="H1494" s="131" t="s">
        <v>3746</v>
      </c>
      <c r="I1494" s="131" t="s">
        <v>3746</v>
      </c>
      <c r="J1494" s="157"/>
      <c r="K1494" s="157" t="s">
        <v>3747</v>
      </c>
      <c r="L1494" s="166" t="s">
        <v>3748</v>
      </c>
      <c r="M1494" s="131" t="str">
        <f t="shared" si="23"/>
        <v>ASSY</v>
      </c>
    </row>
    <row r="1495" spans="1:13" x14ac:dyDescent="0.2">
      <c r="A1495" s="135" t="s">
        <v>8419</v>
      </c>
      <c r="B1495" s="135" t="s">
        <v>8420</v>
      </c>
      <c r="C1495" s="158" t="s">
        <v>2390</v>
      </c>
      <c r="D1495" s="158" t="s">
        <v>2390</v>
      </c>
      <c r="E1495" s="150" t="s">
        <v>2587</v>
      </c>
      <c r="F1495" s="159" t="s">
        <v>2588</v>
      </c>
      <c r="G1495" s="137" t="s">
        <v>43</v>
      </c>
      <c r="H1495" s="131" t="s">
        <v>3749</v>
      </c>
      <c r="I1495" s="131" t="s">
        <v>3749</v>
      </c>
      <c r="J1495" s="157"/>
      <c r="K1495" s="157" t="s">
        <v>3750</v>
      </c>
      <c r="L1495" s="166" t="s">
        <v>3751</v>
      </c>
      <c r="M1495" s="131" t="str">
        <f t="shared" si="23"/>
        <v>ASSY</v>
      </c>
    </row>
    <row r="1496" spans="1:13" x14ac:dyDescent="0.2">
      <c r="A1496" s="135" t="s">
        <v>8421</v>
      </c>
      <c r="B1496" s="135" t="s">
        <v>8422</v>
      </c>
      <c r="C1496" s="158" t="s">
        <v>2390</v>
      </c>
      <c r="D1496" s="158" t="s">
        <v>2390</v>
      </c>
      <c r="E1496" s="150" t="s">
        <v>2587</v>
      </c>
      <c r="F1496" s="159" t="s">
        <v>2588</v>
      </c>
      <c r="G1496" s="137" t="s">
        <v>43</v>
      </c>
      <c r="H1496" s="131" t="s">
        <v>3752</v>
      </c>
      <c r="I1496" s="131" t="s">
        <v>3752</v>
      </c>
      <c r="J1496" s="157"/>
      <c r="K1496" s="157" t="s">
        <v>3753</v>
      </c>
      <c r="L1496" s="166" t="s">
        <v>3754</v>
      </c>
      <c r="M1496" s="131" t="str">
        <f t="shared" si="23"/>
        <v>ASSY</v>
      </c>
    </row>
    <row r="1497" spans="1:13" x14ac:dyDescent="0.2">
      <c r="A1497" s="135" t="s">
        <v>8423</v>
      </c>
      <c r="B1497" s="135" t="s">
        <v>8424</v>
      </c>
      <c r="C1497" s="158" t="s">
        <v>2390</v>
      </c>
      <c r="D1497" s="158" t="s">
        <v>2390</v>
      </c>
      <c r="E1497" s="150" t="s">
        <v>2587</v>
      </c>
      <c r="F1497" s="159" t="s">
        <v>2588</v>
      </c>
      <c r="G1497" s="137" t="s">
        <v>43</v>
      </c>
      <c r="H1497" s="131" t="s">
        <v>3779</v>
      </c>
      <c r="I1497" s="131" t="s">
        <v>3779</v>
      </c>
      <c r="J1497" s="157"/>
      <c r="K1497" s="157" t="s">
        <v>3780</v>
      </c>
      <c r="L1497" s="166" t="s">
        <v>3781</v>
      </c>
      <c r="M1497" s="131" t="str">
        <f t="shared" si="23"/>
        <v>ASSY</v>
      </c>
    </row>
    <row r="1498" spans="1:13" x14ac:dyDescent="0.2">
      <c r="A1498" s="135" t="s">
        <v>8425</v>
      </c>
      <c r="B1498" s="135" t="s">
        <v>8426</v>
      </c>
      <c r="C1498" s="158" t="s">
        <v>2390</v>
      </c>
      <c r="D1498" s="158" t="s">
        <v>2390</v>
      </c>
      <c r="E1498" s="150" t="s">
        <v>2587</v>
      </c>
      <c r="F1498" s="159" t="s">
        <v>2588</v>
      </c>
      <c r="G1498" s="137" t="s">
        <v>43</v>
      </c>
      <c r="H1498" s="131" t="s">
        <v>3755</v>
      </c>
      <c r="I1498" s="131" t="s">
        <v>3755</v>
      </c>
      <c r="J1498" s="157"/>
      <c r="K1498" s="157" t="s">
        <v>3756</v>
      </c>
      <c r="L1498" s="166" t="s">
        <v>3757</v>
      </c>
      <c r="M1498" s="131" t="str">
        <f t="shared" si="23"/>
        <v>ASSY</v>
      </c>
    </row>
    <row r="1499" spans="1:13" x14ac:dyDescent="0.2">
      <c r="A1499" s="135" t="s">
        <v>8427</v>
      </c>
      <c r="B1499" s="135" t="s">
        <v>8428</v>
      </c>
      <c r="C1499" s="158" t="s">
        <v>28</v>
      </c>
      <c r="D1499" s="158" t="s">
        <v>28</v>
      </c>
      <c r="E1499" s="150" t="s">
        <v>2392</v>
      </c>
      <c r="F1499" s="159" t="s">
        <v>8429</v>
      </c>
      <c r="G1499" s="137" t="s">
        <v>9035</v>
      </c>
      <c r="H1499" s="157" t="s">
        <v>3982</v>
      </c>
      <c r="I1499" s="157" t="s">
        <v>3982</v>
      </c>
      <c r="J1499" s="157"/>
      <c r="K1499" s="157" t="s">
        <v>3983</v>
      </c>
      <c r="L1499" s="157" t="s">
        <v>3984</v>
      </c>
      <c r="M1499" s="131" t="str">
        <f t="shared" si="23"/>
        <v>Sealing</v>
      </c>
    </row>
    <row r="1500" spans="1:13" x14ac:dyDescent="0.2">
      <c r="A1500" s="135" t="s">
        <v>4789</v>
      </c>
      <c r="B1500" s="135" t="s">
        <v>8430</v>
      </c>
      <c r="C1500" s="158" t="s">
        <v>2390</v>
      </c>
      <c r="D1500" s="158" t="s">
        <v>2390</v>
      </c>
      <c r="E1500" s="150" t="s">
        <v>2587</v>
      </c>
      <c r="F1500" s="159" t="s">
        <v>2588</v>
      </c>
      <c r="G1500" s="137" t="s">
        <v>43</v>
      </c>
      <c r="H1500" s="131" t="s">
        <v>3758</v>
      </c>
      <c r="I1500" s="131" t="s">
        <v>3758</v>
      </c>
      <c r="J1500" s="157"/>
      <c r="K1500" s="157" t="s">
        <v>3759</v>
      </c>
      <c r="L1500" s="166" t="s">
        <v>3760</v>
      </c>
      <c r="M1500" s="131" t="str">
        <f t="shared" si="23"/>
        <v>ASSY</v>
      </c>
    </row>
    <row r="1501" spans="1:13" x14ac:dyDescent="0.2">
      <c r="A1501" s="135" t="s">
        <v>8431</v>
      </c>
      <c r="B1501" s="135" t="s">
        <v>8432</v>
      </c>
      <c r="C1501" s="158" t="s">
        <v>2819</v>
      </c>
      <c r="D1501" s="158" t="s">
        <v>3026</v>
      </c>
      <c r="E1501" s="150" t="s">
        <v>3570</v>
      </c>
      <c r="F1501" s="159" t="s">
        <v>3028</v>
      </c>
      <c r="G1501" s="137" t="s">
        <v>9035</v>
      </c>
      <c r="H1501" s="131" t="s">
        <v>3986</v>
      </c>
      <c r="I1501" s="131" t="s">
        <v>3986</v>
      </c>
      <c r="J1501" s="157"/>
      <c r="K1501" s="157" t="s">
        <v>3987</v>
      </c>
      <c r="L1501" s="166" t="s">
        <v>8983</v>
      </c>
      <c r="M1501" s="131" t="str">
        <f t="shared" si="23"/>
        <v>Sealing</v>
      </c>
    </row>
    <row r="1502" spans="1:13" x14ac:dyDescent="0.2">
      <c r="A1502" s="135" t="s">
        <v>8433</v>
      </c>
      <c r="B1502" s="135" t="s">
        <v>8434</v>
      </c>
      <c r="C1502" s="158" t="s">
        <v>2819</v>
      </c>
      <c r="D1502" s="158" t="s">
        <v>3026</v>
      </c>
      <c r="E1502" s="150" t="s">
        <v>3570</v>
      </c>
      <c r="F1502" s="159" t="s">
        <v>3028</v>
      </c>
      <c r="G1502" s="137" t="s">
        <v>9035</v>
      </c>
      <c r="H1502" s="131" t="s">
        <v>3989</v>
      </c>
      <c r="I1502" s="131" t="s">
        <v>3989</v>
      </c>
      <c r="J1502" s="157"/>
      <c r="K1502" s="157" t="s">
        <v>3990</v>
      </c>
      <c r="L1502" s="166" t="s">
        <v>8984</v>
      </c>
      <c r="M1502" s="131" t="str">
        <f t="shared" si="23"/>
        <v>Sealing</v>
      </c>
    </row>
    <row r="1503" spans="1:13" x14ac:dyDescent="0.2">
      <c r="A1503" s="135" t="s">
        <v>8435</v>
      </c>
      <c r="B1503" s="135" t="s">
        <v>8436</v>
      </c>
      <c r="C1503" s="158" t="s">
        <v>2819</v>
      </c>
      <c r="D1503" s="158" t="s">
        <v>3026</v>
      </c>
      <c r="E1503" s="150" t="s">
        <v>3570</v>
      </c>
      <c r="F1503" s="159" t="s">
        <v>3028</v>
      </c>
      <c r="G1503" s="137" t="s">
        <v>9035</v>
      </c>
      <c r="H1503" s="168" t="s">
        <v>3992</v>
      </c>
      <c r="I1503" s="168" t="s">
        <v>3992</v>
      </c>
      <c r="J1503" s="157"/>
      <c r="K1503" s="157" t="s">
        <v>3993</v>
      </c>
      <c r="L1503" s="157" t="s">
        <v>3994</v>
      </c>
      <c r="M1503" s="131" t="str">
        <f t="shared" si="23"/>
        <v>Sealing</v>
      </c>
    </row>
    <row r="1504" spans="1:13" x14ac:dyDescent="0.2">
      <c r="A1504" s="135" t="s">
        <v>8437</v>
      </c>
      <c r="B1504" s="135" t="s">
        <v>8438</v>
      </c>
      <c r="C1504" s="158" t="s">
        <v>2819</v>
      </c>
      <c r="D1504" s="158" t="s">
        <v>3026</v>
      </c>
      <c r="E1504" s="150" t="s">
        <v>3570</v>
      </c>
      <c r="F1504" s="159" t="s">
        <v>3028</v>
      </c>
      <c r="G1504" s="137" t="s">
        <v>9035</v>
      </c>
      <c r="H1504" s="131" t="s">
        <v>3995</v>
      </c>
      <c r="I1504" s="131" t="s">
        <v>3995</v>
      </c>
      <c r="J1504" s="157"/>
      <c r="K1504" s="157" t="s">
        <v>3996</v>
      </c>
      <c r="L1504" s="166" t="s">
        <v>8985</v>
      </c>
      <c r="M1504" s="131" t="str">
        <f t="shared" si="23"/>
        <v>Sealing</v>
      </c>
    </row>
    <row r="1505" spans="1:13" x14ac:dyDescent="0.2">
      <c r="A1505" s="135" t="s">
        <v>4552</v>
      </c>
      <c r="B1505" s="135" t="s">
        <v>8439</v>
      </c>
      <c r="C1505" s="158" t="s">
        <v>28</v>
      </c>
      <c r="D1505" s="158" t="s">
        <v>28</v>
      </c>
      <c r="E1505" s="157" t="s">
        <v>30</v>
      </c>
      <c r="F1505" s="157" t="s">
        <v>31</v>
      </c>
      <c r="G1505" s="159" t="s">
        <v>43</v>
      </c>
      <c r="H1505" s="154" t="s">
        <v>3997</v>
      </c>
      <c r="I1505" s="154" t="s">
        <v>3997</v>
      </c>
      <c r="J1505" s="137"/>
      <c r="K1505" s="137" t="s">
        <v>4553</v>
      </c>
      <c r="L1505" s="157" t="s">
        <v>3608</v>
      </c>
      <c r="M1505" s="131" t="str">
        <f t="shared" si="23"/>
        <v>ASSY</v>
      </c>
    </row>
    <row r="1506" spans="1:13" x14ac:dyDescent="0.2">
      <c r="A1506" s="135" t="s">
        <v>8440</v>
      </c>
      <c r="B1506" s="135" t="s">
        <v>8441</v>
      </c>
      <c r="C1506" s="158" t="s">
        <v>2390</v>
      </c>
      <c r="D1506" s="158" t="s">
        <v>2390</v>
      </c>
      <c r="E1506" s="150" t="s">
        <v>2587</v>
      </c>
      <c r="F1506" s="159" t="s">
        <v>2588</v>
      </c>
      <c r="G1506" s="137" t="s">
        <v>43</v>
      </c>
      <c r="H1506" s="150" t="s">
        <v>3723</v>
      </c>
      <c r="I1506" s="150" t="s">
        <v>3723</v>
      </c>
      <c r="J1506" s="157"/>
      <c r="K1506" s="157" t="s">
        <v>3724</v>
      </c>
      <c r="L1506" s="167" t="s">
        <v>8970</v>
      </c>
      <c r="M1506" s="131" t="str">
        <f t="shared" si="23"/>
        <v>ASSY</v>
      </c>
    </row>
    <row r="1507" spans="1:13" x14ac:dyDescent="0.2">
      <c r="A1507" s="135" t="s">
        <v>4499</v>
      </c>
      <c r="B1507" s="135" t="s">
        <v>8442</v>
      </c>
      <c r="C1507" s="158" t="s">
        <v>2390</v>
      </c>
      <c r="D1507" s="158" t="s">
        <v>2390</v>
      </c>
      <c r="E1507" s="150" t="s">
        <v>2587</v>
      </c>
      <c r="F1507" s="159" t="s">
        <v>2588</v>
      </c>
      <c r="G1507" s="137" t="s">
        <v>43</v>
      </c>
      <c r="H1507" s="150" t="s">
        <v>3735</v>
      </c>
      <c r="I1507" s="150" t="s">
        <v>3735</v>
      </c>
      <c r="J1507" s="157"/>
      <c r="K1507" s="157" t="s">
        <v>3736</v>
      </c>
      <c r="L1507" s="167" t="s">
        <v>8974</v>
      </c>
      <c r="M1507" s="131" t="str">
        <f t="shared" si="23"/>
        <v>ASSY</v>
      </c>
    </row>
    <row r="1508" spans="1:13" x14ac:dyDescent="0.2">
      <c r="A1508" s="131" t="s">
        <v>8443</v>
      </c>
      <c r="B1508" s="131" t="s">
        <v>8444</v>
      </c>
      <c r="C1508" s="131" t="s">
        <v>2819</v>
      </c>
      <c r="D1508" s="131" t="s">
        <v>3026</v>
      </c>
      <c r="E1508" s="131" t="s">
        <v>3570</v>
      </c>
      <c r="F1508" s="131" t="s">
        <v>3028</v>
      </c>
      <c r="G1508" s="131" t="s">
        <v>3390</v>
      </c>
      <c r="H1508" s="131" t="s">
        <v>5527</v>
      </c>
      <c r="I1508" s="131" t="s">
        <v>5527</v>
      </c>
      <c r="K1508" s="131" t="s">
        <v>5526</v>
      </c>
      <c r="L1508" s="131" t="s">
        <v>8986</v>
      </c>
      <c r="M1508" s="131" t="str">
        <f t="shared" si="23"/>
        <v>SEALING</v>
      </c>
    </row>
    <row r="1509" spans="1:13" x14ac:dyDescent="0.2">
      <c r="A1509" s="131" t="s">
        <v>8445</v>
      </c>
      <c r="B1509" s="131" t="s">
        <v>8410</v>
      </c>
      <c r="C1509" s="131" t="s">
        <v>28</v>
      </c>
      <c r="D1509" s="131" t="s">
        <v>28</v>
      </c>
      <c r="E1509" s="131" t="s">
        <v>2587</v>
      </c>
      <c r="F1509" s="131" t="s">
        <v>2588</v>
      </c>
      <c r="G1509" s="131" t="s">
        <v>43</v>
      </c>
      <c r="H1509" s="131" t="s">
        <v>3727</v>
      </c>
      <c r="I1509" s="131" t="s">
        <v>3727</v>
      </c>
      <c r="K1509" s="131" t="s">
        <v>4407</v>
      </c>
      <c r="L1509" s="131" t="s">
        <v>3728</v>
      </c>
      <c r="M1509" s="131" t="str">
        <f t="shared" si="23"/>
        <v>ASSY</v>
      </c>
    </row>
    <row r="1510" spans="1:13" x14ac:dyDescent="0.2">
      <c r="A1510" s="131" t="s">
        <v>8446</v>
      </c>
      <c r="B1510" s="131" t="s">
        <v>8447</v>
      </c>
      <c r="C1510" s="131" t="s">
        <v>2390</v>
      </c>
      <c r="D1510" s="131" t="s">
        <v>2390</v>
      </c>
      <c r="E1510" s="131" t="s">
        <v>2587</v>
      </c>
      <c r="F1510" s="131" t="s">
        <v>2588</v>
      </c>
      <c r="G1510" s="131" t="s">
        <v>43</v>
      </c>
      <c r="H1510" s="131" t="s">
        <v>3761</v>
      </c>
      <c r="I1510" s="131" t="s">
        <v>3761</v>
      </c>
      <c r="K1510" s="131" t="s">
        <v>3762</v>
      </c>
      <c r="L1510" s="131" t="s">
        <v>8975</v>
      </c>
      <c r="M1510" s="131" t="str">
        <f t="shared" si="23"/>
        <v>ASSY</v>
      </c>
    </row>
    <row r="1511" spans="1:13" x14ac:dyDescent="0.2">
      <c r="A1511" s="131" t="s">
        <v>8448</v>
      </c>
      <c r="B1511" s="131" t="s">
        <v>8449</v>
      </c>
      <c r="C1511" s="131" t="s">
        <v>2390</v>
      </c>
      <c r="D1511" s="131" t="s">
        <v>2390</v>
      </c>
      <c r="E1511" s="131" t="s">
        <v>2587</v>
      </c>
      <c r="F1511" s="131" t="s">
        <v>2588</v>
      </c>
      <c r="G1511" s="131" t="s">
        <v>43</v>
      </c>
      <c r="H1511" s="131" t="s">
        <v>3767</v>
      </c>
      <c r="I1511" s="131" t="s">
        <v>3767</v>
      </c>
      <c r="K1511" s="131" t="s">
        <v>3768</v>
      </c>
      <c r="L1511" s="131" t="s">
        <v>8977</v>
      </c>
      <c r="M1511" s="131" t="str">
        <f t="shared" si="23"/>
        <v>ASSY</v>
      </c>
    </row>
    <row r="1512" spans="1:13" x14ac:dyDescent="0.2">
      <c r="A1512" s="131" t="s">
        <v>4779</v>
      </c>
      <c r="B1512" s="131" t="s">
        <v>8450</v>
      </c>
      <c r="C1512" s="131" t="s">
        <v>2390</v>
      </c>
      <c r="D1512" s="131" t="s">
        <v>2390</v>
      </c>
      <c r="E1512" s="131" t="s">
        <v>2587</v>
      </c>
      <c r="F1512" s="131" t="s">
        <v>2588</v>
      </c>
      <c r="G1512" s="131" t="s">
        <v>43</v>
      </c>
      <c r="H1512" s="131" t="s">
        <v>3771</v>
      </c>
      <c r="I1512" s="131" t="s">
        <v>3771</v>
      </c>
      <c r="K1512" s="131" t="s">
        <v>3772</v>
      </c>
      <c r="L1512" s="131" t="s">
        <v>8979</v>
      </c>
      <c r="M1512" s="131" t="str">
        <f t="shared" si="23"/>
        <v>ASSY</v>
      </c>
    </row>
    <row r="1513" spans="1:13" x14ac:dyDescent="0.2">
      <c r="A1513" s="131" t="s">
        <v>8451</v>
      </c>
      <c r="B1513" s="131" t="s">
        <v>8452</v>
      </c>
      <c r="C1513" s="131" t="s">
        <v>2390</v>
      </c>
      <c r="D1513" s="131" t="s">
        <v>2390</v>
      </c>
      <c r="E1513" s="131" t="s">
        <v>2587</v>
      </c>
      <c r="F1513" s="131" t="s">
        <v>2588</v>
      </c>
      <c r="G1513" s="131" t="s">
        <v>43</v>
      </c>
      <c r="H1513" s="131" t="s">
        <v>3775</v>
      </c>
      <c r="I1513" s="131" t="s">
        <v>3775</v>
      </c>
      <c r="K1513" s="131" t="s">
        <v>3776</v>
      </c>
      <c r="L1513" s="131" t="s">
        <v>8981</v>
      </c>
      <c r="M1513" s="131" t="str">
        <f t="shared" si="23"/>
        <v>ASSY</v>
      </c>
    </row>
    <row r="1514" spans="1:13" x14ac:dyDescent="0.2">
      <c r="A1514" s="131" t="s">
        <v>8453</v>
      </c>
      <c r="B1514" s="131" t="s">
        <v>8454</v>
      </c>
      <c r="C1514" s="131" t="s">
        <v>28</v>
      </c>
      <c r="D1514" s="131" t="s">
        <v>28</v>
      </c>
      <c r="E1514" s="131" t="s">
        <v>137</v>
      </c>
      <c r="F1514" s="131" t="s">
        <v>138</v>
      </c>
      <c r="G1514" s="131" t="s">
        <v>43</v>
      </c>
      <c r="H1514" s="131" t="s">
        <v>8684</v>
      </c>
      <c r="I1514" s="131" t="s">
        <v>8684</v>
      </c>
      <c r="K1514" s="131" t="s">
        <v>5011</v>
      </c>
      <c r="L1514" s="131" t="s">
        <v>8987</v>
      </c>
      <c r="M1514" s="131" t="str">
        <f t="shared" si="23"/>
        <v>ASSY</v>
      </c>
    </row>
    <row r="1515" spans="1:13" x14ac:dyDescent="0.2">
      <c r="A1515" s="131" t="s">
        <v>8455</v>
      </c>
      <c r="B1515" s="131" t="s">
        <v>8456</v>
      </c>
      <c r="C1515" s="131" t="s">
        <v>28</v>
      </c>
      <c r="D1515" s="131" t="s">
        <v>28</v>
      </c>
      <c r="E1515" s="131" t="s">
        <v>137</v>
      </c>
      <c r="F1515" s="131" t="s">
        <v>138</v>
      </c>
      <c r="G1515" s="131" t="s">
        <v>43</v>
      </c>
      <c r="H1515" s="131" t="s">
        <v>8685</v>
      </c>
      <c r="I1515" s="131" t="s">
        <v>8685</v>
      </c>
      <c r="K1515" s="131" t="s">
        <v>5016</v>
      </c>
      <c r="L1515" s="131" t="s">
        <v>8988</v>
      </c>
      <c r="M1515" s="131" t="str">
        <f t="shared" si="23"/>
        <v>ASSY</v>
      </c>
    </row>
    <row r="1516" spans="1:13" x14ac:dyDescent="0.2">
      <c r="A1516" s="131" t="s">
        <v>4331</v>
      </c>
      <c r="B1516" s="131" t="s">
        <v>8457</v>
      </c>
      <c r="C1516" s="131" t="s">
        <v>2390</v>
      </c>
      <c r="D1516" s="131" t="s">
        <v>2390</v>
      </c>
      <c r="E1516" s="131" t="s">
        <v>2587</v>
      </c>
      <c r="F1516" s="131" t="s">
        <v>2588</v>
      </c>
      <c r="G1516" s="131" t="s">
        <v>43</v>
      </c>
      <c r="H1516" s="131" t="s">
        <v>3763</v>
      </c>
      <c r="I1516" s="131" t="s">
        <v>3763</v>
      </c>
      <c r="K1516" s="131" t="s">
        <v>3764</v>
      </c>
      <c r="L1516" s="131" t="s">
        <v>8976</v>
      </c>
      <c r="M1516" s="131" t="str">
        <f t="shared" si="23"/>
        <v>ASSY</v>
      </c>
    </row>
    <row r="1517" spans="1:13" x14ac:dyDescent="0.2">
      <c r="A1517" s="131" t="s">
        <v>4361</v>
      </c>
      <c r="B1517" s="131" t="s">
        <v>8458</v>
      </c>
      <c r="C1517" s="131" t="s">
        <v>2390</v>
      </c>
      <c r="D1517" s="131" t="s">
        <v>2390</v>
      </c>
      <c r="E1517" s="131" t="s">
        <v>2587</v>
      </c>
      <c r="F1517" s="131" t="s">
        <v>2588</v>
      </c>
      <c r="G1517" s="131" t="s">
        <v>43</v>
      </c>
      <c r="H1517" s="131" t="s">
        <v>3769</v>
      </c>
      <c r="I1517" s="131" t="s">
        <v>3769</v>
      </c>
      <c r="K1517" s="131" t="s">
        <v>3770</v>
      </c>
      <c r="L1517" s="131" t="s">
        <v>8978</v>
      </c>
      <c r="M1517" s="131" t="str">
        <f t="shared" si="23"/>
        <v>ASSY</v>
      </c>
    </row>
    <row r="1518" spans="1:13" x14ac:dyDescent="0.2">
      <c r="A1518" s="131" t="s">
        <v>4375</v>
      </c>
      <c r="B1518" s="131" t="s">
        <v>8459</v>
      </c>
      <c r="C1518" s="131" t="s">
        <v>2390</v>
      </c>
      <c r="D1518" s="131" t="s">
        <v>2390</v>
      </c>
      <c r="E1518" s="131" t="s">
        <v>2587</v>
      </c>
      <c r="F1518" s="131" t="s">
        <v>2588</v>
      </c>
      <c r="G1518" s="131" t="s">
        <v>43</v>
      </c>
      <c r="H1518" s="131" t="s">
        <v>3773</v>
      </c>
      <c r="I1518" s="131" t="s">
        <v>3773</v>
      </c>
      <c r="K1518" s="131" t="s">
        <v>3774</v>
      </c>
      <c r="L1518" s="131" t="s">
        <v>8980</v>
      </c>
      <c r="M1518" s="131" t="str">
        <f>IF(G1518="","",G1518)</f>
        <v>ASSY</v>
      </c>
    </row>
    <row r="1519" spans="1:13" x14ac:dyDescent="0.2">
      <c r="A1519" s="131" t="s">
        <v>4446</v>
      </c>
      <c r="B1519" s="131" t="s">
        <v>8460</v>
      </c>
      <c r="C1519" s="131" t="s">
        <v>2390</v>
      </c>
      <c r="D1519" s="131" t="s">
        <v>2390</v>
      </c>
      <c r="E1519" s="131" t="s">
        <v>2587</v>
      </c>
      <c r="F1519" s="131" t="s">
        <v>2588</v>
      </c>
      <c r="G1519" s="131" t="s">
        <v>43</v>
      </c>
      <c r="H1519" s="131" t="s">
        <v>3777</v>
      </c>
      <c r="I1519" s="131" t="s">
        <v>3777</v>
      </c>
      <c r="K1519" s="131" t="s">
        <v>3778</v>
      </c>
      <c r="L1519" s="131" t="s">
        <v>8982</v>
      </c>
      <c r="M1519" s="131" t="str">
        <f t="shared" ref="M1519:M1582" si="24">IF(G1519="","",G1519)</f>
        <v>ASSY</v>
      </c>
    </row>
    <row r="1520" spans="1:13" x14ac:dyDescent="0.2">
      <c r="A1520" s="131" t="s">
        <v>8461</v>
      </c>
      <c r="B1520" s="131" t="s">
        <v>8462</v>
      </c>
      <c r="C1520" s="131" t="s">
        <v>2390</v>
      </c>
      <c r="D1520" s="131" t="s">
        <v>2390</v>
      </c>
      <c r="E1520" s="131" t="s">
        <v>2587</v>
      </c>
      <c r="F1520" s="131" t="s">
        <v>2588</v>
      </c>
      <c r="G1520" s="131" t="s">
        <v>3390</v>
      </c>
      <c r="H1520" s="131" t="s">
        <v>3765</v>
      </c>
      <c r="I1520" s="131" t="s">
        <v>3765</v>
      </c>
      <c r="K1520" s="131" t="s">
        <v>3766</v>
      </c>
      <c r="L1520" s="131" t="s">
        <v>5469</v>
      </c>
      <c r="M1520" s="131" t="str">
        <f t="shared" si="24"/>
        <v>SEALING</v>
      </c>
    </row>
    <row r="1521" spans="1:13" x14ac:dyDescent="0.2">
      <c r="A1521" s="131" t="s">
        <v>4507</v>
      </c>
      <c r="B1521" s="131" t="s">
        <v>8463</v>
      </c>
      <c r="C1521" s="131" t="s">
        <v>28</v>
      </c>
      <c r="D1521" s="131" t="s">
        <v>28</v>
      </c>
      <c r="E1521" s="131" t="s">
        <v>137</v>
      </c>
      <c r="F1521" s="131" t="s">
        <v>138</v>
      </c>
      <c r="G1521" s="131" t="s">
        <v>43</v>
      </c>
      <c r="H1521" s="131" t="s">
        <v>3719</v>
      </c>
      <c r="I1521" s="131" t="s">
        <v>3719</v>
      </c>
      <c r="K1521" s="131" t="s">
        <v>3720</v>
      </c>
      <c r="L1521" s="131" t="s">
        <v>8969</v>
      </c>
      <c r="M1521" s="131" t="str">
        <f t="shared" si="24"/>
        <v>ASSY</v>
      </c>
    </row>
    <row r="1522" spans="1:13" x14ac:dyDescent="0.2">
      <c r="A1522" s="131" t="s">
        <v>4334</v>
      </c>
      <c r="B1522" s="131" t="s">
        <v>8464</v>
      </c>
      <c r="C1522" s="131" t="s">
        <v>28</v>
      </c>
      <c r="D1522" s="131" t="s">
        <v>28</v>
      </c>
      <c r="E1522" s="131" t="s">
        <v>137</v>
      </c>
      <c r="F1522" s="131" t="s">
        <v>138</v>
      </c>
      <c r="G1522" s="131" t="s">
        <v>43</v>
      </c>
      <c r="H1522" s="131" t="s">
        <v>3731</v>
      </c>
      <c r="I1522" s="131" t="s">
        <v>3731</v>
      </c>
      <c r="K1522" s="131" t="s">
        <v>3732</v>
      </c>
      <c r="L1522" s="131" t="s">
        <v>8973</v>
      </c>
      <c r="M1522" s="131" t="str">
        <f t="shared" si="24"/>
        <v>ASSY</v>
      </c>
    </row>
    <row r="1523" spans="1:13" x14ac:dyDescent="0.2">
      <c r="A1523" s="131" t="s">
        <v>4155</v>
      </c>
      <c r="B1523" s="131" t="s">
        <v>8465</v>
      </c>
      <c r="C1523" s="131" t="s">
        <v>2390</v>
      </c>
      <c r="D1523" s="131" t="s">
        <v>2390</v>
      </c>
      <c r="E1523" s="131" t="s">
        <v>2587</v>
      </c>
      <c r="F1523" s="131" t="s">
        <v>2588</v>
      </c>
      <c r="G1523" s="131" t="s">
        <v>43</v>
      </c>
      <c r="H1523" s="131" t="s">
        <v>4149</v>
      </c>
      <c r="I1523" s="131" t="s">
        <v>4149</v>
      </c>
      <c r="K1523" s="131" t="s">
        <v>4152</v>
      </c>
      <c r="L1523" s="131" t="s">
        <v>8885</v>
      </c>
      <c r="M1523" s="131" t="str">
        <f t="shared" si="24"/>
        <v>ASSY</v>
      </c>
    </row>
    <row r="1524" spans="1:13" x14ac:dyDescent="0.2">
      <c r="A1524" s="131" t="s">
        <v>8466</v>
      </c>
      <c r="B1524" s="131" t="s">
        <v>8467</v>
      </c>
      <c r="C1524" s="131" t="s">
        <v>2390</v>
      </c>
      <c r="D1524" s="131" t="s">
        <v>2390</v>
      </c>
      <c r="E1524" s="131" t="s">
        <v>2587</v>
      </c>
      <c r="F1524" s="131" t="s">
        <v>2588</v>
      </c>
      <c r="G1524" s="131" t="s">
        <v>43</v>
      </c>
      <c r="H1524" s="131" t="s">
        <v>8686</v>
      </c>
      <c r="I1524" s="131" t="s">
        <v>8686</v>
      </c>
      <c r="K1524" s="131" t="s">
        <v>5001</v>
      </c>
      <c r="L1524" s="131" t="s">
        <v>8989</v>
      </c>
      <c r="M1524" s="131" t="str">
        <f t="shared" si="24"/>
        <v>ASSY</v>
      </c>
    </row>
    <row r="1525" spans="1:13" x14ac:dyDescent="0.2">
      <c r="A1525" s="131" t="s">
        <v>8468</v>
      </c>
      <c r="B1525" s="131" t="s">
        <v>8469</v>
      </c>
      <c r="C1525" s="131" t="s">
        <v>2819</v>
      </c>
      <c r="D1525" s="131" t="s">
        <v>3026</v>
      </c>
      <c r="E1525" s="131" t="s">
        <v>3570</v>
      </c>
      <c r="F1525" s="131" t="s">
        <v>3028</v>
      </c>
      <c r="G1525" s="131" t="s">
        <v>3390</v>
      </c>
      <c r="H1525" s="131" t="s">
        <v>5529</v>
      </c>
      <c r="I1525" s="131" t="s">
        <v>5529</v>
      </c>
      <c r="K1525" s="131" t="s">
        <v>5528</v>
      </c>
      <c r="L1525" s="131" t="s">
        <v>5522</v>
      </c>
      <c r="M1525" s="131" t="str">
        <f t="shared" si="24"/>
        <v>SEALING</v>
      </c>
    </row>
    <row r="1526" spans="1:13" x14ac:dyDescent="0.2">
      <c r="A1526" s="131" t="s">
        <v>8470</v>
      </c>
      <c r="B1526" s="131" t="s">
        <v>8138</v>
      </c>
      <c r="C1526" s="131" t="s">
        <v>2390</v>
      </c>
      <c r="D1526" s="131" t="s">
        <v>2390</v>
      </c>
      <c r="E1526" s="131" t="s">
        <v>2392</v>
      </c>
      <c r="F1526" s="131" t="s">
        <v>2393</v>
      </c>
      <c r="G1526" s="131" t="s">
        <v>43</v>
      </c>
      <c r="H1526" s="131" t="s">
        <v>3532</v>
      </c>
      <c r="I1526" s="131" t="s">
        <v>3532</v>
      </c>
      <c r="K1526" s="131" t="s">
        <v>3534</v>
      </c>
      <c r="L1526" s="131" t="s">
        <v>3535</v>
      </c>
      <c r="M1526" s="131" t="str">
        <f t="shared" si="24"/>
        <v>ASSY</v>
      </c>
    </row>
    <row r="1527" spans="1:13" x14ac:dyDescent="0.2">
      <c r="A1527" s="131" t="s">
        <v>4251</v>
      </c>
      <c r="B1527" s="131" t="s">
        <v>8471</v>
      </c>
      <c r="C1527" s="131" t="s">
        <v>2390</v>
      </c>
      <c r="D1527" s="131" t="s">
        <v>2390</v>
      </c>
      <c r="E1527" s="131" t="s">
        <v>2587</v>
      </c>
      <c r="F1527" s="131" t="s">
        <v>2588</v>
      </c>
      <c r="G1527" s="131" t="s">
        <v>43</v>
      </c>
      <c r="H1527" s="131" t="s">
        <v>4231</v>
      </c>
      <c r="I1527" s="131" t="s">
        <v>4231</v>
      </c>
      <c r="K1527" s="131" t="s">
        <v>4240</v>
      </c>
      <c r="L1527" s="131" t="s">
        <v>5299</v>
      </c>
      <c r="M1527" s="131" t="str">
        <f t="shared" si="24"/>
        <v>ASSY</v>
      </c>
    </row>
    <row r="1528" spans="1:13" x14ac:dyDescent="0.2">
      <c r="A1528" s="131" t="s">
        <v>4360</v>
      </c>
      <c r="B1528" s="131" t="s">
        <v>8472</v>
      </c>
      <c r="C1528" s="131" t="s">
        <v>2390</v>
      </c>
      <c r="D1528" s="131" t="s">
        <v>2390</v>
      </c>
      <c r="E1528" s="131" t="s">
        <v>2587</v>
      </c>
      <c r="F1528" s="131" t="s">
        <v>2588</v>
      </c>
      <c r="G1528" s="131" t="s">
        <v>43</v>
      </c>
      <c r="H1528" s="131" t="s">
        <v>4316</v>
      </c>
      <c r="I1528" s="131" t="s">
        <v>4316</v>
      </c>
      <c r="K1528" s="131" t="s">
        <v>4329</v>
      </c>
      <c r="L1528" s="131" t="s">
        <v>5303</v>
      </c>
      <c r="M1528" s="131" t="str">
        <f t="shared" si="24"/>
        <v>ASSY</v>
      </c>
    </row>
    <row r="1529" spans="1:13" x14ac:dyDescent="0.2">
      <c r="A1529" s="131" t="s">
        <v>4497</v>
      </c>
      <c r="B1529" s="131" t="s">
        <v>8473</v>
      </c>
      <c r="C1529" s="131" t="s">
        <v>2390</v>
      </c>
      <c r="D1529" s="131" t="s">
        <v>2390</v>
      </c>
      <c r="E1529" s="131" t="s">
        <v>2587</v>
      </c>
      <c r="F1529" s="131" t="s">
        <v>2588</v>
      </c>
      <c r="G1529" s="131" t="s">
        <v>43</v>
      </c>
      <c r="H1529" s="131" t="s">
        <v>4187</v>
      </c>
      <c r="I1529" s="131" t="s">
        <v>4187</v>
      </c>
      <c r="K1529" s="131" t="s">
        <v>4200</v>
      </c>
      <c r="L1529" s="131" t="s">
        <v>5307</v>
      </c>
      <c r="M1529" s="131" t="str">
        <f t="shared" si="24"/>
        <v>ASSY</v>
      </c>
    </row>
    <row r="1530" spans="1:13" x14ac:dyDescent="0.2">
      <c r="A1530" s="131" t="s">
        <v>8474</v>
      </c>
      <c r="B1530" s="131" t="s">
        <v>8475</v>
      </c>
      <c r="C1530" s="131" t="s">
        <v>2390</v>
      </c>
      <c r="D1530" s="131" t="s">
        <v>2390</v>
      </c>
      <c r="E1530" s="131" t="s">
        <v>2587</v>
      </c>
      <c r="F1530" s="131" t="s">
        <v>2588</v>
      </c>
      <c r="G1530" s="131" t="s">
        <v>43</v>
      </c>
      <c r="H1530" s="131" t="s">
        <v>8687</v>
      </c>
      <c r="I1530" s="131" t="s">
        <v>8687</v>
      </c>
      <c r="K1530" s="131" t="s">
        <v>5308</v>
      </c>
      <c r="L1530" s="131" t="s">
        <v>5310</v>
      </c>
      <c r="M1530" s="131" t="str">
        <f t="shared" si="24"/>
        <v>ASSY</v>
      </c>
    </row>
    <row r="1531" spans="1:13" x14ac:dyDescent="0.2">
      <c r="A1531" s="131" t="s">
        <v>8476</v>
      </c>
      <c r="B1531" s="131" t="s">
        <v>8477</v>
      </c>
      <c r="C1531" s="131" t="s">
        <v>2390</v>
      </c>
      <c r="D1531" s="131" t="s">
        <v>2390</v>
      </c>
      <c r="E1531" s="131" t="s">
        <v>2587</v>
      </c>
      <c r="F1531" s="131" t="s">
        <v>2588</v>
      </c>
      <c r="G1531" s="131" t="s">
        <v>43</v>
      </c>
      <c r="H1531" s="131" t="s">
        <v>8688</v>
      </c>
      <c r="I1531" s="131" t="s">
        <v>8688</v>
      </c>
      <c r="K1531" s="131" t="s">
        <v>5513</v>
      </c>
      <c r="L1531" s="131" t="s">
        <v>8990</v>
      </c>
      <c r="M1531" s="131" t="str">
        <f t="shared" si="24"/>
        <v>ASSY</v>
      </c>
    </row>
    <row r="1532" spans="1:13" x14ac:dyDescent="0.2">
      <c r="A1532" s="131" t="s">
        <v>4528</v>
      </c>
      <c r="B1532" s="131" t="s">
        <v>8478</v>
      </c>
      <c r="C1532" s="131" t="s">
        <v>28</v>
      </c>
      <c r="D1532" s="131" t="s">
        <v>28</v>
      </c>
      <c r="E1532" s="131" t="s">
        <v>137</v>
      </c>
      <c r="F1532" s="131" t="s">
        <v>138</v>
      </c>
      <c r="G1532" s="131" t="s">
        <v>43</v>
      </c>
      <c r="H1532" s="131" t="s">
        <v>4231</v>
      </c>
      <c r="I1532" s="131" t="s">
        <v>4231</v>
      </c>
      <c r="K1532" s="131" t="s">
        <v>4240</v>
      </c>
      <c r="L1532" s="131" t="s">
        <v>5299</v>
      </c>
      <c r="M1532" s="131" t="str">
        <f t="shared" si="24"/>
        <v>ASSY</v>
      </c>
    </row>
    <row r="1533" spans="1:13" x14ac:dyDescent="0.2">
      <c r="A1533" s="131" t="s">
        <v>8479</v>
      </c>
      <c r="B1533" s="131" t="s">
        <v>8480</v>
      </c>
      <c r="C1533" s="131" t="s">
        <v>28</v>
      </c>
      <c r="D1533" s="131" t="s">
        <v>28</v>
      </c>
      <c r="E1533" s="131" t="s">
        <v>137</v>
      </c>
      <c r="F1533" s="131" t="s">
        <v>138</v>
      </c>
      <c r="G1533" s="131" t="s">
        <v>43</v>
      </c>
      <c r="H1533" s="131" t="s">
        <v>4316</v>
      </c>
      <c r="I1533" s="131" t="s">
        <v>4316</v>
      </c>
      <c r="K1533" s="131" t="s">
        <v>4329</v>
      </c>
      <c r="L1533" s="131" t="s">
        <v>5303</v>
      </c>
      <c r="M1533" s="131" t="str">
        <f t="shared" si="24"/>
        <v>ASSY</v>
      </c>
    </row>
    <row r="1534" spans="1:13" x14ac:dyDescent="0.2">
      <c r="A1534" s="131" t="s">
        <v>8481</v>
      </c>
      <c r="B1534" s="131" t="s">
        <v>8482</v>
      </c>
      <c r="C1534" s="131" t="s">
        <v>28</v>
      </c>
      <c r="D1534" s="131" t="s">
        <v>28</v>
      </c>
      <c r="E1534" s="131" t="s">
        <v>137</v>
      </c>
      <c r="F1534" s="131" t="s">
        <v>138</v>
      </c>
      <c r="G1534" s="131" t="s">
        <v>43</v>
      </c>
      <c r="H1534" s="131" t="s">
        <v>4187</v>
      </c>
      <c r="I1534" s="131" t="s">
        <v>4187</v>
      </c>
      <c r="K1534" s="131" t="s">
        <v>4200</v>
      </c>
      <c r="L1534" s="131" t="s">
        <v>5307</v>
      </c>
      <c r="M1534" s="131" t="str">
        <f t="shared" si="24"/>
        <v>ASSY</v>
      </c>
    </row>
    <row r="1535" spans="1:13" x14ac:dyDescent="0.2">
      <c r="A1535" s="131" t="s">
        <v>8483</v>
      </c>
      <c r="B1535" s="131" t="s">
        <v>8484</v>
      </c>
      <c r="C1535" s="131" t="s">
        <v>28</v>
      </c>
      <c r="D1535" s="131" t="s">
        <v>28</v>
      </c>
      <c r="E1535" s="131" t="s">
        <v>137</v>
      </c>
      <c r="F1535" s="131" t="s">
        <v>138</v>
      </c>
      <c r="G1535" s="131" t="s">
        <v>43</v>
      </c>
      <c r="H1535" s="131" t="s">
        <v>8687</v>
      </c>
      <c r="I1535" s="131" t="s">
        <v>8687</v>
      </c>
      <c r="K1535" s="131" t="s">
        <v>5308</v>
      </c>
      <c r="L1535" s="131" t="s">
        <v>5310</v>
      </c>
      <c r="M1535" s="131" t="str">
        <f t="shared" si="24"/>
        <v>ASSY</v>
      </c>
    </row>
    <row r="1536" spans="1:13" x14ac:dyDescent="0.2">
      <c r="A1536" s="131" t="s">
        <v>8485</v>
      </c>
      <c r="B1536" s="131" t="s">
        <v>8486</v>
      </c>
      <c r="C1536" s="131" t="s">
        <v>28</v>
      </c>
      <c r="D1536" s="131" t="s">
        <v>28</v>
      </c>
      <c r="E1536" s="131" t="s">
        <v>137</v>
      </c>
      <c r="F1536" s="131" t="s">
        <v>138</v>
      </c>
      <c r="G1536" s="131" t="s">
        <v>3390</v>
      </c>
      <c r="H1536" s="131" t="s">
        <v>8688</v>
      </c>
      <c r="I1536" s="131" t="s">
        <v>8688</v>
      </c>
      <c r="K1536" s="131" t="s">
        <v>5513</v>
      </c>
      <c r="L1536" s="131" t="s">
        <v>8990</v>
      </c>
      <c r="M1536" s="131" t="str">
        <f t="shared" si="24"/>
        <v>SEALING</v>
      </c>
    </row>
    <row r="1537" spans="1:13" x14ac:dyDescent="0.2">
      <c r="A1537" s="131" t="s">
        <v>4138</v>
      </c>
      <c r="B1537" s="131" t="s">
        <v>8487</v>
      </c>
      <c r="C1537" s="131" t="s">
        <v>2390</v>
      </c>
      <c r="D1537" s="131" t="s">
        <v>2390</v>
      </c>
      <c r="E1537" s="131" t="s">
        <v>2587</v>
      </c>
      <c r="F1537" s="131" t="s">
        <v>2588</v>
      </c>
      <c r="G1537" s="131" t="s">
        <v>43</v>
      </c>
      <c r="H1537" s="131" t="s">
        <v>4131</v>
      </c>
      <c r="I1537" s="131" t="s">
        <v>4131</v>
      </c>
      <c r="K1537" s="131" t="s">
        <v>4132</v>
      </c>
      <c r="L1537" s="131" t="s">
        <v>8991</v>
      </c>
      <c r="M1537" s="131" t="str">
        <f t="shared" si="24"/>
        <v>ASSY</v>
      </c>
    </row>
    <row r="1538" spans="1:13" x14ac:dyDescent="0.2">
      <c r="A1538" s="131" t="s">
        <v>4501</v>
      </c>
      <c r="B1538" s="131" t="s">
        <v>8488</v>
      </c>
      <c r="C1538" s="131" t="s">
        <v>2390</v>
      </c>
      <c r="D1538" s="131" t="s">
        <v>2390</v>
      </c>
      <c r="E1538" s="131" t="s">
        <v>2587</v>
      </c>
      <c r="F1538" s="131" t="s">
        <v>2588</v>
      </c>
      <c r="G1538" s="131" t="s">
        <v>43</v>
      </c>
      <c r="H1538" s="131" t="s">
        <v>4115</v>
      </c>
      <c r="I1538" s="131" t="s">
        <v>4115</v>
      </c>
      <c r="K1538" s="131" t="s">
        <v>4409</v>
      </c>
      <c r="L1538" s="131" t="s">
        <v>8992</v>
      </c>
      <c r="M1538" s="131" t="str">
        <f t="shared" si="24"/>
        <v>ASSY</v>
      </c>
    </row>
    <row r="1539" spans="1:13" x14ac:dyDescent="0.2">
      <c r="A1539" s="131" t="s">
        <v>8489</v>
      </c>
      <c r="B1539" s="131" t="s">
        <v>8490</v>
      </c>
      <c r="C1539" s="131" t="s">
        <v>2390</v>
      </c>
      <c r="D1539" s="131" t="s">
        <v>2390</v>
      </c>
      <c r="E1539" s="131" t="s">
        <v>2587</v>
      </c>
      <c r="F1539" s="131" t="s">
        <v>2588</v>
      </c>
      <c r="G1539" s="131" t="s">
        <v>3390</v>
      </c>
      <c r="H1539" s="131" t="s">
        <v>8689</v>
      </c>
      <c r="I1539" s="131" t="s">
        <v>8689</v>
      </c>
      <c r="K1539" s="131" t="s">
        <v>5470</v>
      </c>
      <c r="L1539" s="131" t="s">
        <v>8993</v>
      </c>
      <c r="M1539" s="131" t="str">
        <f t="shared" si="24"/>
        <v>SEALING</v>
      </c>
    </row>
    <row r="1540" spans="1:13" x14ac:dyDescent="0.2">
      <c r="A1540" s="131" t="s">
        <v>8491</v>
      </c>
      <c r="B1540" s="131" t="s">
        <v>8492</v>
      </c>
      <c r="C1540" s="131" t="s">
        <v>2390</v>
      </c>
      <c r="D1540" s="131" t="s">
        <v>2390</v>
      </c>
      <c r="E1540" s="131" t="s">
        <v>2587</v>
      </c>
      <c r="F1540" s="131" t="s">
        <v>2588</v>
      </c>
      <c r="G1540" s="131" t="s">
        <v>3390</v>
      </c>
      <c r="H1540" s="131" t="s">
        <v>8690</v>
      </c>
      <c r="I1540" s="131" t="s">
        <v>8690</v>
      </c>
      <c r="K1540" s="131" t="s">
        <v>5473</v>
      </c>
      <c r="L1540" s="131" t="s">
        <v>8994</v>
      </c>
      <c r="M1540" s="131" t="str">
        <f t="shared" si="24"/>
        <v>SEALING</v>
      </c>
    </row>
    <row r="1541" spans="1:13" x14ac:dyDescent="0.2">
      <c r="A1541" s="131" t="s">
        <v>8493</v>
      </c>
      <c r="B1541" s="131" t="s">
        <v>8494</v>
      </c>
      <c r="C1541" s="131" t="s">
        <v>2390</v>
      </c>
      <c r="D1541" s="131" t="s">
        <v>2390</v>
      </c>
      <c r="E1541" s="131" t="s">
        <v>2587</v>
      </c>
      <c r="F1541" s="131" t="s">
        <v>2588</v>
      </c>
      <c r="G1541" s="131" t="s">
        <v>43</v>
      </c>
      <c r="H1541" s="131" t="s">
        <v>8691</v>
      </c>
      <c r="I1541" s="131" t="s">
        <v>8691</v>
      </c>
      <c r="K1541" s="131" t="s">
        <v>5032</v>
      </c>
      <c r="L1541" s="131" t="s">
        <v>8995</v>
      </c>
      <c r="M1541" s="131" t="str">
        <f t="shared" si="24"/>
        <v>ASSY</v>
      </c>
    </row>
    <row r="1542" spans="1:13" x14ac:dyDescent="0.2">
      <c r="A1542" s="131" t="s">
        <v>8495</v>
      </c>
      <c r="B1542" s="131" t="s">
        <v>8496</v>
      </c>
      <c r="C1542" s="131" t="s">
        <v>2390</v>
      </c>
      <c r="D1542" s="131" t="s">
        <v>2390</v>
      </c>
      <c r="E1542" s="131" t="s">
        <v>2587</v>
      </c>
      <c r="F1542" s="131" t="s">
        <v>2588</v>
      </c>
      <c r="G1542" s="131" t="s">
        <v>43</v>
      </c>
      <c r="H1542" s="131" t="s">
        <v>8692</v>
      </c>
      <c r="I1542" s="131" t="s">
        <v>8692</v>
      </c>
      <c r="K1542" s="131" t="s">
        <v>5037</v>
      </c>
      <c r="L1542" s="131" t="s">
        <v>8996</v>
      </c>
      <c r="M1542" s="131" t="str">
        <f t="shared" si="24"/>
        <v>ASSY</v>
      </c>
    </row>
    <row r="1543" spans="1:13" x14ac:dyDescent="0.2">
      <c r="A1543" s="131" t="s">
        <v>4220</v>
      </c>
      <c r="B1543" s="131" t="s">
        <v>8497</v>
      </c>
      <c r="C1543" s="131" t="s">
        <v>2390</v>
      </c>
      <c r="D1543" s="131" t="s">
        <v>2390</v>
      </c>
      <c r="E1543" s="131" t="s">
        <v>2587</v>
      </c>
      <c r="F1543" s="131" t="s">
        <v>2588</v>
      </c>
      <c r="G1543" s="131" t="s">
        <v>43</v>
      </c>
      <c r="H1543" s="131" t="s">
        <v>4191</v>
      </c>
      <c r="I1543" s="131" t="s">
        <v>4191</v>
      </c>
      <c r="K1543" s="131" t="s">
        <v>4202</v>
      </c>
      <c r="L1543" s="131" t="s">
        <v>8997</v>
      </c>
      <c r="M1543" s="131" t="str">
        <f t="shared" si="24"/>
        <v>ASSY</v>
      </c>
    </row>
    <row r="1544" spans="1:13" x14ac:dyDescent="0.2">
      <c r="A1544" s="131" t="s">
        <v>4243</v>
      </c>
      <c r="B1544" s="131" t="s">
        <v>8498</v>
      </c>
      <c r="C1544" s="131" t="s">
        <v>2390</v>
      </c>
      <c r="D1544" s="131" t="s">
        <v>2390</v>
      </c>
      <c r="E1544" s="131" t="s">
        <v>2587</v>
      </c>
      <c r="F1544" s="131" t="s">
        <v>2588</v>
      </c>
      <c r="G1544" s="131" t="s">
        <v>43</v>
      </c>
      <c r="H1544" s="131" t="s">
        <v>4212</v>
      </c>
      <c r="I1544" s="131" t="s">
        <v>4212</v>
      </c>
      <c r="K1544" s="131" t="s">
        <v>4218</v>
      </c>
      <c r="L1544" s="131" t="s">
        <v>8998</v>
      </c>
      <c r="M1544" s="131" t="str">
        <f t="shared" si="24"/>
        <v>ASSY</v>
      </c>
    </row>
    <row r="1545" spans="1:13" x14ac:dyDescent="0.2">
      <c r="A1545" s="131" t="s">
        <v>8499</v>
      </c>
      <c r="B1545" s="131" t="s">
        <v>8500</v>
      </c>
      <c r="C1545" s="131" t="s">
        <v>28</v>
      </c>
      <c r="D1545" s="131" t="s">
        <v>28</v>
      </c>
      <c r="E1545" s="131" t="s">
        <v>137</v>
      </c>
      <c r="F1545" s="131" t="s">
        <v>138</v>
      </c>
      <c r="G1545" s="131" t="s">
        <v>43</v>
      </c>
      <c r="H1545" s="131" t="s">
        <v>8693</v>
      </c>
      <c r="I1545" s="131" t="s">
        <v>8693</v>
      </c>
      <c r="K1545" s="131" t="s">
        <v>4992</v>
      </c>
      <c r="L1545" s="131" t="s">
        <v>8999</v>
      </c>
      <c r="M1545" s="131" t="str">
        <f t="shared" si="24"/>
        <v>ASSY</v>
      </c>
    </row>
    <row r="1546" spans="1:13" x14ac:dyDescent="0.2">
      <c r="A1546" s="131" t="s">
        <v>8501</v>
      </c>
      <c r="B1546" s="131" t="s">
        <v>8502</v>
      </c>
      <c r="C1546" s="131" t="s">
        <v>1635</v>
      </c>
      <c r="D1546" s="131" t="s">
        <v>1635</v>
      </c>
      <c r="E1546" s="131" t="s">
        <v>1637</v>
      </c>
      <c r="F1546" s="131" t="s">
        <v>1638</v>
      </c>
      <c r="G1546" s="131" t="s">
        <v>43</v>
      </c>
      <c r="H1546" s="131" t="s">
        <v>5172</v>
      </c>
      <c r="I1546" s="131" t="s">
        <v>5172</v>
      </c>
      <c r="K1546" s="131" t="s">
        <v>5171</v>
      </c>
      <c r="L1546" s="131" t="s">
        <v>8860</v>
      </c>
      <c r="M1546" s="131" t="str">
        <f t="shared" si="24"/>
        <v>ASSY</v>
      </c>
    </row>
    <row r="1547" spans="1:13" x14ac:dyDescent="0.2">
      <c r="A1547" s="131" t="s">
        <v>8503</v>
      </c>
      <c r="B1547" s="131" t="s">
        <v>8504</v>
      </c>
      <c r="C1547" s="131" t="s">
        <v>1635</v>
      </c>
      <c r="D1547" s="131" t="s">
        <v>1635</v>
      </c>
      <c r="E1547" s="131" t="s">
        <v>1637</v>
      </c>
      <c r="F1547" s="131" t="s">
        <v>1638</v>
      </c>
      <c r="G1547" s="131" t="s">
        <v>43</v>
      </c>
      <c r="H1547" s="131" t="s">
        <v>5224</v>
      </c>
      <c r="I1547" s="131" t="s">
        <v>5224</v>
      </c>
      <c r="K1547" s="131" t="s">
        <v>5223</v>
      </c>
      <c r="L1547" s="131" t="s">
        <v>4067</v>
      </c>
      <c r="M1547" s="131" t="str">
        <f t="shared" si="24"/>
        <v>ASSY</v>
      </c>
    </row>
    <row r="1548" spans="1:13" x14ac:dyDescent="0.2">
      <c r="A1548" s="131" t="s">
        <v>8505</v>
      </c>
      <c r="B1548" s="131" t="s">
        <v>8506</v>
      </c>
      <c r="C1548" s="131" t="s">
        <v>1635</v>
      </c>
      <c r="D1548" s="131" t="s">
        <v>1635</v>
      </c>
      <c r="E1548" s="131" t="s">
        <v>1637</v>
      </c>
      <c r="F1548" s="131" t="s">
        <v>1638</v>
      </c>
      <c r="G1548" s="131" t="s">
        <v>43</v>
      </c>
      <c r="H1548" s="131" t="s">
        <v>5178</v>
      </c>
      <c r="I1548" s="131" t="s">
        <v>5178</v>
      </c>
      <c r="K1548" s="131" t="s">
        <v>5177</v>
      </c>
      <c r="L1548" s="131" t="s">
        <v>8862</v>
      </c>
      <c r="M1548" s="131" t="str">
        <f t="shared" si="24"/>
        <v>ASSY</v>
      </c>
    </row>
    <row r="1549" spans="1:13" x14ac:dyDescent="0.2">
      <c r="A1549" s="131" t="s">
        <v>8507</v>
      </c>
      <c r="B1549" s="131" t="s">
        <v>8508</v>
      </c>
      <c r="C1549" s="131" t="s">
        <v>1635</v>
      </c>
      <c r="D1549" s="131" t="s">
        <v>1635</v>
      </c>
      <c r="E1549" s="131" t="s">
        <v>1637</v>
      </c>
      <c r="F1549" s="131" t="s">
        <v>1638</v>
      </c>
      <c r="G1549" s="131" t="s">
        <v>43</v>
      </c>
      <c r="H1549" s="131" t="s">
        <v>5228</v>
      </c>
      <c r="I1549" s="131" t="s">
        <v>5228</v>
      </c>
      <c r="K1549" s="131" t="s">
        <v>5227</v>
      </c>
      <c r="L1549" s="131" t="s">
        <v>4064</v>
      </c>
      <c r="M1549" s="131" t="str">
        <f t="shared" si="24"/>
        <v>ASSY</v>
      </c>
    </row>
    <row r="1550" spans="1:13" x14ac:dyDescent="0.2">
      <c r="A1550" s="131" t="s">
        <v>8509</v>
      </c>
      <c r="B1550" s="131" t="s">
        <v>8510</v>
      </c>
      <c r="C1550" s="131" t="s">
        <v>28</v>
      </c>
      <c r="D1550" s="131" t="s">
        <v>28</v>
      </c>
      <c r="E1550" s="131" t="s">
        <v>30</v>
      </c>
      <c r="F1550" s="131" t="s">
        <v>31</v>
      </c>
      <c r="G1550" s="131" t="s">
        <v>43</v>
      </c>
      <c r="H1550" s="131" t="s">
        <v>8694</v>
      </c>
      <c r="I1550" s="131" t="s">
        <v>8694</v>
      </c>
      <c r="K1550" s="131" t="s">
        <v>5122</v>
      </c>
      <c r="L1550" s="131" t="s">
        <v>3605</v>
      </c>
      <c r="M1550" s="131" t="str">
        <f t="shared" si="24"/>
        <v>ASSY</v>
      </c>
    </row>
    <row r="1551" spans="1:13" x14ac:dyDescent="0.2">
      <c r="A1551" s="131" t="s">
        <v>8511</v>
      </c>
      <c r="B1551" s="131" t="s">
        <v>8512</v>
      </c>
      <c r="C1551" s="131" t="s">
        <v>1635</v>
      </c>
      <c r="D1551" s="131" t="s">
        <v>1635</v>
      </c>
      <c r="E1551" s="131" t="s">
        <v>1637</v>
      </c>
      <c r="F1551" s="131" t="s">
        <v>1638</v>
      </c>
      <c r="G1551" s="131" t="s">
        <v>43</v>
      </c>
      <c r="H1551" s="131" t="s">
        <v>5154</v>
      </c>
      <c r="I1551" s="131" t="s">
        <v>5154</v>
      </c>
      <c r="K1551" s="131" t="s">
        <v>5153</v>
      </c>
      <c r="L1551" s="131" t="s">
        <v>5155</v>
      </c>
      <c r="M1551" s="131" t="str">
        <f t="shared" si="24"/>
        <v>ASSY</v>
      </c>
    </row>
    <row r="1552" spans="1:13" x14ac:dyDescent="0.2">
      <c r="A1552" s="131" t="s">
        <v>8513</v>
      </c>
      <c r="B1552" s="131" t="s">
        <v>8514</v>
      </c>
      <c r="C1552" s="131" t="s">
        <v>1635</v>
      </c>
      <c r="D1552" s="131" t="s">
        <v>1635</v>
      </c>
      <c r="E1552" s="131" t="s">
        <v>1637</v>
      </c>
      <c r="F1552" s="131" t="s">
        <v>1638</v>
      </c>
      <c r="G1552" s="131" t="s">
        <v>43</v>
      </c>
      <c r="H1552" s="131" t="s">
        <v>5157</v>
      </c>
      <c r="I1552" s="131" t="s">
        <v>5157</v>
      </c>
      <c r="K1552" s="131" t="s">
        <v>5156</v>
      </c>
      <c r="L1552" s="131" t="s">
        <v>5158</v>
      </c>
      <c r="M1552" s="131" t="str">
        <f t="shared" si="24"/>
        <v>ASSY</v>
      </c>
    </row>
    <row r="1553" spans="1:13" x14ac:dyDescent="0.2">
      <c r="A1553" s="131" t="s">
        <v>8515</v>
      </c>
      <c r="B1553" s="131" t="s">
        <v>8516</v>
      </c>
      <c r="C1553" s="131" t="s">
        <v>1635</v>
      </c>
      <c r="D1553" s="131" t="s">
        <v>1635</v>
      </c>
      <c r="E1553" s="131" t="s">
        <v>1637</v>
      </c>
      <c r="F1553" s="131" t="s">
        <v>1638</v>
      </c>
      <c r="G1553" s="131" t="s">
        <v>43</v>
      </c>
      <c r="H1553" s="131" t="s">
        <v>4459</v>
      </c>
      <c r="I1553" s="131" t="s">
        <v>4459</v>
      </c>
      <c r="K1553" s="131" t="s">
        <v>4627</v>
      </c>
      <c r="L1553" s="131" t="s">
        <v>4628</v>
      </c>
      <c r="M1553" s="131" t="str">
        <f t="shared" si="24"/>
        <v>ASSY</v>
      </c>
    </row>
    <row r="1554" spans="1:13" x14ac:dyDescent="0.2">
      <c r="A1554" s="131" t="s">
        <v>8517</v>
      </c>
      <c r="B1554" s="131" t="s">
        <v>8518</v>
      </c>
      <c r="C1554" s="131" t="s">
        <v>1635</v>
      </c>
      <c r="D1554" s="131" t="s">
        <v>1635</v>
      </c>
      <c r="E1554" s="131" t="s">
        <v>1637</v>
      </c>
      <c r="F1554" s="131" t="s">
        <v>1638</v>
      </c>
      <c r="G1554" s="131" t="s">
        <v>43</v>
      </c>
      <c r="H1554" s="131" t="s">
        <v>5160</v>
      </c>
      <c r="I1554" s="131" t="s">
        <v>5160</v>
      </c>
      <c r="K1554" s="131" t="s">
        <v>5159</v>
      </c>
      <c r="L1554" s="131" t="s">
        <v>5161</v>
      </c>
      <c r="M1554" s="131" t="str">
        <f t="shared" si="24"/>
        <v>ASSY</v>
      </c>
    </row>
    <row r="1555" spans="1:13" x14ac:dyDescent="0.2">
      <c r="A1555" s="131" t="s">
        <v>8519</v>
      </c>
      <c r="B1555" s="131" t="s">
        <v>8520</v>
      </c>
      <c r="C1555" s="131" t="s">
        <v>2390</v>
      </c>
      <c r="D1555" s="131" t="s">
        <v>2390</v>
      </c>
      <c r="E1555" s="131" t="s">
        <v>2587</v>
      </c>
      <c r="F1555" s="131" t="s">
        <v>2588</v>
      </c>
      <c r="G1555" s="131" t="s">
        <v>9035</v>
      </c>
      <c r="H1555" s="131" t="s">
        <v>8695</v>
      </c>
      <c r="I1555" s="131" t="s">
        <v>8695</v>
      </c>
      <c r="K1555" s="131" t="s">
        <v>5481</v>
      </c>
      <c r="L1555" s="131" t="s">
        <v>9000</v>
      </c>
      <c r="M1555" s="131" t="str">
        <f t="shared" si="24"/>
        <v>Sealing</v>
      </c>
    </row>
    <row r="1556" spans="1:13" x14ac:dyDescent="0.2">
      <c r="A1556" s="131" t="s">
        <v>8521</v>
      </c>
      <c r="B1556" s="131" t="s">
        <v>8522</v>
      </c>
      <c r="C1556" s="131" t="s">
        <v>2390</v>
      </c>
      <c r="D1556" s="131" t="s">
        <v>2390</v>
      </c>
      <c r="E1556" s="131" t="s">
        <v>2587</v>
      </c>
      <c r="F1556" s="131" t="s">
        <v>2588</v>
      </c>
      <c r="G1556" s="131" t="s">
        <v>9035</v>
      </c>
      <c r="H1556" s="131" t="s">
        <v>8696</v>
      </c>
      <c r="I1556" s="131" t="s">
        <v>8696</v>
      </c>
      <c r="K1556" s="131" t="s">
        <v>5484</v>
      </c>
      <c r="L1556" s="131" t="s">
        <v>9001</v>
      </c>
      <c r="M1556" s="131" t="str">
        <f t="shared" si="24"/>
        <v>Sealing</v>
      </c>
    </row>
    <row r="1557" spans="1:13" x14ac:dyDescent="0.2">
      <c r="A1557" s="131" t="s">
        <v>8523</v>
      </c>
      <c r="B1557" s="131" t="s">
        <v>8524</v>
      </c>
      <c r="C1557" s="131" t="s">
        <v>2390</v>
      </c>
      <c r="D1557" s="131" t="s">
        <v>2390</v>
      </c>
      <c r="E1557" s="131" t="s">
        <v>2587</v>
      </c>
      <c r="F1557" s="131" t="s">
        <v>2588</v>
      </c>
      <c r="G1557" s="131" t="s">
        <v>9035</v>
      </c>
      <c r="H1557" s="131" t="s">
        <v>8697</v>
      </c>
      <c r="I1557" s="131" t="s">
        <v>8697</v>
      </c>
      <c r="K1557" s="131" t="s">
        <v>5475</v>
      </c>
      <c r="L1557" s="131" t="s">
        <v>5477</v>
      </c>
      <c r="M1557" s="131" t="str">
        <f t="shared" si="24"/>
        <v>Sealing</v>
      </c>
    </row>
    <row r="1558" spans="1:13" x14ac:dyDescent="0.2">
      <c r="A1558" s="131" t="s">
        <v>8525</v>
      </c>
      <c r="B1558" s="131" t="s">
        <v>8526</v>
      </c>
      <c r="C1558" s="131" t="s">
        <v>2390</v>
      </c>
      <c r="D1558" s="131" t="s">
        <v>2390</v>
      </c>
      <c r="E1558" s="131" t="s">
        <v>2587</v>
      </c>
      <c r="F1558" s="131" t="s">
        <v>2588</v>
      </c>
      <c r="G1558" s="131" t="s">
        <v>9035</v>
      </c>
      <c r="H1558" s="131" t="s">
        <v>8698</v>
      </c>
      <c r="I1558" s="131" t="s">
        <v>8698</v>
      </c>
      <c r="K1558" s="131" t="s">
        <v>5478</v>
      </c>
      <c r="L1558" s="131" t="s">
        <v>5480</v>
      </c>
      <c r="M1558" s="131" t="str">
        <f t="shared" si="24"/>
        <v>Sealing</v>
      </c>
    </row>
    <row r="1559" spans="1:13" x14ac:dyDescent="0.2">
      <c r="A1559" s="131" t="s">
        <v>8527</v>
      </c>
      <c r="B1559" s="131" t="s">
        <v>8528</v>
      </c>
      <c r="C1559" s="131" t="s">
        <v>28</v>
      </c>
      <c r="D1559" s="131" t="s">
        <v>28</v>
      </c>
      <c r="E1559" s="131" t="s">
        <v>137</v>
      </c>
      <c r="F1559" s="131" t="s">
        <v>138</v>
      </c>
      <c r="G1559" s="131" t="s">
        <v>43</v>
      </c>
      <c r="H1559" s="131" t="s">
        <v>4131</v>
      </c>
      <c r="I1559" s="131" t="s">
        <v>4131</v>
      </c>
      <c r="K1559" s="131" t="s">
        <v>4132</v>
      </c>
      <c r="L1559" s="131" t="s">
        <v>8991</v>
      </c>
      <c r="M1559" s="131" t="str">
        <f t="shared" si="24"/>
        <v>ASSY</v>
      </c>
    </row>
    <row r="1560" spans="1:13" x14ac:dyDescent="0.2">
      <c r="A1560" s="131" t="s">
        <v>8529</v>
      </c>
      <c r="B1560" s="131" t="s">
        <v>8530</v>
      </c>
      <c r="C1560" s="131" t="s">
        <v>28</v>
      </c>
      <c r="D1560" s="131" t="s">
        <v>28</v>
      </c>
      <c r="E1560" s="131" t="s">
        <v>137</v>
      </c>
      <c r="F1560" s="131" t="s">
        <v>138</v>
      </c>
      <c r="G1560" s="131" t="s">
        <v>43</v>
      </c>
      <c r="H1560" s="131" t="s">
        <v>4115</v>
      </c>
      <c r="I1560" s="131" t="s">
        <v>4115</v>
      </c>
      <c r="K1560" s="131" t="s">
        <v>4409</v>
      </c>
      <c r="L1560" s="131" t="s">
        <v>8992</v>
      </c>
      <c r="M1560" s="131" t="str">
        <f t="shared" si="24"/>
        <v>ASSY</v>
      </c>
    </row>
    <row r="1561" spans="1:13" x14ac:dyDescent="0.2">
      <c r="A1561" s="131" t="s">
        <v>8531</v>
      </c>
      <c r="B1561" s="131" t="s">
        <v>8532</v>
      </c>
      <c r="C1561" s="131" t="s">
        <v>2390</v>
      </c>
      <c r="D1561" s="131" t="s">
        <v>2390</v>
      </c>
      <c r="E1561" s="131" t="s">
        <v>2587</v>
      </c>
      <c r="F1561" s="131" t="s">
        <v>2588</v>
      </c>
      <c r="G1561" s="131" t="s">
        <v>43</v>
      </c>
      <c r="H1561" s="131" t="s">
        <v>8684</v>
      </c>
      <c r="I1561" s="131" t="s">
        <v>8684</v>
      </c>
      <c r="K1561" s="131" t="s">
        <v>8719</v>
      </c>
      <c r="L1561" s="131" t="s">
        <v>8987</v>
      </c>
      <c r="M1561" s="131" t="str">
        <f t="shared" si="24"/>
        <v>ASSY</v>
      </c>
    </row>
    <row r="1562" spans="1:13" x14ac:dyDescent="0.2">
      <c r="A1562" s="131" t="s">
        <v>8533</v>
      </c>
      <c r="B1562" s="131" t="s">
        <v>8534</v>
      </c>
      <c r="C1562" s="131" t="s">
        <v>2390</v>
      </c>
      <c r="D1562" s="131" t="s">
        <v>2390</v>
      </c>
      <c r="E1562" s="131" t="s">
        <v>2587</v>
      </c>
      <c r="F1562" s="131" t="s">
        <v>2588</v>
      </c>
      <c r="G1562" s="131" t="s">
        <v>43</v>
      </c>
      <c r="H1562" s="131" t="s">
        <v>8685</v>
      </c>
      <c r="I1562" s="131" t="s">
        <v>8685</v>
      </c>
      <c r="K1562" s="131" t="s">
        <v>8720</v>
      </c>
      <c r="L1562" s="131" t="s">
        <v>8988</v>
      </c>
      <c r="M1562" s="131" t="str">
        <f t="shared" si="24"/>
        <v>ASSY</v>
      </c>
    </row>
    <row r="1563" spans="1:13" x14ac:dyDescent="0.2">
      <c r="A1563" s="131" t="s">
        <v>8535</v>
      </c>
      <c r="B1563" s="131" t="s">
        <v>8536</v>
      </c>
      <c r="C1563" s="131" t="s">
        <v>2390</v>
      </c>
      <c r="D1563" s="131" t="s">
        <v>2390</v>
      </c>
      <c r="E1563" s="131" t="s">
        <v>2587</v>
      </c>
      <c r="F1563" s="131" t="s">
        <v>2588</v>
      </c>
      <c r="G1563" s="131" t="s">
        <v>43</v>
      </c>
      <c r="H1563" s="131" t="s">
        <v>8699</v>
      </c>
      <c r="I1563" s="131" t="s">
        <v>8699</v>
      </c>
      <c r="K1563" s="131" t="s">
        <v>4987</v>
      </c>
      <c r="L1563" s="131" t="s">
        <v>9002</v>
      </c>
      <c r="M1563" s="131" t="str">
        <f t="shared" si="24"/>
        <v>ASSY</v>
      </c>
    </row>
    <row r="1564" spans="1:13" x14ac:dyDescent="0.2">
      <c r="A1564" s="131" t="s">
        <v>8537</v>
      </c>
      <c r="B1564" s="131" t="s">
        <v>8538</v>
      </c>
      <c r="C1564" s="131" t="s">
        <v>2390</v>
      </c>
      <c r="D1564" s="131" t="s">
        <v>2390</v>
      </c>
      <c r="E1564" s="131" t="s">
        <v>2587</v>
      </c>
      <c r="F1564" s="131" t="s">
        <v>2588</v>
      </c>
      <c r="G1564" s="131" t="s">
        <v>43</v>
      </c>
      <c r="H1564" s="131" t="s">
        <v>8693</v>
      </c>
      <c r="I1564" s="131" t="s">
        <v>8693</v>
      </c>
      <c r="K1564" s="131" t="s">
        <v>4992</v>
      </c>
      <c r="L1564" s="131" t="s">
        <v>8999</v>
      </c>
      <c r="M1564" s="131" t="str">
        <f t="shared" si="24"/>
        <v>ASSY</v>
      </c>
    </row>
    <row r="1565" spans="1:13" x14ac:dyDescent="0.2">
      <c r="A1565" s="131" t="s">
        <v>4534</v>
      </c>
      <c r="B1565" s="131" t="s">
        <v>8539</v>
      </c>
      <c r="C1565" s="131" t="s">
        <v>28</v>
      </c>
      <c r="D1565" s="131" t="s">
        <v>28</v>
      </c>
      <c r="E1565" s="131" t="s">
        <v>971</v>
      </c>
      <c r="F1565" s="131" t="s">
        <v>972</v>
      </c>
      <c r="G1565" s="131" t="s">
        <v>43</v>
      </c>
      <c r="H1565" s="131" t="s">
        <v>4065</v>
      </c>
      <c r="I1565" s="131" t="s">
        <v>4065</v>
      </c>
      <c r="K1565" s="131" t="s">
        <v>4066</v>
      </c>
      <c r="L1565" s="131" t="s">
        <v>4067</v>
      </c>
      <c r="M1565" s="131" t="str">
        <f t="shared" si="24"/>
        <v>ASSY</v>
      </c>
    </row>
    <row r="1566" spans="1:13" x14ac:dyDescent="0.2">
      <c r="A1566" s="131" t="s">
        <v>4587</v>
      </c>
      <c r="B1566" s="131" t="s">
        <v>8540</v>
      </c>
      <c r="C1566" s="131" t="s">
        <v>28</v>
      </c>
      <c r="D1566" s="131" t="s">
        <v>28</v>
      </c>
      <c r="E1566" s="131" t="s">
        <v>971</v>
      </c>
      <c r="F1566" s="131" t="s">
        <v>972</v>
      </c>
      <c r="G1566" s="131" t="s">
        <v>43</v>
      </c>
      <c r="H1566" s="131" t="s">
        <v>4062</v>
      </c>
      <c r="I1566" s="131" t="s">
        <v>4062</v>
      </c>
      <c r="K1566" s="131" t="s">
        <v>4063</v>
      </c>
      <c r="L1566" s="131" t="s">
        <v>4064</v>
      </c>
      <c r="M1566" s="131" t="str">
        <f t="shared" si="24"/>
        <v>ASSY</v>
      </c>
    </row>
    <row r="1567" spans="1:13" x14ac:dyDescent="0.2">
      <c r="A1567" s="131" t="s">
        <v>8541</v>
      </c>
      <c r="B1567" s="131" t="s">
        <v>8542</v>
      </c>
      <c r="C1567" s="131" t="s">
        <v>28</v>
      </c>
      <c r="D1567" s="131" t="s">
        <v>28</v>
      </c>
      <c r="E1567" s="131" t="s">
        <v>971</v>
      </c>
      <c r="F1567" s="131" t="s">
        <v>972</v>
      </c>
      <c r="G1567" s="131" t="s">
        <v>43</v>
      </c>
      <c r="H1567" s="131" t="s">
        <v>8700</v>
      </c>
      <c r="I1567" s="131" t="s">
        <v>8700</v>
      </c>
      <c r="K1567" s="131" t="s">
        <v>5174</v>
      </c>
      <c r="L1567" s="131" t="s">
        <v>8860</v>
      </c>
      <c r="M1567" s="131" t="str">
        <f t="shared" si="24"/>
        <v>ASSY</v>
      </c>
    </row>
    <row r="1568" spans="1:13" x14ac:dyDescent="0.2">
      <c r="A1568" s="131" t="s">
        <v>8543</v>
      </c>
      <c r="B1568" s="131" t="s">
        <v>8544</v>
      </c>
      <c r="C1568" s="131" t="s">
        <v>28</v>
      </c>
      <c r="D1568" s="131" t="s">
        <v>28</v>
      </c>
      <c r="E1568" s="131" t="s">
        <v>971</v>
      </c>
      <c r="F1568" s="131" t="s">
        <v>972</v>
      </c>
      <c r="G1568" s="131" t="s">
        <v>43</v>
      </c>
      <c r="H1568" s="131" t="s">
        <v>8701</v>
      </c>
      <c r="I1568" s="131" t="s">
        <v>8701</v>
      </c>
      <c r="K1568" s="131" t="s">
        <v>5180</v>
      </c>
      <c r="L1568" s="131" t="s">
        <v>8862</v>
      </c>
      <c r="M1568" s="131" t="str">
        <f t="shared" si="24"/>
        <v>ASSY</v>
      </c>
    </row>
    <row r="1569" spans="1:13" x14ac:dyDescent="0.2">
      <c r="A1569" s="131" t="s">
        <v>4159</v>
      </c>
      <c r="B1569" s="131" t="s">
        <v>8545</v>
      </c>
      <c r="C1569" s="131" t="s">
        <v>2390</v>
      </c>
      <c r="D1569" s="131" t="s">
        <v>2390</v>
      </c>
      <c r="E1569" s="131" t="s">
        <v>2587</v>
      </c>
      <c r="F1569" s="131" t="s">
        <v>2588</v>
      </c>
      <c r="G1569" s="131" t="s">
        <v>43</v>
      </c>
      <c r="H1569" s="131" t="s">
        <v>4160</v>
      </c>
      <c r="I1569" s="131" t="s">
        <v>4160</v>
      </c>
      <c r="K1569" s="131" t="s">
        <v>4161</v>
      </c>
      <c r="L1569" s="131" t="s">
        <v>9003</v>
      </c>
      <c r="M1569" s="131" t="str">
        <f t="shared" si="24"/>
        <v>ASSY</v>
      </c>
    </row>
    <row r="1570" spans="1:13" x14ac:dyDescent="0.2">
      <c r="A1570" s="131" t="s">
        <v>8546</v>
      </c>
      <c r="B1570" s="131" t="s">
        <v>8547</v>
      </c>
      <c r="C1570" s="131" t="s">
        <v>2390</v>
      </c>
      <c r="D1570" s="131" t="s">
        <v>2390</v>
      </c>
      <c r="E1570" s="131" t="s">
        <v>2587</v>
      </c>
      <c r="F1570" s="131" t="s">
        <v>2588</v>
      </c>
      <c r="G1570" s="131" t="s">
        <v>43</v>
      </c>
      <c r="H1570" s="131" t="s">
        <v>8702</v>
      </c>
      <c r="I1570" s="131" t="s">
        <v>8702</v>
      </c>
      <c r="K1570" s="131" t="s">
        <v>5008</v>
      </c>
      <c r="L1570" s="131" t="s">
        <v>9004</v>
      </c>
      <c r="M1570" s="131" t="str">
        <f t="shared" si="24"/>
        <v>ASSY</v>
      </c>
    </row>
    <row r="1571" spans="1:13" x14ac:dyDescent="0.2">
      <c r="A1571" s="131" t="s">
        <v>8548</v>
      </c>
      <c r="B1571" s="131" t="s">
        <v>8490</v>
      </c>
      <c r="C1571" s="131" t="s">
        <v>2390</v>
      </c>
      <c r="D1571" s="131" t="s">
        <v>2390</v>
      </c>
      <c r="E1571" s="131" t="s">
        <v>2587</v>
      </c>
      <c r="F1571" s="131" t="s">
        <v>2588</v>
      </c>
      <c r="G1571" s="131" t="s">
        <v>43</v>
      </c>
      <c r="H1571" s="131" t="s">
        <v>8703</v>
      </c>
      <c r="I1571" s="131" t="s">
        <v>8689</v>
      </c>
      <c r="K1571" s="131" t="s">
        <v>5470</v>
      </c>
      <c r="L1571" s="131" t="s">
        <v>8993</v>
      </c>
      <c r="M1571" s="131" t="str">
        <f t="shared" si="24"/>
        <v>ASSY</v>
      </c>
    </row>
    <row r="1572" spans="1:13" x14ac:dyDescent="0.2">
      <c r="A1572" s="131" t="s">
        <v>8549</v>
      </c>
      <c r="B1572" s="131" t="s">
        <v>8550</v>
      </c>
      <c r="C1572" s="131" t="s">
        <v>2819</v>
      </c>
      <c r="D1572" s="131" t="s">
        <v>3808</v>
      </c>
      <c r="E1572" s="131" t="s">
        <v>3621</v>
      </c>
      <c r="F1572" s="131" t="s">
        <v>3622</v>
      </c>
      <c r="G1572" s="131" t="s">
        <v>43</v>
      </c>
      <c r="H1572" s="131" t="s">
        <v>5187</v>
      </c>
      <c r="I1572" s="131" t="s">
        <v>5187</v>
      </c>
      <c r="K1572" s="131" t="s">
        <v>5186</v>
      </c>
      <c r="L1572" s="131" t="s">
        <v>9005</v>
      </c>
      <c r="M1572" s="131" t="str">
        <f t="shared" si="24"/>
        <v>ASSY</v>
      </c>
    </row>
    <row r="1573" spans="1:13" x14ac:dyDescent="0.2">
      <c r="A1573" s="131" t="s">
        <v>8551</v>
      </c>
      <c r="B1573" s="131" t="s">
        <v>8552</v>
      </c>
      <c r="C1573" s="131" t="s">
        <v>2390</v>
      </c>
      <c r="D1573" s="131" t="s">
        <v>2390</v>
      </c>
      <c r="E1573" s="131" t="s">
        <v>2392</v>
      </c>
      <c r="F1573" s="131" t="s">
        <v>2393</v>
      </c>
      <c r="G1573" s="131" t="s">
        <v>43</v>
      </c>
      <c r="H1573" s="131" t="s">
        <v>8704</v>
      </c>
      <c r="I1573" s="131" t="s">
        <v>8704</v>
      </c>
      <c r="K1573" s="131" t="s">
        <v>5231</v>
      </c>
      <c r="L1573" s="131" t="s">
        <v>8898</v>
      </c>
      <c r="M1573" s="131" t="str">
        <f t="shared" si="24"/>
        <v>ASSY</v>
      </c>
    </row>
    <row r="1574" spans="1:13" x14ac:dyDescent="0.2">
      <c r="A1574" s="131" t="s">
        <v>8553</v>
      </c>
      <c r="B1574" s="131" t="s">
        <v>8554</v>
      </c>
      <c r="C1574" s="131" t="s">
        <v>2819</v>
      </c>
      <c r="D1574" s="131" t="s">
        <v>3808</v>
      </c>
      <c r="E1574" s="131" t="s">
        <v>3621</v>
      </c>
      <c r="F1574" s="131" t="s">
        <v>3622</v>
      </c>
      <c r="G1574" s="131" t="s">
        <v>43</v>
      </c>
      <c r="H1574" s="131" t="s">
        <v>5321</v>
      </c>
      <c r="I1574" s="131" t="s">
        <v>5321</v>
      </c>
      <c r="K1574" s="131" t="s">
        <v>5320</v>
      </c>
      <c r="L1574" s="131" t="s">
        <v>5322</v>
      </c>
      <c r="M1574" s="131" t="str">
        <f t="shared" si="24"/>
        <v>ASSY</v>
      </c>
    </row>
    <row r="1575" spans="1:13" x14ac:dyDescent="0.2">
      <c r="A1575" s="131" t="s">
        <v>8555</v>
      </c>
      <c r="B1575" s="131" t="s">
        <v>8556</v>
      </c>
      <c r="C1575" s="131" t="s">
        <v>2819</v>
      </c>
      <c r="D1575" s="131" t="s">
        <v>3808</v>
      </c>
      <c r="E1575" s="131" t="s">
        <v>3621</v>
      </c>
      <c r="F1575" s="131" t="s">
        <v>3622</v>
      </c>
      <c r="G1575" s="131" t="s">
        <v>43</v>
      </c>
      <c r="H1575" s="131" t="s">
        <v>5318</v>
      </c>
      <c r="I1575" s="131" t="s">
        <v>5318</v>
      </c>
      <c r="K1575" s="131" t="s">
        <v>5317</v>
      </c>
      <c r="L1575" s="131" t="s">
        <v>5319</v>
      </c>
      <c r="M1575" s="131" t="str">
        <f t="shared" si="24"/>
        <v>ASSY</v>
      </c>
    </row>
    <row r="1576" spans="1:13" x14ac:dyDescent="0.2">
      <c r="A1576" s="131" t="s">
        <v>8557</v>
      </c>
      <c r="B1576" s="131" t="s">
        <v>8558</v>
      </c>
      <c r="C1576" s="131" t="s">
        <v>2390</v>
      </c>
      <c r="D1576" s="131" t="s">
        <v>2390</v>
      </c>
      <c r="E1576" s="131" t="s">
        <v>2392</v>
      </c>
      <c r="F1576" s="131" t="s">
        <v>2393</v>
      </c>
      <c r="G1576" s="131" t="s">
        <v>43</v>
      </c>
      <c r="H1576" s="131" t="s">
        <v>4065</v>
      </c>
      <c r="I1576" s="131" t="s">
        <v>4065</v>
      </c>
      <c r="K1576" s="131" t="s">
        <v>4066</v>
      </c>
      <c r="L1576" s="131" t="s">
        <v>4067</v>
      </c>
      <c r="M1576" s="131" t="str">
        <f t="shared" si="24"/>
        <v>ASSY</v>
      </c>
    </row>
    <row r="1577" spans="1:13" x14ac:dyDescent="0.2">
      <c r="A1577" s="131" t="s">
        <v>4442</v>
      </c>
      <c r="B1577" s="131" t="s">
        <v>8559</v>
      </c>
      <c r="C1577" s="131" t="s">
        <v>2390</v>
      </c>
      <c r="D1577" s="131" t="s">
        <v>2390</v>
      </c>
      <c r="E1577" s="131" t="s">
        <v>2392</v>
      </c>
      <c r="F1577" s="131" t="s">
        <v>2393</v>
      </c>
      <c r="G1577" s="131" t="s">
        <v>43</v>
      </c>
      <c r="H1577" s="131" t="s">
        <v>4062</v>
      </c>
      <c r="I1577" s="131" t="s">
        <v>4062</v>
      </c>
      <c r="K1577" s="131" t="s">
        <v>4063</v>
      </c>
      <c r="L1577" s="131" t="s">
        <v>4064</v>
      </c>
      <c r="M1577" s="131" t="str">
        <f t="shared" si="24"/>
        <v>ASSY</v>
      </c>
    </row>
    <row r="1578" spans="1:13" x14ac:dyDescent="0.2">
      <c r="A1578" s="131" t="s">
        <v>8560</v>
      </c>
      <c r="B1578" s="131" t="s">
        <v>8561</v>
      </c>
      <c r="C1578" s="131" t="s">
        <v>2390</v>
      </c>
      <c r="D1578" s="131" t="s">
        <v>2390</v>
      </c>
      <c r="E1578" s="131" t="s">
        <v>2392</v>
      </c>
      <c r="F1578" s="131" t="s">
        <v>2393</v>
      </c>
      <c r="G1578" s="131" t="s">
        <v>9035</v>
      </c>
      <c r="H1578" s="131" t="s">
        <v>8705</v>
      </c>
      <c r="I1578" s="131" t="s">
        <v>8705</v>
      </c>
      <c r="K1578" s="131" t="s">
        <v>5446</v>
      </c>
      <c r="L1578" s="131" t="s">
        <v>5545</v>
      </c>
      <c r="M1578" s="131" t="str">
        <f t="shared" si="24"/>
        <v>Sealing</v>
      </c>
    </row>
    <row r="1579" spans="1:13" x14ac:dyDescent="0.2">
      <c r="A1579" s="131" t="s">
        <v>8562</v>
      </c>
      <c r="B1579" s="131" t="s">
        <v>8563</v>
      </c>
      <c r="C1579" s="131" t="s">
        <v>28</v>
      </c>
      <c r="D1579" s="131" t="s">
        <v>28</v>
      </c>
      <c r="E1579" s="131" t="s">
        <v>3344</v>
      </c>
      <c r="F1579" s="131" t="s">
        <v>138</v>
      </c>
      <c r="G1579" s="131" t="s">
        <v>43</v>
      </c>
      <c r="H1579" s="131" t="s">
        <v>8699</v>
      </c>
      <c r="I1579" s="131" t="s">
        <v>8699</v>
      </c>
      <c r="K1579" s="131" t="s">
        <v>4987</v>
      </c>
      <c r="L1579" s="131" t="s">
        <v>9002</v>
      </c>
      <c r="M1579" s="131" t="str">
        <f t="shared" si="24"/>
        <v>ASSY</v>
      </c>
    </row>
    <row r="1580" spans="1:13" x14ac:dyDescent="0.2">
      <c r="A1580" s="131" t="s">
        <v>8564</v>
      </c>
      <c r="B1580" s="131" t="s">
        <v>8565</v>
      </c>
      <c r="C1580" s="131" t="s">
        <v>28</v>
      </c>
      <c r="D1580" s="131" t="s">
        <v>28</v>
      </c>
      <c r="E1580" s="131" t="s">
        <v>3344</v>
      </c>
      <c r="F1580" s="131" t="s">
        <v>138</v>
      </c>
      <c r="G1580" s="131" t="s">
        <v>43</v>
      </c>
      <c r="H1580" s="131" t="s">
        <v>8706</v>
      </c>
      <c r="I1580" s="131" t="s">
        <v>8706</v>
      </c>
      <c r="K1580" s="131" t="s">
        <v>5026</v>
      </c>
      <c r="L1580" s="131" t="s">
        <v>9006</v>
      </c>
      <c r="M1580" s="131" t="str">
        <f t="shared" si="24"/>
        <v>ASSY</v>
      </c>
    </row>
    <row r="1581" spans="1:13" x14ac:dyDescent="0.2">
      <c r="A1581" s="131" t="s">
        <v>8566</v>
      </c>
      <c r="B1581" s="131" t="s">
        <v>8567</v>
      </c>
      <c r="C1581" s="131" t="s">
        <v>28</v>
      </c>
      <c r="D1581" s="131" t="s">
        <v>28</v>
      </c>
      <c r="E1581" s="131" t="s">
        <v>137</v>
      </c>
      <c r="F1581" s="131" t="s">
        <v>138</v>
      </c>
      <c r="G1581" s="131" t="s">
        <v>9035</v>
      </c>
      <c r="H1581" s="131" t="s">
        <v>3779</v>
      </c>
      <c r="I1581" s="131" t="s">
        <v>3779</v>
      </c>
      <c r="K1581" s="131" t="s">
        <v>3780</v>
      </c>
      <c r="L1581" s="131" t="s">
        <v>3781</v>
      </c>
      <c r="M1581" s="131" t="str">
        <f t="shared" si="24"/>
        <v>Sealing</v>
      </c>
    </row>
    <row r="1582" spans="1:13" x14ac:dyDescent="0.2">
      <c r="A1582" s="131" t="s">
        <v>4493</v>
      </c>
      <c r="B1582" s="131" t="s">
        <v>8568</v>
      </c>
      <c r="C1582" s="131" t="s">
        <v>28</v>
      </c>
      <c r="D1582" s="131" t="s">
        <v>28</v>
      </c>
      <c r="E1582" s="131" t="s">
        <v>3344</v>
      </c>
      <c r="F1582" s="131" t="s">
        <v>138</v>
      </c>
      <c r="G1582" s="131" t="s">
        <v>43</v>
      </c>
      <c r="H1582" s="131" t="s">
        <v>4494</v>
      </c>
      <c r="I1582" s="131" t="s">
        <v>4494</v>
      </c>
      <c r="K1582" s="131" t="s">
        <v>4495</v>
      </c>
      <c r="L1582" s="131" t="s">
        <v>9007</v>
      </c>
      <c r="M1582" s="131" t="str">
        <f t="shared" si="24"/>
        <v>ASSY</v>
      </c>
    </row>
    <row r="1583" spans="1:13" x14ac:dyDescent="0.2">
      <c r="A1583" s="131" t="s">
        <v>8569</v>
      </c>
      <c r="B1583" s="131" t="s">
        <v>8570</v>
      </c>
      <c r="C1583" s="131" t="s">
        <v>2390</v>
      </c>
      <c r="D1583" s="131" t="s">
        <v>2390</v>
      </c>
      <c r="E1583" s="131" t="s">
        <v>2392</v>
      </c>
      <c r="F1583" s="131" t="s">
        <v>2393</v>
      </c>
      <c r="G1583" s="131" t="s">
        <v>9035</v>
      </c>
      <c r="H1583" s="131" t="s">
        <v>8707</v>
      </c>
      <c r="I1583" s="131" t="s">
        <v>8707</v>
      </c>
      <c r="K1583" s="131" t="s">
        <v>5473</v>
      </c>
      <c r="L1583" s="131" t="s">
        <v>8994</v>
      </c>
      <c r="M1583" s="131" t="str">
        <f t="shared" ref="M1583:M1646" si="25">IF(G1583="","",G1583)</f>
        <v>Sealing</v>
      </c>
    </row>
    <row r="1584" spans="1:13" x14ac:dyDescent="0.2">
      <c r="A1584" s="131" t="s">
        <v>8571</v>
      </c>
      <c r="B1584" s="131" t="s">
        <v>8572</v>
      </c>
      <c r="C1584" s="131" t="s">
        <v>2390</v>
      </c>
      <c r="D1584" s="131" t="s">
        <v>2390</v>
      </c>
      <c r="E1584" s="131" t="s">
        <v>2392</v>
      </c>
      <c r="F1584" s="131" t="s">
        <v>2393</v>
      </c>
      <c r="G1584" s="131" t="s">
        <v>9035</v>
      </c>
      <c r="H1584" s="131" t="s">
        <v>8708</v>
      </c>
      <c r="I1584" s="131" t="s">
        <v>8708</v>
      </c>
      <c r="K1584" s="131" t="s">
        <v>5470</v>
      </c>
      <c r="L1584" s="131" t="s">
        <v>8993</v>
      </c>
      <c r="M1584" s="131" t="str">
        <f t="shared" si="25"/>
        <v>Sealing</v>
      </c>
    </row>
    <row r="1585" spans="1:13" x14ac:dyDescent="0.2">
      <c r="A1585" s="131" t="s">
        <v>8573</v>
      </c>
      <c r="B1585" s="131" t="s">
        <v>8574</v>
      </c>
      <c r="C1585" s="131" t="s">
        <v>2390</v>
      </c>
      <c r="D1585" s="131" t="s">
        <v>2390</v>
      </c>
      <c r="E1585" s="131" t="s">
        <v>2392</v>
      </c>
      <c r="F1585" s="131" t="s">
        <v>2393</v>
      </c>
      <c r="G1585" s="131" t="s">
        <v>9035</v>
      </c>
      <c r="H1585" s="131" t="s">
        <v>8709</v>
      </c>
      <c r="I1585" s="131" t="s">
        <v>8709</v>
      </c>
      <c r="K1585" s="131" t="s">
        <v>5443</v>
      </c>
      <c r="L1585" s="131" t="s">
        <v>9008</v>
      </c>
      <c r="M1585" s="131" t="str">
        <f t="shared" si="25"/>
        <v>Sealing</v>
      </c>
    </row>
    <row r="1586" spans="1:13" x14ac:dyDescent="0.2">
      <c r="A1586" s="131" t="s">
        <v>8575</v>
      </c>
      <c r="B1586" s="131" t="s">
        <v>8576</v>
      </c>
      <c r="C1586" s="131" t="s">
        <v>28</v>
      </c>
      <c r="D1586" s="131" t="s">
        <v>28</v>
      </c>
      <c r="E1586" s="131" t="s">
        <v>3344</v>
      </c>
      <c r="F1586" s="131" t="s">
        <v>138</v>
      </c>
      <c r="G1586" s="131" t="s">
        <v>9035</v>
      </c>
      <c r="H1586" s="131" t="s">
        <v>4160</v>
      </c>
      <c r="I1586" s="131" t="s">
        <v>4160</v>
      </c>
      <c r="K1586" s="131" t="s">
        <v>4161</v>
      </c>
      <c r="L1586" s="131" t="s">
        <v>9003</v>
      </c>
      <c r="M1586" s="131" t="str">
        <f t="shared" si="25"/>
        <v>Sealing</v>
      </c>
    </row>
    <row r="1587" spans="1:13" x14ac:dyDescent="0.2">
      <c r="A1587" s="131" t="s">
        <v>8577</v>
      </c>
      <c r="B1587" s="131" t="s">
        <v>8578</v>
      </c>
      <c r="C1587" s="131" t="s">
        <v>28</v>
      </c>
      <c r="D1587" s="131" t="s">
        <v>28</v>
      </c>
      <c r="E1587" s="131" t="s">
        <v>3344</v>
      </c>
      <c r="F1587" s="131" t="s">
        <v>138</v>
      </c>
      <c r="G1587" s="131" t="s">
        <v>9035</v>
      </c>
      <c r="H1587" s="131" t="s">
        <v>8702</v>
      </c>
      <c r="I1587" s="131" t="s">
        <v>8702</v>
      </c>
      <c r="K1587" s="131" t="s">
        <v>5008</v>
      </c>
      <c r="L1587" s="131" t="s">
        <v>9004</v>
      </c>
      <c r="M1587" s="131" t="str">
        <f t="shared" si="25"/>
        <v>Sealing</v>
      </c>
    </row>
    <row r="1588" spans="1:13" x14ac:dyDescent="0.2">
      <c r="A1588" s="131" t="s">
        <v>8579</v>
      </c>
      <c r="B1588" s="131" t="s">
        <v>8580</v>
      </c>
      <c r="C1588" s="131" t="s">
        <v>28</v>
      </c>
      <c r="D1588" s="131" t="s">
        <v>28</v>
      </c>
      <c r="E1588" s="131" t="s">
        <v>3344</v>
      </c>
      <c r="F1588" s="131" t="s">
        <v>138</v>
      </c>
      <c r="G1588" s="131" t="s">
        <v>9035</v>
      </c>
      <c r="H1588" s="131" t="s">
        <v>8686</v>
      </c>
      <c r="I1588" s="131" t="s">
        <v>8686</v>
      </c>
      <c r="K1588" s="131" t="s">
        <v>5001</v>
      </c>
      <c r="L1588" s="131" t="s">
        <v>8989</v>
      </c>
      <c r="M1588" s="131" t="str">
        <f t="shared" si="25"/>
        <v>Sealing</v>
      </c>
    </row>
    <row r="1589" spans="1:13" x14ac:dyDescent="0.2">
      <c r="A1589" s="131" t="s">
        <v>8581</v>
      </c>
      <c r="B1589" s="131" t="s">
        <v>8582</v>
      </c>
      <c r="C1589" s="131" t="s">
        <v>28</v>
      </c>
      <c r="D1589" s="131" t="s">
        <v>28</v>
      </c>
      <c r="E1589" s="131" t="s">
        <v>3344</v>
      </c>
      <c r="F1589" s="131" t="s">
        <v>138</v>
      </c>
      <c r="G1589" s="131" t="s">
        <v>9035</v>
      </c>
      <c r="H1589" s="131" t="s">
        <v>8705</v>
      </c>
      <c r="I1589" s="131" t="s">
        <v>8705</v>
      </c>
      <c r="K1589" s="131" t="s">
        <v>5446</v>
      </c>
      <c r="L1589" s="131" t="s">
        <v>5545</v>
      </c>
      <c r="M1589" s="131" t="str">
        <f t="shared" si="25"/>
        <v>Sealing</v>
      </c>
    </row>
    <row r="1590" spans="1:13" x14ac:dyDescent="0.2">
      <c r="A1590" s="131" t="s">
        <v>8583</v>
      </c>
      <c r="B1590" s="131" t="s">
        <v>8584</v>
      </c>
      <c r="C1590" s="131" t="s">
        <v>2390</v>
      </c>
      <c r="D1590" s="131" t="s">
        <v>2390</v>
      </c>
      <c r="E1590" s="131" t="s">
        <v>2392</v>
      </c>
      <c r="F1590" s="131" t="s">
        <v>2393</v>
      </c>
      <c r="G1590" s="131" t="s">
        <v>9035</v>
      </c>
      <c r="H1590" s="131">
        <v>9004951095</v>
      </c>
      <c r="I1590" s="131">
        <v>9004951095</v>
      </c>
      <c r="K1590" s="131" t="s">
        <v>2293</v>
      </c>
      <c r="L1590" s="131" t="s">
        <v>2294</v>
      </c>
      <c r="M1590" s="131" t="str">
        <f t="shared" si="25"/>
        <v>Sealing</v>
      </c>
    </row>
    <row r="1591" spans="1:13" x14ac:dyDescent="0.2">
      <c r="A1591" s="131" t="s">
        <v>8585</v>
      </c>
      <c r="B1591" s="131" t="s">
        <v>7208</v>
      </c>
      <c r="C1591" s="131" t="s">
        <v>2390</v>
      </c>
      <c r="D1591" s="131" t="s">
        <v>2390</v>
      </c>
      <c r="E1591" s="131" t="s">
        <v>2392</v>
      </c>
      <c r="F1591" s="131" t="s">
        <v>2393</v>
      </c>
      <c r="G1591" s="131" t="s">
        <v>9035</v>
      </c>
      <c r="H1591" s="131">
        <v>9098115029</v>
      </c>
      <c r="I1591" s="131">
        <v>9098115029</v>
      </c>
      <c r="K1591" s="131" t="s">
        <v>1607</v>
      </c>
      <c r="L1591" s="131" t="s">
        <v>5522</v>
      </c>
      <c r="M1591" s="131" t="str">
        <f t="shared" si="25"/>
        <v>Sealing</v>
      </c>
    </row>
    <row r="1592" spans="1:13" x14ac:dyDescent="0.2">
      <c r="A1592" s="131" t="s">
        <v>8586</v>
      </c>
      <c r="B1592" s="131" t="s">
        <v>8587</v>
      </c>
      <c r="C1592" s="131" t="s">
        <v>28</v>
      </c>
      <c r="D1592" s="131" t="s">
        <v>28</v>
      </c>
      <c r="E1592" s="131" t="s">
        <v>3344</v>
      </c>
      <c r="F1592" s="131" t="s">
        <v>138</v>
      </c>
      <c r="G1592" s="131" t="s">
        <v>43</v>
      </c>
      <c r="H1592" s="131" t="s">
        <v>3715</v>
      </c>
      <c r="I1592" s="131" t="s">
        <v>3715</v>
      </c>
      <c r="K1592" s="131" t="s">
        <v>5029</v>
      </c>
      <c r="L1592" s="131" t="s">
        <v>3716</v>
      </c>
      <c r="M1592" s="131" t="str">
        <f t="shared" si="25"/>
        <v>ASSY</v>
      </c>
    </row>
    <row r="1593" spans="1:13" x14ac:dyDescent="0.2">
      <c r="A1593" s="131" t="s">
        <v>8588</v>
      </c>
      <c r="B1593" s="131" t="s">
        <v>8589</v>
      </c>
      <c r="C1593" s="131" t="s">
        <v>2390</v>
      </c>
      <c r="D1593" s="131" t="s">
        <v>2390</v>
      </c>
      <c r="E1593" s="131" t="s">
        <v>2392</v>
      </c>
      <c r="F1593" s="131" t="s">
        <v>2588</v>
      </c>
      <c r="G1593" s="131" t="s">
        <v>43</v>
      </c>
      <c r="H1593" s="131" t="s">
        <v>4260</v>
      </c>
      <c r="I1593" s="131" t="s">
        <v>4260</v>
      </c>
      <c r="K1593" s="131" t="s">
        <v>4286</v>
      </c>
      <c r="L1593" s="131" t="s">
        <v>4287</v>
      </c>
      <c r="M1593" s="131" t="str">
        <f t="shared" si="25"/>
        <v>ASSY</v>
      </c>
    </row>
    <row r="1594" spans="1:13" x14ac:dyDescent="0.2">
      <c r="A1594" s="131" t="s">
        <v>8590</v>
      </c>
      <c r="B1594" s="131" t="s">
        <v>8591</v>
      </c>
      <c r="C1594" s="131" t="s">
        <v>2390</v>
      </c>
      <c r="D1594" s="131" t="s">
        <v>2390</v>
      </c>
      <c r="E1594" s="131" t="s">
        <v>2392</v>
      </c>
      <c r="F1594" s="131" t="s">
        <v>2588</v>
      </c>
      <c r="G1594" s="131" t="s">
        <v>43</v>
      </c>
      <c r="H1594" s="131" t="s">
        <v>8710</v>
      </c>
      <c r="I1594" s="131" t="s">
        <v>8710</v>
      </c>
      <c r="K1594" s="131" t="s">
        <v>5335</v>
      </c>
      <c r="L1594" s="131" t="s">
        <v>9009</v>
      </c>
      <c r="M1594" s="131" t="str">
        <f t="shared" si="25"/>
        <v>ASSY</v>
      </c>
    </row>
    <row r="1595" spans="1:13" x14ac:dyDescent="0.2">
      <c r="A1595" s="131" t="s">
        <v>8592</v>
      </c>
      <c r="B1595" s="131" t="s">
        <v>8593</v>
      </c>
      <c r="C1595" s="131" t="s">
        <v>2390</v>
      </c>
      <c r="D1595" s="131" t="s">
        <v>2390</v>
      </c>
      <c r="E1595" s="131" t="s">
        <v>2392</v>
      </c>
      <c r="F1595" s="131" t="s">
        <v>2588</v>
      </c>
      <c r="G1595" s="131" t="s">
        <v>43</v>
      </c>
      <c r="H1595" s="131" t="s">
        <v>8711</v>
      </c>
      <c r="I1595" s="131" t="s">
        <v>8711</v>
      </c>
      <c r="K1595" s="131" t="s">
        <v>5379</v>
      </c>
      <c r="L1595" s="131" t="s">
        <v>9010</v>
      </c>
      <c r="M1595" s="131" t="str">
        <f t="shared" si="25"/>
        <v>ASSY</v>
      </c>
    </row>
    <row r="1596" spans="1:13" x14ac:dyDescent="0.2">
      <c r="A1596" s="131" t="s">
        <v>4500</v>
      </c>
      <c r="B1596" s="131" t="s">
        <v>8594</v>
      </c>
      <c r="C1596" s="131" t="s">
        <v>2390</v>
      </c>
      <c r="D1596" s="131" t="s">
        <v>2390</v>
      </c>
      <c r="E1596" s="131" t="s">
        <v>2392</v>
      </c>
      <c r="F1596" s="131" t="s">
        <v>2588</v>
      </c>
      <c r="G1596" s="131" t="s">
        <v>43</v>
      </c>
      <c r="H1596" s="131" t="s">
        <v>4460</v>
      </c>
      <c r="I1596" s="131" t="s">
        <v>4460</v>
      </c>
      <c r="K1596" s="131" t="s">
        <v>4465</v>
      </c>
      <c r="L1596" s="131" t="s">
        <v>4466</v>
      </c>
      <c r="M1596" s="131" t="str">
        <f t="shared" si="25"/>
        <v>ASSY</v>
      </c>
    </row>
    <row r="1597" spans="1:13" x14ac:dyDescent="0.2">
      <c r="A1597" s="131" t="s">
        <v>8595</v>
      </c>
      <c r="B1597" s="131" t="s">
        <v>8596</v>
      </c>
      <c r="C1597" s="131" t="s">
        <v>28</v>
      </c>
      <c r="D1597" s="131" t="s">
        <v>28</v>
      </c>
      <c r="E1597" s="131" t="s">
        <v>3344</v>
      </c>
      <c r="F1597" s="131" t="s">
        <v>138</v>
      </c>
      <c r="G1597" s="131" t="s">
        <v>43</v>
      </c>
      <c r="H1597" s="131" t="s">
        <v>8712</v>
      </c>
      <c r="I1597" s="131" t="s">
        <v>8712</v>
      </c>
      <c r="K1597" s="131" t="s">
        <v>4982</v>
      </c>
      <c r="L1597" s="131" t="s">
        <v>9011</v>
      </c>
      <c r="M1597" s="131" t="str">
        <f t="shared" si="25"/>
        <v>ASSY</v>
      </c>
    </row>
    <row r="1598" spans="1:13" x14ac:dyDescent="0.2">
      <c r="A1598" s="131" t="s">
        <v>8597</v>
      </c>
      <c r="B1598" s="131" t="s">
        <v>8598</v>
      </c>
      <c r="C1598" s="131" t="s">
        <v>28</v>
      </c>
      <c r="D1598" s="131" t="s">
        <v>28</v>
      </c>
      <c r="E1598" s="131" t="s">
        <v>3344</v>
      </c>
      <c r="F1598" s="131" t="s">
        <v>138</v>
      </c>
      <c r="G1598" s="131" t="s">
        <v>43</v>
      </c>
      <c r="H1598" s="131" t="s">
        <v>8709</v>
      </c>
      <c r="I1598" s="131" t="s">
        <v>8709</v>
      </c>
      <c r="K1598" s="131" t="s">
        <v>5443</v>
      </c>
      <c r="L1598" s="131" t="s">
        <v>9008</v>
      </c>
      <c r="M1598" s="131" t="str">
        <f t="shared" si="25"/>
        <v>ASSY</v>
      </c>
    </row>
    <row r="1599" spans="1:13" x14ac:dyDescent="0.2">
      <c r="A1599" s="131" t="s">
        <v>4256</v>
      </c>
      <c r="B1599" s="131" t="s">
        <v>8599</v>
      </c>
      <c r="C1599" s="131" t="s">
        <v>28</v>
      </c>
      <c r="D1599" s="131" t="s">
        <v>28</v>
      </c>
      <c r="E1599" s="131" t="s">
        <v>137</v>
      </c>
      <c r="F1599" s="131" t="s">
        <v>138</v>
      </c>
      <c r="G1599" s="131" t="s">
        <v>43</v>
      </c>
      <c r="H1599" s="131" t="s">
        <v>3721</v>
      </c>
      <c r="I1599" s="131" t="s">
        <v>3721</v>
      </c>
      <c r="K1599" s="131" t="s">
        <v>4250</v>
      </c>
      <c r="L1599" s="131" t="s">
        <v>3722</v>
      </c>
      <c r="M1599" s="131" t="str">
        <f t="shared" si="25"/>
        <v>ASSY</v>
      </c>
    </row>
    <row r="1600" spans="1:13" x14ac:dyDescent="0.2">
      <c r="A1600" s="131" t="s">
        <v>8600</v>
      </c>
      <c r="B1600" s="131" t="s">
        <v>8601</v>
      </c>
      <c r="C1600" s="131" t="s">
        <v>28</v>
      </c>
      <c r="D1600" s="131" t="s">
        <v>28</v>
      </c>
      <c r="E1600" s="131" t="s">
        <v>137</v>
      </c>
      <c r="F1600" s="131" t="s">
        <v>138</v>
      </c>
      <c r="G1600" s="131" t="s">
        <v>43</v>
      </c>
      <c r="H1600" s="131" t="s">
        <v>3733</v>
      </c>
      <c r="I1600" s="131" t="s">
        <v>3733</v>
      </c>
      <c r="K1600" s="131" t="s">
        <v>4408</v>
      </c>
      <c r="L1600" s="131" t="s">
        <v>3734</v>
      </c>
      <c r="M1600" s="131" t="str">
        <f t="shared" si="25"/>
        <v>ASSY</v>
      </c>
    </row>
    <row r="1601" spans="1:13" x14ac:dyDescent="0.2">
      <c r="A1601" s="131" t="s">
        <v>8602</v>
      </c>
      <c r="B1601" s="131" t="s">
        <v>8603</v>
      </c>
      <c r="C1601" s="131" t="s">
        <v>2390</v>
      </c>
      <c r="D1601" s="131" t="s">
        <v>2390</v>
      </c>
      <c r="E1601" s="131" t="s">
        <v>2392</v>
      </c>
      <c r="F1601" s="131" t="s">
        <v>2588</v>
      </c>
      <c r="G1601" s="131" t="s">
        <v>9035</v>
      </c>
      <c r="H1601" s="131" t="s">
        <v>3559</v>
      </c>
      <c r="I1601" s="131" t="s">
        <v>3560</v>
      </c>
      <c r="K1601" s="131" t="s">
        <v>3561</v>
      </c>
      <c r="L1601" s="131" t="s">
        <v>2356</v>
      </c>
      <c r="M1601" s="131" t="str">
        <f t="shared" si="25"/>
        <v>Sealing</v>
      </c>
    </row>
    <row r="1602" spans="1:13" x14ac:dyDescent="0.2">
      <c r="A1602" s="131" t="s">
        <v>8604</v>
      </c>
      <c r="B1602" s="131" t="s">
        <v>8605</v>
      </c>
      <c r="C1602" s="131" t="s">
        <v>2819</v>
      </c>
      <c r="D1602" s="131" t="s">
        <v>3026</v>
      </c>
      <c r="E1602" s="131" t="s">
        <v>3570</v>
      </c>
      <c r="F1602" s="131" t="s">
        <v>3028</v>
      </c>
      <c r="G1602" s="131" t="s">
        <v>43</v>
      </c>
      <c r="H1602" s="131" t="s">
        <v>5374</v>
      </c>
      <c r="I1602" s="131" t="s">
        <v>5374</v>
      </c>
      <c r="K1602" s="131" t="s">
        <v>5373</v>
      </c>
      <c r="L1602" s="131" t="s">
        <v>9012</v>
      </c>
      <c r="M1602" s="131" t="str">
        <f t="shared" si="25"/>
        <v>ASSY</v>
      </c>
    </row>
    <row r="1603" spans="1:13" x14ac:dyDescent="0.2">
      <c r="A1603" s="131" t="s">
        <v>8606</v>
      </c>
      <c r="B1603" s="131" t="s">
        <v>8607</v>
      </c>
      <c r="C1603" s="131" t="s">
        <v>2819</v>
      </c>
      <c r="D1603" s="131" t="s">
        <v>3026</v>
      </c>
      <c r="E1603" s="131" t="s">
        <v>3570</v>
      </c>
      <c r="F1603" s="131" t="s">
        <v>3028</v>
      </c>
      <c r="G1603" s="131" t="s">
        <v>43</v>
      </c>
      <c r="H1603" s="131" t="s">
        <v>5371</v>
      </c>
      <c r="I1603" s="131" t="s">
        <v>5371</v>
      </c>
      <c r="K1603" s="131" t="s">
        <v>5370</v>
      </c>
      <c r="L1603" s="131" t="s">
        <v>9013</v>
      </c>
      <c r="M1603" s="131" t="str">
        <f t="shared" si="25"/>
        <v>ASSY</v>
      </c>
    </row>
    <row r="1604" spans="1:13" x14ac:dyDescent="0.2">
      <c r="A1604" s="131" t="s">
        <v>8608</v>
      </c>
      <c r="B1604" s="131" t="s">
        <v>8609</v>
      </c>
      <c r="C1604" s="131" t="s">
        <v>2390</v>
      </c>
      <c r="D1604" s="131" t="s">
        <v>2390</v>
      </c>
      <c r="E1604" s="131" t="s">
        <v>2392</v>
      </c>
      <c r="F1604" s="131" t="s">
        <v>2588</v>
      </c>
      <c r="G1604" s="131" t="s">
        <v>9035</v>
      </c>
      <c r="H1604" s="131" t="s">
        <v>8713</v>
      </c>
      <c r="I1604" s="131" t="s">
        <v>8713</v>
      </c>
      <c r="K1604" s="131" t="s">
        <v>5546</v>
      </c>
      <c r="L1604" s="131" t="s">
        <v>5548</v>
      </c>
      <c r="M1604" s="131" t="str">
        <f t="shared" si="25"/>
        <v>Sealing</v>
      </c>
    </row>
    <row r="1605" spans="1:13" x14ac:dyDescent="0.2">
      <c r="A1605" s="131" t="s">
        <v>8610</v>
      </c>
      <c r="B1605" s="131" t="s">
        <v>8611</v>
      </c>
      <c r="C1605" s="131" t="s">
        <v>2390</v>
      </c>
      <c r="D1605" s="131" t="s">
        <v>2390</v>
      </c>
      <c r="E1605" s="131" t="s">
        <v>2392</v>
      </c>
      <c r="F1605" s="131" t="s">
        <v>2588</v>
      </c>
      <c r="G1605" s="131" t="s">
        <v>9035</v>
      </c>
      <c r="H1605" s="131" t="s">
        <v>8714</v>
      </c>
      <c r="I1605" s="131" t="s">
        <v>8714</v>
      </c>
      <c r="K1605" s="131" t="s">
        <v>5549</v>
      </c>
      <c r="L1605" s="131" t="s">
        <v>5551</v>
      </c>
      <c r="M1605" s="131" t="str">
        <f t="shared" si="25"/>
        <v>Sealing</v>
      </c>
    </row>
    <row r="1606" spans="1:13" x14ac:dyDescent="0.2">
      <c r="A1606" s="131" t="s">
        <v>8612</v>
      </c>
      <c r="B1606" s="131" t="s">
        <v>8613</v>
      </c>
      <c r="C1606" s="131" t="s">
        <v>1635</v>
      </c>
      <c r="D1606" s="131" t="s">
        <v>1635</v>
      </c>
      <c r="E1606" s="131" t="s">
        <v>1637</v>
      </c>
      <c r="F1606" s="131" t="s">
        <v>1638</v>
      </c>
      <c r="G1606" s="131" t="s">
        <v>9035</v>
      </c>
      <c r="H1606" s="131" t="s">
        <v>5544</v>
      </c>
      <c r="I1606" s="131" t="s">
        <v>5544</v>
      </c>
      <c r="K1606" s="131" t="s">
        <v>5543</v>
      </c>
      <c r="L1606" s="131" t="s">
        <v>5545</v>
      </c>
      <c r="M1606" s="131" t="str">
        <f t="shared" si="25"/>
        <v>Sealing</v>
      </c>
    </row>
    <row r="1607" spans="1:13" x14ac:dyDescent="0.2">
      <c r="A1607" s="131" t="s">
        <v>8614</v>
      </c>
      <c r="B1607" s="131" t="s">
        <v>8615</v>
      </c>
      <c r="C1607" s="131" t="s">
        <v>1635</v>
      </c>
      <c r="D1607" s="131" t="s">
        <v>1635</v>
      </c>
      <c r="E1607" s="131" t="s">
        <v>1637</v>
      </c>
      <c r="F1607" s="131" t="s">
        <v>1638</v>
      </c>
      <c r="G1607" s="131" t="s">
        <v>9035</v>
      </c>
      <c r="H1607" s="131" t="s">
        <v>8715</v>
      </c>
      <c r="I1607" s="131" t="s">
        <v>8715</v>
      </c>
      <c r="K1607" s="131" t="s">
        <v>8721</v>
      </c>
      <c r="L1607" s="131" t="s">
        <v>9008</v>
      </c>
      <c r="M1607" s="131" t="str">
        <f t="shared" si="25"/>
        <v>Sealing</v>
      </c>
    </row>
    <row r="1608" spans="1:13" x14ac:dyDescent="0.2">
      <c r="A1608" s="131" t="s">
        <v>8616</v>
      </c>
      <c r="B1608" s="131" t="s">
        <v>8617</v>
      </c>
      <c r="C1608" s="131" t="s">
        <v>2819</v>
      </c>
      <c r="D1608" s="131" t="s">
        <v>3808</v>
      </c>
      <c r="E1608" s="131" t="s">
        <v>3621</v>
      </c>
      <c r="F1608" s="131" t="s">
        <v>3622</v>
      </c>
      <c r="G1608" s="131" t="s">
        <v>43</v>
      </c>
      <c r="H1608" s="131" t="s">
        <v>5405</v>
      </c>
      <c r="I1608" s="131" t="s">
        <v>5405</v>
      </c>
      <c r="K1608" s="131" t="s">
        <v>5404</v>
      </c>
      <c r="L1608" s="131" t="s">
        <v>9014</v>
      </c>
      <c r="M1608" s="131" t="str">
        <f t="shared" si="25"/>
        <v>ASSY</v>
      </c>
    </row>
    <row r="1609" spans="1:13" x14ac:dyDescent="0.2">
      <c r="A1609" s="131" t="s">
        <v>8618</v>
      </c>
      <c r="B1609" s="131" t="s">
        <v>8619</v>
      </c>
      <c r="C1609" s="131" t="s">
        <v>2819</v>
      </c>
      <c r="D1609" s="131" t="s">
        <v>3808</v>
      </c>
      <c r="E1609" s="131" t="s">
        <v>3621</v>
      </c>
      <c r="F1609" s="131" t="s">
        <v>3622</v>
      </c>
      <c r="G1609" s="131" t="s">
        <v>43</v>
      </c>
      <c r="H1609" s="131" t="s">
        <v>5571</v>
      </c>
      <c r="I1609" s="131" t="s">
        <v>5571</v>
      </c>
      <c r="K1609" s="131" t="s">
        <v>5570</v>
      </c>
      <c r="L1609" s="131" t="s">
        <v>9015</v>
      </c>
      <c r="M1609" s="131" t="str">
        <f t="shared" si="25"/>
        <v>ASSY</v>
      </c>
    </row>
    <row r="1610" spans="1:13" x14ac:dyDescent="0.2">
      <c r="A1610" s="131" t="s">
        <v>8620</v>
      </c>
      <c r="B1610" s="131" t="s">
        <v>8621</v>
      </c>
      <c r="C1610" s="131" t="s">
        <v>2819</v>
      </c>
      <c r="D1610" s="131" t="s">
        <v>3808</v>
      </c>
      <c r="E1610" s="131" t="s">
        <v>3621</v>
      </c>
      <c r="F1610" s="131" t="s">
        <v>3622</v>
      </c>
      <c r="G1610" s="131" t="s">
        <v>43</v>
      </c>
      <c r="H1610" s="131" t="s">
        <v>5598</v>
      </c>
      <c r="I1610" s="131" t="s">
        <v>5598</v>
      </c>
      <c r="K1610" s="131" t="s">
        <v>5597</v>
      </c>
      <c r="L1610" s="131" t="s">
        <v>9016</v>
      </c>
      <c r="M1610" s="131" t="str">
        <f t="shared" si="25"/>
        <v>ASSY</v>
      </c>
    </row>
    <row r="1611" spans="1:13" x14ac:dyDescent="0.2">
      <c r="A1611" s="131" t="s">
        <v>8622</v>
      </c>
      <c r="B1611" s="131" t="s">
        <v>8623</v>
      </c>
      <c r="C1611" s="131" t="s">
        <v>2819</v>
      </c>
      <c r="D1611" s="131" t="s">
        <v>3808</v>
      </c>
      <c r="E1611" s="131" t="s">
        <v>3621</v>
      </c>
      <c r="F1611" s="131" t="s">
        <v>3622</v>
      </c>
      <c r="G1611" s="131" t="s">
        <v>43</v>
      </c>
      <c r="H1611" s="131" t="s">
        <v>5553</v>
      </c>
      <c r="I1611" s="131" t="s">
        <v>5553</v>
      </c>
      <c r="K1611" s="131" t="s">
        <v>5552</v>
      </c>
      <c r="L1611" s="131" t="s">
        <v>9017</v>
      </c>
      <c r="M1611" s="131" t="str">
        <f t="shared" si="25"/>
        <v>ASSY</v>
      </c>
    </row>
    <row r="1612" spans="1:13" x14ac:dyDescent="0.2">
      <c r="A1612" s="131" t="s">
        <v>8624</v>
      </c>
      <c r="B1612" s="131" t="s">
        <v>8625</v>
      </c>
      <c r="C1612" s="131" t="s">
        <v>2819</v>
      </c>
      <c r="D1612" s="131" t="s">
        <v>3808</v>
      </c>
      <c r="E1612" s="131" t="s">
        <v>3621</v>
      </c>
      <c r="F1612" s="131" t="s">
        <v>3622</v>
      </c>
      <c r="G1612" s="131" t="s">
        <v>43</v>
      </c>
      <c r="H1612" s="131" t="s">
        <v>5559</v>
      </c>
      <c r="I1612" s="131" t="s">
        <v>5559</v>
      </c>
      <c r="K1612" s="131" t="s">
        <v>5558</v>
      </c>
      <c r="L1612" s="131" t="s">
        <v>3934</v>
      </c>
      <c r="M1612" s="131" t="str">
        <f t="shared" si="25"/>
        <v>ASSY</v>
      </c>
    </row>
    <row r="1613" spans="1:13" x14ac:dyDescent="0.2">
      <c r="A1613" s="131" t="s">
        <v>8626</v>
      </c>
      <c r="B1613" s="131" t="s">
        <v>8627</v>
      </c>
      <c r="C1613" s="131" t="s">
        <v>2819</v>
      </c>
      <c r="D1613" s="131" t="s">
        <v>3808</v>
      </c>
      <c r="E1613" s="131" t="s">
        <v>3621</v>
      </c>
      <c r="F1613" s="131" t="s">
        <v>3622</v>
      </c>
      <c r="G1613" s="131" t="s">
        <v>43</v>
      </c>
      <c r="H1613" s="131" t="s">
        <v>5562</v>
      </c>
      <c r="I1613" s="131" t="s">
        <v>5562</v>
      </c>
      <c r="K1613" s="131" t="s">
        <v>5561</v>
      </c>
      <c r="L1613" s="131" t="s">
        <v>9018</v>
      </c>
      <c r="M1613" s="131" t="str">
        <f t="shared" si="25"/>
        <v>ASSY</v>
      </c>
    </row>
    <row r="1614" spans="1:13" x14ac:dyDescent="0.2">
      <c r="A1614" s="131" t="s">
        <v>8628</v>
      </c>
      <c r="B1614" s="131" t="s">
        <v>8629</v>
      </c>
      <c r="C1614" s="131" t="s">
        <v>2819</v>
      </c>
      <c r="D1614" s="131" t="s">
        <v>3808</v>
      </c>
      <c r="E1614" s="131" t="s">
        <v>3621</v>
      </c>
      <c r="F1614" s="131" t="s">
        <v>3622</v>
      </c>
      <c r="G1614" s="131" t="s">
        <v>43</v>
      </c>
      <c r="H1614" s="131" t="s">
        <v>5565</v>
      </c>
      <c r="I1614" s="131" t="s">
        <v>5565</v>
      </c>
      <c r="K1614" s="131" t="s">
        <v>5564</v>
      </c>
      <c r="L1614" s="131" t="s">
        <v>9019</v>
      </c>
      <c r="M1614" s="131" t="str">
        <f t="shared" si="25"/>
        <v>ASSY</v>
      </c>
    </row>
    <row r="1615" spans="1:13" x14ac:dyDescent="0.2">
      <c r="A1615" s="131" t="s">
        <v>8630</v>
      </c>
      <c r="B1615" s="131" t="s">
        <v>8631</v>
      </c>
      <c r="C1615" s="131" t="s">
        <v>2819</v>
      </c>
      <c r="D1615" s="131" t="s">
        <v>3808</v>
      </c>
      <c r="E1615" s="131" t="s">
        <v>3621</v>
      </c>
      <c r="F1615" s="131" t="s">
        <v>3622</v>
      </c>
      <c r="G1615" s="131" t="s">
        <v>43</v>
      </c>
      <c r="H1615" s="131" t="s">
        <v>5568</v>
      </c>
      <c r="I1615" s="131" t="s">
        <v>5568</v>
      </c>
      <c r="K1615" s="131" t="s">
        <v>5567</v>
      </c>
      <c r="L1615" s="131" t="s">
        <v>9020</v>
      </c>
      <c r="M1615" s="131" t="str">
        <f t="shared" si="25"/>
        <v>ASSY</v>
      </c>
    </row>
    <row r="1616" spans="1:13" x14ac:dyDescent="0.2">
      <c r="A1616" s="131" t="s">
        <v>8632</v>
      </c>
      <c r="B1616" s="131" t="s">
        <v>8633</v>
      </c>
      <c r="C1616" s="131" t="s">
        <v>2819</v>
      </c>
      <c r="D1616" s="131" t="s">
        <v>3808</v>
      </c>
      <c r="E1616" s="131" t="s">
        <v>3621</v>
      </c>
      <c r="F1616" s="131" t="s">
        <v>3622</v>
      </c>
      <c r="G1616" s="131" t="s">
        <v>43</v>
      </c>
      <c r="H1616" s="131" t="s">
        <v>5556</v>
      </c>
      <c r="I1616" s="131" t="s">
        <v>5556</v>
      </c>
      <c r="K1616" s="131" t="s">
        <v>5555</v>
      </c>
      <c r="L1616" s="131" t="s">
        <v>9021</v>
      </c>
      <c r="M1616" s="131" t="str">
        <f t="shared" si="25"/>
        <v>ASSY</v>
      </c>
    </row>
    <row r="1617" spans="1:13" x14ac:dyDescent="0.2">
      <c r="A1617" s="131" t="s">
        <v>8634</v>
      </c>
      <c r="B1617" s="131" t="s">
        <v>8635</v>
      </c>
      <c r="C1617" s="131" t="s">
        <v>2819</v>
      </c>
      <c r="D1617" s="131" t="s">
        <v>3808</v>
      </c>
      <c r="E1617" s="131" t="s">
        <v>3621</v>
      </c>
      <c r="F1617" s="131" t="s">
        <v>3622</v>
      </c>
      <c r="G1617" s="131" t="s">
        <v>43</v>
      </c>
      <c r="H1617" s="131" t="s">
        <v>5402</v>
      </c>
      <c r="I1617" s="131" t="s">
        <v>5402</v>
      </c>
      <c r="K1617" s="131" t="s">
        <v>5401</v>
      </c>
      <c r="L1617" s="131" t="s">
        <v>9022</v>
      </c>
      <c r="M1617" s="131" t="str">
        <f t="shared" si="25"/>
        <v>ASSY</v>
      </c>
    </row>
    <row r="1618" spans="1:13" x14ac:dyDescent="0.2">
      <c r="A1618" s="131" t="s">
        <v>8636</v>
      </c>
      <c r="B1618" s="131" t="s">
        <v>8637</v>
      </c>
      <c r="C1618" s="131" t="s">
        <v>2819</v>
      </c>
      <c r="D1618" s="131" t="s">
        <v>3808</v>
      </c>
      <c r="E1618" s="131" t="s">
        <v>3621</v>
      </c>
      <c r="F1618" s="131" t="s">
        <v>3622</v>
      </c>
      <c r="G1618" s="131" t="s">
        <v>43</v>
      </c>
      <c r="H1618" s="131" t="s">
        <v>5395</v>
      </c>
      <c r="I1618" s="131" t="s">
        <v>5395</v>
      </c>
      <c r="K1618" s="131" t="s">
        <v>5394</v>
      </c>
      <c r="L1618" s="131" t="s">
        <v>9023</v>
      </c>
      <c r="M1618" s="131" t="str">
        <f t="shared" si="25"/>
        <v>ASSY</v>
      </c>
    </row>
    <row r="1619" spans="1:13" x14ac:dyDescent="0.2">
      <c r="A1619" s="131" t="s">
        <v>8638</v>
      </c>
      <c r="B1619" s="131" t="s">
        <v>8639</v>
      </c>
      <c r="C1619" s="131" t="s">
        <v>2819</v>
      </c>
      <c r="D1619" s="131" t="s">
        <v>3808</v>
      </c>
      <c r="E1619" s="131" t="s">
        <v>3621</v>
      </c>
      <c r="F1619" s="131" t="s">
        <v>3622</v>
      </c>
      <c r="G1619" s="131" t="s">
        <v>43</v>
      </c>
      <c r="H1619" s="131" t="s">
        <v>5398</v>
      </c>
      <c r="I1619" s="131" t="s">
        <v>5398</v>
      </c>
      <c r="K1619" s="131" t="s">
        <v>5397</v>
      </c>
      <c r="L1619" s="131" t="s">
        <v>9024</v>
      </c>
      <c r="M1619" s="131" t="str">
        <f t="shared" si="25"/>
        <v>ASSY</v>
      </c>
    </row>
    <row r="1620" spans="1:13" x14ac:dyDescent="0.2">
      <c r="A1620" s="131" t="s">
        <v>8640</v>
      </c>
      <c r="B1620" s="131" t="s">
        <v>8641</v>
      </c>
      <c r="C1620" s="131" t="s">
        <v>2819</v>
      </c>
      <c r="D1620" s="131" t="s">
        <v>3808</v>
      </c>
      <c r="E1620" s="131" t="s">
        <v>3621</v>
      </c>
      <c r="F1620" s="131" t="s">
        <v>3622</v>
      </c>
      <c r="G1620" s="131" t="s">
        <v>43</v>
      </c>
      <c r="H1620" s="131" t="s">
        <v>5407</v>
      </c>
      <c r="I1620" s="131" t="s">
        <v>5407</v>
      </c>
      <c r="K1620" s="131" t="s">
        <v>5406</v>
      </c>
      <c r="L1620" s="131" t="s">
        <v>9025</v>
      </c>
      <c r="M1620" s="131" t="str">
        <f t="shared" si="25"/>
        <v>ASSY</v>
      </c>
    </row>
    <row r="1621" spans="1:13" x14ac:dyDescent="0.2">
      <c r="A1621" s="131" t="s">
        <v>8642</v>
      </c>
      <c r="B1621" s="131" t="s">
        <v>8643</v>
      </c>
      <c r="C1621" s="131" t="s">
        <v>2819</v>
      </c>
      <c r="D1621" s="131" t="s">
        <v>3808</v>
      </c>
      <c r="E1621" s="131" t="s">
        <v>3621</v>
      </c>
      <c r="F1621" s="131" t="s">
        <v>3622</v>
      </c>
      <c r="G1621" s="131" t="s">
        <v>43</v>
      </c>
      <c r="H1621" s="131" t="s">
        <v>5411</v>
      </c>
      <c r="I1621" s="131" t="s">
        <v>5411</v>
      </c>
      <c r="K1621" s="131" t="s">
        <v>5410</v>
      </c>
      <c r="L1621" s="131" t="s">
        <v>9026</v>
      </c>
      <c r="M1621" s="131" t="str">
        <f t="shared" si="25"/>
        <v>ASSY</v>
      </c>
    </row>
    <row r="1622" spans="1:13" x14ac:dyDescent="0.2">
      <c r="A1622" s="131" t="s">
        <v>8644</v>
      </c>
      <c r="B1622" s="131" t="s">
        <v>8645</v>
      </c>
      <c r="C1622" s="131" t="s">
        <v>2819</v>
      </c>
      <c r="D1622" s="131" t="s">
        <v>3808</v>
      </c>
      <c r="E1622" s="131" t="s">
        <v>3621</v>
      </c>
      <c r="F1622" s="131" t="s">
        <v>3622</v>
      </c>
      <c r="G1622" s="131" t="s">
        <v>43</v>
      </c>
      <c r="H1622" s="131" t="s">
        <v>5611</v>
      </c>
      <c r="I1622" s="131" t="s">
        <v>5611</v>
      </c>
      <c r="K1622" s="131" t="s">
        <v>5610</v>
      </c>
      <c r="L1622" s="131" t="s">
        <v>9027</v>
      </c>
      <c r="M1622" s="131" t="str">
        <f t="shared" si="25"/>
        <v>ASSY</v>
      </c>
    </row>
    <row r="1623" spans="1:13" x14ac:dyDescent="0.2">
      <c r="A1623" s="131" t="s">
        <v>8646</v>
      </c>
      <c r="B1623" s="131" t="s">
        <v>8647</v>
      </c>
      <c r="C1623" s="131" t="s">
        <v>2819</v>
      </c>
      <c r="D1623" s="131" t="s">
        <v>3808</v>
      </c>
      <c r="E1623" s="131" t="s">
        <v>3621</v>
      </c>
      <c r="F1623" s="131" t="s">
        <v>3622</v>
      </c>
      <c r="G1623" s="131" t="s">
        <v>43</v>
      </c>
      <c r="H1623" s="131" t="s">
        <v>5602</v>
      </c>
      <c r="I1623" s="131" t="s">
        <v>5602</v>
      </c>
      <c r="K1623" s="131" t="s">
        <v>5601</v>
      </c>
      <c r="L1623" s="131" t="s">
        <v>9028</v>
      </c>
      <c r="M1623" s="131" t="str">
        <f t="shared" si="25"/>
        <v>ASSY</v>
      </c>
    </row>
    <row r="1624" spans="1:13" x14ac:dyDescent="0.2">
      <c r="A1624" s="131" t="s">
        <v>8648</v>
      </c>
      <c r="B1624" s="131" t="s">
        <v>8649</v>
      </c>
      <c r="C1624" s="131" t="s">
        <v>2819</v>
      </c>
      <c r="D1624" s="131" t="s">
        <v>3808</v>
      </c>
      <c r="E1624" s="131" t="s">
        <v>3621</v>
      </c>
      <c r="F1624" s="131" t="s">
        <v>3622</v>
      </c>
      <c r="G1624" s="131" t="s">
        <v>43</v>
      </c>
      <c r="H1624" s="131" t="s">
        <v>8716</v>
      </c>
      <c r="I1624" s="131" t="s">
        <v>8716</v>
      </c>
      <c r="K1624" s="131" t="s">
        <v>8722</v>
      </c>
      <c r="L1624" s="131" t="s">
        <v>9029</v>
      </c>
      <c r="M1624" s="131" t="str">
        <f t="shared" si="25"/>
        <v>ASSY</v>
      </c>
    </row>
    <row r="1625" spans="1:13" x14ac:dyDescent="0.2">
      <c r="A1625" s="131" t="s">
        <v>8650</v>
      </c>
      <c r="B1625" s="131" t="s">
        <v>8651</v>
      </c>
      <c r="C1625" s="131" t="s">
        <v>2819</v>
      </c>
      <c r="D1625" s="131" t="s">
        <v>3808</v>
      </c>
      <c r="E1625" s="131" t="s">
        <v>3621</v>
      </c>
      <c r="F1625" s="131" t="s">
        <v>3622</v>
      </c>
      <c r="G1625" s="131" t="s">
        <v>43</v>
      </c>
      <c r="H1625" s="131" t="s">
        <v>8717</v>
      </c>
      <c r="I1625" s="131" t="s">
        <v>8717</v>
      </c>
      <c r="K1625" s="131" t="s">
        <v>8723</v>
      </c>
      <c r="L1625" s="131" t="s">
        <v>9030</v>
      </c>
      <c r="M1625" s="131" t="str">
        <f t="shared" si="25"/>
        <v>ASSY</v>
      </c>
    </row>
    <row r="1626" spans="1:13" x14ac:dyDescent="0.2">
      <c r="A1626" s="131" t="s">
        <v>8652</v>
      </c>
      <c r="B1626" s="131" t="s">
        <v>8653</v>
      </c>
      <c r="C1626" s="131" t="s">
        <v>2819</v>
      </c>
      <c r="D1626" s="131" t="s">
        <v>3808</v>
      </c>
      <c r="E1626" s="131" t="s">
        <v>3621</v>
      </c>
      <c r="F1626" s="131" t="s">
        <v>3622</v>
      </c>
      <c r="G1626" s="131" t="s">
        <v>43</v>
      </c>
      <c r="H1626" s="131" t="s">
        <v>5595</v>
      </c>
      <c r="I1626" s="131" t="s">
        <v>5595</v>
      </c>
      <c r="K1626" s="131" t="s">
        <v>5594</v>
      </c>
      <c r="L1626" s="131" t="s">
        <v>9031</v>
      </c>
      <c r="M1626" s="131" t="str">
        <f t="shared" si="25"/>
        <v>ASSY</v>
      </c>
    </row>
    <row r="1627" spans="1:13" x14ac:dyDescent="0.2">
      <c r="A1627" s="131" t="s">
        <v>8654</v>
      </c>
      <c r="B1627" s="131" t="s">
        <v>8655</v>
      </c>
      <c r="C1627" s="131" t="s">
        <v>2819</v>
      </c>
      <c r="D1627" s="131" t="s">
        <v>3808</v>
      </c>
      <c r="E1627" s="131" t="s">
        <v>3621</v>
      </c>
      <c r="F1627" s="131" t="s">
        <v>3622</v>
      </c>
      <c r="G1627" s="131" t="s">
        <v>43</v>
      </c>
      <c r="H1627" s="131" t="s">
        <v>5614</v>
      </c>
      <c r="I1627" s="131" t="s">
        <v>5614</v>
      </c>
      <c r="K1627" s="131" t="s">
        <v>5613</v>
      </c>
      <c r="L1627" s="131" t="s">
        <v>9031</v>
      </c>
      <c r="M1627" s="131" t="str">
        <f t="shared" si="25"/>
        <v>ASSY</v>
      </c>
    </row>
    <row r="1628" spans="1:13" x14ac:dyDescent="0.2">
      <c r="A1628" s="131" t="s">
        <v>8656</v>
      </c>
      <c r="B1628" s="131" t="s">
        <v>8657</v>
      </c>
      <c r="C1628" s="131" t="s">
        <v>2819</v>
      </c>
      <c r="D1628" s="131" t="s">
        <v>3808</v>
      </c>
      <c r="E1628" s="131" t="s">
        <v>3621</v>
      </c>
      <c r="F1628" s="131" t="s">
        <v>3622</v>
      </c>
      <c r="G1628" s="131" t="s">
        <v>43</v>
      </c>
      <c r="H1628" s="131" t="s">
        <v>5617</v>
      </c>
      <c r="I1628" s="131" t="s">
        <v>5617</v>
      </c>
      <c r="K1628" s="131" t="s">
        <v>5616</v>
      </c>
      <c r="L1628" s="131" t="s">
        <v>9031</v>
      </c>
      <c r="M1628" s="131" t="str">
        <f t="shared" si="25"/>
        <v>ASSY</v>
      </c>
    </row>
    <row r="1629" spans="1:13" x14ac:dyDescent="0.2">
      <c r="A1629" s="131" t="s">
        <v>8658</v>
      </c>
      <c r="B1629" s="131" t="s">
        <v>8659</v>
      </c>
      <c r="C1629" s="131" t="s">
        <v>2819</v>
      </c>
      <c r="D1629" s="131" t="s">
        <v>3808</v>
      </c>
      <c r="E1629" s="131" t="s">
        <v>3621</v>
      </c>
      <c r="F1629" s="131" t="s">
        <v>3622</v>
      </c>
      <c r="G1629" s="131" t="s">
        <v>43</v>
      </c>
      <c r="H1629" s="131" t="s">
        <v>5589</v>
      </c>
      <c r="I1629" s="131" t="s">
        <v>5589</v>
      </c>
      <c r="K1629" s="131" t="s">
        <v>5588</v>
      </c>
      <c r="L1629" s="131" t="s">
        <v>9032</v>
      </c>
      <c r="M1629" s="131" t="str">
        <f t="shared" si="25"/>
        <v>ASSY</v>
      </c>
    </row>
    <row r="1630" spans="1:13" x14ac:dyDescent="0.2">
      <c r="A1630" s="131" t="s">
        <v>8660</v>
      </c>
      <c r="B1630" s="131" t="s">
        <v>8661</v>
      </c>
      <c r="C1630" s="131" t="s">
        <v>2819</v>
      </c>
      <c r="D1630" s="131" t="s">
        <v>3808</v>
      </c>
      <c r="E1630" s="131" t="s">
        <v>3621</v>
      </c>
      <c r="F1630" s="131" t="s">
        <v>3622</v>
      </c>
      <c r="G1630" s="131" t="s">
        <v>43</v>
      </c>
      <c r="H1630" s="131" t="s">
        <v>5605</v>
      </c>
      <c r="I1630" s="131" t="s">
        <v>5605</v>
      </c>
      <c r="K1630" s="131" t="s">
        <v>5604</v>
      </c>
      <c r="L1630" s="131" t="s">
        <v>9032</v>
      </c>
      <c r="M1630" s="131" t="str">
        <f t="shared" si="25"/>
        <v>ASSY</v>
      </c>
    </row>
    <row r="1631" spans="1:13" x14ac:dyDescent="0.2">
      <c r="A1631" s="131" t="s">
        <v>8662</v>
      </c>
      <c r="B1631" s="131" t="s">
        <v>8663</v>
      </c>
      <c r="C1631" s="131" t="s">
        <v>2819</v>
      </c>
      <c r="D1631" s="131" t="s">
        <v>3808</v>
      </c>
      <c r="E1631" s="131" t="s">
        <v>3621</v>
      </c>
      <c r="F1631" s="131" t="s">
        <v>3622</v>
      </c>
      <c r="G1631" s="131" t="s">
        <v>43</v>
      </c>
      <c r="H1631" s="131" t="s">
        <v>5608</v>
      </c>
      <c r="I1631" s="131" t="s">
        <v>5608</v>
      </c>
      <c r="K1631" s="131" t="s">
        <v>5607</v>
      </c>
      <c r="L1631" s="131" t="s">
        <v>9032</v>
      </c>
      <c r="M1631" s="131" t="str">
        <f t="shared" si="25"/>
        <v>ASSY</v>
      </c>
    </row>
    <row r="1632" spans="1:13" x14ac:dyDescent="0.2">
      <c r="A1632" s="131" t="s">
        <v>8664</v>
      </c>
      <c r="B1632" s="131" t="s">
        <v>8665</v>
      </c>
      <c r="C1632" s="131" t="s">
        <v>2819</v>
      </c>
      <c r="D1632" s="131" t="s">
        <v>3808</v>
      </c>
      <c r="E1632" s="131" t="s">
        <v>3621</v>
      </c>
      <c r="F1632" s="131" t="s">
        <v>3622</v>
      </c>
      <c r="G1632" s="131" t="s">
        <v>43</v>
      </c>
      <c r="H1632" s="131" t="s">
        <v>5592</v>
      </c>
      <c r="I1632" s="131" t="s">
        <v>5592</v>
      </c>
      <c r="K1632" s="131" t="s">
        <v>5591</v>
      </c>
      <c r="L1632" s="131" t="s">
        <v>9033</v>
      </c>
      <c r="M1632" s="131" t="str">
        <f t="shared" si="25"/>
        <v>ASSY</v>
      </c>
    </row>
    <row r="1633" spans="1:13" x14ac:dyDescent="0.2">
      <c r="A1633" s="131" t="s">
        <v>8666</v>
      </c>
      <c r="B1633" s="131" t="s">
        <v>8667</v>
      </c>
      <c r="C1633" s="131" t="s">
        <v>2819</v>
      </c>
      <c r="D1633" s="131" t="s">
        <v>3808</v>
      </c>
      <c r="E1633" s="131" t="s">
        <v>3621</v>
      </c>
      <c r="F1633" s="131" t="s">
        <v>3622</v>
      </c>
      <c r="G1633" s="131" t="s">
        <v>43</v>
      </c>
      <c r="H1633" s="131" t="s">
        <v>5586</v>
      </c>
      <c r="I1633" s="131" t="s">
        <v>5586</v>
      </c>
      <c r="K1633" s="131" t="s">
        <v>5585</v>
      </c>
      <c r="L1633" s="131" t="s">
        <v>9034</v>
      </c>
      <c r="M1633" s="131" t="str">
        <f t="shared" si="25"/>
        <v>ASSY</v>
      </c>
    </row>
    <row r="1634" spans="1:13" x14ac:dyDescent="0.2">
      <c r="A1634" s="131" t="s">
        <v>8668</v>
      </c>
      <c r="B1634" s="131" t="s">
        <v>8669</v>
      </c>
      <c r="C1634" s="131" t="s">
        <v>2819</v>
      </c>
      <c r="D1634" s="131" t="s">
        <v>3026</v>
      </c>
      <c r="E1634" s="131" t="s">
        <v>3570</v>
      </c>
      <c r="F1634" s="131" t="s">
        <v>3028</v>
      </c>
      <c r="G1634" s="131" t="s">
        <v>43</v>
      </c>
      <c r="H1634" s="131" t="s">
        <v>5583</v>
      </c>
      <c r="I1634" s="131" t="s">
        <v>5583</v>
      </c>
      <c r="K1634" s="131" t="s">
        <v>5582</v>
      </c>
      <c r="L1634" s="131" t="s">
        <v>5584</v>
      </c>
      <c r="M1634" s="131" t="str">
        <f t="shared" si="25"/>
        <v>ASSY</v>
      </c>
    </row>
    <row r="1635" spans="1:13" x14ac:dyDescent="0.2">
      <c r="A1635" s="131" t="s">
        <v>8670</v>
      </c>
      <c r="B1635" s="131" t="s">
        <v>8671</v>
      </c>
      <c r="C1635" s="131" t="s">
        <v>2819</v>
      </c>
      <c r="D1635" s="131" t="s">
        <v>3026</v>
      </c>
      <c r="E1635" s="131" t="s">
        <v>3570</v>
      </c>
      <c r="F1635" s="131" t="s">
        <v>3028</v>
      </c>
      <c r="G1635" s="131" t="s">
        <v>43</v>
      </c>
      <c r="H1635" s="131" t="s">
        <v>5580</v>
      </c>
      <c r="I1635" s="131" t="s">
        <v>5580</v>
      </c>
      <c r="K1635" s="131" t="s">
        <v>5579</v>
      </c>
      <c r="L1635" s="131" t="s">
        <v>5581</v>
      </c>
      <c r="M1635" s="131" t="str">
        <f t="shared" si="25"/>
        <v>ASSY</v>
      </c>
    </row>
    <row r="1636" spans="1:13" x14ac:dyDescent="0.2">
      <c r="A1636" s="131" t="s">
        <v>8672</v>
      </c>
      <c r="B1636" s="131" t="s">
        <v>8673</v>
      </c>
      <c r="C1636" s="131" t="s">
        <v>2819</v>
      </c>
      <c r="D1636" s="131" t="s">
        <v>3026</v>
      </c>
      <c r="E1636" s="131" t="s">
        <v>3570</v>
      </c>
      <c r="F1636" s="131" t="s">
        <v>3028</v>
      </c>
      <c r="G1636" s="131" t="s">
        <v>43</v>
      </c>
      <c r="H1636" s="131" t="s">
        <v>5414</v>
      </c>
      <c r="I1636" s="131" t="s">
        <v>5414</v>
      </c>
      <c r="K1636" s="131" t="s">
        <v>5413</v>
      </c>
      <c r="L1636" s="131" t="s">
        <v>5415</v>
      </c>
      <c r="M1636" s="131" t="str">
        <f t="shared" si="25"/>
        <v>ASSY</v>
      </c>
    </row>
    <row r="1637" spans="1:13" x14ac:dyDescent="0.2">
      <c r="A1637" s="131" t="s">
        <v>8674</v>
      </c>
      <c r="B1637" s="131" t="s">
        <v>8675</v>
      </c>
      <c r="C1637" s="131" t="s">
        <v>2819</v>
      </c>
      <c r="D1637" s="131" t="s">
        <v>3026</v>
      </c>
      <c r="E1637" s="131" t="s">
        <v>3570</v>
      </c>
      <c r="F1637" s="131" t="s">
        <v>3028</v>
      </c>
      <c r="G1637" s="131" t="s">
        <v>43</v>
      </c>
      <c r="H1637" s="131" t="s">
        <v>5423</v>
      </c>
      <c r="I1637" s="131" t="s">
        <v>5423</v>
      </c>
      <c r="K1637" s="131" t="s">
        <v>5422</v>
      </c>
      <c r="L1637" s="131" t="s">
        <v>5424</v>
      </c>
      <c r="M1637" s="131" t="str">
        <f t="shared" si="25"/>
        <v>ASSY</v>
      </c>
    </row>
    <row r="1638" spans="1:13" x14ac:dyDescent="0.2">
      <c r="A1638" s="131" t="s">
        <v>8676</v>
      </c>
      <c r="B1638" s="131" t="s">
        <v>8677</v>
      </c>
      <c r="C1638" s="131" t="s">
        <v>2819</v>
      </c>
      <c r="D1638" s="131" t="s">
        <v>3026</v>
      </c>
      <c r="E1638" s="131" t="s">
        <v>3570</v>
      </c>
      <c r="F1638" s="131" t="s">
        <v>3028</v>
      </c>
      <c r="G1638" s="131" t="s">
        <v>43</v>
      </c>
      <c r="H1638" s="131" t="s">
        <v>5417</v>
      </c>
      <c r="I1638" s="131" t="s">
        <v>5417</v>
      </c>
      <c r="K1638" s="131" t="s">
        <v>5416</v>
      </c>
      <c r="L1638" s="131" t="s">
        <v>5418</v>
      </c>
      <c r="M1638" s="131" t="str">
        <f t="shared" si="25"/>
        <v>ASSY</v>
      </c>
    </row>
    <row r="1639" spans="1:13" x14ac:dyDescent="0.2">
      <c r="A1639" s="131" t="s">
        <v>8678</v>
      </c>
      <c r="B1639" s="131" t="s">
        <v>8679</v>
      </c>
      <c r="C1639" s="131" t="s">
        <v>2819</v>
      </c>
      <c r="D1639" s="131" t="s">
        <v>3026</v>
      </c>
      <c r="E1639" s="131" t="s">
        <v>3570</v>
      </c>
      <c r="F1639" s="131" t="s">
        <v>3028</v>
      </c>
      <c r="G1639" s="131" t="s">
        <v>43</v>
      </c>
      <c r="H1639" s="131" t="s">
        <v>5420</v>
      </c>
      <c r="I1639" s="131" t="s">
        <v>5420</v>
      </c>
      <c r="K1639" s="131" t="s">
        <v>5419</v>
      </c>
      <c r="L1639" s="131" t="s">
        <v>5421</v>
      </c>
      <c r="M1639" s="131" t="str">
        <f t="shared" si="25"/>
        <v>ASSY</v>
      </c>
    </row>
    <row r="1640" spans="1:13" x14ac:dyDescent="0.2">
      <c r="A1640" s="131" t="s">
        <v>8680</v>
      </c>
      <c r="B1640" s="131" t="s">
        <v>8681</v>
      </c>
      <c r="C1640" s="131" t="s">
        <v>2819</v>
      </c>
      <c r="D1640" s="131" t="s">
        <v>3026</v>
      </c>
      <c r="E1640" s="131" t="s">
        <v>3570</v>
      </c>
      <c r="F1640" s="131" t="s">
        <v>3028</v>
      </c>
      <c r="G1640" s="131" t="s">
        <v>43</v>
      </c>
      <c r="H1640" s="131" t="s">
        <v>5574</v>
      </c>
      <c r="I1640" s="131" t="s">
        <v>5574</v>
      </c>
      <c r="K1640" s="131" t="s">
        <v>5573</v>
      </c>
      <c r="L1640" s="131" t="s">
        <v>5575</v>
      </c>
      <c r="M1640" s="131" t="str">
        <f t="shared" si="25"/>
        <v>ASSY</v>
      </c>
    </row>
    <row r="1641" spans="1:13" x14ac:dyDescent="0.2">
      <c r="A1641" s="131" t="s">
        <v>8682</v>
      </c>
      <c r="B1641" s="131" t="s">
        <v>8683</v>
      </c>
      <c r="C1641" s="131" t="s">
        <v>2819</v>
      </c>
      <c r="D1641" s="131" t="s">
        <v>3026</v>
      </c>
      <c r="E1641" s="131" t="s">
        <v>3570</v>
      </c>
      <c r="F1641" s="131" t="s">
        <v>3028</v>
      </c>
      <c r="G1641" s="131" t="s">
        <v>43</v>
      </c>
      <c r="H1641" s="131" t="s">
        <v>5577</v>
      </c>
      <c r="I1641" s="131" t="s">
        <v>5577</v>
      </c>
      <c r="K1641" s="131" t="s">
        <v>5576</v>
      </c>
      <c r="L1641" s="131" t="s">
        <v>5578</v>
      </c>
      <c r="M1641" s="131" t="str">
        <f t="shared" si="25"/>
        <v>ASSY</v>
      </c>
    </row>
    <row r="1642" spans="1:13" x14ac:dyDescent="0.2">
      <c r="M1642" s="131" t="str">
        <f t="shared" si="25"/>
        <v/>
      </c>
    </row>
    <row r="1643" spans="1:13" x14ac:dyDescent="0.2">
      <c r="M1643" s="131" t="str">
        <f t="shared" si="25"/>
        <v/>
      </c>
    </row>
    <row r="1644" spans="1:13" x14ac:dyDescent="0.2">
      <c r="M1644" s="131" t="str">
        <f t="shared" si="25"/>
        <v/>
      </c>
    </row>
    <row r="1645" spans="1:13" x14ac:dyDescent="0.2">
      <c r="M1645" s="131" t="str">
        <f t="shared" si="25"/>
        <v/>
      </c>
    </row>
    <row r="1646" spans="1:13" x14ac:dyDescent="0.2">
      <c r="M1646" s="131" t="str">
        <f t="shared" si="25"/>
        <v/>
      </c>
    </row>
    <row r="1647" spans="1:13" x14ac:dyDescent="0.2">
      <c r="M1647" s="131" t="str">
        <f t="shared" ref="M1647:M1710" si="26">IF(G1647="","",G1647)</f>
        <v/>
      </c>
    </row>
    <row r="1648" spans="1:13" x14ac:dyDescent="0.2">
      <c r="M1648" s="131" t="str">
        <f t="shared" si="26"/>
        <v/>
      </c>
    </row>
    <row r="1649" spans="13:13" x14ac:dyDescent="0.2">
      <c r="M1649" s="131" t="str">
        <f t="shared" si="26"/>
        <v/>
      </c>
    </row>
    <row r="1650" spans="13:13" x14ac:dyDescent="0.2">
      <c r="M1650" s="131" t="str">
        <f t="shared" si="26"/>
        <v/>
      </c>
    </row>
    <row r="1651" spans="13:13" x14ac:dyDescent="0.2">
      <c r="M1651" s="131" t="str">
        <f t="shared" si="26"/>
        <v/>
      </c>
    </row>
    <row r="1652" spans="13:13" x14ac:dyDescent="0.2">
      <c r="M1652" s="131" t="str">
        <f t="shared" si="26"/>
        <v/>
      </c>
    </row>
    <row r="1653" spans="13:13" x14ac:dyDescent="0.2">
      <c r="M1653" s="131" t="str">
        <f t="shared" si="26"/>
        <v/>
      </c>
    </row>
    <row r="1654" spans="13:13" x14ac:dyDescent="0.2">
      <c r="M1654" s="131" t="str">
        <f t="shared" si="26"/>
        <v/>
      </c>
    </row>
    <row r="1655" spans="13:13" x14ac:dyDescent="0.2">
      <c r="M1655" s="131" t="str">
        <f t="shared" si="26"/>
        <v/>
      </c>
    </row>
    <row r="1656" spans="13:13" x14ac:dyDescent="0.2">
      <c r="M1656" s="131" t="str">
        <f t="shared" si="26"/>
        <v/>
      </c>
    </row>
    <row r="1657" spans="13:13" x14ac:dyDescent="0.2">
      <c r="M1657" s="131" t="str">
        <f t="shared" si="26"/>
        <v/>
      </c>
    </row>
    <row r="1658" spans="13:13" x14ac:dyDescent="0.2">
      <c r="M1658" s="131" t="str">
        <f t="shared" si="26"/>
        <v/>
      </c>
    </row>
    <row r="1659" spans="13:13" x14ac:dyDescent="0.2">
      <c r="M1659" s="131" t="str">
        <f t="shared" si="26"/>
        <v/>
      </c>
    </row>
    <row r="1660" spans="13:13" x14ac:dyDescent="0.2">
      <c r="M1660" s="131" t="str">
        <f t="shared" si="26"/>
        <v/>
      </c>
    </row>
    <row r="1661" spans="13:13" x14ac:dyDescent="0.2">
      <c r="M1661" s="131" t="str">
        <f t="shared" si="26"/>
        <v/>
      </c>
    </row>
    <row r="1662" spans="13:13" x14ac:dyDescent="0.2">
      <c r="M1662" s="131" t="str">
        <f t="shared" si="26"/>
        <v/>
      </c>
    </row>
    <row r="1663" spans="13:13" x14ac:dyDescent="0.2">
      <c r="M1663" s="131" t="str">
        <f t="shared" si="26"/>
        <v/>
      </c>
    </row>
    <row r="1664" spans="13:13" x14ac:dyDescent="0.2">
      <c r="M1664" s="131" t="str">
        <f t="shared" si="26"/>
        <v/>
      </c>
    </row>
    <row r="1665" spans="13:13" x14ac:dyDescent="0.2">
      <c r="M1665" s="131" t="str">
        <f t="shared" si="26"/>
        <v/>
      </c>
    </row>
    <row r="1666" spans="13:13" x14ac:dyDescent="0.2">
      <c r="M1666" s="131" t="str">
        <f t="shared" si="26"/>
        <v/>
      </c>
    </row>
    <row r="1667" spans="13:13" x14ac:dyDescent="0.2">
      <c r="M1667" s="131" t="str">
        <f t="shared" si="26"/>
        <v/>
      </c>
    </row>
    <row r="1668" spans="13:13" x14ac:dyDescent="0.2">
      <c r="M1668" s="131" t="str">
        <f t="shared" si="26"/>
        <v/>
      </c>
    </row>
    <row r="1669" spans="13:13" x14ac:dyDescent="0.2">
      <c r="M1669" s="131" t="str">
        <f t="shared" si="26"/>
        <v/>
      </c>
    </row>
    <row r="1670" spans="13:13" x14ac:dyDescent="0.2">
      <c r="M1670" s="131" t="str">
        <f t="shared" si="26"/>
        <v/>
      </c>
    </row>
    <row r="1671" spans="13:13" x14ac:dyDescent="0.2">
      <c r="M1671" s="131" t="str">
        <f t="shared" si="26"/>
        <v/>
      </c>
    </row>
    <row r="1672" spans="13:13" x14ac:dyDescent="0.2">
      <c r="M1672" s="131" t="str">
        <f t="shared" si="26"/>
        <v/>
      </c>
    </row>
    <row r="1673" spans="13:13" x14ac:dyDescent="0.2">
      <c r="M1673" s="131" t="str">
        <f t="shared" si="26"/>
        <v/>
      </c>
    </row>
    <row r="1674" spans="13:13" x14ac:dyDescent="0.2">
      <c r="M1674" s="131" t="str">
        <f t="shared" si="26"/>
        <v/>
      </c>
    </row>
    <row r="1675" spans="13:13" x14ac:dyDescent="0.2">
      <c r="M1675" s="131" t="str">
        <f t="shared" si="26"/>
        <v/>
      </c>
    </row>
    <row r="1676" spans="13:13" x14ac:dyDescent="0.2">
      <c r="M1676" s="131" t="str">
        <f t="shared" si="26"/>
        <v/>
      </c>
    </row>
    <row r="1677" spans="13:13" x14ac:dyDescent="0.2">
      <c r="M1677" s="131" t="str">
        <f t="shared" si="26"/>
        <v/>
      </c>
    </row>
    <row r="1678" spans="13:13" x14ac:dyDescent="0.2">
      <c r="M1678" s="131" t="str">
        <f t="shared" si="26"/>
        <v/>
      </c>
    </row>
    <row r="1679" spans="13:13" x14ac:dyDescent="0.2">
      <c r="M1679" s="131" t="str">
        <f t="shared" si="26"/>
        <v/>
      </c>
    </row>
    <row r="1680" spans="13:13" x14ac:dyDescent="0.2">
      <c r="M1680" s="131" t="str">
        <f t="shared" si="26"/>
        <v/>
      </c>
    </row>
    <row r="1681" spans="13:13" x14ac:dyDescent="0.2">
      <c r="M1681" s="131" t="str">
        <f t="shared" si="26"/>
        <v/>
      </c>
    </row>
    <row r="1682" spans="13:13" x14ac:dyDescent="0.2">
      <c r="M1682" s="131" t="str">
        <f t="shared" si="26"/>
        <v/>
      </c>
    </row>
    <row r="1683" spans="13:13" x14ac:dyDescent="0.2">
      <c r="M1683" s="131" t="str">
        <f t="shared" si="26"/>
        <v/>
      </c>
    </row>
    <row r="1684" spans="13:13" x14ac:dyDescent="0.2">
      <c r="M1684" s="131" t="str">
        <f t="shared" si="26"/>
        <v/>
      </c>
    </row>
    <row r="1685" spans="13:13" x14ac:dyDescent="0.2">
      <c r="M1685" s="131" t="str">
        <f t="shared" si="26"/>
        <v/>
      </c>
    </row>
    <row r="1686" spans="13:13" x14ac:dyDescent="0.2">
      <c r="M1686" s="131" t="str">
        <f t="shared" si="26"/>
        <v/>
      </c>
    </row>
    <row r="1687" spans="13:13" x14ac:dyDescent="0.2">
      <c r="M1687" s="131" t="str">
        <f t="shared" si="26"/>
        <v/>
      </c>
    </row>
    <row r="1688" spans="13:13" x14ac:dyDescent="0.2">
      <c r="M1688" s="131" t="str">
        <f t="shared" si="26"/>
        <v/>
      </c>
    </row>
    <row r="1689" spans="13:13" x14ac:dyDescent="0.2">
      <c r="M1689" s="131" t="str">
        <f t="shared" si="26"/>
        <v/>
      </c>
    </row>
    <row r="1690" spans="13:13" x14ac:dyDescent="0.2">
      <c r="M1690" s="131" t="str">
        <f t="shared" si="26"/>
        <v/>
      </c>
    </row>
    <row r="1691" spans="13:13" x14ac:dyDescent="0.2">
      <c r="M1691" s="131" t="str">
        <f t="shared" si="26"/>
        <v/>
      </c>
    </row>
    <row r="1692" spans="13:13" x14ac:dyDescent="0.2">
      <c r="M1692" s="131" t="str">
        <f t="shared" si="26"/>
        <v/>
      </c>
    </row>
    <row r="1693" spans="13:13" x14ac:dyDescent="0.2">
      <c r="M1693" s="131" t="str">
        <f t="shared" si="26"/>
        <v/>
      </c>
    </row>
    <row r="1694" spans="13:13" x14ac:dyDescent="0.2">
      <c r="M1694" s="131" t="str">
        <f t="shared" si="26"/>
        <v/>
      </c>
    </row>
    <row r="1695" spans="13:13" x14ac:dyDescent="0.2">
      <c r="M1695" s="131" t="str">
        <f t="shared" si="26"/>
        <v/>
      </c>
    </row>
    <row r="1696" spans="13:13" x14ac:dyDescent="0.2">
      <c r="M1696" s="131" t="str">
        <f t="shared" si="26"/>
        <v/>
      </c>
    </row>
    <row r="1697" spans="13:13" x14ac:dyDescent="0.2">
      <c r="M1697" s="131" t="str">
        <f t="shared" si="26"/>
        <v/>
      </c>
    </row>
    <row r="1698" spans="13:13" x14ac:dyDescent="0.2">
      <c r="M1698" s="131" t="str">
        <f t="shared" si="26"/>
        <v/>
      </c>
    </row>
    <row r="1699" spans="13:13" x14ac:dyDescent="0.2">
      <c r="M1699" s="131" t="str">
        <f t="shared" si="26"/>
        <v/>
      </c>
    </row>
    <row r="1700" spans="13:13" x14ac:dyDescent="0.2">
      <c r="M1700" s="131" t="str">
        <f t="shared" si="26"/>
        <v/>
      </c>
    </row>
    <row r="1701" spans="13:13" x14ac:dyDescent="0.2">
      <c r="M1701" s="131" t="str">
        <f t="shared" si="26"/>
        <v/>
      </c>
    </row>
    <row r="1702" spans="13:13" x14ac:dyDescent="0.2">
      <c r="M1702" s="131" t="str">
        <f t="shared" si="26"/>
        <v/>
      </c>
    </row>
    <row r="1703" spans="13:13" x14ac:dyDescent="0.2">
      <c r="M1703" s="131" t="str">
        <f t="shared" si="26"/>
        <v/>
      </c>
    </row>
    <row r="1704" spans="13:13" x14ac:dyDescent="0.2">
      <c r="M1704" s="131" t="str">
        <f t="shared" si="26"/>
        <v/>
      </c>
    </row>
    <row r="1705" spans="13:13" x14ac:dyDescent="0.2">
      <c r="M1705" s="131" t="str">
        <f t="shared" si="26"/>
        <v/>
      </c>
    </row>
    <row r="1706" spans="13:13" x14ac:dyDescent="0.2">
      <c r="M1706" s="131" t="str">
        <f t="shared" si="26"/>
        <v/>
      </c>
    </row>
    <row r="1707" spans="13:13" x14ac:dyDescent="0.2">
      <c r="M1707" s="131" t="str">
        <f t="shared" si="26"/>
        <v/>
      </c>
    </row>
    <row r="1708" spans="13:13" x14ac:dyDescent="0.2">
      <c r="M1708" s="131" t="str">
        <f t="shared" si="26"/>
        <v/>
      </c>
    </row>
    <row r="1709" spans="13:13" x14ac:dyDescent="0.2">
      <c r="M1709" s="131" t="str">
        <f t="shared" si="26"/>
        <v/>
      </c>
    </row>
    <row r="1710" spans="13:13" x14ac:dyDescent="0.2">
      <c r="M1710" s="131" t="str">
        <f t="shared" si="26"/>
        <v/>
      </c>
    </row>
    <row r="1711" spans="13:13" x14ac:dyDescent="0.2">
      <c r="M1711" s="131" t="str">
        <f t="shared" ref="M1711:M1716" si="27">IF(G1711="","",G1711)</f>
        <v/>
      </c>
    </row>
    <row r="1712" spans="13:13" x14ac:dyDescent="0.2">
      <c r="M1712" s="131" t="str">
        <f t="shared" si="27"/>
        <v/>
      </c>
    </row>
    <row r="1713" spans="13:13" x14ac:dyDescent="0.2">
      <c r="M1713" s="131" t="str">
        <f t="shared" si="27"/>
        <v/>
      </c>
    </row>
    <row r="1714" spans="13:13" x14ac:dyDescent="0.2">
      <c r="M1714" s="131" t="str">
        <f t="shared" si="27"/>
        <v/>
      </c>
    </row>
    <row r="1715" spans="13:13" x14ac:dyDescent="0.2">
      <c r="M1715" s="131" t="str">
        <f t="shared" si="27"/>
        <v/>
      </c>
    </row>
    <row r="1716" spans="13:13" x14ac:dyDescent="0.2">
      <c r="M1716" s="131" t="str">
        <f t="shared" si="27"/>
        <v/>
      </c>
    </row>
  </sheetData>
  <autoFilter ref="A5:L1716" xr:uid="{00000000-0009-0000-0000-000005000000}"/>
  <conditionalFormatting sqref="K44:K1041">
    <cfRule type="duplicateValues" dxfId="5" priority="1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N545"/>
  <sheetViews>
    <sheetView zoomScale="115" zoomScaleNormal="115" workbookViewId="0">
      <selection activeCell="H9" sqref="H9"/>
    </sheetView>
  </sheetViews>
  <sheetFormatPr defaultRowHeight="14.4" x14ac:dyDescent="0.3"/>
  <cols>
    <col min="1" max="1" width="4.33203125" customWidth="1"/>
    <col min="2" max="2" width="15" bestFit="1" customWidth="1"/>
    <col min="3" max="3" width="8.33203125" bestFit="1" customWidth="1"/>
    <col min="4" max="4" width="15.5546875" bestFit="1" customWidth="1"/>
    <col min="10" max="10" width="8.77734375" style="173"/>
    <col min="14" max="14" width="18" bestFit="1" customWidth="1"/>
  </cols>
  <sheetData>
    <row r="1" spans="1:14" ht="28.05" customHeight="1" x14ac:dyDescent="0.3">
      <c r="A1" s="266" t="s">
        <v>4960</v>
      </c>
      <c r="B1" s="266"/>
      <c r="C1" s="266"/>
      <c r="N1" t="s">
        <v>5652</v>
      </c>
    </row>
    <row r="2" spans="1:14" x14ac:dyDescent="0.3">
      <c r="A2" t="s">
        <v>4961</v>
      </c>
      <c r="B2" t="s">
        <v>4964</v>
      </c>
      <c r="C2" t="s">
        <v>4962</v>
      </c>
      <c r="D2" t="s">
        <v>4963</v>
      </c>
      <c r="E2" t="s">
        <v>9039</v>
      </c>
      <c r="F2" t="s">
        <v>5651</v>
      </c>
    </row>
    <row r="3" spans="1:14" x14ac:dyDescent="0.3">
      <c r="A3" s="169">
        <f t="shared" ref="A3:A9" si="0">ROW()-2</f>
        <v>1</v>
      </c>
      <c r="B3" t="s">
        <v>9077</v>
      </c>
      <c r="C3" t="s">
        <v>9078</v>
      </c>
      <c r="D3" t="s">
        <v>2410</v>
      </c>
      <c r="E3" t="s">
        <v>9074</v>
      </c>
      <c r="F3">
        <f>IFERROR(IF(Table1[[#This Row],[Rit]]="","",1),"")</f>
        <v>1</v>
      </c>
      <c r="J3" s="173" t="s">
        <v>4961</v>
      </c>
      <c r="K3" t="s">
        <v>4974</v>
      </c>
      <c r="L3">
        <f>IF(Filter!C1&gt;1,Filter!C1,SUM(K:K))</f>
        <v>7</v>
      </c>
      <c r="N3" t="str">
        <f>IFERROR(CONCATENATE($N$1,Table1[[#This Row],[Part No]]),"")</f>
        <v>D81150-BZ050-001</v>
      </c>
    </row>
    <row r="4" spans="1:14" x14ac:dyDescent="0.3">
      <c r="A4" s="169">
        <f t="shared" si="0"/>
        <v>2</v>
      </c>
      <c r="B4" t="s">
        <v>9079</v>
      </c>
      <c r="C4" t="s">
        <v>9041</v>
      </c>
      <c r="D4" t="s">
        <v>9075</v>
      </c>
      <c r="E4" t="s">
        <v>9040</v>
      </c>
      <c r="F4">
        <f>IFERROR(IF(Table1[[#This Row],[Rit]]="","",1),"")</f>
        <v>1</v>
      </c>
      <c r="J4" s="173">
        <v>1</v>
      </c>
      <c r="K4" t="str">
        <f t="shared" ref="K4:K40" si="1">IF(SUMIF(C:C,J4,F:F)=0,"",(SUMIF(C:C,J4,F:F)))</f>
        <v/>
      </c>
      <c r="N4" t="str">
        <f>IFERROR(CONCATENATE($N$1,Table1[[#This Row],[Part No]]),"")</f>
        <v>D81110-BZ111-001</v>
      </c>
    </row>
    <row r="5" spans="1:14" x14ac:dyDescent="0.3">
      <c r="A5" s="169">
        <f t="shared" si="0"/>
        <v>3</v>
      </c>
      <c r="B5" t="s">
        <v>9080</v>
      </c>
      <c r="C5" t="s">
        <v>9041</v>
      </c>
      <c r="D5" t="s">
        <v>9076</v>
      </c>
      <c r="E5" t="s">
        <v>9040</v>
      </c>
      <c r="F5">
        <f>IFERROR(IF(Table1[[#This Row],[Rit]]="","",1),"")</f>
        <v>1</v>
      </c>
      <c r="J5" s="173">
        <v>2</v>
      </c>
      <c r="K5" t="str">
        <f t="shared" si="1"/>
        <v/>
      </c>
      <c r="N5" t="str">
        <f>IFERROR(CONCATENATE($N$1,Table1[[#This Row],[Part No]]),"")</f>
        <v>D81150-BZ140-001</v>
      </c>
    </row>
    <row r="6" spans="1:14" x14ac:dyDescent="0.3">
      <c r="A6" s="169">
        <f t="shared" si="0"/>
        <v>4</v>
      </c>
      <c r="B6" t="s">
        <v>9081</v>
      </c>
      <c r="C6" t="s">
        <v>9041</v>
      </c>
      <c r="D6" t="s">
        <v>9076</v>
      </c>
      <c r="E6" t="s">
        <v>9040</v>
      </c>
      <c r="F6">
        <f>IFERROR(IF(Table1[[#This Row],[Rit]]="","",1),"")</f>
        <v>1</v>
      </c>
      <c r="J6" s="173">
        <v>3</v>
      </c>
      <c r="K6">
        <f t="shared" si="1"/>
        <v>3</v>
      </c>
      <c r="N6" t="str">
        <f>IFERROR(CONCATENATE($N$1,Table1[[#This Row],[Part No]]),"")</f>
        <v>D81150-BZ140-001</v>
      </c>
    </row>
    <row r="7" spans="1:14" x14ac:dyDescent="0.3">
      <c r="A7" s="169">
        <f t="shared" si="0"/>
        <v>5</v>
      </c>
      <c r="B7" t="s">
        <v>9083</v>
      </c>
      <c r="C7" t="s">
        <v>9082</v>
      </c>
      <c r="D7" t="s">
        <v>2439</v>
      </c>
      <c r="E7" t="s">
        <v>9041</v>
      </c>
      <c r="F7">
        <f>IFERROR(IF(Table1[[#This Row],[Rit]]="","",1),"")</f>
        <v>1</v>
      </c>
      <c r="J7" s="173">
        <v>4</v>
      </c>
      <c r="K7" t="str">
        <f t="shared" si="1"/>
        <v/>
      </c>
      <c r="N7" t="str">
        <f>IFERROR(CONCATENATE($N$1,Table1[[#This Row],[Part No]]),"")</f>
        <v>D81170-BZ510-001</v>
      </c>
    </row>
    <row r="8" spans="1:14" x14ac:dyDescent="0.3">
      <c r="A8" s="169">
        <f t="shared" si="0"/>
        <v>6</v>
      </c>
      <c r="B8" t="s">
        <v>9484</v>
      </c>
      <c r="C8" t="s">
        <v>9078</v>
      </c>
      <c r="D8" t="s">
        <v>2439</v>
      </c>
      <c r="E8" t="s">
        <v>9074</v>
      </c>
      <c r="F8">
        <f>IFERROR(IF(Table1[[#This Row],[Rit]]="","",1),"")</f>
        <v>1</v>
      </c>
      <c r="J8" s="173">
        <v>5</v>
      </c>
      <c r="K8" t="str">
        <f t="shared" si="1"/>
        <v/>
      </c>
      <c r="N8" t="str">
        <f>IFERROR(CONCATENATE($N$1,Table1[[#This Row],[Part No]]),"")</f>
        <v>D81170-BZ510-001</v>
      </c>
    </row>
    <row r="9" spans="1:14" x14ac:dyDescent="0.3">
      <c r="A9" s="169">
        <f t="shared" si="0"/>
        <v>7</v>
      </c>
      <c r="B9" t="s">
        <v>9485</v>
      </c>
      <c r="C9" t="s">
        <v>9078</v>
      </c>
      <c r="D9" t="s">
        <v>2439</v>
      </c>
      <c r="E9" t="s">
        <v>9074</v>
      </c>
      <c r="F9">
        <f>IFERROR(IF(Table1[[#This Row],[Rit]]="","",1),"")</f>
        <v>1</v>
      </c>
      <c r="J9" s="173">
        <v>6</v>
      </c>
      <c r="K9">
        <f t="shared" si="1"/>
        <v>3</v>
      </c>
      <c r="N9" t="str">
        <f>IFERROR(CONCATENATE($N$1,Table1[[#This Row],[Part No]]),"")</f>
        <v>D81170-BZ510-001</v>
      </c>
    </row>
    <row r="10" spans="1:14" x14ac:dyDescent="0.3">
      <c r="F10" t="str">
        <f>IFERROR(IF(Table1[[#This Row],[Rit]]="","",1),"")</f>
        <v/>
      </c>
      <c r="J10" s="173">
        <v>7</v>
      </c>
      <c r="K10" t="str">
        <f t="shared" si="1"/>
        <v/>
      </c>
      <c r="N10" t="str">
        <f>IFERROR(CONCATENATE($N$1,Table1[[#This Row],[Part No]]),"")</f>
        <v/>
      </c>
    </row>
    <row r="11" spans="1:14" x14ac:dyDescent="0.3">
      <c r="F11" t="str">
        <f>IFERROR(IF(Table1[[#This Row],[Rit]]="","",1),"")</f>
        <v/>
      </c>
      <c r="J11" s="173">
        <v>8</v>
      </c>
      <c r="K11" t="str">
        <f t="shared" si="1"/>
        <v/>
      </c>
      <c r="N11" t="str">
        <f>IFERROR(CONCATENATE($N$1,Table1[[#This Row],[Part No]]),"")</f>
        <v/>
      </c>
    </row>
    <row r="12" spans="1:14" x14ac:dyDescent="0.3">
      <c r="F12" t="str">
        <f>IFERROR(IF(Table1[[#This Row],[Rit]]="","",1),"")</f>
        <v/>
      </c>
      <c r="J12" s="173">
        <v>9</v>
      </c>
      <c r="K12" t="str">
        <f t="shared" si="1"/>
        <v/>
      </c>
      <c r="N12" t="str">
        <f>IFERROR(CONCATENATE($N$1,Table1[[#This Row],[Part No]]),"")</f>
        <v/>
      </c>
    </row>
    <row r="13" spans="1:14" x14ac:dyDescent="0.3">
      <c r="F13" t="str">
        <f>IFERROR(IF(Table1[[#This Row],[Rit]]="","",1),"")</f>
        <v/>
      </c>
      <c r="J13" s="173">
        <v>10</v>
      </c>
      <c r="K13" t="str">
        <f t="shared" si="1"/>
        <v/>
      </c>
      <c r="N13" t="str">
        <f>IFERROR(CONCATENATE($N$1,Table1[[#This Row],[Part No]]),"")</f>
        <v/>
      </c>
    </row>
    <row r="14" spans="1:14" x14ac:dyDescent="0.3">
      <c r="F14" t="str">
        <f>IFERROR(IF(Table1[[#This Row],[Rit]]="","",1),"")</f>
        <v/>
      </c>
      <c r="J14" s="173">
        <v>11</v>
      </c>
      <c r="K14">
        <f t="shared" si="1"/>
        <v>1</v>
      </c>
      <c r="N14" t="str">
        <f>IFERROR(CONCATENATE($N$1,Table1[[#This Row],[Part No]]),"")</f>
        <v/>
      </c>
    </row>
    <row r="15" spans="1:14" x14ac:dyDescent="0.3">
      <c r="F15" t="str">
        <f>IFERROR(IF(Table1[[#This Row],[Rit]]="","",1),"")</f>
        <v/>
      </c>
      <c r="J15" s="173">
        <v>12</v>
      </c>
      <c r="K15" t="str">
        <f t="shared" si="1"/>
        <v/>
      </c>
      <c r="N15" t="str">
        <f>IFERROR(CONCATENATE($N$1,Table1[[#This Row],[Part No]]),"")</f>
        <v/>
      </c>
    </row>
    <row r="16" spans="1:14" x14ac:dyDescent="0.3">
      <c r="F16" t="str">
        <f>IFERROR(IF(Table1[[#This Row],[Rit]]="","",1),"")</f>
        <v/>
      </c>
      <c r="J16" s="173">
        <v>13</v>
      </c>
      <c r="K16" t="str">
        <f t="shared" si="1"/>
        <v/>
      </c>
      <c r="N16" t="str">
        <f>IFERROR(CONCATENATE($N$1,Table1[[#This Row],[Part No]]),"")</f>
        <v/>
      </c>
    </row>
    <row r="17" spans="6:14" x14ac:dyDescent="0.3">
      <c r="F17" t="str">
        <f>IFERROR(IF(Table1[[#This Row],[Rit]]="","",1),"")</f>
        <v/>
      </c>
      <c r="J17" s="173">
        <v>14</v>
      </c>
      <c r="K17" t="str">
        <f t="shared" si="1"/>
        <v/>
      </c>
      <c r="N17" t="str">
        <f>IFERROR(CONCATENATE($N$1,Table1[[#This Row],[Part No]]),"")</f>
        <v/>
      </c>
    </row>
    <row r="18" spans="6:14" x14ac:dyDescent="0.3">
      <c r="F18" t="str">
        <f>IFERROR(IF(Table1[[#This Row],[Rit]]="","",1),"")</f>
        <v/>
      </c>
      <c r="J18" s="173">
        <v>15</v>
      </c>
      <c r="K18" t="str">
        <f t="shared" si="1"/>
        <v/>
      </c>
      <c r="N18" t="str">
        <f>IFERROR(CONCATENATE($N$1,Table1[[#This Row],[Part No]]),"")</f>
        <v/>
      </c>
    </row>
    <row r="19" spans="6:14" x14ac:dyDescent="0.3">
      <c r="F19" t="str">
        <f>IFERROR(IF(Table1[[#This Row],[Rit]]="","",1),"")</f>
        <v/>
      </c>
      <c r="J19" s="173">
        <v>16</v>
      </c>
      <c r="K19" t="str">
        <f t="shared" si="1"/>
        <v/>
      </c>
      <c r="N19" t="str">
        <f>IFERROR(CONCATENATE($N$1,Table1[[#This Row],[Part No]]),"")</f>
        <v/>
      </c>
    </row>
    <row r="20" spans="6:14" x14ac:dyDescent="0.3">
      <c r="F20" t="str">
        <f>IFERROR(IF(Table1[[#This Row],[Rit]]="","",1),"")</f>
        <v/>
      </c>
      <c r="J20" s="173">
        <v>17</v>
      </c>
      <c r="K20" t="str">
        <f t="shared" si="1"/>
        <v/>
      </c>
      <c r="N20" t="str">
        <f>IFERROR(CONCATENATE($N$1,Table1[[#This Row],[Part No]]),"")</f>
        <v/>
      </c>
    </row>
    <row r="21" spans="6:14" x14ac:dyDescent="0.3">
      <c r="F21" t="str">
        <f>IFERROR(IF(Table1[[#This Row],[Rit]]="","",1),"")</f>
        <v/>
      </c>
      <c r="J21" s="173">
        <v>18</v>
      </c>
      <c r="K21" t="str">
        <f t="shared" si="1"/>
        <v/>
      </c>
      <c r="N21" t="str">
        <f>IFERROR(CONCATENATE($N$1,Table1[[#This Row],[Part No]]),"")</f>
        <v/>
      </c>
    </row>
    <row r="22" spans="6:14" x14ac:dyDescent="0.3">
      <c r="F22" t="str">
        <f>IFERROR(IF(Table1[[#This Row],[Rit]]="","",1),"")</f>
        <v/>
      </c>
      <c r="J22" s="173">
        <v>19</v>
      </c>
      <c r="K22" t="str">
        <f t="shared" si="1"/>
        <v/>
      </c>
      <c r="N22" t="str">
        <f>IFERROR(CONCATENATE($N$1,Table1[[#This Row],[Part No]]),"")</f>
        <v/>
      </c>
    </row>
    <row r="23" spans="6:14" x14ac:dyDescent="0.3">
      <c r="F23" t="str">
        <f>IFERROR(IF(Table1[[#This Row],[Rit]]="","",1),"")</f>
        <v/>
      </c>
      <c r="J23" s="173">
        <v>20</v>
      </c>
      <c r="K23" t="str">
        <f t="shared" si="1"/>
        <v/>
      </c>
      <c r="N23" t="str">
        <f>IFERROR(CONCATENATE($N$1,Table1[[#This Row],[Part No]]),"")</f>
        <v/>
      </c>
    </row>
    <row r="24" spans="6:14" x14ac:dyDescent="0.3">
      <c r="F24" t="str">
        <f>IFERROR(IF(Table1[[#This Row],[Rit]]="","",1),"")</f>
        <v/>
      </c>
      <c r="J24" s="173">
        <v>21</v>
      </c>
      <c r="K24" t="str">
        <f t="shared" si="1"/>
        <v/>
      </c>
      <c r="N24" t="str">
        <f>IFERROR(CONCATENATE($N$1,Table1[[#This Row],[Part No]]),"")</f>
        <v/>
      </c>
    </row>
    <row r="25" spans="6:14" x14ac:dyDescent="0.3">
      <c r="F25" t="str">
        <f>IFERROR(IF(Table1[[#This Row],[Rit]]="","",1),"")</f>
        <v/>
      </c>
      <c r="J25" s="173">
        <v>22</v>
      </c>
      <c r="K25" t="str">
        <f t="shared" si="1"/>
        <v/>
      </c>
      <c r="N25" t="str">
        <f>IFERROR(CONCATENATE($N$1,Table1[[#This Row],[Part No]]),"")</f>
        <v/>
      </c>
    </row>
    <row r="26" spans="6:14" x14ac:dyDescent="0.3">
      <c r="F26" t="str">
        <f>IFERROR(IF(Table1[[#This Row],[Rit]]="","",1),"")</f>
        <v/>
      </c>
      <c r="J26" s="173">
        <v>23</v>
      </c>
      <c r="K26" t="str">
        <f t="shared" si="1"/>
        <v/>
      </c>
      <c r="N26" t="str">
        <f>IFERROR(CONCATENATE($N$1,Table1[[#This Row],[Part No]]),"")</f>
        <v/>
      </c>
    </row>
    <row r="27" spans="6:14" x14ac:dyDescent="0.3">
      <c r="F27" t="str">
        <f>IFERROR(IF(Table1[[#This Row],[Rit]]="","",1),"")</f>
        <v/>
      </c>
      <c r="J27" s="173">
        <v>24</v>
      </c>
      <c r="K27" t="str">
        <f t="shared" si="1"/>
        <v/>
      </c>
      <c r="N27" t="str">
        <f>IFERROR(CONCATENATE($N$1,Table1[[#This Row],[Part No]]),"")</f>
        <v/>
      </c>
    </row>
    <row r="28" spans="6:14" x14ac:dyDescent="0.3">
      <c r="F28" t="str">
        <f>IFERROR(IF(Table1[[#This Row],[Rit]]="","",1),"")</f>
        <v/>
      </c>
      <c r="J28" s="173">
        <v>25</v>
      </c>
      <c r="K28" t="str">
        <f t="shared" si="1"/>
        <v/>
      </c>
      <c r="N28" t="str">
        <f>IFERROR(CONCATENATE($N$1,Table1[[#This Row],[Part No]]),"")</f>
        <v/>
      </c>
    </row>
    <row r="29" spans="6:14" x14ac:dyDescent="0.3">
      <c r="F29" t="str">
        <f>IFERROR(IF(Table1[[#This Row],[Rit]]="","",1),"")</f>
        <v/>
      </c>
      <c r="J29" s="173">
        <v>26</v>
      </c>
      <c r="K29" t="str">
        <f t="shared" si="1"/>
        <v/>
      </c>
      <c r="N29" t="str">
        <f>IFERROR(CONCATENATE($N$1,Table1[[#This Row],[Part No]]),"")</f>
        <v/>
      </c>
    </row>
    <row r="30" spans="6:14" x14ac:dyDescent="0.3">
      <c r="F30" t="str">
        <f>IFERROR(IF(Table1[[#This Row],[Rit]]="","",1),"")</f>
        <v/>
      </c>
      <c r="J30" s="173">
        <v>27</v>
      </c>
      <c r="K30" t="str">
        <f t="shared" si="1"/>
        <v/>
      </c>
      <c r="N30" t="str">
        <f>IFERROR(CONCATENATE($N$1,Table1[[#This Row],[Part No]]),"")</f>
        <v/>
      </c>
    </row>
    <row r="31" spans="6:14" x14ac:dyDescent="0.3">
      <c r="F31" t="str">
        <f>IFERROR(IF(Table1[[#This Row],[Rit]]="","",1),"")</f>
        <v/>
      </c>
      <c r="J31" s="173">
        <v>28</v>
      </c>
      <c r="K31" t="str">
        <f t="shared" si="1"/>
        <v/>
      </c>
      <c r="N31" t="str">
        <f>IFERROR(CONCATENATE($N$1,Table1[[#This Row],[Part No]]),"")</f>
        <v/>
      </c>
    </row>
    <row r="32" spans="6:14" x14ac:dyDescent="0.3">
      <c r="F32" t="str">
        <f>IFERROR(IF(Table1[[#This Row],[Rit]]="","",1),"")</f>
        <v/>
      </c>
      <c r="J32" s="173">
        <v>29</v>
      </c>
      <c r="K32" t="str">
        <f t="shared" si="1"/>
        <v/>
      </c>
      <c r="N32" t="str">
        <f>IFERROR(CONCATENATE($N$1,Table1[[#This Row],[Part No]]),"")</f>
        <v/>
      </c>
    </row>
    <row r="33" spans="6:14" x14ac:dyDescent="0.3">
      <c r="F33" t="str">
        <f>IFERROR(IF(Table1[[#This Row],[Rit]]="","",1),"")</f>
        <v/>
      </c>
      <c r="J33" s="173">
        <v>30</v>
      </c>
      <c r="K33" t="str">
        <f t="shared" si="1"/>
        <v/>
      </c>
      <c r="N33" t="str">
        <f>IFERROR(CONCATENATE($N$1,Table1[[#This Row],[Part No]]),"")</f>
        <v/>
      </c>
    </row>
    <row r="34" spans="6:14" x14ac:dyDescent="0.3">
      <c r="F34" t="str">
        <f>IFERROR(IF(Table1[[#This Row],[Rit]]="","",1),"")</f>
        <v/>
      </c>
      <c r="J34" s="173">
        <v>31</v>
      </c>
      <c r="K34" t="str">
        <f t="shared" si="1"/>
        <v/>
      </c>
      <c r="N34" t="str">
        <f>IFERROR(CONCATENATE($N$1,Table1[[#This Row],[Part No]]),"")</f>
        <v/>
      </c>
    </row>
    <row r="35" spans="6:14" x14ac:dyDescent="0.3">
      <c r="F35" t="str">
        <f>IFERROR(IF(Table1[[#This Row],[Rit]]="","",1),"")</f>
        <v/>
      </c>
      <c r="J35" s="173">
        <v>32</v>
      </c>
      <c r="K35" t="str">
        <f t="shared" si="1"/>
        <v/>
      </c>
      <c r="N35" t="str">
        <f>IFERROR(CONCATENATE($N$1,Table1[[#This Row],[Part No]]),"")</f>
        <v/>
      </c>
    </row>
    <row r="36" spans="6:14" x14ac:dyDescent="0.3">
      <c r="F36" t="str">
        <f>IFERROR(IF(Table1[[#This Row],[Rit]]="","",1),"")</f>
        <v/>
      </c>
      <c r="J36" s="173">
        <v>33</v>
      </c>
      <c r="K36" t="str">
        <f t="shared" si="1"/>
        <v/>
      </c>
      <c r="N36" t="str">
        <f>IFERROR(CONCATENATE($N$1,Table1[[#This Row],[Part No]]),"")</f>
        <v/>
      </c>
    </row>
    <row r="37" spans="6:14" x14ac:dyDescent="0.3">
      <c r="F37" t="str">
        <f>IFERROR(IF(Table1[[#This Row],[Rit]]="","",1),"")</f>
        <v/>
      </c>
      <c r="J37" s="173">
        <v>34</v>
      </c>
      <c r="K37" t="str">
        <f t="shared" si="1"/>
        <v/>
      </c>
      <c r="N37" t="str">
        <f>IFERROR(CONCATENATE($N$1,Table1[[#This Row],[Part No]]),"")</f>
        <v/>
      </c>
    </row>
    <row r="38" spans="6:14" x14ac:dyDescent="0.3">
      <c r="F38" t="str">
        <f>IFERROR(IF(Table1[[#This Row],[Rit]]="","",1),"")</f>
        <v/>
      </c>
      <c r="J38" s="173">
        <v>35</v>
      </c>
      <c r="K38" t="str">
        <f t="shared" si="1"/>
        <v/>
      </c>
      <c r="N38" t="str">
        <f>IFERROR(CONCATENATE($N$1,Table1[[#This Row],[Part No]]),"")</f>
        <v/>
      </c>
    </row>
    <row r="39" spans="6:14" x14ac:dyDescent="0.3">
      <c r="F39" t="str">
        <f>IFERROR(IF(Table1[[#This Row],[Rit]]="","",1),"")</f>
        <v/>
      </c>
      <c r="J39" s="173">
        <v>36</v>
      </c>
      <c r="K39" t="str">
        <f t="shared" si="1"/>
        <v/>
      </c>
      <c r="N39" t="str">
        <f>IFERROR(CONCATENATE($N$1,Table1[[#This Row],[Part No]]),"")</f>
        <v/>
      </c>
    </row>
    <row r="40" spans="6:14" x14ac:dyDescent="0.3">
      <c r="F40" t="str">
        <f>IFERROR(IF(Table1[[#This Row],[Rit]]="","",1),"")</f>
        <v/>
      </c>
      <c r="J40" s="173">
        <v>37</v>
      </c>
      <c r="K40" t="str">
        <f t="shared" si="1"/>
        <v/>
      </c>
      <c r="N40" t="str">
        <f>IFERROR(CONCATENATE($N$1,Table1[[#This Row],[Part No]]),"")</f>
        <v/>
      </c>
    </row>
    <row r="41" spans="6:14" x14ac:dyDescent="0.3">
      <c r="F41" t="str">
        <f>IFERROR(IF(Table1[[#This Row],[Rit]]="","",1),"")</f>
        <v/>
      </c>
      <c r="J41" s="173">
        <v>38</v>
      </c>
      <c r="N41" t="str">
        <f>IFERROR(CONCATENATE($N$1,Table1[[#This Row],[Part No]]),"")</f>
        <v/>
      </c>
    </row>
    <row r="42" spans="6:14" x14ac:dyDescent="0.3">
      <c r="F42" t="str">
        <f>IFERROR(IF(Table1[[#This Row],[Rit]]="","",1),"")</f>
        <v/>
      </c>
      <c r="J42" s="173">
        <v>39</v>
      </c>
      <c r="N42" t="str">
        <f>IFERROR(CONCATENATE($N$1,Table1[[#This Row],[Part No]]),"")</f>
        <v/>
      </c>
    </row>
    <row r="43" spans="6:14" x14ac:dyDescent="0.3">
      <c r="F43" t="str">
        <f>IFERROR(IF(Table1[[#This Row],[Rit]]="","",1),"")</f>
        <v/>
      </c>
      <c r="J43" s="173">
        <v>40</v>
      </c>
      <c r="N43" t="str">
        <f>IFERROR(CONCATENATE($N$1,Table1[[#This Row],[Part No]]),"")</f>
        <v/>
      </c>
    </row>
    <row r="44" spans="6:14" x14ac:dyDescent="0.3">
      <c r="F44" t="str">
        <f>IFERROR(IF(Table1[[#This Row],[Rit]]="","",1),"")</f>
        <v/>
      </c>
      <c r="J44" s="173">
        <v>41</v>
      </c>
      <c r="N44" t="str">
        <f>IFERROR(CONCATENATE($N$1,Table1[[#This Row],[Part No]]),"")</f>
        <v/>
      </c>
    </row>
    <row r="45" spans="6:14" x14ac:dyDescent="0.3">
      <c r="F45" t="str">
        <f>IFERROR(IF(Table1[[#This Row],[Rit]]="","",1),"")</f>
        <v/>
      </c>
      <c r="J45" s="173">
        <v>42</v>
      </c>
      <c r="N45" t="str">
        <f>IFERROR(CONCATENATE($N$1,Table1[[#This Row],[Part No]]),"")</f>
        <v/>
      </c>
    </row>
    <row r="46" spans="6:14" x14ac:dyDescent="0.3">
      <c r="F46" t="str">
        <f>IFERROR(IF(Table1[[#This Row],[Rit]]="","",1),"")</f>
        <v/>
      </c>
      <c r="J46" s="173">
        <v>43</v>
      </c>
      <c r="N46" t="str">
        <f>IFERROR(CONCATENATE($N$1,Table1[[#This Row],[Part No]]),"")</f>
        <v/>
      </c>
    </row>
    <row r="47" spans="6:14" x14ac:dyDescent="0.3">
      <c r="F47" t="str">
        <f>IFERROR(IF(Table1[[#This Row],[Rit]]="","",1),"")</f>
        <v/>
      </c>
      <c r="J47" s="173">
        <v>44</v>
      </c>
      <c r="N47" t="str">
        <f>IFERROR(CONCATENATE($N$1,Table1[[#This Row],[Part No]]),"")</f>
        <v/>
      </c>
    </row>
    <row r="48" spans="6:14" x14ac:dyDescent="0.3">
      <c r="F48" t="str">
        <f>IFERROR(IF(Table1[[#This Row],[Rit]]="","",1),"")</f>
        <v/>
      </c>
      <c r="J48" s="173">
        <v>45</v>
      </c>
      <c r="N48" t="str">
        <f>IFERROR(CONCATENATE($N$1,Table1[[#This Row],[Part No]]),"")</f>
        <v/>
      </c>
    </row>
    <row r="49" spans="6:14" x14ac:dyDescent="0.3">
      <c r="F49" t="str">
        <f>IFERROR(IF(Table1[[#This Row],[Rit]]="","",1),"")</f>
        <v/>
      </c>
      <c r="J49" s="173">
        <v>46</v>
      </c>
      <c r="N49" t="str">
        <f>IFERROR(CONCATENATE($N$1,Table1[[#This Row],[Part No]]),"")</f>
        <v/>
      </c>
    </row>
    <row r="50" spans="6:14" x14ac:dyDescent="0.3">
      <c r="F50" t="str">
        <f>IFERROR(IF(Table1[[#This Row],[Rit]]="","",1),"")</f>
        <v/>
      </c>
      <c r="J50" s="173">
        <v>47</v>
      </c>
      <c r="N50" t="str">
        <f>IFERROR(CONCATENATE($N$1,Table1[[#This Row],[Part No]]),"")</f>
        <v/>
      </c>
    </row>
    <row r="51" spans="6:14" x14ac:dyDescent="0.3">
      <c r="F51" t="str">
        <f>IFERROR(IF(Table1[[#This Row],[Rit]]="","",1),"")</f>
        <v/>
      </c>
      <c r="J51" s="173">
        <v>48</v>
      </c>
      <c r="N51" t="str">
        <f>IFERROR(CONCATENATE($N$1,Table1[[#This Row],[Part No]]),"")</f>
        <v/>
      </c>
    </row>
    <row r="52" spans="6:14" x14ac:dyDescent="0.3">
      <c r="F52" t="str">
        <f>IFERROR(IF(Table1[[#This Row],[Rit]]="","",1),"")</f>
        <v/>
      </c>
      <c r="J52" s="173">
        <v>49</v>
      </c>
      <c r="N52" t="str">
        <f>IFERROR(CONCATENATE($N$1,Table1[[#This Row],[Part No]]),"")</f>
        <v/>
      </c>
    </row>
    <row r="53" spans="6:14" x14ac:dyDescent="0.3">
      <c r="F53" t="str">
        <f>IFERROR(IF(Table1[[#This Row],[Rit]]="","",1),"")</f>
        <v/>
      </c>
      <c r="J53" s="173">
        <v>50</v>
      </c>
      <c r="N53" t="str">
        <f>IFERROR(CONCATENATE($N$1,Table1[[#This Row],[Part No]]),"")</f>
        <v/>
      </c>
    </row>
    <row r="54" spans="6:14" x14ac:dyDescent="0.3">
      <c r="F54" t="str">
        <f>IFERROR(IF(Table1[[#This Row],[Rit]]="","",1),"")</f>
        <v/>
      </c>
      <c r="J54" s="173">
        <v>51</v>
      </c>
      <c r="N54" t="str">
        <f>IFERROR(CONCATENATE($N$1,Table1[[#This Row],[Part No]]),"")</f>
        <v/>
      </c>
    </row>
    <row r="55" spans="6:14" x14ac:dyDescent="0.3">
      <c r="F55" t="str">
        <f>IFERROR(IF(Table1[[#This Row],[Rit]]="","",1),"")</f>
        <v/>
      </c>
      <c r="J55" s="173">
        <v>52</v>
      </c>
      <c r="N55" t="str">
        <f>IFERROR(CONCATENATE($N$1,Table1[[#This Row],[Part No]]),"")</f>
        <v/>
      </c>
    </row>
    <row r="56" spans="6:14" x14ac:dyDescent="0.3">
      <c r="F56" t="str">
        <f>IFERROR(IF(Table1[[#This Row],[Rit]]="","",1),"")</f>
        <v/>
      </c>
      <c r="J56" s="173">
        <v>53</v>
      </c>
      <c r="N56" t="str">
        <f>IFERROR(CONCATENATE($N$1,Table1[[#This Row],[Part No]]),"")</f>
        <v/>
      </c>
    </row>
    <row r="57" spans="6:14" x14ac:dyDescent="0.3">
      <c r="F57" t="str">
        <f>IFERROR(IF(Table1[[#This Row],[Rit]]="","",1),"")</f>
        <v/>
      </c>
      <c r="J57" s="173">
        <v>54</v>
      </c>
      <c r="N57" t="str">
        <f>IFERROR(CONCATENATE($N$1,Table1[[#This Row],[Part No]]),"")</f>
        <v/>
      </c>
    </row>
    <row r="58" spans="6:14" x14ac:dyDescent="0.3">
      <c r="F58" t="str">
        <f>IFERROR(IF(Table1[[#This Row],[Rit]]="","",1),"")</f>
        <v/>
      </c>
      <c r="J58" s="173">
        <v>55</v>
      </c>
      <c r="N58" t="str">
        <f>IFERROR(CONCATENATE($N$1,Table1[[#This Row],[Part No]]),"")</f>
        <v/>
      </c>
    </row>
    <row r="59" spans="6:14" x14ac:dyDescent="0.3">
      <c r="F59" t="str">
        <f>IFERROR(IF(Table1[[#This Row],[Rit]]="","",1),"")</f>
        <v/>
      </c>
      <c r="J59" s="173">
        <v>56</v>
      </c>
      <c r="N59" t="str">
        <f>IFERROR(CONCATENATE($N$1,Table1[[#This Row],[Part No]]),"")</f>
        <v/>
      </c>
    </row>
    <row r="60" spans="6:14" x14ac:dyDescent="0.3">
      <c r="F60" t="str">
        <f>IFERROR(IF(Table1[[#This Row],[Rit]]="","",1),"")</f>
        <v/>
      </c>
      <c r="J60" s="173">
        <v>57</v>
      </c>
      <c r="N60" t="str">
        <f>IFERROR(CONCATENATE($N$1,Table1[[#This Row],[Part No]]),"")</f>
        <v/>
      </c>
    </row>
    <row r="61" spans="6:14" x14ac:dyDescent="0.3">
      <c r="F61" t="str">
        <f>IFERROR(IF(Table1[[#This Row],[Rit]]="","",1),"")</f>
        <v/>
      </c>
      <c r="J61" s="173">
        <v>58</v>
      </c>
      <c r="N61" t="str">
        <f>IFERROR(CONCATENATE($N$1,Table1[[#This Row],[Part No]]),"")</f>
        <v/>
      </c>
    </row>
    <row r="62" spans="6:14" x14ac:dyDescent="0.3">
      <c r="F62" t="str">
        <f>IFERROR(IF(Table1[[#This Row],[Rit]]="","",1),"")</f>
        <v/>
      </c>
      <c r="J62" s="173">
        <v>59</v>
      </c>
      <c r="N62" t="str">
        <f>IFERROR(CONCATENATE($N$1,Table1[[#This Row],[Part No]]),"")</f>
        <v/>
      </c>
    </row>
    <row r="63" spans="6:14" x14ac:dyDescent="0.3">
      <c r="F63" t="str">
        <f>IFERROR(IF(Table1[[#This Row],[Rit]]="","",1),"")</f>
        <v/>
      </c>
      <c r="J63" s="173">
        <v>60</v>
      </c>
      <c r="N63" t="str">
        <f>IFERROR(CONCATENATE($N$1,Table1[[#This Row],[Part No]]),"")</f>
        <v/>
      </c>
    </row>
    <row r="64" spans="6:14" x14ac:dyDescent="0.3">
      <c r="F64" t="str">
        <f>IFERROR(IF(Table1[[#This Row],[Rit]]="","",1),"")</f>
        <v/>
      </c>
      <c r="J64" s="173">
        <v>61</v>
      </c>
      <c r="N64" t="str">
        <f>IFERROR(CONCATENATE($N$1,Table1[[#This Row],[Part No]]),"")</f>
        <v/>
      </c>
    </row>
    <row r="65" spans="6:14" x14ac:dyDescent="0.3">
      <c r="F65" t="str">
        <f>IFERROR(IF(Table1[[#This Row],[Rit]]="","",1),"")</f>
        <v/>
      </c>
      <c r="J65" s="173">
        <v>62</v>
      </c>
      <c r="N65" t="str">
        <f>IFERROR(CONCATENATE($N$1,Table1[[#This Row],[Part No]]),"")</f>
        <v/>
      </c>
    </row>
    <row r="66" spans="6:14" x14ac:dyDescent="0.3">
      <c r="F66" t="str">
        <f>IFERROR(IF(Table1[[#This Row],[Rit]]="","",1),"")</f>
        <v/>
      </c>
      <c r="J66" s="173">
        <v>63</v>
      </c>
      <c r="N66" t="str">
        <f>IFERROR(CONCATENATE($N$1,Table1[[#This Row],[Part No]]),"")</f>
        <v/>
      </c>
    </row>
    <row r="67" spans="6:14" x14ac:dyDescent="0.3">
      <c r="F67" t="str">
        <f>IFERROR(IF(Table1[[#This Row],[Rit]]="","",1),"")</f>
        <v/>
      </c>
      <c r="J67" s="173">
        <v>64</v>
      </c>
      <c r="N67" t="str">
        <f>IFERROR(CONCATENATE($N$1,Table1[[#This Row],[Part No]]),"")</f>
        <v/>
      </c>
    </row>
    <row r="68" spans="6:14" x14ac:dyDescent="0.3">
      <c r="F68" t="str">
        <f>IFERROR(IF(Table1[[#This Row],[Rit]]="","",1),"")</f>
        <v/>
      </c>
      <c r="J68" s="173">
        <v>65</v>
      </c>
      <c r="N68" t="str">
        <f>IFERROR(CONCATENATE($N$1,Table1[[#This Row],[Part No]]),"")</f>
        <v/>
      </c>
    </row>
    <row r="69" spans="6:14" x14ac:dyDescent="0.3">
      <c r="F69" t="str">
        <f>IFERROR(IF(Table1[[#This Row],[Rit]]="","",1),"")</f>
        <v/>
      </c>
      <c r="J69" s="173">
        <v>66</v>
      </c>
      <c r="N69" t="str">
        <f>IFERROR(CONCATENATE($N$1,Table1[[#This Row],[Part No]]),"")</f>
        <v/>
      </c>
    </row>
    <row r="70" spans="6:14" x14ac:dyDescent="0.3">
      <c r="F70" t="str">
        <f>IFERROR(IF(Table1[[#This Row],[Rit]]="","",1),"")</f>
        <v/>
      </c>
      <c r="J70" s="173">
        <v>67</v>
      </c>
      <c r="N70" t="str">
        <f>IFERROR(CONCATENATE($N$1,Table1[[#This Row],[Part No]]),"")</f>
        <v/>
      </c>
    </row>
    <row r="71" spans="6:14" x14ac:dyDescent="0.3">
      <c r="F71" t="str">
        <f>IFERROR(IF(Table1[[#This Row],[Rit]]="","",1),"")</f>
        <v/>
      </c>
      <c r="J71" s="173">
        <v>68</v>
      </c>
      <c r="N71" t="str">
        <f>IFERROR(CONCATENATE($N$1,Table1[[#This Row],[Part No]]),"")</f>
        <v/>
      </c>
    </row>
    <row r="72" spans="6:14" x14ac:dyDescent="0.3">
      <c r="F72" t="str">
        <f>IFERROR(IF(Table1[[#This Row],[Rit]]="","",1),"")</f>
        <v/>
      </c>
      <c r="J72" s="173">
        <v>69</v>
      </c>
      <c r="N72" t="str">
        <f>IFERROR(CONCATENATE($N$1,Table1[[#This Row],[Part No]]),"")</f>
        <v/>
      </c>
    </row>
    <row r="73" spans="6:14" x14ac:dyDescent="0.3">
      <c r="F73" t="str">
        <f>IFERROR(IF(Table1[[#This Row],[Rit]]="","",1),"")</f>
        <v/>
      </c>
      <c r="J73" s="173">
        <v>70</v>
      </c>
      <c r="N73" t="str">
        <f>IFERROR(CONCATENATE($N$1,Table1[[#This Row],[Part No]]),"")</f>
        <v/>
      </c>
    </row>
    <row r="74" spans="6:14" x14ac:dyDescent="0.3">
      <c r="F74" t="str">
        <f>IFERROR(IF(Table1[[#This Row],[Rit]]="","",1),"")</f>
        <v/>
      </c>
      <c r="J74" s="173">
        <v>71</v>
      </c>
      <c r="N74" t="str">
        <f>IFERROR(CONCATENATE($N$1,Table1[[#This Row],[Part No]]),"")</f>
        <v/>
      </c>
    </row>
    <row r="75" spans="6:14" x14ac:dyDescent="0.3">
      <c r="F75" t="str">
        <f>IFERROR(IF(Table1[[#This Row],[Rit]]="","",1),"")</f>
        <v/>
      </c>
      <c r="J75" s="173">
        <v>72</v>
      </c>
      <c r="N75" t="str">
        <f>IFERROR(CONCATENATE($N$1,Table1[[#This Row],[Part No]]),"")</f>
        <v/>
      </c>
    </row>
    <row r="76" spans="6:14" x14ac:dyDescent="0.3">
      <c r="F76" t="str">
        <f>IFERROR(IF(Table1[[#This Row],[Rit]]="","",1),"")</f>
        <v/>
      </c>
      <c r="J76" s="173">
        <v>73</v>
      </c>
      <c r="N76" t="str">
        <f>IFERROR(CONCATENATE($N$1,Table1[[#This Row],[Part No]]),"")</f>
        <v/>
      </c>
    </row>
    <row r="77" spans="6:14" x14ac:dyDescent="0.3">
      <c r="F77" t="str">
        <f>IFERROR(IF(Table1[[#This Row],[Rit]]="","",1),"")</f>
        <v/>
      </c>
      <c r="J77" s="173">
        <v>74</v>
      </c>
      <c r="N77" t="str">
        <f>IFERROR(CONCATENATE($N$1,Table1[[#This Row],[Part No]]),"")</f>
        <v/>
      </c>
    </row>
    <row r="78" spans="6:14" x14ac:dyDescent="0.3">
      <c r="F78" t="str">
        <f>IFERROR(IF(Table1[[#This Row],[Rit]]="","",1),"")</f>
        <v/>
      </c>
      <c r="J78" s="173">
        <v>75</v>
      </c>
      <c r="N78" t="str">
        <f>IFERROR(CONCATENATE($N$1,Table1[[#This Row],[Part No]]),"")</f>
        <v/>
      </c>
    </row>
    <row r="79" spans="6:14" x14ac:dyDescent="0.3">
      <c r="F79" t="str">
        <f>IFERROR(IF(Table1[[#This Row],[Rit]]="","",1),"")</f>
        <v/>
      </c>
      <c r="J79" s="173">
        <v>76</v>
      </c>
      <c r="N79" t="str">
        <f>IFERROR(CONCATENATE($N$1,Table1[[#This Row],[Part No]]),"")</f>
        <v/>
      </c>
    </row>
    <row r="80" spans="6:14" x14ac:dyDescent="0.3">
      <c r="F80" t="str">
        <f>IFERROR(IF(Table1[[#This Row],[Rit]]="","",1),"")</f>
        <v/>
      </c>
      <c r="J80" s="173">
        <v>77</v>
      </c>
      <c r="N80" t="str">
        <f>IFERROR(CONCATENATE($N$1,Table1[[#This Row],[Part No]]),"")</f>
        <v/>
      </c>
    </row>
    <row r="81" spans="6:14" x14ac:dyDescent="0.3">
      <c r="F81" t="str">
        <f>IFERROR(IF(Table1[[#This Row],[Rit]]="","",1),"")</f>
        <v/>
      </c>
      <c r="J81" s="173">
        <v>78</v>
      </c>
      <c r="N81" t="str">
        <f>IFERROR(CONCATENATE($N$1,Table1[[#This Row],[Part No]]),"")</f>
        <v/>
      </c>
    </row>
    <row r="82" spans="6:14" x14ac:dyDescent="0.3">
      <c r="F82" t="str">
        <f>IFERROR(IF(Table1[[#This Row],[Rit]]="","",1),"")</f>
        <v/>
      </c>
      <c r="J82" s="173">
        <v>79</v>
      </c>
      <c r="N82" t="str">
        <f>IFERROR(CONCATENATE($N$1,Table1[[#This Row],[Part No]]),"")</f>
        <v/>
      </c>
    </row>
    <row r="83" spans="6:14" x14ac:dyDescent="0.3">
      <c r="F83" t="str">
        <f>IFERROR(IF(Table1[[#This Row],[Rit]]="","",1),"")</f>
        <v/>
      </c>
      <c r="J83" s="173">
        <v>80</v>
      </c>
      <c r="N83" t="str">
        <f>IFERROR(CONCATENATE($N$1,Table1[[#This Row],[Part No]]),"")</f>
        <v/>
      </c>
    </row>
    <row r="84" spans="6:14" x14ac:dyDescent="0.3">
      <c r="F84" t="str">
        <f>IFERROR(IF(Table1[[#This Row],[Rit]]="","",1),"")</f>
        <v/>
      </c>
      <c r="J84" s="173">
        <v>81</v>
      </c>
      <c r="N84" t="str">
        <f>IFERROR(CONCATENATE($N$1,Table1[[#This Row],[Part No]]),"")</f>
        <v/>
      </c>
    </row>
    <row r="85" spans="6:14" x14ac:dyDescent="0.3">
      <c r="F85" t="str">
        <f>IFERROR(IF(Table1[[#This Row],[Rit]]="","",1),"")</f>
        <v/>
      </c>
      <c r="J85" s="173">
        <v>82</v>
      </c>
      <c r="N85" t="str">
        <f>IFERROR(CONCATENATE($N$1,Table1[[#This Row],[Part No]]),"")</f>
        <v/>
      </c>
    </row>
    <row r="86" spans="6:14" x14ac:dyDescent="0.3">
      <c r="F86" t="str">
        <f>IFERROR(IF(Table1[[#This Row],[Rit]]="","",1),"")</f>
        <v/>
      </c>
      <c r="J86" s="173">
        <v>83</v>
      </c>
      <c r="N86" t="str">
        <f>IFERROR(CONCATENATE($N$1,Table1[[#This Row],[Part No]]),"")</f>
        <v/>
      </c>
    </row>
    <row r="87" spans="6:14" x14ac:dyDescent="0.3">
      <c r="F87" t="str">
        <f>IFERROR(IF(Table1[[#This Row],[Rit]]="","",1),"")</f>
        <v/>
      </c>
      <c r="J87" s="173">
        <v>84</v>
      </c>
      <c r="N87" t="str">
        <f>IFERROR(CONCATENATE($N$1,Table1[[#This Row],[Part No]]),"")</f>
        <v/>
      </c>
    </row>
    <row r="88" spans="6:14" x14ac:dyDescent="0.3">
      <c r="F88" t="str">
        <f>IFERROR(IF(Table1[[#This Row],[Rit]]="","",1),"")</f>
        <v/>
      </c>
      <c r="J88" s="173">
        <v>85</v>
      </c>
      <c r="N88" t="str">
        <f>IFERROR(CONCATENATE($N$1,Table1[[#This Row],[Part No]]),"")</f>
        <v/>
      </c>
    </row>
    <row r="89" spans="6:14" x14ac:dyDescent="0.3">
      <c r="F89" t="str">
        <f>IFERROR(IF(Table1[[#This Row],[Rit]]="","",1),"")</f>
        <v/>
      </c>
      <c r="J89" s="173">
        <v>86</v>
      </c>
      <c r="N89" t="str">
        <f>IFERROR(CONCATENATE($N$1,Table1[[#This Row],[Part No]]),"")</f>
        <v/>
      </c>
    </row>
    <row r="90" spans="6:14" x14ac:dyDescent="0.3">
      <c r="F90" t="str">
        <f>IFERROR(IF(Table1[[#This Row],[Rit]]="","",1),"")</f>
        <v/>
      </c>
      <c r="J90" s="173">
        <v>87</v>
      </c>
      <c r="N90" t="str">
        <f>IFERROR(CONCATENATE($N$1,Table1[[#This Row],[Part No]]),"")</f>
        <v/>
      </c>
    </row>
    <row r="91" spans="6:14" x14ac:dyDescent="0.3">
      <c r="F91" t="str">
        <f>IFERROR(IF(Table1[[#This Row],[Rit]]="","",1),"")</f>
        <v/>
      </c>
      <c r="J91" s="173">
        <v>88</v>
      </c>
      <c r="N91" t="str">
        <f>IFERROR(CONCATENATE($N$1,Table1[[#This Row],[Part No]]),"")</f>
        <v/>
      </c>
    </row>
    <row r="92" spans="6:14" x14ac:dyDescent="0.3">
      <c r="F92" t="str">
        <f>IFERROR(IF(Table1[[#This Row],[Rit]]="","",1),"")</f>
        <v/>
      </c>
      <c r="J92" s="173">
        <v>89</v>
      </c>
      <c r="N92" t="str">
        <f>IFERROR(CONCATENATE($N$1,Table1[[#This Row],[Part No]]),"")</f>
        <v/>
      </c>
    </row>
    <row r="93" spans="6:14" x14ac:dyDescent="0.3">
      <c r="F93" t="str">
        <f>IFERROR(IF(Table1[[#This Row],[Rit]]="","",1),"")</f>
        <v/>
      </c>
      <c r="J93" s="173">
        <v>90</v>
      </c>
      <c r="N93" t="str">
        <f>IFERROR(CONCATENATE($N$1,Table1[[#This Row],[Part No]]),"")</f>
        <v/>
      </c>
    </row>
    <row r="94" spans="6:14" x14ac:dyDescent="0.3">
      <c r="F94" t="str">
        <f>IFERROR(IF(Table1[[#This Row],[Rit]]="","",1),"")</f>
        <v/>
      </c>
      <c r="J94" s="173">
        <v>91</v>
      </c>
      <c r="N94" t="str">
        <f>IFERROR(CONCATENATE($N$1,Table1[[#This Row],[Part No]]),"")</f>
        <v/>
      </c>
    </row>
    <row r="95" spans="6:14" x14ac:dyDescent="0.3">
      <c r="F95" t="str">
        <f>IFERROR(IF(Table1[[#This Row],[Rit]]="","",1),"")</f>
        <v/>
      </c>
      <c r="J95" s="173">
        <v>92</v>
      </c>
      <c r="N95" t="str">
        <f>IFERROR(CONCATENATE($N$1,Table1[[#This Row],[Part No]]),"")</f>
        <v/>
      </c>
    </row>
    <row r="96" spans="6:14" x14ac:dyDescent="0.3">
      <c r="F96" t="str">
        <f>IFERROR(IF(Table1[[#This Row],[Rit]]="","",1),"")</f>
        <v/>
      </c>
      <c r="J96" s="173">
        <v>93</v>
      </c>
      <c r="N96" t="str">
        <f>IFERROR(CONCATENATE($N$1,Table1[[#This Row],[Part No]]),"")</f>
        <v/>
      </c>
    </row>
    <row r="97" spans="6:14" x14ac:dyDescent="0.3">
      <c r="F97" t="str">
        <f>IFERROR(IF(Table1[[#This Row],[Rit]]="","",1),"")</f>
        <v/>
      </c>
      <c r="J97" s="173">
        <v>94</v>
      </c>
      <c r="N97" t="str">
        <f>IFERROR(CONCATENATE($N$1,Table1[[#This Row],[Part No]]),"")</f>
        <v/>
      </c>
    </row>
    <row r="98" spans="6:14" x14ac:dyDescent="0.3">
      <c r="F98" t="str">
        <f>IFERROR(IF(Table1[[#This Row],[Rit]]="","",1),"")</f>
        <v/>
      </c>
      <c r="J98" s="173">
        <v>95</v>
      </c>
      <c r="N98" t="str">
        <f>IFERROR(CONCATENATE($N$1,Table1[[#This Row],[Part No]]),"")</f>
        <v/>
      </c>
    </row>
    <row r="99" spans="6:14" x14ac:dyDescent="0.3">
      <c r="F99" t="str">
        <f>IFERROR(IF(Table1[[#This Row],[Rit]]="","",1),"")</f>
        <v/>
      </c>
      <c r="J99" s="173">
        <v>96</v>
      </c>
      <c r="N99" t="str">
        <f>IFERROR(CONCATENATE($N$1,Table1[[#This Row],[Part No]]),"")</f>
        <v/>
      </c>
    </row>
    <row r="100" spans="6:14" x14ac:dyDescent="0.3">
      <c r="F100" t="str">
        <f>IFERROR(IF(Table1[[#This Row],[Rit]]="","",1),"")</f>
        <v/>
      </c>
      <c r="J100" s="173">
        <v>97</v>
      </c>
      <c r="N100" t="str">
        <f>IFERROR(CONCATENATE($N$1,Table1[[#This Row],[Part No]]),"")</f>
        <v/>
      </c>
    </row>
    <row r="101" spans="6:14" x14ac:dyDescent="0.3">
      <c r="F101" t="str">
        <f>IFERROR(IF(Table1[[#This Row],[Rit]]="","",1),"")</f>
        <v/>
      </c>
      <c r="J101" s="173">
        <v>98</v>
      </c>
      <c r="N101" t="str">
        <f>IFERROR(CONCATENATE($N$1,Table1[[#This Row],[Part No]]),"")</f>
        <v/>
      </c>
    </row>
    <row r="102" spans="6:14" x14ac:dyDescent="0.3">
      <c r="F102" t="str">
        <f>IFERROR(IF(Table1[[#This Row],[Rit]]="","",1),"")</f>
        <v/>
      </c>
      <c r="J102" s="173">
        <v>99</v>
      </c>
      <c r="N102" t="str">
        <f>IFERROR(CONCATENATE($N$1,Table1[[#This Row],[Part No]]),"")</f>
        <v/>
      </c>
    </row>
    <row r="103" spans="6:14" x14ac:dyDescent="0.3">
      <c r="F103" t="str">
        <f>IFERROR(IF(Table1[[#This Row],[Rit]]="","",1),"")</f>
        <v/>
      </c>
      <c r="J103" s="173">
        <v>100</v>
      </c>
      <c r="N103" t="str">
        <f>IFERROR(CONCATENATE($N$1,Table1[[#This Row],[Part No]]),"")</f>
        <v/>
      </c>
    </row>
    <row r="104" spans="6:14" x14ac:dyDescent="0.3">
      <c r="F104" t="str">
        <f>IFERROR(IF(Table1[[#This Row],[Rit]]="","",1),"")</f>
        <v/>
      </c>
      <c r="J104" s="173">
        <v>101</v>
      </c>
      <c r="N104" t="str">
        <f>IFERROR(CONCATENATE($N$1,Table1[[#This Row],[Part No]]),"")</f>
        <v/>
      </c>
    </row>
    <row r="105" spans="6:14" x14ac:dyDescent="0.3">
      <c r="F105" t="str">
        <f>IFERROR(IF(Table1[[#This Row],[Rit]]="","",1),"")</f>
        <v/>
      </c>
      <c r="J105" s="173">
        <v>102</v>
      </c>
      <c r="N105" t="str">
        <f>IFERROR(CONCATENATE($N$1,Table1[[#This Row],[Part No]]),"")</f>
        <v/>
      </c>
    </row>
    <row r="106" spans="6:14" x14ac:dyDescent="0.3">
      <c r="F106" t="str">
        <f>IFERROR(IF(Table1[[#This Row],[Rit]]="","",1),"")</f>
        <v/>
      </c>
      <c r="J106" s="173">
        <v>103</v>
      </c>
      <c r="N106" t="str">
        <f>IFERROR(CONCATENATE($N$1,Table1[[#This Row],[Part No]]),"")</f>
        <v/>
      </c>
    </row>
    <row r="107" spans="6:14" x14ac:dyDescent="0.3">
      <c r="F107" t="str">
        <f>IFERROR(IF(Table1[[#This Row],[Rit]]="","",1),"")</f>
        <v/>
      </c>
      <c r="J107" s="173">
        <v>104</v>
      </c>
      <c r="N107" t="str">
        <f>IFERROR(CONCATENATE($N$1,Table1[[#This Row],[Part No]]),"")</f>
        <v/>
      </c>
    </row>
    <row r="108" spans="6:14" x14ac:dyDescent="0.3">
      <c r="F108" t="str">
        <f>IFERROR(IF(Table1[[#This Row],[Rit]]="","",1),"")</f>
        <v/>
      </c>
      <c r="J108" s="173">
        <v>105</v>
      </c>
      <c r="N108" t="str">
        <f>IFERROR(CONCATENATE($N$1,Table1[[#This Row],[Part No]]),"")</f>
        <v/>
      </c>
    </row>
    <row r="109" spans="6:14" x14ac:dyDescent="0.3">
      <c r="F109" t="str">
        <f>IFERROR(IF(Table1[[#This Row],[Rit]]="","",1),"")</f>
        <v/>
      </c>
      <c r="J109" s="173">
        <v>106</v>
      </c>
      <c r="N109" t="str">
        <f>IFERROR(CONCATENATE($N$1,Table1[[#This Row],[Part No]]),"")</f>
        <v/>
      </c>
    </row>
    <row r="110" spans="6:14" x14ac:dyDescent="0.3">
      <c r="F110" t="str">
        <f>IFERROR(IF(Table1[[#This Row],[Rit]]="","",1),"")</f>
        <v/>
      </c>
      <c r="J110" s="173">
        <v>107</v>
      </c>
      <c r="N110" t="str">
        <f>IFERROR(CONCATENATE($N$1,Table1[[#This Row],[Part No]]),"")</f>
        <v/>
      </c>
    </row>
    <row r="111" spans="6:14" x14ac:dyDescent="0.3">
      <c r="F111" t="str">
        <f>IFERROR(IF(Table1[[#This Row],[Rit]]="","",1),"")</f>
        <v/>
      </c>
      <c r="J111" s="173">
        <v>108</v>
      </c>
      <c r="N111" t="str">
        <f>IFERROR(CONCATENATE($N$1,Table1[[#This Row],[Part No]]),"")</f>
        <v/>
      </c>
    </row>
    <row r="112" spans="6:14" x14ac:dyDescent="0.3">
      <c r="F112" t="str">
        <f>IFERROR(IF(Table1[[#This Row],[Rit]]="","",1),"")</f>
        <v/>
      </c>
      <c r="J112" s="173">
        <v>109</v>
      </c>
      <c r="N112" t="str">
        <f>IFERROR(CONCATENATE($N$1,Table1[[#This Row],[Part No]]),"")</f>
        <v/>
      </c>
    </row>
    <row r="113" spans="6:14" x14ac:dyDescent="0.3">
      <c r="F113" t="str">
        <f>IFERROR(IF(Table1[[#This Row],[Rit]]="","",1),"")</f>
        <v/>
      </c>
      <c r="J113" s="173">
        <v>110</v>
      </c>
      <c r="N113" t="str">
        <f>IFERROR(CONCATENATE($N$1,Table1[[#This Row],[Part No]]),"")</f>
        <v/>
      </c>
    </row>
    <row r="114" spans="6:14" x14ac:dyDescent="0.3">
      <c r="F114" t="str">
        <f>IFERROR(IF(Table1[[#This Row],[Rit]]="","",1),"")</f>
        <v/>
      </c>
      <c r="J114" s="173">
        <v>111</v>
      </c>
      <c r="N114" t="str">
        <f>IFERROR(CONCATENATE($N$1,Table1[[#This Row],[Part No]]),"")</f>
        <v/>
      </c>
    </row>
    <row r="115" spans="6:14" x14ac:dyDescent="0.3">
      <c r="F115" t="str">
        <f>IFERROR(IF(Table1[[#This Row],[Rit]]="","",1),"")</f>
        <v/>
      </c>
      <c r="J115" s="173">
        <v>112</v>
      </c>
      <c r="N115" t="str">
        <f>IFERROR(CONCATENATE($N$1,Table1[[#This Row],[Part No]]),"")</f>
        <v/>
      </c>
    </row>
    <row r="116" spans="6:14" x14ac:dyDescent="0.3">
      <c r="F116" t="str">
        <f>IFERROR(IF(Table1[[#This Row],[Rit]]="","",1),"")</f>
        <v/>
      </c>
      <c r="J116" s="173">
        <v>113</v>
      </c>
      <c r="N116" t="str">
        <f>IFERROR(CONCATENATE($N$1,Table1[[#This Row],[Part No]]),"")</f>
        <v/>
      </c>
    </row>
    <row r="117" spans="6:14" x14ac:dyDescent="0.3">
      <c r="F117" t="str">
        <f>IFERROR(IF(Table1[[#This Row],[Rit]]="","",1),"")</f>
        <v/>
      </c>
      <c r="J117" s="173">
        <v>114</v>
      </c>
      <c r="N117" t="str">
        <f>IFERROR(CONCATENATE($N$1,Table1[[#This Row],[Part No]]),"")</f>
        <v/>
      </c>
    </row>
    <row r="118" spans="6:14" x14ac:dyDescent="0.3">
      <c r="F118" t="str">
        <f>IFERROR(IF(Table1[[#This Row],[Rit]]="","",1),"")</f>
        <v/>
      </c>
      <c r="J118" s="173">
        <v>115</v>
      </c>
      <c r="N118" t="str">
        <f>IFERROR(CONCATENATE($N$1,Table1[[#This Row],[Part No]]),"")</f>
        <v/>
      </c>
    </row>
    <row r="119" spans="6:14" x14ac:dyDescent="0.3">
      <c r="F119" t="str">
        <f>IFERROR(IF(Table1[[#This Row],[Rit]]="","",1),"")</f>
        <v/>
      </c>
      <c r="J119" s="173">
        <v>116</v>
      </c>
      <c r="N119" t="str">
        <f>IFERROR(CONCATENATE($N$1,Table1[[#This Row],[Part No]]),"")</f>
        <v/>
      </c>
    </row>
    <row r="120" spans="6:14" x14ac:dyDescent="0.3">
      <c r="F120" t="str">
        <f>IFERROR(IF(Table1[[#This Row],[Rit]]="","",1),"")</f>
        <v/>
      </c>
      <c r="J120" s="173">
        <v>117</v>
      </c>
      <c r="N120" t="str">
        <f>IFERROR(CONCATENATE($N$1,Table1[[#This Row],[Part No]]),"")</f>
        <v/>
      </c>
    </row>
    <row r="121" spans="6:14" x14ac:dyDescent="0.3">
      <c r="F121" t="str">
        <f>IFERROR(IF(Table1[[#This Row],[Rit]]="","",1),"")</f>
        <v/>
      </c>
      <c r="J121" s="173">
        <v>118</v>
      </c>
      <c r="N121" t="str">
        <f>IFERROR(CONCATENATE($N$1,Table1[[#This Row],[Part No]]),"")</f>
        <v/>
      </c>
    </row>
    <row r="122" spans="6:14" x14ac:dyDescent="0.3">
      <c r="F122" t="str">
        <f>IFERROR(IF(Table1[[#This Row],[Rit]]="","",1),"")</f>
        <v/>
      </c>
      <c r="J122" s="173">
        <v>119</v>
      </c>
      <c r="N122" t="str">
        <f>IFERROR(CONCATENATE($N$1,Table1[[#This Row],[Part No]]),"")</f>
        <v/>
      </c>
    </row>
    <row r="123" spans="6:14" x14ac:dyDescent="0.3">
      <c r="F123" t="str">
        <f>IFERROR(IF(Table1[[#This Row],[Rit]]="","",1),"")</f>
        <v/>
      </c>
      <c r="J123" s="173">
        <v>120</v>
      </c>
      <c r="N123" t="str">
        <f>IFERROR(CONCATENATE($N$1,Table1[[#This Row],[Part No]]),"")</f>
        <v/>
      </c>
    </row>
    <row r="124" spans="6:14" x14ac:dyDescent="0.3">
      <c r="F124" t="str">
        <f>IFERROR(IF(Table1[[#This Row],[Rit]]="","",1),"")</f>
        <v/>
      </c>
      <c r="J124" s="173">
        <v>121</v>
      </c>
      <c r="N124" t="str">
        <f>IFERROR(CONCATENATE($N$1,Table1[[#This Row],[Part No]]),"")</f>
        <v/>
      </c>
    </row>
    <row r="125" spans="6:14" x14ac:dyDescent="0.3">
      <c r="F125" t="str">
        <f>IFERROR(IF(Table1[[#This Row],[Rit]]="","",1),"")</f>
        <v/>
      </c>
      <c r="J125" s="173">
        <v>122</v>
      </c>
      <c r="N125" t="str">
        <f>IFERROR(CONCATENATE($N$1,Table1[[#This Row],[Part No]]),"")</f>
        <v/>
      </c>
    </row>
    <row r="126" spans="6:14" x14ac:dyDescent="0.3">
      <c r="F126" t="str">
        <f>IFERROR(IF(Table1[[#This Row],[Rit]]="","",1),"")</f>
        <v/>
      </c>
      <c r="J126" s="173">
        <v>123</v>
      </c>
      <c r="N126" t="str">
        <f>IFERROR(CONCATENATE($N$1,Table1[[#This Row],[Part No]]),"")</f>
        <v/>
      </c>
    </row>
    <row r="127" spans="6:14" x14ac:dyDescent="0.3">
      <c r="F127" t="str">
        <f>IFERROR(IF(Table1[[#This Row],[Rit]]="","",1),"")</f>
        <v/>
      </c>
      <c r="J127" s="173">
        <v>124</v>
      </c>
      <c r="N127" t="str">
        <f>IFERROR(CONCATENATE($N$1,Table1[[#This Row],[Part No]]),"")</f>
        <v/>
      </c>
    </row>
    <row r="128" spans="6:14" x14ac:dyDescent="0.3">
      <c r="F128" t="str">
        <f>IFERROR(IF(Table1[[#This Row],[Rit]]="","",1),"")</f>
        <v/>
      </c>
      <c r="J128" s="173">
        <v>125</v>
      </c>
      <c r="N128" t="str">
        <f>IFERROR(CONCATENATE($N$1,Table1[[#This Row],[Part No]]),"")</f>
        <v/>
      </c>
    </row>
    <row r="129" spans="6:14" x14ac:dyDescent="0.3">
      <c r="F129" t="str">
        <f>IFERROR(IF(Table1[[#This Row],[Rit]]="","",1),"")</f>
        <v/>
      </c>
      <c r="J129" s="173">
        <v>126</v>
      </c>
      <c r="N129" t="str">
        <f>IFERROR(CONCATENATE($N$1,Table1[[#This Row],[Part No]]),"")</f>
        <v/>
      </c>
    </row>
    <row r="130" spans="6:14" x14ac:dyDescent="0.3">
      <c r="F130" t="str">
        <f>IFERROR(IF(Table1[[#This Row],[Rit]]="","",1),"")</f>
        <v/>
      </c>
      <c r="J130" s="173">
        <v>127</v>
      </c>
      <c r="N130" t="str">
        <f>IFERROR(CONCATENATE($N$1,Table1[[#This Row],[Part No]]),"")</f>
        <v/>
      </c>
    </row>
    <row r="131" spans="6:14" x14ac:dyDescent="0.3">
      <c r="F131" t="str">
        <f>IFERROR(IF(Table1[[#This Row],[Rit]]="","",1),"")</f>
        <v/>
      </c>
      <c r="J131" s="173">
        <v>128</v>
      </c>
      <c r="N131" t="str">
        <f>IFERROR(CONCATENATE($N$1,Table1[[#This Row],[Part No]]),"")</f>
        <v/>
      </c>
    </row>
    <row r="132" spans="6:14" x14ac:dyDescent="0.3">
      <c r="F132" t="str">
        <f>IFERROR(IF(Table1[[#This Row],[Rit]]="","",1),"")</f>
        <v/>
      </c>
      <c r="J132" s="173">
        <v>129</v>
      </c>
      <c r="N132" t="str">
        <f>IFERROR(CONCATENATE($N$1,Table1[[#This Row],[Part No]]),"")</f>
        <v/>
      </c>
    </row>
    <row r="133" spans="6:14" x14ac:dyDescent="0.3">
      <c r="F133" t="str">
        <f>IFERROR(IF(Table1[[#This Row],[Rit]]="","",1),"")</f>
        <v/>
      </c>
      <c r="J133" s="173">
        <v>130</v>
      </c>
      <c r="N133" t="str">
        <f>IFERROR(CONCATENATE($N$1,Table1[[#This Row],[Part No]]),"")</f>
        <v/>
      </c>
    </row>
    <row r="134" spans="6:14" x14ac:dyDescent="0.3">
      <c r="F134" t="str">
        <f>IFERROR(IF(Table1[[#This Row],[Rit]]="","",1),"")</f>
        <v/>
      </c>
      <c r="J134" s="173">
        <v>131</v>
      </c>
      <c r="N134" t="str">
        <f>IFERROR(CONCATENATE($N$1,Table1[[#This Row],[Part No]]),"")</f>
        <v/>
      </c>
    </row>
    <row r="135" spans="6:14" x14ac:dyDescent="0.3">
      <c r="F135" t="str">
        <f>IFERROR(IF(Table1[[#This Row],[Rit]]="","",1),"")</f>
        <v/>
      </c>
      <c r="J135" s="173">
        <v>132</v>
      </c>
      <c r="N135" t="str">
        <f>IFERROR(CONCATENATE($N$1,Table1[[#This Row],[Part No]]),"")</f>
        <v/>
      </c>
    </row>
    <row r="136" spans="6:14" x14ac:dyDescent="0.3">
      <c r="F136" t="str">
        <f>IFERROR(IF(Table1[[#This Row],[Rit]]="","",1),"")</f>
        <v/>
      </c>
      <c r="J136" s="173">
        <v>133</v>
      </c>
      <c r="N136" t="str">
        <f>IFERROR(CONCATENATE($N$1,Table1[[#This Row],[Part No]]),"")</f>
        <v/>
      </c>
    </row>
    <row r="137" spans="6:14" x14ac:dyDescent="0.3">
      <c r="F137" t="str">
        <f>IFERROR(IF(Table1[[#This Row],[Rit]]="","",1),"")</f>
        <v/>
      </c>
      <c r="J137" s="173">
        <v>134</v>
      </c>
      <c r="N137" t="str">
        <f>IFERROR(CONCATENATE($N$1,Table1[[#This Row],[Part No]]),"")</f>
        <v/>
      </c>
    </row>
    <row r="138" spans="6:14" x14ac:dyDescent="0.3">
      <c r="F138" t="str">
        <f>IFERROR(IF(Table1[[#This Row],[Rit]]="","",1),"")</f>
        <v/>
      </c>
      <c r="J138" s="173">
        <v>135</v>
      </c>
      <c r="N138" t="str">
        <f>IFERROR(CONCATENATE($N$1,Table1[[#This Row],[Part No]]),"")</f>
        <v/>
      </c>
    </row>
    <row r="139" spans="6:14" x14ac:dyDescent="0.3">
      <c r="F139" t="str">
        <f>IFERROR(IF(Table1[[#This Row],[Rit]]="","",1),"")</f>
        <v/>
      </c>
      <c r="J139" s="173">
        <v>136</v>
      </c>
      <c r="N139" t="str">
        <f>IFERROR(CONCATENATE($N$1,Table1[[#This Row],[Part No]]),"")</f>
        <v/>
      </c>
    </row>
    <row r="140" spans="6:14" x14ac:dyDescent="0.3">
      <c r="F140" t="str">
        <f>IFERROR(IF(Table1[[#This Row],[Rit]]="","",1),"")</f>
        <v/>
      </c>
      <c r="J140" s="173">
        <v>137</v>
      </c>
      <c r="N140" t="str">
        <f>IFERROR(CONCATENATE($N$1,Table1[[#This Row],[Part No]]),"")</f>
        <v/>
      </c>
    </row>
    <row r="141" spans="6:14" x14ac:dyDescent="0.3">
      <c r="F141" t="str">
        <f>IFERROR(IF(Table1[[#This Row],[Rit]]="","",1),"")</f>
        <v/>
      </c>
      <c r="J141" s="173">
        <v>138</v>
      </c>
      <c r="N141" t="str">
        <f>IFERROR(CONCATENATE($N$1,Table1[[#This Row],[Part No]]),"")</f>
        <v/>
      </c>
    </row>
    <row r="142" spans="6:14" x14ac:dyDescent="0.3">
      <c r="F142" t="str">
        <f>IFERROR(IF(Table1[[#This Row],[Rit]]="","",1),"")</f>
        <v/>
      </c>
      <c r="J142" s="173">
        <v>139</v>
      </c>
      <c r="N142" t="str">
        <f>IFERROR(CONCATENATE($N$1,Table1[[#This Row],[Part No]]),"")</f>
        <v/>
      </c>
    </row>
    <row r="143" spans="6:14" x14ac:dyDescent="0.3">
      <c r="F143" t="str">
        <f>IFERROR(IF(Table1[[#This Row],[Rit]]="","",1),"")</f>
        <v/>
      </c>
      <c r="J143" s="173">
        <v>140</v>
      </c>
      <c r="N143" t="str">
        <f>IFERROR(CONCATENATE($N$1,Table1[[#This Row],[Part No]]),"")</f>
        <v/>
      </c>
    </row>
    <row r="144" spans="6:14" x14ac:dyDescent="0.3">
      <c r="F144" t="str">
        <f>IFERROR(IF(Table1[[#This Row],[Rit]]="","",1),"")</f>
        <v/>
      </c>
      <c r="J144" s="173">
        <v>141</v>
      </c>
      <c r="N144" t="str">
        <f>IFERROR(CONCATENATE($N$1,Table1[[#This Row],[Part No]]),"")</f>
        <v/>
      </c>
    </row>
    <row r="145" spans="6:14" x14ac:dyDescent="0.3">
      <c r="F145" t="str">
        <f>IFERROR(IF(Table1[[#This Row],[Rit]]="","",1),"")</f>
        <v/>
      </c>
      <c r="N145" t="str">
        <f>IFERROR(CONCATENATE($N$1,Table1[[#This Row],[Part No]]),"")</f>
        <v/>
      </c>
    </row>
    <row r="146" spans="6:14" x14ac:dyDescent="0.3">
      <c r="F146" t="str">
        <f>IFERROR(IF(Table1[[#This Row],[Rit]]="","",1),"")</f>
        <v/>
      </c>
      <c r="N146" t="str">
        <f>IFERROR(CONCATENATE($N$1,Table1[[#This Row],[Part No]]),"")</f>
        <v/>
      </c>
    </row>
    <row r="147" spans="6:14" x14ac:dyDescent="0.3">
      <c r="F147" t="str">
        <f>IFERROR(IF(Table1[[#This Row],[Rit]]="","",1),"")</f>
        <v/>
      </c>
      <c r="N147" t="str">
        <f>IFERROR(CONCATENATE($N$1,Table1[[#This Row],[Part No]]),"")</f>
        <v/>
      </c>
    </row>
    <row r="148" spans="6:14" x14ac:dyDescent="0.3">
      <c r="F148" t="str">
        <f>IFERROR(IF(Table1[[#This Row],[Rit]]="","",1),"")</f>
        <v/>
      </c>
      <c r="N148" t="str">
        <f>IFERROR(CONCATENATE($N$1,Table1[[#This Row],[Part No]]),"")</f>
        <v/>
      </c>
    </row>
    <row r="149" spans="6:14" x14ac:dyDescent="0.3">
      <c r="F149" t="str">
        <f>IFERROR(IF(Table1[[#This Row],[Rit]]="","",1),"")</f>
        <v/>
      </c>
      <c r="N149" t="str">
        <f>IFERROR(CONCATENATE($N$1,Table1[[#This Row],[Part No]]),"")</f>
        <v/>
      </c>
    </row>
    <row r="150" spans="6:14" x14ac:dyDescent="0.3">
      <c r="F150" t="str">
        <f>IFERROR(IF(Table1[[#This Row],[Rit]]="","",1),"")</f>
        <v/>
      </c>
      <c r="N150" t="str">
        <f>IFERROR(CONCATENATE($N$1,Table1[[#This Row],[Part No]]),"")</f>
        <v/>
      </c>
    </row>
    <row r="151" spans="6:14" x14ac:dyDescent="0.3">
      <c r="F151" t="str">
        <f>IFERROR(IF(Table1[[#This Row],[Rit]]="","",1),"")</f>
        <v/>
      </c>
      <c r="N151" t="str">
        <f>IFERROR(CONCATENATE($N$1,Table1[[#This Row],[Part No]]),"")</f>
        <v/>
      </c>
    </row>
    <row r="152" spans="6:14" x14ac:dyDescent="0.3">
      <c r="F152" t="str">
        <f>IFERROR(IF(Table1[[#This Row],[Rit]]="","",1),"")</f>
        <v/>
      </c>
      <c r="N152" t="str">
        <f>IFERROR(CONCATENATE($N$1,Table1[[#This Row],[Part No]]),"")</f>
        <v/>
      </c>
    </row>
    <row r="153" spans="6:14" x14ac:dyDescent="0.3">
      <c r="F153" t="str">
        <f>IFERROR(IF(Table1[[#This Row],[Rit]]="","",1),"")</f>
        <v/>
      </c>
      <c r="N153" t="str">
        <f>IFERROR(CONCATENATE($N$1,Table1[[#This Row],[Part No]]),"")</f>
        <v/>
      </c>
    </row>
    <row r="154" spans="6:14" x14ac:dyDescent="0.3">
      <c r="F154" t="str">
        <f>IFERROR(IF(Table1[[#This Row],[Rit]]="","",1),"")</f>
        <v/>
      </c>
      <c r="N154" t="str">
        <f>IFERROR(CONCATENATE($N$1,Table1[[#This Row],[Part No]]),"")</f>
        <v/>
      </c>
    </row>
    <row r="155" spans="6:14" x14ac:dyDescent="0.3">
      <c r="F155" t="str">
        <f>IFERROR(IF(Table1[[#This Row],[Rit]]="","",1),"")</f>
        <v/>
      </c>
      <c r="N155" t="str">
        <f>IFERROR(CONCATENATE($N$1,Table1[[#This Row],[Part No]]),"")</f>
        <v/>
      </c>
    </row>
    <row r="156" spans="6:14" x14ac:dyDescent="0.3">
      <c r="F156" t="str">
        <f>IFERROR(IF(Table1[[#This Row],[Rit]]="","",1),"")</f>
        <v/>
      </c>
      <c r="N156" t="str">
        <f>IFERROR(CONCATENATE($N$1,Table1[[#This Row],[Part No]]),"")</f>
        <v/>
      </c>
    </row>
    <row r="157" spans="6:14" x14ac:dyDescent="0.3">
      <c r="F157" t="str">
        <f>IFERROR(IF(Table1[[#This Row],[Rit]]="","",1),"")</f>
        <v/>
      </c>
      <c r="N157" t="str">
        <f>IFERROR(CONCATENATE($N$1,Table1[[#This Row],[Part No]]),"")</f>
        <v/>
      </c>
    </row>
    <row r="158" spans="6:14" x14ac:dyDescent="0.3">
      <c r="F158" t="str">
        <f>IFERROR(IF(Table1[[#This Row],[Rit]]="","",1),"")</f>
        <v/>
      </c>
      <c r="N158" t="str">
        <f>IFERROR(CONCATENATE($N$1,Table1[[#This Row],[Part No]]),"")</f>
        <v/>
      </c>
    </row>
    <row r="159" spans="6:14" x14ac:dyDescent="0.3">
      <c r="F159" t="str">
        <f>IFERROR(IF(Table1[[#This Row],[Rit]]="","",1),"")</f>
        <v/>
      </c>
      <c r="N159" t="str">
        <f>IFERROR(CONCATENATE($N$1,Table1[[#This Row],[Part No]]),"")</f>
        <v/>
      </c>
    </row>
    <row r="160" spans="6:14" x14ac:dyDescent="0.3">
      <c r="F160" t="str">
        <f>IFERROR(IF(Table1[[#This Row],[Rit]]="","",1),"")</f>
        <v/>
      </c>
      <c r="N160" t="str">
        <f>IFERROR(CONCATENATE($N$1,Table1[[#This Row],[Part No]]),"")</f>
        <v/>
      </c>
    </row>
    <row r="161" spans="6:14" x14ac:dyDescent="0.3">
      <c r="F161" t="str">
        <f>IFERROR(IF(Table1[[#This Row],[Rit]]="","",1),"")</f>
        <v/>
      </c>
      <c r="N161" t="str">
        <f>IFERROR(CONCATENATE($N$1,Table1[[#This Row],[Part No]]),"")</f>
        <v/>
      </c>
    </row>
    <row r="162" spans="6:14" x14ac:dyDescent="0.3">
      <c r="F162" t="str">
        <f>IFERROR(IF(Table1[[#This Row],[Rit]]="","",1),"")</f>
        <v/>
      </c>
      <c r="N162" t="str">
        <f>IFERROR(CONCATENATE($N$1,Table1[[#This Row],[Part No]]),"")</f>
        <v/>
      </c>
    </row>
    <row r="163" spans="6:14" x14ac:dyDescent="0.3">
      <c r="F163" t="str">
        <f>IFERROR(IF(Table1[[#This Row],[Rit]]="","",1),"")</f>
        <v/>
      </c>
      <c r="N163" t="str">
        <f>IFERROR(CONCATENATE($N$1,Table1[[#This Row],[Part No]]),"")</f>
        <v/>
      </c>
    </row>
    <row r="164" spans="6:14" x14ac:dyDescent="0.3">
      <c r="F164" t="str">
        <f>IFERROR(IF(Table1[[#This Row],[Rit]]="","",1),"")</f>
        <v/>
      </c>
      <c r="N164" t="str">
        <f>IFERROR(CONCATENATE($N$1,Table1[[#This Row],[Part No]]),"")</f>
        <v/>
      </c>
    </row>
    <row r="165" spans="6:14" x14ac:dyDescent="0.3">
      <c r="F165" t="str">
        <f>IFERROR(IF(Table1[[#This Row],[Rit]]="","",1),"")</f>
        <v/>
      </c>
      <c r="N165" t="str">
        <f>IFERROR(CONCATENATE($N$1,Table1[[#This Row],[Part No]]),"")</f>
        <v/>
      </c>
    </row>
    <row r="166" spans="6:14" x14ac:dyDescent="0.3">
      <c r="F166" t="str">
        <f>IFERROR(IF(Table1[[#This Row],[Rit]]="","",1),"")</f>
        <v/>
      </c>
      <c r="N166" t="str">
        <f>IFERROR(CONCATENATE($N$1,Table1[[#This Row],[Part No]]),"")</f>
        <v/>
      </c>
    </row>
    <row r="167" spans="6:14" x14ac:dyDescent="0.3">
      <c r="F167" t="str">
        <f>IFERROR(IF(Table1[[#This Row],[Rit]]="","",1),"")</f>
        <v/>
      </c>
      <c r="N167" t="str">
        <f>IFERROR(CONCATENATE($N$1,Table1[[#This Row],[Part No]]),"")</f>
        <v/>
      </c>
    </row>
    <row r="168" spans="6:14" x14ac:dyDescent="0.3">
      <c r="F168" t="str">
        <f>IFERROR(IF(Table1[[#This Row],[Rit]]="","",1),"")</f>
        <v/>
      </c>
      <c r="N168" t="str">
        <f>IFERROR(CONCATENATE($N$1,Table1[[#This Row],[Part No]]),"")</f>
        <v/>
      </c>
    </row>
    <row r="169" spans="6:14" x14ac:dyDescent="0.3">
      <c r="F169" t="str">
        <f>IFERROR(IF(Table1[[#This Row],[Rit]]="","",1),"")</f>
        <v/>
      </c>
      <c r="N169" t="str">
        <f>IFERROR(CONCATENATE($N$1,Table1[[#This Row],[Part No]]),"")</f>
        <v/>
      </c>
    </row>
    <row r="170" spans="6:14" x14ac:dyDescent="0.3">
      <c r="F170" t="str">
        <f>IFERROR(IF(Table1[[#This Row],[Rit]]="","",1),"")</f>
        <v/>
      </c>
      <c r="N170" t="str">
        <f>IFERROR(CONCATENATE($N$1,Table1[[#This Row],[Part No]]),"")</f>
        <v/>
      </c>
    </row>
    <row r="171" spans="6:14" x14ac:dyDescent="0.3">
      <c r="F171" t="str">
        <f>IFERROR(IF(Table1[[#This Row],[Rit]]="","",1),"")</f>
        <v/>
      </c>
      <c r="N171" t="str">
        <f>IFERROR(CONCATENATE($N$1,Table1[[#This Row],[Part No]]),"")</f>
        <v/>
      </c>
    </row>
    <row r="172" spans="6:14" x14ac:dyDescent="0.3">
      <c r="F172" t="str">
        <f>IFERROR(IF(Table1[[#This Row],[Rit]]="","",1),"")</f>
        <v/>
      </c>
      <c r="N172" t="str">
        <f>IFERROR(CONCATENATE($N$1,Table1[[#This Row],[Part No]]),"")</f>
        <v/>
      </c>
    </row>
    <row r="173" spans="6:14" x14ac:dyDescent="0.3">
      <c r="F173" t="str">
        <f>IFERROR(IF(Table1[[#This Row],[Rit]]="","",1),"")</f>
        <v/>
      </c>
      <c r="N173" t="str">
        <f>IFERROR(CONCATENATE($N$1,Table1[[#This Row],[Part No]]),"")</f>
        <v/>
      </c>
    </row>
    <row r="174" spans="6:14" x14ac:dyDescent="0.3">
      <c r="F174" t="str">
        <f>IFERROR(IF(Table1[[#This Row],[Rit]]="","",1),"")</f>
        <v/>
      </c>
      <c r="N174" t="str">
        <f>IFERROR(CONCATENATE($N$1,Table1[[#This Row],[Part No]]),"")</f>
        <v/>
      </c>
    </row>
    <row r="175" spans="6:14" x14ac:dyDescent="0.3">
      <c r="F175" t="str">
        <f>IFERROR(IF(Table1[[#This Row],[Rit]]="","",1),"")</f>
        <v/>
      </c>
      <c r="N175" t="str">
        <f>IFERROR(CONCATENATE($N$1,Table1[[#This Row],[Part No]]),"")</f>
        <v/>
      </c>
    </row>
    <row r="176" spans="6:14" x14ac:dyDescent="0.3">
      <c r="F176" t="str">
        <f>IFERROR(IF(Table1[[#This Row],[Rit]]="","",1),"")</f>
        <v/>
      </c>
      <c r="N176" t="str">
        <f>IFERROR(CONCATENATE($N$1,Table1[[#This Row],[Part No]]),"")</f>
        <v/>
      </c>
    </row>
    <row r="177" spans="6:14" x14ac:dyDescent="0.3">
      <c r="F177" t="str">
        <f>IFERROR(IF(Table1[[#This Row],[Rit]]="","",1),"")</f>
        <v/>
      </c>
      <c r="N177" t="str">
        <f>IFERROR(CONCATENATE($N$1,Table1[[#This Row],[Part No]]),"")</f>
        <v/>
      </c>
    </row>
    <row r="178" spans="6:14" x14ac:dyDescent="0.3">
      <c r="F178" t="str">
        <f>IFERROR(IF(Table1[[#This Row],[Rit]]="","",1),"")</f>
        <v/>
      </c>
      <c r="N178" t="str">
        <f>IFERROR(CONCATENATE($N$1,Table1[[#This Row],[Part No]]),"")</f>
        <v/>
      </c>
    </row>
    <row r="179" spans="6:14" x14ac:dyDescent="0.3">
      <c r="F179" t="str">
        <f>IFERROR(IF(Table1[[#This Row],[Rit]]="","",1),"")</f>
        <v/>
      </c>
      <c r="N179" t="str">
        <f>IFERROR(CONCATENATE($N$1,Table1[[#This Row],[Part No]]),"")</f>
        <v/>
      </c>
    </row>
    <row r="180" spans="6:14" x14ac:dyDescent="0.3">
      <c r="F180" t="str">
        <f>IFERROR(IF(Table1[[#This Row],[Rit]]="","",1),"")</f>
        <v/>
      </c>
      <c r="N180" t="str">
        <f>IFERROR(CONCATENATE($N$1,Table1[[#This Row],[Part No]]),"")</f>
        <v/>
      </c>
    </row>
    <row r="181" spans="6:14" x14ac:dyDescent="0.3">
      <c r="F181" t="str">
        <f>IFERROR(IF(Table1[[#This Row],[Rit]]="","",1),"")</f>
        <v/>
      </c>
      <c r="N181" t="str">
        <f>IFERROR(CONCATENATE($N$1,Table1[[#This Row],[Part No]]),"")</f>
        <v/>
      </c>
    </row>
    <row r="182" spans="6:14" x14ac:dyDescent="0.3">
      <c r="F182" t="str">
        <f>IFERROR(IF(Table1[[#This Row],[Rit]]="","",1),"")</f>
        <v/>
      </c>
      <c r="N182" t="str">
        <f>IFERROR(CONCATENATE($N$1,Table1[[#This Row],[Part No]]),"")</f>
        <v/>
      </c>
    </row>
    <row r="183" spans="6:14" x14ac:dyDescent="0.3">
      <c r="F183" t="str">
        <f>IFERROR(IF(Table1[[#This Row],[Rit]]="","",1),"")</f>
        <v/>
      </c>
      <c r="N183" t="str">
        <f>IFERROR(CONCATENATE($N$1,Table1[[#This Row],[Part No]]),"")</f>
        <v/>
      </c>
    </row>
    <row r="184" spans="6:14" x14ac:dyDescent="0.3">
      <c r="F184" t="str">
        <f>IFERROR(IF(Table1[[#This Row],[Rit]]="","",1),"")</f>
        <v/>
      </c>
      <c r="N184" t="str">
        <f>IFERROR(CONCATENATE($N$1,Table1[[#This Row],[Part No]]),"")</f>
        <v/>
      </c>
    </row>
    <row r="185" spans="6:14" x14ac:dyDescent="0.3">
      <c r="F185" t="str">
        <f>IFERROR(IF(Table1[[#This Row],[Rit]]="","",1),"")</f>
        <v/>
      </c>
      <c r="N185" t="str">
        <f>IFERROR(CONCATENATE($N$1,Table1[[#This Row],[Part No]]),"")</f>
        <v/>
      </c>
    </row>
    <row r="186" spans="6:14" x14ac:dyDescent="0.3">
      <c r="F186" t="str">
        <f>IFERROR(IF(Table1[[#This Row],[Rit]]="","",1),"")</f>
        <v/>
      </c>
      <c r="N186" t="str">
        <f>IFERROR(CONCATENATE($N$1,Table1[[#This Row],[Part No]]),"")</f>
        <v/>
      </c>
    </row>
    <row r="187" spans="6:14" x14ac:dyDescent="0.3">
      <c r="F187" t="str">
        <f>IFERROR(IF(Table1[[#This Row],[Rit]]="","",1),"")</f>
        <v/>
      </c>
      <c r="N187" t="str">
        <f>IFERROR(CONCATENATE($N$1,Table1[[#This Row],[Part No]]),"")</f>
        <v/>
      </c>
    </row>
    <row r="188" spans="6:14" x14ac:dyDescent="0.3">
      <c r="F188" t="str">
        <f>IFERROR(IF(Table1[[#This Row],[Rit]]="","",1),"")</f>
        <v/>
      </c>
      <c r="N188" t="str">
        <f>IFERROR(CONCATENATE($N$1,Table1[[#This Row],[Part No]]),"")</f>
        <v/>
      </c>
    </row>
    <row r="189" spans="6:14" x14ac:dyDescent="0.3">
      <c r="F189" t="str">
        <f>IFERROR(IF(Table1[[#This Row],[Rit]]="","",1),"")</f>
        <v/>
      </c>
      <c r="N189" t="str">
        <f>IFERROR(CONCATENATE($N$1,Table1[[#This Row],[Part No]]),"")</f>
        <v/>
      </c>
    </row>
    <row r="190" spans="6:14" x14ac:dyDescent="0.3">
      <c r="F190" t="str">
        <f>IFERROR(IF(Table1[[#This Row],[Rit]]="","",1),"")</f>
        <v/>
      </c>
      <c r="N190" t="str">
        <f>IFERROR(CONCATENATE($N$1,Table1[[#This Row],[Part No]]),"")</f>
        <v/>
      </c>
    </row>
    <row r="191" spans="6:14" x14ac:dyDescent="0.3">
      <c r="F191" t="str">
        <f>IFERROR(IF(Table1[[#This Row],[Rit]]="","",1),"")</f>
        <v/>
      </c>
      <c r="N191" t="str">
        <f>IFERROR(CONCATENATE($N$1,Table1[[#This Row],[Part No]]),"")</f>
        <v/>
      </c>
    </row>
    <row r="192" spans="6:14" x14ac:dyDescent="0.3">
      <c r="F192" t="str">
        <f>IFERROR(IF(Table1[[#This Row],[Rit]]="","",1),"")</f>
        <v/>
      </c>
      <c r="N192" t="str">
        <f>IFERROR(CONCATENATE($N$1,Table1[[#This Row],[Part No]]),"")</f>
        <v/>
      </c>
    </row>
    <row r="193" spans="6:14" x14ac:dyDescent="0.3">
      <c r="F193" t="str">
        <f>IFERROR(IF(Table1[[#This Row],[Rit]]="","",1),"")</f>
        <v/>
      </c>
      <c r="N193" t="str">
        <f>IFERROR(CONCATENATE($N$1,Table1[[#This Row],[Part No]]),"")</f>
        <v/>
      </c>
    </row>
    <row r="194" spans="6:14" x14ac:dyDescent="0.3">
      <c r="F194" t="str">
        <f>IFERROR(IF(Table1[[#This Row],[Rit]]="","",1),"")</f>
        <v/>
      </c>
      <c r="N194" t="str">
        <f>IFERROR(CONCATENATE($N$1,Table1[[#This Row],[Part No]]),"")</f>
        <v/>
      </c>
    </row>
    <row r="195" spans="6:14" x14ac:dyDescent="0.3">
      <c r="F195" t="str">
        <f>IFERROR(IF(Table1[[#This Row],[Rit]]="","",1),"")</f>
        <v/>
      </c>
      <c r="N195" t="str">
        <f>IFERROR(CONCATENATE($N$1,Table1[[#This Row],[Part No]]),"")</f>
        <v/>
      </c>
    </row>
    <row r="196" spans="6:14" x14ac:dyDescent="0.3">
      <c r="F196" t="str">
        <f>IFERROR(IF(Table1[[#This Row],[Rit]]="","",1),"")</f>
        <v/>
      </c>
      <c r="N196" t="str">
        <f>IFERROR(CONCATENATE($N$1,Table1[[#This Row],[Part No]]),"")</f>
        <v/>
      </c>
    </row>
    <row r="197" spans="6:14" x14ac:dyDescent="0.3">
      <c r="F197" t="str">
        <f>IFERROR(IF(Table1[[#This Row],[Rit]]="","",1),"")</f>
        <v/>
      </c>
      <c r="N197" t="str">
        <f>IFERROR(CONCATENATE($N$1,Table1[[#This Row],[Part No]]),"")</f>
        <v/>
      </c>
    </row>
    <row r="198" spans="6:14" x14ac:dyDescent="0.3">
      <c r="F198" t="str">
        <f>IFERROR(IF(Table1[[#This Row],[Rit]]="","",1),"")</f>
        <v/>
      </c>
      <c r="N198" t="str">
        <f>IFERROR(CONCATENATE($N$1,Table1[[#This Row],[Part No]]),"")</f>
        <v/>
      </c>
    </row>
    <row r="199" spans="6:14" x14ac:dyDescent="0.3">
      <c r="F199" t="str">
        <f>IFERROR(IF(Table1[[#This Row],[Rit]]="","",1),"")</f>
        <v/>
      </c>
      <c r="N199" t="str">
        <f>IFERROR(CONCATENATE($N$1,Table1[[#This Row],[Part No]]),"")</f>
        <v/>
      </c>
    </row>
    <row r="200" spans="6:14" x14ac:dyDescent="0.3">
      <c r="F200" t="str">
        <f>IFERROR(IF(Table1[[#This Row],[Rit]]="","",1),"")</f>
        <v/>
      </c>
      <c r="N200" t="str">
        <f>IFERROR(CONCATENATE($N$1,Table1[[#This Row],[Part No]]),"")</f>
        <v/>
      </c>
    </row>
    <row r="201" spans="6:14" x14ac:dyDescent="0.3">
      <c r="F201" t="str">
        <f>IFERROR(IF(Table1[[#This Row],[Rit]]="","",1),"")</f>
        <v/>
      </c>
      <c r="N201" t="str">
        <f>IFERROR(CONCATENATE($N$1,Table1[[#This Row],[Part No]]),"")</f>
        <v/>
      </c>
    </row>
    <row r="202" spans="6:14" x14ac:dyDescent="0.3">
      <c r="F202" t="str">
        <f>IFERROR(IF(Table1[[#This Row],[Rit]]="","",1),"")</f>
        <v/>
      </c>
      <c r="N202" t="str">
        <f>IFERROR(CONCATENATE($N$1,Table1[[#This Row],[Part No]]),"")</f>
        <v/>
      </c>
    </row>
    <row r="203" spans="6:14" x14ac:dyDescent="0.3">
      <c r="F203" t="str">
        <f>IFERROR(IF(Table1[[#This Row],[Rit]]="","",1),"")</f>
        <v/>
      </c>
      <c r="N203" t="str">
        <f>IFERROR(CONCATENATE($N$1,Table1[[#This Row],[Part No]]),"")</f>
        <v/>
      </c>
    </row>
    <row r="204" spans="6:14" x14ac:dyDescent="0.3">
      <c r="F204" t="str">
        <f>IFERROR(IF(Table1[[#This Row],[Rit]]="","",1),"")</f>
        <v/>
      </c>
      <c r="N204" t="str">
        <f>IFERROR(CONCATENATE($N$1,Table1[[#This Row],[Part No]]),"")</f>
        <v/>
      </c>
    </row>
    <row r="205" spans="6:14" x14ac:dyDescent="0.3">
      <c r="F205" t="str">
        <f>IFERROR(IF(Table1[[#This Row],[Rit]]="","",1),"")</f>
        <v/>
      </c>
      <c r="N205" t="str">
        <f>IFERROR(CONCATENATE($N$1,Table1[[#This Row],[Part No]]),"")</f>
        <v/>
      </c>
    </row>
    <row r="206" spans="6:14" x14ac:dyDescent="0.3">
      <c r="F206" t="str">
        <f>IFERROR(IF(Table1[[#This Row],[Rit]]="","",1),"")</f>
        <v/>
      </c>
      <c r="N206" t="str">
        <f>IFERROR(CONCATENATE($N$1,Table1[[#This Row],[Part No]]),"")</f>
        <v/>
      </c>
    </row>
    <row r="207" spans="6:14" x14ac:dyDescent="0.3">
      <c r="F207" t="str">
        <f>IFERROR(IF(Table1[[#This Row],[Rit]]="","",1),"")</f>
        <v/>
      </c>
      <c r="N207" t="str">
        <f>IFERROR(CONCATENATE($N$1,Table1[[#This Row],[Part No]]),"")</f>
        <v/>
      </c>
    </row>
    <row r="208" spans="6:14" x14ac:dyDescent="0.3">
      <c r="F208" t="str">
        <f>IFERROR(IF(Table1[[#This Row],[Rit]]="","",1),"")</f>
        <v/>
      </c>
      <c r="N208" t="str">
        <f>IFERROR(CONCATENATE($N$1,Table1[[#This Row],[Part No]]),"")</f>
        <v/>
      </c>
    </row>
    <row r="209" spans="6:14" x14ac:dyDescent="0.3">
      <c r="F209" t="str">
        <f>IFERROR(IF(Table1[[#This Row],[Rit]]="","",1),"")</f>
        <v/>
      </c>
      <c r="N209" t="str">
        <f>IFERROR(CONCATENATE($N$1,Table1[[#This Row],[Part No]]),"")</f>
        <v/>
      </c>
    </row>
    <row r="210" spans="6:14" x14ac:dyDescent="0.3">
      <c r="F210" t="str">
        <f>IFERROR(IF(Table1[[#This Row],[Rit]]="","",1),"")</f>
        <v/>
      </c>
      <c r="N210" t="str">
        <f>IFERROR(CONCATENATE($N$1,Table1[[#This Row],[Part No]]),"")</f>
        <v/>
      </c>
    </row>
    <row r="211" spans="6:14" x14ac:dyDescent="0.3">
      <c r="F211" t="str">
        <f>IFERROR(IF(Table1[[#This Row],[Rit]]="","",1),"")</f>
        <v/>
      </c>
      <c r="N211" t="str">
        <f>IFERROR(CONCATENATE($N$1,Table1[[#This Row],[Part No]]),"")</f>
        <v/>
      </c>
    </row>
    <row r="212" spans="6:14" x14ac:dyDescent="0.3">
      <c r="F212" t="str">
        <f>IFERROR(IF(Table1[[#This Row],[Rit]]="","",1),"")</f>
        <v/>
      </c>
      <c r="N212" t="str">
        <f>IFERROR(CONCATENATE($N$1,Table1[[#This Row],[Part No]]),"")</f>
        <v/>
      </c>
    </row>
    <row r="213" spans="6:14" x14ac:dyDescent="0.3">
      <c r="F213" t="str">
        <f>IFERROR(IF(Table1[[#This Row],[Rit]]="","",1),"")</f>
        <v/>
      </c>
      <c r="N213" t="str">
        <f>IFERROR(CONCATENATE($N$1,Table1[[#This Row],[Part No]]),"")</f>
        <v/>
      </c>
    </row>
    <row r="214" spans="6:14" x14ac:dyDescent="0.3">
      <c r="F214" t="str">
        <f>IFERROR(IF(Table1[[#This Row],[Rit]]="","",1),"")</f>
        <v/>
      </c>
      <c r="N214" t="str">
        <f>IFERROR(CONCATENATE($N$1,Table1[[#This Row],[Part No]]),"")</f>
        <v/>
      </c>
    </row>
    <row r="215" spans="6:14" x14ac:dyDescent="0.3">
      <c r="F215" t="str">
        <f>IFERROR(IF(Table1[[#This Row],[Rit]]="","",1),"")</f>
        <v/>
      </c>
      <c r="N215" t="str">
        <f>IFERROR(CONCATENATE($N$1,Table1[[#This Row],[Part No]]),"")</f>
        <v/>
      </c>
    </row>
    <row r="216" spans="6:14" x14ac:dyDescent="0.3">
      <c r="F216" t="str">
        <f>IFERROR(IF(Table1[[#This Row],[Rit]]="","",1),"")</f>
        <v/>
      </c>
      <c r="N216" t="str">
        <f>IFERROR(CONCATENATE($N$1,Table1[[#This Row],[Part No]]),"")</f>
        <v/>
      </c>
    </row>
    <row r="217" spans="6:14" x14ac:dyDescent="0.3">
      <c r="F217" t="str">
        <f>IFERROR(IF(Table1[[#This Row],[Rit]]="","",1),"")</f>
        <v/>
      </c>
      <c r="N217" t="str">
        <f>IFERROR(CONCATENATE($N$1,Table1[[#This Row],[Part No]]),"")</f>
        <v/>
      </c>
    </row>
    <row r="218" spans="6:14" x14ac:dyDescent="0.3">
      <c r="F218" t="str">
        <f>IFERROR(IF(Table1[[#This Row],[Rit]]="","",1),"")</f>
        <v/>
      </c>
      <c r="N218" t="str">
        <f>IFERROR(CONCATENATE($N$1,Table1[[#This Row],[Part No]]),"")</f>
        <v/>
      </c>
    </row>
    <row r="219" spans="6:14" x14ac:dyDescent="0.3">
      <c r="F219" t="str">
        <f>IFERROR(IF(Table1[[#This Row],[Rit]]="","",1),"")</f>
        <v/>
      </c>
      <c r="N219" t="str">
        <f>IFERROR(CONCATENATE($N$1,Table1[[#This Row],[Part No]]),"")</f>
        <v/>
      </c>
    </row>
    <row r="220" spans="6:14" x14ac:dyDescent="0.3">
      <c r="F220" t="str">
        <f>IFERROR(IF(Table1[[#This Row],[Rit]]="","",1),"")</f>
        <v/>
      </c>
      <c r="N220" t="str">
        <f>IFERROR(CONCATENATE($N$1,Table1[[#This Row],[Part No]]),"")</f>
        <v/>
      </c>
    </row>
    <row r="221" spans="6:14" x14ac:dyDescent="0.3">
      <c r="F221" t="str">
        <f>IFERROR(IF(Table1[[#This Row],[Rit]]="","",1),"")</f>
        <v/>
      </c>
      <c r="N221" t="str">
        <f>IFERROR(CONCATENATE($N$1,Table1[[#This Row],[Part No]]),"")</f>
        <v/>
      </c>
    </row>
    <row r="222" spans="6:14" x14ac:dyDescent="0.3">
      <c r="F222" t="str">
        <f>IFERROR(IF(Table1[[#This Row],[Rit]]="","",1),"")</f>
        <v/>
      </c>
      <c r="N222" t="str">
        <f>IFERROR(CONCATENATE($N$1,Table1[[#This Row],[Part No]]),"")</f>
        <v/>
      </c>
    </row>
    <row r="223" spans="6:14" x14ac:dyDescent="0.3">
      <c r="F223" t="str">
        <f>IFERROR(IF(Table1[[#This Row],[Rit]]="","",1),"")</f>
        <v/>
      </c>
      <c r="N223" t="str">
        <f>IFERROR(CONCATENATE($N$1,Table1[[#This Row],[Part No]]),"")</f>
        <v/>
      </c>
    </row>
    <row r="224" spans="6:14" x14ac:dyDescent="0.3">
      <c r="F224" t="str">
        <f>IFERROR(IF(Table1[[#This Row],[Rit]]="","",1),"")</f>
        <v/>
      </c>
      <c r="N224" t="str">
        <f>IFERROR(CONCATENATE($N$1,Table1[[#This Row],[Part No]]),"")</f>
        <v/>
      </c>
    </row>
    <row r="225" spans="6:14" x14ac:dyDescent="0.3">
      <c r="F225" t="str">
        <f>IFERROR(IF(Table1[[#This Row],[Rit]]="","",1),"")</f>
        <v/>
      </c>
      <c r="N225" t="str">
        <f>IFERROR(CONCATENATE($N$1,Table1[[#This Row],[Part No]]),"")</f>
        <v/>
      </c>
    </row>
    <row r="226" spans="6:14" x14ac:dyDescent="0.3">
      <c r="F226" t="str">
        <f>IFERROR(IF(Table1[[#This Row],[Rit]]="","",1),"")</f>
        <v/>
      </c>
      <c r="N226" t="str">
        <f>IFERROR(CONCATENATE($N$1,Table1[[#This Row],[Part No]]),"")</f>
        <v/>
      </c>
    </row>
    <row r="227" spans="6:14" x14ac:dyDescent="0.3">
      <c r="F227" t="str">
        <f>IFERROR(IF(Table1[[#This Row],[Rit]]="","",1),"")</f>
        <v/>
      </c>
      <c r="N227" t="str">
        <f>IFERROR(CONCATENATE($N$1,Table1[[#This Row],[Part No]]),"")</f>
        <v/>
      </c>
    </row>
    <row r="228" spans="6:14" x14ac:dyDescent="0.3">
      <c r="F228" t="str">
        <f>IFERROR(IF(Table1[[#This Row],[Rit]]="","",1),"")</f>
        <v/>
      </c>
      <c r="N228" t="str">
        <f>IFERROR(CONCATENATE($N$1,Table1[[#This Row],[Part No]]),"")</f>
        <v/>
      </c>
    </row>
    <row r="229" spans="6:14" x14ac:dyDescent="0.3">
      <c r="F229" t="str">
        <f>IFERROR(IF(Table1[[#This Row],[Rit]]="","",1),"")</f>
        <v/>
      </c>
      <c r="N229" t="str">
        <f>IFERROR(CONCATENATE($N$1,Table1[[#This Row],[Part No]]),"")</f>
        <v/>
      </c>
    </row>
    <row r="230" spans="6:14" x14ac:dyDescent="0.3">
      <c r="F230" t="str">
        <f>IFERROR(IF(Table1[[#This Row],[Rit]]="","",1),"")</f>
        <v/>
      </c>
      <c r="N230" t="str">
        <f>IFERROR(CONCATENATE($N$1,Table1[[#This Row],[Part No]]),"")</f>
        <v/>
      </c>
    </row>
    <row r="231" spans="6:14" x14ac:dyDescent="0.3">
      <c r="F231" t="str">
        <f>IFERROR(IF(Table1[[#This Row],[Rit]]="","",1),"")</f>
        <v/>
      </c>
      <c r="N231" t="str">
        <f>IFERROR(CONCATENATE($N$1,Table1[[#This Row],[Part No]]),"")</f>
        <v/>
      </c>
    </row>
    <row r="232" spans="6:14" x14ac:dyDescent="0.3">
      <c r="F232" t="str">
        <f>IFERROR(IF(Table1[[#This Row],[Rit]]="","",1),"")</f>
        <v/>
      </c>
      <c r="N232" t="str">
        <f>IFERROR(CONCATENATE($N$1,Table1[[#This Row],[Part No]]),"")</f>
        <v/>
      </c>
    </row>
    <row r="233" spans="6:14" x14ac:dyDescent="0.3">
      <c r="F233" t="str">
        <f>IFERROR(IF(Table1[[#This Row],[Rit]]="","",1),"")</f>
        <v/>
      </c>
      <c r="N233" t="str">
        <f>IFERROR(CONCATENATE($N$1,Table1[[#This Row],[Part No]]),"")</f>
        <v/>
      </c>
    </row>
    <row r="234" spans="6:14" x14ac:dyDescent="0.3">
      <c r="F234" t="str">
        <f>IFERROR(IF(Table1[[#This Row],[Rit]]="","",1),"")</f>
        <v/>
      </c>
      <c r="N234" t="str">
        <f>IFERROR(CONCATENATE($N$1,Table1[[#This Row],[Part No]]),"")</f>
        <v/>
      </c>
    </row>
    <row r="235" spans="6:14" x14ac:dyDescent="0.3">
      <c r="F235" t="str">
        <f>IFERROR(IF(Table1[[#This Row],[Rit]]="","",1),"")</f>
        <v/>
      </c>
      <c r="N235" t="str">
        <f>IFERROR(CONCATENATE($N$1,Table1[[#This Row],[Part No]]),"")</f>
        <v/>
      </c>
    </row>
    <row r="236" spans="6:14" x14ac:dyDescent="0.3">
      <c r="F236" t="str">
        <f>IFERROR(IF(Table1[[#This Row],[Rit]]="","",1),"")</f>
        <v/>
      </c>
      <c r="N236" t="str">
        <f>IFERROR(CONCATENATE($N$1,Table1[[#This Row],[Part No]]),"")</f>
        <v/>
      </c>
    </row>
    <row r="237" spans="6:14" x14ac:dyDescent="0.3">
      <c r="F237" t="str">
        <f>IFERROR(IF(Table1[[#This Row],[Rit]]="","",1),"")</f>
        <v/>
      </c>
      <c r="N237" t="str">
        <f>IFERROR(CONCATENATE($N$1,Table1[[#This Row],[Part No]]),"")</f>
        <v/>
      </c>
    </row>
    <row r="238" spans="6:14" x14ac:dyDescent="0.3">
      <c r="F238" t="str">
        <f>IFERROR(IF(Table1[[#This Row],[Rit]]="","",1),"")</f>
        <v/>
      </c>
      <c r="N238" t="str">
        <f>IFERROR(CONCATENATE($N$1,Table1[[#This Row],[Part No]]),"")</f>
        <v/>
      </c>
    </row>
    <row r="239" spans="6:14" x14ac:dyDescent="0.3">
      <c r="F239" t="str">
        <f>IFERROR(IF(Table1[[#This Row],[Rit]]="","",1),"")</f>
        <v/>
      </c>
      <c r="N239" t="str">
        <f>IFERROR(CONCATENATE($N$1,Table1[[#This Row],[Part No]]),"")</f>
        <v/>
      </c>
    </row>
    <row r="240" spans="6:14" x14ac:dyDescent="0.3">
      <c r="F240" t="str">
        <f>IFERROR(IF(Table1[[#This Row],[Rit]]="","",1),"")</f>
        <v/>
      </c>
      <c r="N240" t="str">
        <f>IFERROR(CONCATENATE($N$1,Table1[[#This Row],[Part No]]),"")</f>
        <v/>
      </c>
    </row>
    <row r="241" spans="6:14" x14ac:dyDescent="0.3">
      <c r="F241" t="str">
        <f>IFERROR(IF(Table1[[#This Row],[Rit]]="","",1),"")</f>
        <v/>
      </c>
      <c r="N241" t="str">
        <f>IFERROR(CONCATENATE($N$1,Table1[[#This Row],[Part No]]),"")</f>
        <v/>
      </c>
    </row>
    <row r="242" spans="6:14" x14ac:dyDescent="0.3">
      <c r="F242" t="str">
        <f>IFERROR(IF(Table1[[#This Row],[Rit]]="","",1),"")</f>
        <v/>
      </c>
      <c r="N242" t="str">
        <f>IFERROR(CONCATENATE($N$1,Table1[[#This Row],[Part No]]),"")</f>
        <v/>
      </c>
    </row>
    <row r="243" spans="6:14" x14ac:dyDescent="0.3">
      <c r="F243" t="str">
        <f>IFERROR(IF(Table1[[#This Row],[Rit]]="","",1),"")</f>
        <v/>
      </c>
      <c r="N243" t="str">
        <f>IFERROR(CONCATENATE($N$1,Table1[[#This Row],[Part No]]),"")</f>
        <v/>
      </c>
    </row>
    <row r="244" spans="6:14" x14ac:dyDescent="0.3">
      <c r="F244" t="str">
        <f>IFERROR(IF(Table1[[#This Row],[Rit]]="","",1),"")</f>
        <v/>
      </c>
      <c r="N244" t="str">
        <f>IFERROR(CONCATENATE($N$1,Table1[[#This Row],[Part No]]),"")</f>
        <v/>
      </c>
    </row>
    <row r="245" spans="6:14" x14ac:dyDescent="0.3">
      <c r="F245" t="str">
        <f>IFERROR(IF(Table1[[#This Row],[Rit]]="","",1),"")</f>
        <v/>
      </c>
      <c r="N245" t="str">
        <f>IFERROR(CONCATENATE($N$1,Table1[[#This Row],[Part No]]),"")</f>
        <v/>
      </c>
    </row>
    <row r="246" spans="6:14" x14ac:dyDescent="0.3">
      <c r="F246" t="str">
        <f>IFERROR(IF(Table1[[#This Row],[Rit]]="","",1),"")</f>
        <v/>
      </c>
      <c r="N246" t="str">
        <f>IFERROR(CONCATENATE($N$1,Table1[[#This Row],[Part No]]),"")</f>
        <v/>
      </c>
    </row>
    <row r="247" spans="6:14" x14ac:dyDescent="0.3">
      <c r="F247" t="str">
        <f>IFERROR(IF(Table1[[#This Row],[Rit]]="","",1),"")</f>
        <v/>
      </c>
      <c r="N247" t="str">
        <f>IFERROR(CONCATENATE($N$1,Table1[[#This Row],[Part No]]),"")</f>
        <v/>
      </c>
    </row>
    <row r="248" spans="6:14" x14ac:dyDescent="0.3">
      <c r="F248" t="str">
        <f>IFERROR(IF(Table1[[#This Row],[Rit]]="","",1),"")</f>
        <v/>
      </c>
      <c r="N248" t="str">
        <f>IFERROR(CONCATENATE($N$1,Table1[[#This Row],[Part No]]),"")</f>
        <v/>
      </c>
    </row>
    <row r="249" spans="6:14" x14ac:dyDescent="0.3">
      <c r="F249" t="str">
        <f>IFERROR(IF(Table1[[#This Row],[Rit]]="","",1),"")</f>
        <v/>
      </c>
      <c r="N249" t="str">
        <f>IFERROR(CONCATENATE($N$1,Table1[[#This Row],[Part No]]),"")</f>
        <v/>
      </c>
    </row>
    <row r="250" spans="6:14" x14ac:dyDescent="0.3">
      <c r="F250" t="str">
        <f>IFERROR(IF(Table1[[#This Row],[Rit]]="","",1),"")</f>
        <v/>
      </c>
      <c r="N250" t="str">
        <f>IFERROR(CONCATENATE($N$1,Table1[[#This Row],[Part No]]),"")</f>
        <v/>
      </c>
    </row>
    <row r="251" spans="6:14" x14ac:dyDescent="0.3">
      <c r="F251" t="str">
        <f>IFERROR(IF(Table1[[#This Row],[Rit]]="","",1),"")</f>
        <v/>
      </c>
      <c r="N251" t="str">
        <f>IFERROR(CONCATENATE($N$1,Table1[[#This Row],[Part No]]),"")</f>
        <v/>
      </c>
    </row>
    <row r="252" spans="6:14" x14ac:dyDescent="0.3">
      <c r="F252" t="str">
        <f>IFERROR(IF(Table1[[#This Row],[Rit]]="","",1),"")</f>
        <v/>
      </c>
      <c r="N252" t="str">
        <f>IFERROR(CONCATENATE($N$1,Table1[[#This Row],[Part No]]),"")</f>
        <v/>
      </c>
    </row>
    <row r="253" spans="6:14" x14ac:dyDescent="0.3">
      <c r="F253" t="str">
        <f>IFERROR(IF(Table1[[#This Row],[Rit]]="","",1),"")</f>
        <v/>
      </c>
      <c r="N253" t="str">
        <f>IFERROR(CONCATENATE($N$1,Table1[[#This Row],[Part No]]),"")</f>
        <v/>
      </c>
    </row>
    <row r="254" spans="6:14" x14ac:dyDescent="0.3">
      <c r="F254" t="str">
        <f>IFERROR(IF(Table1[[#This Row],[Rit]]="","",1),"")</f>
        <v/>
      </c>
      <c r="N254" t="str">
        <f>IFERROR(CONCATENATE($N$1,Table1[[#This Row],[Part No]]),"")</f>
        <v/>
      </c>
    </row>
    <row r="255" spans="6:14" x14ac:dyDescent="0.3">
      <c r="F255" t="str">
        <f>IFERROR(IF(Table1[[#This Row],[Rit]]="","",1),"")</f>
        <v/>
      </c>
      <c r="N255" t="str">
        <f>IFERROR(CONCATENATE($N$1,Table1[[#This Row],[Part No]]),"")</f>
        <v/>
      </c>
    </row>
    <row r="256" spans="6:14" x14ac:dyDescent="0.3">
      <c r="F256" t="str">
        <f>IFERROR(IF(Table1[[#This Row],[Rit]]="","",1),"")</f>
        <v/>
      </c>
      <c r="N256" t="str">
        <f>IFERROR(CONCATENATE($N$1,Table1[[#This Row],[Part No]]),"")</f>
        <v/>
      </c>
    </row>
    <row r="257" spans="6:14" x14ac:dyDescent="0.3">
      <c r="F257" t="str">
        <f>IFERROR(IF(Table1[[#This Row],[Rit]]="","",1),"")</f>
        <v/>
      </c>
      <c r="N257" t="str">
        <f>IFERROR(CONCATENATE($N$1,Table1[[#This Row],[Part No]]),"")</f>
        <v/>
      </c>
    </row>
    <row r="258" spans="6:14" x14ac:dyDescent="0.3">
      <c r="F258" t="str">
        <f>IFERROR(IF(Table1[[#This Row],[Rit]]="","",1),"")</f>
        <v/>
      </c>
      <c r="N258" t="str">
        <f>IFERROR(CONCATENATE($N$1,Table1[[#This Row],[Part No]]),"")</f>
        <v/>
      </c>
    </row>
    <row r="259" spans="6:14" x14ac:dyDescent="0.3">
      <c r="F259" t="str">
        <f>IFERROR(IF(Table1[[#This Row],[Rit]]="","",1),"")</f>
        <v/>
      </c>
      <c r="N259" t="str">
        <f>IFERROR(CONCATENATE($N$1,Table1[[#This Row],[Part No]]),"")</f>
        <v/>
      </c>
    </row>
    <row r="260" spans="6:14" x14ac:dyDescent="0.3">
      <c r="F260" t="str">
        <f>IFERROR(IF(Table1[[#This Row],[Rit]]="","",1),"")</f>
        <v/>
      </c>
      <c r="N260" t="str">
        <f>IFERROR(CONCATENATE($N$1,Table1[[#This Row],[Part No]]),"")</f>
        <v/>
      </c>
    </row>
    <row r="261" spans="6:14" x14ac:dyDescent="0.3">
      <c r="F261" t="str">
        <f>IFERROR(IF(Table1[[#This Row],[Rit]]="","",1),"")</f>
        <v/>
      </c>
      <c r="N261" t="str">
        <f>IFERROR(CONCATENATE($N$1,Table1[[#This Row],[Part No]]),"")</f>
        <v/>
      </c>
    </row>
    <row r="262" spans="6:14" x14ac:dyDescent="0.3">
      <c r="F262" t="str">
        <f>IFERROR(IF(Table1[[#This Row],[Rit]]="","",1),"")</f>
        <v/>
      </c>
      <c r="N262" t="str">
        <f>IFERROR(CONCATENATE($N$1,Table1[[#This Row],[Part No]]),"")</f>
        <v/>
      </c>
    </row>
    <row r="263" spans="6:14" x14ac:dyDescent="0.3">
      <c r="F263" t="str">
        <f>IFERROR(IF(Table1[[#This Row],[Rit]]="","",1),"")</f>
        <v/>
      </c>
      <c r="N263" t="str">
        <f>IFERROR(CONCATENATE($N$1,Table1[[#This Row],[Part No]]),"")</f>
        <v/>
      </c>
    </row>
    <row r="264" spans="6:14" x14ac:dyDescent="0.3">
      <c r="F264" t="str">
        <f>IFERROR(IF(Table1[[#This Row],[Rit]]="","",1),"")</f>
        <v/>
      </c>
      <c r="N264" t="str">
        <f>IFERROR(CONCATENATE($N$1,Table1[[#This Row],[Part No]]),"")</f>
        <v/>
      </c>
    </row>
    <row r="265" spans="6:14" x14ac:dyDescent="0.3">
      <c r="F265" t="str">
        <f>IFERROR(IF(Table1[[#This Row],[Rit]]="","",1),"")</f>
        <v/>
      </c>
      <c r="N265" t="str">
        <f>IFERROR(CONCATENATE($N$1,Table1[[#This Row],[Part No]]),"")</f>
        <v/>
      </c>
    </row>
    <row r="266" spans="6:14" x14ac:dyDescent="0.3">
      <c r="F266" t="str">
        <f>IFERROR(IF(Table1[[#This Row],[Rit]]="","",1),"")</f>
        <v/>
      </c>
      <c r="N266" t="str">
        <f>IFERROR(CONCATENATE($N$1,Table1[[#This Row],[Part No]]),"")</f>
        <v/>
      </c>
    </row>
    <row r="267" spans="6:14" x14ac:dyDescent="0.3">
      <c r="F267" t="str">
        <f>IFERROR(IF(Table1[[#This Row],[Rit]]="","",1),"")</f>
        <v/>
      </c>
      <c r="N267" t="str">
        <f>IFERROR(CONCATENATE($N$1,Table1[[#This Row],[Part No]]),"")</f>
        <v/>
      </c>
    </row>
    <row r="268" spans="6:14" x14ac:dyDescent="0.3">
      <c r="F268" t="str">
        <f>IFERROR(IF(Table1[[#This Row],[Rit]]="","",1),"")</f>
        <v/>
      </c>
      <c r="N268" t="str">
        <f>IFERROR(CONCATENATE($N$1,Table1[[#This Row],[Part No]]),"")</f>
        <v/>
      </c>
    </row>
    <row r="269" spans="6:14" x14ac:dyDescent="0.3">
      <c r="F269" t="str">
        <f>IFERROR(IF(Table1[[#This Row],[Rit]]="","",1),"")</f>
        <v/>
      </c>
      <c r="N269" t="str">
        <f>IFERROR(CONCATENATE($N$1,Table1[[#This Row],[Part No]]),"")</f>
        <v/>
      </c>
    </row>
    <row r="270" spans="6:14" x14ac:dyDescent="0.3">
      <c r="F270" t="str">
        <f>IFERROR(IF(Table1[[#This Row],[Rit]]="","",1),"")</f>
        <v/>
      </c>
      <c r="N270" t="str">
        <f>IFERROR(CONCATENATE($N$1,Table1[[#This Row],[Part No]]),"")</f>
        <v/>
      </c>
    </row>
    <row r="271" spans="6:14" x14ac:dyDescent="0.3">
      <c r="F271" t="str">
        <f>IFERROR(IF(Table1[[#This Row],[Rit]]="","",1),"")</f>
        <v/>
      </c>
      <c r="N271" t="str">
        <f>IFERROR(CONCATENATE($N$1,Table1[[#This Row],[Part No]]),"")</f>
        <v/>
      </c>
    </row>
    <row r="272" spans="6:14" x14ac:dyDescent="0.3">
      <c r="F272" t="str">
        <f>IFERROR(IF(Table1[[#This Row],[Rit]]="","",1),"")</f>
        <v/>
      </c>
      <c r="N272" t="str">
        <f>IFERROR(CONCATENATE($N$1,Table1[[#This Row],[Part No]]),"")</f>
        <v/>
      </c>
    </row>
    <row r="273" spans="6:14" x14ac:dyDescent="0.3">
      <c r="F273" t="str">
        <f>IFERROR(IF(Table1[[#This Row],[Rit]]="","",1),"")</f>
        <v/>
      </c>
      <c r="N273" t="str">
        <f>IFERROR(CONCATENATE($N$1,Table1[[#This Row],[Part No]]),"")</f>
        <v/>
      </c>
    </row>
    <row r="274" spans="6:14" x14ac:dyDescent="0.3">
      <c r="F274" t="str">
        <f>IFERROR(IF(Table1[[#This Row],[Rit]]="","",1),"")</f>
        <v/>
      </c>
      <c r="N274" t="str">
        <f>IFERROR(CONCATENATE($N$1,Table1[[#This Row],[Part No]]),"")</f>
        <v/>
      </c>
    </row>
    <row r="275" spans="6:14" x14ac:dyDescent="0.3">
      <c r="F275" t="str">
        <f>IFERROR(IF(Table1[[#This Row],[Rit]]="","",1),"")</f>
        <v/>
      </c>
      <c r="N275" t="str">
        <f>IFERROR(CONCATENATE($N$1,Table1[[#This Row],[Part No]]),"")</f>
        <v/>
      </c>
    </row>
    <row r="276" spans="6:14" x14ac:dyDescent="0.3">
      <c r="F276" t="str">
        <f>IFERROR(IF(Table1[[#This Row],[Rit]]="","",1),"")</f>
        <v/>
      </c>
      <c r="N276" t="str">
        <f>IFERROR(CONCATENATE($N$1,Table1[[#This Row],[Part No]]),"")</f>
        <v/>
      </c>
    </row>
    <row r="277" spans="6:14" x14ac:dyDescent="0.3">
      <c r="F277" t="str">
        <f>IFERROR(IF(Table1[[#This Row],[Rit]]="","",1),"")</f>
        <v/>
      </c>
      <c r="N277" t="str">
        <f>IFERROR(CONCATENATE($N$1,Table1[[#This Row],[Part No]]),"")</f>
        <v/>
      </c>
    </row>
    <row r="278" spans="6:14" x14ac:dyDescent="0.3">
      <c r="F278" t="str">
        <f>IFERROR(IF(Table1[[#This Row],[Rit]]="","",1),"")</f>
        <v/>
      </c>
      <c r="N278" t="str">
        <f>IFERROR(CONCATENATE($N$1,Table1[[#This Row],[Part No]]),"")</f>
        <v/>
      </c>
    </row>
    <row r="279" spans="6:14" x14ac:dyDescent="0.3">
      <c r="F279" t="str">
        <f>IFERROR(IF(Table1[[#This Row],[Rit]]="","",1),"")</f>
        <v/>
      </c>
      <c r="N279" t="str">
        <f>IFERROR(CONCATENATE($N$1,Table1[[#This Row],[Part No]]),"")</f>
        <v/>
      </c>
    </row>
    <row r="280" spans="6:14" x14ac:dyDescent="0.3">
      <c r="F280" t="str">
        <f>IFERROR(IF(Table1[[#This Row],[Rit]]="","",1),"")</f>
        <v/>
      </c>
      <c r="N280" t="str">
        <f>IFERROR(CONCATENATE($N$1,Table1[[#This Row],[Part No]]),"")</f>
        <v/>
      </c>
    </row>
    <row r="281" spans="6:14" x14ac:dyDescent="0.3">
      <c r="F281" t="str">
        <f>IFERROR(IF(Table1[[#This Row],[Rit]]="","",1),"")</f>
        <v/>
      </c>
      <c r="N281" t="str">
        <f>IFERROR(CONCATENATE($N$1,Table1[[#This Row],[Part No]]),"")</f>
        <v/>
      </c>
    </row>
    <row r="282" spans="6:14" x14ac:dyDescent="0.3">
      <c r="F282" t="str">
        <f>IFERROR(IF(Table1[[#This Row],[Rit]]="","",1),"")</f>
        <v/>
      </c>
      <c r="N282" t="str">
        <f>IFERROR(CONCATENATE($N$1,Table1[[#This Row],[Part No]]),"")</f>
        <v/>
      </c>
    </row>
    <row r="283" spans="6:14" x14ac:dyDescent="0.3">
      <c r="F283" t="str">
        <f>IFERROR(IF(Table1[[#This Row],[Rit]]="","",1),"")</f>
        <v/>
      </c>
      <c r="N283" t="str">
        <f>IFERROR(CONCATENATE($N$1,Table1[[#This Row],[Part No]]),"")</f>
        <v/>
      </c>
    </row>
    <row r="284" spans="6:14" x14ac:dyDescent="0.3">
      <c r="F284" t="str">
        <f>IFERROR(IF(Table1[[#This Row],[Rit]]="","",1),"")</f>
        <v/>
      </c>
      <c r="N284" t="str">
        <f>IFERROR(CONCATENATE($N$1,Table1[[#This Row],[Part No]]),"")</f>
        <v/>
      </c>
    </row>
    <row r="285" spans="6:14" x14ac:dyDescent="0.3">
      <c r="F285" t="str">
        <f>IFERROR(IF(Table1[[#This Row],[Rit]]="","",1),"")</f>
        <v/>
      </c>
      <c r="N285" t="str">
        <f>IFERROR(CONCATENATE($N$1,Table1[[#This Row],[Part No]]),"")</f>
        <v/>
      </c>
    </row>
    <row r="286" spans="6:14" x14ac:dyDescent="0.3">
      <c r="F286" t="str">
        <f>IFERROR(IF(Table1[[#This Row],[Rit]]="","",1),"")</f>
        <v/>
      </c>
      <c r="N286" t="str">
        <f>IFERROR(CONCATENATE($N$1,Table1[[#This Row],[Part No]]),"")</f>
        <v/>
      </c>
    </row>
    <row r="287" spans="6:14" x14ac:dyDescent="0.3">
      <c r="F287" t="str">
        <f>IFERROR(IF(Table1[[#This Row],[Rit]]="","",1),"")</f>
        <v/>
      </c>
      <c r="N287" t="str">
        <f>IFERROR(CONCATENATE($N$1,Table1[[#This Row],[Part No]]),"")</f>
        <v/>
      </c>
    </row>
    <row r="288" spans="6:14" x14ac:dyDescent="0.3">
      <c r="F288" t="str">
        <f>IFERROR(IF(Table1[[#This Row],[Rit]]="","",1),"")</f>
        <v/>
      </c>
      <c r="N288" t="str">
        <f>IFERROR(CONCATENATE($N$1,Table1[[#This Row],[Part No]]),"")</f>
        <v/>
      </c>
    </row>
    <row r="289" spans="6:14" x14ac:dyDescent="0.3">
      <c r="F289" t="str">
        <f>IFERROR(IF(Table1[[#This Row],[Rit]]="","",1),"")</f>
        <v/>
      </c>
      <c r="N289" t="str">
        <f>IFERROR(CONCATENATE($N$1,Table1[[#This Row],[Part No]]),"")</f>
        <v/>
      </c>
    </row>
    <row r="290" spans="6:14" x14ac:dyDescent="0.3">
      <c r="F290" t="str">
        <f>IFERROR(IF(Table1[[#This Row],[Rit]]="","",1),"")</f>
        <v/>
      </c>
      <c r="N290" t="str">
        <f>IFERROR(CONCATENATE($N$1,Table1[[#This Row],[Part No]]),"")</f>
        <v/>
      </c>
    </row>
    <row r="291" spans="6:14" x14ac:dyDescent="0.3">
      <c r="F291" t="str">
        <f>IFERROR(IF(Table1[[#This Row],[Rit]]="","",1),"")</f>
        <v/>
      </c>
      <c r="N291" t="str">
        <f>IFERROR(CONCATENATE($N$1,Table1[[#This Row],[Part No]]),"")</f>
        <v/>
      </c>
    </row>
    <row r="292" spans="6:14" x14ac:dyDescent="0.3">
      <c r="F292" t="str">
        <f>IFERROR(IF(Table1[[#This Row],[Rit]]="","",1),"")</f>
        <v/>
      </c>
      <c r="N292" t="str">
        <f>IFERROR(CONCATENATE($N$1,Table1[[#This Row],[Part No]]),"")</f>
        <v/>
      </c>
    </row>
    <row r="293" spans="6:14" x14ac:dyDescent="0.3">
      <c r="F293" t="str">
        <f>IFERROR(IF(Table1[[#This Row],[Rit]]="","",1),"")</f>
        <v/>
      </c>
      <c r="N293" t="str">
        <f>IFERROR(CONCATENATE($N$1,Table1[[#This Row],[Part No]]),"")</f>
        <v/>
      </c>
    </row>
    <row r="294" spans="6:14" x14ac:dyDescent="0.3">
      <c r="F294" t="str">
        <f>IFERROR(IF(Table1[[#This Row],[Rit]]="","",1),"")</f>
        <v/>
      </c>
      <c r="N294" t="str">
        <f>IFERROR(CONCATENATE($N$1,Table1[[#This Row],[Part No]]),"")</f>
        <v/>
      </c>
    </row>
    <row r="295" spans="6:14" x14ac:dyDescent="0.3">
      <c r="F295" t="str">
        <f>IFERROR(IF(Table1[[#This Row],[Rit]]="","",1),"")</f>
        <v/>
      </c>
      <c r="N295" t="str">
        <f>IFERROR(CONCATENATE($N$1,Table1[[#This Row],[Part No]]),"")</f>
        <v/>
      </c>
    </row>
    <row r="296" spans="6:14" x14ac:dyDescent="0.3">
      <c r="F296" t="str">
        <f>IFERROR(IF(Table1[[#This Row],[Rit]]="","",1),"")</f>
        <v/>
      </c>
      <c r="N296" t="str">
        <f>IFERROR(CONCATENATE($N$1,Table1[[#This Row],[Part No]]),"")</f>
        <v/>
      </c>
    </row>
    <row r="297" spans="6:14" x14ac:dyDescent="0.3">
      <c r="F297" t="str">
        <f>IFERROR(IF(Table1[[#This Row],[Rit]]="","",1),"")</f>
        <v/>
      </c>
      <c r="N297" t="str">
        <f>IFERROR(CONCATENATE($N$1,Table1[[#This Row],[Part No]]),"")</f>
        <v/>
      </c>
    </row>
    <row r="298" spans="6:14" x14ac:dyDescent="0.3">
      <c r="F298" t="str">
        <f>IFERROR(IF(Table1[[#This Row],[Rit]]="","",1),"")</f>
        <v/>
      </c>
      <c r="N298" t="str">
        <f>IFERROR(CONCATENATE($N$1,Table1[[#This Row],[Part No]]),"")</f>
        <v/>
      </c>
    </row>
    <row r="299" spans="6:14" x14ac:dyDescent="0.3">
      <c r="F299" t="str">
        <f>IFERROR(IF(Table1[[#This Row],[Rit]]="","",1),"")</f>
        <v/>
      </c>
      <c r="N299" t="str">
        <f>IFERROR(CONCATENATE($N$1,Table1[[#This Row],[Part No]]),"")</f>
        <v/>
      </c>
    </row>
    <row r="300" spans="6:14" x14ac:dyDescent="0.3">
      <c r="F300" t="str">
        <f>IFERROR(IF(Table1[[#This Row],[Rit]]="","",1),"")</f>
        <v/>
      </c>
      <c r="N300" t="str">
        <f>IFERROR(CONCATENATE($N$1,Table1[[#This Row],[Part No]]),"")</f>
        <v/>
      </c>
    </row>
    <row r="301" spans="6:14" x14ac:dyDescent="0.3">
      <c r="F301" t="str">
        <f>IFERROR(IF(Table1[[#This Row],[Rit]]="","",1),"")</f>
        <v/>
      </c>
      <c r="N301" t="str">
        <f>IFERROR(CONCATENATE($N$1,Table1[[#This Row],[Part No]]),"")</f>
        <v/>
      </c>
    </row>
    <row r="302" spans="6:14" x14ac:dyDescent="0.3">
      <c r="F302" t="str">
        <f>IFERROR(IF(Table1[[#This Row],[Rit]]="","",1),"")</f>
        <v/>
      </c>
      <c r="N302" t="str">
        <f>IFERROR(CONCATENATE($N$1,Table1[[#This Row],[Part No]]),"")</f>
        <v/>
      </c>
    </row>
    <row r="303" spans="6:14" x14ac:dyDescent="0.3">
      <c r="F303" t="str">
        <f>IFERROR(IF(Table1[[#This Row],[Rit]]="","",1),"")</f>
        <v/>
      </c>
      <c r="N303" t="str">
        <f>IFERROR(CONCATENATE($N$1,Table1[[#This Row],[Part No]]),"")</f>
        <v/>
      </c>
    </row>
    <row r="304" spans="6:14" x14ac:dyDescent="0.3">
      <c r="F304" t="str">
        <f>IFERROR(IF(Table1[[#This Row],[Rit]]="","",1),"")</f>
        <v/>
      </c>
      <c r="N304" t="str">
        <f>IFERROR(CONCATENATE($N$1,Table1[[#This Row],[Part No]]),"")</f>
        <v/>
      </c>
    </row>
    <row r="305" spans="6:14" x14ac:dyDescent="0.3">
      <c r="F305" t="str">
        <f>IFERROR(IF(Table1[[#This Row],[Rit]]="","",1),"")</f>
        <v/>
      </c>
      <c r="N305" t="str">
        <f>IFERROR(CONCATENATE($N$1,Table1[[#This Row],[Part No]]),"")</f>
        <v/>
      </c>
    </row>
    <row r="306" spans="6:14" x14ac:dyDescent="0.3">
      <c r="F306" t="str">
        <f>IFERROR(IF(Table1[[#This Row],[Rit]]="","",1),"")</f>
        <v/>
      </c>
      <c r="N306" t="str">
        <f>IFERROR(CONCATENATE($N$1,Table1[[#This Row],[Part No]]),"")</f>
        <v/>
      </c>
    </row>
    <row r="307" spans="6:14" x14ac:dyDescent="0.3">
      <c r="F307" t="str">
        <f>IFERROR(IF(Table1[[#This Row],[Rit]]="","",1),"")</f>
        <v/>
      </c>
      <c r="N307" t="str">
        <f>IFERROR(CONCATENATE($N$1,Table1[[#This Row],[Part No]]),"")</f>
        <v/>
      </c>
    </row>
    <row r="308" spans="6:14" x14ac:dyDescent="0.3">
      <c r="F308" t="str">
        <f>IFERROR(IF(Table1[[#This Row],[Rit]]="","",1),"")</f>
        <v/>
      </c>
      <c r="N308" t="str">
        <f>IFERROR(CONCATENATE($N$1,Table1[[#This Row],[Part No]]),"")</f>
        <v/>
      </c>
    </row>
    <row r="309" spans="6:14" x14ac:dyDescent="0.3">
      <c r="F309" t="str">
        <f>IFERROR(IF(Table1[[#This Row],[Rit]]="","",1),"")</f>
        <v/>
      </c>
      <c r="N309" t="str">
        <f>IFERROR(CONCATENATE($N$1,Table1[[#This Row],[Part No]]),"")</f>
        <v/>
      </c>
    </row>
    <row r="310" spans="6:14" x14ac:dyDescent="0.3">
      <c r="F310" t="str">
        <f>IFERROR(IF(Table1[[#This Row],[Rit]]="","",1),"")</f>
        <v/>
      </c>
      <c r="N310" t="str">
        <f>IFERROR(CONCATENATE($N$1,Table1[[#This Row],[Part No]]),"")</f>
        <v/>
      </c>
    </row>
    <row r="311" spans="6:14" x14ac:dyDescent="0.3">
      <c r="F311" t="str">
        <f>IFERROR(IF(Table1[[#This Row],[Rit]]="","",1),"")</f>
        <v/>
      </c>
      <c r="N311" t="str">
        <f>IFERROR(CONCATENATE($N$1,Table1[[#This Row],[Part No]]),"")</f>
        <v/>
      </c>
    </row>
    <row r="312" spans="6:14" x14ac:dyDescent="0.3">
      <c r="F312" t="str">
        <f>IFERROR(IF(Table1[[#This Row],[Rit]]="","",1),"")</f>
        <v/>
      </c>
      <c r="N312" t="str">
        <f>IFERROR(CONCATENATE($N$1,Table1[[#This Row],[Part No]]),"")</f>
        <v/>
      </c>
    </row>
    <row r="313" spans="6:14" x14ac:dyDescent="0.3">
      <c r="F313" t="str">
        <f>IFERROR(IF(Table1[[#This Row],[Rit]]="","",1),"")</f>
        <v/>
      </c>
      <c r="N313" t="str">
        <f>IFERROR(CONCATENATE($N$1,Table1[[#This Row],[Part No]]),"")</f>
        <v/>
      </c>
    </row>
    <row r="314" spans="6:14" x14ac:dyDescent="0.3">
      <c r="F314" t="str">
        <f>IFERROR(IF(Table1[[#This Row],[Rit]]="","",1),"")</f>
        <v/>
      </c>
      <c r="N314" t="str">
        <f>IFERROR(CONCATENATE($N$1,Table1[[#This Row],[Part No]]),"")</f>
        <v/>
      </c>
    </row>
    <row r="315" spans="6:14" x14ac:dyDescent="0.3">
      <c r="F315" t="str">
        <f>IFERROR(IF(Table1[[#This Row],[Rit]]="","",1),"")</f>
        <v/>
      </c>
      <c r="N315" t="str">
        <f>IFERROR(CONCATENATE($N$1,Table1[[#This Row],[Part No]]),"")</f>
        <v/>
      </c>
    </row>
    <row r="316" spans="6:14" x14ac:dyDescent="0.3">
      <c r="F316" t="str">
        <f>IFERROR(IF(Table1[[#This Row],[Rit]]="","",1),"")</f>
        <v/>
      </c>
      <c r="N316" t="str">
        <f>IFERROR(CONCATENATE($N$1,Table1[[#This Row],[Part No]]),"")</f>
        <v/>
      </c>
    </row>
    <row r="317" spans="6:14" x14ac:dyDescent="0.3">
      <c r="F317" t="str">
        <f>IFERROR(IF(Table1[[#This Row],[Rit]]="","",1),"")</f>
        <v/>
      </c>
      <c r="N317" t="str">
        <f>IFERROR(CONCATENATE($N$1,Table1[[#This Row],[Part No]]),"")</f>
        <v/>
      </c>
    </row>
    <row r="318" spans="6:14" x14ac:dyDescent="0.3">
      <c r="F318" t="str">
        <f>IFERROR(IF(Table1[[#This Row],[Rit]]="","",1),"")</f>
        <v/>
      </c>
      <c r="N318" t="str">
        <f>IFERROR(CONCATENATE($N$1,Table1[[#This Row],[Part No]]),"")</f>
        <v/>
      </c>
    </row>
    <row r="319" spans="6:14" x14ac:dyDescent="0.3">
      <c r="F319" t="str">
        <f>IFERROR(IF(Table1[[#This Row],[Rit]]="","",1),"")</f>
        <v/>
      </c>
      <c r="N319" t="str">
        <f>IFERROR(CONCATENATE($N$1,Table1[[#This Row],[Part No]]),"")</f>
        <v/>
      </c>
    </row>
    <row r="320" spans="6:14" x14ac:dyDescent="0.3">
      <c r="F320" t="str">
        <f>IFERROR(IF(Table1[[#This Row],[Rit]]="","",1),"")</f>
        <v/>
      </c>
      <c r="N320" t="str">
        <f>IFERROR(CONCATENATE($N$1,Table1[[#This Row],[Part No]]),"")</f>
        <v/>
      </c>
    </row>
    <row r="321" spans="6:14" x14ac:dyDescent="0.3">
      <c r="F321" t="str">
        <f>IFERROR(IF(Table1[[#This Row],[Rit]]="","",1),"")</f>
        <v/>
      </c>
      <c r="N321" t="str">
        <f>IFERROR(CONCATENATE($N$1,Table1[[#This Row],[Part No]]),"")</f>
        <v/>
      </c>
    </row>
    <row r="322" spans="6:14" x14ac:dyDescent="0.3">
      <c r="F322" t="str">
        <f>IFERROR(IF(Table1[[#This Row],[Rit]]="","",1),"")</f>
        <v/>
      </c>
      <c r="N322" t="str">
        <f>IFERROR(CONCATENATE($N$1,Table1[[#This Row],[Part No]]),"")</f>
        <v/>
      </c>
    </row>
    <row r="323" spans="6:14" x14ac:dyDescent="0.3">
      <c r="F323" t="str">
        <f>IFERROR(IF(Table1[[#This Row],[Rit]]="","",1),"")</f>
        <v/>
      </c>
      <c r="N323" t="str">
        <f>IFERROR(CONCATENATE($N$1,Table1[[#This Row],[Part No]]),"")</f>
        <v/>
      </c>
    </row>
    <row r="324" spans="6:14" x14ac:dyDescent="0.3">
      <c r="F324" t="str">
        <f>IFERROR(IF(Table1[[#This Row],[Rit]]="","",1),"")</f>
        <v/>
      </c>
      <c r="N324" t="str">
        <f>IFERROR(CONCATENATE($N$1,Table1[[#This Row],[Part No]]),"")</f>
        <v/>
      </c>
    </row>
    <row r="325" spans="6:14" x14ac:dyDescent="0.3">
      <c r="F325" t="str">
        <f>IFERROR(IF(Table1[[#This Row],[Rit]]="","",1),"")</f>
        <v/>
      </c>
      <c r="N325" t="str">
        <f>IFERROR(CONCATENATE($N$1,Table1[[#This Row],[Part No]]),"")</f>
        <v/>
      </c>
    </row>
    <row r="326" spans="6:14" x14ac:dyDescent="0.3">
      <c r="F326" t="str">
        <f>IFERROR(IF(Table1[[#This Row],[Rit]]="","",1),"")</f>
        <v/>
      </c>
      <c r="N326" t="str">
        <f>IFERROR(CONCATENATE($N$1,Table1[[#This Row],[Part No]]),"")</f>
        <v/>
      </c>
    </row>
    <row r="327" spans="6:14" x14ac:dyDescent="0.3">
      <c r="F327" t="str">
        <f>IFERROR(IF(Table1[[#This Row],[Rit]]="","",1),"")</f>
        <v/>
      </c>
      <c r="N327" t="str">
        <f>IFERROR(CONCATENATE($N$1,Table1[[#This Row],[Part No]]),"")</f>
        <v/>
      </c>
    </row>
    <row r="328" spans="6:14" x14ac:dyDescent="0.3">
      <c r="F328" t="str">
        <f>IFERROR(IF(Table1[[#This Row],[Rit]]="","",1),"")</f>
        <v/>
      </c>
      <c r="N328" t="str">
        <f>IFERROR(CONCATENATE($N$1,Table1[[#This Row],[Part No]]),"")</f>
        <v/>
      </c>
    </row>
    <row r="329" spans="6:14" x14ac:dyDescent="0.3">
      <c r="F329" t="str">
        <f>IFERROR(IF(Table1[[#This Row],[Rit]]="","",1),"")</f>
        <v/>
      </c>
      <c r="N329" t="str">
        <f>IFERROR(CONCATENATE($N$1,Table1[[#This Row],[Part No]]),"")</f>
        <v/>
      </c>
    </row>
    <row r="330" spans="6:14" x14ac:dyDescent="0.3">
      <c r="F330" t="str">
        <f>IFERROR(IF(Table1[[#This Row],[Rit]]="","",1),"")</f>
        <v/>
      </c>
      <c r="N330" t="str">
        <f>IFERROR(CONCATENATE($N$1,Table1[[#This Row],[Part No]]),"")</f>
        <v/>
      </c>
    </row>
    <row r="331" spans="6:14" x14ac:dyDescent="0.3">
      <c r="F331" t="str">
        <f>IFERROR(IF(Table1[[#This Row],[Rit]]="","",1),"")</f>
        <v/>
      </c>
      <c r="N331" t="str">
        <f>IFERROR(CONCATENATE($N$1,Table1[[#This Row],[Part No]]),"")</f>
        <v/>
      </c>
    </row>
    <row r="332" spans="6:14" x14ac:dyDescent="0.3">
      <c r="F332" t="str">
        <f>IFERROR(IF(Table1[[#This Row],[Rit]]="","",1),"")</f>
        <v/>
      </c>
      <c r="N332" t="str">
        <f>IFERROR(CONCATENATE($N$1,Table1[[#This Row],[Part No]]),"")</f>
        <v/>
      </c>
    </row>
    <row r="333" spans="6:14" x14ac:dyDescent="0.3">
      <c r="F333" t="str">
        <f>IFERROR(IF(Table1[[#This Row],[Rit]]="","",1),"")</f>
        <v/>
      </c>
      <c r="N333" t="str">
        <f>IFERROR(CONCATENATE($N$1,Table1[[#This Row],[Part No]]),"")</f>
        <v/>
      </c>
    </row>
    <row r="334" spans="6:14" x14ac:dyDescent="0.3">
      <c r="F334" t="str">
        <f>IFERROR(IF(Table1[[#This Row],[Rit]]="","",1),"")</f>
        <v/>
      </c>
      <c r="N334" t="str">
        <f>IFERROR(CONCATENATE($N$1,Table1[[#This Row],[Part No]]),"")</f>
        <v/>
      </c>
    </row>
    <row r="335" spans="6:14" x14ac:dyDescent="0.3">
      <c r="F335" t="str">
        <f>IFERROR(IF(Table1[[#This Row],[Rit]]="","",1),"")</f>
        <v/>
      </c>
      <c r="N335" t="str">
        <f>IFERROR(CONCATENATE($N$1,Table1[[#This Row],[Part No]]),"")</f>
        <v/>
      </c>
    </row>
    <row r="336" spans="6:14" x14ac:dyDescent="0.3">
      <c r="F336" t="str">
        <f>IFERROR(IF(Table1[[#This Row],[Rit]]="","",1),"")</f>
        <v/>
      </c>
      <c r="N336" t="str">
        <f>IFERROR(CONCATENATE($N$1,Table1[[#This Row],[Part No]]),"")</f>
        <v/>
      </c>
    </row>
    <row r="337" spans="6:14" x14ac:dyDescent="0.3">
      <c r="F337" t="str">
        <f>IFERROR(IF(Table1[[#This Row],[Rit]]="","",1),"")</f>
        <v/>
      </c>
      <c r="N337" t="str">
        <f>IFERROR(CONCATENATE($N$1,Table1[[#This Row],[Part No]]),"")</f>
        <v/>
      </c>
    </row>
    <row r="338" spans="6:14" x14ac:dyDescent="0.3">
      <c r="F338" t="str">
        <f>IFERROR(IF(Table1[[#This Row],[Rit]]="","",1),"")</f>
        <v/>
      </c>
      <c r="N338" t="str">
        <f>IFERROR(CONCATENATE($N$1,Table1[[#This Row],[Part No]]),"")</f>
        <v/>
      </c>
    </row>
    <row r="339" spans="6:14" x14ac:dyDescent="0.3">
      <c r="F339" t="str">
        <f>IFERROR(IF(Table1[[#This Row],[Rit]]="","",1),"")</f>
        <v/>
      </c>
      <c r="N339" t="str">
        <f>IFERROR(CONCATENATE($N$1,Table1[[#This Row],[Part No]]),"")</f>
        <v/>
      </c>
    </row>
    <row r="340" spans="6:14" x14ac:dyDescent="0.3">
      <c r="F340" t="str">
        <f>IFERROR(IF(Table1[[#This Row],[Rit]]="","",1),"")</f>
        <v/>
      </c>
      <c r="N340" t="str">
        <f>IFERROR(CONCATENATE($N$1,Table1[[#This Row],[Part No]]),"")</f>
        <v/>
      </c>
    </row>
    <row r="341" spans="6:14" x14ac:dyDescent="0.3">
      <c r="F341" t="str">
        <f>IFERROR(IF(Table1[[#This Row],[Rit]]="","",1),"")</f>
        <v/>
      </c>
      <c r="N341" t="str">
        <f>IFERROR(CONCATENATE($N$1,Table1[[#This Row],[Part No]]),"")</f>
        <v/>
      </c>
    </row>
    <row r="342" spans="6:14" x14ac:dyDescent="0.3">
      <c r="F342" t="str">
        <f>IFERROR(IF(Table1[[#This Row],[Rit]]="","",1),"")</f>
        <v/>
      </c>
      <c r="N342" t="str">
        <f>IFERROR(CONCATENATE($N$1,Table1[[#This Row],[Part No]]),"")</f>
        <v/>
      </c>
    </row>
    <row r="343" spans="6:14" x14ac:dyDescent="0.3">
      <c r="F343" t="str">
        <f>IFERROR(IF(Table1[[#This Row],[Rit]]="","",1),"")</f>
        <v/>
      </c>
      <c r="N343" t="str">
        <f>IFERROR(CONCATENATE($N$1,Table1[[#This Row],[Part No]]),"")</f>
        <v/>
      </c>
    </row>
    <row r="344" spans="6:14" x14ac:dyDescent="0.3">
      <c r="F344" t="str">
        <f>IFERROR(IF(Table1[[#This Row],[Rit]]="","",1),"")</f>
        <v/>
      </c>
      <c r="N344" t="str">
        <f>IFERROR(CONCATENATE($N$1,Table1[[#This Row],[Part No]]),"")</f>
        <v/>
      </c>
    </row>
    <row r="345" spans="6:14" x14ac:dyDescent="0.3">
      <c r="F345" t="str">
        <f>IFERROR(IF(Table1[[#This Row],[Rit]]="","",1),"")</f>
        <v/>
      </c>
      <c r="N345" t="str">
        <f>IFERROR(CONCATENATE($N$1,Table1[[#This Row],[Part No]]),"")</f>
        <v/>
      </c>
    </row>
    <row r="346" spans="6:14" x14ac:dyDescent="0.3">
      <c r="F346" t="str">
        <f>IFERROR(IF(Table1[[#This Row],[Rit]]="","",1),"")</f>
        <v/>
      </c>
      <c r="N346" t="str">
        <f>IFERROR(CONCATENATE($N$1,Table1[[#This Row],[Part No]]),"")</f>
        <v/>
      </c>
    </row>
    <row r="347" spans="6:14" x14ac:dyDescent="0.3">
      <c r="F347" t="str">
        <f>IFERROR(IF(Table1[[#This Row],[Rit]]="","",1),"")</f>
        <v/>
      </c>
      <c r="N347" t="str">
        <f>IFERROR(CONCATENATE($N$1,Table1[[#This Row],[Part No]]),"")</f>
        <v/>
      </c>
    </row>
    <row r="348" spans="6:14" x14ac:dyDescent="0.3">
      <c r="F348" t="str">
        <f>IFERROR(IF(Table1[[#This Row],[Rit]]="","",1),"")</f>
        <v/>
      </c>
      <c r="N348" t="str">
        <f>IFERROR(CONCATENATE($N$1,Table1[[#This Row],[Part No]]),"")</f>
        <v/>
      </c>
    </row>
    <row r="349" spans="6:14" x14ac:dyDescent="0.3">
      <c r="F349" t="str">
        <f>IFERROR(IF(Table1[[#This Row],[Rit]]="","",1),"")</f>
        <v/>
      </c>
      <c r="N349" t="str">
        <f>IFERROR(CONCATENATE($N$1,Table1[[#This Row],[Part No]]),"")</f>
        <v/>
      </c>
    </row>
    <row r="350" spans="6:14" x14ac:dyDescent="0.3">
      <c r="F350" t="str">
        <f>IFERROR(IF(Table1[[#This Row],[Rit]]="","",1),"")</f>
        <v/>
      </c>
      <c r="N350" t="str">
        <f>IFERROR(CONCATENATE($N$1,Table1[[#This Row],[Part No]]),"")</f>
        <v/>
      </c>
    </row>
    <row r="351" spans="6:14" x14ac:dyDescent="0.3">
      <c r="F351" t="str">
        <f>IFERROR(IF(Table1[[#This Row],[Rit]]="","",1),"")</f>
        <v/>
      </c>
      <c r="N351" t="str">
        <f>IFERROR(CONCATENATE($N$1,Table1[[#This Row],[Part No]]),"")</f>
        <v/>
      </c>
    </row>
    <row r="352" spans="6:14" x14ac:dyDescent="0.3">
      <c r="F352" t="str">
        <f>IFERROR(IF(Table1[[#This Row],[Rit]]="","",1),"")</f>
        <v/>
      </c>
      <c r="N352" t="str">
        <f>IFERROR(CONCATENATE($N$1,Table1[[#This Row],[Part No]]),"")</f>
        <v/>
      </c>
    </row>
    <row r="353" spans="6:14" x14ac:dyDescent="0.3">
      <c r="F353" t="str">
        <f>IFERROR(IF(Table1[[#This Row],[Rit]]="","",1),"")</f>
        <v/>
      </c>
      <c r="N353" t="str">
        <f>IFERROR(CONCATENATE($N$1,Table1[[#This Row],[Part No]]),"")</f>
        <v/>
      </c>
    </row>
    <row r="354" spans="6:14" x14ac:dyDescent="0.3">
      <c r="F354" t="str">
        <f>IFERROR(IF(Table1[[#This Row],[Rit]]="","",1),"")</f>
        <v/>
      </c>
      <c r="N354" t="str">
        <f>IFERROR(CONCATENATE($N$1,Table1[[#This Row],[Part No]]),"")</f>
        <v/>
      </c>
    </row>
    <row r="355" spans="6:14" x14ac:dyDescent="0.3">
      <c r="F355" t="str">
        <f>IFERROR(IF(Table1[[#This Row],[Rit]]="","",1),"")</f>
        <v/>
      </c>
      <c r="N355" t="str">
        <f>IFERROR(CONCATENATE($N$1,Table1[[#This Row],[Part No]]),"")</f>
        <v/>
      </c>
    </row>
    <row r="356" spans="6:14" x14ac:dyDescent="0.3">
      <c r="F356" t="str">
        <f>IFERROR(IF(Table1[[#This Row],[Rit]]="","",1),"")</f>
        <v/>
      </c>
      <c r="N356" t="str">
        <f>IFERROR(CONCATENATE($N$1,Table1[[#This Row],[Part No]]),"")</f>
        <v/>
      </c>
    </row>
    <row r="357" spans="6:14" x14ac:dyDescent="0.3">
      <c r="F357" t="str">
        <f>IFERROR(IF(Table1[[#This Row],[Rit]]="","",1),"")</f>
        <v/>
      </c>
      <c r="N357" t="str">
        <f>IFERROR(CONCATENATE($N$1,Table1[[#This Row],[Part No]]),"")</f>
        <v/>
      </c>
    </row>
    <row r="358" spans="6:14" x14ac:dyDescent="0.3">
      <c r="F358" t="str">
        <f>IFERROR(IF(Table1[[#This Row],[Rit]]="","",1),"")</f>
        <v/>
      </c>
      <c r="N358" t="str">
        <f>IFERROR(CONCATENATE($N$1,Table1[[#This Row],[Part No]]),"")</f>
        <v/>
      </c>
    </row>
    <row r="359" spans="6:14" x14ac:dyDescent="0.3">
      <c r="F359" t="str">
        <f>IFERROR(IF(Table1[[#This Row],[Rit]]="","",1),"")</f>
        <v/>
      </c>
      <c r="N359" t="str">
        <f>IFERROR(CONCATENATE($N$1,Table1[[#This Row],[Part No]]),"")</f>
        <v/>
      </c>
    </row>
    <row r="360" spans="6:14" x14ac:dyDescent="0.3">
      <c r="F360" t="str">
        <f>IFERROR(IF(Table1[[#This Row],[Rit]]="","",1),"")</f>
        <v/>
      </c>
      <c r="N360" t="str">
        <f>IFERROR(CONCATENATE($N$1,Table1[[#This Row],[Part No]]),"")</f>
        <v/>
      </c>
    </row>
    <row r="361" spans="6:14" x14ac:dyDescent="0.3">
      <c r="F361" t="str">
        <f>IFERROR(IF(Table1[[#This Row],[Rit]]="","",1),"")</f>
        <v/>
      </c>
      <c r="N361" t="str">
        <f>IFERROR(CONCATENATE($N$1,Table1[[#This Row],[Part No]]),"")</f>
        <v/>
      </c>
    </row>
    <row r="362" spans="6:14" x14ac:dyDescent="0.3">
      <c r="F362" t="str">
        <f>IFERROR(IF(Table1[[#This Row],[Rit]]="","",1),"")</f>
        <v/>
      </c>
      <c r="N362" t="str">
        <f>IFERROR(CONCATENATE($N$1,Table1[[#This Row],[Part No]]),"")</f>
        <v/>
      </c>
    </row>
    <row r="363" spans="6:14" x14ac:dyDescent="0.3">
      <c r="F363" t="str">
        <f>IFERROR(IF(Table1[[#This Row],[Rit]]="","",1),"")</f>
        <v/>
      </c>
      <c r="N363" t="str">
        <f>IFERROR(CONCATENATE($N$1,Table1[[#This Row],[Part No]]),"")</f>
        <v/>
      </c>
    </row>
    <row r="364" spans="6:14" x14ac:dyDescent="0.3">
      <c r="F364" t="str">
        <f>IFERROR(IF(Table1[[#This Row],[Rit]]="","",1),"")</f>
        <v/>
      </c>
      <c r="N364" t="str">
        <f>IFERROR(CONCATENATE($N$1,Table1[[#This Row],[Part No]]),"")</f>
        <v/>
      </c>
    </row>
    <row r="365" spans="6:14" x14ac:dyDescent="0.3">
      <c r="F365" t="str">
        <f>IFERROR(IF(Table1[[#This Row],[Rit]]="","",1),"")</f>
        <v/>
      </c>
      <c r="N365" t="str">
        <f>IFERROR(CONCATENATE($N$1,Table1[[#This Row],[Part No]]),"")</f>
        <v/>
      </c>
    </row>
    <row r="366" spans="6:14" x14ac:dyDescent="0.3">
      <c r="F366" t="str">
        <f>IFERROR(IF(Table1[[#This Row],[Rit]]="","",1),"")</f>
        <v/>
      </c>
      <c r="N366" t="str">
        <f>IFERROR(CONCATENATE($N$1,Table1[[#This Row],[Part No]]),"")</f>
        <v/>
      </c>
    </row>
    <row r="367" spans="6:14" x14ac:dyDescent="0.3">
      <c r="F367" t="str">
        <f>IFERROR(IF(Table1[[#This Row],[Rit]]="","",1),"")</f>
        <v/>
      </c>
      <c r="N367" t="str">
        <f>IFERROR(CONCATENATE($N$1,Table1[[#This Row],[Part No]]),"")</f>
        <v/>
      </c>
    </row>
    <row r="368" spans="6:14" x14ac:dyDescent="0.3">
      <c r="F368" t="str">
        <f>IFERROR(IF(Table1[[#This Row],[Rit]]="","",1),"")</f>
        <v/>
      </c>
      <c r="N368" t="str">
        <f>IFERROR(CONCATENATE($N$1,Table1[[#This Row],[Part No]]),"")</f>
        <v/>
      </c>
    </row>
    <row r="369" spans="6:14" x14ac:dyDescent="0.3">
      <c r="F369" t="str">
        <f>IFERROR(IF(Table1[[#This Row],[Rit]]="","",1),"")</f>
        <v/>
      </c>
      <c r="N369" t="str">
        <f>IFERROR(CONCATENATE($N$1,Table1[[#This Row],[Part No]]),"")</f>
        <v/>
      </c>
    </row>
    <row r="370" spans="6:14" x14ac:dyDescent="0.3">
      <c r="F370" t="str">
        <f>IFERROR(IF(Table1[[#This Row],[Rit]]="","",1),"")</f>
        <v/>
      </c>
      <c r="N370" t="str">
        <f>IFERROR(CONCATENATE($N$1,Table1[[#This Row],[Part No]]),"")</f>
        <v/>
      </c>
    </row>
    <row r="371" spans="6:14" x14ac:dyDescent="0.3">
      <c r="F371" t="str">
        <f>IFERROR(IF(Table1[[#This Row],[Rit]]="","",1),"")</f>
        <v/>
      </c>
      <c r="N371" t="str">
        <f>IFERROR(CONCATENATE($N$1,Table1[[#This Row],[Part No]]),"")</f>
        <v/>
      </c>
    </row>
    <row r="372" spans="6:14" x14ac:dyDescent="0.3">
      <c r="F372" t="str">
        <f>IFERROR(IF(Table1[[#This Row],[Rit]]="","",1),"")</f>
        <v/>
      </c>
      <c r="N372" t="str">
        <f>IFERROR(CONCATENATE($N$1,Table1[[#This Row],[Part No]]),"")</f>
        <v/>
      </c>
    </row>
    <row r="373" spans="6:14" x14ac:dyDescent="0.3">
      <c r="F373" t="str">
        <f>IFERROR(IF(Table1[[#This Row],[Rit]]="","",1),"")</f>
        <v/>
      </c>
      <c r="N373" t="str">
        <f>IFERROR(CONCATENATE($N$1,Table1[[#This Row],[Part No]]),"")</f>
        <v/>
      </c>
    </row>
    <row r="374" spans="6:14" x14ac:dyDescent="0.3">
      <c r="F374" t="str">
        <f>IFERROR(IF(Table1[[#This Row],[Rit]]="","",1),"")</f>
        <v/>
      </c>
      <c r="N374" t="str">
        <f>IFERROR(CONCATENATE($N$1,Table1[[#This Row],[Part No]]),"")</f>
        <v/>
      </c>
    </row>
    <row r="375" spans="6:14" x14ac:dyDescent="0.3">
      <c r="F375" t="str">
        <f>IFERROR(IF(Table1[[#This Row],[Rit]]="","",1),"")</f>
        <v/>
      </c>
      <c r="N375" t="str">
        <f>IFERROR(CONCATENATE($N$1,Table1[[#This Row],[Part No]]),"")</f>
        <v/>
      </c>
    </row>
    <row r="376" spans="6:14" x14ac:dyDescent="0.3">
      <c r="F376" t="str">
        <f>IFERROR(IF(Table1[[#This Row],[Rit]]="","",1),"")</f>
        <v/>
      </c>
      <c r="N376" t="str">
        <f>IFERROR(CONCATENATE($N$1,Table1[[#This Row],[Part No]]),"")</f>
        <v/>
      </c>
    </row>
    <row r="377" spans="6:14" x14ac:dyDescent="0.3">
      <c r="F377" t="str">
        <f>IFERROR(IF(Table1[[#This Row],[Rit]]="","",1),"")</f>
        <v/>
      </c>
      <c r="N377" t="str">
        <f>IFERROR(CONCATENATE($N$1,Table1[[#This Row],[Part No]]),"")</f>
        <v/>
      </c>
    </row>
    <row r="378" spans="6:14" x14ac:dyDescent="0.3">
      <c r="F378" t="str">
        <f>IFERROR(IF(Table1[[#This Row],[Rit]]="","",1),"")</f>
        <v/>
      </c>
      <c r="N378" t="str">
        <f>IFERROR(CONCATENATE($N$1,Table1[[#This Row],[Part No]]),"")</f>
        <v/>
      </c>
    </row>
    <row r="379" spans="6:14" x14ac:dyDescent="0.3">
      <c r="F379" t="str">
        <f>IFERROR(IF(Table1[[#This Row],[Rit]]="","",1),"")</f>
        <v/>
      </c>
      <c r="N379" t="str">
        <f>IFERROR(CONCATENATE($N$1,Table1[[#This Row],[Part No]]),"")</f>
        <v/>
      </c>
    </row>
    <row r="380" spans="6:14" x14ac:dyDescent="0.3">
      <c r="F380" t="str">
        <f>IFERROR(IF(Table1[[#This Row],[Rit]]="","",1),"")</f>
        <v/>
      </c>
      <c r="N380" t="str">
        <f>IFERROR(CONCATENATE($N$1,Table1[[#This Row],[Part No]]),"")</f>
        <v/>
      </c>
    </row>
    <row r="381" spans="6:14" x14ac:dyDescent="0.3">
      <c r="F381" t="str">
        <f>IFERROR(IF(Table1[[#This Row],[Rit]]="","",1),"")</f>
        <v/>
      </c>
      <c r="N381" t="str">
        <f>IFERROR(CONCATENATE($N$1,Table1[[#This Row],[Part No]]),"")</f>
        <v/>
      </c>
    </row>
    <row r="382" spans="6:14" x14ac:dyDescent="0.3">
      <c r="F382" t="str">
        <f>IFERROR(IF(Table1[[#This Row],[Rit]]="","",1),"")</f>
        <v/>
      </c>
      <c r="N382" t="str">
        <f>IFERROR(CONCATENATE($N$1,Table1[[#This Row],[Part No]]),"")</f>
        <v/>
      </c>
    </row>
    <row r="383" spans="6:14" x14ac:dyDescent="0.3">
      <c r="F383" t="str">
        <f>IFERROR(IF(Table1[[#This Row],[Rit]]="","",1),"")</f>
        <v/>
      </c>
      <c r="N383" t="str">
        <f>IFERROR(CONCATENATE($N$1,Table1[[#This Row],[Part No]]),"")</f>
        <v/>
      </c>
    </row>
    <row r="384" spans="6:14" x14ac:dyDescent="0.3">
      <c r="F384" t="str">
        <f>IFERROR(IF(Table1[[#This Row],[Rit]]="","",1),"")</f>
        <v/>
      </c>
      <c r="N384" t="str">
        <f>IFERROR(CONCATENATE($N$1,Table1[[#This Row],[Part No]]),"")</f>
        <v/>
      </c>
    </row>
    <row r="385" spans="6:14" x14ac:dyDescent="0.3">
      <c r="F385" t="str">
        <f>IFERROR(IF(Table1[[#This Row],[Rit]]="","",1),"")</f>
        <v/>
      </c>
      <c r="N385" t="str">
        <f>IFERROR(CONCATENATE($N$1,Table1[[#This Row],[Part No]]),"")</f>
        <v/>
      </c>
    </row>
    <row r="386" spans="6:14" x14ac:dyDescent="0.3">
      <c r="F386" t="str">
        <f>IFERROR(IF(Table1[[#This Row],[Rit]]="","",1),"")</f>
        <v/>
      </c>
      <c r="N386" t="str">
        <f>IFERROR(CONCATENATE($N$1,Table1[[#This Row],[Part No]]),"")</f>
        <v/>
      </c>
    </row>
    <row r="387" spans="6:14" x14ac:dyDescent="0.3">
      <c r="F387" t="str">
        <f>IFERROR(IF(Table1[[#This Row],[Rit]]="","",1),"")</f>
        <v/>
      </c>
      <c r="N387" t="str">
        <f>IFERROR(CONCATENATE($N$1,Table1[[#This Row],[Part No]]),"")</f>
        <v/>
      </c>
    </row>
    <row r="388" spans="6:14" x14ac:dyDescent="0.3">
      <c r="F388" t="str">
        <f>IFERROR(IF(Table1[[#This Row],[Rit]]="","",1),"")</f>
        <v/>
      </c>
      <c r="N388" t="str">
        <f>IFERROR(CONCATENATE($N$1,Table1[[#This Row],[Part No]]),"")</f>
        <v/>
      </c>
    </row>
    <row r="389" spans="6:14" x14ac:dyDescent="0.3">
      <c r="F389" t="str">
        <f>IFERROR(IF(Table1[[#This Row],[Rit]]="","",1),"")</f>
        <v/>
      </c>
      <c r="N389" t="str">
        <f>IFERROR(CONCATENATE($N$1,Table1[[#This Row],[Part No]]),"")</f>
        <v/>
      </c>
    </row>
    <row r="390" spans="6:14" x14ac:dyDescent="0.3">
      <c r="F390" t="str">
        <f>IFERROR(IF(Table1[[#This Row],[Rit]]="","",1),"")</f>
        <v/>
      </c>
      <c r="N390" t="str">
        <f>IFERROR(CONCATENATE($N$1,Table1[[#This Row],[Part No]]),"")</f>
        <v/>
      </c>
    </row>
    <row r="391" spans="6:14" x14ac:dyDescent="0.3">
      <c r="F391" t="str">
        <f>IFERROR(IF(Table1[[#This Row],[Rit]]="","",1),"")</f>
        <v/>
      </c>
      <c r="N391" t="str">
        <f>IFERROR(CONCATENATE($N$1,Table1[[#This Row],[Part No]]),"")</f>
        <v/>
      </c>
    </row>
    <row r="392" spans="6:14" x14ac:dyDescent="0.3">
      <c r="F392" t="str">
        <f>IFERROR(IF(Table1[[#This Row],[Rit]]="","",1),"")</f>
        <v/>
      </c>
      <c r="N392" t="str">
        <f>IFERROR(CONCATENATE($N$1,Table1[[#This Row],[Part No]]),"")</f>
        <v/>
      </c>
    </row>
    <row r="393" spans="6:14" x14ac:dyDescent="0.3">
      <c r="F393" t="str">
        <f>IFERROR(IF(Table1[[#This Row],[Rit]]="","",1),"")</f>
        <v/>
      </c>
      <c r="N393" t="str">
        <f>IFERROR(CONCATENATE($N$1,Table1[[#This Row],[Part No]]),"")</f>
        <v/>
      </c>
    </row>
    <row r="394" spans="6:14" x14ac:dyDescent="0.3">
      <c r="F394" t="str">
        <f>IFERROR(IF(Table1[[#This Row],[Rit]]="","",1),"")</f>
        <v/>
      </c>
      <c r="N394" t="str">
        <f>IFERROR(CONCATENATE($N$1,Table1[[#This Row],[Part No]]),"")</f>
        <v/>
      </c>
    </row>
    <row r="395" spans="6:14" x14ac:dyDescent="0.3">
      <c r="F395" t="str">
        <f>IFERROR(IF(Table1[[#This Row],[Rit]]="","",1),"")</f>
        <v/>
      </c>
      <c r="N395" t="str">
        <f>IFERROR(CONCATENATE($N$1,Table1[[#This Row],[Part No]]),"")</f>
        <v/>
      </c>
    </row>
    <row r="396" spans="6:14" x14ac:dyDescent="0.3">
      <c r="F396" t="str">
        <f>IFERROR(IF(Table1[[#This Row],[Rit]]="","",1),"")</f>
        <v/>
      </c>
      <c r="N396" t="str">
        <f>IFERROR(CONCATENATE($N$1,Table1[[#This Row],[Part No]]),"")</f>
        <v/>
      </c>
    </row>
    <row r="397" spans="6:14" x14ac:dyDescent="0.3">
      <c r="F397" t="str">
        <f>IFERROR(IF(Table1[[#This Row],[Rit]]="","",1),"")</f>
        <v/>
      </c>
      <c r="N397" t="str">
        <f>IFERROR(CONCATENATE($N$1,Table1[[#This Row],[Part No]]),"")</f>
        <v/>
      </c>
    </row>
    <row r="398" spans="6:14" x14ac:dyDescent="0.3">
      <c r="F398" t="str">
        <f>IFERROR(IF(Table1[[#This Row],[Rit]]="","",1),"")</f>
        <v/>
      </c>
      <c r="N398" t="str">
        <f>IFERROR(CONCATENATE($N$1,Table1[[#This Row],[Part No]]),"")</f>
        <v/>
      </c>
    </row>
    <row r="399" spans="6:14" x14ac:dyDescent="0.3">
      <c r="F399" t="str">
        <f>IFERROR(IF(Table1[[#This Row],[Rit]]="","",1),"")</f>
        <v/>
      </c>
      <c r="N399" t="str">
        <f>IFERROR(CONCATENATE($N$1,Table1[[#This Row],[Part No]]),"")</f>
        <v/>
      </c>
    </row>
    <row r="400" spans="6:14" x14ac:dyDescent="0.3">
      <c r="F400" t="str">
        <f>IFERROR(IF(Table1[[#This Row],[Rit]]="","",1),"")</f>
        <v/>
      </c>
      <c r="N400" t="str">
        <f>IFERROR(CONCATENATE($N$1,Table1[[#This Row],[Part No]]),"")</f>
        <v/>
      </c>
    </row>
    <row r="401" spans="6:14" x14ac:dyDescent="0.3">
      <c r="F401" t="str">
        <f>IFERROR(IF(Table1[[#This Row],[Rit]]="","",1),"")</f>
        <v/>
      </c>
      <c r="N401" t="str">
        <f>IFERROR(CONCATENATE($N$1,Table1[[#This Row],[Part No]]),"")</f>
        <v/>
      </c>
    </row>
    <row r="402" spans="6:14" x14ac:dyDescent="0.3">
      <c r="F402" t="str">
        <f>IFERROR(IF(Table1[[#This Row],[Rit]]="","",1),"")</f>
        <v/>
      </c>
      <c r="N402" t="str">
        <f>IFERROR(CONCATENATE($N$1,Table1[[#This Row],[Part No]]),"")</f>
        <v/>
      </c>
    </row>
    <row r="403" spans="6:14" x14ac:dyDescent="0.3">
      <c r="F403" t="str">
        <f>IFERROR(IF(Table1[[#This Row],[Rit]]="","",1),"")</f>
        <v/>
      </c>
      <c r="N403" t="str">
        <f>IFERROR(CONCATENATE($N$1,Table1[[#This Row],[Part No]]),"")</f>
        <v/>
      </c>
    </row>
    <row r="404" spans="6:14" x14ac:dyDescent="0.3">
      <c r="F404" t="str">
        <f>IFERROR(IF(Table1[[#This Row],[Rit]]="","",1),"")</f>
        <v/>
      </c>
      <c r="N404" t="str">
        <f>IFERROR(CONCATENATE($N$1,Table1[[#This Row],[Part No]]),"")</f>
        <v/>
      </c>
    </row>
    <row r="405" spans="6:14" x14ac:dyDescent="0.3">
      <c r="F405" t="str">
        <f>IFERROR(IF(Table1[[#This Row],[Rit]]="","",1),"")</f>
        <v/>
      </c>
      <c r="N405" t="str">
        <f>IFERROR(CONCATENATE($N$1,Table1[[#This Row],[Part No]]),"")</f>
        <v/>
      </c>
    </row>
    <row r="406" spans="6:14" x14ac:dyDescent="0.3">
      <c r="F406" t="str">
        <f>IFERROR(IF(Table1[[#This Row],[Rit]]="","",1),"")</f>
        <v/>
      </c>
      <c r="N406" t="str">
        <f>IFERROR(CONCATENATE($N$1,Table1[[#This Row],[Part No]]),"")</f>
        <v/>
      </c>
    </row>
    <row r="407" spans="6:14" x14ac:dyDescent="0.3">
      <c r="F407" t="str">
        <f>IFERROR(IF(Table1[[#This Row],[Rit]]="","",1),"")</f>
        <v/>
      </c>
      <c r="N407" t="str">
        <f>IFERROR(CONCATENATE($N$1,Table1[[#This Row],[Part No]]),"")</f>
        <v/>
      </c>
    </row>
    <row r="408" spans="6:14" x14ac:dyDescent="0.3">
      <c r="F408" t="str">
        <f>IFERROR(IF(Table1[[#This Row],[Rit]]="","",1),"")</f>
        <v/>
      </c>
      <c r="N408" t="str">
        <f>IFERROR(CONCATENATE($N$1,Table1[[#This Row],[Part No]]),"")</f>
        <v/>
      </c>
    </row>
    <row r="409" spans="6:14" x14ac:dyDescent="0.3">
      <c r="F409" t="str">
        <f>IFERROR(IF(Table1[[#This Row],[Rit]]="","",1),"")</f>
        <v/>
      </c>
      <c r="N409" t="str">
        <f>IFERROR(CONCATENATE($N$1,Table1[[#This Row],[Part No]]),"")</f>
        <v/>
      </c>
    </row>
    <row r="410" spans="6:14" x14ac:dyDescent="0.3">
      <c r="F410" t="str">
        <f>IFERROR(IF(Table1[[#This Row],[Rit]]="","",1),"")</f>
        <v/>
      </c>
      <c r="N410" t="str">
        <f>IFERROR(CONCATENATE($N$1,Table1[[#This Row],[Part No]]),"")</f>
        <v/>
      </c>
    </row>
    <row r="411" spans="6:14" x14ac:dyDescent="0.3">
      <c r="F411" t="str">
        <f>IFERROR(IF(Table1[[#This Row],[Rit]]="","",1),"")</f>
        <v/>
      </c>
      <c r="N411" t="str">
        <f>IFERROR(CONCATENATE($N$1,Table1[[#This Row],[Part No]]),"")</f>
        <v/>
      </c>
    </row>
    <row r="412" spans="6:14" x14ac:dyDescent="0.3">
      <c r="F412" t="str">
        <f>IFERROR(IF(Table1[[#This Row],[Rit]]="","",1),"")</f>
        <v/>
      </c>
      <c r="N412" t="str">
        <f>IFERROR(CONCATENATE($N$1,Table1[[#This Row],[Part No]]),"")</f>
        <v/>
      </c>
    </row>
    <row r="413" spans="6:14" x14ac:dyDescent="0.3">
      <c r="F413" t="str">
        <f>IFERROR(IF(Table1[[#This Row],[Rit]]="","",1),"")</f>
        <v/>
      </c>
      <c r="N413" t="str">
        <f>IFERROR(CONCATENATE($N$1,Table1[[#This Row],[Part No]]),"")</f>
        <v/>
      </c>
    </row>
    <row r="414" spans="6:14" x14ac:dyDescent="0.3">
      <c r="F414" t="str">
        <f>IFERROR(IF(Table1[[#This Row],[Rit]]="","",1),"")</f>
        <v/>
      </c>
      <c r="N414" t="str">
        <f>IFERROR(CONCATENATE($N$1,Table1[[#This Row],[Part No]]),"")</f>
        <v/>
      </c>
    </row>
    <row r="415" spans="6:14" x14ac:dyDescent="0.3">
      <c r="F415" t="str">
        <f>IFERROR(IF(Table1[[#This Row],[Rit]]="","",1),"")</f>
        <v/>
      </c>
      <c r="N415" t="str">
        <f>IFERROR(CONCATENATE($N$1,Table1[[#This Row],[Part No]]),"")</f>
        <v/>
      </c>
    </row>
    <row r="416" spans="6:14" x14ac:dyDescent="0.3">
      <c r="F416" t="str">
        <f>IFERROR(IF(Table1[[#This Row],[Rit]]="","",1),"")</f>
        <v/>
      </c>
      <c r="N416" t="str">
        <f>IFERROR(CONCATENATE($N$1,Table1[[#This Row],[Part No]]),"")</f>
        <v/>
      </c>
    </row>
    <row r="417" spans="6:14" x14ac:dyDescent="0.3">
      <c r="F417" t="str">
        <f>IFERROR(IF(Table1[[#This Row],[Rit]]="","",1),"")</f>
        <v/>
      </c>
      <c r="N417" t="str">
        <f>IFERROR(CONCATENATE($N$1,Table1[[#This Row],[Part No]]),"")</f>
        <v/>
      </c>
    </row>
    <row r="418" spans="6:14" x14ac:dyDescent="0.3">
      <c r="F418" t="str">
        <f>IFERROR(IF(Table1[[#This Row],[Rit]]="","",1),"")</f>
        <v/>
      </c>
      <c r="N418" t="str">
        <f>IFERROR(CONCATENATE($N$1,Table1[[#This Row],[Part No]]),"")</f>
        <v/>
      </c>
    </row>
    <row r="419" spans="6:14" x14ac:dyDescent="0.3">
      <c r="F419" t="str">
        <f>IFERROR(IF(Table1[[#This Row],[Rit]]="","",1),"")</f>
        <v/>
      </c>
      <c r="N419" t="str">
        <f>IFERROR(CONCATENATE($N$1,Table1[[#This Row],[Part No]]),"")</f>
        <v/>
      </c>
    </row>
    <row r="420" spans="6:14" x14ac:dyDescent="0.3">
      <c r="F420" t="str">
        <f>IFERROR(IF(Table1[[#This Row],[Rit]]="","",1),"")</f>
        <v/>
      </c>
      <c r="N420" t="str">
        <f>IFERROR(CONCATENATE($N$1,Table1[[#This Row],[Part No]]),"")</f>
        <v/>
      </c>
    </row>
    <row r="421" spans="6:14" x14ac:dyDescent="0.3">
      <c r="F421" t="str">
        <f>IFERROR(IF(Table1[[#This Row],[Rit]]="","",1),"")</f>
        <v/>
      </c>
      <c r="N421" t="str">
        <f>IFERROR(CONCATENATE($N$1,Table1[[#This Row],[Part No]]),"")</f>
        <v/>
      </c>
    </row>
    <row r="422" spans="6:14" x14ac:dyDescent="0.3">
      <c r="F422" t="str">
        <f>IFERROR(IF(Table1[[#This Row],[Rit]]="","",1),"")</f>
        <v/>
      </c>
      <c r="N422" t="str">
        <f>IFERROR(CONCATENATE($N$1,Table1[[#This Row],[Part No]]),"")</f>
        <v/>
      </c>
    </row>
    <row r="423" spans="6:14" x14ac:dyDescent="0.3">
      <c r="F423" t="str">
        <f>IFERROR(IF(Table1[[#This Row],[Rit]]="","",1),"")</f>
        <v/>
      </c>
      <c r="N423" t="str">
        <f>IFERROR(CONCATENATE($N$1,Table1[[#This Row],[Part No]]),"")</f>
        <v/>
      </c>
    </row>
    <row r="424" spans="6:14" x14ac:dyDescent="0.3">
      <c r="F424" t="str">
        <f>IFERROR(IF(Table1[[#This Row],[Rit]]="","",1),"")</f>
        <v/>
      </c>
      <c r="N424" t="str">
        <f>IFERROR(CONCATENATE($N$1,Table1[[#This Row],[Part No]]),"")</f>
        <v/>
      </c>
    </row>
    <row r="425" spans="6:14" x14ac:dyDescent="0.3">
      <c r="F425" t="str">
        <f>IFERROR(IF(Table1[[#This Row],[Rit]]="","",1),"")</f>
        <v/>
      </c>
      <c r="N425" t="str">
        <f>IFERROR(CONCATENATE($N$1,Table1[[#This Row],[Part No]]),"")</f>
        <v/>
      </c>
    </row>
    <row r="426" spans="6:14" x14ac:dyDescent="0.3">
      <c r="F426" t="str">
        <f>IFERROR(IF(Table1[[#This Row],[Rit]]="","",1),"")</f>
        <v/>
      </c>
      <c r="N426" t="str">
        <f>IFERROR(CONCATENATE($N$1,Table1[[#This Row],[Part No]]),"")</f>
        <v/>
      </c>
    </row>
    <row r="427" spans="6:14" x14ac:dyDescent="0.3">
      <c r="F427" t="str">
        <f>IFERROR(IF(Table1[[#This Row],[Rit]]="","",1),"")</f>
        <v/>
      </c>
      <c r="N427" t="str">
        <f>IFERROR(CONCATENATE($N$1,Table1[[#This Row],[Part No]]),"")</f>
        <v/>
      </c>
    </row>
    <row r="428" spans="6:14" x14ac:dyDescent="0.3">
      <c r="F428" t="str">
        <f>IFERROR(IF(Table1[[#This Row],[Rit]]="","",1),"")</f>
        <v/>
      </c>
      <c r="N428" t="str">
        <f>IFERROR(CONCATENATE($N$1,Table1[[#This Row],[Part No]]),"")</f>
        <v/>
      </c>
    </row>
    <row r="429" spans="6:14" x14ac:dyDescent="0.3">
      <c r="F429" t="str">
        <f>IFERROR(IF(Table1[[#This Row],[Rit]]="","",1),"")</f>
        <v/>
      </c>
      <c r="N429" t="str">
        <f>IFERROR(CONCATENATE($N$1,Table1[[#This Row],[Part No]]),"")</f>
        <v/>
      </c>
    </row>
    <row r="430" spans="6:14" x14ac:dyDescent="0.3">
      <c r="F430" t="str">
        <f>IFERROR(IF(Table1[[#This Row],[Rit]]="","",1),"")</f>
        <v/>
      </c>
      <c r="N430" t="str">
        <f>IFERROR(CONCATENATE($N$1,Table1[[#This Row],[Part No]]),"")</f>
        <v/>
      </c>
    </row>
    <row r="431" spans="6:14" x14ac:dyDescent="0.3">
      <c r="F431" t="str">
        <f>IFERROR(IF(Table1[[#This Row],[Rit]]="","",1),"")</f>
        <v/>
      </c>
      <c r="N431" t="str">
        <f>IFERROR(CONCATENATE($N$1,Table1[[#This Row],[Part No]]),"")</f>
        <v/>
      </c>
    </row>
    <row r="432" spans="6:14" x14ac:dyDescent="0.3">
      <c r="F432" t="str">
        <f>IFERROR(IF(Table1[[#This Row],[Rit]]="","",1),"")</f>
        <v/>
      </c>
      <c r="N432" t="str">
        <f>IFERROR(CONCATENATE($N$1,Table1[[#This Row],[Part No]]),"")</f>
        <v/>
      </c>
    </row>
    <row r="433" spans="6:14" x14ac:dyDescent="0.3">
      <c r="F433" t="str">
        <f>IFERROR(IF(Table1[[#This Row],[Rit]]="","",1),"")</f>
        <v/>
      </c>
      <c r="N433" t="str">
        <f>IFERROR(CONCATENATE($N$1,Table1[[#This Row],[Part No]]),"")</f>
        <v/>
      </c>
    </row>
    <row r="434" spans="6:14" x14ac:dyDescent="0.3">
      <c r="F434" t="str">
        <f>IFERROR(IF(Table1[[#This Row],[Rit]]="","",1),"")</f>
        <v/>
      </c>
      <c r="N434" t="str">
        <f>IFERROR(CONCATENATE($N$1,Table1[[#This Row],[Part No]]),"")</f>
        <v/>
      </c>
    </row>
    <row r="435" spans="6:14" x14ac:dyDescent="0.3">
      <c r="F435" t="str">
        <f>IFERROR(IF(Table1[[#This Row],[Rit]]="","",1),"")</f>
        <v/>
      </c>
      <c r="N435" t="str">
        <f>IFERROR(CONCATENATE($N$1,Table1[[#This Row],[Part No]]),"")</f>
        <v/>
      </c>
    </row>
    <row r="436" spans="6:14" x14ac:dyDescent="0.3">
      <c r="F436" t="str">
        <f>IFERROR(IF(Table1[[#This Row],[Rit]]="","",1),"")</f>
        <v/>
      </c>
      <c r="N436" t="str">
        <f>IFERROR(CONCATENATE($N$1,Table1[[#This Row],[Part No]]),"")</f>
        <v/>
      </c>
    </row>
    <row r="437" spans="6:14" x14ac:dyDescent="0.3">
      <c r="F437" t="str">
        <f>IFERROR(IF(Table1[[#This Row],[Rit]]="","",1),"")</f>
        <v/>
      </c>
      <c r="N437" t="str">
        <f>IFERROR(CONCATENATE($N$1,Table1[[#This Row],[Part No]]),"")</f>
        <v/>
      </c>
    </row>
    <row r="438" spans="6:14" x14ac:dyDescent="0.3">
      <c r="F438" t="str">
        <f>IFERROR(IF(Table1[[#This Row],[Rit]]="","",1),"")</f>
        <v/>
      </c>
      <c r="N438" t="str">
        <f>IFERROR(CONCATENATE($N$1,Table1[[#This Row],[Part No]]),"")</f>
        <v/>
      </c>
    </row>
    <row r="439" spans="6:14" x14ac:dyDescent="0.3">
      <c r="F439" t="str">
        <f>IFERROR(IF(Table1[[#This Row],[Rit]]="","",1),"")</f>
        <v/>
      </c>
      <c r="N439" t="str">
        <f>IFERROR(CONCATENATE($N$1,Table1[[#This Row],[Part No]]),"")</f>
        <v/>
      </c>
    </row>
    <row r="440" spans="6:14" x14ac:dyDescent="0.3">
      <c r="F440" t="str">
        <f>IFERROR(IF(Table1[[#This Row],[Rit]]="","",1),"")</f>
        <v/>
      </c>
      <c r="N440" t="str">
        <f>IFERROR(CONCATENATE($N$1,Table1[[#This Row],[Part No]]),"")</f>
        <v/>
      </c>
    </row>
    <row r="441" spans="6:14" x14ac:dyDescent="0.3">
      <c r="F441" t="str">
        <f>IFERROR(IF(Table1[[#This Row],[Rit]]="","",1),"")</f>
        <v/>
      </c>
      <c r="N441" t="str">
        <f>IFERROR(CONCATENATE($N$1,Table1[[#This Row],[Part No]]),"")</f>
        <v/>
      </c>
    </row>
    <row r="442" spans="6:14" x14ac:dyDescent="0.3">
      <c r="F442" t="str">
        <f>IFERROR(IF(Table1[[#This Row],[Rit]]="","",1),"")</f>
        <v/>
      </c>
      <c r="N442" t="str">
        <f>IFERROR(CONCATENATE($N$1,Table1[[#This Row],[Part No]]),"")</f>
        <v/>
      </c>
    </row>
    <row r="443" spans="6:14" x14ac:dyDescent="0.3">
      <c r="F443" t="str">
        <f>IFERROR(IF(Table1[[#This Row],[Rit]]="","",1),"")</f>
        <v/>
      </c>
      <c r="N443" t="str">
        <f>IFERROR(CONCATENATE($N$1,Table1[[#This Row],[Part No]]),"")</f>
        <v/>
      </c>
    </row>
    <row r="444" spans="6:14" x14ac:dyDescent="0.3">
      <c r="F444" t="str">
        <f>IFERROR(IF(Table1[[#This Row],[Rit]]="","",1),"")</f>
        <v/>
      </c>
      <c r="N444" t="str">
        <f>IFERROR(CONCATENATE($N$1,Table1[[#This Row],[Part No]]),"")</f>
        <v/>
      </c>
    </row>
    <row r="445" spans="6:14" x14ac:dyDescent="0.3">
      <c r="F445" t="str">
        <f>IFERROR(IF(Table1[[#This Row],[Rit]]="","",1),"")</f>
        <v/>
      </c>
      <c r="N445" t="str">
        <f>IFERROR(CONCATENATE($N$1,Table1[[#This Row],[Part No]]),"")</f>
        <v/>
      </c>
    </row>
    <row r="446" spans="6:14" x14ac:dyDescent="0.3">
      <c r="F446" t="str">
        <f>IFERROR(IF(Table1[[#This Row],[Rit]]="","",1),"")</f>
        <v/>
      </c>
      <c r="N446" t="str">
        <f>IFERROR(CONCATENATE($N$1,Table1[[#This Row],[Part No]]),"")</f>
        <v/>
      </c>
    </row>
    <row r="447" spans="6:14" x14ac:dyDescent="0.3">
      <c r="F447" t="str">
        <f>IFERROR(IF(Table1[[#This Row],[Rit]]="","",1),"")</f>
        <v/>
      </c>
      <c r="N447" t="str">
        <f>IFERROR(CONCATENATE($N$1,Table1[[#This Row],[Part No]]),"")</f>
        <v/>
      </c>
    </row>
    <row r="448" spans="6:14" x14ac:dyDescent="0.3">
      <c r="F448" t="str">
        <f>IFERROR(IF(Table1[[#This Row],[Rit]]="","",1),"")</f>
        <v/>
      </c>
      <c r="N448" t="str">
        <f>IFERROR(CONCATENATE($N$1,Table1[[#This Row],[Part No]]),"")</f>
        <v/>
      </c>
    </row>
    <row r="449" spans="6:14" x14ac:dyDescent="0.3">
      <c r="F449" t="str">
        <f>IFERROR(IF(Table1[[#This Row],[Rit]]="","",1),"")</f>
        <v/>
      </c>
      <c r="N449" t="str">
        <f>IFERROR(CONCATENATE($N$1,Table1[[#This Row],[Part No]]),"")</f>
        <v/>
      </c>
    </row>
    <row r="450" spans="6:14" x14ac:dyDescent="0.3">
      <c r="F450" t="str">
        <f>IFERROR(IF(Table1[[#This Row],[Rit]]="","",1),"")</f>
        <v/>
      </c>
      <c r="N450" t="str">
        <f>IFERROR(CONCATENATE($N$1,Table1[[#This Row],[Part No]]),"")</f>
        <v/>
      </c>
    </row>
    <row r="451" spans="6:14" x14ac:dyDescent="0.3">
      <c r="F451" t="str">
        <f>IFERROR(IF(Table1[[#This Row],[Rit]]="","",1),"")</f>
        <v/>
      </c>
      <c r="N451" t="str">
        <f>IFERROR(CONCATENATE($N$1,Table1[[#This Row],[Part No]]),"")</f>
        <v/>
      </c>
    </row>
    <row r="452" spans="6:14" x14ac:dyDescent="0.3">
      <c r="F452" t="str">
        <f>IFERROR(IF(Table1[[#This Row],[Rit]]="","",1),"")</f>
        <v/>
      </c>
      <c r="N452" t="str">
        <f>IFERROR(CONCATENATE($N$1,Table1[[#This Row],[Part No]]),"")</f>
        <v/>
      </c>
    </row>
    <row r="453" spans="6:14" x14ac:dyDescent="0.3">
      <c r="F453" t="str">
        <f>IFERROR(IF(Table1[[#This Row],[Rit]]="","",1),"")</f>
        <v/>
      </c>
      <c r="N453" t="str">
        <f>IFERROR(CONCATENATE($N$1,Table1[[#This Row],[Part No]]),"")</f>
        <v/>
      </c>
    </row>
    <row r="454" spans="6:14" x14ac:dyDescent="0.3">
      <c r="F454" t="str">
        <f>IFERROR(IF(Table1[[#This Row],[Rit]]="","",1),"")</f>
        <v/>
      </c>
      <c r="N454" t="str">
        <f>IFERROR(CONCATENATE($N$1,Table1[[#This Row],[Part No]]),"")</f>
        <v/>
      </c>
    </row>
    <row r="455" spans="6:14" x14ac:dyDescent="0.3">
      <c r="F455" t="str">
        <f>IFERROR(IF(Table1[[#This Row],[Rit]]="","",1),"")</f>
        <v/>
      </c>
      <c r="N455" t="str">
        <f>IFERROR(CONCATENATE($N$1,Table1[[#This Row],[Part No]]),"")</f>
        <v/>
      </c>
    </row>
    <row r="456" spans="6:14" x14ac:dyDescent="0.3">
      <c r="F456" t="str">
        <f>IFERROR(IF(Table1[[#This Row],[Rit]]="","",1),"")</f>
        <v/>
      </c>
      <c r="N456" t="str">
        <f>IFERROR(CONCATENATE($N$1,Table1[[#This Row],[Part No]]),"")</f>
        <v/>
      </c>
    </row>
    <row r="457" spans="6:14" x14ac:dyDescent="0.3">
      <c r="F457" t="str">
        <f>IFERROR(IF(Table1[[#This Row],[Rit]]="","",1),"")</f>
        <v/>
      </c>
      <c r="N457" t="str">
        <f>IFERROR(CONCATENATE($N$1,Table1[[#This Row],[Part No]]),"")</f>
        <v/>
      </c>
    </row>
    <row r="458" spans="6:14" x14ac:dyDescent="0.3">
      <c r="F458" t="str">
        <f>IFERROR(IF(Table1[[#This Row],[Rit]]="","",1),"")</f>
        <v/>
      </c>
      <c r="N458" t="str">
        <f>IFERROR(CONCATENATE($N$1,Table1[[#This Row],[Part No]]),"")</f>
        <v/>
      </c>
    </row>
    <row r="459" spans="6:14" x14ac:dyDescent="0.3">
      <c r="F459" t="str">
        <f>IFERROR(IF(Table1[[#This Row],[Rit]]="","",1),"")</f>
        <v/>
      </c>
      <c r="N459" t="str">
        <f>IFERROR(CONCATENATE($N$1,Table1[[#This Row],[Part No]]),"")</f>
        <v/>
      </c>
    </row>
    <row r="460" spans="6:14" x14ac:dyDescent="0.3">
      <c r="F460" t="str">
        <f>IFERROR(IF(Table1[[#This Row],[Rit]]="","",1),"")</f>
        <v/>
      </c>
      <c r="N460" t="str">
        <f>IFERROR(CONCATENATE($N$1,Table1[[#This Row],[Part No]]),"")</f>
        <v/>
      </c>
    </row>
    <row r="461" spans="6:14" x14ac:dyDescent="0.3">
      <c r="F461" t="str">
        <f>IFERROR(IF(Table1[[#This Row],[Rit]]="","",1),"")</f>
        <v/>
      </c>
      <c r="N461" t="str">
        <f>IFERROR(CONCATENATE($N$1,Table1[[#This Row],[Part No]]),"")</f>
        <v/>
      </c>
    </row>
    <row r="462" spans="6:14" x14ac:dyDescent="0.3">
      <c r="F462" t="str">
        <f>IFERROR(IF(Table1[[#This Row],[Rit]]="","",1),"")</f>
        <v/>
      </c>
      <c r="N462" t="str">
        <f>IFERROR(CONCATENATE($N$1,Table1[[#This Row],[Part No]]),"")</f>
        <v/>
      </c>
    </row>
    <row r="463" spans="6:14" x14ac:dyDescent="0.3">
      <c r="F463" t="str">
        <f>IFERROR(IF(Table1[[#This Row],[Rit]]="","",1),"")</f>
        <v/>
      </c>
      <c r="N463" t="str">
        <f>IFERROR(CONCATENATE($N$1,Table1[[#This Row],[Part No]]),"")</f>
        <v/>
      </c>
    </row>
    <row r="464" spans="6:14" x14ac:dyDescent="0.3">
      <c r="F464" t="str">
        <f>IFERROR(IF(Table1[[#This Row],[Rit]]="","",1),"")</f>
        <v/>
      </c>
      <c r="N464" t="str">
        <f>IFERROR(CONCATENATE($N$1,Table1[[#This Row],[Part No]]),"")</f>
        <v/>
      </c>
    </row>
    <row r="465" spans="6:14" x14ac:dyDescent="0.3">
      <c r="F465" t="str">
        <f>IFERROR(IF(Table1[[#This Row],[Rit]]="","",1),"")</f>
        <v/>
      </c>
      <c r="N465" t="str">
        <f>IFERROR(CONCATENATE($N$1,Table1[[#This Row],[Part No]]),"")</f>
        <v/>
      </c>
    </row>
    <row r="466" spans="6:14" x14ac:dyDescent="0.3">
      <c r="F466" t="str">
        <f>IFERROR(IF(Table1[[#This Row],[Rit]]="","",1),"")</f>
        <v/>
      </c>
      <c r="N466" t="str">
        <f>IFERROR(CONCATENATE($N$1,Table1[[#This Row],[Part No]]),"")</f>
        <v/>
      </c>
    </row>
    <row r="467" spans="6:14" x14ac:dyDescent="0.3">
      <c r="F467" t="str">
        <f>IFERROR(IF(Table1[[#This Row],[Rit]]="","",1),"")</f>
        <v/>
      </c>
      <c r="N467" t="str">
        <f>IFERROR(CONCATENATE($N$1,Table1[[#This Row],[Part No]]),"")</f>
        <v/>
      </c>
    </row>
    <row r="468" spans="6:14" x14ac:dyDescent="0.3">
      <c r="F468" t="str">
        <f>IFERROR(IF(Table1[[#This Row],[Rit]]="","",1),"")</f>
        <v/>
      </c>
      <c r="N468" t="str">
        <f>IFERROR(CONCATENATE($N$1,Table1[[#This Row],[Part No]]),"")</f>
        <v/>
      </c>
    </row>
    <row r="469" spans="6:14" x14ac:dyDescent="0.3">
      <c r="F469" t="str">
        <f>IFERROR(IF(Table1[[#This Row],[Rit]]="","",1),"")</f>
        <v/>
      </c>
      <c r="N469" t="str">
        <f>IFERROR(CONCATENATE($N$1,Table1[[#This Row],[Part No]]),"")</f>
        <v/>
      </c>
    </row>
    <row r="470" spans="6:14" x14ac:dyDescent="0.3">
      <c r="F470" t="str">
        <f>IFERROR(IF(Table1[[#This Row],[Rit]]="","",1),"")</f>
        <v/>
      </c>
      <c r="N470" t="str">
        <f>IFERROR(CONCATENATE($N$1,Table1[[#This Row],[Part No]]),"")</f>
        <v/>
      </c>
    </row>
    <row r="471" spans="6:14" x14ac:dyDescent="0.3">
      <c r="F471" t="str">
        <f>IFERROR(IF(Table1[[#This Row],[Rit]]="","",1),"")</f>
        <v/>
      </c>
      <c r="N471" t="str">
        <f>IFERROR(CONCATENATE($N$1,Table1[[#This Row],[Part No]]),"")</f>
        <v/>
      </c>
    </row>
    <row r="472" spans="6:14" x14ac:dyDescent="0.3">
      <c r="F472" t="str">
        <f>IFERROR(IF(Table1[[#This Row],[Rit]]="","",1),"")</f>
        <v/>
      </c>
      <c r="N472" t="str">
        <f>IFERROR(CONCATENATE($N$1,Table1[[#This Row],[Part No]]),"")</f>
        <v/>
      </c>
    </row>
    <row r="473" spans="6:14" x14ac:dyDescent="0.3">
      <c r="F473" t="str">
        <f>IFERROR(IF(Table1[[#This Row],[Rit]]="","",1),"")</f>
        <v/>
      </c>
      <c r="N473" t="str">
        <f>IFERROR(CONCATENATE($N$1,Table1[[#This Row],[Part No]]),"")</f>
        <v/>
      </c>
    </row>
    <row r="474" spans="6:14" x14ac:dyDescent="0.3">
      <c r="F474" t="str">
        <f>IFERROR(IF(Table1[[#This Row],[Rit]]="","",1),"")</f>
        <v/>
      </c>
      <c r="N474" t="str">
        <f>IFERROR(CONCATENATE($N$1,Table1[[#This Row],[Part No]]),"")</f>
        <v/>
      </c>
    </row>
    <row r="475" spans="6:14" x14ac:dyDescent="0.3">
      <c r="F475" t="str">
        <f>IFERROR(IF(Table1[[#This Row],[Rit]]="","",1),"")</f>
        <v/>
      </c>
      <c r="N475" t="str">
        <f>IFERROR(CONCATENATE($N$1,Table1[[#This Row],[Part No]]),"")</f>
        <v/>
      </c>
    </row>
    <row r="476" spans="6:14" x14ac:dyDescent="0.3">
      <c r="F476" t="str">
        <f>IFERROR(IF(Table1[[#This Row],[Rit]]="","",1),"")</f>
        <v/>
      </c>
      <c r="N476" t="str">
        <f>IFERROR(CONCATENATE($N$1,Table1[[#This Row],[Part No]]),"")</f>
        <v/>
      </c>
    </row>
    <row r="477" spans="6:14" x14ac:dyDescent="0.3">
      <c r="F477" t="str">
        <f>IFERROR(IF(Table1[[#This Row],[Rit]]="","",1),"")</f>
        <v/>
      </c>
      <c r="N477" t="str">
        <f>IFERROR(CONCATENATE($N$1,Table1[[#This Row],[Part No]]),"")</f>
        <v/>
      </c>
    </row>
    <row r="478" spans="6:14" x14ac:dyDescent="0.3">
      <c r="F478" t="str">
        <f>IFERROR(IF(Table1[[#This Row],[Rit]]="","",1),"")</f>
        <v/>
      </c>
      <c r="N478" t="str">
        <f>IFERROR(CONCATENATE($N$1,Table1[[#This Row],[Part No]]),"")</f>
        <v/>
      </c>
    </row>
    <row r="479" spans="6:14" x14ac:dyDescent="0.3">
      <c r="F479" t="str">
        <f>IFERROR(IF(Table1[[#This Row],[Rit]]="","",1),"")</f>
        <v/>
      </c>
      <c r="N479" t="str">
        <f>IFERROR(CONCATENATE($N$1,Table1[[#This Row],[Part No]]),"")</f>
        <v/>
      </c>
    </row>
    <row r="480" spans="6:14" x14ac:dyDescent="0.3">
      <c r="F480" t="str">
        <f>IFERROR(IF(Table1[[#This Row],[Rit]]="","",1),"")</f>
        <v/>
      </c>
      <c r="N480" t="str">
        <f>IFERROR(CONCATENATE($N$1,Table1[[#This Row],[Part No]]),"")</f>
        <v/>
      </c>
    </row>
    <row r="481" spans="6:14" x14ac:dyDescent="0.3">
      <c r="F481" t="str">
        <f>IFERROR(IF(Table1[[#This Row],[Rit]]="","",1),"")</f>
        <v/>
      </c>
      <c r="N481" t="str">
        <f>IFERROR(CONCATENATE($N$1,Table1[[#This Row],[Part No]]),"")</f>
        <v/>
      </c>
    </row>
    <row r="482" spans="6:14" x14ac:dyDescent="0.3">
      <c r="F482" t="str">
        <f>IFERROR(IF(Table1[[#This Row],[Rit]]="","",1),"")</f>
        <v/>
      </c>
      <c r="N482" t="str">
        <f>IFERROR(CONCATENATE($N$1,Table1[[#This Row],[Part No]]),"")</f>
        <v/>
      </c>
    </row>
    <row r="483" spans="6:14" x14ac:dyDescent="0.3">
      <c r="F483" t="str">
        <f>IFERROR(IF(Table1[[#This Row],[Rit]]="","",1),"")</f>
        <v/>
      </c>
      <c r="N483" t="str">
        <f>IFERROR(CONCATENATE($N$1,Table1[[#This Row],[Part No]]),"")</f>
        <v/>
      </c>
    </row>
    <row r="484" spans="6:14" x14ac:dyDescent="0.3">
      <c r="F484" t="str">
        <f>IFERROR(IF(Table1[[#This Row],[Rit]]="","",1),"")</f>
        <v/>
      </c>
      <c r="N484" t="str">
        <f>IFERROR(CONCATENATE($N$1,Table1[[#This Row],[Part No]]),"")</f>
        <v/>
      </c>
    </row>
    <row r="485" spans="6:14" x14ac:dyDescent="0.3">
      <c r="F485" t="str">
        <f>IFERROR(IF(Table1[[#This Row],[Rit]]="","",1),"")</f>
        <v/>
      </c>
      <c r="N485" t="str">
        <f>IFERROR(CONCATENATE($N$1,Table1[[#This Row],[Part No]]),"")</f>
        <v/>
      </c>
    </row>
    <row r="486" spans="6:14" x14ac:dyDescent="0.3">
      <c r="F486" t="str">
        <f>IFERROR(IF(Table1[[#This Row],[Rit]]="","",1),"")</f>
        <v/>
      </c>
      <c r="N486" t="str">
        <f>IFERROR(CONCATENATE($N$1,Table1[[#This Row],[Part No]]),"")</f>
        <v/>
      </c>
    </row>
    <row r="487" spans="6:14" x14ac:dyDescent="0.3">
      <c r="F487" t="str">
        <f>IFERROR(IF(Table1[[#This Row],[Rit]]="","",1),"")</f>
        <v/>
      </c>
      <c r="N487" t="str">
        <f>IFERROR(CONCATENATE($N$1,Table1[[#This Row],[Part No]]),"")</f>
        <v/>
      </c>
    </row>
    <row r="488" spans="6:14" x14ac:dyDescent="0.3">
      <c r="F488" t="str">
        <f>IFERROR(IF(Table1[[#This Row],[Rit]]="","",1),"")</f>
        <v/>
      </c>
      <c r="N488" t="str">
        <f>IFERROR(CONCATENATE($N$1,Table1[[#This Row],[Part No]]),"")</f>
        <v/>
      </c>
    </row>
    <row r="489" spans="6:14" x14ac:dyDescent="0.3">
      <c r="F489" t="str">
        <f>IFERROR(IF(Table1[[#This Row],[Rit]]="","",1),"")</f>
        <v/>
      </c>
      <c r="N489" t="str">
        <f>IFERROR(CONCATENATE($N$1,Table1[[#This Row],[Part No]]),"")</f>
        <v/>
      </c>
    </row>
    <row r="490" spans="6:14" x14ac:dyDescent="0.3">
      <c r="F490" t="str">
        <f>IFERROR(IF(Table1[[#This Row],[Rit]]="","",1),"")</f>
        <v/>
      </c>
      <c r="N490" t="str">
        <f>IFERROR(CONCATENATE($N$1,Table1[[#This Row],[Part No]]),"")</f>
        <v/>
      </c>
    </row>
    <row r="491" spans="6:14" x14ac:dyDescent="0.3">
      <c r="F491" t="str">
        <f>IFERROR(IF(Table1[[#This Row],[Rit]]="","",1),"")</f>
        <v/>
      </c>
      <c r="N491" t="str">
        <f>IFERROR(CONCATENATE($N$1,Table1[[#This Row],[Part No]]),"")</f>
        <v/>
      </c>
    </row>
    <row r="492" spans="6:14" x14ac:dyDescent="0.3">
      <c r="F492" t="str">
        <f>IFERROR(IF(Table1[[#This Row],[Rit]]="","",1),"")</f>
        <v/>
      </c>
      <c r="N492" t="str">
        <f>IFERROR(CONCATENATE($N$1,Table1[[#This Row],[Part No]]),"")</f>
        <v/>
      </c>
    </row>
    <row r="493" spans="6:14" x14ac:dyDescent="0.3">
      <c r="F493" t="str">
        <f>IFERROR(IF(Table1[[#This Row],[Rit]]="","",1),"")</f>
        <v/>
      </c>
      <c r="N493" t="str">
        <f>IFERROR(CONCATENATE($N$1,Table1[[#This Row],[Part No]]),"")</f>
        <v/>
      </c>
    </row>
    <row r="494" spans="6:14" x14ac:dyDescent="0.3">
      <c r="F494" t="str">
        <f>IFERROR(IF(Table1[[#This Row],[Rit]]="","",1),"")</f>
        <v/>
      </c>
      <c r="N494" t="str">
        <f>IFERROR(CONCATENATE($N$1,Table1[[#This Row],[Part No]]),"")</f>
        <v/>
      </c>
    </row>
    <row r="495" spans="6:14" x14ac:dyDescent="0.3">
      <c r="F495" t="str">
        <f>IFERROR(IF(Table1[[#This Row],[Rit]]="","",1),"")</f>
        <v/>
      </c>
      <c r="N495" t="str">
        <f>IFERROR(CONCATENATE($N$1,Table1[[#This Row],[Part No]]),"")</f>
        <v/>
      </c>
    </row>
    <row r="496" spans="6:14" x14ac:dyDescent="0.3">
      <c r="F496" t="str">
        <f>IFERROR(IF(Table1[[#This Row],[Rit]]="","",1),"")</f>
        <v/>
      </c>
      <c r="N496" t="str">
        <f>IFERROR(CONCATENATE($N$1,Table1[[#This Row],[Part No]]),"")</f>
        <v/>
      </c>
    </row>
    <row r="497" spans="6:14" x14ac:dyDescent="0.3">
      <c r="F497" t="str">
        <f>IFERROR(IF(Table1[[#This Row],[Rit]]="","",1),"")</f>
        <v/>
      </c>
      <c r="N497" t="str">
        <f>IFERROR(CONCATENATE($N$1,Table1[[#This Row],[Part No]]),"")</f>
        <v/>
      </c>
    </row>
    <row r="498" spans="6:14" x14ac:dyDescent="0.3">
      <c r="F498" t="str">
        <f>IFERROR(IF(Table1[[#This Row],[Rit]]="","",1),"")</f>
        <v/>
      </c>
      <c r="N498" t="str">
        <f>IFERROR(CONCATENATE($N$1,Table1[[#This Row],[Part No]]),"")</f>
        <v/>
      </c>
    </row>
    <row r="499" spans="6:14" x14ac:dyDescent="0.3">
      <c r="F499" t="str">
        <f>IFERROR(IF(Table1[[#This Row],[Rit]]="","",1),"")</f>
        <v/>
      </c>
      <c r="N499" t="str">
        <f>IFERROR(CONCATENATE($N$1,Table1[[#This Row],[Part No]]),"")</f>
        <v/>
      </c>
    </row>
    <row r="500" spans="6:14" x14ac:dyDescent="0.3">
      <c r="F500" t="str">
        <f>IFERROR(IF(Table1[[#This Row],[Rit]]="","",1),"")</f>
        <v/>
      </c>
      <c r="N500" t="str">
        <f>IFERROR(CONCATENATE($N$1,Table1[[#This Row],[Part No]]),"")</f>
        <v/>
      </c>
    </row>
    <row r="501" spans="6:14" x14ac:dyDescent="0.3">
      <c r="F501" t="str">
        <f>IFERROR(IF(Table1[[#This Row],[Rit]]="","",1),"")</f>
        <v/>
      </c>
      <c r="N501" t="str">
        <f>IFERROR(CONCATENATE($N$1,Table1[[#This Row],[Part No]]),"")</f>
        <v/>
      </c>
    </row>
    <row r="502" spans="6:14" x14ac:dyDescent="0.3">
      <c r="F502" t="str">
        <f>IFERROR(IF(Table1[[#This Row],[Rit]]="","",1),"")</f>
        <v/>
      </c>
      <c r="N502" t="str">
        <f>IFERROR(CONCATENATE($N$1,Table1[[#This Row],[Part No]]),"")</f>
        <v/>
      </c>
    </row>
    <row r="503" spans="6:14" x14ac:dyDescent="0.3">
      <c r="F503" t="str">
        <f>IFERROR(IF(Table1[[#This Row],[Rit]]="","",1),"")</f>
        <v/>
      </c>
      <c r="N503" t="str">
        <f>IFERROR(CONCATENATE($N$1,Table1[[#This Row],[Part No]]),"")</f>
        <v/>
      </c>
    </row>
    <row r="504" spans="6:14" x14ac:dyDescent="0.3">
      <c r="F504" t="str">
        <f>IFERROR(IF(Table1[[#This Row],[Rit]]="","",1),"")</f>
        <v/>
      </c>
      <c r="N504" t="str">
        <f>IFERROR(CONCATENATE($N$1,Table1[[#This Row],[Part No]]),"")</f>
        <v/>
      </c>
    </row>
    <row r="505" spans="6:14" x14ac:dyDescent="0.3">
      <c r="F505" t="str">
        <f>IFERROR(IF(Table1[[#This Row],[Rit]]="","",1),"")</f>
        <v/>
      </c>
      <c r="N505" t="str">
        <f>IFERROR(CONCATENATE($N$1,Table1[[#This Row],[Part No]]),"")</f>
        <v/>
      </c>
    </row>
    <row r="506" spans="6:14" x14ac:dyDescent="0.3">
      <c r="F506" t="str">
        <f>IFERROR(IF(Table1[[#This Row],[Rit]]="","",1),"")</f>
        <v/>
      </c>
      <c r="N506" t="str">
        <f>IFERROR(CONCATENATE($N$1,Table1[[#This Row],[Part No]]),"")</f>
        <v/>
      </c>
    </row>
    <row r="507" spans="6:14" x14ac:dyDescent="0.3">
      <c r="F507" t="str">
        <f>IFERROR(IF(Table1[[#This Row],[Rit]]="","",1),"")</f>
        <v/>
      </c>
      <c r="N507" t="str">
        <f>IFERROR(CONCATENATE($N$1,Table1[[#This Row],[Part No]]),"")</f>
        <v/>
      </c>
    </row>
    <row r="508" spans="6:14" x14ac:dyDescent="0.3">
      <c r="F508" t="str">
        <f>IFERROR(IF(Table1[[#This Row],[Rit]]="","",1),"")</f>
        <v/>
      </c>
      <c r="N508" t="str">
        <f>IFERROR(CONCATENATE($N$1,Table1[[#This Row],[Part No]]),"")</f>
        <v/>
      </c>
    </row>
    <row r="509" spans="6:14" x14ac:dyDescent="0.3">
      <c r="F509" t="str">
        <f>IFERROR(IF(Table1[[#This Row],[Rit]]="","",1),"")</f>
        <v/>
      </c>
      <c r="N509" t="str">
        <f>IFERROR(CONCATENATE($N$1,Table1[[#This Row],[Part No]]),"")</f>
        <v/>
      </c>
    </row>
    <row r="510" spans="6:14" x14ac:dyDescent="0.3">
      <c r="F510" t="str">
        <f>IFERROR(IF(Table1[[#This Row],[Rit]]="","",1),"")</f>
        <v/>
      </c>
      <c r="N510" t="str">
        <f>IFERROR(CONCATENATE($N$1,Table1[[#This Row],[Part No]]),"")</f>
        <v/>
      </c>
    </row>
    <row r="511" spans="6:14" x14ac:dyDescent="0.3">
      <c r="F511" t="str">
        <f>IFERROR(IF(Table1[[#This Row],[Rit]]="","",1),"")</f>
        <v/>
      </c>
      <c r="N511" t="str">
        <f>IFERROR(CONCATENATE($N$1,Table1[[#This Row],[Part No]]),"")</f>
        <v/>
      </c>
    </row>
    <row r="512" spans="6:14" x14ac:dyDescent="0.3">
      <c r="F512" t="str">
        <f>IFERROR(IF(Table1[[#This Row],[Rit]]="","",1),"")</f>
        <v/>
      </c>
      <c r="N512" t="str">
        <f>IFERROR(CONCATENATE($N$1,Table1[[#This Row],[Part No]]),"")</f>
        <v/>
      </c>
    </row>
    <row r="513" spans="6:14" x14ac:dyDescent="0.3">
      <c r="F513" t="str">
        <f>IFERROR(IF(Table1[[#This Row],[Rit]]="","",1),"")</f>
        <v/>
      </c>
      <c r="N513" t="str">
        <f>IFERROR(CONCATENATE($N$1,Table1[[#This Row],[Part No]]),"")</f>
        <v/>
      </c>
    </row>
    <row r="514" spans="6:14" x14ac:dyDescent="0.3">
      <c r="F514" t="str">
        <f>IFERROR(IF(Table1[[#This Row],[Rit]]="","",1),"")</f>
        <v/>
      </c>
      <c r="N514" t="str">
        <f>IFERROR(CONCATENATE($N$1,Table1[[#This Row],[Part No]]),"")</f>
        <v/>
      </c>
    </row>
    <row r="515" spans="6:14" x14ac:dyDescent="0.3">
      <c r="F515" t="str">
        <f>IFERROR(IF(Table1[[#This Row],[Rit]]="","",1),"")</f>
        <v/>
      </c>
      <c r="N515" t="str">
        <f>IFERROR(CONCATENATE($N$1,Table1[[#This Row],[Part No]]),"")</f>
        <v/>
      </c>
    </row>
    <row r="516" spans="6:14" x14ac:dyDescent="0.3">
      <c r="F516" t="str">
        <f>IFERROR(IF(Table1[[#This Row],[Rit]]="","",1),"")</f>
        <v/>
      </c>
      <c r="N516" t="str">
        <f>IFERROR(CONCATENATE($N$1,Table1[[#This Row],[Part No]]),"")</f>
        <v/>
      </c>
    </row>
    <row r="517" spans="6:14" x14ac:dyDescent="0.3">
      <c r="F517" t="str">
        <f>IFERROR(IF(Table1[[#This Row],[Rit]]="","",1),"")</f>
        <v/>
      </c>
      <c r="N517" t="str">
        <f>IFERROR(CONCATENATE($N$1,Table1[[#This Row],[Part No]]),"")</f>
        <v/>
      </c>
    </row>
    <row r="518" spans="6:14" x14ac:dyDescent="0.3">
      <c r="F518" t="str">
        <f>IFERROR(IF(Table1[[#This Row],[Rit]]="","",1),"")</f>
        <v/>
      </c>
      <c r="N518" t="str">
        <f>IFERROR(CONCATENATE($N$1,Table1[[#This Row],[Part No]]),"")</f>
        <v/>
      </c>
    </row>
    <row r="519" spans="6:14" x14ac:dyDescent="0.3">
      <c r="F519" t="str">
        <f>IFERROR(IF(Table1[[#This Row],[Rit]]="","",1),"")</f>
        <v/>
      </c>
      <c r="N519" t="str">
        <f>IFERROR(CONCATENATE($N$1,Table1[[#This Row],[Part No]]),"")</f>
        <v/>
      </c>
    </row>
    <row r="520" spans="6:14" x14ac:dyDescent="0.3">
      <c r="F520" t="str">
        <f>IFERROR(IF(Table1[[#This Row],[Rit]]="","",1),"")</f>
        <v/>
      </c>
      <c r="N520" t="str">
        <f>IFERROR(CONCATENATE($N$1,Table1[[#This Row],[Part No]]),"")</f>
        <v/>
      </c>
    </row>
    <row r="521" spans="6:14" x14ac:dyDescent="0.3">
      <c r="F521" t="str">
        <f>IFERROR(IF(Table1[[#This Row],[Rit]]="","",1),"")</f>
        <v/>
      </c>
      <c r="N521" t="str">
        <f>IFERROR(CONCATENATE($N$1,Table1[[#This Row],[Part No]]),"")</f>
        <v/>
      </c>
    </row>
    <row r="522" spans="6:14" x14ac:dyDescent="0.3">
      <c r="F522" t="str">
        <f>IFERROR(IF(Table1[[#This Row],[Rit]]="","",1),"")</f>
        <v/>
      </c>
      <c r="N522" t="str">
        <f>IFERROR(CONCATENATE($N$1,Table1[[#This Row],[Part No]]),"")</f>
        <v/>
      </c>
    </row>
    <row r="523" spans="6:14" x14ac:dyDescent="0.3">
      <c r="F523" t="str">
        <f>IFERROR(IF(Table1[[#This Row],[Rit]]="","",1),"")</f>
        <v/>
      </c>
      <c r="N523" t="str">
        <f>IFERROR(CONCATENATE($N$1,Table1[[#This Row],[Part No]]),"")</f>
        <v/>
      </c>
    </row>
    <row r="524" spans="6:14" x14ac:dyDescent="0.3">
      <c r="F524" t="str">
        <f>IFERROR(IF(Table1[[#This Row],[Rit]]="","",1),"")</f>
        <v/>
      </c>
      <c r="N524" t="str">
        <f>IFERROR(CONCATENATE($N$1,Table1[[#This Row],[Part No]]),"")</f>
        <v/>
      </c>
    </row>
    <row r="525" spans="6:14" x14ac:dyDescent="0.3">
      <c r="F525" t="str">
        <f>IFERROR(IF(Table1[[#This Row],[Rit]]="","",1),"")</f>
        <v/>
      </c>
      <c r="N525" t="str">
        <f>IFERROR(CONCATENATE($N$1,Table1[[#This Row],[Part No]]),"")</f>
        <v/>
      </c>
    </row>
    <row r="526" spans="6:14" x14ac:dyDescent="0.3">
      <c r="F526" t="str">
        <f>IFERROR(IF(Table1[[#This Row],[Rit]]="","",1),"")</f>
        <v/>
      </c>
      <c r="N526" t="str">
        <f>IFERROR(CONCATENATE($N$1,Table1[[#This Row],[Part No]]),"")</f>
        <v/>
      </c>
    </row>
    <row r="527" spans="6:14" x14ac:dyDescent="0.3">
      <c r="F527" t="str">
        <f>IFERROR(IF(Table1[[#This Row],[Rit]]="","",1),"")</f>
        <v/>
      </c>
      <c r="N527" t="str">
        <f>IFERROR(CONCATENATE($N$1,Table1[[#This Row],[Part No]]),"")</f>
        <v/>
      </c>
    </row>
    <row r="528" spans="6:14" x14ac:dyDescent="0.3">
      <c r="F528" t="str">
        <f>IFERROR(IF(Table1[[#This Row],[Rit]]="","",1),"")</f>
        <v/>
      </c>
      <c r="N528" t="str">
        <f>IFERROR(CONCATENATE($N$1,Table1[[#This Row],[Part No]]),"")</f>
        <v/>
      </c>
    </row>
    <row r="529" spans="6:14" x14ac:dyDescent="0.3">
      <c r="F529" t="str">
        <f>IFERROR(IF(Table1[[#This Row],[Rit]]="","",1),"")</f>
        <v/>
      </c>
      <c r="N529" t="str">
        <f>IFERROR(CONCATENATE($N$1,Table1[[#This Row],[Part No]]),"")</f>
        <v/>
      </c>
    </row>
    <row r="530" spans="6:14" x14ac:dyDescent="0.3">
      <c r="F530" t="str">
        <f>IFERROR(IF(Table1[[#This Row],[Rit]]="","",1),"")</f>
        <v/>
      </c>
      <c r="N530" t="str">
        <f>IFERROR(CONCATENATE($N$1,Table1[[#This Row],[Part No]]),"")</f>
        <v/>
      </c>
    </row>
    <row r="531" spans="6:14" x14ac:dyDescent="0.3">
      <c r="F531" t="str">
        <f>IFERROR(IF(Table1[[#This Row],[Rit]]="","",1),"")</f>
        <v/>
      </c>
      <c r="N531" t="str">
        <f>IFERROR(CONCATENATE($N$1,Table1[[#This Row],[Part No]]),"")</f>
        <v/>
      </c>
    </row>
    <row r="532" spans="6:14" x14ac:dyDescent="0.3">
      <c r="F532" t="str">
        <f>IFERROR(IF(Table1[[#This Row],[Rit]]="","",1),"")</f>
        <v/>
      </c>
      <c r="N532" t="str">
        <f>IFERROR(CONCATENATE($N$1,Table1[[#This Row],[Part No]]),"")</f>
        <v/>
      </c>
    </row>
    <row r="533" spans="6:14" x14ac:dyDescent="0.3">
      <c r="F533" t="str">
        <f>IFERROR(IF(Table1[[#This Row],[Rit]]="","",1),"")</f>
        <v/>
      </c>
      <c r="N533" t="str">
        <f>IFERROR(CONCATENATE($N$1,Table1[[#This Row],[Part No]]),"")</f>
        <v/>
      </c>
    </row>
    <row r="534" spans="6:14" x14ac:dyDescent="0.3">
      <c r="F534" t="str">
        <f>IFERROR(IF(Table1[[#This Row],[Rit]]="","",1),"")</f>
        <v/>
      </c>
      <c r="N534" t="str">
        <f>IFERROR(CONCATENATE($N$1,Table1[[#This Row],[Part No]]),"")</f>
        <v/>
      </c>
    </row>
    <row r="535" spans="6:14" x14ac:dyDescent="0.3">
      <c r="F535" t="str">
        <f>IFERROR(IF(Table1[[#This Row],[Rit]]="","",1),"")</f>
        <v/>
      </c>
      <c r="N535" t="str">
        <f>IFERROR(CONCATENATE($N$1,Table1[[#This Row],[Part No]]),"")</f>
        <v/>
      </c>
    </row>
    <row r="536" spans="6:14" x14ac:dyDescent="0.3">
      <c r="F536" t="str">
        <f>IFERROR(IF(Table1[[#This Row],[Rit]]="","",1),"")</f>
        <v/>
      </c>
      <c r="N536" t="str">
        <f>IFERROR(CONCATENATE($N$1,Table1[[#This Row],[Part No]]),"")</f>
        <v/>
      </c>
    </row>
    <row r="537" spans="6:14" x14ac:dyDescent="0.3">
      <c r="F537" t="str">
        <f>IFERROR(IF(Table1[[#This Row],[Rit]]="","",1),"")</f>
        <v/>
      </c>
      <c r="N537" t="str">
        <f>IFERROR(CONCATENATE($N$1,Table1[[#This Row],[Part No]]),"")</f>
        <v/>
      </c>
    </row>
    <row r="538" spans="6:14" x14ac:dyDescent="0.3">
      <c r="F538" t="str">
        <f>IFERROR(IF(Table1[[#This Row],[Rit]]="","",1),"")</f>
        <v/>
      </c>
      <c r="N538" t="str">
        <f>IFERROR(CONCATENATE($N$1,Table1[[#This Row],[Part No]]),"")</f>
        <v/>
      </c>
    </row>
    <row r="539" spans="6:14" x14ac:dyDescent="0.3">
      <c r="F539" t="str">
        <f>IFERROR(IF(Table1[[#This Row],[Rit]]="","",1),"")</f>
        <v/>
      </c>
      <c r="N539" t="str">
        <f>IFERROR(CONCATENATE($N$1,Table1[[#This Row],[Part No]]),"")</f>
        <v/>
      </c>
    </row>
    <row r="540" spans="6:14" x14ac:dyDescent="0.3">
      <c r="F540" t="str">
        <f>IFERROR(IF(Table1[[#This Row],[Rit]]="","",1),"")</f>
        <v/>
      </c>
      <c r="N540" t="str">
        <f>IFERROR(CONCATENATE($N$1,Table1[[#This Row],[Part No]]),"")</f>
        <v/>
      </c>
    </row>
    <row r="541" spans="6:14" x14ac:dyDescent="0.3">
      <c r="F541" t="str">
        <f>IFERROR(IF(Table1[[#This Row],[Rit]]="","",1),"")</f>
        <v/>
      </c>
      <c r="N541" t="str">
        <f>IFERROR(CONCATENATE($N$1,Table1[[#This Row],[Part No]]),"")</f>
        <v/>
      </c>
    </row>
    <row r="542" spans="6:14" x14ac:dyDescent="0.3">
      <c r="F542" t="str">
        <f>IFERROR(IF(Table1[[#This Row],[Rit]]="","",1),"")</f>
        <v/>
      </c>
      <c r="N542" t="str">
        <f>IFERROR(CONCATENATE($N$1,Table1[[#This Row],[Part No]]),"")</f>
        <v/>
      </c>
    </row>
    <row r="543" spans="6:14" x14ac:dyDescent="0.3">
      <c r="N543" t="str">
        <f>IFERROR(CONCATENATE($N$1,Table1[[#This Row],[Part No]]),"")</f>
        <v/>
      </c>
    </row>
    <row r="544" spans="6:14" x14ac:dyDescent="0.3">
      <c r="N544" t="str">
        <f>IFERROR(CONCATENATE($N$1,Table1[[#This Row],[Part No]]),"")</f>
        <v/>
      </c>
    </row>
    <row r="545" spans="14:14" x14ac:dyDescent="0.3">
      <c r="N545" t="str">
        <f>IFERROR(CONCATENATE($N$1,Table1[[#This Row],[Part No]]),"")</f>
        <v/>
      </c>
    </row>
  </sheetData>
  <mergeCells count="1">
    <mergeCell ref="A1:C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/>
  <dimension ref="A1:O756"/>
  <sheetViews>
    <sheetView tabSelected="1" zoomScale="115" zoomScaleNormal="115" workbookViewId="0">
      <selection activeCell="I8" sqref="I8"/>
    </sheetView>
  </sheetViews>
  <sheetFormatPr defaultRowHeight="14.4" x14ac:dyDescent="0.3"/>
  <cols>
    <col min="1" max="1" width="5.44140625" bestFit="1" customWidth="1"/>
    <col min="2" max="2" width="18.21875" bestFit="1" customWidth="1"/>
    <col min="3" max="3" width="9.77734375" bestFit="1" customWidth="1"/>
    <col min="4" max="4" width="15.21875" bestFit="1" customWidth="1"/>
    <col min="5" max="5" width="5.33203125" bestFit="1" customWidth="1"/>
    <col min="8" max="8" width="12.5546875" bestFit="1" customWidth="1"/>
    <col min="10" max="10" width="10.33203125" style="173" customWidth="1"/>
    <col min="14" max="14" width="12" bestFit="1" customWidth="1"/>
    <col min="15" max="15" width="13.109375" bestFit="1" customWidth="1"/>
  </cols>
  <sheetData>
    <row r="1" spans="1:15" ht="30.45" customHeight="1" x14ac:dyDescent="0.3">
      <c r="A1" s="267" t="s">
        <v>9064</v>
      </c>
      <c r="B1" s="267"/>
      <c r="C1" s="267"/>
      <c r="D1" s="267"/>
      <c r="E1" s="267"/>
    </row>
    <row r="2" spans="1:15" ht="15" thickBot="1" x14ac:dyDescent="0.35">
      <c r="A2" s="230" t="s">
        <v>4961</v>
      </c>
      <c r="B2" s="230" t="s">
        <v>4964</v>
      </c>
      <c r="C2" s="230" t="s">
        <v>4962</v>
      </c>
      <c r="D2" s="230" t="s">
        <v>4963</v>
      </c>
      <c r="E2" s="230" t="s">
        <v>9039</v>
      </c>
      <c r="F2" t="s">
        <v>5651</v>
      </c>
    </row>
    <row r="3" spans="1:15" x14ac:dyDescent="0.3">
      <c r="A3" s="231">
        <f t="shared" ref="A3:A14" si="0">ROW()-2</f>
        <v>1</v>
      </c>
      <c r="B3" s="231" t="s">
        <v>9470</v>
      </c>
      <c r="C3" s="231" t="s">
        <v>9471</v>
      </c>
      <c r="D3" s="231" t="s">
        <v>9468</v>
      </c>
      <c r="E3" s="231" t="s">
        <v>9074</v>
      </c>
      <c r="F3">
        <f>IFERROR(IF(Table5[[#This Row],[Rit]]="","",1),"")</f>
        <v>1</v>
      </c>
      <c r="H3" s="232" t="s">
        <v>9066</v>
      </c>
      <c r="J3"/>
      <c r="K3" t="s">
        <v>4974</v>
      </c>
      <c r="L3">
        <f>IF(Filter2!C1&gt;1,Filter2!C1,SUM(K:K))</f>
        <v>59</v>
      </c>
      <c r="N3" t="str">
        <f>IFERROR(LEFT(Table5[[#This Row],[Part No]],12),"")</f>
        <v>81240BZ010E0</v>
      </c>
      <c r="O3" s="243"/>
    </row>
    <row r="4" spans="1:15" x14ac:dyDescent="0.3">
      <c r="A4" s="231">
        <f t="shared" si="0"/>
        <v>2</v>
      </c>
      <c r="B4" s="231" t="s">
        <v>9472</v>
      </c>
      <c r="C4" s="231" t="s">
        <v>9471</v>
      </c>
      <c r="D4" s="231" t="s">
        <v>9469</v>
      </c>
      <c r="E4" s="231" t="s">
        <v>9074</v>
      </c>
      <c r="F4">
        <f>IFERROR(IF(Table5[[#This Row],[Rit]]="","",1),"")</f>
        <v>1</v>
      </c>
      <c r="G4">
        <v>1</v>
      </c>
      <c r="H4" s="29" t="s">
        <v>9065</v>
      </c>
      <c r="J4" t="str">
        <f>IF(H4="","",IF(OR((VLOOKUP(G4,G:H,2,0)="(blank)"),VLOOKUP(G4,G:H,2,0)="Grand Total"),"",VLOOKUP(G4,G:H,2,0)))</f>
        <v>EICH1KVM</v>
      </c>
      <c r="K4">
        <f>IF(SUMIF(C:C,J4,F:F)=0,"",(SUMIF(C:C,J4,F:F)))</f>
        <v>6</v>
      </c>
      <c r="N4" t="str">
        <f>IFERROR(LEFT(Table5[[#This Row],[Part No]],12),"")</f>
        <v>81240BZ010B0</v>
      </c>
    </row>
    <row r="5" spans="1:15" x14ac:dyDescent="0.3">
      <c r="A5" s="231">
        <f t="shared" si="0"/>
        <v>3</v>
      </c>
      <c r="B5" s="231" t="s">
        <v>9473</v>
      </c>
      <c r="C5" s="231" t="s">
        <v>9065</v>
      </c>
      <c r="D5" s="231" t="s">
        <v>9474</v>
      </c>
      <c r="E5" s="231" t="s">
        <v>9040</v>
      </c>
      <c r="F5">
        <f>IFERROR(IF(Table5[[#This Row],[Rit]]="","",1),"")</f>
        <v>1</v>
      </c>
      <c r="G5">
        <v>2</v>
      </c>
      <c r="H5" s="29" t="s">
        <v>9067</v>
      </c>
      <c r="J5" t="str">
        <f>IF(H5="","",IF(OR((VLOOKUP(G5,G:H,2,0)="(blank)"),VLOOKUP(G5,G:H,2,0)="Grand Total"),"",VLOOKUP(G5,G:H,2,0)))</f>
        <v/>
      </c>
      <c r="K5" t="str">
        <f>IF(SUMIF(C:C,J5,F:F)=0,"",(SUMIF(C:C,J5,F:F)))</f>
        <v/>
      </c>
      <c r="N5" t="str">
        <f>IFERROR(LEFT(Table5[[#This Row],[Part No]],12),"")</f>
        <v xml:space="preserve">811300K580  </v>
      </c>
    </row>
    <row r="6" spans="1:15" x14ac:dyDescent="0.3">
      <c r="A6" s="231">
        <f t="shared" si="0"/>
        <v>4</v>
      </c>
      <c r="B6" s="231" t="s">
        <v>9475</v>
      </c>
      <c r="C6" s="231" t="s">
        <v>9065</v>
      </c>
      <c r="D6" s="231" t="s">
        <v>9474</v>
      </c>
      <c r="E6" s="231" t="s">
        <v>9040</v>
      </c>
      <c r="F6">
        <f>IFERROR(IF(Table5[[#This Row],[Rit]]="","",1),"")</f>
        <v>1</v>
      </c>
      <c r="G6">
        <v>3</v>
      </c>
      <c r="H6" s="29" t="s">
        <v>9932</v>
      </c>
      <c r="J6" t="str">
        <f>IF(H6="","",IF(OR((VLOOKUP(G6,G:H,2,0)="(blank)"),VLOOKUP(G6,G:H,2,0)="Grand Total"),"",VLOOKUP(G6,G:H,2,0)))</f>
        <v>DICH1KVT</v>
      </c>
      <c r="K6">
        <f>IF(SUMIF(C:C,J6,F:F)=0,"",(SUMIF(C:C,J6,F:F)))</f>
        <v>6</v>
      </c>
      <c r="N6" t="str">
        <f>IFERROR(LEFT(Table5[[#This Row],[Part No]],12),"")</f>
        <v xml:space="preserve">811300K580  </v>
      </c>
    </row>
    <row r="7" spans="1:15" x14ac:dyDescent="0.3">
      <c r="A7" s="231">
        <f t="shared" si="0"/>
        <v>5</v>
      </c>
      <c r="B7" s="231" t="s">
        <v>9476</v>
      </c>
      <c r="C7" s="231" t="s">
        <v>9065</v>
      </c>
      <c r="D7" s="231" t="s">
        <v>9474</v>
      </c>
      <c r="E7" s="231" t="s">
        <v>9040</v>
      </c>
      <c r="F7">
        <f>IFERROR(IF(Table5[[#This Row],[Rit]]="","",1),"")</f>
        <v>1</v>
      </c>
      <c r="G7">
        <v>4</v>
      </c>
      <c r="H7" s="29" t="s">
        <v>18413</v>
      </c>
      <c r="J7" t="str">
        <f>IF(H7="","",IF(OR((VLOOKUP(G7,G:H,2,0)="(blank)"),VLOOKUP(G7,G:H,2,0)="Grand Total"),"",VLOOKUP(G7,G:H,2,0)))</f>
        <v>DICH1KVS</v>
      </c>
      <c r="K7">
        <f>IF(SUMIF(C:C,J7,F:F)=0,"",(SUMIF(C:C,J7,F:F)))</f>
        <v>6</v>
      </c>
      <c r="N7" t="str">
        <f>IFERROR(LEFT(Table5[[#This Row],[Part No]],12),"")</f>
        <v xml:space="preserve">811300K580  </v>
      </c>
    </row>
    <row r="8" spans="1:15" x14ac:dyDescent="0.3">
      <c r="A8" s="231">
        <f t="shared" si="0"/>
        <v>6</v>
      </c>
      <c r="B8" s="231" t="s">
        <v>9476</v>
      </c>
      <c r="C8" s="231" t="s">
        <v>9065</v>
      </c>
      <c r="D8" s="231" t="s">
        <v>9474</v>
      </c>
      <c r="E8" s="231" t="s">
        <v>9040</v>
      </c>
      <c r="F8">
        <f>IFERROR(IF(Table5[[#This Row],[Rit]]="","",1),"")</f>
        <v>1</v>
      </c>
      <c r="G8">
        <v>5</v>
      </c>
      <c r="H8" s="29" t="s">
        <v>9924</v>
      </c>
      <c r="J8" t="str">
        <f>IF(H8="","",IF(OR((VLOOKUP(G8,G:H,2,0)="(blank)"),VLOOKUP(G8,G:H,2,0)="Grand Total"),"",VLOOKUP(G8,G:H,2,0)))</f>
        <v>DICH1KVU</v>
      </c>
      <c r="K8">
        <f>IF(SUMIF(C:C,J8,F:F)=0,"",(SUMIF(C:C,J8,F:F)))</f>
        <v>5</v>
      </c>
      <c r="N8" t="str">
        <f>IFERROR(LEFT(Table5[[#This Row],[Part No]],12),"")</f>
        <v xml:space="preserve">811300K580  </v>
      </c>
    </row>
    <row r="9" spans="1:15" x14ac:dyDescent="0.3">
      <c r="A9" s="231">
        <f t="shared" si="0"/>
        <v>7</v>
      </c>
      <c r="B9" s="231" t="s">
        <v>9477</v>
      </c>
      <c r="C9" s="231" t="s">
        <v>9065</v>
      </c>
      <c r="D9" s="231" t="s">
        <v>9474</v>
      </c>
      <c r="E9" s="231" t="s">
        <v>9040</v>
      </c>
      <c r="F9">
        <f>IFERROR(IF(Table5[[#This Row],[Rit]]="","",1),"")</f>
        <v>1</v>
      </c>
      <c r="G9">
        <v>6</v>
      </c>
      <c r="H9" s="29" t="s">
        <v>9471</v>
      </c>
      <c r="J9" t="str">
        <f>IF(H9="","",IF(OR((VLOOKUP(G9,G:H,2,0)="(blank)"),VLOOKUP(G9,G:H,2,0)="Grand Total"),"",VLOOKUP(G9,G:H,2,0)))</f>
        <v>AICH1KVY</v>
      </c>
      <c r="K9">
        <f>IF(SUMIF(C:C,J9,F:F)=0,"",(SUMIF(C:C,J9,F:F)))</f>
        <v>2</v>
      </c>
      <c r="N9" t="str">
        <f>IFERROR(LEFT(Table5[[#This Row],[Part No]],12),"")</f>
        <v xml:space="preserve">811300K580  </v>
      </c>
    </row>
    <row r="10" spans="1:15" x14ac:dyDescent="0.3">
      <c r="A10" s="231">
        <f t="shared" si="0"/>
        <v>8</v>
      </c>
      <c r="B10" s="231" t="s">
        <v>9478</v>
      </c>
      <c r="C10" s="231" t="s">
        <v>9065</v>
      </c>
      <c r="D10" s="231" t="s">
        <v>9474</v>
      </c>
      <c r="E10" s="231" t="s">
        <v>9040</v>
      </c>
      <c r="F10">
        <f>IFERROR(IF(Table5[[#This Row],[Rit]]="","",1),"")</f>
        <v>1</v>
      </c>
      <c r="G10">
        <v>7</v>
      </c>
      <c r="H10" s="29" t="s">
        <v>9480</v>
      </c>
      <c r="J10" t="str">
        <f>IF(H10="","",IF(OR((VLOOKUP(G10,G:H,2,0)="(blank)"),VLOOKUP(G10,G:H,2,0)="Grand Total"),"",VLOOKUP(G10,G:H,2,0)))</f>
        <v>EICH1KVN</v>
      </c>
      <c r="K10">
        <f>IF(SUMIF(C:C,J10,F:F)=0,"",(SUMIF(C:C,J10,F:F)))</f>
        <v>8</v>
      </c>
      <c r="N10" t="str">
        <f>IFERROR(LEFT(Table5[[#This Row],[Part No]],12),"")</f>
        <v xml:space="preserve">811300K580  </v>
      </c>
    </row>
    <row r="11" spans="1:15" x14ac:dyDescent="0.3">
      <c r="A11" s="231">
        <f t="shared" si="0"/>
        <v>9</v>
      </c>
      <c r="B11" s="231" t="s">
        <v>9479</v>
      </c>
      <c r="C11" s="231" t="s">
        <v>9480</v>
      </c>
      <c r="D11" s="231" t="s">
        <v>9474</v>
      </c>
      <c r="E11" s="231" t="s">
        <v>9040</v>
      </c>
      <c r="F11">
        <f>IFERROR(IF(Table5[[#This Row],[Rit]]="","",1),"")</f>
        <v>1</v>
      </c>
      <c r="G11">
        <v>8</v>
      </c>
      <c r="H11" s="29" t="s">
        <v>18420</v>
      </c>
      <c r="J11" t="str">
        <f>IF(H11="","",IF(OR((VLOOKUP(G11,G:H,2,0)="(blank)"),VLOOKUP(G11,G:H,2,0)="Grand Total"),"",VLOOKUP(G11,G:H,2,0)))</f>
        <v>EICH1KVL</v>
      </c>
      <c r="K11">
        <f>IF(SUMIF(C:C,J11,F:F)=0,"",(SUMIF(C:C,J11,F:F)))</f>
        <v>5</v>
      </c>
      <c r="N11" t="str">
        <f>IFERROR(LEFT(Table5[[#This Row],[Part No]],12),"")</f>
        <v xml:space="preserve">811300K580  </v>
      </c>
    </row>
    <row r="12" spans="1:15" x14ac:dyDescent="0.3">
      <c r="A12" s="231">
        <f t="shared" si="0"/>
        <v>10</v>
      </c>
      <c r="B12" s="231" t="s">
        <v>9481</v>
      </c>
      <c r="C12" s="231" t="s">
        <v>9480</v>
      </c>
      <c r="D12" s="231" t="s">
        <v>9474</v>
      </c>
      <c r="E12" s="231" t="s">
        <v>9040</v>
      </c>
      <c r="F12">
        <f>IFERROR(IF(Table5[[#This Row],[Rit]]="","",1),"")</f>
        <v>1</v>
      </c>
      <c r="G12">
        <v>9</v>
      </c>
      <c r="H12" s="29" t="s">
        <v>9908</v>
      </c>
      <c r="J12" t="str">
        <f>IF(H12="","",IF(OR((VLOOKUP(G12,G:H,2,0)="(blank)"),VLOOKUP(G12,G:H,2,0)="Grand Total"),"",VLOOKUP(G12,G:H,2,0)))</f>
        <v>AICH1KVW</v>
      </c>
      <c r="K12">
        <f>IF(SUMIF(C:C,J12,F:F)=0,"",(SUMIF(C:C,J12,F:F)))</f>
        <v>2</v>
      </c>
      <c r="N12" t="str">
        <f>IFERROR(LEFT(Table5[[#This Row],[Part No]],12),"")</f>
        <v xml:space="preserve">811300K580  </v>
      </c>
    </row>
    <row r="13" spans="1:15" x14ac:dyDescent="0.3">
      <c r="A13" s="231">
        <f t="shared" si="0"/>
        <v>11</v>
      </c>
      <c r="B13" s="231" t="s">
        <v>9482</v>
      </c>
      <c r="C13" s="231" t="s">
        <v>9480</v>
      </c>
      <c r="D13" s="231" t="s">
        <v>9474</v>
      </c>
      <c r="E13" s="231" t="s">
        <v>9040</v>
      </c>
      <c r="F13">
        <f>IFERROR(IF(Table5[[#This Row],[Rit]]="","",1),"")</f>
        <v>1</v>
      </c>
      <c r="G13">
        <v>10</v>
      </c>
      <c r="H13" s="29" t="s">
        <v>9911</v>
      </c>
      <c r="J13" t="str">
        <f>IF(H13="","",IF(OR((VLOOKUP(G13,G:H,2,0)="(blank)"),VLOOKUP(G13,G:H,2,0)="Grand Total"),"",VLOOKUP(G13,G:H,2,0)))</f>
        <v>DICH1KVQ</v>
      </c>
      <c r="K13">
        <f>IF(SUMIF(C:C,J13,F:F)=0,"",(SUMIF(C:C,J13,F:F)))</f>
        <v>6</v>
      </c>
      <c r="N13" t="str">
        <f>IFERROR(LEFT(Table5[[#This Row],[Part No]],12),"")</f>
        <v xml:space="preserve">811300K580  </v>
      </c>
    </row>
    <row r="14" spans="1:15" x14ac:dyDescent="0.3">
      <c r="A14" s="231">
        <f t="shared" si="0"/>
        <v>12</v>
      </c>
      <c r="B14" s="231" t="s">
        <v>9483</v>
      </c>
      <c r="C14" s="231" t="s">
        <v>9480</v>
      </c>
      <c r="D14" s="231" t="s">
        <v>9474</v>
      </c>
      <c r="E14" s="231" t="s">
        <v>9040</v>
      </c>
      <c r="F14">
        <f>IFERROR(IF(Table5[[#This Row],[Rit]]="","",1),"")</f>
        <v>1</v>
      </c>
      <c r="G14">
        <v>11</v>
      </c>
      <c r="H14" s="29" t="s">
        <v>9918</v>
      </c>
      <c r="J14" t="str">
        <f>IF(H14="","",IF(OR((VLOOKUP(G14,G:H,2,0)="(blank)"),VLOOKUP(G14,G:H,2,0)="Grand Total"),"",VLOOKUP(G14,G:H,2,0)))</f>
        <v>DICH1KVR</v>
      </c>
      <c r="K14">
        <f>IF(SUMIF(C:C,J14,F:F)=0,"",(SUMIF(C:C,J14,F:F)))</f>
        <v>7</v>
      </c>
      <c r="N14" t="str">
        <f>IFERROR(LEFT(Table5[[#This Row],[Part No]],12),"")</f>
        <v xml:space="preserve">811300K580  </v>
      </c>
    </row>
    <row r="15" spans="1:15" x14ac:dyDescent="0.3">
      <c r="A15" s="231">
        <f t="shared" ref="A15:A22" si="1">ROW()-2</f>
        <v>13</v>
      </c>
      <c r="B15" s="231" t="s">
        <v>9907</v>
      </c>
      <c r="C15" s="231" t="s">
        <v>9908</v>
      </c>
      <c r="D15" s="231" t="s">
        <v>9469</v>
      </c>
      <c r="E15" s="231" t="s">
        <v>9040</v>
      </c>
      <c r="F15">
        <f>IFERROR(IF(Table5[[#This Row],[Rit]]="","",1),"")</f>
        <v>1</v>
      </c>
      <c r="G15">
        <v>12</v>
      </c>
      <c r="H15" s="29" t="s">
        <v>18405</v>
      </c>
      <c r="J15" t="str">
        <f>IF(H15="","",IF(OR((VLOOKUP(G15,G:H,2,0)="(blank)"),VLOOKUP(G15,G:H,2,0)="Grand Total"),"",VLOOKUP(G15,G:H,2,0)))</f>
        <v>EICH4GTR</v>
      </c>
      <c r="K15">
        <f>IF(SUMIF(C:C,J15,F:F)=0,"",(SUMIF(C:C,J15,F:F)))</f>
        <v>3</v>
      </c>
      <c r="N15" t="str">
        <f>IFERROR(LEFT(Table5[[#This Row],[Part No]],12),"")</f>
        <v>81240BZ010B0</v>
      </c>
    </row>
    <row r="16" spans="1:15" x14ac:dyDescent="0.3">
      <c r="A16" s="231">
        <f t="shared" si="1"/>
        <v>14</v>
      </c>
      <c r="B16" s="231" t="s">
        <v>9909</v>
      </c>
      <c r="C16" s="231" t="s">
        <v>9908</v>
      </c>
      <c r="D16" s="231" t="s">
        <v>9469</v>
      </c>
      <c r="E16" s="231" t="s">
        <v>9040</v>
      </c>
      <c r="F16">
        <f>IFERROR(IF(Table5[[#This Row],[Rit]]="","",1),"")</f>
        <v>1</v>
      </c>
      <c r="G16">
        <v>13</v>
      </c>
      <c r="H16" s="29" t="s">
        <v>18409</v>
      </c>
      <c r="J16" t="str">
        <f>IF(H16="","",IF(OR((VLOOKUP(G16,G:H,2,0)="(blank)"),VLOOKUP(G16,G:H,2,0)="Grand Total"),"",VLOOKUP(G16,G:H,2,0)))</f>
        <v>EICH1JKI</v>
      </c>
      <c r="K16">
        <f>IF(SUMIF(C:C,J16,F:F)=0,"",(SUMIF(C:C,J16,F:F)))</f>
        <v>3</v>
      </c>
      <c r="N16" t="str">
        <f>IFERROR(LEFT(Table5[[#This Row],[Part No]],12),"")</f>
        <v>81240BZ010B0</v>
      </c>
    </row>
    <row r="17" spans="1:14" x14ac:dyDescent="0.3">
      <c r="A17" s="231">
        <f t="shared" si="1"/>
        <v>15</v>
      </c>
      <c r="B17" s="231" t="s">
        <v>9910</v>
      </c>
      <c r="C17" s="231" t="s">
        <v>9911</v>
      </c>
      <c r="D17" s="231" t="s">
        <v>9912</v>
      </c>
      <c r="E17" s="231" t="s">
        <v>9040</v>
      </c>
      <c r="F17">
        <f>IFERROR(IF(Table5[[#This Row],[Rit]]="","",1),"")</f>
        <v>1</v>
      </c>
      <c r="G17">
        <v>14</v>
      </c>
      <c r="H17" s="29" t="s">
        <v>9068</v>
      </c>
      <c r="J17" t="str">
        <f>IF(H17="","",IF(OR((VLOOKUP(G17,G:H,2,0)="(blank)"),VLOOKUP(G17,G:H,2,0)="Grand Total"),"",VLOOKUP(G17,G:H,2,0)))</f>
        <v/>
      </c>
      <c r="K17" t="str">
        <f>IF(SUMIF(C:C,J17,F:F)=0,"",(SUMIF(C:C,J17,F:F)))</f>
        <v/>
      </c>
      <c r="N17" t="str">
        <f>IFERROR(LEFT(Table5[[#This Row],[Part No]],12),"")</f>
        <v xml:space="preserve">81110BZ610  </v>
      </c>
    </row>
    <row r="18" spans="1:14" x14ac:dyDescent="0.3">
      <c r="A18" s="231">
        <f t="shared" si="1"/>
        <v>16</v>
      </c>
      <c r="B18" s="231" t="s">
        <v>9913</v>
      </c>
      <c r="C18" s="231" t="s">
        <v>9911</v>
      </c>
      <c r="D18" s="231" t="s">
        <v>9912</v>
      </c>
      <c r="E18" s="231" t="s">
        <v>9040</v>
      </c>
      <c r="F18">
        <f>IFERROR(IF(Table5[[#This Row],[Rit]]="","",1),"")</f>
        <v>1</v>
      </c>
      <c r="G18">
        <v>15</v>
      </c>
      <c r="J18" t="str">
        <f>IF(H18="","",IF(OR((VLOOKUP(G18,G:H,2,0)="(blank)"),VLOOKUP(G18,G:H,2,0)="Grand Total"),"",VLOOKUP(G18,G:H,2,0)))</f>
        <v/>
      </c>
      <c r="K18" t="str">
        <f>IF(SUMIF(C:C,J18,F:F)=0,"",(SUMIF(C:C,J18,F:F)))</f>
        <v/>
      </c>
      <c r="N18" t="str">
        <f>IFERROR(LEFT(Table5[[#This Row],[Part No]],12),"")</f>
        <v xml:space="preserve">81110BZ610  </v>
      </c>
    </row>
    <row r="19" spans="1:14" x14ac:dyDescent="0.3">
      <c r="A19" s="231">
        <f t="shared" si="1"/>
        <v>17</v>
      </c>
      <c r="B19" s="231" t="s">
        <v>9913</v>
      </c>
      <c r="C19" s="231" t="s">
        <v>9911</v>
      </c>
      <c r="D19" s="231" t="s">
        <v>9912</v>
      </c>
      <c r="E19" s="231" t="s">
        <v>9040</v>
      </c>
      <c r="F19">
        <f>IFERROR(IF(Table5[[#This Row],[Rit]]="","",1),"")</f>
        <v>1</v>
      </c>
      <c r="G19">
        <v>17</v>
      </c>
      <c r="J19" t="str">
        <f>IF(H19="","",IF(OR((VLOOKUP(G19,G:H,2,0)="(blank)"),VLOOKUP(G19,G:H,2,0)="Grand Total"),"",VLOOKUP(G19,G:H,2,0)))</f>
        <v/>
      </c>
      <c r="K19" t="str">
        <f>IF(SUMIF(C:C,J19,F:F)=0,"",(SUMIF(C:C,J19,F:F)))</f>
        <v/>
      </c>
      <c r="N19" t="str">
        <f>IFERROR(LEFT(Table5[[#This Row],[Part No]],12),"")</f>
        <v xml:space="preserve">81110BZ610  </v>
      </c>
    </row>
    <row r="20" spans="1:14" x14ac:dyDescent="0.3">
      <c r="A20" s="231">
        <f t="shared" si="1"/>
        <v>18</v>
      </c>
      <c r="B20" s="231" t="s">
        <v>9914</v>
      </c>
      <c r="C20" s="231" t="s">
        <v>9911</v>
      </c>
      <c r="D20" s="231" t="s">
        <v>9912</v>
      </c>
      <c r="E20" s="231" t="s">
        <v>9040</v>
      </c>
      <c r="F20">
        <f>IFERROR(IF(Table5[[#This Row],[Rit]]="","",1),"")</f>
        <v>1</v>
      </c>
      <c r="G20">
        <v>18</v>
      </c>
      <c r="J20" t="str">
        <f>IF(H20="","",IF(OR((VLOOKUP(G20,G:H,2,0)="(blank)"),VLOOKUP(G20,G:H,2,0)="Grand Total"),"",VLOOKUP(G20,G:H,2,0)))</f>
        <v/>
      </c>
      <c r="K20" t="str">
        <f>IF(SUMIF(C:C,J20,F:F)=0,"",(SUMIF(C:C,J20,F:F)))</f>
        <v/>
      </c>
      <c r="N20" t="str">
        <f>IFERROR(LEFT(Table5[[#This Row],[Part No]],12),"")</f>
        <v xml:space="preserve">81110BZ610  </v>
      </c>
    </row>
    <row r="21" spans="1:14" x14ac:dyDescent="0.3">
      <c r="A21" s="231">
        <f t="shared" si="1"/>
        <v>19</v>
      </c>
      <c r="B21" s="231" t="s">
        <v>9915</v>
      </c>
      <c r="C21" s="231" t="s">
        <v>9911</v>
      </c>
      <c r="D21" s="231" t="s">
        <v>9912</v>
      </c>
      <c r="E21" s="231" t="s">
        <v>9040</v>
      </c>
      <c r="F21">
        <f>IFERROR(IF(Table5[[#This Row],[Rit]]="","",1),"")</f>
        <v>1</v>
      </c>
      <c r="G21">
        <v>19</v>
      </c>
      <c r="J21" t="str">
        <f>IF(H21="","",IF(OR((VLOOKUP(G21,G:H,2,0)="(blank)"),VLOOKUP(G21,G:H,2,0)="Grand Total"),"",VLOOKUP(G21,G:H,2,0)))</f>
        <v/>
      </c>
      <c r="K21" t="str">
        <f>IF(SUMIF(C:C,J21,F:F)=0,"",(SUMIF(C:C,J21,F:F)))</f>
        <v/>
      </c>
      <c r="N21" t="str">
        <f>IFERROR(LEFT(Table5[[#This Row],[Part No]],12),"")</f>
        <v xml:space="preserve">81110BZ610  </v>
      </c>
    </row>
    <row r="22" spans="1:14" x14ac:dyDescent="0.3">
      <c r="A22" s="231">
        <f t="shared" si="1"/>
        <v>20</v>
      </c>
      <c r="B22" s="231" t="s">
        <v>9916</v>
      </c>
      <c r="C22" s="231" t="s">
        <v>9911</v>
      </c>
      <c r="D22" s="231" t="s">
        <v>9912</v>
      </c>
      <c r="E22" s="231" t="s">
        <v>9040</v>
      </c>
      <c r="F22">
        <f>IFERROR(IF(Table5[[#This Row],[Rit]]="","",1),"")</f>
        <v>1</v>
      </c>
      <c r="G22">
        <v>20</v>
      </c>
      <c r="J22" t="str">
        <f>IF(H22="","",IF(OR((VLOOKUP(G22,G:H,2,0)="(blank)"),VLOOKUP(G22,G:H,2,0)="Grand Total"),"",VLOOKUP(G22,G:H,2,0)))</f>
        <v/>
      </c>
      <c r="K22" t="str">
        <f>IF(SUMIF(C:C,J22,F:F)=0,"",(SUMIF(C:C,J22,F:F)))</f>
        <v/>
      </c>
      <c r="N22" t="str">
        <f>IFERROR(LEFT(Table5[[#This Row],[Part No]],12),"")</f>
        <v xml:space="preserve">81110BZ610  </v>
      </c>
    </row>
    <row r="23" spans="1:14" x14ac:dyDescent="0.3">
      <c r="A23" s="231">
        <f t="shared" ref="A23:A37" si="2">ROW()-2</f>
        <v>21</v>
      </c>
      <c r="B23" s="231" t="s">
        <v>9917</v>
      </c>
      <c r="C23" s="231" t="s">
        <v>9918</v>
      </c>
      <c r="D23" s="231" t="s">
        <v>9919</v>
      </c>
      <c r="E23" s="231" t="s">
        <v>9041</v>
      </c>
      <c r="F23">
        <f>IFERROR(IF(Table5[[#This Row],[Rit]]="","",1),"")</f>
        <v>1</v>
      </c>
      <c r="G23">
        <v>21</v>
      </c>
      <c r="J23" t="str">
        <f>IF(H23="","",IF(OR((VLOOKUP(G23,G:H,2,0)="(blank)"),VLOOKUP(G23,G:H,2,0)="Grand Total"),"",VLOOKUP(G23,G:H,2,0)))</f>
        <v/>
      </c>
      <c r="K23" t="str">
        <f>IF(SUMIF(C:C,J23,F:F)=0,"",(SUMIF(C:C,J23,F:F)))</f>
        <v/>
      </c>
      <c r="N23" t="str">
        <f>IFERROR(LEFT(Table5[[#This Row],[Part No]],12),"")</f>
        <v xml:space="preserve">81551BZ320  </v>
      </c>
    </row>
    <row r="24" spans="1:14" x14ac:dyDescent="0.3">
      <c r="A24" s="231">
        <f t="shared" si="2"/>
        <v>22</v>
      </c>
      <c r="B24" s="231" t="s">
        <v>9920</v>
      </c>
      <c r="C24" s="231" t="s">
        <v>9918</v>
      </c>
      <c r="D24" s="231" t="s">
        <v>9919</v>
      </c>
      <c r="E24" s="231" t="s">
        <v>9041</v>
      </c>
      <c r="F24">
        <f>IFERROR(IF(Table5[[#This Row],[Rit]]="","",1),"")</f>
        <v>1</v>
      </c>
      <c r="G24">
        <v>22</v>
      </c>
      <c r="J24" t="str">
        <f>IF(H24="","",IF(OR((VLOOKUP(G24,G:H,2,0)="(blank)"),VLOOKUP(G24,G:H,2,0)="Grand Total"),"",VLOOKUP(G24,G:H,2,0)))</f>
        <v/>
      </c>
      <c r="K24" t="str">
        <f>IF(SUMIF(C:C,J24,F:F)=0,"",(SUMIF(C:C,J24,F:F)))</f>
        <v/>
      </c>
      <c r="N24" t="str">
        <f>IFERROR(LEFT(Table5[[#This Row],[Part No]],12),"")</f>
        <v xml:space="preserve">81551BZ320  </v>
      </c>
    </row>
    <row r="25" spans="1:14" x14ac:dyDescent="0.3">
      <c r="A25" s="231">
        <f t="shared" si="2"/>
        <v>23</v>
      </c>
      <c r="B25" s="231" t="s">
        <v>9921</v>
      </c>
      <c r="C25" s="231" t="s">
        <v>9918</v>
      </c>
      <c r="D25" s="231" t="s">
        <v>9919</v>
      </c>
      <c r="E25" s="231" t="s">
        <v>9041</v>
      </c>
      <c r="F25">
        <f>IFERROR(IF(Table5[[#This Row],[Rit]]="","",1),"")</f>
        <v>1</v>
      </c>
      <c r="G25">
        <v>24</v>
      </c>
      <c r="J25" t="str">
        <f>IF(H25="","",IF(OR((VLOOKUP(G25,G:H,2,0)="(blank)"),VLOOKUP(G25,G:H,2,0)="Grand Total"),"",VLOOKUP(G25,G:H,2,0)))</f>
        <v/>
      </c>
      <c r="K25" t="str">
        <f>IF(SUMIF(C:C,J25,F:F)=0,"",(SUMIF(C:C,J25,F:F)))</f>
        <v/>
      </c>
      <c r="N25" t="str">
        <f>IFERROR(LEFT(Table5[[#This Row],[Part No]],12),"")</f>
        <v xml:space="preserve">81551BZ320  </v>
      </c>
    </row>
    <row r="26" spans="1:14" x14ac:dyDescent="0.3">
      <c r="A26" s="231">
        <f t="shared" si="2"/>
        <v>24</v>
      </c>
      <c r="B26" s="231" t="s">
        <v>9922</v>
      </c>
      <c r="C26" s="231" t="s">
        <v>9918</v>
      </c>
      <c r="D26" s="231" t="s">
        <v>9919</v>
      </c>
      <c r="E26" s="231" t="s">
        <v>9041</v>
      </c>
      <c r="F26">
        <f>IFERROR(IF(Table5[[#This Row],[Rit]]="","",1),"")</f>
        <v>1</v>
      </c>
      <c r="G26">
        <v>25</v>
      </c>
      <c r="J26" t="str">
        <f>IF(H26="","",IF(OR((VLOOKUP(G26,G:H,2,0)="(blank)"),VLOOKUP(G26,G:H,2,0)="Grand Total"),"",VLOOKUP(G26,G:H,2,0)))</f>
        <v/>
      </c>
      <c r="K26" t="str">
        <f>IF(SUMIF(C:C,J26,F:F)=0,"",(SUMIF(C:C,J26,F:F)))</f>
        <v/>
      </c>
      <c r="N26" t="str">
        <f>IFERROR(LEFT(Table5[[#This Row],[Part No]],12),"")</f>
        <v xml:space="preserve">81551BZ320  </v>
      </c>
    </row>
    <row r="27" spans="1:14" x14ac:dyDescent="0.3">
      <c r="A27" s="231">
        <f t="shared" si="2"/>
        <v>25</v>
      </c>
      <c r="B27" s="231" t="s">
        <v>9923</v>
      </c>
      <c r="C27" s="231" t="s">
        <v>9924</v>
      </c>
      <c r="D27" s="231" t="s">
        <v>9925</v>
      </c>
      <c r="E27" s="231" t="s">
        <v>9926</v>
      </c>
      <c r="F27">
        <f>IFERROR(IF(Table5[[#This Row],[Rit]]="","",1),"")</f>
        <v>1</v>
      </c>
      <c r="G27">
        <v>26</v>
      </c>
      <c r="J27" t="str">
        <f>IF(H27="","",IF(OR((VLOOKUP(G27,G:H,2,0)="(blank)"),VLOOKUP(G27,G:H,2,0)="Grand Total"),"",VLOOKUP(G27,G:H,2,0)))</f>
        <v/>
      </c>
      <c r="N27" t="str">
        <f>IFERROR(LEFT(Table5[[#This Row],[Part No]],12),"")</f>
        <v xml:space="preserve">815500D400  </v>
      </c>
    </row>
    <row r="28" spans="1:14" x14ac:dyDescent="0.3">
      <c r="A28" s="231">
        <f t="shared" si="2"/>
        <v>26</v>
      </c>
      <c r="B28" s="231" t="s">
        <v>9927</v>
      </c>
      <c r="C28" s="231" t="s">
        <v>9924</v>
      </c>
      <c r="D28" s="231" t="s">
        <v>9469</v>
      </c>
      <c r="E28" s="231" t="s">
        <v>9926</v>
      </c>
      <c r="F28">
        <f>IFERROR(IF(Table5[[#This Row],[Rit]]="","",1),"")</f>
        <v>1</v>
      </c>
      <c r="G28">
        <v>27</v>
      </c>
      <c r="J28" t="str">
        <f>IF(H28="","",IF(OR((VLOOKUP(G28,G:H,2,0)="(blank)"),VLOOKUP(G28,G:H,2,0)="Grand Total"),"",VLOOKUP(G28,G:H,2,0)))</f>
        <v/>
      </c>
      <c r="N28" t="str">
        <f>IFERROR(LEFT(Table5[[#This Row],[Part No]],12),"")</f>
        <v>81240BZ010B0</v>
      </c>
    </row>
    <row r="29" spans="1:14" x14ac:dyDescent="0.3">
      <c r="A29" s="231">
        <f t="shared" si="2"/>
        <v>27</v>
      </c>
      <c r="B29" s="231" t="s">
        <v>9928</v>
      </c>
      <c r="C29" s="231" t="s">
        <v>9924</v>
      </c>
      <c r="D29" s="231" t="s">
        <v>9929</v>
      </c>
      <c r="E29" s="231" t="s">
        <v>9926</v>
      </c>
      <c r="F29">
        <f>IFERROR(IF(Table5[[#This Row],[Rit]]="","",1),"")</f>
        <v>1</v>
      </c>
      <c r="G29">
        <v>29</v>
      </c>
      <c r="J29" t="str">
        <f>IF(H29="","",IF(OR((VLOOKUP(G29,G:H,2,0)="(blank)"),VLOOKUP(G29,G:H,2,0)="Grand Total"),"",VLOOKUP(G29,G:H,2,0)))</f>
        <v/>
      </c>
      <c r="N29" t="str">
        <f>IFERROR(LEFT(Table5[[#This Row],[Part No]],12),"")</f>
        <v xml:space="preserve">815610K240  </v>
      </c>
    </row>
    <row r="30" spans="1:14" x14ac:dyDescent="0.3">
      <c r="A30" s="231">
        <f t="shared" si="2"/>
        <v>28</v>
      </c>
      <c r="B30" s="231" t="s">
        <v>9930</v>
      </c>
      <c r="C30" s="231" t="s">
        <v>9924</v>
      </c>
      <c r="D30" s="231" t="s">
        <v>9929</v>
      </c>
      <c r="E30" s="231" t="s">
        <v>9926</v>
      </c>
      <c r="F30">
        <f>IFERROR(IF(Table5[[#This Row],[Rit]]="","",1),"")</f>
        <v>1</v>
      </c>
      <c r="G30">
        <v>30</v>
      </c>
      <c r="J30" t="str">
        <f>IF(H30="","",IF(OR((VLOOKUP(G30,G:H,2,0)="(blank)"),VLOOKUP(G30,G:H,2,0)="Grand Total"),"",VLOOKUP(G30,G:H,2,0)))</f>
        <v/>
      </c>
      <c r="N30" t="str">
        <f>IFERROR(LEFT(Table5[[#This Row],[Part No]],12),"")</f>
        <v xml:space="preserve">815610K240  </v>
      </c>
    </row>
    <row r="31" spans="1:14" x14ac:dyDescent="0.3">
      <c r="A31" s="231">
        <f t="shared" si="2"/>
        <v>29</v>
      </c>
      <c r="B31" s="231" t="s">
        <v>9930</v>
      </c>
      <c r="C31" s="231" t="s">
        <v>9924</v>
      </c>
      <c r="D31" s="231" t="s">
        <v>9929</v>
      </c>
      <c r="E31" s="231" t="s">
        <v>9926</v>
      </c>
      <c r="F31">
        <f>IFERROR(IF(Table5[[#This Row],[Rit]]="","",1),"")</f>
        <v>1</v>
      </c>
      <c r="G31">
        <v>31</v>
      </c>
      <c r="J31" t="str">
        <f>IF(H31="","",IF(OR((VLOOKUP(G31,G:H,2,0)="(blank)"),VLOOKUP(G31,G:H,2,0)="Grand Total"),"",VLOOKUP(G31,G:H,2,0)))</f>
        <v/>
      </c>
      <c r="N31" t="str">
        <f>IFERROR(LEFT(Table5[[#This Row],[Part No]],12),"")</f>
        <v xml:space="preserve">815610K240  </v>
      </c>
    </row>
    <row r="32" spans="1:14" x14ac:dyDescent="0.3">
      <c r="A32" s="231">
        <f t="shared" si="2"/>
        <v>30</v>
      </c>
      <c r="B32" s="231" t="s">
        <v>9931</v>
      </c>
      <c r="C32" s="231" t="s">
        <v>9932</v>
      </c>
      <c r="D32" s="231" t="s">
        <v>9929</v>
      </c>
      <c r="E32" s="231" t="s">
        <v>9933</v>
      </c>
      <c r="F32">
        <f>IFERROR(IF(Table5[[#This Row],[Rit]]="","",1),"")</f>
        <v>1</v>
      </c>
      <c r="G32">
        <v>32</v>
      </c>
      <c r="J32" t="str">
        <f>IF(H32="","",IF(OR((VLOOKUP(G32,G:H,2,0)="(blank)"),VLOOKUP(G32,G:H,2,0)="Grand Total"),"",VLOOKUP(G32,G:H,2,0)))</f>
        <v/>
      </c>
      <c r="N32" t="str">
        <f>IFERROR(LEFT(Table5[[#This Row],[Part No]],12),"")</f>
        <v xml:space="preserve">815610K240  </v>
      </c>
    </row>
    <row r="33" spans="1:14" x14ac:dyDescent="0.3">
      <c r="A33" s="231">
        <f t="shared" si="2"/>
        <v>31</v>
      </c>
      <c r="B33" s="231" t="s">
        <v>9934</v>
      </c>
      <c r="C33" s="231" t="s">
        <v>9932</v>
      </c>
      <c r="D33" s="231" t="s">
        <v>9929</v>
      </c>
      <c r="E33" s="231" t="s">
        <v>9933</v>
      </c>
      <c r="F33">
        <f>IFERROR(IF(Table5[[#This Row],[Rit]]="","",1),"")</f>
        <v>1</v>
      </c>
      <c r="G33">
        <v>33</v>
      </c>
      <c r="J33" t="str">
        <f>IF(H33="","",IF(OR((VLOOKUP(G33,G:H,2,0)="(blank)"),VLOOKUP(G33,G:H,2,0)="Grand Total"),"",VLOOKUP(G33,G:H,2,0)))</f>
        <v/>
      </c>
      <c r="N33" t="str">
        <f>IFERROR(LEFT(Table5[[#This Row],[Part No]],12),"")</f>
        <v xml:space="preserve">815610K240  </v>
      </c>
    </row>
    <row r="34" spans="1:14" x14ac:dyDescent="0.3">
      <c r="A34" s="231">
        <f t="shared" si="2"/>
        <v>32</v>
      </c>
      <c r="B34" s="231" t="s">
        <v>9934</v>
      </c>
      <c r="C34" s="231" t="s">
        <v>9932</v>
      </c>
      <c r="D34" s="231" t="s">
        <v>9929</v>
      </c>
      <c r="E34" s="231" t="s">
        <v>9933</v>
      </c>
      <c r="F34">
        <f>IFERROR(IF(Table5[[#This Row],[Rit]]="","",1),"")</f>
        <v>1</v>
      </c>
      <c r="G34">
        <v>35</v>
      </c>
      <c r="J34" t="str">
        <f>IF(H34="","",IF(OR((VLOOKUP(G34,G:H,2,0)="(blank)"),VLOOKUP(G34,G:H,2,0)="Grand Total"),"",VLOOKUP(G34,G:H,2,0)))</f>
        <v/>
      </c>
      <c r="N34" t="str">
        <f>IFERROR(LEFT(Table5[[#This Row],[Part No]],12),"")</f>
        <v xml:space="preserve">815610K240  </v>
      </c>
    </row>
    <row r="35" spans="1:14" x14ac:dyDescent="0.3">
      <c r="A35" s="231">
        <f t="shared" si="2"/>
        <v>33</v>
      </c>
      <c r="B35" s="231" t="s">
        <v>9935</v>
      </c>
      <c r="C35" s="231" t="s">
        <v>9932</v>
      </c>
      <c r="D35" s="231" t="s">
        <v>9929</v>
      </c>
      <c r="E35" s="231" t="s">
        <v>9933</v>
      </c>
      <c r="F35">
        <f>IFERROR(IF(Table5[[#This Row],[Rit]]="","",1),"")</f>
        <v>1</v>
      </c>
      <c r="G35">
        <v>36</v>
      </c>
      <c r="J35" t="str">
        <f>IF(H35="","",IF(OR((VLOOKUP(G35,G:H,2,0)="(blank)"),VLOOKUP(G35,G:H,2,0)="Grand Total"),"",VLOOKUP(G35,G:H,2,0)))</f>
        <v/>
      </c>
      <c r="N35" t="str">
        <f>IFERROR(LEFT(Table5[[#This Row],[Part No]],12),"")</f>
        <v xml:space="preserve">815610K240  </v>
      </c>
    </row>
    <row r="36" spans="1:14" x14ac:dyDescent="0.3">
      <c r="A36" s="231">
        <f t="shared" si="2"/>
        <v>34</v>
      </c>
      <c r="B36" s="231" t="s">
        <v>9936</v>
      </c>
      <c r="C36" s="231" t="s">
        <v>9932</v>
      </c>
      <c r="D36" s="231" t="s">
        <v>9929</v>
      </c>
      <c r="E36" s="231" t="s">
        <v>9933</v>
      </c>
      <c r="F36">
        <f>IFERROR(IF(Table5[[#This Row],[Rit]]="","",1),"")</f>
        <v>1</v>
      </c>
      <c r="G36">
        <v>37</v>
      </c>
      <c r="J36" t="str">
        <f>IF(H36="","",IF(OR((VLOOKUP(G36,G:H,2,0)="(blank)"),VLOOKUP(G36,G:H,2,0)="Grand Total"),"",VLOOKUP(G36,G:H,2,0)))</f>
        <v/>
      </c>
      <c r="N36" t="str">
        <f>IFERROR(LEFT(Table5[[#This Row],[Part No]],12),"")</f>
        <v xml:space="preserve">815610K240  </v>
      </c>
    </row>
    <row r="37" spans="1:14" x14ac:dyDescent="0.3">
      <c r="A37" s="231">
        <f t="shared" si="2"/>
        <v>35</v>
      </c>
      <c r="B37" s="231" t="s">
        <v>9936</v>
      </c>
      <c r="C37" s="231" t="s">
        <v>9932</v>
      </c>
      <c r="D37" s="231" t="s">
        <v>9929</v>
      </c>
      <c r="E37" s="231" t="s">
        <v>9933</v>
      </c>
      <c r="F37">
        <f>IFERROR(IF(Table5[[#This Row],[Rit]]="","",1),"")</f>
        <v>1</v>
      </c>
      <c r="G37">
        <v>38</v>
      </c>
      <c r="J37" t="str">
        <f>IF(H37="","",IF(OR((VLOOKUP(G37,G:H,2,0)="(blank)"),VLOOKUP(G37,G:H,2,0)="Grand Total"),"",VLOOKUP(G37,G:H,2,0)))</f>
        <v/>
      </c>
      <c r="N37" t="str">
        <f>IFERROR(LEFT(Table5[[#This Row],[Part No]],12),"")</f>
        <v xml:space="preserve">815610K240  </v>
      </c>
    </row>
    <row r="38" spans="1:14" x14ac:dyDescent="0.3">
      <c r="A38" s="231">
        <f t="shared" ref="A38:A46" si="3">ROW()-2</f>
        <v>36</v>
      </c>
      <c r="B38" s="231" t="s">
        <v>18402</v>
      </c>
      <c r="C38" s="231" t="s">
        <v>9918</v>
      </c>
      <c r="D38" s="231" t="s">
        <v>9474</v>
      </c>
      <c r="E38" s="231" t="s">
        <v>9040</v>
      </c>
      <c r="F38">
        <f>IFERROR(IF(Table5[[#This Row],[Rit]]="","",1),"")</f>
        <v>1</v>
      </c>
      <c r="G38">
        <v>39</v>
      </c>
      <c r="J38" t="str">
        <f>IF(H38="","",IF(OR((VLOOKUP(G38,G:H,2,0)="(blank)"),VLOOKUP(G38,G:H,2,0)="Grand Total"),"",VLOOKUP(G38,G:H,2,0)))</f>
        <v/>
      </c>
      <c r="N38" t="str">
        <f>IFERROR(LEFT(Table5[[#This Row],[Part No]],12),"")</f>
        <v xml:space="preserve">811300K580  </v>
      </c>
    </row>
    <row r="39" spans="1:14" x14ac:dyDescent="0.3">
      <c r="A39" s="231">
        <f t="shared" si="3"/>
        <v>37</v>
      </c>
      <c r="B39" s="231" t="s">
        <v>18402</v>
      </c>
      <c r="C39" s="231" t="s">
        <v>9918</v>
      </c>
      <c r="D39" s="231" t="s">
        <v>9474</v>
      </c>
      <c r="E39" s="231" t="s">
        <v>9040</v>
      </c>
      <c r="F39">
        <f>IFERROR(IF(Table5[[#This Row],[Rit]]="","",1),"")</f>
        <v>1</v>
      </c>
      <c r="G39">
        <v>40</v>
      </c>
      <c r="J39" t="str">
        <f>IF(H39="","",IF(OR((VLOOKUP(G39,G:H,2,0)="(blank)"),VLOOKUP(G39,G:H,2,0)="Grand Total"),"",VLOOKUP(G39,G:H,2,0)))</f>
        <v/>
      </c>
      <c r="N39" t="str">
        <f>IFERROR(LEFT(Table5[[#This Row],[Part No]],12),"")</f>
        <v xml:space="preserve">811300K580  </v>
      </c>
    </row>
    <row r="40" spans="1:14" x14ac:dyDescent="0.3">
      <c r="A40" s="231">
        <f t="shared" si="3"/>
        <v>38</v>
      </c>
      <c r="B40" s="231" t="s">
        <v>18403</v>
      </c>
      <c r="C40" s="231" t="s">
        <v>9918</v>
      </c>
      <c r="D40" s="231" t="s">
        <v>9474</v>
      </c>
      <c r="E40" s="231" t="s">
        <v>9040</v>
      </c>
      <c r="F40">
        <f>IFERROR(IF(Table5[[#This Row],[Rit]]="","",1),"")</f>
        <v>1</v>
      </c>
      <c r="G40">
        <v>42</v>
      </c>
      <c r="J40" t="str">
        <f>IF(H40="","",IF(OR((VLOOKUP(G40,G:H,2,0)="(blank)"),VLOOKUP(G40,G:H,2,0)="Grand Total"),"",VLOOKUP(G40,G:H,2,0)))</f>
        <v/>
      </c>
      <c r="N40" t="str">
        <f>IFERROR(LEFT(Table5[[#This Row],[Part No]],12),"")</f>
        <v xml:space="preserve">811300K580  </v>
      </c>
    </row>
    <row r="41" spans="1:14" x14ac:dyDescent="0.3">
      <c r="A41" s="231">
        <f t="shared" si="3"/>
        <v>39</v>
      </c>
      <c r="B41" s="231" t="s">
        <v>18404</v>
      </c>
      <c r="C41" s="231" t="s">
        <v>18405</v>
      </c>
      <c r="D41" s="231" t="s">
        <v>9912</v>
      </c>
      <c r="E41" s="231" t="s">
        <v>9041</v>
      </c>
      <c r="F41">
        <f>IFERROR(IF(Table5[[#This Row],[Rit]]="","",1),"")</f>
        <v>1</v>
      </c>
      <c r="G41">
        <v>46</v>
      </c>
      <c r="J41" t="str">
        <f>IF(H41="","",IF(OR((VLOOKUP(G41,G:H,2,0)="(blank)"),VLOOKUP(G41,G:H,2,0)="Grand Total"),"",VLOOKUP(G41,G:H,2,0)))</f>
        <v/>
      </c>
      <c r="N41" t="str">
        <f>IFERROR(LEFT(Table5[[#This Row],[Part No]],12),"")</f>
        <v xml:space="preserve">81110BZ610  </v>
      </c>
    </row>
    <row r="42" spans="1:14" x14ac:dyDescent="0.3">
      <c r="A42" s="231">
        <f t="shared" si="3"/>
        <v>40</v>
      </c>
      <c r="B42" s="231" t="s">
        <v>18406</v>
      </c>
      <c r="C42" s="231" t="s">
        <v>18405</v>
      </c>
      <c r="D42" s="231" t="s">
        <v>9912</v>
      </c>
      <c r="E42" s="231" t="s">
        <v>9041</v>
      </c>
      <c r="F42">
        <f>IFERROR(IF(Table5[[#This Row],[Rit]]="","",1),"")</f>
        <v>1</v>
      </c>
      <c r="G42">
        <v>47</v>
      </c>
      <c r="J42" t="str">
        <f>IF(H42="","",IF(OR((VLOOKUP(G42,G:H,2,0)="(blank)"),VLOOKUP(G42,G:H,2,0)="Grand Total"),"",VLOOKUP(G42,G:H,2,0)))</f>
        <v/>
      </c>
      <c r="N42" t="str">
        <f>IFERROR(LEFT(Table5[[#This Row],[Part No]],12),"")</f>
        <v xml:space="preserve">81110BZ610  </v>
      </c>
    </row>
    <row r="43" spans="1:14" x14ac:dyDescent="0.3">
      <c r="A43" s="231">
        <f t="shared" si="3"/>
        <v>41</v>
      </c>
      <c r="B43" s="231" t="s">
        <v>18407</v>
      </c>
      <c r="C43" s="231" t="s">
        <v>18405</v>
      </c>
      <c r="D43" s="231" t="s">
        <v>9912</v>
      </c>
      <c r="E43" s="231" t="s">
        <v>9041</v>
      </c>
      <c r="F43">
        <f>IFERROR(IF(Table5[[#This Row],[Rit]]="","",1),"")</f>
        <v>1</v>
      </c>
      <c r="G43">
        <v>48</v>
      </c>
      <c r="J43" t="str">
        <f>IF(H43="","",IF(OR((VLOOKUP(G43,G:H,2,0)="(blank)"),VLOOKUP(G43,G:H,2,0)="Grand Total"),"",VLOOKUP(G43,G:H,2,0)))</f>
        <v/>
      </c>
      <c r="N43" t="str">
        <f>IFERROR(LEFT(Table5[[#This Row],[Part No]],12),"")</f>
        <v xml:space="preserve">81110BZ610  </v>
      </c>
    </row>
    <row r="44" spans="1:14" x14ac:dyDescent="0.3">
      <c r="A44" s="231">
        <f t="shared" si="3"/>
        <v>42</v>
      </c>
      <c r="B44" s="231" t="s">
        <v>18408</v>
      </c>
      <c r="C44" s="231" t="s">
        <v>18409</v>
      </c>
      <c r="D44" s="231" t="s">
        <v>9912</v>
      </c>
      <c r="E44" s="231" t="s">
        <v>9041</v>
      </c>
      <c r="F44">
        <f>IFERROR(IF(Table5[[#This Row],[Rit]]="","",1),"")</f>
        <v>1</v>
      </c>
      <c r="G44">
        <v>51</v>
      </c>
      <c r="J44" t="str">
        <f>IF(H44="","",IF(OR((VLOOKUP(G44,G:H,2,0)="(blank)"),VLOOKUP(G44,G:H,2,0)="Grand Total"),"",VLOOKUP(G44,G:H,2,0)))</f>
        <v/>
      </c>
      <c r="N44" t="str">
        <f>IFERROR(LEFT(Table5[[#This Row],[Part No]],12),"")</f>
        <v xml:space="preserve">81110BZ610  </v>
      </c>
    </row>
    <row r="45" spans="1:14" x14ac:dyDescent="0.3">
      <c r="A45" s="231">
        <f t="shared" si="3"/>
        <v>43</v>
      </c>
      <c r="B45" s="231" t="s">
        <v>18410</v>
      </c>
      <c r="C45" s="231" t="s">
        <v>18409</v>
      </c>
      <c r="D45" s="231" t="s">
        <v>9912</v>
      </c>
      <c r="E45" s="231" t="s">
        <v>9041</v>
      </c>
      <c r="F45">
        <f>IFERROR(IF(Table5[[#This Row],[Rit]]="","",1),"")</f>
        <v>1</v>
      </c>
      <c r="G45">
        <v>52</v>
      </c>
      <c r="J45" t="str">
        <f>IF(H45="","",IF(OR((VLOOKUP(G45,G:H,2,0)="(blank)"),VLOOKUP(G45,G:H,2,0)="Grand Total"),"",VLOOKUP(G45,G:H,2,0)))</f>
        <v/>
      </c>
      <c r="N45" t="str">
        <f>IFERROR(LEFT(Table5[[#This Row],[Part No]],12),"")</f>
        <v xml:space="preserve">81110BZ610  </v>
      </c>
    </row>
    <row r="46" spans="1:14" x14ac:dyDescent="0.3">
      <c r="A46" s="231">
        <f t="shared" si="3"/>
        <v>44</v>
      </c>
      <c r="B46" s="231" t="s">
        <v>18411</v>
      </c>
      <c r="C46" s="231" t="s">
        <v>18409</v>
      </c>
      <c r="D46" s="231" t="s">
        <v>9912</v>
      </c>
      <c r="E46" s="231" t="s">
        <v>9041</v>
      </c>
      <c r="F46">
        <f>IFERROR(IF(Table5[[#This Row],[Rit]]="","",1),"")</f>
        <v>1</v>
      </c>
      <c r="G46">
        <v>53</v>
      </c>
      <c r="J46" t="str">
        <f>IF(H46="","",IF(OR((VLOOKUP(G46,G:H,2,0)="(blank)"),VLOOKUP(G46,G:H,2,0)="Grand Total"),"",VLOOKUP(G46,G:H,2,0)))</f>
        <v/>
      </c>
      <c r="N46" t="str">
        <f>IFERROR(LEFT(Table5[[#This Row],[Part No]],12),"")</f>
        <v xml:space="preserve">81110BZ610  </v>
      </c>
    </row>
    <row r="47" spans="1:14" x14ac:dyDescent="0.3">
      <c r="A47" s="231">
        <f t="shared" ref="A47:A61" si="4">ROW()-2</f>
        <v>45</v>
      </c>
      <c r="B47" s="231" t="s">
        <v>18412</v>
      </c>
      <c r="C47" s="231" t="s">
        <v>18413</v>
      </c>
      <c r="D47" s="231" t="s">
        <v>18414</v>
      </c>
      <c r="E47" s="231" t="s">
        <v>9074</v>
      </c>
      <c r="F47">
        <f>IFERROR(IF(Table5[[#This Row],[Rit]]="","",1),"")</f>
        <v>1</v>
      </c>
      <c r="G47">
        <v>55</v>
      </c>
      <c r="J47" t="str">
        <f>IF(H47="","",IF(OR((VLOOKUP(G47,G:H,2,0)="(blank)"),VLOOKUP(G47,G:H,2,0)="Grand Total"),"",VLOOKUP(G47,G:H,2,0)))</f>
        <v/>
      </c>
      <c r="N47" t="str">
        <f>IFERROR(LEFT(Table5[[#This Row],[Part No]],12),"")</f>
        <v xml:space="preserve">811300K520  </v>
      </c>
    </row>
    <row r="48" spans="1:14" x14ac:dyDescent="0.3">
      <c r="A48" s="231">
        <f t="shared" si="4"/>
        <v>46</v>
      </c>
      <c r="B48" s="231" t="s">
        <v>18415</v>
      </c>
      <c r="C48" s="231" t="s">
        <v>18413</v>
      </c>
      <c r="D48" s="231" t="s">
        <v>18414</v>
      </c>
      <c r="E48" s="231" t="s">
        <v>9074</v>
      </c>
      <c r="F48">
        <f>IFERROR(IF(Table5[[#This Row],[Rit]]="","",1),"")</f>
        <v>1</v>
      </c>
      <c r="G48">
        <v>56</v>
      </c>
      <c r="J48" t="str">
        <f>IF(H48="","",IF(OR((VLOOKUP(G48,G:H,2,0)="(blank)"),VLOOKUP(G48,G:H,2,0)="Grand Total"),"",VLOOKUP(G48,G:H,2,0)))</f>
        <v/>
      </c>
      <c r="N48" t="str">
        <f>IFERROR(LEFT(Table5[[#This Row],[Part No]],12),"")</f>
        <v xml:space="preserve">811300K520  </v>
      </c>
    </row>
    <row r="49" spans="1:14" x14ac:dyDescent="0.3">
      <c r="A49" s="231">
        <f t="shared" si="4"/>
        <v>47</v>
      </c>
      <c r="B49" s="231" t="s">
        <v>18416</v>
      </c>
      <c r="C49" s="231" t="s">
        <v>18413</v>
      </c>
      <c r="D49" s="231" t="s">
        <v>18414</v>
      </c>
      <c r="E49" s="231" t="s">
        <v>9074</v>
      </c>
      <c r="F49">
        <f>IFERROR(IF(Table5[[#This Row],[Rit]]="","",1),"")</f>
        <v>1</v>
      </c>
      <c r="G49">
        <v>57</v>
      </c>
      <c r="J49" t="str">
        <f>IF(H49="","",IF(OR((VLOOKUP(G49,G:H,2,0)="(blank)"),VLOOKUP(G49,G:H,2,0)="Grand Total"),"",VLOOKUP(G49,G:H,2,0)))</f>
        <v/>
      </c>
      <c r="N49" t="str">
        <f>IFERROR(LEFT(Table5[[#This Row],[Part No]],12),"")</f>
        <v xml:space="preserve">811300K520  </v>
      </c>
    </row>
    <row r="50" spans="1:14" x14ac:dyDescent="0.3">
      <c r="A50" s="231">
        <f t="shared" si="4"/>
        <v>48</v>
      </c>
      <c r="B50" s="231" t="s">
        <v>18416</v>
      </c>
      <c r="C50" s="231" t="s">
        <v>18413</v>
      </c>
      <c r="D50" s="231" t="s">
        <v>18414</v>
      </c>
      <c r="E50" s="231" t="s">
        <v>9074</v>
      </c>
      <c r="F50">
        <f>IFERROR(IF(Table5[[#This Row],[Rit]]="","",1),"")</f>
        <v>1</v>
      </c>
      <c r="G50">
        <v>58</v>
      </c>
      <c r="J50" t="str">
        <f>IF(H50="","",IF(OR((VLOOKUP(G50,G:H,2,0)="(blank)"),VLOOKUP(G50,G:H,2,0)="Grand Total"),"",VLOOKUP(G50,G:H,2,0)))</f>
        <v/>
      </c>
      <c r="N50" t="str">
        <f>IFERROR(LEFT(Table5[[#This Row],[Part No]],12),"")</f>
        <v xml:space="preserve">811300K520  </v>
      </c>
    </row>
    <row r="51" spans="1:14" x14ac:dyDescent="0.3">
      <c r="A51" s="231">
        <f t="shared" si="4"/>
        <v>49</v>
      </c>
      <c r="B51" s="231" t="s">
        <v>18417</v>
      </c>
      <c r="C51" s="231" t="s">
        <v>18413</v>
      </c>
      <c r="D51" s="231" t="s">
        <v>18414</v>
      </c>
      <c r="E51" s="231" t="s">
        <v>9074</v>
      </c>
      <c r="F51">
        <f>IFERROR(IF(Table5[[#This Row],[Rit]]="","",1),"")</f>
        <v>1</v>
      </c>
      <c r="G51">
        <v>59</v>
      </c>
      <c r="J51" t="str">
        <f>IF(H51="","",IF(OR((VLOOKUP(G51,G:H,2,0)="(blank)"),VLOOKUP(G51,G:H,2,0)="Grand Total"),"",VLOOKUP(G51,G:H,2,0)))</f>
        <v/>
      </c>
      <c r="N51" t="str">
        <f>IFERROR(LEFT(Table5[[#This Row],[Part No]],12),"")</f>
        <v xml:space="preserve">811300K520  </v>
      </c>
    </row>
    <row r="52" spans="1:14" x14ac:dyDescent="0.3">
      <c r="A52" s="231">
        <f t="shared" si="4"/>
        <v>50</v>
      </c>
      <c r="B52" s="231" t="s">
        <v>18418</v>
      </c>
      <c r="C52" s="231" t="s">
        <v>18413</v>
      </c>
      <c r="D52" s="231" t="s">
        <v>18414</v>
      </c>
      <c r="E52" s="231" t="s">
        <v>9074</v>
      </c>
      <c r="F52">
        <f>IFERROR(IF(Table5[[#This Row],[Rit]]="","",1),"")</f>
        <v>1</v>
      </c>
      <c r="G52">
        <v>60</v>
      </c>
      <c r="J52" t="str">
        <f>IF(H52="","",IF(OR((VLOOKUP(G52,G:H,2,0)="(blank)"),VLOOKUP(G52,G:H,2,0)="Grand Total"),"",VLOOKUP(G52,G:H,2,0)))</f>
        <v/>
      </c>
      <c r="N52" t="str">
        <f>IFERROR(LEFT(Table5[[#This Row],[Part No]],12),"")</f>
        <v xml:space="preserve">811300K520  </v>
      </c>
    </row>
    <row r="53" spans="1:14" x14ac:dyDescent="0.3">
      <c r="A53" s="231">
        <f t="shared" si="4"/>
        <v>51</v>
      </c>
      <c r="B53" s="231" t="s">
        <v>18419</v>
      </c>
      <c r="C53" s="231" t="s">
        <v>18420</v>
      </c>
      <c r="D53" s="231" t="s">
        <v>18414</v>
      </c>
      <c r="E53" s="231" t="s">
        <v>9040</v>
      </c>
      <c r="F53">
        <f>IFERROR(IF(Table5[[#This Row],[Rit]]="","",1),"")</f>
        <v>1</v>
      </c>
      <c r="G53">
        <v>62</v>
      </c>
      <c r="J53" t="str">
        <f>IF(H53="","",IF(OR((VLOOKUP(G53,G:H,2,0)="(blank)"),VLOOKUP(G53,G:H,2,0)="Grand Total"),"",VLOOKUP(G53,G:H,2,0)))</f>
        <v/>
      </c>
      <c r="N53" t="str">
        <f>IFERROR(LEFT(Table5[[#This Row],[Part No]],12),"")</f>
        <v xml:space="preserve">811300K520  </v>
      </c>
    </row>
    <row r="54" spans="1:14" x14ac:dyDescent="0.3">
      <c r="A54" s="231">
        <f t="shared" si="4"/>
        <v>52</v>
      </c>
      <c r="B54" s="231" t="s">
        <v>18421</v>
      </c>
      <c r="C54" s="231" t="s">
        <v>18420</v>
      </c>
      <c r="D54" s="231" t="s">
        <v>18414</v>
      </c>
      <c r="E54" s="231" t="s">
        <v>9040</v>
      </c>
      <c r="F54">
        <f>IFERROR(IF(Table5[[#This Row],[Rit]]="","",1),"")</f>
        <v>1</v>
      </c>
      <c r="G54">
        <v>63</v>
      </c>
      <c r="J54" t="str">
        <f>IF(H54="","",IF(OR((VLOOKUP(G54,G:H,2,0)="(blank)"),VLOOKUP(G54,G:H,2,0)="Grand Total"),"",VLOOKUP(G54,G:H,2,0)))</f>
        <v/>
      </c>
      <c r="N54" t="str">
        <f>IFERROR(LEFT(Table5[[#This Row],[Part No]],12),"")</f>
        <v xml:space="preserve">811300K520  </v>
      </c>
    </row>
    <row r="55" spans="1:14" x14ac:dyDescent="0.3">
      <c r="A55" s="231">
        <f t="shared" si="4"/>
        <v>53</v>
      </c>
      <c r="B55" s="231" t="s">
        <v>18422</v>
      </c>
      <c r="C55" s="231" t="s">
        <v>18420</v>
      </c>
      <c r="D55" s="231" t="s">
        <v>18414</v>
      </c>
      <c r="E55" s="231" t="s">
        <v>9040</v>
      </c>
      <c r="F55">
        <f>IFERROR(IF(Table5[[#This Row],[Rit]]="","",1),"")</f>
        <v>1</v>
      </c>
      <c r="G55">
        <v>64</v>
      </c>
      <c r="J55" t="str">
        <f>IF(H55="","",IF(OR((VLOOKUP(G55,G:H,2,0)="(blank)"),VLOOKUP(G55,G:H,2,0)="Grand Total"),"",VLOOKUP(G55,G:H,2,0)))</f>
        <v/>
      </c>
      <c r="N55" t="str">
        <f>IFERROR(LEFT(Table5[[#This Row],[Part No]],12),"")</f>
        <v xml:space="preserve">811300K520  </v>
      </c>
    </row>
    <row r="56" spans="1:14" x14ac:dyDescent="0.3">
      <c r="A56" s="231">
        <f t="shared" si="4"/>
        <v>54</v>
      </c>
      <c r="B56" s="231" t="s">
        <v>18422</v>
      </c>
      <c r="C56" s="231" t="s">
        <v>18420</v>
      </c>
      <c r="D56" s="231" t="s">
        <v>18414</v>
      </c>
      <c r="E56" s="231" t="s">
        <v>9040</v>
      </c>
      <c r="F56">
        <f>IFERROR(IF(Table5[[#This Row],[Rit]]="","",1),"")</f>
        <v>1</v>
      </c>
      <c r="G56">
        <v>65</v>
      </c>
      <c r="J56" t="str">
        <f>IF(H56="","",IF(OR((VLOOKUP(G56,G:H,2,0)="(blank)"),VLOOKUP(G56,G:H,2,0)="Grand Total"),"",VLOOKUP(G56,G:H,2,0)))</f>
        <v/>
      </c>
      <c r="N56" t="str">
        <f>IFERROR(LEFT(Table5[[#This Row],[Part No]],12),"")</f>
        <v xml:space="preserve">811300K520  </v>
      </c>
    </row>
    <row r="57" spans="1:14" x14ac:dyDescent="0.3">
      <c r="A57" s="231">
        <f t="shared" si="4"/>
        <v>55</v>
      </c>
      <c r="B57" s="231" t="s">
        <v>18423</v>
      </c>
      <c r="C57" s="231" t="s">
        <v>18420</v>
      </c>
      <c r="D57" s="231" t="s">
        <v>18414</v>
      </c>
      <c r="E57" s="231" t="s">
        <v>9040</v>
      </c>
      <c r="F57">
        <f>IFERROR(IF(Table5[[#This Row],[Rit]]="","",1),"")</f>
        <v>1</v>
      </c>
      <c r="G57">
        <v>66</v>
      </c>
      <c r="J57" t="str">
        <f>IF(H57="","",IF(OR((VLOOKUP(G57,G:H,2,0)="(blank)"),VLOOKUP(G57,G:H,2,0)="Grand Total"),"",VLOOKUP(G57,G:H,2,0)))</f>
        <v/>
      </c>
      <c r="N57" t="str">
        <f>IFERROR(LEFT(Table5[[#This Row],[Part No]],12),"")</f>
        <v xml:space="preserve">811300K520  </v>
      </c>
    </row>
    <row r="58" spans="1:14" x14ac:dyDescent="0.3">
      <c r="A58" s="231">
        <f t="shared" si="4"/>
        <v>56</v>
      </c>
      <c r="B58" s="231" t="s">
        <v>18424</v>
      </c>
      <c r="C58" s="231" t="s">
        <v>9480</v>
      </c>
      <c r="D58" s="231" t="s">
        <v>18414</v>
      </c>
      <c r="E58" s="231" t="s">
        <v>9040</v>
      </c>
      <c r="F58">
        <f>IFERROR(IF(Table5[[#This Row],[Rit]]="","",1),"")</f>
        <v>1</v>
      </c>
      <c r="G58">
        <v>68</v>
      </c>
      <c r="J58" t="str">
        <f>IF(H58="","",IF(OR((VLOOKUP(G58,G:H,2,0)="(blank)"),VLOOKUP(G58,G:H,2,0)="Grand Total"),"",VLOOKUP(G58,G:H,2,0)))</f>
        <v/>
      </c>
      <c r="N58" t="str">
        <f>IFERROR(LEFT(Table5[[#This Row],[Part No]],12),"")</f>
        <v xml:space="preserve">811300K520  </v>
      </c>
    </row>
    <row r="59" spans="1:14" x14ac:dyDescent="0.3">
      <c r="A59" s="231">
        <f t="shared" si="4"/>
        <v>57</v>
      </c>
      <c r="B59" s="231" t="s">
        <v>18425</v>
      </c>
      <c r="C59" s="231" t="s">
        <v>9480</v>
      </c>
      <c r="D59" s="231" t="s">
        <v>18414</v>
      </c>
      <c r="E59" s="231" t="s">
        <v>9040</v>
      </c>
      <c r="F59">
        <f>IFERROR(IF(Table5[[#This Row],[Rit]]="","",1),"")</f>
        <v>1</v>
      </c>
      <c r="G59">
        <v>69</v>
      </c>
      <c r="J59" t="str">
        <f>IF(H59="","",IF(OR((VLOOKUP(G59,G:H,2,0)="(blank)"),VLOOKUP(G59,G:H,2,0)="Grand Total"),"",VLOOKUP(G59,G:H,2,0)))</f>
        <v/>
      </c>
      <c r="N59" t="str">
        <f>IFERROR(LEFT(Table5[[#This Row],[Part No]],12),"")</f>
        <v xml:space="preserve">811300K520  </v>
      </c>
    </row>
    <row r="60" spans="1:14" x14ac:dyDescent="0.3">
      <c r="A60" s="231">
        <f t="shared" si="4"/>
        <v>58</v>
      </c>
      <c r="B60" s="231" t="s">
        <v>18426</v>
      </c>
      <c r="C60" s="231" t="s">
        <v>9480</v>
      </c>
      <c r="D60" s="231" t="s">
        <v>18414</v>
      </c>
      <c r="E60" s="231" t="s">
        <v>9040</v>
      </c>
      <c r="F60">
        <f>IFERROR(IF(Table5[[#This Row],[Rit]]="","",1),"")</f>
        <v>1</v>
      </c>
      <c r="G60">
        <v>70</v>
      </c>
      <c r="J60" t="str">
        <f>IF(H60="","",IF(OR((VLOOKUP(G60,G:H,2,0)="(blank)"),VLOOKUP(G60,G:H,2,0)="Grand Total"),"",VLOOKUP(G60,G:H,2,0)))</f>
        <v/>
      </c>
      <c r="N60" t="str">
        <f>IFERROR(LEFT(Table5[[#This Row],[Part No]],12),"")</f>
        <v xml:space="preserve">811300K520  </v>
      </c>
    </row>
    <row r="61" spans="1:14" x14ac:dyDescent="0.3">
      <c r="A61" s="231">
        <f t="shared" si="4"/>
        <v>59</v>
      </c>
      <c r="B61" s="231" t="s">
        <v>18426</v>
      </c>
      <c r="C61" s="231" t="s">
        <v>9480</v>
      </c>
      <c r="D61" s="231" t="s">
        <v>18414</v>
      </c>
      <c r="E61" s="231" t="s">
        <v>9040</v>
      </c>
      <c r="F61">
        <f>IFERROR(IF(Table5[[#This Row],[Rit]]="","",1),"")</f>
        <v>1</v>
      </c>
      <c r="G61">
        <v>71</v>
      </c>
      <c r="J61" t="str">
        <f>IF(H61="","",IF(OR((VLOOKUP(G61,G:H,2,0)="(blank)"),VLOOKUP(G61,G:H,2,0)="Grand Total"),"",VLOOKUP(G61,G:H,2,0)))</f>
        <v/>
      </c>
      <c r="N61" t="str">
        <f>IFERROR(LEFT(Table5[[#This Row],[Part No]],12),"")</f>
        <v xml:space="preserve">811300K520  </v>
      </c>
    </row>
    <row r="62" spans="1:14" x14ac:dyDescent="0.3">
      <c r="F62" t="str">
        <f>IFERROR(IF(Table5[[#This Row],[Rit]]="","",1),"")</f>
        <v/>
      </c>
      <c r="G62">
        <v>72</v>
      </c>
      <c r="J62" t="str">
        <f>IF(H62="","",IF(OR((VLOOKUP(G62,G:H,2,0)="(blank)"),VLOOKUP(G62,G:H,2,0)="Grand Total"),"",VLOOKUP(G62,G:H,2,0)))</f>
        <v/>
      </c>
      <c r="N62" t="str">
        <f>IFERROR(LEFT(Table5[[#This Row],[Part No]],12),"")</f>
        <v/>
      </c>
    </row>
    <row r="63" spans="1:14" x14ac:dyDescent="0.3">
      <c r="F63" t="str">
        <f>IFERROR(IF(Table5[[#This Row],[Rit]]="","",1),"")</f>
        <v/>
      </c>
      <c r="G63">
        <v>73</v>
      </c>
      <c r="J63" t="str">
        <f>IF(H63="","",IF(OR((VLOOKUP(G63,G:H,2,0)="(blank)"),VLOOKUP(G63,G:H,2,0)="Grand Total"),"",VLOOKUP(G63,G:H,2,0)))</f>
        <v/>
      </c>
      <c r="N63" t="str">
        <f>IFERROR(LEFT(Table5[[#This Row],[Part No]],12),"")</f>
        <v/>
      </c>
    </row>
    <row r="64" spans="1:14" x14ac:dyDescent="0.3">
      <c r="F64" t="str">
        <f>IFERROR(IF(Table5[[#This Row],[Rit]]="","",1),"")</f>
        <v/>
      </c>
      <c r="G64">
        <v>76</v>
      </c>
      <c r="J64" t="str">
        <f>IF(H64="","",IF(OR((VLOOKUP(G64,G:H,2,0)="(blank)"),VLOOKUP(G64,G:H,2,0)="Grand Total"),"",VLOOKUP(G64,G:H,2,0)))</f>
        <v/>
      </c>
      <c r="N64" t="str">
        <f>IFERROR(LEFT(Table5[[#This Row],[Part No]],12),"")</f>
        <v/>
      </c>
    </row>
    <row r="65" spans="6:14" x14ac:dyDescent="0.3">
      <c r="F65" t="str">
        <f>IFERROR(IF(Table5[[#This Row],[Rit]]="","",1),"")</f>
        <v/>
      </c>
      <c r="G65">
        <v>77</v>
      </c>
      <c r="J65" t="str">
        <f>IF(H65="","",IF(OR((VLOOKUP(G65,G:H,2,0)="(blank)"),VLOOKUP(G65,G:H,2,0)="Grand Total"),"",VLOOKUP(G65,G:H,2,0)))</f>
        <v/>
      </c>
      <c r="N65" t="str">
        <f>IFERROR(LEFT(Table5[[#This Row],[Part No]],12),"")</f>
        <v/>
      </c>
    </row>
    <row r="66" spans="6:14" x14ac:dyDescent="0.3">
      <c r="F66" t="str">
        <f>IFERROR(IF(Table5[[#This Row],[Rit]]="","",1),"")</f>
        <v/>
      </c>
      <c r="G66">
        <v>78</v>
      </c>
      <c r="J66" t="str">
        <f>IF(H66="","",IF(OR((VLOOKUP(G66,G:H,2,0)="(blank)"),VLOOKUP(G66,G:H,2,0)="Grand Total"),"",VLOOKUP(G66,G:H,2,0)))</f>
        <v/>
      </c>
      <c r="N66" t="str">
        <f>IFERROR(LEFT(Table5[[#This Row],[Part No]],12),"")</f>
        <v/>
      </c>
    </row>
    <row r="67" spans="6:14" x14ac:dyDescent="0.3">
      <c r="F67" t="str">
        <f>IFERROR(IF(Table5[[#This Row],[Rit]]="","",1),"")</f>
        <v/>
      </c>
      <c r="G67">
        <v>79</v>
      </c>
      <c r="J67" t="str">
        <f>IF(H67="","",IF(OR((VLOOKUP(G67,G:H,2,0)="(blank)"),VLOOKUP(G67,G:H,2,0)="Grand Total"),"",VLOOKUP(G67,G:H,2,0)))</f>
        <v/>
      </c>
      <c r="N67" t="str">
        <f>IFERROR(LEFT(Table5[[#This Row],[Part No]],12),"")</f>
        <v/>
      </c>
    </row>
    <row r="68" spans="6:14" x14ac:dyDescent="0.3">
      <c r="F68" t="str">
        <f>IFERROR(IF(Table5[[#This Row],[Rit]]="","",1),"")</f>
        <v/>
      </c>
      <c r="G68">
        <v>80</v>
      </c>
      <c r="J68" t="str">
        <f>IF(H68="","",IF(OR((VLOOKUP(G68,G:H,2,0)="(blank)"),VLOOKUP(G68,G:H,2,0)="Grand Total"),"",VLOOKUP(G68,G:H,2,0)))</f>
        <v/>
      </c>
      <c r="N68" t="str">
        <f>IFERROR(LEFT(Table5[[#This Row],[Part No]],12),"")</f>
        <v/>
      </c>
    </row>
    <row r="69" spans="6:14" x14ac:dyDescent="0.3">
      <c r="F69" t="str">
        <f>IFERROR(IF(Table5[[#This Row],[Rit]]="","",1),"")</f>
        <v/>
      </c>
      <c r="G69">
        <v>81</v>
      </c>
      <c r="J69" t="str">
        <f>IF(H69="","",IF(OR((VLOOKUP(G69,G:H,2,0)="(blank)"),VLOOKUP(G69,G:H,2,0)="Grand Total"),"",VLOOKUP(G69,G:H,2,0)))</f>
        <v/>
      </c>
      <c r="N69" t="str">
        <f>IFERROR(LEFT(Table5[[#This Row],[Part No]],12),"")</f>
        <v/>
      </c>
    </row>
    <row r="70" spans="6:14" x14ac:dyDescent="0.3">
      <c r="F70" t="str">
        <f>IFERROR(IF(Table5[[#This Row],[Rit]]="","",1),"")</f>
        <v/>
      </c>
      <c r="G70">
        <v>82</v>
      </c>
      <c r="J70" t="str">
        <f>IF(H70="","",IF(OR((VLOOKUP(G70,G:H,2,0)="(blank)"),VLOOKUP(G70,G:H,2,0)="Grand Total"),"",VLOOKUP(G70,G:H,2,0)))</f>
        <v/>
      </c>
      <c r="N70" t="str">
        <f>IFERROR(LEFT(Table5[[#This Row],[Part No]],12),"")</f>
        <v/>
      </c>
    </row>
    <row r="71" spans="6:14" x14ac:dyDescent="0.3">
      <c r="F71" t="str">
        <f>IFERROR(IF(Table5[[#This Row],[Rit]]="","",1),"")</f>
        <v/>
      </c>
      <c r="G71">
        <v>83</v>
      </c>
      <c r="J71" t="str">
        <f>IF(H71="","",IF(OR((VLOOKUP(G71,G:H,2,0)="(blank)"),VLOOKUP(G71,G:H,2,0)="Grand Total"),"",VLOOKUP(G71,G:H,2,0)))</f>
        <v/>
      </c>
      <c r="N71" t="str">
        <f>IFERROR(LEFT(Table5[[#This Row],[Part No]],12),"")</f>
        <v/>
      </c>
    </row>
    <row r="72" spans="6:14" x14ac:dyDescent="0.3">
      <c r="F72" t="str">
        <f>IFERROR(IF(Table5[[#This Row],[Rit]]="","",1),"")</f>
        <v/>
      </c>
      <c r="G72">
        <v>84</v>
      </c>
      <c r="J72" t="str">
        <f>IF(H72="","",IF(OR((VLOOKUP(G72,G:H,2,0)="(blank)"),VLOOKUP(G72,G:H,2,0)="Grand Total"),"",VLOOKUP(G72,G:H,2,0)))</f>
        <v/>
      </c>
      <c r="N72" t="str">
        <f>IFERROR(LEFT(Table5[[#This Row],[Part No]],12),"")</f>
        <v/>
      </c>
    </row>
    <row r="73" spans="6:14" x14ac:dyDescent="0.3">
      <c r="F73" t="str">
        <f>IFERROR(IF(Table5[[#This Row],[Rit]]="","",1),"")</f>
        <v/>
      </c>
      <c r="G73">
        <v>85</v>
      </c>
      <c r="J73" t="str">
        <f>IF(H73="","",IF(OR((VLOOKUP(G73,G:H,2,0)="(blank)"),VLOOKUP(G73,G:H,2,0)="Grand Total"),"",VLOOKUP(G73,G:H,2,0)))</f>
        <v/>
      </c>
      <c r="N73" t="str">
        <f>IFERROR(LEFT(Table5[[#This Row],[Part No]],12),"")</f>
        <v/>
      </c>
    </row>
    <row r="74" spans="6:14" x14ac:dyDescent="0.3">
      <c r="F74" t="str">
        <f>IFERROR(IF(Table5[[#This Row],[Rit]]="","",1),"")</f>
        <v/>
      </c>
      <c r="G74">
        <v>86</v>
      </c>
      <c r="J74" t="str">
        <f>IF(H74="","",IF(OR((VLOOKUP(G74,G:H,2,0)="(blank)"),VLOOKUP(G74,G:H,2,0)="Grand Total"),"",VLOOKUP(G74,G:H,2,0)))</f>
        <v/>
      </c>
      <c r="N74" t="str">
        <f>IFERROR(LEFT(Table5[[#This Row],[Part No]],12),"")</f>
        <v/>
      </c>
    </row>
    <row r="75" spans="6:14" x14ac:dyDescent="0.3">
      <c r="F75" t="str">
        <f>IFERROR(IF(Table5[[#This Row],[Rit]]="","",1),"")</f>
        <v/>
      </c>
      <c r="G75">
        <v>87</v>
      </c>
      <c r="J75" t="str">
        <f>IF(H75="","",IF(OR((VLOOKUP(G75,G:H,2,0)="(blank)"),VLOOKUP(G75,G:H,2,0)="Grand Total"),"",VLOOKUP(G75,G:H,2,0)))</f>
        <v/>
      </c>
      <c r="N75" t="str">
        <f>IFERROR(LEFT(Table5[[#This Row],[Part No]],12),"")</f>
        <v/>
      </c>
    </row>
    <row r="76" spans="6:14" x14ac:dyDescent="0.3">
      <c r="F76" t="str">
        <f>IFERROR(IF(Table5[[#This Row],[Rit]]="","",1),"")</f>
        <v/>
      </c>
      <c r="G76">
        <v>88</v>
      </c>
      <c r="J76" t="str">
        <f>IF(H76="","",IF(OR((VLOOKUP(G76,G:H,2,0)="(blank)"),VLOOKUP(G76,G:H,2,0)="Grand Total"),"",VLOOKUP(G76,G:H,2,0)))</f>
        <v/>
      </c>
      <c r="N76" t="str">
        <f>IFERROR(LEFT(Table5[[#This Row],[Part No]],12),"")</f>
        <v/>
      </c>
    </row>
    <row r="77" spans="6:14" x14ac:dyDescent="0.3">
      <c r="F77" t="str">
        <f>IFERROR(IF(Table5[[#This Row],[Rit]]="","",1),"")</f>
        <v/>
      </c>
      <c r="G77">
        <v>89</v>
      </c>
      <c r="J77" t="str">
        <f>IF(H77="","",IF(OR((VLOOKUP(G77,G:H,2,0)="(blank)"),VLOOKUP(G77,G:H,2,0)="Grand Total"),"",VLOOKUP(G77,G:H,2,0)))</f>
        <v/>
      </c>
      <c r="N77" t="str">
        <f>IFERROR(LEFT(Table5[[#This Row],[Part No]],12),"")</f>
        <v/>
      </c>
    </row>
    <row r="78" spans="6:14" x14ac:dyDescent="0.3">
      <c r="F78" t="str">
        <f>IFERROR(IF(Table5[[#This Row],[Rit]]="","",1),"")</f>
        <v/>
      </c>
      <c r="G78">
        <v>90</v>
      </c>
      <c r="J78" t="str">
        <f>IF(H78="","",IF(OR((VLOOKUP(G78,G:H,2,0)="(blank)"),VLOOKUP(G78,G:H,2,0)="Grand Total"),"",VLOOKUP(G78,G:H,2,0)))</f>
        <v/>
      </c>
      <c r="N78" t="str">
        <f>IFERROR(LEFT(Table5[[#This Row],[Part No]],12),"")</f>
        <v/>
      </c>
    </row>
    <row r="79" spans="6:14" x14ac:dyDescent="0.3">
      <c r="F79" t="str">
        <f>IFERROR(IF(Table5[[#This Row],[Rit]]="","",1),"")</f>
        <v/>
      </c>
      <c r="G79">
        <v>91</v>
      </c>
      <c r="J79" t="str">
        <f>IF(H79="","",IF(OR((VLOOKUP(G79,G:H,2,0)="(blank)"),VLOOKUP(G79,G:H,2,0)="Grand Total"),"",VLOOKUP(G79,G:H,2,0)))</f>
        <v/>
      </c>
      <c r="N79" t="str">
        <f>IFERROR(LEFT(Table5[[#This Row],[Part No]],12),"")</f>
        <v/>
      </c>
    </row>
    <row r="80" spans="6:14" x14ac:dyDescent="0.3">
      <c r="F80" t="str">
        <f>IFERROR(IF(Table5[[#This Row],[Rit]]="","",1),"")</f>
        <v/>
      </c>
      <c r="G80">
        <v>92</v>
      </c>
      <c r="J80" t="str">
        <f>IF(H80="","",IF(OR((VLOOKUP(G80,G:H,2,0)="(blank)"),VLOOKUP(G80,G:H,2,0)="Grand Total"),"",VLOOKUP(G80,G:H,2,0)))</f>
        <v/>
      </c>
      <c r="N80" t="str">
        <f>IFERROR(LEFT(Table5[[#This Row],[Part No]],12),"")</f>
        <v/>
      </c>
    </row>
    <row r="81" spans="6:14" x14ac:dyDescent="0.3">
      <c r="F81" t="str">
        <f>IFERROR(IF(Table5[[#This Row],[Rit]]="","",1),"")</f>
        <v/>
      </c>
      <c r="G81">
        <v>93</v>
      </c>
      <c r="J81" t="str">
        <f>IF(H81="","",IF(OR((VLOOKUP(G81,G:H,2,0)="(blank)"),VLOOKUP(G81,G:H,2,0)="Grand Total"),"",VLOOKUP(G81,G:H,2,0)))</f>
        <v/>
      </c>
      <c r="N81" t="str">
        <f>IFERROR(LEFT(Table5[[#This Row],[Part No]],12),"")</f>
        <v/>
      </c>
    </row>
    <row r="82" spans="6:14" x14ac:dyDescent="0.3">
      <c r="F82" t="str">
        <f>IFERROR(IF(Table5[[#This Row],[Rit]]="","",1),"")</f>
        <v/>
      </c>
      <c r="G82">
        <v>94</v>
      </c>
      <c r="J82" t="str">
        <f>IF(H82="","",IF(OR((VLOOKUP(G82,G:H,2,0)="(blank)"),VLOOKUP(G82,G:H,2,0)="Grand Total"),"",VLOOKUP(G82,G:H,2,0)))</f>
        <v/>
      </c>
      <c r="N82" t="str">
        <f>IFERROR(LEFT(Table5[[#This Row],[Part No]],12),"")</f>
        <v/>
      </c>
    </row>
    <row r="83" spans="6:14" x14ac:dyDescent="0.3">
      <c r="F83" t="str">
        <f>IFERROR(IF(Table5[[#This Row],[Rit]]="","",1),"")</f>
        <v/>
      </c>
      <c r="J83" t="str">
        <f>IF(H83="","",IF(OR((VLOOKUP(G83,G:H,2,0)="(blank)"),VLOOKUP(G83,G:H,2,0)="Grand Total"),"",VLOOKUP(G83,G:H,2,0)))</f>
        <v/>
      </c>
      <c r="N83" t="str">
        <f>IFERROR(LEFT(Table5[[#This Row],[Part No]],12),"")</f>
        <v/>
      </c>
    </row>
    <row r="84" spans="6:14" x14ac:dyDescent="0.3">
      <c r="F84" t="str">
        <f>IFERROR(IF(Table5[[#This Row],[Rit]]="","",1),"")</f>
        <v/>
      </c>
      <c r="J84" t="str">
        <f>IF(H84="","",IF(OR((VLOOKUP(G84,G:H,2,0)="(blank)"),VLOOKUP(G84,G:H,2,0)="Grand Total"),"",VLOOKUP(G84,G:H,2,0)))</f>
        <v/>
      </c>
      <c r="N84" t="str">
        <f>IFERROR(LEFT(Table5[[#This Row],[Part No]],12),"")</f>
        <v/>
      </c>
    </row>
    <row r="85" spans="6:14" x14ac:dyDescent="0.3">
      <c r="F85" t="str">
        <f>IFERROR(IF(Table5[[#This Row],[Rit]]="","",1),"")</f>
        <v/>
      </c>
      <c r="J85" t="str">
        <f>IF(H85="","",IF(OR((VLOOKUP(G85,G:H,2,0)="(blank)"),VLOOKUP(G85,G:H,2,0)="Grand Total"),"",VLOOKUP(G85,G:H,2,0)))</f>
        <v/>
      </c>
      <c r="N85" t="str">
        <f>IFERROR(LEFT(Table5[[#This Row],[Part No]],12),"")</f>
        <v/>
      </c>
    </row>
    <row r="86" spans="6:14" x14ac:dyDescent="0.3">
      <c r="F86" t="str">
        <f>IFERROR(IF(Table5[[#This Row],[Rit]]="","",1),"")</f>
        <v/>
      </c>
      <c r="J86" t="str">
        <f>IF(H86="","",IF(OR((VLOOKUP(G86,G:H,2,0)="(blank)"),VLOOKUP(G86,G:H,2,0)="Grand Total"),"",VLOOKUP(G86,G:H,2,0)))</f>
        <v/>
      </c>
      <c r="N86" t="str">
        <f>IFERROR(LEFT(Table5[[#This Row],[Part No]],12),"")</f>
        <v/>
      </c>
    </row>
    <row r="87" spans="6:14" x14ac:dyDescent="0.3">
      <c r="F87" t="str">
        <f>IFERROR(IF(Table5[[#This Row],[Rit]]="","",1),"")</f>
        <v/>
      </c>
      <c r="J87" t="str">
        <f>IF(H87="","",IF(OR((VLOOKUP(G87,G:H,2,0)="(blank)"),VLOOKUP(G87,G:H,2,0)="Grand Total"),"",VLOOKUP(G87,G:H,2,0)))</f>
        <v/>
      </c>
      <c r="N87" t="str">
        <f>IFERROR(LEFT(Table5[[#This Row],[Part No]],12),"")</f>
        <v/>
      </c>
    </row>
    <row r="88" spans="6:14" x14ac:dyDescent="0.3">
      <c r="F88" t="str">
        <f>IFERROR(IF(Table5[[#This Row],[Rit]]="","",1),"")</f>
        <v/>
      </c>
      <c r="J88" t="str">
        <f>IF(H88="","",IF(OR((VLOOKUP(G88,G:H,2,0)="(blank)"),VLOOKUP(G88,G:H,2,0)="Grand Total"),"",VLOOKUP(G88,G:H,2,0)))</f>
        <v/>
      </c>
      <c r="N88" t="str">
        <f>IFERROR(LEFT(Table5[[#This Row],[Part No]],12),"")</f>
        <v/>
      </c>
    </row>
    <row r="89" spans="6:14" x14ac:dyDescent="0.3">
      <c r="F89" t="str">
        <f>IFERROR(IF(Table5[[#This Row],[Rit]]="","",1),"")</f>
        <v/>
      </c>
      <c r="J89" t="str">
        <f>IF(H89="","",IF(OR((VLOOKUP(G89,G:H,2,0)="(blank)"),VLOOKUP(G89,G:H,2,0)="Grand Total"),"",VLOOKUP(G89,G:H,2,0)))</f>
        <v/>
      </c>
      <c r="N89" t="str">
        <f>IFERROR(LEFT(Table5[[#This Row],[Part No]],12),"")</f>
        <v/>
      </c>
    </row>
    <row r="90" spans="6:14" x14ac:dyDescent="0.3">
      <c r="F90" t="str">
        <f>IFERROR(IF(Table5[[#This Row],[Rit]]="","",1),"")</f>
        <v/>
      </c>
      <c r="J90" t="str">
        <f>IF(H90="","",IF(OR((VLOOKUP(G90,G:H,2,0)="(blank)"),VLOOKUP(G90,G:H,2,0)="Grand Total"),"",VLOOKUP(G90,G:H,2,0)))</f>
        <v/>
      </c>
      <c r="N90" t="str">
        <f>IFERROR(LEFT(Table5[[#This Row],[Part No]],12),"")</f>
        <v/>
      </c>
    </row>
    <row r="91" spans="6:14" x14ac:dyDescent="0.3">
      <c r="F91" t="str">
        <f>IFERROR(IF(Table5[[#This Row],[Rit]]="","",1),"")</f>
        <v/>
      </c>
      <c r="J91" t="str">
        <f>IF(H91="","",IF(OR((VLOOKUP(G91,G:H,2,0)="(blank)"),VLOOKUP(G91,G:H,2,0)="Grand Total"),"",VLOOKUP(G91,G:H,2,0)))</f>
        <v/>
      </c>
      <c r="N91" t="str">
        <f>IFERROR(LEFT(Table5[[#This Row],[Part No]],12),"")</f>
        <v/>
      </c>
    </row>
    <row r="92" spans="6:14" x14ac:dyDescent="0.3">
      <c r="F92" t="str">
        <f>IFERROR(IF(Table5[[#This Row],[Rit]]="","",1),"")</f>
        <v/>
      </c>
      <c r="J92" t="str">
        <f>IF(H92="","",IF(OR((VLOOKUP(G92,G:H,2,0)="(blank)"),VLOOKUP(G92,G:H,2,0)="Grand Total"),"",VLOOKUP(G92,G:H,2,0)))</f>
        <v/>
      </c>
      <c r="N92" t="str">
        <f>IFERROR(LEFT(Table5[[#This Row],[Part No]],12),"")</f>
        <v/>
      </c>
    </row>
    <row r="93" spans="6:14" x14ac:dyDescent="0.3">
      <c r="F93" t="str">
        <f>IFERROR(IF(Table5[[#This Row],[Rit]]="","",1),"")</f>
        <v/>
      </c>
      <c r="J93" t="str">
        <f>IF(H93="","",IF(OR((VLOOKUP(G93,G:H,2,0)="(blank)"),VLOOKUP(G93,G:H,2,0)="Grand Total"),"",VLOOKUP(G93,G:H,2,0)))</f>
        <v/>
      </c>
      <c r="N93" t="str">
        <f>IFERROR(LEFT(Table5[[#This Row],[Part No]],12),"")</f>
        <v/>
      </c>
    </row>
    <row r="94" spans="6:14" x14ac:dyDescent="0.3">
      <c r="F94" t="str">
        <f>IFERROR(IF(Table5[[#This Row],[Rit]]="","",1),"")</f>
        <v/>
      </c>
      <c r="J94" t="str">
        <f>IF(H94="","",IF(OR((VLOOKUP(G94,G:H,2,0)="(blank)"),VLOOKUP(G94,G:H,2,0)="Grand Total"),"",VLOOKUP(G94,G:H,2,0)))</f>
        <v/>
      </c>
      <c r="N94" t="str">
        <f>IFERROR(LEFT(Table5[[#This Row],[Part No]],12),"")</f>
        <v/>
      </c>
    </row>
    <row r="95" spans="6:14" x14ac:dyDescent="0.3">
      <c r="F95" t="str">
        <f>IFERROR(IF(Table5[[#This Row],[Rit]]="","",1),"")</f>
        <v/>
      </c>
      <c r="J95" t="str">
        <f>IF(H95="","",IF(OR((VLOOKUP(G95,G:H,2,0)="(blank)"),VLOOKUP(G95,G:H,2,0)="Grand Total"),"",VLOOKUP(G95,G:H,2,0)))</f>
        <v/>
      </c>
      <c r="N95" t="str">
        <f>IFERROR(LEFT(Table5[[#This Row],[Part No]],12),"")</f>
        <v/>
      </c>
    </row>
    <row r="96" spans="6:14" x14ac:dyDescent="0.3">
      <c r="F96" t="str">
        <f>IFERROR(IF(Table5[[#This Row],[Rit]]="","",1),"")</f>
        <v/>
      </c>
      <c r="J96" t="str">
        <f>IF(H96="","",IF(OR((VLOOKUP(G96,G:H,2,0)="(blank)"),VLOOKUP(G96,G:H,2,0)="Grand Total"),"",VLOOKUP(G96,G:H,2,0)))</f>
        <v/>
      </c>
      <c r="N96" t="str">
        <f>IFERROR(LEFT(Table5[[#This Row],[Part No]],12),"")</f>
        <v/>
      </c>
    </row>
    <row r="97" spans="6:14" x14ac:dyDescent="0.3">
      <c r="F97" t="str">
        <f>IFERROR(IF(Table5[[#This Row],[Rit]]="","",1),"")</f>
        <v/>
      </c>
      <c r="J97" t="str">
        <f>IF(H97="","",IF(OR((VLOOKUP(G97,G:H,2,0)="(blank)"),VLOOKUP(G97,G:H,2,0)="Grand Total"),"",VLOOKUP(G97,G:H,2,0)))</f>
        <v/>
      </c>
      <c r="N97" t="str">
        <f>IFERROR(LEFT(Table5[[#This Row],[Part No]],12),"")</f>
        <v/>
      </c>
    </row>
    <row r="98" spans="6:14" x14ac:dyDescent="0.3">
      <c r="F98" t="str">
        <f>IFERROR(IF(Table5[[#This Row],[Rit]]="","",1),"")</f>
        <v/>
      </c>
      <c r="J98" t="str">
        <f>IF(H98="","",IF(OR((VLOOKUP(G98,G:H,2,0)="(blank)"),VLOOKUP(G98,G:H,2,0)="Grand Total"),"",VLOOKUP(G98,G:H,2,0)))</f>
        <v/>
      </c>
      <c r="N98" t="str">
        <f>IFERROR(LEFT(Table5[[#This Row],[Part No]],12),"")</f>
        <v/>
      </c>
    </row>
    <row r="99" spans="6:14" x14ac:dyDescent="0.3">
      <c r="F99" t="str">
        <f>IFERROR(IF(Table5[[#This Row],[Rit]]="","",1),"")</f>
        <v/>
      </c>
      <c r="J99" t="str">
        <f>IF(H99="","",IF(OR((VLOOKUP(G99,G:H,2,0)="(blank)"),VLOOKUP(G99,G:H,2,0)="Grand Total"),"",VLOOKUP(G99,G:H,2,0)))</f>
        <v/>
      </c>
      <c r="N99" t="str">
        <f>IFERROR(LEFT(Table5[[#This Row],[Part No]],12),"")</f>
        <v/>
      </c>
    </row>
    <row r="100" spans="6:14" x14ac:dyDescent="0.3">
      <c r="F100" t="str">
        <f>IFERROR(IF(Table5[[#This Row],[Rit]]="","",1),"")</f>
        <v/>
      </c>
      <c r="J100" t="str">
        <f>IF(H100="","",IF(OR((VLOOKUP(G100,G:H,2,0)="(blank)"),VLOOKUP(G100,G:H,2,0)="Grand Total"),"",VLOOKUP(G100,G:H,2,0)))</f>
        <v/>
      </c>
      <c r="N100" t="str">
        <f>IFERROR(LEFT(Table5[[#This Row],[Part No]],12),"")</f>
        <v/>
      </c>
    </row>
    <row r="101" spans="6:14" x14ac:dyDescent="0.3">
      <c r="F101" t="str">
        <f>IFERROR(IF(Table5[[#This Row],[Rit]]="","",1),"")</f>
        <v/>
      </c>
      <c r="J101" t="str">
        <f>IF(H101="","",IF(OR((VLOOKUP(G101,G:H,2,0)="(blank)"),VLOOKUP(G101,G:H,2,0)="Grand Total"),"",VLOOKUP(G101,G:H,2,0)))</f>
        <v/>
      </c>
      <c r="N101" t="str">
        <f>IFERROR(LEFT(Table5[[#This Row],[Part No]],12),"")</f>
        <v/>
      </c>
    </row>
    <row r="102" spans="6:14" x14ac:dyDescent="0.3">
      <c r="F102" t="str">
        <f>IFERROR(IF(Table5[[#This Row],[Rit]]="","",1),"")</f>
        <v/>
      </c>
      <c r="J102" t="str">
        <f>IF(H102="","",IF(OR((VLOOKUP(G102,G:H,2,0)="(blank)"),VLOOKUP(G102,G:H,2,0)="Grand Total"),"",VLOOKUP(G102,G:H,2,0)))</f>
        <v/>
      </c>
      <c r="N102" t="str">
        <f>IFERROR(LEFT(Table5[[#This Row],[Part No]],12),"")</f>
        <v/>
      </c>
    </row>
    <row r="103" spans="6:14" x14ac:dyDescent="0.3">
      <c r="F103" t="str">
        <f>IFERROR(IF(Table5[[#This Row],[Rit]]="","",1),"")</f>
        <v/>
      </c>
      <c r="J103" t="str">
        <f>IF(H103="","",IF(OR((VLOOKUP(G103,G:H,2,0)="(blank)"),VLOOKUP(G103,G:H,2,0)="Grand Total"),"",VLOOKUP(G103,G:H,2,0)))</f>
        <v/>
      </c>
      <c r="N103" t="str">
        <f>IFERROR(LEFT(Table5[[#This Row],[Part No]],12),"")</f>
        <v/>
      </c>
    </row>
    <row r="104" spans="6:14" x14ac:dyDescent="0.3">
      <c r="F104" t="str">
        <f>IFERROR(IF(Table5[[#This Row],[Rit]]="","",1),"")</f>
        <v/>
      </c>
      <c r="J104" t="str">
        <f>IF(H104="","",IF(OR((VLOOKUP(G104,G:H,2,0)="(blank)"),VLOOKUP(G104,G:H,2,0)="Grand Total"),"",VLOOKUP(G104,G:H,2,0)))</f>
        <v/>
      </c>
      <c r="N104" t="str">
        <f>IFERROR(LEFT(Table5[[#This Row],[Part No]],12),"")</f>
        <v/>
      </c>
    </row>
    <row r="105" spans="6:14" x14ac:dyDescent="0.3">
      <c r="F105" t="str">
        <f>IFERROR(IF(Table5[[#This Row],[Rit]]="","",1),"")</f>
        <v/>
      </c>
      <c r="J105" t="str">
        <f>IF(H105="","",IF(OR((VLOOKUP(G105,G:H,2,0)="(blank)"),VLOOKUP(G105,G:H,2,0)="Grand Total"),"",VLOOKUP(G105,G:H,2,0)))</f>
        <v/>
      </c>
      <c r="N105" t="str">
        <f>IFERROR(LEFT(Table5[[#This Row],[Part No]],12),"")</f>
        <v/>
      </c>
    </row>
    <row r="106" spans="6:14" x14ac:dyDescent="0.3">
      <c r="F106" t="str">
        <f>IFERROR(IF(Table5[[#This Row],[Rit]]="","",1),"")</f>
        <v/>
      </c>
      <c r="J106" t="str">
        <f>IF(H106="","",IF(OR((VLOOKUP(G106,G:H,2,0)="(blank)"),VLOOKUP(G106,G:H,2,0)="Grand Total"),"",VLOOKUP(G106,G:H,2,0)))</f>
        <v/>
      </c>
      <c r="N106" t="str">
        <f>IFERROR(LEFT(Table5[[#This Row],[Part No]],12),"")</f>
        <v/>
      </c>
    </row>
    <row r="107" spans="6:14" x14ac:dyDescent="0.3">
      <c r="F107" t="str">
        <f>IFERROR(IF(Table5[[#This Row],[Rit]]="","",1),"")</f>
        <v/>
      </c>
      <c r="J107" t="str">
        <f>IF(H107="","",IF(OR((VLOOKUP(G107,G:H,2,0)="(blank)"),VLOOKUP(G107,G:H,2,0)="Grand Total"),"",VLOOKUP(G107,G:H,2,0)))</f>
        <v/>
      </c>
      <c r="N107" t="str">
        <f>IFERROR(LEFT(Table5[[#This Row],[Part No]],12),"")</f>
        <v/>
      </c>
    </row>
    <row r="108" spans="6:14" x14ac:dyDescent="0.3">
      <c r="F108" t="str">
        <f>IFERROR(IF(Table5[[#This Row],[Rit]]="","",1),"")</f>
        <v/>
      </c>
      <c r="J108" t="str">
        <f>IF(H108="","",IF(OR((VLOOKUP(G108,G:H,2,0)="(blank)"),VLOOKUP(G108,G:H,2,0)="Grand Total"),"",VLOOKUP(G108,G:H,2,0)))</f>
        <v/>
      </c>
      <c r="N108" t="str">
        <f>IFERROR(LEFT(Table5[[#This Row],[Part No]],12),"")</f>
        <v/>
      </c>
    </row>
    <row r="109" spans="6:14" x14ac:dyDescent="0.3">
      <c r="F109" t="str">
        <f>IFERROR(IF(Table5[[#This Row],[Rit]]="","",1),"")</f>
        <v/>
      </c>
      <c r="J109" t="str">
        <f>IF(H109="","",IF(OR((VLOOKUP(G109,G:H,2,0)="(blank)"),VLOOKUP(G109,G:H,2,0)="Grand Total"),"",VLOOKUP(G109,G:H,2,0)))</f>
        <v/>
      </c>
      <c r="N109" t="str">
        <f>IFERROR(LEFT(Table5[[#This Row],[Part No]],12),"")</f>
        <v/>
      </c>
    </row>
    <row r="110" spans="6:14" x14ac:dyDescent="0.3">
      <c r="F110" t="str">
        <f>IFERROR(IF(Table5[[#This Row],[Rit]]="","",1),"")</f>
        <v/>
      </c>
      <c r="J110" t="str">
        <f>IF(H110="","",IF(OR((VLOOKUP(G110,G:H,2,0)="(blank)"),VLOOKUP(G110,G:H,2,0)="Grand Total"),"",VLOOKUP(G110,G:H,2,0)))</f>
        <v/>
      </c>
      <c r="N110" t="str">
        <f>IFERROR(LEFT(Table5[[#This Row],[Part No]],12),"")</f>
        <v/>
      </c>
    </row>
    <row r="111" spans="6:14" x14ac:dyDescent="0.3">
      <c r="F111" t="str">
        <f>IFERROR(IF(Table5[[#This Row],[Rit]]="","",1),"")</f>
        <v/>
      </c>
      <c r="J111" t="str">
        <f>IF(H111="","",IF(OR((VLOOKUP(G111,G:H,2,0)="(blank)"),VLOOKUP(G111,G:H,2,0)="Grand Total"),"",VLOOKUP(G111,G:H,2,0)))</f>
        <v/>
      </c>
      <c r="N111" t="str">
        <f>IFERROR(LEFT(Table5[[#This Row],[Part No]],12),"")</f>
        <v/>
      </c>
    </row>
    <row r="112" spans="6:14" x14ac:dyDescent="0.3">
      <c r="F112" t="str">
        <f>IFERROR(IF(Table5[[#This Row],[Rit]]="","",1),"")</f>
        <v/>
      </c>
      <c r="J112" t="str">
        <f>IF(H112="","",IF(OR((VLOOKUP(G112,G:H,2,0)="(blank)"),VLOOKUP(G112,G:H,2,0)="Grand Total"),"",VLOOKUP(G112,G:H,2,0)))</f>
        <v/>
      </c>
      <c r="N112" t="str">
        <f>IFERROR(LEFT(Table5[[#This Row],[Part No]],12),"")</f>
        <v/>
      </c>
    </row>
    <row r="113" spans="6:14" x14ac:dyDescent="0.3">
      <c r="F113" t="str">
        <f>IFERROR(IF(Table5[[#This Row],[Rit]]="","",1),"")</f>
        <v/>
      </c>
      <c r="J113" t="str">
        <f>IF(H113="","",IF(OR((VLOOKUP(G113,G:H,2,0)="(blank)"),VLOOKUP(G113,G:H,2,0)="Grand Total"),"",VLOOKUP(G113,G:H,2,0)))</f>
        <v/>
      </c>
      <c r="N113" t="str">
        <f>IFERROR(LEFT(Table5[[#This Row],[Part No]],12),"")</f>
        <v/>
      </c>
    </row>
    <row r="114" spans="6:14" x14ac:dyDescent="0.3">
      <c r="F114" t="str">
        <f>IFERROR(IF(Table5[[#This Row],[Rit]]="","",1),"")</f>
        <v/>
      </c>
      <c r="J114" t="str">
        <f>IF(H114="","",IF(OR((VLOOKUP(G114,G:H,2,0)="(blank)"),VLOOKUP(G114,G:H,2,0)="Grand Total"),"",VLOOKUP(G114,G:H,2,0)))</f>
        <v/>
      </c>
      <c r="N114" t="str">
        <f>IFERROR(LEFT(Table5[[#This Row],[Part No]],12),"")</f>
        <v/>
      </c>
    </row>
    <row r="115" spans="6:14" x14ac:dyDescent="0.3">
      <c r="F115" t="str">
        <f>IFERROR(IF(Table5[[#This Row],[Rit]]="","",1),"")</f>
        <v/>
      </c>
      <c r="J115" t="str">
        <f>IF(H115="","",IF(OR((VLOOKUP(G115,G:H,2,0)="(blank)"),VLOOKUP(G115,G:H,2,0)="Grand Total"),"",VLOOKUP(G115,G:H,2,0)))</f>
        <v/>
      </c>
      <c r="N115" t="str">
        <f>IFERROR(LEFT(Table5[[#This Row],[Part No]],12),"")</f>
        <v/>
      </c>
    </row>
    <row r="116" spans="6:14" x14ac:dyDescent="0.3">
      <c r="F116" t="str">
        <f>IFERROR(IF(Table5[[#This Row],[Rit]]="","",1),"")</f>
        <v/>
      </c>
      <c r="J116" t="str">
        <f>IF(H116="","",IF(OR((VLOOKUP(G116,G:H,2,0)="(blank)"),VLOOKUP(G116,G:H,2,0)="Grand Total"),"",VLOOKUP(G116,G:H,2,0)))</f>
        <v/>
      </c>
      <c r="N116" t="str">
        <f>IFERROR(LEFT(Table5[[#This Row],[Part No]],12),"")</f>
        <v/>
      </c>
    </row>
    <row r="117" spans="6:14" x14ac:dyDescent="0.3">
      <c r="F117" t="str">
        <f>IFERROR(IF(Table5[[#This Row],[Rit]]="","",1),"")</f>
        <v/>
      </c>
      <c r="J117" t="str">
        <f>IF(H117="","",IF(OR((VLOOKUP(G117,G:H,2,0)="(blank)"),VLOOKUP(G117,G:H,2,0)="Grand Total"),"",VLOOKUP(G117,G:H,2,0)))</f>
        <v/>
      </c>
      <c r="N117" t="str">
        <f>IFERROR(LEFT(Table5[[#This Row],[Part No]],12),"")</f>
        <v/>
      </c>
    </row>
    <row r="118" spans="6:14" x14ac:dyDescent="0.3">
      <c r="F118" t="str">
        <f>IFERROR(IF(Table5[[#This Row],[Rit]]="","",1),"")</f>
        <v/>
      </c>
      <c r="J118" t="str">
        <f>IF(H118="","",IF(OR((VLOOKUP(G118,G:H,2,0)="(blank)"),VLOOKUP(G118,G:H,2,0)="Grand Total"),"",VLOOKUP(G118,G:H,2,0)))</f>
        <v/>
      </c>
      <c r="N118" t="str">
        <f>IFERROR(LEFT(Table5[[#This Row],[Part No]],12),"")</f>
        <v/>
      </c>
    </row>
    <row r="119" spans="6:14" x14ac:dyDescent="0.3">
      <c r="F119" t="str">
        <f>IFERROR(IF(Table5[[#This Row],[Rit]]="","",1),"")</f>
        <v/>
      </c>
      <c r="J119" t="str">
        <f>IF(H119="","",IF(OR((VLOOKUP(G119,G:H,2,0)="(blank)"),VLOOKUP(G119,G:H,2,0)="Grand Total"),"",VLOOKUP(G119,G:H,2,0)))</f>
        <v/>
      </c>
      <c r="N119" t="str">
        <f>IFERROR(LEFT(Table5[[#This Row],[Part No]],12),"")</f>
        <v/>
      </c>
    </row>
    <row r="120" spans="6:14" x14ac:dyDescent="0.3">
      <c r="F120" t="str">
        <f>IFERROR(IF(Table5[[#This Row],[Rit]]="","",1),"")</f>
        <v/>
      </c>
      <c r="J120" t="str">
        <f>IF(H120="","",IF(OR((VLOOKUP(G120,G:H,2,0)="(blank)"),VLOOKUP(G120,G:H,2,0)="Grand Total"),"",VLOOKUP(G120,G:H,2,0)))</f>
        <v/>
      </c>
      <c r="N120" t="str">
        <f>IFERROR(LEFT(Table5[[#This Row],[Part No]],12),"")</f>
        <v/>
      </c>
    </row>
    <row r="121" spans="6:14" x14ac:dyDescent="0.3">
      <c r="F121" t="str">
        <f>IFERROR(IF(Table5[[#This Row],[Rit]]="","",1),"")</f>
        <v/>
      </c>
      <c r="J121" t="str">
        <f>IF(H121="","",IF(OR((VLOOKUP(G121,G:H,2,0)="(blank)"),VLOOKUP(G121,G:H,2,0)="Grand Total"),"",VLOOKUP(G121,G:H,2,0)))</f>
        <v/>
      </c>
      <c r="N121" t="str">
        <f>IFERROR(LEFT(Table5[[#This Row],[Part No]],12),"")</f>
        <v/>
      </c>
    </row>
    <row r="122" spans="6:14" x14ac:dyDescent="0.3">
      <c r="F122" t="str">
        <f>IFERROR(IF(Table5[[#This Row],[Rit]]="","",1),"")</f>
        <v/>
      </c>
      <c r="J122" t="str">
        <f>IF(H122="","",IF(OR((VLOOKUP(G122,G:H,2,0)="(blank)"),VLOOKUP(G122,G:H,2,0)="Grand Total"),"",VLOOKUP(G122,G:H,2,0)))</f>
        <v/>
      </c>
      <c r="N122" t="str">
        <f>IFERROR(LEFT(Table5[[#This Row],[Part No]],12),"")</f>
        <v/>
      </c>
    </row>
    <row r="123" spans="6:14" x14ac:dyDescent="0.3">
      <c r="F123" t="str">
        <f>IFERROR(IF(Table5[[#This Row],[Rit]]="","",1),"")</f>
        <v/>
      </c>
      <c r="J123" t="str">
        <f>IF(H123="","",IF(OR((VLOOKUP(G123,G:H,2,0)="(blank)"),VLOOKUP(G123,G:H,2,0)="Grand Total"),"",VLOOKUP(G123,G:H,2,0)))</f>
        <v/>
      </c>
      <c r="N123" t="str">
        <f>IFERROR(LEFT(Table5[[#This Row],[Part No]],12),"")</f>
        <v/>
      </c>
    </row>
    <row r="124" spans="6:14" x14ac:dyDescent="0.3">
      <c r="F124" t="str">
        <f>IFERROR(IF(Table5[[#This Row],[Rit]]="","",1),"")</f>
        <v/>
      </c>
      <c r="J124" t="str">
        <f>IF(H124="","",IF(OR((VLOOKUP(G124,G:H,2,0)="(blank)"),VLOOKUP(G124,G:H,2,0)="Grand Total"),"",VLOOKUP(G124,G:H,2,0)))</f>
        <v/>
      </c>
      <c r="N124" t="str">
        <f>IFERROR(LEFT(Table5[[#This Row],[Part No]],12),"")</f>
        <v/>
      </c>
    </row>
    <row r="125" spans="6:14" x14ac:dyDescent="0.3">
      <c r="F125" t="str">
        <f>IFERROR(IF(Table5[[#This Row],[Rit]]="","",1),"")</f>
        <v/>
      </c>
      <c r="J125" t="str">
        <f>IF(H125="","",IF(OR((VLOOKUP(G125,G:H,2,0)="(blank)"),VLOOKUP(G125,G:H,2,0)="Grand Total"),"",VLOOKUP(G125,G:H,2,0)))</f>
        <v/>
      </c>
      <c r="N125" t="str">
        <f>IFERROR(LEFT(Table5[[#This Row],[Part No]],12),"")</f>
        <v/>
      </c>
    </row>
    <row r="126" spans="6:14" x14ac:dyDescent="0.3">
      <c r="F126" t="str">
        <f>IFERROR(IF(Table5[[#This Row],[Rit]]="","",1),"")</f>
        <v/>
      </c>
      <c r="J126" t="str">
        <f>IF(H126="","",IF(OR((VLOOKUP(G126,G:H,2,0)="(blank)"),VLOOKUP(G126,G:H,2,0)="Grand Total"),"",VLOOKUP(G126,G:H,2,0)))</f>
        <v/>
      </c>
      <c r="N126" t="str">
        <f>IFERROR(LEFT(Table5[[#This Row],[Part No]],12),"")</f>
        <v/>
      </c>
    </row>
    <row r="127" spans="6:14" x14ac:dyDescent="0.3">
      <c r="F127" t="str">
        <f>IFERROR(IF(Table5[[#This Row],[Rit]]="","",1),"")</f>
        <v/>
      </c>
      <c r="J127" t="str">
        <f>IF(H127="","",IF(OR((VLOOKUP(G127,G:H,2,0)="(blank)"),VLOOKUP(G127,G:H,2,0)="Grand Total"),"",VLOOKUP(G127,G:H,2,0)))</f>
        <v/>
      </c>
      <c r="N127" t="str">
        <f>IFERROR(LEFT(Table5[[#This Row],[Part No]],12),"")</f>
        <v/>
      </c>
    </row>
    <row r="128" spans="6:14" x14ac:dyDescent="0.3">
      <c r="F128" t="str">
        <f>IFERROR(IF(Table5[[#This Row],[Rit]]="","",1),"")</f>
        <v/>
      </c>
      <c r="J128" t="str">
        <f>IF(H128="","",IF(OR((VLOOKUP(G128,G:H,2,0)="(blank)"),VLOOKUP(G128,G:H,2,0)="Grand Total"),"",VLOOKUP(G128,G:H,2,0)))</f>
        <v/>
      </c>
      <c r="N128" t="str">
        <f>IFERROR(LEFT(Table5[[#This Row],[Part No]],12),"")</f>
        <v/>
      </c>
    </row>
    <row r="129" spans="6:14" x14ac:dyDescent="0.3">
      <c r="F129" t="str">
        <f>IFERROR(IF(Table5[[#This Row],[Rit]]="","",1),"")</f>
        <v/>
      </c>
      <c r="J129" t="str">
        <f>IF(H129="","",IF(OR((VLOOKUP(G129,G:H,2,0)="(blank)"),VLOOKUP(G129,G:H,2,0)="Grand Total"),"",VLOOKUP(G129,G:H,2,0)))</f>
        <v/>
      </c>
      <c r="N129" t="str">
        <f>IFERROR(LEFT(Table5[[#This Row],[Part No]],12),"")</f>
        <v/>
      </c>
    </row>
    <row r="130" spans="6:14" x14ac:dyDescent="0.3">
      <c r="F130" t="str">
        <f>IFERROR(IF(Table5[[#This Row],[Rit]]="","",1),"")</f>
        <v/>
      </c>
      <c r="J130" t="str">
        <f>IF(H130="","",IF(OR((VLOOKUP(G130,G:H,2,0)="(blank)"),VLOOKUP(G130,G:H,2,0)="Grand Total"),"",VLOOKUP(G130,G:H,2,0)))</f>
        <v/>
      </c>
      <c r="N130" t="str">
        <f>IFERROR(LEFT(Table5[[#This Row],[Part No]],12),"")</f>
        <v/>
      </c>
    </row>
    <row r="131" spans="6:14" x14ac:dyDescent="0.3">
      <c r="F131" t="str">
        <f>IFERROR(IF(Table5[[#This Row],[Rit]]="","",1),"")</f>
        <v/>
      </c>
      <c r="J131" t="str">
        <f>IF(H131="","",IF(OR((VLOOKUP(G131,G:H,2,0)="(blank)"),VLOOKUP(G131,G:H,2,0)="Grand Total"),"",VLOOKUP(G131,G:H,2,0)))</f>
        <v/>
      </c>
      <c r="N131" t="str">
        <f>IFERROR(LEFT(Table5[[#This Row],[Part No]],12),"")</f>
        <v/>
      </c>
    </row>
    <row r="132" spans="6:14" x14ac:dyDescent="0.3">
      <c r="F132" t="str">
        <f>IFERROR(IF(Table5[[#This Row],[Rit]]="","",1),"")</f>
        <v/>
      </c>
      <c r="J132" t="str">
        <f>IF(H132="","",IF(OR((VLOOKUP(G132,G:H,2,0)="(blank)"),VLOOKUP(G132,G:H,2,0)="Grand Total"),"",VLOOKUP(G132,G:H,2,0)))</f>
        <v/>
      </c>
      <c r="N132" t="str">
        <f>IFERROR(LEFT(Table5[[#This Row],[Part No]],12),"")</f>
        <v/>
      </c>
    </row>
    <row r="133" spans="6:14" x14ac:dyDescent="0.3">
      <c r="F133" t="str">
        <f>IFERROR(IF(Table5[[#This Row],[Rit]]="","",1),"")</f>
        <v/>
      </c>
      <c r="J133" t="str">
        <f>IF(H133="","",IF(OR((VLOOKUP(G133,G:H,2,0)="(blank)"),VLOOKUP(G133,G:H,2,0)="Grand Total"),"",VLOOKUP(G133,G:H,2,0)))</f>
        <v/>
      </c>
      <c r="N133" t="str">
        <f>IFERROR(LEFT(Table5[[#This Row],[Part No]],12),"")</f>
        <v/>
      </c>
    </row>
    <row r="134" spans="6:14" x14ac:dyDescent="0.3">
      <c r="F134" t="str">
        <f>IFERROR(IF(Table5[[#This Row],[Rit]]="","",1),"")</f>
        <v/>
      </c>
      <c r="J134" t="str">
        <f>IF(H134="","",IF(OR((VLOOKUP(G134,G:H,2,0)="(blank)"),VLOOKUP(G134,G:H,2,0)="Grand Total"),"",VLOOKUP(G134,G:H,2,0)))</f>
        <v/>
      </c>
      <c r="N134" t="str">
        <f>IFERROR(LEFT(Table5[[#This Row],[Part No]],12),"")</f>
        <v/>
      </c>
    </row>
    <row r="135" spans="6:14" x14ac:dyDescent="0.3">
      <c r="F135" t="str">
        <f>IFERROR(IF(Table5[[#This Row],[Rit]]="","",1),"")</f>
        <v/>
      </c>
      <c r="J135" t="str">
        <f>IF(H135="","",IF(OR((VLOOKUP(G135,G:H,2,0)="(blank)"),VLOOKUP(G135,G:H,2,0)="Grand Total"),"",VLOOKUP(G135,G:H,2,0)))</f>
        <v/>
      </c>
      <c r="N135" t="str">
        <f>IFERROR(LEFT(Table5[[#This Row],[Part No]],12),"")</f>
        <v/>
      </c>
    </row>
    <row r="136" spans="6:14" x14ac:dyDescent="0.3">
      <c r="F136" t="str">
        <f>IFERROR(IF(Table5[[#This Row],[Rit]]="","",1),"")</f>
        <v/>
      </c>
      <c r="J136" t="str">
        <f>IF(H136="","",IF(OR((VLOOKUP(G136,G:H,2,0)="(blank)"),VLOOKUP(G136,G:H,2,0)="Grand Total"),"",VLOOKUP(G136,G:H,2,0)))</f>
        <v/>
      </c>
      <c r="N136" t="str">
        <f>IFERROR(LEFT(Table5[[#This Row],[Part No]],12),"")</f>
        <v/>
      </c>
    </row>
    <row r="137" spans="6:14" x14ac:dyDescent="0.3">
      <c r="F137" t="str">
        <f>IFERROR(IF(Table5[[#This Row],[Rit]]="","",1),"")</f>
        <v/>
      </c>
      <c r="J137" t="str">
        <f>IF(H137="","",IF(OR((VLOOKUP(G137,G:H,2,0)="(blank)"),VLOOKUP(G137,G:H,2,0)="Grand Total"),"",VLOOKUP(G137,G:H,2,0)))</f>
        <v/>
      </c>
      <c r="N137" t="str">
        <f>IFERROR(LEFT(Table5[[#This Row],[Part No]],12),"")</f>
        <v/>
      </c>
    </row>
    <row r="138" spans="6:14" x14ac:dyDescent="0.3">
      <c r="F138" t="str">
        <f>IFERROR(IF(Table5[[#This Row],[Rit]]="","",1),"")</f>
        <v/>
      </c>
      <c r="J138" t="str">
        <f>IF(H138="","",IF(OR((VLOOKUP(G138,G:H,2,0)="(blank)"),VLOOKUP(G138,G:H,2,0)="Grand Total"),"",VLOOKUP(G138,G:H,2,0)))</f>
        <v/>
      </c>
      <c r="N138" t="str">
        <f>IFERROR(LEFT(Table5[[#This Row],[Part No]],12),"")</f>
        <v/>
      </c>
    </row>
    <row r="139" spans="6:14" x14ac:dyDescent="0.3">
      <c r="F139" t="str">
        <f>IFERROR(IF(Table5[[#This Row],[Rit]]="","",1),"")</f>
        <v/>
      </c>
      <c r="J139" t="str">
        <f>IF(H139="","",IF(OR((VLOOKUP(G139,G:H,2,0)="(blank)"),VLOOKUP(G139,G:H,2,0)="Grand Total"),"",VLOOKUP(G139,G:H,2,0)))</f>
        <v/>
      </c>
      <c r="N139" t="str">
        <f>IFERROR(LEFT(Table5[[#This Row],[Part No]],12),"")</f>
        <v/>
      </c>
    </row>
    <row r="140" spans="6:14" x14ac:dyDescent="0.3">
      <c r="F140" t="str">
        <f>IFERROR(IF(Table5[[#This Row],[Rit]]="","",1),"")</f>
        <v/>
      </c>
      <c r="J140" t="str">
        <f>IF(H140="","",IF(OR((VLOOKUP(G140,G:H,2,0)="(blank)"),VLOOKUP(G140,G:H,2,0)="Grand Total"),"",VLOOKUP(G140,G:H,2,0)))</f>
        <v/>
      </c>
      <c r="N140" t="str">
        <f>IFERROR(LEFT(Table5[[#This Row],[Part No]],12),"")</f>
        <v/>
      </c>
    </row>
    <row r="141" spans="6:14" x14ac:dyDescent="0.3">
      <c r="F141" t="str">
        <f>IFERROR(IF(Table5[[#This Row],[Rit]]="","",1),"")</f>
        <v/>
      </c>
      <c r="J141" t="str">
        <f>IF(H141="","",IF(OR((VLOOKUP(G141,G:H,2,0)="(blank)"),VLOOKUP(G141,G:H,2,0)="Grand Total"),"",VLOOKUP(G141,G:H,2,0)))</f>
        <v/>
      </c>
      <c r="N141" t="str">
        <f>IFERROR(LEFT(Table5[[#This Row],[Part No]],12),"")</f>
        <v/>
      </c>
    </row>
    <row r="142" spans="6:14" x14ac:dyDescent="0.3">
      <c r="F142" t="str">
        <f>IFERROR(IF(Table5[[#This Row],[Rit]]="","",1),"")</f>
        <v/>
      </c>
      <c r="J142" t="str">
        <f>IF(H142="","",IF(OR((VLOOKUP(G142,G:H,2,0)="(blank)"),VLOOKUP(G142,G:H,2,0)="Grand Total"),"",VLOOKUP(G142,G:H,2,0)))</f>
        <v/>
      </c>
      <c r="N142" t="str">
        <f>IFERROR(LEFT(Table5[[#This Row],[Part No]],12),"")</f>
        <v/>
      </c>
    </row>
    <row r="143" spans="6:14" x14ac:dyDescent="0.3">
      <c r="F143" t="str">
        <f>IFERROR(IF(Table5[[#This Row],[Rit]]="","",1),"")</f>
        <v/>
      </c>
      <c r="J143" t="str">
        <f>IF(H143="","",IF(OR((VLOOKUP(G143,G:H,2,0)="(blank)"),VLOOKUP(G143,G:H,2,0)="Grand Total"),"",VLOOKUP(G143,G:H,2,0)))</f>
        <v/>
      </c>
      <c r="N143" t="str">
        <f>IFERROR(LEFT(Table5[[#This Row],[Part No]],12),"")</f>
        <v/>
      </c>
    </row>
    <row r="144" spans="6:14" x14ac:dyDescent="0.3">
      <c r="F144" t="str">
        <f>IFERROR(IF(Table5[[#This Row],[Rit]]="","",1),"")</f>
        <v/>
      </c>
      <c r="J144" t="str">
        <f>IF(H144="","",IF(OR((VLOOKUP(G144,G:H,2,0)="(blank)"),VLOOKUP(G144,G:H,2,0)="Grand Total"),"",VLOOKUP(G144,G:H,2,0)))</f>
        <v/>
      </c>
      <c r="N144" t="str">
        <f>IFERROR(LEFT(Table5[[#This Row],[Part No]],12),"")</f>
        <v/>
      </c>
    </row>
    <row r="145" spans="6:14" x14ac:dyDescent="0.3">
      <c r="F145" t="str">
        <f>IFERROR(IF(Table5[[#This Row],[Rit]]="","",1),"")</f>
        <v/>
      </c>
      <c r="J145" t="str">
        <f>IF(H145="","",IF(OR((VLOOKUP(G145,G:H,2,0)="(blank)"),VLOOKUP(G145,G:H,2,0)="Grand Total"),"",VLOOKUP(G145,G:H,2,0)))</f>
        <v/>
      </c>
      <c r="N145" t="str">
        <f>IFERROR(LEFT(Table5[[#This Row],[Part No]],12),"")</f>
        <v/>
      </c>
    </row>
    <row r="146" spans="6:14" x14ac:dyDescent="0.3">
      <c r="F146" t="str">
        <f>IFERROR(IF(Table5[[#This Row],[Rit]]="","",1),"")</f>
        <v/>
      </c>
      <c r="J146" t="str">
        <f>IF(H146="","",IF(OR((VLOOKUP(G146,G:H,2,0)="(blank)"),VLOOKUP(G146,G:H,2,0)="Grand Total"),"",VLOOKUP(G146,G:H,2,0)))</f>
        <v/>
      </c>
      <c r="N146" t="str">
        <f>IFERROR(LEFT(Table5[[#This Row],[Part No]],12),"")</f>
        <v/>
      </c>
    </row>
    <row r="147" spans="6:14" x14ac:dyDescent="0.3">
      <c r="F147" t="str">
        <f>IFERROR(IF(Table5[[#This Row],[Rit]]="","",1),"")</f>
        <v/>
      </c>
      <c r="J147" t="str">
        <f>IF(H147="","",IF(OR((VLOOKUP(G147,G:H,2,0)="(blank)"),VLOOKUP(G147,G:H,2,0)="Grand Total"),"",VLOOKUP(G147,G:H,2,0)))</f>
        <v/>
      </c>
      <c r="N147" t="str">
        <f>IFERROR(LEFT(Table5[[#This Row],[Part No]],12),"")</f>
        <v/>
      </c>
    </row>
    <row r="148" spans="6:14" x14ac:dyDescent="0.3">
      <c r="F148" t="str">
        <f>IFERROR(IF(Table5[[#This Row],[Rit]]="","",1),"")</f>
        <v/>
      </c>
      <c r="J148" t="str">
        <f>IF(H148="","",IF(OR((VLOOKUP(G148,G:H,2,0)="(blank)"),VLOOKUP(G148,G:H,2,0)="Grand Total"),"",VLOOKUP(G148,G:H,2,0)))</f>
        <v/>
      </c>
      <c r="N148" t="str">
        <f>IFERROR(LEFT(Table5[[#This Row],[Part No]],12),"")</f>
        <v/>
      </c>
    </row>
    <row r="149" spans="6:14" x14ac:dyDescent="0.3">
      <c r="F149" t="str">
        <f>IFERROR(IF(Table5[[#This Row],[Rit]]="","",1),"")</f>
        <v/>
      </c>
      <c r="J149" t="str">
        <f>IF(H149="","",IF(OR((VLOOKUP(G149,G:H,2,0)="(blank)"),VLOOKUP(G149,G:H,2,0)="Grand Total"),"",VLOOKUP(G149,G:H,2,0)))</f>
        <v/>
      </c>
      <c r="N149" t="str">
        <f>IFERROR(LEFT(Table5[[#This Row],[Part No]],12),"")</f>
        <v/>
      </c>
    </row>
    <row r="150" spans="6:14" x14ac:dyDescent="0.3">
      <c r="F150" t="str">
        <f>IFERROR(IF(Table5[[#This Row],[Rit]]="","",1),"")</f>
        <v/>
      </c>
      <c r="J150" t="str">
        <f>IF(H150="","",IF(OR((VLOOKUP(G150,G:H,2,0)="(blank)"),VLOOKUP(G150,G:H,2,0)="Grand Total"),"",VLOOKUP(G150,G:H,2,0)))</f>
        <v/>
      </c>
      <c r="N150" t="str">
        <f>IFERROR(LEFT(Table5[[#This Row],[Part No]],12),"")</f>
        <v/>
      </c>
    </row>
    <row r="151" spans="6:14" x14ac:dyDescent="0.3">
      <c r="F151" t="str">
        <f>IFERROR(IF(Table5[[#This Row],[Rit]]="","",1),"")</f>
        <v/>
      </c>
      <c r="J151" t="str">
        <f>IF(H151="","",IF(OR((VLOOKUP(G151,G:H,2,0)="(blank)"),VLOOKUP(G151,G:H,2,0)="Grand Total"),"",VLOOKUP(G151,G:H,2,0)))</f>
        <v/>
      </c>
      <c r="N151" t="str">
        <f>IFERROR(LEFT(Table5[[#This Row],[Part No]],12),"")</f>
        <v/>
      </c>
    </row>
    <row r="152" spans="6:14" x14ac:dyDescent="0.3">
      <c r="F152" t="str">
        <f>IFERROR(IF(Table5[[#This Row],[Rit]]="","",1),"")</f>
        <v/>
      </c>
      <c r="J152" t="str">
        <f>IF(H152="","",IF(OR((VLOOKUP(G152,G:H,2,0)="(blank)"),VLOOKUP(G152,G:H,2,0)="Grand Total"),"",VLOOKUP(G152,G:H,2,0)))</f>
        <v/>
      </c>
      <c r="N152" t="str">
        <f>IFERROR(LEFT(Table5[[#This Row],[Part No]],12),"")</f>
        <v/>
      </c>
    </row>
    <row r="153" spans="6:14" x14ac:dyDescent="0.3">
      <c r="F153" t="str">
        <f>IFERROR(IF(Table5[[#This Row],[Rit]]="","",1),"")</f>
        <v/>
      </c>
      <c r="J153" t="str">
        <f>IF(H153="","",IF(OR((VLOOKUP(G153,G:H,2,0)="(blank)"),VLOOKUP(G153,G:H,2,0)="Grand Total"),"",VLOOKUP(G153,G:H,2,0)))</f>
        <v/>
      </c>
      <c r="N153" t="str">
        <f>IFERROR(LEFT(Table5[[#This Row],[Part No]],12),"")</f>
        <v/>
      </c>
    </row>
    <row r="154" spans="6:14" x14ac:dyDescent="0.3">
      <c r="F154" t="str">
        <f>IFERROR(IF(Table5[[#This Row],[Rit]]="","",1),"")</f>
        <v/>
      </c>
      <c r="J154" t="str">
        <f>IF(H154="","",IF(OR((VLOOKUP(G154,G:H,2,0)="(blank)"),VLOOKUP(G154,G:H,2,0)="Grand Total"),"",VLOOKUP(G154,G:H,2,0)))</f>
        <v/>
      </c>
      <c r="N154" t="str">
        <f>IFERROR(LEFT(Table5[[#This Row],[Part No]],12),"")</f>
        <v/>
      </c>
    </row>
    <row r="155" spans="6:14" x14ac:dyDescent="0.3">
      <c r="F155" t="str">
        <f>IFERROR(IF(Table5[[#This Row],[Rit]]="","",1),"")</f>
        <v/>
      </c>
      <c r="J155" t="str">
        <f>IF(H155="","",IF(OR((VLOOKUP(G155,G:H,2,0)="(blank)"),VLOOKUP(G155,G:H,2,0)="Grand Total"),"",VLOOKUP(G155,G:H,2,0)))</f>
        <v/>
      </c>
      <c r="N155" t="str">
        <f>IFERROR(LEFT(Table5[[#This Row],[Part No]],12),"")</f>
        <v/>
      </c>
    </row>
    <row r="156" spans="6:14" x14ac:dyDescent="0.3">
      <c r="F156" t="str">
        <f>IFERROR(IF(Table5[[#This Row],[Rit]]="","",1),"")</f>
        <v/>
      </c>
      <c r="J156" t="str">
        <f>IF(H156="","",IF(OR((VLOOKUP(G156,G:H,2,0)="(blank)"),VLOOKUP(G156,G:H,2,0)="Grand Total"),"",VLOOKUP(G156,G:H,2,0)))</f>
        <v/>
      </c>
      <c r="N156" t="str">
        <f>IFERROR(LEFT(Table5[[#This Row],[Part No]],12),"")</f>
        <v/>
      </c>
    </row>
    <row r="157" spans="6:14" x14ac:dyDescent="0.3">
      <c r="F157" t="str">
        <f>IFERROR(IF(Table5[[#This Row],[Rit]]="","",1),"")</f>
        <v/>
      </c>
      <c r="J157" t="str">
        <f>IF(H157="","",IF(OR((VLOOKUP(G157,G:H,2,0)="(blank)"),VLOOKUP(G157,G:H,2,0)="Grand Total"),"",VLOOKUP(G157,G:H,2,0)))</f>
        <v/>
      </c>
      <c r="N157" t="str">
        <f>IFERROR(LEFT(Table5[[#This Row],[Part No]],12),"")</f>
        <v/>
      </c>
    </row>
    <row r="158" spans="6:14" x14ac:dyDescent="0.3">
      <c r="F158" t="str">
        <f>IFERROR(IF(Table5[[#This Row],[Rit]]="","",1),"")</f>
        <v/>
      </c>
      <c r="J158" t="str">
        <f>IF(H158="","",IF(OR((VLOOKUP(G158,G:H,2,0)="(blank)"),VLOOKUP(G158,G:H,2,0)="Grand Total"),"",VLOOKUP(G158,G:H,2,0)))</f>
        <v/>
      </c>
      <c r="N158" t="str">
        <f>IFERROR(LEFT(Table5[[#This Row],[Part No]],12),"")</f>
        <v/>
      </c>
    </row>
    <row r="159" spans="6:14" x14ac:dyDescent="0.3">
      <c r="F159" t="str">
        <f>IFERROR(IF(Table5[[#This Row],[Rit]]="","",1),"")</f>
        <v/>
      </c>
      <c r="J159" t="str">
        <f>IF(H159="","",IF(OR((VLOOKUP(G159,G:H,2,0)="(blank)"),VLOOKUP(G159,G:H,2,0)="Grand Total"),"",VLOOKUP(G159,G:H,2,0)))</f>
        <v/>
      </c>
      <c r="N159" t="str">
        <f>IFERROR(LEFT(Table5[[#This Row],[Part No]],12),"")</f>
        <v/>
      </c>
    </row>
    <row r="160" spans="6:14" x14ac:dyDescent="0.3">
      <c r="F160" t="str">
        <f>IFERROR(IF(Table5[[#This Row],[Rit]]="","",1),"")</f>
        <v/>
      </c>
      <c r="J160" t="str">
        <f>IF(H160="","",IF(OR((VLOOKUP(G160,G:H,2,0)="(blank)"),VLOOKUP(G160,G:H,2,0)="Grand Total"),"",VLOOKUP(G160,G:H,2,0)))</f>
        <v/>
      </c>
      <c r="N160" t="str">
        <f>IFERROR(LEFT(Table5[[#This Row],[Part No]],12),"")</f>
        <v/>
      </c>
    </row>
    <row r="161" spans="6:14" x14ac:dyDescent="0.3">
      <c r="F161" t="str">
        <f>IFERROR(IF(Table5[[#This Row],[Rit]]="","",1),"")</f>
        <v/>
      </c>
      <c r="J161" t="str">
        <f>IF(H161="","",IF(OR((VLOOKUP(G161,G:H,2,0)="(blank)"),VLOOKUP(G161,G:H,2,0)="Grand Total"),"",VLOOKUP(G161,G:H,2,0)))</f>
        <v/>
      </c>
      <c r="N161" t="str">
        <f>IFERROR(LEFT(Table5[[#This Row],[Part No]],12),"")</f>
        <v/>
      </c>
    </row>
    <row r="162" spans="6:14" x14ac:dyDescent="0.3">
      <c r="F162" t="str">
        <f>IFERROR(IF(Table5[[#This Row],[Rit]]="","",1),"")</f>
        <v/>
      </c>
      <c r="J162" t="str">
        <f>IF(H162="","",IF(OR((VLOOKUP(G162,G:H,2,0)="(blank)"),VLOOKUP(G162,G:H,2,0)="Grand Total"),"",VLOOKUP(G162,G:H,2,0)))</f>
        <v/>
      </c>
      <c r="N162" t="str">
        <f>IFERROR(LEFT(Table5[[#This Row],[Part No]],12),"")</f>
        <v/>
      </c>
    </row>
    <row r="163" spans="6:14" x14ac:dyDescent="0.3">
      <c r="F163" t="str">
        <f>IFERROR(IF(Table5[[#This Row],[Rit]]="","",1),"")</f>
        <v/>
      </c>
      <c r="J163" t="str">
        <f>IF(H163="","",IF(OR((VLOOKUP(G163,G:H,2,0)="(blank)"),VLOOKUP(G163,G:H,2,0)="Grand Total"),"",VLOOKUP(G163,G:H,2,0)))</f>
        <v/>
      </c>
      <c r="N163" t="str">
        <f>IFERROR(LEFT(Table5[[#This Row],[Part No]],12),"")</f>
        <v/>
      </c>
    </row>
    <row r="164" spans="6:14" x14ac:dyDescent="0.3">
      <c r="F164" t="str">
        <f>IFERROR(IF(Table5[[#This Row],[Rit]]="","",1),"")</f>
        <v/>
      </c>
      <c r="J164" t="str">
        <f>IF(H164="","",IF(OR((VLOOKUP(G164,G:H,2,0)="(blank)"),VLOOKUP(G164,G:H,2,0)="Grand Total"),"",VLOOKUP(G164,G:H,2,0)))</f>
        <v/>
      </c>
      <c r="N164" t="str">
        <f>IFERROR(LEFT(Table5[[#This Row],[Part No]],12),"")</f>
        <v/>
      </c>
    </row>
    <row r="165" spans="6:14" x14ac:dyDescent="0.3">
      <c r="F165" t="str">
        <f>IFERROR(IF(Table5[[#This Row],[Rit]]="","",1),"")</f>
        <v/>
      </c>
      <c r="J165" t="str">
        <f>IF(H165="","",IF(OR((VLOOKUP(G165,G:H,2,0)="(blank)"),VLOOKUP(G165,G:H,2,0)="Grand Total"),"",VLOOKUP(G165,G:H,2,0)))</f>
        <v/>
      </c>
      <c r="N165" t="str">
        <f>IFERROR(LEFT(Table5[[#This Row],[Part No]],12),"")</f>
        <v/>
      </c>
    </row>
    <row r="166" spans="6:14" x14ac:dyDescent="0.3">
      <c r="F166" t="str">
        <f>IFERROR(IF(Table5[[#This Row],[Rit]]="","",1),"")</f>
        <v/>
      </c>
      <c r="J166" t="str">
        <f>IF(H166="","",IF(OR((VLOOKUP(G166,G:H,2,0)="(blank)"),VLOOKUP(G166,G:H,2,0)="Grand Total"),"",VLOOKUP(G166,G:H,2,0)))</f>
        <v/>
      </c>
      <c r="N166" t="str">
        <f>IFERROR(LEFT(Table5[[#This Row],[Part No]],12),"")</f>
        <v/>
      </c>
    </row>
    <row r="167" spans="6:14" x14ac:dyDescent="0.3">
      <c r="F167" t="str">
        <f>IFERROR(IF(Table5[[#This Row],[Rit]]="","",1),"")</f>
        <v/>
      </c>
      <c r="J167" t="str">
        <f>IF(H167="","",IF(OR((VLOOKUP(G167,G:H,2,0)="(blank)"),VLOOKUP(G167,G:H,2,0)="Grand Total"),"",VLOOKUP(G167,G:H,2,0)))</f>
        <v/>
      </c>
      <c r="N167" t="str">
        <f>IFERROR(LEFT(Table5[[#This Row],[Part No]],12),"")</f>
        <v/>
      </c>
    </row>
    <row r="168" spans="6:14" x14ac:dyDescent="0.3">
      <c r="F168" t="str">
        <f>IFERROR(IF(Table5[[#This Row],[Rit]]="","",1),"")</f>
        <v/>
      </c>
      <c r="J168" t="str">
        <f>IF(H168="","",IF(OR((VLOOKUP(G168,G:H,2,0)="(blank)"),VLOOKUP(G168,G:H,2,0)="Grand Total"),"",VLOOKUP(G168,G:H,2,0)))</f>
        <v/>
      </c>
      <c r="N168" t="str">
        <f>IFERROR(LEFT(Table5[[#This Row],[Part No]],12),"")</f>
        <v/>
      </c>
    </row>
    <row r="169" spans="6:14" x14ac:dyDescent="0.3">
      <c r="F169" t="str">
        <f>IFERROR(IF(Table5[[#This Row],[Rit]]="","",1),"")</f>
        <v/>
      </c>
      <c r="J169" t="str">
        <f>IF(H169="","",IF(OR((VLOOKUP(G169,G:H,2,0)="(blank)"),VLOOKUP(G169,G:H,2,0)="Grand Total"),"",VLOOKUP(G169,G:H,2,0)))</f>
        <v/>
      </c>
      <c r="N169" t="str">
        <f>IFERROR(LEFT(Table5[[#This Row],[Part No]],12),"")</f>
        <v/>
      </c>
    </row>
    <row r="170" spans="6:14" x14ac:dyDescent="0.3">
      <c r="F170" t="str">
        <f>IFERROR(IF(Table5[[#This Row],[Rit]]="","",1),"")</f>
        <v/>
      </c>
      <c r="J170" t="str">
        <f>IF(H170="","",IF(OR((VLOOKUP(G170,G:H,2,0)="(blank)"),VLOOKUP(G170,G:H,2,0)="Grand Total"),"",VLOOKUP(G170,G:H,2,0)))</f>
        <v/>
      </c>
      <c r="N170" t="str">
        <f>IFERROR(LEFT(Table5[[#This Row],[Part No]],12),"")</f>
        <v/>
      </c>
    </row>
    <row r="171" spans="6:14" x14ac:dyDescent="0.3">
      <c r="F171" t="str">
        <f>IFERROR(IF(Table5[[#This Row],[Rit]]="","",1),"")</f>
        <v/>
      </c>
      <c r="J171" t="str">
        <f>IF(H171="","",IF(OR((VLOOKUP(G171,G:H,2,0)="(blank)"),VLOOKUP(G171,G:H,2,0)="Grand Total"),"",VLOOKUP(G171,G:H,2,0)))</f>
        <v/>
      </c>
      <c r="N171" t="str">
        <f>IFERROR(LEFT(Table5[[#This Row],[Part No]],12),"")</f>
        <v/>
      </c>
    </row>
    <row r="172" spans="6:14" x14ac:dyDescent="0.3">
      <c r="F172" t="str">
        <f>IFERROR(IF(Table5[[#This Row],[Rit]]="","",1),"")</f>
        <v/>
      </c>
      <c r="J172" t="str">
        <f>IF(H172="","",IF(OR((VLOOKUP(G172,G:H,2,0)="(blank)"),VLOOKUP(G172,G:H,2,0)="Grand Total"),"",VLOOKUP(G172,G:H,2,0)))</f>
        <v/>
      </c>
      <c r="N172" t="str">
        <f>IFERROR(LEFT(Table5[[#This Row],[Part No]],12),"")</f>
        <v/>
      </c>
    </row>
    <row r="173" spans="6:14" x14ac:dyDescent="0.3">
      <c r="F173" t="str">
        <f>IFERROR(IF(Table5[[#This Row],[Rit]]="","",1),"")</f>
        <v/>
      </c>
      <c r="J173" t="str">
        <f>IF(H173="","",IF(OR((VLOOKUP(G173,G:H,2,0)="(blank)"),VLOOKUP(G173,G:H,2,0)="Grand Total"),"",VLOOKUP(G173,G:H,2,0)))</f>
        <v/>
      </c>
      <c r="N173" t="str">
        <f>IFERROR(LEFT(Table5[[#This Row],[Part No]],12),"")</f>
        <v/>
      </c>
    </row>
    <row r="174" spans="6:14" x14ac:dyDescent="0.3">
      <c r="F174" t="str">
        <f>IFERROR(IF(Table5[[#This Row],[Rit]]="","",1),"")</f>
        <v/>
      </c>
      <c r="J174" t="str">
        <f>IF(H174="","",IF(OR((VLOOKUP(G174,G:H,2,0)="(blank)"),VLOOKUP(G174,G:H,2,0)="Grand Total"),"",VLOOKUP(G174,G:H,2,0)))</f>
        <v/>
      </c>
      <c r="N174" t="str">
        <f>IFERROR(LEFT(Table5[[#This Row],[Part No]],12),"")</f>
        <v/>
      </c>
    </row>
    <row r="175" spans="6:14" x14ac:dyDescent="0.3">
      <c r="F175" t="str">
        <f>IFERROR(IF(Table5[[#This Row],[Rit]]="","",1),"")</f>
        <v/>
      </c>
      <c r="J175" t="str">
        <f>IF(H175="","",IF(OR((VLOOKUP(G175,G:H,2,0)="(blank)"),VLOOKUP(G175,G:H,2,0)="Grand Total"),"",VLOOKUP(G175,G:H,2,0)))</f>
        <v/>
      </c>
      <c r="N175" t="str">
        <f>IFERROR(LEFT(Table5[[#This Row],[Part No]],12),"")</f>
        <v/>
      </c>
    </row>
    <row r="176" spans="6:14" x14ac:dyDescent="0.3">
      <c r="F176" t="str">
        <f>IFERROR(IF(Table5[[#This Row],[Rit]]="","",1),"")</f>
        <v/>
      </c>
      <c r="J176" t="str">
        <f>IF(H176="","",IF(OR((VLOOKUP(G176,G:H,2,0)="(blank)"),VLOOKUP(G176,G:H,2,0)="Grand Total"),"",VLOOKUP(G176,G:H,2,0)))</f>
        <v/>
      </c>
      <c r="N176" t="str">
        <f>IFERROR(LEFT(Table5[[#This Row],[Part No]],12),"")</f>
        <v/>
      </c>
    </row>
    <row r="177" spans="6:14" x14ac:dyDescent="0.3">
      <c r="F177" t="str">
        <f>IFERROR(IF(Table5[[#This Row],[Rit]]="","",1),"")</f>
        <v/>
      </c>
      <c r="J177" t="str">
        <f>IF(H177="","",IF(OR((VLOOKUP(G177,G:H,2,0)="(blank)"),VLOOKUP(G177,G:H,2,0)="Grand Total"),"",VLOOKUP(G177,G:H,2,0)))</f>
        <v/>
      </c>
      <c r="N177" t="str">
        <f>IFERROR(LEFT(Table5[[#This Row],[Part No]],12),"")</f>
        <v/>
      </c>
    </row>
    <row r="178" spans="6:14" x14ac:dyDescent="0.3">
      <c r="F178" t="str">
        <f>IFERROR(IF(Table5[[#This Row],[Rit]]="","",1),"")</f>
        <v/>
      </c>
      <c r="J178" t="str">
        <f>IF(H178="","",IF(OR((VLOOKUP(G178,G:H,2,0)="(blank)"),VLOOKUP(G178,G:H,2,0)="Grand Total"),"",VLOOKUP(G178,G:H,2,0)))</f>
        <v/>
      </c>
      <c r="N178" t="str">
        <f>IFERROR(LEFT(Table5[[#This Row],[Part No]],12),"")</f>
        <v/>
      </c>
    </row>
    <row r="179" spans="6:14" x14ac:dyDescent="0.3">
      <c r="F179" t="str">
        <f>IFERROR(IF(Table5[[#This Row],[Rit]]="","",1),"")</f>
        <v/>
      </c>
      <c r="J179" t="str">
        <f>IF(H179="","",IF(OR((VLOOKUP(G179,G:H,2,0)="(blank)"),VLOOKUP(G179,G:H,2,0)="Grand Total"),"",VLOOKUP(G179,G:H,2,0)))</f>
        <v/>
      </c>
      <c r="N179" t="str">
        <f>IFERROR(LEFT(Table5[[#This Row],[Part No]],12),"")</f>
        <v/>
      </c>
    </row>
    <row r="180" spans="6:14" x14ac:dyDescent="0.3">
      <c r="F180" t="str">
        <f>IFERROR(IF(Table5[[#This Row],[Rit]]="","",1),"")</f>
        <v/>
      </c>
      <c r="J180" t="str">
        <f>IF(H180="","",IF(OR((VLOOKUP(G180,G:H,2,0)="(blank)"),VLOOKUP(G180,G:H,2,0)="Grand Total"),"",VLOOKUP(G180,G:H,2,0)))</f>
        <v/>
      </c>
      <c r="N180" t="str">
        <f>IFERROR(LEFT(Table5[[#This Row],[Part No]],12),"")</f>
        <v/>
      </c>
    </row>
    <row r="181" spans="6:14" x14ac:dyDescent="0.3">
      <c r="F181" t="str">
        <f>IFERROR(IF(Table5[[#This Row],[Rit]]="","",1),"")</f>
        <v/>
      </c>
      <c r="J181" t="str">
        <f>IF(H181="","",IF(OR((VLOOKUP(G181,G:H,2,0)="(blank)"),VLOOKUP(G181,G:H,2,0)="Grand Total"),"",VLOOKUP(G181,G:H,2,0)))</f>
        <v/>
      </c>
      <c r="N181" t="str">
        <f>IFERROR(LEFT(Table5[[#This Row],[Part No]],12),"")</f>
        <v/>
      </c>
    </row>
    <row r="182" spans="6:14" x14ac:dyDescent="0.3">
      <c r="F182" t="str">
        <f>IFERROR(IF(Table5[[#This Row],[Rit]]="","",1),"")</f>
        <v/>
      </c>
      <c r="J182" t="str">
        <f>IF(H182="","",IF(OR((VLOOKUP(G182,G:H,2,0)="(blank)"),VLOOKUP(G182,G:H,2,0)="Grand Total"),"",VLOOKUP(G182,G:H,2,0)))</f>
        <v/>
      </c>
      <c r="N182" t="str">
        <f>IFERROR(LEFT(Table5[[#This Row],[Part No]],12),"")</f>
        <v/>
      </c>
    </row>
    <row r="183" spans="6:14" x14ac:dyDescent="0.3">
      <c r="F183" t="str">
        <f>IFERROR(IF(Table5[[#This Row],[Rit]]="","",1),"")</f>
        <v/>
      </c>
      <c r="J183" t="str">
        <f>IF(H183="","",IF(OR((VLOOKUP(G183,G:H,2,0)="(blank)"),VLOOKUP(G183,G:H,2,0)="Grand Total"),"",VLOOKUP(G183,G:H,2,0)))</f>
        <v/>
      </c>
      <c r="N183" t="str">
        <f>IFERROR(LEFT(Table5[[#This Row],[Part No]],12),"")</f>
        <v/>
      </c>
    </row>
    <row r="184" spans="6:14" x14ac:dyDescent="0.3">
      <c r="F184" t="str">
        <f>IFERROR(IF(Table5[[#This Row],[Rit]]="","",1),"")</f>
        <v/>
      </c>
      <c r="J184" t="str">
        <f>IF(H184="","",IF(OR((VLOOKUP(G184,G:H,2,0)="(blank)"),VLOOKUP(G184,G:H,2,0)="Grand Total"),"",VLOOKUP(G184,G:H,2,0)))</f>
        <v/>
      </c>
      <c r="N184" t="str">
        <f>IFERROR(LEFT(Table5[[#This Row],[Part No]],12),"")</f>
        <v/>
      </c>
    </row>
    <row r="185" spans="6:14" x14ac:dyDescent="0.3">
      <c r="F185" t="str">
        <f>IFERROR(IF(Table5[[#This Row],[Rit]]="","",1),"")</f>
        <v/>
      </c>
      <c r="J185" t="str">
        <f>IF(H185="","",IF(OR((VLOOKUP(G185,G:H,2,0)="(blank)"),VLOOKUP(G185,G:H,2,0)="Grand Total"),"",VLOOKUP(G185,G:H,2,0)))</f>
        <v/>
      </c>
      <c r="N185" t="str">
        <f>IFERROR(LEFT(Table5[[#This Row],[Part No]],12),"")</f>
        <v/>
      </c>
    </row>
    <row r="186" spans="6:14" x14ac:dyDescent="0.3">
      <c r="F186" t="str">
        <f>IFERROR(IF(Table5[[#This Row],[Rit]]="","",1),"")</f>
        <v/>
      </c>
      <c r="J186" t="str">
        <f>IF(H186="","",IF(OR((VLOOKUP(G186,G:H,2,0)="(blank)"),VLOOKUP(G186,G:H,2,0)="Grand Total"),"",VLOOKUP(G186,G:H,2,0)))</f>
        <v/>
      </c>
      <c r="N186" t="str">
        <f>IFERROR(LEFT(Table5[[#This Row],[Part No]],12),"")</f>
        <v/>
      </c>
    </row>
    <row r="187" spans="6:14" x14ac:dyDescent="0.3">
      <c r="F187" t="str">
        <f>IFERROR(IF(Table5[[#This Row],[Rit]]="","",1),"")</f>
        <v/>
      </c>
      <c r="J187" t="str">
        <f>IF(H187="","",IF(OR((VLOOKUP(G187,G:H,2,0)="(blank)"),VLOOKUP(G187,G:H,2,0)="Grand Total"),"",VLOOKUP(G187,G:H,2,0)))</f>
        <v/>
      </c>
      <c r="N187" t="str">
        <f>IFERROR(LEFT(Table5[[#This Row],[Part No]],12),"")</f>
        <v/>
      </c>
    </row>
    <row r="188" spans="6:14" x14ac:dyDescent="0.3">
      <c r="F188" t="str">
        <f>IFERROR(IF(Table5[[#This Row],[Rit]]="","",1),"")</f>
        <v/>
      </c>
      <c r="J188" t="str">
        <f>IF(H188="","",IF(OR((VLOOKUP(G188,G:H,2,0)="(blank)"),VLOOKUP(G188,G:H,2,0)="Grand Total"),"",VLOOKUP(G188,G:H,2,0)))</f>
        <v/>
      </c>
      <c r="N188" t="str">
        <f>IFERROR(LEFT(Table5[[#This Row],[Part No]],12),"")</f>
        <v/>
      </c>
    </row>
    <row r="189" spans="6:14" x14ac:dyDescent="0.3">
      <c r="F189" t="str">
        <f>IFERROR(IF(Table5[[#This Row],[Rit]]="","",1),"")</f>
        <v/>
      </c>
      <c r="J189" t="str">
        <f>IF(H189="","",IF(OR((VLOOKUP(G189,G:H,2,0)="(blank)"),VLOOKUP(G189,G:H,2,0)="Grand Total"),"",VLOOKUP(G189,G:H,2,0)))</f>
        <v/>
      </c>
      <c r="N189" t="str">
        <f>IFERROR(LEFT(Table5[[#This Row],[Part No]],12),"")</f>
        <v/>
      </c>
    </row>
    <row r="190" spans="6:14" x14ac:dyDescent="0.3">
      <c r="F190" t="str">
        <f>IFERROR(IF(Table5[[#This Row],[Rit]]="","",1),"")</f>
        <v/>
      </c>
      <c r="J190" t="str">
        <f>IF(H190="","",IF(OR((VLOOKUP(G190,G:H,2,0)="(blank)"),VLOOKUP(G190,G:H,2,0)="Grand Total"),"",VLOOKUP(G190,G:H,2,0)))</f>
        <v/>
      </c>
      <c r="N190" t="str">
        <f>IFERROR(LEFT(Table5[[#This Row],[Part No]],12),"")</f>
        <v/>
      </c>
    </row>
    <row r="191" spans="6:14" x14ac:dyDescent="0.3">
      <c r="F191" t="str">
        <f>IFERROR(IF(Table5[[#This Row],[Rit]]="","",1),"")</f>
        <v/>
      </c>
      <c r="J191" t="str">
        <f>IF(H191="","",IF(OR((VLOOKUP(G191,G:H,2,0)="(blank)"),VLOOKUP(G191,G:H,2,0)="Grand Total"),"",VLOOKUP(G191,G:H,2,0)))</f>
        <v/>
      </c>
      <c r="N191" t="str">
        <f>IFERROR(LEFT(Table5[[#This Row],[Part No]],12),"")</f>
        <v/>
      </c>
    </row>
    <row r="192" spans="6:14" x14ac:dyDescent="0.3">
      <c r="F192" t="str">
        <f>IFERROR(IF(Table5[[#This Row],[Rit]]="","",1),"")</f>
        <v/>
      </c>
      <c r="J192" t="str">
        <f>IF(H192="","",IF(OR((VLOOKUP(G192,G:H,2,0)="(blank)"),VLOOKUP(G192,G:H,2,0)="Grand Total"),"",VLOOKUP(G192,G:H,2,0)))</f>
        <v/>
      </c>
      <c r="N192" t="str">
        <f>IFERROR(LEFT(Table5[[#This Row],[Part No]],12),"")</f>
        <v/>
      </c>
    </row>
    <row r="193" spans="6:14" x14ac:dyDescent="0.3">
      <c r="F193" t="str">
        <f>IFERROR(IF(Table5[[#This Row],[Rit]]="","",1),"")</f>
        <v/>
      </c>
      <c r="J193" t="str">
        <f>IF(H193="","",IF(OR((VLOOKUP(G193,G:H,2,0)="(blank)"),VLOOKUP(G193,G:H,2,0)="Grand Total"),"",VLOOKUP(G193,G:H,2,0)))</f>
        <v/>
      </c>
      <c r="N193" t="str">
        <f>IFERROR(LEFT(Table5[[#This Row],[Part No]],12),"")</f>
        <v/>
      </c>
    </row>
    <row r="194" spans="6:14" x14ac:dyDescent="0.3">
      <c r="F194" t="str">
        <f>IFERROR(IF(Table5[[#This Row],[Rit]]="","",1),"")</f>
        <v/>
      </c>
      <c r="J194" t="str">
        <f>IF(H194="","",IF(OR((VLOOKUP(G194,G:H,2,0)="(blank)"),VLOOKUP(G194,G:H,2,0)="Grand Total"),"",VLOOKUP(G194,G:H,2,0)))</f>
        <v/>
      </c>
      <c r="N194" t="str">
        <f>IFERROR(LEFT(Table5[[#This Row],[Part No]],12),"")</f>
        <v/>
      </c>
    </row>
    <row r="195" spans="6:14" x14ac:dyDescent="0.3">
      <c r="F195" t="str">
        <f>IFERROR(IF(Table5[[#This Row],[Rit]]="","",1),"")</f>
        <v/>
      </c>
      <c r="J195" t="str">
        <f>IF(H195="","",IF(OR((VLOOKUP(G195,G:H,2,0)="(blank)"),VLOOKUP(G195,G:H,2,0)="Grand Total"),"",VLOOKUP(G195,G:H,2,0)))</f>
        <v/>
      </c>
      <c r="N195" t="str">
        <f>IFERROR(LEFT(Table5[[#This Row],[Part No]],12),"")</f>
        <v/>
      </c>
    </row>
    <row r="196" spans="6:14" x14ac:dyDescent="0.3">
      <c r="F196" t="str">
        <f>IFERROR(IF(Table5[[#This Row],[Rit]]="","",1),"")</f>
        <v/>
      </c>
      <c r="J196" t="str">
        <f>IF(H196="","",IF(OR((VLOOKUP(G196,G:H,2,0)="(blank)"),VLOOKUP(G196,G:H,2,0)="Grand Total"),"",VLOOKUP(G196,G:H,2,0)))</f>
        <v/>
      </c>
      <c r="N196" t="str">
        <f>IFERROR(LEFT(Table5[[#This Row],[Part No]],12),"")</f>
        <v/>
      </c>
    </row>
    <row r="197" spans="6:14" x14ac:dyDescent="0.3">
      <c r="F197" t="str">
        <f>IFERROR(IF(Table5[[#This Row],[Rit]]="","",1),"")</f>
        <v/>
      </c>
      <c r="J197" t="str">
        <f>IF(H197="","",IF(OR((VLOOKUP(G197,G:H,2,0)="(blank)"),VLOOKUP(G197,G:H,2,0)="Grand Total"),"",VLOOKUP(G197,G:H,2,0)))</f>
        <v/>
      </c>
      <c r="N197" t="str">
        <f>IFERROR(LEFT(Table5[[#This Row],[Part No]],12),"")</f>
        <v/>
      </c>
    </row>
    <row r="198" spans="6:14" x14ac:dyDescent="0.3">
      <c r="F198" t="str">
        <f>IFERROR(IF(Table5[[#This Row],[Rit]]="","",1),"")</f>
        <v/>
      </c>
      <c r="J198" t="str">
        <f>IF(H198="","",IF(OR((VLOOKUP(G198,G:H,2,0)="(blank)"),VLOOKUP(G198,G:H,2,0)="Grand Total"),"",VLOOKUP(G198,G:H,2,0)))</f>
        <v/>
      </c>
      <c r="N198" t="str">
        <f>IFERROR(LEFT(Table5[[#This Row],[Part No]],12),"")</f>
        <v/>
      </c>
    </row>
    <row r="199" spans="6:14" x14ac:dyDescent="0.3">
      <c r="F199" t="str">
        <f>IFERROR(IF(Table5[[#This Row],[Rit]]="","",1),"")</f>
        <v/>
      </c>
      <c r="J199" t="str">
        <f>IF(H199="","",IF(OR((VLOOKUP(G199,G:H,2,0)="(blank)"),VLOOKUP(G199,G:H,2,0)="Grand Total"),"",VLOOKUP(G199,G:H,2,0)))</f>
        <v/>
      </c>
      <c r="N199" t="str">
        <f>IFERROR(LEFT(Table5[[#This Row],[Part No]],12),"")</f>
        <v/>
      </c>
    </row>
    <row r="200" spans="6:14" x14ac:dyDescent="0.3">
      <c r="F200" t="str">
        <f>IFERROR(IF(Table5[[#This Row],[Rit]]="","",1),"")</f>
        <v/>
      </c>
      <c r="J200" t="str">
        <f>IF(H200="","",IF(OR((VLOOKUP(G200,G:H,2,0)="(blank)"),VLOOKUP(G200,G:H,2,0)="Grand Total"),"",VLOOKUP(G200,G:H,2,0)))</f>
        <v/>
      </c>
      <c r="N200" t="str">
        <f>IFERROR(LEFT(Table5[[#This Row],[Part No]],12),"")</f>
        <v/>
      </c>
    </row>
    <row r="201" spans="6:14" x14ac:dyDescent="0.3">
      <c r="F201" t="str">
        <f>IFERROR(IF(Table5[[#This Row],[Rit]]="","",1),"")</f>
        <v/>
      </c>
      <c r="J201" t="str">
        <f>IF(H201="","",IF(OR((VLOOKUP(G201,G:H,2,0)="(blank)"),VLOOKUP(G201,G:H,2,0)="Grand Total"),"",VLOOKUP(G201,G:H,2,0)))</f>
        <v/>
      </c>
      <c r="N201" t="str">
        <f>IFERROR(LEFT(Table5[[#This Row],[Part No]],12),"")</f>
        <v/>
      </c>
    </row>
    <row r="202" spans="6:14" x14ac:dyDescent="0.3">
      <c r="F202" t="str">
        <f>IFERROR(IF(Table5[[#This Row],[Rit]]="","",1),"")</f>
        <v/>
      </c>
      <c r="J202" t="str">
        <f>IF(H202="","",IF(OR((VLOOKUP(G202,G:H,2,0)="(blank)"),VLOOKUP(G202,G:H,2,0)="Grand Total"),"",VLOOKUP(G202,G:H,2,0)))</f>
        <v/>
      </c>
      <c r="N202" t="str">
        <f>IFERROR(LEFT(Table5[[#This Row],[Part No]],12),"")</f>
        <v/>
      </c>
    </row>
    <row r="203" spans="6:14" x14ac:dyDescent="0.3">
      <c r="F203" t="str">
        <f>IFERROR(IF(Table5[[#This Row],[Rit]]="","",1),"")</f>
        <v/>
      </c>
      <c r="J203" t="str">
        <f>IF(H203="","",IF(OR((VLOOKUP(G203,G:H,2,0)="(blank)"),VLOOKUP(G203,G:H,2,0)="Grand Total"),"",VLOOKUP(G203,G:H,2,0)))</f>
        <v/>
      </c>
      <c r="N203" t="str">
        <f>IFERROR(LEFT(Table5[[#This Row],[Part No]],12),"")</f>
        <v/>
      </c>
    </row>
    <row r="204" spans="6:14" x14ac:dyDescent="0.3">
      <c r="F204" t="str">
        <f>IFERROR(IF(Table5[[#This Row],[Rit]]="","",1),"")</f>
        <v/>
      </c>
      <c r="J204" t="str">
        <f>IF(H204="","",IF(OR((VLOOKUP(G204,G:H,2,0)="(blank)"),VLOOKUP(G204,G:H,2,0)="Grand Total"),"",VLOOKUP(G204,G:H,2,0)))</f>
        <v/>
      </c>
      <c r="N204" t="str">
        <f>IFERROR(LEFT(Table5[[#This Row],[Part No]],12),"")</f>
        <v/>
      </c>
    </row>
    <row r="205" spans="6:14" x14ac:dyDescent="0.3">
      <c r="F205" t="str">
        <f>IFERROR(IF(Table5[[#This Row],[Rit]]="","",1),"")</f>
        <v/>
      </c>
      <c r="J205" t="str">
        <f>IF(H205="","",IF(OR((VLOOKUP(G205,G:H,2,0)="(blank)"),VLOOKUP(G205,G:H,2,0)="Grand Total"),"",VLOOKUP(G205,G:H,2,0)))</f>
        <v/>
      </c>
      <c r="N205" t="str">
        <f>IFERROR(LEFT(Table5[[#This Row],[Part No]],12),"")</f>
        <v/>
      </c>
    </row>
    <row r="206" spans="6:14" x14ac:dyDescent="0.3">
      <c r="F206" t="str">
        <f>IFERROR(IF(Table5[[#This Row],[Rit]]="","",1),"")</f>
        <v/>
      </c>
      <c r="J206" t="str">
        <f>IF(H206="","",IF(OR((VLOOKUP(G206,G:H,2,0)="(blank)"),VLOOKUP(G206,G:H,2,0)="Grand Total"),"",VLOOKUP(G206,G:H,2,0)))</f>
        <v/>
      </c>
      <c r="N206" t="str">
        <f>IFERROR(LEFT(Table5[[#This Row],[Part No]],12),"")</f>
        <v/>
      </c>
    </row>
    <row r="207" spans="6:14" x14ac:dyDescent="0.3">
      <c r="F207" t="str">
        <f>IFERROR(IF(Table5[[#This Row],[Rit]]="","",1),"")</f>
        <v/>
      </c>
      <c r="J207" t="str">
        <f>IF(H207="","",IF(OR((VLOOKUP(G207,G:H,2,0)="(blank)"),VLOOKUP(G207,G:H,2,0)="Grand Total"),"",VLOOKUP(G207,G:H,2,0)))</f>
        <v/>
      </c>
      <c r="N207" t="str">
        <f>IFERROR(LEFT(Table5[[#This Row],[Part No]],12),"")</f>
        <v/>
      </c>
    </row>
    <row r="208" spans="6:14" x14ac:dyDescent="0.3">
      <c r="F208" t="str">
        <f>IFERROR(IF(Table5[[#This Row],[Rit]]="","",1),"")</f>
        <v/>
      </c>
      <c r="J208" t="str">
        <f>IF(H208="","",IF(OR((VLOOKUP(G208,G:H,2,0)="(blank)"),VLOOKUP(G208,G:H,2,0)="Grand Total"),"",VLOOKUP(G208,G:H,2,0)))</f>
        <v/>
      </c>
      <c r="N208" t="str">
        <f>IFERROR(LEFT(Table5[[#This Row],[Part No]],12),"")</f>
        <v/>
      </c>
    </row>
    <row r="209" spans="6:14" x14ac:dyDescent="0.3">
      <c r="F209" t="str">
        <f>IFERROR(IF(Table5[[#This Row],[Rit]]="","",1),"")</f>
        <v/>
      </c>
      <c r="J209" t="str">
        <f>IF(H209="","",IF(OR((VLOOKUP(G209,G:H,2,0)="(blank)"),VLOOKUP(G209,G:H,2,0)="Grand Total"),"",VLOOKUP(G209,G:H,2,0)))</f>
        <v/>
      </c>
      <c r="N209" t="str">
        <f>IFERROR(LEFT(Table5[[#This Row],[Part No]],12),"")</f>
        <v/>
      </c>
    </row>
    <row r="210" spans="6:14" x14ac:dyDescent="0.3">
      <c r="F210" t="str">
        <f>IFERROR(IF(Table5[[#This Row],[Rit]]="","",1),"")</f>
        <v/>
      </c>
      <c r="J210" t="str">
        <f>IF(H210="","",IF(OR((VLOOKUP(G210,G:H,2,0)="(blank)"),VLOOKUP(G210,G:H,2,0)="Grand Total"),"",VLOOKUP(G210,G:H,2,0)))</f>
        <v/>
      </c>
      <c r="N210" t="str">
        <f>IFERROR(LEFT(Table5[[#This Row],[Part No]],12),"")</f>
        <v/>
      </c>
    </row>
    <row r="211" spans="6:14" x14ac:dyDescent="0.3">
      <c r="F211" t="str">
        <f>IFERROR(IF(Table5[[#This Row],[Rit]]="","",1),"")</f>
        <v/>
      </c>
      <c r="J211" t="str">
        <f>IF(H211="","",IF(OR((VLOOKUP(G211,G:H,2,0)="(blank)"),VLOOKUP(G211,G:H,2,0)="Grand Total"),"",VLOOKUP(G211,G:H,2,0)))</f>
        <v/>
      </c>
      <c r="N211" t="str">
        <f>IFERROR(LEFT(Table5[[#This Row],[Part No]],12),"")</f>
        <v/>
      </c>
    </row>
    <row r="212" spans="6:14" x14ac:dyDescent="0.3">
      <c r="F212" t="str">
        <f>IFERROR(IF(Table5[[#This Row],[Rit]]="","",1),"")</f>
        <v/>
      </c>
      <c r="J212" t="str">
        <f>IF(H212="","",IF(OR((VLOOKUP(G212,G:H,2,0)="(blank)"),VLOOKUP(G212,G:H,2,0)="Grand Total"),"",VLOOKUP(G212,G:H,2,0)))</f>
        <v/>
      </c>
      <c r="N212" t="str">
        <f>IFERROR(LEFT(Table5[[#This Row],[Part No]],12),"")</f>
        <v/>
      </c>
    </row>
    <row r="213" spans="6:14" x14ac:dyDescent="0.3">
      <c r="F213" t="str">
        <f>IFERROR(IF(Table5[[#This Row],[Rit]]="","",1),"")</f>
        <v/>
      </c>
      <c r="J213" t="str">
        <f>IF(H213="","",IF(OR((VLOOKUP(G213,G:H,2,0)="(blank)"),VLOOKUP(G213,G:H,2,0)="Grand Total"),"",VLOOKUP(G213,G:H,2,0)))</f>
        <v/>
      </c>
      <c r="N213" t="str">
        <f>IFERROR(LEFT(Table5[[#This Row],[Part No]],12),"")</f>
        <v/>
      </c>
    </row>
    <row r="214" spans="6:14" x14ac:dyDescent="0.3">
      <c r="F214" t="str">
        <f>IFERROR(IF(Table5[[#This Row],[Rit]]="","",1),"")</f>
        <v/>
      </c>
      <c r="J214" t="str">
        <f>IF(H214="","",IF(OR((VLOOKUP(G214,G:H,2,0)="(blank)"),VLOOKUP(G214,G:H,2,0)="Grand Total"),"",VLOOKUP(G214,G:H,2,0)))</f>
        <v/>
      </c>
      <c r="N214" t="str">
        <f>IFERROR(LEFT(Table5[[#This Row],[Part No]],12),"")</f>
        <v/>
      </c>
    </row>
    <row r="215" spans="6:14" x14ac:dyDescent="0.3">
      <c r="F215" t="str">
        <f>IFERROR(IF(Table5[[#This Row],[Rit]]="","",1),"")</f>
        <v/>
      </c>
      <c r="J215" t="str">
        <f>IF(H215="","",IF(OR((VLOOKUP(G215,G:H,2,0)="(blank)"),VLOOKUP(G215,G:H,2,0)="Grand Total"),"",VLOOKUP(G215,G:H,2,0)))</f>
        <v/>
      </c>
      <c r="N215" t="str">
        <f>IFERROR(LEFT(Table5[[#This Row],[Part No]],12),"")</f>
        <v/>
      </c>
    </row>
    <row r="216" spans="6:14" x14ac:dyDescent="0.3">
      <c r="F216" t="str">
        <f>IFERROR(IF(Table5[[#This Row],[Rit]]="","",1),"")</f>
        <v/>
      </c>
      <c r="J216" t="str">
        <f>IF(H216="","",IF(OR((VLOOKUP(G216,G:H,2,0)="(blank)"),VLOOKUP(G216,G:H,2,0)="Grand Total"),"",VLOOKUP(G216,G:H,2,0)))</f>
        <v/>
      </c>
      <c r="N216" t="str">
        <f>IFERROR(LEFT(Table5[[#This Row],[Part No]],12),"")</f>
        <v/>
      </c>
    </row>
    <row r="217" spans="6:14" x14ac:dyDescent="0.3">
      <c r="F217" t="str">
        <f>IFERROR(IF(Table5[[#This Row],[Rit]]="","",1),"")</f>
        <v/>
      </c>
      <c r="J217" t="str">
        <f>IF(H217="","",IF(OR((VLOOKUP(G217,G:H,2,0)="(blank)"),VLOOKUP(G217,G:H,2,0)="Grand Total"),"",VLOOKUP(G217,G:H,2,0)))</f>
        <v/>
      </c>
      <c r="N217" t="str">
        <f>IFERROR(LEFT(Table5[[#This Row],[Part No]],12),"")</f>
        <v/>
      </c>
    </row>
    <row r="218" spans="6:14" x14ac:dyDescent="0.3">
      <c r="F218" t="str">
        <f>IFERROR(IF(Table5[[#This Row],[Rit]]="","",1),"")</f>
        <v/>
      </c>
      <c r="J218" t="str">
        <f>IF(H218="","",IF(OR((VLOOKUP(G218,G:H,2,0)="(blank)"),VLOOKUP(G218,G:H,2,0)="Grand Total"),"",VLOOKUP(G218,G:H,2,0)))</f>
        <v/>
      </c>
      <c r="N218" t="str">
        <f>IFERROR(LEFT(Table5[[#This Row],[Part No]],12),"")</f>
        <v/>
      </c>
    </row>
    <row r="219" spans="6:14" x14ac:dyDescent="0.3">
      <c r="F219" t="str">
        <f>IFERROR(IF(Table5[[#This Row],[Rit]]="","",1),"")</f>
        <v/>
      </c>
      <c r="J219" t="str">
        <f>IF(H219="","",IF(OR((VLOOKUP(G219,G:H,2,0)="(blank)"),VLOOKUP(G219,G:H,2,0)="Grand Total"),"",VLOOKUP(G219,G:H,2,0)))</f>
        <v/>
      </c>
      <c r="N219" t="str">
        <f>IFERROR(LEFT(Table5[[#This Row],[Part No]],12),"")</f>
        <v/>
      </c>
    </row>
    <row r="220" spans="6:14" x14ac:dyDescent="0.3">
      <c r="F220" t="str">
        <f>IFERROR(IF(Table5[[#This Row],[Rit]]="","",1),"")</f>
        <v/>
      </c>
      <c r="J220" t="str">
        <f>IF(H220="","",IF(OR((VLOOKUP(G220,G:H,2,0)="(blank)"),VLOOKUP(G220,G:H,2,0)="Grand Total"),"",VLOOKUP(G220,G:H,2,0)))</f>
        <v/>
      </c>
      <c r="N220" t="str">
        <f>IFERROR(LEFT(Table5[[#This Row],[Part No]],12),"")</f>
        <v/>
      </c>
    </row>
    <row r="221" spans="6:14" x14ac:dyDescent="0.3">
      <c r="F221" t="str">
        <f>IFERROR(IF(Table5[[#This Row],[Rit]]="","",1),"")</f>
        <v/>
      </c>
      <c r="J221" t="str">
        <f>IF(H221="","",IF(OR((VLOOKUP(G221,G:H,2,0)="(blank)"),VLOOKUP(G221,G:H,2,0)="Grand Total"),"",VLOOKUP(G221,G:H,2,0)))</f>
        <v/>
      </c>
      <c r="N221" t="str">
        <f>IFERROR(LEFT(Table5[[#This Row],[Part No]],12),"")</f>
        <v/>
      </c>
    </row>
    <row r="222" spans="6:14" x14ac:dyDescent="0.3">
      <c r="F222" t="str">
        <f>IFERROR(IF(Table5[[#This Row],[Rit]]="","",1),"")</f>
        <v/>
      </c>
      <c r="J222" t="str">
        <f>IF(H222="","",IF(OR((VLOOKUP(G222,G:H,2,0)="(blank)"),VLOOKUP(G222,G:H,2,0)="Grand Total"),"",VLOOKUP(G222,G:H,2,0)))</f>
        <v/>
      </c>
      <c r="N222" t="str">
        <f>IFERROR(LEFT(Table5[[#This Row],[Part No]],12),"")</f>
        <v/>
      </c>
    </row>
    <row r="223" spans="6:14" x14ac:dyDescent="0.3">
      <c r="F223" t="str">
        <f>IFERROR(IF(Table5[[#This Row],[Rit]]="","",1),"")</f>
        <v/>
      </c>
      <c r="J223" t="str">
        <f>IF(H223="","",IF(OR((VLOOKUP(G223,G:H,2,0)="(blank)"),VLOOKUP(G223,G:H,2,0)="Grand Total"),"",VLOOKUP(G223,G:H,2,0)))</f>
        <v/>
      </c>
      <c r="N223" t="str">
        <f>IFERROR(LEFT(Table5[[#This Row],[Part No]],12),"")</f>
        <v/>
      </c>
    </row>
    <row r="224" spans="6:14" x14ac:dyDescent="0.3">
      <c r="F224" t="str">
        <f>IFERROR(IF(Table5[[#This Row],[Rit]]="","",1),"")</f>
        <v/>
      </c>
      <c r="J224" t="str">
        <f>IF(H224="","",IF(OR((VLOOKUP(G224,G:H,2,0)="(blank)"),VLOOKUP(G224,G:H,2,0)="Grand Total"),"",VLOOKUP(G224,G:H,2,0)))</f>
        <v/>
      </c>
      <c r="N224" t="str">
        <f>IFERROR(LEFT(Table5[[#This Row],[Part No]],12),"")</f>
        <v/>
      </c>
    </row>
    <row r="225" spans="6:14" x14ac:dyDescent="0.3">
      <c r="F225" t="str">
        <f>IFERROR(IF(Table5[[#This Row],[Rit]]="","",1),"")</f>
        <v/>
      </c>
      <c r="J225" t="str">
        <f>IF(H225="","",IF(OR((VLOOKUP(G225,G:H,2,0)="(blank)"),VLOOKUP(G225,G:H,2,0)="Grand Total"),"",VLOOKUP(G225,G:H,2,0)))</f>
        <v/>
      </c>
      <c r="N225" t="str">
        <f>IFERROR(LEFT(Table5[[#This Row],[Part No]],12),"")</f>
        <v/>
      </c>
    </row>
    <row r="226" spans="6:14" x14ac:dyDescent="0.3">
      <c r="F226" t="str">
        <f>IFERROR(IF(Table5[[#This Row],[Rit]]="","",1),"")</f>
        <v/>
      </c>
      <c r="J226" t="str">
        <f>IF(H226="","",IF(OR((VLOOKUP(G226,G:H,2,0)="(blank)"),VLOOKUP(G226,G:H,2,0)="Grand Total"),"",VLOOKUP(G226,G:H,2,0)))</f>
        <v/>
      </c>
      <c r="N226" t="str">
        <f>IFERROR(LEFT(Table5[[#This Row],[Part No]],12),"")</f>
        <v/>
      </c>
    </row>
    <row r="227" spans="6:14" x14ac:dyDescent="0.3">
      <c r="F227" t="str">
        <f>IFERROR(IF(Table5[[#This Row],[Rit]]="","",1),"")</f>
        <v/>
      </c>
      <c r="J227" t="str">
        <f>IF(H227="","",IF(OR((VLOOKUP(G227,G:H,2,0)="(blank)"),VLOOKUP(G227,G:H,2,0)="Grand Total"),"",VLOOKUP(G227,G:H,2,0)))</f>
        <v/>
      </c>
      <c r="N227" t="str">
        <f>IFERROR(LEFT(Table5[[#This Row],[Part No]],12),"")</f>
        <v/>
      </c>
    </row>
    <row r="228" spans="6:14" x14ac:dyDescent="0.3">
      <c r="F228" t="str">
        <f>IFERROR(IF(Table5[[#This Row],[Rit]]="","",1),"")</f>
        <v/>
      </c>
      <c r="J228" t="str">
        <f>IF(H228="","",IF(OR((VLOOKUP(G228,G:H,2,0)="(blank)"),VLOOKUP(G228,G:H,2,0)="Grand Total"),"",VLOOKUP(G228,G:H,2,0)))</f>
        <v/>
      </c>
      <c r="N228" t="str">
        <f>IFERROR(LEFT(Table5[[#This Row],[Part No]],12),"")</f>
        <v/>
      </c>
    </row>
    <row r="229" spans="6:14" x14ac:dyDescent="0.3">
      <c r="F229" t="str">
        <f>IFERROR(IF(Table5[[#This Row],[Rit]]="","",1),"")</f>
        <v/>
      </c>
      <c r="J229" t="str">
        <f>IF(H229="","",IF(OR((VLOOKUP(G229,G:H,2,0)="(blank)"),VLOOKUP(G229,G:H,2,0)="Grand Total"),"",VLOOKUP(G229,G:H,2,0)))</f>
        <v/>
      </c>
      <c r="N229" t="str">
        <f>IFERROR(LEFT(Table5[[#This Row],[Part No]],12),"")</f>
        <v/>
      </c>
    </row>
    <row r="230" spans="6:14" x14ac:dyDescent="0.3">
      <c r="F230" t="str">
        <f>IFERROR(IF(Table5[[#This Row],[Rit]]="","",1),"")</f>
        <v/>
      </c>
      <c r="J230" t="str">
        <f>IF(H230="","",IF(OR((VLOOKUP(G230,G:H,2,0)="(blank)"),VLOOKUP(G230,G:H,2,0)="Grand Total"),"",VLOOKUP(G230,G:H,2,0)))</f>
        <v/>
      </c>
      <c r="N230" t="str">
        <f>IFERROR(LEFT(Table5[[#This Row],[Part No]],12),"")</f>
        <v/>
      </c>
    </row>
    <row r="231" spans="6:14" x14ac:dyDescent="0.3">
      <c r="F231" t="str">
        <f>IFERROR(IF(Table5[[#This Row],[Rit]]="","",1),"")</f>
        <v/>
      </c>
      <c r="J231" t="str">
        <f>IF(H231="","",IF(OR((VLOOKUP(G231,G:H,2,0)="(blank)"),VLOOKUP(G231,G:H,2,0)="Grand Total"),"",VLOOKUP(G231,G:H,2,0)))</f>
        <v/>
      </c>
      <c r="N231" t="str">
        <f>IFERROR(LEFT(Table5[[#This Row],[Part No]],12),"")</f>
        <v/>
      </c>
    </row>
    <row r="232" spans="6:14" x14ac:dyDescent="0.3">
      <c r="F232" t="str">
        <f>IFERROR(IF(Table5[[#This Row],[Rit]]="","",1),"")</f>
        <v/>
      </c>
      <c r="J232" t="str">
        <f>IF(H232="","",IF(OR((VLOOKUP(G232,G:H,2,0)="(blank)"),VLOOKUP(G232,G:H,2,0)="Grand Total"),"",VLOOKUP(G232,G:H,2,0)))</f>
        <v/>
      </c>
      <c r="N232" t="str">
        <f>IFERROR(LEFT(Table5[[#This Row],[Part No]],12),"")</f>
        <v/>
      </c>
    </row>
    <row r="233" spans="6:14" x14ac:dyDescent="0.3">
      <c r="F233" t="str">
        <f>IFERROR(IF(Table5[[#This Row],[Rit]]="","",1),"")</f>
        <v/>
      </c>
      <c r="J233" t="str">
        <f>IF(H233="","",IF(OR((VLOOKUP(G233,G:H,2,0)="(blank)"),VLOOKUP(G233,G:H,2,0)="Grand Total"),"",VLOOKUP(G233,G:H,2,0)))</f>
        <v/>
      </c>
      <c r="N233" t="str">
        <f>IFERROR(LEFT(Table5[[#This Row],[Part No]],12),"")</f>
        <v/>
      </c>
    </row>
    <row r="234" spans="6:14" x14ac:dyDescent="0.3">
      <c r="F234" t="str">
        <f>IFERROR(IF(Table5[[#This Row],[Rit]]="","",1),"")</f>
        <v/>
      </c>
      <c r="J234" t="str">
        <f>IF(H234="","",IF(OR((VLOOKUP(G234,G:H,2,0)="(blank)"),VLOOKUP(G234,G:H,2,0)="Grand Total"),"",VLOOKUP(G234,G:H,2,0)))</f>
        <v/>
      </c>
      <c r="N234" t="str">
        <f>IFERROR(LEFT(Table5[[#This Row],[Part No]],12),"")</f>
        <v/>
      </c>
    </row>
    <row r="235" spans="6:14" x14ac:dyDescent="0.3">
      <c r="F235" t="str">
        <f>IFERROR(IF(Table5[[#This Row],[Rit]]="","",1),"")</f>
        <v/>
      </c>
      <c r="J235" t="str">
        <f>IF(H235="","",IF(OR((VLOOKUP(G235,G:H,2,0)="(blank)"),VLOOKUP(G235,G:H,2,0)="Grand Total"),"",VLOOKUP(G235,G:H,2,0)))</f>
        <v/>
      </c>
      <c r="N235" t="str">
        <f>IFERROR(LEFT(Table5[[#This Row],[Part No]],12),"")</f>
        <v/>
      </c>
    </row>
    <row r="236" spans="6:14" x14ac:dyDescent="0.3">
      <c r="F236" t="str">
        <f>IFERROR(IF(Table5[[#This Row],[Rit]]="","",1),"")</f>
        <v/>
      </c>
      <c r="J236" t="str">
        <f>IF(H236="","",IF(OR((VLOOKUP(G236,G:H,2,0)="(blank)"),VLOOKUP(G236,G:H,2,0)="Grand Total"),"",VLOOKUP(G236,G:H,2,0)))</f>
        <v/>
      </c>
      <c r="N236" t="str">
        <f>IFERROR(LEFT(Table5[[#This Row],[Part No]],12),"")</f>
        <v/>
      </c>
    </row>
    <row r="237" spans="6:14" x14ac:dyDescent="0.3">
      <c r="F237" t="str">
        <f>IFERROR(IF(Table5[[#This Row],[Rit]]="","",1),"")</f>
        <v/>
      </c>
      <c r="J237" t="str">
        <f>IF(H237="","",IF(OR((VLOOKUP(G237,G:H,2,0)="(blank)"),VLOOKUP(G237,G:H,2,0)="Grand Total"),"",VLOOKUP(G237,G:H,2,0)))</f>
        <v/>
      </c>
      <c r="N237" t="str">
        <f>IFERROR(LEFT(Table5[[#This Row],[Part No]],12),"")</f>
        <v/>
      </c>
    </row>
    <row r="238" spans="6:14" x14ac:dyDescent="0.3">
      <c r="F238" t="str">
        <f>IFERROR(IF(Table5[[#This Row],[Rit]]="","",1),"")</f>
        <v/>
      </c>
      <c r="J238" t="str">
        <f>IF(H238="","",IF(OR((VLOOKUP(G238,G:H,2,0)="(blank)"),VLOOKUP(G238,G:H,2,0)="Grand Total"),"",VLOOKUP(G238,G:H,2,0)))</f>
        <v/>
      </c>
      <c r="N238" t="str">
        <f>IFERROR(LEFT(Table5[[#This Row],[Part No]],12),"")</f>
        <v/>
      </c>
    </row>
    <row r="239" spans="6:14" x14ac:dyDescent="0.3">
      <c r="F239" t="str">
        <f>IFERROR(IF(Table5[[#This Row],[Rit]]="","",1),"")</f>
        <v/>
      </c>
      <c r="J239" t="str">
        <f>IF(H239="","",IF(OR((VLOOKUP(G239,G:H,2,0)="(blank)"),VLOOKUP(G239,G:H,2,0)="Grand Total"),"",VLOOKUP(G239,G:H,2,0)))</f>
        <v/>
      </c>
      <c r="N239" t="str">
        <f>IFERROR(LEFT(Table5[[#This Row],[Part No]],12),"")</f>
        <v/>
      </c>
    </row>
    <row r="240" spans="6:14" x14ac:dyDescent="0.3">
      <c r="F240" t="str">
        <f>IFERROR(IF(Table5[[#This Row],[Rit]]="","",1),"")</f>
        <v/>
      </c>
      <c r="J240" t="str">
        <f>IF(H240="","",IF(OR((VLOOKUP(G240,G:H,2,0)="(blank)"),VLOOKUP(G240,G:H,2,0)="Grand Total"),"",VLOOKUP(G240,G:H,2,0)))</f>
        <v/>
      </c>
      <c r="N240" t="str">
        <f>IFERROR(LEFT(Table5[[#This Row],[Part No]],12),"")</f>
        <v/>
      </c>
    </row>
    <row r="241" spans="6:14" x14ac:dyDescent="0.3">
      <c r="F241" t="str">
        <f>IFERROR(IF(Table5[[#This Row],[Rit]]="","",1),"")</f>
        <v/>
      </c>
      <c r="J241" t="str">
        <f>IF(H241="","",IF(OR((VLOOKUP(G241,G:H,2,0)="(blank)"),VLOOKUP(G241,G:H,2,0)="Grand Total"),"",VLOOKUP(G241,G:H,2,0)))</f>
        <v/>
      </c>
      <c r="N241" t="str">
        <f>IFERROR(LEFT(Table5[[#This Row],[Part No]],12),"")</f>
        <v/>
      </c>
    </row>
    <row r="242" spans="6:14" x14ac:dyDescent="0.3">
      <c r="F242" t="str">
        <f>IFERROR(IF(Table5[[#This Row],[Rit]]="","",1),"")</f>
        <v/>
      </c>
      <c r="J242" t="str">
        <f>IF(H242="","",IF(OR((VLOOKUP(G242,G:H,2,0)="(blank)"),VLOOKUP(G242,G:H,2,0)="Grand Total"),"",VLOOKUP(G242,G:H,2,0)))</f>
        <v/>
      </c>
      <c r="N242" t="str">
        <f>IFERROR(LEFT(Table5[[#This Row],[Part No]],12),"")</f>
        <v/>
      </c>
    </row>
    <row r="243" spans="6:14" x14ac:dyDescent="0.3">
      <c r="F243" t="str">
        <f>IFERROR(IF(Table5[[#This Row],[Rit]]="","",1),"")</f>
        <v/>
      </c>
      <c r="J243" t="str">
        <f>IF(H243="","",IF(OR((VLOOKUP(G243,G:H,2,0)="(blank)"),VLOOKUP(G243,G:H,2,0)="Grand Total"),"",VLOOKUP(G243,G:H,2,0)))</f>
        <v/>
      </c>
      <c r="N243" t="str">
        <f>IFERROR(LEFT(Table5[[#This Row],[Part No]],12),"")</f>
        <v/>
      </c>
    </row>
    <row r="244" spans="6:14" x14ac:dyDescent="0.3">
      <c r="F244" t="str">
        <f>IFERROR(IF(Table5[[#This Row],[Rit]]="","",1),"")</f>
        <v/>
      </c>
      <c r="J244" t="str">
        <f>IF(H244="","",IF(OR((VLOOKUP(G244,G:H,2,0)="(blank)"),VLOOKUP(G244,G:H,2,0)="Grand Total"),"",VLOOKUP(G244,G:H,2,0)))</f>
        <v/>
      </c>
      <c r="N244" t="str">
        <f>IFERROR(LEFT(Table5[[#This Row],[Part No]],12),"")</f>
        <v/>
      </c>
    </row>
    <row r="245" spans="6:14" x14ac:dyDescent="0.3">
      <c r="F245" t="str">
        <f>IFERROR(IF(Table5[[#This Row],[Rit]]="","",1),"")</f>
        <v/>
      </c>
      <c r="J245" t="str">
        <f>IF(H245="","",IF(OR((VLOOKUP(G245,G:H,2,0)="(blank)"),VLOOKUP(G245,G:H,2,0)="Grand Total"),"",VLOOKUP(G245,G:H,2,0)))</f>
        <v/>
      </c>
      <c r="N245" t="str">
        <f>IFERROR(LEFT(Table5[[#This Row],[Part No]],12),"")</f>
        <v/>
      </c>
    </row>
    <row r="246" spans="6:14" x14ac:dyDescent="0.3">
      <c r="F246" t="str">
        <f>IFERROR(IF(Table5[[#This Row],[Rit]]="","",1),"")</f>
        <v/>
      </c>
      <c r="J246" t="str">
        <f>IF(H246="","",IF(OR((VLOOKUP(G246,G:H,2,0)="(blank)"),VLOOKUP(G246,G:H,2,0)="Grand Total"),"",VLOOKUP(G246,G:H,2,0)))</f>
        <v/>
      </c>
      <c r="N246" t="str">
        <f>IFERROR(LEFT(Table5[[#This Row],[Part No]],12),"")</f>
        <v/>
      </c>
    </row>
    <row r="247" spans="6:14" x14ac:dyDescent="0.3">
      <c r="F247" t="str">
        <f>IFERROR(IF(Table5[[#This Row],[Rit]]="","",1),"")</f>
        <v/>
      </c>
      <c r="J247" t="str">
        <f>IF(H247="","",IF(OR((VLOOKUP(G247,G:H,2,0)="(blank)"),VLOOKUP(G247,G:H,2,0)="Grand Total"),"",VLOOKUP(G247,G:H,2,0)))</f>
        <v/>
      </c>
      <c r="N247" t="str">
        <f>IFERROR(LEFT(Table5[[#This Row],[Part No]],12),"")</f>
        <v/>
      </c>
    </row>
    <row r="248" spans="6:14" x14ac:dyDescent="0.3">
      <c r="F248" t="str">
        <f>IFERROR(IF(Table5[[#This Row],[Rit]]="","",1),"")</f>
        <v/>
      </c>
      <c r="J248" t="str">
        <f>IF(H248="","",IF(OR((VLOOKUP(G248,G:H,2,0)="(blank)"),VLOOKUP(G248,G:H,2,0)="Grand Total"),"",VLOOKUP(G248,G:H,2,0)))</f>
        <v/>
      </c>
      <c r="N248" t="str">
        <f>IFERROR(LEFT(Table5[[#This Row],[Part No]],12),"")</f>
        <v/>
      </c>
    </row>
    <row r="249" spans="6:14" x14ac:dyDescent="0.3">
      <c r="F249" t="str">
        <f>IFERROR(IF(Table5[[#This Row],[Rit]]="","",1),"")</f>
        <v/>
      </c>
      <c r="J249" t="str">
        <f>IF(H249="","",IF(OR((VLOOKUP(G249,G:H,2,0)="(blank)"),VLOOKUP(G249,G:H,2,0)="Grand Total"),"",VLOOKUP(G249,G:H,2,0)))</f>
        <v/>
      </c>
      <c r="N249" t="str">
        <f>IFERROR(LEFT(Table5[[#This Row],[Part No]],12),"")</f>
        <v/>
      </c>
    </row>
    <row r="250" spans="6:14" x14ac:dyDescent="0.3">
      <c r="F250" t="str">
        <f>IFERROR(IF(Table5[[#This Row],[Rit]]="","",1),"")</f>
        <v/>
      </c>
      <c r="J250" t="str">
        <f>IF(H250="","",IF(OR((VLOOKUP(G250,G:H,2,0)="(blank)"),VLOOKUP(G250,G:H,2,0)="Grand Total"),"",VLOOKUP(G250,G:H,2,0)))</f>
        <v/>
      </c>
      <c r="N250" t="str">
        <f>IFERROR(LEFT(Table5[[#This Row],[Part No]],12),"")</f>
        <v/>
      </c>
    </row>
    <row r="251" spans="6:14" x14ac:dyDescent="0.3">
      <c r="F251" t="str">
        <f>IFERROR(IF(Table5[[#This Row],[Rit]]="","",1),"")</f>
        <v/>
      </c>
      <c r="J251" t="str">
        <f>IF(H251="","",IF(OR((VLOOKUP(G251,G:H,2,0)="(blank)"),VLOOKUP(G251,G:H,2,0)="Grand Total"),"",VLOOKUP(G251,G:H,2,0)))</f>
        <v/>
      </c>
      <c r="N251" t="str">
        <f>IFERROR(LEFT(Table5[[#This Row],[Part No]],12),"")</f>
        <v/>
      </c>
    </row>
    <row r="252" spans="6:14" x14ac:dyDescent="0.3">
      <c r="F252" t="str">
        <f>IFERROR(IF(Table5[[#This Row],[Rit]]="","",1),"")</f>
        <v/>
      </c>
      <c r="J252" t="str">
        <f>IF(H252="","",IF(OR((VLOOKUP(G252,G:H,2,0)="(blank)"),VLOOKUP(G252,G:H,2,0)="Grand Total"),"",VLOOKUP(G252,G:H,2,0)))</f>
        <v/>
      </c>
      <c r="N252" t="str">
        <f>IFERROR(LEFT(Table5[[#This Row],[Part No]],12),"")</f>
        <v/>
      </c>
    </row>
    <row r="253" spans="6:14" x14ac:dyDescent="0.3">
      <c r="F253" t="str">
        <f>IFERROR(IF(Table5[[#This Row],[Rit]]="","",1),"")</f>
        <v/>
      </c>
      <c r="J253" t="str">
        <f>IF(H253="","",IF(OR((VLOOKUP(G253,G:H,2,0)="(blank)"),VLOOKUP(G253,G:H,2,0)="Grand Total"),"",VLOOKUP(G253,G:H,2,0)))</f>
        <v/>
      </c>
      <c r="N253" t="str">
        <f>IFERROR(LEFT(Table5[[#This Row],[Part No]],12),"")</f>
        <v/>
      </c>
    </row>
    <row r="254" spans="6:14" x14ac:dyDescent="0.3">
      <c r="F254" t="str">
        <f>IFERROR(IF(Table5[[#This Row],[Rit]]="","",1),"")</f>
        <v/>
      </c>
      <c r="J254" t="str">
        <f>IF(H254="","",IF(OR((VLOOKUP(G254,G:H,2,0)="(blank)"),VLOOKUP(G254,G:H,2,0)="Grand Total"),"",VLOOKUP(G254,G:H,2,0)))</f>
        <v/>
      </c>
      <c r="N254" t="str">
        <f>IFERROR(LEFT(Table5[[#This Row],[Part No]],12),"")</f>
        <v/>
      </c>
    </row>
    <row r="255" spans="6:14" x14ac:dyDescent="0.3">
      <c r="F255" t="str">
        <f>IFERROR(IF(Table5[[#This Row],[Rit]]="","",1),"")</f>
        <v/>
      </c>
      <c r="J255" t="str">
        <f>IF(H255="","",IF(OR((VLOOKUP(G255,G:H,2,0)="(blank)"),VLOOKUP(G255,G:H,2,0)="Grand Total"),"",VLOOKUP(G255,G:H,2,0)))</f>
        <v/>
      </c>
      <c r="N255" t="str">
        <f>IFERROR(LEFT(Table5[[#This Row],[Part No]],12),"")</f>
        <v/>
      </c>
    </row>
    <row r="256" spans="6:14" x14ac:dyDescent="0.3">
      <c r="F256" t="str">
        <f>IFERROR(IF(Table5[[#This Row],[Rit]]="","",1),"")</f>
        <v/>
      </c>
      <c r="J256" t="str">
        <f>IF(H256="","",IF(OR((VLOOKUP(G256,G:H,2,0)="(blank)"),VLOOKUP(G256,G:H,2,0)="Grand Total"),"",VLOOKUP(G256,G:H,2,0)))</f>
        <v/>
      </c>
      <c r="N256" t="str">
        <f>IFERROR(LEFT(Table5[[#This Row],[Part No]],12),"")</f>
        <v/>
      </c>
    </row>
    <row r="257" spans="6:14" x14ac:dyDescent="0.3">
      <c r="F257" t="str">
        <f>IFERROR(IF(Table5[[#This Row],[Rit]]="","",1),"")</f>
        <v/>
      </c>
      <c r="J257" t="str">
        <f>IF(H257="","",IF(OR((VLOOKUP(G257,G:H,2,0)="(blank)"),VLOOKUP(G257,G:H,2,0)="Grand Total"),"",VLOOKUP(G257,G:H,2,0)))</f>
        <v/>
      </c>
      <c r="N257" t="str">
        <f>IFERROR(LEFT(Table5[[#This Row],[Part No]],12),"")</f>
        <v/>
      </c>
    </row>
    <row r="258" spans="6:14" x14ac:dyDescent="0.3">
      <c r="F258" t="str">
        <f>IFERROR(IF(Table5[[#This Row],[Rit]]="","",1),"")</f>
        <v/>
      </c>
      <c r="J258" t="str">
        <f>IF(H258="","",IF(OR((VLOOKUP(G258,G:H,2,0)="(blank)"),VLOOKUP(G258,G:H,2,0)="Grand Total"),"",VLOOKUP(G258,G:H,2,0)))</f>
        <v/>
      </c>
      <c r="N258" t="str">
        <f>IFERROR(LEFT(Table5[[#This Row],[Part No]],12),"")</f>
        <v/>
      </c>
    </row>
    <row r="259" spans="6:14" x14ac:dyDescent="0.3">
      <c r="F259" t="str">
        <f>IFERROR(IF(Table5[[#This Row],[Rit]]="","",1),"")</f>
        <v/>
      </c>
      <c r="J259" t="str">
        <f>IF(H259="","",IF(OR((VLOOKUP(G259,G:H,2,0)="(blank)"),VLOOKUP(G259,G:H,2,0)="Grand Total"),"",VLOOKUP(G259,G:H,2,0)))</f>
        <v/>
      </c>
      <c r="N259" t="str">
        <f>IFERROR(LEFT(Table5[[#This Row],[Part No]],12),"")</f>
        <v/>
      </c>
    </row>
    <row r="260" spans="6:14" x14ac:dyDescent="0.3">
      <c r="F260" t="str">
        <f>IFERROR(IF(Table5[[#This Row],[Rit]]="","",1),"")</f>
        <v/>
      </c>
      <c r="J260" t="str">
        <f>IF(H260="","",IF(OR((VLOOKUP(G260,G:H,2,0)="(blank)"),VLOOKUP(G260,G:H,2,0)="Grand Total"),"",VLOOKUP(G260,G:H,2,0)))</f>
        <v/>
      </c>
      <c r="N260" t="str">
        <f>IFERROR(LEFT(Table5[[#This Row],[Part No]],12),"")</f>
        <v/>
      </c>
    </row>
    <row r="261" spans="6:14" x14ac:dyDescent="0.3">
      <c r="F261" t="str">
        <f>IFERROR(IF(Table5[[#This Row],[Rit]]="","",1),"")</f>
        <v/>
      </c>
      <c r="J261" t="str">
        <f>IF(H261="","",IF(OR((VLOOKUP(G261,G:H,2,0)="(blank)"),VLOOKUP(G261,G:H,2,0)="Grand Total"),"",VLOOKUP(G261,G:H,2,0)))</f>
        <v/>
      </c>
      <c r="N261" t="str">
        <f>IFERROR(LEFT(Table5[[#This Row],[Part No]],12),"")</f>
        <v/>
      </c>
    </row>
    <row r="262" spans="6:14" x14ac:dyDescent="0.3">
      <c r="F262" t="str">
        <f>IFERROR(IF(Table5[[#This Row],[Rit]]="","",1),"")</f>
        <v/>
      </c>
      <c r="J262" t="str">
        <f>IF(H262="","",IF(OR((VLOOKUP(G262,G:H,2,0)="(blank)"),VLOOKUP(G262,G:H,2,0)="Grand Total"),"",VLOOKUP(G262,G:H,2,0)))</f>
        <v/>
      </c>
      <c r="N262" t="str">
        <f>IFERROR(LEFT(Table5[[#This Row],[Part No]],12),"")</f>
        <v/>
      </c>
    </row>
    <row r="263" spans="6:14" x14ac:dyDescent="0.3">
      <c r="F263" t="str">
        <f>IFERROR(IF(Table5[[#This Row],[Rit]]="","",1),"")</f>
        <v/>
      </c>
      <c r="J263" t="str">
        <f>IF(H263="","",IF(OR((VLOOKUP(G263,G:H,2,0)="(blank)"),VLOOKUP(G263,G:H,2,0)="Grand Total"),"",VLOOKUP(G263,G:H,2,0)))</f>
        <v/>
      </c>
      <c r="N263" t="str">
        <f>IFERROR(LEFT(Table5[[#This Row],[Part No]],12),"")</f>
        <v/>
      </c>
    </row>
    <row r="264" spans="6:14" x14ac:dyDescent="0.3">
      <c r="F264" t="str">
        <f>IFERROR(IF(Table5[[#This Row],[Rit]]="","",1),"")</f>
        <v/>
      </c>
      <c r="J264" t="str">
        <f>IF(H264="","",IF(OR((VLOOKUP(G264,G:H,2,0)="(blank)"),VLOOKUP(G264,G:H,2,0)="Grand Total"),"",VLOOKUP(G264,G:H,2,0)))</f>
        <v/>
      </c>
      <c r="N264" t="str">
        <f>IFERROR(LEFT(Table5[[#This Row],[Part No]],12),"")</f>
        <v/>
      </c>
    </row>
    <row r="265" spans="6:14" x14ac:dyDescent="0.3">
      <c r="F265" t="str">
        <f>IFERROR(IF(Table5[[#This Row],[Rit]]="","",1),"")</f>
        <v/>
      </c>
      <c r="J265" t="str">
        <f>IF(H265="","",IF(OR((VLOOKUP(G265,G:H,2,0)="(blank)"),VLOOKUP(G265,G:H,2,0)="Grand Total"),"",VLOOKUP(G265,G:H,2,0)))</f>
        <v/>
      </c>
      <c r="N265" t="str">
        <f>IFERROR(LEFT(Table5[[#This Row],[Part No]],12),"")</f>
        <v/>
      </c>
    </row>
    <row r="266" spans="6:14" x14ac:dyDescent="0.3">
      <c r="F266" t="str">
        <f>IFERROR(IF(Table5[[#This Row],[Rit]]="","",1),"")</f>
        <v/>
      </c>
      <c r="J266" t="str">
        <f>IF(H266="","",IF(OR((VLOOKUP(G266,G:H,2,0)="(blank)"),VLOOKUP(G266,G:H,2,0)="Grand Total"),"",VLOOKUP(G266,G:H,2,0)))</f>
        <v/>
      </c>
      <c r="N266" t="str">
        <f>IFERROR(LEFT(Table5[[#This Row],[Part No]],12),"")</f>
        <v/>
      </c>
    </row>
    <row r="267" spans="6:14" x14ac:dyDescent="0.3">
      <c r="F267" t="str">
        <f>IFERROR(IF(Table5[[#This Row],[Rit]]="","",1),"")</f>
        <v/>
      </c>
      <c r="J267" t="str">
        <f>IF(H267="","",IF(OR((VLOOKUP(G267,G:H,2,0)="(blank)"),VLOOKUP(G267,G:H,2,0)="Grand Total"),"",VLOOKUP(G267,G:H,2,0)))</f>
        <v/>
      </c>
      <c r="N267" t="str">
        <f>IFERROR(LEFT(Table5[[#This Row],[Part No]],12),"")</f>
        <v/>
      </c>
    </row>
    <row r="268" spans="6:14" x14ac:dyDescent="0.3">
      <c r="F268" t="str">
        <f>IFERROR(IF(Table5[[#This Row],[Rit]]="","",1),"")</f>
        <v/>
      </c>
      <c r="J268" t="str">
        <f>IF(H268="","",IF(OR((VLOOKUP(G268,G:H,2,0)="(blank)"),VLOOKUP(G268,G:H,2,0)="Grand Total"),"",VLOOKUP(G268,G:H,2,0)))</f>
        <v/>
      </c>
      <c r="N268" t="str">
        <f>IFERROR(LEFT(Table5[[#This Row],[Part No]],12),"")</f>
        <v/>
      </c>
    </row>
    <row r="269" spans="6:14" x14ac:dyDescent="0.3">
      <c r="F269" t="str">
        <f>IFERROR(IF(Table5[[#This Row],[Rit]]="","",1),"")</f>
        <v/>
      </c>
      <c r="J269" t="str">
        <f>IF(H269="","",IF(OR((VLOOKUP(G269,G:H,2,0)="(blank)"),VLOOKUP(G269,G:H,2,0)="Grand Total"),"",VLOOKUP(G269,G:H,2,0)))</f>
        <v/>
      </c>
      <c r="N269" t="str">
        <f>IFERROR(LEFT(Table5[[#This Row],[Part No]],12),"")</f>
        <v/>
      </c>
    </row>
    <row r="270" spans="6:14" x14ac:dyDescent="0.3">
      <c r="F270" t="str">
        <f>IFERROR(IF(Table5[[#This Row],[Rit]]="","",1),"")</f>
        <v/>
      </c>
      <c r="J270" t="str">
        <f>IF(H270="","",IF(OR((VLOOKUP(G270,G:H,2,0)="(blank)"),VLOOKUP(G270,G:H,2,0)="Grand Total"),"",VLOOKUP(G270,G:H,2,0)))</f>
        <v/>
      </c>
      <c r="N270" t="str">
        <f>IFERROR(LEFT(Table5[[#This Row],[Part No]],12),"")</f>
        <v/>
      </c>
    </row>
    <row r="271" spans="6:14" x14ac:dyDescent="0.3">
      <c r="F271" t="str">
        <f>IFERROR(IF(Table5[[#This Row],[Rit]]="","",1),"")</f>
        <v/>
      </c>
      <c r="J271" t="str">
        <f>IF(H271="","",IF(OR((VLOOKUP(G271,G:H,2,0)="(blank)"),VLOOKUP(G271,G:H,2,0)="Grand Total"),"",VLOOKUP(G271,G:H,2,0)))</f>
        <v/>
      </c>
      <c r="N271" t="str">
        <f>IFERROR(LEFT(Table5[[#This Row],[Part No]],12),"")</f>
        <v/>
      </c>
    </row>
    <row r="272" spans="6:14" x14ac:dyDescent="0.3">
      <c r="F272" t="str">
        <f>IFERROR(IF(Table5[[#This Row],[Rit]]="","",1),"")</f>
        <v/>
      </c>
      <c r="J272" t="str">
        <f>IF(H272="","",IF(OR((VLOOKUP(G272,G:H,2,0)="(blank)"),VLOOKUP(G272,G:H,2,0)="Grand Total"),"",VLOOKUP(G272,G:H,2,0)))</f>
        <v/>
      </c>
      <c r="N272" t="str">
        <f>IFERROR(LEFT(Table5[[#This Row],[Part No]],12),"")</f>
        <v/>
      </c>
    </row>
    <row r="273" spans="6:14" x14ac:dyDescent="0.3">
      <c r="F273" t="str">
        <f>IFERROR(IF(Table5[[#This Row],[Rit]]="","",1),"")</f>
        <v/>
      </c>
      <c r="J273" t="str">
        <f>IF(H273="","",IF(OR((VLOOKUP(G273,G:H,2,0)="(blank)"),VLOOKUP(G273,G:H,2,0)="Grand Total"),"",VLOOKUP(G273,G:H,2,0)))</f>
        <v/>
      </c>
      <c r="N273" t="str">
        <f>IFERROR(LEFT(Table5[[#This Row],[Part No]],12),"")</f>
        <v/>
      </c>
    </row>
    <row r="274" spans="6:14" x14ac:dyDescent="0.3">
      <c r="F274" t="str">
        <f>IFERROR(IF(Table5[[#This Row],[Rit]]="","",1),"")</f>
        <v/>
      </c>
      <c r="J274" t="str">
        <f>IF(H274="","",IF(OR((VLOOKUP(G274,G:H,2,0)="(blank)"),VLOOKUP(G274,G:H,2,0)="Grand Total"),"",VLOOKUP(G274,G:H,2,0)))</f>
        <v/>
      </c>
      <c r="N274" t="str">
        <f>IFERROR(LEFT(Table5[[#This Row],[Part No]],12),"")</f>
        <v/>
      </c>
    </row>
    <row r="275" spans="6:14" x14ac:dyDescent="0.3">
      <c r="F275" t="str">
        <f>IFERROR(IF(Table5[[#This Row],[Rit]]="","",1),"")</f>
        <v/>
      </c>
      <c r="J275" t="str">
        <f>IF(H275="","",IF(OR((VLOOKUP(G275,G:H,2,0)="(blank)"),VLOOKUP(G275,G:H,2,0)="Grand Total"),"",VLOOKUP(G275,G:H,2,0)))</f>
        <v/>
      </c>
      <c r="N275" t="str">
        <f>IFERROR(LEFT(Table5[[#This Row],[Part No]],12),"")</f>
        <v/>
      </c>
    </row>
    <row r="276" spans="6:14" x14ac:dyDescent="0.3">
      <c r="F276" t="str">
        <f>IFERROR(IF(Table5[[#This Row],[Rit]]="","",1),"")</f>
        <v/>
      </c>
      <c r="J276" t="str">
        <f>IF(H276="","",IF(OR((VLOOKUP(G276,G:H,2,0)="(blank)"),VLOOKUP(G276,G:H,2,0)="Grand Total"),"",VLOOKUP(G276,G:H,2,0)))</f>
        <v/>
      </c>
      <c r="N276" t="str">
        <f>IFERROR(LEFT(Table5[[#This Row],[Part No]],12),"")</f>
        <v/>
      </c>
    </row>
    <row r="277" spans="6:14" x14ac:dyDescent="0.3">
      <c r="F277" t="str">
        <f>IFERROR(IF(Table5[[#This Row],[Rit]]="","",1),"")</f>
        <v/>
      </c>
      <c r="J277" t="str">
        <f>IF(H277="","",IF(OR((VLOOKUP(G277,G:H,2,0)="(blank)"),VLOOKUP(G277,G:H,2,0)="Grand Total"),"",VLOOKUP(G277,G:H,2,0)))</f>
        <v/>
      </c>
      <c r="N277" t="str">
        <f>IFERROR(LEFT(Table5[[#This Row],[Part No]],12),"")</f>
        <v/>
      </c>
    </row>
    <row r="278" spans="6:14" x14ac:dyDescent="0.3">
      <c r="F278" t="str">
        <f>IFERROR(IF(Table5[[#This Row],[Rit]]="","",1),"")</f>
        <v/>
      </c>
      <c r="J278" t="str">
        <f>IF(H278="","",IF(OR((VLOOKUP(G278,G:H,2,0)="(blank)"),VLOOKUP(G278,G:H,2,0)="Grand Total"),"",VLOOKUP(G278,G:H,2,0)))</f>
        <v/>
      </c>
      <c r="N278" t="str">
        <f>IFERROR(LEFT(Table5[[#This Row],[Part No]],12),"")</f>
        <v/>
      </c>
    </row>
    <row r="279" spans="6:14" x14ac:dyDescent="0.3">
      <c r="F279" t="str">
        <f>IFERROR(IF(Table5[[#This Row],[Rit]]="","",1),"")</f>
        <v/>
      </c>
      <c r="J279" t="str">
        <f>IF(H279="","",IF(OR((VLOOKUP(G279,G:H,2,0)="(blank)"),VLOOKUP(G279,G:H,2,0)="Grand Total"),"",VLOOKUP(G279,G:H,2,0)))</f>
        <v/>
      </c>
      <c r="N279" t="str">
        <f>IFERROR(LEFT(Table5[[#This Row],[Part No]],12),"")</f>
        <v/>
      </c>
    </row>
    <row r="280" spans="6:14" x14ac:dyDescent="0.3">
      <c r="F280" t="str">
        <f>IFERROR(IF(Table5[[#This Row],[Rit]]="","",1),"")</f>
        <v/>
      </c>
      <c r="J280" t="str">
        <f>IF(H280="","",IF(OR((VLOOKUP(G280,G:H,2,0)="(blank)"),VLOOKUP(G280,G:H,2,0)="Grand Total"),"",VLOOKUP(G280,G:H,2,0)))</f>
        <v/>
      </c>
      <c r="N280" t="str">
        <f>IFERROR(LEFT(Table5[[#This Row],[Part No]],12),"")</f>
        <v/>
      </c>
    </row>
    <row r="281" spans="6:14" x14ac:dyDescent="0.3">
      <c r="F281" t="str">
        <f>IFERROR(IF(Table5[[#This Row],[Rit]]="","",1),"")</f>
        <v/>
      </c>
      <c r="J281" t="str">
        <f>IF(H281="","",IF(OR((VLOOKUP(G281,G:H,2,0)="(blank)"),VLOOKUP(G281,G:H,2,0)="Grand Total"),"",VLOOKUP(G281,G:H,2,0)))</f>
        <v/>
      </c>
      <c r="N281" t="str">
        <f>IFERROR(LEFT(Table5[[#This Row],[Part No]],12),"")</f>
        <v/>
      </c>
    </row>
    <row r="282" spans="6:14" x14ac:dyDescent="0.3">
      <c r="F282" t="str">
        <f>IFERROR(IF(Table5[[#This Row],[Rit]]="","",1),"")</f>
        <v/>
      </c>
      <c r="J282" t="str">
        <f>IF(H282="","",IF(OR((VLOOKUP(G282,G:H,2,0)="(blank)"),VLOOKUP(G282,G:H,2,0)="Grand Total"),"",VLOOKUP(G282,G:H,2,0)))</f>
        <v/>
      </c>
      <c r="N282" t="str">
        <f>IFERROR(LEFT(Table5[[#This Row],[Part No]],12),"")</f>
        <v/>
      </c>
    </row>
    <row r="283" spans="6:14" x14ac:dyDescent="0.3">
      <c r="F283" t="str">
        <f>IFERROR(IF(Table5[[#This Row],[Rit]]="","",1),"")</f>
        <v/>
      </c>
      <c r="J283" t="str">
        <f>IF(H283="","",IF(OR((VLOOKUP(G283,G:H,2,0)="(blank)"),VLOOKUP(G283,G:H,2,0)="Grand Total"),"",VLOOKUP(G283,G:H,2,0)))</f>
        <v/>
      </c>
      <c r="N283" t="str">
        <f>IFERROR(LEFT(Table5[[#This Row],[Part No]],12),"")</f>
        <v/>
      </c>
    </row>
    <row r="284" spans="6:14" x14ac:dyDescent="0.3">
      <c r="F284" t="str">
        <f>IFERROR(IF(Table5[[#This Row],[Rit]]="","",1),"")</f>
        <v/>
      </c>
      <c r="J284" t="str">
        <f>IF(H284="","",IF(OR((VLOOKUP(G284,G:H,2,0)="(blank)"),VLOOKUP(G284,G:H,2,0)="Grand Total"),"",VLOOKUP(G284,G:H,2,0)))</f>
        <v/>
      </c>
      <c r="N284" t="str">
        <f>IFERROR(LEFT(Table5[[#This Row],[Part No]],12),"")</f>
        <v/>
      </c>
    </row>
    <row r="285" spans="6:14" x14ac:dyDescent="0.3">
      <c r="F285" t="str">
        <f>IFERROR(IF(Table5[[#This Row],[Rit]]="","",1),"")</f>
        <v/>
      </c>
      <c r="J285" t="str">
        <f>IF(H285="","",IF(OR((VLOOKUP(G285,G:H,2,0)="(blank)"),VLOOKUP(G285,G:H,2,0)="Grand Total"),"",VLOOKUP(G285,G:H,2,0)))</f>
        <v/>
      </c>
      <c r="N285" t="str">
        <f>IFERROR(LEFT(Table5[[#This Row],[Part No]],12),"")</f>
        <v/>
      </c>
    </row>
    <row r="286" spans="6:14" x14ac:dyDescent="0.3">
      <c r="F286" t="str">
        <f>IFERROR(IF(Table5[[#This Row],[Rit]]="","",1),"")</f>
        <v/>
      </c>
      <c r="J286" t="str">
        <f>IF(H286="","",IF(OR((VLOOKUP(G286,G:H,2,0)="(blank)"),VLOOKUP(G286,G:H,2,0)="Grand Total"),"",VLOOKUP(G286,G:H,2,0)))</f>
        <v/>
      </c>
      <c r="N286" t="str">
        <f>IFERROR(LEFT(Table5[[#This Row],[Part No]],12),"")</f>
        <v/>
      </c>
    </row>
    <row r="287" spans="6:14" x14ac:dyDescent="0.3">
      <c r="F287" t="str">
        <f>IFERROR(IF(Table5[[#This Row],[Rit]]="","",1),"")</f>
        <v/>
      </c>
      <c r="J287" t="str">
        <f>IF(H287="","",IF(OR((VLOOKUP(G287,G:H,2,0)="(blank)"),VLOOKUP(G287,G:H,2,0)="Grand Total"),"",VLOOKUP(G287,G:H,2,0)))</f>
        <v/>
      </c>
      <c r="N287" t="str">
        <f>IFERROR(LEFT(Table5[[#This Row],[Part No]],12),"")</f>
        <v/>
      </c>
    </row>
    <row r="288" spans="6:14" x14ac:dyDescent="0.3">
      <c r="F288" t="str">
        <f>IFERROR(IF(Table5[[#This Row],[Rit]]="","",1),"")</f>
        <v/>
      </c>
      <c r="J288" t="str">
        <f>IF(H288="","",IF(OR((VLOOKUP(G288,G:H,2,0)="(blank)"),VLOOKUP(G288,G:H,2,0)="Grand Total"),"",VLOOKUP(G288,G:H,2,0)))</f>
        <v/>
      </c>
      <c r="N288" t="str">
        <f>IFERROR(LEFT(Table5[[#This Row],[Part No]],12),"")</f>
        <v/>
      </c>
    </row>
    <row r="289" spans="6:14" x14ac:dyDescent="0.3">
      <c r="F289" t="str">
        <f>IFERROR(IF(Table5[[#This Row],[Rit]]="","",1),"")</f>
        <v/>
      </c>
      <c r="J289" t="str">
        <f>IF(H289="","",IF(OR((VLOOKUP(G289,G:H,2,0)="(blank)"),VLOOKUP(G289,G:H,2,0)="Grand Total"),"",VLOOKUP(G289,G:H,2,0)))</f>
        <v/>
      </c>
      <c r="N289" t="str">
        <f>IFERROR(LEFT(Table5[[#This Row],[Part No]],12),"")</f>
        <v/>
      </c>
    </row>
    <row r="290" spans="6:14" x14ac:dyDescent="0.3">
      <c r="F290" t="str">
        <f>IFERROR(IF(Table5[[#This Row],[Rit]]="","",1),"")</f>
        <v/>
      </c>
      <c r="J290" t="str">
        <f>IF(H290="","",IF(OR((VLOOKUP(G290,G:H,2,0)="(blank)"),VLOOKUP(G290,G:H,2,0)="Grand Total"),"",VLOOKUP(G290,G:H,2,0)))</f>
        <v/>
      </c>
      <c r="N290" t="str">
        <f>IFERROR(LEFT(Table5[[#This Row],[Part No]],12),"")</f>
        <v/>
      </c>
    </row>
    <row r="291" spans="6:14" x14ac:dyDescent="0.3">
      <c r="F291" t="str">
        <f>IFERROR(IF(Table5[[#This Row],[Rit]]="","",1),"")</f>
        <v/>
      </c>
      <c r="J291" t="str">
        <f>IF(H291="","",IF(OR((VLOOKUP(G291,G:H,2,0)="(blank)"),VLOOKUP(G291,G:H,2,0)="Grand Total"),"",VLOOKUP(G291,G:H,2,0)))</f>
        <v/>
      </c>
      <c r="N291" t="str">
        <f>IFERROR(LEFT(Table5[[#This Row],[Part No]],12),"")</f>
        <v/>
      </c>
    </row>
    <row r="292" spans="6:14" x14ac:dyDescent="0.3">
      <c r="F292" t="str">
        <f>IFERROR(IF(Table5[[#This Row],[Rit]]="","",1),"")</f>
        <v/>
      </c>
      <c r="J292" t="str">
        <f>IF(H292="","",IF(OR((VLOOKUP(G292,G:H,2,0)="(blank)"),VLOOKUP(G292,G:H,2,0)="Grand Total"),"",VLOOKUP(G292,G:H,2,0)))</f>
        <v/>
      </c>
      <c r="N292" t="str">
        <f>IFERROR(LEFT(Table5[[#This Row],[Part No]],12),"")</f>
        <v/>
      </c>
    </row>
    <row r="293" spans="6:14" x14ac:dyDescent="0.3">
      <c r="F293" t="str">
        <f>IFERROR(IF(Table5[[#This Row],[Rit]]="","",1),"")</f>
        <v/>
      </c>
      <c r="J293" t="str">
        <f>IF(H293="","",IF(OR((VLOOKUP(G293,G:H,2,0)="(blank)"),VLOOKUP(G293,G:H,2,0)="Grand Total"),"",VLOOKUP(G293,G:H,2,0)))</f>
        <v/>
      </c>
      <c r="N293" t="str">
        <f>IFERROR(LEFT(Table5[[#This Row],[Part No]],12),"")</f>
        <v/>
      </c>
    </row>
    <row r="294" spans="6:14" x14ac:dyDescent="0.3">
      <c r="F294" t="str">
        <f>IFERROR(IF(Table5[[#This Row],[Rit]]="","",1),"")</f>
        <v/>
      </c>
      <c r="J294" t="str">
        <f>IF(H294="","",IF(OR((VLOOKUP(G294,G:H,2,0)="(blank)"),VLOOKUP(G294,G:H,2,0)="Grand Total"),"",VLOOKUP(G294,G:H,2,0)))</f>
        <v/>
      </c>
      <c r="N294" t="str">
        <f>IFERROR(LEFT(Table5[[#This Row],[Part No]],12),"")</f>
        <v/>
      </c>
    </row>
    <row r="295" spans="6:14" x14ac:dyDescent="0.3">
      <c r="F295" t="str">
        <f>IFERROR(IF(Table5[[#This Row],[Rit]]="","",1),"")</f>
        <v/>
      </c>
      <c r="J295" t="str">
        <f>IF(H295="","",IF(OR((VLOOKUP(G295,G:H,2,0)="(blank)"),VLOOKUP(G295,G:H,2,0)="Grand Total"),"",VLOOKUP(G295,G:H,2,0)))</f>
        <v/>
      </c>
      <c r="N295" t="str">
        <f>IFERROR(LEFT(Table5[[#This Row],[Part No]],12),"")</f>
        <v/>
      </c>
    </row>
    <row r="296" spans="6:14" x14ac:dyDescent="0.3">
      <c r="F296" t="str">
        <f>IFERROR(IF(Table5[[#This Row],[Rit]]="","",1),"")</f>
        <v/>
      </c>
      <c r="J296" t="str">
        <f>IF(H296="","",IF(OR((VLOOKUP(G296,G:H,2,0)="(blank)"),VLOOKUP(G296,G:H,2,0)="Grand Total"),"",VLOOKUP(G296,G:H,2,0)))</f>
        <v/>
      </c>
      <c r="N296" t="str">
        <f>IFERROR(LEFT(Table5[[#This Row],[Part No]],12),"")</f>
        <v/>
      </c>
    </row>
    <row r="297" spans="6:14" x14ac:dyDescent="0.3">
      <c r="F297" t="str">
        <f>IFERROR(IF(Table5[[#This Row],[Rit]]="","",1),"")</f>
        <v/>
      </c>
      <c r="J297" t="str">
        <f>IF(H297="","",IF(OR((VLOOKUP(G297,G:H,2,0)="(blank)"),VLOOKUP(G297,G:H,2,0)="Grand Total"),"",VLOOKUP(G297,G:H,2,0)))</f>
        <v/>
      </c>
      <c r="N297" t="str">
        <f>IFERROR(LEFT(Table5[[#This Row],[Part No]],12),"")</f>
        <v/>
      </c>
    </row>
    <row r="298" spans="6:14" x14ac:dyDescent="0.3">
      <c r="F298" t="str">
        <f>IFERROR(IF(Table5[[#This Row],[Rit]]="","",1),"")</f>
        <v/>
      </c>
      <c r="J298" t="str">
        <f>IF(H298="","",IF(OR((VLOOKUP(G298,G:H,2,0)="(blank)"),VLOOKUP(G298,G:H,2,0)="Grand Total"),"",VLOOKUP(G298,G:H,2,0)))</f>
        <v/>
      </c>
      <c r="N298" t="str">
        <f>IFERROR(LEFT(Table5[[#This Row],[Part No]],12),"")</f>
        <v/>
      </c>
    </row>
    <row r="299" spans="6:14" x14ac:dyDescent="0.3">
      <c r="F299" t="str">
        <f>IFERROR(IF(Table5[[#This Row],[Rit]]="","",1),"")</f>
        <v/>
      </c>
      <c r="J299" t="str">
        <f>IF(H299="","",IF(OR((VLOOKUP(G299,G:H,2,0)="(blank)"),VLOOKUP(G299,G:H,2,0)="Grand Total"),"",VLOOKUP(G299,G:H,2,0)))</f>
        <v/>
      </c>
      <c r="N299" t="str">
        <f>IFERROR(LEFT(Table5[[#This Row],[Part No]],12),"")</f>
        <v/>
      </c>
    </row>
    <row r="300" spans="6:14" x14ac:dyDescent="0.3">
      <c r="F300" t="str">
        <f>IFERROR(IF(Table5[[#This Row],[Rit]]="","",1),"")</f>
        <v/>
      </c>
      <c r="J300" t="str">
        <f>IF(H300="","",IF(OR((VLOOKUP(G300,G:H,2,0)="(blank)"),VLOOKUP(G300,G:H,2,0)="Grand Total"),"",VLOOKUP(G300,G:H,2,0)))</f>
        <v/>
      </c>
      <c r="N300" t="str">
        <f>IFERROR(LEFT(Table5[[#This Row],[Part No]],12),"")</f>
        <v/>
      </c>
    </row>
    <row r="301" spans="6:14" x14ac:dyDescent="0.3">
      <c r="F301" t="str">
        <f>IFERROR(IF(Table5[[#This Row],[Rit]]="","",1),"")</f>
        <v/>
      </c>
      <c r="J301" t="str">
        <f>IF(H301="","",IF(OR((VLOOKUP(G301,G:H,2,0)="(blank)"),VLOOKUP(G301,G:H,2,0)="Grand Total"),"",VLOOKUP(G301,G:H,2,0)))</f>
        <v/>
      </c>
      <c r="N301" t="str">
        <f>IFERROR(LEFT(Table5[[#This Row],[Part No]],12),"")</f>
        <v/>
      </c>
    </row>
    <row r="302" spans="6:14" x14ac:dyDescent="0.3">
      <c r="F302" t="str">
        <f>IFERROR(IF(Table5[[#This Row],[Rit]]="","",1),"")</f>
        <v/>
      </c>
      <c r="J302" t="str">
        <f>IF(H302="","",IF(OR((VLOOKUP(G302,G:H,2,0)="(blank)"),VLOOKUP(G302,G:H,2,0)="Grand Total"),"",VLOOKUP(G302,G:H,2,0)))</f>
        <v/>
      </c>
      <c r="N302" t="str">
        <f>IFERROR(LEFT(Table5[[#This Row],[Part No]],12),"")</f>
        <v/>
      </c>
    </row>
    <row r="303" spans="6:14" x14ac:dyDescent="0.3">
      <c r="F303" t="str">
        <f>IFERROR(IF(Table5[[#This Row],[Rit]]="","",1),"")</f>
        <v/>
      </c>
      <c r="J303" t="str">
        <f>IF(H303="","",IF(OR((VLOOKUP(G303,G:H,2,0)="(blank)"),VLOOKUP(G303,G:H,2,0)="Grand Total"),"",VLOOKUP(G303,G:H,2,0)))</f>
        <v/>
      </c>
      <c r="N303" t="str">
        <f>IFERROR(LEFT(Table5[[#This Row],[Part No]],12),"")</f>
        <v/>
      </c>
    </row>
    <row r="304" spans="6:14" x14ac:dyDescent="0.3">
      <c r="F304" t="str">
        <f>IFERROR(IF(Table5[[#This Row],[Rit]]="","",1),"")</f>
        <v/>
      </c>
      <c r="J304" t="str">
        <f>IF(H304="","",IF(OR((VLOOKUP(G304,G:H,2,0)="(blank)"),VLOOKUP(G304,G:H,2,0)="Grand Total"),"",VLOOKUP(G304,G:H,2,0)))</f>
        <v/>
      </c>
      <c r="N304" t="str">
        <f>IFERROR(LEFT(Table5[[#This Row],[Part No]],12),"")</f>
        <v/>
      </c>
    </row>
    <row r="305" spans="6:14" x14ac:dyDescent="0.3">
      <c r="F305" t="str">
        <f>IFERROR(IF(Table5[[#This Row],[Rit]]="","",1),"")</f>
        <v/>
      </c>
      <c r="J305" t="str">
        <f>IF(H305="","",IF(OR((VLOOKUP(G305,G:H,2,0)="(blank)"),VLOOKUP(G305,G:H,2,0)="Grand Total"),"",VLOOKUP(G305,G:H,2,0)))</f>
        <v/>
      </c>
      <c r="N305" t="str">
        <f>IFERROR(LEFT(Table5[[#This Row],[Part No]],12),"")</f>
        <v/>
      </c>
    </row>
    <row r="306" spans="6:14" x14ac:dyDescent="0.3">
      <c r="F306" t="str">
        <f>IFERROR(IF(Table5[[#This Row],[Rit]]="","",1),"")</f>
        <v/>
      </c>
      <c r="J306" t="str">
        <f>IF(H306="","",IF(OR((VLOOKUP(G306,G:H,2,0)="(blank)"),VLOOKUP(G306,G:H,2,0)="Grand Total"),"",VLOOKUP(G306,G:H,2,0)))</f>
        <v/>
      </c>
      <c r="N306" t="str">
        <f>IFERROR(LEFT(Table5[[#This Row],[Part No]],12),"")</f>
        <v/>
      </c>
    </row>
    <row r="307" spans="6:14" x14ac:dyDescent="0.3">
      <c r="F307" t="str">
        <f>IFERROR(IF(Table5[[#This Row],[Rit]]="","",1),"")</f>
        <v/>
      </c>
      <c r="J307" t="str">
        <f>IF(H307="","",IF(OR((VLOOKUP(G307,G:H,2,0)="(blank)"),VLOOKUP(G307,G:H,2,0)="Grand Total"),"",VLOOKUP(G307,G:H,2,0)))</f>
        <v/>
      </c>
      <c r="N307" t="str">
        <f>IFERROR(LEFT(Table5[[#This Row],[Part No]],12),"")</f>
        <v/>
      </c>
    </row>
    <row r="308" spans="6:14" x14ac:dyDescent="0.3">
      <c r="F308" t="str">
        <f>IFERROR(IF(Table5[[#This Row],[Rit]]="","",1),"")</f>
        <v/>
      </c>
      <c r="J308" t="str">
        <f>IF(H308="","",IF(OR((VLOOKUP(G308,G:H,2,0)="(blank)"),VLOOKUP(G308,G:H,2,0)="Grand Total"),"",VLOOKUP(G308,G:H,2,0)))</f>
        <v/>
      </c>
      <c r="N308" t="str">
        <f>IFERROR(LEFT(Table5[[#This Row],[Part No]],12),"")</f>
        <v/>
      </c>
    </row>
    <row r="309" spans="6:14" x14ac:dyDescent="0.3">
      <c r="F309" t="str">
        <f>IFERROR(IF(Table5[[#This Row],[Rit]]="","",1),"")</f>
        <v/>
      </c>
      <c r="J309" t="str">
        <f>IF(H309="","",IF(OR((VLOOKUP(G309,G:H,2,0)="(blank)"),VLOOKUP(G309,G:H,2,0)="Grand Total"),"",VLOOKUP(G309,G:H,2,0)))</f>
        <v/>
      </c>
      <c r="N309" t="str">
        <f>IFERROR(LEFT(Table5[[#This Row],[Part No]],12),"")</f>
        <v/>
      </c>
    </row>
    <row r="310" spans="6:14" x14ac:dyDescent="0.3">
      <c r="F310" t="str">
        <f>IFERROR(IF(Table5[[#This Row],[Rit]]="","",1),"")</f>
        <v/>
      </c>
      <c r="J310" t="str">
        <f>IF(H310="","",IF(OR((VLOOKUP(G310,G:H,2,0)="(blank)"),VLOOKUP(G310,G:H,2,0)="Grand Total"),"",VLOOKUP(G310,G:H,2,0)))</f>
        <v/>
      </c>
      <c r="N310" t="str">
        <f>IFERROR(LEFT(Table5[[#This Row],[Part No]],12),"")</f>
        <v/>
      </c>
    </row>
    <row r="311" spans="6:14" x14ac:dyDescent="0.3">
      <c r="F311" t="str">
        <f>IFERROR(IF(Table5[[#This Row],[Rit]]="","",1),"")</f>
        <v/>
      </c>
      <c r="J311" t="str">
        <f>IF(H311="","",IF(OR((VLOOKUP(G311,G:H,2,0)="(blank)"),VLOOKUP(G311,G:H,2,0)="Grand Total"),"",VLOOKUP(G311,G:H,2,0)))</f>
        <v/>
      </c>
      <c r="N311" t="str">
        <f>IFERROR(LEFT(Table5[[#This Row],[Part No]],12),"")</f>
        <v/>
      </c>
    </row>
    <row r="312" spans="6:14" x14ac:dyDescent="0.3">
      <c r="F312" t="str">
        <f>IFERROR(IF(Table5[[#This Row],[Rit]]="","",1),"")</f>
        <v/>
      </c>
      <c r="J312" t="str">
        <f>IF(H312="","",IF(OR((VLOOKUP(G312,G:H,2,0)="(blank)"),VLOOKUP(G312,G:H,2,0)="Grand Total"),"",VLOOKUP(G312,G:H,2,0)))</f>
        <v/>
      </c>
      <c r="N312" t="str">
        <f>IFERROR(LEFT(Table5[[#This Row],[Part No]],12),"")</f>
        <v/>
      </c>
    </row>
    <row r="313" spans="6:14" x14ac:dyDescent="0.3">
      <c r="F313" t="str">
        <f>IFERROR(IF(Table5[[#This Row],[Rit]]="","",1),"")</f>
        <v/>
      </c>
      <c r="J313" t="str">
        <f>IF(H313="","",IF(OR((VLOOKUP(G313,G:H,2,0)="(blank)"),VLOOKUP(G313,G:H,2,0)="Grand Total"),"",VLOOKUP(G313,G:H,2,0)))</f>
        <v/>
      </c>
      <c r="N313" t="str">
        <f>IFERROR(LEFT(Table5[[#This Row],[Part No]],12),"")</f>
        <v/>
      </c>
    </row>
    <row r="314" spans="6:14" x14ac:dyDescent="0.3">
      <c r="F314" t="str">
        <f>IFERROR(IF(Table5[[#This Row],[Rit]]="","",1),"")</f>
        <v/>
      </c>
      <c r="J314" t="str">
        <f>IF(H314="","",IF(OR((VLOOKUP(G314,G:H,2,0)="(blank)"),VLOOKUP(G314,G:H,2,0)="Grand Total"),"",VLOOKUP(G314,G:H,2,0)))</f>
        <v/>
      </c>
      <c r="N314" t="str">
        <f>IFERROR(LEFT(Table5[[#This Row],[Part No]],12),"")</f>
        <v/>
      </c>
    </row>
    <row r="315" spans="6:14" x14ac:dyDescent="0.3">
      <c r="F315" t="str">
        <f>IFERROR(IF(Table5[[#This Row],[Rit]]="","",1),"")</f>
        <v/>
      </c>
      <c r="J315" t="str">
        <f>IF(H315="","",IF(OR((VLOOKUP(G315,G:H,2,0)="(blank)"),VLOOKUP(G315,G:H,2,0)="Grand Total"),"",VLOOKUP(G315,G:H,2,0)))</f>
        <v/>
      </c>
      <c r="N315" t="str">
        <f>IFERROR(LEFT(Table5[[#This Row],[Part No]],12),"")</f>
        <v/>
      </c>
    </row>
    <row r="316" spans="6:14" x14ac:dyDescent="0.3">
      <c r="F316" t="str">
        <f>IFERROR(IF(Table5[[#This Row],[Rit]]="","",1),"")</f>
        <v/>
      </c>
      <c r="J316" t="str">
        <f>IF(H316="","",IF(OR((VLOOKUP(G316,G:H,2,0)="(blank)"),VLOOKUP(G316,G:H,2,0)="Grand Total"),"",VLOOKUP(G316,G:H,2,0)))</f>
        <v/>
      </c>
      <c r="N316" t="str">
        <f>IFERROR(LEFT(Table5[[#This Row],[Part No]],12),"")</f>
        <v/>
      </c>
    </row>
    <row r="317" spans="6:14" x14ac:dyDescent="0.3">
      <c r="F317" t="str">
        <f>IFERROR(IF(Table5[[#This Row],[Rit]]="","",1),"")</f>
        <v/>
      </c>
      <c r="J317" t="str">
        <f>IF(H317="","",IF(OR((VLOOKUP(G317,G:H,2,0)="(blank)"),VLOOKUP(G317,G:H,2,0)="Grand Total"),"",VLOOKUP(G317,G:H,2,0)))</f>
        <v/>
      </c>
      <c r="N317" t="str">
        <f>IFERROR(LEFT(Table5[[#This Row],[Part No]],12),"")</f>
        <v/>
      </c>
    </row>
    <row r="318" spans="6:14" x14ac:dyDescent="0.3">
      <c r="F318" t="str">
        <f>IFERROR(IF(Table5[[#This Row],[Rit]]="","",1),"")</f>
        <v/>
      </c>
      <c r="J318" t="str">
        <f>IF(H318="","",IF(OR((VLOOKUP(G318,G:H,2,0)="(blank)"),VLOOKUP(G318,G:H,2,0)="Grand Total"),"",VLOOKUP(G318,G:H,2,0)))</f>
        <v/>
      </c>
      <c r="N318" t="str">
        <f>IFERROR(LEFT(Table5[[#This Row],[Part No]],12),"")</f>
        <v/>
      </c>
    </row>
    <row r="319" spans="6:14" x14ac:dyDescent="0.3">
      <c r="F319" t="str">
        <f>IFERROR(IF(Table5[[#This Row],[Rit]]="","",1),"")</f>
        <v/>
      </c>
      <c r="J319" t="str">
        <f>IF(H319="","",IF(OR((VLOOKUP(G319,G:H,2,0)="(blank)"),VLOOKUP(G319,G:H,2,0)="Grand Total"),"",VLOOKUP(G319,G:H,2,0)))</f>
        <v/>
      </c>
      <c r="N319" t="str">
        <f>IFERROR(LEFT(Table5[[#This Row],[Part No]],12),"")</f>
        <v/>
      </c>
    </row>
    <row r="320" spans="6:14" x14ac:dyDescent="0.3">
      <c r="F320" t="str">
        <f>IFERROR(IF(Table5[[#This Row],[Rit]]="","",1),"")</f>
        <v/>
      </c>
      <c r="J320" t="str">
        <f>IF(H320="","",IF(OR((VLOOKUP(G320,G:H,2,0)="(blank)"),VLOOKUP(G320,G:H,2,0)="Grand Total"),"",VLOOKUP(G320,G:H,2,0)))</f>
        <v/>
      </c>
      <c r="N320" t="str">
        <f>IFERROR(LEFT(Table5[[#This Row],[Part No]],12),"")</f>
        <v/>
      </c>
    </row>
    <row r="321" spans="6:14" x14ac:dyDescent="0.3">
      <c r="F321" t="str">
        <f>IFERROR(IF(Table5[[#This Row],[Rit]]="","",1),"")</f>
        <v/>
      </c>
      <c r="J321" t="str">
        <f>IF(H321="","",IF(OR((VLOOKUP(G321,G:H,2,0)="(blank)"),VLOOKUP(G321,G:H,2,0)="Grand Total"),"",VLOOKUP(G321,G:H,2,0)))</f>
        <v/>
      </c>
      <c r="N321" t="str">
        <f>IFERROR(LEFT(Table5[[#This Row],[Part No]],12),"")</f>
        <v/>
      </c>
    </row>
    <row r="322" spans="6:14" x14ac:dyDescent="0.3">
      <c r="F322" t="str">
        <f>IFERROR(IF(Table5[[#This Row],[Rit]]="","",1),"")</f>
        <v/>
      </c>
      <c r="J322" t="str">
        <f>IF(H322="","",IF(OR((VLOOKUP(G322,G:H,2,0)="(blank)"),VLOOKUP(G322,G:H,2,0)="Grand Total"),"",VLOOKUP(G322,G:H,2,0)))</f>
        <v/>
      </c>
      <c r="N322" t="str">
        <f>IFERROR(LEFT(Table5[[#This Row],[Part No]],12),"")</f>
        <v/>
      </c>
    </row>
    <row r="323" spans="6:14" x14ac:dyDescent="0.3">
      <c r="F323" t="str">
        <f>IFERROR(IF(Table5[[#This Row],[Rit]]="","",1),"")</f>
        <v/>
      </c>
      <c r="J323" t="str">
        <f>IF(H323="","",IF(OR((VLOOKUP(G323,G:H,2,0)="(blank)"),VLOOKUP(G323,G:H,2,0)="Grand Total"),"",VLOOKUP(G323,G:H,2,0)))</f>
        <v/>
      </c>
      <c r="N323" t="str">
        <f>IFERROR(LEFT(Table5[[#This Row],[Part No]],12),"")</f>
        <v/>
      </c>
    </row>
    <row r="324" spans="6:14" x14ac:dyDescent="0.3">
      <c r="F324" t="str">
        <f>IFERROR(IF(Table5[[#This Row],[Rit]]="","",1),"")</f>
        <v/>
      </c>
      <c r="J324" t="str">
        <f>IF(H324="","",IF(OR((VLOOKUP(G324,G:H,2,0)="(blank)"),VLOOKUP(G324,G:H,2,0)="Grand Total"),"",VLOOKUP(G324,G:H,2,0)))</f>
        <v/>
      </c>
      <c r="N324" t="str">
        <f>IFERROR(LEFT(Table5[[#This Row],[Part No]],12),"")</f>
        <v/>
      </c>
    </row>
    <row r="325" spans="6:14" x14ac:dyDescent="0.3">
      <c r="F325" t="str">
        <f>IFERROR(IF(Table5[[#This Row],[Rit]]="","",1),"")</f>
        <v/>
      </c>
      <c r="J325" t="str">
        <f>IF(H325="","",IF(OR((VLOOKUP(G325,G:H,2,0)="(blank)"),VLOOKUP(G325,G:H,2,0)="Grand Total"),"",VLOOKUP(G325,G:H,2,0)))</f>
        <v/>
      </c>
      <c r="N325" t="str">
        <f>IFERROR(LEFT(Table5[[#This Row],[Part No]],12),"")</f>
        <v/>
      </c>
    </row>
    <row r="326" spans="6:14" x14ac:dyDescent="0.3">
      <c r="F326" t="str">
        <f>IFERROR(IF(Table5[[#This Row],[Rit]]="","",1),"")</f>
        <v/>
      </c>
      <c r="J326" t="str">
        <f>IF(H326="","",IF(OR((VLOOKUP(G326,G:H,2,0)="(blank)"),VLOOKUP(G326,G:H,2,0)="Grand Total"),"",VLOOKUP(G326,G:H,2,0)))</f>
        <v/>
      </c>
      <c r="N326" t="str">
        <f>IFERROR(LEFT(Table5[[#This Row],[Part No]],12),"")</f>
        <v/>
      </c>
    </row>
    <row r="327" spans="6:14" x14ac:dyDescent="0.3">
      <c r="F327" t="str">
        <f>IFERROR(IF(Table5[[#This Row],[Rit]]="","",1),"")</f>
        <v/>
      </c>
      <c r="J327" t="str">
        <f>IF(H327="","",IF(OR((VLOOKUP(G327,G:H,2,0)="(blank)"),VLOOKUP(G327,G:H,2,0)="Grand Total"),"",VLOOKUP(G327,G:H,2,0)))</f>
        <v/>
      </c>
      <c r="N327" t="str">
        <f>IFERROR(LEFT(Table5[[#This Row],[Part No]],12),"")</f>
        <v/>
      </c>
    </row>
    <row r="328" spans="6:14" x14ac:dyDescent="0.3">
      <c r="F328" t="str">
        <f>IFERROR(IF(Table5[[#This Row],[Rit]]="","",1),"")</f>
        <v/>
      </c>
      <c r="J328" t="str">
        <f>IF(H328="","",IF(OR((VLOOKUP(G328,G:H,2,0)="(blank)"),VLOOKUP(G328,G:H,2,0)="Grand Total"),"",VLOOKUP(G328,G:H,2,0)))</f>
        <v/>
      </c>
      <c r="N328" t="str">
        <f>IFERROR(LEFT(Table5[[#This Row],[Part No]],12),"")</f>
        <v/>
      </c>
    </row>
    <row r="329" spans="6:14" x14ac:dyDescent="0.3">
      <c r="F329" t="str">
        <f>IFERROR(IF(Table5[[#This Row],[Rit]]="","",1),"")</f>
        <v/>
      </c>
      <c r="J329" t="str">
        <f>IF(H329="","",IF(OR((VLOOKUP(G329,G:H,2,0)="(blank)"),VLOOKUP(G329,G:H,2,0)="Grand Total"),"",VLOOKUP(G329,G:H,2,0)))</f>
        <v/>
      </c>
      <c r="N329" t="str">
        <f>IFERROR(LEFT(Table5[[#This Row],[Part No]],12),"")</f>
        <v/>
      </c>
    </row>
    <row r="330" spans="6:14" x14ac:dyDescent="0.3">
      <c r="F330" t="str">
        <f>IFERROR(IF(Table5[[#This Row],[Rit]]="","",1),"")</f>
        <v/>
      </c>
      <c r="J330" t="str">
        <f>IF(H330="","",IF(OR((VLOOKUP(G330,G:H,2,0)="(blank)"),VLOOKUP(G330,G:H,2,0)="Grand Total"),"",VLOOKUP(G330,G:H,2,0)))</f>
        <v/>
      </c>
      <c r="N330" t="str">
        <f>IFERROR(LEFT(Table5[[#This Row],[Part No]],12),"")</f>
        <v/>
      </c>
    </row>
    <row r="331" spans="6:14" x14ac:dyDescent="0.3">
      <c r="F331" t="str">
        <f>IFERROR(IF(Table5[[#This Row],[Rit]]="","",1),"")</f>
        <v/>
      </c>
      <c r="J331" t="str">
        <f>IF(H331="","",IF(OR((VLOOKUP(G331,G:H,2,0)="(blank)"),VLOOKUP(G331,G:H,2,0)="Grand Total"),"",VLOOKUP(G331,G:H,2,0)))</f>
        <v/>
      </c>
      <c r="N331" t="str">
        <f>IFERROR(LEFT(Table5[[#This Row],[Part No]],12),"")</f>
        <v/>
      </c>
    </row>
    <row r="332" spans="6:14" x14ac:dyDescent="0.3">
      <c r="F332" t="str">
        <f>IFERROR(IF(Table5[[#This Row],[Rit]]="","",1),"")</f>
        <v/>
      </c>
      <c r="J332" t="str">
        <f>IF(H332="","",IF(OR((VLOOKUP(G332,G:H,2,0)="(blank)"),VLOOKUP(G332,G:H,2,0)="Grand Total"),"",VLOOKUP(G332,G:H,2,0)))</f>
        <v/>
      </c>
      <c r="N332" t="str">
        <f>IFERROR(LEFT(Table5[[#This Row],[Part No]],12),"")</f>
        <v/>
      </c>
    </row>
    <row r="333" spans="6:14" x14ac:dyDescent="0.3">
      <c r="F333" t="str">
        <f>IFERROR(IF(Table5[[#This Row],[Rit]]="","",1),"")</f>
        <v/>
      </c>
      <c r="J333" t="str">
        <f>IF(H333="","",IF(OR((VLOOKUP(G333,G:H,2,0)="(blank)"),VLOOKUP(G333,G:H,2,0)="Grand Total"),"",VLOOKUP(G333,G:H,2,0)))</f>
        <v/>
      </c>
      <c r="N333" t="str">
        <f>IFERROR(LEFT(Table5[[#This Row],[Part No]],12),"")</f>
        <v/>
      </c>
    </row>
    <row r="334" spans="6:14" x14ac:dyDescent="0.3">
      <c r="F334" t="str">
        <f>IFERROR(IF(Table5[[#This Row],[Rit]]="","",1),"")</f>
        <v/>
      </c>
      <c r="J334" t="str">
        <f>IF(H334="","",IF(OR((VLOOKUP(G334,G:H,2,0)="(blank)"),VLOOKUP(G334,G:H,2,0)="Grand Total"),"",VLOOKUP(G334,G:H,2,0)))</f>
        <v/>
      </c>
      <c r="N334" t="str">
        <f>IFERROR(LEFT(Table5[[#This Row],[Part No]],12),"")</f>
        <v/>
      </c>
    </row>
    <row r="335" spans="6:14" x14ac:dyDescent="0.3">
      <c r="F335" t="str">
        <f>IFERROR(IF(Table5[[#This Row],[Rit]]="","",1),"")</f>
        <v/>
      </c>
      <c r="J335" t="str">
        <f>IF(H335="","",IF(OR((VLOOKUP(G335,G:H,2,0)="(blank)"),VLOOKUP(G335,G:H,2,0)="Grand Total"),"",VLOOKUP(G335,G:H,2,0)))</f>
        <v/>
      </c>
      <c r="N335" t="str">
        <f>IFERROR(LEFT(Table5[[#This Row],[Part No]],12),"")</f>
        <v/>
      </c>
    </row>
    <row r="336" spans="6:14" x14ac:dyDescent="0.3">
      <c r="F336" t="str">
        <f>IFERROR(IF(Table5[[#This Row],[Rit]]="","",1),"")</f>
        <v/>
      </c>
      <c r="J336" t="str">
        <f>IF(H336="","",IF(OR((VLOOKUP(G336,G:H,2,0)="(blank)"),VLOOKUP(G336,G:H,2,0)="Grand Total"),"",VLOOKUP(G336,G:H,2,0)))</f>
        <v/>
      </c>
      <c r="N336" t="str">
        <f>IFERROR(LEFT(Table5[[#This Row],[Part No]],12),"")</f>
        <v/>
      </c>
    </row>
    <row r="337" spans="6:14" x14ac:dyDescent="0.3">
      <c r="F337" t="str">
        <f>IFERROR(IF(Table5[[#This Row],[Rit]]="","",1),"")</f>
        <v/>
      </c>
      <c r="J337" t="str">
        <f>IF(H337="","",IF(OR((VLOOKUP(G337,G:H,2,0)="(blank)"),VLOOKUP(G337,G:H,2,0)="Grand Total"),"",VLOOKUP(G337,G:H,2,0)))</f>
        <v/>
      </c>
      <c r="N337" t="str">
        <f>IFERROR(LEFT(Table5[[#This Row],[Part No]],12),"")</f>
        <v/>
      </c>
    </row>
    <row r="338" spans="6:14" x14ac:dyDescent="0.3">
      <c r="F338" t="str">
        <f>IFERROR(IF(Table5[[#This Row],[Rit]]="","",1),"")</f>
        <v/>
      </c>
      <c r="J338" t="str">
        <f>IF(H338="","",IF(OR((VLOOKUP(G338,G:H,2,0)="(blank)"),VLOOKUP(G338,G:H,2,0)="Grand Total"),"",VLOOKUP(G338,G:H,2,0)))</f>
        <v/>
      </c>
      <c r="N338" t="str">
        <f>IFERROR(LEFT(Table5[[#This Row],[Part No]],12),"")</f>
        <v/>
      </c>
    </row>
    <row r="339" spans="6:14" x14ac:dyDescent="0.3">
      <c r="F339" t="str">
        <f>IFERROR(IF(Table5[[#This Row],[Rit]]="","",1),"")</f>
        <v/>
      </c>
      <c r="J339" t="str">
        <f>IF(H339="","",IF(OR((VLOOKUP(G339,G:H,2,0)="(blank)"),VLOOKUP(G339,G:H,2,0)="Grand Total"),"",VLOOKUP(G339,G:H,2,0)))</f>
        <v/>
      </c>
      <c r="N339" t="str">
        <f>IFERROR(LEFT(Table5[[#This Row],[Part No]],12),"")</f>
        <v/>
      </c>
    </row>
    <row r="340" spans="6:14" x14ac:dyDescent="0.3">
      <c r="F340" t="str">
        <f>IFERROR(IF(Table5[[#This Row],[Rit]]="","",1),"")</f>
        <v/>
      </c>
      <c r="J340" t="str">
        <f>IF(H340="","",IF(OR((VLOOKUP(G340,G:H,2,0)="(blank)"),VLOOKUP(G340,G:H,2,0)="Grand Total"),"",VLOOKUP(G340,G:H,2,0)))</f>
        <v/>
      </c>
      <c r="N340" t="str">
        <f>IFERROR(LEFT(Table5[[#This Row],[Part No]],12),"")</f>
        <v/>
      </c>
    </row>
    <row r="341" spans="6:14" x14ac:dyDescent="0.3">
      <c r="F341" t="str">
        <f>IFERROR(IF(Table5[[#This Row],[Rit]]="","",1),"")</f>
        <v/>
      </c>
      <c r="J341" t="str">
        <f>IF(H341="","",IF(OR((VLOOKUP(G341,G:H,2,0)="(blank)"),VLOOKUP(G341,G:H,2,0)="Grand Total"),"",VLOOKUP(G341,G:H,2,0)))</f>
        <v/>
      </c>
      <c r="N341" t="str">
        <f>IFERROR(LEFT(Table5[[#This Row],[Part No]],12),"")</f>
        <v/>
      </c>
    </row>
    <row r="342" spans="6:14" x14ac:dyDescent="0.3">
      <c r="F342" t="str">
        <f>IFERROR(IF(Table5[[#This Row],[Rit]]="","",1),"")</f>
        <v/>
      </c>
      <c r="J342" t="str">
        <f>IF(H342="","",IF(OR((VLOOKUP(G342,G:H,2,0)="(blank)"),VLOOKUP(G342,G:H,2,0)="Grand Total"),"",VLOOKUP(G342,G:H,2,0)))</f>
        <v/>
      </c>
      <c r="N342" t="str">
        <f>IFERROR(LEFT(Table5[[#This Row],[Part No]],12),"")</f>
        <v/>
      </c>
    </row>
    <row r="343" spans="6:14" x14ac:dyDescent="0.3">
      <c r="F343" t="str">
        <f>IFERROR(IF(Table5[[#This Row],[Rit]]="","",1),"")</f>
        <v/>
      </c>
      <c r="J343" t="str">
        <f>IF(H343="","",IF(OR((VLOOKUP(G343,G:H,2,0)="(blank)"),VLOOKUP(G343,G:H,2,0)="Grand Total"),"",VLOOKUP(G343,G:H,2,0)))</f>
        <v/>
      </c>
      <c r="N343" t="str">
        <f>IFERROR(LEFT(Table5[[#This Row],[Part No]],12),"")</f>
        <v/>
      </c>
    </row>
    <row r="344" spans="6:14" x14ac:dyDescent="0.3">
      <c r="F344" t="str">
        <f>IFERROR(IF(Table5[[#This Row],[Rit]]="","",1),"")</f>
        <v/>
      </c>
      <c r="J344" t="str">
        <f>IF(H344="","",IF(OR((VLOOKUP(G344,G:H,2,0)="(blank)"),VLOOKUP(G344,G:H,2,0)="Grand Total"),"",VLOOKUP(G344,G:H,2,0)))</f>
        <v/>
      </c>
      <c r="N344" t="str">
        <f>IFERROR(LEFT(Table5[[#This Row],[Part No]],12),"")</f>
        <v/>
      </c>
    </row>
    <row r="345" spans="6:14" x14ac:dyDescent="0.3">
      <c r="F345" t="str">
        <f>IFERROR(IF(Table5[[#This Row],[Rit]]="","",1),"")</f>
        <v/>
      </c>
      <c r="J345" t="str">
        <f>IF(H345="","",IF(OR((VLOOKUP(G345,G:H,2,0)="(blank)"),VLOOKUP(G345,G:H,2,0)="Grand Total"),"",VLOOKUP(G345,G:H,2,0)))</f>
        <v/>
      </c>
      <c r="N345" t="str">
        <f>IFERROR(LEFT(Table5[[#This Row],[Part No]],12),"")</f>
        <v/>
      </c>
    </row>
    <row r="346" spans="6:14" x14ac:dyDescent="0.3">
      <c r="F346" t="str">
        <f>IFERROR(IF(Table5[[#This Row],[Rit]]="","",1),"")</f>
        <v/>
      </c>
      <c r="J346" t="str">
        <f>IF(H346="","",IF(OR((VLOOKUP(G346,G:H,2,0)="(blank)"),VLOOKUP(G346,G:H,2,0)="Grand Total"),"",VLOOKUP(G346,G:H,2,0)))</f>
        <v/>
      </c>
      <c r="N346" t="str">
        <f>IFERROR(LEFT(Table5[[#This Row],[Part No]],12),"")</f>
        <v/>
      </c>
    </row>
    <row r="347" spans="6:14" x14ac:dyDescent="0.3">
      <c r="F347" t="str">
        <f>IFERROR(IF(Table5[[#This Row],[Rit]]="","",1),"")</f>
        <v/>
      </c>
      <c r="J347" t="str">
        <f>IF(H347="","",IF(OR((VLOOKUP(G347,G:H,2,0)="(blank)"),VLOOKUP(G347,G:H,2,0)="Grand Total"),"",VLOOKUP(G347,G:H,2,0)))</f>
        <v/>
      </c>
      <c r="N347" t="str">
        <f>IFERROR(LEFT(Table5[[#This Row],[Part No]],12),"")</f>
        <v/>
      </c>
    </row>
    <row r="348" spans="6:14" x14ac:dyDescent="0.3">
      <c r="F348" t="str">
        <f>IFERROR(IF(Table5[[#This Row],[Rit]]="","",1),"")</f>
        <v/>
      </c>
      <c r="J348" t="str">
        <f>IF(H348="","",IF(OR((VLOOKUP(G348,G:H,2,0)="(blank)"),VLOOKUP(G348,G:H,2,0)="Grand Total"),"",VLOOKUP(G348,G:H,2,0)))</f>
        <v/>
      </c>
      <c r="N348" t="str">
        <f>IFERROR(LEFT(Table5[[#This Row],[Part No]],12),"")</f>
        <v/>
      </c>
    </row>
    <row r="349" spans="6:14" x14ac:dyDescent="0.3">
      <c r="F349" t="str">
        <f>IFERROR(IF(Table5[[#This Row],[Rit]]="","",1),"")</f>
        <v/>
      </c>
      <c r="J349" t="str">
        <f>IF(H349="","",IF(OR((VLOOKUP(G349,G:H,2,0)="(blank)"),VLOOKUP(G349,G:H,2,0)="Grand Total"),"",VLOOKUP(G349,G:H,2,0)))</f>
        <v/>
      </c>
      <c r="N349" t="str">
        <f>IFERROR(LEFT(Table5[[#This Row],[Part No]],12),"")</f>
        <v/>
      </c>
    </row>
    <row r="350" spans="6:14" x14ac:dyDescent="0.3">
      <c r="F350" t="str">
        <f>IFERROR(IF(Table5[[#This Row],[Rit]]="","",1),"")</f>
        <v/>
      </c>
      <c r="J350" t="str">
        <f>IF(H350="","",IF(OR((VLOOKUP(G350,G:H,2,0)="(blank)"),VLOOKUP(G350,G:H,2,0)="Grand Total"),"",VLOOKUP(G350,G:H,2,0)))</f>
        <v/>
      </c>
      <c r="N350" t="str">
        <f>IFERROR(LEFT(Table5[[#This Row],[Part No]],12),"")</f>
        <v/>
      </c>
    </row>
    <row r="351" spans="6:14" x14ac:dyDescent="0.3">
      <c r="F351" t="str">
        <f>IFERROR(IF(Table5[[#This Row],[Rit]]="","",1),"")</f>
        <v/>
      </c>
      <c r="J351" t="str">
        <f>IF(H351="","",IF(OR((VLOOKUP(G351,G:H,2,0)="(blank)"),VLOOKUP(G351,G:H,2,0)="Grand Total"),"",VLOOKUP(G351,G:H,2,0)))</f>
        <v/>
      </c>
      <c r="N351" t="str">
        <f>IFERROR(LEFT(Table5[[#This Row],[Part No]],12),"")</f>
        <v/>
      </c>
    </row>
    <row r="352" spans="6:14" x14ac:dyDescent="0.3">
      <c r="F352" t="str">
        <f>IFERROR(IF(Table5[[#This Row],[Rit]]="","",1),"")</f>
        <v/>
      </c>
      <c r="J352" t="str">
        <f>IF(H352="","",IF(OR((VLOOKUP(G352,G:H,2,0)="(blank)"),VLOOKUP(G352,G:H,2,0)="Grand Total"),"",VLOOKUP(G352,G:H,2,0)))</f>
        <v/>
      </c>
      <c r="N352" t="str">
        <f>IFERROR(LEFT(Table5[[#This Row],[Part No]],12),"")</f>
        <v/>
      </c>
    </row>
    <row r="353" spans="6:14" x14ac:dyDescent="0.3">
      <c r="F353" t="str">
        <f>IFERROR(IF(Table5[[#This Row],[Rit]]="","",1),"")</f>
        <v/>
      </c>
      <c r="J353" t="str">
        <f>IF(H353="","",IF(OR((VLOOKUP(G353,G:H,2,0)="(blank)"),VLOOKUP(G353,G:H,2,0)="Grand Total"),"",VLOOKUP(G353,G:H,2,0)))</f>
        <v/>
      </c>
      <c r="N353" t="str">
        <f>IFERROR(LEFT(Table5[[#This Row],[Part No]],12),"")</f>
        <v/>
      </c>
    </row>
    <row r="354" spans="6:14" x14ac:dyDescent="0.3">
      <c r="F354" t="str">
        <f>IFERROR(IF(Table5[[#This Row],[Rit]]="","",1),"")</f>
        <v/>
      </c>
      <c r="J354" t="str">
        <f>IF(H354="","",IF(OR((VLOOKUP(G354,G:H,2,0)="(blank)"),VLOOKUP(G354,G:H,2,0)="Grand Total"),"",VLOOKUP(G354,G:H,2,0)))</f>
        <v/>
      </c>
      <c r="N354" t="str">
        <f>IFERROR(LEFT(Table5[[#This Row],[Part No]],12),"")</f>
        <v/>
      </c>
    </row>
    <row r="355" spans="6:14" x14ac:dyDescent="0.3">
      <c r="F355" t="str">
        <f>IFERROR(IF(Table5[[#This Row],[Rit]]="","",1),"")</f>
        <v/>
      </c>
      <c r="J355" t="str">
        <f>IF(H355="","",IF(OR((VLOOKUP(G355,G:H,2,0)="(blank)"),VLOOKUP(G355,G:H,2,0)="Grand Total"),"",VLOOKUP(G355,G:H,2,0)))</f>
        <v/>
      </c>
      <c r="N355" t="str">
        <f>IFERROR(LEFT(Table5[[#This Row],[Part No]],12),"")</f>
        <v/>
      </c>
    </row>
    <row r="356" spans="6:14" x14ac:dyDescent="0.3">
      <c r="F356" t="str">
        <f>IFERROR(IF(Table5[[#This Row],[Rit]]="","",1),"")</f>
        <v/>
      </c>
      <c r="J356" t="str">
        <f>IF(H356="","",IF(OR((VLOOKUP(G356,G:H,2,0)="(blank)"),VLOOKUP(G356,G:H,2,0)="Grand Total"),"",VLOOKUP(G356,G:H,2,0)))</f>
        <v/>
      </c>
      <c r="N356" t="str">
        <f>IFERROR(LEFT(Table5[[#This Row],[Part No]],12),"")</f>
        <v/>
      </c>
    </row>
    <row r="357" spans="6:14" x14ac:dyDescent="0.3">
      <c r="F357" t="str">
        <f>IFERROR(IF(Table5[[#This Row],[Rit]]="","",1),"")</f>
        <v/>
      </c>
      <c r="J357" t="str">
        <f>IF(H357="","",IF(OR((VLOOKUP(G357,G:H,2,0)="(blank)"),VLOOKUP(G357,G:H,2,0)="Grand Total"),"",VLOOKUP(G357,G:H,2,0)))</f>
        <v/>
      </c>
      <c r="N357" t="str">
        <f>IFERROR(LEFT(Table5[[#This Row],[Part No]],12),"")</f>
        <v/>
      </c>
    </row>
    <row r="358" spans="6:14" x14ac:dyDescent="0.3">
      <c r="F358" t="str">
        <f>IFERROR(IF(Table5[[#This Row],[Rit]]="","",1),"")</f>
        <v/>
      </c>
      <c r="J358" t="str">
        <f>IF(H358="","",IF(OR((VLOOKUP(G358,G:H,2,0)="(blank)"),VLOOKUP(G358,G:H,2,0)="Grand Total"),"",VLOOKUP(G358,G:H,2,0)))</f>
        <v/>
      </c>
      <c r="N358" t="str">
        <f>IFERROR(LEFT(Table5[[#This Row],[Part No]],12),"")</f>
        <v/>
      </c>
    </row>
    <row r="359" spans="6:14" x14ac:dyDescent="0.3">
      <c r="F359" t="str">
        <f>IFERROR(IF(Table5[[#This Row],[Rit]]="","",1),"")</f>
        <v/>
      </c>
      <c r="J359" t="str">
        <f>IF(H359="","",IF(OR((VLOOKUP(G359,G:H,2,0)="(blank)"),VLOOKUP(G359,G:H,2,0)="Grand Total"),"",VLOOKUP(G359,G:H,2,0)))</f>
        <v/>
      </c>
      <c r="N359" t="str">
        <f>IFERROR(LEFT(Table5[[#This Row],[Part No]],12),"")</f>
        <v/>
      </c>
    </row>
    <row r="360" spans="6:14" x14ac:dyDescent="0.3">
      <c r="F360" t="str">
        <f>IFERROR(IF(Table5[[#This Row],[Rit]]="","",1),"")</f>
        <v/>
      </c>
      <c r="J360" t="str">
        <f>IF(H360="","",IF(OR((VLOOKUP(G360,G:H,2,0)="(blank)"),VLOOKUP(G360,G:H,2,0)="Grand Total"),"",VLOOKUP(G360,G:H,2,0)))</f>
        <v/>
      </c>
      <c r="N360" t="str">
        <f>IFERROR(LEFT(Table5[[#This Row],[Part No]],12),"")</f>
        <v/>
      </c>
    </row>
    <row r="361" spans="6:14" x14ac:dyDescent="0.3">
      <c r="F361" t="str">
        <f>IFERROR(IF(Table5[[#This Row],[Rit]]="","",1),"")</f>
        <v/>
      </c>
      <c r="J361" t="str">
        <f>IF(H361="","",IF(OR((VLOOKUP(G361,G:H,2,0)="(blank)"),VLOOKUP(G361,G:H,2,0)="Grand Total"),"",VLOOKUP(G361,G:H,2,0)))</f>
        <v/>
      </c>
      <c r="N361" t="str">
        <f>IFERROR(LEFT(Table5[[#This Row],[Part No]],12),"")</f>
        <v/>
      </c>
    </row>
    <row r="362" spans="6:14" x14ac:dyDescent="0.3">
      <c r="F362" t="str">
        <f>IFERROR(IF(Table5[[#This Row],[Rit]]="","",1),"")</f>
        <v/>
      </c>
      <c r="J362" t="str">
        <f>IF(H362="","",IF(OR((VLOOKUP(G362,G:H,2,0)="(blank)"),VLOOKUP(G362,G:H,2,0)="Grand Total"),"",VLOOKUP(G362,G:H,2,0)))</f>
        <v/>
      </c>
      <c r="N362" t="str">
        <f>IFERROR(LEFT(Table5[[#This Row],[Part No]],12),"")</f>
        <v/>
      </c>
    </row>
    <row r="363" spans="6:14" x14ac:dyDescent="0.3">
      <c r="F363" t="str">
        <f>IFERROR(IF(Table5[[#This Row],[Rit]]="","",1),"")</f>
        <v/>
      </c>
      <c r="J363" t="str">
        <f>IF(H363="","",IF(OR((VLOOKUP(G363,G:H,2,0)="(blank)"),VLOOKUP(G363,G:H,2,0)="Grand Total"),"",VLOOKUP(G363,G:H,2,0)))</f>
        <v/>
      </c>
      <c r="N363" t="str">
        <f>IFERROR(LEFT(Table5[[#This Row],[Part No]],12),"")</f>
        <v/>
      </c>
    </row>
    <row r="364" spans="6:14" x14ac:dyDescent="0.3">
      <c r="F364" t="str">
        <f>IFERROR(IF(Table5[[#This Row],[Rit]]="","",1),"")</f>
        <v/>
      </c>
      <c r="J364" t="str">
        <f>IF(H364="","",IF(OR((VLOOKUP(G364,G:H,2,0)="(blank)"),VLOOKUP(G364,G:H,2,0)="Grand Total"),"",VLOOKUP(G364,G:H,2,0)))</f>
        <v/>
      </c>
      <c r="N364" t="str">
        <f>IFERROR(LEFT(Table5[[#This Row],[Part No]],12),"")</f>
        <v/>
      </c>
    </row>
    <row r="365" spans="6:14" x14ac:dyDescent="0.3">
      <c r="F365" t="str">
        <f>IFERROR(IF(Table5[[#This Row],[Rit]]="","",1),"")</f>
        <v/>
      </c>
      <c r="J365" t="str">
        <f>IF(H365="","",IF(OR((VLOOKUP(G365,G:H,2,0)="(blank)"),VLOOKUP(G365,G:H,2,0)="Grand Total"),"",VLOOKUP(G365,G:H,2,0)))</f>
        <v/>
      </c>
      <c r="N365" t="str">
        <f>IFERROR(LEFT(Table5[[#This Row],[Part No]],12),"")</f>
        <v/>
      </c>
    </row>
    <row r="366" spans="6:14" x14ac:dyDescent="0.3">
      <c r="F366" t="str">
        <f>IFERROR(IF(Table5[[#This Row],[Rit]]="","",1),"")</f>
        <v/>
      </c>
      <c r="J366" t="str">
        <f>IF(H366="","",IF(OR((VLOOKUP(G366,G:H,2,0)="(blank)"),VLOOKUP(G366,G:H,2,0)="Grand Total"),"",VLOOKUP(G366,G:H,2,0)))</f>
        <v/>
      </c>
      <c r="N366" t="str">
        <f>IFERROR(LEFT(Table5[[#This Row],[Part No]],12),"")</f>
        <v/>
      </c>
    </row>
    <row r="367" spans="6:14" x14ac:dyDescent="0.3">
      <c r="F367" t="str">
        <f>IFERROR(IF(Table5[[#This Row],[Rit]]="","",1),"")</f>
        <v/>
      </c>
      <c r="J367" t="str">
        <f>IF(H367="","",IF(OR((VLOOKUP(G367,G:H,2,0)="(blank)"),VLOOKUP(G367,G:H,2,0)="Grand Total"),"",VLOOKUP(G367,G:H,2,0)))</f>
        <v/>
      </c>
      <c r="N367" t="str">
        <f>IFERROR(LEFT(Table5[[#This Row],[Part No]],12),"")</f>
        <v/>
      </c>
    </row>
    <row r="368" spans="6:14" x14ac:dyDescent="0.3">
      <c r="F368" t="str">
        <f>IFERROR(IF(Table5[[#This Row],[Rit]]="","",1),"")</f>
        <v/>
      </c>
      <c r="J368" t="str">
        <f>IF(H368="","",IF(OR((VLOOKUP(G368,G:H,2,0)="(blank)"),VLOOKUP(G368,G:H,2,0)="Grand Total"),"",VLOOKUP(G368,G:H,2,0)))</f>
        <v/>
      </c>
      <c r="N368" t="str">
        <f>IFERROR(LEFT(Table5[[#This Row],[Part No]],12),"")</f>
        <v/>
      </c>
    </row>
    <row r="369" spans="6:14" x14ac:dyDescent="0.3">
      <c r="F369" t="str">
        <f>IFERROR(IF(Table5[[#This Row],[Rit]]="","",1),"")</f>
        <v/>
      </c>
      <c r="J369" t="str">
        <f>IF(H369="","",IF(OR((VLOOKUP(G369,G:H,2,0)="(blank)"),VLOOKUP(G369,G:H,2,0)="Grand Total"),"",VLOOKUP(G369,G:H,2,0)))</f>
        <v/>
      </c>
      <c r="N369" t="str">
        <f>IFERROR(LEFT(Table5[[#This Row],[Part No]],12),"")</f>
        <v/>
      </c>
    </row>
    <row r="370" spans="6:14" x14ac:dyDescent="0.3">
      <c r="F370" t="str">
        <f>IFERROR(IF(Table5[[#This Row],[Rit]]="","",1),"")</f>
        <v/>
      </c>
      <c r="J370" t="str">
        <f>IF(H370="","",IF(OR((VLOOKUP(G370,G:H,2,0)="(blank)"),VLOOKUP(G370,G:H,2,0)="Grand Total"),"",VLOOKUP(G370,G:H,2,0)))</f>
        <v/>
      </c>
      <c r="N370" t="str">
        <f>IFERROR(LEFT(Table5[[#This Row],[Part No]],12),"")</f>
        <v/>
      </c>
    </row>
    <row r="371" spans="6:14" x14ac:dyDescent="0.3">
      <c r="F371" t="str">
        <f>IFERROR(IF(Table5[[#This Row],[Rit]]="","",1),"")</f>
        <v/>
      </c>
      <c r="J371" t="str">
        <f>IF(H371="","",IF(OR((VLOOKUP(G371,G:H,2,0)="(blank)"),VLOOKUP(G371,G:H,2,0)="Grand Total"),"",VLOOKUP(G371,G:H,2,0)))</f>
        <v/>
      </c>
      <c r="N371" t="str">
        <f>IFERROR(LEFT(Table5[[#This Row],[Part No]],12),"")</f>
        <v/>
      </c>
    </row>
    <row r="372" spans="6:14" x14ac:dyDescent="0.3">
      <c r="F372" t="str">
        <f>IFERROR(IF(Table5[[#This Row],[Rit]]="","",1),"")</f>
        <v/>
      </c>
      <c r="J372" t="str">
        <f>IF(H372="","",IF(OR((VLOOKUP(G372,G:H,2,0)="(blank)"),VLOOKUP(G372,G:H,2,0)="Grand Total"),"",VLOOKUP(G372,G:H,2,0)))</f>
        <v/>
      </c>
      <c r="N372" t="str">
        <f>IFERROR(LEFT(Table5[[#This Row],[Part No]],12),"")</f>
        <v/>
      </c>
    </row>
    <row r="373" spans="6:14" x14ac:dyDescent="0.3">
      <c r="F373" t="str">
        <f>IFERROR(IF(Table5[[#This Row],[Rit]]="","",1),"")</f>
        <v/>
      </c>
      <c r="J373" t="str">
        <f>IF(H373="","",IF(OR((VLOOKUP(G373,G:H,2,0)="(blank)"),VLOOKUP(G373,G:H,2,0)="Grand Total"),"",VLOOKUP(G373,G:H,2,0)))</f>
        <v/>
      </c>
      <c r="N373" t="str">
        <f>IFERROR(LEFT(Table5[[#This Row],[Part No]],12),"")</f>
        <v/>
      </c>
    </row>
    <row r="374" spans="6:14" x14ac:dyDescent="0.3">
      <c r="F374" t="str">
        <f>IFERROR(IF(Table5[[#This Row],[Rit]]="","",1),"")</f>
        <v/>
      </c>
      <c r="J374" t="str">
        <f>IF(H374="","",IF(OR((VLOOKUP(G374,G:H,2,0)="(blank)"),VLOOKUP(G374,G:H,2,0)="Grand Total"),"",VLOOKUP(G374,G:H,2,0)))</f>
        <v/>
      </c>
      <c r="N374" t="str">
        <f>IFERROR(LEFT(Table5[[#This Row],[Part No]],12),"")</f>
        <v/>
      </c>
    </row>
    <row r="375" spans="6:14" x14ac:dyDescent="0.3">
      <c r="F375" t="str">
        <f>IFERROR(IF(Table5[[#This Row],[Rit]]="","",1),"")</f>
        <v/>
      </c>
      <c r="J375" t="str">
        <f>IF(H375="","",IF(OR((VLOOKUP(G375,G:H,2,0)="(blank)"),VLOOKUP(G375,G:H,2,0)="Grand Total"),"",VLOOKUP(G375,G:H,2,0)))</f>
        <v/>
      </c>
      <c r="N375" t="str">
        <f>IFERROR(LEFT(Table5[[#This Row],[Part No]],12),"")</f>
        <v/>
      </c>
    </row>
    <row r="376" spans="6:14" x14ac:dyDescent="0.3">
      <c r="F376" t="str">
        <f>IFERROR(IF(Table5[[#This Row],[Rit]]="","",1),"")</f>
        <v/>
      </c>
      <c r="J376" t="str">
        <f>IF(H376="","",IF(OR((VLOOKUP(G376,G:H,2,0)="(blank)"),VLOOKUP(G376,G:H,2,0)="Grand Total"),"",VLOOKUP(G376,G:H,2,0)))</f>
        <v/>
      </c>
      <c r="N376" t="str">
        <f>IFERROR(LEFT(Table5[[#This Row],[Part No]],12),"")</f>
        <v/>
      </c>
    </row>
    <row r="377" spans="6:14" x14ac:dyDescent="0.3">
      <c r="F377" t="str">
        <f>IFERROR(IF(Table5[[#This Row],[Rit]]="","",1),"")</f>
        <v/>
      </c>
      <c r="J377" t="str">
        <f>IF(H377="","",IF(OR((VLOOKUP(G377,G:H,2,0)="(blank)"),VLOOKUP(G377,G:H,2,0)="Grand Total"),"",VLOOKUP(G377,G:H,2,0)))</f>
        <v/>
      </c>
      <c r="N377" t="str">
        <f>IFERROR(LEFT(Table5[[#This Row],[Part No]],12),"")</f>
        <v/>
      </c>
    </row>
    <row r="378" spans="6:14" x14ac:dyDescent="0.3">
      <c r="F378" t="str">
        <f>IFERROR(IF(Table5[[#This Row],[Rit]]="","",1),"")</f>
        <v/>
      </c>
      <c r="J378" t="str">
        <f>IF(H378="","",IF(OR((VLOOKUP(G378,G:H,2,0)="(blank)"),VLOOKUP(G378,G:H,2,0)="Grand Total"),"",VLOOKUP(G378,G:H,2,0)))</f>
        <v/>
      </c>
      <c r="N378" t="str">
        <f>IFERROR(LEFT(Table5[[#This Row],[Part No]],12),"")</f>
        <v/>
      </c>
    </row>
    <row r="379" spans="6:14" x14ac:dyDescent="0.3">
      <c r="F379" t="str">
        <f>IFERROR(IF(Table5[[#This Row],[Rit]]="","",1),"")</f>
        <v/>
      </c>
      <c r="J379" t="str">
        <f>IF(H379="","",IF(OR((VLOOKUP(G379,G:H,2,0)="(blank)"),VLOOKUP(G379,G:H,2,0)="Grand Total"),"",VLOOKUP(G379,G:H,2,0)))</f>
        <v/>
      </c>
      <c r="N379" t="str">
        <f>IFERROR(LEFT(Table5[[#This Row],[Part No]],12),"")</f>
        <v/>
      </c>
    </row>
    <row r="380" spans="6:14" x14ac:dyDescent="0.3">
      <c r="F380" t="str">
        <f>IFERROR(IF(Table5[[#This Row],[Rit]]="","",1),"")</f>
        <v/>
      </c>
      <c r="J380" t="str">
        <f>IF(H380="","",IF(OR((VLOOKUP(G380,G:H,2,0)="(blank)"),VLOOKUP(G380,G:H,2,0)="Grand Total"),"",VLOOKUP(G380,G:H,2,0)))</f>
        <v/>
      </c>
      <c r="N380" t="str">
        <f>IFERROR(LEFT(Table5[[#This Row],[Part No]],12),"")</f>
        <v/>
      </c>
    </row>
    <row r="381" spans="6:14" x14ac:dyDescent="0.3">
      <c r="F381" t="str">
        <f>IFERROR(IF(Table5[[#This Row],[Rit]]="","",1),"")</f>
        <v/>
      </c>
      <c r="J381" t="str">
        <f>IF(H381="","",IF(OR((VLOOKUP(G381,G:H,2,0)="(blank)"),VLOOKUP(G381,G:H,2,0)="Grand Total"),"",VLOOKUP(G381,G:H,2,0)))</f>
        <v/>
      </c>
      <c r="N381" t="str">
        <f>IFERROR(LEFT(Table5[[#This Row],[Part No]],12),"")</f>
        <v/>
      </c>
    </row>
    <row r="382" spans="6:14" x14ac:dyDescent="0.3">
      <c r="F382" t="str">
        <f>IFERROR(IF(Table5[[#This Row],[Rit]]="","",1),"")</f>
        <v/>
      </c>
      <c r="J382" t="str">
        <f>IF(H382="","",IF(OR((VLOOKUP(G382,G:H,2,0)="(blank)"),VLOOKUP(G382,G:H,2,0)="Grand Total"),"",VLOOKUP(G382,G:H,2,0)))</f>
        <v/>
      </c>
      <c r="N382" t="str">
        <f>IFERROR(LEFT(Table5[[#This Row],[Part No]],12),"")</f>
        <v/>
      </c>
    </row>
    <row r="383" spans="6:14" x14ac:dyDescent="0.3">
      <c r="F383" t="str">
        <f>IFERROR(IF(Table5[[#This Row],[Rit]]="","",1),"")</f>
        <v/>
      </c>
      <c r="J383" t="str">
        <f>IF(H383="","",IF(OR((VLOOKUP(G383,G:H,2,0)="(blank)"),VLOOKUP(G383,G:H,2,0)="Grand Total"),"",VLOOKUP(G383,G:H,2,0)))</f>
        <v/>
      </c>
      <c r="N383" t="str">
        <f>IFERROR(LEFT(Table5[[#This Row],[Part No]],12),"")</f>
        <v/>
      </c>
    </row>
    <row r="384" spans="6:14" x14ac:dyDescent="0.3">
      <c r="F384" t="str">
        <f>IFERROR(IF(Table5[[#This Row],[Rit]]="","",1),"")</f>
        <v/>
      </c>
      <c r="J384" t="str">
        <f>IF(H384="","",IF(OR((VLOOKUP(G384,G:H,2,0)="(blank)"),VLOOKUP(G384,G:H,2,0)="Grand Total"),"",VLOOKUP(G384,G:H,2,0)))</f>
        <v/>
      </c>
      <c r="N384" t="str">
        <f>IFERROR(LEFT(Table5[[#This Row],[Part No]],12),"")</f>
        <v/>
      </c>
    </row>
    <row r="385" spans="6:14" x14ac:dyDescent="0.3">
      <c r="F385" t="str">
        <f>IFERROR(IF(Table5[[#This Row],[Rit]]="","",1),"")</f>
        <v/>
      </c>
      <c r="J385" t="str">
        <f>IF(H385="","",IF(OR((VLOOKUP(G385,G:H,2,0)="(blank)"),VLOOKUP(G385,G:H,2,0)="Grand Total"),"",VLOOKUP(G385,G:H,2,0)))</f>
        <v/>
      </c>
      <c r="N385" t="str">
        <f>IFERROR(LEFT(Table5[[#This Row],[Part No]],12),"")</f>
        <v/>
      </c>
    </row>
    <row r="386" spans="6:14" x14ac:dyDescent="0.3">
      <c r="F386" t="str">
        <f>IFERROR(IF(Table5[[#This Row],[Rit]]="","",1),"")</f>
        <v/>
      </c>
      <c r="J386" t="str">
        <f>IF(H386="","",IF(OR((VLOOKUP(G386,G:H,2,0)="(blank)"),VLOOKUP(G386,G:H,2,0)="Grand Total"),"",VLOOKUP(G386,G:H,2,0)))</f>
        <v/>
      </c>
      <c r="N386" t="str">
        <f>IFERROR(LEFT(Table5[[#This Row],[Part No]],12),"")</f>
        <v/>
      </c>
    </row>
    <row r="387" spans="6:14" x14ac:dyDescent="0.3">
      <c r="F387" t="str">
        <f>IFERROR(IF(Table5[[#This Row],[Rit]]="","",1),"")</f>
        <v/>
      </c>
      <c r="J387" t="str">
        <f>IF(H387="","",IF(OR((VLOOKUP(G387,G:H,2,0)="(blank)"),VLOOKUP(G387,G:H,2,0)="Grand Total"),"",VLOOKUP(G387,G:H,2,0)))</f>
        <v/>
      </c>
      <c r="N387" t="str">
        <f>IFERROR(LEFT(Table5[[#This Row],[Part No]],12),"")</f>
        <v/>
      </c>
    </row>
    <row r="388" spans="6:14" x14ac:dyDescent="0.3">
      <c r="F388" t="str">
        <f>IFERROR(IF(Table5[[#This Row],[Rit]]="","",1),"")</f>
        <v/>
      </c>
      <c r="J388" t="str">
        <f>IF(H388="","",IF(OR((VLOOKUP(G388,G:H,2,0)="(blank)"),VLOOKUP(G388,G:H,2,0)="Grand Total"),"",VLOOKUP(G388,G:H,2,0)))</f>
        <v/>
      </c>
      <c r="N388" t="str">
        <f>IFERROR(LEFT(Table5[[#This Row],[Part No]],12),"")</f>
        <v/>
      </c>
    </row>
    <row r="389" spans="6:14" x14ac:dyDescent="0.3">
      <c r="F389" t="str">
        <f>IFERROR(IF(Table5[[#This Row],[Rit]]="","",1),"")</f>
        <v/>
      </c>
      <c r="J389" t="str">
        <f>IF(H389="","",IF(OR((VLOOKUP(G389,G:H,2,0)="(blank)"),VLOOKUP(G389,G:H,2,0)="Grand Total"),"",VLOOKUP(G389,G:H,2,0)))</f>
        <v/>
      </c>
      <c r="N389" t="str">
        <f>IFERROR(LEFT(Table5[[#This Row],[Part No]],12),"")</f>
        <v/>
      </c>
    </row>
    <row r="390" spans="6:14" x14ac:dyDescent="0.3">
      <c r="F390" t="str">
        <f>IFERROR(IF(Table5[[#This Row],[Rit]]="","",1),"")</f>
        <v/>
      </c>
      <c r="J390" t="str">
        <f>IF(H390="","",IF(OR((VLOOKUP(G390,G:H,2,0)="(blank)"),VLOOKUP(G390,G:H,2,0)="Grand Total"),"",VLOOKUP(G390,G:H,2,0)))</f>
        <v/>
      </c>
      <c r="N390" t="str">
        <f>IFERROR(LEFT(Table5[[#This Row],[Part No]],12),"")</f>
        <v/>
      </c>
    </row>
    <row r="391" spans="6:14" x14ac:dyDescent="0.3">
      <c r="F391" t="str">
        <f>IFERROR(IF(Table5[[#This Row],[Rit]]="","",1),"")</f>
        <v/>
      </c>
      <c r="J391" t="str">
        <f>IF(H391="","",IF(OR((VLOOKUP(G391,G:H,2,0)="(blank)"),VLOOKUP(G391,G:H,2,0)="Grand Total"),"",VLOOKUP(G391,G:H,2,0)))</f>
        <v/>
      </c>
      <c r="N391" t="str">
        <f>IFERROR(LEFT(Table5[[#This Row],[Part No]],12),"")</f>
        <v/>
      </c>
    </row>
    <row r="392" spans="6:14" x14ac:dyDescent="0.3">
      <c r="F392" t="str">
        <f>IFERROR(IF(Table5[[#This Row],[Rit]]="","",1),"")</f>
        <v/>
      </c>
      <c r="J392" t="str">
        <f>IF(H392="","",IF(OR((VLOOKUP(G392,G:H,2,0)="(blank)"),VLOOKUP(G392,G:H,2,0)="Grand Total"),"",VLOOKUP(G392,G:H,2,0)))</f>
        <v/>
      </c>
      <c r="N392" t="str">
        <f>IFERROR(LEFT(Table5[[#This Row],[Part No]],12),"")</f>
        <v/>
      </c>
    </row>
    <row r="393" spans="6:14" x14ac:dyDescent="0.3">
      <c r="F393" t="str">
        <f>IFERROR(IF(Table5[[#This Row],[Rit]]="","",1),"")</f>
        <v/>
      </c>
      <c r="J393" t="str">
        <f>IF(H393="","",IF(OR((VLOOKUP(G393,G:H,2,0)="(blank)"),VLOOKUP(G393,G:H,2,0)="Grand Total"),"",VLOOKUP(G393,G:H,2,0)))</f>
        <v/>
      </c>
      <c r="N393" t="str">
        <f>IFERROR(LEFT(Table5[[#This Row],[Part No]],12),"")</f>
        <v/>
      </c>
    </row>
    <row r="394" spans="6:14" x14ac:dyDescent="0.3">
      <c r="F394" t="str">
        <f>IFERROR(IF(Table5[[#This Row],[Rit]]="","",1),"")</f>
        <v/>
      </c>
      <c r="J394" t="str">
        <f>IF(H394="","",IF(OR((VLOOKUP(G394,G:H,2,0)="(blank)"),VLOOKUP(G394,G:H,2,0)="Grand Total"),"",VLOOKUP(G394,G:H,2,0)))</f>
        <v/>
      </c>
      <c r="N394" t="str">
        <f>IFERROR(LEFT(Table5[[#This Row],[Part No]],12),"")</f>
        <v/>
      </c>
    </row>
    <row r="395" spans="6:14" x14ac:dyDescent="0.3">
      <c r="F395" t="str">
        <f>IFERROR(IF(Table5[[#This Row],[Rit]]="","",1),"")</f>
        <v/>
      </c>
      <c r="J395" t="str">
        <f>IF(H395="","",IF(OR((VLOOKUP(G395,G:H,2,0)="(blank)"),VLOOKUP(G395,G:H,2,0)="Grand Total"),"",VLOOKUP(G395,G:H,2,0)))</f>
        <v/>
      </c>
      <c r="N395" t="str">
        <f>IFERROR(LEFT(Table5[[#This Row],[Part No]],12),"")</f>
        <v/>
      </c>
    </row>
    <row r="396" spans="6:14" x14ac:dyDescent="0.3">
      <c r="F396" t="str">
        <f>IFERROR(IF(Table5[[#This Row],[Rit]]="","",1),"")</f>
        <v/>
      </c>
      <c r="J396" t="str">
        <f>IF(H396="","",IF(OR((VLOOKUP(G396,G:H,2,0)="(blank)"),VLOOKUP(G396,G:H,2,0)="Grand Total"),"",VLOOKUP(G396,G:H,2,0)))</f>
        <v/>
      </c>
      <c r="N396" t="str">
        <f>IFERROR(LEFT(Table5[[#This Row],[Part No]],12),"")</f>
        <v/>
      </c>
    </row>
    <row r="397" spans="6:14" x14ac:dyDescent="0.3">
      <c r="F397" t="str">
        <f>IFERROR(IF(Table5[[#This Row],[Rit]]="","",1),"")</f>
        <v/>
      </c>
      <c r="J397" t="str">
        <f>IF(H397="","",IF(OR((VLOOKUP(G397,G:H,2,0)="(blank)"),VLOOKUP(G397,G:H,2,0)="Grand Total"),"",VLOOKUP(G397,G:H,2,0)))</f>
        <v/>
      </c>
      <c r="N397" t="str">
        <f>IFERROR(LEFT(Table5[[#This Row],[Part No]],12),"")</f>
        <v/>
      </c>
    </row>
    <row r="398" spans="6:14" x14ac:dyDescent="0.3">
      <c r="F398" t="str">
        <f>IFERROR(IF(Table5[[#This Row],[Rit]]="","",1),"")</f>
        <v/>
      </c>
      <c r="J398" t="str">
        <f>IF(H398="","",IF(OR((VLOOKUP(G398,G:H,2,0)="(blank)"),VLOOKUP(G398,G:H,2,0)="Grand Total"),"",VLOOKUP(G398,G:H,2,0)))</f>
        <v/>
      </c>
      <c r="N398" t="str">
        <f>IFERROR(LEFT(Table5[[#This Row],[Part No]],12),"")</f>
        <v/>
      </c>
    </row>
    <row r="399" spans="6:14" x14ac:dyDescent="0.3">
      <c r="F399" t="str">
        <f>IFERROR(IF(Table5[[#This Row],[Rit]]="","",1),"")</f>
        <v/>
      </c>
      <c r="J399" t="str">
        <f>IF(H399="","",IF(OR((VLOOKUP(G399,G:H,2,0)="(blank)"),VLOOKUP(G399,G:H,2,0)="Grand Total"),"",VLOOKUP(G399,G:H,2,0)))</f>
        <v/>
      </c>
      <c r="N399" t="str">
        <f>IFERROR(LEFT(Table5[[#This Row],[Part No]],12),"")</f>
        <v/>
      </c>
    </row>
    <row r="400" spans="6:14" x14ac:dyDescent="0.3">
      <c r="F400" t="str">
        <f>IFERROR(IF(Table5[[#This Row],[Rit]]="","",1),"")</f>
        <v/>
      </c>
      <c r="J400" t="str">
        <f>IF(H400="","",IF(OR((VLOOKUP(G400,G:H,2,0)="(blank)"),VLOOKUP(G400,G:H,2,0)="Grand Total"),"",VLOOKUP(G400,G:H,2,0)))</f>
        <v/>
      </c>
      <c r="N400" t="str">
        <f>IFERROR(LEFT(Table5[[#This Row],[Part No]],12),"")</f>
        <v/>
      </c>
    </row>
    <row r="401" spans="6:14" x14ac:dyDescent="0.3">
      <c r="F401" t="str">
        <f>IFERROR(IF(Table5[[#This Row],[Rit]]="","",1),"")</f>
        <v/>
      </c>
      <c r="J401" t="str">
        <f>IF(H401="","",IF(OR((VLOOKUP(G401,G:H,2,0)="(blank)"),VLOOKUP(G401,G:H,2,0)="Grand Total"),"",VLOOKUP(G401,G:H,2,0)))</f>
        <v/>
      </c>
      <c r="N401" t="str">
        <f>IFERROR(LEFT(Table5[[#This Row],[Part No]],12),"")</f>
        <v/>
      </c>
    </row>
    <row r="402" spans="6:14" x14ac:dyDescent="0.3">
      <c r="F402" t="str">
        <f>IFERROR(IF(Table5[[#This Row],[Rit]]="","",1),"")</f>
        <v/>
      </c>
      <c r="J402" t="str">
        <f>IF(H402="","",IF(OR((VLOOKUP(G402,G:H,2,0)="(blank)"),VLOOKUP(G402,G:H,2,0)="Grand Total"),"",VLOOKUP(G402,G:H,2,0)))</f>
        <v/>
      </c>
      <c r="N402" t="str">
        <f>IFERROR(LEFT(Table5[[#This Row],[Part No]],12),"")</f>
        <v/>
      </c>
    </row>
    <row r="403" spans="6:14" x14ac:dyDescent="0.3">
      <c r="F403" t="str">
        <f>IFERROR(IF(Table5[[#This Row],[Rit]]="","",1),"")</f>
        <v/>
      </c>
      <c r="J403" t="str">
        <f>IF(H403="","",IF(OR((VLOOKUP(G403,G:H,2,0)="(blank)"),VLOOKUP(G403,G:H,2,0)="Grand Total"),"",VLOOKUP(G403,G:H,2,0)))</f>
        <v/>
      </c>
      <c r="N403" t="str">
        <f>IFERROR(LEFT(Table5[[#This Row],[Part No]],12),"")</f>
        <v/>
      </c>
    </row>
    <row r="404" spans="6:14" x14ac:dyDescent="0.3">
      <c r="F404" t="str">
        <f>IFERROR(IF(Table5[[#This Row],[Rit]]="","",1),"")</f>
        <v/>
      </c>
      <c r="J404" t="str">
        <f>IF(H404="","",IF(OR((VLOOKUP(G404,G:H,2,0)="(blank)"),VLOOKUP(G404,G:H,2,0)="Grand Total"),"",VLOOKUP(G404,G:H,2,0)))</f>
        <v/>
      </c>
      <c r="N404" t="str">
        <f>IFERROR(LEFT(Table5[[#This Row],[Part No]],12),"")</f>
        <v/>
      </c>
    </row>
    <row r="405" spans="6:14" x14ac:dyDescent="0.3">
      <c r="F405" t="str">
        <f>IFERROR(IF(Table5[[#This Row],[Rit]]="","",1),"")</f>
        <v/>
      </c>
      <c r="J405" t="str">
        <f>IF(H405="","",IF(OR((VLOOKUP(G405,G:H,2,0)="(blank)"),VLOOKUP(G405,G:H,2,0)="Grand Total"),"",VLOOKUP(G405,G:H,2,0)))</f>
        <v/>
      </c>
      <c r="N405" t="str">
        <f>IFERROR(LEFT(Table5[[#This Row],[Part No]],12),"")</f>
        <v/>
      </c>
    </row>
    <row r="406" spans="6:14" x14ac:dyDescent="0.3">
      <c r="F406" t="str">
        <f>IFERROR(IF(Table5[[#This Row],[Rit]]="","",1),"")</f>
        <v/>
      </c>
      <c r="J406" t="str">
        <f>IF(H406="","",IF(OR((VLOOKUP(G406,G:H,2,0)="(blank)"),VLOOKUP(G406,G:H,2,0)="Grand Total"),"",VLOOKUP(G406,G:H,2,0)))</f>
        <v/>
      </c>
      <c r="N406" t="str">
        <f>IFERROR(LEFT(Table5[[#This Row],[Part No]],12),"")</f>
        <v/>
      </c>
    </row>
    <row r="407" spans="6:14" x14ac:dyDescent="0.3">
      <c r="F407" t="str">
        <f>IFERROR(IF(Table5[[#This Row],[Rit]]="","",1),"")</f>
        <v/>
      </c>
      <c r="J407" t="str">
        <f>IF(H407="","",IF(OR((VLOOKUP(G407,G:H,2,0)="(blank)"),VLOOKUP(G407,G:H,2,0)="Grand Total"),"",VLOOKUP(G407,G:H,2,0)))</f>
        <v/>
      </c>
      <c r="N407" t="str">
        <f>IFERROR(LEFT(Table5[[#This Row],[Part No]],12),"")</f>
        <v/>
      </c>
    </row>
    <row r="408" spans="6:14" x14ac:dyDescent="0.3">
      <c r="F408" t="str">
        <f>IFERROR(IF(Table5[[#This Row],[Rit]]="","",1),"")</f>
        <v/>
      </c>
      <c r="J408" t="str">
        <f>IF(H408="","",IF(OR((VLOOKUP(G408,G:H,2,0)="(blank)"),VLOOKUP(G408,G:H,2,0)="Grand Total"),"",VLOOKUP(G408,G:H,2,0)))</f>
        <v/>
      </c>
      <c r="N408" t="str">
        <f>IFERROR(LEFT(Table5[[#This Row],[Part No]],12),"")</f>
        <v/>
      </c>
    </row>
    <row r="409" spans="6:14" x14ac:dyDescent="0.3">
      <c r="F409" t="str">
        <f>IFERROR(IF(Table5[[#This Row],[Rit]]="","",1),"")</f>
        <v/>
      </c>
      <c r="J409" t="str">
        <f>IF(H409="","",IF(OR((VLOOKUP(G409,G:H,2,0)="(blank)"),VLOOKUP(G409,G:H,2,0)="Grand Total"),"",VLOOKUP(G409,G:H,2,0)))</f>
        <v/>
      </c>
      <c r="N409" t="str">
        <f>IFERROR(LEFT(Table5[[#This Row],[Part No]],12),"")</f>
        <v/>
      </c>
    </row>
    <row r="410" spans="6:14" x14ac:dyDescent="0.3">
      <c r="F410" t="str">
        <f>IFERROR(IF(Table5[[#This Row],[Rit]]="","",1),"")</f>
        <v/>
      </c>
      <c r="J410" t="str">
        <f>IF(H410="","",IF(OR((VLOOKUP(G410,G:H,2,0)="(blank)"),VLOOKUP(G410,G:H,2,0)="Grand Total"),"",VLOOKUP(G410,G:H,2,0)))</f>
        <v/>
      </c>
      <c r="N410" t="str">
        <f>IFERROR(LEFT(Table5[[#This Row],[Part No]],12),"")</f>
        <v/>
      </c>
    </row>
    <row r="411" spans="6:14" x14ac:dyDescent="0.3">
      <c r="F411" t="str">
        <f>IFERROR(IF(Table5[[#This Row],[Rit]]="","",1),"")</f>
        <v/>
      </c>
      <c r="J411" t="str">
        <f>IF(H411="","",IF(OR((VLOOKUP(G411,G:H,2,0)="(blank)"),VLOOKUP(G411,G:H,2,0)="Grand Total"),"",VLOOKUP(G411,G:H,2,0)))</f>
        <v/>
      </c>
      <c r="N411" t="str">
        <f>IFERROR(LEFT(Table5[[#This Row],[Part No]],12),"")</f>
        <v/>
      </c>
    </row>
    <row r="412" spans="6:14" x14ac:dyDescent="0.3">
      <c r="F412" t="str">
        <f>IFERROR(IF(Table5[[#This Row],[Rit]]="","",1),"")</f>
        <v/>
      </c>
      <c r="J412" t="str">
        <f>IF(H412="","",IF(OR((VLOOKUP(G412,G:H,2,0)="(blank)"),VLOOKUP(G412,G:H,2,0)="Grand Total"),"",VLOOKUP(G412,G:H,2,0)))</f>
        <v/>
      </c>
      <c r="N412" t="str">
        <f>IFERROR(LEFT(Table5[[#This Row],[Part No]],12),"")</f>
        <v/>
      </c>
    </row>
    <row r="413" spans="6:14" x14ac:dyDescent="0.3">
      <c r="F413" t="str">
        <f>IFERROR(IF(Table5[[#This Row],[Rit]]="","",1),"")</f>
        <v/>
      </c>
      <c r="J413" t="str">
        <f>IF(H413="","",IF(OR((VLOOKUP(G413,G:H,2,0)="(blank)"),VLOOKUP(G413,G:H,2,0)="Grand Total"),"",VLOOKUP(G413,G:H,2,0)))</f>
        <v/>
      </c>
      <c r="N413" t="str">
        <f>IFERROR(LEFT(Table5[[#This Row],[Part No]],12),"")</f>
        <v/>
      </c>
    </row>
    <row r="414" spans="6:14" x14ac:dyDescent="0.3">
      <c r="F414" t="str">
        <f>IFERROR(IF(Table5[[#This Row],[Rit]]="","",1),"")</f>
        <v/>
      </c>
      <c r="J414" t="str">
        <f>IF(H414="","",IF(OR((VLOOKUP(G414,G:H,2,0)="(blank)"),VLOOKUP(G414,G:H,2,0)="Grand Total"),"",VLOOKUP(G414,G:H,2,0)))</f>
        <v/>
      </c>
      <c r="N414" t="str">
        <f>IFERROR(LEFT(Table5[[#This Row],[Part No]],12),"")</f>
        <v/>
      </c>
    </row>
    <row r="415" spans="6:14" x14ac:dyDescent="0.3">
      <c r="F415" t="str">
        <f>IFERROR(IF(Table5[[#This Row],[Rit]]="","",1),"")</f>
        <v/>
      </c>
      <c r="J415" t="str">
        <f>IF(H415="","",IF(OR((VLOOKUP(G415,G:H,2,0)="(blank)"),VLOOKUP(G415,G:H,2,0)="Grand Total"),"",VLOOKUP(G415,G:H,2,0)))</f>
        <v/>
      </c>
      <c r="N415" t="str">
        <f>IFERROR(LEFT(Table5[[#This Row],[Part No]],12),"")</f>
        <v/>
      </c>
    </row>
    <row r="416" spans="6:14" x14ac:dyDescent="0.3">
      <c r="F416" t="str">
        <f>IFERROR(IF(Table5[[#This Row],[Rit]]="","",1),"")</f>
        <v/>
      </c>
      <c r="J416" t="str">
        <f>IF(H416="","",IF(OR((VLOOKUP(G416,G:H,2,0)="(blank)"),VLOOKUP(G416,G:H,2,0)="Grand Total"),"",VLOOKUP(G416,G:H,2,0)))</f>
        <v/>
      </c>
      <c r="N416" t="str">
        <f>IFERROR(LEFT(Table5[[#This Row],[Part No]],12),"")</f>
        <v/>
      </c>
    </row>
    <row r="417" spans="6:14" x14ac:dyDescent="0.3">
      <c r="F417" t="str">
        <f>IFERROR(IF(Table5[[#This Row],[Rit]]="","",1),"")</f>
        <v/>
      </c>
      <c r="J417" t="str">
        <f>IF(H417="","",IF(OR((VLOOKUP(G417,G:H,2,0)="(blank)"),VLOOKUP(G417,G:H,2,0)="Grand Total"),"",VLOOKUP(G417,G:H,2,0)))</f>
        <v/>
      </c>
      <c r="N417" t="str">
        <f>IFERROR(LEFT(Table5[[#This Row],[Part No]],12),"")</f>
        <v/>
      </c>
    </row>
    <row r="418" spans="6:14" x14ac:dyDescent="0.3">
      <c r="F418" t="str">
        <f>IFERROR(IF(Table5[[#This Row],[Rit]]="","",1),"")</f>
        <v/>
      </c>
      <c r="J418" t="str">
        <f>IF(H418="","",IF(OR((VLOOKUP(G418,G:H,2,0)="(blank)"),VLOOKUP(G418,G:H,2,0)="Grand Total"),"",VLOOKUP(G418,G:H,2,0)))</f>
        <v/>
      </c>
      <c r="N418" t="str">
        <f>IFERROR(LEFT(Table5[[#This Row],[Part No]],12),"")</f>
        <v/>
      </c>
    </row>
    <row r="419" spans="6:14" x14ac:dyDescent="0.3">
      <c r="F419" t="str">
        <f>IFERROR(IF(Table5[[#This Row],[Rit]]="","",1),"")</f>
        <v/>
      </c>
      <c r="J419" t="str">
        <f>IF(H419="","",IF(OR((VLOOKUP(G419,G:H,2,0)="(blank)"),VLOOKUP(G419,G:H,2,0)="Grand Total"),"",VLOOKUP(G419,G:H,2,0)))</f>
        <v/>
      </c>
      <c r="N419" t="str">
        <f>IFERROR(LEFT(Table5[[#This Row],[Part No]],12),"")</f>
        <v/>
      </c>
    </row>
    <row r="420" spans="6:14" x14ac:dyDescent="0.3">
      <c r="F420" t="str">
        <f>IFERROR(IF(Table5[[#This Row],[Rit]]="","",1),"")</f>
        <v/>
      </c>
      <c r="J420" t="str">
        <f>IF(H420="","",IF(OR((VLOOKUP(G420,G:H,2,0)="(blank)"),VLOOKUP(G420,G:H,2,0)="Grand Total"),"",VLOOKUP(G420,G:H,2,0)))</f>
        <v/>
      </c>
      <c r="N420" t="str">
        <f>IFERROR(LEFT(Table5[[#This Row],[Part No]],12),"")</f>
        <v/>
      </c>
    </row>
    <row r="421" spans="6:14" x14ac:dyDescent="0.3">
      <c r="F421" t="str">
        <f>IFERROR(IF(Table5[[#This Row],[Rit]]="","",1),"")</f>
        <v/>
      </c>
      <c r="J421" t="str">
        <f>IF(H421="","",IF(OR((VLOOKUP(G421,G:H,2,0)="(blank)"),VLOOKUP(G421,G:H,2,0)="Grand Total"),"",VLOOKUP(G421,G:H,2,0)))</f>
        <v/>
      </c>
      <c r="N421" t="str">
        <f>IFERROR(LEFT(Table5[[#This Row],[Part No]],12),"")</f>
        <v/>
      </c>
    </row>
    <row r="422" spans="6:14" x14ac:dyDescent="0.3">
      <c r="F422" t="str">
        <f>IFERROR(IF(Table5[[#This Row],[Rit]]="","",1),"")</f>
        <v/>
      </c>
      <c r="J422" t="str">
        <f>IF(H422="","",IF(OR((VLOOKUP(G422,G:H,2,0)="(blank)"),VLOOKUP(G422,G:H,2,0)="Grand Total"),"",VLOOKUP(G422,G:H,2,0)))</f>
        <v/>
      </c>
      <c r="N422" t="str">
        <f>IFERROR(LEFT(Table5[[#This Row],[Part No]],12),"")</f>
        <v/>
      </c>
    </row>
    <row r="423" spans="6:14" x14ac:dyDescent="0.3">
      <c r="F423" t="str">
        <f>IFERROR(IF(Table5[[#This Row],[Rit]]="","",1),"")</f>
        <v/>
      </c>
      <c r="J423" t="str">
        <f>IF(H423="","",IF(OR((VLOOKUP(G423,G:H,2,0)="(blank)"),VLOOKUP(G423,G:H,2,0)="Grand Total"),"",VLOOKUP(G423,G:H,2,0)))</f>
        <v/>
      </c>
      <c r="N423" t="str">
        <f>IFERROR(LEFT(Table5[[#This Row],[Part No]],12),"")</f>
        <v/>
      </c>
    </row>
    <row r="424" spans="6:14" x14ac:dyDescent="0.3">
      <c r="F424" t="str">
        <f>IFERROR(IF(Table5[[#This Row],[Rit]]="","",1),"")</f>
        <v/>
      </c>
      <c r="J424" t="str">
        <f>IF(H424="","",IF(OR((VLOOKUP(G424,G:H,2,0)="(blank)"),VLOOKUP(G424,G:H,2,0)="Grand Total"),"",VLOOKUP(G424,G:H,2,0)))</f>
        <v/>
      </c>
      <c r="N424" t="str">
        <f>IFERROR(LEFT(Table5[[#This Row],[Part No]],12),"")</f>
        <v/>
      </c>
    </row>
    <row r="425" spans="6:14" x14ac:dyDescent="0.3">
      <c r="F425" t="str">
        <f>IFERROR(IF(Table5[[#This Row],[Rit]]="","",1),"")</f>
        <v/>
      </c>
      <c r="J425" t="str">
        <f>IF(H425="","",IF(OR((VLOOKUP(G425,G:H,2,0)="(blank)"),VLOOKUP(G425,G:H,2,0)="Grand Total"),"",VLOOKUP(G425,G:H,2,0)))</f>
        <v/>
      </c>
      <c r="N425" t="str">
        <f>IFERROR(LEFT(Table5[[#This Row],[Part No]],12),"")</f>
        <v/>
      </c>
    </row>
    <row r="426" spans="6:14" x14ac:dyDescent="0.3">
      <c r="F426" t="str">
        <f>IFERROR(IF(Table5[[#This Row],[Rit]]="","",1),"")</f>
        <v/>
      </c>
      <c r="J426" t="str">
        <f>IF(H426="","",IF(OR((VLOOKUP(G426,G:H,2,0)="(blank)"),VLOOKUP(G426,G:H,2,0)="Grand Total"),"",VLOOKUP(G426,G:H,2,0)))</f>
        <v/>
      </c>
      <c r="N426" t="str">
        <f>IFERROR(LEFT(Table5[[#This Row],[Part No]],12),"")</f>
        <v/>
      </c>
    </row>
    <row r="427" spans="6:14" x14ac:dyDescent="0.3">
      <c r="F427" t="str">
        <f>IFERROR(IF(Table5[[#This Row],[Rit]]="","",1),"")</f>
        <v/>
      </c>
      <c r="J427" t="str">
        <f>IF(H427="","",IF(OR((VLOOKUP(G427,G:H,2,0)="(blank)"),VLOOKUP(G427,G:H,2,0)="Grand Total"),"",VLOOKUP(G427,G:H,2,0)))</f>
        <v/>
      </c>
      <c r="N427" t="str">
        <f>IFERROR(LEFT(Table5[[#This Row],[Part No]],12),"")</f>
        <v/>
      </c>
    </row>
    <row r="428" spans="6:14" x14ac:dyDescent="0.3">
      <c r="F428" t="str">
        <f>IFERROR(IF(Table5[[#This Row],[Rit]]="","",1),"")</f>
        <v/>
      </c>
      <c r="J428" t="str">
        <f>IF(H428="","",IF(OR((VLOOKUP(G428,G:H,2,0)="(blank)"),VLOOKUP(G428,G:H,2,0)="Grand Total"),"",VLOOKUP(G428,G:H,2,0)))</f>
        <v/>
      </c>
      <c r="N428" t="str">
        <f>IFERROR(LEFT(Table5[[#This Row],[Part No]],12),"")</f>
        <v/>
      </c>
    </row>
    <row r="429" spans="6:14" x14ac:dyDescent="0.3">
      <c r="F429" t="str">
        <f>IFERROR(IF(Table5[[#This Row],[Rit]]="","",1),"")</f>
        <v/>
      </c>
      <c r="J429" t="str">
        <f>IF(H429="","",IF(OR((VLOOKUP(G429,G:H,2,0)="(blank)"),VLOOKUP(G429,G:H,2,0)="Grand Total"),"",VLOOKUP(G429,G:H,2,0)))</f>
        <v/>
      </c>
      <c r="N429" t="str">
        <f>IFERROR(LEFT(Table5[[#This Row],[Part No]],12),"")</f>
        <v/>
      </c>
    </row>
    <row r="430" spans="6:14" x14ac:dyDescent="0.3">
      <c r="F430" t="str">
        <f>IFERROR(IF(Table5[[#This Row],[Rit]]="","",1),"")</f>
        <v/>
      </c>
      <c r="J430" t="str">
        <f>IF(H430="","",IF(OR((VLOOKUP(G430,G:H,2,0)="(blank)"),VLOOKUP(G430,G:H,2,0)="Grand Total"),"",VLOOKUP(G430,G:H,2,0)))</f>
        <v/>
      </c>
      <c r="N430" t="str">
        <f>IFERROR(LEFT(Table5[[#This Row],[Part No]],12),"")</f>
        <v/>
      </c>
    </row>
    <row r="431" spans="6:14" x14ac:dyDescent="0.3">
      <c r="F431" t="str">
        <f>IFERROR(IF(Table5[[#This Row],[Rit]]="","",1),"")</f>
        <v/>
      </c>
      <c r="J431" t="str">
        <f>IF(H431="","",IF(OR((VLOOKUP(G431,G:H,2,0)="(blank)"),VLOOKUP(G431,G:H,2,0)="Grand Total"),"",VLOOKUP(G431,G:H,2,0)))</f>
        <v/>
      </c>
      <c r="N431" t="str">
        <f>IFERROR(LEFT(Table5[[#This Row],[Part No]],12),"")</f>
        <v/>
      </c>
    </row>
    <row r="432" spans="6:14" x14ac:dyDescent="0.3">
      <c r="F432" t="str">
        <f>IFERROR(IF(Table5[[#This Row],[Rit]]="","",1),"")</f>
        <v/>
      </c>
      <c r="J432" t="str">
        <f>IF(H432="","",IF(OR((VLOOKUP(G432,G:H,2,0)="(blank)"),VLOOKUP(G432,G:H,2,0)="Grand Total"),"",VLOOKUP(G432,G:H,2,0)))</f>
        <v/>
      </c>
      <c r="N432" t="str">
        <f>IFERROR(LEFT(Table5[[#This Row],[Part No]],12),"")</f>
        <v/>
      </c>
    </row>
    <row r="433" spans="6:14" x14ac:dyDescent="0.3">
      <c r="F433" t="str">
        <f>IFERROR(IF(Table5[[#This Row],[Rit]]="","",1),"")</f>
        <v/>
      </c>
      <c r="J433" t="str">
        <f>IF(H433="","",IF(OR((VLOOKUP(G433,G:H,2,0)="(blank)"),VLOOKUP(G433,G:H,2,0)="Grand Total"),"",VLOOKUP(G433,G:H,2,0)))</f>
        <v/>
      </c>
      <c r="N433" t="str">
        <f>IFERROR(LEFT(Table5[[#This Row],[Part No]],12),"")</f>
        <v/>
      </c>
    </row>
    <row r="434" spans="6:14" x14ac:dyDescent="0.3">
      <c r="F434" t="str">
        <f>IFERROR(IF(Table5[[#This Row],[Rit]]="","",1),"")</f>
        <v/>
      </c>
      <c r="J434" t="str">
        <f>IF(H434="","",IF(OR((VLOOKUP(G434,G:H,2,0)="(blank)"),VLOOKUP(G434,G:H,2,0)="Grand Total"),"",VLOOKUP(G434,G:H,2,0)))</f>
        <v/>
      </c>
      <c r="N434" t="str">
        <f>IFERROR(LEFT(Table5[[#This Row],[Part No]],12),"")</f>
        <v/>
      </c>
    </row>
    <row r="435" spans="6:14" x14ac:dyDescent="0.3">
      <c r="F435" t="str">
        <f>IFERROR(IF(Table5[[#This Row],[Rit]]="","",1),"")</f>
        <v/>
      </c>
      <c r="J435" t="str">
        <f>IF(H435="","",IF(OR((VLOOKUP(G435,G:H,2,0)="(blank)"),VLOOKUP(G435,G:H,2,0)="Grand Total"),"",VLOOKUP(G435,G:H,2,0)))</f>
        <v/>
      </c>
      <c r="N435" t="str">
        <f>IFERROR(LEFT(Table5[[#This Row],[Part No]],12),"")</f>
        <v/>
      </c>
    </row>
    <row r="436" spans="6:14" x14ac:dyDescent="0.3">
      <c r="F436" t="str">
        <f>IFERROR(IF(Table5[[#This Row],[Rit]]="","",1),"")</f>
        <v/>
      </c>
      <c r="J436" t="str">
        <f>IF(H436="","",IF(OR((VLOOKUP(G436,G:H,2,0)="(blank)"),VLOOKUP(G436,G:H,2,0)="Grand Total"),"",VLOOKUP(G436,G:H,2,0)))</f>
        <v/>
      </c>
      <c r="N436" t="str">
        <f>IFERROR(LEFT(Table5[[#This Row],[Part No]],12),"")</f>
        <v/>
      </c>
    </row>
    <row r="437" spans="6:14" x14ac:dyDescent="0.3">
      <c r="F437" t="str">
        <f>IFERROR(IF(Table5[[#This Row],[Rit]]="","",1),"")</f>
        <v/>
      </c>
      <c r="J437" t="str">
        <f>IF(H437="","",IF(OR((VLOOKUP(G437,G:H,2,0)="(blank)"),VLOOKUP(G437,G:H,2,0)="Grand Total"),"",VLOOKUP(G437,G:H,2,0)))</f>
        <v/>
      </c>
      <c r="N437" t="str">
        <f>IFERROR(LEFT(Table5[[#This Row],[Part No]],12),"")</f>
        <v/>
      </c>
    </row>
    <row r="438" spans="6:14" x14ac:dyDescent="0.3">
      <c r="F438" t="str">
        <f>IFERROR(IF(Table5[[#This Row],[Rit]]="","",1),"")</f>
        <v/>
      </c>
      <c r="J438" t="str">
        <f>IF(H438="","",IF(OR((VLOOKUP(G438,G:H,2,0)="(blank)"),VLOOKUP(G438,G:H,2,0)="Grand Total"),"",VLOOKUP(G438,G:H,2,0)))</f>
        <v/>
      </c>
      <c r="N438" t="str">
        <f>IFERROR(LEFT(Table5[[#This Row],[Part No]],12),"")</f>
        <v/>
      </c>
    </row>
    <row r="439" spans="6:14" x14ac:dyDescent="0.3">
      <c r="F439" t="str">
        <f>IFERROR(IF(Table5[[#This Row],[Rit]]="","",1),"")</f>
        <v/>
      </c>
      <c r="J439" t="str">
        <f>IF(H439="","",IF(OR((VLOOKUP(G439,G:H,2,0)="(blank)"),VLOOKUP(G439,G:H,2,0)="Grand Total"),"",VLOOKUP(G439,G:H,2,0)))</f>
        <v/>
      </c>
      <c r="N439" t="str">
        <f>IFERROR(LEFT(Table5[[#This Row],[Part No]],12),"")</f>
        <v/>
      </c>
    </row>
    <row r="440" spans="6:14" x14ac:dyDescent="0.3">
      <c r="F440" t="str">
        <f>IFERROR(IF(Table5[[#This Row],[Rit]]="","",1),"")</f>
        <v/>
      </c>
      <c r="J440" t="str">
        <f>IF(H440="","",IF(OR((VLOOKUP(G440,G:H,2,0)="(blank)"),VLOOKUP(G440,G:H,2,0)="Grand Total"),"",VLOOKUP(G440,G:H,2,0)))</f>
        <v/>
      </c>
      <c r="N440" t="str">
        <f>IFERROR(LEFT(Table5[[#This Row],[Part No]],12),"")</f>
        <v/>
      </c>
    </row>
    <row r="441" spans="6:14" x14ac:dyDescent="0.3">
      <c r="F441" t="str">
        <f>IFERROR(IF(Table5[[#This Row],[Rit]]="","",1),"")</f>
        <v/>
      </c>
      <c r="J441" t="str">
        <f>IF(H441="","",IF(OR((VLOOKUP(G441,G:H,2,0)="(blank)"),VLOOKUP(G441,G:H,2,0)="Grand Total"),"",VLOOKUP(G441,G:H,2,0)))</f>
        <v/>
      </c>
      <c r="N441" t="str">
        <f>IFERROR(LEFT(Table5[[#This Row],[Part No]],12),"")</f>
        <v/>
      </c>
    </row>
    <row r="442" spans="6:14" x14ac:dyDescent="0.3">
      <c r="F442" t="str">
        <f>IFERROR(IF(Table5[[#This Row],[Rit]]="","",1),"")</f>
        <v/>
      </c>
      <c r="J442" t="str">
        <f>IF(H442="","",IF(OR((VLOOKUP(G442,G:H,2,0)="(blank)"),VLOOKUP(G442,G:H,2,0)="Grand Total"),"",VLOOKUP(G442,G:H,2,0)))</f>
        <v/>
      </c>
      <c r="N442" t="str">
        <f>IFERROR(LEFT(Table5[[#This Row],[Part No]],12),"")</f>
        <v/>
      </c>
    </row>
    <row r="443" spans="6:14" x14ac:dyDescent="0.3">
      <c r="F443" t="str">
        <f>IFERROR(IF(Table5[[#This Row],[Rit]]="","",1),"")</f>
        <v/>
      </c>
      <c r="J443" t="str">
        <f>IF(H443="","",IF(OR((VLOOKUP(G443,G:H,2,0)="(blank)"),VLOOKUP(G443,G:H,2,0)="Grand Total"),"",VLOOKUP(G443,G:H,2,0)))</f>
        <v/>
      </c>
      <c r="N443" t="str">
        <f>IFERROR(LEFT(Table5[[#This Row],[Part No]],12),"")</f>
        <v/>
      </c>
    </row>
    <row r="444" spans="6:14" x14ac:dyDescent="0.3">
      <c r="F444" t="str">
        <f>IFERROR(IF(Table5[[#This Row],[Rit]]="","",1),"")</f>
        <v/>
      </c>
      <c r="J444" t="str">
        <f>IF(H444="","",IF(OR((VLOOKUP(G444,G:H,2,0)="(blank)"),VLOOKUP(G444,G:H,2,0)="Grand Total"),"",VLOOKUP(G444,G:H,2,0)))</f>
        <v/>
      </c>
      <c r="N444" t="str">
        <f>IFERROR(LEFT(Table5[[#This Row],[Part No]],12),"")</f>
        <v/>
      </c>
    </row>
    <row r="445" spans="6:14" x14ac:dyDescent="0.3">
      <c r="F445" t="str">
        <f>IFERROR(IF(Table5[[#This Row],[Rit]]="","",1),"")</f>
        <v/>
      </c>
      <c r="J445" t="str">
        <f>IF(H445="","",IF(OR((VLOOKUP(G445,G:H,2,0)="(blank)"),VLOOKUP(G445,G:H,2,0)="Grand Total"),"",VLOOKUP(G445,G:H,2,0)))</f>
        <v/>
      </c>
      <c r="N445" t="str">
        <f>IFERROR(LEFT(Table5[[#This Row],[Part No]],12),"")</f>
        <v/>
      </c>
    </row>
    <row r="446" spans="6:14" x14ac:dyDescent="0.3">
      <c r="F446" t="str">
        <f>IFERROR(IF(Table5[[#This Row],[Rit]]="","",1),"")</f>
        <v/>
      </c>
      <c r="J446" t="str">
        <f>IF(H446="","",IF(OR((VLOOKUP(G446,G:H,2,0)="(blank)"),VLOOKUP(G446,G:H,2,0)="Grand Total"),"",VLOOKUP(G446,G:H,2,0)))</f>
        <v/>
      </c>
      <c r="N446" t="str">
        <f>IFERROR(LEFT(Table5[[#This Row],[Part No]],12),"")</f>
        <v/>
      </c>
    </row>
    <row r="447" spans="6:14" x14ac:dyDescent="0.3">
      <c r="F447" t="str">
        <f>IFERROR(IF(Table5[[#This Row],[Rit]]="","",1),"")</f>
        <v/>
      </c>
      <c r="J447" t="str">
        <f>IF(H447="","",IF(OR((VLOOKUP(G447,G:H,2,0)="(blank)"),VLOOKUP(G447,G:H,2,0)="Grand Total"),"",VLOOKUP(G447,G:H,2,0)))</f>
        <v/>
      </c>
      <c r="N447" t="str">
        <f>IFERROR(LEFT(Table5[[#This Row],[Part No]],12),"")</f>
        <v/>
      </c>
    </row>
    <row r="448" spans="6:14" x14ac:dyDescent="0.3">
      <c r="F448" t="str">
        <f>IFERROR(IF(Table5[[#This Row],[Rit]]="","",1),"")</f>
        <v/>
      </c>
      <c r="J448" t="str">
        <f>IF(H448="","",IF(OR((VLOOKUP(G448,G:H,2,0)="(blank)"),VLOOKUP(G448,G:H,2,0)="Grand Total"),"",VLOOKUP(G448,G:H,2,0)))</f>
        <v/>
      </c>
      <c r="N448" t="str">
        <f>IFERROR(LEFT(Table5[[#This Row],[Part No]],12),"")</f>
        <v/>
      </c>
    </row>
    <row r="449" spans="6:14" x14ac:dyDescent="0.3">
      <c r="F449" t="str">
        <f>IFERROR(IF(Table5[[#This Row],[Rit]]="","",1),"")</f>
        <v/>
      </c>
      <c r="J449" t="str">
        <f>IF(H449="","",IF(OR((VLOOKUP(G449,G:H,2,0)="(blank)"),VLOOKUP(G449,G:H,2,0)="Grand Total"),"",VLOOKUP(G449,G:H,2,0)))</f>
        <v/>
      </c>
      <c r="N449" t="str">
        <f>IFERROR(LEFT(Table5[[#This Row],[Part No]],12),"")</f>
        <v/>
      </c>
    </row>
    <row r="450" spans="6:14" x14ac:dyDescent="0.3">
      <c r="F450" t="str">
        <f>IFERROR(IF(Table5[[#This Row],[Rit]]="","",1),"")</f>
        <v/>
      </c>
      <c r="J450" t="str">
        <f>IF(H450="","",IF(OR((VLOOKUP(G450,G:H,2,0)="(blank)"),VLOOKUP(G450,G:H,2,0)="Grand Total"),"",VLOOKUP(G450,G:H,2,0)))</f>
        <v/>
      </c>
      <c r="N450" t="str">
        <f>IFERROR(LEFT(Table5[[#This Row],[Part No]],12),"")</f>
        <v/>
      </c>
    </row>
    <row r="451" spans="6:14" x14ac:dyDescent="0.3">
      <c r="F451" t="str">
        <f>IFERROR(IF(Table5[[#This Row],[Rit]]="","",1),"")</f>
        <v/>
      </c>
      <c r="J451" t="str">
        <f>IF(H451="","",IF(OR((VLOOKUP(G451,G:H,2,0)="(blank)"),VLOOKUP(G451,G:H,2,0)="Grand Total"),"",VLOOKUP(G451,G:H,2,0)))</f>
        <v/>
      </c>
      <c r="N451" t="str">
        <f>IFERROR(LEFT(Table5[[#This Row],[Part No]],12),"")</f>
        <v/>
      </c>
    </row>
    <row r="452" spans="6:14" x14ac:dyDescent="0.3">
      <c r="F452" t="str">
        <f>IFERROR(IF(Table5[[#This Row],[Rit]]="","",1),"")</f>
        <v/>
      </c>
      <c r="J452" t="str">
        <f>IF(H452="","",IF(OR((VLOOKUP(G452,G:H,2,0)="(blank)"),VLOOKUP(G452,G:H,2,0)="Grand Total"),"",VLOOKUP(G452,G:H,2,0)))</f>
        <v/>
      </c>
      <c r="N452" t="str">
        <f>IFERROR(LEFT(Table5[[#This Row],[Part No]],12),"")</f>
        <v/>
      </c>
    </row>
    <row r="453" spans="6:14" x14ac:dyDescent="0.3">
      <c r="F453" t="str">
        <f>IFERROR(IF(Table5[[#This Row],[Rit]]="","",1),"")</f>
        <v/>
      </c>
      <c r="J453" t="str">
        <f>IF(H453="","",IF(OR((VLOOKUP(G453,G:H,2,0)="(blank)"),VLOOKUP(G453,G:H,2,0)="Grand Total"),"",VLOOKUP(G453,G:H,2,0)))</f>
        <v/>
      </c>
      <c r="N453" t="str">
        <f>IFERROR(LEFT(Table5[[#This Row],[Part No]],12),"")</f>
        <v/>
      </c>
    </row>
    <row r="454" spans="6:14" x14ac:dyDescent="0.3">
      <c r="F454" t="str">
        <f>IFERROR(IF(Table5[[#This Row],[Rit]]="","",1),"")</f>
        <v/>
      </c>
      <c r="J454" t="str">
        <f>IF(H454="","",IF(OR((VLOOKUP(G454,G:H,2,0)="(blank)"),VLOOKUP(G454,G:H,2,0)="Grand Total"),"",VLOOKUP(G454,G:H,2,0)))</f>
        <v/>
      </c>
      <c r="N454" t="str">
        <f>IFERROR(LEFT(Table5[[#This Row],[Part No]],12),"")</f>
        <v/>
      </c>
    </row>
    <row r="455" spans="6:14" x14ac:dyDescent="0.3">
      <c r="F455" t="str">
        <f>IFERROR(IF(Table5[[#This Row],[Rit]]="","",1),"")</f>
        <v/>
      </c>
      <c r="J455" t="str">
        <f>IF(H455="","",IF(OR((VLOOKUP(G455,G:H,2,0)="(blank)"),VLOOKUP(G455,G:H,2,0)="Grand Total"),"",VLOOKUP(G455,G:H,2,0)))</f>
        <v/>
      </c>
      <c r="N455" t="str">
        <f>IFERROR(LEFT(Table5[[#This Row],[Part No]],12),"")</f>
        <v/>
      </c>
    </row>
    <row r="456" spans="6:14" x14ac:dyDescent="0.3">
      <c r="F456" t="str">
        <f>IFERROR(IF(Table5[[#This Row],[Rit]]="","",1),"")</f>
        <v/>
      </c>
      <c r="J456" t="str">
        <f>IF(H456="","",IF(OR((VLOOKUP(G456,G:H,2,0)="(blank)"),VLOOKUP(G456,G:H,2,0)="Grand Total"),"",VLOOKUP(G456,G:H,2,0)))</f>
        <v/>
      </c>
      <c r="N456" t="str">
        <f>IFERROR(LEFT(Table5[[#This Row],[Part No]],12),"")</f>
        <v/>
      </c>
    </row>
    <row r="457" spans="6:14" x14ac:dyDescent="0.3">
      <c r="F457" t="str">
        <f>IFERROR(IF(Table5[[#This Row],[Rit]]="","",1),"")</f>
        <v/>
      </c>
      <c r="J457" t="str">
        <f>IF(H457="","",IF(OR((VLOOKUP(G457,G:H,2,0)="(blank)"),VLOOKUP(G457,G:H,2,0)="Grand Total"),"",VLOOKUP(G457,G:H,2,0)))</f>
        <v/>
      </c>
      <c r="N457" t="str">
        <f>IFERROR(LEFT(Table5[[#This Row],[Part No]],12),"")</f>
        <v/>
      </c>
    </row>
    <row r="458" spans="6:14" x14ac:dyDescent="0.3">
      <c r="F458" t="str">
        <f>IFERROR(IF(Table5[[#This Row],[Rit]]="","",1),"")</f>
        <v/>
      </c>
      <c r="J458" t="str">
        <f>IF(H458="","",IF(OR((VLOOKUP(G458,G:H,2,0)="(blank)"),VLOOKUP(G458,G:H,2,0)="Grand Total"),"",VLOOKUP(G458,G:H,2,0)))</f>
        <v/>
      </c>
      <c r="N458" t="str">
        <f>IFERROR(LEFT(Table5[[#This Row],[Part No]],12),"")</f>
        <v/>
      </c>
    </row>
    <row r="459" spans="6:14" x14ac:dyDescent="0.3">
      <c r="F459" t="str">
        <f>IFERROR(IF(Table5[[#This Row],[Rit]]="","",1),"")</f>
        <v/>
      </c>
      <c r="J459" t="str">
        <f>IF(H459="","",IF(OR((VLOOKUP(G459,G:H,2,0)="(blank)"),VLOOKUP(G459,G:H,2,0)="Grand Total"),"",VLOOKUP(G459,G:H,2,0)))</f>
        <v/>
      </c>
      <c r="N459" t="str">
        <f>IFERROR(LEFT(Table5[[#This Row],[Part No]],12),"")</f>
        <v/>
      </c>
    </row>
    <row r="460" spans="6:14" x14ac:dyDescent="0.3">
      <c r="F460" t="str">
        <f>IFERROR(IF(Table5[[#This Row],[Rit]]="","",1),"")</f>
        <v/>
      </c>
      <c r="J460" t="str">
        <f>IF(H460="","",IF(OR((VLOOKUP(G460,G:H,2,0)="(blank)"),VLOOKUP(G460,G:H,2,0)="Grand Total"),"",VLOOKUP(G460,G:H,2,0)))</f>
        <v/>
      </c>
      <c r="N460" t="str">
        <f>IFERROR(LEFT(Table5[[#This Row],[Part No]],12),"")</f>
        <v/>
      </c>
    </row>
    <row r="461" spans="6:14" x14ac:dyDescent="0.3">
      <c r="F461" t="str">
        <f>IFERROR(IF(Table5[[#This Row],[Rit]]="","",1),"")</f>
        <v/>
      </c>
      <c r="J461" t="str">
        <f>IF(H461="","",IF(OR((VLOOKUP(G461,G:H,2,0)="(blank)"),VLOOKUP(G461,G:H,2,0)="Grand Total"),"",VLOOKUP(G461,G:H,2,0)))</f>
        <v/>
      </c>
      <c r="N461" t="str">
        <f>IFERROR(LEFT(Table5[[#This Row],[Part No]],12),"")</f>
        <v/>
      </c>
    </row>
    <row r="462" spans="6:14" x14ac:dyDescent="0.3">
      <c r="F462" t="str">
        <f>IFERROR(IF(Table5[[#This Row],[Rit]]="","",1),"")</f>
        <v/>
      </c>
      <c r="J462" t="str">
        <f>IF(H462="","",IF(OR((VLOOKUP(G462,G:H,2,0)="(blank)"),VLOOKUP(G462,G:H,2,0)="Grand Total"),"",VLOOKUP(G462,G:H,2,0)))</f>
        <v/>
      </c>
      <c r="N462" t="str">
        <f>IFERROR(LEFT(Table5[[#This Row],[Part No]],12),"")</f>
        <v/>
      </c>
    </row>
    <row r="463" spans="6:14" x14ac:dyDescent="0.3">
      <c r="F463" t="str">
        <f>IFERROR(IF(Table5[[#This Row],[Rit]]="","",1),"")</f>
        <v/>
      </c>
      <c r="J463" t="str">
        <f>IF(H463="","",IF(OR((VLOOKUP(G463,G:H,2,0)="(blank)"),VLOOKUP(G463,G:H,2,0)="Grand Total"),"",VLOOKUP(G463,G:H,2,0)))</f>
        <v/>
      </c>
      <c r="N463" t="str">
        <f>IFERROR(LEFT(Table5[[#This Row],[Part No]],12),"")</f>
        <v/>
      </c>
    </row>
    <row r="464" spans="6:14" x14ac:dyDescent="0.3">
      <c r="F464" t="str">
        <f>IFERROR(IF(Table5[[#This Row],[Rit]]="","",1),"")</f>
        <v/>
      </c>
      <c r="J464" t="str">
        <f>IF(H464="","",IF(OR((VLOOKUP(G464,G:H,2,0)="(blank)"),VLOOKUP(G464,G:H,2,0)="Grand Total"),"",VLOOKUP(G464,G:H,2,0)))</f>
        <v/>
      </c>
      <c r="N464" t="str">
        <f>IFERROR(LEFT(Table5[[#This Row],[Part No]],12),"")</f>
        <v/>
      </c>
    </row>
    <row r="465" spans="6:14" x14ac:dyDescent="0.3">
      <c r="F465" t="str">
        <f>IFERROR(IF(Table5[[#This Row],[Rit]]="","",1),"")</f>
        <v/>
      </c>
      <c r="J465" t="str">
        <f>IF(H465="","",IF(OR((VLOOKUP(G465,G:H,2,0)="(blank)"),VLOOKUP(G465,G:H,2,0)="Grand Total"),"",VLOOKUP(G465,G:H,2,0)))</f>
        <v/>
      </c>
      <c r="N465" t="str">
        <f>IFERROR(LEFT(Table5[[#This Row],[Part No]],12),"")</f>
        <v/>
      </c>
    </row>
    <row r="466" spans="6:14" x14ac:dyDescent="0.3">
      <c r="F466" t="str">
        <f>IFERROR(IF(Table5[[#This Row],[Rit]]="","",1),"")</f>
        <v/>
      </c>
      <c r="J466" t="str">
        <f>IF(H466="","",IF(OR((VLOOKUP(G466,G:H,2,0)="(blank)"),VLOOKUP(G466,G:H,2,0)="Grand Total"),"",VLOOKUP(G466,G:H,2,0)))</f>
        <v/>
      </c>
      <c r="N466" t="str">
        <f>IFERROR(LEFT(Table5[[#This Row],[Part No]],12),"")</f>
        <v/>
      </c>
    </row>
    <row r="467" spans="6:14" x14ac:dyDescent="0.3">
      <c r="F467" t="str">
        <f>IFERROR(IF(Table5[[#This Row],[Rit]]="","",1),"")</f>
        <v/>
      </c>
      <c r="J467" t="str">
        <f>IF(H467="","",IF(OR((VLOOKUP(G467,G:H,2,0)="(blank)"),VLOOKUP(G467,G:H,2,0)="Grand Total"),"",VLOOKUP(G467,G:H,2,0)))</f>
        <v/>
      </c>
      <c r="N467" t="str">
        <f>IFERROR(LEFT(Table5[[#This Row],[Part No]],12),"")</f>
        <v/>
      </c>
    </row>
    <row r="468" spans="6:14" x14ac:dyDescent="0.3">
      <c r="F468" t="str">
        <f>IFERROR(IF(Table5[[#This Row],[Rit]]="","",1),"")</f>
        <v/>
      </c>
      <c r="J468" t="str">
        <f>IF(H468="","",IF(OR((VLOOKUP(G468,G:H,2,0)="(blank)"),VLOOKUP(G468,G:H,2,0)="Grand Total"),"",VLOOKUP(G468,G:H,2,0)))</f>
        <v/>
      </c>
      <c r="N468" t="str">
        <f>IFERROR(LEFT(Table5[[#This Row],[Part No]],12),"")</f>
        <v/>
      </c>
    </row>
    <row r="469" spans="6:14" x14ac:dyDescent="0.3">
      <c r="F469" t="str">
        <f>IFERROR(IF(Table5[[#This Row],[Rit]]="","",1),"")</f>
        <v/>
      </c>
      <c r="J469" t="str">
        <f>IF(H469="","",IF(OR((VLOOKUP(G469,G:H,2,0)="(blank)"),VLOOKUP(G469,G:H,2,0)="Grand Total"),"",VLOOKUP(G469,G:H,2,0)))</f>
        <v/>
      </c>
      <c r="N469" t="str">
        <f>IFERROR(LEFT(Table5[[#This Row],[Part No]],12),"")</f>
        <v/>
      </c>
    </row>
    <row r="470" spans="6:14" x14ac:dyDescent="0.3">
      <c r="F470" t="str">
        <f>IFERROR(IF(Table5[[#This Row],[Rit]]="","",1),"")</f>
        <v/>
      </c>
      <c r="J470" t="str">
        <f>IF(H470="","",IF(OR((VLOOKUP(G470,G:H,2,0)="(blank)"),VLOOKUP(G470,G:H,2,0)="Grand Total"),"",VLOOKUP(G470,G:H,2,0)))</f>
        <v/>
      </c>
      <c r="N470" t="str">
        <f>IFERROR(LEFT(Table5[[#This Row],[Part No]],12),"")</f>
        <v/>
      </c>
    </row>
    <row r="471" spans="6:14" x14ac:dyDescent="0.3">
      <c r="F471" t="str">
        <f>IFERROR(IF(Table5[[#This Row],[Rit]]="","",1),"")</f>
        <v/>
      </c>
      <c r="J471" t="str">
        <f>IF(H471="","",IF(OR((VLOOKUP(G471,G:H,2,0)="(blank)"),VLOOKUP(G471,G:H,2,0)="Grand Total"),"",VLOOKUP(G471,G:H,2,0)))</f>
        <v/>
      </c>
      <c r="N471" t="str">
        <f>IFERROR(LEFT(Table5[[#This Row],[Part No]],12),"")</f>
        <v/>
      </c>
    </row>
    <row r="472" spans="6:14" x14ac:dyDescent="0.3">
      <c r="F472" t="str">
        <f>IFERROR(IF(Table5[[#This Row],[Rit]]="","",1),"")</f>
        <v/>
      </c>
      <c r="J472" t="str">
        <f>IF(H472="","",IF(OR((VLOOKUP(G472,G:H,2,0)="(blank)"),VLOOKUP(G472,G:H,2,0)="Grand Total"),"",VLOOKUP(G472,G:H,2,0)))</f>
        <v/>
      </c>
      <c r="N472" t="str">
        <f>IFERROR(LEFT(Table5[[#This Row],[Part No]],12),"")</f>
        <v/>
      </c>
    </row>
    <row r="473" spans="6:14" x14ac:dyDescent="0.3">
      <c r="F473" t="str">
        <f>IFERROR(IF(Table5[[#This Row],[Rit]]="","",1),"")</f>
        <v/>
      </c>
      <c r="J473" t="str">
        <f>IF(H473="","",IF(OR((VLOOKUP(G473,G:H,2,0)="(blank)"),VLOOKUP(G473,G:H,2,0)="Grand Total"),"",VLOOKUP(G473,G:H,2,0)))</f>
        <v/>
      </c>
      <c r="N473" t="str">
        <f>IFERROR(LEFT(Table5[[#This Row],[Part No]],12),"")</f>
        <v/>
      </c>
    </row>
    <row r="474" spans="6:14" x14ac:dyDescent="0.3">
      <c r="F474" t="str">
        <f>IFERROR(IF(Table5[[#This Row],[Rit]]="","",1),"")</f>
        <v/>
      </c>
      <c r="J474" t="str">
        <f>IF(H474="","",IF(OR((VLOOKUP(G474,G:H,2,0)="(blank)"),VLOOKUP(G474,G:H,2,0)="Grand Total"),"",VLOOKUP(G474,G:H,2,0)))</f>
        <v/>
      </c>
      <c r="N474" t="str">
        <f>IFERROR(LEFT(Table5[[#This Row],[Part No]],12),"")</f>
        <v/>
      </c>
    </row>
    <row r="475" spans="6:14" x14ac:dyDescent="0.3">
      <c r="F475" t="str">
        <f>IFERROR(IF(Table5[[#This Row],[Rit]]="","",1),"")</f>
        <v/>
      </c>
      <c r="J475" t="str">
        <f>IF(H475="","",IF(OR((VLOOKUP(G475,G:H,2,0)="(blank)"),VLOOKUP(G475,G:H,2,0)="Grand Total"),"",VLOOKUP(G475,G:H,2,0)))</f>
        <v/>
      </c>
      <c r="N475" t="str">
        <f>IFERROR(LEFT(Table5[[#This Row],[Part No]],12),"")</f>
        <v/>
      </c>
    </row>
    <row r="476" spans="6:14" x14ac:dyDescent="0.3">
      <c r="F476" t="str">
        <f>IFERROR(IF(Table5[[#This Row],[Rit]]="","",1),"")</f>
        <v/>
      </c>
      <c r="J476" t="str">
        <f>IF(H476="","",IF(OR((VLOOKUP(G476,G:H,2,0)="(blank)"),VLOOKUP(G476,G:H,2,0)="Grand Total"),"",VLOOKUP(G476,G:H,2,0)))</f>
        <v/>
      </c>
      <c r="N476" t="str">
        <f>IFERROR(LEFT(Table5[[#This Row],[Part No]],12),"")</f>
        <v/>
      </c>
    </row>
    <row r="477" spans="6:14" x14ac:dyDescent="0.3">
      <c r="F477" t="str">
        <f>IFERROR(IF(Table5[[#This Row],[Rit]]="","",1),"")</f>
        <v/>
      </c>
      <c r="J477" t="str">
        <f>IF(H477="","",IF(OR((VLOOKUP(G477,G:H,2,0)="(blank)"),VLOOKUP(G477,G:H,2,0)="Grand Total"),"",VLOOKUP(G477,G:H,2,0)))</f>
        <v/>
      </c>
      <c r="N477" t="str">
        <f>IFERROR(LEFT(Table5[[#This Row],[Part No]],12),"")</f>
        <v/>
      </c>
    </row>
    <row r="478" spans="6:14" x14ac:dyDescent="0.3">
      <c r="F478" t="str">
        <f>IFERROR(IF(Table5[[#This Row],[Rit]]="","",1),"")</f>
        <v/>
      </c>
      <c r="J478" t="str">
        <f>IF(H478="","",IF(OR((VLOOKUP(G478,G:H,2,0)="(blank)"),VLOOKUP(G478,G:H,2,0)="Grand Total"),"",VLOOKUP(G478,G:H,2,0)))</f>
        <v/>
      </c>
      <c r="N478" t="str">
        <f>IFERROR(LEFT(Table5[[#This Row],[Part No]],12),"")</f>
        <v/>
      </c>
    </row>
    <row r="479" spans="6:14" x14ac:dyDescent="0.3">
      <c r="F479" t="str">
        <f>IFERROR(IF(Table5[[#This Row],[Rit]]="","",1),"")</f>
        <v/>
      </c>
      <c r="J479" t="str">
        <f>IF(H479="","",IF(OR((VLOOKUP(G479,G:H,2,0)="(blank)"),VLOOKUP(G479,G:H,2,0)="Grand Total"),"",VLOOKUP(G479,G:H,2,0)))</f>
        <v/>
      </c>
      <c r="N479" t="str">
        <f>IFERROR(LEFT(Table5[[#This Row],[Part No]],12),"")</f>
        <v/>
      </c>
    </row>
    <row r="480" spans="6:14" x14ac:dyDescent="0.3">
      <c r="F480" t="str">
        <f>IFERROR(IF(Table5[[#This Row],[Rit]]="","",1),"")</f>
        <v/>
      </c>
      <c r="J480" t="str">
        <f>IF(H480="","",IF(OR((VLOOKUP(G480,G:H,2,0)="(blank)"),VLOOKUP(G480,G:H,2,0)="Grand Total"),"",VLOOKUP(G480,G:H,2,0)))</f>
        <v/>
      </c>
      <c r="N480" t="str">
        <f>IFERROR(LEFT(Table5[[#This Row],[Part No]],12),"")</f>
        <v/>
      </c>
    </row>
    <row r="481" spans="6:14" x14ac:dyDescent="0.3">
      <c r="F481" t="str">
        <f>IFERROR(IF(Table5[[#This Row],[Rit]]="","",1),"")</f>
        <v/>
      </c>
      <c r="J481" t="str">
        <f>IF(H481="","",IF(OR((VLOOKUP(G481,G:H,2,0)="(blank)"),VLOOKUP(G481,G:H,2,0)="Grand Total"),"",VLOOKUP(G481,G:H,2,0)))</f>
        <v/>
      </c>
      <c r="N481" t="str">
        <f>IFERROR(LEFT(Table5[[#This Row],[Part No]],12),"")</f>
        <v/>
      </c>
    </row>
    <row r="482" spans="6:14" x14ac:dyDescent="0.3">
      <c r="F482" t="str">
        <f>IFERROR(IF(Table5[[#This Row],[Rit]]="","",1),"")</f>
        <v/>
      </c>
      <c r="J482" t="str">
        <f>IF(H482="","",IF(OR((VLOOKUP(G482,G:H,2,0)="(blank)"),VLOOKUP(G482,G:H,2,0)="Grand Total"),"",VLOOKUP(G482,G:H,2,0)))</f>
        <v/>
      </c>
      <c r="N482" t="str">
        <f>IFERROR(LEFT(Table5[[#This Row],[Part No]],12),"")</f>
        <v/>
      </c>
    </row>
    <row r="483" spans="6:14" x14ac:dyDescent="0.3">
      <c r="F483" t="str">
        <f>IFERROR(IF(Table5[[#This Row],[Rit]]="","",1),"")</f>
        <v/>
      </c>
      <c r="J483" t="str">
        <f>IF(H483="","",IF(OR((VLOOKUP(G483,G:H,2,0)="(blank)"),VLOOKUP(G483,G:H,2,0)="Grand Total"),"",VLOOKUP(G483,G:H,2,0)))</f>
        <v/>
      </c>
      <c r="N483" t="str">
        <f>IFERROR(LEFT(Table5[[#This Row],[Part No]],12),"")</f>
        <v/>
      </c>
    </row>
    <row r="484" spans="6:14" x14ac:dyDescent="0.3">
      <c r="F484" t="str">
        <f>IFERROR(IF(Table5[[#This Row],[Rit]]="","",1),"")</f>
        <v/>
      </c>
      <c r="J484" t="str">
        <f>IF(H484="","",IF(OR((VLOOKUP(G484,G:H,2,0)="(blank)"),VLOOKUP(G484,G:H,2,0)="Grand Total"),"",VLOOKUP(G484,G:H,2,0)))</f>
        <v/>
      </c>
      <c r="N484" t="str">
        <f>IFERROR(LEFT(Table5[[#This Row],[Part No]],12),"")</f>
        <v/>
      </c>
    </row>
    <row r="485" spans="6:14" x14ac:dyDescent="0.3">
      <c r="F485" t="str">
        <f>IFERROR(IF(Table5[[#This Row],[Rit]]="","",1),"")</f>
        <v/>
      </c>
      <c r="J485" t="str">
        <f>IF(H485="","",IF(OR((VLOOKUP(G485,G:H,2,0)="(blank)"),VLOOKUP(G485,G:H,2,0)="Grand Total"),"",VLOOKUP(G485,G:H,2,0)))</f>
        <v/>
      </c>
      <c r="N485" t="str">
        <f>IFERROR(LEFT(Table5[[#This Row],[Part No]],12),"")</f>
        <v/>
      </c>
    </row>
    <row r="486" spans="6:14" x14ac:dyDescent="0.3">
      <c r="F486" t="str">
        <f>IFERROR(IF(Table5[[#This Row],[Rit]]="","",1),"")</f>
        <v/>
      </c>
      <c r="J486" t="str">
        <f>IF(H486="","",IF(OR((VLOOKUP(G486,G:H,2,0)="(blank)"),VLOOKUP(G486,G:H,2,0)="Grand Total"),"",VLOOKUP(G486,G:H,2,0)))</f>
        <v/>
      </c>
      <c r="N486" t="str">
        <f>IFERROR(LEFT(Table5[[#This Row],[Part No]],12),"")</f>
        <v/>
      </c>
    </row>
    <row r="487" spans="6:14" x14ac:dyDescent="0.3">
      <c r="F487" t="str">
        <f>IFERROR(IF(Table5[[#This Row],[Rit]]="","",1),"")</f>
        <v/>
      </c>
      <c r="J487" t="str">
        <f>IF(H487="","",IF(OR((VLOOKUP(G487,G:H,2,0)="(blank)"),VLOOKUP(G487,G:H,2,0)="Grand Total"),"",VLOOKUP(G487,G:H,2,0)))</f>
        <v/>
      </c>
      <c r="N487" t="str">
        <f>IFERROR(LEFT(Table5[[#This Row],[Part No]],12),"")</f>
        <v/>
      </c>
    </row>
    <row r="488" spans="6:14" x14ac:dyDescent="0.3">
      <c r="F488" t="str">
        <f>IFERROR(IF(Table5[[#This Row],[Rit]]="","",1),"")</f>
        <v/>
      </c>
      <c r="J488" t="str">
        <f>IF(H488="","",IF(OR((VLOOKUP(G488,G:H,2,0)="(blank)"),VLOOKUP(G488,G:H,2,0)="Grand Total"),"",VLOOKUP(G488,G:H,2,0)))</f>
        <v/>
      </c>
      <c r="N488" t="str">
        <f>IFERROR(LEFT(Table5[[#This Row],[Part No]],12),"")</f>
        <v/>
      </c>
    </row>
    <row r="489" spans="6:14" x14ac:dyDescent="0.3">
      <c r="F489" t="str">
        <f>IFERROR(IF(Table5[[#This Row],[Rit]]="","",1),"")</f>
        <v/>
      </c>
      <c r="J489" t="str">
        <f>IF(H489="","",IF(OR((VLOOKUP(G489,G:H,2,0)="(blank)"),VLOOKUP(G489,G:H,2,0)="Grand Total"),"",VLOOKUP(G489,G:H,2,0)))</f>
        <v/>
      </c>
      <c r="N489" t="str">
        <f>IFERROR(LEFT(Table5[[#This Row],[Part No]],12),"")</f>
        <v/>
      </c>
    </row>
    <row r="490" spans="6:14" x14ac:dyDescent="0.3">
      <c r="F490" t="str">
        <f>IFERROR(IF(Table5[[#This Row],[Rit]]="","",1),"")</f>
        <v/>
      </c>
      <c r="J490" t="str">
        <f>IF(H490="","",IF(OR((VLOOKUP(G490,G:H,2,0)="(blank)"),VLOOKUP(G490,G:H,2,0)="Grand Total"),"",VLOOKUP(G490,G:H,2,0)))</f>
        <v/>
      </c>
      <c r="N490" t="str">
        <f>IFERROR(LEFT(Table5[[#This Row],[Part No]],12),"")</f>
        <v/>
      </c>
    </row>
    <row r="491" spans="6:14" x14ac:dyDescent="0.3">
      <c r="F491" t="str">
        <f>IFERROR(IF(Table5[[#This Row],[Rit]]="","",1),"")</f>
        <v/>
      </c>
      <c r="J491" t="str">
        <f>IF(H491="","",IF(OR((VLOOKUP(G491,G:H,2,0)="(blank)"),VLOOKUP(G491,G:H,2,0)="Grand Total"),"",VLOOKUP(G491,G:H,2,0)))</f>
        <v/>
      </c>
      <c r="N491" t="str">
        <f>IFERROR(LEFT(Table5[[#This Row],[Part No]],12),"")</f>
        <v/>
      </c>
    </row>
    <row r="492" spans="6:14" x14ac:dyDescent="0.3">
      <c r="F492" t="str">
        <f>IFERROR(IF(Table5[[#This Row],[Rit]]="","",1),"")</f>
        <v/>
      </c>
      <c r="J492" t="str">
        <f>IF(H492="","",IF(OR((VLOOKUP(G492,G:H,2,0)="(blank)"),VLOOKUP(G492,G:H,2,0)="Grand Total"),"",VLOOKUP(G492,G:H,2,0)))</f>
        <v/>
      </c>
      <c r="N492" t="str">
        <f>IFERROR(LEFT(Table5[[#This Row],[Part No]],12),"")</f>
        <v/>
      </c>
    </row>
    <row r="493" spans="6:14" x14ac:dyDescent="0.3">
      <c r="F493" t="str">
        <f>IFERROR(IF(Table5[[#This Row],[Rit]]="","",1),"")</f>
        <v/>
      </c>
      <c r="J493" t="str">
        <f>IF(H493="","",IF(OR((VLOOKUP(G493,G:H,2,0)="(blank)"),VLOOKUP(G493,G:H,2,0)="Grand Total"),"",VLOOKUP(G493,G:H,2,0)))</f>
        <v/>
      </c>
      <c r="N493" t="str">
        <f>IFERROR(LEFT(Table5[[#This Row],[Part No]],12),"")</f>
        <v/>
      </c>
    </row>
    <row r="494" spans="6:14" x14ac:dyDescent="0.3">
      <c r="F494" t="str">
        <f>IFERROR(IF(Table5[[#This Row],[Rit]]="","",1),"")</f>
        <v/>
      </c>
      <c r="J494" t="str">
        <f>IF(H494="","",IF(OR((VLOOKUP(G494,G:H,2,0)="(blank)"),VLOOKUP(G494,G:H,2,0)="Grand Total"),"",VLOOKUP(G494,G:H,2,0)))</f>
        <v/>
      </c>
      <c r="N494" t="str">
        <f>IFERROR(LEFT(Table5[[#This Row],[Part No]],12),"")</f>
        <v/>
      </c>
    </row>
    <row r="495" spans="6:14" x14ac:dyDescent="0.3">
      <c r="F495" t="str">
        <f>IFERROR(IF(Table5[[#This Row],[Rit]]="","",1),"")</f>
        <v/>
      </c>
      <c r="J495" t="str">
        <f>IF(H495="","",IF(OR((VLOOKUP(G495,G:H,2,0)="(blank)"),VLOOKUP(G495,G:H,2,0)="Grand Total"),"",VLOOKUP(G495,G:H,2,0)))</f>
        <v/>
      </c>
      <c r="N495" t="str">
        <f>IFERROR(LEFT(Table5[[#This Row],[Part No]],12),"")</f>
        <v/>
      </c>
    </row>
    <row r="496" spans="6:14" x14ac:dyDescent="0.3">
      <c r="F496" t="str">
        <f>IFERROR(IF(Table5[[#This Row],[Rit]]="","",1),"")</f>
        <v/>
      </c>
      <c r="J496" t="str">
        <f>IF(H496="","",IF(OR((VLOOKUP(G496,G:H,2,0)="(blank)"),VLOOKUP(G496,G:H,2,0)="Grand Total"),"",VLOOKUP(G496,G:H,2,0)))</f>
        <v/>
      </c>
      <c r="N496" t="str">
        <f>IFERROR(LEFT(Table5[[#This Row],[Part No]],12),"")</f>
        <v/>
      </c>
    </row>
    <row r="497" spans="6:14" x14ac:dyDescent="0.3">
      <c r="F497" t="str">
        <f>IFERROR(IF(Table5[[#This Row],[Rit]]="","",1),"")</f>
        <v/>
      </c>
      <c r="J497" t="str">
        <f>IF(H497="","",IF(OR((VLOOKUP(G497,G:H,2,0)="(blank)"),VLOOKUP(G497,G:H,2,0)="Grand Total"),"",VLOOKUP(G497,G:H,2,0)))</f>
        <v/>
      </c>
      <c r="N497" t="str">
        <f>IFERROR(LEFT(Table5[[#This Row],[Part No]],12),"")</f>
        <v/>
      </c>
    </row>
    <row r="498" spans="6:14" x14ac:dyDescent="0.3">
      <c r="F498" t="str">
        <f>IFERROR(IF(Table5[[#This Row],[Rit]]="","",1),"")</f>
        <v/>
      </c>
      <c r="J498" t="str">
        <f>IF(H498="","",IF(OR((VLOOKUP(G498,G:H,2,0)="(blank)"),VLOOKUP(G498,G:H,2,0)="Grand Total"),"",VLOOKUP(G498,G:H,2,0)))</f>
        <v/>
      </c>
      <c r="N498" t="str">
        <f>IFERROR(LEFT(Table5[[#This Row],[Part No]],12),"")</f>
        <v/>
      </c>
    </row>
    <row r="499" spans="6:14" x14ac:dyDescent="0.3">
      <c r="F499" t="str">
        <f>IFERROR(IF(Table5[[#This Row],[Rit]]="","",1),"")</f>
        <v/>
      </c>
      <c r="J499" t="str">
        <f>IF(H499="","",IF(OR((VLOOKUP(G499,G:H,2,0)="(blank)"),VLOOKUP(G499,G:H,2,0)="Grand Total"),"",VLOOKUP(G499,G:H,2,0)))</f>
        <v/>
      </c>
      <c r="N499" t="str">
        <f>IFERROR(LEFT(Table5[[#This Row],[Part No]],12),"")</f>
        <v/>
      </c>
    </row>
    <row r="500" spans="6:14" x14ac:dyDescent="0.3">
      <c r="F500" t="str">
        <f>IFERROR(IF(Table5[[#This Row],[Rit]]="","",1),"")</f>
        <v/>
      </c>
      <c r="J500" t="str">
        <f>IF(H500="","",IF(OR((VLOOKUP(G500,G:H,2,0)="(blank)"),VLOOKUP(G500,G:H,2,0)="Grand Total"),"",VLOOKUP(G500,G:H,2,0)))</f>
        <v/>
      </c>
      <c r="N500" t="str">
        <f>IFERROR(LEFT(Table5[[#This Row],[Part No]],12),"")</f>
        <v/>
      </c>
    </row>
    <row r="501" spans="6:14" x14ac:dyDescent="0.3">
      <c r="F501" t="str">
        <f>IFERROR(IF(Table5[[#This Row],[Rit]]="","",1),"")</f>
        <v/>
      </c>
      <c r="J501" t="str">
        <f>IF(H501="","",IF(OR((VLOOKUP(G501,G:H,2,0)="(blank)"),VLOOKUP(G501,G:H,2,0)="Grand Total"),"",VLOOKUP(G501,G:H,2,0)))</f>
        <v/>
      </c>
      <c r="N501" t="str">
        <f>IFERROR(LEFT(Table5[[#This Row],[Part No]],12),"")</f>
        <v/>
      </c>
    </row>
    <row r="502" spans="6:14" x14ac:dyDescent="0.3">
      <c r="F502" t="str">
        <f>IFERROR(IF(Table5[[#This Row],[Rit]]="","",1),"")</f>
        <v/>
      </c>
      <c r="J502" t="str">
        <f>IF(H502="","",IF(OR((VLOOKUP(G502,G:H,2,0)="(blank)"),VLOOKUP(G502,G:H,2,0)="Grand Total"),"",VLOOKUP(G502,G:H,2,0)))</f>
        <v/>
      </c>
      <c r="N502" t="str">
        <f>IFERROR(LEFT(Table5[[#This Row],[Part No]],12),"")</f>
        <v/>
      </c>
    </row>
    <row r="503" spans="6:14" x14ac:dyDescent="0.3">
      <c r="F503" t="str">
        <f>IFERROR(IF(Table5[[#This Row],[Rit]]="","",1),"")</f>
        <v/>
      </c>
      <c r="J503" t="str">
        <f>IF(H503="","",IF(OR((VLOOKUP(G503,G:H,2,0)="(blank)"),VLOOKUP(G503,G:H,2,0)="Grand Total"),"",VLOOKUP(G503,G:H,2,0)))</f>
        <v/>
      </c>
      <c r="N503" t="str">
        <f>IFERROR(LEFT(Table5[[#This Row],[Part No]],12),"")</f>
        <v/>
      </c>
    </row>
    <row r="504" spans="6:14" x14ac:dyDescent="0.3">
      <c r="F504" t="str">
        <f>IFERROR(IF(Table5[[#This Row],[Rit]]="","",1),"")</f>
        <v/>
      </c>
      <c r="J504" t="str">
        <f>IF(H504="","",IF(OR((VLOOKUP(G504,G:H,2,0)="(blank)"),VLOOKUP(G504,G:H,2,0)="Grand Total"),"",VLOOKUP(G504,G:H,2,0)))</f>
        <v/>
      </c>
      <c r="N504" t="str">
        <f>IFERROR(LEFT(Table5[[#This Row],[Part No]],12),"")</f>
        <v/>
      </c>
    </row>
    <row r="505" spans="6:14" x14ac:dyDescent="0.3">
      <c r="F505" t="str">
        <f>IFERROR(IF(Table5[[#This Row],[Rit]]="","",1),"")</f>
        <v/>
      </c>
      <c r="J505" t="str">
        <f>IF(H505="","",IF(OR((VLOOKUP(G505,G:H,2,0)="(blank)"),VLOOKUP(G505,G:H,2,0)="Grand Total"),"",VLOOKUP(G505,G:H,2,0)))</f>
        <v/>
      </c>
      <c r="N505" t="str">
        <f>IFERROR(LEFT(Table5[[#This Row],[Part No]],12),"")</f>
        <v/>
      </c>
    </row>
    <row r="506" spans="6:14" x14ac:dyDescent="0.3">
      <c r="F506" t="str">
        <f>IFERROR(IF(Table5[[#This Row],[Rit]]="","",1),"")</f>
        <v/>
      </c>
      <c r="J506" t="str">
        <f>IF(H506="","",IF(OR((VLOOKUP(G506,G:H,2,0)="(blank)"),VLOOKUP(G506,G:H,2,0)="Grand Total"),"",VLOOKUP(G506,G:H,2,0)))</f>
        <v/>
      </c>
      <c r="N506" t="str">
        <f>IFERROR(LEFT(Table5[[#This Row],[Part No]],12),"")</f>
        <v/>
      </c>
    </row>
    <row r="507" spans="6:14" x14ac:dyDescent="0.3">
      <c r="F507" t="str">
        <f>IFERROR(IF(Table5[[#This Row],[Rit]]="","",1),"")</f>
        <v/>
      </c>
      <c r="J507" t="str">
        <f>IF(H507="","",IF(OR((VLOOKUP(G507,G:H,2,0)="(blank)"),VLOOKUP(G507,G:H,2,0)="Grand Total"),"",VLOOKUP(G507,G:H,2,0)))</f>
        <v/>
      </c>
      <c r="N507" t="str">
        <f>IFERROR(LEFT(Table5[[#This Row],[Part No]],12),"")</f>
        <v/>
      </c>
    </row>
    <row r="508" spans="6:14" x14ac:dyDescent="0.3">
      <c r="F508" t="str">
        <f>IFERROR(IF(Table5[[#This Row],[Rit]]="","",1),"")</f>
        <v/>
      </c>
      <c r="J508" t="str">
        <f>IF(H508="","",IF(OR((VLOOKUP(G508,G:H,2,0)="(blank)"),VLOOKUP(G508,G:H,2,0)="Grand Total"),"",VLOOKUP(G508,G:H,2,0)))</f>
        <v/>
      </c>
      <c r="N508" t="str">
        <f>IFERROR(LEFT(Table5[[#This Row],[Part No]],12),"")</f>
        <v/>
      </c>
    </row>
    <row r="509" spans="6:14" x14ac:dyDescent="0.3">
      <c r="F509" t="str">
        <f>IFERROR(IF(Table5[[#This Row],[Rit]]="","",1),"")</f>
        <v/>
      </c>
      <c r="J509" t="str">
        <f>IF(H509="","",IF(OR((VLOOKUP(G509,G:H,2,0)="(blank)"),VLOOKUP(G509,G:H,2,0)="Grand Total"),"",VLOOKUP(G509,G:H,2,0)))</f>
        <v/>
      </c>
      <c r="N509" t="str">
        <f>IFERROR(LEFT(Table5[[#This Row],[Part No]],12),"")</f>
        <v/>
      </c>
    </row>
    <row r="510" spans="6:14" x14ac:dyDescent="0.3">
      <c r="F510" t="str">
        <f>IFERROR(IF(Table5[[#This Row],[Rit]]="","",1),"")</f>
        <v/>
      </c>
      <c r="J510" t="str">
        <f>IF(H510="","",IF(OR((VLOOKUP(G510,G:H,2,0)="(blank)"),VLOOKUP(G510,G:H,2,0)="Grand Total"),"",VLOOKUP(G510,G:H,2,0)))</f>
        <v/>
      </c>
      <c r="N510" t="str">
        <f>IFERROR(LEFT(Table5[[#This Row],[Part No]],12),"")</f>
        <v/>
      </c>
    </row>
    <row r="511" spans="6:14" x14ac:dyDescent="0.3">
      <c r="F511" t="str">
        <f>IFERROR(IF(Table5[[#This Row],[Rit]]="","",1),"")</f>
        <v/>
      </c>
      <c r="J511" t="str">
        <f>IF(H511="","",IF(OR((VLOOKUP(G511,G:H,2,0)="(blank)"),VLOOKUP(G511,G:H,2,0)="Grand Total"),"",VLOOKUP(G511,G:H,2,0)))</f>
        <v/>
      </c>
      <c r="N511" t="str">
        <f>IFERROR(LEFT(Table5[[#This Row],[Part No]],12),"")</f>
        <v/>
      </c>
    </row>
    <row r="512" spans="6:14" x14ac:dyDescent="0.3">
      <c r="F512" t="str">
        <f>IFERROR(IF(Table5[[#This Row],[Rit]]="","",1),"")</f>
        <v/>
      </c>
      <c r="J512" t="str">
        <f>IF(H512="","",IF(OR((VLOOKUP(G512,G:H,2,0)="(blank)"),VLOOKUP(G512,G:H,2,0)="Grand Total"),"",VLOOKUP(G512,G:H,2,0)))</f>
        <v/>
      </c>
      <c r="N512" t="str">
        <f>IFERROR(LEFT(Table5[[#This Row],[Part No]],12),"")</f>
        <v/>
      </c>
    </row>
    <row r="513" spans="6:14" x14ac:dyDescent="0.3">
      <c r="F513" t="str">
        <f>IFERROR(IF(Table5[[#This Row],[Rit]]="","",1),"")</f>
        <v/>
      </c>
      <c r="J513" t="str">
        <f>IF(H513="","",IF(OR((VLOOKUP(G513,G:H,2,0)="(blank)"),VLOOKUP(G513,G:H,2,0)="Grand Total"),"",VLOOKUP(G513,G:H,2,0)))</f>
        <v/>
      </c>
      <c r="N513" t="str">
        <f>IFERROR(LEFT(Table5[[#This Row],[Part No]],12),"")</f>
        <v/>
      </c>
    </row>
    <row r="514" spans="6:14" x14ac:dyDescent="0.3">
      <c r="F514" t="str">
        <f>IFERROR(IF(Table5[[#This Row],[Rit]]="","",1),"")</f>
        <v/>
      </c>
      <c r="J514" t="str">
        <f>IF(H514="","",IF(OR((VLOOKUP(G514,G:H,2,0)="(blank)"),VLOOKUP(G514,G:H,2,0)="Grand Total"),"",VLOOKUP(G514,G:H,2,0)))</f>
        <v/>
      </c>
      <c r="N514" t="str">
        <f>IFERROR(LEFT(Table5[[#This Row],[Part No]],12),"")</f>
        <v/>
      </c>
    </row>
    <row r="515" spans="6:14" x14ac:dyDescent="0.3">
      <c r="F515" t="str">
        <f>IFERROR(IF(Table5[[#This Row],[Rit]]="","",1),"")</f>
        <v/>
      </c>
      <c r="J515" t="str">
        <f>IF(H515="","",IF(OR((VLOOKUP(G515,G:H,2,0)="(blank)"),VLOOKUP(G515,G:H,2,0)="Grand Total"),"",VLOOKUP(G515,G:H,2,0)))</f>
        <v/>
      </c>
      <c r="N515" t="str">
        <f>IFERROR(LEFT(Table5[[#This Row],[Part No]],12),"")</f>
        <v/>
      </c>
    </row>
    <row r="516" spans="6:14" x14ac:dyDescent="0.3">
      <c r="F516" t="str">
        <f>IFERROR(IF(Table5[[#This Row],[Rit]]="","",1),"")</f>
        <v/>
      </c>
      <c r="J516" t="str">
        <f>IF(H516="","",IF(OR((VLOOKUP(G516,G:H,2,0)="(blank)"),VLOOKUP(G516,G:H,2,0)="Grand Total"),"",VLOOKUP(G516,G:H,2,0)))</f>
        <v/>
      </c>
      <c r="N516" t="str">
        <f>IFERROR(LEFT(Table5[[#This Row],[Part No]],12),"")</f>
        <v/>
      </c>
    </row>
    <row r="517" spans="6:14" x14ac:dyDescent="0.3">
      <c r="F517" t="str">
        <f>IFERROR(IF(Table5[[#This Row],[Rit]]="","",1),"")</f>
        <v/>
      </c>
      <c r="J517" t="str">
        <f>IF(H517="","",IF(OR((VLOOKUP(G517,G:H,2,0)="(blank)"),VLOOKUP(G517,G:H,2,0)="Grand Total"),"",VLOOKUP(G517,G:H,2,0)))</f>
        <v/>
      </c>
      <c r="N517" t="str">
        <f>IFERROR(LEFT(Table5[[#This Row],[Part No]],12),"")</f>
        <v/>
      </c>
    </row>
    <row r="518" spans="6:14" x14ac:dyDescent="0.3">
      <c r="F518" t="str">
        <f>IFERROR(IF(Table5[[#This Row],[Rit]]="","",1),"")</f>
        <v/>
      </c>
      <c r="J518" t="str">
        <f>IF(H518="","",IF(OR((VLOOKUP(G518,G:H,2,0)="(blank)"),VLOOKUP(G518,G:H,2,0)="Grand Total"),"",VLOOKUP(G518,G:H,2,0)))</f>
        <v/>
      </c>
      <c r="N518" t="str">
        <f>IFERROR(LEFT(Table5[[#This Row],[Part No]],12),"")</f>
        <v/>
      </c>
    </row>
    <row r="519" spans="6:14" x14ac:dyDescent="0.3">
      <c r="F519" t="str">
        <f>IFERROR(IF(Table5[[#This Row],[Rit]]="","",1),"")</f>
        <v/>
      </c>
      <c r="J519" t="str">
        <f>IF(H519="","",IF(OR((VLOOKUP(G519,G:H,2,0)="(blank)"),VLOOKUP(G519,G:H,2,0)="Grand Total"),"",VLOOKUP(G519,G:H,2,0)))</f>
        <v/>
      </c>
      <c r="N519" t="str">
        <f>IFERROR(LEFT(Table5[[#This Row],[Part No]],12),"")</f>
        <v/>
      </c>
    </row>
    <row r="520" spans="6:14" x14ac:dyDescent="0.3">
      <c r="F520" t="str">
        <f>IFERROR(IF(Table5[[#This Row],[Rit]]="","",1),"")</f>
        <v/>
      </c>
      <c r="J520" t="str">
        <f>IF(H520="","",IF(OR((VLOOKUP(G520,G:H,2,0)="(blank)"),VLOOKUP(G520,G:H,2,0)="Grand Total"),"",VLOOKUP(G520,G:H,2,0)))</f>
        <v/>
      </c>
      <c r="N520" t="str">
        <f>IFERROR(LEFT(Table5[[#This Row],[Part No]],12),"")</f>
        <v/>
      </c>
    </row>
    <row r="521" spans="6:14" x14ac:dyDescent="0.3">
      <c r="F521" t="str">
        <f>IFERROR(IF(Table5[[#This Row],[Rit]]="","",1),"")</f>
        <v/>
      </c>
      <c r="J521" t="str">
        <f>IF(H521="","",IF(OR((VLOOKUP(G521,G:H,2,0)="(blank)"),VLOOKUP(G521,G:H,2,0)="Grand Total"),"",VLOOKUP(G521,G:H,2,0)))</f>
        <v/>
      </c>
      <c r="N521" t="str">
        <f>IFERROR(LEFT(Table5[[#This Row],[Part No]],12),"")</f>
        <v/>
      </c>
    </row>
    <row r="522" spans="6:14" x14ac:dyDescent="0.3">
      <c r="F522" t="str">
        <f>IFERROR(IF(Table5[[#This Row],[Rit]]="","",1),"")</f>
        <v/>
      </c>
      <c r="J522" t="str">
        <f>IF(H522="","",IF(OR((VLOOKUP(G522,G:H,2,0)="(blank)"),VLOOKUP(G522,G:H,2,0)="Grand Total"),"",VLOOKUP(G522,G:H,2,0)))</f>
        <v/>
      </c>
      <c r="N522" t="str">
        <f>IFERROR(LEFT(Table5[[#This Row],[Part No]],12),"")</f>
        <v/>
      </c>
    </row>
    <row r="523" spans="6:14" x14ac:dyDescent="0.3">
      <c r="F523" t="str">
        <f>IFERROR(IF(Table5[[#This Row],[Rit]]="","",1),"")</f>
        <v/>
      </c>
      <c r="J523" t="str">
        <f>IF(H523="","",IF(OR((VLOOKUP(G523,G:H,2,0)="(blank)"),VLOOKUP(G523,G:H,2,0)="Grand Total"),"",VLOOKUP(G523,G:H,2,0)))</f>
        <v/>
      </c>
      <c r="N523" t="str">
        <f>IFERROR(LEFT(Table5[[#This Row],[Part No]],12),"")</f>
        <v/>
      </c>
    </row>
    <row r="524" spans="6:14" x14ac:dyDescent="0.3">
      <c r="F524" t="str">
        <f>IFERROR(IF(Table5[[#This Row],[Rit]]="","",1),"")</f>
        <v/>
      </c>
      <c r="J524" t="str">
        <f>IF(H524="","",IF(OR((VLOOKUP(G524,G:H,2,0)="(blank)"),VLOOKUP(G524,G:H,2,0)="Grand Total"),"",VLOOKUP(G524,G:H,2,0)))</f>
        <v/>
      </c>
      <c r="N524" t="str">
        <f>IFERROR(LEFT(Table5[[#This Row],[Part No]],12),"")</f>
        <v/>
      </c>
    </row>
    <row r="525" spans="6:14" x14ac:dyDescent="0.3">
      <c r="F525" t="str">
        <f>IFERROR(IF(Table5[[#This Row],[Rit]]="","",1),"")</f>
        <v/>
      </c>
      <c r="J525" t="str">
        <f>IF(H525="","",IF(OR((VLOOKUP(G525,G:H,2,0)="(blank)"),VLOOKUP(G525,G:H,2,0)="Grand Total"),"",VLOOKUP(G525,G:H,2,0)))</f>
        <v/>
      </c>
      <c r="N525" t="str">
        <f>IFERROR(LEFT(Table5[[#This Row],[Part No]],12),"")</f>
        <v/>
      </c>
    </row>
    <row r="526" spans="6:14" x14ac:dyDescent="0.3">
      <c r="F526" t="str">
        <f>IFERROR(IF(Table5[[#This Row],[Rit]]="","",1),"")</f>
        <v/>
      </c>
      <c r="J526" t="str">
        <f>IF(H526="","",IF(OR((VLOOKUP(G526,G:H,2,0)="(blank)"),VLOOKUP(G526,G:H,2,0)="Grand Total"),"",VLOOKUP(G526,G:H,2,0)))</f>
        <v/>
      </c>
      <c r="N526" t="str">
        <f>IFERROR(LEFT(Table5[[#This Row],[Part No]],12),"")</f>
        <v/>
      </c>
    </row>
    <row r="527" spans="6:14" x14ac:dyDescent="0.3">
      <c r="F527" t="str">
        <f>IFERROR(IF(Table5[[#This Row],[Rit]]="","",1),"")</f>
        <v/>
      </c>
      <c r="J527" t="str">
        <f>IF(H527="","",IF(OR((VLOOKUP(G527,G:H,2,0)="(blank)"),VLOOKUP(G527,G:H,2,0)="Grand Total"),"",VLOOKUP(G527,G:H,2,0)))</f>
        <v/>
      </c>
      <c r="N527" t="str">
        <f>IFERROR(LEFT(Table5[[#This Row],[Part No]],12),"")</f>
        <v/>
      </c>
    </row>
    <row r="528" spans="6:14" x14ac:dyDescent="0.3">
      <c r="F528" t="str">
        <f>IFERROR(IF(Table5[[#This Row],[Rit]]="","",1),"")</f>
        <v/>
      </c>
      <c r="J528" t="str">
        <f>IF(H528="","",IF(OR((VLOOKUP(G528,G:H,2,0)="(blank)"),VLOOKUP(G528,G:H,2,0)="Grand Total"),"",VLOOKUP(G528,G:H,2,0)))</f>
        <v/>
      </c>
      <c r="N528" t="str">
        <f>IFERROR(LEFT(Table5[[#This Row],[Part No]],12),"")</f>
        <v/>
      </c>
    </row>
    <row r="529" spans="6:14" x14ac:dyDescent="0.3">
      <c r="F529" t="str">
        <f>IFERROR(IF(Table5[[#This Row],[Rit]]="","",1),"")</f>
        <v/>
      </c>
      <c r="J529" t="str">
        <f>IF(H529="","",IF(OR((VLOOKUP(G529,G:H,2,0)="(blank)"),VLOOKUP(G529,G:H,2,0)="Grand Total"),"",VLOOKUP(G529,G:H,2,0)))</f>
        <v/>
      </c>
      <c r="N529" t="str">
        <f>IFERROR(LEFT(Table5[[#This Row],[Part No]],12),"")</f>
        <v/>
      </c>
    </row>
    <row r="530" spans="6:14" x14ac:dyDescent="0.3">
      <c r="F530" t="str">
        <f>IFERROR(IF(Table5[[#This Row],[Rit]]="","",1),"")</f>
        <v/>
      </c>
      <c r="J530" t="str">
        <f>IF(H530="","",IF(OR((VLOOKUP(G530,G:H,2,0)="(blank)"),VLOOKUP(G530,G:H,2,0)="Grand Total"),"",VLOOKUP(G530,G:H,2,0)))</f>
        <v/>
      </c>
      <c r="N530" t="str">
        <f>IFERROR(LEFT(Table5[[#This Row],[Part No]],12),"")</f>
        <v/>
      </c>
    </row>
    <row r="531" spans="6:14" x14ac:dyDescent="0.3">
      <c r="F531" t="str">
        <f>IFERROR(IF(Table5[[#This Row],[Rit]]="","",1),"")</f>
        <v/>
      </c>
      <c r="J531" t="str">
        <f>IF(H531="","",IF(OR((VLOOKUP(G531,G:H,2,0)="(blank)"),VLOOKUP(G531,G:H,2,0)="Grand Total"),"",VLOOKUP(G531,G:H,2,0)))</f>
        <v/>
      </c>
      <c r="N531" t="str">
        <f>IFERROR(LEFT(Table5[[#This Row],[Part No]],12),"")</f>
        <v/>
      </c>
    </row>
    <row r="532" spans="6:14" x14ac:dyDescent="0.3">
      <c r="F532" t="str">
        <f>IFERROR(IF(Table5[[#This Row],[Rit]]="","",1),"")</f>
        <v/>
      </c>
      <c r="J532" t="str">
        <f>IF(H532="","",IF(OR((VLOOKUP(G532,G:H,2,0)="(blank)"),VLOOKUP(G532,G:H,2,0)="Grand Total"),"",VLOOKUP(G532,G:H,2,0)))</f>
        <v/>
      </c>
      <c r="N532" t="str">
        <f>IFERROR(LEFT(Table5[[#This Row],[Part No]],12),"")</f>
        <v/>
      </c>
    </row>
    <row r="533" spans="6:14" x14ac:dyDescent="0.3">
      <c r="F533" t="str">
        <f>IFERROR(IF(Table5[[#This Row],[Rit]]="","",1),"")</f>
        <v/>
      </c>
      <c r="J533" t="str">
        <f>IF(H533="","",IF(OR((VLOOKUP(G533,G:H,2,0)="(blank)"),VLOOKUP(G533,G:H,2,0)="Grand Total"),"",VLOOKUP(G533,G:H,2,0)))</f>
        <v/>
      </c>
      <c r="N533" t="str">
        <f>IFERROR(LEFT(Table5[[#This Row],[Part No]],12),"")</f>
        <v/>
      </c>
    </row>
    <row r="534" spans="6:14" x14ac:dyDescent="0.3">
      <c r="F534" t="str">
        <f>IFERROR(IF(Table5[[#This Row],[Rit]]="","",1),"")</f>
        <v/>
      </c>
      <c r="J534" t="str">
        <f>IF(H534="","",IF(OR((VLOOKUP(G534,G:H,2,0)="(blank)"),VLOOKUP(G534,G:H,2,0)="Grand Total"),"",VLOOKUP(G534,G:H,2,0)))</f>
        <v/>
      </c>
      <c r="N534" t="str">
        <f>IFERROR(LEFT(Table5[[#This Row],[Part No]],12),"")</f>
        <v/>
      </c>
    </row>
    <row r="535" spans="6:14" x14ac:dyDescent="0.3">
      <c r="F535" t="str">
        <f>IFERROR(IF(Table5[[#This Row],[Rit]]="","",1),"")</f>
        <v/>
      </c>
      <c r="J535" t="str">
        <f>IF(H535="","",IF(OR((VLOOKUP(G535,G:H,2,0)="(blank)"),VLOOKUP(G535,G:H,2,0)="Grand Total"),"",VLOOKUP(G535,G:H,2,0)))</f>
        <v/>
      </c>
      <c r="N535" t="str">
        <f>IFERROR(LEFT(Table5[[#This Row],[Part No]],12),"")</f>
        <v/>
      </c>
    </row>
    <row r="536" spans="6:14" x14ac:dyDescent="0.3">
      <c r="F536" t="str">
        <f>IFERROR(IF(Table5[[#This Row],[Rit]]="","",1),"")</f>
        <v/>
      </c>
      <c r="J536" t="str">
        <f>IF(H536="","",IF(OR((VLOOKUP(G536,G:H,2,0)="(blank)"),VLOOKUP(G536,G:H,2,0)="Grand Total"),"",VLOOKUP(G536,G:H,2,0)))</f>
        <v/>
      </c>
      <c r="N536" t="str">
        <f>IFERROR(LEFT(Table5[[#This Row],[Part No]],12),"")</f>
        <v/>
      </c>
    </row>
    <row r="537" spans="6:14" x14ac:dyDescent="0.3">
      <c r="F537" t="str">
        <f>IFERROR(IF(Table5[[#This Row],[Rit]]="","",1),"")</f>
        <v/>
      </c>
      <c r="J537" t="str">
        <f>IF(H537="","",IF(OR((VLOOKUP(G537,G:H,2,0)="(blank)"),VLOOKUP(G537,G:H,2,0)="Grand Total"),"",VLOOKUP(G537,G:H,2,0)))</f>
        <v/>
      </c>
      <c r="N537" t="str">
        <f>IFERROR(LEFT(Table5[[#This Row],[Part No]],12),"")</f>
        <v/>
      </c>
    </row>
    <row r="538" spans="6:14" x14ac:dyDescent="0.3">
      <c r="F538" t="str">
        <f>IFERROR(IF(Table5[[#This Row],[Rit]]="","",1),"")</f>
        <v/>
      </c>
      <c r="J538" t="str">
        <f>IF(H538="","",IF(OR((VLOOKUP(G538,G:H,2,0)="(blank)"),VLOOKUP(G538,G:H,2,0)="Grand Total"),"",VLOOKUP(G538,G:H,2,0)))</f>
        <v/>
      </c>
      <c r="N538" t="str">
        <f>IFERROR(LEFT(Table5[[#This Row],[Part No]],12),"")</f>
        <v/>
      </c>
    </row>
    <row r="539" spans="6:14" x14ac:dyDescent="0.3">
      <c r="F539" t="str">
        <f>IFERROR(IF(Table5[[#This Row],[Rit]]="","",1),"")</f>
        <v/>
      </c>
      <c r="J539" t="str">
        <f>IF(H539="","",IF(OR((VLOOKUP(G539,G:H,2,0)="(blank)"),VLOOKUP(G539,G:H,2,0)="Grand Total"),"",VLOOKUP(G539,G:H,2,0)))</f>
        <v/>
      </c>
      <c r="N539" t="str">
        <f>IFERROR(LEFT(Table5[[#This Row],[Part No]],12),"")</f>
        <v/>
      </c>
    </row>
    <row r="540" spans="6:14" x14ac:dyDescent="0.3">
      <c r="F540" t="str">
        <f>IFERROR(IF(Table5[[#This Row],[Rit]]="","",1),"")</f>
        <v/>
      </c>
      <c r="J540" t="str">
        <f>IF(H540="","",IF(OR((VLOOKUP(G540,G:H,2,0)="(blank)"),VLOOKUP(G540,G:H,2,0)="Grand Total"),"",VLOOKUP(G540,G:H,2,0)))</f>
        <v/>
      </c>
      <c r="N540" t="str">
        <f>IFERROR(LEFT(Table5[[#This Row],[Part No]],12),"")</f>
        <v/>
      </c>
    </row>
    <row r="541" spans="6:14" x14ac:dyDescent="0.3">
      <c r="F541" t="str">
        <f>IFERROR(IF(Table5[[#This Row],[Rit]]="","",1),"")</f>
        <v/>
      </c>
      <c r="J541" t="str">
        <f>IF(H541="","",IF(OR((VLOOKUP(G541,G:H,2,0)="(blank)"),VLOOKUP(G541,G:H,2,0)="Grand Total"),"",VLOOKUP(G541,G:H,2,0)))</f>
        <v/>
      </c>
      <c r="N541" t="str">
        <f>IFERROR(LEFT(Table5[[#This Row],[Part No]],12),"")</f>
        <v/>
      </c>
    </row>
    <row r="542" spans="6:14" x14ac:dyDescent="0.3">
      <c r="F542" t="str">
        <f>IFERROR(IF(Table5[[#This Row],[Rit]]="","",1),"")</f>
        <v/>
      </c>
      <c r="J542" t="str">
        <f>IF(H542="","",IF(OR((VLOOKUP(G542,G:H,2,0)="(blank)"),VLOOKUP(G542,G:H,2,0)="Grand Total"),"",VLOOKUP(G542,G:H,2,0)))</f>
        <v/>
      </c>
      <c r="N542" t="str">
        <f>IFERROR(LEFT(Table5[[#This Row],[Part No]],12),"")</f>
        <v/>
      </c>
    </row>
    <row r="543" spans="6:14" x14ac:dyDescent="0.3">
      <c r="F543" t="str">
        <f>IFERROR(IF(Table5[[#This Row],[Rit]]="","",1),"")</f>
        <v/>
      </c>
      <c r="J543" t="str">
        <f>IF(H543="","",IF(OR((VLOOKUP(G543,G:H,2,0)="(blank)"),VLOOKUP(G543,G:H,2,0)="Grand Total"),"",VLOOKUP(G543,G:H,2,0)))</f>
        <v/>
      </c>
      <c r="N543" t="str">
        <f>IFERROR(LEFT(Table5[[#This Row],[Part No]],12),"")</f>
        <v/>
      </c>
    </row>
    <row r="544" spans="6:14" x14ac:dyDescent="0.3">
      <c r="F544" t="str">
        <f>IFERROR(IF(Table5[[#This Row],[Rit]]="","",1),"")</f>
        <v/>
      </c>
      <c r="J544" t="str">
        <f>IF(H544="","",IF(OR((VLOOKUP(G544,G:H,2,0)="(blank)"),VLOOKUP(G544,G:H,2,0)="Grand Total"),"",VLOOKUP(G544,G:H,2,0)))</f>
        <v/>
      </c>
      <c r="N544" t="str">
        <f>IFERROR(LEFT(Table5[[#This Row],[Part No]],12),"")</f>
        <v/>
      </c>
    </row>
    <row r="545" spans="6:14" x14ac:dyDescent="0.3">
      <c r="F545" t="str">
        <f>IFERROR(IF(Table5[[#This Row],[Rit]]="","",1),"")</f>
        <v/>
      </c>
      <c r="J545" t="str">
        <f>IF(H545="","",IF(OR((VLOOKUP(G545,G:H,2,0)="(blank)"),VLOOKUP(G545,G:H,2,0)="Grand Total"),"",VLOOKUP(G545,G:H,2,0)))</f>
        <v/>
      </c>
      <c r="N545" t="str">
        <f>IFERROR(LEFT(Table5[[#This Row],[Part No]],12),"")</f>
        <v/>
      </c>
    </row>
    <row r="546" spans="6:14" x14ac:dyDescent="0.3">
      <c r="F546" t="str">
        <f>IFERROR(IF(Table5[[#This Row],[Rit]]="","",1),"")</f>
        <v/>
      </c>
      <c r="J546" t="str">
        <f>IF(H546="","",IF(OR((VLOOKUP(G546,G:H,2,0)="(blank)"),VLOOKUP(G546,G:H,2,0)="Grand Total"),"",VLOOKUP(G546,G:H,2,0)))</f>
        <v/>
      </c>
      <c r="N546" t="str">
        <f>IFERROR(LEFT(Table5[[#This Row],[Part No]],12),"")</f>
        <v/>
      </c>
    </row>
    <row r="547" spans="6:14" x14ac:dyDescent="0.3">
      <c r="F547" t="str">
        <f>IFERROR(IF(Table5[[#This Row],[Rit]]="","",1),"")</f>
        <v/>
      </c>
      <c r="J547" t="str">
        <f>IF(H547="","",IF(OR((VLOOKUP(G547,G:H,2,0)="(blank)"),VLOOKUP(G547,G:H,2,0)="Grand Total"),"",VLOOKUP(G547,G:H,2,0)))</f>
        <v/>
      </c>
      <c r="N547" t="str">
        <f>IFERROR(LEFT(Table5[[#This Row],[Part No]],12),"")</f>
        <v/>
      </c>
    </row>
    <row r="548" spans="6:14" x14ac:dyDescent="0.3">
      <c r="F548" t="str">
        <f>IFERROR(IF(Table5[[#This Row],[Rit]]="","",1),"")</f>
        <v/>
      </c>
      <c r="J548" t="str">
        <f>IF(H548="","",IF(OR((VLOOKUP(G548,G:H,2,0)="(blank)"),VLOOKUP(G548,G:H,2,0)="Grand Total"),"",VLOOKUP(G548,G:H,2,0)))</f>
        <v/>
      </c>
      <c r="N548" t="str">
        <f>IFERROR(LEFT(Table5[[#This Row],[Part No]],12),"")</f>
        <v/>
      </c>
    </row>
    <row r="549" spans="6:14" x14ac:dyDescent="0.3">
      <c r="F549" t="str">
        <f>IFERROR(IF(Table5[[#This Row],[Rit]]="","",1),"")</f>
        <v/>
      </c>
      <c r="J549" t="str">
        <f>IF(H549="","",IF(OR((VLOOKUP(G549,G:H,2,0)="(blank)"),VLOOKUP(G549,G:H,2,0)="Grand Total"),"",VLOOKUP(G549,G:H,2,0)))</f>
        <v/>
      </c>
      <c r="N549" t="str">
        <f>IFERROR(LEFT(Table5[[#This Row],[Part No]],12),"")</f>
        <v/>
      </c>
    </row>
    <row r="550" spans="6:14" x14ac:dyDescent="0.3">
      <c r="F550" t="str">
        <f>IFERROR(IF(Table5[[#This Row],[Rit]]="","",1),"")</f>
        <v/>
      </c>
      <c r="J550" t="str">
        <f>IF(H550="","",IF(OR((VLOOKUP(G550,G:H,2,0)="(blank)"),VLOOKUP(G550,G:H,2,0)="Grand Total"),"",VLOOKUP(G550,G:H,2,0)))</f>
        <v/>
      </c>
      <c r="N550" t="str">
        <f>IFERROR(LEFT(Table5[[#This Row],[Part No]],12),"")</f>
        <v/>
      </c>
    </row>
    <row r="551" spans="6:14" x14ac:dyDescent="0.3">
      <c r="F551" t="str">
        <f>IFERROR(IF(Table5[[#This Row],[Rit]]="","",1),"")</f>
        <v/>
      </c>
      <c r="J551" t="str">
        <f>IF(H551="","",IF(OR((VLOOKUP(G551,G:H,2,0)="(blank)"),VLOOKUP(G551,G:H,2,0)="Grand Total"),"",VLOOKUP(G551,G:H,2,0)))</f>
        <v/>
      </c>
      <c r="N551" t="str">
        <f>IFERROR(LEFT(Table5[[#This Row],[Part No]],12),"")</f>
        <v/>
      </c>
    </row>
    <row r="552" spans="6:14" x14ac:dyDescent="0.3">
      <c r="F552" t="str">
        <f>IFERROR(IF(Table5[[#This Row],[Rit]]="","",1),"")</f>
        <v/>
      </c>
      <c r="J552" t="str">
        <f>IF(H552="","",IF(OR((VLOOKUP(G552,G:H,2,0)="(blank)"),VLOOKUP(G552,G:H,2,0)="Grand Total"),"",VLOOKUP(G552,G:H,2,0)))</f>
        <v/>
      </c>
      <c r="N552" t="str">
        <f>IFERROR(LEFT(Table5[[#This Row],[Part No]],12),"")</f>
        <v/>
      </c>
    </row>
    <row r="553" spans="6:14" x14ac:dyDescent="0.3">
      <c r="F553" t="str">
        <f>IFERROR(IF(Table5[[#This Row],[Rit]]="","",1),"")</f>
        <v/>
      </c>
      <c r="J553" t="str">
        <f>IF(H553="","",IF(OR((VLOOKUP(G553,G:H,2,0)="(blank)"),VLOOKUP(G553,G:H,2,0)="Grand Total"),"",VLOOKUP(G553,G:H,2,0)))</f>
        <v/>
      </c>
      <c r="N553" t="str">
        <f>IFERROR(LEFT(Table5[[#This Row],[Part No]],12),"")</f>
        <v/>
      </c>
    </row>
    <row r="554" spans="6:14" x14ac:dyDescent="0.3">
      <c r="F554" t="str">
        <f>IFERROR(IF(Table5[[#This Row],[Rit]]="","",1),"")</f>
        <v/>
      </c>
      <c r="J554" t="str">
        <f>IF(H554="","",IF(OR((VLOOKUP(G554,G:H,2,0)="(blank)"),VLOOKUP(G554,G:H,2,0)="Grand Total"),"",VLOOKUP(G554,G:H,2,0)))</f>
        <v/>
      </c>
      <c r="N554" t="str">
        <f>IFERROR(LEFT(Table5[[#This Row],[Part No]],12),"")</f>
        <v/>
      </c>
    </row>
    <row r="555" spans="6:14" x14ac:dyDescent="0.3">
      <c r="F555" t="str">
        <f>IFERROR(IF(Table5[[#This Row],[Rit]]="","",1),"")</f>
        <v/>
      </c>
      <c r="J555" t="str">
        <f>IF(H555="","",IF(OR((VLOOKUP(G555,G:H,2,0)="(blank)"),VLOOKUP(G555,G:H,2,0)="Grand Total"),"",VLOOKUP(G555,G:H,2,0)))</f>
        <v/>
      </c>
      <c r="N555" t="str">
        <f>IFERROR(LEFT(Table5[[#This Row],[Part No]],12),"")</f>
        <v/>
      </c>
    </row>
    <row r="556" spans="6:14" x14ac:dyDescent="0.3">
      <c r="F556" t="str">
        <f>IFERROR(IF(Table5[[#This Row],[Rit]]="","",1),"")</f>
        <v/>
      </c>
      <c r="J556" t="str">
        <f>IF(H556="","",IF(OR((VLOOKUP(G556,G:H,2,0)="(blank)"),VLOOKUP(G556,G:H,2,0)="Grand Total"),"",VLOOKUP(G556,G:H,2,0)))</f>
        <v/>
      </c>
      <c r="N556" t="str">
        <f>IFERROR(LEFT(Table5[[#This Row],[Part No]],12),"")</f>
        <v/>
      </c>
    </row>
    <row r="557" spans="6:14" x14ac:dyDescent="0.3">
      <c r="F557" t="str">
        <f>IFERROR(IF(Table5[[#This Row],[Rit]]="","",1),"")</f>
        <v/>
      </c>
      <c r="J557" t="str">
        <f>IF(H557="","",IF(OR((VLOOKUP(G557,G:H,2,0)="(blank)"),VLOOKUP(G557,G:H,2,0)="Grand Total"),"",VLOOKUP(G557,G:H,2,0)))</f>
        <v/>
      </c>
      <c r="N557" t="str">
        <f>IFERROR(LEFT(Table5[[#This Row],[Part No]],12),"")</f>
        <v/>
      </c>
    </row>
    <row r="558" spans="6:14" x14ac:dyDescent="0.3">
      <c r="F558" t="str">
        <f>IFERROR(IF(Table5[[#This Row],[Rit]]="","",1),"")</f>
        <v/>
      </c>
      <c r="J558" t="str">
        <f>IF(H558="","",IF(OR((VLOOKUP(G558,G:H,2,0)="(blank)"),VLOOKUP(G558,G:H,2,0)="Grand Total"),"",VLOOKUP(G558,G:H,2,0)))</f>
        <v/>
      </c>
      <c r="N558" t="str">
        <f>IFERROR(LEFT(Table5[[#This Row],[Part No]],12),"")</f>
        <v/>
      </c>
    </row>
    <row r="559" spans="6:14" x14ac:dyDescent="0.3">
      <c r="F559" t="str">
        <f>IFERROR(IF(Table5[[#This Row],[Rit]]="","",1),"")</f>
        <v/>
      </c>
      <c r="J559" t="str">
        <f>IF(H559="","",IF(OR((VLOOKUP(G559,G:H,2,0)="(blank)"),VLOOKUP(G559,G:H,2,0)="Grand Total"),"",VLOOKUP(G559,G:H,2,0)))</f>
        <v/>
      </c>
      <c r="N559" t="str">
        <f>IFERROR(LEFT(Table5[[#This Row],[Part No]],12),"")</f>
        <v/>
      </c>
    </row>
    <row r="560" spans="6:14" x14ac:dyDescent="0.3">
      <c r="F560" t="str">
        <f>IFERROR(IF(Table5[[#This Row],[Rit]]="","",1),"")</f>
        <v/>
      </c>
      <c r="J560" t="str">
        <f>IF(H560="","",IF(OR((VLOOKUP(G560,G:H,2,0)="(blank)"),VLOOKUP(G560,G:H,2,0)="Grand Total"),"",VLOOKUP(G560,G:H,2,0)))</f>
        <v/>
      </c>
      <c r="N560" t="str">
        <f>IFERROR(LEFT(Table5[[#This Row],[Part No]],12),"")</f>
        <v/>
      </c>
    </row>
    <row r="561" spans="6:14" x14ac:dyDescent="0.3">
      <c r="F561" t="str">
        <f>IFERROR(IF(Table5[[#This Row],[Rit]]="","",1),"")</f>
        <v/>
      </c>
      <c r="J561" t="str">
        <f>IF(H561="","",IF(OR((VLOOKUP(G561,G:H,2,0)="(blank)"),VLOOKUP(G561,G:H,2,0)="Grand Total"),"",VLOOKUP(G561,G:H,2,0)))</f>
        <v/>
      </c>
      <c r="N561" t="str">
        <f>IFERROR(LEFT(Table5[[#This Row],[Part No]],12),"")</f>
        <v/>
      </c>
    </row>
    <row r="562" spans="6:14" x14ac:dyDescent="0.3">
      <c r="F562" t="str">
        <f>IFERROR(IF(Table5[[#This Row],[Rit]]="","",1),"")</f>
        <v/>
      </c>
      <c r="J562" t="str">
        <f>IF(H562="","",IF(OR((VLOOKUP(G562,G:H,2,0)="(blank)"),VLOOKUP(G562,G:H,2,0)="Grand Total"),"",VLOOKUP(G562,G:H,2,0)))</f>
        <v/>
      </c>
      <c r="N562" t="str">
        <f>IFERROR(LEFT(Table5[[#This Row],[Part No]],12),"")</f>
        <v/>
      </c>
    </row>
    <row r="563" spans="6:14" x14ac:dyDescent="0.3">
      <c r="F563" t="str">
        <f>IFERROR(IF(Table5[[#This Row],[Rit]]="","",1),"")</f>
        <v/>
      </c>
      <c r="J563" t="str">
        <f>IF(H563="","",IF(OR((VLOOKUP(G563,G:H,2,0)="(blank)"),VLOOKUP(G563,G:H,2,0)="Grand Total"),"",VLOOKUP(G563,G:H,2,0)))</f>
        <v/>
      </c>
      <c r="N563" t="str">
        <f>IFERROR(LEFT(Table5[[#This Row],[Part No]],12),"")</f>
        <v/>
      </c>
    </row>
    <row r="564" spans="6:14" x14ac:dyDescent="0.3">
      <c r="F564" t="str">
        <f>IFERROR(IF(Table5[[#This Row],[Rit]]="","",1),"")</f>
        <v/>
      </c>
      <c r="J564" t="str">
        <f>IF(H564="","",IF(OR((VLOOKUP(G564,G:H,2,0)="(blank)"),VLOOKUP(G564,G:H,2,0)="Grand Total"),"",VLOOKUP(G564,G:H,2,0)))</f>
        <v/>
      </c>
      <c r="N564" t="str">
        <f>IFERROR(LEFT(Table5[[#This Row],[Part No]],12),"")</f>
        <v/>
      </c>
    </row>
    <row r="565" spans="6:14" x14ac:dyDescent="0.3">
      <c r="F565" t="str">
        <f>IFERROR(IF(Table5[[#This Row],[Rit]]="","",1),"")</f>
        <v/>
      </c>
      <c r="J565" t="str">
        <f>IF(H565="","",IF(OR((VLOOKUP(G565,G:H,2,0)="(blank)"),VLOOKUP(G565,G:H,2,0)="Grand Total"),"",VLOOKUP(G565,G:H,2,0)))</f>
        <v/>
      </c>
      <c r="N565" t="str">
        <f>IFERROR(LEFT(Table5[[#This Row],[Part No]],12),"")</f>
        <v/>
      </c>
    </row>
    <row r="566" spans="6:14" x14ac:dyDescent="0.3">
      <c r="F566" t="str">
        <f>IFERROR(IF(Table5[[#This Row],[Rit]]="","",1),"")</f>
        <v/>
      </c>
      <c r="J566" t="str">
        <f>IF(H566="","",IF(OR((VLOOKUP(G566,G:H,2,0)="(blank)"),VLOOKUP(G566,G:H,2,0)="Grand Total"),"",VLOOKUP(G566,G:H,2,0)))</f>
        <v/>
      </c>
      <c r="N566" t="str">
        <f>IFERROR(LEFT(Table5[[#This Row],[Part No]],12),"")</f>
        <v/>
      </c>
    </row>
    <row r="567" spans="6:14" x14ac:dyDescent="0.3">
      <c r="F567" t="str">
        <f>IFERROR(IF(Table5[[#This Row],[Rit]]="","",1),"")</f>
        <v/>
      </c>
      <c r="J567" t="str">
        <f>IF(H567="","",IF(OR((VLOOKUP(G567,G:H,2,0)="(blank)"),VLOOKUP(G567,G:H,2,0)="Grand Total"),"",VLOOKUP(G567,G:H,2,0)))</f>
        <v/>
      </c>
      <c r="N567" t="str">
        <f>IFERROR(LEFT(Table5[[#This Row],[Part No]],12),"")</f>
        <v/>
      </c>
    </row>
    <row r="568" spans="6:14" x14ac:dyDescent="0.3">
      <c r="F568" t="str">
        <f>IFERROR(IF(Table5[[#This Row],[Rit]]="","",1),"")</f>
        <v/>
      </c>
      <c r="J568" t="str">
        <f>IF(H568="","",IF(OR((VLOOKUP(G568,G:H,2,0)="(blank)"),VLOOKUP(G568,G:H,2,0)="Grand Total"),"",VLOOKUP(G568,G:H,2,0)))</f>
        <v/>
      </c>
      <c r="N568" t="str">
        <f>IFERROR(LEFT(Table5[[#This Row],[Part No]],12),"")</f>
        <v/>
      </c>
    </row>
    <row r="569" spans="6:14" x14ac:dyDescent="0.3">
      <c r="F569" t="str">
        <f>IFERROR(IF(Table5[[#This Row],[Rit]]="","",1),"")</f>
        <v/>
      </c>
      <c r="J569" t="str">
        <f>IF(H569="","",IF(OR((VLOOKUP(G569,G:H,2,0)="(blank)"),VLOOKUP(G569,G:H,2,0)="Grand Total"),"",VLOOKUP(G569,G:H,2,0)))</f>
        <v/>
      </c>
      <c r="N569" t="str">
        <f>IFERROR(LEFT(Table5[[#This Row],[Part No]],12),"")</f>
        <v/>
      </c>
    </row>
    <row r="570" spans="6:14" x14ac:dyDescent="0.3">
      <c r="F570" t="str">
        <f>IFERROR(IF(Table5[[#This Row],[Rit]]="","",1),"")</f>
        <v/>
      </c>
      <c r="J570" t="str">
        <f>IF(H570="","",IF(OR((VLOOKUP(G570,G:H,2,0)="(blank)"),VLOOKUP(G570,G:H,2,0)="Grand Total"),"",VLOOKUP(G570,G:H,2,0)))</f>
        <v/>
      </c>
      <c r="N570" t="str">
        <f>IFERROR(LEFT(Table5[[#This Row],[Part No]],12),"")</f>
        <v/>
      </c>
    </row>
    <row r="571" spans="6:14" x14ac:dyDescent="0.3">
      <c r="F571" t="str">
        <f>IFERROR(IF(Table5[[#This Row],[Rit]]="","",1),"")</f>
        <v/>
      </c>
      <c r="J571" t="str">
        <f>IF(H571="","",IF(OR((VLOOKUP(G571,G:H,2,0)="(blank)"),VLOOKUP(G571,G:H,2,0)="Grand Total"),"",VLOOKUP(G571,G:H,2,0)))</f>
        <v/>
      </c>
      <c r="N571" t="str">
        <f>IFERROR(LEFT(Table5[[#This Row],[Part No]],12),"")</f>
        <v/>
      </c>
    </row>
    <row r="572" spans="6:14" x14ac:dyDescent="0.3">
      <c r="F572" t="str">
        <f>IFERROR(IF(Table5[[#This Row],[Rit]]="","",1),"")</f>
        <v/>
      </c>
      <c r="J572" t="str">
        <f>IF(H572="","",IF(OR((VLOOKUP(G572,G:H,2,0)="(blank)"),VLOOKUP(G572,G:H,2,0)="Grand Total"),"",VLOOKUP(G572,G:H,2,0)))</f>
        <v/>
      </c>
      <c r="N572" t="str">
        <f>IFERROR(LEFT(Table5[[#This Row],[Part No]],12),"")</f>
        <v/>
      </c>
    </row>
    <row r="573" spans="6:14" x14ac:dyDescent="0.3">
      <c r="F573" t="str">
        <f>IFERROR(IF(Table5[[#This Row],[Rit]]="","",1),"")</f>
        <v/>
      </c>
      <c r="J573" t="str">
        <f>IF(H573="","",IF(OR((VLOOKUP(G573,G:H,2,0)="(blank)"),VLOOKUP(G573,G:H,2,0)="Grand Total"),"",VLOOKUP(G573,G:H,2,0)))</f>
        <v/>
      </c>
      <c r="N573" t="str">
        <f>IFERROR(LEFT(Table5[[#This Row],[Part No]],12),"")</f>
        <v/>
      </c>
    </row>
    <row r="574" spans="6:14" x14ac:dyDescent="0.3">
      <c r="F574" t="str">
        <f>IFERROR(IF(Table5[[#This Row],[Rit]]="","",1),"")</f>
        <v/>
      </c>
      <c r="J574" t="str">
        <f>IF(H574="","",IF(OR((VLOOKUP(G574,G:H,2,0)="(blank)"),VLOOKUP(G574,G:H,2,0)="Grand Total"),"",VLOOKUP(G574,G:H,2,0)))</f>
        <v/>
      </c>
      <c r="N574" t="str">
        <f>IFERROR(LEFT(Table5[[#This Row],[Part No]],12),"")</f>
        <v/>
      </c>
    </row>
    <row r="575" spans="6:14" x14ac:dyDescent="0.3">
      <c r="F575" t="str">
        <f>IFERROR(IF(Table5[[#This Row],[Rit]]="","",1),"")</f>
        <v/>
      </c>
      <c r="J575" t="str">
        <f>IF(H575="","",IF(OR((VLOOKUP(G575,G:H,2,0)="(blank)"),VLOOKUP(G575,G:H,2,0)="Grand Total"),"",VLOOKUP(G575,G:H,2,0)))</f>
        <v/>
      </c>
      <c r="N575" t="str">
        <f>IFERROR(LEFT(Table5[[#This Row],[Part No]],12),"")</f>
        <v/>
      </c>
    </row>
    <row r="576" spans="6:14" x14ac:dyDescent="0.3">
      <c r="F576" t="str">
        <f>IFERROR(IF(Table5[[#This Row],[Rit]]="","",1),"")</f>
        <v/>
      </c>
      <c r="J576" t="str">
        <f>IF(H576="","",IF(OR((VLOOKUP(G576,G:H,2,0)="(blank)"),VLOOKUP(G576,G:H,2,0)="Grand Total"),"",VLOOKUP(G576,G:H,2,0)))</f>
        <v/>
      </c>
      <c r="N576" t="str">
        <f>IFERROR(LEFT(Table5[[#This Row],[Part No]],12),"")</f>
        <v/>
      </c>
    </row>
    <row r="577" spans="6:14" x14ac:dyDescent="0.3">
      <c r="F577" t="str">
        <f>IFERROR(IF(Table5[[#This Row],[Rit]]="","",1),"")</f>
        <v/>
      </c>
      <c r="J577" t="str">
        <f>IF(H577="","",IF(OR((VLOOKUP(G577,G:H,2,0)="(blank)"),VLOOKUP(G577,G:H,2,0)="Grand Total"),"",VLOOKUP(G577,G:H,2,0)))</f>
        <v/>
      </c>
      <c r="N577" t="str">
        <f>IFERROR(LEFT(Table5[[#This Row],[Part No]],12),"")</f>
        <v/>
      </c>
    </row>
    <row r="578" spans="6:14" x14ac:dyDescent="0.3">
      <c r="F578" t="str">
        <f>IFERROR(IF(Table5[[#This Row],[Rit]]="","",1),"")</f>
        <v/>
      </c>
      <c r="J578" t="str">
        <f>IF(H578="","",IF(OR((VLOOKUP(G578,G:H,2,0)="(blank)"),VLOOKUP(G578,G:H,2,0)="Grand Total"),"",VLOOKUP(G578,G:H,2,0)))</f>
        <v/>
      </c>
      <c r="N578" t="str">
        <f>IFERROR(LEFT(Table5[[#This Row],[Part No]],12),"")</f>
        <v/>
      </c>
    </row>
    <row r="579" spans="6:14" x14ac:dyDescent="0.3">
      <c r="F579" t="str">
        <f>IFERROR(IF(Table5[[#This Row],[Rit]]="","",1),"")</f>
        <v/>
      </c>
      <c r="J579" t="str">
        <f>IF(H579="","",IF(OR((VLOOKUP(G579,G:H,2,0)="(blank)"),VLOOKUP(G579,G:H,2,0)="Grand Total"),"",VLOOKUP(G579,G:H,2,0)))</f>
        <v/>
      </c>
      <c r="N579" t="str">
        <f>IFERROR(LEFT(Table5[[#This Row],[Part No]],12),"")</f>
        <v/>
      </c>
    </row>
    <row r="580" spans="6:14" x14ac:dyDescent="0.3">
      <c r="F580" t="str">
        <f>IFERROR(IF(Table5[[#This Row],[Rit]]="","",1),"")</f>
        <v/>
      </c>
      <c r="J580" t="str">
        <f>IF(H580="","",IF(OR((VLOOKUP(G580,G:H,2,0)="(blank)"),VLOOKUP(G580,G:H,2,0)="Grand Total"),"",VLOOKUP(G580,G:H,2,0)))</f>
        <v/>
      </c>
      <c r="N580" t="str">
        <f>IFERROR(LEFT(Table5[[#This Row],[Part No]],12),"")</f>
        <v/>
      </c>
    </row>
    <row r="581" spans="6:14" x14ac:dyDescent="0.3">
      <c r="F581" t="str">
        <f>IFERROR(IF(Table5[[#This Row],[Rit]]="","",1),"")</f>
        <v/>
      </c>
      <c r="J581" t="str">
        <f>IF(H581="","",IF(OR((VLOOKUP(G581,G:H,2,0)="(blank)"),VLOOKUP(G581,G:H,2,0)="Grand Total"),"",VLOOKUP(G581,G:H,2,0)))</f>
        <v/>
      </c>
      <c r="N581" t="str">
        <f>IFERROR(LEFT(Table5[[#This Row],[Part No]],12),"")</f>
        <v/>
      </c>
    </row>
    <row r="582" spans="6:14" x14ac:dyDescent="0.3">
      <c r="F582" t="str">
        <f>IFERROR(IF(Table5[[#This Row],[Rit]]="","",1),"")</f>
        <v/>
      </c>
      <c r="J582" t="str">
        <f>IF(H582="","",IF(OR((VLOOKUP(G582,G:H,2,0)="(blank)"),VLOOKUP(G582,G:H,2,0)="Grand Total"),"",VLOOKUP(G582,G:H,2,0)))</f>
        <v/>
      </c>
      <c r="N582" t="str">
        <f>IFERROR(LEFT(Table5[[#This Row],[Part No]],12),"")</f>
        <v/>
      </c>
    </row>
    <row r="583" spans="6:14" x14ac:dyDescent="0.3">
      <c r="F583" t="str">
        <f>IFERROR(IF(Table5[[#This Row],[Rit]]="","",1),"")</f>
        <v/>
      </c>
      <c r="J583" t="str">
        <f>IF(H583="","",IF(OR((VLOOKUP(G583,G:H,2,0)="(blank)"),VLOOKUP(G583,G:H,2,0)="Grand Total"),"",VLOOKUP(G583,G:H,2,0)))</f>
        <v/>
      </c>
      <c r="N583" t="str">
        <f>IFERROR(LEFT(Table5[[#This Row],[Part No]],12),"")</f>
        <v/>
      </c>
    </row>
    <row r="584" spans="6:14" x14ac:dyDescent="0.3">
      <c r="F584" t="str">
        <f>IFERROR(IF(Table5[[#This Row],[Rit]]="","",1),"")</f>
        <v/>
      </c>
      <c r="J584" t="str">
        <f>IF(H584="","",IF(OR((VLOOKUP(G584,G:H,2,0)="(blank)"),VLOOKUP(G584,G:H,2,0)="Grand Total"),"",VLOOKUP(G584,G:H,2,0)))</f>
        <v/>
      </c>
      <c r="N584" t="str">
        <f>IFERROR(LEFT(Table5[[#This Row],[Part No]],12),"")</f>
        <v/>
      </c>
    </row>
    <row r="585" spans="6:14" x14ac:dyDescent="0.3">
      <c r="F585" t="str">
        <f>IFERROR(IF(Table5[[#This Row],[Rit]]="","",1),"")</f>
        <v/>
      </c>
      <c r="J585" t="str">
        <f>IF(H585="","",IF(OR((VLOOKUP(G585,G:H,2,0)="(blank)"),VLOOKUP(G585,G:H,2,0)="Grand Total"),"",VLOOKUP(G585,G:H,2,0)))</f>
        <v/>
      </c>
      <c r="N585" t="str">
        <f>IFERROR(LEFT(Table5[[#This Row],[Part No]],12),"")</f>
        <v/>
      </c>
    </row>
    <row r="586" spans="6:14" x14ac:dyDescent="0.3">
      <c r="F586" t="str">
        <f>IFERROR(IF(Table5[[#This Row],[Rit]]="","",1),"")</f>
        <v/>
      </c>
      <c r="J586" t="str">
        <f>IF(H586="","",IF(OR((VLOOKUP(G586,G:H,2,0)="(blank)"),VLOOKUP(G586,G:H,2,0)="Grand Total"),"",VLOOKUP(G586,G:H,2,0)))</f>
        <v/>
      </c>
      <c r="N586" t="str">
        <f>IFERROR(LEFT(Table5[[#This Row],[Part No]],12),"")</f>
        <v/>
      </c>
    </row>
    <row r="587" spans="6:14" x14ac:dyDescent="0.3">
      <c r="F587" t="str">
        <f>IFERROR(IF(Table5[[#This Row],[Rit]]="","",1),"")</f>
        <v/>
      </c>
      <c r="J587" t="str">
        <f>IF(H587="","",IF(OR((VLOOKUP(G587,G:H,2,0)="(blank)"),VLOOKUP(G587,G:H,2,0)="Grand Total"),"",VLOOKUP(G587,G:H,2,0)))</f>
        <v/>
      </c>
      <c r="N587" t="str">
        <f>IFERROR(LEFT(Table5[[#This Row],[Part No]],12),"")</f>
        <v/>
      </c>
    </row>
    <row r="588" spans="6:14" x14ac:dyDescent="0.3">
      <c r="F588" t="str">
        <f>IFERROR(IF(Table5[[#This Row],[Rit]]="","",1),"")</f>
        <v/>
      </c>
      <c r="J588" t="str">
        <f>IF(H588="","",IF(OR((VLOOKUP(G588,G:H,2,0)="(blank)"),VLOOKUP(G588,G:H,2,0)="Grand Total"),"",VLOOKUP(G588,G:H,2,0)))</f>
        <v/>
      </c>
      <c r="N588" t="str">
        <f>IFERROR(LEFT(Table5[[#This Row],[Part No]],12),"")</f>
        <v/>
      </c>
    </row>
    <row r="589" spans="6:14" x14ac:dyDescent="0.3">
      <c r="F589" t="str">
        <f>IFERROR(IF(Table5[[#This Row],[Rit]]="","",1),"")</f>
        <v/>
      </c>
      <c r="J589" t="str">
        <f>IF(H589="","",IF(OR((VLOOKUP(G589,G:H,2,0)="(blank)"),VLOOKUP(G589,G:H,2,0)="Grand Total"),"",VLOOKUP(G589,G:H,2,0)))</f>
        <v/>
      </c>
      <c r="N589" t="str">
        <f>IFERROR(LEFT(Table5[[#This Row],[Part No]],12),"")</f>
        <v/>
      </c>
    </row>
    <row r="590" spans="6:14" x14ac:dyDescent="0.3">
      <c r="F590" t="str">
        <f>IFERROR(IF(Table5[[#This Row],[Rit]]="","",1),"")</f>
        <v/>
      </c>
      <c r="J590" t="str">
        <f>IF(H590="","",IF(OR((VLOOKUP(G590,G:H,2,0)="(blank)"),VLOOKUP(G590,G:H,2,0)="Grand Total"),"",VLOOKUP(G590,G:H,2,0)))</f>
        <v/>
      </c>
      <c r="N590" t="str">
        <f>IFERROR(LEFT(Table5[[#This Row],[Part No]],12),"")</f>
        <v/>
      </c>
    </row>
    <row r="591" spans="6:14" x14ac:dyDescent="0.3">
      <c r="F591" t="str">
        <f>IFERROR(IF(Table5[[#This Row],[Rit]]="","",1),"")</f>
        <v/>
      </c>
      <c r="J591" t="str">
        <f>IF(H591="","",IF(OR((VLOOKUP(G591,G:H,2,0)="(blank)"),VLOOKUP(G591,G:H,2,0)="Grand Total"),"",VLOOKUP(G591,G:H,2,0)))</f>
        <v/>
      </c>
      <c r="N591" t="str">
        <f>IFERROR(LEFT(Table5[[#This Row],[Part No]],12),"")</f>
        <v/>
      </c>
    </row>
    <row r="592" spans="6:14" x14ac:dyDescent="0.3">
      <c r="F592" t="str">
        <f>IFERROR(IF(Table5[[#This Row],[Rit]]="","",1),"")</f>
        <v/>
      </c>
      <c r="J592" t="str">
        <f>IF(H592="","",IF(OR((VLOOKUP(G592,G:H,2,0)="(blank)"),VLOOKUP(G592,G:H,2,0)="Grand Total"),"",VLOOKUP(G592,G:H,2,0)))</f>
        <v/>
      </c>
      <c r="N592" t="str">
        <f>IFERROR(LEFT(Table5[[#This Row],[Part No]],12),"")</f>
        <v/>
      </c>
    </row>
    <row r="593" spans="6:14" x14ac:dyDescent="0.3">
      <c r="F593" t="str">
        <f>IFERROR(IF(Table5[[#This Row],[Rit]]="","",1),"")</f>
        <v/>
      </c>
      <c r="J593" t="str">
        <f>IF(H593="","",IF(OR((VLOOKUP(G593,G:H,2,0)="(blank)"),VLOOKUP(G593,G:H,2,0)="Grand Total"),"",VLOOKUP(G593,G:H,2,0)))</f>
        <v/>
      </c>
      <c r="N593" t="str">
        <f>IFERROR(LEFT(Table5[[#This Row],[Part No]],12),"")</f>
        <v/>
      </c>
    </row>
    <row r="594" spans="6:14" x14ac:dyDescent="0.3">
      <c r="F594" t="str">
        <f>IFERROR(IF(Table5[[#This Row],[Rit]]="","",1),"")</f>
        <v/>
      </c>
      <c r="J594" t="str">
        <f>IF(H594="","",IF(OR((VLOOKUP(G594,G:H,2,0)="(blank)"),VLOOKUP(G594,G:H,2,0)="Grand Total"),"",VLOOKUP(G594,G:H,2,0)))</f>
        <v/>
      </c>
      <c r="N594" t="str">
        <f>IFERROR(LEFT(Table5[[#This Row],[Part No]],12),"")</f>
        <v/>
      </c>
    </row>
    <row r="595" spans="6:14" x14ac:dyDescent="0.3">
      <c r="F595" t="str">
        <f>IFERROR(IF(Table5[[#This Row],[Rit]]="","",1),"")</f>
        <v/>
      </c>
      <c r="J595" t="str">
        <f>IF(H595="","",IF(OR((VLOOKUP(G595,G:H,2,0)="(blank)"),VLOOKUP(G595,G:H,2,0)="Grand Total"),"",VLOOKUP(G595,G:H,2,0)))</f>
        <v/>
      </c>
      <c r="N595" t="str">
        <f>IFERROR(LEFT(Table5[[#This Row],[Part No]],12),"")</f>
        <v/>
      </c>
    </row>
    <row r="596" spans="6:14" x14ac:dyDescent="0.3">
      <c r="F596" t="str">
        <f>IFERROR(IF(Table5[[#This Row],[Rit]]="","",1),"")</f>
        <v/>
      </c>
      <c r="J596" t="str">
        <f>IF(H596="","",IF(OR((VLOOKUP(G596,G:H,2,0)="(blank)"),VLOOKUP(G596,G:H,2,0)="Grand Total"),"",VLOOKUP(G596,G:H,2,0)))</f>
        <v/>
      </c>
      <c r="N596" t="str">
        <f>IFERROR(LEFT(Table5[[#This Row],[Part No]],12),"")</f>
        <v/>
      </c>
    </row>
    <row r="597" spans="6:14" x14ac:dyDescent="0.3">
      <c r="F597" t="str">
        <f>IFERROR(IF(Table5[[#This Row],[Rit]]="","",1),"")</f>
        <v/>
      </c>
      <c r="J597" t="str">
        <f>IF(H597="","",IF(OR((VLOOKUP(G597,G:H,2,0)="(blank)"),VLOOKUP(G597,G:H,2,0)="Grand Total"),"",VLOOKUP(G597,G:H,2,0)))</f>
        <v/>
      </c>
      <c r="N597" t="str">
        <f>IFERROR(LEFT(Table5[[#This Row],[Part No]],12),"")</f>
        <v/>
      </c>
    </row>
    <row r="598" spans="6:14" x14ac:dyDescent="0.3">
      <c r="F598" t="str">
        <f>IFERROR(IF(Table5[[#This Row],[Rit]]="","",1),"")</f>
        <v/>
      </c>
      <c r="J598" t="str">
        <f>IF(H598="","",IF(OR((VLOOKUP(G598,G:H,2,0)="(blank)"),VLOOKUP(G598,G:H,2,0)="Grand Total"),"",VLOOKUP(G598,G:H,2,0)))</f>
        <v/>
      </c>
      <c r="N598" t="str">
        <f>IFERROR(LEFT(Table5[[#This Row],[Part No]],12),"")</f>
        <v/>
      </c>
    </row>
    <row r="599" spans="6:14" x14ac:dyDescent="0.3">
      <c r="F599" t="str">
        <f>IFERROR(IF(Table5[[#This Row],[Rit]]="","",1),"")</f>
        <v/>
      </c>
      <c r="J599" t="str">
        <f>IF(H599="","",IF(OR((VLOOKUP(G599,G:H,2,0)="(blank)"),VLOOKUP(G599,G:H,2,0)="Grand Total"),"",VLOOKUP(G599,G:H,2,0)))</f>
        <v/>
      </c>
      <c r="N599" t="str">
        <f>IFERROR(LEFT(Table5[[#This Row],[Part No]],12),"")</f>
        <v/>
      </c>
    </row>
    <row r="600" spans="6:14" x14ac:dyDescent="0.3">
      <c r="F600" t="str">
        <f>IFERROR(IF(Table5[[#This Row],[Rit]]="","",1),"")</f>
        <v/>
      </c>
      <c r="J600" t="str">
        <f>IF(H600="","",IF(OR((VLOOKUP(G600,G:H,2,0)="(blank)"),VLOOKUP(G600,G:H,2,0)="Grand Total"),"",VLOOKUP(G600,G:H,2,0)))</f>
        <v/>
      </c>
      <c r="N600" t="str">
        <f>IFERROR(LEFT(Table5[[#This Row],[Part No]],12),"")</f>
        <v/>
      </c>
    </row>
    <row r="601" spans="6:14" x14ac:dyDescent="0.3">
      <c r="F601" t="str">
        <f>IFERROR(IF(Table5[[#This Row],[Rit]]="","",1),"")</f>
        <v/>
      </c>
      <c r="J601" t="str">
        <f>IF(H601="","",IF(OR((VLOOKUP(G601,G:H,2,0)="(blank)"),VLOOKUP(G601,G:H,2,0)="Grand Total"),"",VLOOKUP(G601,G:H,2,0)))</f>
        <v/>
      </c>
      <c r="N601" t="str">
        <f>IFERROR(LEFT(Table5[[#This Row],[Part No]],12),"")</f>
        <v/>
      </c>
    </row>
    <row r="602" spans="6:14" x14ac:dyDescent="0.3">
      <c r="F602" t="str">
        <f>IFERROR(IF(Table5[[#This Row],[Rit]]="","",1),"")</f>
        <v/>
      </c>
      <c r="J602" t="str">
        <f>IF(H602="","",IF(OR((VLOOKUP(G602,G:H,2,0)="(blank)"),VLOOKUP(G602,G:H,2,0)="Grand Total"),"",VLOOKUP(G602,G:H,2,0)))</f>
        <v/>
      </c>
      <c r="N602" t="str">
        <f>IFERROR(LEFT(Table5[[#This Row],[Part No]],12),"")</f>
        <v/>
      </c>
    </row>
    <row r="603" spans="6:14" x14ac:dyDescent="0.3">
      <c r="F603" t="str">
        <f>IFERROR(IF(Table5[[#This Row],[Rit]]="","",1),"")</f>
        <v/>
      </c>
      <c r="J603" t="str">
        <f>IF(H603="","",IF(OR((VLOOKUP(G603,G:H,2,0)="(blank)"),VLOOKUP(G603,G:H,2,0)="Grand Total"),"",VLOOKUP(G603,G:H,2,0)))</f>
        <v/>
      </c>
      <c r="N603" t="str">
        <f>IFERROR(LEFT(Table5[[#This Row],[Part No]],12),"")</f>
        <v/>
      </c>
    </row>
    <row r="604" spans="6:14" x14ac:dyDescent="0.3">
      <c r="F604" t="str">
        <f>IFERROR(IF(Table5[[#This Row],[Rit]]="","",1),"")</f>
        <v/>
      </c>
      <c r="J604" t="str">
        <f>IF(H604="","",IF(OR((VLOOKUP(G604,G:H,2,0)="(blank)"),VLOOKUP(G604,G:H,2,0)="Grand Total"),"",VLOOKUP(G604,G:H,2,0)))</f>
        <v/>
      </c>
      <c r="N604" t="str">
        <f>IFERROR(LEFT(Table5[[#This Row],[Part No]],12),"")</f>
        <v/>
      </c>
    </row>
    <row r="605" spans="6:14" x14ac:dyDescent="0.3">
      <c r="F605" t="str">
        <f>IFERROR(IF(Table5[[#This Row],[Rit]]="","",1),"")</f>
        <v/>
      </c>
      <c r="J605" t="str">
        <f>IF(H605="","",IF(OR((VLOOKUP(G605,G:H,2,0)="(blank)"),VLOOKUP(G605,G:H,2,0)="Grand Total"),"",VLOOKUP(G605,G:H,2,0)))</f>
        <v/>
      </c>
      <c r="N605" t="str">
        <f>IFERROR(LEFT(Table5[[#This Row],[Part No]],12),"")</f>
        <v/>
      </c>
    </row>
    <row r="606" spans="6:14" x14ac:dyDescent="0.3">
      <c r="F606" t="str">
        <f>IFERROR(IF(Table5[[#This Row],[Rit]]="","",1),"")</f>
        <v/>
      </c>
      <c r="J606" t="str">
        <f>IF(H606="","",IF(OR((VLOOKUP(G606,G:H,2,0)="(blank)"),VLOOKUP(G606,G:H,2,0)="Grand Total"),"",VLOOKUP(G606,G:H,2,0)))</f>
        <v/>
      </c>
      <c r="N606" t="str">
        <f>IFERROR(LEFT(Table5[[#This Row],[Part No]],12),"")</f>
        <v/>
      </c>
    </row>
    <row r="607" spans="6:14" x14ac:dyDescent="0.3">
      <c r="F607" t="str">
        <f>IFERROR(IF(Table5[[#This Row],[Rit]]="","",1),"")</f>
        <v/>
      </c>
      <c r="J607" t="str">
        <f>IF(H607="","",IF(OR((VLOOKUP(G607,G:H,2,0)="(blank)"),VLOOKUP(G607,G:H,2,0)="Grand Total"),"",VLOOKUP(G607,G:H,2,0)))</f>
        <v/>
      </c>
      <c r="N607" t="str">
        <f>IFERROR(LEFT(Table5[[#This Row],[Part No]],12),"")</f>
        <v/>
      </c>
    </row>
    <row r="608" spans="6:14" x14ac:dyDescent="0.3">
      <c r="F608" t="str">
        <f>IFERROR(IF(Table5[[#This Row],[Rit]]="","",1),"")</f>
        <v/>
      </c>
      <c r="J608" t="str">
        <f>IF(H608="","",IF(OR((VLOOKUP(G608,G:H,2,0)="(blank)"),VLOOKUP(G608,G:H,2,0)="Grand Total"),"",VLOOKUP(G608,G:H,2,0)))</f>
        <v/>
      </c>
      <c r="N608" t="str">
        <f>IFERROR(LEFT(Table5[[#This Row],[Part No]],12),"")</f>
        <v/>
      </c>
    </row>
    <row r="609" spans="6:14" x14ac:dyDescent="0.3">
      <c r="F609" t="str">
        <f>IFERROR(IF(Table5[[#This Row],[Rit]]="","",1),"")</f>
        <v/>
      </c>
      <c r="J609" t="str">
        <f>IF(H609="","",IF(OR((VLOOKUP(G609,G:H,2,0)="(blank)"),VLOOKUP(G609,G:H,2,0)="Grand Total"),"",VLOOKUP(G609,G:H,2,0)))</f>
        <v/>
      </c>
      <c r="N609" t="str">
        <f>IFERROR(LEFT(Table5[[#This Row],[Part No]],12),"")</f>
        <v/>
      </c>
    </row>
    <row r="610" spans="6:14" x14ac:dyDescent="0.3">
      <c r="F610" t="str">
        <f>IFERROR(IF(Table5[[#This Row],[Rit]]="","",1),"")</f>
        <v/>
      </c>
      <c r="J610" t="str">
        <f>IF(H610="","",IF(OR((VLOOKUP(G610,G:H,2,0)="(blank)"),VLOOKUP(G610,G:H,2,0)="Grand Total"),"",VLOOKUP(G610,G:H,2,0)))</f>
        <v/>
      </c>
      <c r="N610" t="str">
        <f>IFERROR(LEFT(Table5[[#This Row],[Part No]],12),"")</f>
        <v/>
      </c>
    </row>
    <row r="611" spans="6:14" x14ac:dyDescent="0.3">
      <c r="F611" t="str">
        <f>IFERROR(IF(Table5[[#This Row],[Rit]]="","",1),"")</f>
        <v/>
      </c>
      <c r="J611" t="str">
        <f>IF(H611="","",IF(OR((VLOOKUP(G611,G:H,2,0)="(blank)"),VLOOKUP(G611,G:H,2,0)="Grand Total"),"",VLOOKUP(G611,G:H,2,0)))</f>
        <v/>
      </c>
      <c r="N611" t="str">
        <f>IFERROR(LEFT(Table5[[#This Row],[Part No]],12),"")</f>
        <v/>
      </c>
    </row>
    <row r="612" spans="6:14" x14ac:dyDescent="0.3">
      <c r="F612" t="str">
        <f>IFERROR(IF(Table5[[#This Row],[Rit]]="","",1),"")</f>
        <v/>
      </c>
      <c r="J612" t="str">
        <f>IF(H612="","",IF(OR((VLOOKUP(G612,G:H,2,0)="(blank)"),VLOOKUP(G612,G:H,2,0)="Grand Total"),"",VLOOKUP(G612,G:H,2,0)))</f>
        <v/>
      </c>
      <c r="N612" t="str">
        <f>IFERROR(LEFT(Table5[[#This Row],[Part No]],12),"")</f>
        <v/>
      </c>
    </row>
    <row r="613" spans="6:14" x14ac:dyDescent="0.3">
      <c r="F613" t="str">
        <f>IFERROR(IF(Table5[[#This Row],[Rit]]="","",1),"")</f>
        <v/>
      </c>
      <c r="J613" t="str">
        <f>IF(H613="","",IF(OR((VLOOKUP(G613,G:H,2,0)="(blank)"),VLOOKUP(G613,G:H,2,0)="Grand Total"),"",VLOOKUP(G613,G:H,2,0)))</f>
        <v/>
      </c>
      <c r="N613" t="str">
        <f>IFERROR(LEFT(Table5[[#This Row],[Part No]],12),"")</f>
        <v/>
      </c>
    </row>
    <row r="614" spans="6:14" x14ac:dyDescent="0.3">
      <c r="F614" t="str">
        <f>IFERROR(IF(Table5[[#This Row],[Rit]]="","",1),"")</f>
        <v/>
      </c>
      <c r="J614" t="str">
        <f>IF(H614="","",IF(OR((VLOOKUP(G614,G:H,2,0)="(blank)"),VLOOKUP(G614,G:H,2,0)="Grand Total"),"",VLOOKUP(G614,G:H,2,0)))</f>
        <v/>
      </c>
      <c r="N614" t="str">
        <f>IFERROR(LEFT(Table5[[#This Row],[Part No]],12),"")</f>
        <v/>
      </c>
    </row>
    <row r="615" spans="6:14" x14ac:dyDescent="0.3">
      <c r="F615" t="str">
        <f>IFERROR(IF(Table5[[#This Row],[Rit]]="","",1),"")</f>
        <v/>
      </c>
      <c r="J615" t="str">
        <f>IF(H615="","",IF(OR((VLOOKUP(G615,G:H,2,0)="(blank)"),VLOOKUP(G615,G:H,2,0)="Grand Total"),"",VLOOKUP(G615,G:H,2,0)))</f>
        <v/>
      </c>
      <c r="N615" t="str">
        <f>IFERROR(LEFT(Table5[[#This Row],[Part No]],12),"")</f>
        <v/>
      </c>
    </row>
    <row r="616" spans="6:14" x14ac:dyDescent="0.3">
      <c r="F616" t="str">
        <f>IFERROR(IF(Table5[[#This Row],[Rit]]="","",1),"")</f>
        <v/>
      </c>
      <c r="J616" t="str">
        <f>IF(H616="","",IF(OR((VLOOKUP(G616,G:H,2,0)="(blank)"),VLOOKUP(G616,G:H,2,0)="Grand Total"),"",VLOOKUP(G616,G:H,2,0)))</f>
        <v/>
      </c>
      <c r="N616" t="str">
        <f>IFERROR(LEFT(Table5[[#This Row],[Part No]],12),"")</f>
        <v/>
      </c>
    </row>
    <row r="617" spans="6:14" x14ac:dyDescent="0.3">
      <c r="F617" t="str">
        <f>IFERROR(IF(Table5[[#This Row],[Rit]]="","",1),"")</f>
        <v/>
      </c>
      <c r="J617" t="str">
        <f>IF(H617="","",IF(OR((VLOOKUP(G617,G:H,2,0)="(blank)"),VLOOKUP(G617,G:H,2,0)="Grand Total"),"",VLOOKUP(G617,G:H,2,0)))</f>
        <v/>
      </c>
      <c r="N617" t="str">
        <f>IFERROR(LEFT(Table5[[#This Row],[Part No]],12),"")</f>
        <v/>
      </c>
    </row>
    <row r="618" spans="6:14" x14ac:dyDescent="0.3">
      <c r="F618" t="str">
        <f>IFERROR(IF(Table5[[#This Row],[Rit]]="","",1),"")</f>
        <v/>
      </c>
      <c r="J618" t="str">
        <f>IF(H618="","",IF(OR((VLOOKUP(G618,G:H,2,0)="(blank)"),VLOOKUP(G618,G:H,2,0)="Grand Total"),"",VLOOKUP(G618,G:H,2,0)))</f>
        <v/>
      </c>
      <c r="N618" t="str">
        <f>IFERROR(LEFT(Table5[[#This Row],[Part No]],12),"")</f>
        <v/>
      </c>
    </row>
    <row r="619" spans="6:14" x14ac:dyDescent="0.3">
      <c r="F619" t="str">
        <f>IFERROR(IF(Table5[[#This Row],[Rit]]="","",1),"")</f>
        <v/>
      </c>
      <c r="J619" t="str">
        <f>IF(H619="","",IF(OR((VLOOKUP(G619,G:H,2,0)="(blank)"),VLOOKUP(G619,G:H,2,0)="Grand Total"),"",VLOOKUP(G619,G:H,2,0)))</f>
        <v/>
      </c>
      <c r="N619" t="str">
        <f>IFERROR(LEFT(Table5[[#This Row],[Part No]],12),"")</f>
        <v/>
      </c>
    </row>
    <row r="620" spans="6:14" x14ac:dyDescent="0.3">
      <c r="F620" t="str">
        <f>IFERROR(IF(Table5[[#This Row],[Rit]]="","",1),"")</f>
        <v/>
      </c>
      <c r="J620" t="str">
        <f>IF(H620="","",IF(OR((VLOOKUP(G620,G:H,2,0)="(blank)"),VLOOKUP(G620,G:H,2,0)="Grand Total"),"",VLOOKUP(G620,G:H,2,0)))</f>
        <v/>
      </c>
      <c r="N620" t="str">
        <f>IFERROR(LEFT(Table5[[#This Row],[Part No]],12),"")</f>
        <v/>
      </c>
    </row>
    <row r="621" spans="6:14" x14ac:dyDescent="0.3">
      <c r="F621" t="str">
        <f>IFERROR(IF(Table5[[#This Row],[Rit]]="","",1),"")</f>
        <v/>
      </c>
      <c r="J621" t="str">
        <f>IF(H621="","",IF(OR((VLOOKUP(G621,G:H,2,0)="(blank)"),VLOOKUP(G621,G:H,2,0)="Grand Total"),"",VLOOKUP(G621,G:H,2,0)))</f>
        <v/>
      </c>
      <c r="N621" t="str">
        <f>IFERROR(LEFT(Table5[[#This Row],[Part No]],12),"")</f>
        <v/>
      </c>
    </row>
    <row r="622" spans="6:14" x14ac:dyDescent="0.3">
      <c r="F622" t="str">
        <f>IFERROR(IF(Table5[[#This Row],[Rit]]="","",1),"")</f>
        <v/>
      </c>
      <c r="J622" t="str">
        <f>IF(H622="","",IF(OR((VLOOKUP(G622,G:H,2,0)="(blank)"),VLOOKUP(G622,G:H,2,0)="Grand Total"),"",VLOOKUP(G622,G:H,2,0)))</f>
        <v/>
      </c>
      <c r="N622" t="str">
        <f>IFERROR(LEFT(Table5[[#This Row],[Part No]],12),"")</f>
        <v/>
      </c>
    </row>
    <row r="623" spans="6:14" x14ac:dyDescent="0.3">
      <c r="F623" t="str">
        <f>IFERROR(IF(Table5[[#This Row],[Rit]]="","",1),"")</f>
        <v/>
      </c>
      <c r="J623" t="str">
        <f>IF(H623="","",IF(OR((VLOOKUP(G623,G:H,2,0)="(blank)"),VLOOKUP(G623,G:H,2,0)="Grand Total"),"",VLOOKUP(G623,G:H,2,0)))</f>
        <v/>
      </c>
      <c r="N623" t="str">
        <f>IFERROR(LEFT(Table5[[#This Row],[Part No]],12),"")</f>
        <v/>
      </c>
    </row>
    <row r="624" spans="6:14" x14ac:dyDescent="0.3">
      <c r="F624" t="str">
        <f>IFERROR(IF(Table5[[#This Row],[Rit]]="","",1),"")</f>
        <v/>
      </c>
      <c r="J624" t="str">
        <f>IF(H624="","",IF(OR((VLOOKUP(G624,G:H,2,0)="(blank)"),VLOOKUP(G624,G:H,2,0)="Grand Total"),"",VLOOKUP(G624,G:H,2,0)))</f>
        <v/>
      </c>
      <c r="N624" t="str">
        <f>IFERROR(LEFT(Table5[[#This Row],[Part No]],12),"")</f>
        <v/>
      </c>
    </row>
    <row r="625" spans="6:14" x14ac:dyDescent="0.3">
      <c r="F625" t="str">
        <f>IFERROR(IF(Table5[[#This Row],[Rit]]="","",1),"")</f>
        <v/>
      </c>
      <c r="J625" t="str">
        <f>IF(H625="","",IF(OR((VLOOKUP(G625,G:H,2,0)="(blank)"),VLOOKUP(G625,G:H,2,0)="Grand Total"),"",VLOOKUP(G625,G:H,2,0)))</f>
        <v/>
      </c>
      <c r="N625" t="str">
        <f>IFERROR(LEFT(Table5[[#This Row],[Part No]],12),"")</f>
        <v/>
      </c>
    </row>
    <row r="626" spans="6:14" x14ac:dyDescent="0.3">
      <c r="F626" t="str">
        <f>IFERROR(IF(Table5[[#This Row],[Rit]]="","",1),"")</f>
        <v/>
      </c>
      <c r="J626" t="str">
        <f>IF(H626="","",IF(OR((VLOOKUP(G626,G:H,2,0)="(blank)"),VLOOKUP(G626,G:H,2,0)="Grand Total"),"",VLOOKUP(G626,G:H,2,0)))</f>
        <v/>
      </c>
      <c r="N626" t="str">
        <f>IFERROR(LEFT(Table5[[#This Row],[Part No]],12),"")</f>
        <v/>
      </c>
    </row>
    <row r="627" spans="6:14" x14ac:dyDescent="0.3">
      <c r="F627" t="str">
        <f>IFERROR(IF(Table5[[#This Row],[Rit]]="","",1),"")</f>
        <v/>
      </c>
      <c r="J627" t="str">
        <f>IF(H627="","",IF(OR((VLOOKUP(G627,G:H,2,0)="(blank)"),VLOOKUP(G627,G:H,2,0)="Grand Total"),"",VLOOKUP(G627,G:H,2,0)))</f>
        <v/>
      </c>
      <c r="N627" t="str">
        <f>IFERROR(LEFT(Table5[[#This Row],[Part No]],12),"")</f>
        <v/>
      </c>
    </row>
    <row r="628" spans="6:14" x14ac:dyDescent="0.3">
      <c r="F628" t="str">
        <f>IFERROR(IF(Table5[[#This Row],[Rit]]="","",1),"")</f>
        <v/>
      </c>
      <c r="J628" t="str">
        <f>IF(H628="","",IF(OR((VLOOKUP(G628,G:H,2,0)="(blank)"),VLOOKUP(G628,G:H,2,0)="Grand Total"),"",VLOOKUP(G628,G:H,2,0)))</f>
        <v/>
      </c>
      <c r="N628" t="str">
        <f>IFERROR(LEFT(Table5[[#This Row],[Part No]],12),"")</f>
        <v/>
      </c>
    </row>
    <row r="629" spans="6:14" x14ac:dyDescent="0.3">
      <c r="F629" t="str">
        <f>IFERROR(IF(Table5[[#This Row],[Rit]]="","",1),"")</f>
        <v/>
      </c>
      <c r="J629" t="str">
        <f>IF(H629="","",IF(OR((VLOOKUP(G629,G:H,2,0)="(blank)"),VLOOKUP(G629,G:H,2,0)="Grand Total"),"",VLOOKUP(G629,G:H,2,0)))</f>
        <v/>
      </c>
      <c r="N629" t="str">
        <f>IFERROR(LEFT(Table5[[#This Row],[Part No]],12),"")</f>
        <v/>
      </c>
    </row>
    <row r="630" spans="6:14" x14ac:dyDescent="0.3">
      <c r="F630" t="str">
        <f>IFERROR(IF(Table5[[#This Row],[Rit]]="","",1),"")</f>
        <v/>
      </c>
      <c r="J630" t="str">
        <f>IF(H630="","",IF(OR((VLOOKUP(G630,G:H,2,0)="(blank)"),VLOOKUP(G630,G:H,2,0)="Grand Total"),"",VLOOKUP(G630,G:H,2,0)))</f>
        <v/>
      </c>
      <c r="N630" t="str">
        <f>IFERROR(LEFT(Table5[[#This Row],[Part No]],12),"")</f>
        <v/>
      </c>
    </row>
    <row r="631" spans="6:14" x14ac:dyDescent="0.3">
      <c r="F631" t="str">
        <f>IFERROR(IF(Table5[[#This Row],[Rit]]="","",1),"")</f>
        <v/>
      </c>
      <c r="J631" t="str">
        <f>IF(H631="","",IF(OR((VLOOKUP(G631,G:H,2,0)="(blank)"),VLOOKUP(G631,G:H,2,0)="Grand Total"),"",VLOOKUP(G631,G:H,2,0)))</f>
        <v/>
      </c>
      <c r="N631" t="str">
        <f>IFERROR(LEFT(Table5[[#This Row],[Part No]],12),"")</f>
        <v/>
      </c>
    </row>
    <row r="632" spans="6:14" x14ac:dyDescent="0.3">
      <c r="F632" t="str">
        <f>IFERROR(IF(Table5[[#This Row],[Rit]]="","",1),"")</f>
        <v/>
      </c>
      <c r="J632" t="str">
        <f>IF(H632="","",IF(OR((VLOOKUP(G632,G:H,2,0)="(blank)"),VLOOKUP(G632,G:H,2,0)="Grand Total"),"",VLOOKUP(G632,G:H,2,0)))</f>
        <v/>
      </c>
      <c r="N632" t="str">
        <f>IFERROR(LEFT(Table5[[#This Row],[Part No]],12),"")</f>
        <v/>
      </c>
    </row>
    <row r="633" spans="6:14" x14ac:dyDescent="0.3">
      <c r="F633" t="str">
        <f>IFERROR(IF(Table5[[#This Row],[Rit]]="","",1),"")</f>
        <v/>
      </c>
      <c r="J633" t="str">
        <f>IF(H633="","",IF(OR((VLOOKUP(G633,G:H,2,0)="(blank)"),VLOOKUP(G633,G:H,2,0)="Grand Total"),"",VLOOKUP(G633,G:H,2,0)))</f>
        <v/>
      </c>
      <c r="N633" t="str">
        <f>IFERROR(LEFT(Table5[[#This Row],[Part No]],12),"")</f>
        <v/>
      </c>
    </row>
    <row r="634" spans="6:14" x14ac:dyDescent="0.3">
      <c r="F634" t="str">
        <f>IFERROR(IF(Table5[[#This Row],[Rit]]="","",1),"")</f>
        <v/>
      </c>
      <c r="J634" t="str">
        <f>IF(H634="","",IF(OR((VLOOKUP(G634,G:H,2,0)="(blank)"),VLOOKUP(G634,G:H,2,0)="Grand Total"),"",VLOOKUP(G634,G:H,2,0)))</f>
        <v/>
      </c>
      <c r="N634" t="str">
        <f>IFERROR(LEFT(Table5[[#This Row],[Part No]],12),"")</f>
        <v/>
      </c>
    </row>
    <row r="635" spans="6:14" x14ac:dyDescent="0.3">
      <c r="F635" t="str">
        <f>IFERROR(IF(Table5[[#This Row],[Rit]]="","",1),"")</f>
        <v/>
      </c>
      <c r="J635" t="str">
        <f>IF(H635="","",IF(OR((VLOOKUP(G635,G:H,2,0)="(blank)"),VLOOKUP(G635,G:H,2,0)="Grand Total"),"",VLOOKUP(G635,G:H,2,0)))</f>
        <v/>
      </c>
      <c r="N635" t="str">
        <f>IFERROR(LEFT(Table5[[#This Row],[Part No]],12),"")</f>
        <v/>
      </c>
    </row>
    <row r="636" spans="6:14" x14ac:dyDescent="0.3">
      <c r="F636" t="str">
        <f>IFERROR(IF(Table5[[#This Row],[Rit]]="","",1),"")</f>
        <v/>
      </c>
      <c r="J636" t="str">
        <f>IF(H636="","",IF(OR((VLOOKUP(G636,G:H,2,0)="(blank)"),VLOOKUP(G636,G:H,2,0)="Grand Total"),"",VLOOKUP(G636,G:H,2,0)))</f>
        <v/>
      </c>
      <c r="N636" t="str">
        <f>IFERROR(LEFT(Table5[[#This Row],[Part No]],12),"")</f>
        <v/>
      </c>
    </row>
    <row r="637" spans="6:14" x14ac:dyDescent="0.3">
      <c r="F637" t="str">
        <f>IFERROR(IF(Table5[[#This Row],[Rit]]="","",1),"")</f>
        <v/>
      </c>
      <c r="J637" t="str">
        <f>IF(H637="","",IF(OR((VLOOKUP(G637,G:H,2,0)="(blank)"),VLOOKUP(G637,G:H,2,0)="Grand Total"),"",VLOOKUP(G637,G:H,2,0)))</f>
        <v/>
      </c>
      <c r="N637" t="str">
        <f>IFERROR(LEFT(Table5[[#This Row],[Part No]],12),"")</f>
        <v/>
      </c>
    </row>
    <row r="638" spans="6:14" x14ac:dyDescent="0.3">
      <c r="F638" t="str">
        <f>IFERROR(IF(Table5[[#This Row],[Rit]]="","",1),"")</f>
        <v/>
      </c>
      <c r="J638" t="str">
        <f>IF(H638="","",IF(OR((VLOOKUP(G638,G:H,2,0)="(blank)"),VLOOKUP(G638,G:H,2,0)="Grand Total"),"",VLOOKUP(G638,G:H,2,0)))</f>
        <v/>
      </c>
      <c r="N638" t="str">
        <f>IFERROR(LEFT(Table5[[#This Row],[Part No]],12),"")</f>
        <v/>
      </c>
    </row>
    <row r="639" spans="6:14" x14ac:dyDescent="0.3">
      <c r="F639" t="str">
        <f>IFERROR(IF(Table5[[#This Row],[Rit]]="","",1),"")</f>
        <v/>
      </c>
      <c r="J639" t="str">
        <f>IF(H639="","",IF(OR((VLOOKUP(G639,G:H,2,0)="(blank)"),VLOOKUP(G639,G:H,2,0)="Grand Total"),"",VLOOKUP(G639,G:H,2,0)))</f>
        <v/>
      </c>
      <c r="N639" t="str">
        <f>IFERROR(LEFT(Table5[[#This Row],[Part No]],12),"")</f>
        <v/>
      </c>
    </row>
    <row r="640" spans="6:14" x14ac:dyDescent="0.3">
      <c r="F640" t="str">
        <f>IFERROR(IF(Table5[[#This Row],[Rit]]="","",1),"")</f>
        <v/>
      </c>
      <c r="J640" t="str">
        <f>IF(H640="","",IF(OR((VLOOKUP(G640,G:H,2,0)="(blank)"),VLOOKUP(G640,G:H,2,0)="Grand Total"),"",VLOOKUP(G640,G:H,2,0)))</f>
        <v/>
      </c>
      <c r="N640" t="str">
        <f>IFERROR(LEFT(Table5[[#This Row],[Part No]],12),"")</f>
        <v/>
      </c>
    </row>
    <row r="641" spans="6:14" x14ac:dyDescent="0.3">
      <c r="F641" t="str">
        <f>IFERROR(IF(Table5[[#This Row],[Rit]]="","",1),"")</f>
        <v/>
      </c>
      <c r="J641" t="str">
        <f>IF(H641="","",IF(OR((VLOOKUP(G641,G:H,2,0)="(blank)"),VLOOKUP(G641,G:H,2,0)="Grand Total"),"",VLOOKUP(G641,G:H,2,0)))</f>
        <v/>
      </c>
      <c r="N641" t="str">
        <f>IFERROR(LEFT(Table5[[#This Row],[Part No]],12),"")</f>
        <v/>
      </c>
    </row>
    <row r="642" spans="6:14" x14ac:dyDescent="0.3">
      <c r="F642" t="str">
        <f>IFERROR(IF(Table5[[#This Row],[Rit]]="","",1),"")</f>
        <v/>
      </c>
      <c r="J642" t="str">
        <f>IF(H642="","",IF(OR((VLOOKUP(G642,G:H,2,0)="(blank)"),VLOOKUP(G642,G:H,2,0)="Grand Total"),"",VLOOKUP(G642,G:H,2,0)))</f>
        <v/>
      </c>
      <c r="N642" t="str">
        <f>IFERROR(LEFT(Table5[[#This Row],[Part No]],12),"")</f>
        <v/>
      </c>
    </row>
    <row r="643" spans="6:14" x14ac:dyDescent="0.3">
      <c r="F643" t="str">
        <f>IFERROR(IF(Table5[[#This Row],[Rit]]="","",1),"")</f>
        <v/>
      </c>
      <c r="J643" t="str">
        <f>IF(H643="","",IF(OR((VLOOKUP(G643,G:H,2,0)="(blank)"),VLOOKUP(G643,G:H,2,0)="Grand Total"),"",VLOOKUP(G643,G:H,2,0)))</f>
        <v/>
      </c>
      <c r="N643" t="str">
        <f>IFERROR(LEFT(Table5[[#This Row],[Part No]],12),"")</f>
        <v/>
      </c>
    </row>
    <row r="644" spans="6:14" x14ac:dyDescent="0.3">
      <c r="F644" t="str">
        <f>IFERROR(IF(Table5[[#This Row],[Rit]]="","",1),"")</f>
        <v/>
      </c>
      <c r="J644" t="str">
        <f>IF(H644="","",IF(OR((VLOOKUP(G644,G:H,2,0)="(blank)"),VLOOKUP(G644,G:H,2,0)="Grand Total"),"",VLOOKUP(G644,G:H,2,0)))</f>
        <v/>
      </c>
      <c r="N644" t="str">
        <f>IFERROR(LEFT(Table5[[#This Row],[Part No]],12),"")</f>
        <v/>
      </c>
    </row>
    <row r="645" spans="6:14" x14ac:dyDescent="0.3">
      <c r="F645" t="str">
        <f>IFERROR(IF(Table5[[#This Row],[Rit]]="","",1),"")</f>
        <v/>
      </c>
      <c r="J645" t="str">
        <f>IF(H645="","",IF(OR((VLOOKUP(G645,G:H,2,0)="(blank)"),VLOOKUP(G645,G:H,2,0)="Grand Total"),"",VLOOKUP(G645,G:H,2,0)))</f>
        <v/>
      </c>
      <c r="N645" t="str">
        <f>IFERROR(LEFT(Table5[[#This Row],[Part No]],12),"")</f>
        <v/>
      </c>
    </row>
    <row r="646" spans="6:14" x14ac:dyDescent="0.3">
      <c r="F646" t="str">
        <f>IFERROR(IF(Table5[[#This Row],[Rit]]="","",1),"")</f>
        <v/>
      </c>
      <c r="J646" t="str">
        <f>IF(H646="","",IF(OR((VLOOKUP(G646,G:H,2,0)="(blank)"),VLOOKUP(G646,G:H,2,0)="Grand Total"),"",VLOOKUP(G646,G:H,2,0)))</f>
        <v/>
      </c>
      <c r="N646" t="str">
        <f>IFERROR(LEFT(Table5[[#This Row],[Part No]],12),"")</f>
        <v/>
      </c>
    </row>
    <row r="647" spans="6:14" x14ac:dyDescent="0.3">
      <c r="F647" t="str">
        <f>IFERROR(IF(Table5[[#This Row],[Rit]]="","",1),"")</f>
        <v/>
      </c>
      <c r="J647" t="str">
        <f>IF(H647="","",IF(OR((VLOOKUP(G647,G:H,2,0)="(blank)"),VLOOKUP(G647,G:H,2,0)="Grand Total"),"",VLOOKUP(G647,G:H,2,0)))</f>
        <v/>
      </c>
      <c r="N647" t="str">
        <f>IFERROR(LEFT(Table5[[#This Row],[Part No]],12),"")</f>
        <v/>
      </c>
    </row>
    <row r="648" spans="6:14" x14ac:dyDescent="0.3">
      <c r="F648" t="str">
        <f>IFERROR(IF(Table5[[#This Row],[Rit]]="","",1),"")</f>
        <v/>
      </c>
      <c r="J648" t="str">
        <f>IF(H648="","",IF(OR((VLOOKUP(G648,G:H,2,0)="(blank)"),VLOOKUP(G648,G:H,2,0)="Grand Total"),"",VLOOKUP(G648,G:H,2,0)))</f>
        <v/>
      </c>
      <c r="N648" t="str">
        <f>IFERROR(LEFT(Table5[[#This Row],[Part No]],12),"")</f>
        <v/>
      </c>
    </row>
    <row r="649" spans="6:14" x14ac:dyDescent="0.3">
      <c r="F649" t="str">
        <f>IFERROR(IF(Table5[[#This Row],[Rit]]="","",1),"")</f>
        <v/>
      </c>
      <c r="J649" t="str">
        <f>IF(H649="","",IF(OR((VLOOKUP(G649,G:H,2,0)="(blank)"),VLOOKUP(G649,G:H,2,0)="Grand Total"),"",VLOOKUP(G649,G:H,2,0)))</f>
        <v/>
      </c>
      <c r="N649" t="str">
        <f>IFERROR(LEFT(Table5[[#This Row],[Part No]],12),"")</f>
        <v/>
      </c>
    </row>
    <row r="650" spans="6:14" x14ac:dyDescent="0.3">
      <c r="F650" t="str">
        <f>IFERROR(IF(Table5[[#This Row],[Rit]]="","",1),"")</f>
        <v/>
      </c>
      <c r="J650" t="str">
        <f>IF(H650="","",IF(OR((VLOOKUP(G650,G:H,2,0)="(blank)"),VLOOKUP(G650,G:H,2,0)="Grand Total"),"",VLOOKUP(G650,G:H,2,0)))</f>
        <v/>
      </c>
      <c r="N650" t="str">
        <f>IFERROR(LEFT(Table5[[#This Row],[Part No]],12),"")</f>
        <v/>
      </c>
    </row>
    <row r="651" spans="6:14" x14ac:dyDescent="0.3">
      <c r="F651" t="str">
        <f>IFERROR(IF(Table5[[#This Row],[Rit]]="","",1),"")</f>
        <v/>
      </c>
      <c r="J651" t="str">
        <f>IF(H651="","",IF(OR((VLOOKUP(G651,G:H,2,0)="(blank)"),VLOOKUP(G651,G:H,2,0)="Grand Total"),"",VLOOKUP(G651,G:H,2,0)))</f>
        <v/>
      </c>
      <c r="N651" t="str">
        <f>IFERROR(LEFT(Table5[[#This Row],[Part No]],12),"")</f>
        <v/>
      </c>
    </row>
    <row r="652" spans="6:14" x14ac:dyDescent="0.3">
      <c r="F652" t="str">
        <f>IFERROR(IF(Table5[[#This Row],[Rit]]="","",1),"")</f>
        <v/>
      </c>
      <c r="J652" t="str">
        <f>IF(H652="","",IF(OR((VLOOKUP(G652,G:H,2,0)="(blank)"),VLOOKUP(G652,G:H,2,0)="Grand Total"),"",VLOOKUP(G652,G:H,2,0)))</f>
        <v/>
      </c>
      <c r="N652" t="str">
        <f>IFERROR(LEFT(Table5[[#This Row],[Part No]],12),"")</f>
        <v/>
      </c>
    </row>
    <row r="653" spans="6:14" x14ac:dyDescent="0.3">
      <c r="F653" t="str">
        <f>IFERROR(IF(Table5[[#This Row],[Rit]]="","",1),"")</f>
        <v/>
      </c>
      <c r="J653" t="str">
        <f>IF(H653="","",IF(OR((VLOOKUP(G653,G:H,2,0)="(blank)"),VLOOKUP(G653,G:H,2,0)="Grand Total"),"",VLOOKUP(G653,G:H,2,0)))</f>
        <v/>
      </c>
      <c r="N653" t="str">
        <f>IFERROR(LEFT(Table5[[#This Row],[Part No]],12),"")</f>
        <v/>
      </c>
    </row>
    <row r="654" spans="6:14" x14ac:dyDescent="0.3">
      <c r="F654" t="str">
        <f>IFERROR(IF(Table5[[#This Row],[Rit]]="","",1),"")</f>
        <v/>
      </c>
      <c r="J654" t="str">
        <f>IF(H654="","",IF(OR((VLOOKUP(G654,G:H,2,0)="(blank)"),VLOOKUP(G654,G:H,2,0)="Grand Total"),"",VLOOKUP(G654,G:H,2,0)))</f>
        <v/>
      </c>
      <c r="N654" t="str">
        <f>IFERROR(LEFT(Table5[[#This Row],[Part No]],12),"")</f>
        <v/>
      </c>
    </row>
    <row r="655" spans="6:14" x14ac:dyDescent="0.3">
      <c r="F655" t="str">
        <f>IFERROR(IF(Table5[[#This Row],[Rit]]="","",1),"")</f>
        <v/>
      </c>
      <c r="J655" t="str">
        <f>IF(H655="","",IF(OR((VLOOKUP(G655,G:H,2,0)="(blank)"),VLOOKUP(G655,G:H,2,0)="Grand Total"),"",VLOOKUP(G655,G:H,2,0)))</f>
        <v/>
      </c>
      <c r="N655" t="str">
        <f>IFERROR(LEFT(Table5[[#This Row],[Part No]],12),"")</f>
        <v/>
      </c>
    </row>
    <row r="656" spans="6:14" x14ac:dyDescent="0.3">
      <c r="F656" t="str">
        <f>IFERROR(IF(Table5[[#This Row],[Rit]]="","",1),"")</f>
        <v/>
      </c>
      <c r="J656" t="str">
        <f>IF(H656="","",IF(OR((VLOOKUP(G656,G:H,2,0)="(blank)"),VLOOKUP(G656,G:H,2,0)="Grand Total"),"",VLOOKUP(G656,G:H,2,0)))</f>
        <v/>
      </c>
      <c r="N656" t="str">
        <f>IFERROR(LEFT(Table5[[#This Row],[Part No]],12),"")</f>
        <v/>
      </c>
    </row>
    <row r="657" spans="6:14" x14ac:dyDescent="0.3">
      <c r="F657" t="str">
        <f>IFERROR(IF(Table5[[#This Row],[Rit]]="","",1),"")</f>
        <v/>
      </c>
      <c r="J657" t="str">
        <f>IF(H657="","",IF(OR((VLOOKUP(G657,G:H,2,0)="(blank)"),VLOOKUP(G657,G:H,2,0)="Grand Total"),"",VLOOKUP(G657,G:H,2,0)))</f>
        <v/>
      </c>
      <c r="N657" t="str">
        <f>IFERROR(LEFT(Table5[[#This Row],[Part No]],12),"")</f>
        <v/>
      </c>
    </row>
    <row r="658" spans="6:14" x14ac:dyDescent="0.3">
      <c r="F658" t="str">
        <f>IFERROR(IF(Table5[[#This Row],[Rit]]="","",1),"")</f>
        <v/>
      </c>
      <c r="J658" t="str">
        <f>IF(H658="","",IF(OR((VLOOKUP(G658,G:H,2,0)="(blank)"),VLOOKUP(G658,G:H,2,0)="Grand Total"),"",VLOOKUP(G658,G:H,2,0)))</f>
        <v/>
      </c>
      <c r="N658" t="str">
        <f>IFERROR(LEFT(Table5[[#This Row],[Part No]],12),"")</f>
        <v/>
      </c>
    </row>
    <row r="659" spans="6:14" x14ac:dyDescent="0.3">
      <c r="F659" t="str">
        <f>IFERROR(IF(Table5[[#This Row],[Rit]]="","",1),"")</f>
        <v/>
      </c>
      <c r="J659" t="str">
        <f>IF(H659="","",IF(OR((VLOOKUP(G659,G:H,2,0)="(blank)"),VLOOKUP(G659,G:H,2,0)="Grand Total"),"",VLOOKUP(G659,G:H,2,0)))</f>
        <v/>
      </c>
      <c r="N659" t="str">
        <f>IFERROR(LEFT(Table5[[#This Row],[Part No]],12),"")</f>
        <v/>
      </c>
    </row>
    <row r="660" spans="6:14" x14ac:dyDescent="0.3">
      <c r="F660" t="str">
        <f>IFERROR(IF(Table5[[#This Row],[Rit]]="","",1),"")</f>
        <v/>
      </c>
      <c r="J660" t="str">
        <f>IF(H660="","",IF(OR((VLOOKUP(G660,G:H,2,0)="(blank)"),VLOOKUP(G660,G:H,2,0)="Grand Total"),"",VLOOKUP(G660,G:H,2,0)))</f>
        <v/>
      </c>
      <c r="N660" t="str">
        <f>IFERROR(LEFT(Table5[[#This Row],[Part No]],12),"")</f>
        <v/>
      </c>
    </row>
    <row r="661" spans="6:14" x14ac:dyDescent="0.3">
      <c r="F661" t="str">
        <f>IFERROR(IF(Table5[[#This Row],[Rit]]="","",1),"")</f>
        <v/>
      </c>
      <c r="J661" t="str">
        <f>IF(H661="","",IF(OR((VLOOKUP(G661,G:H,2,0)="(blank)"),VLOOKUP(G661,G:H,2,0)="Grand Total"),"",VLOOKUP(G661,G:H,2,0)))</f>
        <v/>
      </c>
      <c r="N661" t="str">
        <f>IFERROR(LEFT(Table5[[#This Row],[Part No]],12),"")</f>
        <v/>
      </c>
    </row>
    <row r="662" spans="6:14" x14ac:dyDescent="0.3">
      <c r="F662" t="str">
        <f>IFERROR(IF(Table5[[#This Row],[Rit]]="","",1),"")</f>
        <v/>
      </c>
      <c r="J662" t="str">
        <f>IF(H662="","",IF(OR((VLOOKUP(G662,G:H,2,0)="(blank)"),VLOOKUP(G662,G:H,2,0)="Grand Total"),"",VLOOKUP(G662,G:H,2,0)))</f>
        <v/>
      </c>
      <c r="N662" t="str">
        <f>IFERROR(LEFT(Table5[[#This Row],[Part No]],12),"")</f>
        <v/>
      </c>
    </row>
    <row r="663" spans="6:14" x14ac:dyDescent="0.3">
      <c r="F663" t="str">
        <f>IFERROR(IF(Table5[[#This Row],[Rit]]="","",1),"")</f>
        <v/>
      </c>
      <c r="J663" t="str">
        <f>IF(H663="","",IF(OR((VLOOKUP(G663,G:H,2,0)="(blank)"),VLOOKUP(G663,G:H,2,0)="Grand Total"),"",VLOOKUP(G663,G:H,2,0)))</f>
        <v/>
      </c>
      <c r="N663" t="str">
        <f>IFERROR(LEFT(Table5[[#This Row],[Part No]],12),"")</f>
        <v/>
      </c>
    </row>
    <row r="664" spans="6:14" x14ac:dyDescent="0.3">
      <c r="F664" t="str">
        <f>IFERROR(IF(Table5[[#This Row],[Rit]]="","",1),"")</f>
        <v/>
      </c>
      <c r="J664" t="str">
        <f>IF(H664="","",IF(OR((VLOOKUP(G664,G:H,2,0)="(blank)"),VLOOKUP(G664,G:H,2,0)="Grand Total"),"",VLOOKUP(G664,G:H,2,0)))</f>
        <v/>
      </c>
    </row>
    <row r="665" spans="6:14" x14ac:dyDescent="0.3">
      <c r="F665" t="str">
        <f>IFERROR(IF(Table5[[#This Row],[Rit]]="","",1),"")</f>
        <v/>
      </c>
      <c r="J665" t="str">
        <f>IF(H665="","",IF(OR((VLOOKUP(G665,G:H,2,0)="(blank)"),VLOOKUP(G665,G:H,2,0)="Grand Total"),"",VLOOKUP(G665,G:H,2,0)))</f>
        <v/>
      </c>
    </row>
    <row r="666" spans="6:14" x14ac:dyDescent="0.3">
      <c r="F666" t="str">
        <f>IFERROR(IF(Table5[[#This Row],[Rit]]="","",1),"")</f>
        <v/>
      </c>
      <c r="J666" t="str">
        <f>IF(H666="","",IF(OR((VLOOKUP(G666,G:H,2,0)="(blank)"),VLOOKUP(G666,G:H,2,0)="Grand Total"),"",VLOOKUP(G666,G:H,2,0)))</f>
        <v/>
      </c>
    </row>
    <row r="667" spans="6:14" x14ac:dyDescent="0.3">
      <c r="F667" t="str">
        <f>IFERROR(IF(Table5[[#This Row],[Rit]]="","",1),"")</f>
        <v/>
      </c>
      <c r="J667" t="str">
        <f>IF(H667="","",IF(OR((VLOOKUP(G667,G:H,2,0)="(blank)"),VLOOKUP(G667,G:H,2,0)="Grand Total"),"",VLOOKUP(G667,G:H,2,0)))</f>
        <v/>
      </c>
    </row>
    <row r="668" spans="6:14" x14ac:dyDescent="0.3">
      <c r="F668" t="str">
        <f>IFERROR(IF(Table5[[#This Row],[Rit]]="","",1),"")</f>
        <v/>
      </c>
      <c r="J668" t="str">
        <f>IF(H668="","",IF(OR((VLOOKUP(G668,G:H,2,0)="(blank)"),VLOOKUP(G668,G:H,2,0)="Grand Total"),"",VLOOKUP(G668,G:H,2,0)))</f>
        <v/>
      </c>
    </row>
    <row r="669" spans="6:14" x14ac:dyDescent="0.3">
      <c r="F669" t="str">
        <f>IFERROR(IF(Table5[[#This Row],[Rit]]="","",1),"")</f>
        <v/>
      </c>
      <c r="J669" t="str">
        <f>IF(H669="","",IF(OR((VLOOKUP(G669,G:H,2,0)="(blank)"),VLOOKUP(G669,G:H,2,0)="Grand Total"),"",VLOOKUP(G669,G:H,2,0)))</f>
        <v/>
      </c>
    </row>
    <row r="670" spans="6:14" x14ac:dyDescent="0.3">
      <c r="F670" t="str">
        <f>IFERROR(IF(Table5[[#This Row],[Rit]]="","",1),"")</f>
        <v/>
      </c>
      <c r="J670" t="str">
        <f>IF(H670="","",IF(OR((VLOOKUP(G670,G:H,2,0)="(blank)"),VLOOKUP(G670,G:H,2,0)="Grand Total"),"",VLOOKUP(G670,G:H,2,0)))</f>
        <v/>
      </c>
    </row>
    <row r="671" spans="6:14" x14ac:dyDescent="0.3">
      <c r="F671" t="str">
        <f>IFERROR(IF(Table5[[#This Row],[Rit]]="","",1),"")</f>
        <v/>
      </c>
      <c r="J671" t="str">
        <f>IF(H671="","",IF(OR((VLOOKUP(G671,G:H,2,0)="(blank)"),VLOOKUP(G671,G:H,2,0)="Grand Total"),"",VLOOKUP(G671,G:H,2,0)))</f>
        <v/>
      </c>
    </row>
    <row r="672" spans="6:14" x14ac:dyDescent="0.3">
      <c r="F672" t="str">
        <f>IFERROR(IF(Table5[[#This Row],[Rit]]="","",1),"")</f>
        <v/>
      </c>
      <c r="J672" t="str">
        <f>IF(H672="","",IF(OR((VLOOKUP(G672,G:H,2,0)="(blank)"),VLOOKUP(G672,G:H,2,0)="Grand Total"),"",VLOOKUP(G672,G:H,2,0)))</f>
        <v/>
      </c>
    </row>
    <row r="673" spans="6:10" x14ac:dyDescent="0.3">
      <c r="F673" t="str">
        <f>IFERROR(IF(Table5[[#This Row],[Rit]]="","",1),"")</f>
        <v/>
      </c>
      <c r="J673" t="str">
        <f>IF(H673="","",IF(OR((VLOOKUP(G673,G:H,2,0)="(blank)"),VLOOKUP(G673,G:H,2,0)="Grand Total"),"",VLOOKUP(G673,G:H,2,0)))</f>
        <v/>
      </c>
    </row>
    <row r="674" spans="6:10" x14ac:dyDescent="0.3">
      <c r="F674" t="str">
        <f>IFERROR(IF(Table5[[#This Row],[Rit]]="","",1),"")</f>
        <v/>
      </c>
      <c r="J674" t="str">
        <f>IF(H674="","",IF(OR((VLOOKUP(G674,G:H,2,0)="(blank)"),VLOOKUP(G674,G:H,2,0)="Grand Total"),"",VLOOKUP(G674,G:H,2,0)))</f>
        <v/>
      </c>
    </row>
    <row r="675" spans="6:10" x14ac:dyDescent="0.3">
      <c r="F675" t="str">
        <f>IFERROR(IF(Table5[[#This Row],[Rit]]="","",1),"")</f>
        <v/>
      </c>
      <c r="J675" t="str">
        <f>IF(H675="","",IF(OR((VLOOKUP(G675,G:H,2,0)="(blank)"),VLOOKUP(G675,G:H,2,0)="Grand Total"),"",VLOOKUP(G675,G:H,2,0)))</f>
        <v/>
      </c>
    </row>
    <row r="676" spans="6:10" x14ac:dyDescent="0.3">
      <c r="F676" t="str">
        <f>IFERROR(IF(Table5[[#This Row],[Rit]]="","",1),"")</f>
        <v/>
      </c>
      <c r="J676" t="str">
        <f>IF(H676="","",IF(OR((VLOOKUP(G676,G:H,2,0)="(blank)"),VLOOKUP(G676,G:H,2,0)="Grand Total"),"",VLOOKUP(G676,G:H,2,0)))</f>
        <v/>
      </c>
    </row>
    <row r="677" spans="6:10" x14ac:dyDescent="0.3">
      <c r="F677" t="str">
        <f>IFERROR(IF(Table5[[#This Row],[Rit]]="","",1),"")</f>
        <v/>
      </c>
      <c r="J677" t="str">
        <f>IF(H677="","",IF(OR((VLOOKUP(G677,G:H,2,0)="(blank)"),VLOOKUP(G677,G:H,2,0)="Grand Total"),"",VLOOKUP(G677,G:H,2,0)))</f>
        <v/>
      </c>
    </row>
    <row r="678" spans="6:10" x14ac:dyDescent="0.3">
      <c r="F678" t="str">
        <f>IFERROR(IF(Table5[[#This Row],[Rit]]="","",1),"")</f>
        <v/>
      </c>
      <c r="J678" t="str">
        <f>IF(H678="","",IF(OR((VLOOKUP(G678,G:H,2,0)="(blank)"),VLOOKUP(G678,G:H,2,0)="Grand Total"),"",VLOOKUP(G678,G:H,2,0)))</f>
        <v/>
      </c>
    </row>
    <row r="679" spans="6:10" x14ac:dyDescent="0.3">
      <c r="F679" t="str">
        <f>IFERROR(IF(Table5[[#This Row],[Rit]]="","",1),"")</f>
        <v/>
      </c>
      <c r="J679" t="str">
        <f>IF(H679="","",IF(OR((VLOOKUP(G679,G:H,2,0)="(blank)"),VLOOKUP(G679,G:H,2,0)="Grand Total"),"",VLOOKUP(G679,G:H,2,0)))</f>
        <v/>
      </c>
    </row>
    <row r="680" spans="6:10" x14ac:dyDescent="0.3">
      <c r="F680" t="str">
        <f>IFERROR(IF(Table5[[#This Row],[Rit]]="","",1),"")</f>
        <v/>
      </c>
      <c r="J680" t="str">
        <f>IF(H680="","",IF(OR((VLOOKUP(G680,G:H,2,0)="(blank)"),VLOOKUP(G680,G:H,2,0)="Grand Total"),"",VLOOKUP(G680,G:H,2,0)))</f>
        <v/>
      </c>
    </row>
    <row r="681" spans="6:10" x14ac:dyDescent="0.3">
      <c r="F681" t="str">
        <f>IFERROR(IF(Table5[[#This Row],[Rit]]="","",1),"")</f>
        <v/>
      </c>
      <c r="J681" t="str">
        <f>IF(H681="","",IF(OR((VLOOKUP(G681,G:H,2,0)="(blank)"),VLOOKUP(G681,G:H,2,0)="Grand Total"),"",VLOOKUP(G681,G:H,2,0)))</f>
        <v/>
      </c>
    </row>
    <row r="682" spans="6:10" x14ac:dyDescent="0.3">
      <c r="F682" t="str">
        <f>IFERROR(IF(Table5[[#This Row],[Rit]]="","",1),"")</f>
        <v/>
      </c>
      <c r="J682" t="str">
        <f>IF(H682="","",IF(OR((VLOOKUP(G682,G:H,2,0)="(blank)"),VLOOKUP(G682,G:H,2,0)="Grand Total"),"",VLOOKUP(G682,G:H,2,0)))</f>
        <v/>
      </c>
    </row>
    <row r="683" spans="6:10" x14ac:dyDescent="0.3">
      <c r="F683" t="str">
        <f>IFERROR(IF(Table5[[#This Row],[Rit]]="","",1),"")</f>
        <v/>
      </c>
      <c r="J683" t="str">
        <f>IF(H683="","",IF(OR((VLOOKUP(G683,G:H,2,0)="(blank)"),VLOOKUP(G683,G:H,2,0)="Grand Total"),"",VLOOKUP(G683,G:H,2,0)))</f>
        <v/>
      </c>
    </row>
    <row r="684" spans="6:10" x14ac:dyDescent="0.3">
      <c r="F684" t="str">
        <f>IFERROR(IF(Table5[[#This Row],[Rit]]="","",1),"")</f>
        <v/>
      </c>
      <c r="J684" t="str">
        <f>IF(H684="","",IF(OR((VLOOKUP(G684,G:H,2,0)="(blank)"),VLOOKUP(G684,G:H,2,0)="Grand Total"),"",VLOOKUP(G684,G:H,2,0)))</f>
        <v/>
      </c>
    </row>
    <row r="685" spans="6:10" x14ac:dyDescent="0.3">
      <c r="F685" t="str">
        <f>IFERROR(IF(Table5[[#This Row],[Rit]]="","",1),"")</f>
        <v/>
      </c>
      <c r="J685" t="str">
        <f>IF(H685="","",IF(OR((VLOOKUP(G685,G:H,2,0)="(blank)"),VLOOKUP(G685,G:H,2,0)="Grand Total"),"",VLOOKUP(G685,G:H,2,0)))</f>
        <v/>
      </c>
    </row>
    <row r="686" spans="6:10" x14ac:dyDescent="0.3">
      <c r="F686" t="str">
        <f>IFERROR(IF(Table5[[#This Row],[Rit]]="","",1),"")</f>
        <v/>
      </c>
      <c r="J686" t="str">
        <f>IF(H686="","",IF(OR((VLOOKUP(G686,G:H,2,0)="(blank)"),VLOOKUP(G686,G:H,2,0)="Grand Total"),"",VLOOKUP(G686,G:H,2,0)))</f>
        <v/>
      </c>
    </row>
    <row r="687" spans="6:10" x14ac:dyDescent="0.3">
      <c r="F687" t="str">
        <f>IFERROR(IF(Table5[[#This Row],[Rit]]="","",1),"")</f>
        <v/>
      </c>
      <c r="J687" t="str">
        <f>IF(H687="","",IF(OR((VLOOKUP(G687,G:H,2,0)="(blank)"),VLOOKUP(G687,G:H,2,0)="Grand Total"),"",VLOOKUP(G687,G:H,2,0)))</f>
        <v/>
      </c>
    </row>
    <row r="688" spans="6:10" x14ac:dyDescent="0.3">
      <c r="F688" t="str">
        <f>IFERROR(IF(Table5[[#This Row],[Rit]]="","",1),"")</f>
        <v/>
      </c>
      <c r="J688" t="str">
        <f>IF(H688="","",IF(OR((VLOOKUP(G688,G:H,2,0)="(blank)"),VLOOKUP(G688,G:H,2,0)="Grand Total"),"",VLOOKUP(G688,G:H,2,0)))</f>
        <v/>
      </c>
    </row>
    <row r="689" spans="6:10" x14ac:dyDescent="0.3">
      <c r="F689" t="str">
        <f>IFERROR(IF(Table5[[#This Row],[Rit]]="","",1),"")</f>
        <v/>
      </c>
      <c r="J689" t="str">
        <f>IF(H689="","",IF(OR((VLOOKUP(G689,G:H,2,0)="(blank)"),VLOOKUP(G689,G:H,2,0)="Grand Total"),"",VLOOKUP(G689,G:H,2,0)))</f>
        <v/>
      </c>
    </row>
    <row r="690" spans="6:10" x14ac:dyDescent="0.3">
      <c r="F690" t="str">
        <f>IFERROR(IF(Table5[[#This Row],[Rit]]="","",1),"")</f>
        <v/>
      </c>
      <c r="J690" t="str">
        <f>IF(H690="","",IF(OR((VLOOKUP(G690,G:H,2,0)="(blank)"),VLOOKUP(G690,G:H,2,0)="Grand Total"),"",VLOOKUP(G690,G:H,2,0)))</f>
        <v/>
      </c>
    </row>
    <row r="691" spans="6:10" x14ac:dyDescent="0.3">
      <c r="F691" t="str">
        <f>IFERROR(IF(Table5[[#This Row],[Rit]]="","",1),"")</f>
        <v/>
      </c>
      <c r="J691" t="str">
        <f>IF(H691="","",IF(OR((VLOOKUP(G691,G:H,2,0)="(blank)"),VLOOKUP(G691,G:H,2,0)="Grand Total"),"",VLOOKUP(G691,G:H,2,0)))</f>
        <v/>
      </c>
    </row>
    <row r="692" spans="6:10" x14ac:dyDescent="0.3">
      <c r="F692" t="str">
        <f>IFERROR(IF(Table5[[#This Row],[Rit]]="","",1),"")</f>
        <v/>
      </c>
      <c r="J692" t="str">
        <f>IF(H692="","",IF(OR((VLOOKUP(G692,G:H,2,0)="(blank)"),VLOOKUP(G692,G:H,2,0)="Grand Total"),"",VLOOKUP(G692,G:H,2,0)))</f>
        <v/>
      </c>
    </row>
    <row r="693" spans="6:10" x14ac:dyDescent="0.3">
      <c r="F693" t="str">
        <f>IFERROR(IF(Table5[[#This Row],[Rit]]="","",1),"")</f>
        <v/>
      </c>
      <c r="J693" t="str">
        <f>IF(H693="","",IF(OR((VLOOKUP(G693,G:H,2,0)="(blank)"),VLOOKUP(G693,G:H,2,0)="Grand Total"),"",VLOOKUP(G693,G:H,2,0)))</f>
        <v/>
      </c>
    </row>
    <row r="694" spans="6:10" x14ac:dyDescent="0.3">
      <c r="F694" t="str">
        <f>IFERROR(IF(Table5[[#This Row],[Rit]]="","",1),"")</f>
        <v/>
      </c>
      <c r="J694" t="str">
        <f>IF(H694="","",IF(OR((VLOOKUP(G694,G:H,2,0)="(blank)"),VLOOKUP(G694,G:H,2,0)="Grand Total"),"",VLOOKUP(G694,G:H,2,0)))</f>
        <v/>
      </c>
    </row>
    <row r="695" spans="6:10" x14ac:dyDescent="0.3">
      <c r="F695" t="str">
        <f>IFERROR(IF(Table5[[#This Row],[Rit]]="","",1),"")</f>
        <v/>
      </c>
      <c r="J695" t="str">
        <f>IF(H695="","",IF(OR((VLOOKUP(G695,G:H,2,0)="(blank)"),VLOOKUP(G695,G:H,2,0)="Grand Total"),"",VLOOKUP(G695,G:H,2,0)))</f>
        <v/>
      </c>
    </row>
    <row r="696" spans="6:10" x14ac:dyDescent="0.3">
      <c r="F696" t="str">
        <f>IFERROR(IF(Table5[[#This Row],[Rit]]="","",1),"")</f>
        <v/>
      </c>
      <c r="J696" t="str">
        <f>IF(H696="","",IF(OR((VLOOKUP(G696,G:H,2,0)="(blank)"),VLOOKUP(G696,G:H,2,0)="Grand Total"),"",VLOOKUP(G696,G:H,2,0)))</f>
        <v/>
      </c>
    </row>
    <row r="697" spans="6:10" x14ac:dyDescent="0.3">
      <c r="F697" t="str">
        <f>IFERROR(IF(Table5[[#This Row],[Rit]]="","",1),"")</f>
        <v/>
      </c>
      <c r="J697" t="str">
        <f>IF(H697="","",IF(OR((VLOOKUP(G697,G:H,2,0)="(blank)"),VLOOKUP(G697,G:H,2,0)="Grand Total"),"",VLOOKUP(G697,G:H,2,0)))</f>
        <v/>
      </c>
    </row>
    <row r="698" spans="6:10" x14ac:dyDescent="0.3">
      <c r="F698" t="str">
        <f>IFERROR(IF(Table5[[#This Row],[Rit]]="","",1),"")</f>
        <v/>
      </c>
      <c r="J698" t="str">
        <f>IF(H698="","",IF(OR((VLOOKUP(G698,G:H,2,0)="(blank)"),VLOOKUP(G698,G:H,2,0)="Grand Total"),"",VLOOKUP(G698,G:H,2,0)))</f>
        <v/>
      </c>
    </row>
    <row r="699" spans="6:10" x14ac:dyDescent="0.3">
      <c r="F699" t="str">
        <f>IFERROR(IF(Table5[[#This Row],[Rit]]="","",1),"")</f>
        <v/>
      </c>
      <c r="J699" t="str">
        <f>IF(H699="","",IF(OR((VLOOKUP(G699,G:H,2,0)="(blank)"),VLOOKUP(G699,G:H,2,0)="Grand Total"),"",VLOOKUP(G699,G:H,2,0)))</f>
        <v/>
      </c>
    </row>
    <row r="700" spans="6:10" x14ac:dyDescent="0.3">
      <c r="F700" t="str">
        <f>IFERROR(IF(Table5[[#This Row],[Rit]]="","",1),"")</f>
        <v/>
      </c>
      <c r="J700" t="str">
        <f>IF(H700="","",IF(OR((VLOOKUP(G700,G:H,2,0)="(blank)"),VLOOKUP(G700,G:H,2,0)="Grand Total"),"",VLOOKUP(G700,G:H,2,0)))</f>
        <v/>
      </c>
    </row>
    <row r="701" spans="6:10" x14ac:dyDescent="0.3">
      <c r="F701" t="str">
        <f>IFERROR(IF(Table5[[#This Row],[Rit]]="","",1),"")</f>
        <v/>
      </c>
      <c r="J701" t="str">
        <f>IF(H701="","",IF(OR((VLOOKUP(G701,G:H,2,0)="(blank)"),VLOOKUP(G701,G:H,2,0)="Grand Total"),"",VLOOKUP(G701,G:H,2,0)))</f>
        <v/>
      </c>
    </row>
    <row r="702" spans="6:10" x14ac:dyDescent="0.3">
      <c r="F702" t="str">
        <f>IFERROR(IF(Table5[[#This Row],[Rit]]="","",1),"")</f>
        <v/>
      </c>
      <c r="J702" t="str">
        <f>IF(H702="","",IF(OR((VLOOKUP(G702,G:H,2,0)="(blank)"),VLOOKUP(G702,G:H,2,0)="Grand Total"),"",VLOOKUP(G702,G:H,2,0)))</f>
        <v/>
      </c>
    </row>
    <row r="703" spans="6:10" x14ac:dyDescent="0.3">
      <c r="F703" t="str">
        <f>IFERROR(IF(Table5[[#This Row],[Rit]]="","",1),"")</f>
        <v/>
      </c>
      <c r="J703" t="str">
        <f>IF(H703="","",IF(OR((VLOOKUP(G703,G:H,2,0)="(blank)"),VLOOKUP(G703,G:H,2,0)="Grand Total"),"",VLOOKUP(G703,G:H,2,0)))</f>
        <v/>
      </c>
    </row>
    <row r="704" spans="6:10" x14ac:dyDescent="0.3">
      <c r="F704" t="str">
        <f>IFERROR(IF(Table5[[#This Row],[Rit]]="","",1),"")</f>
        <v/>
      </c>
      <c r="J704" t="str">
        <f>IF(H704="","",IF(OR((VLOOKUP(G704,G:H,2,0)="(blank)"),VLOOKUP(G704,G:H,2,0)="Grand Total"),"",VLOOKUP(G704,G:H,2,0)))</f>
        <v/>
      </c>
    </row>
    <row r="705" spans="6:10" x14ac:dyDescent="0.3">
      <c r="F705" t="str">
        <f>IFERROR(IF(Table5[[#This Row],[Rit]]="","",1),"")</f>
        <v/>
      </c>
      <c r="J705" t="str">
        <f>IF(H705="","",IF(OR((VLOOKUP(G705,G:H,2,0)="(blank)"),VLOOKUP(G705,G:H,2,0)="Grand Total"),"",VLOOKUP(G705,G:H,2,0)))</f>
        <v/>
      </c>
    </row>
    <row r="706" spans="6:10" x14ac:dyDescent="0.3">
      <c r="F706" t="str">
        <f>IFERROR(IF(Table5[[#This Row],[Rit]]="","",1),"")</f>
        <v/>
      </c>
      <c r="J706" t="str">
        <f>IF(H706="","",IF(OR((VLOOKUP(G706,G:H,2,0)="(blank)"),VLOOKUP(G706,G:H,2,0)="Grand Total"),"",VLOOKUP(G706,G:H,2,0)))</f>
        <v/>
      </c>
    </row>
    <row r="707" spans="6:10" x14ac:dyDescent="0.3">
      <c r="F707" t="str">
        <f>IFERROR(IF(Table5[[#This Row],[Rit]]="","",1),"")</f>
        <v/>
      </c>
      <c r="J707" t="str">
        <f>IF(H707="","",IF(OR((VLOOKUP(G707,G:H,2,0)="(blank)"),VLOOKUP(G707,G:H,2,0)="Grand Total"),"",VLOOKUP(G707,G:H,2,0)))</f>
        <v/>
      </c>
    </row>
    <row r="708" spans="6:10" x14ac:dyDescent="0.3">
      <c r="F708" t="str">
        <f>IFERROR(IF(Table5[[#This Row],[Rit]]="","",1),"")</f>
        <v/>
      </c>
      <c r="J708" t="str">
        <f>IF(H708="","",IF(OR((VLOOKUP(G708,G:H,2,0)="(blank)"),VLOOKUP(G708,G:H,2,0)="Grand Total"),"",VLOOKUP(G708,G:H,2,0)))</f>
        <v/>
      </c>
    </row>
    <row r="709" spans="6:10" x14ac:dyDescent="0.3">
      <c r="F709" t="str">
        <f>IFERROR(IF(Table5[[#This Row],[Rit]]="","",1),"")</f>
        <v/>
      </c>
      <c r="J709" t="str">
        <f>IF(H709="","",IF(OR((VLOOKUP(G709,G:H,2,0)="(blank)"),VLOOKUP(G709,G:H,2,0)="Grand Total"),"",VLOOKUP(G709,G:H,2,0)))</f>
        <v/>
      </c>
    </row>
    <row r="710" spans="6:10" x14ac:dyDescent="0.3">
      <c r="F710" t="str">
        <f>IFERROR(IF(Table5[[#This Row],[Rit]]="","",1),"")</f>
        <v/>
      </c>
      <c r="J710" t="str">
        <f>IF(H710="","",IF(OR((VLOOKUP(G710,G:H,2,0)="(blank)"),VLOOKUP(G710,G:H,2,0)="Grand Total"),"",VLOOKUP(G710,G:H,2,0)))</f>
        <v/>
      </c>
    </row>
    <row r="711" spans="6:10" x14ac:dyDescent="0.3">
      <c r="F711" t="str">
        <f>IFERROR(IF(Table5[[#This Row],[Rit]]="","",1),"")</f>
        <v/>
      </c>
      <c r="J711" t="str">
        <f>IF(H711="","",IF(OR((VLOOKUP(G711,G:H,2,0)="(blank)"),VLOOKUP(G711,G:H,2,0)="Grand Total"),"",VLOOKUP(G711,G:H,2,0)))</f>
        <v/>
      </c>
    </row>
    <row r="712" spans="6:10" x14ac:dyDescent="0.3">
      <c r="F712" t="str">
        <f>IFERROR(IF(Table5[[#This Row],[Rit]]="","",1),"")</f>
        <v/>
      </c>
      <c r="J712" t="str">
        <f>IF(H712="","",IF(OR((VLOOKUP(G712,G:H,2,0)="(blank)"),VLOOKUP(G712,G:H,2,0)="Grand Total"),"",VLOOKUP(G712,G:H,2,0)))</f>
        <v/>
      </c>
    </row>
    <row r="713" spans="6:10" x14ac:dyDescent="0.3">
      <c r="F713" t="str">
        <f>IFERROR(IF(Table5[[#This Row],[Rit]]="","",1),"")</f>
        <v/>
      </c>
      <c r="J713" t="str">
        <f>IF(H713="","",IF(OR((VLOOKUP(G713,G:H,2,0)="(blank)"),VLOOKUP(G713,G:H,2,0)="Grand Total"),"",VLOOKUP(G713,G:H,2,0)))</f>
        <v/>
      </c>
    </row>
    <row r="714" spans="6:10" x14ac:dyDescent="0.3">
      <c r="F714" t="str">
        <f>IFERROR(IF(Table5[[#This Row],[Rit]]="","",1),"")</f>
        <v/>
      </c>
      <c r="J714" t="str">
        <f>IF(H714="","",IF(OR((VLOOKUP(G714,G:H,2,0)="(blank)"),VLOOKUP(G714,G:H,2,0)="Grand Total"),"",VLOOKUP(G714,G:H,2,0)))</f>
        <v/>
      </c>
    </row>
    <row r="715" spans="6:10" x14ac:dyDescent="0.3">
      <c r="F715" t="str">
        <f>IFERROR(IF(Table5[[#This Row],[Rit]]="","",1),"")</f>
        <v/>
      </c>
      <c r="J715" t="str">
        <f>IF(H715="","",IF(OR((VLOOKUP(G715,G:H,2,0)="(blank)"),VLOOKUP(G715,G:H,2,0)="Grand Total"),"",VLOOKUP(G715,G:H,2,0)))</f>
        <v/>
      </c>
    </row>
    <row r="716" spans="6:10" x14ac:dyDescent="0.3">
      <c r="F716" t="str">
        <f>IFERROR(IF(Table5[[#This Row],[Rit]]="","",1),"")</f>
        <v/>
      </c>
      <c r="J716" t="str">
        <f>IF(H716="","",IF(OR((VLOOKUP(G716,G:H,2,0)="(blank)"),VLOOKUP(G716,G:H,2,0)="Grand Total"),"",VLOOKUP(G716,G:H,2,0)))</f>
        <v/>
      </c>
    </row>
    <row r="717" spans="6:10" x14ac:dyDescent="0.3">
      <c r="F717" t="str">
        <f>IFERROR(IF(Table5[[#This Row],[Rit]]="","",1),"")</f>
        <v/>
      </c>
      <c r="J717" t="str">
        <f>IF(H717="","",IF(OR((VLOOKUP(G717,G:H,2,0)="(blank)"),VLOOKUP(G717,G:H,2,0)="Grand Total"),"",VLOOKUP(G717,G:H,2,0)))</f>
        <v/>
      </c>
    </row>
    <row r="718" spans="6:10" x14ac:dyDescent="0.3">
      <c r="F718" t="str">
        <f>IFERROR(IF(Table5[[#This Row],[Rit]]="","",1),"")</f>
        <v/>
      </c>
      <c r="J718" t="str">
        <f>IF(H718="","",IF(OR((VLOOKUP(G718,G:H,2,0)="(blank)"),VLOOKUP(G718,G:H,2,0)="Grand Total"),"",VLOOKUP(G718,G:H,2,0)))</f>
        <v/>
      </c>
    </row>
    <row r="719" spans="6:10" x14ac:dyDescent="0.3">
      <c r="F719" t="str">
        <f>IFERROR(IF(Table5[[#This Row],[Rit]]="","",1),"")</f>
        <v/>
      </c>
      <c r="J719" t="str">
        <f>IF(H719="","",IF(OR((VLOOKUP(G719,G:H,2,0)="(blank)"),VLOOKUP(G719,G:H,2,0)="Grand Total"),"",VLOOKUP(G719,G:H,2,0)))</f>
        <v/>
      </c>
    </row>
    <row r="720" spans="6:10" x14ac:dyDescent="0.3">
      <c r="F720" t="str">
        <f>IFERROR(IF(Table5[[#This Row],[Rit]]="","",1),"")</f>
        <v/>
      </c>
      <c r="J720" t="str">
        <f>IF(H720="","",IF(OR((VLOOKUP(G720,G:H,2,0)="(blank)"),VLOOKUP(G720,G:H,2,0)="Grand Total"),"",VLOOKUP(G720,G:H,2,0)))</f>
        <v/>
      </c>
    </row>
    <row r="721" spans="6:10" x14ac:dyDescent="0.3">
      <c r="F721" t="str">
        <f>IFERROR(IF(Table5[[#This Row],[Rit]]="","",1),"")</f>
        <v/>
      </c>
      <c r="J721" t="str">
        <f>IF(H721="","",IF(OR((VLOOKUP(G721,G:H,2,0)="(blank)"),VLOOKUP(G721,G:H,2,0)="Grand Total"),"",VLOOKUP(G721,G:H,2,0)))</f>
        <v/>
      </c>
    </row>
    <row r="722" spans="6:10" x14ac:dyDescent="0.3">
      <c r="F722" t="str">
        <f>IFERROR(IF(Table5[[#This Row],[Rit]]="","",1),"")</f>
        <v/>
      </c>
      <c r="J722" t="str">
        <f>IF(H722="","",IF(OR((VLOOKUP(G722,G:H,2,0)="(blank)"),VLOOKUP(G722,G:H,2,0)="Grand Total"),"",VLOOKUP(G722,G:H,2,0)))</f>
        <v/>
      </c>
    </row>
    <row r="723" spans="6:10" x14ac:dyDescent="0.3">
      <c r="F723" t="str">
        <f>IFERROR(IF(Table5[[#This Row],[Rit]]="","",1),"")</f>
        <v/>
      </c>
      <c r="J723" t="str">
        <f>IF(H723="","",IF(OR((VLOOKUP(G723,G:H,2,0)="(blank)"),VLOOKUP(G723,G:H,2,0)="Grand Total"),"",VLOOKUP(G723,G:H,2,0)))</f>
        <v/>
      </c>
    </row>
    <row r="724" spans="6:10" x14ac:dyDescent="0.3">
      <c r="F724" t="str">
        <f>IFERROR(IF(Table5[[#This Row],[Rit]]="","",1),"")</f>
        <v/>
      </c>
      <c r="J724" t="str">
        <f>IF(H724="","",IF(OR((VLOOKUP(G724,G:H,2,0)="(blank)"),VLOOKUP(G724,G:H,2,0)="Grand Total"),"",VLOOKUP(G724,G:H,2,0)))</f>
        <v/>
      </c>
    </row>
    <row r="725" spans="6:10" x14ac:dyDescent="0.3">
      <c r="F725" t="str">
        <f>IFERROR(IF(Table5[[#This Row],[Rit]]="","",1),"")</f>
        <v/>
      </c>
      <c r="J725" t="str">
        <f>IF(H725="","",IF(OR((VLOOKUP(G725,G:H,2,0)="(blank)"),VLOOKUP(G725,G:H,2,0)="Grand Total"),"",VLOOKUP(G725,G:H,2,0)))</f>
        <v/>
      </c>
    </row>
    <row r="726" spans="6:10" x14ac:dyDescent="0.3">
      <c r="F726" t="str">
        <f>IFERROR(IF(Table5[[#This Row],[Rit]]="","",1),"")</f>
        <v/>
      </c>
      <c r="J726" t="str">
        <f>IF(H726="","",IF(OR((VLOOKUP(G726,G:H,2,0)="(blank)"),VLOOKUP(G726,G:H,2,0)="Grand Total"),"",VLOOKUP(G726,G:H,2,0)))</f>
        <v/>
      </c>
    </row>
    <row r="727" spans="6:10" x14ac:dyDescent="0.3">
      <c r="F727" t="str">
        <f>IFERROR(IF(Table5[[#This Row],[Rit]]="","",1),"")</f>
        <v/>
      </c>
      <c r="J727" t="str">
        <f>IF(H727="","",IF(OR((VLOOKUP(G727,G:H,2,0)="(blank)"),VLOOKUP(G727,G:H,2,0)="Grand Total"),"",VLOOKUP(G727,G:H,2,0)))</f>
        <v/>
      </c>
    </row>
    <row r="728" spans="6:10" x14ac:dyDescent="0.3">
      <c r="F728" t="str">
        <f>IFERROR(IF(Table5[[#This Row],[Rit]]="","",1),"")</f>
        <v/>
      </c>
      <c r="J728" t="str">
        <f>IF(H728="","",IF(OR((VLOOKUP(G728,G:H,2,0)="(blank)"),VLOOKUP(G728,G:H,2,0)="Grand Total"),"",VLOOKUP(G728,G:H,2,0)))</f>
        <v/>
      </c>
    </row>
    <row r="729" spans="6:10" x14ac:dyDescent="0.3">
      <c r="F729" t="str">
        <f>IFERROR(IF(Table5[[#This Row],[Rit]]="","",1),"")</f>
        <v/>
      </c>
      <c r="J729" t="str">
        <f>IF(H729="","",IF(OR((VLOOKUP(G729,G:H,2,0)="(blank)"),VLOOKUP(G729,G:H,2,0)="Grand Total"),"",VLOOKUP(G729,G:H,2,0)))</f>
        <v/>
      </c>
    </row>
    <row r="730" spans="6:10" x14ac:dyDescent="0.3">
      <c r="F730" t="str">
        <f>IFERROR(IF(Table5[[#This Row],[Rit]]="","",1),"")</f>
        <v/>
      </c>
      <c r="J730" t="str">
        <f>IF(H730="","",IF(OR((VLOOKUP(G730,G:H,2,0)="(blank)"),VLOOKUP(G730,G:H,2,0)="Grand Total"),"",VLOOKUP(G730,G:H,2,0)))</f>
        <v/>
      </c>
    </row>
    <row r="731" spans="6:10" x14ac:dyDescent="0.3">
      <c r="F731" t="str">
        <f>IFERROR(IF(Table5[[#This Row],[Rit]]="","",1),"")</f>
        <v/>
      </c>
      <c r="J731" t="str">
        <f>IF(H731="","",IF(OR((VLOOKUP(G731,G:H,2,0)="(blank)"),VLOOKUP(G731,G:H,2,0)="Grand Total"),"",VLOOKUP(G731,G:H,2,0)))</f>
        <v/>
      </c>
    </row>
    <row r="732" spans="6:10" x14ac:dyDescent="0.3">
      <c r="F732" t="str">
        <f>IFERROR(IF(Table5[[#This Row],[Rit]]="","",1),"")</f>
        <v/>
      </c>
      <c r="J732" t="str">
        <f>IF(H732="","",IF(OR((VLOOKUP(G732,G:H,2,0)="(blank)"),VLOOKUP(G732,G:H,2,0)="Grand Total"),"",VLOOKUP(G732,G:H,2,0)))</f>
        <v/>
      </c>
    </row>
    <row r="733" spans="6:10" x14ac:dyDescent="0.3">
      <c r="F733" t="str">
        <f>IFERROR(IF(Table5[[#This Row],[Rit]]="","",1),"")</f>
        <v/>
      </c>
      <c r="J733" t="str">
        <f>IF(H733="","",IF(OR((VLOOKUP(G733,G:H,2,0)="(blank)"),VLOOKUP(G733,G:H,2,0)="Grand Total"),"",VLOOKUP(G733,G:H,2,0)))</f>
        <v/>
      </c>
    </row>
    <row r="734" spans="6:10" x14ac:dyDescent="0.3">
      <c r="F734" t="str">
        <f>IFERROR(IF(Table5[[#This Row],[Rit]]="","",1),"")</f>
        <v/>
      </c>
      <c r="J734" t="str">
        <f>IF(H734="","",IF(OR((VLOOKUP(G734,G:H,2,0)="(blank)"),VLOOKUP(G734,G:H,2,0)="Grand Total"),"",VLOOKUP(G734,G:H,2,0)))</f>
        <v/>
      </c>
    </row>
    <row r="735" spans="6:10" x14ac:dyDescent="0.3">
      <c r="F735" t="str">
        <f>IFERROR(IF(Table5[[#This Row],[Rit]]="","",1),"")</f>
        <v/>
      </c>
      <c r="J735" t="str">
        <f>IF(H735="","",IF(OR((VLOOKUP(G735,G:H,2,0)="(blank)"),VLOOKUP(G735,G:H,2,0)="Grand Total"),"",VLOOKUP(G735,G:H,2,0)))</f>
        <v/>
      </c>
    </row>
    <row r="736" spans="6:10" x14ac:dyDescent="0.3">
      <c r="F736" t="str">
        <f>IFERROR(IF(Table5[[#This Row],[Rit]]="","",1),"")</f>
        <v/>
      </c>
      <c r="J736" t="str">
        <f>IF(H736="","",IF(OR((VLOOKUP(G736,G:H,2,0)="(blank)"),VLOOKUP(G736,G:H,2,0)="Grand Total"),"",VLOOKUP(G736,G:H,2,0)))</f>
        <v/>
      </c>
    </row>
    <row r="737" spans="6:10" x14ac:dyDescent="0.3">
      <c r="F737" t="str">
        <f>IFERROR(IF(Table5[[#This Row],[Rit]]="","",1),"")</f>
        <v/>
      </c>
      <c r="J737" t="str">
        <f>IF(H737="","",IF(OR((VLOOKUP(G737,G:H,2,0)="(blank)"),VLOOKUP(G737,G:H,2,0)="Grand Total"),"",VLOOKUP(G737,G:H,2,0)))</f>
        <v/>
      </c>
    </row>
    <row r="738" spans="6:10" x14ac:dyDescent="0.3">
      <c r="F738" t="str">
        <f>IFERROR(IF(Table5[[#This Row],[Rit]]="","",1),"")</f>
        <v/>
      </c>
      <c r="J738" t="str">
        <f>IF(H738="","",IF(OR((VLOOKUP(G738,G:H,2,0)="(blank)"),VLOOKUP(G738,G:H,2,0)="Grand Total"),"",VLOOKUP(G738,G:H,2,0)))</f>
        <v/>
      </c>
    </row>
    <row r="739" spans="6:10" x14ac:dyDescent="0.3">
      <c r="F739" t="str">
        <f>IFERROR(IF(Table5[[#This Row],[Rit]]="","",1),"")</f>
        <v/>
      </c>
      <c r="J739" t="str">
        <f>IF(H739="","",IF(OR((VLOOKUP(G739,G:H,2,0)="(blank)"),VLOOKUP(G739,G:H,2,0)="Grand Total"),"",VLOOKUP(G739,G:H,2,0)))</f>
        <v/>
      </c>
    </row>
    <row r="740" spans="6:10" x14ac:dyDescent="0.3">
      <c r="F740" t="str">
        <f>IFERROR(IF(Table5[[#This Row],[Rit]]="","",1),"")</f>
        <v/>
      </c>
      <c r="J740" t="str">
        <f>IF(H740="","",IF(OR((VLOOKUP(G740,G:H,2,0)="(blank)"),VLOOKUP(G740,G:H,2,0)="Grand Total"),"",VLOOKUP(G740,G:H,2,0)))</f>
        <v/>
      </c>
    </row>
    <row r="741" spans="6:10" x14ac:dyDescent="0.3">
      <c r="F741" t="str">
        <f>IFERROR(IF(Table5[[#This Row],[Rit]]="","",1),"")</f>
        <v/>
      </c>
      <c r="J741" t="str">
        <f>IF(H741="","",IF(OR((VLOOKUP(G741,G:H,2,0)="(blank)"),VLOOKUP(G741,G:H,2,0)="Grand Total"),"",VLOOKUP(G741,G:H,2,0)))</f>
        <v/>
      </c>
    </row>
    <row r="742" spans="6:10" x14ac:dyDescent="0.3">
      <c r="F742" t="str">
        <f>IFERROR(IF(Table5[[#This Row],[Rit]]="","",1),"")</f>
        <v/>
      </c>
      <c r="J742" t="str">
        <f>IF(H742="","",IF(OR((VLOOKUP(G742,G:H,2,0)="(blank)"),VLOOKUP(G742,G:H,2,0)="Grand Total"),"",VLOOKUP(G742,G:H,2,0)))</f>
        <v/>
      </c>
    </row>
    <row r="743" spans="6:10" x14ac:dyDescent="0.3">
      <c r="F743" t="str">
        <f>IFERROR(IF(Table5[[#This Row],[Rit]]="","",1),"")</f>
        <v/>
      </c>
      <c r="J743" t="str">
        <f>IF(H743="","",IF(OR((VLOOKUP(G743,G:H,2,0)="(blank)"),VLOOKUP(G743,G:H,2,0)="Grand Total"),"",VLOOKUP(G743,G:H,2,0)))</f>
        <v/>
      </c>
    </row>
    <row r="744" spans="6:10" x14ac:dyDescent="0.3">
      <c r="F744" t="str">
        <f>IFERROR(IF(Table5[[#This Row],[Rit]]="","",1),"")</f>
        <v/>
      </c>
      <c r="J744" t="str">
        <f>IF(H744="","",IF(OR((VLOOKUP(G744,G:H,2,0)="(blank)"),VLOOKUP(G744,G:H,2,0)="Grand Total"),"",VLOOKUP(G744,G:H,2,0)))</f>
        <v/>
      </c>
    </row>
    <row r="745" spans="6:10" x14ac:dyDescent="0.3">
      <c r="F745" t="str">
        <f>IFERROR(IF(Table5[[#This Row],[Rit]]="","",1),"")</f>
        <v/>
      </c>
      <c r="J745" t="str">
        <f>IF(H745="","",IF(OR((VLOOKUP(G745,G:H,2,0)="(blank)"),VLOOKUP(G745,G:H,2,0)="Grand Total"),"",VLOOKUP(G745,G:H,2,0)))</f>
        <v/>
      </c>
    </row>
    <row r="746" spans="6:10" x14ac:dyDescent="0.3">
      <c r="F746" t="str">
        <f>IFERROR(IF(Table5[[#This Row],[Rit]]="","",1),"")</f>
        <v/>
      </c>
      <c r="J746" t="str">
        <f>IF(H746="","",IF(OR((VLOOKUP(G746,G:H,2,0)="(blank)"),VLOOKUP(G746,G:H,2,0)="Grand Total"),"",VLOOKUP(G746,G:H,2,0)))</f>
        <v/>
      </c>
    </row>
    <row r="747" spans="6:10" x14ac:dyDescent="0.3">
      <c r="F747" t="str">
        <f>IFERROR(IF(Table5[[#This Row],[Rit]]="","",1),"")</f>
        <v/>
      </c>
      <c r="J747" t="str">
        <f>IF(H747="","",IF(OR((VLOOKUP(G747,G:H,2,0)="(blank)"),VLOOKUP(G747,G:H,2,0)="Grand Total"),"",VLOOKUP(G747,G:H,2,0)))</f>
        <v/>
      </c>
    </row>
    <row r="748" spans="6:10" x14ac:dyDescent="0.3">
      <c r="F748" t="str">
        <f>IFERROR(IF(Table5[[#This Row],[Rit]]="","",1),"")</f>
        <v/>
      </c>
      <c r="J748" t="str">
        <f>IF(H748="","",IF(OR((VLOOKUP(G748,G:H,2,0)="(blank)"),VLOOKUP(G748,G:H,2,0)="Grand Total"),"",VLOOKUP(G748,G:H,2,0)))</f>
        <v/>
      </c>
    </row>
    <row r="749" spans="6:10" x14ac:dyDescent="0.3">
      <c r="F749" t="str">
        <f>IFERROR(IF(Table5[[#This Row],[Rit]]="","",1),"")</f>
        <v/>
      </c>
      <c r="J749" t="str">
        <f>IF(H749="","",IF(OR((VLOOKUP(G749,G:H,2,0)="(blank)"),VLOOKUP(G749,G:H,2,0)="Grand Total"),"",VLOOKUP(G749,G:H,2,0)))</f>
        <v/>
      </c>
    </row>
    <row r="750" spans="6:10" x14ac:dyDescent="0.3">
      <c r="F750" t="str">
        <f>IFERROR(IF(Table5[[#This Row],[Rit]]="","",1),"")</f>
        <v/>
      </c>
      <c r="J750" t="str">
        <f>IF(H750="","",IF(OR((VLOOKUP(G750,G:H,2,0)="(blank)"),VLOOKUP(G750,G:H,2,0)="Grand Total"),"",VLOOKUP(G750,G:H,2,0)))</f>
        <v/>
      </c>
    </row>
    <row r="751" spans="6:10" x14ac:dyDescent="0.3">
      <c r="F751" t="str">
        <f>IFERROR(IF(Table5[[#This Row],[Rit]]="","",1),"")</f>
        <v/>
      </c>
      <c r="J751" t="str">
        <f>IF(H751="","",IF(OR((VLOOKUP(G751,G:H,2,0)="(blank)"),VLOOKUP(G751,G:H,2,0)="Grand Total"),"",VLOOKUP(G751,G:H,2,0)))</f>
        <v/>
      </c>
    </row>
    <row r="752" spans="6:10" x14ac:dyDescent="0.3">
      <c r="F752" t="str">
        <f>IFERROR(IF(Table5[[#This Row],[Rit]]="","",1),"")</f>
        <v/>
      </c>
      <c r="J752" t="str">
        <f>IF(H752="","",IF(OR((VLOOKUP(G752,G:H,2,0)="(blank)"),VLOOKUP(G752,G:H,2,0)="Grand Total"),"",VLOOKUP(G752,G:H,2,0)))</f>
        <v/>
      </c>
    </row>
    <row r="753" spans="6:10" x14ac:dyDescent="0.3">
      <c r="F753" t="str">
        <f>IFERROR(IF(Table5[[#This Row],[Rit]]="","",1),"")</f>
        <v/>
      </c>
      <c r="J753" t="str">
        <f>IF(H753="","",IF(OR((VLOOKUP(G753,G:H,2,0)="(blank)"),VLOOKUP(G753,G:H,2,0)="Grand Total"),"",VLOOKUP(G753,G:H,2,0)))</f>
        <v/>
      </c>
    </row>
    <row r="754" spans="6:10" x14ac:dyDescent="0.3">
      <c r="F754" t="str">
        <f>IFERROR(IF(Table5[[#This Row],[Rit]]="","",1),"")</f>
        <v/>
      </c>
      <c r="J754" t="str">
        <f>IF(H754="","",IF(OR((VLOOKUP(G754,G:H,2,0)="(blank)"),VLOOKUP(G754,G:H,2,0)="Grand Total"),"",VLOOKUP(G754,G:H,2,0)))</f>
        <v/>
      </c>
    </row>
    <row r="755" spans="6:10" x14ac:dyDescent="0.3">
      <c r="F755" t="str">
        <f>IFERROR(IF(Table5[[#This Row],[Rit]]="","",1),"")</f>
        <v/>
      </c>
      <c r="J755" t="str">
        <f>IF(H755="","",IF(OR((VLOOKUP(G755,G:H,2,0)="(blank)"),VLOOKUP(G755,G:H,2,0)="Grand Total"),"",VLOOKUP(G755,G:H,2,0)))</f>
        <v/>
      </c>
    </row>
    <row r="756" spans="6:10" x14ac:dyDescent="0.3">
      <c r="F756" t="str">
        <f>IFERROR(IF(Table5[[#This Row],[Rit]]="","",1),"")</f>
        <v/>
      </c>
      <c r="J756" t="str">
        <f>IF(H756="","",IF(OR((VLOOKUP(G756,G:H,2,0)="(blank)"),VLOOKUP(G756,G:H,2,0)="Grand Total"),"",VLOOKUP(G756,G:H,2,0)))</f>
        <v/>
      </c>
    </row>
  </sheetData>
  <mergeCells count="1">
    <mergeCell ref="A1:E1"/>
  </mergeCells>
  <phoneticPr fontId="32" type="noConversion"/>
  <pageMargins left="0.7" right="0.7" top="0.75" bottom="0.75" header="0.3" footer="0.3"/>
  <pageSetup paperSize="9" orientation="portrait" r:id="rId2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E836"/>
  <sheetViews>
    <sheetView workbookViewId="0">
      <selection activeCell="H3" sqref="H3"/>
    </sheetView>
  </sheetViews>
  <sheetFormatPr defaultRowHeight="14.4" x14ac:dyDescent="0.3"/>
  <cols>
    <col min="2" max="2" width="21.21875" bestFit="1" customWidth="1"/>
    <col min="3" max="3" width="17.44140625" customWidth="1"/>
    <col min="4" max="4" width="43.77734375" bestFit="1" customWidth="1"/>
    <col min="5" max="5" width="14.44140625" style="19" customWidth="1"/>
  </cols>
  <sheetData>
    <row r="1" spans="1:5" x14ac:dyDescent="0.3">
      <c r="A1" s="175" t="s">
        <v>4961</v>
      </c>
      <c r="B1" s="176" t="s">
        <v>4975</v>
      </c>
      <c r="C1" s="176" t="s">
        <v>4976</v>
      </c>
      <c r="D1" s="176" t="s">
        <v>4977</v>
      </c>
      <c r="E1" s="177" t="s">
        <v>4973</v>
      </c>
    </row>
    <row r="2" spans="1:5" x14ac:dyDescent="0.3">
      <c r="A2" s="105">
        <v>1</v>
      </c>
      <c r="B2" s="105" t="s">
        <v>140</v>
      </c>
      <c r="C2" s="105" t="s">
        <v>2590</v>
      </c>
      <c r="D2" s="105" t="s">
        <v>4978</v>
      </c>
      <c r="E2" s="178">
        <v>41</v>
      </c>
    </row>
    <row r="3" spans="1:5" x14ac:dyDescent="0.3">
      <c r="A3" s="105">
        <v>2</v>
      </c>
      <c r="B3" s="105" t="s">
        <v>143</v>
      </c>
      <c r="C3" s="105" t="s">
        <v>2592</v>
      </c>
      <c r="D3" s="105" t="s">
        <v>4979</v>
      </c>
      <c r="E3" s="178">
        <v>1</v>
      </c>
    </row>
    <row r="4" spans="1:5" x14ac:dyDescent="0.3">
      <c r="A4" s="105">
        <v>3</v>
      </c>
      <c r="B4" s="105" t="s">
        <v>1645</v>
      </c>
      <c r="C4" s="105" t="s">
        <v>1644</v>
      </c>
      <c r="D4" s="105" t="s">
        <v>4980</v>
      </c>
      <c r="E4" s="178">
        <v>0</v>
      </c>
    </row>
    <row r="5" spans="1:5" x14ac:dyDescent="0.3">
      <c r="A5" s="105">
        <v>4</v>
      </c>
      <c r="B5" s="105" t="s">
        <v>1649</v>
      </c>
      <c r="C5" s="105" t="s">
        <v>1648</v>
      </c>
      <c r="D5" s="105" t="s">
        <v>4981</v>
      </c>
      <c r="E5" s="178">
        <v>0</v>
      </c>
    </row>
    <row r="6" spans="1:5" x14ac:dyDescent="0.3">
      <c r="A6" s="105">
        <v>5</v>
      </c>
      <c r="B6" s="105" t="s">
        <v>4982</v>
      </c>
      <c r="C6" s="105" t="s">
        <v>4983</v>
      </c>
      <c r="D6" s="105" t="s">
        <v>4984</v>
      </c>
      <c r="E6" s="178">
        <v>11</v>
      </c>
    </row>
    <row r="7" spans="1:5" x14ac:dyDescent="0.3">
      <c r="A7" s="105">
        <v>6</v>
      </c>
      <c r="B7" s="105" t="s">
        <v>3720</v>
      </c>
      <c r="C7" s="105" t="s">
        <v>4985</v>
      </c>
      <c r="D7" s="105" t="s">
        <v>4986</v>
      </c>
      <c r="E7" s="178">
        <v>25</v>
      </c>
    </row>
    <row r="8" spans="1:5" x14ac:dyDescent="0.3">
      <c r="A8" s="105">
        <v>7</v>
      </c>
      <c r="B8" s="105" t="s">
        <v>4987</v>
      </c>
      <c r="C8" s="105" t="s">
        <v>4988</v>
      </c>
      <c r="D8" s="105" t="s">
        <v>4989</v>
      </c>
      <c r="E8" s="178">
        <v>25</v>
      </c>
    </row>
    <row r="9" spans="1:5" x14ac:dyDescent="0.3">
      <c r="A9" s="105">
        <v>8</v>
      </c>
      <c r="B9" s="101" t="s">
        <v>3732</v>
      </c>
      <c r="C9" s="105" t="s">
        <v>4990</v>
      </c>
      <c r="D9" s="105" t="s">
        <v>4991</v>
      </c>
      <c r="E9" s="178">
        <v>57</v>
      </c>
    </row>
    <row r="10" spans="1:5" x14ac:dyDescent="0.3">
      <c r="A10" s="105">
        <v>9</v>
      </c>
      <c r="B10" s="105" t="s">
        <v>4992</v>
      </c>
      <c r="C10" s="101" t="s">
        <v>4993</v>
      </c>
      <c r="D10" s="105" t="s">
        <v>4994</v>
      </c>
      <c r="E10" s="178">
        <v>18</v>
      </c>
    </row>
    <row r="11" spans="1:5" x14ac:dyDescent="0.3">
      <c r="A11" s="105">
        <v>10</v>
      </c>
      <c r="B11" s="101" t="s">
        <v>3724</v>
      </c>
      <c r="C11" s="105" t="s">
        <v>4995</v>
      </c>
      <c r="D11" s="105" t="s">
        <v>4996</v>
      </c>
      <c r="E11" s="178">
        <v>40</v>
      </c>
    </row>
    <row r="12" spans="1:5" x14ac:dyDescent="0.3">
      <c r="A12" s="105">
        <v>11</v>
      </c>
      <c r="B12" s="105" t="s">
        <v>4152</v>
      </c>
      <c r="C12" s="105" t="s">
        <v>4997</v>
      </c>
      <c r="D12" s="105" t="s">
        <v>4998</v>
      </c>
      <c r="E12" s="178">
        <v>12</v>
      </c>
    </row>
    <row r="13" spans="1:5" x14ac:dyDescent="0.3">
      <c r="A13" s="105">
        <v>12</v>
      </c>
      <c r="B13" s="101" t="s">
        <v>3736</v>
      </c>
      <c r="C13" s="105" t="s">
        <v>4999</v>
      </c>
      <c r="D13" s="105" t="s">
        <v>5000</v>
      </c>
      <c r="E13" s="178">
        <v>52</v>
      </c>
    </row>
    <row r="14" spans="1:5" x14ac:dyDescent="0.3">
      <c r="A14" s="105">
        <v>13</v>
      </c>
      <c r="B14" s="105" t="s">
        <v>5001</v>
      </c>
      <c r="C14" s="105" t="s">
        <v>5002</v>
      </c>
      <c r="D14" s="105" t="s">
        <v>5003</v>
      </c>
      <c r="E14" s="178">
        <v>13</v>
      </c>
    </row>
    <row r="15" spans="1:5" x14ac:dyDescent="0.3">
      <c r="A15" s="105">
        <v>14</v>
      </c>
      <c r="B15" s="105" t="s">
        <v>4250</v>
      </c>
      <c r="C15" s="105" t="s">
        <v>5004</v>
      </c>
      <c r="D15" s="105" t="s">
        <v>4986</v>
      </c>
      <c r="E15" s="178">
        <v>29</v>
      </c>
    </row>
    <row r="16" spans="1:5" x14ac:dyDescent="0.3">
      <c r="A16" s="105">
        <v>15</v>
      </c>
      <c r="B16" s="105" t="s">
        <v>4161</v>
      </c>
      <c r="C16" s="105" t="s">
        <v>5005</v>
      </c>
      <c r="D16" s="105" t="s">
        <v>5006</v>
      </c>
      <c r="E16" s="178">
        <v>28</v>
      </c>
    </row>
    <row r="17" spans="1:5" x14ac:dyDescent="0.3">
      <c r="A17" s="105">
        <v>16</v>
      </c>
      <c r="B17" s="105" t="s">
        <v>4408</v>
      </c>
      <c r="C17" s="105" t="s">
        <v>5007</v>
      </c>
      <c r="D17" s="105" t="s">
        <v>4991</v>
      </c>
      <c r="E17" s="178">
        <v>40</v>
      </c>
    </row>
    <row r="18" spans="1:5" x14ac:dyDescent="0.3">
      <c r="A18" s="105">
        <v>17</v>
      </c>
      <c r="B18" s="105" t="s">
        <v>5008</v>
      </c>
      <c r="C18" s="105" t="s">
        <v>5009</v>
      </c>
      <c r="D18" s="105" t="s">
        <v>5010</v>
      </c>
      <c r="E18" s="178">
        <v>20</v>
      </c>
    </row>
    <row r="19" spans="1:5" x14ac:dyDescent="0.3">
      <c r="A19" s="105">
        <v>18</v>
      </c>
      <c r="B19" s="105" t="s">
        <v>5011</v>
      </c>
      <c r="C19" s="105" t="s">
        <v>5012</v>
      </c>
      <c r="D19" s="105" t="s">
        <v>5013</v>
      </c>
      <c r="E19" s="178">
        <v>29</v>
      </c>
    </row>
    <row r="20" spans="1:5" x14ac:dyDescent="0.3">
      <c r="A20" s="105">
        <v>19</v>
      </c>
      <c r="B20" s="105" t="s">
        <v>4202</v>
      </c>
      <c r="C20" s="105" t="s">
        <v>5014</v>
      </c>
      <c r="D20" s="105" t="s">
        <v>5015</v>
      </c>
      <c r="E20" s="178">
        <v>21</v>
      </c>
    </row>
    <row r="21" spans="1:5" x14ac:dyDescent="0.3">
      <c r="A21" s="105">
        <v>20</v>
      </c>
      <c r="B21" s="105" t="s">
        <v>5016</v>
      </c>
      <c r="C21" s="105" t="s">
        <v>5017</v>
      </c>
      <c r="D21" s="105" t="s">
        <v>5018</v>
      </c>
      <c r="E21" s="178">
        <v>21</v>
      </c>
    </row>
    <row r="22" spans="1:5" x14ac:dyDescent="0.3">
      <c r="A22" s="105">
        <v>21</v>
      </c>
      <c r="B22" s="105" t="s">
        <v>4218</v>
      </c>
      <c r="C22" s="105" t="s">
        <v>5019</v>
      </c>
      <c r="D22" s="105" t="s">
        <v>5020</v>
      </c>
      <c r="E22" s="178">
        <v>20</v>
      </c>
    </row>
    <row r="23" spans="1:5" x14ac:dyDescent="0.3">
      <c r="A23" s="105">
        <v>22</v>
      </c>
      <c r="B23" s="101" t="s">
        <v>3714</v>
      </c>
      <c r="C23" s="101" t="s">
        <v>5021</v>
      </c>
      <c r="D23" s="105" t="s">
        <v>5022</v>
      </c>
      <c r="E23" s="178">
        <v>47</v>
      </c>
    </row>
    <row r="24" spans="1:5" x14ac:dyDescent="0.3">
      <c r="A24" s="105">
        <v>23</v>
      </c>
      <c r="B24" s="105" t="s">
        <v>4495</v>
      </c>
      <c r="C24" s="105" t="s">
        <v>5023</v>
      </c>
      <c r="D24" s="105" t="s">
        <v>4496</v>
      </c>
      <c r="E24" s="178">
        <v>20</v>
      </c>
    </row>
    <row r="25" spans="1:5" x14ac:dyDescent="0.3">
      <c r="A25" s="105">
        <v>24</v>
      </c>
      <c r="B25" s="105" t="s">
        <v>3726</v>
      </c>
      <c r="C25" s="101" t="s">
        <v>5024</v>
      </c>
      <c r="D25" s="105" t="s">
        <v>5025</v>
      </c>
      <c r="E25" s="178">
        <v>35</v>
      </c>
    </row>
    <row r="26" spans="1:5" x14ac:dyDescent="0.3">
      <c r="A26" s="105">
        <v>25</v>
      </c>
      <c r="B26" s="105" t="s">
        <v>5026</v>
      </c>
      <c r="C26" s="105" t="s">
        <v>5027</v>
      </c>
      <c r="D26" s="105" t="s">
        <v>5028</v>
      </c>
      <c r="E26" s="178">
        <v>33</v>
      </c>
    </row>
    <row r="27" spans="1:5" x14ac:dyDescent="0.3">
      <c r="A27" s="105">
        <v>26</v>
      </c>
      <c r="B27" s="105" t="s">
        <v>5029</v>
      </c>
      <c r="C27" s="105" t="s">
        <v>5030</v>
      </c>
      <c r="D27" s="105" t="s">
        <v>5031</v>
      </c>
      <c r="E27" s="178">
        <v>49</v>
      </c>
    </row>
    <row r="28" spans="1:5" x14ac:dyDescent="0.3">
      <c r="A28" s="105">
        <v>27</v>
      </c>
      <c r="B28" s="105" t="s">
        <v>5032</v>
      </c>
      <c r="C28" s="105" t="s">
        <v>5033</v>
      </c>
      <c r="D28" s="105" t="s">
        <v>5034</v>
      </c>
      <c r="E28" s="178">
        <v>24</v>
      </c>
    </row>
    <row r="29" spans="1:5" x14ac:dyDescent="0.3">
      <c r="A29" s="105">
        <v>28</v>
      </c>
      <c r="B29" s="105" t="s">
        <v>4407</v>
      </c>
      <c r="C29" s="105" t="s">
        <v>5035</v>
      </c>
      <c r="D29" s="105" t="s">
        <v>5036</v>
      </c>
      <c r="E29" s="178">
        <v>25</v>
      </c>
    </row>
    <row r="30" spans="1:5" x14ac:dyDescent="0.3">
      <c r="A30" s="105">
        <v>29</v>
      </c>
      <c r="B30" s="105" t="s">
        <v>5037</v>
      </c>
      <c r="C30" s="105" t="s">
        <v>5038</v>
      </c>
      <c r="D30" s="105" t="s">
        <v>5039</v>
      </c>
      <c r="E30" s="178">
        <v>15</v>
      </c>
    </row>
    <row r="31" spans="1:5" x14ac:dyDescent="0.3">
      <c r="A31" s="105">
        <v>30</v>
      </c>
      <c r="B31" s="105" t="s">
        <v>1660</v>
      </c>
      <c r="C31" s="105" t="s">
        <v>1659</v>
      </c>
      <c r="D31" s="105" t="s">
        <v>5040</v>
      </c>
      <c r="E31" s="178">
        <v>0</v>
      </c>
    </row>
    <row r="32" spans="1:5" x14ac:dyDescent="0.3">
      <c r="A32" s="105">
        <v>31</v>
      </c>
      <c r="B32" s="105" t="s">
        <v>978</v>
      </c>
      <c r="C32" s="105" t="s">
        <v>2397</v>
      </c>
      <c r="D32" s="105" t="s">
        <v>5041</v>
      </c>
      <c r="E32" s="178">
        <v>0</v>
      </c>
    </row>
    <row r="33" spans="1:5" x14ac:dyDescent="0.3">
      <c r="A33" s="105">
        <v>32</v>
      </c>
      <c r="B33" s="105" t="s">
        <v>1666</v>
      </c>
      <c r="C33" s="105" t="s">
        <v>1665</v>
      </c>
      <c r="D33" s="105" t="s">
        <v>5042</v>
      </c>
      <c r="E33" s="178">
        <v>0</v>
      </c>
    </row>
    <row r="34" spans="1:5" x14ac:dyDescent="0.3">
      <c r="A34" s="105">
        <v>33</v>
      </c>
      <c r="B34" s="105" t="s">
        <v>1672</v>
      </c>
      <c r="C34" s="105" t="s">
        <v>1671</v>
      </c>
      <c r="D34" s="105" t="s">
        <v>5043</v>
      </c>
      <c r="E34" s="178">
        <v>0</v>
      </c>
    </row>
    <row r="35" spans="1:5" x14ac:dyDescent="0.3">
      <c r="A35" s="105">
        <v>34</v>
      </c>
      <c r="B35" s="105" t="s">
        <v>1676</v>
      </c>
      <c r="C35" s="105" t="s">
        <v>1675</v>
      </c>
      <c r="D35" s="105" t="s">
        <v>5044</v>
      </c>
      <c r="E35" s="178">
        <v>0</v>
      </c>
    </row>
    <row r="36" spans="1:5" x14ac:dyDescent="0.3">
      <c r="A36" s="105">
        <v>35</v>
      </c>
      <c r="B36" s="105" t="s">
        <v>153</v>
      </c>
      <c r="C36" s="105" t="s">
        <v>151</v>
      </c>
      <c r="D36" s="105" t="s">
        <v>5045</v>
      </c>
      <c r="E36" s="178">
        <v>0</v>
      </c>
    </row>
    <row r="37" spans="1:5" x14ac:dyDescent="0.3">
      <c r="A37" s="105">
        <v>36</v>
      </c>
      <c r="B37" s="105" t="s">
        <v>161</v>
      </c>
      <c r="C37" s="105" t="s">
        <v>160</v>
      </c>
      <c r="D37" s="105" t="s">
        <v>5046</v>
      </c>
      <c r="E37" s="178">
        <v>5</v>
      </c>
    </row>
    <row r="38" spans="1:5" x14ac:dyDescent="0.3">
      <c r="A38" s="105">
        <v>37</v>
      </c>
      <c r="B38" s="105" t="s">
        <v>165</v>
      </c>
      <c r="C38" s="105" t="s">
        <v>164</v>
      </c>
      <c r="D38" s="105" t="s">
        <v>5047</v>
      </c>
      <c r="E38" s="178">
        <v>20</v>
      </c>
    </row>
    <row r="39" spans="1:5" x14ac:dyDescent="0.3">
      <c r="A39" s="105">
        <v>38</v>
      </c>
      <c r="B39" s="105" t="s">
        <v>169</v>
      </c>
      <c r="C39" s="105" t="s">
        <v>168</v>
      </c>
      <c r="D39" s="105" t="s">
        <v>5048</v>
      </c>
      <c r="E39" s="178">
        <v>43</v>
      </c>
    </row>
    <row r="40" spans="1:5" x14ac:dyDescent="0.3">
      <c r="A40" s="105">
        <v>39</v>
      </c>
      <c r="B40" s="105" t="s">
        <v>1680</v>
      </c>
      <c r="C40" s="105" t="s">
        <v>1679</v>
      </c>
      <c r="D40" s="105" t="s">
        <v>5049</v>
      </c>
      <c r="E40" s="178">
        <v>0</v>
      </c>
    </row>
    <row r="41" spans="1:5" x14ac:dyDescent="0.3">
      <c r="A41" s="105">
        <v>40</v>
      </c>
      <c r="B41" s="105" t="s">
        <v>1684</v>
      </c>
      <c r="C41" s="105" t="s">
        <v>1683</v>
      </c>
      <c r="D41" s="105" t="s">
        <v>5050</v>
      </c>
      <c r="E41" s="178">
        <v>0</v>
      </c>
    </row>
    <row r="42" spans="1:5" x14ac:dyDescent="0.3">
      <c r="A42" s="105">
        <v>41</v>
      </c>
      <c r="B42" s="105" t="s">
        <v>3001</v>
      </c>
      <c r="C42" s="105" t="s">
        <v>3000</v>
      </c>
      <c r="D42" s="105" t="s">
        <v>3005</v>
      </c>
      <c r="E42" s="178">
        <v>0</v>
      </c>
    </row>
    <row r="43" spans="1:5" x14ac:dyDescent="0.3">
      <c r="A43" s="105">
        <v>42</v>
      </c>
      <c r="B43" s="105" t="s">
        <v>3004</v>
      </c>
      <c r="C43" s="105" t="s">
        <v>3003</v>
      </c>
      <c r="D43" s="105" t="s">
        <v>3005</v>
      </c>
      <c r="E43" s="178">
        <v>0</v>
      </c>
    </row>
    <row r="44" spans="1:5" x14ac:dyDescent="0.3">
      <c r="A44" s="105">
        <v>43</v>
      </c>
      <c r="B44" s="105" t="s">
        <v>3007</v>
      </c>
      <c r="C44" s="105" t="s">
        <v>3006</v>
      </c>
      <c r="D44" s="105" t="s">
        <v>2227</v>
      </c>
      <c r="E44" s="178">
        <v>2</v>
      </c>
    </row>
    <row r="45" spans="1:5" x14ac:dyDescent="0.3">
      <c r="A45" s="105">
        <v>44</v>
      </c>
      <c r="B45" s="105" t="s">
        <v>1713</v>
      </c>
      <c r="C45" s="105" t="s">
        <v>1712</v>
      </c>
      <c r="D45" s="105" t="s">
        <v>4980</v>
      </c>
      <c r="E45" s="178">
        <v>0</v>
      </c>
    </row>
    <row r="46" spans="1:5" x14ac:dyDescent="0.3">
      <c r="A46" s="105">
        <v>45</v>
      </c>
      <c r="B46" s="105" t="s">
        <v>1717</v>
      </c>
      <c r="C46" s="105" t="s">
        <v>1716</v>
      </c>
      <c r="D46" s="105" t="s">
        <v>4981</v>
      </c>
      <c r="E46" s="178">
        <v>0</v>
      </c>
    </row>
    <row r="47" spans="1:5" x14ac:dyDescent="0.3">
      <c r="A47" s="105">
        <v>46</v>
      </c>
      <c r="B47" s="105" t="s">
        <v>1721</v>
      </c>
      <c r="C47" s="105" t="s">
        <v>1720</v>
      </c>
      <c r="D47" s="105" t="s">
        <v>4980</v>
      </c>
      <c r="E47" s="178">
        <v>0</v>
      </c>
    </row>
    <row r="48" spans="1:5" x14ac:dyDescent="0.3">
      <c r="A48" s="105">
        <v>47</v>
      </c>
      <c r="B48" s="105" t="s">
        <v>999</v>
      </c>
      <c r="C48" s="105" t="s">
        <v>2404</v>
      </c>
      <c r="D48" s="105" t="s">
        <v>4980</v>
      </c>
      <c r="E48" s="178">
        <v>0</v>
      </c>
    </row>
    <row r="49" spans="1:5" x14ac:dyDescent="0.3">
      <c r="A49" s="105">
        <v>48</v>
      </c>
      <c r="B49" s="105" t="s">
        <v>1724</v>
      </c>
      <c r="C49" s="105" t="s">
        <v>1723</v>
      </c>
      <c r="D49" s="105" t="s">
        <v>5051</v>
      </c>
      <c r="E49" s="178">
        <v>7</v>
      </c>
    </row>
    <row r="50" spans="1:5" x14ac:dyDescent="0.3">
      <c r="A50" s="105">
        <v>49</v>
      </c>
      <c r="B50" s="105" t="s">
        <v>1003</v>
      </c>
      <c r="C50" s="105" t="s">
        <v>2405</v>
      </c>
      <c r="D50" s="105" t="s">
        <v>5051</v>
      </c>
      <c r="E50" s="178">
        <v>9</v>
      </c>
    </row>
    <row r="51" spans="1:5" x14ac:dyDescent="0.3">
      <c r="A51" s="105">
        <v>50</v>
      </c>
      <c r="B51" s="105" t="s">
        <v>1727</v>
      </c>
      <c r="C51" s="105" t="s">
        <v>1726</v>
      </c>
      <c r="D51" s="105" t="s">
        <v>4981</v>
      </c>
      <c r="E51" s="178">
        <v>35</v>
      </c>
    </row>
    <row r="52" spans="1:5" x14ac:dyDescent="0.3">
      <c r="A52" s="105">
        <v>51</v>
      </c>
      <c r="B52" s="105" t="s">
        <v>1008</v>
      </c>
      <c r="C52" s="105" t="s">
        <v>2406</v>
      </c>
      <c r="D52" s="105" t="s">
        <v>4981</v>
      </c>
      <c r="E52" s="178">
        <v>1</v>
      </c>
    </row>
    <row r="53" spans="1:5" x14ac:dyDescent="0.3">
      <c r="A53" s="105">
        <v>52</v>
      </c>
      <c r="B53" s="105" t="s">
        <v>1730</v>
      </c>
      <c r="C53" s="105" t="s">
        <v>1729</v>
      </c>
      <c r="D53" s="105" t="s">
        <v>5052</v>
      </c>
      <c r="E53" s="178">
        <v>10</v>
      </c>
    </row>
    <row r="54" spans="1:5" x14ac:dyDescent="0.3">
      <c r="A54" s="105">
        <v>53</v>
      </c>
      <c r="B54" s="105" t="s">
        <v>1012</v>
      </c>
      <c r="C54" s="105" t="s">
        <v>2407</v>
      </c>
      <c r="D54" s="105" t="s">
        <v>5052</v>
      </c>
      <c r="E54" s="178">
        <v>2</v>
      </c>
    </row>
    <row r="55" spans="1:5" x14ac:dyDescent="0.3">
      <c r="A55" s="105">
        <v>54</v>
      </c>
      <c r="B55" s="101" t="s">
        <v>184</v>
      </c>
      <c r="C55" s="105" t="s">
        <v>183</v>
      </c>
      <c r="D55" s="105" t="s">
        <v>3422</v>
      </c>
      <c r="E55" s="178">
        <v>44</v>
      </c>
    </row>
    <row r="56" spans="1:5" x14ac:dyDescent="0.3">
      <c r="A56" s="105">
        <v>55</v>
      </c>
      <c r="B56" s="101" t="s">
        <v>188</v>
      </c>
      <c r="C56" s="101" t="s">
        <v>187</v>
      </c>
      <c r="D56" s="105" t="s">
        <v>5053</v>
      </c>
      <c r="E56" s="178">
        <v>72</v>
      </c>
    </row>
    <row r="57" spans="1:5" x14ac:dyDescent="0.3">
      <c r="A57" s="105">
        <v>56</v>
      </c>
      <c r="B57" s="105" t="s">
        <v>193</v>
      </c>
      <c r="C57" s="105" t="s">
        <v>191</v>
      </c>
      <c r="D57" s="105" t="s">
        <v>3429</v>
      </c>
      <c r="E57" s="178">
        <v>41</v>
      </c>
    </row>
    <row r="58" spans="1:5" x14ac:dyDescent="0.3">
      <c r="A58" s="105">
        <v>57</v>
      </c>
      <c r="B58" s="105" t="s">
        <v>197</v>
      </c>
      <c r="C58" s="105" t="s">
        <v>196</v>
      </c>
      <c r="D58" s="105" t="s">
        <v>5054</v>
      </c>
      <c r="E58" s="178">
        <v>43</v>
      </c>
    </row>
    <row r="59" spans="1:5" x14ac:dyDescent="0.3">
      <c r="A59" s="105">
        <v>58</v>
      </c>
      <c r="B59" s="105" t="s">
        <v>201</v>
      </c>
      <c r="C59" s="105" t="s">
        <v>2607</v>
      </c>
      <c r="D59" s="105" t="s">
        <v>5055</v>
      </c>
      <c r="E59" s="178">
        <v>18</v>
      </c>
    </row>
    <row r="60" spans="1:5" x14ac:dyDescent="0.3">
      <c r="A60" s="105">
        <v>59</v>
      </c>
      <c r="B60" s="105" t="s">
        <v>204</v>
      </c>
      <c r="C60" s="105" t="s">
        <v>2608</v>
      </c>
      <c r="D60" s="105" t="s">
        <v>5056</v>
      </c>
      <c r="E60" s="178">
        <v>15</v>
      </c>
    </row>
    <row r="61" spans="1:5" x14ac:dyDescent="0.3">
      <c r="A61" s="105">
        <v>60</v>
      </c>
      <c r="B61" s="105" t="s">
        <v>207</v>
      </c>
      <c r="C61" s="105" t="s">
        <v>2609</v>
      </c>
      <c r="D61" s="105" t="s">
        <v>5057</v>
      </c>
      <c r="E61" s="178">
        <v>19</v>
      </c>
    </row>
    <row r="62" spans="1:5" x14ac:dyDescent="0.3">
      <c r="A62" s="105">
        <v>61</v>
      </c>
      <c r="B62" s="105" t="s">
        <v>210</v>
      </c>
      <c r="C62" s="105" t="s">
        <v>2610</v>
      </c>
      <c r="D62" s="105" t="s">
        <v>5058</v>
      </c>
      <c r="E62" s="178">
        <v>62</v>
      </c>
    </row>
    <row r="63" spans="1:5" x14ac:dyDescent="0.3">
      <c r="A63" s="105">
        <v>62</v>
      </c>
      <c r="B63" s="105" t="s">
        <v>214</v>
      </c>
      <c r="C63" s="105" t="s">
        <v>2611</v>
      </c>
      <c r="D63" s="105" t="s">
        <v>5059</v>
      </c>
      <c r="E63" s="178">
        <v>59</v>
      </c>
    </row>
    <row r="64" spans="1:5" x14ac:dyDescent="0.3">
      <c r="A64" s="105">
        <v>63</v>
      </c>
      <c r="B64" s="105" t="s">
        <v>217</v>
      </c>
      <c r="C64" s="105" t="s">
        <v>2612</v>
      </c>
      <c r="D64" s="105" t="s">
        <v>5056</v>
      </c>
      <c r="E64" s="178">
        <v>32</v>
      </c>
    </row>
    <row r="65" spans="1:5" x14ac:dyDescent="0.3">
      <c r="A65" s="105">
        <v>64</v>
      </c>
      <c r="B65" s="105" t="s">
        <v>220</v>
      </c>
      <c r="C65" s="105" t="s">
        <v>2613</v>
      </c>
      <c r="D65" s="105" t="s">
        <v>5060</v>
      </c>
      <c r="E65" s="178">
        <v>0</v>
      </c>
    </row>
    <row r="66" spans="1:5" x14ac:dyDescent="0.3">
      <c r="A66" s="105">
        <v>65</v>
      </c>
      <c r="B66" s="105" t="s">
        <v>223</v>
      </c>
      <c r="C66" s="105" t="s">
        <v>2614</v>
      </c>
      <c r="D66" s="105" t="s">
        <v>5061</v>
      </c>
      <c r="E66" s="178">
        <v>27</v>
      </c>
    </row>
    <row r="67" spans="1:5" x14ac:dyDescent="0.3">
      <c r="A67" s="105">
        <v>66</v>
      </c>
      <c r="B67" s="105" t="s">
        <v>3171</v>
      </c>
      <c r="C67" s="105" t="s">
        <v>3170</v>
      </c>
      <c r="D67" s="105" t="s">
        <v>5062</v>
      </c>
      <c r="E67" s="178">
        <v>21</v>
      </c>
    </row>
    <row r="68" spans="1:5" x14ac:dyDescent="0.3">
      <c r="A68" s="105">
        <v>67</v>
      </c>
      <c r="B68" s="105" t="s">
        <v>3175</v>
      </c>
      <c r="C68" s="105" t="s">
        <v>3174</v>
      </c>
      <c r="D68" s="105" t="s">
        <v>5063</v>
      </c>
      <c r="E68" s="178">
        <v>48</v>
      </c>
    </row>
    <row r="69" spans="1:5" x14ac:dyDescent="0.3">
      <c r="A69" s="105">
        <v>68</v>
      </c>
      <c r="B69" s="105" t="s">
        <v>3179</v>
      </c>
      <c r="C69" s="105" t="s">
        <v>3178</v>
      </c>
      <c r="D69" s="105" t="s">
        <v>5064</v>
      </c>
      <c r="E69" s="178">
        <v>27</v>
      </c>
    </row>
    <row r="70" spans="1:5" x14ac:dyDescent="0.3">
      <c r="A70" s="105">
        <v>69</v>
      </c>
      <c r="B70" s="105" t="s">
        <v>3183</v>
      </c>
      <c r="C70" s="105" t="s">
        <v>3182</v>
      </c>
      <c r="D70" s="105" t="s">
        <v>5065</v>
      </c>
      <c r="E70" s="178">
        <v>0</v>
      </c>
    </row>
    <row r="71" spans="1:5" x14ac:dyDescent="0.3">
      <c r="A71" s="105">
        <v>70</v>
      </c>
      <c r="B71" s="105" t="s">
        <v>3187</v>
      </c>
      <c r="C71" s="105" t="s">
        <v>3186</v>
      </c>
      <c r="D71" s="105" t="s">
        <v>5062</v>
      </c>
      <c r="E71" s="178">
        <v>7</v>
      </c>
    </row>
    <row r="72" spans="1:5" x14ac:dyDescent="0.3">
      <c r="A72" s="105">
        <v>71</v>
      </c>
      <c r="B72" s="105" t="s">
        <v>3191</v>
      </c>
      <c r="C72" s="105" t="s">
        <v>3190</v>
      </c>
      <c r="D72" s="105" t="s">
        <v>5066</v>
      </c>
      <c r="E72" s="178">
        <v>20</v>
      </c>
    </row>
    <row r="73" spans="1:5" x14ac:dyDescent="0.3">
      <c r="A73" s="105">
        <v>72</v>
      </c>
      <c r="B73" s="105" t="s">
        <v>3195</v>
      </c>
      <c r="C73" s="105" t="s">
        <v>3194</v>
      </c>
      <c r="D73" s="105" t="s">
        <v>5064</v>
      </c>
      <c r="E73" s="178">
        <v>7</v>
      </c>
    </row>
    <row r="74" spans="1:5" x14ac:dyDescent="0.3">
      <c r="A74" s="105">
        <v>73</v>
      </c>
      <c r="B74" s="105" t="s">
        <v>3199</v>
      </c>
      <c r="C74" s="105" t="s">
        <v>3198</v>
      </c>
      <c r="D74" s="105" t="s">
        <v>5067</v>
      </c>
      <c r="E74" s="178">
        <v>0</v>
      </c>
    </row>
    <row r="75" spans="1:5" x14ac:dyDescent="0.3">
      <c r="A75" s="105">
        <v>74</v>
      </c>
      <c r="B75" s="105" t="s">
        <v>3203</v>
      </c>
      <c r="C75" s="105" t="s">
        <v>3202</v>
      </c>
      <c r="D75" s="105" t="s">
        <v>5062</v>
      </c>
      <c r="E75" s="178">
        <v>0</v>
      </c>
    </row>
    <row r="76" spans="1:5" x14ac:dyDescent="0.3">
      <c r="A76" s="105">
        <v>75</v>
      </c>
      <c r="B76" s="105" t="s">
        <v>3206</v>
      </c>
      <c r="C76" s="105" t="s">
        <v>3205</v>
      </c>
      <c r="D76" s="105" t="s">
        <v>5068</v>
      </c>
      <c r="E76" s="178">
        <v>6</v>
      </c>
    </row>
    <row r="77" spans="1:5" x14ac:dyDescent="0.3">
      <c r="A77" s="105">
        <v>76</v>
      </c>
      <c r="B77" s="105" t="s">
        <v>3209</v>
      </c>
      <c r="C77" s="105" t="s">
        <v>3208</v>
      </c>
      <c r="D77" s="105" t="s">
        <v>5064</v>
      </c>
      <c r="E77" s="178">
        <v>17</v>
      </c>
    </row>
    <row r="78" spans="1:5" x14ac:dyDescent="0.3">
      <c r="A78" s="105">
        <v>77</v>
      </c>
      <c r="B78" s="105" t="s">
        <v>3212</v>
      </c>
      <c r="C78" s="105" t="s">
        <v>3211</v>
      </c>
      <c r="D78" s="105" t="s">
        <v>5069</v>
      </c>
      <c r="E78" s="178">
        <v>4</v>
      </c>
    </row>
    <row r="79" spans="1:5" x14ac:dyDescent="0.3">
      <c r="A79" s="105">
        <v>78</v>
      </c>
      <c r="B79" s="105" t="s">
        <v>3010</v>
      </c>
      <c r="C79" s="105" t="s">
        <v>3009</v>
      </c>
      <c r="D79" s="105" t="s">
        <v>3011</v>
      </c>
      <c r="E79" s="178">
        <v>0</v>
      </c>
    </row>
    <row r="80" spans="1:5" x14ac:dyDescent="0.3">
      <c r="A80" s="105">
        <v>79</v>
      </c>
      <c r="B80" s="105" t="s">
        <v>3013</v>
      </c>
      <c r="C80" s="105" t="s">
        <v>3012</v>
      </c>
      <c r="D80" s="105" t="s">
        <v>3014</v>
      </c>
      <c r="E80" s="178">
        <v>0</v>
      </c>
    </row>
    <row r="81" spans="1:5" x14ac:dyDescent="0.3">
      <c r="A81" s="105">
        <v>80</v>
      </c>
      <c r="B81" s="105" t="s">
        <v>3086</v>
      </c>
      <c r="C81" s="105" t="s">
        <v>3085</v>
      </c>
      <c r="D81" s="105" t="s">
        <v>5070</v>
      </c>
      <c r="E81" s="178">
        <v>0</v>
      </c>
    </row>
    <row r="82" spans="1:5" x14ac:dyDescent="0.3">
      <c r="A82" s="105">
        <v>81</v>
      </c>
      <c r="B82" s="105" t="s">
        <v>3091</v>
      </c>
      <c r="C82" s="105" t="s">
        <v>3090</v>
      </c>
      <c r="D82" s="105" t="s">
        <v>5071</v>
      </c>
      <c r="E82" s="178">
        <v>0</v>
      </c>
    </row>
    <row r="83" spans="1:5" x14ac:dyDescent="0.3">
      <c r="A83" s="105">
        <v>82</v>
      </c>
      <c r="B83" s="105" t="s">
        <v>3093</v>
      </c>
      <c r="C83" s="105" t="s">
        <v>3092</v>
      </c>
      <c r="D83" s="105" t="s">
        <v>5072</v>
      </c>
      <c r="E83" s="178">
        <v>3</v>
      </c>
    </row>
    <row r="84" spans="1:5" x14ac:dyDescent="0.3">
      <c r="A84" s="105">
        <v>83</v>
      </c>
      <c r="B84" s="105" t="s">
        <v>3096</v>
      </c>
      <c r="C84" s="105" t="s">
        <v>3095</v>
      </c>
      <c r="D84" s="105" t="s">
        <v>5073</v>
      </c>
      <c r="E84" s="178">
        <v>9</v>
      </c>
    </row>
    <row r="85" spans="1:5" x14ac:dyDescent="0.3">
      <c r="A85" s="105">
        <v>84</v>
      </c>
      <c r="B85" s="105" t="s">
        <v>1733</v>
      </c>
      <c r="C85" s="105" t="s">
        <v>1732</v>
      </c>
      <c r="D85" s="105" t="s">
        <v>3422</v>
      </c>
      <c r="E85" s="178">
        <v>38</v>
      </c>
    </row>
    <row r="86" spans="1:5" x14ac:dyDescent="0.3">
      <c r="A86" s="105">
        <v>85</v>
      </c>
      <c r="B86" s="101" t="s">
        <v>1017</v>
      </c>
      <c r="C86" s="105" t="s">
        <v>2408</v>
      </c>
      <c r="D86" s="105" t="s">
        <v>3422</v>
      </c>
      <c r="E86" s="178">
        <v>45</v>
      </c>
    </row>
    <row r="87" spans="1:5" x14ac:dyDescent="0.3">
      <c r="A87" s="105">
        <v>86</v>
      </c>
      <c r="B87" s="105" t="s">
        <v>1736</v>
      </c>
      <c r="C87" s="105" t="s">
        <v>1735</v>
      </c>
      <c r="D87" s="105" t="s">
        <v>374</v>
      </c>
      <c r="E87" s="178">
        <v>38</v>
      </c>
    </row>
    <row r="88" spans="1:5" x14ac:dyDescent="0.3">
      <c r="A88" s="105">
        <v>87</v>
      </c>
      <c r="B88" s="105" t="s">
        <v>1021</v>
      </c>
      <c r="C88" s="105" t="s">
        <v>2409</v>
      </c>
      <c r="D88" s="105" t="s">
        <v>374</v>
      </c>
      <c r="E88" s="178">
        <v>76</v>
      </c>
    </row>
    <row r="89" spans="1:5" x14ac:dyDescent="0.3">
      <c r="A89" s="105">
        <v>88</v>
      </c>
      <c r="B89" s="105" t="s">
        <v>1739</v>
      </c>
      <c r="C89" s="105" t="s">
        <v>1738</v>
      </c>
      <c r="D89" s="105" t="s">
        <v>3429</v>
      </c>
      <c r="E89" s="178">
        <v>55</v>
      </c>
    </row>
    <row r="90" spans="1:5" x14ac:dyDescent="0.3">
      <c r="A90" s="105">
        <v>89</v>
      </c>
      <c r="B90" s="101" t="s">
        <v>1026</v>
      </c>
      <c r="C90" s="105" t="s">
        <v>2410</v>
      </c>
      <c r="D90" s="105" t="s">
        <v>3429</v>
      </c>
      <c r="E90" s="178">
        <v>68</v>
      </c>
    </row>
    <row r="91" spans="1:5" x14ac:dyDescent="0.3">
      <c r="A91" s="105">
        <v>90</v>
      </c>
      <c r="B91" s="105" t="s">
        <v>1742</v>
      </c>
      <c r="C91" s="105" t="s">
        <v>1741</v>
      </c>
      <c r="D91" s="105" t="s">
        <v>391</v>
      </c>
      <c r="E91" s="178">
        <v>20</v>
      </c>
    </row>
    <row r="92" spans="1:5" x14ac:dyDescent="0.3">
      <c r="A92" s="105">
        <v>91</v>
      </c>
      <c r="B92" s="105" t="s">
        <v>1031</v>
      </c>
      <c r="C92" s="105" t="s">
        <v>2411</v>
      </c>
      <c r="D92" s="105" t="s">
        <v>391</v>
      </c>
      <c r="E92" s="178">
        <v>35</v>
      </c>
    </row>
    <row r="93" spans="1:5" x14ac:dyDescent="0.3">
      <c r="A93" s="105">
        <v>92</v>
      </c>
      <c r="B93" s="105" t="s">
        <v>1745</v>
      </c>
      <c r="C93" s="105" t="s">
        <v>1744</v>
      </c>
      <c r="D93" s="105" t="s">
        <v>5074</v>
      </c>
      <c r="E93" s="178">
        <v>18</v>
      </c>
    </row>
    <row r="94" spans="1:5" x14ac:dyDescent="0.3">
      <c r="A94" s="105">
        <v>93</v>
      </c>
      <c r="B94" s="105" t="s">
        <v>1036</v>
      </c>
      <c r="C94" s="105" t="s">
        <v>2412</v>
      </c>
      <c r="D94" s="105" t="s">
        <v>3422</v>
      </c>
      <c r="E94" s="178">
        <v>1</v>
      </c>
    </row>
    <row r="95" spans="1:5" x14ac:dyDescent="0.3">
      <c r="A95" s="105">
        <v>94</v>
      </c>
      <c r="B95" s="105" t="s">
        <v>1748</v>
      </c>
      <c r="C95" s="105" t="s">
        <v>1747</v>
      </c>
      <c r="D95" s="105" t="s">
        <v>5051</v>
      </c>
      <c r="E95" s="178">
        <v>0</v>
      </c>
    </row>
    <row r="96" spans="1:5" x14ac:dyDescent="0.3">
      <c r="A96" s="105">
        <v>95</v>
      </c>
      <c r="B96" s="105" t="s">
        <v>1040</v>
      </c>
      <c r="C96" s="105" t="s">
        <v>2413</v>
      </c>
      <c r="D96" s="105" t="s">
        <v>374</v>
      </c>
      <c r="E96" s="178">
        <v>18</v>
      </c>
    </row>
    <row r="97" spans="1:5" x14ac:dyDescent="0.3">
      <c r="A97" s="105">
        <v>96</v>
      </c>
      <c r="B97" s="105" t="s">
        <v>1751</v>
      </c>
      <c r="C97" s="105" t="s">
        <v>1750</v>
      </c>
      <c r="D97" s="105" t="s">
        <v>3429</v>
      </c>
      <c r="E97" s="178">
        <v>0</v>
      </c>
    </row>
    <row r="98" spans="1:5" x14ac:dyDescent="0.3">
      <c r="A98" s="105">
        <v>97</v>
      </c>
      <c r="B98" s="105" t="s">
        <v>1045</v>
      </c>
      <c r="C98" s="105" t="s">
        <v>2414</v>
      </c>
      <c r="D98" s="105" t="s">
        <v>3429</v>
      </c>
      <c r="E98" s="178">
        <v>5</v>
      </c>
    </row>
    <row r="99" spans="1:5" x14ac:dyDescent="0.3">
      <c r="A99" s="105">
        <v>98</v>
      </c>
      <c r="B99" s="105" t="s">
        <v>1754</v>
      </c>
      <c r="C99" s="105" t="s">
        <v>1753</v>
      </c>
      <c r="D99" s="105" t="s">
        <v>5051</v>
      </c>
      <c r="E99" s="178">
        <v>6</v>
      </c>
    </row>
    <row r="100" spans="1:5" x14ac:dyDescent="0.3">
      <c r="A100" s="105">
        <v>99</v>
      </c>
      <c r="B100" s="105" t="s">
        <v>1049</v>
      </c>
      <c r="C100" s="105" t="s">
        <v>2415</v>
      </c>
      <c r="D100" s="105" t="s">
        <v>391</v>
      </c>
      <c r="E100" s="178">
        <v>5</v>
      </c>
    </row>
    <row r="101" spans="1:5" x14ac:dyDescent="0.3">
      <c r="A101" s="105">
        <v>100</v>
      </c>
      <c r="B101" s="105" t="s">
        <v>1757</v>
      </c>
      <c r="C101" s="105" t="s">
        <v>1756</v>
      </c>
      <c r="D101" s="105" t="s">
        <v>5074</v>
      </c>
      <c r="E101" s="178">
        <v>1</v>
      </c>
    </row>
    <row r="102" spans="1:5" x14ac:dyDescent="0.3">
      <c r="A102" s="105">
        <v>101</v>
      </c>
      <c r="B102" s="105" t="s">
        <v>1054</v>
      </c>
      <c r="C102" s="105" t="s">
        <v>2416</v>
      </c>
      <c r="D102" s="105" t="s">
        <v>3422</v>
      </c>
      <c r="E102" s="178">
        <v>18</v>
      </c>
    </row>
    <row r="103" spans="1:5" x14ac:dyDescent="0.3">
      <c r="A103" s="105">
        <v>102</v>
      </c>
      <c r="B103" s="105" t="s">
        <v>1760</v>
      </c>
      <c r="C103" s="105" t="s">
        <v>1759</v>
      </c>
      <c r="D103" s="105" t="s">
        <v>5051</v>
      </c>
      <c r="E103" s="178">
        <v>4</v>
      </c>
    </row>
    <row r="104" spans="1:5" x14ac:dyDescent="0.3">
      <c r="A104" s="105">
        <v>103</v>
      </c>
      <c r="B104" s="105" t="s">
        <v>1058</v>
      </c>
      <c r="C104" s="105" t="s">
        <v>2417</v>
      </c>
      <c r="D104" s="105" t="s">
        <v>374</v>
      </c>
      <c r="E104" s="178">
        <v>3</v>
      </c>
    </row>
    <row r="105" spans="1:5" x14ac:dyDescent="0.3">
      <c r="A105" s="105">
        <v>104</v>
      </c>
      <c r="B105" s="105" t="s">
        <v>1763</v>
      </c>
      <c r="C105" s="105" t="s">
        <v>1762</v>
      </c>
      <c r="D105" s="105" t="s">
        <v>3429</v>
      </c>
      <c r="E105" s="178">
        <v>4</v>
      </c>
    </row>
    <row r="106" spans="1:5" x14ac:dyDescent="0.3">
      <c r="A106" s="105">
        <v>105</v>
      </c>
      <c r="B106" s="105" t="s">
        <v>1063</v>
      </c>
      <c r="C106" s="105" t="s">
        <v>2418</v>
      </c>
      <c r="D106" s="105" t="s">
        <v>3429</v>
      </c>
      <c r="E106" s="178">
        <v>4</v>
      </c>
    </row>
    <row r="107" spans="1:5" x14ac:dyDescent="0.3">
      <c r="A107" s="105">
        <v>106</v>
      </c>
      <c r="B107" s="105" t="s">
        <v>1766</v>
      </c>
      <c r="C107" s="105" t="s">
        <v>1765</v>
      </c>
      <c r="D107" s="105" t="s">
        <v>5052</v>
      </c>
      <c r="E107" s="178">
        <v>0</v>
      </c>
    </row>
    <row r="108" spans="1:5" x14ac:dyDescent="0.3">
      <c r="A108" s="105">
        <v>107</v>
      </c>
      <c r="B108" s="105" t="s">
        <v>1067</v>
      </c>
      <c r="C108" s="105" t="s">
        <v>2419</v>
      </c>
      <c r="D108" s="105" t="s">
        <v>391</v>
      </c>
      <c r="E108" s="178">
        <v>15</v>
      </c>
    </row>
    <row r="109" spans="1:5" x14ac:dyDescent="0.3">
      <c r="A109" s="105">
        <v>108</v>
      </c>
      <c r="B109" s="105" t="s">
        <v>1769</v>
      </c>
      <c r="C109" s="105" t="s">
        <v>1768</v>
      </c>
      <c r="D109" s="105" t="s">
        <v>5074</v>
      </c>
      <c r="E109" s="178">
        <v>16</v>
      </c>
    </row>
    <row r="110" spans="1:5" x14ac:dyDescent="0.3">
      <c r="A110" s="105">
        <v>109</v>
      </c>
      <c r="B110" s="105" t="s">
        <v>1071</v>
      </c>
      <c r="C110" s="105" t="s">
        <v>2420</v>
      </c>
      <c r="D110" s="105" t="s">
        <v>3422</v>
      </c>
      <c r="E110" s="178">
        <v>4</v>
      </c>
    </row>
    <row r="111" spans="1:5" x14ac:dyDescent="0.3">
      <c r="A111" s="105">
        <v>110</v>
      </c>
      <c r="B111" s="105" t="s">
        <v>1772</v>
      </c>
      <c r="C111" s="105" t="s">
        <v>1771</v>
      </c>
      <c r="D111" s="105" t="s">
        <v>5051</v>
      </c>
      <c r="E111" s="178">
        <v>7</v>
      </c>
    </row>
    <row r="112" spans="1:5" x14ac:dyDescent="0.3">
      <c r="A112" s="105">
        <v>111</v>
      </c>
      <c r="B112" s="105" t="s">
        <v>1074</v>
      </c>
      <c r="C112" s="105" t="s">
        <v>2421</v>
      </c>
      <c r="D112" s="105" t="s">
        <v>374</v>
      </c>
      <c r="E112" s="178">
        <v>21</v>
      </c>
    </row>
    <row r="113" spans="1:5" x14ac:dyDescent="0.3">
      <c r="A113" s="105">
        <v>112</v>
      </c>
      <c r="B113" s="105" t="s">
        <v>1775</v>
      </c>
      <c r="C113" s="105" t="s">
        <v>1774</v>
      </c>
      <c r="D113" s="105" t="s">
        <v>3429</v>
      </c>
      <c r="E113" s="178">
        <v>17</v>
      </c>
    </row>
    <row r="114" spans="1:5" x14ac:dyDescent="0.3">
      <c r="A114" s="105">
        <v>113</v>
      </c>
      <c r="B114" s="105" t="s">
        <v>1078</v>
      </c>
      <c r="C114" s="105" t="s">
        <v>2422</v>
      </c>
      <c r="D114" s="105" t="s">
        <v>3429</v>
      </c>
      <c r="E114" s="178">
        <v>0</v>
      </c>
    </row>
    <row r="115" spans="1:5" x14ac:dyDescent="0.3">
      <c r="A115" s="105">
        <v>114</v>
      </c>
      <c r="B115" s="105" t="s">
        <v>1778</v>
      </c>
      <c r="C115" s="105" t="s">
        <v>1777</v>
      </c>
      <c r="D115" s="105" t="s">
        <v>5052</v>
      </c>
      <c r="E115" s="178">
        <v>13</v>
      </c>
    </row>
    <row r="116" spans="1:5" x14ac:dyDescent="0.3">
      <c r="A116" s="105">
        <v>115</v>
      </c>
      <c r="B116" s="105" t="s">
        <v>1081</v>
      </c>
      <c r="C116" s="105" t="s">
        <v>2423</v>
      </c>
      <c r="D116" s="105" t="s">
        <v>391</v>
      </c>
      <c r="E116" s="178">
        <v>19</v>
      </c>
    </row>
    <row r="117" spans="1:5" x14ac:dyDescent="0.3">
      <c r="A117" s="105">
        <v>116</v>
      </c>
      <c r="B117" s="105" t="s">
        <v>3215</v>
      </c>
      <c r="C117" s="105" t="s">
        <v>3214</v>
      </c>
      <c r="D117" s="105" t="s">
        <v>5062</v>
      </c>
      <c r="E117" s="178">
        <v>0</v>
      </c>
    </row>
    <row r="118" spans="1:5" x14ac:dyDescent="0.3">
      <c r="A118" s="105">
        <v>117</v>
      </c>
      <c r="B118" s="105" t="s">
        <v>3219</v>
      </c>
      <c r="C118" s="105" t="s">
        <v>3218</v>
      </c>
      <c r="D118" s="105" t="s">
        <v>5075</v>
      </c>
      <c r="E118" s="178">
        <v>33</v>
      </c>
    </row>
    <row r="119" spans="1:5" x14ac:dyDescent="0.3">
      <c r="A119" s="105">
        <v>118</v>
      </c>
      <c r="B119" s="105" t="s">
        <v>3223</v>
      </c>
      <c r="C119" s="105" t="s">
        <v>5076</v>
      </c>
      <c r="D119" s="105" t="s">
        <v>5064</v>
      </c>
      <c r="E119" s="178">
        <v>0</v>
      </c>
    </row>
    <row r="120" spans="1:5" x14ac:dyDescent="0.3">
      <c r="A120" s="105">
        <v>119</v>
      </c>
      <c r="B120" s="105" t="s">
        <v>3227</v>
      </c>
      <c r="C120" s="105" t="s">
        <v>3226</v>
      </c>
      <c r="D120" s="105" t="s">
        <v>5077</v>
      </c>
      <c r="E120" s="178">
        <v>46</v>
      </c>
    </row>
    <row r="121" spans="1:5" x14ac:dyDescent="0.3">
      <c r="A121" s="105">
        <v>120</v>
      </c>
      <c r="B121" s="105" t="s">
        <v>3231</v>
      </c>
      <c r="C121" s="105" t="s">
        <v>3230</v>
      </c>
      <c r="D121" s="105" t="s">
        <v>5062</v>
      </c>
      <c r="E121" s="178">
        <v>0</v>
      </c>
    </row>
    <row r="122" spans="1:5" x14ac:dyDescent="0.3">
      <c r="A122" s="105">
        <v>121</v>
      </c>
      <c r="B122" s="105" t="s">
        <v>3234</v>
      </c>
      <c r="C122" s="105" t="s">
        <v>3233</v>
      </c>
      <c r="D122" s="105" t="s">
        <v>5078</v>
      </c>
      <c r="E122" s="178">
        <v>0</v>
      </c>
    </row>
    <row r="123" spans="1:5" x14ac:dyDescent="0.3">
      <c r="A123" s="105">
        <v>122</v>
      </c>
      <c r="B123" s="105" t="s">
        <v>3237</v>
      </c>
      <c r="C123" s="105" t="s">
        <v>3236</v>
      </c>
      <c r="D123" s="105" t="s">
        <v>5064</v>
      </c>
      <c r="E123" s="178">
        <v>0</v>
      </c>
    </row>
    <row r="124" spans="1:5" x14ac:dyDescent="0.3">
      <c r="A124" s="105">
        <v>123</v>
      </c>
      <c r="B124" s="105" t="s">
        <v>3240</v>
      </c>
      <c r="C124" s="105" t="s">
        <v>3239</v>
      </c>
      <c r="D124" s="105" t="s">
        <v>5079</v>
      </c>
      <c r="E124" s="178">
        <v>17</v>
      </c>
    </row>
    <row r="125" spans="1:5" x14ac:dyDescent="0.3">
      <c r="A125" s="105">
        <v>124</v>
      </c>
      <c r="B125" s="105" t="s">
        <v>3243</v>
      </c>
      <c r="C125" s="105" t="s">
        <v>3242</v>
      </c>
      <c r="D125" s="105" t="s">
        <v>5062</v>
      </c>
      <c r="E125" s="178">
        <v>18</v>
      </c>
    </row>
    <row r="126" spans="1:5" x14ac:dyDescent="0.3">
      <c r="A126" s="105">
        <v>125</v>
      </c>
      <c r="B126" s="105" t="s">
        <v>3247</v>
      </c>
      <c r="C126" s="105" t="s">
        <v>3246</v>
      </c>
      <c r="D126" s="105" t="s">
        <v>5080</v>
      </c>
      <c r="E126" s="178">
        <v>31</v>
      </c>
    </row>
    <row r="127" spans="1:5" x14ac:dyDescent="0.3">
      <c r="A127" s="105">
        <v>126</v>
      </c>
      <c r="B127" s="105" t="s">
        <v>3251</v>
      </c>
      <c r="C127" s="105" t="s">
        <v>3250</v>
      </c>
      <c r="D127" s="105" t="s">
        <v>5064</v>
      </c>
      <c r="E127" s="178">
        <v>21</v>
      </c>
    </row>
    <row r="128" spans="1:5" x14ac:dyDescent="0.3">
      <c r="A128" s="105">
        <v>127</v>
      </c>
      <c r="B128" s="105" t="s">
        <v>3255</v>
      </c>
      <c r="C128" s="105" t="s">
        <v>3254</v>
      </c>
      <c r="D128" s="105" t="s">
        <v>5081</v>
      </c>
      <c r="E128" s="178">
        <v>14</v>
      </c>
    </row>
    <row r="129" spans="1:5" x14ac:dyDescent="0.3">
      <c r="A129" s="105">
        <v>128</v>
      </c>
      <c r="B129" s="105" t="s">
        <v>3259</v>
      </c>
      <c r="C129" s="105" t="s">
        <v>3258</v>
      </c>
      <c r="D129" s="105" t="s">
        <v>5062</v>
      </c>
      <c r="E129" s="178">
        <v>0</v>
      </c>
    </row>
    <row r="130" spans="1:5" x14ac:dyDescent="0.3">
      <c r="A130" s="105">
        <v>129</v>
      </c>
      <c r="B130" s="105" t="s">
        <v>3262</v>
      </c>
      <c r="C130" s="105" t="s">
        <v>3261</v>
      </c>
      <c r="D130" s="105" t="s">
        <v>5078</v>
      </c>
      <c r="E130" s="178">
        <v>0</v>
      </c>
    </row>
    <row r="131" spans="1:5" x14ac:dyDescent="0.3">
      <c r="A131" s="105">
        <v>130</v>
      </c>
      <c r="B131" s="105" t="s">
        <v>3266</v>
      </c>
      <c r="C131" s="105" t="s">
        <v>5082</v>
      </c>
      <c r="D131" s="105" t="s">
        <v>5064</v>
      </c>
      <c r="E131" s="178">
        <v>0</v>
      </c>
    </row>
    <row r="132" spans="1:5" x14ac:dyDescent="0.3">
      <c r="A132" s="105">
        <v>131</v>
      </c>
      <c r="B132" s="105" t="s">
        <v>3269</v>
      </c>
      <c r="C132" s="105" t="s">
        <v>5083</v>
      </c>
      <c r="D132" s="105" t="s">
        <v>5079</v>
      </c>
      <c r="E132" s="178">
        <v>0</v>
      </c>
    </row>
    <row r="133" spans="1:5" x14ac:dyDescent="0.3">
      <c r="A133" s="105">
        <v>132</v>
      </c>
      <c r="B133" s="105" t="s">
        <v>1781</v>
      </c>
      <c r="C133" s="105" t="s">
        <v>1780</v>
      </c>
      <c r="D133" s="105" t="s">
        <v>5084</v>
      </c>
      <c r="E133" s="178">
        <v>39</v>
      </c>
    </row>
    <row r="134" spans="1:5" x14ac:dyDescent="0.3">
      <c r="A134" s="105">
        <v>133</v>
      </c>
      <c r="B134" s="105" t="s">
        <v>1786</v>
      </c>
      <c r="C134" s="105" t="s">
        <v>1784</v>
      </c>
      <c r="D134" s="105" t="s">
        <v>3422</v>
      </c>
      <c r="E134" s="178">
        <v>23</v>
      </c>
    </row>
    <row r="135" spans="1:5" x14ac:dyDescent="0.3">
      <c r="A135" s="105">
        <v>134</v>
      </c>
      <c r="B135" s="105" t="s">
        <v>1793</v>
      </c>
      <c r="C135" s="105" t="s">
        <v>1792</v>
      </c>
      <c r="D135" s="105" t="s">
        <v>5085</v>
      </c>
      <c r="E135" s="178">
        <v>81</v>
      </c>
    </row>
    <row r="136" spans="1:5" x14ac:dyDescent="0.3">
      <c r="A136" s="105">
        <v>135</v>
      </c>
      <c r="B136" s="105" t="s">
        <v>1797</v>
      </c>
      <c r="C136" s="105" t="s">
        <v>1796</v>
      </c>
      <c r="D136" s="105" t="s">
        <v>1794</v>
      </c>
      <c r="E136" s="178">
        <v>36</v>
      </c>
    </row>
    <row r="137" spans="1:5" x14ac:dyDescent="0.3">
      <c r="A137" s="105">
        <v>136</v>
      </c>
      <c r="B137" s="105" t="s">
        <v>1801</v>
      </c>
      <c r="C137" s="105" t="s">
        <v>1799</v>
      </c>
      <c r="D137" s="105" t="s">
        <v>5086</v>
      </c>
      <c r="E137" s="178">
        <v>67</v>
      </c>
    </row>
    <row r="138" spans="1:5" x14ac:dyDescent="0.3">
      <c r="A138" s="105">
        <v>137</v>
      </c>
      <c r="B138" s="105" t="s">
        <v>1805</v>
      </c>
      <c r="C138" s="105" t="s">
        <v>1804</v>
      </c>
      <c r="D138" s="105" t="s">
        <v>3429</v>
      </c>
      <c r="E138" s="178">
        <v>27</v>
      </c>
    </row>
    <row r="139" spans="1:5" x14ac:dyDescent="0.3">
      <c r="A139" s="105">
        <v>138</v>
      </c>
      <c r="B139" s="105" t="s">
        <v>1808</v>
      </c>
      <c r="C139" s="105" t="s">
        <v>1807</v>
      </c>
      <c r="D139" s="105" t="s">
        <v>5087</v>
      </c>
      <c r="E139" s="178">
        <v>74</v>
      </c>
    </row>
    <row r="140" spans="1:5" x14ac:dyDescent="0.3">
      <c r="A140" s="105">
        <v>139</v>
      </c>
      <c r="B140" s="105" t="s">
        <v>1812</v>
      </c>
      <c r="C140" s="105" t="s">
        <v>1811</v>
      </c>
      <c r="D140" s="105" t="s">
        <v>1809</v>
      </c>
      <c r="E140" s="178">
        <v>12</v>
      </c>
    </row>
    <row r="141" spans="1:5" x14ac:dyDescent="0.3">
      <c r="A141" s="105">
        <v>140</v>
      </c>
      <c r="B141" s="105" t="s">
        <v>1815</v>
      </c>
      <c r="C141" s="105" t="s">
        <v>1814</v>
      </c>
      <c r="D141" s="105" t="s">
        <v>5070</v>
      </c>
      <c r="E141" s="178">
        <v>451</v>
      </c>
    </row>
    <row r="142" spans="1:5" x14ac:dyDescent="0.3">
      <c r="A142" s="105">
        <v>141</v>
      </c>
      <c r="B142" s="105" t="s">
        <v>1820</v>
      </c>
      <c r="C142" s="105" t="s">
        <v>1818</v>
      </c>
      <c r="D142" s="105" t="s">
        <v>3422</v>
      </c>
      <c r="E142" s="178">
        <v>27</v>
      </c>
    </row>
    <row r="143" spans="1:5" x14ac:dyDescent="0.3">
      <c r="A143" s="105">
        <v>142</v>
      </c>
      <c r="B143" s="105" t="s">
        <v>1823</v>
      </c>
      <c r="C143" s="105" t="s">
        <v>1822</v>
      </c>
      <c r="D143" s="105" t="s">
        <v>5085</v>
      </c>
      <c r="E143" s="178">
        <v>103</v>
      </c>
    </row>
    <row r="144" spans="1:5" x14ac:dyDescent="0.3">
      <c r="A144" s="105">
        <v>143</v>
      </c>
      <c r="B144" s="105" t="s">
        <v>1827</v>
      </c>
      <c r="C144" s="105" t="s">
        <v>1826</v>
      </c>
      <c r="D144" s="105" t="s">
        <v>1824</v>
      </c>
      <c r="E144" s="178">
        <v>17</v>
      </c>
    </row>
    <row r="145" spans="1:5" x14ac:dyDescent="0.3">
      <c r="A145" s="105">
        <v>144</v>
      </c>
      <c r="B145" s="105" t="s">
        <v>1830</v>
      </c>
      <c r="C145" s="105" t="s">
        <v>1829</v>
      </c>
      <c r="D145" s="105" t="s">
        <v>5072</v>
      </c>
      <c r="E145" s="178">
        <v>1</v>
      </c>
    </row>
    <row r="146" spans="1:5" x14ac:dyDescent="0.3">
      <c r="A146" s="105">
        <v>145</v>
      </c>
      <c r="B146" s="105" t="s">
        <v>1835</v>
      </c>
      <c r="C146" s="105" t="s">
        <v>1833</v>
      </c>
      <c r="D146" s="105" t="s">
        <v>3429</v>
      </c>
      <c r="E146" s="178">
        <v>42</v>
      </c>
    </row>
    <row r="147" spans="1:5" x14ac:dyDescent="0.3">
      <c r="A147" s="105">
        <v>146</v>
      </c>
      <c r="B147" s="105" t="s">
        <v>1838</v>
      </c>
      <c r="C147" s="105" t="s">
        <v>1837</v>
      </c>
      <c r="D147" s="105" t="s">
        <v>5087</v>
      </c>
      <c r="E147" s="178">
        <v>65</v>
      </c>
    </row>
    <row r="148" spans="1:5" x14ac:dyDescent="0.3">
      <c r="A148" s="105">
        <v>147</v>
      </c>
      <c r="B148" s="105" t="s">
        <v>1842</v>
      </c>
      <c r="C148" s="105" t="s">
        <v>1841</v>
      </c>
      <c r="D148" s="105" t="s">
        <v>1839</v>
      </c>
      <c r="E148" s="178">
        <v>0</v>
      </c>
    </row>
    <row r="149" spans="1:5" x14ac:dyDescent="0.3">
      <c r="A149" s="105">
        <v>148</v>
      </c>
      <c r="B149" s="105" t="s">
        <v>1845</v>
      </c>
      <c r="C149" s="105" t="s">
        <v>1844</v>
      </c>
      <c r="D149" s="105" t="s">
        <v>5070</v>
      </c>
      <c r="E149" s="178">
        <v>24</v>
      </c>
    </row>
    <row r="150" spans="1:5" x14ac:dyDescent="0.3">
      <c r="A150" s="105">
        <v>149</v>
      </c>
      <c r="B150" s="105" t="s">
        <v>3822</v>
      </c>
      <c r="C150" s="105" t="s">
        <v>5088</v>
      </c>
      <c r="D150" s="105" t="s">
        <v>1846</v>
      </c>
      <c r="E150" s="178">
        <v>8</v>
      </c>
    </row>
    <row r="151" spans="1:5" x14ac:dyDescent="0.3">
      <c r="A151" s="105">
        <v>150</v>
      </c>
      <c r="B151" s="105" t="s">
        <v>1849</v>
      </c>
      <c r="C151" s="105" t="s">
        <v>1848</v>
      </c>
      <c r="D151" s="105" t="s">
        <v>5085</v>
      </c>
      <c r="E151" s="178">
        <v>0</v>
      </c>
    </row>
    <row r="152" spans="1:5" x14ac:dyDescent="0.3">
      <c r="A152" s="105">
        <v>151</v>
      </c>
      <c r="B152" s="105" t="s">
        <v>3828</v>
      </c>
      <c r="C152" s="105" t="s">
        <v>5089</v>
      </c>
      <c r="D152" s="105" t="s">
        <v>1850</v>
      </c>
      <c r="E152" s="178">
        <v>24</v>
      </c>
    </row>
    <row r="153" spans="1:5" x14ac:dyDescent="0.3">
      <c r="A153" s="105">
        <v>152</v>
      </c>
      <c r="B153" s="105" t="s">
        <v>1853</v>
      </c>
      <c r="C153" s="105" t="s">
        <v>1852</v>
      </c>
      <c r="D153" s="105" t="s">
        <v>5072</v>
      </c>
      <c r="E153" s="178">
        <v>61</v>
      </c>
    </row>
    <row r="154" spans="1:5" x14ac:dyDescent="0.3">
      <c r="A154" s="105">
        <v>153</v>
      </c>
      <c r="B154" s="105" t="s">
        <v>1857</v>
      </c>
      <c r="C154" s="105" t="s">
        <v>1856</v>
      </c>
      <c r="D154" s="105" t="s">
        <v>5087</v>
      </c>
      <c r="E154" s="178">
        <v>48</v>
      </c>
    </row>
    <row r="155" spans="1:5" x14ac:dyDescent="0.3">
      <c r="A155" s="105">
        <v>154</v>
      </c>
      <c r="B155" s="105" t="s">
        <v>1862</v>
      </c>
      <c r="C155" s="105" t="s">
        <v>1860</v>
      </c>
      <c r="D155" s="105" t="s">
        <v>3422</v>
      </c>
      <c r="E155" s="178">
        <v>13</v>
      </c>
    </row>
    <row r="156" spans="1:5" x14ac:dyDescent="0.3">
      <c r="A156" s="105">
        <v>155</v>
      </c>
      <c r="B156" s="105" t="s">
        <v>1866</v>
      </c>
      <c r="C156" s="105" t="s">
        <v>1865</v>
      </c>
      <c r="D156" s="105" t="s">
        <v>5090</v>
      </c>
      <c r="E156" s="178">
        <v>11</v>
      </c>
    </row>
    <row r="157" spans="1:5" x14ac:dyDescent="0.3">
      <c r="A157" s="105">
        <v>156</v>
      </c>
      <c r="B157" s="105" t="s">
        <v>1870</v>
      </c>
      <c r="C157" s="105" t="s">
        <v>1869</v>
      </c>
      <c r="D157" s="105" t="s">
        <v>3429</v>
      </c>
      <c r="E157" s="178">
        <v>39</v>
      </c>
    </row>
    <row r="158" spans="1:5" x14ac:dyDescent="0.3">
      <c r="A158" s="105">
        <v>157</v>
      </c>
      <c r="B158" s="105" t="s">
        <v>1874</v>
      </c>
      <c r="C158" s="105" t="s">
        <v>1873</v>
      </c>
      <c r="D158" s="105" t="s">
        <v>5091</v>
      </c>
      <c r="E158" s="178">
        <v>15</v>
      </c>
    </row>
    <row r="159" spans="1:5" x14ac:dyDescent="0.3">
      <c r="A159" s="105">
        <v>158</v>
      </c>
      <c r="B159" s="105" t="s">
        <v>227</v>
      </c>
      <c r="C159" s="105" t="s">
        <v>2615</v>
      </c>
      <c r="D159" s="105" t="s">
        <v>5055</v>
      </c>
      <c r="E159" s="178">
        <v>9</v>
      </c>
    </row>
    <row r="160" spans="1:5" x14ac:dyDescent="0.3">
      <c r="A160" s="105">
        <v>159</v>
      </c>
      <c r="B160" s="101" t="s">
        <v>231</v>
      </c>
      <c r="C160" s="105" t="s">
        <v>230</v>
      </c>
      <c r="D160" s="105" t="s">
        <v>5092</v>
      </c>
      <c r="E160" s="178">
        <v>3</v>
      </c>
    </row>
    <row r="161" spans="1:5" x14ac:dyDescent="0.3">
      <c r="A161" s="105">
        <v>160</v>
      </c>
      <c r="B161" s="105" t="s">
        <v>235</v>
      </c>
      <c r="C161" s="105" t="s">
        <v>2617</v>
      </c>
      <c r="D161" s="105" t="s">
        <v>5093</v>
      </c>
      <c r="E161" s="178">
        <v>8</v>
      </c>
    </row>
    <row r="162" spans="1:5" x14ac:dyDescent="0.3">
      <c r="A162" s="105">
        <v>161</v>
      </c>
      <c r="B162" s="105" t="s">
        <v>239</v>
      </c>
      <c r="C162" s="105" t="s">
        <v>2618</v>
      </c>
      <c r="D162" s="105" t="s">
        <v>5094</v>
      </c>
      <c r="E162" s="178">
        <v>24</v>
      </c>
    </row>
    <row r="163" spans="1:5" x14ac:dyDescent="0.3">
      <c r="A163" s="105">
        <v>162</v>
      </c>
      <c r="B163" s="105" t="s">
        <v>243</v>
      </c>
      <c r="C163" s="105" t="s">
        <v>2619</v>
      </c>
      <c r="D163" s="105" t="s">
        <v>5055</v>
      </c>
      <c r="E163" s="178">
        <v>39</v>
      </c>
    </row>
    <row r="164" spans="1:5" x14ac:dyDescent="0.3">
      <c r="A164" s="105">
        <v>163</v>
      </c>
      <c r="B164" s="105" t="s">
        <v>247</v>
      </c>
      <c r="C164" s="105" t="s">
        <v>2620</v>
      </c>
      <c r="D164" s="105" t="s">
        <v>5092</v>
      </c>
      <c r="E164" s="178">
        <v>30</v>
      </c>
    </row>
    <row r="165" spans="1:5" x14ac:dyDescent="0.3">
      <c r="A165" s="105">
        <v>164</v>
      </c>
      <c r="B165" s="105" t="s">
        <v>251</v>
      </c>
      <c r="C165" s="105" t="s">
        <v>2621</v>
      </c>
      <c r="D165" s="105" t="s">
        <v>5093</v>
      </c>
      <c r="E165" s="178">
        <v>48</v>
      </c>
    </row>
    <row r="166" spans="1:5" x14ac:dyDescent="0.3">
      <c r="A166" s="105">
        <v>165</v>
      </c>
      <c r="B166" s="105" t="s">
        <v>255</v>
      </c>
      <c r="C166" s="105" t="s">
        <v>2622</v>
      </c>
      <c r="D166" s="105" t="s">
        <v>5094</v>
      </c>
      <c r="E166" s="178">
        <v>42</v>
      </c>
    </row>
    <row r="167" spans="1:5" x14ac:dyDescent="0.3">
      <c r="A167" s="105">
        <v>166</v>
      </c>
      <c r="B167" s="105" t="s">
        <v>259</v>
      </c>
      <c r="C167" s="105" t="s">
        <v>2623</v>
      </c>
      <c r="D167" s="105" t="s">
        <v>5055</v>
      </c>
      <c r="E167" s="178">
        <v>58</v>
      </c>
    </row>
    <row r="168" spans="1:5" x14ac:dyDescent="0.3">
      <c r="A168" s="105">
        <v>167</v>
      </c>
      <c r="B168" s="105" t="s">
        <v>262</v>
      </c>
      <c r="C168" s="105" t="s">
        <v>2624</v>
      </c>
      <c r="D168" s="105" t="s">
        <v>5092</v>
      </c>
      <c r="E168" s="178">
        <v>40</v>
      </c>
    </row>
    <row r="169" spans="1:5" x14ac:dyDescent="0.3">
      <c r="A169" s="105">
        <v>168</v>
      </c>
      <c r="B169" s="105" t="s">
        <v>265</v>
      </c>
      <c r="C169" s="105" t="s">
        <v>2625</v>
      </c>
      <c r="D169" s="105" t="s">
        <v>5093</v>
      </c>
      <c r="E169" s="178">
        <v>38</v>
      </c>
    </row>
    <row r="170" spans="1:5" x14ac:dyDescent="0.3">
      <c r="A170" s="105">
        <v>169</v>
      </c>
      <c r="B170" s="105" t="s">
        <v>268</v>
      </c>
      <c r="C170" s="105" t="s">
        <v>2626</v>
      </c>
      <c r="D170" s="105" t="s">
        <v>5094</v>
      </c>
      <c r="E170" s="178">
        <v>20</v>
      </c>
    </row>
    <row r="171" spans="1:5" x14ac:dyDescent="0.3">
      <c r="A171" s="105">
        <v>170</v>
      </c>
      <c r="B171" s="105" t="s">
        <v>2838</v>
      </c>
      <c r="C171" s="105" t="s">
        <v>45</v>
      </c>
      <c r="D171" s="105" t="s">
        <v>5095</v>
      </c>
      <c r="E171" s="178">
        <v>31</v>
      </c>
    </row>
    <row r="172" spans="1:5" x14ac:dyDescent="0.3">
      <c r="A172" s="105">
        <v>171</v>
      </c>
      <c r="B172" s="105" t="s">
        <v>46</v>
      </c>
      <c r="C172" s="105" t="s">
        <v>45</v>
      </c>
      <c r="D172" s="105" t="s">
        <v>5095</v>
      </c>
      <c r="E172" s="178">
        <v>22</v>
      </c>
    </row>
    <row r="173" spans="1:5" x14ac:dyDescent="0.3">
      <c r="A173" s="105">
        <v>172</v>
      </c>
      <c r="B173" s="105" t="s">
        <v>2839</v>
      </c>
      <c r="C173" s="105" t="s">
        <v>49</v>
      </c>
      <c r="D173" s="105" t="s">
        <v>374</v>
      </c>
      <c r="E173" s="178">
        <v>24</v>
      </c>
    </row>
    <row r="174" spans="1:5" x14ac:dyDescent="0.3">
      <c r="A174" s="105">
        <v>173</v>
      </c>
      <c r="B174" s="105" t="s">
        <v>50</v>
      </c>
      <c r="C174" s="105" t="s">
        <v>49</v>
      </c>
      <c r="D174" s="105" t="s">
        <v>374</v>
      </c>
      <c r="E174" s="178">
        <v>20</v>
      </c>
    </row>
    <row r="175" spans="1:5" x14ac:dyDescent="0.3">
      <c r="A175" s="105">
        <v>174</v>
      </c>
      <c r="B175" s="105" t="s">
        <v>2840</v>
      </c>
      <c r="C175" s="105" t="s">
        <v>53</v>
      </c>
      <c r="D175" s="105" t="s">
        <v>5096</v>
      </c>
      <c r="E175" s="178">
        <v>24</v>
      </c>
    </row>
    <row r="176" spans="1:5" x14ac:dyDescent="0.3">
      <c r="A176" s="105">
        <v>175</v>
      </c>
      <c r="B176" s="105" t="s">
        <v>54</v>
      </c>
      <c r="C176" s="105" t="s">
        <v>53</v>
      </c>
      <c r="D176" s="105" t="s">
        <v>5096</v>
      </c>
      <c r="E176" s="178">
        <v>11</v>
      </c>
    </row>
    <row r="177" spans="1:5" x14ac:dyDescent="0.3">
      <c r="A177" s="105">
        <v>176</v>
      </c>
      <c r="B177" s="105" t="s">
        <v>2841</v>
      </c>
      <c r="C177" s="105" t="s">
        <v>57</v>
      </c>
      <c r="D177" s="105" t="s">
        <v>391</v>
      </c>
      <c r="E177" s="178">
        <v>34</v>
      </c>
    </row>
    <row r="178" spans="1:5" x14ac:dyDescent="0.3">
      <c r="A178" s="105">
        <v>177</v>
      </c>
      <c r="B178" s="105" t="s">
        <v>58</v>
      </c>
      <c r="C178" s="105" t="s">
        <v>57</v>
      </c>
      <c r="D178" s="105" t="s">
        <v>391</v>
      </c>
      <c r="E178" s="178">
        <v>12</v>
      </c>
    </row>
    <row r="179" spans="1:5" x14ac:dyDescent="0.3">
      <c r="A179" s="105">
        <v>178</v>
      </c>
      <c r="B179" s="105" t="s">
        <v>3098</v>
      </c>
      <c r="C179" s="105" t="s">
        <v>3097</v>
      </c>
      <c r="D179" s="105" t="s">
        <v>5070</v>
      </c>
      <c r="E179" s="178">
        <v>14</v>
      </c>
    </row>
    <row r="180" spans="1:5" x14ac:dyDescent="0.3">
      <c r="A180" s="105">
        <v>179</v>
      </c>
      <c r="B180" s="105" t="s">
        <v>3100</v>
      </c>
      <c r="C180" s="105" t="s">
        <v>3099</v>
      </c>
      <c r="D180" s="105" t="s">
        <v>5071</v>
      </c>
      <c r="E180" s="178">
        <v>12</v>
      </c>
    </row>
    <row r="181" spans="1:5" x14ac:dyDescent="0.3">
      <c r="A181" s="105">
        <v>180</v>
      </c>
      <c r="B181" s="105" t="s">
        <v>3102</v>
      </c>
      <c r="C181" s="105" t="s">
        <v>3101</v>
      </c>
      <c r="D181" s="105" t="s">
        <v>5072</v>
      </c>
      <c r="E181" s="178">
        <v>32</v>
      </c>
    </row>
    <row r="182" spans="1:5" x14ac:dyDescent="0.3">
      <c r="A182" s="105">
        <v>181</v>
      </c>
      <c r="B182" s="105" t="s">
        <v>3104</v>
      </c>
      <c r="C182" s="105" t="s">
        <v>3103</v>
      </c>
      <c r="D182" s="105" t="s">
        <v>5073</v>
      </c>
      <c r="E182" s="178">
        <v>20</v>
      </c>
    </row>
    <row r="183" spans="1:5" x14ac:dyDescent="0.3">
      <c r="A183" s="105">
        <v>182</v>
      </c>
      <c r="B183" s="105" t="s">
        <v>3273</v>
      </c>
      <c r="C183" s="105" t="s">
        <v>3272</v>
      </c>
      <c r="D183" s="105" t="s">
        <v>5062</v>
      </c>
      <c r="E183" s="178">
        <v>0</v>
      </c>
    </row>
    <row r="184" spans="1:5" x14ac:dyDescent="0.3">
      <c r="A184" s="105">
        <v>183</v>
      </c>
      <c r="B184" s="105" t="s">
        <v>3276</v>
      </c>
      <c r="C184" s="105" t="s">
        <v>3275</v>
      </c>
      <c r="D184" s="105" t="s">
        <v>5097</v>
      </c>
      <c r="E184" s="178">
        <v>0</v>
      </c>
    </row>
    <row r="185" spans="1:5" x14ac:dyDescent="0.3">
      <c r="A185" s="105">
        <v>184</v>
      </c>
      <c r="B185" s="105" t="s">
        <v>3280</v>
      </c>
      <c r="C185" s="105" t="s">
        <v>3279</v>
      </c>
      <c r="D185" s="105" t="s">
        <v>5064</v>
      </c>
      <c r="E185" s="178">
        <v>0</v>
      </c>
    </row>
    <row r="186" spans="1:5" x14ac:dyDescent="0.3">
      <c r="A186" s="105">
        <v>185</v>
      </c>
      <c r="B186" s="105" t="s">
        <v>3283</v>
      </c>
      <c r="C186" s="105" t="s">
        <v>3282</v>
      </c>
      <c r="D186" s="105" t="s">
        <v>5098</v>
      </c>
      <c r="E186" s="178">
        <v>1</v>
      </c>
    </row>
    <row r="187" spans="1:5" x14ac:dyDescent="0.3">
      <c r="A187" s="105">
        <v>186</v>
      </c>
      <c r="B187" s="105" t="s">
        <v>1878</v>
      </c>
      <c r="C187" s="105" t="s">
        <v>1877</v>
      </c>
      <c r="D187" s="105" t="s">
        <v>3422</v>
      </c>
      <c r="E187" s="178">
        <v>29</v>
      </c>
    </row>
    <row r="188" spans="1:5" x14ac:dyDescent="0.3">
      <c r="A188" s="105">
        <v>187</v>
      </c>
      <c r="B188" s="105" t="s">
        <v>1085</v>
      </c>
      <c r="C188" s="105" t="s">
        <v>2424</v>
      </c>
      <c r="D188" s="105" t="s">
        <v>3422</v>
      </c>
      <c r="E188" s="178">
        <v>7</v>
      </c>
    </row>
    <row r="189" spans="1:5" x14ac:dyDescent="0.3">
      <c r="A189" s="105">
        <v>188</v>
      </c>
      <c r="B189" s="105" t="s">
        <v>1881</v>
      </c>
      <c r="C189" s="105" t="s">
        <v>1880</v>
      </c>
      <c r="D189" s="105" t="s">
        <v>5099</v>
      </c>
      <c r="E189" s="178">
        <v>6</v>
      </c>
    </row>
    <row r="190" spans="1:5" x14ac:dyDescent="0.3">
      <c r="A190" s="105">
        <v>189</v>
      </c>
      <c r="B190" s="105" t="s">
        <v>1089</v>
      </c>
      <c r="C190" s="105" t="s">
        <v>2425</v>
      </c>
      <c r="D190" s="105" t="s">
        <v>5099</v>
      </c>
      <c r="E190" s="178">
        <v>0</v>
      </c>
    </row>
    <row r="191" spans="1:5" x14ac:dyDescent="0.3">
      <c r="A191" s="105">
        <v>190</v>
      </c>
      <c r="B191" s="105" t="s">
        <v>1884</v>
      </c>
      <c r="C191" s="105" t="s">
        <v>1883</v>
      </c>
      <c r="D191" s="105" t="s">
        <v>3429</v>
      </c>
      <c r="E191" s="178">
        <v>29</v>
      </c>
    </row>
    <row r="192" spans="1:5" x14ac:dyDescent="0.3">
      <c r="A192" s="105">
        <v>191</v>
      </c>
      <c r="B192" s="105" t="s">
        <v>1093</v>
      </c>
      <c r="C192" s="105" t="s">
        <v>2426</v>
      </c>
      <c r="D192" s="105" t="s">
        <v>3429</v>
      </c>
      <c r="E192" s="178">
        <v>16</v>
      </c>
    </row>
    <row r="193" spans="1:5" x14ac:dyDescent="0.3">
      <c r="A193" s="105">
        <v>192</v>
      </c>
      <c r="B193" s="105" t="s">
        <v>1887</v>
      </c>
      <c r="C193" s="105" t="s">
        <v>1886</v>
      </c>
      <c r="D193" s="105" t="s">
        <v>5100</v>
      </c>
      <c r="E193" s="178">
        <v>26</v>
      </c>
    </row>
    <row r="194" spans="1:5" x14ac:dyDescent="0.3">
      <c r="A194" s="105">
        <v>193</v>
      </c>
      <c r="B194" s="105" t="s">
        <v>1096</v>
      </c>
      <c r="C194" s="101" t="s">
        <v>2427</v>
      </c>
      <c r="D194" s="105" t="s">
        <v>5100</v>
      </c>
      <c r="E194" s="178">
        <v>32</v>
      </c>
    </row>
    <row r="195" spans="1:5" x14ac:dyDescent="0.3">
      <c r="A195" s="105">
        <v>194</v>
      </c>
      <c r="B195" s="105" t="s">
        <v>1890</v>
      </c>
      <c r="C195" s="105" t="s">
        <v>1889</v>
      </c>
      <c r="D195" s="105" t="s">
        <v>3422</v>
      </c>
      <c r="E195" s="178">
        <v>43</v>
      </c>
    </row>
    <row r="196" spans="1:5" x14ac:dyDescent="0.3">
      <c r="A196" s="105">
        <v>195</v>
      </c>
      <c r="B196" s="105" t="s">
        <v>1099</v>
      </c>
      <c r="C196" s="105" t="s">
        <v>2428</v>
      </c>
      <c r="D196" s="105" t="s">
        <v>3422</v>
      </c>
      <c r="E196" s="178">
        <v>8</v>
      </c>
    </row>
    <row r="197" spans="1:5" x14ac:dyDescent="0.3">
      <c r="A197" s="105">
        <v>196</v>
      </c>
      <c r="B197" s="105" t="s">
        <v>1893</v>
      </c>
      <c r="C197" s="105" t="s">
        <v>1892</v>
      </c>
      <c r="D197" s="105" t="s">
        <v>5099</v>
      </c>
      <c r="E197" s="178">
        <v>0</v>
      </c>
    </row>
    <row r="198" spans="1:5" x14ac:dyDescent="0.3">
      <c r="A198" s="105">
        <v>197</v>
      </c>
      <c r="B198" s="105" t="s">
        <v>1102</v>
      </c>
      <c r="C198" s="105" t="s">
        <v>2429</v>
      </c>
      <c r="D198" s="105" t="s">
        <v>5099</v>
      </c>
      <c r="E198" s="178">
        <v>0</v>
      </c>
    </row>
    <row r="199" spans="1:5" x14ac:dyDescent="0.3">
      <c r="A199" s="105">
        <v>198</v>
      </c>
      <c r="B199" s="105" t="s">
        <v>1896</v>
      </c>
      <c r="C199" s="105" t="s">
        <v>1895</v>
      </c>
      <c r="D199" s="105" t="s">
        <v>3429</v>
      </c>
      <c r="E199" s="178">
        <v>47</v>
      </c>
    </row>
    <row r="200" spans="1:5" x14ac:dyDescent="0.3">
      <c r="A200" s="105">
        <v>199</v>
      </c>
      <c r="B200" s="105" t="s">
        <v>1105</v>
      </c>
      <c r="C200" s="105" t="s">
        <v>2430</v>
      </c>
      <c r="D200" s="105" t="s">
        <v>3429</v>
      </c>
      <c r="E200" s="178">
        <v>33</v>
      </c>
    </row>
    <row r="201" spans="1:5" x14ac:dyDescent="0.3">
      <c r="A201" s="105">
        <v>200</v>
      </c>
      <c r="B201" s="105" t="s">
        <v>1899</v>
      </c>
      <c r="C201" s="105" t="s">
        <v>1898</v>
      </c>
      <c r="D201" s="105" t="s">
        <v>5100</v>
      </c>
      <c r="E201" s="178">
        <v>0</v>
      </c>
    </row>
    <row r="202" spans="1:5" x14ac:dyDescent="0.3">
      <c r="A202" s="105">
        <v>201</v>
      </c>
      <c r="B202" s="105" t="s">
        <v>1108</v>
      </c>
      <c r="C202" s="105" t="s">
        <v>2431</v>
      </c>
      <c r="D202" s="105" t="s">
        <v>5100</v>
      </c>
      <c r="E202" s="178">
        <v>0</v>
      </c>
    </row>
    <row r="203" spans="1:5" x14ac:dyDescent="0.3">
      <c r="A203" s="105">
        <v>202</v>
      </c>
      <c r="B203" s="105" t="s">
        <v>271</v>
      </c>
      <c r="C203" s="105" t="s">
        <v>2627</v>
      </c>
      <c r="D203" s="105" t="s">
        <v>3422</v>
      </c>
      <c r="E203" s="178">
        <v>70</v>
      </c>
    </row>
    <row r="204" spans="1:5" x14ac:dyDescent="0.3">
      <c r="A204" s="105">
        <v>203</v>
      </c>
      <c r="B204" s="105" t="s">
        <v>278</v>
      </c>
      <c r="C204" s="105" t="s">
        <v>277</v>
      </c>
      <c r="D204" s="105" t="s">
        <v>5101</v>
      </c>
      <c r="E204" s="178">
        <v>18</v>
      </c>
    </row>
    <row r="205" spans="1:5" x14ac:dyDescent="0.3">
      <c r="A205" s="105">
        <v>204</v>
      </c>
      <c r="B205" s="105" t="s">
        <v>282</v>
      </c>
      <c r="C205" s="105" t="s">
        <v>280</v>
      </c>
      <c r="D205" s="105" t="s">
        <v>3429</v>
      </c>
      <c r="E205" s="178">
        <v>7</v>
      </c>
    </row>
    <row r="206" spans="1:5" x14ac:dyDescent="0.3">
      <c r="A206" s="105">
        <v>205</v>
      </c>
      <c r="B206" s="105" t="s">
        <v>286</v>
      </c>
      <c r="C206" s="105" t="s">
        <v>2631</v>
      </c>
      <c r="D206" s="105" t="s">
        <v>5102</v>
      </c>
      <c r="E206" s="178">
        <v>0</v>
      </c>
    </row>
    <row r="207" spans="1:5" x14ac:dyDescent="0.3">
      <c r="A207" s="105">
        <v>206</v>
      </c>
      <c r="B207" s="105" t="s">
        <v>291</v>
      </c>
      <c r="C207" s="105" t="s">
        <v>2632</v>
      </c>
      <c r="D207" s="105" t="s">
        <v>3422</v>
      </c>
      <c r="E207" s="178">
        <v>7</v>
      </c>
    </row>
    <row r="208" spans="1:5" x14ac:dyDescent="0.3">
      <c r="A208" s="105">
        <v>207</v>
      </c>
      <c r="B208" s="105" t="s">
        <v>295</v>
      </c>
      <c r="C208" s="105" t="s">
        <v>2633</v>
      </c>
      <c r="D208" s="105" t="s">
        <v>5101</v>
      </c>
      <c r="E208" s="178">
        <v>76</v>
      </c>
    </row>
    <row r="209" spans="1:5" x14ac:dyDescent="0.3">
      <c r="A209" s="105">
        <v>208</v>
      </c>
      <c r="B209" s="105" t="s">
        <v>299</v>
      </c>
      <c r="C209" s="105" t="s">
        <v>2634</v>
      </c>
      <c r="D209" s="105" t="s">
        <v>3429</v>
      </c>
      <c r="E209" s="178">
        <v>1</v>
      </c>
    </row>
    <row r="210" spans="1:5" x14ac:dyDescent="0.3">
      <c r="A210" s="105">
        <v>209</v>
      </c>
      <c r="B210" s="105" t="s">
        <v>302</v>
      </c>
      <c r="C210" s="105" t="s">
        <v>2635</v>
      </c>
      <c r="D210" s="105" t="s">
        <v>5102</v>
      </c>
      <c r="E210" s="178">
        <v>17</v>
      </c>
    </row>
    <row r="211" spans="1:5" x14ac:dyDescent="0.3">
      <c r="A211" s="105">
        <v>210</v>
      </c>
      <c r="B211" s="105" t="s">
        <v>306</v>
      </c>
      <c r="C211" s="105" t="s">
        <v>2636</v>
      </c>
      <c r="D211" s="105" t="s">
        <v>3422</v>
      </c>
      <c r="E211" s="178">
        <v>96</v>
      </c>
    </row>
    <row r="212" spans="1:5" x14ac:dyDescent="0.3">
      <c r="A212" s="105">
        <v>211</v>
      </c>
      <c r="B212" s="105" t="s">
        <v>2639</v>
      </c>
      <c r="C212" s="105" t="s">
        <v>4971</v>
      </c>
      <c r="D212" s="105" t="s">
        <v>5103</v>
      </c>
      <c r="E212" s="178">
        <v>39</v>
      </c>
    </row>
    <row r="213" spans="1:5" x14ac:dyDescent="0.3">
      <c r="A213" s="105">
        <v>212</v>
      </c>
      <c r="B213" s="105" t="s">
        <v>309</v>
      </c>
      <c r="C213" s="105" t="s">
        <v>2640</v>
      </c>
      <c r="D213" s="105" t="s">
        <v>5101</v>
      </c>
      <c r="E213" s="178">
        <v>9</v>
      </c>
    </row>
    <row r="214" spans="1:5" x14ac:dyDescent="0.3">
      <c r="A214" s="105">
        <v>213</v>
      </c>
      <c r="B214" s="105" t="s">
        <v>312</v>
      </c>
      <c r="C214" s="105" t="s">
        <v>2641</v>
      </c>
      <c r="D214" s="105" t="s">
        <v>3429</v>
      </c>
      <c r="E214" s="178">
        <v>7</v>
      </c>
    </row>
    <row r="215" spans="1:5" x14ac:dyDescent="0.3">
      <c r="A215" s="105">
        <v>214</v>
      </c>
      <c r="B215" s="105" t="s">
        <v>2644</v>
      </c>
      <c r="C215" s="105" t="s">
        <v>4971</v>
      </c>
      <c r="D215" s="105" t="s">
        <v>5104</v>
      </c>
      <c r="E215" s="178">
        <v>58</v>
      </c>
    </row>
    <row r="216" spans="1:5" x14ac:dyDescent="0.3">
      <c r="A216" s="105">
        <v>215</v>
      </c>
      <c r="B216" s="105" t="s">
        <v>315</v>
      </c>
      <c r="C216" s="105" t="s">
        <v>2643</v>
      </c>
      <c r="D216" s="105" t="s">
        <v>5102</v>
      </c>
      <c r="E216" s="178">
        <v>3</v>
      </c>
    </row>
    <row r="217" spans="1:5" x14ac:dyDescent="0.3">
      <c r="A217" s="105">
        <v>216</v>
      </c>
      <c r="B217" s="105" t="s">
        <v>2648</v>
      </c>
      <c r="C217" s="105" t="s">
        <v>2647</v>
      </c>
      <c r="D217" s="105" t="s">
        <v>3422</v>
      </c>
      <c r="E217" s="178">
        <v>14</v>
      </c>
    </row>
    <row r="218" spans="1:5" x14ac:dyDescent="0.3">
      <c r="A218" s="105">
        <v>217</v>
      </c>
      <c r="B218" s="105" t="s">
        <v>318</v>
      </c>
      <c r="C218" s="105" t="s">
        <v>2650</v>
      </c>
      <c r="D218" s="105" t="s">
        <v>3422</v>
      </c>
      <c r="E218" s="178">
        <v>12</v>
      </c>
    </row>
    <row r="219" spans="1:5" x14ac:dyDescent="0.3">
      <c r="A219" s="105">
        <v>218</v>
      </c>
      <c r="B219" s="105" t="s">
        <v>2653</v>
      </c>
      <c r="C219" s="105" t="s">
        <v>4971</v>
      </c>
      <c r="D219" s="105" t="s">
        <v>5105</v>
      </c>
      <c r="E219" s="178">
        <v>0</v>
      </c>
    </row>
    <row r="220" spans="1:5" x14ac:dyDescent="0.3">
      <c r="A220" s="105">
        <v>219</v>
      </c>
      <c r="B220" s="105" t="s">
        <v>322</v>
      </c>
      <c r="C220" s="105" t="s">
        <v>2652</v>
      </c>
      <c r="D220" s="105" t="s">
        <v>5101</v>
      </c>
      <c r="E220" s="178">
        <v>1</v>
      </c>
    </row>
    <row r="221" spans="1:5" x14ac:dyDescent="0.3">
      <c r="A221" s="105">
        <v>220</v>
      </c>
      <c r="B221" s="105" t="s">
        <v>2657</v>
      </c>
      <c r="C221" s="105" t="s">
        <v>2656</v>
      </c>
      <c r="D221" s="105" t="s">
        <v>3429</v>
      </c>
      <c r="E221" s="178">
        <v>10</v>
      </c>
    </row>
    <row r="222" spans="1:5" x14ac:dyDescent="0.3">
      <c r="A222" s="105">
        <v>221</v>
      </c>
      <c r="B222" s="105" t="s">
        <v>326</v>
      </c>
      <c r="C222" s="105" t="s">
        <v>2659</v>
      </c>
      <c r="D222" s="105" t="s">
        <v>3429</v>
      </c>
      <c r="E222" s="178">
        <v>22</v>
      </c>
    </row>
    <row r="223" spans="1:5" x14ac:dyDescent="0.3">
      <c r="A223" s="105">
        <v>222</v>
      </c>
      <c r="B223" s="105" t="s">
        <v>2662</v>
      </c>
      <c r="C223" s="105" t="s">
        <v>4971</v>
      </c>
      <c r="D223" s="105" t="s">
        <v>5106</v>
      </c>
      <c r="E223" s="178">
        <v>0</v>
      </c>
    </row>
    <row r="224" spans="1:5" x14ac:dyDescent="0.3">
      <c r="A224" s="105">
        <v>223</v>
      </c>
      <c r="B224" s="105" t="s">
        <v>330</v>
      </c>
      <c r="C224" s="105" t="s">
        <v>2661</v>
      </c>
      <c r="D224" s="105" t="s">
        <v>5102</v>
      </c>
      <c r="E224" s="178">
        <v>0</v>
      </c>
    </row>
    <row r="225" spans="1:5" x14ac:dyDescent="0.3">
      <c r="A225" s="105">
        <v>224</v>
      </c>
      <c r="B225" s="105" t="s">
        <v>2842</v>
      </c>
      <c r="C225" s="105" t="s">
        <v>61</v>
      </c>
      <c r="D225" s="105" t="s">
        <v>5107</v>
      </c>
      <c r="E225" s="178">
        <v>15</v>
      </c>
    </row>
    <row r="226" spans="1:5" x14ac:dyDescent="0.3">
      <c r="A226" s="105">
        <v>225</v>
      </c>
      <c r="B226" s="105" t="s">
        <v>62</v>
      </c>
      <c r="C226" s="105" t="s">
        <v>61</v>
      </c>
      <c r="D226" s="105" t="s">
        <v>5107</v>
      </c>
      <c r="E226" s="178">
        <v>1</v>
      </c>
    </row>
    <row r="227" spans="1:5" x14ac:dyDescent="0.3">
      <c r="A227" s="105">
        <v>226</v>
      </c>
      <c r="B227" s="105" t="s">
        <v>2843</v>
      </c>
      <c r="C227" s="105" t="s">
        <v>65</v>
      </c>
      <c r="D227" s="105" t="s">
        <v>374</v>
      </c>
      <c r="E227" s="178">
        <v>0</v>
      </c>
    </row>
    <row r="228" spans="1:5" x14ac:dyDescent="0.3">
      <c r="A228" s="105">
        <v>227</v>
      </c>
      <c r="B228" s="105" t="s">
        <v>66</v>
      </c>
      <c r="C228" s="105" t="s">
        <v>65</v>
      </c>
      <c r="D228" s="105" t="s">
        <v>374</v>
      </c>
      <c r="E228" s="178">
        <v>0</v>
      </c>
    </row>
    <row r="229" spans="1:5" x14ac:dyDescent="0.3">
      <c r="A229" s="105">
        <v>228</v>
      </c>
      <c r="B229" s="105" t="s">
        <v>2844</v>
      </c>
      <c r="C229" s="105" t="s">
        <v>69</v>
      </c>
      <c r="D229" s="105" t="s">
        <v>5108</v>
      </c>
      <c r="E229" s="178">
        <v>21</v>
      </c>
    </row>
    <row r="230" spans="1:5" x14ac:dyDescent="0.3">
      <c r="A230" s="105">
        <v>229</v>
      </c>
      <c r="B230" s="105" t="s">
        <v>70</v>
      </c>
      <c r="C230" s="105" t="s">
        <v>69</v>
      </c>
      <c r="D230" s="105" t="s">
        <v>5108</v>
      </c>
      <c r="E230" s="178">
        <v>0</v>
      </c>
    </row>
    <row r="231" spans="1:5" x14ac:dyDescent="0.3">
      <c r="A231" s="105">
        <v>230</v>
      </c>
      <c r="B231" s="105" t="s">
        <v>2845</v>
      </c>
      <c r="C231" s="105" t="s">
        <v>73</v>
      </c>
      <c r="D231" s="105" t="s">
        <v>391</v>
      </c>
      <c r="E231" s="178">
        <v>0</v>
      </c>
    </row>
    <row r="232" spans="1:5" x14ac:dyDescent="0.3">
      <c r="A232" s="105">
        <v>231</v>
      </c>
      <c r="B232" s="105" t="s">
        <v>74</v>
      </c>
      <c r="C232" s="105" t="s">
        <v>73</v>
      </c>
      <c r="D232" s="105" t="s">
        <v>391</v>
      </c>
      <c r="E232" s="178">
        <v>0</v>
      </c>
    </row>
    <row r="233" spans="1:5" x14ac:dyDescent="0.3">
      <c r="A233" s="105">
        <v>232</v>
      </c>
      <c r="B233" s="105" t="s">
        <v>3106</v>
      </c>
      <c r="C233" s="105" t="s">
        <v>3105</v>
      </c>
      <c r="D233" s="105" t="s">
        <v>5070</v>
      </c>
      <c r="E233" s="178">
        <v>0</v>
      </c>
    </row>
    <row r="234" spans="1:5" x14ac:dyDescent="0.3">
      <c r="A234" s="105">
        <v>233</v>
      </c>
      <c r="B234" s="105" t="s">
        <v>3108</v>
      </c>
      <c r="C234" s="105" t="s">
        <v>3107</v>
      </c>
      <c r="D234" s="105" t="s">
        <v>5071</v>
      </c>
      <c r="E234" s="178">
        <v>0</v>
      </c>
    </row>
    <row r="235" spans="1:5" x14ac:dyDescent="0.3">
      <c r="A235" s="105">
        <v>234</v>
      </c>
      <c r="B235" s="105" t="s">
        <v>3110</v>
      </c>
      <c r="C235" s="105" t="s">
        <v>3109</v>
      </c>
      <c r="D235" s="105" t="s">
        <v>5072</v>
      </c>
      <c r="E235" s="178">
        <v>0</v>
      </c>
    </row>
    <row r="236" spans="1:5" x14ac:dyDescent="0.3">
      <c r="A236" s="105">
        <v>235</v>
      </c>
      <c r="B236" s="105" t="s">
        <v>3112</v>
      </c>
      <c r="C236" s="105" t="s">
        <v>3111</v>
      </c>
      <c r="D236" s="105" t="s">
        <v>5073</v>
      </c>
      <c r="E236" s="178">
        <v>0</v>
      </c>
    </row>
    <row r="237" spans="1:5" x14ac:dyDescent="0.3">
      <c r="A237" s="105">
        <v>236</v>
      </c>
      <c r="B237" s="105" t="s">
        <v>3114</v>
      </c>
      <c r="C237" s="105" t="s">
        <v>3113</v>
      </c>
      <c r="D237" s="105" t="s">
        <v>5070</v>
      </c>
      <c r="E237" s="178">
        <v>17</v>
      </c>
    </row>
    <row r="238" spans="1:5" x14ac:dyDescent="0.3">
      <c r="A238" s="105">
        <v>237</v>
      </c>
      <c r="B238" s="105" t="s">
        <v>3116</v>
      </c>
      <c r="C238" s="105" t="s">
        <v>3115</v>
      </c>
      <c r="D238" s="105" t="s">
        <v>5071</v>
      </c>
      <c r="E238" s="178">
        <v>18</v>
      </c>
    </row>
    <row r="239" spans="1:5" x14ac:dyDescent="0.3">
      <c r="A239" s="105">
        <v>238</v>
      </c>
      <c r="B239" s="105" t="s">
        <v>3118</v>
      </c>
      <c r="C239" s="105" t="s">
        <v>3117</v>
      </c>
      <c r="D239" s="105" t="s">
        <v>5072</v>
      </c>
      <c r="E239" s="178">
        <v>33</v>
      </c>
    </row>
    <row r="240" spans="1:5" x14ac:dyDescent="0.3">
      <c r="A240" s="105">
        <v>239</v>
      </c>
      <c r="B240" s="105" t="s">
        <v>3120</v>
      </c>
      <c r="C240" s="105" t="s">
        <v>3119</v>
      </c>
      <c r="D240" s="105" t="s">
        <v>5073</v>
      </c>
      <c r="E240" s="178">
        <v>27</v>
      </c>
    </row>
    <row r="241" spans="1:5" x14ac:dyDescent="0.3">
      <c r="A241" s="105">
        <v>240</v>
      </c>
      <c r="B241" s="105" t="s">
        <v>3288</v>
      </c>
      <c r="C241" s="105" t="s">
        <v>3287</v>
      </c>
      <c r="D241" s="105" t="s">
        <v>5074</v>
      </c>
      <c r="E241" s="178">
        <v>33</v>
      </c>
    </row>
    <row r="242" spans="1:5" x14ac:dyDescent="0.3">
      <c r="A242" s="105">
        <v>241</v>
      </c>
      <c r="B242" s="105" t="s">
        <v>3292</v>
      </c>
      <c r="C242" s="105" t="s">
        <v>5109</v>
      </c>
      <c r="D242" s="105" t="s">
        <v>5110</v>
      </c>
      <c r="E242" s="178">
        <v>0</v>
      </c>
    </row>
    <row r="243" spans="1:5" x14ac:dyDescent="0.3">
      <c r="A243" s="105">
        <v>242</v>
      </c>
      <c r="B243" s="105" t="s">
        <v>3295</v>
      </c>
      <c r="C243" s="105" t="s">
        <v>3294</v>
      </c>
      <c r="D243" s="105" t="s">
        <v>5111</v>
      </c>
      <c r="E243" s="178">
        <v>92</v>
      </c>
    </row>
    <row r="244" spans="1:5" x14ac:dyDescent="0.3">
      <c r="A244" s="105">
        <v>243</v>
      </c>
      <c r="B244" s="105" t="s">
        <v>3298</v>
      </c>
      <c r="C244" s="105" t="s">
        <v>3297</v>
      </c>
      <c r="D244" s="105" t="s">
        <v>5112</v>
      </c>
      <c r="E244" s="178">
        <v>29</v>
      </c>
    </row>
    <row r="245" spans="1:5" x14ac:dyDescent="0.3">
      <c r="A245" s="105">
        <v>244</v>
      </c>
      <c r="B245" s="105" t="s">
        <v>335</v>
      </c>
      <c r="C245" s="105" t="s">
        <v>333</v>
      </c>
      <c r="D245" s="105" t="s">
        <v>3422</v>
      </c>
      <c r="E245" s="178">
        <v>9</v>
      </c>
    </row>
    <row r="246" spans="1:5" x14ac:dyDescent="0.3">
      <c r="A246" s="105">
        <v>245</v>
      </c>
      <c r="B246" s="105" t="s">
        <v>339</v>
      </c>
      <c r="C246" s="105" t="s">
        <v>2665</v>
      </c>
      <c r="D246" s="105" t="s">
        <v>5101</v>
      </c>
      <c r="E246" s="178">
        <v>34</v>
      </c>
    </row>
    <row r="247" spans="1:5" x14ac:dyDescent="0.3">
      <c r="A247" s="105">
        <v>246</v>
      </c>
      <c r="B247" s="105" t="s">
        <v>342</v>
      </c>
      <c r="C247" s="105" t="s">
        <v>341</v>
      </c>
      <c r="D247" s="105" t="s">
        <v>3429</v>
      </c>
      <c r="E247" s="178">
        <v>15</v>
      </c>
    </row>
    <row r="248" spans="1:5" x14ac:dyDescent="0.3">
      <c r="A248" s="105">
        <v>247</v>
      </c>
      <c r="B248" s="105" t="s">
        <v>345</v>
      </c>
      <c r="C248" s="105" t="s">
        <v>2667</v>
      </c>
      <c r="D248" s="105" t="s">
        <v>5102</v>
      </c>
      <c r="E248" s="178">
        <v>0</v>
      </c>
    </row>
    <row r="249" spans="1:5" x14ac:dyDescent="0.3">
      <c r="A249" s="105">
        <v>248</v>
      </c>
      <c r="B249" s="105" t="s">
        <v>350</v>
      </c>
      <c r="C249" s="105" t="s">
        <v>348</v>
      </c>
      <c r="D249" s="105" t="s">
        <v>3422</v>
      </c>
      <c r="E249" s="178">
        <v>54</v>
      </c>
    </row>
    <row r="250" spans="1:5" x14ac:dyDescent="0.3">
      <c r="A250" s="105">
        <v>249</v>
      </c>
      <c r="B250" s="105" t="s">
        <v>354</v>
      </c>
      <c r="C250" s="105" t="s">
        <v>2669</v>
      </c>
      <c r="D250" s="105" t="s">
        <v>5101</v>
      </c>
      <c r="E250" s="178">
        <v>46</v>
      </c>
    </row>
    <row r="251" spans="1:5" x14ac:dyDescent="0.3">
      <c r="A251" s="105">
        <v>250</v>
      </c>
      <c r="B251" s="105" t="s">
        <v>358</v>
      </c>
      <c r="C251" s="105" t="s">
        <v>356</v>
      </c>
      <c r="D251" s="105" t="s">
        <v>3429</v>
      </c>
      <c r="E251" s="178">
        <v>70</v>
      </c>
    </row>
    <row r="252" spans="1:5" x14ac:dyDescent="0.3">
      <c r="A252" s="105">
        <v>251</v>
      </c>
      <c r="B252" s="105" t="s">
        <v>362</v>
      </c>
      <c r="C252" s="105" t="s">
        <v>2671</v>
      </c>
      <c r="D252" s="105" t="s">
        <v>5102</v>
      </c>
      <c r="E252" s="178">
        <v>31</v>
      </c>
    </row>
    <row r="253" spans="1:5" x14ac:dyDescent="0.3">
      <c r="A253" s="105">
        <v>252</v>
      </c>
      <c r="B253" s="105" t="s">
        <v>365</v>
      </c>
      <c r="C253" s="105" t="s">
        <v>364</v>
      </c>
      <c r="D253" s="105" t="s">
        <v>3422</v>
      </c>
      <c r="E253" s="178">
        <v>14</v>
      </c>
    </row>
    <row r="254" spans="1:5" x14ac:dyDescent="0.3">
      <c r="A254" s="105">
        <v>253</v>
      </c>
      <c r="B254" s="105" t="s">
        <v>369</v>
      </c>
      <c r="C254" s="105" t="s">
        <v>368</v>
      </c>
      <c r="D254" s="105" t="s">
        <v>3422</v>
      </c>
      <c r="E254" s="178">
        <v>1</v>
      </c>
    </row>
    <row r="255" spans="1:5" x14ac:dyDescent="0.3">
      <c r="A255" s="105">
        <v>254</v>
      </c>
      <c r="B255" s="105" t="s">
        <v>373</v>
      </c>
      <c r="C255" s="105" t="s">
        <v>2674</v>
      </c>
      <c r="D255" s="105" t="s">
        <v>5101</v>
      </c>
      <c r="E255" s="178">
        <v>28</v>
      </c>
    </row>
    <row r="256" spans="1:5" x14ac:dyDescent="0.3">
      <c r="A256" s="105">
        <v>255</v>
      </c>
      <c r="B256" s="105" t="s">
        <v>377</v>
      </c>
      <c r="C256" s="105" t="s">
        <v>2675</v>
      </c>
      <c r="D256" s="105" t="s">
        <v>5113</v>
      </c>
      <c r="E256" s="178">
        <v>6</v>
      </c>
    </row>
    <row r="257" spans="1:5" x14ac:dyDescent="0.3">
      <c r="A257" s="105">
        <v>256</v>
      </c>
      <c r="B257" s="105" t="s">
        <v>381</v>
      </c>
      <c r="C257" s="105" t="s">
        <v>380</v>
      </c>
      <c r="D257" s="105" t="s">
        <v>3429</v>
      </c>
      <c r="E257" s="178">
        <v>11</v>
      </c>
    </row>
    <row r="258" spans="1:5" x14ac:dyDescent="0.3">
      <c r="A258" s="105">
        <v>257</v>
      </c>
      <c r="B258" s="105" t="s">
        <v>386</v>
      </c>
      <c r="C258" s="105" t="s">
        <v>384</v>
      </c>
      <c r="D258" s="105" t="s">
        <v>3429</v>
      </c>
      <c r="E258" s="178">
        <v>19</v>
      </c>
    </row>
    <row r="259" spans="1:5" x14ac:dyDescent="0.3">
      <c r="A259" s="105">
        <v>258</v>
      </c>
      <c r="B259" s="105" t="s">
        <v>390</v>
      </c>
      <c r="C259" s="105" t="s">
        <v>2678</v>
      </c>
      <c r="D259" s="105" t="s">
        <v>5102</v>
      </c>
      <c r="E259" s="178">
        <v>1</v>
      </c>
    </row>
    <row r="260" spans="1:5" x14ac:dyDescent="0.3">
      <c r="A260" s="105">
        <v>259</v>
      </c>
      <c r="B260" s="105" t="s">
        <v>394</v>
      </c>
      <c r="C260" s="105" t="s">
        <v>2679</v>
      </c>
      <c r="D260" s="105" t="s">
        <v>5113</v>
      </c>
      <c r="E260" s="178">
        <v>24</v>
      </c>
    </row>
    <row r="261" spans="1:5" x14ac:dyDescent="0.3">
      <c r="A261" s="105">
        <v>260</v>
      </c>
      <c r="B261" s="105" t="s">
        <v>398</v>
      </c>
      <c r="C261" s="105" t="s">
        <v>397</v>
      </c>
      <c r="D261" s="105" t="s">
        <v>3422</v>
      </c>
      <c r="E261" s="178">
        <v>22</v>
      </c>
    </row>
    <row r="262" spans="1:5" x14ac:dyDescent="0.3">
      <c r="A262" s="105">
        <v>261</v>
      </c>
      <c r="B262" s="105" t="s">
        <v>402</v>
      </c>
      <c r="C262" s="105" t="s">
        <v>401</v>
      </c>
      <c r="D262" s="105" t="s">
        <v>3422</v>
      </c>
      <c r="E262" s="178">
        <v>1</v>
      </c>
    </row>
    <row r="263" spans="1:5" x14ac:dyDescent="0.3">
      <c r="A263" s="105">
        <v>262</v>
      </c>
      <c r="B263" s="105" t="s">
        <v>406</v>
      </c>
      <c r="C263" s="105" t="s">
        <v>2682</v>
      </c>
      <c r="D263" s="105" t="s">
        <v>5101</v>
      </c>
      <c r="E263" s="178">
        <v>13</v>
      </c>
    </row>
    <row r="264" spans="1:5" x14ac:dyDescent="0.3">
      <c r="A264" s="105">
        <v>263</v>
      </c>
      <c r="B264" s="105" t="s">
        <v>409</v>
      </c>
      <c r="C264" s="101" t="s">
        <v>2683</v>
      </c>
      <c r="D264" s="105" t="s">
        <v>5113</v>
      </c>
      <c r="E264" s="178">
        <v>0</v>
      </c>
    </row>
    <row r="265" spans="1:5" x14ac:dyDescent="0.3">
      <c r="A265" s="105">
        <v>264</v>
      </c>
      <c r="B265" s="105" t="s">
        <v>414</v>
      </c>
      <c r="C265" s="101" t="s">
        <v>412</v>
      </c>
      <c r="D265" s="105" t="s">
        <v>3429</v>
      </c>
      <c r="E265" s="178">
        <v>4</v>
      </c>
    </row>
    <row r="266" spans="1:5" x14ac:dyDescent="0.3">
      <c r="A266" s="105">
        <v>265</v>
      </c>
      <c r="B266" s="105" t="s">
        <v>419</v>
      </c>
      <c r="C266" s="105" t="s">
        <v>417</v>
      </c>
      <c r="D266" s="105" t="s">
        <v>3429</v>
      </c>
      <c r="E266" s="178">
        <v>0</v>
      </c>
    </row>
    <row r="267" spans="1:5" x14ac:dyDescent="0.3">
      <c r="A267" s="105">
        <v>266</v>
      </c>
      <c r="B267" s="105" t="s">
        <v>423</v>
      </c>
      <c r="C267" s="105" t="s">
        <v>2686</v>
      </c>
      <c r="D267" s="105" t="s">
        <v>5102</v>
      </c>
      <c r="E267" s="178">
        <v>0</v>
      </c>
    </row>
    <row r="268" spans="1:5" x14ac:dyDescent="0.3">
      <c r="A268" s="105">
        <v>267</v>
      </c>
      <c r="B268" s="101" t="s">
        <v>426</v>
      </c>
      <c r="C268" s="105" t="s">
        <v>2687</v>
      </c>
      <c r="D268" s="105" t="s">
        <v>5113</v>
      </c>
      <c r="E268" s="178">
        <v>0</v>
      </c>
    </row>
    <row r="269" spans="1:5" x14ac:dyDescent="0.3">
      <c r="A269" s="105">
        <v>268</v>
      </c>
      <c r="B269" s="105" t="s">
        <v>431</v>
      </c>
      <c r="C269" s="105" t="s">
        <v>429</v>
      </c>
      <c r="D269" s="105" t="s">
        <v>3422</v>
      </c>
      <c r="E269" s="178">
        <v>118</v>
      </c>
    </row>
    <row r="270" spans="1:5" x14ac:dyDescent="0.3">
      <c r="A270" s="105">
        <v>269</v>
      </c>
      <c r="B270" s="105" t="s">
        <v>435</v>
      </c>
      <c r="C270" s="105" t="s">
        <v>2689</v>
      </c>
      <c r="D270" s="105" t="s">
        <v>5101</v>
      </c>
      <c r="E270" s="178">
        <v>29</v>
      </c>
    </row>
    <row r="271" spans="1:5" x14ac:dyDescent="0.3">
      <c r="A271" s="105">
        <v>270</v>
      </c>
      <c r="B271" s="105" t="s">
        <v>439</v>
      </c>
      <c r="C271" s="105" t="s">
        <v>437</v>
      </c>
      <c r="D271" s="105" t="s">
        <v>3429</v>
      </c>
      <c r="E271" s="178">
        <v>67</v>
      </c>
    </row>
    <row r="272" spans="1:5" x14ac:dyDescent="0.3">
      <c r="A272" s="105">
        <v>271</v>
      </c>
      <c r="B272" s="101" t="s">
        <v>443</v>
      </c>
      <c r="C272" s="105" t="s">
        <v>2691</v>
      </c>
      <c r="D272" s="105" t="s">
        <v>5102</v>
      </c>
      <c r="E272" s="178">
        <v>91</v>
      </c>
    </row>
    <row r="273" spans="1:5" x14ac:dyDescent="0.3">
      <c r="A273" s="105">
        <v>272</v>
      </c>
      <c r="B273" s="105" t="s">
        <v>447</v>
      </c>
      <c r="C273" s="105" t="s">
        <v>445</v>
      </c>
      <c r="D273" s="105" t="s">
        <v>3422</v>
      </c>
      <c r="E273" s="178">
        <v>1</v>
      </c>
    </row>
    <row r="274" spans="1:5" x14ac:dyDescent="0.3">
      <c r="A274" s="105">
        <v>273</v>
      </c>
      <c r="B274" s="105" t="s">
        <v>451</v>
      </c>
      <c r="C274" s="105" t="s">
        <v>2693</v>
      </c>
      <c r="D274" s="105" t="s">
        <v>5101</v>
      </c>
      <c r="E274" s="178">
        <v>28</v>
      </c>
    </row>
    <row r="275" spans="1:5" x14ac:dyDescent="0.3">
      <c r="A275" s="105">
        <v>274</v>
      </c>
      <c r="B275" s="105" t="s">
        <v>454</v>
      </c>
      <c r="C275" s="105" t="s">
        <v>453</v>
      </c>
      <c r="D275" s="105" t="s">
        <v>3429</v>
      </c>
      <c r="E275" s="178">
        <v>12</v>
      </c>
    </row>
    <row r="276" spans="1:5" x14ac:dyDescent="0.3">
      <c r="A276" s="105">
        <v>275</v>
      </c>
      <c r="B276" s="105" t="s">
        <v>457</v>
      </c>
      <c r="C276" s="105" t="s">
        <v>2695</v>
      </c>
      <c r="D276" s="105" t="s">
        <v>5102</v>
      </c>
      <c r="E276" s="178">
        <v>7</v>
      </c>
    </row>
    <row r="277" spans="1:5" x14ac:dyDescent="0.3">
      <c r="A277" s="105">
        <v>276</v>
      </c>
      <c r="B277" s="105" t="s">
        <v>461</v>
      </c>
      <c r="C277" s="105" t="s">
        <v>459</v>
      </c>
      <c r="D277" s="105" t="s">
        <v>3422</v>
      </c>
      <c r="E277" s="178">
        <v>0</v>
      </c>
    </row>
    <row r="278" spans="1:5" x14ac:dyDescent="0.3">
      <c r="A278" s="105">
        <v>277</v>
      </c>
      <c r="B278" s="105" t="s">
        <v>465</v>
      </c>
      <c r="C278" s="105" t="s">
        <v>464</v>
      </c>
      <c r="D278" s="105" t="s">
        <v>3422</v>
      </c>
      <c r="E278" s="178">
        <v>41</v>
      </c>
    </row>
    <row r="279" spans="1:5" x14ac:dyDescent="0.3">
      <c r="A279" s="105">
        <v>278</v>
      </c>
      <c r="B279" s="105" t="s">
        <v>468</v>
      </c>
      <c r="C279" s="105" t="s">
        <v>2698</v>
      </c>
      <c r="D279" s="105" t="s">
        <v>5101</v>
      </c>
      <c r="E279" s="178">
        <v>1</v>
      </c>
    </row>
    <row r="280" spans="1:5" x14ac:dyDescent="0.3">
      <c r="A280" s="105">
        <v>279</v>
      </c>
      <c r="B280" s="105" t="s">
        <v>471</v>
      </c>
      <c r="C280" s="105" t="s">
        <v>470</v>
      </c>
      <c r="D280" s="105" t="s">
        <v>5113</v>
      </c>
      <c r="E280" s="178">
        <v>17</v>
      </c>
    </row>
    <row r="281" spans="1:5" x14ac:dyDescent="0.3">
      <c r="A281" s="105">
        <v>280</v>
      </c>
      <c r="B281" s="105" t="s">
        <v>474</v>
      </c>
      <c r="C281" s="105" t="s">
        <v>473</v>
      </c>
      <c r="D281" s="105" t="s">
        <v>3429</v>
      </c>
      <c r="E281" s="178">
        <v>21</v>
      </c>
    </row>
    <row r="282" spans="1:5" x14ac:dyDescent="0.3">
      <c r="A282" s="105">
        <v>281</v>
      </c>
      <c r="B282" s="105" t="s">
        <v>477</v>
      </c>
      <c r="C282" s="105" t="s">
        <v>476</v>
      </c>
      <c r="D282" s="105" t="s">
        <v>3429</v>
      </c>
      <c r="E282" s="178">
        <v>0</v>
      </c>
    </row>
    <row r="283" spans="1:5" x14ac:dyDescent="0.3">
      <c r="A283" s="105">
        <v>282</v>
      </c>
      <c r="B283" s="105" t="s">
        <v>480</v>
      </c>
      <c r="C283" s="105" t="s">
        <v>2702</v>
      </c>
      <c r="D283" s="105" t="s">
        <v>5102</v>
      </c>
      <c r="E283" s="178">
        <v>4</v>
      </c>
    </row>
    <row r="284" spans="1:5" x14ac:dyDescent="0.3">
      <c r="A284" s="105">
        <v>283</v>
      </c>
      <c r="B284" s="105" t="s">
        <v>483</v>
      </c>
      <c r="C284" s="101" t="s">
        <v>482</v>
      </c>
      <c r="D284" s="105" t="s">
        <v>5113</v>
      </c>
      <c r="E284" s="178">
        <v>0</v>
      </c>
    </row>
    <row r="285" spans="1:5" x14ac:dyDescent="0.3">
      <c r="A285" s="105">
        <v>284</v>
      </c>
      <c r="B285" s="105" t="s">
        <v>3301</v>
      </c>
      <c r="C285" s="105" t="s">
        <v>3300</v>
      </c>
      <c r="D285" s="105" t="s">
        <v>5074</v>
      </c>
      <c r="E285" s="178">
        <v>32</v>
      </c>
    </row>
    <row r="286" spans="1:5" x14ac:dyDescent="0.3">
      <c r="A286" s="105">
        <v>285</v>
      </c>
      <c r="B286" s="105" t="s">
        <v>3308</v>
      </c>
      <c r="C286" s="105" t="s">
        <v>3307</v>
      </c>
      <c r="D286" s="105" t="s">
        <v>5114</v>
      </c>
      <c r="E286" s="178">
        <v>5</v>
      </c>
    </row>
    <row r="287" spans="1:5" x14ac:dyDescent="0.3">
      <c r="A287" s="105">
        <v>286</v>
      </c>
      <c r="B287" s="105" t="s">
        <v>3311</v>
      </c>
      <c r="C287" s="105" t="s">
        <v>3310</v>
      </c>
      <c r="D287" s="105" t="s">
        <v>5074</v>
      </c>
      <c r="E287" s="178">
        <v>0</v>
      </c>
    </row>
    <row r="288" spans="1:5" x14ac:dyDescent="0.3">
      <c r="A288" s="105">
        <v>287</v>
      </c>
      <c r="B288" s="105" t="s">
        <v>1902</v>
      </c>
      <c r="C288" s="105" t="s">
        <v>1901</v>
      </c>
      <c r="D288" s="105" t="s">
        <v>3422</v>
      </c>
      <c r="E288" s="178">
        <v>14</v>
      </c>
    </row>
    <row r="289" spans="1:5" x14ac:dyDescent="0.3">
      <c r="A289" s="105">
        <v>288</v>
      </c>
      <c r="B289" s="105" t="s">
        <v>1112</v>
      </c>
      <c r="C289" s="105" t="s">
        <v>2432</v>
      </c>
      <c r="D289" s="105" t="s">
        <v>3422</v>
      </c>
      <c r="E289" s="178">
        <v>10</v>
      </c>
    </row>
    <row r="290" spans="1:5" x14ac:dyDescent="0.3">
      <c r="A290" s="105">
        <v>289</v>
      </c>
      <c r="B290" s="105" t="s">
        <v>1905</v>
      </c>
      <c r="C290" s="105" t="s">
        <v>1904</v>
      </c>
      <c r="D290" s="105" t="s">
        <v>5115</v>
      </c>
      <c r="E290" s="178">
        <v>9</v>
      </c>
    </row>
    <row r="291" spans="1:5" x14ac:dyDescent="0.3">
      <c r="A291" s="105">
        <v>290</v>
      </c>
      <c r="B291" s="105" t="s">
        <v>1117</v>
      </c>
      <c r="C291" s="105" t="s">
        <v>2433</v>
      </c>
      <c r="D291" s="105" t="s">
        <v>5115</v>
      </c>
      <c r="E291" s="178">
        <v>44</v>
      </c>
    </row>
    <row r="292" spans="1:5" x14ac:dyDescent="0.3">
      <c r="A292" s="105">
        <v>291</v>
      </c>
      <c r="B292" s="105" t="s">
        <v>1908</v>
      </c>
      <c r="C292" s="105" t="s">
        <v>1907</v>
      </c>
      <c r="D292" s="105" t="s">
        <v>3429</v>
      </c>
      <c r="E292" s="178">
        <v>1</v>
      </c>
    </row>
    <row r="293" spans="1:5" x14ac:dyDescent="0.3">
      <c r="A293" s="105">
        <v>292</v>
      </c>
      <c r="B293" s="105" t="s">
        <v>1121</v>
      </c>
      <c r="C293" s="105" t="s">
        <v>2434</v>
      </c>
      <c r="D293" s="105" t="s">
        <v>3429</v>
      </c>
      <c r="E293" s="178">
        <v>1</v>
      </c>
    </row>
    <row r="294" spans="1:5" x14ac:dyDescent="0.3">
      <c r="A294" s="105">
        <v>293</v>
      </c>
      <c r="B294" s="105" t="s">
        <v>1911</v>
      </c>
      <c r="C294" s="105" t="s">
        <v>1910</v>
      </c>
      <c r="D294" s="105" t="s">
        <v>5116</v>
      </c>
      <c r="E294" s="178">
        <v>0</v>
      </c>
    </row>
    <row r="295" spans="1:5" x14ac:dyDescent="0.3">
      <c r="A295" s="105">
        <v>294</v>
      </c>
      <c r="B295" s="105" t="s">
        <v>1124</v>
      </c>
      <c r="C295" s="105" t="s">
        <v>2435</v>
      </c>
      <c r="D295" s="105" t="s">
        <v>5116</v>
      </c>
      <c r="E295" s="178">
        <v>23</v>
      </c>
    </row>
    <row r="296" spans="1:5" x14ac:dyDescent="0.3">
      <c r="A296" s="105">
        <v>295</v>
      </c>
      <c r="B296" s="105" t="s">
        <v>1914</v>
      </c>
      <c r="C296" s="105" t="s">
        <v>1913</v>
      </c>
      <c r="D296" s="105" t="s">
        <v>3422</v>
      </c>
      <c r="E296" s="178">
        <v>16</v>
      </c>
    </row>
    <row r="297" spans="1:5" x14ac:dyDescent="0.3">
      <c r="A297" s="105">
        <v>296</v>
      </c>
      <c r="B297" s="105" t="s">
        <v>1127</v>
      </c>
      <c r="C297" s="105" t="s">
        <v>2436</v>
      </c>
      <c r="D297" s="105" t="s">
        <v>3422</v>
      </c>
      <c r="E297" s="178">
        <v>3</v>
      </c>
    </row>
    <row r="298" spans="1:5" x14ac:dyDescent="0.3">
      <c r="A298" s="105">
        <v>297</v>
      </c>
      <c r="B298" s="105" t="s">
        <v>1917</v>
      </c>
      <c r="C298" s="105" t="s">
        <v>1916</v>
      </c>
      <c r="D298" s="105" t="s">
        <v>5115</v>
      </c>
      <c r="E298" s="178">
        <v>5</v>
      </c>
    </row>
    <row r="299" spans="1:5" x14ac:dyDescent="0.3">
      <c r="A299" s="105">
        <v>298</v>
      </c>
      <c r="B299" s="105" t="s">
        <v>1130</v>
      </c>
      <c r="C299" s="105" t="s">
        <v>2437</v>
      </c>
      <c r="D299" s="105" t="s">
        <v>5115</v>
      </c>
      <c r="E299" s="178">
        <v>10</v>
      </c>
    </row>
    <row r="300" spans="1:5" x14ac:dyDescent="0.3">
      <c r="A300" s="105">
        <v>299</v>
      </c>
      <c r="B300" s="105" t="s">
        <v>1920</v>
      </c>
      <c r="C300" s="105" t="s">
        <v>1919</v>
      </c>
      <c r="D300" s="105" t="s">
        <v>3429</v>
      </c>
      <c r="E300" s="178">
        <v>9</v>
      </c>
    </row>
    <row r="301" spans="1:5" x14ac:dyDescent="0.3">
      <c r="A301" s="105">
        <v>300</v>
      </c>
      <c r="B301" s="105" t="s">
        <v>1133</v>
      </c>
      <c r="C301" s="105" t="s">
        <v>2438</v>
      </c>
      <c r="D301" s="105" t="s">
        <v>3429</v>
      </c>
      <c r="E301" s="178">
        <v>6</v>
      </c>
    </row>
    <row r="302" spans="1:5" x14ac:dyDescent="0.3">
      <c r="A302" s="105">
        <v>301</v>
      </c>
      <c r="B302" s="105" t="s">
        <v>1923</v>
      </c>
      <c r="C302" s="105" t="s">
        <v>1922</v>
      </c>
      <c r="D302" s="105" t="s">
        <v>5116</v>
      </c>
      <c r="E302" s="178">
        <v>0</v>
      </c>
    </row>
    <row r="303" spans="1:5" x14ac:dyDescent="0.3">
      <c r="A303" s="105">
        <v>302</v>
      </c>
      <c r="B303" s="105" t="s">
        <v>1136</v>
      </c>
      <c r="C303" s="105" t="s">
        <v>2439</v>
      </c>
      <c r="D303" s="105" t="s">
        <v>5116</v>
      </c>
      <c r="E303" s="178">
        <v>0</v>
      </c>
    </row>
    <row r="304" spans="1:5" x14ac:dyDescent="0.3">
      <c r="A304" s="105">
        <v>303</v>
      </c>
      <c r="B304" s="105" t="s">
        <v>1926</v>
      </c>
      <c r="C304" s="105" t="s">
        <v>1925</v>
      </c>
      <c r="D304" s="105" t="s">
        <v>3422</v>
      </c>
      <c r="E304" s="178">
        <v>15</v>
      </c>
    </row>
    <row r="305" spans="1:5" x14ac:dyDescent="0.3">
      <c r="A305" s="105">
        <v>304</v>
      </c>
      <c r="B305" s="105" t="s">
        <v>1139</v>
      </c>
      <c r="C305" s="105" t="s">
        <v>2440</v>
      </c>
      <c r="D305" s="105" t="s">
        <v>3422</v>
      </c>
      <c r="E305" s="178">
        <v>0</v>
      </c>
    </row>
    <row r="306" spans="1:5" x14ac:dyDescent="0.3">
      <c r="A306" s="105">
        <v>305</v>
      </c>
      <c r="B306" s="105" t="s">
        <v>1929</v>
      </c>
      <c r="C306" s="105" t="s">
        <v>1928</v>
      </c>
      <c r="D306" s="105" t="s">
        <v>5115</v>
      </c>
      <c r="E306" s="178">
        <v>18</v>
      </c>
    </row>
    <row r="307" spans="1:5" x14ac:dyDescent="0.3">
      <c r="A307" s="105">
        <v>306</v>
      </c>
      <c r="B307" s="105" t="s">
        <v>1142</v>
      </c>
      <c r="C307" s="105" t="s">
        <v>2441</v>
      </c>
      <c r="D307" s="105" t="s">
        <v>5115</v>
      </c>
      <c r="E307" s="178">
        <v>27</v>
      </c>
    </row>
    <row r="308" spans="1:5" x14ac:dyDescent="0.3">
      <c r="A308" s="105">
        <v>307</v>
      </c>
      <c r="B308" s="105" t="s">
        <v>1932</v>
      </c>
      <c r="C308" s="105" t="s">
        <v>1931</v>
      </c>
      <c r="D308" s="105" t="s">
        <v>3429</v>
      </c>
      <c r="E308" s="178">
        <v>25</v>
      </c>
    </row>
    <row r="309" spans="1:5" x14ac:dyDescent="0.3">
      <c r="A309" s="105">
        <v>308</v>
      </c>
      <c r="B309" s="105" t="s">
        <v>1145</v>
      </c>
      <c r="C309" s="105" t="s">
        <v>2442</v>
      </c>
      <c r="D309" s="105" t="s">
        <v>3429</v>
      </c>
      <c r="E309" s="178">
        <v>10</v>
      </c>
    </row>
    <row r="310" spans="1:5" x14ac:dyDescent="0.3">
      <c r="A310" s="105">
        <v>309</v>
      </c>
      <c r="B310" s="105" t="s">
        <v>1935</v>
      </c>
      <c r="C310" s="105" t="s">
        <v>1934</v>
      </c>
      <c r="D310" s="105" t="s">
        <v>5116</v>
      </c>
      <c r="E310" s="178">
        <v>0</v>
      </c>
    </row>
    <row r="311" spans="1:5" x14ac:dyDescent="0.3">
      <c r="A311" s="105">
        <v>310</v>
      </c>
      <c r="B311" s="105" t="s">
        <v>1148</v>
      </c>
      <c r="C311" s="105" t="s">
        <v>2443</v>
      </c>
      <c r="D311" s="105" t="s">
        <v>5116</v>
      </c>
      <c r="E311" s="178">
        <v>0</v>
      </c>
    </row>
    <row r="312" spans="1:5" x14ac:dyDescent="0.3">
      <c r="A312" s="105">
        <v>311</v>
      </c>
      <c r="B312" s="105" t="s">
        <v>1938</v>
      </c>
      <c r="C312" s="105" t="s">
        <v>1937</v>
      </c>
      <c r="D312" s="105" t="s">
        <v>3422</v>
      </c>
      <c r="E312" s="178">
        <v>8</v>
      </c>
    </row>
    <row r="313" spans="1:5" x14ac:dyDescent="0.3">
      <c r="A313" s="105">
        <v>312</v>
      </c>
      <c r="B313" s="105" t="s">
        <v>1151</v>
      </c>
      <c r="C313" s="105" t="s">
        <v>2444</v>
      </c>
      <c r="D313" s="105" t="s">
        <v>3422</v>
      </c>
      <c r="E313" s="178">
        <v>1</v>
      </c>
    </row>
    <row r="314" spans="1:5" x14ac:dyDescent="0.3">
      <c r="A314" s="105">
        <v>313</v>
      </c>
      <c r="B314" s="105" t="s">
        <v>1941</v>
      </c>
      <c r="C314" s="105" t="s">
        <v>1940</v>
      </c>
      <c r="D314" s="105" t="s">
        <v>5115</v>
      </c>
      <c r="E314" s="178">
        <v>1</v>
      </c>
    </row>
    <row r="315" spans="1:5" x14ac:dyDescent="0.3">
      <c r="A315" s="105">
        <v>314</v>
      </c>
      <c r="B315" s="105" t="s">
        <v>1154</v>
      </c>
      <c r="C315" s="105" t="s">
        <v>2445</v>
      </c>
      <c r="D315" s="105" t="s">
        <v>5115</v>
      </c>
      <c r="E315" s="178">
        <v>13</v>
      </c>
    </row>
    <row r="316" spans="1:5" x14ac:dyDescent="0.3">
      <c r="A316" s="105">
        <v>315</v>
      </c>
      <c r="B316" s="105" t="s">
        <v>1944</v>
      </c>
      <c r="C316" s="105" t="s">
        <v>1943</v>
      </c>
      <c r="D316" s="105" t="s">
        <v>3429</v>
      </c>
      <c r="E316" s="178">
        <v>0</v>
      </c>
    </row>
    <row r="317" spans="1:5" x14ac:dyDescent="0.3">
      <c r="A317" s="105">
        <v>316</v>
      </c>
      <c r="B317" s="105" t="s">
        <v>1157</v>
      </c>
      <c r="C317" s="105" t="s">
        <v>2446</v>
      </c>
      <c r="D317" s="105" t="s">
        <v>3429</v>
      </c>
      <c r="E317" s="178">
        <v>0</v>
      </c>
    </row>
    <row r="318" spans="1:5" x14ac:dyDescent="0.3">
      <c r="A318" s="105">
        <v>317</v>
      </c>
      <c r="B318" s="105" t="s">
        <v>1947</v>
      </c>
      <c r="C318" s="105" t="s">
        <v>1946</v>
      </c>
      <c r="D318" s="105" t="s">
        <v>5116</v>
      </c>
      <c r="E318" s="178">
        <v>2</v>
      </c>
    </row>
    <row r="319" spans="1:5" x14ac:dyDescent="0.3">
      <c r="A319" s="105">
        <v>318</v>
      </c>
      <c r="B319" s="105" t="s">
        <v>1160</v>
      </c>
      <c r="C319" s="105" t="s">
        <v>2447</v>
      </c>
      <c r="D319" s="105" t="s">
        <v>5116</v>
      </c>
      <c r="E319" s="178">
        <v>0</v>
      </c>
    </row>
    <row r="320" spans="1:5" x14ac:dyDescent="0.3">
      <c r="A320" s="105">
        <v>319</v>
      </c>
      <c r="B320" s="105" t="s">
        <v>487</v>
      </c>
      <c r="C320" s="105" t="s">
        <v>486</v>
      </c>
      <c r="D320" s="105" t="s">
        <v>3422</v>
      </c>
      <c r="E320" s="178">
        <v>20</v>
      </c>
    </row>
    <row r="321" spans="1:5" x14ac:dyDescent="0.3">
      <c r="A321" s="105">
        <v>320</v>
      </c>
      <c r="B321" s="105" t="s">
        <v>490</v>
      </c>
      <c r="C321" s="105" t="s">
        <v>2705</v>
      </c>
      <c r="D321" s="105" t="s">
        <v>5101</v>
      </c>
      <c r="E321" s="178">
        <v>4</v>
      </c>
    </row>
    <row r="322" spans="1:5" x14ac:dyDescent="0.3">
      <c r="A322" s="105">
        <v>321</v>
      </c>
      <c r="B322" s="105" t="s">
        <v>493</v>
      </c>
      <c r="C322" s="105" t="s">
        <v>492</v>
      </c>
      <c r="D322" s="105" t="s">
        <v>3429</v>
      </c>
      <c r="E322" s="178">
        <v>0</v>
      </c>
    </row>
    <row r="323" spans="1:5" x14ac:dyDescent="0.3">
      <c r="A323" s="105">
        <v>322</v>
      </c>
      <c r="B323" s="105" t="s">
        <v>496</v>
      </c>
      <c r="C323" s="105" t="s">
        <v>2707</v>
      </c>
      <c r="D323" s="105" t="s">
        <v>5102</v>
      </c>
      <c r="E323" s="178">
        <v>15</v>
      </c>
    </row>
    <row r="324" spans="1:5" x14ac:dyDescent="0.3">
      <c r="A324" s="105">
        <v>323</v>
      </c>
      <c r="B324" s="105" t="s">
        <v>3122</v>
      </c>
      <c r="C324" s="105" t="s">
        <v>3121</v>
      </c>
      <c r="D324" s="105" t="s">
        <v>5070</v>
      </c>
      <c r="E324" s="178">
        <v>2</v>
      </c>
    </row>
    <row r="325" spans="1:5" x14ac:dyDescent="0.3">
      <c r="A325" s="105">
        <v>324</v>
      </c>
      <c r="B325" s="105" t="s">
        <v>3125</v>
      </c>
      <c r="C325" s="105" t="s">
        <v>3124</v>
      </c>
      <c r="D325" s="105" t="s">
        <v>5071</v>
      </c>
      <c r="E325" s="178">
        <v>2</v>
      </c>
    </row>
    <row r="326" spans="1:5" x14ac:dyDescent="0.3">
      <c r="A326" s="105">
        <v>325</v>
      </c>
      <c r="B326" s="105" t="s">
        <v>3127</v>
      </c>
      <c r="C326" s="105" t="s">
        <v>3126</v>
      </c>
      <c r="D326" s="105" t="s">
        <v>5072</v>
      </c>
      <c r="E326" s="178">
        <v>2</v>
      </c>
    </row>
    <row r="327" spans="1:5" x14ac:dyDescent="0.3">
      <c r="A327" s="105">
        <v>326</v>
      </c>
      <c r="B327" s="105" t="s">
        <v>3130</v>
      </c>
      <c r="C327" s="105" t="s">
        <v>3129</v>
      </c>
      <c r="D327" s="105" t="s">
        <v>5073</v>
      </c>
      <c r="E327" s="178">
        <v>4</v>
      </c>
    </row>
    <row r="328" spans="1:5" x14ac:dyDescent="0.3">
      <c r="A328" s="105">
        <v>327</v>
      </c>
      <c r="B328" s="105" t="s">
        <v>500</v>
      </c>
      <c r="C328" s="105" t="s">
        <v>498</v>
      </c>
      <c r="D328" s="105" t="s">
        <v>3422</v>
      </c>
      <c r="E328" s="178">
        <v>10</v>
      </c>
    </row>
    <row r="329" spans="1:5" x14ac:dyDescent="0.3">
      <c r="A329" s="105">
        <v>328</v>
      </c>
      <c r="B329" s="105" t="s">
        <v>504</v>
      </c>
      <c r="C329" s="105" t="s">
        <v>2709</v>
      </c>
      <c r="D329" s="105" t="s">
        <v>5101</v>
      </c>
      <c r="E329" s="178">
        <v>0</v>
      </c>
    </row>
    <row r="330" spans="1:5" x14ac:dyDescent="0.3">
      <c r="A330" s="105">
        <v>329</v>
      </c>
      <c r="B330" s="105" t="s">
        <v>507</v>
      </c>
      <c r="C330" s="105" t="s">
        <v>506</v>
      </c>
      <c r="D330" s="105" t="s">
        <v>3429</v>
      </c>
      <c r="E330" s="178">
        <v>22</v>
      </c>
    </row>
    <row r="331" spans="1:5" x14ac:dyDescent="0.3">
      <c r="A331" s="105">
        <v>330</v>
      </c>
      <c r="B331" s="105" t="s">
        <v>510</v>
      </c>
      <c r="C331" s="105" t="s">
        <v>2711</v>
      </c>
      <c r="D331" s="105" t="s">
        <v>5102</v>
      </c>
      <c r="E331" s="178">
        <v>14</v>
      </c>
    </row>
    <row r="332" spans="1:5" x14ac:dyDescent="0.3">
      <c r="A332" s="105">
        <v>331</v>
      </c>
      <c r="B332" s="105" t="s">
        <v>513</v>
      </c>
      <c r="C332" s="105" t="s">
        <v>2712</v>
      </c>
      <c r="D332" s="105" t="s">
        <v>3422</v>
      </c>
      <c r="E332" s="178">
        <v>11</v>
      </c>
    </row>
    <row r="333" spans="1:5" x14ac:dyDescent="0.3">
      <c r="A333" s="105">
        <v>332</v>
      </c>
      <c r="B333" s="105" t="s">
        <v>516</v>
      </c>
      <c r="C333" s="101" t="s">
        <v>515</v>
      </c>
      <c r="D333" s="105" t="s">
        <v>3422</v>
      </c>
      <c r="E333" s="178">
        <v>13</v>
      </c>
    </row>
    <row r="334" spans="1:5" x14ac:dyDescent="0.3">
      <c r="A334" s="105">
        <v>333</v>
      </c>
      <c r="B334" s="105" t="s">
        <v>519</v>
      </c>
      <c r="C334" s="105" t="s">
        <v>2713</v>
      </c>
      <c r="D334" s="105" t="s">
        <v>5101</v>
      </c>
      <c r="E334" s="178">
        <v>1</v>
      </c>
    </row>
    <row r="335" spans="1:5" x14ac:dyDescent="0.3">
      <c r="A335" s="105">
        <v>334</v>
      </c>
      <c r="B335" s="105" t="s">
        <v>522</v>
      </c>
      <c r="C335" s="105" t="s">
        <v>2714</v>
      </c>
      <c r="D335" s="105" t="s">
        <v>5113</v>
      </c>
      <c r="E335" s="178">
        <v>15</v>
      </c>
    </row>
    <row r="336" spans="1:5" x14ac:dyDescent="0.3">
      <c r="A336" s="105">
        <v>335</v>
      </c>
      <c r="B336" s="105" t="s">
        <v>525</v>
      </c>
      <c r="C336" s="105" t="s">
        <v>2715</v>
      </c>
      <c r="D336" s="105" t="s">
        <v>3429</v>
      </c>
      <c r="E336" s="178">
        <v>17</v>
      </c>
    </row>
    <row r="337" spans="1:5" x14ac:dyDescent="0.3">
      <c r="A337" s="105">
        <v>336</v>
      </c>
      <c r="B337" s="105" t="s">
        <v>528</v>
      </c>
      <c r="C337" s="105" t="s">
        <v>527</v>
      </c>
      <c r="D337" s="105" t="s">
        <v>3429</v>
      </c>
      <c r="E337" s="178">
        <v>2</v>
      </c>
    </row>
    <row r="338" spans="1:5" x14ac:dyDescent="0.3">
      <c r="A338" s="105">
        <v>337</v>
      </c>
      <c r="B338" s="105" t="s">
        <v>531</v>
      </c>
      <c r="C338" s="105" t="s">
        <v>2716</v>
      </c>
      <c r="D338" s="105" t="s">
        <v>5102</v>
      </c>
      <c r="E338" s="178">
        <v>37</v>
      </c>
    </row>
    <row r="339" spans="1:5" x14ac:dyDescent="0.3">
      <c r="A339" s="105">
        <v>338</v>
      </c>
      <c r="B339" s="105" t="s">
        <v>534</v>
      </c>
      <c r="C339" s="105" t="s">
        <v>2717</v>
      </c>
      <c r="D339" s="105" t="s">
        <v>5113</v>
      </c>
      <c r="E339" s="178">
        <v>0</v>
      </c>
    </row>
    <row r="340" spans="1:5" x14ac:dyDescent="0.3">
      <c r="A340" s="105">
        <v>339</v>
      </c>
      <c r="B340" s="105" t="s">
        <v>1950</v>
      </c>
      <c r="C340" s="105" t="s">
        <v>1949</v>
      </c>
      <c r="D340" s="105" t="s">
        <v>3422</v>
      </c>
      <c r="E340" s="178">
        <v>14</v>
      </c>
    </row>
    <row r="341" spans="1:5" x14ac:dyDescent="0.3">
      <c r="A341" s="105">
        <v>340</v>
      </c>
      <c r="B341" s="105" t="s">
        <v>1164</v>
      </c>
      <c r="C341" s="105" t="s">
        <v>2448</v>
      </c>
      <c r="D341" s="105" t="s">
        <v>3422</v>
      </c>
      <c r="E341" s="178">
        <v>5</v>
      </c>
    </row>
    <row r="342" spans="1:5" x14ac:dyDescent="0.3">
      <c r="A342" s="105">
        <v>341</v>
      </c>
      <c r="B342" s="105" t="s">
        <v>1953</v>
      </c>
      <c r="C342" s="105" t="s">
        <v>1952</v>
      </c>
      <c r="D342" s="105" t="s">
        <v>374</v>
      </c>
      <c r="E342" s="178">
        <v>6</v>
      </c>
    </row>
    <row r="343" spans="1:5" x14ac:dyDescent="0.3">
      <c r="A343" s="105">
        <v>342</v>
      </c>
      <c r="B343" s="105" t="s">
        <v>1168</v>
      </c>
      <c r="C343" s="105" t="s">
        <v>2449</v>
      </c>
      <c r="D343" s="105" t="s">
        <v>374</v>
      </c>
      <c r="E343" s="178">
        <v>1</v>
      </c>
    </row>
    <row r="344" spans="1:5" x14ac:dyDescent="0.3">
      <c r="A344" s="105">
        <v>343</v>
      </c>
      <c r="B344" s="105" t="s">
        <v>1956</v>
      </c>
      <c r="C344" s="105" t="s">
        <v>1955</v>
      </c>
      <c r="D344" s="105" t="s">
        <v>3429</v>
      </c>
      <c r="E344" s="178">
        <v>46</v>
      </c>
    </row>
    <row r="345" spans="1:5" x14ac:dyDescent="0.3">
      <c r="A345" s="105">
        <v>344</v>
      </c>
      <c r="B345" s="105" t="s">
        <v>1171</v>
      </c>
      <c r="C345" s="105" t="s">
        <v>2450</v>
      </c>
      <c r="D345" s="105" t="s">
        <v>3429</v>
      </c>
      <c r="E345" s="178">
        <v>40</v>
      </c>
    </row>
    <row r="346" spans="1:5" x14ac:dyDescent="0.3">
      <c r="A346" s="105">
        <v>345</v>
      </c>
      <c r="B346" s="105" t="s">
        <v>1959</v>
      </c>
      <c r="C346" s="105" t="s">
        <v>1958</v>
      </c>
      <c r="D346" s="105" t="s">
        <v>391</v>
      </c>
      <c r="E346" s="178">
        <v>52</v>
      </c>
    </row>
    <row r="347" spans="1:5" x14ac:dyDescent="0.3">
      <c r="A347" s="105">
        <v>346</v>
      </c>
      <c r="B347" s="105" t="s">
        <v>1174</v>
      </c>
      <c r="C347" s="105" t="s">
        <v>2451</v>
      </c>
      <c r="D347" s="105" t="s">
        <v>391</v>
      </c>
      <c r="E347" s="178">
        <v>35</v>
      </c>
    </row>
    <row r="348" spans="1:5" x14ac:dyDescent="0.3">
      <c r="A348" s="105">
        <v>347</v>
      </c>
      <c r="B348" s="105" t="s">
        <v>1962</v>
      </c>
      <c r="C348" s="105" t="s">
        <v>1961</v>
      </c>
      <c r="D348" s="105" t="s">
        <v>3422</v>
      </c>
      <c r="E348" s="178">
        <v>10</v>
      </c>
    </row>
    <row r="349" spans="1:5" x14ac:dyDescent="0.3">
      <c r="A349" s="105">
        <v>348</v>
      </c>
      <c r="B349" s="105" t="s">
        <v>1178</v>
      </c>
      <c r="C349" s="105" t="s">
        <v>2452</v>
      </c>
      <c r="D349" s="105" t="s">
        <v>3422</v>
      </c>
      <c r="E349" s="178">
        <v>2</v>
      </c>
    </row>
    <row r="350" spans="1:5" x14ac:dyDescent="0.3">
      <c r="A350" s="105">
        <v>349</v>
      </c>
      <c r="B350" s="105" t="s">
        <v>1965</v>
      </c>
      <c r="C350" s="105" t="s">
        <v>1964</v>
      </c>
      <c r="D350" s="105" t="s">
        <v>374</v>
      </c>
      <c r="E350" s="178">
        <v>0</v>
      </c>
    </row>
    <row r="351" spans="1:5" x14ac:dyDescent="0.3">
      <c r="A351" s="105">
        <v>350</v>
      </c>
      <c r="B351" s="105" t="s">
        <v>1182</v>
      </c>
      <c r="C351" s="105" t="s">
        <v>2453</v>
      </c>
      <c r="D351" s="105" t="s">
        <v>374</v>
      </c>
      <c r="E351" s="178">
        <v>9</v>
      </c>
    </row>
    <row r="352" spans="1:5" x14ac:dyDescent="0.3">
      <c r="A352" s="105">
        <v>351</v>
      </c>
      <c r="B352" s="105" t="s">
        <v>1968</v>
      </c>
      <c r="C352" s="105" t="s">
        <v>1967</v>
      </c>
      <c r="D352" s="105" t="s">
        <v>3429</v>
      </c>
      <c r="E352" s="178">
        <v>0</v>
      </c>
    </row>
    <row r="353" spans="1:5" x14ac:dyDescent="0.3">
      <c r="A353" s="105">
        <v>352</v>
      </c>
      <c r="B353" s="105" t="s">
        <v>1186</v>
      </c>
      <c r="C353" s="105" t="s">
        <v>2454</v>
      </c>
      <c r="D353" s="105" t="s">
        <v>3429</v>
      </c>
      <c r="E353" s="178">
        <v>68</v>
      </c>
    </row>
    <row r="354" spans="1:5" x14ac:dyDescent="0.3">
      <c r="A354" s="105">
        <v>353</v>
      </c>
      <c r="B354" s="105" t="s">
        <v>1971</v>
      </c>
      <c r="C354" s="105" t="s">
        <v>1970</v>
      </c>
      <c r="D354" s="105" t="s">
        <v>391</v>
      </c>
      <c r="E354" s="178">
        <v>0</v>
      </c>
    </row>
    <row r="355" spans="1:5" x14ac:dyDescent="0.3">
      <c r="A355" s="105">
        <v>354</v>
      </c>
      <c r="B355" s="105" t="s">
        <v>1190</v>
      </c>
      <c r="C355" s="105" t="s">
        <v>2455</v>
      </c>
      <c r="D355" s="105" t="s">
        <v>391</v>
      </c>
      <c r="E355" s="178">
        <v>8</v>
      </c>
    </row>
    <row r="356" spans="1:5" x14ac:dyDescent="0.3">
      <c r="A356" s="105">
        <v>355</v>
      </c>
      <c r="B356" s="105" t="s">
        <v>1974</v>
      </c>
      <c r="C356" s="105" t="s">
        <v>1973</v>
      </c>
      <c r="D356" s="105" t="s">
        <v>3422</v>
      </c>
      <c r="E356" s="178">
        <v>1</v>
      </c>
    </row>
    <row r="357" spans="1:5" x14ac:dyDescent="0.3">
      <c r="A357" s="105">
        <v>356</v>
      </c>
      <c r="B357" s="105" t="s">
        <v>1195</v>
      </c>
      <c r="C357" s="101" t="s">
        <v>1193</v>
      </c>
      <c r="D357" s="105" t="s">
        <v>3422</v>
      </c>
      <c r="E357" s="178">
        <v>3</v>
      </c>
    </row>
    <row r="358" spans="1:5" x14ac:dyDescent="0.3">
      <c r="A358" s="105">
        <v>357</v>
      </c>
      <c r="B358" s="105" t="s">
        <v>1199</v>
      </c>
      <c r="C358" s="105" t="s">
        <v>1976</v>
      </c>
      <c r="D358" s="105" t="s">
        <v>374</v>
      </c>
      <c r="E358" s="178">
        <v>19</v>
      </c>
    </row>
    <row r="359" spans="1:5" x14ac:dyDescent="0.3">
      <c r="A359" s="105">
        <v>358</v>
      </c>
      <c r="B359" s="105" t="s">
        <v>1200</v>
      </c>
      <c r="C359" s="105" t="s">
        <v>1198</v>
      </c>
      <c r="D359" s="105" t="s">
        <v>374</v>
      </c>
      <c r="E359" s="178">
        <v>0</v>
      </c>
    </row>
    <row r="360" spans="1:5" x14ac:dyDescent="0.3">
      <c r="A360" s="105">
        <v>359</v>
      </c>
      <c r="B360" s="105" t="s">
        <v>1979</v>
      </c>
      <c r="C360" s="105" t="s">
        <v>1978</v>
      </c>
      <c r="D360" s="105" t="s">
        <v>3429</v>
      </c>
      <c r="E360" s="178">
        <v>0</v>
      </c>
    </row>
    <row r="361" spans="1:5" x14ac:dyDescent="0.3">
      <c r="A361" s="105">
        <v>360</v>
      </c>
      <c r="B361" s="105" t="s">
        <v>1205</v>
      </c>
      <c r="C361" s="105" t="s">
        <v>1203</v>
      </c>
      <c r="D361" s="105" t="s">
        <v>3429</v>
      </c>
      <c r="E361" s="178">
        <v>0</v>
      </c>
    </row>
    <row r="362" spans="1:5" x14ac:dyDescent="0.3">
      <c r="A362" s="105">
        <v>361</v>
      </c>
      <c r="B362" s="105" t="s">
        <v>1209</v>
      </c>
      <c r="C362" s="105" t="s">
        <v>1981</v>
      </c>
      <c r="D362" s="105" t="s">
        <v>391</v>
      </c>
      <c r="E362" s="178">
        <v>26</v>
      </c>
    </row>
    <row r="363" spans="1:5" x14ac:dyDescent="0.3">
      <c r="A363" s="105">
        <v>362</v>
      </c>
      <c r="B363" s="105" t="s">
        <v>1210</v>
      </c>
      <c r="C363" s="105" t="s">
        <v>1208</v>
      </c>
      <c r="D363" s="105" t="s">
        <v>391</v>
      </c>
      <c r="E363" s="178">
        <v>0</v>
      </c>
    </row>
    <row r="364" spans="1:5" x14ac:dyDescent="0.3">
      <c r="A364" s="105">
        <v>363</v>
      </c>
      <c r="B364" s="105" t="s">
        <v>1984</v>
      </c>
      <c r="C364" s="105" t="s">
        <v>1983</v>
      </c>
      <c r="D364" s="105" t="s">
        <v>3422</v>
      </c>
      <c r="E364" s="178">
        <v>0</v>
      </c>
    </row>
    <row r="365" spans="1:5" x14ac:dyDescent="0.3">
      <c r="A365" s="105">
        <v>364</v>
      </c>
      <c r="B365" s="105" t="s">
        <v>1215</v>
      </c>
      <c r="C365" s="105" t="s">
        <v>2460</v>
      </c>
      <c r="D365" s="105" t="s">
        <v>3422</v>
      </c>
      <c r="E365" s="178">
        <v>0</v>
      </c>
    </row>
    <row r="366" spans="1:5" x14ac:dyDescent="0.3">
      <c r="A366" s="105">
        <v>365</v>
      </c>
      <c r="B366" s="105" t="s">
        <v>1987</v>
      </c>
      <c r="C366" s="105" t="s">
        <v>1986</v>
      </c>
      <c r="D366" s="105" t="s">
        <v>374</v>
      </c>
      <c r="E366" s="178">
        <v>0</v>
      </c>
    </row>
    <row r="367" spans="1:5" x14ac:dyDescent="0.3">
      <c r="A367" s="105">
        <v>366</v>
      </c>
      <c r="B367" s="105" t="s">
        <v>1219</v>
      </c>
      <c r="C367" s="105" t="s">
        <v>2461</v>
      </c>
      <c r="D367" s="105" t="s">
        <v>374</v>
      </c>
      <c r="E367" s="178">
        <v>48</v>
      </c>
    </row>
    <row r="368" spans="1:5" x14ac:dyDescent="0.3">
      <c r="A368" s="105">
        <v>367</v>
      </c>
      <c r="B368" s="105" t="s">
        <v>1990</v>
      </c>
      <c r="C368" s="105" t="s">
        <v>1989</v>
      </c>
      <c r="D368" s="105" t="s">
        <v>3429</v>
      </c>
      <c r="E368" s="178">
        <v>0</v>
      </c>
    </row>
    <row r="369" spans="1:5" x14ac:dyDescent="0.3">
      <c r="A369" s="105">
        <v>368</v>
      </c>
      <c r="B369" s="105" t="s">
        <v>1224</v>
      </c>
      <c r="C369" s="105" t="s">
        <v>2462</v>
      </c>
      <c r="D369" s="105" t="s">
        <v>3429</v>
      </c>
      <c r="E369" s="178">
        <v>0</v>
      </c>
    </row>
    <row r="370" spans="1:5" x14ac:dyDescent="0.3">
      <c r="A370" s="105">
        <v>369</v>
      </c>
      <c r="B370" s="105" t="s">
        <v>1993</v>
      </c>
      <c r="C370" s="105" t="s">
        <v>1992</v>
      </c>
      <c r="D370" s="105" t="s">
        <v>391</v>
      </c>
      <c r="E370" s="178">
        <v>0</v>
      </c>
    </row>
    <row r="371" spans="1:5" x14ac:dyDescent="0.3">
      <c r="A371" s="105">
        <v>370</v>
      </c>
      <c r="B371" s="105" t="s">
        <v>1227</v>
      </c>
      <c r="C371" s="105" t="s">
        <v>2463</v>
      </c>
      <c r="D371" s="105" t="s">
        <v>391</v>
      </c>
      <c r="E371" s="178">
        <v>54</v>
      </c>
    </row>
    <row r="372" spans="1:5" x14ac:dyDescent="0.3">
      <c r="A372" s="105">
        <v>371</v>
      </c>
      <c r="B372" s="105" t="s">
        <v>1996</v>
      </c>
      <c r="C372" s="105" t="s">
        <v>1995</v>
      </c>
      <c r="D372" s="105" t="s">
        <v>3422</v>
      </c>
      <c r="E372" s="178">
        <v>9</v>
      </c>
    </row>
    <row r="373" spans="1:5" x14ac:dyDescent="0.3">
      <c r="A373" s="105">
        <v>372</v>
      </c>
      <c r="B373" s="105" t="s">
        <v>1231</v>
      </c>
      <c r="C373" s="105" t="s">
        <v>2464</v>
      </c>
      <c r="D373" s="105" t="s">
        <v>3422</v>
      </c>
      <c r="E373" s="178">
        <v>0</v>
      </c>
    </row>
    <row r="374" spans="1:5" x14ac:dyDescent="0.3">
      <c r="A374" s="105">
        <v>373</v>
      </c>
      <c r="B374" s="105" t="s">
        <v>1999</v>
      </c>
      <c r="C374" s="105" t="s">
        <v>1998</v>
      </c>
      <c r="D374" s="105" t="s">
        <v>374</v>
      </c>
      <c r="E374" s="178">
        <v>0</v>
      </c>
    </row>
    <row r="375" spans="1:5" x14ac:dyDescent="0.3">
      <c r="A375" s="105">
        <v>374</v>
      </c>
      <c r="B375" s="105" t="s">
        <v>1234</v>
      </c>
      <c r="C375" s="105" t="s">
        <v>2465</v>
      </c>
      <c r="D375" s="105" t="s">
        <v>374</v>
      </c>
      <c r="E375" s="178">
        <v>0</v>
      </c>
    </row>
    <row r="376" spans="1:5" x14ac:dyDescent="0.3">
      <c r="A376" s="105">
        <v>375</v>
      </c>
      <c r="B376" s="105" t="s">
        <v>2002</v>
      </c>
      <c r="C376" s="105" t="s">
        <v>2001</v>
      </c>
      <c r="D376" s="105" t="s">
        <v>3429</v>
      </c>
      <c r="E376" s="178">
        <v>0</v>
      </c>
    </row>
    <row r="377" spans="1:5" x14ac:dyDescent="0.3">
      <c r="A377" s="105">
        <v>376</v>
      </c>
      <c r="B377" s="105" t="s">
        <v>1238</v>
      </c>
      <c r="C377" s="105" t="s">
        <v>2466</v>
      </c>
      <c r="D377" s="105" t="s">
        <v>3429</v>
      </c>
      <c r="E377" s="178">
        <v>0</v>
      </c>
    </row>
    <row r="378" spans="1:5" x14ac:dyDescent="0.3">
      <c r="A378" s="105">
        <v>377</v>
      </c>
      <c r="B378" s="105" t="s">
        <v>2005</v>
      </c>
      <c r="C378" s="105" t="s">
        <v>2004</v>
      </c>
      <c r="D378" s="105" t="s">
        <v>391</v>
      </c>
      <c r="E378" s="178">
        <v>7</v>
      </c>
    </row>
    <row r="379" spans="1:5" x14ac:dyDescent="0.3">
      <c r="A379" s="105">
        <v>378</v>
      </c>
      <c r="B379" s="105" t="s">
        <v>1242</v>
      </c>
      <c r="C379" s="105" t="s">
        <v>2467</v>
      </c>
      <c r="D379" s="105" t="s">
        <v>391</v>
      </c>
      <c r="E379" s="178">
        <v>0</v>
      </c>
    </row>
    <row r="380" spans="1:5" x14ac:dyDescent="0.3">
      <c r="A380" s="105">
        <v>379</v>
      </c>
      <c r="B380" s="105" t="s">
        <v>538</v>
      </c>
      <c r="C380" s="105" t="s">
        <v>2718</v>
      </c>
      <c r="D380" s="105" t="s">
        <v>5117</v>
      </c>
      <c r="E380" s="178">
        <v>41</v>
      </c>
    </row>
    <row r="381" spans="1:5" x14ac:dyDescent="0.3">
      <c r="A381" s="105">
        <v>380</v>
      </c>
      <c r="B381" s="105" t="s">
        <v>541</v>
      </c>
      <c r="C381" s="105" t="s">
        <v>2719</v>
      </c>
      <c r="D381" s="105" t="s">
        <v>5113</v>
      </c>
      <c r="E381" s="178">
        <v>13</v>
      </c>
    </row>
    <row r="382" spans="1:5" x14ac:dyDescent="0.3">
      <c r="A382" s="105">
        <v>381</v>
      </c>
      <c r="B382" s="105" t="s">
        <v>544</v>
      </c>
      <c r="C382" s="105" t="s">
        <v>543</v>
      </c>
      <c r="D382" s="105" t="s">
        <v>3429</v>
      </c>
      <c r="E382" s="178">
        <v>16</v>
      </c>
    </row>
    <row r="383" spans="1:5" x14ac:dyDescent="0.3">
      <c r="A383" s="105">
        <v>382</v>
      </c>
      <c r="B383" s="105" t="s">
        <v>547</v>
      </c>
      <c r="C383" s="105" t="s">
        <v>2721</v>
      </c>
      <c r="D383" s="105" t="s">
        <v>5113</v>
      </c>
      <c r="E383" s="178">
        <v>10</v>
      </c>
    </row>
    <row r="384" spans="1:5" x14ac:dyDescent="0.3">
      <c r="A384" s="105">
        <v>383</v>
      </c>
      <c r="B384" s="105" t="s">
        <v>550</v>
      </c>
      <c r="C384" s="105" t="s">
        <v>549</v>
      </c>
      <c r="D384" s="105" t="s">
        <v>3422</v>
      </c>
      <c r="E384" s="178">
        <v>2</v>
      </c>
    </row>
    <row r="385" spans="1:5" x14ac:dyDescent="0.3">
      <c r="A385" s="105">
        <v>384</v>
      </c>
      <c r="B385" s="105" t="s">
        <v>553</v>
      </c>
      <c r="C385" s="105" t="s">
        <v>2723</v>
      </c>
      <c r="D385" s="105" t="s">
        <v>5101</v>
      </c>
      <c r="E385" s="178">
        <v>50</v>
      </c>
    </row>
    <row r="386" spans="1:5" x14ac:dyDescent="0.3">
      <c r="A386" s="105">
        <v>385</v>
      </c>
      <c r="B386" s="105" t="s">
        <v>557</v>
      </c>
      <c r="C386" s="105" t="s">
        <v>555</v>
      </c>
      <c r="D386" s="105" t="s">
        <v>3429</v>
      </c>
      <c r="E386" s="178">
        <v>17</v>
      </c>
    </row>
    <row r="387" spans="1:5" x14ac:dyDescent="0.3">
      <c r="A387" s="105">
        <v>386</v>
      </c>
      <c r="B387" s="105" t="s">
        <v>561</v>
      </c>
      <c r="C387" s="105" t="s">
        <v>2725</v>
      </c>
      <c r="D387" s="105" t="s">
        <v>5102</v>
      </c>
      <c r="E387" s="178">
        <v>1</v>
      </c>
    </row>
    <row r="388" spans="1:5" x14ac:dyDescent="0.3">
      <c r="A388" s="105">
        <v>387</v>
      </c>
      <c r="B388" s="105" t="s">
        <v>564</v>
      </c>
      <c r="C388" s="105" t="s">
        <v>563</v>
      </c>
      <c r="D388" s="105" t="s">
        <v>3422</v>
      </c>
      <c r="E388" s="178">
        <v>11</v>
      </c>
    </row>
    <row r="389" spans="1:5" x14ac:dyDescent="0.3">
      <c r="A389" s="105">
        <v>388</v>
      </c>
      <c r="B389" s="105" t="s">
        <v>567</v>
      </c>
      <c r="C389" s="105" t="s">
        <v>2727</v>
      </c>
      <c r="D389" s="105" t="s">
        <v>5101</v>
      </c>
      <c r="E389" s="178">
        <v>11</v>
      </c>
    </row>
    <row r="390" spans="1:5" x14ac:dyDescent="0.3">
      <c r="A390" s="105">
        <v>389</v>
      </c>
      <c r="B390" s="105" t="s">
        <v>570</v>
      </c>
      <c r="C390" s="105" t="s">
        <v>569</v>
      </c>
      <c r="D390" s="105" t="s">
        <v>3429</v>
      </c>
      <c r="E390" s="178">
        <v>26</v>
      </c>
    </row>
    <row r="391" spans="1:5" x14ac:dyDescent="0.3">
      <c r="A391" s="105">
        <v>390</v>
      </c>
      <c r="B391" s="105" t="s">
        <v>573</v>
      </c>
      <c r="C391" s="105" t="s">
        <v>2729</v>
      </c>
      <c r="D391" s="105" t="s">
        <v>5102</v>
      </c>
      <c r="E391" s="178">
        <v>7</v>
      </c>
    </row>
    <row r="392" spans="1:5" x14ac:dyDescent="0.3">
      <c r="A392" s="105">
        <v>391</v>
      </c>
      <c r="B392" s="105" t="s">
        <v>577</v>
      </c>
      <c r="C392" s="105" t="s">
        <v>575</v>
      </c>
      <c r="D392" s="105" t="s">
        <v>3422</v>
      </c>
      <c r="E392" s="178">
        <v>2</v>
      </c>
    </row>
    <row r="393" spans="1:5" x14ac:dyDescent="0.3">
      <c r="A393" s="105">
        <v>392</v>
      </c>
      <c r="B393" s="105" t="s">
        <v>581</v>
      </c>
      <c r="C393" s="105" t="s">
        <v>580</v>
      </c>
      <c r="D393" s="105" t="s">
        <v>5113</v>
      </c>
      <c r="E393" s="178">
        <v>8</v>
      </c>
    </row>
    <row r="394" spans="1:5" x14ac:dyDescent="0.3">
      <c r="A394" s="105">
        <v>393</v>
      </c>
      <c r="B394" s="105" t="s">
        <v>584</v>
      </c>
      <c r="C394" s="105" t="s">
        <v>583</v>
      </c>
      <c r="D394" s="105" t="s">
        <v>3429</v>
      </c>
      <c r="E394" s="178">
        <v>44</v>
      </c>
    </row>
    <row r="395" spans="1:5" x14ac:dyDescent="0.3">
      <c r="A395" s="105">
        <v>394</v>
      </c>
      <c r="B395" s="105" t="s">
        <v>587</v>
      </c>
      <c r="C395" s="105" t="s">
        <v>2733</v>
      </c>
      <c r="D395" s="105" t="s">
        <v>5113</v>
      </c>
      <c r="E395" s="178">
        <v>8</v>
      </c>
    </row>
    <row r="396" spans="1:5" x14ac:dyDescent="0.3">
      <c r="A396" s="105">
        <v>395</v>
      </c>
      <c r="B396" s="105" t="s">
        <v>3803</v>
      </c>
      <c r="C396" s="105" t="s">
        <v>3606</v>
      </c>
      <c r="D396" s="105" t="s">
        <v>5118</v>
      </c>
      <c r="E396" s="178">
        <v>58</v>
      </c>
    </row>
    <row r="397" spans="1:5" x14ac:dyDescent="0.3">
      <c r="A397" s="105">
        <v>396</v>
      </c>
      <c r="B397" s="105" t="s">
        <v>4553</v>
      </c>
      <c r="C397" s="105" t="s">
        <v>3606</v>
      </c>
      <c r="D397" s="105" t="s">
        <v>5118</v>
      </c>
      <c r="E397" s="178">
        <v>1</v>
      </c>
    </row>
    <row r="398" spans="1:5" x14ac:dyDescent="0.3">
      <c r="A398" s="105">
        <v>397</v>
      </c>
      <c r="B398" s="105" t="s">
        <v>5119</v>
      </c>
      <c r="C398" s="105" t="s">
        <v>3661</v>
      </c>
      <c r="D398" s="105" t="s">
        <v>5120</v>
      </c>
      <c r="E398" s="178">
        <v>45</v>
      </c>
    </row>
    <row r="399" spans="1:5" x14ac:dyDescent="0.3">
      <c r="A399" s="105">
        <v>398</v>
      </c>
      <c r="B399" s="105" t="s">
        <v>3802</v>
      </c>
      <c r="C399" s="105" t="s">
        <v>3604</v>
      </c>
      <c r="D399" s="105" t="s">
        <v>5121</v>
      </c>
      <c r="E399" s="178">
        <v>33</v>
      </c>
    </row>
    <row r="400" spans="1:5" x14ac:dyDescent="0.3">
      <c r="A400" s="105">
        <v>399</v>
      </c>
      <c r="B400" s="105" t="s">
        <v>5122</v>
      </c>
      <c r="C400" s="105" t="s">
        <v>3604</v>
      </c>
      <c r="D400" s="105" t="s">
        <v>5121</v>
      </c>
      <c r="E400" s="178">
        <v>6</v>
      </c>
    </row>
    <row r="401" spans="1:5" x14ac:dyDescent="0.3">
      <c r="A401" s="105">
        <v>400</v>
      </c>
      <c r="B401" s="105" t="s">
        <v>3810</v>
      </c>
      <c r="C401" s="105" t="s">
        <v>3662</v>
      </c>
      <c r="D401" s="105" t="s">
        <v>5123</v>
      </c>
      <c r="E401" s="178">
        <v>58</v>
      </c>
    </row>
    <row r="402" spans="1:5" x14ac:dyDescent="0.3">
      <c r="A402" s="105">
        <v>401</v>
      </c>
      <c r="B402" s="105" t="s">
        <v>3835</v>
      </c>
      <c r="C402" s="105" t="s">
        <v>3834</v>
      </c>
      <c r="D402" s="105" t="s">
        <v>5124</v>
      </c>
      <c r="E402" s="178">
        <v>7</v>
      </c>
    </row>
    <row r="403" spans="1:5" x14ac:dyDescent="0.3">
      <c r="A403" s="105">
        <v>402</v>
      </c>
      <c r="B403" s="105" t="s">
        <v>3838</v>
      </c>
      <c r="C403" s="105" t="s">
        <v>3837</v>
      </c>
      <c r="D403" s="105" t="s">
        <v>5125</v>
      </c>
      <c r="E403" s="178">
        <v>20</v>
      </c>
    </row>
    <row r="404" spans="1:5" x14ac:dyDescent="0.3">
      <c r="A404" s="105">
        <v>403</v>
      </c>
      <c r="B404" s="105" t="s">
        <v>3421</v>
      </c>
      <c r="C404" s="105" t="s">
        <v>3420</v>
      </c>
      <c r="D404" s="105" t="s">
        <v>3785</v>
      </c>
      <c r="E404" s="178">
        <v>42</v>
      </c>
    </row>
    <row r="405" spans="1:5" x14ac:dyDescent="0.3">
      <c r="A405" s="105">
        <v>404</v>
      </c>
      <c r="B405" s="105" t="s">
        <v>3526</v>
      </c>
      <c r="C405" s="105" t="s">
        <v>3525</v>
      </c>
      <c r="D405" s="105" t="s">
        <v>3517</v>
      </c>
      <c r="E405" s="178">
        <v>3</v>
      </c>
    </row>
    <row r="406" spans="1:5" x14ac:dyDescent="0.3">
      <c r="A406" s="105">
        <v>405</v>
      </c>
      <c r="B406" s="105" t="s">
        <v>3480</v>
      </c>
      <c r="C406" s="105" t="s">
        <v>3479</v>
      </c>
      <c r="D406" s="105" t="s">
        <v>3787</v>
      </c>
      <c r="E406" s="178">
        <v>3</v>
      </c>
    </row>
    <row r="407" spans="1:5" x14ac:dyDescent="0.3">
      <c r="A407" s="105">
        <v>406</v>
      </c>
      <c r="B407" s="105" t="s">
        <v>3428</v>
      </c>
      <c r="C407" s="105" t="s">
        <v>3427</v>
      </c>
      <c r="D407" s="105" t="s">
        <v>3787</v>
      </c>
      <c r="E407" s="178">
        <v>18</v>
      </c>
    </row>
    <row r="408" spans="1:5" x14ac:dyDescent="0.3">
      <c r="A408" s="105">
        <v>407</v>
      </c>
      <c r="B408" s="105" t="s">
        <v>3530</v>
      </c>
      <c r="C408" s="105" t="s">
        <v>3529</v>
      </c>
      <c r="D408" s="105" t="s">
        <v>3520</v>
      </c>
      <c r="E408" s="178">
        <v>12</v>
      </c>
    </row>
    <row r="409" spans="1:5" x14ac:dyDescent="0.3">
      <c r="A409" s="105">
        <v>408</v>
      </c>
      <c r="B409" s="105" t="s">
        <v>3503</v>
      </c>
      <c r="C409" s="105" t="s">
        <v>5126</v>
      </c>
      <c r="D409" s="105" t="s">
        <v>3504</v>
      </c>
      <c r="E409" s="178">
        <v>53</v>
      </c>
    </row>
    <row r="410" spans="1:5" x14ac:dyDescent="0.3">
      <c r="A410" s="105">
        <v>409</v>
      </c>
      <c r="B410" s="105" t="s">
        <v>3507</v>
      </c>
      <c r="C410" s="105" t="s">
        <v>5127</v>
      </c>
      <c r="D410" s="105" t="s">
        <v>3508</v>
      </c>
      <c r="E410" s="178">
        <v>20</v>
      </c>
    </row>
    <row r="411" spans="1:5" x14ac:dyDescent="0.3">
      <c r="A411" s="105">
        <v>410</v>
      </c>
      <c r="B411" s="105" t="s">
        <v>3474</v>
      </c>
      <c r="C411" s="105" t="s">
        <v>3473</v>
      </c>
      <c r="D411" s="105" t="s">
        <v>3784</v>
      </c>
      <c r="E411" s="178">
        <v>15</v>
      </c>
    </row>
    <row r="412" spans="1:5" x14ac:dyDescent="0.3">
      <c r="A412" s="105">
        <v>411</v>
      </c>
      <c r="B412" s="105" t="s">
        <v>3490</v>
      </c>
      <c r="C412" s="105" t="s">
        <v>3489</v>
      </c>
      <c r="D412" s="105" t="s">
        <v>5128</v>
      </c>
      <c r="E412" s="178">
        <v>13</v>
      </c>
    </row>
    <row r="413" spans="1:5" x14ac:dyDescent="0.3">
      <c r="A413" s="105">
        <v>412</v>
      </c>
      <c r="B413" s="105" t="s">
        <v>3534</v>
      </c>
      <c r="C413" s="105" t="s">
        <v>3533</v>
      </c>
      <c r="D413" s="105" t="s">
        <v>5128</v>
      </c>
      <c r="E413" s="178">
        <v>6</v>
      </c>
    </row>
    <row r="414" spans="1:5" x14ac:dyDescent="0.3">
      <c r="A414" s="105">
        <v>413</v>
      </c>
      <c r="B414" s="105" t="s">
        <v>3494</v>
      </c>
      <c r="C414" s="105" t="s">
        <v>5129</v>
      </c>
      <c r="D414" s="105" t="s">
        <v>3792</v>
      </c>
      <c r="E414" s="178">
        <v>16</v>
      </c>
    </row>
    <row r="415" spans="1:5" x14ac:dyDescent="0.3">
      <c r="A415" s="105">
        <v>414</v>
      </c>
      <c r="B415" s="105" t="s">
        <v>5130</v>
      </c>
      <c r="C415" s="105" t="s">
        <v>3563</v>
      </c>
      <c r="D415" s="105" t="s">
        <v>3792</v>
      </c>
      <c r="E415" s="178">
        <v>45</v>
      </c>
    </row>
    <row r="416" spans="1:5" x14ac:dyDescent="0.3">
      <c r="A416" s="105">
        <v>415</v>
      </c>
      <c r="B416" s="105" t="s">
        <v>3478</v>
      </c>
      <c r="C416" s="105" t="s">
        <v>3477</v>
      </c>
      <c r="D416" s="105" t="s">
        <v>3786</v>
      </c>
      <c r="E416" s="178">
        <v>14</v>
      </c>
    </row>
    <row r="417" spans="1:5" x14ac:dyDescent="0.3">
      <c r="A417" s="105">
        <v>416</v>
      </c>
      <c r="B417" s="105" t="s">
        <v>5131</v>
      </c>
      <c r="C417" s="105" t="s">
        <v>5132</v>
      </c>
      <c r="D417" s="105" t="s">
        <v>3786</v>
      </c>
      <c r="E417" s="178">
        <v>32</v>
      </c>
    </row>
    <row r="418" spans="1:5" x14ac:dyDescent="0.3">
      <c r="A418" s="105">
        <v>417</v>
      </c>
      <c r="B418" s="105" t="s">
        <v>3492</v>
      </c>
      <c r="C418" s="105" t="s">
        <v>3491</v>
      </c>
      <c r="D418" s="105" t="s">
        <v>5133</v>
      </c>
      <c r="E418" s="178">
        <v>34</v>
      </c>
    </row>
    <row r="419" spans="1:5" x14ac:dyDescent="0.3">
      <c r="A419" s="105">
        <v>418</v>
      </c>
      <c r="B419" s="105" t="s">
        <v>3539</v>
      </c>
      <c r="C419" s="105" t="s">
        <v>3538</v>
      </c>
      <c r="D419" s="105" t="s">
        <v>5133</v>
      </c>
      <c r="E419" s="178">
        <v>8</v>
      </c>
    </row>
    <row r="420" spans="1:5" x14ac:dyDescent="0.3">
      <c r="A420" s="105">
        <v>419</v>
      </c>
      <c r="B420" s="105" t="s">
        <v>3496</v>
      </c>
      <c r="C420" s="105" t="s">
        <v>3495</v>
      </c>
      <c r="D420" s="105" t="s">
        <v>3793</v>
      </c>
      <c r="E420" s="178">
        <v>27</v>
      </c>
    </row>
    <row r="421" spans="1:5" x14ac:dyDescent="0.3">
      <c r="A421" s="105">
        <v>420</v>
      </c>
      <c r="B421" s="105" t="s">
        <v>5134</v>
      </c>
      <c r="C421" s="105" t="s">
        <v>3567</v>
      </c>
      <c r="D421" s="105" t="s">
        <v>3793</v>
      </c>
      <c r="E421" s="178">
        <v>30</v>
      </c>
    </row>
    <row r="422" spans="1:5" x14ac:dyDescent="0.3">
      <c r="A422" s="105">
        <v>421</v>
      </c>
      <c r="B422" s="105" t="s">
        <v>5135</v>
      </c>
      <c r="C422" s="105" t="s">
        <v>5136</v>
      </c>
      <c r="D422" s="105" t="s">
        <v>5137</v>
      </c>
      <c r="E422" s="178">
        <v>116</v>
      </c>
    </row>
    <row r="423" spans="1:5" x14ac:dyDescent="0.3">
      <c r="A423" s="105">
        <v>422</v>
      </c>
      <c r="B423" s="105" t="s">
        <v>5138</v>
      </c>
      <c r="C423" s="105" t="s">
        <v>5139</v>
      </c>
      <c r="D423" s="105" t="s">
        <v>5140</v>
      </c>
      <c r="E423" s="178">
        <v>4</v>
      </c>
    </row>
    <row r="424" spans="1:5" x14ac:dyDescent="0.3">
      <c r="A424" s="105">
        <v>423</v>
      </c>
      <c r="B424" s="105" t="s">
        <v>3564</v>
      </c>
      <c r="C424" s="105" t="s">
        <v>5141</v>
      </c>
      <c r="D424" s="105" t="s">
        <v>3565</v>
      </c>
      <c r="E424" s="178">
        <v>31</v>
      </c>
    </row>
    <row r="425" spans="1:5" x14ac:dyDescent="0.3">
      <c r="A425" s="105">
        <v>424</v>
      </c>
      <c r="B425" s="105" t="s">
        <v>5142</v>
      </c>
      <c r="C425" s="105" t="s">
        <v>5143</v>
      </c>
      <c r="D425" s="105" t="s">
        <v>5144</v>
      </c>
      <c r="E425" s="178">
        <v>50</v>
      </c>
    </row>
    <row r="426" spans="1:5" x14ac:dyDescent="0.3">
      <c r="A426" s="105">
        <v>425</v>
      </c>
      <c r="B426" s="101" t="s">
        <v>3568</v>
      </c>
      <c r="C426" s="105" t="s">
        <v>5145</v>
      </c>
      <c r="D426" s="105" t="s">
        <v>3569</v>
      </c>
      <c r="E426" s="178">
        <v>69</v>
      </c>
    </row>
    <row r="427" spans="1:5" x14ac:dyDescent="0.3">
      <c r="A427" s="105">
        <v>426</v>
      </c>
      <c r="B427" s="105" t="s">
        <v>5146</v>
      </c>
      <c r="C427" s="105" t="s">
        <v>5147</v>
      </c>
      <c r="D427" s="105" t="s">
        <v>3795</v>
      </c>
      <c r="E427" s="178">
        <v>2</v>
      </c>
    </row>
    <row r="428" spans="1:5" x14ac:dyDescent="0.3">
      <c r="A428" s="105">
        <v>427</v>
      </c>
      <c r="B428" s="105" t="s">
        <v>3425</v>
      </c>
      <c r="C428" s="105" t="s">
        <v>3424</v>
      </c>
      <c r="D428" s="105" t="s">
        <v>3795</v>
      </c>
      <c r="E428" s="178">
        <v>46</v>
      </c>
    </row>
    <row r="429" spans="1:5" x14ac:dyDescent="0.3">
      <c r="A429" s="105">
        <v>428</v>
      </c>
      <c r="B429" s="105" t="s">
        <v>3544</v>
      </c>
      <c r="C429" s="105" t="s">
        <v>3543</v>
      </c>
      <c r="D429" s="105" t="s">
        <v>3517</v>
      </c>
      <c r="E429" s="178">
        <v>13</v>
      </c>
    </row>
    <row r="430" spans="1:5" x14ac:dyDescent="0.3">
      <c r="A430" s="105">
        <v>429</v>
      </c>
      <c r="B430" s="105" t="s">
        <v>3432</v>
      </c>
      <c r="C430" s="105" t="s">
        <v>3431</v>
      </c>
      <c r="D430" s="105" t="s">
        <v>3796</v>
      </c>
      <c r="E430" s="178">
        <v>45</v>
      </c>
    </row>
    <row r="431" spans="1:5" x14ac:dyDescent="0.3">
      <c r="A431" s="105">
        <v>430</v>
      </c>
      <c r="B431" s="105" t="s">
        <v>3548</v>
      </c>
      <c r="C431" s="105" t="s">
        <v>3547</v>
      </c>
      <c r="D431" s="105" t="s">
        <v>3520</v>
      </c>
      <c r="E431" s="178">
        <v>12</v>
      </c>
    </row>
    <row r="432" spans="1:5" x14ac:dyDescent="0.3">
      <c r="A432" s="105">
        <v>431</v>
      </c>
      <c r="B432" s="105" t="s">
        <v>3551</v>
      </c>
      <c r="C432" s="105" t="s">
        <v>3550</v>
      </c>
      <c r="D432" s="105" t="s">
        <v>3552</v>
      </c>
      <c r="E432" s="178">
        <v>44</v>
      </c>
    </row>
    <row r="433" spans="1:5" x14ac:dyDescent="0.3">
      <c r="A433" s="105">
        <v>432</v>
      </c>
      <c r="B433" s="105" t="s">
        <v>3555</v>
      </c>
      <c r="C433" s="105" t="s">
        <v>3554</v>
      </c>
      <c r="D433" s="105" t="s">
        <v>3556</v>
      </c>
      <c r="E433" s="178">
        <v>9</v>
      </c>
    </row>
    <row r="434" spans="1:5" x14ac:dyDescent="0.3">
      <c r="A434" s="105">
        <v>433</v>
      </c>
      <c r="B434" s="105" t="s">
        <v>3892</v>
      </c>
      <c r="C434" s="105" t="s">
        <v>3891</v>
      </c>
      <c r="D434" s="105" t="s">
        <v>5148</v>
      </c>
      <c r="E434" s="178">
        <v>23</v>
      </c>
    </row>
    <row r="435" spans="1:5" x14ac:dyDescent="0.3">
      <c r="A435" s="105">
        <v>434</v>
      </c>
      <c r="B435" s="105" t="s">
        <v>3910</v>
      </c>
      <c r="C435" s="105" t="s">
        <v>3909</v>
      </c>
      <c r="D435" s="105" t="s">
        <v>5149</v>
      </c>
      <c r="E435" s="178">
        <v>22</v>
      </c>
    </row>
    <row r="436" spans="1:5" x14ac:dyDescent="0.3">
      <c r="A436" s="105">
        <v>435</v>
      </c>
      <c r="B436" s="105" t="s">
        <v>3889</v>
      </c>
      <c r="C436" s="105" t="s">
        <v>3888</v>
      </c>
      <c r="D436" s="105" t="s">
        <v>5150</v>
      </c>
      <c r="E436" s="178">
        <v>0</v>
      </c>
    </row>
    <row r="437" spans="1:5" x14ac:dyDescent="0.3">
      <c r="A437" s="105">
        <v>436</v>
      </c>
      <c r="B437" s="105" t="s">
        <v>3898</v>
      </c>
      <c r="C437" s="105" t="s">
        <v>3897</v>
      </c>
      <c r="D437" s="105" t="s">
        <v>5151</v>
      </c>
      <c r="E437" s="178">
        <v>78</v>
      </c>
    </row>
    <row r="438" spans="1:5" x14ac:dyDescent="0.3">
      <c r="A438" s="105">
        <v>437</v>
      </c>
      <c r="B438" s="105" t="s">
        <v>3883</v>
      </c>
      <c r="C438" s="105" t="s">
        <v>3882</v>
      </c>
      <c r="D438" s="105" t="s">
        <v>5152</v>
      </c>
      <c r="E438" s="178">
        <v>4</v>
      </c>
    </row>
    <row r="439" spans="1:5" x14ac:dyDescent="0.3">
      <c r="A439" s="105">
        <v>438</v>
      </c>
      <c r="B439" s="105" t="s">
        <v>5153</v>
      </c>
      <c r="C439" s="105" t="s">
        <v>5154</v>
      </c>
      <c r="D439" s="105" t="s">
        <v>5155</v>
      </c>
      <c r="E439" s="178">
        <v>9</v>
      </c>
    </row>
    <row r="440" spans="1:5" x14ac:dyDescent="0.3">
      <c r="A440" s="105">
        <v>439</v>
      </c>
      <c r="B440" s="105" t="s">
        <v>4627</v>
      </c>
      <c r="C440" s="105" t="s">
        <v>4459</v>
      </c>
      <c r="D440" s="105" t="s">
        <v>4628</v>
      </c>
      <c r="E440" s="178">
        <v>27</v>
      </c>
    </row>
    <row r="441" spans="1:5" x14ac:dyDescent="0.3">
      <c r="A441" s="105">
        <v>440</v>
      </c>
      <c r="B441" s="105" t="s">
        <v>5156</v>
      </c>
      <c r="C441" s="105" t="s">
        <v>5157</v>
      </c>
      <c r="D441" s="105" t="s">
        <v>5158</v>
      </c>
      <c r="E441" s="178">
        <v>24</v>
      </c>
    </row>
    <row r="442" spans="1:5" x14ac:dyDescent="0.3">
      <c r="A442" s="105">
        <v>441</v>
      </c>
      <c r="B442" s="105" t="s">
        <v>5159</v>
      </c>
      <c r="C442" s="105" t="s">
        <v>5160</v>
      </c>
      <c r="D442" s="105" t="s">
        <v>5161</v>
      </c>
      <c r="E442" s="178">
        <v>17</v>
      </c>
    </row>
    <row r="443" spans="1:5" x14ac:dyDescent="0.3">
      <c r="A443" s="105">
        <v>442</v>
      </c>
      <c r="B443" s="105" t="s">
        <v>3016</v>
      </c>
      <c r="C443" s="105" t="s">
        <v>3015</v>
      </c>
      <c r="D443" s="105" t="s">
        <v>5162</v>
      </c>
      <c r="E443" s="178">
        <v>0</v>
      </c>
    </row>
    <row r="444" spans="1:5" x14ac:dyDescent="0.3">
      <c r="A444" s="105">
        <v>443</v>
      </c>
      <c r="B444" s="105" t="s">
        <v>594</v>
      </c>
      <c r="C444" s="105" t="s">
        <v>2735</v>
      </c>
      <c r="D444" s="105" t="s">
        <v>5163</v>
      </c>
      <c r="E444" s="178">
        <v>0</v>
      </c>
    </row>
    <row r="445" spans="1:5" x14ac:dyDescent="0.3">
      <c r="A445" s="105">
        <v>444</v>
      </c>
      <c r="B445" s="105" t="s">
        <v>598</v>
      </c>
      <c r="C445" s="105" t="s">
        <v>2736</v>
      </c>
      <c r="D445" s="105" t="s">
        <v>5164</v>
      </c>
      <c r="E445" s="178">
        <v>0</v>
      </c>
    </row>
    <row r="446" spans="1:5" x14ac:dyDescent="0.3">
      <c r="A446" s="105">
        <v>445</v>
      </c>
      <c r="B446" s="105" t="s">
        <v>602</v>
      </c>
      <c r="C446" s="105" t="s">
        <v>2737</v>
      </c>
      <c r="D446" s="105" t="s">
        <v>5165</v>
      </c>
      <c r="E446" s="178">
        <v>14</v>
      </c>
    </row>
    <row r="447" spans="1:5" x14ac:dyDescent="0.3">
      <c r="A447" s="105">
        <v>446</v>
      </c>
      <c r="B447" s="105" t="s">
        <v>606</v>
      </c>
      <c r="C447" s="105" t="s">
        <v>2738</v>
      </c>
      <c r="D447" s="105" t="s">
        <v>5166</v>
      </c>
      <c r="E447" s="178">
        <v>6</v>
      </c>
    </row>
    <row r="448" spans="1:5" x14ac:dyDescent="0.3">
      <c r="A448" s="105">
        <v>447</v>
      </c>
      <c r="B448" s="105" t="s">
        <v>611</v>
      </c>
      <c r="C448" s="105" t="s">
        <v>2739</v>
      </c>
      <c r="D448" s="105" t="s">
        <v>5167</v>
      </c>
      <c r="E448" s="178">
        <v>0</v>
      </c>
    </row>
    <row r="449" spans="1:5" x14ac:dyDescent="0.3">
      <c r="A449" s="105">
        <v>448</v>
      </c>
      <c r="B449" s="105" t="s">
        <v>615</v>
      </c>
      <c r="C449" s="105" t="s">
        <v>2740</v>
      </c>
      <c r="D449" s="105" t="s">
        <v>5168</v>
      </c>
      <c r="E449" s="178">
        <v>13</v>
      </c>
    </row>
    <row r="450" spans="1:5" x14ac:dyDescent="0.3">
      <c r="A450" s="105">
        <v>449</v>
      </c>
      <c r="B450" s="105" t="s">
        <v>619</v>
      </c>
      <c r="C450" s="105" t="s">
        <v>2741</v>
      </c>
      <c r="D450" s="105" t="s">
        <v>5169</v>
      </c>
      <c r="E450" s="178">
        <v>22</v>
      </c>
    </row>
    <row r="451" spans="1:5" x14ac:dyDescent="0.3">
      <c r="A451" s="105">
        <v>450</v>
      </c>
      <c r="B451" s="105" t="s">
        <v>623</v>
      </c>
      <c r="C451" s="105" t="s">
        <v>2742</v>
      </c>
      <c r="D451" s="105" t="s">
        <v>5170</v>
      </c>
      <c r="E451" s="178">
        <v>5</v>
      </c>
    </row>
    <row r="452" spans="1:5" x14ac:dyDescent="0.3">
      <c r="A452" s="105">
        <v>451</v>
      </c>
      <c r="B452" s="105" t="s">
        <v>2008</v>
      </c>
      <c r="C452" s="105" t="s">
        <v>2007</v>
      </c>
      <c r="D452" s="105" t="s">
        <v>758</v>
      </c>
      <c r="E452" s="178">
        <v>0</v>
      </c>
    </row>
    <row r="453" spans="1:5" x14ac:dyDescent="0.3">
      <c r="A453" s="105">
        <v>452</v>
      </c>
      <c r="B453" s="105" t="s">
        <v>1246</v>
      </c>
      <c r="C453" s="105" t="s">
        <v>2468</v>
      </c>
      <c r="D453" s="105" t="s">
        <v>799</v>
      </c>
      <c r="E453" s="178">
        <v>29</v>
      </c>
    </row>
    <row r="454" spans="1:5" x14ac:dyDescent="0.3">
      <c r="A454" s="105">
        <v>453</v>
      </c>
      <c r="B454" s="105" t="s">
        <v>5171</v>
      </c>
      <c r="C454" s="105" t="s">
        <v>5172</v>
      </c>
      <c r="D454" s="105" t="s">
        <v>5173</v>
      </c>
      <c r="E454" s="178">
        <v>50</v>
      </c>
    </row>
    <row r="455" spans="1:5" x14ac:dyDescent="0.3">
      <c r="A455" s="105">
        <v>454</v>
      </c>
      <c r="B455" s="105" t="s">
        <v>5174</v>
      </c>
      <c r="C455" s="105" t="s">
        <v>5175</v>
      </c>
      <c r="D455" s="105" t="s">
        <v>5173</v>
      </c>
      <c r="E455" s="178">
        <v>115</v>
      </c>
    </row>
    <row r="456" spans="1:5" x14ac:dyDescent="0.3">
      <c r="A456" s="105">
        <v>455</v>
      </c>
      <c r="B456" s="105" t="s">
        <v>2016</v>
      </c>
      <c r="C456" s="105" t="s">
        <v>2015</v>
      </c>
      <c r="D456" s="105" t="s">
        <v>837</v>
      </c>
      <c r="E456" s="178">
        <v>21</v>
      </c>
    </row>
    <row r="457" spans="1:5" x14ac:dyDescent="0.3">
      <c r="A457" s="105">
        <v>456</v>
      </c>
      <c r="B457" s="105" t="s">
        <v>1258</v>
      </c>
      <c r="C457" s="105" t="s">
        <v>2471</v>
      </c>
      <c r="D457" s="105" t="s">
        <v>5176</v>
      </c>
      <c r="E457" s="178">
        <v>55</v>
      </c>
    </row>
    <row r="458" spans="1:5" x14ac:dyDescent="0.3">
      <c r="A458" s="105">
        <v>457</v>
      </c>
      <c r="B458" s="105" t="s">
        <v>2019</v>
      </c>
      <c r="C458" s="105" t="s">
        <v>2018</v>
      </c>
      <c r="D458" s="105" t="s">
        <v>770</v>
      </c>
      <c r="E458" s="178">
        <v>0</v>
      </c>
    </row>
    <row r="459" spans="1:5" x14ac:dyDescent="0.3">
      <c r="A459" s="105">
        <v>458</v>
      </c>
      <c r="B459" s="105" t="s">
        <v>1261</v>
      </c>
      <c r="C459" s="105" t="s">
        <v>2472</v>
      </c>
      <c r="D459" s="105" t="s">
        <v>809</v>
      </c>
      <c r="E459" s="178">
        <v>25</v>
      </c>
    </row>
    <row r="460" spans="1:5" x14ac:dyDescent="0.3">
      <c r="A460" s="105">
        <v>459</v>
      </c>
      <c r="B460" s="105" t="s">
        <v>5177</v>
      </c>
      <c r="C460" s="105" t="s">
        <v>5178</v>
      </c>
      <c r="D460" s="105" t="s">
        <v>5179</v>
      </c>
      <c r="E460" s="178">
        <v>32</v>
      </c>
    </row>
    <row r="461" spans="1:5" x14ac:dyDescent="0.3">
      <c r="A461" s="105">
        <v>460</v>
      </c>
      <c r="B461" s="105" t="s">
        <v>5180</v>
      </c>
      <c r="C461" s="105" t="s">
        <v>5181</v>
      </c>
      <c r="D461" s="105" t="s">
        <v>5179</v>
      </c>
      <c r="E461" s="178">
        <v>203</v>
      </c>
    </row>
    <row r="462" spans="1:5" x14ac:dyDescent="0.3">
      <c r="A462" s="105">
        <v>461</v>
      </c>
      <c r="B462" s="105" t="s">
        <v>1264</v>
      </c>
      <c r="C462" s="105" t="s">
        <v>2021</v>
      </c>
      <c r="D462" s="105" t="s">
        <v>5182</v>
      </c>
      <c r="E462" s="178">
        <v>0</v>
      </c>
    </row>
    <row r="463" spans="1:5" x14ac:dyDescent="0.3">
      <c r="A463" s="105">
        <v>462</v>
      </c>
      <c r="B463" s="105" t="s">
        <v>2024</v>
      </c>
      <c r="C463" s="105" t="s">
        <v>2023</v>
      </c>
      <c r="D463" s="105" t="s">
        <v>844</v>
      </c>
      <c r="E463" s="178">
        <v>34</v>
      </c>
    </row>
    <row r="464" spans="1:5" x14ac:dyDescent="0.3">
      <c r="A464" s="105">
        <v>463</v>
      </c>
      <c r="B464" s="105" t="s">
        <v>1269</v>
      </c>
      <c r="C464" s="105" t="s">
        <v>2474</v>
      </c>
      <c r="D464" s="105" t="s">
        <v>5176</v>
      </c>
      <c r="E464" s="178">
        <v>101</v>
      </c>
    </row>
    <row r="465" spans="1:5" x14ac:dyDescent="0.3">
      <c r="A465" s="105">
        <v>464</v>
      </c>
      <c r="B465" s="105" t="s">
        <v>3645</v>
      </c>
      <c r="C465" s="105" t="s">
        <v>3644</v>
      </c>
      <c r="D465" s="105" t="s">
        <v>5183</v>
      </c>
      <c r="E465" s="178">
        <v>49</v>
      </c>
    </row>
    <row r="466" spans="1:5" x14ac:dyDescent="0.3">
      <c r="A466" s="105">
        <v>465</v>
      </c>
      <c r="B466" s="105" t="s">
        <v>3624</v>
      </c>
      <c r="C466" s="105" t="s">
        <v>3623</v>
      </c>
      <c r="D466" s="105" t="s">
        <v>5184</v>
      </c>
      <c r="E466" s="178">
        <v>0</v>
      </c>
    </row>
    <row r="467" spans="1:5" x14ac:dyDescent="0.3">
      <c r="A467" s="179">
        <v>466</v>
      </c>
      <c r="B467" s="105" t="s">
        <v>3847</v>
      </c>
      <c r="C467" s="105" t="s">
        <v>3846</v>
      </c>
      <c r="D467" s="105" t="s">
        <v>5185</v>
      </c>
      <c r="E467" s="178">
        <v>70</v>
      </c>
    </row>
    <row r="468" spans="1:5" x14ac:dyDescent="0.3">
      <c r="A468" s="179">
        <v>467</v>
      </c>
      <c r="B468" s="105" t="s">
        <v>5186</v>
      </c>
      <c r="C468" s="105" t="s">
        <v>5187</v>
      </c>
      <c r="D468" s="105" t="s">
        <v>5188</v>
      </c>
      <c r="E468" s="178">
        <v>0</v>
      </c>
    </row>
    <row r="469" spans="1:5" x14ac:dyDescent="0.3">
      <c r="A469" s="105">
        <v>468</v>
      </c>
      <c r="B469" s="105" t="s">
        <v>2846</v>
      </c>
      <c r="C469" s="105" t="s">
        <v>77</v>
      </c>
      <c r="D469" s="105" t="s">
        <v>5189</v>
      </c>
      <c r="E469" s="178">
        <v>0</v>
      </c>
    </row>
    <row r="470" spans="1:5" x14ac:dyDescent="0.3">
      <c r="A470" s="105">
        <v>469</v>
      </c>
      <c r="B470" s="105" t="s">
        <v>78</v>
      </c>
      <c r="C470" s="105" t="s">
        <v>77</v>
      </c>
      <c r="D470" s="105" t="s">
        <v>5189</v>
      </c>
      <c r="E470" s="178">
        <v>1</v>
      </c>
    </row>
    <row r="471" spans="1:5" x14ac:dyDescent="0.3">
      <c r="A471" s="105">
        <v>470</v>
      </c>
      <c r="B471" s="105" t="s">
        <v>2849</v>
      </c>
      <c r="C471" s="105" t="s">
        <v>2848</v>
      </c>
      <c r="D471" s="105" t="s">
        <v>5190</v>
      </c>
      <c r="E471" s="178">
        <v>0</v>
      </c>
    </row>
    <row r="472" spans="1:5" x14ac:dyDescent="0.3">
      <c r="A472" s="105">
        <v>471</v>
      </c>
      <c r="B472" s="105" t="s">
        <v>2851</v>
      </c>
      <c r="C472" s="105" t="s">
        <v>81</v>
      </c>
      <c r="D472" s="105" t="s">
        <v>5191</v>
      </c>
      <c r="E472" s="178">
        <v>3</v>
      </c>
    </row>
    <row r="473" spans="1:5" x14ac:dyDescent="0.3">
      <c r="A473" s="105">
        <v>472</v>
      </c>
      <c r="B473" s="105" t="s">
        <v>82</v>
      </c>
      <c r="C473" s="105" t="s">
        <v>81</v>
      </c>
      <c r="D473" s="105" t="s">
        <v>5191</v>
      </c>
      <c r="E473" s="178">
        <v>0</v>
      </c>
    </row>
    <row r="474" spans="1:5" x14ac:dyDescent="0.3">
      <c r="A474" s="105">
        <v>473</v>
      </c>
      <c r="B474" s="105" t="s">
        <v>2854</v>
      </c>
      <c r="C474" s="105" t="s">
        <v>2853</v>
      </c>
      <c r="D474" s="105" t="s">
        <v>5190</v>
      </c>
      <c r="E474" s="178">
        <v>0</v>
      </c>
    </row>
    <row r="475" spans="1:5" x14ac:dyDescent="0.3">
      <c r="A475" s="105">
        <v>474</v>
      </c>
      <c r="B475" s="105" t="s">
        <v>3021</v>
      </c>
      <c r="C475" s="105" t="s">
        <v>3017</v>
      </c>
      <c r="D475" s="105" t="s">
        <v>5192</v>
      </c>
      <c r="E475" s="178">
        <v>0</v>
      </c>
    </row>
    <row r="476" spans="1:5" x14ac:dyDescent="0.3">
      <c r="A476" s="105">
        <v>475</v>
      </c>
      <c r="B476" s="105" t="s">
        <v>3018</v>
      </c>
      <c r="C476" s="105" t="s">
        <v>3020</v>
      </c>
      <c r="D476" s="105" t="s">
        <v>5193</v>
      </c>
      <c r="E476" s="178">
        <v>0</v>
      </c>
    </row>
    <row r="477" spans="1:5" x14ac:dyDescent="0.3">
      <c r="A477" s="105">
        <v>476</v>
      </c>
      <c r="B477" s="105" t="s">
        <v>3033</v>
      </c>
      <c r="C477" s="105" t="s">
        <v>3032</v>
      </c>
      <c r="D477" s="105" t="s">
        <v>5194</v>
      </c>
      <c r="E477" s="178">
        <v>11</v>
      </c>
    </row>
    <row r="478" spans="1:5" x14ac:dyDescent="0.3">
      <c r="A478" s="105">
        <v>477</v>
      </c>
      <c r="B478" s="105" t="s">
        <v>3035</v>
      </c>
      <c r="C478" s="105" t="s">
        <v>3034</v>
      </c>
      <c r="D478" s="105" t="s">
        <v>5194</v>
      </c>
      <c r="E478" s="178">
        <v>47</v>
      </c>
    </row>
    <row r="479" spans="1:5" x14ac:dyDescent="0.3">
      <c r="A479" s="105">
        <v>478</v>
      </c>
      <c r="B479" s="105" t="s">
        <v>3037</v>
      </c>
      <c r="C479" s="105" t="s">
        <v>3036</v>
      </c>
      <c r="D479" s="105" t="s">
        <v>5195</v>
      </c>
      <c r="E479" s="178">
        <v>35</v>
      </c>
    </row>
    <row r="480" spans="1:5" x14ac:dyDescent="0.3">
      <c r="A480" s="105">
        <v>479</v>
      </c>
      <c r="B480" s="105" t="s">
        <v>3039</v>
      </c>
      <c r="C480" s="105" t="s">
        <v>3038</v>
      </c>
      <c r="D480" s="105" t="s">
        <v>5195</v>
      </c>
      <c r="E480" s="178">
        <v>93</v>
      </c>
    </row>
    <row r="481" spans="1:5" x14ac:dyDescent="0.3">
      <c r="A481" s="105">
        <v>480</v>
      </c>
      <c r="B481" s="105" t="s">
        <v>3575</v>
      </c>
      <c r="C481" s="105" t="s">
        <v>3574</v>
      </c>
      <c r="D481" s="105" t="s">
        <v>3576</v>
      </c>
      <c r="E481" s="178">
        <v>109</v>
      </c>
    </row>
    <row r="482" spans="1:5" x14ac:dyDescent="0.3">
      <c r="A482" s="105">
        <v>481</v>
      </c>
      <c r="B482" s="105" t="s">
        <v>3572</v>
      </c>
      <c r="C482" s="105" t="s">
        <v>3571</v>
      </c>
      <c r="D482" s="105" t="s">
        <v>3573</v>
      </c>
      <c r="E482" s="178">
        <v>69</v>
      </c>
    </row>
    <row r="483" spans="1:5" x14ac:dyDescent="0.3">
      <c r="A483" s="105">
        <v>482</v>
      </c>
      <c r="B483" s="105" t="s">
        <v>5196</v>
      </c>
      <c r="C483" s="105" t="s">
        <v>3589</v>
      </c>
      <c r="D483" s="105" t="s">
        <v>3590</v>
      </c>
      <c r="E483" s="178">
        <v>116</v>
      </c>
    </row>
    <row r="484" spans="1:5" x14ac:dyDescent="0.3">
      <c r="A484" s="105">
        <v>483</v>
      </c>
      <c r="B484" s="105" t="s">
        <v>5197</v>
      </c>
      <c r="C484" s="105" t="s">
        <v>3591</v>
      </c>
      <c r="D484" s="105" t="s">
        <v>3592</v>
      </c>
      <c r="E484" s="178">
        <v>39</v>
      </c>
    </row>
    <row r="485" spans="1:5" x14ac:dyDescent="0.3">
      <c r="A485" s="105">
        <v>484</v>
      </c>
      <c r="B485" s="105" t="s">
        <v>3874</v>
      </c>
      <c r="C485" s="105" t="s">
        <v>3873</v>
      </c>
      <c r="D485" s="105" t="s">
        <v>5198</v>
      </c>
      <c r="E485" s="178">
        <v>67</v>
      </c>
    </row>
    <row r="486" spans="1:5" x14ac:dyDescent="0.3">
      <c r="A486" s="105">
        <v>485</v>
      </c>
      <c r="B486" s="105" t="s">
        <v>3925</v>
      </c>
      <c r="C486" s="105" t="s">
        <v>3924</v>
      </c>
      <c r="D486" s="105" t="s">
        <v>5199</v>
      </c>
      <c r="E486" s="178">
        <v>309</v>
      </c>
    </row>
    <row r="487" spans="1:5" x14ac:dyDescent="0.3">
      <c r="A487" s="105">
        <v>486</v>
      </c>
      <c r="B487" s="105" t="s">
        <v>2856</v>
      </c>
      <c r="C487" s="105" t="s">
        <v>85</v>
      </c>
      <c r="D487" s="105" t="s">
        <v>799</v>
      </c>
      <c r="E487" s="178">
        <v>3</v>
      </c>
    </row>
    <row r="488" spans="1:5" x14ac:dyDescent="0.3">
      <c r="A488" s="105">
        <v>487</v>
      </c>
      <c r="B488" s="105" t="s">
        <v>86</v>
      </c>
      <c r="C488" s="105" t="s">
        <v>85</v>
      </c>
      <c r="D488" s="105" t="s">
        <v>799</v>
      </c>
      <c r="E488" s="178">
        <v>8</v>
      </c>
    </row>
    <row r="489" spans="1:5" x14ac:dyDescent="0.3">
      <c r="A489" s="105">
        <v>488</v>
      </c>
      <c r="B489" s="105" t="s">
        <v>3351</v>
      </c>
      <c r="C489" s="105" t="s">
        <v>3350</v>
      </c>
      <c r="D489" s="105" t="s">
        <v>3352</v>
      </c>
      <c r="E489" s="178">
        <v>6</v>
      </c>
    </row>
    <row r="490" spans="1:5" x14ac:dyDescent="0.3">
      <c r="A490" s="105">
        <v>489</v>
      </c>
      <c r="B490" s="105" t="s">
        <v>3500</v>
      </c>
      <c r="C490" s="105" t="s">
        <v>3350</v>
      </c>
      <c r="D490" s="105" t="s">
        <v>3352</v>
      </c>
      <c r="E490" s="178">
        <v>17</v>
      </c>
    </row>
    <row r="491" spans="1:5" x14ac:dyDescent="0.3">
      <c r="A491" s="105">
        <v>490</v>
      </c>
      <c r="B491" s="105" t="s">
        <v>2857</v>
      </c>
      <c r="C491" s="105" t="s">
        <v>89</v>
      </c>
      <c r="D491" s="105" t="s">
        <v>809</v>
      </c>
      <c r="E491" s="178">
        <v>2</v>
      </c>
    </row>
    <row r="492" spans="1:5" x14ac:dyDescent="0.3">
      <c r="A492" s="105">
        <v>491</v>
      </c>
      <c r="B492" s="105" t="s">
        <v>90</v>
      </c>
      <c r="C492" s="105" t="s">
        <v>89</v>
      </c>
      <c r="D492" s="105" t="s">
        <v>809</v>
      </c>
      <c r="E492" s="178">
        <v>5</v>
      </c>
    </row>
    <row r="493" spans="1:5" x14ac:dyDescent="0.3">
      <c r="A493" s="105">
        <v>492</v>
      </c>
      <c r="B493" s="105" t="s">
        <v>2027</v>
      </c>
      <c r="C493" s="105" t="s">
        <v>2026</v>
      </c>
      <c r="D493" s="105" t="s">
        <v>5049</v>
      </c>
      <c r="E493" s="178">
        <v>8</v>
      </c>
    </row>
    <row r="494" spans="1:5" x14ac:dyDescent="0.3">
      <c r="A494" s="105">
        <v>493</v>
      </c>
      <c r="B494" s="105" t="s">
        <v>1272</v>
      </c>
      <c r="C494" s="105" t="s">
        <v>2475</v>
      </c>
      <c r="D494" s="105" t="s">
        <v>5049</v>
      </c>
      <c r="E494" s="178">
        <v>48</v>
      </c>
    </row>
    <row r="495" spans="1:5" x14ac:dyDescent="0.3">
      <c r="A495" s="105">
        <v>494</v>
      </c>
      <c r="B495" s="105" t="s">
        <v>2033</v>
      </c>
      <c r="C495" s="105" t="s">
        <v>2032</v>
      </c>
      <c r="D495" s="105" t="s">
        <v>5200</v>
      </c>
      <c r="E495" s="178">
        <v>71</v>
      </c>
    </row>
    <row r="496" spans="1:5" x14ac:dyDescent="0.3">
      <c r="A496" s="105">
        <v>495</v>
      </c>
      <c r="B496" s="105" t="s">
        <v>1280</v>
      </c>
      <c r="C496" s="105" t="s">
        <v>1278</v>
      </c>
      <c r="D496" s="105" t="s">
        <v>5200</v>
      </c>
      <c r="E496" s="178">
        <v>15</v>
      </c>
    </row>
    <row r="497" spans="1:5" x14ac:dyDescent="0.3">
      <c r="A497" s="105">
        <v>496</v>
      </c>
      <c r="B497" s="105" t="s">
        <v>2036</v>
      </c>
      <c r="C497" s="105" t="s">
        <v>2035</v>
      </c>
      <c r="D497" s="105" t="s">
        <v>5050</v>
      </c>
      <c r="E497" s="178">
        <v>38</v>
      </c>
    </row>
    <row r="498" spans="1:5" x14ac:dyDescent="0.3">
      <c r="A498" s="105">
        <v>497</v>
      </c>
      <c r="B498" s="105" t="s">
        <v>1284</v>
      </c>
      <c r="C498" s="105" t="s">
        <v>2478</v>
      </c>
      <c r="D498" s="105" t="s">
        <v>5050</v>
      </c>
      <c r="E498" s="178">
        <v>15</v>
      </c>
    </row>
    <row r="499" spans="1:5" x14ac:dyDescent="0.3">
      <c r="A499" s="105">
        <v>498</v>
      </c>
      <c r="B499" s="105" t="s">
        <v>2039</v>
      </c>
      <c r="C499" s="105" t="s">
        <v>2038</v>
      </c>
      <c r="D499" s="105" t="s">
        <v>5201</v>
      </c>
      <c r="E499" s="178">
        <v>63</v>
      </c>
    </row>
    <row r="500" spans="1:5" x14ac:dyDescent="0.3">
      <c r="A500" s="105">
        <v>499</v>
      </c>
      <c r="B500" s="105" t="s">
        <v>1289</v>
      </c>
      <c r="C500" s="105" t="s">
        <v>2479</v>
      </c>
      <c r="D500" s="105" t="s">
        <v>5201</v>
      </c>
      <c r="E500" s="178">
        <v>6</v>
      </c>
    </row>
    <row r="501" spans="1:5" x14ac:dyDescent="0.3">
      <c r="A501" s="105">
        <v>500</v>
      </c>
      <c r="B501" s="105" t="s">
        <v>2049</v>
      </c>
      <c r="C501" s="105" t="s">
        <v>2048</v>
      </c>
      <c r="D501" s="105" t="s">
        <v>5044</v>
      </c>
      <c r="E501" s="178">
        <v>0</v>
      </c>
    </row>
    <row r="502" spans="1:5" x14ac:dyDescent="0.3">
      <c r="A502" s="105">
        <v>501</v>
      </c>
      <c r="B502" s="105" t="s">
        <v>2056</v>
      </c>
      <c r="C502" s="105" t="s">
        <v>2055</v>
      </c>
      <c r="D502" s="105" t="s">
        <v>799</v>
      </c>
      <c r="E502" s="178">
        <v>21</v>
      </c>
    </row>
    <row r="503" spans="1:5" x14ac:dyDescent="0.3">
      <c r="A503" s="105">
        <v>502</v>
      </c>
      <c r="B503" s="105" t="s">
        <v>1293</v>
      </c>
      <c r="C503" s="105" t="s">
        <v>2480</v>
      </c>
      <c r="D503" s="105" t="s">
        <v>799</v>
      </c>
      <c r="E503" s="178">
        <v>45</v>
      </c>
    </row>
    <row r="504" spans="1:5" x14ac:dyDescent="0.3">
      <c r="A504" s="105">
        <v>503</v>
      </c>
      <c r="B504" s="105" t="s">
        <v>2059</v>
      </c>
      <c r="C504" s="105" t="s">
        <v>2058</v>
      </c>
      <c r="D504" s="105" t="s">
        <v>5176</v>
      </c>
      <c r="E504" s="178">
        <v>105</v>
      </c>
    </row>
    <row r="505" spans="1:5" x14ac:dyDescent="0.3">
      <c r="A505" s="105">
        <v>504</v>
      </c>
      <c r="B505" s="105" t="s">
        <v>1297</v>
      </c>
      <c r="C505" s="105" t="s">
        <v>2481</v>
      </c>
      <c r="D505" s="105" t="s">
        <v>5176</v>
      </c>
      <c r="E505" s="178">
        <v>79</v>
      </c>
    </row>
    <row r="506" spans="1:5" x14ac:dyDescent="0.3">
      <c r="A506" s="105">
        <v>505</v>
      </c>
      <c r="B506" s="105" t="s">
        <v>2062</v>
      </c>
      <c r="C506" s="105" t="s">
        <v>2061</v>
      </c>
      <c r="D506" s="105" t="s">
        <v>809</v>
      </c>
      <c r="E506" s="178">
        <v>63</v>
      </c>
    </row>
    <row r="507" spans="1:5" x14ac:dyDescent="0.3">
      <c r="A507" s="105">
        <v>506</v>
      </c>
      <c r="B507" s="105" t="s">
        <v>1301</v>
      </c>
      <c r="C507" s="105" t="s">
        <v>2482</v>
      </c>
      <c r="D507" s="105" t="s">
        <v>809</v>
      </c>
      <c r="E507" s="178">
        <v>55</v>
      </c>
    </row>
    <row r="508" spans="1:5" x14ac:dyDescent="0.3">
      <c r="A508" s="105">
        <v>507</v>
      </c>
      <c r="B508" s="105" t="s">
        <v>2065</v>
      </c>
      <c r="C508" s="105" t="s">
        <v>2064</v>
      </c>
      <c r="D508" s="105" t="s">
        <v>5201</v>
      </c>
      <c r="E508" s="178">
        <v>26</v>
      </c>
    </row>
    <row r="509" spans="1:5" x14ac:dyDescent="0.3">
      <c r="A509" s="105">
        <v>508</v>
      </c>
      <c r="B509" s="105" t="s">
        <v>1305</v>
      </c>
      <c r="C509" s="105" t="s">
        <v>2483</v>
      </c>
      <c r="D509" s="105" t="s">
        <v>5201</v>
      </c>
      <c r="E509" s="178">
        <v>59</v>
      </c>
    </row>
    <row r="510" spans="1:5" x14ac:dyDescent="0.3">
      <c r="A510" s="105">
        <v>509</v>
      </c>
      <c r="B510" s="105" t="s">
        <v>627</v>
      </c>
      <c r="C510" s="105" t="s">
        <v>2743</v>
      </c>
      <c r="D510" s="105" t="s">
        <v>5202</v>
      </c>
      <c r="E510" s="178">
        <v>39</v>
      </c>
    </row>
    <row r="511" spans="1:5" x14ac:dyDescent="0.3">
      <c r="A511" s="105">
        <v>510</v>
      </c>
      <c r="B511" s="105" t="s">
        <v>638</v>
      </c>
      <c r="C511" s="105" t="s">
        <v>2746</v>
      </c>
      <c r="D511" s="105" t="s">
        <v>5203</v>
      </c>
      <c r="E511" s="178">
        <v>43</v>
      </c>
    </row>
    <row r="512" spans="1:5" x14ac:dyDescent="0.3">
      <c r="A512" s="105">
        <v>511</v>
      </c>
      <c r="B512" s="105" t="s">
        <v>643</v>
      </c>
      <c r="C512" s="105" t="s">
        <v>2747</v>
      </c>
      <c r="D512" s="105" t="s">
        <v>5204</v>
      </c>
      <c r="E512" s="178">
        <v>15</v>
      </c>
    </row>
    <row r="513" spans="1:5" x14ac:dyDescent="0.3">
      <c r="A513" s="105">
        <v>512</v>
      </c>
      <c r="B513" s="105" t="s">
        <v>651</v>
      </c>
      <c r="C513" s="105" t="s">
        <v>2749</v>
      </c>
      <c r="D513" s="105" t="s">
        <v>5205</v>
      </c>
      <c r="E513" s="178">
        <v>57</v>
      </c>
    </row>
    <row r="514" spans="1:5" x14ac:dyDescent="0.3">
      <c r="A514" s="105">
        <v>513</v>
      </c>
      <c r="B514" s="105" t="s">
        <v>2858</v>
      </c>
      <c r="C514" s="105" t="s">
        <v>97</v>
      </c>
      <c r="D514" s="105" t="s">
        <v>799</v>
      </c>
      <c r="E514" s="178">
        <v>15</v>
      </c>
    </row>
    <row r="515" spans="1:5" x14ac:dyDescent="0.3">
      <c r="A515" s="105">
        <v>514</v>
      </c>
      <c r="B515" s="105" t="s">
        <v>98</v>
      </c>
      <c r="C515" s="105" t="s">
        <v>97</v>
      </c>
      <c r="D515" s="105" t="s">
        <v>799</v>
      </c>
      <c r="E515" s="178">
        <v>3</v>
      </c>
    </row>
    <row r="516" spans="1:5" x14ac:dyDescent="0.3">
      <c r="A516" s="105">
        <v>515</v>
      </c>
      <c r="B516" s="105" t="s">
        <v>2859</v>
      </c>
      <c r="C516" s="105" t="s">
        <v>101</v>
      </c>
      <c r="D516" s="105" t="s">
        <v>809</v>
      </c>
      <c r="E516" s="178">
        <v>20</v>
      </c>
    </row>
    <row r="517" spans="1:5" x14ac:dyDescent="0.3">
      <c r="A517" s="105">
        <v>516</v>
      </c>
      <c r="B517" s="105" t="s">
        <v>102</v>
      </c>
      <c r="C517" s="105" t="s">
        <v>101</v>
      </c>
      <c r="D517" s="105" t="s">
        <v>809</v>
      </c>
      <c r="E517" s="178">
        <v>10</v>
      </c>
    </row>
    <row r="518" spans="1:5" x14ac:dyDescent="0.3">
      <c r="A518" s="105">
        <v>517</v>
      </c>
      <c r="B518" s="105" t="s">
        <v>2939</v>
      </c>
      <c r="C518" s="105" t="s">
        <v>2938</v>
      </c>
      <c r="D518" s="105" t="s">
        <v>5206</v>
      </c>
      <c r="E518" s="178">
        <v>0</v>
      </c>
    </row>
    <row r="519" spans="1:5" x14ac:dyDescent="0.3">
      <c r="A519" s="105">
        <v>518</v>
      </c>
      <c r="B519" s="105" t="s">
        <v>2942</v>
      </c>
      <c r="C519" s="105" t="s">
        <v>2941</v>
      </c>
      <c r="D519" s="105" t="s">
        <v>5207</v>
      </c>
      <c r="E519" s="178">
        <v>55</v>
      </c>
    </row>
    <row r="520" spans="1:5" x14ac:dyDescent="0.3">
      <c r="A520" s="105">
        <v>519</v>
      </c>
      <c r="B520" s="105" t="s">
        <v>2946</v>
      </c>
      <c r="C520" s="105" t="s">
        <v>2945</v>
      </c>
      <c r="D520" s="105" t="s">
        <v>5208</v>
      </c>
      <c r="E520" s="178">
        <v>0</v>
      </c>
    </row>
    <row r="521" spans="1:5" x14ac:dyDescent="0.3">
      <c r="A521" s="105">
        <v>520</v>
      </c>
      <c r="B521" s="105" t="s">
        <v>2952</v>
      </c>
      <c r="C521" s="105" t="s">
        <v>2951</v>
      </c>
      <c r="D521" s="105" t="s">
        <v>5209</v>
      </c>
      <c r="E521" s="178">
        <v>102</v>
      </c>
    </row>
    <row r="522" spans="1:5" x14ac:dyDescent="0.3">
      <c r="A522" s="105">
        <v>521</v>
      </c>
      <c r="B522" s="105" t="s">
        <v>656</v>
      </c>
      <c r="C522" s="105" t="s">
        <v>2750</v>
      </c>
      <c r="D522" s="105" t="s">
        <v>5202</v>
      </c>
      <c r="E522" s="178">
        <v>137</v>
      </c>
    </row>
    <row r="523" spans="1:5" x14ac:dyDescent="0.3">
      <c r="A523" s="105">
        <v>522</v>
      </c>
      <c r="B523" s="105" t="s">
        <v>668</v>
      </c>
      <c r="C523" s="105" t="s">
        <v>2753</v>
      </c>
      <c r="D523" s="105" t="s">
        <v>3436</v>
      </c>
      <c r="E523" s="178">
        <v>148</v>
      </c>
    </row>
    <row r="524" spans="1:5" x14ac:dyDescent="0.3">
      <c r="A524" s="105">
        <v>523</v>
      </c>
      <c r="B524" s="105" t="s">
        <v>671</v>
      </c>
      <c r="C524" s="105" t="s">
        <v>670</v>
      </c>
      <c r="D524" s="105" t="s">
        <v>5204</v>
      </c>
      <c r="E524" s="178">
        <v>146</v>
      </c>
    </row>
    <row r="525" spans="1:5" x14ac:dyDescent="0.3">
      <c r="A525" s="105">
        <v>524</v>
      </c>
      <c r="B525" s="105" t="s">
        <v>679</v>
      </c>
      <c r="C525" s="105" t="s">
        <v>2756</v>
      </c>
      <c r="D525" s="105" t="s">
        <v>3443</v>
      </c>
      <c r="E525" s="178">
        <v>91</v>
      </c>
    </row>
    <row r="526" spans="1:5" x14ac:dyDescent="0.3">
      <c r="A526" s="105">
        <v>525</v>
      </c>
      <c r="B526" s="105" t="s">
        <v>2068</v>
      </c>
      <c r="C526" s="105" t="s">
        <v>2067</v>
      </c>
      <c r="D526" s="105" t="s">
        <v>5210</v>
      </c>
      <c r="E526" s="178">
        <v>62</v>
      </c>
    </row>
    <row r="527" spans="1:5" x14ac:dyDescent="0.3">
      <c r="A527" s="105">
        <v>526</v>
      </c>
      <c r="B527" s="105" t="s">
        <v>1310</v>
      </c>
      <c r="C527" s="105" t="s">
        <v>2484</v>
      </c>
      <c r="D527" s="105" t="s">
        <v>5210</v>
      </c>
      <c r="E527" s="178">
        <v>19</v>
      </c>
    </row>
    <row r="528" spans="1:5" x14ac:dyDescent="0.3">
      <c r="A528" s="105">
        <v>527</v>
      </c>
      <c r="B528" s="105" t="s">
        <v>2074</v>
      </c>
      <c r="C528" s="105" t="s">
        <v>2073</v>
      </c>
      <c r="D528" s="105" t="s">
        <v>5211</v>
      </c>
      <c r="E528" s="178">
        <v>88</v>
      </c>
    </row>
    <row r="529" spans="1:5" x14ac:dyDescent="0.3">
      <c r="A529" s="105">
        <v>528</v>
      </c>
      <c r="B529" s="105" t="s">
        <v>1319</v>
      </c>
      <c r="C529" s="105" t="s">
        <v>2486</v>
      </c>
      <c r="D529" s="105" t="s">
        <v>5211</v>
      </c>
      <c r="E529" s="178">
        <v>47</v>
      </c>
    </row>
    <row r="530" spans="1:5" x14ac:dyDescent="0.3">
      <c r="A530" s="105">
        <v>529</v>
      </c>
      <c r="B530" s="105" t="s">
        <v>2077</v>
      </c>
      <c r="C530" s="105" t="s">
        <v>2076</v>
      </c>
      <c r="D530" s="105" t="s">
        <v>5210</v>
      </c>
      <c r="E530" s="178">
        <v>38</v>
      </c>
    </row>
    <row r="531" spans="1:5" x14ac:dyDescent="0.3">
      <c r="A531" s="105">
        <v>530</v>
      </c>
      <c r="B531" s="105" t="s">
        <v>1323</v>
      </c>
      <c r="C531" s="105" t="s">
        <v>2487</v>
      </c>
      <c r="D531" s="105" t="s">
        <v>5210</v>
      </c>
      <c r="E531" s="178">
        <v>31</v>
      </c>
    </row>
    <row r="532" spans="1:5" x14ac:dyDescent="0.3">
      <c r="A532" s="105">
        <v>531</v>
      </c>
      <c r="B532" s="105" t="s">
        <v>2083</v>
      </c>
      <c r="C532" s="105" t="s">
        <v>2082</v>
      </c>
      <c r="D532" s="105" t="s">
        <v>5211</v>
      </c>
      <c r="E532" s="178">
        <v>76</v>
      </c>
    </row>
    <row r="533" spans="1:5" x14ac:dyDescent="0.3">
      <c r="A533" s="105">
        <v>532</v>
      </c>
      <c r="B533" s="105" t="s">
        <v>1333</v>
      </c>
      <c r="C533" s="105" t="s">
        <v>2489</v>
      </c>
      <c r="D533" s="105" t="s">
        <v>5211</v>
      </c>
      <c r="E533" s="178">
        <v>21</v>
      </c>
    </row>
    <row r="534" spans="1:5" x14ac:dyDescent="0.3">
      <c r="A534" s="105">
        <v>533</v>
      </c>
      <c r="B534" s="105" t="s">
        <v>2086</v>
      </c>
      <c r="C534" s="105" t="s">
        <v>2085</v>
      </c>
      <c r="D534" s="105" t="s">
        <v>5210</v>
      </c>
      <c r="E534" s="178">
        <v>0</v>
      </c>
    </row>
    <row r="535" spans="1:5" x14ac:dyDescent="0.3">
      <c r="A535" s="105">
        <v>534</v>
      </c>
      <c r="B535" s="105" t="s">
        <v>1337</v>
      </c>
      <c r="C535" s="105" t="s">
        <v>2490</v>
      </c>
      <c r="D535" s="105" t="s">
        <v>5210</v>
      </c>
      <c r="E535" s="178">
        <v>18</v>
      </c>
    </row>
    <row r="536" spans="1:5" x14ac:dyDescent="0.3">
      <c r="A536" s="105">
        <v>535</v>
      </c>
      <c r="B536" s="105" t="s">
        <v>2089</v>
      </c>
      <c r="C536" s="105" t="s">
        <v>2088</v>
      </c>
      <c r="D536" s="105" t="s">
        <v>5176</v>
      </c>
      <c r="E536" s="178">
        <v>1</v>
      </c>
    </row>
    <row r="537" spans="1:5" x14ac:dyDescent="0.3">
      <c r="A537" s="105">
        <v>536</v>
      </c>
      <c r="B537" s="105" t="s">
        <v>1340</v>
      </c>
      <c r="C537" s="105" t="s">
        <v>2491</v>
      </c>
      <c r="D537" s="105" t="s">
        <v>5176</v>
      </c>
      <c r="E537" s="178">
        <v>27</v>
      </c>
    </row>
    <row r="538" spans="1:5" x14ac:dyDescent="0.3">
      <c r="A538" s="105">
        <v>537</v>
      </c>
      <c r="B538" s="105" t="s">
        <v>2092</v>
      </c>
      <c r="C538" s="105" t="s">
        <v>2091</v>
      </c>
      <c r="D538" s="105" t="s">
        <v>5210</v>
      </c>
      <c r="E538" s="178">
        <v>29</v>
      </c>
    </row>
    <row r="539" spans="1:5" x14ac:dyDescent="0.3">
      <c r="A539" s="105">
        <v>538</v>
      </c>
      <c r="B539" s="105" t="s">
        <v>1343</v>
      </c>
      <c r="C539" s="105" t="s">
        <v>2492</v>
      </c>
      <c r="D539" s="105" t="s">
        <v>5210</v>
      </c>
      <c r="E539" s="178">
        <v>59</v>
      </c>
    </row>
    <row r="540" spans="1:5" x14ac:dyDescent="0.3">
      <c r="A540" s="105">
        <v>539</v>
      </c>
      <c r="B540" s="105" t="s">
        <v>2095</v>
      </c>
      <c r="C540" s="105" t="s">
        <v>2094</v>
      </c>
      <c r="D540" s="105" t="s">
        <v>5176</v>
      </c>
      <c r="E540" s="178">
        <v>0</v>
      </c>
    </row>
    <row r="541" spans="1:5" x14ac:dyDescent="0.3">
      <c r="A541" s="105">
        <v>540</v>
      </c>
      <c r="B541" s="105" t="s">
        <v>1346</v>
      </c>
      <c r="C541" s="105" t="s">
        <v>2493</v>
      </c>
      <c r="D541" s="105" t="s">
        <v>5176</v>
      </c>
      <c r="E541" s="178">
        <v>49</v>
      </c>
    </row>
    <row r="542" spans="1:5" x14ac:dyDescent="0.3">
      <c r="A542" s="105">
        <v>541</v>
      </c>
      <c r="B542" s="105" t="s">
        <v>2956</v>
      </c>
      <c r="C542" s="105" t="s">
        <v>2955</v>
      </c>
      <c r="D542" s="105" t="s">
        <v>5206</v>
      </c>
      <c r="E542" s="178">
        <v>0</v>
      </c>
    </row>
    <row r="543" spans="1:5" x14ac:dyDescent="0.3">
      <c r="A543" s="105">
        <v>542</v>
      </c>
      <c r="B543" s="105" t="s">
        <v>2959</v>
      </c>
      <c r="C543" s="105" t="s">
        <v>2958</v>
      </c>
      <c r="D543" s="105" t="s">
        <v>5207</v>
      </c>
      <c r="E543" s="178">
        <v>35</v>
      </c>
    </row>
    <row r="544" spans="1:5" x14ac:dyDescent="0.3">
      <c r="A544" s="105">
        <v>543</v>
      </c>
      <c r="B544" s="105" t="s">
        <v>2963</v>
      </c>
      <c r="C544" s="105" t="s">
        <v>2962</v>
      </c>
      <c r="D544" s="105" t="s">
        <v>5208</v>
      </c>
      <c r="E544" s="178">
        <v>0</v>
      </c>
    </row>
    <row r="545" spans="1:5" x14ac:dyDescent="0.3">
      <c r="A545" s="105">
        <v>544</v>
      </c>
      <c r="B545" s="105" t="s">
        <v>2969</v>
      </c>
      <c r="C545" s="105" t="s">
        <v>2968</v>
      </c>
      <c r="D545" s="105" t="s">
        <v>5209</v>
      </c>
      <c r="E545" s="178">
        <v>19</v>
      </c>
    </row>
    <row r="546" spans="1:5" x14ac:dyDescent="0.3">
      <c r="A546" s="105">
        <v>545</v>
      </c>
      <c r="B546" s="105" t="s">
        <v>3132</v>
      </c>
      <c r="C546" s="105" t="s">
        <v>3131</v>
      </c>
      <c r="D546" s="105" t="s">
        <v>5212</v>
      </c>
      <c r="E546" s="178">
        <v>49</v>
      </c>
    </row>
    <row r="547" spans="1:5" x14ac:dyDescent="0.3">
      <c r="A547" s="105">
        <v>546</v>
      </c>
      <c r="B547" s="105" t="s">
        <v>3134</v>
      </c>
      <c r="C547" s="105" t="s">
        <v>3133</v>
      </c>
      <c r="D547" s="105" t="s">
        <v>5213</v>
      </c>
      <c r="E547" s="178">
        <v>28</v>
      </c>
    </row>
    <row r="548" spans="1:5" x14ac:dyDescent="0.3">
      <c r="A548" s="105">
        <v>547</v>
      </c>
      <c r="B548" s="105" t="s">
        <v>3136</v>
      </c>
      <c r="C548" s="105" t="s">
        <v>3135</v>
      </c>
      <c r="D548" s="105" t="s">
        <v>5214</v>
      </c>
      <c r="E548" s="178">
        <v>10</v>
      </c>
    </row>
    <row r="549" spans="1:5" x14ac:dyDescent="0.3">
      <c r="A549" s="105">
        <v>548</v>
      </c>
      <c r="B549" s="105" t="s">
        <v>3140</v>
      </c>
      <c r="C549" s="105" t="s">
        <v>3139</v>
      </c>
      <c r="D549" s="105" t="s">
        <v>5215</v>
      </c>
      <c r="E549" s="178">
        <v>2</v>
      </c>
    </row>
    <row r="550" spans="1:5" x14ac:dyDescent="0.3">
      <c r="A550" s="105">
        <v>549</v>
      </c>
      <c r="B550" s="105" t="s">
        <v>2101</v>
      </c>
      <c r="C550" s="105" t="s">
        <v>2100</v>
      </c>
      <c r="D550" s="105" t="s">
        <v>5176</v>
      </c>
      <c r="E550" s="178">
        <v>104</v>
      </c>
    </row>
    <row r="551" spans="1:5" x14ac:dyDescent="0.3">
      <c r="A551" s="105">
        <v>550</v>
      </c>
      <c r="B551" s="105" t="s">
        <v>1353</v>
      </c>
      <c r="C551" s="105" t="s">
        <v>2495</v>
      </c>
      <c r="D551" s="105" t="s">
        <v>5176</v>
      </c>
      <c r="E551" s="178">
        <v>57</v>
      </c>
    </row>
    <row r="552" spans="1:5" x14ac:dyDescent="0.3">
      <c r="A552" s="105">
        <v>551</v>
      </c>
      <c r="B552" s="105" t="s">
        <v>2107</v>
      </c>
      <c r="C552" s="105" t="s">
        <v>2106</v>
      </c>
      <c r="D552" s="105" t="s">
        <v>5176</v>
      </c>
      <c r="E552" s="178">
        <v>74</v>
      </c>
    </row>
    <row r="553" spans="1:5" x14ac:dyDescent="0.3">
      <c r="A553" s="105">
        <v>552</v>
      </c>
      <c r="B553" s="101" t="s">
        <v>1361</v>
      </c>
      <c r="C553" s="105" t="s">
        <v>2497</v>
      </c>
      <c r="D553" s="105" t="s">
        <v>5176</v>
      </c>
      <c r="E553" s="178">
        <v>47</v>
      </c>
    </row>
    <row r="554" spans="1:5" x14ac:dyDescent="0.3">
      <c r="A554" s="105">
        <v>553</v>
      </c>
      <c r="B554" s="101" t="s">
        <v>684</v>
      </c>
      <c r="C554" s="105" t="s">
        <v>682</v>
      </c>
      <c r="D554" s="105" t="s">
        <v>5202</v>
      </c>
      <c r="E554" s="178">
        <v>14</v>
      </c>
    </row>
    <row r="555" spans="1:5" x14ac:dyDescent="0.3">
      <c r="A555" s="105">
        <v>554</v>
      </c>
      <c r="B555" s="105" t="s">
        <v>695</v>
      </c>
      <c r="C555" s="105" t="s">
        <v>694</v>
      </c>
      <c r="D555" s="105" t="s">
        <v>5216</v>
      </c>
      <c r="E555" s="178">
        <v>27</v>
      </c>
    </row>
    <row r="556" spans="1:5" x14ac:dyDescent="0.3">
      <c r="A556" s="105">
        <v>555</v>
      </c>
      <c r="B556" s="105" t="s">
        <v>698</v>
      </c>
      <c r="C556" s="105" t="s">
        <v>697</v>
      </c>
      <c r="D556" s="105" t="s">
        <v>5204</v>
      </c>
      <c r="E556" s="178">
        <v>14</v>
      </c>
    </row>
    <row r="557" spans="1:5" x14ac:dyDescent="0.3">
      <c r="A557" s="105">
        <v>556</v>
      </c>
      <c r="B557" s="105" t="s">
        <v>705</v>
      </c>
      <c r="C557" s="105" t="s">
        <v>704</v>
      </c>
      <c r="D557" s="105" t="s">
        <v>5217</v>
      </c>
      <c r="E557" s="178">
        <v>10</v>
      </c>
    </row>
    <row r="558" spans="1:5" x14ac:dyDescent="0.3">
      <c r="A558" s="105">
        <v>557</v>
      </c>
      <c r="B558" s="105" t="s">
        <v>708</v>
      </c>
      <c r="C558" s="105" t="s">
        <v>2757</v>
      </c>
      <c r="D558" s="105" t="s">
        <v>5202</v>
      </c>
      <c r="E558" s="178">
        <v>16</v>
      </c>
    </row>
    <row r="559" spans="1:5" x14ac:dyDescent="0.3">
      <c r="A559" s="105">
        <v>558</v>
      </c>
      <c r="B559" s="105" t="s">
        <v>716</v>
      </c>
      <c r="C559" s="105" t="s">
        <v>2759</v>
      </c>
      <c r="D559" s="105" t="s">
        <v>3436</v>
      </c>
      <c r="E559" s="178">
        <v>0</v>
      </c>
    </row>
    <row r="560" spans="1:5" x14ac:dyDescent="0.3">
      <c r="A560" s="105">
        <v>559</v>
      </c>
      <c r="B560" s="105" t="s">
        <v>720</v>
      </c>
      <c r="C560" s="105" t="s">
        <v>719</v>
      </c>
      <c r="D560" s="105" t="s">
        <v>5204</v>
      </c>
      <c r="E560" s="178">
        <v>38</v>
      </c>
    </row>
    <row r="561" spans="1:5" x14ac:dyDescent="0.3">
      <c r="A561" s="105">
        <v>560</v>
      </c>
      <c r="B561" s="105" t="s">
        <v>724</v>
      </c>
      <c r="C561" s="105" t="s">
        <v>2761</v>
      </c>
      <c r="D561" s="105" t="s">
        <v>3443</v>
      </c>
      <c r="E561" s="178">
        <v>21</v>
      </c>
    </row>
    <row r="562" spans="1:5" x14ac:dyDescent="0.3">
      <c r="A562" s="105">
        <v>561</v>
      </c>
      <c r="B562" s="105" t="s">
        <v>729</v>
      </c>
      <c r="C562" s="105" t="s">
        <v>727</v>
      </c>
      <c r="D562" s="105" t="s">
        <v>5202</v>
      </c>
      <c r="E562" s="178">
        <v>105</v>
      </c>
    </row>
    <row r="563" spans="1:5" x14ac:dyDescent="0.3">
      <c r="A563" s="105">
        <v>562</v>
      </c>
      <c r="B563" s="105" t="s">
        <v>741</v>
      </c>
      <c r="C563" s="105" t="s">
        <v>2765</v>
      </c>
      <c r="D563" s="105" t="s">
        <v>3436</v>
      </c>
      <c r="E563" s="178">
        <v>79</v>
      </c>
    </row>
    <row r="564" spans="1:5" x14ac:dyDescent="0.3">
      <c r="A564" s="105">
        <v>563</v>
      </c>
      <c r="B564" s="105" t="s">
        <v>746</v>
      </c>
      <c r="C564" s="105" t="s">
        <v>744</v>
      </c>
      <c r="D564" s="105" t="s">
        <v>5204</v>
      </c>
      <c r="E564" s="178">
        <v>66</v>
      </c>
    </row>
    <row r="565" spans="1:5" x14ac:dyDescent="0.3">
      <c r="A565" s="105">
        <v>564</v>
      </c>
      <c r="B565" s="105" t="s">
        <v>754</v>
      </c>
      <c r="C565" s="105" t="s">
        <v>2768</v>
      </c>
      <c r="D565" s="105" t="s">
        <v>3443</v>
      </c>
      <c r="E565" s="178">
        <v>16</v>
      </c>
    </row>
    <row r="566" spans="1:5" x14ac:dyDescent="0.3">
      <c r="A566" s="105">
        <v>565</v>
      </c>
      <c r="B566" s="105" t="s">
        <v>757</v>
      </c>
      <c r="C566" s="105" t="s">
        <v>2769</v>
      </c>
      <c r="D566" s="105" t="s">
        <v>758</v>
      </c>
      <c r="E566" s="178">
        <v>109</v>
      </c>
    </row>
    <row r="567" spans="1:5" x14ac:dyDescent="0.3">
      <c r="A567" s="105">
        <v>566</v>
      </c>
      <c r="B567" s="105" t="s">
        <v>764</v>
      </c>
      <c r="C567" s="105" t="s">
        <v>2772</v>
      </c>
      <c r="D567" s="105" t="s">
        <v>5218</v>
      </c>
      <c r="E567" s="178">
        <v>39</v>
      </c>
    </row>
    <row r="568" spans="1:5" x14ac:dyDescent="0.3">
      <c r="A568" s="105">
        <v>567</v>
      </c>
      <c r="B568" s="105" t="s">
        <v>769</v>
      </c>
      <c r="C568" s="105" t="s">
        <v>2773</v>
      </c>
      <c r="D568" s="105" t="s">
        <v>770</v>
      </c>
      <c r="E568" s="178">
        <v>96</v>
      </c>
    </row>
    <row r="569" spans="1:5" x14ac:dyDescent="0.3">
      <c r="A569" s="105">
        <v>568</v>
      </c>
      <c r="B569" s="105" t="s">
        <v>778</v>
      </c>
      <c r="C569" s="105" t="s">
        <v>2776</v>
      </c>
      <c r="D569" s="105" t="s">
        <v>5219</v>
      </c>
      <c r="E569" s="178">
        <v>81</v>
      </c>
    </row>
    <row r="570" spans="1:5" x14ac:dyDescent="0.3">
      <c r="A570" s="105">
        <v>569</v>
      </c>
      <c r="B570" s="105" t="s">
        <v>782</v>
      </c>
      <c r="C570" s="105" t="s">
        <v>781</v>
      </c>
      <c r="D570" s="105" t="s">
        <v>758</v>
      </c>
      <c r="E570" s="178">
        <v>27</v>
      </c>
    </row>
    <row r="571" spans="1:5" x14ac:dyDescent="0.3">
      <c r="A571" s="105">
        <v>570</v>
      </c>
      <c r="B571" s="105" t="s">
        <v>788</v>
      </c>
      <c r="C571" s="105" t="s">
        <v>2779</v>
      </c>
      <c r="D571" s="105" t="s">
        <v>5218</v>
      </c>
      <c r="E571" s="178">
        <v>8</v>
      </c>
    </row>
    <row r="572" spans="1:5" x14ac:dyDescent="0.3">
      <c r="A572" s="105">
        <v>571</v>
      </c>
      <c r="B572" s="105" t="s">
        <v>792</v>
      </c>
      <c r="C572" s="105" t="s">
        <v>790</v>
      </c>
      <c r="D572" s="105" t="s">
        <v>770</v>
      </c>
      <c r="E572" s="178">
        <v>31</v>
      </c>
    </row>
    <row r="573" spans="1:5" x14ac:dyDescent="0.3">
      <c r="A573" s="105">
        <v>572</v>
      </c>
      <c r="B573" s="105" t="s">
        <v>795</v>
      </c>
      <c r="C573" s="105" t="s">
        <v>2781</v>
      </c>
      <c r="D573" s="105" t="s">
        <v>5219</v>
      </c>
      <c r="E573" s="178">
        <v>27</v>
      </c>
    </row>
    <row r="574" spans="1:5" x14ac:dyDescent="0.3">
      <c r="A574" s="105">
        <v>573</v>
      </c>
      <c r="B574" s="105" t="s">
        <v>2973</v>
      </c>
      <c r="C574" s="105" t="s">
        <v>2972</v>
      </c>
      <c r="D574" s="105" t="s">
        <v>5206</v>
      </c>
      <c r="E574" s="178">
        <v>0</v>
      </c>
    </row>
    <row r="575" spans="1:5" x14ac:dyDescent="0.3">
      <c r="A575" s="105">
        <v>574</v>
      </c>
      <c r="B575" s="105" t="s">
        <v>2975</v>
      </c>
      <c r="C575" s="105" t="s">
        <v>2974</v>
      </c>
      <c r="D575" s="105" t="s">
        <v>5207</v>
      </c>
      <c r="E575" s="178">
        <v>18</v>
      </c>
    </row>
    <row r="576" spans="1:5" x14ac:dyDescent="0.3">
      <c r="A576" s="105">
        <v>575</v>
      </c>
      <c r="B576" s="105" t="s">
        <v>2978</v>
      </c>
      <c r="C576" s="105" t="s">
        <v>2977</v>
      </c>
      <c r="D576" s="105" t="s">
        <v>5208</v>
      </c>
      <c r="E576" s="178">
        <v>0</v>
      </c>
    </row>
    <row r="577" spans="1:5" x14ac:dyDescent="0.3">
      <c r="A577" s="105">
        <v>576</v>
      </c>
      <c r="B577" s="105" t="s">
        <v>2980</v>
      </c>
      <c r="C577" s="105" t="s">
        <v>2979</v>
      </c>
      <c r="D577" s="105" t="s">
        <v>5209</v>
      </c>
      <c r="E577" s="178">
        <v>26</v>
      </c>
    </row>
    <row r="578" spans="1:5" x14ac:dyDescent="0.3">
      <c r="A578" s="105">
        <v>577</v>
      </c>
      <c r="B578" s="105" t="s">
        <v>2110</v>
      </c>
      <c r="C578" s="105" t="s">
        <v>2109</v>
      </c>
      <c r="D578" s="105" t="s">
        <v>799</v>
      </c>
      <c r="E578" s="178">
        <v>16</v>
      </c>
    </row>
    <row r="579" spans="1:5" x14ac:dyDescent="0.3">
      <c r="A579" s="105">
        <v>578</v>
      </c>
      <c r="B579" s="105" t="s">
        <v>1366</v>
      </c>
      <c r="C579" s="105" t="s">
        <v>2498</v>
      </c>
      <c r="D579" s="105" t="s">
        <v>799</v>
      </c>
      <c r="E579" s="178">
        <v>30</v>
      </c>
    </row>
    <row r="580" spans="1:5" x14ac:dyDescent="0.3">
      <c r="A580" s="105">
        <v>579</v>
      </c>
      <c r="B580" s="105" t="s">
        <v>2116</v>
      </c>
      <c r="C580" s="105" t="s">
        <v>2115</v>
      </c>
      <c r="D580" s="105" t="s">
        <v>5176</v>
      </c>
      <c r="E580" s="178">
        <v>49</v>
      </c>
    </row>
    <row r="581" spans="1:5" x14ac:dyDescent="0.3">
      <c r="A581" s="105">
        <v>580</v>
      </c>
      <c r="B581" s="105" t="s">
        <v>1375</v>
      </c>
      <c r="C581" s="105" t="s">
        <v>2500</v>
      </c>
      <c r="D581" s="105" t="s">
        <v>5176</v>
      </c>
      <c r="E581" s="178">
        <v>99</v>
      </c>
    </row>
    <row r="582" spans="1:5" x14ac:dyDescent="0.3">
      <c r="A582" s="105">
        <v>581</v>
      </c>
      <c r="B582" s="105" t="s">
        <v>2119</v>
      </c>
      <c r="C582" s="105" t="s">
        <v>2118</v>
      </c>
      <c r="D582" s="105" t="s">
        <v>809</v>
      </c>
      <c r="E582" s="178">
        <v>28</v>
      </c>
    </row>
    <row r="583" spans="1:5" x14ac:dyDescent="0.3">
      <c r="A583" s="105">
        <v>582</v>
      </c>
      <c r="B583" s="105" t="s">
        <v>1380</v>
      </c>
      <c r="C583" s="105" t="s">
        <v>2501</v>
      </c>
      <c r="D583" s="105" t="s">
        <v>809</v>
      </c>
      <c r="E583" s="178">
        <v>44</v>
      </c>
    </row>
    <row r="584" spans="1:5" x14ac:dyDescent="0.3">
      <c r="A584" s="105">
        <v>583</v>
      </c>
      <c r="B584" s="105" t="s">
        <v>2125</v>
      </c>
      <c r="C584" s="105" t="s">
        <v>2124</v>
      </c>
      <c r="D584" s="105" t="s">
        <v>5176</v>
      </c>
      <c r="E584" s="178">
        <v>85</v>
      </c>
    </row>
    <row r="585" spans="1:5" x14ac:dyDescent="0.3">
      <c r="A585" s="105">
        <v>584</v>
      </c>
      <c r="B585" s="101" t="s">
        <v>1389</v>
      </c>
      <c r="C585" s="105" t="s">
        <v>2503</v>
      </c>
      <c r="D585" s="105" t="s">
        <v>5176</v>
      </c>
      <c r="E585" s="178">
        <v>83</v>
      </c>
    </row>
    <row r="586" spans="1:5" x14ac:dyDescent="0.3">
      <c r="A586" s="105">
        <v>585</v>
      </c>
      <c r="B586" s="105" t="s">
        <v>2128</v>
      </c>
      <c r="C586" s="105" t="s">
        <v>2127</v>
      </c>
      <c r="D586" s="105" t="s">
        <v>799</v>
      </c>
      <c r="E586" s="178">
        <v>0</v>
      </c>
    </row>
    <row r="587" spans="1:5" x14ac:dyDescent="0.3">
      <c r="A587" s="105">
        <v>586</v>
      </c>
      <c r="B587" s="105" t="s">
        <v>1394</v>
      </c>
      <c r="C587" s="105" t="s">
        <v>2504</v>
      </c>
      <c r="D587" s="105" t="s">
        <v>799</v>
      </c>
      <c r="E587" s="178">
        <v>6</v>
      </c>
    </row>
    <row r="588" spans="1:5" x14ac:dyDescent="0.3">
      <c r="A588" s="105">
        <v>587</v>
      </c>
      <c r="B588" s="105" t="s">
        <v>2131</v>
      </c>
      <c r="C588" s="105" t="s">
        <v>2130</v>
      </c>
      <c r="D588" s="105" t="s">
        <v>5176</v>
      </c>
      <c r="E588" s="178">
        <v>0</v>
      </c>
    </row>
    <row r="589" spans="1:5" x14ac:dyDescent="0.3">
      <c r="A589" s="105">
        <v>588</v>
      </c>
      <c r="B589" s="105" t="s">
        <v>1398</v>
      </c>
      <c r="C589" s="105" t="s">
        <v>2505</v>
      </c>
      <c r="D589" s="105" t="s">
        <v>5176</v>
      </c>
      <c r="E589" s="178">
        <v>9</v>
      </c>
    </row>
    <row r="590" spans="1:5" x14ac:dyDescent="0.3">
      <c r="A590" s="105">
        <v>589</v>
      </c>
      <c r="B590" s="105" t="s">
        <v>2134</v>
      </c>
      <c r="C590" s="105" t="s">
        <v>2133</v>
      </c>
      <c r="D590" s="105" t="s">
        <v>809</v>
      </c>
      <c r="E590" s="178">
        <v>0</v>
      </c>
    </row>
    <row r="591" spans="1:5" x14ac:dyDescent="0.3">
      <c r="A591" s="105">
        <v>590</v>
      </c>
      <c r="B591" s="105" t="s">
        <v>1402</v>
      </c>
      <c r="C591" s="105" t="s">
        <v>2506</v>
      </c>
      <c r="D591" s="105" t="s">
        <v>809</v>
      </c>
      <c r="E591" s="178">
        <v>34</v>
      </c>
    </row>
    <row r="592" spans="1:5" x14ac:dyDescent="0.3">
      <c r="A592" s="105">
        <v>591</v>
      </c>
      <c r="B592" s="105" t="s">
        <v>2137</v>
      </c>
      <c r="C592" s="105" t="s">
        <v>2136</v>
      </c>
      <c r="D592" s="105" t="s">
        <v>5176</v>
      </c>
      <c r="E592" s="178">
        <v>0</v>
      </c>
    </row>
    <row r="593" spans="1:5" x14ac:dyDescent="0.3">
      <c r="A593" s="105">
        <v>592</v>
      </c>
      <c r="B593" s="105" t="s">
        <v>1406</v>
      </c>
      <c r="C593" s="105" t="s">
        <v>2507</v>
      </c>
      <c r="D593" s="105" t="s">
        <v>5176</v>
      </c>
      <c r="E593" s="178">
        <v>69</v>
      </c>
    </row>
    <row r="594" spans="1:5" x14ac:dyDescent="0.3">
      <c r="A594" s="105">
        <v>593</v>
      </c>
      <c r="B594" s="105" t="s">
        <v>798</v>
      </c>
      <c r="C594" s="105" t="s">
        <v>797</v>
      </c>
      <c r="D594" s="105" t="s">
        <v>799</v>
      </c>
      <c r="E594" s="178">
        <v>8</v>
      </c>
    </row>
    <row r="595" spans="1:5" x14ac:dyDescent="0.3">
      <c r="A595" s="105">
        <v>594</v>
      </c>
      <c r="B595" s="105" t="s">
        <v>805</v>
      </c>
      <c r="C595" s="105" t="s">
        <v>804</v>
      </c>
      <c r="D595" s="105" t="s">
        <v>5176</v>
      </c>
      <c r="E595" s="178">
        <v>4</v>
      </c>
    </row>
    <row r="596" spans="1:5" x14ac:dyDescent="0.3">
      <c r="A596" s="105">
        <v>595</v>
      </c>
      <c r="B596" s="105" t="s">
        <v>808</v>
      </c>
      <c r="C596" s="105" t="s">
        <v>2782</v>
      </c>
      <c r="D596" s="105" t="s">
        <v>809</v>
      </c>
      <c r="E596" s="178">
        <v>21</v>
      </c>
    </row>
    <row r="597" spans="1:5" x14ac:dyDescent="0.3">
      <c r="A597" s="105">
        <v>596</v>
      </c>
      <c r="B597" s="105" t="s">
        <v>812</v>
      </c>
      <c r="C597" s="105" t="s">
        <v>811</v>
      </c>
      <c r="D597" s="105" t="s">
        <v>5176</v>
      </c>
      <c r="E597" s="178">
        <v>8</v>
      </c>
    </row>
    <row r="598" spans="1:5" x14ac:dyDescent="0.3">
      <c r="A598" s="105">
        <v>597</v>
      </c>
      <c r="B598" s="105" t="s">
        <v>815</v>
      </c>
      <c r="C598" s="105" t="s">
        <v>814</v>
      </c>
      <c r="D598" s="105" t="s">
        <v>799</v>
      </c>
      <c r="E598" s="178">
        <v>15</v>
      </c>
    </row>
    <row r="599" spans="1:5" x14ac:dyDescent="0.3">
      <c r="A599" s="105">
        <v>598</v>
      </c>
      <c r="B599" s="105" t="s">
        <v>821</v>
      </c>
      <c r="C599" s="105" t="s">
        <v>2784</v>
      </c>
      <c r="D599" s="105" t="s">
        <v>5176</v>
      </c>
      <c r="E599" s="178">
        <v>7</v>
      </c>
    </row>
    <row r="600" spans="1:5" x14ac:dyDescent="0.3">
      <c r="A600" s="105">
        <v>599</v>
      </c>
      <c r="B600" s="105" t="s">
        <v>824</v>
      </c>
      <c r="C600" s="105" t="s">
        <v>823</v>
      </c>
      <c r="D600" s="105" t="s">
        <v>809</v>
      </c>
      <c r="E600" s="178">
        <v>6</v>
      </c>
    </row>
    <row r="601" spans="1:5" x14ac:dyDescent="0.3">
      <c r="A601" s="105">
        <v>600</v>
      </c>
      <c r="B601" s="105" t="s">
        <v>827</v>
      </c>
      <c r="C601" s="105" t="s">
        <v>2785</v>
      </c>
      <c r="D601" s="105" t="s">
        <v>5176</v>
      </c>
      <c r="E601" s="178">
        <v>3</v>
      </c>
    </row>
    <row r="602" spans="1:5" x14ac:dyDescent="0.3">
      <c r="A602" s="105">
        <v>601</v>
      </c>
      <c r="B602" s="105" t="s">
        <v>830</v>
      </c>
      <c r="C602" s="105" t="s">
        <v>829</v>
      </c>
      <c r="D602" s="105" t="s">
        <v>758</v>
      </c>
      <c r="E602" s="178">
        <v>12</v>
      </c>
    </row>
    <row r="603" spans="1:5" x14ac:dyDescent="0.3">
      <c r="A603" s="105">
        <v>602</v>
      </c>
      <c r="B603" s="105" t="s">
        <v>833</v>
      </c>
      <c r="C603" s="105" t="s">
        <v>832</v>
      </c>
      <c r="D603" s="105" t="s">
        <v>5220</v>
      </c>
      <c r="E603" s="178">
        <v>0</v>
      </c>
    </row>
    <row r="604" spans="1:5" x14ac:dyDescent="0.3">
      <c r="A604" s="105">
        <v>603</v>
      </c>
      <c r="B604" s="105" t="s">
        <v>836</v>
      </c>
      <c r="C604" s="105" t="s">
        <v>835</v>
      </c>
      <c r="D604" s="105" t="s">
        <v>837</v>
      </c>
      <c r="E604" s="178">
        <v>0</v>
      </c>
    </row>
    <row r="605" spans="1:5" x14ac:dyDescent="0.3">
      <c r="A605" s="105">
        <v>604</v>
      </c>
      <c r="B605" s="105" t="s">
        <v>840</v>
      </c>
      <c r="C605" s="105" t="s">
        <v>2786</v>
      </c>
      <c r="D605" s="105" t="s">
        <v>770</v>
      </c>
      <c r="E605" s="178">
        <v>0</v>
      </c>
    </row>
    <row r="606" spans="1:5" x14ac:dyDescent="0.3">
      <c r="A606" s="105">
        <v>605</v>
      </c>
      <c r="B606" s="105" t="s">
        <v>843</v>
      </c>
      <c r="C606" s="105" t="s">
        <v>842</v>
      </c>
      <c r="D606" s="105" t="s">
        <v>844</v>
      </c>
      <c r="E606" s="178">
        <v>0</v>
      </c>
    </row>
    <row r="607" spans="1:5" x14ac:dyDescent="0.3">
      <c r="A607" s="105">
        <v>606</v>
      </c>
      <c r="B607" s="105" t="s">
        <v>848</v>
      </c>
      <c r="C607" s="105" t="s">
        <v>846</v>
      </c>
      <c r="D607" s="105" t="s">
        <v>758</v>
      </c>
      <c r="E607" s="178">
        <v>10</v>
      </c>
    </row>
    <row r="608" spans="1:5" x14ac:dyDescent="0.3">
      <c r="A608" s="105">
        <v>607</v>
      </c>
      <c r="B608" s="105" t="s">
        <v>851</v>
      </c>
      <c r="C608" s="105" t="s">
        <v>850</v>
      </c>
      <c r="D608" s="105" t="s">
        <v>5220</v>
      </c>
      <c r="E608" s="178">
        <v>0</v>
      </c>
    </row>
    <row r="609" spans="1:5" x14ac:dyDescent="0.3">
      <c r="A609" s="105">
        <v>608</v>
      </c>
      <c r="B609" s="105" t="s">
        <v>854</v>
      </c>
      <c r="C609" s="105" t="s">
        <v>853</v>
      </c>
      <c r="D609" s="105" t="s">
        <v>837</v>
      </c>
      <c r="E609" s="178">
        <v>0</v>
      </c>
    </row>
    <row r="610" spans="1:5" x14ac:dyDescent="0.3">
      <c r="A610" s="105">
        <v>609</v>
      </c>
      <c r="B610" s="105" t="s">
        <v>857</v>
      </c>
      <c r="C610" s="105" t="s">
        <v>856</v>
      </c>
      <c r="D610" s="105" t="s">
        <v>770</v>
      </c>
      <c r="E610" s="178">
        <v>10</v>
      </c>
    </row>
    <row r="611" spans="1:5" x14ac:dyDescent="0.3">
      <c r="A611" s="105">
        <v>610</v>
      </c>
      <c r="B611" s="105" t="s">
        <v>860</v>
      </c>
      <c r="C611" s="105" t="s">
        <v>859</v>
      </c>
      <c r="D611" s="105" t="s">
        <v>844</v>
      </c>
      <c r="E611" s="178">
        <v>22</v>
      </c>
    </row>
    <row r="612" spans="1:5" x14ac:dyDescent="0.3">
      <c r="A612" s="105">
        <v>611</v>
      </c>
      <c r="B612" s="105" t="s">
        <v>3041</v>
      </c>
      <c r="C612" s="105" t="s">
        <v>3040</v>
      </c>
      <c r="D612" s="105" t="s">
        <v>5221</v>
      </c>
      <c r="E612" s="178">
        <v>14</v>
      </c>
    </row>
    <row r="613" spans="1:5" x14ac:dyDescent="0.3">
      <c r="A613" s="105">
        <v>612</v>
      </c>
      <c r="B613" s="105" t="s">
        <v>3043</v>
      </c>
      <c r="C613" s="105" t="s">
        <v>3042</v>
      </c>
      <c r="D613" s="105" t="s">
        <v>5221</v>
      </c>
      <c r="E613" s="178">
        <v>40</v>
      </c>
    </row>
    <row r="614" spans="1:5" x14ac:dyDescent="0.3">
      <c r="A614" s="105">
        <v>613</v>
      </c>
      <c r="B614" s="105" t="s">
        <v>3045</v>
      </c>
      <c r="C614" s="105" t="s">
        <v>3044</v>
      </c>
      <c r="D614" s="105" t="s">
        <v>5221</v>
      </c>
      <c r="E614" s="178">
        <v>38</v>
      </c>
    </row>
    <row r="615" spans="1:5" x14ac:dyDescent="0.3">
      <c r="A615" s="105">
        <v>614</v>
      </c>
      <c r="B615" s="105" t="s">
        <v>3047</v>
      </c>
      <c r="C615" s="105" t="s">
        <v>3046</v>
      </c>
      <c r="D615" s="105" t="s">
        <v>5221</v>
      </c>
      <c r="E615" s="178">
        <v>1</v>
      </c>
    </row>
    <row r="616" spans="1:5" x14ac:dyDescent="0.3">
      <c r="A616" s="105">
        <v>615</v>
      </c>
      <c r="B616" s="105" t="s">
        <v>3051</v>
      </c>
      <c r="C616" s="105" t="s">
        <v>3050</v>
      </c>
      <c r="D616" s="105" t="s">
        <v>5222</v>
      </c>
      <c r="E616" s="178">
        <v>109</v>
      </c>
    </row>
    <row r="617" spans="1:5" x14ac:dyDescent="0.3">
      <c r="A617" s="105">
        <v>616</v>
      </c>
      <c r="B617" s="105" t="s">
        <v>3054</v>
      </c>
      <c r="C617" s="105" t="s">
        <v>3053</v>
      </c>
      <c r="D617" s="105" t="s">
        <v>5222</v>
      </c>
      <c r="E617" s="178">
        <v>127</v>
      </c>
    </row>
    <row r="618" spans="1:5" x14ac:dyDescent="0.3">
      <c r="A618" s="105">
        <v>617</v>
      </c>
      <c r="B618" s="105" t="s">
        <v>3059</v>
      </c>
      <c r="C618" s="105" t="s">
        <v>3058</v>
      </c>
      <c r="D618" s="105" t="s">
        <v>5222</v>
      </c>
      <c r="E618" s="178">
        <v>19</v>
      </c>
    </row>
    <row r="619" spans="1:5" x14ac:dyDescent="0.3">
      <c r="A619" s="105">
        <v>618</v>
      </c>
      <c r="B619" s="105" t="s">
        <v>3062</v>
      </c>
      <c r="C619" s="105" t="s">
        <v>3061</v>
      </c>
      <c r="D619" s="105" t="s">
        <v>5222</v>
      </c>
      <c r="E619" s="178">
        <v>159</v>
      </c>
    </row>
    <row r="620" spans="1:5" x14ac:dyDescent="0.3">
      <c r="A620" s="105">
        <v>619</v>
      </c>
      <c r="B620" s="105" t="s">
        <v>2140</v>
      </c>
      <c r="C620" s="105" t="s">
        <v>2139</v>
      </c>
      <c r="D620" s="105" t="s">
        <v>799</v>
      </c>
      <c r="E620" s="178">
        <v>15</v>
      </c>
    </row>
    <row r="621" spans="1:5" x14ac:dyDescent="0.3">
      <c r="A621" s="105">
        <v>620</v>
      </c>
      <c r="B621" s="105" t="s">
        <v>1411</v>
      </c>
      <c r="C621" s="105" t="s">
        <v>2508</v>
      </c>
      <c r="D621" s="105" t="s">
        <v>799</v>
      </c>
      <c r="E621" s="178">
        <v>66</v>
      </c>
    </row>
    <row r="622" spans="1:5" x14ac:dyDescent="0.3">
      <c r="A622" s="105">
        <v>621</v>
      </c>
      <c r="B622" s="105" t="s">
        <v>1419</v>
      </c>
      <c r="C622" s="105" t="s">
        <v>2145</v>
      </c>
      <c r="D622" s="105" t="s">
        <v>5176</v>
      </c>
      <c r="E622" s="178">
        <v>41</v>
      </c>
    </row>
    <row r="623" spans="1:5" x14ac:dyDescent="0.3">
      <c r="A623" s="105">
        <v>622</v>
      </c>
      <c r="B623" s="105" t="s">
        <v>1420</v>
      </c>
      <c r="C623" s="105" t="s">
        <v>1418</v>
      </c>
      <c r="D623" s="105" t="s">
        <v>5176</v>
      </c>
      <c r="E623" s="178">
        <v>27</v>
      </c>
    </row>
    <row r="624" spans="1:5" x14ac:dyDescent="0.3">
      <c r="A624" s="105">
        <v>623</v>
      </c>
      <c r="B624" s="105" t="s">
        <v>2148</v>
      </c>
      <c r="C624" s="105" t="s">
        <v>2147</v>
      </c>
      <c r="D624" s="105" t="s">
        <v>809</v>
      </c>
      <c r="E624" s="178">
        <v>73</v>
      </c>
    </row>
    <row r="625" spans="1:5" x14ac:dyDescent="0.3">
      <c r="A625" s="105">
        <v>624</v>
      </c>
      <c r="B625" s="105" t="s">
        <v>1425</v>
      </c>
      <c r="C625" s="105" t="s">
        <v>2511</v>
      </c>
      <c r="D625" s="105" t="s">
        <v>809</v>
      </c>
      <c r="E625" s="178">
        <v>59</v>
      </c>
    </row>
    <row r="626" spans="1:5" x14ac:dyDescent="0.3">
      <c r="A626" s="105">
        <v>625</v>
      </c>
      <c r="B626" s="105" t="s">
        <v>1429</v>
      </c>
      <c r="C626" s="105" t="s">
        <v>2150</v>
      </c>
      <c r="D626" s="105" t="s">
        <v>5176</v>
      </c>
      <c r="E626" s="178">
        <v>23</v>
      </c>
    </row>
    <row r="627" spans="1:5" x14ac:dyDescent="0.3">
      <c r="A627" s="105">
        <v>626</v>
      </c>
      <c r="B627" s="105" t="s">
        <v>1430</v>
      </c>
      <c r="C627" s="105" t="s">
        <v>1428</v>
      </c>
      <c r="D627" s="105" t="s">
        <v>5176</v>
      </c>
      <c r="E627" s="178">
        <v>72</v>
      </c>
    </row>
    <row r="628" spans="1:5" x14ac:dyDescent="0.3">
      <c r="A628" s="105">
        <v>627</v>
      </c>
      <c r="B628" s="105" t="s">
        <v>2153</v>
      </c>
      <c r="C628" s="105" t="s">
        <v>2152</v>
      </c>
      <c r="D628" s="105" t="s">
        <v>799</v>
      </c>
      <c r="E628" s="178">
        <v>31</v>
      </c>
    </row>
    <row r="629" spans="1:5" x14ac:dyDescent="0.3">
      <c r="A629" s="105">
        <v>628</v>
      </c>
      <c r="B629" s="105" t="s">
        <v>1434</v>
      </c>
      <c r="C629" s="105" t="s">
        <v>2513</v>
      </c>
      <c r="D629" s="105" t="s">
        <v>799</v>
      </c>
      <c r="E629" s="178">
        <v>40</v>
      </c>
    </row>
    <row r="630" spans="1:5" x14ac:dyDescent="0.3">
      <c r="A630" s="105">
        <v>629</v>
      </c>
      <c r="B630" s="105" t="s">
        <v>2159</v>
      </c>
      <c r="C630" s="105" t="s">
        <v>2158</v>
      </c>
      <c r="D630" s="105" t="s">
        <v>5176</v>
      </c>
      <c r="E630" s="178">
        <v>37</v>
      </c>
    </row>
    <row r="631" spans="1:5" x14ac:dyDescent="0.3">
      <c r="A631" s="105">
        <v>630</v>
      </c>
      <c r="B631" s="105" t="s">
        <v>2517</v>
      </c>
      <c r="C631" s="105" t="s">
        <v>2516</v>
      </c>
      <c r="D631" s="105" t="s">
        <v>5176</v>
      </c>
      <c r="E631" s="178">
        <v>56</v>
      </c>
    </row>
    <row r="632" spans="1:5" x14ac:dyDescent="0.3">
      <c r="A632" s="105">
        <v>631</v>
      </c>
      <c r="B632" s="105" t="s">
        <v>2162</v>
      </c>
      <c r="C632" s="105" t="s">
        <v>2161</v>
      </c>
      <c r="D632" s="105" t="s">
        <v>809</v>
      </c>
      <c r="E632" s="178">
        <v>56</v>
      </c>
    </row>
    <row r="633" spans="1:5" x14ac:dyDescent="0.3">
      <c r="A633" s="105">
        <v>632</v>
      </c>
      <c r="B633" s="105" t="s">
        <v>1441</v>
      </c>
      <c r="C633" s="105" t="s">
        <v>2519</v>
      </c>
      <c r="D633" s="105" t="s">
        <v>809</v>
      </c>
      <c r="E633" s="178">
        <v>98</v>
      </c>
    </row>
    <row r="634" spans="1:5" x14ac:dyDescent="0.3">
      <c r="A634" s="105">
        <v>633</v>
      </c>
      <c r="B634" s="105" t="s">
        <v>2165</v>
      </c>
      <c r="C634" s="105" t="s">
        <v>2164</v>
      </c>
      <c r="D634" s="105" t="s">
        <v>5176</v>
      </c>
      <c r="E634" s="178">
        <v>56</v>
      </c>
    </row>
    <row r="635" spans="1:5" x14ac:dyDescent="0.3">
      <c r="A635" s="105">
        <v>634</v>
      </c>
      <c r="B635" s="105" t="s">
        <v>1445</v>
      </c>
      <c r="C635" s="105" t="s">
        <v>2520</v>
      </c>
      <c r="D635" s="105" t="s">
        <v>5176</v>
      </c>
      <c r="E635" s="178">
        <v>34</v>
      </c>
    </row>
    <row r="636" spans="1:5" x14ac:dyDescent="0.3">
      <c r="A636" s="105">
        <v>635</v>
      </c>
      <c r="B636" s="105" t="s">
        <v>2168</v>
      </c>
      <c r="C636" s="105" t="s">
        <v>2167</v>
      </c>
      <c r="D636" s="105" t="s">
        <v>758</v>
      </c>
      <c r="E636" s="178">
        <v>0</v>
      </c>
    </row>
    <row r="637" spans="1:5" x14ac:dyDescent="0.3">
      <c r="A637" s="105">
        <v>636</v>
      </c>
      <c r="B637" s="105" t="s">
        <v>1448</v>
      </c>
      <c r="C637" s="105" t="s">
        <v>2521</v>
      </c>
      <c r="D637" s="105" t="s">
        <v>799</v>
      </c>
      <c r="E637" s="178">
        <v>0</v>
      </c>
    </row>
    <row r="638" spans="1:5" x14ac:dyDescent="0.3">
      <c r="A638" s="105">
        <v>637</v>
      </c>
      <c r="B638" s="105" t="s">
        <v>5223</v>
      </c>
      <c r="C638" s="105" t="s">
        <v>5224</v>
      </c>
      <c r="D638" s="105" t="s">
        <v>5225</v>
      </c>
      <c r="E638" s="178">
        <v>84</v>
      </c>
    </row>
    <row r="639" spans="1:5" x14ac:dyDescent="0.3">
      <c r="A639" s="105">
        <v>638</v>
      </c>
      <c r="B639" s="105" t="s">
        <v>4066</v>
      </c>
      <c r="C639" s="105" t="s">
        <v>5226</v>
      </c>
      <c r="D639" s="105" t="s">
        <v>5225</v>
      </c>
      <c r="E639" s="178">
        <v>63</v>
      </c>
    </row>
    <row r="640" spans="1:5" x14ac:dyDescent="0.3">
      <c r="A640" s="105">
        <v>639</v>
      </c>
      <c r="B640" s="105" t="s">
        <v>1455</v>
      </c>
      <c r="C640" s="105" t="s">
        <v>2173</v>
      </c>
      <c r="D640" s="105" t="s">
        <v>837</v>
      </c>
      <c r="E640" s="178">
        <v>48</v>
      </c>
    </row>
    <row r="641" spans="1:5" x14ac:dyDescent="0.3">
      <c r="A641" s="105">
        <v>640</v>
      </c>
      <c r="B641" s="105" t="s">
        <v>1456</v>
      </c>
      <c r="C641" s="105" t="s">
        <v>1454</v>
      </c>
      <c r="D641" s="105" t="s">
        <v>5176</v>
      </c>
      <c r="E641" s="178">
        <v>65</v>
      </c>
    </row>
    <row r="642" spans="1:5" x14ac:dyDescent="0.3">
      <c r="A642" s="105">
        <v>641</v>
      </c>
      <c r="B642" s="105" t="s">
        <v>2176</v>
      </c>
      <c r="C642" s="105" t="s">
        <v>2175</v>
      </c>
      <c r="D642" s="105" t="s">
        <v>770</v>
      </c>
      <c r="E642" s="178">
        <v>0</v>
      </c>
    </row>
    <row r="643" spans="1:5" x14ac:dyDescent="0.3">
      <c r="A643" s="105">
        <v>642</v>
      </c>
      <c r="B643" s="105" t="s">
        <v>1459</v>
      </c>
      <c r="C643" s="105" t="s">
        <v>2524</v>
      </c>
      <c r="D643" s="105" t="s">
        <v>809</v>
      </c>
      <c r="E643" s="178">
        <v>0</v>
      </c>
    </row>
    <row r="644" spans="1:5" x14ac:dyDescent="0.3">
      <c r="A644" s="105">
        <v>643</v>
      </c>
      <c r="B644" s="105" t="s">
        <v>5227</v>
      </c>
      <c r="C644" s="105" t="s">
        <v>5228</v>
      </c>
      <c r="D644" s="105" t="s">
        <v>5229</v>
      </c>
      <c r="E644" s="178">
        <v>15</v>
      </c>
    </row>
    <row r="645" spans="1:5" x14ac:dyDescent="0.3">
      <c r="A645" s="105">
        <v>644</v>
      </c>
      <c r="B645" s="105" t="s">
        <v>4063</v>
      </c>
      <c r="C645" s="105" t="s">
        <v>5230</v>
      </c>
      <c r="D645" s="105" t="s">
        <v>5229</v>
      </c>
      <c r="E645" s="178">
        <v>119</v>
      </c>
    </row>
    <row r="646" spans="1:5" x14ac:dyDescent="0.3">
      <c r="A646" s="105">
        <v>645</v>
      </c>
      <c r="B646" s="105" t="s">
        <v>1462</v>
      </c>
      <c r="C646" s="105" t="s">
        <v>2178</v>
      </c>
      <c r="D646" s="105" t="s">
        <v>844</v>
      </c>
      <c r="E646" s="178">
        <v>103</v>
      </c>
    </row>
    <row r="647" spans="1:5" x14ac:dyDescent="0.3">
      <c r="A647" s="105">
        <v>646</v>
      </c>
      <c r="B647" s="105" t="s">
        <v>1463</v>
      </c>
      <c r="C647" s="105" t="s">
        <v>1461</v>
      </c>
      <c r="D647" s="105" t="s">
        <v>5176</v>
      </c>
      <c r="E647" s="178">
        <v>65</v>
      </c>
    </row>
    <row r="648" spans="1:5" x14ac:dyDescent="0.3">
      <c r="A648" s="105">
        <v>647</v>
      </c>
      <c r="B648" s="105" t="s">
        <v>2181</v>
      </c>
      <c r="C648" s="105" t="s">
        <v>2180</v>
      </c>
      <c r="D648" s="105" t="s">
        <v>770</v>
      </c>
      <c r="E648" s="178">
        <v>0</v>
      </c>
    </row>
    <row r="649" spans="1:5" x14ac:dyDescent="0.3">
      <c r="A649" s="105">
        <v>648</v>
      </c>
      <c r="B649" s="105" t="s">
        <v>1465</v>
      </c>
      <c r="C649" s="105" t="s">
        <v>2526</v>
      </c>
      <c r="D649" s="105" t="s">
        <v>809</v>
      </c>
      <c r="E649" s="178">
        <v>0</v>
      </c>
    </row>
    <row r="650" spans="1:5" x14ac:dyDescent="0.3">
      <c r="A650" s="105">
        <v>649</v>
      </c>
      <c r="B650" s="105" t="s">
        <v>5231</v>
      </c>
      <c r="C650" s="105" t="s">
        <v>5232</v>
      </c>
      <c r="D650" s="105" t="s">
        <v>5233</v>
      </c>
      <c r="E650" s="178">
        <v>80</v>
      </c>
    </row>
    <row r="651" spans="1:5" x14ac:dyDescent="0.3">
      <c r="A651" s="105">
        <v>650</v>
      </c>
      <c r="B651" s="105" t="s">
        <v>2187</v>
      </c>
      <c r="C651" s="105" t="s">
        <v>2186</v>
      </c>
      <c r="D651" s="105" t="s">
        <v>844</v>
      </c>
      <c r="E651" s="178">
        <v>4</v>
      </c>
    </row>
    <row r="652" spans="1:5" x14ac:dyDescent="0.3">
      <c r="A652" s="105">
        <v>651</v>
      </c>
      <c r="B652" s="105" t="s">
        <v>1472</v>
      </c>
      <c r="C652" s="105" t="s">
        <v>2528</v>
      </c>
      <c r="D652" s="105" t="s">
        <v>5176</v>
      </c>
      <c r="E652" s="178">
        <v>27</v>
      </c>
    </row>
    <row r="653" spans="1:5" x14ac:dyDescent="0.3">
      <c r="A653" s="105">
        <v>652</v>
      </c>
      <c r="B653" s="105" t="s">
        <v>3066</v>
      </c>
      <c r="C653" s="105" t="s">
        <v>3065</v>
      </c>
      <c r="D653" s="105" t="s">
        <v>5221</v>
      </c>
      <c r="E653" s="178">
        <v>38</v>
      </c>
    </row>
    <row r="654" spans="1:5" x14ac:dyDescent="0.3">
      <c r="A654" s="105">
        <v>653</v>
      </c>
      <c r="B654" s="105" t="s">
        <v>3068</v>
      </c>
      <c r="C654" s="105" t="s">
        <v>3067</v>
      </c>
      <c r="D654" s="105" t="s">
        <v>5221</v>
      </c>
      <c r="E654" s="178">
        <v>44</v>
      </c>
    </row>
    <row r="655" spans="1:5" x14ac:dyDescent="0.3">
      <c r="A655" s="105">
        <v>654</v>
      </c>
      <c r="B655" s="105" t="s">
        <v>3072</v>
      </c>
      <c r="C655" s="105" t="s">
        <v>3071</v>
      </c>
      <c r="D655" s="105" t="s">
        <v>5222</v>
      </c>
      <c r="E655" s="178">
        <v>68</v>
      </c>
    </row>
    <row r="656" spans="1:5" x14ac:dyDescent="0.3">
      <c r="A656" s="105">
        <v>655</v>
      </c>
      <c r="B656" s="105" t="s">
        <v>3074</v>
      </c>
      <c r="C656" s="105" t="s">
        <v>3073</v>
      </c>
      <c r="D656" s="105" t="s">
        <v>5222</v>
      </c>
      <c r="E656" s="178">
        <v>79</v>
      </c>
    </row>
    <row r="657" spans="1:5" x14ac:dyDescent="0.3">
      <c r="A657" s="105">
        <v>656</v>
      </c>
      <c r="B657" s="105" t="s">
        <v>863</v>
      </c>
      <c r="C657" s="105" t="s">
        <v>862</v>
      </c>
      <c r="D657" s="105" t="s">
        <v>758</v>
      </c>
      <c r="E657" s="178">
        <v>0</v>
      </c>
    </row>
    <row r="658" spans="1:5" x14ac:dyDescent="0.3">
      <c r="A658" s="105">
        <v>657</v>
      </c>
      <c r="B658" s="105" t="s">
        <v>866</v>
      </c>
      <c r="C658" s="105" t="s">
        <v>865</v>
      </c>
      <c r="D658" s="105" t="s">
        <v>770</v>
      </c>
      <c r="E658" s="178">
        <v>0</v>
      </c>
    </row>
    <row r="659" spans="1:5" x14ac:dyDescent="0.3">
      <c r="A659" s="105">
        <v>658</v>
      </c>
      <c r="B659" s="105" t="s">
        <v>869</v>
      </c>
      <c r="C659" s="105" t="s">
        <v>868</v>
      </c>
      <c r="D659" s="105" t="s">
        <v>758</v>
      </c>
      <c r="E659" s="178">
        <v>0</v>
      </c>
    </row>
    <row r="660" spans="1:5" x14ac:dyDescent="0.3">
      <c r="A660" s="105">
        <v>659</v>
      </c>
      <c r="B660" s="105" t="s">
        <v>872</v>
      </c>
      <c r="C660" s="105" t="s">
        <v>871</v>
      </c>
      <c r="D660" s="105" t="s">
        <v>770</v>
      </c>
      <c r="E660" s="178">
        <v>0</v>
      </c>
    </row>
    <row r="661" spans="1:5" x14ac:dyDescent="0.3">
      <c r="A661" s="105">
        <v>660</v>
      </c>
      <c r="B661" s="105" t="s">
        <v>3610</v>
      </c>
      <c r="C661" s="105" t="s">
        <v>3610</v>
      </c>
      <c r="D661" s="105" t="s">
        <v>3611</v>
      </c>
      <c r="E661" s="178">
        <v>19</v>
      </c>
    </row>
    <row r="662" spans="1:5" x14ac:dyDescent="0.3">
      <c r="A662" s="105">
        <v>661</v>
      </c>
      <c r="B662" s="105" t="s">
        <v>3613</v>
      </c>
      <c r="C662" s="105" t="s">
        <v>3805</v>
      </c>
      <c r="D662" s="105" t="s">
        <v>5234</v>
      </c>
      <c r="E662" s="178">
        <v>296</v>
      </c>
    </row>
    <row r="663" spans="1:5" x14ac:dyDescent="0.3">
      <c r="A663" s="105">
        <v>662</v>
      </c>
      <c r="B663" s="105" t="s">
        <v>3616</v>
      </c>
      <c r="C663" s="105" t="s">
        <v>3806</v>
      </c>
      <c r="D663" s="105" t="s">
        <v>5235</v>
      </c>
      <c r="E663" s="178">
        <v>935</v>
      </c>
    </row>
    <row r="664" spans="1:5" x14ac:dyDescent="0.3">
      <c r="A664" s="105">
        <v>663</v>
      </c>
      <c r="B664" s="105" t="s">
        <v>3619</v>
      </c>
      <c r="C664" s="105" t="s">
        <v>3807</v>
      </c>
      <c r="D664" s="105" t="s">
        <v>5236</v>
      </c>
      <c r="E664" s="178">
        <v>630</v>
      </c>
    </row>
    <row r="665" spans="1:5" x14ac:dyDescent="0.3">
      <c r="A665" s="105">
        <v>664</v>
      </c>
      <c r="B665" s="105" t="s">
        <v>5237</v>
      </c>
      <c r="C665" s="105" t="e">
        <v>#N/A</v>
      </c>
      <c r="D665" s="105" t="e">
        <v>#N/A</v>
      </c>
      <c r="E665" s="178">
        <v>0</v>
      </c>
    </row>
    <row r="666" spans="1:5" x14ac:dyDescent="0.3">
      <c r="A666" s="105">
        <v>665</v>
      </c>
      <c r="B666" s="105" t="s">
        <v>3486</v>
      </c>
      <c r="C666" s="105" t="s">
        <v>3487</v>
      </c>
      <c r="D666" s="105" t="s">
        <v>3790</v>
      </c>
      <c r="E666" s="178">
        <v>17</v>
      </c>
    </row>
    <row r="667" spans="1:5" x14ac:dyDescent="0.3">
      <c r="A667" s="105">
        <v>666</v>
      </c>
      <c r="B667" s="105" t="s">
        <v>3435</v>
      </c>
      <c r="C667" s="105" t="s">
        <v>3441</v>
      </c>
      <c r="D667" s="105" t="s">
        <v>3790</v>
      </c>
      <c r="E667" s="178">
        <v>22</v>
      </c>
    </row>
    <row r="668" spans="1:5" x14ac:dyDescent="0.3">
      <c r="A668" s="105">
        <v>667</v>
      </c>
      <c r="B668" s="105" t="s">
        <v>5238</v>
      </c>
      <c r="C668" s="105" t="s">
        <v>5239</v>
      </c>
      <c r="D668" s="105" t="e">
        <v>#N/A</v>
      </c>
      <c r="E668" s="178">
        <v>2</v>
      </c>
    </row>
    <row r="669" spans="1:5" x14ac:dyDescent="0.3">
      <c r="A669" s="105">
        <v>668</v>
      </c>
      <c r="B669" s="105" t="s">
        <v>3488</v>
      </c>
      <c r="C669" s="105" t="s">
        <v>3485</v>
      </c>
      <c r="D669" s="105" t="s">
        <v>3791</v>
      </c>
      <c r="E669" s="178">
        <v>27</v>
      </c>
    </row>
    <row r="670" spans="1:5" x14ac:dyDescent="0.3">
      <c r="A670" s="105">
        <v>669</v>
      </c>
      <c r="B670" s="105" t="s">
        <v>3442</v>
      </c>
      <c r="C670" s="105" t="s">
        <v>3434</v>
      </c>
      <c r="D670" s="105" t="s">
        <v>3791</v>
      </c>
      <c r="E670" s="178">
        <v>9</v>
      </c>
    </row>
    <row r="671" spans="1:5" x14ac:dyDescent="0.3">
      <c r="A671" s="105">
        <v>670</v>
      </c>
      <c r="B671" s="105" t="s">
        <v>3482</v>
      </c>
      <c r="C671" s="105" t="s">
        <v>3481</v>
      </c>
      <c r="D671" s="105" t="s">
        <v>3788</v>
      </c>
      <c r="E671" s="178">
        <v>273</v>
      </c>
    </row>
    <row r="672" spans="1:5" x14ac:dyDescent="0.3">
      <c r="A672" s="105">
        <v>671</v>
      </c>
      <c r="B672" s="105" t="s">
        <v>3450</v>
      </c>
      <c r="C672" s="105" t="s">
        <v>3449</v>
      </c>
      <c r="D672" s="105" t="s">
        <v>3788</v>
      </c>
      <c r="E672" s="178">
        <v>203</v>
      </c>
    </row>
    <row r="673" spans="1:5" x14ac:dyDescent="0.3">
      <c r="A673" s="105">
        <v>672</v>
      </c>
      <c r="B673" s="105" t="s">
        <v>3484</v>
      </c>
      <c r="C673" s="105" t="s">
        <v>3483</v>
      </c>
      <c r="D673" s="105" t="s">
        <v>3789</v>
      </c>
      <c r="E673" s="178">
        <v>339</v>
      </c>
    </row>
    <row r="674" spans="1:5" x14ac:dyDescent="0.3">
      <c r="A674" s="105">
        <v>673</v>
      </c>
      <c r="B674" s="105" t="s">
        <v>3453</v>
      </c>
      <c r="C674" s="105" t="s">
        <v>3452</v>
      </c>
      <c r="D674" s="105" t="s">
        <v>3789</v>
      </c>
      <c r="E674" s="178">
        <v>128</v>
      </c>
    </row>
    <row r="675" spans="1:5" x14ac:dyDescent="0.3">
      <c r="A675" s="105">
        <v>674</v>
      </c>
      <c r="B675" s="105" t="s">
        <v>3355</v>
      </c>
      <c r="C675" s="105" t="s">
        <v>3354</v>
      </c>
      <c r="D675" s="105" t="s">
        <v>3356</v>
      </c>
      <c r="E675" s="178">
        <v>14</v>
      </c>
    </row>
    <row r="676" spans="1:5" x14ac:dyDescent="0.3">
      <c r="A676" s="105">
        <v>675</v>
      </c>
      <c r="B676" s="105" t="s">
        <v>3523</v>
      </c>
      <c r="C676" s="105" t="s">
        <v>3522</v>
      </c>
      <c r="D676" s="105" t="s">
        <v>3799</v>
      </c>
      <c r="E676" s="178">
        <v>10</v>
      </c>
    </row>
    <row r="677" spans="1:5" x14ac:dyDescent="0.3">
      <c r="A677" s="105">
        <v>676</v>
      </c>
      <c r="B677" s="105" t="s">
        <v>3398</v>
      </c>
      <c r="C677" s="105" t="s">
        <v>3397</v>
      </c>
      <c r="D677" s="105" t="s">
        <v>3399</v>
      </c>
      <c r="E677" s="178">
        <v>0</v>
      </c>
    </row>
    <row r="678" spans="1:5" x14ac:dyDescent="0.3">
      <c r="A678" s="105">
        <v>677</v>
      </c>
      <c r="B678" s="105" t="s">
        <v>3403</v>
      </c>
      <c r="C678" s="105" t="s">
        <v>3402</v>
      </c>
      <c r="D678" s="105" t="s">
        <v>5240</v>
      </c>
      <c r="E678" s="178">
        <v>8</v>
      </c>
    </row>
    <row r="679" spans="1:5" x14ac:dyDescent="0.3">
      <c r="A679" s="105">
        <v>678</v>
      </c>
      <c r="B679" s="105" t="s">
        <v>3359</v>
      </c>
      <c r="C679" s="105" t="s">
        <v>3358</v>
      </c>
      <c r="D679" s="105" t="s">
        <v>3360</v>
      </c>
      <c r="E679" s="178">
        <v>5</v>
      </c>
    </row>
    <row r="680" spans="1:5" x14ac:dyDescent="0.3">
      <c r="A680" s="105">
        <v>679</v>
      </c>
      <c r="B680" s="105" t="s">
        <v>3499</v>
      </c>
      <c r="C680" s="105" t="s">
        <v>3498</v>
      </c>
      <c r="D680" s="105" t="s">
        <v>3794</v>
      </c>
      <c r="E680" s="178">
        <v>10</v>
      </c>
    </row>
    <row r="681" spans="1:5" x14ac:dyDescent="0.3">
      <c r="A681" s="105">
        <v>680</v>
      </c>
      <c r="B681" s="105" t="s">
        <v>3347</v>
      </c>
      <c r="C681" s="105" t="s">
        <v>3346</v>
      </c>
      <c r="D681" s="105" t="s">
        <v>3348</v>
      </c>
      <c r="E681" s="178">
        <v>13</v>
      </c>
    </row>
    <row r="682" spans="1:5" x14ac:dyDescent="0.3">
      <c r="A682" s="105">
        <v>681</v>
      </c>
      <c r="B682" s="105" t="s">
        <v>5241</v>
      </c>
      <c r="C682" s="105" t="s">
        <v>3459</v>
      </c>
      <c r="D682" s="105" t="s">
        <v>5242</v>
      </c>
      <c r="E682" s="178">
        <v>27</v>
      </c>
    </row>
    <row r="683" spans="1:5" x14ac:dyDescent="0.3">
      <c r="A683" s="105">
        <v>682</v>
      </c>
      <c r="B683" s="105" t="s">
        <v>3368</v>
      </c>
      <c r="C683" s="105" t="s">
        <v>3367</v>
      </c>
      <c r="D683" s="105" t="s">
        <v>3369</v>
      </c>
      <c r="E683" s="178">
        <v>70</v>
      </c>
    </row>
    <row r="684" spans="1:5" x14ac:dyDescent="0.3">
      <c r="A684" s="105">
        <v>683</v>
      </c>
      <c r="B684" s="105" t="s">
        <v>3470</v>
      </c>
      <c r="C684" s="105" t="s">
        <v>5243</v>
      </c>
      <c r="D684" s="105" t="s">
        <v>3457</v>
      </c>
      <c r="E684" s="178">
        <v>32</v>
      </c>
    </row>
    <row r="685" spans="1:5" x14ac:dyDescent="0.3">
      <c r="A685" s="105">
        <v>684</v>
      </c>
      <c r="B685" s="105" t="s">
        <v>3372</v>
      </c>
      <c r="C685" s="105" t="s">
        <v>3386</v>
      </c>
      <c r="D685" s="105" t="s">
        <v>3373</v>
      </c>
      <c r="E685" s="178">
        <v>56</v>
      </c>
    </row>
    <row r="686" spans="1:5" x14ac:dyDescent="0.3">
      <c r="A686" s="105">
        <v>685</v>
      </c>
      <c r="B686" s="105" t="s">
        <v>3468</v>
      </c>
      <c r="C686" s="105" t="s">
        <v>5244</v>
      </c>
      <c r="D686" s="105" t="s">
        <v>3469</v>
      </c>
      <c r="E686" s="178">
        <v>56</v>
      </c>
    </row>
    <row r="687" spans="1:5" x14ac:dyDescent="0.3">
      <c r="A687" s="105">
        <v>686</v>
      </c>
      <c r="B687" s="105" t="s">
        <v>3376</v>
      </c>
      <c r="C687" s="105" t="s">
        <v>3375</v>
      </c>
      <c r="D687" s="105" t="s">
        <v>5245</v>
      </c>
      <c r="E687" s="178">
        <v>14</v>
      </c>
    </row>
    <row r="688" spans="1:5" x14ac:dyDescent="0.3">
      <c r="A688" s="105">
        <v>687</v>
      </c>
      <c r="B688" s="105" t="s">
        <v>3406</v>
      </c>
      <c r="C688" s="105" t="s">
        <v>3405</v>
      </c>
      <c r="D688" s="105" t="s">
        <v>3407</v>
      </c>
      <c r="E688" s="178">
        <v>33</v>
      </c>
    </row>
    <row r="689" spans="1:5" x14ac:dyDescent="0.3">
      <c r="A689" s="105">
        <v>688</v>
      </c>
      <c r="B689" s="105" t="s">
        <v>3379</v>
      </c>
      <c r="C689" s="105" t="s">
        <v>3378</v>
      </c>
      <c r="D689" s="105" t="s">
        <v>5246</v>
      </c>
      <c r="E689" s="178">
        <v>28</v>
      </c>
    </row>
    <row r="690" spans="1:5" x14ac:dyDescent="0.3">
      <c r="A690" s="105">
        <v>689</v>
      </c>
      <c r="B690" s="105" t="s">
        <v>3462</v>
      </c>
      <c r="C690" s="105" t="s">
        <v>5247</v>
      </c>
      <c r="D690" s="105" t="s">
        <v>3463</v>
      </c>
      <c r="E690" s="178">
        <v>21</v>
      </c>
    </row>
    <row r="691" spans="1:5" x14ac:dyDescent="0.3">
      <c r="A691" s="105">
        <v>690</v>
      </c>
      <c r="B691" s="105" t="s">
        <v>3383</v>
      </c>
      <c r="C691" s="105" t="s">
        <v>3382</v>
      </c>
      <c r="D691" s="105" t="s">
        <v>5248</v>
      </c>
      <c r="E691" s="178">
        <v>19</v>
      </c>
    </row>
    <row r="692" spans="1:5" x14ac:dyDescent="0.3">
      <c r="A692" s="105">
        <v>691</v>
      </c>
      <c r="B692" s="105" t="s">
        <v>4288</v>
      </c>
      <c r="C692" s="105" t="s">
        <v>5249</v>
      </c>
      <c r="D692" s="105" t="s">
        <v>5250</v>
      </c>
      <c r="E692" s="178">
        <v>8</v>
      </c>
    </row>
    <row r="693" spans="1:5" x14ac:dyDescent="0.3">
      <c r="A693" s="105">
        <v>692</v>
      </c>
      <c r="B693" s="105" t="s">
        <v>3076</v>
      </c>
      <c r="C693" s="105" t="s">
        <v>3075</v>
      </c>
      <c r="D693" s="105" t="s">
        <v>5221</v>
      </c>
      <c r="E693" s="178">
        <v>6</v>
      </c>
    </row>
    <row r="694" spans="1:5" x14ac:dyDescent="0.3">
      <c r="A694" s="105">
        <v>693</v>
      </c>
      <c r="B694" s="105" t="s">
        <v>3078</v>
      </c>
      <c r="C694" s="105" t="s">
        <v>3077</v>
      </c>
      <c r="D694" s="105" t="s">
        <v>5221</v>
      </c>
      <c r="E694" s="178">
        <v>7</v>
      </c>
    </row>
    <row r="695" spans="1:5" x14ac:dyDescent="0.3">
      <c r="A695" s="105">
        <v>694</v>
      </c>
      <c r="B695" s="105" t="s">
        <v>3657</v>
      </c>
      <c r="C695" s="105" t="s">
        <v>3656</v>
      </c>
      <c r="D695" s="105" t="s">
        <v>5251</v>
      </c>
      <c r="E695" s="178">
        <v>0</v>
      </c>
    </row>
    <row r="696" spans="1:5" x14ac:dyDescent="0.3">
      <c r="A696" s="101">
        <v>695</v>
      </c>
      <c r="B696" s="105" t="s">
        <v>3654</v>
      </c>
      <c r="C696" s="105" t="s">
        <v>3653</v>
      </c>
      <c r="D696" s="105" t="s">
        <v>5252</v>
      </c>
      <c r="E696" s="178">
        <v>30</v>
      </c>
    </row>
    <row r="697" spans="1:5" x14ac:dyDescent="0.3">
      <c r="A697" s="105">
        <v>696</v>
      </c>
      <c r="B697" s="105" t="s">
        <v>3630</v>
      </c>
      <c r="C697" s="105" t="s">
        <v>3629</v>
      </c>
      <c r="D697" s="105" t="s">
        <v>5253</v>
      </c>
      <c r="E697" s="178">
        <v>60</v>
      </c>
    </row>
    <row r="698" spans="1:5" x14ac:dyDescent="0.3">
      <c r="A698" s="105">
        <v>697</v>
      </c>
      <c r="B698" s="105" t="s">
        <v>3642</v>
      </c>
      <c r="C698" s="105" t="s">
        <v>3641</v>
      </c>
      <c r="D698" s="105" t="s">
        <v>5251</v>
      </c>
      <c r="E698" s="178">
        <v>0</v>
      </c>
    </row>
    <row r="699" spans="1:5" x14ac:dyDescent="0.3">
      <c r="A699" s="101">
        <v>698</v>
      </c>
      <c r="B699" s="105" t="s">
        <v>3639</v>
      </c>
      <c r="C699" s="105" t="s">
        <v>3638</v>
      </c>
      <c r="D699" s="105" t="s">
        <v>5252</v>
      </c>
      <c r="E699" s="178">
        <v>64</v>
      </c>
    </row>
    <row r="700" spans="1:5" x14ac:dyDescent="0.3">
      <c r="A700" s="105">
        <v>699</v>
      </c>
      <c r="B700" s="105" t="s">
        <v>3627</v>
      </c>
      <c r="C700" s="105" t="s">
        <v>3626</v>
      </c>
      <c r="D700" s="105" t="s">
        <v>5253</v>
      </c>
      <c r="E700" s="178">
        <v>48</v>
      </c>
    </row>
    <row r="701" spans="1:5" x14ac:dyDescent="0.3">
      <c r="A701" s="105">
        <v>700</v>
      </c>
      <c r="B701" s="105" t="s">
        <v>3633</v>
      </c>
      <c r="C701" s="105" t="s">
        <v>3632</v>
      </c>
      <c r="D701" s="105" t="s">
        <v>5254</v>
      </c>
      <c r="E701" s="178">
        <v>8</v>
      </c>
    </row>
    <row r="702" spans="1:5" x14ac:dyDescent="0.3">
      <c r="A702" s="105">
        <v>701</v>
      </c>
      <c r="B702" s="105" t="s">
        <v>3648</v>
      </c>
      <c r="C702" s="105" t="s">
        <v>3647</v>
      </c>
      <c r="D702" s="105" t="s">
        <v>5255</v>
      </c>
      <c r="E702" s="178">
        <v>44</v>
      </c>
    </row>
    <row r="703" spans="1:5" x14ac:dyDescent="0.3">
      <c r="A703" s="105">
        <v>702</v>
      </c>
      <c r="B703" s="105" t="s">
        <v>3651</v>
      </c>
      <c r="C703" s="105" t="s">
        <v>3650</v>
      </c>
      <c r="D703" s="105" t="s">
        <v>5256</v>
      </c>
      <c r="E703" s="178">
        <v>16</v>
      </c>
    </row>
    <row r="704" spans="1:5" x14ac:dyDescent="0.3">
      <c r="A704" s="105">
        <v>703</v>
      </c>
      <c r="B704" s="105" t="s">
        <v>3584</v>
      </c>
      <c r="C704" s="105" t="s">
        <v>3583</v>
      </c>
      <c r="D704" s="105" t="s">
        <v>3585</v>
      </c>
      <c r="E704" s="178">
        <v>290</v>
      </c>
    </row>
    <row r="705" spans="1:5" x14ac:dyDescent="0.3">
      <c r="A705" s="105">
        <v>704</v>
      </c>
      <c r="B705" s="105" t="s">
        <v>3587</v>
      </c>
      <c r="C705" s="105" t="s">
        <v>3586</v>
      </c>
      <c r="D705" s="105" t="s">
        <v>3588</v>
      </c>
      <c r="E705" s="178">
        <v>82</v>
      </c>
    </row>
    <row r="706" spans="1:5" x14ac:dyDescent="0.3">
      <c r="A706" s="105">
        <v>705</v>
      </c>
      <c r="B706" s="105" t="s">
        <v>3581</v>
      </c>
      <c r="C706" s="105" t="s">
        <v>3580</v>
      </c>
      <c r="D706" s="105" t="s">
        <v>3582</v>
      </c>
      <c r="E706" s="178">
        <v>299</v>
      </c>
    </row>
    <row r="707" spans="1:5" x14ac:dyDescent="0.3">
      <c r="A707" s="105">
        <v>706</v>
      </c>
      <c r="B707" s="105" t="s">
        <v>3578</v>
      </c>
      <c r="C707" s="105" t="s">
        <v>3577</v>
      </c>
      <c r="D707" s="105" t="s">
        <v>3579</v>
      </c>
      <c r="E707" s="178">
        <v>196</v>
      </c>
    </row>
    <row r="708" spans="1:5" x14ac:dyDescent="0.3">
      <c r="A708" s="179">
        <v>707</v>
      </c>
      <c r="B708" s="105" t="s">
        <v>3865</v>
      </c>
      <c r="C708" s="105" t="s">
        <v>3864</v>
      </c>
      <c r="D708" s="105" t="s">
        <v>5257</v>
      </c>
      <c r="E708" s="178">
        <v>52</v>
      </c>
    </row>
    <row r="709" spans="1:5" x14ac:dyDescent="0.3">
      <c r="A709" s="105">
        <v>708</v>
      </c>
      <c r="B709" s="105" t="s">
        <v>3871</v>
      </c>
      <c r="C709" s="105" t="s">
        <v>3870</v>
      </c>
      <c r="D709" s="105" t="s">
        <v>5258</v>
      </c>
      <c r="E709" s="178">
        <v>26</v>
      </c>
    </row>
    <row r="710" spans="1:5" x14ac:dyDescent="0.3">
      <c r="A710" s="105">
        <v>709</v>
      </c>
      <c r="B710" s="105" t="s">
        <v>3928</v>
      </c>
      <c r="C710" s="105" t="s">
        <v>3927</v>
      </c>
      <c r="D710" s="105" t="s">
        <v>5259</v>
      </c>
      <c r="E710" s="178">
        <v>98</v>
      </c>
    </row>
    <row r="711" spans="1:5" x14ac:dyDescent="0.3">
      <c r="A711" s="105">
        <v>710</v>
      </c>
      <c r="B711" s="105" t="s">
        <v>3862</v>
      </c>
      <c r="C711" s="105" t="s">
        <v>3861</v>
      </c>
      <c r="D711" s="105" t="s">
        <v>5260</v>
      </c>
      <c r="E711" s="178">
        <v>18</v>
      </c>
    </row>
    <row r="712" spans="1:5" x14ac:dyDescent="0.3">
      <c r="A712" s="105">
        <v>711</v>
      </c>
      <c r="B712" s="105" t="s">
        <v>3948</v>
      </c>
      <c r="C712" s="105" t="s">
        <v>3947</v>
      </c>
      <c r="D712" s="105" t="s">
        <v>5261</v>
      </c>
      <c r="E712" s="178">
        <v>5</v>
      </c>
    </row>
    <row r="713" spans="1:5" x14ac:dyDescent="0.3">
      <c r="A713" s="105">
        <v>712</v>
      </c>
      <c r="B713" s="105" t="s">
        <v>3868</v>
      </c>
      <c r="C713" s="105" t="s">
        <v>3867</v>
      </c>
      <c r="D713" s="105" t="s">
        <v>5262</v>
      </c>
      <c r="E713" s="178">
        <v>22</v>
      </c>
    </row>
    <row r="714" spans="1:5" x14ac:dyDescent="0.3">
      <c r="A714" s="105">
        <v>713</v>
      </c>
      <c r="B714" s="105" t="s">
        <v>3943</v>
      </c>
      <c r="C714" s="105" t="s">
        <v>3942</v>
      </c>
      <c r="D714" s="105" t="s">
        <v>5263</v>
      </c>
      <c r="E714" s="178">
        <v>5</v>
      </c>
    </row>
    <row r="715" spans="1:5" x14ac:dyDescent="0.3">
      <c r="A715" s="101">
        <v>714</v>
      </c>
      <c r="B715" s="105" t="s">
        <v>3922</v>
      </c>
      <c r="C715" s="105" t="s">
        <v>3921</v>
      </c>
      <c r="D715" s="105" t="s">
        <v>5264</v>
      </c>
      <c r="E715" s="178">
        <v>125</v>
      </c>
    </row>
    <row r="716" spans="1:5" x14ac:dyDescent="0.3">
      <c r="A716" s="105">
        <v>715</v>
      </c>
      <c r="B716" s="105" t="s">
        <v>3741</v>
      </c>
      <c r="C716" s="105" t="s">
        <v>5265</v>
      </c>
      <c r="D716" s="105" t="s">
        <v>5266</v>
      </c>
      <c r="E716" s="178">
        <v>103</v>
      </c>
    </row>
    <row r="717" spans="1:5" x14ac:dyDescent="0.3">
      <c r="A717" s="105">
        <v>716</v>
      </c>
      <c r="B717" s="105" t="s">
        <v>3764</v>
      </c>
      <c r="C717" s="105" t="s">
        <v>5267</v>
      </c>
      <c r="D717" s="105" t="s">
        <v>5268</v>
      </c>
      <c r="E717" s="178">
        <v>32</v>
      </c>
    </row>
    <row r="718" spans="1:5" x14ac:dyDescent="0.3">
      <c r="A718" s="105">
        <v>717</v>
      </c>
      <c r="B718" s="105" t="s">
        <v>3747</v>
      </c>
      <c r="C718" s="105" t="s">
        <v>5269</v>
      </c>
      <c r="D718" s="105" t="s">
        <v>5270</v>
      </c>
      <c r="E718" s="178">
        <v>72</v>
      </c>
    </row>
    <row r="719" spans="1:5" x14ac:dyDescent="0.3">
      <c r="A719" s="105">
        <v>718</v>
      </c>
      <c r="B719" s="105" t="s">
        <v>3770</v>
      </c>
      <c r="C719" s="105" t="s">
        <v>5271</v>
      </c>
      <c r="D719" s="105" t="s">
        <v>5272</v>
      </c>
      <c r="E719" s="178">
        <v>47</v>
      </c>
    </row>
    <row r="720" spans="1:5" x14ac:dyDescent="0.3">
      <c r="A720" s="105">
        <v>719</v>
      </c>
      <c r="B720" s="105" t="s">
        <v>3753</v>
      </c>
      <c r="C720" s="105" t="s">
        <v>5273</v>
      </c>
      <c r="D720" s="105" t="s">
        <v>5274</v>
      </c>
      <c r="E720" s="178">
        <v>62</v>
      </c>
    </row>
    <row r="721" spans="1:5" x14ac:dyDescent="0.3">
      <c r="A721" s="105">
        <v>720</v>
      </c>
      <c r="B721" s="105" t="s">
        <v>3774</v>
      </c>
      <c r="C721" s="105" t="s">
        <v>5275</v>
      </c>
      <c r="D721" s="105" t="s">
        <v>5276</v>
      </c>
      <c r="E721" s="178">
        <v>47</v>
      </c>
    </row>
    <row r="722" spans="1:5" x14ac:dyDescent="0.3">
      <c r="A722" s="105">
        <v>721</v>
      </c>
      <c r="B722" s="105" t="s">
        <v>3759</v>
      </c>
      <c r="C722" s="105" t="s">
        <v>5277</v>
      </c>
      <c r="D722" s="105" t="s">
        <v>5278</v>
      </c>
      <c r="E722" s="178">
        <v>62</v>
      </c>
    </row>
    <row r="723" spans="1:5" x14ac:dyDescent="0.3">
      <c r="A723" s="105">
        <v>722</v>
      </c>
      <c r="B723" s="105" t="s">
        <v>3778</v>
      </c>
      <c r="C723" s="105" t="s">
        <v>5279</v>
      </c>
      <c r="D723" s="105" t="s">
        <v>5280</v>
      </c>
      <c r="E723" s="178">
        <v>33</v>
      </c>
    </row>
    <row r="724" spans="1:5" x14ac:dyDescent="0.3">
      <c r="A724" s="105">
        <v>723</v>
      </c>
      <c r="B724" s="105" t="s">
        <v>3738</v>
      </c>
      <c r="C724" s="105" t="s">
        <v>5281</v>
      </c>
      <c r="D724" s="105" t="s">
        <v>5282</v>
      </c>
      <c r="E724" s="178">
        <v>17</v>
      </c>
    </row>
    <row r="725" spans="1:5" x14ac:dyDescent="0.3">
      <c r="A725" s="105">
        <v>724</v>
      </c>
      <c r="B725" s="105" t="s">
        <v>3762</v>
      </c>
      <c r="C725" s="105" t="s">
        <v>5283</v>
      </c>
      <c r="D725" s="105" t="s">
        <v>5284</v>
      </c>
      <c r="E725" s="178">
        <v>16</v>
      </c>
    </row>
    <row r="726" spans="1:5" x14ac:dyDescent="0.3">
      <c r="A726" s="105">
        <v>725</v>
      </c>
      <c r="B726" s="105" t="s">
        <v>3744</v>
      </c>
      <c r="C726" s="105" t="s">
        <v>5285</v>
      </c>
      <c r="D726" s="105" t="s">
        <v>5286</v>
      </c>
      <c r="E726" s="178">
        <v>17</v>
      </c>
    </row>
    <row r="727" spans="1:5" x14ac:dyDescent="0.3">
      <c r="A727" s="105">
        <v>726</v>
      </c>
      <c r="B727" s="105" t="s">
        <v>3768</v>
      </c>
      <c r="C727" s="105" t="s">
        <v>5287</v>
      </c>
      <c r="D727" s="105" t="s">
        <v>5288</v>
      </c>
      <c r="E727" s="178">
        <v>30</v>
      </c>
    </row>
    <row r="728" spans="1:5" x14ac:dyDescent="0.3">
      <c r="A728" s="105">
        <v>727</v>
      </c>
      <c r="B728" s="105" t="s">
        <v>3750</v>
      </c>
      <c r="C728" s="105" t="s">
        <v>5289</v>
      </c>
      <c r="D728" s="105" t="s">
        <v>5290</v>
      </c>
      <c r="E728" s="178">
        <v>42</v>
      </c>
    </row>
    <row r="729" spans="1:5" x14ac:dyDescent="0.3">
      <c r="A729" s="105">
        <v>728</v>
      </c>
      <c r="B729" s="105" t="s">
        <v>3772</v>
      </c>
      <c r="C729" s="105" t="s">
        <v>5291</v>
      </c>
      <c r="D729" s="105" t="s">
        <v>5292</v>
      </c>
      <c r="E729" s="178">
        <v>22</v>
      </c>
    </row>
    <row r="730" spans="1:5" x14ac:dyDescent="0.3">
      <c r="A730" s="105">
        <v>729</v>
      </c>
      <c r="B730" s="105" t="s">
        <v>3756</v>
      </c>
      <c r="C730" s="105" t="s">
        <v>5293</v>
      </c>
      <c r="D730" s="105" t="s">
        <v>5294</v>
      </c>
      <c r="E730" s="178">
        <v>46</v>
      </c>
    </row>
    <row r="731" spans="1:5" x14ac:dyDescent="0.3">
      <c r="A731" s="105">
        <v>730</v>
      </c>
      <c r="B731" s="105" t="s">
        <v>3776</v>
      </c>
      <c r="C731" s="105" t="s">
        <v>5295</v>
      </c>
      <c r="D731" s="105" t="s">
        <v>5296</v>
      </c>
      <c r="E731" s="178">
        <v>29</v>
      </c>
    </row>
    <row r="732" spans="1:5" x14ac:dyDescent="0.3">
      <c r="A732" s="105">
        <v>731</v>
      </c>
      <c r="B732" s="105" t="s">
        <v>3841</v>
      </c>
      <c r="C732" s="105" t="s">
        <v>3840</v>
      </c>
      <c r="D732" s="105" t="s">
        <v>5297</v>
      </c>
      <c r="E732" s="178">
        <v>74</v>
      </c>
    </row>
    <row r="733" spans="1:5" x14ac:dyDescent="0.3">
      <c r="A733" s="105">
        <v>732</v>
      </c>
      <c r="B733" s="105" t="s">
        <v>4240</v>
      </c>
      <c r="C733" s="105" t="s">
        <v>5298</v>
      </c>
      <c r="D733" s="105" t="s">
        <v>5299</v>
      </c>
      <c r="E733" s="178">
        <v>14</v>
      </c>
    </row>
    <row r="734" spans="1:5" x14ac:dyDescent="0.3">
      <c r="A734" s="105">
        <v>733</v>
      </c>
      <c r="B734" s="105" t="s">
        <v>4132</v>
      </c>
      <c r="C734" s="105" t="s">
        <v>5300</v>
      </c>
      <c r="D734" s="105" t="s">
        <v>5301</v>
      </c>
      <c r="E734" s="178">
        <v>17</v>
      </c>
    </row>
    <row r="735" spans="1:5" x14ac:dyDescent="0.3">
      <c r="A735" s="105">
        <v>734</v>
      </c>
      <c r="B735" s="105" t="s">
        <v>4329</v>
      </c>
      <c r="C735" s="105" t="s">
        <v>5302</v>
      </c>
      <c r="D735" s="105" t="s">
        <v>5303</v>
      </c>
      <c r="E735" s="178">
        <v>36</v>
      </c>
    </row>
    <row r="736" spans="1:5" x14ac:dyDescent="0.3">
      <c r="A736" s="105">
        <v>735</v>
      </c>
      <c r="B736" s="105" t="s">
        <v>4409</v>
      </c>
      <c r="C736" s="105" t="s">
        <v>5304</v>
      </c>
      <c r="D736" s="105" t="s">
        <v>5305</v>
      </c>
      <c r="E736" s="178">
        <v>47</v>
      </c>
    </row>
    <row r="737" spans="1:5" x14ac:dyDescent="0.3">
      <c r="A737" s="105">
        <v>736</v>
      </c>
      <c r="B737" s="105" t="s">
        <v>4200</v>
      </c>
      <c r="C737" s="105" t="s">
        <v>5306</v>
      </c>
      <c r="D737" s="105" t="s">
        <v>5307</v>
      </c>
      <c r="E737" s="178">
        <v>198</v>
      </c>
    </row>
    <row r="738" spans="1:5" x14ac:dyDescent="0.3">
      <c r="A738" s="105">
        <v>737</v>
      </c>
      <c r="B738" s="105" t="s">
        <v>5308</v>
      </c>
      <c r="C738" s="105" t="s">
        <v>5309</v>
      </c>
      <c r="D738" s="105" t="s">
        <v>5310</v>
      </c>
      <c r="E738" s="178">
        <v>195</v>
      </c>
    </row>
    <row r="739" spans="1:5" x14ac:dyDescent="0.3">
      <c r="A739" s="101">
        <v>738</v>
      </c>
      <c r="B739" s="105" t="s">
        <v>3820</v>
      </c>
      <c r="C739" s="105" t="s">
        <v>3683</v>
      </c>
      <c r="D739" s="105" t="s">
        <v>5311</v>
      </c>
      <c r="E739" s="178">
        <v>66</v>
      </c>
    </row>
    <row r="740" spans="1:5" x14ac:dyDescent="0.3">
      <c r="A740" s="105">
        <v>739</v>
      </c>
      <c r="B740" s="105" t="s">
        <v>3024</v>
      </c>
      <c r="C740" s="105" t="s">
        <v>3023</v>
      </c>
      <c r="D740" s="105" t="s">
        <v>3005</v>
      </c>
      <c r="E740" s="178">
        <v>0</v>
      </c>
    </row>
    <row r="741" spans="1:5" x14ac:dyDescent="0.3">
      <c r="A741" s="105">
        <v>740</v>
      </c>
      <c r="B741" s="105" t="s">
        <v>3916</v>
      </c>
      <c r="C741" s="105" t="s">
        <v>3915</v>
      </c>
      <c r="D741" s="105" t="s">
        <v>5312</v>
      </c>
      <c r="E741" s="178">
        <v>93</v>
      </c>
    </row>
    <row r="742" spans="1:5" x14ac:dyDescent="0.3">
      <c r="A742" s="105">
        <v>741</v>
      </c>
      <c r="B742" s="105" t="s">
        <v>3956</v>
      </c>
      <c r="C742" s="105" t="s">
        <v>3955</v>
      </c>
      <c r="D742" s="105" t="s">
        <v>3957</v>
      </c>
      <c r="E742" s="178">
        <v>0</v>
      </c>
    </row>
    <row r="743" spans="1:5" x14ac:dyDescent="0.3">
      <c r="A743" s="105">
        <v>742</v>
      </c>
      <c r="B743" s="105" t="s">
        <v>3919</v>
      </c>
      <c r="C743" s="105" t="s">
        <v>3918</v>
      </c>
      <c r="D743" s="105" t="s">
        <v>5313</v>
      </c>
      <c r="E743" s="178">
        <v>54</v>
      </c>
    </row>
    <row r="744" spans="1:5" x14ac:dyDescent="0.3">
      <c r="A744" s="105">
        <v>743</v>
      </c>
      <c r="B744" s="105" t="s">
        <v>3844</v>
      </c>
      <c r="C744" s="105" t="s">
        <v>3843</v>
      </c>
      <c r="D744" s="105" t="s">
        <v>5314</v>
      </c>
      <c r="E744" s="178">
        <v>28</v>
      </c>
    </row>
    <row r="745" spans="1:5" x14ac:dyDescent="0.3">
      <c r="A745" s="105">
        <v>744</v>
      </c>
      <c r="B745" s="105" t="s">
        <v>3850</v>
      </c>
      <c r="C745" s="105" t="s">
        <v>3849</v>
      </c>
      <c r="D745" s="105" t="s">
        <v>5314</v>
      </c>
      <c r="E745" s="178">
        <v>37</v>
      </c>
    </row>
    <row r="746" spans="1:5" x14ac:dyDescent="0.3">
      <c r="A746" s="105">
        <v>745</v>
      </c>
      <c r="B746" s="105" t="s">
        <v>3853</v>
      </c>
      <c r="C746" s="105" t="s">
        <v>3852</v>
      </c>
      <c r="D746" s="105" t="s">
        <v>5315</v>
      </c>
      <c r="E746" s="178">
        <v>17</v>
      </c>
    </row>
    <row r="747" spans="1:5" x14ac:dyDescent="0.3">
      <c r="A747" s="105">
        <v>746</v>
      </c>
      <c r="B747" s="105" t="s">
        <v>3856</v>
      </c>
      <c r="C747" s="105" t="s">
        <v>3858</v>
      </c>
      <c r="D747" s="105" t="s">
        <v>5316</v>
      </c>
      <c r="E747" s="178">
        <v>143</v>
      </c>
    </row>
    <row r="748" spans="1:5" x14ac:dyDescent="0.3">
      <c r="A748" s="105">
        <v>747</v>
      </c>
      <c r="B748" s="105" t="s">
        <v>5317</v>
      </c>
      <c r="C748" s="105" t="s">
        <v>5318</v>
      </c>
      <c r="D748" s="105" t="s">
        <v>5319</v>
      </c>
      <c r="E748" s="178">
        <v>115</v>
      </c>
    </row>
    <row r="749" spans="1:5" x14ac:dyDescent="0.3">
      <c r="A749" s="105">
        <v>748</v>
      </c>
      <c r="B749" s="105" t="s">
        <v>5320</v>
      </c>
      <c r="C749" s="105" t="s">
        <v>5321</v>
      </c>
      <c r="D749" s="105" t="s">
        <v>5322</v>
      </c>
      <c r="E749" s="178">
        <v>90</v>
      </c>
    </row>
    <row r="750" spans="1:5" x14ac:dyDescent="0.3">
      <c r="A750" s="105">
        <v>749</v>
      </c>
      <c r="B750" s="105" t="s">
        <v>2240</v>
      </c>
      <c r="C750" s="105" t="s">
        <v>2239</v>
      </c>
      <c r="D750" s="105" t="s">
        <v>5323</v>
      </c>
      <c r="E750" s="178">
        <v>0</v>
      </c>
    </row>
    <row r="751" spans="1:5" x14ac:dyDescent="0.3">
      <c r="A751" s="105">
        <v>750</v>
      </c>
      <c r="B751" s="105" t="s">
        <v>2243</v>
      </c>
      <c r="C751" s="105" t="s">
        <v>2242</v>
      </c>
      <c r="D751" s="105" t="s">
        <v>5324</v>
      </c>
      <c r="E751" s="178">
        <v>0</v>
      </c>
    </row>
    <row r="752" spans="1:5" x14ac:dyDescent="0.3">
      <c r="A752" s="105">
        <v>751</v>
      </c>
      <c r="B752" s="105" t="s">
        <v>2247</v>
      </c>
      <c r="C752" s="105" t="s">
        <v>2246</v>
      </c>
      <c r="D752" s="105" t="s">
        <v>5323</v>
      </c>
      <c r="E752" s="178">
        <v>0</v>
      </c>
    </row>
    <row r="753" spans="1:5" x14ac:dyDescent="0.3">
      <c r="A753" s="105">
        <v>752</v>
      </c>
      <c r="B753" s="105" t="s">
        <v>2250</v>
      </c>
      <c r="C753" s="105" t="s">
        <v>2249</v>
      </c>
      <c r="D753" s="105" t="s">
        <v>5323</v>
      </c>
      <c r="E753" s="178">
        <v>0</v>
      </c>
    </row>
    <row r="754" spans="1:5" x14ac:dyDescent="0.3">
      <c r="A754" s="105">
        <v>753</v>
      </c>
      <c r="B754" s="105" t="s">
        <v>2253</v>
      </c>
      <c r="C754" s="105" t="s">
        <v>2252</v>
      </c>
      <c r="D754" s="105" t="s">
        <v>5324</v>
      </c>
      <c r="E754" s="178">
        <v>0</v>
      </c>
    </row>
    <row r="755" spans="1:5" x14ac:dyDescent="0.3">
      <c r="A755" s="105">
        <v>754</v>
      </c>
      <c r="B755" s="105" t="s">
        <v>2256</v>
      </c>
      <c r="C755" s="105" t="s">
        <v>2255</v>
      </c>
      <c r="D755" s="105" t="s">
        <v>5324</v>
      </c>
      <c r="E755" s="178">
        <v>0</v>
      </c>
    </row>
    <row r="756" spans="1:5" x14ac:dyDescent="0.3">
      <c r="A756" s="105">
        <v>755</v>
      </c>
      <c r="B756" s="105" t="s">
        <v>2877</v>
      </c>
      <c r="C756" s="105" t="s">
        <v>115</v>
      </c>
      <c r="D756" s="105" t="s">
        <v>5325</v>
      </c>
      <c r="E756" s="178">
        <v>0</v>
      </c>
    </row>
    <row r="757" spans="1:5" x14ac:dyDescent="0.3">
      <c r="A757" s="105">
        <v>756</v>
      </c>
      <c r="B757" s="105" t="s">
        <v>116</v>
      </c>
      <c r="C757" s="105" t="s">
        <v>115</v>
      </c>
      <c r="D757" s="105" t="s">
        <v>5325</v>
      </c>
      <c r="E757" s="178">
        <v>0</v>
      </c>
    </row>
    <row r="758" spans="1:5" x14ac:dyDescent="0.3">
      <c r="A758" s="105">
        <v>757</v>
      </c>
      <c r="B758" s="105" t="s">
        <v>2879</v>
      </c>
      <c r="C758" s="105" t="s">
        <v>123</v>
      </c>
      <c r="D758" s="105" t="s">
        <v>5326</v>
      </c>
      <c r="E758" s="178">
        <v>0</v>
      </c>
    </row>
    <row r="759" spans="1:5" x14ac:dyDescent="0.3">
      <c r="A759" s="105">
        <v>758</v>
      </c>
      <c r="B759" s="105" t="s">
        <v>124</v>
      </c>
      <c r="C759" s="105" t="s">
        <v>123</v>
      </c>
      <c r="D759" s="105" t="s">
        <v>5326</v>
      </c>
      <c r="E759" s="178">
        <v>0</v>
      </c>
    </row>
    <row r="760" spans="1:5" x14ac:dyDescent="0.3">
      <c r="A760" s="105">
        <v>759</v>
      </c>
      <c r="B760" s="105" t="s">
        <v>2883</v>
      </c>
      <c r="C760" s="105" t="s">
        <v>2882</v>
      </c>
      <c r="D760" s="105" t="s">
        <v>5325</v>
      </c>
      <c r="E760" s="178">
        <v>1</v>
      </c>
    </row>
    <row r="761" spans="1:5" x14ac:dyDescent="0.3">
      <c r="A761" s="105">
        <v>760</v>
      </c>
      <c r="B761" s="105" t="s">
        <v>2887</v>
      </c>
      <c r="C761" s="105" t="s">
        <v>2886</v>
      </c>
      <c r="D761" s="105" t="s">
        <v>5326</v>
      </c>
      <c r="E761" s="178">
        <v>0</v>
      </c>
    </row>
    <row r="762" spans="1:5" x14ac:dyDescent="0.3">
      <c r="A762" s="105">
        <v>761</v>
      </c>
      <c r="B762" s="105" t="s">
        <v>2891</v>
      </c>
      <c r="C762" s="105" t="s">
        <v>2890</v>
      </c>
      <c r="D762" s="105" t="s">
        <v>5326</v>
      </c>
      <c r="E762" s="178">
        <v>0</v>
      </c>
    </row>
    <row r="763" spans="1:5" x14ac:dyDescent="0.3">
      <c r="A763" s="105">
        <v>762</v>
      </c>
      <c r="B763" s="105" t="s">
        <v>2895</v>
      </c>
      <c r="C763" s="105" t="s">
        <v>2894</v>
      </c>
      <c r="D763" s="105" t="s">
        <v>5326</v>
      </c>
      <c r="E763" s="178">
        <v>1</v>
      </c>
    </row>
    <row r="764" spans="1:5" x14ac:dyDescent="0.3">
      <c r="A764" s="105">
        <v>763</v>
      </c>
      <c r="B764" s="105" t="s">
        <v>2899</v>
      </c>
      <c r="C764" s="105" t="s">
        <v>2898</v>
      </c>
      <c r="D764" s="105" t="s">
        <v>5326</v>
      </c>
      <c r="E764" s="178">
        <v>0</v>
      </c>
    </row>
    <row r="765" spans="1:5" x14ac:dyDescent="0.3">
      <c r="A765" s="105">
        <v>764</v>
      </c>
      <c r="B765" s="105" t="s">
        <v>2265</v>
      </c>
      <c r="C765" s="105" t="s">
        <v>2264</v>
      </c>
      <c r="D765" s="105" t="s">
        <v>5327</v>
      </c>
      <c r="E765" s="178">
        <v>0</v>
      </c>
    </row>
    <row r="766" spans="1:5" x14ac:dyDescent="0.3">
      <c r="A766" s="105">
        <v>765</v>
      </c>
      <c r="B766" s="105" t="s">
        <v>1525</v>
      </c>
      <c r="C766" s="105" t="s">
        <v>1524</v>
      </c>
      <c r="D766" s="105" t="s">
        <v>5328</v>
      </c>
      <c r="E766" s="178">
        <v>0</v>
      </c>
    </row>
    <row r="767" spans="1:5" x14ac:dyDescent="0.3">
      <c r="A767" s="105">
        <v>766</v>
      </c>
      <c r="B767" s="105" t="s">
        <v>1534</v>
      </c>
      <c r="C767" s="105" t="s">
        <v>1533</v>
      </c>
      <c r="D767" s="105" t="s">
        <v>5328</v>
      </c>
      <c r="E767" s="178">
        <v>0</v>
      </c>
    </row>
    <row r="768" spans="1:5" x14ac:dyDescent="0.3">
      <c r="A768" s="105">
        <v>767</v>
      </c>
      <c r="B768" s="105" t="s">
        <v>2274</v>
      </c>
      <c r="C768" s="105" t="s">
        <v>2273</v>
      </c>
      <c r="D768" s="105" t="s">
        <v>5325</v>
      </c>
      <c r="E768" s="178">
        <v>0</v>
      </c>
    </row>
    <row r="769" spans="1:5" x14ac:dyDescent="0.3">
      <c r="A769" s="105">
        <v>768</v>
      </c>
      <c r="B769" s="105" t="s">
        <v>1543</v>
      </c>
      <c r="C769" s="105" t="s">
        <v>2549</v>
      </c>
      <c r="D769" s="105" t="s">
        <v>5329</v>
      </c>
      <c r="E769" s="178">
        <v>39</v>
      </c>
    </row>
    <row r="770" spans="1:5" x14ac:dyDescent="0.3">
      <c r="A770" s="105">
        <v>769</v>
      </c>
      <c r="B770" s="105" t="s">
        <v>2277</v>
      </c>
      <c r="C770" s="105" t="s">
        <v>2276</v>
      </c>
      <c r="D770" s="105" t="s">
        <v>5326</v>
      </c>
      <c r="E770" s="178">
        <v>0</v>
      </c>
    </row>
    <row r="771" spans="1:5" x14ac:dyDescent="0.3">
      <c r="A771" s="105">
        <v>770</v>
      </c>
      <c r="B771" s="105" t="s">
        <v>1546</v>
      </c>
      <c r="C771" s="105" t="s">
        <v>2550</v>
      </c>
      <c r="D771" s="105" t="s">
        <v>5329</v>
      </c>
      <c r="E771" s="178">
        <v>35</v>
      </c>
    </row>
    <row r="772" spans="1:5" x14ac:dyDescent="0.3">
      <c r="A772" s="105">
        <v>771</v>
      </c>
      <c r="B772" s="105" t="s">
        <v>2280</v>
      </c>
      <c r="C772" s="105" t="s">
        <v>2279</v>
      </c>
      <c r="D772" s="105" t="s">
        <v>5325</v>
      </c>
      <c r="E772" s="178">
        <v>0</v>
      </c>
    </row>
    <row r="773" spans="1:5" x14ac:dyDescent="0.3">
      <c r="A773" s="105">
        <v>772</v>
      </c>
      <c r="B773" s="105" t="s">
        <v>1550</v>
      </c>
      <c r="C773" s="105" t="s">
        <v>2551</v>
      </c>
      <c r="D773" s="105" t="s">
        <v>5329</v>
      </c>
      <c r="E773" s="178">
        <v>0</v>
      </c>
    </row>
    <row r="774" spans="1:5" x14ac:dyDescent="0.3">
      <c r="A774" s="105">
        <v>773</v>
      </c>
      <c r="B774" s="105" t="s">
        <v>2283</v>
      </c>
      <c r="C774" s="105" t="s">
        <v>2282</v>
      </c>
      <c r="D774" s="105" t="s">
        <v>5326</v>
      </c>
      <c r="E774" s="178">
        <v>0</v>
      </c>
    </row>
    <row r="775" spans="1:5" x14ac:dyDescent="0.3">
      <c r="A775" s="105">
        <v>774</v>
      </c>
      <c r="B775" s="105" t="s">
        <v>1554</v>
      </c>
      <c r="C775" s="105" t="s">
        <v>2552</v>
      </c>
      <c r="D775" s="105" t="s">
        <v>5330</v>
      </c>
      <c r="E775" s="178">
        <v>0</v>
      </c>
    </row>
    <row r="776" spans="1:5" x14ac:dyDescent="0.3">
      <c r="A776" s="105">
        <v>775</v>
      </c>
      <c r="B776" s="105" t="s">
        <v>4465</v>
      </c>
      <c r="C776" s="105" t="s">
        <v>5331</v>
      </c>
      <c r="D776" s="105" t="s">
        <v>5332</v>
      </c>
      <c r="E776" s="178">
        <v>17</v>
      </c>
    </row>
    <row r="777" spans="1:5" x14ac:dyDescent="0.3">
      <c r="A777" s="105">
        <v>776</v>
      </c>
      <c r="B777" s="105" t="s">
        <v>4286</v>
      </c>
      <c r="C777" s="105" t="s">
        <v>5333</v>
      </c>
      <c r="D777" s="105" t="s">
        <v>5334</v>
      </c>
      <c r="E777" s="178">
        <v>41</v>
      </c>
    </row>
    <row r="778" spans="1:5" x14ac:dyDescent="0.3">
      <c r="A778" s="105">
        <v>777</v>
      </c>
      <c r="B778" s="105" t="s">
        <v>5335</v>
      </c>
      <c r="C778" s="105" t="s">
        <v>5336</v>
      </c>
      <c r="D778" s="105" t="s">
        <v>5337</v>
      </c>
      <c r="E778" s="178">
        <v>32</v>
      </c>
    </row>
    <row r="779" spans="1:5" x14ac:dyDescent="0.3">
      <c r="A779" s="105">
        <v>778</v>
      </c>
      <c r="B779" s="105" t="s">
        <v>3877</v>
      </c>
      <c r="C779" s="105" t="s">
        <v>3876</v>
      </c>
      <c r="D779" s="105" t="s">
        <v>5338</v>
      </c>
      <c r="E779" s="178">
        <v>0</v>
      </c>
    </row>
    <row r="780" spans="1:5" x14ac:dyDescent="0.3">
      <c r="A780" s="105">
        <v>779</v>
      </c>
      <c r="B780" s="105" t="s">
        <v>3913</v>
      </c>
      <c r="C780" s="105" t="s">
        <v>3912</v>
      </c>
      <c r="D780" s="105" t="s">
        <v>5339</v>
      </c>
      <c r="E780" s="178">
        <v>1</v>
      </c>
    </row>
    <row r="781" spans="1:5" x14ac:dyDescent="0.3">
      <c r="A781" s="105">
        <v>780</v>
      </c>
      <c r="B781" s="105" t="s">
        <v>3814</v>
      </c>
      <c r="C781" s="105" t="s">
        <v>3680</v>
      </c>
      <c r="D781" s="105" t="s">
        <v>5340</v>
      </c>
      <c r="E781" s="178">
        <v>5</v>
      </c>
    </row>
    <row r="782" spans="1:5" x14ac:dyDescent="0.3">
      <c r="A782" s="105">
        <v>781</v>
      </c>
      <c r="B782" s="105" t="s">
        <v>3818</v>
      </c>
      <c r="C782" s="105" t="s">
        <v>3682</v>
      </c>
      <c r="D782" s="105" t="s">
        <v>5341</v>
      </c>
      <c r="E782" s="178">
        <v>0</v>
      </c>
    </row>
    <row r="783" spans="1:5" x14ac:dyDescent="0.3">
      <c r="A783" s="105">
        <v>782</v>
      </c>
      <c r="B783" s="105" t="s">
        <v>3816</v>
      </c>
      <c r="C783" s="105" t="s">
        <v>3681</v>
      </c>
      <c r="D783" s="105" t="s">
        <v>5342</v>
      </c>
      <c r="E783" s="178">
        <v>51</v>
      </c>
    </row>
    <row r="784" spans="1:5" x14ac:dyDescent="0.3">
      <c r="A784" s="105">
        <v>783</v>
      </c>
      <c r="B784" s="105" t="s">
        <v>3904</v>
      </c>
      <c r="C784" s="105" t="s">
        <v>3903</v>
      </c>
      <c r="D784" s="105" t="s">
        <v>5343</v>
      </c>
      <c r="E784" s="178">
        <v>0</v>
      </c>
    </row>
    <row r="785" spans="1:5" x14ac:dyDescent="0.3">
      <c r="A785" s="105">
        <v>784</v>
      </c>
      <c r="B785" s="105" t="s">
        <v>3880</v>
      </c>
      <c r="C785" s="105" t="s">
        <v>3879</v>
      </c>
      <c r="D785" s="105" t="s">
        <v>5344</v>
      </c>
      <c r="E785" s="178">
        <v>131</v>
      </c>
    </row>
    <row r="786" spans="1:5" x14ac:dyDescent="0.3">
      <c r="A786" s="105">
        <v>785</v>
      </c>
      <c r="B786" s="105" t="s">
        <v>3476</v>
      </c>
      <c r="C786" s="105" t="s">
        <v>3475</v>
      </c>
      <c r="D786" s="105" t="s">
        <v>3785</v>
      </c>
      <c r="E786" s="178">
        <v>19</v>
      </c>
    </row>
    <row r="787" spans="1:5" x14ac:dyDescent="0.3">
      <c r="A787" s="180">
        <v>786</v>
      </c>
      <c r="B787" s="181" t="s">
        <v>3859</v>
      </c>
      <c r="C787" s="182" t="s">
        <v>3855</v>
      </c>
      <c r="D787" s="182" t="s">
        <v>5345</v>
      </c>
      <c r="E787" s="178">
        <v>160</v>
      </c>
    </row>
    <row r="788" spans="1:5" x14ac:dyDescent="0.3">
      <c r="A788" s="105">
        <v>787</v>
      </c>
      <c r="B788" s="105" t="s">
        <v>5346</v>
      </c>
      <c r="C788" s="105" t="s">
        <v>3834</v>
      </c>
      <c r="D788" s="105" t="s">
        <v>5124</v>
      </c>
      <c r="E788" s="178">
        <v>0</v>
      </c>
    </row>
    <row r="789" spans="1:5" x14ac:dyDescent="0.3">
      <c r="A789" s="180">
        <v>788</v>
      </c>
      <c r="B789" s="105" t="s">
        <v>5347</v>
      </c>
      <c r="C789" s="105" t="s">
        <v>3837</v>
      </c>
      <c r="D789" s="105" t="s">
        <v>5125</v>
      </c>
      <c r="E789" s="178">
        <v>0</v>
      </c>
    </row>
    <row r="790" spans="1:5" x14ac:dyDescent="0.3">
      <c r="A790" s="105">
        <v>789</v>
      </c>
      <c r="B790" s="105" t="s">
        <v>5348</v>
      </c>
      <c r="C790" s="105" t="s">
        <v>5349</v>
      </c>
      <c r="D790" s="105" t="s">
        <v>3784</v>
      </c>
      <c r="E790" s="178">
        <v>0</v>
      </c>
    </row>
    <row r="791" spans="1:5" x14ac:dyDescent="0.3">
      <c r="A791" s="180">
        <v>790</v>
      </c>
      <c r="B791" s="105" t="s">
        <v>5350</v>
      </c>
      <c r="C791" s="105" t="s">
        <v>5351</v>
      </c>
      <c r="D791" s="105" t="s">
        <v>158</v>
      </c>
      <c r="E791" s="178">
        <v>0</v>
      </c>
    </row>
    <row r="792" spans="1:5" x14ac:dyDescent="0.3">
      <c r="A792" s="105">
        <v>791</v>
      </c>
      <c r="B792" s="105" t="s">
        <v>5352</v>
      </c>
      <c r="C792" s="105" t="s">
        <v>5353</v>
      </c>
      <c r="D792" s="105" t="s">
        <v>5354</v>
      </c>
      <c r="E792" s="178">
        <v>0</v>
      </c>
    </row>
    <row r="793" spans="1:5" x14ac:dyDescent="0.3">
      <c r="A793" s="180">
        <v>792</v>
      </c>
      <c r="B793" s="105" t="s">
        <v>5355</v>
      </c>
      <c r="C793" s="105" t="s">
        <v>5356</v>
      </c>
      <c r="D793" s="105" t="s">
        <v>2783</v>
      </c>
      <c r="E793" s="178">
        <v>0</v>
      </c>
    </row>
    <row r="794" spans="1:5" x14ac:dyDescent="0.3">
      <c r="A794" s="105">
        <v>793</v>
      </c>
      <c r="B794" s="105" t="s">
        <v>5357</v>
      </c>
      <c r="C794" s="105" t="s">
        <v>5358</v>
      </c>
      <c r="D794" s="105" t="s">
        <v>5359</v>
      </c>
      <c r="E794" s="178">
        <v>0</v>
      </c>
    </row>
    <row r="795" spans="1:5" x14ac:dyDescent="0.3">
      <c r="A795" s="180">
        <v>794</v>
      </c>
      <c r="B795" s="105" t="s">
        <v>5360</v>
      </c>
      <c r="C795" s="105" t="s">
        <v>5361</v>
      </c>
      <c r="D795" s="105" t="s">
        <v>5362</v>
      </c>
      <c r="E795" s="178">
        <v>0</v>
      </c>
    </row>
    <row r="796" spans="1:5" x14ac:dyDescent="0.3">
      <c r="A796" s="105">
        <v>795</v>
      </c>
      <c r="B796" s="105" t="s">
        <v>5363</v>
      </c>
      <c r="C796" s="105" t="s">
        <v>5364</v>
      </c>
      <c r="D796" s="105" t="s">
        <v>5365</v>
      </c>
      <c r="E796" s="178">
        <v>0</v>
      </c>
    </row>
    <row r="797" spans="1:5" x14ac:dyDescent="0.3">
      <c r="A797" s="105">
        <v>796</v>
      </c>
      <c r="B797" s="105" t="s">
        <v>3907</v>
      </c>
      <c r="C797" s="105" t="s">
        <v>3906</v>
      </c>
      <c r="D797" s="105" t="s">
        <v>5366</v>
      </c>
      <c r="E797" s="178">
        <v>67</v>
      </c>
    </row>
    <row r="798" spans="1:5" x14ac:dyDescent="0.3">
      <c r="A798" s="105">
        <v>797</v>
      </c>
      <c r="B798" s="105" t="s">
        <v>3886</v>
      </c>
      <c r="C798" s="105" t="s">
        <v>3885</v>
      </c>
      <c r="D798" s="105" t="s">
        <v>5367</v>
      </c>
      <c r="E798" s="178">
        <v>0</v>
      </c>
    </row>
    <row r="799" spans="1:5" x14ac:dyDescent="0.3">
      <c r="A799" s="105">
        <v>798</v>
      </c>
      <c r="B799" s="105" t="s">
        <v>3901</v>
      </c>
      <c r="C799" s="105" t="s">
        <v>3900</v>
      </c>
      <c r="D799" s="105" t="s">
        <v>5368</v>
      </c>
      <c r="E799" s="178">
        <v>6</v>
      </c>
    </row>
    <row r="800" spans="1:5" x14ac:dyDescent="0.3">
      <c r="A800" s="105">
        <v>799</v>
      </c>
      <c r="B800" s="105" t="s">
        <v>3895</v>
      </c>
      <c r="C800" s="105" t="s">
        <v>3894</v>
      </c>
      <c r="D800" s="105" t="s">
        <v>5369</v>
      </c>
      <c r="E800" s="178">
        <v>6</v>
      </c>
    </row>
    <row r="801" spans="1:5" x14ac:dyDescent="0.3">
      <c r="A801" s="105">
        <v>800</v>
      </c>
      <c r="B801" s="105" t="s">
        <v>5370</v>
      </c>
      <c r="C801" s="105" t="s">
        <v>5371</v>
      </c>
      <c r="D801" s="105" t="s">
        <v>5372</v>
      </c>
      <c r="E801" s="178">
        <v>153</v>
      </c>
    </row>
    <row r="802" spans="1:5" x14ac:dyDescent="0.3">
      <c r="A802" s="105">
        <v>801</v>
      </c>
      <c r="B802" s="105" t="s">
        <v>5373</v>
      </c>
      <c r="C802" s="105" t="s">
        <v>5374</v>
      </c>
      <c r="D802" s="105" t="s">
        <v>5375</v>
      </c>
      <c r="E802" s="178">
        <v>116</v>
      </c>
    </row>
    <row r="803" spans="1:5" x14ac:dyDescent="0.3">
      <c r="A803" s="179">
        <v>802</v>
      </c>
      <c r="B803" s="101" t="s">
        <v>3678</v>
      </c>
      <c r="C803" s="181" t="s">
        <v>3677</v>
      </c>
      <c r="D803" s="182" t="s">
        <v>5376</v>
      </c>
      <c r="E803" s="178">
        <v>0</v>
      </c>
    </row>
    <row r="804" spans="1:5" x14ac:dyDescent="0.3">
      <c r="A804" s="105">
        <v>803</v>
      </c>
      <c r="B804" s="105" t="s">
        <v>3829</v>
      </c>
      <c r="C804" s="105" t="s">
        <v>5377</v>
      </c>
      <c r="D804" s="105" t="s">
        <v>1858</v>
      </c>
      <c r="E804" s="178">
        <v>62</v>
      </c>
    </row>
    <row r="805" spans="1:5" x14ac:dyDescent="0.3">
      <c r="A805" s="105">
        <v>804</v>
      </c>
      <c r="B805" s="105" t="s">
        <v>3823</v>
      </c>
      <c r="C805" s="105" t="s">
        <v>5378</v>
      </c>
      <c r="D805" s="105" t="s">
        <v>1854</v>
      </c>
      <c r="E805" s="178">
        <v>19</v>
      </c>
    </row>
    <row r="806" spans="1:5" x14ac:dyDescent="0.3">
      <c r="A806" s="180">
        <v>805</v>
      </c>
      <c r="B806" s="181" t="s">
        <v>5379</v>
      </c>
      <c r="C806" s="182" t="s">
        <v>5380</v>
      </c>
      <c r="D806" s="182" t="s">
        <v>5381</v>
      </c>
      <c r="E806" s="178">
        <v>22</v>
      </c>
    </row>
    <row r="807" spans="1:5" x14ac:dyDescent="0.3">
      <c r="A807" s="105">
        <v>806</v>
      </c>
      <c r="B807" s="105" t="s">
        <v>5382</v>
      </c>
      <c r="C807" s="105" t="s">
        <v>5383</v>
      </c>
      <c r="D807" s="105" t="s">
        <v>5384</v>
      </c>
      <c r="E807" s="178">
        <v>14</v>
      </c>
    </row>
    <row r="808" spans="1:5" x14ac:dyDescent="0.3">
      <c r="A808" s="180">
        <v>807</v>
      </c>
      <c r="B808" s="105" t="s">
        <v>5385</v>
      </c>
      <c r="C808" s="105" t="s">
        <v>5386</v>
      </c>
      <c r="D808" s="105" t="s">
        <v>5387</v>
      </c>
      <c r="E808" s="178">
        <v>40</v>
      </c>
    </row>
    <row r="809" spans="1:5" x14ac:dyDescent="0.3">
      <c r="A809" s="105">
        <v>808</v>
      </c>
      <c r="B809" s="105" t="s">
        <v>5388</v>
      </c>
      <c r="C809" s="105" t="s">
        <v>3661</v>
      </c>
      <c r="D809" s="105" t="s">
        <v>5120</v>
      </c>
      <c r="E809" s="178">
        <v>35</v>
      </c>
    </row>
    <row r="810" spans="1:5" x14ac:dyDescent="0.3">
      <c r="A810" s="180">
        <v>809</v>
      </c>
      <c r="B810" s="105" t="s">
        <v>5389</v>
      </c>
      <c r="C810" s="105" t="s">
        <v>5390</v>
      </c>
      <c r="D810" s="105" t="s">
        <v>5391</v>
      </c>
      <c r="E810" s="178">
        <v>29</v>
      </c>
    </row>
    <row r="811" spans="1:5" x14ac:dyDescent="0.3">
      <c r="A811" s="105">
        <v>810</v>
      </c>
      <c r="B811" s="105" t="s">
        <v>3675</v>
      </c>
      <c r="C811" s="105" t="s">
        <v>3674</v>
      </c>
      <c r="D811" s="105" t="s">
        <v>5392</v>
      </c>
      <c r="E811" s="178">
        <v>0</v>
      </c>
    </row>
    <row r="812" spans="1:5" x14ac:dyDescent="0.3">
      <c r="A812" s="180">
        <v>811</v>
      </c>
      <c r="B812" s="105" t="s">
        <v>3824</v>
      </c>
      <c r="C812" s="105" t="s">
        <v>5393</v>
      </c>
      <c r="D812" s="105" t="s">
        <v>1816</v>
      </c>
      <c r="E812" s="178">
        <v>17</v>
      </c>
    </row>
    <row r="813" spans="1:5" x14ac:dyDescent="0.3">
      <c r="A813" s="105">
        <v>812</v>
      </c>
      <c r="B813" s="105" t="s">
        <v>3826</v>
      </c>
      <c r="C813" s="105" t="s">
        <v>4971</v>
      </c>
      <c r="D813" s="105" t="s">
        <v>1831</v>
      </c>
      <c r="E813" s="178">
        <v>42</v>
      </c>
    </row>
    <row r="814" spans="1:5" x14ac:dyDescent="0.3">
      <c r="A814" s="180">
        <v>813</v>
      </c>
      <c r="B814" s="105" t="s">
        <v>5394</v>
      </c>
      <c r="C814" s="105" t="s">
        <v>5395</v>
      </c>
      <c r="D814" s="105" t="s">
        <v>5396</v>
      </c>
      <c r="E814" s="178">
        <v>112</v>
      </c>
    </row>
    <row r="815" spans="1:5" x14ac:dyDescent="0.3">
      <c r="A815" s="105">
        <v>814</v>
      </c>
      <c r="B815" s="105" t="s">
        <v>5397</v>
      </c>
      <c r="C815" s="105" t="s">
        <v>5398</v>
      </c>
      <c r="D815" s="105" t="s">
        <v>5399</v>
      </c>
      <c r="E815" s="178">
        <v>93</v>
      </c>
    </row>
    <row r="816" spans="1:5" x14ac:dyDescent="0.3">
      <c r="A816" s="180">
        <v>815</v>
      </c>
      <c r="B816" s="105" t="s">
        <v>5400</v>
      </c>
      <c r="C816" s="105" t="e">
        <v>#N/A</v>
      </c>
      <c r="D816" s="105" t="e">
        <v>#N/A</v>
      </c>
      <c r="E816" s="178">
        <v>0</v>
      </c>
    </row>
    <row r="817" spans="1:5" x14ac:dyDescent="0.3">
      <c r="A817" s="105">
        <v>816</v>
      </c>
      <c r="B817" s="105" t="s">
        <v>5401</v>
      </c>
      <c r="C817" s="105" t="s">
        <v>5402</v>
      </c>
      <c r="D817" s="105" t="s">
        <v>5403</v>
      </c>
      <c r="E817" s="178">
        <v>125</v>
      </c>
    </row>
    <row r="818" spans="1:5" x14ac:dyDescent="0.3">
      <c r="A818" s="180">
        <v>817</v>
      </c>
      <c r="B818" s="105" t="s">
        <v>5404</v>
      </c>
      <c r="C818" s="105" t="s">
        <v>5405</v>
      </c>
      <c r="D818" s="105" t="s">
        <v>5199</v>
      </c>
      <c r="E818" s="178">
        <v>302</v>
      </c>
    </row>
    <row r="819" spans="1:5" x14ac:dyDescent="0.3">
      <c r="A819" s="105">
        <v>818</v>
      </c>
      <c r="B819" s="105" t="s">
        <v>5406</v>
      </c>
      <c r="C819" s="105" t="s">
        <v>5407</v>
      </c>
      <c r="D819" s="105" t="s">
        <v>5408</v>
      </c>
      <c r="E819" s="178">
        <v>212</v>
      </c>
    </row>
    <row r="820" spans="1:5" x14ac:dyDescent="0.3">
      <c r="A820" s="180">
        <v>819</v>
      </c>
      <c r="B820" s="181" t="s">
        <v>3825</v>
      </c>
      <c r="C820" s="182" t="s">
        <v>5409</v>
      </c>
      <c r="D820" s="182" t="s">
        <v>1824</v>
      </c>
      <c r="E820" s="178">
        <v>182</v>
      </c>
    </row>
    <row r="821" spans="1:5" x14ac:dyDescent="0.3">
      <c r="A821" s="105">
        <v>820</v>
      </c>
      <c r="B821" s="181" t="s">
        <v>5410</v>
      </c>
      <c r="C821" s="182" t="s">
        <v>5411</v>
      </c>
      <c r="D821" s="182" t="s">
        <v>5412</v>
      </c>
      <c r="E821" s="178">
        <v>194</v>
      </c>
    </row>
    <row r="822" spans="1:5" x14ac:dyDescent="0.3">
      <c r="A822" s="105">
        <v>821</v>
      </c>
      <c r="B822" s="105" t="s">
        <v>5413</v>
      </c>
      <c r="C822" s="105" t="s">
        <v>5414</v>
      </c>
      <c r="D822" s="105" t="s">
        <v>5415</v>
      </c>
      <c r="E822" s="178">
        <v>340</v>
      </c>
    </row>
    <row r="823" spans="1:5" x14ac:dyDescent="0.3">
      <c r="A823" s="105">
        <v>822</v>
      </c>
      <c r="B823" s="105" t="s">
        <v>5416</v>
      </c>
      <c r="C823" s="105" t="s">
        <v>5417</v>
      </c>
      <c r="D823" s="105" t="s">
        <v>5418</v>
      </c>
      <c r="E823" s="178">
        <v>324</v>
      </c>
    </row>
    <row r="824" spans="1:5" x14ac:dyDescent="0.3">
      <c r="A824" s="105">
        <v>823</v>
      </c>
      <c r="B824" s="105" t="s">
        <v>5419</v>
      </c>
      <c r="C824" s="105" t="s">
        <v>5420</v>
      </c>
      <c r="D824" s="105" t="s">
        <v>5421</v>
      </c>
      <c r="E824" s="178">
        <v>343</v>
      </c>
    </row>
    <row r="825" spans="1:5" x14ac:dyDescent="0.3">
      <c r="A825" s="105">
        <v>824</v>
      </c>
      <c r="B825" s="105" t="s">
        <v>5422</v>
      </c>
      <c r="C825" s="105" t="s">
        <v>5423</v>
      </c>
      <c r="D825" s="105" t="s">
        <v>5424</v>
      </c>
      <c r="E825" s="178">
        <v>239</v>
      </c>
    </row>
    <row r="826" spans="1:5" x14ac:dyDescent="0.3">
      <c r="A826" s="105">
        <v>825</v>
      </c>
      <c r="B826" s="105" t="s">
        <v>3827</v>
      </c>
      <c r="C826" s="105" t="s">
        <v>5425</v>
      </c>
      <c r="D826" s="105" t="s">
        <v>1839</v>
      </c>
      <c r="E826" s="178">
        <v>127</v>
      </c>
    </row>
    <row r="827" spans="1:5" x14ac:dyDescent="0.3">
      <c r="A827" s="105">
        <v>826</v>
      </c>
      <c r="B827" s="105" t="s">
        <v>5426</v>
      </c>
      <c r="C827" s="105" t="s">
        <v>5427</v>
      </c>
      <c r="D827" s="105" t="s">
        <v>5428</v>
      </c>
      <c r="E827" s="101">
        <v>47</v>
      </c>
    </row>
    <row r="828" spans="1:5" x14ac:dyDescent="0.3">
      <c r="A828">
        <v>827</v>
      </c>
      <c r="B828" t="s">
        <v>9899</v>
      </c>
      <c r="D828" t="e">
        <v>#N/A</v>
      </c>
      <c r="E828" s="19">
        <v>0</v>
      </c>
    </row>
    <row r="829" spans="1:5" x14ac:dyDescent="0.3">
      <c r="A829">
        <v>828</v>
      </c>
      <c r="B829" t="s">
        <v>9900</v>
      </c>
      <c r="C829" t="s">
        <v>9901</v>
      </c>
      <c r="D829" t="s">
        <v>9902</v>
      </c>
      <c r="E829" s="19">
        <v>1</v>
      </c>
    </row>
    <row r="830" spans="1:5" x14ac:dyDescent="0.3">
      <c r="A830">
        <v>829</v>
      </c>
      <c r="B830" t="s">
        <v>1200</v>
      </c>
      <c r="E830" s="19">
        <v>1</v>
      </c>
    </row>
    <row r="831" spans="1:5" x14ac:dyDescent="0.3">
      <c r="A831">
        <v>830</v>
      </c>
      <c r="B831" t="s">
        <v>2002</v>
      </c>
      <c r="E831" s="19">
        <v>1</v>
      </c>
    </row>
    <row r="832" spans="1:5" x14ac:dyDescent="0.3">
      <c r="A832">
        <v>831</v>
      </c>
    </row>
    <row r="833" spans="1:5" x14ac:dyDescent="0.3">
      <c r="A833">
        <v>832</v>
      </c>
    </row>
    <row r="834" spans="1:5" x14ac:dyDescent="0.3">
      <c r="A834">
        <v>833</v>
      </c>
      <c r="E834" s="183"/>
    </row>
    <row r="835" spans="1:5" x14ac:dyDescent="0.3">
      <c r="A835">
        <v>834</v>
      </c>
    </row>
    <row r="836" spans="1:5" x14ac:dyDescent="0.3">
      <c r="A836">
        <v>835</v>
      </c>
    </row>
  </sheetData>
  <conditionalFormatting sqref="B1:B786 B788:B802 B804:B805 B807:B819 B822:B1048576">
    <cfRule type="duplicateValues" dxfId="4" priority="4"/>
  </conditionalFormatting>
  <conditionalFormatting sqref="B787">
    <cfRule type="duplicateValues" dxfId="3" priority="3"/>
  </conditionalFormatting>
  <conditionalFormatting sqref="B806">
    <cfRule type="duplicateValues" dxfId="2" priority="2"/>
  </conditionalFormatting>
  <conditionalFormatting sqref="B820:B821">
    <cfRule type="duplicateValues" dxfId="1" priority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E385"/>
  <sheetViews>
    <sheetView topLeftCell="A22" workbookViewId="0">
      <selection activeCell="A2" sqref="A2:E385"/>
    </sheetView>
  </sheetViews>
  <sheetFormatPr defaultRowHeight="14.4" x14ac:dyDescent="0.3"/>
  <cols>
    <col min="1" max="1" width="6.77734375" style="194" customWidth="1"/>
    <col min="2" max="2" width="18" style="195" bestFit="1" customWidth="1"/>
    <col min="3" max="3" width="19.21875" style="196" customWidth="1"/>
    <col min="4" max="4" width="47.21875" style="196" bestFit="1" customWidth="1"/>
    <col min="5" max="5" width="13.21875" style="197" bestFit="1" customWidth="1"/>
  </cols>
  <sheetData>
    <row r="1" spans="1:5" x14ac:dyDescent="0.3">
      <c r="A1" s="184" t="s">
        <v>5429</v>
      </c>
      <c r="B1" s="185" t="s">
        <v>5430</v>
      </c>
      <c r="C1" s="184" t="s">
        <v>5431</v>
      </c>
      <c r="D1" s="184" t="s">
        <v>4977</v>
      </c>
      <c r="E1" s="185" t="s">
        <v>4973</v>
      </c>
    </row>
    <row r="2" spans="1:5" x14ac:dyDescent="0.3">
      <c r="A2" s="186">
        <v>1</v>
      </c>
      <c r="B2" s="187" t="s">
        <v>2825</v>
      </c>
      <c r="C2" s="188" t="s">
        <v>2824</v>
      </c>
      <c r="D2" s="188" t="s">
        <v>36</v>
      </c>
      <c r="E2" s="189">
        <v>0</v>
      </c>
    </row>
    <row r="3" spans="1:5" x14ac:dyDescent="0.3">
      <c r="A3" s="186">
        <v>2</v>
      </c>
      <c r="B3" s="187" t="s">
        <v>2826</v>
      </c>
      <c r="C3" s="188" t="s">
        <v>34</v>
      </c>
      <c r="D3" s="188" t="s">
        <v>36</v>
      </c>
      <c r="E3" s="189">
        <v>0</v>
      </c>
    </row>
    <row r="4" spans="1:5" x14ac:dyDescent="0.3">
      <c r="A4" s="186">
        <v>3</v>
      </c>
      <c r="B4" s="187" t="s">
        <v>35</v>
      </c>
      <c r="C4" s="188" t="s">
        <v>34</v>
      </c>
      <c r="D4" s="188" t="s">
        <v>36</v>
      </c>
      <c r="E4" s="189">
        <v>0</v>
      </c>
    </row>
    <row r="5" spans="1:5" x14ac:dyDescent="0.3">
      <c r="A5" s="186">
        <v>4</v>
      </c>
      <c r="B5" s="187" t="s">
        <v>5432</v>
      </c>
      <c r="C5" s="188" t="s">
        <v>38</v>
      </c>
      <c r="D5" s="188" t="s">
        <v>2829</v>
      </c>
      <c r="E5" s="189">
        <v>0</v>
      </c>
    </row>
    <row r="6" spans="1:5" x14ac:dyDescent="0.3">
      <c r="A6" s="186">
        <v>5</v>
      </c>
      <c r="B6" s="187" t="s">
        <v>2828</v>
      </c>
      <c r="C6" s="188" t="s">
        <v>2827</v>
      </c>
      <c r="D6" s="188" t="s">
        <v>2829</v>
      </c>
      <c r="E6" s="189">
        <v>0</v>
      </c>
    </row>
    <row r="7" spans="1:5" x14ac:dyDescent="0.3">
      <c r="A7" s="186">
        <v>6</v>
      </c>
      <c r="B7" s="187" t="s">
        <v>39</v>
      </c>
      <c r="C7" s="188" t="s">
        <v>38</v>
      </c>
      <c r="D7" s="188" t="s">
        <v>2829</v>
      </c>
      <c r="E7" s="189">
        <v>0</v>
      </c>
    </row>
    <row r="8" spans="1:5" x14ac:dyDescent="0.3">
      <c r="A8" s="186">
        <v>7</v>
      </c>
      <c r="B8" s="187" t="s">
        <v>5433</v>
      </c>
      <c r="C8" s="188" t="s">
        <v>41</v>
      </c>
      <c r="D8" s="188" t="s">
        <v>2833</v>
      </c>
      <c r="E8" s="189">
        <v>0</v>
      </c>
    </row>
    <row r="9" spans="1:5" x14ac:dyDescent="0.3">
      <c r="A9" s="186">
        <v>8</v>
      </c>
      <c r="B9" s="187" t="s">
        <v>2832</v>
      </c>
      <c r="C9" s="190" t="s">
        <v>2831</v>
      </c>
      <c r="D9" s="188" t="s">
        <v>2833</v>
      </c>
      <c r="E9" s="189">
        <v>0</v>
      </c>
    </row>
    <row r="10" spans="1:5" x14ac:dyDescent="0.3">
      <c r="A10" s="186">
        <v>9</v>
      </c>
      <c r="B10" s="187" t="s">
        <v>42</v>
      </c>
      <c r="C10" s="188" t="s">
        <v>41</v>
      </c>
      <c r="D10" s="188" t="s">
        <v>2833</v>
      </c>
      <c r="E10" s="189">
        <v>0</v>
      </c>
    </row>
    <row r="11" spans="1:5" x14ac:dyDescent="0.3">
      <c r="A11" s="186">
        <v>10</v>
      </c>
      <c r="B11" s="187" t="s">
        <v>146</v>
      </c>
      <c r="C11" s="188" t="s">
        <v>145</v>
      </c>
      <c r="D11" s="188" t="s">
        <v>5434</v>
      </c>
      <c r="E11" s="189">
        <v>0</v>
      </c>
    </row>
    <row r="12" spans="1:5" x14ac:dyDescent="0.3">
      <c r="A12" s="186">
        <v>11</v>
      </c>
      <c r="B12" s="187" t="s">
        <v>1641</v>
      </c>
      <c r="C12" s="188" t="s">
        <v>1640</v>
      </c>
      <c r="D12" s="188" t="s">
        <v>1642</v>
      </c>
      <c r="E12" s="189">
        <v>0</v>
      </c>
    </row>
    <row r="13" spans="1:5" x14ac:dyDescent="0.3">
      <c r="A13" s="186">
        <v>12</v>
      </c>
      <c r="B13" s="187" t="s">
        <v>3030</v>
      </c>
      <c r="C13" s="188" t="s">
        <v>3029</v>
      </c>
      <c r="D13" s="188" t="s">
        <v>3031</v>
      </c>
      <c r="E13" s="189">
        <v>0</v>
      </c>
    </row>
    <row r="14" spans="1:5" x14ac:dyDescent="0.3">
      <c r="A14" s="186">
        <v>13</v>
      </c>
      <c r="B14" s="187" t="s">
        <v>149</v>
      </c>
      <c r="C14" s="188" t="s">
        <v>2593</v>
      </c>
      <c r="D14" s="188" t="s">
        <v>5435</v>
      </c>
      <c r="E14" s="189">
        <v>0</v>
      </c>
    </row>
    <row r="15" spans="1:5" x14ac:dyDescent="0.3">
      <c r="A15" s="186">
        <v>14</v>
      </c>
      <c r="B15" s="187" t="s">
        <v>1653</v>
      </c>
      <c r="C15" s="188" t="s">
        <v>1652</v>
      </c>
      <c r="D15" s="188" t="s">
        <v>5436</v>
      </c>
      <c r="E15" s="189">
        <v>0</v>
      </c>
    </row>
    <row r="16" spans="1:5" x14ac:dyDescent="0.3">
      <c r="A16" s="186">
        <v>15</v>
      </c>
      <c r="B16" s="187" t="s">
        <v>974</v>
      </c>
      <c r="C16" s="188" t="s">
        <v>973</v>
      </c>
      <c r="D16" s="188" t="s">
        <v>5436</v>
      </c>
      <c r="E16" s="189">
        <v>0</v>
      </c>
    </row>
    <row r="17" spans="1:5" x14ac:dyDescent="0.3">
      <c r="A17" s="186">
        <v>16</v>
      </c>
      <c r="B17" s="187" t="s">
        <v>3599</v>
      </c>
      <c r="C17" s="188" t="s">
        <v>3598</v>
      </c>
      <c r="D17" s="188" t="s">
        <v>3600</v>
      </c>
      <c r="E17" s="189">
        <v>0</v>
      </c>
    </row>
    <row r="18" spans="1:5" x14ac:dyDescent="0.3">
      <c r="A18" s="186">
        <v>17</v>
      </c>
      <c r="B18" s="187" t="s">
        <v>1656</v>
      </c>
      <c r="C18" s="188" t="s">
        <v>1655</v>
      </c>
      <c r="D18" s="188" t="s">
        <v>995</v>
      </c>
      <c r="E18" s="189">
        <v>0</v>
      </c>
    </row>
    <row r="19" spans="1:5" x14ac:dyDescent="0.3">
      <c r="A19" s="186">
        <v>18</v>
      </c>
      <c r="B19" s="187" t="s">
        <v>1663</v>
      </c>
      <c r="C19" s="188" t="s">
        <v>1662</v>
      </c>
      <c r="D19" s="188" t="s">
        <v>983</v>
      </c>
      <c r="E19" s="189">
        <v>0</v>
      </c>
    </row>
    <row r="20" spans="1:5" x14ac:dyDescent="0.3">
      <c r="A20" s="186">
        <v>19</v>
      </c>
      <c r="B20" s="187" t="s">
        <v>982</v>
      </c>
      <c r="C20" s="188" t="s">
        <v>981</v>
      </c>
      <c r="D20" s="188" t="s">
        <v>983</v>
      </c>
      <c r="E20" s="189">
        <v>18</v>
      </c>
    </row>
    <row r="21" spans="1:5" x14ac:dyDescent="0.3">
      <c r="A21" s="186">
        <v>20</v>
      </c>
      <c r="B21" s="187" t="s">
        <v>1669</v>
      </c>
      <c r="C21" s="188" t="s">
        <v>1668</v>
      </c>
      <c r="D21" s="188" t="s">
        <v>991</v>
      </c>
      <c r="E21" s="189">
        <v>0</v>
      </c>
    </row>
    <row r="22" spans="1:5" x14ac:dyDescent="0.3">
      <c r="A22" s="186">
        <v>21</v>
      </c>
      <c r="B22" s="187" t="s">
        <v>990</v>
      </c>
      <c r="C22" s="188" t="s">
        <v>989</v>
      </c>
      <c r="D22" s="188" t="s">
        <v>991</v>
      </c>
      <c r="E22" s="189">
        <v>17</v>
      </c>
    </row>
    <row r="23" spans="1:5" x14ac:dyDescent="0.3">
      <c r="A23" s="186">
        <v>22</v>
      </c>
      <c r="B23" s="187" t="s">
        <v>157</v>
      </c>
      <c r="C23" s="188" t="s">
        <v>156</v>
      </c>
      <c r="D23" s="188" t="s">
        <v>158</v>
      </c>
      <c r="E23" s="189">
        <v>0</v>
      </c>
    </row>
    <row r="24" spans="1:5" x14ac:dyDescent="0.3">
      <c r="A24" s="186">
        <v>23</v>
      </c>
      <c r="B24" s="187" t="s">
        <v>5437</v>
      </c>
      <c r="C24" s="188" t="s">
        <v>5438</v>
      </c>
      <c r="D24" s="188" t="s">
        <v>3797</v>
      </c>
      <c r="E24" s="189">
        <v>0</v>
      </c>
    </row>
    <row r="25" spans="1:5" x14ac:dyDescent="0.3">
      <c r="A25" s="186">
        <v>24</v>
      </c>
      <c r="B25" s="187" t="s">
        <v>3511</v>
      </c>
      <c r="C25" s="188" t="s">
        <v>3510</v>
      </c>
      <c r="D25" s="188" t="s">
        <v>3797</v>
      </c>
      <c r="E25" s="189">
        <v>0</v>
      </c>
    </row>
    <row r="26" spans="1:5" x14ac:dyDescent="0.3">
      <c r="A26" s="186">
        <v>25</v>
      </c>
      <c r="B26" s="187" t="s">
        <v>3514</v>
      </c>
      <c r="C26" s="188" t="s">
        <v>5439</v>
      </c>
      <c r="D26" s="188" t="s">
        <v>3798</v>
      </c>
      <c r="E26" s="189">
        <v>0</v>
      </c>
    </row>
    <row r="27" spans="1:5" x14ac:dyDescent="0.3">
      <c r="A27" s="186">
        <v>26</v>
      </c>
      <c r="B27" s="187" t="s">
        <v>1687</v>
      </c>
      <c r="C27" s="188" t="s">
        <v>1686</v>
      </c>
      <c r="D27" s="188" t="s">
        <v>1688</v>
      </c>
      <c r="E27" s="189">
        <v>0</v>
      </c>
    </row>
    <row r="28" spans="1:5" x14ac:dyDescent="0.3">
      <c r="A28" s="186">
        <v>27</v>
      </c>
      <c r="B28" s="187" t="s">
        <v>1691</v>
      </c>
      <c r="C28" s="188" t="s">
        <v>1690</v>
      </c>
      <c r="D28" s="188" t="s">
        <v>1692</v>
      </c>
      <c r="E28" s="189">
        <v>0</v>
      </c>
    </row>
    <row r="29" spans="1:5" x14ac:dyDescent="0.3">
      <c r="A29" s="186">
        <v>28</v>
      </c>
      <c r="B29" s="187" t="s">
        <v>1695</v>
      </c>
      <c r="C29" s="188" t="s">
        <v>1694</v>
      </c>
      <c r="D29" s="188" t="s">
        <v>1696</v>
      </c>
      <c r="E29" s="189">
        <v>0</v>
      </c>
    </row>
    <row r="30" spans="1:5" x14ac:dyDescent="0.3">
      <c r="A30" s="186">
        <v>29</v>
      </c>
      <c r="B30" s="187" t="s">
        <v>1699</v>
      </c>
      <c r="C30" s="188" t="s">
        <v>1698</v>
      </c>
      <c r="D30" s="188" t="s">
        <v>1700</v>
      </c>
      <c r="E30" s="189">
        <v>0</v>
      </c>
    </row>
    <row r="31" spans="1:5" x14ac:dyDescent="0.3">
      <c r="A31" s="186">
        <v>30</v>
      </c>
      <c r="B31" s="187" t="s">
        <v>1703</v>
      </c>
      <c r="C31" s="188" t="s">
        <v>1702</v>
      </c>
      <c r="D31" s="188" t="s">
        <v>1704</v>
      </c>
      <c r="E31" s="189">
        <v>0</v>
      </c>
    </row>
    <row r="32" spans="1:5" x14ac:dyDescent="0.3">
      <c r="A32" s="186">
        <v>31</v>
      </c>
      <c r="B32" s="187" t="s">
        <v>1707</v>
      </c>
      <c r="C32" s="188" t="s">
        <v>1706</v>
      </c>
      <c r="D32" s="188" t="s">
        <v>995</v>
      </c>
      <c r="E32" s="189">
        <v>0</v>
      </c>
    </row>
    <row r="33" spans="1:5" x14ac:dyDescent="0.3">
      <c r="A33" s="186">
        <v>32</v>
      </c>
      <c r="B33" s="187" t="s">
        <v>1710</v>
      </c>
      <c r="C33" s="188" t="s">
        <v>1709</v>
      </c>
      <c r="D33" s="188" t="s">
        <v>995</v>
      </c>
      <c r="E33" s="189">
        <v>0</v>
      </c>
    </row>
    <row r="34" spans="1:5" x14ac:dyDescent="0.3">
      <c r="A34" s="186">
        <v>33</v>
      </c>
      <c r="B34" s="187" t="s">
        <v>994</v>
      </c>
      <c r="C34" s="188" t="s">
        <v>993</v>
      </c>
      <c r="D34" s="188" t="s">
        <v>995</v>
      </c>
      <c r="E34" s="189">
        <v>0</v>
      </c>
    </row>
    <row r="35" spans="1:5" x14ac:dyDescent="0.3">
      <c r="A35" s="186">
        <v>34</v>
      </c>
      <c r="B35" s="187" t="s">
        <v>172</v>
      </c>
      <c r="C35" s="188" t="s">
        <v>171</v>
      </c>
      <c r="D35" s="188" t="s">
        <v>173</v>
      </c>
      <c r="E35" s="189">
        <v>0</v>
      </c>
    </row>
    <row r="36" spans="1:5" x14ac:dyDescent="0.3">
      <c r="A36" s="186">
        <v>35</v>
      </c>
      <c r="B36" s="187" t="s">
        <v>3083</v>
      </c>
      <c r="C36" s="188" t="s">
        <v>3082</v>
      </c>
      <c r="D36" s="188" t="s">
        <v>3084</v>
      </c>
      <c r="E36" s="189">
        <v>0</v>
      </c>
    </row>
    <row r="37" spans="1:5" x14ac:dyDescent="0.3">
      <c r="A37" s="186">
        <v>36</v>
      </c>
      <c r="B37" s="187" t="s">
        <v>2836</v>
      </c>
      <c r="C37" s="188" t="s">
        <v>2835</v>
      </c>
      <c r="D37" s="188" t="s">
        <v>2837</v>
      </c>
      <c r="E37" s="189">
        <v>0</v>
      </c>
    </row>
    <row r="38" spans="1:5" x14ac:dyDescent="0.3">
      <c r="A38" s="186">
        <v>37</v>
      </c>
      <c r="B38" s="187" t="s">
        <v>176</v>
      </c>
      <c r="C38" s="188" t="s">
        <v>2601</v>
      </c>
      <c r="D38" s="188" t="s">
        <v>177</v>
      </c>
      <c r="E38" s="189">
        <v>0</v>
      </c>
    </row>
    <row r="39" spans="1:5" x14ac:dyDescent="0.3">
      <c r="A39" s="186">
        <v>38</v>
      </c>
      <c r="B39" s="187" t="s">
        <v>180</v>
      </c>
      <c r="C39" s="188" t="s">
        <v>179</v>
      </c>
      <c r="D39" s="188" t="s">
        <v>181</v>
      </c>
      <c r="E39" s="189">
        <v>0</v>
      </c>
    </row>
    <row r="40" spans="1:5" x14ac:dyDescent="0.3">
      <c r="A40" s="186">
        <v>39</v>
      </c>
      <c r="B40" s="187" t="s">
        <v>3089</v>
      </c>
      <c r="C40" s="188" t="s">
        <v>3088</v>
      </c>
      <c r="D40" s="188" t="s">
        <v>5440</v>
      </c>
      <c r="E40" s="189">
        <v>0</v>
      </c>
    </row>
    <row r="41" spans="1:5" x14ac:dyDescent="0.3">
      <c r="A41" s="186">
        <v>40</v>
      </c>
      <c r="B41" s="187" t="s">
        <v>1789</v>
      </c>
      <c r="C41" s="188" t="s">
        <v>1788</v>
      </c>
      <c r="D41" s="188" t="s">
        <v>1790</v>
      </c>
      <c r="E41" s="189">
        <v>0</v>
      </c>
    </row>
    <row r="42" spans="1:5" x14ac:dyDescent="0.3">
      <c r="A42" s="186">
        <v>41</v>
      </c>
      <c r="B42" s="187" t="s">
        <v>275</v>
      </c>
      <c r="C42" s="188" t="s">
        <v>274</v>
      </c>
      <c r="D42" s="188" t="s">
        <v>5441</v>
      </c>
      <c r="E42" s="189">
        <v>0</v>
      </c>
    </row>
    <row r="43" spans="1:5" x14ac:dyDescent="0.3">
      <c r="A43" s="186">
        <v>42</v>
      </c>
      <c r="B43" s="187" t="s">
        <v>3290</v>
      </c>
      <c r="C43" s="188" t="s">
        <v>3289</v>
      </c>
      <c r="D43" s="188" t="s">
        <v>158</v>
      </c>
      <c r="E43" s="189">
        <v>0</v>
      </c>
    </row>
    <row r="44" spans="1:5" x14ac:dyDescent="0.3">
      <c r="A44" s="186">
        <v>43</v>
      </c>
      <c r="B44" s="187" t="s">
        <v>3304</v>
      </c>
      <c r="C44" s="188" t="s">
        <v>3303</v>
      </c>
      <c r="D44" s="188" t="s">
        <v>3305</v>
      </c>
      <c r="E44" s="189">
        <v>10</v>
      </c>
    </row>
    <row r="45" spans="1:5" x14ac:dyDescent="0.3">
      <c r="A45" s="186">
        <v>44</v>
      </c>
      <c r="B45" s="187" t="s">
        <v>3931</v>
      </c>
      <c r="C45" s="188" t="s">
        <v>3930</v>
      </c>
      <c r="D45" s="188" t="s">
        <v>5442</v>
      </c>
      <c r="E45" s="189">
        <v>0</v>
      </c>
    </row>
    <row r="46" spans="1:5" x14ac:dyDescent="0.3">
      <c r="A46" s="186">
        <v>45</v>
      </c>
      <c r="B46" s="187" t="s">
        <v>590</v>
      </c>
      <c r="C46" s="188" t="s">
        <v>589</v>
      </c>
      <c r="D46" s="188" t="s">
        <v>591</v>
      </c>
      <c r="E46" s="189">
        <v>0</v>
      </c>
    </row>
    <row r="47" spans="1:5" x14ac:dyDescent="0.3">
      <c r="A47" s="186">
        <v>46</v>
      </c>
      <c r="B47" s="187" t="s">
        <v>5443</v>
      </c>
      <c r="C47" s="188" t="s">
        <v>5444</v>
      </c>
      <c r="D47" s="188">
        <v>0</v>
      </c>
      <c r="E47" s="189">
        <v>0</v>
      </c>
    </row>
    <row r="48" spans="1:5" x14ac:dyDescent="0.3">
      <c r="A48" s="186">
        <v>47</v>
      </c>
      <c r="B48" s="187" t="s">
        <v>2011</v>
      </c>
      <c r="C48" s="188" t="s">
        <v>2010</v>
      </c>
      <c r="D48" s="188" t="s">
        <v>1250</v>
      </c>
      <c r="E48" s="189">
        <v>0</v>
      </c>
    </row>
    <row r="49" spans="1:5" x14ac:dyDescent="0.3">
      <c r="A49" s="186">
        <v>48</v>
      </c>
      <c r="B49" s="187" t="s">
        <v>1249</v>
      </c>
      <c r="C49" s="188" t="s">
        <v>1248</v>
      </c>
      <c r="D49" s="188" t="s">
        <v>1250</v>
      </c>
      <c r="E49" s="189">
        <v>0</v>
      </c>
    </row>
    <row r="50" spans="1:5" x14ac:dyDescent="0.3">
      <c r="A50" s="186">
        <v>49</v>
      </c>
      <c r="B50" s="187" t="s">
        <v>1253</v>
      </c>
      <c r="C50" s="188" t="s">
        <v>2013</v>
      </c>
      <c r="D50" s="188" t="s">
        <v>5445</v>
      </c>
      <c r="E50" s="189">
        <v>0</v>
      </c>
    </row>
    <row r="51" spans="1:5" x14ac:dyDescent="0.3">
      <c r="A51" s="186">
        <v>50</v>
      </c>
      <c r="B51" s="187" t="s">
        <v>1254</v>
      </c>
      <c r="C51" s="188" t="s">
        <v>1252</v>
      </c>
      <c r="D51" s="188" t="s">
        <v>1255</v>
      </c>
      <c r="E51" s="189">
        <v>0</v>
      </c>
    </row>
    <row r="52" spans="1:5" x14ac:dyDescent="0.3">
      <c r="A52" s="186">
        <v>51</v>
      </c>
      <c r="B52" s="187" t="s">
        <v>5446</v>
      </c>
      <c r="C52" s="188" t="s">
        <v>5447</v>
      </c>
      <c r="D52" s="188" t="s">
        <v>5448</v>
      </c>
      <c r="E52" s="189">
        <v>0</v>
      </c>
    </row>
    <row r="53" spans="1:5" x14ac:dyDescent="0.3">
      <c r="A53" s="186">
        <v>52</v>
      </c>
      <c r="B53" s="187" t="s">
        <v>1264</v>
      </c>
      <c r="C53" s="188" t="s">
        <v>2473</v>
      </c>
      <c r="D53" s="188" t="s">
        <v>5449</v>
      </c>
      <c r="E53" s="189">
        <v>0</v>
      </c>
    </row>
    <row r="54" spans="1:5" x14ac:dyDescent="0.3">
      <c r="A54" s="186">
        <v>53</v>
      </c>
      <c r="B54" s="187" t="s">
        <v>1265</v>
      </c>
      <c r="C54" s="188" t="s">
        <v>1263</v>
      </c>
      <c r="D54" s="188" t="s">
        <v>1266</v>
      </c>
      <c r="E54" s="189">
        <v>0</v>
      </c>
    </row>
    <row r="55" spans="1:5" x14ac:dyDescent="0.3">
      <c r="A55" s="186">
        <v>54</v>
      </c>
      <c r="B55" s="187" t="s">
        <v>3500</v>
      </c>
      <c r="C55" s="188" t="s">
        <v>3350</v>
      </c>
      <c r="D55" s="188" t="s">
        <v>3352</v>
      </c>
      <c r="E55" s="189">
        <v>17</v>
      </c>
    </row>
    <row r="56" spans="1:5" x14ac:dyDescent="0.3">
      <c r="A56" s="186">
        <v>55</v>
      </c>
      <c r="B56" s="187" t="s">
        <v>5450</v>
      </c>
      <c r="C56" s="188" t="s">
        <v>93</v>
      </c>
      <c r="D56" s="188" t="s">
        <v>95</v>
      </c>
      <c r="E56" s="189">
        <v>1</v>
      </c>
    </row>
    <row r="57" spans="1:5" x14ac:dyDescent="0.3">
      <c r="A57" s="186">
        <v>56</v>
      </c>
      <c r="B57" s="187" t="s">
        <v>94</v>
      </c>
      <c r="C57" s="188" t="s">
        <v>93</v>
      </c>
      <c r="D57" s="188" t="s">
        <v>95</v>
      </c>
      <c r="E57" s="189">
        <v>34</v>
      </c>
    </row>
    <row r="58" spans="1:5" x14ac:dyDescent="0.3">
      <c r="A58" s="186">
        <v>57</v>
      </c>
      <c r="B58" s="187" t="s">
        <v>2030</v>
      </c>
      <c r="C58" s="188" t="s">
        <v>2029</v>
      </c>
      <c r="D58" s="188" t="s">
        <v>5451</v>
      </c>
      <c r="E58" s="189">
        <v>0</v>
      </c>
    </row>
    <row r="59" spans="1:5" x14ac:dyDescent="0.3">
      <c r="A59" s="186">
        <v>58</v>
      </c>
      <c r="B59" s="187" t="s">
        <v>1276</v>
      </c>
      <c r="C59" s="188" t="s">
        <v>1275</v>
      </c>
      <c r="D59" s="188" t="s">
        <v>5451</v>
      </c>
      <c r="E59" s="189">
        <v>0</v>
      </c>
    </row>
    <row r="60" spans="1:5" x14ac:dyDescent="0.3">
      <c r="A60" s="186">
        <v>59</v>
      </c>
      <c r="B60" s="187" t="s">
        <v>2042</v>
      </c>
      <c r="C60" s="188" t="s">
        <v>2041</v>
      </c>
      <c r="D60" s="188" t="s">
        <v>1673</v>
      </c>
      <c r="E60" s="189">
        <v>0</v>
      </c>
    </row>
    <row r="61" spans="1:5" x14ac:dyDescent="0.3">
      <c r="A61" s="186">
        <v>60</v>
      </c>
      <c r="B61" s="187" t="s">
        <v>2045</v>
      </c>
      <c r="C61" s="188" t="s">
        <v>2044</v>
      </c>
      <c r="D61" s="188" t="s">
        <v>2046</v>
      </c>
      <c r="E61" s="189">
        <v>0</v>
      </c>
    </row>
    <row r="62" spans="1:5" x14ac:dyDescent="0.3">
      <c r="A62" s="186">
        <v>61</v>
      </c>
      <c r="B62" s="187" t="s">
        <v>2052</v>
      </c>
      <c r="C62" s="188" t="s">
        <v>2051</v>
      </c>
      <c r="D62" s="188" t="s">
        <v>2053</v>
      </c>
      <c r="E62" s="189">
        <v>0</v>
      </c>
    </row>
    <row r="63" spans="1:5" x14ac:dyDescent="0.3">
      <c r="A63" s="186">
        <v>62</v>
      </c>
      <c r="B63" s="187" t="s">
        <v>631</v>
      </c>
      <c r="C63" s="188" t="s">
        <v>630</v>
      </c>
      <c r="D63" s="188" t="s">
        <v>5452</v>
      </c>
      <c r="E63" s="189">
        <v>0</v>
      </c>
    </row>
    <row r="64" spans="1:5" x14ac:dyDescent="0.3">
      <c r="A64" s="186">
        <v>63</v>
      </c>
      <c r="B64" s="187" t="s">
        <v>634</v>
      </c>
      <c r="C64" s="188" t="s">
        <v>633</v>
      </c>
      <c r="D64" s="188" t="s">
        <v>635</v>
      </c>
      <c r="E64" s="189">
        <v>0</v>
      </c>
    </row>
    <row r="65" spans="1:5" x14ac:dyDescent="0.3">
      <c r="A65" s="186">
        <v>64</v>
      </c>
      <c r="B65" s="187" t="s">
        <v>647</v>
      </c>
      <c r="C65" s="188" t="s">
        <v>646</v>
      </c>
      <c r="D65" s="188" t="s">
        <v>648</v>
      </c>
      <c r="E65" s="189">
        <v>0</v>
      </c>
    </row>
    <row r="66" spans="1:5" x14ac:dyDescent="0.3">
      <c r="A66" s="186">
        <v>65</v>
      </c>
      <c r="B66" s="187" t="s">
        <v>2949</v>
      </c>
      <c r="C66" s="188" t="s">
        <v>2948</v>
      </c>
      <c r="D66" s="188" t="s">
        <v>2950</v>
      </c>
      <c r="E66" s="189">
        <v>0</v>
      </c>
    </row>
    <row r="67" spans="1:5" x14ac:dyDescent="0.3">
      <c r="A67" s="186">
        <v>66</v>
      </c>
      <c r="B67" s="187" t="s">
        <v>660</v>
      </c>
      <c r="C67" s="188" t="s">
        <v>659</v>
      </c>
      <c r="D67" s="188" t="s">
        <v>661</v>
      </c>
      <c r="E67" s="189">
        <v>0</v>
      </c>
    </row>
    <row r="68" spans="1:5" x14ac:dyDescent="0.3">
      <c r="A68" s="186">
        <v>67</v>
      </c>
      <c r="B68" s="187" t="s">
        <v>664</v>
      </c>
      <c r="C68" s="188" t="s">
        <v>663</v>
      </c>
      <c r="D68" s="188" t="s">
        <v>665</v>
      </c>
      <c r="E68" s="189">
        <v>0</v>
      </c>
    </row>
    <row r="69" spans="1:5" x14ac:dyDescent="0.3">
      <c r="A69" s="186">
        <v>68</v>
      </c>
      <c r="B69" s="187" t="s">
        <v>675</v>
      </c>
      <c r="C69" s="188" t="s">
        <v>674</v>
      </c>
      <c r="D69" s="188" t="s">
        <v>676</v>
      </c>
      <c r="E69" s="189">
        <v>0</v>
      </c>
    </row>
    <row r="70" spans="1:5" x14ac:dyDescent="0.3">
      <c r="A70" s="186">
        <v>69</v>
      </c>
      <c r="B70" s="187" t="s">
        <v>2071</v>
      </c>
      <c r="C70" s="188" t="s">
        <v>2070</v>
      </c>
      <c r="D70" s="188" t="s">
        <v>1316</v>
      </c>
      <c r="E70" s="189">
        <v>0</v>
      </c>
    </row>
    <row r="71" spans="1:5" x14ac:dyDescent="0.3">
      <c r="A71" s="186">
        <v>70</v>
      </c>
      <c r="B71" s="187" t="s">
        <v>1315</v>
      </c>
      <c r="C71" s="188" t="s">
        <v>1313</v>
      </c>
      <c r="D71" s="188" t="s">
        <v>1316</v>
      </c>
      <c r="E71" s="189">
        <v>0</v>
      </c>
    </row>
    <row r="72" spans="1:5" x14ac:dyDescent="0.3">
      <c r="A72" s="186">
        <v>71</v>
      </c>
      <c r="B72" s="187" t="s">
        <v>2080</v>
      </c>
      <c r="C72" s="188" t="s">
        <v>2079</v>
      </c>
      <c r="D72" s="188" t="s">
        <v>1329</v>
      </c>
      <c r="E72" s="189">
        <v>0</v>
      </c>
    </row>
    <row r="73" spans="1:5" x14ac:dyDescent="0.3">
      <c r="A73" s="186">
        <v>72</v>
      </c>
      <c r="B73" s="187" t="s">
        <v>1328</v>
      </c>
      <c r="C73" s="188" t="s">
        <v>1326</v>
      </c>
      <c r="D73" s="188" t="s">
        <v>1329</v>
      </c>
      <c r="E73" s="189">
        <v>0</v>
      </c>
    </row>
    <row r="74" spans="1:5" x14ac:dyDescent="0.3">
      <c r="A74" s="186">
        <v>73</v>
      </c>
      <c r="B74" s="187" t="s">
        <v>2966</v>
      </c>
      <c r="C74" s="188" t="s">
        <v>2965</v>
      </c>
      <c r="D74" s="188" t="s">
        <v>2967</v>
      </c>
      <c r="E74" s="189">
        <v>0</v>
      </c>
    </row>
    <row r="75" spans="1:5" x14ac:dyDescent="0.3">
      <c r="A75" s="186">
        <v>74</v>
      </c>
      <c r="B75" s="187" t="s">
        <v>3138</v>
      </c>
      <c r="C75" s="188" t="s">
        <v>3137</v>
      </c>
      <c r="D75" s="188" t="s">
        <v>5453</v>
      </c>
      <c r="E75" s="189">
        <v>0</v>
      </c>
    </row>
    <row r="76" spans="1:5" x14ac:dyDescent="0.3">
      <c r="A76" s="186">
        <v>75</v>
      </c>
      <c r="B76" s="187" t="s">
        <v>2098</v>
      </c>
      <c r="C76" s="188" t="s">
        <v>2097</v>
      </c>
      <c r="D76" s="188" t="s">
        <v>5454</v>
      </c>
      <c r="E76" s="189">
        <v>1</v>
      </c>
    </row>
    <row r="77" spans="1:5" x14ac:dyDescent="0.3">
      <c r="A77" s="186">
        <v>76</v>
      </c>
      <c r="B77" s="187" t="s">
        <v>1349</v>
      </c>
      <c r="C77" s="188" t="s">
        <v>1348</v>
      </c>
      <c r="D77" s="188" t="s">
        <v>5454</v>
      </c>
      <c r="E77" s="189">
        <v>0</v>
      </c>
    </row>
    <row r="78" spans="1:5" x14ac:dyDescent="0.3">
      <c r="A78" s="186">
        <v>77</v>
      </c>
      <c r="B78" s="187" t="s">
        <v>2104</v>
      </c>
      <c r="C78" s="188" t="s">
        <v>2103</v>
      </c>
      <c r="D78" s="188" t="s">
        <v>5455</v>
      </c>
      <c r="E78" s="189">
        <v>0</v>
      </c>
    </row>
    <row r="79" spans="1:5" x14ac:dyDescent="0.3">
      <c r="A79" s="186">
        <v>78</v>
      </c>
      <c r="B79" s="187" t="s">
        <v>1357</v>
      </c>
      <c r="C79" s="188" t="s">
        <v>1356</v>
      </c>
      <c r="D79" s="188" t="s">
        <v>5455</v>
      </c>
      <c r="E79" s="189">
        <v>0</v>
      </c>
    </row>
    <row r="80" spans="1:5" x14ac:dyDescent="0.3">
      <c r="A80" s="186">
        <v>79</v>
      </c>
      <c r="B80" s="187" t="s">
        <v>688</v>
      </c>
      <c r="C80" s="188" t="s">
        <v>687</v>
      </c>
      <c r="D80" s="188" t="s">
        <v>36</v>
      </c>
      <c r="E80" s="189">
        <v>0</v>
      </c>
    </row>
    <row r="81" spans="1:5" x14ac:dyDescent="0.3">
      <c r="A81" s="186">
        <v>80</v>
      </c>
      <c r="B81" s="187" t="s">
        <v>691</v>
      </c>
      <c r="C81" s="191" t="s">
        <v>690</v>
      </c>
      <c r="D81" s="188" t="s">
        <v>692</v>
      </c>
      <c r="E81" s="189">
        <v>0</v>
      </c>
    </row>
    <row r="82" spans="1:5" x14ac:dyDescent="0.3">
      <c r="A82" s="186">
        <v>81</v>
      </c>
      <c r="B82" s="187" t="s">
        <v>702</v>
      </c>
      <c r="C82" s="188" t="s">
        <v>701</v>
      </c>
      <c r="D82" s="188" t="s">
        <v>5456</v>
      </c>
      <c r="E82" s="189">
        <v>0</v>
      </c>
    </row>
    <row r="83" spans="1:5" x14ac:dyDescent="0.3">
      <c r="A83" s="186">
        <v>82</v>
      </c>
      <c r="B83" s="187" t="s">
        <v>712</v>
      </c>
      <c r="C83" s="191" t="s">
        <v>711</v>
      </c>
      <c r="D83" s="188" t="s">
        <v>713</v>
      </c>
      <c r="E83" s="189">
        <v>0</v>
      </c>
    </row>
    <row r="84" spans="1:5" x14ac:dyDescent="0.3">
      <c r="A84" s="186">
        <v>83</v>
      </c>
      <c r="B84" s="187" t="s">
        <v>734</v>
      </c>
      <c r="C84" s="188" t="s">
        <v>732</v>
      </c>
      <c r="D84" s="188" t="s">
        <v>735</v>
      </c>
      <c r="E84" s="189">
        <v>1</v>
      </c>
    </row>
    <row r="85" spans="1:5" x14ac:dyDescent="0.3">
      <c r="A85" s="186">
        <v>84</v>
      </c>
      <c r="B85" s="187" t="s">
        <v>738</v>
      </c>
      <c r="C85" s="188" t="s">
        <v>738</v>
      </c>
      <c r="D85" s="188" t="s">
        <v>5457</v>
      </c>
      <c r="E85" s="189">
        <v>0</v>
      </c>
    </row>
    <row r="86" spans="1:5" x14ac:dyDescent="0.3">
      <c r="A86" s="186">
        <v>85</v>
      </c>
      <c r="B86" s="187" t="s">
        <v>751</v>
      </c>
      <c r="C86" s="188" t="s">
        <v>749</v>
      </c>
      <c r="D86" s="188" t="s">
        <v>752</v>
      </c>
      <c r="E86" s="189">
        <v>0</v>
      </c>
    </row>
    <row r="87" spans="1:5" x14ac:dyDescent="0.3">
      <c r="A87" s="186">
        <v>86</v>
      </c>
      <c r="B87" s="187" t="s">
        <v>2771</v>
      </c>
      <c r="C87" s="188" t="s">
        <v>2770</v>
      </c>
      <c r="D87" s="188" t="s">
        <v>5458</v>
      </c>
      <c r="E87" s="189">
        <v>1</v>
      </c>
    </row>
    <row r="88" spans="1:5" x14ac:dyDescent="0.3">
      <c r="A88" s="186">
        <v>87</v>
      </c>
      <c r="B88" s="187" t="s">
        <v>2775</v>
      </c>
      <c r="C88" s="188" t="s">
        <v>2774</v>
      </c>
      <c r="D88" s="188" t="s">
        <v>5459</v>
      </c>
      <c r="E88" s="189">
        <v>1</v>
      </c>
    </row>
    <row r="89" spans="1:5" x14ac:dyDescent="0.3">
      <c r="A89" s="186">
        <v>88</v>
      </c>
      <c r="B89" s="187" t="s">
        <v>785</v>
      </c>
      <c r="C89" s="188" t="s">
        <v>2778</v>
      </c>
      <c r="D89" s="188" t="s">
        <v>5460</v>
      </c>
      <c r="E89" s="189">
        <v>0</v>
      </c>
    </row>
    <row r="90" spans="1:5" x14ac:dyDescent="0.3">
      <c r="A90" s="186">
        <v>89</v>
      </c>
      <c r="B90" s="187" t="s">
        <v>2113</v>
      </c>
      <c r="C90" s="188" t="s">
        <v>2112</v>
      </c>
      <c r="D90" s="188" t="s">
        <v>1371</v>
      </c>
      <c r="E90" s="189">
        <v>0</v>
      </c>
    </row>
    <row r="91" spans="1:5" x14ac:dyDescent="0.3">
      <c r="A91" s="186">
        <v>90</v>
      </c>
      <c r="B91" s="187" t="s">
        <v>1370</v>
      </c>
      <c r="C91" s="188" t="s">
        <v>1369</v>
      </c>
      <c r="D91" s="188" t="s">
        <v>1371</v>
      </c>
      <c r="E91" s="189">
        <v>0</v>
      </c>
    </row>
    <row r="92" spans="1:5" x14ac:dyDescent="0.3">
      <c r="A92" s="186">
        <v>91</v>
      </c>
      <c r="B92" s="187" t="s">
        <v>2122</v>
      </c>
      <c r="C92" s="188" t="s">
        <v>2121</v>
      </c>
      <c r="D92" s="188" t="s">
        <v>1385</v>
      </c>
      <c r="E92" s="189">
        <v>0</v>
      </c>
    </row>
    <row r="93" spans="1:5" x14ac:dyDescent="0.3">
      <c r="A93" s="186">
        <v>92</v>
      </c>
      <c r="B93" s="187" t="s">
        <v>1384</v>
      </c>
      <c r="C93" s="188" t="s">
        <v>1383</v>
      </c>
      <c r="D93" s="188" t="s">
        <v>1385</v>
      </c>
      <c r="E93" s="189">
        <v>0</v>
      </c>
    </row>
    <row r="94" spans="1:5" x14ac:dyDescent="0.3">
      <c r="A94" s="186">
        <v>93</v>
      </c>
      <c r="B94" s="187" t="s">
        <v>802</v>
      </c>
      <c r="C94" s="188" t="s">
        <v>801</v>
      </c>
      <c r="D94" s="188" t="s">
        <v>739</v>
      </c>
      <c r="E94" s="189">
        <v>0</v>
      </c>
    </row>
    <row r="95" spans="1:5" x14ac:dyDescent="0.3">
      <c r="A95" s="186">
        <v>94</v>
      </c>
      <c r="B95" s="187" t="s">
        <v>818</v>
      </c>
      <c r="C95" s="188" t="s">
        <v>817</v>
      </c>
      <c r="D95" s="188" t="s">
        <v>739</v>
      </c>
      <c r="E95" s="189">
        <v>0</v>
      </c>
    </row>
    <row r="96" spans="1:5" x14ac:dyDescent="0.3">
      <c r="A96" s="186">
        <v>95</v>
      </c>
      <c r="B96" s="187" t="s">
        <v>3363</v>
      </c>
      <c r="C96" s="188" t="s">
        <v>3362</v>
      </c>
      <c r="D96" s="188" t="s">
        <v>3365</v>
      </c>
      <c r="E96" s="189">
        <v>0</v>
      </c>
    </row>
    <row r="97" spans="1:5" x14ac:dyDescent="0.3">
      <c r="A97" s="186">
        <v>96</v>
      </c>
      <c r="B97" s="187" t="s">
        <v>3364</v>
      </c>
      <c r="C97" s="188" t="s">
        <v>3362</v>
      </c>
      <c r="D97" s="188" t="s">
        <v>3365</v>
      </c>
      <c r="E97" s="189">
        <v>0</v>
      </c>
    </row>
    <row r="98" spans="1:5" x14ac:dyDescent="0.3">
      <c r="A98" s="186">
        <v>97</v>
      </c>
      <c r="B98" s="187" t="s">
        <v>851</v>
      </c>
      <c r="C98" s="188" t="s">
        <v>850</v>
      </c>
      <c r="D98" s="188" t="s">
        <v>5461</v>
      </c>
      <c r="E98" s="189">
        <v>0</v>
      </c>
    </row>
    <row r="99" spans="1:5" x14ac:dyDescent="0.3">
      <c r="A99" s="186">
        <v>98</v>
      </c>
      <c r="B99" s="187" t="s">
        <v>3049</v>
      </c>
      <c r="C99" s="188" t="s">
        <v>3048</v>
      </c>
      <c r="D99" s="188" t="s">
        <v>5462</v>
      </c>
      <c r="E99" s="189">
        <v>0</v>
      </c>
    </row>
    <row r="100" spans="1:5" x14ac:dyDescent="0.3">
      <c r="A100" s="186">
        <v>99</v>
      </c>
      <c r="B100" s="187" t="s">
        <v>3056</v>
      </c>
      <c r="C100" s="188" t="s">
        <v>3055</v>
      </c>
      <c r="D100" s="188" t="s">
        <v>5463</v>
      </c>
      <c r="E100" s="189">
        <v>0</v>
      </c>
    </row>
    <row r="101" spans="1:5" x14ac:dyDescent="0.3">
      <c r="A101" s="186">
        <v>100</v>
      </c>
      <c r="B101" s="187" t="s">
        <v>3064</v>
      </c>
      <c r="C101" s="188" t="s">
        <v>3063</v>
      </c>
      <c r="D101" s="188" t="s">
        <v>5464</v>
      </c>
      <c r="E101" s="189">
        <v>0</v>
      </c>
    </row>
    <row r="102" spans="1:5" x14ac:dyDescent="0.3">
      <c r="A102" s="186">
        <v>101</v>
      </c>
      <c r="B102" s="187" t="s">
        <v>2143</v>
      </c>
      <c r="C102" s="188" t="s">
        <v>2142</v>
      </c>
      <c r="D102" s="188" t="s">
        <v>1416</v>
      </c>
      <c r="E102" s="189">
        <v>0</v>
      </c>
    </row>
    <row r="103" spans="1:5" x14ac:dyDescent="0.3">
      <c r="A103" s="186">
        <v>102</v>
      </c>
      <c r="B103" s="187" t="s">
        <v>1415</v>
      </c>
      <c r="C103" s="188" t="s">
        <v>1414</v>
      </c>
      <c r="D103" s="188" t="s">
        <v>1416</v>
      </c>
      <c r="E103" s="189">
        <v>0</v>
      </c>
    </row>
    <row r="104" spans="1:5" x14ac:dyDescent="0.3">
      <c r="A104" s="186">
        <v>103</v>
      </c>
      <c r="B104" s="187" t="s">
        <v>2156</v>
      </c>
      <c r="C104" s="188" t="s">
        <v>2155</v>
      </c>
      <c r="D104" s="188" t="s">
        <v>1438</v>
      </c>
      <c r="E104" s="189">
        <v>0</v>
      </c>
    </row>
    <row r="105" spans="1:5" x14ac:dyDescent="0.3">
      <c r="A105" s="186">
        <v>104</v>
      </c>
      <c r="B105" s="187" t="s">
        <v>1437</v>
      </c>
      <c r="C105" s="188" t="s">
        <v>1436</v>
      </c>
      <c r="D105" s="188" t="s">
        <v>1438</v>
      </c>
      <c r="E105" s="189">
        <v>0</v>
      </c>
    </row>
    <row r="106" spans="1:5" x14ac:dyDescent="0.3">
      <c r="A106" s="186">
        <v>105</v>
      </c>
      <c r="B106" s="187" t="s">
        <v>2171</v>
      </c>
      <c r="C106" s="188" t="s">
        <v>2170</v>
      </c>
      <c r="D106" s="188" t="s">
        <v>1452</v>
      </c>
      <c r="E106" s="189">
        <v>0</v>
      </c>
    </row>
    <row r="107" spans="1:5" x14ac:dyDescent="0.3">
      <c r="A107" s="186">
        <v>106</v>
      </c>
      <c r="B107" s="187" t="s">
        <v>1451</v>
      </c>
      <c r="C107" s="188" t="s">
        <v>1450</v>
      </c>
      <c r="D107" s="188" t="s">
        <v>1452</v>
      </c>
      <c r="E107" s="189">
        <v>0</v>
      </c>
    </row>
    <row r="108" spans="1:5" x14ac:dyDescent="0.3">
      <c r="A108" s="186">
        <v>107</v>
      </c>
      <c r="B108" s="187" t="s">
        <v>2184</v>
      </c>
      <c r="C108" s="188" t="s">
        <v>2183</v>
      </c>
      <c r="D108" s="188" t="s">
        <v>1469</v>
      </c>
      <c r="E108" s="189">
        <v>0</v>
      </c>
    </row>
    <row r="109" spans="1:5" x14ac:dyDescent="0.3">
      <c r="A109" s="186">
        <v>108</v>
      </c>
      <c r="B109" s="187" t="s">
        <v>1468</v>
      </c>
      <c r="C109" s="190" t="s">
        <v>1467</v>
      </c>
      <c r="D109" s="188" t="s">
        <v>1469</v>
      </c>
      <c r="E109" s="189">
        <v>0</v>
      </c>
    </row>
    <row r="110" spans="1:5" x14ac:dyDescent="0.3">
      <c r="A110" s="186">
        <v>109</v>
      </c>
      <c r="B110" s="187" t="s">
        <v>3070</v>
      </c>
      <c r="C110" s="188" t="s">
        <v>3069</v>
      </c>
      <c r="D110" s="188" t="s">
        <v>5465</v>
      </c>
      <c r="E110" s="189">
        <v>0</v>
      </c>
    </row>
    <row r="111" spans="1:5" x14ac:dyDescent="0.3">
      <c r="A111" s="186">
        <v>110</v>
      </c>
      <c r="B111" s="187" t="s">
        <v>3660</v>
      </c>
      <c r="C111" s="188" t="s">
        <v>3659</v>
      </c>
      <c r="D111" s="188" t="s">
        <v>3557</v>
      </c>
      <c r="E111" s="189">
        <v>0</v>
      </c>
    </row>
    <row r="112" spans="1:5" x14ac:dyDescent="0.3">
      <c r="A112" s="186">
        <v>111</v>
      </c>
      <c r="B112" s="187" t="s">
        <v>3439</v>
      </c>
      <c r="C112" s="188" t="s">
        <v>3438</v>
      </c>
      <c r="D112" s="188" t="s">
        <v>3440</v>
      </c>
      <c r="E112" s="189">
        <v>0</v>
      </c>
    </row>
    <row r="113" spans="1:5" x14ac:dyDescent="0.3">
      <c r="A113" s="186">
        <v>112</v>
      </c>
      <c r="B113" s="187" t="s">
        <v>3446</v>
      </c>
      <c r="C113" s="188" t="s">
        <v>3445</v>
      </c>
      <c r="D113" s="188" t="s">
        <v>3447</v>
      </c>
      <c r="E113" s="189">
        <v>0</v>
      </c>
    </row>
    <row r="114" spans="1:5" x14ac:dyDescent="0.3">
      <c r="A114" s="186">
        <v>113</v>
      </c>
      <c r="B114" s="187" t="s">
        <v>3672</v>
      </c>
      <c r="C114" s="188" t="s">
        <v>3671</v>
      </c>
      <c r="D114" s="188" t="s">
        <v>3673</v>
      </c>
      <c r="E114" s="189">
        <v>0</v>
      </c>
    </row>
    <row r="115" spans="1:5" x14ac:dyDescent="0.3">
      <c r="A115" s="186">
        <v>114</v>
      </c>
      <c r="B115" s="187" t="s">
        <v>3669</v>
      </c>
      <c r="C115" s="188" t="s">
        <v>3668</v>
      </c>
      <c r="D115" s="188" t="s">
        <v>3670</v>
      </c>
      <c r="E115" s="189">
        <v>0</v>
      </c>
    </row>
    <row r="116" spans="1:5" x14ac:dyDescent="0.3">
      <c r="A116" s="186">
        <v>115</v>
      </c>
      <c r="B116" s="187" t="s">
        <v>3993</v>
      </c>
      <c r="C116" s="188" t="s">
        <v>3992</v>
      </c>
      <c r="D116" s="188" t="s">
        <v>3994</v>
      </c>
      <c r="E116" s="189">
        <v>0</v>
      </c>
    </row>
    <row r="117" spans="1:5" x14ac:dyDescent="0.3">
      <c r="A117" s="186">
        <v>116</v>
      </c>
      <c r="B117" s="187" t="s">
        <v>3987</v>
      </c>
      <c r="C117" s="191" t="s">
        <v>3986</v>
      </c>
      <c r="D117" s="188" t="s">
        <v>3988</v>
      </c>
      <c r="E117" s="189">
        <v>0</v>
      </c>
    </row>
    <row r="118" spans="1:5" x14ac:dyDescent="0.3">
      <c r="A118" s="186">
        <v>117</v>
      </c>
      <c r="B118" s="187" t="s">
        <v>3990</v>
      </c>
      <c r="C118" s="188" t="s">
        <v>3989</v>
      </c>
      <c r="D118" s="188" t="s">
        <v>3991</v>
      </c>
      <c r="E118" s="189">
        <v>230</v>
      </c>
    </row>
    <row r="119" spans="1:5" x14ac:dyDescent="0.3">
      <c r="A119" s="186">
        <v>118</v>
      </c>
      <c r="B119" s="187" t="s">
        <v>3996</v>
      </c>
      <c r="C119" s="188" t="s">
        <v>3995</v>
      </c>
      <c r="D119" s="188" t="s">
        <v>3057</v>
      </c>
      <c r="E119" s="189">
        <v>0</v>
      </c>
    </row>
    <row r="120" spans="1:5" x14ac:dyDescent="0.3">
      <c r="A120" s="186">
        <v>119</v>
      </c>
      <c r="B120" s="187" t="s">
        <v>3933</v>
      </c>
      <c r="C120" s="188" t="s">
        <v>3932</v>
      </c>
      <c r="D120" s="188" t="s">
        <v>5466</v>
      </c>
      <c r="E120" s="189">
        <v>0</v>
      </c>
    </row>
    <row r="121" spans="1:5" x14ac:dyDescent="0.3">
      <c r="A121" s="186">
        <v>120</v>
      </c>
      <c r="B121" s="187" t="s">
        <v>3950</v>
      </c>
      <c r="C121" s="190" t="s">
        <v>3949</v>
      </c>
      <c r="D121" s="188" t="s">
        <v>3951</v>
      </c>
      <c r="E121" s="189">
        <v>0</v>
      </c>
    </row>
    <row r="122" spans="1:5" x14ac:dyDescent="0.3">
      <c r="A122" s="186">
        <v>121</v>
      </c>
      <c r="B122" s="187" t="s">
        <v>3936</v>
      </c>
      <c r="C122" s="188" t="s">
        <v>3935</v>
      </c>
      <c r="D122" s="188" t="s">
        <v>5467</v>
      </c>
      <c r="E122" s="189">
        <v>0</v>
      </c>
    </row>
    <row r="123" spans="1:5" x14ac:dyDescent="0.3">
      <c r="A123" s="186">
        <v>122</v>
      </c>
      <c r="B123" s="187" t="s">
        <v>3766</v>
      </c>
      <c r="C123" s="188" t="s">
        <v>5468</v>
      </c>
      <c r="D123" s="188" t="s">
        <v>5469</v>
      </c>
      <c r="E123" s="189">
        <v>0</v>
      </c>
    </row>
    <row r="124" spans="1:5" x14ac:dyDescent="0.3">
      <c r="A124" s="186">
        <v>123</v>
      </c>
      <c r="B124" s="187" t="s">
        <v>5470</v>
      </c>
      <c r="C124" s="188" t="s">
        <v>5471</v>
      </c>
      <c r="D124" s="188">
        <v>0</v>
      </c>
      <c r="E124" s="189">
        <v>0</v>
      </c>
    </row>
    <row r="125" spans="1:5" x14ac:dyDescent="0.3">
      <c r="A125" s="186">
        <v>124</v>
      </c>
      <c r="B125" s="187" t="s">
        <v>3780</v>
      </c>
      <c r="C125" s="190" t="s">
        <v>5472</v>
      </c>
      <c r="D125" s="188" t="s">
        <v>3781</v>
      </c>
      <c r="E125" s="189">
        <v>0</v>
      </c>
    </row>
    <row r="126" spans="1:5" x14ac:dyDescent="0.3">
      <c r="A126" s="186">
        <v>125</v>
      </c>
      <c r="B126" s="187" t="s">
        <v>5473</v>
      </c>
      <c r="C126" s="188" t="s">
        <v>5474</v>
      </c>
      <c r="D126" s="188">
        <v>0</v>
      </c>
      <c r="E126" s="189">
        <v>0</v>
      </c>
    </row>
    <row r="127" spans="1:5" x14ac:dyDescent="0.3">
      <c r="A127" s="186">
        <v>126</v>
      </c>
      <c r="B127" s="187" t="s">
        <v>5475</v>
      </c>
      <c r="C127" s="188" t="s">
        <v>5476</v>
      </c>
      <c r="D127" s="188" t="s">
        <v>5477</v>
      </c>
      <c r="E127" s="189">
        <v>0</v>
      </c>
    </row>
    <row r="128" spans="1:5" x14ac:dyDescent="0.3">
      <c r="A128" s="186">
        <v>127</v>
      </c>
      <c r="B128" s="187" t="s">
        <v>5478</v>
      </c>
      <c r="C128" s="188" t="s">
        <v>5479</v>
      </c>
      <c r="D128" s="188" t="s">
        <v>5480</v>
      </c>
      <c r="E128" s="189">
        <v>0</v>
      </c>
    </row>
    <row r="129" spans="1:5" x14ac:dyDescent="0.3">
      <c r="A129" s="186">
        <v>128</v>
      </c>
      <c r="B129" s="187" t="s">
        <v>5481</v>
      </c>
      <c r="C129" s="188" t="s">
        <v>5482</v>
      </c>
      <c r="D129" s="188" t="s">
        <v>5483</v>
      </c>
      <c r="E129" s="189">
        <v>0</v>
      </c>
    </row>
    <row r="130" spans="1:5" x14ac:dyDescent="0.3">
      <c r="A130" s="186">
        <v>129</v>
      </c>
      <c r="B130" s="187" t="s">
        <v>5484</v>
      </c>
      <c r="C130" s="188" t="s">
        <v>5485</v>
      </c>
      <c r="D130" s="188" t="s">
        <v>5182</v>
      </c>
      <c r="E130" s="189">
        <v>0</v>
      </c>
    </row>
    <row r="131" spans="1:5" x14ac:dyDescent="0.3">
      <c r="A131" s="186">
        <v>130</v>
      </c>
      <c r="B131" s="187" t="s">
        <v>3594</v>
      </c>
      <c r="C131" s="188" t="s">
        <v>3593</v>
      </c>
      <c r="D131" s="188" t="s">
        <v>3801</v>
      </c>
      <c r="E131" s="189">
        <v>277</v>
      </c>
    </row>
    <row r="132" spans="1:5" x14ac:dyDescent="0.3">
      <c r="A132" s="186">
        <v>131</v>
      </c>
      <c r="B132" s="187" t="s">
        <v>3596</v>
      </c>
      <c r="C132" s="188" t="s">
        <v>3595</v>
      </c>
      <c r="D132" s="188" t="s">
        <v>3800</v>
      </c>
      <c r="E132" s="189">
        <v>792</v>
      </c>
    </row>
    <row r="133" spans="1:5" x14ac:dyDescent="0.3">
      <c r="A133" s="186">
        <v>132</v>
      </c>
      <c r="B133" s="187" t="s">
        <v>1633</v>
      </c>
      <c r="C133" s="188" t="s">
        <v>1632</v>
      </c>
      <c r="D133" s="188" t="s">
        <v>1634</v>
      </c>
      <c r="E133" s="189">
        <v>0</v>
      </c>
    </row>
    <row r="134" spans="1:5" x14ac:dyDescent="0.3">
      <c r="A134" s="186">
        <v>133</v>
      </c>
      <c r="B134" s="187" t="s">
        <v>2863</v>
      </c>
      <c r="C134" s="188" t="s">
        <v>2862</v>
      </c>
      <c r="D134" s="188" t="s">
        <v>912</v>
      </c>
      <c r="E134" s="189">
        <v>0</v>
      </c>
    </row>
    <row r="135" spans="1:5" x14ac:dyDescent="0.3">
      <c r="A135" s="186">
        <v>134</v>
      </c>
      <c r="B135" s="187" t="s">
        <v>2866</v>
      </c>
      <c r="C135" s="188" t="s">
        <v>2865</v>
      </c>
      <c r="D135" s="188" t="s">
        <v>2867</v>
      </c>
      <c r="E135" s="189">
        <v>0</v>
      </c>
    </row>
    <row r="136" spans="1:5" x14ac:dyDescent="0.3">
      <c r="A136" s="186">
        <v>135</v>
      </c>
      <c r="B136" s="187" t="s">
        <v>2870</v>
      </c>
      <c r="C136" s="188" t="s">
        <v>2869</v>
      </c>
      <c r="D136" s="188" t="s">
        <v>1790</v>
      </c>
      <c r="E136" s="189">
        <v>0</v>
      </c>
    </row>
    <row r="137" spans="1:5" x14ac:dyDescent="0.3">
      <c r="A137" s="186">
        <v>136</v>
      </c>
      <c r="B137" s="187" t="s">
        <v>2871</v>
      </c>
      <c r="C137" s="188" t="s">
        <v>105</v>
      </c>
      <c r="D137" s="188" t="s">
        <v>5486</v>
      </c>
      <c r="E137" s="189">
        <v>0</v>
      </c>
    </row>
    <row r="138" spans="1:5" x14ac:dyDescent="0.3">
      <c r="A138" s="186">
        <v>137</v>
      </c>
      <c r="B138" s="187" t="s">
        <v>106</v>
      </c>
      <c r="C138" s="188" t="s">
        <v>105</v>
      </c>
      <c r="D138" s="188" t="s">
        <v>5486</v>
      </c>
      <c r="E138" s="189">
        <v>0</v>
      </c>
    </row>
    <row r="139" spans="1:5" x14ac:dyDescent="0.3">
      <c r="A139" s="186">
        <v>138</v>
      </c>
      <c r="B139" s="187" t="s">
        <v>2191</v>
      </c>
      <c r="C139" s="188" t="s">
        <v>2189</v>
      </c>
      <c r="D139" s="188" t="s">
        <v>1476</v>
      </c>
      <c r="E139" s="189">
        <v>0</v>
      </c>
    </row>
    <row r="140" spans="1:5" x14ac:dyDescent="0.3">
      <c r="A140" s="186">
        <v>139</v>
      </c>
      <c r="B140" s="187" t="s">
        <v>1475</v>
      </c>
      <c r="C140" s="188" t="s">
        <v>1474</v>
      </c>
      <c r="D140" s="188" t="s">
        <v>1476</v>
      </c>
      <c r="E140" s="189">
        <v>0</v>
      </c>
    </row>
    <row r="141" spans="1:5" x14ac:dyDescent="0.3">
      <c r="A141" s="186">
        <v>140</v>
      </c>
      <c r="B141" s="187" t="s">
        <v>2194</v>
      </c>
      <c r="C141" s="188" t="s">
        <v>2193</v>
      </c>
      <c r="D141" s="188" t="s">
        <v>5487</v>
      </c>
      <c r="E141" s="189">
        <v>0</v>
      </c>
    </row>
    <row r="142" spans="1:5" x14ac:dyDescent="0.3">
      <c r="A142" s="186">
        <v>141</v>
      </c>
      <c r="B142" s="187" t="s">
        <v>1479</v>
      </c>
      <c r="C142" s="188" t="s">
        <v>1478</v>
      </c>
      <c r="D142" s="188" t="s">
        <v>5487</v>
      </c>
      <c r="E142" s="189">
        <v>0</v>
      </c>
    </row>
    <row r="143" spans="1:5" x14ac:dyDescent="0.3">
      <c r="A143" s="186">
        <v>142</v>
      </c>
      <c r="B143" s="187" t="s">
        <v>2872</v>
      </c>
      <c r="C143" s="188" t="s">
        <v>108</v>
      </c>
      <c r="D143" s="188" t="s">
        <v>110</v>
      </c>
      <c r="E143" s="189">
        <v>0</v>
      </c>
    </row>
    <row r="144" spans="1:5" x14ac:dyDescent="0.3">
      <c r="A144" s="186">
        <v>143</v>
      </c>
      <c r="B144" s="187" t="s">
        <v>109</v>
      </c>
      <c r="C144" s="188" t="s">
        <v>108</v>
      </c>
      <c r="D144" s="188" t="s">
        <v>110</v>
      </c>
      <c r="E144" s="189">
        <v>0</v>
      </c>
    </row>
    <row r="145" spans="1:5" x14ac:dyDescent="0.3">
      <c r="A145" s="186">
        <v>144</v>
      </c>
      <c r="B145" s="187" t="s">
        <v>3142</v>
      </c>
      <c r="C145" s="188" t="s">
        <v>3141</v>
      </c>
      <c r="D145" s="188" t="s">
        <v>5488</v>
      </c>
      <c r="E145" s="189">
        <v>0</v>
      </c>
    </row>
    <row r="146" spans="1:5" x14ac:dyDescent="0.3">
      <c r="A146" s="186">
        <v>145</v>
      </c>
      <c r="B146" s="187" t="s">
        <v>2197</v>
      </c>
      <c r="C146" s="188" t="s">
        <v>2196</v>
      </c>
      <c r="D146" s="188" t="s">
        <v>1487</v>
      </c>
      <c r="E146" s="189">
        <v>0</v>
      </c>
    </row>
    <row r="147" spans="1:5" x14ac:dyDescent="0.3">
      <c r="A147" s="186">
        <v>146</v>
      </c>
      <c r="B147" s="187" t="s">
        <v>1482</v>
      </c>
      <c r="C147" s="188" t="s">
        <v>1481</v>
      </c>
      <c r="D147" s="188" t="s">
        <v>1487</v>
      </c>
      <c r="E147" s="189">
        <v>0</v>
      </c>
    </row>
    <row r="148" spans="1:5" x14ac:dyDescent="0.3">
      <c r="A148" s="186">
        <v>147</v>
      </c>
      <c r="B148" s="187" t="s">
        <v>2200</v>
      </c>
      <c r="C148" s="188" t="s">
        <v>2199</v>
      </c>
      <c r="D148" s="188" t="s">
        <v>1487</v>
      </c>
      <c r="E148" s="189">
        <v>0</v>
      </c>
    </row>
    <row r="149" spans="1:5" x14ac:dyDescent="0.3">
      <c r="A149" s="186">
        <v>148</v>
      </c>
      <c r="B149" s="187" t="s">
        <v>1486</v>
      </c>
      <c r="C149" s="188" t="s">
        <v>1484</v>
      </c>
      <c r="D149" s="188" t="s">
        <v>1487</v>
      </c>
      <c r="E149" s="189">
        <v>2</v>
      </c>
    </row>
    <row r="150" spans="1:5" x14ac:dyDescent="0.3">
      <c r="A150" s="186">
        <v>149</v>
      </c>
      <c r="B150" s="187" t="s">
        <v>2203</v>
      </c>
      <c r="C150" s="188" t="s">
        <v>2202</v>
      </c>
      <c r="D150" s="188" t="s">
        <v>5489</v>
      </c>
      <c r="E150" s="189">
        <v>0</v>
      </c>
    </row>
    <row r="151" spans="1:5" x14ac:dyDescent="0.3">
      <c r="A151" s="186">
        <v>150</v>
      </c>
      <c r="B151" s="187" t="s">
        <v>1490</v>
      </c>
      <c r="C151" s="188" t="s">
        <v>1489</v>
      </c>
      <c r="D151" s="188" t="s">
        <v>5489</v>
      </c>
      <c r="E151" s="189">
        <v>0</v>
      </c>
    </row>
    <row r="152" spans="1:5" x14ac:dyDescent="0.3">
      <c r="A152" s="186">
        <v>151</v>
      </c>
      <c r="B152" s="187" t="s">
        <v>2206</v>
      </c>
      <c r="C152" s="188" t="s">
        <v>2205</v>
      </c>
      <c r="D152" s="188" t="s">
        <v>2207</v>
      </c>
      <c r="E152" s="189">
        <v>0</v>
      </c>
    </row>
    <row r="153" spans="1:5" x14ac:dyDescent="0.3">
      <c r="A153" s="186">
        <v>152</v>
      </c>
      <c r="B153" s="187" t="s">
        <v>2210</v>
      </c>
      <c r="C153" s="188" t="s">
        <v>2209</v>
      </c>
      <c r="D153" s="188" t="s">
        <v>5490</v>
      </c>
      <c r="E153" s="189">
        <v>0</v>
      </c>
    </row>
    <row r="154" spans="1:5" x14ac:dyDescent="0.3">
      <c r="A154" s="186">
        <v>153</v>
      </c>
      <c r="B154" s="187" t="s">
        <v>2213</v>
      </c>
      <c r="C154" s="190" t="s">
        <v>2212</v>
      </c>
      <c r="D154" s="188" t="s">
        <v>2207</v>
      </c>
      <c r="E154" s="189">
        <v>0</v>
      </c>
    </row>
    <row r="155" spans="1:5" x14ac:dyDescent="0.3">
      <c r="A155" s="186">
        <v>154</v>
      </c>
      <c r="B155" s="187" t="s">
        <v>2216</v>
      </c>
      <c r="C155" s="188" t="s">
        <v>2215</v>
      </c>
      <c r="D155" s="188" t="s">
        <v>5491</v>
      </c>
      <c r="E155" s="189">
        <v>0</v>
      </c>
    </row>
    <row r="156" spans="1:5" x14ac:dyDescent="0.3">
      <c r="A156" s="186">
        <v>155</v>
      </c>
      <c r="B156" s="187" t="s">
        <v>2219</v>
      </c>
      <c r="C156" s="188" t="s">
        <v>2218</v>
      </c>
      <c r="D156" s="188" t="s">
        <v>2220</v>
      </c>
      <c r="E156" s="189">
        <v>0</v>
      </c>
    </row>
    <row r="157" spans="1:5" x14ac:dyDescent="0.3">
      <c r="A157" s="186">
        <v>156</v>
      </c>
      <c r="B157" s="192" t="s">
        <v>1493</v>
      </c>
      <c r="C157" s="188" t="s">
        <v>1492</v>
      </c>
      <c r="D157" s="188" t="s">
        <v>2220</v>
      </c>
      <c r="E157" s="189">
        <v>1</v>
      </c>
    </row>
    <row r="158" spans="1:5" x14ac:dyDescent="0.3">
      <c r="A158" s="186">
        <v>157</v>
      </c>
      <c r="B158" s="192" t="s">
        <v>875</v>
      </c>
      <c r="C158" s="188" t="s">
        <v>874</v>
      </c>
      <c r="D158" s="188" t="s">
        <v>876</v>
      </c>
      <c r="E158" s="189">
        <v>0</v>
      </c>
    </row>
    <row r="159" spans="1:5" x14ac:dyDescent="0.3">
      <c r="A159" s="186">
        <v>158</v>
      </c>
      <c r="B159" s="192" t="s">
        <v>2982</v>
      </c>
      <c r="C159" s="188" t="s">
        <v>2981</v>
      </c>
      <c r="D159" s="188" t="s">
        <v>2983</v>
      </c>
      <c r="E159" s="189">
        <v>0</v>
      </c>
    </row>
    <row r="160" spans="1:5" x14ac:dyDescent="0.3">
      <c r="A160" s="186">
        <v>159</v>
      </c>
      <c r="B160" s="192" t="s">
        <v>3144</v>
      </c>
      <c r="C160" s="188" t="s">
        <v>3143</v>
      </c>
      <c r="D160" s="188" t="s">
        <v>5492</v>
      </c>
      <c r="E160" s="189">
        <v>0</v>
      </c>
    </row>
    <row r="161" spans="1:5" x14ac:dyDescent="0.3">
      <c r="A161" s="186">
        <v>160</v>
      </c>
      <c r="B161" s="192" t="s">
        <v>2223</v>
      </c>
      <c r="C161" s="188" t="s">
        <v>2222</v>
      </c>
      <c r="D161" s="188" t="s">
        <v>1497</v>
      </c>
      <c r="E161" s="189">
        <v>0</v>
      </c>
    </row>
    <row r="162" spans="1:5" x14ac:dyDescent="0.3">
      <c r="A162" s="186">
        <v>161</v>
      </c>
      <c r="B162" s="192" t="s">
        <v>1496</v>
      </c>
      <c r="C162" s="188" t="s">
        <v>1495</v>
      </c>
      <c r="D162" s="188" t="s">
        <v>1497</v>
      </c>
      <c r="E162" s="189">
        <v>0</v>
      </c>
    </row>
    <row r="163" spans="1:5" x14ac:dyDescent="0.3">
      <c r="A163" s="186">
        <v>162</v>
      </c>
      <c r="B163" s="192" t="s">
        <v>2985</v>
      </c>
      <c r="C163" s="188" t="s">
        <v>2984</v>
      </c>
      <c r="D163" s="188" t="s">
        <v>5493</v>
      </c>
      <c r="E163" s="189">
        <v>0</v>
      </c>
    </row>
    <row r="164" spans="1:5" x14ac:dyDescent="0.3">
      <c r="A164" s="186">
        <v>163</v>
      </c>
      <c r="B164" s="192" t="s">
        <v>2987</v>
      </c>
      <c r="C164" s="188" t="s">
        <v>2986</v>
      </c>
      <c r="D164" s="188" t="s">
        <v>5494</v>
      </c>
      <c r="E164" s="189">
        <v>0</v>
      </c>
    </row>
    <row r="165" spans="1:5" x14ac:dyDescent="0.3">
      <c r="A165" s="186">
        <v>164</v>
      </c>
      <c r="B165" s="192" t="s">
        <v>2989</v>
      </c>
      <c r="C165" s="188" t="s">
        <v>2988</v>
      </c>
      <c r="D165" s="188" t="s">
        <v>2990</v>
      </c>
      <c r="E165" s="189">
        <v>0</v>
      </c>
    </row>
    <row r="166" spans="1:5" x14ac:dyDescent="0.3">
      <c r="A166" s="186">
        <v>165</v>
      </c>
      <c r="B166" s="192" t="s">
        <v>879</v>
      </c>
      <c r="C166" s="188" t="s">
        <v>877</v>
      </c>
      <c r="D166" s="188" t="s">
        <v>5495</v>
      </c>
      <c r="E166" s="189">
        <v>0</v>
      </c>
    </row>
    <row r="167" spans="1:5" x14ac:dyDescent="0.3">
      <c r="A167" s="186">
        <v>166</v>
      </c>
      <c r="B167" s="192" t="s">
        <v>882</v>
      </c>
      <c r="C167" s="188" t="s">
        <v>880</v>
      </c>
      <c r="D167" s="188" t="s">
        <v>5496</v>
      </c>
      <c r="E167" s="189">
        <v>0</v>
      </c>
    </row>
    <row r="168" spans="1:5" x14ac:dyDescent="0.3">
      <c r="A168" s="186">
        <v>167</v>
      </c>
      <c r="B168" s="192" t="s">
        <v>885</v>
      </c>
      <c r="C168" s="188" t="s">
        <v>3551</v>
      </c>
      <c r="D168" s="188" t="s">
        <v>5497</v>
      </c>
      <c r="E168" s="189">
        <v>0</v>
      </c>
    </row>
    <row r="169" spans="1:5" x14ac:dyDescent="0.3">
      <c r="A169" s="186">
        <v>168</v>
      </c>
      <c r="B169" s="192" t="s">
        <v>2226</v>
      </c>
      <c r="C169" s="188" t="s">
        <v>2225</v>
      </c>
      <c r="D169" s="188" t="s">
        <v>2207</v>
      </c>
      <c r="E169" s="189">
        <v>0</v>
      </c>
    </row>
    <row r="170" spans="1:5" x14ac:dyDescent="0.3">
      <c r="A170" s="186">
        <v>169</v>
      </c>
      <c r="B170" s="192" t="s">
        <v>3830</v>
      </c>
      <c r="C170" s="188" t="s">
        <v>5498</v>
      </c>
      <c r="D170" s="188" t="s">
        <v>2227</v>
      </c>
      <c r="E170" s="189">
        <v>0</v>
      </c>
    </row>
    <row r="171" spans="1:5" x14ac:dyDescent="0.3">
      <c r="A171" s="186">
        <v>170</v>
      </c>
      <c r="B171" s="192" t="s">
        <v>2230</v>
      </c>
      <c r="C171" s="188" t="s">
        <v>2229</v>
      </c>
      <c r="D171" s="188" t="s">
        <v>3832</v>
      </c>
      <c r="E171" s="189">
        <v>0</v>
      </c>
    </row>
    <row r="172" spans="1:5" x14ac:dyDescent="0.3">
      <c r="A172" s="186">
        <v>171</v>
      </c>
      <c r="B172" s="192" t="s">
        <v>3831</v>
      </c>
      <c r="C172" s="188" t="s">
        <v>5499</v>
      </c>
      <c r="D172" s="188" t="s">
        <v>1657</v>
      </c>
      <c r="E172" s="189">
        <v>0</v>
      </c>
    </row>
    <row r="173" spans="1:5" x14ac:dyDescent="0.3">
      <c r="A173" s="186">
        <v>172</v>
      </c>
      <c r="B173" s="192" t="s">
        <v>888</v>
      </c>
      <c r="C173" s="188" t="s">
        <v>3555</v>
      </c>
      <c r="D173" s="188" t="s">
        <v>889</v>
      </c>
      <c r="E173" s="189">
        <v>0</v>
      </c>
    </row>
    <row r="174" spans="1:5" x14ac:dyDescent="0.3">
      <c r="A174" s="186">
        <v>173</v>
      </c>
      <c r="B174" s="192" t="s">
        <v>892</v>
      </c>
      <c r="C174" s="188" t="s">
        <v>431</v>
      </c>
      <c r="D174" s="188" t="s">
        <v>5500</v>
      </c>
      <c r="E174" s="189">
        <v>0</v>
      </c>
    </row>
    <row r="175" spans="1:5" x14ac:dyDescent="0.3">
      <c r="A175" s="186">
        <v>174</v>
      </c>
      <c r="B175" s="192" t="s">
        <v>2233</v>
      </c>
      <c r="C175" s="188" t="s">
        <v>2232</v>
      </c>
      <c r="D175" s="188" t="s">
        <v>1501</v>
      </c>
      <c r="E175" s="189">
        <v>0</v>
      </c>
    </row>
    <row r="176" spans="1:5" x14ac:dyDescent="0.3">
      <c r="A176" s="186">
        <v>175</v>
      </c>
      <c r="B176" s="192" t="s">
        <v>1500</v>
      </c>
      <c r="C176" s="188" t="s">
        <v>1499</v>
      </c>
      <c r="D176" s="188" t="s">
        <v>1501</v>
      </c>
      <c r="E176" s="189">
        <v>0</v>
      </c>
    </row>
    <row r="177" spans="1:5" x14ac:dyDescent="0.3">
      <c r="A177" s="186">
        <v>176</v>
      </c>
      <c r="B177" s="192" t="s">
        <v>895</v>
      </c>
      <c r="C177" s="188" t="s">
        <v>3421</v>
      </c>
      <c r="D177" s="188" t="s">
        <v>5501</v>
      </c>
      <c r="E177" s="189">
        <v>0</v>
      </c>
    </row>
    <row r="178" spans="1:5" x14ac:dyDescent="0.3">
      <c r="A178" s="186">
        <v>177</v>
      </c>
      <c r="B178" s="192" t="s">
        <v>5502</v>
      </c>
      <c r="C178" s="188" t="s">
        <v>5503</v>
      </c>
      <c r="D178" s="188" t="s">
        <v>3984</v>
      </c>
      <c r="E178" s="189">
        <v>0</v>
      </c>
    </row>
    <row r="179" spans="1:5" x14ac:dyDescent="0.3">
      <c r="A179" s="186">
        <v>178</v>
      </c>
      <c r="B179" s="192" t="s">
        <v>5504</v>
      </c>
      <c r="C179" s="188" t="s">
        <v>5505</v>
      </c>
      <c r="D179" s="188" t="s">
        <v>3984</v>
      </c>
      <c r="E179" s="189">
        <v>0</v>
      </c>
    </row>
    <row r="180" spans="1:5" x14ac:dyDescent="0.3">
      <c r="A180" s="186">
        <v>179</v>
      </c>
      <c r="B180" s="192" t="s">
        <v>898</v>
      </c>
      <c r="C180" s="188" t="s">
        <v>3428</v>
      </c>
      <c r="D180" s="188" t="s">
        <v>899</v>
      </c>
      <c r="E180" s="189">
        <v>0</v>
      </c>
    </row>
    <row r="181" spans="1:5" x14ac:dyDescent="0.3">
      <c r="A181" s="186">
        <v>180</v>
      </c>
      <c r="B181" s="192" t="s">
        <v>902</v>
      </c>
      <c r="C181" s="188" t="s">
        <v>3432</v>
      </c>
      <c r="D181" s="188" t="s">
        <v>5506</v>
      </c>
      <c r="E181" s="189">
        <v>0</v>
      </c>
    </row>
    <row r="182" spans="1:5" x14ac:dyDescent="0.3">
      <c r="A182" s="186">
        <v>181</v>
      </c>
      <c r="B182" s="192" t="s">
        <v>905</v>
      </c>
      <c r="C182" s="188" t="s">
        <v>3425</v>
      </c>
      <c r="D182" s="188" t="s">
        <v>5507</v>
      </c>
      <c r="E182" s="189">
        <v>0</v>
      </c>
    </row>
    <row r="183" spans="1:5" x14ac:dyDescent="0.3">
      <c r="A183" s="186">
        <v>182</v>
      </c>
      <c r="B183" s="192" t="s">
        <v>2236</v>
      </c>
      <c r="C183" s="188" t="s">
        <v>2235</v>
      </c>
      <c r="D183" s="188" t="s">
        <v>2237</v>
      </c>
      <c r="E183" s="189">
        <v>0</v>
      </c>
    </row>
    <row r="184" spans="1:5" x14ac:dyDescent="0.3">
      <c r="A184" s="186">
        <v>183</v>
      </c>
      <c r="B184" s="192" t="s">
        <v>1504</v>
      </c>
      <c r="C184" s="188" t="s">
        <v>1503</v>
      </c>
      <c r="D184" s="188" t="s">
        <v>1505</v>
      </c>
      <c r="E184" s="189">
        <v>0</v>
      </c>
    </row>
    <row r="185" spans="1:5" x14ac:dyDescent="0.3">
      <c r="A185" s="186">
        <v>184</v>
      </c>
      <c r="B185" s="192" t="s">
        <v>1508</v>
      </c>
      <c r="C185" s="188" t="s">
        <v>1507</v>
      </c>
      <c r="D185" s="188" t="s">
        <v>1509</v>
      </c>
      <c r="E185" s="189">
        <v>0</v>
      </c>
    </row>
    <row r="186" spans="1:5" x14ac:dyDescent="0.3">
      <c r="A186" s="186">
        <v>185</v>
      </c>
      <c r="B186" s="192" t="s">
        <v>2875</v>
      </c>
      <c r="C186" s="188" t="s">
        <v>2874</v>
      </c>
      <c r="D186" s="188" t="s">
        <v>5508</v>
      </c>
      <c r="E186" s="189">
        <v>0</v>
      </c>
    </row>
    <row r="187" spans="1:5" x14ac:dyDescent="0.3">
      <c r="A187" s="186">
        <v>186</v>
      </c>
      <c r="B187" s="192" t="s">
        <v>2876</v>
      </c>
      <c r="C187" s="188" t="s">
        <v>112</v>
      </c>
      <c r="D187" s="188" t="s">
        <v>5509</v>
      </c>
      <c r="E187" s="189">
        <v>0</v>
      </c>
    </row>
    <row r="188" spans="1:5" x14ac:dyDescent="0.3">
      <c r="A188" s="186">
        <v>187</v>
      </c>
      <c r="B188" s="192" t="s">
        <v>113</v>
      </c>
      <c r="C188" s="188" t="s">
        <v>112</v>
      </c>
      <c r="D188" s="188" t="s">
        <v>5509</v>
      </c>
      <c r="E188" s="189">
        <v>0</v>
      </c>
    </row>
    <row r="189" spans="1:5" x14ac:dyDescent="0.3">
      <c r="A189" s="186">
        <v>188</v>
      </c>
      <c r="B189" s="192" t="s">
        <v>2878</v>
      </c>
      <c r="C189" s="188" t="s">
        <v>119</v>
      </c>
      <c r="D189" s="188" t="s">
        <v>121</v>
      </c>
      <c r="E189" s="189">
        <v>0</v>
      </c>
    </row>
    <row r="190" spans="1:5" x14ac:dyDescent="0.3">
      <c r="A190" s="186">
        <v>189</v>
      </c>
      <c r="B190" s="192" t="s">
        <v>120</v>
      </c>
      <c r="C190" s="188" t="s">
        <v>119</v>
      </c>
      <c r="D190" s="188" t="s">
        <v>121</v>
      </c>
      <c r="E190" s="189">
        <v>0</v>
      </c>
    </row>
    <row r="191" spans="1:5" x14ac:dyDescent="0.3">
      <c r="A191" s="186">
        <v>190</v>
      </c>
      <c r="B191" s="192" t="s">
        <v>2880</v>
      </c>
      <c r="C191" s="188" t="s">
        <v>127</v>
      </c>
      <c r="D191" s="188" t="s">
        <v>129</v>
      </c>
      <c r="E191" s="189">
        <v>0</v>
      </c>
    </row>
    <row r="192" spans="1:5" x14ac:dyDescent="0.3">
      <c r="A192" s="186">
        <v>191</v>
      </c>
      <c r="B192" s="192" t="s">
        <v>128</v>
      </c>
      <c r="C192" s="188" t="s">
        <v>127</v>
      </c>
      <c r="D192" s="188" t="s">
        <v>129</v>
      </c>
      <c r="E192" s="189">
        <v>0</v>
      </c>
    </row>
    <row r="193" spans="1:5" x14ac:dyDescent="0.3">
      <c r="A193" s="186">
        <v>192</v>
      </c>
      <c r="B193" s="192" t="s">
        <v>2902</v>
      </c>
      <c r="C193" s="188" t="s">
        <v>2901</v>
      </c>
      <c r="D193" s="188" t="s">
        <v>129</v>
      </c>
      <c r="E193" s="189">
        <v>0</v>
      </c>
    </row>
    <row r="194" spans="1:5" x14ac:dyDescent="0.3">
      <c r="A194" s="186">
        <v>193</v>
      </c>
      <c r="B194" s="192" t="s">
        <v>2259</v>
      </c>
      <c r="C194" s="188" t="s">
        <v>2258</v>
      </c>
      <c r="D194" s="188" t="s">
        <v>1513</v>
      </c>
      <c r="E194" s="189">
        <v>0</v>
      </c>
    </row>
    <row r="195" spans="1:5" x14ac:dyDescent="0.3">
      <c r="A195" s="186">
        <v>194</v>
      </c>
      <c r="B195" s="192" t="s">
        <v>1512</v>
      </c>
      <c r="C195" s="188" t="s">
        <v>1511</v>
      </c>
      <c r="D195" s="188" t="s">
        <v>1513</v>
      </c>
      <c r="E195" s="189">
        <v>0</v>
      </c>
    </row>
    <row r="196" spans="1:5" x14ac:dyDescent="0.3">
      <c r="A196" s="186">
        <v>195</v>
      </c>
      <c r="B196" s="192" t="s">
        <v>1516</v>
      </c>
      <c r="C196" s="188" t="s">
        <v>1515</v>
      </c>
      <c r="D196" s="188" t="s">
        <v>5510</v>
      </c>
      <c r="E196" s="189">
        <v>0</v>
      </c>
    </row>
    <row r="197" spans="1:5" x14ac:dyDescent="0.3">
      <c r="A197" s="186">
        <v>196</v>
      </c>
      <c r="B197" s="192" t="s">
        <v>1521</v>
      </c>
      <c r="C197" s="188" t="s">
        <v>1519</v>
      </c>
      <c r="D197" s="188" t="s">
        <v>5511</v>
      </c>
      <c r="E197" s="189">
        <v>1</v>
      </c>
    </row>
    <row r="198" spans="1:5" x14ac:dyDescent="0.3">
      <c r="A198" s="186">
        <v>197</v>
      </c>
      <c r="B198" s="192" t="s">
        <v>2268</v>
      </c>
      <c r="C198" s="188" t="s">
        <v>2267</v>
      </c>
      <c r="D198" s="188" t="s">
        <v>2547</v>
      </c>
      <c r="E198" s="189">
        <v>0</v>
      </c>
    </row>
    <row r="199" spans="1:5" x14ac:dyDescent="0.3">
      <c r="A199" s="186">
        <v>198</v>
      </c>
      <c r="B199" s="192" t="s">
        <v>1530</v>
      </c>
      <c r="C199" s="188" t="s">
        <v>1528</v>
      </c>
      <c r="D199" s="188" t="s">
        <v>2547</v>
      </c>
      <c r="E199" s="189">
        <v>37</v>
      </c>
    </row>
    <row r="200" spans="1:5" x14ac:dyDescent="0.3">
      <c r="A200" s="186">
        <v>199</v>
      </c>
      <c r="B200" s="192" t="s">
        <v>2546</v>
      </c>
      <c r="C200" s="188" t="s">
        <v>2545</v>
      </c>
      <c r="D200" s="188" t="s">
        <v>2547</v>
      </c>
      <c r="E200" s="189">
        <v>0</v>
      </c>
    </row>
    <row r="201" spans="1:5" x14ac:dyDescent="0.3">
      <c r="A201" s="186">
        <v>200</v>
      </c>
      <c r="B201" s="192" t="s">
        <v>2271</v>
      </c>
      <c r="C201" s="188" t="s">
        <v>2270</v>
      </c>
      <c r="D201" s="188" t="s">
        <v>5512</v>
      </c>
      <c r="E201" s="189">
        <v>0</v>
      </c>
    </row>
    <row r="202" spans="1:5" x14ac:dyDescent="0.3">
      <c r="A202" s="186">
        <v>201</v>
      </c>
      <c r="B202" s="192" t="s">
        <v>1539</v>
      </c>
      <c r="C202" s="188" t="s">
        <v>1537</v>
      </c>
      <c r="D202" s="188" t="s">
        <v>5512</v>
      </c>
      <c r="E202" s="189">
        <v>1</v>
      </c>
    </row>
    <row r="203" spans="1:5" x14ac:dyDescent="0.3">
      <c r="A203" s="186">
        <v>202</v>
      </c>
      <c r="B203" s="192" t="s">
        <v>2286</v>
      </c>
      <c r="C203" s="188" t="s">
        <v>2285</v>
      </c>
      <c r="D203" s="188" t="s">
        <v>1558</v>
      </c>
      <c r="E203" s="189">
        <v>0</v>
      </c>
    </row>
    <row r="204" spans="1:5" x14ac:dyDescent="0.3">
      <c r="A204" s="186">
        <v>203</v>
      </c>
      <c r="B204" s="192" t="s">
        <v>1557</v>
      </c>
      <c r="C204" s="188" t="s">
        <v>1556</v>
      </c>
      <c r="D204" s="188" t="s">
        <v>1558</v>
      </c>
      <c r="E204" s="189">
        <v>0</v>
      </c>
    </row>
    <row r="205" spans="1:5" x14ac:dyDescent="0.3">
      <c r="A205" s="186">
        <v>204</v>
      </c>
      <c r="B205" s="192" t="s">
        <v>5513</v>
      </c>
      <c r="C205" s="188" t="s">
        <v>5514</v>
      </c>
      <c r="D205" s="188">
        <v>0</v>
      </c>
      <c r="E205" s="189">
        <v>0</v>
      </c>
    </row>
    <row r="206" spans="1:5" x14ac:dyDescent="0.3">
      <c r="A206" s="186">
        <v>205</v>
      </c>
      <c r="B206" s="192" t="s">
        <v>3314</v>
      </c>
      <c r="C206" s="188" t="s">
        <v>3313</v>
      </c>
      <c r="D206" s="188" t="s">
        <v>5515</v>
      </c>
      <c r="E206" s="189">
        <v>0</v>
      </c>
    </row>
    <row r="207" spans="1:5" x14ac:dyDescent="0.3">
      <c r="A207" s="186">
        <v>206</v>
      </c>
      <c r="B207" s="192" t="s">
        <v>2289</v>
      </c>
      <c r="C207" s="188" t="s">
        <v>2288</v>
      </c>
      <c r="D207" s="188" t="s">
        <v>2290</v>
      </c>
      <c r="E207" s="189">
        <v>0</v>
      </c>
    </row>
    <row r="208" spans="1:5" x14ac:dyDescent="0.3">
      <c r="A208" s="186">
        <v>207</v>
      </c>
      <c r="B208" s="192" t="s">
        <v>2297</v>
      </c>
      <c r="C208" s="188" t="s">
        <v>2296</v>
      </c>
      <c r="D208" s="188" t="s">
        <v>1560</v>
      </c>
      <c r="E208" s="189">
        <v>0</v>
      </c>
    </row>
    <row r="209" spans="1:5" x14ac:dyDescent="0.3">
      <c r="A209" s="186">
        <v>208</v>
      </c>
      <c r="B209" s="192" t="s">
        <v>2300</v>
      </c>
      <c r="C209" s="188" t="s">
        <v>2299</v>
      </c>
      <c r="D209" s="188" t="s">
        <v>5516</v>
      </c>
      <c r="E209" s="189">
        <v>0</v>
      </c>
    </row>
    <row r="210" spans="1:5" x14ac:dyDescent="0.3">
      <c r="A210" s="186">
        <v>209</v>
      </c>
      <c r="B210" s="192" t="s">
        <v>2303</v>
      </c>
      <c r="C210" s="188" t="s">
        <v>2302</v>
      </c>
      <c r="D210" s="188" t="s">
        <v>1564</v>
      </c>
      <c r="E210" s="189">
        <v>0</v>
      </c>
    </row>
    <row r="211" spans="1:5" x14ac:dyDescent="0.3">
      <c r="A211" s="186">
        <v>210</v>
      </c>
      <c r="B211" s="192" t="s">
        <v>2306</v>
      </c>
      <c r="C211" s="188" t="s">
        <v>2305</v>
      </c>
      <c r="D211" s="188" t="s">
        <v>5517</v>
      </c>
      <c r="E211" s="189">
        <v>2</v>
      </c>
    </row>
    <row r="212" spans="1:5" x14ac:dyDescent="0.3">
      <c r="A212" s="186">
        <v>211</v>
      </c>
      <c r="B212" s="192" t="s">
        <v>3392</v>
      </c>
      <c r="C212" s="188" t="s">
        <v>3391</v>
      </c>
      <c r="D212" s="188" t="s">
        <v>3393</v>
      </c>
      <c r="E212" s="189">
        <v>0</v>
      </c>
    </row>
    <row r="213" spans="1:5" x14ac:dyDescent="0.3">
      <c r="A213" s="186">
        <v>212</v>
      </c>
      <c r="B213" s="192" t="s">
        <v>2309</v>
      </c>
      <c r="C213" s="188" t="s">
        <v>2308</v>
      </c>
      <c r="D213" s="188" t="s">
        <v>5518</v>
      </c>
      <c r="E213" s="189">
        <v>0</v>
      </c>
    </row>
    <row r="214" spans="1:5" x14ac:dyDescent="0.3">
      <c r="A214" s="186">
        <v>213</v>
      </c>
      <c r="B214" s="192" t="s">
        <v>2312</v>
      </c>
      <c r="C214" s="188" t="s">
        <v>2311</v>
      </c>
      <c r="D214" s="188" t="s">
        <v>5519</v>
      </c>
      <c r="E214" s="189">
        <v>0</v>
      </c>
    </row>
    <row r="215" spans="1:5" x14ac:dyDescent="0.3">
      <c r="A215" s="186">
        <v>214</v>
      </c>
      <c r="B215" s="192" t="s">
        <v>2315</v>
      </c>
      <c r="C215" s="188" t="s">
        <v>2314</v>
      </c>
      <c r="D215" s="188" t="s">
        <v>945</v>
      </c>
      <c r="E215" s="189">
        <v>0</v>
      </c>
    </row>
    <row r="216" spans="1:5" x14ac:dyDescent="0.3">
      <c r="A216" s="186">
        <v>215</v>
      </c>
      <c r="B216" s="192" t="s">
        <v>2318</v>
      </c>
      <c r="C216" s="188" t="s">
        <v>2317</v>
      </c>
      <c r="D216" s="188" t="s">
        <v>915</v>
      </c>
      <c r="E216" s="189">
        <v>1</v>
      </c>
    </row>
    <row r="217" spans="1:5" x14ac:dyDescent="0.3">
      <c r="A217" s="186">
        <v>216</v>
      </c>
      <c r="B217" s="192" t="s">
        <v>2321</v>
      </c>
      <c r="C217" s="188" t="s">
        <v>2320</v>
      </c>
      <c r="D217" s="188" t="s">
        <v>1578</v>
      </c>
      <c r="E217" s="189">
        <v>0</v>
      </c>
    </row>
    <row r="218" spans="1:5" x14ac:dyDescent="0.3">
      <c r="A218" s="186">
        <v>217</v>
      </c>
      <c r="B218" s="192" t="s">
        <v>2324</v>
      </c>
      <c r="C218" s="188" t="s">
        <v>2323</v>
      </c>
      <c r="D218" s="188" t="s">
        <v>5520</v>
      </c>
      <c r="E218" s="189">
        <v>0</v>
      </c>
    </row>
    <row r="219" spans="1:5" x14ac:dyDescent="0.3">
      <c r="A219" s="186">
        <v>218</v>
      </c>
      <c r="B219" s="192" t="s">
        <v>2327</v>
      </c>
      <c r="C219" s="188" t="s">
        <v>2326</v>
      </c>
      <c r="D219" s="188" t="s">
        <v>1584</v>
      </c>
      <c r="E219" s="189">
        <v>0</v>
      </c>
    </row>
    <row r="220" spans="1:5" x14ac:dyDescent="0.3">
      <c r="A220" s="186">
        <v>219</v>
      </c>
      <c r="B220" s="192" t="s">
        <v>2330</v>
      </c>
      <c r="C220" s="188" t="s">
        <v>2329</v>
      </c>
      <c r="D220" s="188" t="s">
        <v>2331</v>
      </c>
      <c r="E220" s="189">
        <v>0</v>
      </c>
    </row>
    <row r="221" spans="1:5" x14ac:dyDescent="0.3">
      <c r="A221" s="186">
        <v>220</v>
      </c>
      <c r="B221" s="192" t="s">
        <v>2334</v>
      </c>
      <c r="C221" s="188" t="s">
        <v>2333</v>
      </c>
      <c r="D221" s="188" t="s">
        <v>1584</v>
      </c>
      <c r="E221" s="189">
        <v>0</v>
      </c>
    </row>
    <row r="222" spans="1:5" x14ac:dyDescent="0.3">
      <c r="A222" s="186">
        <v>221</v>
      </c>
      <c r="B222" s="192" t="s">
        <v>2337</v>
      </c>
      <c r="C222" s="188" t="s">
        <v>2336</v>
      </c>
      <c r="D222" s="188" t="s">
        <v>5521</v>
      </c>
      <c r="E222" s="189">
        <v>0</v>
      </c>
    </row>
    <row r="223" spans="1:5" x14ac:dyDescent="0.3">
      <c r="A223" s="186">
        <v>222</v>
      </c>
      <c r="B223" s="192" t="s">
        <v>2340</v>
      </c>
      <c r="C223" s="188" t="s">
        <v>2339</v>
      </c>
      <c r="D223" s="188" t="s">
        <v>1587</v>
      </c>
      <c r="E223" s="189">
        <v>0</v>
      </c>
    </row>
    <row r="224" spans="1:5" x14ac:dyDescent="0.3">
      <c r="A224" s="186">
        <v>223</v>
      </c>
      <c r="B224" s="192" t="s">
        <v>2343</v>
      </c>
      <c r="C224" s="188" t="s">
        <v>2342</v>
      </c>
      <c r="D224" s="188" t="s">
        <v>1584</v>
      </c>
      <c r="E224" s="189">
        <v>0</v>
      </c>
    </row>
    <row r="225" spans="1:5" x14ac:dyDescent="0.3">
      <c r="A225" s="186">
        <v>224</v>
      </c>
      <c r="B225" s="192" t="s">
        <v>2346</v>
      </c>
      <c r="C225" s="188" t="s">
        <v>2345</v>
      </c>
      <c r="D225" s="188" t="s">
        <v>1593</v>
      </c>
      <c r="E225" s="189">
        <v>0</v>
      </c>
    </row>
    <row r="226" spans="1:5" x14ac:dyDescent="0.3">
      <c r="A226" s="186">
        <v>225</v>
      </c>
      <c r="B226" s="192" t="s">
        <v>2349</v>
      </c>
      <c r="C226" s="188" t="s">
        <v>2348</v>
      </c>
      <c r="D226" s="188" t="s">
        <v>1593</v>
      </c>
      <c r="E226" s="189">
        <v>0</v>
      </c>
    </row>
    <row r="227" spans="1:5" x14ac:dyDescent="0.3">
      <c r="A227" s="186">
        <v>226</v>
      </c>
      <c r="B227" s="192" t="s">
        <v>2352</v>
      </c>
      <c r="C227" s="188" t="s">
        <v>2351</v>
      </c>
      <c r="D227" s="188" t="s">
        <v>1593</v>
      </c>
      <c r="E227" s="189">
        <v>0</v>
      </c>
    </row>
    <row r="228" spans="1:5" x14ac:dyDescent="0.3">
      <c r="A228" s="186">
        <v>227</v>
      </c>
      <c r="B228" s="192" t="s">
        <v>2355</v>
      </c>
      <c r="C228" s="188" t="s">
        <v>2354</v>
      </c>
      <c r="D228" s="188" t="s">
        <v>1603</v>
      </c>
      <c r="E228" s="189">
        <v>0</v>
      </c>
    </row>
    <row r="229" spans="1:5" x14ac:dyDescent="0.3">
      <c r="A229" s="186">
        <v>228</v>
      </c>
      <c r="B229" s="192" t="s">
        <v>2359</v>
      </c>
      <c r="C229" s="188" t="s">
        <v>2358</v>
      </c>
      <c r="D229" s="188" t="s">
        <v>5522</v>
      </c>
      <c r="E229" s="189">
        <v>0</v>
      </c>
    </row>
    <row r="230" spans="1:5" x14ac:dyDescent="0.3">
      <c r="A230" s="186">
        <v>229</v>
      </c>
      <c r="B230" s="192" t="s">
        <v>2362</v>
      </c>
      <c r="C230" s="188" t="s">
        <v>2361</v>
      </c>
      <c r="D230" s="188" t="s">
        <v>5520</v>
      </c>
      <c r="E230" s="189">
        <v>0</v>
      </c>
    </row>
    <row r="231" spans="1:5" x14ac:dyDescent="0.3">
      <c r="A231" s="186">
        <v>230</v>
      </c>
      <c r="B231" s="192" t="s">
        <v>2365</v>
      </c>
      <c r="C231" s="188" t="s">
        <v>2364</v>
      </c>
      <c r="D231" s="188" t="s">
        <v>1587</v>
      </c>
      <c r="E231" s="189">
        <v>0</v>
      </c>
    </row>
    <row r="232" spans="1:5" x14ac:dyDescent="0.3">
      <c r="A232" s="186">
        <v>231</v>
      </c>
      <c r="B232" s="192" t="s">
        <v>2368</v>
      </c>
      <c r="C232" s="188" t="s">
        <v>2367</v>
      </c>
      <c r="D232" s="188" t="s">
        <v>912</v>
      </c>
      <c r="E232" s="189">
        <v>0</v>
      </c>
    </row>
    <row r="233" spans="1:5" x14ac:dyDescent="0.3">
      <c r="A233" s="186">
        <v>232</v>
      </c>
      <c r="B233" s="192" t="s">
        <v>2371</v>
      </c>
      <c r="C233" s="188" t="s">
        <v>2370</v>
      </c>
      <c r="D233" s="188" t="s">
        <v>1560</v>
      </c>
      <c r="E233" s="189">
        <v>3</v>
      </c>
    </row>
    <row r="234" spans="1:5" x14ac:dyDescent="0.3">
      <c r="A234" s="186">
        <v>233</v>
      </c>
      <c r="B234" s="192" t="s">
        <v>2374</v>
      </c>
      <c r="C234" s="188" t="s">
        <v>2373</v>
      </c>
      <c r="D234" s="188" t="s">
        <v>5517</v>
      </c>
      <c r="E234" s="189">
        <v>0</v>
      </c>
    </row>
    <row r="235" spans="1:5" x14ac:dyDescent="0.3">
      <c r="A235" s="186">
        <v>234</v>
      </c>
      <c r="B235" s="192" t="s">
        <v>2377</v>
      </c>
      <c r="C235" s="188" t="s">
        <v>2376</v>
      </c>
      <c r="D235" s="188" t="s">
        <v>5523</v>
      </c>
      <c r="E235" s="189">
        <v>2</v>
      </c>
    </row>
    <row r="236" spans="1:5" x14ac:dyDescent="0.3">
      <c r="A236" s="186">
        <v>235</v>
      </c>
      <c r="B236" s="192" t="s">
        <v>2380</v>
      </c>
      <c r="C236" s="188" t="s">
        <v>2379</v>
      </c>
      <c r="D236" s="188" t="s">
        <v>5524</v>
      </c>
      <c r="E236" s="189">
        <v>0</v>
      </c>
    </row>
    <row r="237" spans="1:5" x14ac:dyDescent="0.3">
      <c r="A237" s="186">
        <v>236</v>
      </c>
      <c r="B237" s="192" t="s">
        <v>2383</v>
      </c>
      <c r="C237" s="188" t="s">
        <v>2382</v>
      </c>
      <c r="D237" s="188" t="s">
        <v>1584</v>
      </c>
      <c r="E237" s="189">
        <v>0</v>
      </c>
    </row>
    <row r="238" spans="1:5" x14ac:dyDescent="0.3">
      <c r="A238" s="186">
        <v>237</v>
      </c>
      <c r="B238" s="192" t="s">
        <v>2386</v>
      </c>
      <c r="C238" s="188" t="s">
        <v>2385</v>
      </c>
      <c r="D238" s="188" t="s">
        <v>5517</v>
      </c>
      <c r="E238" s="189">
        <v>0</v>
      </c>
    </row>
    <row r="239" spans="1:5" x14ac:dyDescent="0.3">
      <c r="A239" s="186">
        <v>238</v>
      </c>
      <c r="B239" s="192" t="s">
        <v>2389</v>
      </c>
      <c r="C239" s="188" t="s">
        <v>2388</v>
      </c>
      <c r="D239" s="188" t="s">
        <v>5524</v>
      </c>
      <c r="E239" s="189">
        <v>0</v>
      </c>
    </row>
    <row r="240" spans="1:5" x14ac:dyDescent="0.3">
      <c r="A240" s="186">
        <v>239</v>
      </c>
      <c r="B240" s="192" t="s">
        <v>2904</v>
      </c>
      <c r="C240" s="188" t="s">
        <v>2903</v>
      </c>
      <c r="D240" s="188" t="s">
        <v>2356</v>
      </c>
      <c r="E240" s="189">
        <v>0</v>
      </c>
    </row>
    <row r="241" spans="1:5" x14ac:dyDescent="0.3">
      <c r="A241" s="186">
        <v>240</v>
      </c>
      <c r="B241" s="192" t="s">
        <v>2906</v>
      </c>
      <c r="C241" s="188" t="s">
        <v>2905</v>
      </c>
      <c r="D241" s="188" t="s">
        <v>2907</v>
      </c>
      <c r="E241" s="189">
        <v>0</v>
      </c>
    </row>
    <row r="242" spans="1:5" x14ac:dyDescent="0.3">
      <c r="A242" s="186">
        <v>241</v>
      </c>
      <c r="B242" s="192" t="s">
        <v>2908</v>
      </c>
      <c r="C242" s="188" t="s">
        <v>910</v>
      </c>
      <c r="D242" s="188" t="s">
        <v>912</v>
      </c>
      <c r="E242" s="189">
        <v>0</v>
      </c>
    </row>
    <row r="243" spans="1:5" x14ac:dyDescent="0.3">
      <c r="A243" s="186">
        <v>242</v>
      </c>
      <c r="B243" s="192" t="s">
        <v>2909</v>
      </c>
      <c r="C243" s="188" t="s">
        <v>130</v>
      </c>
      <c r="D243" s="188" t="s">
        <v>132</v>
      </c>
      <c r="E243" s="189">
        <v>0</v>
      </c>
    </row>
    <row r="244" spans="1:5" x14ac:dyDescent="0.3">
      <c r="A244" s="186">
        <v>243</v>
      </c>
      <c r="B244" s="192" t="s">
        <v>2910</v>
      </c>
      <c r="C244" s="188" t="s">
        <v>916</v>
      </c>
      <c r="D244" s="188" t="s">
        <v>919</v>
      </c>
      <c r="E244" s="189">
        <v>0</v>
      </c>
    </row>
    <row r="245" spans="1:5" x14ac:dyDescent="0.3">
      <c r="A245" s="186">
        <v>244</v>
      </c>
      <c r="B245" s="192" t="s">
        <v>2911</v>
      </c>
      <c r="C245" s="188" t="s">
        <v>924</v>
      </c>
      <c r="D245" s="188" t="s">
        <v>2912</v>
      </c>
      <c r="E245" s="189">
        <v>0</v>
      </c>
    </row>
    <row r="246" spans="1:5" x14ac:dyDescent="0.3">
      <c r="A246" s="186">
        <v>245</v>
      </c>
      <c r="B246" s="192" t="s">
        <v>2914</v>
      </c>
      <c r="C246" s="188" t="s">
        <v>2913</v>
      </c>
      <c r="D246" s="188" t="s">
        <v>2915</v>
      </c>
      <c r="E246" s="189">
        <v>0</v>
      </c>
    </row>
    <row r="247" spans="1:5" x14ac:dyDescent="0.3">
      <c r="A247" s="186">
        <v>246</v>
      </c>
      <c r="B247" s="192" t="s">
        <v>2918</v>
      </c>
      <c r="C247" s="188" t="s">
        <v>2917</v>
      </c>
      <c r="D247" s="188" t="s">
        <v>5525</v>
      </c>
      <c r="E247" s="189">
        <v>0</v>
      </c>
    </row>
    <row r="248" spans="1:5" x14ac:dyDescent="0.3">
      <c r="A248" s="186">
        <v>247</v>
      </c>
      <c r="B248" s="192" t="s">
        <v>2919</v>
      </c>
      <c r="C248" s="188" t="s">
        <v>133</v>
      </c>
      <c r="D248" s="188" t="s">
        <v>135</v>
      </c>
      <c r="E248" s="189">
        <v>0</v>
      </c>
    </row>
    <row r="249" spans="1:5" x14ac:dyDescent="0.3">
      <c r="A249" s="186">
        <v>248</v>
      </c>
      <c r="B249" s="192" t="s">
        <v>2921</v>
      </c>
      <c r="C249" s="188" t="s">
        <v>2920</v>
      </c>
      <c r="D249" s="188" t="s">
        <v>2922</v>
      </c>
      <c r="E249" s="189">
        <v>0</v>
      </c>
    </row>
    <row r="250" spans="1:5" x14ac:dyDescent="0.3">
      <c r="A250" s="186">
        <v>249</v>
      </c>
      <c r="B250" s="192" t="s">
        <v>2924</v>
      </c>
      <c r="C250" s="188" t="s">
        <v>2923</v>
      </c>
      <c r="D250" s="188" t="s">
        <v>5524</v>
      </c>
      <c r="E250" s="189">
        <v>0</v>
      </c>
    </row>
    <row r="251" spans="1:5" x14ac:dyDescent="0.3">
      <c r="A251" s="186">
        <v>250</v>
      </c>
      <c r="B251" s="192" t="s">
        <v>2925</v>
      </c>
      <c r="C251" s="188" t="s">
        <v>946</v>
      </c>
      <c r="D251" s="188" t="s">
        <v>915</v>
      </c>
      <c r="E251" s="189">
        <v>0</v>
      </c>
    </row>
    <row r="252" spans="1:5" x14ac:dyDescent="0.3">
      <c r="A252" s="186">
        <v>251</v>
      </c>
      <c r="B252" s="192" t="s">
        <v>2927</v>
      </c>
      <c r="C252" s="188" t="s">
        <v>2926</v>
      </c>
      <c r="D252" s="188" t="s">
        <v>1584</v>
      </c>
      <c r="E252" s="189">
        <v>0</v>
      </c>
    </row>
    <row r="253" spans="1:5" x14ac:dyDescent="0.3">
      <c r="A253" s="186">
        <v>252</v>
      </c>
      <c r="B253" s="192" t="s">
        <v>2928</v>
      </c>
      <c r="C253" s="188" t="s">
        <v>953</v>
      </c>
      <c r="D253" s="188" t="s">
        <v>5521</v>
      </c>
      <c r="E253" s="189">
        <v>0</v>
      </c>
    </row>
    <row r="254" spans="1:5" x14ac:dyDescent="0.3">
      <c r="A254" s="186">
        <v>253</v>
      </c>
      <c r="B254" s="192" t="s">
        <v>2931</v>
      </c>
      <c r="C254" s="190" t="s">
        <v>2930</v>
      </c>
      <c r="D254" s="188" t="s">
        <v>5520</v>
      </c>
      <c r="E254" s="189">
        <v>0</v>
      </c>
    </row>
    <row r="255" spans="1:5" x14ac:dyDescent="0.3">
      <c r="A255" s="186">
        <v>254</v>
      </c>
      <c r="B255" s="192" t="s">
        <v>2933</v>
      </c>
      <c r="C255" s="188" t="s">
        <v>2932</v>
      </c>
      <c r="D255" s="188" t="s">
        <v>1587</v>
      </c>
      <c r="E255" s="189">
        <v>0</v>
      </c>
    </row>
    <row r="256" spans="1:5" x14ac:dyDescent="0.3">
      <c r="A256" s="186">
        <v>255</v>
      </c>
      <c r="B256" s="192" t="s">
        <v>5526</v>
      </c>
      <c r="C256" s="188" t="s">
        <v>5527</v>
      </c>
      <c r="D256" s="188">
        <v>0</v>
      </c>
      <c r="E256" s="189">
        <v>0</v>
      </c>
    </row>
    <row r="257" spans="1:5" x14ac:dyDescent="0.3">
      <c r="A257" s="186">
        <v>256</v>
      </c>
      <c r="B257" s="192" t="s">
        <v>5528</v>
      </c>
      <c r="C257" s="188" t="s">
        <v>5529</v>
      </c>
      <c r="D257" s="188" t="s">
        <v>5522</v>
      </c>
      <c r="E257" s="189">
        <v>0</v>
      </c>
    </row>
    <row r="258" spans="1:5" x14ac:dyDescent="0.3">
      <c r="A258" s="186">
        <v>257</v>
      </c>
      <c r="B258" s="192" t="s">
        <v>3146</v>
      </c>
      <c r="C258" s="188" t="s">
        <v>3145</v>
      </c>
      <c r="D258" s="188" t="s">
        <v>912</v>
      </c>
      <c r="E258" s="189">
        <v>0</v>
      </c>
    </row>
    <row r="259" spans="1:5" x14ac:dyDescent="0.3">
      <c r="A259" s="186">
        <v>258</v>
      </c>
      <c r="B259" s="192" t="s">
        <v>3148</v>
      </c>
      <c r="C259" s="188" t="s">
        <v>3147</v>
      </c>
      <c r="D259" s="188" t="s">
        <v>912</v>
      </c>
      <c r="E259" s="189">
        <v>0</v>
      </c>
    </row>
    <row r="260" spans="1:5" x14ac:dyDescent="0.3">
      <c r="A260" s="186">
        <v>259</v>
      </c>
      <c r="B260" s="192" t="s">
        <v>3150</v>
      </c>
      <c r="C260" s="188" t="s">
        <v>3149</v>
      </c>
      <c r="D260" s="188" t="s">
        <v>5517</v>
      </c>
      <c r="E260" s="189">
        <v>0</v>
      </c>
    </row>
    <row r="261" spans="1:5" x14ac:dyDescent="0.3">
      <c r="A261" s="186">
        <v>260</v>
      </c>
      <c r="B261" s="192" t="s">
        <v>3152</v>
      </c>
      <c r="C261" s="188" t="s">
        <v>3151</v>
      </c>
      <c r="D261" s="188" t="s">
        <v>5524</v>
      </c>
      <c r="E261" s="189">
        <v>0</v>
      </c>
    </row>
    <row r="262" spans="1:5" x14ac:dyDescent="0.3">
      <c r="A262" s="186">
        <v>261</v>
      </c>
      <c r="B262" s="192" t="s">
        <v>3154</v>
      </c>
      <c r="C262" s="188" t="s">
        <v>3153</v>
      </c>
      <c r="D262" s="188" t="s">
        <v>5518</v>
      </c>
      <c r="E262" s="189">
        <v>0</v>
      </c>
    </row>
    <row r="263" spans="1:5" x14ac:dyDescent="0.3">
      <c r="A263" s="186">
        <v>262</v>
      </c>
      <c r="B263" s="192" t="s">
        <v>3156</v>
      </c>
      <c r="C263" s="188" t="s">
        <v>3155</v>
      </c>
      <c r="D263" s="188" t="s">
        <v>915</v>
      </c>
      <c r="E263" s="189">
        <v>0</v>
      </c>
    </row>
    <row r="264" spans="1:5" x14ac:dyDescent="0.3">
      <c r="A264" s="186">
        <v>263</v>
      </c>
      <c r="B264" s="192" t="s">
        <v>3158</v>
      </c>
      <c r="C264" s="188" t="s">
        <v>3157</v>
      </c>
      <c r="D264" s="188" t="s">
        <v>1578</v>
      </c>
      <c r="E264" s="189">
        <v>0</v>
      </c>
    </row>
    <row r="265" spans="1:5" x14ac:dyDescent="0.3">
      <c r="A265" s="186">
        <v>264</v>
      </c>
      <c r="B265" s="192" t="s">
        <v>3160</v>
      </c>
      <c r="C265" s="188" t="s">
        <v>3159</v>
      </c>
      <c r="D265" s="188" t="s">
        <v>3161</v>
      </c>
      <c r="E265" s="189">
        <v>0</v>
      </c>
    </row>
    <row r="266" spans="1:5" x14ac:dyDescent="0.3">
      <c r="A266" s="186">
        <v>265</v>
      </c>
      <c r="B266" s="192" t="s">
        <v>3163</v>
      </c>
      <c r="C266" s="190" t="s">
        <v>3162</v>
      </c>
      <c r="D266" s="188" t="s">
        <v>1587</v>
      </c>
      <c r="E266" s="189">
        <v>0</v>
      </c>
    </row>
    <row r="267" spans="1:5" x14ac:dyDescent="0.3">
      <c r="A267" s="186">
        <v>266</v>
      </c>
      <c r="B267" s="192" t="s">
        <v>3165</v>
      </c>
      <c r="C267" s="188" t="s">
        <v>3164</v>
      </c>
      <c r="D267" s="188" t="s">
        <v>1587</v>
      </c>
      <c r="E267" s="189">
        <v>0</v>
      </c>
    </row>
    <row r="268" spans="1:5" x14ac:dyDescent="0.3">
      <c r="A268" s="186">
        <v>267</v>
      </c>
      <c r="B268" s="192" t="s">
        <v>2992</v>
      </c>
      <c r="C268" s="188" t="s">
        <v>2991</v>
      </c>
      <c r="D268" s="188" t="s">
        <v>5523</v>
      </c>
      <c r="E268" s="189">
        <v>0</v>
      </c>
    </row>
    <row r="269" spans="1:5" x14ac:dyDescent="0.3">
      <c r="A269" s="186">
        <v>268</v>
      </c>
      <c r="B269" s="192" t="s">
        <v>2994</v>
      </c>
      <c r="C269" s="188" t="s">
        <v>2993</v>
      </c>
      <c r="D269" s="188" t="s">
        <v>5530</v>
      </c>
      <c r="E269" s="189">
        <v>0</v>
      </c>
    </row>
    <row r="270" spans="1:5" x14ac:dyDescent="0.3">
      <c r="A270" s="186">
        <v>269</v>
      </c>
      <c r="B270" s="192" t="s">
        <v>2996</v>
      </c>
      <c r="C270" s="188" t="s">
        <v>2995</v>
      </c>
      <c r="D270" s="188" t="s">
        <v>5518</v>
      </c>
      <c r="E270" s="189">
        <v>0</v>
      </c>
    </row>
    <row r="271" spans="1:5" x14ac:dyDescent="0.3">
      <c r="A271" s="186">
        <v>270</v>
      </c>
      <c r="B271" s="192" t="s">
        <v>3664</v>
      </c>
      <c r="C271" s="188" t="s">
        <v>3812</v>
      </c>
      <c r="D271" s="188" t="e">
        <v>#N/A</v>
      </c>
      <c r="E271" s="189">
        <v>0</v>
      </c>
    </row>
    <row r="272" spans="1:5" x14ac:dyDescent="0.3">
      <c r="A272" s="186">
        <v>271</v>
      </c>
      <c r="B272" s="192" t="s">
        <v>3317</v>
      </c>
      <c r="C272" s="188" t="s">
        <v>3316</v>
      </c>
      <c r="D272" s="188" t="s">
        <v>2356</v>
      </c>
      <c r="E272" s="189">
        <v>0</v>
      </c>
    </row>
    <row r="273" spans="1:5" x14ac:dyDescent="0.3">
      <c r="A273" s="186">
        <v>272</v>
      </c>
      <c r="B273" s="192" t="s">
        <v>3320</v>
      </c>
      <c r="C273" s="188" t="s">
        <v>3319</v>
      </c>
      <c r="D273" s="188" t="s">
        <v>912</v>
      </c>
      <c r="E273" s="189">
        <v>0</v>
      </c>
    </row>
    <row r="274" spans="1:5" x14ac:dyDescent="0.3">
      <c r="A274" s="186">
        <v>273</v>
      </c>
      <c r="B274" s="192" t="s">
        <v>3323</v>
      </c>
      <c r="C274" s="188" t="s">
        <v>3322</v>
      </c>
      <c r="D274" s="188" t="s">
        <v>5520</v>
      </c>
      <c r="E274" s="189">
        <v>0</v>
      </c>
    </row>
    <row r="275" spans="1:5" x14ac:dyDescent="0.3">
      <c r="A275" s="186">
        <v>274</v>
      </c>
      <c r="B275" s="192" t="s">
        <v>3326</v>
      </c>
      <c r="C275" s="188" t="s">
        <v>3325</v>
      </c>
      <c r="D275" s="188" t="s">
        <v>1584</v>
      </c>
      <c r="E275" s="189">
        <v>0</v>
      </c>
    </row>
    <row r="276" spans="1:5" x14ac:dyDescent="0.3">
      <c r="A276" s="186">
        <v>275</v>
      </c>
      <c r="B276" s="192" t="s">
        <v>3329</v>
      </c>
      <c r="C276" s="188" t="s">
        <v>3328</v>
      </c>
      <c r="D276" s="188" t="s">
        <v>5531</v>
      </c>
      <c r="E276" s="189">
        <v>0</v>
      </c>
    </row>
    <row r="277" spans="1:5" x14ac:dyDescent="0.3">
      <c r="A277" s="186">
        <v>276</v>
      </c>
      <c r="B277" s="192" t="s">
        <v>3332</v>
      </c>
      <c r="C277" s="188" t="s">
        <v>3331</v>
      </c>
      <c r="D277" s="188" t="s">
        <v>1593</v>
      </c>
      <c r="E277" s="189">
        <v>0</v>
      </c>
    </row>
    <row r="278" spans="1:5" x14ac:dyDescent="0.3">
      <c r="A278" s="186">
        <v>277</v>
      </c>
      <c r="B278" s="192" t="s">
        <v>3335</v>
      </c>
      <c r="C278" s="188" t="s">
        <v>3334</v>
      </c>
      <c r="D278" s="188" t="s">
        <v>912</v>
      </c>
      <c r="E278" s="189">
        <v>0</v>
      </c>
    </row>
    <row r="279" spans="1:5" x14ac:dyDescent="0.3">
      <c r="A279" s="186">
        <v>278</v>
      </c>
      <c r="B279" s="192" t="s">
        <v>3338</v>
      </c>
      <c r="C279" s="188" t="s">
        <v>3337</v>
      </c>
      <c r="D279" s="188" t="s">
        <v>912</v>
      </c>
      <c r="E279" s="189">
        <v>0</v>
      </c>
    </row>
    <row r="280" spans="1:5" x14ac:dyDescent="0.3">
      <c r="A280" s="186">
        <v>279</v>
      </c>
      <c r="B280" s="192" t="s">
        <v>3341</v>
      </c>
      <c r="C280" s="188" t="s">
        <v>3340</v>
      </c>
      <c r="D280" s="188" t="s">
        <v>5532</v>
      </c>
      <c r="E280" s="189">
        <v>0</v>
      </c>
    </row>
    <row r="281" spans="1:5" x14ac:dyDescent="0.3">
      <c r="A281" s="186">
        <v>280</v>
      </c>
      <c r="B281" s="192" t="s">
        <v>3343</v>
      </c>
      <c r="C281" s="188" t="s">
        <v>3342</v>
      </c>
      <c r="D281" s="188" t="s">
        <v>5532</v>
      </c>
      <c r="E281" s="189">
        <v>0</v>
      </c>
    </row>
    <row r="282" spans="1:5" x14ac:dyDescent="0.3">
      <c r="A282" s="186">
        <v>281</v>
      </c>
      <c r="B282" s="192" t="s">
        <v>3561</v>
      </c>
      <c r="C282" s="188" t="s">
        <v>3560</v>
      </c>
      <c r="D282" s="188" t="s">
        <v>2356</v>
      </c>
      <c r="E282" s="189">
        <v>349</v>
      </c>
    </row>
    <row r="283" spans="1:5" x14ac:dyDescent="0.3">
      <c r="A283" s="186">
        <v>282</v>
      </c>
      <c r="B283" s="192" t="s">
        <v>3960</v>
      </c>
      <c r="C283" s="188" t="s">
        <v>2903</v>
      </c>
      <c r="D283" s="188" t="s">
        <v>2356</v>
      </c>
      <c r="E283" s="189">
        <v>0</v>
      </c>
    </row>
    <row r="284" spans="1:5" x14ac:dyDescent="0.3">
      <c r="A284" s="186">
        <v>283</v>
      </c>
      <c r="B284" s="192" t="s">
        <v>907</v>
      </c>
      <c r="C284" s="188" t="s">
        <v>1205</v>
      </c>
      <c r="D284" s="188" t="s">
        <v>908</v>
      </c>
      <c r="E284" s="189">
        <v>0</v>
      </c>
    </row>
    <row r="285" spans="1:5" x14ac:dyDescent="0.3">
      <c r="A285" s="186">
        <v>284</v>
      </c>
      <c r="B285" s="192" t="s">
        <v>911</v>
      </c>
      <c r="C285" s="188" t="s">
        <v>1200</v>
      </c>
      <c r="D285" s="188" t="s">
        <v>912</v>
      </c>
      <c r="E285" s="189">
        <v>1</v>
      </c>
    </row>
    <row r="286" spans="1:5" x14ac:dyDescent="0.3">
      <c r="A286" s="186">
        <v>285</v>
      </c>
      <c r="B286" s="192" t="s">
        <v>5533</v>
      </c>
      <c r="C286" s="188" t="s">
        <v>5534</v>
      </c>
      <c r="D286" s="188" t="s">
        <v>2294</v>
      </c>
      <c r="E286" s="189">
        <v>0</v>
      </c>
    </row>
    <row r="287" spans="1:5" x14ac:dyDescent="0.3">
      <c r="A287" s="186">
        <v>286</v>
      </c>
      <c r="B287" s="192" t="s">
        <v>914</v>
      </c>
      <c r="C287" s="188" t="s">
        <v>1209</v>
      </c>
      <c r="D287" s="188" t="s">
        <v>915</v>
      </c>
      <c r="E287" s="189">
        <v>0</v>
      </c>
    </row>
    <row r="288" spans="1:5" x14ac:dyDescent="0.3">
      <c r="A288" s="186">
        <v>287</v>
      </c>
      <c r="B288" s="192" t="s">
        <v>131</v>
      </c>
      <c r="C288" s="188" t="s">
        <v>130</v>
      </c>
      <c r="D288" s="188" t="s">
        <v>132</v>
      </c>
      <c r="E288" s="189">
        <v>0</v>
      </c>
    </row>
    <row r="289" spans="1:5" x14ac:dyDescent="0.3">
      <c r="A289" s="186">
        <v>288</v>
      </c>
      <c r="B289" s="192" t="s">
        <v>918</v>
      </c>
      <c r="C289" s="188" t="s">
        <v>2791</v>
      </c>
      <c r="D289" s="188" t="s">
        <v>5535</v>
      </c>
      <c r="E289" s="189">
        <v>0</v>
      </c>
    </row>
    <row r="290" spans="1:5" x14ac:dyDescent="0.3">
      <c r="A290" s="186">
        <v>289</v>
      </c>
      <c r="B290" s="192" t="s">
        <v>922</v>
      </c>
      <c r="C290" s="188" t="s">
        <v>1559</v>
      </c>
      <c r="D290" s="188" t="s">
        <v>1560</v>
      </c>
      <c r="E290" s="189">
        <v>0</v>
      </c>
    </row>
    <row r="291" spans="1:5" x14ac:dyDescent="0.3">
      <c r="A291" s="186">
        <v>290</v>
      </c>
      <c r="B291" s="192" t="s">
        <v>925</v>
      </c>
      <c r="C291" s="188" t="s">
        <v>924</v>
      </c>
      <c r="D291" s="188" t="s">
        <v>5516</v>
      </c>
      <c r="E291" s="189">
        <v>0</v>
      </c>
    </row>
    <row r="292" spans="1:5" x14ac:dyDescent="0.3">
      <c r="A292" s="186">
        <v>291</v>
      </c>
      <c r="B292" s="192" t="s">
        <v>5536</v>
      </c>
      <c r="C292" s="188" t="s">
        <v>2913</v>
      </c>
      <c r="D292" s="188" t="e">
        <v>#N/A</v>
      </c>
      <c r="E292" s="189">
        <v>0</v>
      </c>
    </row>
    <row r="293" spans="1:5" x14ac:dyDescent="0.3">
      <c r="A293" s="186">
        <v>292</v>
      </c>
      <c r="B293" s="192" t="s">
        <v>134</v>
      </c>
      <c r="C293" s="188" t="s">
        <v>133</v>
      </c>
      <c r="D293" s="188" t="s">
        <v>135</v>
      </c>
      <c r="E293" s="189">
        <v>0</v>
      </c>
    </row>
    <row r="294" spans="1:5" x14ac:dyDescent="0.3">
      <c r="A294" s="186">
        <v>293</v>
      </c>
      <c r="B294" s="192" t="s">
        <v>1563</v>
      </c>
      <c r="C294" s="188" t="s">
        <v>1561</v>
      </c>
      <c r="D294" s="188" t="s">
        <v>1564</v>
      </c>
      <c r="E294" s="189">
        <v>17</v>
      </c>
    </row>
    <row r="295" spans="1:5" x14ac:dyDescent="0.3">
      <c r="A295" s="186">
        <v>294</v>
      </c>
      <c r="B295" s="192" t="s">
        <v>928</v>
      </c>
      <c r="C295" s="188" t="s">
        <v>926</v>
      </c>
      <c r="D295" s="188" t="s">
        <v>5517</v>
      </c>
      <c r="E295" s="189">
        <v>6</v>
      </c>
    </row>
    <row r="296" spans="1:5" x14ac:dyDescent="0.3">
      <c r="A296" s="186">
        <v>295</v>
      </c>
      <c r="B296" s="192" t="s">
        <v>931</v>
      </c>
      <c r="C296" s="188" t="s">
        <v>930</v>
      </c>
      <c r="D296" s="188" t="s">
        <v>5537</v>
      </c>
      <c r="E296" s="189">
        <v>0</v>
      </c>
    </row>
    <row r="297" spans="1:5" x14ac:dyDescent="0.3">
      <c r="A297" s="186">
        <v>296</v>
      </c>
      <c r="B297" s="192" t="s">
        <v>933</v>
      </c>
      <c r="C297" s="188" t="s">
        <v>932</v>
      </c>
      <c r="D297" s="188" t="s">
        <v>5523</v>
      </c>
      <c r="E297" s="189">
        <v>0</v>
      </c>
    </row>
    <row r="298" spans="1:5" x14ac:dyDescent="0.3">
      <c r="A298" s="186">
        <v>297</v>
      </c>
      <c r="B298" s="192" t="s">
        <v>5538</v>
      </c>
      <c r="C298" s="188" t="s">
        <v>2920</v>
      </c>
      <c r="D298" s="188" t="s">
        <v>3393</v>
      </c>
      <c r="E298" s="189">
        <v>0</v>
      </c>
    </row>
    <row r="299" spans="1:5" x14ac:dyDescent="0.3">
      <c r="A299" s="186">
        <v>298</v>
      </c>
      <c r="B299" s="192" t="s">
        <v>936</v>
      </c>
      <c r="C299" s="188" t="s">
        <v>934</v>
      </c>
      <c r="D299" s="188" t="s">
        <v>5524</v>
      </c>
      <c r="E299" s="189">
        <v>1</v>
      </c>
    </row>
    <row r="300" spans="1:5" x14ac:dyDescent="0.3">
      <c r="A300" s="186">
        <v>299</v>
      </c>
      <c r="B300" s="192" t="s">
        <v>1568</v>
      </c>
      <c r="C300" s="188" t="s">
        <v>1567</v>
      </c>
      <c r="D300" s="188" t="s">
        <v>5518</v>
      </c>
      <c r="E300" s="189">
        <v>0</v>
      </c>
    </row>
    <row r="301" spans="1:5" x14ac:dyDescent="0.3">
      <c r="A301" s="186">
        <v>300</v>
      </c>
      <c r="B301" s="192" t="s">
        <v>1572</v>
      </c>
      <c r="C301" s="188" t="s">
        <v>1571</v>
      </c>
      <c r="D301" s="188" t="s">
        <v>5519</v>
      </c>
      <c r="E301" s="189">
        <v>0</v>
      </c>
    </row>
    <row r="302" spans="1:5" x14ac:dyDescent="0.3">
      <c r="A302" s="186">
        <v>301</v>
      </c>
      <c r="B302" s="192" t="s">
        <v>938</v>
      </c>
      <c r="C302" s="188" t="s">
        <v>937</v>
      </c>
      <c r="D302" s="188" t="s">
        <v>5539</v>
      </c>
      <c r="E302" s="189">
        <v>0</v>
      </c>
    </row>
    <row r="303" spans="1:5" x14ac:dyDescent="0.3">
      <c r="A303" s="186">
        <v>302</v>
      </c>
      <c r="B303" s="192" t="s">
        <v>941</v>
      </c>
      <c r="C303" s="188" t="s">
        <v>939</v>
      </c>
      <c r="D303" s="188" t="s">
        <v>5540</v>
      </c>
      <c r="E303" s="189">
        <v>6</v>
      </c>
    </row>
    <row r="304" spans="1:5" x14ac:dyDescent="0.3">
      <c r="A304" s="186">
        <v>303</v>
      </c>
      <c r="B304" s="192" t="s">
        <v>944</v>
      </c>
      <c r="C304" s="188" t="s">
        <v>943</v>
      </c>
      <c r="D304" s="188" t="s">
        <v>945</v>
      </c>
      <c r="E304" s="189">
        <v>0</v>
      </c>
    </row>
    <row r="305" spans="1:5" x14ac:dyDescent="0.3">
      <c r="A305" s="186">
        <v>304</v>
      </c>
      <c r="B305" s="192" t="s">
        <v>948</v>
      </c>
      <c r="C305" s="188" t="s">
        <v>946</v>
      </c>
      <c r="D305" s="188" t="s">
        <v>915</v>
      </c>
      <c r="E305" s="189">
        <v>158</v>
      </c>
    </row>
    <row r="306" spans="1:5" x14ac:dyDescent="0.3">
      <c r="A306" s="186">
        <v>305</v>
      </c>
      <c r="B306" s="192" t="s">
        <v>1577</v>
      </c>
      <c r="C306" s="188" t="s">
        <v>1576</v>
      </c>
      <c r="D306" s="188" t="s">
        <v>1578</v>
      </c>
      <c r="E306" s="189">
        <v>0</v>
      </c>
    </row>
    <row r="307" spans="1:5" x14ac:dyDescent="0.3">
      <c r="A307" s="186">
        <v>306</v>
      </c>
      <c r="B307" s="192" t="s">
        <v>1581</v>
      </c>
      <c r="C307" s="188" t="s">
        <v>1580</v>
      </c>
      <c r="D307" s="188" t="s">
        <v>5520</v>
      </c>
      <c r="E307" s="189">
        <v>0</v>
      </c>
    </row>
    <row r="308" spans="1:5" x14ac:dyDescent="0.3">
      <c r="A308" s="186">
        <v>307</v>
      </c>
      <c r="B308" s="192" t="s">
        <v>950</v>
      </c>
      <c r="C308" s="188" t="s">
        <v>949</v>
      </c>
      <c r="D308" s="188" t="s">
        <v>1584</v>
      </c>
      <c r="E308" s="189">
        <v>0</v>
      </c>
    </row>
    <row r="309" spans="1:5" x14ac:dyDescent="0.3">
      <c r="A309" s="186">
        <v>308</v>
      </c>
      <c r="B309" s="192" t="s">
        <v>952</v>
      </c>
      <c r="C309" s="188" t="s">
        <v>951</v>
      </c>
      <c r="D309" s="188" t="s">
        <v>2331</v>
      </c>
      <c r="E309" s="189">
        <v>0</v>
      </c>
    </row>
    <row r="310" spans="1:5" x14ac:dyDescent="0.3">
      <c r="A310" s="186">
        <v>309</v>
      </c>
      <c r="B310" s="192" t="s">
        <v>1583</v>
      </c>
      <c r="C310" s="188" t="s">
        <v>1582</v>
      </c>
      <c r="D310" s="188" t="s">
        <v>1584</v>
      </c>
      <c r="E310" s="189">
        <v>0</v>
      </c>
    </row>
    <row r="311" spans="1:5" x14ac:dyDescent="0.3">
      <c r="A311" s="186">
        <v>310</v>
      </c>
      <c r="B311" s="192" t="s">
        <v>954</v>
      </c>
      <c r="C311" s="188" t="s">
        <v>953</v>
      </c>
      <c r="D311" s="188" t="s">
        <v>5521</v>
      </c>
      <c r="E311" s="189">
        <v>0</v>
      </c>
    </row>
    <row r="312" spans="1:5" x14ac:dyDescent="0.3">
      <c r="A312" s="186">
        <v>311</v>
      </c>
      <c r="B312" s="192" t="s">
        <v>1586</v>
      </c>
      <c r="C312" s="188" t="s">
        <v>1585</v>
      </c>
      <c r="D312" s="188" t="s">
        <v>1587</v>
      </c>
      <c r="E312" s="189">
        <v>0</v>
      </c>
    </row>
    <row r="313" spans="1:5" x14ac:dyDescent="0.3">
      <c r="A313" s="186">
        <v>312</v>
      </c>
      <c r="B313" s="192" t="s">
        <v>1590</v>
      </c>
      <c r="C313" s="188" t="s">
        <v>1589</v>
      </c>
      <c r="D313" s="188" t="s">
        <v>1584</v>
      </c>
      <c r="E313" s="189">
        <v>0</v>
      </c>
    </row>
    <row r="314" spans="1:5" x14ac:dyDescent="0.3">
      <c r="A314" s="186">
        <v>313</v>
      </c>
      <c r="B314" s="192" t="s">
        <v>1592</v>
      </c>
      <c r="C314" s="188" t="s">
        <v>1591</v>
      </c>
      <c r="D314" s="188" t="s">
        <v>1593</v>
      </c>
      <c r="E314" s="189">
        <v>0</v>
      </c>
    </row>
    <row r="315" spans="1:5" x14ac:dyDescent="0.3">
      <c r="A315" s="186">
        <v>314</v>
      </c>
      <c r="B315" s="192" t="s">
        <v>1596</v>
      </c>
      <c r="C315" s="188" t="s">
        <v>1595</v>
      </c>
      <c r="D315" s="188" t="s">
        <v>1593</v>
      </c>
      <c r="E315" s="189">
        <v>0</v>
      </c>
    </row>
    <row r="316" spans="1:5" x14ac:dyDescent="0.3">
      <c r="A316" s="186">
        <v>315</v>
      </c>
      <c r="B316" s="192" t="s">
        <v>1599</v>
      </c>
      <c r="C316" s="188" t="s">
        <v>1598</v>
      </c>
      <c r="D316" s="188" t="s">
        <v>1593</v>
      </c>
      <c r="E316" s="189">
        <v>0</v>
      </c>
    </row>
    <row r="317" spans="1:5" x14ac:dyDescent="0.3">
      <c r="A317" s="186">
        <v>316</v>
      </c>
      <c r="B317" s="192" t="s">
        <v>1602</v>
      </c>
      <c r="C317" s="188" t="s">
        <v>1601</v>
      </c>
      <c r="D317" s="188" t="s">
        <v>1603</v>
      </c>
      <c r="E317" s="189">
        <v>0</v>
      </c>
    </row>
    <row r="318" spans="1:5" x14ac:dyDescent="0.3">
      <c r="A318" s="186">
        <v>317</v>
      </c>
      <c r="B318" s="192" t="s">
        <v>1607</v>
      </c>
      <c r="C318" s="188" t="s">
        <v>1605</v>
      </c>
      <c r="D318" s="188" t="s">
        <v>5522</v>
      </c>
      <c r="E318" s="189">
        <v>0</v>
      </c>
    </row>
    <row r="319" spans="1:5" x14ac:dyDescent="0.3">
      <c r="A319" s="186">
        <v>318</v>
      </c>
      <c r="B319" s="192" t="s">
        <v>1610</v>
      </c>
      <c r="C319" s="188" t="s">
        <v>1609</v>
      </c>
      <c r="D319" s="188" t="s">
        <v>5520</v>
      </c>
      <c r="E319" s="189">
        <v>0</v>
      </c>
    </row>
    <row r="320" spans="1:5" x14ac:dyDescent="0.3">
      <c r="A320" s="186">
        <v>319</v>
      </c>
      <c r="B320" s="192" t="s">
        <v>956</v>
      </c>
      <c r="C320" s="188" t="s">
        <v>955</v>
      </c>
      <c r="D320" s="188" t="s">
        <v>1587</v>
      </c>
      <c r="E320" s="189">
        <v>0</v>
      </c>
    </row>
    <row r="321" spans="1:5" x14ac:dyDescent="0.3">
      <c r="A321" s="186">
        <v>320</v>
      </c>
      <c r="B321" s="192" t="s">
        <v>959</v>
      </c>
      <c r="C321" s="188" t="s">
        <v>957</v>
      </c>
      <c r="D321" s="188" t="s">
        <v>1587</v>
      </c>
      <c r="E321" s="189">
        <v>0</v>
      </c>
    </row>
    <row r="322" spans="1:5" x14ac:dyDescent="0.3">
      <c r="A322" s="186">
        <v>321</v>
      </c>
      <c r="B322" s="192" t="s">
        <v>1615</v>
      </c>
      <c r="C322" s="188" t="s">
        <v>1614</v>
      </c>
      <c r="D322" s="188" t="s">
        <v>912</v>
      </c>
      <c r="E322" s="189">
        <v>3</v>
      </c>
    </row>
    <row r="323" spans="1:5" x14ac:dyDescent="0.3">
      <c r="A323" s="186">
        <v>322</v>
      </c>
      <c r="B323" s="192" t="s">
        <v>961</v>
      </c>
      <c r="C323" s="188" t="s">
        <v>960</v>
      </c>
      <c r="D323" s="188" t="s">
        <v>962</v>
      </c>
      <c r="E323" s="189">
        <v>0</v>
      </c>
    </row>
    <row r="324" spans="1:5" x14ac:dyDescent="0.3">
      <c r="A324" s="186">
        <v>323</v>
      </c>
      <c r="B324" s="192" t="s">
        <v>964</v>
      </c>
      <c r="C324" s="188" t="s">
        <v>963</v>
      </c>
      <c r="D324" s="188" t="s">
        <v>5541</v>
      </c>
      <c r="E324" s="189">
        <v>0</v>
      </c>
    </row>
    <row r="325" spans="1:5" x14ac:dyDescent="0.3">
      <c r="A325" s="186">
        <v>324</v>
      </c>
      <c r="B325" s="192" t="s">
        <v>1619</v>
      </c>
      <c r="C325" s="188" t="s">
        <v>1617</v>
      </c>
      <c r="D325" s="188" t="s">
        <v>1560</v>
      </c>
      <c r="E325" s="189">
        <v>0</v>
      </c>
    </row>
    <row r="326" spans="1:5" x14ac:dyDescent="0.3">
      <c r="A326" s="186">
        <v>325</v>
      </c>
      <c r="B326" s="192" t="s">
        <v>1622</v>
      </c>
      <c r="C326" s="188" t="s">
        <v>1621</v>
      </c>
      <c r="D326" s="188" t="s">
        <v>5517</v>
      </c>
      <c r="E326" s="189">
        <v>0</v>
      </c>
    </row>
    <row r="327" spans="1:5" x14ac:dyDescent="0.3">
      <c r="A327" s="186">
        <v>326</v>
      </c>
      <c r="B327" s="192" t="s">
        <v>1626</v>
      </c>
      <c r="C327" s="188" t="s">
        <v>1624</v>
      </c>
      <c r="D327" s="188" t="s">
        <v>5523</v>
      </c>
      <c r="E327" s="189">
        <v>7</v>
      </c>
    </row>
    <row r="328" spans="1:5" x14ac:dyDescent="0.3">
      <c r="A328" s="186">
        <v>327</v>
      </c>
      <c r="B328" s="192" t="s">
        <v>966</v>
      </c>
      <c r="C328" s="188" t="s">
        <v>965</v>
      </c>
      <c r="D328" s="188" t="s">
        <v>915</v>
      </c>
      <c r="E328" s="189">
        <v>0</v>
      </c>
    </row>
    <row r="329" spans="1:5" x14ac:dyDescent="0.3">
      <c r="A329" s="186">
        <v>328</v>
      </c>
      <c r="B329" s="192" t="s">
        <v>969</v>
      </c>
      <c r="C329" s="188" t="s">
        <v>968</v>
      </c>
      <c r="D329" s="188" t="s">
        <v>912</v>
      </c>
      <c r="E329" s="189">
        <v>0</v>
      </c>
    </row>
    <row r="330" spans="1:5" x14ac:dyDescent="0.3">
      <c r="A330" s="186">
        <v>329</v>
      </c>
      <c r="B330" s="192" t="s">
        <v>1629</v>
      </c>
      <c r="C330" s="188" t="s">
        <v>1628</v>
      </c>
      <c r="D330" s="188" t="s">
        <v>5517</v>
      </c>
      <c r="E330" s="189">
        <v>0</v>
      </c>
    </row>
    <row r="331" spans="1:5" x14ac:dyDescent="0.3">
      <c r="A331" s="186">
        <v>330</v>
      </c>
      <c r="B331" s="192" t="s">
        <v>1631</v>
      </c>
      <c r="C331" s="188" t="s">
        <v>1630</v>
      </c>
      <c r="D331" s="188" t="s">
        <v>5524</v>
      </c>
      <c r="E331" s="189">
        <v>0</v>
      </c>
    </row>
    <row r="332" spans="1:5" x14ac:dyDescent="0.3">
      <c r="A332" s="186">
        <v>331</v>
      </c>
      <c r="B332" s="192" t="s">
        <v>3938</v>
      </c>
      <c r="C332" s="188" t="s">
        <v>3937</v>
      </c>
      <c r="D332" s="188" t="s">
        <v>5542</v>
      </c>
      <c r="E332" s="189">
        <v>0</v>
      </c>
    </row>
    <row r="333" spans="1:5" x14ac:dyDescent="0.3">
      <c r="A333" s="186">
        <v>332</v>
      </c>
      <c r="B333" s="192" t="s">
        <v>2293</v>
      </c>
      <c r="C333" s="188" t="s">
        <v>2292</v>
      </c>
      <c r="D333" s="188" t="s">
        <v>3393</v>
      </c>
      <c r="E333" s="189">
        <v>0</v>
      </c>
    </row>
    <row r="334" spans="1:5" x14ac:dyDescent="0.3">
      <c r="A334" s="186">
        <v>333</v>
      </c>
      <c r="B334" s="192" t="s">
        <v>5543</v>
      </c>
      <c r="C334" s="188" t="s">
        <v>5544</v>
      </c>
      <c r="D334" s="188" t="s">
        <v>5545</v>
      </c>
      <c r="E334" s="189">
        <v>0</v>
      </c>
    </row>
    <row r="335" spans="1:5" x14ac:dyDescent="0.3">
      <c r="A335" s="186">
        <v>334</v>
      </c>
      <c r="B335" s="192" t="s">
        <v>5546</v>
      </c>
      <c r="C335" s="188" t="s">
        <v>5547</v>
      </c>
      <c r="D335" s="188" t="s">
        <v>5548</v>
      </c>
      <c r="E335" s="189">
        <v>0</v>
      </c>
    </row>
    <row r="336" spans="1:5" x14ac:dyDescent="0.3">
      <c r="A336" s="186">
        <v>335</v>
      </c>
      <c r="B336" s="192" t="s">
        <v>5549</v>
      </c>
      <c r="C336" s="188" t="s">
        <v>5550</v>
      </c>
      <c r="D336" s="188" t="s">
        <v>5551</v>
      </c>
      <c r="E336" s="189">
        <v>0</v>
      </c>
    </row>
    <row r="337" spans="1:5" x14ac:dyDescent="0.3">
      <c r="A337" s="186">
        <v>336</v>
      </c>
      <c r="B337" s="192" t="s">
        <v>5552</v>
      </c>
      <c r="C337" s="188" t="s">
        <v>5553</v>
      </c>
      <c r="D337" s="188" t="s">
        <v>5554</v>
      </c>
      <c r="E337" s="189">
        <v>0</v>
      </c>
    </row>
    <row r="338" spans="1:5" x14ac:dyDescent="0.3">
      <c r="A338" s="186">
        <v>337</v>
      </c>
      <c r="B338" s="192" t="s">
        <v>5555</v>
      </c>
      <c r="C338" s="188" t="s">
        <v>5556</v>
      </c>
      <c r="D338" s="188" t="s">
        <v>5557</v>
      </c>
      <c r="E338" s="189">
        <v>0</v>
      </c>
    </row>
    <row r="339" spans="1:5" x14ac:dyDescent="0.3">
      <c r="A339" s="186">
        <v>338</v>
      </c>
      <c r="B339" s="192" t="s">
        <v>5558</v>
      </c>
      <c r="C339" s="188" t="s">
        <v>5559</v>
      </c>
      <c r="D339" s="188" t="s">
        <v>5560</v>
      </c>
      <c r="E339" s="189">
        <v>0</v>
      </c>
    </row>
    <row r="340" spans="1:5" x14ac:dyDescent="0.3">
      <c r="A340" s="186">
        <v>339</v>
      </c>
      <c r="B340" s="192" t="s">
        <v>5561</v>
      </c>
      <c r="C340" s="188" t="s">
        <v>5562</v>
      </c>
      <c r="D340" s="188" t="s">
        <v>5563</v>
      </c>
      <c r="E340" s="189">
        <v>0</v>
      </c>
    </row>
    <row r="341" spans="1:5" x14ac:dyDescent="0.3">
      <c r="A341" s="186">
        <v>340</v>
      </c>
      <c r="B341" s="192" t="s">
        <v>5564</v>
      </c>
      <c r="C341" s="188" t="s">
        <v>5565</v>
      </c>
      <c r="D341" s="188" t="s">
        <v>5566</v>
      </c>
      <c r="E341" s="189">
        <v>0</v>
      </c>
    </row>
    <row r="342" spans="1:5" x14ac:dyDescent="0.3">
      <c r="A342" s="186">
        <v>341</v>
      </c>
      <c r="B342" s="192" t="s">
        <v>5567</v>
      </c>
      <c r="C342" s="188" t="s">
        <v>5568</v>
      </c>
      <c r="D342" s="188" t="s">
        <v>5569</v>
      </c>
      <c r="E342" s="189">
        <v>0</v>
      </c>
    </row>
    <row r="343" spans="1:5" x14ac:dyDescent="0.3">
      <c r="A343" s="186">
        <v>342</v>
      </c>
      <c r="B343" s="192" t="s">
        <v>5570</v>
      </c>
      <c r="C343" s="188" t="s">
        <v>5571</v>
      </c>
      <c r="D343" s="188" t="s">
        <v>5572</v>
      </c>
      <c r="E343" s="189">
        <v>35</v>
      </c>
    </row>
    <row r="344" spans="1:5" x14ac:dyDescent="0.3">
      <c r="A344" s="186">
        <v>343</v>
      </c>
      <c r="B344" s="192" t="s">
        <v>5573</v>
      </c>
      <c r="C344" s="188" t="s">
        <v>5574</v>
      </c>
      <c r="D344" s="188" t="s">
        <v>5575</v>
      </c>
      <c r="E344" s="189">
        <v>0</v>
      </c>
    </row>
    <row r="345" spans="1:5" x14ac:dyDescent="0.3">
      <c r="A345" s="186">
        <v>344</v>
      </c>
      <c r="B345" s="192" t="s">
        <v>5576</v>
      </c>
      <c r="C345" s="188" t="s">
        <v>5577</v>
      </c>
      <c r="D345" s="188" t="s">
        <v>5578</v>
      </c>
      <c r="E345" s="189">
        <v>0</v>
      </c>
    </row>
    <row r="346" spans="1:5" x14ac:dyDescent="0.3">
      <c r="A346" s="186">
        <v>345</v>
      </c>
      <c r="B346" s="192" t="s">
        <v>5579</v>
      </c>
      <c r="C346" s="188" t="s">
        <v>5580</v>
      </c>
      <c r="D346" s="188" t="s">
        <v>5581</v>
      </c>
      <c r="E346" s="189">
        <v>0</v>
      </c>
    </row>
    <row r="347" spans="1:5" x14ac:dyDescent="0.3">
      <c r="A347" s="186">
        <v>346</v>
      </c>
      <c r="B347" s="192" t="s">
        <v>5582</v>
      </c>
      <c r="C347" s="188" t="s">
        <v>5583</v>
      </c>
      <c r="D347" s="188" t="s">
        <v>5584</v>
      </c>
      <c r="E347" s="189">
        <v>0</v>
      </c>
    </row>
    <row r="348" spans="1:5" x14ac:dyDescent="0.3">
      <c r="A348" s="186">
        <v>347</v>
      </c>
      <c r="B348" s="192" t="s">
        <v>5585</v>
      </c>
      <c r="C348" s="188" t="s">
        <v>5586</v>
      </c>
      <c r="D348" s="188" t="s">
        <v>5587</v>
      </c>
      <c r="E348" s="189">
        <v>0</v>
      </c>
    </row>
    <row r="349" spans="1:5" x14ac:dyDescent="0.3">
      <c r="A349" s="186">
        <v>348</v>
      </c>
      <c r="B349" s="192" t="s">
        <v>5588</v>
      </c>
      <c r="C349" s="188" t="s">
        <v>5589</v>
      </c>
      <c r="D349" s="188" t="s">
        <v>5590</v>
      </c>
      <c r="E349" s="189">
        <v>12</v>
      </c>
    </row>
    <row r="350" spans="1:5" x14ac:dyDescent="0.3">
      <c r="A350" s="186">
        <v>356</v>
      </c>
      <c r="B350" s="192" t="s">
        <v>5591</v>
      </c>
      <c r="C350" s="188" t="s">
        <v>5592</v>
      </c>
      <c r="D350" s="188" t="s">
        <v>5593</v>
      </c>
      <c r="E350" s="189">
        <v>0</v>
      </c>
    </row>
    <row r="351" spans="1:5" x14ac:dyDescent="0.3">
      <c r="A351" s="186">
        <v>357</v>
      </c>
      <c r="B351" s="192" t="s">
        <v>5594</v>
      </c>
      <c r="C351" s="188" t="s">
        <v>5595</v>
      </c>
      <c r="D351" s="188" t="s">
        <v>5596</v>
      </c>
      <c r="E351" s="189">
        <v>12</v>
      </c>
    </row>
    <row r="352" spans="1:5" x14ac:dyDescent="0.3">
      <c r="A352" s="186">
        <v>358</v>
      </c>
      <c r="B352" s="192" t="s">
        <v>5597</v>
      </c>
      <c r="C352" s="188" t="s">
        <v>5598</v>
      </c>
      <c r="D352" s="188" t="s">
        <v>5599</v>
      </c>
      <c r="E352" s="189">
        <v>6</v>
      </c>
    </row>
    <row r="353" spans="1:5" x14ac:dyDescent="0.3">
      <c r="A353" s="186">
        <v>359</v>
      </c>
      <c r="B353" s="192" t="s">
        <v>986</v>
      </c>
      <c r="C353" s="188" t="s">
        <v>2399</v>
      </c>
      <c r="D353" s="188" t="s">
        <v>5600</v>
      </c>
      <c r="E353" s="193">
        <v>4</v>
      </c>
    </row>
    <row r="354" spans="1:5" x14ac:dyDescent="0.3">
      <c r="A354" s="186">
        <v>360</v>
      </c>
      <c r="B354" s="192" t="s">
        <v>5601</v>
      </c>
      <c r="C354" s="188" t="s">
        <v>5602</v>
      </c>
      <c r="D354" s="188" t="s">
        <v>5603</v>
      </c>
      <c r="E354" s="193">
        <v>45</v>
      </c>
    </row>
    <row r="355" spans="1:5" x14ac:dyDescent="0.3">
      <c r="A355" s="186">
        <v>361</v>
      </c>
      <c r="B355" s="192" t="s">
        <v>5604</v>
      </c>
      <c r="C355" s="188" t="s">
        <v>5605</v>
      </c>
      <c r="D355" s="188" t="s">
        <v>5606</v>
      </c>
      <c r="E355" s="193">
        <v>36</v>
      </c>
    </row>
    <row r="356" spans="1:5" x14ac:dyDescent="0.3">
      <c r="A356" s="186">
        <v>362</v>
      </c>
      <c r="B356" s="192" t="s">
        <v>5607</v>
      </c>
      <c r="C356" s="188" t="s">
        <v>5608</v>
      </c>
      <c r="D356" s="188" t="s">
        <v>5609</v>
      </c>
      <c r="E356" s="193">
        <v>20</v>
      </c>
    </row>
    <row r="357" spans="1:5" x14ac:dyDescent="0.3">
      <c r="A357" s="186">
        <v>363</v>
      </c>
      <c r="B357" s="192" t="s">
        <v>5610</v>
      </c>
      <c r="C357" s="188" t="s">
        <v>5611</v>
      </c>
      <c r="D357" s="188" t="s">
        <v>5612</v>
      </c>
      <c r="E357" s="193">
        <v>45</v>
      </c>
    </row>
    <row r="358" spans="1:5" x14ac:dyDescent="0.3">
      <c r="A358" s="186">
        <v>364</v>
      </c>
      <c r="B358" s="192" t="s">
        <v>5613</v>
      </c>
      <c r="C358" s="188" t="s">
        <v>5614</v>
      </c>
      <c r="D358" s="188" t="s">
        <v>5615</v>
      </c>
      <c r="E358" s="193">
        <v>36</v>
      </c>
    </row>
    <row r="359" spans="1:5" x14ac:dyDescent="0.3">
      <c r="A359" s="186">
        <v>365</v>
      </c>
      <c r="B359" s="192" t="s">
        <v>5616</v>
      </c>
      <c r="C359" s="188" t="s">
        <v>5617</v>
      </c>
      <c r="D359" s="188" t="s">
        <v>5618</v>
      </c>
      <c r="E359" s="193">
        <v>20</v>
      </c>
    </row>
    <row r="360" spans="1:5" x14ac:dyDescent="0.3">
      <c r="A360" s="194">
        <v>366</v>
      </c>
      <c r="B360" s="195" t="s">
        <v>8722</v>
      </c>
      <c r="D360" s="196" t="s">
        <v>9903</v>
      </c>
      <c r="E360" s="197">
        <v>80</v>
      </c>
    </row>
    <row r="361" spans="1:5" x14ac:dyDescent="0.3">
      <c r="A361" s="194">
        <v>367</v>
      </c>
      <c r="B361" s="195" t="s">
        <v>8723</v>
      </c>
      <c r="D361" s="196" t="s">
        <v>9904</v>
      </c>
      <c r="E361" s="197">
        <v>60</v>
      </c>
    </row>
    <row r="362" spans="1:5" x14ac:dyDescent="0.3">
      <c r="A362" s="194">
        <v>368</v>
      </c>
      <c r="B362" s="195" t="s">
        <v>9905</v>
      </c>
      <c r="D362" s="196" t="e">
        <v>#N/A</v>
      </c>
      <c r="E362" s="197">
        <v>0</v>
      </c>
    </row>
    <row r="363" spans="1:5" x14ac:dyDescent="0.3">
      <c r="A363" s="194">
        <v>369</v>
      </c>
      <c r="B363" s="195" t="s">
        <v>9906</v>
      </c>
      <c r="D363" s="196" t="e">
        <v>#N/A</v>
      </c>
      <c r="E363" s="197">
        <v>0</v>
      </c>
    </row>
    <row r="364" spans="1:5" x14ac:dyDescent="0.3">
      <c r="A364" s="194">
        <v>370</v>
      </c>
      <c r="B364" s="195" t="s">
        <v>734</v>
      </c>
      <c r="E364" s="197">
        <v>1</v>
      </c>
    </row>
    <row r="365" spans="1:5" x14ac:dyDescent="0.3">
      <c r="A365" s="194">
        <v>371</v>
      </c>
      <c r="B365" s="195" t="s">
        <v>751</v>
      </c>
      <c r="E365" s="197">
        <v>1</v>
      </c>
    </row>
    <row r="366" spans="1:5" x14ac:dyDescent="0.3">
      <c r="A366" s="194">
        <v>372</v>
      </c>
      <c r="B366" s="195" t="s">
        <v>2771</v>
      </c>
      <c r="E366" s="197">
        <v>1</v>
      </c>
    </row>
    <row r="367" spans="1:5" x14ac:dyDescent="0.3">
      <c r="A367" s="194">
        <v>373</v>
      </c>
      <c r="B367" s="195" t="s">
        <v>1475</v>
      </c>
      <c r="E367" s="197">
        <v>4</v>
      </c>
    </row>
    <row r="368" spans="1:5" x14ac:dyDescent="0.3">
      <c r="A368" s="194">
        <v>374</v>
      </c>
      <c r="B368" s="195" t="s">
        <v>1486</v>
      </c>
      <c r="E368" s="197">
        <v>2</v>
      </c>
    </row>
    <row r="369" spans="1:5" x14ac:dyDescent="0.3">
      <c r="A369" s="194">
        <v>375</v>
      </c>
      <c r="B369" s="195" t="s">
        <v>5504</v>
      </c>
      <c r="E369" s="197">
        <v>1</v>
      </c>
    </row>
    <row r="370" spans="1:5" x14ac:dyDescent="0.3">
      <c r="A370" s="194">
        <v>376</v>
      </c>
      <c r="B370" s="195" t="s">
        <v>911</v>
      </c>
      <c r="E370" s="197">
        <v>1</v>
      </c>
    </row>
    <row r="371" spans="1:5" x14ac:dyDescent="0.3">
      <c r="A371" s="194">
        <v>377</v>
      </c>
      <c r="B371" s="195" t="s">
        <v>918</v>
      </c>
      <c r="E371" s="197">
        <v>54</v>
      </c>
    </row>
    <row r="372" spans="1:5" x14ac:dyDescent="0.3">
      <c r="A372" s="194">
        <v>378</v>
      </c>
      <c r="B372" s="195" t="s">
        <v>1563</v>
      </c>
      <c r="E372" s="197">
        <v>10</v>
      </c>
    </row>
    <row r="373" spans="1:5" x14ac:dyDescent="0.3">
      <c r="A373" s="194">
        <v>379</v>
      </c>
      <c r="B373" s="195" t="s">
        <v>1572</v>
      </c>
      <c r="E373" s="197">
        <v>1</v>
      </c>
    </row>
    <row r="374" spans="1:5" x14ac:dyDescent="0.3">
      <c r="A374" s="194">
        <v>380</v>
      </c>
      <c r="B374" s="195" t="s">
        <v>948</v>
      </c>
      <c r="E374" s="197">
        <v>231</v>
      </c>
    </row>
    <row r="375" spans="1:5" x14ac:dyDescent="0.3">
      <c r="A375" s="194">
        <v>381</v>
      </c>
      <c r="B375" s="195" t="s">
        <v>1626</v>
      </c>
      <c r="E375" s="197">
        <v>9</v>
      </c>
    </row>
    <row r="376" spans="1:5" x14ac:dyDescent="0.3">
      <c r="A376" s="194">
        <v>382</v>
      </c>
      <c r="B376" s="195" t="s">
        <v>936</v>
      </c>
      <c r="E376" s="197">
        <v>5</v>
      </c>
    </row>
    <row r="377" spans="1:5" x14ac:dyDescent="0.3">
      <c r="A377" s="194">
        <v>383</v>
      </c>
      <c r="B377" s="195" t="s">
        <v>2297</v>
      </c>
      <c r="E377" s="197">
        <v>6</v>
      </c>
    </row>
    <row r="378" spans="1:5" x14ac:dyDescent="0.3">
      <c r="A378" s="194">
        <v>384</v>
      </c>
      <c r="B378" s="195" t="s">
        <v>2303</v>
      </c>
      <c r="E378" s="197">
        <v>3</v>
      </c>
    </row>
    <row r="379" spans="1:5" x14ac:dyDescent="0.3">
      <c r="A379" s="194">
        <v>385</v>
      </c>
      <c r="B379" s="195" t="s">
        <v>2306</v>
      </c>
      <c r="E379" s="197">
        <v>4</v>
      </c>
    </row>
    <row r="380" spans="1:5" x14ac:dyDescent="0.3">
      <c r="A380" s="194">
        <v>386</v>
      </c>
      <c r="B380" s="195" t="s">
        <v>2371</v>
      </c>
      <c r="E380" s="197">
        <v>5</v>
      </c>
    </row>
    <row r="381" spans="1:5" x14ac:dyDescent="0.3">
      <c r="A381" s="194">
        <v>387</v>
      </c>
      <c r="B381" s="195" t="s">
        <v>2318</v>
      </c>
      <c r="E381" s="197">
        <v>11</v>
      </c>
    </row>
    <row r="382" spans="1:5" x14ac:dyDescent="0.3">
      <c r="A382" s="194">
        <v>388</v>
      </c>
      <c r="B382" s="195" t="s">
        <v>2321</v>
      </c>
      <c r="E382" s="197">
        <v>2</v>
      </c>
    </row>
    <row r="383" spans="1:5" x14ac:dyDescent="0.3">
      <c r="A383" s="194">
        <v>389</v>
      </c>
      <c r="B383" s="195" t="s">
        <v>2389</v>
      </c>
      <c r="E383" s="197">
        <v>1</v>
      </c>
    </row>
    <row r="384" spans="1:5" x14ac:dyDescent="0.3">
      <c r="A384" s="194">
        <v>390</v>
      </c>
    </row>
    <row r="385" spans="1:1" x14ac:dyDescent="0.3">
      <c r="A385" s="194">
        <v>391</v>
      </c>
    </row>
  </sheetData>
  <autoFilter ref="A1:E363" xr:uid="{00000000-0001-0000-0900-000000000000}"/>
  <conditionalFormatting sqref="B2:B352">
    <cfRule type="duplicateValues" dxfId="0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Q628"/>
  <sheetViews>
    <sheetView workbookViewId="0">
      <selection activeCell="R6" sqref="R6"/>
    </sheetView>
  </sheetViews>
  <sheetFormatPr defaultRowHeight="14.4" x14ac:dyDescent="0.3"/>
  <cols>
    <col min="2" max="2" width="13.6640625" bestFit="1" customWidth="1"/>
    <col min="3" max="3" width="8.21875" bestFit="1" customWidth="1"/>
    <col min="4" max="4" width="15.21875" bestFit="1" customWidth="1"/>
    <col min="9" max="9" width="10.77734375" bestFit="1" customWidth="1"/>
    <col min="10" max="10" width="10.44140625" bestFit="1" customWidth="1"/>
    <col min="11" max="12" width="11.88671875" bestFit="1" customWidth="1"/>
  </cols>
  <sheetData>
    <row r="1" spans="1:17" x14ac:dyDescent="0.3">
      <c r="A1" s="233"/>
      <c r="C1">
        <f>COUNTA(D:D)-1</f>
        <v>7</v>
      </c>
      <c r="F1" t="s">
        <v>4961</v>
      </c>
      <c r="G1" t="s">
        <v>4971</v>
      </c>
      <c r="Q1" s="233"/>
    </row>
    <row r="2" spans="1:17" x14ac:dyDescent="0.3">
      <c r="G2" t="s">
        <v>4972</v>
      </c>
    </row>
    <row r="6" spans="1:17" x14ac:dyDescent="0.3">
      <c r="A6" t="str">
        <f>Table1[[#Headers],[No]]</f>
        <v>No</v>
      </c>
      <c r="B6" t="str">
        <f>Table1[[#Headers],[Tanggal]]</f>
        <v>Tanggal</v>
      </c>
      <c r="C6" t="str">
        <f>Table1[[#Headers],[Pallet No]]</f>
        <v>Pallet No</v>
      </c>
      <c r="D6" t="str">
        <f>Table1[[#Headers],[Part No]]</f>
        <v>Part No</v>
      </c>
      <c r="E6" t="str">
        <f>Table1[[#Headers],[Rit]]</f>
        <v>Rit</v>
      </c>
      <c r="F6" t="str">
        <f>Table2[[#Headers],[No]]</f>
        <v>No</v>
      </c>
      <c r="G6" t="str">
        <f>Table2[[#Headers],[Ich No]]</f>
        <v>Ich No</v>
      </c>
      <c r="H6" t="str">
        <f>Table2[[#Headers],[Customer Part No]]</f>
        <v>Customer Part No</v>
      </c>
      <c r="I6" t="str">
        <f>Table2[[#Headers],[PO ADM]]</f>
        <v>PO ADM</v>
      </c>
      <c r="J6" t="str">
        <f>Table2[[#Headers],[Line Item]]</f>
        <v>Line Item</v>
      </c>
      <c r="K6" t="str">
        <f>Table2[[#Headers],[PO Date]]</f>
        <v>PO Date</v>
      </c>
      <c r="L6" t="str">
        <f>Table2[[#Headers],[Delivery Date]]</f>
        <v>Delivery Date</v>
      </c>
      <c r="M6" t="str">
        <f>Table2[[#Headers],[Open Qty]]</f>
        <v>Open Qty</v>
      </c>
      <c r="N6" t="str">
        <f>Table2[[#Headers],[REST]]</f>
        <v>REST</v>
      </c>
      <c r="O6" t="str">
        <f>Table2[[#Headers],[Stock]]</f>
        <v>Stock</v>
      </c>
      <c r="P6" t="str">
        <f>Table2[[#Headers],[Result Scan]]</f>
        <v>Result Scan</v>
      </c>
      <c r="Q6" t="str">
        <f>Table2[[#Headers],[Balance]]</f>
        <v>Balance</v>
      </c>
    </row>
    <row r="7" spans="1:17" ht="43.2" x14ac:dyDescent="0.3">
      <c r="A7" s="169">
        <v>1</v>
      </c>
      <c r="B7" t="s">
        <v>9077</v>
      </c>
      <c r="C7" t="s">
        <v>9078</v>
      </c>
      <c r="D7" t="s">
        <v>2410</v>
      </c>
      <c r="E7" t="s">
        <v>9074</v>
      </c>
      <c r="F7" s="248">
        <v>1</v>
      </c>
      <c r="G7" s="248" t="s">
        <v>1786</v>
      </c>
      <c r="H7" s="171" t="s">
        <v>1784</v>
      </c>
      <c r="I7" s="248" t="s">
        <v>4868</v>
      </c>
      <c r="J7" s="248">
        <v>2</v>
      </c>
      <c r="K7" s="31">
        <v>45897</v>
      </c>
      <c r="L7" s="172">
        <v>45901</v>
      </c>
      <c r="M7" s="248">
        <v>1</v>
      </c>
      <c r="N7" s="248">
        <v>1</v>
      </c>
      <c r="O7" s="248">
        <v>26</v>
      </c>
      <c r="P7" s="248">
        <v>1</v>
      </c>
      <c r="Q7">
        <v>0</v>
      </c>
    </row>
    <row r="8" spans="1:17" ht="43.2" x14ac:dyDescent="0.3">
      <c r="A8" s="169">
        <v>2</v>
      </c>
      <c r="B8" t="s">
        <v>9079</v>
      </c>
      <c r="C8" t="s">
        <v>9041</v>
      </c>
      <c r="D8" t="s">
        <v>9075</v>
      </c>
      <c r="E8" t="s">
        <v>9040</v>
      </c>
      <c r="F8" s="248">
        <v>2</v>
      </c>
      <c r="G8" s="248" t="s">
        <v>1820</v>
      </c>
      <c r="H8" s="171" t="s">
        <v>1818</v>
      </c>
      <c r="I8" s="248" t="s">
        <v>4868</v>
      </c>
      <c r="J8" s="248">
        <v>3</v>
      </c>
      <c r="K8" s="31">
        <v>45897</v>
      </c>
      <c r="L8" s="172">
        <v>45901</v>
      </c>
      <c r="M8" s="248">
        <v>2</v>
      </c>
      <c r="N8" s="248">
        <v>2</v>
      </c>
      <c r="O8" s="248">
        <v>5</v>
      </c>
      <c r="P8" s="248">
        <v>0</v>
      </c>
      <c r="Q8">
        <v>2</v>
      </c>
    </row>
    <row r="9" spans="1:17" ht="43.2" x14ac:dyDescent="0.3">
      <c r="A9" s="169">
        <v>3</v>
      </c>
      <c r="B9" t="s">
        <v>9080</v>
      </c>
      <c r="C9" t="s">
        <v>9041</v>
      </c>
      <c r="D9" t="s">
        <v>9076</v>
      </c>
      <c r="E9" t="s">
        <v>9040</v>
      </c>
      <c r="F9" s="248">
        <v>3</v>
      </c>
      <c r="G9" s="248" t="s">
        <v>3476</v>
      </c>
      <c r="H9" s="171" t="s">
        <v>3475</v>
      </c>
      <c r="I9" s="248" t="s">
        <v>4868</v>
      </c>
      <c r="J9" s="248">
        <v>6</v>
      </c>
      <c r="K9" s="31">
        <v>45897</v>
      </c>
      <c r="L9" s="172">
        <v>45901</v>
      </c>
      <c r="M9" s="248">
        <v>2</v>
      </c>
      <c r="N9" s="248">
        <v>2</v>
      </c>
      <c r="O9" s="248">
        <v>36</v>
      </c>
      <c r="P9" s="248">
        <v>0</v>
      </c>
      <c r="Q9">
        <v>2</v>
      </c>
    </row>
    <row r="10" spans="1:17" ht="43.2" x14ac:dyDescent="0.3">
      <c r="A10" s="169">
        <v>4</v>
      </c>
      <c r="B10" t="s">
        <v>9081</v>
      </c>
      <c r="C10" t="s">
        <v>9041</v>
      </c>
      <c r="D10" t="s">
        <v>9076</v>
      </c>
      <c r="E10" t="s">
        <v>9040</v>
      </c>
      <c r="F10" s="248">
        <v>4</v>
      </c>
      <c r="G10" s="248" t="s">
        <v>1835</v>
      </c>
      <c r="H10" s="171" t="s">
        <v>1833</v>
      </c>
      <c r="I10" s="248" t="s">
        <v>4868</v>
      </c>
      <c r="J10" s="248">
        <v>11</v>
      </c>
      <c r="K10" s="31">
        <v>45897</v>
      </c>
      <c r="L10" s="172">
        <v>45901</v>
      </c>
      <c r="M10" s="248">
        <v>1</v>
      </c>
      <c r="N10" s="248">
        <v>1</v>
      </c>
      <c r="O10" s="248">
        <v>45</v>
      </c>
      <c r="P10" s="248">
        <v>0</v>
      </c>
      <c r="Q10">
        <v>1</v>
      </c>
    </row>
    <row r="11" spans="1:17" ht="43.2" x14ac:dyDescent="0.3">
      <c r="A11" s="169">
        <v>5</v>
      </c>
      <c r="B11" t="s">
        <v>9083</v>
      </c>
      <c r="C11" t="s">
        <v>9082</v>
      </c>
      <c r="D11" t="s">
        <v>2439</v>
      </c>
      <c r="E11" t="s">
        <v>9041</v>
      </c>
      <c r="F11" s="248">
        <v>5</v>
      </c>
      <c r="G11" s="248" t="s">
        <v>2071</v>
      </c>
      <c r="H11" s="171" t="s">
        <v>2070</v>
      </c>
      <c r="I11" s="248" t="s">
        <v>4868</v>
      </c>
      <c r="J11" s="248">
        <v>19</v>
      </c>
      <c r="K11" s="31">
        <v>45897</v>
      </c>
      <c r="L11" s="172">
        <v>45901</v>
      </c>
      <c r="M11" s="248">
        <v>1</v>
      </c>
      <c r="N11" s="248">
        <v>1</v>
      </c>
      <c r="O11" s="248">
        <v>0</v>
      </c>
      <c r="P11" s="248">
        <v>0</v>
      </c>
      <c r="Q11">
        <v>1</v>
      </c>
    </row>
    <row r="12" spans="1:17" ht="43.2" x14ac:dyDescent="0.3">
      <c r="A12" s="169">
        <v>6</v>
      </c>
      <c r="B12" t="s">
        <v>9484</v>
      </c>
      <c r="C12" t="s">
        <v>9078</v>
      </c>
      <c r="D12" t="s">
        <v>2439</v>
      </c>
      <c r="E12" t="s">
        <v>9074</v>
      </c>
      <c r="F12" s="248">
        <v>6</v>
      </c>
      <c r="G12" s="248" t="s">
        <v>2083</v>
      </c>
      <c r="H12" s="171" t="s">
        <v>2082</v>
      </c>
      <c r="I12" s="248" t="s">
        <v>4868</v>
      </c>
      <c r="J12" s="248">
        <v>21</v>
      </c>
      <c r="K12" s="31">
        <v>45897</v>
      </c>
      <c r="L12" s="172">
        <v>45901</v>
      </c>
      <c r="M12" s="248">
        <v>13</v>
      </c>
      <c r="N12" s="248">
        <v>13</v>
      </c>
      <c r="O12" s="248">
        <v>62</v>
      </c>
      <c r="P12" s="248">
        <v>0</v>
      </c>
      <c r="Q12">
        <v>13</v>
      </c>
    </row>
    <row r="13" spans="1:17" ht="43.2" x14ac:dyDescent="0.3">
      <c r="A13" s="169">
        <v>7</v>
      </c>
      <c r="B13" t="s">
        <v>9485</v>
      </c>
      <c r="C13" t="s">
        <v>9078</v>
      </c>
      <c r="D13" t="s">
        <v>2439</v>
      </c>
      <c r="E13" t="s">
        <v>9074</v>
      </c>
      <c r="F13" s="248">
        <v>7</v>
      </c>
      <c r="G13" s="248" t="s">
        <v>2377</v>
      </c>
      <c r="H13" s="171" t="s">
        <v>2376</v>
      </c>
      <c r="I13" s="248" t="s">
        <v>4868</v>
      </c>
      <c r="J13" s="248">
        <v>30</v>
      </c>
      <c r="K13" s="31">
        <v>45897</v>
      </c>
      <c r="L13" s="172">
        <v>45901</v>
      </c>
      <c r="M13" s="248">
        <v>2</v>
      </c>
      <c r="N13" s="248">
        <v>2</v>
      </c>
      <c r="O13" s="248">
        <v>1</v>
      </c>
      <c r="P13" s="248">
        <v>0</v>
      </c>
      <c r="Q13">
        <v>2</v>
      </c>
    </row>
    <row r="14" spans="1:17" ht="43.2" x14ac:dyDescent="0.3">
      <c r="A14" s="169"/>
      <c r="F14" s="248">
        <v>8</v>
      </c>
      <c r="G14" s="248" t="s">
        <v>2306</v>
      </c>
      <c r="H14" s="171" t="s">
        <v>2305</v>
      </c>
      <c r="I14" s="248" t="s">
        <v>4868</v>
      </c>
      <c r="J14" s="248">
        <v>32</v>
      </c>
      <c r="K14" s="31">
        <v>45897</v>
      </c>
      <c r="L14" s="172">
        <v>45901</v>
      </c>
      <c r="M14" s="248">
        <v>4</v>
      </c>
      <c r="N14" s="248">
        <v>4</v>
      </c>
      <c r="O14" s="248">
        <v>2</v>
      </c>
      <c r="P14" s="248">
        <v>0</v>
      </c>
      <c r="Q14">
        <v>4</v>
      </c>
    </row>
    <row r="15" spans="1:17" ht="43.2" x14ac:dyDescent="0.3">
      <c r="A15" s="169"/>
      <c r="F15" s="248">
        <v>9</v>
      </c>
      <c r="G15" s="248" t="s">
        <v>1721</v>
      </c>
      <c r="H15" s="171" t="s">
        <v>1720</v>
      </c>
      <c r="I15" s="248" t="s">
        <v>4868</v>
      </c>
      <c r="J15" s="248">
        <v>1</v>
      </c>
      <c r="K15" s="31">
        <v>45897</v>
      </c>
      <c r="L15" s="172">
        <v>45901</v>
      </c>
      <c r="M15" s="248">
        <v>1</v>
      </c>
      <c r="N15" s="248">
        <v>1</v>
      </c>
      <c r="O15" s="248">
        <v>0</v>
      </c>
      <c r="P15" s="248">
        <v>0</v>
      </c>
      <c r="Q15">
        <v>1</v>
      </c>
    </row>
    <row r="16" spans="1:17" ht="43.2" x14ac:dyDescent="0.3">
      <c r="A16" s="169"/>
      <c r="F16" s="248">
        <v>10</v>
      </c>
      <c r="G16" s="248" t="s">
        <v>1950</v>
      </c>
      <c r="H16" s="171" t="s">
        <v>1949</v>
      </c>
      <c r="I16" s="248" t="s">
        <v>4868</v>
      </c>
      <c r="J16" s="248">
        <v>5</v>
      </c>
      <c r="K16" s="31">
        <v>45897</v>
      </c>
      <c r="L16" s="172">
        <v>45901</v>
      </c>
      <c r="M16" s="248">
        <v>1</v>
      </c>
      <c r="N16" s="248">
        <v>1</v>
      </c>
      <c r="O16" s="248">
        <v>14</v>
      </c>
      <c r="P16" s="248">
        <v>0</v>
      </c>
      <c r="Q16">
        <v>1</v>
      </c>
    </row>
    <row r="17" spans="1:17" ht="43.2" x14ac:dyDescent="0.3">
      <c r="A17" s="169"/>
      <c r="F17" s="248">
        <v>11</v>
      </c>
      <c r="G17" s="248" t="s">
        <v>4627</v>
      </c>
      <c r="H17" s="171" t="s">
        <v>4459</v>
      </c>
      <c r="I17" s="248" t="s">
        <v>4868</v>
      </c>
      <c r="J17" s="248">
        <v>13</v>
      </c>
      <c r="K17" s="31">
        <v>45897</v>
      </c>
      <c r="L17" s="172">
        <v>45901</v>
      </c>
      <c r="M17" s="248">
        <v>1</v>
      </c>
      <c r="N17" s="248">
        <v>1</v>
      </c>
      <c r="O17" s="248">
        <v>20</v>
      </c>
      <c r="P17" s="248">
        <v>0</v>
      </c>
      <c r="Q17">
        <v>1</v>
      </c>
    </row>
    <row r="18" spans="1:17" ht="43.2" x14ac:dyDescent="0.3">
      <c r="A18" s="169"/>
      <c r="F18" s="248">
        <v>12</v>
      </c>
      <c r="G18" s="248" t="s">
        <v>2191</v>
      </c>
      <c r="H18" s="171" t="s">
        <v>2189</v>
      </c>
      <c r="I18" s="248" t="s">
        <v>4868</v>
      </c>
      <c r="J18" s="248">
        <v>15</v>
      </c>
      <c r="K18" s="31">
        <v>45897</v>
      </c>
      <c r="L18" s="172">
        <v>45901</v>
      </c>
      <c r="M18" s="248">
        <v>1</v>
      </c>
      <c r="N18" s="248">
        <v>1</v>
      </c>
      <c r="O18" s="248">
        <v>1</v>
      </c>
      <c r="P18" s="248">
        <v>0</v>
      </c>
      <c r="Q18">
        <v>1</v>
      </c>
    </row>
    <row r="19" spans="1:17" ht="43.2" x14ac:dyDescent="0.3">
      <c r="A19" s="169"/>
      <c r="F19" s="248">
        <v>13</v>
      </c>
      <c r="G19" s="248" t="s">
        <v>2101</v>
      </c>
      <c r="H19" s="171" t="s">
        <v>2100</v>
      </c>
      <c r="I19" s="248" t="s">
        <v>4868</v>
      </c>
      <c r="J19" s="248">
        <v>17</v>
      </c>
      <c r="K19" s="31">
        <v>45897</v>
      </c>
      <c r="L19" s="172">
        <v>45901</v>
      </c>
      <c r="M19" s="248">
        <v>13</v>
      </c>
      <c r="N19" s="248">
        <v>13</v>
      </c>
      <c r="O19" s="248">
        <v>38</v>
      </c>
      <c r="P19" s="248">
        <v>0</v>
      </c>
      <c r="Q19">
        <v>13</v>
      </c>
    </row>
    <row r="20" spans="1:17" ht="43.2" x14ac:dyDescent="0.3">
      <c r="A20" s="169"/>
      <c r="F20" s="248">
        <v>14</v>
      </c>
      <c r="G20" s="248" t="s">
        <v>2116</v>
      </c>
      <c r="H20" s="171" t="s">
        <v>2115</v>
      </c>
      <c r="I20" s="248" t="s">
        <v>4868</v>
      </c>
      <c r="J20" s="248">
        <v>18</v>
      </c>
      <c r="K20" s="31">
        <v>45897</v>
      </c>
      <c r="L20" s="172">
        <v>45901</v>
      </c>
      <c r="M20" s="248">
        <v>13</v>
      </c>
      <c r="N20" s="248">
        <v>13</v>
      </c>
      <c r="O20" s="248">
        <v>32</v>
      </c>
      <c r="P20" s="248">
        <v>0</v>
      </c>
      <c r="Q20">
        <v>13</v>
      </c>
    </row>
    <row r="21" spans="1:17" ht="43.2" x14ac:dyDescent="0.3">
      <c r="A21" s="169"/>
      <c r="F21" s="248">
        <v>15</v>
      </c>
      <c r="G21" s="248" t="s">
        <v>2125</v>
      </c>
      <c r="H21" s="171" t="s">
        <v>2124</v>
      </c>
      <c r="I21" s="248" t="s">
        <v>4868</v>
      </c>
      <c r="J21" s="248">
        <v>23</v>
      </c>
      <c r="K21" s="31">
        <v>45897</v>
      </c>
      <c r="L21" s="172">
        <v>45901</v>
      </c>
      <c r="M21" s="248">
        <v>12</v>
      </c>
      <c r="N21" s="248">
        <v>12</v>
      </c>
      <c r="O21" s="248">
        <v>95</v>
      </c>
      <c r="P21" s="248">
        <v>0</v>
      </c>
      <c r="Q21">
        <v>12</v>
      </c>
    </row>
    <row r="22" spans="1:17" ht="43.2" x14ac:dyDescent="0.3">
      <c r="A22" s="169"/>
      <c r="F22" s="248">
        <v>16</v>
      </c>
      <c r="G22" s="248" t="s">
        <v>2080</v>
      </c>
      <c r="H22" s="171" t="s">
        <v>2079</v>
      </c>
      <c r="I22" s="248" t="s">
        <v>4868</v>
      </c>
      <c r="J22" s="248">
        <v>25</v>
      </c>
      <c r="K22" s="31">
        <v>45897</v>
      </c>
      <c r="L22" s="172">
        <v>45901</v>
      </c>
      <c r="M22" s="248">
        <v>1</v>
      </c>
      <c r="N22" s="248">
        <v>1</v>
      </c>
      <c r="O22" s="248">
        <v>0</v>
      </c>
      <c r="P22" s="248">
        <v>0</v>
      </c>
      <c r="Q22">
        <v>1</v>
      </c>
    </row>
    <row r="23" spans="1:17" ht="43.2" x14ac:dyDescent="0.3">
      <c r="A23" s="169"/>
      <c r="F23" s="248">
        <v>17</v>
      </c>
      <c r="G23" s="248" t="s">
        <v>3482</v>
      </c>
      <c r="H23" s="171" t="s">
        <v>3481</v>
      </c>
      <c r="I23" s="248" t="s">
        <v>4868</v>
      </c>
      <c r="J23" s="248">
        <v>26</v>
      </c>
      <c r="K23" s="31">
        <v>45897</v>
      </c>
      <c r="L23" s="172">
        <v>45901</v>
      </c>
      <c r="M23" s="248">
        <v>1</v>
      </c>
      <c r="N23" s="248">
        <v>1</v>
      </c>
      <c r="O23" s="248">
        <v>275</v>
      </c>
      <c r="P23" s="248">
        <v>0</v>
      </c>
      <c r="Q23">
        <v>1</v>
      </c>
    </row>
    <row r="24" spans="1:17" ht="43.2" x14ac:dyDescent="0.3">
      <c r="A24" s="169"/>
      <c r="F24" s="248">
        <v>18</v>
      </c>
      <c r="G24" s="248" t="s">
        <v>1862</v>
      </c>
      <c r="H24" s="171" t="s">
        <v>1860</v>
      </c>
      <c r="I24" s="248" t="s">
        <v>4868</v>
      </c>
      <c r="J24" s="248">
        <v>4</v>
      </c>
      <c r="K24" s="31">
        <v>45897</v>
      </c>
      <c r="L24" s="172">
        <v>45901</v>
      </c>
      <c r="M24" s="248">
        <v>5</v>
      </c>
      <c r="N24" s="248">
        <v>5</v>
      </c>
      <c r="O24" s="248">
        <v>24</v>
      </c>
      <c r="P24" s="248">
        <v>0</v>
      </c>
      <c r="Q24">
        <v>5</v>
      </c>
    </row>
    <row r="25" spans="1:17" ht="43.2" x14ac:dyDescent="0.3">
      <c r="A25" s="169"/>
      <c r="F25" s="248">
        <v>19</v>
      </c>
      <c r="G25" s="248" t="s">
        <v>1881</v>
      </c>
      <c r="H25" s="171" t="s">
        <v>1880</v>
      </c>
      <c r="I25" s="248" t="s">
        <v>4868</v>
      </c>
      <c r="J25" s="248">
        <v>8</v>
      </c>
      <c r="K25" s="31">
        <v>45897</v>
      </c>
      <c r="L25" s="172">
        <v>45901</v>
      </c>
      <c r="M25" s="248">
        <v>4</v>
      </c>
      <c r="N25" s="248">
        <v>4</v>
      </c>
      <c r="O25" s="248">
        <v>6</v>
      </c>
      <c r="P25" s="248">
        <v>0</v>
      </c>
      <c r="Q25">
        <v>4</v>
      </c>
    </row>
    <row r="26" spans="1:17" ht="43.2" x14ac:dyDescent="0.3">
      <c r="A26" s="169"/>
      <c r="F26" s="248">
        <v>20</v>
      </c>
      <c r="G26" s="248" t="s">
        <v>1801</v>
      </c>
      <c r="H26" s="171" t="s">
        <v>1799</v>
      </c>
      <c r="I26" s="248" t="s">
        <v>4868</v>
      </c>
      <c r="J26" s="248">
        <v>10</v>
      </c>
      <c r="K26" s="31">
        <v>45897</v>
      </c>
      <c r="L26" s="172">
        <v>45901</v>
      </c>
      <c r="M26" s="248">
        <v>1</v>
      </c>
      <c r="N26" s="248">
        <v>1</v>
      </c>
      <c r="O26" s="248">
        <v>69</v>
      </c>
      <c r="P26" s="248">
        <v>0</v>
      </c>
      <c r="Q26">
        <v>1</v>
      </c>
    </row>
    <row r="27" spans="1:17" ht="43.2" x14ac:dyDescent="0.3">
      <c r="A27" s="169"/>
      <c r="F27" s="248">
        <v>21</v>
      </c>
      <c r="G27" s="248" t="s">
        <v>3480</v>
      </c>
      <c r="H27" s="171" t="s">
        <v>3479</v>
      </c>
      <c r="I27" s="248" t="s">
        <v>4868</v>
      </c>
      <c r="J27" s="248">
        <v>12</v>
      </c>
      <c r="K27" s="31">
        <v>45897</v>
      </c>
      <c r="L27" s="172">
        <v>45901</v>
      </c>
      <c r="M27" s="248">
        <v>2</v>
      </c>
      <c r="N27" s="248">
        <v>2</v>
      </c>
      <c r="O27" s="248">
        <v>24</v>
      </c>
      <c r="P27" s="248">
        <v>0</v>
      </c>
      <c r="Q27">
        <v>2</v>
      </c>
    </row>
    <row r="28" spans="1:17" ht="43.2" x14ac:dyDescent="0.3">
      <c r="A28" s="169"/>
      <c r="F28" s="248">
        <v>22</v>
      </c>
      <c r="G28" s="248" t="s">
        <v>2005</v>
      </c>
      <c r="H28" s="171" t="s">
        <v>2004</v>
      </c>
      <c r="I28" s="248" t="s">
        <v>4868</v>
      </c>
      <c r="J28" s="248">
        <v>14</v>
      </c>
      <c r="K28" s="31">
        <v>45897</v>
      </c>
      <c r="L28" s="172">
        <v>45901</v>
      </c>
      <c r="M28" s="248">
        <v>5</v>
      </c>
      <c r="N28" s="248">
        <v>5</v>
      </c>
      <c r="O28" s="248">
        <v>28</v>
      </c>
      <c r="P28" s="248">
        <v>0</v>
      </c>
      <c r="Q28">
        <v>5</v>
      </c>
    </row>
    <row r="29" spans="1:17" ht="43.2" x14ac:dyDescent="0.3">
      <c r="A29" s="169"/>
      <c r="F29" s="248">
        <v>23</v>
      </c>
      <c r="G29" s="248" t="s">
        <v>2068</v>
      </c>
      <c r="H29" s="171" t="s">
        <v>2067</v>
      </c>
      <c r="I29" s="248" t="s">
        <v>4868</v>
      </c>
      <c r="J29" s="248">
        <v>16</v>
      </c>
      <c r="K29" s="31">
        <v>45897</v>
      </c>
      <c r="L29" s="172">
        <v>45901</v>
      </c>
      <c r="M29" s="248">
        <v>1</v>
      </c>
      <c r="N29" s="248">
        <v>1</v>
      </c>
      <c r="O29" s="248">
        <v>66</v>
      </c>
      <c r="P29" s="248">
        <v>0</v>
      </c>
      <c r="Q29">
        <v>1</v>
      </c>
    </row>
    <row r="30" spans="1:17" ht="43.2" x14ac:dyDescent="0.3">
      <c r="A30" s="169"/>
      <c r="F30" s="248">
        <v>24</v>
      </c>
      <c r="G30" s="248" t="s">
        <v>2107</v>
      </c>
      <c r="H30" s="171" t="s">
        <v>2106</v>
      </c>
      <c r="I30" s="248" t="s">
        <v>4868</v>
      </c>
      <c r="J30" s="248">
        <v>22</v>
      </c>
      <c r="K30" s="31">
        <v>45897</v>
      </c>
      <c r="L30" s="172">
        <v>45901</v>
      </c>
      <c r="M30" s="248">
        <v>11</v>
      </c>
      <c r="N30" s="248">
        <v>11</v>
      </c>
      <c r="O30" s="248">
        <v>26</v>
      </c>
      <c r="P30" s="248">
        <v>0</v>
      </c>
      <c r="Q30">
        <v>11</v>
      </c>
    </row>
    <row r="31" spans="1:17" ht="43.2" x14ac:dyDescent="0.3">
      <c r="A31" s="169"/>
      <c r="F31" s="248">
        <v>25</v>
      </c>
      <c r="G31" s="248" t="s">
        <v>2297</v>
      </c>
      <c r="H31" s="171" t="s">
        <v>2296</v>
      </c>
      <c r="I31" s="248" t="s">
        <v>4868</v>
      </c>
      <c r="J31" s="248">
        <v>28</v>
      </c>
      <c r="K31" s="31">
        <v>45897</v>
      </c>
      <c r="L31" s="172">
        <v>45901</v>
      </c>
      <c r="M31" s="248">
        <v>6</v>
      </c>
      <c r="N31" s="248">
        <v>6</v>
      </c>
      <c r="O31" s="248">
        <v>0</v>
      </c>
      <c r="P31" s="248">
        <v>0</v>
      </c>
      <c r="Q31">
        <v>6</v>
      </c>
    </row>
    <row r="32" spans="1:17" ht="43.2" x14ac:dyDescent="0.3">
      <c r="A32" s="169"/>
      <c r="F32" s="248">
        <v>26</v>
      </c>
      <c r="G32" s="248" t="s">
        <v>1793</v>
      </c>
      <c r="H32" s="171" t="s">
        <v>1792</v>
      </c>
      <c r="I32" s="248" t="s">
        <v>4868</v>
      </c>
      <c r="J32" s="248">
        <v>7</v>
      </c>
      <c r="K32" s="31">
        <v>45897</v>
      </c>
      <c r="L32" s="172">
        <v>45901</v>
      </c>
      <c r="M32" s="248">
        <v>6</v>
      </c>
      <c r="N32" s="248">
        <v>6</v>
      </c>
      <c r="O32" s="248">
        <v>87</v>
      </c>
      <c r="P32" s="248">
        <v>0</v>
      </c>
      <c r="Q32">
        <v>6</v>
      </c>
    </row>
    <row r="33" spans="1:17" ht="43.2" x14ac:dyDescent="0.3">
      <c r="A33" s="169"/>
      <c r="F33" s="248">
        <v>27</v>
      </c>
      <c r="G33" s="248" t="s">
        <v>1727</v>
      </c>
      <c r="H33" s="171" t="s">
        <v>1726</v>
      </c>
      <c r="I33" s="248" t="s">
        <v>4868</v>
      </c>
      <c r="J33" s="248">
        <v>9</v>
      </c>
      <c r="K33" s="31">
        <v>45897</v>
      </c>
      <c r="L33" s="172">
        <v>45901</v>
      </c>
      <c r="M33" s="248">
        <v>1</v>
      </c>
      <c r="N33" s="248">
        <v>1</v>
      </c>
      <c r="O33" s="248">
        <v>2</v>
      </c>
      <c r="P33" s="248">
        <v>0</v>
      </c>
      <c r="Q33">
        <v>1</v>
      </c>
    </row>
    <row r="34" spans="1:17" ht="43.2" x14ac:dyDescent="0.3">
      <c r="A34" s="169"/>
      <c r="F34" s="248">
        <v>28</v>
      </c>
      <c r="G34" s="248" t="s">
        <v>2039</v>
      </c>
      <c r="H34" s="171" t="s">
        <v>2038</v>
      </c>
      <c r="I34" s="248" t="s">
        <v>4868</v>
      </c>
      <c r="J34" s="248">
        <v>20</v>
      </c>
      <c r="K34" s="31">
        <v>45897</v>
      </c>
      <c r="L34" s="172">
        <v>45901</v>
      </c>
      <c r="M34" s="248">
        <v>1</v>
      </c>
      <c r="N34" s="248">
        <v>1</v>
      </c>
      <c r="O34" s="248">
        <v>64</v>
      </c>
      <c r="P34" s="248">
        <v>0</v>
      </c>
      <c r="Q34">
        <v>1</v>
      </c>
    </row>
    <row r="35" spans="1:17" ht="43.2" x14ac:dyDescent="0.3">
      <c r="A35" s="169"/>
      <c r="F35" s="248">
        <v>29</v>
      </c>
      <c r="G35" s="248" t="s">
        <v>2165</v>
      </c>
      <c r="H35" s="171" t="s">
        <v>2164</v>
      </c>
      <c r="I35" s="248" t="s">
        <v>4868</v>
      </c>
      <c r="J35" s="248">
        <v>24</v>
      </c>
      <c r="K35" s="31">
        <v>45897</v>
      </c>
      <c r="L35" s="172">
        <v>45901</v>
      </c>
      <c r="M35" s="248">
        <v>1</v>
      </c>
      <c r="N35" s="248">
        <v>1</v>
      </c>
      <c r="O35" s="248">
        <v>64</v>
      </c>
      <c r="P35" s="248">
        <v>0</v>
      </c>
      <c r="Q35">
        <v>1</v>
      </c>
    </row>
    <row r="36" spans="1:17" ht="43.2" x14ac:dyDescent="0.3">
      <c r="A36" s="169"/>
      <c r="F36" s="248">
        <v>30</v>
      </c>
      <c r="G36" s="248" t="s">
        <v>2303</v>
      </c>
      <c r="H36" s="171" t="s">
        <v>2302</v>
      </c>
      <c r="I36" s="248" t="s">
        <v>4868</v>
      </c>
      <c r="J36" s="248">
        <v>27</v>
      </c>
      <c r="K36" s="31">
        <v>45897</v>
      </c>
      <c r="L36" s="172">
        <v>45901</v>
      </c>
      <c r="M36" s="248">
        <v>5</v>
      </c>
      <c r="N36" s="248">
        <v>5</v>
      </c>
      <c r="O36" s="248">
        <v>5</v>
      </c>
      <c r="P36" s="248">
        <v>0</v>
      </c>
      <c r="Q36">
        <v>5</v>
      </c>
    </row>
    <row r="37" spans="1:17" ht="43.2" x14ac:dyDescent="0.3">
      <c r="A37" s="169"/>
      <c r="F37" s="248">
        <v>31</v>
      </c>
      <c r="G37" s="248" t="s">
        <v>2318</v>
      </c>
      <c r="H37" s="171" t="s">
        <v>2317</v>
      </c>
      <c r="I37" s="248" t="s">
        <v>4868</v>
      </c>
      <c r="J37" s="248">
        <v>29</v>
      </c>
      <c r="K37" s="31">
        <v>45897</v>
      </c>
      <c r="L37" s="172">
        <v>45901</v>
      </c>
      <c r="M37" s="248">
        <v>11</v>
      </c>
      <c r="N37" s="248">
        <v>11</v>
      </c>
      <c r="O37" s="248">
        <v>1</v>
      </c>
      <c r="P37" s="248">
        <v>0</v>
      </c>
      <c r="Q37">
        <v>11</v>
      </c>
    </row>
    <row r="38" spans="1:17" ht="43.2" x14ac:dyDescent="0.3">
      <c r="A38" s="169"/>
      <c r="F38" s="248">
        <v>32</v>
      </c>
      <c r="G38" s="248" t="s">
        <v>2371</v>
      </c>
      <c r="H38" s="171" t="s">
        <v>2370</v>
      </c>
      <c r="I38" s="248" t="s">
        <v>4868</v>
      </c>
      <c r="J38" s="248">
        <v>31</v>
      </c>
      <c r="K38" s="31">
        <v>45897</v>
      </c>
      <c r="L38" s="172">
        <v>45901</v>
      </c>
      <c r="M38" s="248">
        <v>5</v>
      </c>
      <c r="N38" s="248">
        <v>5</v>
      </c>
      <c r="O38" s="248">
        <v>3</v>
      </c>
      <c r="P38" s="248">
        <v>0</v>
      </c>
      <c r="Q38">
        <v>5</v>
      </c>
    </row>
    <row r="39" spans="1:17" ht="43.2" x14ac:dyDescent="0.3">
      <c r="A39" s="169"/>
      <c r="F39" s="248">
        <v>33</v>
      </c>
      <c r="G39" s="248" t="s">
        <v>2074</v>
      </c>
      <c r="H39" s="171" t="s">
        <v>2073</v>
      </c>
      <c r="I39" s="248" t="s">
        <v>5620</v>
      </c>
      <c r="J39" s="248">
        <v>10</v>
      </c>
      <c r="K39" s="31">
        <v>45810</v>
      </c>
      <c r="L39" s="172">
        <v>45838</v>
      </c>
      <c r="M39" s="248">
        <v>10</v>
      </c>
      <c r="N39" s="248">
        <v>10</v>
      </c>
      <c r="O39" s="248">
        <v>29</v>
      </c>
      <c r="P39" s="248">
        <v>0</v>
      </c>
      <c r="Q39">
        <v>10</v>
      </c>
    </row>
    <row r="40" spans="1:17" ht="43.2" x14ac:dyDescent="0.3">
      <c r="A40" s="169"/>
      <c r="F40" s="248">
        <v>34</v>
      </c>
      <c r="G40" s="248" t="s">
        <v>2074</v>
      </c>
      <c r="H40" s="171" t="s">
        <v>2073</v>
      </c>
      <c r="I40" s="248" t="s">
        <v>5620</v>
      </c>
      <c r="J40" s="248">
        <v>21</v>
      </c>
      <c r="K40" s="31">
        <v>45810</v>
      </c>
      <c r="L40" s="172">
        <v>45838</v>
      </c>
      <c r="M40" s="248">
        <v>10</v>
      </c>
      <c r="N40" s="248">
        <v>10</v>
      </c>
      <c r="O40" s="248">
        <v>29</v>
      </c>
      <c r="P40" s="248">
        <v>0</v>
      </c>
      <c r="Q40">
        <v>10</v>
      </c>
    </row>
    <row r="41" spans="1:17" ht="43.2" x14ac:dyDescent="0.3">
      <c r="A41" s="169"/>
      <c r="F41" s="248">
        <v>35</v>
      </c>
      <c r="G41" s="248" t="s">
        <v>2074</v>
      </c>
      <c r="H41" s="171" t="s">
        <v>2073</v>
      </c>
      <c r="I41" s="248" t="s">
        <v>5621</v>
      </c>
      <c r="J41" s="248">
        <v>16</v>
      </c>
      <c r="K41" s="31">
        <v>45820</v>
      </c>
      <c r="L41" s="172">
        <v>45838</v>
      </c>
      <c r="M41" s="248">
        <v>10</v>
      </c>
      <c r="N41" s="248">
        <v>10</v>
      </c>
      <c r="O41" s="248">
        <v>29</v>
      </c>
      <c r="P41" s="248">
        <v>0</v>
      </c>
      <c r="Q41">
        <v>10</v>
      </c>
    </row>
    <row r="42" spans="1:17" ht="43.2" x14ac:dyDescent="0.3">
      <c r="A42" s="169"/>
      <c r="F42" s="248">
        <v>36</v>
      </c>
      <c r="G42" s="248" t="s">
        <v>2074</v>
      </c>
      <c r="H42" s="171" t="s">
        <v>2073</v>
      </c>
      <c r="I42" s="248" t="s">
        <v>5622</v>
      </c>
      <c r="J42" s="248">
        <v>10</v>
      </c>
      <c r="K42" s="31">
        <v>45827</v>
      </c>
      <c r="L42" s="172">
        <v>45838</v>
      </c>
      <c r="M42" s="248">
        <v>10</v>
      </c>
      <c r="N42" s="248">
        <v>10</v>
      </c>
      <c r="O42" s="248">
        <v>29</v>
      </c>
      <c r="P42" s="248">
        <v>0</v>
      </c>
      <c r="Q42">
        <v>10</v>
      </c>
    </row>
    <row r="43" spans="1:17" ht="43.2" x14ac:dyDescent="0.3">
      <c r="A43" s="169"/>
      <c r="F43" s="248">
        <v>37</v>
      </c>
      <c r="G43" s="248" t="s">
        <v>2074</v>
      </c>
      <c r="H43" s="171" t="s">
        <v>2073</v>
      </c>
      <c r="I43" s="248" t="s">
        <v>5622</v>
      </c>
      <c r="J43" s="248">
        <v>12</v>
      </c>
      <c r="K43" s="31">
        <v>45827</v>
      </c>
      <c r="L43" s="172">
        <v>45838</v>
      </c>
      <c r="M43" s="248">
        <v>10</v>
      </c>
      <c r="N43" s="248">
        <v>10</v>
      </c>
      <c r="O43" s="248">
        <v>29</v>
      </c>
      <c r="P43" s="248">
        <v>0</v>
      </c>
      <c r="Q43">
        <v>10</v>
      </c>
    </row>
    <row r="44" spans="1:17" ht="43.2" x14ac:dyDescent="0.3">
      <c r="A44" s="169"/>
      <c r="F44" s="248">
        <v>38</v>
      </c>
      <c r="G44" s="248" t="s">
        <v>2074</v>
      </c>
      <c r="H44" s="171" t="s">
        <v>2073</v>
      </c>
      <c r="I44" s="248" t="s">
        <v>5622</v>
      </c>
      <c r="J44" s="248">
        <v>14</v>
      </c>
      <c r="K44" s="31">
        <v>45827</v>
      </c>
      <c r="L44" s="172">
        <v>45838</v>
      </c>
      <c r="M44" s="248">
        <v>10</v>
      </c>
      <c r="N44" s="248">
        <v>10</v>
      </c>
      <c r="O44" s="248">
        <v>29</v>
      </c>
      <c r="P44" s="248">
        <v>0</v>
      </c>
      <c r="Q44">
        <v>10</v>
      </c>
    </row>
    <row r="45" spans="1:17" ht="43.2" x14ac:dyDescent="0.3">
      <c r="A45" s="169"/>
      <c r="F45" s="248">
        <v>39</v>
      </c>
      <c r="G45" s="248" t="s">
        <v>2074</v>
      </c>
      <c r="H45" s="171" t="s">
        <v>2073</v>
      </c>
      <c r="I45" s="248" t="s">
        <v>5622</v>
      </c>
      <c r="J45" s="248">
        <v>19</v>
      </c>
      <c r="K45" s="31">
        <v>45827</v>
      </c>
      <c r="L45" s="172">
        <v>45838</v>
      </c>
      <c r="M45" s="248">
        <v>10</v>
      </c>
      <c r="N45" s="248">
        <v>10</v>
      </c>
      <c r="O45" s="248">
        <v>29</v>
      </c>
      <c r="P45" s="248">
        <v>0</v>
      </c>
      <c r="Q45">
        <v>10</v>
      </c>
    </row>
    <row r="46" spans="1:17" ht="43.2" x14ac:dyDescent="0.3">
      <c r="A46" s="169"/>
      <c r="F46" s="248">
        <v>40</v>
      </c>
      <c r="G46" s="248" t="s">
        <v>2074</v>
      </c>
      <c r="H46" s="171" t="s">
        <v>2073</v>
      </c>
      <c r="I46" s="248" t="s">
        <v>5622</v>
      </c>
      <c r="J46" s="248">
        <v>22</v>
      </c>
      <c r="K46" s="31">
        <v>45827</v>
      </c>
      <c r="L46" s="172">
        <v>45838</v>
      </c>
      <c r="M46" s="248">
        <v>10</v>
      </c>
      <c r="N46" s="248">
        <v>10</v>
      </c>
      <c r="O46" s="248">
        <v>29</v>
      </c>
      <c r="P46" s="248">
        <v>0</v>
      </c>
      <c r="Q46">
        <v>10</v>
      </c>
    </row>
    <row r="47" spans="1:17" ht="43.2" x14ac:dyDescent="0.3">
      <c r="A47" s="169"/>
      <c r="F47" s="248">
        <v>41</v>
      </c>
      <c r="G47" s="248" t="s">
        <v>2074</v>
      </c>
      <c r="H47" s="171" t="s">
        <v>2073</v>
      </c>
      <c r="I47" s="248" t="s">
        <v>5622</v>
      </c>
      <c r="J47" s="248">
        <v>26</v>
      </c>
      <c r="K47" s="31">
        <v>45827</v>
      </c>
      <c r="L47" s="172">
        <v>45838</v>
      </c>
      <c r="M47" s="248">
        <v>10</v>
      </c>
      <c r="N47" s="248">
        <v>10</v>
      </c>
      <c r="O47" s="248">
        <v>29</v>
      </c>
      <c r="P47" s="248">
        <v>0</v>
      </c>
      <c r="Q47">
        <v>10</v>
      </c>
    </row>
    <row r="48" spans="1:17" ht="43.2" x14ac:dyDescent="0.3">
      <c r="A48" s="169"/>
      <c r="F48" s="248">
        <v>42</v>
      </c>
      <c r="G48" s="248" t="s">
        <v>2074</v>
      </c>
      <c r="H48" s="171" t="s">
        <v>2073</v>
      </c>
      <c r="I48" s="248" t="s">
        <v>5622</v>
      </c>
      <c r="J48" s="248">
        <v>17</v>
      </c>
      <c r="K48" s="31">
        <v>45827</v>
      </c>
      <c r="L48" s="172">
        <v>45838</v>
      </c>
      <c r="M48" s="248">
        <v>10</v>
      </c>
      <c r="N48" s="248">
        <v>10</v>
      </c>
      <c r="O48" s="248">
        <v>29</v>
      </c>
      <c r="P48" s="248">
        <v>0</v>
      </c>
      <c r="Q48">
        <v>10</v>
      </c>
    </row>
    <row r="49" spans="1:17" ht="43.2" x14ac:dyDescent="0.3">
      <c r="A49" s="169"/>
      <c r="F49" s="248">
        <v>43</v>
      </c>
      <c r="G49" s="248" t="s">
        <v>2074</v>
      </c>
      <c r="H49" s="171" t="s">
        <v>2073</v>
      </c>
      <c r="I49" s="248" t="s">
        <v>5623</v>
      </c>
      <c r="J49" s="248">
        <v>2</v>
      </c>
      <c r="K49" s="31">
        <v>45827</v>
      </c>
      <c r="L49" s="172">
        <v>45838</v>
      </c>
      <c r="M49" s="248">
        <v>10</v>
      </c>
      <c r="N49" s="248">
        <v>10</v>
      </c>
      <c r="O49" s="248">
        <v>29</v>
      </c>
      <c r="P49" s="248">
        <v>0</v>
      </c>
      <c r="Q49">
        <v>10</v>
      </c>
    </row>
    <row r="50" spans="1:17" ht="43.2" x14ac:dyDescent="0.3">
      <c r="A50" s="169"/>
      <c r="F50" s="248">
        <v>44</v>
      </c>
      <c r="G50" s="248" t="s">
        <v>2074</v>
      </c>
      <c r="H50" s="171" t="s">
        <v>2073</v>
      </c>
      <c r="I50" s="248" t="s">
        <v>5623</v>
      </c>
      <c r="J50" s="248">
        <v>4</v>
      </c>
      <c r="K50" s="31">
        <v>45827</v>
      </c>
      <c r="L50" s="172">
        <v>45838</v>
      </c>
      <c r="M50" s="248">
        <v>10</v>
      </c>
      <c r="N50" s="248">
        <v>10</v>
      </c>
      <c r="O50" s="248">
        <v>29</v>
      </c>
      <c r="P50" s="248">
        <v>0</v>
      </c>
      <c r="Q50">
        <v>10</v>
      </c>
    </row>
    <row r="51" spans="1:17" ht="43.2" x14ac:dyDescent="0.3">
      <c r="A51" s="169"/>
      <c r="F51" s="248">
        <v>45</v>
      </c>
      <c r="G51" s="248" t="s">
        <v>2074</v>
      </c>
      <c r="H51" s="171" t="s">
        <v>2073</v>
      </c>
      <c r="I51" s="248" t="s">
        <v>5624</v>
      </c>
      <c r="J51" s="248">
        <v>1</v>
      </c>
      <c r="K51" s="31">
        <v>45838</v>
      </c>
      <c r="L51" s="172">
        <v>45838</v>
      </c>
      <c r="M51" s="248">
        <v>10</v>
      </c>
      <c r="N51" s="248">
        <v>10</v>
      </c>
      <c r="O51" s="248">
        <v>29</v>
      </c>
      <c r="P51" s="248">
        <v>0</v>
      </c>
      <c r="Q51">
        <v>10</v>
      </c>
    </row>
    <row r="52" spans="1:17" ht="43.2" x14ac:dyDescent="0.3">
      <c r="A52" s="169"/>
      <c r="F52" s="248">
        <v>46</v>
      </c>
      <c r="G52" s="248" t="s">
        <v>2074</v>
      </c>
      <c r="H52" s="171" t="s">
        <v>2073</v>
      </c>
      <c r="I52" s="248" t="s">
        <v>5625</v>
      </c>
      <c r="J52" s="248">
        <v>1</v>
      </c>
      <c r="K52" s="31">
        <v>45838</v>
      </c>
      <c r="L52" s="172">
        <v>45838</v>
      </c>
      <c r="M52" s="248">
        <v>10</v>
      </c>
      <c r="N52" s="248">
        <v>10</v>
      </c>
      <c r="O52" s="248">
        <v>29</v>
      </c>
      <c r="P52" s="248">
        <v>0</v>
      </c>
      <c r="Q52">
        <v>10</v>
      </c>
    </row>
    <row r="53" spans="1:17" ht="43.2" x14ac:dyDescent="0.3">
      <c r="A53" s="169"/>
      <c r="F53" s="248">
        <v>47</v>
      </c>
      <c r="G53" s="248" t="s">
        <v>1739</v>
      </c>
      <c r="H53" s="171" t="s">
        <v>1738</v>
      </c>
      <c r="I53" s="248" t="s">
        <v>5626</v>
      </c>
      <c r="J53" s="248">
        <v>3</v>
      </c>
      <c r="K53" s="31">
        <v>45761</v>
      </c>
      <c r="L53" s="172">
        <v>45763</v>
      </c>
      <c r="M53" s="248">
        <v>769</v>
      </c>
      <c r="N53" s="248">
        <v>18</v>
      </c>
      <c r="O53" s="248">
        <v>162</v>
      </c>
      <c r="P53" s="248">
        <v>1</v>
      </c>
      <c r="Q53">
        <v>17</v>
      </c>
    </row>
    <row r="54" spans="1:17" ht="43.2" x14ac:dyDescent="0.3">
      <c r="A54" s="169"/>
      <c r="F54" s="248">
        <v>48</v>
      </c>
      <c r="G54" s="248" t="s">
        <v>1781</v>
      </c>
      <c r="H54" s="171" t="s">
        <v>1780</v>
      </c>
      <c r="I54" s="248" t="s">
        <v>5627</v>
      </c>
      <c r="J54" s="248">
        <v>3</v>
      </c>
      <c r="K54" s="31">
        <v>45763</v>
      </c>
      <c r="L54" s="172">
        <v>45776</v>
      </c>
      <c r="M54" s="248">
        <v>10</v>
      </c>
      <c r="N54" s="248">
        <v>3</v>
      </c>
      <c r="O54" s="248">
        <v>41</v>
      </c>
      <c r="P54" s="248">
        <v>0</v>
      </c>
      <c r="Q54">
        <v>3</v>
      </c>
    </row>
    <row r="55" spans="1:17" ht="43.2" x14ac:dyDescent="0.3">
      <c r="A55" s="169"/>
      <c r="F55" s="248">
        <v>49</v>
      </c>
      <c r="G55" s="248" t="s">
        <v>2016</v>
      </c>
      <c r="H55" s="171" t="s">
        <v>2015</v>
      </c>
      <c r="I55" s="248" t="s">
        <v>5628</v>
      </c>
      <c r="J55" s="248">
        <v>30</v>
      </c>
      <c r="K55" s="31">
        <v>45792</v>
      </c>
      <c r="L55" s="172">
        <v>45796</v>
      </c>
      <c r="M55" s="248">
        <v>1</v>
      </c>
      <c r="N55" s="248">
        <v>1</v>
      </c>
      <c r="O55" s="248">
        <v>20</v>
      </c>
      <c r="P55" s="248">
        <v>0</v>
      </c>
      <c r="Q55">
        <v>1</v>
      </c>
    </row>
    <row r="56" spans="1:17" ht="43.2" x14ac:dyDescent="0.3">
      <c r="A56" s="169"/>
      <c r="F56" s="248">
        <v>50</v>
      </c>
      <c r="G56" s="248" t="s">
        <v>1887</v>
      </c>
      <c r="H56" s="171" t="s">
        <v>1886</v>
      </c>
      <c r="I56" s="248" t="s">
        <v>5629</v>
      </c>
      <c r="J56" s="248">
        <v>5</v>
      </c>
      <c r="K56" s="31">
        <v>45780</v>
      </c>
      <c r="L56" s="172">
        <v>45799</v>
      </c>
      <c r="M56" s="248">
        <v>40</v>
      </c>
      <c r="N56" s="248">
        <v>3</v>
      </c>
      <c r="O56" s="248">
        <v>26</v>
      </c>
      <c r="P56" s="248">
        <v>0</v>
      </c>
      <c r="Q56">
        <v>3</v>
      </c>
    </row>
    <row r="57" spans="1:17" ht="43.2" x14ac:dyDescent="0.3">
      <c r="A57" s="169"/>
      <c r="F57" s="248">
        <v>51</v>
      </c>
      <c r="G57" s="248" t="s">
        <v>1923</v>
      </c>
      <c r="H57" s="171" t="s">
        <v>1922</v>
      </c>
      <c r="I57" s="248" t="s">
        <v>5629</v>
      </c>
      <c r="J57" s="248">
        <v>3</v>
      </c>
      <c r="K57" s="31">
        <v>45780</v>
      </c>
      <c r="L57" s="172">
        <v>45799</v>
      </c>
      <c r="M57" s="248">
        <v>3</v>
      </c>
      <c r="N57" s="248">
        <v>1</v>
      </c>
      <c r="O57" s="248">
        <v>0</v>
      </c>
      <c r="P57" s="248">
        <v>0</v>
      </c>
      <c r="Q57">
        <v>1</v>
      </c>
    </row>
    <row r="58" spans="1:17" ht="43.2" x14ac:dyDescent="0.3">
      <c r="A58" s="169"/>
      <c r="F58" s="248">
        <v>52</v>
      </c>
      <c r="G58" s="248" t="s">
        <v>1887</v>
      </c>
      <c r="H58" s="171" t="s">
        <v>1886</v>
      </c>
      <c r="I58" s="248" t="s">
        <v>5630</v>
      </c>
      <c r="J58" s="248">
        <v>11</v>
      </c>
      <c r="K58" s="31">
        <v>45785</v>
      </c>
      <c r="L58" s="172">
        <v>45799</v>
      </c>
      <c r="M58" s="248">
        <v>6</v>
      </c>
      <c r="N58" s="248">
        <v>3</v>
      </c>
      <c r="O58" s="248">
        <v>26</v>
      </c>
      <c r="P58" s="248">
        <v>0</v>
      </c>
      <c r="Q58">
        <v>3</v>
      </c>
    </row>
    <row r="59" spans="1:17" ht="43.2" x14ac:dyDescent="0.3">
      <c r="A59" s="169"/>
      <c r="F59" s="248">
        <v>53</v>
      </c>
      <c r="G59" s="248" t="s">
        <v>5156</v>
      </c>
      <c r="H59" s="171" t="s">
        <v>5157</v>
      </c>
      <c r="I59" s="248" t="s">
        <v>5630</v>
      </c>
      <c r="J59" s="248">
        <v>12</v>
      </c>
      <c r="K59" s="31">
        <v>45785</v>
      </c>
      <c r="L59" s="172">
        <v>45799</v>
      </c>
      <c r="M59" s="248">
        <v>2</v>
      </c>
      <c r="N59" s="248">
        <v>1</v>
      </c>
      <c r="O59" s="248">
        <v>19</v>
      </c>
      <c r="P59" s="248">
        <v>0</v>
      </c>
      <c r="Q59">
        <v>1</v>
      </c>
    </row>
    <row r="60" spans="1:17" ht="43.2" x14ac:dyDescent="0.3">
      <c r="A60" s="169"/>
      <c r="F60" s="248">
        <v>54</v>
      </c>
      <c r="G60" s="248" t="s">
        <v>2016</v>
      </c>
      <c r="H60" s="171" t="s">
        <v>2015</v>
      </c>
      <c r="I60" s="248" t="s">
        <v>5631</v>
      </c>
      <c r="J60" s="248">
        <v>18</v>
      </c>
      <c r="K60" s="31">
        <v>45792</v>
      </c>
      <c r="L60" s="172">
        <v>45807</v>
      </c>
      <c r="M60" s="248">
        <v>2</v>
      </c>
      <c r="N60" s="248">
        <v>2</v>
      </c>
      <c r="O60" s="248">
        <v>20</v>
      </c>
      <c r="P60" s="248">
        <v>0</v>
      </c>
      <c r="Q60">
        <v>2</v>
      </c>
    </row>
    <row r="61" spans="1:17" ht="43.2" x14ac:dyDescent="0.3">
      <c r="A61" s="169"/>
      <c r="F61" s="248">
        <v>55</v>
      </c>
      <c r="G61" s="248" t="s">
        <v>2016</v>
      </c>
      <c r="H61" s="171" t="s">
        <v>2015</v>
      </c>
      <c r="I61" s="248" t="s">
        <v>5632</v>
      </c>
      <c r="J61" s="248">
        <v>19</v>
      </c>
      <c r="K61" s="31">
        <v>45804</v>
      </c>
      <c r="L61" s="172">
        <v>45807</v>
      </c>
      <c r="M61" s="248">
        <v>1</v>
      </c>
      <c r="N61" s="248">
        <v>1</v>
      </c>
      <c r="O61" s="248">
        <v>20</v>
      </c>
      <c r="P61" s="248">
        <v>0</v>
      </c>
      <c r="Q61">
        <v>1</v>
      </c>
    </row>
    <row r="62" spans="1:17" ht="43.2" x14ac:dyDescent="0.3">
      <c r="A62" s="169"/>
      <c r="F62" s="248">
        <v>56</v>
      </c>
      <c r="G62" s="248" t="s">
        <v>2016</v>
      </c>
      <c r="H62" s="171" t="s">
        <v>2015</v>
      </c>
      <c r="I62" s="248" t="s">
        <v>5633</v>
      </c>
      <c r="J62" s="248">
        <v>2</v>
      </c>
      <c r="K62" s="31">
        <v>45805</v>
      </c>
      <c r="L62" s="172">
        <v>45810</v>
      </c>
      <c r="M62" s="248">
        <v>1</v>
      </c>
      <c r="N62" s="248">
        <v>1</v>
      </c>
      <c r="O62" s="248">
        <v>20</v>
      </c>
      <c r="P62" s="248">
        <v>0</v>
      </c>
      <c r="Q62">
        <v>1</v>
      </c>
    </row>
    <row r="63" spans="1:17" ht="43.2" x14ac:dyDescent="0.3">
      <c r="A63" s="169"/>
      <c r="F63" s="248">
        <v>57</v>
      </c>
      <c r="G63" s="248" t="s">
        <v>3488</v>
      </c>
      <c r="H63" s="171" t="s">
        <v>3487</v>
      </c>
      <c r="I63" s="248" t="s">
        <v>5634</v>
      </c>
      <c r="J63" s="248">
        <v>18</v>
      </c>
      <c r="K63" s="31">
        <v>45811</v>
      </c>
      <c r="L63" s="172">
        <v>45813</v>
      </c>
      <c r="M63" s="248">
        <v>1</v>
      </c>
      <c r="N63" s="248">
        <v>1</v>
      </c>
      <c r="O63" s="248">
        <v>30</v>
      </c>
      <c r="P63" s="248">
        <v>0</v>
      </c>
      <c r="Q63">
        <v>1</v>
      </c>
    </row>
    <row r="64" spans="1:17" ht="43.2" x14ac:dyDescent="0.3">
      <c r="A64" s="169"/>
      <c r="F64" s="248">
        <v>58</v>
      </c>
      <c r="G64" s="248" t="s">
        <v>1923</v>
      </c>
      <c r="H64" s="171" t="s">
        <v>1922</v>
      </c>
      <c r="I64" s="248" t="s">
        <v>5635</v>
      </c>
      <c r="J64" s="248">
        <v>4</v>
      </c>
      <c r="K64" s="31">
        <v>45825</v>
      </c>
      <c r="L64" s="172">
        <v>45827</v>
      </c>
      <c r="M64" s="248">
        <v>3</v>
      </c>
      <c r="N64" s="248">
        <v>1</v>
      </c>
      <c r="O64" s="248">
        <v>0</v>
      </c>
      <c r="P64" s="248">
        <v>1</v>
      </c>
      <c r="Q64">
        <v>0</v>
      </c>
    </row>
    <row r="65" spans="1:17" ht="43.2" x14ac:dyDescent="0.3">
      <c r="A65" s="169"/>
      <c r="F65" s="248">
        <v>59</v>
      </c>
      <c r="G65" s="248" t="s">
        <v>2116</v>
      </c>
      <c r="H65" s="171" t="s">
        <v>2115</v>
      </c>
      <c r="I65" s="248" t="s">
        <v>5636</v>
      </c>
      <c r="J65" s="248">
        <v>23</v>
      </c>
      <c r="K65" s="31">
        <v>45825</v>
      </c>
      <c r="L65" s="172">
        <v>45827</v>
      </c>
      <c r="M65" s="248">
        <v>12</v>
      </c>
      <c r="N65" s="248">
        <v>3</v>
      </c>
      <c r="O65" s="248">
        <v>32</v>
      </c>
      <c r="P65" s="248">
        <v>0</v>
      </c>
      <c r="Q65">
        <v>3</v>
      </c>
    </row>
    <row r="66" spans="1:17" ht="43.2" x14ac:dyDescent="0.3">
      <c r="A66" s="169"/>
      <c r="F66" s="248">
        <v>60</v>
      </c>
      <c r="G66" s="248" t="s">
        <v>1727</v>
      </c>
      <c r="H66" s="171" t="s">
        <v>1726</v>
      </c>
      <c r="I66" s="248" t="s">
        <v>5636</v>
      </c>
      <c r="J66" s="248">
        <v>10</v>
      </c>
      <c r="K66" s="31">
        <v>45825</v>
      </c>
      <c r="L66" s="172">
        <v>45827</v>
      </c>
      <c r="M66" s="248">
        <v>2</v>
      </c>
      <c r="N66" s="248">
        <v>1</v>
      </c>
      <c r="O66" s="248">
        <v>2</v>
      </c>
      <c r="P66" s="248">
        <v>0</v>
      </c>
      <c r="Q66">
        <v>1</v>
      </c>
    </row>
    <row r="67" spans="1:17" ht="43.2" x14ac:dyDescent="0.3">
      <c r="A67" s="169"/>
      <c r="F67" s="248">
        <v>61</v>
      </c>
      <c r="G67" s="248" t="s">
        <v>4627</v>
      </c>
      <c r="H67" s="171" t="s">
        <v>4459</v>
      </c>
      <c r="I67" s="248" t="s">
        <v>5637</v>
      </c>
      <c r="J67" s="248">
        <v>3</v>
      </c>
      <c r="K67" s="31">
        <v>45812</v>
      </c>
      <c r="L67" s="172">
        <v>45831</v>
      </c>
      <c r="M67" s="248">
        <v>5</v>
      </c>
      <c r="N67" s="248">
        <v>5</v>
      </c>
      <c r="O67" s="248">
        <v>20</v>
      </c>
      <c r="P67" s="248">
        <v>0</v>
      </c>
      <c r="Q67">
        <v>5</v>
      </c>
    </row>
    <row r="68" spans="1:17" ht="43.2" x14ac:dyDescent="0.3">
      <c r="A68" s="169"/>
      <c r="F68" s="248">
        <v>62</v>
      </c>
      <c r="G68" s="248" t="s">
        <v>1953</v>
      </c>
      <c r="H68" s="171" t="s">
        <v>1952</v>
      </c>
      <c r="I68" s="248" t="s">
        <v>5638</v>
      </c>
      <c r="J68" s="248">
        <v>8</v>
      </c>
      <c r="K68" s="31">
        <v>45827</v>
      </c>
      <c r="L68" s="172">
        <v>45831</v>
      </c>
      <c r="M68" s="248">
        <v>2</v>
      </c>
      <c r="N68" s="248">
        <v>2</v>
      </c>
      <c r="O68" s="248">
        <v>8</v>
      </c>
      <c r="P68" s="248">
        <v>0</v>
      </c>
      <c r="Q68">
        <v>2</v>
      </c>
    </row>
    <row r="69" spans="1:17" ht="43.2" x14ac:dyDescent="0.3">
      <c r="A69" s="169"/>
      <c r="F69" s="248">
        <v>63</v>
      </c>
      <c r="G69" s="248" t="s">
        <v>2116</v>
      </c>
      <c r="H69" s="171" t="s">
        <v>2115</v>
      </c>
      <c r="I69" s="248" t="s">
        <v>5638</v>
      </c>
      <c r="J69" s="248">
        <v>15</v>
      </c>
      <c r="K69" s="31">
        <v>45827</v>
      </c>
      <c r="L69" s="172">
        <v>45831</v>
      </c>
      <c r="M69" s="248">
        <v>12</v>
      </c>
      <c r="N69" s="248">
        <v>12</v>
      </c>
      <c r="O69" s="248">
        <v>32</v>
      </c>
      <c r="P69" s="248">
        <v>0</v>
      </c>
      <c r="Q69">
        <v>12</v>
      </c>
    </row>
    <row r="70" spans="1:17" ht="43.2" x14ac:dyDescent="0.3">
      <c r="A70" s="169"/>
      <c r="F70" s="248">
        <v>64</v>
      </c>
      <c r="G70" s="248" t="s">
        <v>1923</v>
      </c>
      <c r="H70" s="171" t="s">
        <v>1922</v>
      </c>
      <c r="I70" s="248" t="s">
        <v>5639</v>
      </c>
      <c r="J70" s="248">
        <v>3</v>
      </c>
      <c r="K70" s="31">
        <v>45826</v>
      </c>
      <c r="L70" s="172">
        <v>45832</v>
      </c>
      <c r="M70" s="248">
        <v>3</v>
      </c>
      <c r="N70" s="248">
        <v>3</v>
      </c>
      <c r="O70" s="248">
        <v>0</v>
      </c>
      <c r="P70" s="248">
        <v>2</v>
      </c>
      <c r="Q70">
        <v>1</v>
      </c>
    </row>
    <row r="71" spans="1:17" ht="43.2" x14ac:dyDescent="0.3">
      <c r="A71" s="169"/>
      <c r="F71" s="248">
        <v>65</v>
      </c>
      <c r="G71" s="248" t="s">
        <v>1911</v>
      </c>
      <c r="H71" s="171" t="s">
        <v>1910</v>
      </c>
      <c r="I71" s="248" t="s">
        <v>5640</v>
      </c>
      <c r="J71" s="248">
        <v>15</v>
      </c>
      <c r="K71" s="31">
        <v>45828</v>
      </c>
      <c r="L71" s="172">
        <v>45832</v>
      </c>
      <c r="M71" s="248">
        <v>1</v>
      </c>
      <c r="N71" s="248">
        <v>1</v>
      </c>
      <c r="O71" s="248">
        <v>0</v>
      </c>
      <c r="P71" s="248">
        <v>0</v>
      </c>
      <c r="Q71">
        <v>1</v>
      </c>
    </row>
    <row r="72" spans="1:17" ht="43.2" x14ac:dyDescent="0.3">
      <c r="A72" s="169"/>
      <c r="F72" s="248">
        <v>66</v>
      </c>
      <c r="G72" s="248" t="s">
        <v>1808</v>
      </c>
      <c r="H72" s="171" t="s">
        <v>1807</v>
      </c>
      <c r="I72" s="248" t="s">
        <v>5641</v>
      </c>
      <c r="J72" s="248">
        <v>3</v>
      </c>
      <c r="K72" s="31">
        <v>45819</v>
      </c>
      <c r="L72" s="172">
        <v>45833</v>
      </c>
      <c r="M72" s="248">
        <v>20</v>
      </c>
      <c r="N72" s="248">
        <v>6</v>
      </c>
      <c r="O72" s="248">
        <v>68</v>
      </c>
      <c r="P72" s="248">
        <v>0</v>
      </c>
      <c r="Q72">
        <v>6</v>
      </c>
    </row>
    <row r="73" spans="1:17" ht="43.2" x14ac:dyDescent="0.3">
      <c r="A73" s="169"/>
      <c r="F73" s="248">
        <v>67</v>
      </c>
      <c r="G73" s="248" t="s">
        <v>2074</v>
      </c>
      <c r="H73" s="171" t="s">
        <v>2073</v>
      </c>
      <c r="I73" s="248" t="s">
        <v>5641</v>
      </c>
      <c r="J73" s="248">
        <v>4</v>
      </c>
      <c r="K73" s="31">
        <v>45819</v>
      </c>
      <c r="L73" s="172">
        <v>45833</v>
      </c>
      <c r="M73" s="248">
        <v>10</v>
      </c>
      <c r="N73" s="248">
        <v>10</v>
      </c>
      <c r="O73" s="248">
        <v>29</v>
      </c>
      <c r="P73" s="248">
        <v>0</v>
      </c>
      <c r="Q73">
        <v>10</v>
      </c>
    </row>
    <row r="74" spans="1:17" ht="43.2" x14ac:dyDescent="0.3">
      <c r="A74" s="169"/>
      <c r="F74" s="248">
        <v>68</v>
      </c>
      <c r="G74" s="248" t="s">
        <v>1808</v>
      </c>
      <c r="H74" s="171" t="s">
        <v>1807</v>
      </c>
      <c r="I74" s="248" t="s">
        <v>5642</v>
      </c>
      <c r="J74" s="248">
        <v>12</v>
      </c>
      <c r="K74" s="31">
        <v>45831</v>
      </c>
      <c r="L74" s="172">
        <v>45833</v>
      </c>
      <c r="M74" s="248">
        <v>6</v>
      </c>
      <c r="N74" s="248">
        <v>6</v>
      </c>
      <c r="O74" s="248">
        <v>68</v>
      </c>
      <c r="P74" s="248">
        <v>0</v>
      </c>
      <c r="Q74">
        <v>6</v>
      </c>
    </row>
    <row r="75" spans="1:17" ht="43.2" x14ac:dyDescent="0.3">
      <c r="A75" s="169"/>
      <c r="F75" s="248">
        <v>69</v>
      </c>
      <c r="G75" s="248" t="s">
        <v>1911</v>
      </c>
      <c r="H75" s="171" t="s">
        <v>1910</v>
      </c>
      <c r="I75" s="248" t="s">
        <v>5642</v>
      </c>
      <c r="J75" s="248">
        <v>13</v>
      </c>
      <c r="K75" s="31">
        <v>45831</v>
      </c>
      <c r="L75" s="172">
        <v>45833</v>
      </c>
      <c r="M75" s="248">
        <v>1</v>
      </c>
      <c r="N75" s="248">
        <v>1</v>
      </c>
      <c r="O75" s="248">
        <v>0</v>
      </c>
      <c r="P75" s="248">
        <v>0</v>
      </c>
      <c r="Q75">
        <v>1</v>
      </c>
    </row>
    <row r="76" spans="1:17" ht="43.2" x14ac:dyDescent="0.3">
      <c r="A76" s="169"/>
      <c r="F76" s="248">
        <v>70</v>
      </c>
      <c r="G76" s="248" t="s">
        <v>2005</v>
      </c>
      <c r="H76" s="171" t="s">
        <v>2004</v>
      </c>
      <c r="I76" s="248" t="s">
        <v>5643</v>
      </c>
      <c r="J76" s="248">
        <v>18</v>
      </c>
      <c r="K76" s="31">
        <v>45832</v>
      </c>
      <c r="L76" s="172">
        <v>45834</v>
      </c>
      <c r="M76" s="248">
        <v>2</v>
      </c>
      <c r="N76" s="248">
        <v>1</v>
      </c>
      <c r="O76" s="248">
        <v>28</v>
      </c>
      <c r="P76" s="248">
        <v>0</v>
      </c>
      <c r="Q76">
        <v>1</v>
      </c>
    </row>
    <row r="77" spans="1:17" ht="43.2" x14ac:dyDescent="0.3">
      <c r="A77" s="169"/>
      <c r="F77" s="248">
        <v>71</v>
      </c>
      <c r="G77" s="248" t="s">
        <v>2116</v>
      </c>
      <c r="H77" s="171" t="s">
        <v>2115</v>
      </c>
      <c r="I77" s="248" t="s">
        <v>5643</v>
      </c>
      <c r="J77" s="248">
        <v>24</v>
      </c>
      <c r="K77" s="31">
        <v>45832</v>
      </c>
      <c r="L77" s="172">
        <v>45834</v>
      </c>
      <c r="M77" s="248">
        <v>6</v>
      </c>
      <c r="N77" s="248">
        <v>6</v>
      </c>
      <c r="O77" s="248">
        <v>32</v>
      </c>
      <c r="P77" s="248">
        <v>0</v>
      </c>
      <c r="Q77">
        <v>6</v>
      </c>
    </row>
    <row r="78" spans="1:17" ht="43.2" x14ac:dyDescent="0.3">
      <c r="A78" s="169"/>
      <c r="F78" s="248">
        <v>72</v>
      </c>
      <c r="G78" s="248" t="s">
        <v>1911</v>
      </c>
      <c r="H78" s="171" t="s">
        <v>1910</v>
      </c>
      <c r="I78" s="248" t="s">
        <v>5643</v>
      </c>
      <c r="J78" s="248">
        <v>16</v>
      </c>
      <c r="K78" s="31">
        <v>45832</v>
      </c>
      <c r="L78" s="172">
        <v>45834</v>
      </c>
      <c r="M78" s="248">
        <v>1</v>
      </c>
      <c r="N78" s="248">
        <v>1</v>
      </c>
      <c r="O78" s="248">
        <v>0</v>
      </c>
      <c r="P78" s="248">
        <v>0</v>
      </c>
      <c r="Q78">
        <v>1</v>
      </c>
    </row>
    <row r="79" spans="1:17" ht="43.2" x14ac:dyDescent="0.3">
      <c r="A79" s="169"/>
      <c r="F79" s="248">
        <v>73</v>
      </c>
      <c r="G79" s="248" t="s">
        <v>1808</v>
      </c>
      <c r="H79" s="171" t="s">
        <v>1807</v>
      </c>
      <c r="I79" s="248" t="s">
        <v>5643</v>
      </c>
      <c r="J79" s="248">
        <v>14</v>
      </c>
      <c r="K79" s="31">
        <v>45832</v>
      </c>
      <c r="L79" s="172">
        <v>45834</v>
      </c>
      <c r="M79" s="248">
        <v>6</v>
      </c>
      <c r="N79" s="248">
        <v>6</v>
      </c>
      <c r="O79" s="248">
        <v>68</v>
      </c>
      <c r="P79" s="248">
        <v>0</v>
      </c>
      <c r="Q79">
        <v>6</v>
      </c>
    </row>
    <row r="80" spans="1:17" ht="43.2" x14ac:dyDescent="0.3">
      <c r="A80" s="169"/>
      <c r="F80" s="248">
        <v>74</v>
      </c>
      <c r="G80" s="248" t="s">
        <v>2101</v>
      </c>
      <c r="H80" s="171" t="s">
        <v>2100</v>
      </c>
      <c r="I80" s="248" t="s">
        <v>5644</v>
      </c>
      <c r="J80" s="248">
        <v>6</v>
      </c>
      <c r="K80" s="31">
        <v>45828</v>
      </c>
      <c r="L80" s="172">
        <v>45838</v>
      </c>
      <c r="M80" s="248">
        <v>31</v>
      </c>
      <c r="N80" s="248">
        <v>8</v>
      </c>
      <c r="O80" s="248">
        <v>38</v>
      </c>
      <c r="P80" s="248">
        <v>0</v>
      </c>
      <c r="Q80">
        <v>8</v>
      </c>
    </row>
    <row r="81" spans="1:17" ht="43.2" x14ac:dyDescent="0.3">
      <c r="A81" s="169"/>
      <c r="F81" s="248">
        <v>75</v>
      </c>
      <c r="G81" s="248" t="s">
        <v>1862</v>
      </c>
      <c r="H81" s="171" t="s">
        <v>1860</v>
      </c>
      <c r="I81" s="248" t="s">
        <v>5645</v>
      </c>
      <c r="J81" s="248">
        <v>21</v>
      </c>
      <c r="K81" s="31">
        <v>45833</v>
      </c>
      <c r="L81" s="172">
        <v>45838</v>
      </c>
      <c r="M81" s="248">
        <v>4</v>
      </c>
      <c r="N81" s="248">
        <v>1</v>
      </c>
      <c r="O81" s="248">
        <v>24</v>
      </c>
      <c r="P81" s="248">
        <v>0</v>
      </c>
      <c r="Q81">
        <v>1</v>
      </c>
    </row>
    <row r="82" spans="1:17" ht="43.2" x14ac:dyDescent="0.3">
      <c r="A82" s="169"/>
      <c r="F82" s="248">
        <v>76</v>
      </c>
      <c r="G82" s="248" t="s">
        <v>1808</v>
      </c>
      <c r="H82" s="171" t="s">
        <v>1807</v>
      </c>
      <c r="I82" s="248" t="s">
        <v>5645</v>
      </c>
      <c r="J82" s="248">
        <v>24</v>
      </c>
      <c r="K82" s="31">
        <v>45833</v>
      </c>
      <c r="L82" s="172">
        <v>45838</v>
      </c>
      <c r="M82" s="248">
        <v>5</v>
      </c>
      <c r="N82" s="248">
        <v>3</v>
      </c>
      <c r="O82" s="248">
        <v>68</v>
      </c>
      <c r="P82" s="248">
        <v>0</v>
      </c>
      <c r="Q82">
        <v>3</v>
      </c>
    </row>
    <row r="83" spans="1:17" ht="43.2" x14ac:dyDescent="0.3">
      <c r="A83" s="169"/>
      <c r="F83" s="248">
        <v>77</v>
      </c>
      <c r="G83" s="248" t="s">
        <v>1920</v>
      </c>
      <c r="H83" s="171" t="s">
        <v>1919</v>
      </c>
      <c r="I83" s="248" t="s">
        <v>5646</v>
      </c>
      <c r="J83" s="248">
        <v>11</v>
      </c>
      <c r="K83" s="31">
        <v>45834</v>
      </c>
      <c r="L83" s="172">
        <v>45839</v>
      </c>
      <c r="M83" s="248">
        <v>1</v>
      </c>
      <c r="N83" s="248">
        <v>1</v>
      </c>
      <c r="O83" s="248">
        <v>10</v>
      </c>
      <c r="P83" s="248">
        <v>0</v>
      </c>
      <c r="Q83">
        <v>1</v>
      </c>
    </row>
    <row r="84" spans="1:17" ht="43.2" x14ac:dyDescent="0.3">
      <c r="A84" s="169"/>
      <c r="F84" s="248">
        <v>78</v>
      </c>
      <c r="G84" s="248" t="s">
        <v>4627</v>
      </c>
      <c r="H84" s="171" t="s">
        <v>4459</v>
      </c>
      <c r="I84" s="248" t="s">
        <v>5646</v>
      </c>
      <c r="J84" s="248">
        <v>15</v>
      </c>
      <c r="K84" s="31">
        <v>45834</v>
      </c>
      <c r="L84" s="172">
        <v>45839</v>
      </c>
      <c r="M84" s="248">
        <v>1</v>
      </c>
      <c r="N84" s="248">
        <v>1</v>
      </c>
      <c r="O84" s="248">
        <v>20</v>
      </c>
      <c r="P84" s="248">
        <v>0</v>
      </c>
      <c r="Q84">
        <v>1</v>
      </c>
    </row>
    <row r="85" spans="1:17" ht="43.2" x14ac:dyDescent="0.3">
      <c r="A85" s="169"/>
      <c r="F85" s="248">
        <v>79</v>
      </c>
      <c r="G85" s="248" t="s">
        <v>1911</v>
      </c>
      <c r="H85" s="171" t="s">
        <v>1910</v>
      </c>
      <c r="I85" s="248" t="s">
        <v>5646</v>
      </c>
      <c r="J85" s="248">
        <v>14</v>
      </c>
      <c r="K85" s="31">
        <v>45834</v>
      </c>
      <c r="L85" s="172">
        <v>45839</v>
      </c>
      <c r="M85" s="248">
        <v>1</v>
      </c>
      <c r="N85" s="248">
        <v>1</v>
      </c>
      <c r="O85" s="248">
        <v>0</v>
      </c>
      <c r="P85" s="248">
        <v>0</v>
      </c>
      <c r="Q85">
        <v>1</v>
      </c>
    </row>
    <row r="86" spans="1:17" ht="43.2" x14ac:dyDescent="0.3">
      <c r="A86" s="169"/>
      <c r="F86" s="248">
        <v>80</v>
      </c>
      <c r="G86" s="248" t="s">
        <v>1870</v>
      </c>
      <c r="H86" s="171" t="s">
        <v>1869</v>
      </c>
      <c r="I86" s="248" t="s">
        <v>5646</v>
      </c>
      <c r="J86" s="248">
        <v>10</v>
      </c>
      <c r="K86" s="31">
        <v>45834</v>
      </c>
      <c r="L86" s="172">
        <v>45839</v>
      </c>
      <c r="M86" s="248">
        <v>4</v>
      </c>
      <c r="N86" s="248">
        <v>1</v>
      </c>
      <c r="O86" s="248">
        <v>40</v>
      </c>
      <c r="P86" s="248">
        <v>1</v>
      </c>
      <c r="Q86">
        <v>0</v>
      </c>
    </row>
    <row r="87" spans="1:17" ht="43.2" x14ac:dyDescent="0.3">
      <c r="A87" s="169"/>
      <c r="F87" s="248">
        <v>81</v>
      </c>
      <c r="G87" s="248" t="s">
        <v>1887</v>
      </c>
      <c r="H87" s="171" t="s">
        <v>1886</v>
      </c>
      <c r="I87" s="248" t="s">
        <v>5646</v>
      </c>
      <c r="J87" s="248">
        <v>13</v>
      </c>
      <c r="K87" s="31">
        <v>45834</v>
      </c>
      <c r="L87" s="172">
        <v>45839</v>
      </c>
      <c r="M87" s="248">
        <v>2</v>
      </c>
      <c r="N87" s="248">
        <v>2</v>
      </c>
      <c r="O87" s="248">
        <v>26</v>
      </c>
      <c r="P87" s="248">
        <v>0</v>
      </c>
      <c r="Q87">
        <v>2</v>
      </c>
    </row>
    <row r="88" spans="1:17" ht="43.2" x14ac:dyDescent="0.3">
      <c r="A88" s="169"/>
      <c r="F88" s="248">
        <v>82</v>
      </c>
      <c r="G88" s="248" t="s">
        <v>2153</v>
      </c>
      <c r="H88" s="171" t="s">
        <v>2152</v>
      </c>
      <c r="I88" s="248" t="s">
        <v>5646</v>
      </c>
      <c r="J88" s="248">
        <v>17</v>
      </c>
      <c r="K88" s="31">
        <v>45834</v>
      </c>
      <c r="L88" s="172">
        <v>45839</v>
      </c>
      <c r="M88" s="248">
        <v>1</v>
      </c>
      <c r="N88" s="248">
        <v>1</v>
      </c>
      <c r="O88" s="248">
        <v>40</v>
      </c>
      <c r="P88" s="248">
        <v>0</v>
      </c>
      <c r="Q88">
        <v>1</v>
      </c>
    </row>
    <row r="89" spans="1:17" ht="43.2" x14ac:dyDescent="0.3">
      <c r="A89" s="169"/>
      <c r="F89" s="248">
        <v>83</v>
      </c>
      <c r="G89" s="248" t="s">
        <v>1999</v>
      </c>
      <c r="H89" s="171" t="s">
        <v>1998</v>
      </c>
      <c r="I89" s="248" t="s">
        <v>5647</v>
      </c>
      <c r="J89" s="248">
        <v>7</v>
      </c>
      <c r="K89" s="31">
        <v>45838</v>
      </c>
      <c r="L89" s="172">
        <v>45840</v>
      </c>
      <c r="M89" s="248">
        <v>2</v>
      </c>
      <c r="N89" s="248">
        <v>1</v>
      </c>
      <c r="O89" s="248">
        <v>4</v>
      </c>
      <c r="P89" s="248">
        <v>0</v>
      </c>
      <c r="Q89">
        <v>1</v>
      </c>
    </row>
    <row r="90" spans="1:17" ht="43.2" x14ac:dyDescent="0.3">
      <c r="A90" s="169"/>
      <c r="F90" s="248">
        <v>84</v>
      </c>
      <c r="G90" s="248" t="s">
        <v>1911</v>
      </c>
      <c r="H90" s="171" t="s">
        <v>1910</v>
      </c>
      <c r="I90" s="248" t="s">
        <v>5647</v>
      </c>
      <c r="J90" s="248">
        <v>14</v>
      </c>
      <c r="K90" s="31">
        <v>45838</v>
      </c>
      <c r="L90" s="172">
        <v>45840</v>
      </c>
      <c r="M90" s="248">
        <v>1</v>
      </c>
      <c r="N90" s="248">
        <v>1</v>
      </c>
      <c r="O90" s="248">
        <v>0</v>
      </c>
      <c r="P90" s="248">
        <v>0</v>
      </c>
      <c r="Q90">
        <v>1</v>
      </c>
    </row>
    <row r="91" spans="1:17" ht="43.2" x14ac:dyDescent="0.3">
      <c r="A91" s="169"/>
      <c r="F91" s="248">
        <v>85</v>
      </c>
      <c r="G91" s="248" t="s">
        <v>2033</v>
      </c>
      <c r="H91" s="171" t="s">
        <v>2032</v>
      </c>
      <c r="I91" s="248" t="s">
        <v>5647</v>
      </c>
      <c r="J91" s="248">
        <v>18</v>
      </c>
      <c r="K91" s="31">
        <v>45838</v>
      </c>
      <c r="L91" s="172">
        <v>45840</v>
      </c>
      <c r="M91" s="248">
        <v>1</v>
      </c>
      <c r="N91" s="248">
        <v>1</v>
      </c>
      <c r="O91" s="248">
        <v>92</v>
      </c>
      <c r="P91" s="248">
        <v>0</v>
      </c>
      <c r="Q91">
        <v>1</v>
      </c>
    </row>
    <row r="92" spans="1:17" ht="43.2" x14ac:dyDescent="0.3">
      <c r="A92" s="169"/>
      <c r="F92" s="248">
        <v>86</v>
      </c>
      <c r="G92" s="248" t="s">
        <v>5177</v>
      </c>
      <c r="H92" s="171" t="s">
        <v>5178</v>
      </c>
      <c r="I92" s="248" t="s">
        <v>5647</v>
      </c>
      <c r="J92" s="248">
        <v>29</v>
      </c>
      <c r="K92" s="31">
        <v>45838</v>
      </c>
      <c r="L92" s="172">
        <v>45840</v>
      </c>
      <c r="M92" s="248">
        <v>1</v>
      </c>
      <c r="N92" s="248">
        <v>1</v>
      </c>
      <c r="O92" s="248">
        <v>33</v>
      </c>
      <c r="P92" s="248">
        <v>0</v>
      </c>
      <c r="Q92">
        <v>1</v>
      </c>
    </row>
    <row r="93" spans="1:17" ht="43.2" x14ac:dyDescent="0.3">
      <c r="A93" s="169"/>
      <c r="F93" s="248">
        <v>87</v>
      </c>
      <c r="G93" s="248" t="s">
        <v>1887</v>
      </c>
      <c r="H93" s="171" t="s">
        <v>1886</v>
      </c>
      <c r="I93" s="248" t="s">
        <v>5647</v>
      </c>
      <c r="J93" s="248">
        <v>13</v>
      </c>
      <c r="K93" s="31">
        <v>45838</v>
      </c>
      <c r="L93" s="172">
        <v>45840</v>
      </c>
      <c r="M93" s="248">
        <v>2</v>
      </c>
      <c r="N93" s="248">
        <v>2</v>
      </c>
      <c r="O93" s="248">
        <v>26</v>
      </c>
      <c r="P93" s="248">
        <v>0</v>
      </c>
      <c r="Q93">
        <v>2</v>
      </c>
    </row>
    <row r="94" spans="1:17" ht="43.2" x14ac:dyDescent="0.3">
      <c r="A94" s="169"/>
      <c r="F94" s="248">
        <v>88</v>
      </c>
      <c r="G94" s="248" t="s">
        <v>4627</v>
      </c>
      <c r="H94" s="171" t="s">
        <v>4459</v>
      </c>
      <c r="I94" s="248" t="s">
        <v>5647</v>
      </c>
      <c r="J94" s="248">
        <v>15</v>
      </c>
      <c r="K94" s="31">
        <v>45838</v>
      </c>
      <c r="L94" s="172">
        <v>45840</v>
      </c>
      <c r="M94" s="248">
        <v>1</v>
      </c>
      <c r="N94" s="248">
        <v>1</v>
      </c>
      <c r="O94" s="248">
        <v>20</v>
      </c>
      <c r="P94" s="248">
        <v>0</v>
      </c>
      <c r="Q94">
        <v>1</v>
      </c>
    </row>
    <row r="95" spans="1:17" ht="43.2" x14ac:dyDescent="0.3">
      <c r="A95" s="169"/>
      <c r="F95" s="248">
        <v>89</v>
      </c>
      <c r="G95" s="248" t="s">
        <v>1920</v>
      </c>
      <c r="H95" s="171" t="s">
        <v>1919</v>
      </c>
      <c r="I95" s="248" t="s">
        <v>5647</v>
      </c>
      <c r="J95" s="248">
        <v>10</v>
      </c>
      <c r="K95" s="31">
        <v>45838</v>
      </c>
      <c r="L95" s="172">
        <v>45840</v>
      </c>
      <c r="M95" s="248">
        <v>1</v>
      </c>
      <c r="N95" s="248">
        <v>1</v>
      </c>
      <c r="O95" s="248">
        <v>10</v>
      </c>
      <c r="P95" s="248">
        <v>0</v>
      </c>
      <c r="Q95">
        <v>1</v>
      </c>
    </row>
    <row r="96" spans="1:17" ht="43.2" x14ac:dyDescent="0.3">
      <c r="A96" s="169"/>
      <c r="F96" s="248">
        <v>90</v>
      </c>
      <c r="G96" s="248" t="s">
        <v>2110</v>
      </c>
      <c r="H96" s="171" t="s">
        <v>2109</v>
      </c>
      <c r="I96" s="248" t="s">
        <v>5647</v>
      </c>
      <c r="J96" s="248">
        <v>17</v>
      </c>
      <c r="K96" s="31">
        <v>45838</v>
      </c>
      <c r="L96" s="172">
        <v>45840</v>
      </c>
      <c r="M96" s="248">
        <v>1</v>
      </c>
      <c r="N96" s="248">
        <v>1</v>
      </c>
      <c r="O96" s="248">
        <v>15</v>
      </c>
      <c r="P96" s="248">
        <v>0</v>
      </c>
      <c r="Q96">
        <v>1</v>
      </c>
    </row>
    <row r="97" spans="1:17" ht="43.2" x14ac:dyDescent="0.3">
      <c r="A97" s="169"/>
      <c r="F97" s="248">
        <v>91</v>
      </c>
      <c r="G97" s="248" t="s">
        <v>2159</v>
      </c>
      <c r="H97" s="171" t="s">
        <v>2158</v>
      </c>
      <c r="I97" s="248" t="s">
        <v>5647</v>
      </c>
      <c r="J97" s="248">
        <v>21</v>
      </c>
      <c r="K97" s="31">
        <v>45838</v>
      </c>
      <c r="L97" s="172">
        <v>45840</v>
      </c>
      <c r="M97" s="248">
        <v>1</v>
      </c>
      <c r="N97" s="248">
        <v>1</v>
      </c>
      <c r="O97" s="248">
        <v>35</v>
      </c>
      <c r="P97" s="248">
        <v>0</v>
      </c>
      <c r="Q97">
        <v>1</v>
      </c>
    </row>
    <row r="98" spans="1:17" ht="43.2" x14ac:dyDescent="0.3">
      <c r="A98" s="169"/>
      <c r="F98" s="248">
        <v>92</v>
      </c>
      <c r="G98" s="248" t="s">
        <v>1926</v>
      </c>
      <c r="H98" s="171" t="s">
        <v>1925</v>
      </c>
      <c r="I98" s="248" t="s">
        <v>5647</v>
      </c>
      <c r="J98" s="248">
        <v>3</v>
      </c>
      <c r="K98" s="31">
        <v>45838</v>
      </c>
      <c r="L98" s="172">
        <v>45840</v>
      </c>
      <c r="M98" s="248">
        <v>1</v>
      </c>
      <c r="N98" s="248">
        <v>1</v>
      </c>
      <c r="O98" s="248">
        <v>15</v>
      </c>
      <c r="P98" s="248">
        <v>0</v>
      </c>
      <c r="Q98">
        <v>1</v>
      </c>
    </row>
    <row r="99" spans="1:17" ht="43.2" x14ac:dyDescent="0.3">
      <c r="A99" s="169"/>
      <c r="F99" s="248">
        <v>93</v>
      </c>
      <c r="G99" s="248" t="s">
        <v>1870</v>
      </c>
      <c r="H99" s="171" t="s">
        <v>1869</v>
      </c>
      <c r="I99" s="248" t="s">
        <v>5647</v>
      </c>
      <c r="J99" s="248">
        <v>9</v>
      </c>
      <c r="K99" s="31">
        <v>45838</v>
      </c>
      <c r="L99" s="172">
        <v>45840</v>
      </c>
      <c r="M99" s="248">
        <v>4</v>
      </c>
      <c r="N99" s="248">
        <v>3</v>
      </c>
      <c r="O99" s="248">
        <v>40</v>
      </c>
      <c r="P99" s="248">
        <v>1</v>
      </c>
      <c r="Q99">
        <v>2</v>
      </c>
    </row>
    <row r="100" spans="1:17" ht="43.2" x14ac:dyDescent="0.3">
      <c r="A100" s="169"/>
      <c r="F100" s="248">
        <v>94</v>
      </c>
      <c r="G100" s="248" t="s">
        <v>2119</v>
      </c>
      <c r="H100" s="171" t="s">
        <v>2118</v>
      </c>
      <c r="I100" s="248" t="s">
        <v>5647</v>
      </c>
      <c r="J100" s="248">
        <v>23</v>
      </c>
      <c r="K100" s="31">
        <v>45838</v>
      </c>
      <c r="L100" s="172">
        <v>45840</v>
      </c>
      <c r="M100" s="248">
        <v>1</v>
      </c>
      <c r="N100" s="248">
        <v>1</v>
      </c>
      <c r="O100" s="248">
        <v>32</v>
      </c>
      <c r="P100" s="248">
        <v>0</v>
      </c>
      <c r="Q100">
        <v>1</v>
      </c>
    </row>
    <row r="101" spans="1:17" ht="43.2" x14ac:dyDescent="0.3">
      <c r="A101" s="169"/>
      <c r="F101" s="248">
        <v>95</v>
      </c>
      <c r="G101" s="248" t="s">
        <v>5171</v>
      </c>
      <c r="H101" s="171" t="s">
        <v>5172</v>
      </c>
      <c r="I101" s="248" t="s">
        <v>5647</v>
      </c>
      <c r="J101" s="248">
        <v>26</v>
      </c>
      <c r="K101" s="31">
        <v>45838</v>
      </c>
      <c r="L101" s="172">
        <v>45840</v>
      </c>
      <c r="M101" s="248">
        <v>1</v>
      </c>
      <c r="N101" s="248">
        <v>1</v>
      </c>
      <c r="O101" s="248">
        <v>50</v>
      </c>
      <c r="P101" s="248">
        <v>0</v>
      </c>
      <c r="Q101">
        <v>1</v>
      </c>
    </row>
    <row r="102" spans="1:17" ht="43.2" x14ac:dyDescent="0.3">
      <c r="A102" s="169"/>
      <c r="F102" s="248">
        <v>96</v>
      </c>
      <c r="G102" s="248" t="s">
        <v>5223</v>
      </c>
      <c r="H102" s="171" t="s">
        <v>5224</v>
      </c>
      <c r="I102" s="248" t="s">
        <v>5647</v>
      </c>
      <c r="J102" s="248">
        <v>27</v>
      </c>
      <c r="K102" s="31">
        <v>45838</v>
      </c>
      <c r="L102" s="172">
        <v>45840</v>
      </c>
      <c r="M102" s="248">
        <v>1</v>
      </c>
      <c r="N102" s="248">
        <v>1</v>
      </c>
      <c r="O102" s="248">
        <v>84</v>
      </c>
      <c r="P102" s="248">
        <v>0</v>
      </c>
      <c r="Q102">
        <v>1</v>
      </c>
    </row>
    <row r="103" spans="1:17" ht="43.2" x14ac:dyDescent="0.3">
      <c r="A103" s="169"/>
      <c r="F103" s="248">
        <v>97</v>
      </c>
      <c r="G103" s="248" t="s">
        <v>4627</v>
      </c>
      <c r="H103" s="171" t="s">
        <v>4459</v>
      </c>
      <c r="I103" s="248" t="s">
        <v>5648</v>
      </c>
      <c r="J103" s="248">
        <v>16</v>
      </c>
      <c r="K103" s="31">
        <v>45839</v>
      </c>
      <c r="L103" s="172">
        <v>45841</v>
      </c>
      <c r="M103" s="248">
        <v>1</v>
      </c>
      <c r="N103" s="248">
        <v>1</v>
      </c>
      <c r="O103" s="248">
        <v>20</v>
      </c>
      <c r="P103" s="248">
        <v>0</v>
      </c>
      <c r="Q103">
        <v>1</v>
      </c>
    </row>
    <row r="104" spans="1:17" ht="43.2" x14ac:dyDescent="0.3">
      <c r="A104" s="169"/>
      <c r="F104" s="248">
        <v>98</v>
      </c>
      <c r="G104" s="248" t="s">
        <v>2074</v>
      </c>
      <c r="H104" s="171" t="s">
        <v>2073</v>
      </c>
      <c r="I104" s="248" t="s">
        <v>5648</v>
      </c>
      <c r="J104" s="248">
        <v>20</v>
      </c>
      <c r="K104" s="31">
        <v>45839</v>
      </c>
      <c r="L104" s="172">
        <v>45841</v>
      </c>
      <c r="M104" s="248">
        <v>5</v>
      </c>
      <c r="N104" s="248">
        <v>5</v>
      </c>
      <c r="O104" s="248">
        <v>29</v>
      </c>
      <c r="P104" s="248">
        <v>0</v>
      </c>
      <c r="Q104">
        <v>5</v>
      </c>
    </row>
    <row r="105" spans="1:17" ht="43.2" x14ac:dyDescent="0.3">
      <c r="A105" s="169"/>
      <c r="F105" s="248">
        <v>99</v>
      </c>
      <c r="G105" s="248" t="s">
        <v>2116</v>
      </c>
      <c r="H105" s="171" t="s">
        <v>2115</v>
      </c>
      <c r="I105" s="248" t="s">
        <v>5648</v>
      </c>
      <c r="J105" s="248">
        <v>22</v>
      </c>
      <c r="K105" s="31">
        <v>45839</v>
      </c>
      <c r="L105" s="172">
        <v>45841</v>
      </c>
      <c r="M105" s="248">
        <v>10</v>
      </c>
      <c r="N105" s="248">
        <v>10</v>
      </c>
      <c r="O105" s="248">
        <v>32</v>
      </c>
      <c r="P105" s="248">
        <v>0</v>
      </c>
      <c r="Q105">
        <v>10</v>
      </c>
    </row>
    <row r="106" spans="1:17" ht="43.2" x14ac:dyDescent="0.3">
      <c r="A106" s="169"/>
      <c r="F106" s="248">
        <v>100</v>
      </c>
      <c r="G106" s="248" t="s">
        <v>1953</v>
      </c>
      <c r="H106" s="171" t="s">
        <v>1952</v>
      </c>
      <c r="I106" s="248" t="s">
        <v>5648</v>
      </c>
      <c r="J106" s="248">
        <v>7</v>
      </c>
      <c r="K106" s="31">
        <v>45839</v>
      </c>
      <c r="L106" s="172">
        <v>45841</v>
      </c>
      <c r="M106" s="248">
        <v>2</v>
      </c>
      <c r="N106" s="248">
        <v>1</v>
      </c>
      <c r="O106" s="248">
        <v>8</v>
      </c>
      <c r="P106" s="248">
        <v>0</v>
      </c>
      <c r="Q106">
        <v>1</v>
      </c>
    </row>
    <row r="107" spans="1:17" ht="43.2" x14ac:dyDescent="0.3">
      <c r="A107" s="169"/>
      <c r="F107" s="248">
        <v>101</v>
      </c>
      <c r="G107" s="248" t="s">
        <v>1911</v>
      </c>
      <c r="H107" s="171" t="s">
        <v>1910</v>
      </c>
      <c r="I107" s="248" t="s">
        <v>5648</v>
      </c>
      <c r="J107" s="248">
        <v>14</v>
      </c>
      <c r="K107" s="31">
        <v>45839</v>
      </c>
      <c r="L107" s="172">
        <v>45841</v>
      </c>
      <c r="M107" s="248">
        <v>1</v>
      </c>
      <c r="N107" s="248">
        <v>1</v>
      </c>
      <c r="O107" s="248">
        <v>0</v>
      </c>
      <c r="P107" s="248">
        <v>0</v>
      </c>
      <c r="Q107">
        <v>1</v>
      </c>
    </row>
    <row r="108" spans="1:17" ht="43.2" x14ac:dyDescent="0.3">
      <c r="A108" s="169"/>
      <c r="F108" s="248">
        <v>102</v>
      </c>
      <c r="G108" s="248" t="s">
        <v>2125</v>
      </c>
      <c r="H108" s="171" t="s">
        <v>2124</v>
      </c>
      <c r="I108" s="248" t="s">
        <v>5648</v>
      </c>
      <c r="J108" s="248">
        <v>28</v>
      </c>
      <c r="K108" s="31">
        <v>45839</v>
      </c>
      <c r="L108" s="172">
        <v>45841</v>
      </c>
      <c r="M108" s="248">
        <v>7</v>
      </c>
      <c r="N108" s="248">
        <v>7</v>
      </c>
      <c r="O108" s="248">
        <v>95</v>
      </c>
      <c r="P108" s="248">
        <v>0</v>
      </c>
      <c r="Q108">
        <v>7</v>
      </c>
    </row>
    <row r="109" spans="1:17" ht="43.2" x14ac:dyDescent="0.3">
      <c r="A109" s="169"/>
      <c r="F109" s="248">
        <v>103</v>
      </c>
      <c r="G109" s="248" t="s">
        <v>2101</v>
      </c>
      <c r="H109" s="171" t="s">
        <v>2100</v>
      </c>
      <c r="I109" s="248" t="s">
        <v>5648</v>
      </c>
      <c r="J109" s="248">
        <v>21</v>
      </c>
      <c r="K109" s="31">
        <v>45839</v>
      </c>
      <c r="L109" s="172">
        <v>45841</v>
      </c>
      <c r="M109" s="248">
        <v>13</v>
      </c>
      <c r="N109" s="248">
        <v>13</v>
      </c>
      <c r="O109" s="248">
        <v>38</v>
      </c>
      <c r="P109" s="248">
        <v>0</v>
      </c>
      <c r="Q109">
        <v>13</v>
      </c>
    </row>
    <row r="110" spans="1:17" ht="43.2" x14ac:dyDescent="0.3">
      <c r="A110" s="169"/>
      <c r="F110" s="248">
        <v>104</v>
      </c>
      <c r="G110" s="248" t="s">
        <v>1996</v>
      </c>
      <c r="H110" s="171" t="s">
        <v>1995</v>
      </c>
      <c r="I110" s="248" t="s">
        <v>5649</v>
      </c>
      <c r="J110" s="248">
        <v>3</v>
      </c>
      <c r="K110" s="31">
        <v>45840</v>
      </c>
      <c r="L110" s="172">
        <v>45842</v>
      </c>
      <c r="M110" s="248">
        <v>1</v>
      </c>
      <c r="N110" s="248">
        <v>1</v>
      </c>
      <c r="O110" s="248">
        <v>13</v>
      </c>
      <c r="P110" s="248">
        <v>0</v>
      </c>
      <c r="Q110">
        <v>1</v>
      </c>
    </row>
    <row r="111" spans="1:17" ht="43.2" x14ac:dyDescent="0.3">
      <c r="A111" s="169"/>
      <c r="F111" s="248">
        <v>105</v>
      </c>
      <c r="G111" s="248" t="s">
        <v>1953</v>
      </c>
      <c r="H111" s="171" t="s">
        <v>1952</v>
      </c>
      <c r="I111" s="248" t="s">
        <v>5649</v>
      </c>
      <c r="J111" s="248">
        <v>6</v>
      </c>
      <c r="K111" s="31">
        <v>45840</v>
      </c>
      <c r="L111" s="172">
        <v>45842</v>
      </c>
      <c r="M111" s="248">
        <v>2</v>
      </c>
      <c r="N111" s="248">
        <v>2</v>
      </c>
      <c r="O111" s="248">
        <v>8</v>
      </c>
      <c r="P111" s="248">
        <v>0</v>
      </c>
      <c r="Q111">
        <v>2</v>
      </c>
    </row>
    <row r="112" spans="1:17" ht="43.2" x14ac:dyDescent="0.3">
      <c r="A112" s="169"/>
      <c r="F112" s="248">
        <v>106</v>
      </c>
      <c r="G112" s="248" t="s">
        <v>1830</v>
      </c>
      <c r="H112" s="171" t="s">
        <v>1829</v>
      </c>
      <c r="I112" s="248" t="s">
        <v>5649</v>
      </c>
      <c r="J112" s="248">
        <v>9</v>
      </c>
      <c r="K112" s="31">
        <v>45840</v>
      </c>
      <c r="L112" s="172">
        <v>45842</v>
      </c>
      <c r="M112" s="248">
        <v>65</v>
      </c>
      <c r="N112" s="248">
        <v>65</v>
      </c>
      <c r="O112" s="248">
        <v>516</v>
      </c>
      <c r="P112" s="248">
        <v>0</v>
      </c>
      <c r="Q112">
        <v>65</v>
      </c>
    </row>
    <row r="113" spans="1:17" ht="43.2" x14ac:dyDescent="0.3">
      <c r="A113" s="169"/>
      <c r="F113" s="248">
        <v>107</v>
      </c>
      <c r="G113" s="248" t="s">
        <v>2315</v>
      </c>
      <c r="H113" s="171" t="s">
        <v>2314</v>
      </c>
      <c r="I113" s="248" t="s">
        <v>5649</v>
      </c>
      <c r="J113" s="248">
        <v>23</v>
      </c>
      <c r="K113" s="31">
        <v>45840</v>
      </c>
      <c r="L113" s="172">
        <v>45842</v>
      </c>
      <c r="M113" s="248">
        <v>1</v>
      </c>
      <c r="N113" s="248">
        <v>1</v>
      </c>
      <c r="O113" s="248">
        <v>0</v>
      </c>
      <c r="P113" s="248">
        <v>0</v>
      </c>
      <c r="Q113">
        <v>1</v>
      </c>
    </row>
    <row r="114" spans="1:17" ht="43.2" x14ac:dyDescent="0.3">
      <c r="A114" s="169"/>
      <c r="F114" s="248">
        <v>108</v>
      </c>
      <c r="G114" s="248" t="s">
        <v>1999</v>
      </c>
      <c r="H114" s="171" t="s">
        <v>1998</v>
      </c>
      <c r="I114" s="248" t="s">
        <v>5649</v>
      </c>
      <c r="J114" s="248">
        <v>7</v>
      </c>
      <c r="K114" s="31">
        <v>45840</v>
      </c>
      <c r="L114" s="172">
        <v>45842</v>
      </c>
      <c r="M114" s="248">
        <v>2</v>
      </c>
      <c r="N114" s="248">
        <v>2</v>
      </c>
      <c r="O114" s="248">
        <v>4</v>
      </c>
      <c r="P114" s="248">
        <v>0</v>
      </c>
      <c r="Q114">
        <v>2</v>
      </c>
    </row>
    <row r="115" spans="1:17" ht="43.2" x14ac:dyDescent="0.3">
      <c r="A115" s="169"/>
      <c r="F115" s="248">
        <v>109</v>
      </c>
      <c r="G115" s="248" t="s">
        <v>1870</v>
      </c>
      <c r="H115" s="171" t="s">
        <v>1869</v>
      </c>
      <c r="I115" s="248" t="s">
        <v>5649</v>
      </c>
      <c r="J115" s="248">
        <v>10</v>
      </c>
      <c r="K115" s="31">
        <v>45840</v>
      </c>
      <c r="L115" s="172">
        <v>45842</v>
      </c>
      <c r="M115" s="248">
        <v>4</v>
      </c>
      <c r="N115" s="248">
        <v>4</v>
      </c>
      <c r="O115" s="248">
        <v>40</v>
      </c>
      <c r="P115" s="248">
        <v>0</v>
      </c>
      <c r="Q115">
        <v>4</v>
      </c>
    </row>
    <row r="116" spans="1:17" ht="43.2" x14ac:dyDescent="0.3">
      <c r="A116" s="169"/>
      <c r="F116" s="248">
        <v>110</v>
      </c>
      <c r="G116" s="248" t="s">
        <v>2116</v>
      </c>
      <c r="H116" s="171" t="s">
        <v>2115</v>
      </c>
      <c r="I116" s="248" t="s">
        <v>5649</v>
      </c>
      <c r="J116" s="248">
        <v>16</v>
      </c>
      <c r="K116" s="31">
        <v>45840</v>
      </c>
      <c r="L116" s="172">
        <v>45842</v>
      </c>
      <c r="M116" s="248">
        <v>6</v>
      </c>
      <c r="N116" s="248">
        <v>6</v>
      </c>
      <c r="O116" s="248">
        <v>32</v>
      </c>
      <c r="P116" s="248">
        <v>0</v>
      </c>
      <c r="Q116">
        <v>6</v>
      </c>
    </row>
    <row r="117" spans="1:17" ht="43.2" x14ac:dyDescent="0.3">
      <c r="A117" s="169"/>
      <c r="F117" s="248">
        <v>111</v>
      </c>
      <c r="G117" s="248" t="s">
        <v>2083</v>
      </c>
      <c r="H117" s="171" t="s">
        <v>2082</v>
      </c>
      <c r="I117" s="248" t="s">
        <v>5649</v>
      </c>
      <c r="J117" s="248">
        <v>19</v>
      </c>
      <c r="K117" s="31">
        <v>45840</v>
      </c>
      <c r="L117" s="172">
        <v>45842</v>
      </c>
      <c r="M117" s="248">
        <v>4</v>
      </c>
      <c r="N117" s="248">
        <v>4</v>
      </c>
      <c r="O117" s="248">
        <v>62</v>
      </c>
      <c r="P117" s="248">
        <v>0</v>
      </c>
      <c r="Q117">
        <v>4</v>
      </c>
    </row>
    <row r="118" spans="1:17" ht="43.2" x14ac:dyDescent="0.3">
      <c r="A118" s="169"/>
      <c r="F118" s="248">
        <v>112</v>
      </c>
      <c r="G118" s="248" t="s">
        <v>1845</v>
      </c>
      <c r="H118" s="171" t="s">
        <v>1844</v>
      </c>
      <c r="I118" s="248" t="s">
        <v>5649</v>
      </c>
      <c r="J118" s="248">
        <v>1</v>
      </c>
      <c r="K118" s="31">
        <v>45840</v>
      </c>
      <c r="L118" s="172">
        <v>45842</v>
      </c>
      <c r="M118" s="248">
        <v>1</v>
      </c>
      <c r="N118" s="248">
        <v>1</v>
      </c>
      <c r="O118" s="248">
        <v>10</v>
      </c>
      <c r="P118" s="248">
        <v>0</v>
      </c>
      <c r="Q118">
        <v>1</v>
      </c>
    </row>
    <row r="119" spans="1:17" ht="43.2" x14ac:dyDescent="0.3">
      <c r="A119" s="169"/>
      <c r="F119" s="248">
        <v>113</v>
      </c>
      <c r="G119" s="248" t="s">
        <v>3476</v>
      </c>
      <c r="H119" s="171" t="s">
        <v>3475</v>
      </c>
      <c r="I119" s="248" t="s">
        <v>5649</v>
      </c>
      <c r="J119" s="248">
        <v>4</v>
      </c>
      <c r="K119" s="31">
        <v>45840</v>
      </c>
      <c r="L119" s="172">
        <v>45842</v>
      </c>
      <c r="M119" s="248">
        <v>2</v>
      </c>
      <c r="N119" s="248">
        <v>2</v>
      </c>
      <c r="O119" s="248">
        <v>36</v>
      </c>
      <c r="P119" s="248">
        <v>0</v>
      </c>
      <c r="Q119">
        <v>2</v>
      </c>
    </row>
    <row r="120" spans="1:17" ht="43.2" x14ac:dyDescent="0.3">
      <c r="A120" s="169"/>
      <c r="F120" s="248">
        <v>114</v>
      </c>
      <c r="G120" s="248" t="s">
        <v>1853</v>
      </c>
      <c r="H120" s="171" t="s">
        <v>1852</v>
      </c>
      <c r="I120" s="248" t="s">
        <v>5649</v>
      </c>
      <c r="J120" s="248">
        <v>8</v>
      </c>
      <c r="K120" s="31">
        <v>45840</v>
      </c>
      <c r="L120" s="172">
        <v>45842</v>
      </c>
      <c r="M120" s="248">
        <v>1</v>
      </c>
      <c r="N120" s="248">
        <v>1</v>
      </c>
      <c r="O120" s="248">
        <v>49</v>
      </c>
      <c r="P120" s="248">
        <v>0</v>
      </c>
      <c r="Q120">
        <v>1</v>
      </c>
    </row>
    <row r="121" spans="1:17" ht="43.2" x14ac:dyDescent="0.3">
      <c r="A121" s="169"/>
      <c r="F121" s="248">
        <v>115</v>
      </c>
      <c r="G121" s="248" t="s">
        <v>2191</v>
      </c>
      <c r="H121" s="171" t="s">
        <v>2189</v>
      </c>
      <c r="I121" s="248" t="s">
        <v>5649</v>
      </c>
      <c r="J121" s="248">
        <v>13</v>
      </c>
      <c r="K121" s="31">
        <v>45840</v>
      </c>
      <c r="L121" s="172">
        <v>45842</v>
      </c>
      <c r="M121" s="248">
        <v>1</v>
      </c>
      <c r="N121" s="248">
        <v>1</v>
      </c>
      <c r="O121" s="248">
        <v>1</v>
      </c>
      <c r="P121" s="248">
        <v>0</v>
      </c>
      <c r="Q121">
        <v>1</v>
      </c>
    </row>
    <row r="122" spans="1:17" ht="43.2" x14ac:dyDescent="0.3">
      <c r="A122" s="169"/>
      <c r="F122" s="248">
        <v>116</v>
      </c>
      <c r="G122" s="248" t="s">
        <v>2107</v>
      </c>
      <c r="H122" s="171" t="s">
        <v>2106</v>
      </c>
      <c r="I122" s="248" t="s">
        <v>5649</v>
      </c>
      <c r="J122" s="248">
        <v>20</v>
      </c>
      <c r="K122" s="31">
        <v>45840</v>
      </c>
      <c r="L122" s="172">
        <v>45842</v>
      </c>
      <c r="M122" s="248">
        <v>5</v>
      </c>
      <c r="N122" s="248">
        <v>5</v>
      </c>
      <c r="O122" s="248">
        <v>26</v>
      </c>
      <c r="P122" s="248">
        <v>0</v>
      </c>
      <c r="Q122">
        <v>5</v>
      </c>
    </row>
    <row r="123" spans="1:17" ht="43.2" x14ac:dyDescent="0.3">
      <c r="A123" s="169"/>
      <c r="F123" s="248">
        <v>117</v>
      </c>
      <c r="G123" s="248" t="s">
        <v>2321</v>
      </c>
      <c r="H123" s="171" t="s">
        <v>2320</v>
      </c>
      <c r="I123" s="248" t="s">
        <v>5649</v>
      </c>
      <c r="J123" s="248">
        <v>24</v>
      </c>
      <c r="K123" s="31">
        <v>45840</v>
      </c>
      <c r="L123" s="172">
        <v>45842</v>
      </c>
      <c r="M123" s="248">
        <v>2</v>
      </c>
      <c r="N123" s="248">
        <v>2</v>
      </c>
      <c r="O123" s="248">
        <v>2</v>
      </c>
      <c r="P123" s="248">
        <v>0</v>
      </c>
      <c r="Q123">
        <v>2</v>
      </c>
    </row>
    <row r="124" spans="1:17" ht="43.2" x14ac:dyDescent="0.3">
      <c r="A124" s="169"/>
      <c r="F124" s="248">
        <v>118</v>
      </c>
      <c r="G124" s="248" t="s">
        <v>1815</v>
      </c>
      <c r="H124" s="171" t="s">
        <v>1814</v>
      </c>
      <c r="I124" s="248" t="s">
        <v>5649</v>
      </c>
      <c r="J124" s="248">
        <v>2</v>
      </c>
      <c r="K124" s="31">
        <v>45840</v>
      </c>
      <c r="L124" s="172">
        <v>45842</v>
      </c>
      <c r="M124" s="248">
        <v>59</v>
      </c>
      <c r="N124" s="248">
        <v>59</v>
      </c>
      <c r="O124" s="248">
        <v>718</v>
      </c>
      <c r="P124" s="248">
        <v>0</v>
      </c>
      <c r="Q124">
        <v>59</v>
      </c>
    </row>
    <row r="125" spans="1:17" ht="43.2" x14ac:dyDescent="0.3">
      <c r="A125" s="169"/>
      <c r="F125" s="248">
        <v>119</v>
      </c>
      <c r="G125" s="248" t="s">
        <v>1793</v>
      </c>
      <c r="H125" s="171" t="s">
        <v>1792</v>
      </c>
      <c r="I125" s="248" t="s">
        <v>5649</v>
      </c>
      <c r="J125" s="248">
        <v>5</v>
      </c>
      <c r="K125" s="31">
        <v>45840</v>
      </c>
      <c r="L125" s="172">
        <v>45842</v>
      </c>
      <c r="M125" s="248">
        <v>4</v>
      </c>
      <c r="N125" s="248">
        <v>4</v>
      </c>
      <c r="O125" s="248">
        <v>87</v>
      </c>
      <c r="P125" s="248">
        <v>0</v>
      </c>
      <c r="Q125">
        <v>4</v>
      </c>
    </row>
    <row r="126" spans="1:17" ht="43.2" x14ac:dyDescent="0.3">
      <c r="A126" s="169"/>
      <c r="F126" s="248">
        <v>120</v>
      </c>
      <c r="G126" s="248" t="s">
        <v>3480</v>
      </c>
      <c r="H126" s="171" t="s">
        <v>3479</v>
      </c>
      <c r="I126" s="248" t="s">
        <v>5649</v>
      </c>
      <c r="J126" s="248">
        <v>11</v>
      </c>
      <c r="K126" s="31">
        <v>45840</v>
      </c>
      <c r="L126" s="172">
        <v>45842</v>
      </c>
      <c r="M126" s="248">
        <v>2</v>
      </c>
      <c r="N126" s="248">
        <v>2</v>
      </c>
      <c r="O126" s="248">
        <v>24</v>
      </c>
      <c r="P126" s="248">
        <v>0</v>
      </c>
      <c r="Q126">
        <v>2</v>
      </c>
    </row>
    <row r="127" spans="1:17" ht="43.2" x14ac:dyDescent="0.3">
      <c r="A127" s="169"/>
      <c r="F127" s="248">
        <v>121</v>
      </c>
      <c r="G127" s="248" t="s">
        <v>1911</v>
      </c>
      <c r="H127" s="171" t="s">
        <v>1910</v>
      </c>
      <c r="I127" s="248" t="s">
        <v>5649</v>
      </c>
      <c r="J127" s="248">
        <v>12</v>
      </c>
      <c r="K127" s="31">
        <v>45840</v>
      </c>
      <c r="L127" s="172">
        <v>45842</v>
      </c>
      <c r="M127" s="248">
        <v>1</v>
      </c>
      <c r="N127" s="248">
        <v>1</v>
      </c>
      <c r="O127" s="248">
        <v>0</v>
      </c>
      <c r="P127" s="248">
        <v>0</v>
      </c>
      <c r="Q127">
        <v>1</v>
      </c>
    </row>
    <row r="128" spans="1:17" ht="43.2" x14ac:dyDescent="0.3">
      <c r="A128" s="169"/>
      <c r="F128" s="248">
        <v>122</v>
      </c>
      <c r="G128" s="248" t="s">
        <v>2074</v>
      </c>
      <c r="H128" s="171" t="s">
        <v>2073</v>
      </c>
      <c r="I128" s="248" t="s">
        <v>5649</v>
      </c>
      <c r="J128" s="248">
        <v>14</v>
      </c>
      <c r="K128" s="31">
        <v>45840</v>
      </c>
      <c r="L128" s="172">
        <v>45842</v>
      </c>
      <c r="M128" s="248">
        <v>5</v>
      </c>
      <c r="N128" s="248">
        <v>5</v>
      </c>
      <c r="O128" s="248">
        <v>29</v>
      </c>
      <c r="P128" s="248">
        <v>0</v>
      </c>
      <c r="Q128">
        <v>5</v>
      </c>
    </row>
    <row r="129" spans="1:17" ht="43.2" x14ac:dyDescent="0.3">
      <c r="A129" s="169"/>
      <c r="F129" s="248">
        <v>123</v>
      </c>
      <c r="G129" s="248" t="s">
        <v>2101</v>
      </c>
      <c r="H129" s="171" t="s">
        <v>2100</v>
      </c>
      <c r="I129" s="248" t="s">
        <v>5649</v>
      </c>
      <c r="J129" s="248">
        <v>15</v>
      </c>
      <c r="K129" s="31">
        <v>45840</v>
      </c>
      <c r="L129" s="172">
        <v>45842</v>
      </c>
      <c r="M129" s="248">
        <v>13</v>
      </c>
      <c r="N129" s="248">
        <v>13</v>
      </c>
      <c r="O129" s="248">
        <v>38</v>
      </c>
      <c r="P129" s="248">
        <v>0</v>
      </c>
      <c r="Q129">
        <v>13</v>
      </c>
    </row>
    <row r="130" spans="1:17" ht="43.2" x14ac:dyDescent="0.3">
      <c r="A130" s="169"/>
      <c r="F130" s="248">
        <v>124</v>
      </c>
      <c r="G130" s="248" t="s">
        <v>2159</v>
      </c>
      <c r="H130" s="171" t="s">
        <v>2158</v>
      </c>
      <c r="I130" s="248" t="s">
        <v>5649</v>
      </c>
      <c r="J130" s="248">
        <v>17</v>
      </c>
      <c r="K130" s="31">
        <v>45840</v>
      </c>
      <c r="L130" s="172">
        <v>45842</v>
      </c>
      <c r="M130" s="248">
        <v>1</v>
      </c>
      <c r="N130" s="248">
        <v>1</v>
      </c>
      <c r="O130" s="248">
        <v>35</v>
      </c>
      <c r="P130" s="248">
        <v>0</v>
      </c>
      <c r="Q130">
        <v>1</v>
      </c>
    </row>
    <row r="131" spans="1:17" ht="43.2" x14ac:dyDescent="0.3">
      <c r="A131" s="169"/>
      <c r="F131" s="248">
        <v>125</v>
      </c>
      <c r="G131" s="248" t="s">
        <v>2119</v>
      </c>
      <c r="H131" s="171" t="s">
        <v>2118</v>
      </c>
      <c r="I131" s="248" t="s">
        <v>5649</v>
      </c>
      <c r="J131" s="248">
        <v>18</v>
      </c>
      <c r="K131" s="31">
        <v>45840</v>
      </c>
      <c r="L131" s="172">
        <v>45842</v>
      </c>
      <c r="M131" s="248">
        <v>1</v>
      </c>
      <c r="N131" s="248">
        <v>1</v>
      </c>
      <c r="O131" s="248">
        <v>32</v>
      </c>
      <c r="P131" s="248">
        <v>0</v>
      </c>
      <c r="Q131">
        <v>1</v>
      </c>
    </row>
    <row r="132" spans="1:17" ht="43.2" x14ac:dyDescent="0.3">
      <c r="A132" s="169"/>
      <c r="F132" s="248">
        <v>126</v>
      </c>
      <c r="G132" s="248" t="s">
        <v>2104</v>
      </c>
      <c r="H132" s="171" t="s">
        <v>2103</v>
      </c>
      <c r="I132" s="248" t="s">
        <v>5649</v>
      </c>
      <c r="J132" s="248">
        <v>21</v>
      </c>
      <c r="K132" s="31">
        <v>45840</v>
      </c>
      <c r="L132" s="172">
        <v>45842</v>
      </c>
      <c r="M132" s="248">
        <v>1</v>
      </c>
      <c r="N132" s="248">
        <v>1</v>
      </c>
      <c r="O132" s="248">
        <v>0</v>
      </c>
      <c r="P132" s="248">
        <v>0</v>
      </c>
      <c r="Q132">
        <v>1</v>
      </c>
    </row>
    <row r="133" spans="1:17" ht="43.2" x14ac:dyDescent="0.3">
      <c r="A133" s="169"/>
      <c r="F133" s="248">
        <v>127</v>
      </c>
      <c r="G133" s="248" t="s">
        <v>2386</v>
      </c>
      <c r="H133" s="171" t="s">
        <v>2385</v>
      </c>
      <c r="I133" s="248" t="s">
        <v>5649</v>
      </c>
      <c r="J133" s="248">
        <v>22</v>
      </c>
      <c r="K133" s="31">
        <v>45840</v>
      </c>
      <c r="L133" s="172">
        <v>45842</v>
      </c>
      <c r="M133" s="248">
        <v>5</v>
      </c>
      <c r="N133" s="248">
        <v>5</v>
      </c>
      <c r="O133" s="248">
        <v>0</v>
      </c>
      <c r="P133" s="248">
        <v>0</v>
      </c>
      <c r="Q133">
        <v>5</v>
      </c>
    </row>
    <row r="134" spans="1:17" ht="43.2" x14ac:dyDescent="0.3">
      <c r="A134" s="169"/>
      <c r="F134" s="248">
        <v>128</v>
      </c>
      <c r="G134" s="248" t="s">
        <v>2377</v>
      </c>
      <c r="H134" s="171" t="s">
        <v>2376</v>
      </c>
      <c r="I134" s="248" t="s">
        <v>5649</v>
      </c>
      <c r="J134" s="248">
        <v>25</v>
      </c>
      <c r="K134" s="31">
        <v>45840</v>
      </c>
      <c r="L134" s="172">
        <v>45842</v>
      </c>
      <c r="M134" s="248">
        <v>1</v>
      </c>
      <c r="N134" s="248">
        <v>1</v>
      </c>
      <c r="O134" s="248">
        <v>1</v>
      </c>
      <c r="P134" s="248">
        <v>0</v>
      </c>
      <c r="Q134">
        <v>1</v>
      </c>
    </row>
    <row r="135" spans="1:17" x14ac:dyDescent="0.3">
      <c r="A135" s="169"/>
      <c r="F135" s="248" t="s">
        <v>4971</v>
      </c>
      <c r="G135" s="248" t="s">
        <v>4971</v>
      </c>
      <c r="H135" s="171" t="s">
        <v>4971</v>
      </c>
      <c r="I135" s="248" t="s">
        <v>4971</v>
      </c>
      <c r="J135" s="248" t="s">
        <v>4971</v>
      </c>
      <c r="K135" s="31" t="s">
        <v>4971</v>
      </c>
      <c r="L135" s="172" t="s">
        <v>4971</v>
      </c>
      <c r="M135" s="248" t="s">
        <v>4971</v>
      </c>
      <c r="N135" s="248" t="s">
        <v>4971</v>
      </c>
      <c r="O135" s="248" t="s">
        <v>4971</v>
      </c>
      <c r="P135" s="248">
        <v>0</v>
      </c>
      <c r="Q135" t="s">
        <v>4971</v>
      </c>
    </row>
    <row r="136" spans="1:17" x14ac:dyDescent="0.3">
      <c r="A136" s="169"/>
      <c r="F136" s="248" t="s">
        <v>4971</v>
      </c>
      <c r="G136" s="248" t="s">
        <v>4971</v>
      </c>
      <c r="H136" s="171" t="s">
        <v>4971</v>
      </c>
      <c r="I136" s="248" t="s">
        <v>4971</v>
      </c>
      <c r="J136" s="248" t="s">
        <v>4971</v>
      </c>
      <c r="K136" s="31" t="s">
        <v>4971</v>
      </c>
      <c r="L136" s="172" t="s">
        <v>4971</v>
      </c>
      <c r="M136" s="248" t="s">
        <v>4971</v>
      </c>
      <c r="N136" s="248" t="s">
        <v>4971</v>
      </c>
      <c r="O136" s="248" t="s">
        <v>4971</v>
      </c>
      <c r="P136" s="248">
        <v>0</v>
      </c>
      <c r="Q136" t="s">
        <v>4971</v>
      </c>
    </row>
    <row r="137" spans="1:17" x14ac:dyDescent="0.3">
      <c r="A137" s="169"/>
      <c r="F137" s="248" t="s">
        <v>4971</v>
      </c>
      <c r="G137" s="248" t="s">
        <v>4971</v>
      </c>
      <c r="H137" s="171" t="s">
        <v>4971</v>
      </c>
      <c r="I137" s="248" t="s">
        <v>4971</v>
      </c>
      <c r="J137" s="248" t="s">
        <v>4971</v>
      </c>
      <c r="K137" s="31" t="s">
        <v>4971</v>
      </c>
      <c r="L137" s="172" t="s">
        <v>4971</v>
      </c>
      <c r="M137" s="248" t="s">
        <v>4971</v>
      </c>
      <c r="N137" s="248" t="s">
        <v>4971</v>
      </c>
      <c r="O137" s="248" t="s">
        <v>4971</v>
      </c>
      <c r="P137" s="248">
        <v>0</v>
      </c>
      <c r="Q137" t="s">
        <v>4971</v>
      </c>
    </row>
    <row r="138" spans="1:17" x14ac:dyDescent="0.3">
      <c r="A138" s="169"/>
      <c r="F138" s="248" t="s">
        <v>4971</v>
      </c>
      <c r="G138" s="248" t="s">
        <v>4971</v>
      </c>
      <c r="H138" s="171" t="s">
        <v>4971</v>
      </c>
      <c r="I138" s="248" t="s">
        <v>4971</v>
      </c>
      <c r="J138" s="248" t="s">
        <v>4971</v>
      </c>
      <c r="K138" s="31" t="s">
        <v>4971</v>
      </c>
      <c r="L138" s="172" t="s">
        <v>4971</v>
      </c>
      <c r="M138" s="248" t="s">
        <v>4971</v>
      </c>
      <c r="N138" s="248" t="s">
        <v>4971</v>
      </c>
      <c r="O138" s="248" t="s">
        <v>4971</v>
      </c>
      <c r="P138" s="248">
        <v>0</v>
      </c>
      <c r="Q138" t="s">
        <v>4971</v>
      </c>
    </row>
    <row r="139" spans="1:17" x14ac:dyDescent="0.3">
      <c r="A139" s="169"/>
      <c r="F139" s="248" t="s">
        <v>4971</v>
      </c>
      <c r="G139" s="248" t="s">
        <v>4971</v>
      </c>
      <c r="H139" s="171" t="s">
        <v>4971</v>
      </c>
      <c r="I139" s="248" t="s">
        <v>4971</v>
      </c>
      <c r="J139" s="248" t="s">
        <v>4971</v>
      </c>
      <c r="K139" s="31" t="s">
        <v>4971</v>
      </c>
      <c r="L139" s="172" t="s">
        <v>4971</v>
      </c>
      <c r="M139" s="248" t="s">
        <v>4971</v>
      </c>
      <c r="N139" s="248" t="s">
        <v>4971</v>
      </c>
      <c r="O139" s="248" t="s">
        <v>4971</v>
      </c>
      <c r="P139" s="248">
        <v>0</v>
      </c>
      <c r="Q139" t="s">
        <v>4971</v>
      </c>
    </row>
    <row r="140" spans="1:17" x14ac:dyDescent="0.3">
      <c r="A140" s="169"/>
      <c r="F140" s="248" t="s">
        <v>4971</v>
      </c>
      <c r="G140" s="248" t="s">
        <v>4971</v>
      </c>
      <c r="H140" s="171" t="s">
        <v>4971</v>
      </c>
      <c r="I140" s="248" t="s">
        <v>4971</v>
      </c>
      <c r="J140" s="248" t="s">
        <v>4971</v>
      </c>
      <c r="K140" s="31" t="s">
        <v>4971</v>
      </c>
      <c r="L140" s="172" t="s">
        <v>4971</v>
      </c>
      <c r="M140" s="248" t="s">
        <v>4971</v>
      </c>
      <c r="N140" s="248" t="s">
        <v>4971</v>
      </c>
      <c r="O140" s="248" t="s">
        <v>4971</v>
      </c>
      <c r="P140" s="248">
        <v>0</v>
      </c>
      <c r="Q140" t="s">
        <v>4971</v>
      </c>
    </row>
    <row r="141" spans="1:17" x14ac:dyDescent="0.3">
      <c r="A141" s="169"/>
      <c r="F141" s="248" t="s">
        <v>4971</v>
      </c>
      <c r="G141" s="248" t="s">
        <v>4971</v>
      </c>
      <c r="H141" s="171" t="s">
        <v>4971</v>
      </c>
      <c r="I141" s="248" t="s">
        <v>4971</v>
      </c>
      <c r="J141" s="248" t="s">
        <v>4971</v>
      </c>
      <c r="K141" s="31" t="s">
        <v>4971</v>
      </c>
      <c r="L141" s="172" t="s">
        <v>4971</v>
      </c>
      <c r="M141" s="248" t="s">
        <v>4971</v>
      </c>
      <c r="N141" s="248" t="s">
        <v>4971</v>
      </c>
      <c r="O141" s="248" t="s">
        <v>4971</v>
      </c>
      <c r="P141" s="248">
        <v>0</v>
      </c>
      <c r="Q141" t="s">
        <v>4971</v>
      </c>
    </row>
    <row r="142" spans="1:17" x14ac:dyDescent="0.3">
      <c r="A142" s="169"/>
      <c r="F142" s="248" t="s">
        <v>4971</v>
      </c>
      <c r="G142" s="248" t="s">
        <v>4971</v>
      </c>
      <c r="H142" s="171" t="s">
        <v>4971</v>
      </c>
      <c r="I142" s="248" t="s">
        <v>4971</v>
      </c>
      <c r="J142" s="248" t="s">
        <v>4971</v>
      </c>
      <c r="K142" s="31" t="s">
        <v>4971</v>
      </c>
      <c r="L142" s="172" t="s">
        <v>4971</v>
      </c>
      <c r="M142" s="248" t="s">
        <v>4971</v>
      </c>
      <c r="N142" s="248" t="s">
        <v>4971</v>
      </c>
      <c r="O142" s="248" t="s">
        <v>4971</v>
      </c>
      <c r="P142" s="248">
        <v>0</v>
      </c>
      <c r="Q142" t="s">
        <v>4971</v>
      </c>
    </row>
    <row r="143" spans="1:17" x14ac:dyDescent="0.3">
      <c r="A143" s="169"/>
      <c r="F143" s="248" t="s">
        <v>4971</v>
      </c>
      <c r="G143" s="248" t="s">
        <v>4971</v>
      </c>
      <c r="H143" s="171" t="s">
        <v>4971</v>
      </c>
      <c r="I143" s="248" t="s">
        <v>4971</v>
      </c>
      <c r="J143" s="248" t="s">
        <v>4971</v>
      </c>
      <c r="K143" s="31" t="s">
        <v>4971</v>
      </c>
      <c r="L143" s="172" t="s">
        <v>4971</v>
      </c>
      <c r="M143" s="248" t="s">
        <v>4971</v>
      </c>
      <c r="N143" s="248" t="s">
        <v>4971</v>
      </c>
      <c r="O143" s="248" t="s">
        <v>4971</v>
      </c>
      <c r="P143" s="248">
        <v>0</v>
      </c>
      <c r="Q143" t="s">
        <v>4971</v>
      </c>
    </row>
    <row r="144" spans="1:17" x14ac:dyDescent="0.3">
      <c r="A144" s="169"/>
      <c r="F144" s="248" t="s">
        <v>4971</v>
      </c>
      <c r="G144" s="248" t="s">
        <v>4971</v>
      </c>
      <c r="H144" s="171" t="s">
        <v>4971</v>
      </c>
      <c r="I144" s="248" t="s">
        <v>4971</v>
      </c>
      <c r="J144" s="248" t="s">
        <v>4971</v>
      </c>
      <c r="K144" s="31" t="s">
        <v>4971</v>
      </c>
      <c r="L144" s="172" t="s">
        <v>4971</v>
      </c>
      <c r="M144" s="248" t="s">
        <v>4971</v>
      </c>
      <c r="N144" s="248" t="s">
        <v>4971</v>
      </c>
      <c r="O144" s="248" t="s">
        <v>4971</v>
      </c>
      <c r="P144" s="248">
        <v>0</v>
      </c>
      <c r="Q144" t="s">
        <v>4971</v>
      </c>
    </row>
    <row r="145" spans="1:17" x14ac:dyDescent="0.3">
      <c r="A145" s="169"/>
      <c r="F145" s="248" t="s">
        <v>4971</v>
      </c>
      <c r="G145" s="248" t="s">
        <v>4971</v>
      </c>
      <c r="H145" s="171" t="s">
        <v>4971</v>
      </c>
      <c r="I145" s="248" t="s">
        <v>4971</v>
      </c>
      <c r="J145" s="248" t="s">
        <v>4971</v>
      </c>
      <c r="K145" s="31" t="s">
        <v>4971</v>
      </c>
      <c r="L145" s="172" t="s">
        <v>4971</v>
      </c>
      <c r="M145" s="248" t="s">
        <v>4971</v>
      </c>
      <c r="N145" s="248" t="s">
        <v>4971</v>
      </c>
      <c r="O145" s="248" t="s">
        <v>4971</v>
      </c>
      <c r="P145" s="248">
        <v>0</v>
      </c>
      <c r="Q145" t="s">
        <v>4971</v>
      </c>
    </row>
    <row r="146" spans="1:17" x14ac:dyDescent="0.3">
      <c r="A146" s="169"/>
      <c r="F146" s="248" t="s">
        <v>4971</v>
      </c>
      <c r="G146" s="248" t="s">
        <v>4971</v>
      </c>
      <c r="H146" s="171" t="s">
        <v>4971</v>
      </c>
      <c r="I146" s="248" t="s">
        <v>4971</v>
      </c>
      <c r="J146" s="248" t="s">
        <v>4971</v>
      </c>
      <c r="K146" s="31" t="s">
        <v>4971</v>
      </c>
      <c r="L146" s="172" t="s">
        <v>4971</v>
      </c>
      <c r="M146" s="248" t="s">
        <v>4971</v>
      </c>
      <c r="N146" s="248" t="s">
        <v>4971</v>
      </c>
      <c r="O146" s="248" t="s">
        <v>4971</v>
      </c>
      <c r="P146" s="248">
        <v>0</v>
      </c>
      <c r="Q146" t="s">
        <v>4971</v>
      </c>
    </row>
    <row r="147" spans="1:17" x14ac:dyDescent="0.3">
      <c r="A147" s="169"/>
      <c r="F147" s="248" t="s">
        <v>4971</v>
      </c>
      <c r="G147" s="248" t="s">
        <v>4971</v>
      </c>
      <c r="H147" s="171" t="s">
        <v>4971</v>
      </c>
      <c r="I147" s="248" t="s">
        <v>4971</v>
      </c>
      <c r="J147" s="248" t="s">
        <v>4971</v>
      </c>
      <c r="K147" s="31" t="s">
        <v>4971</v>
      </c>
      <c r="L147" s="172" t="s">
        <v>4971</v>
      </c>
      <c r="M147" s="248" t="s">
        <v>4971</v>
      </c>
      <c r="N147" s="248" t="s">
        <v>4971</v>
      </c>
      <c r="O147" s="248" t="s">
        <v>4971</v>
      </c>
      <c r="P147" s="248">
        <v>0</v>
      </c>
      <c r="Q147" t="s">
        <v>4971</v>
      </c>
    </row>
    <row r="148" spans="1:17" x14ac:dyDescent="0.3">
      <c r="A148" s="169"/>
      <c r="F148" s="248" t="s">
        <v>4971</v>
      </c>
      <c r="G148" s="248" t="s">
        <v>4971</v>
      </c>
      <c r="H148" s="171" t="s">
        <v>4971</v>
      </c>
      <c r="I148" s="248" t="s">
        <v>4971</v>
      </c>
      <c r="J148" s="248" t="s">
        <v>4971</v>
      </c>
      <c r="K148" s="31" t="s">
        <v>4971</v>
      </c>
      <c r="L148" s="172" t="s">
        <v>4971</v>
      </c>
      <c r="M148" s="248" t="s">
        <v>4971</v>
      </c>
      <c r="N148" s="248" t="s">
        <v>4971</v>
      </c>
      <c r="O148" s="248" t="s">
        <v>4971</v>
      </c>
      <c r="P148" s="248">
        <v>0</v>
      </c>
      <c r="Q148" t="s">
        <v>4971</v>
      </c>
    </row>
    <row r="149" spans="1:17" x14ac:dyDescent="0.3">
      <c r="A149" s="169"/>
      <c r="F149" s="248" t="s">
        <v>4971</v>
      </c>
      <c r="G149" s="248" t="s">
        <v>4971</v>
      </c>
      <c r="H149" s="171" t="s">
        <v>4971</v>
      </c>
      <c r="I149" s="248" t="s">
        <v>4971</v>
      </c>
      <c r="J149" s="248" t="s">
        <v>4971</v>
      </c>
      <c r="K149" s="31" t="s">
        <v>4971</v>
      </c>
      <c r="L149" s="172" t="s">
        <v>4971</v>
      </c>
      <c r="M149" s="248" t="s">
        <v>4971</v>
      </c>
      <c r="N149" s="248" t="s">
        <v>4971</v>
      </c>
      <c r="O149" s="248" t="s">
        <v>4971</v>
      </c>
      <c r="P149" s="248">
        <v>0</v>
      </c>
      <c r="Q149" t="s">
        <v>4971</v>
      </c>
    </row>
    <row r="150" spans="1:17" x14ac:dyDescent="0.3">
      <c r="A150" s="169"/>
      <c r="F150" s="248" t="s">
        <v>4971</v>
      </c>
      <c r="G150" s="248" t="s">
        <v>4971</v>
      </c>
      <c r="H150" s="171" t="s">
        <v>4971</v>
      </c>
      <c r="I150" s="248" t="s">
        <v>4971</v>
      </c>
      <c r="J150" s="248" t="s">
        <v>4971</v>
      </c>
      <c r="K150" s="31" t="s">
        <v>4971</v>
      </c>
      <c r="L150" s="172" t="s">
        <v>4971</v>
      </c>
      <c r="M150" s="248" t="s">
        <v>4971</v>
      </c>
      <c r="N150" s="248" t="s">
        <v>4971</v>
      </c>
      <c r="O150" s="248" t="s">
        <v>4971</v>
      </c>
      <c r="P150" s="248">
        <v>0</v>
      </c>
      <c r="Q150" t="s">
        <v>4971</v>
      </c>
    </row>
    <row r="151" spans="1:17" x14ac:dyDescent="0.3">
      <c r="A151" s="169"/>
      <c r="F151" s="248" t="s">
        <v>4971</v>
      </c>
      <c r="G151" s="248" t="s">
        <v>4971</v>
      </c>
      <c r="H151" s="171" t="s">
        <v>4971</v>
      </c>
      <c r="I151" s="248" t="s">
        <v>4971</v>
      </c>
      <c r="J151" s="248" t="s">
        <v>4971</v>
      </c>
      <c r="K151" s="31" t="s">
        <v>4971</v>
      </c>
      <c r="L151" s="172" t="s">
        <v>4971</v>
      </c>
      <c r="M151" s="248" t="s">
        <v>4971</v>
      </c>
      <c r="N151" s="248" t="s">
        <v>4971</v>
      </c>
      <c r="O151" s="248" t="s">
        <v>4971</v>
      </c>
      <c r="P151" s="248">
        <v>0</v>
      </c>
      <c r="Q151" t="s">
        <v>4971</v>
      </c>
    </row>
    <row r="152" spans="1:17" x14ac:dyDescent="0.3">
      <c r="A152" s="169"/>
      <c r="F152" s="248" t="s">
        <v>4971</v>
      </c>
      <c r="G152" s="248" t="s">
        <v>4971</v>
      </c>
      <c r="H152" s="171" t="s">
        <v>4971</v>
      </c>
      <c r="I152" s="248" t="s">
        <v>4971</v>
      </c>
      <c r="J152" s="248" t="s">
        <v>4971</v>
      </c>
      <c r="K152" s="31" t="s">
        <v>4971</v>
      </c>
      <c r="L152" s="172" t="s">
        <v>4971</v>
      </c>
      <c r="M152" s="248" t="s">
        <v>4971</v>
      </c>
      <c r="N152" s="248" t="s">
        <v>4971</v>
      </c>
      <c r="O152" s="248" t="s">
        <v>4971</v>
      </c>
      <c r="P152" s="248">
        <v>0</v>
      </c>
      <c r="Q152" t="s">
        <v>4971</v>
      </c>
    </row>
    <row r="153" spans="1:17" x14ac:dyDescent="0.3">
      <c r="A153" s="169"/>
      <c r="F153" s="248" t="s">
        <v>4971</v>
      </c>
      <c r="G153" s="248" t="s">
        <v>4971</v>
      </c>
      <c r="H153" s="171" t="s">
        <v>4971</v>
      </c>
      <c r="I153" s="248" t="s">
        <v>4971</v>
      </c>
      <c r="J153" s="248" t="s">
        <v>4971</v>
      </c>
      <c r="K153" s="31" t="s">
        <v>4971</v>
      </c>
      <c r="L153" s="172" t="s">
        <v>4971</v>
      </c>
      <c r="M153" s="248" t="s">
        <v>4971</v>
      </c>
      <c r="N153" s="248" t="s">
        <v>4971</v>
      </c>
      <c r="O153" s="248" t="s">
        <v>4971</v>
      </c>
      <c r="P153" s="248">
        <v>0</v>
      </c>
      <c r="Q153" t="s">
        <v>4971</v>
      </c>
    </row>
    <row r="154" spans="1:17" x14ac:dyDescent="0.3">
      <c r="A154" s="169"/>
      <c r="F154" s="248" t="s">
        <v>4971</v>
      </c>
      <c r="G154" s="248" t="s">
        <v>4971</v>
      </c>
      <c r="H154" s="171" t="s">
        <v>4971</v>
      </c>
      <c r="I154" s="248" t="s">
        <v>4971</v>
      </c>
      <c r="J154" s="248" t="s">
        <v>4971</v>
      </c>
      <c r="K154" s="31" t="s">
        <v>4971</v>
      </c>
      <c r="L154" s="172" t="s">
        <v>4971</v>
      </c>
      <c r="M154" s="248" t="s">
        <v>4971</v>
      </c>
      <c r="N154" s="248" t="s">
        <v>4971</v>
      </c>
      <c r="O154" s="248" t="s">
        <v>4971</v>
      </c>
      <c r="P154" s="248">
        <v>0</v>
      </c>
      <c r="Q154" t="s">
        <v>4971</v>
      </c>
    </row>
    <row r="155" spans="1:17" x14ac:dyDescent="0.3">
      <c r="A155" s="169"/>
      <c r="F155" s="248" t="s">
        <v>4971</v>
      </c>
      <c r="G155" s="248" t="s">
        <v>4971</v>
      </c>
      <c r="H155" s="171" t="s">
        <v>4971</v>
      </c>
      <c r="I155" s="248" t="s">
        <v>4971</v>
      </c>
      <c r="J155" s="248" t="s">
        <v>4971</v>
      </c>
      <c r="K155" s="31" t="s">
        <v>4971</v>
      </c>
      <c r="L155" s="172" t="s">
        <v>4971</v>
      </c>
      <c r="M155" s="248" t="s">
        <v>4971</v>
      </c>
      <c r="N155" s="248" t="s">
        <v>4971</v>
      </c>
      <c r="O155" s="248" t="s">
        <v>4971</v>
      </c>
      <c r="P155" s="248">
        <v>0</v>
      </c>
      <c r="Q155" t="s">
        <v>4971</v>
      </c>
    </row>
    <row r="156" spans="1:17" x14ac:dyDescent="0.3">
      <c r="A156" s="169"/>
      <c r="F156" s="248" t="s">
        <v>4971</v>
      </c>
      <c r="G156" s="248" t="s">
        <v>4971</v>
      </c>
      <c r="H156" s="171" t="s">
        <v>4971</v>
      </c>
      <c r="I156" s="248" t="s">
        <v>4971</v>
      </c>
      <c r="J156" s="248" t="s">
        <v>4971</v>
      </c>
      <c r="K156" s="31" t="s">
        <v>4971</v>
      </c>
      <c r="L156" s="172" t="s">
        <v>4971</v>
      </c>
      <c r="M156" s="248" t="s">
        <v>4971</v>
      </c>
      <c r="N156" s="248" t="s">
        <v>4971</v>
      </c>
      <c r="O156" s="248" t="s">
        <v>4971</v>
      </c>
      <c r="P156" s="248">
        <v>0</v>
      </c>
      <c r="Q156" t="s">
        <v>4971</v>
      </c>
    </row>
    <row r="157" spans="1:17" x14ac:dyDescent="0.3">
      <c r="A157" s="169"/>
      <c r="F157" s="248" t="s">
        <v>4971</v>
      </c>
      <c r="G157" s="248" t="s">
        <v>4971</v>
      </c>
      <c r="H157" s="171" t="s">
        <v>4971</v>
      </c>
      <c r="I157" s="248" t="s">
        <v>4971</v>
      </c>
      <c r="J157" s="248" t="s">
        <v>4971</v>
      </c>
      <c r="K157" s="31" t="s">
        <v>4971</v>
      </c>
      <c r="L157" s="172" t="s">
        <v>4971</v>
      </c>
      <c r="M157" s="248" t="s">
        <v>4971</v>
      </c>
      <c r="N157" s="248" t="s">
        <v>4971</v>
      </c>
      <c r="O157" s="248" t="s">
        <v>4971</v>
      </c>
      <c r="P157" s="248">
        <v>0</v>
      </c>
      <c r="Q157" t="s">
        <v>4971</v>
      </c>
    </row>
    <row r="158" spans="1:17" x14ac:dyDescent="0.3">
      <c r="A158" s="169"/>
      <c r="F158" s="248" t="s">
        <v>4971</v>
      </c>
      <c r="G158" s="248" t="s">
        <v>4971</v>
      </c>
      <c r="H158" s="171" t="s">
        <v>4971</v>
      </c>
      <c r="I158" s="248" t="s">
        <v>4971</v>
      </c>
      <c r="J158" s="248" t="s">
        <v>4971</v>
      </c>
      <c r="K158" s="31" t="s">
        <v>4971</v>
      </c>
      <c r="L158" s="172" t="s">
        <v>4971</v>
      </c>
      <c r="M158" s="248" t="s">
        <v>4971</v>
      </c>
      <c r="N158" s="248" t="s">
        <v>4971</v>
      </c>
      <c r="O158" s="248" t="s">
        <v>4971</v>
      </c>
      <c r="P158" s="248">
        <v>0</v>
      </c>
      <c r="Q158" t="s">
        <v>4971</v>
      </c>
    </row>
    <row r="159" spans="1:17" x14ac:dyDescent="0.3">
      <c r="A159" s="169"/>
      <c r="F159" s="248" t="s">
        <v>4971</v>
      </c>
      <c r="G159" s="248" t="s">
        <v>4971</v>
      </c>
      <c r="H159" s="171" t="s">
        <v>4971</v>
      </c>
      <c r="I159" s="248" t="s">
        <v>4971</v>
      </c>
      <c r="J159" s="248" t="s">
        <v>4971</v>
      </c>
      <c r="K159" s="31" t="s">
        <v>4971</v>
      </c>
      <c r="L159" s="172" t="s">
        <v>4971</v>
      </c>
      <c r="M159" s="248" t="s">
        <v>4971</v>
      </c>
      <c r="N159" s="248" t="s">
        <v>4971</v>
      </c>
      <c r="O159" s="248" t="s">
        <v>4971</v>
      </c>
      <c r="P159" s="248">
        <v>0</v>
      </c>
      <c r="Q159" t="s">
        <v>4971</v>
      </c>
    </row>
    <row r="160" spans="1:17" x14ac:dyDescent="0.3">
      <c r="A160" s="169"/>
      <c r="F160" s="248" t="s">
        <v>4971</v>
      </c>
      <c r="G160" s="248" t="s">
        <v>4971</v>
      </c>
      <c r="H160" s="171" t="s">
        <v>4971</v>
      </c>
      <c r="I160" s="248" t="s">
        <v>4971</v>
      </c>
      <c r="J160" s="248" t="s">
        <v>4971</v>
      </c>
      <c r="K160" s="31" t="s">
        <v>4971</v>
      </c>
      <c r="L160" s="172" t="s">
        <v>4971</v>
      </c>
      <c r="M160" s="248" t="s">
        <v>4971</v>
      </c>
      <c r="N160" s="248" t="s">
        <v>4971</v>
      </c>
      <c r="O160" s="248" t="s">
        <v>4971</v>
      </c>
      <c r="P160" s="248">
        <v>0</v>
      </c>
      <c r="Q160" t="s">
        <v>4971</v>
      </c>
    </row>
    <row r="161" spans="1:17" x14ac:dyDescent="0.3">
      <c r="A161" s="169"/>
      <c r="F161" s="248" t="s">
        <v>4971</v>
      </c>
      <c r="G161" s="248" t="s">
        <v>4971</v>
      </c>
      <c r="H161" s="171" t="s">
        <v>4971</v>
      </c>
      <c r="I161" s="248" t="s">
        <v>4971</v>
      </c>
      <c r="J161" s="248" t="s">
        <v>4971</v>
      </c>
      <c r="K161" s="31" t="s">
        <v>4971</v>
      </c>
      <c r="L161" s="172" t="s">
        <v>4971</v>
      </c>
      <c r="M161" s="248" t="s">
        <v>4971</v>
      </c>
      <c r="N161" s="248" t="s">
        <v>4971</v>
      </c>
      <c r="O161" s="248" t="s">
        <v>4971</v>
      </c>
      <c r="P161" s="248">
        <v>0</v>
      </c>
      <c r="Q161" t="s">
        <v>4971</v>
      </c>
    </row>
    <row r="162" spans="1:17" x14ac:dyDescent="0.3">
      <c r="A162" s="169"/>
      <c r="F162" s="248" t="s">
        <v>4971</v>
      </c>
      <c r="G162" s="248" t="s">
        <v>4971</v>
      </c>
      <c r="H162" s="171" t="s">
        <v>4971</v>
      </c>
      <c r="I162" s="248" t="s">
        <v>4971</v>
      </c>
      <c r="J162" s="248" t="s">
        <v>4971</v>
      </c>
      <c r="K162" s="31" t="s">
        <v>4971</v>
      </c>
      <c r="L162" s="172" t="s">
        <v>4971</v>
      </c>
      <c r="M162" s="248" t="s">
        <v>4971</v>
      </c>
      <c r="N162" s="248" t="s">
        <v>4971</v>
      </c>
      <c r="O162" s="248" t="s">
        <v>4971</v>
      </c>
      <c r="P162" s="248">
        <v>0</v>
      </c>
      <c r="Q162" t="s">
        <v>4971</v>
      </c>
    </row>
    <row r="163" spans="1:17" x14ac:dyDescent="0.3">
      <c r="A163" s="169"/>
      <c r="F163" s="248" t="s">
        <v>4971</v>
      </c>
      <c r="G163" s="248" t="s">
        <v>4971</v>
      </c>
      <c r="H163" s="171" t="s">
        <v>4971</v>
      </c>
      <c r="I163" s="248" t="s">
        <v>4971</v>
      </c>
      <c r="J163" s="248" t="s">
        <v>4971</v>
      </c>
      <c r="K163" s="31" t="s">
        <v>4971</v>
      </c>
      <c r="L163" s="172" t="s">
        <v>4971</v>
      </c>
      <c r="M163" s="248" t="s">
        <v>4971</v>
      </c>
      <c r="N163" s="248" t="s">
        <v>4971</v>
      </c>
      <c r="O163" s="248" t="s">
        <v>4971</v>
      </c>
      <c r="P163" s="248">
        <v>0</v>
      </c>
      <c r="Q163" t="s">
        <v>4971</v>
      </c>
    </row>
    <row r="164" spans="1:17" x14ac:dyDescent="0.3">
      <c r="A164" s="169"/>
      <c r="F164" s="248" t="s">
        <v>4971</v>
      </c>
      <c r="G164" s="248" t="s">
        <v>4971</v>
      </c>
      <c r="H164" s="171" t="s">
        <v>4971</v>
      </c>
      <c r="I164" s="248" t="s">
        <v>4971</v>
      </c>
      <c r="J164" s="248" t="s">
        <v>4971</v>
      </c>
      <c r="K164" s="31" t="s">
        <v>4971</v>
      </c>
      <c r="L164" s="172" t="s">
        <v>4971</v>
      </c>
      <c r="M164" s="248" t="s">
        <v>4971</v>
      </c>
      <c r="N164" s="248" t="s">
        <v>4971</v>
      </c>
      <c r="O164" s="248" t="s">
        <v>4971</v>
      </c>
      <c r="P164" s="248">
        <v>0</v>
      </c>
      <c r="Q164" t="s">
        <v>4971</v>
      </c>
    </row>
    <row r="165" spans="1:17" x14ac:dyDescent="0.3">
      <c r="A165" s="169"/>
      <c r="F165" s="248" t="s">
        <v>4971</v>
      </c>
      <c r="G165" s="248" t="s">
        <v>4971</v>
      </c>
      <c r="H165" s="171" t="s">
        <v>4971</v>
      </c>
      <c r="I165" s="248" t="s">
        <v>4971</v>
      </c>
      <c r="J165" s="248" t="s">
        <v>4971</v>
      </c>
      <c r="K165" s="31" t="s">
        <v>4971</v>
      </c>
      <c r="L165" s="172" t="s">
        <v>4971</v>
      </c>
      <c r="M165" s="248" t="s">
        <v>4971</v>
      </c>
      <c r="N165" s="248" t="s">
        <v>4971</v>
      </c>
      <c r="O165" s="248" t="s">
        <v>4971</v>
      </c>
      <c r="P165" s="248">
        <v>0</v>
      </c>
      <c r="Q165" t="s">
        <v>4971</v>
      </c>
    </row>
    <row r="166" spans="1:17" x14ac:dyDescent="0.3">
      <c r="A166" s="169"/>
      <c r="F166" s="248" t="s">
        <v>4971</v>
      </c>
      <c r="G166" s="248" t="s">
        <v>4971</v>
      </c>
      <c r="H166" s="171" t="s">
        <v>4971</v>
      </c>
      <c r="I166" s="248" t="s">
        <v>4971</v>
      </c>
      <c r="J166" s="248" t="s">
        <v>4971</v>
      </c>
      <c r="K166" s="31" t="s">
        <v>4971</v>
      </c>
      <c r="L166" s="172" t="s">
        <v>4971</v>
      </c>
      <c r="M166" s="248" t="s">
        <v>4971</v>
      </c>
      <c r="N166" s="248" t="s">
        <v>4971</v>
      </c>
      <c r="O166" s="248" t="s">
        <v>4971</v>
      </c>
      <c r="P166" s="248">
        <v>0</v>
      </c>
      <c r="Q166" t="s">
        <v>4971</v>
      </c>
    </row>
    <row r="167" spans="1:17" x14ac:dyDescent="0.3">
      <c r="A167" s="169"/>
      <c r="F167" s="248" t="s">
        <v>4971</v>
      </c>
      <c r="G167" s="248" t="s">
        <v>4971</v>
      </c>
      <c r="H167" s="171" t="s">
        <v>4971</v>
      </c>
      <c r="I167" s="248" t="s">
        <v>4971</v>
      </c>
      <c r="J167" s="248" t="s">
        <v>4971</v>
      </c>
      <c r="K167" s="31" t="s">
        <v>4971</v>
      </c>
      <c r="L167" s="172" t="s">
        <v>4971</v>
      </c>
      <c r="M167" s="248" t="s">
        <v>4971</v>
      </c>
      <c r="N167" s="248" t="s">
        <v>4971</v>
      </c>
      <c r="O167" s="248" t="s">
        <v>4971</v>
      </c>
      <c r="P167" s="248">
        <v>0</v>
      </c>
      <c r="Q167" t="s">
        <v>4971</v>
      </c>
    </row>
    <row r="168" spans="1:17" x14ac:dyDescent="0.3">
      <c r="A168" s="169"/>
      <c r="F168" s="248" t="s">
        <v>4971</v>
      </c>
      <c r="G168" s="248" t="s">
        <v>4971</v>
      </c>
      <c r="H168" s="171" t="s">
        <v>4971</v>
      </c>
      <c r="I168" s="248" t="s">
        <v>4971</v>
      </c>
      <c r="J168" s="248" t="s">
        <v>4971</v>
      </c>
      <c r="K168" s="31" t="s">
        <v>4971</v>
      </c>
      <c r="L168" s="172" t="s">
        <v>4971</v>
      </c>
      <c r="M168" s="248" t="s">
        <v>4971</v>
      </c>
      <c r="N168" s="248" t="s">
        <v>4971</v>
      </c>
      <c r="O168" s="248" t="s">
        <v>4971</v>
      </c>
      <c r="P168" s="248">
        <v>0</v>
      </c>
      <c r="Q168" t="s">
        <v>4971</v>
      </c>
    </row>
    <row r="169" spans="1:17" x14ac:dyDescent="0.3">
      <c r="A169" s="169"/>
      <c r="F169" s="248" t="s">
        <v>4971</v>
      </c>
      <c r="G169" s="248" t="s">
        <v>4971</v>
      </c>
      <c r="H169" s="171" t="s">
        <v>4971</v>
      </c>
      <c r="I169" s="248" t="s">
        <v>4971</v>
      </c>
      <c r="J169" s="248" t="s">
        <v>4971</v>
      </c>
      <c r="K169" s="31" t="s">
        <v>4971</v>
      </c>
      <c r="L169" s="172" t="s">
        <v>4971</v>
      </c>
      <c r="M169" s="248" t="s">
        <v>4971</v>
      </c>
      <c r="N169" s="248" t="s">
        <v>4971</v>
      </c>
      <c r="O169" s="248" t="s">
        <v>4971</v>
      </c>
      <c r="P169" s="248">
        <v>0</v>
      </c>
      <c r="Q169" t="s">
        <v>4971</v>
      </c>
    </row>
    <row r="170" spans="1:17" x14ac:dyDescent="0.3">
      <c r="A170" s="169"/>
      <c r="F170" s="248" t="s">
        <v>4971</v>
      </c>
      <c r="G170" s="248" t="s">
        <v>4971</v>
      </c>
      <c r="H170" s="171" t="s">
        <v>4971</v>
      </c>
      <c r="I170" s="248" t="s">
        <v>4971</v>
      </c>
      <c r="J170" s="248" t="s">
        <v>4971</v>
      </c>
      <c r="K170" s="31" t="s">
        <v>4971</v>
      </c>
      <c r="L170" s="172" t="s">
        <v>4971</v>
      </c>
      <c r="M170" s="248" t="s">
        <v>4971</v>
      </c>
      <c r="N170" s="248" t="s">
        <v>4971</v>
      </c>
      <c r="O170" s="248" t="s">
        <v>4971</v>
      </c>
      <c r="P170" s="248">
        <v>0</v>
      </c>
      <c r="Q170" t="s">
        <v>4971</v>
      </c>
    </row>
    <row r="171" spans="1:17" x14ac:dyDescent="0.3">
      <c r="A171" s="169"/>
      <c r="F171" s="248" t="s">
        <v>4971</v>
      </c>
      <c r="G171" s="248" t="s">
        <v>4971</v>
      </c>
      <c r="H171" s="171" t="s">
        <v>4971</v>
      </c>
      <c r="I171" s="248" t="s">
        <v>4971</v>
      </c>
      <c r="J171" s="248" t="s">
        <v>4971</v>
      </c>
      <c r="K171" s="31" t="s">
        <v>4971</v>
      </c>
      <c r="L171" s="172" t="s">
        <v>4971</v>
      </c>
      <c r="M171" s="248" t="s">
        <v>4971</v>
      </c>
      <c r="N171" s="248" t="s">
        <v>4971</v>
      </c>
      <c r="O171" s="248" t="s">
        <v>4971</v>
      </c>
      <c r="P171" s="248">
        <v>0</v>
      </c>
      <c r="Q171" t="s">
        <v>4971</v>
      </c>
    </row>
    <row r="172" spans="1:17" x14ac:dyDescent="0.3">
      <c r="A172" s="169"/>
      <c r="F172" s="248" t="s">
        <v>4971</v>
      </c>
      <c r="G172" s="248" t="s">
        <v>4971</v>
      </c>
      <c r="H172" s="171" t="s">
        <v>4971</v>
      </c>
      <c r="I172" s="248" t="s">
        <v>4971</v>
      </c>
      <c r="J172" s="248" t="s">
        <v>4971</v>
      </c>
      <c r="K172" s="31" t="s">
        <v>4971</v>
      </c>
      <c r="L172" s="172" t="s">
        <v>4971</v>
      </c>
      <c r="M172" s="248" t="s">
        <v>4971</v>
      </c>
      <c r="N172" s="248" t="s">
        <v>4971</v>
      </c>
      <c r="O172" s="248" t="s">
        <v>4971</v>
      </c>
      <c r="P172" s="248">
        <v>0</v>
      </c>
      <c r="Q172" t="s">
        <v>4971</v>
      </c>
    </row>
    <row r="173" spans="1:17" x14ac:dyDescent="0.3">
      <c r="A173" s="169"/>
      <c r="F173" s="248" t="s">
        <v>4971</v>
      </c>
      <c r="G173" s="248" t="s">
        <v>4971</v>
      </c>
      <c r="H173" s="171" t="s">
        <v>4971</v>
      </c>
      <c r="I173" s="248" t="s">
        <v>4971</v>
      </c>
      <c r="J173" s="248" t="s">
        <v>4971</v>
      </c>
      <c r="K173" s="31" t="s">
        <v>4971</v>
      </c>
      <c r="L173" s="172" t="s">
        <v>4971</v>
      </c>
      <c r="M173" s="248" t="s">
        <v>4971</v>
      </c>
      <c r="N173" s="248" t="s">
        <v>4971</v>
      </c>
      <c r="O173" s="248" t="s">
        <v>4971</v>
      </c>
      <c r="P173" s="248">
        <v>0</v>
      </c>
      <c r="Q173" t="s">
        <v>4971</v>
      </c>
    </row>
    <row r="174" spans="1:17" x14ac:dyDescent="0.3">
      <c r="A174" s="169"/>
      <c r="F174" s="248" t="s">
        <v>4971</v>
      </c>
      <c r="G174" s="248" t="s">
        <v>4971</v>
      </c>
      <c r="H174" s="171" t="s">
        <v>4971</v>
      </c>
      <c r="I174" s="248" t="s">
        <v>4971</v>
      </c>
      <c r="J174" s="248" t="s">
        <v>4971</v>
      </c>
      <c r="K174" s="31" t="s">
        <v>4971</v>
      </c>
      <c r="L174" s="172" t="s">
        <v>4971</v>
      </c>
      <c r="M174" s="248" t="s">
        <v>4971</v>
      </c>
      <c r="N174" s="248" t="s">
        <v>4971</v>
      </c>
      <c r="O174" s="248" t="s">
        <v>4971</v>
      </c>
      <c r="P174" s="248">
        <v>0</v>
      </c>
      <c r="Q174" t="s">
        <v>4971</v>
      </c>
    </row>
    <row r="175" spans="1:17" x14ac:dyDescent="0.3">
      <c r="A175" s="169"/>
      <c r="F175" s="248" t="s">
        <v>4971</v>
      </c>
      <c r="G175" s="248" t="s">
        <v>4971</v>
      </c>
      <c r="H175" s="171" t="s">
        <v>4971</v>
      </c>
      <c r="I175" s="248" t="s">
        <v>4971</v>
      </c>
      <c r="J175" s="248" t="s">
        <v>4971</v>
      </c>
      <c r="K175" s="31" t="s">
        <v>4971</v>
      </c>
      <c r="L175" s="172" t="s">
        <v>4971</v>
      </c>
      <c r="M175" s="248" t="s">
        <v>4971</v>
      </c>
      <c r="N175" s="248" t="s">
        <v>4971</v>
      </c>
      <c r="O175" s="248" t="s">
        <v>4971</v>
      </c>
      <c r="P175" s="248">
        <v>0</v>
      </c>
      <c r="Q175" t="s">
        <v>4971</v>
      </c>
    </row>
    <row r="176" spans="1:17" x14ac:dyDescent="0.3">
      <c r="A176" s="169"/>
      <c r="F176" s="248" t="s">
        <v>4971</v>
      </c>
      <c r="G176" s="248" t="s">
        <v>4971</v>
      </c>
      <c r="H176" s="171" t="s">
        <v>4971</v>
      </c>
      <c r="I176" s="248" t="s">
        <v>4971</v>
      </c>
      <c r="J176" s="248" t="s">
        <v>4971</v>
      </c>
      <c r="K176" s="31" t="s">
        <v>4971</v>
      </c>
      <c r="L176" s="172" t="s">
        <v>4971</v>
      </c>
      <c r="M176" s="248" t="s">
        <v>4971</v>
      </c>
      <c r="N176" s="248" t="s">
        <v>4971</v>
      </c>
      <c r="O176" s="248" t="s">
        <v>4971</v>
      </c>
      <c r="P176" s="248">
        <v>0</v>
      </c>
      <c r="Q176" t="s">
        <v>4971</v>
      </c>
    </row>
    <row r="177" spans="1:17" x14ac:dyDescent="0.3">
      <c r="A177" s="169"/>
      <c r="F177" s="248" t="s">
        <v>4971</v>
      </c>
      <c r="G177" s="248" t="s">
        <v>4971</v>
      </c>
      <c r="H177" s="171" t="s">
        <v>4971</v>
      </c>
      <c r="I177" s="248" t="s">
        <v>4971</v>
      </c>
      <c r="J177" s="248" t="s">
        <v>4971</v>
      </c>
      <c r="K177" s="31" t="s">
        <v>4971</v>
      </c>
      <c r="L177" s="172" t="s">
        <v>4971</v>
      </c>
      <c r="M177" s="248" t="s">
        <v>4971</v>
      </c>
      <c r="N177" s="248" t="s">
        <v>4971</v>
      </c>
      <c r="O177" s="248" t="s">
        <v>4971</v>
      </c>
      <c r="P177" s="248">
        <v>0</v>
      </c>
      <c r="Q177" t="s">
        <v>4971</v>
      </c>
    </row>
    <row r="178" spans="1:17" x14ac:dyDescent="0.3">
      <c r="A178" s="169"/>
      <c r="F178" s="248" t="s">
        <v>4971</v>
      </c>
      <c r="G178" s="248" t="s">
        <v>4971</v>
      </c>
      <c r="H178" s="171" t="s">
        <v>4971</v>
      </c>
      <c r="I178" s="248" t="s">
        <v>4971</v>
      </c>
      <c r="J178" s="248" t="s">
        <v>4971</v>
      </c>
      <c r="K178" s="31" t="s">
        <v>4971</v>
      </c>
      <c r="L178" s="172" t="s">
        <v>4971</v>
      </c>
      <c r="M178" s="248" t="s">
        <v>4971</v>
      </c>
      <c r="N178" s="248" t="s">
        <v>4971</v>
      </c>
      <c r="O178" s="248" t="s">
        <v>4971</v>
      </c>
      <c r="P178" s="248">
        <v>0</v>
      </c>
      <c r="Q178" t="s">
        <v>4971</v>
      </c>
    </row>
    <row r="179" spans="1:17" x14ac:dyDescent="0.3">
      <c r="A179" s="169"/>
      <c r="F179" s="248" t="s">
        <v>4971</v>
      </c>
      <c r="G179" s="248" t="s">
        <v>4971</v>
      </c>
      <c r="H179" s="171" t="s">
        <v>4971</v>
      </c>
      <c r="I179" s="248" t="s">
        <v>4971</v>
      </c>
      <c r="J179" s="248" t="s">
        <v>4971</v>
      </c>
      <c r="K179" s="31" t="s">
        <v>4971</v>
      </c>
      <c r="L179" s="172" t="s">
        <v>4971</v>
      </c>
      <c r="M179" s="248" t="s">
        <v>4971</v>
      </c>
      <c r="N179" s="248" t="s">
        <v>4971</v>
      </c>
      <c r="O179" s="248" t="s">
        <v>4971</v>
      </c>
      <c r="P179" s="248">
        <v>0</v>
      </c>
      <c r="Q179" t="s">
        <v>4971</v>
      </c>
    </row>
    <row r="180" spans="1:17" x14ac:dyDescent="0.3">
      <c r="A180" s="169"/>
      <c r="F180" s="248" t="s">
        <v>4971</v>
      </c>
      <c r="G180" s="248" t="s">
        <v>4971</v>
      </c>
      <c r="H180" s="171" t="s">
        <v>4971</v>
      </c>
      <c r="I180" s="248" t="s">
        <v>4971</v>
      </c>
      <c r="J180" s="248" t="s">
        <v>4971</v>
      </c>
      <c r="K180" s="31" t="s">
        <v>4971</v>
      </c>
      <c r="L180" s="172" t="s">
        <v>4971</v>
      </c>
      <c r="M180" s="248" t="s">
        <v>4971</v>
      </c>
      <c r="N180" s="248" t="s">
        <v>4971</v>
      </c>
      <c r="O180" s="248" t="s">
        <v>4971</v>
      </c>
      <c r="P180" s="248">
        <v>0</v>
      </c>
      <c r="Q180" t="s">
        <v>4971</v>
      </c>
    </row>
    <row r="181" spans="1:17" x14ac:dyDescent="0.3">
      <c r="A181" s="169"/>
      <c r="F181" s="248" t="s">
        <v>4971</v>
      </c>
      <c r="G181" s="248" t="s">
        <v>4971</v>
      </c>
      <c r="H181" s="171" t="s">
        <v>4971</v>
      </c>
      <c r="I181" s="248" t="s">
        <v>4971</v>
      </c>
      <c r="J181" s="248" t="s">
        <v>4971</v>
      </c>
      <c r="K181" s="31" t="s">
        <v>4971</v>
      </c>
      <c r="L181" s="172" t="s">
        <v>4971</v>
      </c>
      <c r="M181" s="248" t="s">
        <v>4971</v>
      </c>
      <c r="N181" s="248" t="s">
        <v>4971</v>
      </c>
      <c r="O181" s="248" t="s">
        <v>4971</v>
      </c>
      <c r="P181" s="248">
        <v>0</v>
      </c>
      <c r="Q181" t="s">
        <v>4971</v>
      </c>
    </row>
    <row r="182" spans="1:17" x14ac:dyDescent="0.3">
      <c r="A182" s="169"/>
      <c r="F182" s="248" t="s">
        <v>4971</v>
      </c>
      <c r="G182" s="248" t="s">
        <v>4971</v>
      </c>
      <c r="H182" s="171" t="s">
        <v>4971</v>
      </c>
      <c r="I182" s="248" t="s">
        <v>4971</v>
      </c>
      <c r="J182" s="248" t="s">
        <v>4971</v>
      </c>
      <c r="K182" s="31" t="s">
        <v>4971</v>
      </c>
      <c r="L182" s="172" t="s">
        <v>4971</v>
      </c>
      <c r="M182" s="248" t="s">
        <v>4971</v>
      </c>
      <c r="N182" s="248" t="s">
        <v>4971</v>
      </c>
      <c r="O182" s="248" t="s">
        <v>4971</v>
      </c>
      <c r="P182" s="248">
        <v>0</v>
      </c>
      <c r="Q182" t="s">
        <v>4971</v>
      </c>
    </row>
    <row r="183" spans="1:17" x14ac:dyDescent="0.3">
      <c r="A183" s="169"/>
      <c r="F183" s="248" t="s">
        <v>4971</v>
      </c>
      <c r="G183" s="248" t="s">
        <v>4971</v>
      </c>
      <c r="H183" s="171" t="s">
        <v>4971</v>
      </c>
      <c r="I183" s="248" t="s">
        <v>4971</v>
      </c>
      <c r="J183" s="248" t="s">
        <v>4971</v>
      </c>
      <c r="K183" s="31" t="s">
        <v>4971</v>
      </c>
      <c r="L183" s="172" t="s">
        <v>4971</v>
      </c>
      <c r="M183" s="248" t="s">
        <v>4971</v>
      </c>
      <c r="N183" s="248" t="s">
        <v>4971</v>
      </c>
      <c r="O183" s="248" t="s">
        <v>4971</v>
      </c>
      <c r="P183" s="248">
        <v>0</v>
      </c>
      <c r="Q183" t="s">
        <v>4971</v>
      </c>
    </row>
    <row r="184" spans="1:17" x14ac:dyDescent="0.3">
      <c r="A184" s="169"/>
      <c r="F184" s="248" t="s">
        <v>4971</v>
      </c>
      <c r="G184" s="248" t="s">
        <v>4971</v>
      </c>
      <c r="H184" s="171" t="s">
        <v>4971</v>
      </c>
      <c r="I184" s="248" t="s">
        <v>4971</v>
      </c>
      <c r="J184" s="248" t="s">
        <v>4971</v>
      </c>
      <c r="K184" s="31" t="s">
        <v>4971</v>
      </c>
      <c r="L184" s="172" t="s">
        <v>4971</v>
      </c>
      <c r="M184" s="248" t="s">
        <v>4971</v>
      </c>
      <c r="N184" s="248" t="s">
        <v>4971</v>
      </c>
      <c r="O184" s="248" t="s">
        <v>4971</v>
      </c>
      <c r="P184" s="248">
        <v>0</v>
      </c>
      <c r="Q184" t="s">
        <v>4971</v>
      </c>
    </row>
    <row r="185" spans="1:17" x14ac:dyDescent="0.3">
      <c r="A185" s="169"/>
      <c r="F185" s="248" t="s">
        <v>4971</v>
      </c>
      <c r="G185" s="248" t="s">
        <v>4971</v>
      </c>
      <c r="H185" s="171" t="s">
        <v>4971</v>
      </c>
      <c r="I185" s="248" t="s">
        <v>4971</v>
      </c>
      <c r="J185" s="248" t="s">
        <v>4971</v>
      </c>
      <c r="K185" s="31" t="s">
        <v>4971</v>
      </c>
      <c r="L185" s="172" t="s">
        <v>4971</v>
      </c>
      <c r="M185" s="248" t="s">
        <v>4971</v>
      </c>
      <c r="N185" s="248" t="s">
        <v>4971</v>
      </c>
      <c r="O185" s="248" t="s">
        <v>4971</v>
      </c>
      <c r="P185" s="248">
        <v>0</v>
      </c>
      <c r="Q185" t="s">
        <v>4971</v>
      </c>
    </row>
    <row r="186" spans="1:17" x14ac:dyDescent="0.3">
      <c r="A186" s="169"/>
      <c r="F186" s="248" t="s">
        <v>4971</v>
      </c>
      <c r="G186" s="248" t="s">
        <v>4971</v>
      </c>
      <c r="H186" s="171" t="s">
        <v>4971</v>
      </c>
      <c r="I186" s="248" t="s">
        <v>4971</v>
      </c>
      <c r="J186" s="248" t="s">
        <v>4971</v>
      </c>
      <c r="K186" s="31" t="s">
        <v>4971</v>
      </c>
      <c r="L186" s="172" t="s">
        <v>4971</v>
      </c>
      <c r="M186" s="248" t="s">
        <v>4971</v>
      </c>
      <c r="N186" s="248" t="s">
        <v>4971</v>
      </c>
      <c r="O186" s="248" t="s">
        <v>4971</v>
      </c>
      <c r="P186" s="248">
        <v>0</v>
      </c>
      <c r="Q186" t="s">
        <v>4971</v>
      </c>
    </row>
    <row r="187" spans="1:17" x14ac:dyDescent="0.3">
      <c r="A187" s="169"/>
      <c r="F187" s="248" t="s">
        <v>4971</v>
      </c>
      <c r="G187" s="248" t="s">
        <v>4971</v>
      </c>
      <c r="H187" s="171" t="s">
        <v>4971</v>
      </c>
      <c r="I187" s="248" t="s">
        <v>4971</v>
      </c>
      <c r="J187" s="248" t="s">
        <v>4971</v>
      </c>
      <c r="K187" s="31" t="s">
        <v>4971</v>
      </c>
      <c r="L187" s="172" t="s">
        <v>4971</v>
      </c>
      <c r="M187" s="248" t="s">
        <v>4971</v>
      </c>
      <c r="N187" s="248" t="s">
        <v>4971</v>
      </c>
      <c r="O187" s="248" t="s">
        <v>4971</v>
      </c>
      <c r="P187" s="248">
        <v>0</v>
      </c>
      <c r="Q187" t="s">
        <v>4971</v>
      </c>
    </row>
    <row r="188" spans="1:17" x14ac:dyDescent="0.3">
      <c r="A188" s="169"/>
      <c r="F188" s="248" t="s">
        <v>4971</v>
      </c>
      <c r="G188" s="248" t="s">
        <v>4971</v>
      </c>
      <c r="H188" s="171" t="s">
        <v>4971</v>
      </c>
      <c r="I188" s="248" t="s">
        <v>4971</v>
      </c>
      <c r="J188" s="248" t="s">
        <v>4971</v>
      </c>
      <c r="K188" s="31" t="s">
        <v>4971</v>
      </c>
      <c r="L188" s="172" t="s">
        <v>4971</v>
      </c>
      <c r="M188" s="248" t="s">
        <v>4971</v>
      </c>
      <c r="N188" s="248" t="s">
        <v>4971</v>
      </c>
      <c r="O188" s="248" t="s">
        <v>4971</v>
      </c>
      <c r="P188" s="248">
        <v>0</v>
      </c>
      <c r="Q188" t="s">
        <v>4971</v>
      </c>
    </row>
    <row r="189" spans="1:17" x14ac:dyDescent="0.3">
      <c r="A189" s="169"/>
      <c r="F189" s="248" t="s">
        <v>4971</v>
      </c>
      <c r="G189" s="248" t="s">
        <v>4971</v>
      </c>
      <c r="H189" s="171" t="s">
        <v>4971</v>
      </c>
      <c r="I189" s="248" t="s">
        <v>4971</v>
      </c>
      <c r="J189" s="248" t="s">
        <v>4971</v>
      </c>
      <c r="K189" s="31" t="s">
        <v>4971</v>
      </c>
      <c r="L189" s="172" t="s">
        <v>4971</v>
      </c>
      <c r="M189" s="248" t="s">
        <v>4971</v>
      </c>
      <c r="N189" s="248" t="s">
        <v>4971</v>
      </c>
      <c r="O189" s="248" t="s">
        <v>4971</v>
      </c>
      <c r="P189" s="248">
        <v>0</v>
      </c>
      <c r="Q189" t="s">
        <v>4971</v>
      </c>
    </row>
    <row r="190" spans="1:17" x14ac:dyDescent="0.3">
      <c r="A190" s="169"/>
      <c r="F190" s="248" t="s">
        <v>4971</v>
      </c>
      <c r="G190" s="248" t="s">
        <v>4971</v>
      </c>
      <c r="H190" s="171" t="s">
        <v>4971</v>
      </c>
      <c r="I190" s="248" t="s">
        <v>4971</v>
      </c>
      <c r="J190" s="248" t="s">
        <v>4971</v>
      </c>
      <c r="K190" s="31" t="s">
        <v>4971</v>
      </c>
      <c r="L190" s="172" t="s">
        <v>4971</v>
      </c>
      <c r="M190" s="248" t="s">
        <v>4971</v>
      </c>
      <c r="N190" s="248" t="s">
        <v>4971</v>
      </c>
      <c r="O190" s="248" t="s">
        <v>4971</v>
      </c>
      <c r="P190" s="248">
        <v>0</v>
      </c>
      <c r="Q190" t="s">
        <v>4971</v>
      </c>
    </row>
    <row r="191" spans="1:17" x14ac:dyDescent="0.3">
      <c r="A191" s="169"/>
      <c r="F191" s="248" t="s">
        <v>4971</v>
      </c>
      <c r="G191" s="248" t="s">
        <v>4971</v>
      </c>
      <c r="H191" s="171" t="s">
        <v>4971</v>
      </c>
      <c r="I191" s="248" t="s">
        <v>4971</v>
      </c>
      <c r="J191" s="248" t="s">
        <v>4971</v>
      </c>
      <c r="K191" s="31" t="s">
        <v>4971</v>
      </c>
      <c r="L191" s="172" t="s">
        <v>4971</v>
      </c>
      <c r="M191" s="248" t="s">
        <v>4971</v>
      </c>
      <c r="N191" s="248" t="s">
        <v>4971</v>
      </c>
      <c r="O191" s="248" t="s">
        <v>4971</v>
      </c>
      <c r="P191" s="248">
        <v>0</v>
      </c>
      <c r="Q191" t="s">
        <v>4971</v>
      </c>
    </row>
    <row r="192" spans="1:17" x14ac:dyDescent="0.3">
      <c r="A192" s="169"/>
      <c r="F192" s="248" t="s">
        <v>4971</v>
      </c>
      <c r="G192" s="248" t="s">
        <v>4971</v>
      </c>
      <c r="H192" s="171" t="s">
        <v>4971</v>
      </c>
      <c r="I192" s="248" t="s">
        <v>4971</v>
      </c>
      <c r="J192" s="248" t="s">
        <v>4971</v>
      </c>
      <c r="K192" s="31" t="s">
        <v>4971</v>
      </c>
      <c r="L192" s="172" t="s">
        <v>4971</v>
      </c>
      <c r="M192" s="248" t="s">
        <v>4971</v>
      </c>
      <c r="N192" s="248" t="s">
        <v>4971</v>
      </c>
      <c r="O192" s="248" t="s">
        <v>4971</v>
      </c>
      <c r="P192" s="248">
        <v>0</v>
      </c>
      <c r="Q192" t="s">
        <v>4971</v>
      </c>
    </row>
    <row r="193" spans="1:17" x14ac:dyDescent="0.3">
      <c r="A193" s="169"/>
      <c r="F193" s="248" t="s">
        <v>4971</v>
      </c>
      <c r="G193" s="248" t="s">
        <v>4971</v>
      </c>
      <c r="H193" s="171" t="s">
        <v>4971</v>
      </c>
      <c r="I193" s="248" t="s">
        <v>4971</v>
      </c>
      <c r="J193" s="248" t="s">
        <v>4971</v>
      </c>
      <c r="K193" s="31" t="s">
        <v>4971</v>
      </c>
      <c r="L193" s="172" t="s">
        <v>4971</v>
      </c>
      <c r="M193" s="248" t="s">
        <v>4971</v>
      </c>
      <c r="N193" s="248" t="s">
        <v>4971</v>
      </c>
      <c r="O193" s="248" t="s">
        <v>4971</v>
      </c>
      <c r="P193" s="248">
        <v>0</v>
      </c>
      <c r="Q193" t="s">
        <v>4971</v>
      </c>
    </row>
    <row r="194" spans="1:17" x14ac:dyDescent="0.3">
      <c r="A194" s="169"/>
      <c r="F194" s="248" t="s">
        <v>4971</v>
      </c>
      <c r="G194" s="248" t="s">
        <v>4971</v>
      </c>
      <c r="H194" s="171" t="s">
        <v>4971</v>
      </c>
      <c r="I194" s="248" t="s">
        <v>4971</v>
      </c>
      <c r="J194" s="248" t="s">
        <v>4971</v>
      </c>
      <c r="K194" s="31" t="s">
        <v>4971</v>
      </c>
      <c r="L194" s="172" t="s">
        <v>4971</v>
      </c>
      <c r="M194" s="248" t="s">
        <v>4971</v>
      </c>
      <c r="N194" s="248" t="s">
        <v>4971</v>
      </c>
      <c r="O194" s="248" t="s">
        <v>4971</v>
      </c>
      <c r="P194" s="248">
        <v>0</v>
      </c>
      <c r="Q194" t="s">
        <v>4971</v>
      </c>
    </row>
    <row r="195" spans="1:17" x14ac:dyDescent="0.3">
      <c r="A195" s="169"/>
      <c r="F195" s="248" t="s">
        <v>4971</v>
      </c>
      <c r="G195" s="248" t="s">
        <v>4971</v>
      </c>
      <c r="H195" s="171" t="s">
        <v>4971</v>
      </c>
      <c r="I195" s="248" t="s">
        <v>4971</v>
      </c>
      <c r="J195" s="248" t="s">
        <v>4971</v>
      </c>
      <c r="K195" s="31" t="s">
        <v>4971</v>
      </c>
      <c r="L195" s="172" t="s">
        <v>4971</v>
      </c>
      <c r="M195" s="248" t="s">
        <v>4971</v>
      </c>
      <c r="N195" s="248" t="s">
        <v>4971</v>
      </c>
      <c r="O195" s="248" t="s">
        <v>4971</v>
      </c>
      <c r="P195" s="248">
        <v>0</v>
      </c>
      <c r="Q195" t="s">
        <v>4971</v>
      </c>
    </row>
    <row r="196" spans="1:17" x14ac:dyDescent="0.3">
      <c r="A196" s="169"/>
      <c r="F196" s="248" t="s">
        <v>4971</v>
      </c>
      <c r="G196" s="248" t="s">
        <v>4971</v>
      </c>
      <c r="H196" s="171" t="s">
        <v>4971</v>
      </c>
      <c r="I196" s="248" t="s">
        <v>4971</v>
      </c>
      <c r="J196" s="248" t="s">
        <v>4971</v>
      </c>
      <c r="K196" s="31" t="s">
        <v>4971</v>
      </c>
      <c r="L196" s="172" t="s">
        <v>4971</v>
      </c>
      <c r="M196" s="248" t="s">
        <v>4971</v>
      </c>
      <c r="N196" s="248" t="s">
        <v>4971</v>
      </c>
      <c r="O196" s="248" t="s">
        <v>4971</v>
      </c>
      <c r="P196" s="248">
        <v>0</v>
      </c>
      <c r="Q196" t="s">
        <v>4971</v>
      </c>
    </row>
    <row r="197" spans="1:17" x14ac:dyDescent="0.3">
      <c r="A197" s="169"/>
      <c r="F197" s="248" t="s">
        <v>4971</v>
      </c>
      <c r="G197" s="248" t="s">
        <v>4971</v>
      </c>
      <c r="H197" s="171" t="s">
        <v>4971</v>
      </c>
      <c r="I197" s="248" t="s">
        <v>4971</v>
      </c>
      <c r="J197" s="248" t="s">
        <v>4971</v>
      </c>
      <c r="K197" s="31" t="s">
        <v>4971</v>
      </c>
      <c r="L197" s="172" t="s">
        <v>4971</v>
      </c>
      <c r="M197" s="248" t="s">
        <v>4971</v>
      </c>
      <c r="N197" s="248" t="s">
        <v>4971</v>
      </c>
      <c r="O197" s="248" t="s">
        <v>4971</v>
      </c>
      <c r="P197" s="248">
        <v>0</v>
      </c>
      <c r="Q197" t="s">
        <v>4971</v>
      </c>
    </row>
    <row r="198" spans="1:17" x14ac:dyDescent="0.3">
      <c r="A198" s="169"/>
      <c r="F198" s="248" t="s">
        <v>4971</v>
      </c>
      <c r="G198" s="248" t="s">
        <v>4971</v>
      </c>
      <c r="H198" s="171" t="s">
        <v>4971</v>
      </c>
      <c r="I198" s="248" t="s">
        <v>4971</v>
      </c>
      <c r="J198" s="248" t="s">
        <v>4971</v>
      </c>
      <c r="K198" s="31" t="s">
        <v>4971</v>
      </c>
      <c r="L198" s="172" t="s">
        <v>4971</v>
      </c>
      <c r="M198" s="248" t="s">
        <v>4971</v>
      </c>
      <c r="N198" s="248" t="s">
        <v>4971</v>
      </c>
      <c r="O198" s="248" t="s">
        <v>4971</v>
      </c>
      <c r="P198" s="248">
        <v>0</v>
      </c>
      <c r="Q198" t="s">
        <v>4971</v>
      </c>
    </row>
    <row r="199" spans="1:17" x14ac:dyDescent="0.3">
      <c r="A199" s="169"/>
      <c r="F199" s="248" t="s">
        <v>4971</v>
      </c>
      <c r="G199" s="248" t="s">
        <v>4971</v>
      </c>
      <c r="H199" s="171" t="s">
        <v>4971</v>
      </c>
      <c r="I199" s="248" t="s">
        <v>4971</v>
      </c>
      <c r="J199" s="248" t="s">
        <v>4971</v>
      </c>
      <c r="K199" s="31" t="s">
        <v>4971</v>
      </c>
      <c r="L199" s="172" t="s">
        <v>4971</v>
      </c>
      <c r="M199" s="248" t="s">
        <v>4971</v>
      </c>
      <c r="N199" s="248" t="s">
        <v>4971</v>
      </c>
      <c r="O199" s="248" t="s">
        <v>4971</v>
      </c>
      <c r="P199" s="248">
        <v>0</v>
      </c>
      <c r="Q199" t="s">
        <v>4971</v>
      </c>
    </row>
    <row r="200" spans="1:17" x14ac:dyDescent="0.3">
      <c r="A200" s="169"/>
      <c r="F200" s="248" t="s">
        <v>4971</v>
      </c>
      <c r="G200" s="248" t="s">
        <v>4971</v>
      </c>
      <c r="H200" s="171" t="s">
        <v>4971</v>
      </c>
      <c r="I200" s="248" t="s">
        <v>4971</v>
      </c>
      <c r="J200" s="248" t="s">
        <v>4971</v>
      </c>
      <c r="K200" s="31" t="s">
        <v>4971</v>
      </c>
      <c r="L200" s="172" t="s">
        <v>4971</v>
      </c>
      <c r="M200" s="248" t="s">
        <v>4971</v>
      </c>
      <c r="N200" s="248" t="s">
        <v>4971</v>
      </c>
      <c r="O200" s="248" t="s">
        <v>4971</v>
      </c>
      <c r="P200" s="248">
        <v>0</v>
      </c>
      <c r="Q200" t="s">
        <v>4971</v>
      </c>
    </row>
    <row r="201" spans="1:17" x14ac:dyDescent="0.3">
      <c r="A201" s="169"/>
      <c r="F201" s="248" t="s">
        <v>4971</v>
      </c>
      <c r="G201" s="248" t="s">
        <v>4971</v>
      </c>
      <c r="H201" s="171" t="s">
        <v>4971</v>
      </c>
      <c r="I201" s="248" t="s">
        <v>4971</v>
      </c>
      <c r="J201" s="248" t="s">
        <v>4971</v>
      </c>
      <c r="K201" s="31" t="s">
        <v>4971</v>
      </c>
      <c r="L201" s="172" t="s">
        <v>4971</v>
      </c>
      <c r="M201" s="248" t="s">
        <v>4971</v>
      </c>
      <c r="N201" s="248" t="s">
        <v>4971</v>
      </c>
      <c r="O201" s="248" t="s">
        <v>4971</v>
      </c>
      <c r="P201" s="248">
        <v>0</v>
      </c>
      <c r="Q201" t="s">
        <v>4971</v>
      </c>
    </row>
    <row r="202" spans="1:17" x14ac:dyDescent="0.3">
      <c r="A202" s="169"/>
      <c r="F202" s="248" t="s">
        <v>4971</v>
      </c>
      <c r="G202" s="248" t="s">
        <v>4971</v>
      </c>
      <c r="H202" s="171" t="s">
        <v>4971</v>
      </c>
      <c r="I202" s="248" t="s">
        <v>4971</v>
      </c>
      <c r="J202" s="248" t="s">
        <v>4971</v>
      </c>
      <c r="K202" s="31" t="s">
        <v>4971</v>
      </c>
      <c r="L202" s="172" t="s">
        <v>4971</v>
      </c>
      <c r="M202" s="248" t="s">
        <v>4971</v>
      </c>
      <c r="N202" s="248" t="s">
        <v>4971</v>
      </c>
      <c r="O202" s="248" t="s">
        <v>4971</v>
      </c>
      <c r="P202" s="248">
        <v>0</v>
      </c>
      <c r="Q202" t="s">
        <v>4971</v>
      </c>
    </row>
    <row r="203" spans="1:17" x14ac:dyDescent="0.3">
      <c r="A203" s="169"/>
      <c r="F203" s="248" t="s">
        <v>4971</v>
      </c>
      <c r="G203" s="248" t="s">
        <v>4971</v>
      </c>
      <c r="H203" s="171" t="s">
        <v>4971</v>
      </c>
      <c r="I203" s="248" t="s">
        <v>4971</v>
      </c>
      <c r="J203" s="248" t="s">
        <v>4971</v>
      </c>
      <c r="K203" s="31" t="s">
        <v>4971</v>
      </c>
      <c r="L203" s="172" t="s">
        <v>4971</v>
      </c>
      <c r="M203" s="248" t="s">
        <v>4971</v>
      </c>
      <c r="N203" s="248" t="s">
        <v>4971</v>
      </c>
      <c r="O203" s="248" t="s">
        <v>4971</v>
      </c>
      <c r="P203" s="248">
        <v>0</v>
      </c>
      <c r="Q203" t="s">
        <v>4971</v>
      </c>
    </row>
    <row r="204" spans="1:17" x14ac:dyDescent="0.3">
      <c r="A204" s="169"/>
      <c r="F204" s="248" t="s">
        <v>4971</v>
      </c>
      <c r="G204" s="248" t="s">
        <v>4971</v>
      </c>
      <c r="H204" s="171" t="s">
        <v>4971</v>
      </c>
      <c r="I204" s="248" t="s">
        <v>4971</v>
      </c>
      <c r="J204" s="248" t="s">
        <v>4971</v>
      </c>
      <c r="K204" s="31" t="s">
        <v>4971</v>
      </c>
      <c r="L204" s="172" t="s">
        <v>4971</v>
      </c>
      <c r="M204" s="248" t="s">
        <v>4971</v>
      </c>
      <c r="N204" s="248" t="s">
        <v>4971</v>
      </c>
      <c r="O204" s="248" t="s">
        <v>4971</v>
      </c>
      <c r="P204" s="248">
        <v>0</v>
      </c>
      <c r="Q204" t="s">
        <v>4971</v>
      </c>
    </row>
    <row r="205" spans="1:17" x14ac:dyDescent="0.3">
      <c r="A205" s="169"/>
      <c r="F205" s="248" t="s">
        <v>4971</v>
      </c>
      <c r="G205" s="248" t="s">
        <v>4971</v>
      </c>
      <c r="H205" s="171" t="s">
        <v>4971</v>
      </c>
      <c r="I205" s="248" t="s">
        <v>4971</v>
      </c>
      <c r="J205" s="248" t="s">
        <v>4971</v>
      </c>
      <c r="K205" s="31" t="s">
        <v>4971</v>
      </c>
      <c r="L205" s="172" t="s">
        <v>4971</v>
      </c>
      <c r="M205" s="248" t="s">
        <v>4971</v>
      </c>
      <c r="N205" s="248" t="s">
        <v>4971</v>
      </c>
      <c r="O205" s="248" t="s">
        <v>4971</v>
      </c>
      <c r="P205" s="248">
        <v>0</v>
      </c>
      <c r="Q205" t="s">
        <v>4971</v>
      </c>
    </row>
    <row r="206" spans="1:17" x14ac:dyDescent="0.3">
      <c r="A206" s="169"/>
      <c r="F206" s="248" t="s">
        <v>4971</v>
      </c>
      <c r="G206" s="248" t="s">
        <v>4971</v>
      </c>
      <c r="H206" s="171" t="s">
        <v>4971</v>
      </c>
      <c r="I206" s="248" t="s">
        <v>4971</v>
      </c>
      <c r="J206" s="248" t="s">
        <v>4971</v>
      </c>
      <c r="K206" s="31" t="s">
        <v>4971</v>
      </c>
      <c r="L206" s="172" t="s">
        <v>4971</v>
      </c>
      <c r="M206" s="248" t="s">
        <v>4971</v>
      </c>
      <c r="N206" s="248" t="s">
        <v>4971</v>
      </c>
      <c r="O206" s="248" t="s">
        <v>4971</v>
      </c>
      <c r="P206" s="248">
        <v>0</v>
      </c>
      <c r="Q206" t="s">
        <v>4971</v>
      </c>
    </row>
    <row r="207" spans="1:17" x14ac:dyDescent="0.3">
      <c r="A207" s="169"/>
      <c r="F207" s="248" t="s">
        <v>4971</v>
      </c>
      <c r="G207" s="248" t="s">
        <v>4971</v>
      </c>
      <c r="H207" s="171" t="s">
        <v>4971</v>
      </c>
      <c r="I207" s="248" t="s">
        <v>4971</v>
      </c>
      <c r="J207" s="248" t="s">
        <v>4971</v>
      </c>
      <c r="K207" s="31" t="s">
        <v>4971</v>
      </c>
      <c r="L207" s="172" t="s">
        <v>4971</v>
      </c>
      <c r="M207" s="248" t="s">
        <v>4971</v>
      </c>
      <c r="N207" s="248" t="s">
        <v>4971</v>
      </c>
      <c r="O207" s="248" t="s">
        <v>4971</v>
      </c>
      <c r="P207" s="248">
        <v>0</v>
      </c>
      <c r="Q207" t="s">
        <v>4971</v>
      </c>
    </row>
    <row r="208" spans="1:17" x14ac:dyDescent="0.3">
      <c r="A208" s="169"/>
      <c r="F208" s="248" t="s">
        <v>4971</v>
      </c>
      <c r="G208" s="248" t="s">
        <v>4971</v>
      </c>
      <c r="H208" s="171" t="s">
        <v>4971</v>
      </c>
      <c r="I208" s="248" t="s">
        <v>4971</v>
      </c>
      <c r="J208" s="248" t="s">
        <v>4971</v>
      </c>
      <c r="K208" s="31" t="s">
        <v>4971</v>
      </c>
      <c r="L208" s="172" t="s">
        <v>4971</v>
      </c>
      <c r="M208" s="248" t="s">
        <v>4971</v>
      </c>
      <c r="N208" s="248" t="s">
        <v>4971</v>
      </c>
      <c r="O208" s="248" t="s">
        <v>4971</v>
      </c>
      <c r="P208" s="248">
        <v>0</v>
      </c>
      <c r="Q208" t="s">
        <v>4971</v>
      </c>
    </row>
    <row r="209" spans="1:17" x14ac:dyDescent="0.3">
      <c r="A209" s="169"/>
      <c r="F209" s="248" t="s">
        <v>4971</v>
      </c>
      <c r="G209" s="248" t="s">
        <v>4971</v>
      </c>
      <c r="H209" s="171" t="s">
        <v>4971</v>
      </c>
      <c r="I209" s="248" t="s">
        <v>4971</v>
      </c>
      <c r="J209" s="248" t="s">
        <v>4971</v>
      </c>
      <c r="K209" s="31" t="s">
        <v>4971</v>
      </c>
      <c r="L209" s="172" t="s">
        <v>4971</v>
      </c>
      <c r="M209" s="248" t="s">
        <v>4971</v>
      </c>
      <c r="N209" s="248" t="s">
        <v>4971</v>
      </c>
      <c r="O209" s="248" t="s">
        <v>4971</v>
      </c>
      <c r="P209" s="248">
        <v>0</v>
      </c>
      <c r="Q209" t="s">
        <v>4971</v>
      </c>
    </row>
    <row r="210" spans="1:17" x14ac:dyDescent="0.3">
      <c r="A210" s="169"/>
      <c r="F210" s="248" t="s">
        <v>4971</v>
      </c>
      <c r="G210" s="248" t="s">
        <v>4971</v>
      </c>
      <c r="H210" s="171" t="s">
        <v>4971</v>
      </c>
      <c r="I210" s="248" t="s">
        <v>4971</v>
      </c>
      <c r="J210" s="248" t="s">
        <v>4971</v>
      </c>
      <c r="K210" s="31" t="s">
        <v>4971</v>
      </c>
      <c r="L210" s="172" t="s">
        <v>4971</v>
      </c>
      <c r="M210" s="248" t="s">
        <v>4971</v>
      </c>
      <c r="N210" s="248" t="s">
        <v>4971</v>
      </c>
      <c r="O210" s="248" t="s">
        <v>4971</v>
      </c>
      <c r="P210" s="248">
        <v>0</v>
      </c>
      <c r="Q210" t="s">
        <v>4971</v>
      </c>
    </row>
    <row r="211" spans="1:17" x14ac:dyDescent="0.3">
      <c r="A211" s="169"/>
      <c r="F211" s="248" t="s">
        <v>4971</v>
      </c>
      <c r="G211" s="248" t="s">
        <v>4971</v>
      </c>
      <c r="H211" s="171" t="s">
        <v>4971</v>
      </c>
      <c r="I211" s="248" t="s">
        <v>4971</v>
      </c>
      <c r="J211" s="248" t="s">
        <v>4971</v>
      </c>
      <c r="K211" s="31" t="s">
        <v>4971</v>
      </c>
      <c r="L211" s="172" t="s">
        <v>4971</v>
      </c>
      <c r="M211" s="248" t="s">
        <v>4971</v>
      </c>
      <c r="N211" s="248" t="s">
        <v>4971</v>
      </c>
      <c r="O211" s="248" t="s">
        <v>4971</v>
      </c>
      <c r="P211" s="248">
        <v>0</v>
      </c>
      <c r="Q211" t="s">
        <v>4971</v>
      </c>
    </row>
    <row r="212" spans="1:17" x14ac:dyDescent="0.3">
      <c r="A212" s="169"/>
      <c r="F212" s="248" t="s">
        <v>4971</v>
      </c>
      <c r="G212" s="248" t="s">
        <v>4971</v>
      </c>
      <c r="H212" s="171" t="s">
        <v>4971</v>
      </c>
      <c r="I212" s="248" t="s">
        <v>4971</v>
      </c>
      <c r="J212" s="248" t="s">
        <v>4971</v>
      </c>
      <c r="K212" s="31" t="s">
        <v>4971</v>
      </c>
      <c r="L212" s="172" t="s">
        <v>4971</v>
      </c>
      <c r="M212" s="248" t="s">
        <v>4971</v>
      </c>
      <c r="N212" s="248" t="s">
        <v>4971</v>
      </c>
      <c r="O212" s="248" t="s">
        <v>4971</v>
      </c>
      <c r="P212" s="248">
        <v>0</v>
      </c>
      <c r="Q212" t="s">
        <v>4971</v>
      </c>
    </row>
    <row r="213" spans="1:17" x14ac:dyDescent="0.3">
      <c r="F213" s="248" t="s">
        <v>4971</v>
      </c>
      <c r="G213" s="248" t="s">
        <v>4971</v>
      </c>
      <c r="H213" s="171" t="s">
        <v>4971</v>
      </c>
      <c r="I213" s="248" t="s">
        <v>4971</v>
      </c>
      <c r="J213" s="248" t="s">
        <v>4971</v>
      </c>
      <c r="K213" s="31" t="s">
        <v>4971</v>
      </c>
      <c r="L213" s="172" t="s">
        <v>4971</v>
      </c>
      <c r="M213" s="248" t="s">
        <v>4971</v>
      </c>
      <c r="N213" s="248" t="s">
        <v>4971</v>
      </c>
      <c r="O213" s="248" t="s">
        <v>4971</v>
      </c>
      <c r="P213" s="248">
        <v>0</v>
      </c>
      <c r="Q213" t="s">
        <v>4971</v>
      </c>
    </row>
    <row r="214" spans="1:17" x14ac:dyDescent="0.3">
      <c r="F214" s="248" t="s">
        <v>4971</v>
      </c>
      <c r="G214" s="248" t="s">
        <v>4971</v>
      </c>
      <c r="H214" s="171" t="s">
        <v>4971</v>
      </c>
      <c r="I214" s="248" t="s">
        <v>4971</v>
      </c>
      <c r="J214" s="248" t="s">
        <v>4971</v>
      </c>
      <c r="K214" s="31" t="s">
        <v>4971</v>
      </c>
      <c r="L214" s="172" t="s">
        <v>4971</v>
      </c>
      <c r="M214" s="248" t="s">
        <v>4971</v>
      </c>
      <c r="N214" s="248" t="s">
        <v>4971</v>
      </c>
      <c r="O214" s="248" t="s">
        <v>4971</v>
      </c>
      <c r="P214" s="248">
        <v>0</v>
      </c>
      <c r="Q214" t="s">
        <v>4971</v>
      </c>
    </row>
    <row r="215" spans="1:17" x14ac:dyDescent="0.3">
      <c r="F215" s="248" t="s">
        <v>4971</v>
      </c>
      <c r="G215" s="248" t="s">
        <v>4971</v>
      </c>
      <c r="H215" s="171" t="s">
        <v>4971</v>
      </c>
      <c r="I215" s="248" t="s">
        <v>4971</v>
      </c>
      <c r="J215" s="248" t="s">
        <v>4971</v>
      </c>
      <c r="K215" s="31" t="s">
        <v>4971</v>
      </c>
      <c r="L215" s="172" t="s">
        <v>4971</v>
      </c>
      <c r="M215" s="248" t="s">
        <v>4971</v>
      </c>
      <c r="N215" s="248" t="s">
        <v>4971</v>
      </c>
      <c r="O215" s="248" t="s">
        <v>4971</v>
      </c>
      <c r="P215" s="248">
        <v>0</v>
      </c>
      <c r="Q215" t="s">
        <v>4971</v>
      </c>
    </row>
    <row r="216" spans="1:17" x14ac:dyDescent="0.3">
      <c r="F216" s="248" t="s">
        <v>4971</v>
      </c>
      <c r="G216" s="248" t="s">
        <v>4971</v>
      </c>
      <c r="H216" s="171" t="s">
        <v>4971</v>
      </c>
      <c r="I216" s="248" t="s">
        <v>4971</v>
      </c>
      <c r="J216" s="248" t="s">
        <v>4971</v>
      </c>
      <c r="K216" s="31" t="s">
        <v>4971</v>
      </c>
      <c r="L216" s="172" t="s">
        <v>4971</v>
      </c>
      <c r="M216" s="248" t="s">
        <v>4971</v>
      </c>
      <c r="N216" s="248" t="s">
        <v>4971</v>
      </c>
      <c r="O216" s="248" t="s">
        <v>4971</v>
      </c>
      <c r="P216" s="248">
        <v>0</v>
      </c>
      <c r="Q216" t="s">
        <v>4971</v>
      </c>
    </row>
    <row r="217" spans="1:17" x14ac:dyDescent="0.3">
      <c r="F217" s="248" t="s">
        <v>4971</v>
      </c>
      <c r="G217" s="248" t="s">
        <v>4971</v>
      </c>
      <c r="H217" s="171" t="s">
        <v>4971</v>
      </c>
      <c r="I217" s="248" t="s">
        <v>4971</v>
      </c>
      <c r="J217" s="248" t="s">
        <v>4971</v>
      </c>
      <c r="K217" s="31" t="s">
        <v>4971</v>
      </c>
      <c r="L217" s="172" t="s">
        <v>4971</v>
      </c>
      <c r="M217" s="248" t="s">
        <v>4971</v>
      </c>
      <c r="N217" s="248" t="s">
        <v>4971</v>
      </c>
      <c r="O217" s="248" t="s">
        <v>4971</v>
      </c>
      <c r="P217" s="248">
        <v>0</v>
      </c>
      <c r="Q217" t="s">
        <v>4971</v>
      </c>
    </row>
    <row r="218" spans="1:17" x14ac:dyDescent="0.3">
      <c r="F218" s="248" t="s">
        <v>4971</v>
      </c>
      <c r="G218" s="248" t="s">
        <v>4971</v>
      </c>
      <c r="H218" s="171" t="s">
        <v>4971</v>
      </c>
      <c r="I218" s="248" t="s">
        <v>4971</v>
      </c>
      <c r="J218" s="248" t="s">
        <v>4971</v>
      </c>
      <c r="K218" s="31" t="s">
        <v>4971</v>
      </c>
      <c r="L218" s="172" t="s">
        <v>4971</v>
      </c>
      <c r="M218" s="248" t="s">
        <v>4971</v>
      </c>
      <c r="N218" s="248" t="s">
        <v>4971</v>
      </c>
      <c r="O218" s="248" t="s">
        <v>4971</v>
      </c>
      <c r="P218" s="248">
        <v>0</v>
      </c>
      <c r="Q218" t="s">
        <v>4971</v>
      </c>
    </row>
    <row r="219" spans="1:17" x14ac:dyDescent="0.3">
      <c r="F219" s="248" t="s">
        <v>4971</v>
      </c>
      <c r="G219" s="248" t="s">
        <v>4971</v>
      </c>
      <c r="H219" s="171" t="s">
        <v>4971</v>
      </c>
      <c r="I219" s="248" t="s">
        <v>4971</v>
      </c>
      <c r="J219" s="248" t="s">
        <v>4971</v>
      </c>
      <c r="K219" s="31" t="s">
        <v>4971</v>
      </c>
      <c r="L219" s="172" t="s">
        <v>4971</v>
      </c>
      <c r="M219" s="248" t="s">
        <v>4971</v>
      </c>
      <c r="N219" s="248" t="s">
        <v>4971</v>
      </c>
      <c r="O219" s="248" t="s">
        <v>4971</v>
      </c>
      <c r="P219" s="248">
        <v>0</v>
      </c>
      <c r="Q219" t="s">
        <v>4971</v>
      </c>
    </row>
    <row r="220" spans="1:17" x14ac:dyDescent="0.3">
      <c r="F220" s="248" t="s">
        <v>4971</v>
      </c>
      <c r="G220" s="248" t="s">
        <v>4971</v>
      </c>
      <c r="H220" s="171" t="s">
        <v>4971</v>
      </c>
      <c r="I220" s="248" t="s">
        <v>4971</v>
      </c>
      <c r="J220" s="248" t="s">
        <v>4971</v>
      </c>
      <c r="K220" s="31" t="s">
        <v>4971</v>
      </c>
      <c r="L220" s="172" t="s">
        <v>4971</v>
      </c>
      <c r="M220" s="248" t="s">
        <v>4971</v>
      </c>
      <c r="N220" s="248" t="s">
        <v>4971</v>
      </c>
      <c r="O220" s="248" t="s">
        <v>4971</v>
      </c>
      <c r="P220" s="248">
        <v>0</v>
      </c>
      <c r="Q220" t="s">
        <v>4971</v>
      </c>
    </row>
    <row r="221" spans="1:17" x14ac:dyDescent="0.3">
      <c r="F221" s="248" t="s">
        <v>4971</v>
      </c>
      <c r="G221" s="248" t="s">
        <v>4971</v>
      </c>
      <c r="H221" s="171" t="s">
        <v>4971</v>
      </c>
      <c r="I221" s="248" t="s">
        <v>4971</v>
      </c>
      <c r="J221" s="248" t="s">
        <v>4971</v>
      </c>
      <c r="K221" s="31" t="s">
        <v>4971</v>
      </c>
      <c r="L221" s="172" t="s">
        <v>4971</v>
      </c>
      <c r="M221" s="248" t="s">
        <v>4971</v>
      </c>
      <c r="N221" s="248" t="s">
        <v>4971</v>
      </c>
      <c r="O221" s="248" t="s">
        <v>4971</v>
      </c>
      <c r="P221" s="248">
        <v>0</v>
      </c>
      <c r="Q221" t="s">
        <v>4971</v>
      </c>
    </row>
    <row r="222" spans="1:17" x14ac:dyDescent="0.3">
      <c r="F222" s="248" t="s">
        <v>4971</v>
      </c>
      <c r="G222" s="248" t="s">
        <v>4971</v>
      </c>
      <c r="H222" s="171" t="s">
        <v>4971</v>
      </c>
      <c r="I222" s="248" t="s">
        <v>4971</v>
      </c>
      <c r="J222" s="248" t="s">
        <v>4971</v>
      </c>
      <c r="K222" s="31" t="s">
        <v>4971</v>
      </c>
      <c r="L222" s="172" t="s">
        <v>4971</v>
      </c>
      <c r="M222" s="248" t="s">
        <v>4971</v>
      </c>
      <c r="N222" s="248" t="s">
        <v>4971</v>
      </c>
      <c r="O222" s="248" t="s">
        <v>4971</v>
      </c>
      <c r="P222" s="248">
        <v>0</v>
      </c>
      <c r="Q222" t="s">
        <v>4971</v>
      </c>
    </row>
    <row r="223" spans="1:17" x14ac:dyDescent="0.3">
      <c r="F223" s="248" t="s">
        <v>4971</v>
      </c>
      <c r="G223" s="248" t="s">
        <v>4971</v>
      </c>
      <c r="H223" s="171" t="s">
        <v>4971</v>
      </c>
      <c r="I223" s="248" t="s">
        <v>4971</v>
      </c>
      <c r="J223" s="248" t="s">
        <v>4971</v>
      </c>
      <c r="K223" s="31" t="s">
        <v>4971</v>
      </c>
      <c r="L223" s="172" t="s">
        <v>4971</v>
      </c>
      <c r="M223" s="248" t="s">
        <v>4971</v>
      </c>
      <c r="N223" s="248" t="s">
        <v>4971</v>
      </c>
      <c r="O223" s="248" t="s">
        <v>4971</v>
      </c>
      <c r="P223" s="248">
        <v>0</v>
      </c>
      <c r="Q223" t="s">
        <v>4971</v>
      </c>
    </row>
    <row r="224" spans="1:17" x14ac:dyDescent="0.3">
      <c r="F224" s="248" t="s">
        <v>4971</v>
      </c>
      <c r="G224" s="248" t="s">
        <v>4971</v>
      </c>
      <c r="H224" s="171" t="s">
        <v>4971</v>
      </c>
      <c r="I224" s="248" t="s">
        <v>4971</v>
      </c>
      <c r="J224" s="248" t="s">
        <v>4971</v>
      </c>
      <c r="K224" s="31" t="s">
        <v>4971</v>
      </c>
      <c r="L224" s="172" t="s">
        <v>4971</v>
      </c>
      <c r="M224" s="248" t="s">
        <v>4971</v>
      </c>
      <c r="N224" s="248" t="s">
        <v>4971</v>
      </c>
      <c r="O224" s="248" t="s">
        <v>4971</v>
      </c>
      <c r="P224" s="248">
        <v>0</v>
      </c>
      <c r="Q224" t="s">
        <v>4971</v>
      </c>
    </row>
    <row r="225" spans="6:17" x14ac:dyDescent="0.3">
      <c r="F225" s="248" t="s">
        <v>4971</v>
      </c>
      <c r="G225" s="248" t="s">
        <v>4971</v>
      </c>
      <c r="H225" s="171" t="s">
        <v>4971</v>
      </c>
      <c r="I225" s="248" t="s">
        <v>4971</v>
      </c>
      <c r="J225" s="248" t="s">
        <v>4971</v>
      </c>
      <c r="K225" s="31" t="s">
        <v>4971</v>
      </c>
      <c r="L225" s="172" t="s">
        <v>4971</v>
      </c>
      <c r="M225" s="248" t="s">
        <v>4971</v>
      </c>
      <c r="N225" s="248" t="s">
        <v>4971</v>
      </c>
      <c r="O225" s="248" t="s">
        <v>4971</v>
      </c>
      <c r="P225" s="248">
        <v>0</v>
      </c>
      <c r="Q225" t="s">
        <v>4971</v>
      </c>
    </row>
    <row r="226" spans="6:17" x14ac:dyDescent="0.3">
      <c r="F226" s="248" t="s">
        <v>4971</v>
      </c>
      <c r="G226" s="248" t="s">
        <v>4971</v>
      </c>
      <c r="H226" s="171" t="s">
        <v>4971</v>
      </c>
      <c r="I226" s="248" t="s">
        <v>4971</v>
      </c>
      <c r="J226" s="248" t="s">
        <v>4971</v>
      </c>
      <c r="K226" s="31" t="s">
        <v>4971</v>
      </c>
      <c r="L226" s="172" t="s">
        <v>4971</v>
      </c>
      <c r="M226" s="248" t="s">
        <v>4971</v>
      </c>
      <c r="N226" s="248" t="s">
        <v>4971</v>
      </c>
      <c r="O226" s="248" t="s">
        <v>4971</v>
      </c>
      <c r="P226" s="248">
        <v>0</v>
      </c>
      <c r="Q226" t="s">
        <v>4971</v>
      </c>
    </row>
    <row r="227" spans="6:17" x14ac:dyDescent="0.3">
      <c r="F227" s="248" t="s">
        <v>4971</v>
      </c>
      <c r="G227" s="248" t="s">
        <v>4971</v>
      </c>
      <c r="H227" s="171" t="s">
        <v>4971</v>
      </c>
      <c r="I227" s="248" t="s">
        <v>4971</v>
      </c>
      <c r="J227" s="248" t="s">
        <v>4971</v>
      </c>
      <c r="K227" s="31" t="s">
        <v>4971</v>
      </c>
      <c r="L227" s="172" t="s">
        <v>4971</v>
      </c>
      <c r="M227" s="248" t="s">
        <v>4971</v>
      </c>
      <c r="N227" s="248" t="s">
        <v>4971</v>
      </c>
      <c r="O227" s="248" t="s">
        <v>4971</v>
      </c>
      <c r="P227" s="248">
        <v>0</v>
      </c>
      <c r="Q227" t="s">
        <v>4971</v>
      </c>
    </row>
    <row r="228" spans="6:17" x14ac:dyDescent="0.3">
      <c r="F228" s="248" t="s">
        <v>4971</v>
      </c>
      <c r="G228" s="248" t="s">
        <v>4971</v>
      </c>
      <c r="H228" s="171" t="s">
        <v>4971</v>
      </c>
      <c r="I228" s="248" t="s">
        <v>4971</v>
      </c>
      <c r="J228" s="248" t="s">
        <v>4971</v>
      </c>
      <c r="K228" s="31" t="s">
        <v>4971</v>
      </c>
      <c r="L228" s="172" t="s">
        <v>4971</v>
      </c>
      <c r="M228" s="248" t="s">
        <v>4971</v>
      </c>
      <c r="N228" s="248" t="s">
        <v>4971</v>
      </c>
      <c r="O228" s="248" t="s">
        <v>4971</v>
      </c>
      <c r="P228" s="248">
        <v>0</v>
      </c>
      <c r="Q228" t="s">
        <v>4971</v>
      </c>
    </row>
    <row r="229" spans="6:17" x14ac:dyDescent="0.3">
      <c r="F229" s="248" t="s">
        <v>4971</v>
      </c>
      <c r="G229" s="248" t="s">
        <v>4971</v>
      </c>
      <c r="H229" s="171" t="s">
        <v>4971</v>
      </c>
      <c r="I229" s="248" t="s">
        <v>4971</v>
      </c>
      <c r="J229" s="248" t="s">
        <v>4971</v>
      </c>
      <c r="K229" s="31" t="s">
        <v>4971</v>
      </c>
      <c r="L229" s="172" t="s">
        <v>4971</v>
      </c>
      <c r="M229" s="248" t="s">
        <v>4971</v>
      </c>
      <c r="N229" s="248" t="s">
        <v>4971</v>
      </c>
      <c r="O229" s="248" t="s">
        <v>4971</v>
      </c>
      <c r="P229" s="248">
        <v>0</v>
      </c>
      <c r="Q229" t="s">
        <v>4971</v>
      </c>
    </row>
    <row r="230" spans="6:17" x14ac:dyDescent="0.3">
      <c r="F230" s="248" t="s">
        <v>4971</v>
      </c>
      <c r="G230" s="248" t="s">
        <v>4971</v>
      </c>
      <c r="H230" s="171" t="s">
        <v>4971</v>
      </c>
      <c r="I230" s="248" t="s">
        <v>4971</v>
      </c>
      <c r="J230" s="248" t="s">
        <v>4971</v>
      </c>
      <c r="K230" s="31" t="s">
        <v>4971</v>
      </c>
      <c r="L230" s="172" t="s">
        <v>4971</v>
      </c>
      <c r="M230" s="248" t="s">
        <v>4971</v>
      </c>
      <c r="N230" s="248" t="s">
        <v>4971</v>
      </c>
      <c r="O230" s="248" t="s">
        <v>4971</v>
      </c>
      <c r="P230" s="248">
        <v>0</v>
      </c>
      <c r="Q230" t="s">
        <v>4971</v>
      </c>
    </row>
    <row r="231" spans="6:17" x14ac:dyDescent="0.3">
      <c r="F231" s="248" t="s">
        <v>4971</v>
      </c>
      <c r="G231" s="248" t="s">
        <v>4971</v>
      </c>
      <c r="H231" s="171" t="s">
        <v>4971</v>
      </c>
      <c r="I231" s="248" t="s">
        <v>4971</v>
      </c>
      <c r="J231" s="248" t="s">
        <v>4971</v>
      </c>
      <c r="K231" s="31" t="s">
        <v>4971</v>
      </c>
      <c r="L231" s="172" t="s">
        <v>4971</v>
      </c>
      <c r="M231" s="248" t="s">
        <v>4971</v>
      </c>
      <c r="N231" s="248" t="s">
        <v>4971</v>
      </c>
      <c r="O231" s="248" t="s">
        <v>4971</v>
      </c>
      <c r="P231" s="248">
        <v>0</v>
      </c>
      <c r="Q231" t="s">
        <v>4971</v>
      </c>
    </row>
    <row r="232" spans="6:17" x14ac:dyDescent="0.3">
      <c r="F232" s="248" t="s">
        <v>4971</v>
      </c>
      <c r="G232" s="248" t="s">
        <v>4971</v>
      </c>
      <c r="H232" s="171" t="s">
        <v>4971</v>
      </c>
      <c r="I232" s="248" t="s">
        <v>4971</v>
      </c>
      <c r="J232" s="248" t="s">
        <v>4971</v>
      </c>
      <c r="K232" s="31" t="s">
        <v>4971</v>
      </c>
      <c r="L232" s="172" t="s">
        <v>4971</v>
      </c>
      <c r="M232" s="248" t="s">
        <v>4971</v>
      </c>
      <c r="N232" s="248" t="s">
        <v>4971</v>
      </c>
      <c r="O232" s="248" t="s">
        <v>4971</v>
      </c>
      <c r="P232" s="248">
        <v>0</v>
      </c>
      <c r="Q232" t="s">
        <v>4971</v>
      </c>
    </row>
    <row r="233" spans="6:17" x14ac:dyDescent="0.3">
      <c r="F233" s="248" t="s">
        <v>4971</v>
      </c>
      <c r="G233" s="248" t="s">
        <v>4971</v>
      </c>
      <c r="H233" s="171" t="s">
        <v>4971</v>
      </c>
      <c r="I233" s="248" t="s">
        <v>4971</v>
      </c>
      <c r="J233" s="248" t="s">
        <v>4971</v>
      </c>
      <c r="K233" s="31" t="s">
        <v>4971</v>
      </c>
      <c r="L233" s="172" t="s">
        <v>4971</v>
      </c>
      <c r="M233" s="248" t="s">
        <v>4971</v>
      </c>
      <c r="N233" s="248" t="s">
        <v>4971</v>
      </c>
      <c r="O233" s="248" t="s">
        <v>4971</v>
      </c>
      <c r="P233" s="248">
        <v>0</v>
      </c>
      <c r="Q233" t="s">
        <v>4971</v>
      </c>
    </row>
    <row r="234" spans="6:17" x14ac:dyDescent="0.3">
      <c r="F234" s="248" t="s">
        <v>4971</v>
      </c>
      <c r="G234" s="248" t="s">
        <v>4971</v>
      </c>
      <c r="H234" s="171" t="s">
        <v>4971</v>
      </c>
      <c r="I234" s="248" t="s">
        <v>4971</v>
      </c>
      <c r="J234" s="248" t="s">
        <v>4971</v>
      </c>
      <c r="K234" s="31" t="s">
        <v>4971</v>
      </c>
      <c r="L234" s="172" t="s">
        <v>4971</v>
      </c>
      <c r="M234" s="248" t="s">
        <v>4971</v>
      </c>
      <c r="N234" s="248" t="s">
        <v>4971</v>
      </c>
      <c r="O234" s="248" t="s">
        <v>4971</v>
      </c>
      <c r="P234" s="248">
        <v>0</v>
      </c>
      <c r="Q234" t="s">
        <v>4971</v>
      </c>
    </row>
    <row r="235" spans="6:17" x14ac:dyDescent="0.3">
      <c r="F235" s="248" t="s">
        <v>4971</v>
      </c>
      <c r="G235" s="248" t="s">
        <v>4971</v>
      </c>
      <c r="H235" s="171" t="s">
        <v>4971</v>
      </c>
      <c r="I235" s="248" t="s">
        <v>4971</v>
      </c>
      <c r="J235" s="248" t="s">
        <v>4971</v>
      </c>
      <c r="K235" s="31" t="s">
        <v>4971</v>
      </c>
      <c r="L235" s="172" t="s">
        <v>4971</v>
      </c>
      <c r="M235" s="248" t="s">
        <v>4971</v>
      </c>
      <c r="N235" s="248" t="s">
        <v>4971</v>
      </c>
      <c r="O235" s="248" t="s">
        <v>4971</v>
      </c>
      <c r="P235" s="248">
        <v>0</v>
      </c>
      <c r="Q235" t="s">
        <v>4971</v>
      </c>
    </row>
    <row r="236" spans="6:17" x14ac:dyDescent="0.3">
      <c r="F236" s="248" t="s">
        <v>4971</v>
      </c>
      <c r="G236" s="248" t="s">
        <v>4971</v>
      </c>
      <c r="H236" s="171" t="s">
        <v>4971</v>
      </c>
      <c r="I236" s="248" t="s">
        <v>4971</v>
      </c>
      <c r="J236" s="248" t="s">
        <v>4971</v>
      </c>
      <c r="K236" s="31" t="s">
        <v>4971</v>
      </c>
      <c r="L236" s="172" t="s">
        <v>4971</v>
      </c>
      <c r="M236" s="248" t="s">
        <v>4971</v>
      </c>
      <c r="N236" s="248" t="s">
        <v>4971</v>
      </c>
      <c r="O236" s="248" t="s">
        <v>4971</v>
      </c>
      <c r="P236" s="248">
        <v>0</v>
      </c>
      <c r="Q236" t="s">
        <v>4971</v>
      </c>
    </row>
    <row r="237" spans="6:17" x14ac:dyDescent="0.3">
      <c r="F237" s="248" t="s">
        <v>4971</v>
      </c>
      <c r="G237" s="248" t="s">
        <v>4971</v>
      </c>
      <c r="H237" s="171" t="s">
        <v>4971</v>
      </c>
      <c r="I237" s="248" t="s">
        <v>4971</v>
      </c>
      <c r="J237" s="248" t="s">
        <v>4971</v>
      </c>
      <c r="K237" s="31" t="s">
        <v>4971</v>
      </c>
      <c r="L237" s="172" t="s">
        <v>4971</v>
      </c>
      <c r="M237" s="248" t="s">
        <v>4971</v>
      </c>
      <c r="N237" s="248" t="s">
        <v>4971</v>
      </c>
      <c r="O237" s="248" t="s">
        <v>4971</v>
      </c>
      <c r="P237" s="248">
        <v>0</v>
      </c>
      <c r="Q237" t="s">
        <v>4971</v>
      </c>
    </row>
    <row r="238" spans="6:17" x14ac:dyDescent="0.3">
      <c r="F238" s="248" t="s">
        <v>4971</v>
      </c>
      <c r="G238" s="248" t="s">
        <v>4971</v>
      </c>
      <c r="H238" s="171" t="s">
        <v>4971</v>
      </c>
      <c r="I238" s="248" t="s">
        <v>4971</v>
      </c>
      <c r="J238" s="248" t="s">
        <v>4971</v>
      </c>
      <c r="K238" s="31" t="s">
        <v>4971</v>
      </c>
      <c r="L238" s="172" t="s">
        <v>4971</v>
      </c>
      <c r="M238" s="248" t="s">
        <v>4971</v>
      </c>
      <c r="N238" s="248" t="s">
        <v>4971</v>
      </c>
      <c r="O238" s="248" t="s">
        <v>4971</v>
      </c>
      <c r="P238" s="248">
        <v>0</v>
      </c>
      <c r="Q238" t="s">
        <v>4971</v>
      </c>
    </row>
    <row r="239" spans="6:17" x14ac:dyDescent="0.3">
      <c r="F239" s="248" t="s">
        <v>4971</v>
      </c>
      <c r="G239" s="248" t="s">
        <v>4971</v>
      </c>
      <c r="H239" s="171" t="s">
        <v>4971</v>
      </c>
      <c r="I239" s="248" t="s">
        <v>4971</v>
      </c>
      <c r="J239" s="248" t="s">
        <v>4971</v>
      </c>
      <c r="K239" s="31" t="s">
        <v>4971</v>
      </c>
      <c r="L239" s="172" t="s">
        <v>4971</v>
      </c>
      <c r="M239" s="248" t="s">
        <v>4971</v>
      </c>
      <c r="N239" s="248" t="s">
        <v>4971</v>
      </c>
      <c r="O239" s="248" t="s">
        <v>4971</v>
      </c>
      <c r="P239" s="248">
        <v>0</v>
      </c>
      <c r="Q239" t="s">
        <v>4971</v>
      </c>
    </row>
    <row r="240" spans="6:17" x14ac:dyDescent="0.3">
      <c r="F240" s="248" t="s">
        <v>4971</v>
      </c>
      <c r="G240" s="248" t="s">
        <v>4971</v>
      </c>
      <c r="H240" s="171" t="s">
        <v>4971</v>
      </c>
      <c r="I240" s="248" t="s">
        <v>4971</v>
      </c>
      <c r="J240" s="248" t="s">
        <v>4971</v>
      </c>
      <c r="K240" s="31" t="s">
        <v>4971</v>
      </c>
      <c r="L240" s="172" t="s">
        <v>4971</v>
      </c>
      <c r="M240" s="248" t="s">
        <v>4971</v>
      </c>
      <c r="N240" s="248" t="s">
        <v>4971</v>
      </c>
      <c r="O240" s="248" t="s">
        <v>4971</v>
      </c>
      <c r="P240" s="248">
        <v>0</v>
      </c>
      <c r="Q240" t="s">
        <v>4971</v>
      </c>
    </row>
    <row r="241" spans="6:17" x14ac:dyDescent="0.3">
      <c r="F241" s="248" t="s">
        <v>4971</v>
      </c>
      <c r="G241" s="248" t="s">
        <v>4971</v>
      </c>
      <c r="H241" s="171" t="s">
        <v>4971</v>
      </c>
      <c r="I241" s="248" t="s">
        <v>4971</v>
      </c>
      <c r="J241" s="248" t="s">
        <v>4971</v>
      </c>
      <c r="K241" s="31" t="s">
        <v>4971</v>
      </c>
      <c r="L241" s="172" t="s">
        <v>4971</v>
      </c>
      <c r="M241" s="248" t="s">
        <v>4971</v>
      </c>
      <c r="N241" s="248" t="s">
        <v>4971</v>
      </c>
      <c r="O241" s="248" t="s">
        <v>4971</v>
      </c>
      <c r="P241" s="248">
        <v>0</v>
      </c>
      <c r="Q241" t="s">
        <v>4971</v>
      </c>
    </row>
    <row r="242" spans="6:17" x14ac:dyDescent="0.3">
      <c r="F242" s="248" t="s">
        <v>4971</v>
      </c>
      <c r="G242" s="248" t="s">
        <v>4971</v>
      </c>
      <c r="H242" s="171" t="s">
        <v>4971</v>
      </c>
      <c r="I242" s="248" t="s">
        <v>4971</v>
      </c>
      <c r="J242" s="248" t="s">
        <v>4971</v>
      </c>
      <c r="K242" s="31" t="s">
        <v>4971</v>
      </c>
      <c r="L242" s="172" t="s">
        <v>4971</v>
      </c>
      <c r="M242" s="248" t="s">
        <v>4971</v>
      </c>
      <c r="N242" s="248" t="s">
        <v>4971</v>
      </c>
      <c r="O242" s="248" t="s">
        <v>4971</v>
      </c>
      <c r="P242" s="248">
        <v>0</v>
      </c>
      <c r="Q242" t="s">
        <v>4971</v>
      </c>
    </row>
    <row r="243" spans="6:17" x14ac:dyDescent="0.3">
      <c r="F243" s="248" t="s">
        <v>4971</v>
      </c>
      <c r="G243" s="248" t="s">
        <v>4971</v>
      </c>
      <c r="H243" s="171" t="s">
        <v>4971</v>
      </c>
      <c r="I243" s="248" t="s">
        <v>4971</v>
      </c>
      <c r="J243" s="248" t="s">
        <v>4971</v>
      </c>
      <c r="K243" s="31" t="s">
        <v>4971</v>
      </c>
      <c r="L243" s="172" t="s">
        <v>4971</v>
      </c>
      <c r="M243" s="248" t="s">
        <v>4971</v>
      </c>
      <c r="N243" s="248" t="s">
        <v>4971</v>
      </c>
      <c r="O243" s="248" t="s">
        <v>4971</v>
      </c>
      <c r="P243" s="248">
        <v>0</v>
      </c>
      <c r="Q243" t="s">
        <v>4971</v>
      </c>
    </row>
    <row r="244" spans="6:17" x14ac:dyDescent="0.3">
      <c r="F244" s="248" t="s">
        <v>4971</v>
      </c>
      <c r="G244" s="248" t="s">
        <v>4971</v>
      </c>
      <c r="H244" s="171" t="s">
        <v>4971</v>
      </c>
      <c r="I244" s="248" t="s">
        <v>4971</v>
      </c>
      <c r="J244" s="248" t="s">
        <v>4971</v>
      </c>
      <c r="K244" s="31" t="s">
        <v>4971</v>
      </c>
      <c r="L244" s="172" t="s">
        <v>4971</v>
      </c>
      <c r="M244" s="248" t="s">
        <v>4971</v>
      </c>
      <c r="N244" s="248" t="s">
        <v>4971</v>
      </c>
      <c r="O244" s="248" t="s">
        <v>4971</v>
      </c>
      <c r="P244" s="248">
        <v>0</v>
      </c>
      <c r="Q244" t="s">
        <v>4971</v>
      </c>
    </row>
    <row r="245" spans="6:17" x14ac:dyDescent="0.3">
      <c r="F245" s="248" t="s">
        <v>4971</v>
      </c>
      <c r="G245" s="248" t="s">
        <v>4971</v>
      </c>
      <c r="H245" s="171" t="s">
        <v>4971</v>
      </c>
      <c r="I245" s="248" t="s">
        <v>4971</v>
      </c>
      <c r="J245" s="248" t="s">
        <v>4971</v>
      </c>
      <c r="K245" s="31" t="s">
        <v>4971</v>
      </c>
      <c r="L245" s="172" t="s">
        <v>4971</v>
      </c>
      <c r="M245" s="248" t="s">
        <v>4971</v>
      </c>
      <c r="N245" s="248" t="s">
        <v>4971</v>
      </c>
      <c r="O245" s="248" t="s">
        <v>4971</v>
      </c>
      <c r="P245" s="248">
        <v>0</v>
      </c>
      <c r="Q245" t="s">
        <v>4971</v>
      </c>
    </row>
    <row r="246" spans="6:17" x14ac:dyDescent="0.3">
      <c r="F246" s="248" t="s">
        <v>4971</v>
      </c>
      <c r="G246" s="248" t="s">
        <v>4971</v>
      </c>
      <c r="H246" s="171" t="s">
        <v>4971</v>
      </c>
      <c r="I246" s="248" t="s">
        <v>4971</v>
      </c>
      <c r="J246" s="248" t="s">
        <v>4971</v>
      </c>
      <c r="K246" s="31" t="s">
        <v>4971</v>
      </c>
      <c r="L246" s="172" t="s">
        <v>4971</v>
      </c>
      <c r="M246" s="248" t="s">
        <v>4971</v>
      </c>
      <c r="N246" s="248" t="s">
        <v>4971</v>
      </c>
      <c r="O246" s="248" t="s">
        <v>4971</v>
      </c>
      <c r="P246" s="248">
        <v>0</v>
      </c>
      <c r="Q246" t="s">
        <v>4971</v>
      </c>
    </row>
    <row r="247" spans="6:17" x14ac:dyDescent="0.3">
      <c r="F247" s="248" t="s">
        <v>4971</v>
      </c>
      <c r="G247" s="248" t="s">
        <v>4971</v>
      </c>
      <c r="H247" s="171" t="s">
        <v>4971</v>
      </c>
      <c r="I247" s="248" t="s">
        <v>4971</v>
      </c>
      <c r="J247" s="248" t="s">
        <v>4971</v>
      </c>
      <c r="K247" s="31" t="s">
        <v>4971</v>
      </c>
      <c r="L247" s="172" t="s">
        <v>4971</v>
      </c>
      <c r="M247" s="248" t="s">
        <v>4971</v>
      </c>
      <c r="N247" s="248" t="s">
        <v>4971</v>
      </c>
      <c r="O247" s="248" t="s">
        <v>4971</v>
      </c>
      <c r="P247" s="248">
        <v>0</v>
      </c>
      <c r="Q247" t="s">
        <v>4971</v>
      </c>
    </row>
    <row r="248" spans="6:17" x14ac:dyDescent="0.3">
      <c r="F248" s="248" t="s">
        <v>4971</v>
      </c>
      <c r="G248" s="248" t="s">
        <v>4971</v>
      </c>
      <c r="H248" s="171" t="s">
        <v>4971</v>
      </c>
      <c r="I248" s="248" t="s">
        <v>4971</v>
      </c>
      <c r="J248" s="248" t="s">
        <v>4971</v>
      </c>
      <c r="K248" s="31" t="s">
        <v>4971</v>
      </c>
      <c r="L248" s="172" t="s">
        <v>4971</v>
      </c>
      <c r="M248" s="248" t="s">
        <v>4971</v>
      </c>
      <c r="N248" s="248" t="s">
        <v>4971</v>
      </c>
      <c r="O248" s="248" t="s">
        <v>4971</v>
      </c>
      <c r="P248" s="248">
        <v>0</v>
      </c>
      <c r="Q248" t="s">
        <v>4971</v>
      </c>
    </row>
    <row r="249" spans="6:17" x14ac:dyDescent="0.3">
      <c r="F249" s="248" t="s">
        <v>4971</v>
      </c>
      <c r="G249" s="248" t="s">
        <v>4971</v>
      </c>
      <c r="H249" s="171" t="s">
        <v>4971</v>
      </c>
      <c r="I249" s="248" t="s">
        <v>4971</v>
      </c>
      <c r="J249" s="248" t="s">
        <v>4971</v>
      </c>
      <c r="K249" s="31" t="s">
        <v>4971</v>
      </c>
      <c r="L249" s="172" t="s">
        <v>4971</v>
      </c>
      <c r="M249" s="248" t="s">
        <v>4971</v>
      </c>
      <c r="N249" s="248" t="s">
        <v>4971</v>
      </c>
      <c r="O249" s="248" t="s">
        <v>4971</v>
      </c>
      <c r="P249" s="248">
        <v>0</v>
      </c>
      <c r="Q249" t="s">
        <v>4971</v>
      </c>
    </row>
    <row r="250" spans="6:17" x14ac:dyDescent="0.3">
      <c r="F250" s="248" t="s">
        <v>4971</v>
      </c>
      <c r="G250" s="248" t="s">
        <v>4971</v>
      </c>
      <c r="H250" s="171" t="s">
        <v>4971</v>
      </c>
      <c r="I250" s="248" t="s">
        <v>4971</v>
      </c>
      <c r="J250" s="248" t="s">
        <v>4971</v>
      </c>
      <c r="K250" s="31" t="s">
        <v>4971</v>
      </c>
      <c r="L250" s="172" t="s">
        <v>4971</v>
      </c>
      <c r="M250" s="248" t="s">
        <v>4971</v>
      </c>
      <c r="N250" s="248" t="s">
        <v>4971</v>
      </c>
      <c r="O250" s="248" t="s">
        <v>4971</v>
      </c>
      <c r="P250" s="248">
        <v>0</v>
      </c>
      <c r="Q250" t="s">
        <v>4971</v>
      </c>
    </row>
    <row r="251" spans="6:17" x14ac:dyDescent="0.3">
      <c r="F251" s="248" t="s">
        <v>4971</v>
      </c>
      <c r="G251" s="248" t="s">
        <v>4971</v>
      </c>
      <c r="H251" s="171" t="s">
        <v>4971</v>
      </c>
      <c r="I251" s="248" t="s">
        <v>4971</v>
      </c>
      <c r="J251" s="248" t="s">
        <v>4971</v>
      </c>
      <c r="K251" s="31" t="s">
        <v>4971</v>
      </c>
      <c r="L251" s="172" t="s">
        <v>4971</v>
      </c>
      <c r="M251" s="248" t="s">
        <v>4971</v>
      </c>
      <c r="N251" s="248" t="s">
        <v>4971</v>
      </c>
      <c r="O251" s="248" t="s">
        <v>4971</v>
      </c>
      <c r="P251" s="248">
        <v>0</v>
      </c>
      <c r="Q251" t="s">
        <v>4971</v>
      </c>
    </row>
    <row r="252" spans="6:17" x14ac:dyDescent="0.3">
      <c r="F252" s="248" t="s">
        <v>4971</v>
      </c>
      <c r="G252" s="248" t="s">
        <v>4971</v>
      </c>
      <c r="H252" s="171" t="s">
        <v>4971</v>
      </c>
      <c r="I252" s="248" t="s">
        <v>4971</v>
      </c>
      <c r="J252" s="248" t="s">
        <v>4971</v>
      </c>
      <c r="K252" s="31" t="s">
        <v>4971</v>
      </c>
      <c r="L252" s="172" t="s">
        <v>4971</v>
      </c>
      <c r="M252" s="248" t="s">
        <v>4971</v>
      </c>
      <c r="N252" s="248" t="s">
        <v>4971</v>
      </c>
      <c r="O252" s="248" t="s">
        <v>4971</v>
      </c>
      <c r="P252" s="248">
        <v>0</v>
      </c>
      <c r="Q252" t="s">
        <v>4971</v>
      </c>
    </row>
    <row r="253" spans="6:17" x14ac:dyDescent="0.3">
      <c r="F253" s="248" t="s">
        <v>4971</v>
      </c>
      <c r="G253" s="248" t="s">
        <v>4971</v>
      </c>
      <c r="H253" s="171" t="s">
        <v>4971</v>
      </c>
      <c r="I253" s="248" t="s">
        <v>4971</v>
      </c>
      <c r="J253" s="248" t="s">
        <v>4971</v>
      </c>
      <c r="K253" s="31" t="s">
        <v>4971</v>
      </c>
      <c r="L253" s="172" t="s">
        <v>4971</v>
      </c>
      <c r="M253" s="248" t="s">
        <v>4971</v>
      </c>
      <c r="N253" s="248" t="s">
        <v>4971</v>
      </c>
      <c r="O253" s="248" t="s">
        <v>4971</v>
      </c>
      <c r="P253" s="248">
        <v>0</v>
      </c>
      <c r="Q253" t="s">
        <v>4971</v>
      </c>
    </row>
    <row r="254" spans="6:17" x14ac:dyDescent="0.3">
      <c r="F254" s="248" t="s">
        <v>4971</v>
      </c>
      <c r="G254" s="248" t="s">
        <v>4971</v>
      </c>
      <c r="H254" s="171" t="s">
        <v>4971</v>
      </c>
      <c r="I254" s="248" t="s">
        <v>4971</v>
      </c>
      <c r="J254" s="248" t="s">
        <v>4971</v>
      </c>
      <c r="K254" s="31" t="s">
        <v>4971</v>
      </c>
      <c r="L254" s="172" t="s">
        <v>4971</v>
      </c>
      <c r="M254" s="248" t="s">
        <v>4971</v>
      </c>
      <c r="N254" s="248" t="s">
        <v>4971</v>
      </c>
      <c r="O254" s="248" t="s">
        <v>4971</v>
      </c>
      <c r="P254" s="248">
        <v>0</v>
      </c>
      <c r="Q254" t="s">
        <v>4971</v>
      </c>
    </row>
    <row r="255" spans="6:17" x14ac:dyDescent="0.3">
      <c r="F255" s="248" t="s">
        <v>4971</v>
      </c>
      <c r="G255" s="248" t="s">
        <v>4971</v>
      </c>
      <c r="H255" s="171" t="s">
        <v>4971</v>
      </c>
      <c r="I255" s="248" t="s">
        <v>4971</v>
      </c>
      <c r="J255" s="248" t="s">
        <v>4971</v>
      </c>
      <c r="K255" s="31" t="s">
        <v>4971</v>
      </c>
      <c r="L255" s="172" t="s">
        <v>4971</v>
      </c>
      <c r="M255" s="248" t="s">
        <v>4971</v>
      </c>
      <c r="N255" s="248" t="s">
        <v>4971</v>
      </c>
      <c r="O255" s="248" t="s">
        <v>4971</v>
      </c>
      <c r="P255" s="248">
        <v>0</v>
      </c>
      <c r="Q255" t="s">
        <v>4971</v>
      </c>
    </row>
    <row r="256" spans="6:17" x14ac:dyDescent="0.3">
      <c r="F256" s="248" t="s">
        <v>4971</v>
      </c>
      <c r="G256" s="248" t="s">
        <v>4971</v>
      </c>
      <c r="H256" s="171" t="s">
        <v>4971</v>
      </c>
      <c r="I256" s="248" t="s">
        <v>4971</v>
      </c>
      <c r="J256" s="248" t="s">
        <v>4971</v>
      </c>
      <c r="K256" s="31" t="s">
        <v>4971</v>
      </c>
      <c r="L256" s="172" t="s">
        <v>4971</v>
      </c>
      <c r="M256" s="248" t="s">
        <v>4971</v>
      </c>
      <c r="N256" s="248" t="s">
        <v>4971</v>
      </c>
      <c r="O256" s="248" t="s">
        <v>4971</v>
      </c>
      <c r="P256" s="248">
        <v>0</v>
      </c>
      <c r="Q256" t="s">
        <v>4971</v>
      </c>
    </row>
    <row r="257" spans="6:17" x14ac:dyDescent="0.3">
      <c r="F257" s="248" t="s">
        <v>4971</v>
      </c>
      <c r="G257" s="248" t="s">
        <v>4971</v>
      </c>
      <c r="H257" s="171" t="s">
        <v>4971</v>
      </c>
      <c r="I257" s="248" t="s">
        <v>4971</v>
      </c>
      <c r="J257" s="248" t="s">
        <v>4971</v>
      </c>
      <c r="K257" s="31" t="s">
        <v>4971</v>
      </c>
      <c r="L257" s="172" t="s">
        <v>4971</v>
      </c>
      <c r="M257" s="248" t="s">
        <v>4971</v>
      </c>
      <c r="N257" s="248" t="s">
        <v>4971</v>
      </c>
      <c r="O257" s="248" t="s">
        <v>4971</v>
      </c>
      <c r="P257" s="248">
        <v>0</v>
      </c>
      <c r="Q257" t="s">
        <v>4971</v>
      </c>
    </row>
    <row r="258" spans="6:17" x14ac:dyDescent="0.3">
      <c r="F258" s="248" t="s">
        <v>4971</v>
      </c>
      <c r="G258" s="248" t="s">
        <v>4971</v>
      </c>
      <c r="H258" s="171" t="s">
        <v>4971</v>
      </c>
      <c r="I258" s="248" t="s">
        <v>4971</v>
      </c>
      <c r="J258" s="248" t="s">
        <v>4971</v>
      </c>
      <c r="K258" s="31" t="s">
        <v>4971</v>
      </c>
      <c r="L258" s="172" t="s">
        <v>4971</v>
      </c>
      <c r="M258" s="248" t="s">
        <v>4971</v>
      </c>
      <c r="N258" s="248" t="s">
        <v>4971</v>
      </c>
      <c r="O258" s="248" t="s">
        <v>4971</v>
      </c>
      <c r="P258" s="248">
        <v>0</v>
      </c>
      <c r="Q258" t="s">
        <v>4971</v>
      </c>
    </row>
    <row r="259" spans="6:17" x14ac:dyDescent="0.3">
      <c r="F259" s="248" t="s">
        <v>4971</v>
      </c>
      <c r="G259" s="248" t="s">
        <v>4971</v>
      </c>
      <c r="H259" s="171" t="s">
        <v>4971</v>
      </c>
      <c r="I259" s="248" t="s">
        <v>4971</v>
      </c>
      <c r="J259" s="248" t="s">
        <v>4971</v>
      </c>
      <c r="K259" s="31" t="s">
        <v>4971</v>
      </c>
      <c r="L259" s="172" t="s">
        <v>4971</v>
      </c>
      <c r="M259" s="248" t="s">
        <v>4971</v>
      </c>
      <c r="N259" s="248" t="s">
        <v>4971</v>
      </c>
      <c r="O259" s="248" t="s">
        <v>4971</v>
      </c>
      <c r="P259" s="248">
        <v>0</v>
      </c>
      <c r="Q259" t="s">
        <v>4971</v>
      </c>
    </row>
    <row r="260" spans="6:17" x14ac:dyDescent="0.3">
      <c r="F260" s="248" t="s">
        <v>4971</v>
      </c>
      <c r="G260" s="248" t="s">
        <v>4971</v>
      </c>
      <c r="H260" s="171" t="s">
        <v>4971</v>
      </c>
      <c r="I260" s="248" t="s">
        <v>4971</v>
      </c>
      <c r="J260" s="248" t="s">
        <v>4971</v>
      </c>
      <c r="K260" s="31" t="s">
        <v>4971</v>
      </c>
      <c r="L260" s="172" t="s">
        <v>4971</v>
      </c>
      <c r="M260" s="248" t="s">
        <v>4971</v>
      </c>
      <c r="N260" s="248" t="s">
        <v>4971</v>
      </c>
      <c r="O260" s="248" t="s">
        <v>4971</v>
      </c>
      <c r="P260" s="248">
        <v>0</v>
      </c>
      <c r="Q260" t="s">
        <v>4971</v>
      </c>
    </row>
    <row r="261" spans="6:17" x14ac:dyDescent="0.3">
      <c r="F261" s="248" t="s">
        <v>4971</v>
      </c>
      <c r="G261" s="248" t="s">
        <v>4971</v>
      </c>
      <c r="H261" s="171" t="s">
        <v>4971</v>
      </c>
      <c r="I261" s="248" t="s">
        <v>4971</v>
      </c>
      <c r="J261" s="248" t="s">
        <v>4971</v>
      </c>
      <c r="K261" s="31" t="s">
        <v>4971</v>
      </c>
      <c r="L261" s="172" t="s">
        <v>4971</v>
      </c>
      <c r="M261" s="248" t="s">
        <v>4971</v>
      </c>
      <c r="N261" s="248" t="s">
        <v>4971</v>
      </c>
      <c r="O261" s="248" t="s">
        <v>4971</v>
      </c>
      <c r="P261" s="248">
        <v>0</v>
      </c>
      <c r="Q261" t="s">
        <v>4971</v>
      </c>
    </row>
    <row r="262" spans="6:17" x14ac:dyDescent="0.3">
      <c r="F262" s="248" t="s">
        <v>4971</v>
      </c>
      <c r="G262" s="248" t="s">
        <v>4971</v>
      </c>
      <c r="H262" s="171" t="s">
        <v>4971</v>
      </c>
      <c r="I262" s="248" t="s">
        <v>4971</v>
      </c>
      <c r="J262" s="248" t="s">
        <v>4971</v>
      </c>
      <c r="K262" s="31" t="s">
        <v>4971</v>
      </c>
      <c r="L262" s="172" t="s">
        <v>4971</v>
      </c>
      <c r="M262" s="248" t="s">
        <v>4971</v>
      </c>
      <c r="N262" s="248" t="s">
        <v>4971</v>
      </c>
      <c r="O262" s="248" t="s">
        <v>4971</v>
      </c>
      <c r="P262" s="248">
        <v>0</v>
      </c>
      <c r="Q262" t="s">
        <v>4971</v>
      </c>
    </row>
    <row r="263" spans="6:17" x14ac:dyDescent="0.3">
      <c r="F263" s="248" t="s">
        <v>4971</v>
      </c>
      <c r="G263" s="248" t="s">
        <v>4971</v>
      </c>
      <c r="H263" s="171" t="s">
        <v>4971</v>
      </c>
      <c r="I263" s="248" t="s">
        <v>4971</v>
      </c>
      <c r="J263" s="248" t="s">
        <v>4971</v>
      </c>
      <c r="K263" s="31" t="s">
        <v>4971</v>
      </c>
      <c r="L263" s="172" t="s">
        <v>4971</v>
      </c>
      <c r="M263" s="248" t="s">
        <v>4971</v>
      </c>
      <c r="N263" s="248" t="s">
        <v>4971</v>
      </c>
      <c r="O263" s="248" t="s">
        <v>4971</v>
      </c>
      <c r="P263" s="248">
        <v>0</v>
      </c>
      <c r="Q263" t="s">
        <v>4971</v>
      </c>
    </row>
    <row r="264" spans="6:17" x14ac:dyDescent="0.3">
      <c r="F264" s="248" t="s">
        <v>4971</v>
      </c>
      <c r="G264" s="248" t="s">
        <v>4971</v>
      </c>
      <c r="H264" s="171" t="s">
        <v>4971</v>
      </c>
      <c r="I264" s="248" t="s">
        <v>4971</v>
      </c>
      <c r="J264" s="248" t="s">
        <v>4971</v>
      </c>
      <c r="K264" s="31" t="s">
        <v>4971</v>
      </c>
      <c r="L264" s="172" t="s">
        <v>4971</v>
      </c>
      <c r="M264" s="248" t="s">
        <v>4971</v>
      </c>
      <c r="N264" s="248" t="s">
        <v>4971</v>
      </c>
      <c r="O264" s="248" t="s">
        <v>4971</v>
      </c>
      <c r="P264" s="248">
        <v>0</v>
      </c>
      <c r="Q264" t="s">
        <v>4971</v>
      </c>
    </row>
    <row r="265" spans="6:17" x14ac:dyDescent="0.3">
      <c r="F265" s="248" t="s">
        <v>4971</v>
      </c>
      <c r="G265" s="248" t="s">
        <v>4971</v>
      </c>
      <c r="H265" s="171" t="s">
        <v>4971</v>
      </c>
      <c r="I265" s="248" t="s">
        <v>4971</v>
      </c>
      <c r="J265" s="248" t="s">
        <v>4971</v>
      </c>
      <c r="K265" s="31" t="s">
        <v>4971</v>
      </c>
      <c r="L265" s="172" t="s">
        <v>4971</v>
      </c>
      <c r="M265" s="248" t="s">
        <v>4971</v>
      </c>
      <c r="N265" s="248" t="s">
        <v>4971</v>
      </c>
      <c r="O265" s="248" t="s">
        <v>4971</v>
      </c>
      <c r="P265" s="248">
        <v>0</v>
      </c>
      <c r="Q265" t="s">
        <v>4971</v>
      </c>
    </row>
    <row r="266" spans="6:17" x14ac:dyDescent="0.3">
      <c r="F266" s="248" t="s">
        <v>4971</v>
      </c>
      <c r="G266" s="248" t="s">
        <v>4971</v>
      </c>
      <c r="H266" s="171" t="s">
        <v>4971</v>
      </c>
      <c r="I266" s="248" t="s">
        <v>4971</v>
      </c>
      <c r="J266" s="248" t="s">
        <v>4971</v>
      </c>
      <c r="K266" s="31" t="s">
        <v>4971</v>
      </c>
      <c r="L266" s="172" t="s">
        <v>4971</v>
      </c>
      <c r="M266" s="248" t="s">
        <v>4971</v>
      </c>
      <c r="N266" s="248" t="s">
        <v>4971</v>
      </c>
      <c r="O266" s="248" t="s">
        <v>4971</v>
      </c>
      <c r="P266" s="248">
        <v>0</v>
      </c>
      <c r="Q266" t="s">
        <v>4971</v>
      </c>
    </row>
    <row r="267" spans="6:17" x14ac:dyDescent="0.3">
      <c r="F267" s="248" t="s">
        <v>4971</v>
      </c>
      <c r="G267" s="248" t="s">
        <v>4971</v>
      </c>
      <c r="H267" s="171" t="s">
        <v>4971</v>
      </c>
      <c r="I267" s="248" t="s">
        <v>4971</v>
      </c>
      <c r="J267" s="248" t="s">
        <v>4971</v>
      </c>
      <c r="K267" s="31" t="s">
        <v>4971</v>
      </c>
      <c r="L267" s="172" t="s">
        <v>4971</v>
      </c>
      <c r="M267" s="248" t="s">
        <v>4971</v>
      </c>
      <c r="N267" s="248" t="s">
        <v>4971</v>
      </c>
      <c r="O267" s="248" t="s">
        <v>4971</v>
      </c>
      <c r="P267" s="248">
        <v>0</v>
      </c>
      <c r="Q267" t="s">
        <v>4971</v>
      </c>
    </row>
    <row r="268" spans="6:17" x14ac:dyDescent="0.3">
      <c r="F268" s="248" t="s">
        <v>4971</v>
      </c>
      <c r="G268" s="248" t="s">
        <v>4971</v>
      </c>
      <c r="H268" s="171" t="s">
        <v>4971</v>
      </c>
      <c r="I268" s="248" t="s">
        <v>4971</v>
      </c>
      <c r="J268" s="248" t="s">
        <v>4971</v>
      </c>
      <c r="K268" s="31" t="s">
        <v>4971</v>
      </c>
      <c r="L268" s="172" t="s">
        <v>4971</v>
      </c>
      <c r="M268" s="248" t="s">
        <v>4971</v>
      </c>
      <c r="N268" s="248" t="s">
        <v>4971</v>
      </c>
      <c r="O268" s="248" t="s">
        <v>4971</v>
      </c>
      <c r="P268" s="248">
        <v>0</v>
      </c>
      <c r="Q268" t="s">
        <v>4971</v>
      </c>
    </row>
    <row r="269" spans="6:17" x14ac:dyDescent="0.3">
      <c r="F269" s="248" t="s">
        <v>4971</v>
      </c>
      <c r="G269" s="248" t="s">
        <v>4971</v>
      </c>
      <c r="H269" s="171" t="s">
        <v>4971</v>
      </c>
      <c r="I269" s="248" t="s">
        <v>4971</v>
      </c>
      <c r="J269" s="248" t="s">
        <v>4971</v>
      </c>
      <c r="K269" s="31" t="s">
        <v>4971</v>
      </c>
      <c r="L269" s="172" t="s">
        <v>4971</v>
      </c>
      <c r="M269" s="248" t="s">
        <v>4971</v>
      </c>
      <c r="N269" s="248" t="s">
        <v>4971</v>
      </c>
      <c r="O269" s="248" t="s">
        <v>4971</v>
      </c>
      <c r="P269" s="248">
        <v>0</v>
      </c>
      <c r="Q269" t="s">
        <v>4971</v>
      </c>
    </row>
    <row r="270" spans="6:17" x14ac:dyDescent="0.3">
      <c r="F270" s="248" t="s">
        <v>4971</v>
      </c>
      <c r="G270" s="248" t="s">
        <v>4971</v>
      </c>
      <c r="H270" s="171" t="s">
        <v>4971</v>
      </c>
      <c r="I270" s="248" t="s">
        <v>4971</v>
      </c>
      <c r="J270" s="248" t="s">
        <v>4971</v>
      </c>
      <c r="K270" s="31" t="s">
        <v>4971</v>
      </c>
      <c r="L270" s="172" t="s">
        <v>4971</v>
      </c>
      <c r="M270" s="248" t="s">
        <v>4971</v>
      </c>
      <c r="N270" s="248" t="s">
        <v>4971</v>
      </c>
      <c r="O270" s="248" t="s">
        <v>4971</v>
      </c>
      <c r="P270" s="248">
        <v>0</v>
      </c>
      <c r="Q270" t="s">
        <v>4971</v>
      </c>
    </row>
    <row r="271" spans="6:17" x14ac:dyDescent="0.3">
      <c r="F271" s="248" t="s">
        <v>4971</v>
      </c>
      <c r="G271" s="248" t="s">
        <v>4971</v>
      </c>
      <c r="H271" s="171" t="s">
        <v>4971</v>
      </c>
      <c r="I271" s="248" t="s">
        <v>4971</v>
      </c>
      <c r="J271" s="248" t="s">
        <v>4971</v>
      </c>
      <c r="K271" s="31" t="s">
        <v>4971</v>
      </c>
      <c r="L271" s="172" t="s">
        <v>4971</v>
      </c>
      <c r="M271" s="248" t="s">
        <v>4971</v>
      </c>
      <c r="N271" s="248" t="s">
        <v>4971</v>
      </c>
      <c r="O271" s="248" t="s">
        <v>4971</v>
      </c>
      <c r="P271" s="248">
        <v>0</v>
      </c>
      <c r="Q271" t="s">
        <v>4971</v>
      </c>
    </row>
    <row r="272" spans="6:17" x14ac:dyDescent="0.3">
      <c r="F272" s="248" t="s">
        <v>4971</v>
      </c>
      <c r="G272" s="248" t="s">
        <v>4971</v>
      </c>
      <c r="H272" s="171" t="s">
        <v>4971</v>
      </c>
      <c r="I272" s="248" t="s">
        <v>4971</v>
      </c>
      <c r="J272" s="248" t="s">
        <v>4971</v>
      </c>
      <c r="K272" s="31" t="s">
        <v>4971</v>
      </c>
      <c r="L272" s="172" t="s">
        <v>4971</v>
      </c>
      <c r="M272" s="248" t="s">
        <v>4971</v>
      </c>
      <c r="N272" s="248" t="s">
        <v>4971</v>
      </c>
      <c r="O272" s="248" t="s">
        <v>4971</v>
      </c>
      <c r="P272" s="248">
        <v>0</v>
      </c>
      <c r="Q272" t="s">
        <v>4971</v>
      </c>
    </row>
    <row r="273" spans="6:17" x14ac:dyDescent="0.3">
      <c r="F273" s="248" t="s">
        <v>4971</v>
      </c>
      <c r="G273" s="248" t="s">
        <v>4971</v>
      </c>
      <c r="H273" s="171" t="s">
        <v>4971</v>
      </c>
      <c r="I273" s="248" t="s">
        <v>4971</v>
      </c>
      <c r="J273" s="248" t="s">
        <v>4971</v>
      </c>
      <c r="K273" s="31" t="s">
        <v>4971</v>
      </c>
      <c r="L273" s="172" t="s">
        <v>4971</v>
      </c>
      <c r="M273" s="248" t="s">
        <v>4971</v>
      </c>
      <c r="N273" s="248" t="s">
        <v>4971</v>
      </c>
      <c r="O273" s="248" t="s">
        <v>4971</v>
      </c>
      <c r="P273" s="248">
        <v>0</v>
      </c>
      <c r="Q273" t="s">
        <v>4971</v>
      </c>
    </row>
    <row r="274" spans="6:17" x14ac:dyDescent="0.3">
      <c r="F274" s="248" t="s">
        <v>4971</v>
      </c>
      <c r="G274" s="248" t="s">
        <v>4971</v>
      </c>
      <c r="H274" s="171" t="s">
        <v>4971</v>
      </c>
      <c r="I274" s="248" t="s">
        <v>4971</v>
      </c>
      <c r="J274" s="248" t="s">
        <v>4971</v>
      </c>
      <c r="K274" s="31" t="s">
        <v>4971</v>
      </c>
      <c r="L274" s="172" t="s">
        <v>4971</v>
      </c>
      <c r="M274" s="248" t="s">
        <v>4971</v>
      </c>
      <c r="N274" s="248" t="s">
        <v>4971</v>
      </c>
      <c r="O274" s="248" t="s">
        <v>4971</v>
      </c>
      <c r="P274" s="248">
        <v>0</v>
      </c>
      <c r="Q274" t="s">
        <v>4971</v>
      </c>
    </row>
    <row r="275" spans="6:17" x14ac:dyDescent="0.3">
      <c r="F275" s="248" t="s">
        <v>4971</v>
      </c>
      <c r="G275" s="248" t="s">
        <v>4971</v>
      </c>
      <c r="H275" s="171" t="s">
        <v>4971</v>
      </c>
      <c r="I275" s="248" t="s">
        <v>4971</v>
      </c>
      <c r="J275" s="248" t="s">
        <v>4971</v>
      </c>
      <c r="K275" s="31" t="s">
        <v>4971</v>
      </c>
      <c r="L275" s="172" t="s">
        <v>4971</v>
      </c>
      <c r="M275" s="248" t="s">
        <v>4971</v>
      </c>
      <c r="N275" s="248" t="s">
        <v>4971</v>
      </c>
      <c r="O275" s="248" t="s">
        <v>4971</v>
      </c>
      <c r="P275" s="248">
        <v>0</v>
      </c>
      <c r="Q275" t="s">
        <v>4971</v>
      </c>
    </row>
    <row r="276" spans="6:17" x14ac:dyDescent="0.3">
      <c r="F276" s="248" t="s">
        <v>4971</v>
      </c>
      <c r="G276" s="248" t="s">
        <v>4971</v>
      </c>
      <c r="H276" s="171" t="s">
        <v>4971</v>
      </c>
      <c r="I276" s="248" t="s">
        <v>4971</v>
      </c>
      <c r="J276" s="248" t="s">
        <v>4971</v>
      </c>
      <c r="K276" s="31" t="s">
        <v>4971</v>
      </c>
      <c r="L276" s="172" t="s">
        <v>4971</v>
      </c>
      <c r="M276" s="248" t="s">
        <v>4971</v>
      </c>
      <c r="N276" s="248" t="s">
        <v>4971</v>
      </c>
      <c r="O276" s="248" t="s">
        <v>4971</v>
      </c>
      <c r="P276" s="248">
        <v>0</v>
      </c>
      <c r="Q276" t="s">
        <v>4971</v>
      </c>
    </row>
    <row r="277" spans="6:17" x14ac:dyDescent="0.3">
      <c r="F277" s="248" t="s">
        <v>4971</v>
      </c>
      <c r="G277" s="248" t="s">
        <v>4971</v>
      </c>
      <c r="H277" s="171" t="s">
        <v>4971</v>
      </c>
      <c r="I277" s="248" t="s">
        <v>4971</v>
      </c>
      <c r="J277" s="248" t="s">
        <v>4971</v>
      </c>
      <c r="K277" s="31" t="s">
        <v>4971</v>
      </c>
      <c r="L277" s="172" t="s">
        <v>4971</v>
      </c>
      <c r="M277" s="248" t="s">
        <v>4971</v>
      </c>
      <c r="N277" s="248" t="s">
        <v>4971</v>
      </c>
      <c r="O277" s="248" t="s">
        <v>4971</v>
      </c>
      <c r="P277" s="248">
        <v>0</v>
      </c>
      <c r="Q277" t="s">
        <v>4971</v>
      </c>
    </row>
    <row r="278" spans="6:17" x14ac:dyDescent="0.3">
      <c r="F278" s="248" t="s">
        <v>4971</v>
      </c>
      <c r="G278" s="248" t="s">
        <v>4971</v>
      </c>
      <c r="H278" s="171" t="s">
        <v>4971</v>
      </c>
      <c r="I278" s="248" t="s">
        <v>4971</v>
      </c>
      <c r="J278" s="248" t="s">
        <v>4971</v>
      </c>
      <c r="K278" s="31" t="s">
        <v>4971</v>
      </c>
      <c r="L278" s="172" t="s">
        <v>4971</v>
      </c>
      <c r="M278" s="248" t="s">
        <v>4971</v>
      </c>
      <c r="N278" s="248" t="s">
        <v>4971</v>
      </c>
      <c r="O278" s="248" t="s">
        <v>4971</v>
      </c>
      <c r="P278" s="248">
        <v>0</v>
      </c>
      <c r="Q278" t="s">
        <v>4971</v>
      </c>
    </row>
    <row r="279" spans="6:17" x14ac:dyDescent="0.3">
      <c r="F279" s="248" t="s">
        <v>4971</v>
      </c>
      <c r="G279" s="248" t="s">
        <v>4971</v>
      </c>
      <c r="H279" s="171" t="s">
        <v>4971</v>
      </c>
      <c r="I279" s="248" t="s">
        <v>4971</v>
      </c>
      <c r="J279" s="248" t="s">
        <v>4971</v>
      </c>
      <c r="K279" s="31" t="s">
        <v>4971</v>
      </c>
      <c r="L279" s="172" t="s">
        <v>4971</v>
      </c>
      <c r="M279" s="248" t="s">
        <v>4971</v>
      </c>
      <c r="N279" s="248" t="s">
        <v>4971</v>
      </c>
      <c r="O279" s="248" t="s">
        <v>4971</v>
      </c>
      <c r="P279" s="248">
        <v>0</v>
      </c>
      <c r="Q279" t="s">
        <v>4971</v>
      </c>
    </row>
    <row r="280" spans="6:17" x14ac:dyDescent="0.3">
      <c r="F280" s="248" t="s">
        <v>4971</v>
      </c>
      <c r="G280" s="248" t="s">
        <v>4971</v>
      </c>
      <c r="H280" s="171" t="s">
        <v>4971</v>
      </c>
      <c r="I280" s="248" t="s">
        <v>4971</v>
      </c>
      <c r="J280" s="248" t="s">
        <v>4971</v>
      </c>
      <c r="K280" s="31" t="s">
        <v>4971</v>
      </c>
      <c r="L280" s="172" t="s">
        <v>4971</v>
      </c>
      <c r="M280" s="248" t="s">
        <v>4971</v>
      </c>
      <c r="N280" s="248" t="s">
        <v>4971</v>
      </c>
      <c r="O280" s="248" t="s">
        <v>4971</v>
      </c>
      <c r="P280" s="248">
        <v>0</v>
      </c>
      <c r="Q280" t="s">
        <v>4971</v>
      </c>
    </row>
    <row r="281" spans="6:17" x14ac:dyDescent="0.3">
      <c r="F281" s="248" t="s">
        <v>4971</v>
      </c>
      <c r="G281" s="248" t="s">
        <v>4971</v>
      </c>
      <c r="H281" s="171" t="s">
        <v>4971</v>
      </c>
      <c r="I281" s="248" t="s">
        <v>4971</v>
      </c>
      <c r="J281" s="248" t="s">
        <v>4971</v>
      </c>
      <c r="K281" s="31" t="s">
        <v>4971</v>
      </c>
      <c r="L281" s="172" t="s">
        <v>4971</v>
      </c>
      <c r="M281" s="248" t="s">
        <v>4971</v>
      </c>
      <c r="N281" s="248" t="s">
        <v>4971</v>
      </c>
      <c r="O281" s="248" t="s">
        <v>4971</v>
      </c>
      <c r="P281" s="248">
        <v>0</v>
      </c>
      <c r="Q281" t="s">
        <v>4971</v>
      </c>
    </row>
    <row r="282" spans="6:17" x14ac:dyDescent="0.3">
      <c r="F282" s="248" t="s">
        <v>4971</v>
      </c>
      <c r="G282" s="248" t="s">
        <v>4971</v>
      </c>
      <c r="H282" s="171" t="s">
        <v>4971</v>
      </c>
      <c r="I282" s="248" t="s">
        <v>4971</v>
      </c>
      <c r="J282" s="248" t="s">
        <v>4971</v>
      </c>
      <c r="K282" s="31" t="s">
        <v>4971</v>
      </c>
      <c r="L282" s="172" t="s">
        <v>4971</v>
      </c>
      <c r="M282" s="248" t="s">
        <v>4971</v>
      </c>
      <c r="N282" s="248" t="s">
        <v>4971</v>
      </c>
      <c r="O282" s="248" t="s">
        <v>4971</v>
      </c>
      <c r="P282" s="248">
        <v>0</v>
      </c>
      <c r="Q282" t="s">
        <v>4971</v>
      </c>
    </row>
    <row r="283" spans="6:17" x14ac:dyDescent="0.3">
      <c r="F283" s="248" t="s">
        <v>4971</v>
      </c>
      <c r="G283" s="248" t="s">
        <v>4971</v>
      </c>
      <c r="H283" s="171" t="s">
        <v>4971</v>
      </c>
      <c r="I283" s="248" t="s">
        <v>4971</v>
      </c>
      <c r="J283" s="248" t="s">
        <v>4971</v>
      </c>
      <c r="K283" s="31" t="s">
        <v>4971</v>
      </c>
      <c r="L283" s="172" t="s">
        <v>4971</v>
      </c>
      <c r="M283" s="248" t="s">
        <v>4971</v>
      </c>
      <c r="N283" s="248" t="s">
        <v>4971</v>
      </c>
      <c r="O283" s="248" t="s">
        <v>4971</v>
      </c>
      <c r="P283" s="248">
        <v>0</v>
      </c>
      <c r="Q283" t="s">
        <v>4971</v>
      </c>
    </row>
    <row r="284" spans="6:17" x14ac:dyDescent="0.3">
      <c r="F284" s="248" t="s">
        <v>4971</v>
      </c>
      <c r="G284" s="248" t="s">
        <v>4971</v>
      </c>
      <c r="H284" s="171" t="s">
        <v>4971</v>
      </c>
      <c r="I284" s="248" t="s">
        <v>4971</v>
      </c>
      <c r="J284" s="248" t="s">
        <v>4971</v>
      </c>
      <c r="K284" s="31" t="s">
        <v>4971</v>
      </c>
      <c r="L284" s="172" t="s">
        <v>4971</v>
      </c>
      <c r="M284" s="248" t="s">
        <v>4971</v>
      </c>
      <c r="N284" s="248" t="s">
        <v>4971</v>
      </c>
      <c r="O284" s="248" t="s">
        <v>4971</v>
      </c>
      <c r="P284" s="248">
        <v>0</v>
      </c>
      <c r="Q284" t="s">
        <v>4971</v>
      </c>
    </row>
    <row r="285" spans="6:17" x14ac:dyDescent="0.3">
      <c r="F285" s="248" t="s">
        <v>4971</v>
      </c>
      <c r="G285" s="248" t="s">
        <v>4971</v>
      </c>
      <c r="H285" s="171" t="s">
        <v>4971</v>
      </c>
      <c r="I285" s="248" t="s">
        <v>4971</v>
      </c>
      <c r="J285" s="248" t="s">
        <v>4971</v>
      </c>
      <c r="K285" s="31" t="s">
        <v>4971</v>
      </c>
      <c r="L285" s="172" t="s">
        <v>4971</v>
      </c>
      <c r="M285" s="248" t="s">
        <v>4971</v>
      </c>
      <c r="N285" s="248" t="s">
        <v>4971</v>
      </c>
      <c r="O285" s="248" t="s">
        <v>4971</v>
      </c>
      <c r="P285" s="248">
        <v>0</v>
      </c>
      <c r="Q285" t="s">
        <v>4971</v>
      </c>
    </row>
    <row r="286" spans="6:17" x14ac:dyDescent="0.3">
      <c r="F286" s="248" t="s">
        <v>4971</v>
      </c>
      <c r="G286" s="248" t="s">
        <v>4971</v>
      </c>
      <c r="H286" s="171" t="s">
        <v>4971</v>
      </c>
      <c r="I286" s="248" t="s">
        <v>4971</v>
      </c>
      <c r="J286" s="248" t="s">
        <v>4971</v>
      </c>
      <c r="K286" s="31" t="s">
        <v>4971</v>
      </c>
      <c r="L286" s="172" t="s">
        <v>4971</v>
      </c>
      <c r="M286" s="248" t="s">
        <v>4971</v>
      </c>
      <c r="N286" s="248" t="s">
        <v>4971</v>
      </c>
      <c r="O286" s="248" t="s">
        <v>4971</v>
      </c>
      <c r="P286" s="248">
        <v>0</v>
      </c>
      <c r="Q286" t="s">
        <v>4971</v>
      </c>
    </row>
    <row r="287" spans="6:17" x14ac:dyDescent="0.3">
      <c r="F287" s="248" t="s">
        <v>4971</v>
      </c>
      <c r="G287" s="248" t="s">
        <v>4971</v>
      </c>
      <c r="H287" s="171" t="s">
        <v>4971</v>
      </c>
      <c r="I287" s="248" t="s">
        <v>4971</v>
      </c>
      <c r="J287" s="248" t="s">
        <v>4971</v>
      </c>
      <c r="K287" s="31" t="s">
        <v>4971</v>
      </c>
      <c r="L287" s="172" t="s">
        <v>4971</v>
      </c>
      <c r="M287" s="248" t="s">
        <v>4971</v>
      </c>
      <c r="N287" s="248" t="s">
        <v>4971</v>
      </c>
      <c r="O287" s="248" t="s">
        <v>4971</v>
      </c>
      <c r="P287" s="248">
        <v>0</v>
      </c>
      <c r="Q287" t="s">
        <v>4971</v>
      </c>
    </row>
    <row r="288" spans="6:17" x14ac:dyDescent="0.3">
      <c r="F288" s="248" t="s">
        <v>4971</v>
      </c>
      <c r="G288" s="248" t="s">
        <v>4971</v>
      </c>
      <c r="H288" s="171" t="s">
        <v>4971</v>
      </c>
      <c r="I288" s="248" t="s">
        <v>4971</v>
      </c>
      <c r="J288" s="248" t="s">
        <v>4971</v>
      </c>
      <c r="K288" s="31" t="s">
        <v>4971</v>
      </c>
      <c r="L288" s="172" t="s">
        <v>4971</v>
      </c>
      <c r="M288" s="248" t="s">
        <v>4971</v>
      </c>
      <c r="N288" s="248" t="s">
        <v>4971</v>
      </c>
      <c r="O288" s="248" t="s">
        <v>4971</v>
      </c>
      <c r="P288" s="248">
        <v>0</v>
      </c>
      <c r="Q288" t="s">
        <v>4971</v>
      </c>
    </row>
    <row r="289" spans="6:17" x14ac:dyDescent="0.3">
      <c r="F289" s="248" t="s">
        <v>4971</v>
      </c>
      <c r="G289" s="248" t="s">
        <v>4971</v>
      </c>
      <c r="H289" s="171" t="s">
        <v>4971</v>
      </c>
      <c r="I289" s="248" t="s">
        <v>4971</v>
      </c>
      <c r="J289" s="248" t="s">
        <v>4971</v>
      </c>
      <c r="K289" s="31" t="s">
        <v>4971</v>
      </c>
      <c r="L289" s="172" t="s">
        <v>4971</v>
      </c>
      <c r="M289" s="248" t="s">
        <v>4971</v>
      </c>
      <c r="N289" s="248" t="s">
        <v>4971</v>
      </c>
      <c r="O289" s="248" t="s">
        <v>4971</v>
      </c>
      <c r="P289" s="248">
        <v>0</v>
      </c>
      <c r="Q289" t="s">
        <v>4971</v>
      </c>
    </row>
    <row r="290" spans="6:17" x14ac:dyDescent="0.3">
      <c r="F290" s="248" t="s">
        <v>4971</v>
      </c>
      <c r="G290" s="248" t="s">
        <v>4971</v>
      </c>
      <c r="H290" s="171" t="s">
        <v>4971</v>
      </c>
      <c r="I290" s="248" t="s">
        <v>4971</v>
      </c>
      <c r="J290" s="248" t="s">
        <v>4971</v>
      </c>
      <c r="K290" s="31" t="s">
        <v>4971</v>
      </c>
      <c r="L290" s="172" t="s">
        <v>4971</v>
      </c>
      <c r="M290" s="248" t="s">
        <v>4971</v>
      </c>
      <c r="N290" s="248" t="s">
        <v>4971</v>
      </c>
      <c r="O290" s="248" t="s">
        <v>4971</v>
      </c>
      <c r="P290" s="248">
        <v>0</v>
      </c>
      <c r="Q290" t="s">
        <v>4971</v>
      </c>
    </row>
    <row r="291" spans="6:17" x14ac:dyDescent="0.3">
      <c r="F291" s="248" t="s">
        <v>4971</v>
      </c>
      <c r="G291" s="248" t="s">
        <v>4971</v>
      </c>
      <c r="H291" s="171" t="s">
        <v>4971</v>
      </c>
      <c r="I291" s="248" t="s">
        <v>4971</v>
      </c>
      <c r="J291" s="248" t="s">
        <v>4971</v>
      </c>
      <c r="K291" s="31" t="s">
        <v>4971</v>
      </c>
      <c r="L291" s="172" t="s">
        <v>4971</v>
      </c>
      <c r="M291" s="248" t="s">
        <v>4971</v>
      </c>
      <c r="N291" s="248" t="s">
        <v>4971</v>
      </c>
      <c r="O291" s="248" t="s">
        <v>4971</v>
      </c>
      <c r="P291" s="248">
        <v>0</v>
      </c>
      <c r="Q291" t="s">
        <v>4971</v>
      </c>
    </row>
    <row r="292" spans="6:17" x14ac:dyDescent="0.3">
      <c r="F292" s="248" t="s">
        <v>4971</v>
      </c>
      <c r="G292" s="248" t="s">
        <v>4971</v>
      </c>
      <c r="H292" s="171" t="s">
        <v>4971</v>
      </c>
      <c r="I292" s="248" t="s">
        <v>4971</v>
      </c>
      <c r="J292" s="248" t="s">
        <v>4971</v>
      </c>
      <c r="K292" s="31" t="s">
        <v>4971</v>
      </c>
      <c r="L292" s="172" t="s">
        <v>4971</v>
      </c>
      <c r="M292" s="248" t="s">
        <v>4971</v>
      </c>
      <c r="N292" s="248" t="s">
        <v>4971</v>
      </c>
      <c r="O292" s="248" t="s">
        <v>4971</v>
      </c>
      <c r="P292" s="248">
        <v>0</v>
      </c>
      <c r="Q292" t="s">
        <v>4971</v>
      </c>
    </row>
    <row r="293" spans="6:17" x14ac:dyDescent="0.3">
      <c r="F293" s="248" t="s">
        <v>4971</v>
      </c>
      <c r="G293" s="248" t="s">
        <v>4971</v>
      </c>
      <c r="H293" s="171" t="s">
        <v>4971</v>
      </c>
      <c r="I293" s="248" t="s">
        <v>4971</v>
      </c>
      <c r="J293" s="248" t="s">
        <v>4971</v>
      </c>
      <c r="K293" s="31" t="s">
        <v>4971</v>
      </c>
      <c r="L293" s="172" t="s">
        <v>4971</v>
      </c>
      <c r="M293" s="248" t="s">
        <v>4971</v>
      </c>
      <c r="N293" s="248" t="s">
        <v>4971</v>
      </c>
      <c r="O293" s="248" t="s">
        <v>4971</v>
      </c>
      <c r="P293" s="248">
        <v>0</v>
      </c>
      <c r="Q293" t="s">
        <v>4971</v>
      </c>
    </row>
    <row r="294" spans="6:17" x14ac:dyDescent="0.3">
      <c r="F294" s="248" t="s">
        <v>4971</v>
      </c>
      <c r="G294" s="248" t="s">
        <v>4971</v>
      </c>
      <c r="H294" s="171" t="s">
        <v>4971</v>
      </c>
      <c r="I294" s="248" t="s">
        <v>4971</v>
      </c>
      <c r="J294" s="248" t="s">
        <v>4971</v>
      </c>
      <c r="K294" s="31" t="s">
        <v>4971</v>
      </c>
      <c r="L294" s="172" t="s">
        <v>4971</v>
      </c>
      <c r="M294" s="248" t="s">
        <v>4971</v>
      </c>
      <c r="N294" s="248" t="s">
        <v>4971</v>
      </c>
      <c r="O294" s="248" t="s">
        <v>4971</v>
      </c>
      <c r="P294" s="248">
        <v>0</v>
      </c>
      <c r="Q294" t="s">
        <v>4971</v>
      </c>
    </row>
    <row r="295" spans="6:17" x14ac:dyDescent="0.3">
      <c r="F295" s="248" t="s">
        <v>4971</v>
      </c>
      <c r="G295" s="248" t="s">
        <v>4971</v>
      </c>
      <c r="H295" s="171" t="s">
        <v>4971</v>
      </c>
      <c r="I295" s="248" t="s">
        <v>4971</v>
      </c>
      <c r="J295" s="248" t="s">
        <v>4971</v>
      </c>
      <c r="K295" s="31" t="s">
        <v>4971</v>
      </c>
      <c r="L295" s="172" t="s">
        <v>4971</v>
      </c>
      <c r="M295" s="248" t="s">
        <v>4971</v>
      </c>
      <c r="N295" s="248" t="s">
        <v>4971</v>
      </c>
      <c r="O295" s="248" t="s">
        <v>4971</v>
      </c>
      <c r="P295" s="248">
        <v>0</v>
      </c>
      <c r="Q295" t="s">
        <v>4971</v>
      </c>
    </row>
    <row r="296" spans="6:17" x14ac:dyDescent="0.3">
      <c r="F296" s="248" t="s">
        <v>4971</v>
      </c>
      <c r="G296" s="248" t="s">
        <v>4971</v>
      </c>
      <c r="H296" s="171" t="s">
        <v>4971</v>
      </c>
      <c r="I296" s="248" t="s">
        <v>4971</v>
      </c>
      <c r="J296" s="248" t="s">
        <v>4971</v>
      </c>
      <c r="K296" s="31" t="s">
        <v>4971</v>
      </c>
      <c r="L296" s="172" t="s">
        <v>4971</v>
      </c>
      <c r="M296" s="248" t="s">
        <v>4971</v>
      </c>
      <c r="N296" s="248" t="s">
        <v>4971</v>
      </c>
      <c r="O296" s="248" t="s">
        <v>4971</v>
      </c>
      <c r="P296" s="248">
        <v>0</v>
      </c>
      <c r="Q296" t="s">
        <v>4971</v>
      </c>
    </row>
    <row r="297" spans="6:17" x14ac:dyDescent="0.3">
      <c r="F297" s="248" t="s">
        <v>4971</v>
      </c>
      <c r="G297" s="248" t="s">
        <v>4971</v>
      </c>
      <c r="H297" s="171" t="s">
        <v>4971</v>
      </c>
      <c r="I297" s="248" t="s">
        <v>4971</v>
      </c>
      <c r="J297" s="248" t="s">
        <v>4971</v>
      </c>
      <c r="K297" s="31" t="s">
        <v>4971</v>
      </c>
      <c r="L297" s="172" t="s">
        <v>4971</v>
      </c>
      <c r="M297" s="248" t="s">
        <v>4971</v>
      </c>
      <c r="N297" s="248" t="s">
        <v>4971</v>
      </c>
      <c r="O297" s="248" t="s">
        <v>4971</v>
      </c>
      <c r="P297" s="248">
        <v>0</v>
      </c>
      <c r="Q297" t="s">
        <v>4971</v>
      </c>
    </row>
    <row r="298" spans="6:17" x14ac:dyDescent="0.3">
      <c r="F298" s="248" t="s">
        <v>4971</v>
      </c>
      <c r="G298" s="248" t="s">
        <v>4971</v>
      </c>
      <c r="H298" s="171" t="s">
        <v>4971</v>
      </c>
      <c r="I298" s="248" t="s">
        <v>4971</v>
      </c>
      <c r="J298" s="248" t="s">
        <v>4971</v>
      </c>
      <c r="K298" s="31" t="s">
        <v>4971</v>
      </c>
      <c r="L298" s="172" t="s">
        <v>4971</v>
      </c>
      <c r="M298" s="248" t="s">
        <v>4971</v>
      </c>
      <c r="N298" s="248" t="s">
        <v>4971</v>
      </c>
      <c r="O298" s="248" t="s">
        <v>4971</v>
      </c>
      <c r="P298" s="248">
        <v>0</v>
      </c>
      <c r="Q298" t="s">
        <v>4971</v>
      </c>
    </row>
    <row r="299" spans="6:17" x14ac:dyDescent="0.3">
      <c r="F299" s="248" t="s">
        <v>4971</v>
      </c>
      <c r="G299" s="248" t="s">
        <v>4971</v>
      </c>
      <c r="H299" s="171" t="s">
        <v>4971</v>
      </c>
      <c r="I299" s="248" t="s">
        <v>4971</v>
      </c>
      <c r="J299" s="248" t="s">
        <v>4971</v>
      </c>
      <c r="K299" s="31" t="s">
        <v>4971</v>
      </c>
      <c r="L299" s="172" t="s">
        <v>4971</v>
      </c>
      <c r="M299" s="248" t="s">
        <v>4971</v>
      </c>
      <c r="N299" s="248" t="s">
        <v>4971</v>
      </c>
      <c r="O299" s="248" t="s">
        <v>4971</v>
      </c>
      <c r="P299" s="248">
        <v>0</v>
      </c>
      <c r="Q299" t="s">
        <v>4971</v>
      </c>
    </row>
    <row r="300" spans="6:17" x14ac:dyDescent="0.3">
      <c r="F300" s="248" t="s">
        <v>4971</v>
      </c>
      <c r="G300" s="248" t="s">
        <v>4971</v>
      </c>
      <c r="H300" s="171" t="s">
        <v>4971</v>
      </c>
      <c r="I300" s="248" t="s">
        <v>4971</v>
      </c>
      <c r="J300" s="248" t="s">
        <v>4971</v>
      </c>
      <c r="K300" s="31" t="s">
        <v>4971</v>
      </c>
      <c r="L300" s="172" t="s">
        <v>4971</v>
      </c>
      <c r="M300" s="248" t="s">
        <v>4971</v>
      </c>
      <c r="N300" s="248" t="s">
        <v>4971</v>
      </c>
      <c r="O300" s="248" t="s">
        <v>4971</v>
      </c>
      <c r="P300" s="248">
        <v>0</v>
      </c>
      <c r="Q300" t="s">
        <v>4971</v>
      </c>
    </row>
    <row r="301" spans="6:17" x14ac:dyDescent="0.3">
      <c r="F301" s="248" t="s">
        <v>4971</v>
      </c>
      <c r="G301" s="248" t="s">
        <v>4971</v>
      </c>
      <c r="H301" s="171" t="s">
        <v>4971</v>
      </c>
      <c r="I301" s="248" t="s">
        <v>4971</v>
      </c>
      <c r="J301" s="248" t="s">
        <v>4971</v>
      </c>
      <c r="K301" s="31" t="s">
        <v>4971</v>
      </c>
      <c r="L301" s="172" t="s">
        <v>4971</v>
      </c>
      <c r="M301" s="248" t="s">
        <v>4971</v>
      </c>
      <c r="N301" s="248" t="s">
        <v>4971</v>
      </c>
      <c r="O301" s="248" t="s">
        <v>4971</v>
      </c>
      <c r="P301" s="248">
        <v>0</v>
      </c>
      <c r="Q301" t="s">
        <v>4971</v>
      </c>
    </row>
    <row r="302" spans="6:17" x14ac:dyDescent="0.3">
      <c r="F302" s="248" t="s">
        <v>4971</v>
      </c>
      <c r="G302" s="248" t="s">
        <v>4971</v>
      </c>
      <c r="H302" s="171" t="s">
        <v>4971</v>
      </c>
      <c r="I302" s="248" t="s">
        <v>4971</v>
      </c>
      <c r="J302" s="248" t="s">
        <v>4971</v>
      </c>
      <c r="K302" s="31" t="s">
        <v>4971</v>
      </c>
      <c r="L302" s="172" t="s">
        <v>4971</v>
      </c>
      <c r="M302" s="248" t="s">
        <v>4971</v>
      </c>
      <c r="N302" s="248" t="s">
        <v>4971</v>
      </c>
      <c r="O302" s="248" t="s">
        <v>4971</v>
      </c>
      <c r="P302" s="248">
        <v>0</v>
      </c>
      <c r="Q302" t="s">
        <v>4971</v>
      </c>
    </row>
    <row r="303" spans="6:17" x14ac:dyDescent="0.3">
      <c r="F303" s="248" t="s">
        <v>4971</v>
      </c>
      <c r="G303" s="248" t="s">
        <v>4971</v>
      </c>
      <c r="H303" s="171" t="s">
        <v>4971</v>
      </c>
      <c r="I303" s="248" t="s">
        <v>4971</v>
      </c>
      <c r="J303" s="248" t="s">
        <v>4971</v>
      </c>
      <c r="K303" s="31" t="s">
        <v>4971</v>
      </c>
      <c r="L303" s="172" t="s">
        <v>4971</v>
      </c>
      <c r="M303" s="248" t="s">
        <v>4971</v>
      </c>
      <c r="N303" s="248" t="s">
        <v>4971</v>
      </c>
      <c r="O303" s="248" t="s">
        <v>4971</v>
      </c>
      <c r="P303" s="248">
        <v>0</v>
      </c>
      <c r="Q303" t="s">
        <v>4971</v>
      </c>
    </row>
    <row r="304" spans="6:17" x14ac:dyDescent="0.3">
      <c r="F304" s="248" t="s">
        <v>4971</v>
      </c>
      <c r="G304" s="248" t="s">
        <v>4971</v>
      </c>
      <c r="H304" s="171" t="s">
        <v>4971</v>
      </c>
      <c r="I304" s="248" t="s">
        <v>4971</v>
      </c>
      <c r="J304" s="248" t="s">
        <v>4971</v>
      </c>
      <c r="K304" s="31" t="s">
        <v>4971</v>
      </c>
      <c r="L304" s="172" t="s">
        <v>4971</v>
      </c>
      <c r="M304" s="248" t="s">
        <v>4971</v>
      </c>
      <c r="N304" s="248" t="s">
        <v>4971</v>
      </c>
      <c r="O304" s="248" t="s">
        <v>4971</v>
      </c>
      <c r="P304" s="248">
        <v>0</v>
      </c>
      <c r="Q304" t="s">
        <v>4971</v>
      </c>
    </row>
    <row r="305" spans="6:17" x14ac:dyDescent="0.3">
      <c r="F305" s="248" t="s">
        <v>4971</v>
      </c>
      <c r="G305" s="248" t="s">
        <v>4971</v>
      </c>
      <c r="H305" s="171" t="s">
        <v>4971</v>
      </c>
      <c r="I305" s="248" t="s">
        <v>4971</v>
      </c>
      <c r="J305" s="248" t="s">
        <v>4971</v>
      </c>
      <c r="K305" s="31" t="s">
        <v>4971</v>
      </c>
      <c r="L305" s="172" t="s">
        <v>4971</v>
      </c>
      <c r="M305" s="248" t="s">
        <v>4971</v>
      </c>
      <c r="N305" s="248" t="s">
        <v>4971</v>
      </c>
      <c r="O305" s="248" t="s">
        <v>4971</v>
      </c>
      <c r="P305" s="248">
        <v>0</v>
      </c>
      <c r="Q305" t="s">
        <v>4971</v>
      </c>
    </row>
    <row r="306" spans="6:17" x14ac:dyDescent="0.3">
      <c r="F306" s="248" t="s">
        <v>4971</v>
      </c>
      <c r="G306" s="248" t="s">
        <v>4971</v>
      </c>
      <c r="H306" s="171" t="s">
        <v>4971</v>
      </c>
      <c r="I306" s="248" t="s">
        <v>4971</v>
      </c>
      <c r="J306" s="248" t="s">
        <v>4971</v>
      </c>
      <c r="K306" s="31" t="s">
        <v>4971</v>
      </c>
      <c r="L306" s="172" t="s">
        <v>4971</v>
      </c>
      <c r="M306" s="248" t="s">
        <v>4971</v>
      </c>
      <c r="N306" s="248" t="s">
        <v>4971</v>
      </c>
      <c r="O306" s="248" t="s">
        <v>4971</v>
      </c>
      <c r="P306" s="248">
        <v>0</v>
      </c>
      <c r="Q306" t="s">
        <v>4971</v>
      </c>
    </row>
    <row r="307" spans="6:17" x14ac:dyDescent="0.3">
      <c r="F307" s="248" t="s">
        <v>4971</v>
      </c>
      <c r="G307" s="248" t="s">
        <v>4971</v>
      </c>
      <c r="H307" s="171" t="s">
        <v>4971</v>
      </c>
      <c r="I307" s="248" t="s">
        <v>4971</v>
      </c>
      <c r="J307" s="248" t="s">
        <v>4971</v>
      </c>
      <c r="K307" s="31" t="s">
        <v>4971</v>
      </c>
      <c r="L307" s="172" t="s">
        <v>4971</v>
      </c>
      <c r="M307" s="248" t="s">
        <v>4971</v>
      </c>
      <c r="N307" s="248" t="s">
        <v>4971</v>
      </c>
      <c r="O307" s="248" t="s">
        <v>4971</v>
      </c>
      <c r="P307" s="248">
        <v>0</v>
      </c>
      <c r="Q307" t="s">
        <v>4971</v>
      </c>
    </row>
    <row r="308" spans="6:17" x14ac:dyDescent="0.3">
      <c r="F308" s="248" t="s">
        <v>4971</v>
      </c>
      <c r="G308" s="248" t="s">
        <v>4971</v>
      </c>
      <c r="H308" s="171" t="s">
        <v>4971</v>
      </c>
      <c r="I308" s="248" t="s">
        <v>4971</v>
      </c>
      <c r="J308" s="248" t="s">
        <v>4971</v>
      </c>
      <c r="K308" s="31" t="s">
        <v>4971</v>
      </c>
      <c r="L308" s="172" t="s">
        <v>4971</v>
      </c>
      <c r="M308" s="248" t="s">
        <v>4971</v>
      </c>
      <c r="N308" s="248" t="s">
        <v>4971</v>
      </c>
      <c r="O308" s="248" t="s">
        <v>4971</v>
      </c>
      <c r="P308" s="248">
        <v>0</v>
      </c>
      <c r="Q308" t="s">
        <v>4971</v>
      </c>
    </row>
    <row r="309" spans="6:17" x14ac:dyDescent="0.3">
      <c r="F309" s="248" t="s">
        <v>4971</v>
      </c>
      <c r="G309" s="248" t="s">
        <v>4971</v>
      </c>
      <c r="H309" s="171" t="s">
        <v>4971</v>
      </c>
      <c r="I309" s="248" t="s">
        <v>4971</v>
      </c>
      <c r="J309" s="248" t="s">
        <v>4971</v>
      </c>
      <c r="K309" s="31" t="s">
        <v>4971</v>
      </c>
      <c r="L309" s="172" t="s">
        <v>4971</v>
      </c>
      <c r="M309" s="248" t="s">
        <v>4971</v>
      </c>
      <c r="N309" s="248" t="s">
        <v>4971</v>
      </c>
      <c r="O309" s="248" t="s">
        <v>4971</v>
      </c>
      <c r="P309" s="248">
        <v>0</v>
      </c>
      <c r="Q309" t="s">
        <v>4971</v>
      </c>
    </row>
    <row r="310" spans="6:17" x14ac:dyDescent="0.3">
      <c r="F310" s="248" t="s">
        <v>4971</v>
      </c>
      <c r="G310" s="248" t="s">
        <v>4971</v>
      </c>
      <c r="H310" s="171" t="s">
        <v>4971</v>
      </c>
      <c r="I310" s="248" t="s">
        <v>4971</v>
      </c>
      <c r="J310" s="248" t="s">
        <v>4971</v>
      </c>
      <c r="K310" s="31" t="s">
        <v>4971</v>
      </c>
      <c r="L310" s="172" t="s">
        <v>4971</v>
      </c>
      <c r="M310" s="248" t="s">
        <v>4971</v>
      </c>
      <c r="N310" s="248" t="s">
        <v>4971</v>
      </c>
      <c r="O310" s="248" t="s">
        <v>4971</v>
      </c>
      <c r="P310" s="248">
        <v>0</v>
      </c>
      <c r="Q310" t="s">
        <v>4971</v>
      </c>
    </row>
    <row r="311" spans="6:17" x14ac:dyDescent="0.3">
      <c r="F311" s="248" t="s">
        <v>4971</v>
      </c>
      <c r="G311" s="248" t="s">
        <v>4971</v>
      </c>
      <c r="H311" s="171" t="s">
        <v>4971</v>
      </c>
      <c r="I311" s="248" t="s">
        <v>4971</v>
      </c>
      <c r="J311" s="248" t="s">
        <v>4971</v>
      </c>
      <c r="K311" s="31" t="s">
        <v>4971</v>
      </c>
      <c r="L311" s="172" t="s">
        <v>4971</v>
      </c>
      <c r="M311" s="248" t="s">
        <v>4971</v>
      </c>
      <c r="N311" s="248" t="s">
        <v>4971</v>
      </c>
      <c r="O311" s="248" t="s">
        <v>4971</v>
      </c>
      <c r="P311" s="248">
        <v>0</v>
      </c>
      <c r="Q311" t="s">
        <v>4971</v>
      </c>
    </row>
    <row r="312" spans="6:17" x14ac:dyDescent="0.3">
      <c r="F312" s="248" t="s">
        <v>4971</v>
      </c>
      <c r="G312" s="248" t="s">
        <v>4971</v>
      </c>
      <c r="H312" s="171" t="s">
        <v>4971</v>
      </c>
      <c r="I312" s="248" t="s">
        <v>4971</v>
      </c>
      <c r="J312" s="248" t="s">
        <v>4971</v>
      </c>
      <c r="K312" s="31" t="s">
        <v>4971</v>
      </c>
      <c r="L312" s="172" t="s">
        <v>4971</v>
      </c>
      <c r="M312" s="248" t="s">
        <v>4971</v>
      </c>
      <c r="N312" s="248" t="s">
        <v>4971</v>
      </c>
      <c r="O312" s="248" t="s">
        <v>4971</v>
      </c>
      <c r="P312" s="248">
        <v>0</v>
      </c>
      <c r="Q312" t="s">
        <v>4971</v>
      </c>
    </row>
    <row r="313" spans="6:17" x14ac:dyDescent="0.3">
      <c r="F313" s="248" t="s">
        <v>4971</v>
      </c>
      <c r="G313" s="248" t="s">
        <v>4971</v>
      </c>
      <c r="H313" s="171" t="s">
        <v>4971</v>
      </c>
      <c r="I313" s="248" t="s">
        <v>4971</v>
      </c>
      <c r="J313" s="248" t="s">
        <v>4971</v>
      </c>
      <c r="K313" s="31" t="s">
        <v>4971</v>
      </c>
      <c r="L313" s="172" t="s">
        <v>4971</v>
      </c>
      <c r="M313" s="248" t="s">
        <v>4971</v>
      </c>
      <c r="N313" s="248" t="s">
        <v>4971</v>
      </c>
      <c r="O313" s="248" t="s">
        <v>4971</v>
      </c>
      <c r="P313" s="248">
        <v>0</v>
      </c>
      <c r="Q313" t="s">
        <v>4971</v>
      </c>
    </row>
    <row r="314" spans="6:17" x14ac:dyDescent="0.3">
      <c r="F314" s="248" t="s">
        <v>4971</v>
      </c>
      <c r="G314" s="248" t="s">
        <v>4971</v>
      </c>
      <c r="H314" s="171" t="s">
        <v>4971</v>
      </c>
      <c r="I314" s="248" t="s">
        <v>4971</v>
      </c>
      <c r="J314" s="248" t="s">
        <v>4971</v>
      </c>
      <c r="K314" s="31" t="s">
        <v>4971</v>
      </c>
      <c r="L314" s="172" t="s">
        <v>4971</v>
      </c>
      <c r="M314" s="248" t="s">
        <v>4971</v>
      </c>
      <c r="N314" s="248" t="s">
        <v>4971</v>
      </c>
      <c r="O314" s="248" t="s">
        <v>4971</v>
      </c>
      <c r="P314" s="248">
        <v>0</v>
      </c>
      <c r="Q314" t="s">
        <v>4971</v>
      </c>
    </row>
    <row r="315" spans="6:17" x14ac:dyDescent="0.3">
      <c r="F315" s="248" t="s">
        <v>4971</v>
      </c>
      <c r="G315" s="248" t="s">
        <v>4971</v>
      </c>
      <c r="H315" s="171" t="s">
        <v>4971</v>
      </c>
      <c r="I315" s="248" t="s">
        <v>4971</v>
      </c>
      <c r="J315" s="248" t="s">
        <v>4971</v>
      </c>
      <c r="K315" s="31" t="s">
        <v>4971</v>
      </c>
      <c r="L315" s="172" t="s">
        <v>4971</v>
      </c>
      <c r="M315" s="248" t="s">
        <v>4971</v>
      </c>
      <c r="N315" s="248" t="s">
        <v>4971</v>
      </c>
      <c r="O315" s="248" t="s">
        <v>4971</v>
      </c>
      <c r="P315" s="248">
        <v>0</v>
      </c>
      <c r="Q315" t="s">
        <v>4971</v>
      </c>
    </row>
    <row r="316" spans="6:17" x14ac:dyDescent="0.3">
      <c r="F316" s="248" t="s">
        <v>4971</v>
      </c>
      <c r="G316" s="248" t="s">
        <v>4971</v>
      </c>
      <c r="H316" s="171" t="s">
        <v>4971</v>
      </c>
      <c r="I316" s="248" t="s">
        <v>4971</v>
      </c>
      <c r="J316" s="248" t="s">
        <v>4971</v>
      </c>
      <c r="K316" s="31" t="s">
        <v>4971</v>
      </c>
      <c r="L316" s="172" t="s">
        <v>4971</v>
      </c>
      <c r="M316" s="248" t="s">
        <v>4971</v>
      </c>
      <c r="N316" s="248" t="s">
        <v>4971</v>
      </c>
      <c r="O316" s="248" t="s">
        <v>4971</v>
      </c>
      <c r="P316" s="248">
        <v>0</v>
      </c>
      <c r="Q316" t="s">
        <v>4971</v>
      </c>
    </row>
    <row r="317" spans="6:17" x14ac:dyDescent="0.3">
      <c r="F317" s="248" t="s">
        <v>4971</v>
      </c>
      <c r="G317" s="248" t="s">
        <v>4971</v>
      </c>
      <c r="H317" s="171" t="s">
        <v>4971</v>
      </c>
      <c r="I317" s="248" t="s">
        <v>4971</v>
      </c>
      <c r="J317" s="248" t="s">
        <v>4971</v>
      </c>
      <c r="K317" s="31" t="s">
        <v>4971</v>
      </c>
      <c r="L317" s="172" t="s">
        <v>4971</v>
      </c>
      <c r="M317" s="248" t="s">
        <v>4971</v>
      </c>
      <c r="N317" s="248" t="s">
        <v>4971</v>
      </c>
      <c r="O317" s="248" t="s">
        <v>4971</v>
      </c>
      <c r="P317" s="248">
        <v>0</v>
      </c>
      <c r="Q317" t="s">
        <v>4971</v>
      </c>
    </row>
    <row r="318" spans="6:17" x14ac:dyDescent="0.3">
      <c r="F318" s="248" t="s">
        <v>4971</v>
      </c>
      <c r="G318" s="248" t="s">
        <v>4971</v>
      </c>
      <c r="H318" s="171" t="s">
        <v>4971</v>
      </c>
      <c r="I318" s="248" t="s">
        <v>4971</v>
      </c>
      <c r="J318" s="248" t="s">
        <v>4971</v>
      </c>
      <c r="K318" s="31" t="s">
        <v>4971</v>
      </c>
      <c r="L318" s="172" t="s">
        <v>4971</v>
      </c>
      <c r="M318" s="248" t="s">
        <v>4971</v>
      </c>
      <c r="N318" s="248" t="s">
        <v>4971</v>
      </c>
      <c r="O318" s="248" t="s">
        <v>4971</v>
      </c>
      <c r="P318" s="248">
        <v>0</v>
      </c>
      <c r="Q318" t="s">
        <v>4971</v>
      </c>
    </row>
    <row r="319" spans="6:17" x14ac:dyDescent="0.3">
      <c r="F319" s="248" t="s">
        <v>4971</v>
      </c>
      <c r="G319" s="248" t="s">
        <v>4971</v>
      </c>
      <c r="H319" s="171" t="s">
        <v>4971</v>
      </c>
      <c r="I319" s="248" t="s">
        <v>4971</v>
      </c>
      <c r="J319" s="248" t="s">
        <v>4971</v>
      </c>
      <c r="K319" s="31" t="s">
        <v>4971</v>
      </c>
      <c r="L319" s="172" t="s">
        <v>4971</v>
      </c>
      <c r="M319" s="248" t="s">
        <v>4971</v>
      </c>
      <c r="N319" s="248" t="s">
        <v>4971</v>
      </c>
      <c r="O319" s="248" t="s">
        <v>4971</v>
      </c>
      <c r="P319" s="248">
        <v>0</v>
      </c>
      <c r="Q319" t="s">
        <v>4971</v>
      </c>
    </row>
    <row r="320" spans="6:17" x14ac:dyDescent="0.3">
      <c r="F320" s="248" t="s">
        <v>4971</v>
      </c>
      <c r="G320" s="248" t="s">
        <v>4971</v>
      </c>
      <c r="H320" s="171" t="s">
        <v>4971</v>
      </c>
      <c r="I320" s="248" t="s">
        <v>4971</v>
      </c>
      <c r="J320" s="248" t="s">
        <v>4971</v>
      </c>
      <c r="K320" s="31" t="s">
        <v>4971</v>
      </c>
      <c r="L320" s="172" t="s">
        <v>4971</v>
      </c>
      <c r="M320" s="248" t="s">
        <v>4971</v>
      </c>
      <c r="N320" s="248" t="s">
        <v>4971</v>
      </c>
      <c r="O320" s="248" t="s">
        <v>4971</v>
      </c>
      <c r="P320" s="248">
        <v>0</v>
      </c>
      <c r="Q320" t="s">
        <v>4971</v>
      </c>
    </row>
    <row r="321" spans="6:17" x14ac:dyDescent="0.3">
      <c r="F321" s="248" t="s">
        <v>4971</v>
      </c>
      <c r="G321" s="248" t="s">
        <v>4971</v>
      </c>
      <c r="H321" s="171" t="s">
        <v>4971</v>
      </c>
      <c r="I321" s="248" t="s">
        <v>4971</v>
      </c>
      <c r="J321" s="248" t="s">
        <v>4971</v>
      </c>
      <c r="K321" s="31" t="s">
        <v>4971</v>
      </c>
      <c r="L321" s="172" t="s">
        <v>4971</v>
      </c>
      <c r="M321" s="248" t="s">
        <v>4971</v>
      </c>
      <c r="N321" s="248" t="s">
        <v>4971</v>
      </c>
      <c r="O321" s="248" t="s">
        <v>4971</v>
      </c>
      <c r="P321" s="248">
        <v>0</v>
      </c>
      <c r="Q321" t="s">
        <v>4971</v>
      </c>
    </row>
    <row r="322" spans="6:17" x14ac:dyDescent="0.3">
      <c r="F322" s="248" t="s">
        <v>4971</v>
      </c>
      <c r="G322" s="248" t="s">
        <v>4971</v>
      </c>
      <c r="H322" s="171" t="s">
        <v>4971</v>
      </c>
      <c r="I322" s="248" t="s">
        <v>4971</v>
      </c>
      <c r="J322" s="248" t="s">
        <v>4971</v>
      </c>
      <c r="K322" s="31" t="s">
        <v>4971</v>
      </c>
      <c r="L322" s="172" t="s">
        <v>4971</v>
      </c>
      <c r="M322" s="248" t="s">
        <v>4971</v>
      </c>
      <c r="N322" s="248" t="s">
        <v>4971</v>
      </c>
      <c r="O322" s="248" t="s">
        <v>4971</v>
      </c>
      <c r="P322" s="248">
        <v>0</v>
      </c>
      <c r="Q322" t="s">
        <v>4971</v>
      </c>
    </row>
    <row r="323" spans="6:17" x14ac:dyDescent="0.3">
      <c r="F323" s="248" t="s">
        <v>4971</v>
      </c>
      <c r="G323" s="248" t="s">
        <v>4971</v>
      </c>
      <c r="H323" s="171" t="s">
        <v>4971</v>
      </c>
      <c r="I323" s="248" t="s">
        <v>4971</v>
      </c>
      <c r="J323" s="248" t="s">
        <v>4971</v>
      </c>
      <c r="K323" s="31" t="s">
        <v>4971</v>
      </c>
      <c r="L323" s="172" t="s">
        <v>4971</v>
      </c>
      <c r="M323" s="248" t="s">
        <v>4971</v>
      </c>
      <c r="N323" s="248" t="s">
        <v>4971</v>
      </c>
      <c r="O323" s="248" t="s">
        <v>4971</v>
      </c>
      <c r="P323" s="248">
        <v>0</v>
      </c>
      <c r="Q323" t="s">
        <v>4971</v>
      </c>
    </row>
    <row r="324" spans="6:17" x14ac:dyDescent="0.3">
      <c r="F324" s="248" t="s">
        <v>4971</v>
      </c>
      <c r="G324" s="248" t="s">
        <v>4971</v>
      </c>
      <c r="H324" s="171" t="s">
        <v>4971</v>
      </c>
      <c r="I324" s="248" t="s">
        <v>4971</v>
      </c>
      <c r="J324" s="248" t="s">
        <v>4971</v>
      </c>
      <c r="K324" s="31" t="s">
        <v>4971</v>
      </c>
      <c r="L324" s="172" t="s">
        <v>4971</v>
      </c>
      <c r="M324" s="248" t="s">
        <v>4971</v>
      </c>
      <c r="N324" s="248" t="s">
        <v>4971</v>
      </c>
      <c r="O324" s="248" t="s">
        <v>4971</v>
      </c>
      <c r="P324" s="248">
        <v>0</v>
      </c>
      <c r="Q324" t="s">
        <v>4971</v>
      </c>
    </row>
    <row r="325" spans="6:17" x14ac:dyDescent="0.3">
      <c r="F325" s="248" t="s">
        <v>4971</v>
      </c>
      <c r="G325" s="248" t="s">
        <v>4971</v>
      </c>
      <c r="H325" s="171" t="s">
        <v>4971</v>
      </c>
      <c r="I325" s="248" t="s">
        <v>4971</v>
      </c>
      <c r="J325" s="248" t="s">
        <v>4971</v>
      </c>
      <c r="K325" s="31" t="s">
        <v>4971</v>
      </c>
      <c r="L325" s="172" t="s">
        <v>4971</v>
      </c>
      <c r="M325" s="248" t="s">
        <v>4971</v>
      </c>
      <c r="N325" s="248" t="s">
        <v>4971</v>
      </c>
      <c r="O325" s="248" t="s">
        <v>4971</v>
      </c>
      <c r="P325" s="248">
        <v>0</v>
      </c>
      <c r="Q325" t="s">
        <v>4971</v>
      </c>
    </row>
    <row r="326" spans="6:17" x14ac:dyDescent="0.3">
      <c r="F326" s="248" t="s">
        <v>4971</v>
      </c>
      <c r="G326" s="248" t="s">
        <v>4971</v>
      </c>
      <c r="H326" s="171" t="s">
        <v>4971</v>
      </c>
      <c r="I326" s="248" t="s">
        <v>4971</v>
      </c>
      <c r="J326" s="248" t="s">
        <v>4971</v>
      </c>
      <c r="K326" s="31" t="s">
        <v>4971</v>
      </c>
      <c r="L326" s="172" t="s">
        <v>4971</v>
      </c>
      <c r="M326" s="248" t="s">
        <v>4971</v>
      </c>
      <c r="N326" s="248" t="s">
        <v>4971</v>
      </c>
      <c r="O326" s="248" t="s">
        <v>4971</v>
      </c>
      <c r="P326" s="248">
        <v>0</v>
      </c>
      <c r="Q326" t="s">
        <v>4971</v>
      </c>
    </row>
    <row r="327" spans="6:17" x14ac:dyDescent="0.3">
      <c r="F327" s="248" t="s">
        <v>4971</v>
      </c>
      <c r="G327" s="248" t="s">
        <v>4971</v>
      </c>
      <c r="H327" s="171" t="s">
        <v>4971</v>
      </c>
      <c r="I327" s="248" t="s">
        <v>4971</v>
      </c>
      <c r="J327" s="248" t="s">
        <v>4971</v>
      </c>
      <c r="K327" s="31" t="s">
        <v>4971</v>
      </c>
      <c r="L327" s="172" t="s">
        <v>4971</v>
      </c>
      <c r="M327" s="248" t="s">
        <v>4971</v>
      </c>
      <c r="N327" s="248" t="s">
        <v>4971</v>
      </c>
      <c r="O327" s="248" t="s">
        <v>4971</v>
      </c>
      <c r="P327" s="248">
        <v>0</v>
      </c>
      <c r="Q327" t="s">
        <v>4971</v>
      </c>
    </row>
    <row r="328" spans="6:17" x14ac:dyDescent="0.3">
      <c r="F328" s="248" t="s">
        <v>4971</v>
      </c>
      <c r="G328" s="248" t="s">
        <v>4971</v>
      </c>
      <c r="H328" s="171" t="s">
        <v>4971</v>
      </c>
      <c r="I328" s="248" t="s">
        <v>4971</v>
      </c>
      <c r="J328" s="248" t="s">
        <v>4971</v>
      </c>
      <c r="K328" s="31" t="s">
        <v>4971</v>
      </c>
      <c r="L328" s="172" t="s">
        <v>4971</v>
      </c>
      <c r="M328" s="248" t="s">
        <v>4971</v>
      </c>
      <c r="N328" s="248" t="s">
        <v>4971</v>
      </c>
      <c r="O328" s="248" t="s">
        <v>4971</v>
      </c>
      <c r="P328" s="248">
        <v>0</v>
      </c>
      <c r="Q328" t="s">
        <v>4971</v>
      </c>
    </row>
    <row r="329" spans="6:17" x14ac:dyDescent="0.3">
      <c r="F329" s="248" t="s">
        <v>4971</v>
      </c>
      <c r="G329" s="248" t="s">
        <v>4971</v>
      </c>
      <c r="H329" s="171" t="s">
        <v>4971</v>
      </c>
      <c r="I329" s="248" t="s">
        <v>4971</v>
      </c>
      <c r="J329" s="248" t="s">
        <v>4971</v>
      </c>
      <c r="K329" s="31" t="s">
        <v>4971</v>
      </c>
      <c r="L329" s="172" t="s">
        <v>4971</v>
      </c>
      <c r="M329" s="248" t="s">
        <v>4971</v>
      </c>
      <c r="N329" s="248" t="s">
        <v>4971</v>
      </c>
      <c r="O329" s="248" t="s">
        <v>4971</v>
      </c>
      <c r="P329" s="248">
        <v>0</v>
      </c>
      <c r="Q329" t="s">
        <v>4971</v>
      </c>
    </row>
    <row r="330" spans="6:17" x14ac:dyDescent="0.3">
      <c r="F330" s="248" t="s">
        <v>4971</v>
      </c>
      <c r="G330" s="248" t="s">
        <v>4971</v>
      </c>
      <c r="H330" s="171" t="s">
        <v>4971</v>
      </c>
      <c r="I330" s="248" t="s">
        <v>4971</v>
      </c>
      <c r="J330" s="248" t="s">
        <v>4971</v>
      </c>
      <c r="K330" s="31" t="s">
        <v>4971</v>
      </c>
      <c r="L330" s="172" t="s">
        <v>4971</v>
      </c>
      <c r="M330" s="248" t="s">
        <v>4971</v>
      </c>
      <c r="N330" s="248" t="s">
        <v>4971</v>
      </c>
      <c r="O330" s="248" t="s">
        <v>4971</v>
      </c>
      <c r="P330" s="248">
        <v>0</v>
      </c>
      <c r="Q330" t="s">
        <v>4971</v>
      </c>
    </row>
    <row r="331" spans="6:17" x14ac:dyDescent="0.3">
      <c r="F331" s="248" t="s">
        <v>4971</v>
      </c>
      <c r="G331" s="248" t="s">
        <v>4971</v>
      </c>
      <c r="H331" s="171" t="s">
        <v>4971</v>
      </c>
      <c r="I331" s="248" t="s">
        <v>4971</v>
      </c>
      <c r="J331" s="248" t="s">
        <v>4971</v>
      </c>
      <c r="K331" s="31" t="s">
        <v>4971</v>
      </c>
      <c r="L331" s="172" t="s">
        <v>4971</v>
      </c>
      <c r="M331" s="248" t="s">
        <v>4971</v>
      </c>
      <c r="N331" s="248" t="s">
        <v>4971</v>
      </c>
      <c r="O331" s="248" t="s">
        <v>4971</v>
      </c>
      <c r="P331" s="248">
        <v>0</v>
      </c>
      <c r="Q331" t="s">
        <v>4971</v>
      </c>
    </row>
    <row r="332" spans="6:17" x14ac:dyDescent="0.3">
      <c r="F332" s="248" t="s">
        <v>4971</v>
      </c>
      <c r="G332" s="248" t="s">
        <v>4971</v>
      </c>
      <c r="H332" s="171" t="s">
        <v>4971</v>
      </c>
      <c r="I332" s="248" t="s">
        <v>4971</v>
      </c>
      <c r="J332" s="248" t="s">
        <v>4971</v>
      </c>
      <c r="K332" s="31" t="s">
        <v>4971</v>
      </c>
      <c r="L332" s="172" t="s">
        <v>4971</v>
      </c>
      <c r="M332" s="248" t="s">
        <v>4971</v>
      </c>
      <c r="N332" s="248" t="s">
        <v>4971</v>
      </c>
      <c r="O332" s="248" t="s">
        <v>4971</v>
      </c>
      <c r="P332" s="248">
        <v>0</v>
      </c>
      <c r="Q332" t="s">
        <v>4971</v>
      </c>
    </row>
    <row r="333" spans="6:17" x14ac:dyDescent="0.3">
      <c r="F333" s="248" t="s">
        <v>4971</v>
      </c>
      <c r="G333" s="248" t="s">
        <v>4971</v>
      </c>
      <c r="H333" s="171" t="s">
        <v>4971</v>
      </c>
      <c r="I333" s="248" t="s">
        <v>4971</v>
      </c>
      <c r="J333" s="248" t="s">
        <v>4971</v>
      </c>
      <c r="K333" s="31" t="s">
        <v>4971</v>
      </c>
      <c r="L333" s="172" t="s">
        <v>4971</v>
      </c>
      <c r="M333" s="248" t="s">
        <v>4971</v>
      </c>
      <c r="N333" s="248" t="s">
        <v>4971</v>
      </c>
      <c r="O333" s="248" t="s">
        <v>4971</v>
      </c>
      <c r="P333" s="248">
        <v>0</v>
      </c>
      <c r="Q333" t="s">
        <v>4971</v>
      </c>
    </row>
    <row r="334" spans="6:17" x14ac:dyDescent="0.3">
      <c r="F334" s="248" t="s">
        <v>4971</v>
      </c>
      <c r="G334" s="248" t="s">
        <v>4971</v>
      </c>
      <c r="H334" s="171" t="s">
        <v>4971</v>
      </c>
      <c r="I334" s="248" t="s">
        <v>4971</v>
      </c>
      <c r="J334" s="248" t="s">
        <v>4971</v>
      </c>
      <c r="K334" s="31" t="s">
        <v>4971</v>
      </c>
      <c r="L334" s="172" t="s">
        <v>4971</v>
      </c>
      <c r="M334" s="248" t="s">
        <v>4971</v>
      </c>
      <c r="N334" s="248" t="s">
        <v>4971</v>
      </c>
      <c r="O334" s="248" t="s">
        <v>4971</v>
      </c>
      <c r="P334" s="248">
        <v>0</v>
      </c>
      <c r="Q334" t="s">
        <v>4971</v>
      </c>
    </row>
    <row r="335" spans="6:17" x14ac:dyDescent="0.3">
      <c r="F335" s="248" t="s">
        <v>4971</v>
      </c>
      <c r="G335" s="248" t="s">
        <v>4971</v>
      </c>
      <c r="H335" s="171" t="s">
        <v>4971</v>
      </c>
      <c r="I335" s="248" t="s">
        <v>4971</v>
      </c>
      <c r="J335" s="248" t="s">
        <v>4971</v>
      </c>
      <c r="K335" s="31" t="s">
        <v>4971</v>
      </c>
      <c r="L335" s="172" t="s">
        <v>4971</v>
      </c>
      <c r="M335" s="248" t="s">
        <v>4971</v>
      </c>
      <c r="N335" s="248" t="s">
        <v>4971</v>
      </c>
      <c r="O335" s="248" t="s">
        <v>4971</v>
      </c>
      <c r="P335" s="248">
        <v>0</v>
      </c>
      <c r="Q335" t="s">
        <v>4971</v>
      </c>
    </row>
    <row r="336" spans="6:17" x14ac:dyDescent="0.3">
      <c r="F336" s="248" t="s">
        <v>4971</v>
      </c>
      <c r="G336" s="248" t="s">
        <v>4971</v>
      </c>
      <c r="H336" s="171" t="s">
        <v>4971</v>
      </c>
      <c r="I336" s="248" t="s">
        <v>4971</v>
      </c>
      <c r="J336" s="248" t="s">
        <v>4971</v>
      </c>
      <c r="K336" s="31" t="s">
        <v>4971</v>
      </c>
      <c r="L336" s="172" t="s">
        <v>4971</v>
      </c>
      <c r="M336" s="248" t="s">
        <v>4971</v>
      </c>
      <c r="N336" s="248" t="s">
        <v>4971</v>
      </c>
      <c r="O336" s="248" t="s">
        <v>4971</v>
      </c>
      <c r="P336" s="248">
        <v>0</v>
      </c>
      <c r="Q336" t="s">
        <v>4971</v>
      </c>
    </row>
    <row r="337" spans="6:17" x14ac:dyDescent="0.3">
      <c r="F337" s="248" t="s">
        <v>4971</v>
      </c>
      <c r="G337" s="248" t="s">
        <v>4971</v>
      </c>
      <c r="H337" s="171" t="s">
        <v>4971</v>
      </c>
      <c r="I337" s="248" t="s">
        <v>4971</v>
      </c>
      <c r="J337" s="248" t="s">
        <v>4971</v>
      </c>
      <c r="K337" s="31" t="s">
        <v>4971</v>
      </c>
      <c r="L337" s="172" t="s">
        <v>4971</v>
      </c>
      <c r="M337" s="248" t="s">
        <v>4971</v>
      </c>
      <c r="N337" s="248" t="s">
        <v>4971</v>
      </c>
      <c r="O337" s="248" t="s">
        <v>4971</v>
      </c>
      <c r="P337" s="248">
        <v>0</v>
      </c>
      <c r="Q337" t="s">
        <v>4971</v>
      </c>
    </row>
    <row r="338" spans="6:17" x14ac:dyDescent="0.3">
      <c r="F338" s="248" t="s">
        <v>4971</v>
      </c>
      <c r="G338" s="248" t="s">
        <v>4971</v>
      </c>
      <c r="H338" s="171" t="s">
        <v>4971</v>
      </c>
      <c r="I338" s="248" t="s">
        <v>4971</v>
      </c>
      <c r="J338" s="248" t="s">
        <v>4971</v>
      </c>
      <c r="K338" s="31" t="s">
        <v>4971</v>
      </c>
      <c r="L338" s="172" t="s">
        <v>4971</v>
      </c>
      <c r="M338" s="248" t="s">
        <v>4971</v>
      </c>
      <c r="N338" s="248" t="s">
        <v>4971</v>
      </c>
      <c r="O338" s="248" t="s">
        <v>4971</v>
      </c>
      <c r="P338" s="248">
        <v>0</v>
      </c>
      <c r="Q338" t="s">
        <v>4971</v>
      </c>
    </row>
    <row r="339" spans="6:17" x14ac:dyDescent="0.3">
      <c r="F339" s="248" t="s">
        <v>4971</v>
      </c>
      <c r="G339" s="248" t="s">
        <v>4971</v>
      </c>
      <c r="H339" s="171" t="s">
        <v>4971</v>
      </c>
      <c r="I339" s="248" t="s">
        <v>4971</v>
      </c>
      <c r="J339" s="248" t="s">
        <v>4971</v>
      </c>
      <c r="K339" s="31" t="s">
        <v>4971</v>
      </c>
      <c r="L339" s="172" t="s">
        <v>4971</v>
      </c>
      <c r="M339" s="248" t="s">
        <v>4971</v>
      </c>
      <c r="N339" s="248" t="s">
        <v>4971</v>
      </c>
      <c r="O339" s="248" t="s">
        <v>4971</v>
      </c>
      <c r="P339" s="248">
        <v>0</v>
      </c>
      <c r="Q339" t="s">
        <v>4971</v>
      </c>
    </row>
    <row r="340" spans="6:17" x14ac:dyDescent="0.3">
      <c r="F340" s="248" t="s">
        <v>4971</v>
      </c>
      <c r="G340" s="248" t="s">
        <v>4971</v>
      </c>
      <c r="H340" s="171" t="s">
        <v>4971</v>
      </c>
      <c r="I340" s="248" t="s">
        <v>4971</v>
      </c>
      <c r="J340" s="248" t="s">
        <v>4971</v>
      </c>
      <c r="K340" s="31" t="s">
        <v>4971</v>
      </c>
      <c r="L340" s="172" t="s">
        <v>4971</v>
      </c>
      <c r="M340" s="248" t="s">
        <v>4971</v>
      </c>
      <c r="N340" s="248" t="s">
        <v>4971</v>
      </c>
      <c r="O340" s="248" t="s">
        <v>4971</v>
      </c>
      <c r="P340" s="248">
        <v>0</v>
      </c>
      <c r="Q340" t="s">
        <v>4971</v>
      </c>
    </row>
    <row r="341" spans="6:17" x14ac:dyDescent="0.3">
      <c r="F341" s="248" t="s">
        <v>4971</v>
      </c>
      <c r="G341" s="248" t="s">
        <v>4971</v>
      </c>
      <c r="H341" s="171" t="s">
        <v>4971</v>
      </c>
      <c r="I341" s="248" t="s">
        <v>4971</v>
      </c>
      <c r="J341" s="248" t="s">
        <v>4971</v>
      </c>
      <c r="K341" s="31" t="s">
        <v>4971</v>
      </c>
      <c r="L341" s="172" t="s">
        <v>4971</v>
      </c>
      <c r="M341" s="248" t="s">
        <v>4971</v>
      </c>
      <c r="N341" s="248" t="s">
        <v>4971</v>
      </c>
      <c r="O341" s="248" t="s">
        <v>4971</v>
      </c>
      <c r="P341" s="248">
        <v>0</v>
      </c>
      <c r="Q341" t="s">
        <v>4971</v>
      </c>
    </row>
    <row r="342" spans="6:17" x14ac:dyDescent="0.3">
      <c r="F342" s="248" t="s">
        <v>4971</v>
      </c>
      <c r="G342" s="248" t="s">
        <v>4971</v>
      </c>
      <c r="H342" s="171" t="s">
        <v>4971</v>
      </c>
      <c r="I342" s="248" t="s">
        <v>4971</v>
      </c>
      <c r="J342" s="248" t="s">
        <v>4971</v>
      </c>
      <c r="K342" s="31" t="s">
        <v>4971</v>
      </c>
      <c r="L342" s="172" t="s">
        <v>4971</v>
      </c>
      <c r="M342" s="248" t="s">
        <v>4971</v>
      </c>
      <c r="N342" s="248" t="s">
        <v>4971</v>
      </c>
      <c r="O342" s="248" t="s">
        <v>4971</v>
      </c>
      <c r="P342" s="248">
        <v>0</v>
      </c>
      <c r="Q342" t="s">
        <v>4971</v>
      </c>
    </row>
    <row r="343" spans="6:17" x14ac:dyDescent="0.3">
      <c r="F343" s="248" t="s">
        <v>4971</v>
      </c>
      <c r="G343" s="248" t="s">
        <v>4971</v>
      </c>
      <c r="H343" s="171" t="s">
        <v>4971</v>
      </c>
      <c r="I343" s="248" t="s">
        <v>4971</v>
      </c>
      <c r="J343" s="248" t="s">
        <v>4971</v>
      </c>
      <c r="K343" s="31" t="s">
        <v>4971</v>
      </c>
      <c r="L343" s="172" t="s">
        <v>4971</v>
      </c>
      <c r="M343" s="248" t="s">
        <v>4971</v>
      </c>
      <c r="N343" s="248" t="s">
        <v>4971</v>
      </c>
      <c r="O343" s="248" t="s">
        <v>4971</v>
      </c>
      <c r="P343" s="248">
        <v>0</v>
      </c>
      <c r="Q343" t="s">
        <v>4971</v>
      </c>
    </row>
    <row r="344" spans="6:17" x14ac:dyDescent="0.3">
      <c r="F344" s="248" t="s">
        <v>4971</v>
      </c>
      <c r="G344" s="248" t="s">
        <v>4971</v>
      </c>
      <c r="H344" s="171" t="s">
        <v>4971</v>
      </c>
      <c r="I344" s="248" t="s">
        <v>4971</v>
      </c>
      <c r="J344" s="248" t="s">
        <v>4971</v>
      </c>
      <c r="K344" s="31" t="s">
        <v>4971</v>
      </c>
      <c r="L344" s="172" t="s">
        <v>4971</v>
      </c>
      <c r="M344" s="248" t="s">
        <v>4971</v>
      </c>
      <c r="N344" s="248" t="s">
        <v>4971</v>
      </c>
      <c r="O344" s="248" t="s">
        <v>4971</v>
      </c>
      <c r="P344" s="248">
        <v>0</v>
      </c>
      <c r="Q344" t="s">
        <v>4971</v>
      </c>
    </row>
    <row r="345" spans="6:17" x14ac:dyDescent="0.3">
      <c r="F345" s="248" t="s">
        <v>4971</v>
      </c>
      <c r="G345" s="248" t="s">
        <v>4971</v>
      </c>
      <c r="H345" s="171" t="s">
        <v>4971</v>
      </c>
      <c r="I345" s="248" t="s">
        <v>4971</v>
      </c>
      <c r="J345" s="248" t="s">
        <v>4971</v>
      </c>
      <c r="K345" s="31" t="s">
        <v>4971</v>
      </c>
      <c r="L345" s="172" t="s">
        <v>4971</v>
      </c>
      <c r="M345" s="248" t="s">
        <v>4971</v>
      </c>
      <c r="N345" s="248" t="s">
        <v>4971</v>
      </c>
      <c r="O345" s="248" t="s">
        <v>4971</v>
      </c>
      <c r="P345" s="248">
        <v>0</v>
      </c>
      <c r="Q345" t="s">
        <v>4971</v>
      </c>
    </row>
    <row r="346" spans="6:17" x14ac:dyDescent="0.3">
      <c r="F346" s="248" t="s">
        <v>4971</v>
      </c>
      <c r="G346" s="248" t="s">
        <v>4971</v>
      </c>
      <c r="H346" s="171" t="s">
        <v>4971</v>
      </c>
      <c r="I346" s="248" t="s">
        <v>4971</v>
      </c>
      <c r="J346" s="248" t="s">
        <v>4971</v>
      </c>
      <c r="K346" s="31" t="s">
        <v>4971</v>
      </c>
      <c r="L346" s="172" t="s">
        <v>4971</v>
      </c>
      <c r="M346" s="248" t="s">
        <v>4971</v>
      </c>
      <c r="N346" s="248" t="s">
        <v>4971</v>
      </c>
      <c r="O346" s="248" t="s">
        <v>4971</v>
      </c>
      <c r="P346" s="248">
        <v>0</v>
      </c>
      <c r="Q346" t="s">
        <v>4971</v>
      </c>
    </row>
    <row r="347" spans="6:17" x14ac:dyDescent="0.3">
      <c r="F347" s="248" t="s">
        <v>4971</v>
      </c>
      <c r="G347" s="248" t="s">
        <v>4971</v>
      </c>
      <c r="H347" s="171" t="s">
        <v>4971</v>
      </c>
      <c r="I347" s="248" t="s">
        <v>4971</v>
      </c>
      <c r="J347" s="248" t="s">
        <v>4971</v>
      </c>
      <c r="K347" s="31" t="s">
        <v>4971</v>
      </c>
      <c r="L347" s="172" t="s">
        <v>4971</v>
      </c>
      <c r="M347" s="248" t="s">
        <v>4971</v>
      </c>
      <c r="N347" s="248" t="s">
        <v>4971</v>
      </c>
      <c r="O347" s="248" t="s">
        <v>4971</v>
      </c>
      <c r="P347" s="248">
        <v>0</v>
      </c>
      <c r="Q347" t="s">
        <v>4971</v>
      </c>
    </row>
    <row r="348" spans="6:17" x14ac:dyDescent="0.3">
      <c r="F348" s="248" t="s">
        <v>4971</v>
      </c>
      <c r="G348" s="248" t="s">
        <v>4971</v>
      </c>
      <c r="H348" s="171" t="s">
        <v>4971</v>
      </c>
      <c r="I348" s="248" t="s">
        <v>4971</v>
      </c>
      <c r="J348" s="248" t="s">
        <v>4971</v>
      </c>
      <c r="K348" s="31" t="s">
        <v>4971</v>
      </c>
      <c r="L348" s="172" t="s">
        <v>4971</v>
      </c>
      <c r="M348" s="248" t="s">
        <v>4971</v>
      </c>
      <c r="N348" s="248" t="s">
        <v>4971</v>
      </c>
      <c r="O348" s="248" t="s">
        <v>4971</v>
      </c>
      <c r="P348" s="248">
        <v>0</v>
      </c>
      <c r="Q348" t="s">
        <v>4971</v>
      </c>
    </row>
    <row r="349" spans="6:17" x14ac:dyDescent="0.3">
      <c r="F349" s="248" t="s">
        <v>4971</v>
      </c>
      <c r="G349" s="248" t="s">
        <v>4971</v>
      </c>
      <c r="H349" s="171" t="s">
        <v>4971</v>
      </c>
      <c r="I349" s="248" t="s">
        <v>4971</v>
      </c>
      <c r="J349" s="248" t="s">
        <v>4971</v>
      </c>
      <c r="K349" s="31" t="s">
        <v>4971</v>
      </c>
      <c r="L349" s="172" t="s">
        <v>4971</v>
      </c>
      <c r="M349" s="248" t="s">
        <v>4971</v>
      </c>
      <c r="N349" s="248" t="s">
        <v>4971</v>
      </c>
      <c r="O349" s="248" t="s">
        <v>4971</v>
      </c>
      <c r="P349" s="248">
        <v>0</v>
      </c>
      <c r="Q349" t="s">
        <v>4971</v>
      </c>
    </row>
    <row r="350" spans="6:17" x14ac:dyDescent="0.3">
      <c r="F350" s="248" t="s">
        <v>4971</v>
      </c>
      <c r="G350" s="248" t="s">
        <v>4971</v>
      </c>
      <c r="H350" s="171" t="s">
        <v>4971</v>
      </c>
      <c r="I350" s="248" t="s">
        <v>4971</v>
      </c>
      <c r="J350" s="248" t="s">
        <v>4971</v>
      </c>
      <c r="K350" s="31" t="s">
        <v>4971</v>
      </c>
      <c r="L350" s="172" t="s">
        <v>4971</v>
      </c>
      <c r="M350" s="248" t="s">
        <v>4971</v>
      </c>
      <c r="N350" s="248" t="s">
        <v>4971</v>
      </c>
      <c r="O350" s="248" t="s">
        <v>4971</v>
      </c>
      <c r="P350" s="248">
        <v>0</v>
      </c>
      <c r="Q350" t="s">
        <v>4971</v>
      </c>
    </row>
    <row r="351" spans="6:17" x14ac:dyDescent="0.3">
      <c r="F351" s="248" t="s">
        <v>4971</v>
      </c>
      <c r="G351" s="248" t="s">
        <v>4971</v>
      </c>
      <c r="H351" s="171" t="s">
        <v>4971</v>
      </c>
      <c r="I351" s="248" t="s">
        <v>4971</v>
      </c>
      <c r="J351" s="248" t="s">
        <v>4971</v>
      </c>
      <c r="K351" s="31" t="s">
        <v>4971</v>
      </c>
      <c r="L351" s="172" t="s">
        <v>4971</v>
      </c>
      <c r="M351" s="248" t="s">
        <v>4971</v>
      </c>
      <c r="N351" s="248" t="s">
        <v>4971</v>
      </c>
      <c r="O351" s="248" t="s">
        <v>4971</v>
      </c>
      <c r="P351" s="248">
        <v>0</v>
      </c>
      <c r="Q351" t="s">
        <v>4971</v>
      </c>
    </row>
    <row r="352" spans="6:17" x14ac:dyDescent="0.3">
      <c r="F352" s="248" t="s">
        <v>4971</v>
      </c>
      <c r="G352" s="248" t="s">
        <v>4971</v>
      </c>
      <c r="H352" s="171" t="s">
        <v>4971</v>
      </c>
      <c r="I352" s="248" t="s">
        <v>4971</v>
      </c>
      <c r="J352" s="248" t="s">
        <v>4971</v>
      </c>
      <c r="K352" s="31" t="s">
        <v>4971</v>
      </c>
      <c r="L352" s="172" t="s">
        <v>4971</v>
      </c>
      <c r="M352" s="248" t="s">
        <v>4971</v>
      </c>
      <c r="N352" s="248" t="s">
        <v>4971</v>
      </c>
      <c r="O352" s="248" t="s">
        <v>4971</v>
      </c>
      <c r="P352" s="248">
        <v>0</v>
      </c>
      <c r="Q352" t="s">
        <v>4971</v>
      </c>
    </row>
    <row r="353" spans="6:17" x14ac:dyDescent="0.3">
      <c r="F353" s="248" t="s">
        <v>4971</v>
      </c>
      <c r="G353" s="248" t="s">
        <v>4971</v>
      </c>
      <c r="H353" s="171" t="s">
        <v>4971</v>
      </c>
      <c r="I353" s="248" t="s">
        <v>4971</v>
      </c>
      <c r="J353" s="248" t="s">
        <v>4971</v>
      </c>
      <c r="K353" s="31" t="s">
        <v>4971</v>
      </c>
      <c r="L353" s="172" t="s">
        <v>4971</v>
      </c>
      <c r="M353" s="248" t="s">
        <v>4971</v>
      </c>
      <c r="N353" s="248" t="s">
        <v>4971</v>
      </c>
      <c r="O353" s="248" t="s">
        <v>4971</v>
      </c>
      <c r="P353" s="248">
        <v>0</v>
      </c>
      <c r="Q353" t="s">
        <v>4971</v>
      </c>
    </row>
    <row r="354" spans="6:17" x14ac:dyDescent="0.3">
      <c r="F354" s="248" t="s">
        <v>4971</v>
      </c>
      <c r="G354" s="248" t="s">
        <v>4971</v>
      </c>
      <c r="H354" s="171" t="s">
        <v>4971</v>
      </c>
      <c r="I354" s="248" t="s">
        <v>4971</v>
      </c>
      <c r="J354" s="248" t="s">
        <v>4971</v>
      </c>
      <c r="K354" s="31" t="s">
        <v>4971</v>
      </c>
      <c r="L354" s="172" t="s">
        <v>4971</v>
      </c>
      <c r="M354" s="248" t="s">
        <v>4971</v>
      </c>
      <c r="N354" s="248" t="s">
        <v>4971</v>
      </c>
      <c r="O354" s="248" t="s">
        <v>4971</v>
      </c>
      <c r="P354" s="248">
        <v>0</v>
      </c>
      <c r="Q354" t="s">
        <v>4971</v>
      </c>
    </row>
    <row r="355" spans="6:17" x14ac:dyDescent="0.3">
      <c r="F355" s="248" t="s">
        <v>4971</v>
      </c>
      <c r="G355" s="248" t="s">
        <v>4971</v>
      </c>
      <c r="H355" s="171" t="s">
        <v>4971</v>
      </c>
      <c r="I355" s="248" t="s">
        <v>4971</v>
      </c>
      <c r="J355" s="248" t="s">
        <v>4971</v>
      </c>
      <c r="K355" s="31" t="s">
        <v>4971</v>
      </c>
      <c r="L355" s="172" t="s">
        <v>4971</v>
      </c>
      <c r="M355" s="248" t="s">
        <v>4971</v>
      </c>
      <c r="N355" s="248" t="s">
        <v>4971</v>
      </c>
      <c r="O355" s="248" t="s">
        <v>4971</v>
      </c>
      <c r="P355" s="248">
        <v>0</v>
      </c>
      <c r="Q355" t="s">
        <v>4971</v>
      </c>
    </row>
    <row r="356" spans="6:17" x14ac:dyDescent="0.3">
      <c r="F356" s="248" t="s">
        <v>4971</v>
      </c>
      <c r="G356" s="248" t="s">
        <v>4971</v>
      </c>
      <c r="H356" s="171" t="s">
        <v>4971</v>
      </c>
      <c r="I356" s="248" t="s">
        <v>4971</v>
      </c>
      <c r="J356" s="248" t="s">
        <v>4971</v>
      </c>
      <c r="K356" s="31" t="s">
        <v>4971</v>
      </c>
      <c r="L356" s="172" t="s">
        <v>4971</v>
      </c>
      <c r="M356" s="248" t="s">
        <v>4971</v>
      </c>
      <c r="N356" s="248" t="s">
        <v>4971</v>
      </c>
      <c r="O356" s="248" t="s">
        <v>4971</v>
      </c>
      <c r="P356" s="248">
        <v>0</v>
      </c>
      <c r="Q356" t="s">
        <v>4971</v>
      </c>
    </row>
    <row r="357" spans="6:17" x14ac:dyDescent="0.3">
      <c r="F357" s="248" t="s">
        <v>4971</v>
      </c>
      <c r="G357" s="248" t="s">
        <v>4971</v>
      </c>
      <c r="H357" s="171" t="s">
        <v>4971</v>
      </c>
      <c r="I357" s="248" t="s">
        <v>4971</v>
      </c>
      <c r="J357" s="248" t="s">
        <v>4971</v>
      </c>
      <c r="K357" s="31" t="s">
        <v>4971</v>
      </c>
      <c r="L357" s="172" t="s">
        <v>4971</v>
      </c>
      <c r="M357" s="248" t="s">
        <v>4971</v>
      </c>
      <c r="N357" s="248" t="s">
        <v>4971</v>
      </c>
      <c r="O357" s="248" t="s">
        <v>4971</v>
      </c>
      <c r="P357" s="248">
        <v>0</v>
      </c>
      <c r="Q357" t="s">
        <v>4971</v>
      </c>
    </row>
    <row r="358" spans="6:17" x14ac:dyDescent="0.3">
      <c r="F358" s="248" t="s">
        <v>4971</v>
      </c>
      <c r="G358" s="248" t="s">
        <v>4971</v>
      </c>
      <c r="H358" s="171" t="s">
        <v>4971</v>
      </c>
      <c r="I358" s="248" t="s">
        <v>4971</v>
      </c>
      <c r="J358" s="248" t="s">
        <v>4971</v>
      </c>
      <c r="K358" s="31" t="s">
        <v>4971</v>
      </c>
      <c r="L358" s="172" t="s">
        <v>4971</v>
      </c>
      <c r="M358" s="248" t="s">
        <v>4971</v>
      </c>
      <c r="N358" s="248" t="s">
        <v>4971</v>
      </c>
      <c r="O358" s="248" t="s">
        <v>4971</v>
      </c>
      <c r="P358" s="248">
        <v>0</v>
      </c>
      <c r="Q358" t="s">
        <v>4971</v>
      </c>
    </row>
    <row r="359" spans="6:17" x14ac:dyDescent="0.3">
      <c r="F359" s="248" t="s">
        <v>4971</v>
      </c>
      <c r="G359" s="248" t="s">
        <v>4971</v>
      </c>
      <c r="H359" s="171" t="s">
        <v>4971</v>
      </c>
      <c r="I359" s="248" t="s">
        <v>4971</v>
      </c>
      <c r="J359" s="248" t="s">
        <v>4971</v>
      </c>
      <c r="K359" s="31" t="s">
        <v>4971</v>
      </c>
      <c r="L359" s="172" t="s">
        <v>4971</v>
      </c>
      <c r="M359" s="248" t="s">
        <v>4971</v>
      </c>
      <c r="N359" s="248" t="s">
        <v>4971</v>
      </c>
      <c r="O359" s="248" t="s">
        <v>4971</v>
      </c>
      <c r="P359" s="248">
        <v>0</v>
      </c>
      <c r="Q359" t="s">
        <v>4971</v>
      </c>
    </row>
    <row r="360" spans="6:17" x14ac:dyDescent="0.3">
      <c r="F360" s="248" t="s">
        <v>4971</v>
      </c>
      <c r="G360" s="248" t="s">
        <v>4971</v>
      </c>
      <c r="H360" s="171" t="s">
        <v>4971</v>
      </c>
      <c r="I360" s="248" t="s">
        <v>4971</v>
      </c>
      <c r="J360" s="248" t="s">
        <v>4971</v>
      </c>
      <c r="K360" s="31" t="s">
        <v>4971</v>
      </c>
      <c r="L360" s="172" t="s">
        <v>4971</v>
      </c>
      <c r="M360" s="248" t="s">
        <v>4971</v>
      </c>
      <c r="N360" s="248" t="s">
        <v>4971</v>
      </c>
      <c r="O360" s="248" t="s">
        <v>4971</v>
      </c>
      <c r="P360" s="248">
        <v>0</v>
      </c>
      <c r="Q360" t="s">
        <v>4971</v>
      </c>
    </row>
    <row r="361" spans="6:17" x14ac:dyDescent="0.3">
      <c r="F361" s="248" t="s">
        <v>4971</v>
      </c>
      <c r="G361" s="248" t="s">
        <v>4971</v>
      </c>
      <c r="H361" s="171" t="s">
        <v>4971</v>
      </c>
      <c r="I361" s="248" t="s">
        <v>4971</v>
      </c>
      <c r="J361" s="248" t="s">
        <v>4971</v>
      </c>
      <c r="K361" s="31" t="s">
        <v>4971</v>
      </c>
      <c r="L361" s="172" t="s">
        <v>4971</v>
      </c>
      <c r="M361" s="248" t="s">
        <v>4971</v>
      </c>
      <c r="N361" s="248" t="s">
        <v>4971</v>
      </c>
      <c r="O361" s="248" t="s">
        <v>4971</v>
      </c>
      <c r="P361" s="248">
        <v>0</v>
      </c>
      <c r="Q361" t="s">
        <v>4971</v>
      </c>
    </row>
    <row r="362" spans="6:17" x14ac:dyDescent="0.3">
      <c r="F362" s="248" t="s">
        <v>4971</v>
      </c>
      <c r="G362" s="248" t="s">
        <v>4971</v>
      </c>
      <c r="H362" s="171" t="s">
        <v>4971</v>
      </c>
      <c r="I362" s="248" t="s">
        <v>4971</v>
      </c>
      <c r="J362" s="248" t="s">
        <v>4971</v>
      </c>
      <c r="K362" s="31" t="s">
        <v>4971</v>
      </c>
      <c r="L362" s="172" t="s">
        <v>4971</v>
      </c>
      <c r="M362" s="248" t="s">
        <v>4971</v>
      </c>
      <c r="N362" s="248" t="s">
        <v>4971</v>
      </c>
      <c r="O362" s="248" t="s">
        <v>4971</v>
      </c>
      <c r="P362" s="248">
        <v>0</v>
      </c>
      <c r="Q362" t="s">
        <v>4971</v>
      </c>
    </row>
    <row r="363" spans="6:17" x14ac:dyDescent="0.3">
      <c r="F363" s="248" t="s">
        <v>4971</v>
      </c>
      <c r="G363" s="248" t="s">
        <v>4971</v>
      </c>
      <c r="H363" s="171" t="s">
        <v>4971</v>
      </c>
      <c r="I363" s="248" t="s">
        <v>4971</v>
      </c>
      <c r="J363" s="248" t="s">
        <v>4971</v>
      </c>
      <c r="K363" s="31" t="s">
        <v>4971</v>
      </c>
      <c r="L363" s="172" t="s">
        <v>4971</v>
      </c>
      <c r="M363" s="248" t="s">
        <v>4971</v>
      </c>
      <c r="N363" s="248" t="s">
        <v>4971</v>
      </c>
      <c r="O363" s="248" t="s">
        <v>4971</v>
      </c>
      <c r="P363" s="248">
        <v>0</v>
      </c>
      <c r="Q363" t="s">
        <v>4971</v>
      </c>
    </row>
    <row r="364" spans="6:17" x14ac:dyDescent="0.3">
      <c r="F364" s="248" t="s">
        <v>4971</v>
      </c>
      <c r="G364" s="248" t="s">
        <v>4971</v>
      </c>
      <c r="H364" s="171" t="s">
        <v>4971</v>
      </c>
      <c r="I364" s="248" t="s">
        <v>4971</v>
      </c>
      <c r="J364" s="248" t="s">
        <v>4971</v>
      </c>
      <c r="K364" s="31" t="s">
        <v>4971</v>
      </c>
      <c r="L364" s="172" t="s">
        <v>4971</v>
      </c>
      <c r="M364" s="248" t="s">
        <v>4971</v>
      </c>
      <c r="N364" s="248" t="s">
        <v>4971</v>
      </c>
      <c r="O364" s="248" t="s">
        <v>4971</v>
      </c>
      <c r="P364" s="248">
        <v>0</v>
      </c>
      <c r="Q364" t="s">
        <v>4971</v>
      </c>
    </row>
    <row r="365" spans="6:17" x14ac:dyDescent="0.3">
      <c r="F365" s="248" t="s">
        <v>4971</v>
      </c>
      <c r="G365" s="248" t="s">
        <v>4971</v>
      </c>
      <c r="H365" s="171" t="s">
        <v>4971</v>
      </c>
      <c r="I365" s="248" t="s">
        <v>4971</v>
      </c>
      <c r="J365" s="248" t="s">
        <v>4971</v>
      </c>
      <c r="K365" s="31" t="s">
        <v>4971</v>
      </c>
      <c r="L365" s="172" t="s">
        <v>4971</v>
      </c>
      <c r="M365" s="248" t="s">
        <v>4971</v>
      </c>
      <c r="N365" s="248" t="s">
        <v>4971</v>
      </c>
      <c r="O365" s="248" t="s">
        <v>4971</v>
      </c>
      <c r="P365" s="248">
        <v>0</v>
      </c>
      <c r="Q365" t="s">
        <v>4971</v>
      </c>
    </row>
    <row r="366" spans="6:17" x14ac:dyDescent="0.3">
      <c r="F366" s="248" t="s">
        <v>4971</v>
      </c>
      <c r="G366" s="248" t="s">
        <v>4971</v>
      </c>
      <c r="H366" s="171" t="s">
        <v>4971</v>
      </c>
      <c r="I366" s="248" t="s">
        <v>4971</v>
      </c>
      <c r="J366" s="248" t="s">
        <v>4971</v>
      </c>
      <c r="K366" s="31" t="s">
        <v>4971</v>
      </c>
      <c r="L366" s="172" t="s">
        <v>4971</v>
      </c>
      <c r="M366" s="248" t="s">
        <v>4971</v>
      </c>
      <c r="N366" s="248" t="s">
        <v>4971</v>
      </c>
      <c r="O366" s="248" t="s">
        <v>4971</v>
      </c>
      <c r="P366" s="248">
        <v>0</v>
      </c>
      <c r="Q366" t="s">
        <v>4971</v>
      </c>
    </row>
    <row r="367" spans="6:17" x14ac:dyDescent="0.3">
      <c r="F367" s="248" t="s">
        <v>4971</v>
      </c>
      <c r="G367" s="248" t="s">
        <v>4971</v>
      </c>
      <c r="H367" s="171" t="s">
        <v>4971</v>
      </c>
      <c r="I367" s="248" t="s">
        <v>4971</v>
      </c>
      <c r="J367" s="248" t="s">
        <v>4971</v>
      </c>
      <c r="K367" s="31" t="s">
        <v>4971</v>
      </c>
      <c r="L367" s="172" t="s">
        <v>4971</v>
      </c>
      <c r="M367" s="248" t="s">
        <v>4971</v>
      </c>
      <c r="N367" s="248" t="s">
        <v>4971</v>
      </c>
      <c r="O367" s="248" t="s">
        <v>4971</v>
      </c>
      <c r="P367" s="248">
        <v>0</v>
      </c>
      <c r="Q367" t="s">
        <v>4971</v>
      </c>
    </row>
    <row r="368" spans="6:17" x14ac:dyDescent="0.3">
      <c r="F368" s="248" t="s">
        <v>4971</v>
      </c>
      <c r="G368" s="248" t="s">
        <v>4971</v>
      </c>
      <c r="H368" s="171" t="s">
        <v>4971</v>
      </c>
      <c r="I368" s="248" t="s">
        <v>4971</v>
      </c>
      <c r="J368" s="248" t="s">
        <v>4971</v>
      </c>
      <c r="K368" s="31" t="s">
        <v>4971</v>
      </c>
      <c r="L368" s="172" t="s">
        <v>4971</v>
      </c>
      <c r="M368" s="248" t="s">
        <v>4971</v>
      </c>
      <c r="N368" s="248" t="s">
        <v>4971</v>
      </c>
      <c r="O368" s="248" t="s">
        <v>4971</v>
      </c>
      <c r="P368" s="248">
        <v>0</v>
      </c>
      <c r="Q368" t="s">
        <v>4971</v>
      </c>
    </row>
    <row r="369" spans="6:17" x14ac:dyDescent="0.3">
      <c r="F369" s="248" t="s">
        <v>4971</v>
      </c>
      <c r="G369" s="248" t="s">
        <v>4971</v>
      </c>
      <c r="H369" s="171" t="s">
        <v>4971</v>
      </c>
      <c r="I369" s="248" t="s">
        <v>4971</v>
      </c>
      <c r="J369" s="248" t="s">
        <v>4971</v>
      </c>
      <c r="K369" s="31" t="s">
        <v>4971</v>
      </c>
      <c r="L369" s="172" t="s">
        <v>4971</v>
      </c>
      <c r="M369" s="248" t="s">
        <v>4971</v>
      </c>
      <c r="N369" s="248" t="s">
        <v>4971</v>
      </c>
      <c r="O369" s="248" t="s">
        <v>4971</v>
      </c>
      <c r="P369" s="248">
        <v>0</v>
      </c>
      <c r="Q369" t="s">
        <v>4971</v>
      </c>
    </row>
    <row r="370" spans="6:17" x14ac:dyDescent="0.3">
      <c r="F370" s="248" t="s">
        <v>4971</v>
      </c>
      <c r="G370" s="248" t="s">
        <v>4971</v>
      </c>
      <c r="H370" s="171" t="s">
        <v>4971</v>
      </c>
      <c r="I370" s="248" t="s">
        <v>4971</v>
      </c>
      <c r="J370" s="248" t="s">
        <v>4971</v>
      </c>
      <c r="K370" s="31" t="s">
        <v>4971</v>
      </c>
      <c r="L370" s="172" t="s">
        <v>4971</v>
      </c>
      <c r="M370" s="248" t="s">
        <v>4971</v>
      </c>
      <c r="N370" s="248" t="s">
        <v>4971</v>
      </c>
      <c r="O370" s="248" t="s">
        <v>4971</v>
      </c>
      <c r="P370" s="248">
        <v>0</v>
      </c>
      <c r="Q370" t="s">
        <v>4971</v>
      </c>
    </row>
    <row r="371" spans="6:17" x14ac:dyDescent="0.3">
      <c r="F371" s="248" t="s">
        <v>4971</v>
      </c>
      <c r="G371" s="248" t="s">
        <v>4971</v>
      </c>
      <c r="H371" s="171" t="s">
        <v>4971</v>
      </c>
      <c r="I371" s="248" t="s">
        <v>4971</v>
      </c>
      <c r="J371" s="248" t="s">
        <v>4971</v>
      </c>
      <c r="K371" s="31" t="s">
        <v>4971</v>
      </c>
      <c r="L371" s="172" t="s">
        <v>4971</v>
      </c>
      <c r="M371" s="248" t="s">
        <v>4971</v>
      </c>
      <c r="N371" s="248" t="s">
        <v>4971</v>
      </c>
      <c r="O371" s="248" t="s">
        <v>4971</v>
      </c>
      <c r="P371" s="248">
        <v>0</v>
      </c>
      <c r="Q371" t="s">
        <v>4971</v>
      </c>
    </row>
    <row r="372" spans="6:17" x14ac:dyDescent="0.3">
      <c r="F372" s="248" t="s">
        <v>4971</v>
      </c>
      <c r="G372" s="248" t="s">
        <v>4971</v>
      </c>
      <c r="H372" s="171" t="s">
        <v>4971</v>
      </c>
      <c r="I372" s="248" t="s">
        <v>4971</v>
      </c>
      <c r="J372" s="248" t="s">
        <v>4971</v>
      </c>
      <c r="K372" s="31" t="s">
        <v>4971</v>
      </c>
      <c r="L372" s="172" t="s">
        <v>4971</v>
      </c>
      <c r="M372" s="248" t="s">
        <v>4971</v>
      </c>
      <c r="N372" s="248" t="s">
        <v>4971</v>
      </c>
      <c r="O372" s="248" t="s">
        <v>4971</v>
      </c>
      <c r="P372" s="248">
        <v>0</v>
      </c>
      <c r="Q372" t="s">
        <v>4971</v>
      </c>
    </row>
    <row r="373" spans="6:17" x14ac:dyDescent="0.3">
      <c r="F373" s="248" t="s">
        <v>4971</v>
      </c>
      <c r="G373" s="248" t="s">
        <v>4971</v>
      </c>
      <c r="H373" s="171" t="s">
        <v>4971</v>
      </c>
      <c r="I373" s="248" t="s">
        <v>4971</v>
      </c>
      <c r="J373" s="248" t="s">
        <v>4971</v>
      </c>
      <c r="K373" s="31" t="s">
        <v>4971</v>
      </c>
      <c r="L373" s="172" t="s">
        <v>4971</v>
      </c>
      <c r="M373" s="248" t="s">
        <v>4971</v>
      </c>
      <c r="N373" s="248" t="s">
        <v>4971</v>
      </c>
      <c r="O373" s="248" t="s">
        <v>4971</v>
      </c>
      <c r="P373" s="248">
        <v>0</v>
      </c>
      <c r="Q373" t="s">
        <v>4971</v>
      </c>
    </row>
    <row r="374" spans="6:17" x14ac:dyDescent="0.3">
      <c r="F374" s="248" t="s">
        <v>4971</v>
      </c>
      <c r="G374" s="248" t="s">
        <v>4971</v>
      </c>
      <c r="H374" s="171" t="s">
        <v>4971</v>
      </c>
      <c r="I374" s="248" t="s">
        <v>4971</v>
      </c>
      <c r="J374" s="248" t="s">
        <v>4971</v>
      </c>
      <c r="K374" s="31" t="s">
        <v>4971</v>
      </c>
      <c r="L374" s="172" t="s">
        <v>4971</v>
      </c>
      <c r="M374" s="248" t="s">
        <v>4971</v>
      </c>
      <c r="N374" s="248" t="s">
        <v>4971</v>
      </c>
      <c r="O374" s="248" t="s">
        <v>4971</v>
      </c>
      <c r="P374" s="248">
        <v>0</v>
      </c>
      <c r="Q374" t="s">
        <v>4971</v>
      </c>
    </row>
    <row r="375" spans="6:17" x14ac:dyDescent="0.3">
      <c r="F375" s="248" t="s">
        <v>4971</v>
      </c>
      <c r="G375" s="248" t="s">
        <v>4971</v>
      </c>
      <c r="H375" s="171" t="s">
        <v>4971</v>
      </c>
      <c r="I375" s="248" t="s">
        <v>4971</v>
      </c>
      <c r="J375" s="248" t="s">
        <v>4971</v>
      </c>
      <c r="K375" s="31" t="s">
        <v>4971</v>
      </c>
      <c r="L375" s="172" t="s">
        <v>4971</v>
      </c>
      <c r="M375" s="248" t="s">
        <v>4971</v>
      </c>
      <c r="N375" s="248" t="s">
        <v>4971</v>
      </c>
      <c r="O375" s="248" t="s">
        <v>4971</v>
      </c>
      <c r="P375" s="248">
        <v>0</v>
      </c>
      <c r="Q375" t="s">
        <v>4971</v>
      </c>
    </row>
    <row r="376" spans="6:17" x14ac:dyDescent="0.3">
      <c r="F376" s="248" t="s">
        <v>4971</v>
      </c>
      <c r="G376" s="248" t="s">
        <v>4971</v>
      </c>
      <c r="H376" s="171" t="s">
        <v>4971</v>
      </c>
      <c r="I376" s="248" t="s">
        <v>4971</v>
      </c>
      <c r="J376" s="248" t="s">
        <v>4971</v>
      </c>
      <c r="K376" s="31" t="s">
        <v>4971</v>
      </c>
      <c r="L376" s="172" t="s">
        <v>4971</v>
      </c>
      <c r="M376" s="248" t="s">
        <v>4971</v>
      </c>
      <c r="N376" s="248" t="s">
        <v>4971</v>
      </c>
      <c r="O376" s="248" t="s">
        <v>4971</v>
      </c>
      <c r="P376" s="248">
        <v>0</v>
      </c>
      <c r="Q376" t="s">
        <v>4971</v>
      </c>
    </row>
    <row r="377" spans="6:17" x14ac:dyDescent="0.3">
      <c r="F377" s="248" t="s">
        <v>4971</v>
      </c>
      <c r="G377" s="248" t="s">
        <v>4971</v>
      </c>
      <c r="H377" s="171" t="s">
        <v>4971</v>
      </c>
      <c r="I377" s="248" t="s">
        <v>4971</v>
      </c>
      <c r="J377" s="248" t="s">
        <v>4971</v>
      </c>
      <c r="K377" s="31" t="s">
        <v>4971</v>
      </c>
      <c r="L377" s="172" t="s">
        <v>4971</v>
      </c>
      <c r="M377" s="248" t="s">
        <v>4971</v>
      </c>
      <c r="N377" s="248" t="s">
        <v>4971</v>
      </c>
      <c r="O377" s="248" t="s">
        <v>4971</v>
      </c>
      <c r="P377" s="248">
        <v>0</v>
      </c>
      <c r="Q377" t="s">
        <v>4971</v>
      </c>
    </row>
    <row r="378" spans="6:17" x14ac:dyDescent="0.3">
      <c r="F378" s="248" t="s">
        <v>4971</v>
      </c>
      <c r="G378" s="248" t="s">
        <v>4971</v>
      </c>
      <c r="H378" s="171" t="s">
        <v>4971</v>
      </c>
      <c r="I378" s="248" t="s">
        <v>4971</v>
      </c>
      <c r="J378" s="248" t="s">
        <v>4971</v>
      </c>
      <c r="K378" s="31" t="s">
        <v>4971</v>
      </c>
      <c r="L378" s="172" t="s">
        <v>4971</v>
      </c>
      <c r="M378" s="248" t="s">
        <v>4971</v>
      </c>
      <c r="N378" s="248" t="s">
        <v>4971</v>
      </c>
      <c r="O378" s="248" t="s">
        <v>4971</v>
      </c>
      <c r="P378" s="248">
        <v>0</v>
      </c>
      <c r="Q378" t="s">
        <v>4971</v>
      </c>
    </row>
    <row r="379" spans="6:17" x14ac:dyDescent="0.3">
      <c r="F379" s="248" t="s">
        <v>4971</v>
      </c>
      <c r="G379" s="248" t="s">
        <v>4971</v>
      </c>
      <c r="H379" s="171" t="s">
        <v>4971</v>
      </c>
      <c r="I379" s="248" t="s">
        <v>4971</v>
      </c>
      <c r="J379" s="248" t="s">
        <v>4971</v>
      </c>
      <c r="K379" s="31" t="s">
        <v>4971</v>
      </c>
      <c r="L379" s="172" t="s">
        <v>4971</v>
      </c>
      <c r="M379" s="248" t="s">
        <v>4971</v>
      </c>
      <c r="N379" s="248" t="s">
        <v>4971</v>
      </c>
      <c r="O379" s="248" t="s">
        <v>4971</v>
      </c>
      <c r="P379" s="248">
        <v>0</v>
      </c>
      <c r="Q379" t="s">
        <v>4971</v>
      </c>
    </row>
    <row r="380" spans="6:17" x14ac:dyDescent="0.3">
      <c r="F380" s="248" t="s">
        <v>4971</v>
      </c>
      <c r="G380" s="248" t="s">
        <v>4971</v>
      </c>
      <c r="H380" s="171" t="s">
        <v>4971</v>
      </c>
      <c r="I380" s="248" t="s">
        <v>4971</v>
      </c>
      <c r="J380" s="248" t="s">
        <v>4971</v>
      </c>
      <c r="K380" s="31" t="s">
        <v>4971</v>
      </c>
      <c r="L380" s="172" t="s">
        <v>4971</v>
      </c>
      <c r="M380" s="248" t="s">
        <v>4971</v>
      </c>
      <c r="N380" s="248" t="s">
        <v>4971</v>
      </c>
      <c r="O380" s="248" t="s">
        <v>4971</v>
      </c>
      <c r="P380" s="248">
        <v>0</v>
      </c>
      <c r="Q380" t="s">
        <v>4971</v>
      </c>
    </row>
    <row r="381" spans="6:17" x14ac:dyDescent="0.3">
      <c r="F381" s="248" t="s">
        <v>4971</v>
      </c>
      <c r="G381" s="248" t="s">
        <v>4971</v>
      </c>
      <c r="H381" s="171" t="s">
        <v>4971</v>
      </c>
      <c r="I381" s="248" t="s">
        <v>4971</v>
      </c>
      <c r="J381" s="248" t="s">
        <v>4971</v>
      </c>
      <c r="K381" s="31" t="s">
        <v>4971</v>
      </c>
      <c r="L381" s="172" t="s">
        <v>4971</v>
      </c>
      <c r="M381" s="248" t="s">
        <v>4971</v>
      </c>
      <c r="N381" s="248" t="s">
        <v>4971</v>
      </c>
      <c r="O381" s="248" t="s">
        <v>4971</v>
      </c>
      <c r="P381" s="248">
        <v>0</v>
      </c>
      <c r="Q381" t="s">
        <v>4971</v>
      </c>
    </row>
    <row r="382" spans="6:17" x14ac:dyDescent="0.3">
      <c r="F382" s="248" t="s">
        <v>4971</v>
      </c>
      <c r="G382" s="248" t="s">
        <v>4971</v>
      </c>
      <c r="H382" s="171" t="s">
        <v>4971</v>
      </c>
      <c r="I382" s="248" t="s">
        <v>4971</v>
      </c>
      <c r="J382" s="248" t="s">
        <v>4971</v>
      </c>
      <c r="K382" s="31" t="s">
        <v>4971</v>
      </c>
      <c r="L382" s="172" t="s">
        <v>4971</v>
      </c>
      <c r="M382" s="248" t="s">
        <v>4971</v>
      </c>
      <c r="N382" s="248" t="s">
        <v>4971</v>
      </c>
      <c r="O382" s="248" t="s">
        <v>4971</v>
      </c>
      <c r="P382" s="248">
        <v>0</v>
      </c>
      <c r="Q382" t="s">
        <v>4971</v>
      </c>
    </row>
    <row r="383" spans="6:17" x14ac:dyDescent="0.3">
      <c r="F383" s="248" t="s">
        <v>4971</v>
      </c>
      <c r="G383" s="248" t="s">
        <v>4971</v>
      </c>
      <c r="H383" s="171" t="s">
        <v>4971</v>
      </c>
      <c r="I383" s="248" t="s">
        <v>4971</v>
      </c>
      <c r="J383" s="248" t="s">
        <v>4971</v>
      </c>
      <c r="K383" s="31" t="s">
        <v>4971</v>
      </c>
      <c r="L383" s="172" t="s">
        <v>4971</v>
      </c>
      <c r="M383" s="248" t="s">
        <v>4971</v>
      </c>
      <c r="N383" s="248" t="s">
        <v>4971</v>
      </c>
      <c r="O383" s="248" t="s">
        <v>4971</v>
      </c>
      <c r="P383" s="248">
        <v>0</v>
      </c>
      <c r="Q383" t="s">
        <v>4971</v>
      </c>
    </row>
    <row r="384" spans="6:17" x14ac:dyDescent="0.3">
      <c r="F384" s="248" t="s">
        <v>4971</v>
      </c>
      <c r="G384" s="248" t="s">
        <v>4971</v>
      </c>
      <c r="H384" s="171" t="s">
        <v>4971</v>
      </c>
      <c r="I384" s="248" t="s">
        <v>4971</v>
      </c>
      <c r="J384" s="248" t="s">
        <v>4971</v>
      </c>
      <c r="K384" s="31" t="s">
        <v>4971</v>
      </c>
      <c r="L384" s="172" t="s">
        <v>4971</v>
      </c>
      <c r="M384" s="248" t="s">
        <v>4971</v>
      </c>
      <c r="N384" s="248" t="s">
        <v>4971</v>
      </c>
      <c r="O384" s="248" t="s">
        <v>4971</v>
      </c>
      <c r="P384" s="248">
        <v>0</v>
      </c>
      <c r="Q384" t="s">
        <v>4971</v>
      </c>
    </row>
    <row r="385" spans="6:17" x14ac:dyDescent="0.3">
      <c r="F385" s="248" t="s">
        <v>4971</v>
      </c>
      <c r="G385" s="248" t="s">
        <v>4971</v>
      </c>
      <c r="H385" s="171" t="s">
        <v>4971</v>
      </c>
      <c r="I385" s="248" t="s">
        <v>4971</v>
      </c>
      <c r="J385" s="248" t="s">
        <v>4971</v>
      </c>
      <c r="K385" s="31" t="s">
        <v>4971</v>
      </c>
      <c r="L385" s="172" t="s">
        <v>4971</v>
      </c>
      <c r="M385" s="248" t="s">
        <v>4971</v>
      </c>
      <c r="N385" s="248" t="s">
        <v>4971</v>
      </c>
      <c r="O385" s="248" t="s">
        <v>4971</v>
      </c>
      <c r="P385" s="248">
        <v>0</v>
      </c>
      <c r="Q385" t="s">
        <v>4971</v>
      </c>
    </row>
    <row r="386" spans="6:17" x14ac:dyDescent="0.3">
      <c r="F386" s="248" t="s">
        <v>4971</v>
      </c>
      <c r="G386" s="248" t="s">
        <v>4971</v>
      </c>
      <c r="H386" s="171" t="s">
        <v>4971</v>
      </c>
      <c r="I386" s="248" t="s">
        <v>4971</v>
      </c>
      <c r="J386" s="248" t="s">
        <v>4971</v>
      </c>
      <c r="K386" s="31" t="s">
        <v>4971</v>
      </c>
      <c r="L386" s="172" t="s">
        <v>4971</v>
      </c>
      <c r="M386" s="248" t="s">
        <v>4971</v>
      </c>
      <c r="N386" s="248" t="s">
        <v>4971</v>
      </c>
      <c r="O386" s="248" t="s">
        <v>4971</v>
      </c>
      <c r="P386" s="248">
        <v>0</v>
      </c>
      <c r="Q386" t="s">
        <v>4971</v>
      </c>
    </row>
    <row r="387" spans="6:17" x14ac:dyDescent="0.3">
      <c r="F387" s="248" t="s">
        <v>4971</v>
      </c>
      <c r="G387" s="248" t="s">
        <v>4971</v>
      </c>
      <c r="H387" s="171" t="s">
        <v>4971</v>
      </c>
      <c r="I387" s="248" t="s">
        <v>4971</v>
      </c>
      <c r="J387" s="248" t="s">
        <v>4971</v>
      </c>
      <c r="K387" s="31" t="s">
        <v>4971</v>
      </c>
      <c r="L387" s="172" t="s">
        <v>4971</v>
      </c>
      <c r="M387" s="248" t="s">
        <v>4971</v>
      </c>
      <c r="N387" s="248" t="s">
        <v>4971</v>
      </c>
      <c r="O387" s="248" t="s">
        <v>4971</v>
      </c>
      <c r="P387" s="248">
        <v>0</v>
      </c>
      <c r="Q387" t="s">
        <v>4971</v>
      </c>
    </row>
    <row r="388" spans="6:17" x14ac:dyDescent="0.3">
      <c r="F388" s="248" t="s">
        <v>4971</v>
      </c>
      <c r="G388" s="248" t="s">
        <v>4971</v>
      </c>
      <c r="H388" s="171" t="s">
        <v>4971</v>
      </c>
      <c r="I388" s="248" t="s">
        <v>4971</v>
      </c>
      <c r="J388" s="248" t="s">
        <v>4971</v>
      </c>
      <c r="K388" s="31" t="s">
        <v>4971</v>
      </c>
      <c r="L388" s="172" t="s">
        <v>4971</v>
      </c>
      <c r="M388" s="248" t="s">
        <v>4971</v>
      </c>
      <c r="N388" s="248" t="s">
        <v>4971</v>
      </c>
      <c r="O388" s="248" t="s">
        <v>4971</v>
      </c>
      <c r="P388" s="248">
        <v>0</v>
      </c>
      <c r="Q388" t="s">
        <v>4971</v>
      </c>
    </row>
    <row r="389" spans="6:17" x14ac:dyDescent="0.3">
      <c r="F389" s="248" t="s">
        <v>4971</v>
      </c>
      <c r="G389" s="248" t="s">
        <v>4971</v>
      </c>
      <c r="H389" s="171" t="s">
        <v>4971</v>
      </c>
      <c r="I389" s="248" t="s">
        <v>4971</v>
      </c>
      <c r="J389" s="248" t="s">
        <v>4971</v>
      </c>
      <c r="K389" s="31" t="s">
        <v>4971</v>
      </c>
      <c r="L389" s="172" t="s">
        <v>4971</v>
      </c>
      <c r="M389" s="248" t="s">
        <v>4971</v>
      </c>
      <c r="N389" s="248" t="s">
        <v>4971</v>
      </c>
      <c r="O389" s="248" t="s">
        <v>4971</v>
      </c>
      <c r="P389" s="248">
        <v>0</v>
      </c>
      <c r="Q389" t="s">
        <v>4971</v>
      </c>
    </row>
    <row r="390" spans="6:17" x14ac:dyDescent="0.3">
      <c r="F390" s="248" t="s">
        <v>4971</v>
      </c>
      <c r="G390" s="248" t="s">
        <v>4971</v>
      </c>
      <c r="H390" s="171" t="s">
        <v>4971</v>
      </c>
      <c r="I390" s="248" t="s">
        <v>4971</v>
      </c>
      <c r="J390" s="248" t="s">
        <v>4971</v>
      </c>
      <c r="K390" s="31" t="s">
        <v>4971</v>
      </c>
      <c r="L390" s="172" t="s">
        <v>4971</v>
      </c>
      <c r="M390" s="248" t="s">
        <v>4971</v>
      </c>
      <c r="N390" s="248" t="s">
        <v>4971</v>
      </c>
      <c r="O390" s="248" t="s">
        <v>4971</v>
      </c>
      <c r="P390" s="248">
        <v>0</v>
      </c>
      <c r="Q390" t="s">
        <v>4971</v>
      </c>
    </row>
    <row r="391" spans="6:17" x14ac:dyDescent="0.3">
      <c r="F391" s="248" t="s">
        <v>4971</v>
      </c>
      <c r="G391" s="248" t="s">
        <v>4971</v>
      </c>
      <c r="H391" s="171" t="s">
        <v>4971</v>
      </c>
      <c r="I391" s="248" t="s">
        <v>4971</v>
      </c>
      <c r="J391" s="248" t="s">
        <v>4971</v>
      </c>
      <c r="K391" s="31" t="s">
        <v>4971</v>
      </c>
      <c r="L391" s="172" t="s">
        <v>4971</v>
      </c>
      <c r="M391" s="248" t="s">
        <v>4971</v>
      </c>
      <c r="N391" s="248" t="s">
        <v>4971</v>
      </c>
      <c r="O391" s="248" t="s">
        <v>4971</v>
      </c>
      <c r="P391" s="248">
        <v>0</v>
      </c>
      <c r="Q391" t="s">
        <v>4971</v>
      </c>
    </row>
    <row r="392" spans="6:17" x14ac:dyDescent="0.3">
      <c r="F392" s="248" t="s">
        <v>4971</v>
      </c>
      <c r="G392" s="248" t="s">
        <v>4971</v>
      </c>
      <c r="H392" s="171" t="s">
        <v>4971</v>
      </c>
      <c r="I392" s="248" t="s">
        <v>4971</v>
      </c>
      <c r="J392" s="248" t="s">
        <v>4971</v>
      </c>
      <c r="K392" s="31" t="s">
        <v>4971</v>
      </c>
      <c r="L392" s="172" t="s">
        <v>4971</v>
      </c>
      <c r="M392" s="248" t="s">
        <v>4971</v>
      </c>
      <c r="N392" s="248" t="s">
        <v>4971</v>
      </c>
      <c r="O392" s="248" t="s">
        <v>4971</v>
      </c>
      <c r="P392" s="248">
        <v>0</v>
      </c>
      <c r="Q392" t="s">
        <v>4971</v>
      </c>
    </row>
    <row r="393" spans="6:17" x14ac:dyDescent="0.3">
      <c r="F393" s="248" t="s">
        <v>4971</v>
      </c>
      <c r="G393" s="248" t="s">
        <v>4971</v>
      </c>
      <c r="H393" s="171" t="s">
        <v>4971</v>
      </c>
      <c r="I393" s="248" t="s">
        <v>4971</v>
      </c>
      <c r="J393" s="248" t="s">
        <v>4971</v>
      </c>
      <c r="K393" s="31" t="s">
        <v>4971</v>
      </c>
      <c r="L393" s="172" t="s">
        <v>4971</v>
      </c>
      <c r="M393" s="248" t="s">
        <v>4971</v>
      </c>
      <c r="N393" s="248" t="s">
        <v>4971</v>
      </c>
      <c r="O393" s="248" t="s">
        <v>4971</v>
      </c>
      <c r="P393" s="248">
        <v>0</v>
      </c>
      <c r="Q393" t="s">
        <v>4971</v>
      </c>
    </row>
    <row r="394" spans="6:17" x14ac:dyDescent="0.3">
      <c r="F394" s="248" t="s">
        <v>4971</v>
      </c>
      <c r="G394" s="248" t="s">
        <v>4971</v>
      </c>
      <c r="H394" s="171" t="s">
        <v>4971</v>
      </c>
      <c r="I394" s="248" t="s">
        <v>4971</v>
      </c>
      <c r="J394" s="248" t="s">
        <v>4971</v>
      </c>
      <c r="K394" s="31" t="s">
        <v>4971</v>
      </c>
      <c r="L394" s="172" t="s">
        <v>4971</v>
      </c>
      <c r="M394" s="248" t="s">
        <v>4971</v>
      </c>
      <c r="N394" s="248" t="s">
        <v>4971</v>
      </c>
      <c r="O394" s="248" t="s">
        <v>4971</v>
      </c>
      <c r="P394" s="248">
        <v>0</v>
      </c>
      <c r="Q394" t="s">
        <v>4971</v>
      </c>
    </row>
    <row r="395" spans="6:17" x14ac:dyDescent="0.3">
      <c r="F395" s="248" t="s">
        <v>4971</v>
      </c>
      <c r="G395" s="248" t="s">
        <v>4971</v>
      </c>
      <c r="H395" s="171" t="s">
        <v>4971</v>
      </c>
      <c r="I395" s="248" t="s">
        <v>4971</v>
      </c>
      <c r="J395" s="248" t="s">
        <v>4971</v>
      </c>
      <c r="K395" s="31" t="s">
        <v>4971</v>
      </c>
      <c r="L395" s="172" t="s">
        <v>4971</v>
      </c>
      <c r="M395" s="248" t="s">
        <v>4971</v>
      </c>
      <c r="N395" s="248" t="s">
        <v>4971</v>
      </c>
      <c r="O395" s="248" t="s">
        <v>4971</v>
      </c>
      <c r="P395" s="248">
        <v>0</v>
      </c>
      <c r="Q395" t="s">
        <v>4971</v>
      </c>
    </row>
    <row r="396" spans="6:17" x14ac:dyDescent="0.3">
      <c r="F396" s="248" t="s">
        <v>4971</v>
      </c>
      <c r="G396" s="248" t="s">
        <v>4971</v>
      </c>
      <c r="H396" s="171" t="s">
        <v>4971</v>
      </c>
      <c r="I396" s="248" t="s">
        <v>4971</v>
      </c>
      <c r="J396" s="248" t="s">
        <v>4971</v>
      </c>
      <c r="K396" s="31" t="s">
        <v>4971</v>
      </c>
      <c r="L396" s="172" t="s">
        <v>4971</v>
      </c>
      <c r="M396" s="248" t="s">
        <v>4971</v>
      </c>
      <c r="N396" s="248" t="s">
        <v>4971</v>
      </c>
      <c r="O396" s="248" t="s">
        <v>4971</v>
      </c>
      <c r="P396" s="248">
        <v>0</v>
      </c>
      <c r="Q396" t="s">
        <v>4971</v>
      </c>
    </row>
    <row r="397" spans="6:17" x14ac:dyDescent="0.3">
      <c r="F397" s="248" t="s">
        <v>4971</v>
      </c>
      <c r="G397" s="248" t="s">
        <v>4971</v>
      </c>
      <c r="H397" s="171" t="s">
        <v>4971</v>
      </c>
      <c r="I397" s="248" t="s">
        <v>4971</v>
      </c>
      <c r="J397" s="248" t="s">
        <v>4971</v>
      </c>
      <c r="K397" s="31" t="s">
        <v>4971</v>
      </c>
      <c r="L397" s="172" t="s">
        <v>4971</v>
      </c>
      <c r="M397" s="248" t="s">
        <v>4971</v>
      </c>
      <c r="N397" s="248" t="s">
        <v>4971</v>
      </c>
      <c r="O397" s="248" t="s">
        <v>4971</v>
      </c>
      <c r="P397" s="248">
        <v>0</v>
      </c>
      <c r="Q397" t="s">
        <v>4971</v>
      </c>
    </row>
    <row r="398" spans="6:17" x14ac:dyDescent="0.3">
      <c r="F398" s="248" t="s">
        <v>4971</v>
      </c>
      <c r="G398" s="248" t="s">
        <v>4971</v>
      </c>
      <c r="H398" s="171" t="s">
        <v>4971</v>
      </c>
      <c r="I398" s="248" t="s">
        <v>4971</v>
      </c>
      <c r="J398" s="248" t="s">
        <v>4971</v>
      </c>
      <c r="K398" s="31" t="s">
        <v>4971</v>
      </c>
      <c r="L398" s="172" t="s">
        <v>4971</v>
      </c>
      <c r="M398" s="248" t="s">
        <v>4971</v>
      </c>
      <c r="N398" s="248" t="s">
        <v>4971</v>
      </c>
      <c r="O398" s="248" t="s">
        <v>4971</v>
      </c>
      <c r="P398" s="248">
        <v>0</v>
      </c>
      <c r="Q398" t="s">
        <v>4971</v>
      </c>
    </row>
    <row r="399" spans="6:17" x14ac:dyDescent="0.3">
      <c r="F399" s="248" t="s">
        <v>4971</v>
      </c>
      <c r="G399" s="248" t="s">
        <v>4971</v>
      </c>
      <c r="H399" s="171" t="s">
        <v>4971</v>
      </c>
      <c r="I399" s="248" t="s">
        <v>4971</v>
      </c>
      <c r="J399" s="248" t="s">
        <v>4971</v>
      </c>
      <c r="K399" s="31" t="s">
        <v>4971</v>
      </c>
      <c r="L399" s="172" t="s">
        <v>4971</v>
      </c>
      <c r="M399" s="248" t="s">
        <v>4971</v>
      </c>
      <c r="N399" s="248" t="s">
        <v>4971</v>
      </c>
      <c r="O399" s="248" t="s">
        <v>4971</v>
      </c>
      <c r="P399" s="248">
        <v>0</v>
      </c>
      <c r="Q399" t="s">
        <v>4971</v>
      </c>
    </row>
    <row r="400" spans="6:17" x14ac:dyDescent="0.3">
      <c r="F400" s="248" t="s">
        <v>4971</v>
      </c>
      <c r="G400" s="248" t="s">
        <v>4971</v>
      </c>
      <c r="H400" s="171" t="s">
        <v>4971</v>
      </c>
      <c r="I400" s="248" t="s">
        <v>4971</v>
      </c>
      <c r="J400" s="248" t="s">
        <v>4971</v>
      </c>
      <c r="K400" s="31" t="s">
        <v>4971</v>
      </c>
      <c r="L400" s="172" t="s">
        <v>4971</v>
      </c>
      <c r="M400" s="248" t="s">
        <v>4971</v>
      </c>
      <c r="N400" s="248" t="s">
        <v>4971</v>
      </c>
      <c r="O400" s="248" t="s">
        <v>4971</v>
      </c>
      <c r="P400" s="248">
        <v>0</v>
      </c>
      <c r="Q400" t="s">
        <v>4971</v>
      </c>
    </row>
    <row r="401" spans="6:17" x14ac:dyDescent="0.3">
      <c r="F401" s="248" t="s">
        <v>4971</v>
      </c>
      <c r="G401" s="248" t="s">
        <v>4971</v>
      </c>
      <c r="H401" s="171" t="s">
        <v>4971</v>
      </c>
      <c r="I401" s="248" t="s">
        <v>4971</v>
      </c>
      <c r="J401" s="248" t="s">
        <v>4971</v>
      </c>
      <c r="K401" s="31" t="s">
        <v>4971</v>
      </c>
      <c r="L401" s="172" t="s">
        <v>4971</v>
      </c>
      <c r="M401" s="248" t="s">
        <v>4971</v>
      </c>
      <c r="N401" s="248" t="s">
        <v>4971</v>
      </c>
      <c r="O401" s="248" t="s">
        <v>4971</v>
      </c>
      <c r="P401" s="248">
        <v>0</v>
      </c>
      <c r="Q401" t="s">
        <v>4971</v>
      </c>
    </row>
    <row r="402" spans="6:17" x14ac:dyDescent="0.3">
      <c r="F402" s="248" t="s">
        <v>4971</v>
      </c>
      <c r="G402" s="248" t="s">
        <v>4971</v>
      </c>
      <c r="H402" s="171" t="s">
        <v>4971</v>
      </c>
      <c r="I402" s="248" t="s">
        <v>4971</v>
      </c>
      <c r="J402" s="248" t="s">
        <v>4971</v>
      </c>
      <c r="K402" s="31" t="s">
        <v>4971</v>
      </c>
      <c r="L402" s="172" t="s">
        <v>4971</v>
      </c>
      <c r="M402" s="248" t="s">
        <v>4971</v>
      </c>
      <c r="N402" s="248" t="s">
        <v>4971</v>
      </c>
      <c r="O402" s="248" t="s">
        <v>4971</v>
      </c>
      <c r="P402" s="248">
        <v>0</v>
      </c>
      <c r="Q402" t="s">
        <v>4971</v>
      </c>
    </row>
    <row r="403" spans="6:17" x14ac:dyDescent="0.3">
      <c r="F403" s="248" t="s">
        <v>4971</v>
      </c>
      <c r="G403" s="248" t="s">
        <v>4971</v>
      </c>
      <c r="H403" s="171" t="s">
        <v>4971</v>
      </c>
      <c r="I403" s="248" t="s">
        <v>4971</v>
      </c>
      <c r="J403" s="248" t="s">
        <v>4971</v>
      </c>
      <c r="K403" s="31" t="s">
        <v>4971</v>
      </c>
      <c r="L403" s="172" t="s">
        <v>4971</v>
      </c>
      <c r="M403" s="248" t="s">
        <v>4971</v>
      </c>
      <c r="N403" s="248" t="s">
        <v>4971</v>
      </c>
      <c r="O403" s="248" t="s">
        <v>4971</v>
      </c>
      <c r="P403" s="248">
        <v>0</v>
      </c>
      <c r="Q403" t="s">
        <v>4971</v>
      </c>
    </row>
    <row r="404" spans="6:17" x14ac:dyDescent="0.3">
      <c r="F404" s="248" t="s">
        <v>4971</v>
      </c>
      <c r="G404" s="248" t="s">
        <v>4971</v>
      </c>
      <c r="H404" s="171" t="s">
        <v>4971</v>
      </c>
      <c r="I404" s="248" t="s">
        <v>4971</v>
      </c>
      <c r="J404" s="248" t="s">
        <v>4971</v>
      </c>
      <c r="K404" s="31" t="s">
        <v>4971</v>
      </c>
      <c r="L404" s="172" t="s">
        <v>4971</v>
      </c>
      <c r="M404" s="248" t="s">
        <v>4971</v>
      </c>
      <c r="N404" s="248" t="s">
        <v>4971</v>
      </c>
      <c r="O404" s="248" t="s">
        <v>4971</v>
      </c>
      <c r="P404" s="248">
        <v>0</v>
      </c>
      <c r="Q404" t="s">
        <v>4971</v>
      </c>
    </row>
    <row r="405" spans="6:17" x14ac:dyDescent="0.3">
      <c r="F405" s="248" t="s">
        <v>4971</v>
      </c>
      <c r="G405" s="248" t="s">
        <v>4971</v>
      </c>
      <c r="H405" s="171" t="s">
        <v>4971</v>
      </c>
      <c r="I405" s="248" t="s">
        <v>4971</v>
      </c>
      <c r="J405" s="248" t="s">
        <v>4971</v>
      </c>
      <c r="K405" s="31" t="s">
        <v>4971</v>
      </c>
      <c r="L405" s="172" t="s">
        <v>4971</v>
      </c>
      <c r="M405" s="248" t="s">
        <v>4971</v>
      </c>
      <c r="N405" s="248" t="s">
        <v>4971</v>
      </c>
      <c r="O405" s="248" t="s">
        <v>4971</v>
      </c>
      <c r="P405" s="248">
        <v>0</v>
      </c>
      <c r="Q405" t="s">
        <v>4971</v>
      </c>
    </row>
    <row r="406" spans="6:17" x14ac:dyDescent="0.3">
      <c r="F406" s="248" t="s">
        <v>4971</v>
      </c>
      <c r="G406" s="248" t="s">
        <v>4971</v>
      </c>
      <c r="H406" s="171" t="s">
        <v>4971</v>
      </c>
      <c r="I406" s="248" t="s">
        <v>4971</v>
      </c>
      <c r="J406" s="248" t="s">
        <v>4971</v>
      </c>
      <c r="K406" s="31" t="s">
        <v>4971</v>
      </c>
      <c r="L406" s="172" t="s">
        <v>4971</v>
      </c>
      <c r="M406" s="248" t="s">
        <v>4971</v>
      </c>
      <c r="N406" s="248" t="s">
        <v>4971</v>
      </c>
      <c r="O406" s="248" t="s">
        <v>4971</v>
      </c>
      <c r="P406" s="248">
        <v>0</v>
      </c>
      <c r="Q406" t="s">
        <v>4971</v>
      </c>
    </row>
    <row r="407" spans="6:17" x14ac:dyDescent="0.3">
      <c r="F407" s="248" t="s">
        <v>4971</v>
      </c>
      <c r="G407" s="248" t="s">
        <v>4971</v>
      </c>
      <c r="H407" s="171" t="s">
        <v>4971</v>
      </c>
      <c r="I407" s="248" t="s">
        <v>4971</v>
      </c>
      <c r="J407" s="248" t="s">
        <v>4971</v>
      </c>
      <c r="K407" s="31" t="s">
        <v>4971</v>
      </c>
      <c r="L407" s="172" t="s">
        <v>4971</v>
      </c>
      <c r="M407" s="248" t="s">
        <v>4971</v>
      </c>
      <c r="N407" s="248" t="s">
        <v>4971</v>
      </c>
      <c r="O407" s="248" t="s">
        <v>4971</v>
      </c>
      <c r="P407" s="248">
        <v>0</v>
      </c>
      <c r="Q407" t="s">
        <v>4971</v>
      </c>
    </row>
    <row r="408" spans="6:17" x14ac:dyDescent="0.3">
      <c r="F408" s="248" t="s">
        <v>4971</v>
      </c>
      <c r="G408" s="248" t="s">
        <v>4971</v>
      </c>
      <c r="H408" s="171" t="s">
        <v>4971</v>
      </c>
      <c r="I408" s="248" t="s">
        <v>4971</v>
      </c>
      <c r="J408" s="248" t="s">
        <v>4971</v>
      </c>
      <c r="K408" s="31" t="s">
        <v>4971</v>
      </c>
      <c r="L408" s="172" t="s">
        <v>4971</v>
      </c>
      <c r="M408" s="248" t="s">
        <v>4971</v>
      </c>
      <c r="N408" s="248" t="s">
        <v>4971</v>
      </c>
      <c r="O408" s="248" t="s">
        <v>4971</v>
      </c>
      <c r="P408" s="248">
        <v>0</v>
      </c>
      <c r="Q408" t="s">
        <v>4971</v>
      </c>
    </row>
    <row r="409" spans="6:17" x14ac:dyDescent="0.3">
      <c r="F409" s="248" t="s">
        <v>4971</v>
      </c>
      <c r="G409" s="248" t="s">
        <v>4971</v>
      </c>
      <c r="H409" s="171" t="s">
        <v>4971</v>
      </c>
      <c r="I409" s="248" t="s">
        <v>4971</v>
      </c>
      <c r="J409" s="248" t="s">
        <v>4971</v>
      </c>
      <c r="K409" s="31" t="s">
        <v>4971</v>
      </c>
      <c r="L409" s="172" t="s">
        <v>4971</v>
      </c>
      <c r="M409" s="248" t="s">
        <v>4971</v>
      </c>
      <c r="N409" s="248" t="s">
        <v>4971</v>
      </c>
      <c r="O409" s="248" t="s">
        <v>4971</v>
      </c>
      <c r="P409" s="248">
        <v>0</v>
      </c>
      <c r="Q409" t="s">
        <v>4971</v>
      </c>
    </row>
    <row r="410" spans="6:17" x14ac:dyDescent="0.3">
      <c r="F410" s="248" t="s">
        <v>4971</v>
      </c>
      <c r="G410" s="248" t="s">
        <v>4971</v>
      </c>
      <c r="H410" s="171" t="s">
        <v>4971</v>
      </c>
      <c r="I410" s="248" t="s">
        <v>4971</v>
      </c>
      <c r="J410" s="248" t="s">
        <v>4971</v>
      </c>
      <c r="K410" s="31" t="s">
        <v>4971</v>
      </c>
      <c r="L410" s="172" t="s">
        <v>4971</v>
      </c>
      <c r="M410" s="248" t="s">
        <v>4971</v>
      </c>
      <c r="N410" s="248" t="s">
        <v>4971</v>
      </c>
      <c r="O410" s="248" t="s">
        <v>4971</v>
      </c>
      <c r="P410" s="248">
        <v>0</v>
      </c>
      <c r="Q410" t="s">
        <v>4971</v>
      </c>
    </row>
    <row r="411" spans="6:17" x14ac:dyDescent="0.3">
      <c r="F411" s="248" t="s">
        <v>4971</v>
      </c>
      <c r="G411" s="248" t="s">
        <v>4971</v>
      </c>
      <c r="H411" s="171" t="s">
        <v>4971</v>
      </c>
      <c r="I411" s="248" t="s">
        <v>4971</v>
      </c>
      <c r="J411" s="248" t="s">
        <v>4971</v>
      </c>
      <c r="K411" s="31" t="s">
        <v>4971</v>
      </c>
      <c r="L411" s="172" t="s">
        <v>4971</v>
      </c>
      <c r="M411" s="248" t="s">
        <v>4971</v>
      </c>
      <c r="N411" s="248" t="s">
        <v>4971</v>
      </c>
      <c r="O411" s="248" t="s">
        <v>4971</v>
      </c>
      <c r="P411" s="248">
        <v>0</v>
      </c>
      <c r="Q411" t="s">
        <v>4971</v>
      </c>
    </row>
    <row r="412" spans="6:17" x14ac:dyDescent="0.3">
      <c r="F412" s="248" t="s">
        <v>4971</v>
      </c>
      <c r="G412" s="248" t="s">
        <v>4971</v>
      </c>
      <c r="H412" s="171" t="s">
        <v>4971</v>
      </c>
      <c r="I412" s="248" t="s">
        <v>4971</v>
      </c>
      <c r="J412" s="248" t="s">
        <v>4971</v>
      </c>
      <c r="K412" s="31" t="s">
        <v>4971</v>
      </c>
      <c r="L412" s="172" t="s">
        <v>4971</v>
      </c>
      <c r="M412" s="248" t="s">
        <v>4971</v>
      </c>
      <c r="N412" s="248" t="s">
        <v>4971</v>
      </c>
      <c r="O412" s="248" t="s">
        <v>4971</v>
      </c>
      <c r="P412" s="248">
        <v>0</v>
      </c>
      <c r="Q412" t="s">
        <v>4971</v>
      </c>
    </row>
    <row r="413" spans="6:17" x14ac:dyDescent="0.3">
      <c r="F413" s="248" t="s">
        <v>4971</v>
      </c>
      <c r="G413" s="248" t="s">
        <v>4971</v>
      </c>
      <c r="H413" s="171" t="s">
        <v>4971</v>
      </c>
      <c r="I413" s="248" t="s">
        <v>4971</v>
      </c>
      <c r="J413" s="248" t="s">
        <v>4971</v>
      </c>
      <c r="K413" s="31" t="s">
        <v>4971</v>
      </c>
      <c r="L413" s="172" t="s">
        <v>4971</v>
      </c>
      <c r="M413" s="248" t="s">
        <v>4971</v>
      </c>
      <c r="N413" s="248" t="s">
        <v>4971</v>
      </c>
      <c r="O413" s="248" t="s">
        <v>4971</v>
      </c>
      <c r="P413" s="248">
        <v>0</v>
      </c>
      <c r="Q413" t="s">
        <v>4971</v>
      </c>
    </row>
    <row r="414" spans="6:17" x14ac:dyDescent="0.3">
      <c r="F414" s="248" t="s">
        <v>4971</v>
      </c>
      <c r="G414" s="248" t="s">
        <v>4971</v>
      </c>
      <c r="H414" s="171" t="s">
        <v>4971</v>
      </c>
      <c r="I414" s="248" t="s">
        <v>4971</v>
      </c>
      <c r="J414" s="248" t="s">
        <v>4971</v>
      </c>
      <c r="K414" s="31" t="s">
        <v>4971</v>
      </c>
      <c r="L414" s="172" t="s">
        <v>4971</v>
      </c>
      <c r="M414" s="248" t="s">
        <v>4971</v>
      </c>
      <c r="N414" s="248" t="s">
        <v>4971</v>
      </c>
      <c r="O414" s="248" t="s">
        <v>4971</v>
      </c>
      <c r="P414" s="248">
        <v>0</v>
      </c>
      <c r="Q414" t="s">
        <v>4971</v>
      </c>
    </row>
    <row r="415" spans="6:17" x14ac:dyDescent="0.3">
      <c r="F415" s="248" t="s">
        <v>4971</v>
      </c>
      <c r="G415" s="248" t="s">
        <v>4971</v>
      </c>
      <c r="H415" s="171" t="s">
        <v>4971</v>
      </c>
      <c r="I415" s="248" t="s">
        <v>4971</v>
      </c>
      <c r="J415" s="248" t="s">
        <v>4971</v>
      </c>
      <c r="K415" s="31" t="s">
        <v>4971</v>
      </c>
      <c r="L415" s="172" t="s">
        <v>4971</v>
      </c>
      <c r="M415" s="248" t="s">
        <v>4971</v>
      </c>
      <c r="N415" s="248" t="s">
        <v>4971</v>
      </c>
      <c r="O415" s="248" t="s">
        <v>4971</v>
      </c>
      <c r="P415" s="248">
        <v>0</v>
      </c>
      <c r="Q415" t="s">
        <v>4971</v>
      </c>
    </row>
    <row r="416" spans="6:17" x14ac:dyDescent="0.3">
      <c r="F416" s="248" t="s">
        <v>4971</v>
      </c>
      <c r="G416" s="248" t="s">
        <v>4971</v>
      </c>
      <c r="H416" s="171" t="s">
        <v>4971</v>
      </c>
      <c r="I416" s="248" t="s">
        <v>4971</v>
      </c>
      <c r="J416" s="248" t="s">
        <v>4971</v>
      </c>
      <c r="K416" s="31" t="s">
        <v>4971</v>
      </c>
      <c r="L416" s="172" t="s">
        <v>4971</v>
      </c>
      <c r="M416" s="248" t="s">
        <v>4971</v>
      </c>
      <c r="N416" s="248" t="s">
        <v>4971</v>
      </c>
      <c r="O416" s="248" t="s">
        <v>4971</v>
      </c>
      <c r="P416" s="248">
        <v>0</v>
      </c>
      <c r="Q416" t="s">
        <v>4971</v>
      </c>
    </row>
    <row r="417" spans="6:17" x14ac:dyDescent="0.3">
      <c r="F417" s="248" t="s">
        <v>4971</v>
      </c>
      <c r="G417" s="248" t="s">
        <v>4971</v>
      </c>
      <c r="H417" s="171" t="s">
        <v>4971</v>
      </c>
      <c r="I417" s="248" t="s">
        <v>4971</v>
      </c>
      <c r="J417" s="248" t="s">
        <v>4971</v>
      </c>
      <c r="K417" s="31" t="s">
        <v>4971</v>
      </c>
      <c r="L417" s="172" t="s">
        <v>4971</v>
      </c>
      <c r="M417" s="248" t="s">
        <v>4971</v>
      </c>
      <c r="N417" s="248" t="s">
        <v>4971</v>
      </c>
      <c r="O417" s="248" t="s">
        <v>4971</v>
      </c>
      <c r="P417" s="248">
        <v>0</v>
      </c>
      <c r="Q417" t="s">
        <v>4971</v>
      </c>
    </row>
    <row r="418" spans="6:17" x14ac:dyDescent="0.3">
      <c r="F418" s="248" t="s">
        <v>4971</v>
      </c>
      <c r="G418" s="248" t="s">
        <v>4971</v>
      </c>
      <c r="H418" s="171" t="s">
        <v>4971</v>
      </c>
      <c r="I418" s="248" t="s">
        <v>4971</v>
      </c>
      <c r="J418" s="248" t="s">
        <v>4971</v>
      </c>
      <c r="K418" s="31" t="s">
        <v>4971</v>
      </c>
      <c r="L418" s="172" t="s">
        <v>4971</v>
      </c>
      <c r="M418" s="248" t="s">
        <v>4971</v>
      </c>
      <c r="N418" s="248" t="s">
        <v>4971</v>
      </c>
      <c r="O418" s="248" t="s">
        <v>4971</v>
      </c>
      <c r="P418" s="248">
        <v>0</v>
      </c>
      <c r="Q418" t="s">
        <v>4971</v>
      </c>
    </row>
    <row r="419" spans="6:17" x14ac:dyDescent="0.3">
      <c r="F419" s="248" t="s">
        <v>4971</v>
      </c>
      <c r="G419" s="248" t="s">
        <v>4971</v>
      </c>
      <c r="H419" s="171" t="s">
        <v>4971</v>
      </c>
      <c r="I419" s="248" t="s">
        <v>4971</v>
      </c>
      <c r="J419" s="248" t="s">
        <v>4971</v>
      </c>
      <c r="K419" s="31" t="s">
        <v>4971</v>
      </c>
      <c r="L419" s="172" t="s">
        <v>4971</v>
      </c>
      <c r="M419" s="248" t="s">
        <v>4971</v>
      </c>
      <c r="N419" s="248" t="s">
        <v>4971</v>
      </c>
      <c r="O419" s="248" t="s">
        <v>4971</v>
      </c>
      <c r="P419" s="248">
        <v>0</v>
      </c>
      <c r="Q419" t="s">
        <v>4971</v>
      </c>
    </row>
    <row r="420" spans="6:17" x14ac:dyDescent="0.3">
      <c r="F420" s="248" t="s">
        <v>4971</v>
      </c>
      <c r="G420" s="248" t="s">
        <v>4971</v>
      </c>
      <c r="H420" s="171" t="s">
        <v>4971</v>
      </c>
      <c r="I420" s="248" t="s">
        <v>4971</v>
      </c>
      <c r="J420" s="248" t="s">
        <v>4971</v>
      </c>
      <c r="K420" s="31" t="s">
        <v>4971</v>
      </c>
      <c r="L420" s="172" t="s">
        <v>4971</v>
      </c>
      <c r="M420" s="248" t="s">
        <v>4971</v>
      </c>
      <c r="N420" s="248" t="s">
        <v>4971</v>
      </c>
      <c r="O420" s="248" t="s">
        <v>4971</v>
      </c>
      <c r="P420" s="248">
        <v>0</v>
      </c>
      <c r="Q420" t="s">
        <v>4971</v>
      </c>
    </row>
    <row r="421" spans="6:17" x14ac:dyDescent="0.3">
      <c r="F421" s="248" t="s">
        <v>4971</v>
      </c>
      <c r="G421" s="248" t="s">
        <v>4971</v>
      </c>
      <c r="H421" s="171" t="s">
        <v>4971</v>
      </c>
      <c r="I421" s="248" t="s">
        <v>4971</v>
      </c>
      <c r="J421" s="248" t="s">
        <v>4971</v>
      </c>
      <c r="K421" s="31" t="s">
        <v>4971</v>
      </c>
      <c r="L421" s="172" t="s">
        <v>4971</v>
      </c>
      <c r="M421" s="248" t="s">
        <v>4971</v>
      </c>
      <c r="N421" s="248" t="s">
        <v>4971</v>
      </c>
      <c r="O421" s="248" t="s">
        <v>4971</v>
      </c>
      <c r="P421" s="248">
        <v>0</v>
      </c>
      <c r="Q421" t="s">
        <v>4971</v>
      </c>
    </row>
    <row r="422" spans="6:17" x14ac:dyDescent="0.3">
      <c r="F422" s="248" t="s">
        <v>4971</v>
      </c>
      <c r="G422" s="248" t="s">
        <v>4971</v>
      </c>
      <c r="H422" s="171" t="s">
        <v>4971</v>
      </c>
      <c r="I422" s="248" t="s">
        <v>4971</v>
      </c>
      <c r="J422" s="248" t="s">
        <v>4971</v>
      </c>
      <c r="K422" s="31" t="s">
        <v>4971</v>
      </c>
      <c r="L422" s="172" t="s">
        <v>4971</v>
      </c>
      <c r="M422" s="248" t="s">
        <v>4971</v>
      </c>
      <c r="N422" s="248" t="s">
        <v>4971</v>
      </c>
      <c r="O422" s="248" t="s">
        <v>4971</v>
      </c>
      <c r="P422" s="248">
        <v>0</v>
      </c>
      <c r="Q422" t="s">
        <v>4971</v>
      </c>
    </row>
    <row r="423" spans="6:17" x14ac:dyDescent="0.3">
      <c r="F423" s="248" t="s">
        <v>4971</v>
      </c>
      <c r="G423" s="248" t="s">
        <v>4971</v>
      </c>
      <c r="H423" s="171" t="s">
        <v>4971</v>
      </c>
      <c r="I423" s="248" t="s">
        <v>4971</v>
      </c>
      <c r="J423" s="248" t="s">
        <v>4971</v>
      </c>
      <c r="K423" s="31" t="s">
        <v>4971</v>
      </c>
      <c r="L423" s="172" t="s">
        <v>4971</v>
      </c>
      <c r="M423" s="248" t="s">
        <v>4971</v>
      </c>
      <c r="N423" s="248" t="s">
        <v>4971</v>
      </c>
      <c r="O423" s="248" t="s">
        <v>4971</v>
      </c>
      <c r="P423" s="248">
        <v>0</v>
      </c>
      <c r="Q423" t="s">
        <v>4971</v>
      </c>
    </row>
    <row r="424" spans="6:17" x14ac:dyDescent="0.3">
      <c r="F424" s="248" t="s">
        <v>4971</v>
      </c>
      <c r="G424" s="248" t="s">
        <v>4971</v>
      </c>
      <c r="H424" s="171" t="s">
        <v>4971</v>
      </c>
      <c r="I424" s="248" t="s">
        <v>4971</v>
      </c>
      <c r="J424" s="248" t="s">
        <v>4971</v>
      </c>
      <c r="K424" s="31" t="s">
        <v>4971</v>
      </c>
      <c r="L424" s="172" t="s">
        <v>4971</v>
      </c>
      <c r="M424" s="248" t="s">
        <v>4971</v>
      </c>
      <c r="N424" s="248" t="s">
        <v>4971</v>
      </c>
      <c r="O424" s="248" t="s">
        <v>4971</v>
      </c>
      <c r="P424" s="248">
        <v>0</v>
      </c>
      <c r="Q424" t="s">
        <v>4971</v>
      </c>
    </row>
    <row r="425" spans="6:17" x14ac:dyDescent="0.3">
      <c r="F425" s="248" t="s">
        <v>4971</v>
      </c>
      <c r="G425" s="248" t="s">
        <v>4971</v>
      </c>
      <c r="H425" s="171" t="s">
        <v>4971</v>
      </c>
      <c r="I425" s="248" t="s">
        <v>4971</v>
      </c>
      <c r="J425" s="248" t="s">
        <v>4971</v>
      </c>
      <c r="K425" s="31" t="s">
        <v>4971</v>
      </c>
      <c r="L425" s="172" t="s">
        <v>4971</v>
      </c>
      <c r="M425" s="248" t="s">
        <v>4971</v>
      </c>
      <c r="N425" s="248" t="s">
        <v>4971</v>
      </c>
      <c r="O425" s="248" t="s">
        <v>4971</v>
      </c>
      <c r="P425" s="248">
        <v>0</v>
      </c>
      <c r="Q425" t="s">
        <v>4971</v>
      </c>
    </row>
    <row r="426" spans="6:17" x14ac:dyDescent="0.3">
      <c r="F426" s="248" t="s">
        <v>4971</v>
      </c>
      <c r="G426" s="248" t="s">
        <v>4971</v>
      </c>
      <c r="H426" s="171" t="s">
        <v>4971</v>
      </c>
      <c r="I426" s="248" t="s">
        <v>4971</v>
      </c>
      <c r="J426" s="248" t="s">
        <v>4971</v>
      </c>
      <c r="K426" s="31" t="s">
        <v>4971</v>
      </c>
      <c r="L426" s="172" t="s">
        <v>4971</v>
      </c>
      <c r="M426" s="248" t="s">
        <v>4971</v>
      </c>
      <c r="N426" s="248" t="s">
        <v>4971</v>
      </c>
      <c r="O426" s="248" t="s">
        <v>4971</v>
      </c>
      <c r="P426" s="248">
        <v>0</v>
      </c>
      <c r="Q426" t="s">
        <v>4971</v>
      </c>
    </row>
    <row r="427" spans="6:17" x14ac:dyDescent="0.3">
      <c r="F427" s="248" t="s">
        <v>4971</v>
      </c>
      <c r="G427" s="248" t="s">
        <v>4971</v>
      </c>
      <c r="H427" s="171" t="s">
        <v>4971</v>
      </c>
      <c r="I427" s="248" t="s">
        <v>4971</v>
      </c>
      <c r="J427" s="248" t="s">
        <v>4971</v>
      </c>
      <c r="K427" s="31" t="s">
        <v>4971</v>
      </c>
      <c r="L427" s="172" t="s">
        <v>4971</v>
      </c>
      <c r="M427" s="248" t="s">
        <v>4971</v>
      </c>
      <c r="N427" s="248" t="s">
        <v>4971</v>
      </c>
      <c r="O427" s="248" t="s">
        <v>4971</v>
      </c>
      <c r="P427" s="248">
        <v>0</v>
      </c>
      <c r="Q427" t="s">
        <v>4971</v>
      </c>
    </row>
    <row r="428" spans="6:17" x14ac:dyDescent="0.3">
      <c r="F428" s="248" t="s">
        <v>4971</v>
      </c>
      <c r="G428" s="248" t="s">
        <v>4971</v>
      </c>
      <c r="H428" s="171" t="s">
        <v>4971</v>
      </c>
      <c r="I428" s="248" t="s">
        <v>4971</v>
      </c>
      <c r="J428" s="248" t="s">
        <v>4971</v>
      </c>
      <c r="K428" s="31" t="s">
        <v>4971</v>
      </c>
      <c r="L428" s="172" t="s">
        <v>4971</v>
      </c>
      <c r="M428" s="248" t="s">
        <v>4971</v>
      </c>
      <c r="N428" s="248" t="s">
        <v>4971</v>
      </c>
      <c r="O428" s="248" t="s">
        <v>4971</v>
      </c>
      <c r="P428" s="248">
        <v>0</v>
      </c>
      <c r="Q428" t="s">
        <v>4971</v>
      </c>
    </row>
    <row r="429" spans="6:17" x14ac:dyDescent="0.3">
      <c r="F429" s="248" t="s">
        <v>4971</v>
      </c>
      <c r="G429" s="248" t="s">
        <v>4971</v>
      </c>
      <c r="H429" s="171" t="s">
        <v>4971</v>
      </c>
      <c r="I429" s="248" t="s">
        <v>4971</v>
      </c>
      <c r="J429" s="248" t="s">
        <v>4971</v>
      </c>
      <c r="K429" s="31" t="s">
        <v>4971</v>
      </c>
      <c r="L429" s="172" t="s">
        <v>4971</v>
      </c>
      <c r="M429" s="248" t="s">
        <v>4971</v>
      </c>
      <c r="N429" s="248" t="s">
        <v>4971</v>
      </c>
      <c r="O429" s="248" t="s">
        <v>4971</v>
      </c>
      <c r="P429" s="248">
        <v>0</v>
      </c>
      <c r="Q429" t="s">
        <v>4971</v>
      </c>
    </row>
    <row r="430" spans="6:17" x14ac:dyDescent="0.3">
      <c r="F430" s="248" t="s">
        <v>4971</v>
      </c>
      <c r="G430" s="248" t="s">
        <v>4971</v>
      </c>
      <c r="H430" s="171" t="s">
        <v>4971</v>
      </c>
      <c r="I430" s="248" t="s">
        <v>4971</v>
      </c>
      <c r="J430" s="248" t="s">
        <v>4971</v>
      </c>
      <c r="K430" s="31" t="s">
        <v>4971</v>
      </c>
      <c r="L430" s="172" t="s">
        <v>4971</v>
      </c>
      <c r="M430" s="248" t="s">
        <v>4971</v>
      </c>
      <c r="N430" s="248" t="s">
        <v>4971</v>
      </c>
      <c r="O430" s="248" t="s">
        <v>4971</v>
      </c>
      <c r="P430" s="248">
        <v>0</v>
      </c>
      <c r="Q430" t="s">
        <v>4971</v>
      </c>
    </row>
    <row r="431" spans="6:17" x14ac:dyDescent="0.3">
      <c r="F431" s="248" t="s">
        <v>4971</v>
      </c>
      <c r="G431" s="248" t="s">
        <v>4971</v>
      </c>
      <c r="H431" s="171" t="s">
        <v>4971</v>
      </c>
      <c r="I431" s="248" t="s">
        <v>4971</v>
      </c>
      <c r="J431" s="248" t="s">
        <v>4971</v>
      </c>
      <c r="K431" s="31" t="s">
        <v>4971</v>
      </c>
      <c r="L431" s="172" t="s">
        <v>4971</v>
      </c>
      <c r="M431" s="248" t="s">
        <v>4971</v>
      </c>
      <c r="N431" s="248" t="s">
        <v>4971</v>
      </c>
      <c r="O431" s="248" t="s">
        <v>4971</v>
      </c>
      <c r="P431" s="248">
        <v>0</v>
      </c>
      <c r="Q431" t="s">
        <v>4971</v>
      </c>
    </row>
    <row r="432" spans="6:17" x14ac:dyDescent="0.3">
      <c r="F432" s="248" t="s">
        <v>4971</v>
      </c>
      <c r="G432" s="248" t="s">
        <v>4971</v>
      </c>
      <c r="H432" s="171" t="s">
        <v>4971</v>
      </c>
      <c r="I432" s="248" t="s">
        <v>4971</v>
      </c>
      <c r="J432" s="248" t="s">
        <v>4971</v>
      </c>
      <c r="K432" s="31" t="s">
        <v>4971</v>
      </c>
      <c r="L432" s="172" t="s">
        <v>4971</v>
      </c>
      <c r="M432" s="248" t="s">
        <v>4971</v>
      </c>
      <c r="N432" s="248" t="s">
        <v>4971</v>
      </c>
      <c r="O432" s="248" t="s">
        <v>4971</v>
      </c>
      <c r="P432" s="248">
        <v>0</v>
      </c>
      <c r="Q432" t="s">
        <v>4971</v>
      </c>
    </row>
    <row r="433" spans="6:17" x14ac:dyDescent="0.3">
      <c r="F433" s="248" t="s">
        <v>4971</v>
      </c>
      <c r="G433" s="248" t="s">
        <v>4971</v>
      </c>
      <c r="H433" s="171" t="s">
        <v>4971</v>
      </c>
      <c r="I433" s="248" t="s">
        <v>4971</v>
      </c>
      <c r="J433" s="248" t="s">
        <v>4971</v>
      </c>
      <c r="K433" s="31" t="s">
        <v>4971</v>
      </c>
      <c r="L433" s="172" t="s">
        <v>4971</v>
      </c>
      <c r="M433" s="248" t="s">
        <v>4971</v>
      </c>
      <c r="N433" s="248" t="s">
        <v>4971</v>
      </c>
      <c r="O433" s="248" t="s">
        <v>4971</v>
      </c>
      <c r="P433" s="248">
        <v>0</v>
      </c>
      <c r="Q433" t="s">
        <v>4971</v>
      </c>
    </row>
    <row r="434" spans="6:17" x14ac:dyDescent="0.3">
      <c r="F434" s="248" t="s">
        <v>4971</v>
      </c>
      <c r="G434" s="248" t="s">
        <v>4971</v>
      </c>
      <c r="H434" s="171" t="s">
        <v>4971</v>
      </c>
      <c r="I434" s="248" t="s">
        <v>4971</v>
      </c>
      <c r="J434" s="248" t="s">
        <v>4971</v>
      </c>
      <c r="K434" s="31" t="s">
        <v>4971</v>
      </c>
      <c r="L434" s="172" t="s">
        <v>4971</v>
      </c>
      <c r="M434" s="248" t="s">
        <v>4971</v>
      </c>
      <c r="N434" s="248" t="s">
        <v>4971</v>
      </c>
      <c r="O434" s="248" t="s">
        <v>4971</v>
      </c>
      <c r="P434" s="248">
        <v>0</v>
      </c>
      <c r="Q434" t="s">
        <v>4971</v>
      </c>
    </row>
    <row r="435" spans="6:17" x14ac:dyDescent="0.3">
      <c r="F435" s="248" t="s">
        <v>4971</v>
      </c>
      <c r="G435" s="248" t="s">
        <v>4971</v>
      </c>
      <c r="H435" s="171" t="s">
        <v>4971</v>
      </c>
      <c r="I435" s="248" t="s">
        <v>4971</v>
      </c>
      <c r="J435" s="248" t="s">
        <v>4971</v>
      </c>
      <c r="K435" s="31" t="s">
        <v>4971</v>
      </c>
      <c r="L435" s="172" t="s">
        <v>4971</v>
      </c>
      <c r="M435" s="248" t="s">
        <v>4971</v>
      </c>
      <c r="N435" s="248" t="s">
        <v>4971</v>
      </c>
      <c r="O435" s="248" t="s">
        <v>4971</v>
      </c>
      <c r="P435" s="248">
        <v>0</v>
      </c>
      <c r="Q435" t="s">
        <v>4971</v>
      </c>
    </row>
    <row r="436" spans="6:17" x14ac:dyDescent="0.3">
      <c r="F436" s="248" t="s">
        <v>4971</v>
      </c>
      <c r="G436" s="248" t="s">
        <v>4971</v>
      </c>
      <c r="H436" s="171" t="s">
        <v>4971</v>
      </c>
      <c r="I436" s="248" t="s">
        <v>4971</v>
      </c>
      <c r="J436" s="248" t="s">
        <v>4971</v>
      </c>
      <c r="K436" s="31" t="s">
        <v>4971</v>
      </c>
      <c r="L436" s="172" t="s">
        <v>4971</v>
      </c>
      <c r="M436" s="248" t="s">
        <v>4971</v>
      </c>
      <c r="N436" s="248" t="s">
        <v>4971</v>
      </c>
      <c r="O436" s="248" t="s">
        <v>4971</v>
      </c>
      <c r="P436" s="248">
        <v>0</v>
      </c>
      <c r="Q436" t="s">
        <v>4971</v>
      </c>
    </row>
    <row r="437" spans="6:17" x14ac:dyDescent="0.3">
      <c r="F437" s="248" t="s">
        <v>4971</v>
      </c>
      <c r="G437" s="248" t="s">
        <v>4971</v>
      </c>
      <c r="H437" s="171" t="s">
        <v>4971</v>
      </c>
      <c r="I437" s="248" t="s">
        <v>4971</v>
      </c>
      <c r="J437" s="248" t="s">
        <v>4971</v>
      </c>
      <c r="K437" s="31" t="s">
        <v>4971</v>
      </c>
      <c r="L437" s="172" t="s">
        <v>4971</v>
      </c>
      <c r="M437" s="248" t="s">
        <v>4971</v>
      </c>
      <c r="N437" s="248" t="s">
        <v>4971</v>
      </c>
      <c r="O437" s="248" t="s">
        <v>4971</v>
      </c>
      <c r="P437" s="248">
        <v>0</v>
      </c>
      <c r="Q437" t="s">
        <v>4971</v>
      </c>
    </row>
    <row r="438" spans="6:17" x14ac:dyDescent="0.3">
      <c r="F438" s="248" t="s">
        <v>4971</v>
      </c>
      <c r="G438" s="248" t="s">
        <v>4971</v>
      </c>
      <c r="H438" s="171" t="s">
        <v>4971</v>
      </c>
      <c r="I438" s="248" t="s">
        <v>4971</v>
      </c>
      <c r="J438" s="248" t="s">
        <v>4971</v>
      </c>
      <c r="K438" s="31" t="s">
        <v>4971</v>
      </c>
      <c r="L438" s="172" t="s">
        <v>4971</v>
      </c>
      <c r="M438" s="248" t="s">
        <v>4971</v>
      </c>
      <c r="N438" s="248" t="s">
        <v>4971</v>
      </c>
      <c r="O438" s="248" t="s">
        <v>4971</v>
      </c>
      <c r="P438" s="248">
        <v>0</v>
      </c>
      <c r="Q438" t="s">
        <v>4971</v>
      </c>
    </row>
    <row r="439" spans="6:17" x14ac:dyDescent="0.3">
      <c r="F439" s="248" t="s">
        <v>4971</v>
      </c>
      <c r="G439" s="248" t="s">
        <v>4971</v>
      </c>
      <c r="H439" s="171" t="s">
        <v>4971</v>
      </c>
      <c r="I439" s="248" t="s">
        <v>4971</v>
      </c>
      <c r="J439" s="248" t="s">
        <v>4971</v>
      </c>
      <c r="K439" s="31" t="s">
        <v>4971</v>
      </c>
      <c r="L439" s="172" t="s">
        <v>4971</v>
      </c>
      <c r="M439" s="248" t="s">
        <v>4971</v>
      </c>
      <c r="N439" s="248" t="s">
        <v>4971</v>
      </c>
      <c r="O439" s="248" t="s">
        <v>4971</v>
      </c>
      <c r="P439" s="248">
        <v>0</v>
      </c>
      <c r="Q439" t="s">
        <v>4971</v>
      </c>
    </row>
    <row r="440" spans="6:17" x14ac:dyDescent="0.3">
      <c r="F440" s="248" t="s">
        <v>4971</v>
      </c>
      <c r="G440" s="248" t="s">
        <v>4971</v>
      </c>
      <c r="H440" s="171" t="s">
        <v>4971</v>
      </c>
      <c r="I440" s="248" t="s">
        <v>4971</v>
      </c>
      <c r="J440" s="248" t="s">
        <v>4971</v>
      </c>
      <c r="K440" s="31" t="s">
        <v>4971</v>
      </c>
      <c r="L440" s="172" t="s">
        <v>4971</v>
      </c>
      <c r="M440" s="248" t="s">
        <v>4971</v>
      </c>
      <c r="N440" s="248" t="s">
        <v>4971</v>
      </c>
      <c r="O440" s="248" t="s">
        <v>4971</v>
      </c>
      <c r="P440" s="248">
        <v>0</v>
      </c>
      <c r="Q440" t="s">
        <v>4971</v>
      </c>
    </row>
    <row r="441" spans="6:17" x14ac:dyDescent="0.3">
      <c r="F441" s="248" t="s">
        <v>4971</v>
      </c>
      <c r="G441" s="248" t="s">
        <v>4971</v>
      </c>
      <c r="H441" s="171" t="s">
        <v>4971</v>
      </c>
      <c r="I441" s="248" t="s">
        <v>4971</v>
      </c>
      <c r="J441" s="248" t="s">
        <v>4971</v>
      </c>
      <c r="K441" s="31" t="s">
        <v>4971</v>
      </c>
      <c r="L441" s="172" t="s">
        <v>4971</v>
      </c>
      <c r="M441" s="248" t="s">
        <v>4971</v>
      </c>
      <c r="N441" s="248" t="s">
        <v>4971</v>
      </c>
      <c r="O441" s="248" t="s">
        <v>4971</v>
      </c>
      <c r="P441" s="248">
        <v>0</v>
      </c>
      <c r="Q441" t="s">
        <v>4971</v>
      </c>
    </row>
    <row r="442" spans="6:17" x14ac:dyDescent="0.3">
      <c r="F442" s="248" t="s">
        <v>4971</v>
      </c>
      <c r="G442" s="248" t="s">
        <v>4971</v>
      </c>
      <c r="H442" s="171" t="s">
        <v>4971</v>
      </c>
      <c r="I442" s="248" t="s">
        <v>4971</v>
      </c>
      <c r="J442" s="248" t="s">
        <v>4971</v>
      </c>
      <c r="K442" s="31" t="s">
        <v>4971</v>
      </c>
      <c r="L442" s="172" t="s">
        <v>4971</v>
      </c>
      <c r="M442" s="248" t="s">
        <v>4971</v>
      </c>
      <c r="N442" s="248" t="s">
        <v>4971</v>
      </c>
      <c r="O442" s="248" t="s">
        <v>4971</v>
      </c>
      <c r="P442" s="248">
        <v>0</v>
      </c>
      <c r="Q442" t="s">
        <v>4971</v>
      </c>
    </row>
    <row r="443" spans="6:17" x14ac:dyDescent="0.3">
      <c r="F443" s="248" t="s">
        <v>4971</v>
      </c>
      <c r="G443" s="248" t="s">
        <v>4971</v>
      </c>
      <c r="H443" s="171" t="s">
        <v>4971</v>
      </c>
      <c r="I443" s="248" t="s">
        <v>4971</v>
      </c>
      <c r="J443" s="248" t="s">
        <v>4971</v>
      </c>
      <c r="K443" s="31" t="s">
        <v>4971</v>
      </c>
      <c r="L443" s="172" t="s">
        <v>4971</v>
      </c>
      <c r="M443" s="248" t="s">
        <v>4971</v>
      </c>
      <c r="N443" s="248" t="s">
        <v>4971</v>
      </c>
      <c r="O443" s="248" t="s">
        <v>4971</v>
      </c>
      <c r="P443" s="248">
        <v>0</v>
      </c>
      <c r="Q443" t="s">
        <v>4971</v>
      </c>
    </row>
    <row r="444" spans="6:17" x14ac:dyDescent="0.3">
      <c r="F444" s="248" t="s">
        <v>4971</v>
      </c>
      <c r="G444" s="248" t="s">
        <v>4971</v>
      </c>
      <c r="H444" s="171" t="s">
        <v>4971</v>
      </c>
      <c r="I444" s="248" t="s">
        <v>4971</v>
      </c>
      <c r="J444" s="248" t="s">
        <v>4971</v>
      </c>
      <c r="K444" s="31" t="s">
        <v>4971</v>
      </c>
      <c r="L444" s="172" t="s">
        <v>4971</v>
      </c>
      <c r="M444" s="248" t="s">
        <v>4971</v>
      </c>
      <c r="N444" s="248" t="s">
        <v>4971</v>
      </c>
      <c r="O444" s="248" t="s">
        <v>4971</v>
      </c>
      <c r="P444" s="248">
        <v>0</v>
      </c>
      <c r="Q444" t="s">
        <v>4971</v>
      </c>
    </row>
    <row r="445" spans="6:17" x14ac:dyDescent="0.3">
      <c r="F445" s="248" t="s">
        <v>4971</v>
      </c>
      <c r="G445" s="248" t="s">
        <v>4971</v>
      </c>
      <c r="H445" s="171" t="s">
        <v>4971</v>
      </c>
      <c r="I445" s="248" t="s">
        <v>4971</v>
      </c>
      <c r="J445" s="248" t="s">
        <v>4971</v>
      </c>
      <c r="K445" s="31" t="s">
        <v>4971</v>
      </c>
      <c r="L445" s="172" t="s">
        <v>4971</v>
      </c>
      <c r="M445" s="248" t="s">
        <v>4971</v>
      </c>
      <c r="N445" s="248" t="s">
        <v>4971</v>
      </c>
      <c r="O445" s="248" t="s">
        <v>4971</v>
      </c>
      <c r="P445" s="248">
        <v>0</v>
      </c>
      <c r="Q445" t="s">
        <v>4971</v>
      </c>
    </row>
    <row r="446" spans="6:17" x14ac:dyDescent="0.3">
      <c r="F446" s="248" t="s">
        <v>4971</v>
      </c>
      <c r="G446" s="248" t="s">
        <v>4971</v>
      </c>
      <c r="H446" s="171" t="s">
        <v>4971</v>
      </c>
      <c r="I446" s="248" t="s">
        <v>4971</v>
      </c>
      <c r="J446" s="248" t="s">
        <v>4971</v>
      </c>
      <c r="K446" s="31" t="s">
        <v>4971</v>
      </c>
      <c r="L446" s="172" t="s">
        <v>4971</v>
      </c>
      <c r="M446" s="248" t="s">
        <v>4971</v>
      </c>
      <c r="N446" s="248" t="s">
        <v>4971</v>
      </c>
      <c r="O446" s="248" t="s">
        <v>4971</v>
      </c>
      <c r="P446" s="248">
        <v>0</v>
      </c>
      <c r="Q446" t="s">
        <v>4971</v>
      </c>
    </row>
    <row r="447" spans="6:17" x14ac:dyDescent="0.3">
      <c r="F447" s="248" t="s">
        <v>4971</v>
      </c>
      <c r="G447" s="248" t="s">
        <v>4971</v>
      </c>
      <c r="H447" s="171" t="s">
        <v>4971</v>
      </c>
      <c r="I447" s="248" t="s">
        <v>4971</v>
      </c>
      <c r="J447" s="248" t="s">
        <v>4971</v>
      </c>
      <c r="K447" s="31" t="s">
        <v>4971</v>
      </c>
      <c r="L447" s="172" t="s">
        <v>4971</v>
      </c>
      <c r="M447" s="248" t="s">
        <v>4971</v>
      </c>
      <c r="N447" s="248" t="s">
        <v>4971</v>
      </c>
      <c r="O447" s="248" t="s">
        <v>4971</v>
      </c>
      <c r="P447" s="248">
        <v>0</v>
      </c>
      <c r="Q447" t="s">
        <v>4971</v>
      </c>
    </row>
    <row r="448" spans="6:17" x14ac:dyDescent="0.3">
      <c r="F448" s="248" t="s">
        <v>4971</v>
      </c>
      <c r="G448" s="248" t="s">
        <v>4971</v>
      </c>
      <c r="H448" s="171" t="s">
        <v>4971</v>
      </c>
      <c r="I448" s="248" t="s">
        <v>4971</v>
      </c>
      <c r="J448" s="248" t="s">
        <v>4971</v>
      </c>
      <c r="K448" s="31" t="s">
        <v>4971</v>
      </c>
      <c r="L448" s="172" t="s">
        <v>4971</v>
      </c>
      <c r="M448" s="248" t="s">
        <v>4971</v>
      </c>
      <c r="N448" s="248" t="s">
        <v>4971</v>
      </c>
      <c r="O448" s="248" t="s">
        <v>4971</v>
      </c>
      <c r="P448" s="248">
        <v>0</v>
      </c>
      <c r="Q448" t="s">
        <v>4971</v>
      </c>
    </row>
    <row r="449" spans="6:17" x14ac:dyDescent="0.3">
      <c r="F449" s="248" t="s">
        <v>4971</v>
      </c>
      <c r="G449" s="248" t="s">
        <v>4971</v>
      </c>
      <c r="H449" s="171" t="s">
        <v>4971</v>
      </c>
      <c r="I449" s="248" t="s">
        <v>4971</v>
      </c>
      <c r="J449" s="248" t="s">
        <v>4971</v>
      </c>
      <c r="K449" s="31" t="s">
        <v>4971</v>
      </c>
      <c r="L449" s="172" t="s">
        <v>4971</v>
      </c>
      <c r="M449" s="248" t="s">
        <v>4971</v>
      </c>
      <c r="N449" s="248" t="s">
        <v>4971</v>
      </c>
      <c r="O449" s="248" t="s">
        <v>4971</v>
      </c>
      <c r="P449" s="248">
        <v>0</v>
      </c>
      <c r="Q449" t="s">
        <v>4971</v>
      </c>
    </row>
    <row r="450" spans="6:17" x14ac:dyDescent="0.3">
      <c r="F450" s="248" t="s">
        <v>4971</v>
      </c>
      <c r="G450" s="248" t="s">
        <v>4971</v>
      </c>
      <c r="H450" s="171" t="s">
        <v>4971</v>
      </c>
      <c r="I450" s="248" t="s">
        <v>4971</v>
      </c>
      <c r="J450" s="248" t="s">
        <v>4971</v>
      </c>
      <c r="K450" s="31" t="s">
        <v>4971</v>
      </c>
      <c r="L450" s="172" t="s">
        <v>4971</v>
      </c>
      <c r="M450" s="248" t="s">
        <v>4971</v>
      </c>
      <c r="N450" s="248" t="s">
        <v>4971</v>
      </c>
      <c r="O450" s="248" t="s">
        <v>4971</v>
      </c>
      <c r="P450" s="248">
        <v>0</v>
      </c>
      <c r="Q450" t="s">
        <v>4971</v>
      </c>
    </row>
    <row r="451" spans="6:17" x14ac:dyDescent="0.3">
      <c r="F451" s="248" t="s">
        <v>4971</v>
      </c>
      <c r="G451" s="248" t="s">
        <v>4971</v>
      </c>
      <c r="H451" s="171" t="s">
        <v>4971</v>
      </c>
      <c r="I451" s="248" t="s">
        <v>4971</v>
      </c>
      <c r="J451" s="248" t="s">
        <v>4971</v>
      </c>
      <c r="K451" s="31" t="s">
        <v>4971</v>
      </c>
      <c r="L451" s="172" t="s">
        <v>4971</v>
      </c>
      <c r="M451" s="248" t="s">
        <v>4971</v>
      </c>
      <c r="N451" s="248" t="s">
        <v>4971</v>
      </c>
      <c r="O451" s="248" t="s">
        <v>4971</v>
      </c>
      <c r="P451" s="248">
        <v>0</v>
      </c>
      <c r="Q451" t="s">
        <v>4971</v>
      </c>
    </row>
    <row r="452" spans="6:17" x14ac:dyDescent="0.3">
      <c r="F452" s="248" t="s">
        <v>4971</v>
      </c>
      <c r="G452" s="248" t="s">
        <v>4971</v>
      </c>
      <c r="H452" s="171" t="s">
        <v>4971</v>
      </c>
      <c r="I452" s="248" t="s">
        <v>4971</v>
      </c>
      <c r="J452" s="248" t="s">
        <v>4971</v>
      </c>
      <c r="K452" s="31" t="s">
        <v>4971</v>
      </c>
      <c r="L452" s="172" t="s">
        <v>4971</v>
      </c>
      <c r="M452" s="248" t="s">
        <v>4971</v>
      </c>
      <c r="N452" s="248" t="s">
        <v>4971</v>
      </c>
      <c r="O452" s="248" t="s">
        <v>4971</v>
      </c>
      <c r="P452" s="248">
        <v>0</v>
      </c>
      <c r="Q452" t="s">
        <v>4971</v>
      </c>
    </row>
    <row r="453" spans="6:17" x14ac:dyDescent="0.3">
      <c r="F453" s="248" t="s">
        <v>4971</v>
      </c>
      <c r="G453" s="248" t="s">
        <v>4971</v>
      </c>
      <c r="H453" s="171" t="s">
        <v>4971</v>
      </c>
      <c r="I453" s="248" t="s">
        <v>4971</v>
      </c>
      <c r="J453" s="248" t="s">
        <v>4971</v>
      </c>
      <c r="K453" s="31" t="s">
        <v>4971</v>
      </c>
      <c r="L453" s="172" t="s">
        <v>4971</v>
      </c>
      <c r="M453" s="248" t="s">
        <v>4971</v>
      </c>
      <c r="N453" s="248" t="s">
        <v>4971</v>
      </c>
      <c r="O453" s="248" t="s">
        <v>4971</v>
      </c>
      <c r="P453" s="248">
        <v>0</v>
      </c>
      <c r="Q453" t="s">
        <v>4971</v>
      </c>
    </row>
    <row r="454" spans="6:17" x14ac:dyDescent="0.3">
      <c r="F454" s="248" t="s">
        <v>4971</v>
      </c>
      <c r="G454" s="248" t="s">
        <v>4971</v>
      </c>
      <c r="H454" s="171" t="s">
        <v>4971</v>
      </c>
      <c r="I454" s="248" t="s">
        <v>4971</v>
      </c>
      <c r="J454" s="248" t="s">
        <v>4971</v>
      </c>
      <c r="K454" s="31" t="s">
        <v>4971</v>
      </c>
      <c r="L454" s="172" t="s">
        <v>4971</v>
      </c>
      <c r="M454" s="248" t="s">
        <v>4971</v>
      </c>
      <c r="N454" s="248" t="s">
        <v>4971</v>
      </c>
      <c r="O454" s="248" t="s">
        <v>4971</v>
      </c>
      <c r="P454" s="248">
        <v>0</v>
      </c>
      <c r="Q454" t="s">
        <v>4971</v>
      </c>
    </row>
    <row r="455" spans="6:17" x14ac:dyDescent="0.3">
      <c r="F455" s="248" t="s">
        <v>4971</v>
      </c>
      <c r="G455" s="248" t="s">
        <v>4971</v>
      </c>
      <c r="H455" s="171" t="s">
        <v>4971</v>
      </c>
      <c r="I455" s="248" t="s">
        <v>4971</v>
      </c>
      <c r="J455" s="248" t="s">
        <v>4971</v>
      </c>
      <c r="K455" s="31" t="s">
        <v>4971</v>
      </c>
      <c r="L455" s="172" t="s">
        <v>4971</v>
      </c>
      <c r="M455" s="248" t="s">
        <v>4971</v>
      </c>
      <c r="N455" s="248" t="s">
        <v>4971</v>
      </c>
      <c r="O455" s="248" t="s">
        <v>4971</v>
      </c>
      <c r="P455" s="248">
        <v>0</v>
      </c>
      <c r="Q455" t="s">
        <v>4971</v>
      </c>
    </row>
    <row r="456" spans="6:17" x14ac:dyDescent="0.3">
      <c r="F456" s="248" t="s">
        <v>4971</v>
      </c>
      <c r="G456" s="248" t="s">
        <v>4971</v>
      </c>
      <c r="H456" s="171" t="s">
        <v>4971</v>
      </c>
      <c r="I456" s="248" t="s">
        <v>4971</v>
      </c>
      <c r="J456" s="248" t="s">
        <v>4971</v>
      </c>
      <c r="K456" s="31" t="s">
        <v>4971</v>
      </c>
      <c r="L456" s="172" t="s">
        <v>4971</v>
      </c>
      <c r="M456" s="248" t="s">
        <v>4971</v>
      </c>
      <c r="N456" s="248" t="s">
        <v>4971</v>
      </c>
      <c r="O456" s="248" t="s">
        <v>4971</v>
      </c>
      <c r="P456" s="248">
        <v>0</v>
      </c>
      <c r="Q456" t="s">
        <v>4971</v>
      </c>
    </row>
    <row r="457" spans="6:17" x14ac:dyDescent="0.3">
      <c r="F457" s="248" t="s">
        <v>4971</v>
      </c>
      <c r="G457" s="248" t="s">
        <v>4971</v>
      </c>
      <c r="H457" s="171" t="s">
        <v>4971</v>
      </c>
      <c r="I457" s="248" t="s">
        <v>4971</v>
      </c>
      <c r="J457" s="248" t="s">
        <v>4971</v>
      </c>
      <c r="K457" s="31" t="s">
        <v>4971</v>
      </c>
      <c r="L457" s="172" t="s">
        <v>4971</v>
      </c>
      <c r="M457" s="248" t="s">
        <v>4971</v>
      </c>
      <c r="N457" s="248" t="s">
        <v>4971</v>
      </c>
      <c r="O457" s="248" t="s">
        <v>4971</v>
      </c>
      <c r="P457" s="248">
        <v>0</v>
      </c>
      <c r="Q457" t="s">
        <v>4971</v>
      </c>
    </row>
    <row r="458" spans="6:17" x14ac:dyDescent="0.3">
      <c r="F458" s="248" t="s">
        <v>4971</v>
      </c>
      <c r="G458" s="248" t="s">
        <v>4971</v>
      </c>
      <c r="H458" s="171" t="s">
        <v>4971</v>
      </c>
      <c r="I458" s="248" t="s">
        <v>4971</v>
      </c>
      <c r="J458" s="248" t="s">
        <v>4971</v>
      </c>
      <c r="K458" s="31" t="s">
        <v>4971</v>
      </c>
      <c r="L458" s="172" t="s">
        <v>4971</v>
      </c>
      <c r="M458" s="248" t="s">
        <v>4971</v>
      </c>
      <c r="N458" s="248" t="s">
        <v>4971</v>
      </c>
      <c r="O458" s="248" t="s">
        <v>4971</v>
      </c>
      <c r="P458" s="248">
        <v>0</v>
      </c>
      <c r="Q458" t="s">
        <v>4971</v>
      </c>
    </row>
    <row r="459" spans="6:17" x14ac:dyDescent="0.3">
      <c r="F459" s="248" t="s">
        <v>4971</v>
      </c>
      <c r="G459" s="248" t="s">
        <v>4971</v>
      </c>
      <c r="H459" s="171" t="s">
        <v>4971</v>
      </c>
      <c r="I459" s="248" t="s">
        <v>4971</v>
      </c>
      <c r="J459" s="248" t="s">
        <v>4971</v>
      </c>
      <c r="K459" s="31" t="s">
        <v>4971</v>
      </c>
      <c r="L459" s="172" t="s">
        <v>4971</v>
      </c>
      <c r="M459" s="248" t="s">
        <v>4971</v>
      </c>
      <c r="N459" s="248" t="s">
        <v>4971</v>
      </c>
      <c r="O459" s="248" t="s">
        <v>4971</v>
      </c>
      <c r="P459" s="248">
        <v>0</v>
      </c>
      <c r="Q459" t="s">
        <v>4971</v>
      </c>
    </row>
    <row r="460" spans="6:17" x14ac:dyDescent="0.3">
      <c r="F460" s="248" t="s">
        <v>4971</v>
      </c>
      <c r="G460" s="248" t="s">
        <v>4971</v>
      </c>
      <c r="H460" s="171" t="s">
        <v>4971</v>
      </c>
      <c r="I460" s="248" t="s">
        <v>4971</v>
      </c>
      <c r="J460" s="248" t="s">
        <v>4971</v>
      </c>
      <c r="K460" s="31" t="s">
        <v>4971</v>
      </c>
      <c r="L460" s="172" t="s">
        <v>4971</v>
      </c>
      <c r="M460" s="248" t="s">
        <v>4971</v>
      </c>
      <c r="N460" s="248" t="s">
        <v>4971</v>
      </c>
      <c r="O460" s="248" t="s">
        <v>4971</v>
      </c>
      <c r="P460" s="248">
        <v>0</v>
      </c>
      <c r="Q460" t="s">
        <v>4971</v>
      </c>
    </row>
    <row r="461" spans="6:17" x14ac:dyDescent="0.3">
      <c r="F461" s="248" t="s">
        <v>4971</v>
      </c>
      <c r="G461" s="248" t="s">
        <v>4971</v>
      </c>
      <c r="H461" s="171" t="s">
        <v>4971</v>
      </c>
      <c r="I461" s="248" t="s">
        <v>4971</v>
      </c>
      <c r="J461" s="248" t="s">
        <v>4971</v>
      </c>
      <c r="K461" s="31" t="s">
        <v>4971</v>
      </c>
      <c r="L461" s="172" t="s">
        <v>4971</v>
      </c>
      <c r="M461" s="248" t="s">
        <v>4971</v>
      </c>
      <c r="N461" s="248" t="s">
        <v>4971</v>
      </c>
      <c r="O461" s="248" t="s">
        <v>4971</v>
      </c>
      <c r="P461" s="248">
        <v>0</v>
      </c>
      <c r="Q461" t="s">
        <v>4971</v>
      </c>
    </row>
    <row r="462" spans="6:17" x14ac:dyDescent="0.3">
      <c r="F462" s="248" t="s">
        <v>4971</v>
      </c>
      <c r="G462" s="248" t="s">
        <v>4971</v>
      </c>
      <c r="H462" s="171" t="s">
        <v>4971</v>
      </c>
      <c r="I462" s="248" t="s">
        <v>4971</v>
      </c>
      <c r="J462" s="248" t="s">
        <v>4971</v>
      </c>
      <c r="K462" s="31" t="s">
        <v>4971</v>
      </c>
      <c r="L462" s="172" t="s">
        <v>4971</v>
      </c>
      <c r="M462" s="248" t="s">
        <v>4971</v>
      </c>
      <c r="N462" s="248" t="s">
        <v>4971</v>
      </c>
      <c r="O462" s="248" t="s">
        <v>4971</v>
      </c>
      <c r="P462" s="248">
        <v>0</v>
      </c>
      <c r="Q462" t="s">
        <v>4971</v>
      </c>
    </row>
    <row r="463" spans="6:17" x14ac:dyDescent="0.3">
      <c r="F463" s="248" t="s">
        <v>4971</v>
      </c>
      <c r="G463" s="248" t="s">
        <v>4971</v>
      </c>
      <c r="H463" s="171" t="s">
        <v>4971</v>
      </c>
      <c r="I463" s="248" t="s">
        <v>4971</v>
      </c>
      <c r="J463" s="248" t="s">
        <v>4971</v>
      </c>
      <c r="K463" s="31" t="s">
        <v>4971</v>
      </c>
      <c r="L463" s="172" t="s">
        <v>4971</v>
      </c>
      <c r="M463" s="248" t="s">
        <v>4971</v>
      </c>
      <c r="N463" s="248" t="s">
        <v>4971</v>
      </c>
      <c r="O463" s="248" t="s">
        <v>4971</v>
      </c>
      <c r="P463" s="248">
        <v>0</v>
      </c>
      <c r="Q463" t="s">
        <v>4971</v>
      </c>
    </row>
    <row r="464" spans="6:17" x14ac:dyDescent="0.3">
      <c r="F464" s="248" t="s">
        <v>4971</v>
      </c>
      <c r="G464" s="248" t="s">
        <v>4971</v>
      </c>
      <c r="H464" s="171" t="s">
        <v>4971</v>
      </c>
      <c r="I464" s="248" t="s">
        <v>4971</v>
      </c>
      <c r="J464" s="248" t="s">
        <v>4971</v>
      </c>
      <c r="K464" s="31" t="s">
        <v>4971</v>
      </c>
      <c r="L464" s="172" t="s">
        <v>4971</v>
      </c>
      <c r="M464" s="248" t="s">
        <v>4971</v>
      </c>
      <c r="N464" s="248" t="s">
        <v>4971</v>
      </c>
      <c r="O464" s="248" t="s">
        <v>4971</v>
      </c>
      <c r="P464" s="248">
        <v>0</v>
      </c>
      <c r="Q464" t="s">
        <v>4971</v>
      </c>
    </row>
    <row r="465" spans="6:17" x14ac:dyDescent="0.3">
      <c r="F465" s="248" t="s">
        <v>4971</v>
      </c>
      <c r="G465" s="248" t="s">
        <v>4971</v>
      </c>
      <c r="H465" s="171" t="s">
        <v>4971</v>
      </c>
      <c r="I465" s="248" t="s">
        <v>4971</v>
      </c>
      <c r="J465" s="248" t="s">
        <v>4971</v>
      </c>
      <c r="K465" s="31" t="s">
        <v>4971</v>
      </c>
      <c r="L465" s="172" t="s">
        <v>4971</v>
      </c>
      <c r="M465" s="248" t="s">
        <v>4971</v>
      </c>
      <c r="N465" s="248" t="s">
        <v>4971</v>
      </c>
      <c r="O465" s="248" t="s">
        <v>4971</v>
      </c>
      <c r="P465" s="248">
        <v>0</v>
      </c>
      <c r="Q465" t="s">
        <v>4971</v>
      </c>
    </row>
    <row r="466" spans="6:17" x14ac:dyDescent="0.3">
      <c r="F466" s="248" t="s">
        <v>4971</v>
      </c>
      <c r="G466" s="248" t="s">
        <v>4971</v>
      </c>
      <c r="H466" s="171" t="s">
        <v>4971</v>
      </c>
      <c r="I466" s="248" t="s">
        <v>4971</v>
      </c>
      <c r="J466" s="248" t="s">
        <v>4971</v>
      </c>
      <c r="K466" s="31" t="s">
        <v>4971</v>
      </c>
      <c r="L466" s="172" t="s">
        <v>4971</v>
      </c>
      <c r="M466" s="248" t="s">
        <v>4971</v>
      </c>
      <c r="N466" s="248" t="s">
        <v>4971</v>
      </c>
      <c r="O466" s="248" t="s">
        <v>4971</v>
      </c>
      <c r="P466" s="248">
        <v>0</v>
      </c>
      <c r="Q466" t="s">
        <v>4971</v>
      </c>
    </row>
    <row r="467" spans="6:17" x14ac:dyDescent="0.3">
      <c r="F467" s="248" t="s">
        <v>4971</v>
      </c>
      <c r="G467" s="248" t="s">
        <v>4971</v>
      </c>
      <c r="H467" s="171" t="s">
        <v>4971</v>
      </c>
      <c r="I467" s="248" t="s">
        <v>4971</v>
      </c>
      <c r="J467" s="248" t="s">
        <v>4971</v>
      </c>
      <c r="K467" s="31" t="s">
        <v>4971</v>
      </c>
      <c r="L467" s="172" t="s">
        <v>4971</v>
      </c>
      <c r="M467" s="248" t="s">
        <v>4971</v>
      </c>
      <c r="N467" s="248" t="s">
        <v>4971</v>
      </c>
      <c r="O467" s="248" t="s">
        <v>4971</v>
      </c>
      <c r="P467" s="248">
        <v>0</v>
      </c>
      <c r="Q467" t="s">
        <v>4971</v>
      </c>
    </row>
    <row r="468" spans="6:17" x14ac:dyDescent="0.3">
      <c r="F468" s="248" t="s">
        <v>4971</v>
      </c>
      <c r="G468" s="248" t="s">
        <v>4971</v>
      </c>
      <c r="H468" s="171" t="s">
        <v>4971</v>
      </c>
      <c r="I468" s="248" t="s">
        <v>4971</v>
      </c>
      <c r="J468" s="248" t="s">
        <v>4971</v>
      </c>
      <c r="K468" s="31" t="s">
        <v>4971</v>
      </c>
      <c r="L468" s="172" t="s">
        <v>4971</v>
      </c>
      <c r="M468" s="248" t="s">
        <v>4971</v>
      </c>
      <c r="N468" s="248" t="s">
        <v>4971</v>
      </c>
      <c r="O468" s="248" t="s">
        <v>4971</v>
      </c>
      <c r="P468" s="248">
        <v>0</v>
      </c>
      <c r="Q468" t="s">
        <v>4971</v>
      </c>
    </row>
    <row r="469" spans="6:17" x14ac:dyDescent="0.3">
      <c r="F469" s="248" t="s">
        <v>4971</v>
      </c>
      <c r="G469" s="248" t="s">
        <v>4971</v>
      </c>
      <c r="H469" s="171" t="s">
        <v>4971</v>
      </c>
      <c r="I469" s="248" t="s">
        <v>4971</v>
      </c>
      <c r="J469" s="248" t="s">
        <v>4971</v>
      </c>
      <c r="K469" s="31" t="s">
        <v>4971</v>
      </c>
      <c r="L469" s="172" t="s">
        <v>4971</v>
      </c>
      <c r="M469" s="248" t="s">
        <v>4971</v>
      </c>
      <c r="N469" s="248" t="s">
        <v>4971</v>
      </c>
      <c r="O469" s="248" t="s">
        <v>4971</v>
      </c>
      <c r="P469" s="248">
        <v>0</v>
      </c>
      <c r="Q469" t="s">
        <v>4971</v>
      </c>
    </row>
    <row r="470" spans="6:17" x14ac:dyDescent="0.3">
      <c r="F470" s="248" t="s">
        <v>4971</v>
      </c>
      <c r="G470" s="248" t="s">
        <v>4971</v>
      </c>
      <c r="H470" s="171" t="s">
        <v>4971</v>
      </c>
      <c r="I470" s="248" t="s">
        <v>4971</v>
      </c>
      <c r="J470" s="248" t="s">
        <v>4971</v>
      </c>
      <c r="K470" s="31" t="s">
        <v>4971</v>
      </c>
      <c r="L470" s="172" t="s">
        <v>4971</v>
      </c>
      <c r="M470" s="248" t="s">
        <v>4971</v>
      </c>
      <c r="N470" s="248" t="s">
        <v>4971</v>
      </c>
      <c r="O470" s="248" t="s">
        <v>4971</v>
      </c>
      <c r="P470" s="248">
        <v>0</v>
      </c>
      <c r="Q470" t="s">
        <v>4971</v>
      </c>
    </row>
    <row r="471" spans="6:17" x14ac:dyDescent="0.3">
      <c r="F471" s="248" t="s">
        <v>4971</v>
      </c>
      <c r="G471" s="248" t="s">
        <v>4971</v>
      </c>
      <c r="H471" s="171" t="s">
        <v>4971</v>
      </c>
      <c r="I471" s="248" t="s">
        <v>4971</v>
      </c>
      <c r="J471" s="248" t="s">
        <v>4971</v>
      </c>
      <c r="K471" s="31" t="s">
        <v>4971</v>
      </c>
      <c r="L471" s="172" t="s">
        <v>4971</v>
      </c>
      <c r="M471" s="248" t="s">
        <v>4971</v>
      </c>
      <c r="N471" s="248" t="s">
        <v>4971</v>
      </c>
      <c r="O471" s="248" t="s">
        <v>4971</v>
      </c>
      <c r="P471" s="248">
        <v>0</v>
      </c>
      <c r="Q471" t="s">
        <v>4971</v>
      </c>
    </row>
    <row r="472" spans="6:17" x14ac:dyDescent="0.3">
      <c r="F472" s="248" t="s">
        <v>4971</v>
      </c>
      <c r="G472" s="248" t="s">
        <v>4971</v>
      </c>
      <c r="H472" s="171" t="s">
        <v>4971</v>
      </c>
      <c r="I472" s="248" t="s">
        <v>4971</v>
      </c>
      <c r="J472" s="248" t="s">
        <v>4971</v>
      </c>
      <c r="K472" s="31" t="s">
        <v>4971</v>
      </c>
      <c r="L472" s="172" t="s">
        <v>4971</v>
      </c>
      <c r="M472" s="248" t="s">
        <v>4971</v>
      </c>
      <c r="N472" s="248" t="s">
        <v>4971</v>
      </c>
      <c r="O472" s="248" t="s">
        <v>4971</v>
      </c>
      <c r="P472" s="248">
        <v>0</v>
      </c>
      <c r="Q472" t="s">
        <v>4971</v>
      </c>
    </row>
    <row r="473" spans="6:17" x14ac:dyDescent="0.3">
      <c r="F473" s="248" t="s">
        <v>4971</v>
      </c>
      <c r="G473" s="248" t="s">
        <v>4971</v>
      </c>
      <c r="H473" s="171" t="s">
        <v>4971</v>
      </c>
      <c r="I473" s="248" t="s">
        <v>4971</v>
      </c>
      <c r="J473" s="248" t="s">
        <v>4971</v>
      </c>
      <c r="K473" s="31" t="s">
        <v>4971</v>
      </c>
      <c r="L473" s="172" t="s">
        <v>4971</v>
      </c>
      <c r="M473" s="248" t="s">
        <v>4971</v>
      </c>
      <c r="N473" s="248" t="s">
        <v>4971</v>
      </c>
      <c r="O473" s="248" t="s">
        <v>4971</v>
      </c>
      <c r="P473" s="248">
        <v>0</v>
      </c>
      <c r="Q473" t="s">
        <v>4971</v>
      </c>
    </row>
    <row r="474" spans="6:17" x14ac:dyDescent="0.3">
      <c r="F474" s="248" t="s">
        <v>4971</v>
      </c>
      <c r="G474" s="248" t="s">
        <v>4971</v>
      </c>
      <c r="H474" s="171" t="s">
        <v>4971</v>
      </c>
      <c r="I474" s="248" t="s">
        <v>4971</v>
      </c>
      <c r="J474" s="248" t="s">
        <v>4971</v>
      </c>
      <c r="K474" s="31" t="s">
        <v>4971</v>
      </c>
      <c r="L474" s="172" t="s">
        <v>4971</v>
      </c>
      <c r="M474" s="248" t="s">
        <v>4971</v>
      </c>
      <c r="N474" s="248" t="s">
        <v>4971</v>
      </c>
      <c r="O474" s="248" t="s">
        <v>4971</v>
      </c>
      <c r="P474" s="248">
        <v>0</v>
      </c>
      <c r="Q474" t="s">
        <v>4971</v>
      </c>
    </row>
    <row r="475" spans="6:17" x14ac:dyDescent="0.3">
      <c r="F475" s="248" t="s">
        <v>4971</v>
      </c>
      <c r="G475" s="248" t="s">
        <v>4971</v>
      </c>
      <c r="H475" s="171" t="s">
        <v>4971</v>
      </c>
      <c r="I475" s="248" t="s">
        <v>4971</v>
      </c>
      <c r="J475" s="248" t="s">
        <v>4971</v>
      </c>
      <c r="K475" s="31" t="s">
        <v>4971</v>
      </c>
      <c r="L475" s="172" t="s">
        <v>4971</v>
      </c>
      <c r="M475" s="248" t="s">
        <v>4971</v>
      </c>
      <c r="N475" s="248" t="s">
        <v>4971</v>
      </c>
      <c r="O475" s="248" t="s">
        <v>4971</v>
      </c>
      <c r="P475" s="248">
        <v>0</v>
      </c>
      <c r="Q475" t="s">
        <v>4971</v>
      </c>
    </row>
    <row r="476" spans="6:17" x14ac:dyDescent="0.3">
      <c r="F476" s="248" t="s">
        <v>4971</v>
      </c>
      <c r="G476" s="248" t="s">
        <v>4971</v>
      </c>
      <c r="H476" s="171" t="s">
        <v>4971</v>
      </c>
      <c r="I476" s="248" t="s">
        <v>4971</v>
      </c>
      <c r="J476" s="248" t="s">
        <v>4971</v>
      </c>
      <c r="K476" s="31" t="s">
        <v>4971</v>
      </c>
      <c r="L476" s="172" t="s">
        <v>4971</v>
      </c>
      <c r="M476" s="248" t="s">
        <v>4971</v>
      </c>
      <c r="N476" s="248" t="s">
        <v>4971</v>
      </c>
      <c r="O476" s="248" t="s">
        <v>4971</v>
      </c>
      <c r="P476" s="248">
        <v>0</v>
      </c>
      <c r="Q476" t="s">
        <v>4971</v>
      </c>
    </row>
    <row r="477" spans="6:17" x14ac:dyDescent="0.3">
      <c r="F477" s="248" t="s">
        <v>4971</v>
      </c>
      <c r="G477" s="248" t="s">
        <v>4971</v>
      </c>
      <c r="H477" s="171" t="s">
        <v>4971</v>
      </c>
      <c r="I477" s="248" t="s">
        <v>4971</v>
      </c>
      <c r="J477" s="248" t="s">
        <v>4971</v>
      </c>
      <c r="K477" s="31" t="s">
        <v>4971</v>
      </c>
      <c r="L477" s="172" t="s">
        <v>4971</v>
      </c>
      <c r="M477" s="248" t="s">
        <v>4971</v>
      </c>
      <c r="N477" s="248" t="s">
        <v>4971</v>
      </c>
      <c r="O477" s="248" t="s">
        <v>4971</v>
      </c>
      <c r="P477" s="248">
        <v>0</v>
      </c>
      <c r="Q477" t="s">
        <v>4971</v>
      </c>
    </row>
    <row r="478" spans="6:17" x14ac:dyDescent="0.3">
      <c r="F478" s="248" t="s">
        <v>4971</v>
      </c>
      <c r="G478" s="248" t="s">
        <v>4971</v>
      </c>
      <c r="H478" s="171" t="s">
        <v>4971</v>
      </c>
      <c r="I478" s="248" t="s">
        <v>4971</v>
      </c>
      <c r="J478" s="248" t="s">
        <v>4971</v>
      </c>
      <c r="K478" s="31" t="s">
        <v>4971</v>
      </c>
      <c r="L478" s="172" t="s">
        <v>4971</v>
      </c>
      <c r="M478" s="248" t="s">
        <v>4971</v>
      </c>
      <c r="N478" s="248" t="s">
        <v>4971</v>
      </c>
      <c r="O478" s="248" t="s">
        <v>4971</v>
      </c>
      <c r="P478" s="248">
        <v>0</v>
      </c>
      <c r="Q478" t="s">
        <v>4971</v>
      </c>
    </row>
    <row r="479" spans="6:17" x14ac:dyDescent="0.3">
      <c r="F479" s="248" t="s">
        <v>4971</v>
      </c>
      <c r="G479" s="248" t="s">
        <v>4971</v>
      </c>
      <c r="H479" s="171" t="s">
        <v>4971</v>
      </c>
      <c r="I479" s="248" t="s">
        <v>4971</v>
      </c>
      <c r="J479" s="248" t="s">
        <v>4971</v>
      </c>
      <c r="K479" s="31" t="s">
        <v>4971</v>
      </c>
      <c r="L479" s="172" t="s">
        <v>4971</v>
      </c>
      <c r="M479" s="248" t="s">
        <v>4971</v>
      </c>
      <c r="N479" s="248" t="s">
        <v>4971</v>
      </c>
      <c r="O479" s="248" t="s">
        <v>4971</v>
      </c>
      <c r="P479" s="248">
        <v>0</v>
      </c>
      <c r="Q479" t="s">
        <v>4971</v>
      </c>
    </row>
    <row r="480" spans="6:17" x14ac:dyDescent="0.3">
      <c r="F480" s="248" t="s">
        <v>4971</v>
      </c>
      <c r="G480" s="248" t="s">
        <v>4971</v>
      </c>
      <c r="H480" s="171" t="s">
        <v>4971</v>
      </c>
      <c r="I480" s="248" t="s">
        <v>4971</v>
      </c>
      <c r="J480" s="248" t="s">
        <v>4971</v>
      </c>
      <c r="K480" s="31" t="s">
        <v>4971</v>
      </c>
      <c r="L480" s="172" t="s">
        <v>4971</v>
      </c>
      <c r="M480" s="248" t="s">
        <v>4971</v>
      </c>
      <c r="N480" s="248" t="s">
        <v>4971</v>
      </c>
      <c r="O480" s="248" t="s">
        <v>4971</v>
      </c>
      <c r="P480" s="248">
        <v>0</v>
      </c>
      <c r="Q480" t="s">
        <v>4971</v>
      </c>
    </row>
    <row r="481" spans="6:17" x14ac:dyDescent="0.3">
      <c r="F481" s="248" t="s">
        <v>4971</v>
      </c>
      <c r="G481" s="248" t="s">
        <v>4971</v>
      </c>
      <c r="H481" s="171" t="s">
        <v>4971</v>
      </c>
      <c r="I481" s="248" t="s">
        <v>4971</v>
      </c>
      <c r="J481" s="248" t="s">
        <v>4971</v>
      </c>
      <c r="K481" s="31" t="s">
        <v>4971</v>
      </c>
      <c r="L481" s="172" t="s">
        <v>4971</v>
      </c>
      <c r="M481" s="248" t="s">
        <v>4971</v>
      </c>
      <c r="N481" s="248" t="s">
        <v>4971</v>
      </c>
      <c r="O481" s="248" t="s">
        <v>4971</v>
      </c>
      <c r="P481" s="248">
        <v>0</v>
      </c>
      <c r="Q481" t="s">
        <v>4971</v>
      </c>
    </row>
    <row r="482" spans="6:17" x14ac:dyDescent="0.3">
      <c r="F482" s="248" t="s">
        <v>4971</v>
      </c>
      <c r="G482" s="248" t="s">
        <v>4971</v>
      </c>
      <c r="H482" s="171" t="s">
        <v>4971</v>
      </c>
      <c r="I482" s="248" t="s">
        <v>4971</v>
      </c>
      <c r="J482" s="248" t="s">
        <v>4971</v>
      </c>
      <c r="K482" s="31" t="s">
        <v>4971</v>
      </c>
      <c r="L482" s="172" t="s">
        <v>4971</v>
      </c>
      <c r="M482" s="248" t="s">
        <v>4971</v>
      </c>
      <c r="N482" s="248" t="s">
        <v>4971</v>
      </c>
      <c r="O482" s="248" t="s">
        <v>4971</v>
      </c>
      <c r="P482" s="248">
        <v>0</v>
      </c>
      <c r="Q482" t="s">
        <v>4971</v>
      </c>
    </row>
    <row r="483" spans="6:17" x14ac:dyDescent="0.3">
      <c r="F483" s="248" t="s">
        <v>4971</v>
      </c>
      <c r="G483" s="248" t="s">
        <v>4971</v>
      </c>
      <c r="H483" s="171" t="s">
        <v>4971</v>
      </c>
      <c r="I483" s="248" t="s">
        <v>4971</v>
      </c>
      <c r="J483" s="248" t="s">
        <v>4971</v>
      </c>
      <c r="K483" s="31" t="s">
        <v>4971</v>
      </c>
      <c r="L483" s="172" t="s">
        <v>4971</v>
      </c>
      <c r="M483" s="248" t="s">
        <v>4971</v>
      </c>
      <c r="N483" s="248" t="s">
        <v>4971</v>
      </c>
      <c r="O483" s="248" t="s">
        <v>4971</v>
      </c>
      <c r="P483" s="248">
        <v>0</v>
      </c>
      <c r="Q483" t="s">
        <v>4971</v>
      </c>
    </row>
    <row r="484" spans="6:17" x14ac:dyDescent="0.3">
      <c r="F484" s="248" t="s">
        <v>4971</v>
      </c>
      <c r="G484" s="248" t="s">
        <v>4971</v>
      </c>
      <c r="H484" s="171" t="s">
        <v>4971</v>
      </c>
      <c r="I484" s="248" t="s">
        <v>4971</v>
      </c>
      <c r="J484" s="248" t="s">
        <v>4971</v>
      </c>
      <c r="K484" s="31" t="s">
        <v>4971</v>
      </c>
      <c r="L484" s="172" t="s">
        <v>4971</v>
      </c>
      <c r="M484" s="248" t="s">
        <v>4971</v>
      </c>
      <c r="N484" s="248" t="s">
        <v>4971</v>
      </c>
      <c r="O484" s="248" t="s">
        <v>4971</v>
      </c>
      <c r="P484" s="248">
        <v>0</v>
      </c>
      <c r="Q484" t="s">
        <v>4971</v>
      </c>
    </row>
    <row r="485" spans="6:17" x14ac:dyDescent="0.3">
      <c r="F485" s="248" t="s">
        <v>4971</v>
      </c>
      <c r="G485" s="248" t="s">
        <v>4971</v>
      </c>
      <c r="H485" s="171" t="s">
        <v>4971</v>
      </c>
      <c r="I485" s="248" t="s">
        <v>4971</v>
      </c>
      <c r="J485" s="248" t="s">
        <v>4971</v>
      </c>
      <c r="K485" s="31" t="s">
        <v>4971</v>
      </c>
      <c r="L485" s="172" t="s">
        <v>4971</v>
      </c>
      <c r="M485" s="248" t="s">
        <v>4971</v>
      </c>
      <c r="N485" s="248" t="s">
        <v>4971</v>
      </c>
      <c r="O485" s="248" t="s">
        <v>4971</v>
      </c>
      <c r="P485" s="248">
        <v>0</v>
      </c>
      <c r="Q485" t="s">
        <v>4971</v>
      </c>
    </row>
    <row r="486" spans="6:17" x14ac:dyDescent="0.3">
      <c r="F486" s="248" t="s">
        <v>4971</v>
      </c>
      <c r="G486" s="248" t="s">
        <v>4971</v>
      </c>
      <c r="H486" s="171" t="s">
        <v>4971</v>
      </c>
      <c r="I486" s="248" t="s">
        <v>4971</v>
      </c>
      <c r="J486" s="248" t="s">
        <v>4971</v>
      </c>
      <c r="K486" s="31" t="s">
        <v>4971</v>
      </c>
      <c r="L486" s="172" t="s">
        <v>4971</v>
      </c>
      <c r="M486" s="248" t="s">
        <v>4971</v>
      </c>
      <c r="N486" s="248" t="s">
        <v>4971</v>
      </c>
      <c r="O486" s="248" t="s">
        <v>4971</v>
      </c>
      <c r="P486" s="248">
        <v>0</v>
      </c>
      <c r="Q486" t="s">
        <v>4971</v>
      </c>
    </row>
    <row r="487" spans="6:17" x14ac:dyDescent="0.3">
      <c r="F487" s="248" t="s">
        <v>4971</v>
      </c>
      <c r="G487" s="248" t="s">
        <v>4971</v>
      </c>
      <c r="H487" s="171" t="s">
        <v>4971</v>
      </c>
      <c r="I487" s="248" t="s">
        <v>4971</v>
      </c>
      <c r="J487" s="248" t="s">
        <v>4971</v>
      </c>
      <c r="K487" s="31" t="s">
        <v>4971</v>
      </c>
      <c r="L487" s="172" t="s">
        <v>4971</v>
      </c>
      <c r="M487" s="248" t="s">
        <v>4971</v>
      </c>
      <c r="N487" s="248" t="s">
        <v>4971</v>
      </c>
      <c r="O487" s="248" t="s">
        <v>4971</v>
      </c>
      <c r="P487" s="248">
        <v>0</v>
      </c>
      <c r="Q487" t="s">
        <v>4971</v>
      </c>
    </row>
    <row r="488" spans="6:17" x14ac:dyDescent="0.3">
      <c r="F488" s="248" t="s">
        <v>4971</v>
      </c>
      <c r="G488" s="248" t="s">
        <v>4971</v>
      </c>
      <c r="H488" s="171" t="s">
        <v>4971</v>
      </c>
      <c r="I488" s="248" t="s">
        <v>4971</v>
      </c>
      <c r="J488" s="248" t="s">
        <v>4971</v>
      </c>
      <c r="K488" s="31" t="s">
        <v>4971</v>
      </c>
      <c r="L488" s="172" t="s">
        <v>4971</v>
      </c>
      <c r="M488" s="248" t="s">
        <v>4971</v>
      </c>
      <c r="N488" s="248" t="s">
        <v>4971</v>
      </c>
      <c r="O488" s="248" t="s">
        <v>4971</v>
      </c>
      <c r="P488" s="248">
        <v>0</v>
      </c>
      <c r="Q488" t="s">
        <v>4971</v>
      </c>
    </row>
    <row r="489" spans="6:17" x14ac:dyDescent="0.3">
      <c r="F489" s="248" t="s">
        <v>4971</v>
      </c>
      <c r="G489" s="248" t="s">
        <v>4971</v>
      </c>
      <c r="H489" s="171" t="s">
        <v>4971</v>
      </c>
      <c r="I489" s="248" t="s">
        <v>4971</v>
      </c>
      <c r="J489" s="248" t="s">
        <v>4971</v>
      </c>
      <c r="K489" s="31" t="s">
        <v>4971</v>
      </c>
      <c r="L489" s="172" t="s">
        <v>4971</v>
      </c>
      <c r="M489" s="248" t="s">
        <v>4971</v>
      </c>
      <c r="N489" s="248" t="s">
        <v>4971</v>
      </c>
      <c r="O489" s="248" t="s">
        <v>4971</v>
      </c>
      <c r="P489" s="248">
        <v>0</v>
      </c>
      <c r="Q489" t="s">
        <v>4971</v>
      </c>
    </row>
    <row r="490" spans="6:17" x14ac:dyDescent="0.3">
      <c r="F490" s="248" t="s">
        <v>4971</v>
      </c>
      <c r="G490" s="248" t="s">
        <v>4971</v>
      </c>
      <c r="H490" s="171" t="s">
        <v>4971</v>
      </c>
      <c r="I490" s="248" t="s">
        <v>4971</v>
      </c>
      <c r="J490" s="248" t="s">
        <v>4971</v>
      </c>
      <c r="K490" s="31" t="s">
        <v>4971</v>
      </c>
      <c r="L490" s="172" t="s">
        <v>4971</v>
      </c>
      <c r="M490" s="248" t="s">
        <v>4971</v>
      </c>
      <c r="N490" s="248" t="s">
        <v>4971</v>
      </c>
      <c r="O490" s="248" t="s">
        <v>4971</v>
      </c>
      <c r="P490" s="248">
        <v>0</v>
      </c>
      <c r="Q490" t="s">
        <v>4971</v>
      </c>
    </row>
    <row r="491" spans="6:17" x14ac:dyDescent="0.3">
      <c r="F491" s="248" t="s">
        <v>4971</v>
      </c>
      <c r="G491" s="248" t="s">
        <v>4971</v>
      </c>
      <c r="H491" s="171" t="s">
        <v>4971</v>
      </c>
      <c r="I491" s="248" t="s">
        <v>4971</v>
      </c>
      <c r="J491" s="248" t="s">
        <v>4971</v>
      </c>
      <c r="K491" s="31" t="s">
        <v>4971</v>
      </c>
      <c r="L491" s="172" t="s">
        <v>4971</v>
      </c>
      <c r="M491" s="248" t="s">
        <v>4971</v>
      </c>
      <c r="N491" s="248" t="s">
        <v>4971</v>
      </c>
      <c r="O491" s="248" t="s">
        <v>4971</v>
      </c>
      <c r="P491" s="248">
        <v>0</v>
      </c>
      <c r="Q491" t="s">
        <v>4971</v>
      </c>
    </row>
    <row r="492" spans="6:17" x14ac:dyDescent="0.3">
      <c r="F492" s="248" t="s">
        <v>4971</v>
      </c>
      <c r="G492" s="248" t="s">
        <v>4971</v>
      </c>
      <c r="H492" s="171" t="s">
        <v>4971</v>
      </c>
      <c r="I492" s="248" t="s">
        <v>4971</v>
      </c>
      <c r="J492" s="248" t="s">
        <v>4971</v>
      </c>
      <c r="K492" s="31" t="s">
        <v>4971</v>
      </c>
      <c r="L492" s="172" t="s">
        <v>4971</v>
      </c>
      <c r="M492" s="248" t="s">
        <v>4971</v>
      </c>
      <c r="N492" s="248" t="s">
        <v>4971</v>
      </c>
      <c r="O492" s="248" t="s">
        <v>4971</v>
      </c>
      <c r="P492" s="248">
        <v>0</v>
      </c>
      <c r="Q492" t="s">
        <v>4971</v>
      </c>
    </row>
    <row r="493" spans="6:17" x14ac:dyDescent="0.3">
      <c r="F493" s="248" t="s">
        <v>4971</v>
      </c>
      <c r="G493" s="248" t="s">
        <v>4971</v>
      </c>
      <c r="H493" s="171" t="s">
        <v>4971</v>
      </c>
      <c r="I493" s="248" t="s">
        <v>4971</v>
      </c>
      <c r="J493" s="248" t="s">
        <v>4971</v>
      </c>
      <c r="K493" s="31" t="s">
        <v>4971</v>
      </c>
      <c r="L493" s="172" t="s">
        <v>4971</v>
      </c>
      <c r="M493" s="248" t="s">
        <v>4971</v>
      </c>
      <c r="N493" s="248" t="s">
        <v>4971</v>
      </c>
      <c r="O493" s="248" t="s">
        <v>4971</v>
      </c>
      <c r="P493" s="248">
        <v>0</v>
      </c>
      <c r="Q493" t="s">
        <v>4971</v>
      </c>
    </row>
    <row r="494" spans="6:17" x14ac:dyDescent="0.3">
      <c r="F494" s="248" t="s">
        <v>4971</v>
      </c>
      <c r="G494" s="248" t="s">
        <v>4971</v>
      </c>
      <c r="H494" s="171" t="s">
        <v>4971</v>
      </c>
      <c r="I494" s="248" t="s">
        <v>4971</v>
      </c>
      <c r="J494" s="248" t="s">
        <v>4971</v>
      </c>
      <c r="K494" s="31" t="s">
        <v>4971</v>
      </c>
      <c r="L494" s="172" t="s">
        <v>4971</v>
      </c>
      <c r="M494" s="248" t="s">
        <v>4971</v>
      </c>
      <c r="N494" s="248" t="s">
        <v>4971</v>
      </c>
      <c r="O494" s="248" t="s">
        <v>4971</v>
      </c>
      <c r="P494" s="248">
        <v>0</v>
      </c>
      <c r="Q494" t="s">
        <v>4971</v>
      </c>
    </row>
    <row r="495" spans="6:17" x14ac:dyDescent="0.3">
      <c r="F495" s="248" t="s">
        <v>4971</v>
      </c>
      <c r="G495" s="248" t="s">
        <v>4971</v>
      </c>
      <c r="H495" s="171" t="s">
        <v>4971</v>
      </c>
      <c r="I495" s="248" t="s">
        <v>4971</v>
      </c>
      <c r="J495" s="248" t="s">
        <v>4971</v>
      </c>
      <c r="K495" s="31" t="s">
        <v>4971</v>
      </c>
      <c r="L495" s="172" t="s">
        <v>4971</v>
      </c>
      <c r="M495" s="248" t="s">
        <v>4971</v>
      </c>
      <c r="N495" s="248" t="s">
        <v>4971</v>
      </c>
      <c r="O495" s="248" t="s">
        <v>4971</v>
      </c>
      <c r="P495" s="248">
        <v>0</v>
      </c>
      <c r="Q495" t="s">
        <v>4971</v>
      </c>
    </row>
    <row r="496" spans="6:17" x14ac:dyDescent="0.3">
      <c r="F496" s="248" t="s">
        <v>4971</v>
      </c>
      <c r="G496" s="248" t="s">
        <v>4971</v>
      </c>
      <c r="H496" s="171" t="s">
        <v>4971</v>
      </c>
      <c r="I496" s="248" t="s">
        <v>4971</v>
      </c>
      <c r="J496" s="248" t="s">
        <v>4971</v>
      </c>
      <c r="K496" s="31" t="s">
        <v>4971</v>
      </c>
      <c r="L496" s="172" t="s">
        <v>4971</v>
      </c>
      <c r="M496" s="248" t="s">
        <v>4971</v>
      </c>
      <c r="N496" s="248" t="s">
        <v>4971</v>
      </c>
      <c r="O496" s="248" t="s">
        <v>4971</v>
      </c>
      <c r="P496" s="248">
        <v>0</v>
      </c>
      <c r="Q496" t="s">
        <v>4971</v>
      </c>
    </row>
    <row r="497" spans="6:17" x14ac:dyDescent="0.3">
      <c r="F497" s="248" t="s">
        <v>4971</v>
      </c>
      <c r="G497" s="248" t="s">
        <v>4971</v>
      </c>
      <c r="H497" s="171" t="s">
        <v>4971</v>
      </c>
      <c r="I497" s="248" t="s">
        <v>4971</v>
      </c>
      <c r="J497" s="248" t="s">
        <v>4971</v>
      </c>
      <c r="K497" s="31" t="s">
        <v>4971</v>
      </c>
      <c r="L497" s="172" t="s">
        <v>4971</v>
      </c>
      <c r="M497" s="248" t="s">
        <v>4971</v>
      </c>
      <c r="N497" s="248" t="s">
        <v>4971</v>
      </c>
      <c r="O497" s="248" t="s">
        <v>4971</v>
      </c>
      <c r="P497" s="248">
        <v>0</v>
      </c>
      <c r="Q497" t="s">
        <v>4971</v>
      </c>
    </row>
    <row r="498" spans="6:17" x14ac:dyDescent="0.3">
      <c r="F498" s="248" t="s">
        <v>4971</v>
      </c>
      <c r="G498" s="248" t="s">
        <v>4971</v>
      </c>
      <c r="H498" s="171" t="s">
        <v>4971</v>
      </c>
      <c r="I498" s="248" t="s">
        <v>4971</v>
      </c>
      <c r="J498" s="248" t="s">
        <v>4971</v>
      </c>
      <c r="K498" s="31" t="s">
        <v>4971</v>
      </c>
      <c r="L498" s="172" t="s">
        <v>4971</v>
      </c>
      <c r="M498" s="248" t="s">
        <v>4971</v>
      </c>
      <c r="N498" s="248" t="s">
        <v>4971</v>
      </c>
      <c r="O498" s="248" t="s">
        <v>4971</v>
      </c>
      <c r="P498" s="248">
        <v>0</v>
      </c>
      <c r="Q498" t="s">
        <v>4971</v>
      </c>
    </row>
    <row r="499" spans="6:17" x14ac:dyDescent="0.3">
      <c r="F499" s="248" t="s">
        <v>4971</v>
      </c>
      <c r="G499" s="248" t="s">
        <v>4971</v>
      </c>
      <c r="H499" s="171" t="s">
        <v>4971</v>
      </c>
      <c r="I499" s="248" t="s">
        <v>4971</v>
      </c>
      <c r="J499" s="248" t="s">
        <v>4971</v>
      </c>
      <c r="K499" s="31" t="s">
        <v>4971</v>
      </c>
      <c r="L499" s="172" t="s">
        <v>4971</v>
      </c>
      <c r="M499" s="248" t="s">
        <v>4971</v>
      </c>
      <c r="N499" s="248" t="s">
        <v>4971</v>
      </c>
      <c r="O499" s="248" t="s">
        <v>4971</v>
      </c>
      <c r="P499" s="248">
        <v>0</v>
      </c>
      <c r="Q499" t="s">
        <v>4971</v>
      </c>
    </row>
    <row r="500" spans="6:17" x14ac:dyDescent="0.3">
      <c r="F500" s="248" t="s">
        <v>4971</v>
      </c>
      <c r="G500" s="248" t="s">
        <v>4971</v>
      </c>
      <c r="H500" s="171" t="s">
        <v>4971</v>
      </c>
      <c r="I500" s="248" t="s">
        <v>4971</v>
      </c>
      <c r="J500" s="248" t="s">
        <v>4971</v>
      </c>
      <c r="K500" s="31" t="s">
        <v>4971</v>
      </c>
      <c r="L500" s="172" t="s">
        <v>4971</v>
      </c>
      <c r="M500" s="248" t="s">
        <v>4971</v>
      </c>
      <c r="N500" s="248" t="s">
        <v>4971</v>
      </c>
      <c r="O500" s="248" t="s">
        <v>4971</v>
      </c>
      <c r="P500" s="248">
        <v>0</v>
      </c>
      <c r="Q500" t="s">
        <v>4971</v>
      </c>
    </row>
    <row r="501" spans="6:17" x14ac:dyDescent="0.3">
      <c r="F501" s="248" t="s">
        <v>4971</v>
      </c>
      <c r="G501" s="248" t="s">
        <v>4971</v>
      </c>
      <c r="H501" s="171" t="s">
        <v>4971</v>
      </c>
      <c r="I501" s="248" t="s">
        <v>4971</v>
      </c>
      <c r="J501" s="248" t="s">
        <v>4971</v>
      </c>
      <c r="K501" s="31" t="s">
        <v>4971</v>
      </c>
      <c r="L501" s="172" t="s">
        <v>4971</v>
      </c>
      <c r="M501" s="248" t="s">
        <v>4971</v>
      </c>
      <c r="N501" s="248" t="s">
        <v>4971</v>
      </c>
      <c r="O501" s="248" t="s">
        <v>4971</v>
      </c>
      <c r="P501" s="248">
        <v>0</v>
      </c>
      <c r="Q501" t="s">
        <v>4971</v>
      </c>
    </row>
    <row r="502" spans="6:17" x14ac:dyDescent="0.3">
      <c r="F502" s="248" t="s">
        <v>4971</v>
      </c>
      <c r="G502" s="248" t="s">
        <v>4971</v>
      </c>
      <c r="H502" s="171" t="s">
        <v>4971</v>
      </c>
      <c r="I502" s="248" t="s">
        <v>4971</v>
      </c>
      <c r="J502" s="248" t="s">
        <v>4971</v>
      </c>
      <c r="K502" s="31" t="s">
        <v>4971</v>
      </c>
      <c r="L502" s="172" t="s">
        <v>4971</v>
      </c>
      <c r="M502" s="248" t="s">
        <v>4971</v>
      </c>
      <c r="N502" s="248" t="s">
        <v>4971</v>
      </c>
      <c r="O502" s="248" t="s">
        <v>4971</v>
      </c>
      <c r="P502" s="248">
        <v>0</v>
      </c>
      <c r="Q502" t="s">
        <v>4971</v>
      </c>
    </row>
    <row r="503" spans="6:17" x14ac:dyDescent="0.3">
      <c r="F503" s="248" t="s">
        <v>4971</v>
      </c>
      <c r="G503" s="248" t="s">
        <v>4971</v>
      </c>
      <c r="H503" s="171" t="s">
        <v>4971</v>
      </c>
      <c r="I503" s="248" t="s">
        <v>4971</v>
      </c>
      <c r="J503" s="248" t="s">
        <v>4971</v>
      </c>
      <c r="K503" s="31" t="s">
        <v>4971</v>
      </c>
      <c r="L503" s="172" t="s">
        <v>4971</v>
      </c>
      <c r="M503" s="248" t="s">
        <v>4971</v>
      </c>
      <c r="N503" s="248" t="s">
        <v>4971</v>
      </c>
      <c r="O503" s="248" t="s">
        <v>4971</v>
      </c>
      <c r="P503" s="248">
        <v>0</v>
      </c>
      <c r="Q503" t="s">
        <v>4971</v>
      </c>
    </row>
    <row r="504" spans="6:17" x14ac:dyDescent="0.3">
      <c r="F504" s="248" t="s">
        <v>4971</v>
      </c>
      <c r="G504" s="248" t="s">
        <v>4971</v>
      </c>
      <c r="H504" s="171" t="s">
        <v>4971</v>
      </c>
      <c r="I504" s="248" t="s">
        <v>4971</v>
      </c>
      <c r="J504" s="248" t="s">
        <v>4971</v>
      </c>
      <c r="K504" s="31" t="s">
        <v>4971</v>
      </c>
      <c r="L504" s="172" t="s">
        <v>4971</v>
      </c>
      <c r="M504" s="248" t="s">
        <v>4971</v>
      </c>
      <c r="N504" s="248" t="s">
        <v>4971</v>
      </c>
      <c r="O504" s="248" t="s">
        <v>4971</v>
      </c>
      <c r="P504" s="248">
        <v>0</v>
      </c>
      <c r="Q504" t="s">
        <v>4971</v>
      </c>
    </row>
    <row r="505" spans="6:17" x14ac:dyDescent="0.3">
      <c r="F505" s="248" t="s">
        <v>4971</v>
      </c>
      <c r="G505" s="248" t="s">
        <v>4971</v>
      </c>
      <c r="H505" s="171" t="s">
        <v>4971</v>
      </c>
      <c r="I505" s="248" t="s">
        <v>4971</v>
      </c>
      <c r="J505" s="248" t="s">
        <v>4971</v>
      </c>
      <c r="K505" s="31" t="s">
        <v>4971</v>
      </c>
      <c r="L505" s="172" t="s">
        <v>4971</v>
      </c>
      <c r="M505" s="248" t="s">
        <v>4971</v>
      </c>
      <c r="N505" s="248" t="s">
        <v>4971</v>
      </c>
      <c r="O505" s="248" t="s">
        <v>4971</v>
      </c>
      <c r="P505" s="248">
        <v>0</v>
      </c>
      <c r="Q505" t="s">
        <v>4971</v>
      </c>
    </row>
    <row r="506" spans="6:17" x14ac:dyDescent="0.3">
      <c r="F506" s="248" t="s">
        <v>4971</v>
      </c>
      <c r="G506" s="248" t="s">
        <v>4971</v>
      </c>
      <c r="H506" s="171" t="s">
        <v>4971</v>
      </c>
      <c r="I506" s="248" t="s">
        <v>4971</v>
      </c>
      <c r="J506" s="248" t="s">
        <v>4971</v>
      </c>
      <c r="K506" s="31" t="s">
        <v>4971</v>
      </c>
      <c r="L506" s="172" t="s">
        <v>4971</v>
      </c>
      <c r="M506" s="248" t="s">
        <v>4971</v>
      </c>
      <c r="N506" s="248" t="s">
        <v>4971</v>
      </c>
      <c r="O506" s="248" t="s">
        <v>4971</v>
      </c>
      <c r="P506" s="248">
        <v>0</v>
      </c>
      <c r="Q506" t="s">
        <v>4971</v>
      </c>
    </row>
    <row r="507" spans="6:17" x14ac:dyDescent="0.3">
      <c r="F507" s="248" t="s">
        <v>4971</v>
      </c>
      <c r="G507" s="248" t="s">
        <v>4971</v>
      </c>
      <c r="H507" s="171" t="s">
        <v>4971</v>
      </c>
      <c r="I507" s="248" t="s">
        <v>4971</v>
      </c>
      <c r="J507" s="248" t="s">
        <v>4971</v>
      </c>
      <c r="K507" s="31" t="s">
        <v>4971</v>
      </c>
      <c r="L507" s="172" t="s">
        <v>4971</v>
      </c>
      <c r="M507" s="248" t="s">
        <v>4971</v>
      </c>
      <c r="N507" s="248" t="s">
        <v>4971</v>
      </c>
      <c r="O507" s="248" t="s">
        <v>4971</v>
      </c>
      <c r="P507" s="248">
        <v>0</v>
      </c>
      <c r="Q507" t="s">
        <v>4971</v>
      </c>
    </row>
    <row r="508" spans="6:17" x14ac:dyDescent="0.3">
      <c r="F508" s="248" t="s">
        <v>4971</v>
      </c>
      <c r="G508" s="248" t="s">
        <v>4971</v>
      </c>
      <c r="H508" s="171" t="s">
        <v>4971</v>
      </c>
      <c r="I508" s="248" t="s">
        <v>4971</v>
      </c>
      <c r="J508" s="248" t="s">
        <v>4971</v>
      </c>
      <c r="K508" s="31" t="s">
        <v>4971</v>
      </c>
      <c r="L508" s="172" t="s">
        <v>4971</v>
      </c>
      <c r="M508" s="248" t="s">
        <v>4971</v>
      </c>
      <c r="N508" s="248" t="s">
        <v>4971</v>
      </c>
      <c r="O508" s="248" t="s">
        <v>4971</v>
      </c>
      <c r="P508" s="248">
        <v>0</v>
      </c>
      <c r="Q508" t="s">
        <v>4971</v>
      </c>
    </row>
    <row r="509" spans="6:17" x14ac:dyDescent="0.3">
      <c r="F509" s="248" t="s">
        <v>4971</v>
      </c>
      <c r="G509" s="248" t="s">
        <v>4971</v>
      </c>
      <c r="H509" s="171" t="s">
        <v>4971</v>
      </c>
      <c r="I509" s="248" t="s">
        <v>4971</v>
      </c>
      <c r="J509" s="248" t="s">
        <v>4971</v>
      </c>
      <c r="K509" s="31" t="s">
        <v>4971</v>
      </c>
      <c r="L509" s="172" t="s">
        <v>4971</v>
      </c>
      <c r="M509" s="248" t="s">
        <v>4971</v>
      </c>
      <c r="N509" s="248" t="s">
        <v>4971</v>
      </c>
      <c r="O509" s="248" t="s">
        <v>4971</v>
      </c>
      <c r="P509" s="248">
        <v>0</v>
      </c>
      <c r="Q509" t="s">
        <v>4971</v>
      </c>
    </row>
    <row r="510" spans="6:17" x14ac:dyDescent="0.3">
      <c r="F510" s="248" t="s">
        <v>4971</v>
      </c>
      <c r="G510" s="248" t="s">
        <v>4971</v>
      </c>
      <c r="H510" s="171" t="s">
        <v>4971</v>
      </c>
      <c r="I510" s="248" t="s">
        <v>4971</v>
      </c>
      <c r="J510" s="248" t="s">
        <v>4971</v>
      </c>
      <c r="K510" s="31" t="s">
        <v>4971</v>
      </c>
      <c r="L510" s="172" t="s">
        <v>4971</v>
      </c>
      <c r="M510" s="248" t="s">
        <v>4971</v>
      </c>
      <c r="N510" s="248" t="s">
        <v>4971</v>
      </c>
      <c r="O510" s="248" t="s">
        <v>4971</v>
      </c>
      <c r="P510" s="248">
        <v>0</v>
      </c>
      <c r="Q510" t="s">
        <v>4971</v>
      </c>
    </row>
    <row r="511" spans="6:17" x14ac:dyDescent="0.3">
      <c r="F511" s="248" t="s">
        <v>4971</v>
      </c>
      <c r="G511" s="248" t="s">
        <v>4971</v>
      </c>
      <c r="H511" s="171" t="s">
        <v>4971</v>
      </c>
      <c r="I511" s="248" t="s">
        <v>4971</v>
      </c>
      <c r="J511" s="248" t="s">
        <v>4971</v>
      </c>
      <c r="K511" s="31" t="s">
        <v>4971</v>
      </c>
      <c r="L511" s="172" t="s">
        <v>4971</v>
      </c>
      <c r="M511" s="248" t="s">
        <v>4971</v>
      </c>
      <c r="N511" s="248" t="s">
        <v>4971</v>
      </c>
      <c r="O511" s="248" t="s">
        <v>4971</v>
      </c>
      <c r="P511" s="248">
        <v>0</v>
      </c>
      <c r="Q511" t="s">
        <v>4971</v>
      </c>
    </row>
    <row r="512" spans="6:17" x14ac:dyDescent="0.3">
      <c r="F512" s="248" t="s">
        <v>4971</v>
      </c>
      <c r="G512" s="248" t="s">
        <v>4971</v>
      </c>
      <c r="H512" s="171" t="s">
        <v>4971</v>
      </c>
      <c r="I512" s="248" t="s">
        <v>4971</v>
      </c>
      <c r="J512" s="248" t="s">
        <v>4971</v>
      </c>
      <c r="K512" s="31" t="s">
        <v>4971</v>
      </c>
      <c r="L512" s="172" t="s">
        <v>4971</v>
      </c>
      <c r="M512" s="248" t="s">
        <v>4971</v>
      </c>
      <c r="N512" s="248" t="s">
        <v>4971</v>
      </c>
      <c r="O512" s="248" t="s">
        <v>4971</v>
      </c>
      <c r="P512" s="248">
        <v>0</v>
      </c>
      <c r="Q512" t="s">
        <v>4971</v>
      </c>
    </row>
    <row r="513" spans="6:17" x14ac:dyDescent="0.3">
      <c r="F513" s="248" t="s">
        <v>4971</v>
      </c>
      <c r="G513" s="248" t="s">
        <v>4971</v>
      </c>
      <c r="H513" s="171" t="s">
        <v>4971</v>
      </c>
      <c r="I513" s="248" t="s">
        <v>4971</v>
      </c>
      <c r="J513" s="248" t="s">
        <v>4971</v>
      </c>
      <c r="K513" s="31" t="s">
        <v>4971</v>
      </c>
      <c r="L513" s="172" t="s">
        <v>4971</v>
      </c>
      <c r="M513" s="248" t="s">
        <v>4971</v>
      </c>
      <c r="N513" s="248" t="s">
        <v>4971</v>
      </c>
      <c r="O513" s="248" t="s">
        <v>4971</v>
      </c>
      <c r="P513" s="248">
        <v>0</v>
      </c>
      <c r="Q513" t="s">
        <v>4971</v>
      </c>
    </row>
    <row r="514" spans="6:17" x14ac:dyDescent="0.3">
      <c r="F514" s="248" t="s">
        <v>4971</v>
      </c>
      <c r="G514" s="248" t="s">
        <v>4971</v>
      </c>
      <c r="H514" s="171" t="s">
        <v>4971</v>
      </c>
      <c r="I514" s="248" t="s">
        <v>4971</v>
      </c>
      <c r="J514" s="248" t="s">
        <v>4971</v>
      </c>
      <c r="K514" s="31" t="s">
        <v>4971</v>
      </c>
      <c r="L514" s="172" t="s">
        <v>4971</v>
      </c>
      <c r="M514" s="248" t="s">
        <v>4971</v>
      </c>
      <c r="N514" s="248" t="s">
        <v>4971</v>
      </c>
      <c r="O514" s="248" t="s">
        <v>4971</v>
      </c>
      <c r="P514" s="248">
        <v>0</v>
      </c>
      <c r="Q514" t="s">
        <v>4971</v>
      </c>
    </row>
    <row r="515" spans="6:17" x14ac:dyDescent="0.3">
      <c r="F515" s="248" t="s">
        <v>4971</v>
      </c>
      <c r="G515" s="248" t="s">
        <v>4971</v>
      </c>
      <c r="H515" s="171" t="s">
        <v>4971</v>
      </c>
      <c r="I515" s="248" t="s">
        <v>4971</v>
      </c>
      <c r="J515" s="248" t="s">
        <v>4971</v>
      </c>
      <c r="K515" s="31" t="s">
        <v>4971</v>
      </c>
      <c r="L515" s="172" t="s">
        <v>4971</v>
      </c>
      <c r="M515" s="248" t="s">
        <v>4971</v>
      </c>
      <c r="N515" s="248" t="s">
        <v>4971</v>
      </c>
      <c r="O515" s="248" t="s">
        <v>4971</v>
      </c>
      <c r="P515" s="248">
        <v>0</v>
      </c>
      <c r="Q515" t="s">
        <v>4971</v>
      </c>
    </row>
    <row r="516" spans="6:17" x14ac:dyDescent="0.3">
      <c r="F516" s="248" t="s">
        <v>4971</v>
      </c>
      <c r="G516" s="248" t="s">
        <v>4971</v>
      </c>
      <c r="H516" s="171" t="s">
        <v>4971</v>
      </c>
      <c r="I516" s="248" t="s">
        <v>4971</v>
      </c>
      <c r="J516" s="248" t="s">
        <v>4971</v>
      </c>
      <c r="K516" s="31" t="s">
        <v>4971</v>
      </c>
      <c r="L516" s="172" t="s">
        <v>4971</v>
      </c>
      <c r="M516" s="248" t="s">
        <v>4971</v>
      </c>
      <c r="N516" s="248" t="s">
        <v>4971</v>
      </c>
      <c r="O516" s="248" t="s">
        <v>4971</v>
      </c>
      <c r="P516" s="248">
        <v>0</v>
      </c>
      <c r="Q516" t="s">
        <v>4971</v>
      </c>
    </row>
    <row r="517" spans="6:17" x14ac:dyDescent="0.3">
      <c r="F517" s="248" t="s">
        <v>4971</v>
      </c>
      <c r="G517" s="248" t="s">
        <v>4971</v>
      </c>
      <c r="H517" s="171" t="s">
        <v>4971</v>
      </c>
      <c r="I517" s="248" t="s">
        <v>4971</v>
      </c>
      <c r="J517" s="248" t="s">
        <v>4971</v>
      </c>
      <c r="K517" s="31" t="s">
        <v>4971</v>
      </c>
      <c r="L517" s="172" t="s">
        <v>4971</v>
      </c>
      <c r="M517" s="248" t="s">
        <v>4971</v>
      </c>
      <c r="N517" s="248" t="s">
        <v>4971</v>
      </c>
      <c r="O517" s="248" t="s">
        <v>4971</v>
      </c>
      <c r="P517" s="248">
        <v>0</v>
      </c>
      <c r="Q517" t="s">
        <v>4971</v>
      </c>
    </row>
    <row r="518" spans="6:17" x14ac:dyDescent="0.3">
      <c r="F518" s="248" t="s">
        <v>4971</v>
      </c>
      <c r="G518" s="248" t="s">
        <v>4971</v>
      </c>
      <c r="H518" s="171" t="s">
        <v>4971</v>
      </c>
      <c r="I518" s="248" t="s">
        <v>4971</v>
      </c>
      <c r="J518" s="248" t="s">
        <v>4971</v>
      </c>
      <c r="K518" s="31" t="s">
        <v>4971</v>
      </c>
      <c r="L518" s="172" t="s">
        <v>4971</v>
      </c>
      <c r="M518" s="248" t="s">
        <v>4971</v>
      </c>
      <c r="N518" s="248" t="s">
        <v>4971</v>
      </c>
      <c r="O518" s="248" t="s">
        <v>4971</v>
      </c>
      <c r="P518" s="248">
        <v>0</v>
      </c>
      <c r="Q518" t="s">
        <v>4971</v>
      </c>
    </row>
    <row r="519" spans="6:17" x14ac:dyDescent="0.3">
      <c r="F519" s="248" t="s">
        <v>4971</v>
      </c>
      <c r="G519" s="248" t="s">
        <v>4971</v>
      </c>
      <c r="H519" s="171" t="s">
        <v>4971</v>
      </c>
      <c r="I519" s="248" t="s">
        <v>4971</v>
      </c>
      <c r="J519" s="248" t="s">
        <v>4971</v>
      </c>
      <c r="K519" s="31" t="s">
        <v>4971</v>
      </c>
      <c r="L519" s="172" t="s">
        <v>4971</v>
      </c>
      <c r="M519" s="248" t="s">
        <v>4971</v>
      </c>
      <c r="N519" s="248" t="s">
        <v>4971</v>
      </c>
      <c r="O519" s="248" t="s">
        <v>4971</v>
      </c>
      <c r="P519" s="248">
        <v>0</v>
      </c>
      <c r="Q519" t="s">
        <v>4971</v>
      </c>
    </row>
    <row r="520" spans="6:17" x14ac:dyDescent="0.3">
      <c r="F520" s="248" t="s">
        <v>4971</v>
      </c>
      <c r="G520" s="248" t="s">
        <v>4971</v>
      </c>
      <c r="H520" s="171" t="s">
        <v>4971</v>
      </c>
      <c r="I520" s="248" t="s">
        <v>4971</v>
      </c>
      <c r="J520" s="248" t="s">
        <v>4971</v>
      </c>
      <c r="K520" s="31" t="s">
        <v>4971</v>
      </c>
      <c r="L520" s="172" t="s">
        <v>4971</v>
      </c>
      <c r="M520" s="248" t="s">
        <v>4971</v>
      </c>
      <c r="N520" s="248" t="s">
        <v>4971</v>
      </c>
      <c r="O520" s="248" t="s">
        <v>4971</v>
      </c>
      <c r="P520" s="248">
        <v>0</v>
      </c>
      <c r="Q520" t="s">
        <v>4971</v>
      </c>
    </row>
    <row r="521" spans="6:17" x14ac:dyDescent="0.3">
      <c r="F521" s="248" t="s">
        <v>4971</v>
      </c>
      <c r="G521" s="248" t="s">
        <v>4971</v>
      </c>
      <c r="H521" s="171" t="s">
        <v>4971</v>
      </c>
      <c r="I521" s="248" t="s">
        <v>4971</v>
      </c>
      <c r="J521" s="248" t="s">
        <v>4971</v>
      </c>
      <c r="K521" s="31" t="s">
        <v>4971</v>
      </c>
      <c r="L521" s="172" t="s">
        <v>4971</v>
      </c>
      <c r="M521" s="248" t="s">
        <v>4971</v>
      </c>
      <c r="N521" s="248" t="s">
        <v>4971</v>
      </c>
      <c r="O521" s="248" t="s">
        <v>4971</v>
      </c>
      <c r="P521" s="248">
        <v>0</v>
      </c>
      <c r="Q521" t="s">
        <v>4971</v>
      </c>
    </row>
    <row r="522" spans="6:17" x14ac:dyDescent="0.3">
      <c r="F522" s="248" t="s">
        <v>4971</v>
      </c>
      <c r="G522" s="248" t="s">
        <v>4971</v>
      </c>
      <c r="H522" s="171" t="s">
        <v>4971</v>
      </c>
      <c r="I522" s="248" t="s">
        <v>4971</v>
      </c>
      <c r="J522" s="248" t="s">
        <v>4971</v>
      </c>
      <c r="K522" s="31" t="s">
        <v>4971</v>
      </c>
      <c r="L522" s="172" t="s">
        <v>4971</v>
      </c>
      <c r="M522" s="248" t="s">
        <v>4971</v>
      </c>
      <c r="N522" s="248" t="s">
        <v>4971</v>
      </c>
      <c r="O522" s="248" t="s">
        <v>4971</v>
      </c>
      <c r="P522" s="248">
        <v>0</v>
      </c>
      <c r="Q522" t="s">
        <v>4971</v>
      </c>
    </row>
    <row r="523" spans="6:17" x14ac:dyDescent="0.3">
      <c r="F523" s="248" t="s">
        <v>4971</v>
      </c>
      <c r="G523" s="248" t="s">
        <v>4971</v>
      </c>
      <c r="H523" s="171" t="s">
        <v>4971</v>
      </c>
      <c r="I523" s="248" t="s">
        <v>4971</v>
      </c>
      <c r="J523" s="248" t="s">
        <v>4971</v>
      </c>
      <c r="K523" s="31" t="s">
        <v>4971</v>
      </c>
      <c r="L523" s="172" t="s">
        <v>4971</v>
      </c>
      <c r="M523" s="248" t="s">
        <v>4971</v>
      </c>
      <c r="N523" s="248" t="s">
        <v>4971</v>
      </c>
      <c r="O523" s="248" t="s">
        <v>4971</v>
      </c>
      <c r="P523" s="248">
        <v>0</v>
      </c>
      <c r="Q523" t="s">
        <v>4971</v>
      </c>
    </row>
    <row r="524" spans="6:17" x14ac:dyDescent="0.3">
      <c r="F524" s="248" t="s">
        <v>4971</v>
      </c>
      <c r="G524" s="248" t="s">
        <v>4971</v>
      </c>
      <c r="H524" s="171" t="s">
        <v>4971</v>
      </c>
      <c r="I524" s="248" t="s">
        <v>4971</v>
      </c>
      <c r="J524" s="248" t="s">
        <v>4971</v>
      </c>
      <c r="K524" s="31" t="s">
        <v>4971</v>
      </c>
      <c r="L524" s="172" t="s">
        <v>4971</v>
      </c>
      <c r="M524" s="248" t="s">
        <v>4971</v>
      </c>
      <c r="N524" s="248" t="s">
        <v>4971</v>
      </c>
      <c r="O524" s="248" t="s">
        <v>4971</v>
      </c>
      <c r="P524" s="248">
        <v>0</v>
      </c>
      <c r="Q524" t="s">
        <v>4971</v>
      </c>
    </row>
    <row r="525" spans="6:17" x14ac:dyDescent="0.3">
      <c r="F525" s="248" t="s">
        <v>4971</v>
      </c>
      <c r="G525" s="248" t="s">
        <v>4971</v>
      </c>
      <c r="H525" s="171" t="s">
        <v>4971</v>
      </c>
      <c r="I525" s="248" t="s">
        <v>4971</v>
      </c>
      <c r="J525" s="248" t="s">
        <v>4971</v>
      </c>
      <c r="K525" s="31" t="s">
        <v>4971</v>
      </c>
      <c r="L525" s="172" t="s">
        <v>4971</v>
      </c>
      <c r="M525" s="248" t="s">
        <v>4971</v>
      </c>
      <c r="N525" s="248" t="s">
        <v>4971</v>
      </c>
      <c r="O525" s="248" t="s">
        <v>4971</v>
      </c>
      <c r="P525" s="248">
        <v>0</v>
      </c>
      <c r="Q525" t="s">
        <v>4971</v>
      </c>
    </row>
    <row r="526" spans="6:17" x14ac:dyDescent="0.3">
      <c r="F526" s="248" t="s">
        <v>4971</v>
      </c>
      <c r="G526" s="248" t="s">
        <v>4971</v>
      </c>
      <c r="H526" s="171" t="s">
        <v>4971</v>
      </c>
      <c r="I526" s="248" t="s">
        <v>4971</v>
      </c>
      <c r="J526" s="248" t="s">
        <v>4971</v>
      </c>
      <c r="K526" s="31" t="s">
        <v>4971</v>
      </c>
      <c r="L526" s="172" t="s">
        <v>4971</v>
      </c>
      <c r="M526" s="248" t="s">
        <v>4971</v>
      </c>
      <c r="N526" s="248" t="s">
        <v>4971</v>
      </c>
      <c r="O526" s="248" t="s">
        <v>4971</v>
      </c>
      <c r="P526" s="248">
        <v>0</v>
      </c>
      <c r="Q526" t="s">
        <v>4971</v>
      </c>
    </row>
    <row r="527" spans="6:17" x14ac:dyDescent="0.3">
      <c r="F527" s="248" t="s">
        <v>4971</v>
      </c>
      <c r="G527" s="248" t="s">
        <v>4971</v>
      </c>
      <c r="H527" s="171" t="s">
        <v>4971</v>
      </c>
      <c r="I527" s="248" t="s">
        <v>4971</v>
      </c>
      <c r="J527" s="248" t="s">
        <v>4971</v>
      </c>
      <c r="K527" s="31" t="s">
        <v>4971</v>
      </c>
      <c r="L527" s="172" t="s">
        <v>4971</v>
      </c>
      <c r="M527" s="248" t="s">
        <v>4971</v>
      </c>
      <c r="N527" s="248" t="s">
        <v>4971</v>
      </c>
      <c r="O527" s="248" t="s">
        <v>4971</v>
      </c>
      <c r="P527" s="248">
        <v>0</v>
      </c>
      <c r="Q527" t="s">
        <v>4971</v>
      </c>
    </row>
    <row r="528" spans="6:17" x14ac:dyDescent="0.3">
      <c r="F528" s="248" t="s">
        <v>4971</v>
      </c>
      <c r="G528" s="248" t="s">
        <v>4971</v>
      </c>
      <c r="H528" s="171" t="s">
        <v>4971</v>
      </c>
      <c r="I528" s="248" t="s">
        <v>4971</v>
      </c>
      <c r="J528" s="248" t="s">
        <v>4971</v>
      </c>
      <c r="K528" s="31" t="s">
        <v>4971</v>
      </c>
      <c r="L528" s="172" t="s">
        <v>4971</v>
      </c>
      <c r="M528" s="248" t="s">
        <v>4971</v>
      </c>
      <c r="N528" s="248" t="s">
        <v>4971</v>
      </c>
      <c r="O528" s="248" t="s">
        <v>4971</v>
      </c>
      <c r="P528" s="248">
        <v>0</v>
      </c>
      <c r="Q528" t="s">
        <v>4971</v>
      </c>
    </row>
    <row r="529" spans="6:17" x14ac:dyDescent="0.3">
      <c r="F529" s="248" t="s">
        <v>4971</v>
      </c>
      <c r="G529" s="248" t="s">
        <v>4971</v>
      </c>
      <c r="H529" s="171" t="s">
        <v>4971</v>
      </c>
      <c r="I529" s="248" t="s">
        <v>4971</v>
      </c>
      <c r="J529" s="248" t="s">
        <v>4971</v>
      </c>
      <c r="K529" s="31" t="s">
        <v>4971</v>
      </c>
      <c r="L529" s="172" t="s">
        <v>4971</v>
      </c>
      <c r="M529" s="248" t="s">
        <v>4971</v>
      </c>
      <c r="N529" s="248" t="s">
        <v>4971</v>
      </c>
      <c r="O529" s="248" t="s">
        <v>4971</v>
      </c>
      <c r="P529" s="248">
        <v>0</v>
      </c>
      <c r="Q529" t="s">
        <v>4971</v>
      </c>
    </row>
    <row r="530" spans="6:17" x14ac:dyDescent="0.3">
      <c r="F530" s="248" t="s">
        <v>4971</v>
      </c>
      <c r="G530" s="248" t="s">
        <v>4971</v>
      </c>
      <c r="H530" s="171" t="s">
        <v>4971</v>
      </c>
      <c r="I530" s="248" t="s">
        <v>4971</v>
      </c>
      <c r="J530" s="248" t="s">
        <v>4971</v>
      </c>
      <c r="K530" s="31" t="s">
        <v>4971</v>
      </c>
      <c r="L530" s="172" t="s">
        <v>4971</v>
      </c>
      <c r="M530" s="248" t="s">
        <v>4971</v>
      </c>
      <c r="N530" s="248" t="s">
        <v>4971</v>
      </c>
      <c r="O530" s="248" t="s">
        <v>4971</v>
      </c>
      <c r="P530" s="248">
        <v>0</v>
      </c>
      <c r="Q530" t="s">
        <v>4971</v>
      </c>
    </row>
    <row r="531" spans="6:17" x14ac:dyDescent="0.3">
      <c r="F531" s="248" t="s">
        <v>4971</v>
      </c>
      <c r="G531" s="248" t="s">
        <v>4971</v>
      </c>
      <c r="H531" s="171" t="s">
        <v>4971</v>
      </c>
      <c r="I531" s="248" t="s">
        <v>4971</v>
      </c>
      <c r="J531" s="248" t="s">
        <v>4971</v>
      </c>
      <c r="K531" s="31" t="s">
        <v>4971</v>
      </c>
      <c r="L531" s="172" t="s">
        <v>4971</v>
      </c>
      <c r="M531" s="248" t="s">
        <v>4971</v>
      </c>
      <c r="N531" s="248" t="s">
        <v>4971</v>
      </c>
      <c r="O531" s="248" t="s">
        <v>4971</v>
      </c>
      <c r="P531" s="248">
        <v>0</v>
      </c>
      <c r="Q531" t="s">
        <v>4971</v>
      </c>
    </row>
    <row r="532" spans="6:17" x14ac:dyDescent="0.3">
      <c r="F532" s="248" t="s">
        <v>4971</v>
      </c>
      <c r="G532" s="248" t="s">
        <v>4971</v>
      </c>
      <c r="H532" s="171" t="s">
        <v>4971</v>
      </c>
      <c r="I532" s="248" t="s">
        <v>4971</v>
      </c>
      <c r="J532" s="248" t="s">
        <v>4971</v>
      </c>
      <c r="K532" s="31" t="s">
        <v>4971</v>
      </c>
      <c r="L532" s="172" t="s">
        <v>4971</v>
      </c>
      <c r="M532" s="248" t="s">
        <v>4971</v>
      </c>
      <c r="N532" s="248" t="s">
        <v>4971</v>
      </c>
      <c r="O532" s="248" t="s">
        <v>4971</v>
      </c>
      <c r="P532" s="248">
        <v>0</v>
      </c>
      <c r="Q532" t="s">
        <v>4971</v>
      </c>
    </row>
    <row r="533" spans="6:17" x14ac:dyDescent="0.3">
      <c r="F533" s="248" t="s">
        <v>4971</v>
      </c>
      <c r="G533" s="248" t="s">
        <v>4971</v>
      </c>
      <c r="H533" s="171" t="s">
        <v>4971</v>
      </c>
      <c r="I533" s="248" t="s">
        <v>4971</v>
      </c>
      <c r="J533" s="248" t="s">
        <v>4971</v>
      </c>
      <c r="K533" s="31" t="s">
        <v>4971</v>
      </c>
      <c r="L533" s="172" t="s">
        <v>4971</v>
      </c>
      <c r="M533" s="248" t="s">
        <v>4971</v>
      </c>
      <c r="N533" s="248" t="s">
        <v>4971</v>
      </c>
      <c r="O533" s="248" t="s">
        <v>4971</v>
      </c>
      <c r="P533" s="248">
        <v>0</v>
      </c>
      <c r="Q533" t="s">
        <v>4971</v>
      </c>
    </row>
    <row r="534" spans="6:17" x14ac:dyDescent="0.3">
      <c r="F534" s="248" t="s">
        <v>4971</v>
      </c>
      <c r="G534" s="248" t="s">
        <v>4971</v>
      </c>
      <c r="H534" s="171" t="s">
        <v>4971</v>
      </c>
      <c r="I534" s="248" t="s">
        <v>4971</v>
      </c>
      <c r="J534" s="248" t="s">
        <v>4971</v>
      </c>
      <c r="K534" s="31" t="s">
        <v>4971</v>
      </c>
      <c r="L534" s="172" t="s">
        <v>4971</v>
      </c>
      <c r="M534" s="248" t="s">
        <v>4971</v>
      </c>
      <c r="N534" s="248" t="s">
        <v>4971</v>
      </c>
      <c r="O534" s="248" t="s">
        <v>4971</v>
      </c>
      <c r="P534" s="248">
        <v>0</v>
      </c>
      <c r="Q534" t="s">
        <v>4971</v>
      </c>
    </row>
    <row r="535" spans="6:17" x14ac:dyDescent="0.3">
      <c r="F535" s="248" t="s">
        <v>4971</v>
      </c>
      <c r="G535" s="248" t="s">
        <v>4971</v>
      </c>
      <c r="H535" s="171" t="s">
        <v>4971</v>
      </c>
      <c r="I535" s="248" t="s">
        <v>4971</v>
      </c>
      <c r="J535" s="248" t="s">
        <v>4971</v>
      </c>
      <c r="K535" s="31" t="s">
        <v>4971</v>
      </c>
      <c r="L535" s="172" t="s">
        <v>4971</v>
      </c>
      <c r="M535" s="248" t="s">
        <v>4971</v>
      </c>
      <c r="N535" s="248" t="s">
        <v>4971</v>
      </c>
      <c r="O535" s="248" t="s">
        <v>4971</v>
      </c>
      <c r="P535" s="248">
        <v>0</v>
      </c>
      <c r="Q535" t="s">
        <v>4971</v>
      </c>
    </row>
    <row r="536" spans="6:17" x14ac:dyDescent="0.3">
      <c r="F536" s="248" t="s">
        <v>4971</v>
      </c>
      <c r="G536" s="248" t="s">
        <v>4971</v>
      </c>
      <c r="H536" s="171" t="s">
        <v>4971</v>
      </c>
      <c r="I536" s="248" t="s">
        <v>4971</v>
      </c>
      <c r="J536" s="248" t="s">
        <v>4971</v>
      </c>
      <c r="K536" s="31" t="s">
        <v>4971</v>
      </c>
      <c r="L536" s="172" t="s">
        <v>4971</v>
      </c>
      <c r="M536" s="248" t="s">
        <v>4971</v>
      </c>
      <c r="N536" s="248" t="s">
        <v>4971</v>
      </c>
      <c r="O536" s="248" t="s">
        <v>4971</v>
      </c>
      <c r="P536" s="248">
        <v>0</v>
      </c>
      <c r="Q536" t="s">
        <v>4971</v>
      </c>
    </row>
    <row r="537" spans="6:17" x14ac:dyDescent="0.3">
      <c r="F537" s="248" t="s">
        <v>4971</v>
      </c>
      <c r="G537" s="248" t="s">
        <v>4971</v>
      </c>
      <c r="H537" s="171" t="s">
        <v>4971</v>
      </c>
      <c r="I537" s="248" t="s">
        <v>4971</v>
      </c>
      <c r="J537" s="248" t="s">
        <v>4971</v>
      </c>
      <c r="K537" s="31" t="s">
        <v>4971</v>
      </c>
      <c r="L537" s="172" t="s">
        <v>4971</v>
      </c>
      <c r="M537" s="248" t="s">
        <v>4971</v>
      </c>
      <c r="N537" s="248" t="s">
        <v>4971</v>
      </c>
      <c r="O537" s="248" t="s">
        <v>4971</v>
      </c>
      <c r="P537" s="248">
        <v>0</v>
      </c>
      <c r="Q537" t="s">
        <v>4971</v>
      </c>
    </row>
    <row r="538" spans="6:17" x14ac:dyDescent="0.3">
      <c r="F538" s="248" t="s">
        <v>4971</v>
      </c>
      <c r="G538" s="248" t="s">
        <v>4971</v>
      </c>
      <c r="H538" s="171" t="s">
        <v>4971</v>
      </c>
      <c r="I538" s="248" t="s">
        <v>4971</v>
      </c>
      <c r="J538" s="248" t="s">
        <v>4971</v>
      </c>
      <c r="K538" s="31" t="s">
        <v>4971</v>
      </c>
      <c r="L538" s="172" t="s">
        <v>4971</v>
      </c>
      <c r="M538" s="248" t="s">
        <v>4971</v>
      </c>
      <c r="N538" s="248" t="s">
        <v>4971</v>
      </c>
      <c r="O538" s="248" t="s">
        <v>4971</v>
      </c>
      <c r="P538" s="248">
        <v>0</v>
      </c>
      <c r="Q538" t="s">
        <v>4971</v>
      </c>
    </row>
    <row r="539" spans="6:17" x14ac:dyDescent="0.3">
      <c r="F539" s="248" t="s">
        <v>4971</v>
      </c>
      <c r="G539" s="248" t="s">
        <v>4971</v>
      </c>
      <c r="H539" s="171" t="s">
        <v>4971</v>
      </c>
      <c r="I539" s="248" t="s">
        <v>4971</v>
      </c>
      <c r="J539" s="248" t="s">
        <v>4971</v>
      </c>
      <c r="K539" s="31" t="s">
        <v>4971</v>
      </c>
      <c r="L539" s="172" t="s">
        <v>4971</v>
      </c>
      <c r="M539" s="248" t="s">
        <v>4971</v>
      </c>
      <c r="N539" s="248" t="s">
        <v>4971</v>
      </c>
      <c r="O539" s="248" t="s">
        <v>4971</v>
      </c>
      <c r="P539" s="248">
        <v>0</v>
      </c>
      <c r="Q539" t="s">
        <v>4971</v>
      </c>
    </row>
    <row r="540" spans="6:17" x14ac:dyDescent="0.3">
      <c r="F540" s="248" t="s">
        <v>4971</v>
      </c>
      <c r="G540" s="248" t="s">
        <v>4971</v>
      </c>
      <c r="H540" s="171" t="s">
        <v>4971</v>
      </c>
      <c r="I540" s="248" t="s">
        <v>4971</v>
      </c>
      <c r="J540" s="248" t="s">
        <v>4971</v>
      </c>
      <c r="K540" s="31" t="s">
        <v>4971</v>
      </c>
      <c r="L540" s="172" t="s">
        <v>4971</v>
      </c>
      <c r="M540" s="248" t="s">
        <v>4971</v>
      </c>
      <c r="N540" s="248" t="s">
        <v>4971</v>
      </c>
      <c r="O540" s="248" t="s">
        <v>4971</v>
      </c>
      <c r="P540" s="248">
        <v>0</v>
      </c>
      <c r="Q540" t="s">
        <v>4971</v>
      </c>
    </row>
    <row r="541" spans="6:17" x14ac:dyDescent="0.3">
      <c r="F541" s="248" t="s">
        <v>4971</v>
      </c>
      <c r="G541" s="248" t="s">
        <v>4971</v>
      </c>
      <c r="H541" s="171" t="s">
        <v>4971</v>
      </c>
      <c r="I541" s="248" t="s">
        <v>4971</v>
      </c>
      <c r="J541" s="248" t="s">
        <v>4971</v>
      </c>
      <c r="K541" s="31" t="s">
        <v>4971</v>
      </c>
      <c r="L541" s="172" t="s">
        <v>4971</v>
      </c>
      <c r="M541" s="248" t="s">
        <v>4971</v>
      </c>
      <c r="N541" s="248" t="s">
        <v>4971</v>
      </c>
      <c r="O541" s="248" t="s">
        <v>4971</v>
      </c>
      <c r="P541" s="248">
        <v>0</v>
      </c>
      <c r="Q541" t="s">
        <v>4971</v>
      </c>
    </row>
    <row r="542" spans="6:17" x14ac:dyDescent="0.3">
      <c r="F542" s="248" t="s">
        <v>4971</v>
      </c>
      <c r="G542" s="248" t="s">
        <v>4971</v>
      </c>
      <c r="H542" s="171" t="s">
        <v>4971</v>
      </c>
      <c r="I542" s="248" t="s">
        <v>4971</v>
      </c>
      <c r="J542" s="248" t="s">
        <v>4971</v>
      </c>
      <c r="K542" s="31" t="s">
        <v>4971</v>
      </c>
      <c r="L542" s="172" t="s">
        <v>4971</v>
      </c>
      <c r="M542" s="248" t="s">
        <v>4971</v>
      </c>
      <c r="N542" s="248" t="s">
        <v>4971</v>
      </c>
      <c r="O542" s="248" t="s">
        <v>4971</v>
      </c>
      <c r="P542" s="248">
        <v>0</v>
      </c>
      <c r="Q542" t="s">
        <v>4971</v>
      </c>
    </row>
    <row r="543" spans="6:17" x14ac:dyDescent="0.3">
      <c r="F543" s="248" t="s">
        <v>4971</v>
      </c>
      <c r="G543" s="248" t="s">
        <v>4971</v>
      </c>
      <c r="H543" s="171" t="s">
        <v>4971</v>
      </c>
      <c r="I543" s="248" t="s">
        <v>4971</v>
      </c>
      <c r="J543" s="248" t="s">
        <v>4971</v>
      </c>
      <c r="K543" s="31" t="s">
        <v>4971</v>
      </c>
      <c r="L543" s="172" t="s">
        <v>4971</v>
      </c>
      <c r="M543" s="248" t="s">
        <v>4971</v>
      </c>
      <c r="N543" s="248" t="s">
        <v>4971</v>
      </c>
      <c r="O543" s="248" t="s">
        <v>4971</v>
      </c>
      <c r="P543" s="248">
        <v>0</v>
      </c>
      <c r="Q543" t="s">
        <v>4971</v>
      </c>
    </row>
    <row r="544" spans="6:17" x14ac:dyDescent="0.3">
      <c r="F544" s="248" t="s">
        <v>4971</v>
      </c>
      <c r="G544" s="248" t="s">
        <v>4971</v>
      </c>
      <c r="H544" s="171" t="s">
        <v>4971</v>
      </c>
      <c r="I544" s="248" t="s">
        <v>4971</v>
      </c>
      <c r="J544" s="248" t="s">
        <v>4971</v>
      </c>
      <c r="K544" s="31" t="s">
        <v>4971</v>
      </c>
      <c r="L544" s="172" t="s">
        <v>4971</v>
      </c>
      <c r="M544" s="248" t="s">
        <v>4971</v>
      </c>
      <c r="N544" s="248" t="s">
        <v>4971</v>
      </c>
      <c r="O544" s="248" t="s">
        <v>4971</v>
      </c>
      <c r="P544" s="248">
        <v>0</v>
      </c>
      <c r="Q544" t="s">
        <v>4971</v>
      </c>
    </row>
    <row r="545" spans="6:17" x14ac:dyDescent="0.3">
      <c r="F545" s="248" t="s">
        <v>4971</v>
      </c>
      <c r="G545" s="248" t="s">
        <v>4971</v>
      </c>
      <c r="H545" s="171" t="s">
        <v>4971</v>
      </c>
      <c r="I545" s="248" t="s">
        <v>4971</v>
      </c>
      <c r="J545" s="248" t="s">
        <v>4971</v>
      </c>
      <c r="K545" s="31" t="s">
        <v>4971</v>
      </c>
      <c r="L545" s="172" t="s">
        <v>4971</v>
      </c>
      <c r="M545" s="248" t="s">
        <v>4971</v>
      </c>
      <c r="N545" s="248" t="s">
        <v>4971</v>
      </c>
      <c r="O545" s="248" t="s">
        <v>4971</v>
      </c>
      <c r="P545" s="248">
        <v>0</v>
      </c>
      <c r="Q545" t="s">
        <v>4971</v>
      </c>
    </row>
    <row r="546" spans="6:17" x14ac:dyDescent="0.3">
      <c r="F546" s="248" t="s">
        <v>4971</v>
      </c>
      <c r="G546" s="248" t="s">
        <v>4971</v>
      </c>
      <c r="H546" s="171" t="s">
        <v>4971</v>
      </c>
      <c r="I546" s="248" t="s">
        <v>4971</v>
      </c>
      <c r="J546" s="248" t="s">
        <v>4971</v>
      </c>
      <c r="K546" s="31" t="s">
        <v>4971</v>
      </c>
      <c r="L546" s="172" t="s">
        <v>4971</v>
      </c>
      <c r="M546" s="248" t="s">
        <v>4971</v>
      </c>
      <c r="N546" s="248" t="s">
        <v>4971</v>
      </c>
      <c r="O546" s="248" t="s">
        <v>4971</v>
      </c>
      <c r="P546" s="248">
        <v>0</v>
      </c>
      <c r="Q546" t="s">
        <v>4971</v>
      </c>
    </row>
    <row r="547" spans="6:17" x14ac:dyDescent="0.3">
      <c r="F547" s="248" t="s">
        <v>4971</v>
      </c>
      <c r="G547" s="248" t="s">
        <v>4971</v>
      </c>
      <c r="H547" s="171" t="s">
        <v>4971</v>
      </c>
      <c r="I547" s="248" t="s">
        <v>4971</v>
      </c>
      <c r="J547" s="248" t="s">
        <v>4971</v>
      </c>
      <c r="K547" s="31" t="s">
        <v>4971</v>
      </c>
      <c r="L547" s="172" t="s">
        <v>4971</v>
      </c>
      <c r="M547" s="248" t="s">
        <v>4971</v>
      </c>
      <c r="N547" s="248" t="s">
        <v>4971</v>
      </c>
      <c r="O547" s="248" t="s">
        <v>4971</v>
      </c>
      <c r="P547" s="248">
        <v>0</v>
      </c>
      <c r="Q547" t="s">
        <v>4971</v>
      </c>
    </row>
    <row r="548" spans="6:17" x14ac:dyDescent="0.3">
      <c r="F548" s="248" t="s">
        <v>4971</v>
      </c>
      <c r="G548" s="248" t="s">
        <v>4971</v>
      </c>
      <c r="H548" s="171" t="s">
        <v>4971</v>
      </c>
      <c r="I548" s="248" t="s">
        <v>4971</v>
      </c>
      <c r="J548" s="248" t="s">
        <v>4971</v>
      </c>
      <c r="K548" s="31" t="s">
        <v>4971</v>
      </c>
      <c r="L548" s="172" t="s">
        <v>4971</v>
      </c>
      <c r="M548" s="248" t="s">
        <v>4971</v>
      </c>
      <c r="N548" s="248" t="s">
        <v>4971</v>
      </c>
      <c r="O548" s="248" t="s">
        <v>4971</v>
      </c>
      <c r="P548" s="248">
        <v>0</v>
      </c>
      <c r="Q548" t="s">
        <v>4971</v>
      </c>
    </row>
    <row r="549" spans="6:17" x14ac:dyDescent="0.3">
      <c r="F549" s="248" t="s">
        <v>4971</v>
      </c>
      <c r="G549" s="248" t="s">
        <v>4971</v>
      </c>
      <c r="H549" s="171" t="s">
        <v>4971</v>
      </c>
      <c r="I549" s="248" t="s">
        <v>4971</v>
      </c>
      <c r="J549" s="248" t="s">
        <v>4971</v>
      </c>
      <c r="K549" s="31" t="s">
        <v>4971</v>
      </c>
      <c r="L549" s="172" t="s">
        <v>4971</v>
      </c>
      <c r="M549" s="248" t="s">
        <v>4971</v>
      </c>
      <c r="N549" s="248" t="s">
        <v>4971</v>
      </c>
      <c r="O549" s="248" t="s">
        <v>4971</v>
      </c>
      <c r="P549" s="248">
        <v>0</v>
      </c>
      <c r="Q549" t="s">
        <v>4971</v>
      </c>
    </row>
    <row r="550" spans="6:17" x14ac:dyDescent="0.3">
      <c r="F550" s="248" t="s">
        <v>4971</v>
      </c>
      <c r="G550" s="248" t="s">
        <v>4971</v>
      </c>
      <c r="H550" s="171" t="s">
        <v>4971</v>
      </c>
      <c r="I550" s="248" t="s">
        <v>4971</v>
      </c>
      <c r="J550" s="248" t="s">
        <v>4971</v>
      </c>
      <c r="K550" s="31" t="s">
        <v>4971</v>
      </c>
      <c r="L550" s="172" t="s">
        <v>4971</v>
      </c>
      <c r="M550" s="248" t="s">
        <v>4971</v>
      </c>
      <c r="N550" s="248" t="s">
        <v>4971</v>
      </c>
      <c r="O550" s="248" t="s">
        <v>4971</v>
      </c>
      <c r="P550" s="248">
        <v>0</v>
      </c>
      <c r="Q550" t="s">
        <v>4971</v>
      </c>
    </row>
    <row r="551" spans="6:17" x14ac:dyDescent="0.3">
      <c r="F551" s="248" t="s">
        <v>4971</v>
      </c>
      <c r="G551" s="248" t="s">
        <v>4971</v>
      </c>
      <c r="H551" s="171" t="s">
        <v>4971</v>
      </c>
      <c r="I551" s="248" t="s">
        <v>4971</v>
      </c>
      <c r="J551" s="248" t="s">
        <v>4971</v>
      </c>
      <c r="K551" s="31" t="s">
        <v>4971</v>
      </c>
      <c r="L551" s="172" t="s">
        <v>4971</v>
      </c>
      <c r="M551" s="248" t="s">
        <v>4971</v>
      </c>
      <c r="N551" s="248" t="s">
        <v>4971</v>
      </c>
      <c r="O551" s="248" t="s">
        <v>4971</v>
      </c>
      <c r="P551" s="248">
        <v>0</v>
      </c>
      <c r="Q551" t="s">
        <v>4971</v>
      </c>
    </row>
    <row r="552" spans="6:17" x14ac:dyDescent="0.3">
      <c r="F552" s="248" t="s">
        <v>4971</v>
      </c>
      <c r="G552" s="248" t="s">
        <v>4971</v>
      </c>
      <c r="H552" s="171" t="s">
        <v>4971</v>
      </c>
      <c r="I552" s="248" t="s">
        <v>4971</v>
      </c>
      <c r="J552" s="248" t="s">
        <v>4971</v>
      </c>
      <c r="K552" s="31" t="s">
        <v>4971</v>
      </c>
      <c r="L552" s="172" t="s">
        <v>4971</v>
      </c>
      <c r="M552" s="248" t="s">
        <v>4971</v>
      </c>
      <c r="N552" s="248" t="s">
        <v>4971</v>
      </c>
      <c r="O552" s="248" t="s">
        <v>4971</v>
      </c>
      <c r="P552" s="248">
        <v>0</v>
      </c>
      <c r="Q552" t="s">
        <v>4971</v>
      </c>
    </row>
    <row r="553" spans="6:17" x14ac:dyDescent="0.3">
      <c r="F553" s="248" t="s">
        <v>4971</v>
      </c>
      <c r="G553" s="248" t="s">
        <v>4971</v>
      </c>
      <c r="H553" s="171" t="s">
        <v>4971</v>
      </c>
      <c r="I553" s="248" t="s">
        <v>4971</v>
      </c>
      <c r="J553" s="248" t="s">
        <v>4971</v>
      </c>
      <c r="K553" s="31" t="s">
        <v>4971</v>
      </c>
      <c r="L553" s="172" t="s">
        <v>4971</v>
      </c>
      <c r="M553" s="248" t="s">
        <v>4971</v>
      </c>
      <c r="N553" s="248" t="s">
        <v>4971</v>
      </c>
      <c r="O553" s="248" t="s">
        <v>4971</v>
      </c>
      <c r="P553" s="248">
        <v>0</v>
      </c>
      <c r="Q553" t="s">
        <v>4971</v>
      </c>
    </row>
    <row r="554" spans="6:17" x14ac:dyDescent="0.3">
      <c r="F554" s="248" t="s">
        <v>4971</v>
      </c>
      <c r="G554" s="248" t="s">
        <v>4971</v>
      </c>
      <c r="H554" s="171" t="s">
        <v>4971</v>
      </c>
      <c r="I554" s="248" t="s">
        <v>4971</v>
      </c>
      <c r="J554" s="248" t="s">
        <v>4971</v>
      </c>
      <c r="K554" s="31" t="s">
        <v>4971</v>
      </c>
      <c r="L554" s="172" t="s">
        <v>4971</v>
      </c>
      <c r="M554" s="248" t="s">
        <v>4971</v>
      </c>
      <c r="N554" s="248" t="s">
        <v>4971</v>
      </c>
      <c r="O554" s="248" t="s">
        <v>4971</v>
      </c>
      <c r="P554" s="248">
        <v>0</v>
      </c>
      <c r="Q554" t="s">
        <v>4971</v>
      </c>
    </row>
    <row r="555" spans="6:17" x14ac:dyDescent="0.3">
      <c r="F555" s="248" t="s">
        <v>4971</v>
      </c>
      <c r="G555" s="248" t="s">
        <v>4971</v>
      </c>
      <c r="H555" s="171" t="s">
        <v>4971</v>
      </c>
      <c r="I555" s="248" t="s">
        <v>4971</v>
      </c>
      <c r="J555" s="248" t="s">
        <v>4971</v>
      </c>
      <c r="K555" s="31" t="s">
        <v>4971</v>
      </c>
      <c r="L555" s="172" t="s">
        <v>4971</v>
      </c>
      <c r="M555" s="248" t="s">
        <v>4971</v>
      </c>
      <c r="N555" s="248" t="s">
        <v>4971</v>
      </c>
      <c r="O555" s="248" t="s">
        <v>4971</v>
      </c>
      <c r="P555" s="248">
        <v>0</v>
      </c>
      <c r="Q555" t="s">
        <v>4971</v>
      </c>
    </row>
    <row r="556" spans="6:17" x14ac:dyDescent="0.3">
      <c r="F556" s="248" t="s">
        <v>4971</v>
      </c>
      <c r="G556" s="248" t="s">
        <v>4971</v>
      </c>
      <c r="H556" s="171" t="s">
        <v>4971</v>
      </c>
      <c r="I556" s="248" t="s">
        <v>4971</v>
      </c>
      <c r="J556" s="248" t="s">
        <v>4971</v>
      </c>
      <c r="K556" s="31" t="s">
        <v>4971</v>
      </c>
      <c r="L556" s="172" t="s">
        <v>4971</v>
      </c>
      <c r="M556" s="248" t="s">
        <v>4971</v>
      </c>
      <c r="N556" s="248" t="s">
        <v>4971</v>
      </c>
      <c r="O556" s="248" t="s">
        <v>4971</v>
      </c>
      <c r="P556" s="248">
        <v>0</v>
      </c>
      <c r="Q556" t="s">
        <v>4971</v>
      </c>
    </row>
    <row r="557" spans="6:17" x14ac:dyDescent="0.3">
      <c r="F557" s="248" t="s">
        <v>4971</v>
      </c>
      <c r="G557" s="248" t="s">
        <v>4971</v>
      </c>
      <c r="H557" s="171" t="s">
        <v>4971</v>
      </c>
      <c r="I557" s="248" t="s">
        <v>4971</v>
      </c>
      <c r="J557" s="248" t="s">
        <v>4971</v>
      </c>
      <c r="K557" s="31" t="s">
        <v>4971</v>
      </c>
      <c r="L557" s="172" t="s">
        <v>4971</v>
      </c>
      <c r="M557" s="248" t="s">
        <v>4971</v>
      </c>
      <c r="N557" s="248" t="s">
        <v>4971</v>
      </c>
      <c r="O557" s="248" t="s">
        <v>4971</v>
      </c>
      <c r="P557" s="248">
        <v>0</v>
      </c>
      <c r="Q557" t="s">
        <v>4971</v>
      </c>
    </row>
    <row r="558" spans="6:17" x14ac:dyDescent="0.3">
      <c r="F558" s="248" t="s">
        <v>4971</v>
      </c>
      <c r="G558" s="248" t="s">
        <v>4971</v>
      </c>
      <c r="H558" s="171" t="s">
        <v>4971</v>
      </c>
      <c r="I558" s="248" t="s">
        <v>4971</v>
      </c>
      <c r="J558" s="248" t="s">
        <v>4971</v>
      </c>
      <c r="K558" s="31" t="s">
        <v>4971</v>
      </c>
      <c r="L558" s="172" t="s">
        <v>4971</v>
      </c>
      <c r="M558" s="248" t="s">
        <v>4971</v>
      </c>
      <c r="N558" s="248" t="s">
        <v>4971</v>
      </c>
      <c r="O558" s="248" t="s">
        <v>4971</v>
      </c>
      <c r="P558" s="248">
        <v>0</v>
      </c>
      <c r="Q558" t="s">
        <v>4971</v>
      </c>
    </row>
    <row r="559" spans="6:17" x14ac:dyDescent="0.3">
      <c r="F559" s="248" t="s">
        <v>4971</v>
      </c>
      <c r="G559" s="248" t="s">
        <v>4971</v>
      </c>
      <c r="H559" s="171" t="s">
        <v>4971</v>
      </c>
      <c r="I559" s="248" t="s">
        <v>4971</v>
      </c>
      <c r="J559" s="248" t="s">
        <v>4971</v>
      </c>
      <c r="K559" s="31" t="s">
        <v>4971</v>
      </c>
      <c r="L559" s="172" t="s">
        <v>4971</v>
      </c>
      <c r="M559" s="248" t="s">
        <v>4971</v>
      </c>
      <c r="N559" s="248" t="s">
        <v>4971</v>
      </c>
      <c r="O559" s="248" t="s">
        <v>4971</v>
      </c>
      <c r="P559" s="248">
        <v>0</v>
      </c>
      <c r="Q559" t="s">
        <v>4971</v>
      </c>
    </row>
    <row r="560" spans="6:17" x14ac:dyDescent="0.3">
      <c r="F560" s="248" t="s">
        <v>4971</v>
      </c>
      <c r="G560" s="248" t="s">
        <v>4971</v>
      </c>
      <c r="H560" s="171" t="s">
        <v>4971</v>
      </c>
      <c r="I560" s="248" t="s">
        <v>4971</v>
      </c>
      <c r="J560" s="248" t="s">
        <v>4971</v>
      </c>
      <c r="K560" s="31" t="s">
        <v>4971</v>
      </c>
      <c r="L560" s="172" t="s">
        <v>4971</v>
      </c>
      <c r="M560" s="248" t="s">
        <v>4971</v>
      </c>
      <c r="N560" s="248" t="s">
        <v>4971</v>
      </c>
      <c r="O560" s="248" t="s">
        <v>4971</v>
      </c>
      <c r="P560" s="248">
        <v>0</v>
      </c>
      <c r="Q560" t="s">
        <v>4971</v>
      </c>
    </row>
    <row r="561" spans="6:17" x14ac:dyDescent="0.3">
      <c r="F561" s="248" t="s">
        <v>4971</v>
      </c>
      <c r="G561" s="248" t="s">
        <v>4971</v>
      </c>
      <c r="H561" s="171" t="s">
        <v>4971</v>
      </c>
      <c r="I561" s="248" t="s">
        <v>4971</v>
      </c>
      <c r="J561" s="248" t="s">
        <v>4971</v>
      </c>
      <c r="K561" s="31" t="s">
        <v>4971</v>
      </c>
      <c r="L561" s="172" t="s">
        <v>4971</v>
      </c>
      <c r="M561" s="248" t="s">
        <v>4971</v>
      </c>
      <c r="N561" s="248" t="s">
        <v>4971</v>
      </c>
      <c r="O561" s="248" t="s">
        <v>4971</v>
      </c>
      <c r="P561" s="248">
        <v>0</v>
      </c>
      <c r="Q561" t="s">
        <v>4971</v>
      </c>
    </row>
    <row r="562" spans="6:17" x14ac:dyDescent="0.3">
      <c r="F562" s="248" t="s">
        <v>4971</v>
      </c>
      <c r="G562" s="248" t="s">
        <v>4971</v>
      </c>
      <c r="H562" s="171" t="s">
        <v>4971</v>
      </c>
      <c r="I562" s="248" t="s">
        <v>4971</v>
      </c>
      <c r="J562" s="248" t="s">
        <v>4971</v>
      </c>
      <c r="K562" s="31" t="s">
        <v>4971</v>
      </c>
      <c r="L562" s="172" t="s">
        <v>4971</v>
      </c>
      <c r="M562" s="248" t="s">
        <v>4971</v>
      </c>
      <c r="N562" s="248" t="s">
        <v>4971</v>
      </c>
      <c r="O562" s="248" t="s">
        <v>4971</v>
      </c>
      <c r="P562" s="248">
        <v>0</v>
      </c>
      <c r="Q562" t="s">
        <v>4971</v>
      </c>
    </row>
    <row r="563" spans="6:17" x14ac:dyDescent="0.3">
      <c r="F563" s="248" t="s">
        <v>4971</v>
      </c>
      <c r="G563" s="248" t="s">
        <v>4971</v>
      </c>
      <c r="H563" s="171" t="s">
        <v>4971</v>
      </c>
      <c r="I563" s="248" t="s">
        <v>4971</v>
      </c>
      <c r="J563" s="248" t="s">
        <v>4971</v>
      </c>
      <c r="K563" s="31" t="s">
        <v>4971</v>
      </c>
      <c r="L563" s="172" t="s">
        <v>4971</v>
      </c>
      <c r="M563" s="248" t="s">
        <v>4971</v>
      </c>
      <c r="N563" s="248" t="s">
        <v>4971</v>
      </c>
      <c r="O563" s="248" t="s">
        <v>4971</v>
      </c>
      <c r="P563" s="248">
        <v>0</v>
      </c>
      <c r="Q563" t="s">
        <v>4971</v>
      </c>
    </row>
    <row r="564" spans="6:17" x14ac:dyDescent="0.3">
      <c r="F564" s="248" t="s">
        <v>4971</v>
      </c>
      <c r="G564" s="248" t="s">
        <v>4971</v>
      </c>
      <c r="H564" s="171" t="s">
        <v>4971</v>
      </c>
      <c r="I564" s="248" t="s">
        <v>4971</v>
      </c>
      <c r="J564" s="248" t="s">
        <v>4971</v>
      </c>
      <c r="K564" s="31" t="s">
        <v>4971</v>
      </c>
      <c r="L564" s="172" t="s">
        <v>4971</v>
      </c>
      <c r="M564" s="248" t="s">
        <v>4971</v>
      </c>
      <c r="N564" s="248" t="s">
        <v>4971</v>
      </c>
      <c r="O564" s="248" t="s">
        <v>4971</v>
      </c>
      <c r="P564" s="248">
        <v>0</v>
      </c>
      <c r="Q564" t="s">
        <v>4971</v>
      </c>
    </row>
    <row r="565" spans="6:17" x14ac:dyDescent="0.3">
      <c r="F565" s="248" t="s">
        <v>4971</v>
      </c>
      <c r="G565" s="248" t="s">
        <v>4971</v>
      </c>
      <c r="H565" s="171" t="s">
        <v>4971</v>
      </c>
      <c r="I565" s="248" t="s">
        <v>4971</v>
      </c>
      <c r="J565" s="248" t="s">
        <v>4971</v>
      </c>
      <c r="K565" s="31" t="s">
        <v>4971</v>
      </c>
      <c r="L565" s="172" t="s">
        <v>4971</v>
      </c>
      <c r="M565" s="248" t="s">
        <v>4971</v>
      </c>
      <c r="N565" s="248" t="s">
        <v>4971</v>
      </c>
      <c r="O565" s="248" t="s">
        <v>4971</v>
      </c>
      <c r="P565" s="248">
        <v>0</v>
      </c>
      <c r="Q565" t="s">
        <v>4971</v>
      </c>
    </row>
    <row r="566" spans="6:17" x14ac:dyDescent="0.3">
      <c r="F566" s="248" t="s">
        <v>4971</v>
      </c>
      <c r="G566" s="248" t="s">
        <v>4971</v>
      </c>
      <c r="H566" s="171" t="s">
        <v>4971</v>
      </c>
      <c r="I566" s="248" t="s">
        <v>4971</v>
      </c>
      <c r="J566" s="248" t="s">
        <v>4971</v>
      </c>
      <c r="K566" s="31" t="s">
        <v>4971</v>
      </c>
      <c r="L566" s="172" t="s">
        <v>4971</v>
      </c>
      <c r="M566" s="248" t="s">
        <v>4971</v>
      </c>
      <c r="N566" s="248" t="s">
        <v>4971</v>
      </c>
      <c r="O566" s="248" t="s">
        <v>4971</v>
      </c>
      <c r="P566" s="248">
        <v>0</v>
      </c>
      <c r="Q566" t="s">
        <v>4971</v>
      </c>
    </row>
    <row r="567" spans="6:17" x14ac:dyDescent="0.3">
      <c r="F567" s="248" t="s">
        <v>4971</v>
      </c>
      <c r="G567" s="248" t="s">
        <v>4971</v>
      </c>
      <c r="H567" s="171" t="s">
        <v>4971</v>
      </c>
      <c r="I567" s="248" t="s">
        <v>4971</v>
      </c>
      <c r="J567" s="248" t="s">
        <v>4971</v>
      </c>
      <c r="K567" s="31" t="s">
        <v>4971</v>
      </c>
      <c r="L567" s="172" t="s">
        <v>4971</v>
      </c>
      <c r="M567" s="248" t="s">
        <v>4971</v>
      </c>
      <c r="N567" s="248" t="s">
        <v>4971</v>
      </c>
      <c r="O567" s="248" t="s">
        <v>4971</v>
      </c>
      <c r="P567" s="248">
        <v>0</v>
      </c>
      <c r="Q567" t="s">
        <v>4971</v>
      </c>
    </row>
    <row r="568" spans="6:17" x14ac:dyDescent="0.3">
      <c r="F568" s="248" t="s">
        <v>4971</v>
      </c>
      <c r="G568" s="248" t="s">
        <v>4971</v>
      </c>
      <c r="H568" s="171" t="s">
        <v>4971</v>
      </c>
      <c r="I568" s="248" t="s">
        <v>4971</v>
      </c>
      <c r="J568" s="248" t="s">
        <v>4971</v>
      </c>
      <c r="K568" s="31" t="s">
        <v>4971</v>
      </c>
      <c r="L568" s="172" t="s">
        <v>4971</v>
      </c>
      <c r="M568" s="248" t="s">
        <v>4971</v>
      </c>
      <c r="N568" s="248" t="s">
        <v>4971</v>
      </c>
      <c r="O568" s="248" t="s">
        <v>4971</v>
      </c>
      <c r="P568" s="248">
        <v>0</v>
      </c>
      <c r="Q568" t="s">
        <v>4971</v>
      </c>
    </row>
    <row r="569" spans="6:17" x14ac:dyDescent="0.3">
      <c r="F569" s="248" t="s">
        <v>4971</v>
      </c>
      <c r="G569" s="248" t="s">
        <v>4971</v>
      </c>
      <c r="H569" s="171" t="s">
        <v>4971</v>
      </c>
      <c r="I569" s="248" t="s">
        <v>4971</v>
      </c>
      <c r="J569" s="248" t="s">
        <v>4971</v>
      </c>
      <c r="K569" s="31" t="s">
        <v>4971</v>
      </c>
      <c r="L569" s="172" t="s">
        <v>4971</v>
      </c>
      <c r="M569" s="248" t="s">
        <v>4971</v>
      </c>
      <c r="N569" s="248" t="s">
        <v>4971</v>
      </c>
      <c r="O569" s="248" t="s">
        <v>4971</v>
      </c>
      <c r="P569" s="248">
        <v>0</v>
      </c>
      <c r="Q569" t="s">
        <v>4971</v>
      </c>
    </row>
    <row r="570" spans="6:17" x14ac:dyDescent="0.3">
      <c r="F570" s="248" t="s">
        <v>4971</v>
      </c>
      <c r="G570" s="248" t="s">
        <v>4971</v>
      </c>
      <c r="H570" s="171" t="s">
        <v>4971</v>
      </c>
      <c r="I570" s="248" t="s">
        <v>4971</v>
      </c>
      <c r="J570" s="248" t="s">
        <v>4971</v>
      </c>
      <c r="K570" s="31" t="s">
        <v>4971</v>
      </c>
      <c r="L570" s="172" t="s">
        <v>4971</v>
      </c>
      <c r="M570" s="248" t="s">
        <v>4971</v>
      </c>
      <c r="N570" s="248" t="s">
        <v>4971</v>
      </c>
      <c r="O570" s="248" t="s">
        <v>4971</v>
      </c>
      <c r="P570" s="248">
        <v>0</v>
      </c>
      <c r="Q570" t="s">
        <v>4971</v>
      </c>
    </row>
    <row r="571" spans="6:17" x14ac:dyDescent="0.3">
      <c r="F571" s="248" t="s">
        <v>4971</v>
      </c>
      <c r="G571" s="248" t="s">
        <v>4971</v>
      </c>
      <c r="H571" s="171" t="s">
        <v>4971</v>
      </c>
      <c r="I571" s="248" t="s">
        <v>4971</v>
      </c>
      <c r="J571" s="248" t="s">
        <v>4971</v>
      </c>
      <c r="K571" s="31" t="s">
        <v>4971</v>
      </c>
      <c r="L571" s="172" t="s">
        <v>4971</v>
      </c>
      <c r="M571" s="248" t="s">
        <v>4971</v>
      </c>
      <c r="N571" s="248" t="s">
        <v>4971</v>
      </c>
      <c r="O571" s="248" t="s">
        <v>4971</v>
      </c>
      <c r="P571" s="248">
        <v>0</v>
      </c>
      <c r="Q571" t="s">
        <v>4971</v>
      </c>
    </row>
    <row r="572" spans="6:17" x14ac:dyDescent="0.3">
      <c r="F572" s="248" t="s">
        <v>4971</v>
      </c>
      <c r="G572" s="248" t="s">
        <v>4971</v>
      </c>
      <c r="H572" s="171" t="s">
        <v>4971</v>
      </c>
      <c r="I572" s="248" t="s">
        <v>4971</v>
      </c>
      <c r="J572" s="248" t="s">
        <v>4971</v>
      </c>
      <c r="K572" s="31" t="s">
        <v>4971</v>
      </c>
      <c r="L572" s="172" t="s">
        <v>4971</v>
      </c>
      <c r="M572" s="248" t="s">
        <v>4971</v>
      </c>
      <c r="N572" s="248" t="s">
        <v>4971</v>
      </c>
      <c r="O572" s="248" t="s">
        <v>4971</v>
      </c>
      <c r="P572" s="248">
        <v>0</v>
      </c>
      <c r="Q572" t="s">
        <v>4971</v>
      </c>
    </row>
    <row r="573" spans="6:17" x14ac:dyDescent="0.3">
      <c r="F573" s="248" t="s">
        <v>4971</v>
      </c>
      <c r="G573" s="248" t="s">
        <v>4971</v>
      </c>
      <c r="H573" s="171" t="s">
        <v>4971</v>
      </c>
      <c r="I573" s="248" t="s">
        <v>4971</v>
      </c>
      <c r="J573" s="248" t="s">
        <v>4971</v>
      </c>
      <c r="K573" s="31" t="s">
        <v>4971</v>
      </c>
      <c r="L573" s="172" t="s">
        <v>4971</v>
      </c>
      <c r="M573" s="248" t="s">
        <v>4971</v>
      </c>
      <c r="N573" s="248" t="s">
        <v>4971</v>
      </c>
      <c r="O573" s="248" t="s">
        <v>4971</v>
      </c>
      <c r="P573" s="248">
        <v>0</v>
      </c>
      <c r="Q573" t="s">
        <v>4971</v>
      </c>
    </row>
    <row r="574" spans="6:17" x14ac:dyDescent="0.3">
      <c r="F574" s="248" t="s">
        <v>4971</v>
      </c>
      <c r="G574" s="248" t="s">
        <v>4971</v>
      </c>
      <c r="H574" s="171" t="s">
        <v>4971</v>
      </c>
      <c r="I574" s="248" t="s">
        <v>4971</v>
      </c>
      <c r="J574" s="248" t="s">
        <v>4971</v>
      </c>
      <c r="K574" s="31" t="s">
        <v>4971</v>
      </c>
      <c r="L574" s="172" t="s">
        <v>4971</v>
      </c>
      <c r="M574" s="248" t="s">
        <v>4971</v>
      </c>
      <c r="N574" s="248" t="s">
        <v>4971</v>
      </c>
      <c r="O574" s="248" t="s">
        <v>4971</v>
      </c>
      <c r="P574" s="248">
        <v>0</v>
      </c>
      <c r="Q574" t="s">
        <v>4971</v>
      </c>
    </row>
    <row r="575" spans="6:17" x14ac:dyDescent="0.3">
      <c r="F575" s="248" t="s">
        <v>4971</v>
      </c>
      <c r="G575" s="248" t="s">
        <v>4971</v>
      </c>
      <c r="H575" s="171" t="s">
        <v>4971</v>
      </c>
      <c r="I575" s="248" t="s">
        <v>4971</v>
      </c>
      <c r="J575" s="248" t="s">
        <v>4971</v>
      </c>
      <c r="K575" s="31" t="s">
        <v>4971</v>
      </c>
      <c r="L575" s="172" t="s">
        <v>4971</v>
      </c>
      <c r="M575" s="248" t="s">
        <v>4971</v>
      </c>
      <c r="N575" s="248" t="s">
        <v>4971</v>
      </c>
      <c r="O575" s="248" t="s">
        <v>4971</v>
      </c>
      <c r="P575" s="248">
        <v>0</v>
      </c>
      <c r="Q575" t="s">
        <v>4971</v>
      </c>
    </row>
    <row r="576" spans="6:17" x14ac:dyDescent="0.3">
      <c r="F576" s="248" t="s">
        <v>4971</v>
      </c>
      <c r="G576" s="248" t="s">
        <v>4971</v>
      </c>
      <c r="H576" s="171" t="s">
        <v>4971</v>
      </c>
      <c r="I576" s="248" t="s">
        <v>4971</v>
      </c>
      <c r="J576" s="248" t="s">
        <v>4971</v>
      </c>
      <c r="K576" s="31" t="s">
        <v>4971</v>
      </c>
      <c r="L576" s="172" t="s">
        <v>4971</v>
      </c>
      <c r="M576" s="248" t="s">
        <v>4971</v>
      </c>
      <c r="N576" s="248" t="s">
        <v>4971</v>
      </c>
      <c r="O576" s="248" t="s">
        <v>4971</v>
      </c>
      <c r="P576" s="248">
        <v>0</v>
      </c>
      <c r="Q576" t="s">
        <v>4971</v>
      </c>
    </row>
    <row r="577" spans="6:17" x14ac:dyDescent="0.3">
      <c r="F577" s="248" t="s">
        <v>4971</v>
      </c>
      <c r="G577" s="248" t="s">
        <v>4971</v>
      </c>
      <c r="H577" s="171" t="s">
        <v>4971</v>
      </c>
      <c r="I577" s="248" t="s">
        <v>4971</v>
      </c>
      <c r="J577" s="248" t="s">
        <v>4971</v>
      </c>
      <c r="K577" s="31" t="s">
        <v>4971</v>
      </c>
      <c r="L577" s="172" t="s">
        <v>4971</v>
      </c>
      <c r="M577" s="248" t="s">
        <v>4971</v>
      </c>
      <c r="N577" s="248" t="s">
        <v>4971</v>
      </c>
      <c r="O577" s="248" t="s">
        <v>4971</v>
      </c>
      <c r="P577" s="248">
        <v>0</v>
      </c>
      <c r="Q577" t="s">
        <v>4971</v>
      </c>
    </row>
    <row r="578" spans="6:17" x14ac:dyDescent="0.3">
      <c r="F578" s="248" t="s">
        <v>4971</v>
      </c>
      <c r="G578" s="248" t="s">
        <v>4971</v>
      </c>
      <c r="H578" s="171" t="s">
        <v>4971</v>
      </c>
      <c r="I578" s="248" t="s">
        <v>4971</v>
      </c>
      <c r="J578" s="248" t="s">
        <v>4971</v>
      </c>
      <c r="K578" s="31" t="s">
        <v>4971</v>
      </c>
      <c r="L578" s="172" t="s">
        <v>4971</v>
      </c>
      <c r="M578" s="248" t="s">
        <v>4971</v>
      </c>
      <c r="N578" s="248" t="s">
        <v>4971</v>
      </c>
      <c r="O578" s="248" t="s">
        <v>4971</v>
      </c>
      <c r="P578" s="248">
        <v>0</v>
      </c>
      <c r="Q578" t="s">
        <v>4971</v>
      </c>
    </row>
    <row r="579" spans="6:17" x14ac:dyDescent="0.3">
      <c r="F579" s="248" t="s">
        <v>4971</v>
      </c>
      <c r="G579" s="248" t="s">
        <v>4971</v>
      </c>
      <c r="H579" s="171" t="s">
        <v>4971</v>
      </c>
      <c r="I579" s="248" t="s">
        <v>4971</v>
      </c>
      <c r="J579" s="248" t="s">
        <v>4971</v>
      </c>
      <c r="K579" s="31" t="s">
        <v>4971</v>
      </c>
      <c r="L579" s="172" t="s">
        <v>4971</v>
      </c>
      <c r="M579" s="248" t="s">
        <v>4971</v>
      </c>
      <c r="N579" s="248" t="s">
        <v>4971</v>
      </c>
      <c r="O579" s="248" t="s">
        <v>4971</v>
      </c>
      <c r="P579" s="248">
        <v>0</v>
      </c>
      <c r="Q579" t="s">
        <v>4971</v>
      </c>
    </row>
    <row r="580" spans="6:17" x14ac:dyDescent="0.3">
      <c r="F580" s="248" t="s">
        <v>4971</v>
      </c>
      <c r="G580" s="248" t="s">
        <v>4971</v>
      </c>
      <c r="H580" s="171" t="s">
        <v>4971</v>
      </c>
      <c r="I580" s="248" t="s">
        <v>4971</v>
      </c>
      <c r="J580" s="248" t="s">
        <v>4971</v>
      </c>
      <c r="K580" s="31" t="s">
        <v>4971</v>
      </c>
      <c r="L580" s="172" t="s">
        <v>4971</v>
      </c>
      <c r="M580" s="248" t="s">
        <v>4971</v>
      </c>
      <c r="N580" s="248" t="s">
        <v>4971</v>
      </c>
      <c r="O580" s="248" t="s">
        <v>4971</v>
      </c>
      <c r="P580" s="248">
        <v>0</v>
      </c>
      <c r="Q580" t="s">
        <v>4971</v>
      </c>
    </row>
    <row r="581" spans="6:17" x14ac:dyDescent="0.3">
      <c r="F581" s="248" t="s">
        <v>4971</v>
      </c>
      <c r="G581" s="248" t="s">
        <v>4971</v>
      </c>
      <c r="H581" s="171" t="s">
        <v>4971</v>
      </c>
      <c r="I581" s="248" t="s">
        <v>4971</v>
      </c>
      <c r="J581" s="248" t="s">
        <v>4971</v>
      </c>
      <c r="K581" s="31" t="s">
        <v>4971</v>
      </c>
      <c r="L581" s="172" t="s">
        <v>4971</v>
      </c>
      <c r="M581" s="248" t="s">
        <v>4971</v>
      </c>
      <c r="N581" s="248" t="s">
        <v>4971</v>
      </c>
      <c r="O581" s="248" t="s">
        <v>4971</v>
      </c>
      <c r="P581" s="248">
        <v>0</v>
      </c>
      <c r="Q581" t="s">
        <v>4971</v>
      </c>
    </row>
    <row r="582" spans="6:17" x14ac:dyDescent="0.3">
      <c r="F582" s="248" t="s">
        <v>4971</v>
      </c>
      <c r="G582" s="248" t="s">
        <v>4971</v>
      </c>
      <c r="H582" s="171" t="s">
        <v>4971</v>
      </c>
      <c r="I582" s="248" t="s">
        <v>4971</v>
      </c>
      <c r="J582" s="248" t="s">
        <v>4971</v>
      </c>
      <c r="K582" s="31" t="s">
        <v>4971</v>
      </c>
      <c r="L582" s="172" t="s">
        <v>4971</v>
      </c>
      <c r="M582" s="248" t="s">
        <v>4971</v>
      </c>
      <c r="N582" s="248" t="s">
        <v>4971</v>
      </c>
      <c r="O582" s="248" t="s">
        <v>4971</v>
      </c>
      <c r="P582" s="248">
        <v>0</v>
      </c>
      <c r="Q582" t="s">
        <v>4971</v>
      </c>
    </row>
    <row r="583" spans="6:17" x14ac:dyDescent="0.3">
      <c r="F583" s="248" t="s">
        <v>4971</v>
      </c>
      <c r="G583" s="248" t="s">
        <v>4971</v>
      </c>
      <c r="H583" s="171" t="s">
        <v>4971</v>
      </c>
      <c r="I583" s="248" t="s">
        <v>4971</v>
      </c>
      <c r="J583" s="248" t="s">
        <v>4971</v>
      </c>
      <c r="K583" s="31" t="s">
        <v>4971</v>
      </c>
      <c r="L583" s="172" t="s">
        <v>4971</v>
      </c>
      <c r="M583" s="248" t="s">
        <v>4971</v>
      </c>
      <c r="N583" s="248" t="s">
        <v>4971</v>
      </c>
      <c r="O583" s="248" t="s">
        <v>4971</v>
      </c>
      <c r="P583" s="248">
        <v>0</v>
      </c>
      <c r="Q583" t="s">
        <v>4971</v>
      </c>
    </row>
    <row r="584" spans="6:17" x14ac:dyDescent="0.3">
      <c r="F584" s="248" t="s">
        <v>4971</v>
      </c>
      <c r="G584" s="248" t="s">
        <v>4971</v>
      </c>
      <c r="H584" s="171" t="s">
        <v>4971</v>
      </c>
      <c r="I584" s="248" t="s">
        <v>4971</v>
      </c>
      <c r="J584" s="248" t="s">
        <v>4971</v>
      </c>
      <c r="K584" s="31" t="s">
        <v>4971</v>
      </c>
      <c r="L584" s="172" t="s">
        <v>4971</v>
      </c>
      <c r="M584" s="248" t="s">
        <v>4971</v>
      </c>
      <c r="N584" s="248" t="s">
        <v>4971</v>
      </c>
      <c r="O584" s="248" t="s">
        <v>4971</v>
      </c>
      <c r="P584" s="248">
        <v>0</v>
      </c>
      <c r="Q584" t="s">
        <v>4971</v>
      </c>
    </row>
    <row r="585" spans="6:17" x14ac:dyDescent="0.3">
      <c r="F585" s="248" t="s">
        <v>4971</v>
      </c>
      <c r="G585" s="248" t="s">
        <v>4971</v>
      </c>
      <c r="H585" s="171" t="s">
        <v>4971</v>
      </c>
      <c r="I585" s="248" t="s">
        <v>4971</v>
      </c>
      <c r="J585" s="248" t="s">
        <v>4971</v>
      </c>
      <c r="K585" s="31" t="s">
        <v>4971</v>
      </c>
      <c r="L585" s="172" t="s">
        <v>4971</v>
      </c>
      <c r="M585" s="248" t="s">
        <v>4971</v>
      </c>
      <c r="N585" s="248" t="s">
        <v>4971</v>
      </c>
      <c r="O585" s="248" t="s">
        <v>4971</v>
      </c>
      <c r="P585" s="248">
        <v>0</v>
      </c>
      <c r="Q585" t="s">
        <v>4971</v>
      </c>
    </row>
    <row r="586" spans="6:17" x14ac:dyDescent="0.3">
      <c r="F586" s="248" t="s">
        <v>4971</v>
      </c>
      <c r="G586" s="248" t="s">
        <v>4971</v>
      </c>
      <c r="H586" s="171" t="s">
        <v>4971</v>
      </c>
      <c r="I586" s="248" t="s">
        <v>4971</v>
      </c>
      <c r="J586" s="248" t="s">
        <v>4971</v>
      </c>
      <c r="K586" s="31" t="s">
        <v>4971</v>
      </c>
      <c r="L586" s="172" t="s">
        <v>4971</v>
      </c>
      <c r="M586" s="248" t="s">
        <v>4971</v>
      </c>
      <c r="N586" s="248" t="s">
        <v>4971</v>
      </c>
      <c r="O586" s="248" t="s">
        <v>4971</v>
      </c>
      <c r="P586" s="248">
        <v>0</v>
      </c>
      <c r="Q586" t="s">
        <v>4971</v>
      </c>
    </row>
    <row r="587" spans="6:17" x14ac:dyDescent="0.3">
      <c r="F587" s="248" t="s">
        <v>4971</v>
      </c>
      <c r="G587" s="248" t="s">
        <v>4971</v>
      </c>
      <c r="H587" s="171" t="s">
        <v>4971</v>
      </c>
      <c r="I587" s="248" t="s">
        <v>4971</v>
      </c>
      <c r="J587" s="248" t="s">
        <v>4971</v>
      </c>
      <c r="K587" s="31" t="s">
        <v>4971</v>
      </c>
      <c r="L587" s="172" t="s">
        <v>4971</v>
      </c>
      <c r="M587" s="248" t="s">
        <v>4971</v>
      </c>
      <c r="N587" s="248" t="s">
        <v>4971</v>
      </c>
      <c r="O587" s="248" t="s">
        <v>4971</v>
      </c>
      <c r="P587" s="248">
        <v>0</v>
      </c>
      <c r="Q587" t="s">
        <v>4971</v>
      </c>
    </row>
    <row r="588" spans="6:17" x14ac:dyDescent="0.3">
      <c r="F588" s="248" t="s">
        <v>4971</v>
      </c>
      <c r="G588" s="248" t="s">
        <v>4971</v>
      </c>
      <c r="H588" s="171" t="s">
        <v>4971</v>
      </c>
      <c r="I588" s="248" t="s">
        <v>4971</v>
      </c>
      <c r="J588" s="248" t="s">
        <v>4971</v>
      </c>
      <c r="K588" s="31" t="s">
        <v>4971</v>
      </c>
      <c r="L588" s="172" t="s">
        <v>4971</v>
      </c>
      <c r="M588" s="248" t="s">
        <v>4971</v>
      </c>
      <c r="N588" s="248" t="s">
        <v>4971</v>
      </c>
      <c r="O588" s="248" t="s">
        <v>4971</v>
      </c>
      <c r="P588" s="248">
        <v>0</v>
      </c>
      <c r="Q588" t="s">
        <v>4971</v>
      </c>
    </row>
    <row r="589" spans="6:17" x14ac:dyDescent="0.3">
      <c r="F589" s="248" t="s">
        <v>4971</v>
      </c>
      <c r="G589" s="248" t="s">
        <v>4971</v>
      </c>
      <c r="H589" s="171" t="s">
        <v>4971</v>
      </c>
      <c r="I589" s="248" t="s">
        <v>4971</v>
      </c>
      <c r="J589" s="248" t="s">
        <v>4971</v>
      </c>
      <c r="K589" s="31" t="s">
        <v>4971</v>
      </c>
      <c r="L589" s="172" t="s">
        <v>4971</v>
      </c>
      <c r="M589" s="248" t="s">
        <v>4971</v>
      </c>
      <c r="N589" s="248" t="s">
        <v>4971</v>
      </c>
      <c r="O589" s="248" t="s">
        <v>4971</v>
      </c>
      <c r="P589" s="248">
        <v>0</v>
      </c>
      <c r="Q589" t="s">
        <v>4971</v>
      </c>
    </row>
    <row r="590" spans="6:17" x14ac:dyDescent="0.3">
      <c r="F590" s="248" t="s">
        <v>4971</v>
      </c>
      <c r="G590" s="248" t="s">
        <v>4971</v>
      </c>
      <c r="H590" s="171" t="s">
        <v>4971</v>
      </c>
      <c r="I590" s="248" t="s">
        <v>4971</v>
      </c>
      <c r="J590" s="248" t="s">
        <v>4971</v>
      </c>
      <c r="K590" s="31" t="s">
        <v>4971</v>
      </c>
      <c r="L590" s="172" t="s">
        <v>4971</v>
      </c>
      <c r="M590" s="248" t="s">
        <v>4971</v>
      </c>
      <c r="N590" s="248" t="s">
        <v>4971</v>
      </c>
      <c r="O590" s="248" t="s">
        <v>4971</v>
      </c>
      <c r="P590" s="248">
        <v>0</v>
      </c>
      <c r="Q590" t="s">
        <v>4971</v>
      </c>
    </row>
    <row r="591" spans="6:17" x14ac:dyDescent="0.3">
      <c r="F591" s="248" t="s">
        <v>4971</v>
      </c>
      <c r="G591" s="248" t="s">
        <v>4971</v>
      </c>
      <c r="H591" s="171" t="s">
        <v>4971</v>
      </c>
      <c r="I591" s="248" t="s">
        <v>4971</v>
      </c>
      <c r="J591" s="248" t="s">
        <v>4971</v>
      </c>
      <c r="K591" s="31" t="s">
        <v>4971</v>
      </c>
      <c r="L591" s="172" t="s">
        <v>4971</v>
      </c>
      <c r="M591" s="248" t="s">
        <v>4971</v>
      </c>
      <c r="N591" s="248" t="s">
        <v>4971</v>
      </c>
      <c r="O591" s="248" t="s">
        <v>4971</v>
      </c>
      <c r="P591" s="248">
        <v>0</v>
      </c>
      <c r="Q591" t="s">
        <v>4971</v>
      </c>
    </row>
    <row r="592" spans="6:17" x14ac:dyDescent="0.3">
      <c r="F592" s="248" t="s">
        <v>4971</v>
      </c>
      <c r="G592" s="248" t="s">
        <v>4971</v>
      </c>
      <c r="H592" s="171" t="s">
        <v>4971</v>
      </c>
      <c r="I592" s="248" t="s">
        <v>4971</v>
      </c>
      <c r="J592" s="248" t="s">
        <v>4971</v>
      </c>
      <c r="K592" s="31" t="s">
        <v>4971</v>
      </c>
      <c r="L592" s="172" t="s">
        <v>4971</v>
      </c>
      <c r="M592" s="248" t="s">
        <v>4971</v>
      </c>
      <c r="N592" s="248" t="s">
        <v>4971</v>
      </c>
      <c r="O592" s="248" t="s">
        <v>4971</v>
      </c>
      <c r="P592" s="248">
        <v>0</v>
      </c>
      <c r="Q592" t="s">
        <v>4971</v>
      </c>
    </row>
    <row r="593" spans="6:17" x14ac:dyDescent="0.3">
      <c r="F593" s="248" t="s">
        <v>4971</v>
      </c>
      <c r="G593" s="248" t="s">
        <v>4971</v>
      </c>
      <c r="H593" s="171" t="s">
        <v>4971</v>
      </c>
      <c r="I593" s="248" t="s">
        <v>4971</v>
      </c>
      <c r="J593" s="248" t="s">
        <v>4971</v>
      </c>
      <c r="K593" s="31" t="s">
        <v>4971</v>
      </c>
      <c r="L593" s="172" t="s">
        <v>4971</v>
      </c>
      <c r="M593" s="248" t="s">
        <v>4971</v>
      </c>
      <c r="N593" s="248" t="s">
        <v>4971</v>
      </c>
      <c r="O593" s="248" t="s">
        <v>4971</v>
      </c>
      <c r="P593" s="248">
        <v>0</v>
      </c>
      <c r="Q593" t="s">
        <v>4971</v>
      </c>
    </row>
    <row r="594" spans="6:17" x14ac:dyDescent="0.3">
      <c r="F594" s="248" t="s">
        <v>4971</v>
      </c>
      <c r="G594" s="248" t="s">
        <v>4971</v>
      </c>
      <c r="H594" s="171" t="s">
        <v>4971</v>
      </c>
      <c r="I594" s="248" t="s">
        <v>4971</v>
      </c>
      <c r="J594" s="248" t="s">
        <v>4971</v>
      </c>
      <c r="K594" s="31" t="s">
        <v>4971</v>
      </c>
      <c r="L594" s="172" t="s">
        <v>4971</v>
      </c>
      <c r="M594" s="248" t="s">
        <v>4971</v>
      </c>
      <c r="N594" s="248" t="s">
        <v>4971</v>
      </c>
      <c r="O594" s="248" t="s">
        <v>4971</v>
      </c>
      <c r="P594" s="248">
        <v>0</v>
      </c>
      <c r="Q594" t="s">
        <v>4971</v>
      </c>
    </row>
    <row r="595" spans="6:17" x14ac:dyDescent="0.3">
      <c r="F595" s="248" t="s">
        <v>4971</v>
      </c>
      <c r="G595" s="248" t="s">
        <v>4971</v>
      </c>
      <c r="H595" s="171" t="s">
        <v>4971</v>
      </c>
      <c r="I595" s="248" t="s">
        <v>4971</v>
      </c>
      <c r="J595" s="248" t="s">
        <v>4971</v>
      </c>
      <c r="K595" s="31" t="s">
        <v>4971</v>
      </c>
      <c r="L595" s="172" t="s">
        <v>4971</v>
      </c>
      <c r="M595" s="248" t="s">
        <v>4971</v>
      </c>
      <c r="N595" s="248" t="s">
        <v>4971</v>
      </c>
      <c r="O595" s="248" t="s">
        <v>4971</v>
      </c>
      <c r="P595" s="248">
        <v>0</v>
      </c>
      <c r="Q595" t="s">
        <v>4971</v>
      </c>
    </row>
    <row r="596" spans="6:17" x14ac:dyDescent="0.3">
      <c r="F596" s="248" t="s">
        <v>4971</v>
      </c>
      <c r="G596" s="248" t="s">
        <v>4971</v>
      </c>
      <c r="H596" s="171" t="s">
        <v>4971</v>
      </c>
      <c r="I596" s="248" t="s">
        <v>4971</v>
      </c>
      <c r="J596" s="248" t="s">
        <v>4971</v>
      </c>
      <c r="K596" s="31" t="s">
        <v>4971</v>
      </c>
      <c r="L596" s="172" t="s">
        <v>4971</v>
      </c>
      <c r="M596" s="248" t="s">
        <v>4971</v>
      </c>
      <c r="N596" s="248" t="s">
        <v>4971</v>
      </c>
      <c r="O596" s="248" t="s">
        <v>4971</v>
      </c>
      <c r="P596" s="248">
        <v>0</v>
      </c>
      <c r="Q596" t="s">
        <v>4971</v>
      </c>
    </row>
    <row r="597" spans="6:17" x14ac:dyDescent="0.3">
      <c r="F597" s="248" t="s">
        <v>4971</v>
      </c>
      <c r="G597" s="248" t="s">
        <v>4971</v>
      </c>
      <c r="H597" s="171" t="s">
        <v>4971</v>
      </c>
      <c r="I597" s="248" t="s">
        <v>4971</v>
      </c>
      <c r="J597" s="248" t="s">
        <v>4971</v>
      </c>
      <c r="K597" s="31" t="s">
        <v>4971</v>
      </c>
      <c r="L597" s="172" t="s">
        <v>4971</v>
      </c>
      <c r="M597" s="248" t="s">
        <v>4971</v>
      </c>
      <c r="N597" s="248" t="s">
        <v>4971</v>
      </c>
      <c r="O597" s="248" t="s">
        <v>4971</v>
      </c>
      <c r="P597" s="248">
        <v>0</v>
      </c>
      <c r="Q597" t="s">
        <v>4971</v>
      </c>
    </row>
    <row r="598" spans="6:17" x14ac:dyDescent="0.3">
      <c r="F598" s="248" t="s">
        <v>4971</v>
      </c>
      <c r="G598" s="248" t="s">
        <v>4971</v>
      </c>
      <c r="H598" s="171" t="s">
        <v>4971</v>
      </c>
      <c r="I598" s="248" t="s">
        <v>4971</v>
      </c>
      <c r="J598" s="248" t="s">
        <v>4971</v>
      </c>
      <c r="K598" s="31" t="s">
        <v>4971</v>
      </c>
      <c r="L598" s="172" t="s">
        <v>4971</v>
      </c>
      <c r="M598" s="248" t="s">
        <v>4971</v>
      </c>
      <c r="N598" s="248" t="s">
        <v>4971</v>
      </c>
      <c r="O598" s="248" t="s">
        <v>4971</v>
      </c>
      <c r="P598" s="248">
        <v>0</v>
      </c>
      <c r="Q598" t="s">
        <v>4971</v>
      </c>
    </row>
    <row r="599" spans="6:17" x14ac:dyDescent="0.3">
      <c r="F599" s="248" t="s">
        <v>4971</v>
      </c>
      <c r="G599" s="248" t="s">
        <v>4971</v>
      </c>
      <c r="H599" s="171" t="s">
        <v>4971</v>
      </c>
      <c r="I599" s="248" t="s">
        <v>4971</v>
      </c>
      <c r="J599" s="248" t="s">
        <v>4971</v>
      </c>
      <c r="K599" s="31" t="s">
        <v>4971</v>
      </c>
      <c r="L599" s="172" t="s">
        <v>4971</v>
      </c>
      <c r="M599" s="248" t="s">
        <v>4971</v>
      </c>
      <c r="N599" s="248" t="s">
        <v>4971</v>
      </c>
      <c r="O599" s="248" t="s">
        <v>4971</v>
      </c>
      <c r="P599" s="248">
        <v>0</v>
      </c>
      <c r="Q599" t="s">
        <v>4971</v>
      </c>
    </row>
    <row r="600" spans="6:17" x14ac:dyDescent="0.3">
      <c r="F600" s="248" t="s">
        <v>4971</v>
      </c>
      <c r="G600" s="248" t="s">
        <v>4971</v>
      </c>
      <c r="H600" s="171" t="s">
        <v>4971</v>
      </c>
      <c r="I600" s="248" t="s">
        <v>4971</v>
      </c>
      <c r="J600" s="248" t="s">
        <v>4971</v>
      </c>
      <c r="K600" s="31" t="s">
        <v>4971</v>
      </c>
      <c r="L600" s="172" t="s">
        <v>4971</v>
      </c>
      <c r="M600" s="248" t="s">
        <v>4971</v>
      </c>
      <c r="N600" s="248" t="s">
        <v>4971</v>
      </c>
      <c r="O600" s="248" t="s">
        <v>4971</v>
      </c>
      <c r="P600" s="248">
        <v>0</v>
      </c>
      <c r="Q600" t="s">
        <v>4971</v>
      </c>
    </row>
    <row r="601" spans="6:17" x14ac:dyDescent="0.3">
      <c r="F601" s="248" t="s">
        <v>4971</v>
      </c>
      <c r="G601" s="248" t="s">
        <v>4971</v>
      </c>
      <c r="H601" s="171" t="s">
        <v>4971</v>
      </c>
      <c r="I601" s="248" t="s">
        <v>4971</v>
      </c>
      <c r="J601" s="248" t="s">
        <v>4971</v>
      </c>
      <c r="K601" s="31" t="s">
        <v>4971</v>
      </c>
      <c r="L601" s="172" t="s">
        <v>4971</v>
      </c>
      <c r="M601" s="248" t="s">
        <v>4971</v>
      </c>
      <c r="N601" s="248" t="s">
        <v>4971</v>
      </c>
      <c r="O601" s="248" t="s">
        <v>4971</v>
      </c>
      <c r="P601" s="248">
        <v>0</v>
      </c>
      <c r="Q601" t="s">
        <v>4971</v>
      </c>
    </row>
    <row r="602" spans="6:17" x14ac:dyDescent="0.3">
      <c r="F602" s="248" t="s">
        <v>4971</v>
      </c>
      <c r="G602" s="248" t="s">
        <v>4971</v>
      </c>
      <c r="H602" s="171" t="s">
        <v>4971</v>
      </c>
      <c r="I602" s="248" t="s">
        <v>4971</v>
      </c>
      <c r="J602" s="248" t="s">
        <v>4971</v>
      </c>
      <c r="K602" s="31" t="s">
        <v>4971</v>
      </c>
      <c r="L602" s="172" t="s">
        <v>4971</v>
      </c>
      <c r="M602" s="248" t="s">
        <v>4971</v>
      </c>
      <c r="N602" s="248" t="s">
        <v>4971</v>
      </c>
      <c r="O602" s="248" t="s">
        <v>4971</v>
      </c>
      <c r="P602" s="248">
        <v>0</v>
      </c>
      <c r="Q602" t="s">
        <v>4971</v>
      </c>
    </row>
    <row r="603" spans="6:17" x14ac:dyDescent="0.3">
      <c r="F603" s="248" t="s">
        <v>4971</v>
      </c>
      <c r="G603" s="248" t="s">
        <v>4971</v>
      </c>
      <c r="H603" s="171" t="s">
        <v>4971</v>
      </c>
      <c r="I603" s="248" t="s">
        <v>4971</v>
      </c>
      <c r="J603" s="248" t="s">
        <v>4971</v>
      </c>
      <c r="K603" s="31" t="s">
        <v>4971</v>
      </c>
      <c r="L603" s="172" t="s">
        <v>4971</v>
      </c>
      <c r="M603" s="248" t="s">
        <v>4971</v>
      </c>
      <c r="N603" s="248" t="s">
        <v>4971</v>
      </c>
      <c r="O603" s="248" t="s">
        <v>4971</v>
      </c>
      <c r="P603" s="248">
        <v>0</v>
      </c>
      <c r="Q603" t="s">
        <v>4971</v>
      </c>
    </row>
    <row r="604" spans="6:17" x14ac:dyDescent="0.3">
      <c r="F604" s="248" t="s">
        <v>4971</v>
      </c>
      <c r="G604" s="248" t="s">
        <v>4971</v>
      </c>
      <c r="H604" s="171" t="s">
        <v>4971</v>
      </c>
      <c r="I604" s="248" t="s">
        <v>4971</v>
      </c>
      <c r="J604" s="248" t="s">
        <v>4971</v>
      </c>
      <c r="K604" s="31" t="s">
        <v>4971</v>
      </c>
      <c r="L604" s="172" t="s">
        <v>4971</v>
      </c>
      <c r="M604" s="248" t="s">
        <v>4971</v>
      </c>
      <c r="N604" s="248" t="s">
        <v>4971</v>
      </c>
      <c r="O604" s="248" t="s">
        <v>4971</v>
      </c>
      <c r="P604" s="248">
        <v>0</v>
      </c>
      <c r="Q604" t="s">
        <v>4971</v>
      </c>
    </row>
    <row r="605" spans="6:17" x14ac:dyDescent="0.3">
      <c r="F605" s="248" t="s">
        <v>4971</v>
      </c>
      <c r="G605" s="248" t="s">
        <v>4971</v>
      </c>
      <c r="H605" s="171" t="s">
        <v>4971</v>
      </c>
      <c r="I605" s="248" t="s">
        <v>4971</v>
      </c>
      <c r="J605" s="248" t="s">
        <v>4971</v>
      </c>
      <c r="K605" s="31" t="s">
        <v>4971</v>
      </c>
      <c r="L605" s="172" t="s">
        <v>4971</v>
      </c>
      <c r="M605" s="248" t="s">
        <v>4971</v>
      </c>
      <c r="N605" s="248" t="s">
        <v>4971</v>
      </c>
      <c r="O605" s="248" t="s">
        <v>4971</v>
      </c>
      <c r="P605" s="248">
        <v>0</v>
      </c>
      <c r="Q605" t="s">
        <v>4971</v>
      </c>
    </row>
    <row r="606" spans="6:17" x14ac:dyDescent="0.3">
      <c r="F606" s="248" t="s">
        <v>4971</v>
      </c>
      <c r="G606" s="248" t="s">
        <v>4971</v>
      </c>
      <c r="H606" s="171" t="s">
        <v>4971</v>
      </c>
      <c r="I606" s="248" t="s">
        <v>4971</v>
      </c>
      <c r="J606" s="248" t="s">
        <v>4971</v>
      </c>
      <c r="K606" s="31" t="s">
        <v>4971</v>
      </c>
      <c r="L606" s="172" t="s">
        <v>4971</v>
      </c>
      <c r="M606" s="248" t="s">
        <v>4971</v>
      </c>
      <c r="N606" s="248" t="s">
        <v>4971</v>
      </c>
      <c r="O606" s="248" t="s">
        <v>4971</v>
      </c>
      <c r="P606" s="248">
        <v>0</v>
      </c>
      <c r="Q606" t="s">
        <v>4971</v>
      </c>
    </row>
    <row r="607" spans="6:17" x14ac:dyDescent="0.3">
      <c r="F607" s="248" t="s">
        <v>4971</v>
      </c>
      <c r="G607" s="248" t="s">
        <v>4971</v>
      </c>
      <c r="H607" s="171" t="s">
        <v>4971</v>
      </c>
      <c r="I607" s="248" t="s">
        <v>4971</v>
      </c>
      <c r="J607" s="248" t="s">
        <v>4971</v>
      </c>
      <c r="K607" s="31" t="s">
        <v>4971</v>
      </c>
      <c r="L607" s="172" t="s">
        <v>4971</v>
      </c>
      <c r="M607" s="248" t="s">
        <v>4971</v>
      </c>
      <c r="N607" s="248" t="s">
        <v>4971</v>
      </c>
      <c r="O607" s="248" t="s">
        <v>4971</v>
      </c>
      <c r="P607" s="248">
        <v>0</v>
      </c>
      <c r="Q607" t="s">
        <v>4971</v>
      </c>
    </row>
    <row r="608" spans="6:17" x14ac:dyDescent="0.3">
      <c r="F608" s="248" t="s">
        <v>4971</v>
      </c>
      <c r="G608" s="248" t="s">
        <v>4971</v>
      </c>
      <c r="H608" s="171" t="s">
        <v>4971</v>
      </c>
      <c r="I608" s="248" t="s">
        <v>4971</v>
      </c>
      <c r="J608" s="248" t="s">
        <v>4971</v>
      </c>
      <c r="K608" s="31" t="s">
        <v>4971</v>
      </c>
      <c r="L608" s="172" t="s">
        <v>4971</v>
      </c>
      <c r="M608" s="248" t="s">
        <v>4971</v>
      </c>
      <c r="N608" s="248" t="s">
        <v>4971</v>
      </c>
      <c r="O608" s="248" t="s">
        <v>4971</v>
      </c>
      <c r="P608" s="248">
        <v>0</v>
      </c>
      <c r="Q608" t="s">
        <v>4971</v>
      </c>
    </row>
    <row r="609" spans="6:17" x14ac:dyDescent="0.3">
      <c r="F609" s="248" t="s">
        <v>4971</v>
      </c>
      <c r="G609" s="248" t="s">
        <v>4971</v>
      </c>
      <c r="H609" s="171" t="s">
        <v>4971</v>
      </c>
      <c r="I609" s="248" t="s">
        <v>4971</v>
      </c>
      <c r="J609" s="248" t="s">
        <v>4971</v>
      </c>
      <c r="K609" s="31" t="s">
        <v>4971</v>
      </c>
      <c r="L609" s="172" t="s">
        <v>4971</v>
      </c>
      <c r="M609" s="248" t="s">
        <v>4971</v>
      </c>
      <c r="N609" s="248" t="s">
        <v>4971</v>
      </c>
      <c r="O609" s="248" t="s">
        <v>4971</v>
      </c>
      <c r="P609" s="248">
        <v>0</v>
      </c>
      <c r="Q609" t="s">
        <v>4971</v>
      </c>
    </row>
    <row r="610" spans="6:17" x14ac:dyDescent="0.3">
      <c r="F610" s="248" t="s">
        <v>4971</v>
      </c>
      <c r="G610" s="248" t="s">
        <v>4971</v>
      </c>
      <c r="H610" s="171" t="s">
        <v>4971</v>
      </c>
      <c r="I610" s="248" t="s">
        <v>4971</v>
      </c>
      <c r="J610" s="248" t="s">
        <v>4971</v>
      </c>
      <c r="K610" s="31" t="s">
        <v>4971</v>
      </c>
      <c r="L610" s="172" t="s">
        <v>4971</v>
      </c>
      <c r="M610" s="248" t="s">
        <v>4971</v>
      </c>
      <c r="N610" s="248" t="s">
        <v>4971</v>
      </c>
      <c r="O610" s="248" t="s">
        <v>4971</v>
      </c>
      <c r="P610" s="248">
        <v>0</v>
      </c>
      <c r="Q610" t="s">
        <v>4971</v>
      </c>
    </row>
    <row r="611" spans="6:17" x14ac:dyDescent="0.3">
      <c r="F611" s="248" t="s">
        <v>4971</v>
      </c>
      <c r="G611" s="248" t="s">
        <v>4971</v>
      </c>
      <c r="H611" s="171" t="s">
        <v>4971</v>
      </c>
      <c r="I611" s="248" t="s">
        <v>4971</v>
      </c>
      <c r="J611" s="248" t="s">
        <v>4971</v>
      </c>
      <c r="K611" s="31" t="s">
        <v>4971</v>
      </c>
      <c r="L611" s="172" t="s">
        <v>4971</v>
      </c>
      <c r="M611" s="248" t="s">
        <v>4971</v>
      </c>
      <c r="N611" s="248" t="s">
        <v>4971</v>
      </c>
      <c r="O611" s="248" t="s">
        <v>4971</v>
      </c>
      <c r="P611" s="248">
        <v>0</v>
      </c>
      <c r="Q611" t="s">
        <v>4971</v>
      </c>
    </row>
    <row r="612" spans="6:17" x14ac:dyDescent="0.3">
      <c r="F612" s="248" t="s">
        <v>4971</v>
      </c>
      <c r="G612" s="248" t="s">
        <v>4971</v>
      </c>
      <c r="H612" s="171" t="s">
        <v>4971</v>
      </c>
      <c r="I612" s="248" t="s">
        <v>4971</v>
      </c>
      <c r="J612" s="248" t="s">
        <v>4971</v>
      </c>
      <c r="K612" s="31" t="s">
        <v>4971</v>
      </c>
      <c r="L612" s="172" t="s">
        <v>4971</v>
      </c>
      <c r="M612" s="248" t="s">
        <v>4971</v>
      </c>
      <c r="N612" s="248" t="s">
        <v>4971</v>
      </c>
      <c r="O612" s="248" t="s">
        <v>4971</v>
      </c>
      <c r="P612" s="248">
        <v>0</v>
      </c>
      <c r="Q612" t="s">
        <v>4971</v>
      </c>
    </row>
    <row r="613" spans="6:17" x14ac:dyDescent="0.3">
      <c r="F613" s="248" t="s">
        <v>4971</v>
      </c>
      <c r="G613" s="248" t="s">
        <v>4971</v>
      </c>
      <c r="H613" s="171" t="s">
        <v>4971</v>
      </c>
      <c r="I613" s="248" t="s">
        <v>4971</v>
      </c>
      <c r="J613" s="248" t="s">
        <v>4971</v>
      </c>
      <c r="K613" s="31" t="s">
        <v>4971</v>
      </c>
      <c r="L613" s="172" t="s">
        <v>4971</v>
      </c>
      <c r="M613" s="248" t="s">
        <v>4971</v>
      </c>
      <c r="N613" s="248" t="s">
        <v>4971</v>
      </c>
      <c r="O613" s="248" t="s">
        <v>4971</v>
      </c>
      <c r="P613" s="248">
        <v>0</v>
      </c>
      <c r="Q613" t="s">
        <v>4971</v>
      </c>
    </row>
    <row r="614" spans="6:17" x14ac:dyDescent="0.3">
      <c r="F614" s="248" t="s">
        <v>4971</v>
      </c>
      <c r="G614" s="248" t="s">
        <v>4971</v>
      </c>
      <c r="H614" s="171" t="s">
        <v>4971</v>
      </c>
      <c r="I614" s="248" t="s">
        <v>4971</v>
      </c>
      <c r="J614" s="248" t="s">
        <v>4971</v>
      </c>
      <c r="K614" s="31" t="s">
        <v>4971</v>
      </c>
      <c r="L614" s="172" t="s">
        <v>4971</v>
      </c>
      <c r="M614" s="248" t="s">
        <v>4971</v>
      </c>
      <c r="N614" s="248" t="s">
        <v>4971</v>
      </c>
      <c r="O614" s="248" t="s">
        <v>4971</v>
      </c>
      <c r="P614" s="248">
        <v>0</v>
      </c>
      <c r="Q614" t="s">
        <v>4971</v>
      </c>
    </row>
    <row r="615" spans="6:17" x14ac:dyDescent="0.3">
      <c r="F615" s="248" t="s">
        <v>4971</v>
      </c>
      <c r="G615" s="248" t="s">
        <v>4971</v>
      </c>
      <c r="H615" s="171" t="s">
        <v>4971</v>
      </c>
      <c r="I615" s="248" t="s">
        <v>4971</v>
      </c>
      <c r="J615" s="248" t="s">
        <v>4971</v>
      </c>
      <c r="K615" s="31" t="s">
        <v>4971</v>
      </c>
      <c r="L615" s="172" t="s">
        <v>4971</v>
      </c>
      <c r="M615" s="248" t="s">
        <v>4971</v>
      </c>
      <c r="N615" s="248" t="s">
        <v>4971</v>
      </c>
      <c r="O615" s="248" t="s">
        <v>4971</v>
      </c>
      <c r="P615" s="248">
        <v>0</v>
      </c>
      <c r="Q615" t="s">
        <v>4971</v>
      </c>
    </row>
    <row r="616" spans="6:17" x14ac:dyDescent="0.3">
      <c r="F616" s="248" t="s">
        <v>4971</v>
      </c>
      <c r="G616" s="248" t="s">
        <v>4971</v>
      </c>
      <c r="H616" s="171" t="s">
        <v>4971</v>
      </c>
      <c r="I616" s="248" t="s">
        <v>4971</v>
      </c>
      <c r="J616" s="248" t="s">
        <v>4971</v>
      </c>
      <c r="K616" s="31" t="s">
        <v>4971</v>
      </c>
      <c r="L616" s="172" t="s">
        <v>4971</v>
      </c>
      <c r="M616" s="248" t="s">
        <v>4971</v>
      </c>
      <c r="N616" s="248" t="s">
        <v>4971</v>
      </c>
      <c r="O616" s="248" t="s">
        <v>4971</v>
      </c>
      <c r="P616" s="248">
        <v>0</v>
      </c>
      <c r="Q616" t="s">
        <v>4971</v>
      </c>
    </row>
    <row r="617" spans="6:17" x14ac:dyDescent="0.3">
      <c r="F617" s="248" t="s">
        <v>4971</v>
      </c>
      <c r="G617" s="248" t="s">
        <v>4971</v>
      </c>
      <c r="H617" s="171" t="s">
        <v>4971</v>
      </c>
      <c r="I617" s="248" t="s">
        <v>4971</v>
      </c>
      <c r="J617" s="248" t="s">
        <v>4971</v>
      </c>
      <c r="K617" s="31" t="s">
        <v>4971</v>
      </c>
      <c r="L617" s="172" t="s">
        <v>4971</v>
      </c>
      <c r="M617" s="248" t="s">
        <v>4971</v>
      </c>
      <c r="N617" s="248" t="s">
        <v>4971</v>
      </c>
      <c r="O617" s="248" t="s">
        <v>4971</v>
      </c>
      <c r="P617" s="248">
        <v>0</v>
      </c>
      <c r="Q617" t="s">
        <v>4971</v>
      </c>
    </row>
    <row r="618" spans="6:17" x14ac:dyDescent="0.3">
      <c r="F618" s="248" t="s">
        <v>4971</v>
      </c>
      <c r="G618" s="248" t="s">
        <v>4971</v>
      </c>
      <c r="H618" s="171" t="s">
        <v>4971</v>
      </c>
      <c r="I618" s="248" t="s">
        <v>4971</v>
      </c>
      <c r="J618" s="248" t="s">
        <v>4971</v>
      </c>
      <c r="K618" s="31" t="s">
        <v>4971</v>
      </c>
      <c r="L618" s="172" t="s">
        <v>4971</v>
      </c>
      <c r="M618" s="248" t="s">
        <v>4971</v>
      </c>
      <c r="N618" s="248" t="s">
        <v>4971</v>
      </c>
      <c r="O618" s="248" t="s">
        <v>4971</v>
      </c>
      <c r="P618" s="248">
        <v>0</v>
      </c>
      <c r="Q618" t="s">
        <v>4971</v>
      </c>
    </row>
    <row r="619" spans="6:17" x14ac:dyDescent="0.3">
      <c r="F619" s="248" t="s">
        <v>4971</v>
      </c>
      <c r="G619" s="248" t="s">
        <v>4971</v>
      </c>
      <c r="H619" s="171" t="s">
        <v>4971</v>
      </c>
      <c r="I619" s="248" t="s">
        <v>4971</v>
      </c>
      <c r="J619" s="248" t="s">
        <v>4971</v>
      </c>
      <c r="K619" s="31" t="s">
        <v>4971</v>
      </c>
      <c r="L619" s="172" t="s">
        <v>4971</v>
      </c>
      <c r="M619" s="248" t="s">
        <v>4971</v>
      </c>
      <c r="N619" s="248" t="s">
        <v>4971</v>
      </c>
      <c r="O619" s="248" t="s">
        <v>4971</v>
      </c>
      <c r="P619" s="248">
        <v>0</v>
      </c>
      <c r="Q619" t="s">
        <v>4971</v>
      </c>
    </row>
    <row r="620" spans="6:17" x14ac:dyDescent="0.3">
      <c r="F620" s="248" t="s">
        <v>4971</v>
      </c>
      <c r="G620" s="248" t="s">
        <v>4971</v>
      </c>
      <c r="H620" s="171" t="s">
        <v>4971</v>
      </c>
      <c r="I620" s="248" t="s">
        <v>4971</v>
      </c>
      <c r="J620" s="248" t="s">
        <v>4971</v>
      </c>
      <c r="K620" s="31" t="s">
        <v>4971</v>
      </c>
      <c r="L620" s="172" t="s">
        <v>4971</v>
      </c>
      <c r="M620" s="248" t="s">
        <v>4971</v>
      </c>
      <c r="N620" s="248" t="s">
        <v>4971</v>
      </c>
      <c r="O620" s="248" t="s">
        <v>4971</v>
      </c>
      <c r="P620" s="248">
        <v>0</v>
      </c>
      <c r="Q620" t="s">
        <v>4971</v>
      </c>
    </row>
    <row r="621" spans="6:17" x14ac:dyDescent="0.3">
      <c r="F621" s="248" t="s">
        <v>4971</v>
      </c>
      <c r="G621" s="248" t="s">
        <v>4971</v>
      </c>
      <c r="H621" s="171" t="s">
        <v>4971</v>
      </c>
      <c r="I621" s="248" t="s">
        <v>4971</v>
      </c>
      <c r="J621" s="248" t="s">
        <v>4971</v>
      </c>
      <c r="K621" s="31" t="s">
        <v>4971</v>
      </c>
      <c r="L621" s="172" t="s">
        <v>4971</v>
      </c>
      <c r="M621" s="248" t="s">
        <v>4971</v>
      </c>
      <c r="N621" s="248" t="s">
        <v>4971</v>
      </c>
      <c r="O621" s="248" t="s">
        <v>4971</v>
      </c>
      <c r="P621" s="248">
        <v>0</v>
      </c>
      <c r="Q621" t="s">
        <v>4971</v>
      </c>
    </row>
    <row r="622" spans="6:17" x14ac:dyDescent="0.3">
      <c r="F622" s="248" t="s">
        <v>4971</v>
      </c>
      <c r="G622" s="248" t="s">
        <v>4971</v>
      </c>
      <c r="H622" s="171" t="s">
        <v>4971</v>
      </c>
      <c r="I622" s="248" t="s">
        <v>4971</v>
      </c>
      <c r="J622" s="248" t="s">
        <v>4971</v>
      </c>
      <c r="K622" s="31" t="s">
        <v>4971</v>
      </c>
      <c r="L622" s="172" t="s">
        <v>4971</v>
      </c>
      <c r="M622" s="248" t="s">
        <v>4971</v>
      </c>
      <c r="N622" s="248" t="s">
        <v>4971</v>
      </c>
      <c r="O622" s="248" t="s">
        <v>4971</v>
      </c>
      <c r="P622" s="248">
        <v>0</v>
      </c>
      <c r="Q622" t="s">
        <v>4971</v>
      </c>
    </row>
    <row r="623" spans="6:17" x14ac:dyDescent="0.3">
      <c r="F623" s="248" t="s">
        <v>4971</v>
      </c>
      <c r="G623" s="248" t="s">
        <v>4971</v>
      </c>
      <c r="H623" s="171" t="s">
        <v>4971</v>
      </c>
      <c r="I623" s="248" t="s">
        <v>4971</v>
      </c>
      <c r="J623" s="248" t="s">
        <v>4971</v>
      </c>
      <c r="K623" s="31" t="s">
        <v>4971</v>
      </c>
      <c r="L623" s="172" t="s">
        <v>4971</v>
      </c>
      <c r="M623" s="248" t="s">
        <v>4971</v>
      </c>
      <c r="N623" s="248" t="s">
        <v>4971</v>
      </c>
      <c r="O623" s="248" t="s">
        <v>4971</v>
      </c>
      <c r="P623" s="248">
        <v>0</v>
      </c>
      <c r="Q623" t="s">
        <v>4971</v>
      </c>
    </row>
    <row r="624" spans="6:17" x14ac:dyDescent="0.3">
      <c r="F624" s="248" t="s">
        <v>4971</v>
      </c>
      <c r="G624" s="248" t="s">
        <v>4971</v>
      </c>
      <c r="H624" s="171" t="s">
        <v>4971</v>
      </c>
      <c r="I624" s="248" t="s">
        <v>4971</v>
      </c>
      <c r="J624" s="248" t="s">
        <v>4971</v>
      </c>
      <c r="K624" s="31" t="s">
        <v>4971</v>
      </c>
      <c r="L624" s="172" t="s">
        <v>4971</v>
      </c>
      <c r="M624" s="248" t="s">
        <v>4971</v>
      </c>
      <c r="N624" s="248" t="s">
        <v>4971</v>
      </c>
      <c r="O624" s="248" t="s">
        <v>4971</v>
      </c>
      <c r="P624" s="248">
        <v>0</v>
      </c>
      <c r="Q624" t="s">
        <v>4971</v>
      </c>
    </row>
    <row r="625" spans="6:17" x14ac:dyDescent="0.3">
      <c r="F625" s="248" t="s">
        <v>4971</v>
      </c>
      <c r="G625" s="248" t="s">
        <v>4971</v>
      </c>
      <c r="H625" s="171" t="s">
        <v>4971</v>
      </c>
      <c r="I625" s="248" t="s">
        <v>4971</v>
      </c>
      <c r="J625" s="248" t="s">
        <v>4971</v>
      </c>
      <c r="K625" s="31" t="s">
        <v>4971</v>
      </c>
      <c r="L625" s="172" t="s">
        <v>4971</v>
      </c>
      <c r="M625" s="248" t="s">
        <v>4971</v>
      </c>
      <c r="N625" s="248" t="s">
        <v>4971</v>
      </c>
      <c r="O625" s="248" t="s">
        <v>4971</v>
      </c>
      <c r="P625" s="248">
        <v>0</v>
      </c>
      <c r="Q625" t="s">
        <v>4971</v>
      </c>
    </row>
    <row r="626" spans="6:17" x14ac:dyDescent="0.3">
      <c r="F626" s="248" t="s">
        <v>4971</v>
      </c>
      <c r="G626" s="248" t="s">
        <v>4971</v>
      </c>
      <c r="H626" s="171" t="s">
        <v>4971</v>
      </c>
      <c r="I626" s="248" t="s">
        <v>4971</v>
      </c>
      <c r="J626" s="248" t="s">
        <v>4971</v>
      </c>
      <c r="K626" s="31" t="s">
        <v>4971</v>
      </c>
      <c r="L626" s="172" t="s">
        <v>4971</v>
      </c>
      <c r="M626" s="248" t="s">
        <v>4971</v>
      </c>
      <c r="N626" s="248" t="s">
        <v>4971</v>
      </c>
      <c r="O626" s="248" t="s">
        <v>4971</v>
      </c>
      <c r="P626" s="248">
        <v>0</v>
      </c>
      <c r="Q626" t="s">
        <v>4971</v>
      </c>
    </row>
    <row r="627" spans="6:17" x14ac:dyDescent="0.3">
      <c r="F627" s="248" t="s">
        <v>4971</v>
      </c>
      <c r="G627" s="248" t="s">
        <v>4971</v>
      </c>
      <c r="H627" s="171" t="s">
        <v>4971</v>
      </c>
      <c r="I627" s="248" t="s">
        <v>4971</v>
      </c>
      <c r="J627" s="248" t="s">
        <v>4971</v>
      </c>
      <c r="K627" s="31" t="s">
        <v>4971</v>
      </c>
      <c r="L627" s="172" t="s">
        <v>4971</v>
      </c>
      <c r="M627" s="248" t="s">
        <v>4971</v>
      </c>
      <c r="N627" s="248" t="s">
        <v>4971</v>
      </c>
      <c r="O627" s="248" t="s">
        <v>4971</v>
      </c>
      <c r="P627" s="248">
        <v>0</v>
      </c>
      <c r="Q627" t="s">
        <v>4971</v>
      </c>
    </row>
    <row r="628" spans="6:17" x14ac:dyDescent="0.3">
      <c r="F628" s="248" t="s">
        <v>4971</v>
      </c>
      <c r="G628" s="248" t="s">
        <v>4971</v>
      </c>
      <c r="H628" s="171" t="s">
        <v>4971</v>
      </c>
      <c r="I628" s="248" t="s">
        <v>4971</v>
      </c>
      <c r="J628" s="248" t="s">
        <v>4971</v>
      </c>
      <c r="K628" s="31" t="s">
        <v>4971</v>
      </c>
      <c r="L628" s="172" t="s">
        <v>4971</v>
      </c>
      <c r="M628" s="248" t="s">
        <v>4971</v>
      </c>
      <c r="N628" s="248" t="s">
        <v>4971</v>
      </c>
      <c r="O628" s="248" t="s">
        <v>4971</v>
      </c>
      <c r="P628" s="248">
        <v>0</v>
      </c>
      <c r="Q628" t="s">
        <v>4971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5"/>
  <dimension ref="A1:R655"/>
  <sheetViews>
    <sheetView topLeftCell="B1" workbookViewId="0">
      <selection activeCell="D5" sqref="D5"/>
    </sheetView>
  </sheetViews>
  <sheetFormatPr defaultRowHeight="14.4" x14ac:dyDescent="0.3"/>
  <cols>
    <col min="2" max="2" width="13.6640625" bestFit="1" customWidth="1"/>
    <col min="3" max="3" width="8.21875" bestFit="1" customWidth="1"/>
    <col min="4" max="4" width="15.21875" bestFit="1" customWidth="1"/>
    <col min="9" max="9" width="10.77734375" bestFit="1" customWidth="1"/>
    <col min="10" max="10" width="10.44140625" bestFit="1" customWidth="1"/>
    <col min="11" max="12" width="11.88671875" bestFit="1" customWidth="1"/>
  </cols>
  <sheetData>
    <row r="1" spans="1:18" x14ac:dyDescent="0.3">
      <c r="A1" s="233"/>
      <c r="C1">
        <f>COUNTA(D:D)-1</f>
        <v>59</v>
      </c>
      <c r="F1" t="s">
        <v>4961</v>
      </c>
      <c r="G1" t="s">
        <v>4971</v>
      </c>
      <c r="Q1" s="233"/>
    </row>
    <row r="2" spans="1:18" x14ac:dyDescent="0.3">
      <c r="G2" t="s">
        <v>4972</v>
      </c>
    </row>
    <row r="6" spans="1:18" ht="28.8" x14ac:dyDescent="0.3">
      <c r="A6" t="str">
        <f>Table5[[#Headers],[No]]</f>
        <v>No</v>
      </c>
      <c r="B6" t="str">
        <f>Table5[[#Headers],[Tanggal]]</f>
        <v>Tanggal</v>
      </c>
      <c r="C6" t="str">
        <f>Table5[[#Headers],[Pallet No]]</f>
        <v>Pallet No</v>
      </c>
      <c r="D6" t="str">
        <f>Table5[[#Headers],[Part No]]</f>
        <v>Part No</v>
      </c>
      <c r="E6" t="str">
        <f>Table5[[#Headers],[Rit]]</f>
        <v>Rit</v>
      </c>
      <c r="F6" s="258" t="s">
        <v>4961</v>
      </c>
      <c r="G6" s="259" t="s">
        <v>4969</v>
      </c>
      <c r="H6" s="260" t="s">
        <v>4967</v>
      </c>
      <c r="I6" s="261" t="s">
        <v>9037</v>
      </c>
      <c r="J6" s="261" t="s">
        <v>9038</v>
      </c>
      <c r="K6" s="262" t="s">
        <v>4059</v>
      </c>
      <c r="L6" s="263" t="s">
        <v>4968</v>
      </c>
      <c r="M6" s="261" t="s">
        <v>4058</v>
      </c>
      <c r="N6" s="264" t="s">
        <v>4</v>
      </c>
      <c r="O6" s="259" t="s">
        <v>5619</v>
      </c>
      <c r="P6" s="265" t="s">
        <v>9069</v>
      </c>
      <c r="Q6" s="259" t="s">
        <v>4970</v>
      </c>
      <c r="R6" s="259" t="s">
        <v>4973</v>
      </c>
    </row>
    <row r="7" spans="1:18" x14ac:dyDescent="0.3">
      <c r="A7" s="231">
        <v>1</v>
      </c>
      <c r="B7" s="231" t="s">
        <v>9470</v>
      </c>
      <c r="C7" s="231" t="s">
        <v>9471</v>
      </c>
      <c r="D7" s="231" t="s">
        <v>9468</v>
      </c>
      <c r="E7" s="231" t="s">
        <v>9074</v>
      </c>
      <c r="F7" s="173">
        <v>1</v>
      </c>
      <c r="G7" s="212" t="s">
        <v>534</v>
      </c>
      <c r="H7" s="42" t="s">
        <v>532</v>
      </c>
      <c r="I7" s="42" t="s">
        <v>4125</v>
      </c>
      <c r="J7" s="42" t="s">
        <v>4126</v>
      </c>
      <c r="K7" s="213">
        <v>45848</v>
      </c>
      <c r="L7" s="213">
        <v>45853</v>
      </c>
      <c r="M7" s="220">
        <v>1</v>
      </c>
      <c r="N7" s="223">
        <v>1</v>
      </c>
      <c r="O7" s="226">
        <v>0</v>
      </c>
      <c r="P7" s="236">
        <v>0</v>
      </c>
      <c r="Q7" s="226">
        <v>0</v>
      </c>
      <c r="R7" s="226">
        <v>1</v>
      </c>
    </row>
    <row r="8" spans="1:18" x14ac:dyDescent="0.3">
      <c r="A8" s="231">
        <v>2</v>
      </c>
      <c r="B8" s="231" t="s">
        <v>9472</v>
      </c>
      <c r="C8" s="231" t="s">
        <v>9471</v>
      </c>
      <c r="D8" s="231" t="s">
        <v>9469</v>
      </c>
      <c r="E8" s="231" t="s">
        <v>9074</v>
      </c>
      <c r="F8" s="173">
        <v>2</v>
      </c>
      <c r="G8" s="212" t="s">
        <v>534</v>
      </c>
      <c r="H8" s="42" t="s">
        <v>532</v>
      </c>
      <c r="I8" s="42" t="s">
        <v>4128</v>
      </c>
      <c r="J8" s="42" t="s">
        <v>4129</v>
      </c>
      <c r="K8" s="213">
        <v>45849</v>
      </c>
      <c r="L8" s="213">
        <v>45854</v>
      </c>
      <c r="M8" s="220">
        <v>1</v>
      </c>
      <c r="N8" s="223">
        <v>1</v>
      </c>
      <c r="O8" s="226">
        <v>0</v>
      </c>
      <c r="P8" s="236">
        <v>0</v>
      </c>
      <c r="Q8" s="226">
        <v>0</v>
      </c>
      <c r="R8" s="226">
        <v>1</v>
      </c>
    </row>
    <row r="9" spans="1:18" x14ac:dyDescent="0.3">
      <c r="A9" s="231">
        <v>3</v>
      </c>
      <c r="B9" s="231" t="s">
        <v>9473</v>
      </c>
      <c r="C9" s="231" t="s">
        <v>9065</v>
      </c>
      <c r="D9" s="231" t="s">
        <v>9474</v>
      </c>
      <c r="E9" s="231" t="s">
        <v>9040</v>
      </c>
      <c r="F9" s="173">
        <v>3</v>
      </c>
      <c r="G9" s="212" t="s">
        <v>1215</v>
      </c>
      <c r="H9" s="42" t="s">
        <v>1212</v>
      </c>
      <c r="I9" s="42" t="s">
        <v>4169</v>
      </c>
      <c r="J9" s="42" t="s">
        <v>4171</v>
      </c>
      <c r="K9" s="213">
        <v>45874</v>
      </c>
      <c r="L9" s="213">
        <v>45876</v>
      </c>
      <c r="M9" s="220">
        <v>1</v>
      </c>
      <c r="N9" s="223">
        <v>1</v>
      </c>
      <c r="O9" s="226">
        <v>0</v>
      </c>
      <c r="P9" s="236">
        <v>17</v>
      </c>
      <c r="Q9" s="226">
        <v>0</v>
      </c>
      <c r="R9" s="226">
        <v>1</v>
      </c>
    </row>
    <row r="10" spans="1:18" x14ac:dyDescent="0.3">
      <c r="A10" s="231">
        <v>4</v>
      </c>
      <c r="B10" s="231" t="s">
        <v>9475</v>
      </c>
      <c r="C10" s="231" t="s">
        <v>9065</v>
      </c>
      <c r="D10" s="231" t="s">
        <v>9474</v>
      </c>
      <c r="E10" s="231" t="s">
        <v>9040</v>
      </c>
      <c r="F10" s="173">
        <v>4</v>
      </c>
      <c r="G10" s="212" t="s">
        <v>1280</v>
      </c>
      <c r="H10" s="42" t="s">
        <v>1277</v>
      </c>
      <c r="I10" s="42" t="s">
        <v>4363</v>
      </c>
      <c r="J10" s="42" t="s">
        <v>4365</v>
      </c>
      <c r="K10" s="213">
        <v>45883</v>
      </c>
      <c r="L10" s="213">
        <v>45890</v>
      </c>
      <c r="M10" s="220">
        <v>1</v>
      </c>
      <c r="N10" s="223">
        <v>1</v>
      </c>
      <c r="O10" s="226">
        <v>15</v>
      </c>
      <c r="P10" s="236">
        <v>3</v>
      </c>
      <c r="Q10" s="226">
        <v>0</v>
      </c>
      <c r="R10" s="226">
        <v>1</v>
      </c>
    </row>
    <row r="11" spans="1:18" x14ac:dyDescent="0.3">
      <c r="A11" s="231">
        <v>5</v>
      </c>
      <c r="B11" s="231" t="s">
        <v>9476</v>
      </c>
      <c r="C11" s="231" t="s">
        <v>9065</v>
      </c>
      <c r="D11" s="231" t="s">
        <v>9474</v>
      </c>
      <c r="E11" s="231" t="s">
        <v>9040</v>
      </c>
      <c r="F11" s="173">
        <v>5</v>
      </c>
      <c r="G11" s="212" t="s">
        <v>1200</v>
      </c>
      <c r="H11" s="42" t="s">
        <v>1197</v>
      </c>
      <c r="I11" s="42" t="s">
        <v>4411</v>
      </c>
      <c r="J11" s="42" t="s">
        <v>4413</v>
      </c>
      <c r="K11" s="213">
        <v>45890</v>
      </c>
      <c r="L11" s="213">
        <v>45894</v>
      </c>
      <c r="M11" s="220">
        <v>8</v>
      </c>
      <c r="N11" s="223">
        <v>1</v>
      </c>
      <c r="O11" s="226">
        <v>1</v>
      </c>
      <c r="P11" s="236">
        <v>2</v>
      </c>
      <c r="Q11" s="226">
        <v>0</v>
      </c>
      <c r="R11" s="226">
        <v>1</v>
      </c>
    </row>
    <row r="12" spans="1:18" x14ac:dyDescent="0.3">
      <c r="A12" s="231">
        <v>6</v>
      </c>
      <c r="B12" s="231" t="s">
        <v>9476</v>
      </c>
      <c r="C12" s="231" t="s">
        <v>9065</v>
      </c>
      <c r="D12" s="231" t="s">
        <v>9474</v>
      </c>
      <c r="E12" s="231" t="s">
        <v>9040</v>
      </c>
      <c r="F12" s="173">
        <v>6</v>
      </c>
      <c r="G12" s="212" t="s">
        <v>848</v>
      </c>
      <c r="H12" s="42" t="s">
        <v>845</v>
      </c>
      <c r="I12" s="42" t="s">
        <v>4454</v>
      </c>
      <c r="J12" s="42" t="s">
        <v>4457</v>
      </c>
      <c r="K12" s="213">
        <v>45891</v>
      </c>
      <c r="L12" s="213">
        <v>45895</v>
      </c>
      <c r="M12" s="220">
        <v>1</v>
      </c>
      <c r="N12" s="223">
        <v>1</v>
      </c>
      <c r="O12" s="226">
        <v>10</v>
      </c>
      <c r="P12" s="236">
        <v>0</v>
      </c>
      <c r="Q12" s="226">
        <v>0</v>
      </c>
      <c r="R12" s="226">
        <v>1</v>
      </c>
    </row>
    <row r="13" spans="1:18" x14ac:dyDescent="0.3">
      <c r="A13" s="231">
        <v>7</v>
      </c>
      <c r="B13" s="231" t="s">
        <v>9477</v>
      </c>
      <c r="C13" s="231" t="s">
        <v>9065</v>
      </c>
      <c r="D13" s="231" t="s">
        <v>9474</v>
      </c>
      <c r="E13" s="231" t="s">
        <v>9040</v>
      </c>
      <c r="F13" s="173">
        <v>7</v>
      </c>
      <c r="G13" s="212" t="s">
        <v>278</v>
      </c>
      <c r="H13" s="42" t="s">
        <v>276</v>
      </c>
      <c r="I13" s="42" t="s">
        <v>4467</v>
      </c>
      <c r="J13" s="42" t="s">
        <v>4469</v>
      </c>
      <c r="K13" s="213">
        <v>45894</v>
      </c>
      <c r="L13" s="213">
        <v>45896</v>
      </c>
      <c r="M13" s="220">
        <v>13</v>
      </c>
      <c r="N13" s="223">
        <v>1</v>
      </c>
      <c r="O13" s="226">
        <v>18</v>
      </c>
      <c r="P13" s="236">
        <v>0</v>
      </c>
      <c r="Q13" s="226">
        <v>1</v>
      </c>
      <c r="R13" s="226">
        <v>0</v>
      </c>
    </row>
    <row r="14" spans="1:18" x14ac:dyDescent="0.3">
      <c r="A14" s="231">
        <v>8</v>
      </c>
      <c r="B14" s="231" t="s">
        <v>9478</v>
      </c>
      <c r="C14" s="231" t="s">
        <v>9065</v>
      </c>
      <c r="D14" s="231" t="s">
        <v>9474</v>
      </c>
      <c r="E14" s="231" t="s">
        <v>9040</v>
      </c>
      <c r="F14" s="173">
        <v>8</v>
      </c>
      <c r="G14" s="212" t="s">
        <v>1200</v>
      </c>
      <c r="H14" s="42" t="s">
        <v>1197</v>
      </c>
      <c r="I14" s="42" t="s">
        <v>4471</v>
      </c>
      <c r="J14" s="42" t="s">
        <v>4473</v>
      </c>
      <c r="K14" s="213">
        <v>45894</v>
      </c>
      <c r="L14" s="213">
        <v>45896</v>
      </c>
      <c r="M14" s="220">
        <v>5</v>
      </c>
      <c r="N14" s="223">
        <v>5</v>
      </c>
      <c r="O14" s="226">
        <v>1</v>
      </c>
      <c r="P14" s="236">
        <v>2</v>
      </c>
      <c r="Q14" s="226">
        <v>0</v>
      </c>
      <c r="R14" s="226">
        <v>5</v>
      </c>
    </row>
    <row r="15" spans="1:18" x14ac:dyDescent="0.3">
      <c r="A15" s="231">
        <v>9</v>
      </c>
      <c r="B15" s="231" t="s">
        <v>9479</v>
      </c>
      <c r="C15" s="231" t="s">
        <v>9480</v>
      </c>
      <c r="D15" s="231" t="s">
        <v>9474</v>
      </c>
      <c r="E15" s="231" t="s">
        <v>9040</v>
      </c>
      <c r="F15" s="173">
        <v>9</v>
      </c>
      <c r="G15" s="212" t="s">
        <v>534</v>
      </c>
      <c r="H15" s="42" t="s">
        <v>532</v>
      </c>
      <c r="I15" s="42" t="s">
        <v>4846</v>
      </c>
      <c r="J15" s="42" t="s">
        <v>4852</v>
      </c>
      <c r="K15" s="213">
        <v>45896</v>
      </c>
      <c r="L15" s="213">
        <v>45901</v>
      </c>
      <c r="M15" s="220">
        <v>1</v>
      </c>
      <c r="N15" s="223">
        <v>1</v>
      </c>
      <c r="O15" s="226">
        <v>0</v>
      </c>
      <c r="P15" s="236">
        <v>0</v>
      </c>
      <c r="Q15" s="226">
        <v>0</v>
      </c>
      <c r="R15" s="226">
        <v>1</v>
      </c>
    </row>
    <row r="16" spans="1:18" x14ac:dyDescent="0.3">
      <c r="A16" s="231">
        <v>10</v>
      </c>
      <c r="B16" s="231" t="s">
        <v>9481</v>
      </c>
      <c r="C16" s="231" t="s">
        <v>9480</v>
      </c>
      <c r="D16" s="231" t="s">
        <v>9474</v>
      </c>
      <c r="E16" s="231" t="s">
        <v>9040</v>
      </c>
      <c r="F16" s="173">
        <v>10</v>
      </c>
      <c r="G16" s="212" t="s">
        <v>278</v>
      </c>
      <c r="H16" s="42" t="s">
        <v>276</v>
      </c>
      <c r="I16" s="42" t="s">
        <v>4857</v>
      </c>
      <c r="J16" s="42" t="s">
        <v>4859</v>
      </c>
      <c r="K16" s="213">
        <v>45897</v>
      </c>
      <c r="L16" s="213">
        <v>45901</v>
      </c>
      <c r="M16" s="220">
        <v>15</v>
      </c>
      <c r="N16" s="223">
        <v>10</v>
      </c>
      <c r="O16" s="226">
        <v>18</v>
      </c>
      <c r="P16" s="236">
        <v>0</v>
      </c>
      <c r="Q16" s="226">
        <v>10</v>
      </c>
      <c r="R16" s="226">
        <v>0</v>
      </c>
    </row>
    <row r="17" spans="1:18" x14ac:dyDescent="0.3">
      <c r="A17" s="231">
        <v>11</v>
      </c>
      <c r="B17" s="231" t="s">
        <v>9482</v>
      </c>
      <c r="C17" s="231" t="s">
        <v>9480</v>
      </c>
      <c r="D17" s="231" t="s">
        <v>9474</v>
      </c>
      <c r="E17" s="231" t="s">
        <v>9040</v>
      </c>
      <c r="F17" s="173">
        <v>11</v>
      </c>
      <c r="G17" s="212" t="s">
        <v>3398</v>
      </c>
      <c r="H17" s="42" t="s">
        <v>3396</v>
      </c>
      <c r="I17" s="42" t="s">
        <v>4857</v>
      </c>
      <c r="J17" s="42" t="s">
        <v>4863</v>
      </c>
      <c r="K17" s="213">
        <v>45897</v>
      </c>
      <c r="L17" s="213">
        <v>45901</v>
      </c>
      <c r="M17" s="220">
        <v>1</v>
      </c>
      <c r="N17" s="223">
        <v>1</v>
      </c>
      <c r="O17" s="226">
        <v>0</v>
      </c>
      <c r="P17" s="236">
        <v>0</v>
      </c>
      <c r="Q17" s="226">
        <v>0</v>
      </c>
      <c r="R17" s="226">
        <v>1</v>
      </c>
    </row>
    <row r="18" spans="1:18" x14ac:dyDescent="0.3">
      <c r="A18" s="231">
        <v>12</v>
      </c>
      <c r="B18" s="231" t="s">
        <v>9483</v>
      </c>
      <c r="C18" s="231" t="s">
        <v>9480</v>
      </c>
      <c r="D18" s="231" t="s">
        <v>9474</v>
      </c>
      <c r="E18" s="231" t="s">
        <v>9040</v>
      </c>
      <c r="F18" s="173">
        <v>12</v>
      </c>
      <c r="G18" s="212" t="s">
        <v>419</v>
      </c>
      <c r="H18" s="42" t="s">
        <v>416</v>
      </c>
      <c r="I18" s="42" t="s">
        <v>9089</v>
      </c>
      <c r="J18" s="42" t="s">
        <v>9088</v>
      </c>
      <c r="K18" s="213">
        <v>45897</v>
      </c>
      <c r="L18" s="213">
        <v>45902</v>
      </c>
      <c r="M18" s="220">
        <v>1</v>
      </c>
      <c r="N18" s="223">
        <v>1</v>
      </c>
      <c r="O18" s="226">
        <v>0</v>
      </c>
      <c r="P18" s="236">
        <v>0</v>
      </c>
      <c r="Q18" s="226">
        <v>0</v>
      </c>
      <c r="R18" s="226">
        <v>1</v>
      </c>
    </row>
    <row r="19" spans="1:18" x14ac:dyDescent="0.3">
      <c r="A19" s="231">
        <v>13</v>
      </c>
      <c r="B19" s="231" t="s">
        <v>9907</v>
      </c>
      <c r="C19" s="231" t="s">
        <v>9908</v>
      </c>
      <c r="D19" s="231" t="s">
        <v>9469</v>
      </c>
      <c r="E19" s="231" t="s">
        <v>9040</v>
      </c>
      <c r="F19" s="173">
        <v>13</v>
      </c>
      <c r="G19" s="212" t="s">
        <v>419</v>
      </c>
      <c r="H19" s="42" t="s">
        <v>416</v>
      </c>
      <c r="I19" s="42" t="s">
        <v>9094</v>
      </c>
      <c r="J19" s="42" t="s">
        <v>9093</v>
      </c>
      <c r="K19" s="213">
        <v>45898</v>
      </c>
      <c r="L19" s="213">
        <v>45903</v>
      </c>
      <c r="M19" s="220">
        <v>1</v>
      </c>
      <c r="N19" s="223">
        <v>1</v>
      </c>
      <c r="O19" s="226">
        <v>0</v>
      </c>
      <c r="P19" s="236">
        <v>0</v>
      </c>
      <c r="Q19" s="226">
        <v>0</v>
      </c>
      <c r="R19" s="226">
        <v>1</v>
      </c>
    </row>
    <row r="20" spans="1:18" x14ac:dyDescent="0.3">
      <c r="A20" s="231">
        <v>14</v>
      </c>
      <c r="B20" s="231" t="s">
        <v>9909</v>
      </c>
      <c r="C20" s="231" t="s">
        <v>9908</v>
      </c>
      <c r="D20" s="231" t="s">
        <v>9469</v>
      </c>
      <c r="E20" s="231" t="s">
        <v>9040</v>
      </c>
      <c r="F20" s="173">
        <v>14</v>
      </c>
      <c r="G20" s="212" t="s">
        <v>534</v>
      </c>
      <c r="H20" s="42" t="s">
        <v>532</v>
      </c>
      <c r="I20" s="42" t="s">
        <v>9098</v>
      </c>
      <c r="J20" s="42" t="s">
        <v>9097</v>
      </c>
      <c r="K20" s="213">
        <v>45898</v>
      </c>
      <c r="L20" s="213">
        <v>45903</v>
      </c>
      <c r="M20" s="220">
        <v>1</v>
      </c>
      <c r="N20" s="223">
        <v>1</v>
      </c>
      <c r="O20" s="226">
        <v>0</v>
      </c>
      <c r="P20" s="236">
        <v>0</v>
      </c>
      <c r="Q20" s="226">
        <v>0</v>
      </c>
      <c r="R20" s="226">
        <v>1</v>
      </c>
    </row>
    <row r="21" spans="1:18" x14ac:dyDescent="0.3">
      <c r="A21" s="231">
        <v>15</v>
      </c>
      <c r="B21" s="231" t="s">
        <v>9910</v>
      </c>
      <c r="C21" s="231" t="s">
        <v>9911</v>
      </c>
      <c r="D21" s="231" t="s">
        <v>9912</v>
      </c>
      <c r="E21" s="231" t="s">
        <v>9040</v>
      </c>
      <c r="F21" s="173">
        <v>15</v>
      </c>
      <c r="G21" s="212" t="s">
        <v>286</v>
      </c>
      <c r="H21" s="42" t="s">
        <v>284</v>
      </c>
      <c r="I21" s="42" t="s">
        <v>9102</v>
      </c>
      <c r="J21" s="42" t="s">
        <v>9101</v>
      </c>
      <c r="K21" s="213">
        <v>45901</v>
      </c>
      <c r="L21" s="213">
        <v>45903</v>
      </c>
      <c r="M21" s="220">
        <v>13</v>
      </c>
      <c r="N21" s="223">
        <v>5</v>
      </c>
      <c r="O21" s="226">
        <v>0</v>
      </c>
      <c r="P21" s="236">
        <v>0</v>
      </c>
      <c r="Q21" s="226">
        <v>0</v>
      </c>
      <c r="R21" s="226">
        <v>5</v>
      </c>
    </row>
    <row r="22" spans="1:18" x14ac:dyDescent="0.3">
      <c r="A22" s="231">
        <v>16</v>
      </c>
      <c r="B22" s="231" t="s">
        <v>9913</v>
      </c>
      <c r="C22" s="231" t="s">
        <v>9911</v>
      </c>
      <c r="D22" s="231" t="s">
        <v>9912</v>
      </c>
      <c r="E22" s="231" t="s">
        <v>9040</v>
      </c>
      <c r="F22" s="173">
        <v>16</v>
      </c>
      <c r="G22" s="212" t="s">
        <v>419</v>
      </c>
      <c r="H22" s="42" t="s">
        <v>416</v>
      </c>
      <c r="I22" s="42" t="s">
        <v>9106</v>
      </c>
      <c r="J22" s="42" t="s">
        <v>9105</v>
      </c>
      <c r="K22" s="213">
        <v>45901</v>
      </c>
      <c r="L22" s="213">
        <v>45904</v>
      </c>
      <c r="M22" s="220">
        <v>2</v>
      </c>
      <c r="N22" s="223">
        <v>2</v>
      </c>
      <c r="O22" s="226">
        <v>0</v>
      </c>
      <c r="P22" s="236">
        <v>0</v>
      </c>
      <c r="Q22" s="226">
        <v>0</v>
      </c>
      <c r="R22" s="226">
        <v>2</v>
      </c>
    </row>
    <row r="23" spans="1:18" x14ac:dyDescent="0.3">
      <c r="A23" s="231">
        <v>17</v>
      </c>
      <c r="B23" s="231" t="s">
        <v>9913</v>
      </c>
      <c r="C23" s="231" t="s">
        <v>9911</v>
      </c>
      <c r="D23" s="231" t="s">
        <v>9912</v>
      </c>
      <c r="E23" s="231" t="s">
        <v>9040</v>
      </c>
      <c r="F23" s="173">
        <v>17</v>
      </c>
      <c r="G23" s="212" t="s">
        <v>534</v>
      </c>
      <c r="H23" s="42" t="s">
        <v>532</v>
      </c>
      <c r="I23" s="42" t="s">
        <v>9110</v>
      </c>
      <c r="J23" s="42" t="s">
        <v>9109</v>
      </c>
      <c r="K23" s="213">
        <v>45901</v>
      </c>
      <c r="L23" s="213">
        <v>45904</v>
      </c>
      <c r="M23" s="220">
        <v>2</v>
      </c>
      <c r="N23" s="223">
        <v>2</v>
      </c>
      <c r="O23" s="226">
        <v>0</v>
      </c>
      <c r="P23" s="236">
        <v>0</v>
      </c>
      <c r="Q23" s="226">
        <v>0</v>
      </c>
      <c r="R23" s="226">
        <v>2</v>
      </c>
    </row>
    <row r="24" spans="1:18" x14ac:dyDescent="0.3">
      <c r="A24" s="231">
        <v>18</v>
      </c>
      <c r="B24" s="231" t="s">
        <v>9914</v>
      </c>
      <c r="C24" s="231" t="s">
        <v>9911</v>
      </c>
      <c r="D24" s="231" t="s">
        <v>9912</v>
      </c>
      <c r="E24" s="231" t="s">
        <v>9040</v>
      </c>
      <c r="F24" s="173">
        <v>18</v>
      </c>
      <c r="G24" s="212" t="s">
        <v>1398</v>
      </c>
      <c r="H24" s="42" t="s">
        <v>1395</v>
      </c>
      <c r="I24" s="42" t="s">
        <v>9114</v>
      </c>
      <c r="J24" s="42" t="s">
        <v>9113</v>
      </c>
      <c r="K24" s="213">
        <v>45901</v>
      </c>
      <c r="L24" s="213">
        <v>45904</v>
      </c>
      <c r="M24" s="220">
        <v>5</v>
      </c>
      <c r="N24" s="223">
        <v>1</v>
      </c>
      <c r="O24" s="226">
        <v>9</v>
      </c>
      <c r="P24" s="236">
        <v>0</v>
      </c>
      <c r="Q24" s="226">
        <v>0</v>
      </c>
      <c r="R24" s="226">
        <v>1</v>
      </c>
    </row>
    <row r="25" spans="1:18" x14ac:dyDescent="0.3">
      <c r="A25" s="231">
        <v>19</v>
      </c>
      <c r="B25" s="231" t="s">
        <v>9915</v>
      </c>
      <c r="C25" s="231" t="s">
        <v>9911</v>
      </c>
      <c r="D25" s="231" t="s">
        <v>9912</v>
      </c>
      <c r="E25" s="231" t="s">
        <v>9040</v>
      </c>
      <c r="F25" s="173">
        <v>19</v>
      </c>
      <c r="G25" s="212" t="s">
        <v>282</v>
      </c>
      <c r="H25" s="42" t="s">
        <v>12</v>
      </c>
      <c r="I25" s="42" t="s">
        <v>9118</v>
      </c>
      <c r="J25" s="42" t="s">
        <v>9117</v>
      </c>
      <c r="K25" s="213">
        <v>45902</v>
      </c>
      <c r="L25" s="213">
        <v>45904</v>
      </c>
      <c r="M25" s="220">
        <v>4</v>
      </c>
      <c r="N25" s="223">
        <v>2</v>
      </c>
      <c r="O25" s="226">
        <v>7</v>
      </c>
      <c r="P25" s="236">
        <v>0</v>
      </c>
      <c r="Q25" s="226">
        <v>0</v>
      </c>
      <c r="R25" s="226">
        <v>2</v>
      </c>
    </row>
    <row r="26" spans="1:18" x14ac:dyDescent="0.3">
      <c r="A26" s="231">
        <v>20</v>
      </c>
      <c r="B26" s="231" t="s">
        <v>9916</v>
      </c>
      <c r="C26" s="231" t="s">
        <v>9911</v>
      </c>
      <c r="D26" s="231" t="s">
        <v>9912</v>
      </c>
      <c r="E26" s="231" t="s">
        <v>9040</v>
      </c>
      <c r="F26" s="173">
        <v>20</v>
      </c>
      <c r="G26" s="212" t="s">
        <v>3398</v>
      </c>
      <c r="H26" s="42" t="s">
        <v>3396</v>
      </c>
      <c r="I26" s="42" t="s">
        <v>9118</v>
      </c>
      <c r="J26" s="42" t="s">
        <v>9121</v>
      </c>
      <c r="K26" s="213">
        <v>45902</v>
      </c>
      <c r="L26" s="213">
        <v>45904</v>
      </c>
      <c r="M26" s="220">
        <v>1</v>
      </c>
      <c r="N26" s="223">
        <v>1</v>
      </c>
      <c r="O26" s="226">
        <v>0</v>
      </c>
      <c r="P26" s="236">
        <v>0</v>
      </c>
      <c r="Q26" s="226">
        <v>0</v>
      </c>
      <c r="R26" s="226">
        <v>1</v>
      </c>
    </row>
    <row r="27" spans="1:18" x14ac:dyDescent="0.3">
      <c r="A27" s="231">
        <v>21</v>
      </c>
      <c r="B27" s="231" t="s">
        <v>9917</v>
      </c>
      <c r="C27" s="231" t="s">
        <v>9918</v>
      </c>
      <c r="D27" s="231" t="s">
        <v>9919</v>
      </c>
      <c r="E27" s="231" t="s">
        <v>9041</v>
      </c>
      <c r="F27" s="173">
        <v>21</v>
      </c>
      <c r="G27" s="212" t="s">
        <v>1195</v>
      </c>
      <c r="H27" s="42" t="s">
        <v>1192</v>
      </c>
      <c r="I27" s="42" t="s">
        <v>9125</v>
      </c>
      <c r="J27" s="42" t="s">
        <v>9124</v>
      </c>
      <c r="K27" s="213">
        <v>45902</v>
      </c>
      <c r="L27" s="213">
        <v>45904</v>
      </c>
      <c r="M27" s="220">
        <v>7</v>
      </c>
      <c r="N27" s="223">
        <v>5</v>
      </c>
      <c r="O27" s="226">
        <v>3</v>
      </c>
      <c r="P27" s="236">
        <v>12</v>
      </c>
      <c r="Q27" s="226">
        <v>0</v>
      </c>
      <c r="R27" s="226">
        <v>5</v>
      </c>
    </row>
    <row r="28" spans="1:18" x14ac:dyDescent="0.3">
      <c r="A28" s="231">
        <v>22</v>
      </c>
      <c r="B28" s="231" t="s">
        <v>9920</v>
      </c>
      <c r="C28" s="231" t="s">
        <v>9918</v>
      </c>
      <c r="D28" s="231" t="s">
        <v>9919</v>
      </c>
      <c r="E28" s="231" t="s">
        <v>9041</v>
      </c>
      <c r="F28" s="173">
        <v>22</v>
      </c>
      <c r="G28" s="212" t="s">
        <v>1178</v>
      </c>
      <c r="H28" s="42" t="s">
        <v>1175</v>
      </c>
      <c r="I28" s="42" t="s">
        <v>4209</v>
      </c>
      <c r="J28" s="42" t="s">
        <v>4208</v>
      </c>
      <c r="K28" s="213">
        <v>45873</v>
      </c>
      <c r="L28" s="213">
        <v>45881</v>
      </c>
      <c r="M28" s="220">
        <v>37</v>
      </c>
      <c r="N28" s="223">
        <v>8</v>
      </c>
      <c r="O28" s="226">
        <v>2</v>
      </c>
      <c r="P28" s="236">
        <v>2</v>
      </c>
      <c r="Q28" s="226">
        <v>8</v>
      </c>
      <c r="R28" s="226">
        <v>0</v>
      </c>
    </row>
    <row r="29" spans="1:18" x14ac:dyDescent="0.3">
      <c r="A29" s="231">
        <v>23</v>
      </c>
      <c r="B29" s="231" t="s">
        <v>9921</v>
      </c>
      <c r="C29" s="231" t="s">
        <v>9918</v>
      </c>
      <c r="D29" s="231" t="s">
        <v>9919</v>
      </c>
      <c r="E29" s="231" t="s">
        <v>9041</v>
      </c>
      <c r="F29" s="173">
        <v>23</v>
      </c>
      <c r="G29" s="212" t="s">
        <v>419</v>
      </c>
      <c r="H29" s="42" t="s">
        <v>416</v>
      </c>
      <c r="I29" s="42" t="s">
        <v>9129</v>
      </c>
      <c r="J29" s="42" t="s">
        <v>9128</v>
      </c>
      <c r="K29" s="213">
        <v>45902</v>
      </c>
      <c r="L29" s="213">
        <v>45908</v>
      </c>
      <c r="M29" s="220">
        <v>2</v>
      </c>
      <c r="N29" s="223">
        <v>2</v>
      </c>
      <c r="O29" s="226">
        <v>0</v>
      </c>
      <c r="P29" s="236">
        <v>0</v>
      </c>
      <c r="Q29" s="226">
        <v>0</v>
      </c>
      <c r="R29" s="226">
        <v>2</v>
      </c>
    </row>
    <row r="30" spans="1:18" x14ac:dyDescent="0.3">
      <c r="A30" s="231">
        <v>24</v>
      </c>
      <c r="B30" s="231" t="s">
        <v>9922</v>
      </c>
      <c r="C30" s="231" t="s">
        <v>9918</v>
      </c>
      <c r="D30" s="231" t="s">
        <v>9919</v>
      </c>
      <c r="E30" s="231" t="s">
        <v>9041</v>
      </c>
      <c r="F30" s="173">
        <v>24</v>
      </c>
      <c r="G30" s="212" t="s">
        <v>534</v>
      </c>
      <c r="H30" s="42" t="s">
        <v>532</v>
      </c>
      <c r="I30" s="42" t="s">
        <v>9133</v>
      </c>
      <c r="J30" s="42" t="s">
        <v>9132</v>
      </c>
      <c r="K30" s="213">
        <v>45902</v>
      </c>
      <c r="L30" s="213">
        <v>45908</v>
      </c>
      <c r="M30" s="220">
        <v>2</v>
      </c>
      <c r="N30" s="223">
        <v>2</v>
      </c>
      <c r="O30" s="226">
        <v>0</v>
      </c>
      <c r="P30" s="236">
        <v>0</v>
      </c>
      <c r="Q30" s="226">
        <v>0</v>
      </c>
      <c r="R30" s="226">
        <v>2</v>
      </c>
    </row>
    <row r="31" spans="1:18" x14ac:dyDescent="0.3">
      <c r="A31" s="231">
        <v>25</v>
      </c>
      <c r="B31" s="231" t="s">
        <v>9923</v>
      </c>
      <c r="C31" s="231" t="s">
        <v>9924</v>
      </c>
      <c r="D31" s="231" t="s">
        <v>9925</v>
      </c>
      <c r="E31" s="231" t="s">
        <v>9926</v>
      </c>
      <c r="F31" s="173">
        <v>25</v>
      </c>
      <c r="G31" s="212" t="s">
        <v>431</v>
      </c>
      <c r="H31" s="42" t="s">
        <v>428</v>
      </c>
      <c r="I31" s="42" t="s">
        <v>9137</v>
      </c>
      <c r="J31" s="42" t="s">
        <v>9136</v>
      </c>
      <c r="K31" s="213">
        <v>45903</v>
      </c>
      <c r="L31" s="213">
        <v>45908</v>
      </c>
      <c r="M31" s="220">
        <v>5</v>
      </c>
      <c r="N31" s="223">
        <v>1</v>
      </c>
      <c r="O31" s="226">
        <v>118</v>
      </c>
      <c r="P31" s="236">
        <v>0</v>
      </c>
      <c r="Q31" s="226">
        <v>0</v>
      </c>
      <c r="R31" s="226">
        <v>1</v>
      </c>
    </row>
    <row r="32" spans="1:18" x14ac:dyDescent="0.3">
      <c r="A32" s="231">
        <v>26</v>
      </c>
      <c r="B32" s="231" t="s">
        <v>9927</v>
      </c>
      <c r="C32" s="231" t="s">
        <v>9924</v>
      </c>
      <c r="D32" s="231" t="s">
        <v>9469</v>
      </c>
      <c r="E32" s="231" t="s">
        <v>9926</v>
      </c>
      <c r="F32" s="173">
        <v>26</v>
      </c>
      <c r="G32" s="212" t="s">
        <v>443</v>
      </c>
      <c r="H32" s="42" t="s">
        <v>441</v>
      </c>
      <c r="I32" s="42" t="s">
        <v>9137</v>
      </c>
      <c r="J32" s="42" t="s">
        <v>9140</v>
      </c>
      <c r="K32" s="213">
        <v>45903</v>
      </c>
      <c r="L32" s="213">
        <v>45908</v>
      </c>
      <c r="M32" s="220">
        <v>6</v>
      </c>
      <c r="N32" s="223">
        <v>1</v>
      </c>
      <c r="O32" s="226">
        <v>91</v>
      </c>
      <c r="P32" s="236">
        <v>0</v>
      </c>
      <c r="Q32" s="226">
        <v>0</v>
      </c>
      <c r="R32" s="226">
        <v>1</v>
      </c>
    </row>
    <row r="33" spans="1:18" x14ac:dyDescent="0.3">
      <c r="A33" s="231">
        <v>27</v>
      </c>
      <c r="B33" s="231" t="s">
        <v>9928</v>
      </c>
      <c r="C33" s="231" t="s">
        <v>9924</v>
      </c>
      <c r="D33" s="231" t="s">
        <v>9929</v>
      </c>
      <c r="E33" s="231" t="s">
        <v>9926</v>
      </c>
      <c r="F33" s="173">
        <v>27</v>
      </c>
      <c r="G33" s="212" t="s">
        <v>419</v>
      </c>
      <c r="H33" s="42" t="s">
        <v>416</v>
      </c>
      <c r="I33" s="42" t="s">
        <v>9144</v>
      </c>
      <c r="J33" s="42" t="s">
        <v>9143</v>
      </c>
      <c r="K33" s="213">
        <v>45903</v>
      </c>
      <c r="L33" s="213">
        <v>45909</v>
      </c>
      <c r="M33" s="220">
        <v>2</v>
      </c>
      <c r="N33" s="223">
        <v>2</v>
      </c>
      <c r="O33" s="226">
        <v>0</v>
      </c>
      <c r="P33" s="236">
        <v>0</v>
      </c>
      <c r="Q33" s="226">
        <v>0</v>
      </c>
      <c r="R33" s="226">
        <v>2</v>
      </c>
    </row>
    <row r="34" spans="1:18" x14ac:dyDescent="0.3">
      <c r="A34" s="231">
        <v>28</v>
      </c>
      <c r="B34" s="231" t="s">
        <v>9930</v>
      </c>
      <c r="C34" s="231" t="s">
        <v>9924</v>
      </c>
      <c r="D34" s="231" t="s">
        <v>9929</v>
      </c>
      <c r="E34" s="231" t="s">
        <v>9926</v>
      </c>
      <c r="F34" s="173">
        <v>28</v>
      </c>
      <c r="G34" s="212" t="s">
        <v>483</v>
      </c>
      <c r="H34" s="42" t="s">
        <v>481</v>
      </c>
      <c r="I34" s="42" t="s">
        <v>9148</v>
      </c>
      <c r="J34" s="42" t="s">
        <v>9147</v>
      </c>
      <c r="K34" s="213">
        <v>45903</v>
      </c>
      <c r="L34" s="213">
        <v>45909</v>
      </c>
      <c r="M34" s="220">
        <v>1</v>
      </c>
      <c r="N34" s="223">
        <v>1</v>
      </c>
      <c r="O34" s="226">
        <v>0</v>
      </c>
      <c r="P34" s="236">
        <v>1</v>
      </c>
      <c r="Q34" s="226">
        <v>0</v>
      </c>
      <c r="R34" s="226">
        <v>1</v>
      </c>
    </row>
    <row r="35" spans="1:18" x14ac:dyDescent="0.3">
      <c r="A35" s="231">
        <v>29</v>
      </c>
      <c r="B35" s="231" t="s">
        <v>9930</v>
      </c>
      <c r="C35" s="231" t="s">
        <v>9924</v>
      </c>
      <c r="D35" s="231" t="s">
        <v>9929</v>
      </c>
      <c r="E35" s="231" t="s">
        <v>9926</v>
      </c>
      <c r="F35" s="173">
        <v>29</v>
      </c>
      <c r="G35" s="212" t="s">
        <v>534</v>
      </c>
      <c r="H35" s="42" t="s">
        <v>532</v>
      </c>
      <c r="I35" s="42" t="s">
        <v>9148</v>
      </c>
      <c r="J35" s="42" t="s">
        <v>9151</v>
      </c>
      <c r="K35" s="213">
        <v>45903</v>
      </c>
      <c r="L35" s="213">
        <v>45909</v>
      </c>
      <c r="M35" s="220">
        <v>2</v>
      </c>
      <c r="N35" s="223">
        <v>2</v>
      </c>
      <c r="O35" s="226">
        <v>0</v>
      </c>
      <c r="P35" s="236">
        <v>0</v>
      </c>
      <c r="Q35" s="226">
        <v>0</v>
      </c>
      <c r="R35" s="226">
        <v>2</v>
      </c>
    </row>
    <row r="36" spans="1:18" x14ac:dyDescent="0.3">
      <c r="A36" s="231">
        <v>30</v>
      </c>
      <c r="B36" s="231" t="s">
        <v>9931</v>
      </c>
      <c r="C36" s="231" t="s">
        <v>9932</v>
      </c>
      <c r="D36" s="231" t="s">
        <v>9929</v>
      </c>
      <c r="E36" s="231" t="s">
        <v>9933</v>
      </c>
      <c r="F36" s="173">
        <v>30</v>
      </c>
      <c r="G36" s="212" t="s">
        <v>406</v>
      </c>
      <c r="H36" s="42" t="s">
        <v>404</v>
      </c>
      <c r="I36" s="42" t="s">
        <v>9155</v>
      </c>
      <c r="J36" s="42" t="s">
        <v>9154</v>
      </c>
      <c r="K36" s="213">
        <v>45904</v>
      </c>
      <c r="L36" s="213">
        <v>45909</v>
      </c>
      <c r="M36" s="220">
        <v>1</v>
      </c>
      <c r="N36" s="223">
        <v>1</v>
      </c>
      <c r="O36" s="226">
        <v>13</v>
      </c>
      <c r="P36" s="236">
        <v>0</v>
      </c>
      <c r="Q36" s="226">
        <v>0</v>
      </c>
      <c r="R36" s="226">
        <v>1</v>
      </c>
    </row>
    <row r="37" spans="1:18" x14ac:dyDescent="0.3">
      <c r="A37" s="231">
        <v>31</v>
      </c>
      <c r="B37" s="231" t="s">
        <v>9934</v>
      </c>
      <c r="C37" s="231" t="s">
        <v>9932</v>
      </c>
      <c r="D37" s="231" t="s">
        <v>9929</v>
      </c>
      <c r="E37" s="231" t="s">
        <v>9933</v>
      </c>
      <c r="F37" s="173">
        <v>31</v>
      </c>
      <c r="G37" s="212" t="s">
        <v>419</v>
      </c>
      <c r="H37" s="42" t="s">
        <v>416</v>
      </c>
      <c r="I37" s="42" t="s">
        <v>9160</v>
      </c>
      <c r="J37" s="42" t="s">
        <v>9159</v>
      </c>
      <c r="K37" s="213">
        <v>45904</v>
      </c>
      <c r="L37" s="213">
        <v>45910</v>
      </c>
      <c r="M37" s="220">
        <v>4</v>
      </c>
      <c r="N37" s="223">
        <v>4</v>
      </c>
      <c r="O37" s="226">
        <v>0</v>
      </c>
      <c r="P37" s="236">
        <v>0</v>
      </c>
      <c r="Q37" s="226">
        <v>0</v>
      </c>
      <c r="R37" s="226">
        <v>4</v>
      </c>
    </row>
    <row r="38" spans="1:18" x14ac:dyDescent="0.3">
      <c r="A38" s="231">
        <v>32</v>
      </c>
      <c r="B38" s="231" t="s">
        <v>9934</v>
      </c>
      <c r="C38" s="231" t="s">
        <v>9932</v>
      </c>
      <c r="D38" s="231" t="s">
        <v>9929</v>
      </c>
      <c r="E38" s="231" t="s">
        <v>9933</v>
      </c>
      <c r="F38" s="173">
        <v>32</v>
      </c>
      <c r="G38" s="212" t="s">
        <v>534</v>
      </c>
      <c r="H38" s="42" t="s">
        <v>532</v>
      </c>
      <c r="I38" s="42" t="s">
        <v>9164</v>
      </c>
      <c r="J38" s="42" t="s">
        <v>9163</v>
      </c>
      <c r="K38" s="213">
        <v>45904</v>
      </c>
      <c r="L38" s="213">
        <v>45910</v>
      </c>
      <c r="M38" s="220">
        <v>2</v>
      </c>
      <c r="N38" s="223">
        <v>2</v>
      </c>
      <c r="O38" s="226">
        <v>0</v>
      </c>
      <c r="P38" s="236">
        <v>0</v>
      </c>
      <c r="Q38" s="226">
        <v>0</v>
      </c>
      <c r="R38" s="226">
        <v>2</v>
      </c>
    </row>
    <row r="39" spans="1:18" x14ac:dyDescent="0.3">
      <c r="A39" s="231">
        <v>33</v>
      </c>
      <c r="B39" s="231" t="s">
        <v>9935</v>
      </c>
      <c r="C39" s="231" t="s">
        <v>9932</v>
      </c>
      <c r="D39" s="231" t="s">
        <v>9929</v>
      </c>
      <c r="E39" s="231" t="s">
        <v>9933</v>
      </c>
      <c r="F39" s="173">
        <v>33</v>
      </c>
      <c r="G39" s="212" t="s">
        <v>999</v>
      </c>
      <c r="H39" s="42" t="s">
        <v>996</v>
      </c>
      <c r="I39" s="42" t="s">
        <v>9168</v>
      </c>
      <c r="J39" s="42" t="s">
        <v>9167</v>
      </c>
      <c r="K39" s="213">
        <v>45904</v>
      </c>
      <c r="L39" s="213">
        <v>45910</v>
      </c>
      <c r="M39" s="220">
        <v>1</v>
      </c>
      <c r="N39" s="223">
        <v>1</v>
      </c>
      <c r="O39" s="226">
        <v>0</v>
      </c>
      <c r="P39" s="236">
        <v>0</v>
      </c>
      <c r="Q39" s="226">
        <v>0</v>
      </c>
      <c r="R39" s="226">
        <v>1</v>
      </c>
    </row>
    <row r="40" spans="1:18" x14ac:dyDescent="0.3">
      <c r="A40" s="231">
        <v>34</v>
      </c>
      <c r="B40" s="231" t="s">
        <v>9936</v>
      </c>
      <c r="C40" s="231" t="s">
        <v>9932</v>
      </c>
      <c r="D40" s="231" t="s">
        <v>9929</v>
      </c>
      <c r="E40" s="231" t="s">
        <v>9933</v>
      </c>
      <c r="F40" s="173">
        <v>34</v>
      </c>
      <c r="G40" s="212" t="s">
        <v>286</v>
      </c>
      <c r="H40" s="42" t="s">
        <v>284</v>
      </c>
      <c r="I40" s="42" t="s">
        <v>9170</v>
      </c>
      <c r="J40" s="42" t="s">
        <v>9172</v>
      </c>
      <c r="K40" s="213">
        <v>45908</v>
      </c>
      <c r="L40" s="213">
        <v>45910</v>
      </c>
      <c r="M40" s="220">
        <v>5</v>
      </c>
      <c r="N40" s="223">
        <v>5</v>
      </c>
      <c r="O40" s="226">
        <v>0</v>
      </c>
      <c r="P40" s="236">
        <v>0</v>
      </c>
      <c r="Q40" s="226">
        <v>0</v>
      </c>
      <c r="R40" s="226">
        <v>5</v>
      </c>
    </row>
    <row r="41" spans="1:18" x14ac:dyDescent="0.3">
      <c r="A41" s="231">
        <v>35</v>
      </c>
      <c r="B41" s="231" t="s">
        <v>9936</v>
      </c>
      <c r="C41" s="231" t="s">
        <v>9932</v>
      </c>
      <c r="D41" s="231" t="s">
        <v>9929</v>
      </c>
      <c r="E41" s="231" t="s">
        <v>9933</v>
      </c>
      <c r="F41" s="173">
        <v>35</v>
      </c>
      <c r="G41" s="212" t="s">
        <v>443</v>
      </c>
      <c r="H41" s="42" t="s">
        <v>441</v>
      </c>
      <c r="I41" s="42" t="s">
        <v>9174</v>
      </c>
      <c r="J41" s="42" t="s">
        <v>9176</v>
      </c>
      <c r="K41" s="213">
        <v>45908</v>
      </c>
      <c r="L41" s="213">
        <v>45910</v>
      </c>
      <c r="M41" s="220">
        <v>10</v>
      </c>
      <c r="N41" s="223">
        <v>10</v>
      </c>
      <c r="O41" s="226">
        <v>91</v>
      </c>
      <c r="P41" s="236">
        <v>0</v>
      </c>
      <c r="Q41" s="226">
        <v>0</v>
      </c>
      <c r="R41" s="226">
        <v>10</v>
      </c>
    </row>
    <row r="42" spans="1:18" x14ac:dyDescent="0.3">
      <c r="A42" s="231">
        <v>36</v>
      </c>
      <c r="B42" s="231" t="s">
        <v>18402</v>
      </c>
      <c r="C42" s="231" t="s">
        <v>9918</v>
      </c>
      <c r="D42" s="231" t="s">
        <v>9474</v>
      </c>
      <c r="E42" s="231" t="s">
        <v>9040</v>
      </c>
      <c r="F42" s="173">
        <v>36</v>
      </c>
      <c r="G42" s="212" t="s">
        <v>1195</v>
      </c>
      <c r="H42" s="42" t="s">
        <v>1192</v>
      </c>
      <c r="I42" s="42" t="s">
        <v>9180</v>
      </c>
      <c r="J42" s="42" t="s">
        <v>9179</v>
      </c>
      <c r="K42" s="213">
        <v>45908</v>
      </c>
      <c r="L42" s="213">
        <v>45910</v>
      </c>
      <c r="M42" s="220">
        <v>3</v>
      </c>
      <c r="N42" s="223">
        <v>1</v>
      </c>
      <c r="O42" s="226">
        <v>3</v>
      </c>
      <c r="P42" s="236">
        <v>12</v>
      </c>
      <c r="Q42" s="226">
        <v>0</v>
      </c>
      <c r="R42" s="226">
        <v>1</v>
      </c>
    </row>
    <row r="43" spans="1:18" x14ac:dyDescent="0.3">
      <c r="A43" s="231">
        <v>37</v>
      </c>
      <c r="B43" s="231" t="s">
        <v>18402</v>
      </c>
      <c r="C43" s="231" t="s">
        <v>9918</v>
      </c>
      <c r="D43" s="231" t="s">
        <v>9474</v>
      </c>
      <c r="E43" s="231" t="s">
        <v>9040</v>
      </c>
      <c r="F43" s="173">
        <v>37</v>
      </c>
      <c r="G43" s="212" t="s">
        <v>419</v>
      </c>
      <c r="H43" s="42" t="s">
        <v>416</v>
      </c>
      <c r="I43" s="42" t="s">
        <v>9184</v>
      </c>
      <c r="J43" s="42" t="s">
        <v>9183</v>
      </c>
      <c r="K43" s="213">
        <v>45908</v>
      </c>
      <c r="L43" s="213">
        <v>45911</v>
      </c>
      <c r="M43" s="220">
        <v>4</v>
      </c>
      <c r="N43" s="223">
        <v>4</v>
      </c>
      <c r="O43" s="226">
        <v>0</v>
      </c>
      <c r="P43" s="236">
        <v>0</v>
      </c>
      <c r="Q43" s="226">
        <v>0</v>
      </c>
      <c r="R43" s="226">
        <v>4</v>
      </c>
    </row>
    <row r="44" spans="1:18" x14ac:dyDescent="0.3">
      <c r="A44" s="231">
        <v>38</v>
      </c>
      <c r="B44" s="231" t="s">
        <v>18403</v>
      </c>
      <c r="C44" s="231" t="s">
        <v>9918</v>
      </c>
      <c r="D44" s="231" t="s">
        <v>9474</v>
      </c>
      <c r="E44" s="231" t="s">
        <v>9040</v>
      </c>
      <c r="F44" s="173">
        <v>38</v>
      </c>
      <c r="G44" s="212" t="s">
        <v>483</v>
      </c>
      <c r="H44" s="42" t="s">
        <v>481</v>
      </c>
      <c r="I44" s="42" t="s">
        <v>9188</v>
      </c>
      <c r="J44" s="42" t="s">
        <v>9187</v>
      </c>
      <c r="K44" s="213">
        <v>45908</v>
      </c>
      <c r="L44" s="213">
        <v>45911</v>
      </c>
      <c r="M44" s="220">
        <v>3</v>
      </c>
      <c r="N44" s="223">
        <v>3</v>
      </c>
      <c r="O44" s="226">
        <v>0</v>
      </c>
      <c r="P44" s="236">
        <v>1</v>
      </c>
      <c r="Q44" s="226">
        <v>0</v>
      </c>
      <c r="R44" s="226">
        <v>3</v>
      </c>
    </row>
    <row r="45" spans="1:18" x14ac:dyDescent="0.3">
      <c r="A45" s="231">
        <v>39</v>
      </c>
      <c r="B45" s="231" t="s">
        <v>18404</v>
      </c>
      <c r="C45" s="231" t="s">
        <v>18405</v>
      </c>
      <c r="D45" s="231" t="s">
        <v>9912</v>
      </c>
      <c r="E45" s="231" t="s">
        <v>9041</v>
      </c>
      <c r="F45" s="173">
        <v>39</v>
      </c>
      <c r="G45" s="212" t="s">
        <v>443</v>
      </c>
      <c r="H45" s="42" t="s">
        <v>441</v>
      </c>
      <c r="I45" s="42" t="s">
        <v>9190</v>
      </c>
      <c r="J45" s="42" t="s">
        <v>9192</v>
      </c>
      <c r="K45" s="213">
        <v>45909</v>
      </c>
      <c r="L45" s="213">
        <v>45911</v>
      </c>
      <c r="M45" s="220">
        <v>7</v>
      </c>
      <c r="N45" s="223">
        <v>6</v>
      </c>
      <c r="O45" s="226">
        <v>91</v>
      </c>
      <c r="P45" s="236">
        <v>0</v>
      </c>
      <c r="Q45" s="226">
        <v>0</v>
      </c>
      <c r="R45" s="226">
        <v>6</v>
      </c>
    </row>
    <row r="46" spans="1:18" x14ac:dyDescent="0.3">
      <c r="A46" s="231">
        <v>40</v>
      </c>
      <c r="B46" s="231" t="s">
        <v>18406</v>
      </c>
      <c r="C46" s="231" t="s">
        <v>18405</v>
      </c>
      <c r="D46" s="231" t="s">
        <v>9912</v>
      </c>
      <c r="E46" s="231" t="s">
        <v>9041</v>
      </c>
      <c r="F46" s="173">
        <v>40</v>
      </c>
      <c r="G46" s="212" t="s">
        <v>286</v>
      </c>
      <c r="H46" s="42" t="s">
        <v>284</v>
      </c>
      <c r="I46" s="42" t="s">
        <v>9196</v>
      </c>
      <c r="J46" s="42" t="s">
        <v>9195</v>
      </c>
      <c r="K46" s="213">
        <v>45909</v>
      </c>
      <c r="L46" s="213">
        <v>45911</v>
      </c>
      <c r="M46" s="220">
        <v>4</v>
      </c>
      <c r="N46" s="223">
        <v>4</v>
      </c>
      <c r="O46" s="226">
        <v>0</v>
      </c>
      <c r="P46" s="236">
        <v>0</v>
      </c>
      <c r="Q46" s="226">
        <v>0</v>
      </c>
      <c r="R46" s="226">
        <v>4</v>
      </c>
    </row>
    <row r="47" spans="1:18" x14ac:dyDescent="0.3">
      <c r="A47" s="231">
        <v>41</v>
      </c>
      <c r="B47" s="231" t="s">
        <v>18407</v>
      </c>
      <c r="C47" s="231" t="s">
        <v>18405</v>
      </c>
      <c r="D47" s="231" t="s">
        <v>9912</v>
      </c>
      <c r="E47" s="231" t="s">
        <v>9041</v>
      </c>
      <c r="F47" s="173">
        <v>41</v>
      </c>
      <c r="G47" s="212" t="s">
        <v>443</v>
      </c>
      <c r="H47" s="42" t="s">
        <v>441</v>
      </c>
      <c r="I47" s="42" t="s">
        <v>9196</v>
      </c>
      <c r="J47" s="42" t="s">
        <v>9199</v>
      </c>
      <c r="K47" s="213">
        <v>45909</v>
      </c>
      <c r="L47" s="213">
        <v>45911</v>
      </c>
      <c r="M47" s="220">
        <v>15</v>
      </c>
      <c r="N47" s="223">
        <v>12</v>
      </c>
      <c r="O47" s="226">
        <v>91</v>
      </c>
      <c r="P47" s="236">
        <v>0</v>
      </c>
      <c r="Q47" s="226">
        <v>0</v>
      </c>
      <c r="R47" s="226">
        <v>12</v>
      </c>
    </row>
    <row r="48" spans="1:18" x14ac:dyDescent="0.3">
      <c r="A48" s="231">
        <v>42</v>
      </c>
      <c r="B48" s="231" t="s">
        <v>18408</v>
      </c>
      <c r="C48" s="231" t="s">
        <v>18409</v>
      </c>
      <c r="D48" s="231" t="s">
        <v>9912</v>
      </c>
      <c r="E48" s="231" t="s">
        <v>9041</v>
      </c>
      <c r="F48" s="173">
        <v>42</v>
      </c>
      <c r="G48" s="212" t="s">
        <v>1200</v>
      </c>
      <c r="H48" s="42" t="s">
        <v>1197</v>
      </c>
      <c r="I48" s="42" t="s">
        <v>9203</v>
      </c>
      <c r="J48" s="42" t="s">
        <v>9202</v>
      </c>
      <c r="K48" s="213">
        <v>45909</v>
      </c>
      <c r="L48" s="213">
        <v>45911</v>
      </c>
      <c r="M48" s="220">
        <v>8</v>
      </c>
      <c r="N48" s="223">
        <v>8</v>
      </c>
      <c r="O48" s="226">
        <v>1</v>
      </c>
      <c r="P48" s="236">
        <v>2</v>
      </c>
      <c r="Q48" s="226">
        <v>0</v>
      </c>
      <c r="R48" s="226">
        <v>8</v>
      </c>
    </row>
    <row r="49" spans="1:18" x14ac:dyDescent="0.3">
      <c r="A49" s="231">
        <v>43</v>
      </c>
      <c r="B49" s="231" t="s">
        <v>18410</v>
      </c>
      <c r="C49" s="231" t="s">
        <v>18409</v>
      </c>
      <c r="D49" s="231" t="s">
        <v>9912</v>
      </c>
      <c r="E49" s="231" t="s">
        <v>9041</v>
      </c>
      <c r="F49" s="173">
        <v>43</v>
      </c>
      <c r="G49" s="212" t="s">
        <v>1210</v>
      </c>
      <c r="H49" s="42" t="s">
        <v>1207</v>
      </c>
      <c r="I49" s="42" t="s">
        <v>9203</v>
      </c>
      <c r="J49" s="42" t="s">
        <v>9206</v>
      </c>
      <c r="K49" s="213">
        <v>45909</v>
      </c>
      <c r="L49" s="213">
        <v>45911</v>
      </c>
      <c r="M49" s="220">
        <v>8</v>
      </c>
      <c r="N49" s="223">
        <v>6</v>
      </c>
      <c r="O49" s="226">
        <v>0</v>
      </c>
      <c r="P49" s="236">
        <v>0</v>
      </c>
      <c r="Q49" s="226">
        <v>0</v>
      </c>
      <c r="R49" s="226">
        <v>6</v>
      </c>
    </row>
    <row r="50" spans="1:18" x14ac:dyDescent="0.3">
      <c r="A50" s="231">
        <v>44</v>
      </c>
      <c r="B50" s="231" t="s">
        <v>18411</v>
      </c>
      <c r="C50" s="231" t="s">
        <v>18409</v>
      </c>
      <c r="D50" s="231" t="s">
        <v>9912</v>
      </c>
      <c r="E50" s="231" t="s">
        <v>9041</v>
      </c>
      <c r="F50" s="173">
        <v>44</v>
      </c>
      <c r="G50" s="212" t="s">
        <v>1210</v>
      </c>
      <c r="H50" s="42" t="s">
        <v>1207</v>
      </c>
      <c r="I50" s="42" t="s">
        <v>9210</v>
      </c>
      <c r="J50" s="42" t="s">
        <v>9209</v>
      </c>
      <c r="K50" s="213">
        <v>45908</v>
      </c>
      <c r="L50" s="213">
        <v>45911</v>
      </c>
      <c r="M50" s="220">
        <v>10</v>
      </c>
      <c r="N50" s="223">
        <v>10</v>
      </c>
      <c r="O50" s="226">
        <v>0</v>
      </c>
      <c r="P50" s="236">
        <v>0</v>
      </c>
      <c r="Q50" s="226">
        <v>0</v>
      </c>
      <c r="R50" s="226">
        <v>10</v>
      </c>
    </row>
    <row r="51" spans="1:18" x14ac:dyDescent="0.3">
      <c r="A51" s="231">
        <v>45</v>
      </c>
      <c r="B51" s="231" t="s">
        <v>18412</v>
      </c>
      <c r="C51" s="231" t="s">
        <v>18413</v>
      </c>
      <c r="D51" s="231" t="s">
        <v>18414</v>
      </c>
      <c r="E51" s="231" t="s">
        <v>9074</v>
      </c>
      <c r="F51" s="173">
        <v>45</v>
      </c>
      <c r="G51" s="212" t="s">
        <v>419</v>
      </c>
      <c r="H51" s="42" t="s">
        <v>416</v>
      </c>
      <c r="I51" s="42" t="s">
        <v>9214</v>
      </c>
      <c r="J51" s="42" t="s">
        <v>9213</v>
      </c>
      <c r="K51" s="213">
        <v>45909</v>
      </c>
      <c r="L51" s="213">
        <v>45912</v>
      </c>
      <c r="M51" s="220">
        <v>1</v>
      </c>
      <c r="N51" s="223">
        <v>1</v>
      </c>
      <c r="O51" s="226">
        <v>0</v>
      </c>
      <c r="P51" s="236">
        <v>0</v>
      </c>
      <c r="Q51" s="226">
        <v>0</v>
      </c>
      <c r="R51" s="226">
        <v>1</v>
      </c>
    </row>
    <row r="52" spans="1:18" x14ac:dyDescent="0.3">
      <c r="A52" s="231">
        <v>46</v>
      </c>
      <c r="B52" s="231" t="s">
        <v>18415</v>
      </c>
      <c r="C52" s="231" t="s">
        <v>18413</v>
      </c>
      <c r="D52" s="231" t="s">
        <v>18414</v>
      </c>
      <c r="E52" s="231" t="s">
        <v>9074</v>
      </c>
      <c r="F52" s="173">
        <v>46</v>
      </c>
      <c r="G52" s="212" t="s">
        <v>426</v>
      </c>
      <c r="H52" s="42" t="s">
        <v>424</v>
      </c>
      <c r="I52" s="42" t="s">
        <v>9214</v>
      </c>
      <c r="J52" s="42" t="s">
        <v>9217</v>
      </c>
      <c r="K52" s="213">
        <v>45909</v>
      </c>
      <c r="L52" s="213">
        <v>45912</v>
      </c>
      <c r="M52" s="220">
        <v>4</v>
      </c>
      <c r="N52" s="223">
        <v>3</v>
      </c>
      <c r="O52" s="226">
        <v>0</v>
      </c>
      <c r="P52" s="236">
        <v>0</v>
      </c>
      <c r="Q52" s="226">
        <v>0</v>
      </c>
      <c r="R52" s="226">
        <v>3</v>
      </c>
    </row>
    <row r="53" spans="1:18" x14ac:dyDescent="0.3">
      <c r="A53" s="231">
        <v>47</v>
      </c>
      <c r="B53" s="231" t="s">
        <v>18416</v>
      </c>
      <c r="C53" s="231" t="s">
        <v>18413</v>
      </c>
      <c r="D53" s="231" t="s">
        <v>18414</v>
      </c>
      <c r="E53" s="231" t="s">
        <v>9074</v>
      </c>
      <c r="F53" s="173">
        <v>47</v>
      </c>
      <c r="G53" s="212" t="s">
        <v>483</v>
      </c>
      <c r="H53" s="42" t="s">
        <v>481</v>
      </c>
      <c r="I53" s="42" t="s">
        <v>9221</v>
      </c>
      <c r="J53" s="42" t="s">
        <v>9220</v>
      </c>
      <c r="K53" s="213">
        <v>45909</v>
      </c>
      <c r="L53" s="213">
        <v>45912</v>
      </c>
      <c r="M53" s="220">
        <v>2</v>
      </c>
      <c r="N53" s="223">
        <v>2</v>
      </c>
      <c r="O53" s="226">
        <v>0</v>
      </c>
      <c r="P53" s="236">
        <v>1</v>
      </c>
      <c r="Q53" s="226">
        <v>0</v>
      </c>
      <c r="R53" s="226">
        <v>2</v>
      </c>
    </row>
    <row r="54" spans="1:18" x14ac:dyDescent="0.3">
      <c r="A54" s="231">
        <v>48</v>
      </c>
      <c r="B54" s="231" t="s">
        <v>18416</v>
      </c>
      <c r="C54" s="231" t="s">
        <v>18413</v>
      </c>
      <c r="D54" s="231" t="s">
        <v>18414</v>
      </c>
      <c r="E54" s="231" t="s">
        <v>9074</v>
      </c>
      <c r="F54" s="173">
        <v>48</v>
      </c>
      <c r="G54" s="212" t="s">
        <v>431</v>
      </c>
      <c r="H54" s="42" t="s">
        <v>428</v>
      </c>
      <c r="I54" s="42" t="s">
        <v>9225</v>
      </c>
      <c r="J54" s="42" t="s">
        <v>9224</v>
      </c>
      <c r="K54" s="213">
        <v>45910</v>
      </c>
      <c r="L54" s="213">
        <v>45912</v>
      </c>
      <c r="M54" s="220">
        <v>4</v>
      </c>
      <c r="N54" s="223">
        <v>4</v>
      </c>
      <c r="O54" s="226">
        <v>118</v>
      </c>
      <c r="P54" s="236">
        <v>0</v>
      </c>
      <c r="Q54" s="226">
        <v>0</v>
      </c>
      <c r="R54" s="226">
        <v>4</v>
      </c>
    </row>
    <row r="55" spans="1:18" x14ac:dyDescent="0.3">
      <c r="A55" s="231">
        <v>49</v>
      </c>
      <c r="B55" s="231" t="s">
        <v>18417</v>
      </c>
      <c r="C55" s="231" t="s">
        <v>18413</v>
      </c>
      <c r="D55" s="231" t="s">
        <v>18414</v>
      </c>
      <c r="E55" s="231" t="s">
        <v>9074</v>
      </c>
      <c r="F55" s="173">
        <v>49</v>
      </c>
      <c r="G55" s="212" t="s">
        <v>435</v>
      </c>
      <c r="H55" s="42" t="s">
        <v>433</v>
      </c>
      <c r="I55" s="42" t="s">
        <v>9225</v>
      </c>
      <c r="J55" s="42" t="s">
        <v>9228</v>
      </c>
      <c r="K55" s="213">
        <v>45910</v>
      </c>
      <c r="L55" s="213">
        <v>45912</v>
      </c>
      <c r="M55" s="220">
        <v>12</v>
      </c>
      <c r="N55" s="223">
        <v>1</v>
      </c>
      <c r="O55" s="226">
        <v>29</v>
      </c>
      <c r="P55" s="236">
        <v>0</v>
      </c>
      <c r="Q55" s="226">
        <v>1</v>
      </c>
      <c r="R55" s="226">
        <v>0</v>
      </c>
    </row>
    <row r="56" spans="1:18" x14ac:dyDescent="0.3">
      <c r="A56" s="231">
        <v>50</v>
      </c>
      <c r="B56" s="231" t="s">
        <v>18418</v>
      </c>
      <c r="C56" s="231" t="s">
        <v>18413</v>
      </c>
      <c r="D56" s="231" t="s">
        <v>18414</v>
      </c>
      <c r="E56" s="231" t="s">
        <v>9074</v>
      </c>
      <c r="F56" s="173">
        <v>50</v>
      </c>
      <c r="G56" s="212" t="s">
        <v>443</v>
      </c>
      <c r="H56" s="42" t="s">
        <v>441</v>
      </c>
      <c r="I56" s="42" t="s">
        <v>9225</v>
      </c>
      <c r="J56" s="42" t="s">
        <v>9231</v>
      </c>
      <c r="K56" s="213">
        <v>45910</v>
      </c>
      <c r="L56" s="213">
        <v>45912</v>
      </c>
      <c r="M56" s="220">
        <v>11</v>
      </c>
      <c r="N56" s="223">
        <v>2</v>
      </c>
      <c r="O56" s="226">
        <v>91</v>
      </c>
      <c r="P56" s="236">
        <v>0</v>
      </c>
      <c r="Q56" s="226">
        <v>0</v>
      </c>
      <c r="R56" s="226">
        <v>2</v>
      </c>
    </row>
    <row r="57" spans="1:18" x14ac:dyDescent="0.3">
      <c r="A57" s="231">
        <v>51</v>
      </c>
      <c r="B57" s="231" t="s">
        <v>18419</v>
      </c>
      <c r="C57" s="231" t="s">
        <v>18420</v>
      </c>
      <c r="D57" s="231" t="s">
        <v>18414</v>
      </c>
      <c r="E57" s="231" t="s">
        <v>9040</v>
      </c>
      <c r="F57" s="173">
        <v>51</v>
      </c>
      <c r="G57" s="212" t="s">
        <v>443</v>
      </c>
      <c r="H57" s="42" t="s">
        <v>441</v>
      </c>
      <c r="I57" s="42" t="s">
        <v>9233</v>
      </c>
      <c r="J57" s="42" t="s">
        <v>9235</v>
      </c>
      <c r="K57" s="213">
        <v>45910</v>
      </c>
      <c r="L57" s="213">
        <v>45912</v>
      </c>
      <c r="M57" s="220">
        <v>25</v>
      </c>
      <c r="N57" s="223">
        <v>13</v>
      </c>
      <c r="O57" s="226">
        <v>91</v>
      </c>
      <c r="P57" s="236">
        <v>0</v>
      </c>
      <c r="Q57" s="226">
        <v>0</v>
      </c>
      <c r="R57" s="226">
        <v>13</v>
      </c>
    </row>
    <row r="58" spans="1:18" x14ac:dyDescent="0.3">
      <c r="A58" s="231">
        <v>52</v>
      </c>
      <c r="B58" s="231" t="s">
        <v>18421</v>
      </c>
      <c r="C58" s="231" t="s">
        <v>18420</v>
      </c>
      <c r="D58" s="231" t="s">
        <v>18414</v>
      </c>
      <c r="E58" s="231" t="s">
        <v>9040</v>
      </c>
      <c r="F58" s="173">
        <v>52</v>
      </c>
      <c r="G58" s="212" t="s">
        <v>1205</v>
      </c>
      <c r="H58" s="42" t="s">
        <v>1202</v>
      </c>
      <c r="I58" s="42" t="s">
        <v>9240</v>
      </c>
      <c r="J58" s="42" t="s">
        <v>9239</v>
      </c>
      <c r="K58" s="213">
        <v>45910</v>
      </c>
      <c r="L58" s="213">
        <v>45912</v>
      </c>
      <c r="M58" s="220">
        <v>5</v>
      </c>
      <c r="N58" s="223">
        <v>2</v>
      </c>
      <c r="O58" s="226">
        <v>0</v>
      </c>
      <c r="P58" s="236">
        <v>0</v>
      </c>
      <c r="Q58" s="226">
        <v>0</v>
      </c>
      <c r="R58" s="226">
        <v>2</v>
      </c>
    </row>
    <row r="59" spans="1:18" x14ac:dyDescent="0.3">
      <c r="A59" s="231">
        <v>53</v>
      </c>
      <c r="B59" s="231" t="s">
        <v>18422</v>
      </c>
      <c r="C59" s="231" t="s">
        <v>18420</v>
      </c>
      <c r="D59" s="231" t="s">
        <v>18414</v>
      </c>
      <c r="E59" s="231" t="s">
        <v>9040</v>
      </c>
      <c r="F59" s="173">
        <v>53</v>
      </c>
      <c r="G59" s="212" t="s">
        <v>1210</v>
      </c>
      <c r="H59" s="42" t="s">
        <v>1207</v>
      </c>
      <c r="I59" s="42" t="s">
        <v>9240</v>
      </c>
      <c r="J59" s="42" t="s">
        <v>9243</v>
      </c>
      <c r="K59" s="213">
        <v>45910</v>
      </c>
      <c r="L59" s="213">
        <v>45912</v>
      </c>
      <c r="M59" s="220">
        <v>8</v>
      </c>
      <c r="N59" s="223">
        <v>3</v>
      </c>
      <c r="O59" s="226">
        <v>0</v>
      </c>
      <c r="P59" s="236">
        <v>0</v>
      </c>
      <c r="Q59" s="226">
        <v>0</v>
      </c>
      <c r="R59" s="226">
        <v>3</v>
      </c>
    </row>
    <row r="60" spans="1:18" x14ac:dyDescent="0.3">
      <c r="A60" s="231">
        <v>54</v>
      </c>
      <c r="B60" s="231" t="s">
        <v>18422</v>
      </c>
      <c r="C60" s="231" t="s">
        <v>18420</v>
      </c>
      <c r="D60" s="231" t="s">
        <v>18414</v>
      </c>
      <c r="E60" s="231" t="s">
        <v>9040</v>
      </c>
      <c r="F60" s="173">
        <v>54</v>
      </c>
      <c r="G60" s="212" t="s">
        <v>778</v>
      </c>
      <c r="H60" s="42" t="s">
        <v>776</v>
      </c>
      <c r="I60" s="42" t="s">
        <v>9247</v>
      </c>
      <c r="J60" s="42" t="s">
        <v>9246</v>
      </c>
      <c r="K60" s="213">
        <v>45908</v>
      </c>
      <c r="L60" s="213">
        <v>45912</v>
      </c>
      <c r="M60" s="220">
        <v>30</v>
      </c>
      <c r="N60" s="223">
        <v>14</v>
      </c>
      <c r="O60" s="226">
        <v>81</v>
      </c>
      <c r="P60" s="236">
        <v>0</v>
      </c>
      <c r="Q60" s="226">
        <v>0</v>
      </c>
      <c r="R60" s="226">
        <v>14</v>
      </c>
    </row>
    <row r="61" spans="1:18" x14ac:dyDescent="0.3">
      <c r="A61" s="231">
        <v>55</v>
      </c>
      <c r="B61" s="231" t="s">
        <v>18423</v>
      </c>
      <c r="C61" s="231" t="s">
        <v>18420</v>
      </c>
      <c r="D61" s="231" t="s">
        <v>18414</v>
      </c>
      <c r="E61" s="231" t="s">
        <v>9040</v>
      </c>
      <c r="F61" s="173">
        <v>55</v>
      </c>
      <c r="G61" s="212" t="s">
        <v>426</v>
      </c>
      <c r="H61" s="42" t="s">
        <v>424</v>
      </c>
      <c r="I61" s="42" t="s">
        <v>9251</v>
      </c>
      <c r="J61" s="42" t="s">
        <v>9250</v>
      </c>
      <c r="K61" s="213">
        <v>45909</v>
      </c>
      <c r="L61" s="213">
        <v>45912</v>
      </c>
      <c r="M61" s="220">
        <v>22</v>
      </c>
      <c r="N61" s="223">
        <v>22</v>
      </c>
      <c r="O61" s="226">
        <v>0</v>
      </c>
      <c r="P61" s="236">
        <v>0</v>
      </c>
      <c r="Q61" s="226">
        <v>0</v>
      </c>
      <c r="R61" s="226">
        <v>22</v>
      </c>
    </row>
    <row r="62" spans="1:18" x14ac:dyDescent="0.3">
      <c r="A62" s="231">
        <v>56</v>
      </c>
      <c r="B62" s="231" t="s">
        <v>18424</v>
      </c>
      <c r="C62" s="231" t="s">
        <v>9480</v>
      </c>
      <c r="D62" s="231" t="s">
        <v>18414</v>
      </c>
      <c r="E62" s="231" t="s">
        <v>9040</v>
      </c>
      <c r="F62" s="173">
        <v>56</v>
      </c>
      <c r="G62" s="212" t="s">
        <v>741</v>
      </c>
      <c r="H62" s="42" t="s">
        <v>9</v>
      </c>
      <c r="I62" s="42" t="s">
        <v>9251</v>
      </c>
      <c r="J62" s="42" t="s">
        <v>9255</v>
      </c>
      <c r="K62" s="213">
        <v>45909</v>
      </c>
      <c r="L62" s="213">
        <v>45912</v>
      </c>
      <c r="M62" s="220">
        <v>37</v>
      </c>
      <c r="N62" s="223">
        <v>5</v>
      </c>
      <c r="O62" s="226">
        <v>79</v>
      </c>
      <c r="P62" s="236">
        <v>2</v>
      </c>
      <c r="Q62" s="226">
        <v>0</v>
      </c>
      <c r="R62" s="226">
        <v>5</v>
      </c>
    </row>
    <row r="63" spans="1:18" x14ac:dyDescent="0.3">
      <c r="A63" s="231">
        <v>57</v>
      </c>
      <c r="B63" s="231" t="s">
        <v>18425</v>
      </c>
      <c r="C63" s="231" t="s">
        <v>9480</v>
      </c>
      <c r="D63" s="231" t="s">
        <v>18414</v>
      </c>
      <c r="E63" s="231" t="s">
        <v>9040</v>
      </c>
      <c r="F63" s="173">
        <v>57</v>
      </c>
      <c r="G63" s="212" t="s">
        <v>419</v>
      </c>
      <c r="H63" s="42" t="s">
        <v>416</v>
      </c>
      <c r="I63" s="42" t="s">
        <v>9259</v>
      </c>
      <c r="J63" s="42" t="s">
        <v>9258</v>
      </c>
      <c r="K63" s="213">
        <v>45910</v>
      </c>
      <c r="L63" s="213">
        <v>45915</v>
      </c>
      <c r="M63" s="220">
        <v>2</v>
      </c>
      <c r="N63" s="223">
        <v>2</v>
      </c>
      <c r="O63" s="226">
        <v>0</v>
      </c>
      <c r="P63" s="236">
        <v>0</v>
      </c>
      <c r="Q63" s="226">
        <v>0</v>
      </c>
      <c r="R63" s="226">
        <v>2</v>
      </c>
    </row>
    <row r="64" spans="1:18" x14ac:dyDescent="0.3">
      <c r="A64" s="231">
        <v>58</v>
      </c>
      <c r="B64" s="231" t="s">
        <v>18426</v>
      </c>
      <c r="C64" s="231" t="s">
        <v>9480</v>
      </c>
      <c r="D64" s="231" t="s">
        <v>18414</v>
      </c>
      <c r="E64" s="231" t="s">
        <v>9040</v>
      </c>
      <c r="F64" s="173">
        <v>58</v>
      </c>
      <c r="G64" s="212" t="s">
        <v>426</v>
      </c>
      <c r="H64" s="42" t="s">
        <v>424</v>
      </c>
      <c r="I64" s="42" t="s">
        <v>9259</v>
      </c>
      <c r="J64" s="42" t="s">
        <v>9262</v>
      </c>
      <c r="K64" s="213">
        <v>45910</v>
      </c>
      <c r="L64" s="213">
        <v>45915</v>
      </c>
      <c r="M64" s="220">
        <v>6</v>
      </c>
      <c r="N64" s="223">
        <v>4</v>
      </c>
      <c r="O64" s="226">
        <v>0</v>
      </c>
      <c r="P64" s="236">
        <v>0</v>
      </c>
      <c r="Q64" s="226">
        <v>0</v>
      </c>
      <c r="R64" s="226">
        <v>4</v>
      </c>
    </row>
    <row r="65" spans="1:18" x14ac:dyDescent="0.3">
      <c r="A65" s="231">
        <v>59</v>
      </c>
      <c r="B65" s="231" t="s">
        <v>18426</v>
      </c>
      <c r="C65" s="231" t="s">
        <v>9480</v>
      </c>
      <c r="D65" s="231" t="s">
        <v>18414</v>
      </c>
      <c r="E65" s="231" t="s">
        <v>9040</v>
      </c>
      <c r="F65" s="173">
        <v>59</v>
      </c>
      <c r="G65" s="212" t="s">
        <v>534</v>
      </c>
      <c r="H65" s="42" t="s">
        <v>532</v>
      </c>
      <c r="I65" s="42" t="s">
        <v>9266</v>
      </c>
      <c r="J65" s="42" t="s">
        <v>9265</v>
      </c>
      <c r="K65" s="213">
        <v>45910</v>
      </c>
      <c r="L65" s="213">
        <v>45915</v>
      </c>
      <c r="M65" s="220">
        <v>1</v>
      </c>
      <c r="N65" s="223">
        <v>1</v>
      </c>
      <c r="O65" s="226">
        <v>0</v>
      </c>
      <c r="P65" s="236">
        <v>0</v>
      </c>
      <c r="Q65" s="226">
        <v>0</v>
      </c>
      <c r="R65" s="226">
        <v>1</v>
      </c>
    </row>
    <row r="66" spans="1:18" x14ac:dyDescent="0.3">
      <c r="A66" s="231"/>
      <c r="B66" s="231"/>
      <c r="C66" s="231"/>
      <c r="D66" s="231"/>
      <c r="E66" s="231"/>
      <c r="F66" s="173">
        <v>60</v>
      </c>
      <c r="G66" s="212" t="s">
        <v>4553</v>
      </c>
      <c r="H66" s="42" t="s">
        <v>3997</v>
      </c>
      <c r="I66" s="42" t="s">
        <v>9270</v>
      </c>
      <c r="J66" s="42" t="s">
        <v>9269</v>
      </c>
      <c r="K66" s="213">
        <v>45910</v>
      </c>
      <c r="L66" s="213">
        <v>45915</v>
      </c>
      <c r="M66" s="220">
        <v>1</v>
      </c>
      <c r="N66" s="223">
        <v>1</v>
      </c>
      <c r="O66" s="226">
        <v>1</v>
      </c>
      <c r="P66" s="236">
        <v>0</v>
      </c>
      <c r="Q66" s="226">
        <v>0</v>
      </c>
      <c r="R66" s="226">
        <v>1</v>
      </c>
    </row>
    <row r="67" spans="1:18" x14ac:dyDescent="0.3">
      <c r="A67" s="231"/>
      <c r="B67" s="231"/>
      <c r="C67" s="231"/>
      <c r="D67" s="231"/>
      <c r="E67" s="231"/>
      <c r="F67" s="173">
        <v>61</v>
      </c>
      <c r="G67" s="212" t="s">
        <v>423</v>
      </c>
      <c r="H67" s="42" t="s">
        <v>421</v>
      </c>
      <c r="I67" s="42" t="s">
        <v>9272</v>
      </c>
      <c r="J67" s="42" t="s">
        <v>9274</v>
      </c>
      <c r="K67" s="213">
        <v>45911</v>
      </c>
      <c r="L67" s="213">
        <v>45915</v>
      </c>
      <c r="M67" s="220">
        <v>1</v>
      </c>
      <c r="N67" s="223">
        <v>1</v>
      </c>
      <c r="O67" s="226">
        <v>0</v>
      </c>
      <c r="P67" s="236">
        <v>0</v>
      </c>
      <c r="Q67" s="226">
        <v>0</v>
      </c>
      <c r="R67" s="226">
        <v>1</v>
      </c>
    </row>
    <row r="68" spans="1:18" x14ac:dyDescent="0.3">
      <c r="A68" s="231"/>
      <c r="B68" s="231"/>
      <c r="C68" s="231"/>
      <c r="D68" s="231"/>
      <c r="E68" s="231"/>
      <c r="F68" s="173">
        <v>62</v>
      </c>
      <c r="G68" s="212" t="s">
        <v>409</v>
      </c>
      <c r="H68" s="42" t="s">
        <v>407</v>
      </c>
      <c r="I68" s="42" t="s">
        <v>9278</v>
      </c>
      <c r="J68" s="42" t="s">
        <v>9277</v>
      </c>
      <c r="K68" s="213">
        <v>45911</v>
      </c>
      <c r="L68" s="213">
        <v>45915</v>
      </c>
      <c r="M68" s="220">
        <v>7</v>
      </c>
      <c r="N68" s="223">
        <v>1</v>
      </c>
      <c r="O68" s="226">
        <v>0</v>
      </c>
      <c r="P68" s="236">
        <v>0</v>
      </c>
      <c r="Q68" s="226">
        <v>0</v>
      </c>
      <c r="R68" s="226">
        <v>1</v>
      </c>
    </row>
    <row r="69" spans="1:18" x14ac:dyDescent="0.3">
      <c r="A69" s="169"/>
      <c r="F69" s="173">
        <v>63</v>
      </c>
      <c r="G69" s="212" t="s">
        <v>729</v>
      </c>
      <c r="H69" s="42" t="s">
        <v>726</v>
      </c>
      <c r="I69" s="42" t="s">
        <v>9278</v>
      </c>
      <c r="J69" s="42" t="s">
        <v>9281</v>
      </c>
      <c r="K69" s="213">
        <v>45911</v>
      </c>
      <c r="L69" s="213">
        <v>45915</v>
      </c>
      <c r="M69" s="220">
        <v>13</v>
      </c>
      <c r="N69" s="223">
        <v>5</v>
      </c>
      <c r="O69" s="226">
        <v>105</v>
      </c>
      <c r="P69" s="236">
        <v>0</v>
      </c>
      <c r="Q69" s="226">
        <v>0</v>
      </c>
      <c r="R69" s="226">
        <v>5</v>
      </c>
    </row>
    <row r="70" spans="1:18" x14ac:dyDescent="0.3">
      <c r="A70" s="169"/>
      <c r="F70" s="173">
        <v>64</v>
      </c>
      <c r="G70" s="212" t="s">
        <v>1178</v>
      </c>
      <c r="H70" s="42" t="s">
        <v>1175</v>
      </c>
      <c r="I70" s="42" t="s">
        <v>9285</v>
      </c>
      <c r="J70" s="42" t="s">
        <v>9284</v>
      </c>
      <c r="K70" s="213">
        <v>45911</v>
      </c>
      <c r="L70" s="213">
        <v>45915</v>
      </c>
      <c r="M70" s="220">
        <v>3</v>
      </c>
      <c r="N70" s="223">
        <v>3</v>
      </c>
      <c r="O70" s="226">
        <v>2</v>
      </c>
      <c r="P70" s="236">
        <v>2</v>
      </c>
      <c r="Q70" s="226">
        <v>3</v>
      </c>
      <c r="R70" s="226">
        <v>0</v>
      </c>
    </row>
    <row r="71" spans="1:18" x14ac:dyDescent="0.3">
      <c r="A71" s="169"/>
      <c r="F71" s="173">
        <v>65</v>
      </c>
      <c r="G71" s="212" t="s">
        <v>1215</v>
      </c>
      <c r="H71" s="42" t="s">
        <v>1212</v>
      </c>
      <c r="I71" s="42" t="s">
        <v>9285</v>
      </c>
      <c r="J71" s="42" t="s">
        <v>9288</v>
      </c>
      <c r="K71" s="213">
        <v>45911</v>
      </c>
      <c r="L71" s="213">
        <v>45915</v>
      </c>
      <c r="M71" s="220">
        <v>5</v>
      </c>
      <c r="N71" s="223">
        <v>5</v>
      </c>
      <c r="O71" s="226">
        <v>0</v>
      </c>
      <c r="P71" s="236">
        <v>17</v>
      </c>
      <c r="Q71" s="226">
        <v>0</v>
      </c>
      <c r="R71" s="226">
        <v>5</v>
      </c>
    </row>
    <row r="72" spans="1:18" x14ac:dyDescent="0.3">
      <c r="A72" s="169"/>
      <c r="F72" s="173">
        <v>66</v>
      </c>
      <c r="G72" s="212" t="s">
        <v>3555</v>
      </c>
      <c r="H72" s="42" t="s">
        <v>3553</v>
      </c>
      <c r="I72" s="42" t="s">
        <v>9285</v>
      </c>
      <c r="J72" s="42" t="s">
        <v>9291</v>
      </c>
      <c r="K72" s="213">
        <v>45911</v>
      </c>
      <c r="L72" s="213">
        <v>45915</v>
      </c>
      <c r="M72" s="220">
        <v>12</v>
      </c>
      <c r="N72" s="223">
        <v>8</v>
      </c>
      <c r="O72" s="226">
        <v>9</v>
      </c>
      <c r="P72" s="236">
        <v>23</v>
      </c>
      <c r="Q72" s="226">
        <v>0</v>
      </c>
      <c r="R72" s="226">
        <v>8</v>
      </c>
    </row>
    <row r="73" spans="1:18" x14ac:dyDescent="0.3">
      <c r="A73" s="169"/>
      <c r="F73" s="173">
        <v>67</v>
      </c>
      <c r="G73" s="212" t="s">
        <v>1210</v>
      </c>
      <c r="H73" s="42" t="s">
        <v>1207</v>
      </c>
      <c r="I73" s="42" t="s">
        <v>9285</v>
      </c>
      <c r="J73" s="42" t="s">
        <v>9295</v>
      </c>
      <c r="K73" s="213">
        <v>45911</v>
      </c>
      <c r="L73" s="213">
        <v>45915</v>
      </c>
      <c r="M73" s="220">
        <v>20</v>
      </c>
      <c r="N73" s="223">
        <v>20</v>
      </c>
      <c r="O73" s="226">
        <v>0</v>
      </c>
      <c r="P73" s="236">
        <v>0</v>
      </c>
      <c r="Q73" s="226">
        <v>0</v>
      </c>
      <c r="R73" s="226">
        <v>20</v>
      </c>
    </row>
    <row r="74" spans="1:18" x14ac:dyDescent="0.3">
      <c r="A74" s="169"/>
      <c r="F74" s="173">
        <v>68</v>
      </c>
      <c r="G74" s="212" t="s">
        <v>1394</v>
      </c>
      <c r="H74" s="42" t="s">
        <v>1391</v>
      </c>
      <c r="I74" s="42" t="s">
        <v>9285</v>
      </c>
      <c r="J74" s="42" t="s">
        <v>9298</v>
      </c>
      <c r="K74" s="213">
        <v>45911</v>
      </c>
      <c r="L74" s="213">
        <v>45915</v>
      </c>
      <c r="M74" s="220">
        <v>6</v>
      </c>
      <c r="N74" s="223">
        <v>6</v>
      </c>
      <c r="O74" s="226">
        <v>6</v>
      </c>
      <c r="P74" s="236">
        <v>1</v>
      </c>
      <c r="Q74" s="226">
        <v>0</v>
      </c>
      <c r="R74" s="226">
        <v>6</v>
      </c>
    </row>
    <row r="75" spans="1:18" x14ac:dyDescent="0.3">
      <c r="A75" s="169"/>
      <c r="F75" s="173">
        <v>69</v>
      </c>
      <c r="G75" s="212" t="s">
        <v>1411</v>
      </c>
      <c r="H75" s="42" t="s">
        <v>1408</v>
      </c>
      <c r="I75" s="42" t="s">
        <v>9285</v>
      </c>
      <c r="J75" s="42" t="s">
        <v>9301</v>
      </c>
      <c r="K75" s="213">
        <v>45911</v>
      </c>
      <c r="L75" s="213">
        <v>45915</v>
      </c>
      <c r="M75" s="220">
        <v>9</v>
      </c>
      <c r="N75" s="223">
        <v>3</v>
      </c>
      <c r="O75" s="226">
        <v>66</v>
      </c>
      <c r="P75" s="236">
        <v>8</v>
      </c>
      <c r="Q75" s="226">
        <v>0</v>
      </c>
      <c r="R75" s="226">
        <v>3</v>
      </c>
    </row>
    <row r="76" spans="1:18" x14ac:dyDescent="0.3">
      <c r="A76" s="169"/>
      <c r="F76" s="173">
        <v>70</v>
      </c>
      <c r="G76" s="212" t="s">
        <v>3744</v>
      </c>
      <c r="H76" s="42" t="s">
        <v>3743</v>
      </c>
      <c r="I76" s="42" t="s">
        <v>9305</v>
      </c>
      <c r="J76" s="42" t="s">
        <v>9304</v>
      </c>
      <c r="K76" s="213">
        <v>45909</v>
      </c>
      <c r="L76" s="213">
        <v>45916</v>
      </c>
      <c r="M76" s="220">
        <v>2</v>
      </c>
      <c r="N76" s="223">
        <v>1</v>
      </c>
      <c r="O76" s="226">
        <v>17</v>
      </c>
      <c r="P76" s="236">
        <v>0</v>
      </c>
      <c r="Q76" s="226">
        <v>0</v>
      </c>
      <c r="R76" s="226">
        <v>1</v>
      </c>
    </row>
    <row r="77" spans="1:18" x14ac:dyDescent="0.3">
      <c r="A77" s="169"/>
      <c r="F77" s="173">
        <v>71</v>
      </c>
      <c r="G77" s="212" t="s">
        <v>1136</v>
      </c>
      <c r="H77" s="42" t="s">
        <v>1134</v>
      </c>
      <c r="I77" s="42" t="s">
        <v>9309</v>
      </c>
      <c r="J77" s="42" t="s">
        <v>9308</v>
      </c>
      <c r="K77" s="213">
        <v>45909</v>
      </c>
      <c r="L77" s="213">
        <v>45916</v>
      </c>
      <c r="M77" s="220">
        <v>1</v>
      </c>
      <c r="N77" s="223">
        <v>1</v>
      </c>
      <c r="O77" s="226">
        <v>0</v>
      </c>
      <c r="P77" s="236">
        <v>0</v>
      </c>
      <c r="Q77" s="226">
        <v>0</v>
      </c>
      <c r="R77" s="226">
        <v>1</v>
      </c>
    </row>
    <row r="78" spans="1:18" x14ac:dyDescent="0.3">
      <c r="A78" s="169"/>
      <c r="F78" s="173">
        <v>72</v>
      </c>
      <c r="G78" s="212" t="s">
        <v>426</v>
      </c>
      <c r="H78" s="42" t="s">
        <v>424</v>
      </c>
      <c r="I78" s="42" t="s">
        <v>9315</v>
      </c>
      <c r="J78" s="42" t="s">
        <v>9314</v>
      </c>
      <c r="K78" s="213">
        <v>45911</v>
      </c>
      <c r="L78" s="213">
        <v>45916</v>
      </c>
      <c r="M78" s="220">
        <v>6</v>
      </c>
      <c r="N78" s="223">
        <v>5</v>
      </c>
      <c r="O78" s="226">
        <v>0</v>
      </c>
      <c r="P78" s="236">
        <v>0</v>
      </c>
      <c r="Q78" s="226">
        <v>0</v>
      </c>
      <c r="R78" s="226">
        <v>5</v>
      </c>
    </row>
    <row r="79" spans="1:18" x14ac:dyDescent="0.3">
      <c r="A79" s="169"/>
      <c r="F79" s="173">
        <v>73</v>
      </c>
      <c r="G79" s="212" t="s">
        <v>483</v>
      </c>
      <c r="H79" s="42" t="s">
        <v>481</v>
      </c>
      <c r="I79" s="42" t="s">
        <v>9319</v>
      </c>
      <c r="J79" s="42" t="s">
        <v>9318</v>
      </c>
      <c r="K79" s="213">
        <v>45911</v>
      </c>
      <c r="L79" s="213">
        <v>45916</v>
      </c>
      <c r="M79" s="220">
        <v>2</v>
      </c>
      <c r="N79" s="223">
        <v>2</v>
      </c>
      <c r="O79" s="226">
        <v>0</v>
      </c>
      <c r="P79" s="236">
        <v>1</v>
      </c>
      <c r="Q79" s="226">
        <v>0</v>
      </c>
      <c r="R79" s="226">
        <v>2</v>
      </c>
    </row>
    <row r="80" spans="1:18" x14ac:dyDescent="0.3">
      <c r="A80" s="169"/>
      <c r="F80" s="173">
        <v>74</v>
      </c>
      <c r="G80" s="212" t="s">
        <v>286</v>
      </c>
      <c r="H80" s="42" t="s">
        <v>284</v>
      </c>
      <c r="I80" s="42" t="s">
        <v>9321</v>
      </c>
      <c r="J80" s="42" t="s">
        <v>9323</v>
      </c>
      <c r="K80" s="213">
        <v>45912</v>
      </c>
      <c r="L80" s="213">
        <v>45916</v>
      </c>
      <c r="M80" s="220">
        <v>4</v>
      </c>
      <c r="N80" s="223">
        <v>4</v>
      </c>
      <c r="O80" s="226">
        <v>0</v>
      </c>
      <c r="P80" s="236">
        <v>0</v>
      </c>
      <c r="Q80" s="226">
        <v>0</v>
      </c>
      <c r="R80" s="226">
        <v>4</v>
      </c>
    </row>
    <row r="81" spans="1:18" x14ac:dyDescent="0.3">
      <c r="A81" s="169"/>
      <c r="F81" s="173">
        <v>75</v>
      </c>
      <c r="G81" s="212" t="s">
        <v>286</v>
      </c>
      <c r="H81" s="42" t="s">
        <v>284</v>
      </c>
      <c r="I81" s="42" t="s">
        <v>9327</v>
      </c>
      <c r="J81" s="42" t="s">
        <v>9326</v>
      </c>
      <c r="K81" s="213">
        <v>45912</v>
      </c>
      <c r="L81" s="213">
        <v>45916</v>
      </c>
      <c r="M81" s="220">
        <v>6</v>
      </c>
      <c r="N81" s="223">
        <v>3</v>
      </c>
      <c r="O81" s="226">
        <v>0</v>
      </c>
      <c r="P81" s="236">
        <v>0</v>
      </c>
      <c r="Q81" s="226">
        <v>0</v>
      </c>
      <c r="R81" s="226">
        <v>3</v>
      </c>
    </row>
    <row r="82" spans="1:18" x14ac:dyDescent="0.3">
      <c r="A82" s="169"/>
      <c r="F82" s="173">
        <v>76</v>
      </c>
      <c r="G82" s="212" t="s">
        <v>716</v>
      </c>
      <c r="H82" s="42" t="s">
        <v>714</v>
      </c>
      <c r="I82" s="42" t="s">
        <v>9331</v>
      </c>
      <c r="J82" s="42" t="s">
        <v>9330</v>
      </c>
      <c r="K82" s="213">
        <v>45910</v>
      </c>
      <c r="L82" s="213">
        <v>45917</v>
      </c>
      <c r="M82" s="220">
        <v>2</v>
      </c>
      <c r="N82" s="223">
        <v>2</v>
      </c>
      <c r="O82" s="226">
        <v>0</v>
      </c>
      <c r="P82" s="236">
        <v>0</v>
      </c>
      <c r="Q82" s="226">
        <v>0</v>
      </c>
      <c r="R82" s="226">
        <v>2</v>
      </c>
    </row>
    <row r="83" spans="1:18" x14ac:dyDescent="0.3">
      <c r="A83" s="169"/>
      <c r="F83" s="173">
        <v>77</v>
      </c>
      <c r="G83" s="212" t="s">
        <v>611</v>
      </c>
      <c r="H83" s="42" t="s">
        <v>608</v>
      </c>
      <c r="I83" s="42" t="s">
        <v>9335</v>
      </c>
      <c r="J83" s="42" t="s">
        <v>9334</v>
      </c>
      <c r="K83" s="213">
        <v>45910</v>
      </c>
      <c r="L83" s="213">
        <v>45917</v>
      </c>
      <c r="M83" s="220">
        <v>2</v>
      </c>
      <c r="N83" s="223">
        <v>2</v>
      </c>
      <c r="O83" s="226">
        <v>0</v>
      </c>
      <c r="P83" s="236">
        <v>0</v>
      </c>
      <c r="Q83" s="226">
        <v>0</v>
      </c>
      <c r="R83" s="226">
        <v>2</v>
      </c>
    </row>
    <row r="84" spans="1:18" x14ac:dyDescent="0.3">
      <c r="A84" s="169"/>
      <c r="F84" s="173">
        <v>78</v>
      </c>
      <c r="G84" s="212" t="s">
        <v>409</v>
      </c>
      <c r="H84" s="42" t="s">
        <v>407</v>
      </c>
      <c r="I84" s="42" t="s">
        <v>9339</v>
      </c>
      <c r="J84" s="42" t="s">
        <v>9338</v>
      </c>
      <c r="K84" s="213">
        <v>45912</v>
      </c>
      <c r="L84" s="213">
        <v>45917</v>
      </c>
      <c r="M84" s="220">
        <v>2</v>
      </c>
      <c r="N84" s="223">
        <v>2</v>
      </c>
      <c r="O84" s="226">
        <v>0</v>
      </c>
      <c r="P84" s="236">
        <v>0</v>
      </c>
      <c r="Q84" s="226">
        <v>0</v>
      </c>
      <c r="R84" s="226">
        <v>2</v>
      </c>
    </row>
    <row r="85" spans="1:18" x14ac:dyDescent="0.3">
      <c r="A85" s="169"/>
      <c r="F85" s="173">
        <v>79</v>
      </c>
      <c r="G85" s="212" t="s">
        <v>419</v>
      </c>
      <c r="H85" s="42" t="s">
        <v>416</v>
      </c>
      <c r="I85" s="42" t="s">
        <v>9339</v>
      </c>
      <c r="J85" s="42" t="s">
        <v>9342</v>
      </c>
      <c r="K85" s="213">
        <v>45912</v>
      </c>
      <c r="L85" s="213">
        <v>45917</v>
      </c>
      <c r="M85" s="220">
        <v>1</v>
      </c>
      <c r="N85" s="223">
        <v>1</v>
      </c>
      <c r="O85" s="226">
        <v>0</v>
      </c>
      <c r="P85" s="236">
        <v>0</v>
      </c>
      <c r="Q85" s="226">
        <v>0</v>
      </c>
      <c r="R85" s="226">
        <v>1</v>
      </c>
    </row>
    <row r="86" spans="1:18" x14ac:dyDescent="0.3">
      <c r="A86" s="169"/>
      <c r="F86" s="173">
        <v>80</v>
      </c>
      <c r="G86" s="212" t="s">
        <v>426</v>
      </c>
      <c r="H86" s="42" t="s">
        <v>424</v>
      </c>
      <c r="I86" s="42" t="s">
        <v>9339</v>
      </c>
      <c r="J86" s="42" t="s">
        <v>9345</v>
      </c>
      <c r="K86" s="213">
        <v>45912</v>
      </c>
      <c r="L86" s="213">
        <v>45917</v>
      </c>
      <c r="M86" s="220">
        <v>6</v>
      </c>
      <c r="N86" s="223">
        <v>6</v>
      </c>
      <c r="O86" s="226">
        <v>0</v>
      </c>
      <c r="P86" s="236">
        <v>0</v>
      </c>
      <c r="Q86" s="226">
        <v>0</v>
      </c>
      <c r="R86" s="226">
        <v>6</v>
      </c>
    </row>
    <row r="87" spans="1:18" x14ac:dyDescent="0.3">
      <c r="A87" s="169"/>
      <c r="F87" s="173">
        <v>81</v>
      </c>
      <c r="G87" s="212" t="s">
        <v>483</v>
      </c>
      <c r="H87" s="42" t="s">
        <v>481</v>
      </c>
      <c r="I87" s="42" t="s">
        <v>9349</v>
      </c>
      <c r="J87" s="42" t="s">
        <v>9348</v>
      </c>
      <c r="K87" s="213">
        <v>45912</v>
      </c>
      <c r="L87" s="213">
        <v>45917</v>
      </c>
      <c r="M87" s="220">
        <v>2</v>
      </c>
      <c r="N87" s="223">
        <v>2</v>
      </c>
      <c r="O87" s="226">
        <v>0</v>
      </c>
      <c r="P87" s="236">
        <v>1</v>
      </c>
      <c r="Q87" s="226">
        <v>0</v>
      </c>
      <c r="R87" s="226">
        <v>2</v>
      </c>
    </row>
    <row r="88" spans="1:18" x14ac:dyDescent="0.3">
      <c r="A88" s="169"/>
      <c r="F88" s="173">
        <v>82</v>
      </c>
      <c r="G88" s="212" t="s">
        <v>1164</v>
      </c>
      <c r="H88" s="42" t="s">
        <v>1161</v>
      </c>
      <c r="I88" s="42" t="s">
        <v>9353</v>
      </c>
      <c r="J88" s="42" t="s">
        <v>9352</v>
      </c>
      <c r="K88" s="213">
        <v>45912</v>
      </c>
      <c r="L88" s="213">
        <v>45917</v>
      </c>
      <c r="M88" s="220">
        <v>1</v>
      </c>
      <c r="N88" s="223">
        <v>1</v>
      </c>
      <c r="O88" s="226">
        <v>5</v>
      </c>
      <c r="P88" s="236">
        <v>1</v>
      </c>
      <c r="Q88" s="226">
        <v>0</v>
      </c>
      <c r="R88" s="226">
        <v>1</v>
      </c>
    </row>
    <row r="89" spans="1:18" x14ac:dyDescent="0.3">
      <c r="A89" s="169"/>
      <c r="F89" s="173">
        <v>83</v>
      </c>
      <c r="G89" s="212" t="s">
        <v>1168</v>
      </c>
      <c r="H89" s="42" t="s">
        <v>1166</v>
      </c>
      <c r="I89" s="42" t="s">
        <v>9353</v>
      </c>
      <c r="J89" s="42" t="s">
        <v>9356</v>
      </c>
      <c r="K89" s="213">
        <v>45912</v>
      </c>
      <c r="L89" s="213">
        <v>45917</v>
      </c>
      <c r="M89" s="220">
        <v>1</v>
      </c>
      <c r="N89" s="223">
        <v>1</v>
      </c>
      <c r="O89" s="226">
        <v>1</v>
      </c>
      <c r="P89" s="236">
        <v>0</v>
      </c>
      <c r="Q89" s="226">
        <v>0</v>
      </c>
      <c r="R89" s="226">
        <v>1</v>
      </c>
    </row>
    <row r="90" spans="1:18" x14ac:dyDescent="0.3">
      <c r="A90" s="169"/>
      <c r="F90" s="173">
        <v>84</v>
      </c>
      <c r="G90" s="212" t="s">
        <v>286</v>
      </c>
      <c r="H90" s="42" t="s">
        <v>284</v>
      </c>
      <c r="I90" s="42" t="s">
        <v>9362</v>
      </c>
      <c r="J90" s="42" t="s">
        <v>9361</v>
      </c>
      <c r="K90" s="213">
        <v>45915</v>
      </c>
      <c r="L90" s="213">
        <v>45917</v>
      </c>
      <c r="M90" s="220">
        <v>2</v>
      </c>
      <c r="N90" s="223">
        <v>2</v>
      </c>
      <c r="O90" s="226">
        <v>0</v>
      </c>
      <c r="P90" s="236">
        <v>0</v>
      </c>
      <c r="Q90" s="226">
        <v>0</v>
      </c>
      <c r="R90" s="226">
        <v>2</v>
      </c>
    </row>
    <row r="91" spans="1:18" x14ac:dyDescent="0.3">
      <c r="A91" s="169"/>
      <c r="F91" s="173">
        <v>85</v>
      </c>
      <c r="G91" s="212" t="s">
        <v>286</v>
      </c>
      <c r="H91" s="42" t="s">
        <v>284</v>
      </c>
      <c r="I91" s="42" t="s">
        <v>9364</v>
      </c>
      <c r="J91" s="42" t="s">
        <v>9366</v>
      </c>
      <c r="K91" s="213">
        <v>45915</v>
      </c>
      <c r="L91" s="213">
        <v>45917</v>
      </c>
      <c r="M91" s="220">
        <v>3</v>
      </c>
      <c r="N91" s="223">
        <v>3</v>
      </c>
      <c r="O91" s="226">
        <v>0</v>
      </c>
      <c r="P91" s="236">
        <v>0</v>
      </c>
      <c r="Q91" s="226">
        <v>0</v>
      </c>
      <c r="R91" s="226">
        <v>3</v>
      </c>
    </row>
    <row r="92" spans="1:18" x14ac:dyDescent="0.3">
      <c r="A92" s="169"/>
      <c r="F92" s="173">
        <v>86</v>
      </c>
      <c r="G92" s="212" t="s">
        <v>1195</v>
      </c>
      <c r="H92" s="42" t="s">
        <v>1192</v>
      </c>
      <c r="I92" s="42" t="s">
        <v>9370</v>
      </c>
      <c r="J92" s="42" t="s">
        <v>9369</v>
      </c>
      <c r="K92" s="213">
        <v>45915</v>
      </c>
      <c r="L92" s="213">
        <v>45917</v>
      </c>
      <c r="M92" s="220">
        <v>5</v>
      </c>
      <c r="N92" s="223">
        <v>3</v>
      </c>
      <c r="O92" s="226">
        <v>3</v>
      </c>
      <c r="P92" s="236">
        <v>12</v>
      </c>
      <c r="Q92" s="226">
        <v>0</v>
      </c>
      <c r="R92" s="226">
        <v>3</v>
      </c>
    </row>
    <row r="93" spans="1:18" x14ac:dyDescent="0.3">
      <c r="A93" s="169"/>
      <c r="F93" s="173">
        <v>87</v>
      </c>
      <c r="G93" s="212" t="s">
        <v>1205</v>
      </c>
      <c r="H93" s="42" t="s">
        <v>1202</v>
      </c>
      <c r="I93" s="42" t="s">
        <v>9370</v>
      </c>
      <c r="J93" s="42" t="s">
        <v>9373</v>
      </c>
      <c r="K93" s="213">
        <v>45915</v>
      </c>
      <c r="L93" s="213">
        <v>45917</v>
      </c>
      <c r="M93" s="220">
        <v>6</v>
      </c>
      <c r="N93" s="223">
        <v>5</v>
      </c>
      <c r="O93" s="226">
        <v>0</v>
      </c>
      <c r="P93" s="236">
        <v>0</v>
      </c>
      <c r="Q93" s="226">
        <v>0</v>
      </c>
      <c r="R93" s="226">
        <v>5</v>
      </c>
    </row>
    <row r="94" spans="1:18" x14ac:dyDescent="0.3">
      <c r="A94" s="169"/>
      <c r="F94" s="173">
        <v>88</v>
      </c>
      <c r="G94" s="212" t="s">
        <v>1210</v>
      </c>
      <c r="H94" s="42" t="s">
        <v>1207</v>
      </c>
      <c r="I94" s="42" t="s">
        <v>9370</v>
      </c>
      <c r="J94" s="42" t="s">
        <v>9376</v>
      </c>
      <c r="K94" s="213">
        <v>45915</v>
      </c>
      <c r="L94" s="213">
        <v>45917</v>
      </c>
      <c r="M94" s="220">
        <v>3</v>
      </c>
      <c r="N94" s="223">
        <v>3</v>
      </c>
      <c r="O94" s="226">
        <v>0</v>
      </c>
      <c r="P94" s="236">
        <v>0</v>
      </c>
      <c r="Q94" s="226">
        <v>0</v>
      </c>
      <c r="R94" s="226">
        <v>3</v>
      </c>
    </row>
    <row r="95" spans="1:18" x14ac:dyDescent="0.3">
      <c r="A95" s="169"/>
      <c r="F95" s="173">
        <v>89</v>
      </c>
      <c r="G95" s="212" t="s">
        <v>419</v>
      </c>
      <c r="H95" s="42" t="s">
        <v>416</v>
      </c>
      <c r="I95" s="42" t="s">
        <v>9380</v>
      </c>
      <c r="J95" s="42" t="s">
        <v>9379</v>
      </c>
      <c r="K95" s="213">
        <v>45915</v>
      </c>
      <c r="L95" s="213">
        <v>45918</v>
      </c>
      <c r="M95" s="220">
        <v>2</v>
      </c>
      <c r="N95" s="223">
        <v>2</v>
      </c>
      <c r="O95" s="226">
        <v>0</v>
      </c>
      <c r="P95" s="236">
        <v>0</v>
      </c>
      <c r="Q95" s="226">
        <v>0</v>
      </c>
      <c r="R95" s="226">
        <v>2</v>
      </c>
    </row>
    <row r="96" spans="1:18" x14ac:dyDescent="0.3">
      <c r="A96" s="169"/>
      <c r="F96" s="173">
        <v>90</v>
      </c>
      <c r="G96" s="212" t="s">
        <v>528</v>
      </c>
      <c r="H96" s="42" t="s">
        <v>526</v>
      </c>
      <c r="I96" s="42" t="s">
        <v>9380</v>
      </c>
      <c r="J96" s="42" t="s">
        <v>9383</v>
      </c>
      <c r="K96" s="213">
        <v>45915</v>
      </c>
      <c r="L96" s="213">
        <v>45918</v>
      </c>
      <c r="M96" s="220">
        <v>1</v>
      </c>
      <c r="N96" s="223">
        <v>1</v>
      </c>
      <c r="O96" s="226">
        <v>2</v>
      </c>
      <c r="P96" s="236">
        <v>0</v>
      </c>
      <c r="Q96" s="226">
        <v>0</v>
      </c>
      <c r="R96" s="226">
        <v>1</v>
      </c>
    </row>
    <row r="97" spans="1:18" x14ac:dyDescent="0.3">
      <c r="A97" s="169"/>
      <c r="F97" s="173">
        <v>91</v>
      </c>
      <c r="G97" s="212" t="s">
        <v>483</v>
      </c>
      <c r="H97" s="42" t="s">
        <v>481</v>
      </c>
      <c r="I97" s="42" t="s">
        <v>9389</v>
      </c>
      <c r="J97" s="42" t="s">
        <v>9388</v>
      </c>
      <c r="K97" s="213">
        <v>45915</v>
      </c>
      <c r="L97" s="213">
        <v>45918</v>
      </c>
      <c r="M97" s="220">
        <v>2</v>
      </c>
      <c r="N97" s="223">
        <v>2</v>
      </c>
      <c r="O97" s="226">
        <v>0</v>
      </c>
      <c r="P97" s="236">
        <v>1</v>
      </c>
      <c r="Q97" s="226">
        <v>0</v>
      </c>
      <c r="R97" s="226">
        <v>2</v>
      </c>
    </row>
    <row r="98" spans="1:18" x14ac:dyDescent="0.3">
      <c r="A98" s="169"/>
      <c r="F98" s="173">
        <v>92</v>
      </c>
      <c r="G98" s="212" t="s">
        <v>534</v>
      </c>
      <c r="H98" s="42" t="s">
        <v>532</v>
      </c>
      <c r="I98" s="42" t="s">
        <v>9389</v>
      </c>
      <c r="J98" s="42" t="s">
        <v>9392</v>
      </c>
      <c r="K98" s="213">
        <v>45915</v>
      </c>
      <c r="L98" s="213">
        <v>45918</v>
      </c>
      <c r="M98" s="220">
        <v>1</v>
      </c>
      <c r="N98" s="223">
        <v>1</v>
      </c>
      <c r="O98" s="226">
        <v>0</v>
      </c>
      <c r="P98" s="236">
        <v>0</v>
      </c>
      <c r="Q98" s="226">
        <v>0</v>
      </c>
      <c r="R98" s="226">
        <v>1</v>
      </c>
    </row>
    <row r="99" spans="1:18" x14ac:dyDescent="0.3">
      <c r="A99" s="169"/>
      <c r="F99" s="173">
        <v>93</v>
      </c>
      <c r="G99" s="212" t="s">
        <v>286</v>
      </c>
      <c r="H99" s="42" t="s">
        <v>284</v>
      </c>
      <c r="I99" s="42" t="s">
        <v>9394</v>
      </c>
      <c r="J99" s="42" t="s">
        <v>9396</v>
      </c>
      <c r="K99" s="213">
        <v>45916</v>
      </c>
      <c r="L99" s="213">
        <v>45918</v>
      </c>
      <c r="M99" s="220">
        <v>5</v>
      </c>
      <c r="N99" s="223">
        <v>5</v>
      </c>
      <c r="O99" s="226">
        <v>0</v>
      </c>
      <c r="P99" s="236">
        <v>0</v>
      </c>
      <c r="Q99" s="226">
        <v>0</v>
      </c>
      <c r="R99" s="226">
        <v>5</v>
      </c>
    </row>
    <row r="100" spans="1:18" x14ac:dyDescent="0.3">
      <c r="A100" s="169"/>
      <c r="F100" s="173">
        <v>94</v>
      </c>
      <c r="G100" s="212" t="s">
        <v>1200</v>
      </c>
      <c r="H100" s="42" t="s">
        <v>1197</v>
      </c>
      <c r="I100" s="42" t="s">
        <v>9400</v>
      </c>
      <c r="J100" s="42" t="s">
        <v>9399</v>
      </c>
      <c r="K100" s="213">
        <v>45916</v>
      </c>
      <c r="L100" s="213">
        <v>45918</v>
      </c>
      <c r="M100" s="220">
        <v>3</v>
      </c>
      <c r="N100" s="223">
        <v>3</v>
      </c>
      <c r="O100" s="226">
        <v>1</v>
      </c>
      <c r="P100" s="236">
        <v>2</v>
      </c>
      <c r="Q100" s="226">
        <v>0</v>
      </c>
      <c r="R100" s="226">
        <v>3</v>
      </c>
    </row>
    <row r="101" spans="1:18" x14ac:dyDescent="0.3">
      <c r="A101" s="169"/>
      <c r="F101" s="173">
        <v>95</v>
      </c>
      <c r="G101" s="212" t="s">
        <v>1210</v>
      </c>
      <c r="H101" s="42" t="s">
        <v>1207</v>
      </c>
      <c r="I101" s="42" t="s">
        <v>9400</v>
      </c>
      <c r="J101" s="42" t="s">
        <v>9403</v>
      </c>
      <c r="K101" s="213">
        <v>45916</v>
      </c>
      <c r="L101" s="213">
        <v>45918</v>
      </c>
      <c r="M101" s="220">
        <v>5</v>
      </c>
      <c r="N101" s="223">
        <v>5</v>
      </c>
      <c r="O101" s="226">
        <v>0</v>
      </c>
      <c r="P101" s="236">
        <v>0</v>
      </c>
      <c r="Q101" s="226">
        <v>0</v>
      </c>
      <c r="R101" s="226">
        <v>5</v>
      </c>
    </row>
    <row r="102" spans="1:18" x14ac:dyDescent="0.3">
      <c r="A102" s="169"/>
      <c r="F102" s="173">
        <v>96</v>
      </c>
      <c r="G102" s="212" t="s">
        <v>716</v>
      </c>
      <c r="H102" s="42" t="s">
        <v>714</v>
      </c>
      <c r="I102" s="42" t="s">
        <v>9405</v>
      </c>
      <c r="J102" s="42" t="s">
        <v>9407</v>
      </c>
      <c r="K102" s="213">
        <v>45912</v>
      </c>
      <c r="L102" s="213">
        <v>45919</v>
      </c>
      <c r="M102" s="220">
        <v>2</v>
      </c>
      <c r="N102" s="223">
        <v>2</v>
      </c>
      <c r="O102" s="226">
        <v>0</v>
      </c>
      <c r="P102" s="236">
        <v>0</v>
      </c>
      <c r="Q102" s="226">
        <v>0</v>
      </c>
      <c r="R102" s="226">
        <v>2</v>
      </c>
    </row>
    <row r="103" spans="1:18" x14ac:dyDescent="0.3">
      <c r="A103" s="169"/>
      <c r="F103" s="173">
        <v>97</v>
      </c>
      <c r="G103" s="212" t="s">
        <v>528</v>
      </c>
      <c r="H103" s="42" t="s">
        <v>526</v>
      </c>
      <c r="I103" s="42" t="s">
        <v>9411</v>
      </c>
      <c r="J103" s="42" t="s">
        <v>9410</v>
      </c>
      <c r="K103" s="213">
        <v>45916</v>
      </c>
      <c r="L103" s="213">
        <v>45919</v>
      </c>
      <c r="M103" s="220">
        <v>2</v>
      </c>
      <c r="N103" s="223">
        <v>2</v>
      </c>
      <c r="O103" s="226">
        <v>2</v>
      </c>
      <c r="P103" s="236">
        <v>0</v>
      </c>
      <c r="Q103" s="226">
        <v>0</v>
      </c>
      <c r="R103" s="226">
        <v>2</v>
      </c>
    </row>
    <row r="104" spans="1:18" x14ac:dyDescent="0.3">
      <c r="A104" s="169"/>
      <c r="F104" s="173">
        <v>98</v>
      </c>
      <c r="G104" s="212" t="s">
        <v>534</v>
      </c>
      <c r="H104" s="42" t="s">
        <v>532</v>
      </c>
      <c r="I104" s="42" t="s">
        <v>9415</v>
      </c>
      <c r="J104" s="42" t="s">
        <v>9414</v>
      </c>
      <c r="K104" s="213">
        <v>45916</v>
      </c>
      <c r="L104" s="213">
        <v>45919</v>
      </c>
      <c r="M104" s="220">
        <v>2</v>
      </c>
      <c r="N104" s="223">
        <v>2</v>
      </c>
      <c r="O104" s="226">
        <v>0</v>
      </c>
      <c r="P104" s="236">
        <v>0</v>
      </c>
      <c r="Q104" s="226">
        <v>0</v>
      </c>
      <c r="R104" s="226">
        <v>2</v>
      </c>
    </row>
    <row r="105" spans="1:18" x14ac:dyDescent="0.3">
      <c r="A105" s="169"/>
      <c r="F105" s="173">
        <v>99</v>
      </c>
      <c r="G105" s="212" t="s">
        <v>4240</v>
      </c>
      <c r="H105" s="42" t="s">
        <v>4231</v>
      </c>
      <c r="I105" s="42" t="s">
        <v>9415</v>
      </c>
      <c r="J105" s="42" t="s">
        <v>9418</v>
      </c>
      <c r="K105" s="213">
        <v>45916</v>
      </c>
      <c r="L105" s="213">
        <v>45919</v>
      </c>
      <c r="M105" s="220">
        <v>4</v>
      </c>
      <c r="N105" s="223">
        <v>1</v>
      </c>
      <c r="O105" s="226">
        <v>14</v>
      </c>
      <c r="P105" s="236">
        <v>2</v>
      </c>
      <c r="Q105" s="226">
        <v>0</v>
      </c>
      <c r="R105" s="226">
        <v>1</v>
      </c>
    </row>
    <row r="106" spans="1:18" x14ac:dyDescent="0.3">
      <c r="A106" s="169"/>
      <c r="F106" s="173">
        <v>100</v>
      </c>
      <c r="G106" s="212" t="s">
        <v>286</v>
      </c>
      <c r="H106" s="42" t="s">
        <v>284</v>
      </c>
      <c r="I106" s="42" t="s">
        <v>9420</v>
      </c>
      <c r="J106" s="42" t="s">
        <v>9422</v>
      </c>
      <c r="K106" s="213">
        <v>45917</v>
      </c>
      <c r="L106" s="213">
        <v>45919</v>
      </c>
      <c r="M106" s="220">
        <v>4</v>
      </c>
      <c r="N106" s="223">
        <v>4</v>
      </c>
      <c r="O106" s="226">
        <v>0</v>
      </c>
      <c r="P106" s="236">
        <v>0</v>
      </c>
      <c r="Q106" s="226">
        <v>0</v>
      </c>
      <c r="R106" s="226">
        <v>4</v>
      </c>
    </row>
    <row r="107" spans="1:18" x14ac:dyDescent="0.3">
      <c r="A107" s="169"/>
      <c r="F107" s="173">
        <v>101</v>
      </c>
      <c r="G107" s="212" t="s">
        <v>286</v>
      </c>
      <c r="H107" s="42" t="s">
        <v>284</v>
      </c>
      <c r="I107" s="42" t="s">
        <v>9426</v>
      </c>
      <c r="J107" s="42" t="s">
        <v>9425</v>
      </c>
      <c r="K107" s="213">
        <v>45917</v>
      </c>
      <c r="L107" s="213">
        <v>45919</v>
      </c>
      <c r="M107" s="220">
        <v>4</v>
      </c>
      <c r="N107" s="223">
        <v>4</v>
      </c>
      <c r="O107" s="226">
        <v>0</v>
      </c>
      <c r="P107" s="236">
        <v>0</v>
      </c>
      <c r="Q107" s="226">
        <v>0</v>
      </c>
      <c r="R107" s="226">
        <v>4</v>
      </c>
    </row>
    <row r="108" spans="1:18" x14ac:dyDescent="0.3">
      <c r="A108" s="169"/>
      <c r="F108" s="173">
        <v>102</v>
      </c>
      <c r="G108" s="212" t="s">
        <v>1200</v>
      </c>
      <c r="H108" s="42" t="s">
        <v>1197</v>
      </c>
      <c r="I108" s="42" t="s">
        <v>9430</v>
      </c>
      <c r="J108" s="42" t="s">
        <v>9429</v>
      </c>
      <c r="K108" s="213">
        <v>45917</v>
      </c>
      <c r="L108" s="213">
        <v>45919</v>
      </c>
      <c r="M108" s="220">
        <v>8</v>
      </c>
      <c r="N108" s="223">
        <v>8</v>
      </c>
      <c r="O108" s="226">
        <v>1</v>
      </c>
      <c r="P108" s="236">
        <v>2</v>
      </c>
      <c r="Q108" s="226">
        <v>0</v>
      </c>
      <c r="R108" s="226">
        <v>8</v>
      </c>
    </row>
    <row r="109" spans="1:18" x14ac:dyDescent="0.3">
      <c r="A109" s="169"/>
      <c r="F109" s="173">
        <v>103</v>
      </c>
      <c r="G109" s="212" t="s">
        <v>1205</v>
      </c>
      <c r="H109" s="42" t="s">
        <v>1202</v>
      </c>
      <c r="I109" s="42" t="s">
        <v>9430</v>
      </c>
      <c r="J109" s="42" t="s">
        <v>9433</v>
      </c>
      <c r="K109" s="213">
        <v>45917</v>
      </c>
      <c r="L109" s="213">
        <v>45919</v>
      </c>
      <c r="M109" s="220">
        <v>6</v>
      </c>
      <c r="N109" s="223">
        <v>2</v>
      </c>
      <c r="O109" s="226">
        <v>0</v>
      </c>
      <c r="P109" s="236">
        <v>0</v>
      </c>
      <c r="Q109" s="226">
        <v>0</v>
      </c>
      <c r="R109" s="226">
        <v>2</v>
      </c>
    </row>
    <row r="110" spans="1:18" x14ac:dyDescent="0.3">
      <c r="A110" s="169"/>
      <c r="F110" s="173">
        <v>104</v>
      </c>
      <c r="G110" s="212" t="s">
        <v>1210</v>
      </c>
      <c r="H110" s="42" t="s">
        <v>1207</v>
      </c>
      <c r="I110" s="42" t="s">
        <v>9430</v>
      </c>
      <c r="J110" s="42" t="s">
        <v>9436</v>
      </c>
      <c r="K110" s="213">
        <v>45917</v>
      </c>
      <c r="L110" s="213">
        <v>45919</v>
      </c>
      <c r="M110" s="220">
        <v>5</v>
      </c>
      <c r="N110" s="223">
        <v>5</v>
      </c>
      <c r="O110" s="226">
        <v>0</v>
      </c>
      <c r="P110" s="236">
        <v>0</v>
      </c>
      <c r="Q110" s="226">
        <v>0</v>
      </c>
      <c r="R110" s="226">
        <v>5</v>
      </c>
    </row>
    <row r="111" spans="1:18" x14ac:dyDescent="0.3">
      <c r="A111" s="169"/>
      <c r="F111" s="173">
        <v>105</v>
      </c>
      <c r="G111" s="212" t="s">
        <v>483</v>
      </c>
      <c r="H111" s="42" t="s">
        <v>481</v>
      </c>
      <c r="I111" s="42" t="s">
        <v>9445</v>
      </c>
      <c r="J111" s="42" t="s">
        <v>9447</v>
      </c>
      <c r="K111" s="213">
        <v>45917</v>
      </c>
      <c r="L111" s="213">
        <v>45922</v>
      </c>
      <c r="M111" s="220">
        <v>2</v>
      </c>
      <c r="N111" s="223">
        <v>2</v>
      </c>
      <c r="O111" s="226">
        <v>0</v>
      </c>
      <c r="P111" s="236">
        <v>1</v>
      </c>
      <c r="Q111" s="226">
        <v>0</v>
      </c>
      <c r="R111" s="226">
        <v>2</v>
      </c>
    </row>
    <row r="112" spans="1:18" x14ac:dyDescent="0.3">
      <c r="A112" s="169"/>
      <c r="F112" s="173">
        <v>106</v>
      </c>
      <c r="G112" s="212" t="s">
        <v>1195</v>
      </c>
      <c r="H112" s="42" t="s">
        <v>1192</v>
      </c>
      <c r="I112" s="42" t="s">
        <v>9458</v>
      </c>
      <c r="J112" s="42" t="s">
        <v>9460</v>
      </c>
      <c r="K112" s="213">
        <v>45918</v>
      </c>
      <c r="L112" s="213">
        <v>45922</v>
      </c>
      <c r="M112" s="220">
        <v>3</v>
      </c>
      <c r="N112" s="223">
        <v>1</v>
      </c>
      <c r="O112" s="226">
        <v>3</v>
      </c>
      <c r="P112" s="236">
        <v>12</v>
      </c>
      <c r="Q112" s="226">
        <v>0</v>
      </c>
      <c r="R112" s="226">
        <v>1</v>
      </c>
    </row>
    <row r="113" spans="1:18" x14ac:dyDescent="0.3">
      <c r="A113" s="169"/>
      <c r="F113" s="173">
        <v>107</v>
      </c>
      <c r="G113" s="212" t="s">
        <v>1089</v>
      </c>
      <c r="H113" s="42" t="s">
        <v>1086</v>
      </c>
      <c r="I113" s="42" t="s">
        <v>9458</v>
      </c>
      <c r="J113" s="42" t="s">
        <v>9463</v>
      </c>
      <c r="K113" s="213">
        <v>45918</v>
      </c>
      <c r="L113" s="213">
        <v>45922</v>
      </c>
      <c r="M113" s="220">
        <v>1</v>
      </c>
      <c r="N113" s="223">
        <v>1</v>
      </c>
      <c r="O113" s="226">
        <v>0</v>
      </c>
      <c r="P113" s="236">
        <v>0</v>
      </c>
      <c r="Q113" s="226">
        <v>0</v>
      </c>
      <c r="R113" s="226">
        <v>1</v>
      </c>
    </row>
    <row r="114" spans="1:18" x14ac:dyDescent="0.3">
      <c r="A114" s="169"/>
      <c r="F114" s="173">
        <v>108</v>
      </c>
      <c r="G114" s="212" t="s">
        <v>1210</v>
      </c>
      <c r="H114" s="42" t="s">
        <v>1207</v>
      </c>
      <c r="I114" s="42" t="s">
        <v>9458</v>
      </c>
      <c r="J114" s="42" t="s">
        <v>9466</v>
      </c>
      <c r="K114" s="213">
        <v>45918</v>
      </c>
      <c r="L114" s="213">
        <v>45922</v>
      </c>
      <c r="M114" s="220">
        <v>4</v>
      </c>
      <c r="N114" s="223">
        <v>4</v>
      </c>
      <c r="O114" s="226">
        <v>0</v>
      </c>
      <c r="P114" s="236">
        <v>0</v>
      </c>
      <c r="Q114" s="226">
        <v>0</v>
      </c>
      <c r="R114" s="226">
        <v>4</v>
      </c>
    </row>
    <row r="115" spans="1:18" x14ac:dyDescent="0.3">
      <c r="A115" s="169"/>
      <c r="F115" s="173">
        <v>109</v>
      </c>
      <c r="G115" s="212" t="s">
        <v>724</v>
      </c>
      <c r="H115" s="42" t="s">
        <v>722</v>
      </c>
      <c r="I115" s="42" t="s">
        <v>9491</v>
      </c>
      <c r="J115" s="42" t="s">
        <v>9490</v>
      </c>
      <c r="K115" s="213">
        <v>45916</v>
      </c>
      <c r="L115" s="213">
        <v>45923</v>
      </c>
      <c r="M115" s="220">
        <v>5</v>
      </c>
      <c r="N115" s="223">
        <v>5</v>
      </c>
      <c r="O115" s="226">
        <v>21</v>
      </c>
      <c r="P115" s="236">
        <v>0</v>
      </c>
      <c r="Q115" s="226">
        <v>0</v>
      </c>
      <c r="R115" s="226">
        <v>5</v>
      </c>
    </row>
    <row r="116" spans="1:18" x14ac:dyDescent="0.3">
      <c r="A116" s="169"/>
      <c r="F116" s="173">
        <v>110</v>
      </c>
      <c r="G116" s="212" t="s">
        <v>153</v>
      </c>
      <c r="H116" s="42" t="s">
        <v>150</v>
      </c>
      <c r="I116" s="42" t="s">
        <v>9495</v>
      </c>
      <c r="J116" s="42" t="s">
        <v>9494</v>
      </c>
      <c r="K116" s="213">
        <v>45916</v>
      </c>
      <c r="L116" s="213">
        <v>45923</v>
      </c>
      <c r="M116" s="220">
        <v>2</v>
      </c>
      <c r="N116" s="223">
        <v>2</v>
      </c>
      <c r="O116" s="226">
        <v>0</v>
      </c>
      <c r="P116" s="236">
        <v>0</v>
      </c>
      <c r="Q116" s="226">
        <v>0</v>
      </c>
      <c r="R116" s="226">
        <v>2</v>
      </c>
    </row>
    <row r="117" spans="1:18" x14ac:dyDescent="0.3">
      <c r="A117" s="169"/>
      <c r="F117" s="173">
        <v>111</v>
      </c>
      <c r="G117" s="212" t="s">
        <v>483</v>
      </c>
      <c r="H117" s="42" t="s">
        <v>481</v>
      </c>
      <c r="I117" s="42" t="s">
        <v>9499</v>
      </c>
      <c r="J117" s="42" t="s">
        <v>9498</v>
      </c>
      <c r="K117" s="213">
        <v>45918</v>
      </c>
      <c r="L117" s="213">
        <v>45923</v>
      </c>
      <c r="M117" s="220">
        <v>2</v>
      </c>
      <c r="N117" s="223">
        <v>2</v>
      </c>
      <c r="O117" s="226">
        <v>0</v>
      </c>
      <c r="P117" s="236">
        <v>1</v>
      </c>
      <c r="Q117" s="226">
        <v>0</v>
      </c>
      <c r="R117" s="226">
        <v>2</v>
      </c>
    </row>
    <row r="118" spans="1:18" x14ac:dyDescent="0.3">
      <c r="A118" s="169"/>
      <c r="F118" s="173">
        <v>112</v>
      </c>
      <c r="G118" s="212" t="s">
        <v>286</v>
      </c>
      <c r="H118" s="42" t="s">
        <v>284</v>
      </c>
      <c r="I118" s="42" t="s">
        <v>9503</v>
      </c>
      <c r="J118" s="42" t="s">
        <v>9502</v>
      </c>
      <c r="K118" s="213">
        <v>45919</v>
      </c>
      <c r="L118" s="213">
        <v>45923</v>
      </c>
      <c r="M118" s="220">
        <v>2</v>
      </c>
      <c r="N118" s="223">
        <v>2</v>
      </c>
      <c r="O118" s="226">
        <v>0</v>
      </c>
      <c r="P118" s="236">
        <v>0</v>
      </c>
      <c r="Q118" s="226">
        <v>0</v>
      </c>
      <c r="R118" s="226">
        <v>2</v>
      </c>
    </row>
    <row r="119" spans="1:18" x14ac:dyDescent="0.3">
      <c r="A119" s="169"/>
      <c r="F119" s="173">
        <v>113</v>
      </c>
      <c r="G119" s="212" t="s">
        <v>3398</v>
      </c>
      <c r="H119" s="42" t="s">
        <v>3396</v>
      </c>
      <c r="I119" s="42" t="s">
        <v>9503</v>
      </c>
      <c r="J119" s="42" t="s">
        <v>9506</v>
      </c>
      <c r="K119" s="213">
        <v>45919</v>
      </c>
      <c r="L119" s="213">
        <v>45923</v>
      </c>
      <c r="M119" s="220">
        <v>1</v>
      </c>
      <c r="N119" s="223">
        <v>1</v>
      </c>
      <c r="O119" s="226">
        <v>0</v>
      </c>
      <c r="P119" s="236">
        <v>0</v>
      </c>
      <c r="Q119" s="226">
        <v>0</v>
      </c>
      <c r="R119" s="226">
        <v>1</v>
      </c>
    </row>
    <row r="120" spans="1:18" x14ac:dyDescent="0.3">
      <c r="A120" s="169"/>
      <c r="F120" s="173">
        <v>114</v>
      </c>
      <c r="G120" s="212" t="s">
        <v>1210</v>
      </c>
      <c r="H120" s="42" t="s">
        <v>1207</v>
      </c>
      <c r="I120" s="42" t="s">
        <v>9510</v>
      </c>
      <c r="J120" s="42" t="s">
        <v>9509</v>
      </c>
      <c r="K120" s="213">
        <v>45919</v>
      </c>
      <c r="L120" s="213">
        <v>45923</v>
      </c>
      <c r="M120" s="220">
        <v>2</v>
      </c>
      <c r="N120" s="223">
        <v>2</v>
      </c>
      <c r="O120" s="226">
        <v>0</v>
      </c>
      <c r="P120" s="236">
        <v>0</v>
      </c>
      <c r="Q120" s="226">
        <v>0</v>
      </c>
      <c r="R120" s="226">
        <v>2</v>
      </c>
    </row>
    <row r="121" spans="1:18" x14ac:dyDescent="0.3">
      <c r="A121" s="169"/>
      <c r="F121" s="173">
        <v>115</v>
      </c>
      <c r="G121" s="212" t="s">
        <v>1486</v>
      </c>
      <c r="H121" s="42" t="s">
        <v>1483</v>
      </c>
      <c r="I121" s="42" t="s">
        <v>9514</v>
      </c>
      <c r="J121" s="42" t="s">
        <v>9513</v>
      </c>
      <c r="K121" s="213">
        <v>45902</v>
      </c>
      <c r="L121" s="213">
        <v>45924</v>
      </c>
      <c r="M121" s="220">
        <v>4</v>
      </c>
      <c r="N121" s="223">
        <v>4</v>
      </c>
      <c r="O121" s="226">
        <v>4</v>
      </c>
      <c r="P121" s="236">
        <v>0</v>
      </c>
      <c r="Q121" s="226">
        <v>4</v>
      </c>
      <c r="R121" s="226">
        <v>0</v>
      </c>
    </row>
    <row r="122" spans="1:18" x14ac:dyDescent="0.3">
      <c r="A122" s="169"/>
      <c r="F122" s="173">
        <v>116</v>
      </c>
      <c r="G122" s="212" t="s">
        <v>295</v>
      </c>
      <c r="H122" s="42" t="s">
        <v>293</v>
      </c>
      <c r="I122" s="42" t="s">
        <v>9518</v>
      </c>
      <c r="J122" s="42" t="s">
        <v>9517</v>
      </c>
      <c r="K122" s="213">
        <v>45917</v>
      </c>
      <c r="L122" s="213">
        <v>45924</v>
      </c>
      <c r="M122" s="220">
        <v>1</v>
      </c>
      <c r="N122" s="223">
        <v>1</v>
      </c>
      <c r="O122" s="226">
        <v>76</v>
      </c>
      <c r="P122" s="236">
        <v>1</v>
      </c>
      <c r="Q122" s="226">
        <v>0</v>
      </c>
      <c r="R122" s="226">
        <v>1</v>
      </c>
    </row>
    <row r="123" spans="1:18" x14ac:dyDescent="0.3">
      <c r="A123" s="169"/>
      <c r="F123" s="173">
        <v>117</v>
      </c>
      <c r="G123" s="212" t="s">
        <v>684</v>
      </c>
      <c r="H123" s="42" t="s">
        <v>681</v>
      </c>
      <c r="I123" s="42" t="s">
        <v>9518</v>
      </c>
      <c r="J123" s="42" t="s">
        <v>9521</v>
      </c>
      <c r="K123" s="213">
        <v>45917</v>
      </c>
      <c r="L123" s="213">
        <v>45924</v>
      </c>
      <c r="M123" s="220">
        <v>2</v>
      </c>
      <c r="N123" s="223">
        <v>2</v>
      </c>
      <c r="O123" s="226">
        <v>14</v>
      </c>
      <c r="P123" s="236">
        <v>0</v>
      </c>
      <c r="Q123" s="226">
        <v>1</v>
      </c>
      <c r="R123" s="226">
        <v>1</v>
      </c>
    </row>
    <row r="124" spans="1:18" x14ac:dyDescent="0.3">
      <c r="A124" s="169"/>
      <c r="F124" s="173">
        <v>118</v>
      </c>
      <c r="G124" s="212" t="s">
        <v>698</v>
      </c>
      <c r="H124" s="42" t="s">
        <v>696</v>
      </c>
      <c r="I124" s="42" t="s">
        <v>9518</v>
      </c>
      <c r="J124" s="42" t="s">
        <v>9524</v>
      </c>
      <c r="K124" s="213">
        <v>45917</v>
      </c>
      <c r="L124" s="213">
        <v>45924</v>
      </c>
      <c r="M124" s="220">
        <v>2</v>
      </c>
      <c r="N124" s="223">
        <v>2</v>
      </c>
      <c r="O124" s="226">
        <v>14</v>
      </c>
      <c r="P124" s="236">
        <v>0</v>
      </c>
      <c r="Q124" s="226">
        <v>0</v>
      </c>
      <c r="R124" s="226">
        <v>2</v>
      </c>
    </row>
    <row r="125" spans="1:18" x14ac:dyDescent="0.3">
      <c r="A125" s="169"/>
      <c r="F125" s="173">
        <v>119</v>
      </c>
      <c r="G125" s="212" t="s">
        <v>724</v>
      </c>
      <c r="H125" s="42" t="s">
        <v>722</v>
      </c>
      <c r="I125" s="42" t="s">
        <v>9518</v>
      </c>
      <c r="J125" s="42" t="s">
        <v>9527</v>
      </c>
      <c r="K125" s="213">
        <v>45917</v>
      </c>
      <c r="L125" s="213">
        <v>45924</v>
      </c>
      <c r="M125" s="220">
        <v>2</v>
      </c>
      <c r="N125" s="223">
        <v>2</v>
      </c>
      <c r="O125" s="226">
        <v>21</v>
      </c>
      <c r="P125" s="236">
        <v>0</v>
      </c>
      <c r="Q125" s="226">
        <v>0</v>
      </c>
      <c r="R125" s="226">
        <v>2</v>
      </c>
    </row>
    <row r="126" spans="1:18" x14ac:dyDescent="0.3">
      <c r="A126" s="169"/>
      <c r="F126" s="173">
        <v>120</v>
      </c>
      <c r="G126" s="212" t="s">
        <v>3714</v>
      </c>
      <c r="H126" s="42" t="s">
        <v>3713</v>
      </c>
      <c r="I126" s="42" t="s">
        <v>9531</v>
      </c>
      <c r="J126" s="42" t="s">
        <v>9530</v>
      </c>
      <c r="K126" s="213">
        <v>45917</v>
      </c>
      <c r="L126" s="213">
        <v>45924</v>
      </c>
      <c r="M126" s="220">
        <v>3</v>
      </c>
      <c r="N126" s="223">
        <v>3</v>
      </c>
      <c r="O126" s="226">
        <v>47</v>
      </c>
      <c r="P126" s="236">
        <v>0</v>
      </c>
      <c r="Q126" s="226">
        <v>0</v>
      </c>
      <c r="R126" s="226">
        <v>3</v>
      </c>
    </row>
    <row r="127" spans="1:18" x14ac:dyDescent="0.3">
      <c r="A127" s="169"/>
      <c r="F127" s="173">
        <v>121</v>
      </c>
      <c r="G127" s="212" t="s">
        <v>3720</v>
      </c>
      <c r="H127" s="42" t="s">
        <v>3719</v>
      </c>
      <c r="I127" s="42" t="s">
        <v>9531</v>
      </c>
      <c r="J127" s="42" t="s">
        <v>9534</v>
      </c>
      <c r="K127" s="213">
        <v>45917</v>
      </c>
      <c r="L127" s="213">
        <v>45924</v>
      </c>
      <c r="M127" s="220">
        <v>3</v>
      </c>
      <c r="N127" s="223">
        <v>3</v>
      </c>
      <c r="O127" s="226">
        <v>25</v>
      </c>
      <c r="P127" s="236">
        <v>1</v>
      </c>
      <c r="Q127" s="226">
        <v>0</v>
      </c>
      <c r="R127" s="226">
        <v>3</v>
      </c>
    </row>
    <row r="128" spans="1:18" x14ac:dyDescent="0.3">
      <c r="A128" s="169"/>
      <c r="F128" s="173">
        <v>122</v>
      </c>
      <c r="G128" s="212" t="s">
        <v>3724</v>
      </c>
      <c r="H128" s="42" t="s">
        <v>3723</v>
      </c>
      <c r="I128" s="42" t="s">
        <v>9531</v>
      </c>
      <c r="J128" s="42" t="s">
        <v>9537</v>
      </c>
      <c r="K128" s="213">
        <v>45917</v>
      </c>
      <c r="L128" s="213">
        <v>45924</v>
      </c>
      <c r="M128" s="220">
        <v>2</v>
      </c>
      <c r="N128" s="223">
        <v>2</v>
      </c>
      <c r="O128" s="226">
        <v>40</v>
      </c>
      <c r="P128" s="236">
        <v>0</v>
      </c>
      <c r="Q128" s="226">
        <v>0</v>
      </c>
      <c r="R128" s="226">
        <v>2</v>
      </c>
    </row>
    <row r="129" spans="1:18" x14ac:dyDescent="0.3">
      <c r="A129" s="169"/>
      <c r="F129" s="173">
        <v>123</v>
      </c>
      <c r="G129" s="212" t="s">
        <v>3726</v>
      </c>
      <c r="H129" s="42" t="s">
        <v>3725</v>
      </c>
      <c r="I129" s="42" t="s">
        <v>9531</v>
      </c>
      <c r="J129" s="42" t="s">
        <v>9540</v>
      </c>
      <c r="K129" s="213">
        <v>45917</v>
      </c>
      <c r="L129" s="213">
        <v>45924</v>
      </c>
      <c r="M129" s="220">
        <v>3</v>
      </c>
      <c r="N129" s="223">
        <v>3</v>
      </c>
      <c r="O129" s="226">
        <v>35</v>
      </c>
      <c r="P129" s="236">
        <v>0</v>
      </c>
      <c r="Q129" s="226">
        <v>0</v>
      </c>
      <c r="R129" s="226">
        <v>3</v>
      </c>
    </row>
    <row r="130" spans="1:18" x14ac:dyDescent="0.3">
      <c r="A130" s="169"/>
      <c r="F130" s="173">
        <v>124</v>
      </c>
      <c r="G130" s="212" t="s">
        <v>3732</v>
      </c>
      <c r="H130" s="42" t="s">
        <v>3731</v>
      </c>
      <c r="I130" s="42" t="s">
        <v>9531</v>
      </c>
      <c r="J130" s="42" t="s">
        <v>9543</v>
      </c>
      <c r="K130" s="213">
        <v>45917</v>
      </c>
      <c r="L130" s="213">
        <v>45924</v>
      </c>
      <c r="M130" s="220">
        <v>1</v>
      </c>
      <c r="N130" s="223">
        <v>1</v>
      </c>
      <c r="O130" s="226">
        <v>57</v>
      </c>
      <c r="P130" s="236">
        <v>0</v>
      </c>
      <c r="Q130" s="226">
        <v>0</v>
      </c>
      <c r="R130" s="226">
        <v>1</v>
      </c>
    </row>
    <row r="131" spans="1:18" x14ac:dyDescent="0.3">
      <c r="A131" s="169"/>
      <c r="F131" s="173">
        <v>125</v>
      </c>
      <c r="G131" s="212" t="s">
        <v>3736</v>
      </c>
      <c r="H131" s="42" t="s">
        <v>3735</v>
      </c>
      <c r="I131" s="42" t="s">
        <v>9531</v>
      </c>
      <c r="J131" s="42" t="s">
        <v>9546</v>
      </c>
      <c r="K131" s="213">
        <v>45917</v>
      </c>
      <c r="L131" s="213">
        <v>45924</v>
      </c>
      <c r="M131" s="220">
        <v>2</v>
      </c>
      <c r="N131" s="223">
        <v>2</v>
      </c>
      <c r="O131" s="226">
        <v>52</v>
      </c>
      <c r="P131" s="236">
        <v>2</v>
      </c>
      <c r="Q131" s="226">
        <v>0</v>
      </c>
      <c r="R131" s="226">
        <v>2</v>
      </c>
    </row>
    <row r="132" spans="1:18" x14ac:dyDescent="0.3">
      <c r="A132" s="169"/>
      <c r="F132" s="173">
        <v>126</v>
      </c>
      <c r="G132" s="212" t="s">
        <v>5026</v>
      </c>
      <c r="H132" s="42" t="s">
        <v>8706</v>
      </c>
      <c r="I132" s="42" t="s">
        <v>9531</v>
      </c>
      <c r="J132" s="42" t="s">
        <v>9549</v>
      </c>
      <c r="K132" s="213">
        <v>45917</v>
      </c>
      <c r="L132" s="213">
        <v>45924</v>
      </c>
      <c r="M132" s="220">
        <v>1</v>
      </c>
      <c r="N132" s="223">
        <v>1</v>
      </c>
      <c r="O132" s="226">
        <v>33</v>
      </c>
      <c r="P132" s="236">
        <v>0</v>
      </c>
      <c r="Q132" s="226">
        <v>0</v>
      </c>
      <c r="R132" s="226">
        <v>1</v>
      </c>
    </row>
    <row r="133" spans="1:18" x14ac:dyDescent="0.3">
      <c r="A133" s="169"/>
      <c r="F133" s="173">
        <v>127</v>
      </c>
      <c r="G133" s="212" t="s">
        <v>3738</v>
      </c>
      <c r="H133" s="42" t="s">
        <v>3737</v>
      </c>
      <c r="I133" s="42" t="s">
        <v>9531</v>
      </c>
      <c r="J133" s="42" t="s">
        <v>9552</v>
      </c>
      <c r="K133" s="213">
        <v>45917</v>
      </c>
      <c r="L133" s="213">
        <v>45924</v>
      </c>
      <c r="M133" s="220">
        <v>1</v>
      </c>
      <c r="N133" s="223">
        <v>1</v>
      </c>
      <c r="O133" s="226">
        <v>17</v>
      </c>
      <c r="P133" s="236">
        <v>0</v>
      </c>
      <c r="Q133" s="226">
        <v>0</v>
      </c>
      <c r="R133" s="226">
        <v>1</v>
      </c>
    </row>
    <row r="134" spans="1:18" x14ac:dyDescent="0.3">
      <c r="A134" s="169"/>
      <c r="F134" s="173">
        <v>128</v>
      </c>
      <c r="G134" s="212" t="s">
        <v>3741</v>
      </c>
      <c r="H134" s="42" t="s">
        <v>3740</v>
      </c>
      <c r="I134" s="42" t="s">
        <v>9531</v>
      </c>
      <c r="J134" s="42" t="s">
        <v>9555</v>
      </c>
      <c r="K134" s="213">
        <v>45917</v>
      </c>
      <c r="L134" s="213">
        <v>45924</v>
      </c>
      <c r="M134" s="220">
        <v>1</v>
      </c>
      <c r="N134" s="223">
        <v>1</v>
      </c>
      <c r="O134" s="226">
        <v>103</v>
      </c>
      <c r="P134" s="236">
        <v>1</v>
      </c>
      <c r="Q134" s="226">
        <v>0</v>
      </c>
      <c r="R134" s="226">
        <v>1</v>
      </c>
    </row>
    <row r="135" spans="1:18" x14ac:dyDescent="0.3">
      <c r="A135" s="169"/>
      <c r="F135" s="173">
        <v>129</v>
      </c>
      <c r="G135" s="212" t="s">
        <v>3762</v>
      </c>
      <c r="H135" s="42" t="s">
        <v>3761</v>
      </c>
      <c r="I135" s="42" t="s">
        <v>9531</v>
      </c>
      <c r="J135" s="42" t="s">
        <v>9558</v>
      </c>
      <c r="K135" s="213">
        <v>45917</v>
      </c>
      <c r="L135" s="213">
        <v>45924</v>
      </c>
      <c r="M135" s="220">
        <v>1</v>
      </c>
      <c r="N135" s="223">
        <v>1</v>
      </c>
      <c r="O135" s="226">
        <v>16</v>
      </c>
      <c r="P135" s="236">
        <v>0</v>
      </c>
      <c r="Q135" s="226">
        <v>0</v>
      </c>
      <c r="R135" s="226">
        <v>1</v>
      </c>
    </row>
    <row r="136" spans="1:18" x14ac:dyDescent="0.3">
      <c r="A136" s="169"/>
      <c r="F136" s="173">
        <v>130</v>
      </c>
      <c r="G136" s="212" t="s">
        <v>3744</v>
      </c>
      <c r="H136" s="42" t="s">
        <v>3743</v>
      </c>
      <c r="I136" s="42" t="s">
        <v>9531</v>
      </c>
      <c r="J136" s="42" t="s">
        <v>9561</v>
      </c>
      <c r="K136" s="213">
        <v>45917</v>
      </c>
      <c r="L136" s="213">
        <v>45924</v>
      </c>
      <c r="M136" s="220">
        <v>1</v>
      </c>
      <c r="N136" s="223">
        <v>1</v>
      </c>
      <c r="O136" s="226">
        <v>17</v>
      </c>
      <c r="P136" s="236">
        <v>0</v>
      </c>
      <c r="Q136" s="226">
        <v>0</v>
      </c>
      <c r="R136" s="226">
        <v>1</v>
      </c>
    </row>
    <row r="137" spans="1:18" x14ac:dyDescent="0.3">
      <c r="A137" s="169"/>
      <c r="F137" s="173">
        <v>131</v>
      </c>
      <c r="G137" s="212" t="s">
        <v>3747</v>
      </c>
      <c r="H137" s="42" t="s">
        <v>3746</v>
      </c>
      <c r="I137" s="42" t="s">
        <v>9531</v>
      </c>
      <c r="J137" s="42" t="s">
        <v>9564</v>
      </c>
      <c r="K137" s="213">
        <v>45917</v>
      </c>
      <c r="L137" s="213">
        <v>45924</v>
      </c>
      <c r="M137" s="220">
        <v>4</v>
      </c>
      <c r="N137" s="223">
        <v>4</v>
      </c>
      <c r="O137" s="226">
        <v>72</v>
      </c>
      <c r="P137" s="236">
        <v>0</v>
      </c>
      <c r="Q137" s="226">
        <v>0</v>
      </c>
      <c r="R137" s="226">
        <v>4</v>
      </c>
    </row>
    <row r="138" spans="1:18" x14ac:dyDescent="0.3">
      <c r="A138" s="169"/>
      <c r="F138" s="173">
        <v>132</v>
      </c>
      <c r="G138" s="212" t="s">
        <v>3770</v>
      </c>
      <c r="H138" s="42" t="s">
        <v>3769</v>
      </c>
      <c r="I138" s="42" t="s">
        <v>9531</v>
      </c>
      <c r="J138" s="42" t="s">
        <v>9567</v>
      </c>
      <c r="K138" s="213">
        <v>45917</v>
      </c>
      <c r="L138" s="213">
        <v>45924</v>
      </c>
      <c r="M138" s="220">
        <v>2</v>
      </c>
      <c r="N138" s="223">
        <v>2</v>
      </c>
      <c r="O138" s="226">
        <v>47</v>
      </c>
      <c r="P138" s="236">
        <v>3</v>
      </c>
      <c r="Q138" s="226">
        <v>0</v>
      </c>
      <c r="R138" s="226">
        <v>2</v>
      </c>
    </row>
    <row r="139" spans="1:18" x14ac:dyDescent="0.3">
      <c r="A139" s="169"/>
      <c r="F139" s="173">
        <v>133</v>
      </c>
      <c r="G139" s="212" t="s">
        <v>3750</v>
      </c>
      <c r="H139" s="42" t="s">
        <v>3749</v>
      </c>
      <c r="I139" s="42" t="s">
        <v>9531</v>
      </c>
      <c r="J139" s="42" t="s">
        <v>9570</v>
      </c>
      <c r="K139" s="213">
        <v>45917</v>
      </c>
      <c r="L139" s="213">
        <v>45924</v>
      </c>
      <c r="M139" s="220">
        <v>2</v>
      </c>
      <c r="N139" s="223">
        <v>2</v>
      </c>
      <c r="O139" s="226">
        <v>42</v>
      </c>
      <c r="P139" s="236">
        <v>0</v>
      </c>
      <c r="Q139" s="226">
        <v>0</v>
      </c>
      <c r="R139" s="226">
        <v>2</v>
      </c>
    </row>
    <row r="140" spans="1:18" x14ac:dyDescent="0.3">
      <c r="A140" s="169"/>
      <c r="F140" s="173">
        <v>134</v>
      </c>
      <c r="G140" s="212" t="s">
        <v>3753</v>
      </c>
      <c r="H140" s="42" t="s">
        <v>3752</v>
      </c>
      <c r="I140" s="42" t="s">
        <v>9531</v>
      </c>
      <c r="J140" s="42" t="s">
        <v>9573</v>
      </c>
      <c r="K140" s="213">
        <v>45917</v>
      </c>
      <c r="L140" s="213">
        <v>45924</v>
      </c>
      <c r="M140" s="220">
        <v>3</v>
      </c>
      <c r="N140" s="223">
        <v>3</v>
      </c>
      <c r="O140" s="226">
        <v>62</v>
      </c>
      <c r="P140" s="236">
        <v>0</v>
      </c>
      <c r="Q140" s="226">
        <v>0</v>
      </c>
      <c r="R140" s="226">
        <v>3</v>
      </c>
    </row>
    <row r="141" spans="1:18" x14ac:dyDescent="0.3">
      <c r="A141" s="169"/>
      <c r="F141" s="173">
        <v>135</v>
      </c>
      <c r="G141" s="212" t="s">
        <v>3756</v>
      </c>
      <c r="H141" s="42" t="s">
        <v>3755</v>
      </c>
      <c r="I141" s="42" t="s">
        <v>9531</v>
      </c>
      <c r="J141" s="42" t="s">
        <v>9576</v>
      </c>
      <c r="K141" s="213">
        <v>45917</v>
      </c>
      <c r="L141" s="213">
        <v>45924</v>
      </c>
      <c r="M141" s="220">
        <v>2</v>
      </c>
      <c r="N141" s="223">
        <v>2</v>
      </c>
      <c r="O141" s="226">
        <v>46</v>
      </c>
      <c r="P141" s="236">
        <v>0</v>
      </c>
      <c r="Q141" s="226">
        <v>0</v>
      </c>
      <c r="R141" s="226">
        <v>2</v>
      </c>
    </row>
    <row r="142" spans="1:18" x14ac:dyDescent="0.3">
      <c r="A142" s="169"/>
      <c r="F142" s="173">
        <v>136</v>
      </c>
      <c r="G142" s="212" t="s">
        <v>3759</v>
      </c>
      <c r="H142" s="42" t="s">
        <v>3758</v>
      </c>
      <c r="I142" s="42" t="s">
        <v>9531</v>
      </c>
      <c r="J142" s="42" t="s">
        <v>9579</v>
      </c>
      <c r="K142" s="213">
        <v>45917</v>
      </c>
      <c r="L142" s="213">
        <v>45924</v>
      </c>
      <c r="M142" s="220">
        <v>4</v>
      </c>
      <c r="N142" s="223">
        <v>4</v>
      </c>
      <c r="O142" s="226">
        <v>62</v>
      </c>
      <c r="P142" s="236">
        <v>1</v>
      </c>
      <c r="Q142" s="226">
        <v>0</v>
      </c>
      <c r="R142" s="226">
        <v>4</v>
      </c>
    </row>
    <row r="143" spans="1:18" x14ac:dyDescent="0.3">
      <c r="A143" s="169"/>
      <c r="F143" s="173">
        <v>137</v>
      </c>
      <c r="G143" s="212" t="s">
        <v>1112</v>
      </c>
      <c r="H143" s="42" t="s">
        <v>1109</v>
      </c>
      <c r="I143" s="42" t="s">
        <v>9583</v>
      </c>
      <c r="J143" s="42" t="s">
        <v>9582</v>
      </c>
      <c r="K143" s="213">
        <v>45917</v>
      </c>
      <c r="L143" s="213">
        <v>45924</v>
      </c>
      <c r="M143" s="220">
        <v>1</v>
      </c>
      <c r="N143" s="223">
        <v>1</v>
      </c>
      <c r="O143" s="226">
        <v>10</v>
      </c>
      <c r="P143" s="236">
        <v>0</v>
      </c>
      <c r="Q143" s="226">
        <v>0</v>
      </c>
      <c r="R143" s="226">
        <v>1</v>
      </c>
    </row>
    <row r="144" spans="1:18" x14ac:dyDescent="0.3">
      <c r="A144" s="169"/>
      <c r="F144" s="173">
        <v>138</v>
      </c>
      <c r="G144" s="212" t="s">
        <v>1117</v>
      </c>
      <c r="H144" s="42" t="s">
        <v>1114</v>
      </c>
      <c r="I144" s="42" t="s">
        <v>9583</v>
      </c>
      <c r="J144" s="42" t="s">
        <v>9586</v>
      </c>
      <c r="K144" s="213">
        <v>45917</v>
      </c>
      <c r="L144" s="213">
        <v>45924</v>
      </c>
      <c r="M144" s="220">
        <v>2</v>
      </c>
      <c r="N144" s="223">
        <v>2</v>
      </c>
      <c r="O144" s="226">
        <v>44</v>
      </c>
      <c r="P144" s="236">
        <v>0</v>
      </c>
      <c r="Q144" s="226">
        <v>0</v>
      </c>
      <c r="R144" s="226">
        <v>2</v>
      </c>
    </row>
    <row r="145" spans="1:18" x14ac:dyDescent="0.3">
      <c r="A145" s="169"/>
      <c r="F145" s="173">
        <v>139</v>
      </c>
      <c r="G145" s="212" t="s">
        <v>1121</v>
      </c>
      <c r="H145" s="42" t="s">
        <v>1119</v>
      </c>
      <c r="I145" s="42" t="s">
        <v>9583</v>
      </c>
      <c r="J145" s="42" t="s">
        <v>9589</v>
      </c>
      <c r="K145" s="213">
        <v>45917</v>
      </c>
      <c r="L145" s="213">
        <v>45924</v>
      </c>
      <c r="M145" s="220">
        <v>1</v>
      </c>
      <c r="N145" s="223">
        <v>1</v>
      </c>
      <c r="O145" s="226">
        <v>1</v>
      </c>
      <c r="P145" s="236">
        <v>0</v>
      </c>
      <c r="Q145" s="226">
        <v>0</v>
      </c>
      <c r="R145" s="226">
        <v>1</v>
      </c>
    </row>
    <row r="146" spans="1:18" x14ac:dyDescent="0.3">
      <c r="A146" s="169"/>
      <c r="F146" s="173">
        <v>140</v>
      </c>
      <c r="G146" s="212" t="s">
        <v>1493</v>
      </c>
      <c r="H146" s="42" t="s">
        <v>1491</v>
      </c>
      <c r="I146" s="42" t="s">
        <v>9583</v>
      </c>
      <c r="J146" s="42" t="s">
        <v>9594</v>
      </c>
      <c r="K146" s="213">
        <v>45917</v>
      </c>
      <c r="L146" s="213">
        <v>45924</v>
      </c>
      <c r="M146" s="220">
        <v>1</v>
      </c>
      <c r="N146" s="223">
        <v>1</v>
      </c>
      <c r="O146" s="226">
        <v>1</v>
      </c>
      <c r="P146" s="236">
        <v>0</v>
      </c>
      <c r="Q146" s="226">
        <v>1</v>
      </c>
      <c r="R146" s="226">
        <v>0</v>
      </c>
    </row>
    <row r="147" spans="1:18" x14ac:dyDescent="0.3">
      <c r="A147" s="169"/>
      <c r="F147" s="173">
        <v>141</v>
      </c>
      <c r="G147" s="212" t="s">
        <v>1475</v>
      </c>
      <c r="H147" s="42" t="s">
        <v>1473</v>
      </c>
      <c r="I147" s="42" t="s">
        <v>9583</v>
      </c>
      <c r="J147" s="42" t="s">
        <v>9597</v>
      </c>
      <c r="K147" s="213">
        <v>45917</v>
      </c>
      <c r="L147" s="213">
        <v>45924</v>
      </c>
      <c r="M147" s="220">
        <v>1</v>
      </c>
      <c r="N147" s="223">
        <v>1</v>
      </c>
      <c r="O147" s="226">
        <v>4</v>
      </c>
      <c r="P147" s="236">
        <v>0</v>
      </c>
      <c r="Q147" s="226">
        <v>0</v>
      </c>
      <c r="R147" s="226">
        <v>1</v>
      </c>
    </row>
    <row r="148" spans="1:18" x14ac:dyDescent="0.3">
      <c r="A148" s="169"/>
      <c r="F148" s="173">
        <v>142</v>
      </c>
      <c r="G148" s="212" t="s">
        <v>1293</v>
      </c>
      <c r="H148" s="42" t="s">
        <v>1291</v>
      </c>
      <c r="I148" s="42" t="s">
        <v>9583</v>
      </c>
      <c r="J148" s="42" t="s">
        <v>9601</v>
      </c>
      <c r="K148" s="213">
        <v>45917</v>
      </c>
      <c r="L148" s="213">
        <v>45924</v>
      </c>
      <c r="M148" s="220">
        <v>1</v>
      </c>
      <c r="N148" s="223">
        <v>1</v>
      </c>
      <c r="O148" s="226">
        <v>45</v>
      </c>
      <c r="P148" s="236">
        <v>0</v>
      </c>
      <c r="Q148" s="226">
        <v>0</v>
      </c>
      <c r="R148" s="226">
        <v>1</v>
      </c>
    </row>
    <row r="149" spans="1:18" x14ac:dyDescent="0.3">
      <c r="A149" s="169"/>
      <c r="F149" s="173">
        <v>143</v>
      </c>
      <c r="G149" s="212" t="s">
        <v>1310</v>
      </c>
      <c r="H149" s="42" t="s">
        <v>1307</v>
      </c>
      <c r="I149" s="42" t="s">
        <v>9583</v>
      </c>
      <c r="J149" s="42" t="s">
        <v>9606</v>
      </c>
      <c r="K149" s="213">
        <v>45917</v>
      </c>
      <c r="L149" s="213">
        <v>45924</v>
      </c>
      <c r="M149" s="220">
        <v>1</v>
      </c>
      <c r="N149" s="223">
        <v>1</v>
      </c>
      <c r="O149" s="226">
        <v>19</v>
      </c>
      <c r="P149" s="236">
        <v>0</v>
      </c>
      <c r="Q149" s="226">
        <v>0</v>
      </c>
      <c r="R149" s="226">
        <v>1</v>
      </c>
    </row>
    <row r="150" spans="1:18" x14ac:dyDescent="0.3">
      <c r="A150" s="169"/>
      <c r="F150" s="173">
        <v>144</v>
      </c>
      <c r="G150" s="212" t="s">
        <v>1301</v>
      </c>
      <c r="H150" s="42" t="s">
        <v>1299</v>
      </c>
      <c r="I150" s="42" t="s">
        <v>9583</v>
      </c>
      <c r="J150" s="42" t="s">
        <v>9609</v>
      </c>
      <c r="K150" s="213">
        <v>45917</v>
      </c>
      <c r="L150" s="213">
        <v>45924</v>
      </c>
      <c r="M150" s="220">
        <v>2</v>
      </c>
      <c r="N150" s="223">
        <v>2</v>
      </c>
      <c r="O150" s="226">
        <v>55</v>
      </c>
      <c r="P150" s="236">
        <v>0</v>
      </c>
      <c r="Q150" s="226">
        <v>0</v>
      </c>
      <c r="R150" s="226">
        <v>2</v>
      </c>
    </row>
    <row r="151" spans="1:18" x14ac:dyDescent="0.3">
      <c r="A151" s="169"/>
      <c r="F151" s="173">
        <v>145</v>
      </c>
      <c r="G151" s="212" t="s">
        <v>426</v>
      </c>
      <c r="H151" s="42" t="s">
        <v>424</v>
      </c>
      <c r="I151" s="42" t="s">
        <v>9613</v>
      </c>
      <c r="J151" s="42" t="s">
        <v>9612</v>
      </c>
      <c r="K151" s="213">
        <v>45919</v>
      </c>
      <c r="L151" s="213">
        <v>45924</v>
      </c>
      <c r="M151" s="220">
        <v>2</v>
      </c>
      <c r="N151" s="223">
        <v>2</v>
      </c>
      <c r="O151" s="226">
        <v>0</v>
      </c>
      <c r="P151" s="236">
        <v>0</v>
      </c>
      <c r="Q151" s="226">
        <v>0</v>
      </c>
      <c r="R151" s="226">
        <v>2</v>
      </c>
    </row>
    <row r="152" spans="1:18" x14ac:dyDescent="0.3">
      <c r="A152" s="169"/>
      <c r="F152" s="173">
        <v>146</v>
      </c>
      <c r="G152" s="212" t="s">
        <v>188</v>
      </c>
      <c r="H152" s="42" t="s">
        <v>186</v>
      </c>
      <c r="I152" s="42" t="s">
        <v>9617</v>
      </c>
      <c r="J152" s="42" t="s">
        <v>9616</v>
      </c>
      <c r="K152" s="213">
        <v>45919</v>
      </c>
      <c r="L152" s="213">
        <v>45924</v>
      </c>
      <c r="M152" s="220">
        <v>5</v>
      </c>
      <c r="N152" s="223">
        <v>5</v>
      </c>
      <c r="O152" s="226">
        <v>72</v>
      </c>
      <c r="P152" s="236">
        <v>0</v>
      </c>
      <c r="Q152" s="226">
        <v>0</v>
      </c>
      <c r="R152" s="226">
        <v>5</v>
      </c>
    </row>
    <row r="153" spans="1:18" x14ac:dyDescent="0.3">
      <c r="A153" s="169"/>
      <c r="F153" s="173">
        <v>147</v>
      </c>
      <c r="G153" s="212" t="s">
        <v>197</v>
      </c>
      <c r="H153" s="42" t="s">
        <v>195</v>
      </c>
      <c r="I153" s="42" t="s">
        <v>9617</v>
      </c>
      <c r="J153" s="42" t="s">
        <v>9620</v>
      </c>
      <c r="K153" s="213">
        <v>45919</v>
      </c>
      <c r="L153" s="213">
        <v>45924</v>
      </c>
      <c r="M153" s="220">
        <v>4</v>
      </c>
      <c r="N153" s="223">
        <v>4</v>
      </c>
      <c r="O153" s="226">
        <v>43</v>
      </c>
      <c r="P153" s="236">
        <v>0</v>
      </c>
      <c r="Q153" s="226">
        <v>0</v>
      </c>
      <c r="R153" s="226">
        <v>4</v>
      </c>
    </row>
    <row r="154" spans="1:18" x14ac:dyDescent="0.3">
      <c r="A154" s="169"/>
      <c r="F154" s="173">
        <v>148</v>
      </c>
      <c r="G154" s="212" t="s">
        <v>577</v>
      </c>
      <c r="H154" s="42" t="s">
        <v>574</v>
      </c>
      <c r="I154" s="42" t="s">
        <v>9617</v>
      </c>
      <c r="J154" s="42" t="s">
        <v>9623</v>
      </c>
      <c r="K154" s="213">
        <v>45919</v>
      </c>
      <c r="L154" s="213">
        <v>45924</v>
      </c>
      <c r="M154" s="220">
        <v>1</v>
      </c>
      <c r="N154" s="223">
        <v>1</v>
      </c>
      <c r="O154" s="226">
        <v>2</v>
      </c>
      <c r="P154" s="236">
        <v>0</v>
      </c>
      <c r="Q154" s="226">
        <v>0</v>
      </c>
      <c r="R154" s="226">
        <v>1</v>
      </c>
    </row>
    <row r="155" spans="1:18" x14ac:dyDescent="0.3">
      <c r="A155" s="169"/>
      <c r="F155" s="173">
        <v>149</v>
      </c>
      <c r="G155" s="212" t="s">
        <v>483</v>
      </c>
      <c r="H155" s="42" t="s">
        <v>481</v>
      </c>
      <c r="I155" s="42" t="s">
        <v>9617</v>
      </c>
      <c r="J155" s="42" t="s">
        <v>9626</v>
      </c>
      <c r="K155" s="213">
        <v>45919</v>
      </c>
      <c r="L155" s="213">
        <v>45924</v>
      </c>
      <c r="M155" s="220">
        <v>2</v>
      </c>
      <c r="N155" s="223">
        <v>2</v>
      </c>
      <c r="O155" s="226">
        <v>0</v>
      </c>
      <c r="P155" s="236">
        <v>1</v>
      </c>
      <c r="Q155" s="226">
        <v>0</v>
      </c>
      <c r="R155" s="226">
        <v>2</v>
      </c>
    </row>
    <row r="156" spans="1:18" x14ac:dyDescent="0.3">
      <c r="A156" s="169"/>
      <c r="F156" s="173">
        <v>150</v>
      </c>
      <c r="G156" s="212" t="s">
        <v>587</v>
      </c>
      <c r="H156" s="42" t="s">
        <v>585</v>
      </c>
      <c r="I156" s="42" t="s">
        <v>9617</v>
      </c>
      <c r="J156" s="42" t="s">
        <v>9629</v>
      </c>
      <c r="K156" s="213">
        <v>45919</v>
      </c>
      <c r="L156" s="213">
        <v>45924</v>
      </c>
      <c r="M156" s="220">
        <v>2</v>
      </c>
      <c r="N156" s="223">
        <v>2</v>
      </c>
      <c r="O156" s="226">
        <v>8</v>
      </c>
      <c r="P156" s="236">
        <v>0</v>
      </c>
      <c r="Q156" s="226">
        <v>0</v>
      </c>
      <c r="R156" s="226">
        <v>2</v>
      </c>
    </row>
    <row r="157" spans="1:18" x14ac:dyDescent="0.3">
      <c r="A157" s="169"/>
      <c r="F157" s="173">
        <v>151</v>
      </c>
      <c r="G157" s="212" t="s">
        <v>627</v>
      </c>
      <c r="H157" s="42" t="s">
        <v>8</v>
      </c>
      <c r="I157" s="42" t="s">
        <v>9617</v>
      </c>
      <c r="J157" s="42" t="s">
        <v>9632</v>
      </c>
      <c r="K157" s="213">
        <v>45919</v>
      </c>
      <c r="L157" s="213">
        <v>45924</v>
      </c>
      <c r="M157" s="220">
        <v>2</v>
      </c>
      <c r="N157" s="223">
        <v>2</v>
      </c>
      <c r="O157" s="226">
        <v>39</v>
      </c>
      <c r="P157" s="236">
        <v>0</v>
      </c>
      <c r="Q157" s="226">
        <v>0</v>
      </c>
      <c r="R157" s="226">
        <v>2</v>
      </c>
    </row>
    <row r="158" spans="1:18" x14ac:dyDescent="0.3">
      <c r="A158" s="169"/>
      <c r="F158" s="173">
        <v>152</v>
      </c>
      <c r="G158" s="212" t="s">
        <v>4240</v>
      </c>
      <c r="H158" s="42" t="s">
        <v>4231</v>
      </c>
      <c r="I158" s="42" t="s">
        <v>9617</v>
      </c>
      <c r="J158" s="42" t="s">
        <v>9635</v>
      </c>
      <c r="K158" s="213">
        <v>45919</v>
      </c>
      <c r="L158" s="213">
        <v>45924</v>
      </c>
      <c r="M158" s="220">
        <v>1</v>
      </c>
      <c r="N158" s="223">
        <v>1</v>
      </c>
      <c r="O158" s="226">
        <v>14</v>
      </c>
      <c r="P158" s="236">
        <v>2</v>
      </c>
      <c r="Q158" s="226">
        <v>0</v>
      </c>
      <c r="R158" s="226">
        <v>1</v>
      </c>
    </row>
    <row r="159" spans="1:18" x14ac:dyDescent="0.3">
      <c r="A159" s="169"/>
      <c r="F159" s="173">
        <v>153</v>
      </c>
      <c r="G159" s="212" t="s">
        <v>161</v>
      </c>
      <c r="H159" s="42" t="s">
        <v>159</v>
      </c>
      <c r="I159" s="42" t="s">
        <v>9617</v>
      </c>
      <c r="J159" s="42" t="s">
        <v>9638</v>
      </c>
      <c r="K159" s="213">
        <v>45919</v>
      </c>
      <c r="L159" s="213">
        <v>45924</v>
      </c>
      <c r="M159" s="220">
        <v>2</v>
      </c>
      <c r="N159" s="223">
        <v>2</v>
      </c>
      <c r="O159" s="226">
        <v>5</v>
      </c>
      <c r="P159" s="236">
        <v>0</v>
      </c>
      <c r="Q159" s="226">
        <v>0</v>
      </c>
      <c r="R159" s="226">
        <v>2</v>
      </c>
    </row>
    <row r="160" spans="1:18" x14ac:dyDescent="0.3">
      <c r="A160" s="169"/>
      <c r="F160" s="173">
        <v>154</v>
      </c>
      <c r="G160" s="212" t="s">
        <v>638</v>
      </c>
      <c r="H160" s="42" t="s">
        <v>636</v>
      </c>
      <c r="I160" s="42" t="s">
        <v>9617</v>
      </c>
      <c r="J160" s="42" t="s">
        <v>9641</v>
      </c>
      <c r="K160" s="213">
        <v>45919</v>
      </c>
      <c r="L160" s="213">
        <v>45924</v>
      </c>
      <c r="M160" s="220">
        <v>4</v>
      </c>
      <c r="N160" s="223">
        <v>4</v>
      </c>
      <c r="O160" s="226">
        <v>43</v>
      </c>
      <c r="P160" s="236">
        <v>0</v>
      </c>
      <c r="Q160" s="226">
        <v>0</v>
      </c>
      <c r="R160" s="226">
        <v>4</v>
      </c>
    </row>
    <row r="161" spans="1:18" x14ac:dyDescent="0.3">
      <c r="A161" s="169"/>
      <c r="F161" s="173">
        <v>155</v>
      </c>
      <c r="G161" s="212" t="s">
        <v>668</v>
      </c>
      <c r="H161" s="42" t="s">
        <v>666</v>
      </c>
      <c r="I161" s="42" t="s">
        <v>9617</v>
      </c>
      <c r="J161" s="42" t="s">
        <v>9644</v>
      </c>
      <c r="K161" s="213">
        <v>45919</v>
      </c>
      <c r="L161" s="213">
        <v>45924</v>
      </c>
      <c r="M161" s="220">
        <v>6</v>
      </c>
      <c r="N161" s="223">
        <v>6</v>
      </c>
      <c r="O161" s="226">
        <v>148</v>
      </c>
      <c r="P161" s="236">
        <v>0</v>
      </c>
      <c r="Q161" s="226">
        <v>0</v>
      </c>
      <c r="R161" s="226">
        <v>6</v>
      </c>
    </row>
    <row r="162" spans="1:18" x14ac:dyDescent="0.3">
      <c r="A162" s="169"/>
      <c r="F162" s="173">
        <v>156</v>
      </c>
      <c r="G162" s="212" t="s">
        <v>643</v>
      </c>
      <c r="H162" s="42" t="s">
        <v>640</v>
      </c>
      <c r="I162" s="42" t="s">
        <v>9617</v>
      </c>
      <c r="J162" s="42" t="s">
        <v>9647</v>
      </c>
      <c r="K162" s="213">
        <v>45919</v>
      </c>
      <c r="L162" s="213">
        <v>45924</v>
      </c>
      <c r="M162" s="220">
        <v>1</v>
      </c>
      <c r="N162" s="223">
        <v>1</v>
      </c>
      <c r="O162" s="226">
        <v>15</v>
      </c>
      <c r="P162" s="236">
        <v>1</v>
      </c>
      <c r="Q162" s="226">
        <v>0</v>
      </c>
      <c r="R162" s="226">
        <v>1</v>
      </c>
    </row>
    <row r="163" spans="1:18" x14ac:dyDescent="0.3">
      <c r="A163" s="169"/>
      <c r="F163" s="173">
        <v>157</v>
      </c>
      <c r="G163" s="212" t="s">
        <v>651</v>
      </c>
      <c r="H163" s="42" t="s">
        <v>649</v>
      </c>
      <c r="I163" s="42" t="s">
        <v>9617</v>
      </c>
      <c r="J163" s="42" t="s">
        <v>9650</v>
      </c>
      <c r="K163" s="213">
        <v>45919</v>
      </c>
      <c r="L163" s="213">
        <v>45924</v>
      </c>
      <c r="M163" s="220">
        <v>3</v>
      </c>
      <c r="N163" s="223">
        <v>3</v>
      </c>
      <c r="O163" s="226">
        <v>57</v>
      </c>
      <c r="P163" s="236">
        <v>0</v>
      </c>
      <c r="Q163" s="226">
        <v>0</v>
      </c>
      <c r="R163" s="226">
        <v>3</v>
      </c>
    </row>
    <row r="164" spans="1:18" x14ac:dyDescent="0.3">
      <c r="A164" s="169"/>
      <c r="F164" s="173">
        <v>158</v>
      </c>
      <c r="G164" s="212" t="s">
        <v>679</v>
      </c>
      <c r="H164" s="42" t="s">
        <v>677</v>
      </c>
      <c r="I164" s="42" t="s">
        <v>9617</v>
      </c>
      <c r="J164" s="42" t="s">
        <v>9653</v>
      </c>
      <c r="K164" s="213">
        <v>45919</v>
      </c>
      <c r="L164" s="213">
        <v>45924</v>
      </c>
      <c r="M164" s="220">
        <v>4</v>
      </c>
      <c r="N164" s="223">
        <v>4</v>
      </c>
      <c r="O164" s="226">
        <v>91</v>
      </c>
      <c r="P164" s="236">
        <v>2</v>
      </c>
      <c r="Q164" s="226">
        <v>0</v>
      </c>
      <c r="R164" s="226">
        <v>4</v>
      </c>
    </row>
    <row r="165" spans="1:18" x14ac:dyDescent="0.3">
      <c r="A165" s="169"/>
      <c r="F165" s="173">
        <v>159</v>
      </c>
      <c r="G165" s="212" t="s">
        <v>1615</v>
      </c>
      <c r="H165" s="42" t="s">
        <v>1613</v>
      </c>
      <c r="I165" s="42" t="s">
        <v>9657</v>
      </c>
      <c r="J165" s="42" t="s">
        <v>9656</v>
      </c>
      <c r="K165" s="213">
        <v>45919</v>
      </c>
      <c r="L165" s="213">
        <v>45924</v>
      </c>
      <c r="M165" s="220">
        <v>3</v>
      </c>
      <c r="N165" s="223">
        <v>3</v>
      </c>
      <c r="O165" s="226">
        <v>3</v>
      </c>
      <c r="P165" s="236">
        <v>0</v>
      </c>
      <c r="Q165" s="226">
        <v>0</v>
      </c>
      <c r="R165" s="226">
        <v>3</v>
      </c>
    </row>
    <row r="166" spans="1:18" x14ac:dyDescent="0.3">
      <c r="A166" s="169"/>
      <c r="F166" s="173">
        <v>160</v>
      </c>
      <c r="G166" s="212" t="s">
        <v>3983</v>
      </c>
      <c r="H166" s="42" t="s">
        <v>3982</v>
      </c>
      <c r="I166" s="42" t="s">
        <v>9657</v>
      </c>
      <c r="J166" s="42" t="s">
        <v>9660</v>
      </c>
      <c r="K166" s="213">
        <v>45919</v>
      </c>
      <c r="L166" s="213">
        <v>45924</v>
      </c>
      <c r="M166" s="220">
        <v>1</v>
      </c>
      <c r="N166" s="223">
        <v>1</v>
      </c>
      <c r="O166" s="226">
        <v>0</v>
      </c>
      <c r="P166" s="236">
        <v>0</v>
      </c>
      <c r="Q166" s="226">
        <v>0</v>
      </c>
      <c r="R166" s="226">
        <v>1</v>
      </c>
    </row>
    <row r="167" spans="1:18" x14ac:dyDescent="0.3">
      <c r="A167" s="169"/>
      <c r="F167" s="173">
        <v>161</v>
      </c>
      <c r="G167" s="212" t="s">
        <v>4066</v>
      </c>
      <c r="H167" s="42" t="s">
        <v>4065</v>
      </c>
      <c r="I167" s="42" t="s">
        <v>9657</v>
      </c>
      <c r="J167" s="42" t="s">
        <v>9663</v>
      </c>
      <c r="K167" s="213">
        <v>45919</v>
      </c>
      <c r="L167" s="213">
        <v>45924</v>
      </c>
      <c r="M167" s="220">
        <v>3</v>
      </c>
      <c r="N167" s="223">
        <v>3</v>
      </c>
      <c r="O167" s="226">
        <v>63</v>
      </c>
      <c r="P167" s="236">
        <v>0</v>
      </c>
      <c r="Q167" s="226">
        <v>0</v>
      </c>
      <c r="R167" s="226">
        <v>3</v>
      </c>
    </row>
    <row r="168" spans="1:18" x14ac:dyDescent="0.3">
      <c r="A168" s="169"/>
      <c r="F168" s="173">
        <v>162</v>
      </c>
      <c r="G168" s="212" t="s">
        <v>1463</v>
      </c>
      <c r="H168" s="42" t="s">
        <v>1460</v>
      </c>
      <c r="I168" s="42" t="s">
        <v>9657</v>
      </c>
      <c r="J168" s="42" t="s">
        <v>9666</v>
      </c>
      <c r="K168" s="213">
        <v>45919</v>
      </c>
      <c r="L168" s="213">
        <v>45924</v>
      </c>
      <c r="M168" s="220">
        <v>1</v>
      </c>
      <c r="N168" s="223">
        <v>1</v>
      </c>
      <c r="O168" s="226">
        <v>65</v>
      </c>
      <c r="P168" s="236">
        <v>0</v>
      </c>
      <c r="Q168" s="226">
        <v>0</v>
      </c>
      <c r="R168" s="226">
        <v>1</v>
      </c>
    </row>
    <row r="169" spans="1:18" x14ac:dyDescent="0.3">
      <c r="A169" s="169"/>
      <c r="F169" s="173">
        <v>163</v>
      </c>
      <c r="G169" s="212" t="s">
        <v>1530</v>
      </c>
      <c r="H169" s="42" t="s">
        <v>1527</v>
      </c>
      <c r="I169" s="42" t="s">
        <v>9657</v>
      </c>
      <c r="J169" s="42" t="s">
        <v>9669</v>
      </c>
      <c r="K169" s="213">
        <v>45919</v>
      </c>
      <c r="L169" s="213">
        <v>45924</v>
      </c>
      <c r="M169" s="220">
        <v>1</v>
      </c>
      <c r="N169" s="223">
        <v>1</v>
      </c>
      <c r="O169" s="226">
        <v>37</v>
      </c>
      <c r="P169" s="236">
        <v>0</v>
      </c>
      <c r="Q169" s="226">
        <v>0</v>
      </c>
      <c r="R169" s="226">
        <v>1</v>
      </c>
    </row>
    <row r="170" spans="1:18" x14ac:dyDescent="0.3">
      <c r="A170" s="169"/>
      <c r="F170" s="173">
        <v>164</v>
      </c>
      <c r="G170" s="212" t="s">
        <v>1521</v>
      </c>
      <c r="H170" s="42" t="s">
        <v>1518</v>
      </c>
      <c r="I170" s="42" t="s">
        <v>9657</v>
      </c>
      <c r="J170" s="42" t="s">
        <v>9672</v>
      </c>
      <c r="K170" s="213">
        <v>45919</v>
      </c>
      <c r="L170" s="213">
        <v>45924</v>
      </c>
      <c r="M170" s="220">
        <v>1</v>
      </c>
      <c r="N170" s="223">
        <v>1</v>
      </c>
      <c r="O170" s="226">
        <v>1</v>
      </c>
      <c r="P170" s="236">
        <v>0</v>
      </c>
      <c r="Q170" s="226">
        <v>0</v>
      </c>
      <c r="R170" s="226">
        <v>1</v>
      </c>
    </row>
    <row r="171" spans="1:18" x14ac:dyDescent="0.3">
      <c r="A171" s="169"/>
      <c r="F171" s="173">
        <v>165</v>
      </c>
      <c r="G171" s="212" t="s">
        <v>1017</v>
      </c>
      <c r="H171" s="42" t="s">
        <v>1014</v>
      </c>
      <c r="I171" s="42" t="s">
        <v>9676</v>
      </c>
      <c r="J171" s="42" t="s">
        <v>9675</v>
      </c>
      <c r="K171" s="213">
        <v>45919</v>
      </c>
      <c r="L171" s="213">
        <v>45924</v>
      </c>
      <c r="M171" s="220">
        <v>1</v>
      </c>
      <c r="N171" s="223">
        <v>1</v>
      </c>
      <c r="O171" s="226">
        <v>45</v>
      </c>
      <c r="P171" s="236">
        <v>0</v>
      </c>
      <c r="Q171" s="226">
        <v>0</v>
      </c>
      <c r="R171" s="226">
        <v>1</v>
      </c>
    </row>
    <row r="172" spans="1:18" x14ac:dyDescent="0.3">
      <c r="A172" s="169"/>
      <c r="F172" s="173">
        <v>166</v>
      </c>
      <c r="G172" s="212" t="s">
        <v>3421</v>
      </c>
      <c r="H172" s="42" t="s">
        <v>3419</v>
      </c>
      <c r="I172" s="42" t="s">
        <v>9676</v>
      </c>
      <c r="J172" s="42" t="s">
        <v>9679</v>
      </c>
      <c r="K172" s="213">
        <v>45919</v>
      </c>
      <c r="L172" s="213">
        <v>45924</v>
      </c>
      <c r="M172" s="220">
        <v>2</v>
      </c>
      <c r="N172" s="223">
        <v>2</v>
      </c>
      <c r="O172" s="226">
        <v>42</v>
      </c>
      <c r="P172" s="236">
        <v>0</v>
      </c>
      <c r="Q172" s="226">
        <v>0</v>
      </c>
      <c r="R172" s="226">
        <v>2</v>
      </c>
    </row>
    <row r="173" spans="1:18" x14ac:dyDescent="0.3">
      <c r="A173" s="169"/>
      <c r="F173" s="173">
        <v>167</v>
      </c>
      <c r="G173" s="212" t="s">
        <v>3425</v>
      </c>
      <c r="H173" s="42" t="s">
        <v>3423</v>
      </c>
      <c r="I173" s="42" t="s">
        <v>9676</v>
      </c>
      <c r="J173" s="42" t="s">
        <v>9682</v>
      </c>
      <c r="K173" s="213">
        <v>45919</v>
      </c>
      <c r="L173" s="213">
        <v>45924</v>
      </c>
      <c r="M173" s="220">
        <v>3</v>
      </c>
      <c r="N173" s="223">
        <v>3</v>
      </c>
      <c r="O173" s="226">
        <v>46</v>
      </c>
      <c r="P173" s="236">
        <v>0</v>
      </c>
      <c r="Q173" s="226">
        <v>0</v>
      </c>
      <c r="R173" s="226">
        <v>3</v>
      </c>
    </row>
    <row r="174" spans="1:18" x14ac:dyDescent="0.3">
      <c r="A174" s="169"/>
      <c r="F174" s="173">
        <v>168</v>
      </c>
      <c r="G174" s="212" t="s">
        <v>1026</v>
      </c>
      <c r="H174" s="42" t="s">
        <v>1023</v>
      </c>
      <c r="I174" s="42" t="s">
        <v>9676</v>
      </c>
      <c r="J174" s="42" t="s">
        <v>9685</v>
      </c>
      <c r="K174" s="213">
        <v>45919</v>
      </c>
      <c r="L174" s="213">
        <v>45924</v>
      </c>
      <c r="M174" s="220">
        <v>1</v>
      </c>
      <c r="N174" s="223">
        <v>1</v>
      </c>
      <c r="O174" s="226">
        <v>68</v>
      </c>
      <c r="P174" s="236">
        <v>1</v>
      </c>
      <c r="Q174" s="226">
        <v>0</v>
      </c>
      <c r="R174" s="226">
        <v>1</v>
      </c>
    </row>
    <row r="175" spans="1:18" x14ac:dyDescent="0.3">
      <c r="A175" s="169"/>
      <c r="F175" s="173">
        <v>169</v>
      </c>
      <c r="G175" s="212" t="s">
        <v>3428</v>
      </c>
      <c r="H175" s="42" t="s">
        <v>3426</v>
      </c>
      <c r="I175" s="42" t="s">
        <v>9676</v>
      </c>
      <c r="J175" s="42" t="s">
        <v>9688</v>
      </c>
      <c r="K175" s="213">
        <v>45919</v>
      </c>
      <c r="L175" s="213">
        <v>45924</v>
      </c>
      <c r="M175" s="220">
        <v>3</v>
      </c>
      <c r="N175" s="223">
        <v>3</v>
      </c>
      <c r="O175" s="226">
        <v>18</v>
      </c>
      <c r="P175" s="236">
        <v>0</v>
      </c>
      <c r="Q175" s="226">
        <v>0</v>
      </c>
      <c r="R175" s="226">
        <v>3</v>
      </c>
    </row>
    <row r="176" spans="1:18" x14ac:dyDescent="0.3">
      <c r="A176" s="169"/>
      <c r="F176" s="173">
        <v>170</v>
      </c>
      <c r="G176" s="212" t="s">
        <v>3432</v>
      </c>
      <c r="H176" s="42" t="s">
        <v>3430</v>
      </c>
      <c r="I176" s="42" t="s">
        <v>9676</v>
      </c>
      <c r="J176" s="42" t="s">
        <v>9691</v>
      </c>
      <c r="K176" s="213">
        <v>45919</v>
      </c>
      <c r="L176" s="213">
        <v>45924</v>
      </c>
      <c r="M176" s="220">
        <v>3</v>
      </c>
      <c r="N176" s="223">
        <v>3</v>
      </c>
      <c r="O176" s="226">
        <v>45</v>
      </c>
      <c r="P176" s="236">
        <v>0</v>
      </c>
      <c r="Q176" s="226">
        <v>0</v>
      </c>
      <c r="R176" s="226">
        <v>3</v>
      </c>
    </row>
    <row r="177" spans="1:18" x14ac:dyDescent="0.3">
      <c r="A177" s="169"/>
      <c r="F177" s="173">
        <v>171</v>
      </c>
      <c r="G177" s="212" t="s">
        <v>1319</v>
      </c>
      <c r="H177" s="42" t="s">
        <v>1317</v>
      </c>
      <c r="I177" s="42" t="s">
        <v>9676</v>
      </c>
      <c r="J177" s="42" t="s">
        <v>9694</v>
      </c>
      <c r="K177" s="213">
        <v>45919</v>
      </c>
      <c r="L177" s="213">
        <v>45924</v>
      </c>
      <c r="M177" s="220">
        <v>4</v>
      </c>
      <c r="N177" s="223">
        <v>4</v>
      </c>
      <c r="O177" s="226">
        <v>47</v>
      </c>
      <c r="P177" s="236">
        <v>0</v>
      </c>
      <c r="Q177" s="226">
        <v>0</v>
      </c>
      <c r="R177" s="226">
        <v>4</v>
      </c>
    </row>
    <row r="178" spans="1:18" x14ac:dyDescent="0.3">
      <c r="A178" s="169"/>
      <c r="F178" s="173">
        <v>172</v>
      </c>
      <c r="G178" s="212" t="s">
        <v>1398</v>
      </c>
      <c r="H178" s="42" t="s">
        <v>1395</v>
      </c>
      <c r="I178" s="42" t="s">
        <v>9676</v>
      </c>
      <c r="J178" s="42" t="s">
        <v>9698</v>
      </c>
      <c r="K178" s="213">
        <v>45919</v>
      </c>
      <c r="L178" s="213">
        <v>45924</v>
      </c>
      <c r="M178" s="220">
        <v>2</v>
      </c>
      <c r="N178" s="223">
        <v>2</v>
      </c>
      <c r="O178" s="226">
        <v>9</v>
      </c>
      <c r="P178" s="236">
        <v>0</v>
      </c>
      <c r="Q178" s="226">
        <v>0</v>
      </c>
      <c r="R178" s="226">
        <v>2</v>
      </c>
    </row>
    <row r="179" spans="1:18" x14ac:dyDescent="0.3">
      <c r="A179" s="169"/>
      <c r="F179" s="173">
        <v>173</v>
      </c>
      <c r="G179" s="212" t="s">
        <v>3435</v>
      </c>
      <c r="H179" s="42" t="s">
        <v>3433</v>
      </c>
      <c r="I179" s="42" t="s">
        <v>9676</v>
      </c>
      <c r="J179" s="42" t="s">
        <v>9701</v>
      </c>
      <c r="K179" s="213">
        <v>45919</v>
      </c>
      <c r="L179" s="213">
        <v>45924</v>
      </c>
      <c r="M179" s="220">
        <v>3</v>
      </c>
      <c r="N179" s="223">
        <v>3</v>
      </c>
      <c r="O179" s="226">
        <v>22</v>
      </c>
      <c r="P179" s="236">
        <v>1</v>
      </c>
      <c r="Q179" s="226">
        <v>0</v>
      </c>
      <c r="R179" s="226">
        <v>3</v>
      </c>
    </row>
    <row r="180" spans="1:18" x14ac:dyDescent="0.3">
      <c r="A180" s="169"/>
      <c r="F180" s="173">
        <v>174</v>
      </c>
      <c r="G180" s="212" t="s">
        <v>1305</v>
      </c>
      <c r="H180" s="42" t="s">
        <v>1303</v>
      </c>
      <c r="I180" s="42" t="s">
        <v>9676</v>
      </c>
      <c r="J180" s="42" t="s">
        <v>9704</v>
      </c>
      <c r="K180" s="213">
        <v>45919</v>
      </c>
      <c r="L180" s="213">
        <v>45924</v>
      </c>
      <c r="M180" s="220">
        <v>1</v>
      </c>
      <c r="N180" s="223">
        <v>1</v>
      </c>
      <c r="O180" s="226">
        <v>59</v>
      </c>
      <c r="P180" s="236">
        <v>0</v>
      </c>
      <c r="Q180" s="226">
        <v>0</v>
      </c>
      <c r="R180" s="226">
        <v>1</v>
      </c>
    </row>
    <row r="181" spans="1:18" x14ac:dyDescent="0.3">
      <c r="A181" s="169"/>
      <c r="F181" s="173">
        <v>175</v>
      </c>
      <c r="G181" s="212" t="s">
        <v>3442</v>
      </c>
      <c r="H181" s="42" t="s">
        <v>11</v>
      </c>
      <c r="I181" s="42" t="s">
        <v>9676</v>
      </c>
      <c r="J181" s="42" t="s">
        <v>9708</v>
      </c>
      <c r="K181" s="213">
        <v>45919</v>
      </c>
      <c r="L181" s="213">
        <v>45924</v>
      </c>
      <c r="M181" s="220">
        <v>1</v>
      </c>
      <c r="N181" s="223">
        <v>1</v>
      </c>
      <c r="O181" s="226">
        <v>9</v>
      </c>
      <c r="P181" s="236">
        <v>6</v>
      </c>
      <c r="Q181" s="226">
        <v>0</v>
      </c>
      <c r="R181" s="226">
        <v>1</v>
      </c>
    </row>
    <row r="182" spans="1:18" x14ac:dyDescent="0.3">
      <c r="A182" s="169"/>
      <c r="F182" s="173">
        <v>176</v>
      </c>
      <c r="G182" s="212" t="s">
        <v>1539</v>
      </c>
      <c r="H182" s="42" t="s">
        <v>1536</v>
      </c>
      <c r="I182" s="42" t="s">
        <v>9676</v>
      </c>
      <c r="J182" s="42" t="s">
        <v>9711</v>
      </c>
      <c r="K182" s="213">
        <v>45919</v>
      </c>
      <c r="L182" s="213">
        <v>45924</v>
      </c>
      <c r="M182" s="220">
        <v>1</v>
      </c>
      <c r="N182" s="223">
        <v>1</v>
      </c>
      <c r="O182" s="226">
        <v>1</v>
      </c>
      <c r="P182" s="236">
        <v>0</v>
      </c>
      <c r="Q182" s="226">
        <v>0</v>
      </c>
      <c r="R182" s="226">
        <v>1</v>
      </c>
    </row>
    <row r="183" spans="1:18" x14ac:dyDescent="0.3">
      <c r="A183" s="169"/>
      <c r="F183" s="173">
        <v>177</v>
      </c>
      <c r="G183" s="212" t="s">
        <v>54</v>
      </c>
      <c r="H183" s="42" t="s">
        <v>52</v>
      </c>
      <c r="I183" s="42" t="s">
        <v>9715</v>
      </c>
      <c r="J183" s="42" t="s">
        <v>9714</v>
      </c>
      <c r="K183" s="213">
        <v>45919</v>
      </c>
      <c r="L183" s="213">
        <v>45924</v>
      </c>
      <c r="M183" s="220">
        <v>1</v>
      </c>
      <c r="N183" s="223">
        <v>1</v>
      </c>
      <c r="O183" s="226">
        <v>11</v>
      </c>
      <c r="P183" s="236">
        <v>0</v>
      </c>
      <c r="Q183" s="226">
        <v>0</v>
      </c>
      <c r="R183" s="226">
        <v>1</v>
      </c>
    </row>
    <row r="184" spans="1:18" x14ac:dyDescent="0.3">
      <c r="A184" s="169"/>
      <c r="F184" s="173">
        <v>178</v>
      </c>
      <c r="G184" s="212" t="s">
        <v>734</v>
      </c>
      <c r="H184" s="42" t="s">
        <v>731</v>
      </c>
      <c r="I184" s="42" t="s">
        <v>9719</v>
      </c>
      <c r="J184" s="42" t="s">
        <v>9718</v>
      </c>
      <c r="K184" s="213">
        <v>45922</v>
      </c>
      <c r="L184" s="213">
        <v>45924</v>
      </c>
      <c r="M184" s="220">
        <v>2</v>
      </c>
      <c r="N184" s="223">
        <v>2</v>
      </c>
      <c r="O184" s="226">
        <v>2</v>
      </c>
      <c r="P184" s="236">
        <v>8</v>
      </c>
      <c r="Q184" s="226">
        <v>0</v>
      </c>
      <c r="R184" s="226">
        <v>2</v>
      </c>
    </row>
    <row r="185" spans="1:18" x14ac:dyDescent="0.3">
      <c r="A185" s="169"/>
      <c r="F185" s="173">
        <v>179</v>
      </c>
      <c r="G185" s="212" t="s">
        <v>751</v>
      </c>
      <c r="H185" s="42" t="s">
        <v>748</v>
      </c>
      <c r="I185" s="42" t="s">
        <v>9719</v>
      </c>
      <c r="J185" s="42" t="s">
        <v>9722</v>
      </c>
      <c r="K185" s="213">
        <v>45922</v>
      </c>
      <c r="L185" s="213">
        <v>45924</v>
      </c>
      <c r="M185" s="220">
        <v>1</v>
      </c>
      <c r="N185" s="223">
        <v>1</v>
      </c>
      <c r="O185" s="226">
        <v>1</v>
      </c>
      <c r="P185" s="236">
        <v>4</v>
      </c>
      <c r="Q185" s="226">
        <v>0</v>
      </c>
      <c r="R185" s="226">
        <v>1</v>
      </c>
    </row>
    <row r="186" spans="1:18" x14ac:dyDescent="0.3">
      <c r="A186" s="169"/>
      <c r="F186" s="173">
        <v>180</v>
      </c>
      <c r="G186" s="212" t="s">
        <v>271</v>
      </c>
      <c r="H186" s="42" t="s">
        <v>7</v>
      </c>
      <c r="I186" s="42" t="s">
        <v>9719</v>
      </c>
      <c r="J186" s="42" t="s">
        <v>9725</v>
      </c>
      <c r="K186" s="213">
        <v>45922</v>
      </c>
      <c r="L186" s="213">
        <v>45924</v>
      </c>
      <c r="M186" s="220">
        <v>1</v>
      </c>
      <c r="N186" s="223">
        <v>1</v>
      </c>
      <c r="O186" s="226">
        <v>70</v>
      </c>
      <c r="P186" s="236">
        <v>0</v>
      </c>
      <c r="Q186" s="226">
        <v>0</v>
      </c>
      <c r="R186" s="226">
        <v>1</v>
      </c>
    </row>
    <row r="187" spans="1:18" x14ac:dyDescent="0.3">
      <c r="A187" s="169"/>
      <c r="F187" s="173">
        <v>181</v>
      </c>
      <c r="G187" s="212" t="s">
        <v>431</v>
      </c>
      <c r="H187" s="42" t="s">
        <v>428</v>
      </c>
      <c r="I187" s="42" t="s">
        <v>9719</v>
      </c>
      <c r="J187" s="42" t="s">
        <v>9728</v>
      </c>
      <c r="K187" s="213">
        <v>45922</v>
      </c>
      <c r="L187" s="213">
        <v>45924</v>
      </c>
      <c r="M187" s="220">
        <v>6</v>
      </c>
      <c r="N187" s="223">
        <v>6</v>
      </c>
      <c r="O187" s="226">
        <v>118</v>
      </c>
      <c r="P187" s="236">
        <v>0</v>
      </c>
      <c r="Q187" s="226">
        <v>0</v>
      </c>
      <c r="R187" s="226">
        <v>6</v>
      </c>
    </row>
    <row r="188" spans="1:18" x14ac:dyDescent="0.3">
      <c r="A188" s="169"/>
      <c r="F188" s="173">
        <v>182</v>
      </c>
      <c r="G188" s="212" t="s">
        <v>278</v>
      </c>
      <c r="H188" s="42" t="s">
        <v>276</v>
      </c>
      <c r="I188" s="42" t="s">
        <v>9719</v>
      </c>
      <c r="J188" s="42" t="s">
        <v>9731</v>
      </c>
      <c r="K188" s="213">
        <v>45922</v>
      </c>
      <c r="L188" s="213">
        <v>45924</v>
      </c>
      <c r="M188" s="220">
        <v>3</v>
      </c>
      <c r="N188" s="223">
        <v>3</v>
      </c>
      <c r="O188" s="226">
        <v>18</v>
      </c>
      <c r="P188" s="236">
        <v>0</v>
      </c>
      <c r="Q188" s="226">
        <v>3</v>
      </c>
      <c r="R188" s="226">
        <v>0</v>
      </c>
    </row>
    <row r="189" spans="1:18" x14ac:dyDescent="0.3">
      <c r="A189" s="169"/>
      <c r="F189" s="173">
        <v>183</v>
      </c>
      <c r="G189" s="212" t="s">
        <v>435</v>
      </c>
      <c r="H189" s="42" t="s">
        <v>433</v>
      </c>
      <c r="I189" s="42" t="s">
        <v>9719</v>
      </c>
      <c r="J189" s="42" t="s">
        <v>9734</v>
      </c>
      <c r="K189" s="213">
        <v>45922</v>
      </c>
      <c r="L189" s="213">
        <v>45924</v>
      </c>
      <c r="M189" s="220">
        <v>12</v>
      </c>
      <c r="N189" s="223">
        <v>12</v>
      </c>
      <c r="O189" s="226">
        <v>29</v>
      </c>
      <c r="P189" s="236">
        <v>0</v>
      </c>
      <c r="Q189" s="226">
        <v>12</v>
      </c>
      <c r="R189" s="226">
        <v>0</v>
      </c>
    </row>
    <row r="190" spans="1:18" x14ac:dyDescent="0.3">
      <c r="A190" s="169"/>
      <c r="F190" s="173">
        <v>184</v>
      </c>
      <c r="G190" s="212" t="s">
        <v>282</v>
      </c>
      <c r="H190" s="42" t="s">
        <v>12</v>
      </c>
      <c r="I190" s="42" t="s">
        <v>9719</v>
      </c>
      <c r="J190" s="42" t="s">
        <v>9737</v>
      </c>
      <c r="K190" s="213">
        <v>45922</v>
      </c>
      <c r="L190" s="213">
        <v>45924</v>
      </c>
      <c r="M190" s="220">
        <v>1</v>
      </c>
      <c r="N190" s="223">
        <v>1</v>
      </c>
      <c r="O190" s="226">
        <v>7</v>
      </c>
      <c r="P190" s="236">
        <v>0</v>
      </c>
      <c r="Q190" s="226">
        <v>0</v>
      </c>
      <c r="R190" s="226">
        <v>1</v>
      </c>
    </row>
    <row r="191" spans="1:18" x14ac:dyDescent="0.3">
      <c r="A191" s="169"/>
      <c r="F191" s="173">
        <v>185</v>
      </c>
      <c r="G191" s="212" t="s">
        <v>439</v>
      </c>
      <c r="H191" s="42" t="s">
        <v>436</v>
      </c>
      <c r="I191" s="42" t="s">
        <v>9719</v>
      </c>
      <c r="J191" s="42" t="s">
        <v>9740</v>
      </c>
      <c r="K191" s="213">
        <v>45922</v>
      </c>
      <c r="L191" s="213">
        <v>45924</v>
      </c>
      <c r="M191" s="220">
        <v>4</v>
      </c>
      <c r="N191" s="223">
        <v>4</v>
      </c>
      <c r="O191" s="226">
        <v>67</v>
      </c>
      <c r="P191" s="236">
        <v>0</v>
      </c>
      <c r="Q191" s="226">
        <v>0</v>
      </c>
      <c r="R191" s="226">
        <v>4</v>
      </c>
    </row>
    <row r="192" spans="1:18" x14ac:dyDescent="0.3">
      <c r="A192" s="169"/>
      <c r="F192" s="173">
        <v>186</v>
      </c>
      <c r="G192" s="212" t="s">
        <v>286</v>
      </c>
      <c r="H192" s="42" t="s">
        <v>284</v>
      </c>
      <c r="I192" s="42" t="s">
        <v>9719</v>
      </c>
      <c r="J192" s="42" t="s">
        <v>9743</v>
      </c>
      <c r="K192" s="213">
        <v>45922</v>
      </c>
      <c r="L192" s="213">
        <v>45924</v>
      </c>
      <c r="M192" s="220">
        <v>2</v>
      </c>
      <c r="N192" s="223">
        <v>2</v>
      </c>
      <c r="O192" s="226">
        <v>0</v>
      </c>
      <c r="P192" s="236">
        <v>0</v>
      </c>
      <c r="Q192" s="226">
        <v>0</v>
      </c>
      <c r="R192" s="226">
        <v>2</v>
      </c>
    </row>
    <row r="193" spans="1:18" x14ac:dyDescent="0.3">
      <c r="A193" s="169"/>
      <c r="F193" s="173">
        <v>187</v>
      </c>
      <c r="G193" s="212" t="s">
        <v>729</v>
      </c>
      <c r="H193" s="42" t="s">
        <v>726</v>
      </c>
      <c r="I193" s="42" t="s">
        <v>9719</v>
      </c>
      <c r="J193" s="42" t="s">
        <v>9746</v>
      </c>
      <c r="K193" s="213">
        <v>45922</v>
      </c>
      <c r="L193" s="213">
        <v>45924</v>
      </c>
      <c r="M193" s="220">
        <v>7</v>
      </c>
      <c r="N193" s="223">
        <v>7</v>
      </c>
      <c r="O193" s="226">
        <v>105</v>
      </c>
      <c r="P193" s="236">
        <v>0</v>
      </c>
      <c r="Q193" s="226">
        <v>0</v>
      </c>
      <c r="R193" s="226">
        <v>7</v>
      </c>
    </row>
    <row r="194" spans="1:18" x14ac:dyDescent="0.3">
      <c r="A194" s="169"/>
      <c r="F194" s="173">
        <v>188</v>
      </c>
      <c r="G194" s="212" t="s">
        <v>3368</v>
      </c>
      <c r="H194" s="42" t="s">
        <v>3366</v>
      </c>
      <c r="I194" s="42" t="s">
        <v>9719</v>
      </c>
      <c r="J194" s="42" t="s">
        <v>9749</v>
      </c>
      <c r="K194" s="213">
        <v>45922</v>
      </c>
      <c r="L194" s="213">
        <v>45924</v>
      </c>
      <c r="M194" s="220">
        <v>3</v>
      </c>
      <c r="N194" s="223">
        <v>3</v>
      </c>
      <c r="O194" s="226">
        <v>70</v>
      </c>
      <c r="P194" s="236">
        <v>1</v>
      </c>
      <c r="Q194" s="226">
        <v>0</v>
      </c>
      <c r="R194" s="226">
        <v>3</v>
      </c>
    </row>
    <row r="195" spans="1:18" x14ac:dyDescent="0.3">
      <c r="A195" s="169"/>
      <c r="F195" s="173">
        <v>189</v>
      </c>
      <c r="G195" s="212" t="s">
        <v>741</v>
      </c>
      <c r="H195" s="42" t="s">
        <v>9</v>
      </c>
      <c r="I195" s="42" t="s">
        <v>9719</v>
      </c>
      <c r="J195" s="42" t="s">
        <v>9753</v>
      </c>
      <c r="K195" s="213">
        <v>45922</v>
      </c>
      <c r="L195" s="213">
        <v>45924</v>
      </c>
      <c r="M195" s="220">
        <v>18</v>
      </c>
      <c r="N195" s="223">
        <v>18</v>
      </c>
      <c r="O195" s="226">
        <v>79</v>
      </c>
      <c r="P195" s="236">
        <v>2</v>
      </c>
      <c r="Q195" s="226">
        <v>0</v>
      </c>
      <c r="R195" s="226">
        <v>18</v>
      </c>
    </row>
    <row r="196" spans="1:18" x14ac:dyDescent="0.3">
      <c r="A196" s="169"/>
      <c r="F196" s="173">
        <v>190</v>
      </c>
      <c r="G196" s="212" t="s">
        <v>746</v>
      </c>
      <c r="H196" s="42" t="s">
        <v>743</v>
      </c>
      <c r="I196" s="42" t="s">
        <v>9719</v>
      </c>
      <c r="J196" s="42" t="s">
        <v>9757</v>
      </c>
      <c r="K196" s="213">
        <v>45922</v>
      </c>
      <c r="L196" s="213">
        <v>45924</v>
      </c>
      <c r="M196" s="220">
        <v>9</v>
      </c>
      <c r="N196" s="223">
        <v>9</v>
      </c>
      <c r="O196" s="226">
        <v>66</v>
      </c>
      <c r="P196" s="236">
        <v>6</v>
      </c>
      <c r="Q196" s="226">
        <v>0</v>
      </c>
      <c r="R196" s="226">
        <v>9</v>
      </c>
    </row>
    <row r="197" spans="1:18" x14ac:dyDescent="0.3">
      <c r="A197" s="169"/>
      <c r="F197" s="173">
        <v>191</v>
      </c>
      <c r="G197" s="212" t="s">
        <v>3372</v>
      </c>
      <c r="H197" s="42" t="s">
        <v>3370</v>
      </c>
      <c r="I197" s="42" t="s">
        <v>9719</v>
      </c>
      <c r="J197" s="42" t="s">
        <v>9760</v>
      </c>
      <c r="K197" s="213">
        <v>45922</v>
      </c>
      <c r="L197" s="213">
        <v>45924</v>
      </c>
      <c r="M197" s="220">
        <v>3</v>
      </c>
      <c r="N197" s="223">
        <v>3</v>
      </c>
      <c r="O197" s="226">
        <v>56</v>
      </c>
      <c r="P197" s="236">
        <v>2</v>
      </c>
      <c r="Q197" s="226">
        <v>0</v>
      </c>
      <c r="R197" s="226">
        <v>3</v>
      </c>
    </row>
    <row r="198" spans="1:18" x14ac:dyDescent="0.3">
      <c r="A198" s="169"/>
      <c r="F198" s="173">
        <v>192</v>
      </c>
      <c r="G198" s="212" t="s">
        <v>754</v>
      </c>
      <c r="H198" s="42" t="s">
        <v>10</v>
      </c>
      <c r="I198" s="42" t="s">
        <v>9719</v>
      </c>
      <c r="J198" s="42" t="s">
        <v>9764</v>
      </c>
      <c r="K198" s="213">
        <v>45922</v>
      </c>
      <c r="L198" s="213">
        <v>45924</v>
      </c>
      <c r="M198" s="220">
        <v>12</v>
      </c>
      <c r="N198" s="223">
        <v>12</v>
      </c>
      <c r="O198" s="226">
        <v>16</v>
      </c>
      <c r="P198" s="236">
        <v>0</v>
      </c>
      <c r="Q198" s="226">
        <v>9</v>
      </c>
      <c r="R198" s="226">
        <v>3</v>
      </c>
    </row>
    <row r="199" spans="1:18" x14ac:dyDescent="0.3">
      <c r="A199" s="169"/>
      <c r="F199" s="173">
        <v>193</v>
      </c>
      <c r="G199" s="212" t="s">
        <v>757</v>
      </c>
      <c r="H199" s="42" t="s">
        <v>6</v>
      </c>
      <c r="I199" s="42" t="s">
        <v>9719</v>
      </c>
      <c r="J199" s="42" t="s">
        <v>9767</v>
      </c>
      <c r="K199" s="213">
        <v>45922</v>
      </c>
      <c r="L199" s="213">
        <v>45924</v>
      </c>
      <c r="M199" s="220">
        <v>5</v>
      </c>
      <c r="N199" s="223">
        <v>5</v>
      </c>
      <c r="O199" s="226">
        <v>109</v>
      </c>
      <c r="P199" s="236">
        <v>0</v>
      </c>
      <c r="Q199" s="226">
        <v>0</v>
      </c>
      <c r="R199" s="226">
        <v>5</v>
      </c>
    </row>
    <row r="200" spans="1:18" x14ac:dyDescent="0.3">
      <c r="A200" s="169"/>
      <c r="F200" s="173">
        <v>194</v>
      </c>
      <c r="G200" s="212" t="s">
        <v>764</v>
      </c>
      <c r="H200" s="42" t="s">
        <v>762</v>
      </c>
      <c r="I200" s="42" t="s">
        <v>9719</v>
      </c>
      <c r="J200" s="42" t="s">
        <v>9770</v>
      </c>
      <c r="K200" s="213">
        <v>45922</v>
      </c>
      <c r="L200" s="213">
        <v>45924</v>
      </c>
      <c r="M200" s="220">
        <v>8</v>
      </c>
      <c r="N200" s="223">
        <v>8</v>
      </c>
      <c r="O200" s="226">
        <v>39</v>
      </c>
      <c r="P200" s="236">
        <v>0</v>
      </c>
      <c r="Q200" s="226">
        <v>0</v>
      </c>
      <c r="R200" s="226">
        <v>8</v>
      </c>
    </row>
    <row r="201" spans="1:18" x14ac:dyDescent="0.3">
      <c r="A201" s="169"/>
      <c r="F201" s="173">
        <v>195</v>
      </c>
      <c r="G201" s="212" t="s">
        <v>3406</v>
      </c>
      <c r="H201" s="42" t="s">
        <v>3404</v>
      </c>
      <c r="I201" s="42" t="s">
        <v>9719</v>
      </c>
      <c r="J201" s="42" t="s">
        <v>9773</v>
      </c>
      <c r="K201" s="213">
        <v>45922</v>
      </c>
      <c r="L201" s="213">
        <v>45924</v>
      </c>
      <c r="M201" s="220">
        <v>1</v>
      </c>
      <c r="N201" s="223">
        <v>1</v>
      </c>
      <c r="O201" s="226">
        <v>33</v>
      </c>
      <c r="P201" s="236">
        <v>0</v>
      </c>
      <c r="Q201" s="226">
        <v>0</v>
      </c>
      <c r="R201" s="226">
        <v>1</v>
      </c>
    </row>
    <row r="202" spans="1:18" x14ac:dyDescent="0.3">
      <c r="A202" s="169"/>
      <c r="F202" s="173">
        <v>196</v>
      </c>
      <c r="G202" s="212" t="s">
        <v>769</v>
      </c>
      <c r="H202" s="42" t="s">
        <v>766</v>
      </c>
      <c r="I202" s="42" t="s">
        <v>9719</v>
      </c>
      <c r="J202" s="42" t="s">
        <v>9776</v>
      </c>
      <c r="K202" s="213">
        <v>45922</v>
      </c>
      <c r="L202" s="213">
        <v>45924</v>
      </c>
      <c r="M202" s="220">
        <v>3</v>
      </c>
      <c r="N202" s="223">
        <v>3</v>
      </c>
      <c r="O202" s="226">
        <v>96</v>
      </c>
      <c r="P202" s="236">
        <v>0</v>
      </c>
      <c r="Q202" s="226">
        <v>0</v>
      </c>
      <c r="R202" s="226">
        <v>3</v>
      </c>
    </row>
    <row r="203" spans="1:18" x14ac:dyDescent="0.3">
      <c r="A203" s="169"/>
      <c r="F203" s="173">
        <v>197</v>
      </c>
      <c r="G203" s="212" t="s">
        <v>3379</v>
      </c>
      <c r="H203" s="42" t="s">
        <v>3377</v>
      </c>
      <c r="I203" s="42" t="s">
        <v>9719</v>
      </c>
      <c r="J203" s="42" t="s">
        <v>9779</v>
      </c>
      <c r="K203" s="213">
        <v>45922</v>
      </c>
      <c r="L203" s="213">
        <v>45924</v>
      </c>
      <c r="M203" s="220">
        <v>1</v>
      </c>
      <c r="N203" s="223">
        <v>1</v>
      </c>
      <c r="O203" s="226">
        <v>28</v>
      </c>
      <c r="P203" s="236">
        <v>3</v>
      </c>
      <c r="Q203" s="226">
        <v>0</v>
      </c>
      <c r="R203" s="226">
        <v>1</v>
      </c>
    </row>
    <row r="204" spans="1:18" x14ac:dyDescent="0.3">
      <c r="A204" s="169"/>
      <c r="F204" s="173">
        <v>198</v>
      </c>
      <c r="G204" s="212" t="s">
        <v>778</v>
      </c>
      <c r="H204" s="42" t="s">
        <v>776</v>
      </c>
      <c r="I204" s="42" t="s">
        <v>9719</v>
      </c>
      <c r="J204" s="42" t="s">
        <v>9783</v>
      </c>
      <c r="K204" s="213">
        <v>45922</v>
      </c>
      <c r="L204" s="213">
        <v>45924</v>
      </c>
      <c r="M204" s="220">
        <v>9</v>
      </c>
      <c r="N204" s="223">
        <v>9</v>
      </c>
      <c r="O204" s="226">
        <v>81</v>
      </c>
      <c r="P204" s="236">
        <v>0</v>
      </c>
      <c r="Q204" s="226">
        <v>0</v>
      </c>
      <c r="R204" s="226">
        <v>9</v>
      </c>
    </row>
    <row r="205" spans="1:18" x14ac:dyDescent="0.3">
      <c r="A205" s="169"/>
      <c r="F205" s="173">
        <v>199</v>
      </c>
      <c r="G205" s="212" t="s">
        <v>3462</v>
      </c>
      <c r="H205" s="42" t="s">
        <v>3460</v>
      </c>
      <c r="I205" s="42" t="s">
        <v>9719</v>
      </c>
      <c r="J205" s="42" t="s">
        <v>9786</v>
      </c>
      <c r="K205" s="213">
        <v>45922</v>
      </c>
      <c r="L205" s="213">
        <v>45924</v>
      </c>
      <c r="M205" s="220">
        <v>1</v>
      </c>
      <c r="N205" s="223">
        <v>1</v>
      </c>
      <c r="O205" s="226">
        <v>21</v>
      </c>
      <c r="P205" s="236">
        <v>0</v>
      </c>
      <c r="Q205" s="226">
        <v>0</v>
      </c>
      <c r="R205" s="226">
        <v>1</v>
      </c>
    </row>
    <row r="206" spans="1:18" x14ac:dyDescent="0.3">
      <c r="A206" s="169"/>
      <c r="F206" s="173">
        <v>200</v>
      </c>
      <c r="G206" s="212" t="s">
        <v>936</v>
      </c>
      <c r="H206" s="42">
        <v>9008081116</v>
      </c>
      <c r="I206" s="42" t="s">
        <v>9719</v>
      </c>
      <c r="J206" s="42" t="s">
        <v>9790</v>
      </c>
      <c r="K206" s="213">
        <v>45922</v>
      </c>
      <c r="L206" s="213">
        <v>45924</v>
      </c>
      <c r="M206" s="220">
        <v>3</v>
      </c>
      <c r="N206" s="223">
        <v>3</v>
      </c>
      <c r="O206" s="226">
        <v>6</v>
      </c>
      <c r="P206" s="236">
        <v>2</v>
      </c>
      <c r="Q206" s="226">
        <v>0</v>
      </c>
      <c r="R206" s="226">
        <v>3</v>
      </c>
    </row>
    <row r="207" spans="1:18" x14ac:dyDescent="0.3">
      <c r="A207" s="169"/>
      <c r="F207" s="173">
        <v>201</v>
      </c>
      <c r="G207" s="212" t="s">
        <v>941</v>
      </c>
      <c r="H207" s="42">
        <v>9098113087</v>
      </c>
      <c r="I207" s="42" t="s">
        <v>9719</v>
      </c>
      <c r="J207" s="42" t="s">
        <v>9793</v>
      </c>
      <c r="K207" s="213">
        <v>45922</v>
      </c>
      <c r="L207" s="213">
        <v>45924</v>
      </c>
      <c r="M207" s="220">
        <v>5</v>
      </c>
      <c r="N207" s="223">
        <v>5</v>
      </c>
      <c r="O207" s="226">
        <v>6</v>
      </c>
      <c r="P207" s="236">
        <v>0</v>
      </c>
      <c r="Q207" s="226">
        <v>0</v>
      </c>
      <c r="R207" s="226">
        <v>5</v>
      </c>
    </row>
    <row r="208" spans="1:18" x14ac:dyDescent="0.3">
      <c r="A208" s="169"/>
      <c r="F208" s="173">
        <v>202</v>
      </c>
      <c r="G208" s="212" t="s">
        <v>928</v>
      </c>
      <c r="H208" s="42">
        <v>9098122003</v>
      </c>
      <c r="I208" s="42" t="s">
        <v>9719</v>
      </c>
      <c r="J208" s="42" t="s">
        <v>9796</v>
      </c>
      <c r="K208" s="213">
        <v>45922</v>
      </c>
      <c r="L208" s="213">
        <v>45924</v>
      </c>
      <c r="M208" s="220">
        <v>5</v>
      </c>
      <c r="N208" s="223">
        <v>5</v>
      </c>
      <c r="O208" s="226">
        <v>6</v>
      </c>
      <c r="P208" s="236">
        <v>0</v>
      </c>
      <c r="Q208" s="226">
        <v>0</v>
      </c>
      <c r="R208" s="226">
        <v>5</v>
      </c>
    </row>
    <row r="209" spans="1:18" x14ac:dyDescent="0.3">
      <c r="A209" s="169"/>
      <c r="F209" s="173">
        <v>203</v>
      </c>
      <c r="G209" s="212" t="s">
        <v>948</v>
      </c>
      <c r="H209" s="42">
        <v>9913212050</v>
      </c>
      <c r="I209" s="42" t="s">
        <v>9719</v>
      </c>
      <c r="J209" s="42" t="s">
        <v>9799</v>
      </c>
      <c r="K209" s="213">
        <v>45922</v>
      </c>
      <c r="L209" s="213">
        <v>45924</v>
      </c>
      <c r="M209" s="220">
        <v>385</v>
      </c>
      <c r="N209" s="223">
        <v>385</v>
      </c>
      <c r="O209" s="226">
        <v>389</v>
      </c>
      <c r="P209" s="236">
        <v>0</v>
      </c>
      <c r="Q209" s="226">
        <v>0</v>
      </c>
      <c r="R209" s="226">
        <v>385</v>
      </c>
    </row>
    <row r="210" spans="1:18" x14ac:dyDescent="0.3">
      <c r="A210" s="169"/>
      <c r="F210" s="173">
        <v>204</v>
      </c>
      <c r="G210" s="212" t="s">
        <v>918</v>
      </c>
      <c r="H210" s="42">
        <v>9913221210</v>
      </c>
      <c r="I210" s="42" t="s">
        <v>9719</v>
      </c>
      <c r="J210" s="42" t="s">
        <v>9803</v>
      </c>
      <c r="K210" s="213">
        <v>45922</v>
      </c>
      <c r="L210" s="213">
        <v>45924</v>
      </c>
      <c r="M210" s="220">
        <v>54</v>
      </c>
      <c r="N210" s="223">
        <v>54</v>
      </c>
      <c r="O210" s="226">
        <v>54</v>
      </c>
      <c r="P210" s="236">
        <v>0</v>
      </c>
      <c r="Q210" s="226">
        <v>0</v>
      </c>
      <c r="R210" s="226">
        <v>54</v>
      </c>
    </row>
    <row r="211" spans="1:18" x14ac:dyDescent="0.3">
      <c r="A211" s="169"/>
      <c r="F211" s="173">
        <v>205</v>
      </c>
      <c r="G211" s="212" t="s">
        <v>278</v>
      </c>
      <c r="H211" s="42" t="s">
        <v>276</v>
      </c>
      <c r="I211" s="42" t="s">
        <v>9807</v>
      </c>
      <c r="J211" s="42" t="s">
        <v>9806</v>
      </c>
      <c r="K211" s="213">
        <v>45922</v>
      </c>
      <c r="L211" s="213">
        <v>45924</v>
      </c>
      <c r="M211" s="220">
        <v>1</v>
      </c>
      <c r="N211" s="223">
        <v>1</v>
      </c>
      <c r="O211" s="226">
        <v>18</v>
      </c>
      <c r="P211" s="236">
        <v>0</v>
      </c>
      <c r="Q211" s="226">
        <v>1</v>
      </c>
      <c r="R211" s="226">
        <v>0</v>
      </c>
    </row>
    <row r="212" spans="1:18" x14ac:dyDescent="0.3">
      <c r="A212" s="169"/>
      <c r="F212" s="173">
        <v>206</v>
      </c>
      <c r="G212" s="212" t="s">
        <v>439</v>
      </c>
      <c r="H212" s="42" t="s">
        <v>436</v>
      </c>
      <c r="I212" s="42" t="s">
        <v>9807</v>
      </c>
      <c r="J212" s="42" t="s">
        <v>9810</v>
      </c>
      <c r="K212" s="213">
        <v>45922</v>
      </c>
      <c r="L212" s="213">
        <v>45924</v>
      </c>
      <c r="M212" s="220">
        <v>3</v>
      </c>
      <c r="N212" s="223">
        <v>3</v>
      </c>
      <c r="O212" s="226">
        <v>67</v>
      </c>
      <c r="P212" s="236">
        <v>0</v>
      </c>
      <c r="Q212" s="226">
        <v>0</v>
      </c>
      <c r="R212" s="226">
        <v>3</v>
      </c>
    </row>
    <row r="213" spans="1:18" x14ac:dyDescent="0.3">
      <c r="F213" s="173">
        <v>207</v>
      </c>
      <c r="G213" s="212" t="s">
        <v>443</v>
      </c>
      <c r="H213" s="42" t="s">
        <v>441</v>
      </c>
      <c r="I213" s="42" t="s">
        <v>9807</v>
      </c>
      <c r="J213" s="42" t="s">
        <v>9813</v>
      </c>
      <c r="K213" s="213">
        <v>45922</v>
      </c>
      <c r="L213" s="213">
        <v>45924</v>
      </c>
      <c r="M213" s="220">
        <v>3</v>
      </c>
      <c r="N213" s="223">
        <v>3</v>
      </c>
      <c r="O213" s="226">
        <v>91</v>
      </c>
      <c r="P213" s="236">
        <v>0</v>
      </c>
      <c r="Q213" s="226">
        <v>0</v>
      </c>
      <c r="R213" s="226">
        <v>3</v>
      </c>
    </row>
    <row r="214" spans="1:18" x14ac:dyDescent="0.3">
      <c r="F214" s="173">
        <v>208</v>
      </c>
      <c r="G214" s="212" t="s">
        <v>656</v>
      </c>
      <c r="H214" s="42" t="s">
        <v>653</v>
      </c>
      <c r="I214" s="42" t="s">
        <v>9807</v>
      </c>
      <c r="J214" s="42" t="s">
        <v>9816</v>
      </c>
      <c r="K214" s="213">
        <v>45922</v>
      </c>
      <c r="L214" s="213">
        <v>45924</v>
      </c>
      <c r="M214" s="220">
        <v>1</v>
      </c>
      <c r="N214" s="223">
        <v>1</v>
      </c>
      <c r="O214" s="226">
        <v>137</v>
      </c>
      <c r="P214" s="236">
        <v>4</v>
      </c>
      <c r="Q214" s="226">
        <v>0</v>
      </c>
      <c r="R214" s="226">
        <v>1</v>
      </c>
    </row>
    <row r="215" spans="1:18" x14ac:dyDescent="0.3">
      <c r="F215" s="173">
        <v>209</v>
      </c>
      <c r="G215" s="212" t="s">
        <v>741</v>
      </c>
      <c r="H215" s="42" t="s">
        <v>9</v>
      </c>
      <c r="I215" s="42" t="s">
        <v>9807</v>
      </c>
      <c r="J215" s="42" t="s">
        <v>9819</v>
      </c>
      <c r="K215" s="213">
        <v>45922</v>
      </c>
      <c r="L215" s="213">
        <v>45924</v>
      </c>
      <c r="M215" s="220">
        <v>3</v>
      </c>
      <c r="N215" s="223">
        <v>3</v>
      </c>
      <c r="O215" s="226">
        <v>79</v>
      </c>
      <c r="P215" s="236">
        <v>2</v>
      </c>
      <c r="Q215" s="226">
        <v>0</v>
      </c>
      <c r="R215" s="226">
        <v>3</v>
      </c>
    </row>
    <row r="216" spans="1:18" x14ac:dyDescent="0.3">
      <c r="F216" s="173">
        <v>210</v>
      </c>
      <c r="G216" s="212" t="s">
        <v>1178</v>
      </c>
      <c r="H216" s="42" t="s">
        <v>1175</v>
      </c>
      <c r="I216" s="42" t="s">
        <v>9823</v>
      </c>
      <c r="J216" s="42" t="s">
        <v>9822</v>
      </c>
      <c r="K216" s="213">
        <v>45922</v>
      </c>
      <c r="L216" s="213">
        <v>45924</v>
      </c>
      <c r="M216" s="220">
        <v>1</v>
      </c>
      <c r="N216" s="223">
        <v>1</v>
      </c>
      <c r="O216" s="226">
        <v>2</v>
      </c>
      <c r="P216" s="236">
        <v>2</v>
      </c>
      <c r="Q216" s="226">
        <v>1</v>
      </c>
      <c r="R216" s="226">
        <v>0</v>
      </c>
    </row>
    <row r="217" spans="1:18" x14ac:dyDescent="0.3">
      <c r="F217" s="173">
        <v>211</v>
      </c>
      <c r="G217" s="212" t="s">
        <v>1195</v>
      </c>
      <c r="H217" s="42" t="s">
        <v>1192</v>
      </c>
      <c r="I217" s="42" t="s">
        <v>9823</v>
      </c>
      <c r="J217" s="42" t="s">
        <v>9826</v>
      </c>
      <c r="K217" s="213">
        <v>45922</v>
      </c>
      <c r="L217" s="213">
        <v>45924</v>
      </c>
      <c r="M217" s="220">
        <v>5</v>
      </c>
      <c r="N217" s="223">
        <v>5</v>
      </c>
      <c r="O217" s="226">
        <v>3</v>
      </c>
      <c r="P217" s="236">
        <v>12</v>
      </c>
      <c r="Q217" s="226">
        <v>0</v>
      </c>
      <c r="R217" s="226">
        <v>5</v>
      </c>
    </row>
    <row r="218" spans="1:18" x14ac:dyDescent="0.3">
      <c r="F218" s="173">
        <v>212</v>
      </c>
      <c r="G218" s="212" t="s">
        <v>1089</v>
      </c>
      <c r="H218" s="42" t="s">
        <v>1086</v>
      </c>
      <c r="I218" s="42" t="s">
        <v>9823</v>
      </c>
      <c r="J218" s="42" t="s">
        <v>9829</v>
      </c>
      <c r="K218" s="213">
        <v>45922</v>
      </c>
      <c r="L218" s="213">
        <v>45924</v>
      </c>
      <c r="M218" s="220">
        <v>1</v>
      </c>
      <c r="N218" s="223">
        <v>1</v>
      </c>
      <c r="O218" s="226">
        <v>0</v>
      </c>
      <c r="P218" s="236">
        <v>0</v>
      </c>
      <c r="Q218" s="226">
        <v>0</v>
      </c>
      <c r="R218" s="226">
        <v>1</v>
      </c>
    </row>
    <row r="219" spans="1:18" x14ac:dyDescent="0.3">
      <c r="F219" s="173">
        <v>213</v>
      </c>
      <c r="G219" s="212" t="s">
        <v>1200</v>
      </c>
      <c r="H219" s="42" t="s">
        <v>1197</v>
      </c>
      <c r="I219" s="42" t="s">
        <v>9823</v>
      </c>
      <c r="J219" s="42" t="s">
        <v>9832</v>
      </c>
      <c r="K219" s="213">
        <v>45922</v>
      </c>
      <c r="L219" s="213">
        <v>45924</v>
      </c>
      <c r="M219" s="220">
        <v>4</v>
      </c>
      <c r="N219" s="223">
        <v>4</v>
      </c>
      <c r="O219" s="226">
        <v>1</v>
      </c>
      <c r="P219" s="236">
        <v>2</v>
      </c>
      <c r="Q219" s="226">
        <v>0</v>
      </c>
      <c r="R219" s="226">
        <v>4</v>
      </c>
    </row>
    <row r="220" spans="1:18" x14ac:dyDescent="0.3">
      <c r="F220" s="173">
        <v>214</v>
      </c>
      <c r="G220" s="212" t="s">
        <v>1205</v>
      </c>
      <c r="H220" s="42" t="s">
        <v>1202</v>
      </c>
      <c r="I220" s="42" t="s">
        <v>9823</v>
      </c>
      <c r="J220" s="42" t="s">
        <v>9835</v>
      </c>
      <c r="K220" s="213">
        <v>45922</v>
      </c>
      <c r="L220" s="213">
        <v>45924</v>
      </c>
      <c r="M220" s="220">
        <v>6</v>
      </c>
      <c r="N220" s="223">
        <v>6</v>
      </c>
      <c r="O220" s="226">
        <v>0</v>
      </c>
      <c r="P220" s="236">
        <v>0</v>
      </c>
      <c r="Q220" s="226">
        <v>0</v>
      </c>
      <c r="R220" s="226">
        <v>6</v>
      </c>
    </row>
    <row r="221" spans="1:18" x14ac:dyDescent="0.3">
      <c r="F221" s="173">
        <v>215</v>
      </c>
      <c r="G221" s="212" t="s">
        <v>1096</v>
      </c>
      <c r="H221" s="42" t="s">
        <v>1094</v>
      </c>
      <c r="I221" s="42" t="s">
        <v>9823</v>
      </c>
      <c r="J221" s="42" t="s">
        <v>9838</v>
      </c>
      <c r="K221" s="213">
        <v>45922</v>
      </c>
      <c r="L221" s="213">
        <v>45924</v>
      </c>
      <c r="M221" s="220">
        <v>2</v>
      </c>
      <c r="N221" s="223">
        <v>2</v>
      </c>
      <c r="O221" s="226">
        <v>32</v>
      </c>
      <c r="P221" s="236">
        <v>0</v>
      </c>
      <c r="Q221" s="226">
        <v>0</v>
      </c>
      <c r="R221" s="226">
        <v>2</v>
      </c>
    </row>
    <row r="222" spans="1:18" x14ac:dyDescent="0.3">
      <c r="F222" s="173">
        <v>216</v>
      </c>
      <c r="G222" s="212" t="s">
        <v>1210</v>
      </c>
      <c r="H222" s="42" t="s">
        <v>1207</v>
      </c>
      <c r="I222" s="42" t="s">
        <v>9823</v>
      </c>
      <c r="J222" s="42" t="s">
        <v>9843</v>
      </c>
      <c r="K222" s="213">
        <v>45922</v>
      </c>
      <c r="L222" s="213">
        <v>45924</v>
      </c>
      <c r="M222" s="220">
        <v>4</v>
      </c>
      <c r="N222" s="223">
        <v>4</v>
      </c>
      <c r="O222" s="226">
        <v>0</v>
      </c>
      <c r="P222" s="236">
        <v>0</v>
      </c>
      <c r="Q222" s="226">
        <v>0</v>
      </c>
      <c r="R222" s="226">
        <v>4</v>
      </c>
    </row>
    <row r="223" spans="1:18" x14ac:dyDescent="0.3">
      <c r="F223" s="173">
        <v>217</v>
      </c>
      <c r="G223" s="212" t="s">
        <v>1366</v>
      </c>
      <c r="H223" s="42" t="s">
        <v>1363</v>
      </c>
      <c r="I223" s="42" t="s">
        <v>9823</v>
      </c>
      <c r="J223" s="42" t="s">
        <v>9846</v>
      </c>
      <c r="K223" s="213">
        <v>45922</v>
      </c>
      <c r="L223" s="213">
        <v>45924</v>
      </c>
      <c r="M223" s="220">
        <v>1</v>
      </c>
      <c r="N223" s="223">
        <v>1</v>
      </c>
      <c r="O223" s="226">
        <v>30</v>
      </c>
      <c r="P223" s="236">
        <v>6</v>
      </c>
      <c r="Q223" s="226">
        <v>0</v>
      </c>
      <c r="R223" s="226">
        <v>1</v>
      </c>
    </row>
    <row r="224" spans="1:18" x14ac:dyDescent="0.3">
      <c r="F224" s="173">
        <v>218</v>
      </c>
      <c r="G224" s="212" t="s">
        <v>1411</v>
      </c>
      <c r="H224" s="42" t="s">
        <v>1408</v>
      </c>
      <c r="I224" s="42" t="s">
        <v>9823</v>
      </c>
      <c r="J224" s="42" t="s">
        <v>9849</v>
      </c>
      <c r="K224" s="213">
        <v>45922</v>
      </c>
      <c r="L224" s="213">
        <v>45924</v>
      </c>
      <c r="M224" s="220">
        <v>5</v>
      </c>
      <c r="N224" s="223">
        <v>5</v>
      </c>
      <c r="O224" s="226">
        <v>66</v>
      </c>
      <c r="P224" s="236">
        <v>8</v>
      </c>
      <c r="Q224" s="226">
        <v>0</v>
      </c>
      <c r="R224" s="226">
        <v>5</v>
      </c>
    </row>
    <row r="225" spans="6:18" x14ac:dyDescent="0.3">
      <c r="F225" s="173">
        <v>219</v>
      </c>
      <c r="G225" s="212" t="s">
        <v>1353</v>
      </c>
      <c r="H225" s="42" t="s">
        <v>1350</v>
      </c>
      <c r="I225" s="42" t="s">
        <v>9823</v>
      </c>
      <c r="J225" s="42" t="s">
        <v>9852</v>
      </c>
      <c r="K225" s="213">
        <v>45922</v>
      </c>
      <c r="L225" s="213">
        <v>45924</v>
      </c>
      <c r="M225" s="220">
        <v>5</v>
      </c>
      <c r="N225" s="223">
        <v>5</v>
      </c>
      <c r="O225" s="226">
        <v>57</v>
      </c>
      <c r="P225" s="236">
        <v>0</v>
      </c>
      <c r="Q225" s="226">
        <v>0</v>
      </c>
      <c r="R225" s="226">
        <v>5</v>
      </c>
    </row>
    <row r="226" spans="6:18" x14ac:dyDescent="0.3">
      <c r="F226" s="173">
        <v>220</v>
      </c>
      <c r="G226" s="212" t="s">
        <v>1375</v>
      </c>
      <c r="H226" s="42" t="s">
        <v>1372</v>
      </c>
      <c r="I226" s="42" t="s">
        <v>9823</v>
      </c>
      <c r="J226" s="42" t="s">
        <v>9855</v>
      </c>
      <c r="K226" s="213">
        <v>45922</v>
      </c>
      <c r="L226" s="213">
        <v>45924</v>
      </c>
      <c r="M226" s="220">
        <v>6</v>
      </c>
      <c r="N226" s="223">
        <v>6</v>
      </c>
      <c r="O226" s="226">
        <v>99</v>
      </c>
      <c r="P226" s="236">
        <v>0</v>
      </c>
      <c r="Q226" s="226">
        <v>0</v>
      </c>
      <c r="R226" s="226">
        <v>6</v>
      </c>
    </row>
    <row r="227" spans="6:18" x14ac:dyDescent="0.3">
      <c r="F227" s="173">
        <v>221</v>
      </c>
      <c r="G227" s="212" t="s">
        <v>1420</v>
      </c>
      <c r="H227" s="42" t="s">
        <v>1417</v>
      </c>
      <c r="I227" s="42" t="s">
        <v>9823</v>
      </c>
      <c r="J227" s="42" t="s">
        <v>9858</v>
      </c>
      <c r="K227" s="213">
        <v>45922</v>
      </c>
      <c r="L227" s="213">
        <v>45924</v>
      </c>
      <c r="M227" s="220">
        <v>4</v>
      </c>
      <c r="N227" s="223">
        <v>4</v>
      </c>
      <c r="O227" s="226">
        <v>27</v>
      </c>
      <c r="P227" s="236">
        <v>0</v>
      </c>
      <c r="Q227" s="226">
        <v>4</v>
      </c>
      <c r="R227" s="226">
        <v>0</v>
      </c>
    </row>
    <row r="228" spans="6:18" x14ac:dyDescent="0.3">
      <c r="F228" s="173">
        <v>222</v>
      </c>
      <c r="G228" s="212" t="s">
        <v>1380</v>
      </c>
      <c r="H228" s="42" t="s">
        <v>1377</v>
      </c>
      <c r="I228" s="42" t="s">
        <v>9823</v>
      </c>
      <c r="J228" s="42" t="s">
        <v>9861</v>
      </c>
      <c r="K228" s="213">
        <v>45922</v>
      </c>
      <c r="L228" s="213">
        <v>45924</v>
      </c>
      <c r="M228" s="220">
        <v>1</v>
      </c>
      <c r="N228" s="223">
        <v>1</v>
      </c>
      <c r="O228" s="226">
        <v>44</v>
      </c>
      <c r="P228" s="236">
        <v>1</v>
      </c>
      <c r="Q228" s="226">
        <v>0</v>
      </c>
      <c r="R228" s="226">
        <v>1</v>
      </c>
    </row>
    <row r="229" spans="6:18" x14ac:dyDescent="0.3">
      <c r="F229" s="173">
        <v>223</v>
      </c>
      <c r="G229" s="212" t="s">
        <v>1425</v>
      </c>
      <c r="H229" s="42" t="s">
        <v>1422</v>
      </c>
      <c r="I229" s="42" t="s">
        <v>9823</v>
      </c>
      <c r="J229" s="42" t="s">
        <v>9864</v>
      </c>
      <c r="K229" s="213">
        <v>45922</v>
      </c>
      <c r="L229" s="213">
        <v>45924</v>
      </c>
      <c r="M229" s="220">
        <v>3</v>
      </c>
      <c r="N229" s="223">
        <v>3</v>
      </c>
      <c r="O229" s="226">
        <v>59</v>
      </c>
      <c r="P229" s="236">
        <v>0</v>
      </c>
      <c r="Q229" s="226">
        <v>0</v>
      </c>
      <c r="R229" s="226">
        <v>3</v>
      </c>
    </row>
    <row r="230" spans="6:18" x14ac:dyDescent="0.3">
      <c r="F230" s="173">
        <v>224</v>
      </c>
      <c r="G230" s="212" t="s">
        <v>1361</v>
      </c>
      <c r="H230" s="42" t="s">
        <v>1358</v>
      </c>
      <c r="I230" s="42" t="s">
        <v>9823</v>
      </c>
      <c r="J230" s="42" t="s">
        <v>9867</v>
      </c>
      <c r="K230" s="213">
        <v>45922</v>
      </c>
      <c r="L230" s="213">
        <v>45924</v>
      </c>
      <c r="M230" s="220">
        <v>2</v>
      </c>
      <c r="N230" s="223">
        <v>2</v>
      </c>
      <c r="O230" s="226">
        <v>47</v>
      </c>
      <c r="P230" s="236">
        <v>1</v>
      </c>
      <c r="Q230" s="226">
        <v>0</v>
      </c>
      <c r="R230" s="226">
        <v>2</v>
      </c>
    </row>
    <row r="231" spans="6:18" x14ac:dyDescent="0.3">
      <c r="F231" s="173">
        <v>225</v>
      </c>
      <c r="G231" s="212" t="s">
        <v>1389</v>
      </c>
      <c r="H231" s="42" t="s">
        <v>1386</v>
      </c>
      <c r="I231" s="42" t="s">
        <v>9823</v>
      </c>
      <c r="J231" s="42" t="s">
        <v>9870</v>
      </c>
      <c r="K231" s="213">
        <v>45922</v>
      </c>
      <c r="L231" s="213">
        <v>45924</v>
      </c>
      <c r="M231" s="220">
        <v>3</v>
      </c>
      <c r="N231" s="223">
        <v>3</v>
      </c>
      <c r="O231" s="226">
        <v>83</v>
      </c>
      <c r="P231" s="236">
        <v>0</v>
      </c>
      <c r="Q231" s="226">
        <v>0</v>
      </c>
      <c r="R231" s="226">
        <v>3</v>
      </c>
    </row>
    <row r="232" spans="6:18" x14ac:dyDescent="0.3">
      <c r="F232" s="173">
        <v>226</v>
      </c>
      <c r="G232" s="212" t="s">
        <v>1430</v>
      </c>
      <c r="H232" s="42" t="s">
        <v>1427</v>
      </c>
      <c r="I232" s="42" t="s">
        <v>9823</v>
      </c>
      <c r="J232" s="42" t="s">
        <v>9873</v>
      </c>
      <c r="K232" s="213">
        <v>45922</v>
      </c>
      <c r="L232" s="213">
        <v>45924</v>
      </c>
      <c r="M232" s="220">
        <v>4</v>
      </c>
      <c r="N232" s="223">
        <v>4</v>
      </c>
      <c r="O232" s="226">
        <v>72</v>
      </c>
      <c r="P232" s="236">
        <v>1</v>
      </c>
      <c r="Q232" s="226">
        <v>0</v>
      </c>
      <c r="R232" s="226">
        <v>4</v>
      </c>
    </row>
    <row r="233" spans="6:18" x14ac:dyDescent="0.3">
      <c r="F233" s="173">
        <v>227</v>
      </c>
      <c r="G233" s="212" t="s">
        <v>4063</v>
      </c>
      <c r="H233" s="42" t="s">
        <v>4062</v>
      </c>
      <c r="I233" s="42" t="s">
        <v>9823</v>
      </c>
      <c r="J233" s="42" t="s">
        <v>9876</v>
      </c>
      <c r="K233" s="213">
        <v>45922</v>
      </c>
      <c r="L233" s="213">
        <v>45924</v>
      </c>
      <c r="M233" s="220">
        <v>4</v>
      </c>
      <c r="N233" s="223">
        <v>4</v>
      </c>
      <c r="O233" s="226">
        <v>119</v>
      </c>
      <c r="P233" s="236">
        <v>29</v>
      </c>
      <c r="Q233" s="226">
        <v>0</v>
      </c>
      <c r="R233" s="226">
        <v>4</v>
      </c>
    </row>
    <row r="234" spans="6:18" x14ac:dyDescent="0.3">
      <c r="F234" s="173">
        <v>228</v>
      </c>
      <c r="G234" s="212" t="s">
        <v>1572</v>
      </c>
      <c r="H234" s="42" t="s">
        <v>1570</v>
      </c>
      <c r="I234" s="42" t="s">
        <v>9823</v>
      </c>
      <c r="J234" s="42" t="s">
        <v>9879</v>
      </c>
      <c r="K234" s="213">
        <v>45922</v>
      </c>
      <c r="L234" s="213">
        <v>45924</v>
      </c>
      <c r="M234" s="220">
        <v>1</v>
      </c>
      <c r="N234" s="223">
        <v>1</v>
      </c>
      <c r="O234" s="226">
        <v>1</v>
      </c>
      <c r="P234" s="236">
        <v>0</v>
      </c>
      <c r="Q234" s="226">
        <v>0</v>
      </c>
      <c r="R234" s="226">
        <v>1</v>
      </c>
    </row>
    <row r="235" spans="6:18" x14ac:dyDescent="0.3">
      <c r="F235" s="173">
        <v>229</v>
      </c>
      <c r="G235" s="212" t="s">
        <v>936</v>
      </c>
      <c r="H235" s="42" t="s">
        <v>1565</v>
      </c>
      <c r="I235" s="42" t="s">
        <v>9823</v>
      </c>
      <c r="J235" s="42" t="s">
        <v>9884</v>
      </c>
      <c r="K235" s="213">
        <v>45922</v>
      </c>
      <c r="L235" s="213">
        <v>45924</v>
      </c>
      <c r="M235" s="220">
        <v>3</v>
      </c>
      <c r="N235" s="223">
        <v>3</v>
      </c>
      <c r="O235" s="226">
        <v>6</v>
      </c>
      <c r="P235" s="236">
        <v>2</v>
      </c>
      <c r="Q235" s="226">
        <v>0</v>
      </c>
      <c r="R235" s="226">
        <v>3</v>
      </c>
    </row>
    <row r="236" spans="6:18" x14ac:dyDescent="0.3">
      <c r="F236" s="173">
        <v>230</v>
      </c>
      <c r="G236" s="212" t="s">
        <v>948</v>
      </c>
      <c r="H236" s="42" t="s">
        <v>1573</v>
      </c>
      <c r="I236" s="42" t="s">
        <v>9823</v>
      </c>
      <c r="J236" s="42" t="s">
        <v>9888</v>
      </c>
      <c r="K236" s="213">
        <v>45922</v>
      </c>
      <c r="L236" s="213">
        <v>45924</v>
      </c>
      <c r="M236" s="220">
        <v>4</v>
      </c>
      <c r="N236" s="223">
        <v>4</v>
      </c>
      <c r="O236" s="226">
        <v>389</v>
      </c>
      <c r="P236" s="236">
        <v>0</v>
      </c>
      <c r="Q236" s="226">
        <v>0</v>
      </c>
      <c r="R236" s="226">
        <v>4</v>
      </c>
    </row>
    <row r="237" spans="6:18" x14ac:dyDescent="0.3">
      <c r="F237" s="173">
        <v>231</v>
      </c>
      <c r="G237" s="212" t="s">
        <v>1626</v>
      </c>
      <c r="H237" s="42" t="s">
        <v>1623</v>
      </c>
      <c r="I237" s="42" t="s">
        <v>9823</v>
      </c>
      <c r="J237" s="42" t="s">
        <v>9891</v>
      </c>
      <c r="K237" s="213">
        <v>45922</v>
      </c>
      <c r="L237" s="213">
        <v>45924</v>
      </c>
      <c r="M237" s="220">
        <v>16</v>
      </c>
      <c r="N237" s="223">
        <v>16</v>
      </c>
      <c r="O237" s="226">
        <v>16</v>
      </c>
      <c r="P237" s="236">
        <v>0</v>
      </c>
      <c r="Q237" s="226">
        <v>0</v>
      </c>
      <c r="R237" s="226">
        <v>16</v>
      </c>
    </row>
    <row r="238" spans="6:18" x14ac:dyDescent="0.3">
      <c r="F238" s="173">
        <v>232</v>
      </c>
      <c r="G238" s="212" t="s">
        <v>1563</v>
      </c>
      <c r="H238" s="42">
        <v>9004951125</v>
      </c>
      <c r="I238" s="42" t="s">
        <v>9896</v>
      </c>
      <c r="J238" s="42" t="s">
        <v>9895</v>
      </c>
      <c r="K238" s="213">
        <v>45922</v>
      </c>
      <c r="L238" s="213">
        <v>45924</v>
      </c>
      <c r="M238" s="220">
        <v>27</v>
      </c>
      <c r="N238" s="223">
        <v>27</v>
      </c>
      <c r="O238" s="226">
        <v>27</v>
      </c>
      <c r="P238" s="236">
        <v>0</v>
      </c>
      <c r="Q238" s="226">
        <v>0</v>
      </c>
      <c r="R238" s="226">
        <v>27</v>
      </c>
    </row>
    <row r="239" spans="6:18" x14ac:dyDescent="0.3">
      <c r="F239" s="173" t="s">
        <v>4971</v>
      </c>
      <c r="G239" s="212" t="s">
        <v>4971</v>
      </c>
      <c r="H239" s="42" t="s">
        <v>4971</v>
      </c>
      <c r="I239" s="42" t="s">
        <v>4971</v>
      </c>
      <c r="J239" s="42" t="s">
        <v>4971</v>
      </c>
      <c r="K239" s="213" t="s">
        <v>4971</v>
      </c>
      <c r="L239" s="213" t="s">
        <v>4971</v>
      </c>
      <c r="M239" s="220" t="s">
        <v>4971</v>
      </c>
      <c r="N239" s="223" t="s">
        <v>4971</v>
      </c>
      <c r="O239" s="226" t="s">
        <v>4971</v>
      </c>
      <c r="P239" s="236" t="s">
        <v>4971</v>
      </c>
      <c r="Q239" s="226">
        <v>0</v>
      </c>
      <c r="R239" s="226" t="s">
        <v>4971</v>
      </c>
    </row>
    <row r="240" spans="6:18" x14ac:dyDescent="0.3">
      <c r="F240" s="173" t="s">
        <v>4971</v>
      </c>
      <c r="G240" s="212" t="s">
        <v>4971</v>
      </c>
      <c r="H240" s="42" t="s">
        <v>4971</v>
      </c>
      <c r="I240" s="42" t="s">
        <v>4971</v>
      </c>
      <c r="J240" s="42" t="s">
        <v>4971</v>
      </c>
      <c r="K240" s="213" t="s">
        <v>4971</v>
      </c>
      <c r="L240" s="213" t="s">
        <v>4971</v>
      </c>
      <c r="M240" s="220" t="s">
        <v>4971</v>
      </c>
      <c r="N240" s="223" t="s">
        <v>4971</v>
      </c>
      <c r="O240" s="226" t="s">
        <v>4971</v>
      </c>
      <c r="P240" s="236" t="s">
        <v>4971</v>
      </c>
      <c r="Q240" s="226">
        <v>0</v>
      </c>
      <c r="R240" s="226" t="s">
        <v>4971</v>
      </c>
    </row>
    <row r="241" spans="6:18" x14ac:dyDescent="0.3">
      <c r="F241" s="173" t="s">
        <v>4971</v>
      </c>
      <c r="G241" s="212" t="s">
        <v>4971</v>
      </c>
      <c r="H241" s="42" t="s">
        <v>4971</v>
      </c>
      <c r="I241" s="42" t="s">
        <v>4971</v>
      </c>
      <c r="J241" s="42" t="s">
        <v>4971</v>
      </c>
      <c r="K241" s="213" t="s">
        <v>4971</v>
      </c>
      <c r="L241" s="213" t="s">
        <v>4971</v>
      </c>
      <c r="M241" s="220" t="s">
        <v>4971</v>
      </c>
      <c r="N241" s="223" t="s">
        <v>4971</v>
      </c>
      <c r="O241" s="226" t="s">
        <v>4971</v>
      </c>
      <c r="P241" s="236" t="s">
        <v>4971</v>
      </c>
      <c r="Q241" s="226">
        <v>0</v>
      </c>
      <c r="R241" s="226" t="s">
        <v>4971</v>
      </c>
    </row>
    <row r="242" spans="6:18" x14ac:dyDescent="0.3">
      <c r="F242" s="173" t="s">
        <v>4971</v>
      </c>
      <c r="G242" s="212" t="s">
        <v>4971</v>
      </c>
      <c r="H242" s="42" t="s">
        <v>4971</v>
      </c>
      <c r="I242" s="42" t="s">
        <v>4971</v>
      </c>
      <c r="J242" s="42" t="s">
        <v>4971</v>
      </c>
      <c r="K242" s="213" t="s">
        <v>4971</v>
      </c>
      <c r="L242" s="213" t="s">
        <v>4971</v>
      </c>
      <c r="M242" s="220" t="s">
        <v>4971</v>
      </c>
      <c r="N242" s="223" t="s">
        <v>4971</v>
      </c>
      <c r="O242" s="226" t="s">
        <v>4971</v>
      </c>
      <c r="P242" s="236" t="s">
        <v>4971</v>
      </c>
      <c r="Q242" s="226">
        <v>0</v>
      </c>
      <c r="R242" s="226" t="s">
        <v>4971</v>
      </c>
    </row>
    <row r="243" spans="6:18" x14ac:dyDescent="0.3">
      <c r="F243" s="173" t="s">
        <v>4971</v>
      </c>
      <c r="G243" s="212" t="s">
        <v>4971</v>
      </c>
      <c r="H243" s="42" t="s">
        <v>4971</v>
      </c>
      <c r="I243" s="42" t="s">
        <v>4971</v>
      </c>
      <c r="J243" s="42" t="s">
        <v>4971</v>
      </c>
      <c r="K243" s="213" t="s">
        <v>4971</v>
      </c>
      <c r="L243" s="213" t="s">
        <v>4971</v>
      </c>
      <c r="M243" s="220" t="s">
        <v>4971</v>
      </c>
      <c r="N243" s="223" t="s">
        <v>4971</v>
      </c>
      <c r="O243" s="226" t="s">
        <v>4971</v>
      </c>
      <c r="P243" s="236" t="s">
        <v>4971</v>
      </c>
      <c r="Q243" s="226">
        <v>0</v>
      </c>
      <c r="R243" s="226" t="s">
        <v>4971</v>
      </c>
    </row>
    <row r="244" spans="6:18" x14ac:dyDescent="0.3">
      <c r="F244" s="173" t="s">
        <v>4971</v>
      </c>
      <c r="G244" s="212" t="s">
        <v>4971</v>
      </c>
      <c r="H244" s="42" t="s">
        <v>4971</v>
      </c>
      <c r="I244" s="42" t="s">
        <v>4971</v>
      </c>
      <c r="J244" s="42" t="s">
        <v>4971</v>
      </c>
      <c r="K244" s="213" t="s">
        <v>4971</v>
      </c>
      <c r="L244" s="213" t="s">
        <v>4971</v>
      </c>
      <c r="M244" s="220" t="s">
        <v>4971</v>
      </c>
      <c r="N244" s="223" t="s">
        <v>4971</v>
      </c>
      <c r="O244" s="226" t="s">
        <v>4971</v>
      </c>
      <c r="P244" s="236" t="s">
        <v>4971</v>
      </c>
      <c r="Q244" s="226">
        <v>0</v>
      </c>
      <c r="R244" s="226" t="s">
        <v>4971</v>
      </c>
    </row>
    <row r="245" spans="6:18" x14ac:dyDescent="0.3">
      <c r="F245" s="173" t="s">
        <v>4971</v>
      </c>
      <c r="G245" s="212" t="s">
        <v>4971</v>
      </c>
      <c r="H245" s="42" t="s">
        <v>4971</v>
      </c>
      <c r="I245" s="42" t="s">
        <v>4971</v>
      </c>
      <c r="J245" s="42" t="s">
        <v>4971</v>
      </c>
      <c r="K245" s="213" t="s">
        <v>4971</v>
      </c>
      <c r="L245" s="213" t="s">
        <v>4971</v>
      </c>
      <c r="M245" s="220" t="s">
        <v>4971</v>
      </c>
      <c r="N245" s="223" t="s">
        <v>4971</v>
      </c>
      <c r="O245" s="226" t="s">
        <v>4971</v>
      </c>
      <c r="P245" s="236" t="s">
        <v>4971</v>
      </c>
      <c r="Q245" s="226">
        <v>0</v>
      </c>
      <c r="R245" s="226" t="s">
        <v>4971</v>
      </c>
    </row>
    <row r="246" spans="6:18" x14ac:dyDescent="0.3">
      <c r="F246" s="173" t="s">
        <v>4971</v>
      </c>
      <c r="G246" s="212" t="s">
        <v>4971</v>
      </c>
      <c r="H246" s="42" t="s">
        <v>4971</v>
      </c>
      <c r="I246" s="42" t="s">
        <v>4971</v>
      </c>
      <c r="J246" s="42" t="s">
        <v>4971</v>
      </c>
      <c r="K246" s="213" t="s">
        <v>4971</v>
      </c>
      <c r="L246" s="213" t="s">
        <v>4971</v>
      </c>
      <c r="M246" s="220" t="s">
        <v>4971</v>
      </c>
      <c r="N246" s="223" t="s">
        <v>4971</v>
      </c>
      <c r="O246" s="226" t="s">
        <v>4971</v>
      </c>
      <c r="P246" s="236" t="s">
        <v>4971</v>
      </c>
      <c r="Q246" s="226">
        <v>0</v>
      </c>
      <c r="R246" s="226" t="s">
        <v>4971</v>
      </c>
    </row>
    <row r="247" spans="6:18" x14ac:dyDescent="0.3">
      <c r="F247" s="173" t="s">
        <v>4971</v>
      </c>
      <c r="G247" s="212" t="s">
        <v>4971</v>
      </c>
      <c r="H247" s="42" t="s">
        <v>4971</v>
      </c>
      <c r="I247" s="42" t="s">
        <v>4971</v>
      </c>
      <c r="J247" s="42" t="s">
        <v>4971</v>
      </c>
      <c r="K247" s="213" t="s">
        <v>4971</v>
      </c>
      <c r="L247" s="213" t="s">
        <v>4971</v>
      </c>
      <c r="M247" s="220" t="s">
        <v>4971</v>
      </c>
      <c r="N247" s="223" t="s">
        <v>4971</v>
      </c>
      <c r="O247" s="226" t="s">
        <v>4971</v>
      </c>
      <c r="P247" s="236" t="s">
        <v>4971</v>
      </c>
      <c r="Q247" s="226">
        <v>0</v>
      </c>
      <c r="R247" s="226" t="s">
        <v>4971</v>
      </c>
    </row>
    <row r="248" spans="6:18" x14ac:dyDescent="0.3">
      <c r="F248" s="173" t="s">
        <v>4971</v>
      </c>
      <c r="G248" s="212" t="s">
        <v>4971</v>
      </c>
      <c r="H248" s="42" t="s">
        <v>4971</v>
      </c>
      <c r="I248" s="42" t="s">
        <v>4971</v>
      </c>
      <c r="J248" s="42" t="s">
        <v>4971</v>
      </c>
      <c r="K248" s="213" t="s">
        <v>4971</v>
      </c>
      <c r="L248" s="213" t="s">
        <v>4971</v>
      </c>
      <c r="M248" s="220" t="s">
        <v>4971</v>
      </c>
      <c r="N248" s="223" t="s">
        <v>4971</v>
      </c>
      <c r="O248" s="226" t="s">
        <v>4971</v>
      </c>
      <c r="P248" s="236" t="s">
        <v>4971</v>
      </c>
      <c r="Q248" s="226">
        <v>0</v>
      </c>
      <c r="R248" s="226" t="s">
        <v>4971</v>
      </c>
    </row>
    <row r="249" spans="6:18" x14ac:dyDescent="0.3">
      <c r="F249" s="173" t="s">
        <v>4971</v>
      </c>
      <c r="G249" s="212" t="s">
        <v>4971</v>
      </c>
      <c r="H249" s="42" t="s">
        <v>4971</v>
      </c>
      <c r="I249" s="42" t="s">
        <v>4971</v>
      </c>
      <c r="J249" s="42" t="s">
        <v>4971</v>
      </c>
      <c r="K249" s="213" t="s">
        <v>4971</v>
      </c>
      <c r="L249" s="213" t="s">
        <v>4971</v>
      </c>
      <c r="M249" s="220" t="s">
        <v>4971</v>
      </c>
      <c r="N249" s="223" t="s">
        <v>4971</v>
      </c>
      <c r="O249" s="226" t="s">
        <v>4971</v>
      </c>
      <c r="P249" s="236" t="s">
        <v>4971</v>
      </c>
      <c r="Q249" s="226">
        <v>0</v>
      </c>
      <c r="R249" s="226" t="s">
        <v>4971</v>
      </c>
    </row>
    <row r="250" spans="6:18" x14ac:dyDescent="0.3">
      <c r="F250" s="173" t="s">
        <v>4971</v>
      </c>
      <c r="G250" s="212" t="s">
        <v>4971</v>
      </c>
      <c r="H250" s="42" t="s">
        <v>4971</v>
      </c>
      <c r="I250" s="42" t="s">
        <v>4971</v>
      </c>
      <c r="J250" s="42" t="s">
        <v>4971</v>
      </c>
      <c r="K250" s="213" t="s">
        <v>4971</v>
      </c>
      <c r="L250" s="213" t="s">
        <v>4971</v>
      </c>
      <c r="M250" s="220" t="s">
        <v>4971</v>
      </c>
      <c r="N250" s="223" t="s">
        <v>4971</v>
      </c>
      <c r="O250" s="226" t="s">
        <v>4971</v>
      </c>
      <c r="P250" s="236" t="s">
        <v>4971</v>
      </c>
      <c r="Q250" s="226">
        <v>0</v>
      </c>
      <c r="R250" s="226" t="s">
        <v>4971</v>
      </c>
    </row>
    <row r="251" spans="6:18" x14ac:dyDescent="0.3">
      <c r="F251" s="173" t="s">
        <v>4971</v>
      </c>
      <c r="G251" s="212" t="s">
        <v>4971</v>
      </c>
      <c r="H251" s="42" t="s">
        <v>4971</v>
      </c>
      <c r="I251" s="42" t="s">
        <v>4971</v>
      </c>
      <c r="J251" s="42" t="s">
        <v>4971</v>
      </c>
      <c r="K251" s="213" t="s">
        <v>4971</v>
      </c>
      <c r="L251" s="213" t="s">
        <v>4971</v>
      </c>
      <c r="M251" s="220" t="s">
        <v>4971</v>
      </c>
      <c r="N251" s="223" t="s">
        <v>4971</v>
      </c>
      <c r="O251" s="226" t="s">
        <v>4971</v>
      </c>
      <c r="P251" s="236" t="s">
        <v>4971</v>
      </c>
      <c r="Q251" s="226">
        <v>0</v>
      </c>
      <c r="R251" s="226" t="s">
        <v>4971</v>
      </c>
    </row>
    <row r="252" spans="6:18" x14ac:dyDescent="0.3">
      <c r="F252" s="173" t="s">
        <v>4971</v>
      </c>
      <c r="G252" s="212" t="s">
        <v>4971</v>
      </c>
      <c r="H252" s="42" t="s">
        <v>4971</v>
      </c>
      <c r="I252" s="42" t="s">
        <v>4971</v>
      </c>
      <c r="J252" s="42" t="s">
        <v>4971</v>
      </c>
      <c r="K252" s="213" t="s">
        <v>4971</v>
      </c>
      <c r="L252" s="213" t="s">
        <v>4971</v>
      </c>
      <c r="M252" s="220" t="s">
        <v>4971</v>
      </c>
      <c r="N252" s="223" t="s">
        <v>4971</v>
      </c>
      <c r="O252" s="226" t="s">
        <v>4971</v>
      </c>
      <c r="P252" s="236" t="s">
        <v>4971</v>
      </c>
      <c r="Q252" s="226">
        <v>0</v>
      </c>
      <c r="R252" s="226" t="s">
        <v>4971</v>
      </c>
    </row>
    <row r="253" spans="6:18" x14ac:dyDescent="0.3">
      <c r="F253" s="173" t="s">
        <v>4971</v>
      </c>
      <c r="G253" s="212" t="s">
        <v>4971</v>
      </c>
      <c r="H253" s="42" t="s">
        <v>4971</v>
      </c>
      <c r="I253" s="42" t="s">
        <v>4971</v>
      </c>
      <c r="J253" s="42" t="s">
        <v>4971</v>
      </c>
      <c r="K253" s="213" t="s">
        <v>4971</v>
      </c>
      <c r="L253" s="213" t="s">
        <v>4971</v>
      </c>
      <c r="M253" s="220" t="s">
        <v>4971</v>
      </c>
      <c r="N253" s="223" t="s">
        <v>4971</v>
      </c>
      <c r="O253" s="226" t="s">
        <v>4971</v>
      </c>
      <c r="P253" s="236" t="s">
        <v>4971</v>
      </c>
      <c r="Q253" s="226">
        <v>0</v>
      </c>
      <c r="R253" s="226" t="s">
        <v>4971</v>
      </c>
    </row>
    <row r="254" spans="6:18" x14ac:dyDescent="0.3">
      <c r="F254" s="173" t="s">
        <v>4971</v>
      </c>
      <c r="G254" s="212" t="s">
        <v>4971</v>
      </c>
      <c r="H254" s="42" t="s">
        <v>4971</v>
      </c>
      <c r="I254" s="42" t="s">
        <v>4971</v>
      </c>
      <c r="J254" s="42" t="s">
        <v>4971</v>
      </c>
      <c r="K254" s="213" t="s">
        <v>4971</v>
      </c>
      <c r="L254" s="213" t="s">
        <v>4971</v>
      </c>
      <c r="M254" s="220" t="s">
        <v>4971</v>
      </c>
      <c r="N254" s="223" t="s">
        <v>4971</v>
      </c>
      <c r="O254" s="226" t="s">
        <v>4971</v>
      </c>
      <c r="P254" s="236" t="s">
        <v>4971</v>
      </c>
      <c r="Q254" s="226">
        <v>0</v>
      </c>
      <c r="R254" s="226" t="s">
        <v>4971</v>
      </c>
    </row>
    <row r="255" spans="6:18" x14ac:dyDescent="0.3">
      <c r="F255" s="173" t="s">
        <v>4971</v>
      </c>
      <c r="G255" s="212" t="s">
        <v>4971</v>
      </c>
      <c r="H255" s="42" t="s">
        <v>4971</v>
      </c>
      <c r="I255" s="42" t="s">
        <v>4971</v>
      </c>
      <c r="J255" s="42" t="s">
        <v>4971</v>
      </c>
      <c r="K255" s="213" t="s">
        <v>4971</v>
      </c>
      <c r="L255" s="213" t="s">
        <v>4971</v>
      </c>
      <c r="M255" s="220" t="s">
        <v>4971</v>
      </c>
      <c r="N255" s="223" t="s">
        <v>4971</v>
      </c>
      <c r="O255" s="226" t="s">
        <v>4971</v>
      </c>
      <c r="P255" s="236" t="s">
        <v>4971</v>
      </c>
      <c r="Q255" s="226">
        <v>0</v>
      </c>
      <c r="R255" s="226" t="s">
        <v>4971</v>
      </c>
    </row>
    <row r="256" spans="6:18" x14ac:dyDescent="0.3">
      <c r="F256" s="173" t="s">
        <v>4971</v>
      </c>
      <c r="G256" s="212" t="s">
        <v>4971</v>
      </c>
      <c r="H256" s="42" t="s">
        <v>4971</v>
      </c>
      <c r="I256" s="42" t="s">
        <v>4971</v>
      </c>
      <c r="J256" s="42" t="s">
        <v>4971</v>
      </c>
      <c r="K256" s="213" t="s">
        <v>4971</v>
      </c>
      <c r="L256" s="213" t="s">
        <v>4971</v>
      </c>
      <c r="M256" s="220" t="s">
        <v>4971</v>
      </c>
      <c r="N256" s="223" t="s">
        <v>4971</v>
      </c>
      <c r="O256" s="226" t="s">
        <v>4971</v>
      </c>
      <c r="P256" s="236" t="s">
        <v>4971</v>
      </c>
      <c r="Q256" s="226">
        <v>0</v>
      </c>
      <c r="R256" s="226" t="s">
        <v>4971</v>
      </c>
    </row>
    <row r="257" spans="6:18" x14ac:dyDescent="0.3">
      <c r="F257" s="173" t="s">
        <v>4971</v>
      </c>
      <c r="G257" s="212" t="s">
        <v>4971</v>
      </c>
      <c r="H257" s="42" t="s">
        <v>4971</v>
      </c>
      <c r="I257" s="42" t="s">
        <v>4971</v>
      </c>
      <c r="J257" s="42" t="s">
        <v>4971</v>
      </c>
      <c r="K257" s="213" t="s">
        <v>4971</v>
      </c>
      <c r="L257" s="213" t="s">
        <v>4971</v>
      </c>
      <c r="M257" s="220" t="s">
        <v>4971</v>
      </c>
      <c r="N257" s="223" t="s">
        <v>4971</v>
      </c>
      <c r="O257" s="226" t="s">
        <v>4971</v>
      </c>
      <c r="P257" s="236" t="s">
        <v>4971</v>
      </c>
      <c r="Q257" s="226">
        <v>0</v>
      </c>
      <c r="R257" s="226" t="s">
        <v>4971</v>
      </c>
    </row>
    <row r="258" spans="6:18" x14ac:dyDescent="0.3">
      <c r="F258" s="173" t="s">
        <v>4971</v>
      </c>
      <c r="G258" s="212" t="s">
        <v>4971</v>
      </c>
      <c r="H258" s="42" t="s">
        <v>4971</v>
      </c>
      <c r="I258" s="42" t="s">
        <v>4971</v>
      </c>
      <c r="J258" s="42" t="s">
        <v>4971</v>
      </c>
      <c r="K258" s="213" t="s">
        <v>4971</v>
      </c>
      <c r="L258" s="213" t="s">
        <v>4971</v>
      </c>
      <c r="M258" s="220" t="s">
        <v>4971</v>
      </c>
      <c r="N258" s="223" t="s">
        <v>4971</v>
      </c>
      <c r="O258" s="226" t="s">
        <v>4971</v>
      </c>
      <c r="P258" s="236" t="s">
        <v>4971</v>
      </c>
      <c r="Q258" s="226">
        <v>0</v>
      </c>
      <c r="R258" s="226" t="s">
        <v>4971</v>
      </c>
    </row>
    <row r="259" spans="6:18" x14ac:dyDescent="0.3">
      <c r="F259" s="173" t="s">
        <v>4971</v>
      </c>
      <c r="G259" s="212" t="s">
        <v>4971</v>
      </c>
      <c r="H259" s="42" t="s">
        <v>4971</v>
      </c>
      <c r="I259" s="42" t="s">
        <v>4971</v>
      </c>
      <c r="J259" s="42" t="s">
        <v>4971</v>
      </c>
      <c r="K259" s="213" t="s">
        <v>4971</v>
      </c>
      <c r="L259" s="213" t="s">
        <v>4971</v>
      </c>
      <c r="M259" s="220" t="s">
        <v>4971</v>
      </c>
      <c r="N259" s="223" t="s">
        <v>4971</v>
      </c>
      <c r="O259" s="226" t="s">
        <v>4971</v>
      </c>
      <c r="P259" s="236" t="s">
        <v>4971</v>
      </c>
      <c r="Q259" s="226">
        <v>0</v>
      </c>
      <c r="R259" s="226" t="s">
        <v>4971</v>
      </c>
    </row>
    <row r="260" spans="6:18" x14ac:dyDescent="0.3">
      <c r="F260" s="173" t="s">
        <v>4971</v>
      </c>
      <c r="G260" s="212" t="s">
        <v>4971</v>
      </c>
      <c r="H260" s="42" t="s">
        <v>4971</v>
      </c>
      <c r="I260" s="42" t="s">
        <v>4971</v>
      </c>
      <c r="J260" s="42" t="s">
        <v>4971</v>
      </c>
      <c r="K260" s="213" t="s">
        <v>4971</v>
      </c>
      <c r="L260" s="213" t="s">
        <v>4971</v>
      </c>
      <c r="M260" s="220" t="s">
        <v>4971</v>
      </c>
      <c r="N260" s="223" t="s">
        <v>4971</v>
      </c>
      <c r="O260" s="226" t="s">
        <v>4971</v>
      </c>
      <c r="P260" s="236" t="s">
        <v>4971</v>
      </c>
      <c r="Q260" s="226">
        <v>0</v>
      </c>
      <c r="R260" s="226" t="s">
        <v>4971</v>
      </c>
    </row>
    <row r="261" spans="6:18" x14ac:dyDescent="0.3">
      <c r="F261" s="173" t="s">
        <v>4971</v>
      </c>
      <c r="G261" s="212" t="s">
        <v>4971</v>
      </c>
      <c r="H261" s="42" t="s">
        <v>4971</v>
      </c>
      <c r="I261" s="42" t="s">
        <v>4971</v>
      </c>
      <c r="J261" s="42" t="s">
        <v>4971</v>
      </c>
      <c r="K261" s="213" t="s">
        <v>4971</v>
      </c>
      <c r="L261" s="213" t="s">
        <v>4971</v>
      </c>
      <c r="M261" s="220" t="s">
        <v>4971</v>
      </c>
      <c r="N261" s="223" t="s">
        <v>4971</v>
      </c>
      <c r="O261" s="226" t="s">
        <v>4971</v>
      </c>
      <c r="P261" s="236" t="s">
        <v>4971</v>
      </c>
      <c r="Q261" s="226">
        <v>0</v>
      </c>
      <c r="R261" s="226" t="s">
        <v>4971</v>
      </c>
    </row>
    <row r="262" spans="6:18" x14ac:dyDescent="0.3">
      <c r="F262" s="173" t="s">
        <v>4971</v>
      </c>
      <c r="G262" s="212" t="s">
        <v>4971</v>
      </c>
      <c r="H262" s="42" t="s">
        <v>4971</v>
      </c>
      <c r="I262" s="42" t="s">
        <v>4971</v>
      </c>
      <c r="J262" s="42" t="s">
        <v>4971</v>
      </c>
      <c r="K262" s="213" t="s">
        <v>4971</v>
      </c>
      <c r="L262" s="213" t="s">
        <v>4971</v>
      </c>
      <c r="M262" s="220" t="s">
        <v>4971</v>
      </c>
      <c r="N262" s="223" t="s">
        <v>4971</v>
      </c>
      <c r="O262" s="226" t="s">
        <v>4971</v>
      </c>
      <c r="P262" s="236" t="s">
        <v>4971</v>
      </c>
      <c r="Q262" s="226">
        <v>0</v>
      </c>
      <c r="R262" s="226" t="s">
        <v>4971</v>
      </c>
    </row>
    <row r="263" spans="6:18" x14ac:dyDescent="0.3">
      <c r="F263" s="173" t="s">
        <v>4971</v>
      </c>
      <c r="G263" s="212" t="s">
        <v>4971</v>
      </c>
      <c r="H263" s="42" t="s">
        <v>4971</v>
      </c>
      <c r="I263" s="42" t="s">
        <v>4971</v>
      </c>
      <c r="J263" s="42" t="s">
        <v>4971</v>
      </c>
      <c r="K263" s="213" t="s">
        <v>4971</v>
      </c>
      <c r="L263" s="213" t="s">
        <v>4971</v>
      </c>
      <c r="M263" s="220" t="s">
        <v>4971</v>
      </c>
      <c r="N263" s="223" t="s">
        <v>4971</v>
      </c>
      <c r="O263" s="226" t="s">
        <v>4971</v>
      </c>
      <c r="P263" s="236" t="s">
        <v>4971</v>
      </c>
      <c r="Q263" s="226">
        <v>0</v>
      </c>
      <c r="R263" s="226" t="s">
        <v>4971</v>
      </c>
    </row>
    <row r="264" spans="6:18" x14ac:dyDescent="0.3">
      <c r="F264" s="173" t="s">
        <v>4971</v>
      </c>
      <c r="G264" s="212" t="s">
        <v>4971</v>
      </c>
      <c r="H264" s="42" t="s">
        <v>4971</v>
      </c>
      <c r="I264" s="42" t="s">
        <v>4971</v>
      </c>
      <c r="J264" s="42" t="s">
        <v>4971</v>
      </c>
      <c r="K264" s="213" t="s">
        <v>4971</v>
      </c>
      <c r="L264" s="213" t="s">
        <v>4971</v>
      </c>
      <c r="M264" s="220" t="s">
        <v>4971</v>
      </c>
      <c r="N264" s="223" t="s">
        <v>4971</v>
      </c>
      <c r="O264" s="226" t="s">
        <v>4971</v>
      </c>
      <c r="P264" s="236" t="s">
        <v>4971</v>
      </c>
      <c r="Q264" s="226">
        <v>0</v>
      </c>
      <c r="R264" s="226" t="s">
        <v>4971</v>
      </c>
    </row>
    <row r="265" spans="6:18" x14ac:dyDescent="0.3">
      <c r="F265" s="173" t="s">
        <v>4971</v>
      </c>
      <c r="G265" s="212" t="s">
        <v>4971</v>
      </c>
      <c r="H265" s="42" t="s">
        <v>4971</v>
      </c>
      <c r="I265" s="42" t="s">
        <v>4971</v>
      </c>
      <c r="J265" s="42" t="s">
        <v>4971</v>
      </c>
      <c r="K265" s="213" t="s">
        <v>4971</v>
      </c>
      <c r="L265" s="213" t="s">
        <v>4971</v>
      </c>
      <c r="M265" s="220" t="s">
        <v>4971</v>
      </c>
      <c r="N265" s="223" t="s">
        <v>4971</v>
      </c>
      <c r="O265" s="226" t="s">
        <v>4971</v>
      </c>
      <c r="P265" s="236" t="s">
        <v>4971</v>
      </c>
      <c r="Q265" s="226">
        <v>0</v>
      </c>
      <c r="R265" s="226" t="s">
        <v>4971</v>
      </c>
    </row>
    <row r="266" spans="6:18" x14ac:dyDescent="0.3">
      <c r="F266" s="173" t="s">
        <v>4971</v>
      </c>
      <c r="G266" s="212" t="s">
        <v>4971</v>
      </c>
      <c r="H266" s="42" t="s">
        <v>4971</v>
      </c>
      <c r="I266" s="42" t="s">
        <v>4971</v>
      </c>
      <c r="J266" s="42" t="s">
        <v>4971</v>
      </c>
      <c r="K266" s="213" t="s">
        <v>4971</v>
      </c>
      <c r="L266" s="213" t="s">
        <v>4971</v>
      </c>
      <c r="M266" s="220" t="s">
        <v>4971</v>
      </c>
      <c r="N266" s="223" t="s">
        <v>4971</v>
      </c>
      <c r="O266" s="226" t="s">
        <v>4971</v>
      </c>
      <c r="P266" s="236" t="s">
        <v>4971</v>
      </c>
      <c r="Q266" s="226">
        <v>0</v>
      </c>
      <c r="R266" s="226" t="s">
        <v>4971</v>
      </c>
    </row>
    <row r="267" spans="6:18" x14ac:dyDescent="0.3">
      <c r="F267" s="173" t="s">
        <v>4971</v>
      </c>
      <c r="G267" s="212" t="s">
        <v>4971</v>
      </c>
      <c r="H267" s="42" t="s">
        <v>4971</v>
      </c>
      <c r="I267" s="42" t="s">
        <v>4971</v>
      </c>
      <c r="J267" s="42" t="s">
        <v>4971</v>
      </c>
      <c r="K267" s="213" t="s">
        <v>4971</v>
      </c>
      <c r="L267" s="213" t="s">
        <v>4971</v>
      </c>
      <c r="M267" s="220" t="s">
        <v>4971</v>
      </c>
      <c r="N267" s="223" t="s">
        <v>4971</v>
      </c>
      <c r="O267" s="226" t="s">
        <v>4971</v>
      </c>
      <c r="P267" s="236" t="s">
        <v>4971</v>
      </c>
      <c r="Q267" s="226">
        <v>0</v>
      </c>
      <c r="R267" s="226" t="s">
        <v>4971</v>
      </c>
    </row>
    <row r="268" spans="6:18" x14ac:dyDescent="0.3">
      <c r="F268" s="173" t="s">
        <v>4971</v>
      </c>
      <c r="G268" s="212" t="s">
        <v>4971</v>
      </c>
      <c r="H268" s="42" t="s">
        <v>4971</v>
      </c>
      <c r="I268" s="42" t="s">
        <v>4971</v>
      </c>
      <c r="J268" s="42" t="s">
        <v>4971</v>
      </c>
      <c r="K268" s="213" t="s">
        <v>4971</v>
      </c>
      <c r="L268" s="213" t="s">
        <v>4971</v>
      </c>
      <c r="M268" s="220" t="s">
        <v>4971</v>
      </c>
      <c r="N268" s="223" t="s">
        <v>4971</v>
      </c>
      <c r="O268" s="226" t="s">
        <v>4971</v>
      </c>
      <c r="P268" s="236" t="s">
        <v>4971</v>
      </c>
      <c r="Q268" s="226">
        <v>0</v>
      </c>
      <c r="R268" s="226" t="s">
        <v>4971</v>
      </c>
    </row>
    <row r="269" spans="6:18" x14ac:dyDescent="0.3">
      <c r="F269" s="173" t="s">
        <v>4971</v>
      </c>
      <c r="G269" s="212" t="s">
        <v>4971</v>
      </c>
      <c r="H269" s="42" t="s">
        <v>4971</v>
      </c>
      <c r="I269" s="42" t="s">
        <v>4971</v>
      </c>
      <c r="J269" s="42" t="s">
        <v>4971</v>
      </c>
      <c r="K269" s="213" t="s">
        <v>4971</v>
      </c>
      <c r="L269" s="213" t="s">
        <v>4971</v>
      </c>
      <c r="M269" s="220" t="s">
        <v>4971</v>
      </c>
      <c r="N269" s="223" t="s">
        <v>4971</v>
      </c>
      <c r="O269" s="226" t="s">
        <v>4971</v>
      </c>
      <c r="P269" s="236" t="s">
        <v>4971</v>
      </c>
      <c r="Q269" s="226">
        <v>0</v>
      </c>
      <c r="R269" s="226" t="s">
        <v>4971</v>
      </c>
    </row>
    <row r="270" spans="6:18" x14ac:dyDescent="0.3">
      <c r="F270" s="173" t="s">
        <v>4971</v>
      </c>
      <c r="G270" s="212" t="s">
        <v>4971</v>
      </c>
      <c r="H270" s="42" t="s">
        <v>4971</v>
      </c>
      <c r="I270" s="42" t="s">
        <v>4971</v>
      </c>
      <c r="J270" s="42" t="s">
        <v>4971</v>
      </c>
      <c r="K270" s="213" t="s">
        <v>4971</v>
      </c>
      <c r="L270" s="213" t="s">
        <v>4971</v>
      </c>
      <c r="M270" s="220" t="s">
        <v>4971</v>
      </c>
      <c r="N270" s="223" t="s">
        <v>4971</v>
      </c>
      <c r="O270" s="226" t="s">
        <v>4971</v>
      </c>
      <c r="P270" s="236" t="s">
        <v>4971</v>
      </c>
      <c r="Q270" s="226">
        <v>0</v>
      </c>
      <c r="R270" s="226" t="s">
        <v>4971</v>
      </c>
    </row>
    <row r="271" spans="6:18" x14ac:dyDescent="0.3">
      <c r="F271" s="173" t="s">
        <v>4971</v>
      </c>
      <c r="G271" s="212" t="s">
        <v>4971</v>
      </c>
      <c r="H271" s="42" t="s">
        <v>4971</v>
      </c>
      <c r="I271" s="42" t="s">
        <v>4971</v>
      </c>
      <c r="J271" s="42" t="s">
        <v>4971</v>
      </c>
      <c r="K271" s="213" t="s">
        <v>4971</v>
      </c>
      <c r="L271" s="213" t="s">
        <v>4971</v>
      </c>
      <c r="M271" s="220" t="s">
        <v>4971</v>
      </c>
      <c r="N271" s="223" t="s">
        <v>4971</v>
      </c>
      <c r="O271" s="226" t="s">
        <v>4971</v>
      </c>
      <c r="P271" s="236" t="s">
        <v>4971</v>
      </c>
      <c r="Q271" s="226">
        <v>0</v>
      </c>
      <c r="R271" s="226" t="s">
        <v>4971</v>
      </c>
    </row>
    <row r="272" spans="6:18" x14ac:dyDescent="0.3">
      <c r="F272" s="173" t="s">
        <v>4971</v>
      </c>
      <c r="G272" s="212" t="s">
        <v>4971</v>
      </c>
      <c r="H272" s="42" t="s">
        <v>4971</v>
      </c>
      <c r="I272" s="42" t="s">
        <v>4971</v>
      </c>
      <c r="J272" s="42" t="s">
        <v>4971</v>
      </c>
      <c r="K272" s="213" t="s">
        <v>4971</v>
      </c>
      <c r="L272" s="213" t="s">
        <v>4971</v>
      </c>
      <c r="M272" s="220" t="s">
        <v>4971</v>
      </c>
      <c r="N272" s="223" t="s">
        <v>4971</v>
      </c>
      <c r="O272" s="226" t="s">
        <v>4971</v>
      </c>
      <c r="P272" s="236" t="s">
        <v>4971</v>
      </c>
      <c r="Q272" s="226">
        <v>0</v>
      </c>
      <c r="R272" s="226" t="s">
        <v>4971</v>
      </c>
    </row>
    <row r="273" spans="6:18" x14ac:dyDescent="0.3">
      <c r="F273" s="173" t="s">
        <v>4971</v>
      </c>
      <c r="G273" s="212" t="s">
        <v>4971</v>
      </c>
      <c r="H273" s="42" t="s">
        <v>4971</v>
      </c>
      <c r="I273" s="42" t="s">
        <v>4971</v>
      </c>
      <c r="J273" s="42" t="s">
        <v>4971</v>
      </c>
      <c r="K273" s="213" t="s">
        <v>4971</v>
      </c>
      <c r="L273" s="213" t="s">
        <v>4971</v>
      </c>
      <c r="M273" s="220" t="s">
        <v>4971</v>
      </c>
      <c r="N273" s="223" t="s">
        <v>4971</v>
      </c>
      <c r="O273" s="226" t="s">
        <v>4971</v>
      </c>
      <c r="P273" s="236" t="s">
        <v>4971</v>
      </c>
      <c r="Q273" s="226">
        <v>0</v>
      </c>
      <c r="R273" s="226" t="s">
        <v>4971</v>
      </c>
    </row>
    <row r="274" spans="6:18" x14ac:dyDescent="0.3">
      <c r="F274" s="173" t="s">
        <v>4971</v>
      </c>
      <c r="G274" s="212" t="s">
        <v>4971</v>
      </c>
      <c r="H274" s="42" t="s">
        <v>4971</v>
      </c>
      <c r="I274" s="42" t="s">
        <v>4971</v>
      </c>
      <c r="J274" s="42" t="s">
        <v>4971</v>
      </c>
      <c r="K274" s="213" t="s">
        <v>4971</v>
      </c>
      <c r="L274" s="213" t="s">
        <v>4971</v>
      </c>
      <c r="M274" s="220" t="s">
        <v>4971</v>
      </c>
      <c r="N274" s="223" t="s">
        <v>4971</v>
      </c>
      <c r="O274" s="226" t="s">
        <v>4971</v>
      </c>
      <c r="P274" s="236" t="s">
        <v>4971</v>
      </c>
      <c r="Q274" s="226">
        <v>0</v>
      </c>
      <c r="R274" s="226" t="s">
        <v>4971</v>
      </c>
    </row>
    <row r="275" spans="6:18" x14ac:dyDescent="0.3">
      <c r="F275" s="173" t="s">
        <v>4971</v>
      </c>
      <c r="G275" s="212" t="s">
        <v>4971</v>
      </c>
      <c r="H275" s="42" t="s">
        <v>4971</v>
      </c>
      <c r="I275" s="42" t="s">
        <v>4971</v>
      </c>
      <c r="J275" s="42" t="s">
        <v>4971</v>
      </c>
      <c r="K275" s="213" t="s">
        <v>4971</v>
      </c>
      <c r="L275" s="213" t="s">
        <v>4971</v>
      </c>
      <c r="M275" s="220" t="s">
        <v>4971</v>
      </c>
      <c r="N275" s="223" t="s">
        <v>4971</v>
      </c>
      <c r="O275" s="226" t="s">
        <v>4971</v>
      </c>
      <c r="P275" s="236" t="s">
        <v>4971</v>
      </c>
      <c r="Q275" s="226">
        <v>0</v>
      </c>
      <c r="R275" s="226" t="s">
        <v>4971</v>
      </c>
    </row>
    <row r="276" spans="6:18" x14ac:dyDescent="0.3">
      <c r="F276" s="173" t="s">
        <v>4971</v>
      </c>
      <c r="G276" s="212" t="s">
        <v>4971</v>
      </c>
      <c r="H276" s="42" t="s">
        <v>4971</v>
      </c>
      <c r="I276" s="42" t="s">
        <v>4971</v>
      </c>
      <c r="J276" s="42" t="s">
        <v>4971</v>
      </c>
      <c r="K276" s="213" t="s">
        <v>4971</v>
      </c>
      <c r="L276" s="213" t="s">
        <v>4971</v>
      </c>
      <c r="M276" s="220" t="s">
        <v>4971</v>
      </c>
      <c r="N276" s="223" t="s">
        <v>4971</v>
      </c>
      <c r="O276" s="226" t="s">
        <v>4971</v>
      </c>
      <c r="P276" s="236" t="s">
        <v>4971</v>
      </c>
      <c r="Q276" s="226">
        <v>0</v>
      </c>
      <c r="R276" s="226" t="s">
        <v>4971</v>
      </c>
    </row>
    <row r="277" spans="6:18" x14ac:dyDescent="0.3">
      <c r="F277" s="173" t="s">
        <v>4971</v>
      </c>
      <c r="G277" s="212" t="s">
        <v>4971</v>
      </c>
      <c r="H277" s="42" t="s">
        <v>4971</v>
      </c>
      <c r="I277" s="42" t="s">
        <v>4971</v>
      </c>
      <c r="J277" s="42" t="s">
        <v>4971</v>
      </c>
      <c r="K277" s="213" t="s">
        <v>4971</v>
      </c>
      <c r="L277" s="213" t="s">
        <v>4971</v>
      </c>
      <c r="M277" s="220" t="s">
        <v>4971</v>
      </c>
      <c r="N277" s="223" t="s">
        <v>4971</v>
      </c>
      <c r="O277" s="226" t="s">
        <v>4971</v>
      </c>
      <c r="P277" s="236" t="s">
        <v>4971</v>
      </c>
      <c r="Q277" s="226">
        <v>0</v>
      </c>
      <c r="R277" s="226" t="s">
        <v>4971</v>
      </c>
    </row>
    <row r="278" spans="6:18" x14ac:dyDescent="0.3">
      <c r="F278" s="173" t="s">
        <v>4971</v>
      </c>
      <c r="G278" s="212" t="s">
        <v>4971</v>
      </c>
      <c r="H278" s="42" t="s">
        <v>4971</v>
      </c>
      <c r="I278" s="42" t="s">
        <v>4971</v>
      </c>
      <c r="J278" s="42" t="s">
        <v>4971</v>
      </c>
      <c r="K278" s="213" t="s">
        <v>4971</v>
      </c>
      <c r="L278" s="213" t="s">
        <v>4971</v>
      </c>
      <c r="M278" s="220" t="s">
        <v>4971</v>
      </c>
      <c r="N278" s="223" t="s">
        <v>4971</v>
      </c>
      <c r="O278" s="226" t="s">
        <v>4971</v>
      </c>
      <c r="P278" s="236" t="s">
        <v>4971</v>
      </c>
      <c r="Q278" s="226">
        <v>0</v>
      </c>
      <c r="R278" s="226" t="s">
        <v>4971</v>
      </c>
    </row>
    <row r="279" spans="6:18" x14ac:dyDescent="0.3">
      <c r="F279" s="173" t="s">
        <v>4971</v>
      </c>
      <c r="G279" s="212" t="s">
        <v>4971</v>
      </c>
      <c r="H279" s="42" t="s">
        <v>4971</v>
      </c>
      <c r="I279" s="42" t="s">
        <v>4971</v>
      </c>
      <c r="J279" s="42" t="s">
        <v>4971</v>
      </c>
      <c r="K279" s="213" t="s">
        <v>4971</v>
      </c>
      <c r="L279" s="213" t="s">
        <v>4971</v>
      </c>
      <c r="M279" s="220" t="s">
        <v>4971</v>
      </c>
      <c r="N279" s="223" t="s">
        <v>4971</v>
      </c>
      <c r="O279" s="226" t="s">
        <v>4971</v>
      </c>
      <c r="P279" s="236" t="s">
        <v>4971</v>
      </c>
      <c r="Q279" s="226">
        <v>0</v>
      </c>
      <c r="R279" s="226" t="s">
        <v>4971</v>
      </c>
    </row>
    <row r="280" spans="6:18" x14ac:dyDescent="0.3">
      <c r="F280" s="173" t="s">
        <v>4971</v>
      </c>
      <c r="G280" s="212" t="s">
        <v>4971</v>
      </c>
      <c r="H280" s="42" t="s">
        <v>4971</v>
      </c>
      <c r="I280" s="42" t="s">
        <v>4971</v>
      </c>
      <c r="J280" s="42" t="s">
        <v>4971</v>
      </c>
      <c r="K280" s="213" t="s">
        <v>4971</v>
      </c>
      <c r="L280" s="213" t="s">
        <v>4971</v>
      </c>
      <c r="M280" s="220" t="s">
        <v>4971</v>
      </c>
      <c r="N280" s="223" t="s">
        <v>4971</v>
      </c>
      <c r="O280" s="226" t="s">
        <v>4971</v>
      </c>
      <c r="P280" s="236" t="s">
        <v>4971</v>
      </c>
      <c r="Q280" s="226">
        <v>0</v>
      </c>
      <c r="R280" s="226" t="s">
        <v>4971</v>
      </c>
    </row>
    <row r="281" spans="6:18" x14ac:dyDescent="0.3">
      <c r="F281" s="173" t="s">
        <v>4971</v>
      </c>
      <c r="G281" s="212" t="s">
        <v>4971</v>
      </c>
      <c r="H281" s="42" t="s">
        <v>4971</v>
      </c>
      <c r="I281" s="42" t="s">
        <v>4971</v>
      </c>
      <c r="J281" s="42" t="s">
        <v>4971</v>
      </c>
      <c r="K281" s="213" t="s">
        <v>4971</v>
      </c>
      <c r="L281" s="213" t="s">
        <v>4971</v>
      </c>
      <c r="M281" s="220" t="s">
        <v>4971</v>
      </c>
      <c r="N281" s="223" t="s">
        <v>4971</v>
      </c>
      <c r="O281" s="226" t="s">
        <v>4971</v>
      </c>
      <c r="P281" s="236" t="s">
        <v>4971</v>
      </c>
      <c r="Q281" s="226">
        <v>0</v>
      </c>
      <c r="R281" s="226" t="s">
        <v>4971</v>
      </c>
    </row>
    <row r="282" spans="6:18" x14ac:dyDescent="0.3">
      <c r="F282" s="173" t="s">
        <v>4971</v>
      </c>
      <c r="G282" s="212" t="s">
        <v>4971</v>
      </c>
      <c r="H282" s="42" t="s">
        <v>4971</v>
      </c>
      <c r="I282" s="42" t="s">
        <v>4971</v>
      </c>
      <c r="J282" s="42" t="s">
        <v>4971</v>
      </c>
      <c r="K282" s="213" t="s">
        <v>4971</v>
      </c>
      <c r="L282" s="213" t="s">
        <v>4971</v>
      </c>
      <c r="M282" s="220" t="s">
        <v>4971</v>
      </c>
      <c r="N282" s="223" t="s">
        <v>4971</v>
      </c>
      <c r="O282" s="226" t="s">
        <v>4971</v>
      </c>
      <c r="P282" s="236" t="s">
        <v>4971</v>
      </c>
      <c r="Q282" s="226">
        <v>0</v>
      </c>
      <c r="R282" s="226" t="s">
        <v>4971</v>
      </c>
    </row>
    <row r="283" spans="6:18" x14ac:dyDescent="0.3">
      <c r="F283" s="173" t="s">
        <v>4971</v>
      </c>
      <c r="G283" s="212" t="s">
        <v>4971</v>
      </c>
      <c r="H283" s="42" t="s">
        <v>4971</v>
      </c>
      <c r="I283" s="42" t="s">
        <v>4971</v>
      </c>
      <c r="J283" s="42" t="s">
        <v>4971</v>
      </c>
      <c r="K283" s="213" t="s">
        <v>4971</v>
      </c>
      <c r="L283" s="213" t="s">
        <v>4971</v>
      </c>
      <c r="M283" s="220" t="s">
        <v>4971</v>
      </c>
      <c r="N283" s="223" t="s">
        <v>4971</v>
      </c>
      <c r="O283" s="226" t="s">
        <v>4971</v>
      </c>
      <c r="P283" s="236" t="s">
        <v>4971</v>
      </c>
      <c r="Q283" s="226">
        <v>0</v>
      </c>
      <c r="R283" s="226" t="s">
        <v>4971</v>
      </c>
    </row>
    <row r="284" spans="6:18" x14ac:dyDescent="0.3">
      <c r="F284" s="173" t="s">
        <v>4971</v>
      </c>
      <c r="G284" s="212" t="s">
        <v>4971</v>
      </c>
      <c r="H284" s="42" t="s">
        <v>4971</v>
      </c>
      <c r="I284" s="42" t="s">
        <v>4971</v>
      </c>
      <c r="J284" s="42" t="s">
        <v>4971</v>
      </c>
      <c r="K284" s="213" t="s">
        <v>4971</v>
      </c>
      <c r="L284" s="213" t="s">
        <v>4971</v>
      </c>
      <c r="M284" s="220" t="s">
        <v>4971</v>
      </c>
      <c r="N284" s="223" t="s">
        <v>4971</v>
      </c>
      <c r="O284" s="226" t="s">
        <v>4971</v>
      </c>
      <c r="P284" s="236" t="s">
        <v>4971</v>
      </c>
      <c r="Q284" s="226">
        <v>0</v>
      </c>
      <c r="R284" s="226" t="s">
        <v>4971</v>
      </c>
    </row>
    <row r="285" spans="6:18" x14ac:dyDescent="0.3">
      <c r="F285" s="173" t="s">
        <v>4971</v>
      </c>
      <c r="G285" s="212" t="s">
        <v>4971</v>
      </c>
      <c r="H285" s="42" t="s">
        <v>4971</v>
      </c>
      <c r="I285" s="42" t="s">
        <v>4971</v>
      </c>
      <c r="J285" s="42" t="s">
        <v>4971</v>
      </c>
      <c r="K285" s="213" t="s">
        <v>4971</v>
      </c>
      <c r="L285" s="213" t="s">
        <v>4971</v>
      </c>
      <c r="M285" s="220" t="s">
        <v>4971</v>
      </c>
      <c r="N285" s="223" t="s">
        <v>4971</v>
      </c>
      <c r="O285" s="226" t="s">
        <v>4971</v>
      </c>
      <c r="P285" s="236" t="s">
        <v>4971</v>
      </c>
      <c r="Q285" s="226">
        <v>0</v>
      </c>
      <c r="R285" s="226" t="s">
        <v>4971</v>
      </c>
    </row>
    <row r="286" spans="6:18" x14ac:dyDescent="0.3">
      <c r="F286" s="173" t="s">
        <v>4971</v>
      </c>
      <c r="G286" s="212" t="s">
        <v>4971</v>
      </c>
      <c r="H286" s="42" t="s">
        <v>4971</v>
      </c>
      <c r="I286" s="42" t="s">
        <v>4971</v>
      </c>
      <c r="J286" s="42" t="s">
        <v>4971</v>
      </c>
      <c r="K286" s="213" t="s">
        <v>4971</v>
      </c>
      <c r="L286" s="213" t="s">
        <v>4971</v>
      </c>
      <c r="M286" s="220" t="s">
        <v>4971</v>
      </c>
      <c r="N286" s="223" t="s">
        <v>4971</v>
      </c>
      <c r="O286" s="226" t="s">
        <v>4971</v>
      </c>
      <c r="P286" s="236" t="s">
        <v>4971</v>
      </c>
      <c r="Q286" s="226">
        <v>0</v>
      </c>
      <c r="R286" s="226" t="s">
        <v>4971</v>
      </c>
    </row>
    <row r="287" spans="6:18" x14ac:dyDescent="0.3">
      <c r="F287" s="173" t="s">
        <v>4971</v>
      </c>
      <c r="G287" s="212" t="s">
        <v>4971</v>
      </c>
      <c r="H287" s="42" t="s">
        <v>4971</v>
      </c>
      <c r="I287" s="42" t="s">
        <v>4971</v>
      </c>
      <c r="J287" s="42" t="s">
        <v>4971</v>
      </c>
      <c r="K287" s="213" t="s">
        <v>4971</v>
      </c>
      <c r="L287" s="213" t="s">
        <v>4971</v>
      </c>
      <c r="M287" s="220" t="s">
        <v>4971</v>
      </c>
      <c r="N287" s="223" t="s">
        <v>4971</v>
      </c>
      <c r="O287" s="226" t="s">
        <v>4971</v>
      </c>
      <c r="P287" s="236" t="s">
        <v>4971</v>
      </c>
      <c r="Q287" s="226">
        <v>0</v>
      </c>
      <c r="R287" s="226" t="s">
        <v>4971</v>
      </c>
    </row>
    <row r="288" spans="6:18" x14ac:dyDescent="0.3">
      <c r="F288" s="173" t="s">
        <v>4971</v>
      </c>
      <c r="G288" s="212" t="s">
        <v>4971</v>
      </c>
      <c r="H288" s="42" t="s">
        <v>4971</v>
      </c>
      <c r="I288" s="42" t="s">
        <v>4971</v>
      </c>
      <c r="J288" s="42" t="s">
        <v>4971</v>
      </c>
      <c r="K288" s="213" t="s">
        <v>4971</v>
      </c>
      <c r="L288" s="213" t="s">
        <v>4971</v>
      </c>
      <c r="M288" s="220" t="s">
        <v>4971</v>
      </c>
      <c r="N288" s="223" t="s">
        <v>4971</v>
      </c>
      <c r="O288" s="226" t="s">
        <v>4971</v>
      </c>
      <c r="P288" s="236" t="s">
        <v>4971</v>
      </c>
      <c r="Q288" s="226">
        <v>0</v>
      </c>
      <c r="R288" s="226" t="s">
        <v>4971</v>
      </c>
    </row>
    <row r="289" spans="6:18" x14ac:dyDescent="0.3">
      <c r="F289" s="173" t="s">
        <v>4971</v>
      </c>
      <c r="G289" s="212" t="s">
        <v>4971</v>
      </c>
      <c r="H289" s="42" t="s">
        <v>4971</v>
      </c>
      <c r="I289" s="42" t="s">
        <v>4971</v>
      </c>
      <c r="J289" s="42" t="s">
        <v>4971</v>
      </c>
      <c r="K289" s="213" t="s">
        <v>4971</v>
      </c>
      <c r="L289" s="213" t="s">
        <v>4971</v>
      </c>
      <c r="M289" s="220" t="s">
        <v>4971</v>
      </c>
      <c r="N289" s="223" t="s">
        <v>4971</v>
      </c>
      <c r="O289" s="226" t="s">
        <v>4971</v>
      </c>
      <c r="P289" s="236" t="s">
        <v>4971</v>
      </c>
      <c r="Q289" s="226">
        <v>0</v>
      </c>
      <c r="R289" s="226" t="s">
        <v>4971</v>
      </c>
    </row>
    <row r="290" spans="6:18" x14ac:dyDescent="0.3">
      <c r="F290" s="173" t="s">
        <v>4971</v>
      </c>
      <c r="G290" s="212" t="s">
        <v>4971</v>
      </c>
      <c r="H290" s="42" t="s">
        <v>4971</v>
      </c>
      <c r="I290" s="42" t="s">
        <v>4971</v>
      </c>
      <c r="J290" s="42" t="s">
        <v>4971</v>
      </c>
      <c r="K290" s="213" t="s">
        <v>4971</v>
      </c>
      <c r="L290" s="213" t="s">
        <v>4971</v>
      </c>
      <c r="M290" s="220" t="s">
        <v>4971</v>
      </c>
      <c r="N290" s="223" t="s">
        <v>4971</v>
      </c>
      <c r="O290" s="226" t="s">
        <v>4971</v>
      </c>
      <c r="P290" s="236" t="s">
        <v>4971</v>
      </c>
      <c r="Q290" s="226">
        <v>0</v>
      </c>
      <c r="R290" s="226" t="s">
        <v>4971</v>
      </c>
    </row>
    <row r="291" spans="6:18" x14ac:dyDescent="0.3">
      <c r="F291" s="173" t="s">
        <v>4971</v>
      </c>
      <c r="G291" s="212" t="s">
        <v>4971</v>
      </c>
      <c r="H291" s="42" t="s">
        <v>4971</v>
      </c>
      <c r="I291" s="42" t="s">
        <v>4971</v>
      </c>
      <c r="J291" s="42" t="s">
        <v>4971</v>
      </c>
      <c r="K291" s="213" t="s">
        <v>4971</v>
      </c>
      <c r="L291" s="213" t="s">
        <v>4971</v>
      </c>
      <c r="M291" s="220" t="s">
        <v>4971</v>
      </c>
      <c r="N291" s="223" t="s">
        <v>4971</v>
      </c>
      <c r="O291" s="226" t="s">
        <v>4971</v>
      </c>
      <c r="P291" s="236" t="s">
        <v>4971</v>
      </c>
      <c r="Q291" s="226">
        <v>0</v>
      </c>
      <c r="R291" s="226" t="s">
        <v>4971</v>
      </c>
    </row>
    <row r="292" spans="6:18" x14ac:dyDescent="0.3">
      <c r="F292" s="173" t="s">
        <v>4971</v>
      </c>
      <c r="G292" s="212" t="s">
        <v>4971</v>
      </c>
      <c r="H292" s="42" t="s">
        <v>4971</v>
      </c>
      <c r="I292" s="42" t="s">
        <v>4971</v>
      </c>
      <c r="J292" s="42" t="s">
        <v>4971</v>
      </c>
      <c r="K292" s="213" t="s">
        <v>4971</v>
      </c>
      <c r="L292" s="213" t="s">
        <v>4971</v>
      </c>
      <c r="M292" s="220" t="s">
        <v>4971</v>
      </c>
      <c r="N292" s="223" t="s">
        <v>4971</v>
      </c>
      <c r="O292" s="226" t="s">
        <v>4971</v>
      </c>
      <c r="P292" s="236" t="s">
        <v>4971</v>
      </c>
      <c r="Q292" s="226">
        <v>0</v>
      </c>
      <c r="R292" s="226" t="s">
        <v>4971</v>
      </c>
    </row>
    <row r="293" spans="6:18" x14ac:dyDescent="0.3">
      <c r="F293" s="173" t="s">
        <v>4971</v>
      </c>
      <c r="G293" s="212" t="s">
        <v>4971</v>
      </c>
      <c r="H293" s="42" t="s">
        <v>4971</v>
      </c>
      <c r="I293" s="42" t="s">
        <v>4971</v>
      </c>
      <c r="J293" s="42" t="s">
        <v>4971</v>
      </c>
      <c r="K293" s="213" t="s">
        <v>4971</v>
      </c>
      <c r="L293" s="213" t="s">
        <v>4971</v>
      </c>
      <c r="M293" s="220" t="s">
        <v>4971</v>
      </c>
      <c r="N293" s="223" t="s">
        <v>4971</v>
      </c>
      <c r="O293" s="226" t="s">
        <v>4971</v>
      </c>
      <c r="P293" s="236" t="s">
        <v>4971</v>
      </c>
      <c r="Q293" s="226">
        <v>0</v>
      </c>
      <c r="R293" s="226" t="s">
        <v>4971</v>
      </c>
    </row>
    <row r="294" spans="6:18" x14ac:dyDescent="0.3">
      <c r="F294" s="173" t="s">
        <v>4971</v>
      </c>
      <c r="G294" s="212" t="s">
        <v>4971</v>
      </c>
      <c r="H294" s="42" t="s">
        <v>4971</v>
      </c>
      <c r="I294" s="42" t="s">
        <v>4971</v>
      </c>
      <c r="J294" s="42" t="s">
        <v>4971</v>
      </c>
      <c r="K294" s="213" t="s">
        <v>4971</v>
      </c>
      <c r="L294" s="213" t="s">
        <v>4971</v>
      </c>
      <c r="M294" s="220" t="s">
        <v>4971</v>
      </c>
      <c r="N294" s="223" t="s">
        <v>4971</v>
      </c>
      <c r="O294" s="226" t="s">
        <v>4971</v>
      </c>
      <c r="P294" s="236" t="s">
        <v>4971</v>
      </c>
      <c r="Q294" s="226">
        <v>0</v>
      </c>
      <c r="R294" s="226" t="s">
        <v>4971</v>
      </c>
    </row>
    <row r="295" spans="6:18" x14ac:dyDescent="0.3">
      <c r="F295" s="173" t="s">
        <v>4971</v>
      </c>
      <c r="G295" s="212" t="s">
        <v>4971</v>
      </c>
      <c r="H295" s="42" t="s">
        <v>4971</v>
      </c>
      <c r="I295" s="42" t="s">
        <v>4971</v>
      </c>
      <c r="J295" s="42" t="s">
        <v>4971</v>
      </c>
      <c r="K295" s="213" t="s">
        <v>4971</v>
      </c>
      <c r="L295" s="213" t="s">
        <v>4971</v>
      </c>
      <c r="M295" s="220" t="s">
        <v>4971</v>
      </c>
      <c r="N295" s="223" t="s">
        <v>4971</v>
      </c>
      <c r="O295" s="226" t="s">
        <v>4971</v>
      </c>
      <c r="P295" s="236" t="s">
        <v>4971</v>
      </c>
      <c r="Q295" s="226">
        <v>0</v>
      </c>
      <c r="R295" s="226" t="s">
        <v>4971</v>
      </c>
    </row>
    <row r="296" spans="6:18" x14ac:dyDescent="0.3">
      <c r="F296" s="173" t="s">
        <v>4971</v>
      </c>
      <c r="G296" s="212" t="s">
        <v>4971</v>
      </c>
      <c r="H296" s="42" t="s">
        <v>4971</v>
      </c>
      <c r="I296" s="42" t="s">
        <v>4971</v>
      </c>
      <c r="J296" s="42" t="s">
        <v>4971</v>
      </c>
      <c r="K296" s="213" t="s">
        <v>4971</v>
      </c>
      <c r="L296" s="213" t="s">
        <v>4971</v>
      </c>
      <c r="M296" s="220" t="s">
        <v>4971</v>
      </c>
      <c r="N296" s="223" t="s">
        <v>4971</v>
      </c>
      <c r="O296" s="226" t="s">
        <v>4971</v>
      </c>
      <c r="P296" s="236" t="s">
        <v>4971</v>
      </c>
      <c r="Q296" s="226">
        <v>0</v>
      </c>
      <c r="R296" s="226" t="s">
        <v>4971</v>
      </c>
    </row>
    <row r="297" spans="6:18" x14ac:dyDescent="0.3">
      <c r="F297" s="173" t="s">
        <v>4971</v>
      </c>
      <c r="G297" s="212" t="s">
        <v>4971</v>
      </c>
      <c r="H297" s="42" t="s">
        <v>4971</v>
      </c>
      <c r="I297" s="42" t="s">
        <v>4971</v>
      </c>
      <c r="J297" s="42" t="s">
        <v>4971</v>
      </c>
      <c r="K297" s="213" t="s">
        <v>4971</v>
      </c>
      <c r="L297" s="213" t="s">
        <v>4971</v>
      </c>
      <c r="M297" s="220" t="s">
        <v>4971</v>
      </c>
      <c r="N297" s="223" t="s">
        <v>4971</v>
      </c>
      <c r="O297" s="226" t="s">
        <v>4971</v>
      </c>
      <c r="P297" s="236" t="s">
        <v>4971</v>
      </c>
      <c r="Q297" s="226">
        <v>0</v>
      </c>
      <c r="R297" s="226" t="s">
        <v>4971</v>
      </c>
    </row>
    <row r="298" spans="6:18" x14ac:dyDescent="0.3">
      <c r="F298" s="173" t="s">
        <v>4971</v>
      </c>
      <c r="G298" s="212" t="s">
        <v>4971</v>
      </c>
      <c r="H298" s="42" t="s">
        <v>4971</v>
      </c>
      <c r="I298" s="42" t="s">
        <v>4971</v>
      </c>
      <c r="J298" s="42" t="s">
        <v>4971</v>
      </c>
      <c r="K298" s="213" t="s">
        <v>4971</v>
      </c>
      <c r="L298" s="213" t="s">
        <v>4971</v>
      </c>
      <c r="M298" s="220" t="s">
        <v>4971</v>
      </c>
      <c r="N298" s="223" t="s">
        <v>4971</v>
      </c>
      <c r="O298" s="226" t="s">
        <v>4971</v>
      </c>
      <c r="P298" s="236" t="s">
        <v>4971</v>
      </c>
      <c r="Q298" s="226">
        <v>0</v>
      </c>
      <c r="R298" s="226" t="s">
        <v>4971</v>
      </c>
    </row>
    <row r="299" spans="6:18" x14ac:dyDescent="0.3">
      <c r="F299" s="173" t="s">
        <v>4971</v>
      </c>
      <c r="G299" s="212" t="s">
        <v>4971</v>
      </c>
      <c r="H299" s="42" t="s">
        <v>4971</v>
      </c>
      <c r="I299" s="42" t="s">
        <v>4971</v>
      </c>
      <c r="J299" s="42" t="s">
        <v>4971</v>
      </c>
      <c r="K299" s="213" t="s">
        <v>4971</v>
      </c>
      <c r="L299" s="213" t="s">
        <v>4971</v>
      </c>
      <c r="M299" s="220" t="s">
        <v>4971</v>
      </c>
      <c r="N299" s="223" t="s">
        <v>4971</v>
      </c>
      <c r="O299" s="226" t="s">
        <v>4971</v>
      </c>
      <c r="P299" s="236" t="s">
        <v>4971</v>
      </c>
      <c r="Q299" s="226">
        <v>0</v>
      </c>
      <c r="R299" s="226" t="s">
        <v>4971</v>
      </c>
    </row>
    <row r="300" spans="6:18" x14ac:dyDescent="0.3">
      <c r="F300" s="173" t="s">
        <v>4971</v>
      </c>
      <c r="G300" s="212" t="s">
        <v>4971</v>
      </c>
      <c r="H300" s="42" t="s">
        <v>4971</v>
      </c>
      <c r="I300" s="42" t="s">
        <v>4971</v>
      </c>
      <c r="J300" s="42" t="s">
        <v>4971</v>
      </c>
      <c r="K300" s="213" t="s">
        <v>4971</v>
      </c>
      <c r="L300" s="213" t="s">
        <v>4971</v>
      </c>
      <c r="M300" s="220" t="s">
        <v>4971</v>
      </c>
      <c r="N300" s="223" t="s">
        <v>4971</v>
      </c>
      <c r="O300" s="226" t="s">
        <v>4971</v>
      </c>
      <c r="P300" s="236" t="s">
        <v>4971</v>
      </c>
      <c r="Q300" s="226">
        <v>0</v>
      </c>
      <c r="R300" s="226" t="s">
        <v>4971</v>
      </c>
    </row>
    <row r="301" spans="6:18" x14ac:dyDescent="0.3">
      <c r="F301" s="173" t="s">
        <v>4971</v>
      </c>
      <c r="G301" s="212" t="s">
        <v>4971</v>
      </c>
      <c r="H301" s="42" t="s">
        <v>4971</v>
      </c>
      <c r="I301" s="42" t="s">
        <v>4971</v>
      </c>
      <c r="J301" s="42" t="s">
        <v>4971</v>
      </c>
      <c r="K301" s="213" t="s">
        <v>4971</v>
      </c>
      <c r="L301" s="213" t="s">
        <v>4971</v>
      </c>
      <c r="M301" s="220" t="s">
        <v>4971</v>
      </c>
      <c r="N301" s="223" t="s">
        <v>4971</v>
      </c>
      <c r="O301" s="226" t="s">
        <v>4971</v>
      </c>
      <c r="P301" s="236" t="s">
        <v>4971</v>
      </c>
      <c r="Q301" s="226">
        <v>0</v>
      </c>
      <c r="R301" s="226" t="s">
        <v>4971</v>
      </c>
    </row>
    <row r="302" spans="6:18" x14ac:dyDescent="0.3">
      <c r="F302" s="173" t="s">
        <v>4971</v>
      </c>
      <c r="G302" s="212" t="s">
        <v>4971</v>
      </c>
      <c r="H302" s="42" t="s">
        <v>4971</v>
      </c>
      <c r="I302" s="42" t="s">
        <v>4971</v>
      </c>
      <c r="J302" s="42" t="s">
        <v>4971</v>
      </c>
      <c r="K302" s="213" t="s">
        <v>4971</v>
      </c>
      <c r="L302" s="213" t="s">
        <v>4971</v>
      </c>
      <c r="M302" s="220" t="s">
        <v>4971</v>
      </c>
      <c r="N302" s="223" t="s">
        <v>4971</v>
      </c>
      <c r="O302" s="226" t="s">
        <v>4971</v>
      </c>
      <c r="P302" s="236" t="s">
        <v>4971</v>
      </c>
      <c r="Q302" s="226">
        <v>0</v>
      </c>
      <c r="R302" s="226" t="s">
        <v>4971</v>
      </c>
    </row>
    <row r="303" spans="6:18" x14ac:dyDescent="0.3">
      <c r="F303" s="173" t="s">
        <v>4971</v>
      </c>
      <c r="G303" s="212" t="s">
        <v>4971</v>
      </c>
      <c r="H303" s="42" t="s">
        <v>4971</v>
      </c>
      <c r="I303" s="42" t="s">
        <v>4971</v>
      </c>
      <c r="J303" s="42" t="s">
        <v>4971</v>
      </c>
      <c r="K303" s="213" t="s">
        <v>4971</v>
      </c>
      <c r="L303" s="213" t="s">
        <v>4971</v>
      </c>
      <c r="M303" s="220" t="s">
        <v>4971</v>
      </c>
      <c r="N303" s="223" t="s">
        <v>4971</v>
      </c>
      <c r="O303" s="226" t="s">
        <v>4971</v>
      </c>
      <c r="P303" s="236" t="s">
        <v>4971</v>
      </c>
      <c r="Q303" s="226">
        <v>0</v>
      </c>
      <c r="R303" s="226" t="s">
        <v>4971</v>
      </c>
    </row>
    <row r="304" spans="6:18" x14ac:dyDescent="0.3">
      <c r="F304" s="173" t="s">
        <v>4971</v>
      </c>
      <c r="G304" s="212" t="s">
        <v>4971</v>
      </c>
      <c r="H304" s="42" t="s">
        <v>4971</v>
      </c>
      <c r="I304" s="42" t="s">
        <v>4971</v>
      </c>
      <c r="J304" s="42" t="s">
        <v>4971</v>
      </c>
      <c r="K304" s="213" t="s">
        <v>4971</v>
      </c>
      <c r="L304" s="213" t="s">
        <v>4971</v>
      </c>
      <c r="M304" s="220" t="s">
        <v>4971</v>
      </c>
      <c r="N304" s="223" t="s">
        <v>4971</v>
      </c>
      <c r="O304" s="226" t="s">
        <v>4971</v>
      </c>
      <c r="P304" s="236" t="s">
        <v>4971</v>
      </c>
      <c r="Q304" s="226">
        <v>0</v>
      </c>
      <c r="R304" s="226" t="s">
        <v>4971</v>
      </c>
    </row>
    <row r="305" spans="6:18" x14ac:dyDescent="0.3">
      <c r="F305" s="173" t="s">
        <v>4971</v>
      </c>
      <c r="G305" s="212" t="s">
        <v>4971</v>
      </c>
      <c r="H305" s="42" t="s">
        <v>4971</v>
      </c>
      <c r="I305" s="42" t="s">
        <v>4971</v>
      </c>
      <c r="J305" s="42" t="s">
        <v>4971</v>
      </c>
      <c r="K305" s="213" t="s">
        <v>4971</v>
      </c>
      <c r="L305" s="213" t="s">
        <v>4971</v>
      </c>
      <c r="M305" s="220" t="s">
        <v>4971</v>
      </c>
      <c r="N305" s="223" t="s">
        <v>4971</v>
      </c>
      <c r="O305" s="226" t="s">
        <v>4971</v>
      </c>
      <c r="P305" s="236" t="s">
        <v>4971</v>
      </c>
      <c r="Q305" s="226">
        <v>0</v>
      </c>
      <c r="R305" s="226" t="s">
        <v>4971</v>
      </c>
    </row>
    <row r="306" spans="6:18" x14ac:dyDescent="0.3">
      <c r="F306" s="173" t="s">
        <v>4971</v>
      </c>
      <c r="G306" s="212" t="s">
        <v>4971</v>
      </c>
      <c r="H306" s="42" t="s">
        <v>4971</v>
      </c>
      <c r="I306" s="42" t="s">
        <v>4971</v>
      </c>
      <c r="J306" s="42" t="s">
        <v>4971</v>
      </c>
      <c r="K306" s="213" t="s">
        <v>4971</v>
      </c>
      <c r="L306" s="213" t="s">
        <v>4971</v>
      </c>
      <c r="M306" s="220" t="s">
        <v>4971</v>
      </c>
      <c r="N306" s="223" t="s">
        <v>4971</v>
      </c>
      <c r="O306" s="226" t="s">
        <v>4971</v>
      </c>
      <c r="P306" s="236" t="s">
        <v>4971</v>
      </c>
      <c r="Q306" s="226">
        <v>0</v>
      </c>
      <c r="R306" s="226" t="s">
        <v>4971</v>
      </c>
    </row>
    <row r="307" spans="6:18" x14ac:dyDescent="0.3">
      <c r="F307" s="173" t="s">
        <v>4971</v>
      </c>
      <c r="G307" s="212" t="s">
        <v>4971</v>
      </c>
      <c r="H307" s="42" t="s">
        <v>4971</v>
      </c>
      <c r="I307" s="42" t="s">
        <v>4971</v>
      </c>
      <c r="J307" s="42" t="s">
        <v>4971</v>
      </c>
      <c r="K307" s="213" t="s">
        <v>4971</v>
      </c>
      <c r="L307" s="213" t="s">
        <v>4971</v>
      </c>
      <c r="M307" s="220" t="s">
        <v>4971</v>
      </c>
      <c r="N307" s="223" t="s">
        <v>4971</v>
      </c>
      <c r="O307" s="226" t="s">
        <v>4971</v>
      </c>
      <c r="P307" s="236" t="s">
        <v>4971</v>
      </c>
      <c r="Q307" s="226">
        <v>0</v>
      </c>
      <c r="R307" s="226" t="s">
        <v>4971</v>
      </c>
    </row>
    <row r="308" spans="6:18" x14ac:dyDescent="0.3">
      <c r="F308" s="173" t="s">
        <v>4971</v>
      </c>
      <c r="G308" s="212" t="s">
        <v>4971</v>
      </c>
      <c r="H308" s="42" t="s">
        <v>4971</v>
      </c>
      <c r="I308" s="42" t="s">
        <v>4971</v>
      </c>
      <c r="J308" s="42" t="s">
        <v>4971</v>
      </c>
      <c r="K308" s="213" t="s">
        <v>4971</v>
      </c>
      <c r="L308" s="213" t="s">
        <v>4971</v>
      </c>
      <c r="M308" s="220" t="s">
        <v>4971</v>
      </c>
      <c r="N308" s="223" t="s">
        <v>4971</v>
      </c>
      <c r="O308" s="226" t="s">
        <v>4971</v>
      </c>
      <c r="P308" s="236" t="s">
        <v>4971</v>
      </c>
      <c r="Q308" s="226">
        <v>0</v>
      </c>
      <c r="R308" s="226" t="s">
        <v>4971</v>
      </c>
    </row>
    <row r="309" spans="6:18" x14ac:dyDescent="0.3">
      <c r="F309" s="173" t="s">
        <v>4971</v>
      </c>
      <c r="G309" s="212" t="s">
        <v>4971</v>
      </c>
      <c r="H309" s="42" t="s">
        <v>4971</v>
      </c>
      <c r="I309" s="42" t="s">
        <v>4971</v>
      </c>
      <c r="J309" s="42" t="s">
        <v>4971</v>
      </c>
      <c r="K309" s="213" t="s">
        <v>4971</v>
      </c>
      <c r="L309" s="213" t="s">
        <v>4971</v>
      </c>
      <c r="M309" s="220" t="s">
        <v>4971</v>
      </c>
      <c r="N309" s="223" t="s">
        <v>4971</v>
      </c>
      <c r="O309" s="226" t="s">
        <v>4971</v>
      </c>
      <c r="P309" s="236" t="s">
        <v>4971</v>
      </c>
      <c r="Q309" s="226">
        <v>0</v>
      </c>
      <c r="R309" s="226" t="s">
        <v>4971</v>
      </c>
    </row>
    <row r="310" spans="6:18" x14ac:dyDescent="0.3">
      <c r="F310" s="173" t="s">
        <v>4971</v>
      </c>
      <c r="G310" s="212" t="s">
        <v>4971</v>
      </c>
      <c r="H310" s="42" t="s">
        <v>4971</v>
      </c>
      <c r="I310" s="42" t="s">
        <v>4971</v>
      </c>
      <c r="J310" s="42" t="s">
        <v>4971</v>
      </c>
      <c r="K310" s="213" t="s">
        <v>4971</v>
      </c>
      <c r="L310" s="213" t="s">
        <v>4971</v>
      </c>
      <c r="M310" s="220" t="s">
        <v>4971</v>
      </c>
      <c r="N310" s="223" t="s">
        <v>4971</v>
      </c>
      <c r="O310" s="226" t="s">
        <v>4971</v>
      </c>
      <c r="P310" s="236" t="s">
        <v>4971</v>
      </c>
      <c r="Q310" s="226">
        <v>0</v>
      </c>
      <c r="R310" s="226" t="s">
        <v>4971</v>
      </c>
    </row>
    <row r="311" spans="6:18" x14ac:dyDescent="0.3">
      <c r="F311" s="173" t="s">
        <v>4971</v>
      </c>
      <c r="G311" s="212" t="s">
        <v>4971</v>
      </c>
      <c r="H311" s="42" t="s">
        <v>4971</v>
      </c>
      <c r="I311" s="42" t="s">
        <v>4971</v>
      </c>
      <c r="J311" s="42" t="s">
        <v>4971</v>
      </c>
      <c r="K311" s="213" t="s">
        <v>4971</v>
      </c>
      <c r="L311" s="213" t="s">
        <v>4971</v>
      </c>
      <c r="M311" s="220" t="s">
        <v>4971</v>
      </c>
      <c r="N311" s="223" t="s">
        <v>4971</v>
      </c>
      <c r="O311" s="226" t="s">
        <v>4971</v>
      </c>
      <c r="P311" s="236" t="s">
        <v>4971</v>
      </c>
      <c r="Q311" s="226">
        <v>0</v>
      </c>
      <c r="R311" s="226" t="s">
        <v>4971</v>
      </c>
    </row>
    <row r="312" spans="6:18" x14ac:dyDescent="0.3">
      <c r="F312" s="173" t="s">
        <v>4971</v>
      </c>
      <c r="G312" s="212" t="s">
        <v>4971</v>
      </c>
      <c r="H312" s="42" t="s">
        <v>4971</v>
      </c>
      <c r="I312" s="42" t="s">
        <v>4971</v>
      </c>
      <c r="J312" s="42" t="s">
        <v>4971</v>
      </c>
      <c r="K312" s="213" t="s">
        <v>4971</v>
      </c>
      <c r="L312" s="213" t="s">
        <v>4971</v>
      </c>
      <c r="M312" s="220" t="s">
        <v>4971</v>
      </c>
      <c r="N312" s="223" t="s">
        <v>4971</v>
      </c>
      <c r="O312" s="226" t="s">
        <v>4971</v>
      </c>
      <c r="P312" s="236" t="s">
        <v>4971</v>
      </c>
      <c r="Q312" s="226">
        <v>0</v>
      </c>
      <c r="R312" s="226" t="s">
        <v>4971</v>
      </c>
    </row>
    <row r="313" spans="6:18" x14ac:dyDescent="0.3">
      <c r="F313" s="173" t="s">
        <v>4971</v>
      </c>
      <c r="G313" s="212" t="s">
        <v>4971</v>
      </c>
      <c r="H313" s="42" t="s">
        <v>4971</v>
      </c>
      <c r="I313" s="42" t="s">
        <v>4971</v>
      </c>
      <c r="J313" s="42" t="s">
        <v>4971</v>
      </c>
      <c r="K313" s="213" t="s">
        <v>4971</v>
      </c>
      <c r="L313" s="213" t="s">
        <v>4971</v>
      </c>
      <c r="M313" s="220" t="s">
        <v>4971</v>
      </c>
      <c r="N313" s="223" t="s">
        <v>4971</v>
      </c>
      <c r="O313" s="226" t="s">
        <v>4971</v>
      </c>
      <c r="P313" s="236" t="s">
        <v>4971</v>
      </c>
      <c r="Q313" s="226">
        <v>0</v>
      </c>
      <c r="R313" s="226" t="s">
        <v>4971</v>
      </c>
    </row>
    <row r="314" spans="6:18" x14ac:dyDescent="0.3">
      <c r="F314" s="173" t="s">
        <v>4971</v>
      </c>
      <c r="G314" s="212" t="s">
        <v>4971</v>
      </c>
      <c r="H314" s="42" t="s">
        <v>4971</v>
      </c>
      <c r="I314" s="42" t="s">
        <v>4971</v>
      </c>
      <c r="J314" s="42" t="s">
        <v>4971</v>
      </c>
      <c r="K314" s="213" t="s">
        <v>4971</v>
      </c>
      <c r="L314" s="213" t="s">
        <v>4971</v>
      </c>
      <c r="M314" s="220" t="s">
        <v>4971</v>
      </c>
      <c r="N314" s="223" t="s">
        <v>4971</v>
      </c>
      <c r="O314" s="226" t="s">
        <v>4971</v>
      </c>
      <c r="P314" s="236" t="s">
        <v>4971</v>
      </c>
      <c r="Q314" s="226">
        <v>0</v>
      </c>
      <c r="R314" s="226" t="s">
        <v>4971</v>
      </c>
    </row>
    <row r="315" spans="6:18" x14ac:dyDescent="0.3">
      <c r="F315" s="173" t="s">
        <v>4971</v>
      </c>
      <c r="G315" s="212" t="s">
        <v>4971</v>
      </c>
      <c r="H315" s="42" t="s">
        <v>4971</v>
      </c>
      <c r="I315" s="42" t="s">
        <v>4971</v>
      </c>
      <c r="J315" s="42" t="s">
        <v>4971</v>
      </c>
      <c r="K315" s="213" t="s">
        <v>4971</v>
      </c>
      <c r="L315" s="213" t="s">
        <v>4971</v>
      </c>
      <c r="M315" s="220" t="s">
        <v>4971</v>
      </c>
      <c r="N315" s="223" t="s">
        <v>4971</v>
      </c>
      <c r="O315" s="226" t="s">
        <v>4971</v>
      </c>
      <c r="P315" s="236" t="s">
        <v>4971</v>
      </c>
      <c r="Q315" s="226">
        <v>0</v>
      </c>
      <c r="R315" s="226" t="s">
        <v>4971</v>
      </c>
    </row>
    <row r="316" spans="6:18" x14ac:dyDescent="0.3">
      <c r="F316" s="173" t="s">
        <v>4971</v>
      </c>
      <c r="G316" s="212" t="s">
        <v>4971</v>
      </c>
      <c r="H316" s="42" t="s">
        <v>4971</v>
      </c>
      <c r="I316" s="42" t="s">
        <v>4971</v>
      </c>
      <c r="J316" s="42" t="s">
        <v>4971</v>
      </c>
      <c r="K316" s="213" t="s">
        <v>4971</v>
      </c>
      <c r="L316" s="213" t="s">
        <v>4971</v>
      </c>
      <c r="M316" s="220" t="s">
        <v>4971</v>
      </c>
      <c r="N316" s="223" t="s">
        <v>4971</v>
      </c>
      <c r="O316" s="226" t="s">
        <v>4971</v>
      </c>
      <c r="P316" s="236" t="s">
        <v>4971</v>
      </c>
      <c r="Q316" s="226">
        <v>0</v>
      </c>
      <c r="R316" s="226" t="s">
        <v>4971</v>
      </c>
    </row>
    <row r="317" spans="6:18" x14ac:dyDescent="0.3">
      <c r="F317" s="173" t="s">
        <v>4971</v>
      </c>
      <c r="G317" s="212" t="s">
        <v>4971</v>
      </c>
      <c r="H317" s="42" t="s">
        <v>4971</v>
      </c>
      <c r="I317" s="42" t="s">
        <v>4971</v>
      </c>
      <c r="J317" s="42" t="s">
        <v>4971</v>
      </c>
      <c r="K317" s="213" t="s">
        <v>4971</v>
      </c>
      <c r="L317" s="213" t="s">
        <v>4971</v>
      </c>
      <c r="M317" s="220" t="s">
        <v>4971</v>
      </c>
      <c r="N317" s="223" t="s">
        <v>4971</v>
      </c>
      <c r="O317" s="226" t="s">
        <v>4971</v>
      </c>
      <c r="P317" s="236" t="s">
        <v>4971</v>
      </c>
      <c r="Q317" s="226">
        <v>0</v>
      </c>
      <c r="R317" s="226" t="s">
        <v>4971</v>
      </c>
    </row>
    <row r="318" spans="6:18" x14ac:dyDescent="0.3">
      <c r="F318" s="173" t="s">
        <v>4971</v>
      </c>
      <c r="G318" s="212" t="s">
        <v>4971</v>
      </c>
      <c r="H318" s="42" t="s">
        <v>4971</v>
      </c>
      <c r="I318" s="42" t="s">
        <v>4971</v>
      </c>
      <c r="J318" s="42" t="s">
        <v>4971</v>
      </c>
      <c r="K318" s="213" t="s">
        <v>4971</v>
      </c>
      <c r="L318" s="213" t="s">
        <v>4971</v>
      </c>
      <c r="M318" s="220" t="s">
        <v>4971</v>
      </c>
      <c r="N318" s="223" t="s">
        <v>4971</v>
      </c>
      <c r="O318" s="226" t="s">
        <v>4971</v>
      </c>
      <c r="P318" s="236" t="s">
        <v>4971</v>
      </c>
      <c r="Q318" s="226">
        <v>0</v>
      </c>
      <c r="R318" s="226" t="s">
        <v>4971</v>
      </c>
    </row>
    <row r="319" spans="6:18" x14ac:dyDescent="0.3">
      <c r="F319" s="173" t="s">
        <v>4971</v>
      </c>
      <c r="G319" s="212" t="s">
        <v>4971</v>
      </c>
      <c r="H319" s="42" t="s">
        <v>4971</v>
      </c>
      <c r="I319" s="42" t="s">
        <v>4971</v>
      </c>
      <c r="J319" s="42" t="s">
        <v>4971</v>
      </c>
      <c r="K319" s="213" t="s">
        <v>4971</v>
      </c>
      <c r="L319" s="213" t="s">
        <v>4971</v>
      </c>
      <c r="M319" s="220" t="s">
        <v>4971</v>
      </c>
      <c r="N319" s="223" t="s">
        <v>4971</v>
      </c>
      <c r="O319" s="226" t="s">
        <v>4971</v>
      </c>
      <c r="P319" s="236" t="s">
        <v>4971</v>
      </c>
      <c r="Q319" s="226">
        <v>0</v>
      </c>
      <c r="R319" s="226" t="s">
        <v>4971</v>
      </c>
    </row>
    <row r="320" spans="6:18" x14ac:dyDescent="0.3">
      <c r="F320" s="173" t="s">
        <v>4971</v>
      </c>
      <c r="G320" s="212" t="s">
        <v>4971</v>
      </c>
      <c r="H320" s="42" t="s">
        <v>4971</v>
      </c>
      <c r="I320" s="42" t="s">
        <v>4971</v>
      </c>
      <c r="J320" s="42" t="s">
        <v>4971</v>
      </c>
      <c r="K320" s="213" t="s">
        <v>4971</v>
      </c>
      <c r="L320" s="213" t="s">
        <v>4971</v>
      </c>
      <c r="M320" s="220" t="s">
        <v>4971</v>
      </c>
      <c r="N320" s="223" t="s">
        <v>4971</v>
      </c>
      <c r="O320" s="226" t="s">
        <v>4971</v>
      </c>
      <c r="P320" s="236" t="s">
        <v>4971</v>
      </c>
      <c r="Q320" s="226">
        <v>0</v>
      </c>
      <c r="R320" s="226" t="s">
        <v>4971</v>
      </c>
    </row>
    <row r="321" spans="6:18" x14ac:dyDescent="0.3">
      <c r="F321" s="173" t="s">
        <v>4971</v>
      </c>
      <c r="G321" s="212" t="s">
        <v>4971</v>
      </c>
      <c r="H321" s="42" t="s">
        <v>4971</v>
      </c>
      <c r="I321" s="42" t="s">
        <v>4971</v>
      </c>
      <c r="J321" s="42" t="s">
        <v>4971</v>
      </c>
      <c r="K321" s="213" t="s">
        <v>4971</v>
      </c>
      <c r="L321" s="213" t="s">
        <v>4971</v>
      </c>
      <c r="M321" s="220" t="s">
        <v>4971</v>
      </c>
      <c r="N321" s="223" t="s">
        <v>4971</v>
      </c>
      <c r="O321" s="226" t="s">
        <v>4971</v>
      </c>
      <c r="P321" s="236" t="s">
        <v>4971</v>
      </c>
      <c r="Q321" s="226">
        <v>0</v>
      </c>
      <c r="R321" s="226" t="s">
        <v>4971</v>
      </c>
    </row>
    <row r="322" spans="6:18" x14ac:dyDescent="0.3">
      <c r="F322" s="173" t="s">
        <v>4971</v>
      </c>
      <c r="G322" s="212" t="s">
        <v>4971</v>
      </c>
      <c r="H322" s="42" t="s">
        <v>4971</v>
      </c>
      <c r="I322" s="42" t="s">
        <v>4971</v>
      </c>
      <c r="J322" s="42" t="s">
        <v>4971</v>
      </c>
      <c r="K322" s="213" t="s">
        <v>4971</v>
      </c>
      <c r="L322" s="213" t="s">
        <v>4971</v>
      </c>
      <c r="M322" s="220" t="s">
        <v>4971</v>
      </c>
      <c r="N322" s="223" t="s">
        <v>4971</v>
      </c>
      <c r="O322" s="226" t="s">
        <v>4971</v>
      </c>
      <c r="P322" s="236" t="s">
        <v>4971</v>
      </c>
      <c r="Q322" s="226">
        <v>0</v>
      </c>
      <c r="R322" s="226" t="s">
        <v>4971</v>
      </c>
    </row>
    <row r="323" spans="6:18" x14ac:dyDescent="0.3">
      <c r="F323" s="173" t="s">
        <v>4971</v>
      </c>
      <c r="G323" s="212" t="s">
        <v>4971</v>
      </c>
      <c r="H323" s="42" t="s">
        <v>4971</v>
      </c>
      <c r="I323" s="42" t="s">
        <v>4971</v>
      </c>
      <c r="J323" s="42" t="s">
        <v>4971</v>
      </c>
      <c r="K323" s="213" t="s">
        <v>4971</v>
      </c>
      <c r="L323" s="213" t="s">
        <v>4971</v>
      </c>
      <c r="M323" s="220" t="s">
        <v>4971</v>
      </c>
      <c r="N323" s="223" t="s">
        <v>4971</v>
      </c>
      <c r="O323" s="226" t="s">
        <v>4971</v>
      </c>
      <c r="P323" s="236" t="s">
        <v>4971</v>
      </c>
      <c r="Q323" s="226">
        <v>0</v>
      </c>
      <c r="R323" s="226" t="s">
        <v>4971</v>
      </c>
    </row>
    <row r="324" spans="6:18" x14ac:dyDescent="0.3">
      <c r="F324" s="173" t="s">
        <v>4971</v>
      </c>
      <c r="G324" s="212" t="s">
        <v>4971</v>
      </c>
      <c r="H324" s="42" t="s">
        <v>4971</v>
      </c>
      <c r="I324" s="42" t="s">
        <v>4971</v>
      </c>
      <c r="J324" s="42" t="s">
        <v>4971</v>
      </c>
      <c r="K324" s="213" t="s">
        <v>4971</v>
      </c>
      <c r="L324" s="213" t="s">
        <v>4971</v>
      </c>
      <c r="M324" s="220" t="s">
        <v>4971</v>
      </c>
      <c r="N324" s="223" t="s">
        <v>4971</v>
      </c>
      <c r="O324" s="226" t="s">
        <v>4971</v>
      </c>
      <c r="P324" s="236" t="s">
        <v>4971</v>
      </c>
      <c r="Q324" s="226">
        <v>0</v>
      </c>
      <c r="R324" s="226" t="s">
        <v>4971</v>
      </c>
    </row>
    <row r="325" spans="6:18" x14ac:dyDescent="0.3">
      <c r="F325" s="173" t="s">
        <v>4971</v>
      </c>
      <c r="G325" s="212" t="s">
        <v>4971</v>
      </c>
      <c r="H325" s="42" t="s">
        <v>4971</v>
      </c>
      <c r="I325" s="42" t="s">
        <v>4971</v>
      </c>
      <c r="J325" s="42" t="s">
        <v>4971</v>
      </c>
      <c r="K325" s="213" t="s">
        <v>4971</v>
      </c>
      <c r="L325" s="213" t="s">
        <v>4971</v>
      </c>
      <c r="M325" s="220" t="s">
        <v>4971</v>
      </c>
      <c r="N325" s="223" t="s">
        <v>4971</v>
      </c>
      <c r="O325" s="226" t="s">
        <v>4971</v>
      </c>
      <c r="P325" s="236" t="s">
        <v>4971</v>
      </c>
      <c r="Q325" s="226">
        <v>0</v>
      </c>
      <c r="R325" s="226" t="s">
        <v>4971</v>
      </c>
    </row>
    <row r="326" spans="6:18" x14ac:dyDescent="0.3">
      <c r="F326" s="173" t="s">
        <v>4971</v>
      </c>
      <c r="G326" s="212" t="s">
        <v>4971</v>
      </c>
      <c r="H326" s="42" t="s">
        <v>4971</v>
      </c>
      <c r="I326" s="42" t="s">
        <v>4971</v>
      </c>
      <c r="J326" s="42" t="s">
        <v>4971</v>
      </c>
      <c r="K326" s="213" t="s">
        <v>4971</v>
      </c>
      <c r="L326" s="213" t="s">
        <v>4971</v>
      </c>
      <c r="M326" s="220" t="s">
        <v>4971</v>
      </c>
      <c r="N326" s="223" t="s">
        <v>4971</v>
      </c>
      <c r="O326" s="226" t="s">
        <v>4971</v>
      </c>
      <c r="P326" s="236" t="s">
        <v>4971</v>
      </c>
      <c r="Q326" s="226">
        <v>0</v>
      </c>
      <c r="R326" s="226" t="s">
        <v>4971</v>
      </c>
    </row>
    <row r="327" spans="6:18" x14ac:dyDescent="0.3">
      <c r="F327" s="173" t="s">
        <v>4971</v>
      </c>
      <c r="G327" s="212" t="s">
        <v>4971</v>
      </c>
      <c r="H327" s="42" t="s">
        <v>4971</v>
      </c>
      <c r="I327" s="42" t="s">
        <v>4971</v>
      </c>
      <c r="J327" s="42" t="s">
        <v>4971</v>
      </c>
      <c r="K327" s="213" t="s">
        <v>4971</v>
      </c>
      <c r="L327" s="213" t="s">
        <v>4971</v>
      </c>
      <c r="M327" s="220" t="s">
        <v>4971</v>
      </c>
      <c r="N327" s="223" t="s">
        <v>4971</v>
      </c>
      <c r="O327" s="226" t="s">
        <v>4971</v>
      </c>
      <c r="P327" s="236" t="s">
        <v>4971</v>
      </c>
      <c r="Q327" s="226">
        <v>0</v>
      </c>
      <c r="R327" s="226" t="s">
        <v>4971</v>
      </c>
    </row>
    <row r="328" spans="6:18" x14ac:dyDescent="0.3">
      <c r="F328" s="173" t="s">
        <v>4971</v>
      </c>
      <c r="G328" s="212" t="s">
        <v>4971</v>
      </c>
      <c r="H328" s="42" t="s">
        <v>4971</v>
      </c>
      <c r="I328" s="42" t="s">
        <v>4971</v>
      </c>
      <c r="J328" s="42" t="s">
        <v>4971</v>
      </c>
      <c r="K328" s="213" t="s">
        <v>4971</v>
      </c>
      <c r="L328" s="213" t="s">
        <v>4971</v>
      </c>
      <c r="M328" s="220" t="s">
        <v>4971</v>
      </c>
      <c r="N328" s="223" t="s">
        <v>4971</v>
      </c>
      <c r="O328" s="226" t="s">
        <v>4971</v>
      </c>
      <c r="P328" s="236" t="s">
        <v>4971</v>
      </c>
      <c r="Q328" s="226">
        <v>0</v>
      </c>
      <c r="R328" s="226" t="s">
        <v>4971</v>
      </c>
    </row>
    <row r="329" spans="6:18" x14ac:dyDescent="0.3">
      <c r="F329" s="173" t="s">
        <v>4971</v>
      </c>
      <c r="G329" s="212" t="s">
        <v>4971</v>
      </c>
      <c r="H329" s="42" t="s">
        <v>4971</v>
      </c>
      <c r="I329" s="42" t="s">
        <v>4971</v>
      </c>
      <c r="J329" s="42" t="s">
        <v>4971</v>
      </c>
      <c r="K329" s="213" t="s">
        <v>4971</v>
      </c>
      <c r="L329" s="213" t="s">
        <v>4971</v>
      </c>
      <c r="M329" s="220" t="s">
        <v>4971</v>
      </c>
      <c r="N329" s="223" t="s">
        <v>4971</v>
      </c>
      <c r="O329" s="226" t="s">
        <v>4971</v>
      </c>
      <c r="P329" s="236" t="s">
        <v>4971</v>
      </c>
      <c r="Q329" s="226">
        <v>0</v>
      </c>
      <c r="R329" s="226" t="s">
        <v>4971</v>
      </c>
    </row>
    <row r="330" spans="6:18" x14ac:dyDescent="0.3">
      <c r="F330" s="173" t="s">
        <v>4971</v>
      </c>
      <c r="G330" s="212" t="s">
        <v>4971</v>
      </c>
      <c r="H330" s="42" t="s">
        <v>4971</v>
      </c>
      <c r="I330" s="42" t="s">
        <v>4971</v>
      </c>
      <c r="J330" s="42" t="s">
        <v>4971</v>
      </c>
      <c r="K330" s="213" t="s">
        <v>4971</v>
      </c>
      <c r="L330" s="213" t="s">
        <v>4971</v>
      </c>
      <c r="M330" s="220" t="s">
        <v>4971</v>
      </c>
      <c r="N330" s="223" t="s">
        <v>4971</v>
      </c>
      <c r="O330" s="226" t="s">
        <v>4971</v>
      </c>
      <c r="P330" s="236" t="s">
        <v>4971</v>
      </c>
      <c r="Q330" s="226">
        <v>0</v>
      </c>
      <c r="R330" s="226" t="s">
        <v>4971</v>
      </c>
    </row>
    <row r="331" spans="6:18" x14ac:dyDescent="0.3">
      <c r="F331" s="173" t="s">
        <v>4971</v>
      </c>
      <c r="G331" s="212" t="s">
        <v>4971</v>
      </c>
      <c r="H331" s="42" t="s">
        <v>4971</v>
      </c>
      <c r="I331" s="42" t="s">
        <v>4971</v>
      </c>
      <c r="J331" s="42" t="s">
        <v>4971</v>
      </c>
      <c r="K331" s="213" t="s">
        <v>4971</v>
      </c>
      <c r="L331" s="213" t="s">
        <v>4971</v>
      </c>
      <c r="M331" s="220" t="s">
        <v>4971</v>
      </c>
      <c r="N331" s="223" t="s">
        <v>4971</v>
      </c>
      <c r="O331" s="226" t="s">
        <v>4971</v>
      </c>
      <c r="P331" s="236" t="s">
        <v>4971</v>
      </c>
      <c r="Q331" s="226">
        <v>0</v>
      </c>
      <c r="R331" s="226" t="s">
        <v>4971</v>
      </c>
    </row>
    <row r="332" spans="6:18" x14ac:dyDescent="0.3">
      <c r="F332" s="173" t="s">
        <v>4971</v>
      </c>
      <c r="G332" s="212" t="s">
        <v>4971</v>
      </c>
      <c r="H332" s="42" t="s">
        <v>4971</v>
      </c>
      <c r="I332" s="42" t="s">
        <v>4971</v>
      </c>
      <c r="J332" s="42" t="s">
        <v>4971</v>
      </c>
      <c r="K332" s="213" t="s">
        <v>4971</v>
      </c>
      <c r="L332" s="213" t="s">
        <v>4971</v>
      </c>
      <c r="M332" s="220" t="s">
        <v>4971</v>
      </c>
      <c r="N332" s="223" t="s">
        <v>4971</v>
      </c>
      <c r="O332" s="226" t="s">
        <v>4971</v>
      </c>
      <c r="P332" s="236" t="s">
        <v>4971</v>
      </c>
      <c r="Q332" s="226">
        <v>0</v>
      </c>
      <c r="R332" s="226" t="s">
        <v>4971</v>
      </c>
    </row>
    <row r="333" spans="6:18" x14ac:dyDescent="0.3">
      <c r="F333" s="173" t="s">
        <v>4971</v>
      </c>
      <c r="G333" s="212" t="s">
        <v>4971</v>
      </c>
      <c r="H333" s="42" t="s">
        <v>4971</v>
      </c>
      <c r="I333" s="42" t="s">
        <v>4971</v>
      </c>
      <c r="J333" s="42" t="s">
        <v>4971</v>
      </c>
      <c r="K333" s="213" t="s">
        <v>4971</v>
      </c>
      <c r="L333" s="213" t="s">
        <v>4971</v>
      </c>
      <c r="M333" s="220" t="s">
        <v>4971</v>
      </c>
      <c r="N333" s="223" t="s">
        <v>4971</v>
      </c>
      <c r="O333" s="226" t="s">
        <v>4971</v>
      </c>
      <c r="P333" s="236" t="s">
        <v>4971</v>
      </c>
      <c r="Q333" s="226">
        <v>0</v>
      </c>
      <c r="R333" s="226" t="s">
        <v>4971</v>
      </c>
    </row>
    <row r="334" spans="6:18" x14ac:dyDescent="0.3">
      <c r="F334" s="173" t="s">
        <v>4971</v>
      </c>
      <c r="G334" s="212" t="s">
        <v>4971</v>
      </c>
      <c r="H334" s="42" t="s">
        <v>4971</v>
      </c>
      <c r="I334" s="42" t="s">
        <v>4971</v>
      </c>
      <c r="J334" s="42" t="s">
        <v>4971</v>
      </c>
      <c r="K334" s="213" t="s">
        <v>4971</v>
      </c>
      <c r="L334" s="213" t="s">
        <v>4971</v>
      </c>
      <c r="M334" s="220" t="s">
        <v>4971</v>
      </c>
      <c r="N334" s="223" t="s">
        <v>4971</v>
      </c>
      <c r="O334" s="226" t="s">
        <v>4971</v>
      </c>
      <c r="P334" s="236" t="s">
        <v>4971</v>
      </c>
      <c r="Q334" s="226">
        <v>0</v>
      </c>
      <c r="R334" s="226" t="s">
        <v>4971</v>
      </c>
    </row>
    <row r="335" spans="6:18" x14ac:dyDescent="0.3">
      <c r="F335" s="173" t="s">
        <v>4971</v>
      </c>
      <c r="G335" s="212" t="s">
        <v>4971</v>
      </c>
      <c r="H335" s="42" t="s">
        <v>4971</v>
      </c>
      <c r="I335" s="42" t="s">
        <v>4971</v>
      </c>
      <c r="J335" s="42" t="s">
        <v>4971</v>
      </c>
      <c r="K335" s="213" t="s">
        <v>4971</v>
      </c>
      <c r="L335" s="213" t="s">
        <v>4971</v>
      </c>
      <c r="M335" s="220" t="s">
        <v>4971</v>
      </c>
      <c r="N335" s="223" t="s">
        <v>4971</v>
      </c>
      <c r="O335" s="226" t="s">
        <v>4971</v>
      </c>
      <c r="P335" s="236" t="s">
        <v>4971</v>
      </c>
      <c r="Q335" s="226">
        <v>0</v>
      </c>
      <c r="R335" s="226" t="s">
        <v>4971</v>
      </c>
    </row>
    <row r="336" spans="6:18" x14ac:dyDescent="0.3">
      <c r="F336" s="173" t="s">
        <v>4971</v>
      </c>
      <c r="G336" s="212" t="s">
        <v>4971</v>
      </c>
      <c r="H336" s="42" t="s">
        <v>4971</v>
      </c>
      <c r="I336" s="42" t="s">
        <v>4971</v>
      </c>
      <c r="J336" s="42" t="s">
        <v>4971</v>
      </c>
      <c r="K336" s="213" t="s">
        <v>4971</v>
      </c>
      <c r="L336" s="213" t="s">
        <v>4971</v>
      </c>
      <c r="M336" s="220" t="s">
        <v>4971</v>
      </c>
      <c r="N336" s="223" t="s">
        <v>4971</v>
      </c>
      <c r="O336" s="226" t="s">
        <v>4971</v>
      </c>
      <c r="P336" s="236" t="s">
        <v>4971</v>
      </c>
      <c r="Q336" s="226">
        <v>0</v>
      </c>
      <c r="R336" s="226" t="s">
        <v>4971</v>
      </c>
    </row>
    <row r="337" spans="6:18" x14ac:dyDescent="0.3">
      <c r="F337" s="173" t="s">
        <v>4971</v>
      </c>
      <c r="G337" s="212" t="s">
        <v>4971</v>
      </c>
      <c r="H337" s="42" t="s">
        <v>4971</v>
      </c>
      <c r="I337" s="42" t="s">
        <v>4971</v>
      </c>
      <c r="J337" s="42" t="s">
        <v>4971</v>
      </c>
      <c r="K337" s="213" t="s">
        <v>4971</v>
      </c>
      <c r="L337" s="213" t="s">
        <v>4971</v>
      </c>
      <c r="M337" s="220" t="s">
        <v>4971</v>
      </c>
      <c r="N337" s="223" t="s">
        <v>4971</v>
      </c>
      <c r="O337" s="226" t="s">
        <v>4971</v>
      </c>
      <c r="P337" s="236" t="s">
        <v>4971</v>
      </c>
      <c r="Q337" s="226">
        <v>0</v>
      </c>
      <c r="R337" s="226" t="s">
        <v>4971</v>
      </c>
    </row>
    <row r="338" spans="6:18" x14ac:dyDescent="0.3">
      <c r="F338" s="173" t="s">
        <v>4971</v>
      </c>
      <c r="G338" s="212" t="s">
        <v>4971</v>
      </c>
      <c r="H338" s="42" t="s">
        <v>4971</v>
      </c>
      <c r="I338" s="42" t="s">
        <v>4971</v>
      </c>
      <c r="J338" s="42" t="s">
        <v>4971</v>
      </c>
      <c r="K338" s="213" t="s">
        <v>4971</v>
      </c>
      <c r="L338" s="213" t="s">
        <v>4971</v>
      </c>
      <c r="M338" s="220" t="s">
        <v>4971</v>
      </c>
      <c r="N338" s="223" t="s">
        <v>4971</v>
      </c>
      <c r="O338" s="226" t="s">
        <v>4971</v>
      </c>
      <c r="P338" s="236" t="s">
        <v>4971</v>
      </c>
      <c r="Q338" s="226">
        <v>0</v>
      </c>
      <c r="R338" s="226" t="s">
        <v>4971</v>
      </c>
    </row>
    <row r="339" spans="6:18" x14ac:dyDescent="0.3">
      <c r="F339" s="173" t="s">
        <v>4971</v>
      </c>
      <c r="G339" s="212" t="s">
        <v>4971</v>
      </c>
      <c r="H339" s="42" t="s">
        <v>4971</v>
      </c>
      <c r="I339" s="42" t="s">
        <v>4971</v>
      </c>
      <c r="J339" s="42" t="s">
        <v>4971</v>
      </c>
      <c r="K339" s="213" t="s">
        <v>4971</v>
      </c>
      <c r="L339" s="213" t="s">
        <v>4971</v>
      </c>
      <c r="M339" s="220" t="s">
        <v>4971</v>
      </c>
      <c r="N339" s="223" t="s">
        <v>4971</v>
      </c>
      <c r="O339" s="226" t="s">
        <v>4971</v>
      </c>
      <c r="P339" s="236" t="s">
        <v>4971</v>
      </c>
      <c r="Q339" s="226">
        <v>0</v>
      </c>
      <c r="R339" s="226" t="s">
        <v>4971</v>
      </c>
    </row>
    <row r="340" spans="6:18" x14ac:dyDescent="0.3">
      <c r="F340" s="173" t="s">
        <v>4971</v>
      </c>
      <c r="G340" s="212" t="s">
        <v>4971</v>
      </c>
      <c r="H340" s="42" t="s">
        <v>4971</v>
      </c>
      <c r="I340" s="42" t="s">
        <v>4971</v>
      </c>
      <c r="J340" s="42" t="s">
        <v>4971</v>
      </c>
      <c r="K340" s="213" t="s">
        <v>4971</v>
      </c>
      <c r="L340" s="213" t="s">
        <v>4971</v>
      </c>
      <c r="M340" s="220" t="s">
        <v>4971</v>
      </c>
      <c r="N340" s="223" t="s">
        <v>4971</v>
      </c>
      <c r="O340" s="226" t="s">
        <v>4971</v>
      </c>
      <c r="P340" s="236" t="s">
        <v>4971</v>
      </c>
      <c r="Q340" s="226">
        <v>0</v>
      </c>
      <c r="R340" s="226" t="s">
        <v>4971</v>
      </c>
    </row>
    <row r="341" spans="6:18" x14ac:dyDescent="0.3">
      <c r="F341" s="173" t="s">
        <v>4971</v>
      </c>
      <c r="G341" s="212" t="s">
        <v>4971</v>
      </c>
      <c r="H341" s="42" t="s">
        <v>4971</v>
      </c>
      <c r="I341" s="42" t="s">
        <v>4971</v>
      </c>
      <c r="J341" s="42" t="s">
        <v>4971</v>
      </c>
      <c r="K341" s="213" t="s">
        <v>4971</v>
      </c>
      <c r="L341" s="213" t="s">
        <v>4971</v>
      </c>
      <c r="M341" s="220" t="s">
        <v>4971</v>
      </c>
      <c r="N341" s="223" t="s">
        <v>4971</v>
      </c>
      <c r="O341" s="226" t="s">
        <v>4971</v>
      </c>
      <c r="P341" s="236" t="s">
        <v>4971</v>
      </c>
      <c r="Q341" s="226">
        <v>0</v>
      </c>
      <c r="R341" s="226" t="s">
        <v>4971</v>
      </c>
    </row>
    <row r="342" spans="6:18" x14ac:dyDescent="0.3">
      <c r="F342" s="173" t="s">
        <v>4971</v>
      </c>
      <c r="G342" s="212" t="s">
        <v>4971</v>
      </c>
      <c r="H342" s="42" t="s">
        <v>4971</v>
      </c>
      <c r="I342" s="42" t="s">
        <v>4971</v>
      </c>
      <c r="J342" s="42" t="s">
        <v>4971</v>
      </c>
      <c r="K342" s="213" t="s">
        <v>4971</v>
      </c>
      <c r="L342" s="213" t="s">
        <v>4971</v>
      </c>
      <c r="M342" s="220" t="s">
        <v>4971</v>
      </c>
      <c r="N342" s="223" t="s">
        <v>4971</v>
      </c>
      <c r="O342" s="226" t="s">
        <v>4971</v>
      </c>
      <c r="P342" s="236" t="s">
        <v>4971</v>
      </c>
      <c r="Q342" s="226">
        <v>0</v>
      </c>
      <c r="R342" s="226" t="s">
        <v>4971</v>
      </c>
    </row>
    <row r="343" spans="6:18" x14ac:dyDescent="0.3">
      <c r="F343" s="173" t="s">
        <v>4971</v>
      </c>
      <c r="G343" s="212" t="s">
        <v>4971</v>
      </c>
      <c r="H343" s="42" t="s">
        <v>4971</v>
      </c>
      <c r="I343" s="42" t="s">
        <v>4971</v>
      </c>
      <c r="J343" s="42" t="s">
        <v>4971</v>
      </c>
      <c r="K343" s="213" t="s">
        <v>4971</v>
      </c>
      <c r="L343" s="213" t="s">
        <v>4971</v>
      </c>
      <c r="M343" s="220" t="s">
        <v>4971</v>
      </c>
      <c r="N343" s="223" t="s">
        <v>4971</v>
      </c>
      <c r="O343" s="226" t="s">
        <v>4971</v>
      </c>
      <c r="P343" s="236" t="s">
        <v>4971</v>
      </c>
      <c r="Q343" s="226">
        <v>0</v>
      </c>
      <c r="R343" s="226" t="s">
        <v>4971</v>
      </c>
    </row>
    <row r="344" spans="6:18" x14ac:dyDescent="0.3">
      <c r="F344" s="173" t="s">
        <v>4971</v>
      </c>
      <c r="G344" s="212" t="s">
        <v>4971</v>
      </c>
      <c r="H344" s="42" t="s">
        <v>4971</v>
      </c>
      <c r="I344" s="42" t="s">
        <v>4971</v>
      </c>
      <c r="J344" s="42" t="s">
        <v>4971</v>
      </c>
      <c r="K344" s="213" t="s">
        <v>4971</v>
      </c>
      <c r="L344" s="213" t="s">
        <v>4971</v>
      </c>
      <c r="M344" s="220" t="s">
        <v>4971</v>
      </c>
      <c r="N344" s="223" t="s">
        <v>4971</v>
      </c>
      <c r="O344" s="226" t="s">
        <v>4971</v>
      </c>
      <c r="P344" s="236" t="s">
        <v>4971</v>
      </c>
      <c r="Q344" s="226">
        <v>0</v>
      </c>
      <c r="R344" s="226" t="s">
        <v>4971</v>
      </c>
    </row>
    <row r="345" spans="6:18" x14ac:dyDescent="0.3">
      <c r="F345" s="173" t="s">
        <v>4971</v>
      </c>
      <c r="G345" s="212" t="s">
        <v>4971</v>
      </c>
      <c r="H345" s="42" t="s">
        <v>4971</v>
      </c>
      <c r="I345" s="42" t="s">
        <v>4971</v>
      </c>
      <c r="J345" s="42" t="s">
        <v>4971</v>
      </c>
      <c r="K345" s="213" t="s">
        <v>4971</v>
      </c>
      <c r="L345" s="213" t="s">
        <v>4971</v>
      </c>
      <c r="M345" s="220" t="s">
        <v>4971</v>
      </c>
      <c r="N345" s="223" t="s">
        <v>4971</v>
      </c>
      <c r="O345" s="226" t="s">
        <v>4971</v>
      </c>
      <c r="P345" s="236" t="s">
        <v>4971</v>
      </c>
      <c r="Q345" s="226">
        <v>0</v>
      </c>
      <c r="R345" s="226" t="s">
        <v>4971</v>
      </c>
    </row>
    <row r="346" spans="6:18" x14ac:dyDescent="0.3">
      <c r="F346" s="173" t="s">
        <v>4971</v>
      </c>
      <c r="G346" s="212" t="s">
        <v>4971</v>
      </c>
      <c r="H346" s="42" t="s">
        <v>4971</v>
      </c>
      <c r="I346" s="42" t="s">
        <v>4971</v>
      </c>
      <c r="J346" s="42" t="s">
        <v>4971</v>
      </c>
      <c r="K346" s="213" t="s">
        <v>4971</v>
      </c>
      <c r="L346" s="213" t="s">
        <v>4971</v>
      </c>
      <c r="M346" s="220" t="s">
        <v>4971</v>
      </c>
      <c r="N346" s="223" t="s">
        <v>4971</v>
      </c>
      <c r="O346" s="226" t="s">
        <v>4971</v>
      </c>
      <c r="P346" s="236" t="s">
        <v>4971</v>
      </c>
      <c r="Q346" s="226">
        <v>0</v>
      </c>
      <c r="R346" s="226" t="s">
        <v>4971</v>
      </c>
    </row>
    <row r="347" spans="6:18" x14ac:dyDescent="0.3">
      <c r="F347" s="173" t="s">
        <v>4971</v>
      </c>
      <c r="G347" s="212" t="s">
        <v>4971</v>
      </c>
      <c r="H347" s="42" t="s">
        <v>4971</v>
      </c>
      <c r="I347" s="42" t="s">
        <v>4971</v>
      </c>
      <c r="J347" s="42" t="s">
        <v>4971</v>
      </c>
      <c r="K347" s="213" t="s">
        <v>4971</v>
      </c>
      <c r="L347" s="213" t="s">
        <v>4971</v>
      </c>
      <c r="M347" s="220" t="s">
        <v>4971</v>
      </c>
      <c r="N347" s="223" t="s">
        <v>4971</v>
      </c>
      <c r="O347" s="226" t="s">
        <v>4971</v>
      </c>
      <c r="P347" s="236" t="s">
        <v>4971</v>
      </c>
      <c r="Q347" s="226">
        <v>0</v>
      </c>
      <c r="R347" s="226" t="s">
        <v>4971</v>
      </c>
    </row>
    <row r="348" spans="6:18" x14ac:dyDescent="0.3">
      <c r="F348" s="173" t="s">
        <v>4971</v>
      </c>
      <c r="G348" s="212" t="s">
        <v>4971</v>
      </c>
      <c r="H348" s="42" t="s">
        <v>4971</v>
      </c>
      <c r="I348" s="42" t="s">
        <v>4971</v>
      </c>
      <c r="J348" s="42" t="s">
        <v>4971</v>
      </c>
      <c r="K348" s="213" t="s">
        <v>4971</v>
      </c>
      <c r="L348" s="213" t="s">
        <v>4971</v>
      </c>
      <c r="M348" s="220" t="s">
        <v>4971</v>
      </c>
      <c r="N348" s="223" t="s">
        <v>4971</v>
      </c>
      <c r="O348" s="226" t="s">
        <v>4971</v>
      </c>
      <c r="P348" s="236" t="s">
        <v>4971</v>
      </c>
      <c r="Q348" s="226">
        <v>0</v>
      </c>
      <c r="R348" s="226" t="s">
        <v>4971</v>
      </c>
    </row>
    <row r="349" spans="6:18" x14ac:dyDescent="0.3">
      <c r="F349" s="173" t="s">
        <v>4971</v>
      </c>
      <c r="G349" s="212" t="s">
        <v>4971</v>
      </c>
      <c r="H349" s="42" t="s">
        <v>4971</v>
      </c>
      <c r="I349" s="42" t="s">
        <v>4971</v>
      </c>
      <c r="J349" s="42" t="s">
        <v>4971</v>
      </c>
      <c r="K349" s="213" t="s">
        <v>4971</v>
      </c>
      <c r="L349" s="213" t="s">
        <v>4971</v>
      </c>
      <c r="M349" s="220" t="s">
        <v>4971</v>
      </c>
      <c r="N349" s="223" t="s">
        <v>4971</v>
      </c>
      <c r="O349" s="226" t="s">
        <v>4971</v>
      </c>
      <c r="P349" s="236" t="s">
        <v>4971</v>
      </c>
      <c r="Q349" s="226">
        <v>0</v>
      </c>
      <c r="R349" s="226" t="s">
        <v>4971</v>
      </c>
    </row>
    <row r="350" spans="6:18" x14ac:dyDescent="0.3">
      <c r="F350" s="173" t="s">
        <v>4971</v>
      </c>
      <c r="G350" s="212" t="s">
        <v>4971</v>
      </c>
      <c r="H350" s="42" t="s">
        <v>4971</v>
      </c>
      <c r="I350" s="42" t="s">
        <v>4971</v>
      </c>
      <c r="J350" s="42" t="s">
        <v>4971</v>
      </c>
      <c r="K350" s="213" t="s">
        <v>4971</v>
      </c>
      <c r="L350" s="213" t="s">
        <v>4971</v>
      </c>
      <c r="M350" s="220" t="s">
        <v>4971</v>
      </c>
      <c r="N350" s="223" t="s">
        <v>4971</v>
      </c>
      <c r="O350" s="226" t="s">
        <v>4971</v>
      </c>
      <c r="P350" s="236" t="s">
        <v>4971</v>
      </c>
      <c r="Q350" s="226">
        <v>0</v>
      </c>
      <c r="R350" s="226" t="s">
        <v>4971</v>
      </c>
    </row>
    <row r="351" spans="6:18" x14ac:dyDescent="0.3">
      <c r="F351" s="173" t="s">
        <v>4971</v>
      </c>
      <c r="G351" s="212" t="s">
        <v>4971</v>
      </c>
      <c r="H351" s="42" t="s">
        <v>4971</v>
      </c>
      <c r="I351" s="42" t="s">
        <v>4971</v>
      </c>
      <c r="J351" s="42" t="s">
        <v>4971</v>
      </c>
      <c r="K351" s="213" t="s">
        <v>4971</v>
      </c>
      <c r="L351" s="213" t="s">
        <v>4971</v>
      </c>
      <c r="M351" s="220" t="s">
        <v>4971</v>
      </c>
      <c r="N351" s="223" t="s">
        <v>4971</v>
      </c>
      <c r="O351" s="226" t="s">
        <v>4971</v>
      </c>
      <c r="P351" s="236" t="s">
        <v>4971</v>
      </c>
      <c r="Q351" s="226">
        <v>0</v>
      </c>
      <c r="R351" s="226" t="s">
        <v>4971</v>
      </c>
    </row>
    <row r="352" spans="6:18" x14ac:dyDescent="0.3">
      <c r="F352" s="173" t="s">
        <v>4971</v>
      </c>
      <c r="G352" s="212" t="s">
        <v>4971</v>
      </c>
      <c r="H352" s="42" t="s">
        <v>4971</v>
      </c>
      <c r="I352" s="42" t="s">
        <v>4971</v>
      </c>
      <c r="J352" s="42" t="s">
        <v>4971</v>
      </c>
      <c r="K352" s="213" t="s">
        <v>4971</v>
      </c>
      <c r="L352" s="213" t="s">
        <v>4971</v>
      </c>
      <c r="M352" s="220" t="s">
        <v>4971</v>
      </c>
      <c r="N352" s="223" t="s">
        <v>4971</v>
      </c>
      <c r="O352" s="226" t="s">
        <v>4971</v>
      </c>
      <c r="P352" s="236" t="s">
        <v>4971</v>
      </c>
      <c r="Q352" s="226">
        <v>0</v>
      </c>
      <c r="R352" s="226" t="s">
        <v>4971</v>
      </c>
    </row>
    <row r="353" spans="6:18" x14ac:dyDescent="0.3">
      <c r="F353" s="173" t="s">
        <v>4971</v>
      </c>
      <c r="G353" s="212" t="s">
        <v>4971</v>
      </c>
      <c r="H353" s="42" t="s">
        <v>4971</v>
      </c>
      <c r="I353" s="42" t="s">
        <v>4971</v>
      </c>
      <c r="J353" s="42" t="s">
        <v>4971</v>
      </c>
      <c r="K353" s="213" t="s">
        <v>4971</v>
      </c>
      <c r="L353" s="213" t="s">
        <v>4971</v>
      </c>
      <c r="M353" s="220" t="s">
        <v>4971</v>
      </c>
      <c r="N353" s="223" t="s">
        <v>4971</v>
      </c>
      <c r="O353" s="226" t="s">
        <v>4971</v>
      </c>
      <c r="P353" s="236" t="s">
        <v>4971</v>
      </c>
      <c r="Q353" s="226">
        <v>0</v>
      </c>
      <c r="R353" s="226" t="s">
        <v>4971</v>
      </c>
    </row>
    <row r="354" spans="6:18" x14ac:dyDescent="0.3">
      <c r="F354" s="173" t="s">
        <v>4971</v>
      </c>
      <c r="G354" s="212" t="s">
        <v>4971</v>
      </c>
      <c r="H354" s="42" t="s">
        <v>4971</v>
      </c>
      <c r="I354" s="42" t="s">
        <v>4971</v>
      </c>
      <c r="J354" s="42" t="s">
        <v>4971</v>
      </c>
      <c r="K354" s="213" t="s">
        <v>4971</v>
      </c>
      <c r="L354" s="213" t="s">
        <v>4971</v>
      </c>
      <c r="M354" s="220" t="s">
        <v>4971</v>
      </c>
      <c r="N354" s="223" t="s">
        <v>4971</v>
      </c>
      <c r="O354" s="226" t="s">
        <v>4971</v>
      </c>
      <c r="P354" s="236" t="s">
        <v>4971</v>
      </c>
      <c r="Q354" s="226">
        <v>0</v>
      </c>
      <c r="R354" s="226" t="s">
        <v>4971</v>
      </c>
    </row>
    <row r="355" spans="6:18" x14ac:dyDescent="0.3">
      <c r="F355" s="173" t="s">
        <v>4971</v>
      </c>
      <c r="G355" s="212" t="s">
        <v>4971</v>
      </c>
      <c r="H355" s="42" t="s">
        <v>4971</v>
      </c>
      <c r="I355" s="42" t="s">
        <v>4971</v>
      </c>
      <c r="J355" s="42" t="s">
        <v>4971</v>
      </c>
      <c r="K355" s="213" t="s">
        <v>4971</v>
      </c>
      <c r="L355" s="213" t="s">
        <v>4971</v>
      </c>
      <c r="M355" s="220" t="s">
        <v>4971</v>
      </c>
      <c r="N355" s="223" t="s">
        <v>4971</v>
      </c>
      <c r="O355" s="226" t="s">
        <v>4971</v>
      </c>
      <c r="P355" s="236" t="s">
        <v>4971</v>
      </c>
      <c r="Q355" s="226">
        <v>0</v>
      </c>
      <c r="R355" s="226" t="s">
        <v>4971</v>
      </c>
    </row>
    <row r="356" spans="6:18" x14ac:dyDescent="0.3">
      <c r="F356" s="173" t="s">
        <v>4971</v>
      </c>
      <c r="G356" s="212" t="s">
        <v>4971</v>
      </c>
      <c r="H356" s="42" t="s">
        <v>4971</v>
      </c>
      <c r="I356" s="42" t="s">
        <v>4971</v>
      </c>
      <c r="J356" s="42" t="s">
        <v>4971</v>
      </c>
      <c r="K356" s="213" t="s">
        <v>4971</v>
      </c>
      <c r="L356" s="213" t="s">
        <v>4971</v>
      </c>
      <c r="M356" s="220" t="s">
        <v>4971</v>
      </c>
      <c r="N356" s="223" t="s">
        <v>4971</v>
      </c>
      <c r="O356" s="226" t="s">
        <v>4971</v>
      </c>
      <c r="P356" s="236" t="s">
        <v>4971</v>
      </c>
      <c r="Q356" s="226">
        <v>0</v>
      </c>
      <c r="R356" s="226" t="s">
        <v>4971</v>
      </c>
    </row>
    <row r="357" spans="6:18" x14ac:dyDescent="0.3">
      <c r="F357" s="173" t="s">
        <v>4971</v>
      </c>
      <c r="G357" s="212" t="s">
        <v>4971</v>
      </c>
      <c r="H357" s="42" t="s">
        <v>4971</v>
      </c>
      <c r="I357" s="42" t="s">
        <v>4971</v>
      </c>
      <c r="J357" s="42" t="s">
        <v>4971</v>
      </c>
      <c r="K357" s="213" t="s">
        <v>4971</v>
      </c>
      <c r="L357" s="213" t="s">
        <v>4971</v>
      </c>
      <c r="M357" s="220" t="s">
        <v>4971</v>
      </c>
      <c r="N357" s="223" t="s">
        <v>4971</v>
      </c>
      <c r="O357" s="226" t="s">
        <v>4971</v>
      </c>
      <c r="P357" s="236" t="s">
        <v>4971</v>
      </c>
      <c r="Q357" s="226">
        <v>0</v>
      </c>
      <c r="R357" s="226" t="s">
        <v>4971</v>
      </c>
    </row>
    <row r="358" spans="6:18" x14ac:dyDescent="0.3">
      <c r="F358" s="173" t="s">
        <v>4971</v>
      </c>
      <c r="G358" s="212" t="s">
        <v>4971</v>
      </c>
      <c r="H358" s="42" t="s">
        <v>4971</v>
      </c>
      <c r="I358" s="42" t="s">
        <v>4971</v>
      </c>
      <c r="J358" s="42" t="s">
        <v>4971</v>
      </c>
      <c r="K358" s="213" t="s">
        <v>4971</v>
      </c>
      <c r="L358" s="213" t="s">
        <v>4971</v>
      </c>
      <c r="M358" s="220" t="s">
        <v>4971</v>
      </c>
      <c r="N358" s="223" t="s">
        <v>4971</v>
      </c>
      <c r="O358" s="226" t="s">
        <v>4971</v>
      </c>
      <c r="P358" s="236" t="s">
        <v>4971</v>
      </c>
      <c r="Q358" s="226">
        <v>0</v>
      </c>
      <c r="R358" s="226" t="s">
        <v>4971</v>
      </c>
    </row>
    <row r="359" spans="6:18" x14ac:dyDescent="0.3">
      <c r="F359" s="173" t="s">
        <v>4971</v>
      </c>
      <c r="G359" s="212" t="s">
        <v>4971</v>
      </c>
      <c r="H359" s="42" t="s">
        <v>4971</v>
      </c>
      <c r="I359" s="42" t="s">
        <v>4971</v>
      </c>
      <c r="J359" s="42" t="s">
        <v>4971</v>
      </c>
      <c r="K359" s="213" t="s">
        <v>4971</v>
      </c>
      <c r="L359" s="213" t="s">
        <v>4971</v>
      </c>
      <c r="M359" s="220" t="s">
        <v>4971</v>
      </c>
      <c r="N359" s="223" t="s">
        <v>4971</v>
      </c>
      <c r="O359" s="226" t="s">
        <v>4971</v>
      </c>
      <c r="P359" s="236" t="s">
        <v>4971</v>
      </c>
      <c r="Q359" s="226">
        <v>0</v>
      </c>
      <c r="R359" s="226" t="s">
        <v>4971</v>
      </c>
    </row>
    <row r="360" spans="6:18" x14ac:dyDescent="0.3">
      <c r="F360" s="173" t="s">
        <v>4971</v>
      </c>
      <c r="G360" s="212" t="s">
        <v>4971</v>
      </c>
      <c r="H360" s="42" t="s">
        <v>4971</v>
      </c>
      <c r="I360" s="42" t="s">
        <v>4971</v>
      </c>
      <c r="J360" s="42" t="s">
        <v>4971</v>
      </c>
      <c r="K360" s="213" t="s">
        <v>4971</v>
      </c>
      <c r="L360" s="213" t="s">
        <v>4971</v>
      </c>
      <c r="M360" s="220" t="s">
        <v>4971</v>
      </c>
      <c r="N360" s="223" t="s">
        <v>4971</v>
      </c>
      <c r="O360" s="226" t="s">
        <v>4971</v>
      </c>
      <c r="P360" s="236" t="s">
        <v>4971</v>
      </c>
      <c r="Q360" s="226">
        <v>0</v>
      </c>
      <c r="R360" s="226" t="s">
        <v>4971</v>
      </c>
    </row>
    <row r="361" spans="6:18" x14ac:dyDescent="0.3">
      <c r="F361" s="173" t="s">
        <v>4971</v>
      </c>
      <c r="G361" s="212" t="s">
        <v>4971</v>
      </c>
      <c r="H361" s="42" t="s">
        <v>4971</v>
      </c>
      <c r="I361" s="42" t="s">
        <v>4971</v>
      </c>
      <c r="J361" s="42" t="s">
        <v>4971</v>
      </c>
      <c r="K361" s="213" t="s">
        <v>4971</v>
      </c>
      <c r="L361" s="213" t="s">
        <v>4971</v>
      </c>
      <c r="M361" s="220" t="s">
        <v>4971</v>
      </c>
      <c r="N361" s="223" t="s">
        <v>4971</v>
      </c>
      <c r="O361" s="226" t="s">
        <v>4971</v>
      </c>
      <c r="P361" s="236" t="s">
        <v>4971</v>
      </c>
      <c r="Q361" s="226">
        <v>0</v>
      </c>
      <c r="R361" s="226" t="s">
        <v>4971</v>
      </c>
    </row>
    <row r="362" spans="6:18" x14ac:dyDescent="0.3">
      <c r="F362" s="173" t="s">
        <v>4971</v>
      </c>
      <c r="G362" s="212" t="s">
        <v>4971</v>
      </c>
      <c r="H362" s="42" t="s">
        <v>4971</v>
      </c>
      <c r="I362" s="42" t="s">
        <v>4971</v>
      </c>
      <c r="J362" s="42" t="s">
        <v>4971</v>
      </c>
      <c r="K362" s="213" t="s">
        <v>4971</v>
      </c>
      <c r="L362" s="213" t="s">
        <v>4971</v>
      </c>
      <c r="M362" s="220" t="s">
        <v>4971</v>
      </c>
      <c r="N362" s="223" t="s">
        <v>4971</v>
      </c>
      <c r="O362" s="226" t="s">
        <v>4971</v>
      </c>
      <c r="P362" s="236" t="s">
        <v>4971</v>
      </c>
      <c r="Q362" s="226">
        <v>0</v>
      </c>
      <c r="R362" s="226" t="s">
        <v>4971</v>
      </c>
    </row>
    <row r="363" spans="6:18" x14ac:dyDescent="0.3">
      <c r="F363" s="173" t="s">
        <v>4971</v>
      </c>
      <c r="G363" s="212" t="s">
        <v>4971</v>
      </c>
      <c r="H363" s="42" t="s">
        <v>4971</v>
      </c>
      <c r="I363" s="42" t="s">
        <v>4971</v>
      </c>
      <c r="J363" s="42" t="s">
        <v>4971</v>
      </c>
      <c r="K363" s="213" t="s">
        <v>4971</v>
      </c>
      <c r="L363" s="213" t="s">
        <v>4971</v>
      </c>
      <c r="M363" s="220" t="s">
        <v>4971</v>
      </c>
      <c r="N363" s="223" t="s">
        <v>4971</v>
      </c>
      <c r="O363" s="226" t="s">
        <v>4971</v>
      </c>
      <c r="P363" s="236" t="s">
        <v>4971</v>
      </c>
      <c r="Q363" s="226">
        <v>0</v>
      </c>
      <c r="R363" s="226" t="s">
        <v>4971</v>
      </c>
    </row>
    <row r="364" spans="6:18" x14ac:dyDescent="0.3">
      <c r="F364" s="173" t="s">
        <v>4971</v>
      </c>
      <c r="G364" s="212" t="s">
        <v>4971</v>
      </c>
      <c r="H364" s="42" t="s">
        <v>4971</v>
      </c>
      <c r="I364" s="42" t="s">
        <v>4971</v>
      </c>
      <c r="J364" s="42" t="s">
        <v>4971</v>
      </c>
      <c r="K364" s="213" t="s">
        <v>4971</v>
      </c>
      <c r="L364" s="213" t="s">
        <v>4971</v>
      </c>
      <c r="M364" s="220" t="s">
        <v>4971</v>
      </c>
      <c r="N364" s="223" t="s">
        <v>4971</v>
      </c>
      <c r="O364" s="226" t="s">
        <v>4971</v>
      </c>
      <c r="P364" s="236" t="s">
        <v>4971</v>
      </c>
      <c r="Q364" s="226">
        <v>0</v>
      </c>
      <c r="R364" s="226" t="s">
        <v>4971</v>
      </c>
    </row>
    <row r="365" spans="6:18" x14ac:dyDescent="0.3">
      <c r="F365" s="173" t="s">
        <v>4971</v>
      </c>
      <c r="G365" s="212" t="s">
        <v>4971</v>
      </c>
      <c r="H365" s="42" t="s">
        <v>4971</v>
      </c>
      <c r="I365" s="42" t="s">
        <v>4971</v>
      </c>
      <c r="J365" s="42" t="s">
        <v>4971</v>
      </c>
      <c r="K365" s="213" t="s">
        <v>4971</v>
      </c>
      <c r="L365" s="213" t="s">
        <v>4971</v>
      </c>
      <c r="M365" s="220" t="s">
        <v>4971</v>
      </c>
      <c r="N365" s="223" t="s">
        <v>4971</v>
      </c>
      <c r="O365" s="226" t="s">
        <v>4971</v>
      </c>
      <c r="P365" s="236" t="s">
        <v>4971</v>
      </c>
      <c r="Q365" s="226">
        <v>0</v>
      </c>
      <c r="R365" s="226" t="s">
        <v>4971</v>
      </c>
    </row>
    <row r="366" spans="6:18" x14ac:dyDescent="0.3">
      <c r="F366" s="173" t="s">
        <v>4971</v>
      </c>
      <c r="G366" s="212" t="s">
        <v>4971</v>
      </c>
      <c r="H366" s="42" t="s">
        <v>4971</v>
      </c>
      <c r="I366" s="42" t="s">
        <v>4971</v>
      </c>
      <c r="J366" s="42" t="s">
        <v>4971</v>
      </c>
      <c r="K366" s="213" t="s">
        <v>4971</v>
      </c>
      <c r="L366" s="213" t="s">
        <v>4971</v>
      </c>
      <c r="M366" s="220" t="s">
        <v>4971</v>
      </c>
      <c r="N366" s="223" t="s">
        <v>4971</v>
      </c>
      <c r="O366" s="226" t="s">
        <v>4971</v>
      </c>
      <c r="P366" s="236" t="s">
        <v>4971</v>
      </c>
      <c r="Q366" s="226">
        <v>0</v>
      </c>
      <c r="R366" s="226" t="s">
        <v>4971</v>
      </c>
    </row>
    <row r="367" spans="6:18" x14ac:dyDescent="0.3">
      <c r="F367" s="173" t="s">
        <v>4971</v>
      </c>
      <c r="G367" s="212" t="s">
        <v>4971</v>
      </c>
      <c r="H367" s="42" t="s">
        <v>4971</v>
      </c>
      <c r="I367" s="42" t="s">
        <v>4971</v>
      </c>
      <c r="J367" s="42" t="s">
        <v>4971</v>
      </c>
      <c r="K367" s="213" t="s">
        <v>4971</v>
      </c>
      <c r="L367" s="213" t="s">
        <v>4971</v>
      </c>
      <c r="M367" s="220" t="s">
        <v>4971</v>
      </c>
      <c r="N367" s="223" t="s">
        <v>4971</v>
      </c>
      <c r="O367" s="226" t="s">
        <v>4971</v>
      </c>
      <c r="P367" s="236" t="s">
        <v>4971</v>
      </c>
      <c r="Q367" s="226">
        <v>0</v>
      </c>
      <c r="R367" s="226" t="s">
        <v>4971</v>
      </c>
    </row>
    <row r="368" spans="6:18" x14ac:dyDescent="0.3">
      <c r="F368" s="173" t="s">
        <v>4971</v>
      </c>
      <c r="G368" s="212" t="s">
        <v>4971</v>
      </c>
      <c r="H368" s="42" t="s">
        <v>4971</v>
      </c>
      <c r="I368" s="42" t="s">
        <v>4971</v>
      </c>
      <c r="J368" s="42" t="s">
        <v>4971</v>
      </c>
      <c r="K368" s="213" t="s">
        <v>4971</v>
      </c>
      <c r="L368" s="213" t="s">
        <v>4971</v>
      </c>
      <c r="M368" s="220" t="s">
        <v>4971</v>
      </c>
      <c r="N368" s="223" t="s">
        <v>4971</v>
      </c>
      <c r="O368" s="226" t="s">
        <v>4971</v>
      </c>
      <c r="P368" s="236" t="s">
        <v>4971</v>
      </c>
      <c r="Q368" s="226">
        <v>0</v>
      </c>
      <c r="R368" s="226" t="s">
        <v>4971</v>
      </c>
    </row>
    <row r="369" spans="6:18" x14ac:dyDescent="0.3">
      <c r="F369" s="173" t="s">
        <v>4971</v>
      </c>
      <c r="G369" s="212" t="s">
        <v>4971</v>
      </c>
      <c r="H369" s="42" t="s">
        <v>4971</v>
      </c>
      <c r="I369" s="42" t="s">
        <v>4971</v>
      </c>
      <c r="J369" s="42" t="s">
        <v>4971</v>
      </c>
      <c r="K369" s="213" t="s">
        <v>4971</v>
      </c>
      <c r="L369" s="213" t="s">
        <v>4971</v>
      </c>
      <c r="M369" s="220" t="s">
        <v>4971</v>
      </c>
      <c r="N369" s="223" t="s">
        <v>4971</v>
      </c>
      <c r="O369" s="226" t="s">
        <v>4971</v>
      </c>
      <c r="P369" s="236" t="s">
        <v>4971</v>
      </c>
      <c r="Q369" s="226">
        <v>0</v>
      </c>
      <c r="R369" s="226" t="s">
        <v>4971</v>
      </c>
    </row>
    <row r="370" spans="6:18" x14ac:dyDescent="0.3">
      <c r="F370" s="173" t="s">
        <v>4971</v>
      </c>
      <c r="G370" s="212" t="s">
        <v>4971</v>
      </c>
      <c r="H370" s="42" t="s">
        <v>4971</v>
      </c>
      <c r="I370" s="42" t="s">
        <v>4971</v>
      </c>
      <c r="J370" s="42" t="s">
        <v>4971</v>
      </c>
      <c r="K370" s="213" t="s">
        <v>4971</v>
      </c>
      <c r="L370" s="213" t="s">
        <v>4971</v>
      </c>
      <c r="M370" s="220" t="s">
        <v>4971</v>
      </c>
      <c r="N370" s="223" t="s">
        <v>4971</v>
      </c>
      <c r="O370" s="226" t="s">
        <v>4971</v>
      </c>
      <c r="P370" s="236" t="s">
        <v>4971</v>
      </c>
      <c r="Q370" s="226">
        <v>0</v>
      </c>
      <c r="R370" s="226" t="s">
        <v>4971</v>
      </c>
    </row>
    <row r="371" spans="6:18" x14ac:dyDescent="0.3">
      <c r="F371" s="173" t="s">
        <v>4971</v>
      </c>
      <c r="G371" s="212" t="s">
        <v>4971</v>
      </c>
      <c r="H371" s="42" t="s">
        <v>4971</v>
      </c>
      <c r="I371" s="42" t="s">
        <v>4971</v>
      </c>
      <c r="J371" s="42" t="s">
        <v>4971</v>
      </c>
      <c r="K371" s="213" t="s">
        <v>4971</v>
      </c>
      <c r="L371" s="213" t="s">
        <v>4971</v>
      </c>
      <c r="M371" s="220" t="s">
        <v>4971</v>
      </c>
      <c r="N371" s="223" t="s">
        <v>4971</v>
      </c>
      <c r="O371" s="226" t="s">
        <v>4971</v>
      </c>
      <c r="P371" s="236" t="s">
        <v>4971</v>
      </c>
      <c r="Q371" s="226">
        <v>0</v>
      </c>
      <c r="R371" s="226" t="s">
        <v>4971</v>
      </c>
    </row>
    <row r="372" spans="6:18" x14ac:dyDescent="0.3">
      <c r="F372" s="173" t="s">
        <v>4971</v>
      </c>
      <c r="G372" s="212" t="s">
        <v>4971</v>
      </c>
      <c r="H372" s="42" t="s">
        <v>4971</v>
      </c>
      <c r="I372" s="42" t="s">
        <v>4971</v>
      </c>
      <c r="J372" s="42" t="s">
        <v>4971</v>
      </c>
      <c r="K372" s="213" t="s">
        <v>4971</v>
      </c>
      <c r="L372" s="213" t="s">
        <v>4971</v>
      </c>
      <c r="M372" s="220" t="s">
        <v>4971</v>
      </c>
      <c r="N372" s="223" t="s">
        <v>4971</v>
      </c>
      <c r="O372" s="226" t="s">
        <v>4971</v>
      </c>
      <c r="P372" s="236" t="s">
        <v>4971</v>
      </c>
      <c r="Q372" s="226">
        <v>0</v>
      </c>
      <c r="R372" s="226" t="s">
        <v>4971</v>
      </c>
    </row>
    <row r="373" spans="6:18" x14ac:dyDescent="0.3">
      <c r="F373" s="173" t="s">
        <v>4971</v>
      </c>
      <c r="G373" s="212" t="s">
        <v>4971</v>
      </c>
      <c r="H373" s="42" t="s">
        <v>4971</v>
      </c>
      <c r="I373" s="42" t="s">
        <v>4971</v>
      </c>
      <c r="J373" s="42" t="s">
        <v>4971</v>
      </c>
      <c r="K373" s="213" t="s">
        <v>4971</v>
      </c>
      <c r="L373" s="213" t="s">
        <v>4971</v>
      </c>
      <c r="M373" s="220" t="s">
        <v>4971</v>
      </c>
      <c r="N373" s="223" t="s">
        <v>4971</v>
      </c>
      <c r="O373" s="226" t="s">
        <v>4971</v>
      </c>
      <c r="P373" s="236" t="s">
        <v>4971</v>
      </c>
      <c r="Q373" s="226">
        <v>0</v>
      </c>
      <c r="R373" s="226" t="s">
        <v>4971</v>
      </c>
    </row>
    <row r="374" spans="6:18" x14ac:dyDescent="0.3">
      <c r="F374" s="173" t="s">
        <v>4971</v>
      </c>
      <c r="G374" s="212" t="s">
        <v>4971</v>
      </c>
      <c r="H374" s="42" t="s">
        <v>4971</v>
      </c>
      <c r="I374" s="42" t="s">
        <v>4971</v>
      </c>
      <c r="J374" s="42" t="s">
        <v>4971</v>
      </c>
      <c r="K374" s="213" t="s">
        <v>4971</v>
      </c>
      <c r="L374" s="213" t="s">
        <v>4971</v>
      </c>
      <c r="M374" s="220" t="s">
        <v>4971</v>
      </c>
      <c r="N374" s="223" t="s">
        <v>4971</v>
      </c>
      <c r="O374" s="226" t="s">
        <v>4971</v>
      </c>
      <c r="P374" s="236" t="s">
        <v>4971</v>
      </c>
      <c r="Q374" s="226">
        <v>0</v>
      </c>
      <c r="R374" s="226" t="s">
        <v>4971</v>
      </c>
    </row>
    <row r="375" spans="6:18" x14ac:dyDescent="0.3">
      <c r="F375" s="173" t="s">
        <v>4971</v>
      </c>
      <c r="G375" s="212" t="s">
        <v>4971</v>
      </c>
      <c r="H375" s="42" t="s">
        <v>4971</v>
      </c>
      <c r="I375" s="42" t="s">
        <v>4971</v>
      </c>
      <c r="J375" s="42" t="s">
        <v>4971</v>
      </c>
      <c r="K375" s="213" t="s">
        <v>4971</v>
      </c>
      <c r="L375" s="213" t="s">
        <v>4971</v>
      </c>
      <c r="M375" s="220" t="s">
        <v>4971</v>
      </c>
      <c r="N375" s="223" t="s">
        <v>4971</v>
      </c>
      <c r="O375" s="226" t="s">
        <v>4971</v>
      </c>
      <c r="P375" s="236" t="s">
        <v>4971</v>
      </c>
      <c r="Q375" s="226">
        <v>0</v>
      </c>
      <c r="R375" s="226" t="s">
        <v>4971</v>
      </c>
    </row>
    <row r="376" spans="6:18" x14ac:dyDescent="0.3">
      <c r="F376" s="173" t="s">
        <v>4971</v>
      </c>
      <c r="G376" s="212" t="s">
        <v>4971</v>
      </c>
      <c r="H376" s="42" t="s">
        <v>4971</v>
      </c>
      <c r="I376" s="42" t="s">
        <v>4971</v>
      </c>
      <c r="J376" s="42" t="s">
        <v>4971</v>
      </c>
      <c r="K376" s="213" t="s">
        <v>4971</v>
      </c>
      <c r="L376" s="213" t="s">
        <v>4971</v>
      </c>
      <c r="M376" s="220" t="s">
        <v>4971</v>
      </c>
      <c r="N376" s="223" t="s">
        <v>4971</v>
      </c>
      <c r="O376" s="226" t="s">
        <v>4971</v>
      </c>
      <c r="P376" s="236" t="s">
        <v>4971</v>
      </c>
      <c r="Q376" s="226">
        <v>0</v>
      </c>
      <c r="R376" s="226" t="s">
        <v>4971</v>
      </c>
    </row>
    <row r="377" spans="6:18" x14ac:dyDescent="0.3">
      <c r="F377" s="173" t="s">
        <v>4971</v>
      </c>
      <c r="G377" s="212" t="s">
        <v>4971</v>
      </c>
      <c r="H377" s="42" t="s">
        <v>4971</v>
      </c>
      <c r="I377" s="42" t="s">
        <v>4971</v>
      </c>
      <c r="J377" s="42" t="s">
        <v>4971</v>
      </c>
      <c r="K377" s="213" t="s">
        <v>4971</v>
      </c>
      <c r="L377" s="213" t="s">
        <v>4971</v>
      </c>
      <c r="M377" s="220" t="s">
        <v>4971</v>
      </c>
      <c r="N377" s="223" t="s">
        <v>4971</v>
      </c>
      <c r="O377" s="226" t="s">
        <v>4971</v>
      </c>
      <c r="P377" s="236" t="s">
        <v>4971</v>
      </c>
      <c r="Q377" s="226">
        <v>0</v>
      </c>
      <c r="R377" s="226" t="s">
        <v>4971</v>
      </c>
    </row>
    <row r="378" spans="6:18" x14ac:dyDescent="0.3">
      <c r="F378" s="173" t="s">
        <v>4971</v>
      </c>
      <c r="G378" s="212" t="s">
        <v>4971</v>
      </c>
      <c r="H378" s="42" t="s">
        <v>4971</v>
      </c>
      <c r="I378" s="42" t="s">
        <v>4971</v>
      </c>
      <c r="J378" s="42" t="s">
        <v>4971</v>
      </c>
      <c r="K378" s="213" t="s">
        <v>4971</v>
      </c>
      <c r="L378" s="213" t="s">
        <v>4971</v>
      </c>
      <c r="M378" s="220" t="s">
        <v>4971</v>
      </c>
      <c r="N378" s="223" t="s">
        <v>4971</v>
      </c>
      <c r="O378" s="226" t="s">
        <v>4971</v>
      </c>
      <c r="P378" s="236" t="s">
        <v>4971</v>
      </c>
      <c r="Q378" s="226">
        <v>0</v>
      </c>
      <c r="R378" s="226" t="s">
        <v>4971</v>
      </c>
    </row>
    <row r="379" spans="6:18" x14ac:dyDescent="0.3">
      <c r="F379" s="173" t="s">
        <v>4971</v>
      </c>
      <c r="G379" s="212" t="s">
        <v>4971</v>
      </c>
      <c r="H379" s="42" t="s">
        <v>4971</v>
      </c>
      <c r="I379" s="42" t="s">
        <v>4971</v>
      </c>
      <c r="J379" s="42" t="s">
        <v>4971</v>
      </c>
      <c r="K379" s="213" t="s">
        <v>4971</v>
      </c>
      <c r="L379" s="213" t="s">
        <v>4971</v>
      </c>
      <c r="M379" s="220" t="s">
        <v>4971</v>
      </c>
      <c r="N379" s="223" t="s">
        <v>4971</v>
      </c>
      <c r="O379" s="226" t="s">
        <v>4971</v>
      </c>
      <c r="P379" s="236" t="s">
        <v>4971</v>
      </c>
      <c r="Q379" s="226">
        <v>0</v>
      </c>
      <c r="R379" s="226" t="s">
        <v>4971</v>
      </c>
    </row>
    <row r="380" spans="6:18" x14ac:dyDescent="0.3">
      <c r="F380" s="173" t="s">
        <v>4971</v>
      </c>
      <c r="G380" s="212" t="s">
        <v>4971</v>
      </c>
      <c r="H380" s="42" t="s">
        <v>4971</v>
      </c>
      <c r="I380" s="42" t="s">
        <v>4971</v>
      </c>
      <c r="J380" s="42" t="s">
        <v>4971</v>
      </c>
      <c r="K380" s="213" t="s">
        <v>4971</v>
      </c>
      <c r="L380" s="213" t="s">
        <v>4971</v>
      </c>
      <c r="M380" s="220" t="s">
        <v>4971</v>
      </c>
      <c r="N380" s="223" t="s">
        <v>4971</v>
      </c>
      <c r="O380" s="226" t="s">
        <v>4971</v>
      </c>
      <c r="P380" s="236" t="s">
        <v>4971</v>
      </c>
      <c r="Q380" s="226">
        <v>0</v>
      </c>
      <c r="R380" s="226" t="s">
        <v>4971</v>
      </c>
    </row>
    <row r="381" spans="6:18" x14ac:dyDescent="0.3">
      <c r="F381" s="173" t="s">
        <v>4971</v>
      </c>
      <c r="G381" s="212" t="s">
        <v>4971</v>
      </c>
      <c r="H381" s="42" t="s">
        <v>4971</v>
      </c>
      <c r="I381" s="42" t="s">
        <v>4971</v>
      </c>
      <c r="J381" s="42" t="s">
        <v>4971</v>
      </c>
      <c r="K381" s="213" t="s">
        <v>4971</v>
      </c>
      <c r="L381" s="213" t="s">
        <v>4971</v>
      </c>
      <c r="M381" s="220" t="s">
        <v>4971</v>
      </c>
      <c r="N381" s="223" t="s">
        <v>4971</v>
      </c>
      <c r="O381" s="226" t="s">
        <v>4971</v>
      </c>
      <c r="P381" s="236" t="s">
        <v>4971</v>
      </c>
      <c r="Q381" s="226">
        <v>0</v>
      </c>
      <c r="R381" s="226" t="s">
        <v>4971</v>
      </c>
    </row>
    <row r="382" spans="6:18" x14ac:dyDescent="0.3">
      <c r="F382" s="173" t="s">
        <v>4971</v>
      </c>
      <c r="G382" s="212" t="s">
        <v>4971</v>
      </c>
      <c r="H382" s="42" t="s">
        <v>4971</v>
      </c>
      <c r="I382" s="42" t="s">
        <v>4971</v>
      </c>
      <c r="J382" s="42" t="s">
        <v>4971</v>
      </c>
      <c r="K382" s="213" t="s">
        <v>4971</v>
      </c>
      <c r="L382" s="213" t="s">
        <v>4971</v>
      </c>
      <c r="M382" s="220" t="s">
        <v>4971</v>
      </c>
      <c r="N382" s="223" t="s">
        <v>4971</v>
      </c>
      <c r="O382" s="226" t="s">
        <v>4971</v>
      </c>
      <c r="P382" s="236" t="s">
        <v>4971</v>
      </c>
      <c r="Q382" s="226">
        <v>0</v>
      </c>
      <c r="R382" s="226" t="s">
        <v>4971</v>
      </c>
    </row>
    <row r="383" spans="6:18" x14ac:dyDescent="0.3">
      <c r="F383" s="173" t="s">
        <v>4971</v>
      </c>
      <c r="G383" s="212" t="s">
        <v>4971</v>
      </c>
      <c r="H383" s="42" t="s">
        <v>4971</v>
      </c>
      <c r="I383" s="42" t="s">
        <v>4971</v>
      </c>
      <c r="J383" s="42" t="s">
        <v>4971</v>
      </c>
      <c r="K383" s="213" t="s">
        <v>4971</v>
      </c>
      <c r="L383" s="213" t="s">
        <v>4971</v>
      </c>
      <c r="M383" s="220" t="s">
        <v>4971</v>
      </c>
      <c r="N383" s="223" t="s">
        <v>4971</v>
      </c>
      <c r="O383" s="226" t="s">
        <v>4971</v>
      </c>
      <c r="P383" s="236" t="s">
        <v>4971</v>
      </c>
      <c r="Q383" s="226">
        <v>0</v>
      </c>
      <c r="R383" s="226" t="s">
        <v>4971</v>
      </c>
    </row>
    <row r="384" spans="6:18" x14ac:dyDescent="0.3">
      <c r="F384" s="173" t="s">
        <v>4971</v>
      </c>
      <c r="G384" s="212" t="s">
        <v>4971</v>
      </c>
      <c r="H384" s="42" t="s">
        <v>4971</v>
      </c>
      <c r="I384" s="42" t="s">
        <v>4971</v>
      </c>
      <c r="J384" s="42" t="s">
        <v>4971</v>
      </c>
      <c r="K384" s="213" t="s">
        <v>4971</v>
      </c>
      <c r="L384" s="213" t="s">
        <v>4971</v>
      </c>
      <c r="M384" s="220" t="s">
        <v>4971</v>
      </c>
      <c r="N384" s="223" t="s">
        <v>4971</v>
      </c>
      <c r="O384" s="226" t="s">
        <v>4971</v>
      </c>
      <c r="P384" s="236" t="s">
        <v>4971</v>
      </c>
      <c r="Q384" s="226">
        <v>0</v>
      </c>
      <c r="R384" s="226" t="s">
        <v>4971</v>
      </c>
    </row>
    <row r="385" spans="6:18" x14ac:dyDescent="0.3">
      <c r="F385" s="173" t="s">
        <v>4971</v>
      </c>
      <c r="G385" s="212" t="s">
        <v>4971</v>
      </c>
      <c r="H385" s="42" t="s">
        <v>4971</v>
      </c>
      <c r="I385" s="42" t="s">
        <v>4971</v>
      </c>
      <c r="J385" s="42" t="s">
        <v>4971</v>
      </c>
      <c r="K385" s="213" t="s">
        <v>4971</v>
      </c>
      <c r="L385" s="213" t="s">
        <v>4971</v>
      </c>
      <c r="M385" s="220" t="s">
        <v>4971</v>
      </c>
      <c r="N385" s="223" t="s">
        <v>4971</v>
      </c>
      <c r="O385" s="226" t="s">
        <v>4971</v>
      </c>
      <c r="P385" s="236" t="s">
        <v>4971</v>
      </c>
      <c r="Q385" s="226">
        <v>0</v>
      </c>
      <c r="R385" s="226" t="s">
        <v>4971</v>
      </c>
    </row>
    <row r="386" spans="6:18" x14ac:dyDescent="0.3">
      <c r="F386" s="173" t="s">
        <v>4971</v>
      </c>
      <c r="G386" s="212" t="s">
        <v>4971</v>
      </c>
      <c r="H386" s="42" t="s">
        <v>4971</v>
      </c>
      <c r="I386" s="42" t="s">
        <v>4971</v>
      </c>
      <c r="J386" s="42" t="s">
        <v>4971</v>
      </c>
      <c r="K386" s="213" t="s">
        <v>4971</v>
      </c>
      <c r="L386" s="213" t="s">
        <v>4971</v>
      </c>
      <c r="M386" s="220" t="s">
        <v>4971</v>
      </c>
      <c r="N386" s="223" t="s">
        <v>4971</v>
      </c>
      <c r="O386" s="226" t="s">
        <v>4971</v>
      </c>
      <c r="P386" s="236" t="s">
        <v>4971</v>
      </c>
      <c r="Q386" s="226">
        <v>0</v>
      </c>
      <c r="R386" s="226" t="s">
        <v>4971</v>
      </c>
    </row>
    <row r="387" spans="6:18" x14ac:dyDescent="0.3">
      <c r="F387" s="173" t="s">
        <v>4971</v>
      </c>
      <c r="G387" s="212" t="s">
        <v>4971</v>
      </c>
      <c r="H387" s="42" t="s">
        <v>4971</v>
      </c>
      <c r="I387" s="42" t="s">
        <v>4971</v>
      </c>
      <c r="J387" s="42" t="s">
        <v>4971</v>
      </c>
      <c r="K387" s="213" t="s">
        <v>4971</v>
      </c>
      <c r="L387" s="213" t="s">
        <v>4971</v>
      </c>
      <c r="M387" s="220" t="s">
        <v>4971</v>
      </c>
      <c r="N387" s="223" t="s">
        <v>4971</v>
      </c>
      <c r="O387" s="226" t="s">
        <v>4971</v>
      </c>
      <c r="P387" s="236" t="s">
        <v>4971</v>
      </c>
      <c r="Q387" s="226">
        <v>0</v>
      </c>
      <c r="R387" s="226" t="s">
        <v>4971</v>
      </c>
    </row>
    <row r="388" spans="6:18" x14ac:dyDescent="0.3">
      <c r="F388" s="173" t="s">
        <v>4971</v>
      </c>
      <c r="G388" s="212" t="s">
        <v>4971</v>
      </c>
      <c r="H388" s="42" t="s">
        <v>4971</v>
      </c>
      <c r="I388" s="42" t="s">
        <v>4971</v>
      </c>
      <c r="J388" s="42" t="s">
        <v>4971</v>
      </c>
      <c r="K388" s="213" t="s">
        <v>4971</v>
      </c>
      <c r="L388" s="213" t="s">
        <v>4971</v>
      </c>
      <c r="M388" s="220" t="s">
        <v>4971</v>
      </c>
      <c r="N388" s="223" t="s">
        <v>4971</v>
      </c>
      <c r="O388" s="226" t="s">
        <v>4971</v>
      </c>
      <c r="P388" s="236" t="s">
        <v>4971</v>
      </c>
      <c r="Q388" s="226">
        <v>0</v>
      </c>
      <c r="R388" s="226" t="s">
        <v>4971</v>
      </c>
    </row>
    <row r="389" spans="6:18" x14ac:dyDescent="0.3">
      <c r="F389" s="173" t="s">
        <v>4971</v>
      </c>
      <c r="G389" s="212" t="s">
        <v>4971</v>
      </c>
      <c r="H389" s="42" t="s">
        <v>4971</v>
      </c>
      <c r="I389" s="42" t="s">
        <v>4971</v>
      </c>
      <c r="J389" s="42" t="s">
        <v>4971</v>
      </c>
      <c r="K389" s="213" t="s">
        <v>4971</v>
      </c>
      <c r="L389" s="213" t="s">
        <v>4971</v>
      </c>
      <c r="M389" s="220" t="s">
        <v>4971</v>
      </c>
      <c r="N389" s="223" t="s">
        <v>4971</v>
      </c>
      <c r="O389" s="226" t="s">
        <v>4971</v>
      </c>
      <c r="P389" s="236" t="s">
        <v>4971</v>
      </c>
      <c r="Q389" s="226">
        <v>0</v>
      </c>
      <c r="R389" s="226" t="s">
        <v>4971</v>
      </c>
    </row>
    <row r="390" spans="6:18" x14ac:dyDescent="0.3">
      <c r="F390" s="173" t="s">
        <v>4971</v>
      </c>
      <c r="G390" s="212" t="s">
        <v>4971</v>
      </c>
      <c r="H390" s="42" t="s">
        <v>4971</v>
      </c>
      <c r="I390" s="42" t="s">
        <v>4971</v>
      </c>
      <c r="J390" s="42" t="s">
        <v>4971</v>
      </c>
      <c r="K390" s="213" t="s">
        <v>4971</v>
      </c>
      <c r="L390" s="213" t="s">
        <v>4971</v>
      </c>
      <c r="M390" s="220" t="s">
        <v>4971</v>
      </c>
      <c r="N390" s="223" t="s">
        <v>4971</v>
      </c>
      <c r="O390" s="226" t="s">
        <v>4971</v>
      </c>
      <c r="P390" s="236" t="s">
        <v>4971</v>
      </c>
      <c r="Q390" s="226">
        <v>0</v>
      </c>
      <c r="R390" s="226" t="s">
        <v>4971</v>
      </c>
    </row>
    <row r="391" spans="6:18" x14ac:dyDescent="0.3">
      <c r="F391" s="173" t="s">
        <v>4971</v>
      </c>
      <c r="G391" s="212" t="s">
        <v>4971</v>
      </c>
      <c r="H391" s="42" t="s">
        <v>4971</v>
      </c>
      <c r="I391" s="42" t="s">
        <v>4971</v>
      </c>
      <c r="J391" s="42" t="s">
        <v>4971</v>
      </c>
      <c r="K391" s="213" t="s">
        <v>4971</v>
      </c>
      <c r="L391" s="213" t="s">
        <v>4971</v>
      </c>
      <c r="M391" s="220" t="s">
        <v>4971</v>
      </c>
      <c r="N391" s="223" t="s">
        <v>4971</v>
      </c>
      <c r="O391" s="226" t="s">
        <v>4971</v>
      </c>
      <c r="P391" s="236" t="s">
        <v>4971</v>
      </c>
      <c r="Q391" s="226">
        <v>0</v>
      </c>
      <c r="R391" s="226" t="s">
        <v>4971</v>
      </c>
    </row>
    <row r="392" spans="6:18" x14ac:dyDescent="0.3">
      <c r="F392" s="173" t="s">
        <v>4971</v>
      </c>
      <c r="G392" s="212" t="s">
        <v>4971</v>
      </c>
      <c r="H392" s="42" t="s">
        <v>4971</v>
      </c>
      <c r="I392" s="42" t="s">
        <v>4971</v>
      </c>
      <c r="J392" s="42" t="s">
        <v>4971</v>
      </c>
      <c r="K392" s="213" t="s">
        <v>4971</v>
      </c>
      <c r="L392" s="213" t="s">
        <v>4971</v>
      </c>
      <c r="M392" s="220" t="s">
        <v>4971</v>
      </c>
      <c r="N392" s="223" t="s">
        <v>4971</v>
      </c>
      <c r="O392" s="226" t="s">
        <v>4971</v>
      </c>
      <c r="P392" s="236" t="s">
        <v>4971</v>
      </c>
      <c r="Q392" s="226">
        <v>0</v>
      </c>
      <c r="R392" s="226" t="s">
        <v>4971</v>
      </c>
    </row>
    <row r="393" spans="6:18" x14ac:dyDescent="0.3">
      <c r="F393" s="173" t="s">
        <v>4971</v>
      </c>
      <c r="G393" s="212" t="s">
        <v>4971</v>
      </c>
      <c r="H393" s="42" t="s">
        <v>4971</v>
      </c>
      <c r="I393" s="42" t="s">
        <v>4971</v>
      </c>
      <c r="J393" s="42" t="s">
        <v>4971</v>
      </c>
      <c r="K393" s="213" t="s">
        <v>4971</v>
      </c>
      <c r="L393" s="213" t="s">
        <v>4971</v>
      </c>
      <c r="M393" s="220" t="s">
        <v>4971</v>
      </c>
      <c r="N393" s="223" t="s">
        <v>4971</v>
      </c>
      <c r="O393" s="226" t="s">
        <v>4971</v>
      </c>
      <c r="P393" s="236" t="s">
        <v>4971</v>
      </c>
      <c r="Q393" s="226">
        <v>0</v>
      </c>
      <c r="R393" s="226" t="s">
        <v>4971</v>
      </c>
    </row>
    <row r="394" spans="6:18" x14ac:dyDescent="0.3">
      <c r="F394" s="173" t="s">
        <v>4971</v>
      </c>
      <c r="G394" s="212" t="s">
        <v>4971</v>
      </c>
      <c r="H394" s="42" t="s">
        <v>4971</v>
      </c>
      <c r="I394" s="42" t="s">
        <v>4971</v>
      </c>
      <c r="J394" s="42" t="s">
        <v>4971</v>
      </c>
      <c r="K394" s="213" t="s">
        <v>4971</v>
      </c>
      <c r="L394" s="213" t="s">
        <v>4971</v>
      </c>
      <c r="M394" s="220" t="s">
        <v>4971</v>
      </c>
      <c r="N394" s="223" t="s">
        <v>4971</v>
      </c>
      <c r="O394" s="226" t="s">
        <v>4971</v>
      </c>
      <c r="P394" s="236" t="s">
        <v>4971</v>
      </c>
      <c r="Q394" s="226">
        <v>0</v>
      </c>
      <c r="R394" s="226" t="s">
        <v>4971</v>
      </c>
    </row>
    <row r="395" spans="6:18" x14ac:dyDescent="0.3">
      <c r="F395" s="173" t="s">
        <v>4971</v>
      </c>
      <c r="G395" s="212" t="s">
        <v>4971</v>
      </c>
      <c r="H395" s="42" t="s">
        <v>4971</v>
      </c>
      <c r="I395" s="42" t="s">
        <v>4971</v>
      </c>
      <c r="J395" s="42" t="s">
        <v>4971</v>
      </c>
      <c r="K395" s="213" t="s">
        <v>4971</v>
      </c>
      <c r="L395" s="213" t="s">
        <v>4971</v>
      </c>
      <c r="M395" s="220" t="s">
        <v>4971</v>
      </c>
      <c r="N395" s="223" t="s">
        <v>4971</v>
      </c>
      <c r="O395" s="226" t="s">
        <v>4971</v>
      </c>
      <c r="P395" s="236" t="s">
        <v>4971</v>
      </c>
      <c r="Q395" s="226">
        <v>0</v>
      </c>
      <c r="R395" s="226" t="s">
        <v>4971</v>
      </c>
    </row>
    <row r="396" spans="6:18" x14ac:dyDescent="0.3">
      <c r="F396" s="173" t="s">
        <v>4971</v>
      </c>
      <c r="G396" s="212" t="s">
        <v>4971</v>
      </c>
      <c r="H396" s="42" t="s">
        <v>4971</v>
      </c>
      <c r="I396" s="42" t="s">
        <v>4971</v>
      </c>
      <c r="J396" s="42" t="s">
        <v>4971</v>
      </c>
      <c r="K396" s="213" t="s">
        <v>4971</v>
      </c>
      <c r="L396" s="213" t="s">
        <v>4971</v>
      </c>
      <c r="M396" s="220" t="s">
        <v>4971</v>
      </c>
      <c r="N396" s="223" t="s">
        <v>4971</v>
      </c>
      <c r="O396" s="226" t="s">
        <v>4971</v>
      </c>
      <c r="P396" s="236" t="s">
        <v>4971</v>
      </c>
      <c r="Q396" s="226">
        <v>0</v>
      </c>
      <c r="R396" s="226" t="s">
        <v>4971</v>
      </c>
    </row>
    <row r="397" spans="6:18" x14ac:dyDescent="0.3">
      <c r="F397" s="173" t="s">
        <v>4971</v>
      </c>
      <c r="G397" s="212" t="s">
        <v>4971</v>
      </c>
      <c r="H397" s="42" t="s">
        <v>4971</v>
      </c>
      <c r="I397" s="42" t="s">
        <v>4971</v>
      </c>
      <c r="J397" s="42" t="s">
        <v>4971</v>
      </c>
      <c r="K397" s="213" t="s">
        <v>4971</v>
      </c>
      <c r="L397" s="213" t="s">
        <v>4971</v>
      </c>
      <c r="M397" s="220" t="s">
        <v>4971</v>
      </c>
      <c r="N397" s="223" t="s">
        <v>4971</v>
      </c>
      <c r="O397" s="226" t="s">
        <v>4971</v>
      </c>
      <c r="P397" s="236" t="s">
        <v>4971</v>
      </c>
      <c r="Q397" s="226">
        <v>0</v>
      </c>
      <c r="R397" s="226" t="s">
        <v>4971</v>
      </c>
    </row>
    <row r="398" spans="6:18" x14ac:dyDescent="0.3">
      <c r="F398" s="173" t="s">
        <v>4971</v>
      </c>
      <c r="G398" s="212" t="s">
        <v>4971</v>
      </c>
      <c r="H398" s="42" t="s">
        <v>4971</v>
      </c>
      <c r="I398" s="42" t="s">
        <v>4971</v>
      </c>
      <c r="J398" s="42" t="s">
        <v>4971</v>
      </c>
      <c r="K398" s="213" t="s">
        <v>4971</v>
      </c>
      <c r="L398" s="213" t="s">
        <v>4971</v>
      </c>
      <c r="M398" s="220" t="s">
        <v>4971</v>
      </c>
      <c r="N398" s="223" t="s">
        <v>4971</v>
      </c>
      <c r="O398" s="226" t="s">
        <v>4971</v>
      </c>
      <c r="P398" s="236" t="s">
        <v>4971</v>
      </c>
      <c r="Q398" s="226">
        <v>0</v>
      </c>
      <c r="R398" s="226" t="s">
        <v>4971</v>
      </c>
    </row>
    <row r="399" spans="6:18" x14ac:dyDescent="0.3">
      <c r="F399" s="173" t="s">
        <v>4971</v>
      </c>
      <c r="G399" s="212" t="s">
        <v>4971</v>
      </c>
      <c r="H399" s="42" t="s">
        <v>4971</v>
      </c>
      <c r="I399" s="42" t="s">
        <v>4971</v>
      </c>
      <c r="J399" s="42" t="s">
        <v>4971</v>
      </c>
      <c r="K399" s="213" t="s">
        <v>4971</v>
      </c>
      <c r="L399" s="213" t="s">
        <v>4971</v>
      </c>
      <c r="M399" s="220" t="s">
        <v>4971</v>
      </c>
      <c r="N399" s="223" t="s">
        <v>4971</v>
      </c>
      <c r="O399" s="226" t="s">
        <v>4971</v>
      </c>
      <c r="P399" s="236" t="s">
        <v>4971</v>
      </c>
      <c r="Q399" s="226">
        <v>0</v>
      </c>
      <c r="R399" s="226" t="s">
        <v>4971</v>
      </c>
    </row>
    <row r="400" spans="6:18" x14ac:dyDescent="0.3">
      <c r="F400" s="173" t="s">
        <v>4971</v>
      </c>
      <c r="G400" s="212" t="s">
        <v>4971</v>
      </c>
      <c r="H400" s="42" t="s">
        <v>4971</v>
      </c>
      <c r="I400" s="42" t="s">
        <v>4971</v>
      </c>
      <c r="J400" s="42" t="s">
        <v>4971</v>
      </c>
      <c r="K400" s="213" t="s">
        <v>4971</v>
      </c>
      <c r="L400" s="213" t="s">
        <v>4971</v>
      </c>
      <c r="M400" s="220" t="s">
        <v>4971</v>
      </c>
      <c r="N400" s="223" t="s">
        <v>4971</v>
      </c>
      <c r="O400" s="226" t="s">
        <v>4971</v>
      </c>
      <c r="P400" s="236" t="s">
        <v>4971</v>
      </c>
      <c r="Q400" s="226">
        <v>0</v>
      </c>
      <c r="R400" s="226" t="s">
        <v>4971</v>
      </c>
    </row>
    <row r="401" spans="6:18" x14ac:dyDescent="0.3">
      <c r="F401" s="173" t="s">
        <v>4971</v>
      </c>
      <c r="G401" s="212" t="s">
        <v>4971</v>
      </c>
      <c r="H401" s="42" t="s">
        <v>4971</v>
      </c>
      <c r="I401" s="42" t="s">
        <v>4971</v>
      </c>
      <c r="J401" s="42" t="s">
        <v>4971</v>
      </c>
      <c r="K401" s="213" t="s">
        <v>4971</v>
      </c>
      <c r="L401" s="213" t="s">
        <v>4971</v>
      </c>
      <c r="M401" s="220" t="s">
        <v>4971</v>
      </c>
      <c r="N401" s="223" t="s">
        <v>4971</v>
      </c>
      <c r="O401" s="226" t="s">
        <v>4971</v>
      </c>
      <c r="P401" s="236" t="s">
        <v>4971</v>
      </c>
      <c r="Q401" s="226">
        <v>0</v>
      </c>
      <c r="R401" s="226" t="s">
        <v>4971</v>
      </c>
    </row>
    <row r="402" spans="6:18" x14ac:dyDescent="0.3">
      <c r="F402" s="173" t="s">
        <v>4971</v>
      </c>
      <c r="G402" s="212" t="s">
        <v>4971</v>
      </c>
      <c r="H402" s="42" t="s">
        <v>4971</v>
      </c>
      <c r="I402" s="42" t="s">
        <v>4971</v>
      </c>
      <c r="J402" s="42" t="s">
        <v>4971</v>
      </c>
      <c r="K402" s="213" t="s">
        <v>4971</v>
      </c>
      <c r="L402" s="213" t="s">
        <v>4971</v>
      </c>
      <c r="M402" s="220" t="s">
        <v>4971</v>
      </c>
      <c r="N402" s="223" t="s">
        <v>4971</v>
      </c>
      <c r="O402" s="226" t="s">
        <v>4971</v>
      </c>
      <c r="P402" s="236" t="s">
        <v>4971</v>
      </c>
      <c r="Q402" s="226">
        <v>0</v>
      </c>
      <c r="R402" s="226" t="s">
        <v>4971</v>
      </c>
    </row>
    <row r="403" spans="6:18" x14ac:dyDescent="0.3">
      <c r="F403" s="173" t="s">
        <v>4971</v>
      </c>
      <c r="G403" s="212" t="s">
        <v>4971</v>
      </c>
      <c r="H403" s="42" t="s">
        <v>4971</v>
      </c>
      <c r="I403" s="42" t="s">
        <v>4971</v>
      </c>
      <c r="J403" s="42" t="s">
        <v>4971</v>
      </c>
      <c r="K403" s="213" t="s">
        <v>4971</v>
      </c>
      <c r="L403" s="213" t="s">
        <v>4971</v>
      </c>
      <c r="M403" s="220" t="s">
        <v>4971</v>
      </c>
      <c r="N403" s="223" t="s">
        <v>4971</v>
      </c>
      <c r="O403" s="226" t="s">
        <v>4971</v>
      </c>
      <c r="P403" s="236" t="s">
        <v>4971</v>
      </c>
      <c r="Q403" s="226">
        <v>0</v>
      </c>
      <c r="R403" s="226" t="s">
        <v>4971</v>
      </c>
    </row>
    <row r="404" spans="6:18" x14ac:dyDescent="0.3">
      <c r="F404" s="173" t="s">
        <v>4971</v>
      </c>
      <c r="G404" s="212" t="s">
        <v>4971</v>
      </c>
      <c r="H404" s="42" t="s">
        <v>4971</v>
      </c>
      <c r="I404" s="42" t="s">
        <v>4971</v>
      </c>
      <c r="J404" s="42" t="s">
        <v>4971</v>
      </c>
      <c r="K404" s="213" t="s">
        <v>4971</v>
      </c>
      <c r="L404" s="213" t="s">
        <v>4971</v>
      </c>
      <c r="M404" s="220" t="s">
        <v>4971</v>
      </c>
      <c r="N404" s="223" t="s">
        <v>4971</v>
      </c>
      <c r="O404" s="226" t="s">
        <v>4971</v>
      </c>
      <c r="P404" s="236" t="s">
        <v>4971</v>
      </c>
      <c r="Q404" s="226">
        <v>0</v>
      </c>
      <c r="R404" s="226" t="s">
        <v>4971</v>
      </c>
    </row>
    <row r="405" spans="6:18" x14ac:dyDescent="0.3">
      <c r="F405" s="173" t="s">
        <v>4971</v>
      </c>
      <c r="G405" s="212" t="s">
        <v>4971</v>
      </c>
      <c r="H405" s="42" t="s">
        <v>4971</v>
      </c>
      <c r="I405" s="42" t="s">
        <v>4971</v>
      </c>
      <c r="J405" s="42" t="s">
        <v>4971</v>
      </c>
      <c r="K405" s="213" t="s">
        <v>4971</v>
      </c>
      <c r="L405" s="213" t="s">
        <v>4971</v>
      </c>
      <c r="M405" s="220" t="s">
        <v>4971</v>
      </c>
      <c r="N405" s="223" t="s">
        <v>4971</v>
      </c>
      <c r="O405" s="226" t="s">
        <v>4971</v>
      </c>
      <c r="P405" s="236" t="s">
        <v>4971</v>
      </c>
      <c r="Q405" s="226">
        <v>0</v>
      </c>
      <c r="R405" s="226" t="s">
        <v>4971</v>
      </c>
    </row>
    <row r="406" spans="6:18" x14ac:dyDescent="0.3">
      <c r="F406" s="173" t="s">
        <v>4971</v>
      </c>
      <c r="G406" s="212" t="s">
        <v>4971</v>
      </c>
      <c r="H406" s="42" t="s">
        <v>4971</v>
      </c>
      <c r="I406" s="42" t="s">
        <v>4971</v>
      </c>
      <c r="J406" s="42" t="s">
        <v>4971</v>
      </c>
      <c r="K406" s="213" t="s">
        <v>4971</v>
      </c>
      <c r="L406" s="213" t="s">
        <v>4971</v>
      </c>
      <c r="M406" s="220" t="s">
        <v>4971</v>
      </c>
      <c r="N406" s="223" t="s">
        <v>4971</v>
      </c>
      <c r="O406" s="226" t="s">
        <v>4971</v>
      </c>
      <c r="P406" s="236" t="s">
        <v>4971</v>
      </c>
      <c r="Q406" s="226">
        <v>0</v>
      </c>
      <c r="R406" s="226" t="s">
        <v>4971</v>
      </c>
    </row>
    <row r="407" spans="6:18" x14ac:dyDescent="0.3">
      <c r="F407" s="173" t="s">
        <v>4971</v>
      </c>
      <c r="G407" s="212" t="s">
        <v>4971</v>
      </c>
      <c r="H407" s="42" t="s">
        <v>4971</v>
      </c>
      <c r="I407" s="42" t="s">
        <v>4971</v>
      </c>
      <c r="J407" s="42" t="s">
        <v>4971</v>
      </c>
      <c r="K407" s="213" t="s">
        <v>4971</v>
      </c>
      <c r="L407" s="213" t="s">
        <v>4971</v>
      </c>
      <c r="M407" s="220" t="s">
        <v>4971</v>
      </c>
      <c r="N407" s="223" t="s">
        <v>4971</v>
      </c>
      <c r="O407" s="226" t="s">
        <v>4971</v>
      </c>
      <c r="P407" s="236" t="s">
        <v>4971</v>
      </c>
      <c r="Q407" s="226">
        <v>0</v>
      </c>
      <c r="R407" s="226" t="s">
        <v>4971</v>
      </c>
    </row>
    <row r="408" spans="6:18" x14ac:dyDescent="0.3">
      <c r="F408" s="173" t="s">
        <v>4971</v>
      </c>
      <c r="G408" s="212" t="s">
        <v>4971</v>
      </c>
      <c r="H408" s="42" t="s">
        <v>4971</v>
      </c>
      <c r="I408" s="42" t="s">
        <v>4971</v>
      </c>
      <c r="J408" s="42" t="s">
        <v>4971</v>
      </c>
      <c r="K408" s="213" t="s">
        <v>4971</v>
      </c>
      <c r="L408" s="213" t="s">
        <v>4971</v>
      </c>
      <c r="M408" s="220" t="s">
        <v>4971</v>
      </c>
      <c r="N408" s="223" t="s">
        <v>4971</v>
      </c>
      <c r="O408" s="226" t="s">
        <v>4971</v>
      </c>
      <c r="P408" s="236" t="s">
        <v>4971</v>
      </c>
      <c r="Q408" s="226">
        <v>0</v>
      </c>
      <c r="R408" s="226" t="s">
        <v>4971</v>
      </c>
    </row>
    <row r="409" spans="6:18" x14ac:dyDescent="0.3">
      <c r="F409" s="173" t="s">
        <v>4971</v>
      </c>
      <c r="G409" s="212" t="s">
        <v>4971</v>
      </c>
      <c r="H409" s="42" t="s">
        <v>4971</v>
      </c>
      <c r="I409" s="42" t="s">
        <v>4971</v>
      </c>
      <c r="J409" s="42" t="s">
        <v>4971</v>
      </c>
      <c r="K409" s="213" t="s">
        <v>4971</v>
      </c>
      <c r="L409" s="213" t="s">
        <v>4971</v>
      </c>
      <c r="M409" s="220" t="s">
        <v>4971</v>
      </c>
      <c r="N409" s="223" t="s">
        <v>4971</v>
      </c>
      <c r="O409" s="226" t="s">
        <v>4971</v>
      </c>
      <c r="P409" s="236" t="s">
        <v>4971</v>
      </c>
      <c r="Q409" s="226">
        <v>0</v>
      </c>
      <c r="R409" s="226" t="s">
        <v>4971</v>
      </c>
    </row>
    <row r="410" spans="6:18" x14ac:dyDescent="0.3">
      <c r="F410" s="173" t="s">
        <v>4971</v>
      </c>
      <c r="G410" s="212" t="s">
        <v>4971</v>
      </c>
      <c r="H410" s="42" t="s">
        <v>4971</v>
      </c>
      <c r="I410" s="42" t="s">
        <v>4971</v>
      </c>
      <c r="J410" s="42" t="s">
        <v>4971</v>
      </c>
      <c r="K410" s="213" t="s">
        <v>4971</v>
      </c>
      <c r="L410" s="213" t="s">
        <v>4971</v>
      </c>
      <c r="M410" s="220" t="s">
        <v>4971</v>
      </c>
      <c r="N410" s="223" t="s">
        <v>4971</v>
      </c>
      <c r="O410" s="226" t="s">
        <v>4971</v>
      </c>
      <c r="P410" s="236" t="s">
        <v>4971</v>
      </c>
      <c r="Q410" s="226">
        <v>0</v>
      </c>
      <c r="R410" s="226" t="s">
        <v>4971</v>
      </c>
    </row>
    <row r="411" spans="6:18" x14ac:dyDescent="0.3">
      <c r="F411" s="173" t="s">
        <v>4971</v>
      </c>
      <c r="G411" s="212" t="s">
        <v>4971</v>
      </c>
      <c r="H411" s="42" t="s">
        <v>4971</v>
      </c>
      <c r="I411" s="42" t="s">
        <v>4971</v>
      </c>
      <c r="J411" s="42" t="s">
        <v>4971</v>
      </c>
      <c r="K411" s="213" t="s">
        <v>4971</v>
      </c>
      <c r="L411" s="213" t="s">
        <v>4971</v>
      </c>
      <c r="M411" s="220" t="s">
        <v>4971</v>
      </c>
      <c r="N411" s="223" t="s">
        <v>4971</v>
      </c>
      <c r="O411" s="226" t="s">
        <v>4971</v>
      </c>
      <c r="P411" s="236" t="s">
        <v>4971</v>
      </c>
      <c r="Q411" s="226">
        <v>0</v>
      </c>
      <c r="R411" s="226" t="s">
        <v>4971</v>
      </c>
    </row>
    <row r="412" spans="6:18" x14ac:dyDescent="0.3">
      <c r="F412" s="173" t="s">
        <v>4971</v>
      </c>
      <c r="G412" s="212" t="s">
        <v>4971</v>
      </c>
      <c r="H412" s="42" t="s">
        <v>4971</v>
      </c>
      <c r="I412" s="42" t="s">
        <v>4971</v>
      </c>
      <c r="J412" s="42" t="s">
        <v>4971</v>
      </c>
      <c r="K412" s="213" t="s">
        <v>4971</v>
      </c>
      <c r="L412" s="213" t="s">
        <v>4971</v>
      </c>
      <c r="M412" s="220" t="s">
        <v>4971</v>
      </c>
      <c r="N412" s="223" t="s">
        <v>4971</v>
      </c>
      <c r="O412" s="226" t="s">
        <v>4971</v>
      </c>
      <c r="P412" s="236" t="s">
        <v>4971</v>
      </c>
      <c r="Q412" s="226">
        <v>0</v>
      </c>
      <c r="R412" s="226" t="s">
        <v>4971</v>
      </c>
    </row>
    <row r="413" spans="6:18" x14ac:dyDescent="0.3">
      <c r="F413" s="173" t="s">
        <v>4971</v>
      </c>
      <c r="G413" s="212" t="s">
        <v>4971</v>
      </c>
      <c r="H413" s="42" t="s">
        <v>4971</v>
      </c>
      <c r="I413" s="42" t="s">
        <v>4971</v>
      </c>
      <c r="J413" s="42" t="s">
        <v>4971</v>
      </c>
      <c r="K413" s="213" t="s">
        <v>4971</v>
      </c>
      <c r="L413" s="213" t="s">
        <v>4971</v>
      </c>
      <c r="M413" s="220" t="s">
        <v>4971</v>
      </c>
      <c r="N413" s="223" t="s">
        <v>4971</v>
      </c>
      <c r="O413" s="226" t="s">
        <v>4971</v>
      </c>
      <c r="P413" s="236" t="s">
        <v>4971</v>
      </c>
      <c r="Q413" s="226">
        <v>0</v>
      </c>
      <c r="R413" s="226" t="s">
        <v>4971</v>
      </c>
    </row>
    <row r="414" spans="6:18" x14ac:dyDescent="0.3">
      <c r="F414" s="173" t="s">
        <v>4971</v>
      </c>
      <c r="G414" s="212" t="s">
        <v>4971</v>
      </c>
      <c r="H414" s="42" t="s">
        <v>4971</v>
      </c>
      <c r="I414" s="42" t="s">
        <v>4971</v>
      </c>
      <c r="J414" s="42" t="s">
        <v>4971</v>
      </c>
      <c r="K414" s="213" t="s">
        <v>4971</v>
      </c>
      <c r="L414" s="213" t="s">
        <v>4971</v>
      </c>
      <c r="M414" s="220" t="s">
        <v>4971</v>
      </c>
      <c r="N414" s="223" t="s">
        <v>4971</v>
      </c>
      <c r="O414" s="226" t="s">
        <v>4971</v>
      </c>
      <c r="P414" s="236" t="s">
        <v>4971</v>
      </c>
      <c r="Q414" s="226">
        <v>0</v>
      </c>
      <c r="R414" s="226" t="s">
        <v>4971</v>
      </c>
    </row>
    <row r="415" spans="6:18" x14ac:dyDescent="0.3">
      <c r="F415" s="173" t="s">
        <v>4971</v>
      </c>
      <c r="G415" s="212" t="s">
        <v>4971</v>
      </c>
      <c r="H415" s="42" t="s">
        <v>4971</v>
      </c>
      <c r="I415" s="42" t="s">
        <v>4971</v>
      </c>
      <c r="J415" s="42" t="s">
        <v>4971</v>
      </c>
      <c r="K415" s="213" t="s">
        <v>4971</v>
      </c>
      <c r="L415" s="213" t="s">
        <v>4971</v>
      </c>
      <c r="M415" s="220" t="s">
        <v>4971</v>
      </c>
      <c r="N415" s="223" t="s">
        <v>4971</v>
      </c>
      <c r="O415" s="226" t="s">
        <v>4971</v>
      </c>
      <c r="P415" s="236" t="s">
        <v>4971</v>
      </c>
      <c r="Q415" s="226">
        <v>0</v>
      </c>
      <c r="R415" s="226" t="s">
        <v>4971</v>
      </c>
    </row>
    <row r="416" spans="6:18" x14ac:dyDescent="0.3">
      <c r="F416" s="173" t="s">
        <v>4971</v>
      </c>
      <c r="G416" s="212" t="s">
        <v>4971</v>
      </c>
      <c r="H416" s="42" t="s">
        <v>4971</v>
      </c>
      <c r="I416" s="42" t="s">
        <v>4971</v>
      </c>
      <c r="J416" s="42" t="s">
        <v>4971</v>
      </c>
      <c r="K416" s="213" t="s">
        <v>4971</v>
      </c>
      <c r="L416" s="213" t="s">
        <v>4971</v>
      </c>
      <c r="M416" s="220" t="s">
        <v>4971</v>
      </c>
      <c r="N416" s="223" t="s">
        <v>4971</v>
      </c>
      <c r="O416" s="226" t="s">
        <v>4971</v>
      </c>
      <c r="P416" s="236" t="s">
        <v>4971</v>
      </c>
      <c r="Q416" s="226">
        <v>0</v>
      </c>
      <c r="R416" s="226" t="s">
        <v>4971</v>
      </c>
    </row>
    <row r="417" spans="6:18" x14ac:dyDescent="0.3">
      <c r="F417" s="173" t="s">
        <v>4971</v>
      </c>
      <c r="G417" s="212" t="s">
        <v>4971</v>
      </c>
      <c r="H417" s="42" t="s">
        <v>4971</v>
      </c>
      <c r="I417" s="42" t="s">
        <v>4971</v>
      </c>
      <c r="J417" s="42" t="s">
        <v>4971</v>
      </c>
      <c r="K417" s="213" t="s">
        <v>4971</v>
      </c>
      <c r="L417" s="213" t="s">
        <v>4971</v>
      </c>
      <c r="M417" s="220" t="s">
        <v>4971</v>
      </c>
      <c r="N417" s="223" t="s">
        <v>4971</v>
      </c>
      <c r="O417" s="226" t="s">
        <v>4971</v>
      </c>
      <c r="P417" s="236" t="s">
        <v>4971</v>
      </c>
      <c r="Q417" s="226">
        <v>0</v>
      </c>
      <c r="R417" s="226" t="s">
        <v>4971</v>
      </c>
    </row>
    <row r="418" spans="6:18" x14ac:dyDescent="0.3">
      <c r="F418" s="173" t="s">
        <v>4971</v>
      </c>
      <c r="G418" s="212" t="s">
        <v>4971</v>
      </c>
      <c r="H418" s="42" t="s">
        <v>4971</v>
      </c>
      <c r="I418" s="42" t="s">
        <v>4971</v>
      </c>
      <c r="J418" s="42" t="s">
        <v>4971</v>
      </c>
      <c r="K418" s="213" t="s">
        <v>4971</v>
      </c>
      <c r="L418" s="213" t="s">
        <v>4971</v>
      </c>
      <c r="M418" s="220" t="s">
        <v>4971</v>
      </c>
      <c r="N418" s="223" t="s">
        <v>4971</v>
      </c>
      <c r="O418" s="226" t="s">
        <v>4971</v>
      </c>
      <c r="P418" s="236" t="s">
        <v>4971</v>
      </c>
      <c r="Q418" s="226">
        <v>0</v>
      </c>
      <c r="R418" s="226" t="s">
        <v>4971</v>
      </c>
    </row>
    <row r="419" spans="6:18" x14ac:dyDescent="0.3">
      <c r="F419" s="173" t="s">
        <v>4971</v>
      </c>
      <c r="G419" s="212" t="s">
        <v>4971</v>
      </c>
      <c r="H419" s="42" t="s">
        <v>4971</v>
      </c>
      <c r="I419" s="42" t="s">
        <v>4971</v>
      </c>
      <c r="J419" s="42" t="s">
        <v>4971</v>
      </c>
      <c r="K419" s="213" t="s">
        <v>4971</v>
      </c>
      <c r="L419" s="213" t="s">
        <v>4971</v>
      </c>
      <c r="M419" s="220" t="s">
        <v>4971</v>
      </c>
      <c r="N419" s="223" t="s">
        <v>4971</v>
      </c>
      <c r="O419" s="226" t="s">
        <v>4971</v>
      </c>
      <c r="P419" s="236" t="s">
        <v>4971</v>
      </c>
      <c r="Q419" s="226">
        <v>0</v>
      </c>
      <c r="R419" s="226" t="s">
        <v>4971</v>
      </c>
    </row>
    <row r="420" spans="6:18" x14ac:dyDescent="0.3">
      <c r="F420" s="173" t="s">
        <v>4971</v>
      </c>
      <c r="G420" s="212" t="s">
        <v>4971</v>
      </c>
      <c r="H420" s="42" t="s">
        <v>4971</v>
      </c>
      <c r="I420" s="42" t="s">
        <v>4971</v>
      </c>
      <c r="J420" s="42" t="s">
        <v>4971</v>
      </c>
      <c r="K420" s="213" t="s">
        <v>4971</v>
      </c>
      <c r="L420" s="213" t="s">
        <v>4971</v>
      </c>
      <c r="M420" s="220" t="s">
        <v>4971</v>
      </c>
      <c r="N420" s="223" t="s">
        <v>4971</v>
      </c>
      <c r="O420" s="226" t="s">
        <v>4971</v>
      </c>
      <c r="P420" s="236" t="s">
        <v>4971</v>
      </c>
      <c r="Q420" s="226">
        <v>0</v>
      </c>
      <c r="R420" s="226" t="s">
        <v>4971</v>
      </c>
    </row>
    <row r="421" spans="6:18" x14ac:dyDescent="0.3">
      <c r="F421" s="173" t="s">
        <v>4971</v>
      </c>
      <c r="G421" s="212" t="s">
        <v>4971</v>
      </c>
      <c r="H421" s="42" t="s">
        <v>4971</v>
      </c>
      <c r="I421" s="42" t="s">
        <v>4971</v>
      </c>
      <c r="J421" s="42" t="s">
        <v>4971</v>
      </c>
      <c r="K421" s="213" t="s">
        <v>4971</v>
      </c>
      <c r="L421" s="213" t="s">
        <v>4971</v>
      </c>
      <c r="M421" s="220" t="s">
        <v>4971</v>
      </c>
      <c r="N421" s="223" t="s">
        <v>4971</v>
      </c>
      <c r="O421" s="226" t="s">
        <v>4971</v>
      </c>
      <c r="P421" s="236" t="s">
        <v>4971</v>
      </c>
      <c r="Q421" s="226">
        <v>0</v>
      </c>
      <c r="R421" s="226" t="s">
        <v>4971</v>
      </c>
    </row>
    <row r="422" spans="6:18" x14ac:dyDescent="0.3">
      <c r="F422" s="173" t="s">
        <v>4971</v>
      </c>
      <c r="G422" s="212" t="s">
        <v>4971</v>
      </c>
      <c r="H422" s="42" t="s">
        <v>4971</v>
      </c>
      <c r="I422" s="42" t="s">
        <v>4971</v>
      </c>
      <c r="J422" s="42" t="s">
        <v>4971</v>
      </c>
      <c r="K422" s="213" t="s">
        <v>4971</v>
      </c>
      <c r="L422" s="213" t="s">
        <v>4971</v>
      </c>
      <c r="M422" s="220" t="s">
        <v>4971</v>
      </c>
      <c r="N422" s="223" t="s">
        <v>4971</v>
      </c>
      <c r="O422" s="226" t="s">
        <v>4971</v>
      </c>
      <c r="P422" s="236" t="s">
        <v>4971</v>
      </c>
      <c r="Q422" s="226">
        <v>0</v>
      </c>
      <c r="R422" s="226" t="s">
        <v>4971</v>
      </c>
    </row>
    <row r="423" spans="6:18" x14ac:dyDescent="0.3">
      <c r="F423" s="173" t="s">
        <v>4971</v>
      </c>
      <c r="G423" s="212" t="s">
        <v>4971</v>
      </c>
      <c r="H423" s="42" t="s">
        <v>4971</v>
      </c>
      <c r="I423" s="42" t="s">
        <v>4971</v>
      </c>
      <c r="J423" s="42" t="s">
        <v>4971</v>
      </c>
      <c r="K423" s="213" t="s">
        <v>4971</v>
      </c>
      <c r="L423" s="213" t="s">
        <v>4971</v>
      </c>
      <c r="M423" s="220" t="s">
        <v>4971</v>
      </c>
      <c r="N423" s="223" t="s">
        <v>4971</v>
      </c>
      <c r="O423" s="226" t="s">
        <v>4971</v>
      </c>
      <c r="P423" s="236" t="s">
        <v>4971</v>
      </c>
      <c r="Q423" s="226">
        <v>0</v>
      </c>
      <c r="R423" s="226" t="s">
        <v>4971</v>
      </c>
    </row>
    <row r="424" spans="6:18" x14ac:dyDescent="0.3">
      <c r="F424" s="173" t="s">
        <v>4971</v>
      </c>
      <c r="G424" s="212" t="s">
        <v>4971</v>
      </c>
      <c r="H424" s="42" t="s">
        <v>4971</v>
      </c>
      <c r="I424" s="42" t="s">
        <v>4971</v>
      </c>
      <c r="J424" s="42" t="s">
        <v>4971</v>
      </c>
      <c r="K424" s="213" t="s">
        <v>4971</v>
      </c>
      <c r="L424" s="213" t="s">
        <v>4971</v>
      </c>
      <c r="M424" s="220" t="s">
        <v>4971</v>
      </c>
      <c r="N424" s="223" t="s">
        <v>4971</v>
      </c>
      <c r="O424" s="226" t="s">
        <v>4971</v>
      </c>
      <c r="P424" s="236" t="s">
        <v>4971</v>
      </c>
      <c r="Q424" s="226">
        <v>0</v>
      </c>
      <c r="R424" s="226" t="s">
        <v>4971</v>
      </c>
    </row>
    <row r="425" spans="6:18" x14ac:dyDescent="0.3">
      <c r="F425" s="173" t="s">
        <v>4971</v>
      </c>
      <c r="G425" s="212" t="s">
        <v>4971</v>
      </c>
      <c r="H425" s="42" t="s">
        <v>4971</v>
      </c>
      <c r="I425" s="42" t="s">
        <v>4971</v>
      </c>
      <c r="J425" s="42" t="s">
        <v>4971</v>
      </c>
      <c r="K425" s="213" t="s">
        <v>4971</v>
      </c>
      <c r="L425" s="213" t="s">
        <v>4971</v>
      </c>
      <c r="M425" s="220" t="s">
        <v>4971</v>
      </c>
      <c r="N425" s="223" t="s">
        <v>4971</v>
      </c>
      <c r="O425" s="226" t="s">
        <v>4971</v>
      </c>
      <c r="P425" s="236" t="s">
        <v>4971</v>
      </c>
      <c r="Q425" s="226">
        <v>0</v>
      </c>
      <c r="R425" s="226" t="s">
        <v>4971</v>
      </c>
    </row>
    <row r="426" spans="6:18" x14ac:dyDescent="0.3">
      <c r="F426" s="173" t="s">
        <v>4971</v>
      </c>
      <c r="G426" s="212" t="s">
        <v>4971</v>
      </c>
      <c r="H426" s="42" t="s">
        <v>4971</v>
      </c>
      <c r="I426" s="42" t="s">
        <v>4971</v>
      </c>
      <c r="J426" s="42" t="s">
        <v>4971</v>
      </c>
      <c r="K426" s="213" t="s">
        <v>4971</v>
      </c>
      <c r="L426" s="213" t="s">
        <v>4971</v>
      </c>
      <c r="M426" s="220" t="s">
        <v>4971</v>
      </c>
      <c r="N426" s="223" t="s">
        <v>4971</v>
      </c>
      <c r="O426" s="226" t="s">
        <v>4971</v>
      </c>
      <c r="P426" s="236" t="s">
        <v>4971</v>
      </c>
      <c r="Q426" s="226">
        <v>0</v>
      </c>
      <c r="R426" s="226" t="s">
        <v>4971</v>
      </c>
    </row>
    <row r="427" spans="6:18" x14ac:dyDescent="0.3">
      <c r="F427" s="173" t="s">
        <v>4971</v>
      </c>
      <c r="G427" s="212" t="s">
        <v>4971</v>
      </c>
      <c r="H427" s="42" t="s">
        <v>4971</v>
      </c>
      <c r="I427" s="42" t="s">
        <v>4971</v>
      </c>
      <c r="J427" s="42" t="s">
        <v>4971</v>
      </c>
      <c r="K427" s="213" t="s">
        <v>4971</v>
      </c>
      <c r="L427" s="213" t="s">
        <v>4971</v>
      </c>
      <c r="M427" s="220" t="s">
        <v>4971</v>
      </c>
      <c r="N427" s="223" t="s">
        <v>4971</v>
      </c>
      <c r="O427" s="226" t="s">
        <v>4971</v>
      </c>
      <c r="P427" s="236" t="s">
        <v>4971</v>
      </c>
      <c r="Q427" s="226">
        <v>0</v>
      </c>
      <c r="R427" s="226" t="s">
        <v>4971</v>
      </c>
    </row>
    <row r="428" spans="6:18" x14ac:dyDescent="0.3">
      <c r="F428" s="173" t="s">
        <v>4971</v>
      </c>
      <c r="G428" s="212" t="s">
        <v>4971</v>
      </c>
      <c r="H428" s="42" t="s">
        <v>4971</v>
      </c>
      <c r="I428" s="42" t="s">
        <v>4971</v>
      </c>
      <c r="J428" s="42" t="s">
        <v>4971</v>
      </c>
      <c r="K428" s="213" t="s">
        <v>4971</v>
      </c>
      <c r="L428" s="213" t="s">
        <v>4971</v>
      </c>
      <c r="M428" s="220" t="s">
        <v>4971</v>
      </c>
      <c r="N428" s="223" t="s">
        <v>4971</v>
      </c>
      <c r="O428" s="226" t="s">
        <v>4971</v>
      </c>
      <c r="P428" s="236" t="s">
        <v>4971</v>
      </c>
      <c r="Q428" s="226">
        <v>0</v>
      </c>
      <c r="R428" s="226" t="s">
        <v>4971</v>
      </c>
    </row>
    <row r="429" spans="6:18" x14ac:dyDescent="0.3">
      <c r="F429" s="173" t="s">
        <v>4971</v>
      </c>
      <c r="G429" s="212" t="s">
        <v>4971</v>
      </c>
      <c r="H429" s="42" t="s">
        <v>4971</v>
      </c>
      <c r="I429" s="42" t="s">
        <v>4971</v>
      </c>
      <c r="J429" s="42" t="s">
        <v>4971</v>
      </c>
      <c r="K429" s="213" t="s">
        <v>4971</v>
      </c>
      <c r="L429" s="213" t="s">
        <v>4971</v>
      </c>
      <c r="M429" s="220" t="s">
        <v>4971</v>
      </c>
      <c r="N429" s="223" t="s">
        <v>4971</v>
      </c>
      <c r="O429" s="226" t="s">
        <v>4971</v>
      </c>
      <c r="P429" s="236" t="s">
        <v>4971</v>
      </c>
      <c r="Q429" s="226">
        <v>0</v>
      </c>
      <c r="R429" s="226" t="s">
        <v>4971</v>
      </c>
    </row>
    <row r="430" spans="6:18" x14ac:dyDescent="0.3">
      <c r="F430" s="173" t="s">
        <v>4971</v>
      </c>
      <c r="G430" s="212" t="s">
        <v>4971</v>
      </c>
      <c r="H430" s="42" t="s">
        <v>4971</v>
      </c>
      <c r="I430" s="42" t="s">
        <v>4971</v>
      </c>
      <c r="J430" s="42" t="s">
        <v>4971</v>
      </c>
      <c r="K430" s="213" t="s">
        <v>4971</v>
      </c>
      <c r="L430" s="213" t="s">
        <v>4971</v>
      </c>
      <c r="M430" s="220" t="s">
        <v>4971</v>
      </c>
      <c r="N430" s="223" t="s">
        <v>4971</v>
      </c>
      <c r="O430" s="226" t="s">
        <v>4971</v>
      </c>
      <c r="P430" s="236" t="s">
        <v>4971</v>
      </c>
      <c r="Q430" s="226">
        <v>0</v>
      </c>
      <c r="R430" s="226" t="s">
        <v>4971</v>
      </c>
    </row>
    <row r="431" spans="6:18" x14ac:dyDescent="0.3">
      <c r="F431" s="173" t="s">
        <v>4971</v>
      </c>
      <c r="G431" s="212" t="s">
        <v>4971</v>
      </c>
      <c r="H431" s="42" t="s">
        <v>4971</v>
      </c>
      <c r="I431" s="42" t="s">
        <v>4971</v>
      </c>
      <c r="J431" s="42" t="s">
        <v>4971</v>
      </c>
      <c r="K431" s="213" t="s">
        <v>4971</v>
      </c>
      <c r="L431" s="213" t="s">
        <v>4971</v>
      </c>
      <c r="M431" s="220" t="s">
        <v>4971</v>
      </c>
      <c r="N431" s="223" t="s">
        <v>4971</v>
      </c>
      <c r="O431" s="226" t="s">
        <v>4971</v>
      </c>
      <c r="P431" s="236" t="s">
        <v>4971</v>
      </c>
      <c r="Q431" s="226">
        <v>0</v>
      </c>
      <c r="R431" s="226" t="s">
        <v>4971</v>
      </c>
    </row>
    <row r="432" spans="6:18" x14ac:dyDescent="0.3">
      <c r="F432" s="173" t="s">
        <v>4971</v>
      </c>
      <c r="G432" s="212" t="s">
        <v>4971</v>
      </c>
      <c r="H432" s="42" t="s">
        <v>4971</v>
      </c>
      <c r="I432" s="42" t="s">
        <v>4971</v>
      </c>
      <c r="J432" s="42" t="s">
        <v>4971</v>
      </c>
      <c r="K432" s="213" t="s">
        <v>4971</v>
      </c>
      <c r="L432" s="213" t="s">
        <v>4971</v>
      </c>
      <c r="M432" s="220" t="s">
        <v>4971</v>
      </c>
      <c r="N432" s="223" t="s">
        <v>4971</v>
      </c>
      <c r="O432" s="226" t="s">
        <v>4971</v>
      </c>
      <c r="P432" s="236" t="s">
        <v>4971</v>
      </c>
      <c r="Q432" s="226">
        <v>0</v>
      </c>
      <c r="R432" s="226" t="s">
        <v>4971</v>
      </c>
    </row>
    <row r="433" spans="6:18" x14ac:dyDescent="0.3">
      <c r="F433" s="173" t="s">
        <v>4971</v>
      </c>
      <c r="G433" s="212" t="s">
        <v>4971</v>
      </c>
      <c r="H433" s="42" t="s">
        <v>4971</v>
      </c>
      <c r="I433" s="42" t="s">
        <v>4971</v>
      </c>
      <c r="J433" s="42" t="s">
        <v>4971</v>
      </c>
      <c r="K433" s="213" t="s">
        <v>4971</v>
      </c>
      <c r="L433" s="213" t="s">
        <v>4971</v>
      </c>
      <c r="M433" s="220" t="s">
        <v>4971</v>
      </c>
      <c r="N433" s="223" t="s">
        <v>4971</v>
      </c>
      <c r="O433" s="226" t="s">
        <v>4971</v>
      </c>
      <c r="P433" s="236" t="s">
        <v>4971</v>
      </c>
      <c r="Q433" s="226">
        <v>0</v>
      </c>
      <c r="R433" s="226" t="s">
        <v>4971</v>
      </c>
    </row>
    <row r="434" spans="6:18" x14ac:dyDescent="0.3">
      <c r="F434" s="173" t="s">
        <v>4971</v>
      </c>
      <c r="G434" s="212" t="s">
        <v>4971</v>
      </c>
      <c r="H434" s="42" t="s">
        <v>4971</v>
      </c>
      <c r="I434" s="42" t="s">
        <v>4971</v>
      </c>
      <c r="J434" s="42" t="s">
        <v>4971</v>
      </c>
      <c r="K434" s="213" t="s">
        <v>4971</v>
      </c>
      <c r="L434" s="213" t="s">
        <v>4971</v>
      </c>
      <c r="M434" s="220" t="s">
        <v>4971</v>
      </c>
      <c r="N434" s="223" t="s">
        <v>4971</v>
      </c>
      <c r="O434" s="226" t="s">
        <v>4971</v>
      </c>
      <c r="P434" s="236" t="s">
        <v>4971</v>
      </c>
      <c r="Q434" s="226">
        <v>0</v>
      </c>
      <c r="R434" s="226" t="s">
        <v>4971</v>
      </c>
    </row>
    <row r="435" spans="6:18" x14ac:dyDescent="0.3">
      <c r="F435" s="173" t="s">
        <v>4971</v>
      </c>
      <c r="G435" s="212" t="s">
        <v>4971</v>
      </c>
      <c r="H435" s="42" t="s">
        <v>4971</v>
      </c>
      <c r="I435" s="42" t="s">
        <v>4971</v>
      </c>
      <c r="J435" s="42" t="s">
        <v>4971</v>
      </c>
      <c r="K435" s="213" t="s">
        <v>4971</v>
      </c>
      <c r="L435" s="213" t="s">
        <v>4971</v>
      </c>
      <c r="M435" s="220" t="s">
        <v>4971</v>
      </c>
      <c r="N435" s="223" t="s">
        <v>4971</v>
      </c>
      <c r="O435" s="226" t="s">
        <v>4971</v>
      </c>
      <c r="P435" s="236" t="s">
        <v>4971</v>
      </c>
      <c r="Q435" s="226">
        <v>0</v>
      </c>
      <c r="R435" s="226" t="s">
        <v>4971</v>
      </c>
    </row>
    <row r="436" spans="6:18" x14ac:dyDescent="0.3">
      <c r="F436" s="173" t="s">
        <v>4971</v>
      </c>
      <c r="G436" s="212" t="s">
        <v>4971</v>
      </c>
      <c r="H436" s="42" t="s">
        <v>4971</v>
      </c>
      <c r="I436" s="42" t="s">
        <v>4971</v>
      </c>
      <c r="J436" s="42" t="s">
        <v>4971</v>
      </c>
      <c r="K436" s="213" t="s">
        <v>4971</v>
      </c>
      <c r="L436" s="213" t="s">
        <v>4971</v>
      </c>
      <c r="M436" s="220" t="s">
        <v>4971</v>
      </c>
      <c r="N436" s="223" t="s">
        <v>4971</v>
      </c>
      <c r="O436" s="226" t="s">
        <v>4971</v>
      </c>
      <c r="P436" s="236" t="s">
        <v>4971</v>
      </c>
      <c r="Q436" s="226">
        <v>0</v>
      </c>
      <c r="R436" s="226" t="s">
        <v>4971</v>
      </c>
    </row>
    <row r="437" spans="6:18" x14ac:dyDescent="0.3">
      <c r="F437" s="173" t="s">
        <v>4971</v>
      </c>
      <c r="G437" s="212" t="s">
        <v>4971</v>
      </c>
      <c r="H437" s="42" t="s">
        <v>4971</v>
      </c>
      <c r="I437" s="42" t="s">
        <v>4971</v>
      </c>
      <c r="J437" s="42" t="s">
        <v>4971</v>
      </c>
      <c r="K437" s="213" t="s">
        <v>4971</v>
      </c>
      <c r="L437" s="213" t="s">
        <v>4971</v>
      </c>
      <c r="M437" s="220" t="s">
        <v>4971</v>
      </c>
      <c r="N437" s="223" t="s">
        <v>4971</v>
      </c>
      <c r="O437" s="226" t="s">
        <v>4971</v>
      </c>
      <c r="P437" s="236" t="s">
        <v>4971</v>
      </c>
      <c r="Q437" s="226">
        <v>0</v>
      </c>
      <c r="R437" s="226" t="s">
        <v>4971</v>
      </c>
    </row>
    <row r="438" spans="6:18" x14ac:dyDescent="0.3">
      <c r="F438" s="173" t="s">
        <v>4971</v>
      </c>
      <c r="G438" s="212" t="s">
        <v>4971</v>
      </c>
      <c r="H438" s="42" t="s">
        <v>4971</v>
      </c>
      <c r="I438" s="42" t="s">
        <v>4971</v>
      </c>
      <c r="J438" s="42" t="s">
        <v>4971</v>
      </c>
      <c r="K438" s="213" t="s">
        <v>4971</v>
      </c>
      <c r="L438" s="213" t="s">
        <v>4971</v>
      </c>
      <c r="M438" s="220" t="s">
        <v>4971</v>
      </c>
      <c r="N438" s="223" t="s">
        <v>4971</v>
      </c>
      <c r="O438" s="226" t="s">
        <v>4971</v>
      </c>
      <c r="P438" s="236" t="s">
        <v>4971</v>
      </c>
      <c r="Q438" s="226">
        <v>0</v>
      </c>
      <c r="R438" s="226" t="s">
        <v>4971</v>
      </c>
    </row>
    <row r="439" spans="6:18" x14ac:dyDescent="0.3">
      <c r="F439" s="173" t="s">
        <v>4971</v>
      </c>
      <c r="G439" s="212" t="s">
        <v>4971</v>
      </c>
      <c r="H439" s="42" t="s">
        <v>4971</v>
      </c>
      <c r="I439" s="42" t="s">
        <v>4971</v>
      </c>
      <c r="J439" s="42" t="s">
        <v>4971</v>
      </c>
      <c r="K439" s="213" t="s">
        <v>4971</v>
      </c>
      <c r="L439" s="213" t="s">
        <v>4971</v>
      </c>
      <c r="M439" s="220" t="s">
        <v>4971</v>
      </c>
      <c r="N439" s="223" t="s">
        <v>4971</v>
      </c>
      <c r="O439" s="226" t="s">
        <v>4971</v>
      </c>
      <c r="P439" s="236" t="s">
        <v>4971</v>
      </c>
      <c r="Q439" s="226">
        <v>0</v>
      </c>
      <c r="R439" s="226" t="s">
        <v>4971</v>
      </c>
    </row>
    <row r="440" spans="6:18" x14ac:dyDescent="0.3">
      <c r="F440" s="173" t="s">
        <v>4971</v>
      </c>
      <c r="G440" s="212" t="s">
        <v>4971</v>
      </c>
      <c r="H440" s="42" t="s">
        <v>4971</v>
      </c>
      <c r="I440" s="42" t="s">
        <v>4971</v>
      </c>
      <c r="J440" s="42" t="s">
        <v>4971</v>
      </c>
      <c r="K440" s="213" t="s">
        <v>4971</v>
      </c>
      <c r="L440" s="213" t="s">
        <v>4971</v>
      </c>
      <c r="M440" s="220" t="s">
        <v>4971</v>
      </c>
      <c r="N440" s="223" t="s">
        <v>4971</v>
      </c>
      <c r="O440" s="226" t="s">
        <v>4971</v>
      </c>
      <c r="P440" s="236" t="s">
        <v>4971</v>
      </c>
      <c r="Q440" s="226">
        <v>0</v>
      </c>
      <c r="R440" s="226" t="s">
        <v>4971</v>
      </c>
    </row>
    <row r="441" spans="6:18" x14ac:dyDescent="0.3">
      <c r="F441" s="173" t="s">
        <v>4971</v>
      </c>
      <c r="G441" s="212" t="s">
        <v>4971</v>
      </c>
      <c r="H441" s="42" t="s">
        <v>4971</v>
      </c>
      <c r="I441" s="42" t="s">
        <v>4971</v>
      </c>
      <c r="J441" s="42" t="s">
        <v>4971</v>
      </c>
      <c r="K441" s="213" t="s">
        <v>4971</v>
      </c>
      <c r="L441" s="213" t="s">
        <v>4971</v>
      </c>
      <c r="M441" s="220" t="s">
        <v>4971</v>
      </c>
      <c r="N441" s="223" t="s">
        <v>4971</v>
      </c>
      <c r="O441" s="226" t="s">
        <v>4971</v>
      </c>
      <c r="P441" s="236" t="s">
        <v>4971</v>
      </c>
      <c r="Q441" s="226">
        <v>0</v>
      </c>
      <c r="R441" s="226" t="s">
        <v>4971</v>
      </c>
    </row>
    <row r="442" spans="6:18" x14ac:dyDescent="0.3">
      <c r="F442" s="173" t="s">
        <v>4971</v>
      </c>
      <c r="G442" s="212" t="s">
        <v>4971</v>
      </c>
      <c r="H442" s="42" t="s">
        <v>4971</v>
      </c>
      <c r="I442" s="42" t="s">
        <v>4971</v>
      </c>
      <c r="J442" s="42" t="s">
        <v>4971</v>
      </c>
      <c r="K442" s="213" t="s">
        <v>4971</v>
      </c>
      <c r="L442" s="213" t="s">
        <v>4971</v>
      </c>
      <c r="M442" s="220" t="s">
        <v>4971</v>
      </c>
      <c r="N442" s="223" t="s">
        <v>4971</v>
      </c>
      <c r="O442" s="226" t="s">
        <v>4971</v>
      </c>
      <c r="P442" s="236" t="s">
        <v>4971</v>
      </c>
      <c r="Q442" s="226">
        <v>0</v>
      </c>
      <c r="R442" s="226" t="s">
        <v>4971</v>
      </c>
    </row>
    <row r="443" spans="6:18" x14ac:dyDescent="0.3">
      <c r="F443" s="173" t="s">
        <v>4971</v>
      </c>
      <c r="G443" s="212" t="s">
        <v>4971</v>
      </c>
      <c r="H443" s="42" t="s">
        <v>4971</v>
      </c>
      <c r="I443" s="42" t="s">
        <v>4971</v>
      </c>
      <c r="J443" s="42" t="s">
        <v>4971</v>
      </c>
      <c r="K443" s="213" t="s">
        <v>4971</v>
      </c>
      <c r="L443" s="213" t="s">
        <v>4971</v>
      </c>
      <c r="M443" s="220" t="s">
        <v>4971</v>
      </c>
      <c r="N443" s="223" t="s">
        <v>4971</v>
      </c>
      <c r="O443" s="226" t="s">
        <v>4971</v>
      </c>
      <c r="P443" s="236" t="s">
        <v>4971</v>
      </c>
      <c r="Q443" s="226">
        <v>0</v>
      </c>
      <c r="R443" s="226" t="s">
        <v>4971</v>
      </c>
    </row>
    <row r="444" spans="6:18" x14ac:dyDescent="0.3">
      <c r="F444" s="173" t="s">
        <v>4971</v>
      </c>
      <c r="G444" s="212" t="s">
        <v>4971</v>
      </c>
      <c r="H444" s="42" t="s">
        <v>4971</v>
      </c>
      <c r="I444" s="42" t="s">
        <v>4971</v>
      </c>
      <c r="J444" s="42" t="s">
        <v>4971</v>
      </c>
      <c r="K444" s="213" t="s">
        <v>4971</v>
      </c>
      <c r="L444" s="213" t="s">
        <v>4971</v>
      </c>
      <c r="M444" s="220" t="s">
        <v>4971</v>
      </c>
      <c r="N444" s="223" t="s">
        <v>4971</v>
      </c>
      <c r="O444" s="226" t="s">
        <v>4971</v>
      </c>
      <c r="P444" s="236" t="s">
        <v>4971</v>
      </c>
      <c r="Q444" s="226">
        <v>0</v>
      </c>
      <c r="R444" s="226" t="s">
        <v>4971</v>
      </c>
    </row>
    <row r="445" spans="6:18" x14ac:dyDescent="0.3">
      <c r="F445" s="173" t="s">
        <v>4971</v>
      </c>
      <c r="G445" s="212" t="s">
        <v>4971</v>
      </c>
      <c r="H445" s="42" t="s">
        <v>4971</v>
      </c>
      <c r="I445" s="42" t="s">
        <v>4971</v>
      </c>
      <c r="J445" s="42" t="s">
        <v>4971</v>
      </c>
      <c r="K445" s="213" t="s">
        <v>4971</v>
      </c>
      <c r="L445" s="213" t="s">
        <v>4971</v>
      </c>
      <c r="M445" s="220" t="s">
        <v>4971</v>
      </c>
      <c r="N445" s="223" t="s">
        <v>4971</v>
      </c>
      <c r="O445" s="226" t="s">
        <v>4971</v>
      </c>
      <c r="P445" s="236" t="s">
        <v>4971</v>
      </c>
      <c r="Q445" s="226">
        <v>0</v>
      </c>
      <c r="R445" s="226" t="s">
        <v>4971</v>
      </c>
    </row>
    <row r="446" spans="6:18" x14ac:dyDescent="0.3">
      <c r="F446" s="173" t="s">
        <v>4971</v>
      </c>
      <c r="G446" s="212" t="s">
        <v>4971</v>
      </c>
      <c r="H446" s="42" t="s">
        <v>4971</v>
      </c>
      <c r="I446" s="42" t="s">
        <v>4971</v>
      </c>
      <c r="J446" s="42" t="s">
        <v>4971</v>
      </c>
      <c r="K446" s="213" t="s">
        <v>4971</v>
      </c>
      <c r="L446" s="213" t="s">
        <v>4971</v>
      </c>
      <c r="M446" s="220" t="s">
        <v>4971</v>
      </c>
      <c r="N446" s="223" t="s">
        <v>4971</v>
      </c>
      <c r="O446" s="226" t="s">
        <v>4971</v>
      </c>
      <c r="P446" s="236" t="s">
        <v>4971</v>
      </c>
      <c r="Q446" s="226">
        <v>0</v>
      </c>
      <c r="R446" s="226" t="s">
        <v>4971</v>
      </c>
    </row>
    <row r="447" spans="6:18" x14ac:dyDescent="0.3">
      <c r="F447" s="173" t="s">
        <v>4971</v>
      </c>
      <c r="G447" s="212" t="s">
        <v>4971</v>
      </c>
      <c r="H447" s="42" t="s">
        <v>4971</v>
      </c>
      <c r="I447" s="42" t="s">
        <v>4971</v>
      </c>
      <c r="J447" s="42" t="s">
        <v>4971</v>
      </c>
      <c r="K447" s="213" t="s">
        <v>4971</v>
      </c>
      <c r="L447" s="213" t="s">
        <v>4971</v>
      </c>
      <c r="M447" s="220" t="s">
        <v>4971</v>
      </c>
      <c r="N447" s="223" t="s">
        <v>4971</v>
      </c>
      <c r="O447" s="226" t="s">
        <v>4971</v>
      </c>
      <c r="P447" s="236" t="s">
        <v>4971</v>
      </c>
      <c r="Q447" s="226">
        <v>0</v>
      </c>
      <c r="R447" s="226" t="s">
        <v>4971</v>
      </c>
    </row>
    <row r="448" spans="6:18" x14ac:dyDescent="0.3">
      <c r="F448" s="173" t="s">
        <v>4971</v>
      </c>
      <c r="G448" s="212" t="s">
        <v>4971</v>
      </c>
      <c r="H448" s="42" t="s">
        <v>4971</v>
      </c>
      <c r="I448" s="42" t="s">
        <v>4971</v>
      </c>
      <c r="J448" s="42" t="s">
        <v>4971</v>
      </c>
      <c r="K448" s="213" t="s">
        <v>4971</v>
      </c>
      <c r="L448" s="213" t="s">
        <v>4971</v>
      </c>
      <c r="M448" s="220" t="s">
        <v>4971</v>
      </c>
      <c r="N448" s="223" t="s">
        <v>4971</v>
      </c>
      <c r="O448" s="226" t="s">
        <v>4971</v>
      </c>
      <c r="P448" s="236" t="s">
        <v>4971</v>
      </c>
      <c r="Q448" s="226">
        <v>0</v>
      </c>
      <c r="R448" s="226" t="s">
        <v>4971</v>
      </c>
    </row>
    <row r="449" spans="6:18" x14ac:dyDescent="0.3">
      <c r="F449" s="173" t="s">
        <v>4971</v>
      </c>
      <c r="G449" s="212" t="s">
        <v>4971</v>
      </c>
      <c r="H449" s="42" t="s">
        <v>4971</v>
      </c>
      <c r="I449" s="42" t="s">
        <v>4971</v>
      </c>
      <c r="J449" s="42" t="s">
        <v>4971</v>
      </c>
      <c r="K449" s="213" t="s">
        <v>4971</v>
      </c>
      <c r="L449" s="213" t="s">
        <v>4971</v>
      </c>
      <c r="M449" s="220" t="s">
        <v>4971</v>
      </c>
      <c r="N449" s="223" t="s">
        <v>4971</v>
      </c>
      <c r="O449" s="226" t="s">
        <v>4971</v>
      </c>
      <c r="P449" s="236" t="s">
        <v>4971</v>
      </c>
      <c r="Q449" s="226">
        <v>0</v>
      </c>
      <c r="R449" s="226" t="s">
        <v>4971</v>
      </c>
    </row>
    <row r="450" spans="6:18" x14ac:dyDescent="0.3">
      <c r="F450" s="173" t="s">
        <v>4971</v>
      </c>
      <c r="G450" s="212" t="s">
        <v>4971</v>
      </c>
      <c r="H450" s="42" t="s">
        <v>4971</v>
      </c>
      <c r="I450" s="42" t="s">
        <v>4971</v>
      </c>
      <c r="J450" s="42" t="s">
        <v>4971</v>
      </c>
      <c r="K450" s="213" t="s">
        <v>4971</v>
      </c>
      <c r="L450" s="213" t="s">
        <v>4971</v>
      </c>
      <c r="M450" s="220" t="s">
        <v>4971</v>
      </c>
      <c r="N450" s="223" t="s">
        <v>4971</v>
      </c>
      <c r="O450" s="226" t="s">
        <v>4971</v>
      </c>
      <c r="P450" s="236" t="s">
        <v>4971</v>
      </c>
      <c r="Q450" s="226">
        <v>0</v>
      </c>
      <c r="R450" s="226" t="s">
        <v>4971</v>
      </c>
    </row>
    <row r="451" spans="6:18" x14ac:dyDescent="0.3">
      <c r="F451" s="173" t="s">
        <v>4971</v>
      </c>
      <c r="G451" s="212" t="s">
        <v>4971</v>
      </c>
      <c r="H451" s="42" t="s">
        <v>4971</v>
      </c>
      <c r="I451" s="42" t="s">
        <v>4971</v>
      </c>
      <c r="J451" s="42" t="s">
        <v>4971</v>
      </c>
      <c r="K451" s="213" t="s">
        <v>4971</v>
      </c>
      <c r="L451" s="213" t="s">
        <v>4971</v>
      </c>
      <c r="M451" s="220" t="s">
        <v>4971</v>
      </c>
      <c r="N451" s="223" t="s">
        <v>4971</v>
      </c>
      <c r="O451" s="226" t="s">
        <v>4971</v>
      </c>
      <c r="P451" s="236" t="s">
        <v>4971</v>
      </c>
      <c r="Q451" s="226">
        <v>0</v>
      </c>
      <c r="R451" s="226" t="s">
        <v>4971</v>
      </c>
    </row>
    <row r="452" spans="6:18" x14ac:dyDescent="0.3">
      <c r="F452" s="173" t="s">
        <v>4971</v>
      </c>
      <c r="G452" s="212" t="s">
        <v>4971</v>
      </c>
      <c r="H452" s="42" t="s">
        <v>4971</v>
      </c>
      <c r="I452" s="42" t="s">
        <v>4971</v>
      </c>
      <c r="J452" s="42" t="s">
        <v>4971</v>
      </c>
      <c r="K452" s="213" t="s">
        <v>4971</v>
      </c>
      <c r="L452" s="213" t="s">
        <v>4971</v>
      </c>
      <c r="M452" s="220" t="s">
        <v>4971</v>
      </c>
      <c r="N452" s="223" t="s">
        <v>4971</v>
      </c>
      <c r="O452" s="226" t="s">
        <v>4971</v>
      </c>
      <c r="P452" s="236" t="s">
        <v>4971</v>
      </c>
      <c r="Q452" s="226">
        <v>0</v>
      </c>
      <c r="R452" s="226" t="s">
        <v>4971</v>
      </c>
    </row>
    <row r="453" spans="6:18" x14ac:dyDescent="0.3">
      <c r="F453" s="173" t="s">
        <v>4971</v>
      </c>
      <c r="G453" s="212" t="s">
        <v>4971</v>
      </c>
      <c r="H453" s="42" t="s">
        <v>4971</v>
      </c>
      <c r="I453" s="42" t="s">
        <v>4971</v>
      </c>
      <c r="J453" s="42" t="s">
        <v>4971</v>
      </c>
      <c r="K453" s="213" t="s">
        <v>4971</v>
      </c>
      <c r="L453" s="213" t="s">
        <v>4971</v>
      </c>
      <c r="M453" s="220" t="s">
        <v>4971</v>
      </c>
      <c r="N453" s="223" t="s">
        <v>4971</v>
      </c>
      <c r="O453" s="226" t="s">
        <v>4971</v>
      </c>
      <c r="P453" s="236" t="s">
        <v>4971</v>
      </c>
      <c r="Q453" s="226">
        <v>0</v>
      </c>
      <c r="R453" s="226" t="s">
        <v>4971</v>
      </c>
    </row>
    <row r="454" spans="6:18" x14ac:dyDescent="0.3">
      <c r="F454" s="173" t="s">
        <v>4971</v>
      </c>
      <c r="G454" s="212" t="s">
        <v>4971</v>
      </c>
      <c r="H454" s="42" t="s">
        <v>4971</v>
      </c>
      <c r="I454" s="42" t="s">
        <v>4971</v>
      </c>
      <c r="J454" s="42" t="s">
        <v>4971</v>
      </c>
      <c r="K454" s="213" t="s">
        <v>4971</v>
      </c>
      <c r="L454" s="213" t="s">
        <v>4971</v>
      </c>
      <c r="M454" s="220" t="s">
        <v>4971</v>
      </c>
      <c r="N454" s="223" t="s">
        <v>4971</v>
      </c>
      <c r="O454" s="226" t="s">
        <v>4971</v>
      </c>
      <c r="P454" s="236" t="s">
        <v>4971</v>
      </c>
      <c r="Q454" s="226">
        <v>0</v>
      </c>
      <c r="R454" s="226" t="s">
        <v>4971</v>
      </c>
    </row>
    <row r="455" spans="6:18" x14ac:dyDescent="0.3">
      <c r="F455" s="173" t="s">
        <v>4971</v>
      </c>
      <c r="G455" s="212" t="s">
        <v>4971</v>
      </c>
      <c r="H455" s="42" t="s">
        <v>4971</v>
      </c>
      <c r="I455" s="42" t="s">
        <v>4971</v>
      </c>
      <c r="J455" s="42" t="s">
        <v>4971</v>
      </c>
      <c r="K455" s="213" t="s">
        <v>4971</v>
      </c>
      <c r="L455" s="213" t="s">
        <v>4971</v>
      </c>
      <c r="M455" s="220" t="s">
        <v>4971</v>
      </c>
      <c r="N455" s="223" t="s">
        <v>4971</v>
      </c>
      <c r="O455" s="226" t="s">
        <v>4971</v>
      </c>
      <c r="P455" s="236" t="s">
        <v>4971</v>
      </c>
      <c r="Q455" s="226">
        <v>0</v>
      </c>
      <c r="R455" s="226" t="s">
        <v>4971</v>
      </c>
    </row>
    <row r="456" spans="6:18" x14ac:dyDescent="0.3">
      <c r="F456" s="173" t="s">
        <v>4971</v>
      </c>
      <c r="G456" s="212" t="s">
        <v>4971</v>
      </c>
      <c r="H456" s="42" t="s">
        <v>4971</v>
      </c>
      <c r="I456" s="42" t="s">
        <v>4971</v>
      </c>
      <c r="J456" s="42" t="s">
        <v>4971</v>
      </c>
      <c r="K456" s="213" t="s">
        <v>4971</v>
      </c>
      <c r="L456" s="213" t="s">
        <v>4971</v>
      </c>
      <c r="M456" s="220" t="s">
        <v>4971</v>
      </c>
      <c r="N456" s="223" t="s">
        <v>4971</v>
      </c>
      <c r="O456" s="226" t="s">
        <v>4971</v>
      </c>
      <c r="P456" s="236" t="s">
        <v>4971</v>
      </c>
      <c r="Q456" s="226">
        <v>0</v>
      </c>
      <c r="R456" s="226" t="s">
        <v>4971</v>
      </c>
    </row>
    <row r="457" spans="6:18" x14ac:dyDescent="0.3">
      <c r="F457" s="173" t="s">
        <v>4971</v>
      </c>
      <c r="G457" s="212" t="s">
        <v>4971</v>
      </c>
      <c r="H457" s="42" t="s">
        <v>4971</v>
      </c>
      <c r="I457" s="42" t="s">
        <v>4971</v>
      </c>
      <c r="J457" s="42" t="s">
        <v>4971</v>
      </c>
      <c r="K457" s="213" t="s">
        <v>4971</v>
      </c>
      <c r="L457" s="213" t="s">
        <v>4971</v>
      </c>
      <c r="M457" s="220" t="s">
        <v>4971</v>
      </c>
      <c r="N457" s="223" t="s">
        <v>4971</v>
      </c>
      <c r="O457" s="226" t="s">
        <v>4971</v>
      </c>
      <c r="P457" s="236" t="s">
        <v>4971</v>
      </c>
      <c r="Q457" s="226">
        <v>0</v>
      </c>
      <c r="R457" s="226" t="s">
        <v>4971</v>
      </c>
    </row>
    <row r="458" spans="6:18" x14ac:dyDescent="0.3">
      <c r="F458" s="173" t="s">
        <v>4971</v>
      </c>
      <c r="G458" s="212" t="s">
        <v>4971</v>
      </c>
      <c r="H458" s="42" t="s">
        <v>4971</v>
      </c>
      <c r="I458" s="42" t="s">
        <v>4971</v>
      </c>
      <c r="J458" s="42" t="s">
        <v>4971</v>
      </c>
      <c r="K458" s="213" t="s">
        <v>4971</v>
      </c>
      <c r="L458" s="213" t="s">
        <v>4971</v>
      </c>
      <c r="M458" s="220" t="s">
        <v>4971</v>
      </c>
      <c r="N458" s="223" t="s">
        <v>4971</v>
      </c>
      <c r="O458" s="226" t="s">
        <v>4971</v>
      </c>
      <c r="P458" s="236" t="s">
        <v>4971</v>
      </c>
      <c r="Q458" s="226">
        <v>0</v>
      </c>
      <c r="R458" s="226" t="s">
        <v>4971</v>
      </c>
    </row>
    <row r="459" spans="6:18" x14ac:dyDescent="0.3">
      <c r="F459" s="173" t="s">
        <v>4971</v>
      </c>
      <c r="G459" s="212" t="s">
        <v>4971</v>
      </c>
      <c r="H459" s="42" t="s">
        <v>4971</v>
      </c>
      <c r="I459" s="42" t="s">
        <v>4971</v>
      </c>
      <c r="J459" s="42" t="s">
        <v>4971</v>
      </c>
      <c r="K459" s="213" t="s">
        <v>4971</v>
      </c>
      <c r="L459" s="213" t="s">
        <v>4971</v>
      </c>
      <c r="M459" s="220" t="s">
        <v>4971</v>
      </c>
      <c r="N459" s="223" t="s">
        <v>4971</v>
      </c>
      <c r="O459" s="226" t="s">
        <v>4971</v>
      </c>
      <c r="P459" s="236" t="s">
        <v>4971</v>
      </c>
      <c r="Q459" s="226">
        <v>0</v>
      </c>
      <c r="R459" s="226" t="s">
        <v>4971</v>
      </c>
    </row>
    <row r="460" spans="6:18" x14ac:dyDescent="0.3">
      <c r="F460" s="173" t="s">
        <v>4971</v>
      </c>
      <c r="G460" s="212" t="s">
        <v>4971</v>
      </c>
      <c r="H460" s="42" t="s">
        <v>4971</v>
      </c>
      <c r="I460" s="42" t="s">
        <v>4971</v>
      </c>
      <c r="J460" s="42" t="s">
        <v>4971</v>
      </c>
      <c r="K460" s="213" t="s">
        <v>4971</v>
      </c>
      <c r="L460" s="213" t="s">
        <v>4971</v>
      </c>
      <c r="M460" s="220" t="s">
        <v>4971</v>
      </c>
      <c r="N460" s="223" t="s">
        <v>4971</v>
      </c>
      <c r="O460" s="226" t="s">
        <v>4971</v>
      </c>
      <c r="P460" s="236" t="s">
        <v>4971</v>
      </c>
      <c r="Q460" s="226">
        <v>0</v>
      </c>
      <c r="R460" s="226" t="s">
        <v>4971</v>
      </c>
    </row>
    <row r="461" spans="6:18" x14ac:dyDescent="0.3">
      <c r="F461" s="173" t="s">
        <v>4971</v>
      </c>
      <c r="G461" s="212" t="s">
        <v>4971</v>
      </c>
      <c r="H461" s="42" t="s">
        <v>4971</v>
      </c>
      <c r="I461" s="42" t="s">
        <v>4971</v>
      </c>
      <c r="J461" s="42" t="s">
        <v>4971</v>
      </c>
      <c r="K461" s="213" t="s">
        <v>4971</v>
      </c>
      <c r="L461" s="213" t="s">
        <v>4971</v>
      </c>
      <c r="M461" s="220" t="s">
        <v>4971</v>
      </c>
      <c r="N461" s="223" t="s">
        <v>4971</v>
      </c>
      <c r="O461" s="226" t="s">
        <v>4971</v>
      </c>
      <c r="P461" s="236" t="s">
        <v>4971</v>
      </c>
      <c r="Q461" s="226">
        <v>0</v>
      </c>
      <c r="R461" s="226" t="s">
        <v>4971</v>
      </c>
    </row>
    <row r="462" spans="6:18" x14ac:dyDescent="0.3">
      <c r="F462" s="173" t="s">
        <v>4971</v>
      </c>
      <c r="G462" s="212" t="s">
        <v>4971</v>
      </c>
      <c r="H462" s="42" t="s">
        <v>4971</v>
      </c>
      <c r="I462" s="42" t="s">
        <v>4971</v>
      </c>
      <c r="J462" s="42" t="s">
        <v>4971</v>
      </c>
      <c r="K462" s="213" t="s">
        <v>4971</v>
      </c>
      <c r="L462" s="213" t="s">
        <v>4971</v>
      </c>
      <c r="M462" s="220" t="s">
        <v>4971</v>
      </c>
      <c r="N462" s="223" t="s">
        <v>4971</v>
      </c>
      <c r="O462" s="226" t="s">
        <v>4971</v>
      </c>
      <c r="P462" s="236" t="s">
        <v>4971</v>
      </c>
      <c r="Q462" s="226">
        <v>0</v>
      </c>
      <c r="R462" s="226" t="s">
        <v>4971</v>
      </c>
    </row>
    <row r="463" spans="6:18" x14ac:dyDescent="0.3">
      <c r="F463" s="173" t="s">
        <v>4971</v>
      </c>
      <c r="G463" s="212" t="s">
        <v>4971</v>
      </c>
      <c r="H463" s="42" t="s">
        <v>4971</v>
      </c>
      <c r="I463" s="42" t="s">
        <v>4971</v>
      </c>
      <c r="J463" s="42" t="s">
        <v>4971</v>
      </c>
      <c r="K463" s="213" t="s">
        <v>4971</v>
      </c>
      <c r="L463" s="213" t="s">
        <v>4971</v>
      </c>
      <c r="M463" s="220" t="s">
        <v>4971</v>
      </c>
      <c r="N463" s="223" t="s">
        <v>4971</v>
      </c>
      <c r="O463" s="226" t="s">
        <v>4971</v>
      </c>
      <c r="P463" s="236" t="s">
        <v>4971</v>
      </c>
      <c r="Q463" s="226">
        <v>0</v>
      </c>
      <c r="R463" s="226" t="s">
        <v>4971</v>
      </c>
    </row>
    <row r="464" spans="6:18" x14ac:dyDescent="0.3">
      <c r="F464" s="173" t="s">
        <v>4971</v>
      </c>
      <c r="G464" s="212" t="s">
        <v>4971</v>
      </c>
      <c r="H464" s="42" t="s">
        <v>4971</v>
      </c>
      <c r="I464" s="42" t="s">
        <v>4971</v>
      </c>
      <c r="J464" s="42" t="s">
        <v>4971</v>
      </c>
      <c r="K464" s="213" t="s">
        <v>4971</v>
      </c>
      <c r="L464" s="213" t="s">
        <v>4971</v>
      </c>
      <c r="M464" s="220" t="s">
        <v>4971</v>
      </c>
      <c r="N464" s="223" t="s">
        <v>4971</v>
      </c>
      <c r="O464" s="226" t="s">
        <v>4971</v>
      </c>
      <c r="P464" s="236" t="s">
        <v>4971</v>
      </c>
      <c r="Q464" s="226">
        <v>0</v>
      </c>
      <c r="R464" s="226" t="s">
        <v>4971</v>
      </c>
    </row>
    <row r="465" spans="6:18" x14ac:dyDescent="0.3">
      <c r="F465" s="173" t="s">
        <v>4971</v>
      </c>
      <c r="G465" s="212" t="s">
        <v>4971</v>
      </c>
      <c r="H465" s="42" t="s">
        <v>4971</v>
      </c>
      <c r="I465" s="42" t="s">
        <v>4971</v>
      </c>
      <c r="J465" s="42" t="s">
        <v>4971</v>
      </c>
      <c r="K465" s="213" t="s">
        <v>4971</v>
      </c>
      <c r="L465" s="213" t="s">
        <v>4971</v>
      </c>
      <c r="M465" s="220" t="s">
        <v>4971</v>
      </c>
      <c r="N465" s="223" t="s">
        <v>4971</v>
      </c>
      <c r="O465" s="226" t="s">
        <v>4971</v>
      </c>
      <c r="P465" s="236" t="s">
        <v>4971</v>
      </c>
      <c r="Q465" s="226">
        <v>0</v>
      </c>
      <c r="R465" s="226" t="s">
        <v>4971</v>
      </c>
    </row>
    <row r="466" spans="6:18" x14ac:dyDescent="0.3">
      <c r="F466" s="173" t="s">
        <v>4971</v>
      </c>
      <c r="G466" s="212" t="s">
        <v>4971</v>
      </c>
      <c r="H466" s="42" t="s">
        <v>4971</v>
      </c>
      <c r="I466" s="42" t="s">
        <v>4971</v>
      </c>
      <c r="J466" s="42" t="s">
        <v>4971</v>
      </c>
      <c r="K466" s="213" t="s">
        <v>4971</v>
      </c>
      <c r="L466" s="213" t="s">
        <v>4971</v>
      </c>
      <c r="M466" s="220" t="s">
        <v>4971</v>
      </c>
      <c r="N466" s="223" t="s">
        <v>4971</v>
      </c>
      <c r="O466" s="226" t="s">
        <v>4971</v>
      </c>
      <c r="P466" s="236" t="s">
        <v>4971</v>
      </c>
      <c r="Q466" s="226">
        <v>0</v>
      </c>
      <c r="R466" s="226" t="s">
        <v>4971</v>
      </c>
    </row>
    <row r="467" spans="6:18" x14ac:dyDescent="0.3">
      <c r="F467" s="173" t="s">
        <v>4971</v>
      </c>
      <c r="G467" s="212" t="s">
        <v>4971</v>
      </c>
      <c r="H467" s="42" t="s">
        <v>4971</v>
      </c>
      <c r="I467" s="42" t="s">
        <v>4971</v>
      </c>
      <c r="J467" s="42" t="s">
        <v>4971</v>
      </c>
      <c r="K467" s="213" t="s">
        <v>4971</v>
      </c>
      <c r="L467" s="213" t="s">
        <v>4971</v>
      </c>
      <c r="M467" s="220" t="s">
        <v>4971</v>
      </c>
      <c r="N467" s="223" t="s">
        <v>4971</v>
      </c>
      <c r="O467" s="226" t="s">
        <v>4971</v>
      </c>
      <c r="P467" s="236" t="s">
        <v>4971</v>
      </c>
      <c r="Q467" s="226">
        <v>0</v>
      </c>
      <c r="R467" s="226" t="s">
        <v>4971</v>
      </c>
    </row>
    <row r="468" spans="6:18" x14ac:dyDescent="0.3">
      <c r="F468" s="173" t="s">
        <v>4971</v>
      </c>
      <c r="G468" s="212" t="s">
        <v>4971</v>
      </c>
      <c r="H468" s="42" t="s">
        <v>4971</v>
      </c>
      <c r="I468" s="42" t="s">
        <v>4971</v>
      </c>
      <c r="J468" s="42" t="s">
        <v>4971</v>
      </c>
      <c r="K468" s="213" t="s">
        <v>4971</v>
      </c>
      <c r="L468" s="213" t="s">
        <v>4971</v>
      </c>
      <c r="M468" s="220" t="s">
        <v>4971</v>
      </c>
      <c r="N468" s="223" t="s">
        <v>4971</v>
      </c>
      <c r="O468" s="226" t="s">
        <v>4971</v>
      </c>
      <c r="P468" s="236" t="s">
        <v>4971</v>
      </c>
      <c r="Q468" s="226">
        <v>0</v>
      </c>
      <c r="R468" s="226" t="s">
        <v>4971</v>
      </c>
    </row>
    <row r="469" spans="6:18" x14ac:dyDescent="0.3">
      <c r="F469" s="173" t="s">
        <v>4971</v>
      </c>
      <c r="G469" s="212" t="s">
        <v>4971</v>
      </c>
      <c r="H469" s="42" t="s">
        <v>4971</v>
      </c>
      <c r="I469" s="42" t="s">
        <v>4971</v>
      </c>
      <c r="J469" s="42" t="s">
        <v>4971</v>
      </c>
      <c r="K469" s="213" t="s">
        <v>4971</v>
      </c>
      <c r="L469" s="213" t="s">
        <v>4971</v>
      </c>
      <c r="M469" s="220" t="s">
        <v>4971</v>
      </c>
      <c r="N469" s="223" t="s">
        <v>4971</v>
      </c>
      <c r="O469" s="226" t="s">
        <v>4971</v>
      </c>
      <c r="P469" s="236" t="s">
        <v>4971</v>
      </c>
      <c r="Q469" s="226">
        <v>0</v>
      </c>
      <c r="R469" s="226" t="s">
        <v>4971</v>
      </c>
    </row>
    <row r="470" spans="6:18" x14ac:dyDescent="0.3">
      <c r="F470" s="173" t="s">
        <v>4971</v>
      </c>
      <c r="G470" s="212" t="s">
        <v>4971</v>
      </c>
      <c r="H470" s="42" t="s">
        <v>4971</v>
      </c>
      <c r="I470" s="42" t="s">
        <v>4971</v>
      </c>
      <c r="J470" s="42" t="s">
        <v>4971</v>
      </c>
      <c r="K470" s="213" t="s">
        <v>4971</v>
      </c>
      <c r="L470" s="213" t="s">
        <v>4971</v>
      </c>
      <c r="M470" s="220" t="s">
        <v>4971</v>
      </c>
      <c r="N470" s="223" t="s">
        <v>4971</v>
      </c>
      <c r="O470" s="226" t="s">
        <v>4971</v>
      </c>
      <c r="P470" s="236" t="s">
        <v>4971</v>
      </c>
      <c r="Q470" s="226">
        <v>0</v>
      </c>
      <c r="R470" s="226" t="s">
        <v>4971</v>
      </c>
    </row>
    <row r="471" spans="6:18" x14ac:dyDescent="0.3">
      <c r="F471" s="173" t="s">
        <v>4971</v>
      </c>
      <c r="G471" s="212" t="s">
        <v>4971</v>
      </c>
      <c r="H471" s="42" t="s">
        <v>4971</v>
      </c>
      <c r="I471" s="42" t="s">
        <v>4971</v>
      </c>
      <c r="J471" s="42" t="s">
        <v>4971</v>
      </c>
      <c r="K471" s="213" t="s">
        <v>4971</v>
      </c>
      <c r="L471" s="213" t="s">
        <v>4971</v>
      </c>
      <c r="M471" s="220" t="s">
        <v>4971</v>
      </c>
      <c r="N471" s="223" t="s">
        <v>4971</v>
      </c>
      <c r="O471" s="226" t="s">
        <v>4971</v>
      </c>
      <c r="P471" s="236" t="s">
        <v>4971</v>
      </c>
      <c r="Q471" s="226">
        <v>0</v>
      </c>
      <c r="R471" s="226" t="s">
        <v>4971</v>
      </c>
    </row>
    <row r="472" spans="6:18" x14ac:dyDescent="0.3">
      <c r="F472" s="173" t="s">
        <v>4971</v>
      </c>
      <c r="G472" s="212" t="s">
        <v>4971</v>
      </c>
      <c r="H472" s="42" t="s">
        <v>4971</v>
      </c>
      <c r="I472" s="42" t="s">
        <v>4971</v>
      </c>
      <c r="J472" s="42" t="s">
        <v>4971</v>
      </c>
      <c r="K472" s="213" t="s">
        <v>4971</v>
      </c>
      <c r="L472" s="213" t="s">
        <v>4971</v>
      </c>
      <c r="M472" s="220" t="s">
        <v>4971</v>
      </c>
      <c r="N472" s="223" t="s">
        <v>4971</v>
      </c>
      <c r="O472" s="226" t="s">
        <v>4971</v>
      </c>
      <c r="P472" s="236" t="s">
        <v>4971</v>
      </c>
      <c r="Q472" s="226">
        <v>0</v>
      </c>
      <c r="R472" s="226" t="s">
        <v>4971</v>
      </c>
    </row>
    <row r="473" spans="6:18" x14ac:dyDescent="0.3">
      <c r="F473" s="173" t="s">
        <v>4971</v>
      </c>
      <c r="G473" s="212" t="s">
        <v>4971</v>
      </c>
      <c r="H473" s="42" t="s">
        <v>4971</v>
      </c>
      <c r="I473" s="42" t="s">
        <v>4971</v>
      </c>
      <c r="J473" s="42" t="s">
        <v>4971</v>
      </c>
      <c r="K473" s="213" t="s">
        <v>4971</v>
      </c>
      <c r="L473" s="213" t="s">
        <v>4971</v>
      </c>
      <c r="M473" s="220" t="s">
        <v>4971</v>
      </c>
      <c r="N473" s="223" t="s">
        <v>4971</v>
      </c>
      <c r="O473" s="226" t="s">
        <v>4971</v>
      </c>
      <c r="P473" s="236" t="s">
        <v>4971</v>
      </c>
      <c r="Q473" s="226">
        <v>0</v>
      </c>
      <c r="R473" s="226" t="s">
        <v>4971</v>
      </c>
    </row>
    <row r="474" spans="6:18" x14ac:dyDescent="0.3">
      <c r="F474" s="173" t="s">
        <v>4971</v>
      </c>
      <c r="G474" s="212" t="s">
        <v>4971</v>
      </c>
      <c r="H474" s="42" t="s">
        <v>4971</v>
      </c>
      <c r="I474" s="42" t="s">
        <v>4971</v>
      </c>
      <c r="J474" s="42" t="s">
        <v>4971</v>
      </c>
      <c r="K474" s="213" t="s">
        <v>4971</v>
      </c>
      <c r="L474" s="213" t="s">
        <v>4971</v>
      </c>
      <c r="M474" s="220" t="s">
        <v>4971</v>
      </c>
      <c r="N474" s="223" t="s">
        <v>4971</v>
      </c>
      <c r="O474" s="226" t="s">
        <v>4971</v>
      </c>
      <c r="P474" s="236" t="s">
        <v>4971</v>
      </c>
      <c r="Q474" s="226">
        <v>0</v>
      </c>
      <c r="R474" s="226" t="s">
        <v>4971</v>
      </c>
    </row>
    <row r="475" spans="6:18" x14ac:dyDescent="0.3">
      <c r="F475" s="173" t="s">
        <v>4971</v>
      </c>
      <c r="G475" s="212" t="s">
        <v>4971</v>
      </c>
      <c r="H475" s="42" t="s">
        <v>4971</v>
      </c>
      <c r="I475" s="42" t="s">
        <v>4971</v>
      </c>
      <c r="J475" s="42" t="s">
        <v>4971</v>
      </c>
      <c r="K475" s="213" t="s">
        <v>4971</v>
      </c>
      <c r="L475" s="213" t="s">
        <v>4971</v>
      </c>
      <c r="M475" s="220" t="s">
        <v>4971</v>
      </c>
      <c r="N475" s="223" t="s">
        <v>4971</v>
      </c>
      <c r="O475" s="226" t="s">
        <v>4971</v>
      </c>
      <c r="P475" s="236" t="s">
        <v>4971</v>
      </c>
      <c r="Q475" s="226">
        <v>0</v>
      </c>
      <c r="R475" s="226" t="s">
        <v>4971</v>
      </c>
    </row>
    <row r="476" spans="6:18" x14ac:dyDescent="0.3">
      <c r="F476" s="173" t="s">
        <v>4971</v>
      </c>
      <c r="G476" s="212" t="s">
        <v>4971</v>
      </c>
      <c r="H476" s="42" t="s">
        <v>4971</v>
      </c>
      <c r="I476" s="42" t="s">
        <v>4971</v>
      </c>
      <c r="J476" s="42" t="s">
        <v>4971</v>
      </c>
      <c r="K476" s="213" t="s">
        <v>4971</v>
      </c>
      <c r="L476" s="213" t="s">
        <v>4971</v>
      </c>
      <c r="M476" s="220" t="s">
        <v>4971</v>
      </c>
      <c r="N476" s="223" t="s">
        <v>4971</v>
      </c>
      <c r="O476" s="226" t="s">
        <v>4971</v>
      </c>
      <c r="P476" s="236" t="s">
        <v>4971</v>
      </c>
      <c r="Q476" s="226">
        <v>0</v>
      </c>
      <c r="R476" s="226" t="s">
        <v>4971</v>
      </c>
    </row>
    <row r="477" spans="6:18" x14ac:dyDescent="0.3">
      <c r="F477" s="173" t="s">
        <v>4971</v>
      </c>
      <c r="G477" s="212" t="s">
        <v>4971</v>
      </c>
      <c r="H477" s="42" t="s">
        <v>4971</v>
      </c>
      <c r="I477" s="42" t="s">
        <v>4971</v>
      </c>
      <c r="J477" s="42" t="s">
        <v>4971</v>
      </c>
      <c r="K477" s="213" t="s">
        <v>4971</v>
      </c>
      <c r="L477" s="213" t="s">
        <v>4971</v>
      </c>
      <c r="M477" s="220" t="s">
        <v>4971</v>
      </c>
      <c r="N477" s="223" t="s">
        <v>4971</v>
      </c>
      <c r="O477" s="226" t="s">
        <v>4971</v>
      </c>
      <c r="P477" s="236" t="s">
        <v>4971</v>
      </c>
      <c r="Q477" s="226">
        <v>0</v>
      </c>
      <c r="R477" s="226" t="s">
        <v>4971</v>
      </c>
    </row>
    <row r="478" spans="6:18" x14ac:dyDescent="0.3">
      <c r="F478" s="173" t="s">
        <v>4971</v>
      </c>
      <c r="G478" s="212" t="s">
        <v>4971</v>
      </c>
      <c r="H478" s="42" t="s">
        <v>4971</v>
      </c>
      <c r="I478" s="42" t="s">
        <v>4971</v>
      </c>
      <c r="J478" s="42" t="s">
        <v>4971</v>
      </c>
      <c r="K478" s="213" t="s">
        <v>4971</v>
      </c>
      <c r="L478" s="213" t="s">
        <v>4971</v>
      </c>
      <c r="M478" s="220" t="s">
        <v>4971</v>
      </c>
      <c r="N478" s="223" t="s">
        <v>4971</v>
      </c>
      <c r="O478" s="226" t="s">
        <v>4971</v>
      </c>
      <c r="P478" s="236" t="s">
        <v>4971</v>
      </c>
      <c r="Q478" s="226">
        <v>0</v>
      </c>
      <c r="R478" s="226" t="s">
        <v>4971</v>
      </c>
    </row>
    <row r="479" spans="6:18" x14ac:dyDescent="0.3">
      <c r="F479" s="173" t="s">
        <v>4971</v>
      </c>
      <c r="G479" s="212" t="s">
        <v>4971</v>
      </c>
      <c r="H479" s="42" t="s">
        <v>4971</v>
      </c>
      <c r="I479" s="42" t="s">
        <v>4971</v>
      </c>
      <c r="J479" s="42" t="s">
        <v>4971</v>
      </c>
      <c r="K479" s="213" t="s">
        <v>4971</v>
      </c>
      <c r="L479" s="213" t="s">
        <v>4971</v>
      </c>
      <c r="M479" s="220" t="s">
        <v>4971</v>
      </c>
      <c r="N479" s="223" t="s">
        <v>4971</v>
      </c>
      <c r="O479" s="226" t="s">
        <v>4971</v>
      </c>
      <c r="P479" s="236" t="s">
        <v>4971</v>
      </c>
      <c r="Q479" s="226">
        <v>0</v>
      </c>
      <c r="R479" s="226" t="s">
        <v>4971</v>
      </c>
    </row>
    <row r="480" spans="6:18" x14ac:dyDescent="0.3">
      <c r="F480" s="173" t="s">
        <v>4971</v>
      </c>
      <c r="G480" s="212" t="s">
        <v>4971</v>
      </c>
      <c r="H480" s="42" t="s">
        <v>4971</v>
      </c>
      <c r="I480" s="42" t="s">
        <v>4971</v>
      </c>
      <c r="J480" s="42" t="s">
        <v>4971</v>
      </c>
      <c r="K480" s="213" t="s">
        <v>4971</v>
      </c>
      <c r="L480" s="213" t="s">
        <v>4971</v>
      </c>
      <c r="M480" s="220" t="s">
        <v>4971</v>
      </c>
      <c r="N480" s="223" t="s">
        <v>4971</v>
      </c>
      <c r="O480" s="226" t="s">
        <v>4971</v>
      </c>
      <c r="P480" s="236" t="s">
        <v>4971</v>
      </c>
      <c r="Q480" s="226">
        <v>0</v>
      </c>
      <c r="R480" s="226" t="s">
        <v>4971</v>
      </c>
    </row>
    <row r="481" spans="6:18" x14ac:dyDescent="0.3">
      <c r="F481" s="173" t="s">
        <v>4971</v>
      </c>
      <c r="G481" s="212" t="s">
        <v>4971</v>
      </c>
      <c r="H481" s="42" t="s">
        <v>4971</v>
      </c>
      <c r="I481" s="42" t="s">
        <v>4971</v>
      </c>
      <c r="J481" s="42" t="s">
        <v>4971</v>
      </c>
      <c r="K481" s="213" t="s">
        <v>4971</v>
      </c>
      <c r="L481" s="213" t="s">
        <v>4971</v>
      </c>
      <c r="M481" s="220" t="s">
        <v>4971</v>
      </c>
      <c r="N481" s="223" t="s">
        <v>4971</v>
      </c>
      <c r="O481" s="226" t="s">
        <v>4971</v>
      </c>
      <c r="P481" s="236" t="s">
        <v>4971</v>
      </c>
      <c r="Q481" s="226">
        <v>0</v>
      </c>
      <c r="R481" s="226" t="s">
        <v>4971</v>
      </c>
    </row>
    <row r="482" spans="6:18" x14ac:dyDescent="0.3">
      <c r="F482" s="173" t="s">
        <v>4971</v>
      </c>
      <c r="G482" s="212" t="s">
        <v>4971</v>
      </c>
      <c r="H482" s="42" t="s">
        <v>4971</v>
      </c>
      <c r="I482" s="42" t="s">
        <v>4971</v>
      </c>
      <c r="J482" s="42" t="s">
        <v>4971</v>
      </c>
      <c r="K482" s="213" t="s">
        <v>4971</v>
      </c>
      <c r="L482" s="213" t="s">
        <v>4971</v>
      </c>
      <c r="M482" s="220" t="s">
        <v>4971</v>
      </c>
      <c r="N482" s="223" t="s">
        <v>4971</v>
      </c>
      <c r="O482" s="226" t="s">
        <v>4971</v>
      </c>
      <c r="P482" s="236" t="s">
        <v>4971</v>
      </c>
      <c r="Q482" s="226">
        <v>0</v>
      </c>
      <c r="R482" s="226" t="s">
        <v>4971</v>
      </c>
    </row>
    <row r="483" spans="6:18" x14ac:dyDescent="0.3">
      <c r="F483" s="173" t="s">
        <v>4971</v>
      </c>
      <c r="G483" s="212" t="s">
        <v>4971</v>
      </c>
      <c r="H483" s="42" t="s">
        <v>4971</v>
      </c>
      <c r="I483" s="42" t="s">
        <v>4971</v>
      </c>
      <c r="J483" s="42" t="s">
        <v>4971</v>
      </c>
      <c r="K483" s="213" t="s">
        <v>4971</v>
      </c>
      <c r="L483" s="213" t="s">
        <v>4971</v>
      </c>
      <c r="M483" s="220" t="s">
        <v>4971</v>
      </c>
      <c r="N483" s="223" t="s">
        <v>4971</v>
      </c>
      <c r="O483" s="226" t="s">
        <v>4971</v>
      </c>
      <c r="P483" s="236" t="s">
        <v>4971</v>
      </c>
      <c r="Q483" s="226">
        <v>0</v>
      </c>
      <c r="R483" s="226" t="s">
        <v>4971</v>
      </c>
    </row>
    <row r="484" spans="6:18" x14ac:dyDescent="0.3">
      <c r="F484" s="173" t="s">
        <v>4971</v>
      </c>
      <c r="G484" s="212" t="s">
        <v>4971</v>
      </c>
      <c r="H484" s="42" t="s">
        <v>4971</v>
      </c>
      <c r="I484" s="42" t="s">
        <v>4971</v>
      </c>
      <c r="J484" s="42" t="s">
        <v>4971</v>
      </c>
      <c r="K484" s="213" t="s">
        <v>4971</v>
      </c>
      <c r="L484" s="213" t="s">
        <v>4971</v>
      </c>
      <c r="M484" s="220" t="s">
        <v>4971</v>
      </c>
      <c r="N484" s="223" t="s">
        <v>4971</v>
      </c>
      <c r="O484" s="226" t="s">
        <v>4971</v>
      </c>
      <c r="P484" s="236" t="s">
        <v>4971</v>
      </c>
      <c r="Q484" s="226">
        <v>0</v>
      </c>
      <c r="R484" s="226" t="s">
        <v>4971</v>
      </c>
    </row>
    <row r="485" spans="6:18" x14ac:dyDescent="0.3">
      <c r="F485" s="173" t="s">
        <v>4971</v>
      </c>
      <c r="G485" s="212" t="s">
        <v>4971</v>
      </c>
      <c r="H485" s="42" t="s">
        <v>4971</v>
      </c>
      <c r="I485" s="42" t="s">
        <v>4971</v>
      </c>
      <c r="J485" s="42" t="s">
        <v>4971</v>
      </c>
      <c r="K485" s="213" t="s">
        <v>4971</v>
      </c>
      <c r="L485" s="213" t="s">
        <v>4971</v>
      </c>
      <c r="M485" s="220" t="s">
        <v>4971</v>
      </c>
      <c r="N485" s="223" t="s">
        <v>4971</v>
      </c>
      <c r="O485" s="226" t="s">
        <v>4971</v>
      </c>
      <c r="P485" s="236" t="s">
        <v>4971</v>
      </c>
      <c r="Q485" s="226">
        <v>0</v>
      </c>
      <c r="R485" s="226" t="s">
        <v>4971</v>
      </c>
    </row>
    <row r="486" spans="6:18" x14ac:dyDescent="0.3">
      <c r="F486" s="173" t="s">
        <v>4971</v>
      </c>
      <c r="G486" s="212" t="s">
        <v>4971</v>
      </c>
      <c r="H486" s="42" t="s">
        <v>4971</v>
      </c>
      <c r="I486" s="42" t="s">
        <v>4971</v>
      </c>
      <c r="J486" s="42" t="s">
        <v>4971</v>
      </c>
      <c r="K486" s="213" t="s">
        <v>4971</v>
      </c>
      <c r="L486" s="213" t="s">
        <v>4971</v>
      </c>
      <c r="M486" s="220" t="s">
        <v>4971</v>
      </c>
      <c r="N486" s="223" t="s">
        <v>4971</v>
      </c>
      <c r="O486" s="226" t="s">
        <v>4971</v>
      </c>
      <c r="P486" s="236" t="s">
        <v>4971</v>
      </c>
      <c r="Q486" s="226">
        <v>0</v>
      </c>
      <c r="R486" s="226" t="s">
        <v>4971</v>
      </c>
    </row>
    <row r="487" spans="6:18" x14ac:dyDescent="0.3">
      <c r="F487" s="173" t="s">
        <v>4971</v>
      </c>
      <c r="G487" s="212" t="s">
        <v>4971</v>
      </c>
      <c r="H487" s="42" t="s">
        <v>4971</v>
      </c>
      <c r="I487" s="42" t="s">
        <v>4971</v>
      </c>
      <c r="J487" s="42" t="s">
        <v>4971</v>
      </c>
      <c r="K487" s="213" t="s">
        <v>4971</v>
      </c>
      <c r="L487" s="213" t="s">
        <v>4971</v>
      </c>
      <c r="M487" s="220" t="s">
        <v>4971</v>
      </c>
      <c r="N487" s="223" t="s">
        <v>4971</v>
      </c>
      <c r="O487" s="226" t="s">
        <v>4971</v>
      </c>
      <c r="P487" s="236" t="s">
        <v>4971</v>
      </c>
      <c r="Q487" s="226">
        <v>0</v>
      </c>
      <c r="R487" s="226" t="s">
        <v>4971</v>
      </c>
    </row>
    <row r="488" spans="6:18" x14ac:dyDescent="0.3">
      <c r="F488" s="173" t="s">
        <v>4971</v>
      </c>
      <c r="G488" s="212" t="s">
        <v>4971</v>
      </c>
      <c r="H488" s="42" t="s">
        <v>4971</v>
      </c>
      <c r="I488" s="42" t="s">
        <v>4971</v>
      </c>
      <c r="J488" s="42" t="s">
        <v>4971</v>
      </c>
      <c r="K488" s="213" t="s">
        <v>4971</v>
      </c>
      <c r="L488" s="213" t="s">
        <v>4971</v>
      </c>
      <c r="M488" s="220" t="s">
        <v>4971</v>
      </c>
      <c r="N488" s="223" t="s">
        <v>4971</v>
      </c>
      <c r="O488" s="226" t="s">
        <v>4971</v>
      </c>
      <c r="P488" s="236" t="s">
        <v>4971</v>
      </c>
      <c r="Q488" s="226">
        <v>0</v>
      </c>
      <c r="R488" s="226" t="s">
        <v>4971</v>
      </c>
    </row>
    <row r="489" spans="6:18" x14ac:dyDescent="0.3">
      <c r="F489" s="173" t="s">
        <v>4971</v>
      </c>
      <c r="G489" s="212" t="s">
        <v>4971</v>
      </c>
      <c r="H489" s="42" t="s">
        <v>4971</v>
      </c>
      <c r="I489" s="42" t="s">
        <v>4971</v>
      </c>
      <c r="J489" s="42" t="s">
        <v>4971</v>
      </c>
      <c r="K489" s="213" t="s">
        <v>4971</v>
      </c>
      <c r="L489" s="213" t="s">
        <v>4971</v>
      </c>
      <c r="M489" s="220" t="s">
        <v>4971</v>
      </c>
      <c r="N489" s="223" t="s">
        <v>4971</v>
      </c>
      <c r="O489" s="226" t="s">
        <v>4971</v>
      </c>
      <c r="P489" s="236" t="s">
        <v>4971</v>
      </c>
      <c r="Q489" s="226">
        <v>0</v>
      </c>
      <c r="R489" s="226" t="s">
        <v>4971</v>
      </c>
    </row>
    <row r="490" spans="6:18" x14ac:dyDescent="0.3">
      <c r="F490" s="173" t="s">
        <v>4971</v>
      </c>
      <c r="G490" s="212" t="s">
        <v>4971</v>
      </c>
      <c r="H490" s="42" t="s">
        <v>4971</v>
      </c>
      <c r="I490" s="42" t="s">
        <v>4971</v>
      </c>
      <c r="J490" s="42" t="s">
        <v>4971</v>
      </c>
      <c r="K490" s="213" t="s">
        <v>4971</v>
      </c>
      <c r="L490" s="213" t="s">
        <v>4971</v>
      </c>
      <c r="M490" s="220" t="s">
        <v>4971</v>
      </c>
      <c r="N490" s="223" t="s">
        <v>4971</v>
      </c>
      <c r="O490" s="226" t="s">
        <v>4971</v>
      </c>
      <c r="P490" s="236" t="s">
        <v>4971</v>
      </c>
      <c r="Q490" s="226">
        <v>0</v>
      </c>
      <c r="R490" s="226" t="s">
        <v>4971</v>
      </c>
    </row>
    <row r="491" spans="6:18" x14ac:dyDescent="0.3">
      <c r="F491" s="173" t="s">
        <v>4971</v>
      </c>
      <c r="G491" s="212" t="s">
        <v>4971</v>
      </c>
      <c r="H491" s="42" t="s">
        <v>4971</v>
      </c>
      <c r="I491" s="42" t="s">
        <v>4971</v>
      </c>
      <c r="J491" s="42" t="s">
        <v>4971</v>
      </c>
      <c r="K491" s="213" t="s">
        <v>4971</v>
      </c>
      <c r="L491" s="213" t="s">
        <v>4971</v>
      </c>
      <c r="M491" s="220" t="s">
        <v>4971</v>
      </c>
      <c r="N491" s="223" t="s">
        <v>4971</v>
      </c>
      <c r="O491" s="226" t="s">
        <v>4971</v>
      </c>
      <c r="P491" s="236" t="s">
        <v>4971</v>
      </c>
      <c r="Q491" s="226">
        <v>0</v>
      </c>
      <c r="R491" s="226" t="s">
        <v>4971</v>
      </c>
    </row>
    <row r="492" spans="6:18" x14ac:dyDescent="0.3">
      <c r="F492" s="173" t="s">
        <v>4971</v>
      </c>
      <c r="G492" s="212" t="s">
        <v>4971</v>
      </c>
      <c r="H492" s="42" t="s">
        <v>4971</v>
      </c>
      <c r="I492" s="42" t="s">
        <v>4971</v>
      </c>
      <c r="J492" s="42" t="s">
        <v>4971</v>
      </c>
      <c r="K492" s="213" t="s">
        <v>4971</v>
      </c>
      <c r="L492" s="213" t="s">
        <v>4971</v>
      </c>
      <c r="M492" s="220" t="s">
        <v>4971</v>
      </c>
      <c r="N492" s="223" t="s">
        <v>4971</v>
      </c>
      <c r="O492" s="226" t="s">
        <v>4971</v>
      </c>
      <c r="P492" s="236" t="s">
        <v>4971</v>
      </c>
      <c r="Q492" s="226">
        <v>0</v>
      </c>
      <c r="R492" s="226" t="s">
        <v>4971</v>
      </c>
    </row>
    <row r="493" spans="6:18" x14ac:dyDescent="0.3">
      <c r="F493" s="173" t="s">
        <v>4971</v>
      </c>
      <c r="G493" s="212" t="s">
        <v>4971</v>
      </c>
      <c r="H493" s="42" t="s">
        <v>4971</v>
      </c>
      <c r="I493" s="42" t="s">
        <v>4971</v>
      </c>
      <c r="J493" s="42" t="s">
        <v>4971</v>
      </c>
      <c r="K493" s="213" t="s">
        <v>4971</v>
      </c>
      <c r="L493" s="213" t="s">
        <v>4971</v>
      </c>
      <c r="M493" s="220" t="s">
        <v>4971</v>
      </c>
      <c r="N493" s="223" t="s">
        <v>4971</v>
      </c>
      <c r="O493" s="226" t="s">
        <v>4971</v>
      </c>
      <c r="P493" s="236" t="s">
        <v>4971</v>
      </c>
      <c r="Q493" s="226">
        <v>0</v>
      </c>
      <c r="R493" s="226" t="s">
        <v>4971</v>
      </c>
    </row>
    <row r="494" spans="6:18" x14ac:dyDescent="0.3">
      <c r="F494" s="173" t="s">
        <v>4971</v>
      </c>
      <c r="G494" s="212" t="s">
        <v>4971</v>
      </c>
      <c r="H494" s="42" t="s">
        <v>4971</v>
      </c>
      <c r="I494" s="42" t="s">
        <v>4971</v>
      </c>
      <c r="J494" s="42" t="s">
        <v>4971</v>
      </c>
      <c r="K494" s="213" t="s">
        <v>4971</v>
      </c>
      <c r="L494" s="213" t="s">
        <v>4971</v>
      </c>
      <c r="M494" s="220" t="s">
        <v>4971</v>
      </c>
      <c r="N494" s="223" t="s">
        <v>4971</v>
      </c>
      <c r="O494" s="226" t="s">
        <v>4971</v>
      </c>
      <c r="P494" s="236" t="s">
        <v>4971</v>
      </c>
      <c r="Q494" s="226">
        <v>0</v>
      </c>
      <c r="R494" s="226" t="s">
        <v>4971</v>
      </c>
    </row>
    <row r="495" spans="6:18" x14ac:dyDescent="0.3">
      <c r="F495" s="173" t="s">
        <v>4971</v>
      </c>
      <c r="G495" s="212" t="s">
        <v>4971</v>
      </c>
      <c r="H495" s="42" t="s">
        <v>4971</v>
      </c>
      <c r="I495" s="42" t="s">
        <v>4971</v>
      </c>
      <c r="J495" s="42" t="s">
        <v>4971</v>
      </c>
      <c r="K495" s="213" t="s">
        <v>4971</v>
      </c>
      <c r="L495" s="213" t="s">
        <v>4971</v>
      </c>
      <c r="M495" s="220" t="s">
        <v>4971</v>
      </c>
      <c r="N495" s="223" t="s">
        <v>4971</v>
      </c>
      <c r="O495" s="226" t="s">
        <v>4971</v>
      </c>
      <c r="P495" s="236" t="s">
        <v>4971</v>
      </c>
      <c r="Q495" s="226">
        <v>0</v>
      </c>
      <c r="R495" s="226" t="s">
        <v>4971</v>
      </c>
    </row>
    <row r="496" spans="6:18" x14ac:dyDescent="0.3">
      <c r="F496" s="173" t="s">
        <v>4971</v>
      </c>
      <c r="G496" s="212" t="s">
        <v>4971</v>
      </c>
      <c r="H496" s="42" t="s">
        <v>4971</v>
      </c>
      <c r="I496" s="42" t="s">
        <v>4971</v>
      </c>
      <c r="J496" s="42" t="s">
        <v>4971</v>
      </c>
      <c r="K496" s="213" t="s">
        <v>4971</v>
      </c>
      <c r="L496" s="213" t="s">
        <v>4971</v>
      </c>
      <c r="M496" s="220" t="s">
        <v>4971</v>
      </c>
      <c r="N496" s="223" t="s">
        <v>4971</v>
      </c>
      <c r="O496" s="226" t="s">
        <v>4971</v>
      </c>
      <c r="P496" s="236" t="s">
        <v>4971</v>
      </c>
      <c r="Q496" s="226">
        <v>0</v>
      </c>
      <c r="R496" s="226" t="s">
        <v>4971</v>
      </c>
    </row>
    <row r="497" spans="6:18" x14ac:dyDescent="0.3">
      <c r="F497" s="173" t="s">
        <v>4971</v>
      </c>
      <c r="G497" s="212" t="s">
        <v>4971</v>
      </c>
      <c r="H497" s="42" t="s">
        <v>4971</v>
      </c>
      <c r="I497" s="42" t="s">
        <v>4971</v>
      </c>
      <c r="J497" s="42" t="s">
        <v>4971</v>
      </c>
      <c r="K497" s="213" t="s">
        <v>4971</v>
      </c>
      <c r="L497" s="213" t="s">
        <v>4971</v>
      </c>
      <c r="M497" s="220" t="s">
        <v>4971</v>
      </c>
      <c r="N497" s="223" t="s">
        <v>4971</v>
      </c>
      <c r="O497" s="226" t="s">
        <v>4971</v>
      </c>
      <c r="P497" s="236" t="s">
        <v>4971</v>
      </c>
      <c r="Q497" s="226">
        <v>0</v>
      </c>
      <c r="R497" s="226" t="s">
        <v>4971</v>
      </c>
    </row>
    <row r="498" spans="6:18" x14ac:dyDescent="0.3">
      <c r="F498" s="173" t="s">
        <v>4971</v>
      </c>
      <c r="G498" s="212" t="s">
        <v>4971</v>
      </c>
      <c r="H498" s="42" t="s">
        <v>4971</v>
      </c>
      <c r="I498" s="42" t="s">
        <v>4971</v>
      </c>
      <c r="J498" s="42" t="s">
        <v>4971</v>
      </c>
      <c r="K498" s="213" t="s">
        <v>4971</v>
      </c>
      <c r="L498" s="213" t="s">
        <v>4971</v>
      </c>
      <c r="M498" s="220" t="s">
        <v>4971</v>
      </c>
      <c r="N498" s="223" t="s">
        <v>4971</v>
      </c>
      <c r="O498" s="226" t="s">
        <v>4971</v>
      </c>
      <c r="P498" s="236" t="s">
        <v>4971</v>
      </c>
      <c r="Q498" s="226">
        <v>0</v>
      </c>
      <c r="R498" s="226" t="s">
        <v>4971</v>
      </c>
    </row>
    <row r="499" spans="6:18" x14ac:dyDescent="0.3">
      <c r="F499" s="173" t="s">
        <v>4971</v>
      </c>
      <c r="G499" s="212" t="s">
        <v>4971</v>
      </c>
      <c r="H499" s="42" t="s">
        <v>4971</v>
      </c>
      <c r="I499" s="42" t="s">
        <v>4971</v>
      </c>
      <c r="J499" s="42" t="s">
        <v>4971</v>
      </c>
      <c r="K499" s="213" t="s">
        <v>4971</v>
      </c>
      <c r="L499" s="213" t="s">
        <v>4971</v>
      </c>
      <c r="M499" s="220" t="s">
        <v>4971</v>
      </c>
      <c r="N499" s="223" t="s">
        <v>4971</v>
      </c>
      <c r="O499" s="226" t="s">
        <v>4971</v>
      </c>
      <c r="P499" s="236" t="s">
        <v>4971</v>
      </c>
      <c r="Q499" s="226">
        <v>0</v>
      </c>
      <c r="R499" s="226" t="s">
        <v>4971</v>
      </c>
    </row>
    <row r="500" spans="6:18" x14ac:dyDescent="0.3">
      <c r="F500" s="173" t="s">
        <v>4971</v>
      </c>
      <c r="G500" s="212" t="s">
        <v>4971</v>
      </c>
      <c r="H500" s="42" t="s">
        <v>4971</v>
      </c>
      <c r="I500" s="42" t="s">
        <v>4971</v>
      </c>
      <c r="J500" s="42" t="s">
        <v>4971</v>
      </c>
      <c r="K500" s="213" t="s">
        <v>4971</v>
      </c>
      <c r="L500" s="213" t="s">
        <v>4971</v>
      </c>
      <c r="M500" s="220" t="s">
        <v>4971</v>
      </c>
      <c r="N500" s="223" t="s">
        <v>4971</v>
      </c>
      <c r="O500" s="226" t="s">
        <v>4971</v>
      </c>
      <c r="P500" s="236" t="s">
        <v>4971</v>
      </c>
      <c r="Q500" s="226">
        <v>0</v>
      </c>
      <c r="R500" s="226" t="s">
        <v>4971</v>
      </c>
    </row>
    <row r="501" spans="6:18" x14ac:dyDescent="0.3">
      <c r="F501" s="173" t="s">
        <v>4971</v>
      </c>
      <c r="G501" s="212" t="s">
        <v>4971</v>
      </c>
      <c r="H501" s="42" t="s">
        <v>4971</v>
      </c>
      <c r="I501" s="42" t="s">
        <v>4971</v>
      </c>
      <c r="J501" s="42" t="s">
        <v>4971</v>
      </c>
      <c r="K501" s="213" t="s">
        <v>4971</v>
      </c>
      <c r="L501" s="213" t="s">
        <v>4971</v>
      </c>
      <c r="M501" s="220" t="s">
        <v>4971</v>
      </c>
      <c r="N501" s="223" t="s">
        <v>4971</v>
      </c>
      <c r="O501" s="226" t="s">
        <v>4971</v>
      </c>
      <c r="P501" s="236" t="s">
        <v>4971</v>
      </c>
      <c r="Q501" s="226">
        <v>0</v>
      </c>
      <c r="R501" s="226" t="s">
        <v>4971</v>
      </c>
    </row>
    <row r="502" spans="6:18" x14ac:dyDescent="0.3">
      <c r="F502" s="173" t="s">
        <v>4971</v>
      </c>
      <c r="G502" s="212" t="s">
        <v>4971</v>
      </c>
      <c r="H502" s="42" t="s">
        <v>4971</v>
      </c>
      <c r="I502" s="42" t="s">
        <v>4971</v>
      </c>
      <c r="J502" s="42" t="s">
        <v>4971</v>
      </c>
      <c r="K502" s="213" t="s">
        <v>4971</v>
      </c>
      <c r="L502" s="213" t="s">
        <v>4971</v>
      </c>
      <c r="M502" s="220" t="s">
        <v>4971</v>
      </c>
      <c r="N502" s="223" t="s">
        <v>4971</v>
      </c>
      <c r="O502" s="226" t="s">
        <v>4971</v>
      </c>
      <c r="P502" s="236" t="s">
        <v>4971</v>
      </c>
      <c r="Q502" s="226">
        <v>0</v>
      </c>
      <c r="R502" s="226" t="s">
        <v>4971</v>
      </c>
    </row>
    <row r="503" spans="6:18" x14ac:dyDescent="0.3">
      <c r="F503" s="173" t="s">
        <v>4971</v>
      </c>
      <c r="G503" s="212" t="s">
        <v>4971</v>
      </c>
      <c r="H503" s="42" t="s">
        <v>4971</v>
      </c>
      <c r="I503" s="42" t="s">
        <v>4971</v>
      </c>
      <c r="J503" s="42" t="s">
        <v>4971</v>
      </c>
      <c r="K503" s="213" t="s">
        <v>4971</v>
      </c>
      <c r="L503" s="213" t="s">
        <v>4971</v>
      </c>
      <c r="M503" s="220" t="s">
        <v>4971</v>
      </c>
      <c r="N503" s="223" t="s">
        <v>4971</v>
      </c>
      <c r="O503" s="226" t="s">
        <v>4971</v>
      </c>
      <c r="P503" s="236" t="s">
        <v>4971</v>
      </c>
      <c r="Q503" s="226">
        <v>0</v>
      </c>
      <c r="R503" s="226" t="s">
        <v>4971</v>
      </c>
    </row>
    <row r="504" spans="6:18" x14ac:dyDescent="0.3">
      <c r="F504" s="173" t="s">
        <v>4971</v>
      </c>
      <c r="G504" s="212" t="s">
        <v>4971</v>
      </c>
      <c r="H504" s="42" t="s">
        <v>4971</v>
      </c>
      <c r="I504" s="42" t="s">
        <v>4971</v>
      </c>
      <c r="J504" s="42" t="s">
        <v>4971</v>
      </c>
      <c r="K504" s="213" t="s">
        <v>4971</v>
      </c>
      <c r="L504" s="213" t="s">
        <v>4971</v>
      </c>
      <c r="M504" s="220" t="s">
        <v>4971</v>
      </c>
      <c r="N504" s="223" t="s">
        <v>4971</v>
      </c>
      <c r="O504" s="226" t="s">
        <v>4971</v>
      </c>
      <c r="P504" s="236" t="s">
        <v>4971</v>
      </c>
      <c r="Q504" s="226">
        <v>0</v>
      </c>
      <c r="R504" s="226" t="s">
        <v>4971</v>
      </c>
    </row>
    <row r="505" spans="6:18" x14ac:dyDescent="0.3">
      <c r="F505" s="173" t="s">
        <v>4971</v>
      </c>
      <c r="G505" s="212" t="s">
        <v>4971</v>
      </c>
      <c r="H505" s="42" t="s">
        <v>4971</v>
      </c>
      <c r="I505" s="42" t="s">
        <v>4971</v>
      </c>
      <c r="J505" s="42" t="s">
        <v>4971</v>
      </c>
      <c r="K505" s="213" t="s">
        <v>4971</v>
      </c>
      <c r="L505" s="213" t="s">
        <v>4971</v>
      </c>
      <c r="M505" s="220" t="s">
        <v>4971</v>
      </c>
      <c r="N505" s="223" t="s">
        <v>4971</v>
      </c>
      <c r="O505" s="226" t="s">
        <v>4971</v>
      </c>
      <c r="P505" s="236" t="s">
        <v>4971</v>
      </c>
      <c r="Q505" s="226">
        <v>0</v>
      </c>
      <c r="R505" s="226" t="s">
        <v>4971</v>
      </c>
    </row>
    <row r="506" spans="6:18" x14ac:dyDescent="0.3">
      <c r="F506" s="173" t="s">
        <v>4971</v>
      </c>
      <c r="G506" s="212" t="s">
        <v>4971</v>
      </c>
      <c r="H506" s="42" t="s">
        <v>4971</v>
      </c>
      <c r="I506" s="42" t="s">
        <v>4971</v>
      </c>
      <c r="J506" s="42" t="s">
        <v>4971</v>
      </c>
      <c r="K506" s="213" t="s">
        <v>4971</v>
      </c>
      <c r="L506" s="213" t="s">
        <v>4971</v>
      </c>
      <c r="M506" s="220" t="s">
        <v>4971</v>
      </c>
      <c r="N506" s="223" t="s">
        <v>4971</v>
      </c>
      <c r="O506" s="226" t="s">
        <v>4971</v>
      </c>
      <c r="P506" s="236" t="s">
        <v>4971</v>
      </c>
      <c r="Q506" s="226">
        <v>0</v>
      </c>
      <c r="R506" s="226" t="s">
        <v>4971</v>
      </c>
    </row>
    <row r="507" spans="6:18" x14ac:dyDescent="0.3">
      <c r="F507" s="173" t="s">
        <v>4971</v>
      </c>
      <c r="G507" s="212" t="s">
        <v>4971</v>
      </c>
      <c r="H507" s="42" t="s">
        <v>4971</v>
      </c>
      <c r="I507" s="42" t="s">
        <v>4971</v>
      </c>
      <c r="J507" s="42" t="s">
        <v>4971</v>
      </c>
      <c r="K507" s="213" t="s">
        <v>4971</v>
      </c>
      <c r="L507" s="213" t="s">
        <v>4971</v>
      </c>
      <c r="M507" s="220" t="s">
        <v>4971</v>
      </c>
      <c r="N507" s="223" t="s">
        <v>4971</v>
      </c>
      <c r="O507" s="226" t="s">
        <v>4971</v>
      </c>
      <c r="P507" s="236" t="s">
        <v>4971</v>
      </c>
      <c r="Q507" s="226">
        <v>0</v>
      </c>
      <c r="R507" s="226" t="s">
        <v>4971</v>
      </c>
    </row>
    <row r="508" spans="6:18" x14ac:dyDescent="0.3">
      <c r="F508" s="173" t="s">
        <v>4971</v>
      </c>
      <c r="G508" s="212" t="s">
        <v>4971</v>
      </c>
      <c r="H508" s="42" t="s">
        <v>4971</v>
      </c>
      <c r="I508" s="42" t="s">
        <v>4971</v>
      </c>
      <c r="J508" s="42" t="s">
        <v>4971</v>
      </c>
      <c r="K508" s="213" t="s">
        <v>4971</v>
      </c>
      <c r="L508" s="213" t="s">
        <v>4971</v>
      </c>
      <c r="M508" s="220" t="s">
        <v>4971</v>
      </c>
      <c r="N508" s="223" t="s">
        <v>4971</v>
      </c>
      <c r="O508" s="226" t="s">
        <v>4971</v>
      </c>
      <c r="P508" s="236" t="s">
        <v>4971</v>
      </c>
      <c r="Q508" s="226">
        <v>0</v>
      </c>
      <c r="R508" s="226" t="s">
        <v>4971</v>
      </c>
    </row>
    <row r="509" spans="6:18" x14ac:dyDescent="0.3">
      <c r="F509" s="173" t="s">
        <v>4971</v>
      </c>
      <c r="G509" s="212" t="s">
        <v>4971</v>
      </c>
      <c r="H509" s="42" t="s">
        <v>4971</v>
      </c>
      <c r="I509" s="42" t="s">
        <v>4971</v>
      </c>
      <c r="J509" s="42" t="s">
        <v>4971</v>
      </c>
      <c r="K509" s="213" t="s">
        <v>4971</v>
      </c>
      <c r="L509" s="213" t="s">
        <v>4971</v>
      </c>
      <c r="M509" s="220" t="s">
        <v>4971</v>
      </c>
      <c r="N509" s="223" t="s">
        <v>4971</v>
      </c>
      <c r="O509" s="226" t="s">
        <v>4971</v>
      </c>
      <c r="P509" s="236" t="s">
        <v>4971</v>
      </c>
      <c r="Q509" s="226">
        <v>0</v>
      </c>
      <c r="R509" s="226" t="s">
        <v>4971</v>
      </c>
    </row>
    <row r="510" spans="6:18" x14ac:dyDescent="0.3">
      <c r="F510" s="173" t="s">
        <v>4971</v>
      </c>
      <c r="G510" s="212" t="s">
        <v>4971</v>
      </c>
      <c r="H510" s="42" t="s">
        <v>4971</v>
      </c>
      <c r="I510" s="42" t="s">
        <v>4971</v>
      </c>
      <c r="J510" s="42" t="s">
        <v>4971</v>
      </c>
      <c r="K510" s="213" t="s">
        <v>4971</v>
      </c>
      <c r="L510" s="213" t="s">
        <v>4971</v>
      </c>
      <c r="M510" s="220" t="s">
        <v>4971</v>
      </c>
      <c r="N510" s="223" t="s">
        <v>4971</v>
      </c>
      <c r="O510" s="226" t="s">
        <v>4971</v>
      </c>
      <c r="P510" s="236" t="s">
        <v>4971</v>
      </c>
      <c r="Q510" s="226">
        <v>0</v>
      </c>
      <c r="R510" s="226" t="s">
        <v>4971</v>
      </c>
    </row>
    <row r="511" spans="6:18" x14ac:dyDescent="0.3">
      <c r="F511" s="173" t="s">
        <v>4971</v>
      </c>
      <c r="G511" s="212" t="s">
        <v>4971</v>
      </c>
      <c r="H511" s="42" t="s">
        <v>4971</v>
      </c>
      <c r="I511" s="42" t="s">
        <v>4971</v>
      </c>
      <c r="J511" s="42" t="s">
        <v>4971</v>
      </c>
      <c r="K511" s="213" t="s">
        <v>4971</v>
      </c>
      <c r="L511" s="213" t="s">
        <v>4971</v>
      </c>
      <c r="M511" s="220" t="s">
        <v>4971</v>
      </c>
      <c r="N511" s="223" t="s">
        <v>4971</v>
      </c>
      <c r="O511" s="226" t="s">
        <v>4971</v>
      </c>
      <c r="P511" s="236" t="s">
        <v>4971</v>
      </c>
      <c r="Q511" s="226">
        <v>0</v>
      </c>
      <c r="R511" s="226" t="s">
        <v>4971</v>
      </c>
    </row>
    <row r="512" spans="6:18" x14ac:dyDescent="0.3">
      <c r="F512" s="173" t="s">
        <v>4971</v>
      </c>
      <c r="G512" s="212" t="s">
        <v>4971</v>
      </c>
      <c r="H512" s="42" t="s">
        <v>4971</v>
      </c>
      <c r="I512" s="42" t="s">
        <v>4971</v>
      </c>
      <c r="J512" s="42" t="s">
        <v>4971</v>
      </c>
      <c r="K512" s="213" t="s">
        <v>4971</v>
      </c>
      <c r="L512" s="213" t="s">
        <v>4971</v>
      </c>
      <c r="M512" s="220" t="s">
        <v>4971</v>
      </c>
      <c r="N512" s="223" t="s">
        <v>4971</v>
      </c>
      <c r="O512" s="226" t="s">
        <v>4971</v>
      </c>
      <c r="P512" s="236" t="s">
        <v>4971</v>
      </c>
      <c r="Q512" s="226">
        <v>0</v>
      </c>
      <c r="R512" s="226" t="s">
        <v>4971</v>
      </c>
    </row>
    <row r="513" spans="6:18" x14ac:dyDescent="0.3">
      <c r="F513" s="173" t="s">
        <v>4971</v>
      </c>
      <c r="G513" s="212" t="s">
        <v>4971</v>
      </c>
      <c r="H513" s="42" t="s">
        <v>4971</v>
      </c>
      <c r="I513" s="42" t="s">
        <v>4971</v>
      </c>
      <c r="J513" s="42" t="s">
        <v>4971</v>
      </c>
      <c r="K513" s="213" t="s">
        <v>4971</v>
      </c>
      <c r="L513" s="213" t="s">
        <v>4971</v>
      </c>
      <c r="M513" s="220" t="s">
        <v>4971</v>
      </c>
      <c r="N513" s="223" t="s">
        <v>4971</v>
      </c>
      <c r="O513" s="226" t="s">
        <v>4971</v>
      </c>
      <c r="P513" s="236" t="s">
        <v>4971</v>
      </c>
      <c r="Q513" s="226">
        <v>0</v>
      </c>
      <c r="R513" s="226" t="s">
        <v>4971</v>
      </c>
    </row>
    <row r="514" spans="6:18" x14ac:dyDescent="0.3">
      <c r="F514" s="173" t="s">
        <v>4971</v>
      </c>
      <c r="G514" s="212" t="s">
        <v>4971</v>
      </c>
      <c r="H514" s="42" t="s">
        <v>4971</v>
      </c>
      <c r="I514" s="42" t="s">
        <v>4971</v>
      </c>
      <c r="J514" s="42" t="s">
        <v>4971</v>
      </c>
      <c r="K514" s="213" t="s">
        <v>4971</v>
      </c>
      <c r="L514" s="213" t="s">
        <v>4971</v>
      </c>
      <c r="M514" s="220" t="s">
        <v>4971</v>
      </c>
      <c r="N514" s="223" t="s">
        <v>4971</v>
      </c>
      <c r="O514" s="226" t="s">
        <v>4971</v>
      </c>
      <c r="P514" s="236" t="s">
        <v>4971</v>
      </c>
      <c r="Q514" s="226">
        <v>0</v>
      </c>
      <c r="R514" s="226" t="s">
        <v>4971</v>
      </c>
    </row>
    <row r="515" spans="6:18" x14ac:dyDescent="0.3">
      <c r="F515" s="173" t="s">
        <v>4971</v>
      </c>
      <c r="G515" s="212" t="s">
        <v>4971</v>
      </c>
      <c r="H515" s="42" t="s">
        <v>4971</v>
      </c>
      <c r="I515" s="42" t="s">
        <v>4971</v>
      </c>
      <c r="J515" s="42" t="s">
        <v>4971</v>
      </c>
      <c r="K515" s="213" t="s">
        <v>4971</v>
      </c>
      <c r="L515" s="213" t="s">
        <v>4971</v>
      </c>
      <c r="M515" s="220" t="s">
        <v>4971</v>
      </c>
      <c r="N515" s="223" t="s">
        <v>4971</v>
      </c>
      <c r="O515" s="226" t="s">
        <v>4971</v>
      </c>
      <c r="P515" s="236" t="s">
        <v>4971</v>
      </c>
      <c r="Q515" s="226">
        <v>0</v>
      </c>
      <c r="R515" s="226" t="s">
        <v>4971</v>
      </c>
    </row>
    <row r="516" spans="6:18" x14ac:dyDescent="0.3">
      <c r="F516" s="173" t="s">
        <v>4971</v>
      </c>
      <c r="G516" s="212" t="s">
        <v>4971</v>
      </c>
      <c r="H516" s="42" t="s">
        <v>4971</v>
      </c>
      <c r="I516" s="42" t="s">
        <v>4971</v>
      </c>
      <c r="J516" s="42" t="s">
        <v>4971</v>
      </c>
      <c r="K516" s="213" t="s">
        <v>4971</v>
      </c>
      <c r="L516" s="213" t="s">
        <v>4971</v>
      </c>
      <c r="M516" s="220" t="s">
        <v>4971</v>
      </c>
      <c r="N516" s="223" t="s">
        <v>4971</v>
      </c>
      <c r="O516" s="226" t="s">
        <v>4971</v>
      </c>
      <c r="P516" s="236" t="s">
        <v>4971</v>
      </c>
      <c r="Q516" s="226">
        <v>0</v>
      </c>
      <c r="R516" s="226" t="s">
        <v>4971</v>
      </c>
    </row>
    <row r="517" spans="6:18" x14ac:dyDescent="0.3">
      <c r="F517" s="173" t="s">
        <v>4971</v>
      </c>
      <c r="G517" s="212" t="s">
        <v>4971</v>
      </c>
      <c r="H517" s="42" t="s">
        <v>4971</v>
      </c>
      <c r="I517" s="42" t="s">
        <v>4971</v>
      </c>
      <c r="J517" s="42" t="s">
        <v>4971</v>
      </c>
      <c r="K517" s="213" t="s">
        <v>4971</v>
      </c>
      <c r="L517" s="213" t="s">
        <v>4971</v>
      </c>
      <c r="M517" s="220" t="s">
        <v>4971</v>
      </c>
      <c r="N517" s="223" t="s">
        <v>4971</v>
      </c>
      <c r="O517" s="226" t="s">
        <v>4971</v>
      </c>
      <c r="P517" s="236" t="s">
        <v>4971</v>
      </c>
      <c r="Q517" s="226">
        <v>0</v>
      </c>
      <c r="R517" s="226" t="s">
        <v>4971</v>
      </c>
    </row>
    <row r="518" spans="6:18" x14ac:dyDescent="0.3">
      <c r="F518" s="173" t="s">
        <v>4971</v>
      </c>
      <c r="G518" s="212" t="s">
        <v>4971</v>
      </c>
      <c r="H518" s="42" t="s">
        <v>4971</v>
      </c>
      <c r="I518" s="42" t="s">
        <v>4971</v>
      </c>
      <c r="J518" s="42" t="s">
        <v>4971</v>
      </c>
      <c r="K518" s="213" t="s">
        <v>4971</v>
      </c>
      <c r="L518" s="213" t="s">
        <v>4971</v>
      </c>
      <c r="M518" s="220" t="s">
        <v>4971</v>
      </c>
      <c r="N518" s="223" t="s">
        <v>4971</v>
      </c>
      <c r="O518" s="226" t="s">
        <v>4971</v>
      </c>
      <c r="P518" s="236" t="s">
        <v>4971</v>
      </c>
      <c r="Q518" s="226">
        <v>0</v>
      </c>
      <c r="R518" s="226" t="s">
        <v>4971</v>
      </c>
    </row>
    <row r="519" spans="6:18" x14ac:dyDescent="0.3">
      <c r="F519" s="173" t="s">
        <v>4971</v>
      </c>
      <c r="G519" s="212" t="s">
        <v>4971</v>
      </c>
      <c r="H519" s="42" t="s">
        <v>4971</v>
      </c>
      <c r="I519" s="42" t="s">
        <v>4971</v>
      </c>
      <c r="J519" s="42" t="s">
        <v>4971</v>
      </c>
      <c r="K519" s="213" t="s">
        <v>4971</v>
      </c>
      <c r="L519" s="213" t="s">
        <v>4971</v>
      </c>
      <c r="M519" s="220" t="s">
        <v>4971</v>
      </c>
      <c r="N519" s="223" t="s">
        <v>4971</v>
      </c>
      <c r="O519" s="226" t="s">
        <v>4971</v>
      </c>
      <c r="P519" s="236" t="s">
        <v>4971</v>
      </c>
      <c r="Q519" s="226">
        <v>0</v>
      </c>
      <c r="R519" s="226" t="s">
        <v>4971</v>
      </c>
    </row>
    <row r="520" spans="6:18" x14ac:dyDescent="0.3">
      <c r="F520" s="173" t="s">
        <v>4971</v>
      </c>
      <c r="G520" s="212" t="s">
        <v>4971</v>
      </c>
      <c r="H520" s="42" t="s">
        <v>4971</v>
      </c>
      <c r="I520" s="42" t="s">
        <v>4971</v>
      </c>
      <c r="J520" s="42" t="s">
        <v>4971</v>
      </c>
      <c r="K520" s="213" t="s">
        <v>4971</v>
      </c>
      <c r="L520" s="213" t="s">
        <v>4971</v>
      </c>
      <c r="M520" s="220" t="s">
        <v>4971</v>
      </c>
      <c r="N520" s="223" t="s">
        <v>4971</v>
      </c>
      <c r="O520" s="226" t="s">
        <v>4971</v>
      </c>
      <c r="P520" s="236" t="s">
        <v>4971</v>
      </c>
      <c r="Q520" s="226">
        <v>0</v>
      </c>
      <c r="R520" s="226" t="s">
        <v>4971</v>
      </c>
    </row>
    <row r="521" spans="6:18" x14ac:dyDescent="0.3">
      <c r="F521" s="173" t="s">
        <v>4971</v>
      </c>
      <c r="G521" s="212" t="s">
        <v>4971</v>
      </c>
      <c r="H521" s="42" t="s">
        <v>4971</v>
      </c>
      <c r="I521" s="42" t="s">
        <v>4971</v>
      </c>
      <c r="J521" s="42" t="s">
        <v>4971</v>
      </c>
      <c r="K521" s="213" t="s">
        <v>4971</v>
      </c>
      <c r="L521" s="213" t="s">
        <v>4971</v>
      </c>
      <c r="M521" s="220" t="s">
        <v>4971</v>
      </c>
      <c r="N521" s="223" t="s">
        <v>4971</v>
      </c>
      <c r="O521" s="226" t="s">
        <v>4971</v>
      </c>
      <c r="P521" s="236" t="s">
        <v>4971</v>
      </c>
      <c r="Q521" s="226">
        <v>0</v>
      </c>
      <c r="R521" s="226" t="s">
        <v>4971</v>
      </c>
    </row>
    <row r="522" spans="6:18" x14ac:dyDescent="0.3">
      <c r="F522" s="173" t="s">
        <v>4971</v>
      </c>
      <c r="G522" s="212" t="s">
        <v>4971</v>
      </c>
      <c r="H522" s="42" t="s">
        <v>4971</v>
      </c>
      <c r="I522" s="42" t="s">
        <v>4971</v>
      </c>
      <c r="J522" s="42" t="s">
        <v>4971</v>
      </c>
      <c r="K522" s="213" t="s">
        <v>4971</v>
      </c>
      <c r="L522" s="213" t="s">
        <v>4971</v>
      </c>
      <c r="M522" s="220" t="s">
        <v>4971</v>
      </c>
      <c r="N522" s="223" t="s">
        <v>4971</v>
      </c>
      <c r="O522" s="226" t="s">
        <v>4971</v>
      </c>
      <c r="P522" s="236" t="s">
        <v>4971</v>
      </c>
      <c r="Q522" s="226">
        <v>0</v>
      </c>
      <c r="R522" s="226" t="s">
        <v>4971</v>
      </c>
    </row>
    <row r="523" spans="6:18" x14ac:dyDescent="0.3">
      <c r="F523" s="173" t="s">
        <v>4971</v>
      </c>
      <c r="G523" s="212" t="s">
        <v>4971</v>
      </c>
      <c r="H523" s="42" t="s">
        <v>4971</v>
      </c>
      <c r="I523" s="42" t="s">
        <v>4971</v>
      </c>
      <c r="J523" s="42" t="s">
        <v>4971</v>
      </c>
      <c r="K523" s="213" t="s">
        <v>4971</v>
      </c>
      <c r="L523" s="213" t="s">
        <v>4971</v>
      </c>
      <c r="M523" s="220" t="s">
        <v>4971</v>
      </c>
      <c r="N523" s="223" t="s">
        <v>4971</v>
      </c>
      <c r="O523" s="226" t="s">
        <v>4971</v>
      </c>
      <c r="P523" s="236" t="s">
        <v>4971</v>
      </c>
      <c r="Q523" s="226">
        <v>0</v>
      </c>
      <c r="R523" s="226" t="s">
        <v>4971</v>
      </c>
    </row>
    <row r="524" spans="6:18" x14ac:dyDescent="0.3">
      <c r="F524" s="173" t="s">
        <v>4971</v>
      </c>
      <c r="G524" s="212" t="s">
        <v>4971</v>
      </c>
      <c r="H524" s="42" t="s">
        <v>4971</v>
      </c>
      <c r="I524" s="42" t="s">
        <v>4971</v>
      </c>
      <c r="J524" s="42" t="s">
        <v>4971</v>
      </c>
      <c r="K524" s="213" t="s">
        <v>4971</v>
      </c>
      <c r="L524" s="213" t="s">
        <v>4971</v>
      </c>
      <c r="M524" s="220" t="s">
        <v>4971</v>
      </c>
      <c r="N524" s="223" t="s">
        <v>4971</v>
      </c>
      <c r="O524" s="226" t="s">
        <v>4971</v>
      </c>
      <c r="P524" s="236" t="s">
        <v>4971</v>
      </c>
      <c r="Q524" s="226">
        <v>0</v>
      </c>
      <c r="R524" s="226" t="s">
        <v>4971</v>
      </c>
    </row>
    <row r="525" spans="6:18" x14ac:dyDescent="0.3">
      <c r="F525" s="173" t="s">
        <v>4971</v>
      </c>
      <c r="G525" s="212" t="s">
        <v>4971</v>
      </c>
      <c r="H525" s="42" t="s">
        <v>4971</v>
      </c>
      <c r="I525" s="42" t="s">
        <v>4971</v>
      </c>
      <c r="J525" s="42" t="s">
        <v>4971</v>
      </c>
      <c r="K525" s="213" t="s">
        <v>4971</v>
      </c>
      <c r="L525" s="213" t="s">
        <v>4971</v>
      </c>
      <c r="M525" s="220" t="s">
        <v>4971</v>
      </c>
      <c r="N525" s="223" t="s">
        <v>4971</v>
      </c>
      <c r="O525" s="226" t="s">
        <v>4971</v>
      </c>
      <c r="P525" s="236" t="s">
        <v>4971</v>
      </c>
      <c r="Q525" s="226">
        <v>0</v>
      </c>
      <c r="R525" s="226" t="s">
        <v>4971</v>
      </c>
    </row>
    <row r="526" spans="6:18" x14ac:dyDescent="0.3">
      <c r="F526" s="173" t="s">
        <v>4971</v>
      </c>
      <c r="G526" s="212" t="s">
        <v>4971</v>
      </c>
      <c r="H526" s="42" t="s">
        <v>4971</v>
      </c>
      <c r="I526" s="42" t="s">
        <v>4971</v>
      </c>
      <c r="J526" s="42" t="s">
        <v>4971</v>
      </c>
      <c r="K526" s="213" t="s">
        <v>4971</v>
      </c>
      <c r="L526" s="213" t="s">
        <v>4971</v>
      </c>
      <c r="M526" s="220" t="s">
        <v>4971</v>
      </c>
      <c r="N526" s="223" t="s">
        <v>4971</v>
      </c>
      <c r="O526" s="226" t="s">
        <v>4971</v>
      </c>
      <c r="P526" s="236" t="s">
        <v>4971</v>
      </c>
      <c r="Q526" s="226">
        <v>0</v>
      </c>
      <c r="R526" s="226" t="s">
        <v>4971</v>
      </c>
    </row>
    <row r="527" spans="6:18" x14ac:dyDescent="0.3">
      <c r="F527" s="173" t="s">
        <v>4971</v>
      </c>
      <c r="G527" s="212" t="s">
        <v>4971</v>
      </c>
      <c r="H527" s="42" t="s">
        <v>4971</v>
      </c>
      <c r="I527" s="42" t="s">
        <v>4971</v>
      </c>
      <c r="J527" s="42" t="s">
        <v>4971</v>
      </c>
      <c r="K527" s="213" t="s">
        <v>4971</v>
      </c>
      <c r="L527" s="213" t="s">
        <v>4971</v>
      </c>
      <c r="M527" s="220" t="s">
        <v>4971</v>
      </c>
      <c r="N527" s="223" t="s">
        <v>4971</v>
      </c>
      <c r="O527" s="226" t="s">
        <v>4971</v>
      </c>
      <c r="P527" s="236" t="s">
        <v>4971</v>
      </c>
      <c r="Q527" s="226">
        <v>0</v>
      </c>
      <c r="R527" s="226" t="s">
        <v>4971</v>
      </c>
    </row>
    <row r="528" spans="6:18" x14ac:dyDescent="0.3">
      <c r="F528" s="173" t="s">
        <v>4971</v>
      </c>
      <c r="G528" s="212" t="s">
        <v>4971</v>
      </c>
      <c r="H528" s="42" t="s">
        <v>4971</v>
      </c>
      <c r="I528" s="42" t="s">
        <v>4971</v>
      </c>
      <c r="J528" s="42" t="s">
        <v>4971</v>
      </c>
      <c r="K528" s="213" t="s">
        <v>4971</v>
      </c>
      <c r="L528" s="213" t="s">
        <v>4971</v>
      </c>
      <c r="M528" s="220" t="s">
        <v>4971</v>
      </c>
      <c r="N528" s="223" t="s">
        <v>4971</v>
      </c>
      <c r="O528" s="226" t="s">
        <v>4971</v>
      </c>
      <c r="P528" s="236" t="s">
        <v>4971</v>
      </c>
      <c r="Q528" s="226">
        <v>0</v>
      </c>
      <c r="R528" s="226" t="s">
        <v>4971</v>
      </c>
    </row>
    <row r="529" spans="6:18" x14ac:dyDescent="0.3">
      <c r="F529" s="173" t="s">
        <v>4971</v>
      </c>
      <c r="G529" s="212" t="s">
        <v>4971</v>
      </c>
      <c r="H529" s="42" t="s">
        <v>4971</v>
      </c>
      <c r="I529" s="42" t="s">
        <v>4971</v>
      </c>
      <c r="J529" s="42" t="s">
        <v>4971</v>
      </c>
      <c r="K529" s="213" t="s">
        <v>4971</v>
      </c>
      <c r="L529" s="213" t="s">
        <v>4971</v>
      </c>
      <c r="M529" s="220" t="s">
        <v>4971</v>
      </c>
      <c r="N529" s="223" t="s">
        <v>4971</v>
      </c>
      <c r="O529" s="226" t="s">
        <v>4971</v>
      </c>
      <c r="P529" s="236" t="s">
        <v>4971</v>
      </c>
      <c r="Q529" s="226">
        <v>0</v>
      </c>
      <c r="R529" s="226" t="s">
        <v>4971</v>
      </c>
    </row>
    <row r="530" spans="6:18" x14ac:dyDescent="0.3">
      <c r="F530" s="173" t="s">
        <v>4971</v>
      </c>
      <c r="G530" s="212" t="s">
        <v>4971</v>
      </c>
      <c r="H530" s="42" t="s">
        <v>4971</v>
      </c>
      <c r="I530" s="42" t="s">
        <v>4971</v>
      </c>
      <c r="J530" s="42" t="s">
        <v>4971</v>
      </c>
      <c r="K530" s="213" t="s">
        <v>4971</v>
      </c>
      <c r="L530" s="213" t="s">
        <v>4971</v>
      </c>
      <c r="M530" s="220" t="s">
        <v>4971</v>
      </c>
      <c r="N530" s="223" t="s">
        <v>4971</v>
      </c>
      <c r="O530" s="226" t="s">
        <v>4971</v>
      </c>
      <c r="P530" s="236" t="s">
        <v>4971</v>
      </c>
      <c r="Q530" s="226">
        <v>0</v>
      </c>
      <c r="R530" s="226" t="s">
        <v>4971</v>
      </c>
    </row>
    <row r="531" spans="6:18" x14ac:dyDescent="0.3">
      <c r="F531" s="173" t="s">
        <v>4971</v>
      </c>
      <c r="G531" s="212" t="s">
        <v>4971</v>
      </c>
      <c r="H531" s="42" t="s">
        <v>4971</v>
      </c>
      <c r="I531" s="42" t="s">
        <v>4971</v>
      </c>
      <c r="J531" s="42" t="s">
        <v>4971</v>
      </c>
      <c r="K531" s="213" t="s">
        <v>4971</v>
      </c>
      <c r="L531" s="213" t="s">
        <v>4971</v>
      </c>
      <c r="M531" s="220" t="s">
        <v>4971</v>
      </c>
      <c r="N531" s="223" t="s">
        <v>4971</v>
      </c>
      <c r="O531" s="226" t="s">
        <v>4971</v>
      </c>
      <c r="P531" s="236" t="s">
        <v>4971</v>
      </c>
      <c r="Q531" s="226">
        <v>0</v>
      </c>
      <c r="R531" s="226" t="s">
        <v>4971</v>
      </c>
    </row>
    <row r="532" spans="6:18" x14ac:dyDescent="0.3">
      <c r="F532" s="173" t="s">
        <v>4971</v>
      </c>
      <c r="G532" s="212" t="s">
        <v>4971</v>
      </c>
      <c r="H532" s="42" t="s">
        <v>4971</v>
      </c>
      <c r="I532" s="42" t="s">
        <v>4971</v>
      </c>
      <c r="J532" s="42" t="s">
        <v>4971</v>
      </c>
      <c r="K532" s="213" t="s">
        <v>4971</v>
      </c>
      <c r="L532" s="213" t="s">
        <v>4971</v>
      </c>
      <c r="M532" s="220" t="s">
        <v>4971</v>
      </c>
      <c r="N532" s="223" t="s">
        <v>4971</v>
      </c>
      <c r="O532" s="226" t="s">
        <v>4971</v>
      </c>
      <c r="P532" s="236" t="s">
        <v>4971</v>
      </c>
      <c r="Q532" s="226">
        <v>0</v>
      </c>
      <c r="R532" s="226" t="s">
        <v>4971</v>
      </c>
    </row>
    <row r="533" spans="6:18" x14ac:dyDescent="0.3">
      <c r="F533" s="173" t="s">
        <v>4971</v>
      </c>
      <c r="G533" s="212" t="s">
        <v>4971</v>
      </c>
      <c r="H533" s="42" t="s">
        <v>4971</v>
      </c>
      <c r="I533" s="42" t="s">
        <v>4971</v>
      </c>
      <c r="J533" s="42" t="s">
        <v>4971</v>
      </c>
      <c r="K533" s="213" t="s">
        <v>4971</v>
      </c>
      <c r="L533" s="213" t="s">
        <v>4971</v>
      </c>
      <c r="M533" s="220" t="s">
        <v>4971</v>
      </c>
      <c r="N533" s="223" t="s">
        <v>4971</v>
      </c>
      <c r="O533" s="226" t="s">
        <v>4971</v>
      </c>
      <c r="P533" s="236" t="s">
        <v>4971</v>
      </c>
      <c r="Q533" s="226">
        <v>0</v>
      </c>
      <c r="R533" s="226" t="s">
        <v>4971</v>
      </c>
    </row>
    <row r="534" spans="6:18" x14ac:dyDescent="0.3">
      <c r="F534" s="173" t="s">
        <v>4971</v>
      </c>
      <c r="G534" s="212" t="s">
        <v>4971</v>
      </c>
      <c r="H534" s="42" t="s">
        <v>4971</v>
      </c>
      <c r="I534" s="42" t="s">
        <v>4971</v>
      </c>
      <c r="J534" s="42" t="s">
        <v>4971</v>
      </c>
      <c r="K534" s="213" t="s">
        <v>4971</v>
      </c>
      <c r="L534" s="213" t="s">
        <v>4971</v>
      </c>
      <c r="M534" s="220" t="s">
        <v>4971</v>
      </c>
      <c r="N534" s="223" t="s">
        <v>4971</v>
      </c>
      <c r="O534" s="226" t="s">
        <v>4971</v>
      </c>
      <c r="P534" s="236" t="s">
        <v>4971</v>
      </c>
      <c r="Q534" s="226">
        <v>0</v>
      </c>
      <c r="R534" s="226" t="s">
        <v>4971</v>
      </c>
    </row>
    <row r="535" spans="6:18" x14ac:dyDescent="0.3">
      <c r="F535" s="173" t="s">
        <v>4971</v>
      </c>
      <c r="G535" s="212" t="s">
        <v>4971</v>
      </c>
      <c r="H535" s="42" t="s">
        <v>4971</v>
      </c>
      <c r="I535" s="42" t="s">
        <v>4971</v>
      </c>
      <c r="J535" s="42" t="s">
        <v>4971</v>
      </c>
      <c r="K535" s="213" t="s">
        <v>4971</v>
      </c>
      <c r="L535" s="213" t="s">
        <v>4971</v>
      </c>
      <c r="M535" s="220" t="s">
        <v>4971</v>
      </c>
      <c r="N535" s="223" t="s">
        <v>4971</v>
      </c>
      <c r="O535" s="226" t="s">
        <v>4971</v>
      </c>
      <c r="P535" s="236" t="s">
        <v>4971</v>
      </c>
      <c r="Q535" s="226">
        <v>0</v>
      </c>
      <c r="R535" s="226" t="s">
        <v>4971</v>
      </c>
    </row>
    <row r="536" spans="6:18" x14ac:dyDescent="0.3">
      <c r="F536" s="173" t="s">
        <v>4971</v>
      </c>
      <c r="G536" s="212" t="s">
        <v>4971</v>
      </c>
      <c r="H536" s="42" t="s">
        <v>4971</v>
      </c>
      <c r="I536" s="42" t="s">
        <v>4971</v>
      </c>
      <c r="J536" s="42" t="s">
        <v>4971</v>
      </c>
      <c r="K536" s="213" t="s">
        <v>4971</v>
      </c>
      <c r="L536" s="213" t="s">
        <v>4971</v>
      </c>
      <c r="M536" s="220" t="s">
        <v>4971</v>
      </c>
      <c r="N536" s="223" t="s">
        <v>4971</v>
      </c>
      <c r="O536" s="226" t="s">
        <v>4971</v>
      </c>
      <c r="P536" s="236" t="s">
        <v>4971</v>
      </c>
      <c r="Q536" s="226">
        <v>0</v>
      </c>
      <c r="R536" s="226" t="s">
        <v>4971</v>
      </c>
    </row>
    <row r="537" spans="6:18" x14ac:dyDescent="0.3">
      <c r="F537" s="173" t="s">
        <v>4971</v>
      </c>
      <c r="G537" s="212" t="s">
        <v>4971</v>
      </c>
      <c r="H537" s="42" t="s">
        <v>4971</v>
      </c>
      <c r="I537" s="42" t="s">
        <v>4971</v>
      </c>
      <c r="J537" s="42" t="s">
        <v>4971</v>
      </c>
      <c r="K537" s="213" t="s">
        <v>4971</v>
      </c>
      <c r="L537" s="213" t="s">
        <v>4971</v>
      </c>
      <c r="M537" s="220" t="s">
        <v>4971</v>
      </c>
      <c r="N537" s="223" t="s">
        <v>4971</v>
      </c>
      <c r="O537" s="226" t="s">
        <v>4971</v>
      </c>
      <c r="P537" s="236" t="s">
        <v>4971</v>
      </c>
      <c r="Q537" s="226">
        <v>0</v>
      </c>
      <c r="R537" s="226" t="s">
        <v>4971</v>
      </c>
    </row>
    <row r="538" spans="6:18" x14ac:dyDescent="0.3">
      <c r="F538" s="173" t="s">
        <v>4971</v>
      </c>
      <c r="G538" s="212" t="s">
        <v>4971</v>
      </c>
      <c r="H538" s="42" t="s">
        <v>4971</v>
      </c>
      <c r="I538" s="42" t="s">
        <v>4971</v>
      </c>
      <c r="J538" s="42" t="s">
        <v>4971</v>
      </c>
      <c r="K538" s="213" t="s">
        <v>4971</v>
      </c>
      <c r="L538" s="213" t="s">
        <v>4971</v>
      </c>
      <c r="M538" s="220" t="s">
        <v>4971</v>
      </c>
      <c r="N538" s="223" t="s">
        <v>4971</v>
      </c>
      <c r="O538" s="226" t="s">
        <v>4971</v>
      </c>
      <c r="P538" s="236" t="s">
        <v>4971</v>
      </c>
      <c r="Q538" s="226">
        <v>0</v>
      </c>
      <c r="R538" s="226" t="s">
        <v>4971</v>
      </c>
    </row>
    <row r="539" spans="6:18" x14ac:dyDescent="0.3">
      <c r="F539" s="173" t="s">
        <v>4971</v>
      </c>
      <c r="G539" s="212" t="s">
        <v>4971</v>
      </c>
      <c r="H539" s="42" t="s">
        <v>4971</v>
      </c>
      <c r="I539" s="42" t="s">
        <v>4971</v>
      </c>
      <c r="J539" s="42" t="s">
        <v>4971</v>
      </c>
      <c r="K539" s="213" t="s">
        <v>4971</v>
      </c>
      <c r="L539" s="213" t="s">
        <v>4971</v>
      </c>
      <c r="M539" s="220" t="s">
        <v>4971</v>
      </c>
      <c r="N539" s="223" t="s">
        <v>4971</v>
      </c>
      <c r="O539" s="226" t="s">
        <v>4971</v>
      </c>
      <c r="P539" s="236" t="s">
        <v>4971</v>
      </c>
      <c r="Q539" s="226">
        <v>0</v>
      </c>
      <c r="R539" s="226" t="s">
        <v>4971</v>
      </c>
    </row>
    <row r="540" spans="6:18" x14ac:dyDescent="0.3">
      <c r="F540" s="173" t="s">
        <v>4971</v>
      </c>
      <c r="G540" s="212" t="s">
        <v>4971</v>
      </c>
      <c r="H540" s="42" t="s">
        <v>4971</v>
      </c>
      <c r="I540" s="42" t="s">
        <v>4971</v>
      </c>
      <c r="J540" s="42" t="s">
        <v>4971</v>
      </c>
      <c r="K540" s="213" t="s">
        <v>4971</v>
      </c>
      <c r="L540" s="213" t="s">
        <v>4971</v>
      </c>
      <c r="M540" s="220" t="s">
        <v>4971</v>
      </c>
      <c r="N540" s="223" t="s">
        <v>4971</v>
      </c>
      <c r="O540" s="226" t="s">
        <v>4971</v>
      </c>
      <c r="P540" s="236" t="s">
        <v>4971</v>
      </c>
      <c r="Q540" s="226">
        <v>0</v>
      </c>
      <c r="R540" s="226" t="s">
        <v>4971</v>
      </c>
    </row>
    <row r="541" spans="6:18" x14ac:dyDescent="0.3">
      <c r="F541" s="173" t="s">
        <v>4971</v>
      </c>
      <c r="G541" s="212" t="s">
        <v>4971</v>
      </c>
      <c r="H541" s="42" t="s">
        <v>4971</v>
      </c>
      <c r="I541" s="42" t="s">
        <v>4971</v>
      </c>
      <c r="J541" s="42" t="s">
        <v>4971</v>
      </c>
      <c r="K541" s="213" t="s">
        <v>4971</v>
      </c>
      <c r="L541" s="213" t="s">
        <v>4971</v>
      </c>
      <c r="M541" s="220" t="s">
        <v>4971</v>
      </c>
      <c r="N541" s="223" t="s">
        <v>4971</v>
      </c>
      <c r="O541" s="226" t="s">
        <v>4971</v>
      </c>
      <c r="P541" s="236" t="s">
        <v>4971</v>
      </c>
      <c r="Q541" s="226">
        <v>0</v>
      </c>
      <c r="R541" s="226" t="s">
        <v>4971</v>
      </c>
    </row>
    <row r="542" spans="6:18" x14ac:dyDescent="0.3">
      <c r="F542" s="173" t="s">
        <v>4971</v>
      </c>
      <c r="G542" s="212" t="s">
        <v>4971</v>
      </c>
      <c r="H542" s="42" t="s">
        <v>4971</v>
      </c>
      <c r="I542" s="42" t="s">
        <v>4971</v>
      </c>
      <c r="J542" s="42" t="s">
        <v>4971</v>
      </c>
      <c r="K542" s="213" t="s">
        <v>4971</v>
      </c>
      <c r="L542" s="213" t="s">
        <v>4971</v>
      </c>
      <c r="M542" s="220" t="s">
        <v>4971</v>
      </c>
      <c r="N542" s="223" t="s">
        <v>4971</v>
      </c>
      <c r="O542" s="226" t="s">
        <v>4971</v>
      </c>
      <c r="P542" s="236" t="s">
        <v>4971</v>
      </c>
      <c r="Q542" s="226">
        <v>0</v>
      </c>
      <c r="R542" s="226" t="s">
        <v>4971</v>
      </c>
    </row>
    <row r="543" spans="6:18" x14ac:dyDescent="0.3">
      <c r="F543" s="173" t="s">
        <v>4971</v>
      </c>
      <c r="G543" s="212" t="s">
        <v>4971</v>
      </c>
      <c r="H543" s="42" t="s">
        <v>4971</v>
      </c>
      <c r="I543" s="42" t="s">
        <v>4971</v>
      </c>
      <c r="J543" s="42" t="s">
        <v>4971</v>
      </c>
      <c r="K543" s="213" t="s">
        <v>4971</v>
      </c>
      <c r="L543" s="213" t="s">
        <v>4971</v>
      </c>
      <c r="M543" s="220" t="s">
        <v>4971</v>
      </c>
      <c r="N543" s="223" t="s">
        <v>4971</v>
      </c>
      <c r="O543" s="226" t="s">
        <v>4971</v>
      </c>
      <c r="P543" s="236" t="s">
        <v>4971</v>
      </c>
      <c r="Q543" s="226">
        <v>0</v>
      </c>
      <c r="R543" s="226" t="s">
        <v>4971</v>
      </c>
    </row>
    <row r="544" spans="6:18" x14ac:dyDescent="0.3">
      <c r="F544" s="173" t="s">
        <v>4971</v>
      </c>
      <c r="G544" s="212" t="s">
        <v>4971</v>
      </c>
      <c r="H544" s="42" t="s">
        <v>4971</v>
      </c>
      <c r="I544" s="42" t="s">
        <v>4971</v>
      </c>
      <c r="J544" s="42" t="s">
        <v>4971</v>
      </c>
      <c r="K544" s="213" t="s">
        <v>4971</v>
      </c>
      <c r="L544" s="213" t="s">
        <v>4971</v>
      </c>
      <c r="M544" s="220" t="s">
        <v>4971</v>
      </c>
      <c r="N544" s="223" t="s">
        <v>4971</v>
      </c>
      <c r="O544" s="226" t="s">
        <v>4971</v>
      </c>
      <c r="P544" s="236" t="s">
        <v>4971</v>
      </c>
      <c r="Q544" s="226">
        <v>0</v>
      </c>
      <c r="R544" s="226" t="s">
        <v>4971</v>
      </c>
    </row>
    <row r="545" spans="6:18" x14ac:dyDescent="0.3">
      <c r="F545" s="173" t="s">
        <v>4971</v>
      </c>
      <c r="G545" s="212" t="s">
        <v>4971</v>
      </c>
      <c r="H545" s="42" t="s">
        <v>4971</v>
      </c>
      <c r="I545" s="42" t="s">
        <v>4971</v>
      </c>
      <c r="J545" s="42" t="s">
        <v>4971</v>
      </c>
      <c r="K545" s="213" t="s">
        <v>4971</v>
      </c>
      <c r="L545" s="213" t="s">
        <v>4971</v>
      </c>
      <c r="M545" s="220" t="s">
        <v>4971</v>
      </c>
      <c r="N545" s="223" t="s">
        <v>4971</v>
      </c>
      <c r="O545" s="226" t="s">
        <v>4971</v>
      </c>
      <c r="P545" s="236" t="s">
        <v>4971</v>
      </c>
      <c r="Q545" s="226">
        <v>0</v>
      </c>
      <c r="R545" s="226" t="s">
        <v>4971</v>
      </c>
    </row>
    <row r="546" spans="6:18" x14ac:dyDescent="0.3">
      <c r="F546" s="173" t="s">
        <v>4971</v>
      </c>
      <c r="G546" s="212" t="s">
        <v>4971</v>
      </c>
      <c r="H546" s="42" t="s">
        <v>4971</v>
      </c>
      <c r="I546" s="42" t="s">
        <v>4971</v>
      </c>
      <c r="J546" s="42" t="s">
        <v>4971</v>
      </c>
      <c r="K546" s="213" t="s">
        <v>4971</v>
      </c>
      <c r="L546" s="213" t="s">
        <v>4971</v>
      </c>
      <c r="M546" s="220" t="s">
        <v>4971</v>
      </c>
      <c r="N546" s="223" t="s">
        <v>4971</v>
      </c>
      <c r="O546" s="226" t="s">
        <v>4971</v>
      </c>
      <c r="P546" s="236" t="s">
        <v>4971</v>
      </c>
      <c r="Q546" s="226">
        <v>0</v>
      </c>
      <c r="R546" s="226" t="s">
        <v>4971</v>
      </c>
    </row>
    <row r="547" spans="6:18" x14ac:dyDescent="0.3">
      <c r="F547" s="173" t="s">
        <v>4971</v>
      </c>
      <c r="G547" s="212" t="s">
        <v>4971</v>
      </c>
      <c r="H547" s="42" t="s">
        <v>4971</v>
      </c>
      <c r="I547" s="42" t="s">
        <v>4971</v>
      </c>
      <c r="J547" s="42" t="s">
        <v>4971</v>
      </c>
      <c r="K547" s="213" t="s">
        <v>4971</v>
      </c>
      <c r="L547" s="213" t="s">
        <v>4971</v>
      </c>
      <c r="M547" s="220" t="s">
        <v>4971</v>
      </c>
      <c r="N547" s="223" t="s">
        <v>4971</v>
      </c>
      <c r="O547" s="226" t="s">
        <v>4971</v>
      </c>
      <c r="P547" s="236" t="s">
        <v>4971</v>
      </c>
      <c r="Q547" s="226">
        <v>0</v>
      </c>
      <c r="R547" s="226" t="s">
        <v>4971</v>
      </c>
    </row>
    <row r="548" spans="6:18" x14ac:dyDescent="0.3">
      <c r="F548" s="173" t="s">
        <v>4971</v>
      </c>
      <c r="G548" s="212" t="s">
        <v>4971</v>
      </c>
      <c r="H548" s="42" t="s">
        <v>4971</v>
      </c>
      <c r="I548" s="42" t="s">
        <v>4971</v>
      </c>
      <c r="J548" s="42" t="s">
        <v>4971</v>
      </c>
      <c r="K548" s="213" t="s">
        <v>4971</v>
      </c>
      <c r="L548" s="213" t="s">
        <v>4971</v>
      </c>
      <c r="M548" s="220" t="s">
        <v>4971</v>
      </c>
      <c r="N548" s="223" t="s">
        <v>4971</v>
      </c>
      <c r="O548" s="226" t="s">
        <v>4971</v>
      </c>
      <c r="P548" s="236" t="s">
        <v>4971</v>
      </c>
      <c r="Q548" s="226">
        <v>0</v>
      </c>
      <c r="R548" s="226" t="s">
        <v>4971</v>
      </c>
    </row>
    <row r="549" spans="6:18" x14ac:dyDescent="0.3">
      <c r="F549" s="173" t="s">
        <v>4971</v>
      </c>
      <c r="G549" s="212" t="s">
        <v>4971</v>
      </c>
      <c r="H549" s="42" t="s">
        <v>4971</v>
      </c>
      <c r="I549" s="42" t="s">
        <v>4971</v>
      </c>
      <c r="J549" s="42" t="s">
        <v>4971</v>
      </c>
      <c r="K549" s="213" t="s">
        <v>4971</v>
      </c>
      <c r="L549" s="213" t="s">
        <v>4971</v>
      </c>
      <c r="M549" s="220" t="s">
        <v>4971</v>
      </c>
      <c r="N549" s="223" t="s">
        <v>4971</v>
      </c>
      <c r="O549" s="226" t="s">
        <v>4971</v>
      </c>
      <c r="P549" s="236" t="s">
        <v>4971</v>
      </c>
      <c r="Q549" s="226">
        <v>0</v>
      </c>
      <c r="R549" s="226" t="s">
        <v>4971</v>
      </c>
    </row>
    <row r="550" spans="6:18" x14ac:dyDescent="0.3">
      <c r="F550" s="173" t="s">
        <v>4971</v>
      </c>
      <c r="G550" s="212" t="s">
        <v>4971</v>
      </c>
      <c r="H550" s="42" t="s">
        <v>4971</v>
      </c>
      <c r="I550" s="42" t="s">
        <v>4971</v>
      </c>
      <c r="J550" s="42" t="s">
        <v>4971</v>
      </c>
      <c r="K550" s="213" t="s">
        <v>4971</v>
      </c>
      <c r="L550" s="213" t="s">
        <v>4971</v>
      </c>
      <c r="M550" s="220" t="s">
        <v>4971</v>
      </c>
      <c r="N550" s="223" t="s">
        <v>4971</v>
      </c>
      <c r="O550" s="226" t="s">
        <v>4971</v>
      </c>
      <c r="P550" s="236" t="s">
        <v>4971</v>
      </c>
      <c r="Q550" s="226">
        <v>0</v>
      </c>
      <c r="R550" s="226" t="s">
        <v>4971</v>
      </c>
    </row>
    <row r="551" spans="6:18" x14ac:dyDescent="0.3">
      <c r="F551" s="173" t="s">
        <v>4971</v>
      </c>
      <c r="G551" s="212" t="s">
        <v>4971</v>
      </c>
      <c r="H551" s="42" t="s">
        <v>4971</v>
      </c>
      <c r="I551" s="42" t="s">
        <v>4971</v>
      </c>
      <c r="J551" s="42" t="s">
        <v>4971</v>
      </c>
      <c r="K551" s="213" t="s">
        <v>4971</v>
      </c>
      <c r="L551" s="213" t="s">
        <v>4971</v>
      </c>
      <c r="M551" s="220" t="s">
        <v>4971</v>
      </c>
      <c r="N551" s="223" t="s">
        <v>4971</v>
      </c>
      <c r="O551" s="226" t="s">
        <v>4971</v>
      </c>
      <c r="P551" s="236" t="s">
        <v>4971</v>
      </c>
      <c r="Q551" s="226">
        <v>0</v>
      </c>
      <c r="R551" s="226" t="s">
        <v>4971</v>
      </c>
    </row>
    <row r="552" spans="6:18" x14ac:dyDescent="0.3">
      <c r="F552" s="173" t="s">
        <v>4971</v>
      </c>
      <c r="G552" s="212" t="s">
        <v>4971</v>
      </c>
      <c r="H552" s="42" t="s">
        <v>4971</v>
      </c>
      <c r="I552" s="42" t="s">
        <v>4971</v>
      </c>
      <c r="J552" s="42" t="s">
        <v>4971</v>
      </c>
      <c r="K552" s="213" t="s">
        <v>4971</v>
      </c>
      <c r="L552" s="213" t="s">
        <v>4971</v>
      </c>
      <c r="M552" s="220" t="s">
        <v>4971</v>
      </c>
      <c r="N552" s="223" t="s">
        <v>4971</v>
      </c>
      <c r="O552" s="226" t="s">
        <v>4971</v>
      </c>
      <c r="P552" s="236" t="s">
        <v>4971</v>
      </c>
      <c r="Q552" s="226">
        <v>0</v>
      </c>
      <c r="R552" s="226" t="s">
        <v>4971</v>
      </c>
    </row>
    <row r="553" spans="6:18" x14ac:dyDescent="0.3">
      <c r="F553" s="173" t="s">
        <v>4971</v>
      </c>
      <c r="G553" s="212" t="s">
        <v>4971</v>
      </c>
      <c r="H553" s="42" t="s">
        <v>4971</v>
      </c>
      <c r="I553" s="42" t="s">
        <v>4971</v>
      </c>
      <c r="J553" s="42" t="s">
        <v>4971</v>
      </c>
      <c r="K553" s="213" t="s">
        <v>4971</v>
      </c>
      <c r="L553" s="213" t="s">
        <v>4971</v>
      </c>
      <c r="M553" s="220" t="s">
        <v>4971</v>
      </c>
      <c r="N553" s="223" t="s">
        <v>4971</v>
      </c>
      <c r="O553" s="226" t="s">
        <v>4971</v>
      </c>
      <c r="P553" s="236" t="s">
        <v>4971</v>
      </c>
      <c r="Q553" s="226">
        <v>0</v>
      </c>
      <c r="R553" s="226" t="s">
        <v>4971</v>
      </c>
    </row>
    <row r="554" spans="6:18" x14ac:dyDescent="0.3">
      <c r="F554" s="173" t="s">
        <v>4971</v>
      </c>
      <c r="G554" s="212" t="s">
        <v>4971</v>
      </c>
      <c r="H554" s="42" t="s">
        <v>4971</v>
      </c>
      <c r="I554" s="42" t="s">
        <v>4971</v>
      </c>
      <c r="J554" s="42" t="s">
        <v>4971</v>
      </c>
      <c r="K554" s="213" t="s">
        <v>4971</v>
      </c>
      <c r="L554" s="213" t="s">
        <v>4971</v>
      </c>
      <c r="M554" s="220" t="s">
        <v>4971</v>
      </c>
      <c r="N554" s="223" t="s">
        <v>4971</v>
      </c>
      <c r="O554" s="226" t="s">
        <v>4971</v>
      </c>
      <c r="P554" s="236" t="s">
        <v>4971</v>
      </c>
      <c r="Q554" s="226">
        <v>0</v>
      </c>
      <c r="R554" s="226" t="s">
        <v>4971</v>
      </c>
    </row>
    <row r="555" spans="6:18" x14ac:dyDescent="0.3">
      <c r="F555" s="173" t="s">
        <v>4971</v>
      </c>
      <c r="G555" s="212" t="s">
        <v>4971</v>
      </c>
      <c r="H555" s="42" t="s">
        <v>4971</v>
      </c>
      <c r="I555" s="42" t="s">
        <v>4971</v>
      </c>
      <c r="J555" s="42" t="s">
        <v>4971</v>
      </c>
      <c r="K555" s="213" t="s">
        <v>4971</v>
      </c>
      <c r="L555" s="213" t="s">
        <v>4971</v>
      </c>
      <c r="M555" s="220" t="s">
        <v>4971</v>
      </c>
      <c r="N555" s="223" t="s">
        <v>4971</v>
      </c>
      <c r="O555" s="226" t="s">
        <v>4971</v>
      </c>
      <c r="P555" s="236" t="s">
        <v>4971</v>
      </c>
      <c r="Q555" s="226">
        <v>0</v>
      </c>
      <c r="R555" s="226" t="s">
        <v>4971</v>
      </c>
    </row>
    <row r="556" spans="6:18" x14ac:dyDescent="0.3">
      <c r="F556" s="173" t="s">
        <v>4971</v>
      </c>
      <c r="G556" s="212" t="s">
        <v>4971</v>
      </c>
      <c r="H556" s="42" t="s">
        <v>4971</v>
      </c>
      <c r="I556" s="42" t="s">
        <v>4971</v>
      </c>
      <c r="J556" s="42" t="s">
        <v>4971</v>
      </c>
      <c r="K556" s="213" t="s">
        <v>4971</v>
      </c>
      <c r="L556" s="213" t="s">
        <v>4971</v>
      </c>
      <c r="M556" s="220" t="s">
        <v>4971</v>
      </c>
      <c r="N556" s="223" t="s">
        <v>4971</v>
      </c>
      <c r="O556" s="226" t="s">
        <v>4971</v>
      </c>
      <c r="P556" s="236" t="s">
        <v>4971</v>
      </c>
      <c r="Q556" s="226">
        <v>0</v>
      </c>
      <c r="R556" s="226" t="s">
        <v>4971</v>
      </c>
    </row>
    <row r="557" spans="6:18" x14ac:dyDescent="0.3">
      <c r="F557" s="173" t="s">
        <v>4971</v>
      </c>
      <c r="G557" s="212" t="s">
        <v>4971</v>
      </c>
      <c r="H557" s="42" t="s">
        <v>4971</v>
      </c>
      <c r="I557" s="42" t="s">
        <v>4971</v>
      </c>
      <c r="J557" s="42" t="s">
        <v>4971</v>
      </c>
      <c r="K557" s="213" t="s">
        <v>4971</v>
      </c>
      <c r="L557" s="213" t="s">
        <v>4971</v>
      </c>
      <c r="M557" s="220" t="s">
        <v>4971</v>
      </c>
      <c r="N557" s="223" t="s">
        <v>4971</v>
      </c>
      <c r="O557" s="226" t="s">
        <v>4971</v>
      </c>
      <c r="P557" s="236" t="s">
        <v>4971</v>
      </c>
      <c r="Q557" s="226">
        <v>0</v>
      </c>
      <c r="R557" s="226" t="s">
        <v>4971</v>
      </c>
    </row>
    <row r="558" spans="6:18" x14ac:dyDescent="0.3">
      <c r="F558" s="173" t="s">
        <v>4971</v>
      </c>
      <c r="G558" s="212" t="s">
        <v>4971</v>
      </c>
      <c r="H558" s="42" t="s">
        <v>4971</v>
      </c>
      <c r="I558" s="42" t="s">
        <v>4971</v>
      </c>
      <c r="J558" s="42" t="s">
        <v>4971</v>
      </c>
      <c r="K558" s="213" t="s">
        <v>4971</v>
      </c>
      <c r="L558" s="213" t="s">
        <v>4971</v>
      </c>
      <c r="M558" s="220" t="s">
        <v>4971</v>
      </c>
      <c r="N558" s="223" t="s">
        <v>4971</v>
      </c>
      <c r="O558" s="226" t="s">
        <v>4971</v>
      </c>
      <c r="P558" s="236" t="s">
        <v>4971</v>
      </c>
      <c r="Q558" s="226">
        <v>0</v>
      </c>
      <c r="R558" s="226" t="s">
        <v>4971</v>
      </c>
    </row>
    <row r="559" spans="6:18" x14ac:dyDescent="0.3">
      <c r="F559" s="173" t="s">
        <v>4971</v>
      </c>
      <c r="G559" s="212" t="s">
        <v>4971</v>
      </c>
      <c r="H559" s="42" t="s">
        <v>4971</v>
      </c>
      <c r="I559" s="42" t="s">
        <v>4971</v>
      </c>
      <c r="J559" s="42" t="s">
        <v>4971</v>
      </c>
      <c r="K559" s="213" t="s">
        <v>4971</v>
      </c>
      <c r="L559" s="213" t="s">
        <v>4971</v>
      </c>
      <c r="M559" s="220" t="s">
        <v>4971</v>
      </c>
      <c r="N559" s="223" t="s">
        <v>4971</v>
      </c>
      <c r="O559" s="226" t="s">
        <v>4971</v>
      </c>
      <c r="P559" s="236" t="s">
        <v>4971</v>
      </c>
      <c r="Q559" s="226">
        <v>0</v>
      </c>
      <c r="R559" s="226" t="s">
        <v>4971</v>
      </c>
    </row>
    <row r="560" spans="6:18" x14ac:dyDescent="0.3">
      <c r="F560" s="173" t="s">
        <v>4971</v>
      </c>
      <c r="G560" s="212" t="s">
        <v>4971</v>
      </c>
      <c r="H560" s="42" t="s">
        <v>4971</v>
      </c>
      <c r="I560" s="42" t="s">
        <v>4971</v>
      </c>
      <c r="J560" s="42" t="s">
        <v>4971</v>
      </c>
      <c r="K560" s="213" t="s">
        <v>4971</v>
      </c>
      <c r="L560" s="213" t="s">
        <v>4971</v>
      </c>
      <c r="M560" s="220" t="s">
        <v>4971</v>
      </c>
      <c r="N560" s="223" t="s">
        <v>4971</v>
      </c>
      <c r="O560" s="226" t="s">
        <v>4971</v>
      </c>
      <c r="P560" s="236" t="s">
        <v>4971</v>
      </c>
      <c r="Q560" s="226">
        <v>0</v>
      </c>
      <c r="R560" s="226" t="s">
        <v>4971</v>
      </c>
    </row>
    <row r="561" spans="6:18" x14ac:dyDescent="0.3">
      <c r="F561" s="173" t="s">
        <v>4971</v>
      </c>
      <c r="G561" s="212" t="s">
        <v>4971</v>
      </c>
      <c r="H561" s="42" t="s">
        <v>4971</v>
      </c>
      <c r="I561" s="42" t="s">
        <v>4971</v>
      </c>
      <c r="J561" s="42" t="s">
        <v>4971</v>
      </c>
      <c r="K561" s="213" t="s">
        <v>4971</v>
      </c>
      <c r="L561" s="213" t="s">
        <v>4971</v>
      </c>
      <c r="M561" s="220" t="s">
        <v>4971</v>
      </c>
      <c r="N561" s="223" t="s">
        <v>4971</v>
      </c>
      <c r="O561" s="226" t="s">
        <v>4971</v>
      </c>
      <c r="P561" s="236" t="s">
        <v>4971</v>
      </c>
      <c r="Q561" s="226">
        <v>0</v>
      </c>
      <c r="R561" s="226" t="s">
        <v>4971</v>
      </c>
    </row>
    <row r="562" spans="6:18" x14ac:dyDescent="0.3">
      <c r="F562" s="173" t="s">
        <v>4971</v>
      </c>
      <c r="G562" s="212" t="s">
        <v>4971</v>
      </c>
      <c r="H562" s="42" t="s">
        <v>4971</v>
      </c>
      <c r="I562" s="42" t="s">
        <v>4971</v>
      </c>
      <c r="J562" s="42" t="s">
        <v>4971</v>
      </c>
      <c r="K562" s="213" t="s">
        <v>4971</v>
      </c>
      <c r="L562" s="213" t="s">
        <v>4971</v>
      </c>
      <c r="M562" s="220" t="s">
        <v>4971</v>
      </c>
      <c r="N562" s="223" t="s">
        <v>4971</v>
      </c>
      <c r="O562" s="226" t="s">
        <v>4971</v>
      </c>
      <c r="P562" s="236" t="s">
        <v>4971</v>
      </c>
      <c r="Q562" s="226">
        <v>0</v>
      </c>
      <c r="R562" s="226" t="s">
        <v>4971</v>
      </c>
    </row>
    <row r="563" spans="6:18" x14ac:dyDescent="0.3">
      <c r="F563" s="173" t="s">
        <v>4971</v>
      </c>
      <c r="G563" s="212" t="s">
        <v>4971</v>
      </c>
      <c r="H563" s="42" t="s">
        <v>4971</v>
      </c>
      <c r="I563" s="42" t="s">
        <v>4971</v>
      </c>
      <c r="J563" s="42" t="s">
        <v>4971</v>
      </c>
      <c r="K563" s="213" t="s">
        <v>4971</v>
      </c>
      <c r="L563" s="213" t="s">
        <v>4971</v>
      </c>
      <c r="M563" s="220" t="s">
        <v>4971</v>
      </c>
      <c r="N563" s="223" t="s">
        <v>4971</v>
      </c>
      <c r="O563" s="226" t="s">
        <v>4971</v>
      </c>
      <c r="P563" s="236" t="s">
        <v>4971</v>
      </c>
      <c r="Q563" s="226">
        <v>0</v>
      </c>
      <c r="R563" s="226" t="s">
        <v>4971</v>
      </c>
    </row>
    <row r="564" spans="6:18" x14ac:dyDescent="0.3">
      <c r="F564" s="173" t="s">
        <v>4971</v>
      </c>
      <c r="G564" s="212" t="s">
        <v>4971</v>
      </c>
      <c r="H564" s="42" t="s">
        <v>4971</v>
      </c>
      <c r="I564" s="42" t="s">
        <v>4971</v>
      </c>
      <c r="J564" s="42" t="s">
        <v>4971</v>
      </c>
      <c r="K564" s="213" t="s">
        <v>4971</v>
      </c>
      <c r="L564" s="213" t="s">
        <v>4971</v>
      </c>
      <c r="M564" s="220" t="s">
        <v>4971</v>
      </c>
      <c r="N564" s="223" t="s">
        <v>4971</v>
      </c>
      <c r="O564" s="226" t="s">
        <v>4971</v>
      </c>
      <c r="P564" s="236" t="s">
        <v>4971</v>
      </c>
      <c r="Q564" s="226">
        <v>0</v>
      </c>
      <c r="R564" s="226" t="s">
        <v>4971</v>
      </c>
    </row>
    <row r="565" spans="6:18" x14ac:dyDescent="0.3">
      <c r="F565" s="173" t="s">
        <v>4971</v>
      </c>
      <c r="G565" s="212" t="s">
        <v>4971</v>
      </c>
      <c r="H565" s="42" t="s">
        <v>4971</v>
      </c>
      <c r="I565" s="42" t="s">
        <v>4971</v>
      </c>
      <c r="J565" s="42" t="s">
        <v>4971</v>
      </c>
      <c r="K565" s="213" t="s">
        <v>4971</v>
      </c>
      <c r="L565" s="213" t="s">
        <v>4971</v>
      </c>
      <c r="M565" s="220" t="s">
        <v>4971</v>
      </c>
      <c r="N565" s="223" t="s">
        <v>4971</v>
      </c>
      <c r="O565" s="226" t="s">
        <v>4971</v>
      </c>
      <c r="P565" s="236" t="s">
        <v>4971</v>
      </c>
      <c r="Q565" s="226">
        <v>0</v>
      </c>
      <c r="R565" s="226" t="s">
        <v>4971</v>
      </c>
    </row>
    <row r="566" spans="6:18" x14ac:dyDescent="0.3">
      <c r="F566" s="173" t="s">
        <v>4971</v>
      </c>
      <c r="G566" s="212" t="s">
        <v>4971</v>
      </c>
      <c r="H566" s="42" t="s">
        <v>4971</v>
      </c>
      <c r="I566" s="42" t="s">
        <v>4971</v>
      </c>
      <c r="J566" s="42" t="s">
        <v>4971</v>
      </c>
      <c r="K566" s="213" t="s">
        <v>4971</v>
      </c>
      <c r="L566" s="213" t="s">
        <v>4971</v>
      </c>
      <c r="M566" s="220" t="s">
        <v>4971</v>
      </c>
      <c r="N566" s="223" t="s">
        <v>4971</v>
      </c>
      <c r="O566" s="226" t="s">
        <v>4971</v>
      </c>
      <c r="P566" s="236" t="s">
        <v>4971</v>
      </c>
      <c r="Q566" s="226">
        <v>0</v>
      </c>
      <c r="R566" s="226" t="s">
        <v>4971</v>
      </c>
    </row>
    <row r="567" spans="6:18" x14ac:dyDescent="0.3">
      <c r="F567" s="173" t="s">
        <v>4971</v>
      </c>
      <c r="G567" s="212" t="s">
        <v>4971</v>
      </c>
      <c r="H567" s="42" t="s">
        <v>4971</v>
      </c>
      <c r="I567" s="42" t="s">
        <v>4971</v>
      </c>
      <c r="J567" s="42" t="s">
        <v>4971</v>
      </c>
      <c r="K567" s="213" t="s">
        <v>4971</v>
      </c>
      <c r="L567" s="213" t="s">
        <v>4971</v>
      </c>
      <c r="M567" s="220" t="s">
        <v>4971</v>
      </c>
      <c r="N567" s="223" t="s">
        <v>4971</v>
      </c>
      <c r="O567" s="226" t="s">
        <v>4971</v>
      </c>
      <c r="P567" s="236" t="s">
        <v>4971</v>
      </c>
      <c r="Q567" s="226">
        <v>0</v>
      </c>
      <c r="R567" s="226" t="s">
        <v>4971</v>
      </c>
    </row>
    <row r="568" spans="6:18" x14ac:dyDescent="0.3">
      <c r="F568" s="173" t="s">
        <v>4971</v>
      </c>
      <c r="G568" s="212" t="s">
        <v>4971</v>
      </c>
      <c r="H568" s="42" t="s">
        <v>4971</v>
      </c>
      <c r="I568" s="42" t="s">
        <v>4971</v>
      </c>
      <c r="J568" s="42" t="s">
        <v>4971</v>
      </c>
      <c r="K568" s="213" t="s">
        <v>4971</v>
      </c>
      <c r="L568" s="213" t="s">
        <v>4971</v>
      </c>
      <c r="M568" s="220" t="s">
        <v>4971</v>
      </c>
      <c r="N568" s="223" t="s">
        <v>4971</v>
      </c>
      <c r="O568" s="226" t="s">
        <v>4971</v>
      </c>
      <c r="P568" s="236" t="s">
        <v>4971</v>
      </c>
      <c r="Q568" s="226">
        <v>0</v>
      </c>
      <c r="R568" s="226" t="s">
        <v>4971</v>
      </c>
    </row>
    <row r="569" spans="6:18" x14ac:dyDescent="0.3">
      <c r="F569" s="173" t="s">
        <v>4971</v>
      </c>
      <c r="G569" s="212" t="s">
        <v>4971</v>
      </c>
      <c r="H569" s="42" t="s">
        <v>4971</v>
      </c>
      <c r="I569" s="42" t="s">
        <v>4971</v>
      </c>
      <c r="J569" s="42" t="s">
        <v>4971</v>
      </c>
      <c r="K569" s="213" t="s">
        <v>4971</v>
      </c>
      <c r="L569" s="213" t="s">
        <v>4971</v>
      </c>
      <c r="M569" s="220" t="s">
        <v>4971</v>
      </c>
      <c r="N569" s="223" t="s">
        <v>4971</v>
      </c>
      <c r="O569" s="226" t="s">
        <v>4971</v>
      </c>
      <c r="P569" s="236" t="s">
        <v>4971</v>
      </c>
      <c r="Q569" s="226">
        <v>0</v>
      </c>
      <c r="R569" s="226" t="s">
        <v>4971</v>
      </c>
    </row>
    <row r="570" spans="6:18" x14ac:dyDescent="0.3">
      <c r="F570" s="173" t="s">
        <v>4971</v>
      </c>
      <c r="G570" s="212" t="s">
        <v>4971</v>
      </c>
      <c r="H570" s="42" t="s">
        <v>4971</v>
      </c>
      <c r="I570" s="42" t="s">
        <v>4971</v>
      </c>
      <c r="J570" s="42" t="s">
        <v>4971</v>
      </c>
      <c r="K570" s="213" t="s">
        <v>4971</v>
      </c>
      <c r="L570" s="213" t="s">
        <v>4971</v>
      </c>
      <c r="M570" s="220" t="s">
        <v>4971</v>
      </c>
      <c r="N570" s="223" t="s">
        <v>4971</v>
      </c>
      <c r="O570" s="226" t="s">
        <v>4971</v>
      </c>
      <c r="P570" s="236" t="s">
        <v>4971</v>
      </c>
      <c r="Q570" s="226">
        <v>0</v>
      </c>
      <c r="R570" s="226" t="s">
        <v>4971</v>
      </c>
    </row>
    <row r="571" spans="6:18" x14ac:dyDescent="0.3">
      <c r="F571" s="173" t="s">
        <v>4971</v>
      </c>
      <c r="G571" s="212" t="s">
        <v>4971</v>
      </c>
      <c r="H571" s="42" t="s">
        <v>4971</v>
      </c>
      <c r="I571" s="42" t="s">
        <v>4971</v>
      </c>
      <c r="J571" s="42" t="s">
        <v>4971</v>
      </c>
      <c r="K571" s="213" t="s">
        <v>4971</v>
      </c>
      <c r="L571" s="213" t="s">
        <v>4971</v>
      </c>
      <c r="M571" s="220" t="s">
        <v>4971</v>
      </c>
      <c r="N571" s="223" t="s">
        <v>4971</v>
      </c>
      <c r="O571" s="226" t="s">
        <v>4971</v>
      </c>
      <c r="P571" s="236" t="s">
        <v>4971</v>
      </c>
      <c r="Q571" s="226">
        <v>0</v>
      </c>
      <c r="R571" s="226" t="s">
        <v>4971</v>
      </c>
    </row>
    <row r="572" spans="6:18" x14ac:dyDescent="0.3">
      <c r="F572" s="173" t="s">
        <v>4971</v>
      </c>
      <c r="G572" s="212" t="s">
        <v>4971</v>
      </c>
      <c r="H572" s="42" t="s">
        <v>4971</v>
      </c>
      <c r="I572" s="42" t="s">
        <v>4971</v>
      </c>
      <c r="J572" s="42" t="s">
        <v>4971</v>
      </c>
      <c r="K572" s="213" t="s">
        <v>4971</v>
      </c>
      <c r="L572" s="213" t="s">
        <v>4971</v>
      </c>
      <c r="M572" s="220" t="s">
        <v>4971</v>
      </c>
      <c r="N572" s="223" t="s">
        <v>4971</v>
      </c>
      <c r="O572" s="226" t="s">
        <v>4971</v>
      </c>
      <c r="P572" s="236" t="s">
        <v>4971</v>
      </c>
      <c r="Q572" s="226">
        <v>0</v>
      </c>
      <c r="R572" s="226" t="s">
        <v>4971</v>
      </c>
    </row>
    <row r="573" spans="6:18" x14ac:dyDescent="0.3">
      <c r="F573" s="173" t="s">
        <v>4971</v>
      </c>
      <c r="G573" s="212" t="s">
        <v>4971</v>
      </c>
      <c r="H573" s="42" t="s">
        <v>4971</v>
      </c>
      <c r="I573" s="42" t="s">
        <v>4971</v>
      </c>
      <c r="J573" s="42" t="s">
        <v>4971</v>
      </c>
      <c r="K573" s="213" t="s">
        <v>4971</v>
      </c>
      <c r="L573" s="213" t="s">
        <v>4971</v>
      </c>
      <c r="M573" s="220" t="s">
        <v>4971</v>
      </c>
      <c r="N573" s="223" t="s">
        <v>4971</v>
      </c>
      <c r="O573" s="226" t="s">
        <v>4971</v>
      </c>
      <c r="P573" s="236" t="s">
        <v>4971</v>
      </c>
      <c r="Q573" s="226">
        <v>0</v>
      </c>
      <c r="R573" s="226" t="s">
        <v>4971</v>
      </c>
    </row>
    <row r="574" spans="6:18" x14ac:dyDescent="0.3">
      <c r="F574" s="173" t="s">
        <v>4971</v>
      </c>
      <c r="G574" s="212" t="s">
        <v>4971</v>
      </c>
      <c r="H574" s="42" t="s">
        <v>4971</v>
      </c>
      <c r="I574" s="42" t="s">
        <v>4971</v>
      </c>
      <c r="J574" s="42" t="s">
        <v>4971</v>
      </c>
      <c r="K574" s="213" t="s">
        <v>4971</v>
      </c>
      <c r="L574" s="213" t="s">
        <v>4971</v>
      </c>
      <c r="M574" s="220" t="s">
        <v>4971</v>
      </c>
      <c r="N574" s="223" t="s">
        <v>4971</v>
      </c>
      <c r="O574" s="226" t="s">
        <v>4971</v>
      </c>
      <c r="P574" s="236" t="s">
        <v>4971</v>
      </c>
      <c r="Q574" s="226">
        <v>0</v>
      </c>
      <c r="R574" s="226" t="s">
        <v>4971</v>
      </c>
    </row>
    <row r="575" spans="6:18" x14ac:dyDescent="0.3">
      <c r="F575" s="173" t="s">
        <v>4971</v>
      </c>
      <c r="G575" s="212" t="s">
        <v>4971</v>
      </c>
      <c r="H575" s="42" t="s">
        <v>4971</v>
      </c>
      <c r="I575" s="42" t="s">
        <v>4971</v>
      </c>
      <c r="J575" s="42" t="s">
        <v>4971</v>
      </c>
      <c r="K575" s="213" t="s">
        <v>4971</v>
      </c>
      <c r="L575" s="213" t="s">
        <v>4971</v>
      </c>
      <c r="M575" s="220" t="s">
        <v>4971</v>
      </c>
      <c r="N575" s="223" t="s">
        <v>4971</v>
      </c>
      <c r="O575" s="226" t="s">
        <v>4971</v>
      </c>
      <c r="P575" s="236" t="s">
        <v>4971</v>
      </c>
      <c r="Q575" s="226">
        <v>0</v>
      </c>
      <c r="R575" s="226" t="s">
        <v>4971</v>
      </c>
    </row>
    <row r="576" spans="6:18" x14ac:dyDescent="0.3">
      <c r="F576" s="173" t="s">
        <v>4971</v>
      </c>
      <c r="G576" s="212" t="s">
        <v>4971</v>
      </c>
      <c r="H576" s="42" t="s">
        <v>4971</v>
      </c>
      <c r="I576" s="42" t="s">
        <v>4971</v>
      </c>
      <c r="J576" s="42" t="s">
        <v>4971</v>
      </c>
      <c r="K576" s="213" t="s">
        <v>4971</v>
      </c>
      <c r="L576" s="213" t="s">
        <v>4971</v>
      </c>
      <c r="M576" s="220" t="s">
        <v>4971</v>
      </c>
      <c r="N576" s="223" t="s">
        <v>4971</v>
      </c>
      <c r="O576" s="226" t="s">
        <v>4971</v>
      </c>
      <c r="P576" s="236" t="s">
        <v>4971</v>
      </c>
      <c r="Q576" s="226">
        <v>0</v>
      </c>
      <c r="R576" s="226" t="s">
        <v>4971</v>
      </c>
    </row>
    <row r="577" spans="6:18" x14ac:dyDescent="0.3">
      <c r="F577" s="173" t="s">
        <v>4971</v>
      </c>
      <c r="G577" s="212" t="s">
        <v>4971</v>
      </c>
      <c r="H577" s="42" t="s">
        <v>4971</v>
      </c>
      <c r="I577" s="42" t="s">
        <v>4971</v>
      </c>
      <c r="J577" s="42" t="s">
        <v>4971</v>
      </c>
      <c r="K577" s="213" t="s">
        <v>4971</v>
      </c>
      <c r="L577" s="213" t="s">
        <v>4971</v>
      </c>
      <c r="M577" s="220" t="s">
        <v>4971</v>
      </c>
      <c r="N577" s="223" t="s">
        <v>4971</v>
      </c>
      <c r="O577" s="226" t="s">
        <v>4971</v>
      </c>
      <c r="P577" s="236" t="s">
        <v>4971</v>
      </c>
      <c r="Q577" s="226">
        <v>0</v>
      </c>
      <c r="R577" s="226" t="s">
        <v>4971</v>
      </c>
    </row>
    <row r="578" spans="6:18" x14ac:dyDescent="0.3">
      <c r="F578" s="173" t="s">
        <v>4971</v>
      </c>
      <c r="G578" s="212" t="s">
        <v>4971</v>
      </c>
      <c r="H578" s="42" t="s">
        <v>4971</v>
      </c>
      <c r="I578" s="42" t="s">
        <v>4971</v>
      </c>
      <c r="J578" s="42" t="s">
        <v>4971</v>
      </c>
      <c r="K578" s="213" t="s">
        <v>4971</v>
      </c>
      <c r="L578" s="213" t="s">
        <v>4971</v>
      </c>
      <c r="M578" s="220" t="s">
        <v>4971</v>
      </c>
      <c r="N578" s="223" t="s">
        <v>4971</v>
      </c>
      <c r="O578" s="226" t="s">
        <v>4971</v>
      </c>
      <c r="P578" s="236" t="s">
        <v>4971</v>
      </c>
      <c r="Q578" s="226">
        <v>0</v>
      </c>
      <c r="R578" s="226" t="s">
        <v>4971</v>
      </c>
    </row>
    <row r="579" spans="6:18" x14ac:dyDescent="0.3">
      <c r="F579" s="173" t="s">
        <v>4971</v>
      </c>
      <c r="G579" s="212" t="s">
        <v>4971</v>
      </c>
      <c r="H579" s="42" t="s">
        <v>4971</v>
      </c>
      <c r="I579" s="42" t="s">
        <v>4971</v>
      </c>
      <c r="J579" s="42" t="s">
        <v>4971</v>
      </c>
      <c r="K579" s="213" t="s">
        <v>4971</v>
      </c>
      <c r="L579" s="213" t="s">
        <v>4971</v>
      </c>
      <c r="M579" s="220" t="s">
        <v>4971</v>
      </c>
      <c r="N579" s="223" t="s">
        <v>4971</v>
      </c>
      <c r="O579" s="226" t="s">
        <v>4971</v>
      </c>
      <c r="P579" s="236" t="s">
        <v>4971</v>
      </c>
      <c r="Q579" s="226">
        <v>0</v>
      </c>
      <c r="R579" s="226" t="s">
        <v>4971</v>
      </c>
    </row>
    <row r="580" spans="6:18" x14ac:dyDescent="0.3">
      <c r="F580" s="173" t="s">
        <v>4971</v>
      </c>
      <c r="G580" s="212" t="s">
        <v>4971</v>
      </c>
      <c r="H580" s="42" t="s">
        <v>4971</v>
      </c>
      <c r="I580" s="42" t="s">
        <v>4971</v>
      </c>
      <c r="J580" s="42" t="s">
        <v>4971</v>
      </c>
      <c r="K580" s="213" t="s">
        <v>4971</v>
      </c>
      <c r="L580" s="213" t="s">
        <v>4971</v>
      </c>
      <c r="M580" s="220" t="s">
        <v>4971</v>
      </c>
      <c r="N580" s="223" t="s">
        <v>4971</v>
      </c>
      <c r="O580" s="226" t="s">
        <v>4971</v>
      </c>
      <c r="P580" s="236" t="s">
        <v>4971</v>
      </c>
      <c r="Q580" s="226">
        <v>0</v>
      </c>
      <c r="R580" s="226" t="s">
        <v>4971</v>
      </c>
    </row>
    <row r="581" spans="6:18" x14ac:dyDescent="0.3">
      <c r="F581" s="173" t="s">
        <v>4971</v>
      </c>
      <c r="G581" s="212" t="s">
        <v>4971</v>
      </c>
      <c r="H581" s="42" t="s">
        <v>4971</v>
      </c>
      <c r="I581" s="42" t="s">
        <v>4971</v>
      </c>
      <c r="J581" s="42" t="s">
        <v>4971</v>
      </c>
      <c r="K581" s="213" t="s">
        <v>4971</v>
      </c>
      <c r="L581" s="213" t="s">
        <v>4971</v>
      </c>
      <c r="M581" s="220" t="s">
        <v>4971</v>
      </c>
      <c r="N581" s="223" t="s">
        <v>4971</v>
      </c>
      <c r="O581" s="226" t="s">
        <v>4971</v>
      </c>
      <c r="P581" s="236" t="s">
        <v>4971</v>
      </c>
      <c r="Q581" s="226">
        <v>0</v>
      </c>
      <c r="R581" s="226" t="s">
        <v>4971</v>
      </c>
    </row>
    <row r="582" spans="6:18" x14ac:dyDescent="0.3">
      <c r="F582" s="173" t="s">
        <v>4971</v>
      </c>
      <c r="G582" s="212" t="s">
        <v>4971</v>
      </c>
      <c r="H582" s="42" t="s">
        <v>4971</v>
      </c>
      <c r="I582" s="42" t="s">
        <v>4971</v>
      </c>
      <c r="J582" s="42" t="s">
        <v>4971</v>
      </c>
      <c r="K582" s="213" t="s">
        <v>4971</v>
      </c>
      <c r="L582" s="213" t="s">
        <v>4971</v>
      </c>
      <c r="M582" s="220" t="s">
        <v>4971</v>
      </c>
      <c r="N582" s="223" t="s">
        <v>4971</v>
      </c>
      <c r="O582" s="226" t="s">
        <v>4971</v>
      </c>
      <c r="P582" s="236" t="s">
        <v>4971</v>
      </c>
      <c r="Q582" s="226">
        <v>0</v>
      </c>
      <c r="R582" s="226" t="s">
        <v>4971</v>
      </c>
    </row>
    <row r="583" spans="6:18" x14ac:dyDescent="0.3">
      <c r="F583" s="173" t="s">
        <v>4971</v>
      </c>
      <c r="G583" s="212" t="s">
        <v>4971</v>
      </c>
      <c r="H583" s="42" t="s">
        <v>4971</v>
      </c>
      <c r="I583" s="42" t="s">
        <v>4971</v>
      </c>
      <c r="J583" s="42" t="s">
        <v>4971</v>
      </c>
      <c r="K583" s="213" t="s">
        <v>4971</v>
      </c>
      <c r="L583" s="213" t="s">
        <v>4971</v>
      </c>
      <c r="M583" s="220" t="s">
        <v>4971</v>
      </c>
      <c r="N583" s="223" t="s">
        <v>4971</v>
      </c>
      <c r="O583" s="226" t="s">
        <v>4971</v>
      </c>
      <c r="P583" s="236" t="s">
        <v>4971</v>
      </c>
      <c r="Q583" s="226">
        <v>0</v>
      </c>
      <c r="R583" s="226" t="s">
        <v>4971</v>
      </c>
    </row>
    <row r="584" spans="6:18" x14ac:dyDescent="0.3">
      <c r="F584" s="173" t="s">
        <v>4971</v>
      </c>
      <c r="G584" s="212" t="s">
        <v>4971</v>
      </c>
      <c r="H584" s="42" t="s">
        <v>4971</v>
      </c>
      <c r="I584" s="42" t="s">
        <v>4971</v>
      </c>
      <c r="J584" s="42" t="s">
        <v>4971</v>
      </c>
      <c r="K584" s="213" t="s">
        <v>4971</v>
      </c>
      <c r="L584" s="213" t="s">
        <v>4971</v>
      </c>
      <c r="M584" s="220" t="s">
        <v>4971</v>
      </c>
      <c r="N584" s="223" t="s">
        <v>4971</v>
      </c>
      <c r="O584" s="226" t="s">
        <v>4971</v>
      </c>
      <c r="P584" s="236" t="s">
        <v>4971</v>
      </c>
      <c r="Q584" s="226">
        <v>0</v>
      </c>
      <c r="R584" s="226" t="s">
        <v>4971</v>
      </c>
    </row>
    <row r="585" spans="6:18" x14ac:dyDescent="0.3">
      <c r="F585" s="173" t="s">
        <v>4971</v>
      </c>
      <c r="G585" s="212" t="s">
        <v>4971</v>
      </c>
      <c r="H585" s="42" t="s">
        <v>4971</v>
      </c>
      <c r="I585" s="42" t="s">
        <v>4971</v>
      </c>
      <c r="J585" s="42" t="s">
        <v>4971</v>
      </c>
      <c r="K585" s="213" t="s">
        <v>4971</v>
      </c>
      <c r="L585" s="213" t="s">
        <v>4971</v>
      </c>
      <c r="M585" s="220" t="s">
        <v>4971</v>
      </c>
      <c r="N585" s="223" t="s">
        <v>4971</v>
      </c>
      <c r="O585" s="226" t="s">
        <v>4971</v>
      </c>
      <c r="P585" s="236" t="s">
        <v>4971</v>
      </c>
      <c r="Q585" s="226">
        <v>0</v>
      </c>
      <c r="R585" s="226" t="s">
        <v>4971</v>
      </c>
    </row>
    <row r="586" spans="6:18" x14ac:dyDescent="0.3">
      <c r="F586" s="173" t="s">
        <v>4971</v>
      </c>
      <c r="G586" s="212" t="s">
        <v>4971</v>
      </c>
      <c r="H586" s="42" t="s">
        <v>4971</v>
      </c>
      <c r="I586" s="42" t="s">
        <v>4971</v>
      </c>
      <c r="J586" s="42" t="s">
        <v>4971</v>
      </c>
      <c r="K586" s="213" t="s">
        <v>4971</v>
      </c>
      <c r="L586" s="213" t="s">
        <v>4971</v>
      </c>
      <c r="M586" s="220" t="s">
        <v>4971</v>
      </c>
      <c r="N586" s="223" t="s">
        <v>4971</v>
      </c>
      <c r="O586" s="226" t="s">
        <v>4971</v>
      </c>
      <c r="P586" s="236" t="s">
        <v>4971</v>
      </c>
      <c r="Q586" s="226">
        <v>0</v>
      </c>
      <c r="R586" s="226" t="s">
        <v>4971</v>
      </c>
    </row>
    <row r="587" spans="6:18" x14ac:dyDescent="0.3">
      <c r="F587" s="173" t="s">
        <v>4971</v>
      </c>
      <c r="G587" s="212" t="s">
        <v>4971</v>
      </c>
      <c r="H587" s="42" t="s">
        <v>4971</v>
      </c>
      <c r="I587" s="42" t="s">
        <v>4971</v>
      </c>
      <c r="J587" s="42" t="s">
        <v>4971</v>
      </c>
      <c r="K587" s="213" t="s">
        <v>4971</v>
      </c>
      <c r="L587" s="213" t="s">
        <v>4971</v>
      </c>
      <c r="M587" s="220" t="s">
        <v>4971</v>
      </c>
      <c r="N587" s="223" t="s">
        <v>4971</v>
      </c>
      <c r="O587" s="226" t="s">
        <v>4971</v>
      </c>
      <c r="P587" s="236" t="s">
        <v>4971</v>
      </c>
      <c r="Q587" s="226">
        <v>0</v>
      </c>
      <c r="R587" s="226" t="s">
        <v>4971</v>
      </c>
    </row>
    <row r="588" spans="6:18" x14ac:dyDescent="0.3">
      <c r="F588" s="173" t="s">
        <v>4971</v>
      </c>
      <c r="G588" s="212" t="s">
        <v>4971</v>
      </c>
      <c r="H588" s="42" t="s">
        <v>4971</v>
      </c>
      <c r="I588" s="42" t="s">
        <v>4971</v>
      </c>
      <c r="J588" s="42" t="s">
        <v>4971</v>
      </c>
      <c r="K588" s="213" t="s">
        <v>4971</v>
      </c>
      <c r="L588" s="213" t="s">
        <v>4971</v>
      </c>
      <c r="M588" s="220" t="s">
        <v>4971</v>
      </c>
      <c r="N588" s="223" t="s">
        <v>4971</v>
      </c>
      <c r="O588" s="226" t="s">
        <v>4971</v>
      </c>
      <c r="P588" s="236" t="s">
        <v>4971</v>
      </c>
      <c r="Q588" s="226">
        <v>0</v>
      </c>
      <c r="R588" s="226" t="s">
        <v>4971</v>
      </c>
    </row>
    <row r="589" spans="6:18" x14ac:dyDescent="0.3">
      <c r="F589" s="173" t="s">
        <v>4971</v>
      </c>
      <c r="G589" s="212" t="s">
        <v>4971</v>
      </c>
      <c r="H589" s="42" t="s">
        <v>4971</v>
      </c>
      <c r="I589" s="42" t="s">
        <v>4971</v>
      </c>
      <c r="J589" s="42" t="s">
        <v>4971</v>
      </c>
      <c r="K589" s="213" t="s">
        <v>4971</v>
      </c>
      <c r="L589" s="213" t="s">
        <v>4971</v>
      </c>
      <c r="M589" s="220" t="s">
        <v>4971</v>
      </c>
      <c r="N589" s="223" t="s">
        <v>4971</v>
      </c>
      <c r="O589" s="226" t="s">
        <v>4971</v>
      </c>
      <c r="P589" s="236" t="s">
        <v>4971</v>
      </c>
      <c r="Q589" s="226">
        <v>0</v>
      </c>
      <c r="R589" s="226" t="s">
        <v>4971</v>
      </c>
    </row>
    <row r="590" spans="6:18" x14ac:dyDescent="0.3">
      <c r="F590" s="173" t="s">
        <v>4971</v>
      </c>
      <c r="G590" s="212" t="s">
        <v>4971</v>
      </c>
      <c r="H590" s="42" t="s">
        <v>4971</v>
      </c>
      <c r="I590" s="42" t="s">
        <v>4971</v>
      </c>
      <c r="J590" s="42" t="s">
        <v>4971</v>
      </c>
      <c r="K590" s="213" t="s">
        <v>4971</v>
      </c>
      <c r="L590" s="213" t="s">
        <v>4971</v>
      </c>
      <c r="M590" s="220" t="s">
        <v>4971</v>
      </c>
      <c r="N590" s="223" t="s">
        <v>4971</v>
      </c>
      <c r="O590" s="226" t="s">
        <v>4971</v>
      </c>
      <c r="P590" s="236" t="s">
        <v>4971</v>
      </c>
      <c r="Q590" s="226">
        <v>0</v>
      </c>
      <c r="R590" s="226" t="s">
        <v>4971</v>
      </c>
    </row>
    <row r="591" spans="6:18" x14ac:dyDescent="0.3">
      <c r="F591" s="173" t="s">
        <v>4971</v>
      </c>
      <c r="G591" s="212" t="s">
        <v>4971</v>
      </c>
      <c r="H591" s="42" t="s">
        <v>4971</v>
      </c>
      <c r="I591" s="42" t="s">
        <v>4971</v>
      </c>
      <c r="J591" s="42" t="s">
        <v>4971</v>
      </c>
      <c r="K591" s="213" t="s">
        <v>4971</v>
      </c>
      <c r="L591" s="213" t="s">
        <v>4971</v>
      </c>
      <c r="M591" s="220" t="s">
        <v>4971</v>
      </c>
      <c r="N591" s="223" t="s">
        <v>4971</v>
      </c>
      <c r="O591" s="226" t="s">
        <v>4971</v>
      </c>
      <c r="P591" s="236" t="s">
        <v>4971</v>
      </c>
      <c r="Q591" s="226">
        <v>0</v>
      </c>
      <c r="R591" s="226" t="s">
        <v>4971</v>
      </c>
    </row>
    <row r="592" spans="6:18" x14ac:dyDescent="0.3">
      <c r="F592" s="173" t="s">
        <v>4971</v>
      </c>
      <c r="G592" s="212" t="s">
        <v>4971</v>
      </c>
      <c r="H592" s="42" t="s">
        <v>4971</v>
      </c>
      <c r="I592" s="42" t="s">
        <v>4971</v>
      </c>
      <c r="J592" s="42" t="s">
        <v>4971</v>
      </c>
      <c r="K592" s="213" t="s">
        <v>4971</v>
      </c>
      <c r="L592" s="213" t="s">
        <v>4971</v>
      </c>
      <c r="M592" s="220" t="s">
        <v>4971</v>
      </c>
      <c r="N592" s="223" t="s">
        <v>4971</v>
      </c>
      <c r="O592" s="226" t="s">
        <v>4971</v>
      </c>
      <c r="P592" s="236" t="s">
        <v>4971</v>
      </c>
      <c r="Q592" s="226">
        <v>0</v>
      </c>
      <c r="R592" s="226" t="s">
        <v>4971</v>
      </c>
    </row>
    <row r="593" spans="6:18" x14ac:dyDescent="0.3">
      <c r="F593" s="173" t="s">
        <v>4971</v>
      </c>
      <c r="G593" s="212" t="s">
        <v>4971</v>
      </c>
      <c r="H593" s="42" t="s">
        <v>4971</v>
      </c>
      <c r="I593" s="42" t="s">
        <v>4971</v>
      </c>
      <c r="J593" s="42" t="s">
        <v>4971</v>
      </c>
      <c r="K593" s="213" t="s">
        <v>4971</v>
      </c>
      <c r="L593" s="213" t="s">
        <v>4971</v>
      </c>
      <c r="M593" s="220" t="s">
        <v>4971</v>
      </c>
      <c r="N593" s="223" t="s">
        <v>4971</v>
      </c>
      <c r="O593" s="226" t="s">
        <v>4971</v>
      </c>
      <c r="P593" s="236" t="s">
        <v>4971</v>
      </c>
      <c r="Q593" s="226">
        <v>0</v>
      </c>
      <c r="R593" s="226" t="s">
        <v>4971</v>
      </c>
    </row>
    <row r="594" spans="6:18" x14ac:dyDescent="0.3">
      <c r="F594" s="173" t="s">
        <v>4971</v>
      </c>
      <c r="G594" s="212" t="s">
        <v>4971</v>
      </c>
      <c r="H594" s="42" t="s">
        <v>4971</v>
      </c>
      <c r="I594" s="42" t="s">
        <v>4971</v>
      </c>
      <c r="J594" s="42" t="s">
        <v>4971</v>
      </c>
      <c r="K594" s="213" t="s">
        <v>4971</v>
      </c>
      <c r="L594" s="213" t="s">
        <v>4971</v>
      </c>
      <c r="M594" s="220" t="s">
        <v>4971</v>
      </c>
      <c r="N594" s="223" t="s">
        <v>4971</v>
      </c>
      <c r="O594" s="226" t="s">
        <v>4971</v>
      </c>
      <c r="P594" s="236" t="s">
        <v>4971</v>
      </c>
      <c r="Q594" s="226">
        <v>0</v>
      </c>
      <c r="R594" s="226" t="s">
        <v>4971</v>
      </c>
    </row>
    <row r="595" spans="6:18" x14ac:dyDescent="0.3">
      <c r="F595" s="173" t="s">
        <v>4971</v>
      </c>
      <c r="G595" s="212" t="s">
        <v>4971</v>
      </c>
      <c r="H595" s="42" t="s">
        <v>4971</v>
      </c>
      <c r="I595" s="42" t="s">
        <v>4971</v>
      </c>
      <c r="J595" s="42" t="s">
        <v>4971</v>
      </c>
      <c r="K595" s="213" t="s">
        <v>4971</v>
      </c>
      <c r="L595" s="213" t="s">
        <v>4971</v>
      </c>
      <c r="M595" s="220" t="s">
        <v>4971</v>
      </c>
      <c r="N595" s="223" t="s">
        <v>4971</v>
      </c>
      <c r="O595" s="226" t="s">
        <v>4971</v>
      </c>
      <c r="P595" s="236" t="s">
        <v>4971</v>
      </c>
      <c r="Q595" s="226">
        <v>0</v>
      </c>
      <c r="R595" s="226" t="s">
        <v>4971</v>
      </c>
    </row>
    <row r="596" spans="6:18" x14ac:dyDescent="0.3">
      <c r="F596" s="173" t="s">
        <v>4971</v>
      </c>
      <c r="G596" s="212" t="s">
        <v>4971</v>
      </c>
      <c r="H596" s="42" t="s">
        <v>4971</v>
      </c>
      <c r="I596" s="42" t="s">
        <v>4971</v>
      </c>
      <c r="J596" s="42" t="s">
        <v>4971</v>
      </c>
      <c r="K596" s="213" t="s">
        <v>4971</v>
      </c>
      <c r="L596" s="213" t="s">
        <v>4971</v>
      </c>
      <c r="M596" s="220" t="s">
        <v>4971</v>
      </c>
      <c r="N596" s="223" t="s">
        <v>4971</v>
      </c>
      <c r="O596" s="226" t="s">
        <v>4971</v>
      </c>
      <c r="P596" s="236" t="s">
        <v>4971</v>
      </c>
      <c r="Q596" s="226">
        <v>0</v>
      </c>
      <c r="R596" s="226" t="s">
        <v>4971</v>
      </c>
    </row>
    <row r="597" spans="6:18" x14ac:dyDescent="0.3">
      <c r="F597" s="173" t="s">
        <v>4971</v>
      </c>
      <c r="G597" s="212" t="s">
        <v>4971</v>
      </c>
      <c r="H597" s="42" t="s">
        <v>4971</v>
      </c>
      <c r="I597" s="42" t="s">
        <v>4971</v>
      </c>
      <c r="J597" s="42" t="s">
        <v>4971</v>
      </c>
      <c r="K597" s="213" t="s">
        <v>4971</v>
      </c>
      <c r="L597" s="213" t="s">
        <v>4971</v>
      </c>
      <c r="M597" s="220" t="s">
        <v>4971</v>
      </c>
      <c r="N597" s="223" t="s">
        <v>4971</v>
      </c>
      <c r="O597" s="226" t="s">
        <v>4971</v>
      </c>
      <c r="P597" s="236" t="s">
        <v>4971</v>
      </c>
      <c r="Q597" s="226">
        <v>0</v>
      </c>
      <c r="R597" s="226" t="s">
        <v>4971</v>
      </c>
    </row>
    <row r="598" spans="6:18" x14ac:dyDescent="0.3">
      <c r="F598" s="173" t="s">
        <v>4971</v>
      </c>
      <c r="G598" s="212" t="s">
        <v>4971</v>
      </c>
      <c r="H598" s="42" t="s">
        <v>4971</v>
      </c>
      <c r="I598" s="42" t="s">
        <v>4971</v>
      </c>
      <c r="J598" s="42" t="s">
        <v>4971</v>
      </c>
      <c r="K598" s="213" t="s">
        <v>4971</v>
      </c>
      <c r="L598" s="213" t="s">
        <v>4971</v>
      </c>
      <c r="M598" s="220" t="s">
        <v>4971</v>
      </c>
      <c r="N598" s="223" t="s">
        <v>4971</v>
      </c>
      <c r="O598" s="226" t="s">
        <v>4971</v>
      </c>
      <c r="P598" s="236" t="s">
        <v>4971</v>
      </c>
      <c r="Q598" s="226">
        <v>0</v>
      </c>
      <c r="R598" s="226" t="s">
        <v>4971</v>
      </c>
    </row>
    <row r="599" spans="6:18" x14ac:dyDescent="0.3">
      <c r="F599" s="173" t="s">
        <v>4971</v>
      </c>
      <c r="G599" s="212" t="s">
        <v>4971</v>
      </c>
      <c r="H599" s="42" t="s">
        <v>4971</v>
      </c>
      <c r="I599" s="42" t="s">
        <v>4971</v>
      </c>
      <c r="J599" s="42" t="s">
        <v>4971</v>
      </c>
      <c r="K599" s="213" t="s">
        <v>4971</v>
      </c>
      <c r="L599" s="213" t="s">
        <v>4971</v>
      </c>
      <c r="M599" s="220" t="s">
        <v>4971</v>
      </c>
      <c r="N599" s="223" t="s">
        <v>4971</v>
      </c>
      <c r="O599" s="226" t="s">
        <v>4971</v>
      </c>
      <c r="P599" s="236" t="s">
        <v>4971</v>
      </c>
      <c r="Q599" s="226">
        <v>0</v>
      </c>
      <c r="R599" s="226" t="s">
        <v>4971</v>
      </c>
    </row>
    <row r="600" spans="6:18" x14ac:dyDescent="0.3">
      <c r="F600" s="173" t="s">
        <v>4971</v>
      </c>
      <c r="G600" s="212" t="s">
        <v>4971</v>
      </c>
      <c r="H600" s="42" t="s">
        <v>4971</v>
      </c>
      <c r="I600" s="42" t="s">
        <v>4971</v>
      </c>
      <c r="J600" s="42" t="s">
        <v>4971</v>
      </c>
      <c r="K600" s="213" t="s">
        <v>4971</v>
      </c>
      <c r="L600" s="213" t="s">
        <v>4971</v>
      </c>
      <c r="M600" s="220" t="s">
        <v>4971</v>
      </c>
      <c r="N600" s="223" t="s">
        <v>4971</v>
      </c>
      <c r="O600" s="226" t="s">
        <v>4971</v>
      </c>
      <c r="P600" s="236" t="s">
        <v>4971</v>
      </c>
      <c r="Q600" s="226">
        <v>0</v>
      </c>
      <c r="R600" s="226" t="s">
        <v>4971</v>
      </c>
    </row>
    <row r="601" spans="6:18" x14ac:dyDescent="0.3">
      <c r="F601" s="173" t="s">
        <v>4971</v>
      </c>
      <c r="G601" s="212" t="s">
        <v>4971</v>
      </c>
      <c r="H601" s="42" t="s">
        <v>4971</v>
      </c>
      <c r="I601" s="42" t="s">
        <v>4971</v>
      </c>
      <c r="J601" s="42" t="s">
        <v>4971</v>
      </c>
      <c r="K601" s="213" t="s">
        <v>4971</v>
      </c>
      <c r="L601" s="213" t="s">
        <v>4971</v>
      </c>
      <c r="M601" s="220" t="s">
        <v>4971</v>
      </c>
      <c r="N601" s="223" t="s">
        <v>4971</v>
      </c>
      <c r="O601" s="226" t="s">
        <v>4971</v>
      </c>
      <c r="P601" s="236" t="s">
        <v>4971</v>
      </c>
      <c r="Q601" s="226">
        <v>0</v>
      </c>
      <c r="R601" s="226" t="s">
        <v>4971</v>
      </c>
    </row>
    <row r="602" spans="6:18" x14ac:dyDescent="0.3">
      <c r="F602" s="173" t="s">
        <v>4971</v>
      </c>
      <c r="G602" s="212" t="s">
        <v>4971</v>
      </c>
      <c r="H602" s="42" t="s">
        <v>4971</v>
      </c>
      <c r="I602" s="42" t="s">
        <v>4971</v>
      </c>
      <c r="J602" s="42" t="s">
        <v>4971</v>
      </c>
      <c r="K602" s="213" t="s">
        <v>4971</v>
      </c>
      <c r="L602" s="213" t="s">
        <v>4971</v>
      </c>
      <c r="M602" s="220" t="s">
        <v>4971</v>
      </c>
      <c r="N602" s="223" t="s">
        <v>4971</v>
      </c>
      <c r="O602" s="226" t="s">
        <v>4971</v>
      </c>
      <c r="P602" s="236" t="s">
        <v>4971</v>
      </c>
      <c r="Q602" s="226">
        <v>0</v>
      </c>
      <c r="R602" s="226" t="s">
        <v>4971</v>
      </c>
    </row>
    <row r="603" spans="6:18" x14ac:dyDescent="0.3">
      <c r="F603" s="173" t="s">
        <v>4971</v>
      </c>
      <c r="G603" s="212" t="s">
        <v>4971</v>
      </c>
      <c r="H603" s="42" t="s">
        <v>4971</v>
      </c>
      <c r="I603" s="42" t="s">
        <v>4971</v>
      </c>
      <c r="J603" s="42" t="s">
        <v>4971</v>
      </c>
      <c r="K603" s="213" t="s">
        <v>4971</v>
      </c>
      <c r="L603" s="213" t="s">
        <v>4971</v>
      </c>
      <c r="M603" s="220" t="s">
        <v>4971</v>
      </c>
      <c r="N603" s="223" t="s">
        <v>4971</v>
      </c>
      <c r="O603" s="226" t="s">
        <v>4971</v>
      </c>
      <c r="P603" s="236" t="s">
        <v>4971</v>
      </c>
      <c r="Q603" s="226">
        <v>0</v>
      </c>
      <c r="R603" s="226" t="s">
        <v>4971</v>
      </c>
    </row>
    <row r="604" spans="6:18" x14ac:dyDescent="0.3">
      <c r="F604" s="173" t="s">
        <v>4971</v>
      </c>
      <c r="G604" s="212" t="s">
        <v>4971</v>
      </c>
      <c r="H604" s="42" t="s">
        <v>4971</v>
      </c>
      <c r="I604" s="42" t="s">
        <v>4971</v>
      </c>
      <c r="J604" s="42" t="s">
        <v>4971</v>
      </c>
      <c r="K604" s="213" t="s">
        <v>4971</v>
      </c>
      <c r="L604" s="213" t="s">
        <v>4971</v>
      </c>
      <c r="M604" s="220" t="s">
        <v>4971</v>
      </c>
      <c r="N604" s="223" t="s">
        <v>4971</v>
      </c>
      <c r="O604" s="226" t="s">
        <v>4971</v>
      </c>
      <c r="P604" s="236" t="s">
        <v>4971</v>
      </c>
      <c r="Q604" s="226">
        <v>0</v>
      </c>
      <c r="R604" s="226" t="s">
        <v>4971</v>
      </c>
    </row>
    <row r="605" spans="6:18" x14ac:dyDescent="0.3">
      <c r="F605" s="173" t="s">
        <v>4971</v>
      </c>
      <c r="G605" s="212" t="s">
        <v>4971</v>
      </c>
      <c r="H605" s="42" t="s">
        <v>4971</v>
      </c>
      <c r="I605" s="42" t="s">
        <v>4971</v>
      </c>
      <c r="J605" s="42" t="s">
        <v>4971</v>
      </c>
      <c r="K605" s="213" t="s">
        <v>4971</v>
      </c>
      <c r="L605" s="213" t="s">
        <v>4971</v>
      </c>
      <c r="M605" s="220" t="s">
        <v>4971</v>
      </c>
      <c r="N605" s="223" t="s">
        <v>4971</v>
      </c>
      <c r="O605" s="226" t="s">
        <v>4971</v>
      </c>
      <c r="P605" s="236" t="s">
        <v>4971</v>
      </c>
      <c r="Q605" s="226">
        <v>0</v>
      </c>
      <c r="R605" s="226" t="s">
        <v>4971</v>
      </c>
    </row>
    <row r="606" spans="6:18" x14ac:dyDescent="0.3">
      <c r="F606" s="173" t="s">
        <v>4971</v>
      </c>
      <c r="G606" s="212" t="s">
        <v>4971</v>
      </c>
      <c r="H606" s="42" t="s">
        <v>4971</v>
      </c>
      <c r="I606" s="42" t="s">
        <v>4971</v>
      </c>
      <c r="J606" s="42" t="s">
        <v>4971</v>
      </c>
      <c r="K606" s="213" t="s">
        <v>4971</v>
      </c>
      <c r="L606" s="213" t="s">
        <v>4971</v>
      </c>
      <c r="M606" s="220" t="s">
        <v>4971</v>
      </c>
      <c r="N606" s="223" t="s">
        <v>4971</v>
      </c>
      <c r="O606" s="226" t="s">
        <v>4971</v>
      </c>
      <c r="P606" s="236" t="s">
        <v>4971</v>
      </c>
      <c r="Q606" s="226">
        <v>0</v>
      </c>
      <c r="R606" s="226" t="s">
        <v>4971</v>
      </c>
    </row>
    <row r="607" spans="6:18" x14ac:dyDescent="0.3">
      <c r="F607" s="173" t="s">
        <v>4971</v>
      </c>
      <c r="G607" s="212" t="s">
        <v>4971</v>
      </c>
      <c r="H607" s="42" t="s">
        <v>4971</v>
      </c>
      <c r="I607" s="42" t="s">
        <v>4971</v>
      </c>
      <c r="J607" s="42" t="s">
        <v>4971</v>
      </c>
      <c r="K607" s="213" t="s">
        <v>4971</v>
      </c>
      <c r="L607" s="213" t="s">
        <v>4971</v>
      </c>
      <c r="M607" s="220" t="s">
        <v>4971</v>
      </c>
      <c r="N607" s="223" t="s">
        <v>4971</v>
      </c>
      <c r="O607" s="226" t="s">
        <v>4971</v>
      </c>
      <c r="P607" s="236" t="s">
        <v>4971</v>
      </c>
      <c r="Q607" s="226">
        <v>0</v>
      </c>
      <c r="R607" s="226" t="s">
        <v>4971</v>
      </c>
    </row>
    <row r="608" spans="6:18" x14ac:dyDescent="0.3">
      <c r="F608" s="173" t="s">
        <v>4971</v>
      </c>
      <c r="G608" s="212" t="s">
        <v>4971</v>
      </c>
      <c r="H608" s="42" t="s">
        <v>4971</v>
      </c>
      <c r="I608" s="42" t="s">
        <v>4971</v>
      </c>
      <c r="J608" s="42" t="s">
        <v>4971</v>
      </c>
      <c r="K608" s="213" t="s">
        <v>4971</v>
      </c>
      <c r="L608" s="213" t="s">
        <v>4971</v>
      </c>
      <c r="M608" s="220" t="s">
        <v>4971</v>
      </c>
      <c r="N608" s="223" t="s">
        <v>4971</v>
      </c>
      <c r="O608" s="226" t="s">
        <v>4971</v>
      </c>
      <c r="P608" s="236" t="s">
        <v>4971</v>
      </c>
      <c r="Q608" s="226">
        <v>0</v>
      </c>
      <c r="R608" s="226" t="s">
        <v>4971</v>
      </c>
    </row>
    <row r="609" spans="6:18" x14ac:dyDescent="0.3">
      <c r="F609" s="173" t="s">
        <v>4971</v>
      </c>
      <c r="G609" s="212" t="s">
        <v>4971</v>
      </c>
      <c r="H609" s="42" t="s">
        <v>4971</v>
      </c>
      <c r="I609" s="42" t="s">
        <v>4971</v>
      </c>
      <c r="J609" s="42" t="s">
        <v>4971</v>
      </c>
      <c r="K609" s="213" t="s">
        <v>4971</v>
      </c>
      <c r="L609" s="213" t="s">
        <v>4971</v>
      </c>
      <c r="M609" s="220" t="s">
        <v>4971</v>
      </c>
      <c r="N609" s="223" t="s">
        <v>4971</v>
      </c>
      <c r="O609" s="226" t="s">
        <v>4971</v>
      </c>
      <c r="P609" s="236" t="s">
        <v>4971</v>
      </c>
      <c r="Q609" s="226">
        <v>0</v>
      </c>
      <c r="R609" s="226" t="s">
        <v>4971</v>
      </c>
    </row>
    <row r="610" spans="6:18" x14ac:dyDescent="0.3">
      <c r="F610" s="173" t="s">
        <v>4971</v>
      </c>
      <c r="G610" s="212" t="s">
        <v>4971</v>
      </c>
      <c r="H610" s="42" t="s">
        <v>4971</v>
      </c>
      <c r="I610" s="42" t="s">
        <v>4971</v>
      </c>
      <c r="J610" s="42" t="s">
        <v>4971</v>
      </c>
      <c r="K610" s="213" t="s">
        <v>4971</v>
      </c>
      <c r="L610" s="213" t="s">
        <v>4971</v>
      </c>
      <c r="M610" s="220" t="s">
        <v>4971</v>
      </c>
      <c r="N610" s="223" t="s">
        <v>4971</v>
      </c>
      <c r="O610" s="226" t="s">
        <v>4971</v>
      </c>
      <c r="P610" s="236" t="s">
        <v>4971</v>
      </c>
      <c r="Q610" s="226">
        <v>0</v>
      </c>
      <c r="R610" s="226" t="s">
        <v>4971</v>
      </c>
    </row>
    <row r="611" spans="6:18" x14ac:dyDescent="0.3">
      <c r="F611" s="173" t="s">
        <v>4971</v>
      </c>
      <c r="G611" s="212" t="s">
        <v>4971</v>
      </c>
      <c r="H611" s="42" t="s">
        <v>4971</v>
      </c>
      <c r="I611" s="42" t="s">
        <v>4971</v>
      </c>
      <c r="J611" s="42" t="s">
        <v>4971</v>
      </c>
      <c r="K611" s="213" t="s">
        <v>4971</v>
      </c>
      <c r="L611" s="213" t="s">
        <v>4971</v>
      </c>
      <c r="M611" s="220" t="s">
        <v>4971</v>
      </c>
      <c r="N611" s="223" t="s">
        <v>4971</v>
      </c>
      <c r="O611" s="226" t="s">
        <v>4971</v>
      </c>
      <c r="P611" s="236" t="s">
        <v>4971</v>
      </c>
      <c r="Q611" s="226">
        <v>0</v>
      </c>
      <c r="R611" s="226" t="s">
        <v>4971</v>
      </c>
    </row>
    <row r="612" spans="6:18" x14ac:dyDescent="0.3">
      <c r="F612" s="173" t="s">
        <v>4971</v>
      </c>
      <c r="G612" s="212" t="s">
        <v>4971</v>
      </c>
      <c r="H612" s="42" t="s">
        <v>4971</v>
      </c>
      <c r="I612" s="42" t="s">
        <v>4971</v>
      </c>
      <c r="J612" s="42" t="s">
        <v>4971</v>
      </c>
      <c r="K612" s="213" t="s">
        <v>4971</v>
      </c>
      <c r="L612" s="213" t="s">
        <v>4971</v>
      </c>
      <c r="M612" s="220" t="s">
        <v>4971</v>
      </c>
      <c r="N612" s="223" t="s">
        <v>4971</v>
      </c>
      <c r="O612" s="226" t="s">
        <v>4971</v>
      </c>
      <c r="P612" s="236" t="s">
        <v>4971</v>
      </c>
      <c r="Q612" s="226">
        <v>0</v>
      </c>
      <c r="R612" s="226" t="s">
        <v>4971</v>
      </c>
    </row>
    <row r="613" spans="6:18" x14ac:dyDescent="0.3">
      <c r="F613" s="173" t="s">
        <v>4971</v>
      </c>
      <c r="G613" s="212" t="s">
        <v>4971</v>
      </c>
      <c r="H613" s="42" t="s">
        <v>4971</v>
      </c>
      <c r="I613" s="42" t="s">
        <v>4971</v>
      </c>
      <c r="J613" s="42" t="s">
        <v>4971</v>
      </c>
      <c r="K613" s="213" t="s">
        <v>4971</v>
      </c>
      <c r="L613" s="213" t="s">
        <v>4971</v>
      </c>
      <c r="M613" s="220" t="s">
        <v>4971</v>
      </c>
      <c r="N613" s="223" t="s">
        <v>4971</v>
      </c>
      <c r="O613" s="226" t="s">
        <v>4971</v>
      </c>
      <c r="P613" s="236" t="s">
        <v>4971</v>
      </c>
      <c r="Q613" s="226">
        <v>0</v>
      </c>
      <c r="R613" s="226" t="s">
        <v>4971</v>
      </c>
    </row>
    <row r="614" spans="6:18" x14ac:dyDescent="0.3">
      <c r="F614" s="173" t="s">
        <v>4971</v>
      </c>
      <c r="G614" s="212" t="s">
        <v>4971</v>
      </c>
      <c r="H614" s="42" t="s">
        <v>4971</v>
      </c>
      <c r="I614" s="42" t="s">
        <v>4971</v>
      </c>
      <c r="J614" s="42" t="s">
        <v>4971</v>
      </c>
      <c r="K614" s="213" t="s">
        <v>4971</v>
      </c>
      <c r="L614" s="213" t="s">
        <v>4971</v>
      </c>
      <c r="M614" s="220" t="s">
        <v>4971</v>
      </c>
      <c r="N614" s="223" t="s">
        <v>4971</v>
      </c>
      <c r="O614" s="226" t="s">
        <v>4971</v>
      </c>
      <c r="P614" s="236" t="s">
        <v>4971</v>
      </c>
      <c r="Q614" s="226">
        <v>0</v>
      </c>
      <c r="R614" s="226" t="s">
        <v>4971</v>
      </c>
    </row>
    <row r="615" spans="6:18" x14ac:dyDescent="0.3">
      <c r="F615" s="173" t="s">
        <v>4971</v>
      </c>
      <c r="G615" s="212" t="s">
        <v>4971</v>
      </c>
      <c r="H615" s="42" t="s">
        <v>4971</v>
      </c>
      <c r="I615" s="42" t="s">
        <v>4971</v>
      </c>
      <c r="J615" s="42" t="s">
        <v>4971</v>
      </c>
      <c r="K615" s="213" t="s">
        <v>4971</v>
      </c>
      <c r="L615" s="213" t="s">
        <v>4971</v>
      </c>
      <c r="M615" s="220" t="s">
        <v>4971</v>
      </c>
      <c r="N615" s="223" t="s">
        <v>4971</v>
      </c>
      <c r="O615" s="226" t="s">
        <v>4971</v>
      </c>
      <c r="P615" s="236" t="s">
        <v>4971</v>
      </c>
      <c r="Q615" s="226">
        <v>0</v>
      </c>
      <c r="R615" s="226" t="s">
        <v>4971</v>
      </c>
    </row>
    <row r="616" spans="6:18" x14ac:dyDescent="0.3">
      <c r="F616" s="173" t="s">
        <v>4971</v>
      </c>
      <c r="G616" s="212" t="s">
        <v>4971</v>
      </c>
      <c r="H616" s="42" t="s">
        <v>4971</v>
      </c>
      <c r="I616" s="42" t="s">
        <v>4971</v>
      </c>
      <c r="J616" s="42" t="s">
        <v>4971</v>
      </c>
      <c r="K616" s="213" t="s">
        <v>4971</v>
      </c>
      <c r="L616" s="213" t="s">
        <v>4971</v>
      </c>
      <c r="M616" s="220" t="s">
        <v>4971</v>
      </c>
      <c r="N616" s="223" t="s">
        <v>4971</v>
      </c>
      <c r="O616" s="226" t="s">
        <v>4971</v>
      </c>
      <c r="P616" s="236" t="s">
        <v>4971</v>
      </c>
      <c r="Q616" s="226">
        <v>0</v>
      </c>
      <c r="R616" s="226" t="s">
        <v>4971</v>
      </c>
    </row>
    <row r="617" spans="6:18" x14ac:dyDescent="0.3">
      <c r="F617" s="173" t="s">
        <v>4971</v>
      </c>
      <c r="G617" s="212" t="s">
        <v>4971</v>
      </c>
      <c r="H617" s="42" t="s">
        <v>4971</v>
      </c>
      <c r="I617" s="42" t="s">
        <v>4971</v>
      </c>
      <c r="J617" s="42" t="s">
        <v>4971</v>
      </c>
      <c r="K617" s="213" t="s">
        <v>4971</v>
      </c>
      <c r="L617" s="213" t="s">
        <v>4971</v>
      </c>
      <c r="M617" s="220" t="s">
        <v>4971</v>
      </c>
      <c r="N617" s="223" t="s">
        <v>4971</v>
      </c>
      <c r="O617" s="226" t="s">
        <v>4971</v>
      </c>
      <c r="P617" s="236" t="s">
        <v>4971</v>
      </c>
      <c r="Q617" s="226">
        <v>0</v>
      </c>
      <c r="R617" s="226" t="s">
        <v>4971</v>
      </c>
    </row>
    <row r="618" spans="6:18" x14ac:dyDescent="0.3">
      <c r="F618" s="173" t="s">
        <v>4971</v>
      </c>
      <c r="G618" s="212" t="s">
        <v>4971</v>
      </c>
      <c r="H618" s="42" t="s">
        <v>4971</v>
      </c>
      <c r="I618" s="42" t="s">
        <v>4971</v>
      </c>
      <c r="J618" s="42" t="s">
        <v>4971</v>
      </c>
      <c r="K618" s="213" t="s">
        <v>4971</v>
      </c>
      <c r="L618" s="213" t="s">
        <v>4971</v>
      </c>
      <c r="M618" s="220" t="s">
        <v>4971</v>
      </c>
      <c r="N618" s="223" t="s">
        <v>4971</v>
      </c>
      <c r="O618" s="226" t="s">
        <v>4971</v>
      </c>
      <c r="P618" s="236" t="s">
        <v>4971</v>
      </c>
      <c r="Q618" s="226">
        <v>0</v>
      </c>
      <c r="R618" s="226" t="s">
        <v>4971</v>
      </c>
    </row>
    <row r="619" spans="6:18" x14ac:dyDescent="0.3">
      <c r="F619" s="173" t="s">
        <v>4971</v>
      </c>
      <c r="G619" s="212" t="s">
        <v>4971</v>
      </c>
      <c r="H619" s="42" t="s">
        <v>4971</v>
      </c>
      <c r="I619" s="42" t="s">
        <v>4971</v>
      </c>
      <c r="J619" s="42" t="s">
        <v>4971</v>
      </c>
      <c r="K619" s="213" t="s">
        <v>4971</v>
      </c>
      <c r="L619" s="213" t="s">
        <v>4971</v>
      </c>
      <c r="M619" s="220" t="s">
        <v>4971</v>
      </c>
      <c r="N619" s="223" t="s">
        <v>4971</v>
      </c>
      <c r="O619" s="226" t="s">
        <v>4971</v>
      </c>
      <c r="P619" s="236" t="s">
        <v>4971</v>
      </c>
      <c r="Q619" s="226">
        <v>0</v>
      </c>
      <c r="R619" s="226" t="s">
        <v>4971</v>
      </c>
    </row>
    <row r="620" spans="6:18" x14ac:dyDescent="0.3">
      <c r="F620" s="173" t="s">
        <v>4971</v>
      </c>
      <c r="G620" s="212" t="s">
        <v>4971</v>
      </c>
      <c r="H620" s="42" t="s">
        <v>4971</v>
      </c>
      <c r="I620" s="42" t="s">
        <v>4971</v>
      </c>
      <c r="J620" s="42" t="s">
        <v>4971</v>
      </c>
      <c r="K620" s="213" t="s">
        <v>4971</v>
      </c>
      <c r="L620" s="213" t="s">
        <v>4971</v>
      </c>
      <c r="M620" s="220" t="s">
        <v>4971</v>
      </c>
      <c r="N620" s="223" t="s">
        <v>4971</v>
      </c>
      <c r="O620" s="226" t="s">
        <v>4971</v>
      </c>
      <c r="P620" s="236" t="s">
        <v>4971</v>
      </c>
      <c r="Q620" s="226">
        <v>0</v>
      </c>
      <c r="R620" s="226" t="s">
        <v>4971</v>
      </c>
    </row>
    <row r="621" spans="6:18" x14ac:dyDescent="0.3">
      <c r="F621" s="173" t="s">
        <v>4971</v>
      </c>
      <c r="G621" s="212" t="s">
        <v>4971</v>
      </c>
      <c r="H621" s="42" t="s">
        <v>4971</v>
      </c>
      <c r="I621" s="42" t="s">
        <v>4971</v>
      </c>
      <c r="J621" s="42" t="s">
        <v>4971</v>
      </c>
      <c r="K621" s="213" t="s">
        <v>4971</v>
      </c>
      <c r="L621" s="213" t="s">
        <v>4971</v>
      </c>
      <c r="M621" s="220" t="s">
        <v>4971</v>
      </c>
      <c r="N621" s="223" t="s">
        <v>4971</v>
      </c>
      <c r="O621" s="226" t="s">
        <v>4971</v>
      </c>
      <c r="P621" s="236" t="s">
        <v>4971</v>
      </c>
      <c r="Q621" s="226">
        <v>0</v>
      </c>
      <c r="R621" s="226" t="s">
        <v>4971</v>
      </c>
    </row>
    <row r="622" spans="6:18" x14ac:dyDescent="0.3">
      <c r="F622" s="173" t="s">
        <v>4971</v>
      </c>
      <c r="G622" s="212" t="s">
        <v>4971</v>
      </c>
      <c r="H622" s="42" t="s">
        <v>4971</v>
      </c>
      <c r="I622" s="42" t="s">
        <v>4971</v>
      </c>
      <c r="J622" s="42" t="s">
        <v>4971</v>
      </c>
      <c r="K622" s="213" t="s">
        <v>4971</v>
      </c>
      <c r="L622" s="213" t="s">
        <v>4971</v>
      </c>
      <c r="M622" s="220" t="s">
        <v>4971</v>
      </c>
      <c r="N622" s="223" t="s">
        <v>4971</v>
      </c>
      <c r="O622" s="226" t="s">
        <v>4971</v>
      </c>
      <c r="P622" s="236" t="s">
        <v>4971</v>
      </c>
      <c r="Q622" s="226">
        <v>0</v>
      </c>
      <c r="R622" s="226" t="s">
        <v>4971</v>
      </c>
    </row>
    <row r="623" spans="6:18" x14ac:dyDescent="0.3">
      <c r="F623" s="173" t="s">
        <v>4971</v>
      </c>
      <c r="G623" s="212" t="s">
        <v>4971</v>
      </c>
      <c r="H623" s="42" t="s">
        <v>4971</v>
      </c>
      <c r="I623" s="42" t="s">
        <v>4971</v>
      </c>
      <c r="J623" s="42" t="s">
        <v>4971</v>
      </c>
      <c r="K623" s="213" t="s">
        <v>4971</v>
      </c>
      <c r="L623" s="213" t="s">
        <v>4971</v>
      </c>
      <c r="M623" s="220" t="s">
        <v>4971</v>
      </c>
      <c r="N623" s="223" t="s">
        <v>4971</v>
      </c>
      <c r="O623" s="226" t="s">
        <v>4971</v>
      </c>
      <c r="P623" s="236" t="s">
        <v>4971</v>
      </c>
      <c r="Q623" s="226">
        <v>0</v>
      </c>
      <c r="R623" s="226" t="s">
        <v>4971</v>
      </c>
    </row>
    <row r="624" spans="6:18" x14ac:dyDescent="0.3">
      <c r="F624" s="173" t="s">
        <v>4971</v>
      </c>
      <c r="G624" s="212" t="s">
        <v>4971</v>
      </c>
      <c r="H624" s="42" t="s">
        <v>4971</v>
      </c>
      <c r="I624" s="42" t="s">
        <v>4971</v>
      </c>
      <c r="J624" s="42" t="s">
        <v>4971</v>
      </c>
      <c r="K624" s="213" t="s">
        <v>4971</v>
      </c>
      <c r="L624" s="213" t="s">
        <v>4971</v>
      </c>
      <c r="M624" s="220" t="s">
        <v>4971</v>
      </c>
      <c r="N624" s="223" t="s">
        <v>4971</v>
      </c>
      <c r="O624" s="226" t="s">
        <v>4971</v>
      </c>
      <c r="P624" s="236" t="s">
        <v>4971</v>
      </c>
      <c r="Q624" s="226">
        <v>0</v>
      </c>
      <c r="R624" s="226" t="s">
        <v>4971</v>
      </c>
    </row>
    <row r="625" spans="6:18" x14ac:dyDescent="0.3">
      <c r="F625" s="173" t="s">
        <v>4971</v>
      </c>
      <c r="G625" s="212" t="s">
        <v>4971</v>
      </c>
      <c r="H625" s="42" t="s">
        <v>4971</v>
      </c>
      <c r="I625" s="42" t="s">
        <v>4971</v>
      </c>
      <c r="J625" s="42" t="s">
        <v>4971</v>
      </c>
      <c r="K625" s="213" t="s">
        <v>4971</v>
      </c>
      <c r="L625" s="213" t="s">
        <v>4971</v>
      </c>
      <c r="M625" s="220" t="s">
        <v>4971</v>
      </c>
      <c r="N625" s="223" t="s">
        <v>4971</v>
      </c>
      <c r="O625" s="226" t="s">
        <v>4971</v>
      </c>
      <c r="P625" s="236" t="s">
        <v>4971</v>
      </c>
      <c r="Q625" s="226">
        <v>0</v>
      </c>
      <c r="R625" s="226" t="s">
        <v>4971</v>
      </c>
    </row>
    <row r="626" spans="6:18" x14ac:dyDescent="0.3">
      <c r="F626" s="173" t="s">
        <v>4971</v>
      </c>
      <c r="G626" s="212" t="s">
        <v>4971</v>
      </c>
      <c r="H626" s="42" t="s">
        <v>4971</v>
      </c>
      <c r="I626" s="42" t="s">
        <v>4971</v>
      </c>
      <c r="J626" s="42" t="s">
        <v>4971</v>
      </c>
      <c r="K626" s="213" t="s">
        <v>4971</v>
      </c>
      <c r="L626" s="213" t="s">
        <v>4971</v>
      </c>
      <c r="M626" s="220" t="s">
        <v>4971</v>
      </c>
      <c r="N626" s="223" t="s">
        <v>4971</v>
      </c>
      <c r="O626" s="226" t="s">
        <v>4971</v>
      </c>
      <c r="P626" s="236" t="s">
        <v>4971</v>
      </c>
      <c r="Q626" s="226">
        <v>0</v>
      </c>
      <c r="R626" s="226" t="s">
        <v>4971</v>
      </c>
    </row>
    <row r="627" spans="6:18" x14ac:dyDescent="0.3">
      <c r="F627" s="173" t="s">
        <v>4971</v>
      </c>
      <c r="G627" s="212" t="s">
        <v>4971</v>
      </c>
      <c r="H627" s="42" t="s">
        <v>4971</v>
      </c>
      <c r="I627" s="42" t="s">
        <v>4971</v>
      </c>
      <c r="J627" s="42" t="s">
        <v>4971</v>
      </c>
      <c r="K627" s="213" t="s">
        <v>4971</v>
      </c>
      <c r="L627" s="213" t="s">
        <v>4971</v>
      </c>
      <c r="M627" s="220" t="s">
        <v>4971</v>
      </c>
      <c r="N627" s="223" t="s">
        <v>4971</v>
      </c>
      <c r="O627" s="226" t="s">
        <v>4971</v>
      </c>
      <c r="P627" s="236" t="s">
        <v>4971</v>
      </c>
      <c r="Q627" s="226">
        <v>0</v>
      </c>
      <c r="R627" s="226" t="s">
        <v>4971</v>
      </c>
    </row>
    <row r="628" spans="6:18" x14ac:dyDescent="0.3">
      <c r="F628" s="173" t="s">
        <v>4971</v>
      </c>
      <c r="G628" s="212" t="s">
        <v>4971</v>
      </c>
      <c r="H628" s="42" t="s">
        <v>4971</v>
      </c>
      <c r="I628" s="42" t="s">
        <v>4971</v>
      </c>
      <c r="J628" s="42" t="s">
        <v>4971</v>
      </c>
      <c r="K628" s="213" t="s">
        <v>4971</v>
      </c>
      <c r="L628" s="213" t="s">
        <v>4971</v>
      </c>
      <c r="M628" s="220" t="s">
        <v>4971</v>
      </c>
      <c r="N628" s="223" t="s">
        <v>4971</v>
      </c>
      <c r="O628" s="226" t="s">
        <v>4971</v>
      </c>
      <c r="P628" s="236" t="s">
        <v>4971</v>
      </c>
      <c r="Q628" s="226">
        <v>0</v>
      </c>
      <c r="R628" s="226" t="s">
        <v>4971</v>
      </c>
    </row>
    <row r="629" spans="6:18" x14ac:dyDescent="0.3">
      <c r="F629" s="173" t="s">
        <v>4971</v>
      </c>
      <c r="G629" s="212" t="s">
        <v>4971</v>
      </c>
      <c r="H629" s="42" t="s">
        <v>4971</v>
      </c>
      <c r="I629" s="42" t="s">
        <v>4971</v>
      </c>
      <c r="J629" s="42" t="s">
        <v>4971</v>
      </c>
      <c r="K629" s="213" t="s">
        <v>4971</v>
      </c>
      <c r="L629" s="213" t="s">
        <v>4971</v>
      </c>
      <c r="M629" s="220" t="s">
        <v>4971</v>
      </c>
      <c r="N629" s="223" t="s">
        <v>4971</v>
      </c>
      <c r="O629" s="226" t="s">
        <v>4971</v>
      </c>
      <c r="P629" s="236" t="s">
        <v>4971</v>
      </c>
      <c r="Q629" s="226">
        <v>0</v>
      </c>
      <c r="R629" s="226" t="s">
        <v>4971</v>
      </c>
    </row>
    <row r="630" spans="6:18" x14ac:dyDescent="0.3">
      <c r="F630" s="173" t="s">
        <v>4971</v>
      </c>
      <c r="G630" s="212" t="s">
        <v>4971</v>
      </c>
      <c r="H630" s="42" t="s">
        <v>4971</v>
      </c>
      <c r="I630" s="42" t="s">
        <v>4971</v>
      </c>
      <c r="J630" s="42" t="s">
        <v>4971</v>
      </c>
      <c r="K630" s="213" t="s">
        <v>4971</v>
      </c>
      <c r="L630" s="213" t="s">
        <v>4971</v>
      </c>
      <c r="M630" s="220" t="s">
        <v>4971</v>
      </c>
      <c r="N630" s="223" t="s">
        <v>4971</v>
      </c>
      <c r="O630" s="226" t="s">
        <v>4971</v>
      </c>
      <c r="P630" s="236" t="s">
        <v>4971</v>
      </c>
      <c r="Q630" s="226">
        <v>0</v>
      </c>
      <c r="R630" s="226" t="s">
        <v>4971</v>
      </c>
    </row>
    <row r="631" spans="6:18" x14ac:dyDescent="0.3">
      <c r="F631" s="173" t="s">
        <v>4971</v>
      </c>
      <c r="G631" s="212" t="s">
        <v>4971</v>
      </c>
      <c r="H631" s="42" t="s">
        <v>4971</v>
      </c>
      <c r="I631" s="42" t="s">
        <v>4971</v>
      </c>
      <c r="J631" s="42" t="s">
        <v>4971</v>
      </c>
      <c r="K631" s="213" t="s">
        <v>4971</v>
      </c>
      <c r="L631" s="213" t="s">
        <v>4971</v>
      </c>
      <c r="M631" s="220" t="s">
        <v>4971</v>
      </c>
      <c r="N631" s="223" t="s">
        <v>4971</v>
      </c>
      <c r="O631" s="226" t="s">
        <v>4971</v>
      </c>
      <c r="P631" s="236" t="s">
        <v>4971</v>
      </c>
      <c r="Q631" s="226">
        <v>0</v>
      </c>
      <c r="R631" s="226" t="s">
        <v>4971</v>
      </c>
    </row>
    <row r="632" spans="6:18" x14ac:dyDescent="0.3">
      <c r="F632" s="173" t="s">
        <v>4971</v>
      </c>
      <c r="G632" s="212" t="s">
        <v>4971</v>
      </c>
      <c r="H632" s="42" t="s">
        <v>4971</v>
      </c>
      <c r="I632" s="42" t="s">
        <v>4971</v>
      </c>
      <c r="J632" s="42" t="s">
        <v>4971</v>
      </c>
      <c r="K632" s="213" t="s">
        <v>4971</v>
      </c>
      <c r="L632" s="213" t="s">
        <v>4971</v>
      </c>
      <c r="M632" s="220" t="s">
        <v>4971</v>
      </c>
      <c r="N632" s="223" t="s">
        <v>4971</v>
      </c>
      <c r="O632" s="226" t="s">
        <v>4971</v>
      </c>
      <c r="P632" s="236" t="s">
        <v>4971</v>
      </c>
      <c r="Q632" s="226">
        <v>0</v>
      </c>
      <c r="R632" s="226" t="s">
        <v>4971</v>
      </c>
    </row>
    <row r="633" spans="6:18" x14ac:dyDescent="0.3">
      <c r="F633" s="173" t="s">
        <v>4971</v>
      </c>
      <c r="G633" s="212" t="s">
        <v>4971</v>
      </c>
      <c r="H633" s="42" t="s">
        <v>4971</v>
      </c>
      <c r="I633" s="42" t="s">
        <v>4971</v>
      </c>
      <c r="J633" s="42" t="s">
        <v>4971</v>
      </c>
      <c r="K633" s="213" t="s">
        <v>4971</v>
      </c>
      <c r="L633" s="213" t="s">
        <v>4971</v>
      </c>
      <c r="M633" s="220" t="s">
        <v>4971</v>
      </c>
      <c r="N633" s="223" t="s">
        <v>4971</v>
      </c>
      <c r="O633" s="226" t="s">
        <v>4971</v>
      </c>
      <c r="P633" s="236" t="s">
        <v>4971</v>
      </c>
      <c r="Q633" s="226">
        <v>0</v>
      </c>
      <c r="R633" s="226" t="s">
        <v>4971</v>
      </c>
    </row>
    <row r="634" spans="6:18" x14ac:dyDescent="0.3">
      <c r="F634" s="173" t="s">
        <v>4971</v>
      </c>
      <c r="G634" s="212" t="s">
        <v>4971</v>
      </c>
      <c r="H634" s="42" t="s">
        <v>4971</v>
      </c>
      <c r="I634" s="42" t="s">
        <v>4971</v>
      </c>
      <c r="J634" s="42" t="s">
        <v>4971</v>
      </c>
      <c r="K634" s="213" t="s">
        <v>4971</v>
      </c>
      <c r="L634" s="213" t="s">
        <v>4971</v>
      </c>
      <c r="M634" s="220" t="s">
        <v>4971</v>
      </c>
      <c r="N634" s="223" t="s">
        <v>4971</v>
      </c>
      <c r="O634" s="226" t="s">
        <v>4971</v>
      </c>
      <c r="P634" s="236" t="s">
        <v>4971</v>
      </c>
      <c r="Q634" s="226">
        <v>0</v>
      </c>
      <c r="R634" s="226" t="s">
        <v>4971</v>
      </c>
    </row>
    <row r="635" spans="6:18" x14ac:dyDescent="0.3">
      <c r="F635" s="173" t="s">
        <v>4971</v>
      </c>
      <c r="G635" s="212" t="s">
        <v>4971</v>
      </c>
      <c r="H635" s="42" t="s">
        <v>4971</v>
      </c>
      <c r="I635" s="42" t="s">
        <v>4971</v>
      </c>
      <c r="J635" s="42" t="s">
        <v>4971</v>
      </c>
      <c r="K635" s="213" t="s">
        <v>4971</v>
      </c>
      <c r="L635" s="213" t="s">
        <v>4971</v>
      </c>
      <c r="M635" s="220" t="s">
        <v>4971</v>
      </c>
      <c r="N635" s="223" t="s">
        <v>4971</v>
      </c>
      <c r="O635" s="226" t="s">
        <v>4971</v>
      </c>
      <c r="P635" s="236" t="s">
        <v>4971</v>
      </c>
      <c r="Q635" s="226">
        <v>0</v>
      </c>
      <c r="R635" s="226" t="s">
        <v>4971</v>
      </c>
    </row>
    <row r="636" spans="6:18" x14ac:dyDescent="0.3">
      <c r="F636" s="173" t="s">
        <v>4971</v>
      </c>
      <c r="G636" s="212" t="s">
        <v>4971</v>
      </c>
      <c r="H636" s="42" t="s">
        <v>4971</v>
      </c>
      <c r="I636" s="42" t="s">
        <v>4971</v>
      </c>
      <c r="J636" s="42" t="s">
        <v>4971</v>
      </c>
      <c r="K636" s="213" t="s">
        <v>4971</v>
      </c>
      <c r="L636" s="213" t="s">
        <v>4971</v>
      </c>
      <c r="M636" s="220" t="s">
        <v>4971</v>
      </c>
      <c r="N636" s="223" t="s">
        <v>4971</v>
      </c>
      <c r="O636" s="226" t="s">
        <v>4971</v>
      </c>
      <c r="P636" s="236" t="s">
        <v>4971</v>
      </c>
      <c r="Q636" s="226">
        <v>0</v>
      </c>
      <c r="R636" s="226" t="s">
        <v>4971</v>
      </c>
    </row>
    <row r="637" spans="6:18" x14ac:dyDescent="0.3">
      <c r="F637" s="173" t="s">
        <v>4971</v>
      </c>
      <c r="G637" s="212" t="s">
        <v>4971</v>
      </c>
      <c r="H637" s="42" t="s">
        <v>4971</v>
      </c>
      <c r="I637" s="42" t="s">
        <v>4971</v>
      </c>
      <c r="J637" s="42" t="s">
        <v>4971</v>
      </c>
      <c r="K637" s="213" t="s">
        <v>4971</v>
      </c>
      <c r="L637" s="213" t="s">
        <v>4971</v>
      </c>
      <c r="M637" s="220" t="s">
        <v>4971</v>
      </c>
      <c r="N637" s="223" t="s">
        <v>4971</v>
      </c>
      <c r="O637" s="226" t="s">
        <v>4971</v>
      </c>
      <c r="P637" s="236" t="s">
        <v>4971</v>
      </c>
      <c r="Q637" s="226">
        <v>0</v>
      </c>
      <c r="R637" s="226" t="s">
        <v>4971</v>
      </c>
    </row>
    <row r="638" spans="6:18" x14ac:dyDescent="0.3">
      <c r="F638" s="173" t="s">
        <v>4971</v>
      </c>
      <c r="G638" s="212" t="s">
        <v>4971</v>
      </c>
      <c r="H638" s="42" t="s">
        <v>4971</v>
      </c>
      <c r="I638" s="42" t="s">
        <v>4971</v>
      </c>
      <c r="J638" s="42" t="s">
        <v>4971</v>
      </c>
      <c r="K638" s="213" t="s">
        <v>4971</v>
      </c>
      <c r="L638" s="213" t="s">
        <v>4971</v>
      </c>
      <c r="M638" s="220" t="s">
        <v>4971</v>
      </c>
      <c r="N638" s="223" t="s">
        <v>4971</v>
      </c>
      <c r="O638" s="226" t="s">
        <v>4971</v>
      </c>
      <c r="P638" s="236" t="s">
        <v>4971</v>
      </c>
      <c r="Q638" s="226">
        <v>0</v>
      </c>
      <c r="R638" s="226" t="s">
        <v>4971</v>
      </c>
    </row>
    <row r="639" spans="6:18" x14ac:dyDescent="0.3">
      <c r="F639" s="173" t="s">
        <v>4971</v>
      </c>
      <c r="G639" s="212" t="s">
        <v>4971</v>
      </c>
      <c r="H639" s="42" t="s">
        <v>4971</v>
      </c>
      <c r="I639" s="42" t="s">
        <v>4971</v>
      </c>
      <c r="J639" s="42" t="s">
        <v>4971</v>
      </c>
      <c r="K639" s="213" t="s">
        <v>4971</v>
      </c>
      <c r="L639" s="213" t="s">
        <v>4971</v>
      </c>
      <c r="M639" s="220" t="s">
        <v>4971</v>
      </c>
      <c r="N639" s="223" t="s">
        <v>4971</v>
      </c>
      <c r="O639" s="226" t="s">
        <v>4971</v>
      </c>
      <c r="P639" s="236" t="s">
        <v>4971</v>
      </c>
      <c r="Q639" s="226">
        <v>0</v>
      </c>
      <c r="R639" s="226" t="s">
        <v>4971</v>
      </c>
    </row>
    <row r="640" spans="6:18" x14ac:dyDescent="0.3">
      <c r="F640" s="173" t="s">
        <v>4971</v>
      </c>
      <c r="G640" s="212" t="s">
        <v>4971</v>
      </c>
      <c r="H640" s="42" t="s">
        <v>4971</v>
      </c>
      <c r="I640" s="42" t="s">
        <v>4971</v>
      </c>
      <c r="J640" s="42" t="s">
        <v>4971</v>
      </c>
      <c r="K640" s="213" t="s">
        <v>4971</v>
      </c>
      <c r="L640" s="213" t="s">
        <v>4971</v>
      </c>
      <c r="M640" s="220" t="s">
        <v>4971</v>
      </c>
      <c r="N640" s="223" t="s">
        <v>4971</v>
      </c>
      <c r="O640" s="226" t="s">
        <v>4971</v>
      </c>
      <c r="P640" s="236" t="s">
        <v>4971</v>
      </c>
      <c r="Q640" s="226">
        <v>0</v>
      </c>
      <c r="R640" s="226" t="s">
        <v>4971</v>
      </c>
    </row>
    <row r="641" spans="6:18" x14ac:dyDescent="0.3">
      <c r="F641" s="173" t="s">
        <v>4971</v>
      </c>
      <c r="G641" s="212" t="s">
        <v>4971</v>
      </c>
      <c r="H641" s="42" t="s">
        <v>4971</v>
      </c>
      <c r="I641" s="42" t="s">
        <v>4971</v>
      </c>
      <c r="J641" s="42" t="s">
        <v>4971</v>
      </c>
      <c r="K641" s="213" t="s">
        <v>4971</v>
      </c>
      <c r="L641" s="213" t="s">
        <v>4971</v>
      </c>
      <c r="M641" s="220" t="s">
        <v>4971</v>
      </c>
      <c r="N641" s="223" t="s">
        <v>4971</v>
      </c>
      <c r="O641" s="226" t="s">
        <v>4971</v>
      </c>
      <c r="P641" s="236" t="s">
        <v>4971</v>
      </c>
      <c r="Q641" s="226">
        <v>0</v>
      </c>
      <c r="R641" s="226" t="s">
        <v>4971</v>
      </c>
    </row>
    <row r="642" spans="6:18" x14ac:dyDescent="0.3">
      <c r="F642" s="173" t="s">
        <v>4971</v>
      </c>
      <c r="G642" s="212" t="s">
        <v>4971</v>
      </c>
      <c r="H642" s="42" t="s">
        <v>4971</v>
      </c>
      <c r="I642" s="42" t="s">
        <v>4971</v>
      </c>
      <c r="J642" s="42" t="s">
        <v>4971</v>
      </c>
      <c r="K642" s="213" t="s">
        <v>4971</v>
      </c>
      <c r="L642" s="213" t="s">
        <v>4971</v>
      </c>
      <c r="M642" s="220" t="s">
        <v>4971</v>
      </c>
      <c r="N642" s="223" t="s">
        <v>4971</v>
      </c>
      <c r="O642" s="226" t="s">
        <v>4971</v>
      </c>
      <c r="P642" s="236" t="s">
        <v>4971</v>
      </c>
      <c r="Q642" s="226">
        <v>0</v>
      </c>
      <c r="R642" s="226" t="s">
        <v>4971</v>
      </c>
    </row>
    <row r="643" spans="6:18" x14ac:dyDescent="0.3">
      <c r="F643" s="173" t="s">
        <v>4971</v>
      </c>
      <c r="G643" s="212" t="s">
        <v>4971</v>
      </c>
      <c r="H643" s="42" t="s">
        <v>4971</v>
      </c>
      <c r="I643" s="42" t="s">
        <v>4971</v>
      </c>
      <c r="J643" s="42" t="s">
        <v>4971</v>
      </c>
      <c r="K643" s="213" t="s">
        <v>4971</v>
      </c>
      <c r="L643" s="213" t="s">
        <v>4971</v>
      </c>
      <c r="M643" s="220" t="s">
        <v>4971</v>
      </c>
      <c r="N643" s="223" t="s">
        <v>4971</v>
      </c>
      <c r="O643" s="226" t="s">
        <v>4971</v>
      </c>
      <c r="P643" s="236" t="s">
        <v>4971</v>
      </c>
      <c r="Q643" s="226">
        <v>0</v>
      </c>
      <c r="R643" s="226" t="s">
        <v>4971</v>
      </c>
    </row>
    <row r="644" spans="6:18" x14ac:dyDescent="0.3">
      <c r="F644" s="173" t="s">
        <v>4971</v>
      </c>
      <c r="G644" s="212" t="s">
        <v>4971</v>
      </c>
      <c r="H644" s="42" t="s">
        <v>4971</v>
      </c>
      <c r="I644" s="42" t="s">
        <v>4971</v>
      </c>
      <c r="J644" s="42" t="s">
        <v>4971</v>
      </c>
      <c r="K644" s="213" t="s">
        <v>4971</v>
      </c>
      <c r="L644" s="213" t="s">
        <v>4971</v>
      </c>
      <c r="M644" s="220" t="s">
        <v>4971</v>
      </c>
      <c r="N644" s="223" t="s">
        <v>4971</v>
      </c>
      <c r="O644" s="226" t="s">
        <v>4971</v>
      </c>
      <c r="P644" s="236" t="s">
        <v>4971</v>
      </c>
      <c r="Q644" s="226">
        <v>0</v>
      </c>
      <c r="R644" s="226" t="s">
        <v>4971</v>
      </c>
    </row>
    <row r="645" spans="6:18" x14ac:dyDescent="0.3">
      <c r="F645" s="173" t="s">
        <v>4971</v>
      </c>
      <c r="G645" s="212" t="s">
        <v>4971</v>
      </c>
      <c r="H645" s="42" t="s">
        <v>4971</v>
      </c>
      <c r="I645" s="42" t="s">
        <v>4971</v>
      </c>
      <c r="J645" s="42" t="s">
        <v>4971</v>
      </c>
      <c r="K645" s="213" t="s">
        <v>4971</v>
      </c>
      <c r="L645" s="213" t="s">
        <v>4971</v>
      </c>
      <c r="M645" s="220" t="s">
        <v>4971</v>
      </c>
      <c r="N645" s="223" t="s">
        <v>4971</v>
      </c>
      <c r="O645" s="226" t="s">
        <v>4971</v>
      </c>
      <c r="P645" s="236" t="s">
        <v>4971</v>
      </c>
      <c r="Q645" s="226">
        <v>0</v>
      </c>
      <c r="R645" s="226" t="s">
        <v>4971</v>
      </c>
    </row>
    <row r="646" spans="6:18" x14ac:dyDescent="0.3">
      <c r="F646" s="173" t="s">
        <v>4971</v>
      </c>
      <c r="G646" s="212" t="s">
        <v>4971</v>
      </c>
      <c r="H646" s="42" t="s">
        <v>4971</v>
      </c>
      <c r="I646" s="42" t="s">
        <v>4971</v>
      </c>
      <c r="J646" s="42" t="s">
        <v>4971</v>
      </c>
      <c r="K646" s="213" t="s">
        <v>4971</v>
      </c>
      <c r="L646" s="213" t="s">
        <v>4971</v>
      </c>
      <c r="M646" s="220" t="s">
        <v>4971</v>
      </c>
      <c r="N646" s="223" t="s">
        <v>4971</v>
      </c>
      <c r="O646" s="226" t="s">
        <v>4971</v>
      </c>
      <c r="P646" s="236" t="s">
        <v>4971</v>
      </c>
      <c r="Q646" s="226">
        <v>0</v>
      </c>
      <c r="R646" s="226" t="s">
        <v>4971</v>
      </c>
    </row>
    <row r="647" spans="6:18" x14ac:dyDescent="0.3">
      <c r="F647" s="173" t="s">
        <v>4971</v>
      </c>
      <c r="G647" s="212" t="s">
        <v>4971</v>
      </c>
      <c r="H647" s="42" t="s">
        <v>4971</v>
      </c>
      <c r="I647" s="42" t="s">
        <v>4971</v>
      </c>
      <c r="J647" s="42" t="s">
        <v>4971</v>
      </c>
      <c r="K647" s="213" t="s">
        <v>4971</v>
      </c>
      <c r="L647" s="213" t="s">
        <v>4971</v>
      </c>
      <c r="M647" s="220" t="s">
        <v>4971</v>
      </c>
      <c r="N647" s="223" t="s">
        <v>4971</v>
      </c>
      <c r="O647" s="226" t="s">
        <v>4971</v>
      </c>
      <c r="P647" s="236" t="s">
        <v>4971</v>
      </c>
      <c r="Q647" s="226">
        <v>0</v>
      </c>
      <c r="R647" s="226" t="s">
        <v>4971</v>
      </c>
    </row>
    <row r="648" spans="6:18" x14ac:dyDescent="0.3">
      <c r="F648" s="173" t="s">
        <v>4971</v>
      </c>
      <c r="G648" s="212" t="s">
        <v>4971</v>
      </c>
      <c r="H648" s="42" t="s">
        <v>4971</v>
      </c>
      <c r="I648" s="42" t="s">
        <v>4971</v>
      </c>
      <c r="J648" s="42" t="s">
        <v>4971</v>
      </c>
      <c r="K648" s="213" t="s">
        <v>4971</v>
      </c>
      <c r="L648" s="213" t="s">
        <v>4971</v>
      </c>
      <c r="M648" s="220" t="s">
        <v>4971</v>
      </c>
      <c r="N648" s="223" t="s">
        <v>4971</v>
      </c>
      <c r="O648" s="226" t="s">
        <v>4971</v>
      </c>
      <c r="P648" s="236" t="s">
        <v>4971</v>
      </c>
      <c r="Q648" s="226">
        <v>0</v>
      </c>
      <c r="R648" s="226" t="s">
        <v>4971</v>
      </c>
    </row>
    <row r="649" spans="6:18" x14ac:dyDescent="0.3">
      <c r="F649" s="173" t="s">
        <v>4971</v>
      </c>
      <c r="G649" s="212" t="s">
        <v>4971</v>
      </c>
      <c r="H649" s="42" t="s">
        <v>4971</v>
      </c>
      <c r="I649" s="42" t="s">
        <v>4971</v>
      </c>
      <c r="J649" s="42" t="s">
        <v>4971</v>
      </c>
      <c r="K649" s="213" t="s">
        <v>4971</v>
      </c>
      <c r="L649" s="213" t="s">
        <v>4971</v>
      </c>
      <c r="M649" s="220" t="s">
        <v>4971</v>
      </c>
      <c r="N649" s="223" t="s">
        <v>4971</v>
      </c>
      <c r="O649" s="226" t="s">
        <v>4971</v>
      </c>
      <c r="P649" s="236" t="s">
        <v>4971</v>
      </c>
      <c r="Q649" s="226">
        <v>0</v>
      </c>
      <c r="R649" s="226" t="s">
        <v>4971</v>
      </c>
    </row>
    <row r="650" spans="6:18" x14ac:dyDescent="0.3">
      <c r="F650" s="173" t="s">
        <v>4971</v>
      </c>
      <c r="G650" s="212" t="s">
        <v>4971</v>
      </c>
      <c r="H650" s="42" t="s">
        <v>4971</v>
      </c>
      <c r="I650" s="42" t="s">
        <v>4971</v>
      </c>
      <c r="J650" s="42" t="s">
        <v>4971</v>
      </c>
      <c r="K650" s="213" t="s">
        <v>4971</v>
      </c>
      <c r="L650" s="213" t="s">
        <v>4971</v>
      </c>
      <c r="M650" s="220" t="s">
        <v>4971</v>
      </c>
      <c r="N650" s="223" t="s">
        <v>4971</v>
      </c>
      <c r="O650" s="226" t="s">
        <v>4971</v>
      </c>
      <c r="P650" s="236" t="s">
        <v>4971</v>
      </c>
      <c r="Q650" s="226">
        <v>0</v>
      </c>
      <c r="R650" s="226" t="s">
        <v>4971</v>
      </c>
    </row>
    <row r="651" spans="6:18" x14ac:dyDescent="0.3">
      <c r="F651" s="173" t="s">
        <v>4971</v>
      </c>
      <c r="G651" s="212" t="s">
        <v>4971</v>
      </c>
      <c r="H651" s="42" t="s">
        <v>4971</v>
      </c>
      <c r="I651" s="42" t="s">
        <v>4971</v>
      </c>
      <c r="J651" s="42" t="s">
        <v>4971</v>
      </c>
      <c r="K651" s="213" t="s">
        <v>4971</v>
      </c>
      <c r="L651" s="213" t="s">
        <v>4971</v>
      </c>
      <c r="M651" s="220" t="s">
        <v>4971</v>
      </c>
      <c r="N651" s="223" t="s">
        <v>4971</v>
      </c>
      <c r="O651" s="226" t="s">
        <v>4971</v>
      </c>
      <c r="P651" s="236" t="s">
        <v>4971</v>
      </c>
      <c r="Q651" s="226">
        <v>0</v>
      </c>
      <c r="R651" s="226" t="s">
        <v>4971</v>
      </c>
    </row>
    <row r="652" spans="6:18" x14ac:dyDescent="0.3">
      <c r="F652" s="173" t="s">
        <v>4971</v>
      </c>
      <c r="G652" s="212" t="s">
        <v>4971</v>
      </c>
      <c r="H652" s="42" t="s">
        <v>4971</v>
      </c>
      <c r="I652" s="42" t="s">
        <v>4971</v>
      </c>
      <c r="J652" s="42" t="s">
        <v>4971</v>
      </c>
      <c r="K652" s="213" t="s">
        <v>4971</v>
      </c>
      <c r="L652" s="213" t="s">
        <v>4971</v>
      </c>
      <c r="M652" s="220" t="s">
        <v>4971</v>
      </c>
      <c r="N652" s="223" t="s">
        <v>4971</v>
      </c>
      <c r="O652" s="226" t="s">
        <v>4971</v>
      </c>
      <c r="P652" s="236" t="s">
        <v>4971</v>
      </c>
      <c r="Q652" s="226">
        <v>0</v>
      </c>
      <c r="R652" s="226" t="s">
        <v>4971</v>
      </c>
    </row>
    <row r="653" spans="6:18" x14ac:dyDescent="0.3">
      <c r="F653" s="173" t="s">
        <v>4971</v>
      </c>
      <c r="G653" s="212" t="s">
        <v>4971</v>
      </c>
      <c r="H653" s="42" t="s">
        <v>4971</v>
      </c>
      <c r="I653" s="42" t="s">
        <v>4971</v>
      </c>
      <c r="J653" s="42" t="s">
        <v>4971</v>
      </c>
      <c r="K653" s="213" t="s">
        <v>4971</v>
      </c>
      <c r="L653" s="213" t="s">
        <v>4971</v>
      </c>
      <c r="M653" s="220" t="s">
        <v>4971</v>
      </c>
      <c r="N653" s="223" t="s">
        <v>4971</v>
      </c>
      <c r="O653" s="226" t="s">
        <v>4971</v>
      </c>
      <c r="P653" s="236" t="s">
        <v>4971</v>
      </c>
      <c r="Q653" s="226">
        <v>0</v>
      </c>
      <c r="R653" s="226" t="s">
        <v>4971</v>
      </c>
    </row>
    <row r="654" spans="6:18" x14ac:dyDescent="0.3">
      <c r="F654" s="173" t="s">
        <v>4971</v>
      </c>
      <c r="G654" s="212" t="s">
        <v>4971</v>
      </c>
      <c r="H654" s="42" t="s">
        <v>4971</v>
      </c>
      <c r="I654" s="42" t="s">
        <v>4971</v>
      </c>
      <c r="J654" s="42" t="s">
        <v>4971</v>
      </c>
      <c r="K654" s="213" t="s">
        <v>4971</v>
      </c>
      <c r="L654" s="213" t="s">
        <v>4971</v>
      </c>
      <c r="M654" s="220" t="s">
        <v>4971</v>
      </c>
      <c r="N654" s="223" t="s">
        <v>4971</v>
      </c>
      <c r="O654" s="226" t="s">
        <v>4971</v>
      </c>
      <c r="P654" s="236" t="s">
        <v>4971</v>
      </c>
      <c r="Q654" s="226">
        <v>0</v>
      </c>
      <c r="R654" s="226" t="s">
        <v>4971</v>
      </c>
    </row>
    <row r="655" spans="6:18" ht="15" thickBot="1" x14ac:dyDescent="0.35">
      <c r="F655" s="173" t="s">
        <v>4971</v>
      </c>
      <c r="G655" s="215" t="s">
        <v>4971</v>
      </c>
      <c r="H655" s="216" t="s">
        <v>4971</v>
      </c>
      <c r="I655" s="216" t="s">
        <v>4971</v>
      </c>
      <c r="J655" s="216" t="s">
        <v>4971</v>
      </c>
      <c r="K655" s="217" t="s">
        <v>4971</v>
      </c>
      <c r="L655" s="217" t="s">
        <v>4971</v>
      </c>
      <c r="M655" s="221" t="s">
        <v>4971</v>
      </c>
      <c r="N655" s="224" t="s">
        <v>4971</v>
      </c>
      <c r="O655" s="226" t="s">
        <v>4971</v>
      </c>
      <c r="P655" s="236" t="s">
        <v>4971</v>
      </c>
      <c r="Q655" s="227">
        <v>0</v>
      </c>
      <c r="R655" s="227" t="s">
        <v>4971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A1:W623"/>
  <sheetViews>
    <sheetView workbookViewId="0">
      <selection activeCell="A2" sqref="A2:N2"/>
    </sheetView>
  </sheetViews>
  <sheetFormatPr defaultRowHeight="14.4" x14ac:dyDescent="0.3"/>
  <cols>
    <col min="1" max="1" width="13.44140625" bestFit="1" customWidth="1"/>
    <col min="2" max="2" width="13.44140625" customWidth="1"/>
    <col min="3" max="3" width="17.77734375" customWidth="1"/>
    <col min="4" max="4" width="10.77734375" bestFit="1" customWidth="1"/>
    <col min="5" max="5" width="10.77734375" customWidth="1"/>
    <col min="6" max="6" width="10.44140625" bestFit="1" customWidth="1"/>
    <col min="7" max="7" width="14" customWidth="1"/>
    <col min="8" max="8" width="10.77734375" customWidth="1"/>
    <col min="9" max="11" width="6.77734375" customWidth="1"/>
    <col min="12" max="12" width="8.21875" customWidth="1"/>
    <col min="13" max="13" width="12.21875" customWidth="1"/>
    <col min="17" max="18" width="10.44140625" bestFit="1" customWidth="1"/>
    <col min="20" max="20" width="15.5546875" bestFit="1" customWidth="1"/>
  </cols>
  <sheetData>
    <row r="1" spans="1:23" s="170" customFormat="1" ht="28.8" x14ac:dyDescent="0.3">
      <c r="A1" s="170" t="s">
        <v>4961</v>
      </c>
      <c r="B1" s="170" t="s">
        <v>4969</v>
      </c>
      <c r="C1" s="171" t="s">
        <v>4967</v>
      </c>
      <c r="D1" s="170" t="s">
        <v>4966</v>
      </c>
      <c r="E1" s="203" t="s">
        <v>4965</v>
      </c>
      <c r="F1" s="31" t="s">
        <v>4059</v>
      </c>
      <c r="G1" s="172" t="s">
        <v>4968</v>
      </c>
      <c r="H1" s="170" t="s">
        <v>4058</v>
      </c>
      <c r="I1" s="170" t="s">
        <v>4</v>
      </c>
      <c r="J1" s="174" t="s">
        <v>5619</v>
      </c>
      <c r="K1" s="171" t="s">
        <v>4970</v>
      </c>
      <c r="L1" s="171" t="s">
        <v>4973</v>
      </c>
      <c r="M1" s="171" t="s">
        <v>3696</v>
      </c>
      <c r="N1" s="170" t="s">
        <v>5650</v>
      </c>
      <c r="Q1" s="202">
        <f ca="1">TODAY()</f>
        <v>45930</v>
      </c>
      <c r="R1" s="201">
        <f ca="1">MIN(Q:Q)</f>
        <v>29</v>
      </c>
      <c r="S1" s="170" t="s">
        <v>5653</v>
      </c>
      <c r="T1" s="170" t="s">
        <v>9036</v>
      </c>
      <c r="U1" s="170">
        <v>320</v>
      </c>
      <c r="V1" s="204">
        <f>(SUM(T:T)/U1)</f>
        <v>1.7281249999999999</v>
      </c>
      <c r="W1" s="204">
        <f ca="1">(V3/U3)</f>
        <v>7.4074074074074077E-3</v>
      </c>
    </row>
    <row r="2" spans="1:23" ht="25.95" customHeight="1" x14ac:dyDescent="0.3">
      <c r="A2" s="170">
        <f>IF(Table2[[#This Row],[Customer Part No]]="","",ROW()-1)</f>
        <v>1</v>
      </c>
      <c r="B2" s="170" t="str">
        <f>IF('ADM-PER LINE ITEM'!A3="","",'ADM-PER LINE ITEM'!A3)</f>
        <v>AAG011-0001D</v>
      </c>
      <c r="C2" s="171" t="str">
        <f>IF('ADM-PER LINE ITEM'!G3="","",'ADM-PER LINE ITEM'!G3)</f>
        <v>D81110-BZ111-001</v>
      </c>
      <c r="D2" s="170" t="str">
        <f>IF('ADM-PER LINE ITEM'!F3="","",'ADM-PER LINE ITEM'!F3)</f>
        <v>4151132124</v>
      </c>
      <c r="E2" s="203">
        <f>IF('ADM-PER LINE ITEM'!E3="","",'ADM-PER LINE ITEM'!E3)</f>
        <v>2</v>
      </c>
      <c r="F2" s="31">
        <f>IF('ADM-PER LINE ITEM'!I3="","",'ADM-PER LINE ITEM'!I3)</f>
        <v>45897</v>
      </c>
      <c r="G2" s="172">
        <f>IF('ADM-PER LINE ITEM'!K3="","",'ADM-PER LINE ITEM'!K3)</f>
        <v>45901</v>
      </c>
      <c r="H2" s="170">
        <f>IF('ADM-PER LINE ITEM'!Q3="","",'ADM-PER LINE ITEM'!Q3)</f>
        <v>1</v>
      </c>
      <c r="I2" s="170">
        <f>IF('ADM-PER LINE ITEM'!R3="","",'ADM-PER LINE ITEM'!R3)</f>
        <v>1</v>
      </c>
      <c r="J2" s="174">
        <f>IF(Table2[[#This Row],[Ich No]]="","",(SUMIF('STOCK OES'!B:B,Table2[[#This Row],[Ich No]],'STOCK OES'!E:E)+SUMIF('STOCK SEALING'!B:B,Table2[[#This Row],[Ich No]],'STOCK SEALING'!E:E)))</f>
        <v>23</v>
      </c>
      <c r="K2" s="170">
        <v>1</v>
      </c>
      <c r="L2">
        <f>IFERROR(Table2[[#This Row],[REST]]-Table2[[#This Row],[Result Scan]],"")</f>
        <v>0</v>
      </c>
      <c r="M2" t="str">
        <f>IF(Table2[[#This Row],[Balance]]="","",IF(Table2[[#This Row],[Balance]]&gt;0,"Open","close"))</f>
        <v>close</v>
      </c>
      <c r="N2" s="174" t="str">
        <f ca="1">IF(Q2=$R$1,Table2[[#This Row],[Status]],"")</f>
        <v>close</v>
      </c>
      <c r="Q2" s="169">
        <f ca="1">IFERROR($Q$1-Table2[[#This Row],[Delivery Date]],"")</f>
        <v>29</v>
      </c>
      <c r="S2" t="str">
        <f>IFERROR(VLOOKUP(Table2[[#This Row],[Customer Part No]],'ICH NO'!I:M,5,0),"")</f>
        <v>ASSY</v>
      </c>
      <c r="T2">
        <f>IF(AND(S2="ASSY",Table2[[#This Row],[Stock]]&gt;Table2[[#This Row],[REST]]),Table2[[#This Row],[REST]],Table2[[#This Row],[Stock]])</f>
        <v>1</v>
      </c>
      <c r="V2" s="241" t="s">
        <v>9042</v>
      </c>
      <c r="W2" t="s">
        <v>9043</v>
      </c>
    </row>
    <row r="3" spans="1:23" ht="21" customHeight="1" x14ac:dyDescent="0.3">
      <c r="A3" s="170">
        <f>IF(Table2[[#This Row],[Customer Part No]]="","",ROW()-1)</f>
        <v>2</v>
      </c>
      <c r="B3" s="170" t="str">
        <f>IF('ADM-PER LINE ITEM'!A4="","",'ADM-PER LINE ITEM'!A4)</f>
        <v>AAG021-0001D</v>
      </c>
      <c r="C3" s="171" t="str">
        <f>IF('ADM-PER LINE ITEM'!G4="","",'ADM-PER LINE ITEM'!G4)</f>
        <v>D81110-BZ131-001</v>
      </c>
      <c r="D3" s="170" t="str">
        <f>IF('ADM-PER LINE ITEM'!F4="","",'ADM-PER LINE ITEM'!F4)</f>
        <v>4151132124</v>
      </c>
      <c r="E3" s="203">
        <f>IF('ADM-PER LINE ITEM'!E4="","",'ADM-PER LINE ITEM'!E4)</f>
        <v>3</v>
      </c>
      <c r="F3" s="31">
        <f>IF('ADM-PER LINE ITEM'!I4="","",'ADM-PER LINE ITEM'!I4)</f>
        <v>45897</v>
      </c>
      <c r="G3" s="172">
        <f>IF('ADM-PER LINE ITEM'!K4="","",'ADM-PER LINE ITEM'!K4)</f>
        <v>45901</v>
      </c>
      <c r="H3" s="170">
        <f>IF('ADM-PER LINE ITEM'!Q4="","",'ADM-PER LINE ITEM'!Q4)</f>
        <v>2</v>
      </c>
      <c r="I3" s="170">
        <f>IF('ADM-PER LINE ITEM'!R4="","",'ADM-PER LINE ITEM'!R4)</f>
        <v>2</v>
      </c>
      <c r="J3" s="174">
        <f>IF(Table2[[#This Row],[Ich No]]="","",(SUMIF('STOCK OES'!B:B,Table2[[#This Row],[Ich No]],'STOCK OES'!E:E)+SUMIF('STOCK SEALING'!B:B,Table2[[#This Row],[Ich No]],'STOCK SEALING'!E:E)))</f>
        <v>27</v>
      </c>
      <c r="K3" s="170">
        <v>0</v>
      </c>
      <c r="L3">
        <f>IFERROR(Table2[[#This Row],[REST]]-Table2[[#This Row],[Result Scan]],"")</f>
        <v>2</v>
      </c>
      <c r="M3" t="str">
        <f>IF(Table2[[#This Row],[Balance]]="","",IF(Table2[[#This Row],[Balance]]&gt;0,"Open","close"))</f>
        <v>Open</v>
      </c>
      <c r="N3" s="174" t="str">
        <f ca="1">IF(Q3=$R$1,Table2[[#This Row],[Status]],"")</f>
        <v>Open</v>
      </c>
      <c r="Q3" s="169">
        <f ca="1">IFERROR($Q$1-Table2[[#This Row],[Delivery Date]],"")</f>
        <v>29</v>
      </c>
      <c r="S3" t="str">
        <f>IFERROR(VLOOKUP(Table2[[#This Row],[Customer Part No]],'ICH NO'!I:M,5,0),"")</f>
        <v>ASSY</v>
      </c>
      <c r="T3">
        <f>IF(AND(S3="ASSY",Table2[[#This Row],[Stock]]&gt;Table2[[#This Row],[REST]]),Table2[[#This Row],[REST]],Table2[[#This Row],[Stock]])</f>
        <v>2</v>
      </c>
      <c r="U3">
        <f ca="1">SUMIF(Q:Q,R1,T:T)</f>
        <v>135</v>
      </c>
      <c r="V3">
        <f ca="1">SUMIF(Q:Q,R1,K:K)</f>
        <v>1</v>
      </c>
      <c r="W3">
        <f>SUM(K:K)</f>
        <v>7</v>
      </c>
    </row>
    <row r="4" spans="1:23" ht="21" customHeight="1" x14ac:dyDescent="0.3">
      <c r="A4" s="170">
        <f>IF(Table2[[#This Row],[Customer Part No]]="","",ROW()-1)</f>
        <v>3</v>
      </c>
      <c r="B4" s="170" t="str">
        <f>IF('ADM-PER LINE ITEM'!A5="","",'ADM-PER LINE ITEM'!A5)</f>
        <v>AAV021-0000D</v>
      </c>
      <c r="C4" s="171" t="str">
        <f>IF('ADM-PER LINE ITEM'!G5="","",'ADM-PER LINE ITEM'!G5)</f>
        <v>D81110-BZ800-001</v>
      </c>
      <c r="D4" s="170" t="str">
        <f>IF('ADM-PER LINE ITEM'!F5="","",'ADM-PER LINE ITEM'!F5)</f>
        <v>4151132124</v>
      </c>
      <c r="E4" s="203">
        <f>IF('ADM-PER LINE ITEM'!E5="","",'ADM-PER LINE ITEM'!E5)</f>
        <v>6</v>
      </c>
      <c r="F4" s="31">
        <f>IF('ADM-PER LINE ITEM'!I5="","",'ADM-PER LINE ITEM'!I5)</f>
        <v>45897</v>
      </c>
      <c r="G4" s="172">
        <f>IF('ADM-PER LINE ITEM'!K5="","",'ADM-PER LINE ITEM'!K5)</f>
        <v>45901</v>
      </c>
      <c r="H4" s="170">
        <f>IF('ADM-PER LINE ITEM'!Q5="","",'ADM-PER LINE ITEM'!Q5)</f>
        <v>2</v>
      </c>
      <c r="I4" s="170">
        <f>IF('ADM-PER LINE ITEM'!R5="","",'ADM-PER LINE ITEM'!R5)</f>
        <v>2</v>
      </c>
      <c r="J4" s="174">
        <f>IF(Table2[[#This Row],[Ich No]]="","",(SUMIF('STOCK OES'!B:B,Table2[[#This Row],[Ich No]],'STOCK OES'!E:E)+SUMIF('STOCK SEALING'!B:B,Table2[[#This Row],[Ich No]],'STOCK SEALING'!E:E)))</f>
        <v>19</v>
      </c>
      <c r="K4" s="170">
        <v>0</v>
      </c>
      <c r="L4">
        <f>IFERROR(Table2[[#This Row],[REST]]-Table2[[#This Row],[Result Scan]],"")</f>
        <v>2</v>
      </c>
      <c r="M4" t="str">
        <f>IF(Table2[[#This Row],[Balance]]="","",IF(Table2[[#This Row],[Balance]]&gt;0,"Open","close"))</f>
        <v>Open</v>
      </c>
      <c r="N4" s="174" t="str">
        <f ca="1">IF(Q4=$R$1,Table2[[#This Row],[Status]],"")</f>
        <v>Open</v>
      </c>
      <c r="Q4" s="169">
        <f ca="1">IFERROR($Q$1-Table2[[#This Row],[Delivery Date]],"")</f>
        <v>29</v>
      </c>
      <c r="S4" t="str">
        <f>IFERROR(VLOOKUP(Table2[[#This Row],[Customer Part No]],'ICH NO'!I:M,5,0),"")</f>
        <v>ASSY</v>
      </c>
      <c r="T4">
        <f>IF(AND(S4="ASSY",Table2[[#This Row],[Stock]]&gt;Table2[[#This Row],[REST]]),Table2[[#This Row],[REST]],Table2[[#This Row],[Stock]])</f>
        <v>2</v>
      </c>
    </row>
    <row r="5" spans="1:23" ht="21" customHeight="1" x14ac:dyDescent="0.3">
      <c r="A5" s="170">
        <f>IF(Table2[[#This Row],[Customer Part No]]="","",ROW()-1)</f>
        <v>4</v>
      </c>
      <c r="B5" s="170" t="str">
        <f>IF('ADM-PER LINE ITEM'!A6="","",'ADM-PER LINE ITEM'!A6)</f>
        <v>AAG022-0001D</v>
      </c>
      <c r="C5" s="171" t="str">
        <f>IF('ADM-PER LINE ITEM'!G6="","",'ADM-PER LINE ITEM'!G6)</f>
        <v>D81150-BZ131-001</v>
      </c>
      <c r="D5" s="170" t="str">
        <f>IF('ADM-PER LINE ITEM'!F6="","",'ADM-PER LINE ITEM'!F6)</f>
        <v>4151132124</v>
      </c>
      <c r="E5" s="203">
        <f>IF('ADM-PER LINE ITEM'!E6="","",'ADM-PER LINE ITEM'!E6)</f>
        <v>11</v>
      </c>
      <c r="F5" s="31">
        <f>IF('ADM-PER LINE ITEM'!I6="","",'ADM-PER LINE ITEM'!I6)</f>
        <v>45897</v>
      </c>
      <c r="G5" s="172">
        <f>IF('ADM-PER LINE ITEM'!K6="","",'ADM-PER LINE ITEM'!K6)</f>
        <v>45901</v>
      </c>
      <c r="H5" s="170">
        <f>IF('ADM-PER LINE ITEM'!Q6="","",'ADM-PER LINE ITEM'!Q6)</f>
        <v>1</v>
      </c>
      <c r="I5" s="170">
        <f>IF('ADM-PER LINE ITEM'!R6="","",'ADM-PER LINE ITEM'!R6)</f>
        <v>1</v>
      </c>
      <c r="J5" s="174">
        <f>IF(Table2[[#This Row],[Ich No]]="","",(SUMIF('STOCK OES'!B:B,Table2[[#This Row],[Ich No]],'STOCK OES'!E:E)+SUMIF('STOCK SEALING'!B:B,Table2[[#This Row],[Ich No]],'STOCK SEALING'!E:E)))</f>
        <v>42</v>
      </c>
      <c r="K5" s="170">
        <v>0</v>
      </c>
      <c r="L5">
        <f>IFERROR(Table2[[#This Row],[REST]]-Table2[[#This Row],[Result Scan]],"")</f>
        <v>1</v>
      </c>
      <c r="M5" t="str">
        <f>IF(Table2[[#This Row],[Balance]]="","",IF(Table2[[#This Row],[Balance]]&gt;0,"Open","close"))</f>
        <v>Open</v>
      </c>
      <c r="N5" s="174" t="str">
        <f ca="1">IF(Q5=$R$1,Table2[[#This Row],[Status]],"")</f>
        <v>Open</v>
      </c>
      <c r="Q5" s="169">
        <f ca="1">IFERROR($Q$1-Table2[[#This Row],[Delivery Date]],"")</f>
        <v>29</v>
      </c>
      <c r="S5" t="str">
        <f>IFERROR(VLOOKUP(Table2[[#This Row],[Customer Part No]],'ICH NO'!I:M,5,0),"")</f>
        <v>ASSY</v>
      </c>
      <c r="T5">
        <f>IF(AND(S5="ASSY",Table2[[#This Row],[Stock]]&gt;Table2[[#This Row],[REST]]),Table2[[#This Row],[REST]],Table2[[#This Row],[Stock]])</f>
        <v>1</v>
      </c>
    </row>
    <row r="6" spans="1:23" ht="21" customHeight="1" x14ac:dyDescent="0.3">
      <c r="A6" s="170">
        <f>IF(Table2[[#This Row],[Customer Part No]]="","",ROW()-1)</f>
        <v>5</v>
      </c>
      <c r="B6" s="170" t="str">
        <f>IF('ADM-PER LINE ITEM'!A7="","",'ADM-PER LINE ITEM'!A7)</f>
        <v>ADL011-2000D</v>
      </c>
      <c r="C6" s="171" t="str">
        <f>IF('ADM-PER LINE ITEM'!G7="","",'ADM-PER LINE ITEM'!G7)</f>
        <v>D81555-BZ060-001</v>
      </c>
      <c r="D6" s="170" t="str">
        <f>IF('ADM-PER LINE ITEM'!F7="","",'ADM-PER LINE ITEM'!F7)</f>
        <v>4151132124</v>
      </c>
      <c r="E6" s="203">
        <f>IF('ADM-PER LINE ITEM'!E7="","",'ADM-PER LINE ITEM'!E7)</f>
        <v>19</v>
      </c>
      <c r="F6" s="31">
        <f>IF('ADM-PER LINE ITEM'!I7="","",'ADM-PER LINE ITEM'!I7)</f>
        <v>45897</v>
      </c>
      <c r="G6" s="172">
        <f>IF('ADM-PER LINE ITEM'!K7="","",'ADM-PER LINE ITEM'!K7)</f>
        <v>45901</v>
      </c>
      <c r="H6" s="170">
        <f>IF('ADM-PER LINE ITEM'!Q7="","",'ADM-PER LINE ITEM'!Q7)</f>
        <v>1</v>
      </c>
      <c r="I6" s="170">
        <f>IF('ADM-PER LINE ITEM'!R7="","",'ADM-PER LINE ITEM'!R7)</f>
        <v>1</v>
      </c>
      <c r="J6" s="174">
        <f>IF(Table2[[#This Row],[Ich No]]="","",(SUMIF('STOCK OES'!B:B,Table2[[#This Row],[Ich No]],'STOCK OES'!E:E)+SUMIF('STOCK SEALING'!B:B,Table2[[#This Row],[Ich No]],'STOCK SEALING'!E:E)))</f>
        <v>0</v>
      </c>
      <c r="K6" s="170">
        <v>0</v>
      </c>
      <c r="L6">
        <f>IFERROR(Table2[[#This Row],[REST]]-Table2[[#This Row],[Result Scan]],"")</f>
        <v>1</v>
      </c>
      <c r="M6" t="str">
        <f>IF(Table2[[#This Row],[Balance]]="","",IF(Table2[[#This Row],[Balance]]&gt;0,"Open","close"))</f>
        <v>Open</v>
      </c>
      <c r="N6" s="174" t="str">
        <f ca="1">IF(Q6=$R$1,Table2[[#This Row],[Status]],"")</f>
        <v>Open</v>
      </c>
      <c r="Q6" s="169">
        <f ca="1">IFERROR($Q$1-Table2[[#This Row],[Delivery Date]],"")</f>
        <v>29</v>
      </c>
      <c r="S6" t="str">
        <f>IFERROR(VLOOKUP(Table2[[#This Row],[Customer Part No]],'ICH NO'!I:M,5,0),"")</f>
        <v>Sealing</v>
      </c>
      <c r="T6">
        <f>IF(AND(S6="ASSY",Table2[[#This Row],[Stock]]&gt;Table2[[#This Row],[REST]]),Table2[[#This Row],[REST]],Table2[[#This Row],[Stock]])</f>
        <v>0</v>
      </c>
    </row>
    <row r="7" spans="1:23" x14ac:dyDescent="0.3">
      <c r="A7" s="170">
        <f>IF(Table2[[#This Row],[Customer Part No]]="","",ROW()-1)</f>
        <v>6</v>
      </c>
      <c r="B7" s="170" t="str">
        <f>IF('ADM-PER LINE ITEM'!A8="","",'ADM-PER LINE ITEM'!A8)</f>
        <v>ADL012-9000D</v>
      </c>
      <c r="C7" s="171" t="str">
        <f>IF('ADM-PER LINE ITEM'!G8="","",'ADM-PER LINE ITEM'!G8)</f>
        <v>D81561-BZ090-001</v>
      </c>
      <c r="D7" s="170" t="str">
        <f>IF('ADM-PER LINE ITEM'!F8="","",'ADM-PER LINE ITEM'!F8)</f>
        <v>4151132124</v>
      </c>
      <c r="E7" s="203">
        <f>IF('ADM-PER LINE ITEM'!E8="","",'ADM-PER LINE ITEM'!E8)</f>
        <v>21</v>
      </c>
      <c r="F7" s="31">
        <f>IF('ADM-PER LINE ITEM'!I8="","",'ADM-PER LINE ITEM'!I8)</f>
        <v>45897</v>
      </c>
      <c r="G7" s="172">
        <f>IF('ADM-PER LINE ITEM'!K8="","",'ADM-PER LINE ITEM'!K8)</f>
        <v>45901</v>
      </c>
      <c r="H7" s="170">
        <f>IF('ADM-PER LINE ITEM'!Q8="","",'ADM-PER LINE ITEM'!Q8)</f>
        <v>13</v>
      </c>
      <c r="I7" s="170">
        <f>IF('ADM-PER LINE ITEM'!R8="","",'ADM-PER LINE ITEM'!R8)</f>
        <v>13</v>
      </c>
      <c r="J7" s="174">
        <f>IF(Table2[[#This Row],[Ich No]]="","",(SUMIF('STOCK OES'!B:B,Table2[[#This Row],[Ich No]],'STOCK OES'!E:E)+SUMIF('STOCK SEALING'!B:B,Table2[[#This Row],[Ich No]],'STOCK SEALING'!E:E)))</f>
        <v>76</v>
      </c>
      <c r="K7" s="170">
        <v>0</v>
      </c>
      <c r="L7">
        <f>IFERROR(Table2[[#This Row],[REST]]-Table2[[#This Row],[Result Scan]],"")</f>
        <v>13</v>
      </c>
      <c r="M7" t="str">
        <f>IF(Table2[[#This Row],[Balance]]="","",IF(Table2[[#This Row],[Balance]]&gt;0,"Open","close"))</f>
        <v>Open</v>
      </c>
      <c r="N7" s="174" t="str">
        <f ca="1">IF(Q7=$R$1,Table2[[#This Row],[Status]],"")</f>
        <v>Open</v>
      </c>
      <c r="Q7" s="169">
        <f ca="1">IFERROR($Q$1-Table2[[#This Row],[Delivery Date]],"")</f>
        <v>29</v>
      </c>
      <c r="S7" t="str">
        <f>IFERROR(VLOOKUP(Table2[[#This Row],[Customer Part No]],'ICH NO'!I:M,5,0),"")</f>
        <v>ASSY</v>
      </c>
      <c r="T7">
        <f>IF(AND(S7="ASSY",Table2[[#This Row],[Stock]]&gt;Table2[[#This Row],[REST]]),Table2[[#This Row],[REST]],Table2[[#This Row],[Stock]])</f>
        <v>13</v>
      </c>
    </row>
    <row r="8" spans="1:23" x14ac:dyDescent="0.3">
      <c r="A8" s="170">
        <f>IF(Table2[[#This Row],[Customer Part No]]="","",ROW()-1)</f>
        <v>7</v>
      </c>
      <c r="B8" s="170" t="str">
        <f>IF('ADM-PER LINE ITEM'!A9="","",'ADM-PER LINE ITEM'!A9)</f>
        <v>SD1961-6500</v>
      </c>
      <c r="C8" s="171" t="str">
        <f>IF('ADM-PER LINE ITEM'!G9="","",'ADM-PER LINE ITEM'!G9)</f>
        <v>D9004A-81026-001</v>
      </c>
      <c r="D8" s="170" t="str">
        <f>IF('ADM-PER LINE ITEM'!F9="","",'ADM-PER LINE ITEM'!F9)</f>
        <v>4151132124</v>
      </c>
      <c r="E8" s="203">
        <f>IF('ADM-PER LINE ITEM'!E9="","",'ADM-PER LINE ITEM'!E9)</f>
        <v>30</v>
      </c>
      <c r="F8" s="31">
        <f>IF('ADM-PER LINE ITEM'!I9="","",'ADM-PER LINE ITEM'!I9)</f>
        <v>45897</v>
      </c>
      <c r="G8" s="172">
        <f>IF('ADM-PER LINE ITEM'!K9="","",'ADM-PER LINE ITEM'!K9)</f>
        <v>45901</v>
      </c>
      <c r="H8" s="170">
        <f>IF('ADM-PER LINE ITEM'!Q9="","",'ADM-PER LINE ITEM'!Q9)</f>
        <v>2</v>
      </c>
      <c r="I8" s="170">
        <f>IF('ADM-PER LINE ITEM'!R9="","",'ADM-PER LINE ITEM'!R9)</f>
        <v>2</v>
      </c>
      <c r="J8" s="174">
        <f>IF(Table2[[#This Row],[Ich No]]="","",(SUMIF('STOCK OES'!B:B,Table2[[#This Row],[Ich No]],'STOCK OES'!E:E)+SUMIF('STOCK SEALING'!B:B,Table2[[#This Row],[Ich No]],'STOCK SEALING'!E:E)))</f>
        <v>2</v>
      </c>
      <c r="K8" s="170">
        <v>0</v>
      </c>
      <c r="L8">
        <f>IFERROR(Table2[[#This Row],[REST]]-Table2[[#This Row],[Result Scan]],"")</f>
        <v>2</v>
      </c>
      <c r="M8" t="str">
        <f>IF(Table2[[#This Row],[Balance]]="","",IF(Table2[[#This Row],[Balance]]&gt;0,"Open","close"))</f>
        <v>Open</v>
      </c>
      <c r="N8" s="174" t="str">
        <f ca="1">IF(Q8=$R$1,Table2[[#This Row],[Status]],"")</f>
        <v>Open</v>
      </c>
      <c r="Q8" s="169">
        <f ca="1">IFERROR($Q$1-Table2[[#This Row],[Delivery Date]],"")</f>
        <v>29</v>
      </c>
      <c r="S8" t="str">
        <f>IFERROR(VLOOKUP(Table2[[#This Row],[Customer Part No]],'ICH NO'!I:M,5,0),"")</f>
        <v>Sealing</v>
      </c>
      <c r="T8">
        <f>IF(AND(S8="ASSY",Table2[[#This Row],[Stock]]&gt;Table2[[#This Row],[REST]]),Table2[[#This Row],[REST]],Table2[[#This Row],[Stock]])</f>
        <v>2</v>
      </c>
    </row>
    <row r="9" spans="1:23" x14ac:dyDescent="0.3">
      <c r="A9" s="170">
        <f>IF(Table2[[#This Row],[Customer Part No]]="","",ROW()-1)</f>
        <v>8</v>
      </c>
      <c r="B9" s="170" t="str">
        <f>IF('ADM-PER LINE ITEM'!A10="","",'ADM-PER LINE ITEM'!A10)</f>
        <v>SD0961-5110L</v>
      </c>
      <c r="C9" s="171" t="str">
        <f>IF('ADM-PER LINE ITEM'!G10="","",'ADM-PER LINE ITEM'!G10)</f>
        <v>D90981-22003-001</v>
      </c>
      <c r="D9" s="170" t="str">
        <f>IF('ADM-PER LINE ITEM'!F10="","",'ADM-PER LINE ITEM'!F10)</f>
        <v>4151132124</v>
      </c>
      <c r="E9" s="203">
        <f>IF('ADM-PER LINE ITEM'!E10="","",'ADM-PER LINE ITEM'!E10)</f>
        <v>32</v>
      </c>
      <c r="F9" s="31">
        <f>IF('ADM-PER LINE ITEM'!I10="","",'ADM-PER LINE ITEM'!I10)</f>
        <v>45897</v>
      </c>
      <c r="G9" s="172">
        <f>IF('ADM-PER LINE ITEM'!K10="","",'ADM-PER LINE ITEM'!K10)</f>
        <v>45901</v>
      </c>
      <c r="H9" s="170">
        <f>IF('ADM-PER LINE ITEM'!Q10="","",'ADM-PER LINE ITEM'!Q10)</f>
        <v>4</v>
      </c>
      <c r="I9" s="170">
        <f>IF('ADM-PER LINE ITEM'!R10="","",'ADM-PER LINE ITEM'!R10)</f>
        <v>4</v>
      </c>
      <c r="J9" s="174">
        <f>IF(Table2[[#This Row],[Ich No]]="","",(SUMIF('STOCK OES'!B:B,Table2[[#This Row],[Ich No]],'STOCK OES'!E:E)+SUMIF('STOCK SEALING'!B:B,Table2[[#This Row],[Ich No]],'STOCK SEALING'!E:E)))</f>
        <v>6</v>
      </c>
      <c r="K9" s="170">
        <v>0</v>
      </c>
      <c r="L9">
        <f>IFERROR(Table2[[#This Row],[REST]]-Table2[[#This Row],[Result Scan]],"")</f>
        <v>4</v>
      </c>
      <c r="M9" t="str">
        <f>IF(Table2[[#This Row],[Balance]]="","",IF(Table2[[#This Row],[Balance]]&gt;0,"Open","close"))</f>
        <v>Open</v>
      </c>
      <c r="N9" s="174" t="str">
        <f ca="1">IF(Q9=$R$1,Table2[[#This Row],[Status]],"")</f>
        <v>Open</v>
      </c>
      <c r="Q9" s="169">
        <f ca="1">IFERROR($Q$1-Table2[[#This Row],[Delivery Date]],"")</f>
        <v>29</v>
      </c>
      <c r="S9" t="str">
        <f>IFERROR(VLOOKUP(Table2[[#This Row],[Customer Part No]],'ICH NO'!I:M,5,0),"")</f>
        <v>Sealing</v>
      </c>
      <c r="T9">
        <f>IF(AND(S9="ASSY",Table2[[#This Row],[Stock]]&gt;Table2[[#This Row],[REST]]),Table2[[#This Row],[REST]],Table2[[#This Row],[Stock]])</f>
        <v>6</v>
      </c>
    </row>
    <row r="10" spans="1:23" x14ac:dyDescent="0.3">
      <c r="A10" s="170">
        <f>IF(Table2[[#This Row],[Customer Part No]]="","",ROW()-1)</f>
        <v>9</v>
      </c>
      <c r="B10" s="170" t="str">
        <f>IF('ADM-PER LINE ITEM'!A11="","",'ADM-PER LINE ITEM'!A11)</f>
        <v>AAC021-0000D</v>
      </c>
      <c r="C10" s="171" t="str">
        <f>IF('ADM-PER LINE ITEM'!G11="","",'ADM-PER LINE ITEM'!G11)</f>
        <v>D81110-BZ010-001</v>
      </c>
      <c r="D10" s="170" t="str">
        <f>IF('ADM-PER LINE ITEM'!F11="","",'ADM-PER LINE ITEM'!F11)</f>
        <v>4151132124</v>
      </c>
      <c r="E10" s="203">
        <f>IF('ADM-PER LINE ITEM'!E11="","",'ADM-PER LINE ITEM'!E11)</f>
        <v>1</v>
      </c>
      <c r="F10" s="31">
        <f>IF('ADM-PER LINE ITEM'!I11="","",'ADM-PER LINE ITEM'!I11)</f>
        <v>45897</v>
      </c>
      <c r="G10" s="172">
        <f>IF('ADM-PER LINE ITEM'!K11="","",'ADM-PER LINE ITEM'!K11)</f>
        <v>45901</v>
      </c>
      <c r="H10" s="170">
        <f>IF('ADM-PER LINE ITEM'!Q11="","",'ADM-PER LINE ITEM'!Q11)</f>
        <v>1</v>
      </c>
      <c r="I10" s="170">
        <f>IF('ADM-PER LINE ITEM'!R11="","",'ADM-PER LINE ITEM'!R11)</f>
        <v>1</v>
      </c>
      <c r="J10" s="174">
        <f>IF(Table2[[#This Row],[Ich No]]="","",(SUMIF('STOCK OES'!B:B,Table2[[#This Row],[Ich No]],'STOCK OES'!E:E)+SUMIF('STOCK SEALING'!B:B,Table2[[#This Row],[Ich No]],'STOCK SEALING'!E:E)))</f>
        <v>0</v>
      </c>
      <c r="K10" s="170">
        <v>0</v>
      </c>
      <c r="L10">
        <f>IFERROR(Table2[[#This Row],[REST]]-Table2[[#This Row],[Result Scan]],"")</f>
        <v>1</v>
      </c>
      <c r="M10" t="str">
        <f>IF(Table2[[#This Row],[Balance]]="","",IF(Table2[[#This Row],[Balance]]&gt;0,"Open","close"))</f>
        <v>Open</v>
      </c>
      <c r="N10" s="174" t="str">
        <f ca="1">IF(Q10=$R$1,Table2[[#This Row],[Status]],"")</f>
        <v>Open</v>
      </c>
      <c r="Q10" s="169">
        <f ca="1">IFERROR($Q$1-Table2[[#This Row],[Delivery Date]],"")</f>
        <v>29</v>
      </c>
      <c r="S10" t="str">
        <f>IFERROR(VLOOKUP(Table2[[#This Row],[Customer Part No]],'ICH NO'!I:M,5,0),"")</f>
        <v>ASSY</v>
      </c>
      <c r="T10">
        <f>IF(AND(S10="ASSY",Table2[[#This Row],[Stock]]&gt;Table2[[#This Row],[REST]]),Table2[[#This Row],[REST]],Table2[[#This Row],[Stock]])</f>
        <v>0</v>
      </c>
    </row>
    <row r="11" spans="1:23" x14ac:dyDescent="0.3">
      <c r="A11" s="170">
        <f>IF(Table2[[#This Row],[Customer Part No]]="","",ROW()-1)</f>
        <v>10</v>
      </c>
      <c r="B11" s="170" t="str">
        <f>IF('ADM-PER LINE ITEM'!A12="","",'ADM-PER LINE ITEM'!A12)</f>
        <v>AAS041-0000D</v>
      </c>
      <c r="C11" s="171" t="str">
        <f>IF('ADM-PER LINE ITEM'!G12="","",'ADM-PER LINE ITEM'!G12)</f>
        <v>D81110-BZ600-001</v>
      </c>
      <c r="D11" s="170" t="str">
        <f>IF('ADM-PER LINE ITEM'!F12="","",'ADM-PER LINE ITEM'!F12)</f>
        <v>4151132124</v>
      </c>
      <c r="E11" s="203">
        <f>IF('ADM-PER LINE ITEM'!E12="","",'ADM-PER LINE ITEM'!E12)</f>
        <v>5</v>
      </c>
      <c r="F11" s="31">
        <f>IF('ADM-PER LINE ITEM'!I12="","",'ADM-PER LINE ITEM'!I12)</f>
        <v>45897</v>
      </c>
      <c r="G11" s="172">
        <f>IF('ADM-PER LINE ITEM'!K12="","",'ADM-PER LINE ITEM'!K12)</f>
        <v>45901</v>
      </c>
      <c r="H11" s="170">
        <f>IF('ADM-PER LINE ITEM'!Q12="","",'ADM-PER LINE ITEM'!Q12)</f>
        <v>1</v>
      </c>
      <c r="I11" s="170">
        <f>IF('ADM-PER LINE ITEM'!R12="","",'ADM-PER LINE ITEM'!R12)</f>
        <v>1</v>
      </c>
      <c r="J11" s="174">
        <f>IF(Table2[[#This Row],[Ich No]]="","",(SUMIF('STOCK OES'!B:B,Table2[[#This Row],[Ich No]],'STOCK OES'!E:E)+SUMIF('STOCK SEALING'!B:B,Table2[[#This Row],[Ich No]],'STOCK SEALING'!E:E)))</f>
        <v>14</v>
      </c>
      <c r="K11" s="170">
        <v>0</v>
      </c>
      <c r="L11">
        <f>IFERROR(Table2[[#This Row],[REST]]-Table2[[#This Row],[Result Scan]],"")</f>
        <v>1</v>
      </c>
      <c r="M11" t="str">
        <f>IF(Table2[[#This Row],[Balance]]="","",IF(Table2[[#This Row],[Balance]]&gt;0,"Open","close"))</f>
        <v>Open</v>
      </c>
      <c r="N11" s="174" t="str">
        <f ca="1">IF(Q11=$R$1,Table2[[#This Row],[Status]],"")</f>
        <v>Open</v>
      </c>
      <c r="Q11" s="169">
        <f ca="1">IFERROR($Q$1-Table2[[#This Row],[Delivery Date]],"")</f>
        <v>29</v>
      </c>
      <c r="S11" t="str">
        <f>IFERROR(VLOOKUP(Table2[[#This Row],[Customer Part No]],'ICH NO'!I:M,5,0),"")</f>
        <v>ASSY</v>
      </c>
      <c r="T11">
        <f>IF(AND(S11="ASSY",Table2[[#This Row],[Stock]]&gt;Table2[[#This Row],[REST]]),Table2[[#This Row],[REST]],Table2[[#This Row],[Stock]])</f>
        <v>1</v>
      </c>
    </row>
    <row r="12" spans="1:23" x14ac:dyDescent="0.3">
      <c r="A12" s="170">
        <f>IF(Table2[[#This Row],[Customer Part No]]="","",ROW()-1)</f>
        <v>11</v>
      </c>
      <c r="B12" s="170" t="str">
        <f>IF('ADM-PER LINE ITEM'!A13="","",'ADM-PER LINE ITEM'!A13)</f>
        <v>AAY012-1000</v>
      </c>
      <c r="C12" s="171" t="str">
        <f>IF('ADM-PER LINE ITEM'!G13="","",'ADM-PER LINE ITEM'!G13)</f>
        <v>D81170-BZ650-001</v>
      </c>
      <c r="D12" s="170" t="str">
        <f>IF('ADM-PER LINE ITEM'!F13="","",'ADM-PER LINE ITEM'!F13)</f>
        <v>4151132124</v>
      </c>
      <c r="E12" s="203">
        <f>IF('ADM-PER LINE ITEM'!E13="","",'ADM-PER LINE ITEM'!E13)</f>
        <v>13</v>
      </c>
      <c r="F12" s="31">
        <f>IF('ADM-PER LINE ITEM'!I13="","",'ADM-PER LINE ITEM'!I13)</f>
        <v>45897</v>
      </c>
      <c r="G12" s="172">
        <f>IF('ADM-PER LINE ITEM'!K13="","",'ADM-PER LINE ITEM'!K13)</f>
        <v>45901</v>
      </c>
      <c r="H12" s="170">
        <f>IF('ADM-PER LINE ITEM'!Q13="","",'ADM-PER LINE ITEM'!Q13)</f>
        <v>1</v>
      </c>
      <c r="I12" s="170">
        <f>IF('ADM-PER LINE ITEM'!R13="","",'ADM-PER LINE ITEM'!R13)</f>
        <v>1</v>
      </c>
      <c r="J12" s="174">
        <f>IF(Table2[[#This Row],[Ich No]]="","",(SUMIF('STOCK OES'!B:B,Table2[[#This Row],[Ich No]],'STOCK OES'!E:E)+SUMIF('STOCK SEALING'!B:B,Table2[[#This Row],[Ich No]],'STOCK SEALING'!E:E)))</f>
        <v>27</v>
      </c>
      <c r="K12" s="170">
        <v>0</v>
      </c>
      <c r="L12">
        <f>IFERROR(Table2[[#This Row],[REST]]-Table2[[#This Row],[Result Scan]],"")</f>
        <v>1</v>
      </c>
      <c r="M12" t="str">
        <f>IF(Table2[[#This Row],[Balance]]="","",IF(Table2[[#This Row],[Balance]]&gt;0,"Open","close"))</f>
        <v>Open</v>
      </c>
      <c r="N12" s="174" t="str">
        <f ca="1">IF(Q12=$R$1,Table2[[#This Row],[Status]],"")</f>
        <v>Open</v>
      </c>
      <c r="Q12" s="169">
        <f ca="1">IFERROR($Q$1-Table2[[#This Row],[Delivery Date]],"")</f>
        <v>29</v>
      </c>
      <c r="S12" t="str">
        <f>IFERROR(VLOOKUP(Table2[[#This Row],[Customer Part No]],'ICH NO'!I:M,5,0),"")</f>
        <v>ASSY</v>
      </c>
      <c r="T12">
        <f>IF(AND(S12="ASSY",Table2[[#This Row],[Stock]]&gt;Table2[[#This Row],[REST]]),Table2[[#This Row],[REST]],Table2[[#This Row],[Stock]])</f>
        <v>1</v>
      </c>
    </row>
    <row r="13" spans="1:23" x14ac:dyDescent="0.3">
      <c r="A13" s="170">
        <f>IF(Table2[[#This Row],[Customer Part No]]="","",ROW()-1)</f>
        <v>12</v>
      </c>
      <c r="B13" s="170" t="str">
        <f>IF('ADM-PER LINE ITEM'!A14="","",'ADM-PER LINE ITEM'!A14)</f>
        <v>AFD011-0000D</v>
      </c>
      <c r="C13" s="171" t="str">
        <f>IF('ADM-PER LINE ITEM'!G14="","",'ADM-PER LINE ITEM'!G14)</f>
        <v>D81270-BZ010-001</v>
      </c>
      <c r="D13" s="170" t="str">
        <f>IF('ADM-PER LINE ITEM'!F14="","",'ADM-PER LINE ITEM'!F14)</f>
        <v>4151132124</v>
      </c>
      <c r="E13" s="203">
        <f>IF('ADM-PER LINE ITEM'!E14="","",'ADM-PER LINE ITEM'!E14)</f>
        <v>15</v>
      </c>
      <c r="F13" s="31">
        <f>IF('ADM-PER LINE ITEM'!I14="","",'ADM-PER LINE ITEM'!I14)</f>
        <v>45897</v>
      </c>
      <c r="G13" s="172">
        <f>IF('ADM-PER LINE ITEM'!K14="","",'ADM-PER LINE ITEM'!K14)</f>
        <v>45901</v>
      </c>
      <c r="H13" s="170">
        <f>IF('ADM-PER LINE ITEM'!Q14="","",'ADM-PER LINE ITEM'!Q14)</f>
        <v>1</v>
      </c>
      <c r="I13" s="170">
        <f>IF('ADM-PER LINE ITEM'!R14="","",'ADM-PER LINE ITEM'!R14)</f>
        <v>1</v>
      </c>
      <c r="J13" s="174">
        <f>IF(Table2[[#This Row],[Ich No]]="","",(SUMIF('STOCK OES'!B:B,Table2[[#This Row],[Ich No]],'STOCK OES'!E:E)+SUMIF('STOCK SEALING'!B:B,Table2[[#This Row],[Ich No]],'STOCK SEALING'!E:E)))</f>
        <v>0</v>
      </c>
      <c r="K13" s="170">
        <v>0</v>
      </c>
      <c r="L13">
        <f>IFERROR(Table2[[#This Row],[REST]]-Table2[[#This Row],[Result Scan]],"")</f>
        <v>1</v>
      </c>
      <c r="M13" t="str">
        <f>IF(Table2[[#This Row],[Balance]]="","",IF(Table2[[#This Row],[Balance]]&gt;0,"Open","close"))</f>
        <v>Open</v>
      </c>
      <c r="N13" s="174" t="str">
        <f ca="1">IF(Q13=$R$1,Table2[[#This Row],[Status]],"")</f>
        <v>Open</v>
      </c>
      <c r="Q13" s="169">
        <f ca="1">IFERROR($Q$1-Table2[[#This Row],[Delivery Date]],"")</f>
        <v>29</v>
      </c>
      <c r="S13" t="str">
        <f>IFERROR(VLOOKUP(Table2[[#This Row],[Customer Part No]],'ICH NO'!I:M,5,0),"")</f>
        <v>Sealing</v>
      </c>
      <c r="T13">
        <f>IF(AND(S13="ASSY",Table2[[#This Row],[Stock]]&gt;Table2[[#This Row],[REST]]),Table2[[#This Row],[REST]],Table2[[#This Row],[Stock]])</f>
        <v>0</v>
      </c>
    </row>
    <row r="14" spans="1:23" x14ac:dyDescent="0.3">
      <c r="A14" s="170">
        <f>IF(Table2[[#This Row],[Customer Part No]]="","",ROW()-1)</f>
        <v>13</v>
      </c>
      <c r="B14" s="170" t="str">
        <f>IF('ADM-PER LINE ITEM'!A15="","",'ADM-PER LINE ITEM'!A15)</f>
        <v>ADM061-9000D</v>
      </c>
      <c r="C14" s="171" t="str">
        <f>IF('ADM-PER LINE ITEM'!G15="","",'ADM-PER LINE ITEM'!G15)</f>
        <v>D81551-BZ150-001</v>
      </c>
      <c r="D14" s="170" t="str">
        <f>IF('ADM-PER LINE ITEM'!F15="","",'ADM-PER LINE ITEM'!F15)</f>
        <v>4151132124</v>
      </c>
      <c r="E14" s="203">
        <f>IF('ADM-PER LINE ITEM'!E15="","",'ADM-PER LINE ITEM'!E15)</f>
        <v>17</v>
      </c>
      <c r="F14" s="31">
        <f>IF('ADM-PER LINE ITEM'!I15="","",'ADM-PER LINE ITEM'!I15)</f>
        <v>45897</v>
      </c>
      <c r="G14" s="172">
        <f>IF('ADM-PER LINE ITEM'!K15="","",'ADM-PER LINE ITEM'!K15)</f>
        <v>45901</v>
      </c>
      <c r="H14" s="170">
        <f>IF('ADM-PER LINE ITEM'!Q15="","",'ADM-PER LINE ITEM'!Q15)</f>
        <v>13</v>
      </c>
      <c r="I14" s="170">
        <f>IF('ADM-PER LINE ITEM'!R15="","",'ADM-PER LINE ITEM'!R15)</f>
        <v>13</v>
      </c>
      <c r="J14" s="174">
        <f>IF(Table2[[#This Row],[Ich No]]="","",(SUMIF('STOCK OES'!B:B,Table2[[#This Row],[Ich No]],'STOCK OES'!E:E)+SUMIF('STOCK SEALING'!B:B,Table2[[#This Row],[Ich No]],'STOCK SEALING'!E:E)))</f>
        <v>104</v>
      </c>
      <c r="K14" s="170">
        <v>0</v>
      </c>
      <c r="L14">
        <f>IFERROR(Table2[[#This Row],[REST]]-Table2[[#This Row],[Result Scan]],"")</f>
        <v>13</v>
      </c>
      <c r="M14" t="str">
        <f>IF(Table2[[#This Row],[Balance]]="","",IF(Table2[[#This Row],[Balance]]&gt;0,"Open","close"))</f>
        <v>Open</v>
      </c>
      <c r="N14" s="174" t="str">
        <f ca="1">IF(Q14=$R$1,Table2[[#This Row],[Status]],"")</f>
        <v>Open</v>
      </c>
      <c r="Q14" s="169">
        <f ca="1">IFERROR($Q$1-Table2[[#This Row],[Delivery Date]],"")</f>
        <v>29</v>
      </c>
      <c r="S14" t="str">
        <f>IFERROR(VLOOKUP(Table2[[#This Row],[Customer Part No]],'ICH NO'!I:M,5,0),"")</f>
        <v>ASSY</v>
      </c>
      <c r="T14">
        <f>IF(AND(S14="ASSY",Table2[[#This Row],[Stock]]&gt;Table2[[#This Row],[REST]]),Table2[[#This Row],[REST]],Table2[[#This Row],[Stock]])</f>
        <v>13</v>
      </c>
    </row>
    <row r="15" spans="1:23" x14ac:dyDescent="0.3">
      <c r="A15" s="170">
        <f>IF(Table2[[#This Row],[Customer Part No]]="","",ROW()-1)</f>
        <v>14</v>
      </c>
      <c r="B15" s="170" t="str">
        <f>IF('ADM-PER LINE ITEM'!A16="","",'ADM-PER LINE ITEM'!A16)</f>
        <v>ADP231-9000D</v>
      </c>
      <c r="C15" s="171" t="str">
        <f>IF('ADM-PER LINE ITEM'!G16="","",'ADM-PER LINE ITEM'!G16)</f>
        <v>D81551-BZ240-001</v>
      </c>
      <c r="D15" s="170" t="str">
        <f>IF('ADM-PER LINE ITEM'!F16="","",'ADM-PER LINE ITEM'!F16)</f>
        <v>4151132124</v>
      </c>
      <c r="E15" s="203">
        <f>IF('ADM-PER LINE ITEM'!E16="","",'ADM-PER LINE ITEM'!E16)</f>
        <v>18</v>
      </c>
      <c r="F15" s="31">
        <f>IF('ADM-PER LINE ITEM'!I16="","",'ADM-PER LINE ITEM'!I16)</f>
        <v>45897</v>
      </c>
      <c r="G15" s="172">
        <f>IF('ADM-PER LINE ITEM'!K16="","",'ADM-PER LINE ITEM'!K16)</f>
        <v>45901</v>
      </c>
      <c r="H15" s="170">
        <f>IF('ADM-PER LINE ITEM'!Q16="","",'ADM-PER LINE ITEM'!Q16)</f>
        <v>13</v>
      </c>
      <c r="I15" s="170">
        <f>IF('ADM-PER LINE ITEM'!R16="","",'ADM-PER LINE ITEM'!R16)</f>
        <v>13</v>
      </c>
      <c r="J15" s="174">
        <f>IF(Table2[[#This Row],[Ich No]]="","",(SUMIF('STOCK OES'!B:B,Table2[[#This Row],[Ich No]],'STOCK OES'!E:E)+SUMIF('STOCK SEALING'!B:B,Table2[[#This Row],[Ich No]],'STOCK SEALING'!E:E)))</f>
        <v>49</v>
      </c>
      <c r="K15" s="170">
        <v>0</v>
      </c>
      <c r="L15">
        <f>IFERROR(Table2[[#This Row],[REST]]-Table2[[#This Row],[Result Scan]],"")</f>
        <v>13</v>
      </c>
      <c r="M15" t="str">
        <f>IF(Table2[[#This Row],[Balance]]="","",IF(Table2[[#This Row],[Balance]]&gt;0,"Open","close"))</f>
        <v>Open</v>
      </c>
      <c r="N15" s="174" t="str">
        <f ca="1">IF(Q15=$R$1,Table2[[#This Row],[Status]],"")</f>
        <v>Open</v>
      </c>
      <c r="Q15" s="169">
        <f ca="1">IFERROR($Q$1-Table2[[#This Row],[Delivery Date]],"")</f>
        <v>29</v>
      </c>
      <c r="S15" t="str">
        <f>IFERROR(VLOOKUP(Table2[[#This Row],[Customer Part No]],'ICH NO'!I:M,5,0),"")</f>
        <v>ASSY</v>
      </c>
      <c r="T15">
        <f>IF(AND(S15="ASSY",Table2[[#This Row],[Stock]]&gt;Table2[[#This Row],[REST]]),Table2[[#This Row],[REST]],Table2[[#This Row],[Stock]])</f>
        <v>13</v>
      </c>
    </row>
    <row r="16" spans="1:23" x14ac:dyDescent="0.3">
      <c r="A16" s="170">
        <f>IF(Table2[[#This Row],[Customer Part No]]="","",ROW()-1)</f>
        <v>15</v>
      </c>
      <c r="B16" s="170" t="str">
        <f>IF('ADM-PER LINE ITEM'!A17="","",'ADM-PER LINE ITEM'!A17)</f>
        <v>ADP232-9000D</v>
      </c>
      <c r="C16" s="171" t="str">
        <f>IF('ADM-PER LINE ITEM'!G17="","",'ADM-PER LINE ITEM'!G17)</f>
        <v>D81561-BZ240-001</v>
      </c>
      <c r="D16" s="170" t="str">
        <f>IF('ADM-PER LINE ITEM'!F17="","",'ADM-PER LINE ITEM'!F17)</f>
        <v>4151132124</v>
      </c>
      <c r="E16" s="203">
        <f>IF('ADM-PER LINE ITEM'!E17="","",'ADM-PER LINE ITEM'!E17)</f>
        <v>23</v>
      </c>
      <c r="F16" s="31">
        <f>IF('ADM-PER LINE ITEM'!I17="","",'ADM-PER LINE ITEM'!I17)</f>
        <v>45897</v>
      </c>
      <c r="G16" s="172">
        <f>IF('ADM-PER LINE ITEM'!K17="","",'ADM-PER LINE ITEM'!K17)</f>
        <v>45901</v>
      </c>
      <c r="H16" s="170">
        <f>IF('ADM-PER LINE ITEM'!Q17="","",'ADM-PER LINE ITEM'!Q17)</f>
        <v>12</v>
      </c>
      <c r="I16" s="170">
        <f>IF('ADM-PER LINE ITEM'!R17="","",'ADM-PER LINE ITEM'!R17)</f>
        <v>12</v>
      </c>
      <c r="J16" s="174">
        <f>IF(Table2[[#This Row],[Ich No]]="","",(SUMIF('STOCK OES'!B:B,Table2[[#This Row],[Ich No]],'STOCK OES'!E:E)+SUMIF('STOCK SEALING'!B:B,Table2[[#This Row],[Ich No]],'STOCK SEALING'!E:E)))</f>
        <v>85</v>
      </c>
      <c r="K16" s="170">
        <v>0</v>
      </c>
      <c r="L16">
        <f>IFERROR(Table2[[#This Row],[REST]]-Table2[[#This Row],[Result Scan]],"")</f>
        <v>12</v>
      </c>
      <c r="M16" t="str">
        <f>IF(Table2[[#This Row],[Balance]]="","",IF(Table2[[#This Row],[Balance]]&gt;0,"Open","close"))</f>
        <v>Open</v>
      </c>
      <c r="N16" s="174" t="str">
        <f ca="1">IF(Q16=$R$1,Table2[[#This Row],[Status]],"")</f>
        <v>Open</v>
      </c>
      <c r="Q16" s="169">
        <f ca="1">IFERROR($Q$1-Table2[[#This Row],[Delivery Date]],"")</f>
        <v>29</v>
      </c>
      <c r="S16" t="str">
        <f>IFERROR(VLOOKUP(Table2[[#This Row],[Customer Part No]],'ICH NO'!I:M,5,0),"")</f>
        <v>ASSY</v>
      </c>
      <c r="T16">
        <f>IF(AND(S16="ASSY",Table2[[#This Row],[Stock]]&gt;Table2[[#This Row],[REST]]),Table2[[#This Row],[REST]],Table2[[#This Row],[Stock]])</f>
        <v>12</v>
      </c>
    </row>
    <row r="17" spans="1:20" x14ac:dyDescent="0.3">
      <c r="A17" s="170">
        <f>IF(Table2[[#This Row],[Customer Part No]]="","",ROW()-1)</f>
        <v>16</v>
      </c>
      <c r="B17" s="170" t="str">
        <f>IF('ADM-PER LINE ITEM'!A18="","",'ADM-PER LINE ITEM'!A18)</f>
        <v>ADL012-2000D</v>
      </c>
      <c r="C17" s="171" t="str">
        <f>IF('ADM-PER LINE ITEM'!G18="","",'ADM-PER LINE ITEM'!G18)</f>
        <v>D81565-BZ010-001</v>
      </c>
      <c r="D17" s="170" t="str">
        <f>IF('ADM-PER LINE ITEM'!F18="","",'ADM-PER LINE ITEM'!F18)</f>
        <v>4151132124</v>
      </c>
      <c r="E17" s="203">
        <f>IF('ADM-PER LINE ITEM'!E18="","",'ADM-PER LINE ITEM'!E18)</f>
        <v>25</v>
      </c>
      <c r="F17" s="31">
        <f>IF('ADM-PER LINE ITEM'!I18="","",'ADM-PER LINE ITEM'!I18)</f>
        <v>45897</v>
      </c>
      <c r="G17" s="172">
        <f>IF('ADM-PER LINE ITEM'!K18="","",'ADM-PER LINE ITEM'!K18)</f>
        <v>45901</v>
      </c>
      <c r="H17" s="170">
        <f>IF('ADM-PER LINE ITEM'!Q18="","",'ADM-PER LINE ITEM'!Q18)</f>
        <v>1</v>
      </c>
      <c r="I17" s="170">
        <f>IF('ADM-PER LINE ITEM'!R18="","",'ADM-PER LINE ITEM'!R18)</f>
        <v>1</v>
      </c>
      <c r="J17" s="174">
        <f>IF(Table2[[#This Row],[Ich No]]="","",(SUMIF('STOCK OES'!B:B,Table2[[#This Row],[Ich No]],'STOCK OES'!E:E)+SUMIF('STOCK SEALING'!B:B,Table2[[#This Row],[Ich No]],'STOCK SEALING'!E:E)))</f>
        <v>0</v>
      </c>
      <c r="K17" s="170">
        <v>0</v>
      </c>
      <c r="L17">
        <f>IFERROR(Table2[[#This Row],[REST]]-Table2[[#This Row],[Result Scan]],"")</f>
        <v>1</v>
      </c>
      <c r="M17" t="str">
        <f>IF(Table2[[#This Row],[Balance]]="","",IF(Table2[[#This Row],[Balance]]&gt;0,"Open","close"))</f>
        <v>Open</v>
      </c>
      <c r="N17" s="174" t="str">
        <f ca="1">IF(Q17=$R$1,Table2[[#This Row],[Status]],"")</f>
        <v>Open</v>
      </c>
      <c r="Q17" s="169">
        <f ca="1">IFERROR($Q$1-Table2[[#This Row],[Delivery Date]],"")</f>
        <v>29</v>
      </c>
      <c r="S17" t="str">
        <f>IFERROR(VLOOKUP(Table2[[#This Row],[Customer Part No]],'ICH NO'!I:M,5,0),"")</f>
        <v>Sealing</v>
      </c>
      <c r="T17">
        <f>IF(AND(S17="ASSY",Table2[[#This Row],[Stock]]&gt;Table2[[#This Row],[REST]]),Table2[[#This Row],[REST]],Table2[[#This Row],[Stock]])</f>
        <v>0</v>
      </c>
    </row>
    <row r="18" spans="1:20" x14ac:dyDescent="0.3">
      <c r="A18" s="170">
        <f>IF(Table2[[#This Row],[Customer Part No]]="","",ROW()-1)</f>
        <v>17</v>
      </c>
      <c r="B18" s="170" t="str">
        <f>IF('ADM-PER LINE ITEM'!A19="","",'ADM-PER LINE ITEM'!A19)</f>
        <v>ADV091-0000D</v>
      </c>
      <c r="C18" s="171" t="str">
        <f>IF('ADM-PER LINE ITEM'!G19="","",'ADM-PER LINE ITEM'!G19)</f>
        <v>D81580-BZ090-001</v>
      </c>
      <c r="D18" s="170" t="str">
        <f>IF('ADM-PER LINE ITEM'!F19="","",'ADM-PER LINE ITEM'!F19)</f>
        <v>4151132124</v>
      </c>
      <c r="E18" s="203">
        <f>IF('ADM-PER LINE ITEM'!E19="","",'ADM-PER LINE ITEM'!E19)</f>
        <v>26</v>
      </c>
      <c r="F18" s="31">
        <f>IF('ADM-PER LINE ITEM'!I19="","",'ADM-PER LINE ITEM'!I19)</f>
        <v>45897</v>
      </c>
      <c r="G18" s="172">
        <f>IF('ADM-PER LINE ITEM'!K19="","",'ADM-PER LINE ITEM'!K19)</f>
        <v>45901</v>
      </c>
      <c r="H18" s="170">
        <f>IF('ADM-PER LINE ITEM'!Q19="","",'ADM-PER LINE ITEM'!Q19)</f>
        <v>1</v>
      </c>
      <c r="I18" s="170">
        <f>IF('ADM-PER LINE ITEM'!R19="","",'ADM-PER LINE ITEM'!R19)</f>
        <v>1</v>
      </c>
      <c r="J18" s="174">
        <f>IF(Table2[[#This Row],[Ich No]]="","",(SUMIF('STOCK OES'!B:B,Table2[[#This Row],[Ich No]],'STOCK OES'!E:E)+SUMIF('STOCK SEALING'!B:B,Table2[[#This Row],[Ich No]],'STOCK SEALING'!E:E)))</f>
        <v>273</v>
      </c>
      <c r="K18" s="170">
        <v>0</v>
      </c>
      <c r="L18">
        <f>IFERROR(Table2[[#This Row],[REST]]-Table2[[#This Row],[Result Scan]],"")</f>
        <v>1</v>
      </c>
      <c r="M18" t="str">
        <f>IF(Table2[[#This Row],[Balance]]="","",IF(Table2[[#This Row],[Balance]]&gt;0,"Open","close"))</f>
        <v>Open</v>
      </c>
      <c r="N18" s="174" t="str">
        <f ca="1">IF(Q18=$R$1,Table2[[#This Row],[Status]],"")</f>
        <v>Open</v>
      </c>
      <c r="Q18" s="169">
        <f ca="1">IFERROR($Q$1-Table2[[#This Row],[Delivery Date]],"")</f>
        <v>29</v>
      </c>
      <c r="S18" t="str">
        <f>IFERROR(VLOOKUP(Table2[[#This Row],[Customer Part No]],'ICH NO'!I:M,5,0),"")</f>
        <v>ASSY</v>
      </c>
      <c r="T18">
        <f>IF(AND(S18="ASSY",Table2[[#This Row],[Stock]]&gt;Table2[[#This Row],[REST]]),Table2[[#This Row],[REST]],Table2[[#This Row],[Stock]])</f>
        <v>1</v>
      </c>
    </row>
    <row r="19" spans="1:20" x14ac:dyDescent="0.3">
      <c r="A19" s="170">
        <f>IF(Table2[[#This Row],[Customer Part No]]="","",ROW()-1)</f>
        <v>18</v>
      </c>
      <c r="B19" s="170" t="str">
        <f>IF('ADM-PER LINE ITEM'!A20="","",'ADM-PER LINE ITEM'!A20)</f>
        <v>AAH091-0000D</v>
      </c>
      <c r="C19" s="171" t="str">
        <f>IF('ADM-PER LINE ITEM'!G20="","",'ADM-PER LINE ITEM'!G20)</f>
        <v>D81110-BZ140-001</v>
      </c>
      <c r="D19" s="170" t="str">
        <f>IF('ADM-PER LINE ITEM'!F20="","",'ADM-PER LINE ITEM'!F20)</f>
        <v>4151132124</v>
      </c>
      <c r="E19" s="203">
        <f>IF('ADM-PER LINE ITEM'!E20="","",'ADM-PER LINE ITEM'!E20)</f>
        <v>4</v>
      </c>
      <c r="F19" s="31">
        <f>IF('ADM-PER LINE ITEM'!I20="","",'ADM-PER LINE ITEM'!I20)</f>
        <v>45897</v>
      </c>
      <c r="G19" s="172">
        <f>IF('ADM-PER LINE ITEM'!K20="","",'ADM-PER LINE ITEM'!K20)</f>
        <v>45901</v>
      </c>
      <c r="H19" s="170">
        <f>IF('ADM-PER LINE ITEM'!Q20="","",'ADM-PER LINE ITEM'!Q20)</f>
        <v>5</v>
      </c>
      <c r="I19" s="170">
        <f>IF('ADM-PER LINE ITEM'!R20="","",'ADM-PER LINE ITEM'!R20)</f>
        <v>5</v>
      </c>
      <c r="J19" s="174">
        <f>IF(Table2[[#This Row],[Ich No]]="","",(SUMIF('STOCK OES'!B:B,Table2[[#This Row],[Ich No]],'STOCK OES'!E:E)+SUMIF('STOCK SEALING'!B:B,Table2[[#This Row],[Ich No]],'STOCK SEALING'!E:E)))</f>
        <v>13</v>
      </c>
      <c r="K19" s="170">
        <v>0</v>
      </c>
      <c r="L19">
        <f>IFERROR(Table2[[#This Row],[REST]]-Table2[[#This Row],[Result Scan]],"")</f>
        <v>5</v>
      </c>
      <c r="M19" t="str">
        <f>IF(Table2[[#This Row],[Balance]]="","",IF(Table2[[#This Row],[Balance]]&gt;0,"Open","close"))</f>
        <v>Open</v>
      </c>
      <c r="N19" s="174" t="str">
        <f ca="1">IF(Q19=$R$1,Table2[[#This Row],[Status]],"")</f>
        <v>Open</v>
      </c>
      <c r="Q19" s="169">
        <f ca="1">IFERROR($Q$1-Table2[[#This Row],[Delivery Date]],"")</f>
        <v>29</v>
      </c>
      <c r="S19" t="str">
        <f>IFERROR(VLOOKUP(Table2[[#This Row],[Customer Part No]],'ICH NO'!I:M,5,0),"")</f>
        <v>ASSY</v>
      </c>
      <c r="T19">
        <f>IF(AND(S19="ASSY",Table2[[#This Row],[Stock]]&gt;Table2[[#This Row],[REST]]),Table2[[#This Row],[REST]],Table2[[#This Row],[Stock]])</f>
        <v>5</v>
      </c>
    </row>
    <row r="20" spans="1:20" x14ac:dyDescent="0.3">
      <c r="A20" s="170">
        <f>IF(Table2[[#This Row],[Customer Part No]]="","",ROW()-1)</f>
        <v>19</v>
      </c>
      <c r="B20" s="170" t="str">
        <f>IF('ADM-PER LINE ITEM'!A21="","",'ADM-PER LINE ITEM'!A21)</f>
        <v>AAK111-1000D</v>
      </c>
      <c r="C20" s="171" t="str">
        <f>IF('ADM-PER LINE ITEM'!G21="","",'ADM-PER LINE ITEM'!G21)</f>
        <v>D81130-BZ200-001</v>
      </c>
      <c r="D20" s="170" t="str">
        <f>IF('ADM-PER LINE ITEM'!F21="","",'ADM-PER LINE ITEM'!F21)</f>
        <v>4151132124</v>
      </c>
      <c r="E20" s="203">
        <f>IF('ADM-PER LINE ITEM'!E21="","",'ADM-PER LINE ITEM'!E21)</f>
        <v>8</v>
      </c>
      <c r="F20" s="31">
        <f>IF('ADM-PER LINE ITEM'!I21="","",'ADM-PER LINE ITEM'!I21)</f>
        <v>45897</v>
      </c>
      <c r="G20" s="172">
        <f>IF('ADM-PER LINE ITEM'!K21="","",'ADM-PER LINE ITEM'!K21)</f>
        <v>45901</v>
      </c>
      <c r="H20" s="170">
        <f>IF('ADM-PER LINE ITEM'!Q21="","",'ADM-PER LINE ITEM'!Q21)</f>
        <v>4</v>
      </c>
      <c r="I20" s="170">
        <f>IF('ADM-PER LINE ITEM'!R21="","",'ADM-PER LINE ITEM'!R21)</f>
        <v>4</v>
      </c>
      <c r="J20" s="174">
        <f>IF(Table2[[#This Row],[Ich No]]="","",(SUMIF('STOCK OES'!B:B,Table2[[#This Row],[Ich No]],'STOCK OES'!E:E)+SUMIF('STOCK SEALING'!B:B,Table2[[#This Row],[Ich No]],'STOCK SEALING'!E:E)))</f>
        <v>6</v>
      </c>
      <c r="K20" s="170">
        <v>0</v>
      </c>
      <c r="L20">
        <f>IFERROR(Table2[[#This Row],[REST]]-Table2[[#This Row],[Result Scan]],"")</f>
        <v>4</v>
      </c>
      <c r="M20" t="str">
        <f>IF(Table2[[#This Row],[Balance]]="","",IF(Table2[[#This Row],[Balance]]&gt;0,"Open","close"))</f>
        <v>Open</v>
      </c>
      <c r="N20" s="174" t="str">
        <f ca="1">IF(Q20=$R$1,Table2[[#This Row],[Status]],"")</f>
        <v>Open</v>
      </c>
      <c r="Q20" s="169">
        <f ca="1">IFERROR($Q$1-Table2[[#This Row],[Delivery Date]],"")</f>
        <v>29</v>
      </c>
      <c r="S20" t="str">
        <f>IFERROR(VLOOKUP(Table2[[#This Row],[Customer Part No]],'ICH NO'!I:M,5,0),"")</f>
        <v>ASSY</v>
      </c>
      <c r="T20">
        <f>IF(AND(S20="ASSY",Table2[[#This Row],[Stock]]&gt;Table2[[#This Row],[REST]]),Table2[[#This Row],[REST]],Table2[[#This Row],[Stock]])</f>
        <v>4</v>
      </c>
    </row>
    <row r="21" spans="1:20" x14ac:dyDescent="0.3">
      <c r="A21" s="170">
        <f>IF(Table2[[#This Row],[Customer Part No]]="","",ROW()-1)</f>
        <v>20</v>
      </c>
      <c r="B21" s="170" t="str">
        <f>IF('ADM-PER LINE ITEM'!A22="","",'ADM-PER LINE ITEM'!A22)</f>
        <v>AAG012-0000D</v>
      </c>
      <c r="C21" s="171" t="str">
        <f>IF('ADM-PER LINE ITEM'!G22="","",'ADM-PER LINE ITEM'!G22)</f>
        <v>D81150-BZ110-001</v>
      </c>
      <c r="D21" s="170" t="str">
        <f>IF('ADM-PER LINE ITEM'!F22="","",'ADM-PER LINE ITEM'!F22)</f>
        <v>4151132124</v>
      </c>
      <c r="E21" s="203">
        <f>IF('ADM-PER LINE ITEM'!E22="","",'ADM-PER LINE ITEM'!E22)</f>
        <v>10</v>
      </c>
      <c r="F21" s="31">
        <f>IF('ADM-PER LINE ITEM'!I22="","",'ADM-PER LINE ITEM'!I22)</f>
        <v>45897</v>
      </c>
      <c r="G21" s="172">
        <f>IF('ADM-PER LINE ITEM'!K22="","",'ADM-PER LINE ITEM'!K22)</f>
        <v>45901</v>
      </c>
      <c r="H21" s="170">
        <f>IF('ADM-PER LINE ITEM'!Q22="","",'ADM-PER LINE ITEM'!Q22)</f>
        <v>1</v>
      </c>
      <c r="I21" s="170">
        <f>IF('ADM-PER LINE ITEM'!R22="","",'ADM-PER LINE ITEM'!R22)</f>
        <v>1</v>
      </c>
      <c r="J21" s="174">
        <f>IF(Table2[[#This Row],[Ich No]]="","",(SUMIF('STOCK OES'!B:B,Table2[[#This Row],[Ich No]],'STOCK OES'!E:E)+SUMIF('STOCK SEALING'!B:B,Table2[[#This Row],[Ich No]],'STOCK SEALING'!E:E)))</f>
        <v>67</v>
      </c>
      <c r="K21" s="170">
        <v>0</v>
      </c>
      <c r="L21">
        <f>IFERROR(Table2[[#This Row],[REST]]-Table2[[#This Row],[Result Scan]],"")</f>
        <v>1</v>
      </c>
      <c r="M21" t="str">
        <f>IF(Table2[[#This Row],[Balance]]="","",IF(Table2[[#This Row],[Balance]]&gt;0,"Open","close"))</f>
        <v>Open</v>
      </c>
      <c r="N21" s="174" t="str">
        <f ca="1">IF(Q21=$R$1,Table2[[#This Row],[Status]],"")</f>
        <v>Open</v>
      </c>
      <c r="Q21" s="169">
        <f ca="1">IFERROR($Q$1-Table2[[#This Row],[Delivery Date]],"")</f>
        <v>29</v>
      </c>
      <c r="S21" t="str">
        <f>IFERROR(VLOOKUP(Table2[[#This Row],[Customer Part No]],'ICH NO'!I:M,5,0),"")</f>
        <v>ASSY</v>
      </c>
      <c r="T21">
        <f>IF(AND(S21="ASSY",Table2[[#This Row],[Stock]]&gt;Table2[[#This Row],[REST]]),Table2[[#This Row],[REST]],Table2[[#This Row],[Stock]])</f>
        <v>1</v>
      </c>
    </row>
    <row r="22" spans="1:20" x14ac:dyDescent="0.3">
      <c r="A22" s="170">
        <f>IF(Table2[[#This Row],[Customer Part No]]="","",ROW()-1)</f>
        <v>21</v>
      </c>
      <c r="B22" s="170" t="str">
        <f>IF('ADM-PER LINE ITEM'!A23="","",'ADM-PER LINE ITEM'!A23)</f>
        <v>AAV022-0000D</v>
      </c>
      <c r="C22" s="171" t="str">
        <f>IF('ADM-PER LINE ITEM'!G23="","",'ADM-PER LINE ITEM'!G23)</f>
        <v>D81150-BZ800-001</v>
      </c>
      <c r="D22" s="170" t="str">
        <f>IF('ADM-PER LINE ITEM'!F23="","",'ADM-PER LINE ITEM'!F23)</f>
        <v>4151132124</v>
      </c>
      <c r="E22" s="203">
        <f>IF('ADM-PER LINE ITEM'!E23="","",'ADM-PER LINE ITEM'!E23)</f>
        <v>12</v>
      </c>
      <c r="F22" s="31">
        <f>IF('ADM-PER LINE ITEM'!I23="","",'ADM-PER LINE ITEM'!I23)</f>
        <v>45897</v>
      </c>
      <c r="G22" s="172">
        <f>IF('ADM-PER LINE ITEM'!K23="","",'ADM-PER LINE ITEM'!K23)</f>
        <v>45901</v>
      </c>
      <c r="H22" s="170">
        <f>IF('ADM-PER LINE ITEM'!Q23="","",'ADM-PER LINE ITEM'!Q23)</f>
        <v>2</v>
      </c>
      <c r="I22" s="170">
        <f>IF('ADM-PER LINE ITEM'!R23="","",'ADM-PER LINE ITEM'!R23)</f>
        <v>2</v>
      </c>
      <c r="J22" s="174">
        <f>IF(Table2[[#This Row],[Ich No]]="","",(SUMIF('STOCK OES'!B:B,Table2[[#This Row],[Ich No]],'STOCK OES'!E:E)+SUMIF('STOCK SEALING'!B:B,Table2[[#This Row],[Ich No]],'STOCK SEALING'!E:E)))</f>
        <v>3</v>
      </c>
      <c r="K22" s="170">
        <v>0</v>
      </c>
      <c r="L22">
        <f>IFERROR(Table2[[#This Row],[REST]]-Table2[[#This Row],[Result Scan]],"")</f>
        <v>2</v>
      </c>
      <c r="M22" t="str">
        <f>IF(Table2[[#This Row],[Balance]]="","",IF(Table2[[#This Row],[Balance]]&gt;0,"Open","close"))</f>
        <v>Open</v>
      </c>
      <c r="N22" s="174" t="str">
        <f ca="1">IF(Q22=$R$1,Table2[[#This Row],[Status]],"")</f>
        <v>Open</v>
      </c>
      <c r="Q22" s="169">
        <f ca="1">IFERROR($Q$1-Table2[[#This Row],[Delivery Date]],"")</f>
        <v>29</v>
      </c>
      <c r="S22" t="str">
        <f>IFERROR(VLOOKUP(Table2[[#This Row],[Customer Part No]],'ICH NO'!I:M,5,0),"")</f>
        <v>ASSY</v>
      </c>
      <c r="T22">
        <f>IF(AND(S22="ASSY",Table2[[#This Row],[Stock]]&gt;Table2[[#This Row],[REST]]),Table2[[#This Row],[REST]],Table2[[#This Row],[Stock]])</f>
        <v>2</v>
      </c>
    </row>
    <row r="23" spans="1:20" x14ac:dyDescent="0.3">
      <c r="A23" s="170">
        <f>IF(Table2[[#This Row],[Customer Part No]]="","",ROW()-1)</f>
        <v>22</v>
      </c>
      <c r="B23" s="170" t="str">
        <f>IF('ADM-PER LINE ITEM'!A24="","",'ADM-PER LINE ITEM'!A24)</f>
        <v>AAS102-1000D</v>
      </c>
      <c r="C23" s="171" t="str">
        <f>IF('ADM-PER LINE ITEM'!G24="","",'ADM-PER LINE ITEM'!G24)</f>
        <v>D81170-BZ660-001</v>
      </c>
      <c r="D23" s="170" t="str">
        <f>IF('ADM-PER LINE ITEM'!F24="","",'ADM-PER LINE ITEM'!F24)</f>
        <v>4151132124</v>
      </c>
      <c r="E23" s="203">
        <f>IF('ADM-PER LINE ITEM'!E24="","",'ADM-PER LINE ITEM'!E24)</f>
        <v>14</v>
      </c>
      <c r="F23" s="31">
        <f>IF('ADM-PER LINE ITEM'!I24="","",'ADM-PER LINE ITEM'!I24)</f>
        <v>45897</v>
      </c>
      <c r="G23" s="172">
        <f>IF('ADM-PER LINE ITEM'!K24="","",'ADM-PER LINE ITEM'!K24)</f>
        <v>45901</v>
      </c>
      <c r="H23" s="170">
        <f>IF('ADM-PER LINE ITEM'!Q24="","",'ADM-PER LINE ITEM'!Q24)</f>
        <v>5</v>
      </c>
      <c r="I23" s="170">
        <f>IF('ADM-PER LINE ITEM'!R24="","",'ADM-PER LINE ITEM'!R24)</f>
        <v>5</v>
      </c>
      <c r="J23" s="174">
        <f>IF(Table2[[#This Row],[Ich No]]="","",(SUMIF('STOCK OES'!B:B,Table2[[#This Row],[Ich No]],'STOCK OES'!E:E)+SUMIF('STOCK SEALING'!B:B,Table2[[#This Row],[Ich No]],'STOCK SEALING'!E:E)))</f>
        <v>7</v>
      </c>
      <c r="K23" s="170">
        <v>0</v>
      </c>
      <c r="L23">
        <f>IFERROR(Table2[[#This Row],[REST]]-Table2[[#This Row],[Result Scan]],"")</f>
        <v>5</v>
      </c>
      <c r="M23" t="str">
        <f>IF(Table2[[#This Row],[Balance]]="","",IF(Table2[[#This Row],[Balance]]&gt;0,"Open","close"))</f>
        <v>Open</v>
      </c>
      <c r="N23" s="174" t="str">
        <f ca="1">IF(Q23=$R$1,Table2[[#This Row],[Status]],"")</f>
        <v>Open</v>
      </c>
      <c r="Q23" s="169">
        <f ca="1">IFERROR($Q$1-Table2[[#This Row],[Delivery Date]],"")</f>
        <v>29</v>
      </c>
      <c r="S23" t="str">
        <f>IFERROR(VLOOKUP(Table2[[#This Row],[Customer Part No]],'ICH NO'!I:M,5,0),"")</f>
        <v>ASSY</v>
      </c>
      <c r="T23">
        <f>IF(AND(S23="ASSY",Table2[[#This Row],[Stock]]&gt;Table2[[#This Row],[REST]]),Table2[[#This Row],[REST]],Table2[[#This Row],[Stock]])</f>
        <v>5</v>
      </c>
    </row>
    <row r="24" spans="1:20" x14ac:dyDescent="0.3">
      <c r="A24" s="170">
        <f>IF(Table2[[#This Row],[Customer Part No]]="","",ROW()-1)</f>
        <v>23</v>
      </c>
      <c r="B24" s="170" t="str">
        <f>IF('ADM-PER LINE ITEM'!A25="","",'ADM-PER LINE ITEM'!A25)</f>
        <v>ADL011-0000D</v>
      </c>
      <c r="C24" s="171" t="str">
        <f>IF('ADM-PER LINE ITEM'!G25="","",'ADM-PER LINE ITEM'!G25)</f>
        <v>D81550-BZ190-001</v>
      </c>
      <c r="D24" s="170" t="str">
        <f>IF('ADM-PER LINE ITEM'!F25="","",'ADM-PER LINE ITEM'!F25)</f>
        <v>4151132124</v>
      </c>
      <c r="E24" s="203">
        <f>IF('ADM-PER LINE ITEM'!E25="","",'ADM-PER LINE ITEM'!E25)</f>
        <v>16</v>
      </c>
      <c r="F24" s="31">
        <f>IF('ADM-PER LINE ITEM'!I25="","",'ADM-PER LINE ITEM'!I25)</f>
        <v>45897</v>
      </c>
      <c r="G24" s="172">
        <f>IF('ADM-PER LINE ITEM'!K25="","",'ADM-PER LINE ITEM'!K25)</f>
        <v>45901</v>
      </c>
      <c r="H24" s="170">
        <f>IF('ADM-PER LINE ITEM'!Q25="","",'ADM-PER LINE ITEM'!Q25)</f>
        <v>1</v>
      </c>
      <c r="I24" s="170">
        <f>IF('ADM-PER LINE ITEM'!R25="","",'ADM-PER LINE ITEM'!R25)</f>
        <v>1</v>
      </c>
      <c r="J24" s="174">
        <f>IF(Table2[[#This Row],[Ich No]]="","",(SUMIF('STOCK OES'!B:B,Table2[[#This Row],[Ich No]],'STOCK OES'!E:E)+SUMIF('STOCK SEALING'!B:B,Table2[[#This Row],[Ich No]],'STOCK SEALING'!E:E)))</f>
        <v>62</v>
      </c>
      <c r="K24" s="170">
        <v>0</v>
      </c>
      <c r="L24">
        <f>IFERROR(Table2[[#This Row],[REST]]-Table2[[#This Row],[Result Scan]],"")</f>
        <v>1</v>
      </c>
      <c r="M24" t="str">
        <f>IF(Table2[[#This Row],[Balance]]="","",IF(Table2[[#This Row],[Balance]]&gt;0,"Open","close"))</f>
        <v>Open</v>
      </c>
      <c r="N24" s="174" t="str">
        <f ca="1">IF(Q24=$R$1,Table2[[#This Row],[Status]],"")</f>
        <v>Open</v>
      </c>
      <c r="Q24" s="169">
        <f ca="1">IFERROR($Q$1-Table2[[#This Row],[Delivery Date]],"")</f>
        <v>29</v>
      </c>
      <c r="S24" t="str">
        <f>IFERROR(VLOOKUP(Table2[[#This Row],[Customer Part No]],'ICH NO'!I:M,5,0),"")</f>
        <v>ASSY</v>
      </c>
      <c r="T24">
        <f>IF(AND(S24="ASSY",Table2[[#This Row],[Stock]]&gt;Table2[[#This Row],[REST]]),Table2[[#This Row],[REST]],Table2[[#This Row],[Stock]])</f>
        <v>1</v>
      </c>
    </row>
    <row r="25" spans="1:20" x14ac:dyDescent="0.3">
      <c r="A25" s="170">
        <f>IF(Table2[[#This Row],[Customer Part No]]="","",ROW()-1)</f>
        <v>24</v>
      </c>
      <c r="B25" s="170" t="str">
        <f>IF('ADM-PER LINE ITEM'!A26="","",'ADM-PER LINE ITEM'!A26)</f>
        <v>ADM072-9000D</v>
      </c>
      <c r="C25" s="171" t="str">
        <f>IF('ADM-PER LINE ITEM'!G26="","",'ADM-PER LINE ITEM'!G26)</f>
        <v>D81561-BZ150-001</v>
      </c>
      <c r="D25" s="170" t="str">
        <f>IF('ADM-PER LINE ITEM'!F26="","",'ADM-PER LINE ITEM'!F26)</f>
        <v>4151132124</v>
      </c>
      <c r="E25" s="203">
        <f>IF('ADM-PER LINE ITEM'!E26="","",'ADM-PER LINE ITEM'!E26)</f>
        <v>22</v>
      </c>
      <c r="F25" s="31">
        <f>IF('ADM-PER LINE ITEM'!I26="","",'ADM-PER LINE ITEM'!I26)</f>
        <v>45897</v>
      </c>
      <c r="G25" s="172">
        <f>IF('ADM-PER LINE ITEM'!K26="","",'ADM-PER LINE ITEM'!K26)</f>
        <v>45901</v>
      </c>
      <c r="H25" s="170">
        <f>IF('ADM-PER LINE ITEM'!Q26="","",'ADM-PER LINE ITEM'!Q26)</f>
        <v>11</v>
      </c>
      <c r="I25" s="170">
        <f>IF('ADM-PER LINE ITEM'!R26="","",'ADM-PER LINE ITEM'!R26)</f>
        <v>11</v>
      </c>
      <c r="J25" s="174">
        <f>IF(Table2[[#This Row],[Ich No]]="","",(SUMIF('STOCK OES'!B:B,Table2[[#This Row],[Ich No]],'STOCK OES'!E:E)+SUMIF('STOCK SEALING'!B:B,Table2[[#This Row],[Ich No]],'STOCK SEALING'!E:E)))</f>
        <v>74</v>
      </c>
      <c r="K25" s="170">
        <v>0</v>
      </c>
      <c r="L25">
        <f>IFERROR(Table2[[#This Row],[REST]]-Table2[[#This Row],[Result Scan]],"")</f>
        <v>11</v>
      </c>
      <c r="M25" t="str">
        <f>IF(Table2[[#This Row],[Balance]]="","",IF(Table2[[#This Row],[Balance]]&gt;0,"Open","close"))</f>
        <v>Open</v>
      </c>
      <c r="N25" s="174" t="str">
        <f ca="1">IF(Q25=$R$1,Table2[[#This Row],[Status]],"")</f>
        <v>Open</v>
      </c>
      <c r="Q25" s="169">
        <f ca="1">IFERROR($Q$1-Table2[[#This Row],[Delivery Date]],"")</f>
        <v>29</v>
      </c>
      <c r="S25" t="str">
        <f>IFERROR(VLOOKUP(Table2[[#This Row],[Customer Part No]],'ICH NO'!I:M,5,0),"")</f>
        <v>ASSY</v>
      </c>
      <c r="T25">
        <f>IF(AND(S25="ASSY",Table2[[#This Row],[Stock]]&gt;Table2[[#This Row],[REST]]),Table2[[#This Row],[REST]],Table2[[#This Row],[Stock]])</f>
        <v>11</v>
      </c>
    </row>
    <row r="26" spans="1:20" x14ac:dyDescent="0.3">
      <c r="A26" s="170">
        <f>IF(Table2[[#This Row],[Customer Part No]]="","",ROW()-1)</f>
        <v>25</v>
      </c>
      <c r="B26" s="170" t="str">
        <f>IF('ADM-PER LINE ITEM'!A27="","",'ADM-PER LINE ITEM'!A27)</f>
        <v>SD0961-3860R</v>
      </c>
      <c r="C26" s="171" t="str">
        <f>IF('ADM-PER LINE ITEM'!G27="","",'ADM-PER LINE ITEM'!G27)</f>
        <v>D90049-51161-001</v>
      </c>
      <c r="D26" s="170" t="str">
        <f>IF('ADM-PER LINE ITEM'!F27="","",'ADM-PER LINE ITEM'!F27)</f>
        <v>4151132124</v>
      </c>
      <c r="E26" s="203">
        <f>IF('ADM-PER LINE ITEM'!E27="","",'ADM-PER LINE ITEM'!E27)</f>
        <v>28</v>
      </c>
      <c r="F26" s="31">
        <f>IF('ADM-PER LINE ITEM'!I27="","",'ADM-PER LINE ITEM'!I27)</f>
        <v>45897</v>
      </c>
      <c r="G26" s="172">
        <f>IF('ADM-PER LINE ITEM'!K27="","",'ADM-PER LINE ITEM'!K27)</f>
        <v>45901</v>
      </c>
      <c r="H26" s="170">
        <f>IF('ADM-PER LINE ITEM'!Q27="","",'ADM-PER LINE ITEM'!Q27)</f>
        <v>6</v>
      </c>
      <c r="I26" s="170">
        <f>IF('ADM-PER LINE ITEM'!R27="","",'ADM-PER LINE ITEM'!R27)</f>
        <v>6</v>
      </c>
      <c r="J26" s="174">
        <f>IF(Table2[[#This Row],[Ich No]]="","",(SUMIF('STOCK OES'!B:B,Table2[[#This Row],[Ich No]],'STOCK OES'!E:E)+SUMIF('STOCK SEALING'!B:B,Table2[[#This Row],[Ich No]],'STOCK SEALING'!E:E)))</f>
        <v>6</v>
      </c>
      <c r="K26" s="170">
        <v>0</v>
      </c>
      <c r="L26">
        <f>IFERROR(Table2[[#This Row],[REST]]-Table2[[#This Row],[Result Scan]],"")</f>
        <v>6</v>
      </c>
      <c r="M26" t="str">
        <f>IF(Table2[[#This Row],[Balance]]="","",IF(Table2[[#This Row],[Balance]]&gt;0,"Open","close"))</f>
        <v>Open</v>
      </c>
      <c r="N26" s="174" t="str">
        <f ca="1">IF(Q26=$R$1,Table2[[#This Row],[Status]],"")</f>
        <v>Open</v>
      </c>
      <c r="Q26" s="169">
        <f ca="1">IFERROR($Q$1-Table2[[#This Row],[Delivery Date]],"")</f>
        <v>29</v>
      </c>
      <c r="S26" t="str">
        <f>IFERROR(VLOOKUP(Table2[[#This Row],[Customer Part No]],'ICH NO'!I:M,5,0),"")</f>
        <v>Sealing</v>
      </c>
      <c r="T26">
        <f>IF(AND(S26="ASSY",Table2[[#This Row],[Stock]]&gt;Table2[[#This Row],[REST]]),Table2[[#This Row],[REST]],Table2[[#This Row],[Stock]])</f>
        <v>6</v>
      </c>
    </row>
    <row r="27" spans="1:20" x14ac:dyDescent="0.3">
      <c r="A27" s="170">
        <f>IF(Table2[[#This Row],[Customer Part No]]="","",ROW()-1)</f>
        <v>26</v>
      </c>
      <c r="B27" s="170" t="str">
        <f>IF('ADM-PER LINE ITEM'!A28="","",'ADM-PER LINE ITEM'!A28)</f>
        <v>AAG011-1000</v>
      </c>
      <c r="C27" s="171" t="str">
        <f>IF('ADM-PER LINE ITEM'!G28="","",'ADM-PER LINE ITEM'!G28)</f>
        <v>D81130-BZ070-001</v>
      </c>
      <c r="D27" s="170" t="str">
        <f>IF('ADM-PER LINE ITEM'!F28="","",'ADM-PER LINE ITEM'!F28)</f>
        <v>4151132124</v>
      </c>
      <c r="E27" s="203">
        <f>IF('ADM-PER LINE ITEM'!E28="","",'ADM-PER LINE ITEM'!E28)</f>
        <v>7</v>
      </c>
      <c r="F27" s="31">
        <f>IF('ADM-PER LINE ITEM'!I28="","",'ADM-PER LINE ITEM'!I28)</f>
        <v>45897</v>
      </c>
      <c r="G27" s="172">
        <f>IF('ADM-PER LINE ITEM'!K28="","",'ADM-PER LINE ITEM'!K28)</f>
        <v>45901</v>
      </c>
      <c r="H27" s="170">
        <f>IF('ADM-PER LINE ITEM'!Q28="","",'ADM-PER LINE ITEM'!Q28)</f>
        <v>6</v>
      </c>
      <c r="I27" s="170">
        <f>IF('ADM-PER LINE ITEM'!R28="","",'ADM-PER LINE ITEM'!R28)</f>
        <v>6</v>
      </c>
      <c r="J27" s="174">
        <f>IF(Table2[[#This Row],[Ich No]]="","",(SUMIF('STOCK OES'!B:B,Table2[[#This Row],[Ich No]],'STOCK OES'!E:E)+SUMIF('STOCK SEALING'!B:B,Table2[[#This Row],[Ich No]],'STOCK SEALING'!E:E)))</f>
        <v>81</v>
      </c>
      <c r="K27" s="170">
        <v>0</v>
      </c>
      <c r="L27">
        <f>IFERROR(Table2[[#This Row],[REST]]-Table2[[#This Row],[Result Scan]],"")</f>
        <v>6</v>
      </c>
      <c r="M27" t="str">
        <f>IF(Table2[[#This Row],[Balance]]="","",IF(Table2[[#This Row],[Balance]]&gt;0,"Open","close"))</f>
        <v>Open</v>
      </c>
      <c r="N27" s="174" t="str">
        <f ca="1">IF(Q27=$R$1,Table2[[#This Row],[Status]],"")</f>
        <v>Open</v>
      </c>
      <c r="Q27" s="169">
        <f ca="1">IFERROR($Q$1-Table2[[#This Row],[Delivery Date]],"")</f>
        <v>29</v>
      </c>
      <c r="S27" t="str">
        <f>IFERROR(VLOOKUP(Table2[[#This Row],[Customer Part No]],'ICH NO'!I:M,5,0),"")</f>
        <v>ASSY</v>
      </c>
      <c r="T27">
        <f>IF(AND(S27="ASSY",Table2[[#This Row],[Stock]]&gt;Table2[[#This Row],[REST]]),Table2[[#This Row],[REST]],Table2[[#This Row],[Stock]])</f>
        <v>6</v>
      </c>
    </row>
    <row r="28" spans="1:20" x14ac:dyDescent="0.3">
      <c r="A28" s="170">
        <f>IF(Table2[[#This Row],[Customer Part No]]="","",ROW()-1)</f>
        <v>27</v>
      </c>
      <c r="B28" s="170" t="str">
        <f>IF('ADM-PER LINE ITEM'!A29="","",'ADM-PER LINE ITEM'!A29)</f>
        <v>AAC022-0000D</v>
      </c>
      <c r="C28" s="171" t="str">
        <f>IF('ADM-PER LINE ITEM'!G29="","",'ADM-PER LINE ITEM'!G29)</f>
        <v>D81150-BZ010-001</v>
      </c>
      <c r="D28" s="170" t="str">
        <f>IF('ADM-PER LINE ITEM'!F29="","",'ADM-PER LINE ITEM'!F29)</f>
        <v>4151132124</v>
      </c>
      <c r="E28" s="203">
        <f>IF('ADM-PER LINE ITEM'!E29="","",'ADM-PER LINE ITEM'!E29)</f>
        <v>9</v>
      </c>
      <c r="F28" s="31">
        <f>IF('ADM-PER LINE ITEM'!I29="","",'ADM-PER LINE ITEM'!I29)</f>
        <v>45897</v>
      </c>
      <c r="G28" s="172">
        <f>IF('ADM-PER LINE ITEM'!K29="","",'ADM-PER LINE ITEM'!K29)</f>
        <v>45901</v>
      </c>
      <c r="H28" s="170">
        <f>IF('ADM-PER LINE ITEM'!Q29="","",'ADM-PER LINE ITEM'!Q29)</f>
        <v>1</v>
      </c>
      <c r="I28" s="170">
        <f>IF('ADM-PER LINE ITEM'!R29="","",'ADM-PER LINE ITEM'!R29)</f>
        <v>1</v>
      </c>
      <c r="J28" s="174">
        <f>IF(Table2[[#This Row],[Ich No]]="","",(SUMIF('STOCK OES'!B:B,Table2[[#This Row],[Ich No]],'STOCK OES'!E:E)+SUMIF('STOCK SEALING'!B:B,Table2[[#This Row],[Ich No]],'STOCK SEALING'!E:E)))</f>
        <v>35</v>
      </c>
      <c r="K28" s="170">
        <v>0</v>
      </c>
      <c r="L28">
        <f>IFERROR(Table2[[#This Row],[REST]]-Table2[[#This Row],[Result Scan]],"")</f>
        <v>1</v>
      </c>
      <c r="M28" t="str">
        <f>IF(Table2[[#This Row],[Balance]]="","",IF(Table2[[#This Row],[Balance]]&gt;0,"Open","close"))</f>
        <v>Open</v>
      </c>
      <c r="N28" s="174" t="str">
        <f ca="1">IF(Q28=$R$1,Table2[[#This Row],[Status]],"")</f>
        <v>Open</v>
      </c>
      <c r="Q28" s="169">
        <f ca="1">IFERROR($Q$1-Table2[[#This Row],[Delivery Date]],"")</f>
        <v>29</v>
      </c>
      <c r="S28" t="str">
        <f>IFERROR(VLOOKUP(Table2[[#This Row],[Customer Part No]],'ICH NO'!I:M,5,0),"")</f>
        <v>ASSY</v>
      </c>
      <c r="T28">
        <f>IF(AND(S28="ASSY",Table2[[#This Row],[Stock]]&gt;Table2[[#This Row],[REST]]),Table2[[#This Row],[REST]],Table2[[#This Row],[Stock]])</f>
        <v>1</v>
      </c>
    </row>
    <row r="29" spans="1:20" x14ac:dyDescent="0.3">
      <c r="A29" s="170">
        <f>IF(Table2[[#This Row],[Customer Part No]]="","",ROW()-1)</f>
        <v>28</v>
      </c>
      <c r="B29" s="170" t="str">
        <f>IF('ADM-PER LINE ITEM'!A30="","",'ADM-PER LINE ITEM'!A30)</f>
        <v>ADC092-9000D</v>
      </c>
      <c r="C29" s="171" t="str">
        <f>IF('ADM-PER LINE ITEM'!G30="","",'ADM-PER LINE ITEM'!G30)</f>
        <v>D81561-BZ010-001</v>
      </c>
      <c r="D29" s="170" t="str">
        <f>IF('ADM-PER LINE ITEM'!F30="","",'ADM-PER LINE ITEM'!F30)</f>
        <v>4151132124</v>
      </c>
      <c r="E29" s="203">
        <f>IF('ADM-PER LINE ITEM'!E30="","",'ADM-PER LINE ITEM'!E30)</f>
        <v>20</v>
      </c>
      <c r="F29" s="31">
        <f>IF('ADM-PER LINE ITEM'!I30="","",'ADM-PER LINE ITEM'!I30)</f>
        <v>45897</v>
      </c>
      <c r="G29" s="172">
        <f>IF('ADM-PER LINE ITEM'!K30="","",'ADM-PER LINE ITEM'!K30)</f>
        <v>45901</v>
      </c>
      <c r="H29" s="170">
        <f>IF('ADM-PER LINE ITEM'!Q30="","",'ADM-PER LINE ITEM'!Q30)</f>
        <v>1</v>
      </c>
      <c r="I29" s="170">
        <f>IF('ADM-PER LINE ITEM'!R30="","",'ADM-PER LINE ITEM'!R30)</f>
        <v>1</v>
      </c>
      <c r="J29" s="174">
        <f>IF(Table2[[#This Row],[Ich No]]="","",(SUMIF('STOCK OES'!B:B,Table2[[#This Row],[Ich No]],'STOCK OES'!E:E)+SUMIF('STOCK SEALING'!B:B,Table2[[#This Row],[Ich No]],'STOCK SEALING'!E:E)))</f>
        <v>63</v>
      </c>
      <c r="K29" s="170">
        <v>0</v>
      </c>
      <c r="L29">
        <f>IFERROR(Table2[[#This Row],[REST]]-Table2[[#This Row],[Result Scan]],"")</f>
        <v>1</v>
      </c>
      <c r="M29" t="str">
        <f>IF(Table2[[#This Row],[Balance]]="","",IF(Table2[[#This Row],[Balance]]&gt;0,"Open","close"))</f>
        <v>Open</v>
      </c>
      <c r="N29" s="174" t="str">
        <f ca="1">IF(Q29=$R$1,Table2[[#This Row],[Status]],"")</f>
        <v>Open</v>
      </c>
      <c r="Q29" s="169">
        <f ca="1">IFERROR($Q$1-Table2[[#This Row],[Delivery Date]],"")</f>
        <v>29</v>
      </c>
      <c r="S29" t="str">
        <f>IFERROR(VLOOKUP(Table2[[#This Row],[Customer Part No]],'ICH NO'!I:M,5,0),"")</f>
        <v>ASSY</v>
      </c>
      <c r="T29">
        <f>IF(AND(S29="ASSY",Table2[[#This Row],[Stock]]&gt;Table2[[#This Row],[REST]]),Table2[[#This Row],[REST]],Table2[[#This Row],[Stock]])</f>
        <v>1</v>
      </c>
    </row>
    <row r="30" spans="1:20" x14ac:dyDescent="0.3">
      <c r="A30" s="170">
        <f>IF(Table2[[#This Row],[Customer Part No]]="","",ROW()-1)</f>
        <v>29</v>
      </c>
      <c r="B30" s="170" t="str">
        <f>IF('ADM-PER LINE ITEM'!A31="","",'ADM-PER LINE ITEM'!A31)</f>
        <v>ADS042-9000D</v>
      </c>
      <c r="C30" s="171" t="str">
        <f>IF('ADM-PER LINE ITEM'!G31="","",'ADM-PER LINE ITEM'!G31)</f>
        <v>D81561-BZ310-001</v>
      </c>
      <c r="D30" s="170" t="str">
        <f>IF('ADM-PER LINE ITEM'!F31="","",'ADM-PER LINE ITEM'!F31)</f>
        <v>4151132124</v>
      </c>
      <c r="E30" s="203">
        <f>IF('ADM-PER LINE ITEM'!E31="","",'ADM-PER LINE ITEM'!E31)</f>
        <v>24</v>
      </c>
      <c r="F30" s="31">
        <f>IF('ADM-PER LINE ITEM'!I31="","",'ADM-PER LINE ITEM'!I31)</f>
        <v>45897</v>
      </c>
      <c r="G30" s="172">
        <f>IF('ADM-PER LINE ITEM'!K31="","",'ADM-PER LINE ITEM'!K31)</f>
        <v>45901</v>
      </c>
      <c r="H30" s="170">
        <f>IF('ADM-PER LINE ITEM'!Q31="","",'ADM-PER LINE ITEM'!Q31)</f>
        <v>1</v>
      </c>
      <c r="I30" s="170">
        <f>IF('ADM-PER LINE ITEM'!R31="","",'ADM-PER LINE ITEM'!R31)</f>
        <v>1</v>
      </c>
      <c r="J30" s="174">
        <f>IF(Table2[[#This Row],[Ich No]]="","",(SUMIF('STOCK OES'!B:B,Table2[[#This Row],[Ich No]],'STOCK OES'!E:E)+SUMIF('STOCK SEALING'!B:B,Table2[[#This Row],[Ich No]],'STOCK SEALING'!E:E)))</f>
        <v>56</v>
      </c>
      <c r="K30" s="170">
        <v>0</v>
      </c>
      <c r="L30">
        <f>IFERROR(Table2[[#This Row],[REST]]-Table2[[#This Row],[Result Scan]],"")</f>
        <v>1</v>
      </c>
      <c r="M30" t="str">
        <f>IF(Table2[[#This Row],[Balance]]="","",IF(Table2[[#This Row],[Balance]]&gt;0,"Open","close"))</f>
        <v>Open</v>
      </c>
      <c r="N30" s="174" t="str">
        <f ca="1">IF(Q30=$R$1,Table2[[#This Row],[Status]],"")</f>
        <v>Open</v>
      </c>
      <c r="Q30" s="169">
        <f ca="1">IFERROR($Q$1-Table2[[#This Row],[Delivery Date]],"")</f>
        <v>29</v>
      </c>
      <c r="S30" t="str">
        <f>IFERROR(VLOOKUP(Table2[[#This Row],[Customer Part No]],'ICH NO'!I:M,5,0),"")</f>
        <v>ASSY</v>
      </c>
      <c r="T30">
        <f>IF(AND(S30="ASSY",Table2[[#This Row],[Stock]]&gt;Table2[[#This Row],[REST]]),Table2[[#This Row],[REST]],Table2[[#This Row],[Stock]])</f>
        <v>1</v>
      </c>
    </row>
    <row r="31" spans="1:20" x14ac:dyDescent="0.3">
      <c r="A31" s="170">
        <f>IF(Table2[[#This Row],[Customer Part No]]="","",ROW()-1)</f>
        <v>30</v>
      </c>
      <c r="B31" s="170" t="str">
        <f>IF('ADM-PER LINE ITEM'!A32="","",'ADM-PER LINE ITEM'!A32)</f>
        <v>SD0961-5100</v>
      </c>
      <c r="C31" s="171" t="str">
        <f>IF('ADM-PER LINE ITEM'!G32="","",'ADM-PER LINE ITEM'!G32)</f>
        <v>D90049-51125-001</v>
      </c>
      <c r="D31" s="170" t="str">
        <f>IF('ADM-PER LINE ITEM'!F32="","",'ADM-PER LINE ITEM'!F32)</f>
        <v>4151132124</v>
      </c>
      <c r="E31" s="203">
        <f>IF('ADM-PER LINE ITEM'!E32="","",'ADM-PER LINE ITEM'!E32)</f>
        <v>27</v>
      </c>
      <c r="F31" s="31">
        <f>IF('ADM-PER LINE ITEM'!I32="","",'ADM-PER LINE ITEM'!I32)</f>
        <v>45897</v>
      </c>
      <c r="G31" s="172">
        <f>IF('ADM-PER LINE ITEM'!K32="","",'ADM-PER LINE ITEM'!K32)</f>
        <v>45901</v>
      </c>
      <c r="H31" s="170">
        <f>IF('ADM-PER LINE ITEM'!Q32="","",'ADM-PER LINE ITEM'!Q32)</f>
        <v>5</v>
      </c>
      <c r="I31" s="170">
        <f>IF('ADM-PER LINE ITEM'!R32="","",'ADM-PER LINE ITEM'!R32)</f>
        <v>5</v>
      </c>
      <c r="J31" s="174">
        <f>IF(Table2[[#This Row],[Ich No]]="","",(SUMIF('STOCK OES'!B:B,Table2[[#This Row],[Ich No]],'STOCK OES'!E:E)+SUMIF('STOCK SEALING'!B:B,Table2[[#This Row],[Ich No]],'STOCK SEALING'!E:E)))</f>
        <v>3</v>
      </c>
      <c r="K31" s="170">
        <v>0</v>
      </c>
      <c r="L31">
        <f>IFERROR(Table2[[#This Row],[REST]]-Table2[[#This Row],[Result Scan]],"")</f>
        <v>5</v>
      </c>
      <c r="M31" t="str">
        <f>IF(Table2[[#This Row],[Balance]]="","",IF(Table2[[#This Row],[Balance]]&gt;0,"Open","close"))</f>
        <v>Open</v>
      </c>
      <c r="N31" s="174" t="str">
        <f ca="1">IF(Q31=$R$1,Table2[[#This Row],[Status]],"")</f>
        <v>Open</v>
      </c>
      <c r="Q31" s="169">
        <f ca="1">IFERROR($Q$1-Table2[[#This Row],[Delivery Date]],"")</f>
        <v>29</v>
      </c>
      <c r="S31" t="str">
        <f>IFERROR(VLOOKUP(Table2[[#This Row],[Customer Part No]],'ICH NO'!I:M,5,0),"")</f>
        <v>Sealing</v>
      </c>
      <c r="T31">
        <f>IF(AND(S31="ASSY",Table2[[#This Row],[Stock]]&gt;Table2[[#This Row],[REST]]),Table2[[#This Row],[REST]],Table2[[#This Row],[Stock]])</f>
        <v>3</v>
      </c>
    </row>
    <row r="32" spans="1:20" x14ac:dyDescent="0.3">
      <c r="A32" s="170">
        <f>IF(Table2[[#This Row],[Customer Part No]]="","",ROW()-1)</f>
        <v>31</v>
      </c>
      <c r="B32" s="170" t="str">
        <f>IF('ADM-PER LINE ITEM'!A33="","",'ADM-PER LINE ITEM'!A33)</f>
        <v>SD0961-6790</v>
      </c>
      <c r="C32" s="171" t="str">
        <f>IF('ADM-PER LINE ITEM'!G33="","",'ADM-PER LINE ITEM'!G33)</f>
        <v>D9004A-81006-001</v>
      </c>
      <c r="D32" s="170" t="str">
        <f>IF('ADM-PER LINE ITEM'!F33="","",'ADM-PER LINE ITEM'!F33)</f>
        <v>4151132124</v>
      </c>
      <c r="E32" s="203">
        <f>IF('ADM-PER LINE ITEM'!E33="","",'ADM-PER LINE ITEM'!E33)</f>
        <v>29</v>
      </c>
      <c r="F32" s="31">
        <f>IF('ADM-PER LINE ITEM'!I33="","",'ADM-PER LINE ITEM'!I33)</f>
        <v>45897</v>
      </c>
      <c r="G32" s="172">
        <f>IF('ADM-PER LINE ITEM'!K33="","",'ADM-PER LINE ITEM'!K33)</f>
        <v>45901</v>
      </c>
      <c r="H32" s="170">
        <f>IF('ADM-PER LINE ITEM'!Q33="","",'ADM-PER LINE ITEM'!Q33)</f>
        <v>11</v>
      </c>
      <c r="I32" s="170">
        <f>IF('ADM-PER LINE ITEM'!R33="","",'ADM-PER LINE ITEM'!R33)</f>
        <v>11</v>
      </c>
      <c r="J32" s="174">
        <f>IF(Table2[[#This Row],[Ich No]]="","",(SUMIF('STOCK OES'!B:B,Table2[[#This Row],[Ich No]],'STOCK OES'!E:E)+SUMIF('STOCK SEALING'!B:B,Table2[[#This Row],[Ich No]],'STOCK SEALING'!E:E)))</f>
        <v>12</v>
      </c>
      <c r="K32" s="170">
        <v>0</v>
      </c>
      <c r="L32">
        <f>IFERROR(Table2[[#This Row],[REST]]-Table2[[#This Row],[Result Scan]],"")</f>
        <v>11</v>
      </c>
      <c r="M32" t="str">
        <f>IF(Table2[[#This Row],[Balance]]="","",IF(Table2[[#This Row],[Balance]]&gt;0,"Open","close"))</f>
        <v>Open</v>
      </c>
      <c r="N32" s="174" t="str">
        <f ca="1">IF(Q32=$R$1,Table2[[#This Row],[Status]],"")</f>
        <v>Open</v>
      </c>
      <c r="Q32" s="169">
        <f ca="1">IFERROR($Q$1-Table2[[#This Row],[Delivery Date]],"")</f>
        <v>29</v>
      </c>
      <c r="S32" t="str">
        <f>IFERROR(VLOOKUP(Table2[[#This Row],[Customer Part No]],'ICH NO'!I:M,5,0),"")</f>
        <v>Sealing</v>
      </c>
      <c r="T32">
        <f>IF(AND(S32="ASSY",Table2[[#This Row],[Stock]]&gt;Table2[[#This Row],[REST]]),Table2[[#This Row],[REST]],Table2[[#This Row],[Stock]])</f>
        <v>12</v>
      </c>
    </row>
    <row r="33" spans="1:20" x14ac:dyDescent="0.3">
      <c r="A33" s="170">
        <f>IF(Table2[[#This Row],[Customer Part No]]="","",ROW()-1)</f>
        <v>32</v>
      </c>
      <c r="B33" s="170" t="str">
        <f>IF('ADM-PER LINE ITEM'!A34="","",'ADM-PER LINE ITEM'!A34)</f>
        <v>SD1961-3860R</v>
      </c>
      <c r="C33" s="171" t="str">
        <f>IF('ADM-PER LINE ITEM'!G34="","",'ADM-PER LINE ITEM'!G34)</f>
        <v>D9004A-81027-001</v>
      </c>
      <c r="D33" s="170" t="str">
        <f>IF('ADM-PER LINE ITEM'!F34="","",'ADM-PER LINE ITEM'!F34)</f>
        <v>4151132124</v>
      </c>
      <c r="E33" s="203">
        <f>IF('ADM-PER LINE ITEM'!E34="","",'ADM-PER LINE ITEM'!E34)</f>
        <v>31</v>
      </c>
      <c r="F33" s="31">
        <f>IF('ADM-PER LINE ITEM'!I34="","",'ADM-PER LINE ITEM'!I34)</f>
        <v>45897</v>
      </c>
      <c r="G33" s="172">
        <f>IF('ADM-PER LINE ITEM'!K34="","",'ADM-PER LINE ITEM'!K34)</f>
        <v>45901</v>
      </c>
      <c r="H33" s="170">
        <f>IF('ADM-PER LINE ITEM'!Q34="","",'ADM-PER LINE ITEM'!Q34)</f>
        <v>5</v>
      </c>
      <c r="I33" s="170">
        <f>IF('ADM-PER LINE ITEM'!R34="","",'ADM-PER LINE ITEM'!R34)</f>
        <v>5</v>
      </c>
      <c r="J33" s="174">
        <f>IF(Table2[[#This Row],[Ich No]]="","",(SUMIF('STOCK OES'!B:B,Table2[[#This Row],[Ich No]],'STOCK OES'!E:E)+SUMIF('STOCK SEALING'!B:B,Table2[[#This Row],[Ich No]],'STOCK SEALING'!E:E)))</f>
        <v>8</v>
      </c>
      <c r="K33" s="170">
        <v>0</v>
      </c>
      <c r="L33">
        <f>IFERROR(Table2[[#This Row],[REST]]-Table2[[#This Row],[Result Scan]],"")</f>
        <v>5</v>
      </c>
      <c r="M33" t="str">
        <f>IF(Table2[[#This Row],[Balance]]="","",IF(Table2[[#This Row],[Balance]]&gt;0,"Open","close"))</f>
        <v>Open</v>
      </c>
      <c r="N33" s="174" t="str">
        <f ca="1">IF(Q33=$R$1,Table2[[#This Row],[Status]],"")</f>
        <v>Open</v>
      </c>
      <c r="Q33" s="169">
        <f ca="1">IFERROR($Q$1-Table2[[#This Row],[Delivery Date]],"")</f>
        <v>29</v>
      </c>
      <c r="S33" t="str">
        <f>IFERROR(VLOOKUP(Table2[[#This Row],[Customer Part No]],'ICH NO'!I:M,5,0),"")</f>
        <v>Sealing</v>
      </c>
      <c r="T33">
        <f>IF(AND(S33="ASSY",Table2[[#This Row],[Stock]]&gt;Table2[[#This Row],[REST]]),Table2[[#This Row],[REST]],Table2[[#This Row],[Stock]])</f>
        <v>8</v>
      </c>
    </row>
    <row r="34" spans="1:20" x14ac:dyDescent="0.3">
      <c r="A34" s="170">
        <f>IF(Table2[[#This Row],[Customer Part No]]="","",ROW()-1)</f>
        <v>33</v>
      </c>
      <c r="B34" s="170" t="str">
        <f>IF('ADM-PER LINE ITEM'!A35="","",'ADM-PER LINE ITEM'!A35)</f>
        <v>ADL011-9000D</v>
      </c>
      <c r="C34" s="171" t="str">
        <f>IF('ADM-PER LINE ITEM'!G35="","",'ADM-PER LINE ITEM'!G35)</f>
        <v>D81551-BZ090-001</v>
      </c>
      <c r="D34" s="170" t="str">
        <f>IF('ADM-PER LINE ITEM'!F35="","",'ADM-PER LINE ITEM'!F35)</f>
        <v>4141005108</v>
      </c>
      <c r="E34" s="203">
        <f>IF('ADM-PER LINE ITEM'!E35="","",'ADM-PER LINE ITEM'!E35)</f>
        <v>10</v>
      </c>
      <c r="F34" s="31">
        <f>IF('ADM-PER LINE ITEM'!I35="","",'ADM-PER LINE ITEM'!I35)</f>
        <v>45810</v>
      </c>
      <c r="G34" s="172">
        <f>IF('ADM-PER LINE ITEM'!K35="","",'ADM-PER LINE ITEM'!K35)</f>
        <v>45838</v>
      </c>
      <c r="H34" s="170">
        <f>IF('ADM-PER LINE ITEM'!Q35="","",'ADM-PER LINE ITEM'!Q35)</f>
        <v>10</v>
      </c>
      <c r="I34" s="170">
        <f>IF('ADM-PER LINE ITEM'!R35="","",'ADM-PER LINE ITEM'!R35)</f>
        <v>10</v>
      </c>
      <c r="J34" s="174">
        <f>IF(Table2[[#This Row],[Ich No]]="","",(SUMIF('STOCK OES'!B:B,Table2[[#This Row],[Ich No]],'STOCK OES'!E:E)+SUMIF('STOCK SEALING'!B:B,Table2[[#This Row],[Ich No]],'STOCK SEALING'!E:E)))</f>
        <v>88</v>
      </c>
      <c r="K34" s="170">
        <v>0</v>
      </c>
      <c r="L34">
        <f>IFERROR(Table2[[#This Row],[REST]]-Table2[[#This Row],[Result Scan]],"")</f>
        <v>10</v>
      </c>
      <c r="M34" t="str">
        <f>IF(Table2[[#This Row],[Balance]]="","",IF(Table2[[#This Row],[Balance]]&gt;0,"Open","close"))</f>
        <v>Open</v>
      </c>
      <c r="N34" s="174" t="str">
        <f ca="1">IF(Q34=$R$1,Table2[[#This Row],[Status]],"")</f>
        <v/>
      </c>
      <c r="Q34" s="169">
        <f ca="1">IFERROR($Q$1-Table2[[#This Row],[Delivery Date]],"")</f>
        <v>92</v>
      </c>
      <c r="S34" t="str">
        <f>IFERROR(VLOOKUP(Table2[[#This Row],[Customer Part No]],'ICH NO'!I:M,5,0),"")</f>
        <v>ASSY</v>
      </c>
      <c r="T34">
        <f>IF(AND(S34="ASSY",Table2[[#This Row],[Stock]]&gt;Table2[[#This Row],[REST]]),Table2[[#This Row],[REST]],Table2[[#This Row],[Stock]])</f>
        <v>10</v>
      </c>
    </row>
    <row r="35" spans="1:20" x14ac:dyDescent="0.3">
      <c r="A35" s="170">
        <f>IF(Table2[[#This Row],[Customer Part No]]="","",ROW()-1)</f>
        <v>34</v>
      </c>
      <c r="B35" s="170" t="str">
        <f>IF('ADM-PER LINE ITEM'!A36="","",'ADM-PER LINE ITEM'!A36)</f>
        <v>ADL011-9000D</v>
      </c>
      <c r="C35" s="171" t="str">
        <f>IF('ADM-PER LINE ITEM'!G36="","",'ADM-PER LINE ITEM'!G36)</f>
        <v>D81551-BZ090-001</v>
      </c>
      <c r="D35" s="170" t="str">
        <f>IF('ADM-PER LINE ITEM'!F36="","",'ADM-PER LINE ITEM'!F36)</f>
        <v>4141005108</v>
      </c>
      <c r="E35" s="203">
        <f>IF('ADM-PER LINE ITEM'!E36="","",'ADM-PER LINE ITEM'!E36)</f>
        <v>21</v>
      </c>
      <c r="F35" s="31">
        <f>IF('ADM-PER LINE ITEM'!I36="","",'ADM-PER LINE ITEM'!I36)</f>
        <v>45810</v>
      </c>
      <c r="G35" s="172">
        <f>IF('ADM-PER LINE ITEM'!K36="","",'ADM-PER LINE ITEM'!K36)</f>
        <v>45838</v>
      </c>
      <c r="H35" s="170">
        <f>IF('ADM-PER LINE ITEM'!Q36="","",'ADM-PER LINE ITEM'!Q36)</f>
        <v>10</v>
      </c>
      <c r="I35" s="170">
        <f>IF('ADM-PER LINE ITEM'!R36="","",'ADM-PER LINE ITEM'!R36)</f>
        <v>10</v>
      </c>
      <c r="J35" s="174">
        <f>IF(Table2[[#This Row],[Ich No]]="","",(SUMIF('STOCK OES'!B:B,Table2[[#This Row],[Ich No]],'STOCK OES'!E:E)+SUMIF('STOCK SEALING'!B:B,Table2[[#This Row],[Ich No]],'STOCK SEALING'!E:E)))</f>
        <v>88</v>
      </c>
      <c r="K35" s="170">
        <v>0</v>
      </c>
      <c r="L35">
        <f>IFERROR(Table2[[#This Row],[REST]]-Table2[[#This Row],[Result Scan]],"")</f>
        <v>10</v>
      </c>
      <c r="M35" t="str">
        <f>IF(Table2[[#This Row],[Balance]]="","",IF(Table2[[#This Row],[Balance]]&gt;0,"Open","close"))</f>
        <v>Open</v>
      </c>
      <c r="N35" s="174" t="str">
        <f ca="1">IF(Q35=$R$1,Table2[[#This Row],[Status]],"")</f>
        <v/>
      </c>
      <c r="Q35" s="169">
        <f ca="1">IFERROR($Q$1-Table2[[#This Row],[Delivery Date]],"")</f>
        <v>92</v>
      </c>
      <c r="S35" t="str">
        <f>IFERROR(VLOOKUP(Table2[[#This Row],[Customer Part No]],'ICH NO'!I:M,5,0),"")</f>
        <v>ASSY</v>
      </c>
      <c r="T35">
        <f>IF(AND(S35="ASSY",Table2[[#This Row],[Stock]]&gt;Table2[[#This Row],[REST]]),Table2[[#This Row],[REST]],Table2[[#This Row],[Stock]])</f>
        <v>10</v>
      </c>
    </row>
    <row r="36" spans="1:20" x14ac:dyDescent="0.3">
      <c r="A36" s="170">
        <f>IF(Table2[[#This Row],[Customer Part No]]="","",ROW()-1)</f>
        <v>35</v>
      </c>
      <c r="B36" s="170" t="str">
        <f>IF('ADM-PER LINE ITEM'!A37="","",'ADM-PER LINE ITEM'!A37)</f>
        <v>ADL011-9000D</v>
      </c>
      <c r="C36" s="171" t="str">
        <f>IF('ADM-PER LINE ITEM'!G37="","",'ADM-PER LINE ITEM'!G37)</f>
        <v>D81551-BZ090-001</v>
      </c>
      <c r="D36" s="170" t="str">
        <f>IF('ADM-PER LINE ITEM'!F37="","",'ADM-PER LINE ITEM'!F37)</f>
        <v>4141005119</v>
      </c>
      <c r="E36" s="203">
        <f>IF('ADM-PER LINE ITEM'!E37="","",'ADM-PER LINE ITEM'!E37)</f>
        <v>16</v>
      </c>
      <c r="F36" s="31">
        <f>IF('ADM-PER LINE ITEM'!I37="","",'ADM-PER LINE ITEM'!I37)</f>
        <v>45820</v>
      </c>
      <c r="G36" s="172">
        <f>IF('ADM-PER LINE ITEM'!K37="","",'ADM-PER LINE ITEM'!K37)</f>
        <v>45838</v>
      </c>
      <c r="H36" s="170">
        <f>IF('ADM-PER LINE ITEM'!Q37="","",'ADM-PER LINE ITEM'!Q37)</f>
        <v>10</v>
      </c>
      <c r="I36" s="170">
        <f>IF('ADM-PER LINE ITEM'!R37="","",'ADM-PER LINE ITEM'!R37)</f>
        <v>10</v>
      </c>
      <c r="J36" s="174">
        <f>IF(Table2[[#This Row],[Ich No]]="","",(SUMIF('STOCK OES'!B:B,Table2[[#This Row],[Ich No]],'STOCK OES'!E:E)+SUMIF('STOCK SEALING'!B:B,Table2[[#This Row],[Ich No]],'STOCK SEALING'!E:E)))</f>
        <v>88</v>
      </c>
      <c r="K36" s="170">
        <v>0</v>
      </c>
      <c r="L36">
        <f>IFERROR(Table2[[#This Row],[REST]]-Table2[[#This Row],[Result Scan]],"")</f>
        <v>10</v>
      </c>
      <c r="M36" t="str">
        <f>IF(Table2[[#This Row],[Balance]]="","",IF(Table2[[#This Row],[Balance]]&gt;0,"Open","close"))</f>
        <v>Open</v>
      </c>
      <c r="N36" s="174" t="str">
        <f ca="1">IF(Q36=$R$1,Table2[[#This Row],[Status]],"")</f>
        <v/>
      </c>
      <c r="Q36" s="169">
        <f ca="1">IFERROR($Q$1-Table2[[#This Row],[Delivery Date]],"")</f>
        <v>92</v>
      </c>
      <c r="S36" t="str">
        <f>IFERROR(VLOOKUP(Table2[[#This Row],[Customer Part No]],'ICH NO'!I:M,5,0),"")</f>
        <v>ASSY</v>
      </c>
      <c r="T36">
        <f>IF(AND(S36="ASSY",Table2[[#This Row],[Stock]]&gt;Table2[[#This Row],[REST]]),Table2[[#This Row],[REST]],Table2[[#This Row],[Stock]])</f>
        <v>10</v>
      </c>
    </row>
    <row r="37" spans="1:20" x14ac:dyDescent="0.3">
      <c r="A37" s="170">
        <f>IF(Table2[[#This Row],[Customer Part No]]="","",ROW()-1)</f>
        <v>36</v>
      </c>
      <c r="B37" s="170" t="str">
        <f>IF('ADM-PER LINE ITEM'!A38="","",'ADM-PER LINE ITEM'!A38)</f>
        <v>ADL011-9000D</v>
      </c>
      <c r="C37" s="171" t="str">
        <f>IF('ADM-PER LINE ITEM'!G38="","",'ADM-PER LINE ITEM'!G38)</f>
        <v>D81551-BZ090-001</v>
      </c>
      <c r="D37" s="170" t="str">
        <f>IF('ADM-PER LINE ITEM'!F38="","",'ADM-PER LINE ITEM'!F38)</f>
        <v>4141005132</v>
      </c>
      <c r="E37" s="203">
        <f>IF('ADM-PER LINE ITEM'!E38="","",'ADM-PER LINE ITEM'!E38)</f>
        <v>10</v>
      </c>
      <c r="F37" s="31">
        <f>IF('ADM-PER LINE ITEM'!I38="","",'ADM-PER LINE ITEM'!I38)</f>
        <v>45827</v>
      </c>
      <c r="G37" s="172">
        <f>IF('ADM-PER LINE ITEM'!K38="","",'ADM-PER LINE ITEM'!K38)</f>
        <v>45838</v>
      </c>
      <c r="H37" s="170">
        <f>IF('ADM-PER LINE ITEM'!Q38="","",'ADM-PER LINE ITEM'!Q38)</f>
        <v>10</v>
      </c>
      <c r="I37" s="170">
        <f>IF('ADM-PER LINE ITEM'!R38="","",'ADM-PER LINE ITEM'!R38)</f>
        <v>10</v>
      </c>
      <c r="J37" s="174">
        <f>IF(Table2[[#This Row],[Ich No]]="","",(SUMIF('STOCK OES'!B:B,Table2[[#This Row],[Ich No]],'STOCK OES'!E:E)+SUMIF('STOCK SEALING'!B:B,Table2[[#This Row],[Ich No]],'STOCK SEALING'!E:E)))</f>
        <v>88</v>
      </c>
      <c r="K37" s="170">
        <v>0</v>
      </c>
      <c r="L37">
        <f>IFERROR(Table2[[#This Row],[REST]]-Table2[[#This Row],[Result Scan]],"")</f>
        <v>10</v>
      </c>
      <c r="M37" t="str">
        <f>IF(Table2[[#This Row],[Balance]]="","",IF(Table2[[#This Row],[Balance]]&gt;0,"Open","close"))</f>
        <v>Open</v>
      </c>
      <c r="N37" s="174" t="str">
        <f ca="1">IF(Q37=$R$1,Table2[[#This Row],[Status]],"")</f>
        <v/>
      </c>
      <c r="Q37" s="169">
        <f ca="1">IFERROR($Q$1-Table2[[#This Row],[Delivery Date]],"")</f>
        <v>92</v>
      </c>
      <c r="S37" t="str">
        <f>IFERROR(VLOOKUP(Table2[[#This Row],[Customer Part No]],'ICH NO'!I:M,5,0),"")</f>
        <v>ASSY</v>
      </c>
      <c r="T37">
        <f>IF(AND(S37="ASSY",Table2[[#This Row],[Stock]]&gt;Table2[[#This Row],[REST]]),Table2[[#This Row],[REST]],Table2[[#This Row],[Stock]])</f>
        <v>10</v>
      </c>
    </row>
    <row r="38" spans="1:20" x14ac:dyDescent="0.3">
      <c r="A38" s="170">
        <f>IF(Table2[[#This Row],[Customer Part No]]="","",ROW()-1)</f>
        <v>37</v>
      </c>
      <c r="B38" s="170" t="str">
        <f>IF('ADM-PER LINE ITEM'!A39="","",'ADM-PER LINE ITEM'!A39)</f>
        <v>ADL011-9000D</v>
      </c>
      <c r="C38" s="171" t="str">
        <f>IF('ADM-PER LINE ITEM'!G39="","",'ADM-PER LINE ITEM'!G39)</f>
        <v>D81551-BZ090-001</v>
      </c>
      <c r="D38" s="170" t="str">
        <f>IF('ADM-PER LINE ITEM'!F39="","",'ADM-PER LINE ITEM'!F39)</f>
        <v>4141005132</v>
      </c>
      <c r="E38" s="203">
        <f>IF('ADM-PER LINE ITEM'!E39="","",'ADM-PER LINE ITEM'!E39)</f>
        <v>12</v>
      </c>
      <c r="F38" s="31">
        <f>IF('ADM-PER LINE ITEM'!I39="","",'ADM-PER LINE ITEM'!I39)</f>
        <v>45827</v>
      </c>
      <c r="G38" s="172">
        <f>IF('ADM-PER LINE ITEM'!K39="","",'ADM-PER LINE ITEM'!K39)</f>
        <v>45838</v>
      </c>
      <c r="H38" s="170">
        <f>IF('ADM-PER LINE ITEM'!Q39="","",'ADM-PER LINE ITEM'!Q39)</f>
        <v>10</v>
      </c>
      <c r="I38" s="170">
        <f>IF('ADM-PER LINE ITEM'!R39="","",'ADM-PER LINE ITEM'!R39)</f>
        <v>10</v>
      </c>
      <c r="J38" s="174">
        <f>IF(Table2[[#This Row],[Ich No]]="","",(SUMIF('STOCK OES'!B:B,Table2[[#This Row],[Ich No]],'STOCK OES'!E:E)+SUMIF('STOCK SEALING'!B:B,Table2[[#This Row],[Ich No]],'STOCK SEALING'!E:E)))</f>
        <v>88</v>
      </c>
      <c r="K38" s="170">
        <v>0</v>
      </c>
      <c r="L38">
        <f>IFERROR(Table2[[#This Row],[REST]]-Table2[[#This Row],[Result Scan]],"")</f>
        <v>10</v>
      </c>
      <c r="M38" t="str">
        <f>IF(Table2[[#This Row],[Balance]]="","",IF(Table2[[#This Row],[Balance]]&gt;0,"Open","close"))</f>
        <v>Open</v>
      </c>
      <c r="N38" s="174" t="str">
        <f ca="1">IF(Q38=$R$1,Table2[[#This Row],[Status]],"")</f>
        <v/>
      </c>
      <c r="Q38" s="169">
        <f ca="1">IFERROR($Q$1-Table2[[#This Row],[Delivery Date]],"")</f>
        <v>92</v>
      </c>
      <c r="S38" t="str">
        <f>IFERROR(VLOOKUP(Table2[[#This Row],[Customer Part No]],'ICH NO'!I:M,5,0),"")</f>
        <v>ASSY</v>
      </c>
      <c r="T38">
        <f>IF(AND(S38="ASSY",Table2[[#This Row],[Stock]]&gt;Table2[[#This Row],[REST]]),Table2[[#This Row],[REST]],Table2[[#This Row],[Stock]])</f>
        <v>10</v>
      </c>
    </row>
    <row r="39" spans="1:20" x14ac:dyDescent="0.3">
      <c r="A39" s="170">
        <f>IF(Table2[[#This Row],[Customer Part No]]="","",ROW()-1)</f>
        <v>38</v>
      </c>
      <c r="B39" s="170" t="str">
        <f>IF('ADM-PER LINE ITEM'!A40="","",'ADM-PER LINE ITEM'!A40)</f>
        <v>ADL011-9000D</v>
      </c>
      <c r="C39" s="171" t="str">
        <f>IF('ADM-PER LINE ITEM'!G40="","",'ADM-PER LINE ITEM'!G40)</f>
        <v>D81551-BZ090-001</v>
      </c>
      <c r="D39" s="170" t="str">
        <f>IF('ADM-PER LINE ITEM'!F40="","",'ADM-PER LINE ITEM'!F40)</f>
        <v>4141005132</v>
      </c>
      <c r="E39" s="203">
        <f>IF('ADM-PER LINE ITEM'!E40="","",'ADM-PER LINE ITEM'!E40)</f>
        <v>14</v>
      </c>
      <c r="F39" s="31">
        <f>IF('ADM-PER LINE ITEM'!I40="","",'ADM-PER LINE ITEM'!I40)</f>
        <v>45827</v>
      </c>
      <c r="G39" s="172">
        <f>IF('ADM-PER LINE ITEM'!K40="","",'ADM-PER LINE ITEM'!K40)</f>
        <v>45838</v>
      </c>
      <c r="H39" s="170">
        <f>IF('ADM-PER LINE ITEM'!Q40="","",'ADM-PER LINE ITEM'!Q40)</f>
        <v>10</v>
      </c>
      <c r="I39" s="170">
        <f>IF('ADM-PER LINE ITEM'!R40="","",'ADM-PER LINE ITEM'!R40)</f>
        <v>10</v>
      </c>
      <c r="J39" s="174">
        <f>IF(Table2[[#This Row],[Ich No]]="","",(SUMIF('STOCK OES'!B:B,Table2[[#This Row],[Ich No]],'STOCK OES'!E:E)+SUMIF('STOCK SEALING'!B:B,Table2[[#This Row],[Ich No]],'STOCK SEALING'!E:E)))</f>
        <v>88</v>
      </c>
      <c r="K39" s="170">
        <v>0</v>
      </c>
      <c r="L39">
        <f>IFERROR(Table2[[#This Row],[REST]]-Table2[[#This Row],[Result Scan]],"")</f>
        <v>10</v>
      </c>
      <c r="M39" t="str">
        <f>IF(Table2[[#This Row],[Balance]]="","",IF(Table2[[#This Row],[Balance]]&gt;0,"Open","close"))</f>
        <v>Open</v>
      </c>
      <c r="N39" s="174" t="str">
        <f ca="1">IF(Q39=$R$1,Table2[[#This Row],[Status]],"")</f>
        <v/>
      </c>
      <c r="Q39" s="169">
        <f ca="1">IFERROR($Q$1-Table2[[#This Row],[Delivery Date]],"")</f>
        <v>92</v>
      </c>
      <c r="S39" t="str">
        <f>IFERROR(VLOOKUP(Table2[[#This Row],[Customer Part No]],'ICH NO'!I:M,5,0),"")</f>
        <v>ASSY</v>
      </c>
      <c r="T39">
        <f>IF(AND(S39="ASSY",Table2[[#This Row],[Stock]]&gt;Table2[[#This Row],[REST]]),Table2[[#This Row],[REST]],Table2[[#This Row],[Stock]])</f>
        <v>10</v>
      </c>
    </row>
    <row r="40" spans="1:20" x14ac:dyDescent="0.3">
      <c r="A40" s="170">
        <f>IF(Table2[[#This Row],[Customer Part No]]="","",ROW()-1)</f>
        <v>39</v>
      </c>
      <c r="B40" s="170" t="str">
        <f>IF('ADM-PER LINE ITEM'!A41="","",'ADM-PER LINE ITEM'!A41)</f>
        <v>ADL011-9000D</v>
      </c>
      <c r="C40" s="171" t="str">
        <f>IF('ADM-PER LINE ITEM'!G41="","",'ADM-PER LINE ITEM'!G41)</f>
        <v>D81551-BZ090-001</v>
      </c>
      <c r="D40" s="170" t="str">
        <f>IF('ADM-PER LINE ITEM'!F41="","",'ADM-PER LINE ITEM'!F41)</f>
        <v>4141005132</v>
      </c>
      <c r="E40" s="203">
        <f>IF('ADM-PER LINE ITEM'!E41="","",'ADM-PER LINE ITEM'!E41)</f>
        <v>19</v>
      </c>
      <c r="F40" s="31">
        <f>IF('ADM-PER LINE ITEM'!I41="","",'ADM-PER LINE ITEM'!I41)</f>
        <v>45827</v>
      </c>
      <c r="G40" s="172">
        <f>IF('ADM-PER LINE ITEM'!K41="","",'ADM-PER LINE ITEM'!K41)</f>
        <v>45838</v>
      </c>
      <c r="H40" s="170">
        <f>IF('ADM-PER LINE ITEM'!Q41="","",'ADM-PER LINE ITEM'!Q41)</f>
        <v>10</v>
      </c>
      <c r="I40" s="170">
        <f>IF('ADM-PER LINE ITEM'!R41="","",'ADM-PER LINE ITEM'!R41)</f>
        <v>10</v>
      </c>
      <c r="J40" s="174">
        <f>IF(Table2[[#This Row],[Ich No]]="","",(SUMIF('STOCK OES'!B:B,Table2[[#This Row],[Ich No]],'STOCK OES'!E:E)+SUMIF('STOCK SEALING'!B:B,Table2[[#This Row],[Ich No]],'STOCK SEALING'!E:E)))</f>
        <v>88</v>
      </c>
      <c r="K40" s="170">
        <v>0</v>
      </c>
      <c r="L40">
        <f>IFERROR(Table2[[#This Row],[REST]]-Table2[[#This Row],[Result Scan]],"")</f>
        <v>10</v>
      </c>
      <c r="M40" t="str">
        <f>IF(Table2[[#This Row],[Balance]]="","",IF(Table2[[#This Row],[Balance]]&gt;0,"Open","close"))</f>
        <v>Open</v>
      </c>
      <c r="N40" s="174" t="str">
        <f ca="1">IF(Q40=$R$1,Table2[[#This Row],[Status]],"")</f>
        <v/>
      </c>
      <c r="Q40" s="169">
        <f ca="1">IFERROR($Q$1-Table2[[#This Row],[Delivery Date]],"")</f>
        <v>92</v>
      </c>
      <c r="S40" t="str">
        <f>IFERROR(VLOOKUP(Table2[[#This Row],[Customer Part No]],'ICH NO'!I:M,5,0),"")</f>
        <v>ASSY</v>
      </c>
      <c r="T40">
        <f>IF(AND(S40="ASSY",Table2[[#This Row],[Stock]]&gt;Table2[[#This Row],[REST]]),Table2[[#This Row],[REST]],Table2[[#This Row],[Stock]])</f>
        <v>10</v>
      </c>
    </row>
    <row r="41" spans="1:20" x14ac:dyDescent="0.3">
      <c r="A41" s="170">
        <f>IF(Table2[[#This Row],[Customer Part No]]="","",ROW()-1)</f>
        <v>40</v>
      </c>
      <c r="B41" s="170" t="str">
        <f>IF('ADM-PER LINE ITEM'!A42="","",'ADM-PER LINE ITEM'!A42)</f>
        <v>ADL011-9000D</v>
      </c>
      <c r="C41" s="171" t="str">
        <f>IF('ADM-PER LINE ITEM'!G42="","",'ADM-PER LINE ITEM'!G42)</f>
        <v>D81551-BZ090-001</v>
      </c>
      <c r="D41" s="170" t="str">
        <f>IF('ADM-PER LINE ITEM'!F42="","",'ADM-PER LINE ITEM'!F42)</f>
        <v>4141005132</v>
      </c>
      <c r="E41" s="203">
        <f>IF('ADM-PER LINE ITEM'!E42="","",'ADM-PER LINE ITEM'!E42)</f>
        <v>22</v>
      </c>
      <c r="F41" s="31">
        <f>IF('ADM-PER LINE ITEM'!I42="","",'ADM-PER LINE ITEM'!I42)</f>
        <v>45827</v>
      </c>
      <c r="G41" s="172">
        <f>IF('ADM-PER LINE ITEM'!K42="","",'ADM-PER LINE ITEM'!K42)</f>
        <v>45838</v>
      </c>
      <c r="H41" s="170">
        <f>IF('ADM-PER LINE ITEM'!Q42="","",'ADM-PER LINE ITEM'!Q42)</f>
        <v>10</v>
      </c>
      <c r="I41" s="170">
        <f>IF('ADM-PER LINE ITEM'!R42="","",'ADM-PER LINE ITEM'!R42)</f>
        <v>10</v>
      </c>
      <c r="J41" s="174">
        <f>IF(Table2[[#This Row],[Ich No]]="","",(SUMIF('STOCK OES'!B:B,Table2[[#This Row],[Ich No]],'STOCK OES'!E:E)+SUMIF('STOCK SEALING'!B:B,Table2[[#This Row],[Ich No]],'STOCK SEALING'!E:E)))</f>
        <v>88</v>
      </c>
      <c r="K41" s="170">
        <v>0</v>
      </c>
      <c r="L41">
        <f>IFERROR(Table2[[#This Row],[REST]]-Table2[[#This Row],[Result Scan]],"")</f>
        <v>10</v>
      </c>
      <c r="M41" t="str">
        <f>IF(Table2[[#This Row],[Balance]]="","",IF(Table2[[#This Row],[Balance]]&gt;0,"Open","close"))</f>
        <v>Open</v>
      </c>
      <c r="N41" s="174" t="str">
        <f ca="1">IF(Q41=$R$1,Table2[[#This Row],[Status]],"")</f>
        <v/>
      </c>
      <c r="Q41" s="169">
        <f ca="1">IFERROR($Q$1-Table2[[#This Row],[Delivery Date]],"")</f>
        <v>92</v>
      </c>
      <c r="S41" t="str">
        <f>IFERROR(VLOOKUP(Table2[[#This Row],[Customer Part No]],'ICH NO'!I:M,5,0),"")</f>
        <v>ASSY</v>
      </c>
      <c r="T41">
        <f>IF(AND(S41="ASSY",Table2[[#This Row],[Stock]]&gt;Table2[[#This Row],[REST]]),Table2[[#This Row],[REST]],Table2[[#This Row],[Stock]])</f>
        <v>10</v>
      </c>
    </row>
    <row r="42" spans="1:20" x14ac:dyDescent="0.3">
      <c r="A42" s="170">
        <f>IF(Table2[[#This Row],[Customer Part No]]="","",ROW()-1)</f>
        <v>41</v>
      </c>
      <c r="B42" s="170" t="str">
        <f>IF('ADM-PER LINE ITEM'!A43="","",'ADM-PER LINE ITEM'!A43)</f>
        <v>ADL011-9000D</v>
      </c>
      <c r="C42" s="171" t="str">
        <f>IF('ADM-PER LINE ITEM'!G43="","",'ADM-PER LINE ITEM'!G43)</f>
        <v>D81551-BZ090-001</v>
      </c>
      <c r="D42" s="170" t="str">
        <f>IF('ADM-PER LINE ITEM'!F43="","",'ADM-PER LINE ITEM'!F43)</f>
        <v>4141005132</v>
      </c>
      <c r="E42" s="203">
        <f>IF('ADM-PER LINE ITEM'!E43="","",'ADM-PER LINE ITEM'!E43)</f>
        <v>26</v>
      </c>
      <c r="F42" s="31">
        <f>IF('ADM-PER LINE ITEM'!I43="","",'ADM-PER LINE ITEM'!I43)</f>
        <v>45827</v>
      </c>
      <c r="G42" s="172">
        <f>IF('ADM-PER LINE ITEM'!K43="","",'ADM-PER LINE ITEM'!K43)</f>
        <v>45838</v>
      </c>
      <c r="H42" s="170">
        <f>IF('ADM-PER LINE ITEM'!Q43="","",'ADM-PER LINE ITEM'!Q43)</f>
        <v>10</v>
      </c>
      <c r="I42" s="170">
        <f>IF('ADM-PER LINE ITEM'!R43="","",'ADM-PER LINE ITEM'!R43)</f>
        <v>10</v>
      </c>
      <c r="J42" s="174">
        <f>IF(Table2[[#This Row],[Ich No]]="","",(SUMIF('STOCK OES'!B:B,Table2[[#This Row],[Ich No]],'STOCK OES'!E:E)+SUMIF('STOCK SEALING'!B:B,Table2[[#This Row],[Ich No]],'STOCK SEALING'!E:E)))</f>
        <v>88</v>
      </c>
      <c r="K42" s="170">
        <v>0</v>
      </c>
      <c r="L42">
        <f>IFERROR(Table2[[#This Row],[REST]]-Table2[[#This Row],[Result Scan]],"")</f>
        <v>10</v>
      </c>
      <c r="M42" t="str">
        <f>IF(Table2[[#This Row],[Balance]]="","",IF(Table2[[#This Row],[Balance]]&gt;0,"Open","close"))</f>
        <v>Open</v>
      </c>
      <c r="N42" s="174" t="str">
        <f ca="1">IF(Q42=$R$1,Table2[[#This Row],[Status]],"")</f>
        <v/>
      </c>
      <c r="Q42" s="169">
        <f ca="1">IFERROR($Q$1-Table2[[#This Row],[Delivery Date]],"")</f>
        <v>92</v>
      </c>
      <c r="S42" t="str">
        <f>IFERROR(VLOOKUP(Table2[[#This Row],[Customer Part No]],'ICH NO'!I:M,5,0),"")</f>
        <v>ASSY</v>
      </c>
      <c r="T42">
        <f>IF(AND(S42="ASSY",Table2[[#This Row],[Stock]]&gt;Table2[[#This Row],[REST]]),Table2[[#This Row],[REST]],Table2[[#This Row],[Stock]])</f>
        <v>10</v>
      </c>
    </row>
    <row r="43" spans="1:20" x14ac:dyDescent="0.3">
      <c r="A43" s="170">
        <f>IF(Table2[[#This Row],[Customer Part No]]="","",ROW()-1)</f>
        <v>42</v>
      </c>
      <c r="B43" s="170" t="str">
        <f>IF('ADM-PER LINE ITEM'!A44="","",'ADM-PER LINE ITEM'!A44)</f>
        <v>ADL011-9000D</v>
      </c>
      <c r="C43" s="171" t="str">
        <f>IF('ADM-PER LINE ITEM'!G44="","",'ADM-PER LINE ITEM'!G44)</f>
        <v>D81551-BZ090-001</v>
      </c>
      <c r="D43" s="170" t="str">
        <f>IF('ADM-PER LINE ITEM'!F44="","",'ADM-PER LINE ITEM'!F44)</f>
        <v>4141005132</v>
      </c>
      <c r="E43" s="203">
        <f>IF('ADM-PER LINE ITEM'!E44="","",'ADM-PER LINE ITEM'!E44)</f>
        <v>17</v>
      </c>
      <c r="F43" s="31">
        <f>IF('ADM-PER LINE ITEM'!I44="","",'ADM-PER LINE ITEM'!I44)</f>
        <v>45827</v>
      </c>
      <c r="G43" s="172">
        <f>IF('ADM-PER LINE ITEM'!K44="","",'ADM-PER LINE ITEM'!K44)</f>
        <v>45838</v>
      </c>
      <c r="H43" s="170">
        <f>IF('ADM-PER LINE ITEM'!Q44="","",'ADM-PER LINE ITEM'!Q44)</f>
        <v>10</v>
      </c>
      <c r="I43" s="170">
        <f>IF('ADM-PER LINE ITEM'!R44="","",'ADM-PER LINE ITEM'!R44)</f>
        <v>10</v>
      </c>
      <c r="J43" s="174">
        <f>IF(Table2[[#This Row],[Ich No]]="","",(SUMIF('STOCK OES'!B:B,Table2[[#This Row],[Ich No]],'STOCK OES'!E:E)+SUMIF('STOCK SEALING'!B:B,Table2[[#This Row],[Ich No]],'STOCK SEALING'!E:E)))</f>
        <v>88</v>
      </c>
      <c r="K43" s="170">
        <v>0</v>
      </c>
      <c r="L43">
        <f>IFERROR(Table2[[#This Row],[REST]]-Table2[[#This Row],[Result Scan]],"")</f>
        <v>10</v>
      </c>
      <c r="M43" t="str">
        <f>IF(Table2[[#This Row],[Balance]]="","",IF(Table2[[#This Row],[Balance]]&gt;0,"Open","close"))</f>
        <v>Open</v>
      </c>
      <c r="N43" s="174" t="str">
        <f ca="1">IF(Q43=$R$1,Table2[[#This Row],[Status]],"")</f>
        <v/>
      </c>
      <c r="Q43" s="169">
        <f ca="1">IFERROR($Q$1-Table2[[#This Row],[Delivery Date]],"")</f>
        <v>92</v>
      </c>
      <c r="S43" t="str">
        <f>IFERROR(VLOOKUP(Table2[[#This Row],[Customer Part No]],'ICH NO'!I:M,5,0),"")</f>
        <v>ASSY</v>
      </c>
      <c r="T43">
        <f>IF(AND(S43="ASSY",Table2[[#This Row],[Stock]]&gt;Table2[[#This Row],[REST]]),Table2[[#This Row],[REST]],Table2[[#This Row],[Stock]])</f>
        <v>10</v>
      </c>
    </row>
    <row r="44" spans="1:20" x14ac:dyDescent="0.3">
      <c r="A44" s="170">
        <f>IF(Table2[[#This Row],[Customer Part No]]="","",ROW()-1)</f>
        <v>43</v>
      </c>
      <c r="B44" s="170" t="str">
        <f>IF('ADM-PER LINE ITEM'!A45="","",'ADM-PER LINE ITEM'!A45)</f>
        <v>ADL011-9000D</v>
      </c>
      <c r="C44" s="171" t="str">
        <f>IF('ADM-PER LINE ITEM'!G45="","",'ADM-PER LINE ITEM'!G45)</f>
        <v>D81551-BZ090-001</v>
      </c>
      <c r="D44" s="170" t="str">
        <f>IF('ADM-PER LINE ITEM'!F45="","",'ADM-PER LINE ITEM'!F45)</f>
        <v>4141005137</v>
      </c>
      <c r="E44" s="203">
        <f>IF('ADM-PER LINE ITEM'!E45="","",'ADM-PER LINE ITEM'!E45)</f>
        <v>2</v>
      </c>
      <c r="F44" s="31">
        <f>IF('ADM-PER LINE ITEM'!I45="","",'ADM-PER LINE ITEM'!I45)</f>
        <v>45827</v>
      </c>
      <c r="G44" s="172">
        <f>IF('ADM-PER LINE ITEM'!K45="","",'ADM-PER LINE ITEM'!K45)</f>
        <v>45838</v>
      </c>
      <c r="H44" s="170">
        <f>IF('ADM-PER LINE ITEM'!Q45="","",'ADM-PER LINE ITEM'!Q45)</f>
        <v>10</v>
      </c>
      <c r="I44" s="170">
        <f>IF('ADM-PER LINE ITEM'!R45="","",'ADM-PER LINE ITEM'!R45)</f>
        <v>10</v>
      </c>
      <c r="J44" s="174">
        <f>IF(Table2[[#This Row],[Ich No]]="","",(SUMIF('STOCK OES'!B:B,Table2[[#This Row],[Ich No]],'STOCK OES'!E:E)+SUMIF('STOCK SEALING'!B:B,Table2[[#This Row],[Ich No]],'STOCK SEALING'!E:E)))</f>
        <v>88</v>
      </c>
      <c r="K44" s="170">
        <v>0</v>
      </c>
      <c r="L44">
        <f>IFERROR(Table2[[#This Row],[REST]]-Table2[[#This Row],[Result Scan]],"")</f>
        <v>10</v>
      </c>
      <c r="M44" t="str">
        <f>IF(Table2[[#This Row],[Balance]]="","",IF(Table2[[#This Row],[Balance]]&gt;0,"Open","close"))</f>
        <v>Open</v>
      </c>
      <c r="N44" s="174" t="str">
        <f ca="1">IF(Q44=$R$1,Table2[[#This Row],[Status]],"")</f>
        <v/>
      </c>
      <c r="Q44" s="169">
        <f ca="1">IFERROR($Q$1-Table2[[#This Row],[Delivery Date]],"")</f>
        <v>92</v>
      </c>
      <c r="S44" t="str">
        <f>IFERROR(VLOOKUP(Table2[[#This Row],[Customer Part No]],'ICH NO'!I:M,5,0),"")</f>
        <v>ASSY</v>
      </c>
      <c r="T44">
        <f>IF(AND(S44="ASSY",Table2[[#This Row],[Stock]]&gt;Table2[[#This Row],[REST]]),Table2[[#This Row],[REST]],Table2[[#This Row],[Stock]])</f>
        <v>10</v>
      </c>
    </row>
    <row r="45" spans="1:20" x14ac:dyDescent="0.3">
      <c r="A45" s="170">
        <f>IF(Table2[[#This Row],[Customer Part No]]="","",ROW()-1)</f>
        <v>44</v>
      </c>
      <c r="B45" s="170" t="str">
        <f>IF('ADM-PER LINE ITEM'!A46="","",'ADM-PER LINE ITEM'!A46)</f>
        <v>ADL011-9000D</v>
      </c>
      <c r="C45" s="171" t="str">
        <f>IF('ADM-PER LINE ITEM'!G46="","",'ADM-PER LINE ITEM'!G46)</f>
        <v>D81551-BZ090-001</v>
      </c>
      <c r="D45" s="170" t="str">
        <f>IF('ADM-PER LINE ITEM'!F46="","",'ADM-PER LINE ITEM'!F46)</f>
        <v>4141005137</v>
      </c>
      <c r="E45" s="203">
        <f>IF('ADM-PER LINE ITEM'!E46="","",'ADM-PER LINE ITEM'!E46)</f>
        <v>4</v>
      </c>
      <c r="F45" s="31">
        <f>IF('ADM-PER LINE ITEM'!I46="","",'ADM-PER LINE ITEM'!I46)</f>
        <v>45827</v>
      </c>
      <c r="G45" s="172">
        <f>IF('ADM-PER LINE ITEM'!K46="","",'ADM-PER LINE ITEM'!K46)</f>
        <v>45838</v>
      </c>
      <c r="H45" s="170">
        <f>IF('ADM-PER LINE ITEM'!Q46="","",'ADM-PER LINE ITEM'!Q46)</f>
        <v>10</v>
      </c>
      <c r="I45" s="170">
        <f>IF('ADM-PER LINE ITEM'!R46="","",'ADM-PER LINE ITEM'!R46)</f>
        <v>10</v>
      </c>
      <c r="J45" s="174">
        <f>IF(Table2[[#This Row],[Ich No]]="","",(SUMIF('STOCK OES'!B:B,Table2[[#This Row],[Ich No]],'STOCK OES'!E:E)+SUMIF('STOCK SEALING'!B:B,Table2[[#This Row],[Ich No]],'STOCK SEALING'!E:E)))</f>
        <v>88</v>
      </c>
      <c r="K45" s="170">
        <v>0</v>
      </c>
      <c r="L45">
        <f>IFERROR(Table2[[#This Row],[REST]]-Table2[[#This Row],[Result Scan]],"")</f>
        <v>10</v>
      </c>
      <c r="M45" t="str">
        <f>IF(Table2[[#This Row],[Balance]]="","",IF(Table2[[#This Row],[Balance]]&gt;0,"Open","close"))</f>
        <v>Open</v>
      </c>
      <c r="N45" s="174" t="str">
        <f ca="1">IF(Q45=$R$1,Table2[[#This Row],[Status]],"")</f>
        <v/>
      </c>
      <c r="Q45" s="169">
        <f ca="1">IFERROR($Q$1-Table2[[#This Row],[Delivery Date]],"")</f>
        <v>92</v>
      </c>
      <c r="S45" t="str">
        <f>IFERROR(VLOOKUP(Table2[[#This Row],[Customer Part No]],'ICH NO'!I:M,5,0),"")</f>
        <v>ASSY</v>
      </c>
      <c r="T45">
        <f>IF(AND(S45="ASSY",Table2[[#This Row],[Stock]]&gt;Table2[[#This Row],[REST]]),Table2[[#This Row],[REST]],Table2[[#This Row],[Stock]])</f>
        <v>10</v>
      </c>
    </row>
    <row r="46" spans="1:20" x14ac:dyDescent="0.3">
      <c r="A46" s="170">
        <f>IF(Table2[[#This Row],[Customer Part No]]="","",ROW()-1)</f>
        <v>45</v>
      </c>
      <c r="B46" s="170" t="str">
        <f>IF('ADM-PER LINE ITEM'!A47="","",'ADM-PER LINE ITEM'!A47)</f>
        <v>ADL011-9000D</v>
      </c>
      <c r="C46" s="171" t="str">
        <f>IF('ADM-PER LINE ITEM'!G47="","",'ADM-PER LINE ITEM'!G47)</f>
        <v>D81551-BZ090-001</v>
      </c>
      <c r="D46" s="170" t="str">
        <f>IF('ADM-PER LINE ITEM'!F47="","",'ADM-PER LINE ITEM'!F47)</f>
        <v>4141005158</v>
      </c>
      <c r="E46" s="203">
        <f>IF('ADM-PER LINE ITEM'!E47="","",'ADM-PER LINE ITEM'!E47)</f>
        <v>1</v>
      </c>
      <c r="F46" s="31">
        <f>IF('ADM-PER LINE ITEM'!I47="","",'ADM-PER LINE ITEM'!I47)</f>
        <v>45838</v>
      </c>
      <c r="G46" s="172">
        <f>IF('ADM-PER LINE ITEM'!K47="","",'ADM-PER LINE ITEM'!K47)</f>
        <v>45838</v>
      </c>
      <c r="H46" s="170">
        <f>IF('ADM-PER LINE ITEM'!Q47="","",'ADM-PER LINE ITEM'!Q47)</f>
        <v>10</v>
      </c>
      <c r="I46" s="170">
        <f>IF('ADM-PER LINE ITEM'!R47="","",'ADM-PER LINE ITEM'!R47)</f>
        <v>10</v>
      </c>
      <c r="J46" s="174">
        <f>IF(Table2[[#This Row],[Ich No]]="","",(SUMIF('STOCK OES'!B:B,Table2[[#This Row],[Ich No]],'STOCK OES'!E:E)+SUMIF('STOCK SEALING'!B:B,Table2[[#This Row],[Ich No]],'STOCK SEALING'!E:E)))</f>
        <v>88</v>
      </c>
      <c r="K46" s="170">
        <v>0</v>
      </c>
      <c r="L46">
        <f>IFERROR(Table2[[#This Row],[REST]]-Table2[[#This Row],[Result Scan]],"")</f>
        <v>10</v>
      </c>
      <c r="M46" t="str">
        <f>IF(Table2[[#This Row],[Balance]]="","",IF(Table2[[#This Row],[Balance]]&gt;0,"Open","close"))</f>
        <v>Open</v>
      </c>
      <c r="N46" s="174" t="str">
        <f ca="1">IF(Q46=$R$1,Table2[[#This Row],[Status]],"")</f>
        <v/>
      </c>
      <c r="Q46" s="169">
        <f ca="1">IFERROR($Q$1-Table2[[#This Row],[Delivery Date]],"")</f>
        <v>92</v>
      </c>
      <c r="S46" t="str">
        <f>IFERROR(VLOOKUP(Table2[[#This Row],[Customer Part No]],'ICH NO'!I:M,5,0),"")</f>
        <v>ASSY</v>
      </c>
      <c r="T46">
        <f>IF(AND(S46="ASSY",Table2[[#This Row],[Stock]]&gt;Table2[[#This Row],[REST]]),Table2[[#This Row],[REST]],Table2[[#This Row],[Stock]])</f>
        <v>10</v>
      </c>
    </row>
    <row r="47" spans="1:20" x14ac:dyDescent="0.3">
      <c r="A47" s="170">
        <f>IF(Table2[[#This Row],[Customer Part No]]="","",ROW()-1)</f>
        <v>46</v>
      </c>
      <c r="B47" s="170" t="str">
        <f>IF('ADM-PER LINE ITEM'!A48="","",'ADM-PER LINE ITEM'!A48)</f>
        <v>ADL011-9000D</v>
      </c>
      <c r="C47" s="171" t="str">
        <f>IF('ADM-PER LINE ITEM'!G48="","",'ADM-PER LINE ITEM'!G48)</f>
        <v>D81551-BZ090-001</v>
      </c>
      <c r="D47" s="170" t="str">
        <f>IF('ADM-PER LINE ITEM'!F48="","",'ADM-PER LINE ITEM'!F48)</f>
        <v>4141005160</v>
      </c>
      <c r="E47" s="203">
        <f>IF('ADM-PER LINE ITEM'!E48="","",'ADM-PER LINE ITEM'!E48)</f>
        <v>1</v>
      </c>
      <c r="F47" s="31">
        <f>IF('ADM-PER LINE ITEM'!I48="","",'ADM-PER LINE ITEM'!I48)</f>
        <v>45838</v>
      </c>
      <c r="G47" s="172">
        <f>IF('ADM-PER LINE ITEM'!K48="","",'ADM-PER LINE ITEM'!K48)</f>
        <v>45838</v>
      </c>
      <c r="H47" s="170">
        <f>IF('ADM-PER LINE ITEM'!Q48="","",'ADM-PER LINE ITEM'!Q48)</f>
        <v>10</v>
      </c>
      <c r="I47" s="170">
        <f>IF('ADM-PER LINE ITEM'!R48="","",'ADM-PER LINE ITEM'!R48)</f>
        <v>10</v>
      </c>
      <c r="J47" s="174">
        <f>IF(Table2[[#This Row],[Ich No]]="","",(SUMIF('STOCK OES'!B:B,Table2[[#This Row],[Ich No]],'STOCK OES'!E:E)+SUMIF('STOCK SEALING'!B:B,Table2[[#This Row],[Ich No]],'STOCK SEALING'!E:E)))</f>
        <v>88</v>
      </c>
      <c r="K47" s="170">
        <v>0</v>
      </c>
      <c r="L47">
        <f>IFERROR(Table2[[#This Row],[REST]]-Table2[[#This Row],[Result Scan]],"")</f>
        <v>10</v>
      </c>
      <c r="M47" t="str">
        <f>IF(Table2[[#This Row],[Balance]]="","",IF(Table2[[#This Row],[Balance]]&gt;0,"Open","close"))</f>
        <v>Open</v>
      </c>
      <c r="N47" s="174" t="str">
        <f ca="1">IF(Q47=$R$1,Table2[[#This Row],[Status]],"")</f>
        <v/>
      </c>
      <c r="Q47" s="169">
        <f ca="1">IFERROR($Q$1-Table2[[#This Row],[Delivery Date]],"")</f>
        <v>92</v>
      </c>
      <c r="S47" t="str">
        <f>IFERROR(VLOOKUP(Table2[[#This Row],[Customer Part No]],'ICH NO'!I:M,5,0),"")</f>
        <v>ASSY</v>
      </c>
      <c r="T47">
        <f>IF(AND(S47="ASSY",Table2[[#This Row],[Stock]]&gt;Table2[[#This Row],[REST]]),Table2[[#This Row],[REST]],Table2[[#This Row],[Stock]])</f>
        <v>10</v>
      </c>
    </row>
    <row r="48" spans="1:20" x14ac:dyDescent="0.3">
      <c r="A48" s="170">
        <f>IF(Table2[[#This Row],[Customer Part No]]="","",ROW()-1)</f>
        <v>47</v>
      </c>
      <c r="B48" s="170" t="str">
        <f>IF('ADM-PER LINE ITEM'!A49="","",'ADM-PER LINE ITEM'!A49)</f>
        <v>AAF012-0000D</v>
      </c>
      <c r="C48" s="171" t="str">
        <f>IF('ADM-PER LINE ITEM'!G49="","",'ADM-PER LINE ITEM'!G49)</f>
        <v>D81150-BZ050-001</v>
      </c>
      <c r="D48" s="170" t="str">
        <f>IF('ADM-PER LINE ITEM'!F49="","",'ADM-PER LINE ITEM'!F49)</f>
        <v>4131086542</v>
      </c>
      <c r="E48" s="203">
        <f>IF('ADM-PER LINE ITEM'!E49="","",'ADM-PER LINE ITEM'!E49)</f>
        <v>3</v>
      </c>
      <c r="F48" s="31">
        <f>IF('ADM-PER LINE ITEM'!I49="","",'ADM-PER LINE ITEM'!I49)</f>
        <v>45761</v>
      </c>
      <c r="G48" s="172">
        <f>IF('ADM-PER LINE ITEM'!K49="","",'ADM-PER LINE ITEM'!K49)</f>
        <v>45763</v>
      </c>
      <c r="H48" s="170">
        <f>IF('ADM-PER LINE ITEM'!Q49="","",'ADM-PER LINE ITEM'!Q49)</f>
        <v>769</v>
      </c>
      <c r="I48" s="170">
        <f>IF('ADM-PER LINE ITEM'!R49="","",'ADM-PER LINE ITEM'!R49)</f>
        <v>18</v>
      </c>
      <c r="J48" s="174">
        <f>IF(Table2[[#This Row],[Ich No]]="","",(SUMIF('STOCK OES'!B:B,Table2[[#This Row],[Ich No]],'STOCK OES'!E:E)+SUMIF('STOCK SEALING'!B:B,Table2[[#This Row],[Ich No]],'STOCK SEALING'!E:E)))</f>
        <v>55</v>
      </c>
      <c r="K48" s="170">
        <v>1</v>
      </c>
      <c r="L48">
        <f>IFERROR(Table2[[#This Row],[REST]]-Table2[[#This Row],[Result Scan]],"")</f>
        <v>17</v>
      </c>
      <c r="M48" t="str">
        <f>IF(Table2[[#This Row],[Balance]]="","",IF(Table2[[#This Row],[Balance]]&gt;0,"Open","close"))</f>
        <v>Open</v>
      </c>
      <c r="N48" s="174" t="str">
        <f ca="1">IF(Q48=$R$1,Table2[[#This Row],[Status]],"")</f>
        <v/>
      </c>
      <c r="Q48" s="169">
        <f ca="1">IFERROR($Q$1-Table2[[#This Row],[Delivery Date]],"")</f>
        <v>167</v>
      </c>
      <c r="S48" t="str">
        <f>IFERROR(VLOOKUP(Table2[[#This Row],[Customer Part No]],'ICH NO'!I:M,5,0),"")</f>
        <v>ASSY</v>
      </c>
      <c r="T48">
        <f>IF(AND(S48="ASSY",Table2[[#This Row],[Stock]]&gt;Table2[[#This Row],[REST]]),Table2[[#This Row],[REST]],Table2[[#This Row],[Stock]])</f>
        <v>18</v>
      </c>
    </row>
    <row r="49" spans="1:20" x14ac:dyDescent="0.3">
      <c r="A49" s="170">
        <f>IF(Table2[[#This Row],[Customer Part No]]="","",ROW()-1)</f>
        <v>48</v>
      </c>
      <c r="B49" s="170" t="str">
        <f>IF('ADM-PER LINE ITEM'!A50="","",'ADM-PER LINE ITEM'!A50)</f>
        <v>AAG011-0000D</v>
      </c>
      <c r="C49" s="171" t="str">
        <f>IF('ADM-PER LINE ITEM'!G50="","",'ADM-PER LINE ITEM'!G50)</f>
        <v>D81110-BZ110-001</v>
      </c>
      <c r="D49" s="170" t="str">
        <f>IF('ADM-PER LINE ITEM'!F50="","",'ADM-PER LINE ITEM'!F50)</f>
        <v>4131086583</v>
      </c>
      <c r="E49" s="203">
        <f>IF('ADM-PER LINE ITEM'!E50="","",'ADM-PER LINE ITEM'!E50)</f>
        <v>3</v>
      </c>
      <c r="F49" s="31">
        <f>IF('ADM-PER LINE ITEM'!I50="","",'ADM-PER LINE ITEM'!I50)</f>
        <v>45763</v>
      </c>
      <c r="G49" s="172">
        <f>IF('ADM-PER LINE ITEM'!K50="","",'ADM-PER LINE ITEM'!K50)</f>
        <v>45776</v>
      </c>
      <c r="H49" s="170">
        <f>IF('ADM-PER LINE ITEM'!Q50="","",'ADM-PER LINE ITEM'!Q50)</f>
        <v>10</v>
      </c>
      <c r="I49" s="170">
        <f>IF('ADM-PER LINE ITEM'!R50="","",'ADM-PER LINE ITEM'!R50)</f>
        <v>3</v>
      </c>
      <c r="J49" s="174">
        <f>IF(Table2[[#This Row],[Ich No]]="","",(SUMIF('STOCK OES'!B:B,Table2[[#This Row],[Ich No]],'STOCK OES'!E:E)+SUMIF('STOCK SEALING'!B:B,Table2[[#This Row],[Ich No]],'STOCK SEALING'!E:E)))</f>
        <v>39</v>
      </c>
      <c r="K49" s="170">
        <v>0</v>
      </c>
      <c r="L49">
        <f>IFERROR(Table2[[#This Row],[REST]]-Table2[[#This Row],[Result Scan]],"")</f>
        <v>3</v>
      </c>
      <c r="M49" t="str">
        <f>IF(Table2[[#This Row],[Balance]]="","",IF(Table2[[#This Row],[Balance]]&gt;0,"Open","close"))</f>
        <v>Open</v>
      </c>
      <c r="N49" s="174" t="str">
        <f ca="1">IF(Q49=$R$1,Table2[[#This Row],[Status]],"")</f>
        <v/>
      </c>
      <c r="Q49" s="169">
        <f ca="1">IFERROR($Q$1-Table2[[#This Row],[Delivery Date]],"")</f>
        <v>154</v>
      </c>
      <c r="S49" t="str">
        <f>IFERROR(VLOOKUP(Table2[[#This Row],[Customer Part No]],'ICH NO'!I:M,5,0),"")</f>
        <v>ASSY</v>
      </c>
      <c r="T49">
        <f>IF(AND(S49="ASSY",Table2[[#This Row],[Stock]]&gt;Table2[[#This Row],[REST]]),Table2[[#This Row],[REST]],Table2[[#This Row],[Stock]])</f>
        <v>3</v>
      </c>
    </row>
    <row r="50" spans="1:20" x14ac:dyDescent="0.3">
      <c r="A50" s="170">
        <f>IF(Table2[[#This Row],[Customer Part No]]="","",ROW()-1)</f>
        <v>49</v>
      </c>
      <c r="B50" s="170" t="str">
        <f>IF('ADM-PER LINE ITEM'!A51="","",'ADM-PER LINE ITEM'!A51)</f>
        <v>ABS011-9000D</v>
      </c>
      <c r="C50" s="171" t="str">
        <f>IF('ADM-PER LINE ITEM'!G51="","",'ADM-PER LINE ITEM'!G51)</f>
        <v>D81581-BZ030-001</v>
      </c>
      <c r="D50" s="170" t="str">
        <f>IF('ADM-PER LINE ITEM'!F51="","",'ADM-PER LINE ITEM'!F51)</f>
        <v>4151128302</v>
      </c>
      <c r="E50" s="203">
        <f>IF('ADM-PER LINE ITEM'!E51="","",'ADM-PER LINE ITEM'!E51)</f>
        <v>30</v>
      </c>
      <c r="F50" s="31">
        <f>IF('ADM-PER LINE ITEM'!I51="","",'ADM-PER LINE ITEM'!I51)</f>
        <v>45792</v>
      </c>
      <c r="G50" s="172">
        <f>IF('ADM-PER LINE ITEM'!K51="","",'ADM-PER LINE ITEM'!K51)</f>
        <v>45796</v>
      </c>
      <c r="H50" s="170">
        <f>IF('ADM-PER LINE ITEM'!Q51="","",'ADM-PER LINE ITEM'!Q51)</f>
        <v>1</v>
      </c>
      <c r="I50" s="170">
        <f>IF('ADM-PER LINE ITEM'!R51="","",'ADM-PER LINE ITEM'!R51)</f>
        <v>1</v>
      </c>
      <c r="J50" s="174">
        <f>IF(Table2[[#This Row],[Ich No]]="","",(SUMIF('STOCK OES'!B:B,Table2[[#This Row],[Ich No]],'STOCK OES'!E:E)+SUMIF('STOCK SEALING'!B:B,Table2[[#This Row],[Ich No]],'STOCK SEALING'!E:E)))</f>
        <v>21</v>
      </c>
      <c r="K50" s="170">
        <v>0</v>
      </c>
      <c r="L50">
        <f>IFERROR(Table2[[#This Row],[REST]]-Table2[[#This Row],[Result Scan]],"")</f>
        <v>1</v>
      </c>
      <c r="M50" t="str">
        <f>IF(Table2[[#This Row],[Balance]]="","",IF(Table2[[#This Row],[Balance]]&gt;0,"Open","close"))</f>
        <v>Open</v>
      </c>
      <c r="N50" s="174" t="str">
        <f ca="1">IF(Q50=$R$1,Table2[[#This Row],[Status]],"")</f>
        <v/>
      </c>
      <c r="Q50" s="169">
        <f ca="1">IFERROR($Q$1-Table2[[#This Row],[Delivery Date]],"")</f>
        <v>134</v>
      </c>
      <c r="S50" t="str">
        <f>IFERROR(VLOOKUP(Table2[[#This Row],[Customer Part No]],'ICH NO'!I:M,5,0),"")</f>
        <v>ASSY</v>
      </c>
      <c r="T50">
        <f>IF(AND(S50="ASSY",Table2[[#This Row],[Stock]]&gt;Table2[[#This Row],[REST]]),Table2[[#This Row],[REST]],Table2[[#This Row],[Stock]])</f>
        <v>1</v>
      </c>
    </row>
    <row r="51" spans="1:20" x14ac:dyDescent="0.3">
      <c r="A51" s="170">
        <f>IF(Table2[[#This Row],[Customer Part No]]="","",ROW()-1)</f>
        <v>50</v>
      </c>
      <c r="B51" s="170" t="str">
        <f>IF('ADM-PER LINE ITEM'!A52="","",'ADM-PER LINE ITEM'!A52)</f>
        <v>AAK112-1000D</v>
      </c>
      <c r="C51" s="171" t="str">
        <f>IF('ADM-PER LINE ITEM'!G52="","",'ADM-PER LINE ITEM'!G52)</f>
        <v>D81170-BZ200-001</v>
      </c>
      <c r="D51" s="170" t="str">
        <f>IF('ADM-PER LINE ITEM'!F52="","",'ADM-PER LINE ITEM'!F52)</f>
        <v>4131087047</v>
      </c>
      <c r="E51" s="203">
        <f>IF('ADM-PER LINE ITEM'!E52="","",'ADM-PER LINE ITEM'!E52)</f>
        <v>5</v>
      </c>
      <c r="F51" s="31">
        <f>IF('ADM-PER LINE ITEM'!I52="","",'ADM-PER LINE ITEM'!I52)</f>
        <v>45780</v>
      </c>
      <c r="G51" s="172">
        <f>IF('ADM-PER LINE ITEM'!K52="","",'ADM-PER LINE ITEM'!K52)</f>
        <v>45799</v>
      </c>
      <c r="H51" s="170">
        <f>IF('ADM-PER LINE ITEM'!Q52="","",'ADM-PER LINE ITEM'!Q52)</f>
        <v>40</v>
      </c>
      <c r="I51" s="170">
        <f>IF('ADM-PER LINE ITEM'!R52="","",'ADM-PER LINE ITEM'!R52)</f>
        <v>3</v>
      </c>
      <c r="J51" s="174">
        <f>IF(Table2[[#This Row],[Ich No]]="","",(SUMIF('STOCK OES'!B:B,Table2[[#This Row],[Ich No]],'STOCK OES'!E:E)+SUMIF('STOCK SEALING'!B:B,Table2[[#This Row],[Ich No]],'STOCK SEALING'!E:E)))</f>
        <v>26</v>
      </c>
      <c r="K51" s="170">
        <v>0</v>
      </c>
      <c r="L51">
        <f>IFERROR(Table2[[#This Row],[REST]]-Table2[[#This Row],[Result Scan]],"")</f>
        <v>3</v>
      </c>
      <c r="M51" t="str">
        <f>IF(Table2[[#This Row],[Balance]]="","",IF(Table2[[#This Row],[Balance]]&gt;0,"Open","close"))</f>
        <v>Open</v>
      </c>
      <c r="N51" s="174" t="str">
        <f ca="1">IF(Q51=$R$1,Table2[[#This Row],[Status]],"")</f>
        <v/>
      </c>
      <c r="Q51" s="169">
        <f ca="1">IFERROR($Q$1-Table2[[#This Row],[Delivery Date]],"")</f>
        <v>131</v>
      </c>
      <c r="S51" t="str">
        <f>IFERROR(VLOOKUP(Table2[[#This Row],[Customer Part No]],'ICH NO'!I:M,5,0),"")</f>
        <v>ASSY</v>
      </c>
      <c r="T51">
        <f>IF(AND(S51="ASSY",Table2[[#This Row],[Stock]]&gt;Table2[[#This Row],[REST]]),Table2[[#This Row],[REST]],Table2[[#This Row],[Stock]])</f>
        <v>3</v>
      </c>
    </row>
    <row r="52" spans="1:20" x14ac:dyDescent="0.3">
      <c r="A52" s="170">
        <f>IF(Table2[[#This Row],[Customer Part No]]="","",ROW()-1)</f>
        <v>51</v>
      </c>
      <c r="B52" s="170" t="str">
        <f>IF('ADM-PER LINE ITEM'!A53="","",'ADM-PER LINE ITEM'!A53)</f>
        <v>AAQ042-1000D</v>
      </c>
      <c r="C52" s="171" t="str">
        <f>IF('ADM-PER LINE ITEM'!G53="","",'ADM-PER LINE ITEM'!G53)</f>
        <v>D81170-BZ510-001</v>
      </c>
      <c r="D52" s="170" t="str">
        <f>IF('ADM-PER LINE ITEM'!F53="","",'ADM-PER LINE ITEM'!F53)</f>
        <v>4131087047</v>
      </c>
      <c r="E52" s="203">
        <f>IF('ADM-PER LINE ITEM'!E53="","",'ADM-PER LINE ITEM'!E53)</f>
        <v>3</v>
      </c>
      <c r="F52" s="31">
        <f>IF('ADM-PER LINE ITEM'!I53="","",'ADM-PER LINE ITEM'!I53)</f>
        <v>45780</v>
      </c>
      <c r="G52" s="172">
        <f>IF('ADM-PER LINE ITEM'!K53="","",'ADM-PER LINE ITEM'!K53)</f>
        <v>45799</v>
      </c>
      <c r="H52" s="170">
        <f>IF('ADM-PER LINE ITEM'!Q53="","",'ADM-PER LINE ITEM'!Q53)</f>
        <v>3</v>
      </c>
      <c r="I52" s="170">
        <f>IF('ADM-PER LINE ITEM'!R53="","",'ADM-PER LINE ITEM'!R53)</f>
        <v>1</v>
      </c>
      <c r="J52" s="174">
        <f>IF(Table2[[#This Row],[Ich No]]="","",(SUMIF('STOCK OES'!B:B,Table2[[#This Row],[Ich No]],'STOCK OES'!E:E)+SUMIF('STOCK SEALING'!B:B,Table2[[#This Row],[Ich No]],'STOCK SEALING'!E:E)))</f>
        <v>0</v>
      </c>
      <c r="K52" s="170">
        <v>0</v>
      </c>
      <c r="L52">
        <f>IFERROR(Table2[[#This Row],[REST]]-Table2[[#This Row],[Result Scan]],"")</f>
        <v>1</v>
      </c>
      <c r="M52" t="str">
        <f>IF(Table2[[#This Row],[Balance]]="","",IF(Table2[[#This Row],[Balance]]&gt;0,"Open","close"))</f>
        <v>Open</v>
      </c>
      <c r="N52" s="174" t="str">
        <f ca="1">IF(Q52=$R$1,Table2[[#This Row],[Status]],"")</f>
        <v/>
      </c>
      <c r="Q52" s="169">
        <f ca="1">IFERROR($Q$1-Table2[[#This Row],[Delivery Date]],"")</f>
        <v>131</v>
      </c>
      <c r="S52" t="str">
        <f>IFERROR(VLOOKUP(Table2[[#This Row],[Customer Part No]],'ICH NO'!I:M,5,0),"")</f>
        <v>ASSY</v>
      </c>
      <c r="T52">
        <f>IF(AND(S52="ASSY",Table2[[#This Row],[Stock]]&gt;Table2[[#This Row],[REST]]),Table2[[#This Row],[REST]],Table2[[#This Row],[Stock]])</f>
        <v>0</v>
      </c>
    </row>
    <row r="53" spans="1:20" x14ac:dyDescent="0.3">
      <c r="A53" s="170">
        <f>IF(Table2[[#This Row],[Customer Part No]]="","",ROW()-1)</f>
        <v>52</v>
      </c>
      <c r="B53" s="170" t="str">
        <f>IF('ADM-PER LINE ITEM'!A54="","",'ADM-PER LINE ITEM'!A54)</f>
        <v>AAK112-1000D</v>
      </c>
      <c r="C53" s="171" t="str">
        <f>IF('ADM-PER LINE ITEM'!G54="","",'ADM-PER LINE ITEM'!G54)</f>
        <v>D81170-BZ200-001</v>
      </c>
      <c r="D53" s="170" t="str">
        <f>IF('ADM-PER LINE ITEM'!F54="","",'ADM-PER LINE ITEM'!F54)</f>
        <v>4131087283</v>
      </c>
      <c r="E53" s="203">
        <f>IF('ADM-PER LINE ITEM'!E54="","",'ADM-PER LINE ITEM'!E54)</f>
        <v>11</v>
      </c>
      <c r="F53" s="31">
        <f>IF('ADM-PER LINE ITEM'!I54="","",'ADM-PER LINE ITEM'!I54)</f>
        <v>45785</v>
      </c>
      <c r="G53" s="172">
        <f>IF('ADM-PER LINE ITEM'!K54="","",'ADM-PER LINE ITEM'!K54)</f>
        <v>45799</v>
      </c>
      <c r="H53" s="170">
        <f>IF('ADM-PER LINE ITEM'!Q54="","",'ADM-PER LINE ITEM'!Q54)</f>
        <v>6</v>
      </c>
      <c r="I53" s="170">
        <f>IF('ADM-PER LINE ITEM'!R54="","",'ADM-PER LINE ITEM'!R54)</f>
        <v>3</v>
      </c>
      <c r="J53" s="174">
        <f>IF(Table2[[#This Row],[Ich No]]="","",(SUMIF('STOCK OES'!B:B,Table2[[#This Row],[Ich No]],'STOCK OES'!E:E)+SUMIF('STOCK SEALING'!B:B,Table2[[#This Row],[Ich No]],'STOCK SEALING'!E:E)))</f>
        <v>26</v>
      </c>
      <c r="K53" s="170">
        <v>0</v>
      </c>
      <c r="L53">
        <f>IFERROR(Table2[[#This Row],[REST]]-Table2[[#This Row],[Result Scan]],"")</f>
        <v>3</v>
      </c>
      <c r="M53" t="str">
        <f>IF(Table2[[#This Row],[Balance]]="","",IF(Table2[[#This Row],[Balance]]&gt;0,"Open","close"))</f>
        <v>Open</v>
      </c>
      <c r="N53" s="174" t="str">
        <f ca="1">IF(Q53=$R$1,Table2[[#This Row],[Status]],"")</f>
        <v/>
      </c>
      <c r="Q53" s="169">
        <f ca="1">IFERROR($Q$1-Table2[[#This Row],[Delivery Date]],"")</f>
        <v>131</v>
      </c>
      <c r="S53" t="str">
        <f>IFERROR(VLOOKUP(Table2[[#This Row],[Customer Part No]],'ICH NO'!I:M,5,0),"")</f>
        <v>ASSY</v>
      </c>
      <c r="T53">
        <f>IF(AND(S53="ASSY",Table2[[#This Row],[Stock]]&gt;Table2[[#This Row],[REST]]),Table2[[#This Row],[REST]],Table2[[#This Row],[Stock]])</f>
        <v>3</v>
      </c>
    </row>
    <row r="54" spans="1:20" x14ac:dyDescent="0.3">
      <c r="A54" s="170">
        <f>IF(Table2[[#This Row],[Customer Part No]]="","",ROW()-1)</f>
        <v>53</v>
      </c>
      <c r="B54" s="170" t="str">
        <f>IF('ADM-PER LINE ITEM'!A55="","",'ADM-PER LINE ITEM'!A55)</f>
        <v>AAY021-1000</v>
      </c>
      <c r="C54" s="171" t="str">
        <f>IF('ADM-PER LINE ITEM'!G55="","",'ADM-PER LINE ITEM'!G55)</f>
        <v>D81130-BZ670-001</v>
      </c>
      <c r="D54" s="170" t="str">
        <f>IF('ADM-PER LINE ITEM'!F55="","",'ADM-PER LINE ITEM'!F55)</f>
        <v>4131087283</v>
      </c>
      <c r="E54" s="203">
        <f>IF('ADM-PER LINE ITEM'!E55="","",'ADM-PER LINE ITEM'!E55)</f>
        <v>12</v>
      </c>
      <c r="F54" s="31">
        <f>IF('ADM-PER LINE ITEM'!I55="","",'ADM-PER LINE ITEM'!I55)</f>
        <v>45785</v>
      </c>
      <c r="G54" s="172">
        <f>IF('ADM-PER LINE ITEM'!K55="","",'ADM-PER LINE ITEM'!K55)</f>
        <v>45799</v>
      </c>
      <c r="H54" s="170">
        <f>IF('ADM-PER LINE ITEM'!Q55="","",'ADM-PER LINE ITEM'!Q55)</f>
        <v>2</v>
      </c>
      <c r="I54" s="170">
        <f>IF('ADM-PER LINE ITEM'!R55="","",'ADM-PER LINE ITEM'!R55)</f>
        <v>1</v>
      </c>
      <c r="J54" s="174">
        <f>IF(Table2[[#This Row],[Ich No]]="","",(SUMIF('STOCK OES'!B:B,Table2[[#This Row],[Ich No]],'STOCK OES'!E:E)+SUMIF('STOCK SEALING'!B:B,Table2[[#This Row],[Ich No]],'STOCK SEALING'!E:E)))</f>
        <v>24</v>
      </c>
      <c r="K54" s="170">
        <v>0</v>
      </c>
      <c r="L54">
        <f>IFERROR(Table2[[#This Row],[REST]]-Table2[[#This Row],[Result Scan]],"")</f>
        <v>1</v>
      </c>
      <c r="M54" t="str">
        <f>IF(Table2[[#This Row],[Balance]]="","",IF(Table2[[#This Row],[Balance]]&gt;0,"Open","close"))</f>
        <v>Open</v>
      </c>
      <c r="N54" s="174" t="str">
        <f ca="1">IF(Q54=$R$1,Table2[[#This Row],[Status]],"")</f>
        <v/>
      </c>
      <c r="Q54" s="169">
        <f ca="1">IFERROR($Q$1-Table2[[#This Row],[Delivery Date]],"")</f>
        <v>131</v>
      </c>
      <c r="S54" t="str">
        <f>IFERROR(VLOOKUP(Table2[[#This Row],[Customer Part No]],'ICH NO'!I:M,5,0),"")</f>
        <v>ASSY</v>
      </c>
      <c r="T54">
        <f>IF(AND(S54="ASSY",Table2[[#This Row],[Stock]]&gt;Table2[[#This Row],[REST]]),Table2[[#This Row],[REST]],Table2[[#This Row],[Stock]])</f>
        <v>1</v>
      </c>
    </row>
    <row r="55" spans="1:20" x14ac:dyDescent="0.3">
      <c r="A55" s="170">
        <f>IF(Table2[[#This Row],[Customer Part No]]="","",ROW()-1)</f>
        <v>54</v>
      </c>
      <c r="B55" s="170" t="str">
        <f>IF('ADM-PER LINE ITEM'!A56="","",'ADM-PER LINE ITEM'!A56)</f>
        <v>ABS011-9000D</v>
      </c>
      <c r="C55" s="171" t="str">
        <f>IF('ADM-PER LINE ITEM'!G56="","",'ADM-PER LINE ITEM'!G56)</f>
        <v>D81581-BZ030-001</v>
      </c>
      <c r="D55" s="170" t="str">
        <f>IF('ADM-PER LINE ITEM'!F56="","",'ADM-PER LINE ITEM'!F56)</f>
        <v>4131087483</v>
      </c>
      <c r="E55" s="203">
        <f>IF('ADM-PER LINE ITEM'!E56="","",'ADM-PER LINE ITEM'!E56)</f>
        <v>18</v>
      </c>
      <c r="F55" s="31">
        <f>IF('ADM-PER LINE ITEM'!I56="","",'ADM-PER LINE ITEM'!I56)</f>
        <v>45792</v>
      </c>
      <c r="G55" s="172">
        <f>IF('ADM-PER LINE ITEM'!K56="","",'ADM-PER LINE ITEM'!K56)</f>
        <v>45807</v>
      </c>
      <c r="H55" s="170">
        <f>IF('ADM-PER LINE ITEM'!Q56="","",'ADM-PER LINE ITEM'!Q56)</f>
        <v>2</v>
      </c>
      <c r="I55" s="170">
        <f>IF('ADM-PER LINE ITEM'!R56="","",'ADM-PER LINE ITEM'!R56)</f>
        <v>2</v>
      </c>
      <c r="J55" s="174">
        <f>IF(Table2[[#This Row],[Ich No]]="","",(SUMIF('STOCK OES'!B:B,Table2[[#This Row],[Ich No]],'STOCK OES'!E:E)+SUMIF('STOCK SEALING'!B:B,Table2[[#This Row],[Ich No]],'STOCK SEALING'!E:E)))</f>
        <v>21</v>
      </c>
      <c r="K55" s="170">
        <v>0</v>
      </c>
      <c r="L55">
        <f>IFERROR(Table2[[#This Row],[REST]]-Table2[[#This Row],[Result Scan]],"")</f>
        <v>2</v>
      </c>
      <c r="M55" t="str">
        <f>IF(Table2[[#This Row],[Balance]]="","",IF(Table2[[#This Row],[Balance]]&gt;0,"Open","close"))</f>
        <v>Open</v>
      </c>
      <c r="N55" s="174" t="str">
        <f ca="1">IF(Q55=$R$1,Table2[[#This Row],[Status]],"")</f>
        <v/>
      </c>
      <c r="Q55" s="169">
        <f ca="1">IFERROR($Q$1-Table2[[#This Row],[Delivery Date]],"")</f>
        <v>123</v>
      </c>
      <c r="S55" t="str">
        <f>IFERROR(VLOOKUP(Table2[[#This Row],[Customer Part No]],'ICH NO'!I:M,5,0),"")</f>
        <v>ASSY</v>
      </c>
      <c r="T55">
        <f>IF(AND(S55="ASSY",Table2[[#This Row],[Stock]]&gt;Table2[[#This Row],[REST]]),Table2[[#This Row],[REST]],Table2[[#This Row],[Stock]])</f>
        <v>2</v>
      </c>
    </row>
    <row r="56" spans="1:20" x14ac:dyDescent="0.3">
      <c r="A56" s="170">
        <f>IF(Table2[[#This Row],[Customer Part No]]="","",ROW()-1)</f>
        <v>55</v>
      </c>
      <c r="B56" s="170" t="str">
        <f>IF('ADM-PER LINE ITEM'!A57="","",'ADM-PER LINE ITEM'!A57)</f>
        <v>ABS011-9000D</v>
      </c>
      <c r="C56" s="171" t="str">
        <f>IF('ADM-PER LINE ITEM'!G57="","",'ADM-PER LINE ITEM'!G57)</f>
        <v>D81581-BZ030-001</v>
      </c>
      <c r="D56" s="170" t="str">
        <f>IF('ADM-PER LINE ITEM'!F57="","",'ADM-PER LINE ITEM'!F57)</f>
        <v>4151128716</v>
      </c>
      <c r="E56" s="203">
        <f>IF('ADM-PER LINE ITEM'!E57="","",'ADM-PER LINE ITEM'!E57)</f>
        <v>19</v>
      </c>
      <c r="F56" s="31">
        <f>IF('ADM-PER LINE ITEM'!I57="","",'ADM-PER LINE ITEM'!I57)</f>
        <v>45804</v>
      </c>
      <c r="G56" s="172">
        <f>IF('ADM-PER LINE ITEM'!K57="","",'ADM-PER LINE ITEM'!K57)</f>
        <v>45807</v>
      </c>
      <c r="H56" s="170">
        <f>IF('ADM-PER LINE ITEM'!Q57="","",'ADM-PER LINE ITEM'!Q57)</f>
        <v>1</v>
      </c>
      <c r="I56" s="170">
        <f>IF('ADM-PER LINE ITEM'!R57="","",'ADM-PER LINE ITEM'!R57)</f>
        <v>1</v>
      </c>
      <c r="J56" s="174">
        <f>IF(Table2[[#This Row],[Ich No]]="","",(SUMIF('STOCK OES'!B:B,Table2[[#This Row],[Ich No]],'STOCK OES'!E:E)+SUMIF('STOCK SEALING'!B:B,Table2[[#This Row],[Ich No]],'STOCK SEALING'!E:E)))</f>
        <v>21</v>
      </c>
      <c r="K56" s="170">
        <v>0</v>
      </c>
      <c r="L56">
        <f>IFERROR(Table2[[#This Row],[REST]]-Table2[[#This Row],[Result Scan]],"")</f>
        <v>1</v>
      </c>
      <c r="M56" t="str">
        <f>IF(Table2[[#This Row],[Balance]]="","",IF(Table2[[#This Row],[Balance]]&gt;0,"Open","close"))</f>
        <v>Open</v>
      </c>
      <c r="N56" s="174" t="str">
        <f ca="1">IF(Q56=$R$1,Table2[[#This Row],[Status]],"")</f>
        <v/>
      </c>
      <c r="Q56" s="169">
        <f ca="1">IFERROR($Q$1-Table2[[#This Row],[Delivery Date]],"")</f>
        <v>123</v>
      </c>
      <c r="S56" t="str">
        <f>IFERROR(VLOOKUP(Table2[[#This Row],[Customer Part No]],'ICH NO'!I:M,5,0),"")</f>
        <v>ASSY</v>
      </c>
      <c r="T56">
        <f>IF(AND(S56="ASSY",Table2[[#This Row],[Stock]]&gt;Table2[[#This Row],[REST]]),Table2[[#This Row],[REST]],Table2[[#This Row],[Stock]])</f>
        <v>1</v>
      </c>
    </row>
    <row r="57" spans="1:20" x14ac:dyDescent="0.3">
      <c r="A57" s="170">
        <f>IF(Table2[[#This Row],[Customer Part No]]="","",ROW()-1)</f>
        <v>56</v>
      </c>
      <c r="B57" s="170" t="str">
        <f>IF('ADM-PER LINE ITEM'!A58="","",'ADM-PER LINE ITEM'!A58)</f>
        <v>ABS011-9000D</v>
      </c>
      <c r="C57" s="171" t="str">
        <f>IF('ADM-PER LINE ITEM'!G58="","",'ADM-PER LINE ITEM'!G58)</f>
        <v>D81581-BZ030-001</v>
      </c>
      <c r="D57" s="170" t="str">
        <f>IF('ADM-PER LINE ITEM'!F58="","",'ADM-PER LINE ITEM'!F58)</f>
        <v>4151128729</v>
      </c>
      <c r="E57" s="203">
        <f>IF('ADM-PER LINE ITEM'!E58="","",'ADM-PER LINE ITEM'!E58)</f>
        <v>2</v>
      </c>
      <c r="F57" s="31">
        <f>IF('ADM-PER LINE ITEM'!I58="","",'ADM-PER LINE ITEM'!I58)</f>
        <v>45805</v>
      </c>
      <c r="G57" s="172">
        <f>IF('ADM-PER LINE ITEM'!K58="","",'ADM-PER LINE ITEM'!K58)</f>
        <v>45810</v>
      </c>
      <c r="H57" s="170">
        <f>IF('ADM-PER LINE ITEM'!Q58="","",'ADM-PER LINE ITEM'!Q58)</f>
        <v>1</v>
      </c>
      <c r="I57" s="170">
        <f>IF('ADM-PER LINE ITEM'!R58="","",'ADM-PER LINE ITEM'!R58)</f>
        <v>1</v>
      </c>
      <c r="J57" s="174">
        <f>IF(Table2[[#This Row],[Ich No]]="","",(SUMIF('STOCK OES'!B:B,Table2[[#This Row],[Ich No]],'STOCK OES'!E:E)+SUMIF('STOCK SEALING'!B:B,Table2[[#This Row],[Ich No]],'STOCK SEALING'!E:E)))</f>
        <v>21</v>
      </c>
      <c r="K57" s="170">
        <v>0</v>
      </c>
      <c r="L57">
        <f>IFERROR(Table2[[#This Row],[REST]]-Table2[[#This Row],[Result Scan]],"")</f>
        <v>1</v>
      </c>
      <c r="M57" t="str">
        <f>IF(Table2[[#This Row],[Balance]]="","",IF(Table2[[#This Row],[Balance]]&gt;0,"Open","close"))</f>
        <v>Open</v>
      </c>
      <c r="N57" s="174" t="str">
        <f ca="1">IF(Q57=$R$1,Table2[[#This Row],[Status]],"")</f>
        <v/>
      </c>
      <c r="Q57" s="169">
        <f ca="1">IFERROR($Q$1-Table2[[#This Row],[Delivery Date]],"")</f>
        <v>120</v>
      </c>
      <c r="S57" t="str">
        <f>IFERROR(VLOOKUP(Table2[[#This Row],[Customer Part No]],'ICH NO'!I:M,5,0),"")</f>
        <v>ASSY</v>
      </c>
      <c r="T57">
        <f>IF(AND(S57="ASSY",Table2[[#This Row],[Stock]]&gt;Table2[[#This Row],[REST]]),Table2[[#This Row],[REST]],Table2[[#This Row],[Stock]])</f>
        <v>1</v>
      </c>
    </row>
    <row r="58" spans="1:20" x14ac:dyDescent="0.3">
      <c r="A58" s="170">
        <f>IF(Table2[[#This Row],[Customer Part No]]="","",ROW()-1)</f>
        <v>57</v>
      </c>
      <c r="B58" s="170" t="str">
        <f>IF('ADM-PER LINE ITEM'!A59="","",'ADM-PER LINE ITEM'!A59)</f>
        <v>ADV082-9000D</v>
      </c>
      <c r="C58" s="171" t="str">
        <f>IF('ADM-PER LINE ITEM'!G59="","",'ADM-PER LINE ITEM'!G59)</f>
        <v>D81561-BZ410-001</v>
      </c>
      <c r="D58" s="170" t="str">
        <f>IF('ADM-PER LINE ITEM'!F59="","",'ADM-PER LINE ITEM'!F59)</f>
        <v>4151128928</v>
      </c>
      <c r="E58" s="203">
        <f>IF('ADM-PER LINE ITEM'!E59="","",'ADM-PER LINE ITEM'!E59)</f>
        <v>18</v>
      </c>
      <c r="F58" s="31">
        <f>IF('ADM-PER LINE ITEM'!I59="","",'ADM-PER LINE ITEM'!I59)</f>
        <v>45811</v>
      </c>
      <c r="G58" s="172">
        <f>IF('ADM-PER LINE ITEM'!K59="","",'ADM-PER LINE ITEM'!K59)</f>
        <v>45813</v>
      </c>
      <c r="H58" s="170">
        <f>IF('ADM-PER LINE ITEM'!Q59="","",'ADM-PER LINE ITEM'!Q59)</f>
        <v>1</v>
      </c>
      <c r="I58" s="170">
        <f>IF('ADM-PER LINE ITEM'!R59="","",'ADM-PER LINE ITEM'!R59)</f>
        <v>1</v>
      </c>
      <c r="J58" s="174">
        <f>IF(Table2[[#This Row],[Ich No]]="","",(SUMIF('STOCK OES'!B:B,Table2[[#This Row],[Ich No]],'STOCK OES'!E:E)+SUMIF('STOCK SEALING'!B:B,Table2[[#This Row],[Ich No]],'STOCK SEALING'!E:E)))</f>
        <v>27</v>
      </c>
      <c r="K58" s="170">
        <v>0</v>
      </c>
      <c r="L58">
        <f>IFERROR(Table2[[#This Row],[REST]]-Table2[[#This Row],[Result Scan]],"")</f>
        <v>1</v>
      </c>
      <c r="M58" t="str">
        <f>IF(Table2[[#This Row],[Balance]]="","",IF(Table2[[#This Row],[Balance]]&gt;0,"Open","close"))</f>
        <v>Open</v>
      </c>
      <c r="N58" s="174" t="str">
        <f ca="1">IF(Q58=$R$1,Table2[[#This Row],[Status]],"")</f>
        <v/>
      </c>
      <c r="Q58" s="169">
        <f ca="1">IFERROR($Q$1-Table2[[#This Row],[Delivery Date]],"")</f>
        <v>117</v>
      </c>
      <c r="S58" t="str">
        <f>IFERROR(VLOOKUP(Table2[[#This Row],[Customer Part No]],'ICH NO'!I:M,5,0),"")</f>
        <v>ASSY</v>
      </c>
      <c r="T58">
        <f>IF(AND(S58="ASSY",Table2[[#This Row],[Stock]]&gt;Table2[[#This Row],[REST]]),Table2[[#This Row],[REST]],Table2[[#This Row],[Stock]])</f>
        <v>1</v>
      </c>
    </row>
    <row r="59" spans="1:20" x14ac:dyDescent="0.3">
      <c r="A59" s="170">
        <f>IF(Table2[[#This Row],[Customer Part No]]="","",ROW()-1)</f>
        <v>58</v>
      </c>
      <c r="B59" s="170" t="str">
        <f>IF('ADM-PER LINE ITEM'!A60="","",'ADM-PER LINE ITEM'!A60)</f>
        <v>AAQ042-1000D</v>
      </c>
      <c r="C59" s="171" t="str">
        <f>IF('ADM-PER LINE ITEM'!G60="","",'ADM-PER LINE ITEM'!G60)</f>
        <v>D81170-BZ510-001</v>
      </c>
      <c r="D59" s="170" t="str">
        <f>IF('ADM-PER LINE ITEM'!F60="","",'ADM-PER LINE ITEM'!F60)</f>
        <v>4135019296</v>
      </c>
      <c r="E59" s="203">
        <f>IF('ADM-PER LINE ITEM'!E60="","",'ADM-PER LINE ITEM'!E60)</f>
        <v>4</v>
      </c>
      <c r="F59" s="31">
        <f>IF('ADM-PER LINE ITEM'!I60="","",'ADM-PER LINE ITEM'!I60)</f>
        <v>45825</v>
      </c>
      <c r="G59" s="172">
        <f>IF('ADM-PER LINE ITEM'!K60="","",'ADM-PER LINE ITEM'!K60)</f>
        <v>45827</v>
      </c>
      <c r="H59" s="170">
        <f>IF('ADM-PER LINE ITEM'!Q60="","",'ADM-PER LINE ITEM'!Q60)</f>
        <v>3</v>
      </c>
      <c r="I59" s="170">
        <f>IF('ADM-PER LINE ITEM'!R60="","",'ADM-PER LINE ITEM'!R60)</f>
        <v>1</v>
      </c>
      <c r="J59" s="174">
        <f>IF(Table2[[#This Row],[Ich No]]="","",(SUMIF('STOCK OES'!B:B,Table2[[#This Row],[Ich No]],'STOCK OES'!E:E)+SUMIF('STOCK SEALING'!B:B,Table2[[#This Row],[Ich No]],'STOCK SEALING'!E:E)))</f>
        <v>0</v>
      </c>
      <c r="K59" s="170">
        <v>1</v>
      </c>
      <c r="L59">
        <f>IFERROR(Table2[[#This Row],[REST]]-Table2[[#This Row],[Result Scan]],"")</f>
        <v>0</v>
      </c>
      <c r="M59" t="str">
        <f>IF(Table2[[#This Row],[Balance]]="","",IF(Table2[[#This Row],[Balance]]&gt;0,"Open","close"))</f>
        <v>close</v>
      </c>
      <c r="N59" s="174" t="str">
        <f ca="1">IF(Q59=$R$1,Table2[[#This Row],[Status]],"")</f>
        <v/>
      </c>
      <c r="Q59" s="169">
        <f ca="1">IFERROR($Q$1-Table2[[#This Row],[Delivery Date]],"")</f>
        <v>103</v>
      </c>
      <c r="S59" t="str">
        <f>IFERROR(VLOOKUP(Table2[[#This Row],[Customer Part No]],'ICH NO'!I:M,5,0),"")</f>
        <v>ASSY</v>
      </c>
      <c r="T59">
        <f>IF(AND(S59="ASSY",Table2[[#This Row],[Stock]]&gt;Table2[[#This Row],[REST]]),Table2[[#This Row],[REST]],Table2[[#This Row],[Stock]])</f>
        <v>0</v>
      </c>
    </row>
    <row r="60" spans="1:20" x14ac:dyDescent="0.3">
      <c r="A60" s="170">
        <f>IF(Table2[[#This Row],[Customer Part No]]="","",ROW()-1)</f>
        <v>59</v>
      </c>
      <c r="B60" s="170" t="str">
        <f>IF('ADM-PER LINE ITEM'!A61="","",'ADM-PER LINE ITEM'!A61)</f>
        <v>ADP231-9000D</v>
      </c>
      <c r="C60" s="171" t="str">
        <f>IF('ADM-PER LINE ITEM'!G61="","",'ADM-PER LINE ITEM'!G61)</f>
        <v>D81551-BZ240-001</v>
      </c>
      <c r="D60" s="170" t="str">
        <f>IF('ADM-PER LINE ITEM'!F61="","",'ADM-PER LINE ITEM'!F61)</f>
        <v>4151129394</v>
      </c>
      <c r="E60" s="203">
        <f>IF('ADM-PER LINE ITEM'!E61="","",'ADM-PER LINE ITEM'!E61)</f>
        <v>23</v>
      </c>
      <c r="F60" s="31">
        <f>IF('ADM-PER LINE ITEM'!I61="","",'ADM-PER LINE ITEM'!I61)</f>
        <v>45825</v>
      </c>
      <c r="G60" s="172">
        <f>IF('ADM-PER LINE ITEM'!K61="","",'ADM-PER LINE ITEM'!K61)</f>
        <v>45827</v>
      </c>
      <c r="H60" s="170">
        <f>IF('ADM-PER LINE ITEM'!Q61="","",'ADM-PER LINE ITEM'!Q61)</f>
        <v>12</v>
      </c>
      <c r="I60" s="170">
        <f>IF('ADM-PER LINE ITEM'!R61="","",'ADM-PER LINE ITEM'!R61)</f>
        <v>3</v>
      </c>
      <c r="J60" s="174">
        <f>IF(Table2[[#This Row],[Ich No]]="","",(SUMIF('STOCK OES'!B:B,Table2[[#This Row],[Ich No]],'STOCK OES'!E:E)+SUMIF('STOCK SEALING'!B:B,Table2[[#This Row],[Ich No]],'STOCK SEALING'!E:E)))</f>
        <v>49</v>
      </c>
      <c r="K60" s="170">
        <v>0</v>
      </c>
      <c r="L60">
        <f>IFERROR(Table2[[#This Row],[REST]]-Table2[[#This Row],[Result Scan]],"")</f>
        <v>3</v>
      </c>
      <c r="M60" t="str">
        <f>IF(Table2[[#This Row],[Balance]]="","",IF(Table2[[#This Row],[Balance]]&gt;0,"Open","close"))</f>
        <v>Open</v>
      </c>
      <c r="N60" s="174" t="str">
        <f ca="1">IF(Q60=$R$1,Table2[[#This Row],[Status]],"")</f>
        <v/>
      </c>
      <c r="Q60" s="169">
        <f ca="1">IFERROR($Q$1-Table2[[#This Row],[Delivery Date]],"")</f>
        <v>103</v>
      </c>
      <c r="S60" t="str">
        <f>IFERROR(VLOOKUP(Table2[[#This Row],[Customer Part No]],'ICH NO'!I:M,5,0),"")</f>
        <v>ASSY</v>
      </c>
      <c r="T60">
        <f>IF(AND(S60="ASSY",Table2[[#This Row],[Stock]]&gt;Table2[[#This Row],[REST]]),Table2[[#This Row],[REST]],Table2[[#This Row],[Stock]])</f>
        <v>3</v>
      </c>
    </row>
    <row r="61" spans="1:20" x14ac:dyDescent="0.3">
      <c r="A61" s="170">
        <f>IF(Table2[[#This Row],[Customer Part No]]="","",ROW()-1)</f>
        <v>60</v>
      </c>
      <c r="B61" s="170" t="str">
        <f>IF('ADM-PER LINE ITEM'!A62="","",'ADM-PER LINE ITEM'!A62)</f>
        <v>AAC022-0000D</v>
      </c>
      <c r="C61" s="171" t="str">
        <f>IF('ADM-PER LINE ITEM'!G62="","",'ADM-PER LINE ITEM'!G62)</f>
        <v>D81150-BZ010-001</v>
      </c>
      <c r="D61" s="170" t="str">
        <f>IF('ADM-PER LINE ITEM'!F62="","",'ADM-PER LINE ITEM'!F62)</f>
        <v>4151129394</v>
      </c>
      <c r="E61" s="203">
        <f>IF('ADM-PER LINE ITEM'!E62="","",'ADM-PER LINE ITEM'!E62)</f>
        <v>10</v>
      </c>
      <c r="F61" s="31">
        <f>IF('ADM-PER LINE ITEM'!I62="","",'ADM-PER LINE ITEM'!I62)</f>
        <v>45825</v>
      </c>
      <c r="G61" s="172">
        <f>IF('ADM-PER LINE ITEM'!K62="","",'ADM-PER LINE ITEM'!K62)</f>
        <v>45827</v>
      </c>
      <c r="H61" s="170">
        <f>IF('ADM-PER LINE ITEM'!Q62="","",'ADM-PER LINE ITEM'!Q62)</f>
        <v>2</v>
      </c>
      <c r="I61" s="170">
        <f>IF('ADM-PER LINE ITEM'!R62="","",'ADM-PER LINE ITEM'!R62)</f>
        <v>1</v>
      </c>
      <c r="J61" s="174">
        <f>IF(Table2[[#This Row],[Ich No]]="","",(SUMIF('STOCK OES'!B:B,Table2[[#This Row],[Ich No]],'STOCK OES'!E:E)+SUMIF('STOCK SEALING'!B:B,Table2[[#This Row],[Ich No]],'STOCK SEALING'!E:E)))</f>
        <v>35</v>
      </c>
      <c r="K61" s="170">
        <v>0</v>
      </c>
      <c r="L61">
        <f>IFERROR(Table2[[#This Row],[REST]]-Table2[[#This Row],[Result Scan]],"")</f>
        <v>1</v>
      </c>
      <c r="M61" t="str">
        <f>IF(Table2[[#This Row],[Balance]]="","",IF(Table2[[#This Row],[Balance]]&gt;0,"Open","close"))</f>
        <v>Open</v>
      </c>
      <c r="N61" s="174" t="str">
        <f ca="1">IF(Q61=$R$1,Table2[[#This Row],[Status]],"")</f>
        <v/>
      </c>
      <c r="Q61" s="169">
        <f ca="1">IFERROR($Q$1-Table2[[#This Row],[Delivery Date]],"")</f>
        <v>103</v>
      </c>
      <c r="S61" t="str">
        <f>IFERROR(VLOOKUP(Table2[[#This Row],[Customer Part No]],'ICH NO'!I:M,5,0),"")</f>
        <v>ASSY</v>
      </c>
      <c r="T61">
        <f>IF(AND(S61="ASSY",Table2[[#This Row],[Stock]]&gt;Table2[[#This Row],[REST]]),Table2[[#This Row],[REST]],Table2[[#This Row],[Stock]])</f>
        <v>1</v>
      </c>
    </row>
    <row r="62" spans="1:20" x14ac:dyDescent="0.3">
      <c r="A62" s="170">
        <f>IF(Table2[[#This Row],[Customer Part No]]="","",ROW()-1)</f>
        <v>61</v>
      </c>
      <c r="B62" s="170" t="str">
        <f>IF('ADM-PER LINE ITEM'!A63="","",'ADM-PER LINE ITEM'!A63)</f>
        <v>AAY012-1000</v>
      </c>
      <c r="C62" s="171" t="str">
        <f>IF('ADM-PER LINE ITEM'!G63="","",'ADM-PER LINE ITEM'!G63)</f>
        <v>D81170-BZ650-001</v>
      </c>
      <c r="D62" s="170" t="str">
        <f>IF('ADM-PER LINE ITEM'!F63="","",'ADM-PER LINE ITEM'!F63)</f>
        <v>4131088095</v>
      </c>
      <c r="E62" s="203">
        <f>IF('ADM-PER LINE ITEM'!E63="","",'ADM-PER LINE ITEM'!E63)</f>
        <v>3</v>
      </c>
      <c r="F62" s="31">
        <f>IF('ADM-PER LINE ITEM'!I63="","",'ADM-PER LINE ITEM'!I63)</f>
        <v>45812</v>
      </c>
      <c r="G62" s="172">
        <f>IF('ADM-PER LINE ITEM'!K63="","",'ADM-PER LINE ITEM'!K63)</f>
        <v>45831</v>
      </c>
      <c r="H62" s="170">
        <f>IF('ADM-PER LINE ITEM'!Q63="","",'ADM-PER LINE ITEM'!Q63)</f>
        <v>5</v>
      </c>
      <c r="I62" s="170">
        <f>IF('ADM-PER LINE ITEM'!R63="","",'ADM-PER LINE ITEM'!R63)</f>
        <v>5</v>
      </c>
      <c r="J62" s="174">
        <f>IF(Table2[[#This Row],[Ich No]]="","",(SUMIF('STOCK OES'!B:B,Table2[[#This Row],[Ich No]],'STOCK OES'!E:E)+SUMIF('STOCK SEALING'!B:B,Table2[[#This Row],[Ich No]],'STOCK SEALING'!E:E)))</f>
        <v>27</v>
      </c>
      <c r="K62" s="170">
        <v>0</v>
      </c>
      <c r="L62">
        <f>IFERROR(Table2[[#This Row],[REST]]-Table2[[#This Row],[Result Scan]],"")</f>
        <v>5</v>
      </c>
      <c r="M62" t="str">
        <f>IF(Table2[[#This Row],[Balance]]="","",IF(Table2[[#This Row],[Balance]]&gt;0,"Open","close"))</f>
        <v>Open</v>
      </c>
      <c r="N62" s="174" t="str">
        <f ca="1">IF(Q62=$R$1,Table2[[#This Row],[Status]],"")</f>
        <v/>
      </c>
      <c r="Q62" s="169">
        <f ca="1">IFERROR($Q$1-Table2[[#This Row],[Delivery Date]],"")</f>
        <v>99</v>
      </c>
      <c r="S62" t="str">
        <f>IFERROR(VLOOKUP(Table2[[#This Row],[Customer Part No]],'ICH NO'!I:M,5,0),"")</f>
        <v>ASSY</v>
      </c>
      <c r="T62">
        <f>IF(AND(S62="ASSY",Table2[[#This Row],[Stock]]&gt;Table2[[#This Row],[REST]]),Table2[[#This Row],[REST]],Table2[[#This Row],[Stock]])</f>
        <v>5</v>
      </c>
    </row>
    <row r="63" spans="1:20" x14ac:dyDescent="0.3">
      <c r="A63" s="170">
        <f>IF(Table2[[#This Row],[Customer Part No]]="","",ROW()-1)</f>
        <v>62</v>
      </c>
      <c r="B63" s="170" t="str">
        <f>IF('ADM-PER LINE ITEM'!A64="","",'ADM-PER LINE ITEM'!A64)</f>
        <v>AAS041-1000D</v>
      </c>
      <c r="C63" s="171" t="str">
        <f>IF('ADM-PER LINE ITEM'!G64="","",'ADM-PER LINE ITEM'!G64)</f>
        <v>D81130-BZ600-001</v>
      </c>
      <c r="D63" s="170" t="str">
        <f>IF('ADM-PER LINE ITEM'!F64="","",'ADM-PER LINE ITEM'!F64)</f>
        <v>4151129508</v>
      </c>
      <c r="E63" s="203">
        <f>IF('ADM-PER LINE ITEM'!E64="","",'ADM-PER LINE ITEM'!E64)</f>
        <v>8</v>
      </c>
      <c r="F63" s="31">
        <f>IF('ADM-PER LINE ITEM'!I64="","",'ADM-PER LINE ITEM'!I64)</f>
        <v>45827</v>
      </c>
      <c r="G63" s="172">
        <f>IF('ADM-PER LINE ITEM'!K64="","",'ADM-PER LINE ITEM'!K64)</f>
        <v>45831</v>
      </c>
      <c r="H63" s="170">
        <f>IF('ADM-PER LINE ITEM'!Q64="","",'ADM-PER LINE ITEM'!Q64)</f>
        <v>2</v>
      </c>
      <c r="I63" s="170">
        <f>IF('ADM-PER LINE ITEM'!R64="","",'ADM-PER LINE ITEM'!R64)</f>
        <v>2</v>
      </c>
      <c r="J63" s="174">
        <f>IF(Table2[[#This Row],[Ich No]]="","",(SUMIF('STOCK OES'!B:B,Table2[[#This Row],[Ich No]],'STOCK OES'!E:E)+SUMIF('STOCK SEALING'!B:B,Table2[[#This Row],[Ich No]],'STOCK SEALING'!E:E)))</f>
        <v>6</v>
      </c>
      <c r="K63" s="170">
        <v>0</v>
      </c>
      <c r="L63">
        <f>IFERROR(Table2[[#This Row],[REST]]-Table2[[#This Row],[Result Scan]],"")</f>
        <v>2</v>
      </c>
      <c r="M63" t="str">
        <f>IF(Table2[[#This Row],[Balance]]="","",IF(Table2[[#This Row],[Balance]]&gt;0,"Open","close"))</f>
        <v>Open</v>
      </c>
      <c r="N63" s="174" t="str">
        <f ca="1">IF(Q63=$R$1,Table2[[#This Row],[Status]],"")</f>
        <v/>
      </c>
      <c r="Q63" s="169">
        <f ca="1">IFERROR($Q$1-Table2[[#This Row],[Delivery Date]],"")</f>
        <v>99</v>
      </c>
      <c r="S63" t="str">
        <f>IFERROR(VLOOKUP(Table2[[#This Row],[Customer Part No]],'ICH NO'!I:M,5,0),"")</f>
        <v>ASSY</v>
      </c>
      <c r="T63">
        <f>IF(AND(S63="ASSY",Table2[[#This Row],[Stock]]&gt;Table2[[#This Row],[REST]]),Table2[[#This Row],[REST]],Table2[[#This Row],[Stock]])</f>
        <v>2</v>
      </c>
    </row>
    <row r="64" spans="1:20" x14ac:dyDescent="0.3">
      <c r="A64" s="170">
        <f>IF(Table2[[#This Row],[Customer Part No]]="","",ROW()-1)</f>
        <v>63</v>
      </c>
      <c r="B64" s="170" t="str">
        <f>IF('ADM-PER LINE ITEM'!A65="","",'ADM-PER LINE ITEM'!A65)</f>
        <v>ADP231-9000D</v>
      </c>
      <c r="C64" s="171" t="str">
        <f>IF('ADM-PER LINE ITEM'!G65="","",'ADM-PER LINE ITEM'!G65)</f>
        <v>D81551-BZ240-001</v>
      </c>
      <c r="D64" s="170" t="str">
        <f>IF('ADM-PER LINE ITEM'!F65="","",'ADM-PER LINE ITEM'!F65)</f>
        <v>4151129508</v>
      </c>
      <c r="E64" s="203">
        <f>IF('ADM-PER LINE ITEM'!E65="","",'ADM-PER LINE ITEM'!E65)</f>
        <v>15</v>
      </c>
      <c r="F64" s="31">
        <f>IF('ADM-PER LINE ITEM'!I65="","",'ADM-PER LINE ITEM'!I65)</f>
        <v>45827</v>
      </c>
      <c r="G64" s="172">
        <f>IF('ADM-PER LINE ITEM'!K65="","",'ADM-PER LINE ITEM'!K65)</f>
        <v>45831</v>
      </c>
      <c r="H64" s="170">
        <f>IF('ADM-PER LINE ITEM'!Q65="","",'ADM-PER LINE ITEM'!Q65)</f>
        <v>12</v>
      </c>
      <c r="I64" s="170">
        <f>IF('ADM-PER LINE ITEM'!R65="","",'ADM-PER LINE ITEM'!R65)</f>
        <v>12</v>
      </c>
      <c r="J64" s="174">
        <f>IF(Table2[[#This Row],[Ich No]]="","",(SUMIF('STOCK OES'!B:B,Table2[[#This Row],[Ich No]],'STOCK OES'!E:E)+SUMIF('STOCK SEALING'!B:B,Table2[[#This Row],[Ich No]],'STOCK SEALING'!E:E)))</f>
        <v>49</v>
      </c>
      <c r="K64" s="170">
        <v>0</v>
      </c>
      <c r="L64">
        <f>IFERROR(Table2[[#This Row],[REST]]-Table2[[#This Row],[Result Scan]],"")</f>
        <v>12</v>
      </c>
      <c r="M64" t="str">
        <f>IF(Table2[[#This Row],[Balance]]="","",IF(Table2[[#This Row],[Balance]]&gt;0,"Open","close"))</f>
        <v>Open</v>
      </c>
      <c r="N64" s="174" t="str">
        <f ca="1">IF(Q64=$R$1,Table2[[#This Row],[Status]],"")</f>
        <v/>
      </c>
      <c r="Q64" s="169">
        <f ca="1">IFERROR($Q$1-Table2[[#This Row],[Delivery Date]],"")</f>
        <v>99</v>
      </c>
      <c r="S64" t="str">
        <f>IFERROR(VLOOKUP(Table2[[#This Row],[Customer Part No]],'ICH NO'!I:M,5,0),"")</f>
        <v>ASSY</v>
      </c>
      <c r="T64">
        <f>IF(AND(S64="ASSY",Table2[[#This Row],[Stock]]&gt;Table2[[#This Row],[REST]]),Table2[[#This Row],[REST]],Table2[[#This Row],[Stock]])</f>
        <v>12</v>
      </c>
    </row>
    <row r="65" spans="1:20" x14ac:dyDescent="0.3">
      <c r="A65" s="170">
        <f>IF(Table2[[#This Row],[Customer Part No]]="","",ROW()-1)</f>
        <v>64</v>
      </c>
      <c r="B65" s="170" t="str">
        <f>IF('ADM-PER LINE ITEM'!A66="","",'ADM-PER LINE ITEM'!A66)</f>
        <v>AAQ042-1000D</v>
      </c>
      <c r="C65" s="171" t="str">
        <f>IF('ADM-PER LINE ITEM'!G66="","",'ADM-PER LINE ITEM'!G66)</f>
        <v>D81170-BZ510-001</v>
      </c>
      <c r="D65" s="170" t="str">
        <f>IF('ADM-PER LINE ITEM'!F66="","",'ADM-PER LINE ITEM'!F66)</f>
        <v>4135019314</v>
      </c>
      <c r="E65" s="203">
        <f>IF('ADM-PER LINE ITEM'!E66="","",'ADM-PER LINE ITEM'!E66)</f>
        <v>3</v>
      </c>
      <c r="F65" s="31">
        <f>IF('ADM-PER LINE ITEM'!I66="","",'ADM-PER LINE ITEM'!I66)</f>
        <v>45826</v>
      </c>
      <c r="G65" s="172">
        <f>IF('ADM-PER LINE ITEM'!K66="","",'ADM-PER LINE ITEM'!K66)</f>
        <v>45832</v>
      </c>
      <c r="H65" s="170">
        <f>IF('ADM-PER LINE ITEM'!Q66="","",'ADM-PER LINE ITEM'!Q66)</f>
        <v>3</v>
      </c>
      <c r="I65" s="170">
        <f>IF('ADM-PER LINE ITEM'!R66="","",'ADM-PER LINE ITEM'!R66)</f>
        <v>3</v>
      </c>
      <c r="J65" s="174">
        <f>IF(Table2[[#This Row],[Ich No]]="","",(SUMIF('STOCK OES'!B:B,Table2[[#This Row],[Ich No]],'STOCK OES'!E:E)+SUMIF('STOCK SEALING'!B:B,Table2[[#This Row],[Ich No]],'STOCK SEALING'!E:E)))</f>
        <v>0</v>
      </c>
      <c r="K65" s="170">
        <v>2</v>
      </c>
      <c r="L65">
        <f>IFERROR(Table2[[#This Row],[REST]]-Table2[[#This Row],[Result Scan]],"")</f>
        <v>1</v>
      </c>
      <c r="M65" t="str">
        <f>IF(Table2[[#This Row],[Balance]]="","",IF(Table2[[#This Row],[Balance]]&gt;0,"Open","close"))</f>
        <v>Open</v>
      </c>
      <c r="N65" s="174" t="str">
        <f ca="1">IF(Q65=$R$1,Table2[[#This Row],[Status]],"")</f>
        <v/>
      </c>
      <c r="Q65" s="169">
        <f ca="1">IFERROR($Q$1-Table2[[#This Row],[Delivery Date]],"")</f>
        <v>98</v>
      </c>
      <c r="S65" t="str">
        <f>IFERROR(VLOOKUP(Table2[[#This Row],[Customer Part No]],'ICH NO'!I:M,5,0),"")</f>
        <v>ASSY</v>
      </c>
      <c r="T65">
        <f>IF(AND(S65="ASSY",Table2[[#This Row],[Stock]]&gt;Table2[[#This Row],[REST]]),Table2[[#This Row],[REST]],Table2[[#This Row],[Stock]])</f>
        <v>0</v>
      </c>
    </row>
    <row r="66" spans="1:20" x14ac:dyDescent="0.3">
      <c r="A66" s="170">
        <f>IF(Table2[[#This Row],[Customer Part No]]="","",ROW()-1)</f>
        <v>65</v>
      </c>
      <c r="B66" s="170" t="str">
        <f>IF('ADM-PER LINE ITEM'!A67="","",'ADM-PER LINE ITEM'!A67)</f>
        <v>AAQ032-1000D</v>
      </c>
      <c r="C66" s="171" t="str">
        <f>IF('ADM-PER LINE ITEM'!G67="","",'ADM-PER LINE ITEM'!G67)</f>
        <v>D81170-BZ520-001</v>
      </c>
      <c r="D66" s="170" t="str">
        <f>IF('ADM-PER LINE ITEM'!F67="","",'ADM-PER LINE ITEM'!F67)</f>
        <v>4151129562</v>
      </c>
      <c r="E66" s="203">
        <f>IF('ADM-PER LINE ITEM'!E67="","",'ADM-PER LINE ITEM'!E67)</f>
        <v>15</v>
      </c>
      <c r="F66" s="31">
        <f>IF('ADM-PER LINE ITEM'!I67="","",'ADM-PER LINE ITEM'!I67)</f>
        <v>45828</v>
      </c>
      <c r="G66" s="172">
        <f>IF('ADM-PER LINE ITEM'!K67="","",'ADM-PER LINE ITEM'!K67)</f>
        <v>45832</v>
      </c>
      <c r="H66" s="170">
        <f>IF('ADM-PER LINE ITEM'!Q67="","",'ADM-PER LINE ITEM'!Q67)</f>
        <v>1</v>
      </c>
      <c r="I66" s="170">
        <f>IF('ADM-PER LINE ITEM'!R67="","",'ADM-PER LINE ITEM'!R67)</f>
        <v>1</v>
      </c>
      <c r="J66" s="174">
        <f>IF(Table2[[#This Row],[Ich No]]="","",(SUMIF('STOCK OES'!B:B,Table2[[#This Row],[Ich No]],'STOCK OES'!E:E)+SUMIF('STOCK SEALING'!B:B,Table2[[#This Row],[Ich No]],'STOCK SEALING'!E:E)))</f>
        <v>0</v>
      </c>
      <c r="K66" s="170">
        <v>0</v>
      </c>
      <c r="L66">
        <f>IFERROR(Table2[[#This Row],[REST]]-Table2[[#This Row],[Result Scan]],"")</f>
        <v>1</v>
      </c>
      <c r="M66" t="str">
        <f>IF(Table2[[#This Row],[Balance]]="","",IF(Table2[[#This Row],[Balance]]&gt;0,"Open","close"))</f>
        <v>Open</v>
      </c>
      <c r="N66" s="174" t="str">
        <f ca="1">IF(Q66=$R$1,Table2[[#This Row],[Status]],"")</f>
        <v/>
      </c>
      <c r="Q66" s="169">
        <f ca="1">IFERROR($Q$1-Table2[[#This Row],[Delivery Date]],"")</f>
        <v>98</v>
      </c>
      <c r="S66" t="str">
        <f>IFERROR(VLOOKUP(Table2[[#This Row],[Customer Part No]],'ICH NO'!I:M,5,0),"")</f>
        <v>ASSY</v>
      </c>
      <c r="T66">
        <f>IF(AND(S66="ASSY",Table2[[#This Row],[Stock]]&gt;Table2[[#This Row],[REST]]),Table2[[#This Row],[REST]],Table2[[#This Row],[Stock]])</f>
        <v>0</v>
      </c>
    </row>
    <row r="67" spans="1:20" x14ac:dyDescent="0.3">
      <c r="A67" s="170">
        <f>IF(Table2[[#This Row],[Customer Part No]]="","",ROW()-1)</f>
        <v>66</v>
      </c>
      <c r="B67" s="170" t="str">
        <f>IF('ADM-PER LINE ITEM'!A68="","",'ADM-PER LINE ITEM'!A68)</f>
        <v>AAG012-1000</v>
      </c>
      <c r="C67" s="171" t="str">
        <f>IF('ADM-PER LINE ITEM'!G68="","",'ADM-PER LINE ITEM'!G68)</f>
        <v>D81170-BZ070-001</v>
      </c>
      <c r="D67" s="170" t="str">
        <f>IF('ADM-PER LINE ITEM'!F68="","",'ADM-PER LINE ITEM'!F68)</f>
        <v>4131088203</v>
      </c>
      <c r="E67" s="203">
        <f>IF('ADM-PER LINE ITEM'!E68="","",'ADM-PER LINE ITEM'!E68)</f>
        <v>3</v>
      </c>
      <c r="F67" s="31">
        <f>IF('ADM-PER LINE ITEM'!I68="","",'ADM-PER LINE ITEM'!I68)</f>
        <v>45819</v>
      </c>
      <c r="G67" s="172">
        <f>IF('ADM-PER LINE ITEM'!K68="","",'ADM-PER LINE ITEM'!K68)</f>
        <v>45833</v>
      </c>
      <c r="H67" s="170">
        <f>IF('ADM-PER LINE ITEM'!Q68="","",'ADM-PER LINE ITEM'!Q68)</f>
        <v>20</v>
      </c>
      <c r="I67" s="170">
        <f>IF('ADM-PER LINE ITEM'!R68="","",'ADM-PER LINE ITEM'!R68)</f>
        <v>6</v>
      </c>
      <c r="J67" s="174">
        <f>IF(Table2[[#This Row],[Ich No]]="","",(SUMIF('STOCK OES'!B:B,Table2[[#This Row],[Ich No]],'STOCK OES'!E:E)+SUMIF('STOCK SEALING'!B:B,Table2[[#This Row],[Ich No]],'STOCK SEALING'!E:E)))</f>
        <v>74</v>
      </c>
      <c r="K67" s="170">
        <v>0</v>
      </c>
      <c r="L67">
        <f>IFERROR(Table2[[#This Row],[REST]]-Table2[[#This Row],[Result Scan]],"")</f>
        <v>6</v>
      </c>
      <c r="M67" t="str">
        <f>IF(Table2[[#This Row],[Balance]]="","",IF(Table2[[#This Row],[Balance]]&gt;0,"Open","close"))</f>
        <v>Open</v>
      </c>
      <c r="N67" s="174" t="str">
        <f ca="1">IF(Q67=$R$1,Table2[[#This Row],[Status]],"")</f>
        <v/>
      </c>
      <c r="Q67" s="169">
        <f ca="1">IFERROR($Q$1-Table2[[#This Row],[Delivery Date]],"")</f>
        <v>97</v>
      </c>
      <c r="S67" t="str">
        <f>IFERROR(VLOOKUP(Table2[[#This Row],[Customer Part No]],'ICH NO'!I:M,5,0),"")</f>
        <v>ASSY</v>
      </c>
      <c r="T67">
        <f>IF(AND(S67="ASSY",Table2[[#This Row],[Stock]]&gt;Table2[[#This Row],[REST]]),Table2[[#This Row],[REST]],Table2[[#This Row],[Stock]])</f>
        <v>6</v>
      </c>
    </row>
    <row r="68" spans="1:20" x14ac:dyDescent="0.3">
      <c r="A68" s="170">
        <f>IF(Table2[[#This Row],[Customer Part No]]="","",ROW()-1)</f>
        <v>67</v>
      </c>
      <c r="B68" s="170" t="str">
        <f>IF('ADM-PER LINE ITEM'!A69="","",'ADM-PER LINE ITEM'!A69)</f>
        <v>ADL011-9000D</v>
      </c>
      <c r="C68" s="171" t="str">
        <f>IF('ADM-PER LINE ITEM'!G69="","",'ADM-PER LINE ITEM'!G69)</f>
        <v>D81551-BZ090-001</v>
      </c>
      <c r="D68" s="170" t="str">
        <f>IF('ADM-PER LINE ITEM'!F69="","",'ADM-PER LINE ITEM'!F69)</f>
        <v>4131088203</v>
      </c>
      <c r="E68" s="203">
        <f>IF('ADM-PER LINE ITEM'!E69="","",'ADM-PER LINE ITEM'!E69)</f>
        <v>4</v>
      </c>
      <c r="F68" s="31">
        <f>IF('ADM-PER LINE ITEM'!I69="","",'ADM-PER LINE ITEM'!I69)</f>
        <v>45819</v>
      </c>
      <c r="G68" s="172">
        <f>IF('ADM-PER LINE ITEM'!K69="","",'ADM-PER LINE ITEM'!K69)</f>
        <v>45833</v>
      </c>
      <c r="H68" s="170">
        <f>IF('ADM-PER LINE ITEM'!Q69="","",'ADM-PER LINE ITEM'!Q69)</f>
        <v>10</v>
      </c>
      <c r="I68" s="170">
        <f>IF('ADM-PER LINE ITEM'!R69="","",'ADM-PER LINE ITEM'!R69)</f>
        <v>10</v>
      </c>
      <c r="J68" s="174">
        <f>IF(Table2[[#This Row],[Ich No]]="","",(SUMIF('STOCK OES'!B:B,Table2[[#This Row],[Ich No]],'STOCK OES'!E:E)+SUMIF('STOCK SEALING'!B:B,Table2[[#This Row],[Ich No]],'STOCK SEALING'!E:E)))</f>
        <v>88</v>
      </c>
      <c r="K68" s="170">
        <v>0</v>
      </c>
      <c r="L68">
        <f>IFERROR(Table2[[#This Row],[REST]]-Table2[[#This Row],[Result Scan]],"")</f>
        <v>10</v>
      </c>
      <c r="M68" t="str">
        <f>IF(Table2[[#This Row],[Balance]]="","",IF(Table2[[#This Row],[Balance]]&gt;0,"Open","close"))</f>
        <v>Open</v>
      </c>
      <c r="N68" s="174" t="str">
        <f ca="1">IF(Q68=$R$1,Table2[[#This Row],[Status]],"")</f>
        <v/>
      </c>
      <c r="Q68" s="169">
        <f ca="1">IFERROR($Q$1-Table2[[#This Row],[Delivery Date]],"")</f>
        <v>97</v>
      </c>
      <c r="S68" t="str">
        <f>IFERROR(VLOOKUP(Table2[[#This Row],[Customer Part No]],'ICH NO'!I:M,5,0),"")</f>
        <v>ASSY</v>
      </c>
      <c r="T68">
        <f>IF(AND(S68="ASSY",Table2[[#This Row],[Stock]]&gt;Table2[[#This Row],[REST]]),Table2[[#This Row],[REST]],Table2[[#This Row],[Stock]])</f>
        <v>10</v>
      </c>
    </row>
    <row r="69" spans="1:20" x14ac:dyDescent="0.3">
      <c r="A69" s="170">
        <f>IF(Table2[[#This Row],[Customer Part No]]="","",ROW()-1)</f>
        <v>68</v>
      </c>
      <c r="B69" s="170" t="str">
        <f>IF('ADM-PER LINE ITEM'!A70="","",'ADM-PER LINE ITEM'!A70)</f>
        <v>AAG012-1000</v>
      </c>
      <c r="C69" s="171" t="str">
        <f>IF('ADM-PER LINE ITEM'!G70="","",'ADM-PER LINE ITEM'!G70)</f>
        <v>D81170-BZ070-001</v>
      </c>
      <c r="D69" s="170" t="str">
        <f>IF('ADM-PER LINE ITEM'!F70="","",'ADM-PER LINE ITEM'!F70)</f>
        <v>4151129603</v>
      </c>
      <c r="E69" s="203">
        <f>IF('ADM-PER LINE ITEM'!E70="","",'ADM-PER LINE ITEM'!E70)</f>
        <v>12</v>
      </c>
      <c r="F69" s="31">
        <f>IF('ADM-PER LINE ITEM'!I70="","",'ADM-PER LINE ITEM'!I70)</f>
        <v>45831</v>
      </c>
      <c r="G69" s="172">
        <f>IF('ADM-PER LINE ITEM'!K70="","",'ADM-PER LINE ITEM'!K70)</f>
        <v>45833</v>
      </c>
      <c r="H69" s="170">
        <f>IF('ADM-PER LINE ITEM'!Q70="","",'ADM-PER LINE ITEM'!Q70)</f>
        <v>6</v>
      </c>
      <c r="I69" s="170">
        <f>IF('ADM-PER LINE ITEM'!R70="","",'ADM-PER LINE ITEM'!R70)</f>
        <v>6</v>
      </c>
      <c r="J69" s="174">
        <f>IF(Table2[[#This Row],[Ich No]]="","",(SUMIF('STOCK OES'!B:B,Table2[[#This Row],[Ich No]],'STOCK OES'!E:E)+SUMIF('STOCK SEALING'!B:B,Table2[[#This Row],[Ich No]],'STOCK SEALING'!E:E)))</f>
        <v>74</v>
      </c>
      <c r="K69" s="170">
        <v>0</v>
      </c>
      <c r="L69">
        <f>IFERROR(Table2[[#This Row],[REST]]-Table2[[#This Row],[Result Scan]],"")</f>
        <v>6</v>
      </c>
      <c r="M69" t="str">
        <f>IF(Table2[[#This Row],[Balance]]="","",IF(Table2[[#This Row],[Balance]]&gt;0,"Open","close"))</f>
        <v>Open</v>
      </c>
      <c r="N69" s="174" t="str">
        <f ca="1">IF(Q69=$R$1,Table2[[#This Row],[Status]],"")</f>
        <v/>
      </c>
      <c r="Q69" s="169">
        <f ca="1">IFERROR($Q$1-Table2[[#This Row],[Delivery Date]],"")</f>
        <v>97</v>
      </c>
      <c r="S69" t="str">
        <f>IFERROR(VLOOKUP(Table2[[#This Row],[Customer Part No]],'ICH NO'!I:M,5,0),"")</f>
        <v>ASSY</v>
      </c>
      <c r="T69">
        <f>IF(AND(S69="ASSY",Table2[[#This Row],[Stock]]&gt;Table2[[#This Row],[REST]]),Table2[[#This Row],[REST]],Table2[[#This Row],[Stock]])</f>
        <v>6</v>
      </c>
    </row>
    <row r="70" spans="1:20" x14ac:dyDescent="0.3">
      <c r="A70" s="170">
        <f>IF(Table2[[#This Row],[Customer Part No]]="","",ROW()-1)</f>
        <v>69</v>
      </c>
      <c r="B70" s="170" t="str">
        <f>IF('ADM-PER LINE ITEM'!A71="","",'ADM-PER LINE ITEM'!A71)</f>
        <v>AAQ032-1000D</v>
      </c>
      <c r="C70" s="171" t="str">
        <f>IF('ADM-PER LINE ITEM'!G71="","",'ADM-PER LINE ITEM'!G71)</f>
        <v>D81170-BZ520-001</v>
      </c>
      <c r="D70" s="170" t="str">
        <f>IF('ADM-PER LINE ITEM'!F71="","",'ADM-PER LINE ITEM'!F71)</f>
        <v>4151129603</v>
      </c>
      <c r="E70" s="203">
        <f>IF('ADM-PER LINE ITEM'!E71="","",'ADM-PER LINE ITEM'!E71)</f>
        <v>13</v>
      </c>
      <c r="F70" s="31">
        <f>IF('ADM-PER LINE ITEM'!I71="","",'ADM-PER LINE ITEM'!I71)</f>
        <v>45831</v>
      </c>
      <c r="G70" s="172">
        <f>IF('ADM-PER LINE ITEM'!K71="","",'ADM-PER LINE ITEM'!K71)</f>
        <v>45833</v>
      </c>
      <c r="H70" s="170">
        <f>IF('ADM-PER LINE ITEM'!Q71="","",'ADM-PER LINE ITEM'!Q71)</f>
        <v>1</v>
      </c>
      <c r="I70" s="170">
        <f>IF('ADM-PER LINE ITEM'!R71="","",'ADM-PER LINE ITEM'!R71)</f>
        <v>1</v>
      </c>
      <c r="J70" s="174">
        <f>IF(Table2[[#This Row],[Ich No]]="","",(SUMIF('STOCK OES'!B:B,Table2[[#This Row],[Ich No]],'STOCK OES'!E:E)+SUMIF('STOCK SEALING'!B:B,Table2[[#This Row],[Ich No]],'STOCK SEALING'!E:E)))</f>
        <v>0</v>
      </c>
      <c r="K70" s="170">
        <v>0</v>
      </c>
      <c r="L70">
        <f>IFERROR(Table2[[#This Row],[REST]]-Table2[[#This Row],[Result Scan]],"")</f>
        <v>1</v>
      </c>
      <c r="M70" t="str">
        <f>IF(Table2[[#This Row],[Balance]]="","",IF(Table2[[#This Row],[Balance]]&gt;0,"Open","close"))</f>
        <v>Open</v>
      </c>
      <c r="N70" s="174" t="str">
        <f ca="1">IF(Q70=$R$1,Table2[[#This Row],[Status]],"")</f>
        <v/>
      </c>
      <c r="Q70" s="169">
        <f ca="1">IFERROR($Q$1-Table2[[#This Row],[Delivery Date]],"")</f>
        <v>97</v>
      </c>
      <c r="S70" t="str">
        <f>IFERROR(VLOOKUP(Table2[[#This Row],[Customer Part No]],'ICH NO'!I:M,5,0),"")</f>
        <v>ASSY</v>
      </c>
      <c r="T70">
        <f>IF(AND(S70="ASSY",Table2[[#This Row],[Stock]]&gt;Table2[[#This Row],[REST]]),Table2[[#This Row],[REST]],Table2[[#This Row],[Stock]])</f>
        <v>0</v>
      </c>
    </row>
    <row r="71" spans="1:20" x14ac:dyDescent="0.3">
      <c r="A71" s="170">
        <f>IF(Table2[[#This Row],[Customer Part No]]="","",ROW()-1)</f>
        <v>70</v>
      </c>
      <c r="B71" s="170" t="str">
        <f>IF('ADM-PER LINE ITEM'!A72="","",'ADM-PER LINE ITEM'!A72)</f>
        <v>AAS102-1000D</v>
      </c>
      <c r="C71" s="171" t="str">
        <f>IF('ADM-PER LINE ITEM'!G72="","",'ADM-PER LINE ITEM'!G72)</f>
        <v>D81170-BZ660-001</v>
      </c>
      <c r="D71" s="170" t="str">
        <f>IF('ADM-PER LINE ITEM'!F72="","",'ADM-PER LINE ITEM'!F72)</f>
        <v>4151129652</v>
      </c>
      <c r="E71" s="203">
        <f>IF('ADM-PER LINE ITEM'!E72="","",'ADM-PER LINE ITEM'!E72)</f>
        <v>18</v>
      </c>
      <c r="F71" s="31">
        <f>IF('ADM-PER LINE ITEM'!I72="","",'ADM-PER LINE ITEM'!I72)</f>
        <v>45832</v>
      </c>
      <c r="G71" s="172">
        <f>IF('ADM-PER LINE ITEM'!K72="","",'ADM-PER LINE ITEM'!K72)</f>
        <v>45834</v>
      </c>
      <c r="H71" s="170">
        <f>IF('ADM-PER LINE ITEM'!Q72="","",'ADM-PER LINE ITEM'!Q72)</f>
        <v>2</v>
      </c>
      <c r="I71" s="170">
        <f>IF('ADM-PER LINE ITEM'!R72="","",'ADM-PER LINE ITEM'!R72)</f>
        <v>1</v>
      </c>
      <c r="J71" s="174">
        <f>IF(Table2[[#This Row],[Ich No]]="","",(SUMIF('STOCK OES'!B:B,Table2[[#This Row],[Ich No]],'STOCK OES'!E:E)+SUMIF('STOCK SEALING'!B:B,Table2[[#This Row],[Ich No]],'STOCK SEALING'!E:E)))</f>
        <v>7</v>
      </c>
      <c r="K71" s="170">
        <v>0</v>
      </c>
      <c r="L71">
        <f>IFERROR(Table2[[#This Row],[REST]]-Table2[[#This Row],[Result Scan]],"")</f>
        <v>1</v>
      </c>
      <c r="M71" t="str">
        <f>IF(Table2[[#This Row],[Balance]]="","",IF(Table2[[#This Row],[Balance]]&gt;0,"Open","close"))</f>
        <v>Open</v>
      </c>
      <c r="N71" s="174" t="str">
        <f ca="1">IF(Q71=$R$1,Table2[[#This Row],[Status]],"")</f>
        <v/>
      </c>
      <c r="Q71" s="169">
        <f ca="1">IFERROR($Q$1-Table2[[#This Row],[Delivery Date]],"")</f>
        <v>96</v>
      </c>
      <c r="S71" t="str">
        <f>IFERROR(VLOOKUP(Table2[[#This Row],[Customer Part No]],'ICH NO'!I:M,5,0),"")</f>
        <v>ASSY</v>
      </c>
      <c r="T71">
        <f>IF(AND(S71="ASSY",Table2[[#This Row],[Stock]]&gt;Table2[[#This Row],[REST]]),Table2[[#This Row],[REST]],Table2[[#This Row],[Stock]])</f>
        <v>1</v>
      </c>
    </row>
    <row r="72" spans="1:20" x14ac:dyDescent="0.3">
      <c r="A72" s="170">
        <f>IF(Table2[[#This Row],[Customer Part No]]="","",ROW()-1)</f>
        <v>71</v>
      </c>
      <c r="B72" s="170" t="str">
        <f>IF('ADM-PER LINE ITEM'!A73="","",'ADM-PER LINE ITEM'!A73)</f>
        <v>ADP231-9000D</v>
      </c>
      <c r="C72" s="171" t="str">
        <f>IF('ADM-PER LINE ITEM'!G73="","",'ADM-PER LINE ITEM'!G73)</f>
        <v>D81551-BZ240-001</v>
      </c>
      <c r="D72" s="170" t="str">
        <f>IF('ADM-PER LINE ITEM'!F73="","",'ADM-PER LINE ITEM'!F73)</f>
        <v>4151129652</v>
      </c>
      <c r="E72" s="203">
        <f>IF('ADM-PER LINE ITEM'!E73="","",'ADM-PER LINE ITEM'!E73)</f>
        <v>24</v>
      </c>
      <c r="F72" s="31">
        <f>IF('ADM-PER LINE ITEM'!I73="","",'ADM-PER LINE ITEM'!I73)</f>
        <v>45832</v>
      </c>
      <c r="G72" s="172">
        <f>IF('ADM-PER LINE ITEM'!K73="","",'ADM-PER LINE ITEM'!K73)</f>
        <v>45834</v>
      </c>
      <c r="H72" s="170">
        <f>IF('ADM-PER LINE ITEM'!Q73="","",'ADM-PER LINE ITEM'!Q73)</f>
        <v>6</v>
      </c>
      <c r="I72" s="170">
        <f>IF('ADM-PER LINE ITEM'!R73="","",'ADM-PER LINE ITEM'!R73)</f>
        <v>6</v>
      </c>
      <c r="J72" s="174">
        <f>IF(Table2[[#This Row],[Ich No]]="","",(SUMIF('STOCK OES'!B:B,Table2[[#This Row],[Ich No]],'STOCK OES'!E:E)+SUMIF('STOCK SEALING'!B:B,Table2[[#This Row],[Ich No]],'STOCK SEALING'!E:E)))</f>
        <v>49</v>
      </c>
      <c r="K72" s="170">
        <v>0</v>
      </c>
      <c r="L72">
        <f>IFERROR(Table2[[#This Row],[REST]]-Table2[[#This Row],[Result Scan]],"")</f>
        <v>6</v>
      </c>
      <c r="M72" t="str">
        <f>IF(Table2[[#This Row],[Balance]]="","",IF(Table2[[#This Row],[Balance]]&gt;0,"Open","close"))</f>
        <v>Open</v>
      </c>
      <c r="N72" s="174" t="str">
        <f ca="1">IF(Q72=$R$1,Table2[[#This Row],[Status]],"")</f>
        <v/>
      </c>
      <c r="Q72" s="169">
        <f ca="1">IFERROR($Q$1-Table2[[#This Row],[Delivery Date]],"")</f>
        <v>96</v>
      </c>
      <c r="S72" t="str">
        <f>IFERROR(VLOOKUP(Table2[[#This Row],[Customer Part No]],'ICH NO'!I:M,5,0),"")</f>
        <v>ASSY</v>
      </c>
      <c r="T72">
        <f>IF(AND(S72="ASSY",Table2[[#This Row],[Stock]]&gt;Table2[[#This Row],[REST]]),Table2[[#This Row],[REST]],Table2[[#This Row],[Stock]])</f>
        <v>6</v>
      </c>
    </row>
    <row r="73" spans="1:20" x14ac:dyDescent="0.3">
      <c r="A73" s="170">
        <f>IF(Table2[[#This Row],[Customer Part No]]="","",ROW()-1)</f>
        <v>72</v>
      </c>
      <c r="B73" s="170" t="str">
        <f>IF('ADM-PER LINE ITEM'!A74="","",'ADM-PER LINE ITEM'!A74)</f>
        <v>AAQ032-1000D</v>
      </c>
      <c r="C73" s="171" t="str">
        <f>IF('ADM-PER LINE ITEM'!G74="","",'ADM-PER LINE ITEM'!G74)</f>
        <v>D81170-BZ520-001</v>
      </c>
      <c r="D73" s="170" t="str">
        <f>IF('ADM-PER LINE ITEM'!F74="","",'ADM-PER LINE ITEM'!F74)</f>
        <v>4151129652</v>
      </c>
      <c r="E73" s="203">
        <f>IF('ADM-PER LINE ITEM'!E74="","",'ADM-PER LINE ITEM'!E74)</f>
        <v>16</v>
      </c>
      <c r="F73" s="31">
        <f>IF('ADM-PER LINE ITEM'!I74="","",'ADM-PER LINE ITEM'!I74)</f>
        <v>45832</v>
      </c>
      <c r="G73" s="172">
        <f>IF('ADM-PER LINE ITEM'!K74="","",'ADM-PER LINE ITEM'!K74)</f>
        <v>45834</v>
      </c>
      <c r="H73" s="170">
        <f>IF('ADM-PER LINE ITEM'!Q74="","",'ADM-PER LINE ITEM'!Q74)</f>
        <v>1</v>
      </c>
      <c r="I73" s="170">
        <f>IF('ADM-PER LINE ITEM'!R74="","",'ADM-PER LINE ITEM'!R74)</f>
        <v>1</v>
      </c>
      <c r="J73" s="174">
        <f>IF(Table2[[#This Row],[Ich No]]="","",(SUMIF('STOCK OES'!B:B,Table2[[#This Row],[Ich No]],'STOCK OES'!E:E)+SUMIF('STOCK SEALING'!B:B,Table2[[#This Row],[Ich No]],'STOCK SEALING'!E:E)))</f>
        <v>0</v>
      </c>
      <c r="K73" s="170">
        <v>0</v>
      </c>
      <c r="L73">
        <f>IFERROR(Table2[[#This Row],[REST]]-Table2[[#This Row],[Result Scan]],"")</f>
        <v>1</v>
      </c>
      <c r="M73" t="str">
        <f>IF(Table2[[#This Row],[Balance]]="","",IF(Table2[[#This Row],[Balance]]&gt;0,"Open","close"))</f>
        <v>Open</v>
      </c>
      <c r="N73" s="174" t="str">
        <f ca="1">IF(Q73=$R$1,Table2[[#This Row],[Status]],"")</f>
        <v/>
      </c>
      <c r="Q73" s="169">
        <f ca="1">IFERROR($Q$1-Table2[[#This Row],[Delivery Date]],"")</f>
        <v>96</v>
      </c>
      <c r="S73" t="str">
        <f>IFERROR(VLOOKUP(Table2[[#This Row],[Customer Part No]],'ICH NO'!I:M,5,0),"")</f>
        <v>ASSY</v>
      </c>
      <c r="T73">
        <f>IF(AND(S73="ASSY",Table2[[#This Row],[Stock]]&gt;Table2[[#This Row],[REST]]),Table2[[#This Row],[REST]],Table2[[#This Row],[Stock]])</f>
        <v>0</v>
      </c>
    </row>
    <row r="74" spans="1:20" x14ac:dyDescent="0.3">
      <c r="A74" s="170">
        <f>IF(Table2[[#This Row],[Customer Part No]]="","",ROW()-1)</f>
        <v>73</v>
      </c>
      <c r="B74" s="170" t="str">
        <f>IF('ADM-PER LINE ITEM'!A75="","",'ADM-PER LINE ITEM'!A75)</f>
        <v>AAG012-1000</v>
      </c>
      <c r="C74" s="171" t="str">
        <f>IF('ADM-PER LINE ITEM'!G75="","",'ADM-PER LINE ITEM'!G75)</f>
        <v>D81170-BZ070-001</v>
      </c>
      <c r="D74" s="170" t="str">
        <f>IF('ADM-PER LINE ITEM'!F75="","",'ADM-PER LINE ITEM'!F75)</f>
        <v>4151129652</v>
      </c>
      <c r="E74" s="203">
        <f>IF('ADM-PER LINE ITEM'!E75="","",'ADM-PER LINE ITEM'!E75)</f>
        <v>14</v>
      </c>
      <c r="F74" s="31">
        <f>IF('ADM-PER LINE ITEM'!I75="","",'ADM-PER LINE ITEM'!I75)</f>
        <v>45832</v>
      </c>
      <c r="G74" s="172">
        <f>IF('ADM-PER LINE ITEM'!K75="","",'ADM-PER LINE ITEM'!K75)</f>
        <v>45834</v>
      </c>
      <c r="H74" s="170">
        <f>IF('ADM-PER LINE ITEM'!Q75="","",'ADM-PER LINE ITEM'!Q75)</f>
        <v>6</v>
      </c>
      <c r="I74" s="170">
        <f>IF('ADM-PER LINE ITEM'!R75="","",'ADM-PER LINE ITEM'!R75)</f>
        <v>6</v>
      </c>
      <c r="J74" s="174">
        <f>IF(Table2[[#This Row],[Ich No]]="","",(SUMIF('STOCK OES'!B:B,Table2[[#This Row],[Ich No]],'STOCK OES'!E:E)+SUMIF('STOCK SEALING'!B:B,Table2[[#This Row],[Ich No]],'STOCK SEALING'!E:E)))</f>
        <v>74</v>
      </c>
      <c r="K74" s="170">
        <v>0</v>
      </c>
      <c r="L74">
        <f>IFERROR(Table2[[#This Row],[REST]]-Table2[[#This Row],[Result Scan]],"")</f>
        <v>6</v>
      </c>
      <c r="M74" t="str">
        <f>IF(Table2[[#This Row],[Balance]]="","",IF(Table2[[#This Row],[Balance]]&gt;0,"Open","close"))</f>
        <v>Open</v>
      </c>
      <c r="N74" s="174" t="str">
        <f ca="1">IF(Q74=$R$1,Table2[[#This Row],[Status]],"")</f>
        <v/>
      </c>
      <c r="Q74" s="169">
        <f ca="1">IFERROR($Q$1-Table2[[#This Row],[Delivery Date]],"")</f>
        <v>96</v>
      </c>
      <c r="S74" t="str">
        <f>IFERROR(VLOOKUP(Table2[[#This Row],[Customer Part No]],'ICH NO'!I:M,5,0),"")</f>
        <v>ASSY</v>
      </c>
      <c r="T74">
        <f>IF(AND(S74="ASSY",Table2[[#This Row],[Stock]]&gt;Table2[[#This Row],[REST]]),Table2[[#This Row],[REST]],Table2[[#This Row],[Stock]])</f>
        <v>6</v>
      </c>
    </row>
    <row r="75" spans="1:20" x14ac:dyDescent="0.3">
      <c r="A75" s="170">
        <f>IF(Table2[[#This Row],[Customer Part No]]="","",ROW()-1)</f>
        <v>74</v>
      </c>
      <c r="B75" s="170" t="str">
        <f>IF('ADM-PER LINE ITEM'!A76="","",'ADM-PER LINE ITEM'!A76)</f>
        <v>ADM061-9000D</v>
      </c>
      <c r="C75" s="171" t="str">
        <f>IF('ADM-PER LINE ITEM'!G76="","",'ADM-PER LINE ITEM'!G76)</f>
        <v>D81551-BZ150-001</v>
      </c>
      <c r="D75" s="170" t="str">
        <f>IF('ADM-PER LINE ITEM'!F76="","",'ADM-PER LINE ITEM'!F76)</f>
        <v>4131088402</v>
      </c>
      <c r="E75" s="203">
        <f>IF('ADM-PER LINE ITEM'!E76="","",'ADM-PER LINE ITEM'!E76)</f>
        <v>6</v>
      </c>
      <c r="F75" s="31">
        <f>IF('ADM-PER LINE ITEM'!I76="","",'ADM-PER LINE ITEM'!I76)</f>
        <v>45828</v>
      </c>
      <c r="G75" s="172">
        <f>IF('ADM-PER LINE ITEM'!K76="","",'ADM-PER LINE ITEM'!K76)</f>
        <v>45838</v>
      </c>
      <c r="H75" s="170">
        <f>IF('ADM-PER LINE ITEM'!Q76="","",'ADM-PER LINE ITEM'!Q76)</f>
        <v>31</v>
      </c>
      <c r="I75" s="170">
        <f>IF('ADM-PER LINE ITEM'!R76="","",'ADM-PER LINE ITEM'!R76)</f>
        <v>8</v>
      </c>
      <c r="J75" s="174">
        <f>IF(Table2[[#This Row],[Ich No]]="","",(SUMIF('STOCK OES'!B:B,Table2[[#This Row],[Ich No]],'STOCK OES'!E:E)+SUMIF('STOCK SEALING'!B:B,Table2[[#This Row],[Ich No]],'STOCK SEALING'!E:E)))</f>
        <v>104</v>
      </c>
      <c r="K75" s="170">
        <v>0</v>
      </c>
      <c r="L75">
        <f>IFERROR(Table2[[#This Row],[REST]]-Table2[[#This Row],[Result Scan]],"")</f>
        <v>8</v>
      </c>
      <c r="M75" t="str">
        <f>IF(Table2[[#This Row],[Balance]]="","",IF(Table2[[#This Row],[Balance]]&gt;0,"Open","close"))</f>
        <v>Open</v>
      </c>
      <c r="N75" s="174" t="str">
        <f ca="1">IF(Q75=$R$1,Table2[[#This Row],[Status]],"")</f>
        <v/>
      </c>
      <c r="Q75" s="169">
        <f ca="1">IFERROR($Q$1-Table2[[#This Row],[Delivery Date]],"")</f>
        <v>92</v>
      </c>
      <c r="S75" t="str">
        <f>IFERROR(VLOOKUP(Table2[[#This Row],[Customer Part No]],'ICH NO'!I:M,5,0),"")</f>
        <v>ASSY</v>
      </c>
      <c r="T75">
        <f>IF(AND(S75="ASSY",Table2[[#This Row],[Stock]]&gt;Table2[[#This Row],[REST]]),Table2[[#This Row],[REST]],Table2[[#This Row],[Stock]])</f>
        <v>8</v>
      </c>
    </row>
    <row r="76" spans="1:20" x14ac:dyDescent="0.3">
      <c r="A76" s="170">
        <f>IF(Table2[[#This Row],[Customer Part No]]="","",ROW()-1)</f>
        <v>75</v>
      </c>
      <c r="B76" s="170" t="str">
        <f>IF('ADM-PER LINE ITEM'!A77="","",'ADM-PER LINE ITEM'!A77)</f>
        <v>AAH091-0000D</v>
      </c>
      <c r="C76" s="171" t="str">
        <f>IF('ADM-PER LINE ITEM'!G77="","",'ADM-PER LINE ITEM'!G77)</f>
        <v>D81110-BZ140-001</v>
      </c>
      <c r="D76" s="170" t="str">
        <f>IF('ADM-PER LINE ITEM'!F77="","",'ADM-PER LINE ITEM'!F77)</f>
        <v>4151129694</v>
      </c>
      <c r="E76" s="203">
        <f>IF('ADM-PER LINE ITEM'!E77="","",'ADM-PER LINE ITEM'!E77)</f>
        <v>21</v>
      </c>
      <c r="F76" s="31">
        <f>IF('ADM-PER LINE ITEM'!I77="","",'ADM-PER LINE ITEM'!I77)</f>
        <v>45833</v>
      </c>
      <c r="G76" s="172">
        <f>IF('ADM-PER LINE ITEM'!K77="","",'ADM-PER LINE ITEM'!K77)</f>
        <v>45838</v>
      </c>
      <c r="H76" s="170">
        <f>IF('ADM-PER LINE ITEM'!Q77="","",'ADM-PER LINE ITEM'!Q77)</f>
        <v>4</v>
      </c>
      <c r="I76" s="170">
        <f>IF('ADM-PER LINE ITEM'!R77="","",'ADM-PER LINE ITEM'!R77)</f>
        <v>1</v>
      </c>
      <c r="J76" s="174">
        <f>IF(Table2[[#This Row],[Ich No]]="","",(SUMIF('STOCK OES'!B:B,Table2[[#This Row],[Ich No]],'STOCK OES'!E:E)+SUMIF('STOCK SEALING'!B:B,Table2[[#This Row],[Ich No]],'STOCK SEALING'!E:E)))</f>
        <v>13</v>
      </c>
      <c r="K76" s="170">
        <v>0</v>
      </c>
      <c r="L76">
        <f>IFERROR(Table2[[#This Row],[REST]]-Table2[[#This Row],[Result Scan]],"")</f>
        <v>1</v>
      </c>
      <c r="M76" t="str">
        <f>IF(Table2[[#This Row],[Balance]]="","",IF(Table2[[#This Row],[Balance]]&gt;0,"Open","close"))</f>
        <v>Open</v>
      </c>
      <c r="N76" s="174" t="str">
        <f ca="1">IF(Q76=$R$1,Table2[[#This Row],[Status]],"")</f>
        <v/>
      </c>
      <c r="Q76" s="169">
        <f ca="1">IFERROR($Q$1-Table2[[#This Row],[Delivery Date]],"")</f>
        <v>92</v>
      </c>
      <c r="S76" t="str">
        <f>IFERROR(VLOOKUP(Table2[[#This Row],[Customer Part No]],'ICH NO'!I:M,5,0),"")</f>
        <v>ASSY</v>
      </c>
      <c r="T76">
        <f>IF(AND(S76="ASSY",Table2[[#This Row],[Stock]]&gt;Table2[[#This Row],[REST]]),Table2[[#This Row],[REST]],Table2[[#This Row],[Stock]])</f>
        <v>1</v>
      </c>
    </row>
    <row r="77" spans="1:20" x14ac:dyDescent="0.3">
      <c r="A77" s="170">
        <f>IF(Table2[[#This Row],[Customer Part No]]="","",ROW()-1)</f>
        <v>76</v>
      </c>
      <c r="B77" s="170" t="str">
        <f>IF('ADM-PER LINE ITEM'!A78="","",'ADM-PER LINE ITEM'!A78)</f>
        <v>AAG012-1000</v>
      </c>
      <c r="C77" s="171" t="str">
        <f>IF('ADM-PER LINE ITEM'!G78="","",'ADM-PER LINE ITEM'!G78)</f>
        <v>D81170-BZ070-001</v>
      </c>
      <c r="D77" s="170" t="str">
        <f>IF('ADM-PER LINE ITEM'!F78="","",'ADM-PER LINE ITEM'!F78)</f>
        <v>4151129694</v>
      </c>
      <c r="E77" s="203">
        <f>IF('ADM-PER LINE ITEM'!E78="","",'ADM-PER LINE ITEM'!E78)</f>
        <v>24</v>
      </c>
      <c r="F77" s="31">
        <f>IF('ADM-PER LINE ITEM'!I78="","",'ADM-PER LINE ITEM'!I78)</f>
        <v>45833</v>
      </c>
      <c r="G77" s="172">
        <f>IF('ADM-PER LINE ITEM'!K78="","",'ADM-PER LINE ITEM'!K78)</f>
        <v>45838</v>
      </c>
      <c r="H77" s="170">
        <f>IF('ADM-PER LINE ITEM'!Q78="","",'ADM-PER LINE ITEM'!Q78)</f>
        <v>5</v>
      </c>
      <c r="I77" s="170">
        <f>IF('ADM-PER LINE ITEM'!R78="","",'ADM-PER LINE ITEM'!R78)</f>
        <v>3</v>
      </c>
      <c r="J77" s="174">
        <f>IF(Table2[[#This Row],[Ich No]]="","",(SUMIF('STOCK OES'!B:B,Table2[[#This Row],[Ich No]],'STOCK OES'!E:E)+SUMIF('STOCK SEALING'!B:B,Table2[[#This Row],[Ich No]],'STOCK SEALING'!E:E)))</f>
        <v>74</v>
      </c>
      <c r="K77" s="170">
        <v>0</v>
      </c>
      <c r="L77">
        <f>IFERROR(Table2[[#This Row],[REST]]-Table2[[#This Row],[Result Scan]],"")</f>
        <v>3</v>
      </c>
      <c r="M77" t="str">
        <f>IF(Table2[[#This Row],[Balance]]="","",IF(Table2[[#This Row],[Balance]]&gt;0,"Open","close"))</f>
        <v>Open</v>
      </c>
      <c r="N77" s="174" t="str">
        <f ca="1">IF(Q77=$R$1,Table2[[#This Row],[Status]],"")</f>
        <v/>
      </c>
      <c r="Q77" s="169">
        <f ca="1">IFERROR($Q$1-Table2[[#This Row],[Delivery Date]],"")</f>
        <v>92</v>
      </c>
      <c r="S77" t="str">
        <f>IFERROR(VLOOKUP(Table2[[#This Row],[Customer Part No]],'ICH NO'!I:M,5,0),"")</f>
        <v>ASSY</v>
      </c>
      <c r="T77">
        <f>IF(AND(S77="ASSY",Table2[[#This Row],[Stock]]&gt;Table2[[#This Row],[REST]]),Table2[[#This Row],[REST]],Table2[[#This Row],[Stock]])</f>
        <v>3</v>
      </c>
    </row>
    <row r="78" spans="1:20" x14ac:dyDescent="0.3">
      <c r="A78" s="170">
        <f>IF(Table2[[#This Row],[Customer Part No]]="","",ROW()-1)</f>
        <v>77</v>
      </c>
      <c r="B78" s="170" t="str">
        <f>IF('ADM-PER LINE ITEM'!A79="","",'ADM-PER LINE ITEM'!A79)</f>
        <v>AAQ042-0000D</v>
      </c>
      <c r="C78" s="171" t="str">
        <f>IF('ADM-PER LINE ITEM'!G79="","",'ADM-PER LINE ITEM'!G79)</f>
        <v>D81150-BZ510-001</v>
      </c>
      <c r="D78" s="170" t="str">
        <f>IF('ADM-PER LINE ITEM'!F79="","",'ADM-PER LINE ITEM'!F79)</f>
        <v>4151129741</v>
      </c>
      <c r="E78" s="203">
        <f>IF('ADM-PER LINE ITEM'!E79="","",'ADM-PER LINE ITEM'!E79)</f>
        <v>11</v>
      </c>
      <c r="F78" s="31">
        <f>IF('ADM-PER LINE ITEM'!I79="","",'ADM-PER LINE ITEM'!I79)</f>
        <v>45834</v>
      </c>
      <c r="G78" s="172">
        <f>IF('ADM-PER LINE ITEM'!K79="","",'ADM-PER LINE ITEM'!K79)</f>
        <v>45839</v>
      </c>
      <c r="H78" s="170">
        <f>IF('ADM-PER LINE ITEM'!Q79="","",'ADM-PER LINE ITEM'!Q79)</f>
        <v>1</v>
      </c>
      <c r="I78" s="170">
        <f>IF('ADM-PER LINE ITEM'!R79="","",'ADM-PER LINE ITEM'!R79)</f>
        <v>1</v>
      </c>
      <c r="J78" s="174">
        <f>IF(Table2[[#This Row],[Ich No]]="","",(SUMIF('STOCK OES'!B:B,Table2[[#This Row],[Ich No]],'STOCK OES'!E:E)+SUMIF('STOCK SEALING'!B:B,Table2[[#This Row],[Ich No]],'STOCK SEALING'!E:E)))</f>
        <v>9</v>
      </c>
      <c r="K78" s="170">
        <v>0</v>
      </c>
      <c r="L78">
        <f>IFERROR(Table2[[#This Row],[REST]]-Table2[[#This Row],[Result Scan]],"")</f>
        <v>1</v>
      </c>
      <c r="M78" t="str">
        <f>IF(Table2[[#This Row],[Balance]]="","",IF(Table2[[#This Row],[Balance]]&gt;0,"Open","close"))</f>
        <v>Open</v>
      </c>
      <c r="N78" s="174" t="str">
        <f ca="1">IF(Q78=$R$1,Table2[[#This Row],[Status]],"")</f>
        <v/>
      </c>
      <c r="Q78" s="169">
        <f ca="1">IFERROR($Q$1-Table2[[#This Row],[Delivery Date]],"")</f>
        <v>91</v>
      </c>
      <c r="S78" t="str">
        <f>IFERROR(VLOOKUP(Table2[[#This Row],[Customer Part No]],'ICH NO'!I:M,5,0),"")</f>
        <v>ASSY</v>
      </c>
      <c r="T78">
        <f>IF(AND(S78="ASSY",Table2[[#This Row],[Stock]]&gt;Table2[[#This Row],[REST]]),Table2[[#This Row],[REST]],Table2[[#This Row],[Stock]])</f>
        <v>1</v>
      </c>
    </row>
    <row r="79" spans="1:20" x14ac:dyDescent="0.3">
      <c r="A79" s="170">
        <f>IF(Table2[[#This Row],[Customer Part No]]="","",ROW()-1)</f>
        <v>78</v>
      </c>
      <c r="B79" s="170" t="str">
        <f>IF('ADM-PER LINE ITEM'!A80="","",'ADM-PER LINE ITEM'!A80)</f>
        <v>AAY012-1000</v>
      </c>
      <c r="C79" s="171" t="str">
        <f>IF('ADM-PER LINE ITEM'!G80="","",'ADM-PER LINE ITEM'!G80)</f>
        <v>D81170-BZ650-001</v>
      </c>
      <c r="D79" s="170" t="str">
        <f>IF('ADM-PER LINE ITEM'!F80="","",'ADM-PER LINE ITEM'!F80)</f>
        <v>4151129741</v>
      </c>
      <c r="E79" s="203">
        <f>IF('ADM-PER LINE ITEM'!E80="","",'ADM-PER LINE ITEM'!E80)</f>
        <v>15</v>
      </c>
      <c r="F79" s="31">
        <f>IF('ADM-PER LINE ITEM'!I80="","",'ADM-PER LINE ITEM'!I80)</f>
        <v>45834</v>
      </c>
      <c r="G79" s="172">
        <f>IF('ADM-PER LINE ITEM'!K80="","",'ADM-PER LINE ITEM'!K80)</f>
        <v>45839</v>
      </c>
      <c r="H79" s="170">
        <f>IF('ADM-PER LINE ITEM'!Q80="","",'ADM-PER LINE ITEM'!Q80)</f>
        <v>1</v>
      </c>
      <c r="I79" s="170">
        <f>IF('ADM-PER LINE ITEM'!R80="","",'ADM-PER LINE ITEM'!R80)</f>
        <v>1</v>
      </c>
      <c r="J79" s="174">
        <f>IF(Table2[[#This Row],[Ich No]]="","",(SUMIF('STOCK OES'!B:B,Table2[[#This Row],[Ich No]],'STOCK OES'!E:E)+SUMIF('STOCK SEALING'!B:B,Table2[[#This Row],[Ich No]],'STOCK SEALING'!E:E)))</f>
        <v>27</v>
      </c>
      <c r="K79" s="170">
        <v>0</v>
      </c>
      <c r="L79">
        <f>IFERROR(Table2[[#This Row],[REST]]-Table2[[#This Row],[Result Scan]],"")</f>
        <v>1</v>
      </c>
      <c r="M79" t="str">
        <f>IF(Table2[[#This Row],[Balance]]="","",IF(Table2[[#This Row],[Balance]]&gt;0,"Open","close"))</f>
        <v>Open</v>
      </c>
      <c r="N79" s="174" t="str">
        <f ca="1">IF(Q79=$R$1,Table2[[#This Row],[Status]],"")</f>
        <v/>
      </c>
      <c r="Q79" s="169">
        <f ca="1">IFERROR($Q$1-Table2[[#This Row],[Delivery Date]],"")</f>
        <v>91</v>
      </c>
      <c r="S79" t="str">
        <f>IFERROR(VLOOKUP(Table2[[#This Row],[Customer Part No]],'ICH NO'!I:M,5,0),"")</f>
        <v>ASSY</v>
      </c>
      <c r="T79">
        <f>IF(AND(S79="ASSY",Table2[[#This Row],[Stock]]&gt;Table2[[#This Row],[REST]]),Table2[[#This Row],[REST]],Table2[[#This Row],[Stock]])</f>
        <v>1</v>
      </c>
    </row>
    <row r="80" spans="1:20" x14ac:dyDescent="0.3">
      <c r="A80" s="170">
        <f>IF(Table2[[#This Row],[Customer Part No]]="","",ROW()-1)</f>
        <v>79</v>
      </c>
      <c r="B80" s="170" t="str">
        <f>IF('ADM-PER LINE ITEM'!A81="","",'ADM-PER LINE ITEM'!A81)</f>
        <v>AAQ032-1000D</v>
      </c>
      <c r="C80" s="171" t="str">
        <f>IF('ADM-PER LINE ITEM'!G81="","",'ADM-PER LINE ITEM'!G81)</f>
        <v>D81170-BZ520-001</v>
      </c>
      <c r="D80" s="170" t="str">
        <f>IF('ADM-PER LINE ITEM'!F81="","",'ADM-PER LINE ITEM'!F81)</f>
        <v>4151129741</v>
      </c>
      <c r="E80" s="203">
        <f>IF('ADM-PER LINE ITEM'!E81="","",'ADM-PER LINE ITEM'!E81)</f>
        <v>14</v>
      </c>
      <c r="F80" s="31">
        <f>IF('ADM-PER LINE ITEM'!I81="","",'ADM-PER LINE ITEM'!I81)</f>
        <v>45834</v>
      </c>
      <c r="G80" s="172">
        <f>IF('ADM-PER LINE ITEM'!K81="","",'ADM-PER LINE ITEM'!K81)</f>
        <v>45839</v>
      </c>
      <c r="H80" s="170">
        <f>IF('ADM-PER LINE ITEM'!Q81="","",'ADM-PER LINE ITEM'!Q81)</f>
        <v>1</v>
      </c>
      <c r="I80" s="170">
        <f>IF('ADM-PER LINE ITEM'!R81="","",'ADM-PER LINE ITEM'!R81)</f>
        <v>1</v>
      </c>
      <c r="J80" s="174">
        <f>IF(Table2[[#This Row],[Ich No]]="","",(SUMIF('STOCK OES'!B:B,Table2[[#This Row],[Ich No]],'STOCK OES'!E:E)+SUMIF('STOCK SEALING'!B:B,Table2[[#This Row],[Ich No]],'STOCK SEALING'!E:E)))</f>
        <v>0</v>
      </c>
      <c r="K80" s="170">
        <v>0</v>
      </c>
      <c r="L80">
        <f>IFERROR(Table2[[#This Row],[REST]]-Table2[[#This Row],[Result Scan]],"")</f>
        <v>1</v>
      </c>
      <c r="M80" t="str">
        <f>IF(Table2[[#This Row],[Balance]]="","",IF(Table2[[#This Row],[Balance]]&gt;0,"Open","close"))</f>
        <v>Open</v>
      </c>
      <c r="N80" s="174" t="str">
        <f ca="1">IF(Q80=$R$1,Table2[[#This Row],[Status]],"")</f>
        <v/>
      </c>
      <c r="Q80" s="169">
        <f ca="1">IFERROR($Q$1-Table2[[#This Row],[Delivery Date]],"")</f>
        <v>91</v>
      </c>
      <c r="S80" t="str">
        <f>IFERROR(VLOOKUP(Table2[[#This Row],[Customer Part No]],'ICH NO'!I:M,5,0),"")</f>
        <v>ASSY</v>
      </c>
      <c r="T80">
        <f>IF(AND(S80="ASSY",Table2[[#This Row],[Stock]]&gt;Table2[[#This Row],[REST]]),Table2[[#This Row],[REST]],Table2[[#This Row],[Stock]])</f>
        <v>0</v>
      </c>
    </row>
    <row r="81" spans="1:20" x14ac:dyDescent="0.3">
      <c r="A81" s="170">
        <f>IF(Table2[[#This Row],[Customer Part No]]="","",ROW()-1)</f>
        <v>80</v>
      </c>
      <c r="B81" s="170" t="str">
        <f>IF('ADM-PER LINE ITEM'!A82="","",'ADM-PER LINE ITEM'!A82)</f>
        <v>AAH092-0000D</v>
      </c>
      <c r="C81" s="171" t="str">
        <f>IF('ADM-PER LINE ITEM'!G82="","",'ADM-PER LINE ITEM'!G82)</f>
        <v>D81150-BZ140-001</v>
      </c>
      <c r="D81" s="170" t="str">
        <f>IF('ADM-PER LINE ITEM'!F82="","",'ADM-PER LINE ITEM'!F82)</f>
        <v>4151129741</v>
      </c>
      <c r="E81" s="203">
        <f>IF('ADM-PER LINE ITEM'!E82="","",'ADM-PER LINE ITEM'!E82)</f>
        <v>10</v>
      </c>
      <c r="F81" s="31">
        <f>IF('ADM-PER LINE ITEM'!I82="","",'ADM-PER LINE ITEM'!I82)</f>
        <v>45834</v>
      </c>
      <c r="G81" s="172">
        <f>IF('ADM-PER LINE ITEM'!K82="","",'ADM-PER LINE ITEM'!K82)</f>
        <v>45839</v>
      </c>
      <c r="H81" s="170">
        <f>IF('ADM-PER LINE ITEM'!Q82="","",'ADM-PER LINE ITEM'!Q82)</f>
        <v>4</v>
      </c>
      <c r="I81" s="170">
        <f>IF('ADM-PER LINE ITEM'!R82="","",'ADM-PER LINE ITEM'!R82)</f>
        <v>1</v>
      </c>
      <c r="J81" s="174">
        <f>IF(Table2[[#This Row],[Ich No]]="","",(SUMIF('STOCK OES'!B:B,Table2[[#This Row],[Ich No]],'STOCK OES'!E:E)+SUMIF('STOCK SEALING'!B:B,Table2[[#This Row],[Ich No]],'STOCK SEALING'!E:E)))</f>
        <v>39</v>
      </c>
      <c r="K81" s="170">
        <v>1</v>
      </c>
      <c r="L81">
        <f>IFERROR(Table2[[#This Row],[REST]]-Table2[[#This Row],[Result Scan]],"")</f>
        <v>0</v>
      </c>
      <c r="M81" t="str">
        <f>IF(Table2[[#This Row],[Balance]]="","",IF(Table2[[#This Row],[Balance]]&gt;0,"Open","close"))</f>
        <v>close</v>
      </c>
      <c r="N81" s="174" t="str">
        <f ca="1">IF(Q81=$R$1,Table2[[#This Row],[Status]],"")</f>
        <v/>
      </c>
      <c r="Q81" s="169">
        <f ca="1">IFERROR($Q$1-Table2[[#This Row],[Delivery Date]],"")</f>
        <v>91</v>
      </c>
      <c r="S81" t="str">
        <f>IFERROR(VLOOKUP(Table2[[#This Row],[Customer Part No]],'ICH NO'!I:M,5,0),"")</f>
        <v>ASSY</v>
      </c>
      <c r="T81">
        <f>IF(AND(S81="ASSY",Table2[[#This Row],[Stock]]&gt;Table2[[#This Row],[REST]]),Table2[[#This Row],[REST]],Table2[[#This Row],[Stock]])</f>
        <v>1</v>
      </c>
    </row>
    <row r="82" spans="1:20" x14ac:dyDescent="0.3">
      <c r="A82" s="170">
        <f>IF(Table2[[#This Row],[Customer Part No]]="","",ROW()-1)</f>
        <v>81</v>
      </c>
      <c r="B82" s="170" t="str">
        <f>IF('ADM-PER LINE ITEM'!A83="","",'ADM-PER LINE ITEM'!A83)</f>
        <v>AAK112-1000D</v>
      </c>
      <c r="C82" s="171" t="str">
        <f>IF('ADM-PER LINE ITEM'!G83="","",'ADM-PER LINE ITEM'!G83)</f>
        <v>D81170-BZ200-001</v>
      </c>
      <c r="D82" s="170" t="str">
        <f>IF('ADM-PER LINE ITEM'!F83="","",'ADM-PER LINE ITEM'!F83)</f>
        <v>4151129741</v>
      </c>
      <c r="E82" s="203">
        <f>IF('ADM-PER LINE ITEM'!E83="","",'ADM-PER LINE ITEM'!E83)</f>
        <v>13</v>
      </c>
      <c r="F82" s="31">
        <f>IF('ADM-PER LINE ITEM'!I83="","",'ADM-PER LINE ITEM'!I83)</f>
        <v>45834</v>
      </c>
      <c r="G82" s="172">
        <f>IF('ADM-PER LINE ITEM'!K83="","",'ADM-PER LINE ITEM'!K83)</f>
        <v>45839</v>
      </c>
      <c r="H82" s="170">
        <f>IF('ADM-PER LINE ITEM'!Q83="","",'ADM-PER LINE ITEM'!Q83)</f>
        <v>2</v>
      </c>
      <c r="I82" s="170">
        <f>IF('ADM-PER LINE ITEM'!R83="","",'ADM-PER LINE ITEM'!R83)</f>
        <v>2</v>
      </c>
      <c r="J82" s="174">
        <f>IF(Table2[[#This Row],[Ich No]]="","",(SUMIF('STOCK OES'!B:B,Table2[[#This Row],[Ich No]],'STOCK OES'!E:E)+SUMIF('STOCK SEALING'!B:B,Table2[[#This Row],[Ich No]],'STOCK SEALING'!E:E)))</f>
        <v>26</v>
      </c>
      <c r="K82" s="170">
        <v>0</v>
      </c>
      <c r="L82">
        <f>IFERROR(Table2[[#This Row],[REST]]-Table2[[#This Row],[Result Scan]],"")</f>
        <v>2</v>
      </c>
      <c r="M82" t="str">
        <f>IF(Table2[[#This Row],[Balance]]="","",IF(Table2[[#This Row],[Balance]]&gt;0,"Open","close"))</f>
        <v>Open</v>
      </c>
      <c r="N82" s="174" t="str">
        <f ca="1">IF(Q82=$R$1,Table2[[#This Row],[Status]],"")</f>
        <v/>
      </c>
      <c r="Q82" s="169">
        <f ca="1">IFERROR($Q$1-Table2[[#This Row],[Delivery Date]],"")</f>
        <v>91</v>
      </c>
      <c r="S82" t="str">
        <f>IFERROR(VLOOKUP(Table2[[#This Row],[Customer Part No]],'ICH NO'!I:M,5,0),"")</f>
        <v>ASSY</v>
      </c>
      <c r="T82">
        <f>IF(AND(S82="ASSY",Table2[[#This Row],[Stock]]&gt;Table2[[#This Row],[REST]]),Table2[[#This Row],[REST]],Table2[[#This Row],[Stock]])</f>
        <v>2</v>
      </c>
    </row>
    <row r="83" spans="1:20" x14ac:dyDescent="0.3">
      <c r="A83" s="170">
        <f>IF(Table2[[#This Row],[Customer Part No]]="","",ROW()-1)</f>
        <v>82</v>
      </c>
      <c r="B83" s="170" t="str">
        <f>IF('ADM-PER LINE ITEM'!A84="","",'ADM-PER LINE ITEM'!A84)</f>
        <v>ADS041-0000D</v>
      </c>
      <c r="C83" s="171" t="str">
        <f>IF('ADM-PER LINE ITEM'!G84="","",'ADM-PER LINE ITEM'!G84)</f>
        <v>D81550-BZ480-001</v>
      </c>
      <c r="D83" s="170" t="str">
        <f>IF('ADM-PER LINE ITEM'!F84="","",'ADM-PER LINE ITEM'!F84)</f>
        <v>4151129741</v>
      </c>
      <c r="E83" s="203">
        <f>IF('ADM-PER LINE ITEM'!E84="","",'ADM-PER LINE ITEM'!E84)</f>
        <v>17</v>
      </c>
      <c r="F83" s="31">
        <f>IF('ADM-PER LINE ITEM'!I84="","",'ADM-PER LINE ITEM'!I84)</f>
        <v>45834</v>
      </c>
      <c r="G83" s="172">
        <f>IF('ADM-PER LINE ITEM'!K84="","",'ADM-PER LINE ITEM'!K84)</f>
        <v>45839</v>
      </c>
      <c r="H83" s="170">
        <f>IF('ADM-PER LINE ITEM'!Q84="","",'ADM-PER LINE ITEM'!Q84)</f>
        <v>1</v>
      </c>
      <c r="I83" s="170">
        <f>IF('ADM-PER LINE ITEM'!R84="","",'ADM-PER LINE ITEM'!R84)</f>
        <v>1</v>
      </c>
      <c r="J83" s="174">
        <f>IF(Table2[[#This Row],[Ich No]]="","",(SUMIF('STOCK OES'!B:B,Table2[[#This Row],[Ich No]],'STOCK OES'!E:E)+SUMIF('STOCK SEALING'!B:B,Table2[[#This Row],[Ich No]],'STOCK SEALING'!E:E)))</f>
        <v>31</v>
      </c>
      <c r="K83" s="170">
        <v>0</v>
      </c>
      <c r="L83">
        <f>IFERROR(Table2[[#This Row],[REST]]-Table2[[#This Row],[Result Scan]],"")</f>
        <v>1</v>
      </c>
      <c r="M83" t="str">
        <f>IF(Table2[[#This Row],[Balance]]="","",IF(Table2[[#This Row],[Balance]]&gt;0,"Open","close"))</f>
        <v>Open</v>
      </c>
      <c r="N83" s="174" t="str">
        <f ca="1">IF(Q83=$R$1,Table2[[#This Row],[Status]],"")</f>
        <v/>
      </c>
      <c r="Q83" s="169">
        <f ca="1">IFERROR($Q$1-Table2[[#This Row],[Delivery Date]],"")</f>
        <v>91</v>
      </c>
      <c r="S83" t="str">
        <f>IFERROR(VLOOKUP(Table2[[#This Row],[Customer Part No]],'ICH NO'!I:M,5,0),"")</f>
        <v>ASSY</v>
      </c>
      <c r="T83">
        <f>IF(AND(S83="ASSY",Table2[[#This Row],[Stock]]&gt;Table2[[#This Row],[REST]]),Table2[[#This Row],[REST]],Table2[[#This Row],[Stock]])</f>
        <v>1</v>
      </c>
    </row>
    <row r="84" spans="1:20" x14ac:dyDescent="0.3">
      <c r="A84" s="170">
        <f>IF(Table2[[#This Row],[Customer Part No]]="","",ROW()-1)</f>
        <v>83</v>
      </c>
      <c r="B84" s="170" t="str">
        <f>IF('ADM-PER LINE ITEM'!A85="","",'ADM-PER LINE ITEM'!A85)</f>
        <v>AAS101-1000D</v>
      </c>
      <c r="C84" s="171" t="str">
        <f>IF('ADM-PER LINE ITEM'!G85="","",'ADM-PER LINE ITEM'!G85)</f>
        <v>D81130-BZ660-001</v>
      </c>
      <c r="D84" s="170" t="str">
        <f>IF('ADM-PER LINE ITEM'!F85="","",'ADM-PER LINE ITEM'!F85)</f>
        <v>4151129816</v>
      </c>
      <c r="E84" s="203">
        <f>IF('ADM-PER LINE ITEM'!E85="","",'ADM-PER LINE ITEM'!E85)</f>
        <v>7</v>
      </c>
      <c r="F84" s="31">
        <f>IF('ADM-PER LINE ITEM'!I85="","",'ADM-PER LINE ITEM'!I85)</f>
        <v>45838</v>
      </c>
      <c r="G84" s="172">
        <f>IF('ADM-PER LINE ITEM'!K85="","",'ADM-PER LINE ITEM'!K85)</f>
        <v>45840</v>
      </c>
      <c r="H84" s="170">
        <f>IF('ADM-PER LINE ITEM'!Q85="","",'ADM-PER LINE ITEM'!Q85)</f>
        <v>2</v>
      </c>
      <c r="I84" s="170">
        <f>IF('ADM-PER LINE ITEM'!R85="","",'ADM-PER LINE ITEM'!R85)</f>
        <v>1</v>
      </c>
      <c r="J84" s="174">
        <f>IF(Table2[[#This Row],[Ich No]]="","",(SUMIF('STOCK OES'!B:B,Table2[[#This Row],[Ich No]],'STOCK OES'!E:E)+SUMIF('STOCK SEALING'!B:B,Table2[[#This Row],[Ich No]],'STOCK SEALING'!E:E)))</f>
        <v>0</v>
      </c>
      <c r="K84" s="170">
        <v>0</v>
      </c>
      <c r="L84">
        <f>IFERROR(Table2[[#This Row],[REST]]-Table2[[#This Row],[Result Scan]],"")</f>
        <v>1</v>
      </c>
      <c r="M84" t="str">
        <f>IF(Table2[[#This Row],[Balance]]="","",IF(Table2[[#This Row],[Balance]]&gt;0,"Open","close"))</f>
        <v>Open</v>
      </c>
      <c r="N84" s="174" t="str">
        <f ca="1">IF(Q84=$R$1,Table2[[#This Row],[Status]],"")</f>
        <v/>
      </c>
      <c r="Q84" s="169">
        <f ca="1">IFERROR($Q$1-Table2[[#This Row],[Delivery Date]],"")</f>
        <v>90</v>
      </c>
      <c r="S84" t="str">
        <f>IFERROR(VLOOKUP(Table2[[#This Row],[Customer Part No]],'ICH NO'!I:M,5,0),"")</f>
        <v>ASSY</v>
      </c>
      <c r="T84">
        <f>IF(AND(S84="ASSY",Table2[[#This Row],[Stock]]&gt;Table2[[#This Row],[REST]]),Table2[[#This Row],[REST]],Table2[[#This Row],[Stock]])</f>
        <v>0</v>
      </c>
    </row>
    <row r="85" spans="1:20" x14ac:dyDescent="0.3">
      <c r="A85" s="170">
        <f>IF(Table2[[#This Row],[Customer Part No]]="","",ROW()-1)</f>
        <v>84</v>
      </c>
      <c r="B85" s="170" t="str">
        <f>IF('ADM-PER LINE ITEM'!A86="","",'ADM-PER LINE ITEM'!A86)</f>
        <v>AAQ032-1000D</v>
      </c>
      <c r="C85" s="171" t="str">
        <f>IF('ADM-PER LINE ITEM'!G86="","",'ADM-PER LINE ITEM'!G86)</f>
        <v>D81170-BZ520-001</v>
      </c>
      <c r="D85" s="170" t="str">
        <f>IF('ADM-PER LINE ITEM'!F86="","",'ADM-PER LINE ITEM'!F86)</f>
        <v>4151129816</v>
      </c>
      <c r="E85" s="203">
        <f>IF('ADM-PER LINE ITEM'!E86="","",'ADM-PER LINE ITEM'!E86)</f>
        <v>14</v>
      </c>
      <c r="F85" s="31">
        <f>IF('ADM-PER LINE ITEM'!I86="","",'ADM-PER LINE ITEM'!I86)</f>
        <v>45838</v>
      </c>
      <c r="G85" s="172">
        <f>IF('ADM-PER LINE ITEM'!K86="","",'ADM-PER LINE ITEM'!K86)</f>
        <v>45840</v>
      </c>
      <c r="H85" s="170">
        <f>IF('ADM-PER LINE ITEM'!Q86="","",'ADM-PER LINE ITEM'!Q86)</f>
        <v>1</v>
      </c>
      <c r="I85" s="170">
        <f>IF('ADM-PER LINE ITEM'!R86="","",'ADM-PER LINE ITEM'!R86)</f>
        <v>1</v>
      </c>
      <c r="J85" s="174">
        <f>IF(Table2[[#This Row],[Ich No]]="","",(SUMIF('STOCK OES'!B:B,Table2[[#This Row],[Ich No]],'STOCK OES'!E:E)+SUMIF('STOCK SEALING'!B:B,Table2[[#This Row],[Ich No]],'STOCK SEALING'!E:E)))</f>
        <v>0</v>
      </c>
      <c r="K85" s="170">
        <v>0</v>
      </c>
      <c r="L85">
        <f>IFERROR(Table2[[#This Row],[REST]]-Table2[[#This Row],[Result Scan]],"")</f>
        <v>1</v>
      </c>
      <c r="M85" t="str">
        <f>IF(Table2[[#This Row],[Balance]]="","",IF(Table2[[#This Row],[Balance]]&gt;0,"Open","close"))</f>
        <v>Open</v>
      </c>
      <c r="N85" s="174" t="str">
        <f ca="1">IF(Q85=$R$1,Table2[[#This Row],[Status]],"")</f>
        <v/>
      </c>
      <c r="Q85" s="169">
        <f ca="1">IFERROR($Q$1-Table2[[#This Row],[Delivery Date]],"")</f>
        <v>90</v>
      </c>
      <c r="S85" t="str">
        <f>IFERROR(VLOOKUP(Table2[[#This Row],[Customer Part No]],'ICH NO'!I:M,5,0),"")</f>
        <v>ASSY</v>
      </c>
      <c r="T85">
        <f>IF(AND(S85="ASSY",Table2[[#This Row],[Stock]]&gt;Table2[[#This Row],[REST]]),Table2[[#This Row],[REST]],Table2[[#This Row],[Stock]])</f>
        <v>0</v>
      </c>
    </row>
    <row r="86" spans="1:20" x14ac:dyDescent="0.3">
      <c r="A86" s="170">
        <f>IF(Table2[[#This Row],[Customer Part No]]="","",ROW()-1)</f>
        <v>85</v>
      </c>
      <c r="B86" s="170" t="str">
        <f>IF('ADM-PER LINE ITEM'!A87="","",'ADM-PER LINE ITEM'!A87)</f>
        <v>ADC091-9000D</v>
      </c>
      <c r="C86" s="171" t="str">
        <f>IF('ADM-PER LINE ITEM'!G87="","",'ADM-PER LINE ITEM'!G87)</f>
        <v>D81551-BZ010-001</v>
      </c>
      <c r="D86" s="170" t="str">
        <f>IF('ADM-PER LINE ITEM'!F87="","",'ADM-PER LINE ITEM'!F87)</f>
        <v>4151129816</v>
      </c>
      <c r="E86" s="203">
        <f>IF('ADM-PER LINE ITEM'!E87="","",'ADM-PER LINE ITEM'!E87)</f>
        <v>18</v>
      </c>
      <c r="F86" s="31">
        <f>IF('ADM-PER LINE ITEM'!I87="","",'ADM-PER LINE ITEM'!I87)</f>
        <v>45838</v>
      </c>
      <c r="G86" s="172">
        <f>IF('ADM-PER LINE ITEM'!K87="","",'ADM-PER LINE ITEM'!K87)</f>
        <v>45840</v>
      </c>
      <c r="H86" s="170">
        <f>IF('ADM-PER LINE ITEM'!Q87="","",'ADM-PER LINE ITEM'!Q87)</f>
        <v>1</v>
      </c>
      <c r="I86" s="170">
        <f>IF('ADM-PER LINE ITEM'!R87="","",'ADM-PER LINE ITEM'!R87)</f>
        <v>1</v>
      </c>
      <c r="J86" s="174">
        <f>IF(Table2[[#This Row],[Ich No]]="","",(SUMIF('STOCK OES'!B:B,Table2[[#This Row],[Ich No]],'STOCK OES'!E:E)+SUMIF('STOCK SEALING'!B:B,Table2[[#This Row],[Ich No]],'STOCK SEALING'!E:E)))</f>
        <v>71</v>
      </c>
      <c r="K86" s="170">
        <v>0</v>
      </c>
      <c r="L86">
        <f>IFERROR(Table2[[#This Row],[REST]]-Table2[[#This Row],[Result Scan]],"")</f>
        <v>1</v>
      </c>
      <c r="M86" t="str">
        <f>IF(Table2[[#This Row],[Balance]]="","",IF(Table2[[#This Row],[Balance]]&gt;0,"Open","close"))</f>
        <v>Open</v>
      </c>
      <c r="N86" s="174" t="str">
        <f ca="1">IF(Q86=$R$1,Table2[[#This Row],[Status]],"")</f>
        <v/>
      </c>
      <c r="Q86" s="169">
        <f ca="1">IFERROR($Q$1-Table2[[#This Row],[Delivery Date]],"")</f>
        <v>90</v>
      </c>
      <c r="S86" t="str">
        <f>IFERROR(VLOOKUP(Table2[[#This Row],[Customer Part No]],'ICH NO'!I:M,5,0),"")</f>
        <v>ASSY</v>
      </c>
      <c r="T86">
        <f>IF(AND(S86="ASSY",Table2[[#This Row],[Stock]]&gt;Table2[[#This Row],[REST]]),Table2[[#This Row],[REST]],Table2[[#This Row],[Stock]])</f>
        <v>1</v>
      </c>
    </row>
    <row r="87" spans="1:20" x14ac:dyDescent="0.3">
      <c r="A87" s="170">
        <f>IF(Table2[[#This Row],[Customer Part No]]="","",ROW()-1)</f>
        <v>86</v>
      </c>
      <c r="B87" s="170" t="str">
        <f>IF('ADM-PER LINE ITEM'!A88="","",'ADM-PER LINE ITEM'!A88)</f>
        <v>ABS012-0001D</v>
      </c>
      <c r="C87" s="171" t="str">
        <f>IF('ADM-PER LINE ITEM'!G88="","",'ADM-PER LINE ITEM'!G88)</f>
        <v>D81590-BZ041-001</v>
      </c>
      <c r="D87" s="170" t="str">
        <f>IF('ADM-PER LINE ITEM'!F88="","",'ADM-PER LINE ITEM'!F88)</f>
        <v>4151129816</v>
      </c>
      <c r="E87" s="203">
        <f>IF('ADM-PER LINE ITEM'!E88="","",'ADM-PER LINE ITEM'!E88)</f>
        <v>29</v>
      </c>
      <c r="F87" s="31">
        <f>IF('ADM-PER LINE ITEM'!I88="","",'ADM-PER LINE ITEM'!I88)</f>
        <v>45838</v>
      </c>
      <c r="G87" s="172">
        <f>IF('ADM-PER LINE ITEM'!K88="","",'ADM-PER LINE ITEM'!K88)</f>
        <v>45840</v>
      </c>
      <c r="H87" s="170">
        <f>IF('ADM-PER LINE ITEM'!Q88="","",'ADM-PER LINE ITEM'!Q88)</f>
        <v>1</v>
      </c>
      <c r="I87" s="170">
        <f>IF('ADM-PER LINE ITEM'!R88="","",'ADM-PER LINE ITEM'!R88)</f>
        <v>1</v>
      </c>
      <c r="J87" s="174">
        <f>IF(Table2[[#This Row],[Ich No]]="","",(SUMIF('STOCK OES'!B:B,Table2[[#This Row],[Ich No]],'STOCK OES'!E:E)+SUMIF('STOCK SEALING'!B:B,Table2[[#This Row],[Ich No]],'STOCK SEALING'!E:E)))</f>
        <v>32</v>
      </c>
      <c r="K87" s="170">
        <v>0</v>
      </c>
      <c r="L87">
        <f>IFERROR(Table2[[#This Row],[REST]]-Table2[[#This Row],[Result Scan]],"")</f>
        <v>1</v>
      </c>
      <c r="M87" t="str">
        <f>IF(Table2[[#This Row],[Balance]]="","",IF(Table2[[#This Row],[Balance]]&gt;0,"Open","close"))</f>
        <v>Open</v>
      </c>
      <c r="N87" s="174" t="str">
        <f ca="1">IF(Q87=$R$1,Table2[[#This Row],[Status]],"")</f>
        <v/>
      </c>
      <c r="Q87" s="169">
        <f ca="1">IFERROR($Q$1-Table2[[#This Row],[Delivery Date]],"")</f>
        <v>90</v>
      </c>
      <c r="S87" t="str">
        <f>IFERROR(VLOOKUP(Table2[[#This Row],[Customer Part No]],'ICH NO'!I:M,5,0),"")</f>
        <v>ASSY</v>
      </c>
      <c r="T87">
        <f>IF(AND(S87="ASSY",Table2[[#This Row],[Stock]]&gt;Table2[[#This Row],[REST]]),Table2[[#This Row],[REST]],Table2[[#This Row],[Stock]])</f>
        <v>1</v>
      </c>
    </row>
    <row r="88" spans="1:20" x14ac:dyDescent="0.3">
      <c r="A88" s="170">
        <f>IF(Table2[[#This Row],[Customer Part No]]="","",ROW()-1)</f>
        <v>87</v>
      </c>
      <c r="B88" s="170" t="str">
        <f>IF('ADM-PER LINE ITEM'!A89="","",'ADM-PER LINE ITEM'!A89)</f>
        <v>AAK112-1000D</v>
      </c>
      <c r="C88" s="171" t="str">
        <f>IF('ADM-PER LINE ITEM'!G89="","",'ADM-PER LINE ITEM'!G89)</f>
        <v>D81170-BZ200-001</v>
      </c>
      <c r="D88" s="170" t="str">
        <f>IF('ADM-PER LINE ITEM'!F89="","",'ADM-PER LINE ITEM'!F89)</f>
        <v>4151129816</v>
      </c>
      <c r="E88" s="203">
        <f>IF('ADM-PER LINE ITEM'!E89="","",'ADM-PER LINE ITEM'!E89)</f>
        <v>13</v>
      </c>
      <c r="F88" s="31">
        <f>IF('ADM-PER LINE ITEM'!I89="","",'ADM-PER LINE ITEM'!I89)</f>
        <v>45838</v>
      </c>
      <c r="G88" s="172">
        <f>IF('ADM-PER LINE ITEM'!K89="","",'ADM-PER LINE ITEM'!K89)</f>
        <v>45840</v>
      </c>
      <c r="H88" s="170">
        <f>IF('ADM-PER LINE ITEM'!Q89="","",'ADM-PER LINE ITEM'!Q89)</f>
        <v>2</v>
      </c>
      <c r="I88" s="170">
        <f>IF('ADM-PER LINE ITEM'!R89="","",'ADM-PER LINE ITEM'!R89)</f>
        <v>2</v>
      </c>
      <c r="J88" s="174">
        <f>IF(Table2[[#This Row],[Ich No]]="","",(SUMIF('STOCK OES'!B:B,Table2[[#This Row],[Ich No]],'STOCK OES'!E:E)+SUMIF('STOCK SEALING'!B:B,Table2[[#This Row],[Ich No]],'STOCK SEALING'!E:E)))</f>
        <v>26</v>
      </c>
      <c r="K88" s="170">
        <v>0</v>
      </c>
      <c r="L88">
        <f>IFERROR(Table2[[#This Row],[REST]]-Table2[[#This Row],[Result Scan]],"")</f>
        <v>2</v>
      </c>
      <c r="M88" t="str">
        <f>IF(Table2[[#This Row],[Balance]]="","",IF(Table2[[#This Row],[Balance]]&gt;0,"Open","close"))</f>
        <v>Open</v>
      </c>
      <c r="N88" s="174" t="str">
        <f ca="1">IF(Q88=$R$1,Table2[[#This Row],[Status]],"")</f>
        <v/>
      </c>
      <c r="Q88" s="169">
        <f ca="1">IFERROR($Q$1-Table2[[#This Row],[Delivery Date]],"")</f>
        <v>90</v>
      </c>
      <c r="S88" t="str">
        <f>IFERROR(VLOOKUP(Table2[[#This Row],[Customer Part No]],'ICH NO'!I:M,5,0),"")</f>
        <v>ASSY</v>
      </c>
      <c r="T88">
        <f>IF(AND(S88="ASSY",Table2[[#This Row],[Stock]]&gt;Table2[[#This Row],[REST]]),Table2[[#This Row],[REST]],Table2[[#This Row],[Stock]])</f>
        <v>2</v>
      </c>
    </row>
    <row r="89" spans="1:20" x14ac:dyDescent="0.3">
      <c r="A89" s="170">
        <f>IF(Table2[[#This Row],[Customer Part No]]="","",ROW()-1)</f>
        <v>88</v>
      </c>
      <c r="B89" s="170" t="str">
        <f>IF('ADM-PER LINE ITEM'!A90="","",'ADM-PER LINE ITEM'!A90)</f>
        <v>AAY012-1000</v>
      </c>
      <c r="C89" s="171" t="str">
        <f>IF('ADM-PER LINE ITEM'!G90="","",'ADM-PER LINE ITEM'!G90)</f>
        <v>D81170-BZ650-001</v>
      </c>
      <c r="D89" s="170" t="str">
        <f>IF('ADM-PER LINE ITEM'!F90="","",'ADM-PER LINE ITEM'!F90)</f>
        <v>4151129816</v>
      </c>
      <c r="E89" s="203">
        <f>IF('ADM-PER LINE ITEM'!E90="","",'ADM-PER LINE ITEM'!E90)</f>
        <v>15</v>
      </c>
      <c r="F89" s="31">
        <f>IF('ADM-PER LINE ITEM'!I90="","",'ADM-PER LINE ITEM'!I90)</f>
        <v>45838</v>
      </c>
      <c r="G89" s="172">
        <f>IF('ADM-PER LINE ITEM'!K90="","",'ADM-PER LINE ITEM'!K90)</f>
        <v>45840</v>
      </c>
      <c r="H89" s="170">
        <f>IF('ADM-PER LINE ITEM'!Q90="","",'ADM-PER LINE ITEM'!Q90)</f>
        <v>1</v>
      </c>
      <c r="I89" s="170">
        <f>IF('ADM-PER LINE ITEM'!R90="","",'ADM-PER LINE ITEM'!R90)</f>
        <v>1</v>
      </c>
      <c r="J89" s="174">
        <f>IF(Table2[[#This Row],[Ich No]]="","",(SUMIF('STOCK OES'!B:B,Table2[[#This Row],[Ich No]],'STOCK OES'!E:E)+SUMIF('STOCK SEALING'!B:B,Table2[[#This Row],[Ich No]],'STOCK SEALING'!E:E)))</f>
        <v>27</v>
      </c>
      <c r="K89" s="170">
        <v>0</v>
      </c>
      <c r="L89">
        <f>IFERROR(Table2[[#This Row],[REST]]-Table2[[#This Row],[Result Scan]],"")</f>
        <v>1</v>
      </c>
      <c r="M89" t="str">
        <f>IF(Table2[[#This Row],[Balance]]="","",IF(Table2[[#This Row],[Balance]]&gt;0,"Open","close"))</f>
        <v>Open</v>
      </c>
      <c r="N89" s="174" t="str">
        <f ca="1">IF(Q89=$R$1,Table2[[#This Row],[Status]],"")</f>
        <v/>
      </c>
      <c r="Q89" s="169">
        <f ca="1">IFERROR($Q$1-Table2[[#This Row],[Delivery Date]],"")</f>
        <v>90</v>
      </c>
      <c r="S89" t="str">
        <f>IFERROR(VLOOKUP(Table2[[#This Row],[Customer Part No]],'ICH NO'!I:M,5,0),"")</f>
        <v>ASSY</v>
      </c>
      <c r="T89">
        <f>IF(AND(S89="ASSY",Table2[[#This Row],[Stock]]&gt;Table2[[#This Row],[REST]]),Table2[[#This Row],[REST]],Table2[[#This Row],[Stock]])</f>
        <v>1</v>
      </c>
    </row>
    <row r="90" spans="1:20" x14ac:dyDescent="0.3">
      <c r="A90" s="170">
        <f>IF(Table2[[#This Row],[Customer Part No]]="","",ROW()-1)</f>
        <v>89</v>
      </c>
      <c r="B90" s="170" t="str">
        <f>IF('ADM-PER LINE ITEM'!A91="","",'ADM-PER LINE ITEM'!A91)</f>
        <v>AAQ042-0000D</v>
      </c>
      <c r="C90" s="171" t="str">
        <f>IF('ADM-PER LINE ITEM'!G91="","",'ADM-PER LINE ITEM'!G91)</f>
        <v>D81150-BZ510-001</v>
      </c>
      <c r="D90" s="170" t="str">
        <f>IF('ADM-PER LINE ITEM'!F91="","",'ADM-PER LINE ITEM'!F91)</f>
        <v>4151129816</v>
      </c>
      <c r="E90" s="203">
        <f>IF('ADM-PER LINE ITEM'!E91="","",'ADM-PER LINE ITEM'!E91)</f>
        <v>10</v>
      </c>
      <c r="F90" s="31">
        <f>IF('ADM-PER LINE ITEM'!I91="","",'ADM-PER LINE ITEM'!I91)</f>
        <v>45838</v>
      </c>
      <c r="G90" s="172">
        <f>IF('ADM-PER LINE ITEM'!K91="","",'ADM-PER LINE ITEM'!K91)</f>
        <v>45840</v>
      </c>
      <c r="H90" s="170">
        <f>IF('ADM-PER LINE ITEM'!Q91="","",'ADM-PER LINE ITEM'!Q91)</f>
        <v>1</v>
      </c>
      <c r="I90" s="170">
        <f>IF('ADM-PER LINE ITEM'!R91="","",'ADM-PER LINE ITEM'!R91)</f>
        <v>1</v>
      </c>
      <c r="J90" s="174">
        <f>IF(Table2[[#This Row],[Ich No]]="","",(SUMIF('STOCK OES'!B:B,Table2[[#This Row],[Ich No]],'STOCK OES'!E:E)+SUMIF('STOCK SEALING'!B:B,Table2[[#This Row],[Ich No]],'STOCK SEALING'!E:E)))</f>
        <v>9</v>
      </c>
      <c r="K90" s="170">
        <v>0</v>
      </c>
      <c r="L90">
        <f>IFERROR(Table2[[#This Row],[REST]]-Table2[[#This Row],[Result Scan]],"")</f>
        <v>1</v>
      </c>
      <c r="M90" t="str">
        <f>IF(Table2[[#This Row],[Balance]]="","",IF(Table2[[#This Row],[Balance]]&gt;0,"Open","close"))</f>
        <v>Open</v>
      </c>
      <c r="N90" s="174" t="str">
        <f ca="1">IF(Q90=$R$1,Table2[[#This Row],[Status]],"")</f>
        <v/>
      </c>
      <c r="Q90" s="169">
        <f ca="1">IFERROR($Q$1-Table2[[#This Row],[Delivery Date]],"")</f>
        <v>90</v>
      </c>
      <c r="S90" t="str">
        <f>IFERROR(VLOOKUP(Table2[[#This Row],[Customer Part No]],'ICH NO'!I:M,5,0),"")</f>
        <v>ASSY</v>
      </c>
      <c r="T90">
        <f>IF(AND(S90="ASSY",Table2[[#This Row],[Stock]]&gt;Table2[[#This Row],[REST]]),Table2[[#This Row],[REST]],Table2[[#This Row],[Stock]])</f>
        <v>1</v>
      </c>
    </row>
    <row r="91" spans="1:20" x14ac:dyDescent="0.3">
      <c r="A91" s="170">
        <f>IF(Table2[[#This Row],[Customer Part No]]="","",ROW()-1)</f>
        <v>90</v>
      </c>
      <c r="B91" s="170" t="str">
        <f>IF('ADM-PER LINE ITEM'!A92="","",'ADM-PER LINE ITEM'!A92)</f>
        <v>ADP231-0000D</v>
      </c>
      <c r="C91" s="171" t="str">
        <f>IF('ADM-PER LINE ITEM'!G92="","",'ADM-PER LINE ITEM'!G92)</f>
        <v>D81550-BZ220-001</v>
      </c>
      <c r="D91" s="170" t="str">
        <f>IF('ADM-PER LINE ITEM'!F92="","",'ADM-PER LINE ITEM'!F92)</f>
        <v>4151129816</v>
      </c>
      <c r="E91" s="203">
        <f>IF('ADM-PER LINE ITEM'!E92="","",'ADM-PER LINE ITEM'!E92)</f>
        <v>17</v>
      </c>
      <c r="F91" s="31">
        <f>IF('ADM-PER LINE ITEM'!I92="","",'ADM-PER LINE ITEM'!I92)</f>
        <v>45838</v>
      </c>
      <c r="G91" s="172">
        <f>IF('ADM-PER LINE ITEM'!K92="","",'ADM-PER LINE ITEM'!K92)</f>
        <v>45840</v>
      </c>
      <c r="H91" s="170">
        <f>IF('ADM-PER LINE ITEM'!Q92="","",'ADM-PER LINE ITEM'!Q92)</f>
        <v>1</v>
      </c>
      <c r="I91" s="170">
        <f>IF('ADM-PER LINE ITEM'!R92="","",'ADM-PER LINE ITEM'!R92)</f>
        <v>1</v>
      </c>
      <c r="J91" s="174">
        <f>IF(Table2[[#This Row],[Ich No]]="","",(SUMIF('STOCK OES'!B:B,Table2[[#This Row],[Ich No]],'STOCK OES'!E:E)+SUMIF('STOCK SEALING'!B:B,Table2[[#This Row],[Ich No]],'STOCK SEALING'!E:E)))</f>
        <v>16</v>
      </c>
      <c r="K91" s="170">
        <v>0</v>
      </c>
      <c r="L91">
        <f>IFERROR(Table2[[#This Row],[REST]]-Table2[[#This Row],[Result Scan]],"")</f>
        <v>1</v>
      </c>
      <c r="M91" t="str">
        <f>IF(Table2[[#This Row],[Balance]]="","",IF(Table2[[#This Row],[Balance]]&gt;0,"Open","close"))</f>
        <v>Open</v>
      </c>
      <c r="N91" s="174" t="str">
        <f ca="1">IF(Q91=$R$1,Table2[[#This Row],[Status]],"")</f>
        <v/>
      </c>
      <c r="Q91" s="169">
        <f ca="1">IFERROR($Q$1-Table2[[#This Row],[Delivery Date]],"")</f>
        <v>90</v>
      </c>
      <c r="S91" t="str">
        <f>IFERROR(VLOOKUP(Table2[[#This Row],[Customer Part No]],'ICH NO'!I:M,5,0),"")</f>
        <v>ASSY</v>
      </c>
      <c r="T91">
        <f>IF(AND(S91="ASSY",Table2[[#This Row],[Stock]]&gt;Table2[[#This Row],[REST]]),Table2[[#This Row],[REST]],Table2[[#This Row],[Stock]])</f>
        <v>1</v>
      </c>
    </row>
    <row r="92" spans="1:20" x14ac:dyDescent="0.3">
      <c r="A92" s="170">
        <f>IF(Table2[[#This Row],[Customer Part No]]="","",ROW()-1)</f>
        <v>91</v>
      </c>
      <c r="B92" s="170" t="str">
        <f>IF('ADM-PER LINE ITEM'!A93="","",'ADM-PER LINE ITEM'!A93)</f>
        <v>ADS041-9000D</v>
      </c>
      <c r="C92" s="171" t="str">
        <f>IF('ADM-PER LINE ITEM'!G93="","",'ADM-PER LINE ITEM'!G93)</f>
        <v>D81551-BZ310-001</v>
      </c>
      <c r="D92" s="170" t="str">
        <f>IF('ADM-PER LINE ITEM'!F93="","",'ADM-PER LINE ITEM'!F93)</f>
        <v>4151129816</v>
      </c>
      <c r="E92" s="203">
        <f>IF('ADM-PER LINE ITEM'!E93="","",'ADM-PER LINE ITEM'!E93)</f>
        <v>21</v>
      </c>
      <c r="F92" s="31">
        <f>IF('ADM-PER LINE ITEM'!I93="","",'ADM-PER LINE ITEM'!I93)</f>
        <v>45838</v>
      </c>
      <c r="G92" s="172">
        <f>IF('ADM-PER LINE ITEM'!K93="","",'ADM-PER LINE ITEM'!K93)</f>
        <v>45840</v>
      </c>
      <c r="H92" s="170">
        <f>IF('ADM-PER LINE ITEM'!Q93="","",'ADM-PER LINE ITEM'!Q93)</f>
        <v>1</v>
      </c>
      <c r="I92" s="170">
        <f>IF('ADM-PER LINE ITEM'!R93="","",'ADM-PER LINE ITEM'!R93)</f>
        <v>1</v>
      </c>
      <c r="J92" s="174">
        <f>IF(Table2[[#This Row],[Ich No]]="","",(SUMIF('STOCK OES'!B:B,Table2[[#This Row],[Ich No]],'STOCK OES'!E:E)+SUMIF('STOCK SEALING'!B:B,Table2[[#This Row],[Ich No]],'STOCK SEALING'!E:E)))</f>
        <v>37</v>
      </c>
      <c r="K92" s="170">
        <v>0</v>
      </c>
      <c r="L92">
        <f>IFERROR(Table2[[#This Row],[REST]]-Table2[[#This Row],[Result Scan]],"")</f>
        <v>1</v>
      </c>
      <c r="M92" t="str">
        <f>IF(Table2[[#This Row],[Balance]]="","",IF(Table2[[#This Row],[Balance]]&gt;0,"Open","close"))</f>
        <v>Open</v>
      </c>
      <c r="N92" s="174" t="str">
        <f ca="1">IF(Q92=$R$1,Table2[[#This Row],[Status]],"")</f>
        <v/>
      </c>
      <c r="Q92" s="169">
        <f ca="1">IFERROR($Q$1-Table2[[#This Row],[Delivery Date]],"")</f>
        <v>90</v>
      </c>
      <c r="S92" t="str">
        <f>IFERROR(VLOOKUP(Table2[[#This Row],[Customer Part No]],'ICH NO'!I:M,5,0),"")</f>
        <v>ASSY</v>
      </c>
      <c r="T92">
        <f>IF(AND(S92="ASSY",Table2[[#This Row],[Stock]]&gt;Table2[[#This Row],[REST]]),Table2[[#This Row],[REST]],Table2[[#This Row],[Stock]])</f>
        <v>1</v>
      </c>
    </row>
    <row r="93" spans="1:20" x14ac:dyDescent="0.3">
      <c r="A93" s="170">
        <f>IF(Table2[[#This Row],[Customer Part No]]="","",ROW()-1)</f>
        <v>92</v>
      </c>
      <c r="B93" s="170" t="str">
        <f>IF('ADM-PER LINE ITEM'!A94="","",'ADM-PER LINE ITEM'!A94)</f>
        <v>AAQ051-0000D</v>
      </c>
      <c r="C93" s="171" t="str">
        <f>IF('ADM-PER LINE ITEM'!G94="","",'ADM-PER LINE ITEM'!G94)</f>
        <v>D81110-BZ540-001</v>
      </c>
      <c r="D93" s="170" t="str">
        <f>IF('ADM-PER LINE ITEM'!F94="","",'ADM-PER LINE ITEM'!F94)</f>
        <v>4151129816</v>
      </c>
      <c r="E93" s="203">
        <f>IF('ADM-PER LINE ITEM'!E94="","",'ADM-PER LINE ITEM'!E94)</f>
        <v>3</v>
      </c>
      <c r="F93" s="31">
        <f>IF('ADM-PER LINE ITEM'!I94="","",'ADM-PER LINE ITEM'!I94)</f>
        <v>45838</v>
      </c>
      <c r="G93" s="172">
        <f>IF('ADM-PER LINE ITEM'!K94="","",'ADM-PER LINE ITEM'!K94)</f>
        <v>45840</v>
      </c>
      <c r="H93" s="170">
        <f>IF('ADM-PER LINE ITEM'!Q94="","",'ADM-PER LINE ITEM'!Q94)</f>
        <v>1</v>
      </c>
      <c r="I93" s="170">
        <f>IF('ADM-PER LINE ITEM'!R94="","",'ADM-PER LINE ITEM'!R94)</f>
        <v>1</v>
      </c>
      <c r="J93" s="174">
        <f>IF(Table2[[#This Row],[Ich No]]="","",(SUMIF('STOCK OES'!B:B,Table2[[#This Row],[Ich No]],'STOCK OES'!E:E)+SUMIF('STOCK SEALING'!B:B,Table2[[#This Row],[Ich No]],'STOCK SEALING'!E:E)))</f>
        <v>15</v>
      </c>
      <c r="K93" s="170">
        <v>0</v>
      </c>
      <c r="L93">
        <f>IFERROR(Table2[[#This Row],[REST]]-Table2[[#This Row],[Result Scan]],"")</f>
        <v>1</v>
      </c>
      <c r="M93" t="str">
        <f>IF(Table2[[#This Row],[Balance]]="","",IF(Table2[[#This Row],[Balance]]&gt;0,"Open","close"))</f>
        <v>Open</v>
      </c>
      <c r="N93" s="174" t="str">
        <f ca="1">IF(Q93=$R$1,Table2[[#This Row],[Status]],"")</f>
        <v/>
      </c>
      <c r="Q93" s="169">
        <f ca="1">IFERROR($Q$1-Table2[[#This Row],[Delivery Date]],"")</f>
        <v>90</v>
      </c>
      <c r="S93" t="str">
        <f>IFERROR(VLOOKUP(Table2[[#This Row],[Customer Part No]],'ICH NO'!I:M,5,0),"")</f>
        <v>ASSY</v>
      </c>
      <c r="T93">
        <f>IF(AND(S93="ASSY",Table2[[#This Row],[Stock]]&gt;Table2[[#This Row],[REST]]),Table2[[#This Row],[REST]],Table2[[#This Row],[Stock]])</f>
        <v>1</v>
      </c>
    </row>
    <row r="94" spans="1:20" x14ac:dyDescent="0.3">
      <c r="A94" s="170">
        <f>IF(Table2[[#This Row],[Customer Part No]]="","",ROW()-1)</f>
        <v>93</v>
      </c>
      <c r="B94" s="170" t="str">
        <f>IF('ADM-PER LINE ITEM'!A95="","",'ADM-PER LINE ITEM'!A95)</f>
        <v>AAH092-0000D</v>
      </c>
      <c r="C94" s="171" t="str">
        <f>IF('ADM-PER LINE ITEM'!G95="","",'ADM-PER LINE ITEM'!G95)</f>
        <v>D81150-BZ140-001</v>
      </c>
      <c r="D94" s="170" t="str">
        <f>IF('ADM-PER LINE ITEM'!F95="","",'ADM-PER LINE ITEM'!F95)</f>
        <v>4151129816</v>
      </c>
      <c r="E94" s="203">
        <f>IF('ADM-PER LINE ITEM'!E95="","",'ADM-PER LINE ITEM'!E95)</f>
        <v>9</v>
      </c>
      <c r="F94" s="31">
        <f>IF('ADM-PER LINE ITEM'!I95="","",'ADM-PER LINE ITEM'!I95)</f>
        <v>45838</v>
      </c>
      <c r="G94" s="172">
        <f>IF('ADM-PER LINE ITEM'!K95="","",'ADM-PER LINE ITEM'!K95)</f>
        <v>45840</v>
      </c>
      <c r="H94" s="170">
        <f>IF('ADM-PER LINE ITEM'!Q95="","",'ADM-PER LINE ITEM'!Q95)</f>
        <v>4</v>
      </c>
      <c r="I94" s="170">
        <f>IF('ADM-PER LINE ITEM'!R95="","",'ADM-PER LINE ITEM'!R95)</f>
        <v>3</v>
      </c>
      <c r="J94" s="174">
        <f>IF(Table2[[#This Row],[Ich No]]="","",(SUMIF('STOCK OES'!B:B,Table2[[#This Row],[Ich No]],'STOCK OES'!E:E)+SUMIF('STOCK SEALING'!B:B,Table2[[#This Row],[Ich No]],'STOCK SEALING'!E:E)))</f>
        <v>39</v>
      </c>
      <c r="K94" s="170">
        <v>1</v>
      </c>
      <c r="L94">
        <f>IFERROR(Table2[[#This Row],[REST]]-Table2[[#This Row],[Result Scan]],"")</f>
        <v>2</v>
      </c>
      <c r="M94" t="str">
        <f>IF(Table2[[#This Row],[Balance]]="","",IF(Table2[[#This Row],[Balance]]&gt;0,"Open","close"))</f>
        <v>Open</v>
      </c>
      <c r="N94" s="174" t="str">
        <f ca="1">IF(Q94=$R$1,Table2[[#This Row],[Status]],"")</f>
        <v/>
      </c>
      <c r="Q94" s="169">
        <f ca="1">IFERROR($Q$1-Table2[[#This Row],[Delivery Date]],"")</f>
        <v>90</v>
      </c>
      <c r="S94" t="str">
        <f>IFERROR(VLOOKUP(Table2[[#This Row],[Customer Part No]],'ICH NO'!I:M,5,0),"")</f>
        <v>ASSY</v>
      </c>
      <c r="T94">
        <f>IF(AND(S94="ASSY",Table2[[#This Row],[Stock]]&gt;Table2[[#This Row],[REST]]),Table2[[#This Row],[REST]],Table2[[#This Row],[Stock]])</f>
        <v>3</v>
      </c>
    </row>
    <row r="95" spans="1:20" x14ac:dyDescent="0.3">
      <c r="A95" s="170">
        <f>IF(Table2[[#This Row],[Customer Part No]]="","",ROW()-1)</f>
        <v>94</v>
      </c>
      <c r="B95" s="170" t="str">
        <f>IF('ADM-PER LINE ITEM'!A96="","",'ADM-PER LINE ITEM'!A96)</f>
        <v>ADP232-0000D</v>
      </c>
      <c r="C95" s="171" t="str">
        <f>IF('ADM-PER LINE ITEM'!G96="","",'ADM-PER LINE ITEM'!G96)</f>
        <v>D81560-BZ220-001</v>
      </c>
      <c r="D95" s="170" t="str">
        <f>IF('ADM-PER LINE ITEM'!F96="","",'ADM-PER LINE ITEM'!F96)</f>
        <v>4151129816</v>
      </c>
      <c r="E95" s="203">
        <f>IF('ADM-PER LINE ITEM'!E96="","",'ADM-PER LINE ITEM'!E96)</f>
        <v>23</v>
      </c>
      <c r="F95" s="31">
        <f>IF('ADM-PER LINE ITEM'!I96="","",'ADM-PER LINE ITEM'!I96)</f>
        <v>45838</v>
      </c>
      <c r="G95" s="172">
        <f>IF('ADM-PER LINE ITEM'!K96="","",'ADM-PER LINE ITEM'!K96)</f>
        <v>45840</v>
      </c>
      <c r="H95" s="170">
        <f>IF('ADM-PER LINE ITEM'!Q96="","",'ADM-PER LINE ITEM'!Q96)</f>
        <v>1</v>
      </c>
      <c r="I95" s="170">
        <f>IF('ADM-PER LINE ITEM'!R96="","",'ADM-PER LINE ITEM'!R96)</f>
        <v>1</v>
      </c>
      <c r="J95" s="174">
        <f>IF(Table2[[#This Row],[Ich No]]="","",(SUMIF('STOCK OES'!B:B,Table2[[#This Row],[Ich No]],'STOCK OES'!E:E)+SUMIF('STOCK SEALING'!B:B,Table2[[#This Row],[Ich No]],'STOCK SEALING'!E:E)))</f>
        <v>28</v>
      </c>
      <c r="K95" s="170">
        <v>0</v>
      </c>
      <c r="L95">
        <f>IFERROR(Table2[[#This Row],[REST]]-Table2[[#This Row],[Result Scan]],"")</f>
        <v>1</v>
      </c>
      <c r="M95" t="str">
        <f>IF(Table2[[#This Row],[Balance]]="","",IF(Table2[[#This Row],[Balance]]&gt;0,"Open","close"))</f>
        <v>Open</v>
      </c>
      <c r="N95" s="174" t="str">
        <f ca="1">IF(Q95=$R$1,Table2[[#This Row],[Status]],"")</f>
        <v/>
      </c>
      <c r="Q95" s="169">
        <f ca="1">IFERROR($Q$1-Table2[[#This Row],[Delivery Date]],"")</f>
        <v>90</v>
      </c>
      <c r="S95" t="str">
        <f>IFERROR(VLOOKUP(Table2[[#This Row],[Customer Part No]],'ICH NO'!I:M,5,0),"")</f>
        <v>ASSY</v>
      </c>
      <c r="T95">
        <f>IF(AND(S95="ASSY",Table2[[#This Row],[Stock]]&gt;Table2[[#This Row],[REST]]),Table2[[#This Row],[REST]],Table2[[#This Row],[Stock]])</f>
        <v>1</v>
      </c>
    </row>
    <row r="96" spans="1:20" x14ac:dyDescent="0.3">
      <c r="A96" s="170">
        <f>IF(Table2[[#This Row],[Customer Part No]]="","",ROW()-1)</f>
        <v>95</v>
      </c>
      <c r="B96" s="170" t="str">
        <f>IF('ADM-PER LINE ITEM'!A97="","",'ADM-PER LINE ITEM'!A97)</f>
        <v>ABS011-0001D</v>
      </c>
      <c r="C96" s="171" t="str">
        <f>IF('ADM-PER LINE ITEM'!G97="","",'ADM-PER LINE ITEM'!G97)</f>
        <v>D81580-BZ041-001</v>
      </c>
      <c r="D96" s="170" t="str">
        <f>IF('ADM-PER LINE ITEM'!F97="","",'ADM-PER LINE ITEM'!F97)</f>
        <v>4151129816</v>
      </c>
      <c r="E96" s="203">
        <f>IF('ADM-PER LINE ITEM'!E97="","",'ADM-PER LINE ITEM'!E97)</f>
        <v>26</v>
      </c>
      <c r="F96" s="31">
        <f>IF('ADM-PER LINE ITEM'!I97="","",'ADM-PER LINE ITEM'!I97)</f>
        <v>45838</v>
      </c>
      <c r="G96" s="172">
        <f>IF('ADM-PER LINE ITEM'!K97="","",'ADM-PER LINE ITEM'!K97)</f>
        <v>45840</v>
      </c>
      <c r="H96" s="170">
        <f>IF('ADM-PER LINE ITEM'!Q97="","",'ADM-PER LINE ITEM'!Q97)</f>
        <v>1</v>
      </c>
      <c r="I96" s="170">
        <f>IF('ADM-PER LINE ITEM'!R97="","",'ADM-PER LINE ITEM'!R97)</f>
        <v>1</v>
      </c>
      <c r="J96" s="174">
        <f>IF(Table2[[#This Row],[Ich No]]="","",(SUMIF('STOCK OES'!B:B,Table2[[#This Row],[Ich No]],'STOCK OES'!E:E)+SUMIF('STOCK SEALING'!B:B,Table2[[#This Row],[Ich No]],'STOCK SEALING'!E:E)))</f>
        <v>50</v>
      </c>
      <c r="K96" s="170">
        <v>0</v>
      </c>
      <c r="L96">
        <f>IFERROR(Table2[[#This Row],[REST]]-Table2[[#This Row],[Result Scan]],"")</f>
        <v>1</v>
      </c>
      <c r="M96" t="str">
        <f>IF(Table2[[#This Row],[Balance]]="","",IF(Table2[[#This Row],[Balance]]&gt;0,"Open","close"))</f>
        <v>Open</v>
      </c>
      <c r="N96" s="174" t="str">
        <f ca="1">IF(Q96=$R$1,Table2[[#This Row],[Status]],"")</f>
        <v/>
      </c>
      <c r="Q96" s="169">
        <f ca="1">IFERROR($Q$1-Table2[[#This Row],[Delivery Date]],"")</f>
        <v>90</v>
      </c>
      <c r="S96" t="str">
        <f>IFERROR(VLOOKUP(Table2[[#This Row],[Customer Part No]],'ICH NO'!I:M,5,0),"")</f>
        <v>ASSY</v>
      </c>
      <c r="T96">
        <f>IF(AND(S96="ASSY",Table2[[#This Row],[Stock]]&gt;Table2[[#This Row],[REST]]),Table2[[#This Row],[REST]],Table2[[#This Row],[Stock]])</f>
        <v>1</v>
      </c>
    </row>
    <row r="97" spans="1:20" x14ac:dyDescent="0.3">
      <c r="A97" s="170">
        <f>IF(Table2[[#This Row],[Customer Part No]]="","",ROW()-1)</f>
        <v>96</v>
      </c>
      <c r="B97" s="170" t="str">
        <f>IF('ADM-PER LINE ITEM'!A98="","",'ADM-PER LINE ITEM'!A98)</f>
        <v>ADS051-0001D</v>
      </c>
      <c r="C97" s="171" t="str">
        <f>IF('ADM-PER LINE ITEM'!G98="","",'ADM-PER LINE ITEM'!G98)</f>
        <v>D81580-BZ051-001</v>
      </c>
      <c r="D97" s="170" t="str">
        <f>IF('ADM-PER LINE ITEM'!F98="","",'ADM-PER LINE ITEM'!F98)</f>
        <v>4151129816</v>
      </c>
      <c r="E97" s="203">
        <f>IF('ADM-PER LINE ITEM'!E98="","",'ADM-PER LINE ITEM'!E98)</f>
        <v>27</v>
      </c>
      <c r="F97" s="31">
        <f>IF('ADM-PER LINE ITEM'!I98="","",'ADM-PER LINE ITEM'!I98)</f>
        <v>45838</v>
      </c>
      <c r="G97" s="172">
        <f>IF('ADM-PER LINE ITEM'!K98="","",'ADM-PER LINE ITEM'!K98)</f>
        <v>45840</v>
      </c>
      <c r="H97" s="170">
        <f>IF('ADM-PER LINE ITEM'!Q98="","",'ADM-PER LINE ITEM'!Q98)</f>
        <v>1</v>
      </c>
      <c r="I97" s="170">
        <f>IF('ADM-PER LINE ITEM'!R98="","",'ADM-PER LINE ITEM'!R98)</f>
        <v>1</v>
      </c>
      <c r="J97" s="174">
        <f>IF(Table2[[#This Row],[Ich No]]="","",(SUMIF('STOCK OES'!B:B,Table2[[#This Row],[Ich No]],'STOCK OES'!E:E)+SUMIF('STOCK SEALING'!B:B,Table2[[#This Row],[Ich No]],'STOCK SEALING'!E:E)))</f>
        <v>84</v>
      </c>
      <c r="K97" s="170">
        <v>0</v>
      </c>
      <c r="L97">
        <f>IFERROR(Table2[[#This Row],[REST]]-Table2[[#This Row],[Result Scan]],"")</f>
        <v>1</v>
      </c>
      <c r="M97" t="str">
        <f>IF(Table2[[#This Row],[Balance]]="","",IF(Table2[[#This Row],[Balance]]&gt;0,"Open","close"))</f>
        <v>Open</v>
      </c>
      <c r="N97" s="174" t="str">
        <f ca="1">IF(Q97=$R$1,Table2[[#This Row],[Status]],"")</f>
        <v/>
      </c>
      <c r="Q97" s="169">
        <f ca="1">IFERROR($Q$1-Table2[[#This Row],[Delivery Date]],"")</f>
        <v>90</v>
      </c>
      <c r="S97" t="str">
        <f>IFERROR(VLOOKUP(Table2[[#This Row],[Customer Part No]],'ICH NO'!I:M,5,0),"")</f>
        <v>ASSY</v>
      </c>
      <c r="T97">
        <f>IF(AND(S97="ASSY",Table2[[#This Row],[Stock]]&gt;Table2[[#This Row],[REST]]),Table2[[#This Row],[REST]],Table2[[#This Row],[Stock]])</f>
        <v>1</v>
      </c>
    </row>
    <row r="98" spans="1:20" x14ac:dyDescent="0.3">
      <c r="A98" s="170">
        <f>IF(Table2[[#This Row],[Customer Part No]]="","",ROW()-1)</f>
        <v>97</v>
      </c>
      <c r="B98" s="170" t="str">
        <f>IF('ADM-PER LINE ITEM'!A99="","",'ADM-PER LINE ITEM'!A99)</f>
        <v>AAY012-1000</v>
      </c>
      <c r="C98" s="171" t="str">
        <f>IF('ADM-PER LINE ITEM'!G99="","",'ADM-PER LINE ITEM'!G99)</f>
        <v>D81170-BZ650-001</v>
      </c>
      <c r="D98" s="170" t="str">
        <f>IF('ADM-PER LINE ITEM'!F99="","",'ADM-PER LINE ITEM'!F99)</f>
        <v>4151129866</v>
      </c>
      <c r="E98" s="203">
        <f>IF('ADM-PER LINE ITEM'!E99="","",'ADM-PER LINE ITEM'!E99)</f>
        <v>16</v>
      </c>
      <c r="F98" s="31">
        <f>IF('ADM-PER LINE ITEM'!I99="","",'ADM-PER LINE ITEM'!I99)</f>
        <v>45839</v>
      </c>
      <c r="G98" s="172">
        <f>IF('ADM-PER LINE ITEM'!K99="","",'ADM-PER LINE ITEM'!K99)</f>
        <v>45841</v>
      </c>
      <c r="H98" s="170">
        <f>IF('ADM-PER LINE ITEM'!Q99="","",'ADM-PER LINE ITEM'!Q99)</f>
        <v>1</v>
      </c>
      <c r="I98" s="170">
        <f>IF('ADM-PER LINE ITEM'!R99="","",'ADM-PER LINE ITEM'!R99)</f>
        <v>1</v>
      </c>
      <c r="J98" s="174">
        <f>IF(Table2[[#This Row],[Ich No]]="","",(SUMIF('STOCK OES'!B:B,Table2[[#This Row],[Ich No]],'STOCK OES'!E:E)+SUMIF('STOCK SEALING'!B:B,Table2[[#This Row],[Ich No]],'STOCK SEALING'!E:E)))</f>
        <v>27</v>
      </c>
      <c r="K98" s="170">
        <v>0</v>
      </c>
      <c r="L98">
        <f>IFERROR(Table2[[#This Row],[REST]]-Table2[[#This Row],[Result Scan]],"")</f>
        <v>1</v>
      </c>
      <c r="M98" t="str">
        <f>IF(Table2[[#This Row],[Balance]]="","",IF(Table2[[#This Row],[Balance]]&gt;0,"Open","close"))</f>
        <v>Open</v>
      </c>
      <c r="N98" s="174" t="str">
        <f ca="1">IF(Q98=$R$1,Table2[[#This Row],[Status]],"")</f>
        <v/>
      </c>
      <c r="Q98" s="169">
        <f ca="1">IFERROR($Q$1-Table2[[#This Row],[Delivery Date]],"")</f>
        <v>89</v>
      </c>
      <c r="S98" t="str">
        <f>IFERROR(VLOOKUP(Table2[[#This Row],[Customer Part No]],'ICH NO'!I:M,5,0),"")</f>
        <v>ASSY</v>
      </c>
      <c r="T98">
        <f>IF(AND(S98="ASSY",Table2[[#This Row],[Stock]]&gt;Table2[[#This Row],[REST]]),Table2[[#This Row],[REST]],Table2[[#This Row],[Stock]])</f>
        <v>1</v>
      </c>
    </row>
    <row r="99" spans="1:20" x14ac:dyDescent="0.3">
      <c r="A99" s="170">
        <f>IF(Table2[[#This Row],[Customer Part No]]="","",ROW()-1)</f>
        <v>98</v>
      </c>
      <c r="B99" s="170" t="str">
        <f>IF('ADM-PER LINE ITEM'!A100="","",'ADM-PER LINE ITEM'!A100)</f>
        <v>ADL011-9000D</v>
      </c>
      <c r="C99" s="171" t="str">
        <f>IF('ADM-PER LINE ITEM'!G100="","",'ADM-PER LINE ITEM'!G100)</f>
        <v>D81551-BZ090-001</v>
      </c>
      <c r="D99" s="170" t="str">
        <f>IF('ADM-PER LINE ITEM'!F100="","",'ADM-PER LINE ITEM'!F100)</f>
        <v>4151129866</v>
      </c>
      <c r="E99" s="203">
        <f>IF('ADM-PER LINE ITEM'!E100="","",'ADM-PER LINE ITEM'!E100)</f>
        <v>20</v>
      </c>
      <c r="F99" s="31">
        <f>IF('ADM-PER LINE ITEM'!I100="","",'ADM-PER LINE ITEM'!I100)</f>
        <v>45839</v>
      </c>
      <c r="G99" s="172">
        <f>IF('ADM-PER LINE ITEM'!K100="","",'ADM-PER LINE ITEM'!K100)</f>
        <v>45841</v>
      </c>
      <c r="H99" s="170">
        <f>IF('ADM-PER LINE ITEM'!Q100="","",'ADM-PER LINE ITEM'!Q100)</f>
        <v>5</v>
      </c>
      <c r="I99" s="170">
        <f>IF('ADM-PER LINE ITEM'!R100="","",'ADM-PER LINE ITEM'!R100)</f>
        <v>5</v>
      </c>
      <c r="J99" s="174">
        <f>IF(Table2[[#This Row],[Ich No]]="","",(SUMIF('STOCK OES'!B:B,Table2[[#This Row],[Ich No]],'STOCK OES'!E:E)+SUMIF('STOCK SEALING'!B:B,Table2[[#This Row],[Ich No]],'STOCK SEALING'!E:E)))</f>
        <v>88</v>
      </c>
      <c r="K99" s="170">
        <v>0</v>
      </c>
      <c r="L99">
        <f>IFERROR(Table2[[#This Row],[REST]]-Table2[[#This Row],[Result Scan]],"")</f>
        <v>5</v>
      </c>
      <c r="M99" t="str">
        <f>IF(Table2[[#This Row],[Balance]]="","",IF(Table2[[#This Row],[Balance]]&gt;0,"Open","close"))</f>
        <v>Open</v>
      </c>
      <c r="N99" s="174" t="str">
        <f ca="1">IF(Q99=$R$1,Table2[[#This Row],[Status]],"")</f>
        <v/>
      </c>
      <c r="Q99" s="169">
        <f ca="1">IFERROR($Q$1-Table2[[#This Row],[Delivery Date]],"")</f>
        <v>89</v>
      </c>
      <c r="S99" t="str">
        <f>IFERROR(VLOOKUP(Table2[[#This Row],[Customer Part No]],'ICH NO'!I:M,5,0),"")</f>
        <v>ASSY</v>
      </c>
      <c r="T99">
        <f>IF(AND(S99="ASSY",Table2[[#This Row],[Stock]]&gt;Table2[[#This Row],[REST]]),Table2[[#This Row],[REST]],Table2[[#This Row],[Stock]])</f>
        <v>5</v>
      </c>
    </row>
    <row r="100" spans="1:20" x14ac:dyDescent="0.3">
      <c r="A100" s="170">
        <f>IF(Table2[[#This Row],[Customer Part No]]="","",ROW()-1)</f>
        <v>99</v>
      </c>
      <c r="B100" s="170" t="str">
        <f>IF('ADM-PER LINE ITEM'!A101="","",'ADM-PER LINE ITEM'!A101)</f>
        <v>ADP231-9000D</v>
      </c>
      <c r="C100" s="171" t="str">
        <f>IF('ADM-PER LINE ITEM'!G101="","",'ADM-PER LINE ITEM'!G101)</f>
        <v>D81551-BZ240-001</v>
      </c>
      <c r="D100" s="170" t="str">
        <f>IF('ADM-PER LINE ITEM'!F101="","",'ADM-PER LINE ITEM'!F101)</f>
        <v>4151129866</v>
      </c>
      <c r="E100" s="203">
        <f>IF('ADM-PER LINE ITEM'!E101="","",'ADM-PER LINE ITEM'!E101)</f>
        <v>22</v>
      </c>
      <c r="F100" s="31">
        <f>IF('ADM-PER LINE ITEM'!I101="","",'ADM-PER LINE ITEM'!I101)</f>
        <v>45839</v>
      </c>
      <c r="G100" s="172">
        <f>IF('ADM-PER LINE ITEM'!K101="","",'ADM-PER LINE ITEM'!K101)</f>
        <v>45841</v>
      </c>
      <c r="H100" s="170">
        <f>IF('ADM-PER LINE ITEM'!Q101="","",'ADM-PER LINE ITEM'!Q101)</f>
        <v>10</v>
      </c>
      <c r="I100" s="170">
        <f>IF('ADM-PER LINE ITEM'!R101="","",'ADM-PER LINE ITEM'!R101)</f>
        <v>10</v>
      </c>
      <c r="J100" s="174">
        <f>IF(Table2[[#This Row],[Ich No]]="","",(SUMIF('STOCK OES'!B:B,Table2[[#This Row],[Ich No]],'STOCK OES'!E:E)+SUMIF('STOCK SEALING'!B:B,Table2[[#This Row],[Ich No]],'STOCK SEALING'!E:E)))</f>
        <v>49</v>
      </c>
      <c r="K100" s="170">
        <v>0</v>
      </c>
      <c r="L100">
        <f>IFERROR(Table2[[#This Row],[REST]]-Table2[[#This Row],[Result Scan]],"")</f>
        <v>10</v>
      </c>
      <c r="M100" t="str">
        <f>IF(Table2[[#This Row],[Balance]]="","",IF(Table2[[#This Row],[Balance]]&gt;0,"Open","close"))</f>
        <v>Open</v>
      </c>
      <c r="N100" s="174" t="str">
        <f ca="1">IF(Q100=$R$1,Table2[[#This Row],[Status]],"")</f>
        <v/>
      </c>
      <c r="Q100" s="169">
        <f ca="1">IFERROR($Q$1-Table2[[#This Row],[Delivery Date]],"")</f>
        <v>89</v>
      </c>
      <c r="S100" t="str">
        <f>IFERROR(VLOOKUP(Table2[[#This Row],[Customer Part No]],'ICH NO'!I:M,5,0),"")</f>
        <v>ASSY</v>
      </c>
      <c r="T100">
        <f>IF(AND(S100="ASSY",Table2[[#This Row],[Stock]]&gt;Table2[[#This Row],[REST]]),Table2[[#This Row],[REST]],Table2[[#This Row],[Stock]])</f>
        <v>10</v>
      </c>
    </row>
    <row r="101" spans="1:20" x14ac:dyDescent="0.3">
      <c r="A101" s="170">
        <f>IF(Table2[[#This Row],[Customer Part No]]="","",ROW()-1)</f>
        <v>100</v>
      </c>
      <c r="B101" s="170" t="str">
        <f>IF('ADM-PER LINE ITEM'!A102="","",'ADM-PER LINE ITEM'!A102)</f>
        <v>AAS041-1000D</v>
      </c>
      <c r="C101" s="171" t="str">
        <f>IF('ADM-PER LINE ITEM'!G102="","",'ADM-PER LINE ITEM'!G102)</f>
        <v>D81130-BZ600-001</v>
      </c>
      <c r="D101" s="170" t="str">
        <f>IF('ADM-PER LINE ITEM'!F102="","",'ADM-PER LINE ITEM'!F102)</f>
        <v>4151129866</v>
      </c>
      <c r="E101" s="203">
        <f>IF('ADM-PER LINE ITEM'!E102="","",'ADM-PER LINE ITEM'!E102)</f>
        <v>7</v>
      </c>
      <c r="F101" s="31">
        <f>IF('ADM-PER LINE ITEM'!I102="","",'ADM-PER LINE ITEM'!I102)</f>
        <v>45839</v>
      </c>
      <c r="G101" s="172">
        <f>IF('ADM-PER LINE ITEM'!K102="","",'ADM-PER LINE ITEM'!K102)</f>
        <v>45841</v>
      </c>
      <c r="H101" s="170">
        <f>IF('ADM-PER LINE ITEM'!Q102="","",'ADM-PER LINE ITEM'!Q102)</f>
        <v>2</v>
      </c>
      <c r="I101" s="170">
        <f>IF('ADM-PER LINE ITEM'!R102="","",'ADM-PER LINE ITEM'!R102)</f>
        <v>1</v>
      </c>
      <c r="J101" s="174">
        <f>IF(Table2[[#This Row],[Ich No]]="","",(SUMIF('STOCK OES'!B:B,Table2[[#This Row],[Ich No]],'STOCK OES'!E:E)+SUMIF('STOCK SEALING'!B:B,Table2[[#This Row],[Ich No]],'STOCK SEALING'!E:E)))</f>
        <v>6</v>
      </c>
      <c r="K101" s="170">
        <v>0</v>
      </c>
      <c r="L101">
        <f>IFERROR(Table2[[#This Row],[REST]]-Table2[[#This Row],[Result Scan]],"")</f>
        <v>1</v>
      </c>
      <c r="M101" t="str">
        <f>IF(Table2[[#This Row],[Balance]]="","",IF(Table2[[#This Row],[Balance]]&gt;0,"Open","close"))</f>
        <v>Open</v>
      </c>
      <c r="N101" s="174" t="str">
        <f ca="1">IF(Q101=$R$1,Table2[[#This Row],[Status]],"")</f>
        <v/>
      </c>
      <c r="Q101" s="169">
        <f ca="1">IFERROR($Q$1-Table2[[#This Row],[Delivery Date]],"")</f>
        <v>89</v>
      </c>
      <c r="S101" t="str">
        <f>IFERROR(VLOOKUP(Table2[[#This Row],[Customer Part No]],'ICH NO'!I:M,5,0),"")</f>
        <v>ASSY</v>
      </c>
      <c r="T101">
        <f>IF(AND(S101="ASSY",Table2[[#This Row],[Stock]]&gt;Table2[[#This Row],[REST]]),Table2[[#This Row],[REST]],Table2[[#This Row],[Stock]])</f>
        <v>1</v>
      </c>
    </row>
    <row r="102" spans="1:20" x14ac:dyDescent="0.3">
      <c r="A102" s="170">
        <f>IF(Table2[[#This Row],[Customer Part No]]="","",ROW()-1)</f>
        <v>101</v>
      </c>
      <c r="B102" s="170" t="str">
        <f>IF('ADM-PER LINE ITEM'!A103="","",'ADM-PER LINE ITEM'!A103)</f>
        <v>AAQ032-1000D</v>
      </c>
      <c r="C102" s="171" t="str">
        <f>IF('ADM-PER LINE ITEM'!G103="","",'ADM-PER LINE ITEM'!G103)</f>
        <v>D81170-BZ520-001</v>
      </c>
      <c r="D102" s="170" t="str">
        <f>IF('ADM-PER LINE ITEM'!F103="","",'ADM-PER LINE ITEM'!F103)</f>
        <v>4151129866</v>
      </c>
      <c r="E102" s="203">
        <f>IF('ADM-PER LINE ITEM'!E103="","",'ADM-PER LINE ITEM'!E103)</f>
        <v>14</v>
      </c>
      <c r="F102" s="31">
        <f>IF('ADM-PER LINE ITEM'!I103="","",'ADM-PER LINE ITEM'!I103)</f>
        <v>45839</v>
      </c>
      <c r="G102" s="172">
        <f>IF('ADM-PER LINE ITEM'!K103="","",'ADM-PER LINE ITEM'!K103)</f>
        <v>45841</v>
      </c>
      <c r="H102" s="170">
        <f>IF('ADM-PER LINE ITEM'!Q103="","",'ADM-PER LINE ITEM'!Q103)</f>
        <v>1</v>
      </c>
      <c r="I102" s="170">
        <f>IF('ADM-PER LINE ITEM'!R103="","",'ADM-PER LINE ITEM'!R103)</f>
        <v>1</v>
      </c>
      <c r="J102" s="174">
        <f>IF(Table2[[#This Row],[Ich No]]="","",(SUMIF('STOCK OES'!B:B,Table2[[#This Row],[Ich No]],'STOCK OES'!E:E)+SUMIF('STOCK SEALING'!B:B,Table2[[#This Row],[Ich No]],'STOCK SEALING'!E:E)))</f>
        <v>0</v>
      </c>
      <c r="K102" s="170">
        <v>0</v>
      </c>
      <c r="L102">
        <f>IFERROR(Table2[[#This Row],[REST]]-Table2[[#This Row],[Result Scan]],"")</f>
        <v>1</v>
      </c>
      <c r="M102" t="str">
        <f>IF(Table2[[#This Row],[Balance]]="","",IF(Table2[[#This Row],[Balance]]&gt;0,"Open","close"))</f>
        <v>Open</v>
      </c>
      <c r="N102" s="174" t="str">
        <f ca="1">IF(Q102=$R$1,Table2[[#This Row],[Status]],"")</f>
        <v/>
      </c>
      <c r="Q102" s="169">
        <f ca="1">IFERROR($Q$1-Table2[[#This Row],[Delivery Date]],"")</f>
        <v>89</v>
      </c>
      <c r="S102" t="str">
        <f>IFERROR(VLOOKUP(Table2[[#This Row],[Customer Part No]],'ICH NO'!I:M,5,0),"")</f>
        <v>ASSY</v>
      </c>
      <c r="T102">
        <f>IF(AND(S102="ASSY",Table2[[#This Row],[Stock]]&gt;Table2[[#This Row],[REST]]),Table2[[#This Row],[REST]],Table2[[#This Row],[Stock]])</f>
        <v>0</v>
      </c>
    </row>
    <row r="103" spans="1:20" x14ac:dyDescent="0.3">
      <c r="A103" s="170">
        <f>IF(Table2[[#This Row],[Customer Part No]]="","",ROW()-1)</f>
        <v>102</v>
      </c>
      <c r="B103" s="170" t="str">
        <f>IF('ADM-PER LINE ITEM'!A104="","",'ADM-PER LINE ITEM'!A104)</f>
        <v>ADP232-9000D</v>
      </c>
      <c r="C103" s="171" t="str">
        <f>IF('ADM-PER LINE ITEM'!G104="","",'ADM-PER LINE ITEM'!G104)</f>
        <v>D81561-BZ240-001</v>
      </c>
      <c r="D103" s="170" t="str">
        <f>IF('ADM-PER LINE ITEM'!F104="","",'ADM-PER LINE ITEM'!F104)</f>
        <v>4151129866</v>
      </c>
      <c r="E103" s="203">
        <f>IF('ADM-PER LINE ITEM'!E104="","",'ADM-PER LINE ITEM'!E104)</f>
        <v>28</v>
      </c>
      <c r="F103" s="31">
        <f>IF('ADM-PER LINE ITEM'!I104="","",'ADM-PER LINE ITEM'!I104)</f>
        <v>45839</v>
      </c>
      <c r="G103" s="172">
        <f>IF('ADM-PER LINE ITEM'!K104="","",'ADM-PER LINE ITEM'!K104)</f>
        <v>45841</v>
      </c>
      <c r="H103" s="170">
        <f>IF('ADM-PER LINE ITEM'!Q104="","",'ADM-PER LINE ITEM'!Q104)</f>
        <v>7</v>
      </c>
      <c r="I103" s="170">
        <f>IF('ADM-PER LINE ITEM'!R104="","",'ADM-PER LINE ITEM'!R104)</f>
        <v>7</v>
      </c>
      <c r="J103" s="174">
        <f>IF(Table2[[#This Row],[Ich No]]="","",(SUMIF('STOCK OES'!B:B,Table2[[#This Row],[Ich No]],'STOCK OES'!E:E)+SUMIF('STOCK SEALING'!B:B,Table2[[#This Row],[Ich No]],'STOCK SEALING'!E:E)))</f>
        <v>85</v>
      </c>
      <c r="K103" s="170">
        <v>0</v>
      </c>
      <c r="L103">
        <f>IFERROR(Table2[[#This Row],[REST]]-Table2[[#This Row],[Result Scan]],"")</f>
        <v>7</v>
      </c>
      <c r="M103" t="str">
        <f>IF(Table2[[#This Row],[Balance]]="","",IF(Table2[[#This Row],[Balance]]&gt;0,"Open","close"))</f>
        <v>Open</v>
      </c>
      <c r="N103" s="174" t="str">
        <f ca="1">IF(Q103=$R$1,Table2[[#This Row],[Status]],"")</f>
        <v/>
      </c>
      <c r="Q103" s="169">
        <f ca="1">IFERROR($Q$1-Table2[[#This Row],[Delivery Date]],"")</f>
        <v>89</v>
      </c>
      <c r="S103" t="str">
        <f>IFERROR(VLOOKUP(Table2[[#This Row],[Customer Part No]],'ICH NO'!I:M,5,0),"")</f>
        <v>ASSY</v>
      </c>
      <c r="T103">
        <f>IF(AND(S103="ASSY",Table2[[#This Row],[Stock]]&gt;Table2[[#This Row],[REST]]),Table2[[#This Row],[REST]],Table2[[#This Row],[Stock]])</f>
        <v>7</v>
      </c>
    </row>
    <row r="104" spans="1:20" x14ac:dyDescent="0.3">
      <c r="A104" s="170">
        <f>IF(Table2[[#This Row],[Customer Part No]]="","",ROW()-1)</f>
        <v>103</v>
      </c>
      <c r="B104" s="170" t="str">
        <f>IF('ADM-PER LINE ITEM'!A105="","",'ADM-PER LINE ITEM'!A105)</f>
        <v>ADM061-9000D</v>
      </c>
      <c r="C104" s="171" t="str">
        <f>IF('ADM-PER LINE ITEM'!G105="","",'ADM-PER LINE ITEM'!G105)</f>
        <v>D81551-BZ150-001</v>
      </c>
      <c r="D104" s="170" t="str">
        <f>IF('ADM-PER LINE ITEM'!F105="","",'ADM-PER LINE ITEM'!F105)</f>
        <v>4151129866</v>
      </c>
      <c r="E104" s="203">
        <f>IF('ADM-PER LINE ITEM'!E105="","",'ADM-PER LINE ITEM'!E105)</f>
        <v>21</v>
      </c>
      <c r="F104" s="31">
        <f>IF('ADM-PER LINE ITEM'!I105="","",'ADM-PER LINE ITEM'!I105)</f>
        <v>45839</v>
      </c>
      <c r="G104" s="172">
        <f>IF('ADM-PER LINE ITEM'!K105="","",'ADM-PER LINE ITEM'!K105)</f>
        <v>45841</v>
      </c>
      <c r="H104" s="170">
        <f>IF('ADM-PER LINE ITEM'!Q105="","",'ADM-PER LINE ITEM'!Q105)</f>
        <v>13</v>
      </c>
      <c r="I104" s="170">
        <f>IF('ADM-PER LINE ITEM'!R105="","",'ADM-PER LINE ITEM'!R105)</f>
        <v>13</v>
      </c>
      <c r="J104" s="174">
        <f>IF(Table2[[#This Row],[Ich No]]="","",(SUMIF('STOCK OES'!B:B,Table2[[#This Row],[Ich No]],'STOCK OES'!E:E)+SUMIF('STOCK SEALING'!B:B,Table2[[#This Row],[Ich No]],'STOCK SEALING'!E:E)))</f>
        <v>104</v>
      </c>
      <c r="K104" s="170">
        <v>0</v>
      </c>
      <c r="L104">
        <f>IFERROR(Table2[[#This Row],[REST]]-Table2[[#This Row],[Result Scan]],"")</f>
        <v>13</v>
      </c>
      <c r="M104" t="str">
        <f>IF(Table2[[#This Row],[Balance]]="","",IF(Table2[[#This Row],[Balance]]&gt;0,"Open","close"))</f>
        <v>Open</v>
      </c>
      <c r="N104" s="174" t="str">
        <f ca="1">IF(Q104=$R$1,Table2[[#This Row],[Status]],"")</f>
        <v/>
      </c>
      <c r="Q104" s="169">
        <f ca="1">IFERROR($Q$1-Table2[[#This Row],[Delivery Date]],"")</f>
        <v>89</v>
      </c>
      <c r="S104" t="str">
        <f>IFERROR(VLOOKUP(Table2[[#This Row],[Customer Part No]],'ICH NO'!I:M,5,0),"")</f>
        <v>ASSY</v>
      </c>
      <c r="T104">
        <f>IF(AND(S104="ASSY",Table2[[#This Row],[Stock]]&gt;Table2[[#This Row],[REST]]),Table2[[#This Row],[REST]],Table2[[#This Row],[Stock]])</f>
        <v>13</v>
      </c>
    </row>
    <row r="105" spans="1:20" x14ac:dyDescent="0.3">
      <c r="A105" s="170">
        <f>IF(Table2[[#This Row],[Customer Part No]]="","",ROW()-1)</f>
        <v>104</v>
      </c>
      <c r="B105" s="170" t="str">
        <f>IF('ADM-PER LINE ITEM'!A106="","",'ADM-PER LINE ITEM'!A106)</f>
        <v>AAS101-0000D</v>
      </c>
      <c r="C105" s="171" t="str">
        <f>IF('ADM-PER LINE ITEM'!G106="","",'ADM-PER LINE ITEM'!G106)</f>
        <v>D81110-BZ660-001</v>
      </c>
      <c r="D105" s="170" t="str">
        <f>IF('ADM-PER LINE ITEM'!F106="","",'ADM-PER LINE ITEM'!F106)</f>
        <v>4151129919</v>
      </c>
      <c r="E105" s="203">
        <f>IF('ADM-PER LINE ITEM'!E106="","",'ADM-PER LINE ITEM'!E106)</f>
        <v>3</v>
      </c>
      <c r="F105" s="31">
        <f>IF('ADM-PER LINE ITEM'!I106="","",'ADM-PER LINE ITEM'!I106)</f>
        <v>45840</v>
      </c>
      <c r="G105" s="172">
        <f>IF('ADM-PER LINE ITEM'!K106="","",'ADM-PER LINE ITEM'!K106)</f>
        <v>45842</v>
      </c>
      <c r="H105" s="170">
        <f>IF('ADM-PER LINE ITEM'!Q106="","",'ADM-PER LINE ITEM'!Q106)</f>
        <v>1</v>
      </c>
      <c r="I105" s="170">
        <f>IF('ADM-PER LINE ITEM'!R106="","",'ADM-PER LINE ITEM'!R106)</f>
        <v>1</v>
      </c>
      <c r="J105" s="174">
        <f>IF(Table2[[#This Row],[Ich No]]="","",(SUMIF('STOCK OES'!B:B,Table2[[#This Row],[Ich No]],'STOCK OES'!E:E)+SUMIF('STOCK SEALING'!B:B,Table2[[#This Row],[Ich No]],'STOCK SEALING'!E:E)))</f>
        <v>9</v>
      </c>
      <c r="K105" s="170">
        <v>0</v>
      </c>
      <c r="L105">
        <f>IFERROR(Table2[[#This Row],[REST]]-Table2[[#This Row],[Result Scan]],"")</f>
        <v>1</v>
      </c>
      <c r="M105" t="str">
        <f>IF(Table2[[#This Row],[Balance]]="","",IF(Table2[[#This Row],[Balance]]&gt;0,"Open","close"))</f>
        <v>Open</v>
      </c>
      <c r="N105" s="174" t="str">
        <f ca="1">IF(Q105=$R$1,Table2[[#This Row],[Status]],"")</f>
        <v/>
      </c>
      <c r="Q105" s="169">
        <f ca="1">IFERROR($Q$1-Table2[[#This Row],[Delivery Date]],"")</f>
        <v>88</v>
      </c>
      <c r="S105" t="str">
        <f>IFERROR(VLOOKUP(Table2[[#This Row],[Customer Part No]],'ICH NO'!I:M,5,0),"")</f>
        <v>ASSY</v>
      </c>
      <c r="T105">
        <f>IF(AND(S105="ASSY",Table2[[#This Row],[Stock]]&gt;Table2[[#This Row],[REST]]),Table2[[#This Row],[REST]],Table2[[#This Row],[Stock]])</f>
        <v>1</v>
      </c>
    </row>
    <row r="106" spans="1:20" x14ac:dyDescent="0.3">
      <c r="A106" s="170">
        <f>IF(Table2[[#This Row],[Customer Part No]]="","",ROW()-1)</f>
        <v>105</v>
      </c>
      <c r="B106" s="170" t="str">
        <f>IF('ADM-PER LINE ITEM'!A107="","",'ADM-PER LINE ITEM'!A107)</f>
        <v>AAS041-1000D</v>
      </c>
      <c r="C106" s="171" t="str">
        <f>IF('ADM-PER LINE ITEM'!G107="","",'ADM-PER LINE ITEM'!G107)</f>
        <v>D81130-BZ600-001</v>
      </c>
      <c r="D106" s="170" t="str">
        <f>IF('ADM-PER LINE ITEM'!F107="","",'ADM-PER LINE ITEM'!F107)</f>
        <v>4151129919</v>
      </c>
      <c r="E106" s="203">
        <f>IF('ADM-PER LINE ITEM'!E107="","",'ADM-PER LINE ITEM'!E107)</f>
        <v>6</v>
      </c>
      <c r="F106" s="31">
        <f>IF('ADM-PER LINE ITEM'!I107="","",'ADM-PER LINE ITEM'!I107)</f>
        <v>45840</v>
      </c>
      <c r="G106" s="172">
        <f>IF('ADM-PER LINE ITEM'!K107="","",'ADM-PER LINE ITEM'!K107)</f>
        <v>45842</v>
      </c>
      <c r="H106" s="170">
        <f>IF('ADM-PER LINE ITEM'!Q107="","",'ADM-PER LINE ITEM'!Q107)</f>
        <v>2</v>
      </c>
      <c r="I106" s="170">
        <f>IF('ADM-PER LINE ITEM'!R107="","",'ADM-PER LINE ITEM'!R107)</f>
        <v>2</v>
      </c>
      <c r="J106" s="174">
        <f>IF(Table2[[#This Row],[Ich No]]="","",(SUMIF('STOCK OES'!B:B,Table2[[#This Row],[Ich No]],'STOCK OES'!E:E)+SUMIF('STOCK SEALING'!B:B,Table2[[#This Row],[Ich No]],'STOCK SEALING'!E:E)))</f>
        <v>6</v>
      </c>
      <c r="K106" s="170">
        <v>0</v>
      </c>
      <c r="L106">
        <f>IFERROR(Table2[[#This Row],[REST]]-Table2[[#This Row],[Result Scan]],"")</f>
        <v>2</v>
      </c>
      <c r="M106" t="str">
        <f>IF(Table2[[#This Row],[Balance]]="","",IF(Table2[[#This Row],[Balance]]&gt;0,"Open","close"))</f>
        <v>Open</v>
      </c>
      <c r="N106" s="174" t="str">
        <f ca="1">IF(Q106=$R$1,Table2[[#This Row],[Status]],"")</f>
        <v/>
      </c>
      <c r="Q106" s="169">
        <f ca="1">IFERROR($Q$1-Table2[[#This Row],[Delivery Date]],"")</f>
        <v>88</v>
      </c>
      <c r="S106" t="str">
        <f>IFERROR(VLOOKUP(Table2[[#This Row],[Customer Part No]],'ICH NO'!I:M,5,0),"")</f>
        <v>ASSY</v>
      </c>
      <c r="T106">
        <f>IF(AND(S106="ASSY",Table2[[#This Row],[Stock]]&gt;Table2[[#This Row],[REST]]),Table2[[#This Row],[REST]],Table2[[#This Row],[Stock]])</f>
        <v>2</v>
      </c>
    </row>
    <row r="107" spans="1:20" x14ac:dyDescent="0.3">
      <c r="A107" s="170">
        <f>IF(Table2[[#This Row],[Customer Part No]]="","",ROW()-1)</f>
        <v>106</v>
      </c>
      <c r="B107" s="170" t="str">
        <f>IF('ADM-PER LINE ITEM'!A108="","",'ADM-PER LINE ITEM'!A108)</f>
        <v>AAG022-0000D</v>
      </c>
      <c r="C107" s="171" t="str">
        <f>IF('ADM-PER LINE ITEM'!G108="","",'ADM-PER LINE ITEM'!G108)</f>
        <v>D81150-BZ130-001</v>
      </c>
      <c r="D107" s="170" t="str">
        <f>IF('ADM-PER LINE ITEM'!F108="","",'ADM-PER LINE ITEM'!F108)</f>
        <v>4151129919</v>
      </c>
      <c r="E107" s="203">
        <f>IF('ADM-PER LINE ITEM'!E108="","",'ADM-PER LINE ITEM'!E108)</f>
        <v>9</v>
      </c>
      <c r="F107" s="31">
        <f>IF('ADM-PER LINE ITEM'!I108="","",'ADM-PER LINE ITEM'!I108)</f>
        <v>45840</v>
      </c>
      <c r="G107" s="172">
        <f>IF('ADM-PER LINE ITEM'!K108="","",'ADM-PER LINE ITEM'!K108)</f>
        <v>45842</v>
      </c>
      <c r="H107" s="170">
        <f>IF('ADM-PER LINE ITEM'!Q108="","",'ADM-PER LINE ITEM'!Q108)</f>
        <v>65</v>
      </c>
      <c r="I107" s="170">
        <f>IF('ADM-PER LINE ITEM'!R108="","",'ADM-PER LINE ITEM'!R108)</f>
        <v>65</v>
      </c>
      <c r="J107" s="174">
        <f>IF(Table2[[#This Row],[Ich No]]="","",(SUMIF('STOCK OES'!B:B,Table2[[#This Row],[Ich No]],'STOCK OES'!E:E)+SUMIF('STOCK SEALING'!B:B,Table2[[#This Row],[Ich No]],'STOCK SEALING'!E:E)))</f>
        <v>1</v>
      </c>
      <c r="K107" s="170">
        <v>0</v>
      </c>
      <c r="L107">
        <f>IFERROR(Table2[[#This Row],[REST]]-Table2[[#This Row],[Result Scan]],"")</f>
        <v>65</v>
      </c>
      <c r="M107" t="str">
        <f>IF(Table2[[#This Row],[Balance]]="","",IF(Table2[[#This Row],[Balance]]&gt;0,"Open","close"))</f>
        <v>Open</v>
      </c>
      <c r="N107" s="174" t="str">
        <f ca="1">IF(Q107=$R$1,Table2[[#This Row],[Status]],"")</f>
        <v/>
      </c>
      <c r="Q107" s="169">
        <f ca="1">IFERROR($Q$1-Table2[[#This Row],[Delivery Date]],"")</f>
        <v>88</v>
      </c>
      <c r="S107" t="str">
        <f>IFERROR(VLOOKUP(Table2[[#This Row],[Customer Part No]],'ICH NO'!I:M,5,0),"")</f>
        <v>ASSY</v>
      </c>
      <c r="T107">
        <f>IF(AND(S107="ASSY",Table2[[#This Row],[Stock]]&gt;Table2[[#This Row],[REST]]),Table2[[#This Row],[REST]],Table2[[#This Row],[Stock]])</f>
        <v>1</v>
      </c>
    </row>
    <row r="108" spans="1:20" x14ac:dyDescent="0.3">
      <c r="A108" s="170">
        <f>IF(Table2[[#This Row],[Customer Part No]]="","",ROW()-1)</f>
        <v>107</v>
      </c>
      <c r="B108" s="170" t="str">
        <f>IF('ADM-PER LINE ITEM'!A109="","",'ADM-PER LINE ITEM'!A109)</f>
        <v>SD0961-6760</v>
      </c>
      <c r="C108" s="171" t="str">
        <f>IF('ADM-PER LINE ITEM'!G109="","",'ADM-PER LINE ITEM'!G109)</f>
        <v>D9004A-81003-001</v>
      </c>
      <c r="D108" s="170" t="str">
        <f>IF('ADM-PER LINE ITEM'!F109="","",'ADM-PER LINE ITEM'!F109)</f>
        <v>4151129919</v>
      </c>
      <c r="E108" s="203">
        <f>IF('ADM-PER LINE ITEM'!E109="","",'ADM-PER LINE ITEM'!E109)</f>
        <v>23</v>
      </c>
      <c r="F108" s="31">
        <f>IF('ADM-PER LINE ITEM'!I109="","",'ADM-PER LINE ITEM'!I109)</f>
        <v>45840</v>
      </c>
      <c r="G108" s="172">
        <f>IF('ADM-PER LINE ITEM'!K109="","",'ADM-PER LINE ITEM'!K109)</f>
        <v>45842</v>
      </c>
      <c r="H108" s="170">
        <f>IF('ADM-PER LINE ITEM'!Q109="","",'ADM-PER LINE ITEM'!Q109)</f>
        <v>1</v>
      </c>
      <c r="I108" s="170">
        <f>IF('ADM-PER LINE ITEM'!R109="","",'ADM-PER LINE ITEM'!R109)</f>
        <v>1</v>
      </c>
      <c r="J108" s="174">
        <f>IF(Table2[[#This Row],[Ich No]]="","",(SUMIF('STOCK OES'!B:B,Table2[[#This Row],[Ich No]],'STOCK OES'!E:E)+SUMIF('STOCK SEALING'!B:B,Table2[[#This Row],[Ich No]],'STOCK SEALING'!E:E)))</f>
        <v>0</v>
      </c>
      <c r="K108" s="170">
        <v>0</v>
      </c>
      <c r="L108">
        <f>IFERROR(Table2[[#This Row],[REST]]-Table2[[#This Row],[Result Scan]],"")</f>
        <v>1</v>
      </c>
      <c r="M108" t="str">
        <f>IF(Table2[[#This Row],[Balance]]="","",IF(Table2[[#This Row],[Balance]]&gt;0,"Open","close"))</f>
        <v>Open</v>
      </c>
      <c r="N108" s="174" t="str">
        <f ca="1">IF(Q108=$R$1,Table2[[#This Row],[Status]],"")</f>
        <v/>
      </c>
      <c r="Q108" s="169">
        <f ca="1">IFERROR($Q$1-Table2[[#This Row],[Delivery Date]],"")</f>
        <v>88</v>
      </c>
      <c r="S108" t="str">
        <f>IFERROR(VLOOKUP(Table2[[#This Row],[Customer Part No]],'ICH NO'!I:M,5,0),"")</f>
        <v>Sealing</v>
      </c>
      <c r="T108">
        <f>IF(AND(S108="ASSY",Table2[[#This Row],[Stock]]&gt;Table2[[#This Row],[REST]]),Table2[[#This Row],[REST]],Table2[[#This Row],[Stock]])</f>
        <v>0</v>
      </c>
    </row>
    <row r="109" spans="1:20" x14ac:dyDescent="0.3">
      <c r="A109" s="170">
        <f>IF(Table2[[#This Row],[Customer Part No]]="","",ROW()-1)</f>
        <v>108</v>
      </c>
      <c r="B109" s="170" t="str">
        <f>IF('ADM-PER LINE ITEM'!A110="","",'ADM-PER LINE ITEM'!A110)</f>
        <v>AAS101-1000D</v>
      </c>
      <c r="C109" s="171" t="str">
        <f>IF('ADM-PER LINE ITEM'!G110="","",'ADM-PER LINE ITEM'!G110)</f>
        <v>D81130-BZ660-001</v>
      </c>
      <c r="D109" s="170" t="str">
        <f>IF('ADM-PER LINE ITEM'!F110="","",'ADM-PER LINE ITEM'!F110)</f>
        <v>4151129919</v>
      </c>
      <c r="E109" s="203">
        <f>IF('ADM-PER LINE ITEM'!E110="","",'ADM-PER LINE ITEM'!E110)</f>
        <v>7</v>
      </c>
      <c r="F109" s="31">
        <f>IF('ADM-PER LINE ITEM'!I110="","",'ADM-PER LINE ITEM'!I110)</f>
        <v>45840</v>
      </c>
      <c r="G109" s="172">
        <f>IF('ADM-PER LINE ITEM'!K110="","",'ADM-PER LINE ITEM'!K110)</f>
        <v>45842</v>
      </c>
      <c r="H109" s="170">
        <f>IF('ADM-PER LINE ITEM'!Q110="","",'ADM-PER LINE ITEM'!Q110)</f>
        <v>2</v>
      </c>
      <c r="I109" s="170">
        <f>IF('ADM-PER LINE ITEM'!R110="","",'ADM-PER LINE ITEM'!R110)</f>
        <v>2</v>
      </c>
      <c r="J109" s="174">
        <f>IF(Table2[[#This Row],[Ich No]]="","",(SUMIF('STOCK OES'!B:B,Table2[[#This Row],[Ich No]],'STOCK OES'!E:E)+SUMIF('STOCK SEALING'!B:B,Table2[[#This Row],[Ich No]],'STOCK SEALING'!E:E)))</f>
        <v>0</v>
      </c>
      <c r="K109" s="170">
        <v>0</v>
      </c>
      <c r="L109">
        <f>IFERROR(Table2[[#This Row],[REST]]-Table2[[#This Row],[Result Scan]],"")</f>
        <v>2</v>
      </c>
      <c r="M109" t="str">
        <f>IF(Table2[[#This Row],[Balance]]="","",IF(Table2[[#This Row],[Balance]]&gt;0,"Open","close"))</f>
        <v>Open</v>
      </c>
      <c r="N109" s="174" t="str">
        <f ca="1">IF(Q109=$R$1,Table2[[#This Row],[Status]],"")</f>
        <v/>
      </c>
      <c r="Q109" s="169">
        <f ca="1">IFERROR($Q$1-Table2[[#This Row],[Delivery Date]],"")</f>
        <v>88</v>
      </c>
      <c r="S109" t="str">
        <f>IFERROR(VLOOKUP(Table2[[#This Row],[Customer Part No]],'ICH NO'!I:M,5,0),"")</f>
        <v>ASSY</v>
      </c>
      <c r="T109">
        <f>IF(AND(S109="ASSY",Table2[[#This Row],[Stock]]&gt;Table2[[#This Row],[REST]]),Table2[[#This Row],[REST]],Table2[[#This Row],[Stock]])</f>
        <v>0</v>
      </c>
    </row>
    <row r="110" spans="1:20" x14ac:dyDescent="0.3">
      <c r="A110" s="170">
        <f>IF(Table2[[#This Row],[Customer Part No]]="","",ROW()-1)</f>
        <v>109</v>
      </c>
      <c r="B110" s="170" t="str">
        <f>IF('ADM-PER LINE ITEM'!A111="","",'ADM-PER LINE ITEM'!A111)</f>
        <v>AAH092-0000D</v>
      </c>
      <c r="C110" s="171" t="str">
        <f>IF('ADM-PER LINE ITEM'!G111="","",'ADM-PER LINE ITEM'!G111)</f>
        <v>D81150-BZ140-001</v>
      </c>
      <c r="D110" s="170" t="str">
        <f>IF('ADM-PER LINE ITEM'!F111="","",'ADM-PER LINE ITEM'!F111)</f>
        <v>4151129919</v>
      </c>
      <c r="E110" s="203">
        <f>IF('ADM-PER LINE ITEM'!E111="","",'ADM-PER LINE ITEM'!E111)</f>
        <v>10</v>
      </c>
      <c r="F110" s="31">
        <f>IF('ADM-PER LINE ITEM'!I111="","",'ADM-PER LINE ITEM'!I111)</f>
        <v>45840</v>
      </c>
      <c r="G110" s="172">
        <f>IF('ADM-PER LINE ITEM'!K111="","",'ADM-PER LINE ITEM'!K111)</f>
        <v>45842</v>
      </c>
      <c r="H110" s="170">
        <f>IF('ADM-PER LINE ITEM'!Q111="","",'ADM-PER LINE ITEM'!Q111)</f>
        <v>4</v>
      </c>
      <c r="I110" s="170">
        <f>IF('ADM-PER LINE ITEM'!R111="","",'ADM-PER LINE ITEM'!R111)</f>
        <v>4</v>
      </c>
      <c r="J110" s="174">
        <f>IF(Table2[[#This Row],[Ich No]]="","",(SUMIF('STOCK OES'!B:B,Table2[[#This Row],[Ich No]],'STOCK OES'!E:E)+SUMIF('STOCK SEALING'!B:B,Table2[[#This Row],[Ich No]],'STOCK SEALING'!E:E)))</f>
        <v>39</v>
      </c>
      <c r="K110" s="170">
        <v>0</v>
      </c>
      <c r="L110">
        <f>IFERROR(Table2[[#This Row],[REST]]-Table2[[#This Row],[Result Scan]],"")</f>
        <v>4</v>
      </c>
      <c r="M110" t="str">
        <f>IF(Table2[[#This Row],[Balance]]="","",IF(Table2[[#This Row],[Balance]]&gt;0,"Open","close"))</f>
        <v>Open</v>
      </c>
      <c r="N110" s="174" t="str">
        <f ca="1">IF(Q110=$R$1,Table2[[#This Row],[Status]],"")</f>
        <v/>
      </c>
      <c r="Q110" s="169">
        <f ca="1">IFERROR($Q$1-Table2[[#This Row],[Delivery Date]],"")</f>
        <v>88</v>
      </c>
      <c r="S110" t="str">
        <f>IFERROR(VLOOKUP(Table2[[#This Row],[Customer Part No]],'ICH NO'!I:M,5,0),"")</f>
        <v>ASSY</v>
      </c>
      <c r="T110">
        <f>IF(AND(S110="ASSY",Table2[[#This Row],[Stock]]&gt;Table2[[#This Row],[REST]]),Table2[[#This Row],[REST]],Table2[[#This Row],[Stock]])</f>
        <v>4</v>
      </c>
    </row>
    <row r="111" spans="1:20" x14ac:dyDescent="0.3">
      <c r="A111" s="170">
        <f>IF(Table2[[#This Row],[Customer Part No]]="","",ROW()-1)</f>
        <v>110</v>
      </c>
      <c r="B111" s="170" t="str">
        <f>IF('ADM-PER LINE ITEM'!A112="","",'ADM-PER LINE ITEM'!A112)</f>
        <v>ADP231-9000D</v>
      </c>
      <c r="C111" s="171" t="str">
        <f>IF('ADM-PER LINE ITEM'!G112="","",'ADM-PER LINE ITEM'!G112)</f>
        <v>D81551-BZ240-001</v>
      </c>
      <c r="D111" s="170" t="str">
        <f>IF('ADM-PER LINE ITEM'!F112="","",'ADM-PER LINE ITEM'!F112)</f>
        <v>4151129919</v>
      </c>
      <c r="E111" s="203">
        <f>IF('ADM-PER LINE ITEM'!E112="","",'ADM-PER LINE ITEM'!E112)</f>
        <v>16</v>
      </c>
      <c r="F111" s="31">
        <f>IF('ADM-PER LINE ITEM'!I112="","",'ADM-PER LINE ITEM'!I112)</f>
        <v>45840</v>
      </c>
      <c r="G111" s="172">
        <f>IF('ADM-PER LINE ITEM'!K112="","",'ADM-PER LINE ITEM'!K112)</f>
        <v>45842</v>
      </c>
      <c r="H111" s="170">
        <f>IF('ADM-PER LINE ITEM'!Q112="","",'ADM-PER LINE ITEM'!Q112)</f>
        <v>6</v>
      </c>
      <c r="I111" s="170">
        <f>IF('ADM-PER LINE ITEM'!R112="","",'ADM-PER LINE ITEM'!R112)</f>
        <v>6</v>
      </c>
      <c r="J111" s="174">
        <f>IF(Table2[[#This Row],[Ich No]]="","",(SUMIF('STOCK OES'!B:B,Table2[[#This Row],[Ich No]],'STOCK OES'!E:E)+SUMIF('STOCK SEALING'!B:B,Table2[[#This Row],[Ich No]],'STOCK SEALING'!E:E)))</f>
        <v>49</v>
      </c>
      <c r="K111" s="170">
        <v>0</v>
      </c>
      <c r="L111">
        <f>IFERROR(Table2[[#This Row],[REST]]-Table2[[#This Row],[Result Scan]],"")</f>
        <v>6</v>
      </c>
      <c r="M111" t="str">
        <f>IF(Table2[[#This Row],[Balance]]="","",IF(Table2[[#This Row],[Balance]]&gt;0,"Open","close"))</f>
        <v>Open</v>
      </c>
      <c r="N111" s="174" t="str">
        <f ca="1">IF(Q111=$R$1,Table2[[#This Row],[Status]],"")</f>
        <v/>
      </c>
      <c r="Q111" s="169">
        <f ca="1">IFERROR($Q$1-Table2[[#This Row],[Delivery Date]],"")</f>
        <v>88</v>
      </c>
      <c r="S111" t="str">
        <f>IFERROR(VLOOKUP(Table2[[#This Row],[Customer Part No]],'ICH NO'!I:M,5,0),"")</f>
        <v>ASSY</v>
      </c>
      <c r="T111">
        <f>IF(AND(S111="ASSY",Table2[[#This Row],[Stock]]&gt;Table2[[#This Row],[REST]]),Table2[[#This Row],[REST]],Table2[[#This Row],[Stock]])</f>
        <v>6</v>
      </c>
    </row>
    <row r="112" spans="1:20" x14ac:dyDescent="0.3">
      <c r="A112" s="170">
        <f>IF(Table2[[#This Row],[Customer Part No]]="","",ROW()-1)</f>
        <v>111</v>
      </c>
      <c r="B112" s="170" t="str">
        <f>IF('ADM-PER LINE ITEM'!A113="","",'ADM-PER LINE ITEM'!A113)</f>
        <v>ADL012-9000D</v>
      </c>
      <c r="C112" s="171" t="str">
        <f>IF('ADM-PER LINE ITEM'!G113="","",'ADM-PER LINE ITEM'!G113)</f>
        <v>D81561-BZ090-001</v>
      </c>
      <c r="D112" s="170" t="str">
        <f>IF('ADM-PER LINE ITEM'!F113="","",'ADM-PER LINE ITEM'!F113)</f>
        <v>4151129919</v>
      </c>
      <c r="E112" s="203">
        <f>IF('ADM-PER LINE ITEM'!E113="","",'ADM-PER LINE ITEM'!E113)</f>
        <v>19</v>
      </c>
      <c r="F112" s="31">
        <f>IF('ADM-PER LINE ITEM'!I113="","",'ADM-PER LINE ITEM'!I113)</f>
        <v>45840</v>
      </c>
      <c r="G112" s="172">
        <f>IF('ADM-PER LINE ITEM'!K113="","",'ADM-PER LINE ITEM'!K113)</f>
        <v>45842</v>
      </c>
      <c r="H112" s="170">
        <f>IF('ADM-PER LINE ITEM'!Q113="","",'ADM-PER LINE ITEM'!Q113)</f>
        <v>4</v>
      </c>
      <c r="I112" s="170">
        <f>IF('ADM-PER LINE ITEM'!R113="","",'ADM-PER LINE ITEM'!R113)</f>
        <v>4</v>
      </c>
      <c r="J112" s="174">
        <f>IF(Table2[[#This Row],[Ich No]]="","",(SUMIF('STOCK OES'!B:B,Table2[[#This Row],[Ich No]],'STOCK OES'!E:E)+SUMIF('STOCK SEALING'!B:B,Table2[[#This Row],[Ich No]],'STOCK SEALING'!E:E)))</f>
        <v>76</v>
      </c>
      <c r="K112" s="170">
        <v>0</v>
      </c>
      <c r="L112">
        <f>IFERROR(Table2[[#This Row],[REST]]-Table2[[#This Row],[Result Scan]],"")</f>
        <v>4</v>
      </c>
      <c r="M112" t="str">
        <f>IF(Table2[[#This Row],[Balance]]="","",IF(Table2[[#This Row],[Balance]]&gt;0,"Open","close"))</f>
        <v>Open</v>
      </c>
      <c r="N112" s="174" t="str">
        <f ca="1">IF(Q112=$R$1,Table2[[#This Row],[Status]],"")</f>
        <v/>
      </c>
      <c r="Q112" s="169">
        <f ca="1">IFERROR($Q$1-Table2[[#This Row],[Delivery Date]],"")</f>
        <v>88</v>
      </c>
      <c r="S112" t="str">
        <f>IFERROR(VLOOKUP(Table2[[#This Row],[Customer Part No]],'ICH NO'!I:M,5,0),"")</f>
        <v>ASSY</v>
      </c>
      <c r="T112">
        <f>IF(AND(S112="ASSY",Table2[[#This Row],[Stock]]&gt;Table2[[#This Row],[REST]]),Table2[[#This Row],[REST]],Table2[[#This Row],[Stock]])</f>
        <v>4</v>
      </c>
    </row>
    <row r="113" spans="1:20" x14ac:dyDescent="0.3">
      <c r="A113" s="170">
        <f>IF(Table2[[#This Row],[Customer Part No]]="","",ROW()-1)</f>
        <v>112</v>
      </c>
      <c r="B113" s="170" t="str">
        <f>IF('ADM-PER LINE ITEM'!A114="","",'ADM-PER LINE ITEM'!A114)</f>
        <v>AAG031-0000D</v>
      </c>
      <c r="C113" s="171" t="str">
        <f>IF('ADM-PER LINE ITEM'!G114="","",'ADM-PER LINE ITEM'!G114)</f>
        <v>D81110-BZ120-001</v>
      </c>
      <c r="D113" s="170" t="str">
        <f>IF('ADM-PER LINE ITEM'!F114="","",'ADM-PER LINE ITEM'!F114)</f>
        <v>4151129919</v>
      </c>
      <c r="E113" s="203">
        <f>IF('ADM-PER LINE ITEM'!E114="","",'ADM-PER LINE ITEM'!E114)</f>
        <v>1</v>
      </c>
      <c r="F113" s="31">
        <f>IF('ADM-PER LINE ITEM'!I114="","",'ADM-PER LINE ITEM'!I114)</f>
        <v>45840</v>
      </c>
      <c r="G113" s="172">
        <f>IF('ADM-PER LINE ITEM'!K114="","",'ADM-PER LINE ITEM'!K114)</f>
        <v>45842</v>
      </c>
      <c r="H113" s="170">
        <f>IF('ADM-PER LINE ITEM'!Q114="","",'ADM-PER LINE ITEM'!Q114)</f>
        <v>1</v>
      </c>
      <c r="I113" s="170">
        <f>IF('ADM-PER LINE ITEM'!R114="","",'ADM-PER LINE ITEM'!R114)</f>
        <v>1</v>
      </c>
      <c r="J113" s="174">
        <f>IF(Table2[[#This Row],[Ich No]]="","",(SUMIF('STOCK OES'!B:B,Table2[[#This Row],[Ich No]],'STOCK OES'!E:E)+SUMIF('STOCK SEALING'!B:B,Table2[[#This Row],[Ich No]],'STOCK SEALING'!E:E)))</f>
        <v>24</v>
      </c>
      <c r="K113" s="170">
        <v>0</v>
      </c>
      <c r="L113">
        <f>IFERROR(Table2[[#This Row],[REST]]-Table2[[#This Row],[Result Scan]],"")</f>
        <v>1</v>
      </c>
      <c r="M113" t="str">
        <f>IF(Table2[[#This Row],[Balance]]="","",IF(Table2[[#This Row],[Balance]]&gt;0,"Open","close"))</f>
        <v>Open</v>
      </c>
      <c r="N113" s="174" t="str">
        <f ca="1">IF(Q113=$R$1,Table2[[#This Row],[Status]],"")</f>
        <v/>
      </c>
      <c r="Q113" s="169">
        <f ca="1">IFERROR($Q$1-Table2[[#This Row],[Delivery Date]],"")</f>
        <v>88</v>
      </c>
      <c r="S113" t="str">
        <f>IFERROR(VLOOKUP(Table2[[#This Row],[Customer Part No]],'ICH NO'!I:M,5,0),"")</f>
        <v>ASSY</v>
      </c>
      <c r="T113">
        <f>IF(AND(S113="ASSY",Table2[[#This Row],[Stock]]&gt;Table2[[#This Row],[REST]]),Table2[[#This Row],[REST]],Table2[[#This Row],[Stock]])</f>
        <v>1</v>
      </c>
    </row>
    <row r="114" spans="1:20" x14ac:dyDescent="0.3">
      <c r="A114" s="170">
        <f>IF(Table2[[#This Row],[Customer Part No]]="","",ROW()-1)</f>
        <v>113</v>
      </c>
      <c r="B114" s="170" t="str">
        <f>IF('ADM-PER LINE ITEM'!A115="","",'ADM-PER LINE ITEM'!A115)</f>
        <v>AAV021-0000D</v>
      </c>
      <c r="C114" s="171" t="str">
        <f>IF('ADM-PER LINE ITEM'!G115="","",'ADM-PER LINE ITEM'!G115)</f>
        <v>D81110-BZ800-001</v>
      </c>
      <c r="D114" s="170" t="str">
        <f>IF('ADM-PER LINE ITEM'!F115="","",'ADM-PER LINE ITEM'!F115)</f>
        <v>4151129919</v>
      </c>
      <c r="E114" s="203">
        <f>IF('ADM-PER LINE ITEM'!E115="","",'ADM-PER LINE ITEM'!E115)</f>
        <v>4</v>
      </c>
      <c r="F114" s="31">
        <f>IF('ADM-PER LINE ITEM'!I115="","",'ADM-PER LINE ITEM'!I115)</f>
        <v>45840</v>
      </c>
      <c r="G114" s="172">
        <f>IF('ADM-PER LINE ITEM'!K115="","",'ADM-PER LINE ITEM'!K115)</f>
        <v>45842</v>
      </c>
      <c r="H114" s="170">
        <f>IF('ADM-PER LINE ITEM'!Q115="","",'ADM-PER LINE ITEM'!Q115)</f>
        <v>2</v>
      </c>
      <c r="I114" s="170">
        <f>IF('ADM-PER LINE ITEM'!R115="","",'ADM-PER LINE ITEM'!R115)</f>
        <v>2</v>
      </c>
      <c r="J114" s="174">
        <f>IF(Table2[[#This Row],[Ich No]]="","",(SUMIF('STOCK OES'!B:B,Table2[[#This Row],[Ich No]],'STOCK OES'!E:E)+SUMIF('STOCK SEALING'!B:B,Table2[[#This Row],[Ich No]],'STOCK SEALING'!E:E)))</f>
        <v>19</v>
      </c>
      <c r="K114" s="170">
        <v>0</v>
      </c>
      <c r="L114">
        <f>IFERROR(Table2[[#This Row],[REST]]-Table2[[#This Row],[Result Scan]],"")</f>
        <v>2</v>
      </c>
      <c r="M114" t="str">
        <f>IF(Table2[[#This Row],[Balance]]="","",IF(Table2[[#This Row],[Balance]]&gt;0,"Open","close"))</f>
        <v>Open</v>
      </c>
      <c r="N114" s="174" t="str">
        <f ca="1">IF(Q114=$R$1,Table2[[#This Row],[Status]],"")</f>
        <v/>
      </c>
      <c r="Q114" s="169">
        <f ca="1">IFERROR($Q$1-Table2[[#This Row],[Delivery Date]],"")</f>
        <v>88</v>
      </c>
      <c r="S114" t="str">
        <f>IFERROR(VLOOKUP(Table2[[#This Row],[Customer Part No]],'ICH NO'!I:M,5,0),"")</f>
        <v>ASSY</v>
      </c>
      <c r="T114">
        <f>IF(AND(S114="ASSY",Table2[[#This Row],[Stock]]&gt;Table2[[#This Row],[REST]]),Table2[[#This Row],[REST]],Table2[[#This Row],[Stock]])</f>
        <v>2</v>
      </c>
    </row>
    <row r="115" spans="1:20" x14ac:dyDescent="0.3">
      <c r="A115" s="170">
        <f>IF(Table2[[#This Row],[Customer Part No]]="","",ROW()-1)</f>
        <v>114</v>
      </c>
      <c r="B115" s="170" t="str">
        <f>IF('ADM-PER LINE ITEM'!A116="","",'ADM-PER LINE ITEM'!A116)</f>
        <v>AAG032-0000D</v>
      </c>
      <c r="C115" s="171" t="str">
        <f>IF('ADM-PER LINE ITEM'!G116="","",'ADM-PER LINE ITEM'!G116)</f>
        <v>D81150-BZ120-001</v>
      </c>
      <c r="D115" s="170" t="str">
        <f>IF('ADM-PER LINE ITEM'!F116="","",'ADM-PER LINE ITEM'!F116)</f>
        <v>4151129919</v>
      </c>
      <c r="E115" s="203">
        <f>IF('ADM-PER LINE ITEM'!E116="","",'ADM-PER LINE ITEM'!E116)</f>
        <v>8</v>
      </c>
      <c r="F115" s="31">
        <f>IF('ADM-PER LINE ITEM'!I116="","",'ADM-PER LINE ITEM'!I116)</f>
        <v>45840</v>
      </c>
      <c r="G115" s="172">
        <f>IF('ADM-PER LINE ITEM'!K116="","",'ADM-PER LINE ITEM'!K116)</f>
        <v>45842</v>
      </c>
      <c r="H115" s="170">
        <f>IF('ADM-PER LINE ITEM'!Q116="","",'ADM-PER LINE ITEM'!Q116)</f>
        <v>1</v>
      </c>
      <c r="I115" s="170">
        <f>IF('ADM-PER LINE ITEM'!R116="","",'ADM-PER LINE ITEM'!R116)</f>
        <v>1</v>
      </c>
      <c r="J115" s="174">
        <f>IF(Table2[[#This Row],[Ich No]]="","",(SUMIF('STOCK OES'!B:B,Table2[[#This Row],[Ich No]],'STOCK OES'!E:E)+SUMIF('STOCK SEALING'!B:B,Table2[[#This Row],[Ich No]],'STOCK SEALING'!E:E)))</f>
        <v>61</v>
      </c>
      <c r="K115" s="170">
        <v>0</v>
      </c>
      <c r="L115">
        <f>IFERROR(Table2[[#This Row],[REST]]-Table2[[#This Row],[Result Scan]],"")</f>
        <v>1</v>
      </c>
      <c r="M115" t="str">
        <f>IF(Table2[[#This Row],[Balance]]="","",IF(Table2[[#This Row],[Balance]]&gt;0,"Open","close"))</f>
        <v>Open</v>
      </c>
      <c r="N115" s="174" t="str">
        <f ca="1">IF(Q115=$R$1,Table2[[#This Row],[Status]],"")</f>
        <v/>
      </c>
      <c r="Q115" s="169">
        <f ca="1">IFERROR($Q$1-Table2[[#This Row],[Delivery Date]],"")</f>
        <v>88</v>
      </c>
      <c r="S115" t="str">
        <f>IFERROR(VLOOKUP(Table2[[#This Row],[Customer Part No]],'ICH NO'!I:M,5,0),"")</f>
        <v>ASSY</v>
      </c>
      <c r="T115">
        <f>IF(AND(S115="ASSY",Table2[[#This Row],[Stock]]&gt;Table2[[#This Row],[REST]]),Table2[[#This Row],[REST]],Table2[[#This Row],[Stock]])</f>
        <v>1</v>
      </c>
    </row>
    <row r="116" spans="1:20" x14ac:dyDescent="0.3">
      <c r="A116" s="170">
        <f>IF(Table2[[#This Row],[Customer Part No]]="","",ROW()-1)</f>
        <v>115</v>
      </c>
      <c r="B116" s="170" t="str">
        <f>IF('ADM-PER LINE ITEM'!A117="","",'ADM-PER LINE ITEM'!A117)</f>
        <v>AFD011-0000D</v>
      </c>
      <c r="C116" s="171" t="str">
        <f>IF('ADM-PER LINE ITEM'!G117="","",'ADM-PER LINE ITEM'!G117)</f>
        <v>D81270-BZ010-001</v>
      </c>
      <c r="D116" s="170" t="str">
        <f>IF('ADM-PER LINE ITEM'!F117="","",'ADM-PER LINE ITEM'!F117)</f>
        <v>4151129919</v>
      </c>
      <c r="E116" s="203">
        <f>IF('ADM-PER LINE ITEM'!E117="","",'ADM-PER LINE ITEM'!E117)</f>
        <v>13</v>
      </c>
      <c r="F116" s="31">
        <f>IF('ADM-PER LINE ITEM'!I117="","",'ADM-PER LINE ITEM'!I117)</f>
        <v>45840</v>
      </c>
      <c r="G116" s="172">
        <f>IF('ADM-PER LINE ITEM'!K117="","",'ADM-PER LINE ITEM'!K117)</f>
        <v>45842</v>
      </c>
      <c r="H116" s="170">
        <f>IF('ADM-PER LINE ITEM'!Q117="","",'ADM-PER LINE ITEM'!Q117)</f>
        <v>1</v>
      </c>
      <c r="I116" s="170">
        <f>IF('ADM-PER LINE ITEM'!R117="","",'ADM-PER LINE ITEM'!R117)</f>
        <v>1</v>
      </c>
      <c r="J116" s="174">
        <f>IF(Table2[[#This Row],[Ich No]]="","",(SUMIF('STOCK OES'!B:B,Table2[[#This Row],[Ich No]],'STOCK OES'!E:E)+SUMIF('STOCK SEALING'!B:B,Table2[[#This Row],[Ich No]],'STOCK SEALING'!E:E)))</f>
        <v>0</v>
      </c>
      <c r="K116" s="170">
        <v>0</v>
      </c>
      <c r="L116">
        <f>IFERROR(Table2[[#This Row],[REST]]-Table2[[#This Row],[Result Scan]],"")</f>
        <v>1</v>
      </c>
      <c r="M116" t="str">
        <f>IF(Table2[[#This Row],[Balance]]="","",IF(Table2[[#This Row],[Balance]]&gt;0,"Open","close"))</f>
        <v>Open</v>
      </c>
      <c r="N116" s="174" t="str">
        <f ca="1">IF(Q116=$R$1,Table2[[#This Row],[Status]],"")</f>
        <v/>
      </c>
      <c r="Q116" s="169">
        <f ca="1">IFERROR($Q$1-Table2[[#This Row],[Delivery Date]],"")</f>
        <v>88</v>
      </c>
      <c r="S116" t="str">
        <f>IFERROR(VLOOKUP(Table2[[#This Row],[Customer Part No]],'ICH NO'!I:M,5,0),"")</f>
        <v>Sealing</v>
      </c>
      <c r="T116">
        <f>IF(AND(S116="ASSY",Table2[[#This Row],[Stock]]&gt;Table2[[#This Row],[REST]]),Table2[[#This Row],[REST]],Table2[[#This Row],[Stock]])</f>
        <v>0</v>
      </c>
    </row>
    <row r="117" spans="1:20" x14ac:dyDescent="0.3">
      <c r="A117" s="170">
        <f>IF(Table2[[#This Row],[Customer Part No]]="","",ROW()-1)</f>
        <v>116</v>
      </c>
      <c r="B117" s="170" t="str">
        <f>IF('ADM-PER LINE ITEM'!A118="","",'ADM-PER LINE ITEM'!A118)</f>
        <v>ADM072-9000D</v>
      </c>
      <c r="C117" s="171" t="str">
        <f>IF('ADM-PER LINE ITEM'!G118="","",'ADM-PER LINE ITEM'!G118)</f>
        <v>D81561-BZ150-001</v>
      </c>
      <c r="D117" s="170" t="str">
        <f>IF('ADM-PER LINE ITEM'!F118="","",'ADM-PER LINE ITEM'!F118)</f>
        <v>4151129919</v>
      </c>
      <c r="E117" s="203">
        <f>IF('ADM-PER LINE ITEM'!E118="","",'ADM-PER LINE ITEM'!E118)</f>
        <v>20</v>
      </c>
      <c r="F117" s="31">
        <f>IF('ADM-PER LINE ITEM'!I118="","",'ADM-PER LINE ITEM'!I118)</f>
        <v>45840</v>
      </c>
      <c r="G117" s="172">
        <f>IF('ADM-PER LINE ITEM'!K118="","",'ADM-PER LINE ITEM'!K118)</f>
        <v>45842</v>
      </c>
      <c r="H117" s="170">
        <f>IF('ADM-PER LINE ITEM'!Q118="","",'ADM-PER LINE ITEM'!Q118)</f>
        <v>5</v>
      </c>
      <c r="I117" s="170">
        <f>IF('ADM-PER LINE ITEM'!R118="","",'ADM-PER LINE ITEM'!R118)</f>
        <v>5</v>
      </c>
      <c r="J117" s="174">
        <f>IF(Table2[[#This Row],[Ich No]]="","",(SUMIF('STOCK OES'!B:B,Table2[[#This Row],[Ich No]],'STOCK OES'!E:E)+SUMIF('STOCK SEALING'!B:B,Table2[[#This Row],[Ich No]],'STOCK SEALING'!E:E)))</f>
        <v>74</v>
      </c>
      <c r="K117" s="170">
        <v>0</v>
      </c>
      <c r="L117">
        <f>IFERROR(Table2[[#This Row],[REST]]-Table2[[#This Row],[Result Scan]],"")</f>
        <v>5</v>
      </c>
      <c r="M117" t="str">
        <f>IF(Table2[[#This Row],[Balance]]="","",IF(Table2[[#This Row],[Balance]]&gt;0,"Open","close"))</f>
        <v>Open</v>
      </c>
      <c r="N117" s="174" t="str">
        <f ca="1">IF(Q117=$R$1,Table2[[#This Row],[Status]],"")</f>
        <v/>
      </c>
      <c r="Q117" s="169">
        <f ca="1">IFERROR($Q$1-Table2[[#This Row],[Delivery Date]],"")</f>
        <v>88</v>
      </c>
      <c r="S117" t="str">
        <f>IFERROR(VLOOKUP(Table2[[#This Row],[Customer Part No]],'ICH NO'!I:M,5,0),"")</f>
        <v>ASSY</v>
      </c>
      <c r="T117">
        <f>IF(AND(S117="ASSY",Table2[[#This Row],[Stock]]&gt;Table2[[#This Row],[REST]]),Table2[[#This Row],[REST]],Table2[[#This Row],[Stock]])</f>
        <v>5</v>
      </c>
    </row>
    <row r="118" spans="1:20" x14ac:dyDescent="0.3">
      <c r="A118" s="170">
        <f>IF(Table2[[#This Row],[Customer Part No]]="","",ROW()-1)</f>
        <v>117</v>
      </c>
      <c r="B118" s="170" t="str">
        <f>IF('ADM-PER LINE ITEM'!A119="","",'ADM-PER LINE ITEM'!A119)</f>
        <v>SD0961-6980</v>
      </c>
      <c r="C118" s="171" t="str">
        <f>IF('ADM-PER LINE ITEM'!G119="","",'ADM-PER LINE ITEM'!G119)</f>
        <v>D9004A-81007-001</v>
      </c>
      <c r="D118" s="170" t="str">
        <f>IF('ADM-PER LINE ITEM'!F119="","",'ADM-PER LINE ITEM'!F119)</f>
        <v>4151129919</v>
      </c>
      <c r="E118" s="203">
        <f>IF('ADM-PER LINE ITEM'!E119="","",'ADM-PER LINE ITEM'!E119)</f>
        <v>24</v>
      </c>
      <c r="F118" s="31">
        <f>IF('ADM-PER LINE ITEM'!I119="","",'ADM-PER LINE ITEM'!I119)</f>
        <v>45840</v>
      </c>
      <c r="G118" s="172">
        <f>IF('ADM-PER LINE ITEM'!K119="","",'ADM-PER LINE ITEM'!K119)</f>
        <v>45842</v>
      </c>
      <c r="H118" s="170">
        <f>IF('ADM-PER LINE ITEM'!Q119="","",'ADM-PER LINE ITEM'!Q119)</f>
        <v>2</v>
      </c>
      <c r="I118" s="170">
        <f>IF('ADM-PER LINE ITEM'!R119="","",'ADM-PER LINE ITEM'!R119)</f>
        <v>2</v>
      </c>
      <c r="J118" s="174">
        <f>IF(Table2[[#This Row],[Ich No]]="","",(SUMIF('STOCK OES'!B:B,Table2[[#This Row],[Ich No]],'STOCK OES'!E:E)+SUMIF('STOCK SEALING'!B:B,Table2[[#This Row],[Ich No]],'STOCK SEALING'!E:E)))</f>
        <v>2</v>
      </c>
      <c r="K118" s="170">
        <v>0</v>
      </c>
      <c r="L118">
        <f>IFERROR(Table2[[#This Row],[REST]]-Table2[[#This Row],[Result Scan]],"")</f>
        <v>2</v>
      </c>
      <c r="M118" t="str">
        <f>IF(Table2[[#This Row],[Balance]]="","",IF(Table2[[#This Row],[Balance]]&gt;0,"Open","close"))</f>
        <v>Open</v>
      </c>
      <c r="N118" s="174" t="str">
        <f ca="1">IF(Q118=$R$1,Table2[[#This Row],[Status]],"")</f>
        <v/>
      </c>
      <c r="Q118" s="169">
        <f ca="1">IFERROR($Q$1-Table2[[#This Row],[Delivery Date]],"")</f>
        <v>88</v>
      </c>
      <c r="S118" t="str">
        <f>IFERROR(VLOOKUP(Table2[[#This Row],[Customer Part No]],'ICH NO'!I:M,5,0),"")</f>
        <v>Sealing</v>
      </c>
      <c r="T118">
        <f>IF(AND(S118="ASSY",Table2[[#This Row],[Stock]]&gt;Table2[[#This Row],[REST]]),Table2[[#This Row],[REST]],Table2[[#This Row],[Stock]])</f>
        <v>2</v>
      </c>
    </row>
    <row r="119" spans="1:20" x14ac:dyDescent="0.3">
      <c r="A119" s="170">
        <f>IF(Table2[[#This Row],[Customer Part No]]="","",ROW()-1)</f>
        <v>118</v>
      </c>
      <c r="B119" s="170" t="str">
        <f>IF('ADM-PER LINE ITEM'!A120="","",'ADM-PER LINE ITEM'!A120)</f>
        <v>AAG021-0000D</v>
      </c>
      <c r="C119" s="171" t="str">
        <f>IF('ADM-PER LINE ITEM'!G120="","",'ADM-PER LINE ITEM'!G120)</f>
        <v>D81110-BZ130-001</v>
      </c>
      <c r="D119" s="170" t="str">
        <f>IF('ADM-PER LINE ITEM'!F120="","",'ADM-PER LINE ITEM'!F120)</f>
        <v>4151129919</v>
      </c>
      <c r="E119" s="203">
        <f>IF('ADM-PER LINE ITEM'!E120="","",'ADM-PER LINE ITEM'!E120)</f>
        <v>2</v>
      </c>
      <c r="F119" s="31">
        <f>IF('ADM-PER LINE ITEM'!I120="","",'ADM-PER LINE ITEM'!I120)</f>
        <v>45840</v>
      </c>
      <c r="G119" s="172">
        <f>IF('ADM-PER LINE ITEM'!K120="","",'ADM-PER LINE ITEM'!K120)</f>
        <v>45842</v>
      </c>
      <c r="H119" s="170">
        <f>IF('ADM-PER LINE ITEM'!Q120="","",'ADM-PER LINE ITEM'!Q120)</f>
        <v>59</v>
      </c>
      <c r="I119" s="170">
        <f>IF('ADM-PER LINE ITEM'!R120="","",'ADM-PER LINE ITEM'!R120)</f>
        <v>59</v>
      </c>
      <c r="J119" s="174">
        <f>IF(Table2[[#This Row],[Ich No]]="","",(SUMIF('STOCK OES'!B:B,Table2[[#This Row],[Ich No]],'STOCK OES'!E:E)+SUMIF('STOCK SEALING'!B:B,Table2[[#This Row],[Ich No]],'STOCK SEALING'!E:E)))</f>
        <v>451</v>
      </c>
      <c r="K119" s="170">
        <v>0</v>
      </c>
      <c r="L119">
        <f>IFERROR(Table2[[#This Row],[REST]]-Table2[[#This Row],[Result Scan]],"")</f>
        <v>59</v>
      </c>
      <c r="M119" t="str">
        <f>IF(Table2[[#This Row],[Balance]]="","",IF(Table2[[#This Row],[Balance]]&gt;0,"Open","close"))</f>
        <v>Open</v>
      </c>
      <c r="N119" s="174" t="str">
        <f ca="1">IF(Q119=$R$1,Table2[[#This Row],[Status]],"")</f>
        <v/>
      </c>
      <c r="Q119" s="169">
        <f ca="1">IFERROR($Q$1-Table2[[#This Row],[Delivery Date]],"")</f>
        <v>88</v>
      </c>
      <c r="S119" t="str">
        <f>IFERROR(VLOOKUP(Table2[[#This Row],[Customer Part No]],'ICH NO'!I:M,5,0),"")</f>
        <v>ASSY</v>
      </c>
      <c r="T119">
        <f>IF(AND(S119="ASSY",Table2[[#This Row],[Stock]]&gt;Table2[[#This Row],[REST]]),Table2[[#This Row],[REST]],Table2[[#This Row],[Stock]])</f>
        <v>59</v>
      </c>
    </row>
    <row r="120" spans="1:20" x14ac:dyDescent="0.3">
      <c r="A120" s="170">
        <f>IF(Table2[[#This Row],[Customer Part No]]="","",ROW()-1)</f>
        <v>119</v>
      </c>
      <c r="B120" s="170" t="str">
        <f>IF('ADM-PER LINE ITEM'!A121="","",'ADM-PER LINE ITEM'!A121)</f>
        <v>AAG011-1000</v>
      </c>
      <c r="C120" s="171" t="str">
        <f>IF('ADM-PER LINE ITEM'!G121="","",'ADM-PER LINE ITEM'!G121)</f>
        <v>D81130-BZ070-001</v>
      </c>
      <c r="D120" s="170" t="str">
        <f>IF('ADM-PER LINE ITEM'!F121="","",'ADM-PER LINE ITEM'!F121)</f>
        <v>4151129919</v>
      </c>
      <c r="E120" s="203">
        <f>IF('ADM-PER LINE ITEM'!E121="","",'ADM-PER LINE ITEM'!E121)</f>
        <v>5</v>
      </c>
      <c r="F120" s="31">
        <f>IF('ADM-PER LINE ITEM'!I121="","",'ADM-PER LINE ITEM'!I121)</f>
        <v>45840</v>
      </c>
      <c r="G120" s="172">
        <f>IF('ADM-PER LINE ITEM'!K121="","",'ADM-PER LINE ITEM'!K121)</f>
        <v>45842</v>
      </c>
      <c r="H120" s="170">
        <f>IF('ADM-PER LINE ITEM'!Q121="","",'ADM-PER LINE ITEM'!Q121)</f>
        <v>4</v>
      </c>
      <c r="I120" s="170">
        <f>IF('ADM-PER LINE ITEM'!R121="","",'ADM-PER LINE ITEM'!R121)</f>
        <v>4</v>
      </c>
      <c r="J120" s="174">
        <f>IF(Table2[[#This Row],[Ich No]]="","",(SUMIF('STOCK OES'!B:B,Table2[[#This Row],[Ich No]],'STOCK OES'!E:E)+SUMIF('STOCK SEALING'!B:B,Table2[[#This Row],[Ich No]],'STOCK SEALING'!E:E)))</f>
        <v>81</v>
      </c>
      <c r="K120" s="170">
        <v>0</v>
      </c>
      <c r="L120">
        <f>IFERROR(Table2[[#This Row],[REST]]-Table2[[#This Row],[Result Scan]],"")</f>
        <v>4</v>
      </c>
      <c r="M120" t="str">
        <f>IF(Table2[[#This Row],[Balance]]="","",IF(Table2[[#This Row],[Balance]]&gt;0,"Open","close"))</f>
        <v>Open</v>
      </c>
      <c r="N120" s="174" t="str">
        <f ca="1">IF(Q120=$R$1,Table2[[#This Row],[Status]],"")</f>
        <v/>
      </c>
      <c r="Q120" s="169">
        <f ca="1">IFERROR($Q$1-Table2[[#This Row],[Delivery Date]],"")</f>
        <v>88</v>
      </c>
      <c r="S120" t="str">
        <f>IFERROR(VLOOKUP(Table2[[#This Row],[Customer Part No]],'ICH NO'!I:M,5,0),"")</f>
        <v>ASSY</v>
      </c>
      <c r="T120">
        <f>IF(AND(S120="ASSY",Table2[[#This Row],[Stock]]&gt;Table2[[#This Row],[REST]]),Table2[[#This Row],[REST]],Table2[[#This Row],[Stock]])</f>
        <v>4</v>
      </c>
    </row>
    <row r="121" spans="1:20" x14ac:dyDescent="0.3">
      <c r="A121" s="170">
        <f>IF(Table2[[#This Row],[Customer Part No]]="","",ROW()-1)</f>
        <v>120</v>
      </c>
      <c r="B121" s="170" t="str">
        <f>IF('ADM-PER LINE ITEM'!A122="","",'ADM-PER LINE ITEM'!A122)</f>
        <v>AAV022-0000D</v>
      </c>
      <c r="C121" s="171" t="str">
        <f>IF('ADM-PER LINE ITEM'!G122="","",'ADM-PER LINE ITEM'!G122)</f>
        <v>D81150-BZ800-001</v>
      </c>
      <c r="D121" s="170" t="str">
        <f>IF('ADM-PER LINE ITEM'!F122="","",'ADM-PER LINE ITEM'!F122)</f>
        <v>4151129919</v>
      </c>
      <c r="E121" s="203">
        <f>IF('ADM-PER LINE ITEM'!E122="","",'ADM-PER LINE ITEM'!E122)</f>
        <v>11</v>
      </c>
      <c r="F121" s="31">
        <f>IF('ADM-PER LINE ITEM'!I122="","",'ADM-PER LINE ITEM'!I122)</f>
        <v>45840</v>
      </c>
      <c r="G121" s="172">
        <f>IF('ADM-PER LINE ITEM'!K122="","",'ADM-PER LINE ITEM'!K122)</f>
        <v>45842</v>
      </c>
      <c r="H121" s="170">
        <f>IF('ADM-PER LINE ITEM'!Q122="","",'ADM-PER LINE ITEM'!Q122)</f>
        <v>2</v>
      </c>
      <c r="I121" s="170">
        <f>IF('ADM-PER LINE ITEM'!R122="","",'ADM-PER LINE ITEM'!R122)</f>
        <v>2</v>
      </c>
      <c r="J121" s="174">
        <f>IF(Table2[[#This Row],[Ich No]]="","",(SUMIF('STOCK OES'!B:B,Table2[[#This Row],[Ich No]],'STOCK OES'!E:E)+SUMIF('STOCK SEALING'!B:B,Table2[[#This Row],[Ich No]],'STOCK SEALING'!E:E)))</f>
        <v>3</v>
      </c>
      <c r="K121" s="170">
        <v>0</v>
      </c>
      <c r="L121">
        <f>IFERROR(Table2[[#This Row],[REST]]-Table2[[#This Row],[Result Scan]],"")</f>
        <v>2</v>
      </c>
      <c r="M121" t="str">
        <f>IF(Table2[[#This Row],[Balance]]="","",IF(Table2[[#This Row],[Balance]]&gt;0,"Open","close"))</f>
        <v>Open</v>
      </c>
      <c r="N121" s="174" t="str">
        <f ca="1">IF(Q121=$R$1,Table2[[#This Row],[Status]],"")</f>
        <v/>
      </c>
      <c r="Q121" s="169">
        <f ca="1">IFERROR($Q$1-Table2[[#This Row],[Delivery Date]],"")</f>
        <v>88</v>
      </c>
      <c r="S121" t="str">
        <f>IFERROR(VLOOKUP(Table2[[#This Row],[Customer Part No]],'ICH NO'!I:M,5,0),"")</f>
        <v>ASSY</v>
      </c>
      <c r="T121">
        <f>IF(AND(S121="ASSY",Table2[[#This Row],[Stock]]&gt;Table2[[#This Row],[REST]]),Table2[[#This Row],[REST]],Table2[[#This Row],[Stock]])</f>
        <v>2</v>
      </c>
    </row>
    <row r="122" spans="1:20" x14ac:dyDescent="0.3">
      <c r="A122" s="170">
        <f>IF(Table2[[#This Row],[Customer Part No]]="","",ROW()-1)</f>
        <v>121</v>
      </c>
      <c r="B122" s="170" t="str">
        <f>IF('ADM-PER LINE ITEM'!A123="","",'ADM-PER LINE ITEM'!A123)</f>
        <v>AAQ032-1000D</v>
      </c>
      <c r="C122" s="171" t="str">
        <f>IF('ADM-PER LINE ITEM'!G123="","",'ADM-PER LINE ITEM'!G123)</f>
        <v>D81170-BZ520-001</v>
      </c>
      <c r="D122" s="170" t="str">
        <f>IF('ADM-PER LINE ITEM'!F123="","",'ADM-PER LINE ITEM'!F123)</f>
        <v>4151129919</v>
      </c>
      <c r="E122" s="203">
        <f>IF('ADM-PER LINE ITEM'!E123="","",'ADM-PER LINE ITEM'!E123)</f>
        <v>12</v>
      </c>
      <c r="F122" s="31">
        <f>IF('ADM-PER LINE ITEM'!I123="","",'ADM-PER LINE ITEM'!I123)</f>
        <v>45840</v>
      </c>
      <c r="G122" s="172">
        <f>IF('ADM-PER LINE ITEM'!K123="","",'ADM-PER LINE ITEM'!K123)</f>
        <v>45842</v>
      </c>
      <c r="H122" s="170">
        <f>IF('ADM-PER LINE ITEM'!Q123="","",'ADM-PER LINE ITEM'!Q123)</f>
        <v>1</v>
      </c>
      <c r="I122" s="170">
        <f>IF('ADM-PER LINE ITEM'!R123="","",'ADM-PER LINE ITEM'!R123)</f>
        <v>1</v>
      </c>
      <c r="J122" s="174">
        <f>IF(Table2[[#This Row],[Ich No]]="","",(SUMIF('STOCK OES'!B:B,Table2[[#This Row],[Ich No]],'STOCK OES'!E:E)+SUMIF('STOCK SEALING'!B:B,Table2[[#This Row],[Ich No]],'STOCK SEALING'!E:E)))</f>
        <v>0</v>
      </c>
      <c r="K122" s="170">
        <v>0</v>
      </c>
      <c r="L122">
        <f>IFERROR(Table2[[#This Row],[REST]]-Table2[[#This Row],[Result Scan]],"")</f>
        <v>1</v>
      </c>
      <c r="M122" t="str">
        <f>IF(Table2[[#This Row],[Balance]]="","",IF(Table2[[#This Row],[Balance]]&gt;0,"Open","close"))</f>
        <v>Open</v>
      </c>
      <c r="N122" s="174" t="str">
        <f ca="1">IF(Q122=$R$1,Table2[[#This Row],[Status]],"")</f>
        <v/>
      </c>
      <c r="Q122" s="169">
        <f ca="1">IFERROR($Q$1-Table2[[#This Row],[Delivery Date]],"")</f>
        <v>88</v>
      </c>
      <c r="S122" t="str">
        <f>IFERROR(VLOOKUP(Table2[[#This Row],[Customer Part No]],'ICH NO'!I:M,5,0),"")</f>
        <v>ASSY</v>
      </c>
      <c r="T122">
        <f>IF(AND(S122="ASSY",Table2[[#This Row],[Stock]]&gt;Table2[[#This Row],[REST]]),Table2[[#This Row],[REST]],Table2[[#This Row],[Stock]])</f>
        <v>0</v>
      </c>
    </row>
    <row r="123" spans="1:20" x14ac:dyDescent="0.3">
      <c r="A123" s="170">
        <f>IF(Table2[[#This Row],[Customer Part No]]="","",ROW()-1)</f>
        <v>122</v>
      </c>
      <c r="B123" s="170" t="str">
        <f>IF('ADM-PER LINE ITEM'!A124="","",'ADM-PER LINE ITEM'!A124)</f>
        <v>ADL011-9000D</v>
      </c>
      <c r="C123" s="171" t="str">
        <f>IF('ADM-PER LINE ITEM'!G124="","",'ADM-PER LINE ITEM'!G124)</f>
        <v>D81551-BZ090-001</v>
      </c>
      <c r="D123" s="170" t="str">
        <f>IF('ADM-PER LINE ITEM'!F124="","",'ADM-PER LINE ITEM'!F124)</f>
        <v>4151129919</v>
      </c>
      <c r="E123" s="203">
        <f>IF('ADM-PER LINE ITEM'!E124="","",'ADM-PER LINE ITEM'!E124)</f>
        <v>14</v>
      </c>
      <c r="F123" s="31">
        <f>IF('ADM-PER LINE ITEM'!I124="","",'ADM-PER LINE ITEM'!I124)</f>
        <v>45840</v>
      </c>
      <c r="G123" s="172">
        <f>IF('ADM-PER LINE ITEM'!K124="","",'ADM-PER LINE ITEM'!K124)</f>
        <v>45842</v>
      </c>
      <c r="H123" s="170">
        <f>IF('ADM-PER LINE ITEM'!Q124="","",'ADM-PER LINE ITEM'!Q124)</f>
        <v>5</v>
      </c>
      <c r="I123" s="170">
        <f>IF('ADM-PER LINE ITEM'!R124="","",'ADM-PER LINE ITEM'!R124)</f>
        <v>5</v>
      </c>
      <c r="J123" s="174">
        <f>IF(Table2[[#This Row],[Ich No]]="","",(SUMIF('STOCK OES'!B:B,Table2[[#This Row],[Ich No]],'STOCK OES'!E:E)+SUMIF('STOCK SEALING'!B:B,Table2[[#This Row],[Ich No]],'STOCK SEALING'!E:E)))</f>
        <v>88</v>
      </c>
      <c r="K123" s="170">
        <v>0</v>
      </c>
      <c r="L123">
        <f>IFERROR(Table2[[#This Row],[REST]]-Table2[[#This Row],[Result Scan]],"")</f>
        <v>5</v>
      </c>
      <c r="M123" t="str">
        <f>IF(Table2[[#This Row],[Balance]]="","",IF(Table2[[#This Row],[Balance]]&gt;0,"Open","close"))</f>
        <v>Open</v>
      </c>
      <c r="N123" s="174" t="str">
        <f ca="1">IF(Q123=$R$1,Table2[[#This Row],[Status]],"")</f>
        <v/>
      </c>
      <c r="Q123" s="169">
        <f ca="1">IFERROR($Q$1-Table2[[#This Row],[Delivery Date]],"")</f>
        <v>88</v>
      </c>
      <c r="S123" t="str">
        <f>IFERROR(VLOOKUP(Table2[[#This Row],[Customer Part No]],'ICH NO'!I:M,5,0),"")</f>
        <v>ASSY</v>
      </c>
      <c r="T123">
        <f>IF(AND(S123="ASSY",Table2[[#This Row],[Stock]]&gt;Table2[[#This Row],[REST]]),Table2[[#This Row],[REST]],Table2[[#This Row],[Stock]])</f>
        <v>5</v>
      </c>
    </row>
    <row r="124" spans="1:20" x14ac:dyDescent="0.3">
      <c r="A124" s="170">
        <f>IF(Table2[[#This Row],[Customer Part No]]="","",ROW()-1)</f>
        <v>123</v>
      </c>
      <c r="B124" s="170" t="str">
        <f>IF('ADM-PER LINE ITEM'!A125="","",'ADM-PER LINE ITEM'!A125)</f>
        <v>ADM061-9000D</v>
      </c>
      <c r="C124" s="171" t="str">
        <f>IF('ADM-PER LINE ITEM'!G125="","",'ADM-PER LINE ITEM'!G125)</f>
        <v>D81551-BZ150-001</v>
      </c>
      <c r="D124" s="170" t="str">
        <f>IF('ADM-PER LINE ITEM'!F125="","",'ADM-PER LINE ITEM'!F125)</f>
        <v>4151129919</v>
      </c>
      <c r="E124" s="203">
        <f>IF('ADM-PER LINE ITEM'!E125="","",'ADM-PER LINE ITEM'!E125)</f>
        <v>15</v>
      </c>
      <c r="F124" s="31">
        <f>IF('ADM-PER LINE ITEM'!I125="","",'ADM-PER LINE ITEM'!I125)</f>
        <v>45840</v>
      </c>
      <c r="G124" s="172">
        <f>IF('ADM-PER LINE ITEM'!K125="","",'ADM-PER LINE ITEM'!K125)</f>
        <v>45842</v>
      </c>
      <c r="H124" s="170">
        <f>IF('ADM-PER LINE ITEM'!Q125="","",'ADM-PER LINE ITEM'!Q125)</f>
        <v>13</v>
      </c>
      <c r="I124" s="170">
        <f>IF('ADM-PER LINE ITEM'!R125="","",'ADM-PER LINE ITEM'!R125)</f>
        <v>13</v>
      </c>
      <c r="J124" s="174">
        <f>IF(Table2[[#This Row],[Ich No]]="","",(SUMIF('STOCK OES'!B:B,Table2[[#This Row],[Ich No]],'STOCK OES'!E:E)+SUMIF('STOCK SEALING'!B:B,Table2[[#This Row],[Ich No]],'STOCK SEALING'!E:E)))</f>
        <v>104</v>
      </c>
      <c r="K124" s="170">
        <v>0</v>
      </c>
      <c r="L124">
        <f>IFERROR(Table2[[#This Row],[REST]]-Table2[[#This Row],[Result Scan]],"")</f>
        <v>13</v>
      </c>
      <c r="M124" t="str">
        <f>IF(Table2[[#This Row],[Balance]]="","",IF(Table2[[#This Row],[Balance]]&gt;0,"Open","close"))</f>
        <v>Open</v>
      </c>
      <c r="N124" s="174" t="str">
        <f ca="1">IF(Q124=$R$1,Table2[[#This Row],[Status]],"")</f>
        <v/>
      </c>
      <c r="Q124" s="169">
        <f ca="1">IFERROR($Q$1-Table2[[#This Row],[Delivery Date]],"")</f>
        <v>88</v>
      </c>
      <c r="S124" t="str">
        <f>IFERROR(VLOOKUP(Table2[[#This Row],[Customer Part No]],'ICH NO'!I:M,5,0),"")</f>
        <v>ASSY</v>
      </c>
      <c r="T124">
        <f>IF(AND(S124="ASSY",Table2[[#This Row],[Stock]]&gt;Table2[[#This Row],[REST]]),Table2[[#This Row],[REST]],Table2[[#This Row],[Stock]])</f>
        <v>13</v>
      </c>
    </row>
    <row r="125" spans="1:20" x14ac:dyDescent="0.3">
      <c r="A125" s="170">
        <f>IF(Table2[[#This Row],[Customer Part No]]="","",ROW()-1)</f>
        <v>124</v>
      </c>
      <c r="B125" s="170" t="str">
        <f>IF('ADM-PER LINE ITEM'!A126="","",'ADM-PER LINE ITEM'!A126)</f>
        <v>ADS041-9000D</v>
      </c>
      <c r="C125" s="171" t="str">
        <f>IF('ADM-PER LINE ITEM'!G126="","",'ADM-PER LINE ITEM'!G126)</f>
        <v>D81551-BZ310-001</v>
      </c>
      <c r="D125" s="170" t="str">
        <f>IF('ADM-PER LINE ITEM'!F126="","",'ADM-PER LINE ITEM'!F126)</f>
        <v>4151129919</v>
      </c>
      <c r="E125" s="203">
        <f>IF('ADM-PER LINE ITEM'!E126="","",'ADM-PER LINE ITEM'!E126)</f>
        <v>17</v>
      </c>
      <c r="F125" s="31">
        <f>IF('ADM-PER LINE ITEM'!I126="","",'ADM-PER LINE ITEM'!I126)</f>
        <v>45840</v>
      </c>
      <c r="G125" s="172">
        <f>IF('ADM-PER LINE ITEM'!K126="","",'ADM-PER LINE ITEM'!K126)</f>
        <v>45842</v>
      </c>
      <c r="H125" s="170">
        <f>IF('ADM-PER LINE ITEM'!Q126="","",'ADM-PER LINE ITEM'!Q126)</f>
        <v>1</v>
      </c>
      <c r="I125" s="170">
        <f>IF('ADM-PER LINE ITEM'!R126="","",'ADM-PER LINE ITEM'!R126)</f>
        <v>1</v>
      </c>
      <c r="J125" s="174">
        <f>IF(Table2[[#This Row],[Ich No]]="","",(SUMIF('STOCK OES'!B:B,Table2[[#This Row],[Ich No]],'STOCK OES'!E:E)+SUMIF('STOCK SEALING'!B:B,Table2[[#This Row],[Ich No]],'STOCK SEALING'!E:E)))</f>
        <v>37</v>
      </c>
      <c r="K125" s="170">
        <v>0</v>
      </c>
      <c r="L125">
        <f>IFERROR(Table2[[#This Row],[REST]]-Table2[[#This Row],[Result Scan]],"")</f>
        <v>1</v>
      </c>
      <c r="M125" t="str">
        <f>IF(Table2[[#This Row],[Balance]]="","",IF(Table2[[#This Row],[Balance]]&gt;0,"Open","close"))</f>
        <v>Open</v>
      </c>
      <c r="N125" s="174" t="str">
        <f ca="1">IF(Q125=$R$1,Table2[[#This Row],[Status]],"")</f>
        <v/>
      </c>
      <c r="Q125" s="169">
        <f ca="1">IFERROR($Q$1-Table2[[#This Row],[Delivery Date]],"")</f>
        <v>88</v>
      </c>
      <c r="S125" t="str">
        <f>IFERROR(VLOOKUP(Table2[[#This Row],[Customer Part No]],'ICH NO'!I:M,5,0),"")</f>
        <v>ASSY</v>
      </c>
      <c r="T125">
        <f>IF(AND(S125="ASSY",Table2[[#This Row],[Stock]]&gt;Table2[[#This Row],[REST]]),Table2[[#This Row],[REST]],Table2[[#This Row],[Stock]])</f>
        <v>1</v>
      </c>
    </row>
    <row r="126" spans="1:20" x14ac:dyDescent="0.3">
      <c r="A126" s="170">
        <f>IF(Table2[[#This Row],[Customer Part No]]="","",ROW()-1)</f>
        <v>125</v>
      </c>
      <c r="B126" s="170" t="str">
        <f>IF('ADM-PER LINE ITEM'!A127="","",'ADM-PER LINE ITEM'!A127)</f>
        <v>ADP232-0000D</v>
      </c>
      <c r="C126" s="171" t="str">
        <f>IF('ADM-PER LINE ITEM'!G127="","",'ADM-PER LINE ITEM'!G127)</f>
        <v>D81560-BZ220-001</v>
      </c>
      <c r="D126" s="170" t="str">
        <f>IF('ADM-PER LINE ITEM'!F127="","",'ADM-PER LINE ITEM'!F127)</f>
        <v>4151129919</v>
      </c>
      <c r="E126" s="203">
        <f>IF('ADM-PER LINE ITEM'!E127="","",'ADM-PER LINE ITEM'!E127)</f>
        <v>18</v>
      </c>
      <c r="F126" s="31">
        <f>IF('ADM-PER LINE ITEM'!I127="","",'ADM-PER LINE ITEM'!I127)</f>
        <v>45840</v>
      </c>
      <c r="G126" s="172">
        <f>IF('ADM-PER LINE ITEM'!K127="","",'ADM-PER LINE ITEM'!K127)</f>
        <v>45842</v>
      </c>
      <c r="H126" s="170">
        <f>IF('ADM-PER LINE ITEM'!Q127="","",'ADM-PER LINE ITEM'!Q127)</f>
        <v>1</v>
      </c>
      <c r="I126" s="170">
        <f>IF('ADM-PER LINE ITEM'!R127="","",'ADM-PER LINE ITEM'!R127)</f>
        <v>1</v>
      </c>
      <c r="J126" s="174">
        <f>IF(Table2[[#This Row],[Ich No]]="","",(SUMIF('STOCK OES'!B:B,Table2[[#This Row],[Ich No]],'STOCK OES'!E:E)+SUMIF('STOCK SEALING'!B:B,Table2[[#This Row],[Ich No]],'STOCK SEALING'!E:E)))</f>
        <v>28</v>
      </c>
      <c r="K126" s="170">
        <v>0</v>
      </c>
      <c r="L126">
        <f>IFERROR(Table2[[#This Row],[REST]]-Table2[[#This Row],[Result Scan]],"")</f>
        <v>1</v>
      </c>
      <c r="M126" t="str">
        <f>IF(Table2[[#This Row],[Balance]]="","",IF(Table2[[#This Row],[Balance]]&gt;0,"Open","close"))</f>
        <v>Open</v>
      </c>
      <c r="N126" s="174" t="str">
        <f ca="1">IF(Q126=$R$1,Table2[[#This Row],[Status]],"")</f>
        <v/>
      </c>
      <c r="Q126" s="169">
        <f ca="1">IFERROR($Q$1-Table2[[#This Row],[Delivery Date]],"")</f>
        <v>88</v>
      </c>
      <c r="S126" t="str">
        <f>IFERROR(VLOOKUP(Table2[[#This Row],[Customer Part No]],'ICH NO'!I:M,5,0),"")</f>
        <v>ASSY</v>
      </c>
      <c r="T126">
        <f>IF(AND(S126="ASSY",Table2[[#This Row],[Stock]]&gt;Table2[[#This Row],[REST]]),Table2[[#This Row],[REST]],Table2[[#This Row],[Stock]])</f>
        <v>1</v>
      </c>
    </row>
    <row r="127" spans="1:20" x14ac:dyDescent="0.3">
      <c r="A127" s="170">
        <f>IF(Table2[[#This Row],[Customer Part No]]="","",ROW()-1)</f>
        <v>126</v>
      </c>
      <c r="B127" s="170" t="str">
        <f>IF('ADM-PER LINE ITEM'!A128="","",'ADM-PER LINE ITEM'!A128)</f>
        <v>ADM072-3000D</v>
      </c>
      <c r="C127" s="171" t="str">
        <f>IF('ADM-PER LINE ITEM'!G128="","",'ADM-PER LINE ITEM'!G128)</f>
        <v>D81565-BZ030-001</v>
      </c>
      <c r="D127" s="170" t="str">
        <f>IF('ADM-PER LINE ITEM'!F128="","",'ADM-PER LINE ITEM'!F128)</f>
        <v>4151129919</v>
      </c>
      <c r="E127" s="203">
        <f>IF('ADM-PER LINE ITEM'!E128="","",'ADM-PER LINE ITEM'!E128)</f>
        <v>21</v>
      </c>
      <c r="F127" s="31">
        <f>IF('ADM-PER LINE ITEM'!I128="","",'ADM-PER LINE ITEM'!I128)</f>
        <v>45840</v>
      </c>
      <c r="G127" s="172">
        <f>IF('ADM-PER LINE ITEM'!K128="","",'ADM-PER LINE ITEM'!K128)</f>
        <v>45842</v>
      </c>
      <c r="H127" s="170">
        <f>IF('ADM-PER LINE ITEM'!Q128="","",'ADM-PER LINE ITEM'!Q128)</f>
        <v>1</v>
      </c>
      <c r="I127" s="170">
        <f>IF('ADM-PER LINE ITEM'!R128="","",'ADM-PER LINE ITEM'!R128)</f>
        <v>1</v>
      </c>
      <c r="J127" s="174">
        <f>IF(Table2[[#This Row],[Ich No]]="","",(SUMIF('STOCK OES'!B:B,Table2[[#This Row],[Ich No]],'STOCK OES'!E:E)+SUMIF('STOCK SEALING'!B:B,Table2[[#This Row],[Ich No]],'STOCK SEALING'!E:E)))</f>
        <v>0</v>
      </c>
      <c r="K127" s="170">
        <v>0</v>
      </c>
      <c r="L127">
        <f>IFERROR(Table2[[#This Row],[REST]]-Table2[[#This Row],[Result Scan]],"")</f>
        <v>1</v>
      </c>
      <c r="M127" t="str">
        <f>IF(Table2[[#This Row],[Balance]]="","",IF(Table2[[#This Row],[Balance]]&gt;0,"Open","close"))</f>
        <v>Open</v>
      </c>
      <c r="N127" s="174" t="str">
        <f ca="1">IF(Q127=$R$1,Table2[[#This Row],[Status]],"")</f>
        <v/>
      </c>
      <c r="Q127" s="169">
        <f ca="1">IFERROR($Q$1-Table2[[#This Row],[Delivery Date]],"")</f>
        <v>88</v>
      </c>
      <c r="S127" t="str">
        <f>IFERROR(VLOOKUP(Table2[[#This Row],[Customer Part No]],'ICH NO'!I:M,5,0),"")</f>
        <v>Sealing</v>
      </c>
      <c r="T127">
        <f>IF(AND(S127="ASSY",Table2[[#This Row],[Stock]]&gt;Table2[[#This Row],[REST]]),Table2[[#This Row],[REST]],Table2[[#This Row],[Stock]])</f>
        <v>0</v>
      </c>
    </row>
    <row r="128" spans="1:20" x14ac:dyDescent="0.3">
      <c r="A128" s="170">
        <f>IF(Table2[[#This Row],[Customer Part No]]="","",ROW()-1)</f>
        <v>127</v>
      </c>
      <c r="B128" s="170" t="str">
        <f>IF('ADM-PER LINE ITEM'!A129="","",'ADM-PER LINE ITEM'!A129)</f>
        <v>SD2961-5110L</v>
      </c>
      <c r="C128" s="171" t="str">
        <f>IF('ADM-PER LINE ITEM'!G129="","",'ADM-PER LINE ITEM'!G129)</f>
        <v>D9004A-81002-001</v>
      </c>
      <c r="D128" s="170" t="str">
        <f>IF('ADM-PER LINE ITEM'!F129="","",'ADM-PER LINE ITEM'!F129)</f>
        <v>4151129919</v>
      </c>
      <c r="E128" s="203">
        <f>IF('ADM-PER LINE ITEM'!E129="","",'ADM-PER LINE ITEM'!E129)</f>
        <v>22</v>
      </c>
      <c r="F128" s="31">
        <f>IF('ADM-PER LINE ITEM'!I129="","",'ADM-PER LINE ITEM'!I129)</f>
        <v>45840</v>
      </c>
      <c r="G128" s="172">
        <f>IF('ADM-PER LINE ITEM'!K129="","",'ADM-PER LINE ITEM'!K129)</f>
        <v>45842</v>
      </c>
      <c r="H128" s="170">
        <f>IF('ADM-PER LINE ITEM'!Q129="","",'ADM-PER LINE ITEM'!Q129)</f>
        <v>5</v>
      </c>
      <c r="I128" s="170">
        <f>IF('ADM-PER LINE ITEM'!R129="","",'ADM-PER LINE ITEM'!R129)</f>
        <v>5</v>
      </c>
      <c r="J128" s="174">
        <f>IF(Table2[[#This Row],[Ich No]]="","",(SUMIF('STOCK OES'!B:B,Table2[[#This Row],[Ich No]],'STOCK OES'!E:E)+SUMIF('STOCK SEALING'!B:B,Table2[[#This Row],[Ich No]],'STOCK SEALING'!E:E)))</f>
        <v>0</v>
      </c>
      <c r="K128" s="170">
        <v>0</v>
      </c>
      <c r="L128">
        <f>IFERROR(Table2[[#This Row],[REST]]-Table2[[#This Row],[Result Scan]],"")</f>
        <v>5</v>
      </c>
      <c r="M128" t="str">
        <f>IF(Table2[[#This Row],[Balance]]="","",IF(Table2[[#This Row],[Balance]]&gt;0,"Open","close"))</f>
        <v>Open</v>
      </c>
      <c r="N128" s="174" t="str">
        <f ca="1">IF(Q128=$R$1,Table2[[#This Row],[Status]],"")</f>
        <v/>
      </c>
      <c r="Q128" s="169">
        <f ca="1">IFERROR($Q$1-Table2[[#This Row],[Delivery Date]],"")</f>
        <v>88</v>
      </c>
      <c r="S128" t="str">
        <f>IFERROR(VLOOKUP(Table2[[#This Row],[Customer Part No]],'ICH NO'!I:M,5,0),"")</f>
        <v>Sealing</v>
      </c>
      <c r="T128">
        <f>IF(AND(S128="ASSY",Table2[[#This Row],[Stock]]&gt;Table2[[#This Row],[REST]]),Table2[[#This Row],[REST]],Table2[[#This Row],[Stock]])</f>
        <v>0</v>
      </c>
    </row>
    <row r="129" spans="1:20" x14ac:dyDescent="0.3">
      <c r="A129" s="170">
        <f>IF(Table2[[#This Row],[Customer Part No]]="","",ROW()-1)</f>
        <v>128</v>
      </c>
      <c r="B129" s="170" t="str">
        <f>IF('ADM-PER LINE ITEM'!A130="","",'ADM-PER LINE ITEM'!A130)</f>
        <v>SD1961-6500</v>
      </c>
      <c r="C129" s="171" t="str">
        <f>IF('ADM-PER LINE ITEM'!G130="","",'ADM-PER LINE ITEM'!G130)</f>
        <v>D9004A-81026-001</v>
      </c>
      <c r="D129" s="170" t="str">
        <f>IF('ADM-PER LINE ITEM'!F130="","",'ADM-PER LINE ITEM'!F130)</f>
        <v>4151129919</v>
      </c>
      <c r="E129" s="203">
        <f>IF('ADM-PER LINE ITEM'!E130="","",'ADM-PER LINE ITEM'!E130)</f>
        <v>25</v>
      </c>
      <c r="F129" s="31">
        <f>IF('ADM-PER LINE ITEM'!I130="","",'ADM-PER LINE ITEM'!I130)</f>
        <v>45840</v>
      </c>
      <c r="G129" s="172">
        <f>IF('ADM-PER LINE ITEM'!K130="","",'ADM-PER LINE ITEM'!K130)</f>
        <v>45842</v>
      </c>
      <c r="H129" s="170">
        <f>IF('ADM-PER LINE ITEM'!Q130="","",'ADM-PER LINE ITEM'!Q130)</f>
        <v>1</v>
      </c>
      <c r="I129" s="170">
        <f>IF('ADM-PER LINE ITEM'!R130="","",'ADM-PER LINE ITEM'!R130)</f>
        <v>1</v>
      </c>
      <c r="J129" s="174">
        <f>IF(Table2[[#This Row],[Ich No]]="","",(SUMIF('STOCK OES'!B:B,Table2[[#This Row],[Ich No]],'STOCK OES'!E:E)+SUMIF('STOCK SEALING'!B:B,Table2[[#This Row],[Ich No]],'STOCK SEALING'!E:E)))</f>
        <v>2</v>
      </c>
      <c r="K129" s="170">
        <v>0</v>
      </c>
      <c r="L129">
        <f>IFERROR(Table2[[#This Row],[REST]]-Table2[[#This Row],[Result Scan]],"")</f>
        <v>1</v>
      </c>
      <c r="M129" t="str">
        <f>IF(Table2[[#This Row],[Balance]]="","",IF(Table2[[#This Row],[Balance]]&gt;0,"Open","close"))</f>
        <v>Open</v>
      </c>
      <c r="N129" s="174" t="str">
        <f ca="1">IF(Q129=$R$1,Table2[[#This Row],[Status]],"")</f>
        <v/>
      </c>
      <c r="Q129" s="169">
        <f ca="1">IFERROR($Q$1-Table2[[#This Row],[Delivery Date]],"")</f>
        <v>88</v>
      </c>
      <c r="S129" t="str">
        <f>IFERROR(VLOOKUP(Table2[[#This Row],[Customer Part No]],'ICH NO'!I:M,5,0),"")</f>
        <v>Sealing</v>
      </c>
      <c r="T129">
        <f>IF(AND(S129="ASSY",Table2[[#This Row],[Stock]]&gt;Table2[[#This Row],[REST]]),Table2[[#This Row],[REST]],Table2[[#This Row],[Stock]])</f>
        <v>2</v>
      </c>
    </row>
    <row r="130" spans="1:20" x14ac:dyDescent="0.3">
      <c r="A130" s="170" t="str">
        <f>IF(Table2[[#This Row],[Customer Part No]]="","",ROW()-1)</f>
        <v/>
      </c>
      <c r="B130" s="170" t="str">
        <f>IF('ADM-PER LINE ITEM'!A131="","",'ADM-PER LINE ITEM'!A131)</f>
        <v/>
      </c>
      <c r="C130" s="171" t="str">
        <f>IF('ADM-PER LINE ITEM'!G131="","",'ADM-PER LINE ITEM'!G131)</f>
        <v/>
      </c>
      <c r="D130" s="170" t="str">
        <f>IF('ADM-PER LINE ITEM'!F131="","",'ADM-PER LINE ITEM'!F131)</f>
        <v/>
      </c>
      <c r="E130" s="203" t="str">
        <f>IF('ADM-PER LINE ITEM'!E131="","",'ADM-PER LINE ITEM'!E131)</f>
        <v/>
      </c>
      <c r="F130" s="31" t="str">
        <f>IF('ADM-PER LINE ITEM'!I131="","",'ADM-PER LINE ITEM'!I131)</f>
        <v/>
      </c>
      <c r="G130" s="172" t="str">
        <f>IF('ADM-PER LINE ITEM'!K131="","",'ADM-PER LINE ITEM'!K131)</f>
        <v/>
      </c>
      <c r="H130" s="170" t="str">
        <f>IF('ADM-PER LINE ITEM'!Q131="","",'ADM-PER LINE ITEM'!Q131)</f>
        <v/>
      </c>
      <c r="I130" s="170" t="str">
        <f>IF('ADM-PER LINE ITEM'!R131="","",'ADM-PER LINE ITEM'!R131)</f>
        <v/>
      </c>
      <c r="J130" s="174" t="str">
        <f>IF(Table2[[#This Row],[Ich No]]="","",(SUMIF('STOCK OES'!B:B,Table2[[#This Row],[Ich No]],'STOCK OES'!E:E)+SUMIF('STOCK SEALING'!B:B,Table2[[#This Row],[Ich No]],'STOCK SEALING'!E:E)))</f>
        <v/>
      </c>
      <c r="K130" s="170">
        <v>0</v>
      </c>
      <c r="L130" t="str">
        <f>IFERROR(Table2[[#This Row],[REST]]-Table2[[#This Row],[Result Scan]],"")</f>
        <v/>
      </c>
      <c r="M130" t="str">
        <f>IF(Table2[[#This Row],[Balance]]="","",IF(Table2[[#This Row],[Balance]]&gt;0,"Open","close"))</f>
        <v/>
      </c>
      <c r="N130" s="174" t="str">
        <f ca="1">IF(Q130=$R$1,Table2[[#This Row],[Status]],"")</f>
        <v/>
      </c>
      <c r="Q130" s="169" t="str">
        <f ca="1">IFERROR($Q$1-Table2[[#This Row],[Delivery Date]],"")</f>
        <v/>
      </c>
      <c r="S130" t="str">
        <f>IFERROR(VLOOKUP(Table2[[#This Row],[Customer Part No]],'ICH NO'!I:M,5,0),"")</f>
        <v/>
      </c>
      <c r="T130" t="str">
        <f>IF(AND(S130="ASSY",Table2[[#This Row],[Stock]]&gt;Table2[[#This Row],[REST]]),Table2[[#This Row],[REST]],Table2[[#This Row],[Stock]])</f>
        <v/>
      </c>
    </row>
    <row r="131" spans="1:20" x14ac:dyDescent="0.3">
      <c r="A131" s="170" t="str">
        <f>IF(Table2[[#This Row],[Customer Part No]]="","",ROW()-1)</f>
        <v/>
      </c>
      <c r="B131" s="170" t="str">
        <f>IF('ADM-PER LINE ITEM'!A132="","",'ADM-PER LINE ITEM'!A132)</f>
        <v/>
      </c>
      <c r="C131" s="171" t="str">
        <f>IF('ADM-PER LINE ITEM'!G132="","",'ADM-PER LINE ITEM'!G132)</f>
        <v/>
      </c>
      <c r="D131" s="170" t="str">
        <f>IF('ADM-PER LINE ITEM'!F132="","",'ADM-PER LINE ITEM'!F132)</f>
        <v/>
      </c>
      <c r="E131" s="203" t="str">
        <f>IF('ADM-PER LINE ITEM'!E132="","",'ADM-PER LINE ITEM'!E132)</f>
        <v/>
      </c>
      <c r="F131" s="31" t="str">
        <f>IF('ADM-PER LINE ITEM'!I132="","",'ADM-PER LINE ITEM'!I132)</f>
        <v/>
      </c>
      <c r="G131" s="172" t="str">
        <f>IF('ADM-PER LINE ITEM'!K132="","",'ADM-PER LINE ITEM'!K132)</f>
        <v/>
      </c>
      <c r="H131" s="170" t="str">
        <f>IF('ADM-PER LINE ITEM'!Q132="","",'ADM-PER LINE ITEM'!Q132)</f>
        <v/>
      </c>
      <c r="I131" s="170" t="str">
        <f>IF('ADM-PER LINE ITEM'!R132="","",'ADM-PER LINE ITEM'!R132)</f>
        <v/>
      </c>
      <c r="J131" s="174" t="str">
        <f>IF(Table2[[#This Row],[Ich No]]="","",(SUMIF('STOCK OES'!B:B,Table2[[#This Row],[Ich No]],'STOCK OES'!E:E)+SUMIF('STOCK SEALING'!B:B,Table2[[#This Row],[Ich No]],'STOCK SEALING'!E:E)))</f>
        <v/>
      </c>
      <c r="K131" s="170">
        <v>0</v>
      </c>
      <c r="L131" t="str">
        <f>IFERROR(Table2[[#This Row],[REST]]-Table2[[#This Row],[Result Scan]],"")</f>
        <v/>
      </c>
      <c r="M131" t="str">
        <f>IF(Table2[[#This Row],[Balance]]="","",IF(Table2[[#This Row],[Balance]]&gt;0,"Open","close"))</f>
        <v/>
      </c>
      <c r="N131" s="174" t="str">
        <f ca="1">IF(Q131=$R$1,Table2[[#This Row],[Status]],"")</f>
        <v/>
      </c>
      <c r="Q131" s="169" t="str">
        <f ca="1">IFERROR($Q$1-Table2[[#This Row],[Delivery Date]],"")</f>
        <v/>
      </c>
      <c r="S131" t="str">
        <f>IFERROR(VLOOKUP(Table2[[#This Row],[Customer Part No]],'ICH NO'!I:M,5,0),"")</f>
        <v/>
      </c>
      <c r="T131" t="str">
        <f>IF(AND(S131="ASSY",Table2[[#This Row],[Stock]]&gt;Table2[[#This Row],[REST]]),Table2[[#This Row],[REST]],Table2[[#This Row],[Stock]])</f>
        <v/>
      </c>
    </row>
    <row r="132" spans="1:20" x14ac:dyDescent="0.3">
      <c r="A132" s="170" t="str">
        <f>IF(Table2[[#This Row],[Customer Part No]]="","",ROW()-1)</f>
        <v/>
      </c>
      <c r="B132" s="170" t="str">
        <f>IF('ADM-PER LINE ITEM'!A133="","",'ADM-PER LINE ITEM'!A133)</f>
        <v/>
      </c>
      <c r="C132" s="171" t="str">
        <f>IF('ADM-PER LINE ITEM'!G133="","",'ADM-PER LINE ITEM'!G133)</f>
        <v/>
      </c>
      <c r="D132" s="170" t="str">
        <f>IF('ADM-PER LINE ITEM'!F133="","",'ADM-PER LINE ITEM'!F133)</f>
        <v/>
      </c>
      <c r="E132" s="203" t="str">
        <f>IF('ADM-PER LINE ITEM'!E133="","",'ADM-PER LINE ITEM'!E133)</f>
        <v/>
      </c>
      <c r="F132" s="31" t="str">
        <f>IF('ADM-PER LINE ITEM'!I133="","",'ADM-PER LINE ITEM'!I133)</f>
        <v/>
      </c>
      <c r="G132" s="172" t="str">
        <f>IF('ADM-PER LINE ITEM'!K133="","",'ADM-PER LINE ITEM'!K133)</f>
        <v/>
      </c>
      <c r="H132" s="170" t="str">
        <f>IF('ADM-PER LINE ITEM'!Q133="","",'ADM-PER LINE ITEM'!Q133)</f>
        <v/>
      </c>
      <c r="I132" s="170" t="str">
        <f>IF('ADM-PER LINE ITEM'!R133="","",'ADM-PER LINE ITEM'!R133)</f>
        <v/>
      </c>
      <c r="J132" s="174" t="str">
        <f>IF(Table2[[#This Row],[Ich No]]="","",(SUMIF('STOCK OES'!B:B,Table2[[#This Row],[Ich No]],'STOCK OES'!E:E)+SUMIF('STOCK SEALING'!B:B,Table2[[#This Row],[Ich No]],'STOCK SEALING'!E:E)))</f>
        <v/>
      </c>
      <c r="K132" s="170">
        <v>0</v>
      </c>
      <c r="L132" t="str">
        <f>IFERROR(Table2[[#This Row],[REST]]-Table2[[#This Row],[Result Scan]],"")</f>
        <v/>
      </c>
      <c r="M132" t="str">
        <f>IF(Table2[[#This Row],[Balance]]="","",IF(Table2[[#This Row],[Balance]]&gt;0,"Open","close"))</f>
        <v/>
      </c>
      <c r="N132" s="174" t="str">
        <f ca="1">IF(Q132=$R$1,Table2[[#This Row],[Status]],"")</f>
        <v/>
      </c>
      <c r="Q132" s="169" t="str">
        <f ca="1">IFERROR($Q$1-Table2[[#This Row],[Delivery Date]],"")</f>
        <v/>
      </c>
      <c r="S132" t="str">
        <f>IFERROR(VLOOKUP(Table2[[#This Row],[Customer Part No]],'ICH NO'!I:M,5,0),"")</f>
        <v/>
      </c>
      <c r="T132" t="str">
        <f>IF(AND(S132="ASSY",Table2[[#This Row],[Stock]]&gt;Table2[[#This Row],[REST]]),Table2[[#This Row],[REST]],Table2[[#This Row],[Stock]])</f>
        <v/>
      </c>
    </row>
    <row r="133" spans="1:20" x14ac:dyDescent="0.3">
      <c r="A133" s="170" t="str">
        <f>IF(Table2[[#This Row],[Customer Part No]]="","",ROW()-1)</f>
        <v/>
      </c>
      <c r="B133" s="170" t="str">
        <f>IF('ADM-PER LINE ITEM'!A134="","",'ADM-PER LINE ITEM'!A134)</f>
        <v/>
      </c>
      <c r="C133" s="171" t="str">
        <f>IF('ADM-PER LINE ITEM'!G134="","",'ADM-PER LINE ITEM'!G134)</f>
        <v/>
      </c>
      <c r="D133" s="170" t="str">
        <f>IF('ADM-PER LINE ITEM'!F134="","",'ADM-PER LINE ITEM'!F134)</f>
        <v/>
      </c>
      <c r="E133" s="203" t="str">
        <f>IF('ADM-PER LINE ITEM'!E134="","",'ADM-PER LINE ITEM'!E134)</f>
        <v/>
      </c>
      <c r="F133" s="31" t="str">
        <f>IF('ADM-PER LINE ITEM'!I134="","",'ADM-PER LINE ITEM'!I134)</f>
        <v/>
      </c>
      <c r="G133" s="172" t="str">
        <f>IF('ADM-PER LINE ITEM'!K134="","",'ADM-PER LINE ITEM'!K134)</f>
        <v/>
      </c>
      <c r="H133" s="170" t="str">
        <f>IF('ADM-PER LINE ITEM'!Q134="","",'ADM-PER LINE ITEM'!Q134)</f>
        <v/>
      </c>
      <c r="I133" s="170" t="str">
        <f>IF('ADM-PER LINE ITEM'!R134="","",'ADM-PER LINE ITEM'!R134)</f>
        <v/>
      </c>
      <c r="J133" s="174" t="str">
        <f>IF(Table2[[#This Row],[Ich No]]="","",(SUMIF('STOCK OES'!B:B,Table2[[#This Row],[Ich No]],'STOCK OES'!E:E)+SUMIF('STOCK SEALING'!B:B,Table2[[#This Row],[Ich No]],'STOCK SEALING'!E:E)))</f>
        <v/>
      </c>
      <c r="K133" s="170">
        <v>0</v>
      </c>
      <c r="L133" t="str">
        <f>IFERROR(Table2[[#This Row],[REST]]-Table2[[#This Row],[Result Scan]],"")</f>
        <v/>
      </c>
      <c r="M133" t="str">
        <f>IF(Table2[[#This Row],[Balance]]="","",IF(Table2[[#This Row],[Balance]]&gt;0,"Open","close"))</f>
        <v/>
      </c>
      <c r="N133" s="174" t="str">
        <f ca="1">IF(Q133=$R$1,Table2[[#This Row],[Status]],"")</f>
        <v/>
      </c>
      <c r="Q133" s="169" t="str">
        <f ca="1">IFERROR($Q$1-Table2[[#This Row],[Delivery Date]],"")</f>
        <v/>
      </c>
      <c r="S133" t="str">
        <f>IFERROR(VLOOKUP(Table2[[#This Row],[Customer Part No]],'ICH NO'!I:M,5,0),"")</f>
        <v/>
      </c>
      <c r="T133" t="str">
        <f>IF(AND(S133="ASSY",Table2[[#This Row],[Stock]]&gt;Table2[[#This Row],[REST]]),Table2[[#This Row],[REST]],Table2[[#This Row],[Stock]])</f>
        <v/>
      </c>
    </row>
    <row r="134" spans="1:20" x14ac:dyDescent="0.3">
      <c r="A134" s="170" t="str">
        <f>IF(Table2[[#This Row],[Customer Part No]]="","",ROW()-1)</f>
        <v/>
      </c>
      <c r="B134" s="170" t="str">
        <f>IF('ADM-PER LINE ITEM'!A135="","",'ADM-PER LINE ITEM'!A135)</f>
        <v/>
      </c>
      <c r="C134" s="171" t="str">
        <f>IF('ADM-PER LINE ITEM'!G135="","",'ADM-PER LINE ITEM'!G135)</f>
        <v/>
      </c>
      <c r="D134" s="170" t="str">
        <f>IF('ADM-PER LINE ITEM'!F135="","",'ADM-PER LINE ITEM'!F135)</f>
        <v/>
      </c>
      <c r="E134" s="203" t="str">
        <f>IF('ADM-PER LINE ITEM'!E135="","",'ADM-PER LINE ITEM'!E135)</f>
        <v/>
      </c>
      <c r="F134" s="31" t="str">
        <f>IF('ADM-PER LINE ITEM'!I135="","",'ADM-PER LINE ITEM'!I135)</f>
        <v/>
      </c>
      <c r="G134" s="172" t="str">
        <f>IF('ADM-PER LINE ITEM'!K135="","",'ADM-PER LINE ITEM'!K135)</f>
        <v/>
      </c>
      <c r="H134" s="170" t="str">
        <f>IF('ADM-PER LINE ITEM'!Q135="","",'ADM-PER LINE ITEM'!Q135)</f>
        <v/>
      </c>
      <c r="I134" s="170" t="str">
        <f>IF('ADM-PER LINE ITEM'!R135="","",'ADM-PER LINE ITEM'!R135)</f>
        <v/>
      </c>
      <c r="J134" s="174" t="str">
        <f>IF(Table2[[#This Row],[Ich No]]="","",(SUMIF('STOCK OES'!B:B,Table2[[#This Row],[Ich No]],'STOCK OES'!E:E)+SUMIF('STOCK SEALING'!B:B,Table2[[#This Row],[Ich No]],'STOCK SEALING'!E:E)))</f>
        <v/>
      </c>
      <c r="K134" s="170">
        <v>0</v>
      </c>
      <c r="L134" t="str">
        <f>IFERROR(Table2[[#This Row],[REST]]-Table2[[#This Row],[Result Scan]],"")</f>
        <v/>
      </c>
      <c r="M134" t="str">
        <f>IF(Table2[[#This Row],[Balance]]="","",IF(Table2[[#This Row],[Balance]]&gt;0,"Open","close"))</f>
        <v/>
      </c>
      <c r="N134" s="174" t="str">
        <f ca="1">IF(Q134=$R$1,Table2[[#This Row],[Status]],"")</f>
        <v/>
      </c>
      <c r="Q134" s="169" t="str">
        <f ca="1">IFERROR($Q$1-Table2[[#This Row],[Delivery Date]],"")</f>
        <v/>
      </c>
      <c r="S134" t="str">
        <f>IFERROR(VLOOKUP(Table2[[#This Row],[Customer Part No]],'ICH NO'!I:M,5,0),"")</f>
        <v/>
      </c>
      <c r="T134" t="str">
        <f>IF(AND(S134="ASSY",Table2[[#This Row],[Stock]]&gt;Table2[[#This Row],[REST]]),Table2[[#This Row],[REST]],Table2[[#This Row],[Stock]])</f>
        <v/>
      </c>
    </row>
    <row r="135" spans="1:20" x14ac:dyDescent="0.3">
      <c r="A135" s="170" t="str">
        <f>IF(Table2[[#This Row],[Customer Part No]]="","",ROW()-1)</f>
        <v/>
      </c>
      <c r="B135" s="170" t="str">
        <f>IF('ADM-PER LINE ITEM'!A136="","",'ADM-PER LINE ITEM'!A136)</f>
        <v/>
      </c>
      <c r="C135" s="171" t="str">
        <f>IF('ADM-PER LINE ITEM'!G136="","",'ADM-PER LINE ITEM'!G136)</f>
        <v/>
      </c>
      <c r="D135" s="170" t="str">
        <f>IF('ADM-PER LINE ITEM'!F136="","",'ADM-PER LINE ITEM'!F136)</f>
        <v/>
      </c>
      <c r="E135" s="203" t="str">
        <f>IF('ADM-PER LINE ITEM'!E136="","",'ADM-PER LINE ITEM'!E136)</f>
        <v/>
      </c>
      <c r="F135" s="31" t="str">
        <f>IF('ADM-PER LINE ITEM'!I136="","",'ADM-PER LINE ITEM'!I136)</f>
        <v/>
      </c>
      <c r="G135" s="172" t="str">
        <f>IF('ADM-PER LINE ITEM'!K136="","",'ADM-PER LINE ITEM'!K136)</f>
        <v/>
      </c>
      <c r="H135" s="170" t="str">
        <f>IF('ADM-PER LINE ITEM'!Q136="","",'ADM-PER LINE ITEM'!Q136)</f>
        <v/>
      </c>
      <c r="I135" s="170" t="str">
        <f>IF('ADM-PER LINE ITEM'!R136="","",'ADM-PER LINE ITEM'!R136)</f>
        <v/>
      </c>
      <c r="J135" s="174" t="str">
        <f>IF(Table2[[#This Row],[Ich No]]="","",(SUMIF('STOCK OES'!B:B,Table2[[#This Row],[Ich No]],'STOCK OES'!E:E)+SUMIF('STOCK SEALING'!B:B,Table2[[#This Row],[Ich No]],'STOCK SEALING'!E:E)))</f>
        <v/>
      </c>
      <c r="K135" s="170">
        <v>0</v>
      </c>
      <c r="L135" t="str">
        <f>IFERROR(Table2[[#This Row],[REST]]-Table2[[#This Row],[Result Scan]],"")</f>
        <v/>
      </c>
      <c r="M135" t="str">
        <f>IF(Table2[[#This Row],[Balance]]="","",IF(Table2[[#This Row],[Balance]]&gt;0,"Open","close"))</f>
        <v/>
      </c>
      <c r="N135" s="174" t="str">
        <f ca="1">IF(Q135=$R$1,Table2[[#This Row],[Status]],"")</f>
        <v/>
      </c>
      <c r="Q135" s="169" t="str">
        <f ca="1">IFERROR($Q$1-Table2[[#This Row],[Delivery Date]],"")</f>
        <v/>
      </c>
      <c r="S135" t="str">
        <f>IFERROR(VLOOKUP(Table2[[#This Row],[Customer Part No]],'ICH NO'!I:M,5,0),"")</f>
        <v/>
      </c>
      <c r="T135" t="str">
        <f>IF(AND(S135="ASSY",Table2[[#This Row],[Stock]]&gt;Table2[[#This Row],[REST]]),Table2[[#This Row],[REST]],Table2[[#This Row],[Stock]])</f>
        <v/>
      </c>
    </row>
    <row r="136" spans="1:20" x14ac:dyDescent="0.3">
      <c r="A136" s="170" t="str">
        <f>IF(Table2[[#This Row],[Customer Part No]]="","",ROW()-1)</f>
        <v/>
      </c>
      <c r="B136" s="170" t="str">
        <f>IF('ADM-PER LINE ITEM'!A137="","",'ADM-PER LINE ITEM'!A137)</f>
        <v/>
      </c>
      <c r="C136" s="171" t="str">
        <f>IF('ADM-PER LINE ITEM'!G137="","",'ADM-PER LINE ITEM'!G137)</f>
        <v/>
      </c>
      <c r="D136" s="170" t="str">
        <f>IF('ADM-PER LINE ITEM'!F137="","",'ADM-PER LINE ITEM'!F137)</f>
        <v/>
      </c>
      <c r="E136" s="203" t="str">
        <f>IF('ADM-PER LINE ITEM'!E137="","",'ADM-PER LINE ITEM'!E137)</f>
        <v/>
      </c>
      <c r="F136" s="31" t="str">
        <f>IF('ADM-PER LINE ITEM'!I137="","",'ADM-PER LINE ITEM'!I137)</f>
        <v/>
      </c>
      <c r="G136" s="172" t="str">
        <f>IF('ADM-PER LINE ITEM'!K137="","",'ADM-PER LINE ITEM'!K137)</f>
        <v/>
      </c>
      <c r="H136" s="170" t="str">
        <f>IF('ADM-PER LINE ITEM'!Q137="","",'ADM-PER LINE ITEM'!Q137)</f>
        <v/>
      </c>
      <c r="I136" s="170" t="str">
        <f>IF('ADM-PER LINE ITEM'!R137="","",'ADM-PER LINE ITEM'!R137)</f>
        <v/>
      </c>
      <c r="J136" s="174" t="str">
        <f>IF(Table2[[#This Row],[Ich No]]="","",(SUMIF('STOCK OES'!B:B,Table2[[#This Row],[Ich No]],'STOCK OES'!E:E)+SUMIF('STOCK SEALING'!B:B,Table2[[#This Row],[Ich No]],'STOCK SEALING'!E:E)))</f>
        <v/>
      </c>
      <c r="K136" s="170">
        <v>0</v>
      </c>
      <c r="L136" t="str">
        <f>IFERROR(Table2[[#This Row],[REST]]-Table2[[#This Row],[Result Scan]],"")</f>
        <v/>
      </c>
      <c r="M136" t="str">
        <f>IF(Table2[[#This Row],[Balance]]="","",IF(Table2[[#This Row],[Balance]]&gt;0,"Open","close"))</f>
        <v/>
      </c>
      <c r="N136" s="174" t="str">
        <f ca="1">IF(Q136=$R$1,Table2[[#This Row],[Status]],"")</f>
        <v/>
      </c>
      <c r="Q136" s="169" t="str">
        <f ca="1">IFERROR($Q$1-Table2[[#This Row],[Delivery Date]],"")</f>
        <v/>
      </c>
      <c r="S136" t="str">
        <f>IFERROR(VLOOKUP(Table2[[#This Row],[Customer Part No]],'ICH NO'!I:M,5,0),"")</f>
        <v/>
      </c>
      <c r="T136" t="str">
        <f>IF(AND(S136="ASSY",Table2[[#This Row],[Stock]]&gt;Table2[[#This Row],[REST]]),Table2[[#This Row],[REST]],Table2[[#This Row],[Stock]])</f>
        <v/>
      </c>
    </row>
    <row r="137" spans="1:20" x14ac:dyDescent="0.3">
      <c r="A137" s="170" t="str">
        <f>IF(Table2[[#This Row],[Customer Part No]]="","",ROW()-1)</f>
        <v/>
      </c>
      <c r="B137" s="170" t="str">
        <f>IF('ADM-PER LINE ITEM'!A138="","",'ADM-PER LINE ITEM'!A138)</f>
        <v/>
      </c>
      <c r="C137" s="171" t="str">
        <f>IF('ADM-PER LINE ITEM'!G138="","",'ADM-PER LINE ITEM'!G138)</f>
        <v/>
      </c>
      <c r="D137" s="170" t="str">
        <f>IF('ADM-PER LINE ITEM'!F138="","",'ADM-PER LINE ITEM'!F138)</f>
        <v/>
      </c>
      <c r="E137" s="203" t="str">
        <f>IF('ADM-PER LINE ITEM'!E138="","",'ADM-PER LINE ITEM'!E138)</f>
        <v/>
      </c>
      <c r="F137" s="31" t="str">
        <f>IF('ADM-PER LINE ITEM'!I138="","",'ADM-PER LINE ITEM'!I138)</f>
        <v/>
      </c>
      <c r="G137" s="172" t="str">
        <f>IF('ADM-PER LINE ITEM'!K138="","",'ADM-PER LINE ITEM'!K138)</f>
        <v/>
      </c>
      <c r="H137" s="170" t="str">
        <f>IF('ADM-PER LINE ITEM'!Q138="","",'ADM-PER LINE ITEM'!Q138)</f>
        <v/>
      </c>
      <c r="I137" s="170" t="str">
        <f>IF('ADM-PER LINE ITEM'!R138="","",'ADM-PER LINE ITEM'!R138)</f>
        <v/>
      </c>
      <c r="J137" s="174" t="str">
        <f>IF(Table2[[#This Row],[Ich No]]="","",(SUMIF('STOCK OES'!B:B,Table2[[#This Row],[Ich No]],'STOCK OES'!E:E)+SUMIF('STOCK SEALING'!B:B,Table2[[#This Row],[Ich No]],'STOCK SEALING'!E:E)))</f>
        <v/>
      </c>
      <c r="K137" s="170">
        <v>0</v>
      </c>
      <c r="L137" t="str">
        <f>IFERROR(Table2[[#This Row],[REST]]-Table2[[#This Row],[Result Scan]],"")</f>
        <v/>
      </c>
      <c r="M137" t="str">
        <f>IF(Table2[[#This Row],[Balance]]="","",IF(Table2[[#This Row],[Balance]]&gt;0,"Open","close"))</f>
        <v/>
      </c>
      <c r="N137" s="174" t="str">
        <f ca="1">IF(Q137=$R$1,Table2[[#This Row],[Status]],"")</f>
        <v/>
      </c>
      <c r="Q137" s="169" t="str">
        <f ca="1">IFERROR($Q$1-Table2[[#This Row],[Delivery Date]],"")</f>
        <v/>
      </c>
      <c r="S137" t="str">
        <f>IFERROR(VLOOKUP(Table2[[#This Row],[Customer Part No]],'ICH NO'!I:M,5,0),"")</f>
        <v/>
      </c>
      <c r="T137" t="str">
        <f>IF(AND(S137="ASSY",Table2[[#This Row],[Stock]]&gt;Table2[[#This Row],[REST]]),Table2[[#This Row],[REST]],Table2[[#This Row],[Stock]])</f>
        <v/>
      </c>
    </row>
    <row r="138" spans="1:20" x14ac:dyDescent="0.3">
      <c r="A138" s="170" t="str">
        <f>IF(Table2[[#This Row],[Customer Part No]]="","",ROW()-1)</f>
        <v/>
      </c>
      <c r="B138" s="170" t="str">
        <f>IF('ADM-PER LINE ITEM'!A139="","",'ADM-PER LINE ITEM'!A139)</f>
        <v/>
      </c>
      <c r="C138" s="171" t="str">
        <f>IF('ADM-PER LINE ITEM'!G139="","",'ADM-PER LINE ITEM'!G139)</f>
        <v/>
      </c>
      <c r="D138" s="170" t="str">
        <f>IF('ADM-PER LINE ITEM'!F139="","",'ADM-PER LINE ITEM'!F139)</f>
        <v/>
      </c>
      <c r="E138" s="203" t="str">
        <f>IF('ADM-PER LINE ITEM'!E139="","",'ADM-PER LINE ITEM'!E139)</f>
        <v/>
      </c>
      <c r="F138" s="31" t="str">
        <f>IF('ADM-PER LINE ITEM'!I139="","",'ADM-PER LINE ITEM'!I139)</f>
        <v/>
      </c>
      <c r="G138" s="172" t="str">
        <f>IF('ADM-PER LINE ITEM'!K139="","",'ADM-PER LINE ITEM'!K139)</f>
        <v/>
      </c>
      <c r="H138" s="170" t="str">
        <f>IF('ADM-PER LINE ITEM'!Q139="","",'ADM-PER LINE ITEM'!Q139)</f>
        <v/>
      </c>
      <c r="I138" s="170" t="str">
        <f>IF('ADM-PER LINE ITEM'!R139="","",'ADM-PER LINE ITEM'!R139)</f>
        <v/>
      </c>
      <c r="J138" s="174" t="str">
        <f>IF(Table2[[#This Row],[Ich No]]="","",(SUMIF('STOCK OES'!B:B,Table2[[#This Row],[Ich No]],'STOCK OES'!E:E)+SUMIF('STOCK SEALING'!B:B,Table2[[#This Row],[Ich No]],'STOCK SEALING'!E:E)))</f>
        <v/>
      </c>
      <c r="K138" s="170">
        <v>0</v>
      </c>
      <c r="L138" t="str">
        <f>IFERROR(Table2[[#This Row],[REST]]-Table2[[#This Row],[Result Scan]],"")</f>
        <v/>
      </c>
      <c r="M138" t="str">
        <f>IF(Table2[[#This Row],[Balance]]="","",IF(Table2[[#This Row],[Balance]]&gt;0,"Open","close"))</f>
        <v/>
      </c>
      <c r="N138" s="174" t="str">
        <f ca="1">IF(Q138=$R$1,Table2[[#This Row],[Status]],"")</f>
        <v/>
      </c>
      <c r="Q138" s="169" t="str">
        <f ca="1">IFERROR($Q$1-Table2[[#This Row],[Delivery Date]],"")</f>
        <v/>
      </c>
      <c r="S138" t="str">
        <f>IFERROR(VLOOKUP(Table2[[#This Row],[Customer Part No]],'ICH NO'!I:M,5,0),"")</f>
        <v/>
      </c>
      <c r="T138" t="str">
        <f>IF(AND(S138="ASSY",Table2[[#This Row],[Stock]]&gt;Table2[[#This Row],[REST]]),Table2[[#This Row],[REST]],Table2[[#This Row],[Stock]])</f>
        <v/>
      </c>
    </row>
    <row r="139" spans="1:20" x14ac:dyDescent="0.3">
      <c r="A139" s="170" t="str">
        <f>IF(Table2[[#This Row],[Customer Part No]]="","",ROW()-1)</f>
        <v/>
      </c>
      <c r="B139" s="170" t="str">
        <f>IF('ADM-PER LINE ITEM'!A140="","",'ADM-PER LINE ITEM'!A140)</f>
        <v/>
      </c>
      <c r="C139" s="171" t="str">
        <f>IF('ADM-PER LINE ITEM'!G140="","",'ADM-PER LINE ITEM'!G140)</f>
        <v/>
      </c>
      <c r="D139" s="170" t="str">
        <f>IF('ADM-PER LINE ITEM'!F140="","",'ADM-PER LINE ITEM'!F140)</f>
        <v/>
      </c>
      <c r="E139" s="203" t="str">
        <f>IF('ADM-PER LINE ITEM'!E140="","",'ADM-PER LINE ITEM'!E140)</f>
        <v/>
      </c>
      <c r="F139" s="31" t="str">
        <f>IF('ADM-PER LINE ITEM'!I140="","",'ADM-PER LINE ITEM'!I140)</f>
        <v/>
      </c>
      <c r="G139" s="172" t="str">
        <f>IF('ADM-PER LINE ITEM'!K140="","",'ADM-PER LINE ITEM'!K140)</f>
        <v/>
      </c>
      <c r="H139" s="170" t="str">
        <f>IF('ADM-PER LINE ITEM'!Q140="","",'ADM-PER LINE ITEM'!Q140)</f>
        <v/>
      </c>
      <c r="I139" s="170" t="str">
        <f>IF('ADM-PER LINE ITEM'!R140="","",'ADM-PER LINE ITEM'!R140)</f>
        <v/>
      </c>
      <c r="J139" s="174" t="str">
        <f>IF(Table2[[#This Row],[Ich No]]="","",(SUMIF('STOCK OES'!B:B,Table2[[#This Row],[Ich No]],'STOCK OES'!E:E)+SUMIF('STOCK SEALING'!B:B,Table2[[#This Row],[Ich No]],'STOCK SEALING'!E:E)))</f>
        <v/>
      </c>
      <c r="K139" s="170">
        <v>0</v>
      </c>
      <c r="L139" t="str">
        <f>IFERROR(Table2[[#This Row],[REST]]-Table2[[#This Row],[Result Scan]],"")</f>
        <v/>
      </c>
      <c r="M139" t="str">
        <f>IF(Table2[[#This Row],[Balance]]="","",IF(Table2[[#This Row],[Balance]]&gt;0,"Open","close"))</f>
        <v/>
      </c>
      <c r="N139" s="174" t="str">
        <f ca="1">IF(Q139=$R$1,Table2[[#This Row],[Status]],"")</f>
        <v/>
      </c>
      <c r="Q139" s="169" t="str">
        <f ca="1">IFERROR($Q$1-Table2[[#This Row],[Delivery Date]],"")</f>
        <v/>
      </c>
      <c r="S139" t="str">
        <f>IFERROR(VLOOKUP(Table2[[#This Row],[Customer Part No]],'ICH NO'!I:M,5,0),"")</f>
        <v/>
      </c>
      <c r="T139" t="str">
        <f>IF(AND(S139="ASSY",Table2[[#This Row],[Stock]]&gt;Table2[[#This Row],[REST]]),Table2[[#This Row],[REST]],Table2[[#This Row],[Stock]])</f>
        <v/>
      </c>
    </row>
    <row r="140" spans="1:20" x14ac:dyDescent="0.3">
      <c r="A140" s="170" t="str">
        <f>IF(Table2[[#This Row],[Customer Part No]]="","",ROW()-1)</f>
        <v/>
      </c>
      <c r="B140" s="170" t="str">
        <f>IF('ADM-PER LINE ITEM'!A141="","",'ADM-PER LINE ITEM'!A141)</f>
        <v/>
      </c>
      <c r="C140" s="171" t="str">
        <f>IF('ADM-PER LINE ITEM'!G141="","",'ADM-PER LINE ITEM'!G141)</f>
        <v/>
      </c>
      <c r="D140" s="170" t="str">
        <f>IF('ADM-PER LINE ITEM'!F141="","",'ADM-PER LINE ITEM'!F141)</f>
        <v/>
      </c>
      <c r="E140" s="203" t="str">
        <f>IF('ADM-PER LINE ITEM'!E141="","",'ADM-PER LINE ITEM'!E141)</f>
        <v/>
      </c>
      <c r="F140" s="31" t="str">
        <f>IF('ADM-PER LINE ITEM'!I141="","",'ADM-PER LINE ITEM'!I141)</f>
        <v/>
      </c>
      <c r="G140" s="172" t="str">
        <f>IF('ADM-PER LINE ITEM'!K141="","",'ADM-PER LINE ITEM'!K141)</f>
        <v/>
      </c>
      <c r="H140" s="170" t="str">
        <f>IF('ADM-PER LINE ITEM'!Q141="","",'ADM-PER LINE ITEM'!Q141)</f>
        <v/>
      </c>
      <c r="I140" s="170" t="str">
        <f>IF('ADM-PER LINE ITEM'!R141="","",'ADM-PER LINE ITEM'!R141)</f>
        <v/>
      </c>
      <c r="J140" s="174" t="str">
        <f>IF(Table2[[#This Row],[Ich No]]="","",(SUMIF('STOCK OES'!B:B,Table2[[#This Row],[Ich No]],'STOCK OES'!E:E)+SUMIF('STOCK SEALING'!B:B,Table2[[#This Row],[Ich No]],'STOCK SEALING'!E:E)))</f>
        <v/>
      </c>
      <c r="K140" s="170">
        <v>0</v>
      </c>
      <c r="L140" t="str">
        <f>IFERROR(Table2[[#This Row],[REST]]-Table2[[#This Row],[Result Scan]],"")</f>
        <v/>
      </c>
      <c r="M140" t="str">
        <f>IF(Table2[[#This Row],[Balance]]="","",IF(Table2[[#This Row],[Balance]]&gt;0,"Open","close"))</f>
        <v/>
      </c>
      <c r="N140" s="174" t="str">
        <f ca="1">IF(Q140=$R$1,Table2[[#This Row],[Status]],"")</f>
        <v/>
      </c>
      <c r="Q140" s="169" t="str">
        <f ca="1">IFERROR($Q$1-Table2[[#This Row],[Delivery Date]],"")</f>
        <v/>
      </c>
      <c r="S140" t="str">
        <f>IFERROR(VLOOKUP(Table2[[#This Row],[Customer Part No]],'ICH NO'!I:M,5,0),"")</f>
        <v/>
      </c>
      <c r="T140" t="str">
        <f>IF(AND(S140="ASSY",Table2[[#This Row],[Stock]]&gt;Table2[[#This Row],[REST]]),Table2[[#This Row],[REST]],Table2[[#This Row],[Stock]])</f>
        <v/>
      </c>
    </row>
    <row r="141" spans="1:20" x14ac:dyDescent="0.3">
      <c r="A141" s="170" t="str">
        <f>IF(Table2[[#This Row],[Customer Part No]]="","",ROW()-1)</f>
        <v/>
      </c>
      <c r="B141" s="170" t="str">
        <f>IF('ADM-PER LINE ITEM'!A142="","",'ADM-PER LINE ITEM'!A142)</f>
        <v/>
      </c>
      <c r="C141" s="171" t="str">
        <f>IF('ADM-PER LINE ITEM'!G142="","",'ADM-PER LINE ITEM'!G142)</f>
        <v/>
      </c>
      <c r="D141" s="170" t="str">
        <f>IF('ADM-PER LINE ITEM'!F142="","",'ADM-PER LINE ITEM'!F142)</f>
        <v/>
      </c>
      <c r="E141" s="203" t="str">
        <f>IF('ADM-PER LINE ITEM'!E142="","",'ADM-PER LINE ITEM'!E142)</f>
        <v/>
      </c>
      <c r="F141" s="31" t="str">
        <f>IF('ADM-PER LINE ITEM'!I142="","",'ADM-PER LINE ITEM'!I142)</f>
        <v/>
      </c>
      <c r="G141" s="172" t="str">
        <f>IF('ADM-PER LINE ITEM'!K142="","",'ADM-PER LINE ITEM'!K142)</f>
        <v/>
      </c>
      <c r="H141" s="170" t="str">
        <f>IF('ADM-PER LINE ITEM'!Q142="","",'ADM-PER LINE ITEM'!Q142)</f>
        <v/>
      </c>
      <c r="I141" s="170" t="str">
        <f>IF('ADM-PER LINE ITEM'!R142="","",'ADM-PER LINE ITEM'!R142)</f>
        <v/>
      </c>
      <c r="J141" s="174" t="str">
        <f>IF(Table2[[#This Row],[Ich No]]="","",(SUMIF('STOCK OES'!B:B,Table2[[#This Row],[Ich No]],'STOCK OES'!E:E)+SUMIF('STOCK SEALING'!B:B,Table2[[#This Row],[Ich No]],'STOCK SEALING'!E:E)))</f>
        <v/>
      </c>
      <c r="K141" s="170">
        <v>0</v>
      </c>
      <c r="L141" t="str">
        <f>IFERROR(Table2[[#This Row],[REST]]-Table2[[#This Row],[Result Scan]],"")</f>
        <v/>
      </c>
      <c r="M141" t="str">
        <f>IF(Table2[[#This Row],[Balance]]="","",IF(Table2[[#This Row],[Balance]]&gt;0,"Open","close"))</f>
        <v/>
      </c>
      <c r="N141" s="174" t="str">
        <f ca="1">IF(Q141=$R$1,Table2[[#This Row],[Status]],"")</f>
        <v/>
      </c>
      <c r="Q141" s="169" t="str">
        <f ca="1">IFERROR($Q$1-Table2[[#This Row],[Delivery Date]],"")</f>
        <v/>
      </c>
      <c r="S141" t="str">
        <f>IFERROR(VLOOKUP(Table2[[#This Row],[Customer Part No]],'ICH NO'!I:M,5,0),"")</f>
        <v/>
      </c>
      <c r="T141" t="str">
        <f>IF(AND(S141="ASSY",Table2[[#This Row],[Stock]]&gt;Table2[[#This Row],[REST]]),Table2[[#This Row],[REST]],Table2[[#This Row],[Stock]])</f>
        <v/>
      </c>
    </row>
    <row r="142" spans="1:20" x14ac:dyDescent="0.3">
      <c r="A142" s="170" t="str">
        <f>IF(Table2[[#This Row],[Customer Part No]]="","",ROW()-1)</f>
        <v/>
      </c>
      <c r="B142" s="170" t="str">
        <f>IF('ADM-PER LINE ITEM'!A143="","",'ADM-PER LINE ITEM'!A143)</f>
        <v/>
      </c>
      <c r="C142" s="171" t="str">
        <f>IF('ADM-PER LINE ITEM'!G143="","",'ADM-PER LINE ITEM'!G143)</f>
        <v/>
      </c>
      <c r="D142" s="170" t="str">
        <f>IF('ADM-PER LINE ITEM'!F143="","",'ADM-PER LINE ITEM'!F143)</f>
        <v/>
      </c>
      <c r="E142" s="203" t="str">
        <f>IF('ADM-PER LINE ITEM'!E143="","",'ADM-PER LINE ITEM'!E143)</f>
        <v/>
      </c>
      <c r="F142" s="31" t="str">
        <f>IF('ADM-PER LINE ITEM'!I143="","",'ADM-PER LINE ITEM'!I143)</f>
        <v/>
      </c>
      <c r="G142" s="172" t="str">
        <f>IF('ADM-PER LINE ITEM'!K143="","",'ADM-PER LINE ITEM'!K143)</f>
        <v/>
      </c>
      <c r="H142" s="170" t="str">
        <f>IF('ADM-PER LINE ITEM'!Q143="","",'ADM-PER LINE ITEM'!Q143)</f>
        <v/>
      </c>
      <c r="I142" s="170" t="str">
        <f>IF('ADM-PER LINE ITEM'!R143="","",'ADM-PER LINE ITEM'!R143)</f>
        <v/>
      </c>
      <c r="J142" s="174" t="str">
        <f>IF(Table2[[#This Row],[Ich No]]="","",(SUMIF('STOCK OES'!B:B,Table2[[#This Row],[Ich No]],'STOCK OES'!E:E)+SUMIF('STOCK SEALING'!B:B,Table2[[#This Row],[Ich No]],'STOCK SEALING'!E:E)))</f>
        <v/>
      </c>
      <c r="K142" s="170">
        <v>0</v>
      </c>
      <c r="L142" t="str">
        <f>IFERROR(Table2[[#This Row],[REST]]-Table2[[#This Row],[Result Scan]],"")</f>
        <v/>
      </c>
      <c r="M142" t="str">
        <f>IF(Table2[[#This Row],[Balance]]="","",IF(Table2[[#This Row],[Balance]]&gt;0,"Open","close"))</f>
        <v/>
      </c>
      <c r="N142" s="174" t="str">
        <f ca="1">IF(Q142=$R$1,Table2[[#This Row],[Status]],"")</f>
        <v/>
      </c>
      <c r="Q142" s="169" t="str">
        <f ca="1">IFERROR($Q$1-Table2[[#This Row],[Delivery Date]],"")</f>
        <v/>
      </c>
      <c r="S142" t="str">
        <f>IFERROR(VLOOKUP(Table2[[#This Row],[Customer Part No]],'ICH NO'!I:M,5,0),"")</f>
        <v/>
      </c>
      <c r="T142" t="str">
        <f>IF(AND(S142="ASSY",Table2[[#This Row],[Stock]]&gt;Table2[[#This Row],[REST]]),Table2[[#This Row],[REST]],Table2[[#This Row],[Stock]])</f>
        <v/>
      </c>
    </row>
    <row r="143" spans="1:20" x14ac:dyDescent="0.3">
      <c r="A143" s="170" t="str">
        <f>IF(Table2[[#This Row],[Customer Part No]]="","",ROW()-1)</f>
        <v/>
      </c>
      <c r="B143" s="170" t="str">
        <f>IF('ADM-PER LINE ITEM'!A144="","",'ADM-PER LINE ITEM'!A144)</f>
        <v/>
      </c>
      <c r="C143" s="171" t="str">
        <f>IF('ADM-PER LINE ITEM'!G144="","",'ADM-PER LINE ITEM'!G144)</f>
        <v/>
      </c>
      <c r="D143" s="170" t="str">
        <f>IF('ADM-PER LINE ITEM'!F144="","",'ADM-PER LINE ITEM'!F144)</f>
        <v/>
      </c>
      <c r="E143" s="203" t="str">
        <f>IF('ADM-PER LINE ITEM'!E144="","",'ADM-PER LINE ITEM'!E144)</f>
        <v/>
      </c>
      <c r="F143" s="31" t="str">
        <f>IF('ADM-PER LINE ITEM'!I144="","",'ADM-PER LINE ITEM'!I144)</f>
        <v/>
      </c>
      <c r="G143" s="172" t="str">
        <f>IF('ADM-PER LINE ITEM'!K144="","",'ADM-PER LINE ITEM'!K144)</f>
        <v/>
      </c>
      <c r="H143" s="170" t="str">
        <f>IF('ADM-PER LINE ITEM'!Q144="","",'ADM-PER LINE ITEM'!Q144)</f>
        <v/>
      </c>
      <c r="I143" s="170" t="str">
        <f>IF('ADM-PER LINE ITEM'!R144="","",'ADM-PER LINE ITEM'!R144)</f>
        <v/>
      </c>
      <c r="J143" s="174" t="str">
        <f>IF(Table2[[#This Row],[Ich No]]="","",(SUMIF('STOCK OES'!B:B,Table2[[#This Row],[Ich No]],'STOCK OES'!E:E)+SUMIF('STOCK SEALING'!B:B,Table2[[#This Row],[Ich No]],'STOCK SEALING'!E:E)))</f>
        <v/>
      </c>
      <c r="K143" s="170">
        <v>0</v>
      </c>
      <c r="L143" t="str">
        <f>IFERROR(Table2[[#This Row],[REST]]-Table2[[#This Row],[Result Scan]],"")</f>
        <v/>
      </c>
      <c r="M143" t="str">
        <f>IF(Table2[[#This Row],[Balance]]="","",IF(Table2[[#This Row],[Balance]]&gt;0,"Open","close"))</f>
        <v/>
      </c>
      <c r="N143" s="174" t="str">
        <f ca="1">IF(Q143=$R$1,Table2[[#This Row],[Status]],"")</f>
        <v/>
      </c>
      <c r="Q143" s="169" t="str">
        <f ca="1">IFERROR($Q$1-Table2[[#This Row],[Delivery Date]],"")</f>
        <v/>
      </c>
      <c r="S143" t="str">
        <f>IFERROR(VLOOKUP(Table2[[#This Row],[Customer Part No]],'ICH NO'!I:M,5,0),"")</f>
        <v/>
      </c>
      <c r="T143" t="str">
        <f>IF(AND(S143="ASSY",Table2[[#This Row],[Stock]]&gt;Table2[[#This Row],[REST]]),Table2[[#This Row],[REST]],Table2[[#This Row],[Stock]])</f>
        <v/>
      </c>
    </row>
    <row r="144" spans="1:20" x14ac:dyDescent="0.3">
      <c r="A144" s="170" t="str">
        <f>IF(Table2[[#This Row],[Customer Part No]]="","",ROW()-1)</f>
        <v/>
      </c>
      <c r="B144" s="170" t="str">
        <f>IF('ADM-PER LINE ITEM'!A145="","",'ADM-PER LINE ITEM'!A145)</f>
        <v/>
      </c>
      <c r="C144" s="171" t="str">
        <f>IF('ADM-PER LINE ITEM'!G145="","",'ADM-PER LINE ITEM'!G145)</f>
        <v/>
      </c>
      <c r="D144" s="170" t="str">
        <f>IF('ADM-PER LINE ITEM'!F145="","",'ADM-PER LINE ITEM'!F145)</f>
        <v/>
      </c>
      <c r="E144" s="203" t="str">
        <f>IF('ADM-PER LINE ITEM'!E145="","",'ADM-PER LINE ITEM'!E145)</f>
        <v/>
      </c>
      <c r="F144" s="31" t="str">
        <f>IF('ADM-PER LINE ITEM'!I145="","",'ADM-PER LINE ITEM'!I145)</f>
        <v/>
      </c>
      <c r="G144" s="172" t="str">
        <f>IF('ADM-PER LINE ITEM'!K145="","",'ADM-PER LINE ITEM'!K145)</f>
        <v/>
      </c>
      <c r="H144" s="170" t="str">
        <f>IF('ADM-PER LINE ITEM'!Q145="","",'ADM-PER LINE ITEM'!Q145)</f>
        <v/>
      </c>
      <c r="I144" s="170" t="str">
        <f>IF('ADM-PER LINE ITEM'!R145="","",'ADM-PER LINE ITEM'!R145)</f>
        <v/>
      </c>
      <c r="J144" s="174" t="str">
        <f>IF(Table2[[#This Row],[Ich No]]="","",(SUMIF('STOCK OES'!B:B,Table2[[#This Row],[Ich No]],'STOCK OES'!E:E)+SUMIF('STOCK SEALING'!B:B,Table2[[#This Row],[Ich No]],'STOCK SEALING'!E:E)))</f>
        <v/>
      </c>
      <c r="K144" s="170">
        <v>0</v>
      </c>
      <c r="L144" t="str">
        <f>IFERROR(Table2[[#This Row],[REST]]-Table2[[#This Row],[Result Scan]],"")</f>
        <v/>
      </c>
      <c r="M144" t="str">
        <f>IF(Table2[[#This Row],[Balance]]="","",IF(Table2[[#This Row],[Balance]]&gt;0,"Open","close"))</f>
        <v/>
      </c>
      <c r="N144" s="174" t="str">
        <f ca="1">IF(Q144=$R$1,Table2[[#This Row],[Status]],"")</f>
        <v/>
      </c>
      <c r="Q144" s="169" t="str">
        <f ca="1">IFERROR($Q$1-Table2[[#This Row],[Delivery Date]],"")</f>
        <v/>
      </c>
      <c r="S144" t="str">
        <f>IFERROR(VLOOKUP(Table2[[#This Row],[Customer Part No]],'ICH NO'!I:M,5,0),"")</f>
        <v/>
      </c>
      <c r="T144" t="str">
        <f>IF(AND(S144="ASSY",Table2[[#This Row],[Stock]]&gt;Table2[[#This Row],[REST]]),Table2[[#This Row],[REST]],Table2[[#This Row],[Stock]])</f>
        <v/>
      </c>
    </row>
    <row r="145" spans="1:20" x14ac:dyDescent="0.3">
      <c r="A145" s="170" t="str">
        <f>IF(Table2[[#This Row],[Customer Part No]]="","",ROW()-1)</f>
        <v/>
      </c>
      <c r="B145" s="170" t="str">
        <f>IF('ADM-PER LINE ITEM'!A146="","",'ADM-PER LINE ITEM'!A146)</f>
        <v/>
      </c>
      <c r="C145" s="171" t="str">
        <f>IF('ADM-PER LINE ITEM'!G146="","",'ADM-PER LINE ITEM'!G146)</f>
        <v/>
      </c>
      <c r="D145" s="170" t="str">
        <f>IF('ADM-PER LINE ITEM'!F146="","",'ADM-PER LINE ITEM'!F146)</f>
        <v/>
      </c>
      <c r="E145" s="203" t="str">
        <f>IF('ADM-PER LINE ITEM'!E146="","",'ADM-PER LINE ITEM'!E146)</f>
        <v/>
      </c>
      <c r="F145" s="31" t="str">
        <f>IF('ADM-PER LINE ITEM'!I146="","",'ADM-PER LINE ITEM'!I146)</f>
        <v/>
      </c>
      <c r="G145" s="172" t="str">
        <f>IF('ADM-PER LINE ITEM'!K146="","",'ADM-PER LINE ITEM'!K146)</f>
        <v/>
      </c>
      <c r="H145" s="170" t="str">
        <f>IF('ADM-PER LINE ITEM'!Q146="","",'ADM-PER LINE ITEM'!Q146)</f>
        <v/>
      </c>
      <c r="I145" s="170" t="str">
        <f>IF('ADM-PER LINE ITEM'!R146="","",'ADM-PER LINE ITEM'!R146)</f>
        <v/>
      </c>
      <c r="J145" s="174" t="str">
        <f>IF(Table2[[#This Row],[Ich No]]="","",(SUMIF('STOCK OES'!B:B,Table2[[#This Row],[Ich No]],'STOCK OES'!E:E)+SUMIF('STOCK SEALING'!B:B,Table2[[#This Row],[Ich No]],'STOCK SEALING'!E:E)))</f>
        <v/>
      </c>
      <c r="K145" s="170">
        <v>0</v>
      </c>
      <c r="L145" t="str">
        <f>IFERROR(Table2[[#This Row],[REST]]-Table2[[#This Row],[Result Scan]],"")</f>
        <v/>
      </c>
      <c r="M145" t="str">
        <f>IF(Table2[[#This Row],[Balance]]="","",IF(Table2[[#This Row],[Balance]]&gt;0,"Open","close"))</f>
        <v/>
      </c>
      <c r="N145" s="174" t="str">
        <f ca="1">IF(Q145=$R$1,Table2[[#This Row],[Status]],"")</f>
        <v/>
      </c>
      <c r="Q145" s="169" t="str">
        <f ca="1">IFERROR($Q$1-Table2[[#This Row],[Delivery Date]],"")</f>
        <v/>
      </c>
      <c r="S145" t="str">
        <f>IFERROR(VLOOKUP(Table2[[#This Row],[Customer Part No]],'ICH NO'!I:M,5,0),"")</f>
        <v/>
      </c>
      <c r="T145" t="str">
        <f>IF(AND(S145="ASSY",Table2[[#This Row],[Stock]]&gt;Table2[[#This Row],[REST]]),Table2[[#This Row],[REST]],Table2[[#This Row],[Stock]])</f>
        <v/>
      </c>
    </row>
    <row r="146" spans="1:20" x14ac:dyDescent="0.3">
      <c r="A146" s="170" t="str">
        <f>IF(Table2[[#This Row],[Customer Part No]]="","",ROW()-1)</f>
        <v/>
      </c>
      <c r="B146" s="170" t="str">
        <f>IF('ADM-PER LINE ITEM'!A147="","",'ADM-PER LINE ITEM'!A147)</f>
        <v/>
      </c>
      <c r="C146" s="171" t="str">
        <f>IF('ADM-PER LINE ITEM'!G147="","",'ADM-PER LINE ITEM'!G147)</f>
        <v/>
      </c>
      <c r="D146" s="170" t="str">
        <f>IF('ADM-PER LINE ITEM'!F147="","",'ADM-PER LINE ITEM'!F147)</f>
        <v/>
      </c>
      <c r="E146" s="203" t="str">
        <f>IF('ADM-PER LINE ITEM'!E147="","",'ADM-PER LINE ITEM'!E147)</f>
        <v/>
      </c>
      <c r="F146" s="31" t="str">
        <f>IF('ADM-PER LINE ITEM'!I147="","",'ADM-PER LINE ITEM'!I147)</f>
        <v/>
      </c>
      <c r="G146" s="172" t="str">
        <f>IF('ADM-PER LINE ITEM'!K147="","",'ADM-PER LINE ITEM'!K147)</f>
        <v/>
      </c>
      <c r="H146" s="170" t="str">
        <f>IF('ADM-PER LINE ITEM'!Q147="","",'ADM-PER LINE ITEM'!Q147)</f>
        <v/>
      </c>
      <c r="I146" s="170" t="str">
        <f>IF('ADM-PER LINE ITEM'!R147="","",'ADM-PER LINE ITEM'!R147)</f>
        <v/>
      </c>
      <c r="J146" s="174" t="str">
        <f>IF(Table2[[#This Row],[Ich No]]="","",(SUMIF('STOCK OES'!B:B,Table2[[#This Row],[Ich No]],'STOCK OES'!E:E)+SUMIF('STOCK SEALING'!B:B,Table2[[#This Row],[Ich No]],'STOCK SEALING'!E:E)))</f>
        <v/>
      </c>
      <c r="K146" s="170">
        <v>0</v>
      </c>
      <c r="L146" t="str">
        <f>IFERROR(Table2[[#This Row],[REST]]-Table2[[#This Row],[Result Scan]],"")</f>
        <v/>
      </c>
      <c r="M146" t="str">
        <f>IF(Table2[[#This Row],[Balance]]="","",IF(Table2[[#This Row],[Balance]]&gt;0,"Open","close"))</f>
        <v/>
      </c>
      <c r="N146" s="174" t="str">
        <f ca="1">IF(Q146=$R$1,Table2[[#This Row],[Status]],"")</f>
        <v/>
      </c>
      <c r="Q146" s="169" t="str">
        <f ca="1">IFERROR($Q$1-Table2[[#This Row],[Delivery Date]],"")</f>
        <v/>
      </c>
      <c r="S146" t="str">
        <f>IFERROR(VLOOKUP(Table2[[#This Row],[Customer Part No]],'ICH NO'!I:M,5,0),"")</f>
        <v/>
      </c>
      <c r="T146" t="str">
        <f>IF(AND(S146="ASSY",Table2[[#This Row],[Stock]]&gt;Table2[[#This Row],[REST]]),Table2[[#This Row],[REST]],Table2[[#This Row],[Stock]])</f>
        <v/>
      </c>
    </row>
    <row r="147" spans="1:20" x14ac:dyDescent="0.3">
      <c r="A147" s="170" t="str">
        <f>IF(Table2[[#This Row],[Customer Part No]]="","",ROW()-1)</f>
        <v/>
      </c>
      <c r="B147" s="170" t="str">
        <f>IF('ADM-PER LINE ITEM'!A148="","",'ADM-PER LINE ITEM'!A148)</f>
        <v/>
      </c>
      <c r="C147" s="171" t="str">
        <f>IF('ADM-PER LINE ITEM'!G148="","",'ADM-PER LINE ITEM'!G148)</f>
        <v/>
      </c>
      <c r="D147" s="170" t="str">
        <f>IF('ADM-PER LINE ITEM'!F148="","",'ADM-PER LINE ITEM'!F148)</f>
        <v/>
      </c>
      <c r="E147" s="203" t="str">
        <f>IF('ADM-PER LINE ITEM'!E148="","",'ADM-PER LINE ITEM'!E148)</f>
        <v/>
      </c>
      <c r="F147" s="31" t="str">
        <f>IF('ADM-PER LINE ITEM'!I148="","",'ADM-PER LINE ITEM'!I148)</f>
        <v/>
      </c>
      <c r="G147" s="172" t="str">
        <f>IF('ADM-PER LINE ITEM'!K148="","",'ADM-PER LINE ITEM'!K148)</f>
        <v/>
      </c>
      <c r="H147" s="170" t="str">
        <f>IF('ADM-PER LINE ITEM'!Q148="","",'ADM-PER LINE ITEM'!Q148)</f>
        <v/>
      </c>
      <c r="I147" s="170" t="str">
        <f>IF('ADM-PER LINE ITEM'!R148="","",'ADM-PER LINE ITEM'!R148)</f>
        <v/>
      </c>
      <c r="J147" s="174" t="str">
        <f>IF(Table2[[#This Row],[Ich No]]="","",(SUMIF('STOCK OES'!B:B,Table2[[#This Row],[Ich No]],'STOCK OES'!E:E)+SUMIF('STOCK SEALING'!B:B,Table2[[#This Row],[Ich No]],'STOCK SEALING'!E:E)))</f>
        <v/>
      </c>
      <c r="K147" s="170">
        <v>0</v>
      </c>
      <c r="L147" t="str">
        <f>IFERROR(Table2[[#This Row],[REST]]-Table2[[#This Row],[Result Scan]],"")</f>
        <v/>
      </c>
      <c r="M147" t="str">
        <f>IF(Table2[[#This Row],[Balance]]="","",IF(Table2[[#This Row],[Balance]]&gt;0,"Open","close"))</f>
        <v/>
      </c>
      <c r="N147" s="174" t="str">
        <f ca="1">IF(Q147=$R$1,Table2[[#This Row],[Status]],"")</f>
        <v/>
      </c>
      <c r="Q147" s="169" t="str">
        <f ca="1">IFERROR($Q$1-Table2[[#This Row],[Delivery Date]],"")</f>
        <v/>
      </c>
      <c r="S147" t="str">
        <f>IFERROR(VLOOKUP(Table2[[#This Row],[Customer Part No]],'ICH NO'!I:M,5,0),"")</f>
        <v/>
      </c>
      <c r="T147" t="str">
        <f>IF(AND(S147="ASSY",Table2[[#This Row],[Stock]]&gt;Table2[[#This Row],[REST]]),Table2[[#This Row],[REST]],Table2[[#This Row],[Stock]])</f>
        <v/>
      </c>
    </row>
    <row r="148" spans="1:20" x14ac:dyDescent="0.3">
      <c r="A148" s="170" t="str">
        <f>IF(Table2[[#This Row],[Customer Part No]]="","",ROW()-1)</f>
        <v/>
      </c>
      <c r="B148" s="170" t="str">
        <f>IF('ADM-PER LINE ITEM'!A149="","",'ADM-PER LINE ITEM'!A149)</f>
        <v/>
      </c>
      <c r="C148" s="171" t="str">
        <f>IF('ADM-PER LINE ITEM'!G149="","",'ADM-PER LINE ITEM'!G149)</f>
        <v/>
      </c>
      <c r="D148" s="170" t="str">
        <f>IF('ADM-PER LINE ITEM'!F149="","",'ADM-PER LINE ITEM'!F149)</f>
        <v/>
      </c>
      <c r="E148" s="203" t="str">
        <f>IF('ADM-PER LINE ITEM'!E149="","",'ADM-PER LINE ITEM'!E149)</f>
        <v/>
      </c>
      <c r="F148" s="31" t="str">
        <f>IF('ADM-PER LINE ITEM'!I149="","",'ADM-PER LINE ITEM'!I149)</f>
        <v/>
      </c>
      <c r="G148" s="172" t="str">
        <f>IF('ADM-PER LINE ITEM'!K149="","",'ADM-PER LINE ITEM'!K149)</f>
        <v/>
      </c>
      <c r="H148" s="170" t="str">
        <f>IF('ADM-PER LINE ITEM'!Q149="","",'ADM-PER LINE ITEM'!Q149)</f>
        <v/>
      </c>
      <c r="I148" s="170" t="str">
        <f>IF('ADM-PER LINE ITEM'!R149="","",'ADM-PER LINE ITEM'!R149)</f>
        <v/>
      </c>
      <c r="J148" s="174" t="str">
        <f>IF(Table2[[#This Row],[Ich No]]="","",(SUMIF('STOCK OES'!B:B,Table2[[#This Row],[Ich No]],'STOCK OES'!E:E)+SUMIF('STOCK SEALING'!B:B,Table2[[#This Row],[Ich No]],'STOCK SEALING'!E:E)))</f>
        <v/>
      </c>
      <c r="K148" s="170">
        <v>0</v>
      </c>
      <c r="L148" t="str">
        <f>IFERROR(Table2[[#This Row],[REST]]-Table2[[#This Row],[Result Scan]],"")</f>
        <v/>
      </c>
      <c r="M148" t="str">
        <f>IF(Table2[[#This Row],[Balance]]="","",IF(Table2[[#This Row],[Balance]]&gt;0,"Open","close"))</f>
        <v/>
      </c>
      <c r="N148" s="174" t="str">
        <f ca="1">IF(Q148=$R$1,Table2[[#This Row],[Status]],"")</f>
        <v/>
      </c>
      <c r="Q148" s="169" t="str">
        <f ca="1">IFERROR($Q$1-Table2[[#This Row],[Delivery Date]],"")</f>
        <v/>
      </c>
      <c r="S148" t="str">
        <f>IFERROR(VLOOKUP(Table2[[#This Row],[Customer Part No]],'ICH NO'!I:M,5,0),"")</f>
        <v/>
      </c>
      <c r="T148" t="str">
        <f>IF(AND(S148="ASSY",Table2[[#This Row],[Stock]]&gt;Table2[[#This Row],[REST]]),Table2[[#This Row],[REST]],Table2[[#This Row],[Stock]])</f>
        <v/>
      </c>
    </row>
    <row r="149" spans="1:20" x14ac:dyDescent="0.3">
      <c r="A149" s="170" t="str">
        <f>IF(Table2[[#This Row],[Customer Part No]]="","",ROW()-1)</f>
        <v/>
      </c>
      <c r="B149" s="170" t="str">
        <f>IF('ADM-PER LINE ITEM'!A150="","",'ADM-PER LINE ITEM'!A150)</f>
        <v/>
      </c>
      <c r="C149" s="171" t="str">
        <f>IF('ADM-PER LINE ITEM'!G150="","",'ADM-PER LINE ITEM'!G150)</f>
        <v/>
      </c>
      <c r="D149" s="170" t="str">
        <f>IF('ADM-PER LINE ITEM'!F150="","",'ADM-PER LINE ITEM'!F150)</f>
        <v/>
      </c>
      <c r="E149" s="203" t="str">
        <f>IF('ADM-PER LINE ITEM'!E150="","",'ADM-PER LINE ITEM'!E150)</f>
        <v/>
      </c>
      <c r="F149" s="31" t="str">
        <f>IF('ADM-PER LINE ITEM'!I150="","",'ADM-PER LINE ITEM'!I150)</f>
        <v/>
      </c>
      <c r="G149" s="172" t="str">
        <f>IF('ADM-PER LINE ITEM'!K150="","",'ADM-PER LINE ITEM'!K150)</f>
        <v/>
      </c>
      <c r="H149" s="170" t="str">
        <f>IF('ADM-PER LINE ITEM'!Q150="","",'ADM-PER LINE ITEM'!Q150)</f>
        <v/>
      </c>
      <c r="I149" s="170" t="str">
        <f>IF('ADM-PER LINE ITEM'!R150="","",'ADM-PER LINE ITEM'!R150)</f>
        <v/>
      </c>
      <c r="J149" s="174" t="str">
        <f>IF(Table2[[#This Row],[Ich No]]="","",(SUMIF('STOCK OES'!B:B,Table2[[#This Row],[Ich No]],'STOCK OES'!E:E)+SUMIF('STOCK SEALING'!B:B,Table2[[#This Row],[Ich No]],'STOCK SEALING'!E:E)))</f>
        <v/>
      </c>
      <c r="K149" s="170">
        <v>0</v>
      </c>
      <c r="L149" t="str">
        <f>IFERROR(Table2[[#This Row],[REST]]-Table2[[#This Row],[Result Scan]],"")</f>
        <v/>
      </c>
      <c r="M149" t="str">
        <f>IF(Table2[[#This Row],[Balance]]="","",IF(Table2[[#This Row],[Balance]]&gt;0,"Open","close"))</f>
        <v/>
      </c>
      <c r="N149" s="174" t="str">
        <f ca="1">IF(Q149=$R$1,Table2[[#This Row],[Status]],"")</f>
        <v/>
      </c>
      <c r="Q149" s="169" t="str">
        <f ca="1">IFERROR($Q$1-Table2[[#This Row],[Delivery Date]],"")</f>
        <v/>
      </c>
      <c r="S149" t="str">
        <f>IFERROR(VLOOKUP(Table2[[#This Row],[Customer Part No]],'ICH NO'!I:M,5,0),"")</f>
        <v/>
      </c>
      <c r="T149" t="str">
        <f>IF(AND(S149="ASSY",Table2[[#This Row],[Stock]]&gt;Table2[[#This Row],[REST]]),Table2[[#This Row],[REST]],Table2[[#This Row],[Stock]])</f>
        <v/>
      </c>
    </row>
    <row r="150" spans="1:20" x14ac:dyDescent="0.3">
      <c r="A150" s="170" t="str">
        <f>IF(Table2[[#This Row],[Customer Part No]]="","",ROW()-1)</f>
        <v/>
      </c>
      <c r="B150" s="170" t="str">
        <f>IF('ADM-PER LINE ITEM'!A151="","",'ADM-PER LINE ITEM'!A151)</f>
        <v/>
      </c>
      <c r="C150" s="171" t="str">
        <f>IF('ADM-PER LINE ITEM'!G151="","",'ADM-PER LINE ITEM'!G151)</f>
        <v/>
      </c>
      <c r="D150" s="170" t="str">
        <f>IF('ADM-PER LINE ITEM'!F151="","",'ADM-PER LINE ITEM'!F151)</f>
        <v/>
      </c>
      <c r="E150" s="203" t="str">
        <f>IF('ADM-PER LINE ITEM'!E151="","",'ADM-PER LINE ITEM'!E151)</f>
        <v/>
      </c>
      <c r="F150" s="31" t="str">
        <f>IF('ADM-PER LINE ITEM'!I151="","",'ADM-PER LINE ITEM'!I151)</f>
        <v/>
      </c>
      <c r="G150" s="172" t="str">
        <f>IF('ADM-PER LINE ITEM'!K151="","",'ADM-PER LINE ITEM'!K151)</f>
        <v/>
      </c>
      <c r="H150" s="170" t="str">
        <f>IF('ADM-PER LINE ITEM'!Q151="","",'ADM-PER LINE ITEM'!Q151)</f>
        <v/>
      </c>
      <c r="I150" s="170" t="str">
        <f>IF('ADM-PER LINE ITEM'!R151="","",'ADM-PER LINE ITEM'!R151)</f>
        <v/>
      </c>
      <c r="J150" s="174" t="str">
        <f>IF(Table2[[#This Row],[Ich No]]="","",(SUMIF('STOCK OES'!B:B,Table2[[#This Row],[Ich No]],'STOCK OES'!E:E)+SUMIF('STOCK SEALING'!B:B,Table2[[#This Row],[Ich No]],'STOCK SEALING'!E:E)))</f>
        <v/>
      </c>
      <c r="K150" s="170">
        <v>0</v>
      </c>
      <c r="L150" t="str">
        <f>IFERROR(Table2[[#This Row],[REST]]-Table2[[#This Row],[Result Scan]],"")</f>
        <v/>
      </c>
      <c r="M150" t="str">
        <f>IF(Table2[[#This Row],[Balance]]="","",IF(Table2[[#This Row],[Balance]]&gt;0,"Open","close"))</f>
        <v/>
      </c>
      <c r="N150" s="174" t="str">
        <f ca="1">IF(Q150=$R$1,Table2[[#This Row],[Status]],"")</f>
        <v/>
      </c>
      <c r="Q150" s="169" t="str">
        <f ca="1">IFERROR($Q$1-Table2[[#This Row],[Delivery Date]],"")</f>
        <v/>
      </c>
      <c r="S150" t="str">
        <f>IFERROR(VLOOKUP(Table2[[#This Row],[Customer Part No]],'ICH NO'!I:M,5,0),"")</f>
        <v/>
      </c>
      <c r="T150" t="str">
        <f>IF(AND(S150="ASSY",Table2[[#This Row],[Stock]]&gt;Table2[[#This Row],[REST]]),Table2[[#This Row],[REST]],Table2[[#This Row],[Stock]])</f>
        <v/>
      </c>
    </row>
    <row r="151" spans="1:20" x14ac:dyDescent="0.3">
      <c r="A151" s="170" t="str">
        <f>IF(Table2[[#This Row],[Customer Part No]]="","",ROW()-1)</f>
        <v/>
      </c>
      <c r="B151" s="170" t="str">
        <f>IF('ADM-PER LINE ITEM'!A152="","",'ADM-PER LINE ITEM'!A152)</f>
        <v/>
      </c>
      <c r="C151" s="171" t="str">
        <f>IF('ADM-PER LINE ITEM'!G152="","",'ADM-PER LINE ITEM'!G152)</f>
        <v/>
      </c>
      <c r="D151" s="170" t="str">
        <f>IF('ADM-PER LINE ITEM'!F152="","",'ADM-PER LINE ITEM'!F152)</f>
        <v/>
      </c>
      <c r="E151" s="203" t="str">
        <f>IF('ADM-PER LINE ITEM'!E152="","",'ADM-PER LINE ITEM'!E152)</f>
        <v/>
      </c>
      <c r="F151" s="31" t="str">
        <f>IF('ADM-PER LINE ITEM'!I152="","",'ADM-PER LINE ITEM'!I152)</f>
        <v/>
      </c>
      <c r="G151" s="172" t="str">
        <f>IF('ADM-PER LINE ITEM'!K152="","",'ADM-PER LINE ITEM'!K152)</f>
        <v/>
      </c>
      <c r="H151" s="170" t="str">
        <f>IF('ADM-PER LINE ITEM'!Q152="","",'ADM-PER LINE ITEM'!Q152)</f>
        <v/>
      </c>
      <c r="I151" s="170" t="str">
        <f>IF('ADM-PER LINE ITEM'!R152="","",'ADM-PER LINE ITEM'!R152)</f>
        <v/>
      </c>
      <c r="J151" s="174" t="str">
        <f>IF(Table2[[#This Row],[Ich No]]="","",(SUMIF('STOCK OES'!B:B,Table2[[#This Row],[Ich No]],'STOCK OES'!E:E)+SUMIF('STOCK SEALING'!B:B,Table2[[#This Row],[Ich No]],'STOCK SEALING'!E:E)))</f>
        <v/>
      </c>
      <c r="K151" s="170">
        <v>0</v>
      </c>
      <c r="L151" t="str">
        <f>IFERROR(Table2[[#This Row],[REST]]-Table2[[#This Row],[Result Scan]],"")</f>
        <v/>
      </c>
      <c r="M151" t="str">
        <f>IF(Table2[[#This Row],[Balance]]="","",IF(Table2[[#This Row],[Balance]]&gt;0,"Open","close"))</f>
        <v/>
      </c>
      <c r="N151" s="174" t="str">
        <f ca="1">IF(Q151=$R$1,Table2[[#This Row],[Status]],"")</f>
        <v/>
      </c>
      <c r="Q151" s="169" t="str">
        <f ca="1">IFERROR($Q$1-Table2[[#This Row],[Delivery Date]],"")</f>
        <v/>
      </c>
      <c r="S151" t="str">
        <f>IFERROR(VLOOKUP(Table2[[#This Row],[Customer Part No]],'ICH NO'!I:M,5,0),"")</f>
        <v/>
      </c>
      <c r="T151" t="str">
        <f>IF(AND(S151="ASSY",Table2[[#This Row],[Stock]]&gt;Table2[[#This Row],[REST]]),Table2[[#This Row],[REST]],Table2[[#This Row],[Stock]])</f>
        <v/>
      </c>
    </row>
    <row r="152" spans="1:20" x14ac:dyDescent="0.3">
      <c r="A152" s="170" t="str">
        <f>IF(Table2[[#This Row],[Customer Part No]]="","",ROW()-1)</f>
        <v/>
      </c>
      <c r="B152" s="170" t="str">
        <f>IF('ADM-PER LINE ITEM'!A153="","",'ADM-PER LINE ITEM'!A153)</f>
        <v/>
      </c>
      <c r="C152" s="171" t="str">
        <f>IF('ADM-PER LINE ITEM'!G153="","",'ADM-PER LINE ITEM'!G153)</f>
        <v/>
      </c>
      <c r="D152" s="170" t="str">
        <f>IF('ADM-PER LINE ITEM'!F153="","",'ADM-PER LINE ITEM'!F153)</f>
        <v/>
      </c>
      <c r="E152" s="203" t="str">
        <f>IF('ADM-PER LINE ITEM'!E153="","",'ADM-PER LINE ITEM'!E153)</f>
        <v/>
      </c>
      <c r="F152" s="31" t="str">
        <f>IF('ADM-PER LINE ITEM'!I153="","",'ADM-PER LINE ITEM'!I153)</f>
        <v/>
      </c>
      <c r="G152" s="172" t="str">
        <f>IF('ADM-PER LINE ITEM'!K153="","",'ADM-PER LINE ITEM'!K153)</f>
        <v/>
      </c>
      <c r="H152" s="170" t="str">
        <f>IF('ADM-PER LINE ITEM'!Q153="","",'ADM-PER LINE ITEM'!Q153)</f>
        <v/>
      </c>
      <c r="I152" s="170" t="str">
        <f>IF('ADM-PER LINE ITEM'!R153="","",'ADM-PER LINE ITEM'!R153)</f>
        <v/>
      </c>
      <c r="J152" s="174" t="str">
        <f>IF(Table2[[#This Row],[Ich No]]="","",(SUMIF('STOCK OES'!B:B,Table2[[#This Row],[Ich No]],'STOCK OES'!E:E)+SUMIF('STOCK SEALING'!B:B,Table2[[#This Row],[Ich No]],'STOCK SEALING'!E:E)))</f>
        <v/>
      </c>
      <c r="K152" s="170">
        <v>0</v>
      </c>
      <c r="L152" t="str">
        <f>IFERROR(Table2[[#This Row],[REST]]-Table2[[#This Row],[Result Scan]],"")</f>
        <v/>
      </c>
      <c r="M152" t="str">
        <f>IF(Table2[[#This Row],[Balance]]="","",IF(Table2[[#This Row],[Balance]]&gt;0,"Open","close"))</f>
        <v/>
      </c>
      <c r="N152" s="174" t="str">
        <f ca="1">IF(Q152=$R$1,Table2[[#This Row],[Status]],"")</f>
        <v/>
      </c>
      <c r="Q152" s="169" t="str">
        <f ca="1">IFERROR($Q$1-Table2[[#This Row],[Delivery Date]],"")</f>
        <v/>
      </c>
      <c r="S152" t="str">
        <f>IFERROR(VLOOKUP(Table2[[#This Row],[Customer Part No]],'ICH NO'!I:M,5,0),"")</f>
        <v/>
      </c>
      <c r="T152" t="str">
        <f>IF(AND(S152="ASSY",Table2[[#This Row],[Stock]]&gt;Table2[[#This Row],[REST]]),Table2[[#This Row],[REST]],Table2[[#This Row],[Stock]])</f>
        <v/>
      </c>
    </row>
    <row r="153" spans="1:20" x14ac:dyDescent="0.3">
      <c r="A153" s="170" t="str">
        <f>IF(Table2[[#This Row],[Customer Part No]]="","",ROW()-1)</f>
        <v/>
      </c>
      <c r="B153" s="170" t="str">
        <f>IF('ADM-PER LINE ITEM'!A154="","",'ADM-PER LINE ITEM'!A154)</f>
        <v/>
      </c>
      <c r="C153" s="171" t="str">
        <f>IF('ADM-PER LINE ITEM'!G154="","",'ADM-PER LINE ITEM'!G154)</f>
        <v/>
      </c>
      <c r="D153" s="170" t="str">
        <f>IF('ADM-PER LINE ITEM'!F154="","",'ADM-PER LINE ITEM'!F154)</f>
        <v/>
      </c>
      <c r="E153" s="203" t="str">
        <f>IF('ADM-PER LINE ITEM'!E154="","",'ADM-PER LINE ITEM'!E154)</f>
        <v/>
      </c>
      <c r="F153" s="31" t="str">
        <f>IF('ADM-PER LINE ITEM'!I154="","",'ADM-PER LINE ITEM'!I154)</f>
        <v/>
      </c>
      <c r="G153" s="172" t="str">
        <f>IF('ADM-PER LINE ITEM'!K154="","",'ADM-PER LINE ITEM'!K154)</f>
        <v/>
      </c>
      <c r="H153" s="170" t="str">
        <f>IF('ADM-PER LINE ITEM'!Q154="","",'ADM-PER LINE ITEM'!Q154)</f>
        <v/>
      </c>
      <c r="I153" s="170" t="str">
        <f>IF('ADM-PER LINE ITEM'!R154="","",'ADM-PER LINE ITEM'!R154)</f>
        <v/>
      </c>
      <c r="J153" s="174" t="str">
        <f>IF(Table2[[#This Row],[Ich No]]="","",(SUMIF('STOCK OES'!B:B,Table2[[#This Row],[Ich No]],'STOCK OES'!E:E)+SUMIF('STOCK SEALING'!B:B,Table2[[#This Row],[Ich No]],'STOCK SEALING'!E:E)))</f>
        <v/>
      </c>
      <c r="K153" s="170">
        <v>0</v>
      </c>
      <c r="L153" t="str">
        <f>IFERROR(Table2[[#This Row],[REST]]-Table2[[#This Row],[Result Scan]],"")</f>
        <v/>
      </c>
      <c r="M153" t="str">
        <f>IF(Table2[[#This Row],[Balance]]="","",IF(Table2[[#This Row],[Balance]]&gt;0,"Open","close"))</f>
        <v/>
      </c>
      <c r="N153" s="174" t="str">
        <f ca="1">IF(Q153=$R$1,Table2[[#This Row],[Status]],"")</f>
        <v/>
      </c>
      <c r="Q153" s="169" t="str">
        <f ca="1">IFERROR($Q$1-Table2[[#This Row],[Delivery Date]],"")</f>
        <v/>
      </c>
      <c r="S153" t="str">
        <f>IFERROR(VLOOKUP(Table2[[#This Row],[Customer Part No]],'ICH NO'!I:M,5,0),"")</f>
        <v/>
      </c>
      <c r="T153" t="str">
        <f>IF(AND(S153="ASSY",Table2[[#This Row],[Stock]]&gt;Table2[[#This Row],[REST]]),Table2[[#This Row],[REST]],Table2[[#This Row],[Stock]])</f>
        <v/>
      </c>
    </row>
    <row r="154" spans="1:20" x14ac:dyDescent="0.3">
      <c r="A154" s="170" t="str">
        <f>IF(Table2[[#This Row],[Customer Part No]]="","",ROW()-1)</f>
        <v/>
      </c>
      <c r="B154" s="170" t="str">
        <f>IF('ADM-PER LINE ITEM'!A155="","",'ADM-PER LINE ITEM'!A155)</f>
        <v/>
      </c>
      <c r="C154" s="171" t="str">
        <f>IF('ADM-PER LINE ITEM'!G155="","",'ADM-PER LINE ITEM'!G155)</f>
        <v/>
      </c>
      <c r="D154" s="170" t="str">
        <f>IF('ADM-PER LINE ITEM'!F155="","",'ADM-PER LINE ITEM'!F155)</f>
        <v/>
      </c>
      <c r="E154" s="203" t="str">
        <f>IF('ADM-PER LINE ITEM'!E155="","",'ADM-PER LINE ITEM'!E155)</f>
        <v/>
      </c>
      <c r="F154" s="31" t="str">
        <f>IF('ADM-PER LINE ITEM'!I155="","",'ADM-PER LINE ITEM'!I155)</f>
        <v/>
      </c>
      <c r="G154" s="172" t="str">
        <f>IF('ADM-PER LINE ITEM'!K155="","",'ADM-PER LINE ITEM'!K155)</f>
        <v/>
      </c>
      <c r="H154" s="170" t="str">
        <f>IF('ADM-PER LINE ITEM'!Q155="","",'ADM-PER LINE ITEM'!Q155)</f>
        <v/>
      </c>
      <c r="I154" s="170" t="str">
        <f>IF('ADM-PER LINE ITEM'!R155="","",'ADM-PER LINE ITEM'!R155)</f>
        <v/>
      </c>
      <c r="J154" s="174" t="str">
        <f>IF(Table2[[#This Row],[Ich No]]="","",(SUMIF('STOCK OES'!B:B,Table2[[#This Row],[Ich No]],'STOCK OES'!E:E)+SUMIF('STOCK SEALING'!B:B,Table2[[#This Row],[Ich No]],'STOCK SEALING'!E:E)))</f>
        <v/>
      </c>
      <c r="K154" s="170">
        <v>0</v>
      </c>
      <c r="L154" t="str">
        <f>IFERROR(Table2[[#This Row],[REST]]-Table2[[#This Row],[Result Scan]],"")</f>
        <v/>
      </c>
      <c r="M154" t="str">
        <f>IF(Table2[[#This Row],[Balance]]="","",IF(Table2[[#This Row],[Balance]]&gt;0,"Open","close"))</f>
        <v/>
      </c>
      <c r="N154" s="174" t="str">
        <f ca="1">IF(Q154=$R$1,Table2[[#This Row],[Status]],"")</f>
        <v/>
      </c>
      <c r="Q154" s="169" t="str">
        <f ca="1">IFERROR($Q$1-Table2[[#This Row],[Delivery Date]],"")</f>
        <v/>
      </c>
      <c r="S154" t="str">
        <f>IFERROR(VLOOKUP(Table2[[#This Row],[Customer Part No]],'ICH NO'!I:M,5,0),"")</f>
        <v/>
      </c>
      <c r="T154" t="str">
        <f>IF(AND(S154="ASSY",Table2[[#This Row],[Stock]]&gt;Table2[[#This Row],[REST]]),Table2[[#This Row],[REST]],Table2[[#This Row],[Stock]])</f>
        <v/>
      </c>
    </row>
    <row r="155" spans="1:20" x14ac:dyDescent="0.3">
      <c r="A155" s="170" t="str">
        <f>IF(Table2[[#This Row],[Customer Part No]]="","",ROW()-1)</f>
        <v/>
      </c>
      <c r="B155" s="170" t="str">
        <f>IF('ADM-PER LINE ITEM'!A156="","",'ADM-PER LINE ITEM'!A156)</f>
        <v/>
      </c>
      <c r="C155" s="171" t="str">
        <f>IF('ADM-PER LINE ITEM'!G156="","",'ADM-PER LINE ITEM'!G156)</f>
        <v/>
      </c>
      <c r="D155" s="170" t="str">
        <f>IF('ADM-PER LINE ITEM'!F156="","",'ADM-PER LINE ITEM'!F156)</f>
        <v/>
      </c>
      <c r="E155" s="203" t="str">
        <f>IF('ADM-PER LINE ITEM'!E156="","",'ADM-PER LINE ITEM'!E156)</f>
        <v/>
      </c>
      <c r="F155" s="31" t="str">
        <f>IF('ADM-PER LINE ITEM'!I156="","",'ADM-PER LINE ITEM'!I156)</f>
        <v/>
      </c>
      <c r="G155" s="172" t="str">
        <f>IF('ADM-PER LINE ITEM'!K156="","",'ADM-PER LINE ITEM'!K156)</f>
        <v/>
      </c>
      <c r="H155" s="170" t="str">
        <f>IF('ADM-PER LINE ITEM'!Q156="","",'ADM-PER LINE ITEM'!Q156)</f>
        <v/>
      </c>
      <c r="I155" s="170" t="str">
        <f>IF('ADM-PER LINE ITEM'!R156="","",'ADM-PER LINE ITEM'!R156)</f>
        <v/>
      </c>
      <c r="J155" s="174" t="str">
        <f>IF(Table2[[#This Row],[Ich No]]="","",(SUMIF('STOCK OES'!B:B,Table2[[#This Row],[Ich No]],'STOCK OES'!E:E)+SUMIF('STOCK SEALING'!B:B,Table2[[#This Row],[Ich No]],'STOCK SEALING'!E:E)))</f>
        <v/>
      </c>
      <c r="K155" s="170">
        <v>0</v>
      </c>
      <c r="L155" t="str">
        <f>IFERROR(Table2[[#This Row],[REST]]-Table2[[#This Row],[Result Scan]],"")</f>
        <v/>
      </c>
      <c r="M155" t="str">
        <f>IF(Table2[[#This Row],[Balance]]="","",IF(Table2[[#This Row],[Balance]]&gt;0,"Open","close"))</f>
        <v/>
      </c>
      <c r="N155" s="174" t="str">
        <f ca="1">IF(Q155=$R$1,Table2[[#This Row],[Status]],"")</f>
        <v/>
      </c>
      <c r="Q155" s="169" t="str">
        <f ca="1">IFERROR($Q$1-Table2[[#This Row],[Delivery Date]],"")</f>
        <v/>
      </c>
      <c r="S155" t="str">
        <f>IFERROR(VLOOKUP(Table2[[#This Row],[Customer Part No]],'ICH NO'!I:M,5,0),"")</f>
        <v/>
      </c>
      <c r="T155" t="str">
        <f>IF(AND(S155="ASSY",Table2[[#This Row],[Stock]]&gt;Table2[[#This Row],[REST]]),Table2[[#This Row],[REST]],Table2[[#This Row],[Stock]])</f>
        <v/>
      </c>
    </row>
    <row r="156" spans="1:20" x14ac:dyDescent="0.3">
      <c r="A156" s="170" t="str">
        <f>IF(Table2[[#This Row],[Customer Part No]]="","",ROW()-1)</f>
        <v/>
      </c>
      <c r="B156" s="170" t="str">
        <f>IF('ADM-PER LINE ITEM'!A157="","",'ADM-PER LINE ITEM'!A157)</f>
        <v/>
      </c>
      <c r="C156" s="171" t="str">
        <f>IF('ADM-PER LINE ITEM'!G157="","",'ADM-PER LINE ITEM'!G157)</f>
        <v/>
      </c>
      <c r="D156" s="170" t="str">
        <f>IF('ADM-PER LINE ITEM'!F157="","",'ADM-PER LINE ITEM'!F157)</f>
        <v/>
      </c>
      <c r="E156" s="203" t="str">
        <f>IF('ADM-PER LINE ITEM'!E157="","",'ADM-PER LINE ITEM'!E157)</f>
        <v/>
      </c>
      <c r="F156" s="31" t="str">
        <f>IF('ADM-PER LINE ITEM'!I157="","",'ADM-PER LINE ITEM'!I157)</f>
        <v/>
      </c>
      <c r="G156" s="172" t="str">
        <f>IF('ADM-PER LINE ITEM'!K157="","",'ADM-PER LINE ITEM'!K157)</f>
        <v/>
      </c>
      <c r="H156" s="170" t="str">
        <f>IF('ADM-PER LINE ITEM'!Q157="","",'ADM-PER LINE ITEM'!Q157)</f>
        <v/>
      </c>
      <c r="I156" s="170" t="str">
        <f>IF('ADM-PER LINE ITEM'!R157="","",'ADM-PER LINE ITEM'!R157)</f>
        <v/>
      </c>
      <c r="J156" s="174" t="str">
        <f>IF(Table2[[#This Row],[Ich No]]="","",(SUMIF('STOCK OES'!B:B,Table2[[#This Row],[Ich No]],'STOCK OES'!E:E)+SUMIF('STOCK SEALING'!B:B,Table2[[#This Row],[Ich No]],'STOCK SEALING'!E:E)))</f>
        <v/>
      </c>
      <c r="K156" s="170">
        <v>0</v>
      </c>
      <c r="L156" t="str">
        <f>IFERROR(Table2[[#This Row],[REST]]-Table2[[#This Row],[Result Scan]],"")</f>
        <v/>
      </c>
      <c r="M156" t="str">
        <f>IF(Table2[[#This Row],[Balance]]="","",IF(Table2[[#This Row],[Balance]]&gt;0,"Open","close"))</f>
        <v/>
      </c>
      <c r="N156" s="174" t="str">
        <f ca="1">IF(Q156=$R$1,Table2[[#This Row],[Status]],"")</f>
        <v/>
      </c>
      <c r="Q156" s="169" t="str">
        <f ca="1">IFERROR($Q$1-Table2[[#This Row],[Delivery Date]],"")</f>
        <v/>
      </c>
      <c r="S156" t="str">
        <f>IFERROR(VLOOKUP(Table2[[#This Row],[Customer Part No]],'ICH NO'!I:M,5,0),"")</f>
        <v/>
      </c>
      <c r="T156" t="str">
        <f>IF(AND(S156="ASSY",Table2[[#This Row],[Stock]]&gt;Table2[[#This Row],[REST]]),Table2[[#This Row],[REST]],Table2[[#This Row],[Stock]])</f>
        <v/>
      </c>
    </row>
    <row r="157" spans="1:20" x14ac:dyDescent="0.3">
      <c r="A157" s="170" t="str">
        <f>IF(Table2[[#This Row],[Customer Part No]]="","",ROW()-1)</f>
        <v/>
      </c>
      <c r="B157" s="170" t="str">
        <f>IF('ADM-PER LINE ITEM'!A158="","",'ADM-PER LINE ITEM'!A158)</f>
        <v/>
      </c>
      <c r="C157" s="171" t="str">
        <f>IF('ADM-PER LINE ITEM'!G158="","",'ADM-PER LINE ITEM'!G158)</f>
        <v/>
      </c>
      <c r="D157" s="170" t="str">
        <f>IF('ADM-PER LINE ITEM'!F158="","",'ADM-PER LINE ITEM'!F158)</f>
        <v/>
      </c>
      <c r="E157" s="203" t="str">
        <f>IF('ADM-PER LINE ITEM'!E158="","",'ADM-PER LINE ITEM'!E158)</f>
        <v/>
      </c>
      <c r="F157" s="31" t="str">
        <f>IF('ADM-PER LINE ITEM'!I158="","",'ADM-PER LINE ITEM'!I158)</f>
        <v/>
      </c>
      <c r="G157" s="172" t="str">
        <f>IF('ADM-PER LINE ITEM'!K158="","",'ADM-PER LINE ITEM'!K158)</f>
        <v/>
      </c>
      <c r="H157" s="170" t="str">
        <f>IF('ADM-PER LINE ITEM'!Q158="","",'ADM-PER LINE ITEM'!Q158)</f>
        <v/>
      </c>
      <c r="I157" s="170" t="str">
        <f>IF('ADM-PER LINE ITEM'!R158="","",'ADM-PER LINE ITEM'!R158)</f>
        <v/>
      </c>
      <c r="J157" s="174" t="str">
        <f>IF(Table2[[#This Row],[Ich No]]="","",(SUMIF('STOCK OES'!B:B,Table2[[#This Row],[Ich No]],'STOCK OES'!E:E)+SUMIF('STOCK SEALING'!B:B,Table2[[#This Row],[Ich No]],'STOCK SEALING'!E:E)))</f>
        <v/>
      </c>
      <c r="K157" s="170">
        <v>0</v>
      </c>
      <c r="L157" t="str">
        <f>IFERROR(Table2[[#This Row],[REST]]-Table2[[#This Row],[Result Scan]],"")</f>
        <v/>
      </c>
      <c r="M157" t="str">
        <f>IF(Table2[[#This Row],[Balance]]="","",IF(Table2[[#This Row],[Balance]]&gt;0,"Open","close"))</f>
        <v/>
      </c>
      <c r="N157" s="174" t="str">
        <f ca="1">IF(Q157=$R$1,Table2[[#This Row],[Status]],"")</f>
        <v/>
      </c>
      <c r="Q157" s="169" t="str">
        <f ca="1">IFERROR($Q$1-Table2[[#This Row],[Delivery Date]],"")</f>
        <v/>
      </c>
      <c r="S157" t="str">
        <f>IFERROR(VLOOKUP(Table2[[#This Row],[Customer Part No]],'ICH NO'!I:M,5,0),"")</f>
        <v/>
      </c>
      <c r="T157" t="str">
        <f>IF(AND(S157="ASSY",Table2[[#This Row],[Stock]]&gt;Table2[[#This Row],[REST]]),Table2[[#This Row],[REST]],Table2[[#This Row],[Stock]])</f>
        <v/>
      </c>
    </row>
    <row r="158" spans="1:20" x14ac:dyDescent="0.3">
      <c r="A158" s="170" t="str">
        <f>IF(Table2[[#This Row],[Customer Part No]]="","",ROW()-1)</f>
        <v/>
      </c>
      <c r="B158" s="170" t="str">
        <f>IF('ADM-PER LINE ITEM'!A159="","",'ADM-PER LINE ITEM'!A159)</f>
        <v/>
      </c>
      <c r="C158" s="171" t="str">
        <f>IF('ADM-PER LINE ITEM'!G159="","",'ADM-PER LINE ITEM'!G159)</f>
        <v/>
      </c>
      <c r="D158" s="170" t="str">
        <f>IF('ADM-PER LINE ITEM'!F159="","",'ADM-PER LINE ITEM'!F159)</f>
        <v/>
      </c>
      <c r="E158" s="203" t="str">
        <f>IF('ADM-PER LINE ITEM'!E159="","",'ADM-PER LINE ITEM'!E159)</f>
        <v/>
      </c>
      <c r="F158" s="31" t="str">
        <f>IF('ADM-PER LINE ITEM'!I159="","",'ADM-PER LINE ITEM'!I159)</f>
        <v/>
      </c>
      <c r="G158" s="172" t="str">
        <f>IF('ADM-PER LINE ITEM'!K159="","",'ADM-PER LINE ITEM'!K159)</f>
        <v/>
      </c>
      <c r="H158" s="170" t="str">
        <f>IF('ADM-PER LINE ITEM'!Q159="","",'ADM-PER LINE ITEM'!Q159)</f>
        <v/>
      </c>
      <c r="I158" s="170" t="str">
        <f>IF('ADM-PER LINE ITEM'!R159="","",'ADM-PER LINE ITEM'!R159)</f>
        <v/>
      </c>
      <c r="J158" s="174" t="str">
        <f>IF(Table2[[#This Row],[Ich No]]="","",(SUMIF('STOCK OES'!B:B,Table2[[#This Row],[Ich No]],'STOCK OES'!E:E)+SUMIF('STOCK SEALING'!B:B,Table2[[#This Row],[Ich No]],'STOCK SEALING'!E:E)))</f>
        <v/>
      </c>
      <c r="K158" s="170">
        <v>0</v>
      </c>
      <c r="L158" t="str">
        <f>IFERROR(Table2[[#This Row],[REST]]-Table2[[#This Row],[Result Scan]],"")</f>
        <v/>
      </c>
      <c r="M158" t="str">
        <f>IF(Table2[[#This Row],[Balance]]="","",IF(Table2[[#This Row],[Balance]]&gt;0,"Open","close"))</f>
        <v/>
      </c>
      <c r="N158" s="174" t="str">
        <f ca="1">IF(Q158=$R$1,Table2[[#This Row],[Status]],"")</f>
        <v/>
      </c>
      <c r="Q158" s="169" t="str">
        <f ca="1">IFERROR($Q$1-Table2[[#This Row],[Delivery Date]],"")</f>
        <v/>
      </c>
      <c r="S158" t="str">
        <f>IFERROR(VLOOKUP(Table2[[#This Row],[Customer Part No]],'ICH NO'!I:M,5,0),"")</f>
        <v/>
      </c>
      <c r="T158" t="str">
        <f>IF(AND(S158="ASSY",Table2[[#This Row],[Stock]]&gt;Table2[[#This Row],[REST]]),Table2[[#This Row],[REST]],Table2[[#This Row],[Stock]])</f>
        <v/>
      </c>
    </row>
    <row r="159" spans="1:20" x14ac:dyDescent="0.3">
      <c r="A159" s="170" t="str">
        <f>IF(Table2[[#This Row],[Customer Part No]]="","",ROW()-1)</f>
        <v/>
      </c>
      <c r="B159" s="170" t="str">
        <f>IF('ADM-PER LINE ITEM'!A160="","",'ADM-PER LINE ITEM'!A160)</f>
        <v/>
      </c>
      <c r="C159" s="171" t="str">
        <f>IF('ADM-PER LINE ITEM'!G160="","",'ADM-PER LINE ITEM'!G160)</f>
        <v/>
      </c>
      <c r="D159" s="170" t="str">
        <f>IF('ADM-PER LINE ITEM'!F160="","",'ADM-PER LINE ITEM'!F160)</f>
        <v/>
      </c>
      <c r="E159" s="203" t="str">
        <f>IF('ADM-PER LINE ITEM'!E160="","",'ADM-PER LINE ITEM'!E160)</f>
        <v/>
      </c>
      <c r="F159" s="31" t="str">
        <f>IF('ADM-PER LINE ITEM'!I160="","",'ADM-PER LINE ITEM'!I160)</f>
        <v/>
      </c>
      <c r="G159" s="172" t="str">
        <f>IF('ADM-PER LINE ITEM'!K160="","",'ADM-PER LINE ITEM'!K160)</f>
        <v/>
      </c>
      <c r="H159" s="170" t="str">
        <f>IF('ADM-PER LINE ITEM'!Q160="","",'ADM-PER LINE ITEM'!Q160)</f>
        <v/>
      </c>
      <c r="I159" s="170" t="str">
        <f>IF('ADM-PER LINE ITEM'!R160="","",'ADM-PER LINE ITEM'!R160)</f>
        <v/>
      </c>
      <c r="J159" s="174" t="str">
        <f>IF(Table2[[#This Row],[Ich No]]="","",(SUMIF('STOCK OES'!B:B,Table2[[#This Row],[Ich No]],'STOCK OES'!E:E)+SUMIF('STOCK SEALING'!B:B,Table2[[#This Row],[Ich No]],'STOCK SEALING'!E:E)))</f>
        <v/>
      </c>
      <c r="K159" s="170">
        <v>0</v>
      </c>
      <c r="L159" t="str">
        <f>IFERROR(Table2[[#This Row],[REST]]-Table2[[#This Row],[Result Scan]],"")</f>
        <v/>
      </c>
      <c r="M159" t="str">
        <f>IF(Table2[[#This Row],[Balance]]="","",IF(Table2[[#This Row],[Balance]]&gt;0,"Open","close"))</f>
        <v/>
      </c>
      <c r="N159" s="174" t="str">
        <f ca="1">IF(Q159=$R$1,Table2[[#This Row],[Status]],"")</f>
        <v/>
      </c>
      <c r="Q159" s="169" t="str">
        <f ca="1">IFERROR($Q$1-Table2[[#This Row],[Delivery Date]],"")</f>
        <v/>
      </c>
      <c r="S159" t="str">
        <f>IFERROR(VLOOKUP(Table2[[#This Row],[Customer Part No]],'ICH NO'!I:M,5,0),"")</f>
        <v/>
      </c>
      <c r="T159" t="str">
        <f>IF(AND(S159="ASSY",Table2[[#This Row],[Stock]]&gt;Table2[[#This Row],[REST]]),Table2[[#This Row],[REST]],Table2[[#This Row],[Stock]])</f>
        <v/>
      </c>
    </row>
    <row r="160" spans="1:20" x14ac:dyDescent="0.3">
      <c r="A160" s="170" t="str">
        <f>IF(Table2[[#This Row],[Customer Part No]]="","",ROW()-1)</f>
        <v/>
      </c>
      <c r="B160" s="170" t="str">
        <f>IF('ADM-PER LINE ITEM'!A161="","",'ADM-PER LINE ITEM'!A161)</f>
        <v/>
      </c>
      <c r="C160" s="171" t="str">
        <f>IF('ADM-PER LINE ITEM'!G161="","",'ADM-PER LINE ITEM'!G161)</f>
        <v/>
      </c>
      <c r="D160" s="170" t="str">
        <f>IF('ADM-PER LINE ITEM'!F161="","",'ADM-PER LINE ITEM'!F161)</f>
        <v/>
      </c>
      <c r="E160" s="203" t="str">
        <f>IF('ADM-PER LINE ITEM'!E161="","",'ADM-PER LINE ITEM'!E161)</f>
        <v/>
      </c>
      <c r="F160" s="31" t="str">
        <f>IF('ADM-PER LINE ITEM'!I161="","",'ADM-PER LINE ITEM'!I161)</f>
        <v/>
      </c>
      <c r="G160" s="172" t="str">
        <f>IF('ADM-PER LINE ITEM'!K161="","",'ADM-PER LINE ITEM'!K161)</f>
        <v/>
      </c>
      <c r="H160" s="170" t="str">
        <f>IF('ADM-PER LINE ITEM'!Q161="","",'ADM-PER LINE ITEM'!Q161)</f>
        <v/>
      </c>
      <c r="I160" s="170" t="str">
        <f>IF('ADM-PER LINE ITEM'!R161="","",'ADM-PER LINE ITEM'!R161)</f>
        <v/>
      </c>
      <c r="J160" s="174" t="str">
        <f>IF(Table2[[#This Row],[Ich No]]="","",(SUMIF('STOCK OES'!B:B,Table2[[#This Row],[Ich No]],'STOCK OES'!E:E)+SUMIF('STOCK SEALING'!B:B,Table2[[#This Row],[Ich No]],'STOCK SEALING'!E:E)))</f>
        <v/>
      </c>
      <c r="K160" s="170">
        <v>0</v>
      </c>
      <c r="L160" t="str">
        <f>IFERROR(Table2[[#This Row],[REST]]-Table2[[#This Row],[Result Scan]],"")</f>
        <v/>
      </c>
      <c r="M160" t="str">
        <f>IF(Table2[[#This Row],[Balance]]="","",IF(Table2[[#This Row],[Balance]]&gt;0,"Open","close"))</f>
        <v/>
      </c>
      <c r="N160" s="174" t="str">
        <f ca="1">IF(Q160=$R$1,Table2[[#This Row],[Status]],"")</f>
        <v/>
      </c>
      <c r="Q160" s="169" t="str">
        <f ca="1">IFERROR($Q$1-Table2[[#This Row],[Delivery Date]],"")</f>
        <v/>
      </c>
      <c r="S160" t="str">
        <f>IFERROR(VLOOKUP(Table2[[#This Row],[Customer Part No]],'ICH NO'!I:M,5,0),"")</f>
        <v/>
      </c>
      <c r="T160" t="str">
        <f>IF(AND(S160="ASSY",Table2[[#This Row],[Stock]]&gt;Table2[[#This Row],[REST]]),Table2[[#This Row],[REST]],Table2[[#This Row],[Stock]])</f>
        <v/>
      </c>
    </row>
    <row r="161" spans="1:20" x14ac:dyDescent="0.3">
      <c r="A161" s="170" t="str">
        <f>IF(Table2[[#This Row],[Customer Part No]]="","",ROW()-1)</f>
        <v/>
      </c>
      <c r="B161" s="170" t="str">
        <f>IF('ADM-PER LINE ITEM'!A162="","",'ADM-PER LINE ITEM'!A162)</f>
        <v/>
      </c>
      <c r="C161" s="171" t="str">
        <f>IF('ADM-PER LINE ITEM'!G162="","",'ADM-PER LINE ITEM'!G162)</f>
        <v/>
      </c>
      <c r="D161" s="170" t="str">
        <f>IF('ADM-PER LINE ITEM'!F162="","",'ADM-PER LINE ITEM'!F162)</f>
        <v/>
      </c>
      <c r="E161" s="203" t="str">
        <f>IF('ADM-PER LINE ITEM'!E162="","",'ADM-PER LINE ITEM'!E162)</f>
        <v/>
      </c>
      <c r="F161" s="31" t="str">
        <f>IF('ADM-PER LINE ITEM'!I162="","",'ADM-PER LINE ITEM'!I162)</f>
        <v/>
      </c>
      <c r="G161" s="172" t="str">
        <f>IF('ADM-PER LINE ITEM'!K162="","",'ADM-PER LINE ITEM'!K162)</f>
        <v/>
      </c>
      <c r="H161" s="170" t="str">
        <f>IF('ADM-PER LINE ITEM'!Q162="","",'ADM-PER LINE ITEM'!Q162)</f>
        <v/>
      </c>
      <c r="I161" s="170" t="str">
        <f>IF('ADM-PER LINE ITEM'!R162="","",'ADM-PER LINE ITEM'!R162)</f>
        <v/>
      </c>
      <c r="J161" s="174" t="str">
        <f>IF(Table2[[#This Row],[Ich No]]="","",(SUMIF('STOCK OES'!B:B,Table2[[#This Row],[Ich No]],'STOCK OES'!E:E)+SUMIF('STOCK SEALING'!B:B,Table2[[#This Row],[Ich No]],'STOCK SEALING'!E:E)))</f>
        <v/>
      </c>
      <c r="K161" s="170">
        <v>0</v>
      </c>
      <c r="L161" t="str">
        <f>IFERROR(Table2[[#This Row],[REST]]-Table2[[#This Row],[Result Scan]],"")</f>
        <v/>
      </c>
      <c r="M161" t="str">
        <f>IF(Table2[[#This Row],[Balance]]="","",IF(Table2[[#This Row],[Balance]]&gt;0,"Open","close"))</f>
        <v/>
      </c>
      <c r="N161" s="174" t="str">
        <f ca="1">IF(Q161=$R$1,Table2[[#This Row],[Status]],"")</f>
        <v/>
      </c>
      <c r="Q161" s="169" t="str">
        <f ca="1">IFERROR($Q$1-Table2[[#This Row],[Delivery Date]],"")</f>
        <v/>
      </c>
      <c r="S161" t="str">
        <f>IFERROR(VLOOKUP(Table2[[#This Row],[Customer Part No]],'ICH NO'!I:M,5,0),"")</f>
        <v/>
      </c>
      <c r="T161" t="str">
        <f>IF(AND(S161="ASSY",Table2[[#This Row],[Stock]]&gt;Table2[[#This Row],[REST]]),Table2[[#This Row],[REST]],Table2[[#This Row],[Stock]])</f>
        <v/>
      </c>
    </row>
    <row r="162" spans="1:20" x14ac:dyDescent="0.3">
      <c r="A162" s="170" t="str">
        <f>IF(Table2[[#This Row],[Customer Part No]]="","",ROW()-1)</f>
        <v/>
      </c>
      <c r="B162" s="170" t="str">
        <f>IF('ADM-PER LINE ITEM'!A163="","",'ADM-PER LINE ITEM'!A163)</f>
        <v/>
      </c>
      <c r="C162" s="171" t="str">
        <f>IF('ADM-PER LINE ITEM'!G163="","",'ADM-PER LINE ITEM'!G163)</f>
        <v/>
      </c>
      <c r="D162" s="170" t="str">
        <f>IF('ADM-PER LINE ITEM'!F163="","",'ADM-PER LINE ITEM'!F163)</f>
        <v/>
      </c>
      <c r="E162" s="203" t="str">
        <f>IF('ADM-PER LINE ITEM'!E163="","",'ADM-PER LINE ITEM'!E163)</f>
        <v/>
      </c>
      <c r="F162" s="31" t="str">
        <f>IF('ADM-PER LINE ITEM'!I163="","",'ADM-PER LINE ITEM'!I163)</f>
        <v/>
      </c>
      <c r="G162" s="172" t="str">
        <f>IF('ADM-PER LINE ITEM'!K163="","",'ADM-PER LINE ITEM'!K163)</f>
        <v/>
      </c>
      <c r="H162" s="170" t="str">
        <f>IF('ADM-PER LINE ITEM'!Q163="","",'ADM-PER LINE ITEM'!Q163)</f>
        <v/>
      </c>
      <c r="I162" s="170" t="str">
        <f>IF('ADM-PER LINE ITEM'!R163="","",'ADM-PER LINE ITEM'!R163)</f>
        <v/>
      </c>
      <c r="J162" s="174" t="str">
        <f>IF(Table2[[#This Row],[Ich No]]="","",(SUMIF('STOCK OES'!B:B,Table2[[#This Row],[Ich No]],'STOCK OES'!E:E)+SUMIF('STOCK SEALING'!B:B,Table2[[#This Row],[Ich No]],'STOCK SEALING'!E:E)))</f>
        <v/>
      </c>
      <c r="K162" s="170">
        <v>0</v>
      </c>
      <c r="L162" t="str">
        <f>IFERROR(Table2[[#This Row],[REST]]-Table2[[#This Row],[Result Scan]],"")</f>
        <v/>
      </c>
      <c r="M162" t="str">
        <f>IF(Table2[[#This Row],[Balance]]="","",IF(Table2[[#This Row],[Balance]]&gt;0,"Open","close"))</f>
        <v/>
      </c>
      <c r="N162" s="174" t="str">
        <f ca="1">IF(Q162=$R$1,Table2[[#This Row],[Status]],"")</f>
        <v/>
      </c>
      <c r="Q162" s="169" t="str">
        <f ca="1">IFERROR($Q$1-Table2[[#This Row],[Delivery Date]],"")</f>
        <v/>
      </c>
      <c r="S162" t="str">
        <f>IFERROR(VLOOKUP(Table2[[#This Row],[Customer Part No]],'ICH NO'!I:M,5,0),"")</f>
        <v/>
      </c>
      <c r="T162" t="str">
        <f>IF(AND(S162="ASSY",Table2[[#This Row],[Stock]]&gt;Table2[[#This Row],[REST]]),Table2[[#This Row],[REST]],Table2[[#This Row],[Stock]])</f>
        <v/>
      </c>
    </row>
    <row r="163" spans="1:20" x14ac:dyDescent="0.3">
      <c r="A163" s="170" t="str">
        <f>IF(Table2[[#This Row],[Customer Part No]]="","",ROW()-1)</f>
        <v/>
      </c>
      <c r="B163" s="170" t="str">
        <f>IF('ADM-PER LINE ITEM'!A164="","",'ADM-PER LINE ITEM'!A164)</f>
        <v/>
      </c>
      <c r="C163" s="171" t="str">
        <f>IF('ADM-PER LINE ITEM'!G164="","",'ADM-PER LINE ITEM'!G164)</f>
        <v/>
      </c>
      <c r="D163" s="170" t="str">
        <f>IF('ADM-PER LINE ITEM'!F164="","",'ADM-PER LINE ITEM'!F164)</f>
        <v/>
      </c>
      <c r="E163" s="203" t="str">
        <f>IF('ADM-PER LINE ITEM'!E164="","",'ADM-PER LINE ITEM'!E164)</f>
        <v/>
      </c>
      <c r="F163" s="31" t="str">
        <f>IF('ADM-PER LINE ITEM'!I164="","",'ADM-PER LINE ITEM'!I164)</f>
        <v/>
      </c>
      <c r="G163" s="172" t="str">
        <f>IF('ADM-PER LINE ITEM'!K164="","",'ADM-PER LINE ITEM'!K164)</f>
        <v/>
      </c>
      <c r="H163" s="170" t="str">
        <f>IF('ADM-PER LINE ITEM'!Q164="","",'ADM-PER LINE ITEM'!Q164)</f>
        <v/>
      </c>
      <c r="I163" s="170" t="str">
        <f>IF('ADM-PER LINE ITEM'!R164="","",'ADM-PER LINE ITEM'!R164)</f>
        <v/>
      </c>
      <c r="J163" s="174" t="str">
        <f>IF(Table2[[#This Row],[Ich No]]="","",(SUMIF('STOCK OES'!B:B,Table2[[#This Row],[Ich No]],'STOCK OES'!E:E)+SUMIF('STOCK SEALING'!B:B,Table2[[#This Row],[Ich No]],'STOCK SEALING'!E:E)))</f>
        <v/>
      </c>
      <c r="K163" s="170">
        <v>0</v>
      </c>
      <c r="L163" t="str">
        <f>IFERROR(Table2[[#This Row],[REST]]-Table2[[#This Row],[Result Scan]],"")</f>
        <v/>
      </c>
      <c r="M163" t="str">
        <f>IF(Table2[[#This Row],[Balance]]="","",IF(Table2[[#This Row],[Balance]]&gt;0,"Open","close"))</f>
        <v/>
      </c>
      <c r="N163" s="174" t="str">
        <f ca="1">IF(Q163=$R$1,Table2[[#This Row],[Status]],"")</f>
        <v/>
      </c>
      <c r="Q163" s="169" t="str">
        <f ca="1">IFERROR($Q$1-Table2[[#This Row],[Delivery Date]],"")</f>
        <v/>
      </c>
      <c r="S163" t="str">
        <f>IFERROR(VLOOKUP(Table2[[#This Row],[Customer Part No]],'ICH NO'!I:M,5,0),"")</f>
        <v/>
      </c>
      <c r="T163" t="str">
        <f>IF(AND(S163="ASSY",Table2[[#This Row],[Stock]]&gt;Table2[[#This Row],[REST]]),Table2[[#This Row],[REST]],Table2[[#This Row],[Stock]])</f>
        <v/>
      </c>
    </row>
    <row r="164" spans="1:20" x14ac:dyDescent="0.3">
      <c r="A164" s="170" t="str">
        <f>IF(Table2[[#This Row],[Customer Part No]]="","",ROW()-1)</f>
        <v/>
      </c>
      <c r="B164" s="170" t="str">
        <f>IF('ADM-PER LINE ITEM'!A165="","",'ADM-PER LINE ITEM'!A165)</f>
        <v/>
      </c>
      <c r="C164" s="171" t="str">
        <f>IF('ADM-PER LINE ITEM'!G165="","",'ADM-PER LINE ITEM'!G165)</f>
        <v/>
      </c>
      <c r="D164" s="170" t="str">
        <f>IF('ADM-PER LINE ITEM'!F165="","",'ADM-PER LINE ITEM'!F165)</f>
        <v/>
      </c>
      <c r="E164" s="203" t="str">
        <f>IF('ADM-PER LINE ITEM'!E165="","",'ADM-PER LINE ITEM'!E165)</f>
        <v/>
      </c>
      <c r="F164" s="31" t="str">
        <f>IF('ADM-PER LINE ITEM'!I165="","",'ADM-PER LINE ITEM'!I165)</f>
        <v/>
      </c>
      <c r="G164" s="172" t="str">
        <f>IF('ADM-PER LINE ITEM'!K165="","",'ADM-PER LINE ITEM'!K165)</f>
        <v/>
      </c>
      <c r="H164" s="170" t="str">
        <f>IF('ADM-PER LINE ITEM'!Q165="","",'ADM-PER LINE ITEM'!Q165)</f>
        <v/>
      </c>
      <c r="I164" s="170" t="str">
        <f>IF('ADM-PER LINE ITEM'!R165="","",'ADM-PER LINE ITEM'!R165)</f>
        <v/>
      </c>
      <c r="J164" s="174" t="str">
        <f>IF(Table2[[#This Row],[Ich No]]="","",(SUMIF('STOCK OES'!B:B,Table2[[#This Row],[Ich No]],'STOCK OES'!E:E)+SUMIF('STOCK SEALING'!B:B,Table2[[#This Row],[Ich No]],'STOCK SEALING'!E:E)))</f>
        <v/>
      </c>
      <c r="K164" s="170">
        <v>0</v>
      </c>
      <c r="L164" t="str">
        <f>IFERROR(Table2[[#This Row],[REST]]-Table2[[#This Row],[Result Scan]],"")</f>
        <v/>
      </c>
      <c r="M164" t="str">
        <f>IF(Table2[[#This Row],[Balance]]="","",IF(Table2[[#This Row],[Balance]]&gt;0,"Open","close"))</f>
        <v/>
      </c>
      <c r="N164" s="174" t="str">
        <f ca="1">IF(Q164=$R$1,Table2[[#This Row],[Status]],"")</f>
        <v/>
      </c>
      <c r="Q164" s="169" t="str">
        <f ca="1">IFERROR($Q$1-Table2[[#This Row],[Delivery Date]],"")</f>
        <v/>
      </c>
      <c r="S164" t="str">
        <f>IFERROR(VLOOKUP(Table2[[#This Row],[Customer Part No]],'ICH NO'!I:M,5,0),"")</f>
        <v/>
      </c>
      <c r="T164" t="str">
        <f>IF(AND(S164="ASSY",Table2[[#This Row],[Stock]]&gt;Table2[[#This Row],[REST]]),Table2[[#This Row],[REST]],Table2[[#This Row],[Stock]])</f>
        <v/>
      </c>
    </row>
    <row r="165" spans="1:20" x14ac:dyDescent="0.3">
      <c r="A165" s="170" t="str">
        <f>IF(Table2[[#This Row],[Customer Part No]]="","",ROW()-1)</f>
        <v/>
      </c>
      <c r="B165" s="170" t="str">
        <f>IF('ADM-PER LINE ITEM'!A166="","",'ADM-PER LINE ITEM'!A166)</f>
        <v/>
      </c>
      <c r="C165" s="171" t="str">
        <f>IF('ADM-PER LINE ITEM'!G166="","",'ADM-PER LINE ITEM'!G166)</f>
        <v/>
      </c>
      <c r="D165" s="170" t="str">
        <f>IF('ADM-PER LINE ITEM'!F166="","",'ADM-PER LINE ITEM'!F166)</f>
        <v/>
      </c>
      <c r="E165" s="203" t="str">
        <f>IF('ADM-PER LINE ITEM'!E166="","",'ADM-PER LINE ITEM'!E166)</f>
        <v/>
      </c>
      <c r="F165" s="31" t="str">
        <f>IF('ADM-PER LINE ITEM'!I166="","",'ADM-PER LINE ITEM'!I166)</f>
        <v/>
      </c>
      <c r="G165" s="172" t="str">
        <f>IF('ADM-PER LINE ITEM'!K166="","",'ADM-PER LINE ITEM'!K166)</f>
        <v/>
      </c>
      <c r="H165" s="170" t="str">
        <f>IF('ADM-PER LINE ITEM'!Q166="","",'ADM-PER LINE ITEM'!Q166)</f>
        <v/>
      </c>
      <c r="I165" s="170" t="str">
        <f>IF('ADM-PER LINE ITEM'!R166="","",'ADM-PER LINE ITEM'!R166)</f>
        <v/>
      </c>
      <c r="J165" s="174" t="str">
        <f>IF(Table2[[#This Row],[Ich No]]="","",(SUMIF('STOCK OES'!B:B,Table2[[#This Row],[Ich No]],'STOCK OES'!E:E)+SUMIF('STOCK SEALING'!B:B,Table2[[#This Row],[Ich No]],'STOCK SEALING'!E:E)))</f>
        <v/>
      </c>
      <c r="K165" s="170">
        <v>0</v>
      </c>
      <c r="L165" t="str">
        <f>IFERROR(Table2[[#This Row],[REST]]-Table2[[#This Row],[Result Scan]],"")</f>
        <v/>
      </c>
      <c r="M165" t="str">
        <f>IF(Table2[[#This Row],[Balance]]="","",IF(Table2[[#This Row],[Balance]]&gt;0,"Open","close"))</f>
        <v/>
      </c>
      <c r="N165" s="174" t="str">
        <f ca="1">IF(Q165=$R$1,Table2[[#This Row],[Status]],"")</f>
        <v/>
      </c>
      <c r="Q165" s="169" t="str">
        <f ca="1">IFERROR($Q$1-Table2[[#This Row],[Delivery Date]],"")</f>
        <v/>
      </c>
      <c r="S165" t="str">
        <f>IFERROR(VLOOKUP(Table2[[#This Row],[Customer Part No]],'ICH NO'!I:M,5,0),"")</f>
        <v/>
      </c>
      <c r="T165" t="str">
        <f>IF(AND(S165="ASSY",Table2[[#This Row],[Stock]]&gt;Table2[[#This Row],[REST]]),Table2[[#This Row],[REST]],Table2[[#This Row],[Stock]])</f>
        <v/>
      </c>
    </row>
    <row r="166" spans="1:20" x14ac:dyDescent="0.3">
      <c r="A166" s="170" t="str">
        <f>IF(Table2[[#This Row],[Customer Part No]]="","",ROW()-1)</f>
        <v/>
      </c>
      <c r="B166" s="170" t="str">
        <f>IF('ADM-PER LINE ITEM'!A167="","",'ADM-PER LINE ITEM'!A167)</f>
        <v/>
      </c>
      <c r="C166" s="171" t="str">
        <f>IF('ADM-PER LINE ITEM'!G167="","",'ADM-PER LINE ITEM'!G167)</f>
        <v/>
      </c>
      <c r="D166" s="170" t="str">
        <f>IF('ADM-PER LINE ITEM'!F167="","",'ADM-PER LINE ITEM'!F167)</f>
        <v/>
      </c>
      <c r="E166" s="203" t="str">
        <f>IF('ADM-PER LINE ITEM'!E167="","",'ADM-PER LINE ITEM'!E167)</f>
        <v/>
      </c>
      <c r="F166" s="31" t="str">
        <f>IF('ADM-PER LINE ITEM'!I167="","",'ADM-PER LINE ITEM'!I167)</f>
        <v/>
      </c>
      <c r="G166" s="172" t="str">
        <f>IF('ADM-PER LINE ITEM'!K167="","",'ADM-PER LINE ITEM'!K167)</f>
        <v/>
      </c>
      <c r="H166" s="170" t="str">
        <f>IF('ADM-PER LINE ITEM'!Q167="","",'ADM-PER LINE ITEM'!Q167)</f>
        <v/>
      </c>
      <c r="I166" s="170" t="str">
        <f>IF('ADM-PER LINE ITEM'!R167="","",'ADM-PER LINE ITEM'!R167)</f>
        <v/>
      </c>
      <c r="J166" s="174" t="str">
        <f>IF(Table2[[#This Row],[Ich No]]="","",(SUMIF('STOCK OES'!B:B,Table2[[#This Row],[Ich No]],'STOCK OES'!E:E)+SUMIF('STOCK SEALING'!B:B,Table2[[#This Row],[Ich No]],'STOCK SEALING'!E:E)))</f>
        <v/>
      </c>
      <c r="K166" s="170">
        <v>0</v>
      </c>
      <c r="L166" t="str">
        <f>IFERROR(Table2[[#This Row],[REST]]-Table2[[#This Row],[Result Scan]],"")</f>
        <v/>
      </c>
      <c r="M166" t="str">
        <f>IF(Table2[[#This Row],[Balance]]="","",IF(Table2[[#This Row],[Balance]]&gt;0,"Open","close"))</f>
        <v/>
      </c>
      <c r="N166" s="174" t="str">
        <f ca="1">IF(Q166=$R$1,Table2[[#This Row],[Status]],"")</f>
        <v/>
      </c>
      <c r="Q166" s="169" t="str">
        <f ca="1">IFERROR($Q$1-Table2[[#This Row],[Delivery Date]],"")</f>
        <v/>
      </c>
      <c r="S166" t="str">
        <f>IFERROR(VLOOKUP(Table2[[#This Row],[Customer Part No]],'ICH NO'!I:M,5,0),"")</f>
        <v/>
      </c>
      <c r="T166" t="str">
        <f>IF(AND(S166="ASSY",Table2[[#This Row],[Stock]]&gt;Table2[[#This Row],[REST]]),Table2[[#This Row],[REST]],Table2[[#This Row],[Stock]])</f>
        <v/>
      </c>
    </row>
    <row r="167" spans="1:20" x14ac:dyDescent="0.3">
      <c r="A167" s="170" t="str">
        <f>IF(Table2[[#This Row],[Customer Part No]]="","",ROW()-1)</f>
        <v/>
      </c>
      <c r="B167" s="170" t="str">
        <f>IF('ADM-PER LINE ITEM'!A168="","",'ADM-PER LINE ITEM'!A168)</f>
        <v/>
      </c>
      <c r="C167" s="171" t="str">
        <f>IF('ADM-PER LINE ITEM'!G168="","",'ADM-PER LINE ITEM'!G168)</f>
        <v/>
      </c>
      <c r="D167" s="170" t="str">
        <f>IF('ADM-PER LINE ITEM'!F168="","",'ADM-PER LINE ITEM'!F168)</f>
        <v/>
      </c>
      <c r="E167" s="203" t="str">
        <f>IF('ADM-PER LINE ITEM'!E168="","",'ADM-PER LINE ITEM'!E168)</f>
        <v/>
      </c>
      <c r="F167" s="31" t="str">
        <f>IF('ADM-PER LINE ITEM'!I168="","",'ADM-PER LINE ITEM'!I168)</f>
        <v/>
      </c>
      <c r="G167" s="172" t="str">
        <f>IF('ADM-PER LINE ITEM'!K168="","",'ADM-PER LINE ITEM'!K168)</f>
        <v/>
      </c>
      <c r="H167" s="170" t="str">
        <f>IF('ADM-PER LINE ITEM'!Q168="","",'ADM-PER LINE ITEM'!Q168)</f>
        <v/>
      </c>
      <c r="I167" s="170" t="str">
        <f>IF('ADM-PER LINE ITEM'!R168="","",'ADM-PER LINE ITEM'!R168)</f>
        <v/>
      </c>
      <c r="J167" s="174" t="str">
        <f>IF(Table2[[#This Row],[Ich No]]="","",(SUMIF('STOCK OES'!B:B,Table2[[#This Row],[Ich No]],'STOCK OES'!E:E)+SUMIF('STOCK SEALING'!B:B,Table2[[#This Row],[Ich No]],'STOCK SEALING'!E:E)))</f>
        <v/>
      </c>
      <c r="K167" s="170">
        <v>0</v>
      </c>
      <c r="L167" t="str">
        <f>IFERROR(Table2[[#This Row],[REST]]-Table2[[#This Row],[Result Scan]],"")</f>
        <v/>
      </c>
      <c r="M167" t="str">
        <f>IF(Table2[[#This Row],[Balance]]="","",IF(Table2[[#This Row],[Balance]]&gt;0,"Open","close"))</f>
        <v/>
      </c>
      <c r="N167" s="174" t="str">
        <f ca="1">IF(Q167=$R$1,Table2[[#This Row],[Status]],"")</f>
        <v/>
      </c>
      <c r="Q167" s="169" t="str">
        <f ca="1">IFERROR($Q$1-Table2[[#This Row],[Delivery Date]],"")</f>
        <v/>
      </c>
      <c r="S167" t="str">
        <f>IFERROR(VLOOKUP(Table2[[#This Row],[Customer Part No]],'ICH NO'!I:M,5,0),"")</f>
        <v/>
      </c>
      <c r="T167" t="str">
        <f>IF(AND(S167="ASSY",Table2[[#This Row],[Stock]]&gt;Table2[[#This Row],[REST]]),Table2[[#This Row],[REST]],Table2[[#This Row],[Stock]])</f>
        <v/>
      </c>
    </row>
    <row r="168" spans="1:20" x14ac:dyDescent="0.3">
      <c r="A168" s="170" t="str">
        <f>IF(Table2[[#This Row],[Customer Part No]]="","",ROW()-1)</f>
        <v/>
      </c>
      <c r="B168" s="170" t="str">
        <f>IF('ADM-PER LINE ITEM'!A169="","",'ADM-PER LINE ITEM'!A169)</f>
        <v/>
      </c>
      <c r="C168" s="171" t="str">
        <f>IF('ADM-PER LINE ITEM'!G169="","",'ADM-PER LINE ITEM'!G169)</f>
        <v/>
      </c>
      <c r="D168" s="170" t="str">
        <f>IF('ADM-PER LINE ITEM'!F169="","",'ADM-PER LINE ITEM'!F169)</f>
        <v/>
      </c>
      <c r="E168" s="203" t="str">
        <f>IF('ADM-PER LINE ITEM'!E169="","",'ADM-PER LINE ITEM'!E169)</f>
        <v/>
      </c>
      <c r="F168" s="31" t="str">
        <f>IF('ADM-PER LINE ITEM'!I169="","",'ADM-PER LINE ITEM'!I169)</f>
        <v/>
      </c>
      <c r="G168" s="172" t="str">
        <f>IF('ADM-PER LINE ITEM'!K169="","",'ADM-PER LINE ITEM'!K169)</f>
        <v/>
      </c>
      <c r="H168" s="170" t="str">
        <f>IF('ADM-PER LINE ITEM'!Q169="","",'ADM-PER LINE ITEM'!Q169)</f>
        <v/>
      </c>
      <c r="I168" s="170" t="str">
        <f>IF('ADM-PER LINE ITEM'!R169="","",'ADM-PER LINE ITEM'!R169)</f>
        <v/>
      </c>
      <c r="J168" s="174" t="str">
        <f>IF(Table2[[#This Row],[Ich No]]="","",(SUMIF('STOCK OES'!B:B,Table2[[#This Row],[Ich No]],'STOCK OES'!E:E)+SUMIF('STOCK SEALING'!B:B,Table2[[#This Row],[Ich No]],'STOCK SEALING'!E:E)))</f>
        <v/>
      </c>
      <c r="K168" s="170">
        <v>0</v>
      </c>
      <c r="L168" t="str">
        <f>IFERROR(Table2[[#This Row],[REST]]-Table2[[#This Row],[Result Scan]],"")</f>
        <v/>
      </c>
      <c r="M168" t="str">
        <f>IF(Table2[[#This Row],[Balance]]="","",IF(Table2[[#This Row],[Balance]]&gt;0,"Open","close"))</f>
        <v/>
      </c>
      <c r="N168" s="174" t="str">
        <f ca="1">IF(Q168=$R$1,Table2[[#This Row],[Status]],"")</f>
        <v/>
      </c>
      <c r="Q168" s="169" t="str">
        <f ca="1">IFERROR($Q$1-Table2[[#This Row],[Delivery Date]],"")</f>
        <v/>
      </c>
      <c r="S168" t="str">
        <f>IFERROR(VLOOKUP(Table2[[#This Row],[Customer Part No]],'ICH NO'!I:M,5,0),"")</f>
        <v/>
      </c>
      <c r="T168" t="str">
        <f>IF(AND(S168="ASSY",Table2[[#This Row],[Stock]]&gt;Table2[[#This Row],[REST]]),Table2[[#This Row],[REST]],Table2[[#This Row],[Stock]])</f>
        <v/>
      </c>
    </row>
    <row r="169" spans="1:20" x14ac:dyDescent="0.3">
      <c r="A169" s="170" t="str">
        <f>IF(Table2[[#This Row],[Customer Part No]]="","",ROW()-1)</f>
        <v/>
      </c>
      <c r="B169" s="170" t="str">
        <f>IF('ADM-PER LINE ITEM'!A170="","",'ADM-PER LINE ITEM'!A170)</f>
        <v/>
      </c>
      <c r="C169" s="171" t="str">
        <f>IF('ADM-PER LINE ITEM'!G170="","",'ADM-PER LINE ITEM'!G170)</f>
        <v/>
      </c>
      <c r="D169" s="170" t="str">
        <f>IF('ADM-PER LINE ITEM'!F170="","",'ADM-PER LINE ITEM'!F170)</f>
        <v/>
      </c>
      <c r="E169" s="203" t="str">
        <f>IF('ADM-PER LINE ITEM'!E170="","",'ADM-PER LINE ITEM'!E170)</f>
        <v/>
      </c>
      <c r="F169" s="31" t="str">
        <f>IF('ADM-PER LINE ITEM'!I170="","",'ADM-PER LINE ITEM'!I170)</f>
        <v/>
      </c>
      <c r="G169" s="172" t="str">
        <f>IF('ADM-PER LINE ITEM'!K170="","",'ADM-PER LINE ITEM'!K170)</f>
        <v/>
      </c>
      <c r="H169" s="170" t="str">
        <f>IF('ADM-PER LINE ITEM'!Q170="","",'ADM-PER LINE ITEM'!Q170)</f>
        <v/>
      </c>
      <c r="I169" s="170" t="str">
        <f>IF('ADM-PER LINE ITEM'!R170="","",'ADM-PER LINE ITEM'!R170)</f>
        <v/>
      </c>
      <c r="J169" s="174" t="str">
        <f>IF(Table2[[#This Row],[Ich No]]="","",(SUMIF('STOCK OES'!B:B,Table2[[#This Row],[Ich No]],'STOCK OES'!E:E)+SUMIF('STOCK SEALING'!B:B,Table2[[#This Row],[Ich No]],'STOCK SEALING'!E:E)))</f>
        <v/>
      </c>
      <c r="K169" s="170">
        <v>0</v>
      </c>
      <c r="L169" t="str">
        <f>IFERROR(Table2[[#This Row],[REST]]-Table2[[#This Row],[Result Scan]],"")</f>
        <v/>
      </c>
      <c r="M169" t="str">
        <f>IF(Table2[[#This Row],[Balance]]="","",IF(Table2[[#This Row],[Balance]]&gt;0,"Open","close"))</f>
        <v/>
      </c>
      <c r="N169" s="174" t="str">
        <f ca="1">IF(Q169=$R$1,Table2[[#This Row],[Status]],"")</f>
        <v/>
      </c>
      <c r="Q169" s="169" t="str">
        <f ca="1">IFERROR($Q$1-Table2[[#This Row],[Delivery Date]],"")</f>
        <v/>
      </c>
      <c r="S169" t="str">
        <f>IFERROR(VLOOKUP(Table2[[#This Row],[Customer Part No]],'ICH NO'!I:M,5,0),"")</f>
        <v/>
      </c>
      <c r="T169" t="str">
        <f>IF(AND(S169="ASSY",Table2[[#This Row],[Stock]]&gt;Table2[[#This Row],[REST]]),Table2[[#This Row],[REST]],Table2[[#This Row],[Stock]])</f>
        <v/>
      </c>
    </row>
    <row r="170" spans="1:20" x14ac:dyDescent="0.3">
      <c r="A170" s="170" t="str">
        <f>IF(Table2[[#This Row],[Customer Part No]]="","",ROW()-1)</f>
        <v/>
      </c>
      <c r="B170" s="170" t="str">
        <f>IF('ADM-PER LINE ITEM'!A171="","",'ADM-PER LINE ITEM'!A171)</f>
        <v/>
      </c>
      <c r="C170" s="171" t="str">
        <f>IF('ADM-PER LINE ITEM'!G171="","",'ADM-PER LINE ITEM'!G171)</f>
        <v/>
      </c>
      <c r="D170" s="170" t="str">
        <f>IF('ADM-PER LINE ITEM'!F171="","",'ADM-PER LINE ITEM'!F171)</f>
        <v/>
      </c>
      <c r="E170" s="203" t="str">
        <f>IF('ADM-PER LINE ITEM'!E171="","",'ADM-PER LINE ITEM'!E171)</f>
        <v/>
      </c>
      <c r="F170" s="31" t="str">
        <f>IF('ADM-PER LINE ITEM'!I171="","",'ADM-PER LINE ITEM'!I171)</f>
        <v/>
      </c>
      <c r="G170" s="172" t="str">
        <f>IF('ADM-PER LINE ITEM'!K171="","",'ADM-PER LINE ITEM'!K171)</f>
        <v/>
      </c>
      <c r="H170" s="170" t="str">
        <f>IF('ADM-PER LINE ITEM'!Q171="","",'ADM-PER LINE ITEM'!Q171)</f>
        <v/>
      </c>
      <c r="I170" s="170" t="str">
        <f>IF('ADM-PER LINE ITEM'!R171="","",'ADM-PER LINE ITEM'!R171)</f>
        <v/>
      </c>
      <c r="J170" s="174" t="str">
        <f>IF(Table2[[#This Row],[Ich No]]="","",(SUMIF('STOCK OES'!B:B,Table2[[#This Row],[Ich No]],'STOCK OES'!E:E)+SUMIF('STOCK SEALING'!B:B,Table2[[#This Row],[Ich No]],'STOCK SEALING'!E:E)))</f>
        <v/>
      </c>
      <c r="K170" s="170">
        <v>0</v>
      </c>
      <c r="L170" t="str">
        <f>IFERROR(Table2[[#This Row],[REST]]-Table2[[#This Row],[Result Scan]],"")</f>
        <v/>
      </c>
      <c r="M170" t="str">
        <f>IF(Table2[[#This Row],[Balance]]="","",IF(Table2[[#This Row],[Balance]]&gt;0,"Open","close"))</f>
        <v/>
      </c>
      <c r="N170" s="174" t="str">
        <f ca="1">IF(Q170=$R$1,Table2[[#This Row],[Status]],"")</f>
        <v/>
      </c>
      <c r="Q170" s="169" t="str">
        <f ca="1">IFERROR($Q$1-Table2[[#This Row],[Delivery Date]],"")</f>
        <v/>
      </c>
      <c r="S170" t="str">
        <f>IFERROR(VLOOKUP(Table2[[#This Row],[Customer Part No]],'ICH NO'!I:M,5,0),"")</f>
        <v/>
      </c>
      <c r="T170" t="str">
        <f>IF(AND(S170="ASSY",Table2[[#This Row],[Stock]]&gt;Table2[[#This Row],[REST]]),Table2[[#This Row],[REST]],Table2[[#This Row],[Stock]])</f>
        <v/>
      </c>
    </row>
    <row r="171" spans="1:20" x14ac:dyDescent="0.3">
      <c r="A171" s="170" t="str">
        <f>IF(Table2[[#This Row],[Customer Part No]]="","",ROW()-1)</f>
        <v/>
      </c>
      <c r="B171" s="170" t="str">
        <f>IF('ADM-PER LINE ITEM'!A172="","",'ADM-PER LINE ITEM'!A172)</f>
        <v/>
      </c>
      <c r="C171" s="171" t="str">
        <f>IF('ADM-PER LINE ITEM'!G172="","",'ADM-PER LINE ITEM'!G172)</f>
        <v/>
      </c>
      <c r="D171" s="170" t="str">
        <f>IF('ADM-PER LINE ITEM'!F172="","",'ADM-PER LINE ITEM'!F172)</f>
        <v/>
      </c>
      <c r="E171" s="203" t="str">
        <f>IF('ADM-PER LINE ITEM'!E172="","",'ADM-PER LINE ITEM'!E172)</f>
        <v/>
      </c>
      <c r="F171" s="31" t="str">
        <f>IF('ADM-PER LINE ITEM'!I172="","",'ADM-PER LINE ITEM'!I172)</f>
        <v/>
      </c>
      <c r="G171" s="172" t="str">
        <f>IF('ADM-PER LINE ITEM'!K172="","",'ADM-PER LINE ITEM'!K172)</f>
        <v/>
      </c>
      <c r="H171" s="170" t="str">
        <f>IF('ADM-PER LINE ITEM'!Q172="","",'ADM-PER LINE ITEM'!Q172)</f>
        <v/>
      </c>
      <c r="I171" s="170" t="str">
        <f>IF('ADM-PER LINE ITEM'!R172="","",'ADM-PER LINE ITEM'!R172)</f>
        <v/>
      </c>
      <c r="J171" s="174" t="str">
        <f>IF(Table2[[#This Row],[Ich No]]="","",(SUMIF('STOCK OES'!B:B,Table2[[#This Row],[Ich No]],'STOCK OES'!E:E)+SUMIF('STOCK SEALING'!B:B,Table2[[#This Row],[Ich No]],'STOCK SEALING'!E:E)))</f>
        <v/>
      </c>
      <c r="K171" s="170">
        <v>0</v>
      </c>
      <c r="L171" t="str">
        <f>IFERROR(Table2[[#This Row],[REST]]-Table2[[#This Row],[Result Scan]],"")</f>
        <v/>
      </c>
      <c r="M171" t="str">
        <f>IF(Table2[[#This Row],[Balance]]="","",IF(Table2[[#This Row],[Balance]]&gt;0,"Open","close"))</f>
        <v/>
      </c>
      <c r="N171" s="174" t="str">
        <f ca="1">IF(Q171=$R$1,Table2[[#This Row],[Status]],"")</f>
        <v/>
      </c>
      <c r="Q171" s="169" t="str">
        <f ca="1">IFERROR($Q$1-Table2[[#This Row],[Delivery Date]],"")</f>
        <v/>
      </c>
      <c r="S171" t="str">
        <f>IFERROR(VLOOKUP(Table2[[#This Row],[Customer Part No]],'ICH NO'!I:M,5,0),"")</f>
        <v/>
      </c>
      <c r="T171" t="str">
        <f>IF(AND(S171="ASSY",Table2[[#This Row],[Stock]]&gt;Table2[[#This Row],[REST]]),Table2[[#This Row],[REST]],Table2[[#This Row],[Stock]])</f>
        <v/>
      </c>
    </row>
    <row r="172" spans="1:20" x14ac:dyDescent="0.3">
      <c r="A172" s="170" t="str">
        <f>IF(Table2[[#This Row],[Customer Part No]]="","",ROW()-1)</f>
        <v/>
      </c>
      <c r="B172" s="170" t="str">
        <f>IF('ADM-PER LINE ITEM'!A173="","",'ADM-PER LINE ITEM'!A173)</f>
        <v/>
      </c>
      <c r="C172" s="171" t="str">
        <f>IF('ADM-PER LINE ITEM'!G173="","",'ADM-PER LINE ITEM'!G173)</f>
        <v/>
      </c>
      <c r="D172" s="170" t="str">
        <f>IF('ADM-PER LINE ITEM'!F173="","",'ADM-PER LINE ITEM'!F173)</f>
        <v/>
      </c>
      <c r="E172" s="203" t="str">
        <f>IF('ADM-PER LINE ITEM'!E173="","",'ADM-PER LINE ITEM'!E173)</f>
        <v/>
      </c>
      <c r="F172" s="31" t="str">
        <f>IF('ADM-PER LINE ITEM'!I173="","",'ADM-PER LINE ITEM'!I173)</f>
        <v/>
      </c>
      <c r="G172" s="172" t="str">
        <f>IF('ADM-PER LINE ITEM'!K173="","",'ADM-PER LINE ITEM'!K173)</f>
        <v/>
      </c>
      <c r="H172" s="170" t="str">
        <f>IF('ADM-PER LINE ITEM'!Q173="","",'ADM-PER LINE ITEM'!Q173)</f>
        <v/>
      </c>
      <c r="I172" s="170" t="str">
        <f>IF('ADM-PER LINE ITEM'!R173="","",'ADM-PER LINE ITEM'!R173)</f>
        <v/>
      </c>
      <c r="J172" s="174" t="str">
        <f>IF(Table2[[#This Row],[Ich No]]="","",(SUMIF('STOCK OES'!B:B,Table2[[#This Row],[Ich No]],'STOCK OES'!E:E)+SUMIF('STOCK SEALING'!B:B,Table2[[#This Row],[Ich No]],'STOCK SEALING'!E:E)))</f>
        <v/>
      </c>
      <c r="K172" s="170">
        <v>0</v>
      </c>
      <c r="L172" t="str">
        <f>IFERROR(Table2[[#This Row],[REST]]-Table2[[#This Row],[Result Scan]],"")</f>
        <v/>
      </c>
      <c r="M172" t="str">
        <f>IF(Table2[[#This Row],[Balance]]="","",IF(Table2[[#This Row],[Balance]]&gt;0,"Open","close"))</f>
        <v/>
      </c>
      <c r="N172" s="174" t="str">
        <f ca="1">IF(Q172=$R$1,Table2[[#This Row],[Status]],"")</f>
        <v/>
      </c>
      <c r="Q172" s="169" t="str">
        <f ca="1">IFERROR($Q$1-Table2[[#This Row],[Delivery Date]],"")</f>
        <v/>
      </c>
      <c r="S172" t="str">
        <f>IFERROR(VLOOKUP(Table2[[#This Row],[Customer Part No]],'ICH NO'!I:M,5,0),"")</f>
        <v/>
      </c>
      <c r="T172" t="str">
        <f>IF(AND(S172="ASSY",Table2[[#This Row],[Stock]]&gt;Table2[[#This Row],[REST]]),Table2[[#This Row],[REST]],Table2[[#This Row],[Stock]])</f>
        <v/>
      </c>
    </row>
    <row r="173" spans="1:20" x14ac:dyDescent="0.3">
      <c r="A173" s="170" t="str">
        <f>IF(Table2[[#This Row],[Customer Part No]]="","",ROW()-1)</f>
        <v/>
      </c>
      <c r="B173" s="170" t="str">
        <f>IF('ADM-PER LINE ITEM'!A174="","",'ADM-PER LINE ITEM'!A174)</f>
        <v/>
      </c>
      <c r="C173" s="171" t="str">
        <f>IF('ADM-PER LINE ITEM'!G174="","",'ADM-PER LINE ITEM'!G174)</f>
        <v/>
      </c>
      <c r="D173" s="170" t="str">
        <f>IF('ADM-PER LINE ITEM'!F174="","",'ADM-PER LINE ITEM'!F174)</f>
        <v/>
      </c>
      <c r="E173" s="203" t="str">
        <f>IF('ADM-PER LINE ITEM'!E174="","",'ADM-PER LINE ITEM'!E174)</f>
        <v/>
      </c>
      <c r="F173" s="31" t="str">
        <f>IF('ADM-PER LINE ITEM'!I174="","",'ADM-PER LINE ITEM'!I174)</f>
        <v/>
      </c>
      <c r="G173" s="172" t="str">
        <f>IF('ADM-PER LINE ITEM'!K174="","",'ADM-PER LINE ITEM'!K174)</f>
        <v/>
      </c>
      <c r="H173" s="170" t="str">
        <f>IF('ADM-PER LINE ITEM'!Q174="","",'ADM-PER LINE ITEM'!Q174)</f>
        <v/>
      </c>
      <c r="I173" s="170" t="str">
        <f>IF('ADM-PER LINE ITEM'!R174="","",'ADM-PER LINE ITEM'!R174)</f>
        <v/>
      </c>
      <c r="J173" s="174" t="str">
        <f>IF(Table2[[#This Row],[Ich No]]="","",(SUMIF('STOCK OES'!B:B,Table2[[#This Row],[Ich No]],'STOCK OES'!E:E)+SUMIF('STOCK SEALING'!B:B,Table2[[#This Row],[Ich No]],'STOCK SEALING'!E:E)))</f>
        <v/>
      </c>
      <c r="K173" s="170">
        <v>0</v>
      </c>
      <c r="L173" t="str">
        <f>IFERROR(Table2[[#This Row],[REST]]-Table2[[#This Row],[Result Scan]],"")</f>
        <v/>
      </c>
      <c r="M173" t="str">
        <f>IF(Table2[[#This Row],[Balance]]="","",IF(Table2[[#This Row],[Balance]]&gt;0,"Open","close"))</f>
        <v/>
      </c>
      <c r="N173" s="174" t="str">
        <f ca="1">IF(Q173=$R$1,Table2[[#This Row],[Status]],"")</f>
        <v/>
      </c>
      <c r="Q173" s="169" t="str">
        <f ca="1">IFERROR($Q$1-Table2[[#This Row],[Delivery Date]],"")</f>
        <v/>
      </c>
      <c r="S173" t="str">
        <f>IFERROR(VLOOKUP(Table2[[#This Row],[Customer Part No]],'ICH NO'!I:M,5,0),"")</f>
        <v/>
      </c>
      <c r="T173" t="str">
        <f>IF(AND(S173="ASSY",Table2[[#This Row],[Stock]]&gt;Table2[[#This Row],[REST]]),Table2[[#This Row],[REST]],Table2[[#This Row],[Stock]])</f>
        <v/>
      </c>
    </row>
    <row r="174" spans="1:20" x14ac:dyDescent="0.3">
      <c r="A174" s="170" t="str">
        <f>IF(Table2[[#This Row],[Customer Part No]]="","",ROW()-1)</f>
        <v/>
      </c>
      <c r="B174" s="170" t="str">
        <f>IF('ADM-PER LINE ITEM'!A175="","",'ADM-PER LINE ITEM'!A175)</f>
        <v/>
      </c>
      <c r="C174" s="171" t="str">
        <f>IF('ADM-PER LINE ITEM'!G175="","",'ADM-PER LINE ITEM'!G175)</f>
        <v/>
      </c>
      <c r="D174" s="170" t="str">
        <f>IF('ADM-PER LINE ITEM'!F175="","",'ADM-PER LINE ITEM'!F175)</f>
        <v/>
      </c>
      <c r="E174" s="203" t="str">
        <f>IF('ADM-PER LINE ITEM'!E175="","",'ADM-PER LINE ITEM'!E175)</f>
        <v/>
      </c>
      <c r="F174" s="31" t="str">
        <f>IF('ADM-PER LINE ITEM'!I175="","",'ADM-PER LINE ITEM'!I175)</f>
        <v/>
      </c>
      <c r="G174" s="172" t="str">
        <f>IF('ADM-PER LINE ITEM'!K175="","",'ADM-PER LINE ITEM'!K175)</f>
        <v/>
      </c>
      <c r="H174" s="170" t="str">
        <f>IF('ADM-PER LINE ITEM'!Q175="","",'ADM-PER LINE ITEM'!Q175)</f>
        <v/>
      </c>
      <c r="I174" s="170" t="str">
        <f>IF('ADM-PER LINE ITEM'!R175="","",'ADM-PER LINE ITEM'!R175)</f>
        <v/>
      </c>
      <c r="J174" s="174" t="str">
        <f>IF(Table2[[#This Row],[Ich No]]="","",(SUMIF('STOCK OES'!B:B,Table2[[#This Row],[Ich No]],'STOCK OES'!E:E)+SUMIF('STOCK SEALING'!B:B,Table2[[#This Row],[Ich No]],'STOCK SEALING'!E:E)))</f>
        <v/>
      </c>
      <c r="K174" s="170">
        <v>0</v>
      </c>
      <c r="L174" t="str">
        <f>IFERROR(Table2[[#This Row],[REST]]-Table2[[#This Row],[Result Scan]],"")</f>
        <v/>
      </c>
      <c r="M174" t="str">
        <f>IF(Table2[[#This Row],[Balance]]="","",IF(Table2[[#This Row],[Balance]]&gt;0,"Open","close"))</f>
        <v/>
      </c>
      <c r="N174" s="174" t="str">
        <f ca="1">IF(Q174=$R$1,Table2[[#This Row],[Status]],"")</f>
        <v/>
      </c>
      <c r="Q174" s="169" t="str">
        <f ca="1">IFERROR($Q$1-Table2[[#This Row],[Delivery Date]],"")</f>
        <v/>
      </c>
      <c r="S174" t="str">
        <f>IFERROR(VLOOKUP(Table2[[#This Row],[Customer Part No]],'ICH NO'!I:M,5,0),"")</f>
        <v/>
      </c>
      <c r="T174" t="str">
        <f>IF(AND(S174="ASSY",Table2[[#This Row],[Stock]]&gt;Table2[[#This Row],[REST]]),Table2[[#This Row],[REST]],Table2[[#This Row],[Stock]])</f>
        <v/>
      </c>
    </row>
    <row r="175" spans="1:20" x14ac:dyDescent="0.3">
      <c r="A175" s="170" t="str">
        <f>IF(Table2[[#This Row],[Customer Part No]]="","",ROW()-1)</f>
        <v/>
      </c>
      <c r="B175" s="170" t="str">
        <f>IF('ADM-PER LINE ITEM'!A176="","",'ADM-PER LINE ITEM'!A176)</f>
        <v/>
      </c>
      <c r="C175" s="171" t="str">
        <f>IF('ADM-PER LINE ITEM'!G176="","",'ADM-PER LINE ITEM'!G176)</f>
        <v/>
      </c>
      <c r="D175" s="170" t="str">
        <f>IF('ADM-PER LINE ITEM'!F176="","",'ADM-PER LINE ITEM'!F176)</f>
        <v/>
      </c>
      <c r="E175" s="203" t="str">
        <f>IF('ADM-PER LINE ITEM'!E176="","",'ADM-PER LINE ITEM'!E176)</f>
        <v/>
      </c>
      <c r="F175" s="31" t="str">
        <f>IF('ADM-PER LINE ITEM'!I176="","",'ADM-PER LINE ITEM'!I176)</f>
        <v/>
      </c>
      <c r="G175" s="172" t="str">
        <f>IF('ADM-PER LINE ITEM'!K176="","",'ADM-PER LINE ITEM'!K176)</f>
        <v/>
      </c>
      <c r="H175" s="170" t="str">
        <f>IF('ADM-PER LINE ITEM'!Q176="","",'ADM-PER LINE ITEM'!Q176)</f>
        <v/>
      </c>
      <c r="I175" s="170" t="str">
        <f>IF('ADM-PER LINE ITEM'!R176="","",'ADM-PER LINE ITEM'!R176)</f>
        <v/>
      </c>
      <c r="J175" s="174" t="str">
        <f>IF(Table2[[#This Row],[Ich No]]="","",(SUMIF('STOCK OES'!B:B,Table2[[#This Row],[Ich No]],'STOCK OES'!E:E)+SUMIF('STOCK SEALING'!B:B,Table2[[#This Row],[Ich No]],'STOCK SEALING'!E:E)))</f>
        <v/>
      </c>
      <c r="K175" s="170">
        <v>0</v>
      </c>
      <c r="L175" t="str">
        <f>IFERROR(Table2[[#This Row],[REST]]-Table2[[#This Row],[Result Scan]],"")</f>
        <v/>
      </c>
      <c r="M175" t="str">
        <f>IF(Table2[[#This Row],[Balance]]="","",IF(Table2[[#This Row],[Balance]]&gt;0,"Open","close"))</f>
        <v/>
      </c>
      <c r="N175" s="174" t="str">
        <f ca="1">IF(Q175=$R$1,Table2[[#This Row],[Status]],"")</f>
        <v/>
      </c>
      <c r="Q175" s="169" t="str">
        <f ca="1">IFERROR($Q$1-Table2[[#This Row],[Delivery Date]],"")</f>
        <v/>
      </c>
      <c r="S175" t="str">
        <f>IFERROR(VLOOKUP(Table2[[#This Row],[Customer Part No]],'ICH NO'!I:M,5,0),"")</f>
        <v/>
      </c>
      <c r="T175" t="str">
        <f>IF(AND(S175="ASSY",Table2[[#This Row],[Stock]]&gt;Table2[[#This Row],[REST]]),Table2[[#This Row],[REST]],Table2[[#This Row],[Stock]])</f>
        <v/>
      </c>
    </row>
    <row r="176" spans="1:20" x14ac:dyDescent="0.3">
      <c r="A176" s="170" t="str">
        <f>IF(Table2[[#This Row],[Customer Part No]]="","",ROW()-1)</f>
        <v/>
      </c>
      <c r="B176" s="170" t="str">
        <f>IF('ADM-PER LINE ITEM'!A177="","",'ADM-PER LINE ITEM'!A177)</f>
        <v/>
      </c>
      <c r="C176" s="171" t="str">
        <f>IF('ADM-PER LINE ITEM'!G177="","",'ADM-PER LINE ITEM'!G177)</f>
        <v/>
      </c>
      <c r="D176" s="170" t="str">
        <f>IF('ADM-PER LINE ITEM'!F177="","",'ADM-PER LINE ITEM'!F177)</f>
        <v/>
      </c>
      <c r="E176" s="203" t="str">
        <f>IF('ADM-PER LINE ITEM'!E177="","",'ADM-PER LINE ITEM'!E177)</f>
        <v/>
      </c>
      <c r="F176" s="31" t="str">
        <f>IF('ADM-PER LINE ITEM'!I177="","",'ADM-PER LINE ITEM'!I177)</f>
        <v/>
      </c>
      <c r="G176" s="172" t="str">
        <f>IF('ADM-PER LINE ITEM'!K177="","",'ADM-PER LINE ITEM'!K177)</f>
        <v/>
      </c>
      <c r="H176" s="170" t="str">
        <f>IF('ADM-PER LINE ITEM'!Q177="","",'ADM-PER LINE ITEM'!Q177)</f>
        <v/>
      </c>
      <c r="I176" s="170" t="str">
        <f>IF('ADM-PER LINE ITEM'!R177="","",'ADM-PER LINE ITEM'!R177)</f>
        <v/>
      </c>
      <c r="J176" s="174" t="str">
        <f>IF(Table2[[#This Row],[Ich No]]="","",(SUMIF('STOCK OES'!B:B,Table2[[#This Row],[Ich No]],'STOCK OES'!E:E)+SUMIF('STOCK SEALING'!B:B,Table2[[#This Row],[Ich No]],'STOCK SEALING'!E:E)))</f>
        <v/>
      </c>
      <c r="K176" s="170">
        <v>0</v>
      </c>
      <c r="L176" t="str">
        <f>IFERROR(Table2[[#This Row],[REST]]-Table2[[#This Row],[Result Scan]],"")</f>
        <v/>
      </c>
      <c r="M176" t="str">
        <f>IF(Table2[[#This Row],[Balance]]="","",IF(Table2[[#This Row],[Balance]]&gt;0,"Open","close"))</f>
        <v/>
      </c>
      <c r="N176" s="174" t="str">
        <f ca="1">IF(Q176=$R$1,Table2[[#This Row],[Status]],"")</f>
        <v/>
      </c>
      <c r="Q176" s="169" t="str">
        <f ca="1">IFERROR($Q$1-Table2[[#This Row],[Delivery Date]],"")</f>
        <v/>
      </c>
      <c r="S176" t="str">
        <f>IFERROR(VLOOKUP(Table2[[#This Row],[Customer Part No]],'ICH NO'!I:M,5,0),"")</f>
        <v/>
      </c>
      <c r="T176" t="str">
        <f>IF(AND(S176="ASSY",Table2[[#This Row],[Stock]]&gt;Table2[[#This Row],[REST]]),Table2[[#This Row],[REST]],Table2[[#This Row],[Stock]])</f>
        <v/>
      </c>
    </row>
    <row r="177" spans="1:20" x14ac:dyDescent="0.3">
      <c r="A177" s="170" t="str">
        <f>IF(Table2[[#This Row],[Customer Part No]]="","",ROW()-1)</f>
        <v/>
      </c>
      <c r="B177" s="170" t="str">
        <f>IF('ADM-PER LINE ITEM'!A178="","",'ADM-PER LINE ITEM'!A178)</f>
        <v/>
      </c>
      <c r="C177" s="171" t="str">
        <f>IF('ADM-PER LINE ITEM'!G178="","",'ADM-PER LINE ITEM'!G178)</f>
        <v/>
      </c>
      <c r="D177" s="170" t="str">
        <f>IF('ADM-PER LINE ITEM'!F178="","",'ADM-PER LINE ITEM'!F178)</f>
        <v/>
      </c>
      <c r="E177" s="203" t="str">
        <f>IF('ADM-PER LINE ITEM'!E178="","",'ADM-PER LINE ITEM'!E178)</f>
        <v/>
      </c>
      <c r="F177" s="31" t="str">
        <f>IF('ADM-PER LINE ITEM'!I178="","",'ADM-PER LINE ITEM'!I178)</f>
        <v/>
      </c>
      <c r="G177" s="172" t="str">
        <f>IF('ADM-PER LINE ITEM'!K178="","",'ADM-PER LINE ITEM'!K178)</f>
        <v/>
      </c>
      <c r="H177" s="170" t="str">
        <f>IF('ADM-PER LINE ITEM'!Q178="","",'ADM-PER LINE ITEM'!Q178)</f>
        <v/>
      </c>
      <c r="I177" s="170" t="str">
        <f>IF('ADM-PER LINE ITEM'!R178="","",'ADM-PER LINE ITEM'!R178)</f>
        <v/>
      </c>
      <c r="J177" s="174" t="str">
        <f>IF(Table2[[#This Row],[Ich No]]="","",(SUMIF('STOCK OES'!B:B,Table2[[#This Row],[Ich No]],'STOCK OES'!E:E)+SUMIF('STOCK SEALING'!B:B,Table2[[#This Row],[Ich No]],'STOCK SEALING'!E:E)))</f>
        <v/>
      </c>
      <c r="K177" s="170">
        <v>0</v>
      </c>
      <c r="L177" t="str">
        <f>IFERROR(Table2[[#This Row],[REST]]-Table2[[#This Row],[Result Scan]],"")</f>
        <v/>
      </c>
      <c r="M177" t="str">
        <f>IF(Table2[[#This Row],[Balance]]="","",IF(Table2[[#This Row],[Balance]]&gt;0,"Open","close"))</f>
        <v/>
      </c>
      <c r="N177" s="174" t="str">
        <f ca="1">IF(Q177=$R$1,Table2[[#This Row],[Status]],"")</f>
        <v/>
      </c>
      <c r="Q177" s="169" t="str">
        <f ca="1">IFERROR($Q$1-Table2[[#This Row],[Delivery Date]],"")</f>
        <v/>
      </c>
      <c r="S177" t="str">
        <f>IFERROR(VLOOKUP(Table2[[#This Row],[Customer Part No]],'ICH NO'!I:M,5,0),"")</f>
        <v/>
      </c>
      <c r="T177" t="str">
        <f>IF(AND(S177="ASSY",Table2[[#This Row],[Stock]]&gt;Table2[[#This Row],[REST]]),Table2[[#This Row],[REST]],Table2[[#This Row],[Stock]])</f>
        <v/>
      </c>
    </row>
    <row r="178" spans="1:20" x14ac:dyDescent="0.3">
      <c r="A178" s="170" t="str">
        <f>IF(Table2[[#This Row],[Customer Part No]]="","",ROW()-1)</f>
        <v/>
      </c>
      <c r="B178" s="170" t="str">
        <f>IF('ADM-PER LINE ITEM'!A179="","",'ADM-PER LINE ITEM'!A179)</f>
        <v/>
      </c>
      <c r="C178" s="171" t="str">
        <f>IF('ADM-PER LINE ITEM'!G179="","",'ADM-PER LINE ITEM'!G179)</f>
        <v/>
      </c>
      <c r="D178" s="170" t="str">
        <f>IF('ADM-PER LINE ITEM'!F179="","",'ADM-PER LINE ITEM'!F179)</f>
        <v/>
      </c>
      <c r="E178" s="203" t="str">
        <f>IF('ADM-PER LINE ITEM'!E179="","",'ADM-PER LINE ITEM'!E179)</f>
        <v/>
      </c>
      <c r="F178" s="31" t="str">
        <f>IF('ADM-PER LINE ITEM'!I179="","",'ADM-PER LINE ITEM'!I179)</f>
        <v/>
      </c>
      <c r="G178" s="172" t="str">
        <f>IF('ADM-PER LINE ITEM'!K179="","",'ADM-PER LINE ITEM'!K179)</f>
        <v/>
      </c>
      <c r="H178" s="170" t="str">
        <f>IF('ADM-PER LINE ITEM'!Q179="","",'ADM-PER LINE ITEM'!Q179)</f>
        <v/>
      </c>
      <c r="I178" s="170" t="str">
        <f>IF('ADM-PER LINE ITEM'!R179="","",'ADM-PER LINE ITEM'!R179)</f>
        <v/>
      </c>
      <c r="J178" s="174" t="str">
        <f>IF(Table2[[#This Row],[Ich No]]="","",(SUMIF('STOCK OES'!B:B,Table2[[#This Row],[Ich No]],'STOCK OES'!E:E)+SUMIF('STOCK SEALING'!B:B,Table2[[#This Row],[Ich No]],'STOCK SEALING'!E:E)))</f>
        <v/>
      </c>
      <c r="K178" s="170">
        <v>0</v>
      </c>
      <c r="L178" t="str">
        <f>IFERROR(Table2[[#This Row],[REST]]-Table2[[#This Row],[Result Scan]],"")</f>
        <v/>
      </c>
      <c r="M178" t="str">
        <f>IF(Table2[[#This Row],[Balance]]="","",IF(Table2[[#This Row],[Balance]]&gt;0,"Open","close"))</f>
        <v/>
      </c>
      <c r="N178" s="174" t="str">
        <f ca="1">IF(Q178=$R$1,Table2[[#This Row],[Status]],"")</f>
        <v/>
      </c>
      <c r="Q178" s="169" t="str">
        <f ca="1">IFERROR($Q$1-Table2[[#This Row],[Delivery Date]],"")</f>
        <v/>
      </c>
      <c r="S178" t="str">
        <f>IFERROR(VLOOKUP(Table2[[#This Row],[Customer Part No]],'ICH NO'!I:M,5,0),"")</f>
        <v/>
      </c>
      <c r="T178" t="str">
        <f>IF(AND(S178="ASSY",Table2[[#This Row],[Stock]]&gt;Table2[[#This Row],[REST]]),Table2[[#This Row],[REST]],Table2[[#This Row],[Stock]])</f>
        <v/>
      </c>
    </row>
    <row r="179" spans="1:20" x14ac:dyDescent="0.3">
      <c r="A179" s="170" t="str">
        <f>IF(Table2[[#This Row],[Customer Part No]]="","",ROW()-1)</f>
        <v/>
      </c>
      <c r="B179" s="170" t="str">
        <f>IF('ADM-PER LINE ITEM'!A180="","",'ADM-PER LINE ITEM'!A180)</f>
        <v/>
      </c>
      <c r="C179" s="171" t="str">
        <f>IF('ADM-PER LINE ITEM'!G180="","",'ADM-PER LINE ITEM'!G180)</f>
        <v/>
      </c>
      <c r="D179" s="170" t="str">
        <f>IF('ADM-PER LINE ITEM'!F180="","",'ADM-PER LINE ITEM'!F180)</f>
        <v/>
      </c>
      <c r="E179" s="203" t="str">
        <f>IF('ADM-PER LINE ITEM'!E180="","",'ADM-PER LINE ITEM'!E180)</f>
        <v/>
      </c>
      <c r="F179" s="31" t="str">
        <f>IF('ADM-PER LINE ITEM'!I180="","",'ADM-PER LINE ITEM'!I180)</f>
        <v/>
      </c>
      <c r="G179" s="172" t="str">
        <f>IF('ADM-PER LINE ITEM'!K180="","",'ADM-PER LINE ITEM'!K180)</f>
        <v/>
      </c>
      <c r="H179" s="170" t="str">
        <f>IF('ADM-PER LINE ITEM'!Q180="","",'ADM-PER LINE ITEM'!Q180)</f>
        <v/>
      </c>
      <c r="I179" s="170" t="str">
        <f>IF('ADM-PER LINE ITEM'!R180="","",'ADM-PER LINE ITEM'!R180)</f>
        <v/>
      </c>
      <c r="J179" s="174" t="str">
        <f>IF(Table2[[#This Row],[Ich No]]="","",(SUMIF('STOCK OES'!B:B,Table2[[#This Row],[Ich No]],'STOCK OES'!E:E)+SUMIF('STOCK SEALING'!B:B,Table2[[#This Row],[Ich No]],'STOCK SEALING'!E:E)))</f>
        <v/>
      </c>
      <c r="K179" s="170">
        <v>0</v>
      </c>
      <c r="L179" t="str">
        <f>IFERROR(Table2[[#This Row],[REST]]-Table2[[#This Row],[Result Scan]],"")</f>
        <v/>
      </c>
      <c r="M179" t="str">
        <f>IF(Table2[[#This Row],[Balance]]="","",IF(Table2[[#This Row],[Balance]]&gt;0,"Open","close"))</f>
        <v/>
      </c>
      <c r="N179" s="174" t="str">
        <f ca="1">IF(Q179=$R$1,Table2[[#This Row],[Status]],"")</f>
        <v/>
      </c>
      <c r="Q179" s="169" t="str">
        <f ca="1">IFERROR($Q$1-Table2[[#This Row],[Delivery Date]],"")</f>
        <v/>
      </c>
      <c r="S179" t="str">
        <f>IFERROR(VLOOKUP(Table2[[#This Row],[Customer Part No]],'ICH NO'!I:M,5,0),"")</f>
        <v/>
      </c>
      <c r="T179" t="str">
        <f>IF(AND(S179="ASSY",Table2[[#This Row],[Stock]]&gt;Table2[[#This Row],[REST]]),Table2[[#This Row],[REST]],Table2[[#This Row],[Stock]])</f>
        <v/>
      </c>
    </row>
    <row r="180" spans="1:20" x14ac:dyDescent="0.3">
      <c r="A180" s="170" t="str">
        <f>IF(Table2[[#This Row],[Customer Part No]]="","",ROW()-1)</f>
        <v/>
      </c>
      <c r="B180" s="170" t="str">
        <f>IF('ADM-PER LINE ITEM'!A181="","",'ADM-PER LINE ITEM'!A181)</f>
        <v/>
      </c>
      <c r="C180" s="171" t="str">
        <f>IF('ADM-PER LINE ITEM'!G181="","",'ADM-PER LINE ITEM'!G181)</f>
        <v/>
      </c>
      <c r="D180" s="170" t="str">
        <f>IF('ADM-PER LINE ITEM'!F181="","",'ADM-PER LINE ITEM'!F181)</f>
        <v/>
      </c>
      <c r="E180" s="203" t="str">
        <f>IF('ADM-PER LINE ITEM'!E181="","",'ADM-PER LINE ITEM'!E181)</f>
        <v/>
      </c>
      <c r="F180" s="31" t="str">
        <f>IF('ADM-PER LINE ITEM'!I181="","",'ADM-PER LINE ITEM'!I181)</f>
        <v/>
      </c>
      <c r="G180" s="172" t="str">
        <f>IF('ADM-PER LINE ITEM'!K181="","",'ADM-PER LINE ITEM'!K181)</f>
        <v/>
      </c>
      <c r="H180" s="170" t="str">
        <f>IF('ADM-PER LINE ITEM'!Q181="","",'ADM-PER LINE ITEM'!Q181)</f>
        <v/>
      </c>
      <c r="I180" s="170" t="str">
        <f>IF('ADM-PER LINE ITEM'!R181="","",'ADM-PER LINE ITEM'!R181)</f>
        <v/>
      </c>
      <c r="J180" s="174" t="str">
        <f>IF(Table2[[#This Row],[Ich No]]="","",(SUMIF('STOCK OES'!B:B,Table2[[#This Row],[Ich No]],'STOCK OES'!E:E)+SUMIF('STOCK SEALING'!B:B,Table2[[#This Row],[Ich No]],'STOCK SEALING'!E:E)))</f>
        <v/>
      </c>
      <c r="K180" s="170">
        <v>0</v>
      </c>
      <c r="L180" t="str">
        <f>IFERROR(Table2[[#This Row],[REST]]-Table2[[#This Row],[Result Scan]],"")</f>
        <v/>
      </c>
      <c r="M180" t="str">
        <f>IF(Table2[[#This Row],[Balance]]="","",IF(Table2[[#This Row],[Balance]]&gt;0,"Open","close"))</f>
        <v/>
      </c>
      <c r="N180" s="174" t="str">
        <f ca="1">IF(Q180=$R$1,Table2[[#This Row],[Status]],"")</f>
        <v/>
      </c>
      <c r="Q180" s="169" t="str">
        <f ca="1">IFERROR($Q$1-Table2[[#This Row],[Delivery Date]],"")</f>
        <v/>
      </c>
      <c r="S180" t="str">
        <f>IFERROR(VLOOKUP(Table2[[#This Row],[Customer Part No]],'ICH NO'!I:M,5,0),"")</f>
        <v/>
      </c>
      <c r="T180" t="str">
        <f>IF(AND(S180="ASSY",Table2[[#This Row],[Stock]]&gt;Table2[[#This Row],[REST]]),Table2[[#This Row],[REST]],Table2[[#This Row],[Stock]])</f>
        <v/>
      </c>
    </row>
    <row r="181" spans="1:20" x14ac:dyDescent="0.3">
      <c r="A181" s="170" t="str">
        <f>IF(Table2[[#This Row],[Customer Part No]]="","",ROW()-1)</f>
        <v/>
      </c>
      <c r="B181" s="170" t="str">
        <f>IF('ADM-PER LINE ITEM'!A182="","",'ADM-PER LINE ITEM'!A182)</f>
        <v/>
      </c>
      <c r="C181" s="171" t="str">
        <f>IF('ADM-PER LINE ITEM'!G182="","",'ADM-PER LINE ITEM'!G182)</f>
        <v/>
      </c>
      <c r="D181" s="170" t="str">
        <f>IF('ADM-PER LINE ITEM'!F182="","",'ADM-PER LINE ITEM'!F182)</f>
        <v/>
      </c>
      <c r="E181" s="203" t="str">
        <f>IF('ADM-PER LINE ITEM'!E182="","",'ADM-PER LINE ITEM'!E182)</f>
        <v/>
      </c>
      <c r="F181" s="31" t="str">
        <f>IF('ADM-PER LINE ITEM'!I182="","",'ADM-PER LINE ITEM'!I182)</f>
        <v/>
      </c>
      <c r="G181" s="172" t="str">
        <f>IF('ADM-PER LINE ITEM'!K182="","",'ADM-PER LINE ITEM'!K182)</f>
        <v/>
      </c>
      <c r="H181" s="170" t="str">
        <f>IF('ADM-PER LINE ITEM'!Q182="","",'ADM-PER LINE ITEM'!Q182)</f>
        <v/>
      </c>
      <c r="I181" s="170" t="str">
        <f>IF('ADM-PER LINE ITEM'!R182="","",'ADM-PER LINE ITEM'!R182)</f>
        <v/>
      </c>
      <c r="J181" s="174" t="str">
        <f>IF(Table2[[#This Row],[Ich No]]="","",(SUMIF('STOCK OES'!B:B,Table2[[#This Row],[Ich No]],'STOCK OES'!E:E)+SUMIF('STOCK SEALING'!B:B,Table2[[#This Row],[Ich No]],'STOCK SEALING'!E:E)))</f>
        <v/>
      </c>
      <c r="K181" s="170">
        <v>0</v>
      </c>
      <c r="L181" t="str">
        <f>IFERROR(Table2[[#This Row],[REST]]-Table2[[#This Row],[Result Scan]],"")</f>
        <v/>
      </c>
      <c r="M181" t="str">
        <f>IF(Table2[[#This Row],[Balance]]="","",IF(Table2[[#This Row],[Balance]]&gt;0,"Open","close"))</f>
        <v/>
      </c>
      <c r="N181" s="174" t="str">
        <f ca="1">IF(Q181=$R$1,Table2[[#This Row],[Status]],"")</f>
        <v/>
      </c>
      <c r="Q181" s="169" t="str">
        <f ca="1">IFERROR($Q$1-Table2[[#This Row],[Delivery Date]],"")</f>
        <v/>
      </c>
      <c r="S181" t="str">
        <f>IFERROR(VLOOKUP(Table2[[#This Row],[Customer Part No]],'ICH NO'!I:M,5,0),"")</f>
        <v/>
      </c>
      <c r="T181" t="str">
        <f>IF(AND(S181="ASSY",Table2[[#This Row],[Stock]]&gt;Table2[[#This Row],[REST]]),Table2[[#This Row],[REST]],Table2[[#This Row],[Stock]])</f>
        <v/>
      </c>
    </row>
    <row r="182" spans="1:20" x14ac:dyDescent="0.3">
      <c r="A182" s="170" t="str">
        <f>IF(Table2[[#This Row],[Customer Part No]]="","",ROW()-1)</f>
        <v/>
      </c>
      <c r="B182" s="170" t="str">
        <f>IF('ADM-PER LINE ITEM'!A183="","",'ADM-PER LINE ITEM'!A183)</f>
        <v/>
      </c>
      <c r="C182" s="171" t="str">
        <f>IF('ADM-PER LINE ITEM'!G183="","",'ADM-PER LINE ITEM'!G183)</f>
        <v/>
      </c>
      <c r="D182" s="170" t="str">
        <f>IF('ADM-PER LINE ITEM'!F183="","",'ADM-PER LINE ITEM'!F183)</f>
        <v/>
      </c>
      <c r="E182" s="203" t="str">
        <f>IF('ADM-PER LINE ITEM'!E183="","",'ADM-PER LINE ITEM'!E183)</f>
        <v/>
      </c>
      <c r="F182" s="31" t="str">
        <f>IF('ADM-PER LINE ITEM'!I183="","",'ADM-PER LINE ITEM'!I183)</f>
        <v/>
      </c>
      <c r="G182" s="172" t="str">
        <f>IF('ADM-PER LINE ITEM'!K183="","",'ADM-PER LINE ITEM'!K183)</f>
        <v/>
      </c>
      <c r="H182" s="170" t="str">
        <f>IF('ADM-PER LINE ITEM'!Q183="","",'ADM-PER LINE ITEM'!Q183)</f>
        <v/>
      </c>
      <c r="I182" s="170" t="str">
        <f>IF('ADM-PER LINE ITEM'!R183="","",'ADM-PER LINE ITEM'!R183)</f>
        <v/>
      </c>
      <c r="J182" s="174" t="str">
        <f>IF(Table2[[#This Row],[Ich No]]="","",(SUMIF('STOCK OES'!B:B,Table2[[#This Row],[Ich No]],'STOCK OES'!E:E)+SUMIF('STOCK SEALING'!B:B,Table2[[#This Row],[Ich No]],'STOCK SEALING'!E:E)))</f>
        <v/>
      </c>
      <c r="K182" s="170">
        <v>0</v>
      </c>
      <c r="L182" t="str">
        <f>IFERROR(Table2[[#This Row],[REST]]-Table2[[#This Row],[Result Scan]],"")</f>
        <v/>
      </c>
      <c r="M182" t="str">
        <f>IF(Table2[[#This Row],[Balance]]="","",IF(Table2[[#This Row],[Balance]]&gt;0,"Open","close"))</f>
        <v/>
      </c>
      <c r="N182" s="174" t="str">
        <f ca="1">IF(Q182=$R$1,Table2[[#This Row],[Status]],"")</f>
        <v/>
      </c>
      <c r="Q182" s="169" t="str">
        <f ca="1">IFERROR($Q$1-Table2[[#This Row],[Delivery Date]],"")</f>
        <v/>
      </c>
      <c r="S182" t="str">
        <f>IFERROR(VLOOKUP(Table2[[#This Row],[Customer Part No]],'ICH NO'!I:M,5,0),"")</f>
        <v/>
      </c>
      <c r="T182" t="str">
        <f>IF(AND(S182="ASSY",Table2[[#This Row],[Stock]]&gt;Table2[[#This Row],[REST]]),Table2[[#This Row],[REST]],Table2[[#This Row],[Stock]])</f>
        <v/>
      </c>
    </row>
    <row r="183" spans="1:20" x14ac:dyDescent="0.3">
      <c r="A183" s="170" t="str">
        <f>IF(Table2[[#This Row],[Customer Part No]]="","",ROW()-1)</f>
        <v/>
      </c>
      <c r="B183" s="170" t="str">
        <f>IF('ADM-PER LINE ITEM'!A184="","",'ADM-PER LINE ITEM'!A184)</f>
        <v/>
      </c>
      <c r="C183" s="171" t="str">
        <f>IF('ADM-PER LINE ITEM'!G184="","",'ADM-PER LINE ITEM'!G184)</f>
        <v/>
      </c>
      <c r="D183" s="170" t="str">
        <f>IF('ADM-PER LINE ITEM'!F184="","",'ADM-PER LINE ITEM'!F184)</f>
        <v/>
      </c>
      <c r="E183" s="203" t="str">
        <f>IF('ADM-PER LINE ITEM'!E184="","",'ADM-PER LINE ITEM'!E184)</f>
        <v/>
      </c>
      <c r="F183" s="31" t="str">
        <f>IF('ADM-PER LINE ITEM'!I184="","",'ADM-PER LINE ITEM'!I184)</f>
        <v/>
      </c>
      <c r="G183" s="172" t="str">
        <f>IF('ADM-PER LINE ITEM'!K184="","",'ADM-PER LINE ITEM'!K184)</f>
        <v/>
      </c>
      <c r="H183" s="170" t="str">
        <f>IF('ADM-PER LINE ITEM'!Q184="","",'ADM-PER LINE ITEM'!Q184)</f>
        <v/>
      </c>
      <c r="I183" s="170" t="str">
        <f>IF('ADM-PER LINE ITEM'!R184="","",'ADM-PER LINE ITEM'!R184)</f>
        <v/>
      </c>
      <c r="J183" s="174" t="str">
        <f>IF(Table2[[#This Row],[Ich No]]="","",(SUMIF('STOCK OES'!B:B,Table2[[#This Row],[Ich No]],'STOCK OES'!E:E)+SUMIF('STOCK SEALING'!B:B,Table2[[#This Row],[Ich No]],'STOCK SEALING'!E:E)))</f>
        <v/>
      </c>
      <c r="K183" s="170">
        <v>0</v>
      </c>
      <c r="L183" t="str">
        <f>IFERROR(Table2[[#This Row],[REST]]-Table2[[#This Row],[Result Scan]],"")</f>
        <v/>
      </c>
      <c r="M183" t="str">
        <f>IF(Table2[[#This Row],[Balance]]="","",IF(Table2[[#This Row],[Balance]]&gt;0,"Open","close"))</f>
        <v/>
      </c>
      <c r="N183" s="174" t="str">
        <f ca="1">IF(Q183=$R$1,Table2[[#This Row],[Status]],"")</f>
        <v/>
      </c>
      <c r="Q183" s="169" t="str">
        <f ca="1">IFERROR($Q$1-Table2[[#This Row],[Delivery Date]],"")</f>
        <v/>
      </c>
      <c r="S183" t="str">
        <f>IFERROR(VLOOKUP(Table2[[#This Row],[Customer Part No]],'ICH NO'!I:M,5,0),"")</f>
        <v/>
      </c>
      <c r="T183" t="str">
        <f>IF(AND(S183="ASSY",Table2[[#This Row],[Stock]]&gt;Table2[[#This Row],[REST]]),Table2[[#This Row],[REST]],Table2[[#This Row],[Stock]])</f>
        <v/>
      </c>
    </row>
    <row r="184" spans="1:20" x14ac:dyDescent="0.3">
      <c r="A184" s="170" t="str">
        <f>IF(Table2[[#This Row],[Customer Part No]]="","",ROW()-1)</f>
        <v/>
      </c>
      <c r="B184" s="170" t="str">
        <f>IF('ADM-PER LINE ITEM'!A185="","",'ADM-PER LINE ITEM'!A185)</f>
        <v/>
      </c>
      <c r="C184" s="171" t="str">
        <f>IF('ADM-PER LINE ITEM'!G185="","",'ADM-PER LINE ITEM'!G185)</f>
        <v/>
      </c>
      <c r="D184" s="170" t="str">
        <f>IF('ADM-PER LINE ITEM'!F185="","",'ADM-PER LINE ITEM'!F185)</f>
        <v/>
      </c>
      <c r="E184" s="203" t="str">
        <f>IF('ADM-PER LINE ITEM'!E185="","",'ADM-PER LINE ITEM'!E185)</f>
        <v/>
      </c>
      <c r="F184" s="31" t="str">
        <f>IF('ADM-PER LINE ITEM'!I185="","",'ADM-PER LINE ITEM'!I185)</f>
        <v/>
      </c>
      <c r="G184" s="172" t="str">
        <f>IF('ADM-PER LINE ITEM'!K185="","",'ADM-PER LINE ITEM'!K185)</f>
        <v/>
      </c>
      <c r="H184" s="170" t="str">
        <f>IF('ADM-PER LINE ITEM'!Q185="","",'ADM-PER LINE ITEM'!Q185)</f>
        <v/>
      </c>
      <c r="I184" s="170" t="str">
        <f>IF('ADM-PER LINE ITEM'!R185="","",'ADM-PER LINE ITEM'!R185)</f>
        <v/>
      </c>
      <c r="J184" s="174" t="str">
        <f>IF(Table2[[#This Row],[Ich No]]="","",(SUMIF('STOCK OES'!B:B,Table2[[#This Row],[Ich No]],'STOCK OES'!E:E)+SUMIF('STOCK SEALING'!B:B,Table2[[#This Row],[Ich No]],'STOCK SEALING'!E:E)))</f>
        <v/>
      </c>
      <c r="K184" s="170">
        <v>0</v>
      </c>
      <c r="L184" t="str">
        <f>IFERROR(Table2[[#This Row],[REST]]-Table2[[#This Row],[Result Scan]],"")</f>
        <v/>
      </c>
      <c r="M184" t="str">
        <f>IF(Table2[[#This Row],[Balance]]="","",IF(Table2[[#This Row],[Balance]]&gt;0,"Open","close"))</f>
        <v/>
      </c>
      <c r="N184" s="174" t="str">
        <f ca="1">IF(Q184=$R$1,Table2[[#This Row],[Status]],"")</f>
        <v/>
      </c>
      <c r="Q184" s="169" t="str">
        <f ca="1">IFERROR($Q$1-Table2[[#This Row],[Delivery Date]],"")</f>
        <v/>
      </c>
      <c r="S184" t="str">
        <f>IFERROR(VLOOKUP(Table2[[#This Row],[Customer Part No]],'ICH NO'!I:M,5,0),"")</f>
        <v/>
      </c>
      <c r="T184" t="str">
        <f>IF(AND(S184="ASSY",Table2[[#This Row],[Stock]]&gt;Table2[[#This Row],[REST]]),Table2[[#This Row],[REST]],Table2[[#This Row],[Stock]])</f>
        <v/>
      </c>
    </row>
    <row r="185" spans="1:20" x14ac:dyDescent="0.3">
      <c r="A185" s="170" t="str">
        <f>IF(Table2[[#This Row],[Customer Part No]]="","",ROW()-1)</f>
        <v/>
      </c>
      <c r="B185" s="170" t="str">
        <f>IF('ADM-PER LINE ITEM'!A186="","",'ADM-PER LINE ITEM'!A186)</f>
        <v/>
      </c>
      <c r="C185" s="171" t="str">
        <f>IF('ADM-PER LINE ITEM'!G186="","",'ADM-PER LINE ITEM'!G186)</f>
        <v/>
      </c>
      <c r="D185" s="170" t="str">
        <f>IF('ADM-PER LINE ITEM'!F186="","",'ADM-PER LINE ITEM'!F186)</f>
        <v/>
      </c>
      <c r="E185" s="203" t="str">
        <f>IF('ADM-PER LINE ITEM'!E186="","",'ADM-PER LINE ITEM'!E186)</f>
        <v/>
      </c>
      <c r="F185" s="31" t="str">
        <f>IF('ADM-PER LINE ITEM'!I186="","",'ADM-PER LINE ITEM'!I186)</f>
        <v/>
      </c>
      <c r="G185" s="172" t="str">
        <f>IF('ADM-PER LINE ITEM'!K186="","",'ADM-PER LINE ITEM'!K186)</f>
        <v/>
      </c>
      <c r="H185" s="170" t="str">
        <f>IF('ADM-PER LINE ITEM'!Q186="","",'ADM-PER LINE ITEM'!Q186)</f>
        <v/>
      </c>
      <c r="I185" s="170" t="str">
        <f>IF('ADM-PER LINE ITEM'!R186="","",'ADM-PER LINE ITEM'!R186)</f>
        <v/>
      </c>
      <c r="J185" s="174" t="str">
        <f>IF(Table2[[#This Row],[Ich No]]="","",(SUMIF('STOCK OES'!B:B,Table2[[#This Row],[Ich No]],'STOCK OES'!E:E)+SUMIF('STOCK SEALING'!B:B,Table2[[#This Row],[Ich No]],'STOCK SEALING'!E:E)))</f>
        <v/>
      </c>
      <c r="K185" s="170">
        <v>0</v>
      </c>
      <c r="L185" t="str">
        <f>IFERROR(Table2[[#This Row],[REST]]-Table2[[#This Row],[Result Scan]],"")</f>
        <v/>
      </c>
      <c r="M185" t="str">
        <f>IF(Table2[[#This Row],[Balance]]="","",IF(Table2[[#This Row],[Balance]]&gt;0,"Open","close"))</f>
        <v/>
      </c>
      <c r="N185" s="174" t="str">
        <f ca="1">IF(Q185=$R$1,Table2[[#This Row],[Status]],"")</f>
        <v/>
      </c>
      <c r="Q185" s="169" t="str">
        <f ca="1">IFERROR($Q$1-Table2[[#This Row],[Delivery Date]],"")</f>
        <v/>
      </c>
      <c r="S185" t="str">
        <f>IFERROR(VLOOKUP(Table2[[#This Row],[Customer Part No]],'ICH NO'!I:M,5,0),"")</f>
        <v/>
      </c>
      <c r="T185" t="str">
        <f>IF(AND(S185="ASSY",Table2[[#This Row],[Stock]]&gt;Table2[[#This Row],[REST]]),Table2[[#This Row],[REST]],Table2[[#This Row],[Stock]])</f>
        <v/>
      </c>
    </row>
    <row r="186" spans="1:20" x14ac:dyDescent="0.3">
      <c r="A186" s="170" t="str">
        <f>IF(Table2[[#This Row],[Customer Part No]]="","",ROW()-1)</f>
        <v/>
      </c>
      <c r="B186" s="170" t="str">
        <f>IF('ADM-PER LINE ITEM'!A187="","",'ADM-PER LINE ITEM'!A187)</f>
        <v/>
      </c>
      <c r="C186" s="171" t="str">
        <f>IF('ADM-PER LINE ITEM'!G187="","",'ADM-PER LINE ITEM'!G187)</f>
        <v/>
      </c>
      <c r="D186" s="170" t="str">
        <f>IF('ADM-PER LINE ITEM'!F187="","",'ADM-PER LINE ITEM'!F187)</f>
        <v/>
      </c>
      <c r="E186" s="203" t="str">
        <f>IF('ADM-PER LINE ITEM'!E187="","",'ADM-PER LINE ITEM'!E187)</f>
        <v/>
      </c>
      <c r="F186" s="31" t="str">
        <f>IF('ADM-PER LINE ITEM'!I187="","",'ADM-PER LINE ITEM'!I187)</f>
        <v/>
      </c>
      <c r="G186" s="172" t="str">
        <f>IF('ADM-PER LINE ITEM'!K187="","",'ADM-PER LINE ITEM'!K187)</f>
        <v/>
      </c>
      <c r="H186" s="170" t="str">
        <f>IF('ADM-PER LINE ITEM'!Q187="","",'ADM-PER LINE ITEM'!Q187)</f>
        <v/>
      </c>
      <c r="I186" s="170" t="str">
        <f>IF('ADM-PER LINE ITEM'!R187="","",'ADM-PER LINE ITEM'!R187)</f>
        <v/>
      </c>
      <c r="J186" s="174" t="str">
        <f>IF(Table2[[#This Row],[Ich No]]="","",(SUMIF('STOCK OES'!B:B,Table2[[#This Row],[Ich No]],'STOCK OES'!E:E)+SUMIF('STOCK SEALING'!B:B,Table2[[#This Row],[Ich No]],'STOCK SEALING'!E:E)))</f>
        <v/>
      </c>
      <c r="K186" s="170">
        <v>0</v>
      </c>
      <c r="L186" t="str">
        <f>IFERROR(Table2[[#This Row],[REST]]-Table2[[#This Row],[Result Scan]],"")</f>
        <v/>
      </c>
      <c r="M186" t="str">
        <f>IF(Table2[[#This Row],[Balance]]="","",IF(Table2[[#This Row],[Balance]]&gt;0,"Open","close"))</f>
        <v/>
      </c>
      <c r="N186" s="174" t="str">
        <f ca="1">IF(Q186=$R$1,Table2[[#This Row],[Status]],"")</f>
        <v/>
      </c>
      <c r="Q186" s="169" t="str">
        <f ca="1">IFERROR($Q$1-Table2[[#This Row],[Delivery Date]],"")</f>
        <v/>
      </c>
      <c r="S186" t="str">
        <f>IFERROR(VLOOKUP(Table2[[#This Row],[Customer Part No]],'ICH NO'!I:M,5,0),"")</f>
        <v/>
      </c>
      <c r="T186" t="str">
        <f>IF(AND(S186="ASSY",Table2[[#This Row],[Stock]]&gt;Table2[[#This Row],[REST]]),Table2[[#This Row],[REST]],Table2[[#This Row],[Stock]])</f>
        <v/>
      </c>
    </row>
    <row r="187" spans="1:20" x14ac:dyDescent="0.3">
      <c r="A187" s="170" t="str">
        <f>IF(Table2[[#This Row],[Customer Part No]]="","",ROW()-1)</f>
        <v/>
      </c>
      <c r="B187" s="170" t="str">
        <f>IF('ADM-PER LINE ITEM'!A188="","",'ADM-PER LINE ITEM'!A188)</f>
        <v/>
      </c>
      <c r="C187" s="171" t="str">
        <f>IF('ADM-PER LINE ITEM'!G188="","",'ADM-PER LINE ITEM'!G188)</f>
        <v/>
      </c>
      <c r="D187" s="170" t="str">
        <f>IF('ADM-PER LINE ITEM'!F188="","",'ADM-PER LINE ITEM'!F188)</f>
        <v/>
      </c>
      <c r="E187" s="203" t="str">
        <f>IF('ADM-PER LINE ITEM'!E188="","",'ADM-PER LINE ITEM'!E188)</f>
        <v/>
      </c>
      <c r="F187" s="31" t="str">
        <f>IF('ADM-PER LINE ITEM'!I188="","",'ADM-PER LINE ITEM'!I188)</f>
        <v/>
      </c>
      <c r="G187" s="172" t="str">
        <f>IF('ADM-PER LINE ITEM'!K188="","",'ADM-PER LINE ITEM'!K188)</f>
        <v/>
      </c>
      <c r="H187" s="170" t="str">
        <f>IF('ADM-PER LINE ITEM'!Q188="","",'ADM-PER LINE ITEM'!Q188)</f>
        <v/>
      </c>
      <c r="I187" s="170" t="str">
        <f>IF('ADM-PER LINE ITEM'!R188="","",'ADM-PER LINE ITEM'!R188)</f>
        <v/>
      </c>
      <c r="J187" s="174" t="str">
        <f>IF(Table2[[#This Row],[Ich No]]="","",(SUMIF('STOCK OES'!B:B,Table2[[#This Row],[Ich No]],'STOCK OES'!E:E)+SUMIF('STOCK SEALING'!B:B,Table2[[#This Row],[Ich No]],'STOCK SEALING'!E:E)))</f>
        <v/>
      </c>
      <c r="K187" s="170">
        <v>0</v>
      </c>
      <c r="L187" t="str">
        <f>IFERROR(Table2[[#This Row],[REST]]-Table2[[#This Row],[Result Scan]],"")</f>
        <v/>
      </c>
      <c r="M187" t="str">
        <f>IF(Table2[[#This Row],[Balance]]="","",IF(Table2[[#This Row],[Balance]]&gt;0,"Open","close"))</f>
        <v/>
      </c>
      <c r="N187" s="174" t="str">
        <f ca="1">IF(Q187=$R$1,Table2[[#This Row],[Status]],"")</f>
        <v/>
      </c>
      <c r="Q187" s="169" t="str">
        <f ca="1">IFERROR($Q$1-Table2[[#This Row],[Delivery Date]],"")</f>
        <v/>
      </c>
      <c r="S187" t="str">
        <f>IFERROR(VLOOKUP(Table2[[#This Row],[Customer Part No]],'ICH NO'!I:M,5,0),"")</f>
        <v/>
      </c>
      <c r="T187" t="str">
        <f>IF(AND(S187="ASSY",Table2[[#This Row],[Stock]]&gt;Table2[[#This Row],[REST]]),Table2[[#This Row],[REST]],Table2[[#This Row],[Stock]])</f>
        <v/>
      </c>
    </row>
    <row r="188" spans="1:20" x14ac:dyDescent="0.3">
      <c r="A188" s="170" t="str">
        <f>IF(Table2[[#This Row],[Customer Part No]]="","",ROW()-1)</f>
        <v/>
      </c>
      <c r="B188" s="170" t="str">
        <f>IF('ADM-PER LINE ITEM'!A189="","",'ADM-PER LINE ITEM'!A189)</f>
        <v/>
      </c>
      <c r="C188" s="171" t="str">
        <f>IF('ADM-PER LINE ITEM'!G189="","",'ADM-PER LINE ITEM'!G189)</f>
        <v/>
      </c>
      <c r="D188" s="170" t="str">
        <f>IF('ADM-PER LINE ITEM'!F189="","",'ADM-PER LINE ITEM'!F189)</f>
        <v/>
      </c>
      <c r="E188" s="203" t="str">
        <f>IF('ADM-PER LINE ITEM'!E189="","",'ADM-PER LINE ITEM'!E189)</f>
        <v/>
      </c>
      <c r="F188" s="31" t="str">
        <f>IF('ADM-PER LINE ITEM'!I189="","",'ADM-PER LINE ITEM'!I189)</f>
        <v/>
      </c>
      <c r="G188" s="172" t="str">
        <f>IF('ADM-PER LINE ITEM'!K189="","",'ADM-PER LINE ITEM'!K189)</f>
        <v/>
      </c>
      <c r="H188" s="170" t="str">
        <f>IF('ADM-PER LINE ITEM'!Q189="","",'ADM-PER LINE ITEM'!Q189)</f>
        <v/>
      </c>
      <c r="I188" s="170" t="str">
        <f>IF('ADM-PER LINE ITEM'!R189="","",'ADM-PER LINE ITEM'!R189)</f>
        <v/>
      </c>
      <c r="J188" s="174" t="str">
        <f>IF(Table2[[#This Row],[Ich No]]="","",(SUMIF('STOCK OES'!B:B,Table2[[#This Row],[Ich No]],'STOCK OES'!E:E)+SUMIF('STOCK SEALING'!B:B,Table2[[#This Row],[Ich No]],'STOCK SEALING'!E:E)))</f>
        <v/>
      </c>
      <c r="K188" s="170">
        <v>0</v>
      </c>
      <c r="L188" t="str">
        <f>IFERROR(Table2[[#This Row],[REST]]-Table2[[#This Row],[Result Scan]],"")</f>
        <v/>
      </c>
      <c r="M188" t="str">
        <f>IF(Table2[[#This Row],[Balance]]="","",IF(Table2[[#This Row],[Balance]]&gt;0,"Open","close"))</f>
        <v/>
      </c>
      <c r="N188" s="174" t="str">
        <f ca="1">IF(Q188=$R$1,Table2[[#This Row],[Status]],"")</f>
        <v/>
      </c>
      <c r="Q188" s="169" t="str">
        <f ca="1">IFERROR($Q$1-Table2[[#This Row],[Delivery Date]],"")</f>
        <v/>
      </c>
      <c r="S188" t="str">
        <f>IFERROR(VLOOKUP(Table2[[#This Row],[Customer Part No]],'ICH NO'!I:M,5,0),"")</f>
        <v/>
      </c>
      <c r="T188" t="str">
        <f>IF(AND(S188="ASSY",Table2[[#This Row],[Stock]]&gt;Table2[[#This Row],[REST]]),Table2[[#This Row],[REST]],Table2[[#This Row],[Stock]])</f>
        <v/>
      </c>
    </row>
    <row r="189" spans="1:20" x14ac:dyDescent="0.3">
      <c r="A189" s="170" t="str">
        <f>IF(Table2[[#This Row],[Customer Part No]]="","",ROW()-1)</f>
        <v/>
      </c>
      <c r="B189" s="170" t="str">
        <f>IF('ADM-PER LINE ITEM'!A190="","",'ADM-PER LINE ITEM'!A190)</f>
        <v/>
      </c>
      <c r="C189" s="171" t="str">
        <f>IF('ADM-PER LINE ITEM'!G190="","",'ADM-PER LINE ITEM'!G190)</f>
        <v/>
      </c>
      <c r="D189" s="170" t="str">
        <f>IF('ADM-PER LINE ITEM'!F190="","",'ADM-PER LINE ITEM'!F190)</f>
        <v/>
      </c>
      <c r="E189" s="203" t="str">
        <f>IF('ADM-PER LINE ITEM'!E190="","",'ADM-PER LINE ITEM'!E190)</f>
        <v/>
      </c>
      <c r="F189" s="31" t="str">
        <f>IF('ADM-PER LINE ITEM'!I190="","",'ADM-PER LINE ITEM'!I190)</f>
        <v/>
      </c>
      <c r="G189" s="172" t="str">
        <f>IF('ADM-PER LINE ITEM'!K190="","",'ADM-PER LINE ITEM'!K190)</f>
        <v/>
      </c>
      <c r="H189" s="170" t="str">
        <f>IF('ADM-PER LINE ITEM'!Q190="","",'ADM-PER LINE ITEM'!Q190)</f>
        <v/>
      </c>
      <c r="I189" s="170" t="str">
        <f>IF('ADM-PER LINE ITEM'!R190="","",'ADM-PER LINE ITEM'!R190)</f>
        <v/>
      </c>
      <c r="J189" s="174" t="str">
        <f>IF(Table2[[#This Row],[Ich No]]="","",(SUMIF('STOCK OES'!B:B,Table2[[#This Row],[Ich No]],'STOCK OES'!E:E)+SUMIF('STOCK SEALING'!B:B,Table2[[#This Row],[Ich No]],'STOCK SEALING'!E:E)))</f>
        <v/>
      </c>
      <c r="K189" s="170">
        <v>0</v>
      </c>
      <c r="L189" t="str">
        <f>IFERROR(Table2[[#This Row],[REST]]-Table2[[#This Row],[Result Scan]],"")</f>
        <v/>
      </c>
      <c r="M189" t="str">
        <f>IF(Table2[[#This Row],[Balance]]="","",IF(Table2[[#This Row],[Balance]]&gt;0,"Open","close"))</f>
        <v/>
      </c>
      <c r="N189" s="174" t="str">
        <f ca="1">IF(Q189=$R$1,Table2[[#This Row],[Status]],"")</f>
        <v/>
      </c>
      <c r="Q189" s="169" t="str">
        <f ca="1">IFERROR($Q$1-Table2[[#This Row],[Delivery Date]],"")</f>
        <v/>
      </c>
      <c r="S189" t="str">
        <f>IFERROR(VLOOKUP(Table2[[#This Row],[Customer Part No]],'ICH NO'!I:M,5,0),"")</f>
        <v/>
      </c>
      <c r="T189" t="str">
        <f>IF(AND(S189="ASSY",Table2[[#This Row],[Stock]]&gt;Table2[[#This Row],[REST]]),Table2[[#This Row],[REST]],Table2[[#This Row],[Stock]])</f>
        <v/>
      </c>
    </row>
    <row r="190" spans="1:20" x14ac:dyDescent="0.3">
      <c r="A190" s="170" t="str">
        <f>IF(Table2[[#This Row],[Customer Part No]]="","",ROW()-1)</f>
        <v/>
      </c>
      <c r="B190" s="170" t="str">
        <f>IF('ADM-PER LINE ITEM'!A191="","",'ADM-PER LINE ITEM'!A191)</f>
        <v/>
      </c>
      <c r="C190" s="171" t="str">
        <f>IF('ADM-PER LINE ITEM'!G191="","",'ADM-PER LINE ITEM'!G191)</f>
        <v/>
      </c>
      <c r="D190" s="170" t="str">
        <f>IF('ADM-PER LINE ITEM'!F191="","",'ADM-PER LINE ITEM'!F191)</f>
        <v/>
      </c>
      <c r="E190" s="203" t="str">
        <f>IF('ADM-PER LINE ITEM'!E191="","",'ADM-PER LINE ITEM'!E191)</f>
        <v/>
      </c>
      <c r="F190" s="31" t="str">
        <f>IF('ADM-PER LINE ITEM'!I191="","",'ADM-PER LINE ITEM'!I191)</f>
        <v/>
      </c>
      <c r="G190" s="172" t="str">
        <f>IF('ADM-PER LINE ITEM'!K191="","",'ADM-PER LINE ITEM'!K191)</f>
        <v/>
      </c>
      <c r="H190" s="170" t="str">
        <f>IF('ADM-PER LINE ITEM'!Q191="","",'ADM-PER LINE ITEM'!Q191)</f>
        <v/>
      </c>
      <c r="I190" s="170" t="str">
        <f>IF('ADM-PER LINE ITEM'!R191="","",'ADM-PER LINE ITEM'!R191)</f>
        <v/>
      </c>
      <c r="J190" s="174" t="str">
        <f>IF(Table2[[#This Row],[Ich No]]="","",(SUMIF('STOCK OES'!B:B,Table2[[#This Row],[Ich No]],'STOCK OES'!E:E)+SUMIF('STOCK SEALING'!B:B,Table2[[#This Row],[Ich No]],'STOCK SEALING'!E:E)))</f>
        <v/>
      </c>
      <c r="K190" s="170">
        <v>0</v>
      </c>
      <c r="L190" t="str">
        <f>IFERROR(Table2[[#This Row],[REST]]-Table2[[#This Row],[Result Scan]],"")</f>
        <v/>
      </c>
      <c r="M190" t="str">
        <f>IF(Table2[[#This Row],[Balance]]="","",IF(Table2[[#This Row],[Balance]]&gt;0,"Open","close"))</f>
        <v/>
      </c>
      <c r="N190" s="174" t="str">
        <f ca="1">IF(Q190=$R$1,Table2[[#This Row],[Status]],"")</f>
        <v/>
      </c>
      <c r="Q190" s="169" t="str">
        <f ca="1">IFERROR($Q$1-Table2[[#This Row],[Delivery Date]],"")</f>
        <v/>
      </c>
      <c r="S190" t="str">
        <f>IFERROR(VLOOKUP(Table2[[#This Row],[Customer Part No]],'ICH NO'!I:M,5,0),"")</f>
        <v/>
      </c>
      <c r="T190" t="str">
        <f>IF(AND(S190="ASSY",Table2[[#This Row],[Stock]]&gt;Table2[[#This Row],[REST]]),Table2[[#This Row],[REST]],Table2[[#This Row],[Stock]])</f>
        <v/>
      </c>
    </row>
    <row r="191" spans="1:20" x14ac:dyDescent="0.3">
      <c r="A191" s="170" t="str">
        <f>IF(Table2[[#This Row],[Customer Part No]]="","",ROW()-1)</f>
        <v/>
      </c>
      <c r="B191" s="170" t="str">
        <f>IF('ADM-PER LINE ITEM'!A192="","",'ADM-PER LINE ITEM'!A192)</f>
        <v/>
      </c>
      <c r="C191" s="171" t="str">
        <f>IF('ADM-PER LINE ITEM'!G192="","",'ADM-PER LINE ITEM'!G192)</f>
        <v/>
      </c>
      <c r="D191" s="170" t="str">
        <f>IF('ADM-PER LINE ITEM'!F192="","",'ADM-PER LINE ITEM'!F192)</f>
        <v/>
      </c>
      <c r="E191" s="203" t="str">
        <f>IF('ADM-PER LINE ITEM'!E192="","",'ADM-PER LINE ITEM'!E192)</f>
        <v/>
      </c>
      <c r="F191" s="31" t="str">
        <f>IF('ADM-PER LINE ITEM'!I192="","",'ADM-PER LINE ITEM'!I192)</f>
        <v/>
      </c>
      <c r="G191" s="172" t="str">
        <f>IF('ADM-PER LINE ITEM'!K192="","",'ADM-PER LINE ITEM'!K192)</f>
        <v/>
      </c>
      <c r="H191" s="170" t="str">
        <f>IF('ADM-PER LINE ITEM'!Q192="","",'ADM-PER LINE ITEM'!Q192)</f>
        <v/>
      </c>
      <c r="I191" s="170" t="str">
        <f>IF('ADM-PER LINE ITEM'!R192="","",'ADM-PER LINE ITEM'!R192)</f>
        <v/>
      </c>
      <c r="J191" s="174" t="str">
        <f>IF(Table2[[#This Row],[Ich No]]="","",(SUMIF('STOCK OES'!B:B,Table2[[#This Row],[Ich No]],'STOCK OES'!E:E)+SUMIF('STOCK SEALING'!B:B,Table2[[#This Row],[Ich No]],'STOCK SEALING'!E:E)))</f>
        <v/>
      </c>
      <c r="K191" s="170">
        <v>0</v>
      </c>
      <c r="L191" t="str">
        <f>IFERROR(Table2[[#This Row],[REST]]-Table2[[#This Row],[Result Scan]],"")</f>
        <v/>
      </c>
      <c r="M191" t="str">
        <f>IF(Table2[[#This Row],[Balance]]="","",IF(Table2[[#This Row],[Balance]]&gt;0,"Open","close"))</f>
        <v/>
      </c>
      <c r="N191" s="174" t="str">
        <f ca="1">IF(Q191=$R$1,Table2[[#This Row],[Status]],"")</f>
        <v/>
      </c>
      <c r="Q191" s="169" t="str">
        <f ca="1">IFERROR($Q$1-Table2[[#This Row],[Delivery Date]],"")</f>
        <v/>
      </c>
      <c r="S191" t="str">
        <f>IFERROR(VLOOKUP(Table2[[#This Row],[Customer Part No]],'ICH NO'!I:M,5,0),"")</f>
        <v/>
      </c>
      <c r="T191" t="str">
        <f>IF(AND(S191="ASSY",Table2[[#This Row],[Stock]]&gt;Table2[[#This Row],[REST]]),Table2[[#This Row],[REST]],Table2[[#This Row],[Stock]])</f>
        <v/>
      </c>
    </row>
    <row r="192" spans="1:20" x14ac:dyDescent="0.3">
      <c r="A192" s="170" t="str">
        <f>IF(Table2[[#This Row],[Customer Part No]]="","",ROW()-1)</f>
        <v/>
      </c>
      <c r="B192" s="170" t="str">
        <f>IF('ADM-PER LINE ITEM'!A193="","",'ADM-PER LINE ITEM'!A193)</f>
        <v/>
      </c>
      <c r="C192" s="171" t="str">
        <f>IF('ADM-PER LINE ITEM'!G193="","",'ADM-PER LINE ITEM'!G193)</f>
        <v/>
      </c>
      <c r="D192" s="170" t="str">
        <f>IF('ADM-PER LINE ITEM'!F193="","",'ADM-PER LINE ITEM'!F193)</f>
        <v/>
      </c>
      <c r="E192" s="203" t="str">
        <f>IF('ADM-PER LINE ITEM'!E193="","",'ADM-PER LINE ITEM'!E193)</f>
        <v/>
      </c>
      <c r="F192" s="31" t="str">
        <f>IF('ADM-PER LINE ITEM'!I193="","",'ADM-PER LINE ITEM'!I193)</f>
        <v/>
      </c>
      <c r="G192" s="172" t="str">
        <f>IF('ADM-PER LINE ITEM'!K193="","",'ADM-PER LINE ITEM'!K193)</f>
        <v/>
      </c>
      <c r="H192" s="170" t="str">
        <f>IF('ADM-PER LINE ITEM'!Q193="","",'ADM-PER LINE ITEM'!Q193)</f>
        <v/>
      </c>
      <c r="I192" s="170" t="str">
        <f>IF('ADM-PER LINE ITEM'!R193="","",'ADM-PER LINE ITEM'!R193)</f>
        <v/>
      </c>
      <c r="J192" s="174" t="str">
        <f>IF(Table2[[#This Row],[Ich No]]="","",(SUMIF('STOCK OES'!B:B,Table2[[#This Row],[Ich No]],'STOCK OES'!E:E)+SUMIF('STOCK SEALING'!B:B,Table2[[#This Row],[Ich No]],'STOCK SEALING'!E:E)))</f>
        <v/>
      </c>
      <c r="K192" s="170">
        <v>0</v>
      </c>
      <c r="L192" t="str">
        <f>IFERROR(Table2[[#This Row],[REST]]-Table2[[#This Row],[Result Scan]],"")</f>
        <v/>
      </c>
      <c r="M192" t="str">
        <f>IF(Table2[[#This Row],[Balance]]="","",IF(Table2[[#This Row],[Balance]]&gt;0,"Open","close"))</f>
        <v/>
      </c>
      <c r="N192" s="174" t="str">
        <f ca="1">IF(Q192=$R$1,Table2[[#This Row],[Status]],"")</f>
        <v/>
      </c>
      <c r="Q192" s="169" t="str">
        <f ca="1">IFERROR($Q$1-Table2[[#This Row],[Delivery Date]],"")</f>
        <v/>
      </c>
      <c r="S192" t="str">
        <f>IFERROR(VLOOKUP(Table2[[#This Row],[Customer Part No]],'ICH NO'!I:M,5,0),"")</f>
        <v/>
      </c>
      <c r="T192" t="str">
        <f>IF(AND(S192="ASSY",Table2[[#This Row],[Stock]]&gt;Table2[[#This Row],[REST]]),Table2[[#This Row],[REST]],Table2[[#This Row],[Stock]])</f>
        <v/>
      </c>
    </row>
    <row r="193" spans="1:20" x14ac:dyDescent="0.3">
      <c r="A193" s="170" t="str">
        <f>IF(Table2[[#This Row],[Customer Part No]]="","",ROW()-1)</f>
        <v/>
      </c>
      <c r="B193" s="170" t="str">
        <f>IF('ADM-PER LINE ITEM'!A194="","",'ADM-PER LINE ITEM'!A194)</f>
        <v/>
      </c>
      <c r="C193" s="171" t="str">
        <f>IF('ADM-PER LINE ITEM'!G194="","",'ADM-PER LINE ITEM'!G194)</f>
        <v/>
      </c>
      <c r="D193" s="170" t="str">
        <f>IF('ADM-PER LINE ITEM'!F194="","",'ADM-PER LINE ITEM'!F194)</f>
        <v/>
      </c>
      <c r="E193" s="203" t="str">
        <f>IF('ADM-PER LINE ITEM'!E194="","",'ADM-PER LINE ITEM'!E194)</f>
        <v/>
      </c>
      <c r="F193" s="31" t="str">
        <f>IF('ADM-PER LINE ITEM'!I194="","",'ADM-PER LINE ITEM'!I194)</f>
        <v/>
      </c>
      <c r="G193" s="172" t="str">
        <f>IF('ADM-PER LINE ITEM'!K194="","",'ADM-PER LINE ITEM'!K194)</f>
        <v/>
      </c>
      <c r="H193" s="170" t="str">
        <f>IF('ADM-PER LINE ITEM'!Q194="","",'ADM-PER LINE ITEM'!Q194)</f>
        <v/>
      </c>
      <c r="I193" s="170" t="str">
        <f>IF('ADM-PER LINE ITEM'!R194="","",'ADM-PER LINE ITEM'!R194)</f>
        <v/>
      </c>
      <c r="J193" s="174" t="str">
        <f>IF(Table2[[#This Row],[Ich No]]="","",(SUMIF('STOCK OES'!B:B,Table2[[#This Row],[Ich No]],'STOCK OES'!E:E)+SUMIF('STOCK SEALING'!B:B,Table2[[#This Row],[Ich No]],'STOCK SEALING'!E:E)))</f>
        <v/>
      </c>
      <c r="K193" s="170">
        <v>0</v>
      </c>
      <c r="L193" t="str">
        <f>IFERROR(Table2[[#This Row],[REST]]-Table2[[#This Row],[Result Scan]],"")</f>
        <v/>
      </c>
      <c r="M193" t="str">
        <f>IF(Table2[[#This Row],[Balance]]="","",IF(Table2[[#This Row],[Balance]]&gt;0,"Open","close"))</f>
        <v/>
      </c>
      <c r="N193" s="174" t="str">
        <f ca="1">IF(Q193=$R$1,Table2[[#This Row],[Status]],"")</f>
        <v/>
      </c>
      <c r="Q193" s="169" t="str">
        <f ca="1">IFERROR($Q$1-Table2[[#This Row],[Delivery Date]],"")</f>
        <v/>
      </c>
      <c r="S193" t="str">
        <f>IFERROR(VLOOKUP(Table2[[#This Row],[Customer Part No]],'ICH NO'!I:M,5,0),"")</f>
        <v/>
      </c>
      <c r="T193" t="str">
        <f>IF(AND(S193="ASSY",Table2[[#This Row],[Stock]]&gt;Table2[[#This Row],[REST]]),Table2[[#This Row],[REST]],Table2[[#This Row],[Stock]])</f>
        <v/>
      </c>
    </row>
    <row r="194" spans="1:20" x14ac:dyDescent="0.3">
      <c r="A194" s="170" t="str">
        <f>IF(Table2[[#This Row],[Customer Part No]]="","",ROW()-1)</f>
        <v/>
      </c>
      <c r="B194" s="170" t="str">
        <f>IF('ADM-PER LINE ITEM'!A195="","",'ADM-PER LINE ITEM'!A195)</f>
        <v/>
      </c>
      <c r="C194" s="171" t="str">
        <f>IF('ADM-PER LINE ITEM'!G195="","",'ADM-PER LINE ITEM'!G195)</f>
        <v/>
      </c>
      <c r="D194" s="170" t="str">
        <f>IF('ADM-PER LINE ITEM'!F195="","",'ADM-PER LINE ITEM'!F195)</f>
        <v/>
      </c>
      <c r="E194" s="203" t="str">
        <f>IF('ADM-PER LINE ITEM'!E195="","",'ADM-PER LINE ITEM'!E195)</f>
        <v/>
      </c>
      <c r="F194" s="31" t="str">
        <f>IF('ADM-PER LINE ITEM'!I195="","",'ADM-PER LINE ITEM'!I195)</f>
        <v/>
      </c>
      <c r="G194" s="172" t="str">
        <f>IF('ADM-PER LINE ITEM'!K195="","",'ADM-PER LINE ITEM'!K195)</f>
        <v/>
      </c>
      <c r="H194" s="170" t="str">
        <f>IF('ADM-PER LINE ITEM'!Q195="","",'ADM-PER LINE ITEM'!Q195)</f>
        <v/>
      </c>
      <c r="I194" s="170" t="str">
        <f>IF('ADM-PER LINE ITEM'!R195="","",'ADM-PER LINE ITEM'!R195)</f>
        <v/>
      </c>
      <c r="J194" s="174" t="str">
        <f>IF(Table2[[#This Row],[Ich No]]="","",(SUMIF('STOCK OES'!B:B,Table2[[#This Row],[Ich No]],'STOCK OES'!E:E)+SUMIF('STOCK SEALING'!B:B,Table2[[#This Row],[Ich No]],'STOCK SEALING'!E:E)))</f>
        <v/>
      </c>
      <c r="K194" s="170">
        <v>0</v>
      </c>
      <c r="L194" t="str">
        <f>IFERROR(Table2[[#This Row],[REST]]-Table2[[#This Row],[Result Scan]],"")</f>
        <v/>
      </c>
      <c r="M194" t="str">
        <f>IF(Table2[[#This Row],[Balance]]="","",IF(Table2[[#This Row],[Balance]]&gt;0,"Open","close"))</f>
        <v/>
      </c>
      <c r="N194" s="174" t="str">
        <f ca="1">IF(Q194=$R$1,Table2[[#This Row],[Status]],"")</f>
        <v/>
      </c>
      <c r="Q194" s="169" t="str">
        <f ca="1">IFERROR($Q$1-Table2[[#This Row],[Delivery Date]],"")</f>
        <v/>
      </c>
      <c r="S194" t="str">
        <f>IFERROR(VLOOKUP(Table2[[#This Row],[Customer Part No]],'ICH NO'!I:M,5,0),"")</f>
        <v/>
      </c>
      <c r="T194" t="str">
        <f>IF(AND(S194="ASSY",Table2[[#This Row],[Stock]]&gt;Table2[[#This Row],[REST]]),Table2[[#This Row],[REST]],Table2[[#This Row],[Stock]])</f>
        <v/>
      </c>
    </row>
    <row r="195" spans="1:20" x14ac:dyDescent="0.3">
      <c r="A195" s="170" t="str">
        <f>IF(Table2[[#This Row],[Customer Part No]]="","",ROW()-1)</f>
        <v/>
      </c>
      <c r="B195" s="170" t="str">
        <f>IF('ADM-PER LINE ITEM'!A196="","",'ADM-PER LINE ITEM'!A196)</f>
        <v/>
      </c>
      <c r="C195" s="171" t="str">
        <f>IF('ADM-PER LINE ITEM'!G196="","",'ADM-PER LINE ITEM'!G196)</f>
        <v/>
      </c>
      <c r="D195" s="170" t="str">
        <f>IF('ADM-PER LINE ITEM'!F196="","",'ADM-PER LINE ITEM'!F196)</f>
        <v/>
      </c>
      <c r="E195" s="203" t="str">
        <f>IF('ADM-PER LINE ITEM'!E196="","",'ADM-PER LINE ITEM'!E196)</f>
        <v/>
      </c>
      <c r="F195" s="31" t="str">
        <f>IF('ADM-PER LINE ITEM'!I196="","",'ADM-PER LINE ITEM'!I196)</f>
        <v/>
      </c>
      <c r="G195" s="172" t="str">
        <f>IF('ADM-PER LINE ITEM'!K196="","",'ADM-PER LINE ITEM'!K196)</f>
        <v/>
      </c>
      <c r="H195" s="170" t="str">
        <f>IF('ADM-PER LINE ITEM'!Q196="","",'ADM-PER LINE ITEM'!Q196)</f>
        <v/>
      </c>
      <c r="I195" s="170" t="str">
        <f>IF('ADM-PER LINE ITEM'!R196="","",'ADM-PER LINE ITEM'!R196)</f>
        <v/>
      </c>
      <c r="J195" s="174" t="str">
        <f>IF(Table2[[#This Row],[Ich No]]="","",(SUMIF('STOCK OES'!B:B,Table2[[#This Row],[Ich No]],'STOCK OES'!E:E)+SUMIF('STOCK SEALING'!B:B,Table2[[#This Row],[Ich No]],'STOCK SEALING'!E:E)))</f>
        <v/>
      </c>
      <c r="K195" s="170">
        <v>0</v>
      </c>
      <c r="L195" t="str">
        <f>IFERROR(Table2[[#This Row],[REST]]-Table2[[#This Row],[Result Scan]],"")</f>
        <v/>
      </c>
      <c r="M195" t="str">
        <f>IF(Table2[[#This Row],[Balance]]="","",IF(Table2[[#This Row],[Balance]]&gt;0,"Open","close"))</f>
        <v/>
      </c>
      <c r="N195" s="174" t="str">
        <f ca="1">IF(Q195=$R$1,Table2[[#This Row],[Status]],"")</f>
        <v/>
      </c>
      <c r="Q195" s="169" t="str">
        <f ca="1">IFERROR($Q$1-Table2[[#This Row],[Delivery Date]],"")</f>
        <v/>
      </c>
      <c r="S195" t="str">
        <f>IFERROR(VLOOKUP(Table2[[#This Row],[Customer Part No]],'ICH NO'!I:M,5,0),"")</f>
        <v/>
      </c>
      <c r="T195" t="str">
        <f>IF(AND(S195="ASSY",Table2[[#This Row],[Stock]]&gt;Table2[[#This Row],[REST]]),Table2[[#This Row],[REST]],Table2[[#This Row],[Stock]])</f>
        <v/>
      </c>
    </row>
    <row r="196" spans="1:20" x14ac:dyDescent="0.3">
      <c r="A196" s="170" t="str">
        <f>IF(Table2[[#This Row],[Customer Part No]]="","",ROW()-1)</f>
        <v/>
      </c>
      <c r="B196" s="170" t="str">
        <f>IF('ADM-PER LINE ITEM'!A197="","",'ADM-PER LINE ITEM'!A197)</f>
        <v/>
      </c>
      <c r="C196" s="171" t="str">
        <f>IF('ADM-PER LINE ITEM'!G197="","",'ADM-PER LINE ITEM'!G197)</f>
        <v/>
      </c>
      <c r="D196" s="170" t="str">
        <f>IF('ADM-PER LINE ITEM'!F197="","",'ADM-PER LINE ITEM'!F197)</f>
        <v/>
      </c>
      <c r="E196" s="203" t="str">
        <f>IF('ADM-PER LINE ITEM'!E197="","",'ADM-PER LINE ITEM'!E197)</f>
        <v/>
      </c>
      <c r="F196" s="31" t="str">
        <f>IF('ADM-PER LINE ITEM'!I197="","",'ADM-PER LINE ITEM'!I197)</f>
        <v/>
      </c>
      <c r="G196" s="172" t="str">
        <f>IF('ADM-PER LINE ITEM'!K197="","",'ADM-PER LINE ITEM'!K197)</f>
        <v/>
      </c>
      <c r="H196" s="170" t="str">
        <f>IF('ADM-PER LINE ITEM'!Q197="","",'ADM-PER LINE ITEM'!Q197)</f>
        <v/>
      </c>
      <c r="I196" s="170" t="str">
        <f>IF('ADM-PER LINE ITEM'!R197="","",'ADM-PER LINE ITEM'!R197)</f>
        <v/>
      </c>
      <c r="J196" s="174" t="str">
        <f>IF(Table2[[#This Row],[Ich No]]="","",(SUMIF('STOCK OES'!B:B,Table2[[#This Row],[Ich No]],'STOCK OES'!E:E)+SUMIF('STOCK SEALING'!B:B,Table2[[#This Row],[Ich No]],'STOCK SEALING'!E:E)))</f>
        <v/>
      </c>
      <c r="K196" s="170">
        <v>0</v>
      </c>
      <c r="L196" t="str">
        <f>IFERROR(Table2[[#This Row],[REST]]-Table2[[#This Row],[Result Scan]],"")</f>
        <v/>
      </c>
      <c r="M196" t="str">
        <f>IF(Table2[[#This Row],[Balance]]="","",IF(Table2[[#This Row],[Balance]]&gt;0,"Open","close"))</f>
        <v/>
      </c>
      <c r="N196" s="174" t="str">
        <f ca="1">IF(Q196=$R$1,Table2[[#This Row],[Status]],"")</f>
        <v/>
      </c>
      <c r="Q196" s="169" t="str">
        <f ca="1">IFERROR($Q$1-Table2[[#This Row],[Delivery Date]],"")</f>
        <v/>
      </c>
      <c r="S196" t="str">
        <f>IFERROR(VLOOKUP(Table2[[#This Row],[Customer Part No]],'ICH NO'!I:M,5,0),"")</f>
        <v/>
      </c>
      <c r="T196" t="str">
        <f>IF(AND(S196="ASSY",Table2[[#This Row],[Stock]]&gt;Table2[[#This Row],[REST]]),Table2[[#This Row],[REST]],Table2[[#This Row],[Stock]])</f>
        <v/>
      </c>
    </row>
    <row r="197" spans="1:20" x14ac:dyDescent="0.3">
      <c r="A197" s="170" t="str">
        <f>IF(Table2[[#This Row],[Customer Part No]]="","",ROW()-1)</f>
        <v/>
      </c>
      <c r="B197" s="170" t="str">
        <f>IF('ADM-PER LINE ITEM'!A198="","",'ADM-PER LINE ITEM'!A198)</f>
        <v/>
      </c>
      <c r="C197" s="171" t="str">
        <f>IF('ADM-PER LINE ITEM'!G198="","",'ADM-PER LINE ITEM'!G198)</f>
        <v/>
      </c>
      <c r="D197" s="170" t="str">
        <f>IF('ADM-PER LINE ITEM'!F198="","",'ADM-PER LINE ITEM'!F198)</f>
        <v/>
      </c>
      <c r="E197" s="203" t="str">
        <f>IF('ADM-PER LINE ITEM'!E198="","",'ADM-PER LINE ITEM'!E198)</f>
        <v/>
      </c>
      <c r="F197" s="31" t="str">
        <f>IF('ADM-PER LINE ITEM'!I198="","",'ADM-PER LINE ITEM'!I198)</f>
        <v/>
      </c>
      <c r="G197" s="172" t="str">
        <f>IF('ADM-PER LINE ITEM'!K198="","",'ADM-PER LINE ITEM'!K198)</f>
        <v/>
      </c>
      <c r="H197" s="170" t="str">
        <f>IF('ADM-PER LINE ITEM'!Q198="","",'ADM-PER LINE ITEM'!Q198)</f>
        <v/>
      </c>
      <c r="I197" s="170" t="str">
        <f>IF('ADM-PER LINE ITEM'!R198="","",'ADM-PER LINE ITEM'!R198)</f>
        <v/>
      </c>
      <c r="J197" s="174" t="str">
        <f>IF(Table2[[#This Row],[Ich No]]="","",(SUMIF('STOCK OES'!B:B,Table2[[#This Row],[Ich No]],'STOCK OES'!E:E)+SUMIF('STOCK SEALING'!B:B,Table2[[#This Row],[Ich No]],'STOCK SEALING'!E:E)))</f>
        <v/>
      </c>
      <c r="K197" s="170">
        <v>0</v>
      </c>
      <c r="L197" t="str">
        <f>IFERROR(Table2[[#This Row],[REST]]-Table2[[#This Row],[Result Scan]],"")</f>
        <v/>
      </c>
      <c r="M197" t="str">
        <f>IF(Table2[[#This Row],[Balance]]="","",IF(Table2[[#This Row],[Balance]]&gt;0,"Open","close"))</f>
        <v/>
      </c>
      <c r="N197" s="174" t="str">
        <f ca="1">IF(Q197=$R$1,Table2[[#This Row],[Status]],"")</f>
        <v/>
      </c>
      <c r="Q197" s="169" t="str">
        <f ca="1">IFERROR($Q$1-Table2[[#This Row],[Delivery Date]],"")</f>
        <v/>
      </c>
      <c r="S197" t="str">
        <f>IFERROR(VLOOKUP(Table2[[#This Row],[Customer Part No]],'ICH NO'!I:M,5,0),"")</f>
        <v/>
      </c>
      <c r="T197" t="str">
        <f>IF(AND(S197="ASSY",Table2[[#This Row],[Stock]]&gt;Table2[[#This Row],[REST]]),Table2[[#This Row],[REST]],Table2[[#This Row],[Stock]])</f>
        <v/>
      </c>
    </row>
    <row r="198" spans="1:20" x14ac:dyDescent="0.3">
      <c r="A198" s="170" t="str">
        <f>IF(Table2[[#This Row],[Customer Part No]]="","",ROW()-1)</f>
        <v/>
      </c>
      <c r="B198" s="170" t="str">
        <f>IF('ADM-PER LINE ITEM'!A199="","",'ADM-PER LINE ITEM'!A199)</f>
        <v/>
      </c>
      <c r="C198" s="171" t="str">
        <f>IF('ADM-PER LINE ITEM'!G199="","",'ADM-PER LINE ITEM'!G199)</f>
        <v/>
      </c>
      <c r="D198" s="170" t="str">
        <f>IF('ADM-PER LINE ITEM'!F199="","",'ADM-PER LINE ITEM'!F199)</f>
        <v/>
      </c>
      <c r="E198" s="203" t="str">
        <f>IF('ADM-PER LINE ITEM'!E199="","",'ADM-PER LINE ITEM'!E199)</f>
        <v/>
      </c>
      <c r="F198" s="31" t="str">
        <f>IF('ADM-PER LINE ITEM'!I199="","",'ADM-PER LINE ITEM'!I199)</f>
        <v/>
      </c>
      <c r="G198" s="172" t="str">
        <f>IF('ADM-PER LINE ITEM'!K199="","",'ADM-PER LINE ITEM'!K199)</f>
        <v/>
      </c>
      <c r="H198" s="170" t="str">
        <f>IF('ADM-PER LINE ITEM'!Q199="","",'ADM-PER LINE ITEM'!Q199)</f>
        <v/>
      </c>
      <c r="I198" s="170" t="str">
        <f>IF('ADM-PER LINE ITEM'!R199="","",'ADM-PER LINE ITEM'!R199)</f>
        <v/>
      </c>
      <c r="J198" s="174" t="str">
        <f>IF(Table2[[#This Row],[Ich No]]="","",(SUMIF('STOCK OES'!B:B,Table2[[#This Row],[Ich No]],'STOCK OES'!E:E)+SUMIF('STOCK SEALING'!B:B,Table2[[#This Row],[Ich No]],'STOCK SEALING'!E:E)))</f>
        <v/>
      </c>
      <c r="K198" s="170">
        <v>0</v>
      </c>
      <c r="L198" t="str">
        <f>IFERROR(Table2[[#This Row],[REST]]-Table2[[#This Row],[Result Scan]],"")</f>
        <v/>
      </c>
      <c r="M198" t="str">
        <f>IF(Table2[[#This Row],[Balance]]="","",IF(Table2[[#This Row],[Balance]]&gt;0,"Open","close"))</f>
        <v/>
      </c>
      <c r="N198" s="174" t="str">
        <f ca="1">IF(Q198=$R$1,Table2[[#This Row],[Status]],"")</f>
        <v/>
      </c>
      <c r="Q198" s="169" t="str">
        <f ca="1">IFERROR($Q$1-Table2[[#This Row],[Delivery Date]],"")</f>
        <v/>
      </c>
      <c r="S198" t="str">
        <f>IFERROR(VLOOKUP(Table2[[#This Row],[Customer Part No]],'ICH NO'!I:M,5,0),"")</f>
        <v/>
      </c>
      <c r="T198" t="str">
        <f>IF(AND(S198="ASSY",Table2[[#This Row],[Stock]]&gt;Table2[[#This Row],[REST]]),Table2[[#This Row],[REST]],Table2[[#This Row],[Stock]])</f>
        <v/>
      </c>
    </row>
    <row r="199" spans="1:20" x14ac:dyDescent="0.3">
      <c r="A199" s="170" t="str">
        <f>IF(Table2[[#This Row],[Customer Part No]]="","",ROW()-1)</f>
        <v/>
      </c>
      <c r="B199" s="170" t="str">
        <f>IF('ADM-PER LINE ITEM'!A200="","",'ADM-PER LINE ITEM'!A200)</f>
        <v/>
      </c>
      <c r="C199" s="171" t="str">
        <f>IF('ADM-PER LINE ITEM'!G200="","",'ADM-PER LINE ITEM'!G200)</f>
        <v/>
      </c>
      <c r="D199" s="170" t="str">
        <f>IF('ADM-PER LINE ITEM'!F200="","",'ADM-PER LINE ITEM'!F200)</f>
        <v/>
      </c>
      <c r="E199" s="203" t="str">
        <f>IF('ADM-PER LINE ITEM'!E200="","",'ADM-PER LINE ITEM'!E200)</f>
        <v/>
      </c>
      <c r="F199" s="31" t="str">
        <f>IF('ADM-PER LINE ITEM'!I200="","",'ADM-PER LINE ITEM'!I200)</f>
        <v/>
      </c>
      <c r="G199" s="172" t="str">
        <f>IF('ADM-PER LINE ITEM'!K200="","",'ADM-PER LINE ITEM'!K200)</f>
        <v/>
      </c>
      <c r="H199" s="170" t="str">
        <f>IF('ADM-PER LINE ITEM'!Q200="","",'ADM-PER LINE ITEM'!Q200)</f>
        <v/>
      </c>
      <c r="I199" s="170" t="str">
        <f>IF('ADM-PER LINE ITEM'!R200="","",'ADM-PER LINE ITEM'!R200)</f>
        <v/>
      </c>
      <c r="J199" s="174" t="str">
        <f>IF(Table2[[#This Row],[Ich No]]="","",(SUMIF('STOCK OES'!B:B,Table2[[#This Row],[Ich No]],'STOCK OES'!E:E)+SUMIF('STOCK SEALING'!B:B,Table2[[#This Row],[Ich No]],'STOCK SEALING'!E:E)))</f>
        <v/>
      </c>
      <c r="K199" s="170">
        <v>0</v>
      </c>
      <c r="L199" t="str">
        <f>IFERROR(Table2[[#This Row],[REST]]-Table2[[#This Row],[Result Scan]],"")</f>
        <v/>
      </c>
      <c r="M199" t="str">
        <f>IF(Table2[[#This Row],[Balance]]="","",IF(Table2[[#This Row],[Balance]]&gt;0,"Open","close"))</f>
        <v/>
      </c>
      <c r="N199" s="174" t="str">
        <f ca="1">IF(Q199=$R$1,Table2[[#This Row],[Status]],"")</f>
        <v/>
      </c>
      <c r="Q199" s="169" t="str">
        <f ca="1">IFERROR($Q$1-Table2[[#This Row],[Delivery Date]],"")</f>
        <v/>
      </c>
      <c r="S199" t="str">
        <f>IFERROR(VLOOKUP(Table2[[#This Row],[Customer Part No]],'ICH NO'!I:M,5,0),"")</f>
        <v/>
      </c>
      <c r="T199" t="str">
        <f>IF(AND(S199="ASSY",Table2[[#This Row],[Stock]]&gt;Table2[[#This Row],[REST]]),Table2[[#This Row],[REST]],Table2[[#This Row],[Stock]])</f>
        <v/>
      </c>
    </row>
    <row r="200" spans="1:20" x14ac:dyDescent="0.3">
      <c r="A200" s="170" t="str">
        <f>IF(Table2[[#This Row],[Customer Part No]]="","",ROW()-1)</f>
        <v/>
      </c>
      <c r="B200" s="170" t="str">
        <f>IF('ADM-PER LINE ITEM'!A201="","",'ADM-PER LINE ITEM'!A201)</f>
        <v/>
      </c>
      <c r="C200" s="171" t="str">
        <f>IF('ADM-PER LINE ITEM'!G201="","",'ADM-PER LINE ITEM'!G201)</f>
        <v/>
      </c>
      <c r="D200" s="170" t="str">
        <f>IF('ADM-PER LINE ITEM'!F201="","",'ADM-PER LINE ITEM'!F201)</f>
        <v/>
      </c>
      <c r="E200" s="203" t="str">
        <f>IF('ADM-PER LINE ITEM'!E201="","",'ADM-PER LINE ITEM'!E201)</f>
        <v/>
      </c>
      <c r="F200" s="31" t="str">
        <f>IF('ADM-PER LINE ITEM'!I201="","",'ADM-PER LINE ITEM'!I201)</f>
        <v/>
      </c>
      <c r="G200" s="172" t="str">
        <f>IF('ADM-PER LINE ITEM'!K201="","",'ADM-PER LINE ITEM'!K201)</f>
        <v/>
      </c>
      <c r="H200" s="170" t="str">
        <f>IF('ADM-PER LINE ITEM'!Q201="","",'ADM-PER LINE ITEM'!Q201)</f>
        <v/>
      </c>
      <c r="I200" s="170" t="str">
        <f>IF('ADM-PER LINE ITEM'!R201="","",'ADM-PER LINE ITEM'!R201)</f>
        <v/>
      </c>
      <c r="J200" s="174" t="str">
        <f>IF(Table2[[#This Row],[Ich No]]="","",(SUMIF('STOCK OES'!B:B,Table2[[#This Row],[Ich No]],'STOCK OES'!E:E)+SUMIF('STOCK SEALING'!B:B,Table2[[#This Row],[Ich No]],'STOCK SEALING'!E:E)))</f>
        <v/>
      </c>
      <c r="K200" s="170">
        <v>0</v>
      </c>
      <c r="L200" t="str">
        <f>IFERROR(Table2[[#This Row],[REST]]-Table2[[#This Row],[Result Scan]],"")</f>
        <v/>
      </c>
      <c r="M200" t="str">
        <f>IF(Table2[[#This Row],[Balance]]="","",IF(Table2[[#This Row],[Balance]]&gt;0,"Open","close"))</f>
        <v/>
      </c>
      <c r="N200" s="174" t="str">
        <f ca="1">IF(Q200=$R$1,Table2[[#This Row],[Status]],"")</f>
        <v/>
      </c>
      <c r="Q200" s="169" t="str">
        <f ca="1">IFERROR($Q$1-Table2[[#This Row],[Delivery Date]],"")</f>
        <v/>
      </c>
      <c r="S200" t="str">
        <f>IFERROR(VLOOKUP(Table2[[#This Row],[Customer Part No]],'ICH NO'!I:M,5,0),"")</f>
        <v/>
      </c>
      <c r="T200" t="str">
        <f>IF(AND(S200="ASSY",Table2[[#This Row],[Stock]]&gt;Table2[[#This Row],[REST]]),Table2[[#This Row],[REST]],Table2[[#This Row],[Stock]])</f>
        <v/>
      </c>
    </row>
    <row r="201" spans="1:20" x14ac:dyDescent="0.3">
      <c r="A201" s="170" t="str">
        <f>IF(Table2[[#This Row],[Customer Part No]]="","",ROW()-1)</f>
        <v/>
      </c>
      <c r="B201" s="170" t="str">
        <f>IF('ADM-PER LINE ITEM'!A202="","",'ADM-PER LINE ITEM'!A202)</f>
        <v/>
      </c>
      <c r="C201" s="171" t="str">
        <f>IF('ADM-PER LINE ITEM'!G202="","",'ADM-PER LINE ITEM'!G202)</f>
        <v/>
      </c>
      <c r="D201" s="170" t="str">
        <f>IF('ADM-PER LINE ITEM'!F202="","",'ADM-PER LINE ITEM'!F202)</f>
        <v/>
      </c>
      <c r="E201" s="203" t="str">
        <f>IF('ADM-PER LINE ITEM'!E202="","",'ADM-PER LINE ITEM'!E202)</f>
        <v/>
      </c>
      <c r="F201" s="31" t="str">
        <f>IF('ADM-PER LINE ITEM'!I202="","",'ADM-PER LINE ITEM'!I202)</f>
        <v/>
      </c>
      <c r="G201" s="172" t="str">
        <f>IF('ADM-PER LINE ITEM'!K202="","",'ADM-PER LINE ITEM'!K202)</f>
        <v/>
      </c>
      <c r="H201" s="170" t="str">
        <f>IF('ADM-PER LINE ITEM'!Q202="","",'ADM-PER LINE ITEM'!Q202)</f>
        <v/>
      </c>
      <c r="I201" s="170" t="str">
        <f>IF('ADM-PER LINE ITEM'!R202="","",'ADM-PER LINE ITEM'!R202)</f>
        <v/>
      </c>
      <c r="J201" s="174" t="str">
        <f>IF(Table2[[#This Row],[Ich No]]="","",(SUMIF('STOCK OES'!B:B,Table2[[#This Row],[Ich No]],'STOCK OES'!E:E)+SUMIF('STOCK SEALING'!B:B,Table2[[#This Row],[Ich No]],'STOCK SEALING'!E:E)))</f>
        <v/>
      </c>
      <c r="K201" s="170">
        <v>0</v>
      </c>
      <c r="L201" t="str">
        <f>IFERROR(Table2[[#This Row],[REST]]-Table2[[#This Row],[Result Scan]],"")</f>
        <v/>
      </c>
      <c r="M201" t="str">
        <f>IF(Table2[[#This Row],[Balance]]="","",IF(Table2[[#This Row],[Balance]]&gt;0,"Open","close"))</f>
        <v/>
      </c>
      <c r="N201" s="174" t="str">
        <f ca="1">IF(Q201=$R$1,Table2[[#This Row],[Status]],"")</f>
        <v/>
      </c>
      <c r="Q201" s="169" t="str">
        <f ca="1">IFERROR($Q$1-Table2[[#This Row],[Delivery Date]],"")</f>
        <v/>
      </c>
      <c r="S201" t="str">
        <f>IFERROR(VLOOKUP(Table2[[#This Row],[Customer Part No]],'ICH NO'!I:M,5,0),"")</f>
        <v/>
      </c>
      <c r="T201" t="str">
        <f>IF(AND(S201="ASSY",Table2[[#This Row],[Stock]]&gt;Table2[[#This Row],[REST]]),Table2[[#This Row],[REST]],Table2[[#This Row],[Stock]])</f>
        <v/>
      </c>
    </row>
    <row r="202" spans="1:20" x14ac:dyDescent="0.3">
      <c r="A202" s="170" t="str">
        <f>IF(Table2[[#This Row],[Customer Part No]]="","",ROW()-1)</f>
        <v/>
      </c>
      <c r="B202" s="170" t="str">
        <f>IF('ADM-PER LINE ITEM'!A203="","",'ADM-PER LINE ITEM'!A203)</f>
        <v/>
      </c>
      <c r="C202" s="171" t="str">
        <f>IF('ADM-PER LINE ITEM'!G203="","",'ADM-PER LINE ITEM'!G203)</f>
        <v/>
      </c>
      <c r="D202" s="170" t="str">
        <f>IF('ADM-PER LINE ITEM'!F203="","",'ADM-PER LINE ITEM'!F203)</f>
        <v/>
      </c>
      <c r="E202" s="203" t="str">
        <f>IF('ADM-PER LINE ITEM'!E203="","",'ADM-PER LINE ITEM'!E203)</f>
        <v/>
      </c>
      <c r="F202" s="31" t="str">
        <f>IF('ADM-PER LINE ITEM'!I203="","",'ADM-PER LINE ITEM'!I203)</f>
        <v/>
      </c>
      <c r="G202" s="172" t="str">
        <f>IF('ADM-PER LINE ITEM'!K203="","",'ADM-PER LINE ITEM'!K203)</f>
        <v/>
      </c>
      <c r="H202" s="170" t="str">
        <f>IF('ADM-PER LINE ITEM'!Q203="","",'ADM-PER LINE ITEM'!Q203)</f>
        <v/>
      </c>
      <c r="I202" s="170" t="str">
        <f>IF('ADM-PER LINE ITEM'!R203="","",'ADM-PER LINE ITEM'!R203)</f>
        <v/>
      </c>
      <c r="J202" s="174" t="str">
        <f>IF(Table2[[#This Row],[Ich No]]="","",(SUMIF('STOCK OES'!B:B,Table2[[#This Row],[Ich No]],'STOCK OES'!E:E)+SUMIF('STOCK SEALING'!B:B,Table2[[#This Row],[Ich No]],'STOCK SEALING'!E:E)))</f>
        <v/>
      </c>
      <c r="K202" s="170">
        <v>0</v>
      </c>
      <c r="L202" t="str">
        <f>IFERROR(Table2[[#This Row],[REST]]-Table2[[#This Row],[Result Scan]],"")</f>
        <v/>
      </c>
      <c r="M202" t="str">
        <f>IF(Table2[[#This Row],[Balance]]="","",IF(Table2[[#This Row],[Balance]]&gt;0,"Open","close"))</f>
        <v/>
      </c>
      <c r="N202" s="174" t="str">
        <f ca="1">IF(Q202=$R$1,Table2[[#This Row],[Status]],"")</f>
        <v/>
      </c>
      <c r="Q202" s="169" t="str">
        <f ca="1">IFERROR($Q$1-Table2[[#This Row],[Delivery Date]],"")</f>
        <v/>
      </c>
      <c r="S202" t="str">
        <f>IFERROR(VLOOKUP(Table2[[#This Row],[Customer Part No]],'ICH NO'!I:M,5,0),"")</f>
        <v/>
      </c>
      <c r="T202" t="str">
        <f>IF(AND(S202="ASSY",Table2[[#This Row],[Stock]]&gt;Table2[[#This Row],[REST]]),Table2[[#This Row],[REST]],Table2[[#This Row],[Stock]])</f>
        <v/>
      </c>
    </row>
    <row r="203" spans="1:20" x14ac:dyDescent="0.3">
      <c r="A203" s="170" t="str">
        <f>IF(Table2[[#This Row],[Customer Part No]]="","",ROW()-1)</f>
        <v/>
      </c>
      <c r="B203" s="170" t="str">
        <f>IF('ADM-PER LINE ITEM'!A204="","",'ADM-PER LINE ITEM'!A204)</f>
        <v/>
      </c>
      <c r="C203" s="171" t="str">
        <f>IF('ADM-PER LINE ITEM'!G204="","",'ADM-PER LINE ITEM'!G204)</f>
        <v/>
      </c>
      <c r="D203" s="170" t="str">
        <f>IF('ADM-PER LINE ITEM'!F204="","",'ADM-PER LINE ITEM'!F204)</f>
        <v/>
      </c>
      <c r="E203" s="203" t="str">
        <f>IF('ADM-PER LINE ITEM'!E204="","",'ADM-PER LINE ITEM'!E204)</f>
        <v/>
      </c>
      <c r="F203" s="31" t="str">
        <f>IF('ADM-PER LINE ITEM'!I204="","",'ADM-PER LINE ITEM'!I204)</f>
        <v/>
      </c>
      <c r="G203" s="172" t="str">
        <f>IF('ADM-PER LINE ITEM'!K204="","",'ADM-PER LINE ITEM'!K204)</f>
        <v/>
      </c>
      <c r="H203" s="170" t="str">
        <f>IF('ADM-PER LINE ITEM'!Q204="","",'ADM-PER LINE ITEM'!Q204)</f>
        <v/>
      </c>
      <c r="I203" s="170" t="str">
        <f>IF('ADM-PER LINE ITEM'!R204="","",'ADM-PER LINE ITEM'!R204)</f>
        <v/>
      </c>
      <c r="J203" s="174" t="str">
        <f>IF(Table2[[#This Row],[Ich No]]="","",(SUMIF('STOCK OES'!B:B,Table2[[#This Row],[Ich No]],'STOCK OES'!E:E)+SUMIF('STOCK SEALING'!B:B,Table2[[#This Row],[Ich No]],'STOCK SEALING'!E:E)))</f>
        <v/>
      </c>
      <c r="K203" s="170">
        <v>0</v>
      </c>
      <c r="L203" t="str">
        <f>IFERROR(Table2[[#This Row],[REST]]-Table2[[#This Row],[Result Scan]],"")</f>
        <v/>
      </c>
      <c r="M203" t="str">
        <f>IF(Table2[[#This Row],[Balance]]="","",IF(Table2[[#This Row],[Balance]]&gt;0,"Open","close"))</f>
        <v/>
      </c>
      <c r="N203" s="174" t="str">
        <f ca="1">IF(Q203=$R$1,Table2[[#This Row],[Status]],"")</f>
        <v/>
      </c>
      <c r="Q203" s="169" t="str">
        <f ca="1">IFERROR($Q$1-Table2[[#This Row],[Delivery Date]],"")</f>
        <v/>
      </c>
      <c r="S203" t="str">
        <f>IFERROR(VLOOKUP(Table2[[#This Row],[Customer Part No]],'ICH NO'!I:M,5,0),"")</f>
        <v/>
      </c>
      <c r="T203" t="str">
        <f>IF(AND(S203="ASSY",Table2[[#This Row],[Stock]]&gt;Table2[[#This Row],[REST]]),Table2[[#This Row],[REST]],Table2[[#This Row],[Stock]])</f>
        <v/>
      </c>
    </row>
    <row r="204" spans="1:20" x14ac:dyDescent="0.3">
      <c r="A204" s="170" t="str">
        <f>IF(Table2[[#This Row],[Customer Part No]]="","",ROW()-1)</f>
        <v/>
      </c>
      <c r="B204" s="170" t="str">
        <f>IF('ADM-PER LINE ITEM'!A205="","",'ADM-PER LINE ITEM'!A205)</f>
        <v/>
      </c>
      <c r="C204" s="171" t="str">
        <f>IF('ADM-PER LINE ITEM'!G205="","",'ADM-PER LINE ITEM'!G205)</f>
        <v/>
      </c>
      <c r="D204" s="170" t="str">
        <f>IF('ADM-PER LINE ITEM'!F205="","",'ADM-PER LINE ITEM'!F205)</f>
        <v/>
      </c>
      <c r="E204" s="203" t="str">
        <f>IF('ADM-PER LINE ITEM'!E205="","",'ADM-PER LINE ITEM'!E205)</f>
        <v/>
      </c>
      <c r="F204" s="31" t="str">
        <f>IF('ADM-PER LINE ITEM'!I205="","",'ADM-PER LINE ITEM'!I205)</f>
        <v/>
      </c>
      <c r="G204" s="172" t="str">
        <f>IF('ADM-PER LINE ITEM'!K205="","",'ADM-PER LINE ITEM'!K205)</f>
        <v/>
      </c>
      <c r="H204" s="170" t="str">
        <f>IF('ADM-PER LINE ITEM'!Q205="","",'ADM-PER LINE ITEM'!Q205)</f>
        <v/>
      </c>
      <c r="I204" s="170" t="str">
        <f>IF('ADM-PER LINE ITEM'!R205="","",'ADM-PER LINE ITEM'!R205)</f>
        <v/>
      </c>
      <c r="J204" s="174" t="str">
        <f>IF(Table2[[#This Row],[Ich No]]="","",(SUMIF('STOCK OES'!B:B,Table2[[#This Row],[Ich No]],'STOCK OES'!E:E)+SUMIF('STOCK SEALING'!B:B,Table2[[#This Row],[Ich No]],'STOCK SEALING'!E:E)))</f>
        <v/>
      </c>
      <c r="K204" s="170">
        <v>0</v>
      </c>
      <c r="L204" t="str">
        <f>IFERROR(Table2[[#This Row],[REST]]-Table2[[#This Row],[Result Scan]],"")</f>
        <v/>
      </c>
      <c r="M204" t="str">
        <f>IF(Table2[[#This Row],[Balance]]="","",IF(Table2[[#This Row],[Balance]]&gt;0,"Open","close"))</f>
        <v/>
      </c>
      <c r="N204" s="174" t="str">
        <f ca="1">IF(Q204=$R$1,Table2[[#This Row],[Status]],"")</f>
        <v/>
      </c>
      <c r="Q204" s="169" t="str">
        <f ca="1">IFERROR($Q$1-Table2[[#This Row],[Delivery Date]],"")</f>
        <v/>
      </c>
      <c r="S204" t="str">
        <f>IFERROR(VLOOKUP(Table2[[#This Row],[Customer Part No]],'ICH NO'!I:M,5,0),"")</f>
        <v/>
      </c>
      <c r="T204" t="str">
        <f>IF(AND(S204="ASSY",Table2[[#This Row],[Stock]]&gt;Table2[[#This Row],[REST]]),Table2[[#This Row],[REST]],Table2[[#This Row],[Stock]])</f>
        <v/>
      </c>
    </row>
    <row r="205" spans="1:20" x14ac:dyDescent="0.3">
      <c r="A205" s="170" t="str">
        <f>IF(Table2[[#This Row],[Customer Part No]]="","",ROW()-1)</f>
        <v/>
      </c>
      <c r="B205" s="170" t="str">
        <f>IF('ADM-PER LINE ITEM'!A206="","",'ADM-PER LINE ITEM'!A206)</f>
        <v/>
      </c>
      <c r="C205" s="171" t="str">
        <f>IF('ADM-PER LINE ITEM'!G206="","",'ADM-PER LINE ITEM'!G206)</f>
        <v/>
      </c>
      <c r="D205" s="170" t="str">
        <f>IF('ADM-PER LINE ITEM'!F206="","",'ADM-PER LINE ITEM'!F206)</f>
        <v/>
      </c>
      <c r="E205" s="203" t="str">
        <f>IF('ADM-PER LINE ITEM'!E206="","",'ADM-PER LINE ITEM'!E206)</f>
        <v/>
      </c>
      <c r="F205" s="31" t="str">
        <f>IF('ADM-PER LINE ITEM'!I206="","",'ADM-PER LINE ITEM'!I206)</f>
        <v/>
      </c>
      <c r="G205" s="172" t="str">
        <f>IF('ADM-PER LINE ITEM'!K206="","",'ADM-PER LINE ITEM'!K206)</f>
        <v/>
      </c>
      <c r="H205" s="170" t="str">
        <f>IF('ADM-PER LINE ITEM'!Q206="","",'ADM-PER LINE ITEM'!Q206)</f>
        <v/>
      </c>
      <c r="I205" s="170" t="str">
        <f>IF('ADM-PER LINE ITEM'!R206="","",'ADM-PER LINE ITEM'!R206)</f>
        <v/>
      </c>
      <c r="J205" s="174" t="str">
        <f>IF(Table2[[#This Row],[Ich No]]="","",(SUMIF('STOCK OES'!B:B,Table2[[#This Row],[Ich No]],'STOCK OES'!E:E)+SUMIF('STOCK SEALING'!B:B,Table2[[#This Row],[Ich No]],'STOCK SEALING'!E:E)))</f>
        <v/>
      </c>
      <c r="K205" s="170">
        <v>0</v>
      </c>
      <c r="L205" t="str">
        <f>IFERROR(Table2[[#This Row],[REST]]-Table2[[#This Row],[Result Scan]],"")</f>
        <v/>
      </c>
      <c r="M205" t="str">
        <f>IF(Table2[[#This Row],[Balance]]="","",IF(Table2[[#This Row],[Balance]]&gt;0,"Open","close"))</f>
        <v/>
      </c>
      <c r="N205" s="174" t="str">
        <f ca="1">IF(Q205=$R$1,Table2[[#This Row],[Status]],"")</f>
        <v/>
      </c>
      <c r="Q205" s="169" t="str">
        <f ca="1">IFERROR($Q$1-Table2[[#This Row],[Delivery Date]],"")</f>
        <v/>
      </c>
      <c r="S205" t="str">
        <f>IFERROR(VLOOKUP(Table2[[#This Row],[Customer Part No]],'ICH NO'!I:M,5,0),"")</f>
        <v/>
      </c>
      <c r="T205" t="str">
        <f>IF(AND(S205="ASSY",Table2[[#This Row],[Stock]]&gt;Table2[[#This Row],[REST]]),Table2[[#This Row],[REST]],Table2[[#This Row],[Stock]])</f>
        <v/>
      </c>
    </row>
    <row r="206" spans="1:20" x14ac:dyDescent="0.3">
      <c r="A206" s="170" t="str">
        <f>IF(Table2[[#This Row],[Customer Part No]]="","",ROW()-1)</f>
        <v/>
      </c>
      <c r="B206" s="170" t="str">
        <f>IF('ADM-PER LINE ITEM'!A207="","",'ADM-PER LINE ITEM'!A207)</f>
        <v/>
      </c>
      <c r="C206" s="171" t="str">
        <f>IF('ADM-PER LINE ITEM'!G207="","",'ADM-PER LINE ITEM'!G207)</f>
        <v/>
      </c>
      <c r="D206" s="170" t="str">
        <f>IF('ADM-PER LINE ITEM'!F207="","",'ADM-PER LINE ITEM'!F207)</f>
        <v/>
      </c>
      <c r="E206" s="203" t="str">
        <f>IF('ADM-PER LINE ITEM'!E207="","",'ADM-PER LINE ITEM'!E207)</f>
        <v/>
      </c>
      <c r="F206" s="31" t="str">
        <f>IF('ADM-PER LINE ITEM'!I207="","",'ADM-PER LINE ITEM'!I207)</f>
        <v/>
      </c>
      <c r="G206" s="172" t="str">
        <f>IF('ADM-PER LINE ITEM'!K207="","",'ADM-PER LINE ITEM'!K207)</f>
        <v/>
      </c>
      <c r="H206" s="170" t="str">
        <f>IF('ADM-PER LINE ITEM'!Q207="","",'ADM-PER LINE ITEM'!Q207)</f>
        <v/>
      </c>
      <c r="I206" s="170" t="str">
        <f>IF('ADM-PER LINE ITEM'!R207="","",'ADM-PER LINE ITEM'!R207)</f>
        <v/>
      </c>
      <c r="J206" s="174" t="str">
        <f>IF(Table2[[#This Row],[Ich No]]="","",(SUMIF('STOCK OES'!B:B,Table2[[#This Row],[Ich No]],'STOCK OES'!E:E)+SUMIF('STOCK SEALING'!B:B,Table2[[#This Row],[Ich No]],'STOCK SEALING'!E:E)))</f>
        <v/>
      </c>
      <c r="K206" s="170">
        <v>0</v>
      </c>
      <c r="L206" t="str">
        <f>IFERROR(Table2[[#This Row],[REST]]-Table2[[#This Row],[Result Scan]],"")</f>
        <v/>
      </c>
      <c r="M206" t="str">
        <f>IF(Table2[[#This Row],[Balance]]="","",IF(Table2[[#This Row],[Balance]]&gt;0,"Open","close"))</f>
        <v/>
      </c>
      <c r="N206" s="174" t="str">
        <f ca="1">IF(Q206=$R$1,Table2[[#This Row],[Status]],"")</f>
        <v/>
      </c>
      <c r="Q206" s="169" t="str">
        <f ca="1">IFERROR($Q$1-Table2[[#This Row],[Delivery Date]],"")</f>
        <v/>
      </c>
      <c r="S206" t="str">
        <f>IFERROR(VLOOKUP(Table2[[#This Row],[Customer Part No]],'ICH NO'!I:M,5,0),"")</f>
        <v/>
      </c>
      <c r="T206" t="str">
        <f>IF(AND(S206="ASSY",Table2[[#This Row],[Stock]]&gt;Table2[[#This Row],[REST]]),Table2[[#This Row],[REST]],Table2[[#This Row],[Stock]])</f>
        <v/>
      </c>
    </row>
    <row r="207" spans="1:20" x14ac:dyDescent="0.3">
      <c r="A207" s="170" t="str">
        <f>IF(Table2[[#This Row],[Customer Part No]]="","",ROW()-1)</f>
        <v/>
      </c>
      <c r="B207" s="170" t="str">
        <f>IF('ADM-PER LINE ITEM'!A208="","",'ADM-PER LINE ITEM'!A208)</f>
        <v/>
      </c>
      <c r="C207" s="171" t="str">
        <f>IF('ADM-PER LINE ITEM'!G208="","",'ADM-PER LINE ITEM'!G208)</f>
        <v/>
      </c>
      <c r="D207" s="170" t="str">
        <f>IF('ADM-PER LINE ITEM'!F208="","",'ADM-PER LINE ITEM'!F208)</f>
        <v/>
      </c>
      <c r="E207" s="203" t="str">
        <f>IF('ADM-PER LINE ITEM'!E208="","",'ADM-PER LINE ITEM'!E208)</f>
        <v/>
      </c>
      <c r="F207" s="31" t="str">
        <f>IF('ADM-PER LINE ITEM'!I208="","",'ADM-PER LINE ITEM'!I208)</f>
        <v/>
      </c>
      <c r="G207" s="172" t="str">
        <f>IF('ADM-PER LINE ITEM'!K208="","",'ADM-PER LINE ITEM'!K208)</f>
        <v/>
      </c>
      <c r="H207" s="170" t="str">
        <f>IF('ADM-PER LINE ITEM'!Q208="","",'ADM-PER LINE ITEM'!Q208)</f>
        <v/>
      </c>
      <c r="I207" s="170" t="str">
        <f>IF('ADM-PER LINE ITEM'!R208="","",'ADM-PER LINE ITEM'!R208)</f>
        <v/>
      </c>
      <c r="J207" s="174" t="str">
        <f>IF(Table2[[#This Row],[Ich No]]="","",(SUMIF('STOCK OES'!B:B,Table2[[#This Row],[Ich No]],'STOCK OES'!E:E)+SUMIF('STOCK SEALING'!B:B,Table2[[#This Row],[Ich No]],'STOCK SEALING'!E:E)))</f>
        <v/>
      </c>
      <c r="K207" s="170">
        <v>0</v>
      </c>
      <c r="L207" t="str">
        <f>IFERROR(Table2[[#This Row],[REST]]-Table2[[#This Row],[Result Scan]],"")</f>
        <v/>
      </c>
      <c r="M207" t="str">
        <f>IF(Table2[[#This Row],[Balance]]="","",IF(Table2[[#This Row],[Balance]]&gt;0,"Open","close"))</f>
        <v/>
      </c>
      <c r="N207" s="174" t="str">
        <f ca="1">IF(Q207=$R$1,Table2[[#This Row],[Status]],"")</f>
        <v/>
      </c>
      <c r="Q207" s="169" t="str">
        <f ca="1">IFERROR($Q$1-Table2[[#This Row],[Delivery Date]],"")</f>
        <v/>
      </c>
      <c r="S207" t="str">
        <f>IFERROR(VLOOKUP(Table2[[#This Row],[Customer Part No]],'ICH NO'!I:M,5,0),"")</f>
        <v/>
      </c>
      <c r="T207" t="str">
        <f>IF(AND(S207="ASSY",Table2[[#This Row],[Stock]]&gt;Table2[[#This Row],[REST]]),Table2[[#This Row],[REST]],Table2[[#This Row],[Stock]])</f>
        <v/>
      </c>
    </row>
    <row r="208" spans="1:20" x14ac:dyDescent="0.3">
      <c r="A208" s="170" t="str">
        <f>IF(Table2[[#This Row],[Customer Part No]]="","",ROW()-1)</f>
        <v/>
      </c>
      <c r="B208" s="170" t="str">
        <f>IF('ADM-PER LINE ITEM'!A209="","",'ADM-PER LINE ITEM'!A209)</f>
        <v/>
      </c>
      <c r="C208" s="171" t="str">
        <f>IF('ADM-PER LINE ITEM'!G209="","",'ADM-PER LINE ITEM'!G209)</f>
        <v/>
      </c>
      <c r="D208" s="170" t="str">
        <f>IF('ADM-PER LINE ITEM'!F209="","",'ADM-PER LINE ITEM'!F209)</f>
        <v/>
      </c>
      <c r="E208" s="203" t="str">
        <f>IF('ADM-PER LINE ITEM'!E209="","",'ADM-PER LINE ITEM'!E209)</f>
        <v/>
      </c>
      <c r="F208" s="31" t="str">
        <f>IF('ADM-PER LINE ITEM'!I209="","",'ADM-PER LINE ITEM'!I209)</f>
        <v/>
      </c>
      <c r="G208" s="172" t="str">
        <f>IF('ADM-PER LINE ITEM'!K209="","",'ADM-PER LINE ITEM'!K209)</f>
        <v/>
      </c>
      <c r="H208" s="170" t="str">
        <f>IF('ADM-PER LINE ITEM'!Q209="","",'ADM-PER LINE ITEM'!Q209)</f>
        <v/>
      </c>
      <c r="I208" s="170" t="str">
        <f>IF('ADM-PER LINE ITEM'!R209="","",'ADM-PER LINE ITEM'!R209)</f>
        <v/>
      </c>
      <c r="J208" s="174" t="str">
        <f>IF(Table2[[#This Row],[Ich No]]="","",(SUMIF('STOCK OES'!B:B,Table2[[#This Row],[Ich No]],'STOCK OES'!E:E)+SUMIF('STOCK SEALING'!B:B,Table2[[#This Row],[Ich No]],'STOCK SEALING'!E:E)))</f>
        <v/>
      </c>
      <c r="K208" s="170">
        <v>0</v>
      </c>
      <c r="L208" t="str">
        <f>IFERROR(Table2[[#This Row],[REST]]-Table2[[#This Row],[Result Scan]],"")</f>
        <v/>
      </c>
      <c r="M208" t="str">
        <f>IF(Table2[[#This Row],[Balance]]="","",IF(Table2[[#This Row],[Balance]]&gt;0,"Open","close"))</f>
        <v/>
      </c>
      <c r="N208" s="174" t="str">
        <f ca="1">IF(Q208=$R$1,Table2[[#This Row],[Status]],"")</f>
        <v/>
      </c>
      <c r="Q208" s="169" t="str">
        <f ca="1">IFERROR($Q$1-Table2[[#This Row],[Delivery Date]],"")</f>
        <v/>
      </c>
      <c r="S208" t="str">
        <f>IFERROR(VLOOKUP(Table2[[#This Row],[Customer Part No]],'ICH NO'!I:M,5,0),"")</f>
        <v/>
      </c>
      <c r="T208" t="str">
        <f>IF(AND(S208="ASSY",Table2[[#This Row],[Stock]]&gt;Table2[[#This Row],[REST]]),Table2[[#This Row],[REST]],Table2[[#This Row],[Stock]])</f>
        <v/>
      </c>
    </row>
    <row r="209" spans="1:20" x14ac:dyDescent="0.3">
      <c r="A209" s="170" t="str">
        <f>IF(Table2[[#This Row],[Customer Part No]]="","",ROW()-1)</f>
        <v/>
      </c>
      <c r="B209" s="170" t="str">
        <f>IF('ADM-PER LINE ITEM'!A210="","",'ADM-PER LINE ITEM'!A210)</f>
        <v/>
      </c>
      <c r="C209" s="171" t="str">
        <f>IF('ADM-PER LINE ITEM'!G210="","",'ADM-PER LINE ITEM'!G210)</f>
        <v/>
      </c>
      <c r="D209" s="170" t="str">
        <f>IF('ADM-PER LINE ITEM'!F210="","",'ADM-PER LINE ITEM'!F210)</f>
        <v/>
      </c>
      <c r="E209" s="203" t="str">
        <f>IF('ADM-PER LINE ITEM'!E210="","",'ADM-PER LINE ITEM'!E210)</f>
        <v/>
      </c>
      <c r="F209" s="31" t="str">
        <f>IF('ADM-PER LINE ITEM'!I210="","",'ADM-PER LINE ITEM'!I210)</f>
        <v/>
      </c>
      <c r="G209" s="172" t="str">
        <f>IF('ADM-PER LINE ITEM'!K210="","",'ADM-PER LINE ITEM'!K210)</f>
        <v/>
      </c>
      <c r="H209" s="170" t="str">
        <f>IF('ADM-PER LINE ITEM'!Q210="","",'ADM-PER LINE ITEM'!Q210)</f>
        <v/>
      </c>
      <c r="I209" s="170" t="str">
        <f>IF('ADM-PER LINE ITEM'!R210="","",'ADM-PER LINE ITEM'!R210)</f>
        <v/>
      </c>
      <c r="J209" s="174" t="str">
        <f>IF(Table2[[#This Row],[Ich No]]="","",(SUMIF('STOCK OES'!B:B,Table2[[#This Row],[Ich No]],'STOCK OES'!E:E)+SUMIF('STOCK SEALING'!B:B,Table2[[#This Row],[Ich No]],'STOCK SEALING'!E:E)))</f>
        <v/>
      </c>
      <c r="K209" s="170">
        <v>0</v>
      </c>
      <c r="L209" t="str">
        <f>IFERROR(Table2[[#This Row],[REST]]-Table2[[#This Row],[Result Scan]],"")</f>
        <v/>
      </c>
      <c r="M209" t="str">
        <f>IF(Table2[[#This Row],[Balance]]="","",IF(Table2[[#This Row],[Balance]]&gt;0,"Open","close"))</f>
        <v/>
      </c>
      <c r="N209" s="174" t="str">
        <f ca="1">IF(Q209=$R$1,Table2[[#This Row],[Status]],"")</f>
        <v/>
      </c>
      <c r="Q209" s="169" t="str">
        <f ca="1">IFERROR($Q$1-Table2[[#This Row],[Delivery Date]],"")</f>
        <v/>
      </c>
      <c r="S209" t="str">
        <f>IFERROR(VLOOKUP(Table2[[#This Row],[Customer Part No]],'ICH NO'!I:M,5,0),"")</f>
        <v/>
      </c>
      <c r="T209" t="str">
        <f>IF(AND(S209="ASSY",Table2[[#This Row],[Stock]]&gt;Table2[[#This Row],[REST]]),Table2[[#This Row],[REST]],Table2[[#This Row],[Stock]])</f>
        <v/>
      </c>
    </row>
    <row r="210" spans="1:20" x14ac:dyDescent="0.3">
      <c r="A210" s="170" t="str">
        <f>IF(Table2[[#This Row],[Customer Part No]]="","",ROW()-1)</f>
        <v/>
      </c>
      <c r="B210" s="170" t="str">
        <f>IF('ADM-PER LINE ITEM'!A211="","",'ADM-PER LINE ITEM'!A211)</f>
        <v/>
      </c>
      <c r="C210" s="171" t="str">
        <f>IF('ADM-PER LINE ITEM'!G211="","",'ADM-PER LINE ITEM'!G211)</f>
        <v/>
      </c>
      <c r="D210" s="170" t="str">
        <f>IF('ADM-PER LINE ITEM'!F211="","",'ADM-PER LINE ITEM'!F211)</f>
        <v/>
      </c>
      <c r="E210" s="203" t="str">
        <f>IF('ADM-PER LINE ITEM'!E211="","",'ADM-PER LINE ITEM'!E211)</f>
        <v/>
      </c>
      <c r="F210" s="31" t="str">
        <f>IF('ADM-PER LINE ITEM'!I211="","",'ADM-PER LINE ITEM'!I211)</f>
        <v/>
      </c>
      <c r="G210" s="172" t="str">
        <f>IF('ADM-PER LINE ITEM'!K211="","",'ADM-PER LINE ITEM'!K211)</f>
        <v/>
      </c>
      <c r="H210" s="170" t="str">
        <f>IF('ADM-PER LINE ITEM'!Q211="","",'ADM-PER LINE ITEM'!Q211)</f>
        <v/>
      </c>
      <c r="I210" s="170" t="str">
        <f>IF('ADM-PER LINE ITEM'!R211="","",'ADM-PER LINE ITEM'!R211)</f>
        <v/>
      </c>
      <c r="J210" s="174" t="str">
        <f>IF(Table2[[#This Row],[Ich No]]="","",(SUMIF('STOCK OES'!B:B,Table2[[#This Row],[Ich No]],'STOCK OES'!E:E)+SUMIF('STOCK SEALING'!B:B,Table2[[#This Row],[Ich No]],'STOCK SEALING'!E:E)))</f>
        <v/>
      </c>
      <c r="K210" s="170">
        <v>0</v>
      </c>
      <c r="L210" t="str">
        <f>IFERROR(Table2[[#This Row],[REST]]-Table2[[#This Row],[Result Scan]],"")</f>
        <v/>
      </c>
      <c r="M210" t="str">
        <f>IF(Table2[[#This Row],[Balance]]="","",IF(Table2[[#This Row],[Balance]]&gt;0,"Open","close"))</f>
        <v/>
      </c>
      <c r="N210" s="174" t="str">
        <f ca="1">IF(Q210=$R$1,Table2[[#This Row],[Status]],"")</f>
        <v/>
      </c>
      <c r="Q210" s="169" t="str">
        <f ca="1">IFERROR($Q$1-Table2[[#This Row],[Delivery Date]],"")</f>
        <v/>
      </c>
      <c r="S210" t="str">
        <f>IFERROR(VLOOKUP(Table2[[#This Row],[Customer Part No]],'ICH NO'!I:M,5,0),"")</f>
        <v/>
      </c>
      <c r="T210" t="str">
        <f>IF(AND(S210="ASSY",Table2[[#This Row],[Stock]]&gt;Table2[[#This Row],[REST]]),Table2[[#This Row],[REST]],Table2[[#This Row],[Stock]])</f>
        <v/>
      </c>
    </row>
    <row r="211" spans="1:20" x14ac:dyDescent="0.3">
      <c r="A211" s="170" t="str">
        <f>IF(Table2[[#This Row],[Customer Part No]]="","",ROW()-1)</f>
        <v/>
      </c>
      <c r="B211" s="170" t="str">
        <f>IF('ADM-PER LINE ITEM'!A212="","",'ADM-PER LINE ITEM'!A212)</f>
        <v/>
      </c>
      <c r="C211" s="171" t="str">
        <f>IF('ADM-PER LINE ITEM'!G212="","",'ADM-PER LINE ITEM'!G212)</f>
        <v/>
      </c>
      <c r="D211" s="170" t="str">
        <f>IF('ADM-PER LINE ITEM'!F212="","",'ADM-PER LINE ITEM'!F212)</f>
        <v/>
      </c>
      <c r="E211" s="203" t="str">
        <f>IF('ADM-PER LINE ITEM'!E212="","",'ADM-PER LINE ITEM'!E212)</f>
        <v/>
      </c>
      <c r="F211" s="31" t="str">
        <f>IF('ADM-PER LINE ITEM'!I212="","",'ADM-PER LINE ITEM'!I212)</f>
        <v/>
      </c>
      <c r="G211" s="172" t="str">
        <f>IF('ADM-PER LINE ITEM'!K212="","",'ADM-PER LINE ITEM'!K212)</f>
        <v/>
      </c>
      <c r="H211" s="170" t="str">
        <f>IF('ADM-PER LINE ITEM'!Q212="","",'ADM-PER LINE ITEM'!Q212)</f>
        <v/>
      </c>
      <c r="I211" s="170" t="str">
        <f>IF('ADM-PER LINE ITEM'!R212="","",'ADM-PER LINE ITEM'!R212)</f>
        <v/>
      </c>
      <c r="J211" s="174" t="str">
        <f>IF(Table2[[#This Row],[Ich No]]="","",(SUMIF('STOCK OES'!B:B,Table2[[#This Row],[Ich No]],'STOCK OES'!E:E)+SUMIF('STOCK SEALING'!B:B,Table2[[#This Row],[Ich No]],'STOCK SEALING'!E:E)))</f>
        <v/>
      </c>
      <c r="K211" s="170">
        <v>0</v>
      </c>
      <c r="L211" t="str">
        <f>IFERROR(Table2[[#This Row],[REST]]-Table2[[#This Row],[Result Scan]],"")</f>
        <v/>
      </c>
      <c r="M211" t="str">
        <f>IF(Table2[[#This Row],[Balance]]="","",IF(Table2[[#This Row],[Balance]]&gt;0,"Open","close"))</f>
        <v/>
      </c>
      <c r="N211" s="174" t="str">
        <f ca="1">IF(Q211=$R$1,Table2[[#This Row],[Status]],"")</f>
        <v/>
      </c>
      <c r="Q211" s="169" t="str">
        <f ca="1">IFERROR($Q$1-Table2[[#This Row],[Delivery Date]],"")</f>
        <v/>
      </c>
      <c r="S211" t="str">
        <f>IFERROR(VLOOKUP(Table2[[#This Row],[Customer Part No]],'ICH NO'!I:M,5,0),"")</f>
        <v/>
      </c>
      <c r="T211" t="str">
        <f>IF(AND(S211="ASSY",Table2[[#This Row],[Stock]]&gt;Table2[[#This Row],[REST]]),Table2[[#This Row],[REST]],Table2[[#This Row],[Stock]])</f>
        <v/>
      </c>
    </row>
    <row r="212" spans="1:20" x14ac:dyDescent="0.3">
      <c r="A212" s="170" t="str">
        <f>IF(Table2[[#This Row],[Customer Part No]]="","",ROW()-1)</f>
        <v/>
      </c>
      <c r="B212" s="170" t="str">
        <f>IF('ADM-PER LINE ITEM'!A213="","",'ADM-PER LINE ITEM'!A213)</f>
        <v/>
      </c>
      <c r="C212" s="171" t="str">
        <f>IF('ADM-PER LINE ITEM'!G213="","",'ADM-PER LINE ITEM'!G213)</f>
        <v/>
      </c>
      <c r="D212" s="170" t="str">
        <f>IF('ADM-PER LINE ITEM'!F213="","",'ADM-PER LINE ITEM'!F213)</f>
        <v/>
      </c>
      <c r="E212" s="203" t="str">
        <f>IF('ADM-PER LINE ITEM'!E213="","",'ADM-PER LINE ITEM'!E213)</f>
        <v/>
      </c>
      <c r="F212" s="31" t="str">
        <f>IF('ADM-PER LINE ITEM'!I213="","",'ADM-PER LINE ITEM'!I213)</f>
        <v/>
      </c>
      <c r="G212" s="172" t="str">
        <f>IF('ADM-PER LINE ITEM'!K213="","",'ADM-PER LINE ITEM'!K213)</f>
        <v/>
      </c>
      <c r="H212" s="170" t="str">
        <f>IF('ADM-PER LINE ITEM'!Q213="","",'ADM-PER LINE ITEM'!Q213)</f>
        <v/>
      </c>
      <c r="I212" s="170" t="str">
        <f>IF('ADM-PER LINE ITEM'!R213="","",'ADM-PER LINE ITEM'!R213)</f>
        <v/>
      </c>
      <c r="J212" s="174" t="str">
        <f>IF(Table2[[#This Row],[Ich No]]="","",(SUMIF('STOCK OES'!B:B,Table2[[#This Row],[Ich No]],'STOCK OES'!E:E)+SUMIF('STOCK SEALING'!B:B,Table2[[#This Row],[Ich No]],'STOCK SEALING'!E:E)))</f>
        <v/>
      </c>
      <c r="K212" s="170">
        <v>0</v>
      </c>
      <c r="L212" t="str">
        <f>IFERROR(Table2[[#This Row],[REST]]-Table2[[#This Row],[Result Scan]],"")</f>
        <v/>
      </c>
      <c r="M212" t="str">
        <f>IF(Table2[[#This Row],[Balance]]="","",IF(Table2[[#This Row],[Balance]]&gt;0,"Open","close"))</f>
        <v/>
      </c>
      <c r="N212" s="174" t="str">
        <f ca="1">IF(Q212=$R$1,Table2[[#This Row],[Status]],"")</f>
        <v/>
      </c>
      <c r="Q212" s="169" t="str">
        <f ca="1">IFERROR($Q$1-Table2[[#This Row],[Delivery Date]],"")</f>
        <v/>
      </c>
      <c r="S212" t="str">
        <f>IFERROR(VLOOKUP(Table2[[#This Row],[Customer Part No]],'ICH NO'!I:M,5,0),"")</f>
        <v/>
      </c>
      <c r="T212" t="str">
        <f>IF(AND(S212="ASSY",Table2[[#This Row],[Stock]]&gt;Table2[[#This Row],[REST]]),Table2[[#This Row],[REST]],Table2[[#This Row],[Stock]])</f>
        <v/>
      </c>
    </row>
    <row r="213" spans="1:20" x14ac:dyDescent="0.3">
      <c r="A213" s="170" t="str">
        <f>IF(Table2[[#This Row],[Customer Part No]]="","",ROW()-1)</f>
        <v/>
      </c>
      <c r="B213" s="170" t="str">
        <f>IF('ADM-PER LINE ITEM'!A214="","",'ADM-PER LINE ITEM'!A214)</f>
        <v/>
      </c>
      <c r="C213" s="171" t="str">
        <f>IF('ADM-PER LINE ITEM'!G214="","",'ADM-PER LINE ITEM'!G214)</f>
        <v/>
      </c>
      <c r="D213" s="170" t="str">
        <f>IF('ADM-PER LINE ITEM'!F214="","",'ADM-PER LINE ITEM'!F214)</f>
        <v/>
      </c>
      <c r="E213" s="203" t="str">
        <f>IF('ADM-PER LINE ITEM'!E214="","",'ADM-PER LINE ITEM'!E214)</f>
        <v/>
      </c>
      <c r="F213" s="31" t="str">
        <f>IF('ADM-PER LINE ITEM'!I214="","",'ADM-PER LINE ITEM'!I214)</f>
        <v/>
      </c>
      <c r="G213" s="172" t="str">
        <f>IF('ADM-PER LINE ITEM'!K214="","",'ADM-PER LINE ITEM'!K214)</f>
        <v/>
      </c>
      <c r="H213" s="170" t="str">
        <f>IF('ADM-PER LINE ITEM'!Q214="","",'ADM-PER LINE ITEM'!Q214)</f>
        <v/>
      </c>
      <c r="I213" s="170" t="str">
        <f>IF('ADM-PER LINE ITEM'!R214="","",'ADM-PER LINE ITEM'!R214)</f>
        <v/>
      </c>
      <c r="J213" s="174" t="str">
        <f>IF(Table2[[#This Row],[Ich No]]="","",(SUMIF('STOCK OES'!B:B,Table2[[#This Row],[Ich No]],'STOCK OES'!E:E)+SUMIF('STOCK SEALING'!B:B,Table2[[#This Row],[Ich No]],'STOCK SEALING'!E:E)))</f>
        <v/>
      </c>
      <c r="K213" s="170">
        <v>0</v>
      </c>
      <c r="L213" t="str">
        <f>IFERROR(Table2[[#This Row],[REST]]-Table2[[#This Row],[Result Scan]],"")</f>
        <v/>
      </c>
      <c r="M213" t="str">
        <f>IF(Table2[[#This Row],[Balance]]="","",IF(Table2[[#This Row],[Balance]]&gt;0,"Open","close"))</f>
        <v/>
      </c>
      <c r="N213" s="174" t="str">
        <f ca="1">IF(Q213=$R$1,Table2[[#This Row],[Status]],"")</f>
        <v/>
      </c>
      <c r="Q213" s="169" t="str">
        <f ca="1">IFERROR($Q$1-Table2[[#This Row],[Delivery Date]],"")</f>
        <v/>
      </c>
      <c r="S213" t="str">
        <f>IFERROR(VLOOKUP(Table2[[#This Row],[Customer Part No]],'ICH NO'!I:M,5,0),"")</f>
        <v/>
      </c>
      <c r="T213" t="str">
        <f>IF(AND(S213="ASSY",Table2[[#This Row],[Stock]]&gt;Table2[[#This Row],[REST]]),Table2[[#This Row],[REST]],Table2[[#This Row],[Stock]])</f>
        <v/>
      </c>
    </row>
    <row r="214" spans="1:20" x14ac:dyDescent="0.3">
      <c r="A214" s="170" t="str">
        <f>IF(Table2[[#This Row],[Customer Part No]]="","",ROW()-1)</f>
        <v/>
      </c>
      <c r="B214" s="170" t="str">
        <f>IF('ADM-PER LINE ITEM'!A215="","",'ADM-PER LINE ITEM'!A215)</f>
        <v/>
      </c>
      <c r="C214" s="171" t="str">
        <f>IF('ADM-PER LINE ITEM'!G215="","",'ADM-PER LINE ITEM'!G215)</f>
        <v/>
      </c>
      <c r="D214" s="170" t="str">
        <f>IF('ADM-PER LINE ITEM'!F215="","",'ADM-PER LINE ITEM'!F215)</f>
        <v/>
      </c>
      <c r="E214" s="203" t="str">
        <f>IF('ADM-PER LINE ITEM'!E215="","",'ADM-PER LINE ITEM'!E215)</f>
        <v/>
      </c>
      <c r="F214" s="31" t="str">
        <f>IF('ADM-PER LINE ITEM'!I215="","",'ADM-PER LINE ITEM'!I215)</f>
        <v/>
      </c>
      <c r="G214" s="172" t="str">
        <f>IF('ADM-PER LINE ITEM'!K215="","",'ADM-PER LINE ITEM'!K215)</f>
        <v/>
      </c>
      <c r="H214" s="170" t="str">
        <f>IF('ADM-PER LINE ITEM'!Q215="","",'ADM-PER LINE ITEM'!Q215)</f>
        <v/>
      </c>
      <c r="I214" s="170" t="str">
        <f>IF('ADM-PER LINE ITEM'!R215="","",'ADM-PER LINE ITEM'!R215)</f>
        <v/>
      </c>
      <c r="J214" s="174" t="str">
        <f>IF(Table2[[#This Row],[Ich No]]="","",(SUMIF('STOCK OES'!B:B,Table2[[#This Row],[Ich No]],'STOCK OES'!E:E)+SUMIF('STOCK SEALING'!B:B,Table2[[#This Row],[Ich No]],'STOCK SEALING'!E:E)))</f>
        <v/>
      </c>
      <c r="K214" s="170">
        <v>0</v>
      </c>
      <c r="L214" t="str">
        <f>IFERROR(Table2[[#This Row],[REST]]-Table2[[#This Row],[Result Scan]],"")</f>
        <v/>
      </c>
      <c r="M214" t="str">
        <f>IF(Table2[[#This Row],[Balance]]="","",IF(Table2[[#This Row],[Balance]]&gt;0,"Open","close"))</f>
        <v/>
      </c>
      <c r="N214" s="174" t="str">
        <f ca="1">IF(Q214=$R$1,Table2[[#This Row],[Status]],"")</f>
        <v/>
      </c>
      <c r="Q214" s="169" t="str">
        <f ca="1">IFERROR($Q$1-Table2[[#This Row],[Delivery Date]],"")</f>
        <v/>
      </c>
      <c r="S214" t="str">
        <f>IFERROR(VLOOKUP(Table2[[#This Row],[Customer Part No]],'ICH NO'!I:M,5,0),"")</f>
        <v/>
      </c>
      <c r="T214" t="str">
        <f>IF(AND(S214="ASSY",Table2[[#This Row],[Stock]]&gt;Table2[[#This Row],[REST]]),Table2[[#This Row],[REST]],Table2[[#This Row],[Stock]])</f>
        <v/>
      </c>
    </row>
    <row r="215" spans="1:20" x14ac:dyDescent="0.3">
      <c r="A215" s="170" t="str">
        <f>IF(Table2[[#This Row],[Customer Part No]]="","",ROW()-1)</f>
        <v/>
      </c>
      <c r="B215" s="170" t="str">
        <f>IF('ADM-PER LINE ITEM'!A216="","",'ADM-PER LINE ITEM'!A216)</f>
        <v/>
      </c>
      <c r="C215" s="171" t="str">
        <f>IF('ADM-PER LINE ITEM'!G216="","",'ADM-PER LINE ITEM'!G216)</f>
        <v/>
      </c>
      <c r="D215" s="170" t="str">
        <f>IF('ADM-PER LINE ITEM'!F216="","",'ADM-PER LINE ITEM'!F216)</f>
        <v/>
      </c>
      <c r="E215" s="203" t="str">
        <f>IF('ADM-PER LINE ITEM'!E216="","",'ADM-PER LINE ITEM'!E216)</f>
        <v/>
      </c>
      <c r="F215" s="31" t="str">
        <f>IF('ADM-PER LINE ITEM'!I216="","",'ADM-PER LINE ITEM'!I216)</f>
        <v/>
      </c>
      <c r="G215" s="172" t="str">
        <f>IF('ADM-PER LINE ITEM'!K216="","",'ADM-PER LINE ITEM'!K216)</f>
        <v/>
      </c>
      <c r="H215" s="170" t="str">
        <f>IF('ADM-PER LINE ITEM'!Q216="","",'ADM-PER LINE ITEM'!Q216)</f>
        <v/>
      </c>
      <c r="I215" s="170" t="str">
        <f>IF('ADM-PER LINE ITEM'!R216="","",'ADM-PER LINE ITEM'!R216)</f>
        <v/>
      </c>
      <c r="J215" s="174" t="str">
        <f>IF(Table2[[#This Row],[Ich No]]="","",(SUMIF('STOCK OES'!B:B,Table2[[#This Row],[Ich No]],'STOCK OES'!E:E)+SUMIF('STOCK SEALING'!B:B,Table2[[#This Row],[Ich No]],'STOCK SEALING'!E:E)))</f>
        <v/>
      </c>
      <c r="K215" s="170">
        <v>0</v>
      </c>
      <c r="L215" t="str">
        <f>IFERROR(Table2[[#This Row],[REST]]-Table2[[#This Row],[Result Scan]],"")</f>
        <v/>
      </c>
      <c r="M215" t="str">
        <f>IF(Table2[[#This Row],[Balance]]="","",IF(Table2[[#This Row],[Balance]]&gt;0,"Open","close"))</f>
        <v/>
      </c>
      <c r="N215" s="174" t="str">
        <f ca="1">IF(Q215=$R$1,Table2[[#This Row],[Status]],"")</f>
        <v/>
      </c>
      <c r="Q215" s="169" t="str">
        <f ca="1">IFERROR($Q$1-Table2[[#This Row],[Delivery Date]],"")</f>
        <v/>
      </c>
      <c r="S215" t="str">
        <f>IFERROR(VLOOKUP(Table2[[#This Row],[Customer Part No]],'ICH NO'!I:M,5,0),"")</f>
        <v/>
      </c>
      <c r="T215" t="str">
        <f>IF(AND(S215="ASSY",Table2[[#This Row],[Stock]]&gt;Table2[[#This Row],[REST]]),Table2[[#This Row],[REST]],Table2[[#This Row],[Stock]])</f>
        <v/>
      </c>
    </row>
    <row r="216" spans="1:20" x14ac:dyDescent="0.3">
      <c r="A216" s="170" t="str">
        <f>IF(Table2[[#This Row],[Customer Part No]]="","",ROW()-1)</f>
        <v/>
      </c>
      <c r="B216" s="170" t="str">
        <f>IF('ADM-PER LINE ITEM'!A217="","",'ADM-PER LINE ITEM'!A217)</f>
        <v/>
      </c>
      <c r="C216" s="171" t="str">
        <f>IF('ADM-PER LINE ITEM'!G217="","",'ADM-PER LINE ITEM'!G217)</f>
        <v/>
      </c>
      <c r="D216" s="170" t="str">
        <f>IF('ADM-PER LINE ITEM'!F217="","",'ADM-PER LINE ITEM'!F217)</f>
        <v/>
      </c>
      <c r="E216" s="203" t="str">
        <f>IF('ADM-PER LINE ITEM'!E217="","",'ADM-PER LINE ITEM'!E217)</f>
        <v/>
      </c>
      <c r="F216" s="31" t="str">
        <f>IF('ADM-PER LINE ITEM'!I217="","",'ADM-PER LINE ITEM'!I217)</f>
        <v/>
      </c>
      <c r="G216" s="172" t="str">
        <f>IF('ADM-PER LINE ITEM'!K217="","",'ADM-PER LINE ITEM'!K217)</f>
        <v/>
      </c>
      <c r="H216" s="170" t="str">
        <f>IF('ADM-PER LINE ITEM'!Q217="","",'ADM-PER LINE ITEM'!Q217)</f>
        <v/>
      </c>
      <c r="I216" s="170" t="str">
        <f>IF('ADM-PER LINE ITEM'!R217="","",'ADM-PER LINE ITEM'!R217)</f>
        <v/>
      </c>
      <c r="J216" s="174" t="str">
        <f>IF(Table2[[#This Row],[Ich No]]="","",(SUMIF('STOCK OES'!B:B,Table2[[#This Row],[Ich No]],'STOCK OES'!E:E)+SUMIF('STOCK SEALING'!B:B,Table2[[#This Row],[Ich No]],'STOCK SEALING'!E:E)))</f>
        <v/>
      </c>
      <c r="K216" s="170">
        <v>0</v>
      </c>
      <c r="L216" t="str">
        <f>IFERROR(Table2[[#This Row],[REST]]-Table2[[#This Row],[Result Scan]],"")</f>
        <v/>
      </c>
      <c r="M216" t="str">
        <f>IF(Table2[[#This Row],[Balance]]="","",IF(Table2[[#This Row],[Balance]]&gt;0,"Open","close"))</f>
        <v/>
      </c>
      <c r="N216" s="174" t="str">
        <f ca="1">IF(Q216=$R$1,Table2[[#This Row],[Status]],"")</f>
        <v/>
      </c>
      <c r="Q216" s="169" t="str">
        <f ca="1">IFERROR($Q$1-Table2[[#This Row],[Delivery Date]],"")</f>
        <v/>
      </c>
      <c r="S216" t="str">
        <f>IFERROR(VLOOKUP(Table2[[#This Row],[Customer Part No]],'ICH NO'!I:M,5,0),"")</f>
        <v/>
      </c>
      <c r="T216" t="str">
        <f>IF(AND(S216="ASSY",Table2[[#This Row],[Stock]]&gt;Table2[[#This Row],[REST]]),Table2[[#This Row],[REST]],Table2[[#This Row],[Stock]])</f>
        <v/>
      </c>
    </row>
    <row r="217" spans="1:20" x14ac:dyDescent="0.3">
      <c r="A217" s="170" t="str">
        <f>IF(Table2[[#This Row],[Customer Part No]]="","",ROW()-1)</f>
        <v/>
      </c>
      <c r="B217" s="170" t="str">
        <f>IF('ADM-PER LINE ITEM'!A218="","",'ADM-PER LINE ITEM'!A218)</f>
        <v/>
      </c>
      <c r="C217" s="171" t="str">
        <f>IF('ADM-PER LINE ITEM'!G218="","",'ADM-PER LINE ITEM'!G218)</f>
        <v/>
      </c>
      <c r="D217" s="170" t="str">
        <f>IF('ADM-PER LINE ITEM'!F218="","",'ADM-PER LINE ITEM'!F218)</f>
        <v/>
      </c>
      <c r="E217" s="203" t="str">
        <f>IF('ADM-PER LINE ITEM'!E218="","",'ADM-PER LINE ITEM'!E218)</f>
        <v/>
      </c>
      <c r="F217" s="31" t="str">
        <f>IF('ADM-PER LINE ITEM'!I218="","",'ADM-PER LINE ITEM'!I218)</f>
        <v/>
      </c>
      <c r="G217" s="172" t="str">
        <f>IF('ADM-PER LINE ITEM'!K218="","",'ADM-PER LINE ITEM'!K218)</f>
        <v/>
      </c>
      <c r="H217" s="170" t="str">
        <f>IF('ADM-PER LINE ITEM'!Q218="","",'ADM-PER LINE ITEM'!Q218)</f>
        <v/>
      </c>
      <c r="I217" s="170" t="str">
        <f>IF('ADM-PER LINE ITEM'!R218="","",'ADM-PER LINE ITEM'!R218)</f>
        <v/>
      </c>
      <c r="J217" s="174" t="str">
        <f>IF(Table2[[#This Row],[Ich No]]="","",(SUMIF('STOCK OES'!B:B,Table2[[#This Row],[Ich No]],'STOCK OES'!E:E)+SUMIF('STOCK SEALING'!B:B,Table2[[#This Row],[Ich No]],'STOCK SEALING'!E:E)))</f>
        <v/>
      </c>
      <c r="K217" s="170">
        <v>0</v>
      </c>
      <c r="L217" t="str">
        <f>IFERROR(Table2[[#This Row],[REST]]-Table2[[#This Row],[Result Scan]],"")</f>
        <v/>
      </c>
      <c r="M217" t="str">
        <f>IF(Table2[[#This Row],[Balance]]="","",IF(Table2[[#This Row],[Balance]]&gt;0,"Open","close"))</f>
        <v/>
      </c>
      <c r="N217" s="174" t="str">
        <f ca="1">IF(Q217=$R$1,Table2[[#This Row],[Status]],"")</f>
        <v/>
      </c>
      <c r="Q217" s="169" t="str">
        <f ca="1">IFERROR($Q$1-Table2[[#This Row],[Delivery Date]],"")</f>
        <v/>
      </c>
      <c r="S217" t="str">
        <f>IFERROR(VLOOKUP(Table2[[#This Row],[Customer Part No]],'ICH NO'!I:M,5,0),"")</f>
        <v/>
      </c>
      <c r="T217" t="str">
        <f>IF(AND(S217="ASSY",Table2[[#This Row],[Stock]]&gt;Table2[[#This Row],[REST]]),Table2[[#This Row],[REST]],Table2[[#This Row],[Stock]])</f>
        <v/>
      </c>
    </row>
    <row r="218" spans="1:20" x14ac:dyDescent="0.3">
      <c r="A218" s="170" t="str">
        <f>IF(Table2[[#This Row],[Customer Part No]]="","",ROW()-1)</f>
        <v/>
      </c>
      <c r="B218" s="170" t="str">
        <f>IF('ADM-PER LINE ITEM'!A219="","",'ADM-PER LINE ITEM'!A219)</f>
        <v/>
      </c>
      <c r="C218" s="171" t="str">
        <f>IF('ADM-PER LINE ITEM'!G219="","",'ADM-PER LINE ITEM'!G219)</f>
        <v/>
      </c>
      <c r="D218" s="170" t="str">
        <f>IF('ADM-PER LINE ITEM'!F219="","",'ADM-PER LINE ITEM'!F219)</f>
        <v/>
      </c>
      <c r="E218" s="203" t="str">
        <f>IF('ADM-PER LINE ITEM'!E219="","",'ADM-PER LINE ITEM'!E219)</f>
        <v/>
      </c>
      <c r="F218" s="31" t="str">
        <f>IF('ADM-PER LINE ITEM'!I219="","",'ADM-PER LINE ITEM'!I219)</f>
        <v/>
      </c>
      <c r="G218" s="172" t="str">
        <f>IF('ADM-PER LINE ITEM'!K219="","",'ADM-PER LINE ITEM'!K219)</f>
        <v/>
      </c>
      <c r="H218" s="170" t="str">
        <f>IF('ADM-PER LINE ITEM'!Q219="","",'ADM-PER LINE ITEM'!Q219)</f>
        <v/>
      </c>
      <c r="I218" s="170" t="str">
        <f>IF('ADM-PER LINE ITEM'!R219="","",'ADM-PER LINE ITEM'!R219)</f>
        <v/>
      </c>
      <c r="J218" s="174" t="str">
        <f>IF(Table2[[#This Row],[Ich No]]="","",(SUMIF('STOCK OES'!B:B,Table2[[#This Row],[Ich No]],'STOCK OES'!E:E)+SUMIF('STOCK SEALING'!B:B,Table2[[#This Row],[Ich No]],'STOCK SEALING'!E:E)))</f>
        <v/>
      </c>
      <c r="K218" s="170">
        <v>0</v>
      </c>
      <c r="L218" t="str">
        <f>IFERROR(Table2[[#This Row],[REST]]-Table2[[#This Row],[Result Scan]],"")</f>
        <v/>
      </c>
      <c r="M218" t="str">
        <f>IF(Table2[[#This Row],[Balance]]="","",IF(Table2[[#This Row],[Balance]]&gt;0,"Open","close"))</f>
        <v/>
      </c>
      <c r="N218" s="174" t="str">
        <f ca="1">IF(Q218=$R$1,Table2[[#This Row],[Status]],"")</f>
        <v/>
      </c>
      <c r="Q218" s="169" t="str">
        <f ca="1">IFERROR($Q$1-Table2[[#This Row],[Delivery Date]],"")</f>
        <v/>
      </c>
      <c r="S218" t="str">
        <f>IFERROR(VLOOKUP(Table2[[#This Row],[Customer Part No]],'ICH NO'!I:M,5,0),"")</f>
        <v/>
      </c>
      <c r="T218" t="str">
        <f>IF(AND(S218="ASSY",Table2[[#This Row],[Stock]]&gt;Table2[[#This Row],[REST]]),Table2[[#This Row],[REST]],Table2[[#This Row],[Stock]])</f>
        <v/>
      </c>
    </row>
    <row r="219" spans="1:20" x14ac:dyDescent="0.3">
      <c r="A219" s="170" t="str">
        <f>IF(Table2[[#This Row],[Customer Part No]]="","",ROW()-1)</f>
        <v/>
      </c>
      <c r="B219" s="170" t="str">
        <f>IF('ADM-PER LINE ITEM'!A220="","",'ADM-PER LINE ITEM'!A220)</f>
        <v/>
      </c>
      <c r="C219" s="171" t="str">
        <f>IF('ADM-PER LINE ITEM'!G220="","",'ADM-PER LINE ITEM'!G220)</f>
        <v/>
      </c>
      <c r="D219" s="170" t="str">
        <f>IF('ADM-PER LINE ITEM'!F220="","",'ADM-PER LINE ITEM'!F220)</f>
        <v/>
      </c>
      <c r="E219" s="203" t="str">
        <f>IF('ADM-PER LINE ITEM'!E220="","",'ADM-PER LINE ITEM'!E220)</f>
        <v/>
      </c>
      <c r="F219" s="31" t="str">
        <f>IF('ADM-PER LINE ITEM'!I220="","",'ADM-PER LINE ITEM'!I220)</f>
        <v/>
      </c>
      <c r="G219" s="172" t="str">
        <f>IF('ADM-PER LINE ITEM'!K220="","",'ADM-PER LINE ITEM'!K220)</f>
        <v/>
      </c>
      <c r="H219" s="170" t="str">
        <f>IF('ADM-PER LINE ITEM'!Q220="","",'ADM-PER LINE ITEM'!Q220)</f>
        <v/>
      </c>
      <c r="I219" s="170" t="str">
        <f>IF('ADM-PER LINE ITEM'!R220="","",'ADM-PER LINE ITEM'!R220)</f>
        <v/>
      </c>
      <c r="J219" s="174" t="str">
        <f>IF(Table2[[#This Row],[Ich No]]="","",(SUMIF('STOCK OES'!B:B,Table2[[#This Row],[Ich No]],'STOCK OES'!E:E)+SUMIF('STOCK SEALING'!B:B,Table2[[#This Row],[Ich No]],'STOCK SEALING'!E:E)))</f>
        <v/>
      </c>
      <c r="K219" s="170">
        <v>0</v>
      </c>
      <c r="L219" t="str">
        <f>IFERROR(Table2[[#This Row],[REST]]-Table2[[#This Row],[Result Scan]],"")</f>
        <v/>
      </c>
      <c r="M219" t="str">
        <f>IF(Table2[[#This Row],[Balance]]="","",IF(Table2[[#This Row],[Balance]]&gt;0,"Open","close"))</f>
        <v/>
      </c>
      <c r="N219" s="174" t="str">
        <f ca="1">IF(Q219=$R$1,Table2[[#This Row],[Status]],"")</f>
        <v/>
      </c>
      <c r="Q219" s="169" t="str">
        <f ca="1">IFERROR($Q$1-Table2[[#This Row],[Delivery Date]],"")</f>
        <v/>
      </c>
      <c r="S219" t="str">
        <f>IFERROR(VLOOKUP(Table2[[#This Row],[Customer Part No]],'ICH NO'!I:M,5,0),"")</f>
        <v/>
      </c>
      <c r="T219" t="str">
        <f>IF(AND(S219="ASSY",Table2[[#This Row],[Stock]]&gt;Table2[[#This Row],[REST]]),Table2[[#This Row],[REST]],Table2[[#This Row],[Stock]])</f>
        <v/>
      </c>
    </row>
    <row r="220" spans="1:20" x14ac:dyDescent="0.3">
      <c r="A220" s="170" t="str">
        <f>IF(Table2[[#This Row],[Customer Part No]]="","",ROW()-1)</f>
        <v/>
      </c>
      <c r="B220" s="170" t="str">
        <f>IF('ADM-PER LINE ITEM'!A221="","",'ADM-PER LINE ITEM'!A221)</f>
        <v/>
      </c>
      <c r="C220" s="171" t="str">
        <f>IF('ADM-PER LINE ITEM'!G221="","",'ADM-PER LINE ITEM'!G221)</f>
        <v/>
      </c>
      <c r="D220" s="170" t="str">
        <f>IF('ADM-PER LINE ITEM'!F221="","",'ADM-PER LINE ITEM'!F221)</f>
        <v/>
      </c>
      <c r="E220" s="203" t="str">
        <f>IF('ADM-PER LINE ITEM'!E221="","",'ADM-PER LINE ITEM'!E221)</f>
        <v/>
      </c>
      <c r="F220" s="31" t="str">
        <f>IF('ADM-PER LINE ITEM'!I221="","",'ADM-PER LINE ITEM'!I221)</f>
        <v/>
      </c>
      <c r="G220" s="172" t="str">
        <f>IF('ADM-PER LINE ITEM'!K221="","",'ADM-PER LINE ITEM'!K221)</f>
        <v/>
      </c>
      <c r="H220" s="170" t="str">
        <f>IF('ADM-PER LINE ITEM'!Q221="","",'ADM-PER LINE ITEM'!Q221)</f>
        <v/>
      </c>
      <c r="I220" s="170" t="str">
        <f>IF('ADM-PER LINE ITEM'!R221="","",'ADM-PER LINE ITEM'!R221)</f>
        <v/>
      </c>
      <c r="J220" s="174" t="str">
        <f>IF(Table2[[#This Row],[Ich No]]="","",(SUMIF('STOCK OES'!B:B,Table2[[#This Row],[Ich No]],'STOCK OES'!E:E)+SUMIF('STOCK SEALING'!B:B,Table2[[#This Row],[Ich No]],'STOCK SEALING'!E:E)))</f>
        <v/>
      </c>
      <c r="K220" s="170">
        <v>0</v>
      </c>
      <c r="L220" t="str">
        <f>IFERROR(Table2[[#This Row],[REST]]-Table2[[#This Row],[Result Scan]],"")</f>
        <v/>
      </c>
      <c r="M220" t="str">
        <f>IF(Table2[[#This Row],[Balance]]="","",IF(Table2[[#This Row],[Balance]]&gt;0,"Open","close"))</f>
        <v/>
      </c>
      <c r="N220" s="174" t="str">
        <f ca="1">IF(Q220=$R$1,Table2[[#This Row],[Status]],"")</f>
        <v/>
      </c>
      <c r="Q220" s="169" t="str">
        <f ca="1">IFERROR($Q$1-Table2[[#This Row],[Delivery Date]],"")</f>
        <v/>
      </c>
      <c r="S220" t="str">
        <f>IFERROR(VLOOKUP(Table2[[#This Row],[Customer Part No]],'ICH NO'!I:M,5,0),"")</f>
        <v/>
      </c>
      <c r="T220" t="str">
        <f>IF(AND(S220="ASSY",Table2[[#This Row],[Stock]]&gt;Table2[[#This Row],[REST]]),Table2[[#This Row],[REST]],Table2[[#This Row],[Stock]])</f>
        <v/>
      </c>
    </row>
    <row r="221" spans="1:20" x14ac:dyDescent="0.3">
      <c r="A221" s="170" t="str">
        <f>IF(Table2[[#This Row],[Customer Part No]]="","",ROW()-1)</f>
        <v/>
      </c>
      <c r="B221" s="170" t="str">
        <f>IF('ADM-PER LINE ITEM'!A222="","",'ADM-PER LINE ITEM'!A222)</f>
        <v/>
      </c>
      <c r="C221" s="171" t="str">
        <f>IF('ADM-PER LINE ITEM'!G222="","",'ADM-PER LINE ITEM'!G222)</f>
        <v/>
      </c>
      <c r="D221" s="170" t="str">
        <f>IF('ADM-PER LINE ITEM'!F222="","",'ADM-PER LINE ITEM'!F222)</f>
        <v/>
      </c>
      <c r="E221" s="203" t="str">
        <f>IF('ADM-PER LINE ITEM'!E222="","",'ADM-PER LINE ITEM'!E222)</f>
        <v/>
      </c>
      <c r="F221" s="31" t="str">
        <f>IF('ADM-PER LINE ITEM'!I222="","",'ADM-PER LINE ITEM'!I222)</f>
        <v/>
      </c>
      <c r="G221" s="172" t="str">
        <f>IF('ADM-PER LINE ITEM'!K222="","",'ADM-PER LINE ITEM'!K222)</f>
        <v/>
      </c>
      <c r="H221" s="170" t="str">
        <f>IF('ADM-PER LINE ITEM'!Q222="","",'ADM-PER LINE ITEM'!Q222)</f>
        <v/>
      </c>
      <c r="I221" s="170" t="str">
        <f>IF('ADM-PER LINE ITEM'!R222="","",'ADM-PER LINE ITEM'!R222)</f>
        <v/>
      </c>
      <c r="J221" s="174" t="str">
        <f>IF(Table2[[#This Row],[Ich No]]="","",(SUMIF('STOCK OES'!B:B,Table2[[#This Row],[Ich No]],'STOCK OES'!E:E)+SUMIF('STOCK SEALING'!B:B,Table2[[#This Row],[Ich No]],'STOCK SEALING'!E:E)))</f>
        <v/>
      </c>
      <c r="K221" s="170">
        <v>0</v>
      </c>
      <c r="L221" t="str">
        <f>IFERROR(Table2[[#This Row],[REST]]-Table2[[#This Row],[Result Scan]],"")</f>
        <v/>
      </c>
      <c r="M221" t="str">
        <f>IF(Table2[[#This Row],[Balance]]="","",IF(Table2[[#This Row],[Balance]]&gt;0,"Open","close"))</f>
        <v/>
      </c>
      <c r="N221" s="174" t="str">
        <f ca="1">IF(Q221=$R$1,Table2[[#This Row],[Status]],"")</f>
        <v/>
      </c>
      <c r="Q221" s="169" t="str">
        <f ca="1">IFERROR($Q$1-Table2[[#This Row],[Delivery Date]],"")</f>
        <v/>
      </c>
      <c r="S221" t="str">
        <f>IFERROR(VLOOKUP(Table2[[#This Row],[Customer Part No]],'ICH NO'!I:M,5,0),"")</f>
        <v/>
      </c>
      <c r="T221" t="str">
        <f>IF(AND(S221="ASSY",Table2[[#This Row],[Stock]]&gt;Table2[[#This Row],[REST]]),Table2[[#This Row],[REST]],Table2[[#This Row],[Stock]])</f>
        <v/>
      </c>
    </row>
    <row r="222" spans="1:20" x14ac:dyDescent="0.3">
      <c r="A222" s="170" t="str">
        <f>IF(Table2[[#This Row],[Customer Part No]]="","",ROW()-1)</f>
        <v/>
      </c>
      <c r="B222" s="170" t="str">
        <f>IF('ADM-PER LINE ITEM'!A223="","",'ADM-PER LINE ITEM'!A223)</f>
        <v/>
      </c>
      <c r="C222" s="171" t="str">
        <f>IF('ADM-PER LINE ITEM'!G223="","",'ADM-PER LINE ITEM'!G223)</f>
        <v/>
      </c>
      <c r="D222" s="170" t="str">
        <f>IF('ADM-PER LINE ITEM'!F223="","",'ADM-PER LINE ITEM'!F223)</f>
        <v/>
      </c>
      <c r="E222" s="203" t="str">
        <f>IF('ADM-PER LINE ITEM'!E223="","",'ADM-PER LINE ITEM'!E223)</f>
        <v/>
      </c>
      <c r="F222" s="31" t="str">
        <f>IF('ADM-PER LINE ITEM'!I223="","",'ADM-PER LINE ITEM'!I223)</f>
        <v/>
      </c>
      <c r="G222" s="172" t="str">
        <f>IF('ADM-PER LINE ITEM'!K223="","",'ADM-PER LINE ITEM'!K223)</f>
        <v/>
      </c>
      <c r="H222" s="170" t="str">
        <f>IF('ADM-PER LINE ITEM'!Q223="","",'ADM-PER LINE ITEM'!Q223)</f>
        <v/>
      </c>
      <c r="I222" s="170" t="str">
        <f>IF('ADM-PER LINE ITEM'!R223="","",'ADM-PER LINE ITEM'!R223)</f>
        <v/>
      </c>
      <c r="J222" s="174" t="str">
        <f>IF(Table2[[#This Row],[Ich No]]="","",(SUMIF('STOCK OES'!B:B,Table2[[#This Row],[Ich No]],'STOCK OES'!E:E)+SUMIF('STOCK SEALING'!B:B,Table2[[#This Row],[Ich No]],'STOCK SEALING'!E:E)))</f>
        <v/>
      </c>
      <c r="K222" s="170">
        <v>0</v>
      </c>
      <c r="L222" t="str">
        <f>IFERROR(Table2[[#This Row],[REST]]-Table2[[#This Row],[Result Scan]],"")</f>
        <v/>
      </c>
      <c r="M222" t="str">
        <f>IF(Table2[[#This Row],[Balance]]="","",IF(Table2[[#This Row],[Balance]]&gt;0,"Open","close"))</f>
        <v/>
      </c>
      <c r="N222" s="174" t="str">
        <f ca="1">IF(Q222=$R$1,Table2[[#This Row],[Status]],"")</f>
        <v/>
      </c>
      <c r="Q222" s="169" t="str">
        <f ca="1">IFERROR($Q$1-Table2[[#This Row],[Delivery Date]],"")</f>
        <v/>
      </c>
      <c r="S222" t="str">
        <f>IFERROR(VLOOKUP(Table2[[#This Row],[Customer Part No]],'ICH NO'!I:M,5,0),"")</f>
        <v/>
      </c>
      <c r="T222" t="str">
        <f>IF(AND(S222="ASSY",Table2[[#This Row],[Stock]]&gt;Table2[[#This Row],[REST]]),Table2[[#This Row],[REST]],Table2[[#This Row],[Stock]])</f>
        <v/>
      </c>
    </row>
    <row r="223" spans="1:20" x14ac:dyDescent="0.3">
      <c r="A223" s="170" t="str">
        <f>IF(Table2[[#This Row],[Customer Part No]]="","",ROW()-1)</f>
        <v/>
      </c>
      <c r="B223" s="170" t="str">
        <f>IF('ADM-PER LINE ITEM'!A224="","",'ADM-PER LINE ITEM'!A224)</f>
        <v/>
      </c>
      <c r="C223" s="171" t="str">
        <f>IF('ADM-PER LINE ITEM'!G224="","",'ADM-PER LINE ITEM'!G224)</f>
        <v/>
      </c>
      <c r="D223" s="170" t="str">
        <f>IF('ADM-PER LINE ITEM'!F224="","",'ADM-PER LINE ITEM'!F224)</f>
        <v/>
      </c>
      <c r="E223" s="203" t="str">
        <f>IF('ADM-PER LINE ITEM'!E224="","",'ADM-PER LINE ITEM'!E224)</f>
        <v/>
      </c>
      <c r="F223" s="31" t="str">
        <f>IF('ADM-PER LINE ITEM'!I224="","",'ADM-PER LINE ITEM'!I224)</f>
        <v/>
      </c>
      <c r="G223" s="172" t="str">
        <f>IF('ADM-PER LINE ITEM'!K224="","",'ADM-PER LINE ITEM'!K224)</f>
        <v/>
      </c>
      <c r="H223" s="170" t="str">
        <f>IF('ADM-PER LINE ITEM'!Q224="","",'ADM-PER LINE ITEM'!Q224)</f>
        <v/>
      </c>
      <c r="I223" s="170" t="str">
        <f>IF('ADM-PER LINE ITEM'!R224="","",'ADM-PER LINE ITEM'!R224)</f>
        <v/>
      </c>
      <c r="J223" s="174" t="str">
        <f>IF(Table2[[#This Row],[Ich No]]="","",(SUMIF('STOCK OES'!B:B,Table2[[#This Row],[Ich No]],'STOCK OES'!E:E)+SUMIF('STOCK SEALING'!B:B,Table2[[#This Row],[Ich No]],'STOCK SEALING'!E:E)))</f>
        <v/>
      </c>
      <c r="K223" s="170">
        <v>0</v>
      </c>
      <c r="L223" t="str">
        <f>IFERROR(Table2[[#This Row],[REST]]-Table2[[#This Row],[Result Scan]],"")</f>
        <v/>
      </c>
      <c r="M223" t="str">
        <f>IF(Table2[[#This Row],[Balance]]="","",IF(Table2[[#This Row],[Balance]]&gt;0,"Open","close"))</f>
        <v/>
      </c>
      <c r="N223" s="174" t="str">
        <f ca="1">IF(Q223=$R$1,Table2[[#This Row],[Status]],"")</f>
        <v/>
      </c>
      <c r="Q223" s="169" t="str">
        <f ca="1">IFERROR($Q$1-Table2[[#This Row],[Delivery Date]],"")</f>
        <v/>
      </c>
      <c r="S223" t="str">
        <f>IFERROR(VLOOKUP(Table2[[#This Row],[Customer Part No]],'ICH NO'!I:M,5,0),"")</f>
        <v/>
      </c>
      <c r="T223" t="str">
        <f>IF(AND(S223="ASSY",Table2[[#This Row],[Stock]]&gt;Table2[[#This Row],[REST]]),Table2[[#This Row],[REST]],Table2[[#This Row],[Stock]])</f>
        <v/>
      </c>
    </row>
    <row r="224" spans="1:20" x14ac:dyDescent="0.3">
      <c r="A224" s="170" t="str">
        <f>IF(Table2[[#This Row],[Customer Part No]]="","",ROW()-1)</f>
        <v/>
      </c>
      <c r="B224" s="170" t="str">
        <f>IF('ADM-PER LINE ITEM'!A225="","",'ADM-PER LINE ITEM'!A225)</f>
        <v/>
      </c>
      <c r="C224" s="171" t="str">
        <f>IF('ADM-PER LINE ITEM'!G225="","",'ADM-PER LINE ITEM'!G225)</f>
        <v/>
      </c>
      <c r="D224" s="170" t="str">
        <f>IF('ADM-PER LINE ITEM'!F225="","",'ADM-PER LINE ITEM'!F225)</f>
        <v/>
      </c>
      <c r="E224" s="203" t="str">
        <f>IF('ADM-PER LINE ITEM'!E225="","",'ADM-PER LINE ITEM'!E225)</f>
        <v/>
      </c>
      <c r="F224" s="31" t="str">
        <f>IF('ADM-PER LINE ITEM'!I225="","",'ADM-PER LINE ITEM'!I225)</f>
        <v/>
      </c>
      <c r="G224" s="172" t="str">
        <f>IF('ADM-PER LINE ITEM'!K225="","",'ADM-PER LINE ITEM'!K225)</f>
        <v/>
      </c>
      <c r="H224" s="170" t="str">
        <f>IF('ADM-PER LINE ITEM'!Q225="","",'ADM-PER LINE ITEM'!Q225)</f>
        <v/>
      </c>
      <c r="I224" s="170" t="str">
        <f>IF('ADM-PER LINE ITEM'!R225="","",'ADM-PER LINE ITEM'!R225)</f>
        <v/>
      </c>
      <c r="J224" s="174" t="str">
        <f>IF(Table2[[#This Row],[Ich No]]="","",(SUMIF('STOCK OES'!B:B,Table2[[#This Row],[Ich No]],'STOCK OES'!E:E)+SUMIF('STOCK SEALING'!B:B,Table2[[#This Row],[Ich No]],'STOCK SEALING'!E:E)))</f>
        <v/>
      </c>
      <c r="K224" s="170">
        <v>0</v>
      </c>
      <c r="L224" t="str">
        <f>IFERROR(Table2[[#This Row],[REST]]-Table2[[#This Row],[Result Scan]],"")</f>
        <v/>
      </c>
      <c r="M224" t="str">
        <f>IF(Table2[[#This Row],[Balance]]="","",IF(Table2[[#This Row],[Balance]]&gt;0,"Open","close"))</f>
        <v/>
      </c>
      <c r="N224" s="174" t="str">
        <f ca="1">IF(Q224=$R$1,Table2[[#This Row],[Status]],"")</f>
        <v/>
      </c>
      <c r="Q224" s="169" t="str">
        <f ca="1">IFERROR($Q$1-Table2[[#This Row],[Delivery Date]],"")</f>
        <v/>
      </c>
      <c r="S224" t="str">
        <f>IFERROR(VLOOKUP(Table2[[#This Row],[Customer Part No]],'ICH NO'!I:M,5,0),"")</f>
        <v/>
      </c>
      <c r="T224" t="str">
        <f>IF(AND(S224="ASSY",Table2[[#This Row],[Stock]]&gt;Table2[[#This Row],[REST]]),Table2[[#This Row],[REST]],Table2[[#This Row],[Stock]])</f>
        <v/>
      </c>
    </row>
    <row r="225" spans="1:20" x14ac:dyDescent="0.3">
      <c r="A225" s="170" t="str">
        <f>IF(Table2[[#This Row],[Customer Part No]]="","",ROW()-1)</f>
        <v/>
      </c>
      <c r="B225" s="170" t="str">
        <f>IF('ADM-PER LINE ITEM'!A226="","",'ADM-PER LINE ITEM'!A226)</f>
        <v/>
      </c>
      <c r="C225" s="171" t="str">
        <f>IF('ADM-PER LINE ITEM'!G226="","",'ADM-PER LINE ITEM'!G226)</f>
        <v/>
      </c>
      <c r="D225" s="170" t="str">
        <f>IF('ADM-PER LINE ITEM'!F226="","",'ADM-PER LINE ITEM'!F226)</f>
        <v/>
      </c>
      <c r="E225" s="203" t="str">
        <f>IF('ADM-PER LINE ITEM'!E226="","",'ADM-PER LINE ITEM'!E226)</f>
        <v/>
      </c>
      <c r="F225" s="31" t="str">
        <f>IF('ADM-PER LINE ITEM'!I226="","",'ADM-PER LINE ITEM'!I226)</f>
        <v/>
      </c>
      <c r="G225" s="172" t="str">
        <f>IF('ADM-PER LINE ITEM'!K226="","",'ADM-PER LINE ITEM'!K226)</f>
        <v/>
      </c>
      <c r="H225" s="170" t="str">
        <f>IF('ADM-PER LINE ITEM'!Q226="","",'ADM-PER LINE ITEM'!Q226)</f>
        <v/>
      </c>
      <c r="I225" s="170" t="str">
        <f>IF('ADM-PER LINE ITEM'!R226="","",'ADM-PER LINE ITEM'!R226)</f>
        <v/>
      </c>
      <c r="J225" s="174" t="str">
        <f>IF(Table2[[#This Row],[Ich No]]="","",(SUMIF('STOCK OES'!B:B,Table2[[#This Row],[Ich No]],'STOCK OES'!E:E)+SUMIF('STOCK SEALING'!B:B,Table2[[#This Row],[Ich No]],'STOCK SEALING'!E:E)))</f>
        <v/>
      </c>
      <c r="K225" s="170">
        <v>0</v>
      </c>
      <c r="L225" t="str">
        <f>IFERROR(Table2[[#This Row],[REST]]-Table2[[#This Row],[Result Scan]],"")</f>
        <v/>
      </c>
      <c r="M225" t="str">
        <f>IF(Table2[[#This Row],[Balance]]="","",IF(Table2[[#This Row],[Balance]]&gt;0,"Open","close"))</f>
        <v/>
      </c>
      <c r="N225" s="174" t="str">
        <f ca="1">IF(Q225=$R$1,Table2[[#This Row],[Status]],"")</f>
        <v/>
      </c>
      <c r="Q225" s="169" t="str">
        <f ca="1">IFERROR($Q$1-Table2[[#This Row],[Delivery Date]],"")</f>
        <v/>
      </c>
      <c r="S225" t="str">
        <f>IFERROR(VLOOKUP(Table2[[#This Row],[Customer Part No]],'ICH NO'!I:M,5,0),"")</f>
        <v/>
      </c>
      <c r="T225" t="str">
        <f>IF(AND(S225="ASSY",Table2[[#This Row],[Stock]]&gt;Table2[[#This Row],[REST]]),Table2[[#This Row],[REST]],Table2[[#This Row],[Stock]])</f>
        <v/>
      </c>
    </row>
    <row r="226" spans="1:20" x14ac:dyDescent="0.3">
      <c r="A226" s="170" t="str">
        <f>IF(Table2[[#This Row],[Customer Part No]]="","",ROW()-1)</f>
        <v/>
      </c>
      <c r="B226" s="170" t="str">
        <f>IF('ADM-PER LINE ITEM'!A227="","",'ADM-PER LINE ITEM'!A227)</f>
        <v/>
      </c>
      <c r="C226" s="171" t="str">
        <f>IF('ADM-PER LINE ITEM'!G227="","",'ADM-PER LINE ITEM'!G227)</f>
        <v/>
      </c>
      <c r="D226" s="170" t="str">
        <f>IF('ADM-PER LINE ITEM'!F227="","",'ADM-PER LINE ITEM'!F227)</f>
        <v/>
      </c>
      <c r="E226" s="203" t="str">
        <f>IF('ADM-PER LINE ITEM'!E227="","",'ADM-PER LINE ITEM'!E227)</f>
        <v/>
      </c>
      <c r="F226" s="31" t="str">
        <f>IF('ADM-PER LINE ITEM'!I227="","",'ADM-PER LINE ITEM'!I227)</f>
        <v/>
      </c>
      <c r="G226" s="172" t="str">
        <f>IF('ADM-PER LINE ITEM'!K227="","",'ADM-PER LINE ITEM'!K227)</f>
        <v/>
      </c>
      <c r="H226" s="170" t="str">
        <f>IF('ADM-PER LINE ITEM'!Q227="","",'ADM-PER LINE ITEM'!Q227)</f>
        <v/>
      </c>
      <c r="I226" s="170" t="str">
        <f>IF('ADM-PER LINE ITEM'!R227="","",'ADM-PER LINE ITEM'!R227)</f>
        <v/>
      </c>
      <c r="J226" s="174" t="str">
        <f>IF(Table2[[#This Row],[Ich No]]="","",(SUMIF('STOCK OES'!B:B,Table2[[#This Row],[Ich No]],'STOCK OES'!E:E)+SUMIF('STOCK SEALING'!B:B,Table2[[#This Row],[Ich No]],'STOCK SEALING'!E:E)))</f>
        <v/>
      </c>
      <c r="K226" s="170">
        <v>0</v>
      </c>
      <c r="L226" t="str">
        <f>IFERROR(Table2[[#This Row],[REST]]-Table2[[#This Row],[Result Scan]],"")</f>
        <v/>
      </c>
      <c r="M226" t="str">
        <f>IF(Table2[[#This Row],[Balance]]="","",IF(Table2[[#This Row],[Balance]]&gt;0,"Open","close"))</f>
        <v/>
      </c>
      <c r="N226" s="174" t="str">
        <f ca="1">IF(Q226=$R$1,Table2[[#This Row],[Status]],"")</f>
        <v/>
      </c>
      <c r="Q226" s="169" t="str">
        <f ca="1">IFERROR($Q$1-Table2[[#This Row],[Delivery Date]],"")</f>
        <v/>
      </c>
      <c r="S226" t="str">
        <f>IFERROR(VLOOKUP(Table2[[#This Row],[Customer Part No]],'ICH NO'!I:M,5,0),"")</f>
        <v/>
      </c>
      <c r="T226" t="str">
        <f>IF(AND(S226="ASSY",Table2[[#This Row],[Stock]]&gt;Table2[[#This Row],[REST]]),Table2[[#This Row],[REST]],Table2[[#This Row],[Stock]])</f>
        <v/>
      </c>
    </row>
    <row r="227" spans="1:20" x14ac:dyDescent="0.3">
      <c r="A227" s="170" t="str">
        <f>IF(Table2[[#This Row],[Customer Part No]]="","",ROW()-1)</f>
        <v/>
      </c>
      <c r="B227" s="170" t="str">
        <f>IF('ADM-PER LINE ITEM'!A228="","",'ADM-PER LINE ITEM'!A228)</f>
        <v/>
      </c>
      <c r="C227" s="171" t="str">
        <f>IF('ADM-PER LINE ITEM'!G228="","",'ADM-PER LINE ITEM'!G228)</f>
        <v/>
      </c>
      <c r="D227" s="170" t="str">
        <f>IF('ADM-PER LINE ITEM'!F228="","",'ADM-PER LINE ITEM'!F228)</f>
        <v/>
      </c>
      <c r="E227" s="203" t="str">
        <f>IF('ADM-PER LINE ITEM'!E228="","",'ADM-PER LINE ITEM'!E228)</f>
        <v/>
      </c>
      <c r="F227" s="31" t="str">
        <f>IF('ADM-PER LINE ITEM'!I228="","",'ADM-PER LINE ITEM'!I228)</f>
        <v/>
      </c>
      <c r="G227" s="172" t="str">
        <f>IF('ADM-PER LINE ITEM'!K228="","",'ADM-PER LINE ITEM'!K228)</f>
        <v/>
      </c>
      <c r="H227" s="170" t="str">
        <f>IF('ADM-PER LINE ITEM'!Q228="","",'ADM-PER LINE ITEM'!Q228)</f>
        <v/>
      </c>
      <c r="I227" s="170" t="str">
        <f>IF('ADM-PER LINE ITEM'!R228="","",'ADM-PER LINE ITEM'!R228)</f>
        <v/>
      </c>
      <c r="J227" s="174" t="str">
        <f>IF(Table2[[#This Row],[Ich No]]="","",(SUMIF('STOCK OES'!B:B,Table2[[#This Row],[Ich No]],'STOCK OES'!E:E)+SUMIF('STOCK SEALING'!B:B,Table2[[#This Row],[Ich No]],'STOCK SEALING'!E:E)))</f>
        <v/>
      </c>
      <c r="K227" s="170">
        <v>0</v>
      </c>
      <c r="L227" t="str">
        <f>IFERROR(Table2[[#This Row],[REST]]-Table2[[#This Row],[Result Scan]],"")</f>
        <v/>
      </c>
      <c r="M227" t="str">
        <f>IF(Table2[[#This Row],[Balance]]="","",IF(Table2[[#This Row],[Balance]]&gt;0,"Open","close"))</f>
        <v/>
      </c>
      <c r="N227" s="174" t="str">
        <f ca="1">IF(Q227=$R$1,Table2[[#This Row],[Status]],"")</f>
        <v/>
      </c>
      <c r="Q227" s="169" t="str">
        <f ca="1">IFERROR($Q$1-Table2[[#This Row],[Delivery Date]],"")</f>
        <v/>
      </c>
      <c r="S227" t="str">
        <f>IFERROR(VLOOKUP(Table2[[#This Row],[Customer Part No]],'ICH NO'!I:M,5,0),"")</f>
        <v/>
      </c>
      <c r="T227" t="str">
        <f>IF(AND(S227="ASSY",Table2[[#This Row],[Stock]]&gt;Table2[[#This Row],[REST]]),Table2[[#This Row],[REST]],Table2[[#This Row],[Stock]])</f>
        <v/>
      </c>
    </row>
    <row r="228" spans="1:20" x14ac:dyDescent="0.3">
      <c r="A228" s="170" t="str">
        <f>IF(Table2[[#This Row],[Customer Part No]]="","",ROW()-1)</f>
        <v/>
      </c>
      <c r="B228" s="170" t="str">
        <f>IF('ADM-PER LINE ITEM'!A229="","",'ADM-PER LINE ITEM'!A229)</f>
        <v/>
      </c>
      <c r="C228" s="171" t="str">
        <f>IF('ADM-PER LINE ITEM'!G229="","",'ADM-PER LINE ITEM'!G229)</f>
        <v/>
      </c>
      <c r="D228" s="170" t="str">
        <f>IF('ADM-PER LINE ITEM'!F229="","",'ADM-PER LINE ITEM'!F229)</f>
        <v/>
      </c>
      <c r="E228" s="203" t="str">
        <f>IF('ADM-PER LINE ITEM'!E229="","",'ADM-PER LINE ITEM'!E229)</f>
        <v/>
      </c>
      <c r="F228" s="31" t="str">
        <f>IF('ADM-PER LINE ITEM'!I229="","",'ADM-PER LINE ITEM'!I229)</f>
        <v/>
      </c>
      <c r="G228" s="172" t="str">
        <f>IF('ADM-PER LINE ITEM'!K229="","",'ADM-PER LINE ITEM'!K229)</f>
        <v/>
      </c>
      <c r="H228" s="170" t="str">
        <f>IF('ADM-PER LINE ITEM'!Q229="","",'ADM-PER LINE ITEM'!Q229)</f>
        <v/>
      </c>
      <c r="I228" s="170" t="str">
        <f>IF('ADM-PER LINE ITEM'!R229="","",'ADM-PER LINE ITEM'!R229)</f>
        <v/>
      </c>
      <c r="J228" s="174" t="str">
        <f>IF(Table2[[#This Row],[Ich No]]="","",(SUMIF('STOCK OES'!B:B,Table2[[#This Row],[Ich No]],'STOCK OES'!E:E)+SUMIF('STOCK SEALING'!B:B,Table2[[#This Row],[Ich No]],'STOCK SEALING'!E:E)))</f>
        <v/>
      </c>
      <c r="K228" s="170">
        <v>0</v>
      </c>
      <c r="L228" t="str">
        <f>IFERROR(Table2[[#This Row],[REST]]-Table2[[#This Row],[Result Scan]],"")</f>
        <v/>
      </c>
      <c r="M228" t="str">
        <f>IF(Table2[[#This Row],[Balance]]="","",IF(Table2[[#This Row],[Balance]]&gt;0,"Open","close"))</f>
        <v/>
      </c>
      <c r="N228" s="174" t="str">
        <f ca="1">IF(Q228=$R$1,Table2[[#This Row],[Status]],"")</f>
        <v/>
      </c>
      <c r="Q228" s="169" t="str">
        <f ca="1">IFERROR($Q$1-Table2[[#This Row],[Delivery Date]],"")</f>
        <v/>
      </c>
      <c r="S228" t="str">
        <f>IFERROR(VLOOKUP(Table2[[#This Row],[Customer Part No]],'ICH NO'!I:M,5,0),"")</f>
        <v/>
      </c>
      <c r="T228" t="str">
        <f>IF(AND(S228="ASSY",Table2[[#This Row],[Stock]]&gt;Table2[[#This Row],[REST]]),Table2[[#This Row],[REST]],Table2[[#This Row],[Stock]])</f>
        <v/>
      </c>
    </row>
    <row r="229" spans="1:20" x14ac:dyDescent="0.3">
      <c r="A229" s="170" t="str">
        <f>IF(Table2[[#This Row],[Customer Part No]]="","",ROW()-1)</f>
        <v/>
      </c>
      <c r="B229" s="170" t="str">
        <f>IF('ADM-PER LINE ITEM'!A230="","",'ADM-PER LINE ITEM'!A230)</f>
        <v/>
      </c>
      <c r="C229" s="171" t="str">
        <f>IF('ADM-PER LINE ITEM'!G230="","",'ADM-PER LINE ITEM'!G230)</f>
        <v/>
      </c>
      <c r="D229" s="170" t="str">
        <f>IF('ADM-PER LINE ITEM'!F230="","",'ADM-PER LINE ITEM'!F230)</f>
        <v/>
      </c>
      <c r="E229" s="203" t="str">
        <f>IF('ADM-PER LINE ITEM'!E230="","",'ADM-PER LINE ITEM'!E230)</f>
        <v/>
      </c>
      <c r="F229" s="31" t="str">
        <f>IF('ADM-PER LINE ITEM'!I230="","",'ADM-PER LINE ITEM'!I230)</f>
        <v/>
      </c>
      <c r="G229" s="172" t="str">
        <f>IF('ADM-PER LINE ITEM'!K230="","",'ADM-PER LINE ITEM'!K230)</f>
        <v/>
      </c>
      <c r="H229" s="170" t="str">
        <f>IF('ADM-PER LINE ITEM'!Q230="","",'ADM-PER LINE ITEM'!Q230)</f>
        <v/>
      </c>
      <c r="I229" s="170" t="str">
        <f>IF('ADM-PER LINE ITEM'!R230="","",'ADM-PER LINE ITEM'!R230)</f>
        <v/>
      </c>
      <c r="J229" s="174" t="str">
        <f>IF(Table2[[#This Row],[Ich No]]="","",(SUMIF('STOCK OES'!B:B,Table2[[#This Row],[Ich No]],'STOCK OES'!E:E)+SUMIF('STOCK SEALING'!B:B,Table2[[#This Row],[Ich No]],'STOCK SEALING'!E:E)))</f>
        <v/>
      </c>
      <c r="K229" s="170">
        <v>0</v>
      </c>
      <c r="L229" t="str">
        <f>IFERROR(Table2[[#This Row],[REST]]-Table2[[#This Row],[Result Scan]],"")</f>
        <v/>
      </c>
      <c r="M229" t="str">
        <f>IF(Table2[[#This Row],[Balance]]="","",IF(Table2[[#This Row],[Balance]]&gt;0,"Open","close"))</f>
        <v/>
      </c>
      <c r="N229" s="174" t="str">
        <f ca="1">IF(Q229=$R$1,Table2[[#This Row],[Status]],"")</f>
        <v/>
      </c>
      <c r="Q229" s="169" t="str">
        <f ca="1">IFERROR($Q$1-Table2[[#This Row],[Delivery Date]],"")</f>
        <v/>
      </c>
      <c r="S229" t="str">
        <f>IFERROR(VLOOKUP(Table2[[#This Row],[Customer Part No]],'ICH NO'!I:M,5,0),"")</f>
        <v/>
      </c>
      <c r="T229" t="str">
        <f>IF(AND(S229="ASSY",Table2[[#This Row],[Stock]]&gt;Table2[[#This Row],[REST]]),Table2[[#This Row],[REST]],Table2[[#This Row],[Stock]])</f>
        <v/>
      </c>
    </row>
    <row r="230" spans="1:20" x14ac:dyDescent="0.3">
      <c r="A230" s="170" t="str">
        <f>IF(Table2[[#This Row],[Customer Part No]]="","",ROW()-1)</f>
        <v/>
      </c>
      <c r="B230" s="170" t="str">
        <f>IF('ADM-PER LINE ITEM'!A231="","",'ADM-PER LINE ITEM'!A231)</f>
        <v/>
      </c>
      <c r="C230" s="171" t="str">
        <f>IF('ADM-PER LINE ITEM'!G231="","",'ADM-PER LINE ITEM'!G231)</f>
        <v/>
      </c>
      <c r="D230" s="170" t="str">
        <f>IF('ADM-PER LINE ITEM'!F231="","",'ADM-PER LINE ITEM'!F231)</f>
        <v/>
      </c>
      <c r="E230" s="203" t="str">
        <f>IF('ADM-PER LINE ITEM'!E231="","",'ADM-PER LINE ITEM'!E231)</f>
        <v/>
      </c>
      <c r="F230" s="31" t="str">
        <f>IF('ADM-PER LINE ITEM'!I231="","",'ADM-PER LINE ITEM'!I231)</f>
        <v/>
      </c>
      <c r="G230" s="172" t="str">
        <f>IF('ADM-PER LINE ITEM'!K231="","",'ADM-PER LINE ITEM'!K231)</f>
        <v/>
      </c>
      <c r="H230" s="170" t="str">
        <f>IF('ADM-PER LINE ITEM'!Q231="","",'ADM-PER LINE ITEM'!Q231)</f>
        <v/>
      </c>
      <c r="I230" s="170" t="str">
        <f>IF('ADM-PER LINE ITEM'!R231="","",'ADM-PER LINE ITEM'!R231)</f>
        <v/>
      </c>
      <c r="J230" s="174" t="str">
        <f>IF(Table2[[#This Row],[Ich No]]="","",(SUMIF('STOCK OES'!B:B,Table2[[#This Row],[Ich No]],'STOCK OES'!E:E)+SUMIF('STOCK SEALING'!B:B,Table2[[#This Row],[Ich No]],'STOCK SEALING'!E:E)))</f>
        <v/>
      </c>
      <c r="K230" s="170">
        <v>0</v>
      </c>
      <c r="L230" t="str">
        <f>IFERROR(Table2[[#This Row],[REST]]-Table2[[#This Row],[Result Scan]],"")</f>
        <v/>
      </c>
      <c r="M230" t="str">
        <f>IF(Table2[[#This Row],[Balance]]="","",IF(Table2[[#This Row],[Balance]]&gt;0,"Open","close"))</f>
        <v/>
      </c>
      <c r="N230" s="174" t="str">
        <f ca="1">IF(Q230=$R$1,Table2[[#This Row],[Status]],"")</f>
        <v/>
      </c>
      <c r="Q230" s="169" t="str">
        <f ca="1">IFERROR($Q$1-Table2[[#This Row],[Delivery Date]],"")</f>
        <v/>
      </c>
      <c r="S230" t="str">
        <f>IFERROR(VLOOKUP(Table2[[#This Row],[Customer Part No]],'ICH NO'!I:M,5,0),"")</f>
        <v/>
      </c>
      <c r="T230" t="str">
        <f>IF(AND(S230="ASSY",Table2[[#This Row],[Stock]]&gt;Table2[[#This Row],[REST]]),Table2[[#This Row],[REST]],Table2[[#This Row],[Stock]])</f>
        <v/>
      </c>
    </row>
    <row r="231" spans="1:20" x14ac:dyDescent="0.3">
      <c r="A231" s="170" t="str">
        <f>IF(Table2[[#This Row],[Customer Part No]]="","",ROW()-1)</f>
        <v/>
      </c>
      <c r="B231" s="170" t="str">
        <f>IF('ADM-PER LINE ITEM'!A232="","",'ADM-PER LINE ITEM'!A232)</f>
        <v/>
      </c>
      <c r="C231" s="171" t="str">
        <f>IF('ADM-PER LINE ITEM'!G232="","",'ADM-PER LINE ITEM'!G232)</f>
        <v/>
      </c>
      <c r="D231" s="170" t="str">
        <f>IF('ADM-PER LINE ITEM'!F232="","",'ADM-PER LINE ITEM'!F232)</f>
        <v/>
      </c>
      <c r="E231" s="203" t="str">
        <f>IF('ADM-PER LINE ITEM'!E232="","",'ADM-PER LINE ITEM'!E232)</f>
        <v/>
      </c>
      <c r="F231" s="31" t="str">
        <f>IF('ADM-PER LINE ITEM'!I232="","",'ADM-PER LINE ITEM'!I232)</f>
        <v/>
      </c>
      <c r="G231" s="172" t="str">
        <f>IF('ADM-PER LINE ITEM'!K232="","",'ADM-PER LINE ITEM'!K232)</f>
        <v/>
      </c>
      <c r="H231" s="170" t="str">
        <f>IF('ADM-PER LINE ITEM'!Q232="","",'ADM-PER LINE ITEM'!Q232)</f>
        <v/>
      </c>
      <c r="I231" s="170" t="str">
        <f>IF('ADM-PER LINE ITEM'!R232="","",'ADM-PER LINE ITEM'!R232)</f>
        <v/>
      </c>
      <c r="J231" s="174" t="str">
        <f>IF(Table2[[#This Row],[Ich No]]="","",(SUMIF('STOCK OES'!B:B,Table2[[#This Row],[Ich No]],'STOCK OES'!E:E)+SUMIF('STOCK SEALING'!B:B,Table2[[#This Row],[Ich No]],'STOCK SEALING'!E:E)))</f>
        <v/>
      </c>
      <c r="K231" s="170">
        <v>0</v>
      </c>
      <c r="L231" t="str">
        <f>IFERROR(Table2[[#This Row],[REST]]-Table2[[#This Row],[Result Scan]],"")</f>
        <v/>
      </c>
      <c r="M231" t="str">
        <f>IF(Table2[[#This Row],[Balance]]="","",IF(Table2[[#This Row],[Balance]]&gt;0,"Open","close"))</f>
        <v/>
      </c>
      <c r="N231" s="174" t="str">
        <f ca="1">IF(Q231=$R$1,Table2[[#This Row],[Status]],"")</f>
        <v/>
      </c>
      <c r="Q231" s="169" t="str">
        <f ca="1">IFERROR($Q$1-Table2[[#This Row],[Delivery Date]],"")</f>
        <v/>
      </c>
      <c r="S231" t="str">
        <f>IFERROR(VLOOKUP(Table2[[#This Row],[Customer Part No]],'ICH NO'!I:M,5,0),"")</f>
        <v/>
      </c>
      <c r="T231" t="str">
        <f>IF(AND(S231="ASSY",Table2[[#This Row],[Stock]]&gt;Table2[[#This Row],[REST]]),Table2[[#This Row],[REST]],Table2[[#This Row],[Stock]])</f>
        <v/>
      </c>
    </row>
    <row r="232" spans="1:20" x14ac:dyDescent="0.3">
      <c r="A232" s="170" t="str">
        <f>IF(Table2[[#This Row],[Customer Part No]]="","",ROW()-1)</f>
        <v/>
      </c>
      <c r="B232" s="170" t="str">
        <f>IF('ADM-PER LINE ITEM'!A233="","",'ADM-PER LINE ITEM'!A233)</f>
        <v/>
      </c>
      <c r="C232" s="171" t="str">
        <f>IF('ADM-PER LINE ITEM'!G233="","",'ADM-PER LINE ITEM'!G233)</f>
        <v/>
      </c>
      <c r="D232" s="170" t="str">
        <f>IF('ADM-PER LINE ITEM'!F233="","",'ADM-PER LINE ITEM'!F233)</f>
        <v/>
      </c>
      <c r="E232" s="203" t="str">
        <f>IF('ADM-PER LINE ITEM'!E233="","",'ADM-PER LINE ITEM'!E233)</f>
        <v/>
      </c>
      <c r="F232" s="31" t="str">
        <f>IF('ADM-PER LINE ITEM'!I233="","",'ADM-PER LINE ITEM'!I233)</f>
        <v/>
      </c>
      <c r="G232" s="172" t="str">
        <f>IF('ADM-PER LINE ITEM'!K233="","",'ADM-PER LINE ITEM'!K233)</f>
        <v/>
      </c>
      <c r="H232" s="170" t="str">
        <f>IF('ADM-PER LINE ITEM'!Q233="","",'ADM-PER LINE ITEM'!Q233)</f>
        <v/>
      </c>
      <c r="I232" s="170" t="str">
        <f>IF('ADM-PER LINE ITEM'!R233="","",'ADM-PER LINE ITEM'!R233)</f>
        <v/>
      </c>
      <c r="J232" s="174" t="str">
        <f>IF(Table2[[#This Row],[Ich No]]="","",(SUMIF('STOCK OES'!B:B,Table2[[#This Row],[Ich No]],'STOCK OES'!E:E)+SUMIF('STOCK SEALING'!B:B,Table2[[#This Row],[Ich No]],'STOCK SEALING'!E:E)))</f>
        <v/>
      </c>
      <c r="K232" s="170">
        <v>0</v>
      </c>
      <c r="L232" t="str">
        <f>IFERROR(Table2[[#This Row],[REST]]-Table2[[#This Row],[Result Scan]],"")</f>
        <v/>
      </c>
      <c r="M232" t="str">
        <f>IF(Table2[[#This Row],[Balance]]="","",IF(Table2[[#This Row],[Balance]]&gt;0,"Open","close"))</f>
        <v/>
      </c>
      <c r="N232" s="174" t="str">
        <f ca="1">IF(Q232=$R$1,Table2[[#This Row],[Status]],"")</f>
        <v/>
      </c>
      <c r="Q232" s="169" t="str">
        <f ca="1">IFERROR($Q$1-Table2[[#This Row],[Delivery Date]],"")</f>
        <v/>
      </c>
      <c r="S232" t="str">
        <f>IFERROR(VLOOKUP(Table2[[#This Row],[Customer Part No]],'ICH NO'!I:M,5,0),"")</f>
        <v/>
      </c>
      <c r="T232" t="str">
        <f>IF(AND(S232="ASSY",Table2[[#This Row],[Stock]]&gt;Table2[[#This Row],[REST]]),Table2[[#This Row],[REST]],Table2[[#This Row],[Stock]])</f>
        <v/>
      </c>
    </row>
    <row r="233" spans="1:20" x14ac:dyDescent="0.3">
      <c r="A233" s="170" t="str">
        <f>IF(Table2[[#This Row],[Customer Part No]]="","",ROW()-1)</f>
        <v/>
      </c>
      <c r="B233" s="170" t="str">
        <f>IF('ADM-PER LINE ITEM'!A234="","",'ADM-PER LINE ITEM'!A234)</f>
        <v/>
      </c>
      <c r="C233" s="171" t="str">
        <f>IF('ADM-PER LINE ITEM'!G234="","",'ADM-PER LINE ITEM'!G234)</f>
        <v/>
      </c>
      <c r="D233" s="170" t="str">
        <f>IF('ADM-PER LINE ITEM'!F234="","",'ADM-PER LINE ITEM'!F234)</f>
        <v/>
      </c>
      <c r="E233" s="203" t="str">
        <f>IF('ADM-PER LINE ITEM'!E234="","",'ADM-PER LINE ITEM'!E234)</f>
        <v/>
      </c>
      <c r="F233" s="31" t="str">
        <f>IF('ADM-PER LINE ITEM'!I234="","",'ADM-PER LINE ITEM'!I234)</f>
        <v/>
      </c>
      <c r="G233" s="172" t="str">
        <f>IF('ADM-PER LINE ITEM'!K234="","",'ADM-PER LINE ITEM'!K234)</f>
        <v/>
      </c>
      <c r="H233" s="170" t="str">
        <f>IF('ADM-PER LINE ITEM'!Q234="","",'ADM-PER LINE ITEM'!Q234)</f>
        <v/>
      </c>
      <c r="I233" s="170" t="str">
        <f>IF('ADM-PER LINE ITEM'!R234="","",'ADM-PER LINE ITEM'!R234)</f>
        <v/>
      </c>
      <c r="J233" s="174" t="str">
        <f>IF(Table2[[#This Row],[Ich No]]="","",(SUMIF('STOCK OES'!B:B,Table2[[#This Row],[Ich No]],'STOCK OES'!E:E)+SUMIF('STOCK SEALING'!B:B,Table2[[#This Row],[Ich No]],'STOCK SEALING'!E:E)))</f>
        <v/>
      </c>
      <c r="K233" s="170">
        <v>0</v>
      </c>
      <c r="L233" t="str">
        <f>IFERROR(Table2[[#This Row],[REST]]-Table2[[#This Row],[Result Scan]],"")</f>
        <v/>
      </c>
      <c r="M233" t="str">
        <f>IF(Table2[[#This Row],[Balance]]="","",IF(Table2[[#This Row],[Balance]]&gt;0,"Open","close"))</f>
        <v/>
      </c>
      <c r="N233" s="174" t="str">
        <f ca="1">IF(Q233=$R$1,Table2[[#This Row],[Status]],"")</f>
        <v/>
      </c>
      <c r="Q233" s="169" t="str">
        <f ca="1">IFERROR($Q$1-Table2[[#This Row],[Delivery Date]],"")</f>
        <v/>
      </c>
      <c r="S233" t="str">
        <f>IFERROR(VLOOKUP(Table2[[#This Row],[Customer Part No]],'ICH NO'!I:M,5,0),"")</f>
        <v/>
      </c>
      <c r="T233" t="str">
        <f>IF(AND(S233="ASSY",Table2[[#This Row],[Stock]]&gt;Table2[[#This Row],[REST]]),Table2[[#This Row],[REST]],Table2[[#This Row],[Stock]])</f>
        <v/>
      </c>
    </row>
    <row r="234" spans="1:20" x14ac:dyDescent="0.3">
      <c r="A234" s="170" t="str">
        <f>IF(Table2[[#This Row],[Customer Part No]]="","",ROW()-1)</f>
        <v/>
      </c>
      <c r="B234" s="170" t="str">
        <f>IF('ADM-PER LINE ITEM'!A235="","",'ADM-PER LINE ITEM'!A235)</f>
        <v/>
      </c>
      <c r="C234" s="171" t="str">
        <f>IF('ADM-PER LINE ITEM'!G235="","",'ADM-PER LINE ITEM'!G235)</f>
        <v/>
      </c>
      <c r="D234" s="170" t="str">
        <f>IF('ADM-PER LINE ITEM'!F235="","",'ADM-PER LINE ITEM'!F235)</f>
        <v/>
      </c>
      <c r="E234" s="203" t="str">
        <f>IF('ADM-PER LINE ITEM'!E235="","",'ADM-PER LINE ITEM'!E235)</f>
        <v/>
      </c>
      <c r="F234" s="31" t="str">
        <f>IF('ADM-PER LINE ITEM'!I235="","",'ADM-PER LINE ITEM'!I235)</f>
        <v/>
      </c>
      <c r="G234" s="172" t="str">
        <f>IF('ADM-PER LINE ITEM'!K235="","",'ADM-PER LINE ITEM'!K235)</f>
        <v/>
      </c>
      <c r="H234" s="170" t="str">
        <f>IF('ADM-PER LINE ITEM'!Q235="","",'ADM-PER LINE ITEM'!Q235)</f>
        <v/>
      </c>
      <c r="I234" s="170" t="str">
        <f>IF('ADM-PER LINE ITEM'!R235="","",'ADM-PER LINE ITEM'!R235)</f>
        <v/>
      </c>
      <c r="J234" s="174" t="str">
        <f>IF(Table2[[#This Row],[Ich No]]="","",(SUMIF('STOCK OES'!B:B,Table2[[#This Row],[Ich No]],'STOCK OES'!E:E)+SUMIF('STOCK SEALING'!B:B,Table2[[#This Row],[Ich No]],'STOCK SEALING'!E:E)))</f>
        <v/>
      </c>
      <c r="K234" s="170">
        <v>0</v>
      </c>
      <c r="L234" t="str">
        <f>IFERROR(Table2[[#This Row],[REST]]-Table2[[#This Row],[Result Scan]],"")</f>
        <v/>
      </c>
      <c r="M234" t="str">
        <f>IF(Table2[[#This Row],[Balance]]="","",IF(Table2[[#This Row],[Balance]]&gt;0,"Open","close"))</f>
        <v/>
      </c>
      <c r="N234" s="174" t="str">
        <f ca="1">IF(Q234=$R$1,Table2[[#This Row],[Status]],"")</f>
        <v/>
      </c>
      <c r="Q234" s="169" t="str">
        <f ca="1">IFERROR($Q$1-Table2[[#This Row],[Delivery Date]],"")</f>
        <v/>
      </c>
      <c r="S234" t="str">
        <f>IFERROR(VLOOKUP(Table2[[#This Row],[Customer Part No]],'ICH NO'!I:M,5,0),"")</f>
        <v/>
      </c>
      <c r="T234" t="str">
        <f>IF(AND(S234="ASSY",Table2[[#This Row],[Stock]]&gt;Table2[[#This Row],[REST]]),Table2[[#This Row],[REST]],Table2[[#This Row],[Stock]])</f>
        <v/>
      </c>
    </row>
    <row r="235" spans="1:20" x14ac:dyDescent="0.3">
      <c r="A235" s="170" t="str">
        <f>IF(Table2[[#This Row],[Customer Part No]]="","",ROW()-1)</f>
        <v/>
      </c>
      <c r="B235" s="170" t="str">
        <f>IF('ADM-PER LINE ITEM'!A236="","",'ADM-PER LINE ITEM'!A236)</f>
        <v/>
      </c>
      <c r="C235" s="171" t="str">
        <f>IF('ADM-PER LINE ITEM'!G236="","",'ADM-PER LINE ITEM'!G236)</f>
        <v/>
      </c>
      <c r="D235" s="170" t="str">
        <f>IF('ADM-PER LINE ITEM'!F236="","",'ADM-PER LINE ITEM'!F236)</f>
        <v/>
      </c>
      <c r="E235" s="203" t="str">
        <f>IF('ADM-PER LINE ITEM'!E236="","",'ADM-PER LINE ITEM'!E236)</f>
        <v/>
      </c>
      <c r="F235" s="31" t="str">
        <f>IF('ADM-PER LINE ITEM'!I236="","",'ADM-PER LINE ITEM'!I236)</f>
        <v/>
      </c>
      <c r="G235" s="172" t="str">
        <f>IF('ADM-PER LINE ITEM'!K236="","",'ADM-PER LINE ITEM'!K236)</f>
        <v/>
      </c>
      <c r="H235" s="170" t="str">
        <f>IF('ADM-PER LINE ITEM'!Q236="","",'ADM-PER LINE ITEM'!Q236)</f>
        <v/>
      </c>
      <c r="I235" s="170" t="str">
        <f>IF('ADM-PER LINE ITEM'!R236="","",'ADM-PER LINE ITEM'!R236)</f>
        <v/>
      </c>
      <c r="J235" s="174" t="str">
        <f>IF(Table2[[#This Row],[Ich No]]="","",(SUMIF('STOCK OES'!B:B,Table2[[#This Row],[Ich No]],'STOCK OES'!E:E)+SUMIF('STOCK SEALING'!B:B,Table2[[#This Row],[Ich No]],'STOCK SEALING'!E:E)))</f>
        <v/>
      </c>
      <c r="K235" s="170">
        <v>0</v>
      </c>
      <c r="L235" t="str">
        <f>IFERROR(Table2[[#This Row],[REST]]-Table2[[#This Row],[Result Scan]],"")</f>
        <v/>
      </c>
      <c r="M235" t="str">
        <f>IF(Table2[[#This Row],[Balance]]="","",IF(Table2[[#This Row],[Balance]]&gt;0,"Open","close"))</f>
        <v/>
      </c>
      <c r="N235" s="174" t="str">
        <f ca="1">IF(Q235=$R$1,Table2[[#This Row],[Status]],"")</f>
        <v/>
      </c>
      <c r="Q235" s="169" t="str">
        <f ca="1">IFERROR($Q$1-Table2[[#This Row],[Delivery Date]],"")</f>
        <v/>
      </c>
      <c r="S235" t="str">
        <f>IFERROR(VLOOKUP(Table2[[#This Row],[Customer Part No]],'ICH NO'!I:M,5,0),"")</f>
        <v/>
      </c>
      <c r="T235" t="str">
        <f>IF(AND(S235="ASSY",Table2[[#This Row],[Stock]]&gt;Table2[[#This Row],[REST]]),Table2[[#This Row],[REST]],Table2[[#This Row],[Stock]])</f>
        <v/>
      </c>
    </row>
    <row r="236" spans="1:20" x14ac:dyDescent="0.3">
      <c r="A236" s="170" t="str">
        <f>IF(Table2[[#This Row],[Customer Part No]]="","",ROW()-1)</f>
        <v/>
      </c>
      <c r="B236" s="170" t="str">
        <f>IF('ADM-PER LINE ITEM'!A237="","",'ADM-PER LINE ITEM'!A237)</f>
        <v/>
      </c>
      <c r="C236" s="171" t="str">
        <f>IF('ADM-PER LINE ITEM'!G237="","",'ADM-PER LINE ITEM'!G237)</f>
        <v/>
      </c>
      <c r="D236" s="170" t="str">
        <f>IF('ADM-PER LINE ITEM'!F237="","",'ADM-PER LINE ITEM'!F237)</f>
        <v/>
      </c>
      <c r="E236" s="203" t="str">
        <f>IF('ADM-PER LINE ITEM'!E237="","",'ADM-PER LINE ITEM'!E237)</f>
        <v/>
      </c>
      <c r="F236" s="31" t="str">
        <f>IF('ADM-PER LINE ITEM'!I237="","",'ADM-PER LINE ITEM'!I237)</f>
        <v/>
      </c>
      <c r="G236" s="172" t="str">
        <f>IF('ADM-PER LINE ITEM'!K237="","",'ADM-PER LINE ITEM'!K237)</f>
        <v/>
      </c>
      <c r="H236" s="170" t="str">
        <f>IF('ADM-PER LINE ITEM'!Q237="","",'ADM-PER LINE ITEM'!Q237)</f>
        <v/>
      </c>
      <c r="I236" s="170" t="str">
        <f>IF('ADM-PER LINE ITEM'!R237="","",'ADM-PER LINE ITEM'!R237)</f>
        <v/>
      </c>
      <c r="J236" s="174" t="str">
        <f>IF(Table2[[#This Row],[Ich No]]="","",(SUMIF('STOCK OES'!B:B,Table2[[#This Row],[Ich No]],'STOCK OES'!E:E)+SUMIF('STOCK SEALING'!B:B,Table2[[#This Row],[Ich No]],'STOCK SEALING'!E:E)))</f>
        <v/>
      </c>
      <c r="K236" s="170">
        <v>0</v>
      </c>
      <c r="L236" t="str">
        <f>IFERROR(Table2[[#This Row],[REST]]-Table2[[#This Row],[Result Scan]],"")</f>
        <v/>
      </c>
      <c r="M236" t="str">
        <f>IF(Table2[[#This Row],[Balance]]="","",IF(Table2[[#This Row],[Balance]]&gt;0,"Open","close"))</f>
        <v/>
      </c>
      <c r="N236" s="174" t="str">
        <f ca="1">IF(Q236=$R$1,Table2[[#This Row],[Status]],"")</f>
        <v/>
      </c>
      <c r="Q236" s="169" t="str">
        <f ca="1">IFERROR($Q$1-Table2[[#This Row],[Delivery Date]],"")</f>
        <v/>
      </c>
      <c r="S236" t="str">
        <f>IFERROR(VLOOKUP(Table2[[#This Row],[Customer Part No]],'ICH NO'!I:M,5,0),"")</f>
        <v/>
      </c>
      <c r="T236" t="str">
        <f>IF(AND(S236="ASSY",Table2[[#This Row],[Stock]]&gt;Table2[[#This Row],[REST]]),Table2[[#This Row],[REST]],Table2[[#This Row],[Stock]])</f>
        <v/>
      </c>
    </row>
    <row r="237" spans="1:20" x14ac:dyDescent="0.3">
      <c r="A237" s="170" t="str">
        <f>IF(Table2[[#This Row],[Customer Part No]]="","",ROW()-1)</f>
        <v/>
      </c>
      <c r="B237" s="170" t="str">
        <f>IF('ADM-PER LINE ITEM'!A238="","",'ADM-PER LINE ITEM'!A238)</f>
        <v/>
      </c>
      <c r="C237" s="171" t="str">
        <f>IF('ADM-PER LINE ITEM'!G238="","",'ADM-PER LINE ITEM'!G238)</f>
        <v/>
      </c>
      <c r="D237" s="170" t="str">
        <f>IF('ADM-PER LINE ITEM'!F238="","",'ADM-PER LINE ITEM'!F238)</f>
        <v/>
      </c>
      <c r="E237" s="203" t="str">
        <f>IF('ADM-PER LINE ITEM'!E238="","",'ADM-PER LINE ITEM'!E238)</f>
        <v/>
      </c>
      <c r="F237" s="31" t="str">
        <f>IF('ADM-PER LINE ITEM'!I238="","",'ADM-PER LINE ITEM'!I238)</f>
        <v/>
      </c>
      <c r="G237" s="172" t="str">
        <f>IF('ADM-PER LINE ITEM'!K238="","",'ADM-PER LINE ITEM'!K238)</f>
        <v/>
      </c>
      <c r="H237" s="170" t="str">
        <f>IF('ADM-PER LINE ITEM'!Q238="","",'ADM-PER LINE ITEM'!Q238)</f>
        <v/>
      </c>
      <c r="I237" s="170" t="str">
        <f>IF('ADM-PER LINE ITEM'!R238="","",'ADM-PER LINE ITEM'!R238)</f>
        <v/>
      </c>
      <c r="J237" s="174" t="str">
        <f>IF(Table2[[#This Row],[Ich No]]="","",(SUMIF('STOCK OES'!B:B,Table2[[#This Row],[Ich No]],'STOCK OES'!E:E)+SUMIF('STOCK SEALING'!B:B,Table2[[#This Row],[Ich No]],'STOCK SEALING'!E:E)))</f>
        <v/>
      </c>
      <c r="K237" s="170">
        <v>0</v>
      </c>
      <c r="L237" t="str">
        <f>IFERROR(Table2[[#This Row],[REST]]-Table2[[#This Row],[Result Scan]],"")</f>
        <v/>
      </c>
      <c r="M237" t="str">
        <f>IF(Table2[[#This Row],[Balance]]="","",IF(Table2[[#This Row],[Balance]]&gt;0,"Open","close"))</f>
        <v/>
      </c>
      <c r="N237" s="174" t="str">
        <f ca="1">IF(Q237=$R$1,Table2[[#This Row],[Status]],"")</f>
        <v/>
      </c>
      <c r="Q237" s="169" t="str">
        <f ca="1">IFERROR($Q$1-Table2[[#This Row],[Delivery Date]],"")</f>
        <v/>
      </c>
      <c r="S237" t="str">
        <f>IFERROR(VLOOKUP(Table2[[#This Row],[Customer Part No]],'ICH NO'!I:M,5,0),"")</f>
        <v/>
      </c>
      <c r="T237" t="str">
        <f>IF(AND(S237="ASSY",Table2[[#This Row],[Stock]]&gt;Table2[[#This Row],[REST]]),Table2[[#This Row],[REST]],Table2[[#This Row],[Stock]])</f>
        <v/>
      </c>
    </row>
    <row r="238" spans="1:20" x14ac:dyDescent="0.3">
      <c r="A238" s="170" t="str">
        <f>IF(Table2[[#This Row],[Customer Part No]]="","",ROW()-1)</f>
        <v/>
      </c>
      <c r="B238" s="170" t="str">
        <f>IF('ADM-PER LINE ITEM'!A239="","",'ADM-PER LINE ITEM'!A239)</f>
        <v/>
      </c>
      <c r="C238" s="171" t="str">
        <f>IF('ADM-PER LINE ITEM'!G239="","",'ADM-PER LINE ITEM'!G239)</f>
        <v/>
      </c>
      <c r="D238" s="170" t="str">
        <f>IF('ADM-PER LINE ITEM'!F239="","",'ADM-PER LINE ITEM'!F239)</f>
        <v/>
      </c>
      <c r="E238" s="203" t="str">
        <f>IF('ADM-PER LINE ITEM'!E239="","",'ADM-PER LINE ITEM'!E239)</f>
        <v/>
      </c>
      <c r="F238" s="31" t="str">
        <f>IF('ADM-PER LINE ITEM'!I239="","",'ADM-PER LINE ITEM'!I239)</f>
        <v/>
      </c>
      <c r="G238" s="172" t="str">
        <f>IF('ADM-PER LINE ITEM'!K239="","",'ADM-PER LINE ITEM'!K239)</f>
        <v/>
      </c>
      <c r="H238" s="170" t="str">
        <f>IF('ADM-PER LINE ITEM'!Q239="","",'ADM-PER LINE ITEM'!Q239)</f>
        <v/>
      </c>
      <c r="I238" s="170" t="str">
        <f>IF('ADM-PER LINE ITEM'!R239="","",'ADM-PER LINE ITEM'!R239)</f>
        <v/>
      </c>
      <c r="J238" s="174" t="str">
        <f>IF(Table2[[#This Row],[Ich No]]="","",(SUMIF('STOCK OES'!B:B,Table2[[#This Row],[Ich No]],'STOCK OES'!E:E)+SUMIF('STOCK SEALING'!B:B,Table2[[#This Row],[Ich No]],'STOCK SEALING'!E:E)))</f>
        <v/>
      </c>
      <c r="K238" s="170">
        <v>0</v>
      </c>
      <c r="L238" t="str">
        <f>IFERROR(Table2[[#This Row],[REST]]-Table2[[#This Row],[Result Scan]],"")</f>
        <v/>
      </c>
      <c r="M238" t="str">
        <f>IF(Table2[[#This Row],[Balance]]="","",IF(Table2[[#This Row],[Balance]]&gt;0,"Open","close"))</f>
        <v/>
      </c>
      <c r="N238" s="174" t="str">
        <f ca="1">IF(Q238=$R$1,Table2[[#This Row],[Status]],"")</f>
        <v/>
      </c>
      <c r="Q238" s="169" t="str">
        <f ca="1">IFERROR($Q$1-Table2[[#This Row],[Delivery Date]],"")</f>
        <v/>
      </c>
      <c r="S238" t="str">
        <f>IFERROR(VLOOKUP(Table2[[#This Row],[Customer Part No]],'ICH NO'!I:M,5,0),"")</f>
        <v/>
      </c>
      <c r="T238" t="str">
        <f>IF(AND(S238="ASSY",Table2[[#This Row],[Stock]]&gt;Table2[[#This Row],[REST]]),Table2[[#This Row],[REST]],Table2[[#This Row],[Stock]])</f>
        <v/>
      </c>
    </row>
    <row r="239" spans="1:20" x14ac:dyDescent="0.3">
      <c r="A239" s="170" t="str">
        <f>IF(Table2[[#This Row],[Customer Part No]]="","",ROW()-1)</f>
        <v/>
      </c>
      <c r="B239" s="170" t="str">
        <f>IF('ADM-PER LINE ITEM'!A240="","",'ADM-PER LINE ITEM'!A240)</f>
        <v/>
      </c>
      <c r="C239" s="171" t="str">
        <f>IF('ADM-PER LINE ITEM'!G240="","",'ADM-PER LINE ITEM'!G240)</f>
        <v/>
      </c>
      <c r="D239" s="170" t="str">
        <f>IF('ADM-PER LINE ITEM'!F240="","",'ADM-PER LINE ITEM'!F240)</f>
        <v/>
      </c>
      <c r="E239" s="203" t="str">
        <f>IF('ADM-PER LINE ITEM'!E240="","",'ADM-PER LINE ITEM'!E240)</f>
        <v/>
      </c>
      <c r="F239" s="31" t="str">
        <f>IF('ADM-PER LINE ITEM'!I240="","",'ADM-PER LINE ITEM'!I240)</f>
        <v/>
      </c>
      <c r="G239" s="172" t="str">
        <f>IF('ADM-PER LINE ITEM'!K240="","",'ADM-PER LINE ITEM'!K240)</f>
        <v/>
      </c>
      <c r="H239" s="170" t="str">
        <f>IF('ADM-PER LINE ITEM'!Q240="","",'ADM-PER LINE ITEM'!Q240)</f>
        <v/>
      </c>
      <c r="I239" s="170" t="str">
        <f>IF('ADM-PER LINE ITEM'!R240="","",'ADM-PER LINE ITEM'!R240)</f>
        <v/>
      </c>
      <c r="J239" s="174" t="str">
        <f>IF(Table2[[#This Row],[Ich No]]="","",(SUMIF('STOCK OES'!B:B,Table2[[#This Row],[Ich No]],'STOCK OES'!E:E)+SUMIF('STOCK SEALING'!B:B,Table2[[#This Row],[Ich No]],'STOCK SEALING'!E:E)))</f>
        <v/>
      </c>
      <c r="K239" s="170">
        <v>0</v>
      </c>
      <c r="L239" t="str">
        <f>IFERROR(Table2[[#This Row],[REST]]-Table2[[#This Row],[Result Scan]],"")</f>
        <v/>
      </c>
      <c r="M239" t="str">
        <f>IF(Table2[[#This Row],[Balance]]="","",IF(Table2[[#This Row],[Balance]]&gt;0,"Open","close"))</f>
        <v/>
      </c>
      <c r="N239" s="174" t="str">
        <f ca="1">IF(Q239=$R$1,Table2[[#This Row],[Status]],"")</f>
        <v/>
      </c>
      <c r="Q239" s="169" t="str">
        <f ca="1">IFERROR($Q$1-Table2[[#This Row],[Delivery Date]],"")</f>
        <v/>
      </c>
      <c r="S239" t="str">
        <f>IFERROR(VLOOKUP(Table2[[#This Row],[Customer Part No]],'ICH NO'!I:M,5,0),"")</f>
        <v/>
      </c>
      <c r="T239" t="str">
        <f>IF(AND(S239="ASSY",Table2[[#This Row],[Stock]]&gt;Table2[[#This Row],[REST]]),Table2[[#This Row],[REST]],Table2[[#This Row],[Stock]])</f>
        <v/>
      </c>
    </row>
    <row r="240" spans="1:20" x14ac:dyDescent="0.3">
      <c r="A240" s="170" t="str">
        <f>IF(Table2[[#This Row],[Customer Part No]]="","",ROW()-1)</f>
        <v/>
      </c>
      <c r="B240" s="170" t="str">
        <f>IF('ADM-PER LINE ITEM'!A241="","",'ADM-PER LINE ITEM'!A241)</f>
        <v/>
      </c>
      <c r="C240" s="171" t="str">
        <f>IF('ADM-PER LINE ITEM'!G241="","",'ADM-PER LINE ITEM'!G241)</f>
        <v/>
      </c>
      <c r="D240" s="170" t="str">
        <f>IF('ADM-PER LINE ITEM'!F241="","",'ADM-PER LINE ITEM'!F241)</f>
        <v/>
      </c>
      <c r="E240" s="203" t="str">
        <f>IF('ADM-PER LINE ITEM'!E241="","",'ADM-PER LINE ITEM'!E241)</f>
        <v/>
      </c>
      <c r="F240" s="31" t="str">
        <f>IF('ADM-PER LINE ITEM'!I241="","",'ADM-PER LINE ITEM'!I241)</f>
        <v/>
      </c>
      <c r="G240" s="172" t="str">
        <f>IF('ADM-PER LINE ITEM'!K241="","",'ADM-PER LINE ITEM'!K241)</f>
        <v/>
      </c>
      <c r="H240" s="170" t="str">
        <f>IF('ADM-PER LINE ITEM'!Q241="","",'ADM-PER LINE ITEM'!Q241)</f>
        <v/>
      </c>
      <c r="I240" s="170" t="str">
        <f>IF('ADM-PER LINE ITEM'!R241="","",'ADM-PER LINE ITEM'!R241)</f>
        <v/>
      </c>
      <c r="J240" s="174" t="str">
        <f>IF(Table2[[#This Row],[Ich No]]="","",(SUMIF('STOCK OES'!B:B,Table2[[#This Row],[Ich No]],'STOCK OES'!E:E)+SUMIF('STOCK SEALING'!B:B,Table2[[#This Row],[Ich No]],'STOCK SEALING'!E:E)))</f>
        <v/>
      </c>
      <c r="K240" s="170">
        <v>0</v>
      </c>
      <c r="L240" t="str">
        <f>IFERROR(Table2[[#This Row],[REST]]-Table2[[#This Row],[Result Scan]],"")</f>
        <v/>
      </c>
      <c r="M240" t="str">
        <f>IF(Table2[[#This Row],[Balance]]="","",IF(Table2[[#This Row],[Balance]]&gt;0,"Open","close"))</f>
        <v/>
      </c>
      <c r="N240" s="174" t="str">
        <f ca="1">IF(Q240=$R$1,Table2[[#This Row],[Status]],"")</f>
        <v/>
      </c>
      <c r="Q240" s="169" t="str">
        <f ca="1">IFERROR($Q$1-Table2[[#This Row],[Delivery Date]],"")</f>
        <v/>
      </c>
      <c r="S240" t="str">
        <f>IFERROR(VLOOKUP(Table2[[#This Row],[Customer Part No]],'ICH NO'!I:M,5,0),"")</f>
        <v/>
      </c>
      <c r="T240" t="str">
        <f>IF(AND(S240="ASSY",Table2[[#This Row],[Stock]]&gt;Table2[[#This Row],[REST]]),Table2[[#This Row],[REST]],Table2[[#This Row],[Stock]])</f>
        <v/>
      </c>
    </row>
    <row r="241" spans="1:20" x14ac:dyDescent="0.3">
      <c r="A241" s="170" t="str">
        <f>IF(Table2[[#This Row],[Customer Part No]]="","",ROW()-1)</f>
        <v/>
      </c>
      <c r="B241" s="170" t="str">
        <f>IF('ADM-PER LINE ITEM'!A242="","",'ADM-PER LINE ITEM'!A242)</f>
        <v/>
      </c>
      <c r="C241" s="171" t="str">
        <f>IF('ADM-PER LINE ITEM'!G242="","",'ADM-PER LINE ITEM'!G242)</f>
        <v/>
      </c>
      <c r="D241" s="170" t="str">
        <f>IF('ADM-PER LINE ITEM'!F242="","",'ADM-PER LINE ITEM'!F242)</f>
        <v/>
      </c>
      <c r="E241" s="203" t="str">
        <f>IF('ADM-PER LINE ITEM'!E242="","",'ADM-PER LINE ITEM'!E242)</f>
        <v/>
      </c>
      <c r="F241" s="31" t="str">
        <f>IF('ADM-PER LINE ITEM'!I242="","",'ADM-PER LINE ITEM'!I242)</f>
        <v/>
      </c>
      <c r="G241" s="172" t="str">
        <f>IF('ADM-PER LINE ITEM'!K242="","",'ADM-PER LINE ITEM'!K242)</f>
        <v/>
      </c>
      <c r="H241" s="170" t="str">
        <f>IF('ADM-PER LINE ITEM'!Q242="","",'ADM-PER LINE ITEM'!Q242)</f>
        <v/>
      </c>
      <c r="I241" s="170" t="str">
        <f>IF('ADM-PER LINE ITEM'!R242="","",'ADM-PER LINE ITEM'!R242)</f>
        <v/>
      </c>
      <c r="J241" s="174" t="str">
        <f>IF(Table2[[#This Row],[Ich No]]="","",(SUMIF('STOCK OES'!B:B,Table2[[#This Row],[Ich No]],'STOCK OES'!E:E)+SUMIF('STOCK SEALING'!B:B,Table2[[#This Row],[Ich No]],'STOCK SEALING'!E:E)))</f>
        <v/>
      </c>
      <c r="K241" s="170">
        <v>0</v>
      </c>
      <c r="L241" t="str">
        <f>IFERROR(Table2[[#This Row],[REST]]-Table2[[#This Row],[Result Scan]],"")</f>
        <v/>
      </c>
      <c r="M241" t="str">
        <f>IF(Table2[[#This Row],[Balance]]="","",IF(Table2[[#This Row],[Balance]]&gt;0,"Open","close"))</f>
        <v/>
      </c>
      <c r="N241" s="174" t="str">
        <f ca="1">IF(Q241=$R$1,Table2[[#This Row],[Status]],"")</f>
        <v/>
      </c>
      <c r="Q241" s="169" t="str">
        <f ca="1">IFERROR($Q$1-Table2[[#This Row],[Delivery Date]],"")</f>
        <v/>
      </c>
      <c r="S241" t="str">
        <f>IFERROR(VLOOKUP(Table2[[#This Row],[Customer Part No]],'ICH NO'!I:M,5,0),"")</f>
        <v/>
      </c>
      <c r="T241" t="str">
        <f>IF(AND(S241="ASSY",Table2[[#This Row],[Stock]]&gt;Table2[[#This Row],[REST]]),Table2[[#This Row],[REST]],Table2[[#This Row],[Stock]])</f>
        <v/>
      </c>
    </row>
    <row r="242" spans="1:20" x14ac:dyDescent="0.3">
      <c r="A242" s="170" t="str">
        <f>IF(Table2[[#This Row],[Customer Part No]]="","",ROW()-1)</f>
        <v/>
      </c>
      <c r="B242" s="170" t="str">
        <f>IF('ADM-PER LINE ITEM'!A243="","",'ADM-PER LINE ITEM'!A243)</f>
        <v/>
      </c>
      <c r="C242" s="171" t="str">
        <f>IF('ADM-PER LINE ITEM'!G243="","",'ADM-PER LINE ITEM'!G243)</f>
        <v/>
      </c>
      <c r="D242" s="170" t="str">
        <f>IF('ADM-PER LINE ITEM'!F243="","",'ADM-PER LINE ITEM'!F243)</f>
        <v/>
      </c>
      <c r="E242" s="203" t="str">
        <f>IF('ADM-PER LINE ITEM'!E243="","",'ADM-PER LINE ITEM'!E243)</f>
        <v/>
      </c>
      <c r="F242" s="31" t="str">
        <f>IF('ADM-PER LINE ITEM'!I243="","",'ADM-PER LINE ITEM'!I243)</f>
        <v/>
      </c>
      <c r="G242" s="172" t="str">
        <f>IF('ADM-PER LINE ITEM'!K243="","",'ADM-PER LINE ITEM'!K243)</f>
        <v/>
      </c>
      <c r="H242" s="170" t="str">
        <f>IF('ADM-PER LINE ITEM'!Q243="","",'ADM-PER LINE ITEM'!Q243)</f>
        <v/>
      </c>
      <c r="I242" s="170" t="str">
        <f>IF('ADM-PER LINE ITEM'!R243="","",'ADM-PER LINE ITEM'!R243)</f>
        <v/>
      </c>
      <c r="J242" s="174" t="str">
        <f>IF(Table2[[#This Row],[Ich No]]="","",(SUMIF('STOCK OES'!B:B,Table2[[#This Row],[Ich No]],'STOCK OES'!E:E)+SUMIF('STOCK SEALING'!B:B,Table2[[#This Row],[Ich No]],'STOCK SEALING'!E:E)))</f>
        <v/>
      </c>
      <c r="K242" s="170">
        <v>0</v>
      </c>
      <c r="L242" t="str">
        <f>IFERROR(Table2[[#This Row],[REST]]-Table2[[#This Row],[Result Scan]],"")</f>
        <v/>
      </c>
      <c r="M242" t="str">
        <f>IF(Table2[[#This Row],[Balance]]="","",IF(Table2[[#This Row],[Balance]]&gt;0,"Open","close"))</f>
        <v/>
      </c>
      <c r="N242" s="174" t="str">
        <f ca="1">IF(Q242=$R$1,Table2[[#This Row],[Status]],"")</f>
        <v/>
      </c>
      <c r="Q242" s="169" t="str">
        <f ca="1">IFERROR($Q$1-Table2[[#This Row],[Delivery Date]],"")</f>
        <v/>
      </c>
      <c r="S242" t="str">
        <f>IFERROR(VLOOKUP(Table2[[#This Row],[Customer Part No]],'ICH NO'!I:M,5,0),"")</f>
        <v/>
      </c>
      <c r="T242" t="str">
        <f>IF(AND(S242="ASSY",Table2[[#This Row],[Stock]]&gt;Table2[[#This Row],[REST]]),Table2[[#This Row],[REST]],Table2[[#This Row],[Stock]])</f>
        <v/>
      </c>
    </row>
    <row r="243" spans="1:20" x14ac:dyDescent="0.3">
      <c r="A243" s="170" t="str">
        <f>IF(Table2[[#This Row],[Customer Part No]]="","",ROW()-1)</f>
        <v/>
      </c>
      <c r="B243" s="170" t="str">
        <f>IF('ADM-PER LINE ITEM'!A244="","",'ADM-PER LINE ITEM'!A244)</f>
        <v/>
      </c>
      <c r="C243" s="171" t="str">
        <f>IF('ADM-PER LINE ITEM'!G244="","",'ADM-PER LINE ITEM'!G244)</f>
        <v/>
      </c>
      <c r="D243" s="170" t="str">
        <f>IF('ADM-PER LINE ITEM'!F244="","",'ADM-PER LINE ITEM'!F244)</f>
        <v/>
      </c>
      <c r="E243" s="203" t="str">
        <f>IF('ADM-PER LINE ITEM'!E244="","",'ADM-PER LINE ITEM'!E244)</f>
        <v/>
      </c>
      <c r="F243" s="31" t="str">
        <f>IF('ADM-PER LINE ITEM'!I244="","",'ADM-PER LINE ITEM'!I244)</f>
        <v/>
      </c>
      <c r="G243" s="172" t="str">
        <f>IF('ADM-PER LINE ITEM'!K244="","",'ADM-PER LINE ITEM'!K244)</f>
        <v/>
      </c>
      <c r="H243" s="170" t="str">
        <f>IF('ADM-PER LINE ITEM'!Q244="","",'ADM-PER LINE ITEM'!Q244)</f>
        <v/>
      </c>
      <c r="I243" s="170" t="str">
        <f>IF('ADM-PER LINE ITEM'!R244="","",'ADM-PER LINE ITEM'!R244)</f>
        <v/>
      </c>
      <c r="J243" s="174" t="str">
        <f>IF(Table2[[#This Row],[Ich No]]="","",(SUMIF('STOCK OES'!B:B,Table2[[#This Row],[Ich No]],'STOCK OES'!E:E)+SUMIF('STOCK SEALING'!B:B,Table2[[#This Row],[Ich No]],'STOCK SEALING'!E:E)))</f>
        <v/>
      </c>
      <c r="K243" s="170">
        <v>0</v>
      </c>
      <c r="L243" t="str">
        <f>IFERROR(Table2[[#This Row],[REST]]-Table2[[#This Row],[Result Scan]],"")</f>
        <v/>
      </c>
      <c r="M243" t="str">
        <f>IF(Table2[[#This Row],[Balance]]="","",IF(Table2[[#This Row],[Balance]]&gt;0,"Open","close"))</f>
        <v/>
      </c>
      <c r="N243" s="174" t="str">
        <f ca="1">IF(Q243=$R$1,Table2[[#This Row],[Status]],"")</f>
        <v/>
      </c>
      <c r="Q243" s="169" t="str">
        <f ca="1">IFERROR($Q$1-Table2[[#This Row],[Delivery Date]],"")</f>
        <v/>
      </c>
      <c r="S243" t="str">
        <f>IFERROR(VLOOKUP(Table2[[#This Row],[Customer Part No]],'ICH NO'!I:M,5,0),"")</f>
        <v/>
      </c>
      <c r="T243" t="str">
        <f>IF(AND(S243="ASSY",Table2[[#This Row],[Stock]]&gt;Table2[[#This Row],[REST]]),Table2[[#This Row],[REST]],Table2[[#This Row],[Stock]])</f>
        <v/>
      </c>
    </row>
    <row r="244" spans="1:20" x14ac:dyDescent="0.3">
      <c r="A244" s="170" t="str">
        <f>IF(Table2[[#This Row],[Customer Part No]]="","",ROW()-1)</f>
        <v/>
      </c>
      <c r="B244" s="170" t="str">
        <f>IF('ADM-PER LINE ITEM'!A245="","",'ADM-PER LINE ITEM'!A245)</f>
        <v/>
      </c>
      <c r="C244" s="171" t="str">
        <f>IF('ADM-PER LINE ITEM'!G245="","",'ADM-PER LINE ITEM'!G245)</f>
        <v/>
      </c>
      <c r="D244" s="170" t="str">
        <f>IF('ADM-PER LINE ITEM'!F245="","",'ADM-PER LINE ITEM'!F245)</f>
        <v/>
      </c>
      <c r="E244" s="203" t="str">
        <f>IF('ADM-PER LINE ITEM'!E245="","",'ADM-PER LINE ITEM'!E245)</f>
        <v/>
      </c>
      <c r="F244" s="31" t="str">
        <f>IF('ADM-PER LINE ITEM'!I245="","",'ADM-PER LINE ITEM'!I245)</f>
        <v/>
      </c>
      <c r="G244" s="172" t="str">
        <f>IF('ADM-PER LINE ITEM'!K245="","",'ADM-PER LINE ITEM'!K245)</f>
        <v/>
      </c>
      <c r="H244" s="170" t="str">
        <f>IF('ADM-PER LINE ITEM'!Q245="","",'ADM-PER LINE ITEM'!Q245)</f>
        <v/>
      </c>
      <c r="I244" s="170" t="str">
        <f>IF('ADM-PER LINE ITEM'!R245="","",'ADM-PER LINE ITEM'!R245)</f>
        <v/>
      </c>
      <c r="J244" s="174" t="str">
        <f>IF(Table2[[#This Row],[Ich No]]="","",(SUMIF('STOCK OES'!B:B,Table2[[#This Row],[Ich No]],'STOCK OES'!E:E)+SUMIF('STOCK SEALING'!B:B,Table2[[#This Row],[Ich No]],'STOCK SEALING'!E:E)))</f>
        <v/>
      </c>
      <c r="K244" s="170">
        <v>0</v>
      </c>
      <c r="L244" t="str">
        <f>IFERROR(Table2[[#This Row],[REST]]-Table2[[#This Row],[Result Scan]],"")</f>
        <v/>
      </c>
      <c r="M244" t="str">
        <f>IF(Table2[[#This Row],[Balance]]="","",IF(Table2[[#This Row],[Balance]]&gt;0,"Open","close"))</f>
        <v/>
      </c>
      <c r="N244" s="174" t="str">
        <f ca="1">IF(Q244=$R$1,Table2[[#This Row],[Status]],"")</f>
        <v/>
      </c>
      <c r="Q244" s="169" t="str">
        <f ca="1">IFERROR($Q$1-Table2[[#This Row],[Delivery Date]],"")</f>
        <v/>
      </c>
      <c r="S244" t="str">
        <f>IFERROR(VLOOKUP(Table2[[#This Row],[Customer Part No]],'ICH NO'!I:M,5,0),"")</f>
        <v/>
      </c>
      <c r="T244" t="str">
        <f>IF(AND(S244="ASSY",Table2[[#This Row],[Stock]]&gt;Table2[[#This Row],[REST]]),Table2[[#This Row],[REST]],Table2[[#This Row],[Stock]])</f>
        <v/>
      </c>
    </row>
    <row r="245" spans="1:20" x14ac:dyDescent="0.3">
      <c r="A245" s="170" t="str">
        <f>IF(Table2[[#This Row],[Customer Part No]]="","",ROW()-1)</f>
        <v/>
      </c>
      <c r="B245" s="170" t="str">
        <f>IF('ADM-PER LINE ITEM'!A246="","",'ADM-PER LINE ITEM'!A246)</f>
        <v/>
      </c>
      <c r="C245" s="171" t="str">
        <f>IF('ADM-PER LINE ITEM'!G246="","",'ADM-PER LINE ITEM'!G246)</f>
        <v/>
      </c>
      <c r="D245" s="170" t="str">
        <f>IF('ADM-PER LINE ITEM'!F246="","",'ADM-PER LINE ITEM'!F246)</f>
        <v/>
      </c>
      <c r="E245" s="203" t="str">
        <f>IF('ADM-PER LINE ITEM'!E246="","",'ADM-PER LINE ITEM'!E246)</f>
        <v/>
      </c>
      <c r="F245" s="31" t="str">
        <f>IF('ADM-PER LINE ITEM'!I246="","",'ADM-PER LINE ITEM'!I246)</f>
        <v/>
      </c>
      <c r="G245" s="172" t="str">
        <f>IF('ADM-PER LINE ITEM'!K246="","",'ADM-PER LINE ITEM'!K246)</f>
        <v/>
      </c>
      <c r="H245" s="170" t="str">
        <f>IF('ADM-PER LINE ITEM'!Q246="","",'ADM-PER LINE ITEM'!Q246)</f>
        <v/>
      </c>
      <c r="I245" s="170" t="str">
        <f>IF('ADM-PER LINE ITEM'!R246="","",'ADM-PER LINE ITEM'!R246)</f>
        <v/>
      </c>
      <c r="J245" s="174" t="str">
        <f>IF(Table2[[#This Row],[Ich No]]="","",(SUMIF('STOCK OES'!B:B,Table2[[#This Row],[Ich No]],'STOCK OES'!E:E)+SUMIF('STOCK SEALING'!B:B,Table2[[#This Row],[Ich No]],'STOCK SEALING'!E:E)))</f>
        <v/>
      </c>
      <c r="K245" s="170">
        <v>0</v>
      </c>
      <c r="L245" t="str">
        <f>IFERROR(Table2[[#This Row],[REST]]-Table2[[#This Row],[Result Scan]],"")</f>
        <v/>
      </c>
      <c r="M245" t="str">
        <f>IF(Table2[[#This Row],[Balance]]="","",IF(Table2[[#This Row],[Balance]]&gt;0,"Open","close"))</f>
        <v/>
      </c>
      <c r="N245" s="174" t="str">
        <f ca="1">IF(Q245=$R$1,Table2[[#This Row],[Status]],"")</f>
        <v/>
      </c>
      <c r="Q245" s="169" t="str">
        <f ca="1">IFERROR($Q$1-Table2[[#This Row],[Delivery Date]],"")</f>
        <v/>
      </c>
      <c r="S245" t="str">
        <f>IFERROR(VLOOKUP(Table2[[#This Row],[Customer Part No]],'ICH NO'!I:M,5,0),"")</f>
        <v/>
      </c>
      <c r="T245" t="str">
        <f>IF(AND(S245="ASSY",Table2[[#This Row],[Stock]]&gt;Table2[[#This Row],[REST]]),Table2[[#This Row],[REST]],Table2[[#This Row],[Stock]])</f>
        <v/>
      </c>
    </row>
    <row r="246" spans="1:20" x14ac:dyDescent="0.3">
      <c r="A246" s="170" t="str">
        <f>IF(Table2[[#This Row],[Customer Part No]]="","",ROW()-1)</f>
        <v/>
      </c>
      <c r="B246" s="170" t="str">
        <f>IF('ADM-PER LINE ITEM'!A247="","",'ADM-PER LINE ITEM'!A247)</f>
        <v/>
      </c>
      <c r="C246" s="171" t="str">
        <f>IF('ADM-PER LINE ITEM'!G247="","",'ADM-PER LINE ITEM'!G247)</f>
        <v/>
      </c>
      <c r="D246" s="170" t="str">
        <f>IF('ADM-PER LINE ITEM'!F247="","",'ADM-PER LINE ITEM'!F247)</f>
        <v/>
      </c>
      <c r="E246" s="203" t="str">
        <f>IF('ADM-PER LINE ITEM'!E247="","",'ADM-PER LINE ITEM'!E247)</f>
        <v/>
      </c>
      <c r="F246" s="31" t="str">
        <f>IF('ADM-PER LINE ITEM'!I247="","",'ADM-PER LINE ITEM'!I247)</f>
        <v/>
      </c>
      <c r="G246" s="172" t="str">
        <f>IF('ADM-PER LINE ITEM'!K247="","",'ADM-PER LINE ITEM'!K247)</f>
        <v/>
      </c>
      <c r="H246" s="170" t="str">
        <f>IF('ADM-PER LINE ITEM'!Q247="","",'ADM-PER LINE ITEM'!Q247)</f>
        <v/>
      </c>
      <c r="I246" s="170" t="str">
        <f>IF('ADM-PER LINE ITEM'!R247="","",'ADM-PER LINE ITEM'!R247)</f>
        <v/>
      </c>
      <c r="J246" s="174" t="str">
        <f>IF(Table2[[#This Row],[Ich No]]="","",(SUMIF('STOCK OES'!B:B,Table2[[#This Row],[Ich No]],'STOCK OES'!E:E)+SUMIF('STOCK SEALING'!B:B,Table2[[#This Row],[Ich No]],'STOCK SEALING'!E:E)))</f>
        <v/>
      </c>
      <c r="K246" s="170">
        <v>0</v>
      </c>
      <c r="L246" t="str">
        <f>IFERROR(Table2[[#This Row],[REST]]-Table2[[#This Row],[Result Scan]],"")</f>
        <v/>
      </c>
      <c r="M246" t="str">
        <f>IF(Table2[[#This Row],[Balance]]="","",IF(Table2[[#This Row],[Balance]]&gt;0,"Open","close"))</f>
        <v/>
      </c>
      <c r="N246" s="174" t="str">
        <f ca="1">IF(Q246=$R$1,Table2[[#This Row],[Status]],"")</f>
        <v/>
      </c>
      <c r="Q246" s="169" t="str">
        <f ca="1">IFERROR($Q$1-Table2[[#This Row],[Delivery Date]],"")</f>
        <v/>
      </c>
      <c r="S246" t="str">
        <f>IFERROR(VLOOKUP(Table2[[#This Row],[Customer Part No]],'ICH NO'!I:M,5,0),"")</f>
        <v/>
      </c>
      <c r="T246" t="str">
        <f>IF(AND(S246="ASSY",Table2[[#This Row],[Stock]]&gt;Table2[[#This Row],[REST]]),Table2[[#This Row],[REST]],Table2[[#This Row],[Stock]])</f>
        <v/>
      </c>
    </row>
    <row r="247" spans="1:20" x14ac:dyDescent="0.3">
      <c r="A247" s="170" t="str">
        <f>IF(Table2[[#This Row],[Customer Part No]]="","",ROW()-1)</f>
        <v/>
      </c>
      <c r="B247" s="170" t="str">
        <f>IF('ADM-PER LINE ITEM'!A248="","",'ADM-PER LINE ITEM'!A248)</f>
        <v/>
      </c>
      <c r="C247" s="171" t="str">
        <f>IF('ADM-PER LINE ITEM'!G248="","",'ADM-PER LINE ITEM'!G248)</f>
        <v/>
      </c>
      <c r="D247" s="170" t="str">
        <f>IF('ADM-PER LINE ITEM'!F248="","",'ADM-PER LINE ITEM'!F248)</f>
        <v/>
      </c>
      <c r="E247" s="203" t="str">
        <f>IF('ADM-PER LINE ITEM'!E248="","",'ADM-PER LINE ITEM'!E248)</f>
        <v/>
      </c>
      <c r="F247" s="31" t="str">
        <f>IF('ADM-PER LINE ITEM'!I248="","",'ADM-PER LINE ITEM'!I248)</f>
        <v/>
      </c>
      <c r="G247" s="172" t="str">
        <f>IF('ADM-PER LINE ITEM'!K248="","",'ADM-PER LINE ITEM'!K248)</f>
        <v/>
      </c>
      <c r="H247" s="170" t="str">
        <f>IF('ADM-PER LINE ITEM'!Q248="","",'ADM-PER LINE ITEM'!Q248)</f>
        <v/>
      </c>
      <c r="I247" s="170" t="str">
        <f>IF('ADM-PER LINE ITEM'!R248="","",'ADM-PER LINE ITEM'!R248)</f>
        <v/>
      </c>
      <c r="J247" s="174" t="str">
        <f>IF(Table2[[#This Row],[Ich No]]="","",(SUMIF('STOCK OES'!B:B,Table2[[#This Row],[Ich No]],'STOCK OES'!E:E)+SUMIF('STOCK SEALING'!B:B,Table2[[#This Row],[Ich No]],'STOCK SEALING'!E:E)))</f>
        <v/>
      </c>
      <c r="K247" s="170">
        <v>0</v>
      </c>
      <c r="L247" t="str">
        <f>IFERROR(Table2[[#This Row],[REST]]-Table2[[#This Row],[Result Scan]],"")</f>
        <v/>
      </c>
      <c r="M247" t="str">
        <f>IF(Table2[[#This Row],[Balance]]="","",IF(Table2[[#This Row],[Balance]]&gt;0,"Open","close"))</f>
        <v/>
      </c>
      <c r="N247" s="174" t="str">
        <f ca="1">IF(Q247=$R$1,Table2[[#This Row],[Status]],"")</f>
        <v/>
      </c>
      <c r="Q247" s="169" t="str">
        <f ca="1">IFERROR($Q$1-Table2[[#This Row],[Delivery Date]],"")</f>
        <v/>
      </c>
      <c r="S247" t="str">
        <f>IFERROR(VLOOKUP(Table2[[#This Row],[Customer Part No]],'ICH NO'!I:M,5,0),"")</f>
        <v/>
      </c>
      <c r="T247" t="str">
        <f>IF(AND(S247="ASSY",Table2[[#This Row],[Stock]]&gt;Table2[[#This Row],[REST]]),Table2[[#This Row],[REST]],Table2[[#This Row],[Stock]])</f>
        <v/>
      </c>
    </row>
    <row r="248" spans="1:20" x14ac:dyDescent="0.3">
      <c r="A248" s="170" t="str">
        <f>IF(Table2[[#This Row],[Customer Part No]]="","",ROW()-1)</f>
        <v/>
      </c>
      <c r="B248" s="170" t="str">
        <f>IF('ADM-PER LINE ITEM'!A249="","",'ADM-PER LINE ITEM'!A249)</f>
        <v/>
      </c>
      <c r="C248" s="171" t="str">
        <f>IF('ADM-PER LINE ITEM'!G249="","",'ADM-PER LINE ITEM'!G249)</f>
        <v/>
      </c>
      <c r="D248" s="170" t="str">
        <f>IF('ADM-PER LINE ITEM'!F249="","",'ADM-PER LINE ITEM'!F249)</f>
        <v/>
      </c>
      <c r="E248" s="203" t="str">
        <f>IF('ADM-PER LINE ITEM'!E249="","",'ADM-PER LINE ITEM'!E249)</f>
        <v/>
      </c>
      <c r="F248" s="31" t="str">
        <f>IF('ADM-PER LINE ITEM'!I249="","",'ADM-PER LINE ITEM'!I249)</f>
        <v/>
      </c>
      <c r="G248" s="172" t="str">
        <f>IF('ADM-PER LINE ITEM'!K249="","",'ADM-PER LINE ITEM'!K249)</f>
        <v/>
      </c>
      <c r="H248" s="170" t="str">
        <f>IF('ADM-PER LINE ITEM'!Q249="","",'ADM-PER LINE ITEM'!Q249)</f>
        <v/>
      </c>
      <c r="I248" s="170" t="str">
        <f>IF('ADM-PER LINE ITEM'!R249="","",'ADM-PER LINE ITEM'!R249)</f>
        <v/>
      </c>
      <c r="J248" s="174" t="str">
        <f>IF(Table2[[#This Row],[Ich No]]="","",(SUMIF('STOCK OES'!B:B,Table2[[#This Row],[Ich No]],'STOCK OES'!E:E)+SUMIF('STOCK SEALING'!B:B,Table2[[#This Row],[Ich No]],'STOCK SEALING'!E:E)))</f>
        <v/>
      </c>
      <c r="K248" s="170">
        <v>0</v>
      </c>
      <c r="L248" t="str">
        <f>IFERROR(Table2[[#This Row],[REST]]-Table2[[#This Row],[Result Scan]],"")</f>
        <v/>
      </c>
      <c r="M248" t="str">
        <f>IF(Table2[[#This Row],[Balance]]="","",IF(Table2[[#This Row],[Balance]]&gt;0,"Open","close"))</f>
        <v/>
      </c>
      <c r="N248" s="174" t="str">
        <f ca="1">IF(Q248=$R$1,Table2[[#This Row],[Status]],"")</f>
        <v/>
      </c>
      <c r="Q248" s="169" t="str">
        <f ca="1">IFERROR($Q$1-Table2[[#This Row],[Delivery Date]],"")</f>
        <v/>
      </c>
      <c r="S248" t="str">
        <f>IFERROR(VLOOKUP(Table2[[#This Row],[Customer Part No]],'ICH NO'!I:M,5,0),"")</f>
        <v/>
      </c>
      <c r="T248" t="str">
        <f>IF(AND(S248="ASSY",Table2[[#This Row],[Stock]]&gt;Table2[[#This Row],[REST]]),Table2[[#This Row],[REST]],Table2[[#This Row],[Stock]])</f>
        <v/>
      </c>
    </row>
    <row r="249" spans="1:20" x14ac:dyDescent="0.3">
      <c r="A249" s="170" t="str">
        <f>IF(Table2[[#This Row],[Customer Part No]]="","",ROW()-1)</f>
        <v/>
      </c>
      <c r="B249" s="170" t="str">
        <f>IF('ADM-PER LINE ITEM'!A250="","",'ADM-PER LINE ITEM'!A250)</f>
        <v/>
      </c>
      <c r="C249" s="171" t="str">
        <f>IF('ADM-PER LINE ITEM'!G250="","",'ADM-PER LINE ITEM'!G250)</f>
        <v/>
      </c>
      <c r="D249" s="170" t="str">
        <f>IF('ADM-PER LINE ITEM'!F250="","",'ADM-PER LINE ITEM'!F250)</f>
        <v/>
      </c>
      <c r="E249" s="203" t="str">
        <f>IF('ADM-PER LINE ITEM'!E250="","",'ADM-PER LINE ITEM'!E250)</f>
        <v/>
      </c>
      <c r="F249" s="31" t="str">
        <f>IF('ADM-PER LINE ITEM'!I250="","",'ADM-PER LINE ITEM'!I250)</f>
        <v/>
      </c>
      <c r="G249" s="172" t="str">
        <f>IF('ADM-PER LINE ITEM'!K250="","",'ADM-PER LINE ITEM'!K250)</f>
        <v/>
      </c>
      <c r="H249" s="170" t="str">
        <f>IF('ADM-PER LINE ITEM'!Q250="","",'ADM-PER LINE ITEM'!Q250)</f>
        <v/>
      </c>
      <c r="I249" s="170" t="str">
        <f>IF('ADM-PER LINE ITEM'!R250="","",'ADM-PER LINE ITEM'!R250)</f>
        <v/>
      </c>
      <c r="J249" s="174" t="str">
        <f>IF(Table2[[#This Row],[Ich No]]="","",(SUMIF('STOCK OES'!B:B,Table2[[#This Row],[Ich No]],'STOCK OES'!E:E)+SUMIF('STOCK SEALING'!B:B,Table2[[#This Row],[Ich No]],'STOCK SEALING'!E:E)))</f>
        <v/>
      </c>
      <c r="K249" s="170">
        <v>0</v>
      </c>
      <c r="L249" t="str">
        <f>IFERROR(Table2[[#This Row],[REST]]-Table2[[#This Row],[Result Scan]],"")</f>
        <v/>
      </c>
      <c r="M249" t="str">
        <f>IF(Table2[[#This Row],[Balance]]="","",IF(Table2[[#This Row],[Balance]]&gt;0,"Open","close"))</f>
        <v/>
      </c>
      <c r="N249" s="174" t="str">
        <f ca="1">IF(Q249=$R$1,Table2[[#This Row],[Status]],"")</f>
        <v/>
      </c>
      <c r="Q249" s="169" t="str">
        <f ca="1">IFERROR($Q$1-Table2[[#This Row],[Delivery Date]],"")</f>
        <v/>
      </c>
      <c r="S249" t="str">
        <f>IFERROR(VLOOKUP(Table2[[#This Row],[Customer Part No]],'ICH NO'!I:M,5,0),"")</f>
        <v/>
      </c>
      <c r="T249" t="str">
        <f>IF(AND(S249="ASSY",Table2[[#This Row],[Stock]]&gt;Table2[[#This Row],[REST]]),Table2[[#This Row],[REST]],Table2[[#This Row],[Stock]])</f>
        <v/>
      </c>
    </row>
    <row r="250" spans="1:20" x14ac:dyDescent="0.3">
      <c r="A250" s="170" t="str">
        <f>IF(Table2[[#This Row],[Customer Part No]]="","",ROW()-1)</f>
        <v/>
      </c>
      <c r="B250" s="170" t="str">
        <f>IF('ADM-PER LINE ITEM'!A251="","",'ADM-PER LINE ITEM'!A251)</f>
        <v/>
      </c>
      <c r="C250" s="171" t="str">
        <f>IF('ADM-PER LINE ITEM'!G251="","",'ADM-PER LINE ITEM'!G251)</f>
        <v/>
      </c>
      <c r="D250" s="170" t="str">
        <f>IF('ADM-PER LINE ITEM'!F251="","",'ADM-PER LINE ITEM'!F251)</f>
        <v/>
      </c>
      <c r="E250" s="203" t="str">
        <f>IF('ADM-PER LINE ITEM'!E251="","",'ADM-PER LINE ITEM'!E251)</f>
        <v/>
      </c>
      <c r="F250" s="31" t="str">
        <f>IF('ADM-PER LINE ITEM'!I251="","",'ADM-PER LINE ITEM'!I251)</f>
        <v/>
      </c>
      <c r="G250" s="172" t="str">
        <f>IF('ADM-PER LINE ITEM'!K251="","",'ADM-PER LINE ITEM'!K251)</f>
        <v/>
      </c>
      <c r="H250" s="170" t="str">
        <f>IF('ADM-PER LINE ITEM'!Q251="","",'ADM-PER LINE ITEM'!Q251)</f>
        <v/>
      </c>
      <c r="I250" s="170" t="str">
        <f>IF('ADM-PER LINE ITEM'!R251="","",'ADM-PER LINE ITEM'!R251)</f>
        <v/>
      </c>
      <c r="J250" s="174" t="str">
        <f>IF(Table2[[#This Row],[Ich No]]="","",(SUMIF('STOCK OES'!B:B,Table2[[#This Row],[Ich No]],'STOCK OES'!E:E)+SUMIF('STOCK SEALING'!B:B,Table2[[#This Row],[Ich No]],'STOCK SEALING'!E:E)))</f>
        <v/>
      </c>
      <c r="K250" s="170">
        <v>0</v>
      </c>
      <c r="L250" t="str">
        <f>IFERROR(Table2[[#This Row],[REST]]-Table2[[#This Row],[Result Scan]],"")</f>
        <v/>
      </c>
      <c r="M250" t="str">
        <f>IF(Table2[[#This Row],[Balance]]="","",IF(Table2[[#This Row],[Balance]]&gt;0,"Open","close"))</f>
        <v/>
      </c>
      <c r="N250" s="174" t="str">
        <f ca="1">IF(Q250=$R$1,Table2[[#This Row],[Status]],"")</f>
        <v/>
      </c>
      <c r="Q250" s="169" t="str">
        <f ca="1">IFERROR($Q$1-Table2[[#This Row],[Delivery Date]],"")</f>
        <v/>
      </c>
      <c r="S250" t="str">
        <f>IFERROR(VLOOKUP(Table2[[#This Row],[Customer Part No]],'ICH NO'!I:M,5,0),"")</f>
        <v/>
      </c>
      <c r="T250" t="str">
        <f>IF(AND(S250="ASSY",Table2[[#This Row],[Stock]]&gt;Table2[[#This Row],[REST]]),Table2[[#This Row],[REST]],Table2[[#This Row],[Stock]])</f>
        <v/>
      </c>
    </row>
    <row r="251" spans="1:20" x14ac:dyDescent="0.3">
      <c r="A251" s="170" t="str">
        <f>IF(Table2[[#This Row],[Customer Part No]]="","",ROW()-1)</f>
        <v/>
      </c>
      <c r="B251" s="170" t="str">
        <f>IF('ADM-PER LINE ITEM'!A252="","",'ADM-PER LINE ITEM'!A252)</f>
        <v/>
      </c>
      <c r="C251" s="171" t="str">
        <f>IF('ADM-PER LINE ITEM'!G252="","",'ADM-PER LINE ITEM'!G252)</f>
        <v/>
      </c>
      <c r="D251" s="170" t="str">
        <f>IF('ADM-PER LINE ITEM'!F252="","",'ADM-PER LINE ITEM'!F252)</f>
        <v/>
      </c>
      <c r="E251" s="203" t="str">
        <f>IF('ADM-PER LINE ITEM'!E252="","",'ADM-PER LINE ITEM'!E252)</f>
        <v/>
      </c>
      <c r="F251" s="31" t="str">
        <f>IF('ADM-PER LINE ITEM'!I252="","",'ADM-PER LINE ITEM'!I252)</f>
        <v/>
      </c>
      <c r="G251" s="172" t="str">
        <f>IF('ADM-PER LINE ITEM'!K252="","",'ADM-PER LINE ITEM'!K252)</f>
        <v/>
      </c>
      <c r="H251" s="170" t="str">
        <f>IF('ADM-PER LINE ITEM'!Q252="","",'ADM-PER LINE ITEM'!Q252)</f>
        <v/>
      </c>
      <c r="I251" s="170" t="str">
        <f>IF('ADM-PER LINE ITEM'!R252="","",'ADM-PER LINE ITEM'!R252)</f>
        <v/>
      </c>
      <c r="J251" s="174" t="str">
        <f>IF(Table2[[#This Row],[Ich No]]="","",(SUMIF('STOCK OES'!B:B,Table2[[#This Row],[Ich No]],'STOCK OES'!E:E)+SUMIF('STOCK SEALING'!B:B,Table2[[#This Row],[Ich No]],'STOCK SEALING'!E:E)))</f>
        <v/>
      </c>
      <c r="K251" s="170">
        <v>0</v>
      </c>
      <c r="L251" t="str">
        <f>IFERROR(Table2[[#This Row],[REST]]-Table2[[#This Row],[Result Scan]],"")</f>
        <v/>
      </c>
      <c r="M251" t="str">
        <f>IF(Table2[[#This Row],[Balance]]="","",IF(Table2[[#This Row],[Balance]]&gt;0,"Open","close"))</f>
        <v/>
      </c>
      <c r="N251" s="174" t="str">
        <f ca="1">IF(Q251=$R$1,Table2[[#This Row],[Status]],"")</f>
        <v/>
      </c>
      <c r="Q251" s="169" t="str">
        <f ca="1">IFERROR($Q$1-Table2[[#This Row],[Delivery Date]],"")</f>
        <v/>
      </c>
      <c r="S251" t="str">
        <f>IFERROR(VLOOKUP(Table2[[#This Row],[Customer Part No]],'ICH NO'!I:M,5,0),"")</f>
        <v/>
      </c>
      <c r="T251" t="str">
        <f>IF(AND(S251="ASSY",Table2[[#This Row],[Stock]]&gt;Table2[[#This Row],[REST]]),Table2[[#This Row],[REST]],Table2[[#This Row],[Stock]])</f>
        <v/>
      </c>
    </row>
    <row r="252" spans="1:20" x14ac:dyDescent="0.3">
      <c r="A252" s="170" t="str">
        <f>IF(Table2[[#This Row],[Customer Part No]]="","",ROW()-1)</f>
        <v/>
      </c>
      <c r="B252" s="170" t="str">
        <f>IF('ADM-PER LINE ITEM'!A253="","",'ADM-PER LINE ITEM'!A253)</f>
        <v/>
      </c>
      <c r="C252" s="171" t="str">
        <f>IF('ADM-PER LINE ITEM'!G253="","",'ADM-PER LINE ITEM'!G253)</f>
        <v/>
      </c>
      <c r="D252" s="170" t="str">
        <f>IF('ADM-PER LINE ITEM'!F253="","",'ADM-PER LINE ITEM'!F253)</f>
        <v/>
      </c>
      <c r="E252" s="203" t="str">
        <f>IF('ADM-PER LINE ITEM'!E253="","",'ADM-PER LINE ITEM'!E253)</f>
        <v/>
      </c>
      <c r="F252" s="31" t="str">
        <f>IF('ADM-PER LINE ITEM'!I253="","",'ADM-PER LINE ITEM'!I253)</f>
        <v/>
      </c>
      <c r="G252" s="172" t="str">
        <f>IF('ADM-PER LINE ITEM'!K253="","",'ADM-PER LINE ITEM'!K253)</f>
        <v/>
      </c>
      <c r="H252" s="170" t="str">
        <f>IF('ADM-PER LINE ITEM'!Q253="","",'ADM-PER LINE ITEM'!Q253)</f>
        <v/>
      </c>
      <c r="I252" s="170" t="str">
        <f>IF('ADM-PER LINE ITEM'!R253="","",'ADM-PER LINE ITEM'!R253)</f>
        <v/>
      </c>
      <c r="J252" s="174" t="str">
        <f>IF(Table2[[#This Row],[Ich No]]="","",(SUMIF('STOCK OES'!B:B,Table2[[#This Row],[Ich No]],'STOCK OES'!E:E)+SUMIF('STOCK SEALING'!B:B,Table2[[#This Row],[Ich No]],'STOCK SEALING'!E:E)))</f>
        <v/>
      </c>
      <c r="K252" s="170">
        <v>0</v>
      </c>
      <c r="L252" t="str">
        <f>IFERROR(Table2[[#This Row],[REST]]-Table2[[#This Row],[Result Scan]],"")</f>
        <v/>
      </c>
      <c r="M252" t="str">
        <f>IF(Table2[[#This Row],[Balance]]="","",IF(Table2[[#This Row],[Balance]]&gt;0,"Open","close"))</f>
        <v/>
      </c>
      <c r="N252" s="174" t="str">
        <f ca="1">IF(Q252=$R$1,Table2[[#This Row],[Status]],"")</f>
        <v/>
      </c>
      <c r="Q252" s="169" t="str">
        <f ca="1">IFERROR($Q$1-Table2[[#This Row],[Delivery Date]],"")</f>
        <v/>
      </c>
      <c r="S252" t="str">
        <f>IFERROR(VLOOKUP(Table2[[#This Row],[Customer Part No]],'ICH NO'!I:M,5,0),"")</f>
        <v/>
      </c>
      <c r="T252" t="str">
        <f>IF(AND(S252="ASSY",Table2[[#This Row],[Stock]]&gt;Table2[[#This Row],[REST]]),Table2[[#This Row],[REST]],Table2[[#This Row],[Stock]])</f>
        <v/>
      </c>
    </row>
    <row r="253" spans="1:20" x14ac:dyDescent="0.3">
      <c r="A253" s="170" t="str">
        <f>IF(Table2[[#This Row],[Customer Part No]]="","",ROW()-1)</f>
        <v/>
      </c>
      <c r="B253" s="170" t="str">
        <f>IF('ADM-PER LINE ITEM'!A254="","",'ADM-PER LINE ITEM'!A254)</f>
        <v/>
      </c>
      <c r="C253" s="171" t="str">
        <f>IF('ADM-PER LINE ITEM'!G254="","",'ADM-PER LINE ITEM'!G254)</f>
        <v/>
      </c>
      <c r="D253" s="170" t="str">
        <f>IF('ADM-PER LINE ITEM'!F254="","",'ADM-PER LINE ITEM'!F254)</f>
        <v/>
      </c>
      <c r="E253" s="203" t="str">
        <f>IF('ADM-PER LINE ITEM'!E254="","",'ADM-PER LINE ITEM'!E254)</f>
        <v/>
      </c>
      <c r="F253" s="31" t="str">
        <f>IF('ADM-PER LINE ITEM'!I254="","",'ADM-PER LINE ITEM'!I254)</f>
        <v/>
      </c>
      <c r="G253" s="172" t="str">
        <f>IF('ADM-PER LINE ITEM'!K254="","",'ADM-PER LINE ITEM'!K254)</f>
        <v/>
      </c>
      <c r="H253" s="170" t="str">
        <f>IF('ADM-PER LINE ITEM'!Q254="","",'ADM-PER LINE ITEM'!Q254)</f>
        <v/>
      </c>
      <c r="I253" s="170" t="str">
        <f>IF('ADM-PER LINE ITEM'!R254="","",'ADM-PER LINE ITEM'!R254)</f>
        <v/>
      </c>
      <c r="J253" s="174" t="str">
        <f>IF(Table2[[#This Row],[Ich No]]="","",(SUMIF('STOCK OES'!B:B,Table2[[#This Row],[Ich No]],'STOCK OES'!E:E)+SUMIF('STOCK SEALING'!B:B,Table2[[#This Row],[Ich No]],'STOCK SEALING'!E:E)))</f>
        <v/>
      </c>
      <c r="K253" s="170">
        <v>0</v>
      </c>
      <c r="L253" t="str">
        <f>IFERROR(Table2[[#This Row],[REST]]-Table2[[#This Row],[Result Scan]],"")</f>
        <v/>
      </c>
      <c r="M253" t="str">
        <f>IF(Table2[[#This Row],[Balance]]="","",IF(Table2[[#This Row],[Balance]]&gt;0,"Open","close"))</f>
        <v/>
      </c>
      <c r="N253" s="174" t="str">
        <f ca="1">IF(Q253=$R$1,Table2[[#This Row],[Status]],"")</f>
        <v/>
      </c>
      <c r="Q253" s="169" t="str">
        <f ca="1">IFERROR($Q$1-Table2[[#This Row],[Delivery Date]],"")</f>
        <v/>
      </c>
      <c r="S253" t="str">
        <f>IFERROR(VLOOKUP(Table2[[#This Row],[Customer Part No]],'ICH NO'!I:M,5,0),"")</f>
        <v/>
      </c>
      <c r="T253" t="str">
        <f>IF(AND(S253="ASSY",Table2[[#This Row],[Stock]]&gt;Table2[[#This Row],[REST]]),Table2[[#This Row],[REST]],Table2[[#This Row],[Stock]])</f>
        <v/>
      </c>
    </row>
    <row r="254" spans="1:20" x14ac:dyDescent="0.3">
      <c r="A254" s="170" t="str">
        <f>IF(Table2[[#This Row],[Customer Part No]]="","",ROW()-1)</f>
        <v/>
      </c>
      <c r="B254" s="170" t="str">
        <f>IF('ADM-PER LINE ITEM'!A255="","",'ADM-PER LINE ITEM'!A255)</f>
        <v/>
      </c>
      <c r="C254" s="171" t="str">
        <f>IF('ADM-PER LINE ITEM'!G255="","",'ADM-PER LINE ITEM'!G255)</f>
        <v/>
      </c>
      <c r="D254" s="170" t="str">
        <f>IF('ADM-PER LINE ITEM'!F255="","",'ADM-PER LINE ITEM'!F255)</f>
        <v/>
      </c>
      <c r="E254" s="203" t="str">
        <f>IF('ADM-PER LINE ITEM'!E255="","",'ADM-PER LINE ITEM'!E255)</f>
        <v/>
      </c>
      <c r="F254" s="31" t="str">
        <f>IF('ADM-PER LINE ITEM'!I255="","",'ADM-PER LINE ITEM'!I255)</f>
        <v/>
      </c>
      <c r="G254" s="172" t="str">
        <f>IF('ADM-PER LINE ITEM'!K255="","",'ADM-PER LINE ITEM'!K255)</f>
        <v/>
      </c>
      <c r="H254" s="170" t="str">
        <f>IF('ADM-PER LINE ITEM'!Q255="","",'ADM-PER LINE ITEM'!Q255)</f>
        <v/>
      </c>
      <c r="I254" s="170" t="str">
        <f>IF('ADM-PER LINE ITEM'!R255="","",'ADM-PER LINE ITEM'!R255)</f>
        <v/>
      </c>
      <c r="J254" s="174" t="str">
        <f>IF(Table2[[#This Row],[Ich No]]="","",(SUMIF('STOCK OES'!B:B,Table2[[#This Row],[Ich No]],'STOCK OES'!E:E)+SUMIF('STOCK SEALING'!B:B,Table2[[#This Row],[Ich No]],'STOCK SEALING'!E:E)))</f>
        <v/>
      </c>
      <c r="K254" s="170">
        <v>0</v>
      </c>
      <c r="L254" t="str">
        <f>IFERROR(Table2[[#This Row],[REST]]-Table2[[#This Row],[Result Scan]],"")</f>
        <v/>
      </c>
      <c r="M254" t="str">
        <f>IF(Table2[[#This Row],[Balance]]="","",IF(Table2[[#This Row],[Balance]]&gt;0,"Open","close"))</f>
        <v/>
      </c>
      <c r="N254" s="174" t="str">
        <f ca="1">IF(Q254=$R$1,Table2[[#This Row],[Status]],"")</f>
        <v/>
      </c>
      <c r="Q254" s="169" t="str">
        <f ca="1">IFERROR($Q$1-Table2[[#This Row],[Delivery Date]],"")</f>
        <v/>
      </c>
      <c r="S254" t="str">
        <f>IFERROR(VLOOKUP(Table2[[#This Row],[Customer Part No]],'ICH NO'!I:M,5,0),"")</f>
        <v/>
      </c>
      <c r="T254" t="str">
        <f>IF(AND(S254="ASSY",Table2[[#This Row],[Stock]]&gt;Table2[[#This Row],[REST]]),Table2[[#This Row],[REST]],Table2[[#This Row],[Stock]])</f>
        <v/>
      </c>
    </row>
    <row r="255" spans="1:20" x14ac:dyDescent="0.3">
      <c r="A255" s="170" t="str">
        <f>IF(Table2[[#This Row],[Customer Part No]]="","",ROW()-1)</f>
        <v/>
      </c>
      <c r="B255" s="170" t="str">
        <f>IF('ADM-PER LINE ITEM'!A256="","",'ADM-PER LINE ITEM'!A256)</f>
        <v/>
      </c>
      <c r="C255" s="171" t="str">
        <f>IF('ADM-PER LINE ITEM'!G256="","",'ADM-PER LINE ITEM'!G256)</f>
        <v/>
      </c>
      <c r="D255" s="170" t="str">
        <f>IF('ADM-PER LINE ITEM'!F256="","",'ADM-PER LINE ITEM'!F256)</f>
        <v/>
      </c>
      <c r="E255" s="203" t="str">
        <f>IF('ADM-PER LINE ITEM'!E256="","",'ADM-PER LINE ITEM'!E256)</f>
        <v/>
      </c>
      <c r="F255" s="31" t="str">
        <f>IF('ADM-PER LINE ITEM'!I256="","",'ADM-PER LINE ITEM'!I256)</f>
        <v/>
      </c>
      <c r="G255" s="172" t="str">
        <f>IF('ADM-PER LINE ITEM'!K256="","",'ADM-PER LINE ITEM'!K256)</f>
        <v/>
      </c>
      <c r="H255" s="170" t="str">
        <f>IF('ADM-PER LINE ITEM'!Q256="","",'ADM-PER LINE ITEM'!Q256)</f>
        <v/>
      </c>
      <c r="I255" s="170" t="str">
        <f>IF('ADM-PER LINE ITEM'!R256="","",'ADM-PER LINE ITEM'!R256)</f>
        <v/>
      </c>
      <c r="J255" s="174" t="str">
        <f>IF(Table2[[#This Row],[Ich No]]="","",(SUMIF('STOCK OES'!B:B,Table2[[#This Row],[Ich No]],'STOCK OES'!E:E)+SUMIF('STOCK SEALING'!B:B,Table2[[#This Row],[Ich No]],'STOCK SEALING'!E:E)))</f>
        <v/>
      </c>
      <c r="K255" s="170">
        <v>0</v>
      </c>
      <c r="L255" t="str">
        <f>IFERROR(Table2[[#This Row],[REST]]-Table2[[#This Row],[Result Scan]],"")</f>
        <v/>
      </c>
      <c r="M255" t="str">
        <f>IF(Table2[[#This Row],[Balance]]="","",IF(Table2[[#This Row],[Balance]]&gt;0,"Open","close"))</f>
        <v/>
      </c>
      <c r="N255" s="174" t="str">
        <f ca="1">IF(Q255=$R$1,Table2[[#This Row],[Status]],"")</f>
        <v/>
      </c>
      <c r="Q255" s="169" t="str">
        <f ca="1">IFERROR($Q$1-Table2[[#This Row],[Delivery Date]],"")</f>
        <v/>
      </c>
      <c r="S255" t="str">
        <f>IFERROR(VLOOKUP(Table2[[#This Row],[Customer Part No]],'ICH NO'!I:M,5,0),"")</f>
        <v/>
      </c>
      <c r="T255" t="str">
        <f>IF(AND(S255="ASSY",Table2[[#This Row],[Stock]]&gt;Table2[[#This Row],[REST]]),Table2[[#This Row],[REST]],Table2[[#This Row],[Stock]])</f>
        <v/>
      </c>
    </row>
    <row r="256" spans="1:20" x14ac:dyDescent="0.3">
      <c r="A256" s="170" t="str">
        <f>IF(Table2[[#This Row],[Customer Part No]]="","",ROW()-1)</f>
        <v/>
      </c>
      <c r="B256" s="170" t="str">
        <f>IF('ADM-PER LINE ITEM'!A257="","",'ADM-PER LINE ITEM'!A257)</f>
        <v/>
      </c>
      <c r="C256" s="171" t="str">
        <f>IF('ADM-PER LINE ITEM'!G257="","",'ADM-PER LINE ITEM'!G257)</f>
        <v/>
      </c>
      <c r="D256" s="170" t="str">
        <f>IF('ADM-PER LINE ITEM'!F257="","",'ADM-PER LINE ITEM'!F257)</f>
        <v/>
      </c>
      <c r="E256" s="203" t="str">
        <f>IF('ADM-PER LINE ITEM'!E257="","",'ADM-PER LINE ITEM'!E257)</f>
        <v/>
      </c>
      <c r="F256" s="31" t="str">
        <f>IF('ADM-PER LINE ITEM'!I257="","",'ADM-PER LINE ITEM'!I257)</f>
        <v/>
      </c>
      <c r="G256" s="172" t="str">
        <f>IF('ADM-PER LINE ITEM'!K257="","",'ADM-PER LINE ITEM'!K257)</f>
        <v/>
      </c>
      <c r="H256" s="170" t="str">
        <f>IF('ADM-PER LINE ITEM'!Q257="","",'ADM-PER LINE ITEM'!Q257)</f>
        <v/>
      </c>
      <c r="I256" s="170" t="str">
        <f>IF('ADM-PER LINE ITEM'!R257="","",'ADM-PER LINE ITEM'!R257)</f>
        <v/>
      </c>
      <c r="J256" s="174" t="str">
        <f>IF(Table2[[#This Row],[Ich No]]="","",(SUMIF('STOCK OES'!B:B,Table2[[#This Row],[Ich No]],'STOCK OES'!E:E)+SUMIF('STOCK SEALING'!B:B,Table2[[#This Row],[Ich No]],'STOCK SEALING'!E:E)))</f>
        <v/>
      </c>
      <c r="K256" s="170">
        <v>0</v>
      </c>
      <c r="L256" t="str">
        <f>IFERROR(Table2[[#This Row],[REST]]-Table2[[#This Row],[Result Scan]],"")</f>
        <v/>
      </c>
      <c r="M256" t="str">
        <f>IF(Table2[[#This Row],[Balance]]="","",IF(Table2[[#This Row],[Balance]]&gt;0,"Open","close"))</f>
        <v/>
      </c>
      <c r="N256" s="174" t="str">
        <f ca="1">IF(Q256=$R$1,Table2[[#This Row],[Status]],"")</f>
        <v/>
      </c>
      <c r="Q256" s="169" t="str">
        <f ca="1">IFERROR($Q$1-Table2[[#This Row],[Delivery Date]],"")</f>
        <v/>
      </c>
      <c r="S256" t="str">
        <f>IFERROR(VLOOKUP(Table2[[#This Row],[Customer Part No]],'ICH NO'!I:M,5,0),"")</f>
        <v/>
      </c>
      <c r="T256" t="str">
        <f>IF(AND(S256="ASSY",Table2[[#This Row],[Stock]]&gt;Table2[[#This Row],[REST]]),Table2[[#This Row],[REST]],Table2[[#This Row],[Stock]])</f>
        <v/>
      </c>
    </row>
    <row r="257" spans="1:20" x14ac:dyDescent="0.3">
      <c r="A257" s="170" t="str">
        <f>IF(Table2[[#This Row],[Customer Part No]]="","",ROW()-1)</f>
        <v/>
      </c>
      <c r="B257" s="170" t="str">
        <f>IF('ADM-PER LINE ITEM'!A258="","",'ADM-PER LINE ITEM'!A258)</f>
        <v/>
      </c>
      <c r="C257" s="171" t="str">
        <f>IF('ADM-PER LINE ITEM'!G258="","",'ADM-PER LINE ITEM'!G258)</f>
        <v/>
      </c>
      <c r="D257" s="170" t="str">
        <f>IF('ADM-PER LINE ITEM'!F258="","",'ADM-PER LINE ITEM'!F258)</f>
        <v/>
      </c>
      <c r="E257" s="203" t="str">
        <f>IF('ADM-PER LINE ITEM'!E258="","",'ADM-PER LINE ITEM'!E258)</f>
        <v/>
      </c>
      <c r="F257" s="31" t="str">
        <f>IF('ADM-PER LINE ITEM'!I258="","",'ADM-PER LINE ITEM'!I258)</f>
        <v/>
      </c>
      <c r="G257" s="172" t="str">
        <f>IF('ADM-PER LINE ITEM'!K258="","",'ADM-PER LINE ITEM'!K258)</f>
        <v/>
      </c>
      <c r="H257" s="170" t="str">
        <f>IF('ADM-PER LINE ITEM'!Q258="","",'ADM-PER LINE ITEM'!Q258)</f>
        <v/>
      </c>
      <c r="I257" s="170" t="str">
        <f>IF('ADM-PER LINE ITEM'!R258="","",'ADM-PER LINE ITEM'!R258)</f>
        <v/>
      </c>
      <c r="J257" s="174" t="str">
        <f>IF(Table2[[#This Row],[Ich No]]="","",(SUMIF('STOCK OES'!B:B,Table2[[#This Row],[Ich No]],'STOCK OES'!E:E)+SUMIF('STOCK SEALING'!B:B,Table2[[#This Row],[Ich No]],'STOCK SEALING'!E:E)))</f>
        <v/>
      </c>
      <c r="K257" s="170">
        <v>0</v>
      </c>
      <c r="L257" t="str">
        <f>IFERROR(Table2[[#This Row],[REST]]-Table2[[#This Row],[Result Scan]],"")</f>
        <v/>
      </c>
      <c r="M257" t="str">
        <f>IF(Table2[[#This Row],[Balance]]="","",IF(Table2[[#This Row],[Balance]]&gt;0,"Open","close"))</f>
        <v/>
      </c>
      <c r="N257" s="174" t="str">
        <f ca="1">IF(Q257=$R$1,Table2[[#This Row],[Status]],"")</f>
        <v/>
      </c>
      <c r="Q257" s="169" t="str">
        <f ca="1">IFERROR($Q$1-Table2[[#This Row],[Delivery Date]],"")</f>
        <v/>
      </c>
      <c r="S257" t="str">
        <f>IFERROR(VLOOKUP(Table2[[#This Row],[Customer Part No]],'ICH NO'!I:M,5,0),"")</f>
        <v/>
      </c>
      <c r="T257" t="str">
        <f>IF(AND(S257="ASSY",Table2[[#This Row],[Stock]]&gt;Table2[[#This Row],[REST]]),Table2[[#This Row],[REST]],Table2[[#This Row],[Stock]])</f>
        <v/>
      </c>
    </row>
    <row r="258" spans="1:20" x14ac:dyDescent="0.3">
      <c r="A258" s="170" t="str">
        <f>IF(Table2[[#This Row],[Customer Part No]]="","",ROW()-1)</f>
        <v/>
      </c>
      <c r="B258" s="170" t="str">
        <f>IF('ADM-PER LINE ITEM'!A259="","",'ADM-PER LINE ITEM'!A259)</f>
        <v/>
      </c>
      <c r="C258" s="171" t="str">
        <f>IF('ADM-PER LINE ITEM'!G259="","",'ADM-PER LINE ITEM'!G259)</f>
        <v/>
      </c>
      <c r="D258" s="170" t="str">
        <f>IF('ADM-PER LINE ITEM'!F259="","",'ADM-PER LINE ITEM'!F259)</f>
        <v/>
      </c>
      <c r="E258" s="203" t="str">
        <f>IF('ADM-PER LINE ITEM'!E259="","",'ADM-PER LINE ITEM'!E259)</f>
        <v/>
      </c>
      <c r="F258" s="31" t="str">
        <f>IF('ADM-PER LINE ITEM'!I259="","",'ADM-PER LINE ITEM'!I259)</f>
        <v/>
      </c>
      <c r="G258" s="172" t="str">
        <f>IF('ADM-PER LINE ITEM'!K259="","",'ADM-PER LINE ITEM'!K259)</f>
        <v/>
      </c>
      <c r="H258" s="170" t="str">
        <f>IF('ADM-PER LINE ITEM'!Q259="","",'ADM-PER LINE ITEM'!Q259)</f>
        <v/>
      </c>
      <c r="I258" s="170" t="str">
        <f>IF('ADM-PER LINE ITEM'!R259="","",'ADM-PER LINE ITEM'!R259)</f>
        <v/>
      </c>
      <c r="J258" s="174" t="str">
        <f>IF(Table2[[#This Row],[Ich No]]="","",(SUMIF('STOCK OES'!B:B,Table2[[#This Row],[Ich No]],'STOCK OES'!E:E)+SUMIF('STOCK SEALING'!B:B,Table2[[#This Row],[Ich No]],'STOCK SEALING'!E:E)))</f>
        <v/>
      </c>
      <c r="K258" s="170">
        <v>0</v>
      </c>
      <c r="L258" t="str">
        <f>IFERROR(Table2[[#This Row],[REST]]-Table2[[#This Row],[Result Scan]],"")</f>
        <v/>
      </c>
      <c r="M258" t="str">
        <f>IF(Table2[[#This Row],[Balance]]="","",IF(Table2[[#This Row],[Balance]]&gt;0,"Open","close"))</f>
        <v/>
      </c>
      <c r="N258" s="174" t="str">
        <f ca="1">IF(Q258=$R$1,Table2[[#This Row],[Status]],"")</f>
        <v/>
      </c>
      <c r="Q258" s="169" t="str">
        <f ca="1">IFERROR($Q$1-Table2[[#This Row],[Delivery Date]],"")</f>
        <v/>
      </c>
      <c r="S258" t="str">
        <f>IFERROR(VLOOKUP(Table2[[#This Row],[Customer Part No]],'ICH NO'!I:M,5,0),"")</f>
        <v/>
      </c>
      <c r="T258" t="str">
        <f>IF(AND(S258="ASSY",Table2[[#This Row],[Stock]]&gt;Table2[[#This Row],[REST]]),Table2[[#This Row],[REST]],Table2[[#This Row],[Stock]])</f>
        <v/>
      </c>
    </row>
    <row r="259" spans="1:20" x14ac:dyDescent="0.3">
      <c r="A259" s="170" t="str">
        <f>IF(Table2[[#This Row],[Customer Part No]]="","",ROW()-1)</f>
        <v/>
      </c>
      <c r="B259" s="170" t="str">
        <f>IF('ADM-PER LINE ITEM'!A260="","",'ADM-PER LINE ITEM'!A260)</f>
        <v/>
      </c>
      <c r="C259" s="171" t="str">
        <f>IF('ADM-PER LINE ITEM'!G260="","",'ADM-PER LINE ITEM'!G260)</f>
        <v/>
      </c>
      <c r="D259" s="170" t="str">
        <f>IF('ADM-PER LINE ITEM'!F260="","",'ADM-PER LINE ITEM'!F260)</f>
        <v/>
      </c>
      <c r="E259" s="203" t="str">
        <f>IF('ADM-PER LINE ITEM'!E260="","",'ADM-PER LINE ITEM'!E260)</f>
        <v/>
      </c>
      <c r="F259" s="31" t="str">
        <f>IF('ADM-PER LINE ITEM'!I260="","",'ADM-PER LINE ITEM'!I260)</f>
        <v/>
      </c>
      <c r="G259" s="172" t="str">
        <f>IF('ADM-PER LINE ITEM'!K260="","",'ADM-PER LINE ITEM'!K260)</f>
        <v/>
      </c>
      <c r="H259" s="170" t="str">
        <f>IF('ADM-PER LINE ITEM'!Q260="","",'ADM-PER LINE ITEM'!Q260)</f>
        <v/>
      </c>
      <c r="I259" s="170" t="str">
        <f>IF('ADM-PER LINE ITEM'!R260="","",'ADM-PER LINE ITEM'!R260)</f>
        <v/>
      </c>
      <c r="J259" s="174" t="str">
        <f>IF(Table2[[#This Row],[Ich No]]="","",(SUMIF('STOCK OES'!B:B,Table2[[#This Row],[Ich No]],'STOCK OES'!E:E)+SUMIF('STOCK SEALING'!B:B,Table2[[#This Row],[Ich No]],'STOCK SEALING'!E:E)))</f>
        <v/>
      </c>
      <c r="K259" s="170">
        <v>0</v>
      </c>
      <c r="L259" t="str">
        <f>IFERROR(Table2[[#This Row],[REST]]-Table2[[#This Row],[Result Scan]],"")</f>
        <v/>
      </c>
      <c r="M259" t="str">
        <f>IF(Table2[[#This Row],[Balance]]="","",IF(Table2[[#This Row],[Balance]]&gt;0,"Open","close"))</f>
        <v/>
      </c>
      <c r="N259" s="174" t="str">
        <f ca="1">IF(Q259=$R$1,Table2[[#This Row],[Status]],"")</f>
        <v/>
      </c>
      <c r="Q259" s="169" t="str">
        <f ca="1">IFERROR($Q$1-Table2[[#This Row],[Delivery Date]],"")</f>
        <v/>
      </c>
      <c r="S259" t="str">
        <f>IFERROR(VLOOKUP(Table2[[#This Row],[Customer Part No]],'ICH NO'!I:M,5,0),"")</f>
        <v/>
      </c>
      <c r="T259" t="str">
        <f>IF(AND(S259="ASSY",Table2[[#This Row],[Stock]]&gt;Table2[[#This Row],[REST]]),Table2[[#This Row],[REST]],Table2[[#This Row],[Stock]])</f>
        <v/>
      </c>
    </row>
    <row r="260" spans="1:20" x14ac:dyDescent="0.3">
      <c r="A260" s="170" t="str">
        <f>IF(Table2[[#This Row],[Customer Part No]]="","",ROW()-1)</f>
        <v/>
      </c>
      <c r="B260" s="170" t="str">
        <f>IF('ADM-PER LINE ITEM'!A261="","",'ADM-PER LINE ITEM'!A261)</f>
        <v/>
      </c>
      <c r="C260" s="171" t="str">
        <f>IF('ADM-PER LINE ITEM'!G261="","",'ADM-PER LINE ITEM'!G261)</f>
        <v/>
      </c>
      <c r="D260" s="170" t="str">
        <f>IF('ADM-PER LINE ITEM'!F261="","",'ADM-PER LINE ITEM'!F261)</f>
        <v/>
      </c>
      <c r="E260" s="203" t="str">
        <f>IF('ADM-PER LINE ITEM'!E261="","",'ADM-PER LINE ITEM'!E261)</f>
        <v/>
      </c>
      <c r="F260" s="31" t="str">
        <f>IF('ADM-PER LINE ITEM'!I261="","",'ADM-PER LINE ITEM'!I261)</f>
        <v/>
      </c>
      <c r="G260" s="172" t="str">
        <f>IF('ADM-PER LINE ITEM'!K261="","",'ADM-PER LINE ITEM'!K261)</f>
        <v/>
      </c>
      <c r="H260" s="170" t="str">
        <f>IF('ADM-PER LINE ITEM'!Q261="","",'ADM-PER LINE ITEM'!Q261)</f>
        <v/>
      </c>
      <c r="I260" s="170" t="str">
        <f>IF('ADM-PER LINE ITEM'!R261="","",'ADM-PER LINE ITEM'!R261)</f>
        <v/>
      </c>
      <c r="J260" s="174" t="str">
        <f>IF(Table2[[#This Row],[Ich No]]="","",(SUMIF('STOCK OES'!B:B,Table2[[#This Row],[Ich No]],'STOCK OES'!E:E)+SUMIF('STOCK SEALING'!B:B,Table2[[#This Row],[Ich No]],'STOCK SEALING'!E:E)))</f>
        <v/>
      </c>
      <c r="K260" s="170">
        <v>0</v>
      </c>
      <c r="L260" t="str">
        <f>IFERROR(Table2[[#This Row],[REST]]-Table2[[#This Row],[Result Scan]],"")</f>
        <v/>
      </c>
      <c r="M260" t="str">
        <f>IF(Table2[[#This Row],[Balance]]="","",IF(Table2[[#This Row],[Balance]]&gt;0,"Open","close"))</f>
        <v/>
      </c>
      <c r="N260" s="174" t="str">
        <f ca="1">IF(Q260=$R$1,Table2[[#This Row],[Status]],"")</f>
        <v/>
      </c>
      <c r="Q260" s="169" t="str">
        <f ca="1">IFERROR($Q$1-Table2[[#This Row],[Delivery Date]],"")</f>
        <v/>
      </c>
      <c r="S260" t="str">
        <f>IFERROR(VLOOKUP(Table2[[#This Row],[Customer Part No]],'ICH NO'!I:M,5,0),"")</f>
        <v/>
      </c>
      <c r="T260" t="str">
        <f>IF(AND(S260="ASSY",Table2[[#This Row],[Stock]]&gt;Table2[[#This Row],[REST]]),Table2[[#This Row],[REST]],Table2[[#This Row],[Stock]])</f>
        <v/>
      </c>
    </row>
    <row r="261" spans="1:20" x14ac:dyDescent="0.3">
      <c r="A261" s="170" t="str">
        <f>IF(Table2[[#This Row],[Customer Part No]]="","",ROW()-1)</f>
        <v/>
      </c>
      <c r="B261" s="170" t="str">
        <f>IF('ADM-PER LINE ITEM'!A262="","",'ADM-PER LINE ITEM'!A262)</f>
        <v/>
      </c>
      <c r="C261" s="171" t="str">
        <f>IF('ADM-PER LINE ITEM'!G262="","",'ADM-PER LINE ITEM'!G262)</f>
        <v/>
      </c>
      <c r="D261" s="170" t="str">
        <f>IF('ADM-PER LINE ITEM'!F262="","",'ADM-PER LINE ITEM'!F262)</f>
        <v/>
      </c>
      <c r="E261" s="203" t="str">
        <f>IF('ADM-PER LINE ITEM'!E262="","",'ADM-PER LINE ITEM'!E262)</f>
        <v/>
      </c>
      <c r="F261" s="31" t="str">
        <f>IF('ADM-PER LINE ITEM'!I262="","",'ADM-PER LINE ITEM'!I262)</f>
        <v/>
      </c>
      <c r="G261" s="172" t="str">
        <f>IF('ADM-PER LINE ITEM'!K262="","",'ADM-PER LINE ITEM'!K262)</f>
        <v/>
      </c>
      <c r="H261" s="170" t="str">
        <f>IF('ADM-PER LINE ITEM'!Q262="","",'ADM-PER LINE ITEM'!Q262)</f>
        <v/>
      </c>
      <c r="I261" s="170" t="str">
        <f>IF('ADM-PER LINE ITEM'!R262="","",'ADM-PER LINE ITEM'!R262)</f>
        <v/>
      </c>
      <c r="J261" s="174" t="str">
        <f>IF(Table2[[#This Row],[Ich No]]="","",(SUMIF('STOCK OES'!B:B,Table2[[#This Row],[Ich No]],'STOCK OES'!E:E)+SUMIF('STOCK SEALING'!B:B,Table2[[#This Row],[Ich No]],'STOCK SEALING'!E:E)))</f>
        <v/>
      </c>
      <c r="K261" s="170">
        <v>0</v>
      </c>
      <c r="L261" t="str">
        <f>IFERROR(Table2[[#This Row],[REST]]-Table2[[#This Row],[Result Scan]],"")</f>
        <v/>
      </c>
      <c r="M261" t="str">
        <f>IF(Table2[[#This Row],[Balance]]="","",IF(Table2[[#This Row],[Balance]]&gt;0,"Open","close"))</f>
        <v/>
      </c>
      <c r="N261" s="174" t="str">
        <f ca="1">IF(Q261=$R$1,Table2[[#This Row],[Status]],"")</f>
        <v/>
      </c>
      <c r="Q261" s="169" t="str">
        <f ca="1">IFERROR($Q$1-Table2[[#This Row],[Delivery Date]],"")</f>
        <v/>
      </c>
      <c r="S261" t="str">
        <f>IFERROR(VLOOKUP(Table2[[#This Row],[Customer Part No]],'ICH NO'!I:M,5,0),"")</f>
        <v/>
      </c>
      <c r="T261" t="str">
        <f>IF(AND(S261="ASSY",Table2[[#This Row],[Stock]]&gt;Table2[[#This Row],[REST]]),Table2[[#This Row],[REST]],Table2[[#This Row],[Stock]])</f>
        <v/>
      </c>
    </row>
    <row r="262" spans="1:20" x14ac:dyDescent="0.3">
      <c r="A262" s="170" t="str">
        <f>IF(Table2[[#This Row],[Customer Part No]]="","",ROW()-1)</f>
        <v/>
      </c>
      <c r="B262" s="170" t="str">
        <f>IF('ADM-PER LINE ITEM'!A263="","",'ADM-PER LINE ITEM'!A263)</f>
        <v/>
      </c>
      <c r="C262" s="171" t="str">
        <f>IF('ADM-PER LINE ITEM'!G263="","",'ADM-PER LINE ITEM'!G263)</f>
        <v/>
      </c>
      <c r="D262" s="170" t="str">
        <f>IF('ADM-PER LINE ITEM'!F263="","",'ADM-PER LINE ITEM'!F263)</f>
        <v/>
      </c>
      <c r="E262" s="203" t="str">
        <f>IF('ADM-PER LINE ITEM'!E263="","",'ADM-PER LINE ITEM'!E263)</f>
        <v/>
      </c>
      <c r="F262" s="31" t="str">
        <f>IF('ADM-PER LINE ITEM'!I263="","",'ADM-PER LINE ITEM'!I263)</f>
        <v/>
      </c>
      <c r="G262" s="172" t="str">
        <f>IF('ADM-PER LINE ITEM'!K263="","",'ADM-PER LINE ITEM'!K263)</f>
        <v/>
      </c>
      <c r="H262" s="170" t="str">
        <f>IF('ADM-PER LINE ITEM'!Q263="","",'ADM-PER LINE ITEM'!Q263)</f>
        <v/>
      </c>
      <c r="I262" s="170" t="str">
        <f>IF('ADM-PER LINE ITEM'!R263="","",'ADM-PER LINE ITEM'!R263)</f>
        <v/>
      </c>
      <c r="J262" s="174" t="str">
        <f>IF(Table2[[#This Row],[Ich No]]="","",(SUMIF('STOCK OES'!B:B,Table2[[#This Row],[Ich No]],'STOCK OES'!E:E)+SUMIF('STOCK SEALING'!B:B,Table2[[#This Row],[Ich No]],'STOCK SEALING'!E:E)))</f>
        <v/>
      </c>
      <c r="K262" s="170">
        <v>0</v>
      </c>
      <c r="L262" t="str">
        <f>IFERROR(Table2[[#This Row],[REST]]-Table2[[#This Row],[Result Scan]],"")</f>
        <v/>
      </c>
      <c r="M262" t="str">
        <f>IF(Table2[[#This Row],[Balance]]="","",IF(Table2[[#This Row],[Balance]]&gt;0,"Open","close"))</f>
        <v/>
      </c>
      <c r="N262" s="174" t="str">
        <f ca="1">IF(Q262=$R$1,Table2[[#This Row],[Status]],"")</f>
        <v/>
      </c>
      <c r="Q262" s="169" t="str">
        <f ca="1">IFERROR($Q$1-Table2[[#This Row],[Delivery Date]],"")</f>
        <v/>
      </c>
      <c r="S262" t="str">
        <f>IFERROR(VLOOKUP(Table2[[#This Row],[Customer Part No]],'ICH NO'!I:M,5,0),"")</f>
        <v/>
      </c>
      <c r="T262" t="str">
        <f>IF(AND(S262="ASSY",Table2[[#This Row],[Stock]]&gt;Table2[[#This Row],[REST]]),Table2[[#This Row],[REST]],Table2[[#This Row],[Stock]])</f>
        <v/>
      </c>
    </row>
    <row r="263" spans="1:20" x14ac:dyDescent="0.3">
      <c r="A263" s="170" t="str">
        <f>IF(Table2[[#This Row],[Customer Part No]]="","",ROW()-1)</f>
        <v/>
      </c>
      <c r="B263" s="170" t="str">
        <f>IF('ADM-PER LINE ITEM'!A264="","",'ADM-PER LINE ITEM'!A264)</f>
        <v/>
      </c>
      <c r="C263" s="171" t="str">
        <f>IF('ADM-PER LINE ITEM'!G264="","",'ADM-PER LINE ITEM'!G264)</f>
        <v/>
      </c>
      <c r="D263" s="170" t="str">
        <f>IF('ADM-PER LINE ITEM'!F264="","",'ADM-PER LINE ITEM'!F264)</f>
        <v/>
      </c>
      <c r="E263" s="203" t="str">
        <f>IF('ADM-PER LINE ITEM'!E264="","",'ADM-PER LINE ITEM'!E264)</f>
        <v/>
      </c>
      <c r="F263" s="31" t="str">
        <f>IF('ADM-PER LINE ITEM'!I264="","",'ADM-PER LINE ITEM'!I264)</f>
        <v/>
      </c>
      <c r="G263" s="172" t="str">
        <f>IF('ADM-PER LINE ITEM'!K264="","",'ADM-PER LINE ITEM'!K264)</f>
        <v/>
      </c>
      <c r="H263" s="170" t="str">
        <f>IF('ADM-PER LINE ITEM'!Q264="","",'ADM-PER LINE ITEM'!Q264)</f>
        <v/>
      </c>
      <c r="I263" s="170" t="str">
        <f>IF('ADM-PER LINE ITEM'!R264="","",'ADM-PER LINE ITEM'!R264)</f>
        <v/>
      </c>
      <c r="J263" s="174" t="str">
        <f>IF(Table2[[#This Row],[Ich No]]="","",(SUMIF('STOCK OES'!B:B,Table2[[#This Row],[Ich No]],'STOCK OES'!E:E)+SUMIF('STOCK SEALING'!B:B,Table2[[#This Row],[Ich No]],'STOCK SEALING'!E:E)))</f>
        <v/>
      </c>
      <c r="K263" s="170">
        <v>0</v>
      </c>
      <c r="L263" t="str">
        <f>IFERROR(Table2[[#This Row],[REST]]-Table2[[#This Row],[Result Scan]],"")</f>
        <v/>
      </c>
      <c r="M263" t="str">
        <f>IF(Table2[[#This Row],[Balance]]="","",IF(Table2[[#This Row],[Balance]]&gt;0,"Open","close"))</f>
        <v/>
      </c>
      <c r="N263" s="174" t="str">
        <f ca="1">IF(Q263=$R$1,Table2[[#This Row],[Status]],"")</f>
        <v/>
      </c>
      <c r="Q263" s="169" t="str">
        <f ca="1">IFERROR($Q$1-Table2[[#This Row],[Delivery Date]],"")</f>
        <v/>
      </c>
      <c r="S263" t="str">
        <f>IFERROR(VLOOKUP(Table2[[#This Row],[Customer Part No]],'ICH NO'!I:M,5,0),"")</f>
        <v/>
      </c>
      <c r="T263" t="str">
        <f>IF(AND(S263="ASSY",Table2[[#This Row],[Stock]]&gt;Table2[[#This Row],[REST]]),Table2[[#This Row],[REST]],Table2[[#This Row],[Stock]])</f>
        <v/>
      </c>
    </row>
    <row r="264" spans="1:20" x14ac:dyDescent="0.3">
      <c r="A264" s="170" t="str">
        <f>IF(Table2[[#This Row],[Customer Part No]]="","",ROW()-1)</f>
        <v/>
      </c>
      <c r="B264" s="170" t="str">
        <f>IF('ADM-PER LINE ITEM'!A265="","",'ADM-PER LINE ITEM'!A265)</f>
        <v/>
      </c>
      <c r="C264" s="171" t="str">
        <f>IF('ADM-PER LINE ITEM'!G265="","",'ADM-PER LINE ITEM'!G265)</f>
        <v/>
      </c>
      <c r="D264" s="170" t="str">
        <f>IF('ADM-PER LINE ITEM'!F265="","",'ADM-PER LINE ITEM'!F265)</f>
        <v/>
      </c>
      <c r="E264" s="203" t="str">
        <f>IF('ADM-PER LINE ITEM'!E265="","",'ADM-PER LINE ITEM'!E265)</f>
        <v/>
      </c>
      <c r="F264" s="31" t="str">
        <f>IF('ADM-PER LINE ITEM'!I265="","",'ADM-PER LINE ITEM'!I265)</f>
        <v/>
      </c>
      <c r="G264" s="172" t="str">
        <f>IF('ADM-PER LINE ITEM'!K265="","",'ADM-PER LINE ITEM'!K265)</f>
        <v/>
      </c>
      <c r="H264" s="170" t="str">
        <f>IF('ADM-PER LINE ITEM'!Q265="","",'ADM-PER LINE ITEM'!Q265)</f>
        <v/>
      </c>
      <c r="I264" s="170" t="str">
        <f>IF('ADM-PER LINE ITEM'!R265="","",'ADM-PER LINE ITEM'!R265)</f>
        <v/>
      </c>
      <c r="J264" s="174" t="str">
        <f>IF(Table2[[#This Row],[Ich No]]="","",(SUMIF('STOCK OES'!B:B,Table2[[#This Row],[Ich No]],'STOCK OES'!E:E)+SUMIF('STOCK SEALING'!B:B,Table2[[#This Row],[Ich No]],'STOCK SEALING'!E:E)))</f>
        <v/>
      </c>
      <c r="K264" s="170">
        <v>0</v>
      </c>
      <c r="L264" t="str">
        <f>IFERROR(Table2[[#This Row],[REST]]-Table2[[#This Row],[Result Scan]],"")</f>
        <v/>
      </c>
      <c r="M264" t="str">
        <f>IF(Table2[[#This Row],[Balance]]="","",IF(Table2[[#This Row],[Balance]]&gt;0,"Open","close"))</f>
        <v/>
      </c>
      <c r="N264" s="174" t="str">
        <f ca="1">IF(Q264=$R$1,Table2[[#This Row],[Status]],"")</f>
        <v/>
      </c>
      <c r="Q264" s="169" t="str">
        <f ca="1">IFERROR($Q$1-Table2[[#This Row],[Delivery Date]],"")</f>
        <v/>
      </c>
      <c r="S264" t="str">
        <f>IFERROR(VLOOKUP(Table2[[#This Row],[Customer Part No]],'ICH NO'!I:M,5,0),"")</f>
        <v/>
      </c>
      <c r="T264" t="str">
        <f>IF(AND(S264="ASSY",Table2[[#This Row],[Stock]]&gt;Table2[[#This Row],[REST]]),Table2[[#This Row],[REST]],Table2[[#This Row],[Stock]])</f>
        <v/>
      </c>
    </row>
    <row r="265" spans="1:20" x14ac:dyDescent="0.3">
      <c r="A265" s="170" t="str">
        <f>IF(Table2[[#This Row],[Customer Part No]]="","",ROW()-1)</f>
        <v/>
      </c>
      <c r="B265" s="170" t="str">
        <f>IF('ADM-PER LINE ITEM'!A266="","",'ADM-PER LINE ITEM'!A266)</f>
        <v/>
      </c>
      <c r="C265" s="171" t="str">
        <f>IF('ADM-PER LINE ITEM'!G266="","",'ADM-PER LINE ITEM'!G266)</f>
        <v/>
      </c>
      <c r="D265" s="170" t="str">
        <f>IF('ADM-PER LINE ITEM'!F266="","",'ADM-PER LINE ITEM'!F266)</f>
        <v/>
      </c>
      <c r="E265" s="203" t="str">
        <f>IF('ADM-PER LINE ITEM'!E266="","",'ADM-PER LINE ITEM'!E266)</f>
        <v/>
      </c>
      <c r="F265" s="31" t="str">
        <f>IF('ADM-PER LINE ITEM'!I266="","",'ADM-PER LINE ITEM'!I266)</f>
        <v/>
      </c>
      <c r="G265" s="172" t="str">
        <f>IF('ADM-PER LINE ITEM'!K266="","",'ADM-PER LINE ITEM'!K266)</f>
        <v/>
      </c>
      <c r="H265" s="170" t="str">
        <f>IF('ADM-PER LINE ITEM'!Q266="","",'ADM-PER LINE ITEM'!Q266)</f>
        <v/>
      </c>
      <c r="I265" s="170" t="str">
        <f>IF('ADM-PER LINE ITEM'!R266="","",'ADM-PER LINE ITEM'!R266)</f>
        <v/>
      </c>
      <c r="J265" s="174" t="str">
        <f>IF(Table2[[#This Row],[Ich No]]="","",(SUMIF('STOCK OES'!B:B,Table2[[#This Row],[Ich No]],'STOCK OES'!E:E)+SUMIF('STOCK SEALING'!B:B,Table2[[#This Row],[Ich No]],'STOCK SEALING'!E:E)))</f>
        <v/>
      </c>
      <c r="K265" s="170">
        <v>0</v>
      </c>
      <c r="L265" t="str">
        <f>IFERROR(Table2[[#This Row],[REST]]-Table2[[#This Row],[Result Scan]],"")</f>
        <v/>
      </c>
      <c r="M265" t="str">
        <f>IF(Table2[[#This Row],[Balance]]="","",IF(Table2[[#This Row],[Balance]]&gt;0,"Open","close"))</f>
        <v/>
      </c>
      <c r="N265" s="174" t="str">
        <f ca="1">IF(Q265=$R$1,Table2[[#This Row],[Status]],"")</f>
        <v/>
      </c>
      <c r="Q265" s="169" t="str">
        <f ca="1">IFERROR($Q$1-Table2[[#This Row],[Delivery Date]],"")</f>
        <v/>
      </c>
      <c r="S265" t="str">
        <f>IFERROR(VLOOKUP(Table2[[#This Row],[Customer Part No]],'ICH NO'!I:M,5,0),"")</f>
        <v/>
      </c>
      <c r="T265" t="str">
        <f>IF(AND(S265="ASSY",Table2[[#This Row],[Stock]]&gt;Table2[[#This Row],[REST]]),Table2[[#This Row],[REST]],Table2[[#This Row],[Stock]])</f>
        <v/>
      </c>
    </row>
    <row r="266" spans="1:20" x14ac:dyDescent="0.3">
      <c r="A266" s="170" t="str">
        <f>IF(Table2[[#This Row],[Customer Part No]]="","",ROW()-1)</f>
        <v/>
      </c>
      <c r="B266" s="170" t="str">
        <f>IF('ADM-PER LINE ITEM'!A267="","",'ADM-PER LINE ITEM'!A267)</f>
        <v/>
      </c>
      <c r="C266" s="171" t="str">
        <f>IF('ADM-PER LINE ITEM'!G267="","",'ADM-PER LINE ITEM'!G267)</f>
        <v/>
      </c>
      <c r="D266" s="170" t="str">
        <f>IF('ADM-PER LINE ITEM'!F267="","",'ADM-PER LINE ITEM'!F267)</f>
        <v/>
      </c>
      <c r="E266" s="203" t="str">
        <f>IF('ADM-PER LINE ITEM'!E267="","",'ADM-PER LINE ITEM'!E267)</f>
        <v/>
      </c>
      <c r="F266" s="31" t="str">
        <f>IF('ADM-PER LINE ITEM'!I267="","",'ADM-PER LINE ITEM'!I267)</f>
        <v/>
      </c>
      <c r="G266" s="172" t="str">
        <f>IF('ADM-PER LINE ITEM'!K267="","",'ADM-PER LINE ITEM'!K267)</f>
        <v/>
      </c>
      <c r="H266" s="170" t="str">
        <f>IF('ADM-PER LINE ITEM'!Q267="","",'ADM-PER LINE ITEM'!Q267)</f>
        <v/>
      </c>
      <c r="I266" s="170" t="str">
        <f>IF('ADM-PER LINE ITEM'!R267="","",'ADM-PER LINE ITEM'!R267)</f>
        <v/>
      </c>
      <c r="J266" s="174" t="str">
        <f>IF(Table2[[#This Row],[Ich No]]="","",(SUMIF('STOCK OES'!B:B,Table2[[#This Row],[Ich No]],'STOCK OES'!E:E)+SUMIF('STOCK SEALING'!B:B,Table2[[#This Row],[Ich No]],'STOCK SEALING'!E:E)))</f>
        <v/>
      </c>
      <c r="K266" s="170">
        <v>0</v>
      </c>
      <c r="L266" t="str">
        <f>IFERROR(Table2[[#This Row],[REST]]-Table2[[#This Row],[Result Scan]],"")</f>
        <v/>
      </c>
      <c r="M266" t="str">
        <f>IF(Table2[[#This Row],[Balance]]="","",IF(Table2[[#This Row],[Balance]]&gt;0,"Open","close"))</f>
        <v/>
      </c>
      <c r="N266" s="174" t="str">
        <f ca="1">IF(Q266=$R$1,Table2[[#This Row],[Status]],"")</f>
        <v/>
      </c>
      <c r="Q266" s="169" t="str">
        <f ca="1">IFERROR($Q$1-Table2[[#This Row],[Delivery Date]],"")</f>
        <v/>
      </c>
      <c r="S266" t="str">
        <f>IFERROR(VLOOKUP(Table2[[#This Row],[Customer Part No]],'ICH NO'!I:M,5,0),"")</f>
        <v/>
      </c>
      <c r="T266" t="str">
        <f>IF(AND(S266="ASSY",Table2[[#This Row],[Stock]]&gt;Table2[[#This Row],[REST]]),Table2[[#This Row],[REST]],Table2[[#This Row],[Stock]])</f>
        <v/>
      </c>
    </row>
    <row r="267" spans="1:20" x14ac:dyDescent="0.3">
      <c r="A267" s="170" t="str">
        <f>IF(Table2[[#This Row],[Customer Part No]]="","",ROW()-1)</f>
        <v/>
      </c>
      <c r="B267" s="170" t="str">
        <f>IF('ADM-PER LINE ITEM'!A268="","",'ADM-PER LINE ITEM'!A268)</f>
        <v/>
      </c>
      <c r="C267" s="171" t="str">
        <f>IF('ADM-PER LINE ITEM'!G268="","",'ADM-PER LINE ITEM'!G268)</f>
        <v/>
      </c>
      <c r="D267" s="170" t="str">
        <f>IF('ADM-PER LINE ITEM'!F268="","",'ADM-PER LINE ITEM'!F268)</f>
        <v/>
      </c>
      <c r="E267" s="203" t="str">
        <f>IF('ADM-PER LINE ITEM'!E268="","",'ADM-PER LINE ITEM'!E268)</f>
        <v/>
      </c>
      <c r="F267" s="31" t="str">
        <f>IF('ADM-PER LINE ITEM'!I268="","",'ADM-PER LINE ITEM'!I268)</f>
        <v/>
      </c>
      <c r="G267" s="172" t="str">
        <f>IF('ADM-PER LINE ITEM'!K268="","",'ADM-PER LINE ITEM'!K268)</f>
        <v/>
      </c>
      <c r="H267" s="170" t="str">
        <f>IF('ADM-PER LINE ITEM'!Q268="","",'ADM-PER LINE ITEM'!Q268)</f>
        <v/>
      </c>
      <c r="I267" s="170" t="str">
        <f>IF('ADM-PER LINE ITEM'!R268="","",'ADM-PER LINE ITEM'!R268)</f>
        <v/>
      </c>
      <c r="J267" s="174" t="str">
        <f>IF(Table2[[#This Row],[Ich No]]="","",(SUMIF('STOCK OES'!B:B,Table2[[#This Row],[Ich No]],'STOCK OES'!E:E)+SUMIF('STOCK SEALING'!B:B,Table2[[#This Row],[Ich No]],'STOCK SEALING'!E:E)))</f>
        <v/>
      </c>
      <c r="K267" s="170">
        <v>0</v>
      </c>
      <c r="L267" t="str">
        <f>IFERROR(Table2[[#This Row],[REST]]-Table2[[#This Row],[Result Scan]],"")</f>
        <v/>
      </c>
      <c r="M267" t="str">
        <f>IF(Table2[[#This Row],[Balance]]="","",IF(Table2[[#This Row],[Balance]]&gt;0,"Open","close"))</f>
        <v/>
      </c>
      <c r="N267" s="174" t="str">
        <f ca="1">IF(Q267=$R$1,Table2[[#This Row],[Status]],"")</f>
        <v/>
      </c>
      <c r="Q267" s="169" t="str">
        <f ca="1">IFERROR($Q$1-Table2[[#This Row],[Delivery Date]],"")</f>
        <v/>
      </c>
      <c r="S267" t="str">
        <f>IFERROR(VLOOKUP(Table2[[#This Row],[Customer Part No]],'ICH NO'!I:M,5,0),"")</f>
        <v/>
      </c>
      <c r="T267" t="str">
        <f>IF(AND(S267="ASSY",Table2[[#This Row],[Stock]]&gt;Table2[[#This Row],[REST]]),Table2[[#This Row],[REST]],Table2[[#This Row],[Stock]])</f>
        <v/>
      </c>
    </row>
    <row r="268" spans="1:20" x14ac:dyDescent="0.3">
      <c r="A268" s="170" t="str">
        <f>IF(Table2[[#This Row],[Customer Part No]]="","",ROW()-1)</f>
        <v/>
      </c>
      <c r="B268" s="170" t="str">
        <f>IF('ADM-PER LINE ITEM'!A269="","",'ADM-PER LINE ITEM'!A269)</f>
        <v/>
      </c>
      <c r="C268" s="171" t="str">
        <f>IF('ADM-PER LINE ITEM'!G269="","",'ADM-PER LINE ITEM'!G269)</f>
        <v/>
      </c>
      <c r="D268" s="170" t="str">
        <f>IF('ADM-PER LINE ITEM'!F269="","",'ADM-PER LINE ITEM'!F269)</f>
        <v/>
      </c>
      <c r="E268" s="203" t="str">
        <f>IF('ADM-PER LINE ITEM'!E269="","",'ADM-PER LINE ITEM'!E269)</f>
        <v/>
      </c>
      <c r="F268" s="31" t="str">
        <f>IF('ADM-PER LINE ITEM'!I269="","",'ADM-PER LINE ITEM'!I269)</f>
        <v/>
      </c>
      <c r="G268" s="172" t="str">
        <f>IF('ADM-PER LINE ITEM'!K269="","",'ADM-PER LINE ITEM'!K269)</f>
        <v/>
      </c>
      <c r="H268" s="170" t="str">
        <f>IF('ADM-PER LINE ITEM'!Q269="","",'ADM-PER LINE ITEM'!Q269)</f>
        <v/>
      </c>
      <c r="I268" s="170" t="str">
        <f>IF('ADM-PER LINE ITEM'!R269="","",'ADM-PER LINE ITEM'!R269)</f>
        <v/>
      </c>
      <c r="J268" s="174" t="str">
        <f>IF(Table2[[#This Row],[Ich No]]="","",(SUMIF('STOCK OES'!B:B,Table2[[#This Row],[Ich No]],'STOCK OES'!E:E)+SUMIF('STOCK SEALING'!B:B,Table2[[#This Row],[Ich No]],'STOCK SEALING'!E:E)))</f>
        <v/>
      </c>
      <c r="K268" s="170">
        <v>0</v>
      </c>
      <c r="L268" t="str">
        <f>IFERROR(Table2[[#This Row],[REST]]-Table2[[#This Row],[Result Scan]],"")</f>
        <v/>
      </c>
      <c r="M268" t="str">
        <f>IF(Table2[[#This Row],[Balance]]="","",IF(Table2[[#This Row],[Balance]]&gt;0,"Open","close"))</f>
        <v/>
      </c>
      <c r="N268" s="174" t="str">
        <f ca="1">IF(Q268=$R$1,Table2[[#This Row],[Status]],"")</f>
        <v/>
      </c>
      <c r="Q268" s="169" t="str">
        <f ca="1">IFERROR($Q$1-Table2[[#This Row],[Delivery Date]],"")</f>
        <v/>
      </c>
      <c r="S268" t="str">
        <f>IFERROR(VLOOKUP(Table2[[#This Row],[Customer Part No]],'ICH NO'!I:M,5,0),"")</f>
        <v/>
      </c>
      <c r="T268" t="str">
        <f>IF(AND(S268="ASSY",Table2[[#This Row],[Stock]]&gt;Table2[[#This Row],[REST]]),Table2[[#This Row],[REST]],Table2[[#This Row],[Stock]])</f>
        <v/>
      </c>
    </row>
    <row r="269" spans="1:20" x14ac:dyDescent="0.3">
      <c r="A269" s="170" t="str">
        <f>IF(Table2[[#This Row],[Customer Part No]]="","",ROW()-1)</f>
        <v/>
      </c>
      <c r="B269" s="170" t="str">
        <f>IF('ADM-PER LINE ITEM'!A270="","",'ADM-PER LINE ITEM'!A270)</f>
        <v/>
      </c>
      <c r="C269" s="171" t="str">
        <f>IF('ADM-PER LINE ITEM'!G270="","",'ADM-PER LINE ITEM'!G270)</f>
        <v/>
      </c>
      <c r="D269" s="170" t="str">
        <f>IF('ADM-PER LINE ITEM'!F270="","",'ADM-PER LINE ITEM'!F270)</f>
        <v/>
      </c>
      <c r="E269" s="203" t="str">
        <f>IF('ADM-PER LINE ITEM'!E270="","",'ADM-PER LINE ITEM'!E270)</f>
        <v/>
      </c>
      <c r="F269" s="31" t="str">
        <f>IF('ADM-PER LINE ITEM'!I270="","",'ADM-PER LINE ITEM'!I270)</f>
        <v/>
      </c>
      <c r="G269" s="172" t="str">
        <f>IF('ADM-PER LINE ITEM'!K270="","",'ADM-PER LINE ITEM'!K270)</f>
        <v/>
      </c>
      <c r="H269" s="170" t="str">
        <f>IF('ADM-PER LINE ITEM'!Q270="","",'ADM-PER LINE ITEM'!Q270)</f>
        <v/>
      </c>
      <c r="I269" s="170" t="str">
        <f>IF('ADM-PER LINE ITEM'!R270="","",'ADM-PER LINE ITEM'!R270)</f>
        <v/>
      </c>
      <c r="J269" s="174" t="str">
        <f>IF(Table2[[#This Row],[Ich No]]="","",(SUMIF('STOCK OES'!B:B,Table2[[#This Row],[Ich No]],'STOCK OES'!E:E)+SUMIF('STOCK SEALING'!B:B,Table2[[#This Row],[Ich No]],'STOCK SEALING'!E:E)))</f>
        <v/>
      </c>
      <c r="K269" s="170">
        <v>0</v>
      </c>
      <c r="L269" t="str">
        <f>IFERROR(Table2[[#This Row],[REST]]-Table2[[#This Row],[Result Scan]],"")</f>
        <v/>
      </c>
      <c r="M269" t="str">
        <f>IF(Table2[[#This Row],[Balance]]="","",IF(Table2[[#This Row],[Balance]]&gt;0,"Open","close"))</f>
        <v/>
      </c>
      <c r="N269" s="174" t="str">
        <f ca="1">IF(Q269=$R$1,Table2[[#This Row],[Status]],"")</f>
        <v/>
      </c>
      <c r="Q269" s="169" t="str">
        <f ca="1">IFERROR($Q$1-Table2[[#This Row],[Delivery Date]],"")</f>
        <v/>
      </c>
      <c r="S269" t="str">
        <f>IFERROR(VLOOKUP(Table2[[#This Row],[Customer Part No]],'ICH NO'!I:M,5,0),"")</f>
        <v/>
      </c>
      <c r="T269" t="str">
        <f>IF(AND(S269="ASSY",Table2[[#This Row],[Stock]]&gt;Table2[[#This Row],[REST]]),Table2[[#This Row],[REST]],Table2[[#This Row],[Stock]])</f>
        <v/>
      </c>
    </row>
    <row r="270" spans="1:20" x14ac:dyDescent="0.3">
      <c r="A270" s="170" t="str">
        <f>IF(Table2[[#This Row],[Customer Part No]]="","",ROW()-1)</f>
        <v/>
      </c>
      <c r="B270" s="170" t="str">
        <f>IF('ADM-PER LINE ITEM'!A271="","",'ADM-PER LINE ITEM'!A271)</f>
        <v/>
      </c>
      <c r="C270" s="171" t="str">
        <f>IF('ADM-PER LINE ITEM'!G271="","",'ADM-PER LINE ITEM'!G271)</f>
        <v/>
      </c>
      <c r="D270" s="170" t="str">
        <f>IF('ADM-PER LINE ITEM'!F271="","",'ADM-PER LINE ITEM'!F271)</f>
        <v/>
      </c>
      <c r="E270" s="203" t="str">
        <f>IF('ADM-PER LINE ITEM'!E271="","",'ADM-PER LINE ITEM'!E271)</f>
        <v/>
      </c>
      <c r="F270" s="31" t="str">
        <f>IF('ADM-PER LINE ITEM'!I271="","",'ADM-PER LINE ITEM'!I271)</f>
        <v/>
      </c>
      <c r="G270" s="172" t="str">
        <f>IF('ADM-PER LINE ITEM'!K271="","",'ADM-PER LINE ITEM'!K271)</f>
        <v/>
      </c>
      <c r="H270" s="170" t="str">
        <f>IF('ADM-PER LINE ITEM'!Q271="","",'ADM-PER LINE ITEM'!Q271)</f>
        <v/>
      </c>
      <c r="I270" s="170" t="str">
        <f>IF('ADM-PER LINE ITEM'!R271="","",'ADM-PER LINE ITEM'!R271)</f>
        <v/>
      </c>
      <c r="J270" s="174" t="str">
        <f>IF(Table2[[#This Row],[Ich No]]="","",(SUMIF('STOCK OES'!B:B,Table2[[#This Row],[Ich No]],'STOCK OES'!E:E)+SUMIF('STOCK SEALING'!B:B,Table2[[#This Row],[Ich No]],'STOCK SEALING'!E:E)))</f>
        <v/>
      </c>
      <c r="K270" s="170">
        <v>0</v>
      </c>
      <c r="L270" t="str">
        <f>IFERROR(Table2[[#This Row],[REST]]-Table2[[#This Row],[Result Scan]],"")</f>
        <v/>
      </c>
      <c r="M270" t="str">
        <f>IF(Table2[[#This Row],[Balance]]="","",IF(Table2[[#This Row],[Balance]]&gt;0,"Open","close"))</f>
        <v/>
      </c>
      <c r="N270" s="174" t="str">
        <f ca="1">IF(Q270=$R$1,Table2[[#This Row],[Status]],"")</f>
        <v/>
      </c>
      <c r="Q270" s="169" t="str">
        <f ca="1">IFERROR($Q$1-Table2[[#This Row],[Delivery Date]],"")</f>
        <v/>
      </c>
      <c r="S270" t="str">
        <f>IFERROR(VLOOKUP(Table2[[#This Row],[Customer Part No]],'ICH NO'!I:M,5,0),"")</f>
        <v/>
      </c>
      <c r="T270" t="str">
        <f>IF(AND(S270="ASSY",Table2[[#This Row],[Stock]]&gt;Table2[[#This Row],[REST]]),Table2[[#This Row],[REST]],Table2[[#This Row],[Stock]])</f>
        <v/>
      </c>
    </row>
    <row r="271" spans="1:20" x14ac:dyDescent="0.3">
      <c r="A271" s="170" t="str">
        <f>IF(Table2[[#This Row],[Customer Part No]]="","",ROW()-1)</f>
        <v/>
      </c>
      <c r="B271" s="170" t="str">
        <f>IF('ADM-PER LINE ITEM'!A272="","",'ADM-PER LINE ITEM'!A272)</f>
        <v/>
      </c>
      <c r="C271" s="171" t="str">
        <f>IF('ADM-PER LINE ITEM'!G272="","",'ADM-PER LINE ITEM'!G272)</f>
        <v/>
      </c>
      <c r="D271" s="170" t="str">
        <f>IF('ADM-PER LINE ITEM'!F272="","",'ADM-PER LINE ITEM'!F272)</f>
        <v/>
      </c>
      <c r="E271" s="203" t="str">
        <f>IF('ADM-PER LINE ITEM'!E272="","",'ADM-PER LINE ITEM'!E272)</f>
        <v/>
      </c>
      <c r="F271" s="31" t="str">
        <f>IF('ADM-PER LINE ITEM'!I272="","",'ADM-PER LINE ITEM'!I272)</f>
        <v/>
      </c>
      <c r="G271" s="172" t="str">
        <f>IF('ADM-PER LINE ITEM'!K272="","",'ADM-PER LINE ITEM'!K272)</f>
        <v/>
      </c>
      <c r="H271" s="170" t="str">
        <f>IF('ADM-PER LINE ITEM'!Q272="","",'ADM-PER LINE ITEM'!Q272)</f>
        <v/>
      </c>
      <c r="I271" s="170" t="str">
        <f>IF('ADM-PER LINE ITEM'!R272="","",'ADM-PER LINE ITEM'!R272)</f>
        <v/>
      </c>
      <c r="J271" s="174" t="str">
        <f>IF(Table2[[#This Row],[Ich No]]="","",(SUMIF('STOCK OES'!B:B,Table2[[#This Row],[Ich No]],'STOCK OES'!E:E)+SUMIF('STOCK SEALING'!B:B,Table2[[#This Row],[Ich No]],'STOCK SEALING'!E:E)))</f>
        <v/>
      </c>
      <c r="K271" s="170">
        <v>0</v>
      </c>
      <c r="L271" t="str">
        <f>IFERROR(Table2[[#This Row],[REST]]-Table2[[#This Row],[Result Scan]],"")</f>
        <v/>
      </c>
      <c r="M271" t="str">
        <f>IF(Table2[[#This Row],[Balance]]="","",IF(Table2[[#This Row],[Balance]]&gt;0,"Open","close"))</f>
        <v/>
      </c>
      <c r="N271" s="174" t="str">
        <f ca="1">IF(Q271=$R$1,Table2[[#This Row],[Status]],"")</f>
        <v/>
      </c>
      <c r="Q271" s="169" t="str">
        <f ca="1">IFERROR($Q$1-Table2[[#This Row],[Delivery Date]],"")</f>
        <v/>
      </c>
      <c r="S271" t="str">
        <f>IFERROR(VLOOKUP(Table2[[#This Row],[Customer Part No]],'ICH NO'!I:M,5,0),"")</f>
        <v/>
      </c>
      <c r="T271" t="str">
        <f>IF(AND(S271="ASSY",Table2[[#This Row],[Stock]]&gt;Table2[[#This Row],[REST]]),Table2[[#This Row],[REST]],Table2[[#This Row],[Stock]])</f>
        <v/>
      </c>
    </row>
    <row r="272" spans="1:20" x14ac:dyDescent="0.3">
      <c r="A272" s="170" t="str">
        <f>IF(Table2[[#This Row],[Customer Part No]]="","",ROW()-1)</f>
        <v/>
      </c>
      <c r="B272" s="170" t="str">
        <f>IF('ADM-PER LINE ITEM'!A273="","",'ADM-PER LINE ITEM'!A273)</f>
        <v/>
      </c>
      <c r="C272" s="171" t="str">
        <f>IF('ADM-PER LINE ITEM'!G273="","",'ADM-PER LINE ITEM'!G273)</f>
        <v/>
      </c>
      <c r="D272" s="170" t="str">
        <f>IF('ADM-PER LINE ITEM'!F273="","",'ADM-PER LINE ITEM'!F273)</f>
        <v/>
      </c>
      <c r="E272" s="203" t="str">
        <f>IF('ADM-PER LINE ITEM'!E273="","",'ADM-PER LINE ITEM'!E273)</f>
        <v/>
      </c>
      <c r="F272" s="31" t="str">
        <f>IF('ADM-PER LINE ITEM'!I273="","",'ADM-PER LINE ITEM'!I273)</f>
        <v/>
      </c>
      <c r="G272" s="172" t="str">
        <f>IF('ADM-PER LINE ITEM'!K273="","",'ADM-PER LINE ITEM'!K273)</f>
        <v/>
      </c>
      <c r="H272" s="170" t="str">
        <f>IF('ADM-PER LINE ITEM'!Q273="","",'ADM-PER LINE ITEM'!Q273)</f>
        <v/>
      </c>
      <c r="I272" s="170" t="str">
        <f>IF('ADM-PER LINE ITEM'!R273="","",'ADM-PER LINE ITEM'!R273)</f>
        <v/>
      </c>
      <c r="J272" s="174" t="str">
        <f>IF(Table2[[#This Row],[Ich No]]="","",(SUMIF('STOCK OES'!B:B,Table2[[#This Row],[Ich No]],'STOCK OES'!E:E)+SUMIF('STOCK SEALING'!B:B,Table2[[#This Row],[Ich No]],'STOCK SEALING'!E:E)))</f>
        <v/>
      </c>
      <c r="K272" s="170">
        <v>0</v>
      </c>
      <c r="L272" t="str">
        <f>IFERROR(Table2[[#This Row],[REST]]-Table2[[#This Row],[Result Scan]],"")</f>
        <v/>
      </c>
      <c r="M272" t="str">
        <f>IF(Table2[[#This Row],[Balance]]="","",IF(Table2[[#This Row],[Balance]]&gt;0,"Open","close"))</f>
        <v/>
      </c>
      <c r="N272" s="174" t="str">
        <f ca="1">IF(Q272=$R$1,Table2[[#This Row],[Status]],"")</f>
        <v/>
      </c>
      <c r="Q272" s="169" t="str">
        <f ca="1">IFERROR($Q$1-Table2[[#This Row],[Delivery Date]],"")</f>
        <v/>
      </c>
      <c r="S272" t="str">
        <f>IFERROR(VLOOKUP(Table2[[#This Row],[Customer Part No]],'ICH NO'!I:M,5,0),"")</f>
        <v/>
      </c>
      <c r="T272" t="str">
        <f>IF(AND(S272="ASSY",Table2[[#This Row],[Stock]]&gt;Table2[[#This Row],[REST]]),Table2[[#This Row],[REST]],Table2[[#This Row],[Stock]])</f>
        <v/>
      </c>
    </row>
    <row r="273" spans="1:20" x14ac:dyDescent="0.3">
      <c r="A273" s="170" t="str">
        <f>IF(Table2[[#This Row],[Customer Part No]]="","",ROW()-1)</f>
        <v/>
      </c>
      <c r="B273" s="170" t="str">
        <f>IF('ADM-PER LINE ITEM'!A274="","",'ADM-PER LINE ITEM'!A274)</f>
        <v/>
      </c>
      <c r="C273" s="171" t="str">
        <f>IF('ADM-PER LINE ITEM'!G274="","",'ADM-PER LINE ITEM'!G274)</f>
        <v/>
      </c>
      <c r="D273" s="170" t="str">
        <f>IF('ADM-PER LINE ITEM'!F274="","",'ADM-PER LINE ITEM'!F274)</f>
        <v/>
      </c>
      <c r="E273" s="203" t="str">
        <f>IF('ADM-PER LINE ITEM'!E274="","",'ADM-PER LINE ITEM'!E274)</f>
        <v/>
      </c>
      <c r="F273" s="31" t="str">
        <f>IF('ADM-PER LINE ITEM'!I274="","",'ADM-PER LINE ITEM'!I274)</f>
        <v/>
      </c>
      <c r="G273" s="172" t="str">
        <f>IF('ADM-PER LINE ITEM'!K274="","",'ADM-PER LINE ITEM'!K274)</f>
        <v/>
      </c>
      <c r="H273" s="170" t="str">
        <f>IF('ADM-PER LINE ITEM'!Q274="","",'ADM-PER LINE ITEM'!Q274)</f>
        <v/>
      </c>
      <c r="I273" s="170" t="str">
        <f>IF('ADM-PER LINE ITEM'!R274="","",'ADM-PER LINE ITEM'!R274)</f>
        <v/>
      </c>
      <c r="J273" s="174" t="str">
        <f>IF(Table2[[#This Row],[Ich No]]="","",(SUMIF('STOCK OES'!B:B,Table2[[#This Row],[Ich No]],'STOCK OES'!E:E)+SUMIF('STOCK SEALING'!B:B,Table2[[#This Row],[Ich No]],'STOCK SEALING'!E:E)))</f>
        <v/>
      </c>
      <c r="K273" s="170">
        <v>0</v>
      </c>
      <c r="L273" t="str">
        <f>IFERROR(Table2[[#This Row],[REST]]-Table2[[#This Row],[Result Scan]],"")</f>
        <v/>
      </c>
      <c r="M273" t="str">
        <f>IF(Table2[[#This Row],[Balance]]="","",IF(Table2[[#This Row],[Balance]]&gt;0,"Open","close"))</f>
        <v/>
      </c>
      <c r="N273" s="174" t="str">
        <f ca="1">IF(Q273=$R$1,Table2[[#This Row],[Status]],"")</f>
        <v/>
      </c>
      <c r="Q273" s="169" t="str">
        <f ca="1">IFERROR($Q$1-Table2[[#This Row],[Delivery Date]],"")</f>
        <v/>
      </c>
      <c r="S273" t="str">
        <f>IFERROR(VLOOKUP(Table2[[#This Row],[Customer Part No]],'ICH NO'!I:M,5,0),"")</f>
        <v/>
      </c>
      <c r="T273" t="str">
        <f>IF(AND(S273="ASSY",Table2[[#This Row],[Stock]]&gt;Table2[[#This Row],[REST]]),Table2[[#This Row],[REST]],Table2[[#This Row],[Stock]])</f>
        <v/>
      </c>
    </row>
    <row r="274" spans="1:20" x14ac:dyDescent="0.3">
      <c r="A274" s="170" t="str">
        <f>IF(Table2[[#This Row],[Customer Part No]]="","",ROW()-1)</f>
        <v/>
      </c>
      <c r="B274" s="170" t="str">
        <f>IF('ADM-PER LINE ITEM'!A275="","",'ADM-PER LINE ITEM'!A275)</f>
        <v/>
      </c>
      <c r="C274" s="171" t="str">
        <f>IF('ADM-PER LINE ITEM'!G275="","",'ADM-PER LINE ITEM'!G275)</f>
        <v/>
      </c>
      <c r="D274" s="170" t="str">
        <f>IF('ADM-PER LINE ITEM'!F275="","",'ADM-PER LINE ITEM'!F275)</f>
        <v/>
      </c>
      <c r="E274" s="203" t="str">
        <f>IF('ADM-PER LINE ITEM'!E275="","",'ADM-PER LINE ITEM'!E275)</f>
        <v/>
      </c>
      <c r="F274" s="31" t="str">
        <f>IF('ADM-PER LINE ITEM'!I275="","",'ADM-PER LINE ITEM'!I275)</f>
        <v/>
      </c>
      <c r="G274" s="172" t="str">
        <f>IF('ADM-PER LINE ITEM'!K275="","",'ADM-PER LINE ITEM'!K275)</f>
        <v/>
      </c>
      <c r="H274" s="170" t="str">
        <f>IF('ADM-PER LINE ITEM'!Q275="","",'ADM-PER LINE ITEM'!Q275)</f>
        <v/>
      </c>
      <c r="I274" s="170" t="str">
        <f>IF('ADM-PER LINE ITEM'!R275="","",'ADM-PER LINE ITEM'!R275)</f>
        <v/>
      </c>
      <c r="J274" s="174" t="str">
        <f>IF(Table2[[#This Row],[Ich No]]="","",(SUMIF('STOCK OES'!B:B,Table2[[#This Row],[Ich No]],'STOCK OES'!E:E)+SUMIF('STOCK SEALING'!B:B,Table2[[#This Row],[Ich No]],'STOCK SEALING'!E:E)))</f>
        <v/>
      </c>
      <c r="K274" s="170">
        <v>0</v>
      </c>
      <c r="L274" t="str">
        <f>IFERROR(Table2[[#This Row],[REST]]-Table2[[#This Row],[Result Scan]],"")</f>
        <v/>
      </c>
      <c r="M274" t="str">
        <f>IF(Table2[[#This Row],[Balance]]="","",IF(Table2[[#This Row],[Balance]]&gt;0,"Open","close"))</f>
        <v/>
      </c>
      <c r="N274" s="174" t="str">
        <f ca="1">IF(Q274=$R$1,Table2[[#This Row],[Status]],"")</f>
        <v/>
      </c>
      <c r="Q274" s="169" t="str">
        <f ca="1">IFERROR($Q$1-Table2[[#This Row],[Delivery Date]],"")</f>
        <v/>
      </c>
      <c r="S274" t="str">
        <f>IFERROR(VLOOKUP(Table2[[#This Row],[Customer Part No]],'ICH NO'!I:M,5,0),"")</f>
        <v/>
      </c>
      <c r="T274" t="str">
        <f>IF(AND(S274="ASSY",Table2[[#This Row],[Stock]]&gt;Table2[[#This Row],[REST]]),Table2[[#This Row],[REST]],Table2[[#This Row],[Stock]])</f>
        <v/>
      </c>
    </row>
    <row r="275" spans="1:20" x14ac:dyDescent="0.3">
      <c r="A275" s="170" t="str">
        <f>IF(Table2[[#This Row],[Customer Part No]]="","",ROW()-1)</f>
        <v/>
      </c>
      <c r="B275" s="170" t="str">
        <f>IF('ADM-PER LINE ITEM'!A276="","",'ADM-PER LINE ITEM'!A276)</f>
        <v/>
      </c>
      <c r="C275" s="171" t="str">
        <f>IF('ADM-PER LINE ITEM'!G276="","",'ADM-PER LINE ITEM'!G276)</f>
        <v/>
      </c>
      <c r="D275" s="170" t="str">
        <f>IF('ADM-PER LINE ITEM'!F276="","",'ADM-PER LINE ITEM'!F276)</f>
        <v/>
      </c>
      <c r="E275" s="203" t="str">
        <f>IF('ADM-PER LINE ITEM'!E276="","",'ADM-PER LINE ITEM'!E276)</f>
        <v/>
      </c>
      <c r="F275" s="31" t="str">
        <f>IF('ADM-PER LINE ITEM'!I276="","",'ADM-PER LINE ITEM'!I276)</f>
        <v/>
      </c>
      <c r="G275" s="172" t="str">
        <f>IF('ADM-PER LINE ITEM'!K276="","",'ADM-PER LINE ITEM'!K276)</f>
        <v/>
      </c>
      <c r="H275" s="170" t="str">
        <f>IF('ADM-PER LINE ITEM'!Q276="","",'ADM-PER LINE ITEM'!Q276)</f>
        <v/>
      </c>
      <c r="I275" s="170" t="str">
        <f>IF('ADM-PER LINE ITEM'!R276="","",'ADM-PER LINE ITEM'!R276)</f>
        <v/>
      </c>
      <c r="J275" s="174" t="str">
        <f>IF(Table2[[#This Row],[Ich No]]="","",(SUMIF('STOCK OES'!B:B,Table2[[#This Row],[Ich No]],'STOCK OES'!E:E)+SUMIF('STOCK SEALING'!B:B,Table2[[#This Row],[Ich No]],'STOCK SEALING'!E:E)))</f>
        <v/>
      </c>
      <c r="K275" s="170">
        <v>0</v>
      </c>
      <c r="L275" t="str">
        <f>IFERROR(Table2[[#This Row],[REST]]-Table2[[#This Row],[Result Scan]],"")</f>
        <v/>
      </c>
      <c r="M275" t="str">
        <f>IF(Table2[[#This Row],[Balance]]="","",IF(Table2[[#This Row],[Balance]]&gt;0,"Open","close"))</f>
        <v/>
      </c>
      <c r="N275" s="174" t="str">
        <f ca="1">IF(Q275=$R$1,Table2[[#This Row],[Status]],"")</f>
        <v/>
      </c>
      <c r="Q275" s="169" t="str">
        <f ca="1">IFERROR($Q$1-Table2[[#This Row],[Delivery Date]],"")</f>
        <v/>
      </c>
      <c r="S275" t="str">
        <f>IFERROR(VLOOKUP(Table2[[#This Row],[Customer Part No]],'ICH NO'!I:M,5,0),"")</f>
        <v/>
      </c>
      <c r="T275" t="str">
        <f>IF(AND(S275="ASSY",Table2[[#This Row],[Stock]]&gt;Table2[[#This Row],[REST]]),Table2[[#This Row],[REST]],Table2[[#This Row],[Stock]])</f>
        <v/>
      </c>
    </row>
    <row r="276" spans="1:20" x14ac:dyDescent="0.3">
      <c r="A276" s="170" t="str">
        <f>IF(Table2[[#This Row],[Customer Part No]]="","",ROW()-1)</f>
        <v/>
      </c>
      <c r="B276" s="170" t="str">
        <f>IF('ADM-PER LINE ITEM'!A277="","",'ADM-PER LINE ITEM'!A277)</f>
        <v/>
      </c>
      <c r="C276" s="171" t="str">
        <f>IF('ADM-PER LINE ITEM'!G277="","",'ADM-PER LINE ITEM'!G277)</f>
        <v/>
      </c>
      <c r="D276" s="170" t="str">
        <f>IF('ADM-PER LINE ITEM'!F277="","",'ADM-PER LINE ITEM'!F277)</f>
        <v/>
      </c>
      <c r="E276" s="203" t="str">
        <f>IF('ADM-PER LINE ITEM'!E277="","",'ADM-PER LINE ITEM'!E277)</f>
        <v/>
      </c>
      <c r="F276" s="31" t="str">
        <f>IF('ADM-PER LINE ITEM'!I277="","",'ADM-PER LINE ITEM'!I277)</f>
        <v/>
      </c>
      <c r="G276" s="172" t="str">
        <f>IF('ADM-PER LINE ITEM'!K277="","",'ADM-PER LINE ITEM'!K277)</f>
        <v/>
      </c>
      <c r="H276" s="170" t="str">
        <f>IF('ADM-PER LINE ITEM'!Q277="","",'ADM-PER LINE ITEM'!Q277)</f>
        <v/>
      </c>
      <c r="I276" s="170" t="str">
        <f>IF('ADM-PER LINE ITEM'!R277="","",'ADM-PER LINE ITEM'!R277)</f>
        <v/>
      </c>
      <c r="J276" s="174" t="str">
        <f>IF(Table2[[#This Row],[Ich No]]="","",(SUMIF('STOCK OES'!B:B,Table2[[#This Row],[Ich No]],'STOCK OES'!E:E)+SUMIF('STOCK SEALING'!B:B,Table2[[#This Row],[Ich No]],'STOCK SEALING'!E:E)))</f>
        <v/>
      </c>
      <c r="K276" s="170">
        <v>0</v>
      </c>
      <c r="L276" t="str">
        <f>IFERROR(Table2[[#This Row],[REST]]-Table2[[#This Row],[Result Scan]],"")</f>
        <v/>
      </c>
      <c r="M276" t="str">
        <f>IF(Table2[[#This Row],[Balance]]="","",IF(Table2[[#This Row],[Balance]]&gt;0,"Open","close"))</f>
        <v/>
      </c>
      <c r="N276" s="174" t="str">
        <f ca="1">IF(Q276=$R$1,Table2[[#This Row],[Status]],"")</f>
        <v/>
      </c>
      <c r="Q276" s="169" t="str">
        <f ca="1">IFERROR($Q$1-Table2[[#This Row],[Delivery Date]],"")</f>
        <v/>
      </c>
      <c r="S276" t="str">
        <f>IFERROR(VLOOKUP(Table2[[#This Row],[Customer Part No]],'ICH NO'!I:M,5,0),"")</f>
        <v/>
      </c>
      <c r="T276" t="str">
        <f>IF(AND(S276="ASSY",Table2[[#This Row],[Stock]]&gt;Table2[[#This Row],[REST]]),Table2[[#This Row],[REST]],Table2[[#This Row],[Stock]])</f>
        <v/>
      </c>
    </row>
    <row r="277" spans="1:20" x14ac:dyDescent="0.3">
      <c r="A277" s="170" t="str">
        <f>IF(Table2[[#This Row],[Customer Part No]]="","",ROW()-1)</f>
        <v/>
      </c>
      <c r="B277" s="170" t="str">
        <f>IF('ADM-PER LINE ITEM'!A278="","",'ADM-PER LINE ITEM'!A278)</f>
        <v/>
      </c>
      <c r="C277" s="171" t="str">
        <f>IF('ADM-PER LINE ITEM'!G278="","",'ADM-PER LINE ITEM'!G278)</f>
        <v/>
      </c>
      <c r="D277" s="170" t="str">
        <f>IF('ADM-PER LINE ITEM'!F278="","",'ADM-PER LINE ITEM'!F278)</f>
        <v/>
      </c>
      <c r="E277" s="203" t="str">
        <f>IF('ADM-PER LINE ITEM'!E278="","",'ADM-PER LINE ITEM'!E278)</f>
        <v/>
      </c>
      <c r="F277" s="31" t="str">
        <f>IF('ADM-PER LINE ITEM'!I278="","",'ADM-PER LINE ITEM'!I278)</f>
        <v/>
      </c>
      <c r="G277" s="172" t="str">
        <f>IF('ADM-PER LINE ITEM'!K278="","",'ADM-PER LINE ITEM'!K278)</f>
        <v/>
      </c>
      <c r="H277" s="170" t="str">
        <f>IF('ADM-PER LINE ITEM'!Q278="","",'ADM-PER LINE ITEM'!Q278)</f>
        <v/>
      </c>
      <c r="I277" s="170" t="str">
        <f>IF('ADM-PER LINE ITEM'!R278="","",'ADM-PER LINE ITEM'!R278)</f>
        <v/>
      </c>
      <c r="J277" s="174" t="str">
        <f>IF(Table2[[#This Row],[Ich No]]="","",(SUMIF('STOCK OES'!B:B,Table2[[#This Row],[Ich No]],'STOCK OES'!E:E)+SUMIF('STOCK SEALING'!B:B,Table2[[#This Row],[Ich No]],'STOCK SEALING'!E:E)))</f>
        <v/>
      </c>
      <c r="K277" s="170">
        <v>0</v>
      </c>
      <c r="L277" t="str">
        <f>IFERROR(Table2[[#This Row],[REST]]-Table2[[#This Row],[Result Scan]],"")</f>
        <v/>
      </c>
      <c r="M277" t="str">
        <f>IF(Table2[[#This Row],[Balance]]="","",IF(Table2[[#This Row],[Balance]]&gt;0,"Open","close"))</f>
        <v/>
      </c>
      <c r="N277" s="174" t="str">
        <f ca="1">IF(Q277=$R$1,Table2[[#This Row],[Status]],"")</f>
        <v/>
      </c>
      <c r="Q277" s="169" t="str">
        <f ca="1">IFERROR($Q$1-Table2[[#This Row],[Delivery Date]],"")</f>
        <v/>
      </c>
      <c r="S277" t="str">
        <f>IFERROR(VLOOKUP(Table2[[#This Row],[Customer Part No]],'ICH NO'!I:M,5,0),"")</f>
        <v/>
      </c>
      <c r="T277" t="str">
        <f>IF(AND(S277="ASSY",Table2[[#This Row],[Stock]]&gt;Table2[[#This Row],[REST]]),Table2[[#This Row],[REST]],Table2[[#This Row],[Stock]])</f>
        <v/>
      </c>
    </row>
    <row r="278" spans="1:20" x14ac:dyDescent="0.3">
      <c r="A278" s="170" t="str">
        <f>IF(Table2[[#This Row],[Customer Part No]]="","",ROW()-1)</f>
        <v/>
      </c>
      <c r="B278" s="170" t="str">
        <f>IF('ADM-PER LINE ITEM'!A279="","",'ADM-PER LINE ITEM'!A279)</f>
        <v/>
      </c>
      <c r="C278" s="171" t="str">
        <f>IF('ADM-PER LINE ITEM'!G279="","",'ADM-PER LINE ITEM'!G279)</f>
        <v/>
      </c>
      <c r="D278" s="170" t="str">
        <f>IF('ADM-PER LINE ITEM'!F279="","",'ADM-PER LINE ITEM'!F279)</f>
        <v/>
      </c>
      <c r="E278" s="203" t="str">
        <f>IF('ADM-PER LINE ITEM'!E279="","",'ADM-PER LINE ITEM'!E279)</f>
        <v/>
      </c>
      <c r="F278" s="31" t="str">
        <f>IF('ADM-PER LINE ITEM'!I279="","",'ADM-PER LINE ITEM'!I279)</f>
        <v/>
      </c>
      <c r="G278" s="172" t="str">
        <f>IF('ADM-PER LINE ITEM'!K279="","",'ADM-PER LINE ITEM'!K279)</f>
        <v/>
      </c>
      <c r="H278" s="170" t="str">
        <f>IF('ADM-PER LINE ITEM'!Q279="","",'ADM-PER LINE ITEM'!Q279)</f>
        <v/>
      </c>
      <c r="I278" s="170" t="str">
        <f>IF('ADM-PER LINE ITEM'!R279="","",'ADM-PER LINE ITEM'!R279)</f>
        <v/>
      </c>
      <c r="J278" s="174" t="str">
        <f>IF(Table2[[#This Row],[Ich No]]="","",(SUMIF('STOCK OES'!B:B,Table2[[#This Row],[Ich No]],'STOCK OES'!E:E)+SUMIF('STOCK SEALING'!B:B,Table2[[#This Row],[Ich No]],'STOCK SEALING'!E:E)))</f>
        <v/>
      </c>
      <c r="K278" s="170">
        <v>0</v>
      </c>
      <c r="L278" t="str">
        <f>IFERROR(Table2[[#This Row],[REST]]-Table2[[#This Row],[Result Scan]],"")</f>
        <v/>
      </c>
      <c r="M278" t="str">
        <f>IF(Table2[[#This Row],[Balance]]="","",IF(Table2[[#This Row],[Balance]]&gt;0,"Open","close"))</f>
        <v/>
      </c>
      <c r="N278" s="174" t="str">
        <f ca="1">IF(Q278=$R$1,Table2[[#This Row],[Status]],"")</f>
        <v/>
      </c>
      <c r="Q278" s="169" t="str">
        <f ca="1">IFERROR($Q$1-Table2[[#This Row],[Delivery Date]],"")</f>
        <v/>
      </c>
      <c r="S278" t="str">
        <f>IFERROR(VLOOKUP(Table2[[#This Row],[Customer Part No]],'ICH NO'!I:M,5,0),"")</f>
        <v/>
      </c>
      <c r="T278" t="str">
        <f>IF(AND(S278="ASSY",Table2[[#This Row],[Stock]]&gt;Table2[[#This Row],[REST]]),Table2[[#This Row],[REST]],Table2[[#This Row],[Stock]])</f>
        <v/>
      </c>
    </row>
    <row r="279" spans="1:20" x14ac:dyDescent="0.3">
      <c r="A279" s="170" t="str">
        <f>IF(Table2[[#This Row],[Customer Part No]]="","",ROW()-1)</f>
        <v/>
      </c>
      <c r="B279" s="170" t="str">
        <f>IF('ADM-PER LINE ITEM'!A280="","",'ADM-PER LINE ITEM'!A280)</f>
        <v/>
      </c>
      <c r="C279" s="171" t="str">
        <f>IF('ADM-PER LINE ITEM'!G280="","",'ADM-PER LINE ITEM'!G280)</f>
        <v/>
      </c>
      <c r="D279" s="170" t="str">
        <f>IF('ADM-PER LINE ITEM'!F280="","",'ADM-PER LINE ITEM'!F280)</f>
        <v/>
      </c>
      <c r="E279" s="203" t="str">
        <f>IF('ADM-PER LINE ITEM'!E280="","",'ADM-PER LINE ITEM'!E280)</f>
        <v/>
      </c>
      <c r="F279" s="31" t="str">
        <f>IF('ADM-PER LINE ITEM'!I280="","",'ADM-PER LINE ITEM'!I280)</f>
        <v/>
      </c>
      <c r="G279" s="172" t="str">
        <f>IF('ADM-PER LINE ITEM'!K280="","",'ADM-PER LINE ITEM'!K280)</f>
        <v/>
      </c>
      <c r="H279" s="170" t="str">
        <f>IF('ADM-PER LINE ITEM'!Q280="","",'ADM-PER LINE ITEM'!Q280)</f>
        <v/>
      </c>
      <c r="I279" s="170" t="str">
        <f>IF('ADM-PER LINE ITEM'!R280="","",'ADM-PER LINE ITEM'!R280)</f>
        <v/>
      </c>
      <c r="J279" s="174" t="str">
        <f>IF(Table2[[#This Row],[Ich No]]="","",(SUMIF('STOCK OES'!B:B,Table2[[#This Row],[Ich No]],'STOCK OES'!E:E)+SUMIF('STOCK SEALING'!B:B,Table2[[#This Row],[Ich No]],'STOCK SEALING'!E:E)))</f>
        <v/>
      </c>
      <c r="K279" s="170">
        <v>0</v>
      </c>
      <c r="L279" t="str">
        <f>IFERROR(Table2[[#This Row],[REST]]-Table2[[#This Row],[Result Scan]],"")</f>
        <v/>
      </c>
      <c r="M279" t="str">
        <f>IF(Table2[[#This Row],[Balance]]="","",IF(Table2[[#This Row],[Balance]]&gt;0,"Open","close"))</f>
        <v/>
      </c>
      <c r="N279" s="174" t="str">
        <f ca="1">IF(Q279=$R$1,Table2[[#This Row],[Status]],"")</f>
        <v/>
      </c>
      <c r="Q279" s="169" t="str">
        <f ca="1">IFERROR($Q$1-Table2[[#This Row],[Delivery Date]],"")</f>
        <v/>
      </c>
      <c r="S279" t="str">
        <f>IFERROR(VLOOKUP(Table2[[#This Row],[Customer Part No]],'ICH NO'!I:M,5,0),"")</f>
        <v/>
      </c>
      <c r="T279" t="str">
        <f>IF(AND(S279="ASSY",Table2[[#This Row],[Stock]]&gt;Table2[[#This Row],[REST]]),Table2[[#This Row],[REST]],Table2[[#This Row],[Stock]])</f>
        <v/>
      </c>
    </row>
    <row r="280" spans="1:20" x14ac:dyDescent="0.3">
      <c r="A280" s="170" t="str">
        <f>IF(Table2[[#This Row],[Customer Part No]]="","",ROW()-1)</f>
        <v/>
      </c>
      <c r="B280" s="170" t="str">
        <f>IF('ADM-PER LINE ITEM'!A281="","",'ADM-PER LINE ITEM'!A281)</f>
        <v/>
      </c>
      <c r="C280" s="171" t="str">
        <f>IF('ADM-PER LINE ITEM'!G281="","",'ADM-PER LINE ITEM'!G281)</f>
        <v/>
      </c>
      <c r="D280" s="170" t="str">
        <f>IF('ADM-PER LINE ITEM'!F281="","",'ADM-PER LINE ITEM'!F281)</f>
        <v/>
      </c>
      <c r="E280" s="203" t="str">
        <f>IF('ADM-PER LINE ITEM'!E281="","",'ADM-PER LINE ITEM'!E281)</f>
        <v/>
      </c>
      <c r="F280" s="31" t="str">
        <f>IF('ADM-PER LINE ITEM'!I281="","",'ADM-PER LINE ITEM'!I281)</f>
        <v/>
      </c>
      <c r="G280" s="172" t="str">
        <f>IF('ADM-PER LINE ITEM'!K281="","",'ADM-PER LINE ITEM'!K281)</f>
        <v/>
      </c>
      <c r="H280" s="170" t="str">
        <f>IF('ADM-PER LINE ITEM'!Q281="","",'ADM-PER LINE ITEM'!Q281)</f>
        <v/>
      </c>
      <c r="I280" s="170" t="str">
        <f>IF('ADM-PER LINE ITEM'!R281="","",'ADM-PER LINE ITEM'!R281)</f>
        <v/>
      </c>
      <c r="J280" s="174" t="str">
        <f>IF(Table2[[#This Row],[Ich No]]="","",(SUMIF('STOCK OES'!B:B,Table2[[#This Row],[Ich No]],'STOCK OES'!E:E)+SUMIF('STOCK SEALING'!B:B,Table2[[#This Row],[Ich No]],'STOCK SEALING'!E:E)))</f>
        <v/>
      </c>
      <c r="K280" s="170">
        <v>0</v>
      </c>
      <c r="L280" t="str">
        <f>IFERROR(Table2[[#This Row],[REST]]-Table2[[#This Row],[Result Scan]],"")</f>
        <v/>
      </c>
      <c r="M280" t="str">
        <f>IF(Table2[[#This Row],[Balance]]="","",IF(Table2[[#This Row],[Balance]]&gt;0,"Open","close"))</f>
        <v/>
      </c>
      <c r="N280" s="174" t="str">
        <f ca="1">IF(Q280=$R$1,Table2[[#This Row],[Status]],"")</f>
        <v/>
      </c>
      <c r="Q280" s="169" t="str">
        <f ca="1">IFERROR($Q$1-Table2[[#This Row],[Delivery Date]],"")</f>
        <v/>
      </c>
      <c r="S280" t="str">
        <f>IFERROR(VLOOKUP(Table2[[#This Row],[Customer Part No]],'ICH NO'!I:M,5,0),"")</f>
        <v/>
      </c>
      <c r="T280" t="str">
        <f>IF(AND(S280="ASSY",Table2[[#This Row],[Stock]]&gt;Table2[[#This Row],[REST]]),Table2[[#This Row],[REST]],Table2[[#This Row],[Stock]])</f>
        <v/>
      </c>
    </row>
    <row r="281" spans="1:20" x14ac:dyDescent="0.3">
      <c r="A281" s="170" t="str">
        <f>IF(Table2[[#This Row],[Customer Part No]]="","",ROW()-1)</f>
        <v/>
      </c>
      <c r="B281" s="170" t="str">
        <f>IF('ADM-PER LINE ITEM'!A282="","",'ADM-PER LINE ITEM'!A282)</f>
        <v/>
      </c>
      <c r="C281" s="171" t="str">
        <f>IF('ADM-PER LINE ITEM'!G282="","",'ADM-PER LINE ITEM'!G282)</f>
        <v/>
      </c>
      <c r="D281" s="170" t="str">
        <f>IF('ADM-PER LINE ITEM'!F282="","",'ADM-PER LINE ITEM'!F282)</f>
        <v/>
      </c>
      <c r="E281" s="203" t="str">
        <f>IF('ADM-PER LINE ITEM'!E282="","",'ADM-PER LINE ITEM'!E282)</f>
        <v/>
      </c>
      <c r="F281" s="31" t="str">
        <f>IF('ADM-PER LINE ITEM'!I282="","",'ADM-PER LINE ITEM'!I282)</f>
        <v/>
      </c>
      <c r="G281" s="172" t="str">
        <f>IF('ADM-PER LINE ITEM'!K282="","",'ADM-PER LINE ITEM'!K282)</f>
        <v/>
      </c>
      <c r="H281" s="170" t="str">
        <f>IF('ADM-PER LINE ITEM'!Q282="","",'ADM-PER LINE ITEM'!Q282)</f>
        <v/>
      </c>
      <c r="I281" s="170" t="str">
        <f>IF('ADM-PER LINE ITEM'!R282="","",'ADM-PER LINE ITEM'!R282)</f>
        <v/>
      </c>
      <c r="J281" s="174" t="str">
        <f>IF(Table2[[#This Row],[Ich No]]="","",(SUMIF('STOCK OES'!B:B,Table2[[#This Row],[Ich No]],'STOCK OES'!E:E)+SUMIF('STOCK SEALING'!B:B,Table2[[#This Row],[Ich No]],'STOCK SEALING'!E:E)))</f>
        <v/>
      </c>
      <c r="K281" s="170">
        <v>0</v>
      </c>
      <c r="L281" t="str">
        <f>IFERROR(Table2[[#This Row],[REST]]-Table2[[#This Row],[Result Scan]],"")</f>
        <v/>
      </c>
      <c r="M281" t="str">
        <f>IF(Table2[[#This Row],[Balance]]="","",IF(Table2[[#This Row],[Balance]]&gt;0,"Open","close"))</f>
        <v/>
      </c>
      <c r="N281" s="174" t="str">
        <f ca="1">IF(Q281=$R$1,Table2[[#This Row],[Status]],"")</f>
        <v/>
      </c>
      <c r="Q281" s="169" t="str">
        <f ca="1">IFERROR($Q$1-Table2[[#This Row],[Delivery Date]],"")</f>
        <v/>
      </c>
      <c r="S281" t="str">
        <f>IFERROR(VLOOKUP(Table2[[#This Row],[Customer Part No]],'ICH NO'!I:M,5,0),"")</f>
        <v/>
      </c>
      <c r="T281" t="str">
        <f>IF(AND(S281="ASSY",Table2[[#This Row],[Stock]]&gt;Table2[[#This Row],[REST]]),Table2[[#This Row],[REST]],Table2[[#This Row],[Stock]])</f>
        <v/>
      </c>
    </row>
    <row r="282" spans="1:20" x14ac:dyDescent="0.3">
      <c r="A282" s="170" t="str">
        <f>IF(Table2[[#This Row],[Customer Part No]]="","",ROW()-1)</f>
        <v/>
      </c>
      <c r="B282" s="170" t="str">
        <f>IF('ADM-PER LINE ITEM'!A283="","",'ADM-PER LINE ITEM'!A283)</f>
        <v/>
      </c>
      <c r="C282" s="171" t="str">
        <f>IF('ADM-PER LINE ITEM'!G283="","",'ADM-PER LINE ITEM'!G283)</f>
        <v/>
      </c>
      <c r="D282" s="170" t="str">
        <f>IF('ADM-PER LINE ITEM'!F283="","",'ADM-PER LINE ITEM'!F283)</f>
        <v/>
      </c>
      <c r="E282" s="203" t="str">
        <f>IF('ADM-PER LINE ITEM'!E283="","",'ADM-PER LINE ITEM'!E283)</f>
        <v/>
      </c>
      <c r="F282" s="31" t="str">
        <f>IF('ADM-PER LINE ITEM'!I283="","",'ADM-PER LINE ITEM'!I283)</f>
        <v/>
      </c>
      <c r="G282" s="172" t="str">
        <f>IF('ADM-PER LINE ITEM'!K283="","",'ADM-PER LINE ITEM'!K283)</f>
        <v/>
      </c>
      <c r="H282" s="170" t="str">
        <f>IF('ADM-PER LINE ITEM'!Q283="","",'ADM-PER LINE ITEM'!Q283)</f>
        <v/>
      </c>
      <c r="I282" s="170" t="str">
        <f>IF('ADM-PER LINE ITEM'!R283="","",'ADM-PER LINE ITEM'!R283)</f>
        <v/>
      </c>
      <c r="J282" s="174" t="str">
        <f>IF(Table2[[#This Row],[Ich No]]="","",(SUMIF('STOCK OES'!B:B,Table2[[#This Row],[Ich No]],'STOCK OES'!E:E)+SUMIF('STOCK SEALING'!B:B,Table2[[#This Row],[Ich No]],'STOCK SEALING'!E:E)))</f>
        <v/>
      </c>
      <c r="K282" s="170">
        <v>0</v>
      </c>
      <c r="L282" t="str">
        <f>IFERROR(Table2[[#This Row],[REST]]-Table2[[#This Row],[Result Scan]],"")</f>
        <v/>
      </c>
      <c r="M282" t="str">
        <f>IF(Table2[[#This Row],[Balance]]="","",IF(Table2[[#This Row],[Balance]]&gt;0,"Open","close"))</f>
        <v/>
      </c>
      <c r="N282" s="174" t="str">
        <f ca="1">IF(Q282=$R$1,Table2[[#This Row],[Status]],"")</f>
        <v/>
      </c>
      <c r="Q282" s="169" t="str">
        <f ca="1">IFERROR($Q$1-Table2[[#This Row],[Delivery Date]],"")</f>
        <v/>
      </c>
      <c r="S282" t="str">
        <f>IFERROR(VLOOKUP(Table2[[#This Row],[Customer Part No]],'ICH NO'!I:M,5,0),"")</f>
        <v/>
      </c>
      <c r="T282" t="str">
        <f>IF(AND(S282="ASSY",Table2[[#This Row],[Stock]]&gt;Table2[[#This Row],[REST]]),Table2[[#This Row],[REST]],Table2[[#This Row],[Stock]])</f>
        <v/>
      </c>
    </row>
    <row r="283" spans="1:20" x14ac:dyDescent="0.3">
      <c r="A283" s="170" t="str">
        <f>IF(Table2[[#This Row],[Customer Part No]]="","",ROW()-1)</f>
        <v/>
      </c>
      <c r="B283" s="170" t="str">
        <f>IF('ADM-PER LINE ITEM'!A284="","",'ADM-PER LINE ITEM'!A284)</f>
        <v/>
      </c>
      <c r="C283" s="171" t="str">
        <f>IF('ADM-PER LINE ITEM'!G284="","",'ADM-PER LINE ITEM'!G284)</f>
        <v/>
      </c>
      <c r="D283" s="170" t="str">
        <f>IF('ADM-PER LINE ITEM'!F284="","",'ADM-PER LINE ITEM'!F284)</f>
        <v/>
      </c>
      <c r="E283" s="203" t="str">
        <f>IF('ADM-PER LINE ITEM'!E284="","",'ADM-PER LINE ITEM'!E284)</f>
        <v/>
      </c>
      <c r="F283" s="31" t="str">
        <f>IF('ADM-PER LINE ITEM'!I284="","",'ADM-PER LINE ITEM'!I284)</f>
        <v/>
      </c>
      <c r="G283" s="172" t="str">
        <f>IF('ADM-PER LINE ITEM'!K284="","",'ADM-PER LINE ITEM'!K284)</f>
        <v/>
      </c>
      <c r="H283" s="170" t="str">
        <f>IF('ADM-PER LINE ITEM'!Q284="","",'ADM-PER LINE ITEM'!Q284)</f>
        <v/>
      </c>
      <c r="I283" s="170" t="str">
        <f>IF('ADM-PER LINE ITEM'!R284="","",'ADM-PER LINE ITEM'!R284)</f>
        <v/>
      </c>
      <c r="J283" s="174" t="str">
        <f>IF(Table2[[#This Row],[Ich No]]="","",(SUMIF('STOCK OES'!B:B,Table2[[#This Row],[Ich No]],'STOCK OES'!E:E)+SUMIF('STOCK SEALING'!B:B,Table2[[#This Row],[Ich No]],'STOCK SEALING'!E:E)))</f>
        <v/>
      </c>
      <c r="K283" s="170">
        <v>0</v>
      </c>
      <c r="L283" t="str">
        <f>IFERROR(Table2[[#This Row],[REST]]-Table2[[#This Row],[Result Scan]],"")</f>
        <v/>
      </c>
      <c r="M283" t="str">
        <f>IF(Table2[[#This Row],[Balance]]="","",IF(Table2[[#This Row],[Balance]]&gt;0,"Open","close"))</f>
        <v/>
      </c>
      <c r="N283" s="174" t="str">
        <f ca="1">IF(Q283=$R$1,Table2[[#This Row],[Status]],"")</f>
        <v/>
      </c>
      <c r="Q283" s="169" t="str">
        <f ca="1">IFERROR($Q$1-Table2[[#This Row],[Delivery Date]],"")</f>
        <v/>
      </c>
      <c r="S283" t="str">
        <f>IFERROR(VLOOKUP(Table2[[#This Row],[Customer Part No]],'ICH NO'!I:M,5,0),"")</f>
        <v/>
      </c>
      <c r="T283" t="str">
        <f>IF(AND(S283="ASSY",Table2[[#This Row],[Stock]]&gt;Table2[[#This Row],[REST]]),Table2[[#This Row],[REST]],Table2[[#This Row],[Stock]])</f>
        <v/>
      </c>
    </row>
    <row r="284" spans="1:20" x14ac:dyDescent="0.3">
      <c r="A284" s="170" t="str">
        <f>IF(Table2[[#This Row],[Customer Part No]]="","",ROW()-1)</f>
        <v/>
      </c>
      <c r="B284" s="170" t="str">
        <f>IF('ADM-PER LINE ITEM'!A285="","",'ADM-PER LINE ITEM'!A285)</f>
        <v/>
      </c>
      <c r="C284" s="171" t="str">
        <f>IF('ADM-PER LINE ITEM'!G285="","",'ADM-PER LINE ITEM'!G285)</f>
        <v/>
      </c>
      <c r="D284" s="170" t="str">
        <f>IF('ADM-PER LINE ITEM'!F285="","",'ADM-PER LINE ITEM'!F285)</f>
        <v/>
      </c>
      <c r="E284" s="203" t="str">
        <f>IF('ADM-PER LINE ITEM'!E285="","",'ADM-PER LINE ITEM'!E285)</f>
        <v/>
      </c>
      <c r="F284" s="31" t="str">
        <f>IF('ADM-PER LINE ITEM'!I285="","",'ADM-PER LINE ITEM'!I285)</f>
        <v/>
      </c>
      <c r="G284" s="172" t="str">
        <f>IF('ADM-PER LINE ITEM'!K285="","",'ADM-PER LINE ITEM'!K285)</f>
        <v/>
      </c>
      <c r="H284" s="170" t="str">
        <f>IF('ADM-PER LINE ITEM'!Q285="","",'ADM-PER LINE ITEM'!Q285)</f>
        <v/>
      </c>
      <c r="I284" s="170" t="str">
        <f>IF('ADM-PER LINE ITEM'!R285="","",'ADM-PER LINE ITEM'!R285)</f>
        <v/>
      </c>
      <c r="J284" s="174" t="str">
        <f>IF(Table2[[#This Row],[Ich No]]="","",(SUMIF('STOCK OES'!B:B,Table2[[#This Row],[Ich No]],'STOCK OES'!E:E)+SUMIF('STOCK SEALING'!B:B,Table2[[#This Row],[Ich No]],'STOCK SEALING'!E:E)))</f>
        <v/>
      </c>
      <c r="K284" s="170">
        <v>0</v>
      </c>
      <c r="L284" t="str">
        <f>IFERROR(Table2[[#This Row],[REST]]-Table2[[#This Row],[Result Scan]],"")</f>
        <v/>
      </c>
      <c r="M284" t="str">
        <f>IF(Table2[[#This Row],[Balance]]="","",IF(Table2[[#This Row],[Balance]]&gt;0,"Open","close"))</f>
        <v/>
      </c>
      <c r="N284" s="174" t="str">
        <f ca="1">IF(Q284=$R$1,Table2[[#This Row],[Status]],"")</f>
        <v/>
      </c>
      <c r="Q284" s="169" t="str">
        <f ca="1">IFERROR($Q$1-Table2[[#This Row],[Delivery Date]],"")</f>
        <v/>
      </c>
      <c r="S284" t="str">
        <f>IFERROR(VLOOKUP(Table2[[#This Row],[Customer Part No]],'ICH NO'!I:M,5,0),"")</f>
        <v/>
      </c>
      <c r="T284" t="str">
        <f>IF(AND(S284="ASSY",Table2[[#This Row],[Stock]]&gt;Table2[[#This Row],[REST]]),Table2[[#This Row],[REST]],Table2[[#This Row],[Stock]])</f>
        <v/>
      </c>
    </row>
    <row r="285" spans="1:20" x14ac:dyDescent="0.3">
      <c r="A285" s="170" t="str">
        <f>IF(Table2[[#This Row],[Customer Part No]]="","",ROW()-1)</f>
        <v/>
      </c>
      <c r="B285" s="170" t="str">
        <f>IF('ADM-PER LINE ITEM'!A286="","",'ADM-PER LINE ITEM'!A286)</f>
        <v/>
      </c>
      <c r="C285" s="171" t="str">
        <f>IF('ADM-PER LINE ITEM'!G286="","",'ADM-PER LINE ITEM'!G286)</f>
        <v/>
      </c>
      <c r="D285" s="170" t="str">
        <f>IF('ADM-PER LINE ITEM'!F286="","",'ADM-PER LINE ITEM'!F286)</f>
        <v/>
      </c>
      <c r="E285" s="203" t="str">
        <f>IF('ADM-PER LINE ITEM'!E286="","",'ADM-PER LINE ITEM'!E286)</f>
        <v/>
      </c>
      <c r="F285" s="31" t="str">
        <f>IF('ADM-PER LINE ITEM'!I286="","",'ADM-PER LINE ITEM'!I286)</f>
        <v/>
      </c>
      <c r="G285" s="172" t="str">
        <f>IF('ADM-PER LINE ITEM'!K286="","",'ADM-PER LINE ITEM'!K286)</f>
        <v/>
      </c>
      <c r="H285" s="170" t="str">
        <f>IF('ADM-PER LINE ITEM'!Q286="","",'ADM-PER LINE ITEM'!Q286)</f>
        <v/>
      </c>
      <c r="I285" s="170" t="str">
        <f>IF('ADM-PER LINE ITEM'!R286="","",'ADM-PER LINE ITEM'!R286)</f>
        <v/>
      </c>
      <c r="J285" s="174" t="str">
        <f>IF(Table2[[#This Row],[Ich No]]="","",(SUMIF('STOCK OES'!B:B,Table2[[#This Row],[Ich No]],'STOCK OES'!E:E)+SUMIF('STOCK SEALING'!B:B,Table2[[#This Row],[Ich No]],'STOCK SEALING'!E:E)))</f>
        <v/>
      </c>
      <c r="K285" s="170">
        <v>0</v>
      </c>
      <c r="L285" t="str">
        <f>IFERROR(Table2[[#This Row],[REST]]-Table2[[#This Row],[Result Scan]],"")</f>
        <v/>
      </c>
      <c r="M285" t="str">
        <f>IF(Table2[[#This Row],[Balance]]="","",IF(Table2[[#This Row],[Balance]]&gt;0,"Open","close"))</f>
        <v/>
      </c>
      <c r="N285" s="174" t="str">
        <f ca="1">IF(Q285=$R$1,Table2[[#This Row],[Status]],"")</f>
        <v/>
      </c>
      <c r="Q285" s="169" t="str">
        <f ca="1">IFERROR($Q$1-Table2[[#This Row],[Delivery Date]],"")</f>
        <v/>
      </c>
      <c r="S285" t="str">
        <f>IFERROR(VLOOKUP(Table2[[#This Row],[Customer Part No]],'ICH NO'!I:M,5,0),"")</f>
        <v/>
      </c>
      <c r="T285" t="str">
        <f>IF(AND(S285="ASSY",Table2[[#This Row],[Stock]]&gt;Table2[[#This Row],[REST]]),Table2[[#This Row],[REST]],Table2[[#This Row],[Stock]])</f>
        <v/>
      </c>
    </row>
    <row r="286" spans="1:20" x14ac:dyDescent="0.3">
      <c r="A286" s="170" t="str">
        <f>IF(Table2[[#This Row],[Customer Part No]]="","",ROW()-1)</f>
        <v/>
      </c>
      <c r="B286" s="170" t="str">
        <f>IF('ADM-PER LINE ITEM'!A287="","",'ADM-PER LINE ITEM'!A287)</f>
        <v/>
      </c>
      <c r="C286" s="171" t="str">
        <f>IF('ADM-PER LINE ITEM'!G287="","",'ADM-PER LINE ITEM'!G287)</f>
        <v/>
      </c>
      <c r="D286" s="170" t="str">
        <f>IF('ADM-PER LINE ITEM'!F287="","",'ADM-PER LINE ITEM'!F287)</f>
        <v/>
      </c>
      <c r="E286" s="203" t="str">
        <f>IF('ADM-PER LINE ITEM'!E287="","",'ADM-PER LINE ITEM'!E287)</f>
        <v/>
      </c>
      <c r="F286" s="31" t="str">
        <f>IF('ADM-PER LINE ITEM'!I287="","",'ADM-PER LINE ITEM'!I287)</f>
        <v/>
      </c>
      <c r="G286" s="172" t="str">
        <f>IF('ADM-PER LINE ITEM'!K287="","",'ADM-PER LINE ITEM'!K287)</f>
        <v/>
      </c>
      <c r="H286" s="170" t="str">
        <f>IF('ADM-PER LINE ITEM'!Q287="","",'ADM-PER LINE ITEM'!Q287)</f>
        <v/>
      </c>
      <c r="I286" s="170" t="str">
        <f>IF('ADM-PER LINE ITEM'!R287="","",'ADM-PER LINE ITEM'!R287)</f>
        <v/>
      </c>
      <c r="J286" s="174" t="str">
        <f>IF(Table2[[#This Row],[Ich No]]="","",(SUMIF('STOCK OES'!B:B,Table2[[#This Row],[Ich No]],'STOCK OES'!E:E)+SUMIF('STOCK SEALING'!B:B,Table2[[#This Row],[Ich No]],'STOCK SEALING'!E:E)))</f>
        <v/>
      </c>
      <c r="K286" s="170">
        <v>0</v>
      </c>
      <c r="L286" t="str">
        <f>IFERROR(Table2[[#This Row],[REST]]-Table2[[#This Row],[Result Scan]],"")</f>
        <v/>
      </c>
      <c r="M286" t="str">
        <f>IF(Table2[[#This Row],[Balance]]="","",IF(Table2[[#This Row],[Balance]]&gt;0,"Open","close"))</f>
        <v/>
      </c>
      <c r="N286" s="174" t="str">
        <f ca="1">IF(Q286=$R$1,Table2[[#This Row],[Status]],"")</f>
        <v/>
      </c>
      <c r="Q286" s="169" t="str">
        <f ca="1">IFERROR($Q$1-Table2[[#This Row],[Delivery Date]],"")</f>
        <v/>
      </c>
      <c r="S286" t="str">
        <f>IFERROR(VLOOKUP(Table2[[#This Row],[Customer Part No]],'ICH NO'!I:M,5,0),"")</f>
        <v/>
      </c>
      <c r="T286" t="str">
        <f>IF(AND(S286="ASSY",Table2[[#This Row],[Stock]]&gt;Table2[[#This Row],[REST]]),Table2[[#This Row],[REST]],Table2[[#This Row],[Stock]])</f>
        <v/>
      </c>
    </row>
    <row r="287" spans="1:20" x14ac:dyDescent="0.3">
      <c r="A287" s="170" t="str">
        <f>IF(Table2[[#This Row],[Customer Part No]]="","",ROW()-1)</f>
        <v/>
      </c>
      <c r="B287" s="170" t="str">
        <f>IF('ADM-PER LINE ITEM'!A288="","",'ADM-PER LINE ITEM'!A288)</f>
        <v/>
      </c>
      <c r="C287" s="171" t="str">
        <f>IF('ADM-PER LINE ITEM'!G288="","",'ADM-PER LINE ITEM'!G288)</f>
        <v/>
      </c>
      <c r="D287" s="170" t="str">
        <f>IF('ADM-PER LINE ITEM'!F288="","",'ADM-PER LINE ITEM'!F288)</f>
        <v/>
      </c>
      <c r="E287" s="203" t="str">
        <f>IF('ADM-PER LINE ITEM'!E288="","",'ADM-PER LINE ITEM'!E288)</f>
        <v/>
      </c>
      <c r="F287" s="31" t="str">
        <f>IF('ADM-PER LINE ITEM'!I288="","",'ADM-PER LINE ITEM'!I288)</f>
        <v/>
      </c>
      <c r="G287" s="172" t="str">
        <f>IF('ADM-PER LINE ITEM'!K288="","",'ADM-PER LINE ITEM'!K288)</f>
        <v/>
      </c>
      <c r="H287" s="170" t="str">
        <f>IF('ADM-PER LINE ITEM'!Q288="","",'ADM-PER LINE ITEM'!Q288)</f>
        <v/>
      </c>
      <c r="I287" s="170" t="str">
        <f>IF('ADM-PER LINE ITEM'!R288="","",'ADM-PER LINE ITEM'!R288)</f>
        <v/>
      </c>
      <c r="J287" s="174" t="str">
        <f>IF(Table2[[#This Row],[Ich No]]="","",(SUMIF('STOCK OES'!B:B,Table2[[#This Row],[Ich No]],'STOCK OES'!E:E)+SUMIF('STOCK SEALING'!B:B,Table2[[#This Row],[Ich No]],'STOCK SEALING'!E:E)))</f>
        <v/>
      </c>
      <c r="K287" s="170">
        <v>0</v>
      </c>
      <c r="L287" t="str">
        <f>IFERROR(Table2[[#This Row],[REST]]-Table2[[#This Row],[Result Scan]],"")</f>
        <v/>
      </c>
      <c r="M287" t="str">
        <f>IF(Table2[[#This Row],[Balance]]="","",IF(Table2[[#This Row],[Balance]]&gt;0,"Open","close"))</f>
        <v/>
      </c>
      <c r="N287" s="174" t="str">
        <f ca="1">IF(Q287=$R$1,Table2[[#This Row],[Status]],"")</f>
        <v/>
      </c>
      <c r="Q287" s="169" t="str">
        <f ca="1">IFERROR($Q$1-Table2[[#This Row],[Delivery Date]],"")</f>
        <v/>
      </c>
      <c r="S287" t="str">
        <f>IFERROR(VLOOKUP(Table2[[#This Row],[Customer Part No]],'ICH NO'!I:M,5,0),"")</f>
        <v/>
      </c>
      <c r="T287" t="str">
        <f>IF(AND(S287="ASSY",Table2[[#This Row],[Stock]]&gt;Table2[[#This Row],[REST]]),Table2[[#This Row],[REST]],Table2[[#This Row],[Stock]])</f>
        <v/>
      </c>
    </row>
    <row r="288" spans="1:20" x14ac:dyDescent="0.3">
      <c r="A288" s="170" t="str">
        <f>IF(Table2[[#This Row],[Customer Part No]]="","",ROW()-1)</f>
        <v/>
      </c>
      <c r="B288" s="170" t="str">
        <f>IF('ADM-PER LINE ITEM'!A289="","",'ADM-PER LINE ITEM'!A289)</f>
        <v/>
      </c>
      <c r="C288" s="171" t="str">
        <f>IF('ADM-PER LINE ITEM'!G289="","",'ADM-PER LINE ITEM'!G289)</f>
        <v/>
      </c>
      <c r="D288" s="170" t="str">
        <f>IF('ADM-PER LINE ITEM'!F289="","",'ADM-PER LINE ITEM'!F289)</f>
        <v/>
      </c>
      <c r="E288" s="203" t="str">
        <f>IF('ADM-PER LINE ITEM'!E289="","",'ADM-PER LINE ITEM'!E289)</f>
        <v/>
      </c>
      <c r="F288" s="31" t="str">
        <f>IF('ADM-PER LINE ITEM'!I289="","",'ADM-PER LINE ITEM'!I289)</f>
        <v/>
      </c>
      <c r="G288" s="172" t="str">
        <f>IF('ADM-PER LINE ITEM'!K289="","",'ADM-PER LINE ITEM'!K289)</f>
        <v/>
      </c>
      <c r="H288" s="170" t="str">
        <f>IF('ADM-PER LINE ITEM'!Q289="","",'ADM-PER LINE ITEM'!Q289)</f>
        <v/>
      </c>
      <c r="I288" s="170" t="str">
        <f>IF('ADM-PER LINE ITEM'!R289="","",'ADM-PER LINE ITEM'!R289)</f>
        <v/>
      </c>
      <c r="J288" s="174" t="str">
        <f>IF(Table2[[#This Row],[Ich No]]="","",(SUMIF('STOCK OES'!B:B,Table2[[#This Row],[Ich No]],'STOCK OES'!E:E)+SUMIF('STOCK SEALING'!B:B,Table2[[#This Row],[Ich No]],'STOCK SEALING'!E:E)))</f>
        <v/>
      </c>
      <c r="K288" s="170">
        <v>0</v>
      </c>
      <c r="L288" t="str">
        <f>IFERROR(Table2[[#This Row],[REST]]-Table2[[#This Row],[Result Scan]],"")</f>
        <v/>
      </c>
      <c r="M288" t="str">
        <f>IF(Table2[[#This Row],[Balance]]="","",IF(Table2[[#This Row],[Balance]]&gt;0,"Open","close"))</f>
        <v/>
      </c>
      <c r="N288" s="174" t="str">
        <f ca="1">IF(Q288=$R$1,Table2[[#This Row],[Status]],"")</f>
        <v/>
      </c>
      <c r="Q288" s="169" t="str">
        <f ca="1">IFERROR($Q$1-Table2[[#This Row],[Delivery Date]],"")</f>
        <v/>
      </c>
      <c r="S288" t="str">
        <f>IFERROR(VLOOKUP(Table2[[#This Row],[Customer Part No]],'ICH NO'!I:M,5,0),"")</f>
        <v/>
      </c>
      <c r="T288" t="str">
        <f>IF(AND(S288="ASSY",Table2[[#This Row],[Stock]]&gt;Table2[[#This Row],[REST]]),Table2[[#This Row],[REST]],Table2[[#This Row],[Stock]])</f>
        <v/>
      </c>
    </row>
    <row r="289" spans="1:20" x14ac:dyDescent="0.3">
      <c r="A289" s="170" t="str">
        <f>IF(Table2[[#This Row],[Customer Part No]]="","",ROW()-1)</f>
        <v/>
      </c>
      <c r="B289" s="170" t="str">
        <f>IF('ADM-PER LINE ITEM'!A290="","",'ADM-PER LINE ITEM'!A290)</f>
        <v/>
      </c>
      <c r="C289" s="171" t="str">
        <f>IF('ADM-PER LINE ITEM'!G290="","",'ADM-PER LINE ITEM'!G290)</f>
        <v/>
      </c>
      <c r="D289" s="170" t="str">
        <f>IF('ADM-PER LINE ITEM'!F290="","",'ADM-PER LINE ITEM'!F290)</f>
        <v/>
      </c>
      <c r="E289" s="203" t="str">
        <f>IF('ADM-PER LINE ITEM'!E290="","",'ADM-PER LINE ITEM'!E290)</f>
        <v/>
      </c>
      <c r="F289" s="31" t="str">
        <f>IF('ADM-PER LINE ITEM'!I290="","",'ADM-PER LINE ITEM'!I290)</f>
        <v/>
      </c>
      <c r="G289" s="172" t="str">
        <f>IF('ADM-PER LINE ITEM'!K290="","",'ADM-PER LINE ITEM'!K290)</f>
        <v/>
      </c>
      <c r="H289" s="170" t="str">
        <f>IF('ADM-PER LINE ITEM'!Q290="","",'ADM-PER LINE ITEM'!Q290)</f>
        <v/>
      </c>
      <c r="I289" s="170" t="str">
        <f>IF('ADM-PER LINE ITEM'!R290="","",'ADM-PER LINE ITEM'!R290)</f>
        <v/>
      </c>
      <c r="J289" s="174" t="str">
        <f>IF(Table2[[#This Row],[Ich No]]="","",(SUMIF('STOCK OES'!B:B,Table2[[#This Row],[Ich No]],'STOCK OES'!E:E)+SUMIF('STOCK SEALING'!B:B,Table2[[#This Row],[Ich No]],'STOCK SEALING'!E:E)))</f>
        <v/>
      </c>
      <c r="K289" s="170">
        <v>0</v>
      </c>
      <c r="L289" t="str">
        <f>IFERROR(Table2[[#This Row],[REST]]-Table2[[#This Row],[Result Scan]],"")</f>
        <v/>
      </c>
      <c r="M289" t="str">
        <f>IF(Table2[[#This Row],[Balance]]="","",IF(Table2[[#This Row],[Balance]]&gt;0,"Open","close"))</f>
        <v/>
      </c>
      <c r="N289" s="174" t="str">
        <f ca="1">IF(Q289=$R$1,Table2[[#This Row],[Status]],"")</f>
        <v/>
      </c>
      <c r="Q289" s="169" t="str">
        <f ca="1">IFERROR($Q$1-Table2[[#This Row],[Delivery Date]],"")</f>
        <v/>
      </c>
      <c r="S289" t="str">
        <f>IFERROR(VLOOKUP(Table2[[#This Row],[Customer Part No]],'ICH NO'!I:M,5,0),"")</f>
        <v/>
      </c>
      <c r="T289" t="str">
        <f>IF(AND(S289="ASSY",Table2[[#This Row],[Stock]]&gt;Table2[[#This Row],[REST]]),Table2[[#This Row],[REST]],Table2[[#This Row],[Stock]])</f>
        <v/>
      </c>
    </row>
    <row r="290" spans="1:20" x14ac:dyDescent="0.3">
      <c r="A290" s="170" t="str">
        <f>IF(Table2[[#This Row],[Customer Part No]]="","",ROW()-1)</f>
        <v/>
      </c>
      <c r="B290" s="170" t="str">
        <f>IF('ADM-PER LINE ITEM'!A291="","",'ADM-PER LINE ITEM'!A291)</f>
        <v/>
      </c>
      <c r="C290" s="171" t="str">
        <f>IF('ADM-PER LINE ITEM'!G291="","",'ADM-PER LINE ITEM'!G291)</f>
        <v/>
      </c>
      <c r="D290" s="170" t="str">
        <f>IF('ADM-PER LINE ITEM'!F291="","",'ADM-PER LINE ITEM'!F291)</f>
        <v/>
      </c>
      <c r="E290" s="203" t="str">
        <f>IF('ADM-PER LINE ITEM'!E291="","",'ADM-PER LINE ITEM'!E291)</f>
        <v/>
      </c>
      <c r="F290" s="31" t="str">
        <f>IF('ADM-PER LINE ITEM'!I291="","",'ADM-PER LINE ITEM'!I291)</f>
        <v/>
      </c>
      <c r="G290" s="172" t="str">
        <f>IF('ADM-PER LINE ITEM'!K291="","",'ADM-PER LINE ITEM'!K291)</f>
        <v/>
      </c>
      <c r="H290" s="170" t="str">
        <f>IF('ADM-PER LINE ITEM'!Q291="","",'ADM-PER LINE ITEM'!Q291)</f>
        <v/>
      </c>
      <c r="I290" s="170" t="str">
        <f>IF('ADM-PER LINE ITEM'!R291="","",'ADM-PER LINE ITEM'!R291)</f>
        <v/>
      </c>
      <c r="J290" s="174" t="str">
        <f>IF(Table2[[#This Row],[Ich No]]="","",(SUMIF('STOCK OES'!B:B,Table2[[#This Row],[Ich No]],'STOCK OES'!E:E)+SUMIF('STOCK SEALING'!B:B,Table2[[#This Row],[Ich No]],'STOCK SEALING'!E:E)))</f>
        <v/>
      </c>
      <c r="K290" s="170">
        <v>0</v>
      </c>
      <c r="L290" t="str">
        <f>IFERROR(Table2[[#This Row],[REST]]-Table2[[#This Row],[Result Scan]],"")</f>
        <v/>
      </c>
      <c r="M290" t="str">
        <f>IF(Table2[[#This Row],[Balance]]="","",IF(Table2[[#This Row],[Balance]]&gt;0,"Open","close"))</f>
        <v/>
      </c>
      <c r="N290" s="174" t="str">
        <f ca="1">IF(Q290=$R$1,Table2[[#This Row],[Status]],"")</f>
        <v/>
      </c>
      <c r="Q290" s="169" t="str">
        <f ca="1">IFERROR($Q$1-Table2[[#This Row],[Delivery Date]],"")</f>
        <v/>
      </c>
      <c r="S290" t="str">
        <f>IFERROR(VLOOKUP(Table2[[#This Row],[Customer Part No]],'ICH NO'!I:M,5,0),"")</f>
        <v/>
      </c>
      <c r="T290" t="str">
        <f>IF(AND(S290="ASSY",Table2[[#This Row],[Stock]]&gt;Table2[[#This Row],[REST]]),Table2[[#This Row],[REST]],Table2[[#This Row],[Stock]])</f>
        <v/>
      </c>
    </row>
    <row r="291" spans="1:20" x14ac:dyDescent="0.3">
      <c r="A291" s="170" t="str">
        <f>IF(Table2[[#This Row],[Customer Part No]]="","",ROW()-1)</f>
        <v/>
      </c>
      <c r="B291" s="170" t="str">
        <f>IF('ADM-PER LINE ITEM'!A292="","",'ADM-PER LINE ITEM'!A292)</f>
        <v/>
      </c>
      <c r="C291" s="171" t="str">
        <f>IF('ADM-PER LINE ITEM'!G292="","",'ADM-PER LINE ITEM'!G292)</f>
        <v/>
      </c>
      <c r="D291" s="170" t="str">
        <f>IF('ADM-PER LINE ITEM'!F292="","",'ADM-PER LINE ITEM'!F292)</f>
        <v/>
      </c>
      <c r="E291" s="203" t="str">
        <f>IF('ADM-PER LINE ITEM'!E292="","",'ADM-PER LINE ITEM'!E292)</f>
        <v/>
      </c>
      <c r="F291" s="31" t="str">
        <f>IF('ADM-PER LINE ITEM'!I292="","",'ADM-PER LINE ITEM'!I292)</f>
        <v/>
      </c>
      <c r="G291" s="172" t="str">
        <f>IF('ADM-PER LINE ITEM'!K292="","",'ADM-PER LINE ITEM'!K292)</f>
        <v/>
      </c>
      <c r="H291" s="170" t="str">
        <f>IF('ADM-PER LINE ITEM'!Q292="","",'ADM-PER LINE ITEM'!Q292)</f>
        <v/>
      </c>
      <c r="I291" s="170" t="str">
        <f>IF('ADM-PER LINE ITEM'!R292="","",'ADM-PER LINE ITEM'!R292)</f>
        <v/>
      </c>
      <c r="J291" s="174" t="str">
        <f>IF(Table2[[#This Row],[Ich No]]="","",(SUMIF('STOCK OES'!B:B,Table2[[#This Row],[Ich No]],'STOCK OES'!E:E)+SUMIF('STOCK SEALING'!B:B,Table2[[#This Row],[Ich No]],'STOCK SEALING'!E:E)))</f>
        <v/>
      </c>
      <c r="K291" s="170">
        <v>0</v>
      </c>
      <c r="L291" t="str">
        <f>IFERROR(Table2[[#This Row],[REST]]-Table2[[#This Row],[Result Scan]],"")</f>
        <v/>
      </c>
      <c r="M291" t="str">
        <f>IF(Table2[[#This Row],[Balance]]="","",IF(Table2[[#This Row],[Balance]]&gt;0,"Open","close"))</f>
        <v/>
      </c>
      <c r="N291" s="174" t="str">
        <f ca="1">IF(Q291=$R$1,Table2[[#This Row],[Status]],"")</f>
        <v/>
      </c>
      <c r="Q291" s="169" t="str">
        <f ca="1">IFERROR($Q$1-Table2[[#This Row],[Delivery Date]],"")</f>
        <v/>
      </c>
      <c r="S291" t="str">
        <f>IFERROR(VLOOKUP(Table2[[#This Row],[Customer Part No]],'ICH NO'!I:M,5,0),"")</f>
        <v/>
      </c>
      <c r="T291" t="str">
        <f>IF(AND(S291="ASSY",Table2[[#This Row],[Stock]]&gt;Table2[[#This Row],[REST]]),Table2[[#This Row],[REST]],Table2[[#This Row],[Stock]])</f>
        <v/>
      </c>
    </row>
    <row r="292" spans="1:20" x14ac:dyDescent="0.3">
      <c r="A292" s="170" t="str">
        <f>IF(Table2[[#This Row],[Customer Part No]]="","",ROW()-1)</f>
        <v/>
      </c>
      <c r="B292" s="170" t="str">
        <f>IF('ADM-PER LINE ITEM'!A293="","",'ADM-PER LINE ITEM'!A293)</f>
        <v/>
      </c>
      <c r="C292" s="171" t="str">
        <f>IF('ADM-PER LINE ITEM'!G293="","",'ADM-PER LINE ITEM'!G293)</f>
        <v/>
      </c>
      <c r="D292" s="170" t="str">
        <f>IF('ADM-PER LINE ITEM'!F293="","",'ADM-PER LINE ITEM'!F293)</f>
        <v/>
      </c>
      <c r="E292" s="203" t="str">
        <f>IF('ADM-PER LINE ITEM'!E293="","",'ADM-PER LINE ITEM'!E293)</f>
        <v/>
      </c>
      <c r="F292" s="31" t="str">
        <f>IF('ADM-PER LINE ITEM'!I293="","",'ADM-PER LINE ITEM'!I293)</f>
        <v/>
      </c>
      <c r="G292" s="172" t="str">
        <f>IF('ADM-PER LINE ITEM'!K293="","",'ADM-PER LINE ITEM'!K293)</f>
        <v/>
      </c>
      <c r="H292" s="170" t="str">
        <f>IF('ADM-PER LINE ITEM'!Q293="","",'ADM-PER LINE ITEM'!Q293)</f>
        <v/>
      </c>
      <c r="I292" s="170" t="str">
        <f>IF('ADM-PER LINE ITEM'!R293="","",'ADM-PER LINE ITEM'!R293)</f>
        <v/>
      </c>
      <c r="J292" s="174" t="str">
        <f>IF(Table2[[#This Row],[Ich No]]="","",(SUMIF('STOCK OES'!B:B,Table2[[#This Row],[Ich No]],'STOCK OES'!E:E)+SUMIF('STOCK SEALING'!B:B,Table2[[#This Row],[Ich No]],'STOCK SEALING'!E:E)))</f>
        <v/>
      </c>
      <c r="K292" s="170">
        <v>0</v>
      </c>
      <c r="L292" t="str">
        <f>IFERROR(Table2[[#This Row],[REST]]-Table2[[#This Row],[Result Scan]],"")</f>
        <v/>
      </c>
      <c r="M292" t="str">
        <f>IF(Table2[[#This Row],[Balance]]="","",IF(Table2[[#This Row],[Balance]]&gt;0,"Open","close"))</f>
        <v/>
      </c>
      <c r="N292" s="174" t="str">
        <f ca="1">IF(Q292=$R$1,Table2[[#This Row],[Status]],"")</f>
        <v/>
      </c>
      <c r="Q292" s="169" t="str">
        <f ca="1">IFERROR($Q$1-Table2[[#This Row],[Delivery Date]],"")</f>
        <v/>
      </c>
      <c r="S292" t="str">
        <f>IFERROR(VLOOKUP(Table2[[#This Row],[Customer Part No]],'ICH NO'!I:M,5,0),"")</f>
        <v/>
      </c>
      <c r="T292" t="str">
        <f>IF(AND(S292="ASSY",Table2[[#This Row],[Stock]]&gt;Table2[[#This Row],[REST]]),Table2[[#This Row],[REST]],Table2[[#This Row],[Stock]])</f>
        <v/>
      </c>
    </row>
    <row r="293" spans="1:20" x14ac:dyDescent="0.3">
      <c r="A293" s="170" t="str">
        <f>IF(Table2[[#This Row],[Customer Part No]]="","",ROW()-1)</f>
        <v/>
      </c>
      <c r="B293" s="170" t="str">
        <f>IF('ADM-PER LINE ITEM'!A294="","",'ADM-PER LINE ITEM'!A294)</f>
        <v/>
      </c>
      <c r="C293" s="171" t="str">
        <f>IF('ADM-PER LINE ITEM'!G294="","",'ADM-PER LINE ITEM'!G294)</f>
        <v/>
      </c>
      <c r="D293" s="170" t="str">
        <f>IF('ADM-PER LINE ITEM'!F294="","",'ADM-PER LINE ITEM'!F294)</f>
        <v/>
      </c>
      <c r="E293" s="203" t="str">
        <f>IF('ADM-PER LINE ITEM'!E294="","",'ADM-PER LINE ITEM'!E294)</f>
        <v/>
      </c>
      <c r="F293" s="31" t="str">
        <f>IF('ADM-PER LINE ITEM'!I294="","",'ADM-PER LINE ITEM'!I294)</f>
        <v/>
      </c>
      <c r="G293" s="172" t="str">
        <f>IF('ADM-PER LINE ITEM'!K294="","",'ADM-PER LINE ITEM'!K294)</f>
        <v/>
      </c>
      <c r="H293" s="170" t="str">
        <f>IF('ADM-PER LINE ITEM'!Q294="","",'ADM-PER LINE ITEM'!Q294)</f>
        <v/>
      </c>
      <c r="I293" s="170" t="str">
        <f>IF('ADM-PER LINE ITEM'!R294="","",'ADM-PER LINE ITEM'!R294)</f>
        <v/>
      </c>
      <c r="J293" s="174" t="str">
        <f>IF(Table2[[#This Row],[Ich No]]="","",(SUMIF('STOCK OES'!B:B,Table2[[#This Row],[Ich No]],'STOCK OES'!E:E)+SUMIF('STOCK SEALING'!B:B,Table2[[#This Row],[Ich No]],'STOCK SEALING'!E:E)))</f>
        <v/>
      </c>
      <c r="K293" s="170">
        <v>0</v>
      </c>
      <c r="L293" t="str">
        <f>IFERROR(Table2[[#This Row],[REST]]-Table2[[#This Row],[Result Scan]],"")</f>
        <v/>
      </c>
      <c r="M293" t="str">
        <f>IF(Table2[[#This Row],[Balance]]="","",IF(Table2[[#This Row],[Balance]]&gt;0,"Open","close"))</f>
        <v/>
      </c>
      <c r="N293" s="174" t="str">
        <f ca="1">IF(Q293=$R$1,Table2[[#This Row],[Status]],"")</f>
        <v/>
      </c>
      <c r="Q293" s="169" t="str">
        <f ca="1">IFERROR($Q$1-Table2[[#This Row],[Delivery Date]],"")</f>
        <v/>
      </c>
      <c r="S293" t="str">
        <f>IFERROR(VLOOKUP(Table2[[#This Row],[Customer Part No]],'ICH NO'!I:M,5,0),"")</f>
        <v/>
      </c>
      <c r="T293" t="str">
        <f>IF(AND(S293="ASSY",Table2[[#This Row],[Stock]]&gt;Table2[[#This Row],[REST]]),Table2[[#This Row],[REST]],Table2[[#This Row],[Stock]])</f>
        <v/>
      </c>
    </row>
    <row r="294" spans="1:20" x14ac:dyDescent="0.3">
      <c r="A294" s="170" t="str">
        <f>IF(Table2[[#This Row],[Customer Part No]]="","",ROW()-1)</f>
        <v/>
      </c>
      <c r="B294" s="170" t="str">
        <f>IF('ADM-PER LINE ITEM'!A295="","",'ADM-PER LINE ITEM'!A295)</f>
        <v/>
      </c>
      <c r="C294" s="171" t="str">
        <f>IF('ADM-PER LINE ITEM'!G295="","",'ADM-PER LINE ITEM'!G295)</f>
        <v/>
      </c>
      <c r="D294" s="170" t="str">
        <f>IF('ADM-PER LINE ITEM'!F295="","",'ADM-PER LINE ITEM'!F295)</f>
        <v/>
      </c>
      <c r="E294" s="203" t="str">
        <f>IF('ADM-PER LINE ITEM'!E295="","",'ADM-PER LINE ITEM'!E295)</f>
        <v/>
      </c>
      <c r="F294" s="31" t="str">
        <f>IF('ADM-PER LINE ITEM'!I295="","",'ADM-PER LINE ITEM'!I295)</f>
        <v/>
      </c>
      <c r="G294" s="172" t="str">
        <f>IF('ADM-PER LINE ITEM'!K295="","",'ADM-PER LINE ITEM'!K295)</f>
        <v/>
      </c>
      <c r="H294" s="170" t="str">
        <f>IF('ADM-PER LINE ITEM'!Q295="","",'ADM-PER LINE ITEM'!Q295)</f>
        <v/>
      </c>
      <c r="I294" s="170" t="str">
        <f>IF('ADM-PER LINE ITEM'!R295="","",'ADM-PER LINE ITEM'!R295)</f>
        <v/>
      </c>
      <c r="J294" s="174" t="str">
        <f>IF(Table2[[#This Row],[Ich No]]="","",(SUMIF('STOCK OES'!B:B,Table2[[#This Row],[Ich No]],'STOCK OES'!E:E)+SUMIF('STOCK SEALING'!B:B,Table2[[#This Row],[Ich No]],'STOCK SEALING'!E:E)))</f>
        <v/>
      </c>
      <c r="K294" s="170">
        <v>0</v>
      </c>
      <c r="L294" t="str">
        <f>IFERROR(Table2[[#This Row],[REST]]-Table2[[#This Row],[Result Scan]],"")</f>
        <v/>
      </c>
      <c r="M294" t="str">
        <f>IF(Table2[[#This Row],[Balance]]="","",IF(Table2[[#This Row],[Balance]]&gt;0,"Open","close"))</f>
        <v/>
      </c>
      <c r="N294" s="174" t="str">
        <f ca="1">IF(Q294=$R$1,Table2[[#This Row],[Status]],"")</f>
        <v/>
      </c>
      <c r="Q294" s="169" t="str">
        <f ca="1">IFERROR($Q$1-Table2[[#This Row],[Delivery Date]],"")</f>
        <v/>
      </c>
      <c r="S294" t="str">
        <f>IFERROR(VLOOKUP(Table2[[#This Row],[Customer Part No]],'ICH NO'!I:M,5,0),"")</f>
        <v/>
      </c>
      <c r="T294" t="str">
        <f>IF(AND(S294="ASSY",Table2[[#This Row],[Stock]]&gt;Table2[[#This Row],[REST]]),Table2[[#This Row],[REST]],Table2[[#This Row],[Stock]])</f>
        <v/>
      </c>
    </row>
    <row r="295" spans="1:20" x14ac:dyDescent="0.3">
      <c r="A295" s="170" t="str">
        <f>IF(Table2[[#This Row],[Customer Part No]]="","",ROW()-1)</f>
        <v/>
      </c>
      <c r="B295" s="170" t="str">
        <f>IF('ADM-PER LINE ITEM'!A296="","",'ADM-PER LINE ITEM'!A296)</f>
        <v/>
      </c>
      <c r="C295" s="171" t="str">
        <f>IF('ADM-PER LINE ITEM'!G296="","",'ADM-PER LINE ITEM'!G296)</f>
        <v/>
      </c>
      <c r="D295" s="170" t="str">
        <f>IF('ADM-PER LINE ITEM'!F296="","",'ADM-PER LINE ITEM'!F296)</f>
        <v/>
      </c>
      <c r="E295" s="203" t="str">
        <f>IF('ADM-PER LINE ITEM'!E296="","",'ADM-PER LINE ITEM'!E296)</f>
        <v/>
      </c>
      <c r="F295" s="31" t="str">
        <f>IF('ADM-PER LINE ITEM'!I296="","",'ADM-PER LINE ITEM'!I296)</f>
        <v/>
      </c>
      <c r="G295" s="172" t="str">
        <f>IF('ADM-PER LINE ITEM'!K296="","",'ADM-PER LINE ITEM'!K296)</f>
        <v/>
      </c>
      <c r="H295" s="170" t="str">
        <f>IF('ADM-PER LINE ITEM'!Q296="","",'ADM-PER LINE ITEM'!Q296)</f>
        <v/>
      </c>
      <c r="I295" s="170" t="str">
        <f>IF('ADM-PER LINE ITEM'!R296="","",'ADM-PER LINE ITEM'!R296)</f>
        <v/>
      </c>
      <c r="J295" s="174" t="str">
        <f>IF(Table2[[#This Row],[Ich No]]="","",(SUMIF('STOCK OES'!B:B,Table2[[#This Row],[Ich No]],'STOCK OES'!E:E)+SUMIF('STOCK SEALING'!B:B,Table2[[#This Row],[Ich No]],'STOCK SEALING'!E:E)))</f>
        <v/>
      </c>
      <c r="K295" s="170">
        <v>0</v>
      </c>
      <c r="L295" t="str">
        <f>IFERROR(Table2[[#This Row],[REST]]-Table2[[#This Row],[Result Scan]],"")</f>
        <v/>
      </c>
      <c r="M295" t="str">
        <f>IF(Table2[[#This Row],[Balance]]="","",IF(Table2[[#This Row],[Balance]]&gt;0,"Open","close"))</f>
        <v/>
      </c>
      <c r="N295" s="174" t="str">
        <f ca="1">IF(Q295=$R$1,Table2[[#This Row],[Status]],"")</f>
        <v/>
      </c>
      <c r="Q295" s="169" t="str">
        <f ca="1">IFERROR($Q$1-Table2[[#This Row],[Delivery Date]],"")</f>
        <v/>
      </c>
      <c r="S295" t="str">
        <f>IFERROR(VLOOKUP(Table2[[#This Row],[Customer Part No]],'ICH NO'!I:M,5,0),"")</f>
        <v/>
      </c>
      <c r="T295" t="str">
        <f>IF(AND(S295="ASSY",Table2[[#This Row],[Stock]]&gt;Table2[[#This Row],[REST]]),Table2[[#This Row],[REST]],Table2[[#This Row],[Stock]])</f>
        <v/>
      </c>
    </row>
    <row r="296" spans="1:20" x14ac:dyDescent="0.3">
      <c r="A296" s="170" t="str">
        <f>IF(Table2[[#This Row],[Customer Part No]]="","",ROW()-1)</f>
        <v/>
      </c>
      <c r="B296" s="170" t="str">
        <f>IF('ADM-PER LINE ITEM'!A297="","",'ADM-PER LINE ITEM'!A297)</f>
        <v/>
      </c>
      <c r="C296" s="171" t="str">
        <f>IF('ADM-PER LINE ITEM'!G297="","",'ADM-PER LINE ITEM'!G297)</f>
        <v/>
      </c>
      <c r="D296" s="170" t="str">
        <f>IF('ADM-PER LINE ITEM'!F297="","",'ADM-PER LINE ITEM'!F297)</f>
        <v/>
      </c>
      <c r="E296" s="203" t="str">
        <f>IF('ADM-PER LINE ITEM'!E297="","",'ADM-PER LINE ITEM'!E297)</f>
        <v/>
      </c>
      <c r="F296" s="31" t="str">
        <f>IF('ADM-PER LINE ITEM'!I297="","",'ADM-PER LINE ITEM'!I297)</f>
        <v/>
      </c>
      <c r="G296" s="172" t="str">
        <f>IF('ADM-PER LINE ITEM'!K297="","",'ADM-PER LINE ITEM'!K297)</f>
        <v/>
      </c>
      <c r="H296" s="170" t="str">
        <f>IF('ADM-PER LINE ITEM'!Q297="","",'ADM-PER LINE ITEM'!Q297)</f>
        <v/>
      </c>
      <c r="I296" s="170" t="str">
        <f>IF('ADM-PER LINE ITEM'!R297="","",'ADM-PER LINE ITEM'!R297)</f>
        <v/>
      </c>
      <c r="J296" s="174" t="str">
        <f>IF(Table2[[#This Row],[Ich No]]="","",(SUMIF('STOCK OES'!B:B,Table2[[#This Row],[Ich No]],'STOCK OES'!E:E)+SUMIF('STOCK SEALING'!B:B,Table2[[#This Row],[Ich No]],'STOCK SEALING'!E:E)))</f>
        <v/>
      </c>
      <c r="K296" s="170">
        <v>0</v>
      </c>
      <c r="L296" t="str">
        <f>IFERROR(Table2[[#This Row],[REST]]-Table2[[#This Row],[Result Scan]],"")</f>
        <v/>
      </c>
      <c r="M296" t="str">
        <f>IF(Table2[[#This Row],[Balance]]="","",IF(Table2[[#This Row],[Balance]]&gt;0,"Open","close"))</f>
        <v/>
      </c>
      <c r="N296" s="174" t="str">
        <f ca="1">IF(Q296=$R$1,Table2[[#This Row],[Status]],"")</f>
        <v/>
      </c>
      <c r="Q296" s="169" t="str">
        <f ca="1">IFERROR($Q$1-Table2[[#This Row],[Delivery Date]],"")</f>
        <v/>
      </c>
      <c r="S296" t="str">
        <f>IFERROR(VLOOKUP(Table2[[#This Row],[Customer Part No]],'ICH NO'!I:M,5,0),"")</f>
        <v/>
      </c>
      <c r="T296" t="str">
        <f>IF(AND(S296="ASSY",Table2[[#This Row],[Stock]]&gt;Table2[[#This Row],[REST]]),Table2[[#This Row],[REST]],Table2[[#This Row],[Stock]])</f>
        <v/>
      </c>
    </row>
    <row r="297" spans="1:20" x14ac:dyDescent="0.3">
      <c r="A297" s="170" t="str">
        <f>IF(Table2[[#This Row],[Customer Part No]]="","",ROW()-1)</f>
        <v/>
      </c>
      <c r="B297" s="170" t="str">
        <f>IF('ADM-PER LINE ITEM'!A298="","",'ADM-PER LINE ITEM'!A298)</f>
        <v/>
      </c>
      <c r="C297" s="171" t="str">
        <f>IF('ADM-PER LINE ITEM'!G298="","",'ADM-PER LINE ITEM'!G298)</f>
        <v/>
      </c>
      <c r="D297" s="170" t="str">
        <f>IF('ADM-PER LINE ITEM'!F298="","",'ADM-PER LINE ITEM'!F298)</f>
        <v/>
      </c>
      <c r="E297" s="203" t="str">
        <f>IF('ADM-PER LINE ITEM'!E298="","",'ADM-PER LINE ITEM'!E298)</f>
        <v/>
      </c>
      <c r="F297" s="31" t="str">
        <f>IF('ADM-PER LINE ITEM'!I298="","",'ADM-PER LINE ITEM'!I298)</f>
        <v/>
      </c>
      <c r="G297" s="172" t="str">
        <f>IF('ADM-PER LINE ITEM'!K298="","",'ADM-PER LINE ITEM'!K298)</f>
        <v/>
      </c>
      <c r="H297" s="170" t="str">
        <f>IF('ADM-PER LINE ITEM'!Q298="","",'ADM-PER LINE ITEM'!Q298)</f>
        <v/>
      </c>
      <c r="I297" s="170" t="str">
        <f>IF('ADM-PER LINE ITEM'!R298="","",'ADM-PER LINE ITEM'!R298)</f>
        <v/>
      </c>
      <c r="J297" s="174" t="str">
        <f>IF(Table2[[#This Row],[Ich No]]="","",(SUMIF('STOCK OES'!B:B,Table2[[#This Row],[Ich No]],'STOCK OES'!E:E)+SUMIF('STOCK SEALING'!B:B,Table2[[#This Row],[Ich No]],'STOCK SEALING'!E:E)))</f>
        <v/>
      </c>
      <c r="K297" s="170">
        <v>0</v>
      </c>
      <c r="L297" t="str">
        <f>IFERROR(Table2[[#This Row],[REST]]-Table2[[#This Row],[Result Scan]],"")</f>
        <v/>
      </c>
      <c r="M297" t="str">
        <f>IF(Table2[[#This Row],[Balance]]="","",IF(Table2[[#This Row],[Balance]]&gt;0,"Open","close"))</f>
        <v/>
      </c>
      <c r="N297" s="174" t="str">
        <f ca="1">IF(Q297=$R$1,Table2[[#This Row],[Status]],"")</f>
        <v/>
      </c>
      <c r="Q297" s="169" t="str">
        <f ca="1">IFERROR($Q$1-Table2[[#This Row],[Delivery Date]],"")</f>
        <v/>
      </c>
      <c r="S297" t="str">
        <f>IFERROR(VLOOKUP(Table2[[#This Row],[Customer Part No]],'ICH NO'!I:M,5,0),"")</f>
        <v/>
      </c>
      <c r="T297" t="str">
        <f>IF(AND(S297="ASSY",Table2[[#This Row],[Stock]]&gt;Table2[[#This Row],[REST]]),Table2[[#This Row],[REST]],Table2[[#This Row],[Stock]])</f>
        <v/>
      </c>
    </row>
    <row r="298" spans="1:20" x14ac:dyDescent="0.3">
      <c r="A298" s="170" t="str">
        <f>IF(Table2[[#This Row],[Customer Part No]]="","",ROW()-1)</f>
        <v/>
      </c>
      <c r="B298" s="170" t="str">
        <f>IF('ADM-PER LINE ITEM'!A299="","",'ADM-PER LINE ITEM'!A299)</f>
        <v/>
      </c>
      <c r="C298" s="171" t="str">
        <f>IF('ADM-PER LINE ITEM'!G299="","",'ADM-PER LINE ITEM'!G299)</f>
        <v/>
      </c>
      <c r="D298" s="170" t="str">
        <f>IF('ADM-PER LINE ITEM'!F299="","",'ADM-PER LINE ITEM'!F299)</f>
        <v/>
      </c>
      <c r="E298" s="203" t="str">
        <f>IF('ADM-PER LINE ITEM'!E299="","",'ADM-PER LINE ITEM'!E299)</f>
        <v/>
      </c>
      <c r="F298" s="31" t="str">
        <f>IF('ADM-PER LINE ITEM'!I299="","",'ADM-PER LINE ITEM'!I299)</f>
        <v/>
      </c>
      <c r="G298" s="172" t="str">
        <f>IF('ADM-PER LINE ITEM'!K299="","",'ADM-PER LINE ITEM'!K299)</f>
        <v/>
      </c>
      <c r="H298" s="170" t="str">
        <f>IF('ADM-PER LINE ITEM'!Q299="","",'ADM-PER LINE ITEM'!Q299)</f>
        <v/>
      </c>
      <c r="I298" s="170" t="str">
        <f>IF('ADM-PER LINE ITEM'!R299="","",'ADM-PER LINE ITEM'!R299)</f>
        <v/>
      </c>
      <c r="J298" s="174" t="str">
        <f>IF(Table2[[#This Row],[Ich No]]="","",(SUMIF('STOCK OES'!B:B,Table2[[#This Row],[Ich No]],'STOCK OES'!E:E)+SUMIF('STOCK SEALING'!B:B,Table2[[#This Row],[Ich No]],'STOCK SEALING'!E:E)))</f>
        <v/>
      </c>
      <c r="K298" s="170">
        <v>0</v>
      </c>
      <c r="L298" t="str">
        <f>IFERROR(Table2[[#This Row],[REST]]-Table2[[#This Row],[Result Scan]],"")</f>
        <v/>
      </c>
      <c r="M298" t="str">
        <f>IF(Table2[[#This Row],[Balance]]="","",IF(Table2[[#This Row],[Balance]]&gt;0,"Open","close"))</f>
        <v/>
      </c>
      <c r="N298" s="174" t="str">
        <f ca="1">IF(Q298=$R$1,Table2[[#This Row],[Status]],"")</f>
        <v/>
      </c>
      <c r="Q298" s="169" t="str">
        <f ca="1">IFERROR($Q$1-Table2[[#This Row],[Delivery Date]],"")</f>
        <v/>
      </c>
      <c r="S298" t="str">
        <f>IFERROR(VLOOKUP(Table2[[#This Row],[Customer Part No]],'ICH NO'!I:M,5,0),"")</f>
        <v/>
      </c>
      <c r="T298" t="str">
        <f>IF(AND(S298="ASSY",Table2[[#This Row],[Stock]]&gt;Table2[[#This Row],[REST]]),Table2[[#This Row],[REST]],Table2[[#This Row],[Stock]])</f>
        <v/>
      </c>
    </row>
    <row r="299" spans="1:20" x14ac:dyDescent="0.3">
      <c r="A299" s="170" t="str">
        <f>IF(Table2[[#This Row],[Customer Part No]]="","",ROW()-1)</f>
        <v/>
      </c>
      <c r="B299" s="170" t="str">
        <f>IF('ADM-PER LINE ITEM'!A300="","",'ADM-PER LINE ITEM'!A300)</f>
        <v/>
      </c>
      <c r="C299" s="171" t="str">
        <f>IF('ADM-PER LINE ITEM'!G300="","",'ADM-PER LINE ITEM'!G300)</f>
        <v/>
      </c>
      <c r="D299" s="170" t="str">
        <f>IF('ADM-PER LINE ITEM'!F300="","",'ADM-PER LINE ITEM'!F300)</f>
        <v/>
      </c>
      <c r="E299" s="203" t="str">
        <f>IF('ADM-PER LINE ITEM'!E300="","",'ADM-PER LINE ITEM'!E300)</f>
        <v/>
      </c>
      <c r="F299" s="31" t="str">
        <f>IF('ADM-PER LINE ITEM'!I300="","",'ADM-PER LINE ITEM'!I300)</f>
        <v/>
      </c>
      <c r="G299" s="172" t="str">
        <f>IF('ADM-PER LINE ITEM'!K300="","",'ADM-PER LINE ITEM'!K300)</f>
        <v/>
      </c>
      <c r="H299" s="170" t="str">
        <f>IF('ADM-PER LINE ITEM'!Q300="","",'ADM-PER LINE ITEM'!Q300)</f>
        <v/>
      </c>
      <c r="I299" s="170" t="str">
        <f>IF('ADM-PER LINE ITEM'!R300="","",'ADM-PER LINE ITEM'!R300)</f>
        <v/>
      </c>
      <c r="J299" s="174" t="str">
        <f>IF(Table2[[#This Row],[Ich No]]="","",(SUMIF('STOCK OES'!B:B,Table2[[#This Row],[Ich No]],'STOCK OES'!E:E)+SUMIF('STOCK SEALING'!B:B,Table2[[#This Row],[Ich No]],'STOCK SEALING'!E:E)))</f>
        <v/>
      </c>
      <c r="K299" s="170">
        <v>0</v>
      </c>
      <c r="L299" t="str">
        <f>IFERROR(Table2[[#This Row],[REST]]-Table2[[#This Row],[Result Scan]],"")</f>
        <v/>
      </c>
      <c r="M299" t="str">
        <f>IF(Table2[[#This Row],[Balance]]="","",IF(Table2[[#This Row],[Balance]]&gt;0,"Open","close"))</f>
        <v/>
      </c>
      <c r="N299" s="174" t="str">
        <f ca="1">IF(Q299=$R$1,Table2[[#This Row],[Status]],"")</f>
        <v/>
      </c>
      <c r="Q299" s="169" t="str">
        <f ca="1">IFERROR($Q$1-Table2[[#This Row],[Delivery Date]],"")</f>
        <v/>
      </c>
      <c r="S299" t="str">
        <f>IFERROR(VLOOKUP(Table2[[#This Row],[Customer Part No]],'ICH NO'!I:M,5,0),"")</f>
        <v/>
      </c>
      <c r="T299" t="str">
        <f>IF(AND(S299="ASSY",Table2[[#This Row],[Stock]]&gt;Table2[[#This Row],[REST]]),Table2[[#This Row],[REST]],Table2[[#This Row],[Stock]])</f>
        <v/>
      </c>
    </row>
    <row r="300" spans="1:20" x14ac:dyDescent="0.3">
      <c r="A300" s="170" t="str">
        <f>IF(Table2[[#This Row],[Customer Part No]]="","",ROW()-1)</f>
        <v/>
      </c>
      <c r="B300" s="170" t="str">
        <f>IF('ADM-PER LINE ITEM'!A301="","",'ADM-PER LINE ITEM'!A301)</f>
        <v/>
      </c>
      <c r="C300" s="171" t="str">
        <f>IF('ADM-PER LINE ITEM'!G301="","",'ADM-PER LINE ITEM'!G301)</f>
        <v/>
      </c>
      <c r="D300" s="170" t="str">
        <f>IF('ADM-PER LINE ITEM'!F301="","",'ADM-PER LINE ITEM'!F301)</f>
        <v/>
      </c>
      <c r="E300" s="203" t="str">
        <f>IF('ADM-PER LINE ITEM'!E301="","",'ADM-PER LINE ITEM'!E301)</f>
        <v/>
      </c>
      <c r="F300" s="31" t="str">
        <f>IF('ADM-PER LINE ITEM'!I301="","",'ADM-PER LINE ITEM'!I301)</f>
        <v/>
      </c>
      <c r="G300" s="172" t="str">
        <f>IF('ADM-PER LINE ITEM'!K301="","",'ADM-PER LINE ITEM'!K301)</f>
        <v/>
      </c>
      <c r="H300" s="170" t="str">
        <f>IF('ADM-PER LINE ITEM'!Q301="","",'ADM-PER LINE ITEM'!Q301)</f>
        <v/>
      </c>
      <c r="I300" s="170" t="str">
        <f>IF('ADM-PER LINE ITEM'!R301="","",'ADM-PER LINE ITEM'!R301)</f>
        <v/>
      </c>
      <c r="J300" s="174" t="str">
        <f>IF(Table2[[#This Row],[Ich No]]="","",(SUMIF('STOCK OES'!B:B,Table2[[#This Row],[Ich No]],'STOCK OES'!E:E)+SUMIF('STOCK SEALING'!B:B,Table2[[#This Row],[Ich No]],'STOCK SEALING'!E:E)))</f>
        <v/>
      </c>
      <c r="K300" s="170">
        <v>0</v>
      </c>
      <c r="L300" t="str">
        <f>IFERROR(Table2[[#This Row],[REST]]-Table2[[#This Row],[Result Scan]],"")</f>
        <v/>
      </c>
      <c r="M300" t="str">
        <f>IF(Table2[[#This Row],[Balance]]="","",IF(Table2[[#This Row],[Balance]]&gt;0,"Open","close"))</f>
        <v/>
      </c>
      <c r="N300" s="174" t="str">
        <f ca="1">IF(Q300=$R$1,Table2[[#This Row],[Status]],"")</f>
        <v/>
      </c>
      <c r="Q300" s="169" t="str">
        <f ca="1">IFERROR($Q$1-Table2[[#This Row],[Delivery Date]],"")</f>
        <v/>
      </c>
      <c r="S300" t="str">
        <f>IFERROR(VLOOKUP(Table2[[#This Row],[Customer Part No]],'ICH NO'!I:M,5,0),"")</f>
        <v/>
      </c>
      <c r="T300" t="str">
        <f>IF(AND(S300="ASSY",Table2[[#This Row],[Stock]]&gt;Table2[[#This Row],[REST]]),Table2[[#This Row],[REST]],Table2[[#This Row],[Stock]])</f>
        <v/>
      </c>
    </row>
    <row r="301" spans="1:20" x14ac:dyDescent="0.3">
      <c r="A301" s="170" t="str">
        <f>IF(Table2[[#This Row],[Customer Part No]]="","",ROW()-1)</f>
        <v/>
      </c>
      <c r="B301" s="170" t="str">
        <f>IF('ADM-PER LINE ITEM'!A302="","",'ADM-PER LINE ITEM'!A302)</f>
        <v/>
      </c>
      <c r="C301" s="171" t="str">
        <f>IF('ADM-PER LINE ITEM'!G302="","",'ADM-PER LINE ITEM'!G302)</f>
        <v/>
      </c>
      <c r="D301" s="170" t="str">
        <f>IF('ADM-PER LINE ITEM'!F302="","",'ADM-PER LINE ITEM'!F302)</f>
        <v/>
      </c>
      <c r="E301" s="203" t="str">
        <f>IF('ADM-PER LINE ITEM'!E302="","",'ADM-PER LINE ITEM'!E302)</f>
        <v/>
      </c>
      <c r="F301" s="31" t="str">
        <f>IF('ADM-PER LINE ITEM'!I302="","",'ADM-PER LINE ITEM'!I302)</f>
        <v/>
      </c>
      <c r="G301" s="172" t="str">
        <f>IF('ADM-PER LINE ITEM'!K302="","",'ADM-PER LINE ITEM'!K302)</f>
        <v/>
      </c>
      <c r="H301" s="170" t="str">
        <f>IF('ADM-PER LINE ITEM'!Q302="","",'ADM-PER LINE ITEM'!Q302)</f>
        <v/>
      </c>
      <c r="I301" s="170" t="str">
        <f>IF('ADM-PER LINE ITEM'!R302="","",'ADM-PER LINE ITEM'!R302)</f>
        <v/>
      </c>
      <c r="J301" s="174" t="str">
        <f>IF(Table2[[#This Row],[Ich No]]="","",(SUMIF('STOCK OES'!B:B,Table2[[#This Row],[Ich No]],'STOCK OES'!E:E)+SUMIF('STOCK SEALING'!B:B,Table2[[#This Row],[Ich No]],'STOCK SEALING'!E:E)))</f>
        <v/>
      </c>
      <c r="K301" s="170">
        <v>0</v>
      </c>
      <c r="L301" t="str">
        <f>IFERROR(Table2[[#This Row],[REST]]-Table2[[#This Row],[Result Scan]],"")</f>
        <v/>
      </c>
      <c r="M301" t="str">
        <f>IF(Table2[[#This Row],[Balance]]="","",IF(Table2[[#This Row],[Balance]]&gt;0,"Open","close"))</f>
        <v/>
      </c>
      <c r="N301" s="174" t="str">
        <f ca="1">IF(Q301=$R$1,Table2[[#This Row],[Status]],"")</f>
        <v/>
      </c>
      <c r="Q301" s="169" t="str">
        <f ca="1">IFERROR($Q$1-Table2[[#This Row],[Delivery Date]],"")</f>
        <v/>
      </c>
      <c r="S301" t="str">
        <f>IFERROR(VLOOKUP(Table2[[#This Row],[Customer Part No]],'ICH NO'!I:M,5,0),"")</f>
        <v/>
      </c>
      <c r="T301" t="str">
        <f>IF(AND(S301="ASSY",Table2[[#This Row],[Stock]]&gt;Table2[[#This Row],[REST]]),Table2[[#This Row],[REST]],Table2[[#This Row],[Stock]])</f>
        <v/>
      </c>
    </row>
    <row r="302" spans="1:20" x14ac:dyDescent="0.3">
      <c r="A302" s="170" t="str">
        <f>IF(Table2[[#This Row],[Customer Part No]]="","",ROW()-1)</f>
        <v/>
      </c>
      <c r="B302" s="170" t="str">
        <f>IF('ADM-PER LINE ITEM'!A303="","",'ADM-PER LINE ITEM'!A303)</f>
        <v/>
      </c>
      <c r="C302" s="171" t="str">
        <f>IF('ADM-PER LINE ITEM'!G303="","",'ADM-PER LINE ITEM'!G303)</f>
        <v/>
      </c>
      <c r="D302" s="170" t="str">
        <f>IF('ADM-PER LINE ITEM'!F303="","",'ADM-PER LINE ITEM'!F303)</f>
        <v/>
      </c>
      <c r="E302" s="203" t="str">
        <f>IF('ADM-PER LINE ITEM'!E303="","",'ADM-PER LINE ITEM'!E303)</f>
        <v/>
      </c>
      <c r="F302" s="31" t="str">
        <f>IF('ADM-PER LINE ITEM'!I303="","",'ADM-PER LINE ITEM'!I303)</f>
        <v/>
      </c>
      <c r="G302" s="172" t="str">
        <f>IF('ADM-PER LINE ITEM'!K303="","",'ADM-PER LINE ITEM'!K303)</f>
        <v/>
      </c>
      <c r="H302" s="170" t="str">
        <f>IF('ADM-PER LINE ITEM'!Q303="","",'ADM-PER LINE ITEM'!Q303)</f>
        <v/>
      </c>
      <c r="I302" s="170" t="str">
        <f>IF('ADM-PER LINE ITEM'!R303="","",'ADM-PER LINE ITEM'!R303)</f>
        <v/>
      </c>
      <c r="J302" s="174" t="str">
        <f>IF(Table2[[#This Row],[Ich No]]="","",(SUMIF('STOCK OES'!B:B,Table2[[#This Row],[Ich No]],'STOCK OES'!E:E)+SUMIF('STOCK SEALING'!B:B,Table2[[#This Row],[Ich No]],'STOCK SEALING'!E:E)))</f>
        <v/>
      </c>
      <c r="K302" s="170">
        <v>0</v>
      </c>
      <c r="L302" t="str">
        <f>IFERROR(Table2[[#This Row],[REST]]-Table2[[#This Row],[Result Scan]],"")</f>
        <v/>
      </c>
      <c r="M302" t="str">
        <f>IF(Table2[[#This Row],[Balance]]="","",IF(Table2[[#This Row],[Balance]]&gt;0,"Open","close"))</f>
        <v/>
      </c>
      <c r="N302" s="174" t="str">
        <f ca="1">IF(Q302=$R$1,Table2[[#This Row],[Status]],"")</f>
        <v/>
      </c>
      <c r="Q302" s="169" t="str">
        <f ca="1">IFERROR($Q$1-Table2[[#This Row],[Delivery Date]],"")</f>
        <v/>
      </c>
      <c r="S302" t="str">
        <f>IFERROR(VLOOKUP(Table2[[#This Row],[Customer Part No]],'ICH NO'!I:M,5,0),"")</f>
        <v/>
      </c>
      <c r="T302" t="str">
        <f>IF(AND(S302="ASSY",Table2[[#This Row],[Stock]]&gt;Table2[[#This Row],[REST]]),Table2[[#This Row],[REST]],Table2[[#This Row],[Stock]])</f>
        <v/>
      </c>
    </row>
    <row r="303" spans="1:20" x14ac:dyDescent="0.3">
      <c r="A303" s="170" t="str">
        <f>IF(Table2[[#This Row],[Customer Part No]]="","",ROW()-1)</f>
        <v/>
      </c>
      <c r="B303" s="170" t="str">
        <f>IF('ADM-PER LINE ITEM'!A304="","",'ADM-PER LINE ITEM'!A304)</f>
        <v/>
      </c>
      <c r="C303" s="171" t="str">
        <f>IF('ADM-PER LINE ITEM'!G304="","",'ADM-PER LINE ITEM'!G304)</f>
        <v/>
      </c>
      <c r="D303" s="170" t="str">
        <f>IF('ADM-PER LINE ITEM'!F304="","",'ADM-PER LINE ITEM'!F304)</f>
        <v/>
      </c>
      <c r="E303" s="203" t="str">
        <f>IF('ADM-PER LINE ITEM'!E304="","",'ADM-PER LINE ITEM'!E304)</f>
        <v/>
      </c>
      <c r="F303" s="31" t="str">
        <f>IF('ADM-PER LINE ITEM'!I304="","",'ADM-PER LINE ITEM'!I304)</f>
        <v/>
      </c>
      <c r="G303" s="172" t="str">
        <f>IF('ADM-PER LINE ITEM'!K304="","",'ADM-PER LINE ITEM'!K304)</f>
        <v/>
      </c>
      <c r="H303" s="170" t="str">
        <f>IF('ADM-PER LINE ITEM'!Q304="","",'ADM-PER LINE ITEM'!Q304)</f>
        <v/>
      </c>
      <c r="I303" s="170" t="str">
        <f>IF('ADM-PER LINE ITEM'!R304="","",'ADM-PER LINE ITEM'!R304)</f>
        <v/>
      </c>
      <c r="J303" s="174" t="str">
        <f>IF(Table2[[#This Row],[Ich No]]="","",(SUMIF('STOCK OES'!B:B,Table2[[#This Row],[Ich No]],'STOCK OES'!E:E)+SUMIF('STOCK SEALING'!B:B,Table2[[#This Row],[Ich No]],'STOCK SEALING'!E:E)))</f>
        <v/>
      </c>
      <c r="K303" s="170">
        <v>0</v>
      </c>
      <c r="L303" t="str">
        <f>IFERROR(Table2[[#This Row],[REST]]-Table2[[#This Row],[Result Scan]],"")</f>
        <v/>
      </c>
      <c r="M303" t="str">
        <f>IF(Table2[[#This Row],[Balance]]="","",IF(Table2[[#This Row],[Balance]]&gt;0,"Open","close"))</f>
        <v/>
      </c>
      <c r="N303" s="174" t="str">
        <f ca="1">IF(Q303=$R$1,Table2[[#This Row],[Status]],"")</f>
        <v/>
      </c>
      <c r="Q303" s="169" t="str">
        <f ca="1">IFERROR($Q$1-Table2[[#This Row],[Delivery Date]],"")</f>
        <v/>
      </c>
      <c r="S303" t="str">
        <f>IFERROR(VLOOKUP(Table2[[#This Row],[Customer Part No]],'ICH NO'!I:M,5,0),"")</f>
        <v/>
      </c>
      <c r="T303" t="str">
        <f>IF(AND(S303="ASSY",Table2[[#This Row],[Stock]]&gt;Table2[[#This Row],[REST]]),Table2[[#This Row],[REST]],Table2[[#This Row],[Stock]])</f>
        <v/>
      </c>
    </row>
    <row r="304" spans="1:20" x14ac:dyDescent="0.3">
      <c r="A304" s="170" t="str">
        <f>IF(Table2[[#This Row],[Customer Part No]]="","",ROW()-1)</f>
        <v/>
      </c>
      <c r="B304" s="170" t="str">
        <f>IF('ADM-PER LINE ITEM'!A305="","",'ADM-PER LINE ITEM'!A305)</f>
        <v/>
      </c>
      <c r="C304" s="171" t="str">
        <f>IF('ADM-PER LINE ITEM'!G305="","",'ADM-PER LINE ITEM'!G305)</f>
        <v/>
      </c>
      <c r="D304" s="170" t="str">
        <f>IF('ADM-PER LINE ITEM'!F305="","",'ADM-PER LINE ITEM'!F305)</f>
        <v/>
      </c>
      <c r="E304" s="203" t="str">
        <f>IF('ADM-PER LINE ITEM'!E305="","",'ADM-PER LINE ITEM'!E305)</f>
        <v/>
      </c>
      <c r="F304" s="31" t="str">
        <f>IF('ADM-PER LINE ITEM'!I305="","",'ADM-PER LINE ITEM'!I305)</f>
        <v/>
      </c>
      <c r="G304" s="172" t="str">
        <f>IF('ADM-PER LINE ITEM'!K305="","",'ADM-PER LINE ITEM'!K305)</f>
        <v/>
      </c>
      <c r="H304" s="170" t="str">
        <f>IF('ADM-PER LINE ITEM'!Q305="","",'ADM-PER LINE ITEM'!Q305)</f>
        <v/>
      </c>
      <c r="I304" s="170" t="str">
        <f>IF('ADM-PER LINE ITEM'!R305="","",'ADM-PER LINE ITEM'!R305)</f>
        <v/>
      </c>
      <c r="J304" s="174" t="str">
        <f>IF(Table2[[#This Row],[Ich No]]="","",(SUMIF('STOCK OES'!B:B,Table2[[#This Row],[Ich No]],'STOCK OES'!E:E)+SUMIF('STOCK SEALING'!B:B,Table2[[#This Row],[Ich No]],'STOCK SEALING'!E:E)))</f>
        <v/>
      </c>
      <c r="K304" s="170">
        <v>0</v>
      </c>
      <c r="L304" t="str">
        <f>IFERROR(Table2[[#This Row],[REST]]-Table2[[#This Row],[Result Scan]],"")</f>
        <v/>
      </c>
      <c r="M304" t="str">
        <f>IF(Table2[[#This Row],[Balance]]="","",IF(Table2[[#This Row],[Balance]]&gt;0,"Open","close"))</f>
        <v/>
      </c>
      <c r="N304" s="174" t="str">
        <f ca="1">IF(Q304=$R$1,Table2[[#This Row],[Status]],"")</f>
        <v/>
      </c>
      <c r="Q304" s="169" t="str">
        <f ca="1">IFERROR($Q$1-Table2[[#This Row],[Delivery Date]],"")</f>
        <v/>
      </c>
      <c r="S304" t="str">
        <f>IFERROR(VLOOKUP(Table2[[#This Row],[Customer Part No]],'ICH NO'!I:M,5,0),"")</f>
        <v/>
      </c>
      <c r="T304" t="str">
        <f>IF(AND(S304="ASSY",Table2[[#This Row],[Stock]]&gt;Table2[[#This Row],[REST]]),Table2[[#This Row],[REST]],Table2[[#This Row],[Stock]])</f>
        <v/>
      </c>
    </row>
    <row r="305" spans="1:20" x14ac:dyDescent="0.3">
      <c r="A305" s="170" t="str">
        <f>IF(Table2[[#This Row],[Customer Part No]]="","",ROW()-1)</f>
        <v/>
      </c>
      <c r="B305" s="170" t="str">
        <f>IF('ADM-PER LINE ITEM'!A306="","",'ADM-PER LINE ITEM'!A306)</f>
        <v/>
      </c>
      <c r="C305" s="171" t="str">
        <f>IF('ADM-PER LINE ITEM'!G306="","",'ADM-PER LINE ITEM'!G306)</f>
        <v/>
      </c>
      <c r="D305" s="170" t="str">
        <f>IF('ADM-PER LINE ITEM'!F306="","",'ADM-PER LINE ITEM'!F306)</f>
        <v/>
      </c>
      <c r="E305" s="203" t="str">
        <f>IF('ADM-PER LINE ITEM'!E306="","",'ADM-PER LINE ITEM'!E306)</f>
        <v/>
      </c>
      <c r="F305" s="31" t="str">
        <f>IF('ADM-PER LINE ITEM'!I306="","",'ADM-PER LINE ITEM'!I306)</f>
        <v/>
      </c>
      <c r="G305" s="172" t="str">
        <f>IF('ADM-PER LINE ITEM'!K306="","",'ADM-PER LINE ITEM'!K306)</f>
        <v/>
      </c>
      <c r="H305" s="170" t="str">
        <f>IF('ADM-PER LINE ITEM'!Q306="","",'ADM-PER LINE ITEM'!Q306)</f>
        <v/>
      </c>
      <c r="I305" s="170" t="str">
        <f>IF('ADM-PER LINE ITEM'!R306="","",'ADM-PER LINE ITEM'!R306)</f>
        <v/>
      </c>
      <c r="J305" s="174" t="str">
        <f>IF(Table2[[#This Row],[Ich No]]="","",(SUMIF('STOCK OES'!B:B,Table2[[#This Row],[Ich No]],'STOCK OES'!E:E)+SUMIF('STOCK SEALING'!B:B,Table2[[#This Row],[Ich No]],'STOCK SEALING'!E:E)))</f>
        <v/>
      </c>
      <c r="K305" s="170">
        <v>0</v>
      </c>
      <c r="L305" t="str">
        <f>IFERROR(Table2[[#This Row],[REST]]-Table2[[#This Row],[Result Scan]],"")</f>
        <v/>
      </c>
      <c r="M305" t="str">
        <f>IF(Table2[[#This Row],[Balance]]="","",IF(Table2[[#This Row],[Balance]]&gt;0,"Open","close"))</f>
        <v/>
      </c>
      <c r="N305" s="174" t="str">
        <f ca="1">IF(Q305=$R$1,Table2[[#This Row],[Status]],"")</f>
        <v/>
      </c>
      <c r="Q305" s="169" t="str">
        <f ca="1">IFERROR($Q$1-Table2[[#This Row],[Delivery Date]],"")</f>
        <v/>
      </c>
      <c r="S305" t="str">
        <f>IFERROR(VLOOKUP(Table2[[#This Row],[Customer Part No]],'ICH NO'!I:M,5,0),"")</f>
        <v/>
      </c>
      <c r="T305" t="str">
        <f>IF(AND(S305="ASSY",Table2[[#This Row],[Stock]]&gt;Table2[[#This Row],[REST]]),Table2[[#This Row],[REST]],Table2[[#This Row],[Stock]])</f>
        <v/>
      </c>
    </row>
    <row r="306" spans="1:20" x14ac:dyDescent="0.3">
      <c r="A306" s="170" t="str">
        <f>IF(Table2[[#This Row],[Customer Part No]]="","",ROW()-1)</f>
        <v/>
      </c>
      <c r="B306" s="170" t="str">
        <f>IF('ADM-PER LINE ITEM'!A307="","",'ADM-PER LINE ITEM'!A307)</f>
        <v/>
      </c>
      <c r="C306" s="171" t="str">
        <f>IF('ADM-PER LINE ITEM'!G307="","",'ADM-PER LINE ITEM'!G307)</f>
        <v/>
      </c>
      <c r="D306" s="170" t="str">
        <f>IF('ADM-PER LINE ITEM'!F307="","",'ADM-PER LINE ITEM'!F307)</f>
        <v/>
      </c>
      <c r="E306" s="203" t="str">
        <f>IF('ADM-PER LINE ITEM'!E307="","",'ADM-PER LINE ITEM'!E307)</f>
        <v/>
      </c>
      <c r="F306" s="31" t="str">
        <f>IF('ADM-PER LINE ITEM'!I307="","",'ADM-PER LINE ITEM'!I307)</f>
        <v/>
      </c>
      <c r="G306" s="172" t="str">
        <f>IF('ADM-PER LINE ITEM'!K307="","",'ADM-PER LINE ITEM'!K307)</f>
        <v/>
      </c>
      <c r="H306" s="170" t="str">
        <f>IF('ADM-PER LINE ITEM'!Q307="","",'ADM-PER LINE ITEM'!Q307)</f>
        <v/>
      </c>
      <c r="I306" s="170" t="str">
        <f>IF('ADM-PER LINE ITEM'!R307="","",'ADM-PER LINE ITEM'!R307)</f>
        <v/>
      </c>
      <c r="J306" s="174" t="str">
        <f>IF(Table2[[#This Row],[Ich No]]="","",(SUMIF('STOCK OES'!B:B,Table2[[#This Row],[Ich No]],'STOCK OES'!E:E)+SUMIF('STOCK SEALING'!B:B,Table2[[#This Row],[Ich No]],'STOCK SEALING'!E:E)))</f>
        <v/>
      </c>
      <c r="K306" s="170">
        <v>0</v>
      </c>
      <c r="L306" t="str">
        <f>IFERROR(Table2[[#This Row],[REST]]-Table2[[#This Row],[Result Scan]],"")</f>
        <v/>
      </c>
      <c r="M306" t="str">
        <f>IF(Table2[[#This Row],[Balance]]="","",IF(Table2[[#This Row],[Balance]]&gt;0,"Open","close"))</f>
        <v/>
      </c>
      <c r="N306" s="174" t="str">
        <f ca="1">IF(Q306=$R$1,Table2[[#This Row],[Status]],"")</f>
        <v/>
      </c>
      <c r="Q306" s="169" t="str">
        <f ca="1">IFERROR($Q$1-Table2[[#This Row],[Delivery Date]],"")</f>
        <v/>
      </c>
      <c r="S306" t="str">
        <f>IFERROR(VLOOKUP(Table2[[#This Row],[Customer Part No]],'ICH NO'!I:M,5,0),"")</f>
        <v/>
      </c>
      <c r="T306" t="str">
        <f>IF(AND(S306="ASSY",Table2[[#This Row],[Stock]]&gt;Table2[[#This Row],[REST]]),Table2[[#This Row],[REST]],Table2[[#This Row],[Stock]])</f>
        <v/>
      </c>
    </row>
    <row r="307" spans="1:20" x14ac:dyDescent="0.3">
      <c r="A307" s="170" t="str">
        <f>IF(Table2[[#This Row],[Customer Part No]]="","",ROW()-1)</f>
        <v/>
      </c>
      <c r="B307" s="170" t="str">
        <f>IF('ADM-PER LINE ITEM'!A308="","",'ADM-PER LINE ITEM'!A308)</f>
        <v/>
      </c>
      <c r="C307" s="171" t="str">
        <f>IF('ADM-PER LINE ITEM'!G308="","",'ADM-PER LINE ITEM'!G308)</f>
        <v/>
      </c>
      <c r="D307" s="170" t="str">
        <f>IF('ADM-PER LINE ITEM'!F308="","",'ADM-PER LINE ITEM'!F308)</f>
        <v/>
      </c>
      <c r="E307" s="203" t="str">
        <f>IF('ADM-PER LINE ITEM'!E308="","",'ADM-PER LINE ITEM'!E308)</f>
        <v/>
      </c>
      <c r="F307" s="31" t="str">
        <f>IF('ADM-PER LINE ITEM'!I308="","",'ADM-PER LINE ITEM'!I308)</f>
        <v/>
      </c>
      <c r="G307" s="172" t="str">
        <f>IF('ADM-PER LINE ITEM'!K308="","",'ADM-PER LINE ITEM'!K308)</f>
        <v/>
      </c>
      <c r="H307" s="170" t="str">
        <f>IF('ADM-PER LINE ITEM'!Q308="","",'ADM-PER LINE ITEM'!Q308)</f>
        <v/>
      </c>
      <c r="I307" s="170" t="str">
        <f>IF('ADM-PER LINE ITEM'!R308="","",'ADM-PER LINE ITEM'!R308)</f>
        <v/>
      </c>
      <c r="J307" s="174" t="str">
        <f>IF(Table2[[#This Row],[Ich No]]="","",(SUMIF('STOCK OES'!B:B,Table2[[#This Row],[Ich No]],'STOCK OES'!E:E)+SUMIF('STOCK SEALING'!B:B,Table2[[#This Row],[Ich No]],'STOCK SEALING'!E:E)))</f>
        <v/>
      </c>
      <c r="K307" s="170">
        <v>0</v>
      </c>
      <c r="L307" t="str">
        <f>IFERROR(Table2[[#This Row],[REST]]-Table2[[#This Row],[Result Scan]],"")</f>
        <v/>
      </c>
      <c r="M307" t="str">
        <f>IF(Table2[[#This Row],[Balance]]="","",IF(Table2[[#This Row],[Balance]]&gt;0,"Open","close"))</f>
        <v/>
      </c>
      <c r="N307" s="174" t="str">
        <f ca="1">IF(Q307=$R$1,Table2[[#This Row],[Status]],"")</f>
        <v/>
      </c>
      <c r="Q307" s="169" t="str">
        <f ca="1">IFERROR($Q$1-Table2[[#This Row],[Delivery Date]],"")</f>
        <v/>
      </c>
      <c r="S307" t="str">
        <f>IFERROR(VLOOKUP(Table2[[#This Row],[Customer Part No]],'ICH NO'!I:M,5,0),"")</f>
        <v/>
      </c>
      <c r="T307" t="str">
        <f>IF(AND(S307="ASSY",Table2[[#This Row],[Stock]]&gt;Table2[[#This Row],[REST]]),Table2[[#This Row],[REST]],Table2[[#This Row],[Stock]])</f>
        <v/>
      </c>
    </row>
    <row r="308" spans="1:20" x14ac:dyDescent="0.3">
      <c r="A308" s="170" t="str">
        <f>IF(Table2[[#This Row],[Customer Part No]]="","",ROW()-1)</f>
        <v/>
      </c>
      <c r="B308" s="170" t="str">
        <f>IF('ADM-PER LINE ITEM'!A309="","",'ADM-PER LINE ITEM'!A309)</f>
        <v/>
      </c>
      <c r="C308" s="171" t="str">
        <f>IF('ADM-PER LINE ITEM'!G309="","",'ADM-PER LINE ITEM'!G309)</f>
        <v/>
      </c>
      <c r="D308" s="170" t="str">
        <f>IF('ADM-PER LINE ITEM'!F309="","",'ADM-PER LINE ITEM'!F309)</f>
        <v/>
      </c>
      <c r="E308" s="203" t="str">
        <f>IF('ADM-PER LINE ITEM'!E309="","",'ADM-PER LINE ITEM'!E309)</f>
        <v/>
      </c>
      <c r="F308" s="31" t="str">
        <f>IF('ADM-PER LINE ITEM'!I309="","",'ADM-PER LINE ITEM'!I309)</f>
        <v/>
      </c>
      <c r="G308" s="172" t="str">
        <f>IF('ADM-PER LINE ITEM'!K309="","",'ADM-PER LINE ITEM'!K309)</f>
        <v/>
      </c>
      <c r="H308" s="170" t="str">
        <f>IF('ADM-PER LINE ITEM'!Q309="","",'ADM-PER LINE ITEM'!Q309)</f>
        <v/>
      </c>
      <c r="I308" s="170" t="str">
        <f>IF('ADM-PER LINE ITEM'!R309="","",'ADM-PER LINE ITEM'!R309)</f>
        <v/>
      </c>
      <c r="J308" s="174" t="str">
        <f>IF(Table2[[#This Row],[Ich No]]="","",(SUMIF('STOCK OES'!B:B,Table2[[#This Row],[Ich No]],'STOCK OES'!E:E)+SUMIF('STOCK SEALING'!B:B,Table2[[#This Row],[Ich No]],'STOCK SEALING'!E:E)))</f>
        <v/>
      </c>
      <c r="K308" s="170">
        <v>0</v>
      </c>
      <c r="L308" t="str">
        <f>IFERROR(Table2[[#This Row],[REST]]-Table2[[#This Row],[Result Scan]],"")</f>
        <v/>
      </c>
      <c r="M308" t="str">
        <f>IF(Table2[[#This Row],[Balance]]="","",IF(Table2[[#This Row],[Balance]]&gt;0,"Open","close"))</f>
        <v/>
      </c>
      <c r="N308" s="174" t="str">
        <f ca="1">IF(Q308=$R$1,Table2[[#This Row],[Status]],"")</f>
        <v/>
      </c>
      <c r="Q308" s="169" t="str">
        <f ca="1">IFERROR($Q$1-Table2[[#This Row],[Delivery Date]],"")</f>
        <v/>
      </c>
      <c r="S308" t="str">
        <f>IFERROR(VLOOKUP(Table2[[#This Row],[Customer Part No]],'ICH NO'!I:M,5,0),"")</f>
        <v/>
      </c>
      <c r="T308" t="str">
        <f>IF(AND(S308="ASSY",Table2[[#This Row],[Stock]]&gt;Table2[[#This Row],[REST]]),Table2[[#This Row],[REST]],Table2[[#This Row],[Stock]])</f>
        <v/>
      </c>
    </row>
    <row r="309" spans="1:20" x14ac:dyDescent="0.3">
      <c r="A309" s="170" t="str">
        <f>IF(Table2[[#This Row],[Customer Part No]]="","",ROW()-1)</f>
        <v/>
      </c>
      <c r="B309" s="170" t="str">
        <f>IF('ADM-PER LINE ITEM'!A310="","",'ADM-PER LINE ITEM'!A310)</f>
        <v/>
      </c>
      <c r="C309" s="171" t="str">
        <f>IF('ADM-PER LINE ITEM'!G310="","",'ADM-PER LINE ITEM'!G310)</f>
        <v/>
      </c>
      <c r="D309" s="170" t="str">
        <f>IF('ADM-PER LINE ITEM'!F310="","",'ADM-PER LINE ITEM'!F310)</f>
        <v/>
      </c>
      <c r="E309" s="203" t="str">
        <f>IF('ADM-PER LINE ITEM'!E310="","",'ADM-PER LINE ITEM'!E310)</f>
        <v/>
      </c>
      <c r="F309" s="31" t="str">
        <f>IF('ADM-PER LINE ITEM'!I310="","",'ADM-PER LINE ITEM'!I310)</f>
        <v/>
      </c>
      <c r="G309" s="172" t="str">
        <f>IF('ADM-PER LINE ITEM'!K310="","",'ADM-PER LINE ITEM'!K310)</f>
        <v/>
      </c>
      <c r="H309" s="170" t="str">
        <f>IF('ADM-PER LINE ITEM'!Q310="","",'ADM-PER LINE ITEM'!Q310)</f>
        <v/>
      </c>
      <c r="I309" s="170" t="str">
        <f>IF('ADM-PER LINE ITEM'!R310="","",'ADM-PER LINE ITEM'!R310)</f>
        <v/>
      </c>
      <c r="J309" s="174" t="str">
        <f>IF(Table2[[#This Row],[Ich No]]="","",(SUMIF('STOCK OES'!B:B,Table2[[#This Row],[Ich No]],'STOCK OES'!E:E)+SUMIF('STOCK SEALING'!B:B,Table2[[#This Row],[Ich No]],'STOCK SEALING'!E:E)))</f>
        <v/>
      </c>
      <c r="K309" s="170">
        <v>0</v>
      </c>
      <c r="L309" t="str">
        <f>IFERROR(Table2[[#This Row],[REST]]-Table2[[#This Row],[Result Scan]],"")</f>
        <v/>
      </c>
      <c r="M309" t="str">
        <f>IF(Table2[[#This Row],[Balance]]="","",IF(Table2[[#This Row],[Balance]]&gt;0,"Open","close"))</f>
        <v/>
      </c>
      <c r="N309" s="174" t="str">
        <f ca="1">IF(Q309=$R$1,Table2[[#This Row],[Status]],"")</f>
        <v/>
      </c>
      <c r="Q309" s="169" t="str">
        <f ca="1">IFERROR($Q$1-Table2[[#This Row],[Delivery Date]],"")</f>
        <v/>
      </c>
      <c r="S309" t="str">
        <f>IFERROR(VLOOKUP(Table2[[#This Row],[Customer Part No]],'ICH NO'!I:M,5,0),"")</f>
        <v/>
      </c>
      <c r="T309" t="str">
        <f>IF(AND(S309="ASSY",Table2[[#This Row],[Stock]]&gt;Table2[[#This Row],[REST]]),Table2[[#This Row],[REST]],Table2[[#This Row],[Stock]])</f>
        <v/>
      </c>
    </row>
    <row r="310" spans="1:20" x14ac:dyDescent="0.3">
      <c r="A310" s="170" t="str">
        <f>IF(Table2[[#This Row],[Customer Part No]]="","",ROW()-1)</f>
        <v/>
      </c>
      <c r="B310" s="170" t="str">
        <f>IF('ADM-PER LINE ITEM'!A311="","",'ADM-PER LINE ITEM'!A311)</f>
        <v/>
      </c>
      <c r="C310" s="171" t="str">
        <f>IF('ADM-PER LINE ITEM'!G311="","",'ADM-PER LINE ITEM'!G311)</f>
        <v/>
      </c>
      <c r="D310" s="170" t="str">
        <f>IF('ADM-PER LINE ITEM'!F311="","",'ADM-PER LINE ITEM'!F311)</f>
        <v/>
      </c>
      <c r="E310" s="203" t="str">
        <f>IF('ADM-PER LINE ITEM'!E311="","",'ADM-PER LINE ITEM'!E311)</f>
        <v/>
      </c>
      <c r="F310" s="31" t="str">
        <f>IF('ADM-PER LINE ITEM'!I311="","",'ADM-PER LINE ITEM'!I311)</f>
        <v/>
      </c>
      <c r="G310" s="172" t="str">
        <f>IF('ADM-PER LINE ITEM'!K311="","",'ADM-PER LINE ITEM'!K311)</f>
        <v/>
      </c>
      <c r="H310" s="170" t="str">
        <f>IF('ADM-PER LINE ITEM'!Q311="","",'ADM-PER LINE ITEM'!Q311)</f>
        <v/>
      </c>
      <c r="I310" s="170" t="str">
        <f>IF('ADM-PER LINE ITEM'!R311="","",'ADM-PER LINE ITEM'!R311)</f>
        <v/>
      </c>
      <c r="J310" s="174" t="str">
        <f>IF(Table2[[#This Row],[Ich No]]="","",(SUMIF('STOCK OES'!B:B,Table2[[#This Row],[Ich No]],'STOCK OES'!E:E)+SUMIF('STOCK SEALING'!B:B,Table2[[#This Row],[Ich No]],'STOCK SEALING'!E:E)))</f>
        <v/>
      </c>
      <c r="K310" s="170">
        <v>0</v>
      </c>
      <c r="L310" t="str">
        <f>IFERROR(Table2[[#This Row],[REST]]-Table2[[#This Row],[Result Scan]],"")</f>
        <v/>
      </c>
      <c r="M310" t="str">
        <f>IF(Table2[[#This Row],[Balance]]="","",IF(Table2[[#This Row],[Balance]]&gt;0,"Open","close"))</f>
        <v/>
      </c>
      <c r="N310" s="174" t="str">
        <f ca="1">IF(Q310=$R$1,Table2[[#This Row],[Status]],"")</f>
        <v/>
      </c>
      <c r="Q310" s="169" t="str">
        <f ca="1">IFERROR($Q$1-Table2[[#This Row],[Delivery Date]],"")</f>
        <v/>
      </c>
      <c r="S310" t="str">
        <f>IFERROR(VLOOKUP(Table2[[#This Row],[Customer Part No]],'ICH NO'!I:M,5,0),"")</f>
        <v/>
      </c>
      <c r="T310" t="str">
        <f>IF(AND(S310="ASSY",Table2[[#This Row],[Stock]]&gt;Table2[[#This Row],[REST]]),Table2[[#This Row],[REST]],Table2[[#This Row],[Stock]])</f>
        <v/>
      </c>
    </row>
    <row r="311" spans="1:20" x14ac:dyDescent="0.3">
      <c r="A311" s="170" t="str">
        <f>IF(Table2[[#This Row],[Customer Part No]]="","",ROW()-1)</f>
        <v/>
      </c>
      <c r="B311" s="170" t="str">
        <f>IF('ADM-PER LINE ITEM'!A312="","",'ADM-PER LINE ITEM'!A312)</f>
        <v/>
      </c>
      <c r="C311" s="171" t="str">
        <f>IF('ADM-PER LINE ITEM'!G312="","",'ADM-PER LINE ITEM'!G312)</f>
        <v/>
      </c>
      <c r="D311" s="170" t="str">
        <f>IF('ADM-PER LINE ITEM'!F312="","",'ADM-PER LINE ITEM'!F312)</f>
        <v/>
      </c>
      <c r="E311" s="203" t="str">
        <f>IF('ADM-PER LINE ITEM'!E312="","",'ADM-PER LINE ITEM'!E312)</f>
        <v/>
      </c>
      <c r="F311" s="31" t="str">
        <f>IF('ADM-PER LINE ITEM'!I312="","",'ADM-PER LINE ITEM'!I312)</f>
        <v/>
      </c>
      <c r="G311" s="172" t="str">
        <f>IF('ADM-PER LINE ITEM'!K312="","",'ADM-PER LINE ITEM'!K312)</f>
        <v/>
      </c>
      <c r="H311" s="170" t="str">
        <f>IF('ADM-PER LINE ITEM'!Q312="","",'ADM-PER LINE ITEM'!Q312)</f>
        <v/>
      </c>
      <c r="I311" s="170" t="str">
        <f>IF('ADM-PER LINE ITEM'!R312="","",'ADM-PER LINE ITEM'!R312)</f>
        <v/>
      </c>
      <c r="J311" s="174" t="str">
        <f>IF(Table2[[#This Row],[Ich No]]="","",(SUMIF('STOCK OES'!B:B,Table2[[#This Row],[Ich No]],'STOCK OES'!E:E)+SUMIF('STOCK SEALING'!B:B,Table2[[#This Row],[Ich No]],'STOCK SEALING'!E:E)))</f>
        <v/>
      </c>
      <c r="K311" s="170">
        <v>0</v>
      </c>
      <c r="L311" t="str">
        <f>IFERROR(Table2[[#This Row],[REST]]-Table2[[#This Row],[Result Scan]],"")</f>
        <v/>
      </c>
      <c r="M311" t="str">
        <f>IF(Table2[[#This Row],[Balance]]="","",IF(Table2[[#This Row],[Balance]]&gt;0,"Open","close"))</f>
        <v/>
      </c>
      <c r="N311" s="174" t="str">
        <f ca="1">IF(Q311=$R$1,Table2[[#This Row],[Status]],"")</f>
        <v/>
      </c>
      <c r="Q311" s="169" t="str">
        <f ca="1">IFERROR($Q$1-Table2[[#This Row],[Delivery Date]],"")</f>
        <v/>
      </c>
      <c r="S311" t="str">
        <f>IFERROR(VLOOKUP(Table2[[#This Row],[Customer Part No]],'ICH NO'!I:M,5,0),"")</f>
        <v/>
      </c>
      <c r="T311" t="str">
        <f>IF(AND(S311="ASSY",Table2[[#This Row],[Stock]]&gt;Table2[[#This Row],[REST]]),Table2[[#This Row],[REST]],Table2[[#This Row],[Stock]])</f>
        <v/>
      </c>
    </row>
    <row r="312" spans="1:20" x14ac:dyDescent="0.3">
      <c r="A312" s="170" t="str">
        <f>IF(Table2[[#This Row],[Customer Part No]]="","",ROW()-1)</f>
        <v/>
      </c>
      <c r="B312" s="170" t="str">
        <f>IF('ADM-PER LINE ITEM'!A313="","",'ADM-PER LINE ITEM'!A313)</f>
        <v/>
      </c>
      <c r="C312" s="171" t="str">
        <f>IF('ADM-PER LINE ITEM'!G313="","",'ADM-PER LINE ITEM'!G313)</f>
        <v/>
      </c>
      <c r="D312" s="170" t="str">
        <f>IF('ADM-PER LINE ITEM'!F313="","",'ADM-PER LINE ITEM'!F313)</f>
        <v/>
      </c>
      <c r="E312" s="203" t="str">
        <f>IF('ADM-PER LINE ITEM'!E313="","",'ADM-PER LINE ITEM'!E313)</f>
        <v/>
      </c>
      <c r="F312" s="31" t="str">
        <f>IF('ADM-PER LINE ITEM'!I313="","",'ADM-PER LINE ITEM'!I313)</f>
        <v/>
      </c>
      <c r="G312" s="172" t="str">
        <f>IF('ADM-PER LINE ITEM'!K313="","",'ADM-PER LINE ITEM'!K313)</f>
        <v/>
      </c>
      <c r="H312" s="170" t="str">
        <f>IF('ADM-PER LINE ITEM'!Q313="","",'ADM-PER LINE ITEM'!Q313)</f>
        <v/>
      </c>
      <c r="I312" s="170" t="str">
        <f>IF('ADM-PER LINE ITEM'!R313="","",'ADM-PER LINE ITEM'!R313)</f>
        <v/>
      </c>
      <c r="J312" s="174" t="str">
        <f>IF(Table2[[#This Row],[Ich No]]="","",(SUMIF('STOCK OES'!B:B,Table2[[#This Row],[Ich No]],'STOCK OES'!E:E)+SUMIF('STOCK SEALING'!B:B,Table2[[#This Row],[Ich No]],'STOCK SEALING'!E:E)))</f>
        <v/>
      </c>
      <c r="K312" s="170">
        <v>0</v>
      </c>
      <c r="L312" t="str">
        <f>IFERROR(Table2[[#This Row],[REST]]-Table2[[#This Row],[Result Scan]],"")</f>
        <v/>
      </c>
      <c r="M312" t="str">
        <f>IF(Table2[[#This Row],[Balance]]="","",IF(Table2[[#This Row],[Balance]]&gt;0,"Open","close"))</f>
        <v/>
      </c>
      <c r="N312" s="174" t="str">
        <f ca="1">IF(Q312=$R$1,Table2[[#This Row],[Status]],"")</f>
        <v/>
      </c>
      <c r="Q312" s="169" t="str">
        <f ca="1">IFERROR($Q$1-Table2[[#This Row],[Delivery Date]],"")</f>
        <v/>
      </c>
      <c r="S312" t="str">
        <f>IFERROR(VLOOKUP(Table2[[#This Row],[Customer Part No]],'ICH NO'!I:M,5,0),"")</f>
        <v/>
      </c>
      <c r="T312" t="str">
        <f>IF(AND(S312="ASSY",Table2[[#This Row],[Stock]]&gt;Table2[[#This Row],[REST]]),Table2[[#This Row],[REST]],Table2[[#This Row],[Stock]])</f>
        <v/>
      </c>
    </row>
    <row r="313" spans="1:20" x14ac:dyDescent="0.3">
      <c r="A313" s="170" t="str">
        <f>IF(Table2[[#This Row],[Customer Part No]]="","",ROW()-1)</f>
        <v/>
      </c>
      <c r="B313" s="170" t="str">
        <f>IF('ADM-PER LINE ITEM'!A314="","",'ADM-PER LINE ITEM'!A314)</f>
        <v/>
      </c>
      <c r="C313" s="171" t="str">
        <f>IF('ADM-PER LINE ITEM'!G314="","",'ADM-PER LINE ITEM'!G314)</f>
        <v/>
      </c>
      <c r="D313" s="170" t="str">
        <f>IF('ADM-PER LINE ITEM'!F314="","",'ADM-PER LINE ITEM'!F314)</f>
        <v/>
      </c>
      <c r="E313" s="203" t="str">
        <f>IF('ADM-PER LINE ITEM'!E314="","",'ADM-PER LINE ITEM'!E314)</f>
        <v/>
      </c>
      <c r="F313" s="31" t="str">
        <f>IF('ADM-PER LINE ITEM'!I314="","",'ADM-PER LINE ITEM'!I314)</f>
        <v/>
      </c>
      <c r="G313" s="172" t="str">
        <f>IF('ADM-PER LINE ITEM'!K314="","",'ADM-PER LINE ITEM'!K314)</f>
        <v/>
      </c>
      <c r="H313" s="170" t="str">
        <f>IF('ADM-PER LINE ITEM'!Q314="","",'ADM-PER LINE ITEM'!Q314)</f>
        <v/>
      </c>
      <c r="I313" s="170" t="str">
        <f>IF('ADM-PER LINE ITEM'!R314="","",'ADM-PER LINE ITEM'!R314)</f>
        <v/>
      </c>
      <c r="J313" s="174" t="str">
        <f>IF(Table2[[#This Row],[Ich No]]="","",(SUMIF('STOCK OES'!B:B,Table2[[#This Row],[Ich No]],'STOCK OES'!E:E)+SUMIF('STOCK SEALING'!B:B,Table2[[#This Row],[Ich No]],'STOCK SEALING'!E:E)))</f>
        <v/>
      </c>
      <c r="K313" s="170">
        <v>0</v>
      </c>
      <c r="L313" t="str">
        <f>IFERROR(Table2[[#This Row],[REST]]-Table2[[#This Row],[Result Scan]],"")</f>
        <v/>
      </c>
      <c r="M313" t="str">
        <f>IF(Table2[[#This Row],[Balance]]="","",IF(Table2[[#This Row],[Balance]]&gt;0,"Open","close"))</f>
        <v/>
      </c>
      <c r="N313" s="174" t="str">
        <f ca="1">IF(Q313=$R$1,Table2[[#This Row],[Status]],"")</f>
        <v/>
      </c>
      <c r="Q313" s="169" t="str">
        <f ca="1">IFERROR($Q$1-Table2[[#This Row],[Delivery Date]],"")</f>
        <v/>
      </c>
      <c r="S313" t="str">
        <f>IFERROR(VLOOKUP(Table2[[#This Row],[Customer Part No]],'ICH NO'!I:M,5,0),"")</f>
        <v/>
      </c>
      <c r="T313" t="str">
        <f>IF(AND(S313="ASSY",Table2[[#This Row],[Stock]]&gt;Table2[[#This Row],[REST]]),Table2[[#This Row],[REST]],Table2[[#This Row],[Stock]])</f>
        <v/>
      </c>
    </row>
    <row r="314" spans="1:20" x14ac:dyDescent="0.3">
      <c r="A314" s="170" t="str">
        <f>IF(Table2[[#This Row],[Customer Part No]]="","",ROW()-1)</f>
        <v/>
      </c>
      <c r="B314" s="170" t="str">
        <f>IF('ADM-PER LINE ITEM'!A315="","",'ADM-PER LINE ITEM'!A315)</f>
        <v/>
      </c>
      <c r="C314" s="171" t="str">
        <f>IF('ADM-PER LINE ITEM'!G315="","",'ADM-PER LINE ITEM'!G315)</f>
        <v/>
      </c>
      <c r="D314" s="170" t="str">
        <f>IF('ADM-PER LINE ITEM'!F315="","",'ADM-PER LINE ITEM'!F315)</f>
        <v/>
      </c>
      <c r="E314" s="203" t="str">
        <f>IF('ADM-PER LINE ITEM'!E315="","",'ADM-PER LINE ITEM'!E315)</f>
        <v/>
      </c>
      <c r="F314" s="31" t="str">
        <f>IF('ADM-PER LINE ITEM'!I315="","",'ADM-PER LINE ITEM'!I315)</f>
        <v/>
      </c>
      <c r="G314" s="172" t="str">
        <f>IF('ADM-PER LINE ITEM'!K315="","",'ADM-PER LINE ITEM'!K315)</f>
        <v/>
      </c>
      <c r="H314" s="170" t="str">
        <f>IF('ADM-PER LINE ITEM'!Q315="","",'ADM-PER LINE ITEM'!Q315)</f>
        <v/>
      </c>
      <c r="I314" s="170" t="str">
        <f>IF('ADM-PER LINE ITEM'!R315="","",'ADM-PER LINE ITEM'!R315)</f>
        <v/>
      </c>
      <c r="J314" s="174" t="str">
        <f>IF(Table2[[#This Row],[Ich No]]="","",(SUMIF('STOCK OES'!B:B,Table2[[#This Row],[Ich No]],'STOCK OES'!E:E)+SUMIF('STOCK SEALING'!B:B,Table2[[#This Row],[Ich No]],'STOCK SEALING'!E:E)))</f>
        <v/>
      </c>
      <c r="K314" s="170">
        <v>0</v>
      </c>
      <c r="L314" t="str">
        <f>IFERROR(Table2[[#This Row],[REST]]-Table2[[#This Row],[Result Scan]],"")</f>
        <v/>
      </c>
      <c r="M314" t="str">
        <f>IF(Table2[[#This Row],[Balance]]="","",IF(Table2[[#This Row],[Balance]]&gt;0,"Open","close"))</f>
        <v/>
      </c>
      <c r="N314" s="174" t="str">
        <f ca="1">IF(Q314=$R$1,Table2[[#This Row],[Status]],"")</f>
        <v/>
      </c>
      <c r="Q314" s="169" t="str">
        <f ca="1">IFERROR($Q$1-Table2[[#This Row],[Delivery Date]],"")</f>
        <v/>
      </c>
      <c r="S314" t="str">
        <f>IFERROR(VLOOKUP(Table2[[#This Row],[Customer Part No]],'ICH NO'!I:M,5,0),"")</f>
        <v/>
      </c>
      <c r="T314" t="str">
        <f>IF(AND(S314="ASSY",Table2[[#This Row],[Stock]]&gt;Table2[[#This Row],[REST]]),Table2[[#This Row],[REST]],Table2[[#This Row],[Stock]])</f>
        <v/>
      </c>
    </row>
    <row r="315" spans="1:20" x14ac:dyDescent="0.3">
      <c r="A315" s="170" t="str">
        <f>IF(Table2[[#This Row],[Customer Part No]]="","",ROW()-1)</f>
        <v/>
      </c>
      <c r="B315" s="170" t="str">
        <f>IF('ADM-PER LINE ITEM'!A316="","",'ADM-PER LINE ITEM'!A316)</f>
        <v/>
      </c>
      <c r="C315" s="171" t="str">
        <f>IF('ADM-PER LINE ITEM'!G316="","",'ADM-PER LINE ITEM'!G316)</f>
        <v/>
      </c>
      <c r="D315" s="170" t="str">
        <f>IF('ADM-PER LINE ITEM'!F316="","",'ADM-PER LINE ITEM'!F316)</f>
        <v/>
      </c>
      <c r="E315" s="203" t="str">
        <f>IF('ADM-PER LINE ITEM'!E316="","",'ADM-PER LINE ITEM'!E316)</f>
        <v/>
      </c>
      <c r="F315" s="31" t="str">
        <f>IF('ADM-PER LINE ITEM'!I316="","",'ADM-PER LINE ITEM'!I316)</f>
        <v/>
      </c>
      <c r="G315" s="172" t="str">
        <f>IF('ADM-PER LINE ITEM'!K316="","",'ADM-PER LINE ITEM'!K316)</f>
        <v/>
      </c>
      <c r="H315" s="170" t="str">
        <f>IF('ADM-PER LINE ITEM'!Q316="","",'ADM-PER LINE ITEM'!Q316)</f>
        <v/>
      </c>
      <c r="I315" s="170" t="str">
        <f>IF('ADM-PER LINE ITEM'!R316="","",'ADM-PER LINE ITEM'!R316)</f>
        <v/>
      </c>
      <c r="J315" s="174" t="str">
        <f>IF(Table2[[#This Row],[Ich No]]="","",(SUMIF('STOCK OES'!B:B,Table2[[#This Row],[Ich No]],'STOCK OES'!E:E)+SUMIF('STOCK SEALING'!B:B,Table2[[#This Row],[Ich No]],'STOCK SEALING'!E:E)))</f>
        <v/>
      </c>
      <c r="K315" s="170">
        <v>0</v>
      </c>
      <c r="L315" t="str">
        <f>IFERROR(Table2[[#This Row],[REST]]-Table2[[#This Row],[Result Scan]],"")</f>
        <v/>
      </c>
      <c r="M315" t="str">
        <f>IF(Table2[[#This Row],[Balance]]="","",IF(Table2[[#This Row],[Balance]]&gt;0,"Open","close"))</f>
        <v/>
      </c>
      <c r="N315" s="174" t="str">
        <f ca="1">IF(Q315=$R$1,Table2[[#This Row],[Status]],"")</f>
        <v/>
      </c>
      <c r="Q315" s="169" t="str">
        <f ca="1">IFERROR($Q$1-Table2[[#This Row],[Delivery Date]],"")</f>
        <v/>
      </c>
      <c r="S315" t="str">
        <f>IFERROR(VLOOKUP(Table2[[#This Row],[Customer Part No]],'ICH NO'!I:M,5,0),"")</f>
        <v/>
      </c>
      <c r="T315" t="str">
        <f>IF(AND(S315="ASSY",Table2[[#This Row],[Stock]]&gt;Table2[[#This Row],[REST]]),Table2[[#This Row],[REST]],Table2[[#This Row],[Stock]])</f>
        <v/>
      </c>
    </row>
    <row r="316" spans="1:20" x14ac:dyDescent="0.3">
      <c r="A316" s="170" t="str">
        <f>IF(Table2[[#This Row],[Customer Part No]]="","",ROW()-1)</f>
        <v/>
      </c>
      <c r="B316" s="170" t="str">
        <f>IF('ADM-PER LINE ITEM'!A317="","",'ADM-PER LINE ITEM'!A317)</f>
        <v/>
      </c>
      <c r="C316" s="171" t="str">
        <f>IF('ADM-PER LINE ITEM'!G317="","",'ADM-PER LINE ITEM'!G317)</f>
        <v/>
      </c>
      <c r="D316" s="170" t="str">
        <f>IF('ADM-PER LINE ITEM'!F317="","",'ADM-PER LINE ITEM'!F317)</f>
        <v/>
      </c>
      <c r="E316" s="203" t="str">
        <f>IF('ADM-PER LINE ITEM'!E317="","",'ADM-PER LINE ITEM'!E317)</f>
        <v/>
      </c>
      <c r="F316" s="31" t="str">
        <f>IF('ADM-PER LINE ITEM'!I317="","",'ADM-PER LINE ITEM'!I317)</f>
        <v/>
      </c>
      <c r="G316" s="172" t="str">
        <f>IF('ADM-PER LINE ITEM'!K317="","",'ADM-PER LINE ITEM'!K317)</f>
        <v/>
      </c>
      <c r="H316" s="170" t="str">
        <f>IF('ADM-PER LINE ITEM'!Q317="","",'ADM-PER LINE ITEM'!Q317)</f>
        <v/>
      </c>
      <c r="I316" s="170" t="str">
        <f>IF('ADM-PER LINE ITEM'!R317="","",'ADM-PER LINE ITEM'!R317)</f>
        <v/>
      </c>
      <c r="J316" s="174" t="str">
        <f>IF(Table2[[#This Row],[Ich No]]="","",(SUMIF('STOCK OES'!B:B,Table2[[#This Row],[Ich No]],'STOCK OES'!E:E)+SUMIF('STOCK SEALING'!B:B,Table2[[#This Row],[Ich No]],'STOCK SEALING'!E:E)))</f>
        <v/>
      </c>
      <c r="K316" s="170">
        <v>0</v>
      </c>
      <c r="L316" t="str">
        <f>IFERROR(Table2[[#This Row],[REST]]-Table2[[#This Row],[Result Scan]],"")</f>
        <v/>
      </c>
      <c r="M316" t="str">
        <f>IF(Table2[[#This Row],[Balance]]="","",IF(Table2[[#This Row],[Balance]]&gt;0,"Open","close"))</f>
        <v/>
      </c>
      <c r="N316" s="174" t="str">
        <f ca="1">IF(Q316=$R$1,Table2[[#This Row],[Status]],"")</f>
        <v/>
      </c>
      <c r="Q316" s="169" t="str">
        <f ca="1">IFERROR($Q$1-Table2[[#This Row],[Delivery Date]],"")</f>
        <v/>
      </c>
      <c r="S316" t="str">
        <f>IFERROR(VLOOKUP(Table2[[#This Row],[Customer Part No]],'ICH NO'!I:M,5,0),"")</f>
        <v/>
      </c>
      <c r="T316" t="str">
        <f>IF(AND(S316="ASSY",Table2[[#This Row],[Stock]]&gt;Table2[[#This Row],[REST]]),Table2[[#This Row],[REST]],Table2[[#This Row],[Stock]])</f>
        <v/>
      </c>
    </row>
    <row r="317" spans="1:20" x14ac:dyDescent="0.3">
      <c r="A317" s="170" t="str">
        <f>IF(Table2[[#This Row],[Customer Part No]]="","",ROW()-1)</f>
        <v/>
      </c>
      <c r="B317" s="170" t="str">
        <f>IF('ADM-PER LINE ITEM'!A318="","",'ADM-PER LINE ITEM'!A318)</f>
        <v/>
      </c>
      <c r="C317" s="171" t="str">
        <f>IF('ADM-PER LINE ITEM'!G318="","",'ADM-PER LINE ITEM'!G318)</f>
        <v/>
      </c>
      <c r="D317" s="170" t="str">
        <f>IF('ADM-PER LINE ITEM'!F318="","",'ADM-PER LINE ITEM'!F318)</f>
        <v/>
      </c>
      <c r="E317" s="203" t="str">
        <f>IF('ADM-PER LINE ITEM'!E318="","",'ADM-PER LINE ITEM'!E318)</f>
        <v/>
      </c>
      <c r="F317" s="31" t="str">
        <f>IF('ADM-PER LINE ITEM'!I318="","",'ADM-PER LINE ITEM'!I318)</f>
        <v/>
      </c>
      <c r="G317" s="172" t="str">
        <f>IF('ADM-PER LINE ITEM'!K318="","",'ADM-PER LINE ITEM'!K318)</f>
        <v/>
      </c>
      <c r="H317" s="170" t="str">
        <f>IF('ADM-PER LINE ITEM'!Q318="","",'ADM-PER LINE ITEM'!Q318)</f>
        <v/>
      </c>
      <c r="I317" s="170" t="str">
        <f>IF('ADM-PER LINE ITEM'!R318="","",'ADM-PER LINE ITEM'!R318)</f>
        <v/>
      </c>
      <c r="J317" s="174" t="str">
        <f>IF(Table2[[#This Row],[Ich No]]="","",(SUMIF('STOCK OES'!B:B,Table2[[#This Row],[Ich No]],'STOCK OES'!E:E)+SUMIF('STOCK SEALING'!B:B,Table2[[#This Row],[Ich No]],'STOCK SEALING'!E:E)))</f>
        <v/>
      </c>
      <c r="K317" s="170">
        <v>0</v>
      </c>
      <c r="L317" t="str">
        <f>IFERROR(Table2[[#This Row],[REST]]-Table2[[#This Row],[Result Scan]],"")</f>
        <v/>
      </c>
      <c r="M317" t="str">
        <f>IF(Table2[[#This Row],[Balance]]="","",IF(Table2[[#This Row],[Balance]]&gt;0,"Open","close"))</f>
        <v/>
      </c>
      <c r="N317" s="174" t="str">
        <f ca="1">IF(Q317=$R$1,Table2[[#This Row],[Status]],"")</f>
        <v/>
      </c>
      <c r="Q317" s="169" t="str">
        <f ca="1">IFERROR($Q$1-Table2[[#This Row],[Delivery Date]],"")</f>
        <v/>
      </c>
      <c r="S317" t="str">
        <f>IFERROR(VLOOKUP(Table2[[#This Row],[Customer Part No]],'ICH NO'!I:M,5,0),"")</f>
        <v/>
      </c>
      <c r="T317" t="str">
        <f>IF(AND(S317="ASSY",Table2[[#This Row],[Stock]]&gt;Table2[[#This Row],[REST]]),Table2[[#This Row],[REST]],Table2[[#This Row],[Stock]])</f>
        <v/>
      </c>
    </row>
    <row r="318" spans="1:20" x14ac:dyDescent="0.3">
      <c r="A318" s="170" t="str">
        <f>IF(Table2[[#This Row],[Customer Part No]]="","",ROW()-1)</f>
        <v/>
      </c>
      <c r="B318" s="170" t="str">
        <f>IF('ADM-PER LINE ITEM'!A319="","",'ADM-PER LINE ITEM'!A319)</f>
        <v/>
      </c>
      <c r="C318" s="171" t="str">
        <f>IF('ADM-PER LINE ITEM'!G319="","",'ADM-PER LINE ITEM'!G319)</f>
        <v/>
      </c>
      <c r="D318" s="170" t="str">
        <f>IF('ADM-PER LINE ITEM'!F319="","",'ADM-PER LINE ITEM'!F319)</f>
        <v/>
      </c>
      <c r="E318" s="203" t="str">
        <f>IF('ADM-PER LINE ITEM'!E319="","",'ADM-PER LINE ITEM'!E319)</f>
        <v/>
      </c>
      <c r="F318" s="31" t="str">
        <f>IF('ADM-PER LINE ITEM'!I319="","",'ADM-PER LINE ITEM'!I319)</f>
        <v/>
      </c>
      <c r="G318" s="172" t="str">
        <f>IF('ADM-PER LINE ITEM'!K319="","",'ADM-PER LINE ITEM'!K319)</f>
        <v/>
      </c>
      <c r="H318" s="170" t="str">
        <f>IF('ADM-PER LINE ITEM'!Q319="","",'ADM-PER LINE ITEM'!Q319)</f>
        <v/>
      </c>
      <c r="I318" s="170" t="str">
        <f>IF('ADM-PER LINE ITEM'!R319="","",'ADM-PER LINE ITEM'!R319)</f>
        <v/>
      </c>
      <c r="J318" s="174" t="str">
        <f>IF(Table2[[#This Row],[Ich No]]="","",(SUMIF('STOCK OES'!B:B,Table2[[#This Row],[Ich No]],'STOCK OES'!E:E)+SUMIF('STOCK SEALING'!B:B,Table2[[#This Row],[Ich No]],'STOCK SEALING'!E:E)))</f>
        <v/>
      </c>
      <c r="K318" s="170">
        <v>0</v>
      </c>
      <c r="L318" t="str">
        <f>IFERROR(Table2[[#This Row],[REST]]-Table2[[#This Row],[Result Scan]],"")</f>
        <v/>
      </c>
      <c r="M318" t="str">
        <f>IF(Table2[[#This Row],[Balance]]="","",IF(Table2[[#This Row],[Balance]]&gt;0,"Open","close"))</f>
        <v/>
      </c>
      <c r="N318" s="174" t="str">
        <f ca="1">IF(Q318=$R$1,Table2[[#This Row],[Status]],"")</f>
        <v/>
      </c>
      <c r="Q318" s="169" t="str">
        <f ca="1">IFERROR($Q$1-Table2[[#This Row],[Delivery Date]],"")</f>
        <v/>
      </c>
      <c r="S318" t="str">
        <f>IFERROR(VLOOKUP(Table2[[#This Row],[Customer Part No]],'ICH NO'!I:M,5,0),"")</f>
        <v/>
      </c>
      <c r="T318" t="str">
        <f>IF(AND(S318="ASSY",Table2[[#This Row],[Stock]]&gt;Table2[[#This Row],[REST]]),Table2[[#This Row],[REST]],Table2[[#This Row],[Stock]])</f>
        <v/>
      </c>
    </row>
    <row r="319" spans="1:20" x14ac:dyDescent="0.3">
      <c r="A319" s="170" t="str">
        <f>IF(Table2[[#This Row],[Customer Part No]]="","",ROW()-1)</f>
        <v/>
      </c>
      <c r="B319" s="170" t="str">
        <f>IF('ADM-PER LINE ITEM'!A320="","",'ADM-PER LINE ITEM'!A320)</f>
        <v/>
      </c>
      <c r="C319" s="171" t="str">
        <f>IF('ADM-PER LINE ITEM'!G320="","",'ADM-PER LINE ITEM'!G320)</f>
        <v/>
      </c>
      <c r="D319" s="170" t="str">
        <f>IF('ADM-PER LINE ITEM'!F320="","",'ADM-PER LINE ITEM'!F320)</f>
        <v/>
      </c>
      <c r="E319" s="203" t="str">
        <f>IF('ADM-PER LINE ITEM'!E320="","",'ADM-PER LINE ITEM'!E320)</f>
        <v/>
      </c>
      <c r="F319" s="31" t="str">
        <f>IF('ADM-PER LINE ITEM'!I320="","",'ADM-PER LINE ITEM'!I320)</f>
        <v/>
      </c>
      <c r="G319" s="172" t="str">
        <f>IF('ADM-PER LINE ITEM'!K320="","",'ADM-PER LINE ITEM'!K320)</f>
        <v/>
      </c>
      <c r="H319" s="170" t="str">
        <f>IF('ADM-PER LINE ITEM'!Q320="","",'ADM-PER LINE ITEM'!Q320)</f>
        <v/>
      </c>
      <c r="I319" s="170" t="str">
        <f>IF('ADM-PER LINE ITEM'!R320="","",'ADM-PER LINE ITEM'!R320)</f>
        <v/>
      </c>
      <c r="J319" s="174" t="str">
        <f>IF(Table2[[#This Row],[Ich No]]="","",(SUMIF('STOCK OES'!B:B,Table2[[#This Row],[Ich No]],'STOCK OES'!E:E)+SUMIF('STOCK SEALING'!B:B,Table2[[#This Row],[Ich No]],'STOCK SEALING'!E:E)))</f>
        <v/>
      </c>
      <c r="K319" s="170">
        <v>0</v>
      </c>
      <c r="L319" t="str">
        <f>IFERROR(Table2[[#This Row],[REST]]-Table2[[#This Row],[Result Scan]],"")</f>
        <v/>
      </c>
      <c r="M319" t="str">
        <f>IF(Table2[[#This Row],[Balance]]="","",IF(Table2[[#This Row],[Balance]]&gt;0,"Open","close"))</f>
        <v/>
      </c>
      <c r="N319" s="174" t="str">
        <f ca="1">IF(Q319=$R$1,Table2[[#This Row],[Status]],"")</f>
        <v/>
      </c>
      <c r="Q319" s="169" t="str">
        <f ca="1">IFERROR($Q$1-Table2[[#This Row],[Delivery Date]],"")</f>
        <v/>
      </c>
      <c r="S319" t="str">
        <f>IFERROR(VLOOKUP(Table2[[#This Row],[Customer Part No]],'ICH NO'!I:M,5,0),"")</f>
        <v/>
      </c>
      <c r="T319" t="str">
        <f>IF(AND(S319="ASSY",Table2[[#This Row],[Stock]]&gt;Table2[[#This Row],[REST]]),Table2[[#This Row],[REST]],Table2[[#This Row],[Stock]])</f>
        <v/>
      </c>
    </row>
    <row r="320" spans="1:20" x14ac:dyDescent="0.3">
      <c r="A320" s="170" t="str">
        <f>IF(Table2[[#This Row],[Customer Part No]]="","",ROW()-1)</f>
        <v/>
      </c>
      <c r="B320" s="170" t="str">
        <f>IF('ADM-PER LINE ITEM'!A321="","",'ADM-PER LINE ITEM'!A321)</f>
        <v/>
      </c>
      <c r="C320" s="171" t="str">
        <f>IF('ADM-PER LINE ITEM'!G321="","",'ADM-PER LINE ITEM'!G321)</f>
        <v/>
      </c>
      <c r="D320" s="170" t="str">
        <f>IF('ADM-PER LINE ITEM'!F321="","",'ADM-PER LINE ITEM'!F321)</f>
        <v/>
      </c>
      <c r="E320" s="203" t="str">
        <f>IF('ADM-PER LINE ITEM'!E321="","",'ADM-PER LINE ITEM'!E321)</f>
        <v/>
      </c>
      <c r="F320" s="31" t="str">
        <f>IF('ADM-PER LINE ITEM'!I321="","",'ADM-PER LINE ITEM'!I321)</f>
        <v/>
      </c>
      <c r="G320" s="172" t="str">
        <f>IF('ADM-PER LINE ITEM'!K321="","",'ADM-PER LINE ITEM'!K321)</f>
        <v/>
      </c>
      <c r="H320" s="170" t="str">
        <f>IF('ADM-PER LINE ITEM'!Q321="","",'ADM-PER LINE ITEM'!Q321)</f>
        <v/>
      </c>
      <c r="I320" s="170" t="str">
        <f>IF('ADM-PER LINE ITEM'!R321="","",'ADM-PER LINE ITEM'!R321)</f>
        <v/>
      </c>
      <c r="J320" s="174" t="str">
        <f>IF(Table2[[#This Row],[Ich No]]="","",(SUMIF('STOCK OES'!B:B,Table2[[#This Row],[Ich No]],'STOCK OES'!E:E)+SUMIF('STOCK SEALING'!B:B,Table2[[#This Row],[Ich No]],'STOCK SEALING'!E:E)))</f>
        <v/>
      </c>
      <c r="K320" s="170">
        <v>0</v>
      </c>
      <c r="L320" t="str">
        <f>IFERROR(Table2[[#This Row],[REST]]-Table2[[#This Row],[Result Scan]],"")</f>
        <v/>
      </c>
      <c r="M320" t="str">
        <f>IF(Table2[[#This Row],[Balance]]="","",IF(Table2[[#This Row],[Balance]]&gt;0,"Open","close"))</f>
        <v/>
      </c>
      <c r="N320" s="174" t="str">
        <f ca="1">IF(Q320=$R$1,Table2[[#This Row],[Status]],"")</f>
        <v/>
      </c>
      <c r="Q320" s="169" t="str">
        <f ca="1">IFERROR($Q$1-Table2[[#This Row],[Delivery Date]],"")</f>
        <v/>
      </c>
      <c r="S320" t="str">
        <f>IFERROR(VLOOKUP(Table2[[#This Row],[Customer Part No]],'ICH NO'!I:M,5,0),"")</f>
        <v/>
      </c>
      <c r="T320" t="str">
        <f>IF(AND(S320="ASSY",Table2[[#This Row],[Stock]]&gt;Table2[[#This Row],[REST]]),Table2[[#This Row],[REST]],Table2[[#This Row],[Stock]])</f>
        <v/>
      </c>
    </row>
    <row r="321" spans="1:20" x14ac:dyDescent="0.3">
      <c r="A321" s="170" t="str">
        <f>IF(Table2[[#This Row],[Customer Part No]]="","",ROW()-1)</f>
        <v/>
      </c>
      <c r="B321" s="170" t="str">
        <f>IF('ADM-PER LINE ITEM'!A322="","",'ADM-PER LINE ITEM'!A322)</f>
        <v/>
      </c>
      <c r="C321" s="171" t="str">
        <f>IF('ADM-PER LINE ITEM'!G322="","",'ADM-PER LINE ITEM'!G322)</f>
        <v/>
      </c>
      <c r="D321" s="170" t="str">
        <f>IF('ADM-PER LINE ITEM'!F322="","",'ADM-PER LINE ITEM'!F322)</f>
        <v/>
      </c>
      <c r="E321" s="203" t="str">
        <f>IF('ADM-PER LINE ITEM'!E322="","",'ADM-PER LINE ITEM'!E322)</f>
        <v/>
      </c>
      <c r="F321" s="31" t="str">
        <f>IF('ADM-PER LINE ITEM'!I322="","",'ADM-PER LINE ITEM'!I322)</f>
        <v/>
      </c>
      <c r="G321" s="172" t="str">
        <f>IF('ADM-PER LINE ITEM'!K322="","",'ADM-PER LINE ITEM'!K322)</f>
        <v/>
      </c>
      <c r="H321" s="170" t="str">
        <f>IF('ADM-PER LINE ITEM'!Q322="","",'ADM-PER LINE ITEM'!Q322)</f>
        <v/>
      </c>
      <c r="I321" s="170" t="str">
        <f>IF('ADM-PER LINE ITEM'!R322="","",'ADM-PER LINE ITEM'!R322)</f>
        <v/>
      </c>
      <c r="J321" s="174" t="str">
        <f>IF(Table2[[#This Row],[Ich No]]="","",(SUMIF('STOCK OES'!B:B,Table2[[#This Row],[Ich No]],'STOCK OES'!E:E)+SUMIF('STOCK SEALING'!B:B,Table2[[#This Row],[Ich No]],'STOCK SEALING'!E:E)))</f>
        <v/>
      </c>
      <c r="K321" s="170">
        <v>0</v>
      </c>
      <c r="L321" t="str">
        <f>IFERROR(Table2[[#This Row],[REST]]-Table2[[#This Row],[Result Scan]],"")</f>
        <v/>
      </c>
      <c r="M321" t="str">
        <f>IF(Table2[[#This Row],[Balance]]="","",IF(Table2[[#This Row],[Balance]]&gt;0,"Open","close"))</f>
        <v/>
      </c>
      <c r="N321" s="174" t="str">
        <f ca="1">IF(Q321=$R$1,Table2[[#This Row],[Status]],"")</f>
        <v/>
      </c>
      <c r="Q321" s="169" t="str">
        <f ca="1">IFERROR($Q$1-Table2[[#This Row],[Delivery Date]],"")</f>
        <v/>
      </c>
      <c r="S321" t="str">
        <f>IFERROR(VLOOKUP(Table2[[#This Row],[Customer Part No]],'ICH NO'!I:M,5,0),"")</f>
        <v/>
      </c>
      <c r="T321" t="str">
        <f>IF(AND(S321="ASSY",Table2[[#This Row],[Stock]]&gt;Table2[[#This Row],[REST]]),Table2[[#This Row],[REST]],Table2[[#This Row],[Stock]])</f>
        <v/>
      </c>
    </row>
    <row r="322" spans="1:20" x14ac:dyDescent="0.3">
      <c r="A322" s="170" t="str">
        <f>IF(Table2[[#This Row],[Customer Part No]]="","",ROW()-1)</f>
        <v/>
      </c>
      <c r="B322" s="170" t="str">
        <f>IF('ADM-PER LINE ITEM'!A323="","",'ADM-PER LINE ITEM'!A323)</f>
        <v/>
      </c>
      <c r="C322" s="171" t="str">
        <f>IF('ADM-PER LINE ITEM'!G323="","",'ADM-PER LINE ITEM'!G323)</f>
        <v/>
      </c>
      <c r="D322" s="170" t="str">
        <f>IF('ADM-PER LINE ITEM'!F323="","",'ADM-PER LINE ITEM'!F323)</f>
        <v/>
      </c>
      <c r="E322" s="203" t="str">
        <f>IF('ADM-PER LINE ITEM'!E323="","",'ADM-PER LINE ITEM'!E323)</f>
        <v/>
      </c>
      <c r="F322" s="31" t="str">
        <f>IF('ADM-PER LINE ITEM'!I323="","",'ADM-PER LINE ITEM'!I323)</f>
        <v/>
      </c>
      <c r="G322" s="172" t="str">
        <f>IF('ADM-PER LINE ITEM'!K323="","",'ADM-PER LINE ITEM'!K323)</f>
        <v/>
      </c>
      <c r="H322" s="170" t="str">
        <f>IF('ADM-PER LINE ITEM'!Q323="","",'ADM-PER LINE ITEM'!Q323)</f>
        <v/>
      </c>
      <c r="I322" s="170" t="str">
        <f>IF('ADM-PER LINE ITEM'!R323="","",'ADM-PER LINE ITEM'!R323)</f>
        <v/>
      </c>
      <c r="J322" s="174" t="str">
        <f>IF(Table2[[#This Row],[Ich No]]="","",(SUMIF('STOCK OES'!B:B,Table2[[#This Row],[Ich No]],'STOCK OES'!E:E)+SUMIF('STOCK SEALING'!B:B,Table2[[#This Row],[Ich No]],'STOCK SEALING'!E:E)))</f>
        <v/>
      </c>
      <c r="K322" s="170">
        <v>0</v>
      </c>
      <c r="L322" t="str">
        <f>IFERROR(Table2[[#This Row],[REST]]-Table2[[#This Row],[Result Scan]],"")</f>
        <v/>
      </c>
      <c r="M322" t="str">
        <f>IF(Table2[[#This Row],[Balance]]="","",IF(Table2[[#This Row],[Balance]]&gt;0,"Open","close"))</f>
        <v/>
      </c>
      <c r="N322" s="174" t="str">
        <f ca="1">IF(Q322=$R$1,Table2[[#This Row],[Status]],"")</f>
        <v/>
      </c>
      <c r="Q322" s="169" t="str">
        <f ca="1">IFERROR($Q$1-Table2[[#This Row],[Delivery Date]],"")</f>
        <v/>
      </c>
      <c r="S322" t="str">
        <f>IFERROR(VLOOKUP(Table2[[#This Row],[Customer Part No]],'ICH NO'!I:M,5,0),"")</f>
        <v/>
      </c>
      <c r="T322" t="str">
        <f>IF(AND(S322="ASSY",Table2[[#This Row],[Stock]]&gt;Table2[[#This Row],[REST]]),Table2[[#This Row],[REST]],Table2[[#This Row],[Stock]])</f>
        <v/>
      </c>
    </row>
    <row r="323" spans="1:20" x14ac:dyDescent="0.3">
      <c r="A323" s="170" t="str">
        <f>IF(Table2[[#This Row],[Customer Part No]]="","",ROW()-1)</f>
        <v/>
      </c>
      <c r="B323" s="170" t="str">
        <f>IF('ADM-PER LINE ITEM'!A324="","",'ADM-PER LINE ITEM'!A324)</f>
        <v/>
      </c>
      <c r="C323" s="171" t="str">
        <f>IF('ADM-PER LINE ITEM'!G324="","",'ADM-PER LINE ITEM'!G324)</f>
        <v/>
      </c>
      <c r="D323" s="170" t="str">
        <f>IF('ADM-PER LINE ITEM'!F324="","",'ADM-PER LINE ITEM'!F324)</f>
        <v/>
      </c>
      <c r="E323" s="203" t="str">
        <f>IF('ADM-PER LINE ITEM'!E324="","",'ADM-PER LINE ITEM'!E324)</f>
        <v/>
      </c>
      <c r="F323" s="31" t="str">
        <f>IF('ADM-PER LINE ITEM'!I324="","",'ADM-PER LINE ITEM'!I324)</f>
        <v/>
      </c>
      <c r="G323" s="172" t="str">
        <f>IF('ADM-PER LINE ITEM'!K324="","",'ADM-PER LINE ITEM'!K324)</f>
        <v/>
      </c>
      <c r="H323" s="170" t="str">
        <f>IF('ADM-PER LINE ITEM'!Q324="","",'ADM-PER LINE ITEM'!Q324)</f>
        <v/>
      </c>
      <c r="I323" s="170" t="str">
        <f>IF('ADM-PER LINE ITEM'!R324="","",'ADM-PER LINE ITEM'!R324)</f>
        <v/>
      </c>
      <c r="J323" s="174" t="str">
        <f>IF(Table2[[#This Row],[Ich No]]="","",(SUMIF('STOCK OES'!B:B,Table2[[#This Row],[Ich No]],'STOCK OES'!E:E)+SUMIF('STOCK SEALING'!B:B,Table2[[#This Row],[Ich No]],'STOCK SEALING'!E:E)))</f>
        <v/>
      </c>
      <c r="K323" s="170">
        <v>0</v>
      </c>
      <c r="L323" t="str">
        <f>IFERROR(Table2[[#This Row],[REST]]-Table2[[#This Row],[Result Scan]],"")</f>
        <v/>
      </c>
      <c r="M323" t="str">
        <f>IF(Table2[[#This Row],[Balance]]="","",IF(Table2[[#This Row],[Balance]]&gt;0,"Open","close"))</f>
        <v/>
      </c>
      <c r="N323" s="174" t="str">
        <f ca="1">IF(Q323=$R$1,Table2[[#This Row],[Status]],"")</f>
        <v/>
      </c>
      <c r="Q323" s="169" t="str">
        <f ca="1">IFERROR($Q$1-Table2[[#This Row],[Delivery Date]],"")</f>
        <v/>
      </c>
      <c r="S323" t="str">
        <f>IFERROR(VLOOKUP(Table2[[#This Row],[Customer Part No]],'ICH NO'!I:M,5,0),"")</f>
        <v/>
      </c>
      <c r="T323" t="str">
        <f>IF(AND(S323="ASSY",Table2[[#This Row],[Stock]]&gt;Table2[[#This Row],[REST]]),Table2[[#This Row],[REST]],Table2[[#This Row],[Stock]])</f>
        <v/>
      </c>
    </row>
    <row r="324" spans="1:20" x14ac:dyDescent="0.3">
      <c r="A324" s="170" t="str">
        <f>IF(Table2[[#This Row],[Customer Part No]]="","",ROW()-1)</f>
        <v/>
      </c>
      <c r="B324" s="170" t="str">
        <f>IF('ADM-PER LINE ITEM'!A325="","",'ADM-PER LINE ITEM'!A325)</f>
        <v/>
      </c>
      <c r="C324" s="171" t="str">
        <f>IF('ADM-PER LINE ITEM'!G325="","",'ADM-PER LINE ITEM'!G325)</f>
        <v/>
      </c>
      <c r="D324" s="170" t="str">
        <f>IF('ADM-PER LINE ITEM'!F325="","",'ADM-PER LINE ITEM'!F325)</f>
        <v/>
      </c>
      <c r="E324" s="203" t="str">
        <f>IF('ADM-PER LINE ITEM'!E325="","",'ADM-PER LINE ITEM'!E325)</f>
        <v/>
      </c>
      <c r="F324" s="31" t="str">
        <f>IF('ADM-PER LINE ITEM'!I325="","",'ADM-PER LINE ITEM'!I325)</f>
        <v/>
      </c>
      <c r="G324" s="172" t="str">
        <f>IF('ADM-PER LINE ITEM'!K325="","",'ADM-PER LINE ITEM'!K325)</f>
        <v/>
      </c>
      <c r="H324" s="170" t="str">
        <f>IF('ADM-PER LINE ITEM'!Q325="","",'ADM-PER LINE ITEM'!Q325)</f>
        <v/>
      </c>
      <c r="I324" s="170" t="str">
        <f>IF('ADM-PER LINE ITEM'!R325="","",'ADM-PER LINE ITEM'!R325)</f>
        <v/>
      </c>
      <c r="J324" s="174" t="str">
        <f>IF(Table2[[#This Row],[Ich No]]="","",(SUMIF('STOCK OES'!B:B,Table2[[#This Row],[Ich No]],'STOCK OES'!E:E)+SUMIF('STOCK SEALING'!B:B,Table2[[#This Row],[Ich No]],'STOCK SEALING'!E:E)))</f>
        <v/>
      </c>
      <c r="K324" s="170">
        <v>0</v>
      </c>
      <c r="L324" t="str">
        <f>IFERROR(Table2[[#This Row],[REST]]-Table2[[#This Row],[Result Scan]],"")</f>
        <v/>
      </c>
      <c r="M324" t="str">
        <f>IF(Table2[[#This Row],[Balance]]="","",IF(Table2[[#This Row],[Balance]]&gt;0,"Open","close"))</f>
        <v/>
      </c>
      <c r="N324" s="174" t="str">
        <f ca="1">IF(Q324=$R$1,Table2[[#This Row],[Status]],"")</f>
        <v/>
      </c>
      <c r="Q324" s="169" t="str">
        <f ca="1">IFERROR($Q$1-Table2[[#This Row],[Delivery Date]],"")</f>
        <v/>
      </c>
      <c r="S324" t="str">
        <f>IFERROR(VLOOKUP(Table2[[#This Row],[Customer Part No]],'ICH NO'!I:M,5,0),"")</f>
        <v/>
      </c>
      <c r="T324" t="str">
        <f>IF(AND(S324="ASSY",Table2[[#This Row],[Stock]]&gt;Table2[[#This Row],[REST]]),Table2[[#This Row],[REST]],Table2[[#This Row],[Stock]])</f>
        <v/>
      </c>
    </row>
    <row r="325" spans="1:20" x14ac:dyDescent="0.3">
      <c r="A325" s="170" t="str">
        <f>IF(Table2[[#This Row],[Customer Part No]]="","",ROW()-1)</f>
        <v/>
      </c>
      <c r="B325" s="170" t="str">
        <f>IF('ADM-PER LINE ITEM'!A326="","",'ADM-PER LINE ITEM'!A326)</f>
        <v/>
      </c>
      <c r="C325" s="171" t="str">
        <f>IF('ADM-PER LINE ITEM'!G326="","",'ADM-PER LINE ITEM'!G326)</f>
        <v/>
      </c>
      <c r="D325" s="170" t="str">
        <f>IF('ADM-PER LINE ITEM'!F326="","",'ADM-PER LINE ITEM'!F326)</f>
        <v/>
      </c>
      <c r="E325" s="203" t="str">
        <f>IF('ADM-PER LINE ITEM'!E326="","",'ADM-PER LINE ITEM'!E326)</f>
        <v/>
      </c>
      <c r="F325" s="31" t="str">
        <f>IF('ADM-PER LINE ITEM'!I326="","",'ADM-PER LINE ITEM'!I326)</f>
        <v/>
      </c>
      <c r="G325" s="172" t="str">
        <f>IF('ADM-PER LINE ITEM'!K326="","",'ADM-PER LINE ITEM'!K326)</f>
        <v/>
      </c>
      <c r="H325" s="170" t="str">
        <f>IF('ADM-PER LINE ITEM'!Q326="","",'ADM-PER LINE ITEM'!Q326)</f>
        <v/>
      </c>
      <c r="I325" s="170" t="str">
        <f>IF('ADM-PER LINE ITEM'!R326="","",'ADM-PER LINE ITEM'!R326)</f>
        <v/>
      </c>
      <c r="J325" s="174" t="str">
        <f>IF(Table2[[#This Row],[Ich No]]="","",(SUMIF('STOCK OES'!B:B,Table2[[#This Row],[Ich No]],'STOCK OES'!E:E)+SUMIF('STOCK SEALING'!B:B,Table2[[#This Row],[Ich No]],'STOCK SEALING'!E:E)))</f>
        <v/>
      </c>
      <c r="K325" s="170">
        <v>0</v>
      </c>
      <c r="L325" t="str">
        <f>IFERROR(Table2[[#This Row],[REST]]-Table2[[#This Row],[Result Scan]],"")</f>
        <v/>
      </c>
      <c r="M325" t="str">
        <f>IF(Table2[[#This Row],[Balance]]="","",IF(Table2[[#This Row],[Balance]]&gt;0,"Open","close"))</f>
        <v/>
      </c>
      <c r="N325" s="174" t="str">
        <f ca="1">IF(Q325=$R$1,Table2[[#This Row],[Status]],"")</f>
        <v/>
      </c>
      <c r="Q325" s="169" t="str">
        <f ca="1">IFERROR($Q$1-Table2[[#This Row],[Delivery Date]],"")</f>
        <v/>
      </c>
      <c r="S325" t="str">
        <f>IFERROR(VLOOKUP(Table2[[#This Row],[Customer Part No]],'ICH NO'!I:M,5,0),"")</f>
        <v/>
      </c>
      <c r="T325" t="str">
        <f>IF(AND(S325="ASSY",Table2[[#This Row],[Stock]]&gt;Table2[[#This Row],[REST]]),Table2[[#This Row],[REST]],Table2[[#This Row],[Stock]])</f>
        <v/>
      </c>
    </row>
    <row r="326" spans="1:20" x14ac:dyDescent="0.3">
      <c r="A326" s="170" t="str">
        <f>IF(Table2[[#This Row],[Customer Part No]]="","",ROW()-1)</f>
        <v/>
      </c>
      <c r="B326" s="170" t="str">
        <f>IF('ADM-PER LINE ITEM'!A327="","",'ADM-PER LINE ITEM'!A327)</f>
        <v/>
      </c>
      <c r="C326" s="171" t="str">
        <f>IF('ADM-PER LINE ITEM'!G327="","",'ADM-PER LINE ITEM'!G327)</f>
        <v/>
      </c>
      <c r="D326" s="170" t="str">
        <f>IF('ADM-PER LINE ITEM'!F327="","",'ADM-PER LINE ITEM'!F327)</f>
        <v/>
      </c>
      <c r="E326" s="203" t="str">
        <f>IF('ADM-PER LINE ITEM'!E327="","",'ADM-PER LINE ITEM'!E327)</f>
        <v/>
      </c>
      <c r="F326" s="31" t="str">
        <f>IF('ADM-PER LINE ITEM'!I327="","",'ADM-PER LINE ITEM'!I327)</f>
        <v/>
      </c>
      <c r="G326" s="172" t="str">
        <f>IF('ADM-PER LINE ITEM'!K327="","",'ADM-PER LINE ITEM'!K327)</f>
        <v/>
      </c>
      <c r="H326" s="170" t="str">
        <f>IF('ADM-PER LINE ITEM'!Q327="","",'ADM-PER LINE ITEM'!Q327)</f>
        <v/>
      </c>
      <c r="I326" s="170" t="str">
        <f>IF('ADM-PER LINE ITEM'!R327="","",'ADM-PER LINE ITEM'!R327)</f>
        <v/>
      </c>
      <c r="J326" s="174" t="str">
        <f>IF(Table2[[#This Row],[Ich No]]="","",(SUMIF('STOCK OES'!B:B,Table2[[#This Row],[Ich No]],'STOCK OES'!E:E)+SUMIF('STOCK SEALING'!B:B,Table2[[#This Row],[Ich No]],'STOCK SEALING'!E:E)))</f>
        <v/>
      </c>
      <c r="K326" s="170">
        <v>0</v>
      </c>
      <c r="L326" t="str">
        <f>IFERROR(Table2[[#This Row],[REST]]-Table2[[#This Row],[Result Scan]],"")</f>
        <v/>
      </c>
      <c r="M326" t="str">
        <f>IF(Table2[[#This Row],[Balance]]="","",IF(Table2[[#This Row],[Balance]]&gt;0,"Open","close"))</f>
        <v/>
      </c>
      <c r="N326" s="174" t="str">
        <f ca="1">IF(Q326=$R$1,Table2[[#This Row],[Status]],"")</f>
        <v/>
      </c>
      <c r="Q326" s="169" t="str">
        <f ca="1">IFERROR($Q$1-Table2[[#This Row],[Delivery Date]],"")</f>
        <v/>
      </c>
      <c r="S326" t="str">
        <f>IFERROR(VLOOKUP(Table2[[#This Row],[Customer Part No]],'ICH NO'!I:M,5,0),"")</f>
        <v/>
      </c>
      <c r="T326" t="str">
        <f>IF(AND(S326="ASSY",Table2[[#This Row],[Stock]]&gt;Table2[[#This Row],[REST]]),Table2[[#This Row],[REST]],Table2[[#This Row],[Stock]])</f>
        <v/>
      </c>
    </row>
    <row r="327" spans="1:20" x14ac:dyDescent="0.3">
      <c r="A327" s="170" t="str">
        <f>IF(Table2[[#This Row],[Customer Part No]]="","",ROW()-1)</f>
        <v/>
      </c>
      <c r="B327" s="170" t="str">
        <f>IF('ADM-PER LINE ITEM'!A328="","",'ADM-PER LINE ITEM'!A328)</f>
        <v/>
      </c>
      <c r="C327" s="171" t="str">
        <f>IF('ADM-PER LINE ITEM'!G328="","",'ADM-PER LINE ITEM'!G328)</f>
        <v/>
      </c>
      <c r="D327" s="170" t="str">
        <f>IF('ADM-PER LINE ITEM'!F328="","",'ADM-PER LINE ITEM'!F328)</f>
        <v/>
      </c>
      <c r="E327" s="203" t="str">
        <f>IF('ADM-PER LINE ITEM'!E328="","",'ADM-PER LINE ITEM'!E328)</f>
        <v/>
      </c>
      <c r="F327" s="31" t="str">
        <f>IF('ADM-PER LINE ITEM'!I328="","",'ADM-PER LINE ITEM'!I328)</f>
        <v/>
      </c>
      <c r="G327" s="172" t="str">
        <f>IF('ADM-PER LINE ITEM'!K328="","",'ADM-PER LINE ITEM'!K328)</f>
        <v/>
      </c>
      <c r="H327" s="170" t="str">
        <f>IF('ADM-PER LINE ITEM'!Q328="","",'ADM-PER LINE ITEM'!Q328)</f>
        <v/>
      </c>
      <c r="I327" s="170" t="str">
        <f>IF('ADM-PER LINE ITEM'!R328="","",'ADM-PER LINE ITEM'!R328)</f>
        <v/>
      </c>
      <c r="J327" s="174" t="str">
        <f>IF(Table2[[#This Row],[Ich No]]="","",(SUMIF('STOCK OES'!B:B,Table2[[#This Row],[Ich No]],'STOCK OES'!E:E)+SUMIF('STOCK SEALING'!B:B,Table2[[#This Row],[Ich No]],'STOCK SEALING'!E:E)))</f>
        <v/>
      </c>
      <c r="K327" s="170">
        <v>0</v>
      </c>
      <c r="L327" t="str">
        <f>IFERROR(Table2[[#This Row],[REST]]-Table2[[#This Row],[Result Scan]],"")</f>
        <v/>
      </c>
      <c r="M327" t="str">
        <f>IF(Table2[[#This Row],[Balance]]="","",IF(Table2[[#This Row],[Balance]]&gt;0,"Open","close"))</f>
        <v/>
      </c>
      <c r="N327" s="174" t="str">
        <f ca="1">IF(Q327=$R$1,Table2[[#This Row],[Status]],"")</f>
        <v/>
      </c>
      <c r="Q327" s="169" t="str">
        <f ca="1">IFERROR($Q$1-Table2[[#This Row],[Delivery Date]],"")</f>
        <v/>
      </c>
      <c r="S327" t="str">
        <f>IFERROR(VLOOKUP(Table2[[#This Row],[Customer Part No]],'ICH NO'!I:M,5,0),"")</f>
        <v/>
      </c>
      <c r="T327" t="str">
        <f>IF(AND(S327="ASSY",Table2[[#This Row],[Stock]]&gt;Table2[[#This Row],[REST]]),Table2[[#This Row],[REST]],Table2[[#This Row],[Stock]])</f>
        <v/>
      </c>
    </row>
    <row r="328" spans="1:20" x14ac:dyDescent="0.3">
      <c r="A328" s="170" t="str">
        <f>IF(Table2[[#This Row],[Customer Part No]]="","",ROW()-1)</f>
        <v/>
      </c>
      <c r="B328" s="170" t="str">
        <f>IF('ADM-PER LINE ITEM'!A329="","",'ADM-PER LINE ITEM'!A329)</f>
        <v/>
      </c>
      <c r="C328" s="171" t="str">
        <f>IF('ADM-PER LINE ITEM'!G329="","",'ADM-PER LINE ITEM'!G329)</f>
        <v/>
      </c>
      <c r="D328" s="170" t="str">
        <f>IF('ADM-PER LINE ITEM'!F329="","",'ADM-PER LINE ITEM'!F329)</f>
        <v/>
      </c>
      <c r="E328" s="203" t="str">
        <f>IF('ADM-PER LINE ITEM'!E329="","",'ADM-PER LINE ITEM'!E329)</f>
        <v/>
      </c>
      <c r="F328" s="31" t="str">
        <f>IF('ADM-PER LINE ITEM'!I329="","",'ADM-PER LINE ITEM'!I329)</f>
        <v/>
      </c>
      <c r="G328" s="172" t="str">
        <f>IF('ADM-PER LINE ITEM'!K329="","",'ADM-PER LINE ITEM'!K329)</f>
        <v/>
      </c>
      <c r="H328" s="170" t="str">
        <f>IF('ADM-PER LINE ITEM'!Q329="","",'ADM-PER LINE ITEM'!Q329)</f>
        <v/>
      </c>
      <c r="I328" s="170" t="str">
        <f>IF('ADM-PER LINE ITEM'!R329="","",'ADM-PER LINE ITEM'!R329)</f>
        <v/>
      </c>
      <c r="J328" s="174" t="str">
        <f>IF(Table2[[#This Row],[Ich No]]="","",(SUMIF('STOCK OES'!B:B,Table2[[#This Row],[Ich No]],'STOCK OES'!E:E)+SUMIF('STOCK SEALING'!B:B,Table2[[#This Row],[Ich No]],'STOCK SEALING'!E:E)))</f>
        <v/>
      </c>
      <c r="K328" s="170">
        <v>0</v>
      </c>
      <c r="L328" t="str">
        <f>IFERROR(Table2[[#This Row],[REST]]-Table2[[#This Row],[Result Scan]],"")</f>
        <v/>
      </c>
      <c r="M328" t="str">
        <f>IF(Table2[[#This Row],[Balance]]="","",IF(Table2[[#This Row],[Balance]]&gt;0,"Open","close"))</f>
        <v/>
      </c>
      <c r="N328" s="174" t="str">
        <f ca="1">IF(Q328=$R$1,Table2[[#This Row],[Status]],"")</f>
        <v/>
      </c>
      <c r="Q328" s="169" t="str">
        <f ca="1">IFERROR($Q$1-Table2[[#This Row],[Delivery Date]],"")</f>
        <v/>
      </c>
      <c r="S328" t="str">
        <f>IFERROR(VLOOKUP(Table2[[#This Row],[Customer Part No]],'ICH NO'!I:M,5,0),"")</f>
        <v/>
      </c>
      <c r="T328" t="str">
        <f>IF(AND(S328="ASSY",Table2[[#This Row],[Stock]]&gt;Table2[[#This Row],[REST]]),Table2[[#This Row],[REST]],Table2[[#This Row],[Stock]])</f>
        <v/>
      </c>
    </row>
    <row r="329" spans="1:20" x14ac:dyDescent="0.3">
      <c r="A329" s="170" t="str">
        <f>IF(Table2[[#This Row],[Customer Part No]]="","",ROW()-1)</f>
        <v/>
      </c>
      <c r="B329" s="170" t="str">
        <f>IF('ADM-PER LINE ITEM'!A330="","",'ADM-PER LINE ITEM'!A330)</f>
        <v/>
      </c>
      <c r="C329" s="171" t="str">
        <f>IF('ADM-PER LINE ITEM'!G330="","",'ADM-PER LINE ITEM'!G330)</f>
        <v/>
      </c>
      <c r="D329" s="170" t="str">
        <f>IF('ADM-PER LINE ITEM'!F330="","",'ADM-PER LINE ITEM'!F330)</f>
        <v/>
      </c>
      <c r="E329" s="203" t="str">
        <f>IF('ADM-PER LINE ITEM'!E330="","",'ADM-PER LINE ITEM'!E330)</f>
        <v/>
      </c>
      <c r="F329" s="31" t="str">
        <f>IF('ADM-PER LINE ITEM'!I330="","",'ADM-PER LINE ITEM'!I330)</f>
        <v/>
      </c>
      <c r="G329" s="172" t="str">
        <f>IF('ADM-PER LINE ITEM'!K330="","",'ADM-PER LINE ITEM'!K330)</f>
        <v/>
      </c>
      <c r="H329" s="170" t="str">
        <f>IF('ADM-PER LINE ITEM'!Q330="","",'ADM-PER LINE ITEM'!Q330)</f>
        <v/>
      </c>
      <c r="I329" s="170" t="str">
        <f>IF('ADM-PER LINE ITEM'!R330="","",'ADM-PER LINE ITEM'!R330)</f>
        <v/>
      </c>
      <c r="J329" s="174" t="str">
        <f>IF(Table2[[#This Row],[Ich No]]="","",(SUMIF('STOCK OES'!B:B,Table2[[#This Row],[Ich No]],'STOCK OES'!E:E)+SUMIF('STOCK SEALING'!B:B,Table2[[#This Row],[Ich No]],'STOCK SEALING'!E:E)))</f>
        <v/>
      </c>
      <c r="K329" s="170">
        <v>0</v>
      </c>
      <c r="L329" t="str">
        <f>IFERROR(Table2[[#This Row],[REST]]-Table2[[#This Row],[Result Scan]],"")</f>
        <v/>
      </c>
      <c r="M329" t="str">
        <f>IF(Table2[[#This Row],[Balance]]="","",IF(Table2[[#This Row],[Balance]]&gt;0,"Open","close"))</f>
        <v/>
      </c>
      <c r="N329" s="174" t="str">
        <f ca="1">IF(Q329=$R$1,Table2[[#This Row],[Status]],"")</f>
        <v/>
      </c>
      <c r="Q329" s="169" t="str">
        <f ca="1">IFERROR($Q$1-Table2[[#This Row],[Delivery Date]],"")</f>
        <v/>
      </c>
      <c r="S329" t="str">
        <f>IFERROR(VLOOKUP(Table2[[#This Row],[Customer Part No]],'ICH NO'!I:M,5,0),"")</f>
        <v/>
      </c>
      <c r="T329" t="str">
        <f>IF(AND(S329="ASSY",Table2[[#This Row],[Stock]]&gt;Table2[[#This Row],[REST]]),Table2[[#This Row],[REST]],Table2[[#This Row],[Stock]])</f>
        <v/>
      </c>
    </row>
    <row r="330" spans="1:20" x14ac:dyDescent="0.3">
      <c r="A330" s="170" t="str">
        <f>IF(Table2[[#This Row],[Customer Part No]]="","",ROW()-1)</f>
        <v/>
      </c>
      <c r="B330" s="170" t="str">
        <f>IF('ADM-PER LINE ITEM'!A331="","",'ADM-PER LINE ITEM'!A331)</f>
        <v/>
      </c>
      <c r="C330" s="171" t="str">
        <f>IF('ADM-PER LINE ITEM'!G331="","",'ADM-PER LINE ITEM'!G331)</f>
        <v/>
      </c>
      <c r="D330" s="170" t="str">
        <f>IF('ADM-PER LINE ITEM'!F331="","",'ADM-PER LINE ITEM'!F331)</f>
        <v/>
      </c>
      <c r="E330" s="203" t="str">
        <f>IF('ADM-PER LINE ITEM'!E331="","",'ADM-PER LINE ITEM'!E331)</f>
        <v/>
      </c>
      <c r="F330" s="31" t="str">
        <f>IF('ADM-PER LINE ITEM'!I331="","",'ADM-PER LINE ITEM'!I331)</f>
        <v/>
      </c>
      <c r="G330" s="172" t="str">
        <f>IF('ADM-PER LINE ITEM'!K331="","",'ADM-PER LINE ITEM'!K331)</f>
        <v/>
      </c>
      <c r="H330" s="170" t="str">
        <f>IF('ADM-PER LINE ITEM'!Q331="","",'ADM-PER LINE ITEM'!Q331)</f>
        <v/>
      </c>
      <c r="I330" s="170" t="str">
        <f>IF('ADM-PER LINE ITEM'!R331="","",'ADM-PER LINE ITEM'!R331)</f>
        <v/>
      </c>
      <c r="J330" s="174" t="str">
        <f>IF(Table2[[#This Row],[Ich No]]="","",(SUMIF('STOCK OES'!B:B,Table2[[#This Row],[Ich No]],'STOCK OES'!E:E)+SUMIF('STOCK SEALING'!B:B,Table2[[#This Row],[Ich No]],'STOCK SEALING'!E:E)))</f>
        <v/>
      </c>
      <c r="K330" s="170">
        <v>0</v>
      </c>
      <c r="L330" t="str">
        <f>IFERROR(Table2[[#This Row],[REST]]-Table2[[#This Row],[Result Scan]],"")</f>
        <v/>
      </c>
      <c r="M330" t="str">
        <f>IF(Table2[[#This Row],[Balance]]="","",IF(Table2[[#This Row],[Balance]]&gt;0,"Open","close"))</f>
        <v/>
      </c>
      <c r="N330" s="174" t="str">
        <f ca="1">IF(Q330=$R$1,Table2[[#This Row],[Status]],"")</f>
        <v/>
      </c>
      <c r="Q330" s="169" t="str">
        <f ca="1">IFERROR($Q$1-Table2[[#This Row],[Delivery Date]],"")</f>
        <v/>
      </c>
      <c r="S330" t="str">
        <f>IFERROR(VLOOKUP(Table2[[#This Row],[Customer Part No]],'ICH NO'!I:M,5,0),"")</f>
        <v/>
      </c>
      <c r="T330" t="str">
        <f>IF(AND(S330="ASSY",Table2[[#This Row],[Stock]]&gt;Table2[[#This Row],[REST]]),Table2[[#This Row],[REST]],Table2[[#This Row],[Stock]])</f>
        <v/>
      </c>
    </row>
    <row r="331" spans="1:20" x14ac:dyDescent="0.3">
      <c r="A331" s="170" t="str">
        <f>IF(Table2[[#This Row],[Customer Part No]]="","",ROW()-1)</f>
        <v/>
      </c>
      <c r="B331" s="170" t="str">
        <f>IF('ADM-PER LINE ITEM'!A332="","",'ADM-PER LINE ITEM'!A332)</f>
        <v/>
      </c>
      <c r="C331" s="171" t="str">
        <f>IF('ADM-PER LINE ITEM'!G332="","",'ADM-PER LINE ITEM'!G332)</f>
        <v/>
      </c>
      <c r="D331" s="170" t="str">
        <f>IF('ADM-PER LINE ITEM'!F332="","",'ADM-PER LINE ITEM'!F332)</f>
        <v/>
      </c>
      <c r="E331" s="203" t="str">
        <f>IF('ADM-PER LINE ITEM'!E332="","",'ADM-PER LINE ITEM'!E332)</f>
        <v/>
      </c>
      <c r="F331" s="31" t="str">
        <f>IF('ADM-PER LINE ITEM'!I332="","",'ADM-PER LINE ITEM'!I332)</f>
        <v/>
      </c>
      <c r="G331" s="172" t="str">
        <f>IF('ADM-PER LINE ITEM'!K332="","",'ADM-PER LINE ITEM'!K332)</f>
        <v/>
      </c>
      <c r="H331" s="170" t="str">
        <f>IF('ADM-PER LINE ITEM'!Q332="","",'ADM-PER LINE ITEM'!Q332)</f>
        <v/>
      </c>
      <c r="I331" s="170" t="str">
        <f>IF('ADM-PER LINE ITEM'!R332="","",'ADM-PER LINE ITEM'!R332)</f>
        <v/>
      </c>
      <c r="J331" s="174" t="str">
        <f>IF(Table2[[#This Row],[Ich No]]="","",(SUMIF('STOCK OES'!B:B,Table2[[#This Row],[Ich No]],'STOCK OES'!E:E)+SUMIF('STOCK SEALING'!B:B,Table2[[#This Row],[Ich No]],'STOCK SEALING'!E:E)))</f>
        <v/>
      </c>
      <c r="K331" s="170">
        <v>0</v>
      </c>
      <c r="L331" t="str">
        <f>IFERROR(Table2[[#This Row],[REST]]-Table2[[#This Row],[Result Scan]],"")</f>
        <v/>
      </c>
      <c r="M331" t="str">
        <f>IF(Table2[[#This Row],[Balance]]="","",IF(Table2[[#This Row],[Balance]]&gt;0,"Open","close"))</f>
        <v/>
      </c>
      <c r="N331" s="174" t="str">
        <f ca="1">IF(Q331=$R$1,Table2[[#This Row],[Status]],"")</f>
        <v/>
      </c>
      <c r="Q331" s="169" t="str">
        <f ca="1">IFERROR($Q$1-Table2[[#This Row],[Delivery Date]],"")</f>
        <v/>
      </c>
      <c r="S331" t="str">
        <f>IFERROR(VLOOKUP(Table2[[#This Row],[Customer Part No]],'ICH NO'!I:M,5,0),"")</f>
        <v/>
      </c>
      <c r="T331" t="str">
        <f>IF(AND(S331="ASSY",Table2[[#This Row],[Stock]]&gt;Table2[[#This Row],[REST]]),Table2[[#This Row],[REST]],Table2[[#This Row],[Stock]])</f>
        <v/>
      </c>
    </row>
    <row r="332" spans="1:20" x14ac:dyDescent="0.3">
      <c r="A332" s="170" t="str">
        <f>IF(Table2[[#This Row],[Customer Part No]]="","",ROW()-1)</f>
        <v/>
      </c>
      <c r="B332" s="170" t="str">
        <f>IF('ADM-PER LINE ITEM'!A333="","",'ADM-PER LINE ITEM'!A333)</f>
        <v/>
      </c>
      <c r="C332" s="171" t="str">
        <f>IF('ADM-PER LINE ITEM'!G333="","",'ADM-PER LINE ITEM'!G333)</f>
        <v/>
      </c>
      <c r="D332" s="170" t="str">
        <f>IF('ADM-PER LINE ITEM'!F333="","",'ADM-PER LINE ITEM'!F333)</f>
        <v/>
      </c>
      <c r="E332" s="203" t="str">
        <f>IF('ADM-PER LINE ITEM'!E333="","",'ADM-PER LINE ITEM'!E333)</f>
        <v/>
      </c>
      <c r="F332" s="31" t="str">
        <f>IF('ADM-PER LINE ITEM'!I333="","",'ADM-PER LINE ITEM'!I333)</f>
        <v/>
      </c>
      <c r="G332" s="172" t="str">
        <f>IF('ADM-PER LINE ITEM'!K333="","",'ADM-PER LINE ITEM'!K333)</f>
        <v/>
      </c>
      <c r="H332" s="170" t="str">
        <f>IF('ADM-PER LINE ITEM'!Q333="","",'ADM-PER LINE ITEM'!Q333)</f>
        <v/>
      </c>
      <c r="I332" s="170" t="str">
        <f>IF('ADM-PER LINE ITEM'!R333="","",'ADM-PER LINE ITEM'!R333)</f>
        <v/>
      </c>
      <c r="J332" s="174" t="str">
        <f>IF(Table2[[#This Row],[Ich No]]="","",(SUMIF('STOCK OES'!B:B,Table2[[#This Row],[Ich No]],'STOCK OES'!E:E)+SUMIF('STOCK SEALING'!B:B,Table2[[#This Row],[Ich No]],'STOCK SEALING'!E:E)))</f>
        <v/>
      </c>
      <c r="K332" s="170">
        <v>0</v>
      </c>
      <c r="L332" t="str">
        <f>IFERROR(Table2[[#This Row],[REST]]-Table2[[#This Row],[Result Scan]],"")</f>
        <v/>
      </c>
      <c r="M332" t="str">
        <f>IF(Table2[[#This Row],[Balance]]="","",IF(Table2[[#This Row],[Balance]]&gt;0,"Open","close"))</f>
        <v/>
      </c>
      <c r="N332" s="174" t="str">
        <f ca="1">IF(Q332=$R$1,Table2[[#This Row],[Status]],"")</f>
        <v/>
      </c>
      <c r="Q332" s="169" t="str">
        <f ca="1">IFERROR($Q$1-Table2[[#This Row],[Delivery Date]],"")</f>
        <v/>
      </c>
      <c r="S332" t="str">
        <f>IFERROR(VLOOKUP(Table2[[#This Row],[Customer Part No]],'ICH NO'!I:M,5,0),"")</f>
        <v/>
      </c>
      <c r="T332" t="str">
        <f>IF(AND(S332="ASSY",Table2[[#This Row],[Stock]]&gt;Table2[[#This Row],[REST]]),Table2[[#This Row],[REST]],Table2[[#This Row],[Stock]])</f>
        <v/>
      </c>
    </row>
    <row r="333" spans="1:20" x14ac:dyDescent="0.3">
      <c r="A333" s="170" t="str">
        <f>IF(Table2[[#This Row],[Customer Part No]]="","",ROW()-1)</f>
        <v/>
      </c>
      <c r="B333" s="170" t="str">
        <f>IF('ADM-PER LINE ITEM'!A334="","",'ADM-PER LINE ITEM'!A334)</f>
        <v/>
      </c>
      <c r="C333" s="171" t="str">
        <f>IF('ADM-PER LINE ITEM'!G334="","",'ADM-PER LINE ITEM'!G334)</f>
        <v/>
      </c>
      <c r="D333" s="170" t="str">
        <f>IF('ADM-PER LINE ITEM'!F334="","",'ADM-PER LINE ITEM'!F334)</f>
        <v/>
      </c>
      <c r="E333" s="203" t="str">
        <f>IF('ADM-PER LINE ITEM'!E334="","",'ADM-PER LINE ITEM'!E334)</f>
        <v/>
      </c>
      <c r="F333" s="31" t="str">
        <f>IF('ADM-PER LINE ITEM'!I334="","",'ADM-PER LINE ITEM'!I334)</f>
        <v/>
      </c>
      <c r="G333" s="172" t="str">
        <f>IF('ADM-PER LINE ITEM'!K334="","",'ADM-PER LINE ITEM'!K334)</f>
        <v/>
      </c>
      <c r="H333" s="170" t="str">
        <f>IF('ADM-PER LINE ITEM'!Q334="","",'ADM-PER LINE ITEM'!Q334)</f>
        <v/>
      </c>
      <c r="I333" s="170" t="str">
        <f>IF('ADM-PER LINE ITEM'!R334="","",'ADM-PER LINE ITEM'!R334)</f>
        <v/>
      </c>
      <c r="J333" s="174" t="str">
        <f>IF(Table2[[#This Row],[Ich No]]="","",(SUMIF('STOCK OES'!B:B,Table2[[#This Row],[Ich No]],'STOCK OES'!E:E)+SUMIF('STOCK SEALING'!B:B,Table2[[#This Row],[Ich No]],'STOCK SEALING'!E:E)))</f>
        <v/>
      </c>
      <c r="K333" s="170">
        <v>0</v>
      </c>
      <c r="L333" t="str">
        <f>IFERROR(Table2[[#This Row],[REST]]-Table2[[#This Row],[Result Scan]],"")</f>
        <v/>
      </c>
      <c r="M333" t="str">
        <f>IF(Table2[[#This Row],[Balance]]="","",IF(Table2[[#This Row],[Balance]]&gt;0,"Open","close"))</f>
        <v/>
      </c>
      <c r="N333" s="174" t="str">
        <f ca="1">IF(Q333=$R$1,Table2[[#This Row],[Status]],"")</f>
        <v/>
      </c>
      <c r="Q333" s="169" t="str">
        <f ca="1">IFERROR($Q$1-Table2[[#This Row],[Delivery Date]],"")</f>
        <v/>
      </c>
      <c r="S333" t="str">
        <f>IFERROR(VLOOKUP(Table2[[#This Row],[Customer Part No]],'ICH NO'!I:M,5,0),"")</f>
        <v/>
      </c>
      <c r="T333" t="str">
        <f>IF(AND(S333="ASSY",Table2[[#This Row],[Stock]]&gt;Table2[[#This Row],[REST]]),Table2[[#This Row],[REST]],Table2[[#This Row],[Stock]])</f>
        <v/>
      </c>
    </row>
    <row r="334" spans="1:20" x14ac:dyDescent="0.3">
      <c r="A334" s="170" t="str">
        <f>IF(Table2[[#This Row],[Customer Part No]]="","",ROW()-1)</f>
        <v/>
      </c>
      <c r="B334" s="170" t="str">
        <f>IF('ADM-PER LINE ITEM'!A335="","",'ADM-PER LINE ITEM'!A335)</f>
        <v/>
      </c>
      <c r="C334" s="171" t="str">
        <f>IF('ADM-PER LINE ITEM'!G335="","",'ADM-PER LINE ITEM'!G335)</f>
        <v/>
      </c>
      <c r="D334" s="170" t="str">
        <f>IF('ADM-PER LINE ITEM'!F335="","",'ADM-PER LINE ITEM'!F335)</f>
        <v/>
      </c>
      <c r="E334" s="203" t="str">
        <f>IF('ADM-PER LINE ITEM'!E335="","",'ADM-PER LINE ITEM'!E335)</f>
        <v/>
      </c>
      <c r="F334" s="31" t="str">
        <f>IF('ADM-PER LINE ITEM'!I335="","",'ADM-PER LINE ITEM'!I335)</f>
        <v/>
      </c>
      <c r="G334" s="172" t="str">
        <f>IF('ADM-PER LINE ITEM'!K335="","",'ADM-PER LINE ITEM'!K335)</f>
        <v/>
      </c>
      <c r="H334" s="170" t="str">
        <f>IF('ADM-PER LINE ITEM'!Q335="","",'ADM-PER LINE ITEM'!Q335)</f>
        <v/>
      </c>
      <c r="I334" s="170" t="str">
        <f>IF('ADM-PER LINE ITEM'!R335="","",'ADM-PER LINE ITEM'!R335)</f>
        <v/>
      </c>
      <c r="J334" s="174" t="str">
        <f>IF(Table2[[#This Row],[Ich No]]="","",(SUMIF('STOCK OES'!B:B,Table2[[#This Row],[Ich No]],'STOCK OES'!E:E)+SUMIF('STOCK SEALING'!B:B,Table2[[#This Row],[Ich No]],'STOCK SEALING'!E:E)))</f>
        <v/>
      </c>
      <c r="K334" s="170">
        <v>0</v>
      </c>
      <c r="L334" t="str">
        <f>IFERROR(Table2[[#This Row],[REST]]-Table2[[#This Row],[Result Scan]],"")</f>
        <v/>
      </c>
      <c r="M334" t="str">
        <f>IF(Table2[[#This Row],[Balance]]="","",IF(Table2[[#This Row],[Balance]]&gt;0,"Open","close"))</f>
        <v/>
      </c>
      <c r="N334" s="174" t="str">
        <f ca="1">IF(Q334=$R$1,Table2[[#This Row],[Status]],"")</f>
        <v/>
      </c>
      <c r="Q334" s="169" t="str">
        <f ca="1">IFERROR($Q$1-Table2[[#This Row],[Delivery Date]],"")</f>
        <v/>
      </c>
      <c r="S334" t="str">
        <f>IFERROR(VLOOKUP(Table2[[#This Row],[Customer Part No]],'ICH NO'!I:M,5,0),"")</f>
        <v/>
      </c>
      <c r="T334" t="str">
        <f>IF(AND(S334="ASSY",Table2[[#This Row],[Stock]]&gt;Table2[[#This Row],[REST]]),Table2[[#This Row],[REST]],Table2[[#This Row],[Stock]])</f>
        <v/>
      </c>
    </row>
    <row r="335" spans="1:20" x14ac:dyDescent="0.3">
      <c r="A335" s="170" t="str">
        <f>IF(Table2[[#This Row],[Customer Part No]]="","",ROW()-1)</f>
        <v/>
      </c>
      <c r="B335" s="170" t="str">
        <f>IF('ADM-PER LINE ITEM'!A336="","",'ADM-PER LINE ITEM'!A336)</f>
        <v/>
      </c>
      <c r="C335" s="171" t="str">
        <f>IF('ADM-PER LINE ITEM'!G336="","",'ADM-PER LINE ITEM'!G336)</f>
        <v/>
      </c>
      <c r="D335" s="170" t="str">
        <f>IF('ADM-PER LINE ITEM'!F336="","",'ADM-PER LINE ITEM'!F336)</f>
        <v/>
      </c>
      <c r="E335" s="203" t="str">
        <f>IF('ADM-PER LINE ITEM'!E336="","",'ADM-PER LINE ITEM'!E336)</f>
        <v/>
      </c>
      <c r="F335" s="31" t="str">
        <f>IF('ADM-PER LINE ITEM'!I336="","",'ADM-PER LINE ITEM'!I336)</f>
        <v/>
      </c>
      <c r="G335" s="172" t="str">
        <f>IF('ADM-PER LINE ITEM'!K336="","",'ADM-PER LINE ITEM'!K336)</f>
        <v/>
      </c>
      <c r="H335" s="170" t="str">
        <f>IF('ADM-PER LINE ITEM'!Q336="","",'ADM-PER LINE ITEM'!Q336)</f>
        <v/>
      </c>
      <c r="I335" s="170" t="str">
        <f>IF('ADM-PER LINE ITEM'!R336="","",'ADM-PER LINE ITEM'!R336)</f>
        <v/>
      </c>
      <c r="J335" s="174" t="str">
        <f>IF(Table2[[#This Row],[Ich No]]="","",(SUMIF('STOCK OES'!B:B,Table2[[#This Row],[Ich No]],'STOCK OES'!E:E)+SUMIF('STOCK SEALING'!B:B,Table2[[#This Row],[Ich No]],'STOCK SEALING'!E:E)))</f>
        <v/>
      </c>
      <c r="K335" s="170">
        <v>0</v>
      </c>
      <c r="L335" t="str">
        <f>IFERROR(Table2[[#This Row],[REST]]-Table2[[#This Row],[Result Scan]],"")</f>
        <v/>
      </c>
      <c r="M335" t="str">
        <f>IF(Table2[[#This Row],[Balance]]="","",IF(Table2[[#This Row],[Balance]]&gt;0,"Open","close"))</f>
        <v/>
      </c>
      <c r="N335" s="174" t="str">
        <f ca="1">IF(Q335=$R$1,Table2[[#This Row],[Status]],"")</f>
        <v/>
      </c>
      <c r="Q335" s="169" t="str">
        <f ca="1">IFERROR($Q$1-Table2[[#This Row],[Delivery Date]],"")</f>
        <v/>
      </c>
      <c r="S335" t="str">
        <f>IFERROR(VLOOKUP(Table2[[#This Row],[Customer Part No]],'ICH NO'!I:M,5,0),"")</f>
        <v/>
      </c>
      <c r="T335" t="str">
        <f>IF(AND(S335="ASSY",Table2[[#This Row],[Stock]]&gt;Table2[[#This Row],[REST]]),Table2[[#This Row],[REST]],Table2[[#This Row],[Stock]])</f>
        <v/>
      </c>
    </row>
    <row r="336" spans="1:20" x14ac:dyDescent="0.3">
      <c r="A336" s="170" t="str">
        <f>IF(Table2[[#This Row],[Customer Part No]]="","",ROW()-1)</f>
        <v/>
      </c>
      <c r="B336" s="170" t="str">
        <f>IF('ADM-PER LINE ITEM'!A337="","",'ADM-PER LINE ITEM'!A337)</f>
        <v/>
      </c>
      <c r="C336" s="171" t="str">
        <f>IF('ADM-PER LINE ITEM'!G337="","",'ADM-PER LINE ITEM'!G337)</f>
        <v/>
      </c>
      <c r="D336" s="170" t="str">
        <f>IF('ADM-PER LINE ITEM'!F337="","",'ADM-PER LINE ITEM'!F337)</f>
        <v/>
      </c>
      <c r="E336" s="203" t="str">
        <f>IF('ADM-PER LINE ITEM'!E337="","",'ADM-PER LINE ITEM'!E337)</f>
        <v/>
      </c>
      <c r="F336" s="31" t="str">
        <f>IF('ADM-PER LINE ITEM'!I337="","",'ADM-PER LINE ITEM'!I337)</f>
        <v/>
      </c>
      <c r="G336" s="172" t="str">
        <f>IF('ADM-PER LINE ITEM'!K337="","",'ADM-PER LINE ITEM'!K337)</f>
        <v/>
      </c>
      <c r="H336" s="170" t="str">
        <f>IF('ADM-PER LINE ITEM'!Q337="","",'ADM-PER LINE ITEM'!Q337)</f>
        <v/>
      </c>
      <c r="I336" s="170" t="str">
        <f>IF('ADM-PER LINE ITEM'!R337="","",'ADM-PER LINE ITEM'!R337)</f>
        <v/>
      </c>
      <c r="J336" s="174" t="str">
        <f>IF(Table2[[#This Row],[Ich No]]="","",(SUMIF('STOCK OES'!B:B,Table2[[#This Row],[Ich No]],'STOCK OES'!E:E)+SUMIF('STOCK SEALING'!B:B,Table2[[#This Row],[Ich No]],'STOCK SEALING'!E:E)))</f>
        <v/>
      </c>
      <c r="K336" s="170">
        <v>0</v>
      </c>
      <c r="L336" t="str">
        <f>IFERROR(Table2[[#This Row],[REST]]-Table2[[#This Row],[Result Scan]],"")</f>
        <v/>
      </c>
      <c r="M336" t="str">
        <f>IF(Table2[[#This Row],[Balance]]="","",IF(Table2[[#This Row],[Balance]]&gt;0,"Open","close"))</f>
        <v/>
      </c>
      <c r="N336" s="174" t="str">
        <f ca="1">IF(Q336=$R$1,Table2[[#This Row],[Status]],"")</f>
        <v/>
      </c>
      <c r="Q336" s="169" t="str">
        <f ca="1">IFERROR($Q$1-Table2[[#This Row],[Delivery Date]],"")</f>
        <v/>
      </c>
      <c r="S336" t="str">
        <f>IFERROR(VLOOKUP(Table2[[#This Row],[Customer Part No]],'ICH NO'!I:M,5,0),"")</f>
        <v/>
      </c>
      <c r="T336" t="str">
        <f>IF(AND(S336="ASSY",Table2[[#This Row],[Stock]]&gt;Table2[[#This Row],[REST]]),Table2[[#This Row],[REST]],Table2[[#This Row],[Stock]])</f>
        <v/>
      </c>
    </row>
    <row r="337" spans="1:20" x14ac:dyDescent="0.3">
      <c r="A337" s="170" t="str">
        <f>IF(Table2[[#This Row],[Customer Part No]]="","",ROW()-1)</f>
        <v/>
      </c>
      <c r="B337" s="170" t="str">
        <f>IF('ADM-PER LINE ITEM'!A338="","",'ADM-PER LINE ITEM'!A338)</f>
        <v/>
      </c>
      <c r="C337" s="171" t="str">
        <f>IF('ADM-PER LINE ITEM'!G338="","",'ADM-PER LINE ITEM'!G338)</f>
        <v/>
      </c>
      <c r="D337" s="170" t="str">
        <f>IF('ADM-PER LINE ITEM'!F338="","",'ADM-PER LINE ITEM'!F338)</f>
        <v/>
      </c>
      <c r="E337" s="203" t="str">
        <f>IF('ADM-PER LINE ITEM'!E338="","",'ADM-PER LINE ITEM'!E338)</f>
        <v/>
      </c>
      <c r="F337" s="31" t="str">
        <f>IF('ADM-PER LINE ITEM'!I338="","",'ADM-PER LINE ITEM'!I338)</f>
        <v/>
      </c>
      <c r="G337" s="172" t="str">
        <f>IF('ADM-PER LINE ITEM'!K338="","",'ADM-PER LINE ITEM'!K338)</f>
        <v/>
      </c>
      <c r="H337" s="170" t="str">
        <f>IF('ADM-PER LINE ITEM'!Q338="","",'ADM-PER LINE ITEM'!Q338)</f>
        <v/>
      </c>
      <c r="I337" s="170" t="str">
        <f>IF('ADM-PER LINE ITEM'!R338="","",'ADM-PER LINE ITEM'!R338)</f>
        <v/>
      </c>
      <c r="J337" s="174" t="str">
        <f>IF(Table2[[#This Row],[Ich No]]="","",(SUMIF('STOCK OES'!B:B,Table2[[#This Row],[Ich No]],'STOCK OES'!E:E)+SUMIF('STOCK SEALING'!B:B,Table2[[#This Row],[Ich No]],'STOCK SEALING'!E:E)))</f>
        <v/>
      </c>
      <c r="K337" s="170">
        <v>0</v>
      </c>
      <c r="L337" t="str">
        <f>IFERROR(Table2[[#This Row],[REST]]-Table2[[#This Row],[Result Scan]],"")</f>
        <v/>
      </c>
      <c r="M337" t="str">
        <f>IF(Table2[[#This Row],[Balance]]="","",IF(Table2[[#This Row],[Balance]]&gt;0,"Open","close"))</f>
        <v/>
      </c>
      <c r="N337" s="174" t="str">
        <f ca="1">IF(Q337=$R$1,Table2[[#This Row],[Status]],"")</f>
        <v/>
      </c>
      <c r="Q337" s="169" t="str">
        <f ca="1">IFERROR($Q$1-Table2[[#This Row],[Delivery Date]],"")</f>
        <v/>
      </c>
      <c r="S337" t="str">
        <f>IFERROR(VLOOKUP(Table2[[#This Row],[Customer Part No]],'ICH NO'!I:M,5,0),"")</f>
        <v/>
      </c>
      <c r="T337" t="str">
        <f>IF(AND(S337="ASSY",Table2[[#This Row],[Stock]]&gt;Table2[[#This Row],[REST]]),Table2[[#This Row],[REST]],Table2[[#This Row],[Stock]])</f>
        <v/>
      </c>
    </row>
    <row r="338" spans="1:20" x14ac:dyDescent="0.3">
      <c r="A338" s="170" t="str">
        <f>IF(Table2[[#This Row],[Customer Part No]]="","",ROW()-1)</f>
        <v/>
      </c>
      <c r="B338" s="170" t="str">
        <f>IF('ADM-PER LINE ITEM'!A339="","",'ADM-PER LINE ITEM'!A339)</f>
        <v/>
      </c>
      <c r="C338" s="171" t="str">
        <f>IF('ADM-PER LINE ITEM'!G339="","",'ADM-PER LINE ITEM'!G339)</f>
        <v/>
      </c>
      <c r="D338" s="170" t="str">
        <f>IF('ADM-PER LINE ITEM'!F339="","",'ADM-PER LINE ITEM'!F339)</f>
        <v/>
      </c>
      <c r="E338" s="203" t="str">
        <f>IF('ADM-PER LINE ITEM'!E339="","",'ADM-PER LINE ITEM'!E339)</f>
        <v/>
      </c>
      <c r="F338" s="31" t="str">
        <f>IF('ADM-PER LINE ITEM'!I339="","",'ADM-PER LINE ITEM'!I339)</f>
        <v/>
      </c>
      <c r="G338" s="172" t="str">
        <f>IF('ADM-PER LINE ITEM'!K339="","",'ADM-PER LINE ITEM'!K339)</f>
        <v/>
      </c>
      <c r="H338" s="170" t="str">
        <f>IF('ADM-PER LINE ITEM'!Q339="","",'ADM-PER LINE ITEM'!Q339)</f>
        <v/>
      </c>
      <c r="I338" s="170" t="str">
        <f>IF('ADM-PER LINE ITEM'!R339="","",'ADM-PER LINE ITEM'!R339)</f>
        <v/>
      </c>
      <c r="J338" s="174" t="str">
        <f>IF(Table2[[#This Row],[Ich No]]="","",(SUMIF('STOCK OES'!B:B,Table2[[#This Row],[Ich No]],'STOCK OES'!E:E)+SUMIF('STOCK SEALING'!B:B,Table2[[#This Row],[Ich No]],'STOCK SEALING'!E:E)))</f>
        <v/>
      </c>
      <c r="K338" s="170">
        <v>0</v>
      </c>
      <c r="L338" t="str">
        <f>IFERROR(Table2[[#This Row],[REST]]-Table2[[#This Row],[Result Scan]],"")</f>
        <v/>
      </c>
      <c r="M338" t="str">
        <f>IF(Table2[[#This Row],[Balance]]="","",IF(Table2[[#This Row],[Balance]]&gt;0,"Open","close"))</f>
        <v/>
      </c>
      <c r="N338" s="174" t="str">
        <f ca="1">IF(Q338=$R$1,Table2[[#This Row],[Status]],"")</f>
        <v/>
      </c>
      <c r="Q338" s="169" t="str">
        <f ca="1">IFERROR($Q$1-Table2[[#This Row],[Delivery Date]],"")</f>
        <v/>
      </c>
      <c r="S338" t="str">
        <f>IFERROR(VLOOKUP(Table2[[#This Row],[Customer Part No]],'ICH NO'!I:M,5,0),"")</f>
        <v/>
      </c>
      <c r="T338" t="str">
        <f>IF(AND(S338="ASSY",Table2[[#This Row],[Stock]]&gt;Table2[[#This Row],[REST]]),Table2[[#This Row],[REST]],Table2[[#This Row],[Stock]])</f>
        <v/>
      </c>
    </row>
    <row r="339" spans="1:20" x14ac:dyDescent="0.3">
      <c r="A339" s="170" t="str">
        <f>IF(Table2[[#This Row],[Customer Part No]]="","",ROW()-1)</f>
        <v/>
      </c>
      <c r="B339" s="170" t="str">
        <f>IF('ADM-PER LINE ITEM'!A340="","",'ADM-PER LINE ITEM'!A340)</f>
        <v/>
      </c>
      <c r="C339" s="171" t="str">
        <f>IF('ADM-PER LINE ITEM'!G340="","",'ADM-PER LINE ITEM'!G340)</f>
        <v/>
      </c>
      <c r="D339" s="170" t="str">
        <f>IF('ADM-PER LINE ITEM'!F340="","",'ADM-PER LINE ITEM'!F340)</f>
        <v/>
      </c>
      <c r="E339" s="203" t="str">
        <f>IF('ADM-PER LINE ITEM'!E340="","",'ADM-PER LINE ITEM'!E340)</f>
        <v/>
      </c>
      <c r="F339" s="31" t="str">
        <f>IF('ADM-PER LINE ITEM'!I340="","",'ADM-PER LINE ITEM'!I340)</f>
        <v/>
      </c>
      <c r="G339" s="172" t="str">
        <f>IF('ADM-PER LINE ITEM'!K340="","",'ADM-PER LINE ITEM'!K340)</f>
        <v/>
      </c>
      <c r="H339" s="170" t="str">
        <f>IF('ADM-PER LINE ITEM'!Q340="","",'ADM-PER LINE ITEM'!Q340)</f>
        <v/>
      </c>
      <c r="I339" s="170" t="str">
        <f>IF('ADM-PER LINE ITEM'!R340="","",'ADM-PER LINE ITEM'!R340)</f>
        <v/>
      </c>
      <c r="J339" s="174" t="str">
        <f>IF(Table2[[#This Row],[Ich No]]="","",(SUMIF('STOCK OES'!B:B,Table2[[#This Row],[Ich No]],'STOCK OES'!E:E)+SUMIF('STOCK SEALING'!B:B,Table2[[#This Row],[Ich No]],'STOCK SEALING'!E:E)))</f>
        <v/>
      </c>
      <c r="K339" s="170">
        <v>0</v>
      </c>
      <c r="L339" t="str">
        <f>IFERROR(Table2[[#This Row],[REST]]-Table2[[#This Row],[Result Scan]],"")</f>
        <v/>
      </c>
      <c r="M339" t="str">
        <f>IF(Table2[[#This Row],[Balance]]="","",IF(Table2[[#This Row],[Balance]]&gt;0,"Open","close"))</f>
        <v/>
      </c>
      <c r="N339" s="174" t="str">
        <f ca="1">IF(Q339=$R$1,Table2[[#This Row],[Status]],"")</f>
        <v/>
      </c>
      <c r="Q339" s="169" t="str">
        <f ca="1">IFERROR($Q$1-Table2[[#This Row],[Delivery Date]],"")</f>
        <v/>
      </c>
      <c r="S339" t="str">
        <f>IFERROR(VLOOKUP(Table2[[#This Row],[Customer Part No]],'ICH NO'!I:M,5,0),"")</f>
        <v/>
      </c>
      <c r="T339" t="str">
        <f>IF(AND(S339="ASSY",Table2[[#This Row],[Stock]]&gt;Table2[[#This Row],[REST]]),Table2[[#This Row],[REST]],Table2[[#This Row],[Stock]])</f>
        <v/>
      </c>
    </row>
    <row r="340" spans="1:20" x14ac:dyDescent="0.3">
      <c r="A340" s="170" t="str">
        <f>IF(Table2[[#This Row],[Customer Part No]]="","",ROW()-1)</f>
        <v/>
      </c>
      <c r="B340" s="170" t="str">
        <f>IF('ADM-PER LINE ITEM'!A341="","",'ADM-PER LINE ITEM'!A341)</f>
        <v/>
      </c>
      <c r="C340" s="171" t="str">
        <f>IF('ADM-PER LINE ITEM'!G341="","",'ADM-PER LINE ITEM'!G341)</f>
        <v/>
      </c>
      <c r="D340" s="170" t="str">
        <f>IF('ADM-PER LINE ITEM'!F341="","",'ADM-PER LINE ITEM'!F341)</f>
        <v/>
      </c>
      <c r="E340" s="203" t="str">
        <f>IF('ADM-PER LINE ITEM'!E341="","",'ADM-PER LINE ITEM'!E341)</f>
        <v/>
      </c>
      <c r="F340" s="31" t="str">
        <f>IF('ADM-PER LINE ITEM'!I341="","",'ADM-PER LINE ITEM'!I341)</f>
        <v/>
      </c>
      <c r="G340" s="172" t="str">
        <f>IF('ADM-PER LINE ITEM'!K341="","",'ADM-PER LINE ITEM'!K341)</f>
        <v/>
      </c>
      <c r="H340" s="170" t="str">
        <f>IF('ADM-PER LINE ITEM'!Q341="","",'ADM-PER LINE ITEM'!Q341)</f>
        <v/>
      </c>
      <c r="I340" s="170" t="str">
        <f>IF('ADM-PER LINE ITEM'!R341="","",'ADM-PER LINE ITEM'!R341)</f>
        <v/>
      </c>
      <c r="J340" s="174" t="str">
        <f>IF(Table2[[#This Row],[Ich No]]="","",(SUMIF('STOCK OES'!B:B,Table2[[#This Row],[Ich No]],'STOCK OES'!E:E)+SUMIF('STOCK SEALING'!B:B,Table2[[#This Row],[Ich No]],'STOCK SEALING'!E:E)))</f>
        <v/>
      </c>
      <c r="K340" s="170">
        <v>0</v>
      </c>
      <c r="L340" t="str">
        <f>IFERROR(Table2[[#This Row],[REST]]-Table2[[#This Row],[Result Scan]],"")</f>
        <v/>
      </c>
      <c r="M340" t="str">
        <f>IF(Table2[[#This Row],[Balance]]="","",IF(Table2[[#This Row],[Balance]]&gt;0,"Open","close"))</f>
        <v/>
      </c>
      <c r="N340" s="174" t="str">
        <f ca="1">IF(Q340=$R$1,Table2[[#This Row],[Status]],"")</f>
        <v/>
      </c>
      <c r="Q340" s="169" t="str">
        <f ca="1">IFERROR($Q$1-Table2[[#This Row],[Delivery Date]],"")</f>
        <v/>
      </c>
      <c r="S340" t="str">
        <f>IFERROR(VLOOKUP(Table2[[#This Row],[Customer Part No]],'ICH NO'!I:M,5,0),"")</f>
        <v/>
      </c>
      <c r="T340" t="str">
        <f>IF(AND(S340="ASSY",Table2[[#This Row],[Stock]]&gt;Table2[[#This Row],[REST]]),Table2[[#This Row],[REST]],Table2[[#This Row],[Stock]])</f>
        <v/>
      </c>
    </row>
    <row r="341" spans="1:20" x14ac:dyDescent="0.3">
      <c r="A341" s="170" t="str">
        <f>IF(Table2[[#This Row],[Customer Part No]]="","",ROW()-1)</f>
        <v/>
      </c>
      <c r="B341" s="170" t="str">
        <f>IF('ADM-PER LINE ITEM'!A342="","",'ADM-PER LINE ITEM'!A342)</f>
        <v/>
      </c>
      <c r="C341" s="171" t="str">
        <f>IF('ADM-PER LINE ITEM'!G342="","",'ADM-PER LINE ITEM'!G342)</f>
        <v/>
      </c>
      <c r="D341" s="170" t="str">
        <f>IF('ADM-PER LINE ITEM'!F342="","",'ADM-PER LINE ITEM'!F342)</f>
        <v/>
      </c>
      <c r="E341" s="203" t="str">
        <f>IF('ADM-PER LINE ITEM'!E342="","",'ADM-PER LINE ITEM'!E342)</f>
        <v/>
      </c>
      <c r="F341" s="31" t="str">
        <f>IF('ADM-PER LINE ITEM'!I342="","",'ADM-PER LINE ITEM'!I342)</f>
        <v/>
      </c>
      <c r="G341" s="172" t="str">
        <f>IF('ADM-PER LINE ITEM'!K342="","",'ADM-PER LINE ITEM'!K342)</f>
        <v/>
      </c>
      <c r="H341" s="170" t="str">
        <f>IF('ADM-PER LINE ITEM'!Q342="","",'ADM-PER LINE ITEM'!Q342)</f>
        <v/>
      </c>
      <c r="I341" s="170" t="str">
        <f>IF('ADM-PER LINE ITEM'!R342="","",'ADM-PER LINE ITEM'!R342)</f>
        <v/>
      </c>
      <c r="J341" s="174" t="str">
        <f>IF(Table2[[#This Row],[Ich No]]="","",(SUMIF('STOCK OES'!B:B,Table2[[#This Row],[Ich No]],'STOCK OES'!E:E)+SUMIF('STOCK SEALING'!B:B,Table2[[#This Row],[Ich No]],'STOCK SEALING'!E:E)))</f>
        <v/>
      </c>
      <c r="K341" s="170">
        <v>0</v>
      </c>
      <c r="L341" t="str">
        <f>IFERROR(Table2[[#This Row],[REST]]-Table2[[#This Row],[Result Scan]],"")</f>
        <v/>
      </c>
      <c r="M341" t="str">
        <f>IF(Table2[[#This Row],[Balance]]="","",IF(Table2[[#This Row],[Balance]]&gt;0,"Open","close"))</f>
        <v/>
      </c>
      <c r="N341" s="174" t="str">
        <f ca="1">IF(Q341=$R$1,Table2[[#This Row],[Status]],"")</f>
        <v/>
      </c>
      <c r="Q341" s="169" t="str">
        <f ca="1">IFERROR($Q$1-Table2[[#This Row],[Delivery Date]],"")</f>
        <v/>
      </c>
      <c r="S341" t="str">
        <f>IFERROR(VLOOKUP(Table2[[#This Row],[Customer Part No]],'ICH NO'!I:M,5,0),"")</f>
        <v/>
      </c>
      <c r="T341" t="str">
        <f>IF(AND(S341="ASSY",Table2[[#This Row],[Stock]]&gt;Table2[[#This Row],[REST]]),Table2[[#This Row],[REST]],Table2[[#This Row],[Stock]])</f>
        <v/>
      </c>
    </row>
    <row r="342" spans="1:20" x14ac:dyDescent="0.3">
      <c r="A342" s="170" t="str">
        <f>IF(Table2[[#This Row],[Customer Part No]]="","",ROW()-1)</f>
        <v/>
      </c>
      <c r="B342" s="170" t="str">
        <f>IF('ADM-PER LINE ITEM'!A343="","",'ADM-PER LINE ITEM'!A343)</f>
        <v/>
      </c>
      <c r="C342" s="171" t="str">
        <f>IF('ADM-PER LINE ITEM'!G343="","",'ADM-PER LINE ITEM'!G343)</f>
        <v/>
      </c>
      <c r="D342" s="170" t="str">
        <f>IF('ADM-PER LINE ITEM'!F343="","",'ADM-PER LINE ITEM'!F343)</f>
        <v/>
      </c>
      <c r="E342" s="203" t="str">
        <f>IF('ADM-PER LINE ITEM'!E343="","",'ADM-PER LINE ITEM'!E343)</f>
        <v/>
      </c>
      <c r="F342" s="31" t="str">
        <f>IF('ADM-PER LINE ITEM'!I343="","",'ADM-PER LINE ITEM'!I343)</f>
        <v/>
      </c>
      <c r="G342" s="172" t="str">
        <f>IF('ADM-PER LINE ITEM'!K343="","",'ADM-PER LINE ITEM'!K343)</f>
        <v/>
      </c>
      <c r="H342" s="170" t="str">
        <f>IF('ADM-PER LINE ITEM'!Q343="","",'ADM-PER LINE ITEM'!Q343)</f>
        <v/>
      </c>
      <c r="I342" s="170" t="str">
        <f>IF('ADM-PER LINE ITEM'!R343="","",'ADM-PER LINE ITEM'!R343)</f>
        <v/>
      </c>
      <c r="J342" s="174" t="str">
        <f>IF(Table2[[#This Row],[Ich No]]="","",(SUMIF('STOCK OES'!B:B,Table2[[#This Row],[Ich No]],'STOCK OES'!E:E)+SUMIF('STOCK SEALING'!B:B,Table2[[#This Row],[Ich No]],'STOCK SEALING'!E:E)))</f>
        <v/>
      </c>
      <c r="K342" s="170">
        <v>0</v>
      </c>
      <c r="L342" t="str">
        <f>IFERROR(Table2[[#This Row],[REST]]-Table2[[#This Row],[Result Scan]],"")</f>
        <v/>
      </c>
      <c r="M342" t="str">
        <f>IF(Table2[[#This Row],[Balance]]="","",IF(Table2[[#This Row],[Balance]]&gt;0,"Open","close"))</f>
        <v/>
      </c>
      <c r="N342" s="174" t="str">
        <f ca="1">IF(Q342=$R$1,Table2[[#This Row],[Status]],"")</f>
        <v/>
      </c>
      <c r="Q342" s="169" t="str">
        <f ca="1">IFERROR($Q$1-Table2[[#This Row],[Delivery Date]],"")</f>
        <v/>
      </c>
      <c r="S342" t="str">
        <f>IFERROR(VLOOKUP(Table2[[#This Row],[Customer Part No]],'ICH NO'!I:M,5,0),"")</f>
        <v/>
      </c>
      <c r="T342" t="str">
        <f>IF(AND(S342="ASSY",Table2[[#This Row],[Stock]]&gt;Table2[[#This Row],[REST]]),Table2[[#This Row],[REST]],Table2[[#This Row],[Stock]])</f>
        <v/>
      </c>
    </row>
    <row r="343" spans="1:20" x14ac:dyDescent="0.3">
      <c r="A343" s="170" t="str">
        <f>IF(Table2[[#This Row],[Customer Part No]]="","",ROW()-1)</f>
        <v/>
      </c>
      <c r="B343" s="170" t="str">
        <f>IF('ADM-PER LINE ITEM'!A344="","",'ADM-PER LINE ITEM'!A344)</f>
        <v/>
      </c>
      <c r="C343" s="171" t="str">
        <f>IF('ADM-PER LINE ITEM'!G344="","",'ADM-PER LINE ITEM'!G344)</f>
        <v/>
      </c>
      <c r="D343" s="170" t="str">
        <f>IF('ADM-PER LINE ITEM'!F344="","",'ADM-PER LINE ITEM'!F344)</f>
        <v/>
      </c>
      <c r="E343" s="203" t="str">
        <f>IF('ADM-PER LINE ITEM'!E344="","",'ADM-PER LINE ITEM'!E344)</f>
        <v/>
      </c>
      <c r="F343" s="31" t="str">
        <f>IF('ADM-PER LINE ITEM'!I344="","",'ADM-PER LINE ITEM'!I344)</f>
        <v/>
      </c>
      <c r="G343" s="172" t="str">
        <f>IF('ADM-PER LINE ITEM'!K344="","",'ADM-PER LINE ITEM'!K344)</f>
        <v/>
      </c>
      <c r="H343" s="170" t="str">
        <f>IF('ADM-PER LINE ITEM'!Q344="","",'ADM-PER LINE ITEM'!Q344)</f>
        <v/>
      </c>
      <c r="I343" s="170" t="str">
        <f>IF('ADM-PER LINE ITEM'!R344="","",'ADM-PER LINE ITEM'!R344)</f>
        <v/>
      </c>
      <c r="J343" s="174" t="str">
        <f>IF(Table2[[#This Row],[Ich No]]="","",(SUMIF('STOCK OES'!B:B,Table2[[#This Row],[Ich No]],'STOCK OES'!E:E)+SUMIF('STOCK SEALING'!B:B,Table2[[#This Row],[Ich No]],'STOCK SEALING'!E:E)))</f>
        <v/>
      </c>
      <c r="K343" s="170">
        <v>0</v>
      </c>
      <c r="L343" t="str">
        <f>IFERROR(Table2[[#This Row],[REST]]-Table2[[#This Row],[Result Scan]],"")</f>
        <v/>
      </c>
      <c r="M343" t="str">
        <f>IF(Table2[[#This Row],[Balance]]="","",IF(Table2[[#This Row],[Balance]]&gt;0,"Open","close"))</f>
        <v/>
      </c>
      <c r="N343" s="174" t="str">
        <f ca="1">IF(Q343=$R$1,Table2[[#This Row],[Status]],"")</f>
        <v/>
      </c>
      <c r="Q343" s="169" t="str">
        <f ca="1">IFERROR($Q$1-Table2[[#This Row],[Delivery Date]],"")</f>
        <v/>
      </c>
      <c r="S343" t="str">
        <f>IFERROR(VLOOKUP(Table2[[#This Row],[Customer Part No]],'ICH NO'!I:M,5,0),"")</f>
        <v/>
      </c>
      <c r="T343" t="str">
        <f>IF(AND(S343="ASSY",Table2[[#This Row],[Stock]]&gt;Table2[[#This Row],[REST]]),Table2[[#This Row],[REST]],Table2[[#This Row],[Stock]])</f>
        <v/>
      </c>
    </row>
    <row r="344" spans="1:20" x14ac:dyDescent="0.3">
      <c r="A344" s="170" t="str">
        <f>IF(Table2[[#This Row],[Customer Part No]]="","",ROW()-1)</f>
        <v/>
      </c>
      <c r="B344" s="170" t="str">
        <f>IF('ADM-PER LINE ITEM'!A345="","",'ADM-PER LINE ITEM'!A345)</f>
        <v/>
      </c>
      <c r="C344" s="171" t="str">
        <f>IF('ADM-PER LINE ITEM'!G345="","",'ADM-PER LINE ITEM'!G345)</f>
        <v/>
      </c>
      <c r="D344" s="170" t="str">
        <f>IF('ADM-PER LINE ITEM'!F345="","",'ADM-PER LINE ITEM'!F345)</f>
        <v/>
      </c>
      <c r="E344" s="203" t="str">
        <f>IF('ADM-PER LINE ITEM'!E345="","",'ADM-PER LINE ITEM'!E345)</f>
        <v/>
      </c>
      <c r="F344" s="31" t="str">
        <f>IF('ADM-PER LINE ITEM'!I345="","",'ADM-PER LINE ITEM'!I345)</f>
        <v/>
      </c>
      <c r="G344" s="172" t="str">
        <f>IF('ADM-PER LINE ITEM'!K345="","",'ADM-PER LINE ITEM'!K345)</f>
        <v/>
      </c>
      <c r="H344" s="170" t="str">
        <f>IF('ADM-PER LINE ITEM'!Q345="","",'ADM-PER LINE ITEM'!Q345)</f>
        <v/>
      </c>
      <c r="I344" s="170" t="str">
        <f>IF('ADM-PER LINE ITEM'!R345="","",'ADM-PER LINE ITEM'!R345)</f>
        <v/>
      </c>
      <c r="J344" s="174" t="str">
        <f>IF(Table2[[#This Row],[Ich No]]="","",(SUMIF('STOCK OES'!B:B,Table2[[#This Row],[Ich No]],'STOCK OES'!E:E)+SUMIF('STOCK SEALING'!B:B,Table2[[#This Row],[Ich No]],'STOCK SEALING'!E:E)))</f>
        <v/>
      </c>
      <c r="K344" s="170">
        <v>0</v>
      </c>
      <c r="L344" t="str">
        <f>IFERROR(Table2[[#This Row],[REST]]-Table2[[#This Row],[Result Scan]],"")</f>
        <v/>
      </c>
      <c r="M344" t="str">
        <f>IF(Table2[[#This Row],[Balance]]="","",IF(Table2[[#This Row],[Balance]]&gt;0,"Open","close"))</f>
        <v/>
      </c>
      <c r="N344" s="174" t="str">
        <f ca="1">IF(Q344=$R$1,Table2[[#This Row],[Status]],"")</f>
        <v/>
      </c>
      <c r="Q344" s="169" t="str">
        <f ca="1">IFERROR($Q$1-Table2[[#This Row],[Delivery Date]],"")</f>
        <v/>
      </c>
      <c r="S344" t="str">
        <f>IFERROR(VLOOKUP(Table2[[#This Row],[Customer Part No]],'ICH NO'!I:M,5,0),"")</f>
        <v/>
      </c>
      <c r="T344" t="str">
        <f>IF(AND(S344="ASSY",Table2[[#This Row],[Stock]]&gt;Table2[[#This Row],[REST]]),Table2[[#This Row],[REST]],Table2[[#This Row],[Stock]])</f>
        <v/>
      </c>
    </row>
    <row r="345" spans="1:20" x14ac:dyDescent="0.3">
      <c r="A345" s="170" t="str">
        <f>IF(Table2[[#This Row],[Customer Part No]]="","",ROW()-1)</f>
        <v/>
      </c>
      <c r="B345" s="170" t="str">
        <f>IF('ADM-PER LINE ITEM'!A346="","",'ADM-PER LINE ITEM'!A346)</f>
        <v/>
      </c>
      <c r="C345" s="171" t="str">
        <f>IF('ADM-PER LINE ITEM'!G346="","",'ADM-PER LINE ITEM'!G346)</f>
        <v/>
      </c>
      <c r="D345" s="170" t="str">
        <f>IF('ADM-PER LINE ITEM'!F346="","",'ADM-PER LINE ITEM'!F346)</f>
        <v/>
      </c>
      <c r="E345" s="203" t="str">
        <f>IF('ADM-PER LINE ITEM'!E346="","",'ADM-PER LINE ITEM'!E346)</f>
        <v/>
      </c>
      <c r="F345" s="31" t="str">
        <f>IF('ADM-PER LINE ITEM'!I346="","",'ADM-PER LINE ITEM'!I346)</f>
        <v/>
      </c>
      <c r="G345" s="172" t="str">
        <f>IF('ADM-PER LINE ITEM'!K346="","",'ADM-PER LINE ITEM'!K346)</f>
        <v/>
      </c>
      <c r="H345" s="170" t="str">
        <f>IF('ADM-PER LINE ITEM'!Q346="","",'ADM-PER LINE ITEM'!Q346)</f>
        <v/>
      </c>
      <c r="I345" s="170" t="str">
        <f>IF('ADM-PER LINE ITEM'!R346="","",'ADM-PER LINE ITEM'!R346)</f>
        <v/>
      </c>
      <c r="J345" s="174" t="str">
        <f>IF(Table2[[#This Row],[Ich No]]="","",(SUMIF('STOCK OES'!B:B,Table2[[#This Row],[Ich No]],'STOCK OES'!E:E)+SUMIF('STOCK SEALING'!B:B,Table2[[#This Row],[Ich No]],'STOCK SEALING'!E:E)))</f>
        <v/>
      </c>
      <c r="K345" s="170">
        <v>0</v>
      </c>
      <c r="L345" t="str">
        <f>IFERROR(Table2[[#This Row],[REST]]-Table2[[#This Row],[Result Scan]],"")</f>
        <v/>
      </c>
      <c r="M345" t="str">
        <f>IF(Table2[[#This Row],[Balance]]="","",IF(Table2[[#This Row],[Balance]]&gt;0,"Open","close"))</f>
        <v/>
      </c>
      <c r="N345" s="174" t="str">
        <f ca="1">IF(Q345=$R$1,Table2[[#This Row],[Status]],"")</f>
        <v/>
      </c>
      <c r="Q345" s="169" t="str">
        <f ca="1">IFERROR($Q$1-Table2[[#This Row],[Delivery Date]],"")</f>
        <v/>
      </c>
      <c r="S345" t="str">
        <f>IFERROR(VLOOKUP(Table2[[#This Row],[Customer Part No]],'ICH NO'!I:M,5,0),"")</f>
        <v/>
      </c>
      <c r="T345" t="str">
        <f>IF(AND(S345="ASSY",Table2[[#This Row],[Stock]]&gt;Table2[[#This Row],[REST]]),Table2[[#This Row],[REST]],Table2[[#This Row],[Stock]])</f>
        <v/>
      </c>
    </row>
    <row r="346" spans="1:20" x14ac:dyDescent="0.3">
      <c r="A346" s="170" t="str">
        <f>IF(Table2[[#This Row],[Customer Part No]]="","",ROW()-1)</f>
        <v/>
      </c>
      <c r="B346" s="170" t="str">
        <f>IF('ADM-PER LINE ITEM'!A347="","",'ADM-PER LINE ITEM'!A347)</f>
        <v/>
      </c>
      <c r="C346" s="171" t="str">
        <f>IF('ADM-PER LINE ITEM'!G347="","",'ADM-PER LINE ITEM'!G347)</f>
        <v/>
      </c>
      <c r="D346" s="170" t="str">
        <f>IF('ADM-PER LINE ITEM'!F347="","",'ADM-PER LINE ITEM'!F347)</f>
        <v/>
      </c>
      <c r="E346" s="203" t="str">
        <f>IF('ADM-PER LINE ITEM'!E347="","",'ADM-PER LINE ITEM'!E347)</f>
        <v/>
      </c>
      <c r="F346" s="31" t="str">
        <f>IF('ADM-PER LINE ITEM'!I347="","",'ADM-PER LINE ITEM'!I347)</f>
        <v/>
      </c>
      <c r="G346" s="172" t="str">
        <f>IF('ADM-PER LINE ITEM'!K347="","",'ADM-PER LINE ITEM'!K347)</f>
        <v/>
      </c>
      <c r="H346" s="170" t="str">
        <f>IF('ADM-PER LINE ITEM'!Q347="","",'ADM-PER LINE ITEM'!Q347)</f>
        <v/>
      </c>
      <c r="I346" s="170" t="str">
        <f>IF('ADM-PER LINE ITEM'!R347="","",'ADM-PER LINE ITEM'!R347)</f>
        <v/>
      </c>
      <c r="J346" s="174" t="str">
        <f>IF(Table2[[#This Row],[Ich No]]="","",(SUMIF('STOCK OES'!B:B,Table2[[#This Row],[Ich No]],'STOCK OES'!E:E)+SUMIF('STOCK SEALING'!B:B,Table2[[#This Row],[Ich No]],'STOCK SEALING'!E:E)))</f>
        <v/>
      </c>
      <c r="K346" s="170">
        <v>0</v>
      </c>
      <c r="L346" t="str">
        <f>IFERROR(Table2[[#This Row],[REST]]-Table2[[#This Row],[Result Scan]],"")</f>
        <v/>
      </c>
      <c r="M346" t="str">
        <f>IF(Table2[[#This Row],[Balance]]="","",IF(Table2[[#This Row],[Balance]]&gt;0,"Open","close"))</f>
        <v/>
      </c>
      <c r="N346" s="174" t="str">
        <f ca="1">IF(Q346=$R$1,Table2[[#This Row],[Status]],"")</f>
        <v/>
      </c>
      <c r="Q346" s="169" t="str">
        <f ca="1">IFERROR($Q$1-Table2[[#This Row],[Delivery Date]],"")</f>
        <v/>
      </c>
      <c r="S346" t="str">
        <f>IFERROR(VLOOKUP(Table2[[#This Row],[Customer Part No]],'ICH NO'!I:M,5,0),"")</f>
        <v/>
      </c>
      <c r="T346" t="str">
        <f>IF(AND(S346="ASSY",Table2[[#This Row],[Stock]]&gt;Table2[[#This Row],[REST]]),Table2[[#This Row],[REST]],Table2[[#This Row],[Stock]])</f>
        <v/>
      </c>
    </row>
    <row r="347" spans="1:20" x14ac:dyDescent="0.3">
      <c r="A347" s="170" t="str">
        <f>IF(Table2[[#This Row],[Customer Part No]]="","",ROW()-1)</f>
        <v/>
      </c>
      <c r="B347" s="170" t="str">
        <f>IF('ADM-PER LINE ITEM'!A348="","",'ADM-PER LINE ITEM'!A348)</f>
        <v/>
      </c>
      <c r="C347" s="171" t="str">
        <f>IF('ADM-PER LINE ITEM'!G348="","",'ADM-PER LINE ITEM'!G348)</f>
        <v/>
      </c>
      <c r="D347" s="170" t="str">
        <f>IF('ADM-PER LINE ITEM'!F348="","",'ADM-PER LINE ITEM'!F348)</f>
        <v/>
      </c>
      <c r="E347" s="203" t="str">
        <f>IF('ADM-PER LINE ITEM'!E348="","",'ADM-PER LINE ITEM'!E348)</f>
        <v/>
      </c>
      <c r="F347" s="31" t="str">
        <f>IF('ADM-PER LINE ITEM'!I348="","",'ADM-PER LINE ITEM'!I348)</f>
        <v/>
      </c>
      <c r="G347" s="172" t="str">
        <f>IF('ADM-PER LINE ITEM'!K348="","",'ADM-PER LINE ITEM'!K348)</f>
        <v/>
      </c>
      <c r="H347" s="170" t="str">
        <f>IF('ADM-PER LINE ITEM'!Q348="","",'ADM-PER LINE ITEM'!Q348)</f>
        <v/>
      </c>
      <c r="I347" s="170" t="str">
        <f>IF('ADM-PER LINE ITEM'!R348="","",'ADM-PER LINE ITEM'!R348)</f>
        <v/>
      </c>
      <c r="J347" s="174" t="str">
        <f>IF(Table2[[#This Row],[Ich No]]="","",(SUMIF('STOCK OES'!B:B,Table2[[#This Row],[Ich No]],'STOCK OES'!E:E)+SUMIF('STOCK SEALING'!B:B,Table2[[#This Row],[Ich No]],'STOCK SEALING'!E:E)))</f>
        <v/>
      </c>
      <c r="K347" s="170">
        <v>0</v>
      </c>
      <c r="L347" t="str">
        <f>IFERROR(Table2[[#This Row],[REST]]-Table2[[#This Row],[Result Scan]],"")</f>
        <v/>
      </c>
      <c r="M347" t="str">
        <f>IF(Table2[[#This Row],[Balance]]="","",IF(Table2[[#This Row],[Balance]]&gt;0,"Open","close"))</f>
        <v/>
      </c>
      <c r="N347" s="174" t="str">
        <f ca="1">IF(Q347=$R$1,Table2[[#This Row],[Status]],"")</f>
        <v/>
      </c>
      <c r="Q347" s="169" t="str">
        <f ca="1">IFERROR($Q$1-Table2[[#This Row],[Delivery Date]],"")</f>
        <v/>
      </c>
      <c r="S347" t="str">
        <f>IFERROR(VLOOKUP(Table2[[#This Row],[Customer Part No]],'ICH NO'!I:M,5,0),"")</f>
        <v/>
      </c>
      <c r="T347" t="str">
        <f>IF(AND(S347="ASSY",Table2[[#This Row],[Stock]]&gt;Table2[[#This Row],[REST]]),Table2[[#This Row],[REST]],Table2[[#This Row],[Stock]])</f>
        <v/>
      </c>
    </row>
    <row r="348" spans="1:20" x14ac:dyDescent="0.3">
      <c r="A348" s="170" t="str">
        <f>IF(Table2[[#This Row],[Customer Part No]]="","",ROW()-1)</f>
        <v/>
      </c>
      <c r="B348" s="170" t="str">
        <f>IF('ADM-PER LINE ITEM'!A349="","",'ADM-PER LINE ITEM'!A349)</f>
        <v/>
      </c>
      <c r="C348" s="171" t="str">
        <f>IF('ADM-PER LINE ITEM'!G349="","",'ADM-PER LINE ITEM'!G349)</f>
        <v/>
      </c>
      <c r="D348" s="170" t="str">
        <f>IF('ADM-PER LINE ITEM'!F349="","",'ADM-PER LINE ITEM'!F349)</f>
        <v/>
      </c>
      <c r="E348" s="203" t="str">
        <f>IF('ADM-PER LINE ITEM'!E349="","",'ADM-PER LINE ITEM'!E349)</f>
        <v/>
      </c>
      <c r="F348" s="31" t="str">
        <f>IF('ADM-PER LINE ITEM'!I349="","",'ADM-PER LINE ITEM'!I349)</f>
        <v/>
      </c>
      <c r="G348" s="172" t="str">
        <f>IF('ADM-PER LINE ITEM'!K349="","",'ADM-PER LINE ITEM'!K349)</f>
        <v/>
      </c>
      <c r="H348" s="170" t="str">
        <f>IF('ADM-PER LINE ITEM'!Q349="","",'ADM-PER LINE ITEM'!Q349)</f>
        <v/>
      </c>
      <c r="I348" s="170" t="str">
        <f>IF('ADM-PER LINE ITEM'!R349="","",'ADM-PER LINE ITEM'!R349)</f>
        <v/>
      </c>
      <c r="J348" s="174" t="str">
        <f>IF(Table2[[#This Row],[Ich No]]="","",(SUMIF('STOCK OES'!B:B,Table2[[#This Row],[Ich No]],'STOCK OES'!E:E)+SUMIF('STOCK SEALING'!B:B,Table2[[#This Row],[Ich No]],'STOCK SEALING'!E:E)))</f>
        <v/>
      </c>
      <c r="K348" s="170">
        <v>0</v>
      </c>
      <c r="L348" t="str">
        <f>IFERROR(Table2[[#This Row],[REST]]-Table2[[#This Row],[Result Scan]],"")</f>
        <v/>
      </c>
      <c r="M348" t="str">
        <f>IF(Table2[[#This Row],[Balance]]="","",IF(Table2[[#This Row],[Balance]]&gt;0,"Open","close"))</f>
        <v/>
      </c>
      <c r="N348" s="174" t="str">
        <f ca="1">IF(Q348=$R$1,Table2[[#This Row],[Status]],"")</f>
        <v/>
      </c>
      <c r="Q348" s="169" t="str">
        <f ca="1">IFERROR($Q$1-Table2[[#This Row],[Delivery Date]],"")</f>
        <v/>
      </c>
      <c r="S348" t="str">
        <f>IFERROR(VLOOKUP(Table2[[#This Row],[Customer Part No]],'ICH NO'!I:M,5,0),"")</f>
        <v/>
      </c>
      <c r="T348" t="str">
        <f>IF(AND(S348="ASSY",Table2[[#This Row],[Stock]]&gt;Table2[[#This Row],[REST]]),Table2[[#This Row],[REST]],Table2[[#This Row],[Stock]])</f>
        <v/>
      </c>
    </row>
    <row r="349" spans="1:20" x14ac:dyDescent="0.3">
      <c r="A349" s="170" t="str">
        <f>IF(Table2[[#This Row],[Customer Part No]]="","",ROW()-1)</f>
        <v/>
      </c>
      <c r="B349" s="170" t="str">
        <f>IF('ADM-PER LINE ITEM'!A350="","",'ADM-PER LINE ITEM'!A350)</f>
        <v/>
      </c>
      <c r="C349" s="171" t="str">
        <f>IF('ADM-PER LINE ITEM'!G350="","",'ADM-PER LINE ITEM'!G350)</f>
        <v/>
      </c>
      <c r="D349" s="170" t="str">
        <f>IF('ADM-PER LINE ITEM'!F350="","",'ADM-PER LINE ITEM'!F350)</f>
        <v/>
      </c>
      <c r="E349" s="203" t="str">
        <f>IF('ADM-PER LINE ITEM'!E350="","",'ADM-PER LINE ITEM'!E350)</f>
        <v/>
      </c>
      <c r="F349" s="31" t="str">
        <f>IF('ADM-PER LINE ITEM'!I350="","",'ADM-PER LINE ITEM'!I350)</f>
        <v/>
      </c>
      <c r="G349" s="172" t="str">
        <f>IF('ADM-PER LINE ITEM'!K350="","",'ADM-PER LINE ITEM'!K350)</f>
        <v/>
      </c>
      <c r="H349" s="170" t="str">
        <f>IF('ADM-PER LINE ITEM'!Q350="","",'ADM-PER LINE ITEM'!Q350)</f>
        <v/>
      </c>
      <c r="I349" s="170" t="str">
        <f>IF('ADM-PER LINE ITEM'!R350="","",'ADM-PER LINE ITEM'!R350)</f>
        <v/>
      </c>
      <c r="J349" s="174" t="str">
        <f>IF(Table2[[#This Row],[Ich No]]="","",(SUMIF('STOCK OES'!B:B,Table2[[#This Row],[Ich No]],'STOCK OES'!E:E)+SUMIF('STOCK SEALING'!B:B,Table2[[#This Row],[Ich No]],'STOCK SEALING'!E:E)))</f>
        <v/>
      </c>
      <c r="K349" s="170">
        <v>0</v>
      </c>
      <c r="L349" t="str">
        <f>IFERROR(Table2[[#This Row],[REST]]-Table2[[#This Row],[Result Scan]],"")</f>
        <v/>
      </c>
      <c r="M349" t="str">
        <f>IF(Table2[[#This Row],[Balance]]="","",IF(Table2[[#This Row],[Balance]]&gt;0,"Open","close"))</f>
        <v/>
      </c>
      <c r="N349" s="174" t="str">
        <f ca="1">IF(Q349=$R$1,Table2[[#This Row],[Status]],"")</f>
        <v/>
      </c>
      <c r="Q349" s="169" t="str">
        <f ca="1">IFERROR($Q$1-Table2[[#This Row],[Delivery Date]],"")</f>
        <v/>
      </c>
      <c r="S349" t="str">
        <f>IFERROR(VLOOKUP(Table2[[#This Row],[Customer Part No]],'ICH NO'!I:M,5,0),"")</f>
        <v/>
      </c>
      <c r="T349" t="str">
        <f>IF(AND(S349="ASSY",Table2[[#This Row],[Stock]]&gt;Table2[[#This Row],[REST]]),Table2[[#This Row],[REST]],Table2[[#This Row],[Stock]])</f>
        <v/>
      </c>
    </row>
    <row r="350" spans="1:20" x14ac:dyDescent="0.3">
      <c r="A350" s="170" t="str">
        <f>IF(Table2[[#This Row],[Customer Part No]]="","",ROW()-1)</f>
        <v/>
      </c>
      <c r="B350" s="170" t="str">
        <f>IF('ADM-PER LINE ITEM'!A351="","",'ADM-PER LINE ITEM'!A351)</f>
        <v/>
      </c>
      <c r="C350" s="171" t="str">
        <f>IF('ADM-PER LINE ITEM'!G351="","",'ADM-PER LINE ITEM'!G351)</f>
        <v/>
      </c>
      <c r="D350" s="170" t="str">
        <f>IF('ADM-PER LINE ITEM'!F351="","",'ADM-PER LINE ITEM'!F351)</f>
        <v/>
      </c>
      <c r="E350" s="203" t="str">
        <f>IF('ADM-PER LINE ITEM'!E351="","",'ADM-PER LINE ITEM'!E351)</f>
        <v/>
      </c>
      <c r="F350" s="31" t="str">
        <f>IF('ADM-PER LINE ITEM'!I351="","",'ADM-PER LINE ITEM'!I351)</f>
        <v/>
      </c>
      <c r="G350" s="172" t="str">
        <f>IF('ADM-PER LINE ITEM'!K351="","",'ADM-PER LINE ITEM'!K351)</f>
        <v/>
      </c>
      <c r="H350" s="170" t="str">
        <f>IF('ADM-PER LINE ITEM'!Q351="","",'ADM-PER LINE ITEM'!Q351)</f>
        <v/>
      </c>
      <c r="I350" s="170" t="str">
        <f>IF('ADM-PER LINE ITEM'!R351="","",'ADM-PER LINE ITEM'!R351)</f>
        <v/>
      </c>
      <c r="J350" s="174" t="str">
        <f>IF(Table2[[#This Row],[Ich No]]="","",(SUMIF('STOCK OES'!B:B,Table2[[#This Row],[Ich No]],'STOCK OES'!E:E)+SUMIF('STOCK SEALING'!B:B,Table2[[#This Row],[Ich No]],'STOCK SEALING'!E:E)))</f>
        <v/>
      </c>
      <c r="K350" s="170">
        <v>0</v>
      </c>
      <c r="L350" t="str">
        <f>IFERROR(Table2[[#This Row],[REST]]-Table2[[#This Row],[Result Scan]],"")</f>
        <v/>
      </c>
      <c r="M350" t="str">
        <f>IF(Table2[[#This Row],[Balance]]="","",IF(Table2[[#This Row],[Balance]]&gt;0,"Open","close"))</f>
        <v/>
      </c>
      <c r="N350" s="174" t="str">
        <f ca="1">IF(Q350=$R$1,Table2[[#This Row],[Status]],"")</f>
        <v/>
      </c>
      <c r="Q350" s="169" t="str">
        <f ca="1">IFERROR($Q$1-Table2[[#This Row],[Delivery Date]],"")</f>
        <v/>
      </c>
      <c r="S350" t="str">
        <f>IFERROR(VLOOKUP(Table2[[#This Row],[Customer Part No]],'ICH NO'!I:M,5,0),"")</f>
        <v/>
      </c>
      <c r="T350" t="str">
        <f>IF(AND(S350="ASSY",Table2[[#This Row],[Stock]]&gt;Table2[[#This Row],[REST]]),Table2[[#This Row],[REST]],Table2[[#This Row],[Stock]])</f>
        <v/>
      </c>
    </row>
    <row r="351" spans="1:20" x14ac:dyDescent="0.3">
      <c r="A351" s="170" t="str">
        <f>IF(Table2[[#This Row],[Customer Part No]]="","",ROW()-1)</f>
        <v/>
      </c>
      <c r="B351" s="170" t="str">
        <f>IF('ADM-PER LINE ITEM'!A352="","",'ADM-PER LINE ITEM'!A352)</f>
        <v/>
      </c>
      <c r="C351" s="171" t="str">
        <f>IF('ADM-PER LINE ITEM'!G352="","",'ADM-PER LINE ITEM'!G352)</f>
        <v/>
      </c>
      <c r="D351" s="170" t="str">
        <f>IF('ADM-PER LINE ITEM'!F352="","",'ADM-PER LINE ITEM'!F352)</f>
        <v/>
      </c>
      <c r="E351" s="203" t="str">
        <f>IF('ADM-PER LINE ITEM'!E352="","",'ADM-PER LINE ITEM'!E352)</f>
        <v/>
      </c>
      <c r="F351" s="31" t="str">
        <f>IF('ADM-PER LINE ITEM'!I352="","",'ADM-PER LINE ITEM'!I352)</f>
        <v/>
      </c>
      <c r="G351" s="172" t="str">
        <f>IF('ADM-PER LINE ITEM'!K352="","",'ADM-PER LINE ITEM'!K352)</f>
        <v/>
      </c>
      <c r="H351" s="170" t="str">
        <f>IF('ADM-PER LINE ITEM'!Q352="","",'ADM-PER LINE ITEM'!Q352)</f>
        <v/>
      </c>
      <c r="I351" s="170" t="str">
        <f>IF('ADM-PER LINE ITEM'!R352="","",'ADM-PER LINE ITEM'!R352)</f>
        <v/>
      </c>
      <c r="J351" s="174" t="str">
        <f>IF(Table2[[#This Row],[Ich No]]="","",(SUMIF('STOCK OES'!B:B,Table2[[#This Row],[Ich No]],'STOCK OES'!E:E)+SUMIF('STOCK SEALING'!B:B,Table2[[#This Row],[Ich No]],'STOCK SEALING'!E:E)))</f>
        <v/>
      </c>
      <c r="K351" s="170">
        <v>0</v>
      </c>
      <c r="L351" t="str">
        <f>IFERROR(Table2[[#This Row],[REST]]-Table2[[#This Row],[Result Scan]],"")</f>
        <v/>
      </c>
      <c r="M351" t="str">
        <f>IF(Table2[[#This Row],[Balance]]="","",IF(Table2[[#This Row],[Balance]]&gt;0,"Open","close"))</f>
        <v/>
      </c>
      <c r="N351" s="174" t="str">
        <f ca="1">IF(Q351=$R$1,Table2[[#This Row],[Status]],"")</f>
        <v/>
      </c>
      <c r="Q351" s="169" t="str">
        <f ca="1">IFERROR($Q$1-Table2[[#This Row],[Delivery Date]],"")</f>
        <v/>
      </c>
      <c r="S351" t="str">
        <f>IFERROR(VLOOKUP(Table2[[#This Row],[Customer Part No]],'ICH NO'!I:M,5,0),"")</f>
        <v/>
      </c>
      <c r="T351" t="str">
        <f>IF(AND(S351="ASSY",Table2[[#This Row],[Stock]]&gt;Table2[[#This Row],[REST]]),Table2[[#This Row],[REST]],Table2[[#This Row],[Stock]])</f>
        <v/>
      </c>
    </row>
    <row r="352" spans="1:20" x14ac:dyDescent="0.3">
      <c r="A352" s="170" t="str">
        <f>IF(Table2[[#This Row],[Customer Part No]]="","",ROW()-1)</f>
        <v/>
      </c>
      <c r="B352" s="170" t="str">
        <f>IF('ADM-PER LINE ITEM'!A353="","",'ADM-PER LINE ITEM'!A353)</f>
        <v/>
      </c>
      <c r="C352" s="171" t="str">
        <f>IF('ADM-PER LINE ITEM'!G353="","",'ADM-PER LINE ITEM'!G353)</f>
        <v/>
      </c>
      <c r="D352" s="170" t="str">
        <f>IF('ADM-PER LINE ITEM'!F353="","",'ADM-PER LINE ITEM'!F353)</f>
        <v/>
      </c>
      <c r="E352" s="203" t="str">
        <f>IF('ADM-PER LINE ITEM'!E353="","",'ADM-PER LINE ITEM'!E353)</f>
        <v/>
      </c>
      <c r="F352" s="31" t="str">
        <f>IF('ADM-PER LINE ITEM'!I353="","",'ADM-PER LINE ITEM'!I353)</f>
        <v/>
      </c>
      <c r="G352" s="172" t="str">
        <f>IF('ADM-PER LINE ITEM'!K353="","",'ADM-PER LINE ITEM'!K353)</f>
        <v/>
      </c>
      <c r="H352" s="170" t="str">
        <f>IF('ADM-PER LINE ITEM'!Q353="","",'ADM-PER LINE ITEM'!Q353)</f>
        <v/>
      </c>
      <c r="I352" s="170" t="str">
        <f>IF('ADM-PER LINE ITEM'!R353="","",'ADM-PER LINE ITEM'!R353)</f>
        <v/>
      </c>
      <c r="J352" s="174" t="str">
        <f>IF(Table2[[#This Row],[Ich No]]="","",(SUMIF('STOCK OES'!B:B,Table2[[#This Row],[Ich No]],'STOCK OES'!E:E)+SUMIF('STOCK SEALING'!B:B,Table2[[#This Row],[Ich No]],'STOCK SEALING'!E:E)))</f>
        <v/>
      </c>
      <c r="K352" s="170">
        <v>0</v>
      </c>
      <c r="L352" t="str">
        <f>IFERROR(Table2[[#This Row],[REST]]-Table2[[#This Row],[Result Scan]],"")</f>
        <v/>
      </c>
      <c r="M352" t="str">
        <f>IF(Table2[[#This Row],[Balance]]="","",IF(Table2[[#This Row],[Balance]]&gt;0,"Open","close"))</f>
        <v/>
      </c>
      <c r="N352" s="174" t="str">
        <f ca="1">IF(Q352=$R$1,Table2[[#This Row],[Status]],"")</f>
        <v/>
      </c>
      <c r="Q352" s="169" t="str">
        <f ca="1">IFERROR($Q$1-Table2[[#This Row],[Delivery Date]],"")</f>
        <v/>
      </c>
      <c r="S352" t="str">
        <f>IFERROR(VLOOKUP(Table2[[#This Row],[Customer Part No]],'ICH NO'!I:M,5,0),"")</f>
        <v/>
      </c>
      <c r="T352" t="str">
        <f>IF(AND(S352="ASSY",Table2[[#This Row],[Stock]]&gt;Table2[[#This Row],[REST]]),Table2[[#This Row],[REST]],Table2[[#This Row],[Stock]])</f>
        <v/>
      </c>
    </row>
    <row r="353" spans="1:20" x14ac:dyDescent="0.3">
      <c r="A353" s="170" t="str">
        <f>IF(Table2[[#This Row],[Customer Part No]]="","",ROW()-1)</f>
        <v/>
      </c>
      <c r="B353" s="170" t="str">
        <f>IF('ADM-PER LINE ITEM'!A354="","",'ADM-PER LINE ITEM'!A354)</f>
        <v/>
      </c>
      <c r="C353" s="171" t="str">
        <f>IF('ADM-PER LINE ITEM'!G354="","",'ADM-PER LINE ITEM'!G354)</f>
        <v/>
      </c>
      <c r="D353" s="170" t="str">
        <f>IF('ADM-PER LINE ITEM'!F354="","",'ADM-PER LINE ITEM'!F354)</f>
        <v/>
      </c>
      <c r="E353" s="203" t="str">
        <f>IF('ADM-PER LINE ITEM'!E354="","",'ADM-PER LINE ITEM'!E354)</f>
        <v/>
      </c>
      <c r="F353" s="31" t="str">
        <f>IF('ADM-PER LINE ITEM'!I354="","",'ADM-PER LINE ITEM'!I354)</f>
        <v/>
      </c>
      <c r="G353" s="172" t="str">
        <f>IF('ADM-PER LINE ITEM'!K354="","",'ADM-PER LINE ITEM'!K354)</f>
        <v/>
      </c>
      <c r="H353" s="170" t="str">
        <f>IF('ADM-PER LINE ITEM'!Q354="","",'ADM-PER LINE ITEM'!Q354)</f>
        <v/>
      </c>
      <c r="I353" s="170" t="str">
        <f>IF('ADM-PER LINE ITEM'!R354="","",'ADM-PER LINE ITEM'!R354)</f>
        <v/>
      </c>
      <c r="J353" s="174" t="str">
        <f>IF(Table2[[#This Row],[Ich No]]="","",(SUMIF('STOCK OES'!B:B,Table2[[#This Row],[Ich No]],'STOCK OES'!E:E)+SUMIF('STOCK SEALING'!B:B,Table2[[#This Row],[Ich No]],'STOCK SEALING'!E:E)))</f>
        <v/>
      </c>
      <c r="K353" s="170">
        <v>0</v>
      </c>
      <c r="L353" t="str">
        <f>IFERROR(Table2[[#This Row],[REST]]-Table2[[#This Row],[Result Scan]],"")</f>
        <v/>
      </c>
      <c r="M353" t="str">
        <f>IF(Table2[[#This Row],[Balance]]="","",IF(Table2[[#This Row],[Balance]]&gt;0,"Open","close"))</f>
        <v/>
      </c>
      <c r="N353" s="174" t="str">
        <f ca="1">IF(Q353=$R$1,Table2[[#This Row],[Status]],"")</f>
        <v/>
      </c>
      <c r="Q353" s="169" t="str">
        <f ca="1">IFERROR($Q$1-Table2[[#This Row],[Delivery Date]],"")</f>
        <v/>
      </c>
      <c r="S353" t="str">
        <f>IFERROR(VLOOKUP(Table2[[#This Row],[Customer Part No]],'ICH NO'!I:M,5,0),"")</f>
        <v/>
      </c>
      <c r="T353" t="str">
        <f>IF(AND(S353="ASSY",Table2[[#This Row],[Stock]]&gt;Table2[[#This Row],[REST]]),Table2[[#This Row],[REST]],Table2[[#This Row],[Stock]])</f>
        <v/>
      </c>
    </row>
    <row r="354" spans="1:20" x14ac:dyDescent="0.3">
      <c r="A354" s="170" t="str">
        <f>IF(Table2[[#This Row],[Customer Part No]]="","",ROW()-1)</f>
        <v/>
      </c>
      <c r="B354" s="170" t="str">
        <f>IF('ADM-PER LINE ITEM'!A355="","",'ADM-PER LINE ITEM'!A355)</f>
        <v/>
      </c>
      <c r="C354" s="171" t="str">
        <f>IF('ADM-PER LINE ITEM'!G355="","",'ADM-PER LINE ITEM'!G355)</f>
        <v/>
      </c>
      <c r="D354" s="170" t="str">
        <f>IF('ADM-PER LINE ITEM'!F355="","",'ADM-PER LINE ITEM'!F355)</f>
        <v/>
      </c>
      <c r="E354" s="203" t="str">
        <f>IF('ADM-PER LINE ITEM'!E355="","",'ADM-PER LINE ITEM'!E355)</f>
        <v/>
      </c>
      <c r="F354" s="31" t="str">
        <f>IF('ADM-PER LINE ITEM'!I355="","",'ADM-PER LINE ITEM'!I355)</f>
        <v/>
      </c>
      <c r="G354" s="172" t="str">
        <f>IF('ADM-PER LINE ITEM'!K355="","",'ADM-PER LINE ITEM'!K355)</f>
        <v/>
      </c>
      <c r="H354" s="170" t="str">
        <f>IF('ADM-PER LINE ITEM'!Q355="","",'ADM-PER LINE ITEM'!Q355)</f>
        <v/>
      </c>
      <c r="I354" s="170" t="str">
        <f>IF('ADM-PER LINE ITEM'!R355="","",'ADM-PER LINE ITEM'!R355)</f>
        <v/>
      </c>
      <c r="J354" s="174" t="str">
        <f>IF(Table2[[#This Row],[Ich No]]="","",(SUMIF('STOCK OES'!B:B,Table2[[#This Row],[Ich No]],'STOCK OES'!E:E)+SUMIF('STOCK SEALING'!B:B,Table2[[#This Row],[Ich No]],'STOCK SEALING'!E:E)))</f>
        <v/>
      </c>
      <c r="K354" s="170">
        <v>0</v>
      </c>
      <c r="L354" t="str">
        <f>IFERROR(Table2[[#This Row],[REST]]-Table2[[#This Row],[Result Scan]],"")</f>
        <v/>
      </c>
      <c r="M354" t="str">
        <f>IF(Table2[[#This Row],[Balance]]="","",IF(Table2[[#This Row],[Balance]]&gt;0,"Open","close"))</f>
        <v/>
      </c>
      <c r="N354" s="174" t="str">
        <f ca="1">IF(Q354=$R$1,Table2[[#This Row],[Status]],"")</f>
        <v/>
      </c>
      <c r="Q354" s="169" t="str">
        <f ca="1">IFERROR($Q$1-Table2[[#This Row],[Delivery Date]],"")</f>
        <v/>
      </c>
      <c r="S354" t="str">
        <f>IFERROR(VLOOKUP(Table2[[#This Row],[Customer Part No]],'ICH NO'!I:M,5,0),"")</f>
        <v/>
      </c>
      <c r="T354" t="str">
        <f>IF(AND(S354="ASSY",Table2[[#This Row],[Stock]]&gt;Table2[[#This Row],[REST]]),Table2[[#This Row],[REST]],Table2[[#This Row],[Stock]])</f>
        <v/>
      </c>
    </row>
    <row r="355" spans="1:20" x14ac:dyDescent="0.3">
      <c r="A355" s="170" t="str">
        <f>IF(Table2[[#This Row],[Customer Part No]]="","",ROW()-1)</f>
        <v/>
      </c>
      <c r="B355" s="170" t="str">
        <f>IF('ADM-PER LINE ITEM'!A356="","",'ADM-PER LINE ITEM'!A356)</f>
        <v/>
      </c>
      <c r="C355" s="171" t="str">
        <f>IF('ADM-PER LINE ITEM'!G356="","",'ADM-PER LINE ITEM'!G356)</f>
        <v/>
      </c>
      <c r="D355" s="170" t="str">
        <f>IF('ADM-PER LINE ITEM'!F356="","",'ADM-PER LINE ITEM'!F356)</f>
        <v/>
      </c>
      <c r="E355" s="203" t="str">
        <f>IF('ADM-PER LINE ITEM'!E356="","",'ADM-PER LINE ITEM'!E356)</f>
        <v/>
      </c>
      <c r="F355" s="31" t="str">
        <f>IF('ADM-PER LINE ITEM'!I356="","",'ADM-PER LINE ITEM'!I356)</f>
        <v/>
      </c>
      <c r="G355" s="172" t="str">
        <f>IF('ADM-PER LINE ITEM'!K356="","",'ADM-PER LINE ITEM'!K356)</f>
        <v/>
      </c>
      <c r="H355" s="170" t="str">
        <f>IF('ADM-PER LINE ITEM'!Q356="","",'ADM-PER LINE ITEM'!Q356)</f>
        <v/>
      </c>
      <c r="I355" s="170" t="str">
        <f>IF('ADM-PER LINE ITEM'!R356="","",'ADM-PER LINE ITEM'!R356)</f>
        <v/>
      </c>
      <c r="J355" s="174" t="str">
        <f>IF(Table2[[#This Row],[Ich No]]="","",(SUMIF('STOCK OES'!B:B,Table2[[#This Row],[Ich No]],'STOCK OES'!E:E)+SUMIF('STOCK SEALING'!B:B,Table2[[#This Row],[Ich No]],'STOCK SEALING'!E:E)))</f>
        <v/>
      </c>
      <c r="K355" s="170">
        <v>0</v>
      </c>
      <c r="L355" t="str">
        <f>IFERROR(Table2[[#This Row],[REST]]-Table2[[#This Row],[Result Scan]],"")</f>
        <v/>
      </c>
      <c r="M355" t="str">
        <f>IF(Table2[[#This Row],[Balance]]="","",IF(Table2[[#This Row],[Balance]]&gt;0,"Open","close"))</f>
        <v/>
      </c>
      <c r="N355" s="174" t="str">
        <f ca="1">IF(Q355=$R$1,Table2[[#This Row],[Status]],"")</f>
        <v/>
      </c>
      <c r="Q355" s="169" t="str">
        <f ca="1">IFERROR($Q$1-Table2[[#This Row],[Delivery Date]],"")</f>
        <v/>
      </c>
      <c r="S355" t="str">
        <f>IFERROR(VLOOKUP(Table2[[#This Row],[Customer Part No]],'ICH NO'!I:M,5,0),"")</f>
        <v/>
      </c>
      <c r="T355" t="str">
        <f>IF(AND(S355="ASSY",Table2[[#This Row],[Stock]]&gt;Table2[[#This Row],[REST]]),Table2[[#This Row],[REST]],Table2[[#This Row],[Stock]])</f>
        <v/>
      </c>
    </row>
    <row r="356" spans="1:20" x14ac:dyDescent="0.3">
      <c r="A356" s="170" t="str">
        <f>IF(Table2[[#This Row],[Customer Part No]]="","",ROW()-1)</f>
        <v/>
      </c>
      <c r="B356" s="170" t="str">
        <f>IF('ADM-PER LINE ITEM'!A357="","",'ADM-PER LINE ITEM'!A357)</f>
        <v/>
      </c>
      <c r="C356" s="171" t="str">
        <f>IF('ADM-PER LINE ITEM'!G357="","",'ADM-PER LINE ITEM'!G357)</f>
        <v/>
      </c>
      <c r="D356" s="170" t="str">
        <f>IF('ADM-PER LINE ITEM'!F357="","",'ADM-PER LINE ITEM'!F357)</f>
        <v/>
      </c>
      <c r="E356" s="203" t="str">
        <f>IF('ADM-PER LINE ITEM'!E357="","",'ADM-PER LINE ITEM'!E357)</f>
        <v/>
      </c>
      <c r="F356" s="31" t="str">
        <f>IF('ADM-PER LINE ITEM'!I357="","",'ADM-PER LINE ITEM'!I357)</f>
        <v/>
      </c>
      <c r="G356" s="172" t="str">
        <f>IF('ADM-PER LINE ITEM'!K357="","",'ADM-PER LINE ITEM'!K357)</f>
        <v/>
      </c>
      <c r="H356" s="170" t="str">
        <f>IF('ADM-PER LINE ITEM'!Q357="","",'ADM-PER LINE ITEM'!Q357)</f>
        <v/>
      </c>
      <c r="I356" s="170" t="str">
        <f>IF('ADM-PER LINE ITEM'!R357="","",'ADM-PER LINE ITEM'!R357)</f>
        <v/>
      </c>
      <c r="J356" s="174" t="str">
        <f>IF(Table2[[#This Row],[Ich No]]="","",(SUMIF('STOCK OES'!B:B,Table2[[#This Row],[Ich No]],'STOCK OES'!E:E)+SUMIF('STOCK SEALING'!B:B,Table2[[#This Row],[Ich No]],'STOCK SEALING'!E:E)))</f>
        <v/>
      </c>
      <c r="K356" s="170">
        <v>0</v>
      </c>
      <c r="L356" t="str">
        <f>IFERROR(Table2[[#This Row],[REST]]-Table2[[#This Row],[Result Scan]],"")</f>
        <v/>
      </c>
      <c r="M356" t="str">
        <f>IF(Table2[[#This Row],[Balance]]="","",IF(Table2[[#This Row],[Balance]]&gt;0,"Open","close"))</f>
        <v/>
      </c>
      <c r="N356" s="174" t="str">
        <f ca="1">IF(Q356=$R$1,Table2[[#This Row],[Status]],"")</f>
        <v/>
      </c>
      <c r="Q356" s="169" t="str">
        <f ca="1">IFERROR($Q$1-Table2[[#This Row],[Delivery Date]],"")</f>
        <v/>
      </c>
      <c r="S356" t="str">
        <f>IFERROR(VLOOKUP(Table2[[#This Row],[Customer Part No]],'ICH NO'!I:M,5,0),"")</f>
        <v/>
      </c>
      <c r="T356" t="str">
        <f>IF(AND(S356="ASSY",Table2[[#This Row],[Stock]]&gt;Table2[[#This Row],[REST]]),Table2[[#This Row],[REST]],Table2[[#This Row],[Stock]])</f>
        <v/>
      </c>
    </row>
    <row r="357" spans="1:20" x14ac:dyDescent="0.3">
      <c r="A357" s="170" t="str">
        <f>IF(Table2[[#This Row],[Customer Part No]]="","",ROW()-1)</f>
        <v/>
      </c>
      <c r="B357" s="170" t="str">
        <f>IF('ADM-PER LINE ITEM'!A358="","",'ADM-PER LINE ITEM'!A358)</f>
        <v/>
      </c>
      <c r="C357" s="171" t="str">
        <f>IF('ADM-PER LINE ITEM'!G358="","",'ADM-PER LINE ITEM'!G358)</f>
        <v/>
      </c>
      <c r="D357" s="170" t="str">
        <f>IF('ADM-PER LINE ITEM'!F358="","",'ADM-PER LINE ITEM'!F358)</f>
        <v/>
      </c>
      <c r="E357" s="203" t="str">
        <f>IF('ADM-PER LINE ITEM'!E358="","",'ADM-PER LINE ITEM'!E358)</f>
        <v/>
      </c>
      <c r="F357" s="31" t="str">
        <f>IF('ADM-PER LINE ITEM'!I358="","",'ADM-PER LINE ITEM'!I358)</f>
        <v/>
      </c>
      <c r="G357" s="172" t="str">
        <f>IF('ADM-PER LINE ITEM'!K358="","",'ADM-PER LINE ITEM'!K358)</f>
        <v/>
      </c>
      <c r="H357" s="170" t="str">
        <f>IF('ADM-PER LINE ITEM'!Q358="","",'ADM-PER LINE ITEM'!Q358)</f>
        <v/>
      </c>
      <c r="I357" s="170" t="str">
        <f>IF('ADM-PER LINE ITEM'!R358="","",'ADM-PER LINE ITEM'!R358)</f>
        <v/>
      </c>
      <c r="J357" s="174" t="str">
        <f>IF(Table2[[#This Row],[Ich No]]="","",(SUMIF('STOCK OES'!B:B,Table2[[#This Row],[Ich No]],'STOCK OES'!E:E)+SUMIF('STOCK SEALING'!B:B,Table2[[#This Row],[Ich No]],'STOCK SEALING'!E:E)))</f>
        <v/>
      </c>
      <c r="K357" s="170">
        <v>0</v>
      </c>
      <c r="L357" t="str">
        <f>IFERROR(Table2[[#This Row],[REST]]-Table2[[#This Row],[Result Scan]],"")</f>
        <v/>
      </c>
      <c r="M357" t="str">
        <f>IF(Table2[[#This Row],[Balance]]="","",IF(Table2[[#This Row],[Balance]]&gt;0,"Open","close"))</f>
        <v/>
      </c>
      <c r="N357" s="174" t="str">
        <f ca="1">IF(Q357=$R$1,Table2[[#This Row],[Status]],"")</f>
        <v/>
      </c>
      <c r="Q357" s="169" t="str">
        <f ca="1">IFERROR($Q$1-Table2[[#This Row],[Delivery Date]],"")</f>
        <v/>
      </c>
      <c r="S357" t="str">
        <f>IFERROR(VLOOKUP(Table2[[#This Row],[Customer Part No]],'ICH NO'!I:M,5,0),"")</f>
        <v/>
      </c>
      <c r="T357" t="str">
        <f>IF(AND(S357="ASSY",Table2[[#This Row],[Stock]]&gt;Table2[[#This Row],[REST]]),Table2[[#This Row],[REST]],Table2[[#This Row],[Stock]])</f>
        <v/>
      </c>
    </row>
    <row r="358" spans="1:20" x14ac:dyDescent="0.3">
      <c r="A358" s="170" t="str">
        <f>IF(Table2[[#This Row],[Customer Part No]]="","",ROW()-1)</f>
        <v/>
      </c>
      <c r="B358" s="170" t="str">
        <f>IF('ADM-PER LINE ITEM'!A359="","",'ADM-PER LINE ITEM'!A359)</f>
        <v/>
      </c>
      <c r="C358" s="171" t="str">
        <f>IF('ADM-PER LINE ITEM'!G359="","",'ADM-PER LINE ITEM'!G359)</f>
        <v/>
      </c>
      <c r="D358" s="170" t="str">
        <f>IF('ADM-PER LINE ITEM'!F359="","",'ADM-PER LINE ITEM'!F359)</f>
        <v/>
      </c>
      <c r="E358" s="203" t="str">
        <f>IF('ADM-PER LINE ITEM'!E359="","",'ADM-PER LINE ITEM'!E359)</f>
        <v/>
      </c>
      <c r="F358" s="31" t="str">
        <f>IF('ADM-PER LINE ITEM'!I359="","",'ADM-PER LINE ITEM'!I359)</f>
        <v/>
      </c>
      <c r="G358" s="172" t="str">
        <f>IF('ADM-PER LINE ITEM'!K359="","",'ADM-PER LINE ITEM'!K359)</f>
        <v/>
      </c>
      <c r="H358" s="170" t="str">
        <f>IF('ADM-PER LINE ITEM'!Q359="","",'ADM-PER LINE ITEM'!Q359)</f>
        <v/>
      </c>
      <c r="I358" s="170" t="str">
        <f>IF('ADM-PER LINE ITEM'!R359="","",'ADM-PER LINE ITEM'!R359)</f>
        <v/>
      </c>
      <c r="J358" s="174" t="str">
        <f>IF(Table2[[#This Row],[Ich No]]="","",(SUMIF('STOCK OES'!B:B,Table2[[#This Row],[Ich No]],'STOCK OES'!E:E)+SUMIF('STOCK SEALING'!B:B,Table2[[#This Row],[Ich No]],'STOCK SEALING'!E:E)))</f>
        <v/>
      </c>
      <c r="K358" s="170">
        <v>0</v>
      </c>
      <c r="L358" t="str">
        <f>IFERROR(Table2[[#This Row],[REST]]-Table2[[#This Row],[Result Scan]],"")</f>
        <v/>
      </c>
      <c r="M358" t="str">
        <f>IF(Table2[[#This Row],[Balance]]="","",IF(Table2[[#This Row],[Balance]]&gt;0,"Open","close"))</f>
        <v/>
      </c>
      <c r="N358" s="174" t="str">
        <f ca="1">IF(Q358=$R$1,Table2[[#This Row],[Status]],"")</f>
        <v/>
      </c>
      <c r="Q358" s="169" t="str">
        <f ca="1">IFERROR($Q$1-Table2[[#This Row],[Delivery Date]],"")</f>
        <v/>
      </c>
      <c r="S358" t="str">
        <f>IFERROR(VLOOKUP(Table2[[#This Row],[Customer Part No]],'ICH NO'!I:M,5,0),"")</f>
        <v/>
      </c>
      <c r="T358" t="str">
        <f>IF(AND(S358="ASSY",Table2[[#This Row],[Stock]]&gt;Table2[[#This Row],[REST]]),Table2[[#This Row],[REST]],Table2[[#This Row],[Stock]])</f>
        <v/>
      </c>
    </row>
    <row r="359" spans="1:20" x14ac:dyDescent="0.3">
      <c r="A359" s="170" t="str">
        <f>IF(Table2[[#This Row],[Customer Part No]]="","",ROW()-1)</f>
        <v/>
      </c>
      <c r="B359" s="170" t="str">
        <f>IF('ADM-PER LINE ITEM'!A360="","",'ADM-PER LINE ITEM'!A360)</f>
        <v/>
      </c>
      <c r="C359" s="171" t="str">
        <f>IF('ADM-PER LINE ITEM'!G360="","",'ADM-PER LINE ITEM'!G360)</f>
        <v/>
      </c>
      <c r="D359" s="170" t="str">
        <f>IF('ADM-PER LINE ITEM'!F360="","",'ADM-PER LINE ITEM'!F360)</f>
        <v/>
      </c>
      <c r="E359" s="203" t="str">
        <f>IF('ADM-PER LINE ITEM'!E360="","",'ADM-PER LINE ITEM'!E360)</f>
        <v/>
      </c>
      <c r="F359" s="31" t="str">
        <f>IF('ADM-PER LINE ITEM'!I360="","",'ADM-PER LINE ITEM'!I360)</f>
        <v/>
      </c>
      <c r="G359" s="172" t="str">
        <f>IF('ADM-PER LINE ITEM'!K360="","",'ADM-PER LINE ITEM'!K360)</f>
        <v/>
      </c>
      <c r="H359" s="170" t="str">
        <f>IF('ADM-PER LINE ITEM'!Q360="","",'ADM-PER LINE ITEM'!Q360)</f>
        <v/>
      </c>
      <c r="I359" s="170" t="str">
        <f>IF('ADM-PER LINE ITEM'!R360="","",'ADM-PER LINE ITEM'!R360)</f>
        <v/>
      </c>
      <c r="J359" s="174" t="str">
        <f>IF(Table2[[#This Row],[Ich No]]="","",(SUMIF('STOCK OES'!B:B,Table2[[#This Row],[Ich No]],'STOCK OES'!E:E)+SUMIF('STOCK SEALING'!B:B,Table2[[#This Row],[Ich No]],'STOCK SEALING'!E:E)))</f>
        <v/>
      </c>
      <c r="K359" s="170">
        <v>0</v>
      </c>
      <c r="L359" t="str">
        <f>IFERROR(Table2[[#This Row],[REST]]-Table2[[#This Row],[Result Scan]],"")</f>
        <v/>
      </c>
      <c r="M359" t="str">
        <f>IF(Table2[[#This Row],[Balance]]="","",IF(Table2[[#This Row],[Balance]]&gt;0,"Open","close"))</f>
        <v/>
      </c>
      <c r="N359" s="174" t="str">
        <f ca="1">IF(Q359=$R$1,Table2[[#This Row],[Status]],"")</f>
        <v/>
      </c>
      <c r="Q359" s="169" t="str">
        <f ca="1">IFERROR($Q$1-Table2[[#This Row],[Delivery Date]],"")</f>
        <v/>
      </c>
      <c r="S359" t="str">
        <f>IFERROR(VLOOKUP(Table2[[#This Row],[Customer Part No]],'ICH NO'!I:M,5,0),"")</f>
        <v/>
      </c>
      <c r="T359" t="str">
        <f>IF(AND(S359="ASSY",Table2[[#This Row],[Stock]]&gt;Table2[[#This Row],[REST]]),Table2[[#This Row],[REST]],Table2[[#This Row],[Stock]])</f>
        <v/>
      </c>
    </row>
    <row r="360" spans="1:20" x14ac:dyDescent="0.3">
      <c r="A360" s="170" t="str">
        <f>IF(Table2[[#This Row],[Customer Part No]]="","",ROW()-1)</f>
        <v/>
      </c>
      <c r="B360" s="170" t="str">
        <f>IF('ADM-PER LINE ITEM'!A361="","",'ADM-PER LINE ITEM'!A361)</f>
        <v/>
      </c>
      <c r="C360" s="171" t="str">
        <f>IF('ADM-PER LINE ITEM'!G361="","",'ADM-PER LINE ITEM'!G361)</f>
        <v/>
      </c>
      <c r="D360" s="170" t="str">
        <f>IF('ADM-PER LINE ITEM'!F361="","",'ADM-PER LINE ITEM'!F361)</f>
        <v/>
      </c>
      <c r="E360" s="203" t="str">
        <f>IF('ADM-PER LINE ITEM'!E361="","",'ADM-PER LINE ITEM'!E361)</f>
        <v/>
      </c>
      <c r="F360" s="31" t="str">
        <f>IF('ADM-PER LINE ITEM'!I361="","",'ADM-PER LINE ITEM'!I361)</f>
        <v/>
      </c>
      <c r="G360" s="172" t="str">
        <f>IF('ADM-PER LINE ITEM'!K361="","",'ADM-PER LINE ITEM'!K361)</f>
        <v/>
      </c>
      <c r="H360" s="170" t="str">
        <f>IF('ADM-PER LINE ITEM'!Q361="","",'ADM-PER LINE ITEM'!Q361)</f>
        <v/>
      </c>
      <c r="I360" s="170" t="str">
        <f>IF('ADM-PER LINE ITEM'!R361="","",'ADM-PER LINE ITEM'!R361)</f>
        <v/>
      </c>
      <c r="J360" s="174" t="str">
        <f>IF(Table2[[#This Row],[Ich No]]="","",(SUMIF('STOCK OES'!B:B,Table2[[#This Row],[Ich No]],'STOCK OES'!E:E)+SUMIF('STOCK SEALING'!B:B,Table2[[#This Row],[Ich No]],'STOCK SEALING'!E:E)))</f>
        <v/>
      </c>
      <c r="K360" s="170">
        <v>0</v>
      </c>
      <c r="L360" t="str">
        <f>IFERROR(Table2[[#This Row],[REST]]-Table2[[#This Row],[Result Scan]],"")</f>
        <v/>
      </c>
      <c r="M360" t="str">
        <f>IF(Table2[[#This Row],[Balance]]="","",IF(Table2[[#This Row],[Balance]]&gt;0,"Open","close"))</f>
        <v/>
      </c>
      <c r="N360" s="174" t="str">
        <f ca="1">IF(Q360=$R$1,Table2[[#This Row],[Status]],"")</f>
        <v/>
      </c>
      <c r="Q360" s="169" t="str">
        <f ca="1">IFERROR($Q$1-Table2[[#This Row],[Delivery Date]],"")</f>
        <v/>
      </c>
      <c r="S360" t="str">
        <f>IFERROR(VLOOKUP(Table2[[#This Row],[Customer Part No]],'ICH NO'!I:M,5,0),"")</f>
        <v/>
      </c>
      <c r="T360" t="str">
        <f>IF(AND(S360="ASSY",Table2[[#This Row],[Stock]]&gt;Table2[[#This Row],[REST]]),Table2[[#This Row],[REST]],Table2[[#This Row],[Stock]])</f>
        <v/>
      </c>
    </row>
    <row r="361" spans="1:20" x14ac:dyDescent="0.3">
      <c r="A361" s="170" t="str">
        <f>IF(Table2[[#This Row],[Customer Part No]]="","",ROW()-1)</f>
        <v/>
      </c>
      <c r="B361" s="170" t="str">
        <f>IF('ADM-PER LINE ITEM'!A362="","",'ADM-PER LINE ITEM'!A362)</f>
        <v/>
      </c>
      <c r="C361" s="171" t="str">
        <f>IF('ADM-PER LINE ITEM'!G362="","",'ADM-PER LINE ITEM'!G362)</f>
        <v/>
      </c>
      <c r="D361" s="170" t="str">
        <f>IF('ADM-PER LINE ITEM'!F362="","",'ADM-PER LINE ITEM'!F362)</f>
        <v/>
      </c>
      <c r="E361" s="203" t="str">
        <f>IF('ADM-PER LINE ITEM'!E362="","",'ADM-PER LINE ITEM'!E362)</f>
        <v/>
      </c>
      <c r="F361" s="31" t="str">
        <f>IF('ADM-PER LINE ITEM'!I362="","",'ADM-PER LINE ITEM'!I362)</f>
        <v/>
      </c>
      <c r="G361" s="172" t="str">
        <f>IF('ADM-PER LINE ITEM'!K362="","",'ADM-PER LINE ITEM'!K362)</f>
        <v/>
      </c>
      <c r="H361" s="170" t="str">
        <f>IF('ADM-PER LINE ITEM'!Q362="","",'ADM-PER LINE ITEM'!Q362)</f>
        <v/>
      </c>
      <c r="I361" s="170" t="str">
        <f>IF('ADM-PER LINE ITEM'!R362="","",'ADM-PER LINE ITEM'!R362)</f>
        <v/>
      </c>
      <c r="J361" s="174" t="str">
        <f>IF(Table2[[#This Row],[Ich No]]="","",(SUMIF('STOCK OES'!B:B,Table2[[#This Row],[Ich No]],'STOCK OES'!E:E)+SUMIF('STOCK SEALING'!B:B,Table2[[#This Row],[Ich No]],'STOCK SEALING'!E:E)))</f>
        <v/>
      </c>
      <c r="K361" s="170">
        <v>0</v>
      </c>
      <c r="L361" t="str">
        <f>IFERROR(Table2[[#This Row],[REST]]-Table2[[#This Row],[Result Scan]],"")</f>
        <v/>
      </c>
      <c r="M361" t="str">
        <f>IF(Table2[[#This Row],[Balance]]="","",IF(Table2[[#This Row],[Balance]]&gt;0,"Open","close"))</f>
        <v/>
      </c>
      <c r="N361" s="174" t="str">
        <f ca="1">IF(Q361=$R$1,Table2[[#This Row],[Status]],"")</f>
        <v/>
      </c>
      <c r="Q361" s="169" t="str">
        <f ca="1">IFERROR($Q$1-Table2[[#This Row],[Delivery Date]],"")</f>
        <v/>
      </c>
      <c r="S361" t="str">
        <f>IFERROR(VLOOKUP(Table2[[#This Row],[Customer Part No]],'ICH NO'!I:M,5,0),"")</f>
        <v/>
      </c>
      <c r="T361" t="str">
        <f>IF(AND(S361="ASSY",Table2[[#This Row],[Stock]]&gt;Table2[[#This Row],[REST]]),Table2[[#This Row],[REST]],Table2[[#This Row],[Stock]])</f>
        <v/>
      </c>
    </row>
    <row r="362" spans="1:20" x14ac:dyDescent="0.3">
      <c r="A362" s="170" t="str">
        <f>IF(Table2[[#This Row],[Customer Part No]]="","",ROW()-1)</f>
        <v/>
      </c>
      <c r="B362" s="170" t="str">
        <f>IF('ADM-PER LINE ITEM'!A363="","",'ADM-PER LINE ITEM'!A363)</f>
        <v/>
      </c>
      <c r="C362" s="171" t="str">
        <f>IF('ADM-PER LINE ITEM'!G363="","",'ADM-PER LINE ITEM'!G363)</f>
        <v/>
      </c>
      <c r="D362" s="170" t="str">
        <f>IF('ADM-PER LINE ITEM'!F363="","",'ADM-PER LINE ITEM'!F363)</f>
        <v/>
      </c>
      <c r="E362" s="203" t="str">
        <f>IF('ADM-PER LINE ITEM'!E363="","",'ADM-PER LINE ITEM'!E363)</f>
        <v/>
      </c>
      <c r="F362" s="31" t="str">
        <f>IF('ADM-PER LINE ITEM'!I363="","",'ADM-PER LINE ITEM'!I363)</f>
        <v/>
      </c>
      <c r="G362" s="172" t="str">
        <f>IF('ADM-PER LINE ITEM'!K363="","",'ADM-PER LINE ITEM'!K363)</f>
        <v/>
      </c>
      <c r="H362" s="170" t="str">
        <f>IF('ADM-PER LINE ITEM'!Q363="","",'ADM-PER LINE ITEM'!Q363)</f>
        <v/>
      </c>
      <c r="I362" s="170" t="str">
        <f>IF('ADM-PER LINE ITEM'!R363="","",'ADM-PER LINE ITEM'!R363)</f>
        <v/>
      </c>
      <c r="J362" s="174" t="str">
        <f>IF(Table2[[#This Row],[Ich No]]="","",(SUMIF('STOCK OES'!B:B,Table2[[#This Row],[Ich No]],'STOCK OES'!E:E)+SUMIF('STOCK SEALING'!B:B,Table2[[#This Row],[Ich No]],'STOCK SEALING'!E:E)))</f>
        <v/>
      </c>
      <c r="K362" s="170">
        <v>0</v>
      </c>
      <c r="L362" t="str">
        <f>IFERROR(Table2[[#This Row],[REST]]-Table2[[#This Row],[Result Scan]],"")</f>
        <v/>
      </c>
      <c r="M362" t="str">
        <f>IF(Table2[[#This Row],[Balance]]="","",IF(Table2[[#This Row],[Balance]]&gt;0,"Open","close"))</f>
        <v/>
      </c>
      <c r="N362" s="174" t="str">
        <f ca="1">IF(Q362=$R$1,Table2[[#This Row],[Status]],"")</f>
        <v/>
      </c>
      <c r="Q362" s="169" t="str">
        <f ca="1">IFERROR($Q$1-Table2[[#This Row],[Delivery Date]],"")</f>
        <v/>
      </c>
      <c r="S362" t="str">
        <f>IFERROR(VLOOKUP(Table2[[#This Row],[Customer Part No]],'ICH NO'!I:M,5,0),"")</f>
        <v/>
      </c>
      <c r="T362" t="str">
        <f>IF(AND(S362="ASSY",Table2[[#This Row],[Stock]]&gt;Table2[[#This Row],[REST]]),Table2[[#This Row],[REST]],Table2[[#This Row],[Stock]])</f>
        <v/>
      </c>
    </row>
    <row r="363" spans="1:20" x14ac:dyDescent="0.3">
      <c r="A363" s="170" t="str">
        <f>IF(Table2[[#This Row],[Customer Part No]]="","",ROW()-1)</f>
        <v/>
      </c>
      <c r="B363" s="170" t="str">
        <f>IF('ADM-PER LINE ITEM'!A364="","",'ADM-PER LINE ITEM'!A364)</f>
        <v/>
      </c>
      <c r="C363" s="171" t="str">
        <f>IF('ADM-PER LINE ITEM'!G364="","",'ADM-PER LINE ITEM'!G364)</f>
        <v/>
      </c>
      <c r="D363" s="170" t="str">
        <f>IF('ADM-PER LINE ITEM'!F364="","",'ADM-PER LINE ITEM'!F364)</f>
        <v/>
      </c>
      <c r="E363" s="203" t="str">
        <f>IF('ADM-PER LINE ITEM'!E364="","",'ADM-PER LINE ITEM'!E364)</f>
        <v/>
      </c>
      <c r="F363" s="31" t="str">
        <f>IF('ADM-PER LINE ITEM'!I364="","",'ADM-PER LINE ITEM'!I364)</f>
        <v/>
      </c>
      <c r="G363" s="172" t="str">
        <f>IF('ADM-PER LINE ITEM'!K364="","",'ADM-PER LINE ITEM'!K364)</f>
        <v/>
      </c>
      <c r="H363" s="170" t="str">
        <f>IF('ADM-PER LINE ITEM'!Q364="","",'ADM-PER LINE ITEM'!Q364)</f>
        <v/>
      </c>
      <c r="I363" s="170" t="str">
        <f>IF('ADM-PER LINE ITEM'!R364="","",'ADM-PER LINE ITEM'!R364)</f>
        <v/>
      </c>
      <c r="J363" s="174" t="str">
        <f>IF(Table2[[#This Row],[Ich No]]="","",(SUMIF('STOCK OES'!B:B,Table2[[#This Row],[Ich No]],'STOCK OES'!E:E)+SUMIF('STOCK SEALING'!B:B,Table2[[#This Row],[Ich No]],'STOCK SEALING'!E:E)))</f>
        <v/>
      </c>
      <c r="K363" s="170">
        <v>0</v>
      </c>
      <c r="L363" t="str">
        <f>IFERROR(Table2[[#This Row],[REST]]-Table2[[#This Row],[Result Scan]],"")</f>
        <v/>
      </c>
      <c r="M363" t="str">
        <f>IF(Table2[[#This Row],[Balance]]="","",IF(Table2[[#This Row],[Balance]]&gt;0,"Open","close"))</f>
        <v/>
      </c>
      <c r="N363" s="174" t="str">
        <f ca="1">IF(Q363=$R$1,Table2[[#This Row],[Status]],"")</f>
        <v/>
      </c>
      <c r="Q363" s="169" t="str">
        <f ca="1">IFERROR($Q$1-Table2[[#This Row],[Delivery Date]],"")</f>
        <v/>
      </c>
      <c r="S363" t="str">
        <f>IFERROR(VLOOKUP(Table2[[#This Row],[Customer Part No]],'ICH NO'!I:M,5,0),"")</f>
        <v/>
      </c>
      <c r="T363" t="str">
        <f>IF(AND(S363="ASSY",Table2[[#This Row],[Stock]]&gt;Table2[[#This Row],[REST]]),Table2[[#This Row],[REST]],Table2[[#This Row],[Stock]])</f>
        <v/>
      </c>
    </row>
    <row r="364" spans="1:20" x14ac:dyDescent="0.3">
      <c r="A364" s="170" t="str">
        <f>IF(Table2[[#This Row],[Customer Part No]]="","",ROW()-1)</f>
        <v/>
      </c>
      <c r="B364" s="170" t="str">
        <f>IF('ADM-PER LINE ITEM'!A365="","",'ADM-PER LINE ITEM'!A365)</f>
        <v/>
      </c>
      <c r="C364" s="171" t="str">
        <f>IF('ADM-PER LINE ITEM'!G365="","",'ADM-PER LINE ITEM'!G365)</f>
        <v/>
      </c>
      <c r="D364" s="170" t="str">
        <f>IF('ADM-PER LINE ITEM'!F365="","",'ADM-PER LINE ITEM'!F365)</f>
        <v/>
      </c>
      <c r="E364" s="203" t="str">
        <f>IF('ADM-PER LINE ITEM'!E365="","",'ADM-PER LINE ITEM'!E365)</f>
        <v/>
      </c>
      <c r="F364" s="31" t="str">
        <f>IF('ADM-PER LINE ITEM'!I365="","",'ADM-PER LINE ITEM'!I365)</f>
        <v/>
      </c>
      <c r="G364" s="172" t="str">
        <f>IF('ADM-PER LINE ITEM'!K365="","",'ADM-PER LINE ITEM'!K365)</f>
        <v/>
      </c>
      <c r="H364" s="170" t="str">
        <f>IF('ADM-PER LINE ITEM'!Q365="","",'ADM-PER LINE ITEM'!Q365)</f>
        <v/>
      </c>
      <c r="I364" s="170" t="str">
        <f>IF('ADM-PER LINE ITEM'!R365="","",'ADM-PER LINE ITEM'!R365)</f>
        <v/>
      </c>
      <c r="J364" s="174" t="str">
        <f>IF(Table2[[#This Row],[Ich No]]="","",(SUMIF('STOCK OES'!B:B,Table2[[#This Row],[Ich No]],'STOCK OES'!E:E)+SUMIF('STOCK SEALING'!B:B,Table2[[#This Row],[Ich No]],'STOCK SEALING'!E:E)))</f>
        <v/>
      </c>
      <c r="K364" s="170">
        <v>0</v>
      </c>
      <c r="L364" t="str">
        <f>IFERROR(Table2[[#This Row],[REST]]-Table2[[#This Row],[Result Scan]],"")</f>
        <v/>
      </c>
      <c r="M364" t="str">
        <f>IF(Table2[[#This Row],[Balance]]="","",IF(Table2[[#This Row],[Balance]]&gt;0,"Open","close"))</f>
        <v/>
      </c>
      <c r="N364" s="174" t="str">
        <f ca="1">IF(Q364=$R$1,Table2[[#This Row],[Status]],"")</f>
        <v/>
      </c>
      <c r="Q364" s="169" t="str">
        <f ca="1">IFERROR($Q$1-Table2[[#This Row],[Delivery Date]],"")</f>
        <v/>
      </c>
      <c r="S364" t="str">
        <f>IFERROR(VLOOKUP(Table2[[#This Row],[Customer Part No]],'ICH NO'!I:M,5,0),"")</f>
        <v/>
      </c>
      <c r="T364" t="str">
        <f>IF(AND(S364="ASSY",Table2[[#This Row],[Stock]]&gt;Table2[[#This Row],[REST]]),Table2[[#This Row],[REST]],Table2[[#This Row],[Stock]])</f>
        <v/>
      </c>
    </row>
    <row r="365" spans="1:20" x14ac:dyDescent="0.3">
      <c r="A365" s="170" t="str">
        <f>IF(Table2[[#This Row],[Customer Part No]]="","",ROW()-1)</f>
        <v/>
      </c>
      <c r="B365" s="170" t="str">
        <f>IF('ADM-PER LINE ITEM'!A366="","",'ADM-PER LINE ITEM'!A366)</f>
        <v/>
      </c>
      <c r="C365" s="171" t="str">
        <f>IF('ADM-PER LINE ITEM'!G366="","",'ADM-PER LINE ITEM'!G366)</f>
        <v/>
      </c>
      <c r="D365" s="170" t="str">
        <f>IF('ADM-PER LINE ITEM'!F366="","",'ADM-PER LINE ITEM'!F366)</f>
        <v/>
      </c>
      <c r="E365" s="203" t="str">
        <f>IF('ADM-PER LINE ITEM'!E366="","",'ADM-PER LINE ITEM'!E366)</f>
        <v/>
      </c>
      <c r="F365" s="31" t="str">
        <f>IF('ADM-PER LINE ITEM'!I366="","",'ADM-PER LINE ITEM'!I366)</f>
        <v/>
      </c>
      <c r="G365" s="172" t="str">
        <f>IF('ADM-PER LINE ITEM'!K366="","",'ADM-PER LINE ITEM'!K366)</f>
        <v/>
      </c>
      <c r="H365" s="170" t="str">
        <f>IF('ADM-PER LINE ITEM'!Q366="","",'ADM-PER LINE ITEM'!Q366)</f>
        <v/>
      </c>
      <c r="I365" s="170" t="str">
        <f>IF('ADM-PER LINE ITEM'!R366="","",'ADM-PER LINE ITEM'!R366)</f>
        <v/>
      </c>
      <c r="J365" s="174" t="str">
        <f>IF(Table2[[#This Row],[Ich No]]="","",(SUMIF('STOCK OES'!B:B,Table2[[#This Row],[Ich No]],'STOCK OES'!E:E)+SUMIF('STOCK SEALING'!B:B,Table2[[#This Row],[Ich No]],'STOCK SEALING'!E:E)))</f>
        <v/>
      </c>
      <c r="K365" s="170">
        <v>0</v>
      </c>
      <c r="L365" t="str">
        <f>IFERROR(Table2[[#This Row],[REST]]-Table2[[#This Row],[Result Scan]],"")</f>
        <v/>
      </c>
      <c r="M365" t="str">
        <f>IF(Table2[[#This Row],[Balance]]="","",IF(Table2[[#This Row],[Balance]]&gt;0,"Open","close"))</f>
        <v/>
      </c>
      <c r="N365" s="174" t="str">
        <f ca="1">IF(Q365=$R$1,Table2[[#This Row],[Status]],"")</f>
        <v/>
      </c>
      <c r="Q365" s="169" t="str">
        <f ca="1">IFERROR($Q$1-Table2[[#This Row],[Delivery Date]],"")</f>
        <v/>
      </c>
      <c r="S365" t="str">
        <f>IFERROR(VLOOKUP(Table2[[#This Row],[Customer Part No]],'ICH NO'!I:M,5,0),"")</f>
        <v/>
      </c>
      <c r="T365" t="str">
        <f>IF(AND(S365="ASSY",Table2[[#This Row],[Stock]]&gt;Table2[[#This Row],[REST]]),Table2[[#This Row],[REST]],Table2[[#This Row],[Stock]])</f>
        <v/>
      </c>
    </row>
    <row r="366" spans="1:20" x14ac:dyDescent="0.3">
      <c r="A366" s="170" t="str">
        <f>IF(Table2[[#This Row],[Customer Part No]]="","",ROW()-1)</f>
        <v/>
      </c>
      <c r="B366" s="170" t="str">
        <f>IF('ADM-PER LINE ITEM'!A367="","",'ADM-PER LINE ITEM'!A367)</f>
        <v/>
      </c>
      <c r="C366" s="171" t="str">
        <f>IF('ADM-PER LINE ITEM'!G367="","",'ADM-PER LINE ITEM'!G367)</f>
        <v/>
      </c>
      <c r="D366" s="170" t="str">
        <f>IF('ADM-PER LINE ITEM'!F367="","",'ADM-PER LINE ITEM'!F367)</f>
        <v/>
      </c>
      <c r="E366" s="203" t="str">
        <f>IF('ADM-PER LINE ITEM'!E367="","",'ADM-PER LINE ITEM'!E367)</f>
        <v/>
      </c>
      <c r="F366" s="31" t="str">
        <f>IF('ADM-PER LINE ITEM'!I367="","",'ADM-PER LINE ITEM'!I367)</f>
        <v/>
      </c>
      <c r="G366" s="172" t="str">
        <f>IF('ADM-PER LINE ITEM'!K367="","",'ADM-PER LINE ITEM'!K367)</f>
        <v/>
      </c>
      <c r="H366" s="170" t="str">
        <f>IF('ADM-PER LINE ITEM'!Q367="","",'ADM-PER LINE ITEM'!Q367)</f>
        <v/>
      </c>
      <c r="I366" s="170" t="str">
        <f>IF('ADM-PER LINE ITEM'!R367="","",'ADM-PER LINE ITEM'!R367)</f>
        <v/>
      </c>
      <c r="J366" s="174" t="str">
        <f>IF(Table2[[#This Row],[Ich No]]="","",(SUMIF('STOCK OES'!B:B,Table2[[#This Row],[Ich No]],'STOCK OES'!E:E)+SUMIF('STOCK SEALING'!B:B,Table2[[#This Row],[Ich No]],'STOCK SEALING'!E:E)))</f>
        <v/>
      </c>
      <c r="K366" s="170">
        <v>0</v>
      </c>
      <c r="L366" t="str">
        <f>IFERROR(Table2[[#This Row],[REST]]-Table2[[#This Row],[Result Scan]],"")</f>
        <v/>
      </c>
      <c r="M366" t="str">
        <f>IF(Table2[[#This Row],[Balance]]="","",IF(Table2[[#This Row],[Balance]]&gt;0,"Open","close"))</f>
        <v/>
      </c>
      <c r="N366" s="174" t="str">
        <f ca="1">IF(Q366=$R$1,Table2[[#This Row],[Status]],"")</f>
        <v/>
      </c>
      <c r="Q366" s="169" t="str">
        <f ca="1">IFERROR($Q$1-Table2[[#This Row],[Delivery Date]],"")</f>
        <v/>
      </c>
      <c r="S366" t="str">
        <f>IFERROR(VLOOKUP(Table2[[#This Row],[Customer Part No]],'ICH NO'!I:M,5,0),"")</f>
        <v/>
      </c>
      <c r="T366" t="str">
        <f>IF(AND(S366="ASSY",Table2[[#This Row],[Stock]]&gt;Table2[[#This Row],[REST]]),Table2[[#This Row],[REST]],Table2[[#This Row],[Stock]])</f>
        <v/>
      </c>
    </row>
    <row r="367" spans="1:20" x14ac:dyDescent="0.3">
      <c r="A367" s="170" t="str">
        <f>IF(Table2[[#This Row],[Customer Part No]]="","",ROW()-1)</f>
        <v/>
      </c>
      <c r="B367" s="170" t="str">
        <f>IF('ADM-PER LINE ITEM'!A368="","",'ADM-PER LINE ITEM'!A368)</f>
        <v/>
      </c>
      <c r="C367" s="171" t="str">
        <f>IF('ADM-PER LINE ITEM'!G368="","",'ADM-PER LINE ITEM'!G368)</f>
        <v/>
      </c>
      <c r="D367" s="170" t="str">
        <f>IF('ADM-PER LINE ITEM'!F368="","",'ADM-PER LINE ITEM'!F368)</f>
        <v/>
      </c>
      <c r="E367" s="203" t="str">
        <f>IF('ADM-PER LINE ITEM'!E368="","",'ADM-PER LINE ITEM'!E368)</f>
        <v/>
      </c>
      <c r="F367" s="31" t="str">
        <f>IF('ADM-PER LINE ITEM'!I368="","",'ADM-PER LINE ITEM'!I368)</f>
        <v/>
      </c>
      <c r="G367" s="172" t="str">
        <f>IF('ADM-PER LINE ITEM'!K368="","",'ADM-PER LINE ITEM'!K368)</f>
        <v/>
      </c>
      <c r="H367" s="170" t="str">
        <f>IF('ADM-PER LINE ITEM'!Q368="","",'ADM-PER LINE ITEM'!Q368)</f>
        <v/>
      </c>
      <c r="I367" s="170" t="str">
        <f>IF('ADM-PER LINE ITEM'!R368="","",'ADM-PER LINE ITEM'!R368)</f>
        <v/>
      </c>
      <c r="J367" s="174" t="str">
        <f>IF(Table2[[#This Row],[Ich No]]="","",(SUMIF('STOCK OES'!B:B,Table2[[#This Row],[Ich No]],'STOCK OES'!E:E)+SUMIF('STOCK SEALING'!B:B,Table2[[#This Row],[Ich No]],'STOCK SEALING'!E:E)))</f>
        <v/>
      </c>
      <c r="K367" s="170">
        <v>0</v>
      </c>
      <c r="L367" t="str">
        <f>IFERROR(Table2[[#This Row],[REST]]-Table2[[#This Row],[Result Scan]],"")</f>
        <v/>
      </c>
      <c r="M367" t="str">
        <f>IF(Table2[[#This Row],[Balance]]="","",IF(Table2[[#This Row],[Balance]]&gt;0,"Open","close"))</f>
        <v/>
      </c>
      <c r="N367" s="174" t="str">
        <f ca="1">IF(Q367=$R$1,Table2[[#This Row],[Status]],"")</f>
        <v/>
      </c>
      <c r="Q367" s="169" t="str">
        <f ca="1">IFERROR($Q$1-Table2[[#This Row],[Delivery Date]],"")</f>
        <v/>
      </c>
      <c r="S367" t="str">
        <f>IFERROR(VLOOKUP(Table2[[#This Row],[Customer Part No]],'ICH NO'!I:M,5,0),"")</f>
        <v/>
      </c>
      <c r="T367" t="str">
        <f>IF(AND(S367="ASSY",Table2[[#This Row],[Stock]]&gt;Table2[[#This Row],[REST]]),Table2[[#This Row],[REST]],Table2[[#This Row],[Stock]])</f>
        <v/>
      </c>
    </row>
    <row r="368" spans="1:20" x14ac:dyDescent="0.3">
      <c r="A368" s="170" t="str">
        <f>IF(Table2[[#This Row],[Customer Part No]]="","",ROW()-1)</f>
        <v/>
      </c>
      <c r="B368" s="170" t="str">
        <f>IF('ADM-PER LINE ITEM'!A369="","",'ADM-PER LINE ITEM'!A369)</f>
        <v/>
      </c>
      <c r="C368" s="171" t="str">
        <f>IF('ADM-PER LINE ITEM'!G369="","",'ADM-PER LINE ITEM'!G369)</f>
        <v/>
      </c>
      <c r="D368" s="170" t="str">
        <f>IF('ADM-PER LINE ITEM'!F369="","",'ADM-PER LINE ITEM'!F369)</f>
        <v/>
      </c>
      <c r="E368" s="203" t="str">
        <f>IF('ADM-PER LINE ITEM'!E369="","",'ADM-PER LINE ITEM'!E369)</f>
        <v/>
      </c>
      <c r="F368" s="31" t="str">
        <f>IF('ADM-PER LINE ITEM'!I369="","",'ADM-PER LINE ITEM'!I369)</f>
        <v/>
      </c>
      <c r="G368" s="172" t="str">
        <f>IF('ADM-PER LINE ITEM'!K369="","",'ADM-PER LINE ITEM'!K369)</f>
        <v/>
      </c>
      <c r="H368" s="170" t="str">
        <f>IF('ADM-PER LINE ITEM'!Q369="","",'ADM-PER LINE ITEM'!Q369)</f>
        <v/>
      </c>
      <c r="I368" s="170" t="str">
        <f>IF('ADM-PER LINE ITEM'!R369="","",'ADM-PER LINE ITEM'!R369)</f>
        <v/>
      </c>
      <c r="J368" s="174" t="str">
        <f>IF(Table2[[#This Row],[Ich No]]="","",(SUMIF('STOCK OES'!B:B,Table2[[#This Row],[Ich No]],'STOCK OES'!E:E)+SUMIF('STOCK SEALING'!B:B,Table2[[#This Row],[Ich No]],'STOCK SEALING'!E:E)))</f>
        <v/>
      </c>
      <c r="K368" s="170">
        <v>0</v>
      </c>
      <c r="L368" t="str">
        <f>IFERROR(Table2[[#This Row],[REST]]-Table2[[#This Row],[Result Scan]],"")</f>
        <v/>
      </c>
      <c r="M368" t="str">
        <f>IF(Table2[[#This Row],[Balance]]="","",IF(Table2[[#This Row],[Balance]]&gt;0,"Open","close"))</f>
        <v/>
      </c>
      <c r="N368" s="174" t="str">
        <f ca="1">IF(Q368=$R$1,Table2[[#This Row],[Status]],"")</f>
        <v/>
      </c>
      <c r="Q368" s="169" t="str">
        <f ca="1">IFERROR($Q$1-Table2[[#This Row],[Delivery Date]],"")</f>
        <v/>
      </c>
      <c r="S368" t="str">
        <f>IFERROR(VLOOKUP(Table2[[#This Row],[Customer Part No]],'ICH NO'!I:M,5,0),"")</f>
        <v/>
      </c>
      <c r="T368" t="str">
        <f>IF(AND(S368="ASSY",Table2[[#This Row],[Stock]]&gt;Table2[[#This Row],[REST]]),Table2[[#This Row],[REST]],Table2[[#This Row],[Stock]])</f>
        <v/>
      </c>
    </row>
    <row r="369" spans="1:20" x14ac:dyDescent="0.3">
      <c r="A369" s="170" t="str">
        <f>IF(Table2[[#This Row],[Customer Part No]]="","",ROW()-1)</f>
        <v/>
      </c>
      <c r="B369" s="170" t="str">
        <f>IF('ADM-PER LINE ITEM'!A370="","",'ADM-PER LINE ITEM'!A370)</f>
        <v/>
      </c>
      <c r="C369" s="171" t="str">
        <f>IF('ADM-PER LINE ITEM'!G370="","",'ADM-PER LINE ITEM'!G370)</f>
        <v/>
      </c>
      <c r="D369" s="170" t="str">
        <f>IF('ADM-PER LINE ITEM'!F370="","",'ADM-PER LINE ITEM'!F370)</f>
        <v/>
      </c>
      <c r="E369" s="203" t="str">
        <f>IF('ADM-PER LINE ITEM'!E370="","",'ADM-PER LINE ITEM'!E370)</f>
        <v/>
      </c>
      <c r="F369" s="31" t="str">
        <f>IF('ADM-PER LINE ITEM'!I370="","",'ADM-PER LINE ITEM'!I370)</f>
        <v/>
      </c>
      <c r="G369" s="172" t="str">
        <f>IF('ADM-PER LINE ITEM'!K370="","",'ADM-PER LINE ITEM'!K370)</f>
        <v/>
      </c>
      <c r="H369" s="170" t="str">
        <f>IF('ADM-PER LINE ITEM'!Q370="","",'ADM-PER LINE ITEM'!Q370)</f>
        <v/>
      </c>
      <c r="I369" s="170" t="str">
        <f>IF('ADM-PER LINE ITEM'!R370="","",'ADM-PER LINE ITEM'!R370)</f>
        <v/>
      </c>
      <c r="J369" s="174" t="str">
        <f>IF(Table2[[#This Row],[Ich No]]="","",(SUMIF('STOCK OES'!B:B,Table2[[#This Row],[Ich No]],'STOCK OES'!E:E)+SUMIF('STOCK SEALING'!B:B,Table2[[#This Row],[Ich No]],'STOCK SEALING'!E:E)))</f>
        <v/>
      </c>
      <c r="K369" s="170">
        <v>0</v>
      </c>
      <c r="L369" t="str">
        <f>IFERROR(Table2[[#This Row],[REST]]-Table2[[#This Row],[Result Scan]],"")</f>
        <v/>
      </c>
      <c r="M369" t="str">
        <f>IF(Table2[[#This Row],[Balance]]="","",IF(Table2[[#This Row],[Balance]]&gt;0,"Open","close"))</f>
        <v/>
      </c>
      <c r="N369" s="174" t="str">
        <f ca="1">IF(Q369=$R$1,Table2[[#This Row],[Status]],"")</f>
        <v/>
      </c>
      <c r="Q369" s="169" t="str">
        <f ca="1">IFERROR($Q$1-Table2[[#This Row],[Delivery Date]],"")</f>
        <v/>
      </c>
      <c r="S369" t="str">
        <f>IFERROR(VLOOKUP(Table2[[#This Row],[Customer Part No]],'ICH NO'!I:M,5,0),"")</f>
        <v/>
      </c>
      <c r="T369" t="str">
        <f>IF(AND(S369="ASSY",Table2[[#This Row],[Stock]]&gt;Table2[[#This Row],[REST]]),Table2[[#This Row],[REST]],Table2[[#This Row],[Stock]])</f>
        <v/>
      </c>
    </row>
    <row r="370" spans="1:20" x14ac:dyDescent="0.3">
      <c r="A370" s="170" t="str">
        <f>IF(Table2[[#This Row],[Customer Part No]]="","",ROW()-1)</f>
        <v/>
      </c>
      <c r="B370" s="170" t="str">
        <f>IF('ADM-PER LINE ITEM'!A371="","",'ADM-PER LINE ITEM'!A371)</f>
        <v/>
      </c>
      <c r="C370" s="171" t="str">
        <f>IF('ADM-PER LINE ITEM'!G371="","",'ADM-PER LINE ITEM'!G371)</f>
        <v/>
      </c>
      <c r="D370" s="170" t="str">
        <f>IF('ADM-PER LINE ITEM'!F371="","",'ADM-PER LINE ITEM'!F371)</f>
        <v/>
      </c>
      <c r="E370" s="203" t="str">
        <f>IF('ADM-PER LINE ITEM'!E371="","",'ADM-PER LINE ITEM'!E371)</f>
        <v/>
      </c>
      <c r="F370" s="31" t="str">
        <f>IF('ADM-PER LINE ITEM'!I371="","",'ADM-PER LINE ITEM'!I371)</f>
        <v/>
      </c>
      <c r="G370" s="172" t="str">
        <f>IF('ADM-PER LINE ITEM'!K371="","",'ADM-PER LINE ITEM'!K371)</f>
        <v/>
      </c>
      <c r="H370" s="170" t="str">
        <f>IF('ADM-PER LINE ITEM'!Q371="","",'ADM-PER LINE ITEM'!Q371)</f>
        <v/>
      </c>
      <c r="I370" s="170" t="str">
        <f>IF('ADM-PER LINE ITEM'!R371="","",'ADM-PER LINE ITEM'!R371)</f>
        <v/>
      </c>
      <c r="J370" s="174" t="str">
        <f>IF(Table2[[#This Row],[Ich No]]="","",(SUMIF('STOCK OES'!B:B,Table2[[#This Row],[Ich No]],'STOCK OES'!E:E)+SUMIF('STOCK SEALING'!B:B,Table2[[#This Row],[Ich No]],'STOCK SEALING'!E:E)))</f>
        <v/>
      </c>
      <c r="K370" s="170">
        <v>0</v>
      </c>
      <c r="L370" t="str">
        <f>IFERROR(Table2[[#This Row],[REST]]-Table2[[#This Row],[Result Scan]],"")</f>
        <v/>
      </c>
      <c r="M370" t="str">
        <f>IF(Table2[[#This Row],[Balance]]="","",IF(Table2[[#This Row],[Balance]]&gt;0,"Open","close"))</f>
        <v/>
      </c>
      <c r="N370" s="174" t="str">
        <f ca="1">IF(Q370=$R$1,Table2[[#This Row],[Status]],"")</f>
        <v/>
      </c>
      <c r="Q370" s="169" t="str">
        <f ca="1">IFERROR($Q$1-Table2[[#This Row],[Delivery Date]],"")</f>
        <v/>
      </c>
      <c r="S370" t="str">
        <f>IFERROR(VLOOKUP(Table2[[#This Row],[Customer Part No]],'ICH NO'!I:M,5,0),"")</f>
        <v/>
      </c>
      <c r="T370" t="str">
        <f>IF(AND(S370="ASSY",Table2[[#This Row],[Stock]]&gt;Table2[[#This Row],[REST]]),Table2[[#This Row],[REST]],Table2[[#This Row],[Stock]])</f>
        <v/>
      </c>
    </row>
    <row r="371" spans="1:20" x14ac:dyDescent="0.3">
      <c r="A371" s="170" t="str">
        <f>IF(Table2[[#This Row],[Customer Part No]]="","",ROW()-1)</f>
        <v/>
      </c>
      <c r="B371" s="170" t="str">
        <f>IF('ADM-PER LINE ITEM'!A372="","",'ADM-PER LINE ITEM'!A372)</f>
        <v/>
      </c>
      <c r="C371" s="171" t="str">
        <f>IF('ADM-PER LINE ITEM'!G372="","",'ADM-PER LINE ITEM'!G372)</f>
        <v/>
      </c>
      <c r="D371" s="170" t="str">
        <f>IF('ADM-PER LINE ITEM'!F372="","",'ADM-PER LINE ITEM'!F372)</f>
        <v/>
      </c>
      <c r="E371" s="203" t="str">
        <f>IF('ADM-PER LINE ITEM'!E372="","",'ADM-PER LINE ITEM'!E372)</f>
        <v/>
      </c>
      <c r="F371" s="31" t="str">
        <f>IF('ADM-PER LINE ITEM'!I372="","",'ADM-PER LINE ITEM'!I372)</f>
        <v/>
      </c>
      <c r="G371" s="172" t="str">
        <f>IF('ADM-PER LINE ITEM'!K372="","",'ADM-PER LINE ITEM'!K372)</f>
        <v/>
      </c>
      <c r="H371" s="170" t="str">
        <f>IF('ADM-PER LINE ITEM'!Q372="","",'ADM-PER LINE ITEM'!Q372)</f>
        <v/>
      </c>
      <c r="I371" s="170" t="str">
        <f>IF('ADM-PER LINE ITEM'!R372="","",'ADM-PER LINE ITEM'!R372)</f>
        <v/>
      </c>
      <c r="J371" s="174" t="str">
        <f>IF(Table2[[#This Row],[Ich No]]="","",(SUMIF('STOCK OES'!B:B,Table2[[#This Row],[Ich No]],'STOCK OES'!E:E)+SUMIF('STOCK SEALING'!B:B,Table2[[#This Row],[Ich No]],'STOCK SEALING'!E:E)))</f>
        <v/>
      </c>
      <c r="K371" s="170">
        <v>0</v>
      </c>
      <c r="L371" t="str">
        <f>IFERROR(Table2[[#This Row],[REST]]-Table2[[#This Row],[Result Scan]],"")</f>
        <v/>
      </c>
      <c r="M371" t="str">
        <f>IF(Table2[[#This Row],[Balance]]="","",IF(Table2[[#This Row],[Balance]]&gt;0,"Open","close"))</f>
        <v/>
      </c>
      <c r="N371" s="174" t="str">
        <f ca="1">IF(Q371=$R$1,Table2[[#This Row],[Status]],"")</f>
        <v/>
      </c>
      <c r="Q371" s="169" t="str">
        <f ca="1">IFERROR($Q$1-Table2[[#This Row],[Delivery Date]],"")</f>
        <v/>
      </c>
      <c r="S371" t="str">
        <f>IFERROR(VLOOKUP(Table2[[#This Row],[Customer Part No]],'ICH NO'!I:M,5,0),"")</f>
        <v/>
      </c>
      <c r="T371" t="str">
        <f>IF(AND(S371="ASSY",Table2[[#This Row],[Stock]]&gt;Table2[[#This Row],[REST]]),Table2[[#This Row],[REST]],Table2[[#This Row],[Stock]])</f>
        <v/>
      </c>
    </row>
    <row r="372" spans="1:20" x14ac:dyDescent="0.3">
      <c r="A372" s="170" t="str">
        <f>IF(Table2[[#This Row],[Customer Part No]]="","",ROW()-1)</f>
        <v/>
      </c>
      <c r="B372" s="170" t="str">
        <f>IF('ADM-PER LINE ITEM'!A373="","",'ADM-PER LINE ITEM'!A373)</f>
        <v/>
      </c>
      <c r="C372" s="171" t="str">
        <f>IF('ADM-PER LINE ITEM'!G373="","",'ADM-PER LINE ITEM'!G373)</f>
        <v/>
      </c>
      <c r="D372" s="170" t="str">
        <f>IF('ADM-PER LINE ITEM'!F373="","",'ADM-PER LINE ITEM'!F373)</f>
        <v/>
      </c>
      <c r="E372" s="203" t="str">
        <f>IF('ADM-PER LINE ITEM'!E373="","",'ADM-PER LINE ITEM'!E373)</f>
        <v/>
      </c>
      <c r="F372" s="31" t="str">
        <f>IF('ADM-PER LINE ITEM'!I373="","",'ADM-PER LINE ITEM'!I373)</f>
        <v/>
      </c>
      <c r="G372" s="172" t="str">
        <f>IF('ADM-PER LINE ITEM'!K373="","",'ADM-PER LINE ITEM'!K373)</f>
        <v/>
      </c>
      <c r="H372" s="170" t="str">
        <f>IF('ADM-PER LINE ITEM'!Q373="","",'ADM-PER LINE ITEM'!Q373)</f>
        <v/>
      </c>
      <c r="I372" s="170" t="str">
        <f>IF('ADM-PER LINE ITEM'!R373="","",'ADM-PER LINE ITEM'!R373)</f>
        <v/>
      </c>
      <c r="J372" s="174" t="str">
        <f>IF(Table2[[#This Row],[Ich No]]="","",(SUMIF('STOCK OES'!B:B,Table2[[#This Row],[Ich No]],'STOCK OES'!E:E)+SUMIF('STOCK SEALING'!B:B,Table2[[#This Row],[Ich No]],'STOCK SEALING'!E:E)))</f>
        <v/>
      </c>
      <c r="K372" s="170">
        <v>0</v>
      </c>
      <c r="L372" t="str">
        <f>IFERROR(Table2[[#This Row],[REST]]-Table2[[#This Row],[Result Scan]],"")</f>
        <v/>
      </c>
      <c r="M372" t="str">
        <f>IF(Table2[[#This Row],[Balance]]="","",IF(Table2[[#This Row],[Balance]]&gt;0,"Open","close"))</f>
        <v/>
      </c>
      <c r="N372" s="174" t="str">
        <f ca="1">IF(Q372=$R$1,Table2[[#This Row],[Status]],"")</f>
        <v/>
      </c>
      <c r="Q372" s="169" t="str">
        <f ca="1">IFERROR($Q$1-Table2[[#This Row],[Delivery Date]],"")</f>
        <v/>
      </c>
      <c r="S372" t="str">
        <f>IFERROR(VLOOKUP(Table2[[#This Row],[Customer Part No]],'ICH NO'!I:M,5,0),"")</f>
        <v/>
      </c>
      <c r="T372" t="str">
        <f>IF(AND(S372="ASSY",Table2[[#This Row],[Stock]]&gt;Table2[[#This Row],[REST]]),Table2[[#This Row],[REST]],Table2[[#This Row],[Stock]])</f>
        <v/>
      </c>
    </row>
    <row r="373" spans="1:20" x14ac:dyDescent="0.3">
      <c r="A373" s="170" t="str">
        <f>IF(Table2[[#This Row],[Customer Part No]]="","",ROW()-1)</f>
        <v/>
      </c>
      <c r="B373" s="170" t="str">
        <f>IF('ADM-PER LINE ITEM'!A374="","",'ADM-PER LINE ITEM'!A374)</f>
        <v/>
      </c>
      <c r="C373" s="171" t="str">
        <f>IF('ADM-PER LINE ITEM'!G374="","",'ADM-PER LINE ITEM'!G374)</f>
        <v/>
      </c>
      <c r="D373" s="170" t="str">
        <f>IF('ADM-PER LINE ITEM'!F374="","",'ADM-PER LINE ITEM'!F374)</f>
        <v/>
      </c>
      <c r="E373" s="203" t="str">
        <f>IF('ADM-PER LINE ITEM'!E374="","",'ADM-PER LINE ITEM'!E374)</f>
        <v/>
      </c>
      <c r="F373" s="31" t="str">
        <f>IF('ADM-PER LINE ITEM'!I374="","",'ADM-PER LINE ITEM'!I374)</f>
        <v/>
      </c>
      <c r="G373" s="172" t="str">
        <f>IF('ADM-PER LINE ITEM'!K374="","",'ADM-PER LINE ITEM'!K374)</f>
        <v/>
      </c>
      <c r="H373" s="170" t="str">
        <f>IF('ADM-PER LINE ITEM'!Q374="","",'ADM-PER LINE ITEM'!Q374)</f>
        <v/>
      </c>
      <c r="I373" s="170" t="str">
        <f>IF('ADM-PER LINE ITEM'!R374="","",'ADM-PER LINE ITEM'!R374)</f>
        <v/>
      </c>
      <c r="J373" s="174" t="str">
        <f>IF(Table2[[#This Row],[Ich No]]="","",(SUMIF('STOCK OES'!B:B,Table2[[#This Row],[Ich No]],'STOCK OES'!E:E)+SUMIF('STOCK SEALING'!B:B,Table2[[#This Row],[Ich No]],'STOCK SEALING'!E:E)))</f>
        <v/>
      </c>
      <c r="K373" s="170">
        <v>0</v>
      </c>
      <c r="L373" t="str">
        <f>IFERROR(Table2[[#This Row],[REST]]-Table2[[#This Row],[Result Scan]],"")</f>
        <v/>
      </c>
      <c r="M373" t="str">
        <f>IF(Table2[[#This Row],[Balance]]="","",IF(Table2[[#This Row],[Balance]]&gt;0,"Open","close"))</f>
        <v/>
      </c>
      <c r="N373" s="174" t="str">
        <f ca="1">IF(Q373=$R$1,Table2[[#This Row],[Status]],"")</f>
        <v/>
      </c>
      <c r="Q373" s="169" t="str">
        <f ca="1">IFERROR($Q$1-Table2[[#This Row],[Delivery Date]],"")</f>
        <v/>
      </c>
      <c r="S373" t="str">
        <f>IFERROR(VLOOKUP(Table2[[#This Row],[Customer Part No]],'ICH NO'!I:M,5,0),"")</f>
        <v/>
      </c>
      <c r="T373" t="str">
        <f>IF(AND(S373="ASSY",Table2[[#This Row],[Stock]]&gt;Table2[[#This Row],[REST]]),Table2[[#This Row],[REST]],Table2[[#This Row],[Stock]])</f>
        <v/>
      </c>
    </row>
    <row r="374" spans="1:20" x14ac:dyDescent="0.3">
      <c r="A374" s="170" t="str">
        <f>IF(Table2[[#This Row],[Customer Part No]]="","",ROW()-1)</f>
        <v/>
      </c>
      <c r="B374" s="170" t="str">
        <f>IF('ADM-PER LINE ITEM'!A375="","",'ADM-PER LINE ITEM'!A375)</f>
        <v/>
      </c>
      <c r="C374" s="171" t="str">
        <f>IF('ADM-PER LINE ITEM'!G375="","",'ADM-PER LINE ITEM'!G375)</f>
        <v/>
      </c>
      <c r="D374" s="170" t="str">
        <f>IF('ADM-PER LINE ITEM'!F375="","",'ADM-PER LINE ITEM'!F375)</f>
        <v/>
      </c>
      <c r="E374" s="203" t="str">
        <f>IF('ADM-PER LINE ITEM'!E375="","",'ADM-PER LINE ITEM'!E375)</f>
        <v/>
      </c>
      <c r="F374" s="31" t="str">
        <f>IF('ADM-PER LINE ITEM'!I375="","",'ADM-PER LINE ITEM'!I375)</f>
        <v/>
      </c>
      <c r="G374" s="172" t="str">
        <f>IF('ADM-PER LINE ITEM'!K375="","",'ADM-PER LINE ITEM'!K375)</f>
        <v/>
      </c>
      <c r="H374" s="170" t="str">
        <f>IF('ADM-PER LINE ITEM'!Q375="","",'ADM-PER LINE ITEM'!Q375)</f>
        <v/>
      </c>
      <c r="I374" s="170" t="str">
        <f>IF('ADM-PER LINE ITEM'!R375="","",'ADM-PER LINE ITEM'!R375)</f>
        <v/>
      </c>
      <c r="J374" s="174" t="str">
        <f>IF(Table2[[#This Row],[Ich No]]="","",(SUMIF('STOCK OES'!B:B,Table2[[#This Row],[Ich No]],'STOCK OES'!E:E)+SUMIF('STOCK SEALING'!B:B,Table2[[#This Row],[Ich No]],'STOCK SEALING'!E:E)))</f>
        <v/>
      </c>
      <c r="K374" s="170">
        <v>0</v>
      </c>
      <c r="L374" t="str">
        <f>IFERROR(Table2[[#This Row],[REST]]-Table2[[#This Row],[Result Scan]],"")</f>
        <v/>
      </c>
      <c r="M374" t="str">
        <f>IF(Table2[[#This Row],[Balance]]="","",IF(Table2[[#This Row],[Balance]]&gt;0,"Open","close"))</f>
        <v/>
      </c>
      <c r="N374" s="174" t="str">
        <f ca="1">IF(Q374=$R$1,Table2[[#This Row],[Status]],"")</f>
        <v/>
      </c>
      <c r="Q374" s="169" t="str">
        <f ca="1">IFERROR($Q$1-Table2[[#This Row],[Delivery Date]],"")</f>
        <v/>
      </c>
      <c r="S374" t="str">
        <f>IFERROR(VLOOKUP(Table2[[#This Row],[Customer Part No]],'ICH NO'!I:M,5,0),"")</f>
        <v/>
      </c>
      <c r="T374" t="str">
        <f>IF(AND(S374="ASSY",Table2[[#This Row],[Stock]]&gt;Table2[[#This Row],[REST]]),Table2[[#This Row],[REST]],Table2[[#This Row],[Stock]])</f>
        <v/>
      </c>
    </row>
    <row r="375" spans="1:20" x14ac:dyDescent="0.3">
      <c r="A375" s="170" t="str">
        <f>IF(Table2[[#This Row],[Customer Part No]]="","",ROW()-1)</f>
        <v/>
      </c>
      <c r="B375" s="170" t="str">
        <f>IF('ADM-PER LINE ITEM'!A376="","",'ADM-PER LINE ITEM'!A376)</f>
        <v/>
      </c>
      <c r="C375" s="171" t="str">
        <f>IF('ADM-PER LINE ITEM'!G376="","",'ADM-PER LINE ITEM'!G376)</f>
        <v/>
      </c>
      <c r="D375" s="170" t="str">
        <f>IF('ADM-PER LINE ITEM'!F376="","",'ADM-PER LINE ITEM'!F376)</f>
        <v/>
      </c>
      <c r="E375" s="203" t="str">
        <f>IF('ADM-PER LINE ITEM'!E376="","",'ADM-PER LINE ITEM'!E376)</f>
        <v/>
      </c>
      <c r="F375" s="31" t="str">
        <f>IF('ADM-PER LINE ITEM'!I376="","",'ADM-PER LINE ITEM'!I376)</f>
        <v/>
      </c>
      <c r="G375" s="172" t="str">
        <f>IF('ADM-PER LINE ITEM'!K376="","",'ADM-PER LINE ITEM'!K376)</f>
        <v/>
      </c>
      <c r="H375" s="170" t="str">
        <f>IF('ADM-PER LINE ITEM'!Q376="","",'ADM-PER LINE ITEM'!Q376)</f>
        <v/>
      </c>
      <c r="I375" s="170" t="str">
        <f>IF('ADM-PER LINE ITEM'!R376="","",'ADM-PER LINE ITEM'!R376)</f>
        <v/>
      </c>
      <c r="J375" s="174" t="str">
        <f>IF(Table2[[#This Row],[Ich No]]="","",(SUMIF('STOCK OES'!B:B,Table2[[#This Row],[Ich No]],'STOCK OES'!E:E)+SUMIF('STOCK SEALING'!B:B,Table2[[#This Row],[Ich No]],'STOCK SEALING'!E:E)))</f>
        <v/>
      </c>
      <c r="K375" s="170">
        <v>0</v>
      </c>
      <c r="L375" t="str">
        <f>IFERROR(Table2[[#This Row],[REST]]-Table2[[#This Row],[Result Scan]],"")</f>
        <v/>
      </c>
      <c r="M375" t="str">
        <f>IF(Table2[[#This Row],[Balance]]="","",IF(Table2[[#This Row],[Balance]]&gt;0,"Open","close"))</f>
        <v/>
      </c>
      <c r="N375" s="174" t="str">
        <f ca="1">IF(Q375=$R$1,Table2[[#This Row],[Status]],"")</f>
        <v/>
      </c>
      <c r="Q375" s="169" t="str">
        <f ca="1">IFERROR($Q$1-Table2[[#This Row],[Delivery Date]],"")</f>
        <v/>
      </c>
      <c r="S375" t="str">
        <f>IFERROR(VLOOKUP(Table2[[#This Row],[Customer Part No]],'ICH NO'!I:M,5,0),"")</f>
        <v/>
      </c>
      <c r="T375" t="str">
        <f>IF(AND(S375="ASSY",Table2[[#This Row],[Stock]]&gt;Table2[[#This Row],[REST]]),Table2[[#This Row],[REST]],Table2[[#This Row],[Stock]])</f>
        <v/>
      </c>
    </row>
    <row r="376" spans="1:20" x14ac:dyDescent="0.3">
      <c r="A376" s="170" t="str">
        <f>IF(Table2[[#This Row],[Customer Part No]]="","",ROW()-1)</f>
        <v/>
      </c>
      <c r="B376" s="170" t="str">
        <f>IF('ADM-PER LINE ITEM'!A377="","",'ADM-PER LINE ITEM'!A377)</f>
        <v/>
      </c>
      <c r="C376" s="171" t="str">
        <f>IF('ADM-PER LINE ITEM'!G377="","",'ADM-PER LINE ITEM'!G377)</f>
        <v/>
      </c>
      <c r="D376" s="170" t="str">
        <f>IF('ADM-PER LINE ITEM'!F377="","",'ADM-PER LINE ITEM'!F377)</f>
        <v/>
      </c>
      <c r="E376" s="203" t="str">
        <f>IF('ADM-PER LINE ITEM'!E377="","",'ADM-PER LINE ITEM'!E377)</f>
        <v/>
      </c>
      <c r="F376" s="31" t="str">
        <f>IF('ADM-PER LINE ITEM'!I377="","",'ADM-PER LINE ITEM'!I377)</f>
        <v/>
      </c>
      <c r="G376" s="172" t="str">
        <f>IF('ADM-PER LINE ITEM'!K377="","",'ADM-PER LINE ITEM'!K377)</f>
        <v/>
      </c>
      <c r="H376" s="170" t="str">
        <f>IF('ADM-PER LINE ITEM'!Q377="","",'ADM-PER LINE ITEM'!Q377)</f>
        <v/>
      </c>
      <c r="I376" s="170" t="str">
        <f>IF('ADM-PER LINE ITEM'!R377="","",'ADM-PER LINE ITEM'!R377)</f>
        <v/>
      </c>
      <c r="J376" s="174" t="str">
        <f>IF(Table2[[#This Row],[Ich No]]="","",(SUMIF('STOCK OES'!B:B,Table2[[#This Row],[Ich No]],'STOCK OES'!E:E)+SUMIF('STOCK SEALING'!B:B,Table2[[#This Row],[Ich No]],'STOCK SEALING'!E:E)))</f>
        <v/>
      </c>
      <c r="K376" s="170">
        <v>0</v>
      </c>
      <c r="L376" t="str">
        <f>IFERROR(Table2[[#This Row],[REST]]-Table2[[#This Row],[Result Scan]],"")</f>
        <v/>
      </c>
      <c r="M376" t="str">
        <f>IF(Table2[[#This Row],[Balance]]="","",IF(Table2[[#This Row],[Balance]]&gt;0,"Open","close"))</f>
        <v/>
      </c>
      <c r="N376" s="174" t="str">
        <f ca="1">IF(Q376=$R$1,Table2[[#This Row],[Status]],"")</f>
        <v/>
      </c>
      <c r="Q376" s="169" t="str">
        <f ca="1">IFERROR($Q$1-Table2[[#This Row],[Delivery Date]],"")</f>
        <v/>
      </c>
      <c r="S376" t="str">
        <f>IFERROR(VLOOKUP(Table2[[#This Row],[Customer Part No]],'ICH NO'!I:M,5,0),"")</f>
        <v/>
      </c>
      <c r="T376" t="str">
        <f>IF(AND(S376="ASSY",Table2[[#This Row],[Stock]]&gt;Table2[[#This Row],[REST]]),Table2[[#This Row],[REST]],Table2[[#This Row],[Stock]])</f>
        <v/>
      </c>
    </row>
    <row r="377" spans="1:20" x14ac:dyDescent="0.3">
      <c r="A377" s="170" t="str">
        <f>IF(Table2[[#This Row],[Customer Part No]]="","",ROW()-1)</f>
        <v/>
      </c>
      <c r="B377" s="170" t="str">
        <f>IF('ADM-PER LINE ITEM'!A378="","",'ADM-PER LINE ITEM'!A378)</f>
        <v/>
      </c>
      <c r="C377" s="171" t="str">
        <f>IF('ADM-PER LINE ITEM'!G378="","",'ADM-PER LINE ITEM'!G378)</f>
        <v/>
      </c>
      <c r="D377" s="170" t="str">
        <f>IF('ADM-PER LINE ITEM'!F378="","",'ADM-PER LINE ITEM'!F378)</f>
        <v/>
      </c>
      <c r="E377" s="203" t="str">
        <f>IF('ADM-PER LINE ITEM'!E378="","",'ADM-PER LINE ITEM'!E378)</f>
        <v/>
      </c>
      <c r="F377" s="31" t="str">
        <f>IF('ADM-PER LINE ITEM'!I378="","",'ADM-PER LINE ITEM'!I378)</f>
        <v/>
      </c>
      <c r="G377" s="172" t="str">
        <f>IF('ADM-PER LINE ITEM'!K378="","",'ADM-PER LINE ITEM'!K378)</f>
        <v/>
      </c>
      <c r="H377" s="170" t="str">
        <f>IF('ADM-PER LINE ITEM'!Q378="","",'ADM-PER LINE ITEM'!Q378)</f>
        <v/>
      </c>
      <c r="I377" s="170" t="str">
        <f>IF('ADM-PER LINE ITEM'!R378="","",'ADM-PER LINE ITEM'!R378)</f>
        <v/>
      </c>
      <c r="J377" s="174" t="str">
        <f>IF(Table2[[#This Row],[Ich No]]="","",(SUMIF('STOCK OES'!B:B,Table2[[#This Row],[Ich No]],'STOCK OES'!E:E)+SUMIF('STOCK SEALING'!B:B,Table2[[#This Row],[Ich No]],'STOCK SEALING'!E:E)))</f>
        <v/>
      </c>
      <c r="K377" s="170">
        <v>0</v>
      </c>
      <c r="L377" t="str">
        <f>IFERROR(Table2[[#This Row],[REST]]-Table2[[#This Row],[Result Scan]],"")</f>
        <v/>
      </c>
      <c r="M377" t="str">
        <f>IF(Table2[[#This Row],[Balance]]="","",IF(Table2[[#This Row],[Balance]]&gt;0,"Open","close"))</f>
        <v/>
      </c>
      <c r="N377" s="174" t="str">
        <f ca="1">IF(Q377=$R$1,Table2[[#This Row],[Status]],"")</f>
        <v/>
      </c>
      <c r="Q377" s="169" t="str">
        <f ca="1">IFERROR($Q$1-Table2[[#This Row],[Delivery Date]],"")</f>
        <v/>
      </c>
      <c r="S377" t="str">
        <f>IFERROR(VLOOKUP(Table2[[#This Row],[Customer Part No]],'ICH NO'!I:M,5,0),"")</f>
        <v/>
      </c>
      <c r="T377" t="str">
        <f>IF(AND(S377="ASSY",Table2[[#This Row],[Stock]]&gt;Table2[[#This Row],[REST]]),Table2[[#This Row],[REST]],Table2[[#This Row],[Stock]])</f>
        <v/>
      </c>
    </row>
    <row r="378" spans="1:20" x14ac:dyDescent="0.3">
      <c r="A378" s="170" t="str">
        <f>IF(Table2[[#This Row],[Customer Part No]]="","",ROW()-1)</f>
        <v/>
      </c>
      <c r="B378" s="170" t="str">
        <f>IF('ADM-PER LINE ITEM'!A379="","",'ADM-PER LINE ITEM'!A379)</f>
        <v/>
      </c>
      <c r="C378" s="171" t="str">
        <f>IF('ADM-PER LINE ITEM'!G379="","",'ADM-PER LINE ITEM'!G379)</f>
        <v/>
      </c>
      <c r="D378" s="170" t="str">
        <f>IF('ADM-PER LINE ITEM'!F379="","",'ADM-PER LINE ITEM'!F379)</f>
        <v/>
      </c>
      <c r="E378" s="203" t="str">
        <f>IF('ADM-PER LINE ITEM'!E379="","",'ADM-PER LINE ITEM'!E379)</f>
        <v/>
      </c>
      <c r="F378" s="31" t="str">
        <f>IF('ADM-PER LINE ITEM'!I379="","",'ADM-PER LINE ITEM'!I379)</f>
        <v/>
      </c>
      <c r="G378" s="172" t="str">
        <f>IF('ADM-PER LINE ITEM'!K379="","",'ADM-PER LINE ITEM'!K379)</f>
        <v/>
      </c>
      <c r="H378" s="170" t="str">
        <f>IF('ADM-PER LINE ITEM'!Q379="","",'ADM-PER LINE ITEM'!Q379)</f>
        <v/>
      </c>
      <c r="I378" s="170" t="str">
        <f>IF('ADM-PER LINE ITEM'!R379="","",'ADM-PER LINE ITEM'!R379)</f>
        <v/>
      </c>
      <c r="J378" s="174" t="str">
        <f>IF(Table2[[#This Row],[Ich No]]="","",(SUMIF('STOCK OES'!B:B,Table2[[#This Row],[Ich No]],'STOCK OES'!E:E)+SUMIF('STOCK SEALING'!B:B,Table2[[#This Row],[Ich No]],'STOCK SEALING'!E:E)))</f>
        <v/>
      </c>
      <c r="K378" s="170">
        <v>0</v>
      </c>
      <c r="L378" t="str">
        <f>IFERROR(Table2[[#This Row],[REST]]-Table2[[#This Row],[Result Scan]],"")</f>
        <v/>
      </c>
      <c r="M378" t="str">
        <f>IF(Table2[[#This Row],[Balance]]="","",IF(Table2[[#This Row],[Balance]]&gt;0,"Open","close"))</f>
        <v/>
      </c>
      <c r="N378" s="174" t="str">
        <f ca="1">IF(Q378=$R$1,Table2[[#This Row],[Status]],"")</f>
        <v/>
      </c>
      <c r="Q378" s="169" t="str">
        <f ca="1">IFERROR($Q$1-Table2[[#This Row],[Delivery Date]],"")</f>
        <v/>
      </c>
      <c r="S378" t="str">
        <f>IFERROR(VLOOKUP(Table2[[#This Row],[Customer Part No]],'ICH NO'!I:M,5,0),"")</f>
        <v/>
      </c>
      <c r="T378" t="str">
        <f>IF(AND(S378="ASSY",Table2[[#This Row],[Stock]]&gt;Table2[[#This Row],[REST]]),Table2[[#This Row],[REST]],Table2[[#This Row],[Stock]])</f>
        <v/>
      </c>
    </row>
    <row r="379" spans="1:20" x14ac:dyDescent="0.3">
      <c r="A379" s="170" t="str">
        <f>IF(Table2[[#This Row],[Customer Part No]]="","",ROW()-1)</f>
        <v/>
      </c>
      <c r="B379" s="170" t="str">
        <f>IF('ADM-PER LINE ITEM'!A380="","",'ADM-PER LINE ITEM'!A380)</f>
        <v/>
      </c>
      <c r="C379" s="171" t="str">
        <f>IF('ADM-PER LINE ITEM'!G380="","",'ADM-PER LINE ITEM'!G380)</f>
        <v/>
      </c>
      <c r="D379" s="170" t="str">
        <f>IF('ADM-PER LINE ITEM'!F380="","",'ADM-PER LINE ITEM'!F380)</f>
        <v/>
      </c>
      <c r="E379" s="203" t="str">
        <f>IF('ADM-PER LINE ITEM'!E380="","",'ADM-PER LINE ITEM'!E380)</f>
        <v/>
      </c>
      <c r="F379" s="31" t="str">
        <f>IF('ADM-PER LINE ITEM'!I380="","",'ADM-PER LINE ITEM'!I380)</f>
        <v/>
      </c>
      <c r="G379" s="172" t="str">
        <f>IF('ADM-PER LINE ITEM'!K380="","",'ADM-PER LINE ITEM'!K380)</f>
        <v/>
      </c>
      <c r="H379" s="170" t="str">
        <f>IF('ADM-PER LINE ITEM'!Q380="","",'ADM-PER LINE ITEM'!Q380)</f>
        <v/>
      </c>
      <c r="I379" s="170" t="str">
        <f>IF('ADM-PER LINE ITEM'!R380="","",'ADM-PER LINE ITEM'!R380)</f>
        <v/>
      </c>
      <c r="J379" s="174" t="str">
        <f>IF(Table2[[#This Row],[Ich No]]="","",(SUMIF('STOCK OES'!B:B,Table2[[#This Row],[Ich No]],'STOCK OES'!E:E)+SUMIF('STOCK SEALING'!B:B,Table2[[#This Row],[Ich No]],'STOCK SEALING'!E:E)))</f>
        <v/>
      </c>
      <c r="K379" s="170">
        <v>0</v>
      </c>
      <c r="L379" t="str">
        <f>IFERROR(Table2[[#This Row],[REST]]-Table2[[#This Row],[Result Scan]],"")</f>
        <v/>
      </c>
      <c r="M379" t="str">
        <f>IF(Table2[[#This Row],[Balance]]="","",IF(Table2[[#This Row],[Balance]]&gt;0,"Open","close"))</f>
        <v/>
      </c>
      <c r="N379" s="174" t="str">
        <f ca="1">IF(Q379=$R$1,Table2[[#This Row],[Status]],"")</f>
        <v/>
      </c>
      <c r="Q379" s="169" t="str">
        <f ca="1">IFERROR($Q$1-Table2[[#This Row],[Delivery Date]],"")</f>
        <v/>
      </c>
      <c r="S379" t="str">
        <f>IFERROR(VLOOKUP(Table2[[#This Row],[Customer Part No]],'ICH NO'!I:M,5,0),"")</f>
        <v/>
      </c>
      <c r="T379" t="str">
        <f>IF(AND(S379="ASSY",Table2[[#This Row],[Stock]]&gt;Table2[[#This Row],[REST]]),Table2[[#This Row],[REST]],Table2[[#This Row],[Stock]])</f>
        <v/>
      </c>
    </row>
    <row r="380" spans="1:20" x14ac:dyDescent="0.3">
      <c r="A380" s="170" t="str">
        <f>IF(Table2[[#This Row],[Customer Part No]]="","",ROW()-1)</f>
        <v/>
      </c>
      <c r="B380" s="170" t="str">
        <f>IF('ADM-PER LINE ITEM'!A381="","",'ADM-PER LINE ITEM'!A381)</f>
        <v/>
      </c>
      <c r="C380" s="171" t="str">
        <f>IF('ADM-PER LINE ITEM'!G381="","",'ADM-PER LINE ITEM'!G381)</f>
        <v/>
      </c>
      <c r="D380" s="170" t="str">
        <f>IF('ADM-PER LINE ITEM'!F381="","",'ADM-PER LINE ITEM'!F381)</f>
        <v/>
      </c>
      <c r="E380" s="203" t="str">
        <f>IF('ADM-PER LINE ITEM'!E381="","",'ADM-PER LINE ITEM'!E381)</f>
        <v/>
      </c>
      <c r="F380" s="31" t="str">
        <f>IF('ADM-PER LINE ITEM'!I381="","",'ADM-PER LINE ITEM'!I381)</f>
        <v/>
      </c>
      <c r="G380" s="172" t="str">
        <f>IF('ADM-PER LINE ITEM'!K381="","",'ADM-PER LINE ITEM'!K381)</f>
        <v/>
      </c>
      <c r="H380" s="170" t="str">
        <f>IF('ADM-PER LINE ITEM'!Q381="","",'ADM-PER LINE ITEM'!Q381)</f>
        <v/>
      </c>
      <c r="I380" s="170" t="str">
        <f>IF('ADM-PER LINE ITEM'!R381="","",'ADM-PER LINE ITEM'!R381)</f>
        <v/>
      </c>
      <c r="J380" s="174" t="str">
        <f>IF(Table2[[#This Row],[Ich No]]="","",(SUMIF('STOCK OES'!B:B,Table2[[#This Row],[Ich No]],'STOCK OES'!E:E)+SUMIF('STOCK SEALING'!B:B,Table2[[#This Row],[Ich No]],'STOCK SEALING'!E:E)))</f>
        <v/>
      </c>
      <c r="K380" s="170">
        <v>0</v>
      </c>
      <c r="L380" t="str">
        <f>IFERROR(Table2[[#This Row],[REST]]-Table2[[#This Row],[Result Scan]],"")</f>
        <v/>
      </c>
      <c r="M380" t="str">
        <f>IF(Table2[[#This Row],[Balance]]="","",IF(Table2[[#This Row],[Balance]]&gt;0,"Open","close"))</f>
        <v/>
      </c>
      <c r="N380" s="174" t="str">
        <f ca="1">IF(Q380=$R$1,Table2[[#This Row],[Status]],"")</f>
        <v/>
      </c>
      <c r="Q380" s="169" t="str">
        <f ca="1">IFERROR($Q$1-Table2[[#This Row],[Delivery Date]],"")</f>
        <v/>
      </c>
      <c r="S380" t="str">
        <f>IFERROR(VLOOKUP(Table2[[#This Row],[Customer Part No]],'ICH NO'!I:M,5,0),"")</f>
        <v/>
      </c>
      <c r="T380" t="str">
        <f>IF(AND(S380="ASSY",Table2[[#This Row],[Stock]]&gt;Table2[[#This Row],[REST]]),Table2[[#This Row],[REST]],Table2[[#This Row],[Stock]])</f>
        <v/>
      </c>
    </row>
    <row r="381" spans="1:20" x14ac:dyDescent="0.3">
      <c r="A381" s="170" t="str">
        <f>IF(Table2[[#This Row],[Customer Part No]]="","",ROW()-1)</f>
        <v/>
      </c>
      <c r="B381" s="170" t="str">
        <f>IF('ADM-PER LINE ITEM'!A382="","",'ADM-PER LINE ITEM'!A382)</f>
        <v/>
      </c>
      <c r="C381" s="171" t="str">
        <f>IF('ADM-PER LINE ITEM'!G382="","",'ADM-PER LINE ITEM'!G382)</f>
        <v/>
      </c>
      <c r="D381" s="170" t="str">
        <f>IF('ADM-PER LINE ITEM'!F382="","",'ADM-PER LINE ITEM'!F382)</f>
        <v/>
      </c>
      <c r="E381" s="203" t="str">
        <f>IF('ADM-PER LINE ITEM'!E382="","",'ADM-PER LINE ITEM'!E382)</f>
        <v/>
      </c>
      <c r="F381" s="31" t="str">
        <f>IF('ADM-PER LINE ITEM'!I382="","",'ADM-PER LINE ITEM'!I382)</f>
        <v/>
      </c>
      <c r="G381" s="172" t="str">
        <f>IF('ADM-PER LINE ITEM'!K382="","",'ADM-PER LINE ITEM'!K382)</f>
        <v/>
      </c>
      <c r="H381" s="170" t="str">
        <f>IF('ADM-PER LINE ITEM'!Q382="","",'ADM-PER LINE ITEM'!Q382)</f>
        <v/>
      </c>
      <c r="I381" s="170" t="str">
        <f>IF('ADM-PER LINE ITEM'!R382="","",'ADM-PER LINE ITEM'!R382)</f>
        <v/>
      </c>
      <c r="J381" s="174" t="str">
        <f>IF(Table2[[#This Row],[Ich No]]="","",(SUMIF('STOCK OES'!B:B,Table2[[#This Row],[Ich No]],'STOCK OES'!E:E)+SUMIF('STOCK SEALING'!B:B,Table2[[#This Row],[Ich No]],'STOCK SEALING'!E:E)))</f>
        <v/>
      </c>
      <c r="K381" s="170">
        <v>0</v>
      </c>
      <c r="L381" t="str">
        <f>IFERROR(Table2[[#This Row],[REST]]-Table2[[#This Row],[Result Scan]],"")</f>
        <v/>
      </c>
      <c r="M381" t="str">
        <f>IF(Table2[[#This Row],[Balance]]="","",IF(Table2[[#This Row],[Balance]]&gt;0,"Open","close"))</f>
        <v/>
      </c>
      <c r="N381" s="174" t="str">
        <f ca="1">IF(Q381=$R$1,Table2[[#This Row],[Status]],"")</f>
        <v/>
      </c>
      <c r="Q381" s="169" t="str">
        <f ca="1">IFERROR($Q$1-Table2[[#This Row],[Delivery Date]],"")</f>
        <v/>
      </c>
      <c r="S381" t="str">
        <f>IFERROR(VLOOKUP(Table2[[#This Row],[Customer Part No]],'ICH NO'!I:M,5,0),"")</f>
        <v/>
      </c>
      <c r="T381" t="str">
        <f>IF(AND(S381="ASSY",Table2[[#This Row],[Stock]]&gt;Table2[[#This Row],[REST]]),Table2[[#This Row],[REST]],Table2[[#This Row],[Stock]])</f>
        <v/>
      </c>
    </row>
    <row r="382" spans="1:20" x14ac:dyDescent="0.3">
      <c r="A382" s="170" t="str">
        <f>IF(Table2[[#This Row],[Customer Part No]]="","",ROW()-1)</f>
        <v/>
      </c>
      <c r="B382" s="170" t="str">
        <f>IF('ADM-PER LINE ITEM'!A383="","",'ADM-PER LINE ITEM'!A383)</f>
        <v/>
      </c>
      <c r="C382" s="171" t="str">
        <f>IF('ADM-PER LINE ITEM'!G383="","",'ADM-PER LINE ITEM'!G383)</f>
        <v/>
      </c>
      <c r="D382" s="170" t="str">
        <f>IF('ADM-PER LINE ITEM'!F383="","",'ADM-PER LINE ITEM'!F383)</f>
        <v/>
      </c>
      <c r="E382" s="203" t="str">
        <f>IF('ADM-PER LINE ITEM'!E383="","",'ADM-PER LINE ITEM'!E383)</f>
        <v/>
      </c>
      <c r="F382" s="31" t="str">
        <f>IF('ADM-PER LINE ITEM'!I383="","",'ADM-PER LINE ITEM'!I383)</f>
        <v/>
      </c>
      <c r="G382" s="172" t="str">
        <f>IF('ADM-PER LINE ITEM'!K383="","",'ADM-PER LINE ITEM'!K383)</f>
        <v/>
      </c>
      <c r="H382" s="170" t="str">
        <f>IF('ADM-PER LINE ITEM'!Q383="","",'ADM-PER LINE ITEM'!Q383)</f>
        <v/>
      </c>
      <c r="I382" s="170" t="str">
        <f>IF('ADM-PER LINE ITEM'!R383="","",'ADM-PER LINE ITEM'!R383)</f>
        <v/>
      </c>
      <c r="J382" s="174" t="str">
        <f>IF(Table2[[#This Row],[Ich No]]="","",(SUMIF('STOCK OES'!B:B,Table2[[#This Row],[Ich No]],'STOCK OES'!E:E)+SUMIF('STOCK SEALING'!B:B,Table2[[#This Row],[Ich No]],'STOCK SEALING'!E:E)))</f>
        <v/>
      </c>
      <c r="K382" s="170">
        <v>0</v>
      </c>
      <c r="L382" t="str">
        <f>IFERROR(Table2[[#This Row],[REST]]-Table2[[#This Row],[Result Scan]],"")</f>
        <v/>
      </c>
      <c r="M382" t="str">
        <f>IF(Table2[[#This Row],[Balance]]="","",IF(Table2[[#This Row],[Balance]]&gt;0,"Open","close"))</f>
        <v/>
      </c>
      <c r="N382" s="174" t="str">
        <f ca="1">IF(Q382=$R$1,Table2[[#This Row],[Status]],"")</f>
        <v/>
      </c>
      <c r="Q382" s="169" t="str">
        <f ca="1">IFERROR($Q$1-Table2[[#This Row],[Delivery Date]],"")</f>
        <v/>
      </c>
      <c r="S382" t="str">
        <f>IFERROR(VLOOKUP(Table2[[#This Row],[Customer Part No]],'ICH NO'!I:M,5,0),"")</f>
        <v/>
      </c>
      <c r="T382" t="str">
        <f>IF(AND(S382="ASSY",Table2[[#This Row],[Stock]]&gt;Table2[[#This Row],[REST]]),Table2[[#This Row],[REST]],Table2[[#This Row],[Stock]])</f>
        <v/>
      </c>
    </row>
    <row r="383" spans="1:20" x14ac:dyDescent="0.3">
      <c r="A383" s="170" t="str">
        <f>IF(Table2[[#This Row],[Customer Part No]]="","",ROW()-1)</f>
        <v/>
      </c>
      <c r="B383" s="170" t="str">
        <f>IF('ADM-PER LINE ITEM'!A384="","",'ADM-PER LINE ITEM'!A384)</f>
        <v/>
      </c>
      <c r="C383" s="171" t="str">
        <f>IF('ADM-PER LINE ITEM'!G384="","",'ADM-PER LINE ITEM'!G384)</f>
        <v/>
      </c>
      <c r="D383" s="170" t="str">
        <f>IF('ADM-PER LINE ITEM'!F384="","",'ADM-PER LINE ITEM'!F384)</f>
        <v/>
      </c>
      <c r="E383" s="203" t="str">
        <f>IF('ADM-PER LINE ITEM'!E384="","",'ADM-PER LINE ITEM'!E384)</f>
        <v/>
      </c>
      <c r="F383" s="31" t="str">
        <f>IF('ADM-PER LINE ITEM'!I384="","",'ADM-PER LINE ITEM'!I384)</f>
        <v/>
      </c>
      <c r="G383" s="172" t="str">
        <f>IF('ADM-PER LINE ITEM'!K384="","",'ADM-PER LINE ITEM'!K384)</f>
        <v/>
      </c>
      <c r="H383" s="170" t="str">
        <f>IF('ADM-PER LINE ITEM'!Q384="","",'ADM-PER LINE ITEM'!Q384)</f>
        <v/>
      </c>
      <c r="I383" s="170" t="str">
        <f>IF('ADM-PER LINE ITEM'!R384="","",'ADM-PER LINE ITEM'!R384)</f>
        <v/>
      </c>
      <c r="J383" s="174" t="str">
        <f>IF(Table2[[#This Row],[Ich No]]="","",(SUMIF('STOCK OES'!B:B,Table2[[#This Row],[Ich No]],'STOCK OES'!E:E)+SUMIF('STOCK SEALING'!B:B,Table2[[#This Row],[Ich No]],'STOCK SEALING'!E:E)))</f>
        <v/>
      </c>
      <c r="K383" s="170">
        <v>0</v>
      </c>
      <c r="L383" t="str">
        <f>IFERROR(Table2[[#This Row],[REST]]-Table2[[#This Row],[Result Scan]],"")</f>
        <v/>
      </c>
      <c r="M383" t="str">
        <f>IF(Table2[[#This Row],[Balance]]="","",IF(Table2[[#This Row],[Balance]]&gt;0,"Open","close"))</f>
        <v/>
      </c>
      <c r="N383" s="174" t="str">
        <f ca="1">IF(Q383=$R$1,Table2[[#This Row],[Status]],"")</f>
        <v/>
      </c>
      <c r="Q383" s="169" t="str">
        <f ca="1">IFERROR($Q$1-Table2[[#This Row],[Delivery Date]],"")</f>
        <v/>
      </c>
      <c r="S383" t="str">
        <f>IFERROR(VLOOKUP(Table2[[#This Row],[Customer Part No]],'ICH NO'!I:M,5,0),"")</f>
        <v/>
      </c>
      <c r="T383" t="str">
        <f>IF(AND(S383="ASSY",Table2[[#This Row],[Stock]]&gt;Table2[[#This Row],[REST]]),Table2[[#This Row],[REST]],Table2[[#This Row],[Stock]])</f>
        <v/>
      </c>
    </row>
    <row r="384" spans="1:20" x14ac:dyDescent="0.3">
      <c r="A384" s="170" t="str">
        <f>IF(Table2[[#This Row],[Customer Part No]]="","",ROW()-1)</f>
        <v/>
      </c>
      <c r="B384" s="170" t="str">
        <f>IF('ADM-PER LINE ITEM'!A385="","",'ADM-PER LINE ITEM'!A385)</f>
        <v/>
      </c>
      <c r="C384" s="171" t="str">
        <f>IF('ADM-PER LINE ITEM'!G385="","",'ADM-PER LINE ITEM'!G385)</f>
        <v/>
      </c>
      <c r="D384" s="170" t="str">
        <f>IF('ADM-PER LINE ITEM'!F385="","",'ADM-PER LINE ITEM'!F385)</f>
        <v/>
      </c>
      <c r="E384" s="203" t="str">
        <f>IF('ADM-PER LINE ITEM'!E385="","",'ADM-PER LINE ITEM'!E385)</f>
        <v/>
      </c>
      <c r="F384" s="31" t="str">
        <f>IF('ADM-PER LINE ITEM'!I385="","",'ADM-PER LINE ITEM'!I385)</f>
        <v/>
      </c>
      <c r="G384" s="172" t="str">
        <f>IF('ADM-PER LINE ITEM'!K385="","",'ADM-PER LINE ITEM'!K385)</f>
        <v/>
      </c>
      <c r="H384" s="170" t="str">
        <f>IF('ADM-PER LINE ITEM'!Q385="","",'ADM-PER LINE ITEM'!Q385)</f>
        <v/>
      </c>
      <c r="I384" s="170" t="str">
        <f>IF('ADM-PER LINE ITEM'!R385="","",'ADM-PER LINE ITEM'!R385)</f>
        <v/>
      </c>
      <c r="J384" s="174" t="str">
        <f>IF(Table2[[#This Row],[Ich No]]="","",(SUMIF('STOCK OES'!B:B,Table2[[#This Row],[Ich No]],'STOCK OES'!E:E)+SUMIF('STOCK SEALING'!B:B,Table2[[#This Row],[Ich No]],'STOCK SEALING'!E:E)))</f>
        <v/>
      </c>
      <c r="K384" s="170">
        <v>0</v>
      </c>
      <c r="L384" t="str">
        <f>IFERROR(Table2[[#This Row],[REST]]-Table2[[#This Row],[Result Scan]],"")</f>
        <v/>
      </c>
      <c r="M384" t="str">
        <f>IF(Table2[[#This Row],[Balance]]="","",IF(Table2[[#This Row],[Balance]]&gt;0,"Open","close"))</f>
        <v/>
      </c>
      <c r="N384" s="174" t="str">
        <f ca="1">IF(Q384=$R$1,Table2[[#This Row],[Status]],"")</f>
        <v/>
      </c>
      <c r="Q384" s="169" t="str">
        <f ca="1">IFERROR($Q$1-Table2[[#This Row],[Delivery Date]],"")</f>
        <v/>
      </c>
      <c r="S384" t="str">
        <f>IFERROR(VLOOKUP(Table2[[#This Row],[Customer Part No]],'ICH NO'!I:M,5,0),"")</f>
        <v/>
      </c>
      <c r="T384" t="str">
        <f>IF(AND(S384="ASSY",Table2[[#This Row],[Stock]]&gt;Table2[[#This Row],[REST]]),Table2[[#This Row],[REST]],Table2[[#This Row],[Stock]])</f>
        <v/>
      </c>
    </row>
    <row r="385" spans="1:20" x14ac:dyDescent="0.3">
      <c r="A385" s="170" t="str">
        <f>IF(Table2[[#This Row],[Customer Part No]]="","",ROW()-1)</f>
        <v/>
      </c>
      <c r="B385" s="170" t="str">
        <f>IF('ADM-PER LINE ITEM'!A386="","",'ADM-PER LINE ITEM'!A386)</f>
        <v/>
      </c>
      <c r="C385" s="171" t="str">
        <f>IF('ADM-PER LINE ITEM'!G386="","",'ADM-PER LINE ITEM'!G386)</f>
        <v/>
      </c>
      <c r="D385" s="170" t="str">
        <f>IF('ADM-PER LINE ITEM'!F386="","",'ADM-PER LINE ITEM'!F386)</f>
        <v/>
      </c>
      <c r="E385" s="203" t="str">
        <f>IF('ADM-PER LINE ITEM'!E386="","",'ADM-PER LINE ITEM'!E386)</f>
        <v/>
      </c>
      <c r="F385" s="31" t="str">
        <f>IF('ADM-PER LINE ITEM'!I386="","",'ADM-PER LINE ITEM'!I386)</f>
        <v/>
      </c>
      <c r="G385" s="172" t="str">
        <f>IF('ADM-PER LINE ITEM'!K386="","",'ADM-PER LINE ITEM'!K386)</f>
        <v/>
      </c>
      <c r="H385" s="170" t="str">
        <f>IF('ADM-PER LINE ITEM'!Q386="","",'ADM-PER LINE ITEM'!Q386)</f>
        <v/>
      </c>
      <c r="I385" s="170" t="str">
        <f>IF('ADM-PER LINE ITEM'!R386="","",'ADM-PER LINE ITEM'!R386)</f>
        <v/>
      </c>
      <c r="J385" s="174" t="str">
        <f>IF(Table2[[#This Row],[Ich No]]="","",(SUMIF('STOCK OES'!B:B,Table2[[#This Row],[Ich No]],'STOCK OES'!E:E)+SUMIF('STOCK SEALING'!B:B,Table2[[#This Row],[Ich No]],'STOCK SEALING'!E:E)))</f>
        <v/>
      </c>
      <c r="K385" s="170">
        <v>0</v>
      </c>
      <c r="L385" t="str">
        <f>IFERROR(Table2[[#This Row],[REST]]-Table2[[#This Row],[Result Scan]],"")</f>
        <v/>
      </c>
      <c r="M385" t="str">
        <f>IF(Table2[[#This Row],[Balance]]="","",IF(Table2[[#This Row],[Balance]]&gt;0,"Open","close"))</f>
        <v/>
      </c>
      <c r="N385" s="174" t="str">
        <f ca="1">IF(Q385=$R$1,Table2[[#This Row],[Status]],"")</f>
        <v/>
      </c>
      <c r="Q385" s="169" t="str">
        <f ca="1">IFERROR($Q$1-Table2[[#This Row],[Delivery Date]],"")</f>
        <v/>
      </c>
      <c r="S385" t="str">
        <f>IFERROR(VLOOKUP(Table2[[#This Row],[Customer Part No]],'ICH NO'!I:M,5,0),"")</f>
        <v/>
      </c>
      <c r="T385" t="str">
        <f>IF(AND(S385="ASSY",Table2[[#This Row],[Stock]]&gt;Table2[[#This Row],[REST]]),Table2[[#This Row],[REST]],Table2[[#This Row],[Stock]])</f>
        <v/>
      </c>
    </row>
    <row r="386" spans="1:20" x14ac:dyDescent="0.3">
      <c r="A386" s="170" t="str">
        <f>IF(Table2[[#This Row],[Customer Part No]]="","",ROW()-1)</f>
        <v/>
      </c>
      <c r="B386" s="170" t="str">
        <f>IF('ADM-PER LINE ITEM'!A387="","",'ADM-PER LINE ITEM'!A387)</f>
        <v/>
      </c>
      <c r="C386" s="171" t="str">
        <f>IF('ADM-PER LINE ITEM'!G387="","",'ADM-PER LINE ITEM'!G387)</f>
        <v/>
      </c>
      <c r="D386" s="170" t="str">
        <f>IF('ADM-PER LINE ITEM'!F387="","",'ADM-PER LINE ITEM'!F387)</f>
        <v/>
      </c>
      <c r="E386" s="203" t="str">
        <f>IF('ADM-PER LINE ITEM'!E387="","",'ADM-PER LINE ITEM'!E387)</f>
        <v/>
      </c>
      <c r="F386" s="31" t="str">
        <f>IF('ADM-PER LINE ITEM'!I387="","",'ADM-PER LINE ITEM'!I387)</f>
        <v/>
      </c>
      <c r="G386" s="172" t="str">
        <f>IF('ADM-PER LINE ITEM'!K387="","",'ADM-PER LINE ITEM'!K387)</f>
        <v/>
      </c>
      <c r="H386" s="170" t="str">
        <f>IF('ADM-PER LINE ITEM'!Q387="","",'ADM-PER LINE ITEM'!Q387)</f>
        <v/>
      </c>
      <c r="I386" s="170" t="str">
        <f>IF('ADM-PER LINE ITEM'!R387="","",'ADM-PER LINE ITEM'!R387)</f>
        <v/>
      </c>
      <c r="J386" s="174" t="str">
        <f>IF(Table2[[#This Row],[Ich No]]="","",(SUMIF('STOCK OES'!B:B,Table2[[#This Row],[Ich No]],'STOCK OES'!E:E)+SUMIF('STOCK SEALING'!B:B,Table2[[#This Row],[Ich No]],'STOCK SEALING'!E:E)))</f>
        <v/>
      </c>
      <c r="K386" s="170">
        <v>0</v>
      </c>
      <c r="L386" t="str">
        <f>IFERROR(Table2[[#This Row],[REST]]-Table2[[#This Row],[Result Scan]],"")</f>
        <v/>
      </c>
      <c r="M386" t="str">
        <f>IF(Table2[[#This Row],[Balance]]="","",IF(Table2[[#This Row],[Balance]]&gt;0,"Open","close"))</f>
        <v/>
      </c>
      <c r="N386" s="174" t="str">
        <f ca="1">IF(Q386=$R$1,Table2[[#This Row],[Status]],"")</f>
        <v/>
      </c>
      <c r="Q386" s="169" t="str">
        <f ca="1">IFERROR($Q$1-Table2[[#This Row],[Delivery Date]],"")</f>
        <v/>
      </c>
      <c r="S386" t="str">
        <f>IFERROR(VLOOKUP(Table2[[#This Row],[Customer Part No]],'ICH NO'!I:M,5,0),"")</f>
        <v/>
      </c>
      <c r="T386" t="str">
        <f>IF(AND(S386="ASSY",Table2[[#This Row],[Stock]]&gt;Table2[[#This Row],[REST]]),Table2[[#This Row],[REST]],Table2[[#This Row],[Stock]])</f>
        <v/>
      </c>
    </row>
    <row r="387" spans="1:20" x14ac:dyDescent="0.3">
      <c r="A387" s="170" t="str">
        <f>IF(Table2[[#This Row],[Customer Part No]]="","",ROW()-1)</f>
        <v/>
      </c>
      <c r="B387" s="170" t="str">
        <f>IF('ADM-PER LINE ITEM'!A388="","",'ADM-PER LINE ITEM'!A388)</f>
        <v/>
      </c>
      <c r="C387" s="171" t="str">
        <f>IF('ADM-PER LINE ITEM'!G388="","",'ADM-PER LINE ITEM'!G388)</f>
        <v/>
      </c>
      <c r="D387" s="170" t="str">
        <f>IF('ADM-PER LINE ITEM'!F388="","",'ADM-PER LINE ITEM'!F388)</f>
        <v/>
      </c>
      <c r="E387" s="203" t="str">
        <f>IF('ADM-PER LINE ITEM'!E388="","",'ADM-PER LINE ITEM'!E388)</f>
        <v/>
      </c>
      <c r="F387" s="31" t="str">
        <f>IF('ADM-PER LINE ITEM'!I388="","",'ADM-PER LINE ITEM'!I388)</f>
        <v/>
      </c>
      <c r="G387" s="172" t="str">
        <f>IF('ADM-PER LINE ITEM'!K388="","",'ADM-PER LINE ITEM'!K388)</f>
        <v/>
      </c>
      <c r="H387" s="170" t="str">
        <f>IF('ADM-PER LINE ITEM'!Q388="","",'ADM-PER LINE ITEM'!Q388)</f>
        <v/>
      </c>
      <c r="I387" s="170" t="str">
        <f>IF('ADM-PER LINE ITEM'!R388="","",'ADM-PER LINE ITEM'!R388)</f>
        <v/>
      </c>
      <c r="J387" s="174" t="str">
        <f>IF(Table2[[#This Row],[Ich No]]="","",(SUMIF('STOCK OES'!B:B,Table2[[#This Row],[Ich No]],'STOCK OES'!E:E)+SUMIF('STOCK SEALING'!B:B,Table2[[#This Row],[Ich No]],'STOCK SEALING'!E:E)))</f>
        <v/>
      </c>
      <c r="K387" s="170">
        <v>0</v>
      </c>
      <c r="L387" t="str">
        <f>IFERROR(Table2[[#This Row],[REST]]-Table2[[#This Row],[Result Scan]],"")</f>
        <v/>
      </c>
      <c r="M387" t="str">
        <f>IF(Table2[[#This Row],[Balance]]="","",IF(Table2[[#This Row],[Balance]]&gt;0,"Open","close"))</f>
        <v/>
      </c>
      <c r="N387" s="174" t="str">
        <f ca="1">IF(Q387=$R$1,Table2[[#This Row],[Status]],"")</f>
        <v/>
      </c>
      <c r="Q387" s="169" t="str">
        <f ca="1">IFERROR($Q$1-Table2[[#This Row],[Delivery Date]],"")</f>
        <v/>
      </c>
      <c r="S387" t="str">
        <f>IFERROR(VLOOKUP(Table2[[#This Row],[Customer Part No]],'ICH NO'!I:M,5,0),"")</f>
        <v/>
      </c>
      <c r="T387" t="str">
        <f>IF(AND(S387="ASSY",Table2[[#This Row],[Stock]]&gt;Table2[[#This Row],[REST]]),Table2[[#This Row],[REST]],Table2[[#This Row],[Stock]])</f>
        <v/>
      </c>
    </row>
    <row r="388" spans="1:20" x14ac:dyDescent="0.3">
      <c r="A388" s="170" t="str">
        <f>IF(Table2[[#This Row],[Customer Part No]]="","",ROW()-1)</f>
        <v/>
      </c>
      <c r="B388" s="170" t="str">
        <f>IF('ADM-PER LINE ITEM'!A389="","",'ADM-PER LINE ITEM'!A389)</f>
        <v/>
      </c>
      <c r="C388" s="171" t="str">
        <f>IF('ADM-PER LINE ITEM'!G389="","",'ADM-PER LINE ITEM'!G389)</f>
        <v/>
      </c>
      <c r="D388" s="170" t="str">
        <f>IF('ADM-PER LINE ITEM'!F389="","",'ADM-PER LINE ITEM'!F389)</f>
        <v/>
      </c>
      <c r="E388" s="203" t="str">
        <f>IF('ADM-PER LINE ITEM'!E389="","",'ADM-PER LINE ITEM'!E389)</f>
        <v/>
      </c>
      <c r="F388" s="31" t="str">
        <f>IF('ADM-PER LINE ITEM'!I389="","",'ADM-PER LINE ITEM'!I389)</f>
        <v/>
      </c>
      <c r="G388" s="172" t="str">
        <f>IF('ADM-PER LINE ITEM'!K389="","",'ADM-PER LINE ITEM'!K389)</f>
        <v/>
      </c>
      <c r="H388" s="170" t="str">
        <f>IF('ADM-PER LINE ITEM'!Q389="","",'ADM-PER LINE ITEM'!Q389)</f>
        <v/>
      </c>
      <c r="I388" s="170" t="str">
        <f>IF('ADM-PER LINE ITEM'!R389="","",'ADM-PER LINE ITEM'!R389)</f>
        <v/>
      </c>
      <c r="J388" s="174" t="str">
        <f>IF(Table2[[#This Row],[Ich No]]="","",(SUMIF('STOCK OES'!B:B,Table2[[#This Row],[Ich No]],'STOCK OES'!E:E)+SUMIF('STOCK SEALING'!B:B,Table2[[#This Row],[Ich No]],'STOCK SEALING'!E:E)))</f>
        <v/>
      </c>
      <c r="K388" s="170">
        <v>0</v>
      </c>
      <c r="L388" t="str">
        <f>IFERROR(Table2[[#This Row],[REST]]-Table2[[#This Row],[Result Scan]],"")</f>
        <v/>
      </c>
      <c r="M388" t="str">
        <f>IF(Table2[[#This Row],[Balance]]="","",IF(Table2[[#This Row],[Balance]]&gt;0,"Open","close"))</f>
        <v/>
      </c>
      <c r="N388" s="174" t="str">
        <f ca="1">IF(Q388=$R$1,Table2[[#This Row],[Status]],"")</f>
        <v/>
      </c>
      <c r="Q388" s="169" t="str">
        <f ca="1">IFERROR($Q$1-Table2[[#This Row],[Delivery Date]],"")</f>
        <v/>
      </c>
      <c r="S388" t="str">
        <f>IFERROR(VLOOKUP(Table2[[#This Row],[Customer Part No]],'ICH NO'!I:M,5,0),"")</f>
        <v/>
      </c>
      <c r="T388" t="str">
        <f>IF(AND(S388="ASSY",Table2[[#This Row],[Stock]]&gt;Table2[[#This Row],[REST]]),Table2[[#This Row],[REST]],Table2[[#This Row],[Stock]])</f>
        <v/>
      </c>
    </row>
    <row r="389" spans="1:20" x14ac:dyDescent="0.3">
      <c r="A389" s="170" t="str">
        <f>IF(Table2[[#This Row],[Customer Part No]]="","",ROW()-1)</f>
        <v/>
      </c>
      <c r="B389" s="170" t="str">
        <f>IF('ADM-PER LINE ITEM'!A390="","",'ADM-PER LINE ITEM'!A390)</f>
        <v/>
      </c>
      <c r="C389" s="171" t="str">
        <f>IF('ADM-PER LINE ITEM'!G390="","",'ADM-PER LINE ITEM'!G390)</f>
        <v/>
      </c>
      <c r="D389" s="170" t="str">
        <f>IF('ADM-PER LINE ITEM'!F390="","",'ADM-PER LINE ITEM'!F390)</f>
        <v/>
      </c>
      <c r="E389" s="203" t="str">
        <f>IF('ADM-PER LINE ITEM'!E390="","",'ADM-PER LINE ITEM'!E390)</f>
        <v/>
      </c>
      <c r="F389" s="31" t="str">
        <f>IF('ADM-PER LINE ITEM'!I390="","",'ADM-PER LINE ITEM'!I390)</f>
        <v/>
      </c>
      <c r="G389" s="172" t="str">
        <f>IF('ADM-PER LINE ITEM'!K390="","",'ADM-PER LINE ITEM'!K390)</f>
        <v/>
      </c>
      <c r="H389" s="170" t="str">
        <f>IF('ADM-PER LINE ITEM'!Q390="","",'ADM-PER LINE ITEM'!Q390)</f>
        <v/>
      </c>
      <c r="I389" s="170" t="str">
        <f>IF('ADM-PER LINE ITEM'!R390="","",'ADM-PER LINE ITEM'!R390)</f>
        <v/>
      </c>
      <c r="J389" s="174" t="str">
        <f>IF(Table2[[#This Row],[Ich No]]="","",(SUMIF('STOCK OES'!B:B,Table2[[#This Row],[Ich No]],'STOCK OES'!E:E)+SUMIF('STOCK SEALING'!B:B,Table2[[#This Row],[Ich No]],'STOCK SEALING'!E:E)))</f>
        <v/>
      </c>
      <c r="K389" s="170">
        <v>0</v>
      </c>
      <c r="L389" t="str">
        <f>IFERROR(Table2[[#This Row],[REST]]-Table2[[#This Row],[Result Scan]],"")</f>
        <v/>
      </c>
      <c r="M389" t="str">
        <f>IF(Table2[[#This Row],[Balance]]="","",IF(Table2[[#This Row],[Balance]]&gt;0,"Open","close"))</f>
        <v/>
      </c>
      <c r="N389" s="174" t="str">
        <f ca="1">IF(Q389=$R$1,Table2[[#This Row],[Status]],"")</f>
        <v/>
      </c>
      <c r="Q389" s="169" t="str">
        <f ca="1">IFERROR($Q$1-Table2[[#This Row],[Delivery Date]],"")</f>
        <v/>
      </c>
      <c r="S389" t="str">
        <f>IFERROR(VLOOKUP(Table2[[#This Row],[Customer Part No]],'ICH NO'!I:M,5,0),"")</f>
        <v/>
      </c>
      <c r="T389" t="str">
        <f>IF(AND(S389="ASSY",Table2[[#This Row],[Stock]]&gt;Table2[[#This Row],[REST]]),Table2[[#This Row],[REST]],Table2[[#This Row],[Stock]])</f>
        <v/>
      </c>
    </row>
    <row r="390" spans="1:20" x14ac:dyDescent="0.3">
      <c r="A390" s="170" t="str">
        <f>IF(Table2[[#This Row],[Customer Part No]]="","",ROW()-1)</f>
        <v/>
      </c>
      <c r="B390" s="170" t="str">
        <f>IF('ADM-PER LINE ITEM'!A391="","",'ADM-PER LINE ITEM'!A391)</f>
        <v/>
      </c>
      <c r="C390" s="171" t="str">
        <f>IF('ADM-PER LINE ITEM'!G391="","",'ADM-PER LINE ITEM'!G391)</f>
        <v/>
      </c>
      <c r="D390" s="170" t="str">
        <f>IF('ADM-PER LINE ITEM'!F391="","",'ADM-PER LINE ITEM'!F391)</f>
        <v/>
      </c>
      <c r="E390" s="203" t="str">
        <f>IF('ADM-PER LINE ITEM'!E391="","",'ADM-PER LINE ITEM'!E391)</f>
        <v/>
      </c>
      <c r="F390" s="31" t="str">
        <f>IF('ADM-PER LINE ITEM'!I391="","",'ADM-PER LINE ITEM'!I391)</f>
        <v/>
      </c>
      <c r="G390" s="172" t="str">
        <f>IF('ADM-PER LINE ITEM'!K391="","",'ADM-PER LINE ITEM'!K391)</f>
        <v/>
      </c>
      <c r="H390" s="170" t="str">
        <f>IF('ADM-PER LINE ITEM'!Q391="","",'ADM-PER LINE ITEM'!Q391)</f>
        <v/>
      </c>
      <c r="I390" s="170" t="str">
        <f>IF('ADM-PER LINE ITEM'!R391="","",'ADM-PER LINE ITEM'!R391)</f>
        <v/>
      </c>
      <c r="J390" s="174" t="str">
        <f>IF(Table2[[#This Row],[Ich No]]="","",(SUMIF('STOCK OES'!B:B,Table2[[#This Row],[Ich No]],'STOCK OES'!E:E)+SUMIF('STOCK SEALING'!B:B,Table2[[#This Row],[Ich No]],'STOCK SEALING'!E:E)))</f>
        <v/>
      </c>
      <c r="K390" s="170">
        <v>0</v>
      </c>
      <c r="L390" t="str">
        <f>IFERROR(Table2[[#This Row],[REST]]-Table2[[#This Row],[Result Scan]],"")</f>
        <v/>
      </c>
      <c r="M390" t="str">
        <f>IF(Table2[[#This Row],[Balance]]="","",IF(Table2[[#This Row],[Balance]]&gt;0,"Open","close"))</f>
        <v/>
      </c>
      <c r="N390" s="174" t="str">
        <f ca="1">IF(Q390=$R$1,Table2[[#This Row],[Status]],"")</f>
        <v/>
      </c>
      <c r="Q390" s="169" t="str">
        <f ca="1">IFERROR($Q$1-Table2[[#This Row],[Delivery Date]],"")</f>
        <v/>
      </c>
      <c r="S390" t="str">
        <f>IFERROR(VLOOKUP(Table2[[#This Row],[Customer Part No]],'ICH NO'!I:M,5,0),"")</f>
        <v/>
      </c>
      <c r="T390" t="str">
        <f>IF(AND(S390="ASSY",Table2[[#This Row],[Stock]]&gt;Table2[[#This Row],[REST]]),Table2[[#This Row],[REST]],Table2[[#This Row],[Stock]])</f>
        <v/>
      </c>
    </row>
    <row r="391" spans="1:20" x14ac:dyDescent="0.3">
      <c r="A391" s="170" t="str">
        <f>IF(Table2[[#This Row],[Customer Part No]]="","",ROW()-1)</f>
        <v/>
      </c>
      <c r="B391" s="170" t="str">
        <f>IF('ADM-PER LINE ITEM'!A392="","",'ADM-PER LINE ITEM'!A392)</f>
        <v/>
      </c>
      <c r="C391" s="171" t="str">
        <f>IF('ADM-PER LINE ITEM'!G392="","",'ADM-PER LINE ITEM'!G392)</f>
        <v/>
      </c>
      <c r="D391" s="170" t="str">
        <f>IF('ADM-PER LINE ITEM'!F392="","",'ADM-PER LINE ITEM'!F392)</f>
        <v/>
      </c>
      <c r="E391" s="203" t="str">
        <f>IF('ADM-PER LINE ITEM'!E392="","",'ADM-PER LINE ITEM'!E392)</f>
        <v/>
      </c>
      <c r="F391" s="31" t="str">
        <f>IF('ADM-PER LINE ITEM'!I392="","",'ADM-PER LINE ITEM'!I392)</f>
        <v/>
      </c>
      <c r="G391" s="172" t="str">
        <f>IF('ADM-PER LINE ITEM'!K392="","",'ADM-PER LINE ITEM'!K392)</f>
        <v/>
      </c>
      <c r="H391" s="170" t="str">
        <f>IF('ADM-PER LINE ITEM'!Q392="","",'ADM-PER LINE ITEM'!Q392)</f>
        <v/>
      </c>
      <c r="I391" s="170" t="str">
        <f>IF('ADM-PER LINE ITEM'!R392="","",'ADM-PER LINE ITEM'!R392)</f>
        <v/>
      </c>
      <c r="J391" s="174" t="str">
        <f>IF(Table2[[#This Row],[Ich No]]="","",(SUMIF('STOCK OES'!B:B,Table2[[#This Row],[Ich No]],'STOCK OES'!E:E)+SUMIF('STOCK SEALING'!B:B,Table2[[#This Row],[Ich No]],'STOCK SEALING'!E:E)))</f>
        <v/>
      </c>
      <c r="K391" s="170">
        <v>0</v>
      </c>
      <c r="L391" t="str">
        <f>IFERROR(Table2[[#This Row],[REST]]-Table2[[#This Row],[Result Scan]],"")</f>
        <v/>
      </c>
      <c r="M391" t="str">
        <f>IF(Table2[[#This Row],[Balance]]="","",IF(Table2[[#This Row],[Balance]]&gt;0,"Open","close"))</f>
        <v/>
      </c>
      <c r="N391" s="174" t="str">
        <f ca="1">IF(Q391=$R$1,Table2[[#This Row],[Status]],"")</f>
        <v/>
      </c>
      <c r="Q391" s="169" t="str">
        <f ca="1">IFERROR($Q$1-Table2[[#This Row],[Delivery Date]],"")</f>
        <v/>
      </c>
      <c r="S391" t="str">
        <f>IFERROR(VLOOKUP(Table2[[#This Row],[Customer Part No]],'ICH NO'!I:M,5,0),"")</f>
        <v/>
      </c>
      <c r="T391" t="str">
        <f>IF(AND(S391="ASSY",Table2[[#This Row],[Stock]]&gt;Table2[[#This Row],[REST]]),Table2[[#This Row],[REST]],Table2[[#This Row],[Stock]])</f>
        <v/>
      </c>
    </row>
    <row r="392" spans="1:20" x14ac:dyDescent="0.3">
      <c r="A392" s="170" t="str">
        <f>IF(Table2[[#This Row],[Customer Part No]]="","",ROW()-1)</f>
        <v/>
      </c>
      <c r="B392" s="170" t="str">
        <f>IF('ADM-PER LINE ITEM'!A393="","",'ADM-PER LINE ITEM'!A393)</f>
        <v/>
      </c>
      <c r="C392" s="171" t="str">
        <f>IF('ADM-PER LINE ITEM'!G393="","",'ADM-PER LINE ITEM'!G393)</f>
        <v/>
      </c>
      <c r="D392" s="170" t="str">
        <f>IF('ADM-PER LINE ITEM'!F393="","",'ADM-PER LINE ITEM'!F393)</f>
        <v/>
      </c>
      <c r="E392" s="203" t="str">
        <f>IF('ADM-PER LINE ITEM'!E393="","",'ADM-PER LINE ITEM'!E393)</f>
        <v/>
      </c>
      <c r="F392" s="31" t="str">
        <f>IF('ADM-PER LINE ITEM'!I393="","",'ADM-PER LINE ITEM'!I393)</f>
        <v/>
      </c>
      <c r="G392" s="172" t="str">
        <f>IF('ADM-PER LINE ITEM'!K393="","",'ADM-PER LINE ITEM'!K393)</f>
        <v/>
      </c>
      <c r="H392" s="170" t="str">
        <f>IF('ADM-PER LINE ITEM'!Q393="","",'ADM-PER LINE ITEM'!Q393)</f>
        <v/>
      </c>
      <c r="I392" s="170" t="str">
        <f>IF('ADM-PER LINE ITEM'!R393="","",'ADM-PER LINE ITEM'!R393)</f>
        <v/>
      </c>
      <c r="J392" s="174" t="str">
        <f>IF(Table2[[#This Row],[Ich No]]="","",(SUMIF('STOCK OES'!B:B,Table2[[#This Row],[Ich No]],'STOCK OES'!E:E)+SUMIF('STOCK SEALING'!B:B,Table2[[#This Row],[Ich No]],'STOCK SEALING'!E:E)))</f>
        <v/>
      </c>
      <c r="K392" s="170">
        <v>0</v>
      </c>
      <c r="L392" t="str">
        <f>IFERROR(Table2[[#This Row],[REST]]-Table2[[#This Row],[Result Scan]],"")</f>
        <v/>
      </c>
      <c r="M392" t="str">
        <f>IF(Table2[[#This Row],[Balance]]="","",IF(Table2[[#This Row],[Balance]]&gt;0,"Open","close"))</f>
        <v/>
      </c>
      <c r="N392" s="174" t="str">
        <f ca="1">IF(Q392=$R$1,Table2[[#This Row],[Status]],"")</f>
        <v/>
      </c>
      <c r="Q392" s="169" t="str">
        <f ca="1">IFERROR($Q$1-Table2[[#This Row],[Delivery Date]],"")</f>
        <v/>
      </c>
      <c r="S392" t="str">
        <f>IFERROR(VLOOKUP(Table2[[#This Row],[Customer Part No]],'ICH NO'!I:M,5,0),"")</f>
        <v/>
      </c>
      <c r="T392" t="str">
        <f>IF(AND(S392="ASSY",Table2[[#This Row],[Stock]]&gt;Table2[[#This Row],[REST]]),Table2[[#This Row],[REST]],Table2[[#This Row],[Stock]])</f>
        <v/>
      </c>
    </row>
    <row r="393" spans="1:20" x14ac:dyDescent="0.3">
      <c r="A393" s="170" t="str">
        <f>IF(Table2[[#This Row],[Customer Part No]]="","",ROW()-1)</f>
        <v/>
      </c>
      <c r="B393" s="170" t="str">
        <f>IF('ADM-PER LINE ITEM'!A394="","",'ADM-PER LINE ITEM'!A394)</f>
        <v/>
      </c>
      <c r="C393" s="171" t="str">
        <f>IF('ADM-PER LINE ITEM'!G394="","",'ADM-PER LINE ITEM'!G394)</f>
        <v/>
      </c>
      <c r="D393" s="170" t="str">
        <f>IF('ADM-PER LINE ITEM'!F394="","",'ADM-PER LINE ITEM'!F394)</f>
        <v/>
      </c>
      <c r="E393" s="203" t="str">
        <f>IF('ADM-PER LINE ITEM'!E394="","",'ADM-PER LINE ITEM'!E394)</f>
        <v/>
      </c>
      <c r="F393" s="31" t="str">
        <f>IF('ADM-PER LINE ITEM'!I394="","",'ADM-PER LINE ITEM'!I394)</f>
        <v/>
      </c>
      <c r="G393" s="172" t="str">
        <f>IF('ADM-PER LINE ITEM'!K394="","",'ADM-PER LINE ITEM'!K394)</f>
        <v/>
      </c>
      <c r="H393" s="170" t="str">
        <f>IF('ADM-PER LINE ITEM'!Q394="","",'ADM-PER LINE ITEM'!Q394)</f>
        <v/>
      </c>
      <c r="I393" s="170" t="str">
        <f>IF('ADM-PER LINE ITEM'!R394="","",'ADM-PER LINE ITEM'!R394)</f>
        <v/>
      </c>
      <c r="J393" s="174" t="str">
        <f>IF(Table2[[#This Row],[Ich No]]="","",(SUMIF('STOCK OES'!B:B,Table2[[#This Row],[Ich No]],'STOCK OES'!E:E)+SUMIF('STOCK SEALING'!B:B,Table2[[#This Row],[Ich No]],'STOCK SEALING'!E:E)))</f>
        <v/>
      </c>
      <c r="K393" s="170">
        <v>0</v>
      </c>
      <c r="L393" t="str">
        <f>IFERROR(Table2[[#This Row],[REST]]-Table2[[#This Row],[Result Scan]],"")</f>
        <v/>
      </c>
      <c r="M393" t="str">
        <f>IF(Table2[[#This Row],[Balance]]="","",IF(Table2[[#This Row],[Balance]]&gt;0,"Open","close"))</f>
        <v/>
      </c>
      <c r="N393" s="174" t="str">
        <f ca="1">IF(Q393=$R$1,Table2[[#This Row],[Status]],"")</f>
        <v/>
      </c>
      <c r="Q393" s="169" t="str">
        <f ca="1">IFERROR($Q$1-Table2[[#This Row],[Delivery Date]],"")</f>
        <v/>
      </c>
      <c r="S393" t="str">
        <f>IFERROR(VLOOKUP(Table2[[#This Row],[Customer Part No]],'ICH NO'!I:M,5,0),"")</f>
        <v/>
      </c>
      <c r="T393" t="str">
        <f>IF(AND(S393="ASSY",Table2[[#This Row],[Stock]]&gt;Table2[[#This Row],[REST]]),Table2[[#This Row],[REST]],Table2[[#This Row],[Stock]])</f>
        <v/>
      </c>
    </row>
    <row r="394" spans="1:20" x14ac:dyDescent="0.3">
      <c r="A394" s="170" t="str">
        <f>IF(Table2[[#This Row],[Customer Part No]]="","",ROW()-1)</f>
        <v/>
      </c>
      <c r="B394" s="170" t="str">
        <f>IF('ADM-PER LINE ITEM'!A395="","",'ADM-PER LINE ITEM'!A395)</f>
        <v/>
      </c>
      <c r="C394" s="171" t="str">
        <f>IF('ADM-PER LINE ITEM'!G395="","",'ADM-PER LINE ITEM'!G395)</f>
        <v/>
      </c>
      <c r="D394" s="170" t="str">
        <f>IF('ADM-PER LINE ITEM'!F395="","",'ADM-PER LINE ITEM'!F395)</f>
        <v/>
      </c>
      <c r="E394" s="203" t="str">
        <f>IF('ADM-PER LINE ITEM'!E395="","",'ADM-PER LINE ITEM'!E395)</f>
        <v/>
      </c>
      <c r="F394" s="31" t="str">
        <f>IF('ADM-PER LINE ITEM'!I395="","",'ADM-PER LINE ITEM'!I395)</f>
        <v/>
      </c>
      <c r="G394" s="172" t="str">
        <f>IF('ADM-PER LINE ITEM'!K395="","",'ADM-PER LINE ITEM'!K395)</f>
        <v/>
      </c>
      <c r="H394" s="170" t="str">
        <f>IF('ADM-PER LINE ITEM'!Q395="","",'ADM-PER LINE ITEM'!Q395)</f>
        <v/>
      </c>
      <c r="I394" s="170" t="str">
        <f>IF('ADM-PER LINE ITEM'!R395="","",'ADM-PER LINE ITEM'!R395)</f>
        <v/>
      </c>
      <c r="J394" s="174" t="str">
        <f>IF(Table2[[#This Row],[Ich No]]="","",(SUMIF('STOCK OES'!B:B,Table2[[#This Row],[Ich No]],'STOCK OES'!E:E)+SUMIF('STOCK SEALING'!B:B,Table2[[#This Row],[Ich No]],'STOCK SEALING'!E:E)))</f>
        <v/>
      </c>
      <c r="K394" s="170">
        <v>0</v>
      </c>
      <c r="L394" t="str">
        <f>IFERROR(Table2[[#This Row],[REST]]-Table2[[#This Row],[Result Scan]],"")</f>
        <v/>
      </c>
      <c r="M394" t="str">
        <f>IF(Table2[[#This Row],[Balance]]="","",IF(Table2[[#This Row],[Balance]]&gt;0,"Open","close"))</f>
        <v/>
      </c>
      <c r="N394" s="174" t="str">
        <f ca="1">IF(Q394=$R$1,Table2[[#This Row],[Status]],"")</f>
        <v/>
      </c>
      <c r="Q394" s="169" t="str">
        <f ca="1">IFERROR($Q$1-Table2[[#This Row],[Delivery Date]],"")</f>
        <v/>
      </c>
      <c r="S394" t="str">
        <f>IFERROR(VLOOKUP(Table2[[#This Row],[Customer Part No]],'ICH NO'!I:M,5,0),"")</f>
        <v/>
      </c>
      <c r="T394" t="str">
        <f>IF(AND(S394="ASSY",Table2[[#This Row],[Stock]]&gt;Table2[[#This Row],[REST]]),Table2[[#This Row],[REST]],Table2[[#This Row],[Stock]])</f>
        <v/>
      </c>
    </row>
    <row r="395" spans="1:20" x14ac:dyDescent="0.3">
      <c r="A395" s="170" t="str">
        <f>IF(Table2[[#This Row],[Customer Part No]]="","",ROW()-1)</f>
        <v/>
      </c>
      <c r="B395" s="170" t="str">
        <f>IF('ADM-PER LINE ITEM'!A396="","",'ADM-PER LINE ITEM'!A396)</f>
        <v/>
      </c>
      <c r="C395" s="171" t="str">
        <f>IF('ADM-PER LINE ITEM'!G396="","",'ADM-PER LINE ITEM'!G396)</f>
        <v/>
      </c>
      <c r="D395" s="170" t="str">
        <f>IF('ADM-PER LINE ITEM'!F396="","",'ADM-PER LINE ITEM'!F396)</f>
        <v/>
      </c>
      <c r="E395" s="203" t="str">
        <f>IF('ADM-PER LINE ITEM'!E396="","",'ADM-PER LINE ITEM'!E396)</f>
        <v/>
      </c>
      <c r="F395" s="31" t="str">
        <f>IF('ADM-PER LINE ITEM'!I396="","",'ADM-PER LINE ITEM'!I396)</f>
        <v/>
      </c>
      <c r="G395" s="172" t="str">
        <f>IF('ADM-PER LINE ITEM'!K396="","",'ADM-PER LINE ITEM'!K396)</f>
        <v/>
      </c>
      <c r="H395" s="170" t="str">
        <f>IF('ADM-PER LINE ITEM'!Q396="","",'ADM-PER LINE ITEM'!Q396)</f>
        <v/>
      </c>
      <c r="I395" s="170" t="str">
        <f>IF('ADM-PER LINE ITEM'!R396="","",'ADM-PER LINE ITEM'!R396)</f>
        <v/>
      </c>
      <c r="J395" s="174" t="str">
        <f>IF(Table2[[#This Row],[Ich No]]="","",(SUMIF('STOCK OES'!B:B,Table2[[#This Row],[Ich No]],'STOCK OES'!E:E)+SUMIF('STOCK SEALING'!B:B,Table2[[#This Row],[Ich No]],'STOCK SEALING'!E:E)))</f>
        <v/>
      </c>
      <c r="K395" s="170">
        <v>0</v>
      </c>
      <c r="L395" t="str">
        <f>IFERROR(Table2[[#This Row],[REST]]-Table2[[#This Row],[Result Scan]],"")</f>
        <v/>
      </c>
      <c r="M395" t="str">
        <f>IF(Table2[[#This Row],[Balance]]="","",IF(Table2[[#This Row],[Balance]]&gt;0,"Open","close"))</f>
        <v/>
      </c>
      <c r="N395" s="174" t="str">
        <f ca="1">IF(Q395=$R$1,Table2[[#This Row],[Status]],"")</f>
        <v/>
      </c>
      <c r="Q395" s="169" t="str">
        <f ca="1">IFERROR($Q$1-Table2[[#This Row],[Delivery Date]],"")</f>
        <v/>
      </c>
      <c r="S395" t="str">
        <f>IFERROR(VLOOKUP(Table2[[#This Row],[Customer Part No]],'ICH NO'!I:M,5,0),"")</f>
        <v/>
      </c>
      <c r="T395" t="str">
        <f>IF(AND(S395="ASSY",Table2[[#This Row],[Stock]]&gt;Table2[[#This Row],[REST]]),Table2[[#This Row],[REST]],Table2[[#This Row],[Stock]])</f>
        <v/>
      </c>
    </row>
    <row r="396" spans="1:20" x14ac:dyDescent="0.3">
      <c r="A396" s="170" t="str">
        <f>IF(Table2[[#This Row],[Customer Part No]]="","",ROW()-1)</f>
        <v/>
      </c>
      <c r="B396" s="170" t="str">
        <f>IF('ADM-PER LINE ITEM'!A397="","",'ADM-PER LINE ITEM'!A397)</f>
        <v/>
      </c>
      <c r="C396" s="171" t="str">
        <f>IF('ADM-PER LINE ITEM'!G397="","",'ADM-PER LINE ITEM'!G397)</f>
        <v/>
      </c>
      <c r="D396" s="170" t="str">
        <f>IF('ADM-PER LINE ITEM'!F397="","",'ADM-PER LINE ITEM'!F397)</f>
        <v/>
      </c>
      <c r="E396" s="203" t="str">
        <f>IF('ADM-PER LINE ITEM'!E397="","",'ADM-PER LINE ITEM'!E397)</f>
        <v/>
      </c>
      <c r="F396" s="31" t="str">
        <f>IF('ADM-PER LINE ITEM'!I397="","",'ADM-PER LINE ITEM'!I397)</f>
        <v/>
      </c>
      <c r="G396" s="172" t="str">
        <f>IF('ADM-PER LINE ITEM'!K397="","",'ADM-PER LINE ITEM'!K397)</f>
        <v/>
      </c>
      <c r="H396" s="170" t="str">
        <f>IF('ADM-PER LINE ITEM'!Q397="","",'ADM-PER LINE ITEM'!Q397)</f>
        <v/>
      </c>
      <c r="I396" s="170" t="str">
        <f>IF('ADM-PER LINE ITEM'!R397="","",'ADM-PER LINE ITEM'!R397)</f>
        <v/>
      </c>
      <c r="J396" s="174" t="str">
        <f>IF(Table2[[#This Row],[Ich No]]="","",(SUMIF('STOCK OES'!B:B,Table2[[#This Row],[Ich No]],'STOCK OES'!E:E)+SUMIF('STOCK SEALING'!B:B,Table2[[#This Row],[Ich No]],'STOCK SEALING'!E:E)))</f>
        <v/>
      </c>
      <c r="K396" s="170">
        <v>0</v>
      </c>
      <c r="L396" t="str">
        <f>IFERROR(Table2[[#This Row],[REST]]-Table2[[#This Row],[Result Scan]],"")</f>
        <v/>
      </c>
      <c r="M396" t="str">
        <f>IF(Table2[[#This Row],[Balance]]="","",IF(Table2[[#This Row],[Balance]]&gt;0,"Open","close"))</f>
        <v/>
      </c>
      <c r="N396" s="174" t="str">
        <f ca="1">IF(Q396=$R$1,Table2[[#This Row],[Status]],"")</f>
        <v/>
      </c>
      <c r="Q396" s="169" t="str">
        <f ca="1">IFERROR($Q$1-Table2[[#This Row],[Delivery Date]],"")</f>
        <v/>
      </c>
      <c r="S396" t="str">
        <f>IFERROR(VLOOKUP(Table2[[#This Row],[Customer Part No]],'ICH NO'!I:M,5,0),"")</f>
        <v/>
      </c>
      <c r="T396" t="str">
        <f>IF(AND(S396="ASSY",Table2[[#This Row],[Stock]]&gt;Table2[[#This Row],[REST]]),Table2[[#This Row],[REST]],Table2[[#This Row],[Stock]])</f>
        <v/>
      </c>
    </row>
    <row r="397" spans="1:20" x14ac:dyDescent="0.3">
      <c r="A397" s="170" t="str">
        <f>IF(Table2[[#This Row],[Customer Part No]]="","",ROW()-1)</f>
        <v/>
      </c>
      <c r="B397" s="170" t="str">
        <f>IF('ADM-PER LINE ITEM'!A398="","",'ADM-PER LINE ITEM'!A398)</f>
        <v/>
      </c>
      <c r="C397" s="171" t="str">
        <f>IF('ADM-PER LINE ITEM'!G398="","",'ADM-PER LINE ITEM'!G398)</f>
        <v/>
      </c>
      <c r="D397" s="170" t="str">
        <f>IF('ADM-PER LINE ITEM'!F398="","",'ADM-PER LINE ITEM'!F398)</f>
        <v/>
      </c>
      <c r="E397" s="203" t="str">
        <f>IF('ADM-PER LINE ITEM'!E398="","",'ADM-PER LINE ITEM'!E398)</f>
        <v/>
      </c>
      <c r="F397" s="31" t="str">
        <f>IF('ADM-PER LINE ITEM'!I398="","",'ADM-PER LINE ITEM'!I398)</f>
        <v/>
      </c>
      <c r="G397" s="172" t="str">
        <f>IF('ADM-PER LINE ITEM'!K398="","",'ADM-PER LINE ITEM'!K398)</f>
        <v/>
      </c>
      <c r="H397" s="170" t="str">
        <f>IF('ADM-PER LINE ITEM'!Q398="","",'ADM-PER LINE ITEM'!Q398)</f>
        <v/>
      </c>
      <c r="I397" s="170" t="str">
        <f>IF('ADM-PER LINE ITEM'!R398="","",'ADM-PER LINE ITEM'!R398)</f>
        <v/>
      </c>
      <c r="J397" s="174" t="str">
        <f>IF(Table2[[#This Row],[Ich No]]="","",(SUMIF('STOCK OES'!B:B,Table2[[#This Row],[Ich No]],'STOCK OES'!E:E)+SUMIF('STOCK SEALING'!B:B,Table2[[#This Row],[Ich No]],'STOCK SEALING'!E:E)))</f>
        <v/>
      </c>
      <c r="K397" s="170">
        <v>0</v>
      </c>
      <c r="L397" t="str">
        <f>IFERROR(Table2[[#This Row],[REST]]-Table2[[#This Row],[Result Scan]],"")</f>
        <v/>
      </c>
      <c r="M397" t="str">
        <f>IF(Table2[[#This Row],[Balance]]="","",IF(Table2[[#This Row],[Balance]]&gt;0,"Open","close"))</f>
        <v/>
      </c>
      <c r="N397" s="174" t="str">
        <f ca="1">IF(Q397=$R$1,Table2[[#This Row],[Status]],"")</f>
        <v/>
      </c>
      <c r="Q397" s="169" t="str">
        <f ca="1">IFERROR($Q$1-Table2[[#This Row],[Delivery Date]],"")</f>
        <v/>
      </c>
      <c r="S397" t="str">
        <f>IFERROR(VLOOKUP(Table2[[#This Row],[Customer Part No]],'ICH NO'!I:M,5,0),"")</f>
        <v/>
      </c>
      <c r="T397" t="str">
        <f>IF(AND(S397="ASSY",Table2[[#This Row],[Stock]]&gt;Table2[[#This Row],[REST]]),Table2[[#This Row],[REST]],Table2[[#This Row],[Stock]])</f>
        <v/>
      </c>
    </row>
    <row r="398" spans="1:20" x14ac:dyDescent="0.3">
      <c r="A398" s="170" t="str">
        <f>IF(Table2[[#This Row],[Customer Part No]]="","",ROW()-1)</f>
        <v/>
      </c>
      <c r="B398" s="170" t="str">
        <f>IF('ADM-PER LINE ITEM'!A399="","",'ADM-PER LINE ITEM'!A399)</f>
        <v/>
      </c>
      <c r="C398" s="171" t="str">
        <f>IF('ADM-PER LINE ITEM'!G399="","",'ADM-PER LINE ITEM'!G399)</f>
        <v/>
      </c>
      <c r="D398" s="170" t="str">
        <f>IF('ADM-PER LINE ITEM'!F399="","",'ADM-PER LINE ITEM'!F399)</f>
        <v/>
      </c>
      <c r="E398" s="203" t="str">
        <f>IF('ADM-PER LINE ITEM'!E399="","",'ADM-PER LINE ITEM'!E399)</f>
        <v/>
      </c>
      <c r="F398" s="31" t="str">
        <f>IF('ADM-PER LINE ITEM'!I399="","",'ADM-PER LINE ITEM'!I399)</f>
        <v/>
      </c>
      <c r="G398" s="172" t="str">
        <f>IF('ADM-PER LINE ITEM'!K399="","",'ADM-PER LINE ITEM'!K399)</f>
        <v/>
      </c>
      <c r="H398" s="170" t="str">
        <f>IF('ADM-PER LINE ITEM'!Q399="","",'ADM-PER LINE ITEM'!Q399)</f>
        <v/>
      </c>
      <c r="I398" s="170" t="str">
        <f>IF('ADM-PER LINE ITEM'!R399="","",'ADM-PER LINE ITEM'!R399)</f>
        <v/>
      </c>
      <c r="J398" s="174" t="str">
        <f>IF(Table2[[#This Row],[Ich No]]="","",(SUMIF('STOCK OES'!B:B,Table2[[#This Row],[Ich No]],'STOCK OES'!E:E)+SUMIF('STOCK SEALING'!B:B,Table2[[#This Row],[Ich No]],'STOCK SEALING'!E:E)))</f>
        <v/>
      </c>
      <c r="K398" s="170">
        <v>0</v>
      </c>
      <c r="L398" t="str">
        <f>IFERROR(Table2[[#This Row],[REST]]-Table2[[#This Row],[Result Scan]],"")</f>
        <v/>
      </c>
      <c r="M398" t="str">
        <f>IF(Table2[[#This Row],[Balance]]="","",IF(Table2[[#This Row],[Balance]]&gt;0,"Open","close"))</f>
        <v/>
      </c>
      <c r="N398" s="174" t="str">
        <f ca="1">IF(Q398=$R$1,Table2[[#This Row],[Status]],"")</f>
        <v/>
      </c>
      <c r="Q398" s="169" t="str">
        <f ca="1">IFERROR($Q$1-Table2[[#This Row],[Delivery Date]],"")</f>
        <v/>
      </c>
      <c r="S398" t="str">
        <f>IFERROR(VLOOKUP(Table2[[#This Row],[Customer Part No]],'ICH NO'!I:M,5,0),"")</f>
        <v/>
      </c>
      <c r="T398" t="str">
        <f>IF(AND(S398="ASSY",Table2[[#This Row],[Stock]]&gt;Table2[[#This Row],[REST]]),Table2[[#This Row],[REST]],Table2[[#This Row],[Stock]])</f>
        <v/>
      </c>
    </row>
    <row r="399" spans="1:20" x14ac:dyDescent="0.3">
      <c r="A399" s="170" t="str">
        <f>IF(Table2[[#This Row],[Customer Part No]]="","",ROW()-1)</f>
        <v/>
      </c>
      <c r="B399" s="170" t="str">
        <f>IF('ADM-PER LINE ITEM'!A400="","",'ADM-PER LINE ITEM'!A400)</f>
        <v/>
      </c>
      <c r="C399" s="171" t="str">
        <f>IF('ADM-PER LINE ITEM'!G400="","",'ADM-PER LINE ITEM'!G400)</f>
        <v/>
      </c>
      <c r="D399" s="170" t="str">
        <f>IF('ADM-PER LINE ITEM'!F400="","",'ADM-PER LINE ITEM'!F400)</f>
        <v/>
      </c>
      <c r="E399" s="203" t="str">
        <f>IF('ADM-PER LINE ITEM'!E400="","",'ADM-PER LINE ITEM'!E400)</f>
        <v/>
      </c>
      <c r="F399" s="31" t="str">
        <f>IF('ADM-PER LINE ITEM'!I400="","",'ADM-PER LINE ITEM'!I400)</f>
        <v/>
      </c>
      <c r="G399" s="172" t="str">
        <f>IF('ADM-PER LINE ITEM'!K400="","",'ADM-PER LINE ITEM'!K400)</f>
        <v/>
      </c>
      <c r="H399" s="170" t="str">
        <f>IF('ADM-PER LINE ITEM'!Q400="","",'ADM-PER LINE ITEM'!Q400)</f>
        <v/>
      </c>
      <c r="I399" s="170" t="str">
        <f>IF('ADM-PER LINE ITEM'!R400="","",'ADM-PER LINE ITEM'!R400)</f>
        <v/>
      </c>
      <c r="J399" s="174" t="str">
        <f>IF(Table2[[#This Row],[Ich No]]="","",(SUMIF('STOCK OES'!B:B,Table2[[#This Row],[Ich No]],'STOCK OES'!E:E)+SUMIF('STOCK SEALING'!B:B,Table2[[#This Row],[Ich No]],'STOCK SEALING'!E:E)))</f>
        <v/>
      </c>
      <c r="K399" s="170">
        <v>0</v>
      </c>
      <c r="L399" t="str">
        <f>IFERROR(Table2[[#This Row],[REST]]-Table2[[#This Row],[Result Scan]],"")</f>
        <v/>
      </c>
      <c r="M399" t="str">
        <f>IF(Table2[[#This Row],[Balance]]="","",IF(Table2[[#This Row],[Balance]]&gt;0,"Open","close"))</f>
        <v/>
      </c>
      <c r="N399" s="174" t="str">
        <f ca="1">IF(Q399=$R$1,Table2[[#This Row],[Status]],"")</f>
        <v/>
      </c>
      <c r="Q399" s="169" t="str">
        <f ca="1">IFERROR($Q$1-Table2[[#This Row],[Delivery Date]],"")</f>
        <v/>
      </c>
      <c r="S399" t="str">
        <f>IFERROR(VLOOKUP(Table2[[#This Row],[Customer Part No]],'ICH NO'!I:M,5,0),"")</f>
        <v/>
      </c>
      <c r="T399" t="str">
        <f>IF(AND(S399="ASSY",Table2[[#This Row],[Stock]]&gt;Table2[[#This Row],[REST]]),Table2[[#This Row],[REST]],Table2[[#This Row],[Stock]])</f>
        <v/>
      </c>
    </row>
    <row r="400" spans="1:20" x14ac:dyDescent="0.3">
      <c r="A400" s="170" t="str">
        <f>IF(Table2[[#This Row],[Customer Part No]]="","",ROW()-1)</f>
        <v/>
      </c>
      <c r="B400" s="170" t="str">
        <f>IF('ADM-PER LINE ITEM'!A401="","",'ADM-PER LINE ITEM'!A401)</f>
        <v/>
      </c>
      <c r="C400" s="171" t="str">
        <f>IF('ADM-PER LINE ITEM'!G401="","",'ADM-PER LINE ITEM'!G401)</f>
        <v/>
      </c>
      <c r="D400" s="170" t="str">
        <f>IF('ADM-PER LINE ITEM'!F401="","",'ADM-PER LINE ITEM'!F401)</f>
        <v/>
      </c>
      <c r="E400" s="203" t="str">
        <f>IF('ADM-PER LINE ITEM'!E401="","",'ADM-PER LINE ITEM'!E401)</f>
        <v/>
      </c>
      <c r="F400" s="31" t="str">
        <f>IF('ADM-PER LINE ITEM'!I401="","",'ADM-PER LINE ITEM'!I401)</f>
        <v/>
      </c>
      <c r="G400" s="172" t="str">
        <f>IF('ADM-PER LINE ITEM'!K401="","",'ADM-PER LINE ITEM'!K401)</f>
        <v/>
      </c>
      <c r="H400" s="170" t="str">
        <f>IF('ADM-PER LINE ITEM'!Q401="","",'ADM-PER LINE ITEM'!Q401)</f>
        <v/>
      </c>
      <c r="I400" s="170" t="str">
        <f>IF('ADM-PER LINE ITEM'!R401="","",'ADM-PER LINE ITEM'!R401)</f>
        <v/>
      </c>
      <c r="J400" s="174" t="str">
        <f>IF(Table2[[#This Row],[Ich No]]="","",(SUMIF('STOCK OES'!B:B,Table2[[#This Row],[Ich No]],'STOCK OES'!E:E)+SUMIF('STOCK SEALING'!B:B,Table2[[#This Row],[Ich No]],'STOCK SEALING'!E:E)))</f>
        <v/>
      </c>
      <c r="K400" s="170">
        <v>0</v>
      </c>
      <c r="L400" t="str">
        <f>IFERROR(Table2[[#This Row],[REST]]-Table2[[#This Row],[Result Scan]],"")</f>
        <v/>
      </c>
      <c r="M400" t="str">
        <f>IF(Table2[[#This Row],[Balance]]="","",IF(Table2[[#This Row],[Balance]]&gt;0,"Open","close"))</f>
        <v/>
      </c>
      <c r="N400" s="174" t="str">
        <f ca="1">IF(Q400=$R$1,Table2[[#This Row],[Status]],"")</f>
        <v/>
      </c>
      <c r="Q400" s="169" t="str">
        <f ca="1">IFERROR($Q$1-Table2[[#This Row],[Delivery Date]],"")</f>
        <v/>
      </c>
      <c r="S400" t="str">
        <f>IFERROR(VLOOKUP(Table2[[#This Row],[Customer Part No]],'ICH NO'!I:M,5,0),"")</f>
        <v/>
      </c>
      <c r="T400" t="str">
        <f>IF(AND(S400="ASSY",Table2[[#This Row],[Stock]]&gt;Table2[[#This Row],[REST]]),Table2[[#This Row],[REST]],Table2[[#This Row],[Stock]])</f>
        <v/>
      </c>
    </row>
    <row r="401" spans="1:20" x14ac:dyDescent="0.3">
      <c r="A401" s="170" t="str">
        <f>IF(Table2[[#This Row],[Customer Part No]]="","",ROW()-1)</f>
        <v/>
      </c>
      <c r="B401" s="170" t="str">
        <f>IF('ADM-PER LINE ITEM'!A402="","",'ADM-PER LINE ITEM'!A402)</f>
        <v/>
      </c>
      <c r="C401" s="171" t="str">
        <f>IF('ADM-PER LINE ITEM'!G402="","",'ADM-PER LINE ITEM'!G402)</f>
        <v/>
      </c>
      <c r="D401" s="170" t="str">
        <f>IF('ADM-PER LINE ITEM'!F402="","",'ADM-PER LINE ITEM'!F402)</f>
        <v/>
      </c>
      <c r="E401" s="203" t="str">
        <f>IF('ADM-PER LINE ITEM'!E402="","",'ADM-PER LINE ITEM'!E402)</f>
        <v/>
      </c>
      <c r="F401" s="31" t="str">
        <f>IF('ADM-PER LINE ITEM'!I402="","",'ADM-PER LINE ITEM'!I402)</f>
        <v/>
      </c>
      <c r="G401" s="172" t="str">
        <f>IF('ADM-PER LINE ITEM'!K402="","",'ADM-PER LINE ITEM'!K402)</f>
        <v/>
      </c>
      <c r="H401" s="170" t="str">
        <f>IF('ADM-PER LINE ITEM'!Q402="","",'ADM-PER LINE ITEM'!Q402)</f>
        <v/>
      </c>
      <c r="I401" s="170" t="str">
        <f>IF('ADM-PER LINE ITEM'!R402="","",'ADM-PER LINE ITEM'!R402)</f>
        <v/>
      </c>
      <c r="J401" s="174" t="str">
        <f>IF(Table2[[#This Row],[Ich No]]="","",(SUMIF('STOCK OES'!B:B,Table2[[#This Row],[Ich No]],'STOCK OES'!E:E)+SUMIF('STOCK SEALING'!B:B,Table2[[#This Row],[Ich No]],'STOCK SEALING'!E:E)))</f>
        <v/>
      </c>
      <c r="K401" s="170">
        <v>0</v>
      </c>
      <c r="L401" t="str">
        <f>IFERROR(Table2[[#This Row],[REST]]-Table2[[#This Row],[Result Scan]],"")</f>
        <v/>
      </c>
      <c r="M401" t="str">
        <f>IF(Table2[[#This Row],[Balance]]="","",IF(Table2[[#This Row],[Balance]]&gt;0,"Open","close"))</f>
        <v/>
      </c>
      <c r="N401" s="174" t="str">
        <f ca="1">IF(Q401=$R$1,Table2[[#This Row],[Status]],"")</f>
        <v/>
      </c>
      <c r="Q401" s="169" t="str">
        <f ca="1">IFERROR($Q$1-Table2[[#This Row],[Delivery Date]],"")</f>
        <v/>
      </c>
      <c r="S401" t="str">
        <f>IFERROR(VLOOKUP(Table2[[#This Row],[Customer Part No]],'ICH NO'!I:M,5,0),"")</f>
        <v/>
      </c>
      <c r="T401" t="str">
        <f>IF(AND(S401="ASSY",Table2[[#This Row],[Stock]]&gt;Table2[[#This Row],[REST]]),Table2[[#This Row],[REST]],Table2[[#This Row],[Stock]])</f>
        <v/>
      </c>
    </row>
    <row r="402" spans="1:20" x14ac:dyDescent="0.3">
      <c r="A402" s="170" t="str">
        <f>IF(Table2[[#This Row],[Customer Part No]]="","",ROW()-1)</f>
        <v/>
      </c>
      <c r="B402" s="170" t="str">
        <f>IF('ADM-PER LINE ITEM'!A403="","",'ADM-PER LINE ITEM'!A403)</f>
        <v/>
      </c>
      <c r="C402" s="171" t="str">
        <f>IF('ADM-PER LINE ITEM'!G403="","",'ADM-PER LINE ITEM'!G403)</f>
        <v/>
      </c>
      <c r="D402" s="170" t="str">
        <f>IF('ADM-PER LINE ITEM'!F403="","",'ADM-PER LINE ITEM'!F403)</f>
        <v/>
      </c>
      <c r="E402" s="203" t="str">
        <f>IF('ADM-PER LINE ITEM'!E403="","",'ADM-PER LINE ITEM'!E403)</f>
        <v/>
      </c>
      <c r="F402" s="31" t="str">
        <f>IF('ADM-PER LINE ITEM'!I403="","",'ADM-PER LINE ITEM'!I403)</f>
        <v/>
      </c>
      <c r="G402" s="172" t="str">
        <f>IF('ADM-PER LINE ITEM'!K403="","",'ADM-PER LINE ITEM'!K403)</f>
        <v/>
      </c>
      <c r="H402" s="170" t="str">
        <f>IF('ADM-PER LINE ITEM'!Q403="","",'ADM-PER LINE ITEM'!Q403)</f>
        <v/>
      </c>
      <c r="I402" s="170" t="str">
        <f>IF('ADM-PER LINE ITEM'!R403="","",'ADM-PER LINE ITEM'!R403)</f>
        <v/>
      </c>
      <c r="J402" s="174" t="str">
        <f>IF(Table2[[#This Row],[Ich No]]="","",(SUMIF('STOCK OES'!B:B,Table2[[#This Row],[Ich No]],'STOCK OES'!E:E)+SUMIF('STOCK SEALING'!B:B,Table2[[#This Row],[Ich No]],'STOCK SEALING'!E:E)))</f>
        <v/>
      </c>
      <c r="K402" s="170">
        <v>0</v>
      </c>
      <c r="L402" t="str">
        <f>IFERROR(Table2[[#This Row],[REST]]-Table2[[#This Row],[Result Scan]],"")</f>
        <v/>
      </c>
      <c r="M402" t="str">
        <f>IF(Table2[[#This Row],[Balance]]="","",IF(Table2[[#This Row],[Balance]]&gt;0,"Open","close"))</f>
        <v/>
      </c>
      <c r="N402" s="174" t="str">
        <f ca="1">IF(Q402=$R$1,Table2[[#This Row],[Status]],"")</f>
        <v/>
      </c>
      <c r="Q402" s="169" t="str">
        <f ca="1">IFERROR($Q$1-Table2[[#This Row],[Delivery Date]],"")</f>
        <v/>
      </c>
      <c r="S402" t="str">
        <f>IFERROR(VLOOKUP(Table2[[#This Row],[Customer Part No]],'ICH NO'!I:M,5,0),"")</f>
        <v/>
      </c>
      <c r="T402" t="str">
        <f>IF(AND(S402="ASSY",Table2[[#This Row],[Stock]]&gt;Table2[[#This Row],[REST]]),Table2[[#This Row],[REST]],Table2[[#This Row],[Stock]])</f>
        <v/>
      </c>
    </row>
    <row r="403" spans="1:20" x14ac:dyDescent="0.3">
      <c r="A403" s="170" t="str">
        <f>IF(Table2[[#This Row],[Customer Part No]]="","",ROW()-1)</f>
        <v/>
      </c>
      <c r="B403" s="170" t="str">
        <f>IF('ADM-PER LINE ITEM'!A404="","",'ADM-PER LINE ITEM'!A404)</f>
        <v/>
      </c>
      <c r="C403" s="171" t="str">
        <f>IF('ADM-PER LINE ITEM'!G404="","",'ADM-PER LINE ITEM'!G404)</f>
        <v/>
      </c>
      <c r="D403" s="170" t="str">
        <f>IF('ADM-PER LINE ITEM'!F404="","",'ADM-PER LINE ITEM'!F404)</f>
        <v/>
      </c>
      <c r="E403" s="203" t="str">
        <f>IF('ADM-PER LINE ITEM'!E404="","",'ADM-PER LINE ITEM'!E404)</f>
        <v/>
      </c>
      <c r="F403" s="31" t="str">
        <f>IF('ADM-PER LINE ITEM'!I404="","",'ADM-PER LINE ITEM'!I404)</f>
        <v/>
      </c>
      <c r="G403" s="172" t="str">
        <f>IF('ADM-PER LINE ITEM'!K404="","",'ADM-PER LINE ITEM'!K404)</f>
        <v/>
      </c>
      <c r="H403" s="170" t="str">
        <f>IF('ADM-PER LINE ITEM'!Q404="","",'ADM-PER LINE ITEM'!Q404)</f>
        <v/>
      </c>
      <c r="I403" s="170" t="str">
        <f>IF('ADM-PER LINE ITEM'!R404="","",'ADM-PER LINE ITEM'!R404)</f>
        <v/>
      </c>
      <c r="J403" s="174" t="str">
        <f>IF(Table2[[#This Row],[Ich No]]="","",(SUMIF('STOCK OES'!B:B,Table2[[#This Row],[Ich No]],'STOCK OES'!E:E)+SUMIF('STOCK SEALING'!B:B,Table2[[#This Row],[Ich No]],'STOCK SEALING'!E:E)))</f>
        <v/>
      </c>
      <c r="K403" s="170">
        <v>0</v>
      </c>
      <c r="L403" t="str">
        <f>IFERROR(Table2[[#This Row],[REST]]-Table2[[#This Row],[Result Scan]],"")</f>
        <v/>
      </c>
      <c r="M403" t="str">
        <f>IF(Table2[[#This Row],[Balance]]="","",IF(Table2[[#This Row],[Balance]]&gt;0,"Open","close"))</f>
        <v/>
      </c>
      <c r="N403" s="174" t="str">
        <f ca="1">IF(Q403=$R$1,Table2[[#This Row],[Status]],"")</f>
        <v/>
      </c>
      <c r="Q403" s="169" t="str">
        <f ca="1">IFERROR($Q$1-Table2[[#This Row],[Delivery Date]],"")</f>
        <v/>
      </c>
      <c r="S403" t="str">
        <f>IFERROR(VLOOKUP(Table2[[#This Row],[Customer Part No]],'ICH NO'!I:M,5,0),"")</f>
        <v/>
      </c>
      <c r="T403" t="str">
        <f>IF(AND(S403="ASSY",Table2[[#This Row],[Stock]]&gt;Table2[[#This Row],[REST]]),Table2[[#This Row],[REST]],Table2[[#This Row],[Stock]])</f>
        <v/>
      </c>
    </row>
    <row r="404" spans="1:20" x14ac:dyDescent="0.3">
      <c r="A404" s="170" t="str">
        <f>IF(Table2[[#This Row],[Customer Part No]]="","",ROW()-1)</f>
        <v/>
      </c>
      <c r="B404" s="170" t="str">
        <f>IF('ADM-PER LINE ITEM'!A405="","",'ADM-PER LINE ITEM'!A405)</f>
        <v/>
      </c>
      <c r="C404" s="171" t="str">
        <f>IF('ADM-PER LINE ITEM'!G405="","",'ADM-PER LINE ITEM'!G405)</f>
        <v/>
      </c>
      <c r="D404" s="170" t="str">
        <f>IF('ADM-PER LINE ITEM'!F405="","",'ADM-PER LINE ITEM'!F405)</f>
        <v/>
      </c>
      <c r="E404" s="203" t="str">
        <f>IF('ADM-PER LINE ITEM'!E405="","",'ADM-PER LINE ITEM'!E405)</f>
        <v/>
      </c>
      <c r="F404" s="31" t="str">
        <f>IF('ADM-PER LINE ITEM'!I405="","",'ADM-PER LINE ITEM'!I405)</f>
        <v/>
      </c>
      <c r="G404" s="172" t="str">
        <f>IF('ADM-PER LINE ITEM'!K405="","",'ADM-PER LINE ITEM'!K405)</f>
        <v/>
      </c>
      <c r="H404" s="170" t="str">
        <f>IF('ADM-PER LINE ITEM'!Q405="","",'ADM-PER LINE ITEM'!Q405)</f>
        <v/>
      </c>
      <c r="I404" s="170" t="str">
        <f>IF('ADM-PER LINE ITEM'!R405="","",'ADM-PER LINE ITEM'!R405)</f>
        <v/>
      </c>
      <c r="J404" s="174" t="str">
        <f>IF(Table2[[#This Row],[Ich No]]="","",(SUMIF('STOCK OES'!B:B,Table2[[#This Row],[Ich No]],'STOCK OES'!E:E)+SUMIF('STOCK SEALING'!B:B,Table2[[#This Row],[Ich No]],'STOCK SEALING'!E:E)))</f>
        <v/>
      </c>
      <c r="K404" s="170">
        <v>0</v>
      </c>
      <c r="L404" t="str">
        <f>IFERROR(Table2[[#This Row],[REST]]-Table2[[#This Row],[Result Scan]],"")</f>
        <v/>
      </c>
      <c r="M404" t="str">
        <f>IF(Table2[[#This Row],[Balance]]="","",IF(Table2[[#This Row],[Balance]]&gt;0,"Open","close"))</f>
        <v/>
      </c>
      <c r="N404" s="174" t="str">
        <f ca="1">IF(Q404=$R$1,Table2[[#This Row],[Status]],"")</f>
        <v/>
      </c>
      <c r="Q404" s="169" t="str">
        <f ca="1">IFERROR($Q$1-Table2[[#This Row],[Delivery Date]],"")</f>
        <v/>
      </c>
      <c r="S404" t="str">
        <f>IFERROR(VLOOKUP(Table2[[#This Row],[Customer Part No]],'ICH NO'!I:M,5,0),"")</f>
        <v/>
      </c>
      <c r="T404" t="str">
        <f>IF(AND(S404="ASSY",Table2[[#This Row],[Stock]]&gt;Table2[[#This Row],[REST]]),Table2[[#This Row],[REST]],Table2[[#This Row],[Stock]])</f>
        <v/>
      </c>
    </row>
    <row r="405" spans="1:20" x14ac:dyDescent="0.3">
      <c r="A405" s="170" t="str">
        <f>IF(Table2[[#This Row],[Customer Part No]]="","",ROW()-1)</f>
        <v/>
      </c>
      <c r="B405" s="170" t="str">
        <f>IF('ADM-PER LINE ITEM'!A406="","",'ADM-PER LINE ITEM'!A406)</f>
        <v/>
      </c>
      <c r="C405" s="171" t="str">
        <f>IF('ADM-PER LINE ITEM'!G406="","",'ADM-PER LINE ITEM'!G406)</f>
        <v/>
      </c>
      <c r="D405" s="170" t="str">
        <f>IF('ADM-PER LINE ITEM'!F406="","",'ADM-PER LINE ITEM'!F406)</f>
        <v/>
      </c>
      <c r="E405" s="203" t="str">
        <f>IF('ADM-PER LINE ITEM'!E406="","",'ADM-PER LINE ITEM'!E406)</f>
        <v/>
      </c>
      <c r="F405" s="31" t="str">
        <f>IF('ADM-PER LINE ITEM'!I406="","",'ADM-PER LINE ITEM'!I406)</f>
        <v/>
      </c>
      <c r="G405" s="172" t="str">
        <f>IF('ADM-PER LINE ITEM'!K406="","",'ADM-PER LINE ITEM'!K406)</f>
        <v/>
      </c>
      <c r="H405" s="170" t="str">
        <f>IF('ADM-PER LINE ITEM'!Q406="","",'ADM-PER LINE ITEM'!Q406)</f>
        <v/>
      </c>
      <c r="I405" s="170" t="str">
        <f>IF('ADM-PER LINE ITEM'!R406="","",'ADM-PER LINE ITEM'!R406)</f>
        <v/>
      </c>
      <c r="J405" s="174" t="str">
        <f>IF(Table2[[#This Row],[Ich No]]="","",(SUMIF('STOCK OES'!B:B,Table2[[#This Row],[Ich No]],'STOCK OES'!E:E)+SUMIF('STOCK SEALING'!B:B,Table2[[#This Row],[Ich No]],'STOCK SEALING'!E:E)))</f>
        <v/>
      </c>
      <c r="K405" s="170">
        <v>0</v>
      </c>
      <c r="L405" t="str">
        <f>IFERROR(Table2[[#This Row],[REST]]-Table2[[#This Row],[Result Scan]],"")</f>
        <v/>
      </c>
      <c r="M405" t="str">
        <f>IF(Table2[[#This Row],[Balance]]="","",IF(Table2[[#This Row],[Balance]]&gt;0,"Open","close"))</f>
        <v/>
      </c>
      <c r="N405" s="174" t="str">
        <f ca="1">IF(Q405=$R$1,Table2[[#This Row],[Status]],"")</f>
        <v/>
      </c>
      <c r="Q405" s="169" t="str">
        <f ca="1">IFERROR($Q$1-Table2[[#This Row],[Delivery Date]],"")</f>
        <v/>
      </c>
      <c r="S405" t="str">
        <f>IFERROR(VLOOKUP(Table2[[#This Row],[Customer Part No]],'ICH NO'!I:M,5,0),"")</f>
        <v/>
      </c>
      <c r="T405" t="str">
        <f>IF(AND(S405="ASSY",Table2[[#This Row],[Stock]]&gt;Table2[[#This Row],[REST]]),Table2[[#This Row],[REST]],Table2[[#This Row],[Stock]])</f>
        <v/>
      </c>
    </row>
    <row r="406" spans="1:20" x14ac:dyDescent="0.3">
      <c r="A406" s="170" t="str">
        <f>IF(Table2[[#This Row],[Customer Part No]]="","",ROW()-1)</f>
        <v/>
      </c>
      <c r="B406" s="170" t="str">
        <f>IF('ADM-PER LINE ITEM'!A407="","",'ADM-PER LINE ITEM'!A407)</f>
        <v/>
      </c>
      <c r="C406" s="171" t="str">
        <f>IF('ADM-PER LINE ITEM'!G407="","",'ADM-PER LINE ITEM'!G407)</f>
        <v/>
      </c>
      <c r="D406" s="170" t="str">
        <f>IF('ADM-PER LINE ITEM'!F407="","",'ADM-PER LINE ITEM'!F407)</f>
        <v/>
      </c>
      <c r="E406" s="203" t="str">
        <f>IF('ADM-PER LINE ITEM'!E407="","",'ADM-PER LINE ITEM'!E407)</f>
        <v/>
      </c>
      <c r="F406" s="31" t="str">
        <f>IF('ADM-PER LINE ITEM'!I407="","",'ADM-PER LINE ITEM'!I407)</f>
        <v/>
      </c>
      <c r="G406" s="172" t="str">
        <f>IF('ADM-PER LINE ITEM'!K407="","",'ADM-PER LINE ITEM'!K407)</f>
        <v/>
      </c>
      <c r="H406" s="170" t="str">
        <f>IF('ADM-PER LINE ITEM'!Q407="","",'ADM-PER LINE ITEM'!Q407)</f>
        <v/>
      </c>
      <c r="I406" s="170" t="str">
        <f>IF('ADM-PER LINE ITEM'!R407="","",'ADM-PER LINE ITEM'!R407)</f>
        <v/>
      </c>
      <c r="J406" s="174" t="str">
        <f>IF(Table2[[#This Row],[Ich No]]="","",(SUMIF('STOCK OES'!B:B,Table2[[#This Row],[Ich No]],'STOCK OES'!E:E)+SUMIF('STOCK SEALING'!B:B,Table2[[#This Row],[Ich No]],'STOCK SEALING'!E:E)))</f>
        <v/>
      </c>
      <c r="K406" s="170">
        <v>0</v>
      </c>
      <c r="L406" t="str">
        <f>IFERROR(Table2[[#This Row],[REST]]-Table2[[#This Row],[Result Scan]],"")</f>
        <v/>
      </c>
      <c r="M406" t="str">
        <f>IF(Table2[[#This Row],[Balance]]="","",IF(Table2[[#This Row],[Balance]]&gt;0,"Open","close"))</f>
        <v/>
      </c>
      <c r="N406" s="174" t="str">
        <f ca="1">IF(Q406=$R$1,Table2[[#This Row],[Status]],"")</f>
        <v/>
      </c>
      <c r="Q406" s="169" t="str">
        <f ca="1">IFERROR($Q$1-Table2[[#This Row],[Delivery Date]],"")</f>
        <v/>
      </c>
      <c r="S406" t="str">
        <f>IFERROR(VLOOKUP(Table2[[#This Row],[Customer Part No]],'ICH NO'!I:M,5,0),"")</f>
        <v/>
      </c>
      <c r="T406" t="str">
        <f>IF(AND(S406="ASSY",Table2[[#This Row],[Stock]]&gt;Table2[[#This Row],[REST]]),Table2[[#This Row],[REST]],Table2[[#This Row],[Stock]])</f>
        <v/>
      </c>
    </row>
    <row r="407" spans="1:20" x14ac:dyDescent="0.3">
      <c r="A407" s="170" t="str">
        <f>IF(Table2[[#This Row],[Customer Part No]]="","",ROW()-1)</f>
        <v/>
      </c>
      <c r="B407" s="170" t="str">
        <f>IF('ADM-PER LINE ITEM'!A408="","",'ADM-PER LINE ITEM'!A408)</f>
        <v/>
      </c>
      <c r="C407" s="171" t="str">
        <f>IF('ADM-PER LINE ITEM'!G408="","",'ADM-PER LINE ITEM'!G408)</f>
        <v/>
      </c>
      <c r="D407" s="170" t="str">
        <f>IF('ADM-PER LINE ITEM'!F408="","",'ADM-PER LINE ITEM'!F408)</f>
        <v/>
      </c>
      <c r="E407" s="203" t="str">
        <f>IF('ADM-PER LINE ITEM'!E408="","",'ADM-PER LINE ITEM'!E408)</f>
        <v/>
      </c>
      <c r="F407" s="31" t="str">
        <f>IF('ADM-PER LINE ITEM'!I408="","",'ADM-PER LINE ITEM'!I408)</f>
        <v/>
      </c>
      <c r="G407" s="172" t="str">
        <f>IF('ADM-PER LINE ITEM'!K408="","",'ADM-PER LINE ITEM'!K408)</f>
        <v/>
      </c>
      <c r="H407" s="170" t="str">
        <f>IF('ADM-PER LINE ITEM'!Q408="","",'ADM-PER LINE ITEM'!Q408)</f>
        <v/>
      </c>
      <c r="I407" s="170" t="str">
        <f>IF('ADM-PER LINE ITEM'!R408="","",'ADM-PER LINE ITEM'!R408)</f>
        <v/>
      </c>
      <c r="J407" s="174" t="str">
        <f>IF(Table2[[#This Row],[Ich No]]="","",(SUMIF('STOCK OES'!B:B,Table2[[#This Row],[Ich No]],'STOCK OES'!E:E)+SUMIF('STOCK SEALING'!B:B,Table2[[#This Row],[Ich No]],'STOCK SEALING'!E:E)))</f>
        <v/>
      </c>
      <c r="K407" s="170">
        <v>0</v>
      </c>
      <c r="L407" t="str">
        <f>IFERROR(Table2[[#This Row],[REST]]-Table2[[#This Row],[Result Scan]],"")</f>
        <v/>
      </c>
      <c r="M407" t="str">
        <f>IF(Table2[[#This Row],[Balance]]="","",IF(Table2[[#This Row],[Balance]]&gt;0,"Open","close"))</f>
        <v/>
      </c>
      <c r="N407" s="174" t="str">
        <f ca="1">IF(Q407=$R$1,Table2[[#This Row],[Status]],"")</f>
        <v/>
      </c>
      <c r="Q407" s="169" t="str">
        <f ca="1">IFERROR($Q$1-Table2[[#This Row],[Delivery Date]],"")</f>
        <v/>
      </c>
      <c r="S407" t="str">
        <f>IFERROR(VLOOKUP(Table2[[#This Row],[Customer Part No]],'ICH NO'!I:M,5,0),"")</f>
        <v/>
      </c>
      <c r="T407" t="str">
        <f>IF(AND(S407="ASSY",Table2[[#This Row],[Stock]]&gt;Table2[[#This Row],[REST]]),Table2[[#This Row],[REST]],Table2[[#This Row],[Stock]])</f>
        <v/>
      </c>
    </row>
    <row r="408" spans="1:20" x14ac:dyDescent="0.3">
      <c r="A408" s="170" t="str">
        <f>IF(Table2[[#This Row],[Customer Part No]]="","",ROW()-1)</f>
        <v/>
      </c>
      <c r="B408" s="170" t="str">
        <f>IF('ADM-PER LINE ITEM'!A409="","",'ADM-PER LINE ITEM'!A409)</f>
        <v/>
      </c>
      <c r="C408" s="171" t="str">
        <f>IF('ADM-PER LINE ITEM'!G409="","",'ADM-PER LINE ITEM'!G409)</f>
        <v/>
      </c>
      <c r="D408" s="170" t="str">
        <f>IF('ADM-PER LINE ITEM'!F409="","",'ADM-PER LINE ITEM'!F409)</f>
        <v/>
      </c>
      <c r="E408" s="203" t="str">
        <f>IF('ADM-PER LINE ITEM'!E409="","",'ADM-PER LINE ITEM'!E409)</f>
        <v/>
      </c>
      <c r="F408" s="31" t="str">
        <f>IF('ADM-PER LINE ITEM'!I409="","",'ADM-PER LINE ITEM'!I409)</f>
        <v/>
      </c>
      <c r="G408" s="172" t="str">
        <f>IF('ADM-PER LINE ITEM'!K409="","",'ADM-PER LINE ITEM'!K409)</f>
        <v/>
      </c>
      <c r="H408" s="170" t="str">
        <f>IF('ADM-PER LINE ITEM'!Q409="","",'ADM-PER LINE ITEM'!Q409)</f>
        <v/>
      </c>
      <c r="I408" s="170" t="str">
        <f>IF('ADM-PER LINE ITEM'!R409="","",'ADM-PER LINE ITEM'!R409)</f>
        <v/>
      </c>
      <c r="J408" s="174" t="str">
        <f>IF(Table2[[#This Row],[Ich No]]="","",(SUMIF('STOCK OES'!B:B,Table2[[#This Row],[Ich No]],'STOCK OES'!E:E)+SUMIF('STOCK SEALING'!B:B,Table2[[#This Row],[Ich No]],'STOCK SEALING'!E:E)))</f>
        <v/>
      </c>
      <c r="K408" s="170">
        <v>0</v>
      </c>
      <c r="L408" t="str">
        <f>IFERROR(Table2[[#This Row],[REST]]-Table2[[#This Row],[Result Scan]],"")</f>
        <v/>
      </c>
      <c r="M408" t="str">
        <f>IF(Table2[[#This Row],[Balance]]="","",IF(Table2[[#This Row],[Balance]]&gt;0,"Open","close"))</f>
        <v/>
      </c>
      <c r="N408" s="174" t="str">
        <f ca="1">IF(Q408=$R$1,Table2[[#This Row],[Status]],"")</f>
        <v/>
      </c>
      <c r="Q408" s="169" t="str">
        <f ca="1">IFERROR($Q$1-Table2[[#This Row],[Delivery Date]],"")</f>
        <v/>
      </c>
      <c r="S408" t="str">
        <f>IFERROR(VLOOKUP(Table2[[#This Row],[Customer Part No]],'ICH NO'!I:M,5,0),"")</f>
        <v/>
      </c>
      <c r="T408" t="str">
        <f>IF(AND(S408="ASSY",Table2[[#This Row],[Stock]]&gt;Table2[[#This Row],[REST]]),Table2[[#This Row],[REST]],Table2[[#This Row],[Stock]])</f>
        <v/>
      </c>
    </row>
    <row r="409" spans="1:20" x14ac:dyDescent="0.3">
      <c r="A409" s="170" t="str">
        <f>IF(Table2[[#This Row],[Customer Part No]]="","",ROW()-1)</f>
        <v/>
      </c>
      <c r="B409" s="170" t="str">
        <f>IF('ADM-PER LINE ITEM'!A410="","",'ADM-PER LINE ITEM'!A410)</f>
        <v/>
      </c>
      <c r="C409" s="171" t="str">
        <f>IF('ADM-PER LINE ITEM'!G410="","",'ADM-PER LINE ITEM'!G410)</f>
        <v/>
      </c>
      <c r="D409" s="170" t="str">
        <f>IF('ADM-PER LINE ITEM'!F410="","",'ADM-PER LINE ITEM'!F410)</f>
        <v/>
      </c>
      <c r="E409" s="203" t="str">
        <f>IF('ADM-PER LINE ITEM'!E410="","",'ADM-PER LINE ITEM'!E410)</f>
        <v/>
      </c>
      <c r="F409" s="31" t="str">
        <f>IF('ADM-PER LINE ITEM'!I410="","",'ADM-PER LINE ITEM'!I410)</f>
        <v/>
      </c>
      <c r="G409" s="172" t="str">
        <f>IF('ADM-PER LINE ITEM'!K410="","",'ADM-PER LINE ITEM'!K410)</f>
        <v/>
      </c>
      <c r="H409" s="170" t="str">
        <f>IF('ADM-PER LINE ITEM'!Q410="","",'ADM-PER LINE ITEM'!Q410)</f>
        <v/>
      </c>
      <c r="I409" s="170" t="str">
        <f>IF('ADM-PER LINE ITEM'!R410="","",'ADM-PER LINE ITEM'!R410)</f>
        <v/>
      </c>
      <c r="J409" s="174" t="str">
        <f>IF(Table2[[#This Row],[Ich No]]="","",(SUMIF('STOCK OES'!B:B,Table2[[#This Row],[Ich No]],'STOCK OES'!E:E)+SUMIF('STOCK SEALING'!B:B,Table2[[#This Row],[Ich No]],'STOCK SEALING'!E:E)))</f>
        <v/>
      </c>
      <c r="K409" s="170">
        <v>0</v>
      </c>
      <c r="L409" t="str">
        <f>IFERROR(Table2[[#This Row],[REST]]-Table2[[#This Row],[Result Scan]],"")</f>
        <v/>
      </c>
      <c r="M409" t="str">
        <f>IF(Table2[[#This Row],[Balance]]="","",IF(Table2[[#This Row],[Balance]]&gt;0,"Open","close"))</f>
        <v/>
      </c>
      <c r="N409" s="174" t="str">
        <f ca="1">IF(Q409=$R$1,Table2[[#This Row],[Status]],"")</f>
        <v/>
      </c>
      <c r="Q409" s="169" t="str">
        <f ca="1">IFERROR($Q$1-Table2[[#This Row],[Delivery Date]],"")</f>
        <v/>
      </c>
      <c r="S409" t="str">
        <f>IFERROR(VLOOKUP(Table2[[#This Row],[Customer Part No]],'ICH NO'!I:M,5,0),"")</f>
        <v/>
      </c>
      <c r="T409" t="str">
        <f>IF(AND(S409="ASSY",Table2[[#This Row],[Stock]]&gt;Table2[[#This Row],[REST]]),Table2[[#This Row],[REST]],Table2[[#This Row],[Stock]])</f>
        <v/>
      </c>
    </row>
    <row r="410" spans="1:20" x14ac:dyDescent="0.3">
      <c r="A410" s="170" t="str">
        <f>IF(Table2[[#This Row],[Customer Part No]]="","",ROW()-1)</f>
        <v/>
      </c>
      <c r="B410" s="170" t="str">
        <f>IF('ADM-PER LINE ITEM'!A411="","",'ADM-PER LINE ITEM'!A411)</f>
        <v/>
      </c>
      <c r="C410" s="171" t="str">
        <f>IF('ADM-PER LINE ITEM'!G411="","",'ADM-PER LINE ITEM'!G411)</f>
        <v/>
      </c>
      <c r="D410" s="170" t="str">
        <f>IF('ADM-PER LINE ITEM'!F411="","",'ADM-PER LINE ITEM'!F411)</f>
        <v/>
      </c>
      <c r="E410" s="203" t="str">
        <f>IF('ADM-PER LINE ITEM'!E411="","",'ADM-PER LINE ITEM'!E411)</f>
        <v/>
      </c>
      <c r="F410" s="31" t="str">
        <f>IF('ADM-PER LINE ITEM'!I411="","",'ADM-PER LINE ITEM'!I411)</f>
        <v/>
      </c>
      <c r="G410" s="172" t="str">
        <f>IF('ADM-PER LINE ITEM'!K411="","",'ADM-PER LINE ITEM'!K411)</f>
        <v/>
      </c>
      <c r="H410" s="170" t="str">
        <f>IF('ADM-PER LINE ITEM'!Q411="","",'ADM-PER LINE ITEM'!Q411)</f>
        <v/>
      </c>
      <c r="I410" s="170" t="str">
        <f>IF('ADM-PER LINE ITEM'!R411="","",'ADM-PER LINE ITEM'!R411)</f>
        <v/>
      </c>
      <c r="J410" s="174" t="str">
        <f>IF(Table2[[#This Row],[Ich No]]="","",(SUMIF('STOCK OES'!B:B,Table2[[#This Row],[Ich No]],'STOCK OES'!E:E)+SUMIF('STOCK SEALING'!B:B,Table2[[#This Row],[Ich No]],'STOCK SEALING'!E:E)))</f>
        <v/>
      </c>
      <c r="K410" s="170">
        <v>0</v>
      </c>
      <c r="L410" t="str">
        <f>IFERROR(Table2[[#This Row],[REST]]-Table2[[#This Row],[Result Scan]],"")</f>
        <v/>
      </c>
      <c r="M410" t="str">
        <f>IF(Table2[[#This Row],[Balance]]="","",IF(Table2[[#This Row],[Balance]]&gt;0,"Open","close"))</f>
        <v/>
      </c>
      <c r="N410" s="174" t="str">
        <f ca="1">IF(Q410=$R$1,Table2[[#This Row],[Status]],"")</f>
        <v/>
      </c>
      <c r="Q410" s="169" t="str">
        <f ca="1">IFERROR($Q$1-Table2[[#This Row],[Delivery Date]],"")</f>
        <v/>
      </c>
      <c r="S410" t="str">
        <f>IFERROR(VLOOKUP(Table2[[#This Row],[Customer Part No]],'ICH NO'!I:M,5,0),"")</f>
        <v/>
      </c>
      <c r="T410" t="str">
        <f>IF(AND(S410="ASSY",Table2[[#This Row],[Stock]]&gt;Table2[[#This Row],[REST]]),Table2[[#This Row],[REST]],Table2[[#This Row],[Stock]])</f>
        <v/>
      </c>
    </row>
    <row r="411" spans="1:20" x14ac:dyDescent="0.3">
      <c r="A411" s="170" t="str">
        <f>IF(Table2[[#This Row],[Customer Part No]]="","",ROW()-1)</f>
        <v/>
      </c>
      <c r="B411" s="170" t="str">
        <f>IF('ADM-PER LINE ITEM'!A412="","",'ADM-PER LINE ITEM'!A412)</f>
        <v/>
      </c>
      <c r="C411" s="171" t="str">
        <f>IF('ADM-PER LINE ITEM'!G412="","",'ADM-PER LINE ITEM'!G412)</f>
        <v/>
      </c>
      <c r="D411" s="170" t="str">
        <f>IF('ADM-PER LINE ITEM'!F412="","",'ADM-PER LINE ITEM'!F412)</f>
        <v/>
      </c>
      <c r="E411" s="203" t="str">
        <f>IF('ADM-PER LINE ITEM'!E412="","",'ADM-PER LINE ITEM'!E412)</f>
        <v/>
      </c>
      <c r="F411" s="31" t="str">
        <f>IF('ADM-PER LINE ITEM'!I412="","",'ADM-PER LINE ITEM'!I412)</f>
        <v/>
      </c>
      <c r="G411" s="172" t="str">
        <f>IF('ADM-PER LINE ITEM'!K412="","",'ADM-PER LINE ITEM'!K412)</f>
        <v/>
      </c>
      <c r="H411" s="170" t="str">
        <f>IF('ADM-PER LINE ITEM'!Q412="","",'ADM-PER LINE ITEM'!Q412)</f>
        <v/>
      </c>
      <c r="I411" s="170" t="str">
        <f>IF('ADM-PER LINE ITEM'!R412="","",'ADM-PER LINE ITEM'!R412)</f>
        <v/>
      </c>
      <c r="J411" s="174" t="str">
        <f>IF(Table2[[#This Row],[Ich No]]="","",(SUMIF('STOCK OES'!B:B,Table2[[#This Row],[Ich No]],'STOCK OES'!E:E)+SUMIF('STOCK SEALING'!B:B,Table2[[#This Row],[Ich No]],'STOCK SEALING'!E:E)))</f>
        <v/>
      </c>
      <c r="K411" s="170">
        <v>0</v>
      </c>
      <c r="L411" t="str">
        <f>IFERROR(Table2[[#This Row],[REST]]-Table2[[#This Row],[Result Scan]],"")</f>
        <v/>
      </c>
      <c r="M411" t="str">
        <f>IF(Table2[[#This Row],[Balance]]="","",IF(Table2[[#This Row],[Balance]]&gt;0,"Open","close"))</f>
        <v/>
      </c>
      <c r="N411" s="174" t="str">
        <f ca="1">IF(Q411=$R$1,Table2[[#This Row],[Status]],"")</f>
        <v/>
      </c>
      <c r="Q411" s="169" t="str">
        <f ca="1">IFERROR($Q$1-Table2[[#This Row],[Delivery Date]],"")</f>
        <v/>
      </c>
      <c r="S411" t="str">
        <f>IFERROR(VLOOKUP(Table2[[#This Row],[Customer Part No]],'ICH NO'!I:M,5,0),"")</f>
        <v/>
      </c>
      <c r="T411" t="str">
        <f>IF(AND(S411="ASSY",Table2[[#This Row],[Stock]]&gt;Table2[[#This Row],[REST]]),Table2[[#This Row],[REST]],Table2[[#This Row],[Stock]])</f>
        <v/>
      </c>
    </row>
    <row r="412" spans="1:20" x14ac:dyDescent="0.3">
      <c r="A412" s="170" t="str">
        <f>IF(Table2[[#This Row],[Customer Part No]]="","",ROW()-1)</f>
        <v/>
      </c>
      <c r="B412" s="170" t="str">
        <f>IF('ADM-PER LINE ITEM'!A413="","",'ADM-PER LINE ITEM'!A413)</f>
        <v/>
      </c>
      <c r="C412" s="171" t="str">
        <f>IF('ADM-PER LINE ITEM'!G413="","",'ADM-PER LINE ITEM'!G413)</f>
        <v/>
      </c>
      <c r="D412" s="170" t="str">
        <f>IF('ADM-PER LINE ITEM'!F413="","",'ADM-PER LINE ITEM'!F413)</f>
        <v/>
      </c>
      <c r="E412" s="203" t="str">
        <f>IF('ADM-PER LINE ITEM'!E413="","",'ADM-PER LINE ITEM'!E413)</f>
        <v/>
      </c>
      <c r="F412" s="31" t="str">
        <f>IF('ADM-PER LINE ITEM'!I413="","",'ADM-PER LINE ITEM'!I413)</f>
        <v/>
      </c>
      <c r="G412" s="172" t="str">
        <f>IF('ADM-PER LINE ITEM'!K413="","",'ADM-PER LINE ITEM'!K413)</f>
        <v/>
      </c>
      <c r="H412" s="170" t="str">
        <f>IF('ADM-PER LINE ITEM'!Q413="","",'ADM-PER LINE ITEM'!Q413)</f>
        <v/>
      </c>
      <c r="I412" s="170" t="str">
        <f>IF('ADM-PER LINE ITEM'!R413="","",'ADM-PER LINE ITEM'!R413)</f>
        <v/>
      </c>
      <c r="J412" s="174" t="str">
        <f>IF(Table2[[#This Row],[Ich No]]="","",(SUMIF('STOCK OES'!B:B,Table2[[#This Row],[Ich No]],'STOCK OES'!E:E)+SUMIF('STOCK SEALING'!B:B,Table2[[#This Row],[Ich No]],'STOCK SEALING'!E:E)))</f>
        <v/>
      </c>
      <c r="K412" s="170">
        <v>0</v>
      </c>
      <c r="L412" t="str">
        <f>IFERROR(Table2[[#This Row],[REST]]-Table2[[#This Row],[Result Scan]],"")</f>
        <v/>
      </c>
      <c r="M412" t="str">
        <f>IF(Table2[[#This Row],[Balance]]="","",IF(Table2[[#This Row],[Balance]]&gt;0,"Open","close"))</f>
        <v/>
      </c>
      <c r="N412" s="174" t="str">
        <f ca="1">IF(Q412=$R$1,Table2[[#This Row],[Status]],"")</f>
        <v/>
      </c>
      <c r="Q412" s="169" t="str">
        <f ca="1">IFERROR($Q$1-Table2[[#This Row],[Delivery Date]],"")</f>
        <v/>
      </c>
      <c r="S412" t="str">
        <f>IFERROR(VLOOKUP(Table2[[#This Row],[Customer Part No]],'ICH NO'!I:M,5,0),"")</f>
        <v/>
      </c>
      <c r="T412" t="str">
        <f>IF(AND(S412="ASSY",Table2[[#This Row],[Stock]]&gt;Table2[[#This Row],[REST]]),Table2[[#This Row],[REST]],Table2[[#This Row],[Stock]])</f>
        <v/>
      </c>
    </row>
    <row r="413" spans="1:20" x14ac:dyDescent="0.3">
      <c r="A413" s="170" t="str">
        <f>IF(Table2[[#This Row],[Customer Part No]]="","",ROW()-1)</f>
        <v/>
      </c>
      <c r="B413" s="170" t="str">
        <f>IF('ADM-PER LINE ITEM'!A414="","",'ADM-PER LINE ITEM'!A414)</f>
        <v/>
      </c>
      <c r="C413" s="171" t="str">
        <f>IF('ADM-PER LINE ITEM'!G414="","",'ADM-PER LINE ITEM'!G414)</f>
        <v/>
      </c>
      <c r="D413" s="170" t="str">
        <f>IF('ADM-PER LINE ITEM'!F414="","",'ADM-PER LINE ITEM'!F414)</f>
        <v/>
      </c>
      <c r="E413" s="203" t="str">
        <f>IF('ADM-PER LINE ITEM'!E414="","",'ADM-PER LINE ITEM'!E414)</f>
        <v/>
      </c>
      <c r="F413" s="31" t="str">
        <f>IF('ADM-PER LINE ITEM'!I414="","",'ADM-PER LINE ITEM'!I414)</f>
        <v/>
      </c>
      <c r="G413" s="172" t="str">
        <f>IF('ADM-PER LINE ITEM'!K414="","",'ADM-PER LINE ITEM'!K414)</f>
        <v/>
      </c>
      <c r="H413" s="170" t="str">
        <f>IF('ADM-PER LINE ITEM'!Q414="","",'ADM-PER LINE ITEM'!Q414)</f>
        <v/>
      </c>
      <c r="I413" s="170" t="str">
        <f>IF('ADM-PER LINE ITEM'!R414="","",'ADM-PER LINE ITEM'!R414)</f>
        <v/>
      </c>
      <c r="J413" s="174" t="str">
        <f>IF(Table2[[#This Row],[Ich No]]="","",(SUMIF('STOCK OES'!B:B,Table2[[#This Row],[Ich No]],'STOCK OES'!E:E)+SUMIF('STOCK SEALING'!B:B,Table2[[#This Row],[Ich No]],'STOCK SEALING'!E:E)))</f>
        <v/>
      </c>
      <c r="K413" s="170">
        <v>0</v>
      </c>
      <c r="L413" t="str">
        <f>IFERROR(Table2[[#This Row],[REST]]-Table2[[#This Row],[Result Scan]],"")</f>
        <v/>
      </c>
      <c r="M413" t="str">
        <f>IF(Table2[[#This Row],[Balance]]="","",IF(Table2[[#This Row],[Balance]]&gt;0,"Open","close"))</f>
        <v/>
      </c>
      <c r="N413" s="174" t="str">
        <f ca="1">IF(Q413=$R$1,Table2[[#This Row],[Status]],"")</f>
        <v/>
      </c>
      <c r="Q413" s="169" t="str">
        <f ca="1">IFERROR($Q$1-Table2[[#This Row],[Delivery Date]],"")</f>
        <v/>
      </c>
      <c r="S413" t="str">
        <f>IFERROR(VLOOKUP(Table2[[#This Row],[Customer Part No]],'ICH NO'!I:M,5,0),"")</f>
        <v/>
      </c>
      <c r="T413" t="str">
        <f>IF(AND(S413="ASSY",Table2[[#This Row],[Stock]]&gt;Table2[[#This Row],[REST]]),Table2[[#This Row],[REST]],Table2[[#This Row],[Stock]])</f>
        <v/>
      </c>
    </row>
    <row r="414" spans="1:20" x14ac:dyDescent="0.3">
      <c r="A414" s="170" t="str">
        <f>IF(Table2[[#This Row],[Customer Part No]]="","",ROW()-1)</f>
        <v/>
      </c>
      <c r="B414" s="170" t="str">
        <f>IF('ADM-PER LINE ITEM'!A415="","",'ADM-PER LINE ITEM'!A415)</f>
        <v/>
      </c>
      <c r="C414" s="171" t="str">
        <f>IF('ADM-PER LINE ITEM'!G415="","",'ADM-PER LINE ITEM'!G415)</f>
        <v/>
      </c>
      <c r="D414" s="170" t="str">
        <f>IF('ADM-PER LINE ITEM'!F415="","",'ADM-PER LINE ITEM'!F415)</f>
        <v/>
      </c>
      <c r="E414" s="203" t="str">
        <f>IF('ADM-PER LINE ITEM'!E415="","",'ADM-PER LINE ITEM'!E415)</f>
        <v/>
      </c>
      <c r="F414" s="31" t="str">
        <f>IF('ADM-PER LINE ITEM'!I415="","",'ADM-PER LINE ITEM'!I415)</f>
        <v/>
      </c>
      <c r="G414" s="172" t="str">
        <f>IF('ADM-PER LINE ITEM'!K415="","",'ADM-PER LINE ITEM'!K415)</f>
        <v/>
      </c>
      <c r="H414" s="170" t="str">
        <f>IF('ADM-PER LINE ITEM'!Q415="","",'ADM-PER LINE ITEM'!Q415)</f>
        <v/>
      </c>
      <c r="I414" s="170" t="str">
        <f>IF('ADM-PER LINE ITEM'!R415="","",'ADM-PER LINE ITEM'!R415)</f>
        <v/>
      </c>
      <c r="J414" s="174" t="str">
        <f>IF(Table2[[#This Row],[Ich No]]="","",(SUMIF('STOCK OES'!B:B,Table2[[#This Row],[Ich No]],'STOCK OES'!E:E)+SUMIF('STOCK SEALING'!B:B,Table2[[#This Row],[Ich No]],'STOCK SEALING'!E:E)))</f>
        <v/>
      </c>
      <c r="K414" s="170">
        <v>0</v>
      </c>
      <c r="L414" t="str">
        <f>IFERROR(Table2[[#This Row],[REST]]-Table2[[#This Row],[Result Scan]],"")</f>
        <v/>
      </c>
      <c r="M414" t="str">
        <f>IF(Table2[[#This Row],[Balance]]="","",IF(Table2[[#This Row],[Balance]]&gt;0,"Open","close"))</f>
        <v/>
      </c>
      <c r="N414" s="174" t="str">
        <f ca="1">IF(Q414=$R$1,Table2[[#This Row],[Status]],"")</f>
        <v/>
      </c>
      <c r="Q414" s="169" t="str">
        <f ca="1">IFERROR($Q$1-Table2[[#This Row],[Delivery Date]],"")</f>
        <v/>
      </c>
      <c r="S414" t="str">
        <f>IFERROR(VLOOKUP(Table2[[#This Row],[Customer Part No]],'ICH NO'!I:M,5,0),"")</f>
        <v/>
      </c>
      <c r="T414" t="str">
        <f>IF(AND(S414="ASSY",Table2[[#This Row],[Stock]]&gt;Table2[[#This Row],[REST]]),Table2[[#This Row],[REST]],Table2[[#This Row],[Stock]])</f>
        <v/>
      </c>
    </row>
    <row r="415" spans="1:20" x14ac:dyDescent="0.3">
      <c r="A415" s="170" t="str">
        <f>IF(Table2[[#This Row],[Customer Part No]]="","",ROW()-1)</f>
        <v/>
      </c>
      <c r="B415" s="170" t="str">
        <f>IF('ADM-PER LINE ITEM'!A416="","",'ADM-PER LINE ITEM'!A416)</f>
        <v/>
      </c>
      <c r="C415" s="171" t="str">
        <f>IF('ADM-PER LINE ITEM'!G416="","",'ADM-PER LINE ITEM'!G416)</f>
        <v/>
      </c>
      <c r="D415" s="170" t="str">
        <f>IF('ADM-PER LINE ITEM'!F416="","",'ADM-PER LINE ITEM'!F416)</f>
        <v/>
      </c>
      <c r="E415" s="203" t="str">
        <f>IF('ADM-PER LINE ITEM'!E416="","",'ADM-PER LINE ITEM'!E416)</f>
        <v/>
      </c>
      <c r="F415" s="31" t="str">
        <f>IF('ADM-PER LINE ITEM'!I416="","",'ADM-PER LINE ITEM'!I416)</f>
        <v/>
      </c>
      <c r="G415" s="172" t="str">
        <f>IF('ADM-PER LINE ITEM'!K416="","",'ADM-PER LINE ITEM'!K416)</f>
        <v/>
      </c>
      <c r="H415" s="170" t="str">
        <f>IF('ADM-PER LINE ITEM'!Q416="","",'ADM-PER LINE ITEM'!Q416)</f>
        <v/>
      </c>
      <c r="I415" s="170" t="str">
        <f>IF('ADM-PER LINE ITEM'!R416="","",'ADM-PER LINE ITEM'!R416)</f>
        <v/>
      </c>
      <c r="J415" s="174" t="str">
        <f>IF(Table2[[#This Row],[Ich No]]="","",(SUMIF('STOCK OES'!B:B,Table2[[#This Row],[Ich No]],'STOCK OES'!E:E)+SUMIF('STOCK SEALING'!B:B,Table2[[#This Row],[Ich No]],'STOCK SEALING'!E:E)))</f>
        <v/>
      </c>
      <c r="K415" s="170">
        <v>0</v>
      </c>
      <c r="L415" t="str">
        <f>IFERROR(Table2[[#This Row],[REST]]-Table2[[#This Row],[Result Scan]],"")</f>
        <v/>
      </c>
      <c r="M415" t="str">
        <f>IF(Table2[[#This Row],[Balance]]="","",IF(Table2[[#This Row],[Balance]]&gt;0,"Open","close"))</f>
        <v/>
      </c>
      <c r="N415" s="174" t="str">
        <f ca="1">IF(Q415=$R$1,Table2[[#This Row],[Status]],"")</f>
        <v/>
      </c>
      <c r="Q415" s="169" t="str">
        <f ca="1">IFERROR($Q$1-Table2[[#This Row],[Delivery Date]],"")</f>
        <v/>
      </c>
      <c r="S415" t="str">
        <f>IFERROR(VLOOKUP(Table2[[#This Row],[Customer Part No]],'ICH NO'!I:M,5,0),"")</f>
        <v/>
      </c>
      <c r="T415" t="str">
        <f>IF(AND(S415="ASSY",Table2[[#This Row],[Stock]]&gt;Table2[[#This Row],[REST]]),Table2[[#This Row],[REST]],Table2[[#This Row],[Stock]])</f>
        <v/>
      </c>
    </row>
    <row r="416" spans="1:20" x14ac:dyDescent="0.3">
      <c r="A416" s="170" t="str">
        <f>IF(Table2[[#This Row],[Customer Part No]]="","",ROW()-1)</f>
        <v/>
      </c>
      <c r="B416" s="170" t="str">
        <f>IF('ADM-PER LINE ITEM'!A417="","",'ADM-PER LINE ITEM'!A417)</f>
        <v/>
      </c>
      <c r="C416" s="171" t="str">
        <f>IF('ADM-PER LINE ITEM'!G417="","",'ADM-PER LINE ITEM'!G417)</f>
        <v/>
      </c>
      <c r="D416" s="170" t="str">
        <f>IF('ADM-PER LINE ITEM'!F417="","",'ADM-PER LINE ITEM'!F417)</f>
        <v/>
      </c>
      <c r="E416" s="203" t="str">
        <f>IF('ADM-PER LINE ITEM'!E417="","",'ADM-PER LINE ITEM'!E417)</f>
        <v/>
      </c>
      <c r="F416" s="31" t="str">
        <f>IF('ADM-PER LINE ITEM'!I417="","",'ADM-PER LINE ITEM'!I417)</f>
        <v/>
      </c>
      <c r="G416" s="172" t="str">
        <f>IF('ADM-PER LINE ITEM'!K417="","",'ADM-PER LINE ITEM'!K417)</f>
        <v/>
      </c>
      <c r="H416" s="170" t="str">
        <f>IF('ADM-PER LINE ITEM'!Q417="","",'ADM-PER LINE ITEM'!Q417)</f>
        <v/>
      </c>
      <c r="I416" s="170" t="str">
        <f>IF('ADM-PER LINE ITEM'!R417="","",'ADM-PER LINE ITEM'!R417)</f>
        <v/>
      </c>
      <c r="J416" s="174" t="str">
        <f>IF(Table2[[#This Row],[Ich No]]="","",(SUMIF('STOCK OES'!B:B,Table2[[#This Row],[Ich No]],'STOCK OES'!E:E)+SUMIF('STOCK SEALING'!B:B,Table2[[#This Row],[Ich No]],'STOCK SEALING'!E:E)))</f>
        <v/>
      </c>
      <c r="K416" s="170">
        <v>0</v>
      </c>
      <c r="L416" t="str">
        <f>IFERROR(Table2[[#This Row],[REST]]-Table2[[#This Row],[Result Scan]],"")</f>
        <v/>
      </c>
      <c r="M416" t="str">
        <f>IF(Table2[[#This Row],[Balance]]="","",IF(Table2[[#This Row],[Balance]]&gt;0,"Open","close"))</f>
        <v/>
      </c>
      <c r="N416" s="174" t="str">
        <f ca="1">IF(Q416=$R$1,Table2[[#This Row],[Status]],"")</f>
        <v/>
      </c>
      <c r="Q416" s="169" t="str">
        <f ca="1">IFERROR($Q$1-Table2[[#This Row],[Delivery Date]],"")</f>
        <v/>
      </c>
      <c r="S416" t="str">
        <f>IFERROR(VLOOKUP(Table2[[#This Row],[Customer Part No]],'ICH NO'!I:M,5,0),"")</f>
        <v/>
      </c>
      <c r="T416" t="str">
        <f>IF(AND(S416="ASSY",Table2[[#This Row],[Stock]]&gt;Table2[[#This Row],[REST]]),Table2[[#This Row],[REST]],Table2[[#This Row],[Stock]])</f>
        <v/>
      </c>
    </row>
    <row r="417" spans="1:20" x14ac:dyDescent="0.3">
      <c r="A417" s="170" t="str">
        <f>IF(Table2[[#This Row],[Customer Part No]]="","",ROW()-1)</f>
        <v/>
      </c>
      <c r="B417" s="170" t="str">
        <f>IF('ADM-PER LINE ITEM'!A418="","",'ADM-PER LINE ITEM'!A418)</f>
        <v/>
      </c>
      <c r="C417" s="171" t="str">
        <f>IF('ADM-PER LINE ITEM'!G418="","",'ADM-PER LINE ITEM'!G418)</f>
        <v/>
      </c>
      <c r="D417" s="170" t="str">
        <f>IF('ADM-PER LINE ITEM'!F418="","",'ADM-PER LINE ITEM'!F418)</f>
        <v/>
      </c>
      <c r="E417" s="203" t="str">
        <f>IF('ADM-PER LINE ITEM'!E418="","",'ADM-PER LINE ITEM'!E418)</f>
        <v/>
      </c>
      <c r="F417" s="31" t="str">
        <f>IF('ADM-PER LINE ITEM'!I418="","",'ADM-PER LINE ITEM'!I418)</f>
        <v/>
      </c>
      <c r="G417" s="172" t="str">
        <f>IF('ADM-PER LINE ITEM'!K418="","",'ADM-PER LINE ITEM'!K418)</f>
        <v/>
      </c>
      <c r="H417" s="170" t="str">
        <f>IF('ADM-PER LINE ITEM'!Q418="","",'ADM-PER LINE ITEM'!Q418)</f>
        <v/>
      </c>
      <c r="I417" s="170" t="str">
        <f>IF('ADM-PER LINE ITEM'!R418="","",'ADM-PER LINE ITEM'!R418)</f>
        <v/>
      </c>
      <c r="J417" s="174" t="str">
        <f>IF(Table2[[#This Row],[Ich No]]="","",(SUMIF('STOCK OES'!B:B,Table2[[#This Row],[Ich No]],'STOCK OES'!E:E)+SUMIF('STOCK SEALING'!B:B,Table2[[#This Row],[Ich No]],'STOCK SEALING'!E:E)))</f>
        <v/>
      </c>
      <c r="K417" s="170">
        <v>0</v>
      </c>
      <c r="L417" t="str">
        <f>IFERROR(Table2[[#This Row],[REST]]-Table2[[#This Row],[Result Scan]],"")</f>
        <v/>
      </c>
      <c r="M417" t="str">
        <f>IF(Table2[[#This Row],[Balance]]="","",IF(Table2[[#This Row],[Balance]]&gt;0,"Open","close"))</f>
        <v/>
      </c>
      <c r="N417" s="174" t="str">
        <f ca="1">IF(Q417=$R$1,Table2[[#This Row],[Status]],"")</f>
        <v/>
      </c>
      <c r="Q417" s="169" t="str">
        <f ca="1">IFERROR($Q$1-Table2[[#This Row],[Delivery Date]],"")</f>
        <v/>
      </c>
      <c r="S417" t="str">
        <f>IFERROR(VLOOKUP(Table2[[#This Row],[Customer Part No]],'ICH NO'!I:M,5,0),"")</f>
        <v/>
      </c>
      <c r="T417" t="str">
        <f>IF(AND(S417="ASSY",Table2[[#This Row],[Stock]]&gt;Table2[[#This Row],[REST]]),Table2[[#This Row],[REST]],Table2[[#This Row],[Stock]])</f>
        <v/>
      </c>
    </row>
    <row r="418" spans="1:20" x14ac:dyDescent="0.3">
      <c r="A418" s="170" t="str">
        <f>IF(Table2[[#This Row],[Customer Part No]]="","",ROW()-1)</f>
        <v/>
      </c>
      <c r="B418" s="170" t="str">
        <f>IF('ADM-PER LINE ITEM'!A419="","",'ADM-PER LINE ITEM'!A419)</f>
        <v/>
      </c>
      <c r="C418" s="171" t="str">
        <f>IF('ADM-PER LINE ITEM'!G419="","",'ADM-PER LINE ITEM'!G419)</f>
        <v/>
      </c>
      <c r="D418" s="170" t="str">
        <f>IF('ADM-PER LINE ITEM'!F419="","",'ADM-PER LINE ITEM'!F419)</f>
        <v/>
      </c>
      <c r="E418" s="203" t="str">
        <f>IF('ADM-PER LINE ITEM'!E419="","",'ADM-PER LINE ITEM'!E419)</f>
        <v/>
      </c>
      <c r="F418" s="31" t="str">
        <f>IF('ADM-PER LINE ITEM'!I419="","",'ADM-PER LINE ITEM'!I419)</f>
        <v/>
      </c>
      <c r="G418" s="172" t="str">
        <f>IF('ADM-PER LINE ITEM'!K419="","",'ADM-PER LINE ITEM'!K419)</f>
        <v/>
      </c>
      <c r="H418" s="170" t="str">
        <f>IF('ADM-PER LINE ITEM'!Q419="","",'ADM-PER LINE ITEM'!Q419)</f>
        <v/>
      </c>
      <c r="I418" s="170" t="str">
        <f>IF('ADM-PER LINE ITEM'!R419="","",'ADM-PER LINE ITEM'!R419)</f>
        <v/>
      </c>
      <c r="J418" s="174" t="str">
        <f>IF(Table2[[#This Row],[Ich No]]="","",(SUMIF('STOCK OES'!B:B,Table2[[#This Row],[Ich No]],'STOCK OES'!E:E)+SUMIF('STOCK SEALING'!B:B,Table2[[#This Row],[Ich No]],'STOCK SEALING'!E:E)))</f>
        <v/>
      </c>
      <c r="K418" s="170">
        <v>0</v>
      </c>
      <c r="L418" t="str">
        <f>IFERROR(Table2[[#This Row],[REST]]-Table2[[#This Row],[Result Scan]],"")</f>
        <v/>
      </c>
      <c r="M418" t="str">
        <f>IF(Table2[[#This Row],[Balance]]="","",IF(Table2[[#This Row],[Balance]]&gt;0,"Open","close"))</f>
        <v/>
      </c>
      <c r="N418" s="174" t="str">
        <f ca="1">IF(Q418=$R$1,Table2[[#This Row],[Status]],"")</f>
        <v/>
      </c>
      <c r="Q418" s="169" t="str">
        <f ca="1">IFERROR($Q$1-Table2[[#This Row],[Delivery Date]],"")</f>
        <v/>
      </c>
      <c r="S418" t="str">
        <f>IFERROR(VLOOKUP(Table2[[#This Row],[Customer Part No]],'ICH NO'!I:M,5,0),"")</f>
        <v/>
      </c>
      <c r="T418" t="str">
        <f>IF(AND(S418="ASSY",Table2[[#This Row],[Stock]]&gt;Table2[[#This Row],[REST]]),Table2[[#This Row],[REST]],Table2[[#This Row],[Stock]])</f>
        <v/>
      </c>
    </row>
    <row r="419" spans="1:20" x14ac:dyDescent="0.3">
      <c r="A419" s="170" t="str">
        <f>IF(Table2[[#This Row],[Customer Part No]]="","",ROW()-1)</f>
        <v/>
      </c>
      <c r="B419" s="170" t="str">
        <f>IF('ADM-PER LINE ITEM'!A420="","",'ADM-PER LINE ITEM'!A420)</f>
        <v/>
      </c>
      <c r="C419" s="171" t="str">
        <f>IF('ADM-PER LINE ITEM'!G420="","",'ADM-PER LINE ITEM'!G420)</f>
        <v/>
      </c>
      <c r="D419" s="170" t="str">
        <f>IF('ADM-PER LINE ITEM'!F420="","",'ADM-PER LINE ITEM'!F420)</f>
        <v/>
      </c>
      <c r="E419" s="203" t="str">
        <f>IF('ADM-PER LINE ITEM'!E420="","",'ADM-PER LINE ITEM'!E420)</f>
        <v/>
      </c>
      <c r="F419" s="31" t="str">
        <f>IF('ADM-PER LINE ITEM'!I420="","",'ADM-PER LINE ITEM'!I420)</f>
        <v/>
      </c>
      <c r="G419" s="172" t="str">
        <f>IF('ADM-PER LINE ITEM'!K420="","",'ADM-PER LINE ITEM'!K420)</f>
        <v/>
      </c>
      <c r="H419" s="170" t="str">
        <f>IF('ADM-PER LINE ITEM'!Q420="","",'ADM-PER LINE ITEM'!Q420)</f>
        <v/>
      </c>
      <c r="I419" s="170" t="str">
        <f>IF('ADM-PER LINE ITEM'!R420="","",'ADM-PER LINE ITEM'!R420)</f>
        <v/>
      </c>
      <c r="J419" s="174" t="str">
        <f>IF(Table2[[#This Row],[Ich No]]="","",(SUMIF('STOCK OES'!B:B,Table2[[#This Row],[Ich No]],'STOCK OES'!E:E)+SUMIF('STOCK SEALING'!B:B,Table2[[#This Row],[Ich No]],'STOCK SEALING'!E:E)))</f>
        <v/>
      </c>
      <c r="K419" s="170">
        <v>0</v>
      </c>
      <c r="L419" t="str">
        <f>IFERROR(Table2[[#This Row],[REST]]-Table2[[#This Row],[Result Scan]],"")</f>
        <v/>
      </c>
      <c r="M419" t="str">
        <f>IF(Table2[[#This Row],[Balance]]="","",IF(Table2[[#This Row],[Balance]]&gt;0,"Open","close"))</f>
        <v/>
      </c>
      <c r="N419" s="174" t="str">
        <f ca="1">IF(Q419=$R$1,Table2[[#This Row],[Status]],"")</f>
        <v/>
      </c>
      <c r="Q419" s="169" t="str">
        <f ca="1">IFERROR($Q$1-Table2[[#This Row],[Delivery Date]],"")</f>
        <v/>
      </c>
      <c r="S419" t="str">
        <f>IFERROR(VLOOKUP(Table2[[#This Row],[Customer Part No]],'ICH NO'!I:M,5,0),"")</f>
        <v/>
      </c>
      <c r="T419" t="str">
        <f>IF(AND(S419="ASSY",Table2[[#This Row],[Stock]]&gt;Table2[[#This Row],[REST]]),Table2[[#This Row],[REST]],Table2[[#This Row],[Stock]])</f>
        <v/>
      </c>
    </row>
    <row r="420" spans="1:20" x14ac:dyDescent="0.3">
      <c r="A420" s="170" t="str">
        <f>IF(Table2[[#This Row],[Customer Part No]]="","",ROW()-1)</f>
        <v/>
      </c>
      <c r="B420" s="170" t="str">
        <f>IF('ADM-PER LINE ITEM'!A421="","",'ADM-PER LINE ITEM'!A421)</f>
        <v/>
      </c>
      <c r="C420" s="171" t="str">
        <f>IF('ADM-PER LINE ITEM'!G421="","",'ADM-PER LINE ITEM'!G421)</f>
        <v/>
      </c>
      <c r="D420" s="170" t="str">
        <f>IF('ADM-PER LINE ITEM'!F421="","",'ADM-PER LINE ITEM'!F421)</f>
        <v/>
      </c>
      <c r="E420" s="203" t="str">
        <f>IF('ADM-PER LINE ITEM'!E421="","",'ADM-PER LINE ITEM'!E421)</f>
        <v/>
      </c>
      <c r="F420" s="31" t="str">
        <f>IF('ADM-PER LINE ITEM'!I421="","",'ADM-PER LINE ITEM'!I421)</f>
        <v/>
      </c>
      <c r="G420" s="172" t="str">
        <f>IF('ADM-PER LINE ITEM'!K421="","",'ADM-PER LINE ITEM'!K421)</f>
        <v/>
      </c>
      <c r="H420" s="170" t="str">
        <f>IF('ADM-PER LINE ITEM'!Q421="","",'ADM-PER LINE ITEM'!Q421)</f>
        <v/>
      </c>
      <c r="I420" s="170" t="str">
        <f>IF('ADM-PER LINE ITEM'!R421="","",'ADM-PER LINE ITEM'!R421)</f>
        <v/>
      </c>
      <c r="J420" s="174" t="str">
        <f>IF(Table2[[#This Row],[Ich No]]="","",(SUMIF('STOCK OES'!B:B,Table2[[#This Row],[Ich No]],'STOCK OES'!E:E)+SUMIF('STOCK SEALING'!B:B,Table2[[#This Row],[Ich No]],'STOCK SEALING'!E:E)))</f>
        <v/>
      </c>
      <c r="K420" s="170">
        <v>0</v>
      </c>
      <c r="L420" t="str">
        <f>IFERROR(Table2[[#This Row],[REST]]-Table2[[#This Row],[Result Scan]],"")</f>
        <v/>
      </c>
      <c r="M420" t="str">
        <f>IF(Table2[[#This Row],[Balance]]="","",IF(Table2[[#This Row],[Balance]]&gt;0,"Open","close"))</f>
        <v/>
      </c>
      <c r="N420" s="174" t="str">
        <f ca="1">IF(Q420=$R$1,Table2[[#This Row],[Status]],"")</f>
        <v/>
      </c>
      <c r="Q420" s="169" t="str">
        <f ca="1">IFERROR($Q$1-Table2[[#This Row],[Delivery Date]],"")</f>
        <v/>
      </c>
      <c r="S420" t="str">
        <f>IFERROR(VLOOKUP(Table2[[#This Row],[Customer Part No]],'ICH NO'!I:M,5,0),"")</f>
        <v/>
      </c>
      <c r="T420" t="str">
        <f>IF(AND(S420="ASSY",Table2[[#This Row],[Stock]]&gt;Table2[[#This Row],[REST]]),Table2[[#This Row],[REST]],Table2[[#This Row],[Stock]])</f>
        <v/>
      </c>
    </row>
    <row r="421" spans="1:20" x14ac:dyDescent="0.3">
      <c r="A421" s="170" t="str">
        <f>IF(Table2[[#This Row],[Customer Part No]]="","",ROW()-1)</f>
        <v/>
      </c>
      <c r="B421" s="170" t="str">
        <f>IF('ADM-PER LINE ITEM'!A422="","",'ADM-PER LINE ITEM'!A422)</f>
        <v/>
      </c>
      <c r="C421" s="171" t="str">
        <f>IF('ADM-PER LINE ITEM'!G422="","",'ADM-PER LINE ITEM'!G422)</f>
        <v/>
      </c>
      <c r="D421" s="170" t="str">
        <f>IF('ADM-PER LINE ITEM'!F422="","",'ADM-PER LINE ITEM'!F422)</f>
        <v/>
      </c>
      <c r="E421" s="203" t="str">
        <f>IF('ADM-PER LINE ITEM'!E422="","",'ADM-PER LINE ITEM'!E422)</f>
        <v/>
      </c>
      <c r="F421" s="31" t="str">
        <f>IF('ADM-PER LINE ITEM'!I422="","",'ADM-PER LINE ITEM'!I422)</f>
        <v/>
      </c>
      <c r="G421" s="172" t="str">
        <f>IF('ADM-PER LINE ITEM'!K422="","",'ADM-PER LINE ITEM'!K422)</f>
        <v/>
      </c>
      <c r="H421" s="170" t="str">
        <f>IF('ADM-PER LINE ITEM'!Q422="","",'ADM-PER LINE ITEM'!Q422)</f>
        <v/>
      </c>
      <c r="I421" s="170" t="str">
        <f>IF('ADM-PER LINE ITEM'!R422="","",'ADM-PER LINE ITEM'!R422)</f>
        <v/>
      </c>
      <c r="J421" s="174" t="str">
        <f>IF(Table2[[#This Row],[Ich No]]="","",(SUMIF('STOCK OES'!B:B,Table2[[#This Row],[Ich No]],'STOCK OES'!E:E)+SUMIF('STOCK SEALING'!B:B,Table2[[#This Row],[Ich No]],'STOCK SEALING'!E:E)))</f>
        <v/>
      </c>
      <c r="K421" s="170">
        <v>0</v>
      </c>
      <c r="L421" t="str">
        <f>IFERROR(Table2[[#This Row],[REST]]-Table2[[#This Row],[Result Scan]],"")</f>
        <v/>
      </c>
      <c r="M421" t="str">
        <f>IF(Table2[[#This Row],[Balance]]="","",IF(Table2[[#This Row],[Balance]]&gt;0,"Open","close"))</f>
        <v/>
      </c>
      <c r="N421" s="174" t="str">
        <f ca="1">IF(Q421=$R$1,Table2[[#This Row],[Status]],"")</f>
        <v/>
      </c>
      <c r="Q421" s="169" t="str">
        <f ca="1">IFERROR($Q$1-Table2[[#This Row],[Delivery Date]],"")</f>
        <v/>
      </c>
      <c r="S421" t="str">
        <f>IFERROR(VLOOKUP(Table2[[#This Row],[Customer Part No]],'ICH NO'!I:M,5,0),"")</f>
        <v/>
      </c>
      <c r="T421" t="str">
        <f>IF(AND(S421="ASSY",Table2[[#This Row],[Stock]]&gt;Table2[[#This Row],[REST]]),Table2[[#This Row],[REST]],Table2[[#This Row],[Stock]])</f>
        <v/>
      </c>
    </row>
    <row r="422" spans="1:20" x14ac:dyDescent="0.3">
      <c r="A422" s="170" t="str">
        <f>IF(Table2[[#This Row],[Customer Part No]]="","",ROW()-1)</f>
        <v/>
      </c>
      <c r="B422" s="170" t="str">
        <f>IF('ADM-PER LINE ITEM'!A423="","",'ADM-PER LINE ITEM'!A423)</f>
        <v/>
      </c>
      <c r="C422" s="171" t="str">
        <f>IF('ADM-PER LINE ITEM'!G423="","",'ADM-PER LINE ITEM'!G423)</f>
        <v/>
      </c>
      <c r="D422" s="170" t="str">
        <f>IF('ADM-PER LINE ITEM'!F423="","",'ADM-PER LINE ITEM'!F423)</f>
        <v/>
      </c>
      <c r="E422" s="203" t="str">
        <f>IF('ADM-PER LINE ITEM'!E423="","",'ADM-PER LINE ITEM'!E423)</f>
        <v/>
      </c>
      <c r="F422" s="31" t="str">
        <f>IF('ADM-PER LINE ITEM'!I423="","",'ADM-PER LINE ITEM'!I423)</f>
        <v/>
      </c>
      <c r="G422" s="172" t="str">
        <f>IF('ADM-PER LINE ITEM'!K423="","",'ADM-PER LINE ITEM'!K423)</f>
        <v/>
      </c>
      <c r="H422" s="170" t="str">
        <f>IF('ADM-PER LINE ITEM'!Q423="","",'ADM-PER LINE ITEM'!Q423)</f>
        <v/>
      </c>
      <c r="I422" s="170" t="str">
        <f>IF('ADM-PER LINE ITEM'!R423="","",'ADM-PER LINE ITEM'!R423)</f>
        <v/>
      </c>
      <c r="J422" s="174" t="str">
        <f>IF(Table2[[#This Row],[Ich No]]="","",(SUMIF('STOCK OES'!B:B,Table2[[#This Row],[Ich No]],'STOCK OES'!E:E)+SUMIF('STOCK SEALING'!B:B,Table2[[#This Row],[Ich No]],'STOCK SEALING'!E:E)))</f>
        <v/>
      </c>
      <c r="K422" s="170">
        <v>0</v>
      </c>
      <c r="L422" t="str">
        <f>IFERROR(Table2[[#This Row],[REST]]-Table2[[#This Row],[Result Scan]],"")</f>
        <v/>
      </c>
      <c r="M422" t="str">
        <f>IF(Table2[[#This Row],[Balance]]="","",IF(Table2[[#This Row],[Balance]]&gt;0,"Open","close"))</f>
        <v/>
      </c>
      <c r="N422" s="174" t="str">
        <f ca="1">IF(Q422=$R$1,Table2[[#This Row],[Status]],"")</f>
        <v/>
      </c>
      <c r="Q422" s="169" t="str">
        <f ca="1">IFERROR($Q$1-Table2[[#This Row],[Delivery Date]],"")</f>
        <v/>
      </c>
      <c r="S422" t="str">
        <f>IFERROR(VLOOKUP(Table2[[#This Row],[Customer Part No]],'ICH NO'!I:M,5,0),"")</f>
        <v/>
      </c>
      <c r="T422" t="str">
        <f>IF(AND(S422="ASSY",Table2[[#This Row],[Stock]]&gt;Table2[[#This Row],[REST]]),Table2[[#This Row],[REST]],Table2[[#This Row],[Stock]])</f>
        <v/>
      </c>
    </row>
    <row r="423" spans="1:20" x14ac:dyDescent="0.3">
      <c r="A423" s="170" t="str">
        <f>IF(Table2[[#This Row],[Customer Part No]]="","",ROW()-1)</f>
        <v/>
      </c>
      <c r="B423" s="170" t="str">
        <f>IF('ADM-PER LINE ITEM'!A424="","",'ADM-PER LINE ITEM'!A424)</f>
        <v/>
      </c>
      <c r="C423" s="171" t="str">
        <f>IF('ADM-PER LINE ITEM'!G424="","",'ADM-PER LINE ITEM'!G424)</f>
        <v/>
      </c>
      <c r="D423" s="170" t="str">
        <f>IF('ADM-PER LINE ITEM'!F424="","",'ADM-PER LINE ITEM'!F424)</f>
        <v/>
      </c>
      <c r="E423" s="203" t="str">
        <f>IF('ADM-PER LINE ITEM'!E424="","",'ADM-PER LINE ITEM'!E424)</f>
        <v/>
      </c>
      <c r="F423" s="31" t="str">
        <f>IF('ADM-PER LINE ITEM'!I424="","",'ADM-PER LINE ITEM'!I424)</f>
        <v/>
      </c>
      <c r="G423" s="172" t="str">
        <f>IF('ADM-PER LINE ITEM'!K424="","",'ADM-PER LINE ITEM'!K424)</f>
        <v/>
      </c>
      <c r="H423" s="170" t="str">
        <f>IF('ADM-PER LINE ITEM'!Q424="","",'ADM-PER LINE ITEM'!Q424)</f>
        <v/>
      </c>
      <c r="I423" s="170" t="str">
        <f>IF('ADM-PER LINE ITEM'!R424="","",'ADM-PER LINE ITEM'!R424)</f>
        <v/>
      </c>
      <c r="J423" s="174" t="str">
        <f>IF(Table2[[#This Row],[Ich No]]="","",(SUMIF('STOCK OES'!B:B,Table2[[#This Row],[Ich No]],'STOCK OES'!E:E)+SUMIF('STOCK SEALING'!B:B,Table2[[#This Row],[Ich No]],'STOCK SEALING'!E:E)))</f>
        <v/>
      </c>
      <c r="K423" s="170">
        <v>0</v>
      </c>
      <c r="L423" t="str">
        <f>IFERROR(Table2[[#This Row],[REST]]-Table2[[#This Row],[Result Scan]],"")</f>
        <v/>
      </c>
      <c r="M423" t="str">
        <f>IF(Table2[[#This Row],[Balance]]="","",IF(Table2[[#This Row],[Balance]]&gt;0,"Open","close"))</f>
        <v/>
      </c>
      <c r="N423" s="174" t="str">
        <f ca="1">IF(Q423=$R$1,Table2[[#This Row],[Status]],"")</f>
        <v/>
      </c>
      <c r="Q423" s="169" t="str">
        <f ca="1">IFERROR($Q$1-Table2[[#This Row],[Delivery Date]],"")</f>
        <v/>
      </c>
      <c r="S423" t="str">
        <f>IFERROR(VLOOKUP(Table2[[#This Row],[Customer Part No]],'ICH NO'!I:M,5,0),"")</f>
        <v/>
      </c>
      <c r="T423" t="str">
        <f>IF(AND(S423="ASSY",Table2[[#This Row],[Stock]]&gt;Table2[[#This Row],[REST]]),Table2[[#This Row],[REST]],Table2[[#This Row],[Stock]])</f>
        <v/>
      </c>
    </row>
    <row r="424" spans="1:20" x14ac:dyDescent="0.3">
      <c r="A424" s="170" t="str">
        <f>IF(Table2[[#This Row],[Customer Part No]]="","",ROW()-1)</f>
        <v/>
      </c>
      <c r="B424" s="170" t="str">
        <f>IF('ADM-PER LINE ITEM'!A425="","",'ADM-PER LINE ITEM'!A425)</f>
        <v/>
      </c>
      <c r="C424" s="171" t="str">
        <f>IF('ADM-PER LINE ITEM'!G425="","",'ADM-PER LINE ITEM'!G425)</f>
        <v/>
      </c>
      <c r="D424" s="170" t="str">
        <f>IF('ADM-PER LINE ITEM'!F425="","",'ADM-PER LINE ITEM'!F425)</f>
        <v/>
      </c>
      <c r="E424" s="203" t="str">
        <f>IF('ADM-PER LINE ITEM'!E425="","",'ADM-PER LINE ITEM'!E425)</f>
        <v/>
      </c>
      <c r="F424" s="31" t="str">
        <f>IF('ADM-PER LINE ITEM'!I425="","",'ADM-PER LINE ITEM'!I425)</f>
        <v/>
      </c>
      <c r="G424" s="172" t="str">
        <f>IF('ADM-PER LINE ITEM'!K425="","",'ADM-PER LINE ITEM'!K425)</f>
        <v/>
      </c>
      <c r="H424" s="170" t="str">
        <f>IF('ADM-PER LINE ITEM'!Q425="","",'ADM-PER LINE ITEM'!Q425)</f>
        <v/>
      </c>
      <c r="I424" s="170" t="str">
        <f>IF('ADM-PER LINE ITEM'!R425="","",'ADM-PER LINE ITEM'!R425)</f>
        <v/>
      </c>
      <c r="J424" s="174" t="str">
        <f>IF(Table2[[#This Row],[Ich No]]="","",(SUMIF('STOCK OES'!B:B,Table2[[#This Row],[Ich No]],'STOCK OES'!E:E)+SUMIF('STOCK SEALING'!B:B,Table2[[#This Row],[Ich No]],'STOCK SEALING'!E:E)))</f>
        <v/>
      </c>
      <c r="K424" s="170">
        <v>0</v>
      </c>
      <c r="L424" t="str">
        <f>IFERROR(Table2[[#This Row],[REST]]-Table2[[#This Row],[Result Scan]],"")</f>
        <v/>
      </c>
      <c r="M424" t="str">
        <f>IF(Table2[[#This Row],[Balance]]="","",IF(Table2[[#This Row],[Balance]]&gt;0,"Open","close"))</f>
        <v/>
      </c>
      <c r="N424" s="174" t="str">
        <f ca="1">IF(Q424=$R$1,Table2[[#This Row],[Status]],"")</f>
        <v/>
      </c>
      <c r="Q424" s="169" t="str">
        <f ca="1">IFERROR($Q$1-Table2[[#This Row],[Delivery Date]],"")</f>
        <v/>
      </c>
      <c r="S424" t="str">
        <f>IFERROR(VLOOKUP(Table2[[#This Row],[Customer Part No]],'ICH NO'!I:M,5,0),"")</f>
        <v/>
      </c>
      <c r="T424" t="str">
        <f>IF(AND(S424="ASSY",Table2[[#This Row],[Stock]]&gt;Table2[[#This Row],[REST]]),Table2[[#This Row],[REST]],Table2[[#This Row],[Stock]])</f>
        <v/>
      </c>
    </row>
    <row r="425" spans="1:20" x14ac:dyDescent="0.3">
      <c r="A425" s="170" t="str">
        <f>IF(Table2[[#This Row],[Customer Part No]]="","",ROW()-1)</f>
        <v/>
      </c>
      <c r="B425" s="170" t="str">
        <f>IF('ADM-PER LINE ITEM'!A426="","",'ADM-PER LINE ITEM'!A426)</f>
        <v/>
      </c>
      <c r="C425" s="171" t="str">
        <f>IF('ADM-PER LINE ITEM'!G426="","",'ADM-PER LINE ITEM'!G426)</f>
        <v/>
      </c>
      <c r="D425" s="170" t="str">
        <f>IF('ADM-PER LINE ITEM'!F426="","",'ADM-PER LINE ITEM'!F426)</f>
        <v/>
      </c>
      <c r="E425" s="203" t="str">
        <f>IF('ADM-PER LINE ITEM'!E426="","",'ADM-PER LINE ITEM'!E426)</f>
        <v/>
      </c>
      <c r="F425" s="31" t="str">
        <f>IF('ADM-PER LINE ITEM'!I426="","",'ADM-PER LINE ITEM'!I426)</f>
        <v/>
      </c>
      <c r="G425" s="172" t="str">
        <f>IF('ADM-PER LINE ITEM'!K426="","",'ADM-PER LINE ITEM'!K426)</f>
        <v/>
      </c>
      <c r="H425" s="170" t="str">
        <f>IF('ADM-PER LINE ITEM'!Q426="","",'ADM-PER LINE ITEM'!Q426)</f>
        <v/>
      </c>
      <c r="I425" s="170" t="str">
        <f>IF('ADM-PER LINE ITEM'!R426="","",'ADM-PER LINE ITEM'!R426)</f>
        <v/>
      </c>
      <c r="J425" s="174" t="str">
        <f>IF(Table2[[#This Row],[Ich No]]="","",(SUMIF('STOCK OES'!B:B,Table2[[#This Row],[Ich No]],'STOCK OES'!E:E)+SUMIF('STOCK SEALING'!B:B,Table2[[#This Row],[Ich No]],'STOCK SEALING'!E:E)))</f>
        <v/>
      </c>
      <c r="K425" s="170">
        <v>0</v>
      </c>
      <c r="L425" t="str">
        <f>IFERROR(Table2[[#This Row],[REST]]-Table2[[#This Row],[Result Scan]],"")</f>
        <v/>
      </c>
      <c r="M425" t="str">
        <f>IF(Table2[[#This Row],[Balance]]="","",IF(Table2[[#This Row],[Balance]]&gt;0,"Open","close"))</f>
        <v/>
      </c>
      <c r="N425" s="174" t="str">
        <f ca="1">IF(Q425=$R$1,Table2[[#This Row],[Status]],"")</f>
        <v/>
      </c>
      <c r="Q425" s="169" t="str">
        <f ca="1">IFERROR($Q$1-Table2[[#This Row],[Delivery Date]],"")</f>
        <v/>
      </c>
      <c r="S425" t="str">
        <f>IFERROR(VLOOKUP(Table2[[#This Row],[Customer Part No]],'ICH NO'!I:M,5,0),"")</f>
        <v/>
      </c>
      <c r="T425" t="str">
        <f>IF(AND(S425="ASSY",Table2[[#This Row],[Stock]]&gt;Table2[[#This Row],[REST]]),Table2[[#This Row],[REST]],Table2[[#This Row],[Stock]])</f>
        <v/>
      </c>
    </row>
    <row r="426" spans="1:20" x14ac:dyDescent="0.3">
      <c r="A426" s="170" t="str">
        <f>IF(Table2[[#This Row],[Customer Part No]]="","",ROW()-1)</f>
        <v/>
      </c>
      <c r="B426" s="170" t="str">
        <f>IF('ADM-PER LINE ITEM'!A427="","",'ADM-PER LINE ITEM'!A427)</f>
        <v/>
      </c>
      <c r="C426" s="171" t="str">
        <f>IF('ADM-PER LINE ITEM'!G427="","",'ADM-PER LINE ITEM'!G427)</f>
        <v/>
      </c>
      <c r="D426" s="170" t="str">
        <f>IF('ADM-PER LINE ITEM'!F427="","",'ADM-PER LINE ITEM'!F427)</f>
        <v/>
      </c>
      <c r="E426" s="203" t="str">
        <f>IF('ADM-PER LINE ITEM'!E427="","",'ADM-PER LINE ITEM'!E427)</f>
        <v/>
      </c>
      <c r="F426" s="31" t="str">
        <f>IF('ADM-PER LINE ITEM'!I427="","",'ADM-PER LINE ITEM'!I427)</f>
        <v/>
      </c>
      <c r="G426" s="172" t="str">
        <f>IF('ADM-PER LINE ITEM'!K427="","",'ADM-PER LINE ITEM'!K427)</f>
        <v/>
      </c>
      <c r="H426" s="170" t="str">
        <f>IF('ADM-PER LINE ITEM'!Q427="","",'ADM-PER LINE ITEM'!Q427)</f>
        <v/>
      </c>
      <c r="I426" s="170" t="str">
        <f>IF('ADM-PER LINE ITEM'!R427="","",'ADM-PER LINE ITEM'!R427)</f>
        <v/>
      </c>
      <c r="J426" s="174" t="str">
        <f>IF(Table2[[#This Row],[Ich No]]="","",(SUMIF('STOCK OES'!B:B,Table2[[#This Row],[Ich No]],'STOCK OES'!E:E)+SUMIF('STOCK SEALING'!B:B,Table2[[#This Row],[Ich No]],'STOCK SEALING'!E:E)))</f>
        <v/>
      </c>
      <c r="K426" s="170">
        <v>0</v>
      </c>
      <c r="L426" t="str">
        <f>IFERROR(Table2[[#This Row],[REST]]-Table2[[#This Row],[Result Scan]],"")</f>
        <v/>
      </c>
      <c r="M426" t="str">
        <f>IF(Table2[[#This Row],[Balance]]="","",IF(Table2[[#This Row],[Balance]]&gt;0,"Open","close"))</f>
        <v/>
      </c>
      <c r="N426" s="174" t="str">
        <f ca="1">IF(Q426=$R$1,Table2[[#This Row],[Status]],"")</f>
        <v/>
      </c>
      <c r="Q426" s="169" t="str">
        <f ca="1">IFERROR($Q$1-Table2[[#This Row],[Delivery Date]],"")</f>
        <v/>
      </c>
      <c r="S426" t="str">
        <f>IFERROR(VLOOKUP(Table2[[#This Row],[Customer Part No]],'ICH NO'!I:M,5,0),"")</f>
        <v/>
      </c>
      <c r="T426" t="str">
        <f>IF(AND(S426="ASSY",Table2[[#This Row],[Stock]]&gt;Table2[[#This Row],[REST]]),Table2[[#This Row],[REST]],Table2[[#This Row],[Stock]])</f>
        <v/>
      </c>
    </row>
    <row r="427" spans="1:20" x14ac:dyDescent="0.3">
      <c r="A427" s="170" t="str">
        <f>IF(Table2[[#This Row],[Customer Part No]]="","",ROW()-1)</f>
        <v/>
      </c>
      <c r="B427" s="170" t="str">
        <f>IF('ADM-PER LINE ITEM'!A428="","",'ADM-PER LINE ITEM'!A428)</f>
        <v/>
      </c>
      <c r="C427" s="171" t="str">
        <f>IF('ADM-PER LINE ITEM'!G428="","",'ADM-PER LINE ITEM'!G428)</f>
        <v/>
      </c>
      <c r="D427" s="170" t="str">
        <f>IF('ADM-PER LINE ITEM'!F428="","",'ADM-PER LINE ITEM'!F428)</f>
        <v/>
      </c>
      <c r="E427" s="203" t="str">
        <f>IF('ADM-PER LINE ITEM'!E428="","",'ADM-PER LINE ITEM'!E428)</f>
        <v/>
      </c>
      <c r="F427" s="31" t="str">
        <f>IF('ADM-PER LINE ITEM'!I428="","",'ADM-PER LINE ITEM'!I428)</f>
        <v/>
      </c>
      <c r="G427" s="172" t="str">
        <f>IF('ADM-PER LINE ITEM'!K428="","",'ADM-PER LINE ITEM'!K428)</f>
        <v/>
      </c>
      <c r="H427" s="170" t="str">
        <f>IF('ADM-PER LINE ITEM'!Q428="","",'ADM-PER LINE ITEM'!Q428)</f>
        <v/>
      </c>
      <c r="I427" s="170" t="str">
        <f>IF('ADM-PER LINE ITEM'!R428="","",'ADM-PER LINE ITEM'!R428)</f>
        <v/>
      </c>
      <c r="J427" s="174" t="str">
        <f>IF(Table2[[#This Row],[Ich No]]="","",(SUMIF('STOCK OES'!B:B,Table2[[#This Row],[Ich No]],'STOCK OES'!E:E)+SUMIF('STOCK SEALING'!B:B,Table2[[#This Row],[Ich No]],'STOCK SEALING'!E:E)))</f>
        <v/>
      </c>
      <c r="K427" s="170">
        <v>0</v>
      </c>
      <c r="L427" t="str">
        <f>IFERROR(Table2[[#This Row],[REST]]-Table2[[#This Row],[Result Scan]],"")</f>
        <v/>
      </c>
      <c r="M427" t="str">
        <f>IF(Table2[[#This Row],[Balance]]="","",IF(Table2[[#This Row],[Balance]]&gt;0,"Open","close"))</f>
        <v/>
      </c>
      <c r="N427" s="174" t="str">
        <f ca="1">IF(Q427=$R$1,Table2[[#This Row],[Status]],"")</f>
        <v/>
      </c>
      <c r="Q427" s="169" t="str">
        <f ca="1">IFERROR($Q$1-Table2[[#This Row],[Delivery Date]],"")</f>
        <v/>
      </c>
      <c r="S427" t="str">
        <f>IFERROR(VLOOKUP(Table2[[#This Row],[Customer Part No]],'ICH NO'!I:M,5,0),"")</f>
        <v/>
      </c>
      <c r="T427" t="str">
        <f>IF(AND(S427="ASSY",Table2[[#This Row],[Stock]]&gt;Table2[[#This Row],[REST]]),Table2[[#This Row],[REST]],Table2[[#This Row],[Stock]])</f>
        <v/>
      </c>
    </row>
    <row r="428" spans="1:20" x14ac:dyDescent="0.3">
      <c r="A428" s="170" t="str">
        <f>IF(Table2[[#This Row],[Customer Part No]]="","",ROW()-1)</f>
        <v/>
      </c>
      <c r="B428" s="170" t="str">
        <f>IF('ADM-PER LINE ITEM'!A429="","",'ADM-PER LINE ITEM'!A429)</f>
        <v/>
      </c>
      <c r="C428" s="171" t="str">
        <f>IF('ADM-PER LINE ITEM'!G429="","",'ADM-PER LINE ITEM'!G429)</f>
        <v/>
      </c>
      <c r="D428" s="170" t="str">
        <f>IF('ADM-PER LINE ITEM'!F429="","",'ADM-PER LINE ITEM'!F429)</f>
        <v/>
      </c>
      <c r="E428" s="203" t="str">
        <f>IF('ADM-PER LINE ITEM'!E429="","",'ADM-PER LINE ITEM'!E429)</f>
        <v/>
      </c>
      <c r="F428" s="31" t="str">
        <f>IF('ADM-PER LINE ITEM'!I429="","",'ADM-PER LINE ITEM'!I429)</f>
        <v/>
      </c>
      <c r="G428" s="172" t="str">
        <f>IF('ADM-PER LINE ITEM'!K429="","",'ADM-PER LINE ITEM'!K429)</f>
        <v/>
      </c>
      <c r="H428" s="170" t="str">
        <f>IF('ADM-PER LINE ITEM'!Q429="","",'ADM-PER LINE ITEM'!Q429)</f>
        <v/>
      </c>
      <c r="I428" s="170" t="str">
        <f>IF('ADM-PER LINE ITEM'!R429="","",'ADM-PER LINE ITEM'!R429)</f>
        <v/>
      </c>
      <c r="J428" s="174" t="str">
        <f>IF(Table2[[#This Row],[Ich No]]="","",(SUMIF('STOCK OES'!B:B,Table2[[#This Row],[Ich No]],'STOCK OES'!E:E)+SUMIF('STOCK SEALING'!B:B,Table2[[#This Row],[Ich No]],'STOCK SEALING'!E:E)))</f>
        <v/>
      </c>
      <c r="K428" s="170">
        <v>0</v>
      </c>
      <c r="L428" t="str">
        <f>IFERROR(Table2[[#This Row],[REST]]-Table2[[#This Row],[Result Scan]],"")</f>
        <v/>
      </c>
      <c r="M428" t="str">
        <f>IF(Table2[[#This Row],[Balance]]="","",IF(Table2[[#This Row],[Balance]]&gt;0,"Open","close"))</f>
        <v/>
      </c>
      <c r="N428" s="174" t="str">
        <f ca="1">IF(Q428=$R$1,Table2[[#This Row],[Status]],"")</f>
        <v/>
      </c>
      <c r="Q428" s="169" t="str">
        <f ca="1">IFERROR($Q$1-Table2[[#This Row],[Delivery Date]],"")</f>
        <v/>
      </c>
      <c r="S428" t="str">
        <f>IFERROR(VLOOKUP(Table2[[#This Row],[Customer Part No]],'ICH NO'!I:M,5,0),"")</f>
        <v/>
      </c>
      <c r="T428" t="str">
        <f>IF(AND(S428="ASSY",Table2[[#This Row],[Stock]]&gt;Table2[[#This Row],[REST]]),Table2[[#This Row],[REST]],Table2[[#This Row],[Stock]])</f>
        <v/>
      </c>
    </row>
    <row r="429" spans="1:20" x14ac:dyDescent="0.3">
      <c r="A429" s="170" t="str">
        <f>IF(Table2[[#This Row],[Customer Part No]]="","",ROW()-1)</f>
        <v/>
      </c>
      <c r="B429" s="170" t="str">
        <f>IF('ADM-PER LINE ITEM'!A430="","",'ADM-PER LINE ITEM'!A430)</f>
        <v/>
      </c>
      <c r="C429" s="171" t="str">
        <f>IF('ADM-PER LINE ITEM'!G430="","",'ADM-PER LINE ITEM'!G430)</f>
        <v/>
      </c>
      <c r="D429" s="170" t="str">
        <f>IF('ADM-PER LINE ITEM'!F430="","",'ADM-PER LINE ITEM'!F430)</f>
        <v/>
      </c>
      <c r="E429" s="203" t="str">
        <f>IF('ADM-PER LINE ITEM'!E430="","",'ADM-PER LINE ITEM'!E430)</f>
        <v/>
      </c>
      <c r="F429" s="31" t="str">
        <f>IF('ADM-PER LINE ITEM'!I430="","",'ADM-PER LINE ITEM'!I430)</f>
        <v/>
      </c>
      <c r="G429" s="172" t="str">
        <f>IF('ADM-PER LINE ITEM'!K430="","",'ADM-PER LINE ITEM'!K430)</f>
        <v/>
      </c>
      <c r="H429" s="170" t="str">
        <f>IF('ADM-PER LINE ITEM'!Q430="","",'ADM-PER LINE ITEM'!Q430)</f>
        <v/>
      </c>
      <c r="I429" s="170" t="str">
        <f>IF('ADM-PER LINE ITEM'!R430="","",'ADM-PER LINE ITEM'!R430)</f>
        <v/>
      </c>
      <c r="J429" s="174" t="str">
        <f>IF(Table2[[#This Row],[Ich No]]="","",(SUMIF('STOCK OES'!B:B,Table2[[#This Row],[Ich No]],'STOCK OES'!E:E)+SUMIF('STOCK SEALING'!B:B,Table2[[#This Row],[Ich No]],'STOCK SEALING'!E:E)))</f>
        <v/>
      </c>
      <c r="K429" s="170">
        <v>0</v>
      </c>
      <c r="L429" t="str">
        <f>IFERROR(Table2[[#This Row],[REST]]-Table2[[#This Row],[Result Scan]],"")</f>
        <v/>
      </c>
      <c r="M429" t="str">
        <f>IF(Table2[[#This Row],[Balance]]="","",IF(Table2[[#This Row],[Balance]]&gt;0,"Open","close"))</f>
        <v/>
      </c>
      <c r="N429" s="174" t="str">
        <f ca="1">IF(Q429=$R$1,Table2[[#This Row],[Status]],"")</f>
        <v/>
      </c>
      <c r="Q429" s="169" t="str">
        <f ca="1">IFERROR($Q$1-Table2[[#This Row],[Delivery Date]],"")</f>
        <v/>
      </c>
      <c r="S429" t="str">
        <f>IFERROR(VLOOKUP(Table2[[#This Row],[Customer Part No]],'ICH NO'!I:M,5,0),"")</f>
        <v/>
      </c>
      <c r="T429" t="str">
        <f>IF(AND(S429="ASSY",Table2[[#This Row],[Stock]]&gt;Table2[[#This Row],[REST]]),Table2[[#This Row],[REST]],Table2[[#This Row],[Stock]])</f>
        <v/>
      </c>
    </row>
    <row r="430" spans="1:20" x14ac:dyDescent="0.3">
      <c r="A430" s="170" t="str">
        <f>IF(Table2[[#This Row],[Customer Part No]]="","",ROW()-1)</f>
        <v/>
      </c>
      <c r="B430" s="170" t="str">
        <f>IF('ADM-PER LINE ITEM'!A431="","",'ADM-PER LINE ITEM'!A431)</f>
        <v/>
      </c>
      <c r="C430" s="171" t="str">
        <f>IF('ADM-PER LINE ITEM'!G431="","",'ADM-PER LINE ITEM'!G431)</f>
        <v/>
      </c>
      <c r="D430" s="170" t="str">
        <f>IF('ADM-PER LINE ITEM'!F431="","",'ADM-PER LINE ITEM'!F431)</f>
        <v/>
      </c>
      <c r="E430" s="203" t="str">
        <f>IF('ADM-PER LINE ITEM'!E431="","",'ADM-PER LINE ITEM'!E431)</f>
        <v/>
      </c>
      <c r="F430" s="31" t="str">
        <f>IF('ADM-PER LINE ITEM'!I431="","",'ADM-PER LINE ITEM'!I431)</f>
        <v/>
      </c>
      <c r="G430" s="172" t="str">
        <f>IF('ADM-PER LINE ITEM'!K431="","",'ADM-PER LINE ITEM'!K431)</f>
        <v/>
      </c>
      <c r="H430" s="170" t="str">
        <f>IF('ADM-PER LINE ITEM'!Q431="","",'ADM-PER LINE ITEM'!Q431)</f>
        <v/>
      </c>
      <c r="I430" s="170" t="str">
        <f>IF('ADM-PER LINE ITEM'!R431="","",'ADM-PER LINE ITEM'!R431)</f>
        <v/>
      </c>
      <c r="J430" s="174" t="str">
        <f>IF(Table2[[#This Row],[Ich No]]="","",(SUMIF('STOCK OES'!B:B,Table2[[#This Row],[Ich No]],'STOCK OES'!E:E)+SUMIF('STOCK SEALING'!B:B,Table2[[#This Row],[Ich No]],'STOCK SEALING'!E:E)))</f>
        <v/>
      </c>
      <c r="K430" s="170">
        <v>0</v>
      </c>
      <c r="L430" t="str">
        <f>IFERROR(Table2[[#This Row],[REST]]-Table2[[#This Row],[Result Scan]],"")</f>
        <v/>
      </c>
      <c r="M430" t="str">
        <f>IF(Table2[[#This Row],[Balance]]="","",IF(Table2[[#This Row],[Balance]]&gt;0,"Open","close"))</f>
        <v/>
      </c>
      <c r="N430" s="174" t="str">
        <f ca="1">IF(Q430=$R$1,Table2[[#This Row],[Status]],"")</f>
        <v/>
      </c>
      <c r="Q430" s="169" t="str">
        <f ca="1">IFERROR($Q$1-Table2[[#This Row],[Delivery Date]],"")</f>
        <v/>
      </c>
      <c r="S430" t="str">
        <f>IFERROR(VLOOKUP(Table2[[#This Row],[Customer Part No]],'ICH NO'!I:M,5,0),"")</f>
        <v/>
      </c>
      <c r="T430" t="str">
        <f>IF(AND(S430="ASSY",Table2[[#This Row],[Stock]]&gt;Table2[[#This Row],[REST]]),Table2[[#This Row],[REST]],Table2[[#This Row],[Stock]])</f>
        <v/>
      </c>
    </row>
    <row r="431" spans="1:20" x14ac:dyDescent="0.3">
      <c r="A431" s="170" t="str">
        <f>IF(Table2[[#This Row],[Customer Part No]]="","",ROW()-1)</f>
        <v/>
      </c>
      <c r="B431" s="170" t="str">
        <f>IF('ADM-PER LINE ITEM'!A432="","",'ADM-PER LINE ITEM'!A432)</f>
        <v/>
      </c>
      <c r="C431" s="171" t="str">
        <f>IF('ADM-PER LINE ITEM'!G432="","",'ADM-PER LINE ITEM'!G432)</f>
        <v/>
      </c>
      <c r="D431" s="170" t="str">
        <f>IF('ADM-PER LINE ITEM'!F432="","",'ADM-PER LINE ITEM'!F432)</f>
        <v/>
      </c>
      <c r="E431" s="203" t="str">
        <f>IF('ADM-PER LINE ITEM'!E432="","",'ADM-PER LINE ITEM'!E432)</f>
        <v/>
      </c>
      <c r="F431" s="31" t="str">
        <f>IF('ADM-PER LINE ITEM'!I432="","",'ADM-PER LINE ITEM'!I432)</f>
        <v/>
      </c>
      <c r="G431" s="172" t="str">
        <f>IF('ADM-PER LINE ITEM'!K432="","",'ADM-PER LINE ITEM'!K432)</f>
        <v/>
      </c>
      <c r="H431" s="170" t="str">
        <f>IF('ADM-PER LINE ITEM'!Q432="","",'ADM-PER LINE ITEM'!Q432)</f>
        <v/>
      </c>
      <c r="I431" s="170" t="str">
        <f>IF('ADM-PER LINE ITEM'!R432="","",'ADM-PER LINE ITEM'!R432)</f>
        <v/>
      </c>
      <c r="J431" s="174" t="str">
        <f>IF(Table2[[#This Row],[Ich No]]="","",(SUMIF('STOCK OES'!B:B,Table2[[#This Row],[Ich No]],'STOCK OES'!E:E)+SUMIF('STOCK SEALING'!B:B,Table2[[#This Row],[Ich No]],'STOCK SEALING'!E:E)))</f>
        <v/>
      </c>
      <c r="K431" s="170">
        <v>0</v>
      </c>
      <c r="L431" t="str">
        <f>IFERROR(Table2[[#This Row],[REST]]-Table2[[#This Row],[Result Scan]],"")</f>
        <v/>
      </c>
      <c r="M431" t="str">
        <f>IF(Table2[[#This Row],[Balance]]="","",IF(Table2[[#This Row],[Balance]]&gt;0,"Open","close"))</f>
        <v/>
      </c>
      <c r="N431" s="174" t="str">
        <f ca="1">IF(Q431=$R$1,Table2[[#This Row],[Status]],"")</f>
        <v/>
      </c>
      <c r="Q431" s="169" t="str">
        <f ca="1">IFERROR($Q$1-Table2[[#This Row],[Delivery Date]],"")</f>
        <v/>
      </c>
      <c r="S431" t="str">
        <f>IFERROR(VLOOKUP(Table2[[#This Row],[Customer Part No]],'ICH NO'!I:M,5,0),"")</f>
        <v/>
      </c>
      <c r="T431" t="str">
        <f>IF(AND(S431="ASSY",Table2[[#This Row],[Stock]]&gt;Table2[[#This Row],[REST]]),Table2[[#This Row],[REST]],Table2[[#This Row],[Stock]])</f>
        <v/>
      </c>
    </row>
    <row r="432" spans="1:20" x14ac:dyDescent="0.3">
      <c r="A432" s="170" t="str">
        <f>IF(Table2[[#This Row],[Customer Part No]]="","",ROW()-1)</f>
        <v/>
      </c>
      <c r="B432" s="170" t="str">
        <f>IF('ADM-PER LINE ITEM'!A433="","",'ADM-PER LINE ITEM'!A433)</f>
        <v/>
      </c>
      <c r="C432" s="171" t="str">
        <f>IF('ADM-PER LINE ITEM'!G433="","",'ADM-PER LINE ITEM'!G433)</f>
        <v/>
      </c>
      <c r="D432" s="170" t="str">
        <f>IF('ADM-PER LINE ITEM'!F433="","",'ADM-PER LINE ITEM'!F433)</f>
        <v/>
      </c>
      <c r="E432" s="203" t="str">
        <f>IF('ADM-PER LINE ITEM'!E433="","",'ADM-PER LINE ITEM'!E433)</f>
        <v/>
      </c>
      <c r="F432" s="31" t="str">
        <f>IF('ADM-PER LINE ITEM'!I433="","",'ADM-PER LINE ITEM'!I433)</f>
        <v/>
      </c>
      <c r="G432" s="172" t="str">
        <f>IF('ADM-PER LINE ITEM'!K433="","",'ADM-PER LINE ITEM'!K433)</f>
        <v/>
      </c>
      <c r="H432" s="170" t="str">
        <f>IF('ADM-PER LINE ITEM'!Q433="","",'ADM-PER LINE ITEM'!Q433)</f>
        <v/>
      </c>
      <c r="I432" s="170" t="str">
        <f>IF('ADM-PER LINE ITEM'!R433="","",'ADM-PER LINE ITEM'!R433)</f>
        <v/>
      </c>
      <c r="J432" s="174" t="str">
        <f>IF(Table2[[#This Row],[Ich No]]="","",(SUMIF('STOCK OES'!B:B,Table2[[#This Row],[Ich No]],'STOCK OES'!E:E)+SUMIF('STOCK SEALING'!B:B,Table2[[#This Row],[Ich No]],'STOCK SEALING'!E:E)))</f>
        <v/>
      </c>
      <c r="K432" s="170">
        <v>0</v>
      </c>
      <c r="L432" t="str">
        <f>IFERROR(Table2[[#This Row],[REST]]-Table2[[#This Row],[Result Scan]],"")</f>
        <v/>
      </c>
      <c r="M432" t="str">
        <f>IF(Table2[[#This Row],[Balance]]="","",IF(Table2[[#This Row],[Balance]]&gt;0,"Open","close"))</f>
        <v/>
      </c>
      <c r="N432" s="174" t="str">
        <f ca="1">IF(Q432=$R$1,Table2[[#This Row],[Status]],"")</f>
        <v/>
      </c>
      <c r="Q432" s="169" t="str">
        <f ca="1">IFERROR($Q$1-Table2[[#This Row],[Delivery Date]],"")</f>
        <v/>
      </c>
      <c r="S432" t="str">
        <f>IFERROR(VLOOKUP(Table2[[#This Row],[Customer Part No]],'ICH NO'!I:M,5,0),"")</f>
        <v/>
      </c>
      <c r="T432" t="str">
        <f>IF(AND(S432="ASSY",Table2[[#This Row],[Stock]]&gt;Table2[[#This Row],[REST]]),Table2[[#This Row],[REST]],Table2[[#This Row],[Stock]])</f>
        <v/>
      </c>
    </row>
    <row r="433" spans="1:20" x14ac:dyDescent="0.3">
      <c r="A433" s="170" t="str">
        <f>IF(Table2[[#This Row],[Customer Part No]]="","",ROW()-1)</f>
        <v/>
      </c>
      <c r="B433" s="170" t="str">
        <f>IF('ADM-PER LINE ITEM'!A434="","",'ADM-PER LINE ITEM'!A434)</f>
        <v/>
      </c>
      <c r="C433" s="171" t="str">
        <f>IF('ADM-PER LINE ITEM'!G434="","",'ADM-PER LINE ITEM'!G434)</f>
        <v/>
      </c>
      <c r="D433" s="170" t="str">
        <f>IF('ADM-PER LINE ITEM'!F434="","",'ADM-PER LINE ITEM'!F434)</f>
        <v/>
      </c>
      <c r="E433" s="203" t="str">
        <f>IF('ADM-PER LINE ITEM'!E434="","",'ADM-PER LINE ITEM'!E434)</f>
        <v/>
      </c>
      <c r="F433" s="31" t="str">
        <f>IF('ADM-PER LINE ITEM'!I434="","",'ADM-PER LINE ITEM'!I434)</f>
        <v/>
      </c>
      <c r="G433" s="172" t="str">
        <f>IF('ADM-PER LINE ITEM'!K434="","",'ADM-PER LINE ITEM'!K434)</f>
        <v/>
      </c>
      <c r="H433" s="170" t="str">
        <f>IF('ADM-PER LINE ITEM'!Q434="","",'ADM-PER LINE ITEM'!Q434)</f>
        <v/>
      </c>
      <c r="I433" s="170" t="str">
        <f>IF('ADM-PER LINE ITEM'!R434="","",'ADM-PER LINE ITEM'!R434)</f>
        <v/>
      </c>
      <c r="J433" s="174" t="str">
        <f>IF(Table2[[#This Row],[Ich No]]="","",(SUMIF('STOCK OES'!B:B,Table2[[#This Row],[Ich No]],'STOCK OES'!E:E)+SUMIF('STOCK SEALING'!B:B,Table2[[#This Row],[Ich No]],'STOCK SEALING'!E:E)))</f>
        <v/>
      </c>
      <c r="K433" s="170">
        <v>0</v>
      </c>
      <c r="L433" t="str">
        <f>IFERROR(Table2[[#This Row],[REST]]-Table2[[#This Row],[Result Scan]],"")</f>
        <v/>
      </c>
      <c r="M433" t="str">
        <f>IF(Table2[[#This Row],[Balance]]="","",IF(Table2[[#This Row],[Balance]]&gt;0,"Open","close"))</f>
        <v/>
      </c>
      <c r="N433" s="174" t="str">
        <f ca="1">IF(Q433=$R$1,Table2[[#This Row],[Status]],"")</f>
        <v/>
      </c>
      <c r="Q433" s="169" t="str">
        <f ca="1">IFERROR($Q$1-Table2[[#This Row],[Delivery Date]],"")</f>
        <v/>
      </c>
      <c r="S433" t="str">
        <f>IFERROR(VLOOKUP(Table2[[#This Row],[Customer Part No]],'ICH NO'!I:M,5,0),"")</f>
        <v/>
      </c>
      <c r="T433" t="str">
        <f>IF(AND(S433="ASSY",Table2[[#This Row],[Stock]]&gt;Table2[[#This Row],[REST]]),Table2[[#This Row],[REST]],Table2[[#This Row],[Stock]])</f>
        <v/>
      </c>
    </row>
    <row r="434" spans="1:20" x14ac:dyDescent="0.3">
      <c r="A434" s="170" t="str">
        <f>IF(Table2[[#This Row],[Customer Part No]]="","",ROW()-1)</f>
        <v/>
      </c>
      <c r="B434" s="170" t="str">
        <f>IF('ADM-PER LINE ITEM'!A435="","",'ADM-PER LINE ITEM'!A435)</f>
        <v/>
      </c>
      <c r="C434" s="171" t="str">
        <f>IF('ADM-PER LINE ITEM'!G435="","",'ADM-PER LINE ITEM'!G435)</f>
        <v/>
      </c>
      <c r="D434" s="170" t="str">
        <f>IF('ADM-PER LINE ITEM'!F435="","",'ADM-PER LINE ITEM'!F435)</f>
        <v/>
      </c>
      <c r="E434" s="203" t="str">
        <f>IF('ADM-PER LINE ITEM'!E435="","",'ADM-PER LINE ITEM'!E435)</f>
        <v/>
      </c>
      <c r="F434" s="31" t="str">
        <f>IF('ADM-PER LINE ITEM'!I435="","",'ADM-PER LINE ITEM'!I435)</f>
        <v/>
      </c>
      <c r="G434" s="172" t="str">
        <f>IF('ADM-PER LINE ITEM'!K435="","",'ADM-PER LINE ITEM'!K435)</f>
        <v/>
      </c>
      <c r="H434" s="170" t="str">
        <f>IF('ADM-PER LINE ITEM'!Q435="","",'ADM-PER LINE ITEM'!Q435)</f>
        <v/>
      </c>
      <c r="I434" s="170" t="str">
        <f>IF('ADM-PER LINE ITEM'!R435="","",'ADM-PER LINE ITEM'!R435)</f>
        <v/>
      </c>
      <c r="J434" s="174" t="str">
        <f>IF(Table2[[#This Row],[Ich No]]="","",(SUMIF('STOCK OES'!B:B,Table2[[#This Row],[Ich No]],'STOCK OES'!E:E)+SUMIF('STOCK SEALING'!B:B,Table2[[#This Row],[Ich No]],'STOCK SEALING'!E:E)))</f>
        <v/>
      </c>
      <c r="K434" s="170">
        <v>0</v>
      </c>
      <c r="L434" t="str">
        <f>IFERROR(Table2[[#This Row],[REST]]-Table2[[#This Row],[Result Scan]],"")</f>
        <v/>
      </c>
      <c r="M434" t="str">
        <f>IF(Table2[[#This Row],[Balance]]="","",IF(Table2[[#This Row],[Balance]]&gt;0,"Open","close"))</f>
        <v/>
      </c>
      <c r="N434" s="174" t="str">
        <f ca="1">IF(Q434=$R$1,Table2[[#This Row],[Status]],"")</f>
        <v/>
      </c>
      <c r="Q434" s="169" t="str">
        <f ca="1">IFERROR($Q$1-Table2[[#This Row],[Delivery Date]],"")</f>
        <v/>
      </c>
      <c r="S434" t="str">
        <f>IFERROR(VLOOKUP(Table2[[#This Row],[Customer Part No]],'ICH NO'!I:M,5,0),"")</f>
        <v/>
      </c>
      <c r="T434" t="str">
        <f>IF(AND(S434="ASSY",Table2[[#This Row],[Stock]]&gt;Table2[[#This Row],[REST]]),Table2[[#This Row],[REST]],Table2[[#This Row],[Stock]])</f>
        <v/>
      </c>
    </row>
    <row r="435" spans="1:20" x14ac:dyDescent="0.3">
      <c r="A435" s="170" t="str">
        <f>IF(Table2[[#This Row],[Customer Part No]]="","",ROW()-1)</f>
        <v/>
      </c>
      <c r="B435" s="170" t="str">
        <f>IF('ADM-PER LINE ITEM'!A436="","",'ADM-PER LINE ITEM'!A436)</f>
        <v/>
      </c>
      <c r="C435" s="171" t="str">
        <f>IF('ADM-PER LINE ITEM'!G436="","",'ADM-PER LINE ITEM'!G436)</f>
        <v/>
      </c>
      <c r="D435" s="170" t="str">
        <f>IF('ADM-PER LINE ITEM'!F436="","",'ADM-PER LINE ITEM'!F436)</f>
        <v/>
      </c>
      <c r="E435" s="203" t="str">
        <f>IF('ADM-PER LINE ITEM'!E436="","",'ADM-PER LINE ITEM'!E436)</f>
        <v/>
      </c>
      <c r="F435" s="31" t="str">
        <f>IF('ADM-PER LINE ITEM'!I436="","",'ADM-PER LINE ITEM'!I436)</f>
        <v/>
      </c>
      <c r="G435" s="172" t="str">
        <f>IF('ADM-PER LINE ITEM'!K436="","",'ADM-PER LINE ITEM'!K436)</f>
        <v/>
      </c>
      <c r="H435" s="170" t="str">
        <f>IF('ADM-PER LINE ITEM'!Q436="","",'ADM-PER LINE ITEM'!Q436)</f>
        <v/>
      </c>
      <c r="I435" s="170" t="str">
        <f>IF('ADM-PER LINE ITEM'!R436="","",'ADM-PER LINE ITEM'!R436)</f>
        <v/>
      </c>
      <c r="J435" s="174" t="str">
        <f>IF(Table2[[#This Row],[Ich No]]="","",(SUMIF('STOCK OES'!B:B,Table2[[#This Row],[Ich No]],'STOCK OES'!E:E)+SUMIF('STOCK SEALING'!B:B,Table2[[#This Row],[Ich No]],'STOCK SEALING'!E:E)))</f>
        <v/>
      </c>
      <c r="K435" s="170">
        <v>0</v>
      </c>
      <c r="L435" t="str">
        <f>IFERROR(Table2[[#This Row],[REST]]-Table2[[#This Row],[Result Scan]],"")</f>
        <v/>
      </c>
      <c r="M435" t="str">
        <f>IF(Table2[[#This Row],[Balance]]="","",IF(Table2[[#This Row],[Balance]]&gt;0,"Open","close"))</f>
        <v/>
      </c>
      <c r="N435" s="174" t="str">
        <f ca="1">IF(Q435=$R$1,Table2[[#This Row],[Status]],"")</f>
        <v/>
      </c>
      <c r="Q435" s="169" t="str">
        <f ca="1">IFERROR($Q$1-Table2[[#This Row],[Delivery Date]],"")</f>
        <v/>
      </c>
      <c r="S435" t="str">
        <f>IFERROR(VLOOKUP(Table2[[#This Row],[Customer Part No]],'ICH NO'!I:M,5,0),"")</f>
        <v/>
      </c>
      <c r="T435" t="str">
        <f>IF(AND(S435="ASSY",Table2[[#This Row],[Stock]]&gt;Table2[[#This Row],[REST]]),Table2[[#This Row],[REST]],Table2[[#This Row],[Stock]])</f>
        <v/>
      </c>
    </row>
    <row r="436" spans="1:20" x14ac:dyDescent="0.3">
      <c r="A436" s="170" t="str">
        <f>IF(Table2[[#This Row],[Customer Part No]]="","",ROW()-1)</f>
        <v/>
      </c>
      <c r="B436" s="170" t="str">
        <f>IF('ADM-PER LINE ITEM'!A437="","",'ADM-PER LINE ITEM'!A437)</f>
        <v/>
      </c>
      <c r="C436" s="171" t="str">
        <f>IF('ADM-PER LINE ITEM'!G437="","",'ADM-PER LINE ITEM'!G437)</f>
        <v/>
      </c>
      <c r="D436" s="170" t="str">
        <f>IF('ADM-PER LINE ITEM'!F437="","",'ADM-PER LINE ITEM'!F437)</f>
        <v/>
      </c>
      <c r="E436" s="203" t="str">
        <f>IF('ADM-PER LINE ITEM'!E437="","",'ADM-PER LINE ITEM'!E437)</f>
        <v/>
      </c>
      <c r="F436" s="31" t="str">
        <f>IF('ADM-PER LINE ITEM'!I437="","",'ADM-PER LINE ITEM'!I437)</f>
        <v/>
      </c>
      <c r="G436" s="172" t="str">
        <f>IF('ADM-PER LINE ITEM'!K437="","",'ADM-PER LINE ITEM'!K437)</f>
        <v/>
      </c>
      <c r="H436" s="170" t="str">
        <f>IF('ADM-PER LINE ITEM'!Q437="","",'ADM-PER LINE ITEM'!Q437)</f>
        <v/>
      </c>
      <c r="I436" s="170" t="str">
        <f>IF('ADM-PER LINE ITEM'!R437="","",'ADM-PER LINE ITEM'!R437)</f>
        <v/>
      </c>
      <c r="J436" s="174" t="str">
        <f>IF(Table2[[#This Row],[Ich No]]="","",(SUMIF('STOCK OES'!B:B,Table2[[#This Row],[Ich No]],'STOCK OES'!E:E)+SUMIF('STOCK SEALING'!B:B,Table2[[#This Row],[Ich No]],'STOCK SEALING'!E:E)))</f>
        <v/>
      </c>
      <c r="K436" s="170">
        <v>0</v>
      </c>
      <c r="L436" t="str">
        <f>IFERROR(Table2[[#This Row],[REST]]-Table2[[#This Row],[Result Scan]],"")</f>
        <v/>
      </c>
      <c r="M436" t="str">
        <f>IF(Table2[[#This Row],[Balance]]="","",IF(Table2[[#This Row],[Balance]]&gt;0,"Open","close"))</f>
        <v/>
      </c>
      <c r="N436" s="174" t="str">
        <f ca="1">IF(Q436=$R$1,Table2[[#This Row],[Status]],"")</f>
        <v/>
      </c>
      <c r="Q436" s="169" t="str">
        <f ca="1">IFERROR($Q$1-Table2[[#This Row],[Delivery Date]],"")</f>
        <v/>
      </c>
      <c r="S436" t="str">
        <f>IFERROR(VLOOKUP(Table2[[#This Row],[Customer Part No]],'ICH NO'!I:M,5,0),"")</f>
        <v/>
      </c>
      <c r="T436" t="str">
        <f>IF(AND(S436="ASSY",Table2[[#This Row],[Stock]]&gt;Table2[[#This Row],[REST]]),Table2[[#This Row],[REST]],Table2[[#This Row],[Stock]])</f>
        <v/>
      </c>
    </row>
    <row r="437" spans="1:20" x14ac:dyDescent="0.3">
      <c r="A437" s="170" t="str">
        <f>IF(Table2[[#This Row],[Customer Part No]]="","",ROW()-1)</f>
        <v/>
      </c>
      <c r="B437" s="170" t="str">
        <f>IF('ADM-PER LINE ITEM'!A438="","",'ADM-PER LINE ITEM'!A438)</f>
        <v/>
      </c>
      <c r="C437" s="171" t="str">
        <f>IF('ADM-PER LINE ITEM'!G438="","",'ADM-PER LINE ITEM'!G438)</f>
        <v/>
      </c>
      <c r="D437" s="170" t="str">
        <f>IF('ADM-PER LINE ITEM'!F438="","",'ADM-PER LINE ITEM'!F438)</f>
        <v/>
      </c>
      <c r="E437" s="203" t="str">
        <f>IF('ADM-PER LINE ITEM'!E438="","",'ADM-PER LINE ITEM'!E438)</f>
        <v/>
      </c>
      <c r="F437" s="31" t="str">
        <f>IF('ADM-PER LINE ITEM'!I438="","",'ADM-PER LINE ITEM'!I438)</f>
        <v/>
      </c>
      <c r="G437" s="172" t="str">
        <f>IF('ADM-PER LINE ITEM'!K438="","",'ADM-PER LINE ITEM'!K438)</f>
        <v/>
      </c>
      <c r="H437" s="170" t="str">
        <f>IF('ADM-PER LINE ITEM'!Q438="","",'ADM-PER LINE ITEM'!Q438)</f>
        <v/>
      </c>
      <c r="I437" s="170" t="str">
        <f>IF('ADM-PER LINE ITEM'!R438="","",'ADM-PER LINE ITEM'!R438)</f>
        <v/>
      </c>
      <c r="J437" s="174" t="str">
        <f>IF(Table2[[#This Row],[Ich No]]="","",(SUMIF('STOCK OES'!B:B,Table2[[#This Row],[Ich No]],'STOCK OES'!E:E)+SUMIF('STOCK SEALING'!B:B,Table2[[#This Row],[Ich No]],'STOCK SEALING'!E:E)))</f>
        <v/>
      </c>
      <c r="K437" s="170">
        <v>0</v>
      </c>
      <c r="L437" t="str">
        <f>IFERROR(Table2[[#This Row],[REST]]-Table2[[#This Row],[Result Scan]],"")</f>
        <v/>
      </c>
      <c r="M437" t="str">
        <f>IF(Table2[[#This Row],[Balance]]="","",IF(Table2[[#This Row],[Balance]]&gt;0,"Open","close"))</f>
        <v/>
      </c>
      <c r="N437" s="174" t="str">
        <f ca="1">IF(Q437=$R$1,Table2[[#This Row],[Status]],"")</f>
        <v/>
      </c>
      <c r="Q437" s="169" t="str">
        <f ca="1">IFERROR($Q$1-Table2[[#This Row],[Delivery Date]],"")</f>
        <v/>
      </c>
      <c r="S437" t="str">
        <f>IFERROR(VLOOKUP(Table2[[#This Row],[Customer Part No]],'ICH NO'!I:M,5,0),"")</f>
        <v/>
      </c>
      <c r="T437" t="str">
        <f>IF(AND(S437="ASSY",Table2[[#This Row],[Stock]]&gt;Table2[[#This Row],[REST]]),Table2[[#This Row],[REST]],Table2[[#This Row],[Stock]])</f>
        <v/>
      </c>
    </row>
    <row r="438" spans="1:20" x14ac:dyDescent="0.3">
      <c r="A438" s="170" t="str">
        <f>IF(Table2[[#This Row],[Customer Part No]]="","",ROW()-1)</f>
        <v/>
      </c>
      <c r="B438" s="170" t="str">
        <f>IF('ADM-PER LINE ITEM'!A439="","",'ADM-PER LINE ITEM'!A439)</f>
        <v/>
      </c>
      <c r="C438" s="171" t="str">
        <f>IF('ADM-PER LINE ITEM'!G439="","",'ADM-PER LINE ITEM'!G439)</f>
        <v/>
      </c>
      <c r="D438" s="170" t="str">
        <f>IF('ADM-PER LINE ITEM'!F439="","",'ADM-PER LINE ITEM'!F439)</f>
        <v/>
      </c>
      <c r="E438" s="203" t="str">
        <f>IF('ADM-PER LINE ITEM'!E439="","",'ADM-PER LINE ITEM'!E439)</f>
        <v/>
      </c>
      <c r="F438" s="31" t="str">
        <f>IF('ADM-PER LINE ITEM'!I439="","",'ADM-PER LINE ITEM'!I439)</f>
        <v/>
      </c>
      <c r="G438" s="172" t="str">
        <f>IF('ADM-PER LINE ITEM'!K439="","",'ADM-PER LINE ITEM'!K439)</f>
        <v/>
      </c>
      <c r="H438" s="170" t="str">
        <f>IF('ADM-PER LINE ITEM'!Q439="","",'ADM-PER LINE ITEM'!Q439)</f>
        <v/>
      </c>
      <c r="I438" s="170" t="str">
        <f>IF('ADM-PER LINE ITEM'!R439="","",'ADM-PER LINE ITEM'!R439)</f>
        <v/>
      </c>
      <c r="J438" s="174" t="str">
        <f>IF(Table2[[#This Row],[Ich No]]="","",(SUMIF('STOCK OES'!B:B,Table2[[#This Row],[Ich No]],'STOCK OES'!E:E)+SUMIF('STOCK SEALING'!B:B,Table2[[#This Row],[Ich No]],'STOCK SEALING'!E:E)))</f>
        <v/>
      </c>
      <c r="K438" s="170">
        <v>0</v>
      </c>
      <c r="L438" t="str">
        <f>IFERROR(Table2[[#This Row],[REST]]-Table2[[#This Row],[Result Scan]],"")</f>
        <v/>
      </c>
      <c r="M438" t="str">
        <f>IF(Table2[[#This Row],[Balance]]="","",IF(Table2[[#This Row],[Balance]]&gt;0,"Open","close"))</f>
        <v/>
      </c>
      <c r="N438" s="174" t="str">
        <f ca="1">IF(Q438=$R$1,Table2[[#This Row],[Status]],"")</f>
        <v/>
      </c>
      <c r="Q438" s="169" t="str">
        <f ca="1">IFERROR($Q$1-Table2[[#This Row],[Delivery Date]],"")</f>
        <v/>
      </c>
      <c r="S438" t="str">
        <f>IFERROR(VLOOKUP(Table2[[#This Row],[Customer Part No]],'ICH NO'!I:M,5,0),"")</f>
        <v/>
      </c>
      <c r="T438" t="str">
        <f>IF(AND(S438="ASSY",Table2[[#This Row],[Stock]]&gt;Table2[[#This Row],[REST]]),Table2[[#This Row],[REST]],Table2[[#This Row],[Stock]])</f>
        <v/>
      </c>
    </row>
    <row r="439" spans="1:20" x14ac:dyDescent="0.3">
      <c r="A439" s="170" t="str">
        <f>IF(Table2[[#This Row],[Customer Part No]]="","",ROW()-1)</f>
        <v/>
      </c>
      <c r="B439" s="170" t="str">
        <f>IF('ADM-PER LINE ITEM'!A440="","",'ADM-PER LINE ITEM'!A440)</f>
        <v/>
      </c>
      <c r="C439" s="171" t="str">
        <f>IF('ADM-PER LINE ITEM'!G440="","",'ADM-PER LINE ITEM'!G440)</f>
        <v/>
      </c>
      <c r="D439" s="170" t="str">
        <f>IF('ADM-PER LINE ITEM'!F440="","",'ADM-PER LINE ITEM'!F440)</f>
        <v/>
      </c>
      <c r="E439" s="203" t="str">
        <f>IF('ADM-PER LINE ITEM'!E440="","",'ADM-PER LINE ITEM'!E440)</f>
        <v/>
      </c>
      <c r="F439" s="31" t="str">
        <f>IF('ADM-PER LINE ITEM'!I440="","",'ADM-PER LINE ITEM'!I440)</f>
        <v/>
      </c>
      <c r="G439" s="172" t="str">
        <f>IF('ADM-PER LINE ITEM'!K440="","",'ADM-PER LINE ITEM'!K440)</f>
        <v/>
      </c>
      <c r="H439" s="170" t="str">
        <f>IF('ADM-PER LINE ITEM'!Q440="","",'ADM-PER LINE ITEM'!Q440)</f>
        <v/>
      </c>
      <c r="I439" s="170" t="str">
        <f>IF('ADM-PER LINE ITEM'!R440="","",'ADM-PER LINE ITEM'!R440)</f>
        <v/>
      </c>
      <c r="J439" s="174" t="str">
        <f>IF(Table2[[#This Row],[Ich No]]="","",(SUMIF('STOCK OES'!B:B,Table2[[#This Row],[Ich No]],'STOCK OES'!E:E)+SUMIF('STOCK SEALING'!B:B,Table2[[#This Row],[Ich No]],'STOCK SEALING'!E:E)))</f>
        <v/>
      </c>
      <c r="K439" s="170">
        <v>0</v>
      </c>
      <c r="L439" t="str">
        <f>IFERROR(Table2[[#This Row],[REST]]-Table2[[#This Row],[Result Scan]],"")</f>
        <v/>
      </c>
      <c r="M439" t="str">
        <f>IF(Table2[[#This Row],[Balance]]="","",IF(Table2[[#This Row],[Balance]]&gt;0,"Open","close"))</f>
        <v/>
      </c>
      <c r="N439" s="174" t="str">
        <f ca="1">IF(Q439=$R$1,Table2[[#This Row],[Status]],"")</f>
        <v/>
      </c>
      <c r="Q439" s="169" t="str">
        <f ca="1">IFERROR($Q$1-Table2[[#This Row],[Delivery Date]],"")</f>
        <v/>
      </c>
      <c r="S439" t="str">
        <f>IFERROR(VLOOKUP(Table2[[#This Row],[Customer Part No]],'ICH NO'!I:M,5,0),"")</f>
        <v/>
      </c>
      <c r="T439" t="str">
        <f>IF(AND(S439="ASSY",Table2[[#This Row],[Stock]]&gt;Table2[[#This Row],[REST]]),Table2[[#This Row],[REST]],Table2[[#This Row],[Stock]])</f>
        <v/>
      </c>
    </row>
    <row r="440" spans="1:20" x14ac:dyDescent="0.3">
      <c r="A440" s="170" t="str">
        <f>IF(Table2[[#This Row],[Customer Part No]]="","",ROW()-1)</f>
        <v/>
      </c>
      <c r="B440" s="170" t="str">
        <f>IF('ADM-PER LINE ITEM'!A441="","",'ADM-PER LINE ITEM'!A441)</f>
        <v/>
      </c>
      <c r="C440" s="171" t="str">
        <f>IF('ADM-PER LINE ITEM'!G441="","",'ADM-PER LINE ITEM'!G441)</f>
        <v/>
      </c>
      <c r="D440" s="170" t="str">
        <f>IF('ADM-PER LINE ITEM'!F441="","",'ADM-PER LINE ITEM'!F441)</f>
        <v/>
      </c>
      <c r="E440" s="203" t="str">
        <f>IF('ADM-PER LINE ITEM'!E441="","",'ADM-PER LINE ITEM'!E441)</f>
        <v/>
      </c>
      <c r="F440" s="31" t="str">
        <f>IF('ADM-PER LINE ITEM'!I441="","",'ADM-PER LINE ITEM'!I441)</f>
        <v/>
      </c>
      <c r="G440" s="172" t="str">
        <f>IF('ADM-PER LINE ITEM'!K441="","",'ADM-PER LINE ITEM'!K441)</f>
        <v/>
      </c>
      <c r="H440" s="170" t="str">
        <f>IF('ADM-PER LINE ITEM'!Q441="","",'ADM-PER LINE ITEM'!Q441)</f>
        <v/>
      </c>
      <c r="I440" s="170" t="str">
        <f>IF('ADM-PER LINE ITEM'!R441="","",'ADM-PER LINE ITEM'!R441)</f>
        <v/>
      </c>
      <c r="J440" s="174" t="str">
        <f>IF(Table2[[#This Row],[Ich No]]="","",(SUMIF('STOCK OES'!B:B,Table2[[#This Row],[Ich No]],'STOCK OES'!E:E)+SUMIF('STOCK SEALING'!B:B,Table2[[#This Row],[Ich No]],'STOCK SEALING'!E:E)))</f>
        <v/>
      </c>
      <c r="K440" s="170">
        <v>0</v>
      </c>
      <c r="L440" t="str">
        <f>IFERROR(Table2[[#This Row],[REST]]-Table2[[#This Row],[Result Scan]],"")</f>
        <v/>
      </c>
      <c r="M440" t="str">
        <f>IF(Table2[[#This Row],[Balance]]="","",IF(Table2[[#This Row],[Balance]]&gt;0,"Open","close"))</f>
        <v/>
      </c>
      <c r="N440" s="174" t="str">
        <f ca="1">IF(Q440=$R$1,Table2[[#This Row],[Status]],"")</f>
        <v/>
      </c>
      <c r="Q440" s="169" t="str">
        <f ca="1">IFERROR($Q$1-Table2[[#This Row],[Delivery Date]],"")</f>
        <v/>
      </c>
      <c r="S440" t="str">
        <f>IFERROR(VLOOKUP(Table2[[#This Row],[Customer Part No]],'ICH NO'!I:M,5,0),"")</f>
        <v/>
      </c>
      <c r="T440" t="str">
        <f>IF(AND(S440="ASSY",Table2[[#This Row],[Stock]]&gt;Table2[[#This Row],[REST]]),Table2[[#This Row],[REST]],Table2[[#This Row],[Stock]])</f>
        <v/>
      </c>
    </row>
    <row r="441" spans="1:20" x14ac:dyDescent="0.3">
      <c r="A441" s="170" t="str">
        <f>IF(Table2[[#This Row],[Customer Part No]]="","",ROW()-1)</f>
        <v/>
      </c>
      <c r="B441" s="170" t="str">
        <f>IF('ADM-PER LINE ITEM'!A442="","",'ADM-PER LINE ITEM'!A442)</f>
        <v/>
      </c>
      <c r="C441" s="171" t="str">
        <f>IF('ADM-PER LINE ITEM'!G442="","",'ADM-PER LINE ITEM'!G442)</f>
        <v/>
      </c>
      <c r="D441" s="170" t="str">
        <f>IF('ADM-PER LINE ITEM'!F442="","",'ADM-PER LINE ITEM'!F442)</f>
        <v/>
      </c>
      <c r="E441" s="203" t="str">
        <f>IF('ADM-PER LINE ITEM'!E442="","",'ADM-PER LINE ITEM'!E442)</f>
        <v/>
      </c>
      <c r="F441" s="31" t="str">
        <f>IF('ADM-PER LINE ITEM'!I442="","",'ADM-PER LINE ITEM'!I442)</f>
        <v/>
      </c>
      <c r="G441" s="172" t="str">
        <f>IF('ADM-PER LINE ITEM'!K442="","",'ADM-PER LINE ITEM'!K442)</f>
        <v/>
      </c>
      <c r="H441" s="170" t="str">
        <f>IF('ADM-PER LINE ITEM'!Q442="","",'ADM-PER LINE ITEM'!Q442)</f>
        <v/>
      </c>
      <c r="I441" s="170" t="str">
        <f>IF('ADM-PER LINE ITEM'!R442="","",'ADM-PER LINE ITEM'!R442)</f>
        <v/>
      </c>
      <c r="J441" s="174" t="str">
        <f>IF(Table2[[#This Row],[Ich No]]="","",(SUMIF('STOCK OES'!B:B,Table2[[#This Row],[Ich No]],'STOCK OES'!E:E)+SUMIF('STOCK SEALING'!B:B,Table2[[#This Row],[Ich No]],'STOCK SEALING'!E:E)))</f>
        <v/>
      </c>
      <c r="K441" s="170">
        <v>0</v>
      </c>
      <c r="L441" t="str">
        <f>IFERROR(Table2[[#This Row],[REST]]-Table2[[#This Row],[Result Scan]],"")</f>
        <v/>
      </c>
      <c r="M441" t="str">
        <f>IF(Table2[[#This Row],[Balance]]="","",IF(Table2[[#This Row],[Balance]]&gt;0,"Open","close"))</f>
        <v/>
      </c>
      <c r="N441" s="174" t="str">
        <f ca="1">IF(Q441=$R$1,Table2[[#This Row],[Status]],"")</f>
        <v/>
      </c>
      <c r="Q441" s="169" t="str">
        <f ca="1">IFERROR($Q$1-Table2[[#This Row],[Delivery Date]],"")</f>
        <v/>
      </c>
      <c r="S441" t="str">
        <f>IFERROR(VLOOKUP(Table2[[#This Row],[Customer Part No]],'ICH NO'!I:M,5,0),"")</f>
        <v/>
      </c>
      <c r="T441" t="str">
        <f>IF(AND(S441="ASSY",Table2[[#This Row],[Stock]]&gt;Table2[[#This Row],[REST]]),Table2[[#This Row],[REST]],Table2[[#This Row],[Stock]])</f>
        <v/>
      </c>
    </row>
    <row r="442" spans="1:20" x14ac:dyDescent="0.3">
      <c r="A442" s="170" t="str">
        <f>IF(Table2[[#This Row],[Customer Part No]]="","",ROW()-1)</f>
        <v/>
      </c>
      <c r="B442" s="170" t="str">
        <f>IF('ADM-PER LINE ITEM'!A443="","",'ADM-PER LINE ITEM'!A443)</f>
        <v/>
      </c>
      <c r="C442" s="171" t="str">
        <f>IF('ADM-PER LINE ITEM'!G443="","",'ADM-PER LINE ITEM'!G443)</f>
        <v/>
      </c>
      <c r="D442" s="170" t="str">
        <f>IF('ADM-PER LINE ITEM'!F443="","",'ADM-PER LINE ITEM'!F443)</f>
        <v/>
      </c>
      <c r="E442" s="203" t="str">
        <f>IF('ADM-PER LINE ITEM'!E443="","",'ADM-PER LINE ITEM'!E443)</f>
        <v/>
      </c>
      <c r="F442" s="31" t="str">
        <f>IF('ADM-PER LINE ITEM'!I443="","",'ADM-PER LINE ITEM'!I443)</f>
        <v/>
      </c>
      <c r="G442" s="172" t="str">
        <f>IF('ADM-PER LINE ITEM'!K443="","",'ADM-PER LINE ITEM'!K443)</f>
        <v/>
      </c>
      <c r="H442" s="170" t="str">
        <f>IF('ADM-PER LINE ITEM'!Q443="","",'ADM-PER LINE ITEM'!Q443)</f>
        <v/>
      </c>
      <c r="I442" s="170" t="str">
        <f>IF('ADM-PER LINE ITEM'!R443="","",'ADM-PER LINE ITEM'!R443)</f>
        <v/>
      </c>
      <c r="J442" s="174" t="str">
        <f>IF(Table2[[#This Row],[Ich No]]="","",(SUMIF('STOCK OES'!B:B,Table2[[#This Row],[Ich No]],'STOCK OES'!E:E)+SUMIF('STOCK SEALING'!B:B,Table2[[#This Row],[Ich No]],'STOCK SEALING'!E:E)))</f>
        <v/>
      </c>
      <c r="K442" s="170">
        <v>0</v>
      </c>
      <c r="L442" t="str">
        <f>IFERROR(Table2[[#This Row],[REST]]-Table2[[#This Row],[Result Scan]],"")</f>
        <v/>
      </c>
      <c r="M442" t="str">
        <f>IF(Table2[[#This Row],[Balance]]="","",IF(Table2[[#This Row],[Balance]]&gt;0,"Open","close"))</f>
        <v/>
      </c>
      <c r="N442" s="174" t="str">
        <f ca="1">IF(Q442=$R$1,Table2[[#This Row],[Status]],"")</f>
        <v/>
      </c>
      <c r="Q442" s="169" t="str">
        <f ca="1">IFERROR($Q$1-Table2[[#This Row],[Delivery Date]],"")</f>
        <v/>
      </c>
      <c r="S442" t="str">
        <f>IFERROR(VLOOKUP(Table2[[#This Row],[Customer Part No]],'ICH NO'!I:M,5,0),"")</f>
        <v/>
      </c>
      <c r="T442" t="str">
        <f>IF(AND(S442="ASSY",Table2[[#This Row],[Stock]]&gt;Table2[[#This Row],[REST]]),Table2[[#This Row],[REST]],Table2[[#This Row],[Stock]])</f>
        <v/>
      </c>
    </row>
    <row r="443" spans="1:20" x14ac:dyDescent="0.3">
      <c r="A443" s="170" t="str">
        <f>IF(Table2[[#This Row],[Customer Part No]]="","",ROW()-1)</f>
        <v/>
      </c>
      <c r="B443" s="170" t="str">
        <f>IF('ADM-PER LINE ITEM'!A444="","",'ADM-PER LINE ITEM'!A444)</f>
        <v/>
      </c>
      <c r="C443" s="171" t="str">
        <f>IF('ADM-PER LINE ITEM'!G444="","",'ADM-PER LINE ITEM'!G444)</f>
        <v/>
      </c>
      <c r="D443" s="170" t="str">
        <f>IF('ADM-PER LINE ITEM'!F444="","",'ADM-PER LINE ITEM'!F444)</f>
        <v/>
      </c>
      <c r="E443" s="203" t="str">
        <f>IF('ADM-PER LINE ITEM'!E444="","",'ADM-PER LINE ITEM'!E444)</f>
        <v/>
      </c>
      <c r="F443" s="31" t="str">
        <f>IF('ADM-PER LINE ITEM'!I444="","",'ADM-PER LINE ITEM'!I444)</f>
        <v/>
      </c>
      <c r="G443" s="172" t="str">
        <f>IF('ADM-PER LINE ITEM'!K444="","",'ADM-PER LINE ITEM'!K444)</f>
        <v/>
      </c>
      <c r="H443" s="170" t="str">
        <f>IF('ADM-PER LINE ITEM'!Q444="","",'ADM-PER LINE ITEM'!Q444)</f>
        <v/>
      </c>
      <c r="I443" s="170" t="str">
        <f>IF('ADM-PER LINE ITEM'!R444="","",'ADM-PER LINE ITEM'!R444)</f>
        <v/>
      </c>
      <c r="J443" s="174" t="str">
        <f>IF(Table2[[#This Row],[Ich No]]="","",(SUMIF('STOCK OES'!B:B,Table2[[#This Row],[Ich No]],'STOCK OES'!E:E)+SUMIF('STOCK SEALING'!B:B,Table2[[#This Row],[Ich No]],'STOCK SEALING'!E:E)))</f>
        <v/>
      </c>
      <c r="K443" s="170">
        <v>0</v>
      </c>
      <c r="L443" t="str">
        <f>IFERROR(Table2[[#This Row],[REST]]-Table2[[#This Row],[Result Scan]],"")</f>
        <v/>
      </c>
      <c r="M443" t="str">
        <f>IF(Table2[[#This Row],[Balance]]="","",IF(Table2[[#This Row],[Balance]]&gt;0,"Open","close"))</f>
        <v/>
      </c>
      <c r="N443" s="174" t="str">
        <f ca="1">IF(Q443=$R$1,Table2[[#This Row],[Status]],"")</f>
        <v/>
      </c>
      <c r="Q443" s="169" t="str">
        <f ca="1">IFERROR($Q$1-Table2[[#This Row],[Delivery Date]],"")</f>
        <v/>
      </c>
      <c r="S443" t="str">
        <f>IFERROR(VLOOKUP(Table2[[#This Row],[Customer Part No]],'ICH NO'!I:M,5,0),"")</f>
        <v/>
      </c>
      <c r="T443" t="str">
        <f>IF(AND(S443="ASSY",Table2[[#This Row],[Stock]]&gt;Table2[[#This Row],[REST]]),Table2[[#This Row],[REST]],Table2[[#This Row],[Stock]])</f>
        <v/>
      </c>
    </row>
    <row r="444" spans="1:20" x14ac:dyDescent="0.3">
      <c r="A444" s="170" t="str">
        <f>IF(Table2[[#This Row],[Customer Part No]]="","",ROW()-1)</f>
        <v/>
      </c>
      <c r="B444" s="170" t="str">
        <f>IF('ADM-PER LINE ITEM'!A445="","",'ADM-PER LINE ITEM'!A445)</f>
        <v/>
      </c>
      <c r="C444" s="171" t="str">
        <f>IF('ADM-PER LINE ITEM'!G445="","",'ADM-PER LINE ITEM'!G445)</f>
        <v/>
      </c>
      <c r="D444" s="170" t="str">
        <f>IF('ADM-PER LINE ITEM'!F445="","",'ADM-PER LINE ITEM'!F445)</f>
        <v/>
      </c>
      <c r="E444" s="203" t="str">
        <f>IF('ADM-PER LINE ITEM'!E445="","",'ADM-PER LINE ITEM'!E445)</f>
        <v/>
      </c>
      <c r="F444" s="31" t="str">
        <f>IF('ADM-PER LINE ITEM'!I445="","",'ADM-PER LINE ITEM'!I445)</f>
        <v/>
      </c>
      <c r="G444" s="172" t="str">
        <f>IF('ADM-PER LINE ITEM'!K445="","",'ADM-PER LINE ITEM'!K445)</f>
        <v/>
      </c>
      <c r="H444" s="170" t="str">
        <f>IF('ADM-PER LINE ITEM'!Q445="","",'ADM-PER LINE ITEM'!Q445)</f>
        <v/>
      </c>
      <c r="I444" s="170" t="str">
        <f>IF('ADM-PER LINE ITEM'!R445="","",'ADM-PER LINE ITEM'!R445)</f>
        <v/>
      </c>
      <c r="J444" s="174" t="str">
        <f>IF(Table2[[#This Row],[Ich No]]="","",(SUMIF('STOCK OES'!B:B,Table2[[#This Row],[Ich No]],'STOCK OES'!E:E)+SUMIF('STOCK SEALING'!B:B,Table2[[#This Row],[Ich No]],'STOCK SEALING'!E:E)))</f>
        <v/>
      </c>
      <c r="K444" s="170">
        <v>0</v>
      </c>
      <c r="L444" t="str">
        <f>IFERROR(Table2[[#This Row],[REST]]-Table2[[#This Row],[Result Scan]],"")</f>
        <v/>
      </c>
      <c r="M444" t="str">
        <f>IF(Table2[[#This Row],[Balance]]="","",IF(Table2[[#This Row],[Balance]]&gt;0,"Open","close"))</f>
        <v/>
      </c>
      <c r="N444" s="174" t="str">
        <f ca="1">IF(Q444=$R$1,Table2[[#This Row],[Status]],"")</f>
        <v/>
      </c>
      <c r="Q444" s="169" t="str">
        <f ca="1">IFERROR($Q$1-Table2[[#This Row],[Delivery Date]],"")</f>
        <v/>
      </c>
      <c r="S444" t="str">
        <f>IFERROR(VLOOKUP(Table2[[#This Row],[Customer Part No]],'ICH NO'!I:M,5,0),"")</f>
        <v/>
      </c>
      <c r="T444" t="str">
        <f>IF(AND(S444="ASSY",Table2[[#This Row],[Stock]]&gt;Table2[[#This Row],[REST]]),Table2[[#This Row],[REST]],Table2[[#This Row],[Stock]])</f>
        <v/>
      </c>
    </row>
    <row r="445" spans="1:20" x14ac:dyDescent="0.3">
      <c r="A445" s="170" t="str">
        <f>IF(Table2[[#This Row],[Customer Part No]]="","",ROW()-1)</f>
        <v/>
      </c>
      <c r="B445" s="170" t="str">
        <f>IF('ADM-PER LINE ITEM'!A446="","",'ADM-PER LINE ITEM'!A446)</f>
        <v/>
      </c>
      <c r="C445" s="171" t="str">
        <f>IF('ADM-PER LINE ITEM'!G446="","",'ADM-PER LINE ITEM'!G446)</f>
        <v/>
      </c>
      <c r="D445" s="170" t="str">
        <f>IF('ADM-PER LINE ITEM'!F446="","",'ADM-PER LINE ITEM'!F446)</f>
        <v/>
      </c>
      <c r="E445" s="203" t="str">
        <f>IF('ADM-PER LINE ITEM'!E446="","",'ADM-PER LINE ITEM'!E446)</f>
        <v/>
      </c>
      <c r="F445" s="31" t="str">
        <f>IF('ADM-PER LINE ITEM'!I446="","",'ADM-PER LINE ITEM'!I446)</f>
        <v/>
      </c>
      <c r="G445" s="172" t="str">
        <f>IF('ADM-PER LINE ITEM'!K446="","",'ADM-PER LINE ITEM'!K446)</f>
        <v/>
      </c>
      <c r="H445" s="170" t="str">
        <f>IF('ADM-PER LINE ITEM'!Q446="","",'ADM-PER LINE ITEM'!Q446)</f>
        <v/>
      </c>
      <c r="I445" s="170" t="str">
        <f>IF('ADM-PER LINE ITEM'!R446="","",'ADM-PER LINE ITEM'!R446)</f>
        <v/>
      </c>
      <c r="J445" s="174" t="str">
        <f>IF(Table2[[#This Row],[Ich No]]="","",(SUMIF('STOCK OES'!B:B,Table2[[#This Row],[Ich No]],'STOCK OES'!E:E)+SUMIF('STOCK SEALING'!B:B,Table2[[#This Row],[Ich No]],'STOCK SEALING'!E:E)))</f>
        <v/>
      </c>
      <c r="K445" s="170">
        <v>0</v>
      </c>
      <c r="L445" t="str">
        <f>IFERROR(Table2[[#This Row],[REST]]-Table2[[#This Row],[Result Scan]],"")</f>
        <v/>
      </c>
      <c r="M445" t="str">
        <f>IF(Table2[[#This Row],[Balance]]="","",IF(Table2[[#This Row],[Balance]]&gt;0,"Open","close"))</f>
        <v/>
      </c>
      <c r="N445" s="174" t="str">
        <f ca="1">IF(Q445=$R$1,Table2[[#This Row],[Status]],"")</f>
        <v/>
      </c>
      <c r="Q445" s="169" t="str">
        <f ca="1">IFERROR($Q$1-Table2[[#This Row],[Delivery Date]],"")</f>
        <v/>
      </c>
      <c r="S445" t="str">
        <f>IFERROR(VLOOKUP(Table2[[#This Row],[Customer Part No]],'ICH NO'!I:M,5,0),"")</f>
        <v/>
      </c>
      <c r="T445" t="str">
        <f>IF(AND(S445="ASSY",Table2[[#This Row],[Stock]]&gt;Table2[[#This Row],[REST]]),Table2[[#This Row],[REST]],Table2[[#This Row],[Stock]])</f>
        <v/>
      </c>
    </row>
    <row r="446" spans="1:20" x14ac:dyDescent="0.3">
      <c r="A446" s="170" t="str">
        <f>IF(Table2[[#This Row],[Customer Part No]]="","",ROW()-1)</f>
        <v/>
      </c>
      <c r="B446" s="170" t="str">
        <f>IF('ADM-PER LINE ITEM'!A447="","",'ADM-PER LINE ITEM'!A447)</f>
        <v/>
      </c>
      <c r="C446" s="171" t="str">
        <f>IF('ADM-PER LINE ITEM'!G447="","",'ADM-PER LINE ITEM'!G447)</f>
        <v/>
      </c>
      <c r="D446" s="170" t="str">
        <f>IF('ADM-PER LINE ITEM'!F447="","",'ADM-PER LINE ITEM'!F447)</f>
        <v/>
      </c>
      <c r="E446" s="203" t="str">
        <f>IF('ADM-PER LINE ITEM'!E447="","",'ADM-PER LINE ITEM'!E447)</f>
        <v/>
      </c>
      <c r="F446" s="31" t="str">
        <f>IF('ADM-PER LINE ITEM'!I447="","",'ADM-PER LINE ITEM'!I447)</f>
        <v/>
      </c>
      <c r="G446" s="172" t="str">
        <f>IF('ADM-PER LINE ITEM'!K447="","",'ADM-PER LINE ITEM'!K447)</f>
        <v/>
      </c>
      <c r="H446" s="170" t="str">
        <f>IF('ADM-PER LINE ITEM'!Q447="","",'ADM-PER LINE ITEM'!Q447)</f>
        <v/>
      </c>
      <c r="I446" s="170" t="str">
        <f>IF('ADM-PER LINE ITEM'!R447="","",'ADM-PER LINE ITEM'!R447)</f>
        <v/>
      </c>
      <c r="J446" s="174" t="str">
        <f>IF(Table2[[#This Row],[Ich No]]="","",(SUMIF('STOCK OES'!B:B,Table2[[#This Row],[Ich No]],'STOCK OES'!E:E)+SUMIF('STOCK SEALING'!B:B,Table2[[#This Row],[Ich No]],'STOCK SEALING'!E:E)))</f>
        <v/>
      </c>
      <c r="K446" s="170">
        <v>0</v>
      </c>
      <c r="L446" t="str">
        <f>IFERROR(Table2[[#This Row],[REST]]-Table2[[#This Row],[Result Scan]],"")</f>
        <v/>
      </c>
      <c r="M446" t="str">
        <f>IF(Table2[[#This Row],[Balance]]="","",IF(Table2[[#This Row],[Balance]]&gt;0,"Open","close"))</f>
        <v/>
      </c>
      <c r="N446" s="174" t="str">
        <f ca="1">IF(Q446=$R$1,Table2[[#This Row],[Status]],"")</f>
        <v/>
      </c>
      <c r="Q446" s="169" t="str">
        <f ca="1">IFERROR($Q$1-Table2[[#This Row],[Delivery Date]],"")</f>
        <v/>
      </c>
      <c r="S446" t="str">
        <f>IFERROR(VLOOKUP(Table2[[#This Row],[Customer Part No]],'ICH NO'!I:M,5,0),"")</f>
        <v/>
      </c>
      <c r="T446" t="str">
        <f>IF(AND(S446="ASSY",Table2[[#This Row],[Stock]]&gt;Table2[[#This Row],[REST]]),Table2[[#This Row],[REST]],Table2[[#This Row],[Stock]])</f>
        <v/>
      </c>
    </row>
    <row r="447" spans="1:20" x14ac:dyDescent="0.3">
      <c r="A447" s="170" t="str">
        <f>IF(Table2[[#This Row],[Customer Part No]]="","",ROW()-1)</f>
        <v/>
      </c>
      <c r="B447" s="170" t="str">
        <f>IF('ADM-PER LINE ITEM'!A448="","",'ADM-PER LINE ITEM'!A448)</f>
        <v/>
      </c>
      <c r="C447" s="171" t="str">
        <f>IF('ADM-PER LINE ITEM'!G448="","",'ADM-PER LINE ITEM'!G448)</f>
        <v/>
      </c>
      <c r="D447" s="170" t="str">
        <f>IF('ADM-PER LINE ITEM'!F448="","",'ADM-PER LINE ITEM'!F448)</f>
        <v/>
      </c>
      <c r="E447" s="203" t="str">
        <f>IF('ADM-PER LINE ITEM'!E448="","",'ADM-PER LINE ITEM'!E448)</f>
        <v/>
      </c>
      <c r="F447" s="31" t="str">
        <f>IF('ADM-PER LINE ITEM'!I448="","",'ADM-PER LINE ITEM'!I448)</f>
        <v/>
      </c>
      <c r="G447" s="172" t="str">
        <f>IF('ADM-PER LINE ITEM'!K448="","",'ADM-PER LINE ITEM'!K448)</f>
        <v/>
      </c>
      <c r="H447" s="170" t="str">
        <f>IF('ADM-PER LINE ITEM'!Q448="","",'ADM-PER LINE ITEM'!Q448)</f>
        <v/>
      </c>
      <c r="I447" s="170" t="str">
        <f>IF('ADM-PER LINE ITEM'!R448="","",'ADM-PER LINE ITEM'!R448)</f>
        <v/>
      </c>
      <c r="J447" s="174" t="str">
        <f>IF(Table2[[#This Row],[Ich No]]="","",(SUMIF('STOCK OES'!B:B,Table2[[#This Row],[Ich No]],'STOCK OES'!E:E)+SUMIF('STOCK SEALING'!B:B,Table2[[#This Row],[Ich No]],'STOCK SEALING'!E:E)))</f>
        <v/>
      </c>
      <c r="K447" s="170">
        <v>0</v>
      </c>
      <c r="L447" t="str">
        <f>IFERROR(Table2[[#This Row],[REST]]-Table2[[#This Row],[Result Scan]],"")</f>
        <v/>
      </c>
      <c r="M447" t="str">
        <f>IF(Table2[[#This Row],[Balance]]="","",IF(Table2[[#This Row],[Balance]]&gt;0,"Open","close"))</f>
        <v/>
      </c>
      <c r="N447" s="174" t="str">
        <f ca="1">IF(Q447=$R$1,Table2[[#This Row],[Status]],"")</f>
        <v/>
      </c>
      <c r="Q447" s="169" t="str">
        <f ca="1">IFERROR($Q$1-Table2[[#This Row],[Delivery Date]],"")</f>
        <v/>
      </c>
      <c r="S447" t="str">
        <f>IFERROR(VLOOKUP(Table2[[#This Row],[Customer Part No]],'ICH NO'!I:M,5,0),"")</f>
        <v/>
      </c>
      <c r="T447" t="str">
        <f>IF(AND(S447="ASSY",Table2[[#This Row],[Stock]]&gt;Table2[[#This Row],[REST]]),Table2[[#This Row],[REST]],Table2[[#This Row],[Stock]])</f>
        <v/>
      </c>
    </row>
    <row r="448" spans="1:20" x14ac:dyDescent="0.3">
      <c r="A448" s="170" t="str">
        <f>IF(Table2[[#This Row],[Customer Part No]]="","",ROW()-1)</f>
        <v/>
      </c>
      <c r="B448" s="170" t="str">
        <f>IF('ADM-PER LINE ITEM'!A449="","",'ADM-PER LINE ITEM'!A449)</f>
        <v/>
      </c>
      <c r="C448" s="171" t="str">
        <f>IF('ADM-PER LINE ITEM'!G449="","",'ADM-PER LINE ITEM'!G449)</f>
        <v/>
      </c>
      <c r="D448" s="170" t="str">
        <f>IF('ADM-PER LINE ITEM'!F449="","",'ADM-PER LINE ITEM'!F449)</f>
        <v/>
      </c>
      <c r="E448" s="203" t="str">
        <f>IF('ADM-PER LINE ITEM'!E449="","",'ADM-PER LINE ITEM'!E449)</f>
        <v/>
      </c>
      <c r="F448" s="31" t="str">
        <f>IF('ADM-PER LINE ITEM'!I449="","",'ADM-PER LINE ITEM'!I449)</f>
        <v/>
      </c>
      <c r="G448" s="172" t="str">
        <f>IF('ADM-PER LINE ITEM'!K449="","",'ADM-PER LINE ITEM'!K449)</f>
        <v/>
      </c>
      <c r="H448" s="170" t="str">
        <f>IF('ADM-PER LINE ITEM'!Q449="","",'ADM-PER LINE ITEM'!Q449)</f>
        <v/>
      </c>
      <c r="I448" s="170" t="str">
        <f>IF('ADM-PER LINE ITEM'!R449="","",'ADM-PER LINE ITEM'!R449)</f>
        <v/>
      </c>
      <c r="J448" s="174" t="str">
        <f>IF(Table2[[#This Row],[Ich No]]="","",(SUMIF('STOCK OES'!B:B,Table2[[#This Row],[Ich No]],'STOCK OES'!E:E)+SUMIF('STOCK SEALING'!B:B,Table2[[#This Row],[Ich No]],'STOCK SEALING'!E:E)))</f>
        <v/>
      </c>
      <c r="K448" s="170">
        <v>0</v>
      </c>
      <c r="L448" t="str">
        <f>IFERROR(Table2[[#This Row],[REST]]-Table2[[#This Row],[Result Scan]],"")</f>
        <v/>
      </c>
      <c r="M448" t="str">
        <f>IF(Table2[[#This Row],[Balance]]="","",IF(Table2[[#This Row],[Balance]]&gt;0,"Open","close"))</f>
        <v/>
      </c>
      <c r="N448" s="174" t="str">
        <f ca="1">IF(Q448=$R$1,Table2[[#This Row],[Status]],"")</f>
        <v/>
      </c>
      <c r="Q448" s="169" t="str">
        <f ca="1">IFERROR($Q$1-Table2[[#This Row],[Delivery Date]],"")</f>
        <v/>
      </c>
      <c r="S448" t="str">
        <f>IFERROR(VLOOKUP(Table2[[#This Row],[Customer Part No]],'ICH NO'!I:M,5,0),"")</f>
        <v/>
      </c>
      <c r="T448" t="str">
        <f>IF(AND(S448="ASSY",Table2[[#This Row],[Stock]]&gt;Table2[[#This Row],[REST]]),Table2[[#This Row],[REST]],Table2[[#This Row],[Stock]])</f>
        <v/>
      </c>
    </row>
    <row r="449" spans="1:20" x14ac:dyDescent="0.3">
      <c r="A449" s="170" t="str">
        <f>IF(Table2[[#This Row],[Customer Part No]]="","",ROW()-1)</f>
        <v/>
      </c>
      <c r="B449" s="170" t="str">
        <f>IF('ADM-PER LINE ITEM'!A450="","",'ADM-PER LINE ITEM'!A450)</f>
        <v/>
      </c>
      <c r="C449" s="171" t="str">
        <f>IF('ADM-PER LINE ITEM'!G450="","",'ADM-PER LINE ITEM'!G450)</f>
        <v/>
      </c>
      <c r="D449" s="170" t="str">
        <f>IF('ADM-PER LINE ITEM'!F450="","",'ADM-PER LINE ITEM'!F450)</f>
        <v/>
      </c>
      <c r="E449" s="203" t="str">
        <f>IF('ADM-PER LINE ITEM'!E450="","",'ADM-PER LINE ITEM'!E450)</f>
        <v/>
      </c>
      <c r="F449" s="31" t="str">
        <f>IF('ADM-PER LINE ITEM'!I450="","",'ADM-PER LINE ITEM'!I450)</f>
        <v/>
      </c>
      <c r="G449" s="172" t="str">
        <f>IF('ADM-PER LINE ITEM'!K450="","",'ADM-PER LINE ITEM'!K450)</f>
        <v/>
      </c>
      <c r="H449" s="170" t="str">
        <f>IF('ADM-PER LINE ITEM'!Q450="","",'ADM-PER LINE ITEM'!Q450)</f>
        <v/>
      </c>
      <c r="I449" s="170" t="str">
        <f>IF('ADM-PER LINE ITEM'!R450="","",'ADM-PER LINE ITEM'!R450)</f>
        <v/>
      </c>
      <c r="J449" s="174" t="str">
        <f>IF(Table2[[#This Row],[Ich No]]="","",(SUMIF('STOCK OES'!B:B,Table2[[#This Row],[Ich No]],'STOCK OES'!E:E)+SUMIF('STOCK SEALING'!B:B,Table2[[#This Row],[Ich No]],'STOCK SEALING'!E:E)))</f>
        <v/>
      </c>
      <c r="K449" s="170">
        <v>0</v>
      </c>
      <c r="L449" t="str">
        <f>IFERROR(Table2[[#This Row],[REST]]-Table2[[#This Row],[Result Scan]],"")</f>
        <v/>
      </c>
      <c r="M449" t="str">
        <f>IF(Table2[[#This Row],[Balance]]="","",IF(Table2[[#This Row],[Balance]]&gt;0,"Open","close"))</f>
        <v/>
      </c>
      <c r="N449" s="174" t="str">
        <f ca="1">IF(Q449=$R$1,Table2[[#This Row],[Status]],"")</f>
        <v/>
      </c>
      <c r="Q449" s="169" t="str">
        <f ca="1">IFERROR($Q$1-Table2[[#This Row],[Delivery Date]],"")</f>
        <v/>
      </c>
      <c r="S449" t="str">
        <f>IFERROR(VLOOKUP(Table2[[#This Row],[Customer Part No]],'ICH NO'!I:M,5,0),"")</f>
        <v/>
      </c>
      <c r="T449" t="str">
        <f>IF(AND(S449="ASSY",Table2[[#This Row],[Stock]]&gt;Table2[[#This Row],[REST]]),Table2[[#This Row],[REST]],Table2[[#This Row],[Stock]])</f>
        <v/>
      </c>
    </row>
    <row r="450" spans="1:20" x14ac:dyDescent="0.3">
      <c r="A450" s="170" t="str">
        <f>IF(Table2[[#This Row],[Customer Part No]]="","",ROW()-1)</f>
        <v/>
      </c>
      <c r="B450" s="170" t="str">
        <f>IF('ADM-PER LINE ITEM'!A451="","",'ADM-PER LINE ITEM'!A451)</f>
        <v/>
      </c>
      <c r="C450" s="171" t="str">
        <f>IF('ADM-PER LINE ITEM'!G451="","",'ADM-PER LINE ITEM'!G451)</f>
        <v/>
      </c>
      <c r="D450" s="170" t="str">
        <f>IF('ADM-PER LINE ITEM'!F451="","",'ADM-PER LINE ITEM'!F451)</f>
        <v/>
      </c>
      <c r="E450" s="203" t="str">
        <f>IF('ADM-PER LINE ITEM'!E451="","",'ADM-PER LINE ITEM'!E451)</f>
        <v/>
      </c>
      <c r="F450" s="31" t="str">
        <f>IF('ADM-PER LINE ITEM'!I451="","",'ADM-PER LINE ITEM'!I451)</f>
        <v/>
      </c>
      <c r="G450" s="172" t="str">
        <f>IF('ADM-PER LINE ITEM'!K451="","",'ADM-PER LINE ITEM'!K451)</f>
        <v/>
      </c>
      <c r="H450" s="170" t="str">
        <f>IF('ADM-PER LINE ITEM'!Q451="","",'ADM-PER LINE ITEM'!Q451)</f>
        <v/>
      </c>
      <c r="I450" s="170" t="str">
        <f>IF('ADM-PER LINE ITEM'!R451="","",'ADM-PER LINE ITEM'!R451)</f>
        <v/>
      </c>
      <c r="J450" s="174" t="str">
        <f>IF(Table2[[#This Row],[Ich No]]="","",(SUMIF('STOCK OES'!B:B,Table2[[#This Row],[Ich No]],'STOCK OES'!E:E)+SUMIF('STOCK SEALING'!B:B,Table2[[#This Row],[Ich No]],'STOCK SEALING'!E:E)))</f>
        <v/>
      </c>
      <c r="K450" s="170">
        <v>0</v>
      </c>
      <c r="L450" t="str">
        <f>IFERROR(Table2[[#This Row],[REST]]-Table2[[#This Row],[Result Scan]],"")</f>
        <v/>
      </c>
      <c r="M450" t="str">
        <f>IF(Table2[[#This Row],[Balance]]="","",IF(Table2[[#This Row],[Balance]]&gt;0,"Open","close"))</f>
        <v/>
      </c>
      <c r="N450" s="174" t="str">
        <f ca="1">IF(Q450=$R$1,Table2[[#This Row],[Status]],"")</f>
        <v/>
      </c>
      <c r="Q450" s="169" t="str">
        <f ca="1">IFERROR($Q$1-Table2[[#This Row],[Delivery Date]],"")</f>
        <v/>
      </c>
      <c r="S450" t="str">
        <f>IFERROR(VLOOKUP(Table2[[#This Row],[Customer Part No]],'ICH NO'!I:M,5,0),"")</f>
        <v/>
      </c>
      <c r="T450" t="str">
        <f>IF(AND(S450="ASSY",Table2[[#This Row],[Stock]]&gt;Table2[[#This Row],[REST]]),Table2[[#This Row],[REST]],Table2[[#This Row],[Stock]])</f>
        <v/>
      </c>
    </row>
    <row r="451" spans="1:20" x14ac:dyDescent="0.3">
      <c r="A451" s="170" t="str">
        <f>IF(Table2[[#This Row],[Customer Part No]]="","",ROW()-1)</f>
        <v/>
      </c>
      <c r="B451" s="170" t="str">
        <f>IF('ADM-PER LINE ITEM'!A452="","",'ADM-PER LINE ITEM'!A452)</f>
        <v/>
      </c>
      <c r="C451" s="171" t="str">
        <f>IF('ADM-PER LINE ITEM'!G452="","",'ADM-PER LINE ITEM'!G452)</f>
        <v/>
      </c>
      <c r="D451" s="170" t="str">
        <f>IF('ADM-PER LINE ITEM'!F452="","",'ADM-PER LINE ITEM'!F452)</f>
        <v/>
      </c>
      <c r="E451" s="203" t="str">
        <f>IF('ADM-PER LINE ITEM'!E452="","",'ADM-PER LINE ITEM'!E452)</f>
        <v/>
      </c>
      <c r="F451" s="31" t="str">
        <f>IF('ADM-PER LINE ITEM'!I452="","",'ADM-PER LINE ITEM'!I452)</f>
        <v/>
      </c>
      <c r="G451" s="172" t="str">
        <f>IF('ADM-PER LINE ITEM'!K452="","",'ADM-PER LINE ITEM'!K452)</f>
        <v/>
      </c>
      <c r="H451" s="170" t="str">
        <f>IF('ADM-PER LINE ITEM'!Q452="","",'ADM-PER LINE ITEM'!Q452)</f>
        <v/>
      </c>
      <c r="I451" s="170" t="str">
        <f>IF('ADM-PER LINE ITEM'!R452="","",'ADM-PER LINE ITEM'!R452)</f>
        <v/>
      </c>
      <c r="J451" s="174" t="str">
        <f>IF(Table2[[#This Row],[Ich No]]="","",(SUMIF('STOCK OES'!B:B,Table2[[#This Row],[Ich No]],'STOCK OES'!E:E)+SUMIF('STOCK SEALING'!B:B,Table2[[#This Row],[Ich No]],'STOCK SEALING'!E:E)))</f>
        <v/>
      </c>
      <c r="K451" s="170">
        <v>0</v>
      </c>
      <c r="L451" t="str">
        <f>IFERROR(Table2[[#This Row],[REST]]-Table2[[#This Row],[Result Scan]],"")</f>
        <v/>
      </c>
      <c r="M451" t="str">
        <f>IF(Table2[[#This Row],[Balance]]="","",IF(Table2[[#This Row],[Balance]]&gt;0,"Open","close"))</f>
        <v/>
      </c>
      <c r="N451" s="174" t="str">
        <f ca="1">IF(Q451=$R$1,Table2[[#This Row],[Status]],"")</f>
        <v/>
      </c>
      <c r="Q451" s="169" t="str">
        <f ca="1">IFERROR($Q$1-Table2[[#This Row],[Delivery Date]],"")</f>
        <v/>
      </c>
      <c r="S451" t="str">
        <f>IFERROR(VLOOKUP(Table2[[#This Row],[Customer Part No]],'ICH NO'!I:M,5,0),"")</f>
        <v/>
      </c>
      <c r="T451" t="str">
        <f>IF(AND(S451="ASSY",Table2[[#This Row],[Stock]]&gt;Table2[[#This Row],[REST]]),Table2[[#This Row],[REST]],Table2[[#This Row],[Stock]])</f>
        <v/>
      </c>
    </row>
    <row r="452" spans="1:20" x14ac:dyDescent="0.3">
      <c r="A452" s="170" t="str">
        <f>IF(Table2[[#This Row],[Customer Part No]]="","",ROW()-1)</f>
        <v/>
      </c>
      <c r="B452" s="170" t="str">
        <f>IF('ADM-PER LINE ITEM'!A453="","",'ADM-PER LINE ITEM'!A453)</f>
        <v/>
      </c>
      <c r="C452" s="171" t="str">
        <f>IF('ADM-PER LINE ITEM'!G453="","",'ADM-PER LINE ITEM'!G453)</f>
        <v/>
      </c>
      <c r="D452" s="170" t="str">
        <f>IF('ADM-PER LINE ITEM'!F453="","",'ADM-PER LINE ITEM'!F453)</f>
        <v/>
      </c>
      <c r="E452" s="203" t="str">
        <f>IF('ADM-PER LINE ITEM'!E453="","",'ADM-PER LINE ITEM'!E453)</f>
        <v/>
      </c>
      <c r="F452" s="31" t="str">
        <f>IF('ADM-PER LINE ITEM'!I453="","",'ADM-PER LINE ITEM'!I453)</f>
        <v/>
      </c>
      <c r="G452" s="172" t="str">
        <f>IF('ADM-PER LINE ITEM'!K453="","",'ADM-PER LINE ITEM'!K453)</f>
        <v/>
      </c>
      <c r="H452" s="170" t="str">
        <f>IF('ADM-PER LINE ITEM'!Q453="","",'ADM-PER LINE ITEM'!Q453)</f>
        <v/>
      </c>
      <c r="I452" s="170" t="str">
        <f>IF('ADM-PER LINE ITEM'!R453="","",'ADM-PER LINE ITEM'!R453)</f>
        <v/>
      </c>
      <c r="J452" s="174" t="str">
        <f>IF(Table2[[#This Row],[Ich No]]="","",(SUMIF('STOCK OES'!B:B,Table2[[#This Row],[Ich No]],'STOCK OES'!E:E)+SUMIF('STOCK SEALING'!B:B,Table2[[#This Row],[Ich No]],'STOCK SEALING'!E:E)))</f>
        <v/>
      </c>
      <c r="K452" s="170">
        <v>0</v>
      </c>
      <c r="L452" t="str">
        <f>IFERROR(Table2[[#This Row],[REST]]-Table2[[#This Row],[Result Scan]],"")</f>
        <v/>
      </c>
      <c r="M452" t="str">
        <f>IF(Table2[[#This Row],[Balance]]="","",IF(Table2[[#This Row],[Balance]]&gt;0,"Open","close"))</f>
        <v/>
      </c>
      <c r="N452" s="174" t="str">
        <f ca="1">IF(Q452=$R$1,Table2[[#This Row],[Status]],"")</f>
        <v/>
      </c>
      <c r="Q452" s="169" t="str">
        <f ca="1">IFERROR($Q$1-Table2[[#This Row],[Delivery Date]],"")</f>
        <v/>
      </c>
      <c r="S452" t="str">
        <f>IFERROR(VLOOKUP(Table2[[#This Row],[Customer Part No]],'ICH NO'!I:M,5,0),"")</f>
        <v/>
      </c>
      <c r="T452" t="str">
        <f>IF(AND(S452="ASSY",Table2[[#This Row],[Stock]]&gt;Table2[[#This Row],[REST]]),Table2[[#This Row],[REST]],Table2[[#This Row],[Stock]])</f>
        <v/>
      </c>
    </row>
    <row r="453" spans="1:20" x14ac:dyDescent="0.3">
      <c r="A453" s="170" t="str">
        <f>IF(Table2[[#This Row],[Customer Part No]]="","",ROW()-1)</f>
        <v/>
      </c>
      <c r="B453" s="170" t="str">
        <f>IF('ADM-PER LINE ITEM'!A454="","",'ADM-PER LINE ITEM'!A454)</f>
        <v/>
      </c>
      <c r="C453" s="171" t="str">
        <f>IF('ADM-PER LINE ITEM'!G454="","",'ADM-PER LINE ITEM'!G454)</f>
        <v/>
      </c>
      <c r="D453" s="170" t="str">
        <f>IF('ADM-PER LINE ITEM'!F454="","",'ADM-PER LINE ITEM'!F454)</f>
        <v/>
      </c>
      <c r="E453" s="203" t="str">
        <f>IF('ADM-PER LINE ITEM'!E454="","",'ADM-PER LINE ITEM'!E454)</f>
        <v/>
      </c>
      <c r="F453" s="31" t="str">
        <f>IF('ADM-PER LINE ITEM'!I454="","",'ADM-PER LINE ITEM'!I454)</f>
        <v/>
      </c>
      <c r="G453" s="172" t="str">
        <f>IF('ADM-PER LINE ITEM'!K454="","",'ADM-PER LINE ITEM'!K454)</f>
        <v/>
      </c>
      <c r="H453" s="170" t="str">
        <f>IF('ADM-PER LINE ITEM'!Q454="","",'ADM-PER LINE ITEM'!Q454)</f>
        <v/>
      </c>
      <c r="I453" s="170" t="str">
        <f>IF('ADM-PER LINE ITEM'!R454="","",'ADM-PER LINE ITEM'!R454)</f>
        <v/>
      </c>
      <c r="J453" s="174" t="str">
        <f>IF(Table2[[#This Row],[Ich No]]="","",(SUMIF('STOCK OES'!B:B,Table2[[#This Row],[Ich No]],'STOCK OES'!E:E)+SUMIF('STOCK SEALING'!B:B,Table2[[#This Row],[Ich No]],'STOCK SEALING'!E:E)))</f>
        <v/>
      </c>
      <c r="K453" s="170">
        <v>0</v>
      </c>
      <c r="L453" t="str">
        <f>IFERROR(Table2[[#This Row],[REST]]-Table2[[#This Row],[Result Scan]],"")</f>
        <v/>
      </c>
      <c r="M453" t="str">
        <f>IF(Table2[[#This Row],[Balance]]="","",IF(Table2[[#This Row],[Balance]]&gt;0,"Open","close"))</f>
        <v/>
      </c>
      <c r="N453" s="174" t="str">
        <f ca="1">IF(Q453=$R$1,Table2[[#This Row],[Status]],"")</f>
        <v/>
      </c>
      <c r="Q453" s="169" t="str">
        <f ca="1">IFERROR($Q$1-Table2[[#This Row],[Delivery Date]],"")</f>
        <v/>
      </c>
      <c r="S453" t="str">
        <f>IFERROR(VLOOKUP(Table2[[#This Row],[Customer Part No]],'ICH NO'!I:M,5,0),"")</f>
        <v/>
      </c>
      <c r="T453" t="str">
        <f>IF(AND(S453="ASSY",Table2[[#This Row],[Stock]]&gt;Table2[[#This Row],[REST]]),Table2[[#This Row],[REST]],Table2[[#This Row],[Stock]])</f>
        <v/>
      </c>
    </row>
    <row r="454" spans="1:20" x14ac:dyDescent="0.3">
      <c r="A454" s="170" t="str">
        <f>IF(Table2[[#This Row],[Customer Part No]]="","",ROW()-1)</f>
        <v/>
      </c>
      <c r="B454" s="170" t="str">
        <f>IF('ADM-PER LINE ITEM'!A455="","",'ADM-PER LINE ITEM'!A455)</f>
        <v/>
      </c>
      <c r="C454" s="171" t="str">
        <f>IF('ADM-PER LINE ITEM'!G455="","",'ADM-PER LINE ITEM'!G455)</f>
        <v/>
      </c>
      <c r="D454" s="170" t="str">
        <f>IF('ADM-PER LINE ITEM'!F455="","",'ADM-PER LINE ITEM'!F455)</f>
        <v/>
      </c>
      <c r="E454" s="203" t="str">
        <f>IF('ADM-PER LINE ITEM'!E455="","",'ADM-PER LINE ITEM'!E455)</f>
        <v/>
      </c>
      <c r="F454" s="31" t="str">
        <f>IF('ADM-PER LINE ITEM'!I455="","",'ADM-PER LINE ITEM'!I455)</f>
        <v/>
      </c>
      <c r="G454" s="172" t="str">
        <f>IF('ADM-PER LINE ITEM'!K455="","",'ADM-PER LINE ITEM'!K455)</f>
        <v/>
      </c>
      <c r="H454" s="170" t="str">
        <f>IF('ADM-PER LINE ITEM'!Q455="","",'ADM-PER LINE ITEM'!Q455)</f>
        <v/>
      </c>
      <c r="I454" s="170" t="str">
        <f>IF('ADM-PER LINE ITEM'!R455="","",'ADM-PER LINE ITEM'!R455)</f>
        <v/>
      </c>
      <c r="J454" s="174" t="str">
        <f>IF(Table2[[#This Row],[Ich No]]="","",(SUMIF('STOCK OES'!B:B,Table2[[#This Row],[Ich No]],'STOCK OES'!E:E)+SUMIF('STOCK SEALING'!B:B,Table2[[#This Row],[Ich No]],'STOCK SEALING'!E:E)))</f>
        <v/>
      </c>
      <c r="K454" s="170">
        <v>0</v>
      </c>
      <c r="L454" t="str">
        <f>IFERROR(Table2[[#This Row],[REST]]-Table2[[#This Row],[Result Scan]],"")</f>
        <v/>
      </c>
      <c r="M454" t="str">
        <f>IF(Table2[[#This Row],[Balance]]="","",IF(Table2[[#This Row],[Balance]]&gt;0,"Open","close"))</f>
        <v/>
      </c>
      <c r="N454" s="174" t="str">
        <f ca="1">IF(Q454=$R$1,Table2[[#This Row],[Status]],"")</f>
        <v/>
      </c>
      <c r="Q454" s="169" t="str">
        <f ca="1">IFERROR($Q$1-Table2[[#This Row],[Delivery Date]],"")</f>
        <v/>
      </c>
      <c r="S454" t="str">
        <f>IFERROR(VLOOKUP(Table2[[#This Row],[Customer Part No]],'ICH NO'!I:M,5,0),"")</f>
        <v/>
      </c>
      <c r="T454" t="str">
        <f>IF(AND(S454="ASSY",Table2[[#This Row],[Stock]]&gt;Table2[[#This Row],[REST]]),Table2[[#This Row],[REST]],Table2[[#This Row],[Stock]])</f>
        <v/>
      </c>
    </row>
    <row r="455" spans="1:20" x14ac:dyDescent="0.3">
      <c r="A455" s="170" t="str">
        <f>IF(Table2[[#This Row],[Customer Part No]]="","",ROW()-1)</f>
        <v/>
      </c>
      <c r="B455" s="170" t="str">
        <f>IF('ADM-PER LINE ITEM'!A456="","",'ADM-PER LINE ITEM'!A456)</f>
        <v/>
      </c>
      <c r="C455" s="171" t="str">
        <f>IF('ADM-PER LINE ITEM'!G456="","",'ADM-PER LINE ITEM'!G456)</f>
        <v/>
      </c>
      <c r="D455" s="170" t="str">
        <f>IF('ADM-PER LINE ITEM'!F456="","",'ADM-PER LINE ITEM'!F456)</f>
        <v/>
      </c>
      <c r="E455" s="203" t="str">
        <f>IF('ADM-PER LINE ITEM'!E456="","",'ADM-PER LINE ITEM'!E456)</f>
        <v/>
      </c>
      <c r="F455" s="31" t="str">
        <f>IF('ADM-PER LINE ITEM'!I456="","",'ADM-PER LINE ITEM'!I456)</f>
        <v/>
      </c>
      <c r="G455" s="172" t="str">
        <f>IF('ADM-PER LINE ITEM'!K456="","",'ADM-PER LINE ITEM'!K456)</f>
        <v/>
      </c>
      <c r="H455" s="170" t="str">
        <f>IF('ADM-PER LINE ITEM'!Q456="","",'ADM-PER LINE ITEM'!Q456)</f>
        <v/>
      </c>
      <c r="I455" s="170" t="str">
        <f>IF('ADM-PER LINE ITEM'!R456="","",'ADM-PER LINE ITEM'!R456)</f>
        <v/>
      </c>
      <c r="J455" s="174" t="str">
        <f>IF(Table2[[#This Row],[Ich No]]="","",(SUMIF('STOCK OES'!B:B,Table2[[#This Row],[Ich No]],'STOCK OES'!E:E)+SUMIF('STOCK SEALING'!B:B,Table2[[#This Row],[Ich No]],'STOCK SEALING'!E:E)))</f>
        <v/>
      </c>
      <c r="K455" s="170">
        <v>0</v>
      </c>
      <c r="L455" t="str">
        <f>IFERROR(Table2[[#This Row],[REST]]-Table2[[#This Row],[Result Scan]],"")</f>
        <v/>
      </c>
      <c r="M455" t="str">
        <f>IF(Table2[[#This Row],[Balance]]="","",IF(Table2[[#This Row],[Balance]]&gt;0,"Open","close"))</f>
        <v/>
      </c>
      <c r="N455" s="174" t="str">
        <f ca="1">IF(Q455=$R$1,Table2[[#This Row],[Status]],"")</f>
        <v/>
      </c>
      <c r="Q455" s="169" t="str">
        <f ca="1">IFERROR($Q$1-Table2[[#This Row],[Delivery Date]],"")</f>
        <v/>
      </c>
      <c r="S455" t="str">
        <f>IFERROR(VLOOKUP(Table2[[#This Row],[Customer Part No]],'ICH NO'!I:M,5,0),"")</f>
        <v/>
      </c>
      <c r="T455" t="str">
        <f>IF(AND(S455="ASSY",Table2[[#This Row],[Stock]]&gt;Table2[[#This Row],[REST]]),Table2[[#This Row],[REST]],Table2[[#This Row],[Stock]])</f>
        <v/>
      </c>
    </row>
    <row r="456" spans="1:20" x14ac:dyDescent="0.3">
      <c r="A456" s="170" t="str">
        <f>IF(Table2[[#This Row],[Customer Part No]]="","",ROW()-1)</f>
        <v/>
      </c>
      <c r="B456" s="170" t="str">
        <f>IF('ADM-PER LINE ITEM'!A457="","",'ADM-PER LINE ITEM'!A457)</f>
        <v/>
      </c>
      <c r="C456" s="171" t="str">
        <f>IF('ADM-PER LINE ITEM'!G457="","",'ADM-PER LINE ITEM'!G457)</f>
        <v/>
      </c>
      <c r="D456" s="170" t="str">
        <f>IF('ADM-PER LINE ITEM'!F457="","",'ADM-PER LINE ITEM'!F457)</f>
        <v/>
      </c>
      <c r="E456" s="203" t="str">
        <f>IF('ADM-PER LINE ITEM'!E457="","",'ADM-PER LINE ITEM'!E457)</f>
        <v/>
      </c>
      <c r="F456" s="31" t="str">
        <f>IF('ADM-PER LINE ITEM'!I457="","",'ADM-PER LINE ITEM'!I457)</f>
        <v/>
      </c>
      <c r="G456" s="172" t="str">
        <f>IF('ADM-PER LINE ITEM'!K457="","",'ADM-PER LINE ITEM'!K457)</f>
        <v/>
      </c>
      <c r="H456" s="170" t="str">
        <f>IF('ADM-PER LINE ITEM'!Q457="","",'ADM-PER LINE ITEM'!Q457)</f>
        <v/>
      </c>
      <c r="I456" s="170" t="str">
        <f>IF('ADM-PER LINE ITEM'!R457="","",'ADM-PER LINE ITEM'!R457)</f>
        <v/>
      </c>
      <c r="J456" s="174" t="str">
        <f>IF(Table2[[#This Row],[Ich No]]="","",(SUMIF('STOCK OES'!B:B,Table2[[#This Row],[Ich No]],'STOCK OES'!E:E)+SUMIF('STOCK SEALING'!B:B,Table2[[#This Row],[Ich No]],'STOCK SEALING'!E:E)))</f>
        <v/>
      </c>
      <c r="K456" s="170">
        <v>0</v>
      </c>
      <c r="L456" t="str">
        <f>IFERROR(Table2[[#This Row],[REST]]-Table2[[#This Row],[Result Scan]],"")</f>
        <v/>
      </c>
      <c r="M456" t="str">
        <f>IF(Table2[[#This Row],[Balance]]="","",IF(Table2[[#This Row],[Balance]]&gt;0,"Open","close"))</f>
        <v/>
      </c>
      <c r="N456" s="174" t="str">
        <f ca="1">IF(Q456=$R$1,Table2[[#This Row],[Status]],"")</f>
        <v/>
      </c>
      <c r="Q456" s="169" t="str">
        <f ca="1">IFERROR($Q$1-Table2[[#This Row],[Delivery Date]],"")</f>
        <v/>
      </c>
      <c r="S456" t="str">
        <f>IFERROR(VLOOKUP(Table2[[#This Row],[Customer Part No]],'ICH NO'!I:M,5,0),"")</f>
        <v/>
      </c>
      <c r="T456" t="str">
        <f>IF(AND(S456="ASSY",Table2[[#This Row],[Stock]]&gt;Table2[[#This Row],[REST]]),Table2[[#This Row],[REST]],Table2[[#This Row],[Stock]])</f>
        <v/>
      </c>
    </row>
    <row r="457" spans="1:20" x14ac:dyDescent="0.3">
      <c r="A457" s="170" t="str">
        <f>IF(Table2[[#This Row],[Customer Part No]]="","",ROW()-1)</f>
        <v/>
      </c>
      <c r="B457" s="170" t="str">
        <f>IF('ADM-PER LINE ITEM'!A458="","",'ADM-PER LINE ITEM'!A458)</f>
        <v/>
      </c>
      <c r="C457" s="171" t="str">
        <f>IF('ADM-PER LINE ITEM'!G458="","",'ADM-PER LINE ITEM'!G458)</f>
        <v/>
      </c>
      <c r="D457" s="170" t="str">
        <f>IF('ADM-PER LINE ITEM'!F458="","",'ADM-PER LINE ITEM'!F458)</f>
        <v/>
      </c>
      <c r="E457" s="203" t="str">
        <f>IF('ADM-PER LINE ITEM'!E458="","",'ADM-PER LINE ITEM'!E458)</f>
        <v/>
      </c>
      <c r="F457" s="31" t="str">
        <f>IF('ADM-PER LINE ITEM'!I458="","",'ADM-PER LINE ITEM'!I458)</f>
        <v/>
      </c>
      <c r="G457" s="172" t="str">
        <f>IF('ADM-PER LINE ITEM'!K458="","",'ADM-PER LINE ITEM'!K458)</f>
        <v/>
      </c>
      <c r="H457" s="170" t="str">
        <f>IF('ADM-PER LINE ITEM'!Q458="","",'ADM-PER LINE ITEM'!Q458)</f>
        <v/>
      </c>
      <c r="I457" s="170" t="str">
        <f>IF('ADM-PER LINE ITEM'!R458="","",'ADM-PER LINE ITEM'!R458)</f>
        <v/>
      </c>
      <c r="J457" s="174" t="str">
        <f>IF(Table2[[#This Row],[Ich No]]="","",(SUMIF('STOCK OES'!B:B,Table2[[#This Row],[Ich No]],'STOCK OES'!E:E)+SUMIF('STOCK SEALING'!B:B,Table2[[#This Row],[Ich No]],'STOCK SEALING'!E:E)))</f>
        <v/>
      </c>
      <c r="K457" s="170">
        <v>0</v>
      </c>
      <c r="L457" t="str">
        <f>IFERROR(Table2[[#This Row],[REST]]-Table2[[#This Row],[Result Scan]],"")</f>
        <v/>
      </c>
      <c r="M457" t="str">
        <f>IF(Table2[[#This Row],[Balance]]="","",IF(Table2[[#This Row],[Balance]]&gt;0,"Open","close"))</f>
        <v/>
      </c>
      <c r="N457" s="174" t="str">
        <f ca="1">IF(Q457=$R$1,Table2[[#This Row],[Status]],"")</f>
        <v/>
      </c>
      <c r="Q457" s="169" t="str">
        <f ca="1">IFERROR($Q$1-Table2[[#This Row],[Delivery Date]],"")</f>
        <v/>
      </c>
      <c r="S457" t="str">
        <f>IFERROR(VLOOKUP(Table2[[#This Row],[Customer Part No]],'ICH NO'!I:M,5,0),"")</f>
        <v/>
      </c>
      <c r="T457" t="str">
        <f>IF(AND(S457="ASSY",Table2[[#This Row],[Stock]]&gt;Table2[[#This Row],[REST]]),Table2[[#This Row],[REST]],Table2[[#This Row],[Stock]])</f>
        <v/>
      </c>
    </row>
    <row r="458" spans="1:20" x14ac:dyDescent="0.3">
      <c r="A458" s="170" t="str">
        <f>IF(Table2[[#This Row],[Customer Part No]]="","",ROW()-1)</f>
        <v/>
      </c>
      <c r="B458" s="170" t="str">
        <f>IF('ADM-PER LINE ITEM'!A459="","",'ADM-PER LINE ITEM'!A459)</f>
        <v/>
      </c>
      <c r="C458" s="171" t="str">
        <f>IF('ADM-PER LINE ITEM'!G459="","",'ADM-PER LINE ITEM'!G459)</f>
        <v/>
      </c>
      <c r="D458" s="170" t="str">
        <f>IF('ADM-PER LINE ITEM'!F459="","",'ADM-PER LINE ITEM'!F459)</f>
        <v/>
      </c>
      <c r="E458" s="203" t="str">
        <f>IF('ADM-PER LINE ITEM'!E459="","",'ADM-PER LINE ITEM'!E459)</f>
        <v/>
      </c>
      <c r="F458" s="31" t="str">
        <f>IF('ADM-PER LINE ITEM'!I459="","",'ADM-PER LINE ITEM'!I459)</f>
        <v/>
      </c>
      <c r="G458" s="172" t="str">
        <f>IF('ADM-PER LINE ITEM'!K459="","",'ADM-PER LINE ITEM'!K459)</f>
        <v/>
      </c>
      <c r="H458" s="170" t="str">
        <f>IF('ADM-PER LINE ITEM'!Q459="","",'ADM-PER LINE ITEM'!Q459)</f>
        <v/>
      </c>
      <c r="I458" s="170" t="str">
        <f>IF('ADM-PER LINE ITEM'!R459="","",'ADM-PER LINE ITEM'!R459)</f>
        <v/>
      </c>
      <c r="J458" s="174" t="str">
        <f>IF(Table2[[#This Row],[Ich No]]="","",(SUMIF('STOCK OES'!B:B,Table2[[#This Row],[Ich No]],'STOCK OES'!E:E)+SUMIF('STOCK SEALING'!B:B,Table2[[#This Row],[Ich No]],'STOCK SEALING'!E:E)))</f>
        <v/>
      </c>
      <c r="K458" s="170">
        <v>0</v>
      </c>
      <c r="L458" t="str">
        <f>IFERROR(Table2[[#This Row],[REST]]-Table2[[#This Row],[Result Scan]],"")</f>
        <v/>
      </c>
      <c r="M458" t="str">
        <f>IF(Table2[[#This Row],[Balance]]="","",IF(Table2[[#This Row],[Balance]]&gt;0,"Open","close"))</f>
        <v/>
      </c>
      <c r="N458" s="174" t="str">
        <f ca="1">IF(Q458=$R$1,Table2[[#This Row],[Status]],"")</f>
        <v/>
      </c>
      <c r="Q458" s="169" t="str">
        <f ca="1">IFERROR($Q$1-Table2[[#This Row],[Delivery Date]],"")</f>
        <v/>
      </c>
      <c r="S458" t="str">
        <f>IFERROR(VLOOKUP(Table2[[#This Row],[Customer Part No]],'ICH NO'!I:M,5,0),"")</f>
        <v/>
      </c>
      <c r="T458" t="str">
        <f>IF(AND(S458="ASSY",Table2[[#This Row],[Stock]]&gt;Table2[[#This Row],[REST]]),Table2[[#This Row],[REST]],Table2[[#This Row],[Stock]])</f>
        <v/>
      </c>
    </row>
    <row r="459" spans="1:20" x14ac:dyDescent="0.3">
      <c r="A459" s="170" t="str">
        <f>IF(Table2[[#This Row],[Customer Part No]]="","",ROW()-1)</f>
        <v/>
      </c>
      <c r="B459" s="170" t="str">
        <f>IF('ADM-PER LINE ITEM'!A460="","",'ADM-PER LINE ITEM'!A460)</f>
        <v/>
      </c>
      <c r="C459" s="171" t="str">
        <f>IF('ADM-PER LINE ITEM'!G460="","",'ADM-PER LINE ITEM'!G460)</f>
        <v/>
      </c>
      <c r="D459" s="170" t="str">
        <f>IF('ADM-PER LINE ITEM'!F460="","",'ADM-PER LINE ITEM'!F460)</f>
        <v/>
      </c>
      <c r="E459" s="203" t="str">
        <f>IF('ADM-PER LINE ITEM'!E460="","",'ADM-PER LINE ITEM'!E460)</f>
        <v/>
      </c>
      <c r="F459" s="31" t="str">
        <f>IF('ADM-PER LINE ITEM'!I460="","",'ADM-PER LINE ITEM'!I460)</f>
        <v/>
      </c>
      <c r="G459" s="172" t="str">
        <f>IF('ADM-PER LINE ITEM'!K460="","",'ADM-PER LINE ITEM'!K460)</f>
        <v/>
      </c>
      <c r="H459" s="170" t="str">
        <f>IF('ADM-PER LINE ITEM'!Q460="","",'ADM-PER LINE ITEM'!Q460)</f>
        <v/>
      </c>
      <c r="I459" s="170" t="str">
        <f>IF('ADM-PER LINE ITEM'!R460="","",'ADM-PER LINE ITEM'!R460)</f>
        <v/>
      </c>
      <c r="J459" s="174" t="str">
        <f>IF(Table2[[#This Row],[Ich No]]="","",(SUMIF('STOCK OES'!B:B,Table2[[#This Row],[Ich No]],'STOCK OES'!E:E)+SUMIF('STOCK SEALING'!B:B,Table2[[#This Row],[Ich No]],'STOCK SEALING'!E:E)))</f>
        <v/>
      </c>
      <c r="K459" s="170">
        <v>0</v>
      </c>
      <c r="L459" t="str">
        <f>IFERROR(Table2[[#This Row],[REST]]-Table2[[#This Row],[Result Scan]],"")</f>
        <v/>
      </c>
      <c r="M459" t="str">
        <f>IF(Table2[[#This Row],[Balance]]="","",IF(Table2[[#This Row],[Balance]]&gt;0,"Open","close"))</f>
        <v/>
      </c>
      <c r="N459" s="174" t="str">
        <f ca="1">IF(Q459=$R$1,Table2[[#This Row],[Status]],"")</f>
        <v/>
      </c>
      <c r="Q459" s="169" t="str">
        <f ca="1">IFERROR($Q$1-Table2[[#This Row],[Delivery Date]],"")</f>
        <v/>
      </c>
      <c r="S459" t="str">
        <f>IFERROR(VLOOKUP(Table2[[#This Row],[Customer Part No]],'ICH NO'!I:M,5,0),"")</f>
        <v/>
      </c>
      <c r="T459" t="str">
        <f>IF(AND(S459="ASSY",Table2[[#This Row],[Stock]]&gt;Table2[[#This Row],[REST]]),Table2[[#This Row],[REST]],Table2[[#This Row],[Stock]])</f>
        <v/>
      </c>
    </row>
    <row r="460" spans="1:20" x14ac:dyDescent="0.3">
      <c r="A460" s="170" t="str">
        <f>IF(Table2[[#This Row],[Customer Part No]]="","",ROW()-1)</f>
        <v/>
      </c>
      <c r="B460" s="170" t="str">
        <f>IF('ADM-PER LINE ITEM'!A461="","",'ADM-PER LINE ITEM'!A461)</f>
        <v/>
      </c>
      <c r="C460" s="171" t="str">
        <f>IF('ADM-PER LINE ITEM'!G461="","",'ADM-PER LINE ITEM'!G461)</f>
        <v/>
      </c>
      <c r="D460" s="170" t="str">
        <f>IF('ADM-PER LINE ITEM'!F461="","",'ADM-PER LINE ITEM'!F461)</f>
        <v/>
      </c>
      <c r="E460" s="203" t="str">
        <f>IF('ADM-PER LINE ITEM'!E461="","",'ADM-PER LINE ITEM'!E461)</f>
        <v/>
      </c>
      <c r="F460" s="31" t="str">
        <f>IF('ADM-PER LINE ITEM'!I461="","",'ADM-PER LINE ITEM'!I461)</f>
        <v/>
      </c>
      <c r="G460" s="172" t="str">
        <f>IF('ADM-PER LINE ITEM'!K461="","",'ADM-PER LINE ITEM'!K461)</f>
        <v/>
      </c>
      <c r="H460" s="170" t="str">
        <f>IF('ADM-PER LINE ITEM'!Q461="","",'ADM-PER LINE ITEM'!Q461)</f>
        <v/>
      </c>
      <c r="I460" s="170" t="str">
        <f>IF('ADM-PER LINE ITEM'!R461="","",'ADM-PER LINE ITEM'!R461)</f>
        <v/>
      </c>
      <c r="J460" s="174" t="str">
        <f>IF(Table2[[#This Row],[Ich No]]="","",(SUMIF('STOCK OES'!B:B,Table2[[#This Row],[Ich No]],'STOCK OES'!E:E)+SUMIF('STOCK SEALING'!B:B,Table2[[#This Row],[Ich No]],'STOCK SEALING'!E:E)))</f>
        <v/>
      </c>
      <c r="K460" s="170">
        <v>0</v>
      </c>
      <c r="L460" t="str">
        <f>IFERROR(Table2[[#This Row],[REST]]-Table2[[#This Row],[Result Scan]],"")</f>
        <v/>
      </c>
      <c r="M460" t="str">
        <f>IF(Table2[[#This Row],[Balance]]="","",IF(Table2[[#This Row],[Balance]]&gt;0,"Open","close"))</f>
        <v/>
      </c>
      <c r="N460" s="174" t="str">
        <f ca="1">IF(Q460=$R$1,Table2[[#This Row],[Status]],"")</f>
        <v/>
      </c>
      <c r="Q460" s="169" t="str">
        <f ca="1">IFERROR($Q$1-Table2[[#This Row],[Delivery Date]],"")</f>
        <v/>
      </c>
      <c r="S460" t="str">
        <f>IFERROR(VLOOKUP(Table2[[#This Row],[Customer Part No]],'ICH NO'!I:M,5,0),"")</f>
        <v/>
      </c>
      <c r="T460" t="str">
        <f>IF(AND(S460="ASSY",Table2[[#This Row],[Stock]]&gt;Table2[[#This Row],[REST]]),Table2[[#This Row],[REST]],Table2[[#This Row],[Stock]])</f>
        <v/>
      </c>
    </row>
    <row r="461" spans="1:20" x14ac:dyDescent="0.3">
      <c r="A461" s="170" t="str">
        <f>IF(Table2[[#This Row],[Customer Part No]]="","",ROW()-1)</f>
        <v/>
      </c>
      <c r="B461" s="170" t="str">
        <f>IF('ADM-PER LINE ITEM'!A462="","",'ADM-PER LINE ITEM'!A462)</f>
        <v/>
      </c>
      <c r="C461" s="171" t="str">
        <f>IF('ADM-PER LINE ITEM'!G462="","",'ADM-PER LINE ITEM'!G462)</f>
        <v/>
      </c>
      <c r="D461" s="170" t="str">
        <f>IF('ADM-PER LINE ITEM'!F462="","",'ADM-PER LINE ITEM'!F462)</f>
        <v/>
      </c>
      <c r="E461" s="203" t="str">
        <f>IF('ADM-PER LINE ITEM'!E462="","",'ADM-PER LINE ITEM'!E462)</f>
        <v/>
      </c>
      <c r="F461" s="31" t="str">
        <f>IF('ADM-PER LINE ITEM'!I462="","",'ADM-PER LINE ITEM'!I462)</f>
        <v/>
      </c>
      <c r="G461" s="172" t="str">
        <f>IF('ADM-PER LINE ITEM'!K462="","",'ADM-PER LINE ITEM'!K462)</f>
        <v/>
      </c>
      <c r="H461" s="170" t="str">
        <f>IF('ADM-PER LINE ITEM'!Q462="","",'ADM-PER LINE ITEM'!Q462)</f>
        <v/>
      </c>
      <c r="I461" s="170" t="str">
        <f>IF('ADM-PER LINE ITEM'!R462="","",'ADM-PER LINE ITEM'!R462)</f>
        <v/>
      </c>
      <c r="J461" s="174" t="str">
        <f>IF(Table2[[#This Row],[Ich No]]="","",(SUMIF('STOCK OES'!B:B,Table2[[#This Row],[Ich No]],'STOCK OES'!E:E)+SUMIF('STOCK SEALING'!B:B,Table2[[#This Row],[Ich No]],'STOCK SEALING'!E:E)))</f>
        <v/>
      </c>
      <c r="K461" s="170">
        <v>0</v>
      </c>
      <c r="L461" t="str">
        <f>IFERROR(Table2[[#This Row],[REST]]-Table2[[#This Row],[Result Scan]],"")</f>
        <v/>
      </c>
      <c r="M461" t="str">
        <f>IF(Table2[[#This Row],[Balance]]="","",IF(Table2[[#This Row],[Balance]]&gt;0,"Open","close"))</f>
        <v/>
      </c>
      <c r="N461" s="174" t="str">
        <f ca="1">IF(Q461=$R$1,Table2[[#This Row],[Status]],"")</f>
        <v/>
      </c>
      <c r="Q461" s="169" t="str">
        <f ca="1">IFERROR($Q$1-Table2[[#This Row],[Delivery Date]],"")</f>
        <v/>
      </c>
      <c r="S461" t="str">
        <f>IFERROR(VLOOKUP(Table2[[#This Row],[Customer Part No]],'ICH NO'!I:M,5,0),"")</f>
        <v/>
      </c>
      <c r="T461" t="str">
        <f>IF(AND(S461="ASSY",Table2[[#This Row],[Stock]]&gt;Table2[[#This Row],[REST]]),Table2[[#This Row],[REST]],Table2[[#This Row],[Stock]])</f>
        <v/>
      </c>
    </row>
    <row r="462" spans="1:20" x14ac:dyDescent="0.3">
      <c r="A462" s="170" t="str">
        <f>IF(Table2[[#This Row],[Customer Part No]]="","",ROW()-1)</f>
        <v/>
      </c>
      <c r="B462" s="170" t="str">
        <f>IF('ADM-PER LINE ITEM'!A463="","",'ADM-PER LINE ITEM'!A463)</f>
        <v/>
      </c>
      <c r="C462" s="171" t="str">
        <f>IF('ADM-PER LINE ITEM'!G463="","",'ADM-PER LINE ITEM'!G463)</f>
        <v/>
      </c>
      <c r="D462" s="170" t="str">
        <f>IF('ADM-PER LINE ITEM'!F463="","",'ADM-PER LINE ITEM'!F463)</f>
        <v/>
      </c>
      <c r="E462" s="203" t="str">
        <f>IF('ADM-PER LINE ITEM'!E463="","",'ADM-PER LINE ITEM'!E463)</f>
        <v/>
      </c>
      <c r="F462" s="31" t="str">
        <f>IF('ADM-PER LINE ITEM'!I463="","",'ADM-PER LINE ITEM'!I463)</f>
        <v/>
      </c>
      <c r="G462" s="172" t="str">
        <f>IF('ADM-PER LINE ITEM'!K463="","",'ADM-PER LINE ITEM'!K463)</f>
        <v/>
      </c>
      <c r="H462" s="170" t="str">
        <f>IF('ADM-PER LINE ITEM'!Q463="","",'ADM-PER LINE ITEM'!Q463)</f>
        <v/>
      </c>
      <c r="I462" s="170" t="str">
        <f>IF('ADM-PER LINE ITEM'!R463="","",'ADM-PER LINE ITEM'!R463)</f>
        <v/>
      </c>
      <c r="J462" s="174" t="str">
        <f>IF(Table2[[#This Row],[Ich No]]="","",(SUMIF('STOCK OES'!B:B,Table2[[#This Row],[Ich No]],'STOCK OES'!E:E)+SUMIF('STOCK SEALING'!B:B,Table2[[#This Row],[Ich No]],'STOCK SEALING'!E:E)))</f>
        <v/>
      </c>
      <c r="K462" s="170">
        <v>0</v>
      </c>
      <c r="L462" t="str">
        <f>IFERROR(Table2[[#This Row],[REST]]-Table2[[#This Row],[Result Scan]],"")</f>
        <v/>
      </c>
      <c r="M462" t="str">
        <f>IF(Table2[[#This Row],[Balance]]="","",IF(Table2[[#This Row],[Balance]]&gt;0,"Open","close"))</f>
        <v/>
      </c>
      <c r="N462" s="174" t="str">
        <f ca="1">IF(Q462=$R$1,Table2[[#This Row],[Status]],"")</f>
        <v/>
      </c>
      <c r="Q462" s="169" t="str">
        <f ca="1">IFERROR($Q$1-Table2[[#This Row],[Delivery Date]],"")</f>
        <v/>
      </c>
      <c r="S462" t="str">
        <f>IFERROR(VLOOKUP(Table2[[#This Row],[Customer Part No]],'ICH NO'!I:M,5,0),"")</f>
        <v/>
      </c>
      <c r="T462" t="str">
        <f>IF(AND(S462="ASSY",Table2[[#This Row],[Stock]]&gt;Table2[[#This Row],[REST]]),Table2[[#This Row],[REST]],Table2[[#This Row],[Stock]])</f>
        <v/>
      </c>
    </row>
    <row r="463" spans="1:20" x14ac:dyDescent="0.3">
      <c r="A463" s="170" t="str">
        <f>IF(Table2[[#This Row],[Customer Part No]]="","",ROW()-1)</f>
        <v/>
      </c>
      <c r="B463" s="170" t="str">
        <f>IF('ADM-PER LINE ITEM'!A464="","",'ADM-PER LINE ITEM'!A464)</f>
        <v/>
      </c>
      <c r="C463" s="171" t="str">
        <f>IF('ADM-PER LINE ITEM'!G464="","",'ADM-PER LINE ITEM'!G464)</f>
        <v/>
      </c>
      <c r="D463" s="170" t="str">
        <f>IF('ADM-PER LINE ITEM'!F464="","",'ADM-PER LINE ITEM'!F464)</f>
        <v/>
      </c>
      <c r="E463" s="203" t="str">
        <f>IF('ADM-PER LINE ITEM'!E464="","",'ADM-PER LINE ITEM'!E464)</f>
        <v/>
      </c>
      <c r="F463" s="31" t="str">
        <f>IF('ADM-PER LINE ITEM'!I464="","",'ADM-PER LINE ITEM'!I464)</f>
        <v/>
      </c>
      <c r="G463" s="172" t="str">
        <f>IF('ADM-PER LINE ITEM'!K464="","",'ADM-PER LINE ITEM'!K464)</f>
        <v/>
      </c>
      <c r="H463" s="170" t="str">
        <f>IF('ADM-PER LINE ITEM'!Q464="","",'ADM-PER LINE ITEM'!Q464)</f>
        <v/>
      </c>
      <c r="I463" s="170" t="str">
        <f>IF('ADM-PER LINE ITEM'!R464="","",'ADM-PER LINE ITEM'!R464)</f>
        <v/>
      </c>
      <c r="J463" s="174" t="str">
        <f>IF(Table2[[#This Row],[Ich No]]="","",(SUMIF('STOCK OES'!B:B,Table2[[#This Row],[Ich No]],'STOCK OES'!E:E)+SUMIF('STOCK SEALING'!B:B,Table2[[#This Row],[Ich No]],'STOCK SEALING'!E:E)))</f>
        <v/>
      </c>
      <c r="K463" s="170">
        <v>0</v>
      </c>
      <c r="L463" t="str">
        <f>IFERROR(Table2[[#This Row],[REST]]-Table2[[#This Row],[Result Scan]],"")</f>
        <v/>
      </c>
      <c r="M463" t="str">
        <f>IF(Table2[[#This Row],[Balance]]="","",IF(Table2[[#This Row],[Balance]]&gt;0,"Open","close"))</f>
        <v/>
      </c>
      <c r="N463" s="174" t="str">
        <f ca="1">IF(Q463=$R$1,Table2[[#This Row],[Status]],"")</f>
        <v/>
      </c>
      <c r="Q463" s="169" t="str">
        <f ca="1">IFERROR($Q$1-Table2[[#This Row],[Delivery Date]],"")</f>
        <v/>
      </c>
      <c r="S463" t="str">
        <f>IFERROR(VLOOKUP(Table2[[#This Row],[Customer Part No]],'ICH NO'!I:M,5,0),"")</f>
        <v/>
      </c>
      <c r="T463" t="str">
        <f>IF(AND(S463="ASSY",Table2[[#This Row],[Stock]]&gt;Table2[[#This Row],[REST]]),Table2[[#This Row],[REST]],Table2[[#This Row],[Stock]])</f>
        <v/>
      </c>
    </row>
    <row r="464" spans="1:20" x14ac:dyDescent="0.3">
      <c r="A464" s="170" t="str">
        <f>IF(Table2[[#This Row],[Customer Part No]]="","",ROW()-1)</f>
        <v/>
      </c>
      <c r="B464" s="170" t="str">
        <f>IF('ADM-PER LINE ITEM'!A465="","",'ADM-PER LINE ITEM'!A465)</f>
        <v/>
      </c>
      <c r="C464" s="171" t="str">
        <f>IF('ADM-PER LINE ITEM'!G465="","",'ADM-PER LINE ITEM'!G465)</f>
        <v/>
      </c>
      <c r="D464" s="170" t="str">
        <f>IF('ADM-PER LINE ITEM'!F465="","",'ADM-PER LINE ITEM'!F465)</f>
        <v/>
      </c>
      <c r="E464" s="203" t="str">
        <f>IF('ADM-PER LINE ITEM'!E465="","",'ADM-PER LINE ITEM'!E465)</f>
        <v/>
      </c>
      <c r="F464" s="31" t="str">
        <f>IF('ADM-PER LINE ITEM'!I465="","",'ADM-PER LINE ITEM'!I465)</f>
        <v/>
      </c>
      <c r="G464" s="172" t="str">
        <f>IF('ADM-PER LINE ITEM'!K465="","",'ADM-PER LINE ITEM'!K465)</f>
        <v/>
      </c>
      <c r="H464" s="170" t="str">
        <f>IF('ADM-PER LINE ITEM'!Q465="","",'ADM-PER LINE ITEM'!Q465)</f>
        <v/>
      </c>
      <c r="I464" s="170" t="str">
        <f>IF('ADM-PER LINE ITEM'!R465="","",'ADM-PER LINE ITEM'!R465)</f>
        <v/>
      </c>
      <c r="J464" s="174" t="str">
        <f>IF(Table2[[#This Row],[Ich No]]="","",(SUMIF('STOCK OES'!B:B,Table2[[#This Row],[Ich No]],'STOCK OES'!E:E)+SUMIF('STOCK SEALING'!B:B,Table2[[#This Row],[Ich No]],'STOCK SEALING'!E:E)))</f>
        <v/>
      </c>
      <c r="K464" s="170">
        <v>0</v>
      </c>
      <c r="L464" t="str">
        <f>IFERROR(Table2[[#This Row],[REST]]-Table2[[#This Row],[Result Scan]],"")</f>
        <v/>
      </c>
      <c r="M464" t="str">
        <f>IF(Table2[[#This Row],[Balance]]="","",IF(Table2[[#This Row],[Balance]]&gt;0,"Open","close"))</f>
        <v/>
      </c>
      <c r="N464" s="174" t="str">
        <f ca="1">IF(Q464=$R$1,Table2[[#This Row],[Status]],"")</f>
        <v/>
      </c>
      <c r="Q464" s="169" t="str">
        <f ca="1">IFERROR($Q$1-Table2[[#This Row],[Delivery Date]],"")</f>
        <v/>
      </c>
      <c r="S464" t="str">
        <f>IFERROR(VLOOKUP(Table2[[#This Row],[Customer Part No]],'ICH NO'!I:M,5,0),"")</f>
        <v/>
      </c>
      <c r="T464" t="str">
        <f>IF(AND(S464="ASSY",Table2[[#This Row],[Stock]]&gt;Table2[[#This Row],[REST]]),Table2[[#This Row],[REST]],Table2[[#This Row],[Stock]])</f>
        <v/>
      </c>
    </row>
    <row r="465" spans="1:20" x14ac:dyDescent="0.3">
      <c r="A465" s="170" t="str">
        <f>IF(Table2[[#This Row],[Customer Part No]]="","",ROW()-1)</f>
        <v/>
      </c>
      <c r="B465" s="170" t="str">
        <f>IF('ADM-PER LINE ITEM'!A466="","",'ADM-PER LINE ITEM'!A466)</f>
        <v/>
      </c>
      <c r="C465" s="171" t="str">
        <f>IF('ADM-PER LINE ITEM'!G466="","",'ADM-PER LINE ITEM'!G466)</f>
        <v/>
      </c>
      <c r="D465" s="170" t="str">
        <f>IF('ADM-PER LINE ITEM'!F466="","",'ADM-PER LINE ITEM'!F466)</f>
        <v/>
      </c>
      <c r="E465" s="203" t="str">
        <f>IF('ADM-PER LINE ITEM'!E466="","",'ADM-PER LINE ITEM'!E466)</f>
        <v/>
      </c>
      <c r="F465" s="31" t="str">
        <f>IF('ADM-PER LINE ITEM'!I466="","",'ADM-PER LINE ITEM'!I466)</f>
        <v/>
      </c>
      <c r="G465" s="172" t="str">
        <f>IF('ADM-PER LINE ITEM'!K466="","",'ADM-PER LINE ITEM'!K466)</f>
        <v/>
      </c>
      <c r="H465" s="170" t="str">
        <f>IF('ADM-PER LINE ITEM'!Q466="","",'ADM-PER LINE ITEM'!Q466)</f>
        <v/>
      </c>
      <c r="I465" s="170" t="str">
        <f>IF('ADM-PER LINE ITEM'!R466="","",'ADM-PER LINE ITEM'!R466)</f>
        <v/>
      </c>
      <c r="J465" s="174" t="str">
        <f>IF(Table2[[#This Row],[Ich No]]="","",(SUMIF('STOCK OES'!B:B,Table2[[#This Row],[Ich No]],'STOCK OES'!E:E)+SUMIF('STOCK SEALING'!B:B,Table2[[#This Row],[Ich No]],'STOCK SEALING'!E:E)))</f>
        <v/>
      </c>
      <c r="K465" s="170">
        <v>0</v>
      </c>
      <c r="L465" t="str">
        <f>IFERROR(Table2[[#This Row],[REST]]-Table2[[#This Row],[Result Scan]],"")</f>
        <v/>
      </c>
      <c r="M465" t="str">
        <f>IF(Table2[[#This Row],[Balance]]="","",IF(Table2[[#This Row],[Balance]]&gt;0,"Open","close"))</f>
        <v/>
      </c>
      <c r="N465" s="174" t="str">
        <f ca="1">IF(Q465=$R$1,Table2[[#This Row],[Status]],"")</f>
        <v/>
      </c>
      <c r="Q465" s="169" t="str">
        <f ca="1">IFERROR($Q$1-Table2[[#This Row],[Delivery Date]],"")</f>
        <v/>
      </c>
      <c r="S465" t="str">
        <f>IFERROR(VLOOKUP(Table2[[#This Row],[Customer Part No]],'ICH NO'!I:M,5,0),"")</f>
        <v/>
      </c>
      <c r="T465" t="str">
        <f>IF(AND(S465="ASSY",Table2[[#This Row],[Stock]]&gt;Table2[[#This Row],[REST]]),Table2[[#This Row],[REST]],Table2[[#This Row],[Stock]])</f>
        <v/>
      </c>
    </row>
    <row r="466" spans="1:20" x14ac:dyDescent="0.3">
      <c r="A466" s="170" t="str">
        <f>IF(Table2[[#This Row],[Customer Part No]]="","",ROW()-1)</f>
        <v/>
      </c>
      <c r="B466" s="170" t="str">
        <f>IF('ADM-PER LINE ITEM'!A467="","",'ADM-PER LINE ITEM'!A467)</f>
        <v/>
      </c>
      <c r="C466" s="171" t="str">
        <f>IF('ADM-PER LINE ITEM'!G467="","",'ADM-PER LINE ITEM'!G467)</f>
        <v/>
      </c>
      <c r="D466" s="170" t="str">
        <f>IF('ADM-PER LINE ITEM'!F467="","",'ADM-PER LINE ITEM'!F467)</f>
        <v/>
      </c>
      <c r="E466" s="203" t="str">
        <f>IF('ADM-PER LINE ITEM'!E467="","",'ADM-PER LINE ITEM'!E467)</f>
        <v/>
      </c>
      <c r="F466" s="31" t="str">
        <f>IF('ADM-PER LINE ITEM'!I467="","",'ADM-PER LINE ITEM'!I467)</f>
        <v/>
      </c>
      <c r="G466" s="172" t="str">
        <f>IF('ADM-PER LINE ITEM'!K467="","",'ADM-PER LINE ITEM'!K467)</f>
        <v/>
      </c>
      <c r="H466" s="170" t="str">
        <f>IF('ADM-PER LINE ITEM'!Q467="","",'ADM-PER LINE ITEM'!Q467)</f>
        <v/>
      </c>
      <c r="I466" s="170" t="str">
        <f>IF('ADM-PER LINE ITEM'!R467="","",'ADM-PER LINE ITEM'!R467)</f>
        <v/>
      </c>
      <c r="J466" s="174" t="str">
        <f>IF(Table2[[#This Row],[Ich No]]="","",(SUMIF('STOCK OES'!B:B,Table2[[#This Row],[Ich No]],'STOCK OES'!E:E)+SUMIF('STOCK SEALING'!B:B,Table2[[#This Row],[Ich No]],'STOCK SEALING'!E:E)))</f>
        <v/>
      </c>
      <c r="K466" s="170">
        <v>0</v>
      </c>
      <c r="L466" t="str">
        <f>IFERROR(Table2[[#This Row],[REST]]-Table2[[#This Row],[Result Scan]],"")</f>
        <v/>
      </c>
      <c r="M466" t="str">
        <f>IF(Table2[[#This Row],[Balance]]="","",IF(Table2[[#This Row],[Balance]]&gt;0,"Open","close"))</f>
        <v/>
      </c>
      <c r="N466" s="174" t="str">
        <f ca="1">IF(Q466=$R$1,Table2[[#This Row],[Status]],"")</f>
        <v/>
      </c>
      <c r="Q466" s="169" t="str">
        <f ca="1">IFERROR($Q$1-Table2[[#This Row],[Delivery Date]],"")</f>
        <v/>
      </c>
      <c r="S466" t="str">
        <f>IFERROR(VLOOKUP(Table2[[#This Row],[Customer Part No]],'ICH NO'!I:M,5,0),"")</f>
        <v/>
      </c>
      <c r="T466" t="str">
        <f>IF(AND(S466="ASSY",Table2[[#This Row],[Stock]]&gt;Table2[[#This Row],[REST]]),Table2[[#This Row],[REST]],Table2[[#This Row],[Stock]])</f>
        <v/>
      </c>
    </row>
    <row r="467" spans="1:20" x14ac:dyDescent="0.3">
      <c r="A467" s="170" t="str">
        <f>IF(Table2[[#This Row],[Customer Part No]]="","",ROW()-1)</f>
        <v/>
      </c>
      <c r="B467" s="170" t="str">
        <f>IF('ADM-PER LINE ITEM'!A468="","",'ADM-PER LINE ITEM'!A468)</f>
        <v/>
      </c>
      <c r="C467" s="171" t="str">
        <f>IF('ADM-PER LINE ITEM'!G468="","",'ADM-PER LINE ITEM'!G468)</f>
        <v/>
      </c>
      <c r="D467" s="170" t="str">
        <f>IF('ADM-PER LINE ITEM'!F468="","",'ADM-PER LINE ITEM'!F468)</f>
        <v/>
      </c>
      <c r="E467" s="203" t="str">
        <f>IF('ADM-PER LINE ITEM'!E468="","",'ADM-PER LINE ITEM'!E468)</f>
        <v/>
      </c>
      <c r="F467" s="31" t="str">
        <f>IF('ADM-PER LINE ITEM'!I468="","",'ADM-PER LINE ITEM'!I468)</f>
        <v/>
      </c>
      <c r="G467" s="172" t="str">
        <f>IF('ADM-PER LINE ITEM'!K468="","",'ADM-PER LINE ITEM'!K468)</f>
        <v/>
      </c>
      <c r="H467" s="170" t="str">
        <f>IF('ADM-PER LINE ITEM'!Q468="","",'ADM-PER LINE ITEM'!Q468)</f>
        <v/>
      </c>
      <c r="I467" s="170" t="str">
        <f>IF('ADM-PER LINE ITEM'!R468="","",'ADM-PER LINE ITEM'!R468)</f>
        <v/>
      </c>
      <c r="J467" s="174" t="str">
        <f>IF(Table2[[#This Row],[Ich No]]="","",(SUMIF('STOCK OES'!B:B,Table2[[#This Row],[Ich No]],'STOCK OES'!E:E)+SUMIF('STOCK SEALING'!B:B,Table2[[#This Row],[Ich No]],'STOCK SEALING'!E:E)))</f>
        <v/>
      </c>
      <c r="K467" s="170">
        <v>0</v>
      </c>
      <c r="L467" t="str">
        <f>IFERROR(Table2[[#This Row],[REST]]-Table2[[#This Row],[Result Scan]],"")</f>
        <v/>
      </c>
      <c r="M467" t="str">
        <f>IF(Table2[[#This Row],[Balance]]="","",IF(Table2[[#This Row],[Balance]]&gt;0,"Open","close"))</f>
        <v/>
      </c>
      <c r="N467" s="174" t="str">
        <f ca="1">IF(Q467=$R$1,Table2[[#This Row],[Status]],"")</f>
        <v/>
      </c>
      <c r="Q467" s="169" t="str">
        <f ca="1">IFERROR($Q$1-Table2[[#This Row],[Delivery Date]],"")</f>
        <v/>
      </c>
      <c r="S467" t="str">
        <f>IFERROR(VLOOKUP(Table2[[#This Row],[Customer Part No]],'ICH NO'!I:M,5,0),"")</f>
        <v/>
      </c>
      <c r="T467" t="str">
        <f>IF(AND(S467="ASSY",Table2[[#This Row],[Stock]]&gt;Table2[[#This Row],[REST]]),Table2[[#This Row],[REST]],Table2[[#This Row],[Stock]])</f>
        <v/>
      </c>
    </row>
    <row r="468" spans="1:20" x14ac:dyDescent="0.3">
      <c r="A468" s="170" t="str">
        <f>IF(Table2[[#This Row],[Customer Part No]]="","",ROW()-1)</f>
        <v/>
      </c>
      <c r="B468" s="170" t="str">
        <f>IF('ADM-PER LINE ITEM'!A469="","",'ADM-PER LINE ITEM'!A469)</f>
        <v/>
      </c>
      <c r="C468" s="171" t="str">
        <f>IF('ADM-PER LINE ITEM'!G469="","",'ADM-PER LINE ITEM'!G469)</f>
        <v/>
      </c>
      <c r="D468" s="170" t="str">
        <f>IF('ADM-PER LINE ITEM'!F469="","",'ADM-PER LINE ITEM'!F469)</f>
        <v/>
      </c>
      <c r="E468" s="203" t="str">
        <f>IF('ADM-PER LINE ITEM'!E469="","",'ADM-PER LINE ITEM'!E469)</f>
        <v/>
      </c>
      <c r="F468" s="31" t="str">
        <f>IF('ADM-PER LINE ITEM'!I469="","",'ADM-PER LINE ITEM'!I469)</f>
        <v/>
      </c>
      <c r="G468" s="172" t="str">
        <f>IF('ADM-PER LINE ITEM'!K469="","",'ADM-PER LINE ITEM'!K469)</f>
        <v/>
      </c>
      <c r="H468" s="170" t="str">
        <f>IF('ADM-PER LINE ITEM'!Q469="","",'ADM-PER LINE ITEM'!Q469)</f>
        <v/>
      </c>
      <c r="I468" s="170" t="str">
        <f>IF('ADM-PER LINE ITEM'!R469="","",'ADM-PER LINE ITEM'!R469)</f>
        <v/>
      </c>
      <c r="J468" s="174" t="str">
        <f>IF(Table2[[#This Row],[Ich No]]="","",(SUMIF('STOCK OES'!B:B,Table2[[#This Row],[Ich No]],'STOCK OES'!E:E)+SUMIF('STOCK SEALING'!B:B,Table2[[#This Row],[Ich No]],'STOCK SEALING'!E:E)))</f>
        <v/>
      </c>
      <c r="K468" s="170">
        <v>0</v>
      </c>
      <c r="L468" t="str">
        <f>IFERROR(Table2[[#This Row],[REST]]-Table2[[#This Row],[Result Scan]],"")</f>
        <v/>
      </c>
      <c r="M468" t="str">
        <f>IF(Table2[[#This Row],[Balance]]="","",IF(Table2[[#This Row],[Balance]]&gt;0,"Open","close"))</f>
        <v/>
      </c>
      <c r="N468" s="174" t="str">
        <f ca="1">IF(Q468=$R$1,Table2[[#This Row],[Status]],"")</f>
        <v/>
      </c>
      <c r="Q468" s="169" t="str">
        <f ca="1">IFERROR($Q$1-Table2[[#This Row],[Delivery Date]],"")</f>
        <v/>
      </c>
      <c r="S468" t="str">
        <f>IFERROR(VLOOKUP(Table2[[#This Row],[Customer Part No]],'ICH NO'!I:M,5,0),"")</f>
        <v/>
      </c>
      <c r="T468" t="str">
        <f>IF(AND(S468="ASSY",Table2[[#This Row],[Stock]]&gt;Table2[[#This Row],[REST]]),Table2[[#This Row],[REST]],Table2[[#This Row],[Stock]])</f>
        <v/>
      </c>
    </row>
    <row r="469" spans="1:20" x14ac:dyDescent="0.3">
      <c r="A469" s="170" t="str">
        <f>IF(Table2[[#This Row],[Customer Part No]]="","",ROW()-1)</f>
        <v/>
      </c>
      <c r="B469" s="170" t="str">
        <f>IF('ADM-PER LINE ITEM'!A470="","",'ADM-PER LINE ITEM'!A470)</f>
        <v/>
      </c>
      <c r="C469" s="171" t="str">
        <f>IF('ADM-PER LINE ITEM'!G470="","",'ADM-PER LINE ITEM'!G470)</f>
        <v/>
      </c>
      <c r="D469" s="170" t="str">
        <f>IF('ADM-PER LINE ITEM'!F470="","",'ADM-PER LINE ITEM'!F470)</f>
        <v/>
      </c>
      <c r="E469" s="203" t="str">
        <f>IF('ADM-PER LINE ITEM'!E470="","",'ADM-PER LINE ITEM'!E470)</f>
        <v/>
      </c>
      <c r="F469" s="31" t="str">
        <f>IF('ADM-PER LINE ITEM'!I470="","",'ADM-PER LINE ITEM'!I470)</f>
        <v/>
      </c>
      <c r="G469" s="172" t="str">
        <f>IF('ADM-PER LINE ITEM'!K470="","",'ADM-PER LINE ITEM'!K470)</f>
        <v/>
      </c>
      <c r="H469" s="170" t="str">
        <f>IF('ADM-PER LINE ITEM'!Q470="","",'ADM-PER LINE ITEM'!Q470)</f>
        <v/>
      </c>
      <c r="I469" s="170" t="str">
        <f>IF('ADM-PER LINE ITEM'!R470="","",'ADM-PER LINE ITEM'!R470)</f>
        <v/>
      </c>
      <c r="J469" s="174" t="str">
        <f>IF(Table2[[#This Row],[Ich No]]="","",(SUMIF('STOCK OES'!B:B,Table2[[#This Row],[Ich No]],'STOCK OES'!E:E)+SUMIF('STOCK SEALING'!B:B,Table2[[#This Row],[Ich No]],'STOCK SEALING'!E:E)))</f>
        <v/>
      </c>
      <c r="K469" s="170">
        <v>0</v>
      </c>
      <c r="L469" t="str">
        <f>IFERROR(Table2[[#This Row],[REST]]-Table2[[#This Row],[Result Scan]],"")</f>
        <v/>
      </c>
      <c r="M469" t="str">
        <f>IF(Table2[[#This Row],[Balance]]="","",IF(Table2[[#This Row],[Balance]]&gt;0,"Open","close"))</f>
        <v/>
      </c>
      <c r="N469" s="174" t="str">
        <f ca="1">IF(Q469=$R$1,Table2[[#This Row],[Status]],"")</f>
        <v/>
      </c>
      <c r="Q469" s="169" t="str">
        <f ca="1">IFERROR($Q$1-Table2[[#This Row],[Delivery Date]],"")</f>
        <v/>
      </c>
      <c r="S469" t="str">
        <f>IFERROR(VLOOKUP(Table2[[#This Row],[Customer Part No]],'ICH NO'!I:M,5,0),"")</f>
        <v/>
      </c>
      <c r="T469" t="str">
        <f>IF(AND(S469="ASSY",Table2[[#This Row],[Stock]]&gt;Table2[[#This Row],[REST]]),Table2[[#This Row],[REST]],Table2[[#This Row],[Stock]])</f>
        <v/>
      </c>
    </row>
    <row r="470" spans="1:20" x14ac:dyDescent="0.3">
      <c r="A470" s="170" t="str">
        <f>IF(Table2[[#This Row],[Customer Part No]]="","",ROW()-1)</f>
        <v/>
      </c>
      <c r="B470" s="170" t="str">
        <f>IF('ADM-PER LINE ITEM'!A471="","",'ADM-PER LINE ITEM'!A471)</f>
        <v/>
      </c>
      <c r="C470" s="171" t="str">
        <f>IF('ADM-PER LINE ITEM'!G471="","",'ADM-PER LINE ITEM'!G471)</f>
        <v/>
      </c>
      <c r="D470" s="170" t="str">
        <f>IF('ADM-PER LINE ITEM'!F471="","",'ADM-PER LINE ITEM'!F471)</f>
        <v/>
      </c>
      <c r="E470" s="203" t="str">
        <f>IF('ADM-PER LINE ITEM'!E471="","",'ADM-PER LINE ITEM'!E471)</f>
        <v/>
      </c>
      <c r="F470" s="31" t="str">
        <f>IF('ADM-PER LINE ITEM'!I471="","",'ADM-PER LINE ITEM'!I471)</f>
        <v/>
      </c>
      <c r="G470" s="172" t="str">
        <f>IF('ADM-PER LINE ITEM'!K471="","",'ADM-PER LINE ITEM'!K471)</f>
        <v/>
      </c>
      <c r="H470" s="170" t="str">
        <f>IF('ADM-PER LINE ITEM'!Q471="","",'ADM-PER LINE ITEM'!Q471)</f>
        <v/>
      </c>
      <c r="I470" s="170" t="str">
        <f>IF('ADM-PER LINE ITEM'!R471="","",'ADM-PER LINE ITEM'!R471)</f>
        <v/>
      </c>
      <c r="J470" s="174" t="str">
        <f>IF(Table2[[#This Row],[Ich No]]="","",(SUMIF('STOCK OES'!B:B,Table2[[#This Row],[Ich No]],'STOCK OES'!E:E)+SUMIF('STOCK SEALING'!B:B,Table2[[#This Row],[Ich No]],'STOCK SEALING'!E:E)))</f>
        <v/>
      </c>
      <c r="K470" s="170">
        <v>0</v>
      </c>
      <c r="L470" t="str">
        <f>IFERROR(Table2[[#This Row],[REST]]-Table2[[#This Row],[Result Scan]],"")</f>
        <v/>
      </c>
      <c r="M470" t="str">
        <f>IF(Table2[[#This Row],[Balance]]="","",IF(Table2[[#This Row],[Balance]]&gt;0,"Open","close"))</f>
        <v/>
      </c>
      <c r="N470" s="174" t="str">
        <f ca="1">IF(Q470=$R$1,Table2[[#This Row],[Status]],"")</f>
        <v/>
      </c>
      <c r="Q470" s="169" t="str">
        <f ca="1">IFERROR($Q$1-Table2[[#This Row],[Delivery Date]],"")</f>
        <v/>
      </c>
      <c r="S470" t="str">
        <f>IFERROR(VLOOKUP(Table2[[#This Row],[Customer Part No]],'ICH NO'!I:M,5,0),"")</f>
        <v/>
      </c>
      <c r="T470" t="str">
        <f>IF(AND(S470="ASSY",Table2[[#This Row],[Stock]]&gt;Table2[[#This Row],[REST]]),Table2[[#This Row],[REST]],Table2[[#This Row],[Stock]])</f>
        <v/>
      </c>
    </row>
    <row r="471" spans="1:20" x14ac:dyDescent="0.3">
      <c r="A471" s="170" t="str">
        <f>IF(Table2[[#This Row],[Customer Part No]]="","",ROW()-1)</f>
        <v/>
      </c>
      <c r="B471" s="170" t="str">
        <f>IF('ADM-PER LINE ITEM'!A472="","",'ADM-PER LINE ITEM'!A472)</f>
        <v/>
      </c>
      <c r="C471" s="171" t="str">
        <f>IF('ADM-PER LINE ITEM'!G472="","",'ADM-PER LINE ITEM'!G472)</f>
        <v/>
      </c>
      <c r="D471" s="170" t="str">
        <f>IF('ADM-PER LINE ITEM'!F472="","",'ADM-PER LINE ITEM'!F472)</f>
        <v/>
      </c>
      <c r="E471" s="203" t="str">
        <f>IF('ADM-PER LINE ITEM'!E472="","",'ADM-PER LINE ITEM'!E472)</f>
        <v/>
      </c>
      <c r="F471" s="31" t="str">
        <f>IF('ADM-PER LINE ITEM'!I472="","",'ADM-PER LINE ITEM'!I472)</f>
        <v/>
      </c>
      <c r="G471" s="172" t="str">
        <f>IF('ADM-PER LINE ITEM'!K472="","",'ADM-PER LINE ITEM'!K472)</f>
        <v/>
      </c>
      <c r="H471" s="170" t="str">
        <f>IF('ADM-PER LINE ITEM'!Q472="","",'ADM-PER LINE ITEM'!Q472)</f>
        <v/>
      </c>
      <c r="I471" s="170" t="str">
        <f>IF('ADM-PER LINE ITEM'!R472="","",'ADM-PER LINE ITEM'!R472)</f>
        <v/>
      </c>
      <c r="J471" s="174" t="str">
        <f>IF(Table2[[#This Row],[Ich No]]="","",(SUMIF('STOCK OES'!B:B,Table2[[#This Row],[Ich No]],'STOCK OES'!E:E)+SUMIF('STOCK SEALING'!B:B,Table2[[#This Row],[Ich No]],'STOCK SEALING'!E:E)))</f>
        <v/>
      </c>
      <c r="K471" s="170">
        <v>0</v>
      </c>
      <c r="L471" t="str">
        <f>IFERROR(Table2[[#This Row],[REST]]-Table2[[#This Row],[Result Scan]],"")</f>
        <v/>
      </c>
      <c r="M471" t="str">
        <f>IF(Table2[[#This Row],[Balance]]="","",IF(Table2[[#This Row],[Balance]]&gt;0,"Open","close"))</f>
        <v/>
      </c>
      <c r="N471" s="174" t="str">
        <f ca="1">IF(Q471=$R$1,Table2[[#This Row],[Status]],"")</f>
        <v/>
      </c>
      <c r="Q471" s="169" t="str">
        <f ca="1">IFERROR($Q$1-Table2[[#This Row],[Delivery Date]],"")</f>
        <v/>
      </c>
      <c r="S471" t="str">
        <f>IFERROR(VLOOKUP(Table2[[#This Row],[Customer Part No]],'ICH NO'!I:M,5,0),"")</f>
        <v/>
      </c>
      <c r="T471" t="str">
        <f>IF(AND(S471="ASSY",Table2[[#This Row],[Stock]]&gt;Table2[[#This Row],[REST]]),Table2[[#This Row],[REST]],Table2[[#This Row],[Stock]])</f>
        <v/>
      </c>
    </row>
    <row r="472" spans="1:20" x14ac:dyDescent="0.3">
      <c r="A472" s="170" t="str">
        <f>IF(Table2[[#This Row],[Customer Part No]]="","",ROW()-1)</f>
        <v/>
      </c>
      <c r="B472" s="170" t="str">
        <f>IF('ADM-PER LINE ITEM'!A473="","",'ADM-PER LINE ITEM'!A473)</f>
        <v/>
      </c>
      <c r="C472" s="171" t="str">
        <f>IF('ADM-PER LINE ITEM'!G473="","",'ADM-PER LINE ITEM'!G473)</f>
        <v/>
      </c>
      <c r="D472" s="170" t="str">
        <f>IF('ADM-PER LINE ITEM'!F473="","",'ADM-PER LINE ITEM'!F473)</f>
        <v/>
      </c>
      <c r="E472" s="203" t="str">
        <f>IF('ADM-PER LINE ITEM'!E473="","",'ADM-PER LINE ITEM'!E473)</f>
        <v/>
      </c>
      <c r="F472" s="31" t="str">
        <f>IF('ADM-PER LINE ITEM'!I473="","",'ADM-PER LINE ITEM'!I473)</f>
        <v/>
      </c>
      <c r="G472" s="172" t="str">
        <f>IF('ADM-PER LINE ITEM'!K473="","",'ADM-PER LINE ITEM'!K473)</f>
        <v/>
      </c>
      <c r="H472" s="170" t="str">
        <f>IF('ADM-PER LINE ITEM'!Q473="","",'ADM-PER LINE ITEM'!Q473)</f>
        <v/>
      </c>
      <c r="I472" s="170" t="str">
        <f>IF('ADM-PER LINE ITEM'!R473="","",'ADM-PER LINE ITEM'!R473)</f>
        <v/>
      </c>
      <c r="J472" s="174" t="str">
        <f>IF(Table2[[#This Row],[Ich No]]="","",(SUMIF('STOCK OES'!B:B,Table2[[#This Row],[Ich No]],'STOCK OES'!E:E)+SUMIF('STOCK SEALING'!B:B,Table2[[#This Row],[Ich No]],'STOCK SEALING'!E:E)))</f>
        <v/>
      </c>
      <c r="K472" s="170">
        <v>0</v>
      </c>
      <c r="L472" t="str">
        <f>IFERROR(Table2[[#This Row],[REST]]-Table2[[#This Row],[Result Scan]],"")</f>
        <v/>
      </c>
      <c r="M472" t="str">
        <f>IF(Table2[[#This Row],[Balance]]="","",IF(Table2[[#This Row],[Balance]]&gt;0,"Open","close"))</f>
        <v/>
      </c>
      <c r="N472" s="174" t="str">
        <f ca="1">IF(Q472=$R$1,Table2[[#This Row],[Status]],"")</f>
        <v/>
      </c>
      <c r="Q472" s="169" t="str">
        <f ca="1">IFERROR($Q$1-Table2[[#This Row],[Delivery Date]],"")</f>
        <v/>
      </c>
      <c r="S472" t="str">
        <f>IFERROR(VLOOKUP(Table2[[#This Row],[Customer Part No]],'ICH NO'!I:M,5,0),"")</f>
        <v/>
      </c>
      <c r="T472" t="str">
        <f>IF(AND(S472="ASSY",Table2[[#This Row],[Stock]]&gt;Table2[[#This Row],[REST]]),Table2[[#This Row],[REST]],Table2[[#This Row],[Stock]])</f>
        <v/>
      </c>
    </row>
    <row r="473" spans="1:20" x14ac:dyDescent="0.3">
      <c r="A473" s="170" t="str">
        <f>IF(Table2[[#This Row],[Customer Part No]]="","",ROW()-1)</f>
        <v/>
      </c>
      <c r="B473" s="170" t="str">
        <f>IF('ADM-PER LINE ITEM'!A474="","",'ADM-PER LINE ITEM'!A474)</f>
        <v/>
      </c>
      <c r="C473" s="171" t="str">
        <f>IF('ADM-PER LINE ITEM'!G474="","",'ADM-PER LINE ITEM'!G474)</f>
        <v/>
      </c>
      <c r="D473" s="170" t="str">
        <f>IF('ADM-PER LINE ITEM'!F474="","",'ADM-PER LINE ITEM'!F474)</f>
        <v/>
      </c>
      <c r="E473" s="203" t="str">
        <f>IF('ADM-PER LINE ITEM'!E474="","",'ADM-PER LINE ITEM'!E474)</f>
        <v/>
      </c>
      <c r="F473" s="31" t="str">
        <f>IF('ADM-PER LINE ITEM'!I474="","",'ADM-PER LINE ITEM'!I474)</f>
        <v/>
      </c>
      <c r="G473" s="172" t="str">
        <f>IF('ADM-PER LINE ITEM'!K474="","",'ADM-PER LINE ITEM'!K474)</f>
        <v/>
      </c>
      <c r="H473" s="170" t="str">
        <f>IF('ADM-PER LINE ITEM'!Q474="","",'ADM-PER LINE ITEM'!Q474)</f>
        <v/>
      </c>
      <c r="I473" s="170" t="str">
        <f>IF('ADM-PER LINE ITEM'!R474="","",'ADM-PER LINE ITEM'!R474)</f>
        <v/>
      </c>
      <c r="J473" s="174" t="str">
        <f>IF(Table2[[#This Row],[Ich No]]="","",(SUMIF('STOCK OES'!B:B,Table2[[#This Row],[Ich No]],'STOCK OES'!E:E)+SUMIF('STOCK SEALING'!B:B,Table2[[#This Row],[Ich No]],'STOCK SEALING'!E:E)))</f>
        <v/>
      </c>
      <c r="K473" s="170">
        <v>0</v>
      </c>
      <c r="L473" t="str">
        <f>IFERROR(Table2[[#This Row],[REST]]-Table2[[#This Row],[Result Scan]],"")</f>
        <v/>
      </c>
      <c r="M473" t="str">
        <f>IF(Table2[[#This Row],[Balance]]="","",IF(Table2[[#This Row],[Balance]]&gt;0,"Open","close"))</f>
        <v/>
      </c>
      <c r="N473" s="174" t="str">
        <f ca="1">IF(Q473=$R$1,Table2[[#This Row],[Status]],"")</f>
        <v/>
      </c>
      <c r="Q473" s="169" t="str">
        <f ca="1">IFERROR($Q$1-Table2[[#This Row],[Delivery Date]],"")</f>
        <v/>
      </c>
      <c r="S473" t="str">
        <f>IFERROR(VLOOKUP(Table2[[#This Row],[Customer Part No]],'ICH NO'!I:M,5,0),"")</f>
        <v/>
      </c>
      <c r="T473" t="str">
        <f>IF(AND(S473="ASSY",Table2[[#This Row],[Stock]]&gt;Table2[[#This Row],[REST]]),Table2[[#This Row],[REST]],Table2[[#This Row],[Stock]])</f>
        <v/>
      </c>
    </row>
    <row r="474" spans="1:20" x14ac:dyDescent="0.3">
      <c r="A474" s="170" t="str">
        <f>IF(Table2[[#This Row],[Customer Part No]]="","",ROW()-1)</f>
        <v/>
      </c>
      <c r="B474" s="170" t="str">
        <f>IF('ADM-PER LINE ITEM'!A475="","",'ADM-PER LINE ITEM'!A475)</f>
        <v/>
      </c>
      <c r="C474" s="171" t="str">
        <f>IF('ADM-PER LINE ITEM'!G475="","",'ADM-PER LINE ITEM'!G475)</f>
        <v/>
      </c>
      <c r="D474" s="170" t="str">
        <f>IF('ADM-PER LINE ITEM'!F475="","",'ADM-PER LINE ITEM'!F475)</f>
        <v/>
      </c>
      <c r="E474" s="203" t="str">
        <f>IF('ADM-PER LINE ITEM'!E475="","",'ADM-PER LINE ITEM'!E475)</f>
        <v/>
      </c>
      <c r="F474" s="31" t="str">
        <f>IF('ADM-PER LINE ITEM'!I475="","",'ADM-PER LINE ITEM'!I475)</f>
        <v/>
      </c>
      <c r="G474" s="172" t="str">
        <f>IF('ADM-PER LINE ITEM'!K475="","",'ADM-PER LINE ITEM'!K475)</f>
        <v/>
      </c>
      <c r="H474" s="170" t="str">
        <f>IF('ADM-PER LINE ITEM'!Q475="","",'ADM-PER LINE ITEM'!Q475)</f>
        <v/>
      </c>
      <c r="I474" s="170" t="str">
        <f>IF('ADM-PER LINE ITEM'!R475="","",'ADM-PER LINE ITEM'!R475)</f>
        <v/>
      </c>
      <c r="J474" s="174" t="str">
        <f>IF(Table2[[#This Row],[Ich No]]="","",(SUMIF('STOCK OES'!B:B,Table2[[#This Row],[Ich No]],'STOCK OES'!E:E)+SUMIF('STOCK SEALING'!B:B,Table2[[#This Row],[Ich No]],'STOCK SEALING'!E:E)))</f>
        <v/>
      </c>
      <c r="K474" s="170">
        <v>0</v>
      </c>
      <c r="L474" t="str">
        <f>IFERROR(Table2[[#This Row],[REST]]-Table2[[#This Row],[Result Scan]],"")</f>
        <v/>
      </c>
      <c r="M474" t="str">
        <f>IF(Table2[[#This Row],[Balance]]="","",IF(Table2[[#This Row],[Balance]]&gt;0,"Open","close"))</f>
        <v/>
      </c>
      <c r="N474" s="174" t="str">
        <f ca="1">IF(Q474=$R$1,Table2[[#This Row],[Status]],"")</f>
        <v/>
      </c>
      <c r="Q474" s="169" t="str">
        <f ca="1">IFERROR($Q$1-Table2[[#This Row],[Delivery Date]],"")</f>
        <v/>
      </c>
      <c r="S474" t="str">
        <f>IFERROR(VLOOKUP(Table2[[#This Row],[Customer Part No]],'ICH NO'!I:M,5,0),"")</f>
        <v/>
      </c>
      <c r="T474" t="str">
        <f>IF(AND(S474="ASSY",Table2[[#This Row],[Stock]]&gt;Table2[[#This Row],[REST]]),Table2[[#This Row],[REST]],Table2[[#This Row],[Stock]])</f>
        <v/>
      </c>
    </row>
    <row r="475" spans="1:20" x14ac:dyDescent="0.3">
      <c r="A475" s="170" t="str">
        <f>IF(Table2[[#This Row],[Customer Part No]]="","",ROW()-1)</f>
        <v/>
      </c>
      <c r="B475" s="170" t="str">
        <f>IF('ADM-PER LINE ITEM'!A476="","",'ADM-PER LINE ITEM'!A476)</f>
        <v/>
      </c>
      <c r="C475" s="171" t="str">
        <f>IF('ADM-PER LINE ITEM'!G476="","",'ADM-PER LINE ITEM'!G476)</f>
        <v/>
      </c>
      <c r="D475" s="170" t="str">
        <f>IF('ADM-PER LINE ITEM'!F476="","",'ADM-PER LINE ITEM'!F476)</f>
        <v/>
      </c>
      <c r="E475" s="203" t="str">
        <f>IF('ADM-PER LINE ITEM'!E476="","",'ADM-PER LINE ITEM'!E476)</f>
        <v/>
      </c>
      <c r="F475" s="31" t="str">
        <f>IF('ADM-PER LINE ITEM'!I476="","",'ADM-PER LINE ITEM'!I476)</f>
        <v/>
      </c>
      <c r="G475" s="172" t="str">
        <f>IF('ADM-PER LINE ITEM'!K476="","",'ADM-PER LINE ITEM'!K476)</f>
        <v/>
      </c>
      <c r="H475" s="170" t="str">
        <f>IF('ADM-PER LINE ITEM'!Q476="","",'ADM-PER LINE ITEM'!Q476)</f>
        <v/>
      </c>
      <c r="I475" s="170" t="str">
        <f>IF('ADM-PER LINE ITEM'!R476="","",'ADM-PER LINE ITEM'!R476)</f>
        <v/>
      </c>
      <c r="J475" s="174" t="str">
        <f>IF(Table2[[#This Row],[Ich No]]="","",(SUMIF('STOCK OES'!B:B,Table2[[#This Row],[Ich No]],'STOCK OES'!E:E)+SUMIF('STOCK SEALING'!B:B,Table2[[#This Row],[Ich No]],'STOCK SEALING'!E:E)))</f>
        <v/>
      </c>
      <c r="K475" s="170">
        <v>0</v>
      </c>
      <c r="L475" t="str">
        <f>IFERROR(Table2[[#This Row],[REST]]-Table2[[#This Row],[Result Scan]],"")</f>
        <v/>
      </c>
      <c r="M475" t="str">
        <f>IF(Table2[[#This Row],[Balance]]="","",IF(Table2[[#This Row],[Balance]]&gt;0,"Open","close"))</f>
        <v/>
      </c>
      <c r="N475" s="174" t="str">
        <f ca="1">IF(Q475=$R$1,Table2[[#This Row],[Status]],"")</f>
        <v/>
      </c>
      <c r="Q475" s="169" t="str">
        <f ca="1">IFERROR($Q$1-Table2[[#This Row],[Delivery Date]],"")</f>
        <v/>
      </c>
      <c r="S475" t="str">
        <f>IFERROR(VLOOKUP(Table2[[#This Row],[Customer Part No]],'ICH NO'!I:M,5,0),"")</f>
        <v/>
      </c>
      <c r="T475" t="str">
        <f>IF(AND(S475="ASSY",Table2[[#This Row],[Stock]]&gt;Table2[[#This Row],[REST]]),Table2[[#This Row],[REST]],Table2[[#This Row],[Stock]])</f>
        <v/>
      </c>
    </row>
    <row r="476" spans="1:20" x14ac:dyDescent="0.3">
      <c r="A476" s="170" t="str">
        <f>IF(Table2[[#This Row],[Customer Part No]]="","",ROW()-1)</f>
        <v/>
      </c>
      <c r="B476" s="170" t="str">
        <f>IF('ADM-PER LINE ITEM'!A477="","",'ADM-PER LINE ITEM'!A477)</f>
        <v/>
      </c>
      <c r="C476" s="171" t="str">
        <f>IF('ADM-PER LINE ITEM'!G477="","",'ADM-PER LINE ITEM'!G477)</f>
        <v/>
      </c>
      <c r="D476" s="170" t="str">
        <f>IF('ADM-PER LINE ITEM'!F477="","",'ADM-PER LINE ITEM'!F477)</f>
        <v/>
      </c>
      <c r="E476" s="203" t="str">
        <f>IF('ADM-PER LINE ITEM'!E477="","",'ADM-PER LINE ITEM'!E477)</f>
        <v/>
      </c>
      <c r="F476" s="31" t="str">
        <f>IF('ADM-PER LINE ITEM'!I477="","",'ADM-PER LINE ITEM'!I477)</f>
        <v/>
      </c>
      <c r="G476" s="172" t="str">
        <f>IF('ADM-PER LINE ITEM'!K477="","",'ADM-PER LINE ITEM'!K477)</f>
        <v/>
      </c>
      <c r="H476" s="170" t="str">
        <f>IF('ADM-PER LINE ITEM'!Q477="","",'ADM-PER LINE ITEM'!Q477)</f>
        <v/>
      </c>
      <c r="I476" s="170" t="str">
        <f>IF('ADM-PER LINE ITEM'!R477="","",'ADM-PER LINE ITEM'!R477)</f>
        <v/>
      </c>
      <c r="J476" s="174" t="str">
        <f>IF(Table2[[#This Row],[Ich No]]="","",(SUMIF('STOCK OES'!B:B,Table2[[#This Row],[Ich No]],'STOCK OES'!E:E)+SUMIF('STOCK SEALING'!B:B,Table2[[#This Row],[Ich No]],'STOCK SEALING'!E:E)))</f>
        <v/>
      </c>
      <c r="K476" s="170">
        <v>0</v>
      </c>
      <c r="L476" t="str">
        <f>IFERROR(Table2[[#This Row],[REST]]-Table2[[#This Row],[Result Scan]],"")</f>
        <v/>
      </c>
      <c r="M476" t="str">
        <f>IF(Table2[[#This Row],[Balance]]="","",IF(Table2[[#This Row],[Balance]]&gt;0,"Open","close"))</f>
        <v/>
      </c>
      <c r="N476" s="174" t="str">
        <f ca="1">IF(Q476=$R$1,Table2[[#This Row],[Status]],"")</f>
        <v/>
      </c>
      <c r="Q476" s="169" t="str">
        <f ca="1">IFERROR($Q$1-Table2[[#This Row],[Delivery Date]],"")</f>
        <v/>
      </c>
      <c r="S476" t="str">
        <f>IFERROR(VLOOKUP(Table2[[#This Row],[Customer Part No]],'ICH NO'!I:M,5,0),"")</f>
        <v/>
      </c>
      <c r="T476" t="str">
        <f>IF(AND(S476="ASSY",Table2[[#This Row],[Stock]]&gt;Table2[[#This Row],[REST]]),Table2[[#This Row],[REST]],Table2[[#This Row],[Stock]])</f>
        <v/>
      </c>
    </row>
    <row r="477" spans="1:20" x14ac:dyDescent="0.3">
      <c r="A477" s="170" t="str">
        <f>IF(Table2[[#This Row],[Customer Part No]]="","",ROW()-1)</f>
        <v/>
      </c>
      <c r="B477" s="170" t="str">
        <f>IF('ADM-PER LINE ITEM'!A478="","",'ADM-PER LINE ITEM'!A478)</f>
        <v/>
      </c>
      <c r="C477" s="171" t="str">
        <f>IF('ADM-PER LINE ITEM'!G478="","",'ADM-PER LINE ITEM'!G478)</f>
        <v/>
      </c>
      <c r="D477" s="170" t="str">
        <f>IF('ADM-PER LINE ITEM'!F478="","",'ADM-PER LINE ITEM'!F478)</f>
        <v/>
      </c>
      <c r="E477" s="203" t="str">
        <f>IF('ADM-PER LINE ITEM'!E478="","",'ADM-PER LINE ITEM'!E478)</f>
        <v/>
      </c>
      <c r="F477" s="31" t="str">
        <f>IF('ADM-PER LINE ITEM'!I478="","",'ADM-PER LINE ITEM'!I478)</f>
        <v/>
      </c>
      <c r="G477" s="172" t="str">
        <f>IF('ADM-PER LINE ITEM'!K478="","",'ADM-PER LINE ITEM'!K478)</f>
        <v/>
      </c>
      <c r="H477" s="170" t="str">
        <f>IF('ADM-PER LINE ITEM'!Q478="","",'ADM-PER LINE ITEM'!Q478)</f>
        <v/>
      </c>
      <c r="I477" s="170" t="str">
        <f>IF('ADM-PER LINE ITEM'!R478="","",'ADM-PER LINE ITEM'!R478)</f>
        <v/>
      </c>
      <c r="J477" s="174" t="str">
        <f>IF(Table2[[#This Row],[Ich No]]="","",(SUMIF('STOCK OES'!B:B,Table2[[#This Row],[Ich No]],'STOCK OES'!E:E)+SUMIF('STOCK SEALING'!B:B,Table2[[#This Row],[Ich No]],'STOCK SEALING'!E:E)))</f>
        <v/>
      </c>
      <c r="K477" s="170">
        <v>0</v>
      </c>
      <c r="L477" t="str">
        <f>IFERROR(Table2[[#This Row],[REST]]-Table2[[#This Row],[Result Scan]],"")</f>
        <v/>
      </c>
      <c r="M477" t="str">
        <f>IF(Table2[[#This Row],[Balance]]="","",IF(Table2[[#This Row],[Balance]]&gt;0,"Open","close"))</f>
        <v/>
      </c>
      <c r="N477" s="174" t="str">
        <f ca="1">IF(Q477=$R$1,Table2[[#This Row],[Status]],"")</f>
        <v/>
      </c>
      <c r="Q477" s="169" t="str">
        <f ca="1">IFERROR($Q$1-Table2[[#This Row],[Delivery Date]],"")</f>
        <v/>
      </c>
      <c r="S477" t="str">
        <f>IFERROR(VLOOKUP(Table2[[#This Row],[Customer Part No]],'ICH NO'!I:M,5,0),"")</f>
        <v/>
      </c>
      <c r="T477" t="str">
        <f>IF(AND(S477="ASSY",Table2[[#This Row],[Stock]]&gt;Table2[[#This Row],[REST]]),Table2[[#This Row],[REST]],Table2[[#This Row],[Stock]])</f>
        <v/>
      </c>
    </row>
    <row r="478" spans="1:20" x14ac:dyDescent="0.3">
      <c r="A478" s="170" t="str">
        <f>IF(Table2[[#This Row],[Customer Part No]]="","",ROW()-1)</f>
        <v/>
      </c>
      <c r="B478" s="170" t="str">
        <f>IF('ADM-PER LINE ITEM'!A479="","",'ADM-PER LINE ITEM'!A479)</f>
        <v/>
      </c>
      <c r="C478" s="171" t="str">
        <f>IF('ADM-PER LINE ITEM'!G479="","",'ADM-PER LINE ITEM'!G479)</f>
        <v/>
      </c>
      <c r="D478" s="170" t="str">
        <f>IF('ADM-PER LINE ITEM'!F479="","",'ADM-PER LINE ITEM'!F479)</f>
        <v/>
      </c>
      <c r="E478" s="203" t="str">
        <f>IF('ADM-PER LINE ITEM'!E479="","",'ADM-PER LINE ITEM'!E479)</f>
        <v/>
      </c>
      <c r="F478" s="31" t="str">
        <f>IF('ADM-PER LINE ITEM'!I479="","",'ADM-PER LINE ITEM'!I479)</f>
        <v/>
      </c>
      <c r="G478" s="172" t="str">
        <f>IF('ADM-PER LINE ITEM'!K479="","",'ADM-PER LINE ITEM'!K479)</f>
        <v/>
      </c>
      <c r="H478" s="170" t="str">
        <f>IF('ADM-PER LINE ITEM'!Q479="","",'ADM-PER LINE ITEM'!Q479)</f>
        <v/>
      </c>
      <c r="I478" s="170" t="str">
        <f>IF('ADM-PER LINE ITEM'!R479="","",'ADM-PER LINE ITEM'!R479)</f>
        <v/>
      </c>
      <c r="J478" s="174" t="str">
        <f>IF(Table2[[#This Row],[Ich No]]="","",(SUMIF('STOCK OES'!B:B,Table2[[#This Row],[Ich No]],'STOCK OES'!E:E)+SUMIF('STOCK SEALING'!B:B,Table2[[#This Row],[Ich No]],'STOCK SEALING'!E:E)))</f>
        <v/>
      </c>
      <c r="K478" s="170">
        <v>0</v>
      </c>
      <c r="L478" t="str">
        <f>IFERROR(Table2[[#This Row],[REST]]-Table2[[#This Row],[Result Scan]],"")</f>
        <v/>
      </c>
      <c r="M478" t="str">
        <f>IF(Table2[[#This Row],[Balance]]="","",IF(Table2[[#This Row],[Balance]]&gt;0,"Open","close"))</f>
        <v/>
      </c>
      <c r="N478" s="174" t="str">
        <f ca="1">IF(Q478=$R$1,Table2[[#This Row],[Status]],"")</f>
        <v/>
      </c>
      <c r="Q478" s="169" t="str">
        <f ca="1">IFERROR($Q$1-Table2[[#This Row],[Delivery Date]],"")</f>
        <v/>
      </c>
      <c r="S478" t="str">
        <f>IFERROR(VLOOKUP(Table2[[#This Row],[Customer Part No]],'ICH NO'!I:M,5,0),"")</f>
        <v/>
      </c>
      <c r="T478" t="str">
        <f>IF(AND(S478="ASSY",Table2[[#This Row],[Stock]]&gt;Table2[[#This Row],[REST]]),Table2[[#This Row],[REST]],Table2[[#This Row],[Stock]])</f>
        <v/>
      </c>
    </row>
    <row r="479" spans="1:20" x14ac:dyDescent="0.3">
      <c r="A479" s="170" t="str">
        <f>IF(Table2[[#This Row],[Customer Part No]]="","",ROW()-1)</f>
        <v/>
      </c>
      <c r="B479" s="170" t="str">
        <f>IF('ADM-PER LINE ITEM'!A480="","",'ADM-PER LINE ITEM'!A480)</f>
        <v/>
      </c>
      <c r="C479" s="171" t="str">
        <f>IF('ADM-PER LINE ITEM'!G480="","",'ADM-PER LINE ITEM'!G480)</f>
        <v/>
      </c>
      <c r="D479" s="170" t="str">
        <f>IF('ADM-PER LINE ITEM'!F480="","",'ADM-PER LINE ITEM'!F480)</f>
        <v/>
      </c>
      <c r="E479" s="203" t="str">
        <f>IF('ADM-PER LINE ITEM'!E480="","",'ADM-PER LINE ITEM'!E480)</f>
        <v/>
      </c>
      <c r="F479" s="31" t="str">
        <f>IF('ADM-PER LINE ITEM'!I480="","",'ADM-PER LINE ITEM'!I480)</f>
        <v/>
      </c>
      <c r="G479" s="172" t="str">
        <f>IF('ADM-PER LINE ITEM'!K480="","",'ADM-PER LINE ITEM'!K480)</f>
        <v/>
      </c>
      <c r="H479" s="170" t="str">
        <f>IF('ADM-PER LINE ITEM'!Q480="","",'ADM-PER LINE ITEM'!Q480)</f>
        <v/>
      </c>
      <c r="I479" s="170" t="str">
        <f>IF('ADM-PER LINE ITEM'!R480="","",'ADM-PER LINE ITEM'!R480)</f>
        <v/>
      </c>
      <c r="J479" s="174" t="str">
        <f>IF(Table2[[#This Row],[Ich No]]="","",(SUMIF('STOCK OES'!B:B,Table2[[#This Row],[Ich No]],'STOCK OES'!E:E)+SUMIF('STOCK SEALING'!B:B,Table2[[#This Row],[Ich No]],'STOCK SEALING'!E:E)))</f>
        <v/>
      </c>
      <c r="K479" s="170">
        <v>0</v>
      </c>
      <c r="L479" t="str">
        <f>IFERROR(Table2[[#This Row],[REST]]-Table2[[#This Row],[Result Scan]],"")</f>
        <v/>
      </c>
      <c r="M479" t="str">
        <f>IF(Table2[[#This Row],[Balance]]="","",IF(Table2[[#This Row],[Balance]]&gt;0,"Open","close"))</f>
        <v/>
      </c>
      <c r="N479" s="174" t="str">
        <f ca="1">IF(Q479=$R$1,Table2[[#This Row],[Status]],"")</f>
        <v/>
      </c>
      <c r="Q479" s="169" t="str">
        <f ca="1">IFERROR($Q$1-Table2[[#This Row],[Delivery Date]],"")</f>
        <v/>
      </c>
      <c r="S479" t="str">
        <f>IFERROR(VLOOKUP(Table2[[#This Row],[Customer Part No]],'ICH NO'!I:M,5,0),"")</f>
        <v/>
      </c>
      <c r="T479" t="str">
        <f>IF(AND(S479="ASSY",Table2[[#This Row],[Stock]]&gt;Table2[[#This Row],[REST]]),Table2[[#This Row],[REST]],Table2[[#This Row],[Stock]])</f>
        <v/>
      </c>
    </row>
    <row r="480" spans="1:20" x14ac:dyDescent="0.3">
      <c r="A480" s="170" t="str">
        <f>IF(Table2[[#This Row],[Customer Part No]]="","",ROW()-1)</f>
        <v/>
      </c>
      <c r="B480" s="170" t="str">
        <f>IF('ADM-PER LINE ITEM'!A481="","",'ADM-PER LINE ITEM'!A481)</f>
        <v/>
      </c>
      <c r="C480" s="171" t="str">
        <f>IF('ADM-PER LINE ITEM'!G481="","",'ADM-PER LINE ITEM'!G481)</f>
        <v/>
      </c>
      <c r="D480" s="170" t="str">
        <f>IF('ADM-PER LINE ITEM'!F481="","",'ADM-PER LINE ITEM'!F481)</f>
        <v/>
      </c>
      <c r="E480" s="203" t="str">
        <f>IF('ADM-PER LINE ITEM'!E481="","",'ADM-PER LINE ITEM'!E481)</f>
        <v/>
      </c>
      <c r="F480" s="31" t="str">
        <f>IF('ADM-PER LINE ITEM'!I481="","",'ADM-PER LINE ITEM'!I481)</f>
        <v/>
      </c>
      <c r="G480" s="172" t="str">
        <f>IF('ADM-PER LINE ITEM'!K481="","",'ADM-PER LINE ITEM'!K481)</f>
        <v/>
      </c>
      <c r="H480" s="170" t="str">
        <f>IF('ADM-PER LINE ITEM'!Q481="","",'ADM-PER LINE ITEM'!Q481)</f>
        <v/>
      </c>
      <c r="I480" s="170" t="str">
        <f>IF('ADM-PER LINE ITEM'!R481="","",'ADM-PER LINE ITEM'!R481)</f>
        <v/>
      </c>
      <c r="J480" s="174" t="str">
        <f>IF(Table2[[#This Row],[Ich No]]="","",(SUMIF('STOCK OES'!B:B,Table2[[#This Row],[Ich No]],'STOCK OES'!E:E)+SUMIF('STOCK SEALING'!B:B,Table2[[#This Row],[Ich No]],'STOCK SEALING'!E:E)))</f>
        <v/>
      </c>
      <c r="K480" s="170">
        <v>0</v>
      </c>
      <c r="L480" t="str">
        <f>IFERROR(Table2[[#This Row],[REST]]-Table2[[#This Row],[Result Scan]],"")</f>
        <v/>
      </c>
      <c r="M480" t="str">
        <f>IF(Table2[[#This Row],[Balance]]="","",IF(Table2[[#This Row],[Balance]]&gt;0,"Open","close"))</f>
        <v/>
      </c>
      <c r="N480" s="174" t="str">
        <f ca="1">IF(Q480=$R$1,Table2[[#This Row],[Status]],"")</f>
        <v/>
      </c>
      <c r="Q480" s="169" t="str">
        <f ca="1">IFERROR($Q$1-Table2[[#This Row],[Delivery Date]],"")</f>
        <v/>
      </c>
      <c r="S480" t="str">
        <f>IFERROR(VLOOKUP(Table2[[#This Row],[Customer Part No]],'ICH NO'!I:M,5,0),"")</f>
        <v/>
      </c>
      <c r="T480" t="str">
        <f>IF(AND(S480="ASSY",Table2[[#This Row],[Stock]]&gt;Table2[[#This Row],[REST]]),Table2[[#This Row],[REST]],Table2[[#This Row],[Stock]])</f>
        <v/>
      </c>
    </row>
    <row r="481" spans="1:20" x14ac:dyDescent="0.3">
      <c r="A481" s="170" t="str">
        <f>IF(Table2[[#This Row],[Customer Part No]]="","",ROW()-1)</f>
        <v/>
      </c>
      <c r="B481" s="170" t="str">
        <f>IF('ADM-PER LINE ITEM'!A482="","",'ADM-PER LINE ITEM'!A482)</f>
        <v/>
      </c>
      <c r="C481" s="171" t="str">
        <f>IF('ADM-PER LINE ITEM'!G482="","",'ADM-PER LINE ITEM'!G482)</f>
        <v/>
      </c>
      <c r="D481" s="170" t="str">
        <f>IF('ADM-PER LINE ITEM'!F482="","",'ADM-PER LINE ITEM'!F482)</f>
        <v/>
      </c>
      <c r="E481" s="203" t="str">
        <f>IF('ADM-PER LINE ITEM'!E482="","",'ADM-PER LINE ITEM'!E482)</f>
        <v/>
      </c>
      <c r="F481" s="31" t="str">
        <f>IF('ADM-PER LINE ITEM'!I482="","",'ADM-PER LINE ITEM'!I482)</f>
        <v/>
      </c>
      <c r="G481" s="172" t="str">
        <f>IF('ADM-PER LINE ITEM'!K482="","",'ADM-PER LINE ITEM'!K482)</f>
        <v/>
      </c>
      <c r="H481" s="170" t="str">
        <f>IF('ADM-PER LINE ITEM'!Q482="","",'ADM-PER LINE ITEM'!Q482)</f>
        <v/>
      </c>
      <c r="I481" s="170" t="str">
        <f>IF('ADM-PER LINE ITEM'!R482="","",'ADM-PER LINE ITEM'!R482)</f>
        <v/>
      </c>
      <c r="J481" s="174" t="str">
        <f>IF(Table2[[#This Row],[Ich No]]="","",(SUMIF('STOCK OES'!B:B,Table2[[#This Row],[Ich No]],'STOCK OES'!E:E)+SUMIF('STOCK SEALING'!B:B,Table2[[#This Row],[Ich No]],'STOCK SEALING'!E:E)))</f>
        <v/>
      </c>
      <c r="K481" s="170">
        <v>0</v>
      </c>
      <c r="L481" t="str">
        <f>IFERROR(Table2[[#This Row],[REST]]-Table2[[#This Row],[Result Scan]],"")</f>
        <v/>
      </c>
      <c r="M481" t="str">
        <f>IF(Table2[[#This Row],[Balance]]="","",IF(Table2[[#This Row],[Balance]]&gt;0,"Open","close"))</f>
        <v/>
      </c>
      <c r="N481" s="174" t="str">
        <f ca="1">IF(Q481=$R$1,Table2[[#This Row],[Status]],"")</f>
        <v/>
      </c>
      <c r="Q481" s="169" t="str">
        <f ca="1">IFERROR($Q$1-Table2[[#This Row],[Delivery Date]],"")</f>
        <v/>
      </c>
      <c r="S481" t="str">
        <f>IFERROR(VLOOKUP(Table2[[#This Row],[Customer Part No]],'ICH NO'!I:M,5,0),"")</f>
        <v/>
      </c>
      <c r="T481" t="str">
        <f>IF(AND(S481="ASSY",Table2[[#This Row],[Stock]]&gt;Table2[[#This Row],[REST]]),Table2[[#This Row],[REST]],Table2[[#This Row],[Stock]])</f>
        <v/>
      </c>
    </row>
    <row r="482" spans="1:20" x14ac:dyDescent="0.3">
      <c r="A482" s="170" t="str">
        <f>IF(Table2[[#This Row],[Customer Part No]]="","",ROW()-1)</f>
        <v/>
      </c>
      <c r="B482" s="170" t="str">
        <f>IF('ADM-PER LINE ITEM'!A483="","",'ADM-PER LINE ITEM'!A483)</f>
        <v/>
      </c>
      <c r="C482" s="171" t="str">
        <f>IF('ADM-PER LINE ITEM'!G483="","",'ADM-PER LINE ITEM'!G483)</f>
        <v/>
      </c>
      <c r="D482" s="170" t="str">
        <f>IF('ADM-PER LINE ITEM'!F483="","",'ADM-PER LINE ITEM'!F483)</f>
        <v/>
      </c>
      <c r="E482" s="203" t="str">
        <f>IF('ADM-PER LINE ITEM'!E483="","",'ADM-PER LINE ITEM'!E483)</f>
        <v/>
      </c>
      <c r="F482" s="31" t="str">
        <f>IF('ADM-PER LINE ITEM'!I483="","",'ADM-PER LINE ITEM'!I483)</f>
        <v/>
      </c>
      <c r="G482" s="172" t="str">
        <f>IF('ADM-PER LINE ITEM'!K483="","",'ADM-PER LINE ITEM'!K483)</f>
        <v/>
      </c>
      <c r="H482" s="170" t="str">
        <f>IF('ADM-PER LINE ITEM'!Q483="","",'ADM-PER LINE ITEM'!Q483)</f>
        <v/>
      </c>
      <c r="I482" s="170" t="str">
        <f>IF('ADM-PER LINE ITEM'!R483="","",'ADM-PER LINE ITEM'!R483)</f>
        <v/>
      </c>
      <c r="J482" s="174" t="str">
        <f>IF(Table2[[#This Row],[Ich No]]="","",(SUMIF('STOCK OES'!B:B,Table2[[#This Row],[Ich No]],'STOCK OES'!E:E)+SUMIF('STOCK SEALING'!B:B,Table2[[#This Row],[Ich No]],'STOCK SEALING'!E:E)))</f>
        <v/>
      </c>
      <c r="K482" s="170">
        <v>0</v>
      </c>
      <c r="L482" t="str">
        <f>IFERROR(Table2[[#This Row],[REST]]-Table2[[#This Row],[Result Scan]],"")</f>
        <v/>
      </c>
      <c r="M482" t="str">
        <f>IF(Table2[[#This Row],[Balance]]="","",IF(Table2[[#This Row],[Balance]]&gt;0,"Open","close"))</f>
        <v/>
      </c>
      <c r="N482" s="174" t="str">
        <f ca="1">IF(Q482=$R$1,Table2[[#This Row],[Status]],"")</f>
        <v/>
      </c>
      <c r="Q482" s="169" t="str">
        <f ca="1">IFERROR($Q$1-Table2[[#This Row],[Delivery Date]],"")</f>
        <v/>
      </c>
      <c r="S482" t="str">
        <f>IFERROR(VLOOKUP(Table2[[#This Row],[Customer Part No]],'ICH NO'!I:M,5,0),"")</f>
        <v/>
      </c>
      <c r="T482" t="str">
        <f>IF(AND(S482="ASSY",Table2[[#This Row],[Stock]]&gt;Table2[[#This Row],[REST]]),Table2[[#This Row],[REST]],Table2[[#This Row],[Stock]])</f>
        <v/>
      </c>
    </row>
    <row r="483" spans="1:20" x14ac:dyDescent="0.3">
      <c r="A483" s="170" t="str">
        <f>IF(Table2[[#This Row],[Customer Part No]]="","",ROW()-1)</f>
        <v/>
      </c>
      <c r="B483" s="170" t="str">
        <f>IF('ADM-PER LINE ITEM'!A484="","",'ADM-PER LINE ITEM'!A484)</f>
        <v/>
      </c>
      <c r="C483" s="171" t="str">
        <f>IF('ADM-PER LINE ITEM'!G484="","",'ADM-PER LINE ITEM'!G484)</f>
        <v/>
      </c>
      <c r="D483" s="170" t="str">
        <f>IF('ADM-PER LINE ITEM'!F484="","",'ADM-PER LINE ITEM'!F484)</f>
        <v/>
      </c>
      <c r="E483" s="203" t="str">
        <f>IF('ADM-PER LINE ITEM'!E484="","",'ADM-PER LINE ITEM'!E484)</f>
        <v/>
      </c>
      <c r="F483" s="31" t="str">
        <f>IF('ADM-PER LINE ITEM'!I484="","",'ADM-PER LINE ITEM'!I484)</f>
        <v/>
      </c>
      <c r="G483" s="172" t="str">
        <f>IF('ADM-PER LINE ITEM'!K484="","",'ADM-PER LINE ITEM'!K484)</f>
        <v/>
      </c>
      <c r="H483" s="170" t="str">
        <f>IF('ADM-PER LINE ITEM'!Q484="","",'ADM-PER LINE ITEM'!Q484)</f>
        <v/>
      </c>
      <c r="I483" s="170" t="str">
        <f>IF('ADM-PER LINE ITEM'!R484="","",'ADM-PER LINE ITEM'!R484)</f>
        <v/>
      </c>
      <c r="J483" s="174" t="str">
        <f>IF(Table2[[#This Row],[Ich No]]="","",(SUMIF('STOCK OES'!B:B,Table2[[#This Row],[Ich No]],'STOCK OES'!E:E)+SUMIF('STOCK SEALING'!B:B,Table2[[#This Row],[Ich No]],'STOCK SEALING'!E:E)))</f>
        <v/>
      </c>
      <c r="K483" s="170">
        <v>0</v>
      </c>
      <c r="L483" t="str">
        <f>IFERROR(Table2[[#This Row],[REST]]-Table2[[#This Row],[Result Scan]],"")</f>
        <v/>
      </c>
      <c r="M483" t="str">
        <f>IF(Table2[[#This Row],[Balance]]="","",IF(Table2[[#This Row],[Balance]]&gt;0,"Open","close"))</f>
        <v/>
      </c>
      <c r="N483" s="174" t="str">
        <f ca="1">IF(Q483=$R$1,Table2[[#This Row],[Status]],"")</f>
        <v/>
      </c>
      <c r="Q483" s="169" t="str">
        <f ca="1">IFERROR($Q$1-Table2[[#This Row],[Delivery Date]],"")</f>
        <v/>
      </c>
      <c r="S483" t="str">
        <f>IFERROR(VLOOKUP(Table2[[#This Row],[Customer Part No]],'ICH NO'!I:M,5,0),"")</f>
        <v/>
      </c>
      <c r="T483" t="str">
        <f>IF(AND(S483="ASSY",Table2[[#This Row],[Stock]]&gt;Table2[[#This Row],[REST]]),Table2[[#This Row],[REST]],Table2[[#This Row],[Stock]])</f>
        <v/>
      </c>
    </row>
    <row r="484" spans="1:20" x14ac:dyDescent="0.3">
      <c r="A484" s="170" t="str">
        <f>IF(Table2[[#This Row],[Customer Part No]]="","",ROW()-1)</f>
        <v/>
      </c>
      <c r="B484" s="170" t="str">
        <f>IF('ADM-PER LINE ITEM'!A485="","",'ADM-PER LINE ITEM'!A485)</f>
        <v/>
      </c>
      <c r="C484" s="171" t="str">
        <f>IF('ADM-PER LINE ITEM'!G485="","",'ADM-PER LINE ITEM'!G485)</f>
        <v/>
      </c>
      <c r="D484" s="170" t="str">
        <f>IF('ADM-PER LINE ITEM'!F485="","",'ADM-PER LINE ITEM'!F485)</f>
        <v/>
      </c>
      <c r="E484" s="203" t="str">
        <f>IF('ADM-PER LINE ITEM'!E485="","",'ADM-PER LINE ITEM'!E485)</f>
        <v/>
      </c>
      <c r="F484" s="31" t="str">
        <f>IF('ADM-PER LINE ITEM'!I485="","",'ADM-PER LINE ITEM'!I485)</f>
        <v/>
      </c>
      <c r="G484" s="172" t="str">
        <f>IF('ADM-PER LINE ITEM'!K485="","",'ADM-PER LINE ITEM'!K485)</f>
        <v/>
      </c>
      <c r="H484" s="170" t="str">
        <f>IF('ADM-PER LINE ITEM'!Q485="","",'ADM-PER LINE ITEM'!Q485)</f>
        <v/>
      </c>
      <c r="I484" s="170" t="str">
        <f>IF('ADM-PER LINE ITEM'!R485="","",'ADM-PER LINE ITEM'!R485)</f>
        <v/>
      </c>
      <c r="J484" s="174" t="str">
        <f>IF(Table2[[#This Row],[Ich No]]="","",(SUMIF('STOCK OES'!B:B,Table2[[#This Row],[Ich No]],'STOCK OES'!E:E)+SUMIF('STOCK SEALING'!B:B,Table2[[#This Row],[Ich No]],'STOCK SEALING'!E:E)))</f>
        <v/>
      </c>
      <c r="K484" s="170">
        <v>0</v>
      </c>
      <c r="L484" t="str">
        <f>IFERROR(Table2[[#This Row],[REST]]-Table2[[#This Row],[Result Scan]],"")</f>
        <v/>
      </c>
      <c r="M484" t="str">
        <f>IF(Table2[[#This Row],[Balance]]="","",IF(Table2[[#This Row],[Balance]]&gt;0,"Open","close"))</f>
        <v/>
      </c>
      <c r="N484" s="174" t="str">
        <f ca="1">IF(Q484=$R$1,Table2[[#This Row],[Status]],"")</f>
        <v/>
      </c>
      <c r="Q484" s="169" t="str">
        <f ca="1">IFERROR($Q$1-Table2[[#This Row],[Delivery Date]],"")</f>
        <v/>
      </c>
      <c r="S484" t="str">
        <f>IFERROR(VLOOKUP(Table2[[#This Row],[Customer Part No]],'ICH NO'!I:M,5,0),"")</f>
        <v/>
      </c>
      <c r="T484" t="str">
        <f>IF(AND(S484="ASSY",Table2[[#This Row],[Stock]]&gt;Table2[[#This Row],[REST]]),Table2[[#This Row],[REST]],Table2[[#This Row],[Stock]])</f>
        <v/>
      </c>
    </row>
    <row r="485" spans="1:20" x14ac:dyDescent="0.3">
      <c r="A485" s="170" t="str">
        <f>IF(Table2[[#This Row],[Customer Part No]]="","",ROW()-1)</f>
        <v/>
      </c>
      <c r="B485" s="170" t="str">
        <f>IF('ADM-PER LINE ITEM'!A486="","",'ADM-PER LINE ITEM'!A486)</f>
        <v/>
      </c>
      <c r="C485" s="171" t="str">
        <f>IF('ADM-PER LINE ITEM'!G486="","",'ADM-PER LINE ITEM'!G486)</f>
        <v/>
      </c>
      <c r="D485" s="170" t="str">
        <f>IF('ADM-PER LINE ITEM'!F486="","",'ADM-PER LINE ITEM'!F486)</f>
        <v/>
      </c>
      <c r="E485" s="203" t="str">
        <f>IF('ADM-PER LINE ITEM'!E486="","",'ADM-PER LINE ITEM'!E486)</f>
        <v/>
      </c>
      <c r="F485" s="31" t="str">
        <f>IF('ADM-PER LINE ITEM'!I486="","",'ADM-PER LINE ITEM'!I486)</f>
        <v/>
      </c>
      <c r="G485" s="172" t="str">
        <f>IF('ADM-PER LINE ITEM'!K486="","",'ADM-PER LINE ITEM'!K486)</f>
        <v/>
      </c>
      <c r="H485" s="170" t="str">
        <f>IF('ADM-PER LINE ITEM'!Q486="","",'ADM-PER LINE ITEM'!Q486)</f>
        <v/>
      </c>
      <c r="I485" s="170" t="str">
        <f>IF('ADM-PER LINE ITEM'!R486="","",'ADM-PER LINE ITEM'!R486)</f>
        <v/>
      </c>
      <c r="J485" s="174" t="str">
        <f>IF(Table2[[#This Row],[Ich No]]="","",(SUMIF('STOCK OES'!B:B,Table2[[#This Row],[Ich No]],'STOCK OES'!E:E)+SUMIF('STOCK SEALING'!B:B,Table2[[#This Row],[Ich No]],'STOCK SEALING'!E:E)))</f>
        <v/>
      </c>
      <c r="K485" s="170">
        <v>0</v>
      </c>
      <c r="L485" t="str">
        <f>IFERROR(Table2[[#This Row],[REST]]-Table2[[#This Row],[Result Scan]],"")</f>
        <v/>
      </c>
      <c r="M485" t="str">
        <f>IF(Table2[[#This Row],[Balance]]="","",IF(Table2[[#This Row],[Balance]]&gt;0,"Open","close"))</f>
        <v/>
      </c>
      <c r="N485" s="174" t="str">
        <f ca="1">IF(Q485=$R$1,Table2[[#This Row],[Status]],"")</f>
        <v/>
      </c>
      <c r="Q485" s="169" t="str">
        <f ca="1">IFERROR($Q$1-Table2[[#This Row],[Delivery Date]],"")</f>
        <v/>
      </c>
      <c r="S485" t="str">
        <f>IFERROR(VLOOKUP(Table2[[#This Row],[Customer Part No]],'ICH NO'!I:M,5,0),"")</f>
        <v/>
      </c>
      <c r="T485" t="str">
        <f>IF(AND(S485="ASSY",Table2[[#This Row],[Stock]]&gt;Table2[[#This Row],[REST]]),Table2[[#This Row],[REST]],Table2[[#This Row],[Stock]])</f>
        <v/>
      </c>
    </row>
    <row r="486" spans="1:20" x14ac:dyDescent="0.3">
      <c r="A486" s="170" t="str">
        <f>IF(Table2[[#This Row],[Customer Part No]]="","",ROW()-1)</f>
        <v/>
      </c>
      <c r="B486" s="170" t="str">
        <f>IF('ADM-PER LINE ITEM'!A487="","",'ADM-PER LINE ITEM'!A487)</f>
        <v/>
      </c>
      <c r="C486" s="171" t="str">
        <f>IF('ADM-PER LINE ITEM'!G487="","",'ADM-PER LINE ITEM'!G487)</f>
        <v/>
      </c>
      <c r="D486" s="170" t="str">
        <f>IF('ADM-PER LINE ITEM'!F487="","",'ADM-PER LINE ITEM'!F487)</f>
        <v/>
      </c>
      <c r="E486" s="203" t="str">
        <f>IF('ADM-PER LINE ITEM'!E487="","",'ADM-PER LINE ITEM'!E487)</f>
        <v/>
      </c>
      <c r="F486" s="31" t="str">
        <f>IF('ADM-PER LINE ITEM'!I487="","",'ADM-PER LINE ITEM'!I487)</f>
        <v/>
      </c>
      <c r="G486" s="172" t="str">
        <f>IF('ADM-PER LINE ITEM'!K487="","",'ADM-PER LINE ITEM'!K487)</f>
        <v/>
      </c>
      <c r="H486" s="170" t="str">
        <f>IF('ADM-PER LINE ITEM'!Q487="","",'ADM-PER LINE ITEM'!Q487)</f>
        <v/>
      </c>
      <c r="I486" s="170" t="str">
        <f>IF('ADM-PER LINE ITEM'!R487="","",'ADM-PER LINE ITEM'!R487)</f>
        <v/>
      </c>
      <c r="J486" s="174" t="str">
        <f>IF(Table2[[#This Row],[Ich No]]="","",(SUMIF('STOCK OES'!B:B,Table2[[#This Row],[Ich No]],'STOCK OES'!E:E)+SUMIF('STOCK SEALING'!B:B,Table2[[#This Row],[Ich No]],'STOCK SEALING'!E:E)))</f>
        <v/>
      </c>
      <c r="K486" s="170">
        <v>0</v>
      </c>
      <c r="L486" t="str">
        <f>IFERROR(Table2[[#This Row],[REST]]-Table2[[#This Row],[Result Scan]],"")</f>
        <v/>
      </c>
      <c r="M486" t="str">
        <f>IF(Table2[[#This Row],[Balance]]="","",IF(Table2[[#This Row],[Balance]]&gt;0,"Open","close"))</f>
        <v/>
      </c>
      <c r="N486" s="174" t="str">
        <f ca="1">IF(Q486=$R$1,Table2[[#This Row],[Status]],"")</f>
        <v/>
      </c>
      <c r="Q486" s="169" t="str">
        <f ca="1">IFERROR($Q$1-Table2[[#This Row],[Delivery Date]],"")</f>
        <v/>
      </c>
      <c r="S486" t="str">
        <f>IFERROR(VLOOKUP(Table2[[#This Row],[Customer Part No]],'ICH NO'!I:M,5,0),"")</f>
        <v/>
      </c>
      <c r="T486" t="str">
        <f>IF(AND(S486="ASSY",Table2[[#This Row],[Stock]]&gt;Table2[[#This Row],[REST]]),Table2[[#This Row],[REST]],Table2[[#This Row],[Stock]])</f>
        <v/>
      </c>
    </row>
    <row r="487" spans="1:20" x14ac:dyDescent="0.3">
      <c r="A487" s="170" t="str">
        <f>IF(Table2[[#This Row],[Customer Part No]]="","",ROW()-1)</f>
        <v/>
      </c>
      <c r="B487" s="170" t="str">
        <f>IF('ADM-PER LINE ITEM'!A488="","",'ADM-PER LINE ITEM'!A488)</f>
        <v/>
      </c>
      <c r="C487" s="171" t="str">
        <f>IF('ADM-PER LINE ITEM'!G488="","",'ADM-PER LINE ITEM'!G488)</f>
        <v/>
      </c>
      <c r="D487" s="170" t="str">
        <f>IF('ADM-PER LINE ITEM'!F488="","",'ADM-PER LINE ITEM'!F488)</f>
        <v/>
      </c>
      <c r="E487" s="203" t="str">
        <f>IF('ADM-PER LINE ITEM'!E488="","",'ADM-PER LINE ITEM'!E488)</f>
        <v/>
      </c>
      <c r="F487" s="31" t="str">
        <f>IF('ADM-PER LINE ITEM'!I488="","",'ADM-PER LINE ITEM'!I488)</f>
        <v/>
      </c>
      <c r="G487" s="172" t="str">
        <f>IF('ADM-PER LINE ITEM'!K488="","",'ADM-PER LINE ITEM'!K488)</f>
        <v/>
      </c>
      <c r="H487" s="170" t="str">
        <f>IF('ADM-PER LINE ITEM'!Q488="","",'ADM-PER LINE ITEM'!Q488)</f>
        <v/>
      </c>
      <c r="I487" s="170" t="str">
        <f>IF('ADM-PER LINE ITEM'!R488="","",'ADM-PER LINE ITEM'!R488)</f>
        <v/>
      </c>
      <c r="J487" s="174" t="str">
        <f>IF(Table2[[#This Row],[Ich No]]="","",(SUMIF('STOCK OES'!B:B,Table2[[#This Row],[Ich No]],'STOCK OES'!E:E)+SUMIF('STOCK SEALING'!B:B,Table2[[#This Row],[Ich No]],'STOCK SEALING'!E:E)))</f>
        <v/>
      </c>
      <c r="K487" s="170">
        <v>0</v>
      </c>
      <c r="L487" t="str">
        <f>IFERROR(Table2[[#This Row],[REST]]-Table2[[#This Row],[Result Scan]],"")</f>
        <v/>
      </c>
      <c r="M487" t="str">
        <f>IF(Table2[[#This Row],[Balance]]="","",IF(Table2[[#This Row],[Balance]]&gt;0,"Open","close"))</f>
        <v/>
      </c>
      <c r="N487" s="174" t="str">
        <f ca="1">IF(Q487=$R$1,Table2[[#This Row],[Status]],"")</f>
        <v/>
      </c>
      <c r="Q487" s="169" t="str">
        <f ca="1">IFERROR($Q$1-Table2[[#This Row],[Delivery Date]],"")</f>
        <v/>
      </c>
      <c r="S487" t="str">
        <f>IFERROR(VLOOKUP(Table2[[#This Row],[Customer Part No]],'ICH NO'!I:M,5,0),"")</f>
        <v/>
      </c>
      <c r="T487" t="str">
        <f>IF(AND(S487="ASSY",Table2[[#This Row],[Stock]]&gt;Table2[[#This Row],[REST]]),Table2[[#This Row],[REST]],Table2[[#This Row],[Stock]])</f>
        <v/>
      </c>
    </row>
    <row r="488" spans="1:20" x14ac:dyDescent="0.3">
      <c r="A488" s="170" t="str">
        <f>IF(Table2[[#This Row],[Customer Part No]]="","",ROW()-1)</f>
        <v/>
      </c>
      <c r="B488" s="170" t="str">
        <f>IF('ADM-PER LINE ITEM'!A489="","",'ADM-PER LINE ITEM'!A489)</f>
        <v/>
      </c>
      <c r="C488" s="171" t="str">
        <f>IF('ADM-PER LINE ITEM'!G489="","",'ADM-PER LINE ITEM'!G489)</f>
        <v/>
      </c>
      <c r="D488" s="170" t="str">
        <f>IF('ADM-PER LINE ITEM'!F489="","",'ADM-PER LINE ITEM'!F489)</f>
        <v/>
      </c>
      <c r="E488" s="203" t="str">
        <f>IF('ADM-PER LINE ITEM'!E489="","",'ADM-PER LINE ITEM'!E489)</f>
        <v/>
      </c>
      <c r="F488" s="31" t="str">
        <f>IF('ADM-PER LINE ITEM'!I489="","",'ADM-PER LINE ITEM'!I489)</f>
        <v/>
      </c>
      <c r="G488" s="172" t="str">
        <f>IF('ADM-PER LINE ITEM'!K489="","",'ADM-PER LINE ITEM'!K489)</f>
        <v/>
      </c>
      <c r="H488" s="170" t="str">
        <f>IF('ADM-PER LINE ITEM'!Q489="","",'ADM-PER LINE ITEM'!Q489)</f>
        <v/>
      </c>
      <c r="I488" s="170" t="str">
        <f>IF('ADM-PER LINE ITEM'!R489="","",'ADM-PER LINE ITEM'!R489)</f>
        <v/>
      </c>
      <c r="J488" s="174" t="str">
        <f>IF(Table2[[#This Row],[Ich No]]="","",(SUMIF('STOCK OES'!B:B,Table2[[#This Row],[Ich No]],'STOCK OES'!E:E)+SUMIF('STOCK SEALING'!B:B,Table2[[#This Row],[Ich No]],'STOCK SEALING'!E:E)))</f>
        <v/>
      </c>
      <c r="K488" s="170">
        <v>0</v>
      </c>
      <c r="L488" t="str">
        <f>IFERROR(Table2[[#This Row],[REST]]-Table2[[#This Row],[Result Scan]],"")</f>
        <v/>
      </c>
      <c r="M488" t="str">
        <f>IF(Table2[[#This Row],[Balance]]="","",IF(Table2[[#This Row],[Balance]]&gt;0,"Open","close"))</f>
        <v/>
      </c>
      <c r="N488" s="174" t="str">
        <f ca="1">IF(Q488=$R$1,Table2[[#This Row],[Status]],"")</f>
        <v/>
      </c>
      <c r="Q488" s="169" t="str">
        <f ca="1">IFERROR($Q$1-Table2[[#This Row],[Delivery Date]],"")</f>
        <v/>
      </c>
      <c r="S488" t="str">
        <f>IFERROR(VLOOKUP(Table2[[#This Row],[Customer Part No]],'ICH NO'!I:M,5,0),"")</f>
        <v/>
      </c>
      <c r="T488" t="str">
        <f>IF(AND(S488="ASSY",Table2[[#This Row],[Stock]]&gt;Table2[[#This Row],[REST]]),Table2[[#This Row],[REST]],Table2[[#This Row],[Stock]])</f>
        <v/>
      </c>
    </row>
    <row r="489" spans="1:20" x14ac:dyDescent="0.3">
      <c r="A489" s="170" t="str">
        <f>IF(Table2[[#This Row],[Customer Part No]]="","",ROW()-1)</f>
        <v/>
      </c>
      <c r="B489" s="170" t="str">
        <f>IF('ADM-PER LINE ITEM'!A490="","",'ADM-PER LINE ITEM'!A490)</f>
        <v/>
      </c>
      <c r="C489" s="171" t="str">
        <f>IF('ADM-PER LINE ITEM'!G490="","",'ADM-PER LINE ITEM'!G490)</f>
        <v/>
      </c>
      <c r="D489" s="170" t="str">
        <f>IF('ADM-PER LINE ITEM'!F490="","",'ADM-PER LINE ITEM'!F490)</f>
        <v/>
      </c>
      <c r="E489" s="203" t="str">
        <f>IF('ADM-PER LINE ITEM'!E490="","",'ADM-PER LINE ITEM'!E490)</f>
        <v/>
      </c>
      <c r="F489" s="31" t="str">
        <f>IF('ADM-PER LINE ITEM'!I490="","",'ADM-PER LINE ITEM'!I490)</f>
        <v/>
      </c>
      <c r="G489" s="172" t="str">
        <f>IF('ADM-PER LINE ITEM'!K490="","",'ADM-PER LINE ITEM'!K490)</f>
        <v/>
      </c>
      <c r="H489" s="170" t="str">
        <f>IF('ADM-PER LINE ITEM'!Q490="","",'ADM-PER LINE ITEM'!Q490)</f>
        <v/>
      </c>
      <c r="I489" s="170" t="str">
        <f>IF('ADM-PER LINE ITEM'!R490="","",'ADM-PER LINE ITEM'!R490)</f>
        <v/>
      </c>
      <c r="J489" s="174" t="str">
        <f>IF(Table2[[#This Row],[Ich No]]="","",(SUMIF('STOCK OES'!B:B,Table2[[#This Row],[Ich No]],'STOCK OES'!E:E)+SUMIF('STOCK SEALING'!B:B,Table2[[#This Row],[Ich No]],'STOCK SEALING'!E:E)))</f>
        <v/>
      </c>
      <c r="K489" s="170">
        <v>0</v>
      </c>
      <c r="L489" t="str">
        <f>IFERROR(Table2[[#This Row],[REST]]-Table2[[#This Row],[Result Scan]],"")</f>
        <v/>
      </c>
      <c r="M489" t="str">
        <f>IF(Table2[[#This Row],[Balance]]="","",IF(Table2[[#This Row],[Balance]]&gt;0,"Open","close"))</f>
        <v/>
      </c>
      <c r="N489" s="174" t="str">
        <f ca="1">IF(Q489=$R$1,Table2[[#This Row],[Status]],"")</f>
        <v/>
      </c>
      <c r="Q489" s="169" t="str">
        <f ca="1">IFERROR($Q$1-Table2[[#This Row],[Delivery Date]],"")</f>
        <v/>
      </c>
      <c r="S489" t="str">
        <f>IFERROR(VLOOKUP(Table2[[#This Row],[Customer Part No]],'ICH NO'!I:M,5,0),"")</f>
        <v/>
      </c>
      <c r="T489" t="str">
        <f>IF(AND(S489="ASSY",Table2[[#This Row],[Stock]]&gt;Table2[[#This Row],[REST]]),Table2[[#This Row],[REST]],Table2[[#This Row],[Stock]])</f>
        <v/>
      </c>
    </row>
    <row r="490" spans="1:20" x14ac:dyDescent="0.3">
      <c r="A490" s="170" t="str">
        <f>IF(Table2[[#This Row],[Customer Part No]]="","",ROW()-1)</f>
        <v/>
      </c>
      <c r="B490" s="170" t="str">
        <f>IF('ADM-PER LINE ITEM'!A491="","",'ADM-PER LINE ITEM'!A491)</f>
        <v/>
      </c>
      <c r="C490" s="171" t="str">
        <f>IF('ADM-PER LINE ITEM'!G491="","",'ADM-PER LINE ITEM'!G491)</f>
        <v/>
      </c>
      <c r="D490" s="170" t="str">
        <f>IF('ADM-PER LINE ITEM'!F491="","",'ADM-PER LINE ITEM'!F491)</f>
        <v/>
      </c>
      <c r="E490" s="203" t="str">
        <f>IF('ADM-PER LINE ITEM'!E491="","",'ADM-PER LINE ITEM'!E491)</f>
        <v/>
      </c>
      <c r="F490" s="31" t="str">
        <f>IF('ADM-PER LINE ITEM'!I491="","",'ADM-PER LINE ITEM'!I491)</f>
        <v/>
      </c>
      <c r="G490" s="172" t="str">
        <f>IF('ADM-PER LINE ITEM'!K491="","",'ADM-PER LINE ITEM'!K491)</f>
        <v/>
      </c>
      <c r="H490" s="170" t="str">
        <f>IF('ADM-PER LINE ITEM'!Q491="","",'ADM-PER LINE ITEM'!Q491)</f>
        <v/>
      </c>
      <c r="I490" s="170" t="str">
        <f>IF('ADM-PER LINE ITEM'!R491="","",'ADM-PER LINE ITEM'!R491)</f>
        <v/>
      </c>
      <c r="J490" s="174" t="str">
        <f>IF(Table2[[#This Row],[Ich No]]="","",(SUMIF('STOCK OES'!B:B,Table2[[#This Row],[Ich No]],'STOCK OES'!E:E)+SUMIF('STOCK SEALING'!B:B,Table2[[#This Row],[Ich No]],'STOCK SEALING'!E:E)))</f>
        <v/>
      </c>
      <c r="K490" s="170">
        <v>0</v>
      </c>
      <c r="L490" t="str">
        <f>IFERROR(Table2[[#This Row],[REST]]-Table2[[#This Row],[Result Scan]],"")</f>
        <v/>
      </c>
      <c r="M490" t="str">
        <f>IF(Table2[[#This Row],[Balance]]="","",IF(Table2[[#This Row],[Balance]]&gt;0,"Open","close"))</f>
        <v/>
      </c>
      <c r="N490" s="174" t="str">
        <f ca="1">IF(Q490=$R$1,Table2[[#This Row],[Status]],"")</f>
        <v/>
      </c>
      <c r="Q490" s="169" t="str">
        <f ca="1">IFERROR($Q$1-Table2[[#This Row],[Delivery Date]],"")</f>
        <v/>
      </c>
      <c r="S490" t="str">
        <f>IFERROR(VLOOKUP(Table2[[#This Row],[Customer Part No]],'ICH NO'!I:M,5,0),"")</f>
        <v/>
      </c>
      <c r="T490" t="str">
        <f>IF(AND(S490="ASSY",Table2[[#This Row],[Stock]]&gt;Table2[[#This Row],[REST]]),Table2[[#This Row],[REST]],Table2[[#This Row],[Stock]])</f>
        <v/>
      </c>
    </row>
    <row r="491" spans="1:20" x14ac:dyDescent="0.3">
      <c r="A491" s="170" t="str">
        <f>IF(Table2[[#This Row],[Customer Part No]]="","",ROW()-1)</f>
        <v/>
      </c>
      <c r="B491" s="170" t="str">
        <f>IF('ADM-PER LINE ITEM'!A492="","",'ADM-PER LINE ITEM'!A492)</f>
        <v/>
      </c>
      <c r="C491" s="171" t="str">
        <f>IF('ADM-PER LINE ITEM'!G492="","",'ADM-PER LINE ITEM'!G492)</f>
        <v/>
      </c>
      <c r="D491" s="170" t="str">
        <f>IF('ADM-PER LINE ITEM'!F492="","",'ADM-PER LINE ITEM'!F492)</f>
        <v/>
      </c>
      <c r="E491" s="203" t="str">
        <f>IF('ADM-PER LINE ITEM'!E492="","",'ADM-PER LINE ITEM'!E492)</f>
        <v/>
      </c>
      <c r="F491" s="31" t="str">
        <f>IF('ADM-PER LINE ITEM'!I492="","",'ADM-PER LINE ITEM'!I492)</f>
        <v/>
      </c>
      <c r="G491" s="172" t="str">
        <f>IF('ADM-PER LINE ITEM'!K492="","",'ADM-PER LINE ITEM'!K492)</f>
        <v/>
      </c>
      <c r="H491" s="170" t="str">
        <f>IF('ADM-PER LINE ITEM'!Q492="","",'ADM-PER LINE ITEM'!Q492)</f>
        <v/>
      </c>
      <c r="I491" s="170" t="str">
        <f>IF('ADM-PER LINE ITEM'!R492="","",'ADM-PER LINE ITEM'!R492)</f>
        <v/>
      </c>
      <c r="J491" s="174" t="str">
        <f>IF(Table2[[#This Row],[Ich No]]="","",(SUMIF('STOCK OES'!B:B,Table2[[#This Row],[Ich No]],'STOCK OES'!E:E)+SUMIF('STOCK SEALING'!B:B,Table2[[#This Row],[Ich No]],'STOCK SEALING'!E:E)))</f>
        <v/>
      </c>
      <c r="K491" s="170">
        <v>0</v>
      </c>
      <c r="L491" t="str">
        <f>IFERROR(Table2[[#This Row],[REST]]-Table2[[#This Row],[Result Scan]],"")</f>
        <v/>
      </c>
      <c r="M491" t="str">
        <f>IF(Table2[[#This Row],[Balance]]="","",IF(Table2[[#This Row],[Balance]]&gt;0,"Open","close"))</f>
        <v/>
      </c>
      <c r="N491" s="174" t="str">
        <f ca="1">IF(Q491=$R$1,Table2[[#This Row],[Status]],"")</f>
        <v/>
      </c>
      <c r="Q491" s="169" t="str">
        <f ca="1">IFERROR($Q$1-Table2[[#This Row],[Delivery Date]],"")</f>
        <v/>
      </c>
      <c r="S491" t="str">
        <f>IFERROR(VLOOKUP(Table2[[#This Row],[Customer Part No]],'ICH NO'!I:M,5,0),"")</f>
        <v/>
      </c>
      <c r="T491" t="str">
        <f>IF(AND(S491="ASSY",Table2[[#This Row],[Stock]]&gt;Table2[[#This Row],[REST]]),Table2[[#This Row],[REST]],Table2[[#This Row],[Stock]])</f>
        <v/>
      </c>
    </row>
    <row r="492" spans="1:20" x14ac:dyDescent="0.3">
      <c r="A492" s="170" t="str">
        <f>IF(Table2[[#This Row],[Customer Part No]]="","",ROW()-1)</f>
        <v/>
      </c>
      <c r="B492" s="170" t="str">
        <f>IF('ADM-PER LINE ITEM'!A493="","",'ADM-PER LINE ITEM'!A493)</f>
        <v/>
      </c>
      <c r="C492" s="171" t="str">
        <f>IF('ADM-PER LINE ITEM'!G493="","",'ADM-PER LINE ITEM'!G493)</f>
        <v/>
      </c>
      <c r="D492" s="170" t="str">
        <f>IF('ADM-PER LINE ITEM'!F493="","",'ADM-PER LINE ITEM'!F493)</f>
        <v/>
      </c>
      <c r="E492" s="203" t="str">
        <f>IF('ADM-PER LINE ITEM'!E493="","",'ADM-PER LINE ITEM'!E493)</f>
        <v/>
      </c>
      <c r="F492" s="31" t="str">
        <f>IF('ADM-PER LINE ITEM'!I493="","",'ADM-PER LINE ITEM'!I493)</f>
        <v/>
      </c>
      <c r="G492" s="172" t="str">
        <f>IF('ADM-PER LINE ITEM'!K493="","",'ADM-PER LINE ITEM'!K493)</f>
        <v/>
      </c>
      <c r="H492" s="170" t="str">
        <f>IF('ADM-PER LINE ITEM'!Q493="","",'ADM-PER LINE ITEM'!Q493)</f>
        <v/>
      </c>
      <c r="I492" s="170" t="str">
        <f>IF('ADM-PER LINE ITEM'!R493="","",'ADM-PER LINE ITEM'!R493)</f>
        <v/>
      </c>
      <c r="J492" s="174" t="str">
        <f>IF(Table2[[#This Row],[Ich No]]="","",(SUMIF('STOCK OES'!B:B,Table2[[#This Row],[Ich No]],'STOCK OES'!E:E)+SUMIF('STOCK SEALING'!B:B,Table2[[#This Row],[Ich No]],'STOCK SEALING'!E:E)))</f>
        <v/>
      </c>
      <c r="K492" s="170">
        <v>0</v>
      </c>
      <c r="L492" t="str">
        <f>IFERROR(Table2[[#This Row],[REST]]-Table2[[#This Row],[Result Scan]],"")</f>
        <v/>
      </c>
      <c r="M492" t="str">
        <f>IF(Table2[[#This Row],[Balance]]="","",IF(Table2[[#This Row],[Balance]]&gt;0,"Open","close"))</f>
        <v/>
      </c>
      <c r="N492" s="174" t="str">
        <f ca="1">IF(Q492=$R$1,Table2[[#This Row],[Status]],"")</f>
        <v/>
      </c>
      <c r="Q492" s="169" t="str">
        <f ca="1">IFERROR($Q$1-Table2[[#This Row],[Delivery Date]],"")</f>
        <v/>
      </c>
      <c r="S492" t="str">
        <f>IFERROR(VLOOKUP(Table2[[#This Row],[Customer Part No]],'ICH NO'!I:M,5,0),"")</f>
        <v/>
      </c>
      <c r="T492" t="str">
        <f>IF(AND(S492="ASSY",Table2[[#This Row],[Stock]]&gt;Table2[[#This Row],[REST]]),Table2[[#This Row],[REST]],Table2[[#This Row],[Stock]])</f>
        <v/>
      </c>
    </row>
    <row r="493" spans="1:20" x14ac:dyDescent="0.3">
      <c r="A493" s="170" t="str">
        <f>IF(Table2[[#This Row],[Customer Part No]]="","",ROW()-1)</f>
        <v/>
      </c>
      <c r="B493" s="170" t="str">
        <f>IF('ADM-PER LINE ITEM'!A494="","",'ADM-PER LINE ITEM'!A494)</f>
        <v/>
      </c>
      <c r="C493" s="171" t="str">
        <f>IF('ADM-PER LINE ITEM'!G494="","",'ADM-PER LINE ITEM'!G494)</f>
        <v/>
      </c>
      <c r="D493" s="170" t="str">
        <f>IF('ADM-PER LINE ITEM'!F494="","",'ADM-PER LINE ITEM'!F494)</f>
        <v/>
      </c>
      <c r="E493" s="203" t="str">
        <f>IF('ADM-PER LINE ITEM'!E494="","",'ADM-PER LINE ITEM'!E494)</f>
        <v/>
      </c>
      <c r="F493" s="31" t="str">
        <f>IF('ADM-PER LINE ITEM'!I494="","",'ADM-PER LINE ITEM'!I494)</f>
        <v/>
      </c>
      <c r="G493" s="172" t="str">
        <f>IF('ADM-PER LINE ITEM'!K494="","",'ADM-PER LINE ITEM'!K494)</f>
        <v/>
      </c>
      <c r="H493" s="170" t="str">
        <f>IF('ADM-PER LINE ITEM'!Q494="","",'ADM-PER LINE ITEM'!Q494)</f>
        <v/>
      </c>
      <c r="I493" s="170" t="str">
        <f>IF('ADM-PER LINE ITEM'!R494="","",'ADM-PER LINE ITEM'!R494)</f>
        <v/>
      </c>
      <c r="J493" s="174" t="str">
        <f>IF(Table2[[#This Row],[Ich No]]="","",(SUMIF('STOCK OES'!B:B,Table2[[#This Row],[Ich No]],'STOCK OES'!E:E)+SUMIF('STOCK SEALING'!B:B,Table2[[#This Row],[Ich No]],'STOCK SEALING'!E:E)))</f>
        <v/>
      </c>
      <c r="K493" s="170">
        <v>0</v>
      </c>
      <c r="L493" t="str">
        <f>IFERROR(Table2[[#This Row],[REST]]-Table2[[#This Row],[Result Scan]],"")</f>
        <v/>
      </c>
      <c r="M493" t="str">
        <f>IF(Table2[[#This Row],[Balance]]="","",IF(Table2[[#This Row],[Balance]]&gt;0,"Open","close"))</f>
        <v/>
      </c>
      <c r="N493" s="174" t="str">
        <f ca="1">IF(Q493=$R$1,Table2[[#This Row],[Status]],"")</f>
        <v/>
      </c>
      <c r="Q493" s="169" t="str">
        <f ca="1">IFERROR($Q$1-Table2[[#This Row],[Delivery Date]],"")</f>
        <v/>
      </c>
      <c r="S493" t="str">
        <f>IFERROR(VLOOKUP(Table2[[#This Row],[Customer Part No]],'ICH NO'!I:M,5,0),"")</f>
        <v/>
      </c>
      <c r="T493" t="str">
        <f>IF(AND(S493="ASSY",Table2[[#This Row],[Stock]]&gt;Table2[[#This Row],[REST]]),Table2[[#This Row],[REST]],Table2[[#This Row],[Stock]])</f>
        <v/>
      </c>
    </row>
    <row r="494" spans="1:20" x14ac:dyDescent="0.3">
      <c r="A494" s="170" t="str">
        <f>IF(Table2[[#This Row],[Customer Part No]]="","",ROW()-1)</f>
        <v/>
      </c>
      <c r="B494" s="170" t="str">
        <f>IF('ADM-PER LINE ITEM'!A495="","",'ADM-PER LINE ITEM'!A495)</f>
        <v/>
      </c>
      <c r="C494" s="171" t="str">
        <f>IF('ADM-PER LINE ITEM'!G495="","",'ADM-PER LINE ITEM'!G495)</f>
        <v/>
      </c>
      <c r="D494" s="170" t="str">
        <f>IF('ADM-PER LINE ITEM'!F495="","",'ADM-PER LINE ITEM'!F495)</f>
        <v/>
      </c>
      <c r="E494" s="203" t="str">
        <f>IF('ADM-PER LINE ITEM'!E495="","",'ADM-PER LINE ITEM'!E495)</f>
        <v/>
      </c>
      <c r="F494" s="31" t="str">
        <f>IF('ADM-PER LINE ITEM'!I495="","",'ADM-PER LINE ITEM'!I495)</f>
        <v/>
      </c>
      <c r="G494" s="172" t="str">
        <f>IF('ADM-PER LINE ITEM'!K495="","",'ADM-PER LINE ITEM'!K495)</f>
        <v/>
      </c>
      <c r="H494" s="170" t="str">
        <f>IF('ADM-PER LINE ITEM'!Q495="","",'ADM-PER LINE ITEM'!Q495)</f>
        <v/>
      </c>
      <c r="I494" s="170" t="str">
        <f>IF('ADM-PER LINE ITEM'!R495="","",'ADM-PER LINE ITEM'!R495)</f>
        <v/>
      </c>
      <c r="J494" s="174" t="str">
        <f>IF(Table2[[#This Row],[Ich No]]="","",(SUMIF('STOCK OES'!B:B,Table2[[#This Row],[Ich No]],'STOCK OES'!E:E)+SUMIF('STOCK SEALING'!B:B,Table2[[#This Row],[Ich No]],'STOCK SEALING'!E:E)))</f>
        <v/>
      </c>
      <c r="K494" s="170">
        <v>0</v>
      </c>
      <c r="L494" t="str">
        <f>IFERROR(Table2[[#This Row],[REST]]-Table2[[#This Row],[Result Scan]],"")</f>
        <v/>
      </c>
      <c r="M494" t="str">
        <f>IF(Table2[[#This Row],[Balance]]="","",IF(Table2[[#This Row],[Balance]]&gt;0,"Open","close"))</f>
        <v/>
      </c>
      <c r="N494" s="174" t="str">
        <f ca="1">IF(Q494=$R$1,Table2[[#This Row],[Status]],"")</f>
        <v/>
      </c>
      <c r="Q494" s="169" t="str">
        <f ca="1">IFERROR($Q$1-Table2[[#This Row],[Delivery Date]],"")</f>
        <v/>
      </c>
      <c r="S494" t="str">
        <f>IFERROR(VLOOKUP(Table2[[#This Row],[Customer Part No]],'ICH NO'!I:M,5,0),"")</f>
        <v/>
      </c>
      <c r="T494" t="str">
        <f>IF(AND(S494="ASSY",Table2[[#This Row],[Stock]]&gt;Table2[[#This Row],[REST]]),Table2[[#This Row],[REST]],Table2[[#This Row],[Stock]])</f>
        <v/>
      </c>
    </row>
    <row r="495" spans="1:20" x14ac:dyDescent="0.3">
      <c r="A495" s="170" t="str">
        <f>IF(Table2[[#This Row],[Customer Part No]]="","",ROW()-1)</f>
        <v/>
      </c>
      <c r="B495" s="170" t="str">
        <f>IF('ADM-PER LINE ITEM'!A496="","",'ADM-PER LINE ITEM'!A496)</f>
        <v/>
      </c>
      <c r="C495" s="171" t="str">
        <f>IF('ADM-PER LINE ITEM'!G496="","",'ADM-PER LINE ITEM'!G496)</f>
        <v/>
      </c>
      <c r="D495" s="170" t="str">
        <f>IF('ADM-PER LINE ITEM'!F496="","",'ADM-PER LINE ITEM'!F496)</f>
        <v/>
      </c>
      <c r="E495" s="203" t="str">
        <f>IF('ADM-PER LINE ITEM'!E496="","",'ADM-PER LINE ITEM'!E496)</f>
        <v/>
      </c>
      <c r="F495" s="31" t="str">
        <f>IF('ADM-PER LINE ITEM'!I496="","",'ADM-PER LINE ITEM'!I496)</f>
        <v/>
      </c>
      <c r="G495" s="172" t="str">
        <f>IF('ADM-PER LINE ITEM'!K496="","",'ADM-PER LINE ITEM'!K496)</f>
        <v/>
      </c>
      <c r="H495" s="170" t="str">
        <f>IF('ADM-PER LINE ITEM'!Q496="","",'ADM-PER LINE ITEM'!Q496)</f>
        <v/>
      </c>
      <c r="I495" s="170" t="str">
        <f>IF('ADM-PER LINE ITEM'!R496="","",'ADM-PER LINE ITEM'!R496)</f>
        <v/>
      </c>
      <c r="J495" s="174" t="str">
        <f>IF(Table2[[#This Row],[Ich No]]="","",(SUMIF('STOCK OES'!B:B,Table2[[#This Row],[Ich No]],'STOCK OES'!E:E)+SUMIF('STOCK SEALING'!B:B,Table2[[#This Row],[Ich No]],'STOCK SEALING'!E:E)))</f>
        <v/>
      </c>
      <c r="K495" s="170">
        <v>0</v>
      </c>
      <c r="L495" t="str">
        <f>IFERROR(Table2[[#This Row],[REST]]-Table2[[#This Row],[Result Scan]],"")</f>
        <v/>
      </c>
      <c r="M495" t="str">
        <f>IF(Table2[[#This Row],[Balance]]="","",IF(Table2[[#This Row],[Balance]]&gt;0,"Open","close"))</f>
        <v/>
      </c>
      <c r="N495" s="174" t="str">
        <f ca="1">IF(Q495=$R$1,Table2[[#This Row],[Status]],"")</f>
        <v/>
      </c>
      <c r="Q495" s="169" t="str">
        <f ca="1">IFERROR($Q$1-Table2[[#This Row],[Delivery Date]],"")</f>
        <v/>
      </c>
      <c r="S495" t="str">
        <f>IFERROR(VLOOKUP(Table2[[#This Row],[Customer Part No]],'ICH NO'!I:M,5,0),"")</f>
        <v/>
      </c>
      <c r="T495" t="str">
        <f>IF(AND(S495="ASSY",Table2[[#This Row],[Stock]]&gt;Table2[[#This Row],[REST]]),Table2[[#This Row],[REST]],Table2[[#This Row],[Stock]])</f>
        <v/>
      </c>
    </row>
    <row r="496" spans="1:20" x14ac:dyDescent="0.3">
      <c r="A496" s="170" t="str">
        <f>IF(Table2[[#This Row],[Customer Part No]]="","",ROW()-1)</f>
        <v/>
      </c>
      <c r="B496" s="170" t="str">
        <f>IF('ADM-PER LINE ITEM'!A497="","",'ADM-PER LINE ITEM'!A497)</f>
        <v/>
      </c>
      <c r="C496" s="171" t="str">
        <f>IF('ADM-PER LINE ITEM'!G497="","",'ADM-PER LINE ITEM'!G497)</f>
        <v/>
      </c>
      <c r="D496" s="170" t="str">
        <f>IF('ADM-PER LINE ITEM'!F497="","",'ADM-PER LINE ITEM'!F497)</f>
        <v/>
      </c>
      <c r="E496" s="203" t="str">
        <f>IF('ADM-PER LINE ITEM'!E497="","",'ADM-PER LINE ITEM'!E497)</f>
        <v/>
      </c>
      <c r="F496" s="31" t="str">
        <f>IF('ADM-PER LINE ITEM'!I497="","",'ADM-PER LINE ITEM'!I497)</f>
        <v/>
      </c>
      <c r="G496" s="172" t="str">
        <f>IF('ADM-PER LINE ITEM'!K497="","",'ADM-PER LINE ITEM'!K497)</f>
        <v/>
      </c>
      <c r="H496" s="170" t="str">
        <f>IF('ADM-PER LINE ITEM'!Q497="","",'ADM-PER LINE ITEM'!Q497)</f>
        <v/>
      </c>
      <c r="I496" s="170" t="str">
        <f>IF('ADM-PER LINE ITEM'!R497="","",'ADM-PER LINE ITEM'!R497)</f>
        <v/>
      </c>
      <c r="J496" s="174" t="str">
        <f>IF(Table2[[#This Row],[Ich No]]="","",(SUMIF('STOCK OES'!B:B,Table2[[#This Row],[Ich No]],'STOCK OES'!E:E)+SUMIF('STOCK SEALING'!B:B,Table2[[#This Row],[Ich No]],'STOCK SEALING'!E:E)))</f>
        <v/>
      </c>
      <c r="K496" s="170">
        <v>0</v>
      </c>
      <c r="L496" t="str">
        <f>IFERROR(Table2[[#This Row],[REST]]-Table2[[#This Row],[Result Scan]],"")</f>
        <v/>
      </c>
      <c r="M496" t="str">
        <f>IF(Table2[[#This Row],[Balance]]="","",IF(Table2[[#This Row],[Balance]]&gt;0,"Open","close"))</f>
        <v/>
      </c>
      <c r="N496" s="174" t="str">
        <f ca="1">IF(Q496=$R$1,Table2[[#This Row],[Status]],"")</f>
        <v/>
      </c>
      <c r="Q496" s="169" t="str">
        <f ca="1">IFERROR($Q$1-Table2[[#This Row],[Delivery Date]],"")</f>
        <v/>
      </c>
      <c r="S496" t="str">
        <f>IFERROR(VLOOKUP(Table2[[#This Row],[Customer Part No]],'ICH NO'!I:M,5,0),"")</f>
        <v/>
      </c>
      <c r="T496" t="str">
        <f>IF(AND(S496="ASSY",Table2[[#This Row],[Stock]]&gt;Table2[[#This Row],[REST]]),Table2[[#This Row],[REST]],Table2[[#This Row],[Stock]])</f>
        <v/>
      </c>
    </row>
    <row r="497" spans="1:20" x14ac:dyDescent="0.3">
      <c r="A497" s="170" t="str">
        <f>IF(Table2[[#This Row],[Customer Part No]]="","",ROW()-1)</f>
        <v/>
      </c>
      <c r="B497" s="170" t="str">
        <f>IF('ADM-PER LINE ITEM'!A498="","",'ADM-PER LINE ITEM'!A498)</f>
        <v/>
      </c>
      <c r="C497" s="171" t="str">
        <f>IF('ADM-PER LINE ITEM'!G498="","",'ADM-PER LINE ITEM'!G498)</f>
        <v/>
      </c>
      <c r="D497" s="170" t="str">
        <f>IF('ADM-PER LINE ITEM'!F498="","",'ADM-PER LINE ITEM'!F498)</f>
        <v/>
      </c>
      <c r="E497" s="203" t="str">
        <f>IF('ADM-PER LINE ITEM'!E498="","",'ADM-PER LINE ITEM'!E498)</f>
        <v/>
      </c>
      <c r="F497" s="31" t="str">
        <f>IF('ADM-PER LINE ITEM'!I498="","",'ADM-PER LINE ITEM'!I498)</f>
        <v/>
      </c>
      <c r="G497" s="172" t="str">
        <f>IF('ADM-PER LINE ITEM'!K498="","",'ADM-PER LINE ITEM'!K498)</f>
        <v/>
      </c>
      <c r="H497" s="170" t="str">
        <f>IF('ADM-PER LINE ITEM'!Q498="","",'ADM-PER LINE ITEM'!Q498)</f>
        <v/>
      </c>
      <c r="I497" s="170" t="str">
        <f>IF('ADM-PER LINE ITEM'!R498="","",'ADM-PER LINE ITEM'!R498)</f>
        <v/>
      </c>
      <c r="J497" s="174" t="str">
        <f>IF(Table2[[#This Row],[Ich No]]="","",(SUMIF('STOCK OES'!B:B,Table2[[#This Row],[Ich No]],'STOCK OES'!E:E)+SUMIF('STOCK SEALING'!B:B,Table2[[#This Row],[Ich No]],'STOCK SEALING'!E:E)))</f>
        <v/>
      </c>
      <c r="K497" s="170">
        <v>0</v>
      </c>
      <c r="L497" t="str">
        <f>IFERROR(Table2[[#This Row],[REST]]-Table2[[#This Row],[Result Scan]],"")</f>
        <v/>
      </c>
      <c r="M497" t="str">
        <f>IF(Table2[[#This Row],[Balance]]="","",IF(Table2[[#This Row],[Balance]]&gt;0,"Open","close"))</f>
        <v/>
      </c>
      <c r="N497" s="174" t="str">
        <f ca="1">IF(Q497=$R$1,Table2[[#This Row],[Status]],"")</f>
        <v/>
      </c>
      <c r="Q497" s="169" t="str">
        <f ca="1">IFERROR($Q$1-Table2[[#This Row],[Delivery Date]],"")</f>
        <v/>
      </c>
      <c r="S497" t="str">
        <f>IFERROR(VLOOKUP(Table2[[#This Row],[Customer Part No]],'ICH NO'!I:M,5,0),"")</f>
        <v/>
      </c>
      <c r="T497" t="str">
        <f>IF(AND(S497="ASSY",Table2[[#This Row],[Stock]]&gt;Table2[[#This Row],[REST]]),Table2[[#This Row],[REST]],Table2[[#This Row],[Stock]])</f>
        <v/>
      </c>
    </row>
    <row r="498" spans="1:20" x14ac:dyDescent="0.3">
      <c r="A498" s="170" t="str">
        <f>IF(Table2[[#This Row],[Customer Part No]]="","",ROW()-1)</f>
        <v/>
      </c>
      <c r="B498" s="170" t="str">
        <f>IF('ADM-PER LINE ITEM'!A499="","",'ADM-PER LINE ITEM'!A499)</f>
        <v/>
      </c>
      <c r="C498" s="171" t="str">
        <f>IF('ADM-PER LINE ITEM'!G499="","",'ADM-PER LINE ITEM'!G499)</f>
        <v/>
      </c>
      <c r="D498" s="170" t="str">
        <f>IF('ADM-PER LINE ITEM'!F499="","",'ADM-PER LINE ITEM'!F499)</f>
        <v/>
      </c>
      <c r="E498" s="203" t="str">
        <f>IF('ADM-PER LINE ITEM'!E499="","",'ADM-PER LINE ITEM'!E499)</f>
        <v/>
      </c>
      <c r="F498" s="31" t="str">
        <f>IF('ADM-PER LINE ITEM'!I499="","",'ADM-PER LINE ITEM'!I499)</f>
        <v/>
      </c>
      <c r="G498" s="172" t="str">
        <f>IF('ADM-PER LINE ITEM'!K499="","",'ADM-PER LINE ITEM'!K499)</f>
        <v/>
      </c>
      <c r="H498" s="170" t="str">
        <f>IF('ADM-PER LINE ITEM'!Q499="","",'ADM-PER LINE ITEM'!Q499)</f>
        <v/>
      </c>
      <c r="I498" s="170" t="str">
        <f>IF('ADM-PER LINE ITEM'!R499="","",'ADM-PER LINE ITEM'!R499)</f>
        <v/>
      </c>
      <c r="J498" s="174" t="str">
        <f>IF(Table2[[#This Row],[Ich No]]="","",(SUMIF('STOCK OES'!B:B,Table2[[#This Row],[Ich No]],'STOCK OES'!E:E)+SUMIF('STOCK SEALING'!B:B,Table2[[#This Row],[Ich No]],'STOCK SEALING'!E:E)))</f>
        <v/>
      </c>
      <c r="K498" s="170">
        <v>0</v>
      </c>
      <c r="L498" t="str">
        <f>IFERROR(Table2[[#This Row],[REST]]-Table2[[#This Row],[Result Scan]],"")</f>
        <v/>
      </c>
      <c r="M498" t="str">
        <f>IF(Table2[[#This Row],[Balance]]="","",IF(Table2[[#This Row],[Balance]]&gt;0,"Open","close"))</f>
        <v/>
      </c>
      <c r="N498" s="174" t="str">
        <f ca="1">IF(Q498=$R$1,Table2[[#This Row],[Status]],"")</f>
        <v/>
      </c>
      <c r="Q498" s="169" t="str">
        <f ca="1">IFERROR($Q$1-Table2[[#This Row],[Delivery Date]],"")</f>
        <v/>
      </c>
      <c r="S498" t="str">
        <f>IFERROR(VLOOKUP(Table2[[#This Row],[Customer Part No]],'ICH NO'!I:M,5,0),"")</f>
        <v/>
      </c>
      <c r="T498" t="str">
        <f>IF(AND(S498="ASSY",Table2[[#This Row],[Stock]]&gt;Table2[[#This Row],[REST]]),Table2[[#This Row],[REST]],Table2[[#This Row],[Stock]])</f>
        <v/>
      </c>
    </row>
    <row r="499" spans="1:20" x14ac:dyDescent="0.3">
      <c r="A499" s="170" t="str">
        <f>IF(Table2[[#This Row],[Customer Part No]]="","",ROW()-1)</f>
        <v/>
      </c>
      <c r="B499" s="170" t="str">
        <f>IF('ADM-PER LINE ITEM'!A500="","",'ADM-PER LINE ITEM'!A500)</f>
        <v/>
      </c>
      <c r="C499" s="171" t="str">
        <f>IF('ADM-PER LINE ITEM'!G500="","",'ADM-PER LINE ITEM'!G500)</f>
        <v/>
      </c>
      <c r="D499" s="170" t="str">
        <f>IF('ADM-PER LINE ITEM'!F500="","",'ADM-PER LINE ITEM'!F500)</f>
        <v/>
      </c>
      <c r="E499" s="203" t="str">
        <f>IF('ADM-PER LINE ITEM'!E500="","",'ADM-PER LINE ITEM'!E500)</f>
        <v/>
      </c>
      <c r="F499" s="31" t="str">
        <f>IF('ADM-PER LINE ITEM'!I500="","",'ADM-PER LINE ITEM'!I500)</f>
        <v/>
      </c>
      <c r="G499" s="172" t="str">
        <f>IF('ADM-PER LINE ITEM'!K500="","",'ADM-PER LINE ITEM'!K500)</f>
        <v/>
      </c>
      <c r="H499" s="170" t="str">
        <f>IF('ADM-PER LINE ITEM'!Q500="","",'ADM-PER LINE ITEM'!Q500)</f>
        <v/>
      </c>
      <c r="I499" s="170" t="str">
        <f>IF('ADM-PER LINE ITEM'!R500="","",'ADM-PER LINE ITEM'!R500)</f>
        <v/>
      </c>
      <c r="J499" s="174" t="str">
        <f>IF(Table2[[#This Row],[Ich No]]="","",(SUMIF('STOCK OES'!B:B,Table2[[#This Row],[Ich No]],'STOCK OES'!E:E)+SUMIF('STOCK SEALING'!B:B,Table2[[#This Row],[Ich No]],'STOCK SEALING'!E:E)))</f>
        <v/>
      </c>
      <c r="K499" s="170">
        <v>0</v>
      </c>
      <c r="L499" t="str">
        <f>IFERROR(Table2[[#This Row],[REST]]-Table2[[#This Row],[Result Scan]],"")</f>
        <v/>
      </c>
      <c r="M499" t="str">
        <f>IF(Table2[[#This Row],[Balance]]="","",IF(Table2[[#This Row],[Balance]]&gt;0,"Open","close"))</f>
        <v/>
      </c>
      <c r="N499" s="174" t="str">
        <f ca="1">IF(Q499=$R$1,Table2[[#This Row],[Status]],"")</f>
        <v/>
      </c>
      <c r="Q499" s="169" t="str">
        <f ca="1">IFERROR($Q$1-Table2[[#This Row],[Delivery Date]],"")</f>
        <v/>
      </c>
      <c r="S499" t="str">
        <f>IFERROR(VLOOKUP(Table2[[#This Row],[Customer Part No]],'ICH NO'!I:M,5,0),"")</f>
        <v/>
      </c>
      <c r="T499" t="str">
        <f>IF(AND(S499="ASSY",Table2[[#This Row],[Stock]]&gt;Table2[[#This Row],[REST]]),Table2[[#This Row],[REST]],Table2[[#This Row],[Stock]])</f>
        <v/>
      </c>
    </row>
    <row r="500" spans="1:20" x14ac:dyDescent="0.3">
      <c r="A500" s="170" t="str">
        <f>IF(Table2[[#This Row],[Customer Part No]]="","",ROW()-1)</f>
        <v/>
      </c>
      <c r="B500" s="170" t="str">
        <f>IF('ADM-PER LINE ITEM'!A501="","",'ADM-PER LINE ITEM'!A501)</f>
        <v/>
      </c>
      <c r="C500" s="171" t="str">
        <f>IF('ADM-PER LINE ITEM'!G501="","",'ADM-PER LINE ITEM'!G501)</f>
        <v/>
      </c>
      <c r="D500" s="170" t="str">
        <f>IF('ADM-PER LINE ITEM'!F501="","",'ADM-PER LINE ITEM'!F501)</f>
        <v/>
      </c>
      <c r="E500" s="203" t="str">
        <f>IF('ADM-PER LINE ITEM'!E501="","",'ADM-PER LINE ITEM'!E501)</f>
        <v/>
      </c>
      <c r="F500" s="31" t="str">
        <f>IF('ADM-PER LINE ITEM'!I501="","",'ADM-PER LINE ITEM'!I501)</f>
        <v/>
      </c>
      <c r="G500" s="172" t="str">
        <f>IF('ADM-PER LINE ITEM'!K501="","",'ADM-PER LINE ITEM'!K501)</f>
        <v/>
      </c>
      <c r="H500" s="170" t="str">
        <f>IF('ADM-PER LINE ITEM'!Q501="","",'ADM-PER LINE ITEM'!Q501)</f>
        <v/>
      </c>
      <c r="I500" s="170" t="str">
        <f>IF('ADM-PER LINE ITEM'!R501="","",'ADM-PER LINE ITEM'!R501)</f>
        <v/>
      </c>
      <c r="J500" s="174" t="str">
        <f>IF(Table2[[#This Row],[Ich No]]="","",(SUMIF('STOCK OES'!B:B,Table2[[#This Row],[Ich No]],'STOCK OES'!E:E)+SUMIF('STOCK SEALING'!B:B,Table2[[#This Row],[Ich No]],'STOCK SEALING'!E:E)))</f>
        <v/>
      </c>
      <c r="K500" s="170">
        <v>0</v>
      </c>
      <c r="L500" t="str">
        <f>IFERROR(Table2[[#This Row],[REST]]-Table2[[#This Row],[Result Scan]],"")</f>
        <v/>
      </c>
      <c r="M500" t="str">
        <f>IF(Table2[[#This Row],[Balance]]="","",IF(Table2[[#This Row],[Balance]]&gt;0,"Open","close"))</f>
        <v/>
      </c>
      <c r="N500" s="174" t="str">
        <f ca="1">IF(Q500=$R$1,Table2[[#This Row],[Status]],"")</f>
        <v/>
      </c>
      <c r="Q500" s="169" t="str">
        <f ca="1">IFERROR($Q$1-Table2[[#This Row],[Delivery Date]],"")</f>
        <v/>
      </c>
      <c r="S500" t="str">
        <f>IFERROR(VLOOKUP(Table2[[#This Row],[Customer Part No]],'ICH NO'!I:M,5,0),"")</f>
        <v/>
      </c>
      <c r="T500" t="str">
        <f>IF(AND(S500="ASSY",Table2[[#This Row],[Stock]]&gt;Table2[[#This Row],[REST]]),Table2[[#This Row],[REST]],Table2[[#This Row],[Stock]])</f>
        <v/>
      </c>
    </row>
    <row r="501" spans="1:20" x14ac:dyDescent="0.3">
      <c r="A501" s="170" t="str">
        <f>IF(Table2[[#This Row],[Customer Part No]]="","",ROW()-1)</f>
        <v/>
      </c>
      <c r="B501" s="170" t="str">
        <f>IF('ADM-PER LINE ITEM'!A502="","",'ADM-PER LINE ITEM'!A502)</f>
        <v/>
      </c>
      <c r="C501" s="171" t="str">
        <f>IF('ADM-PER LINE ITEM'!G502="","",'ADM-PER LINE ITEM'!G502)</f>
        <v/>
      </c>
      <c r="D501" s="170" t="str">
        <f>IF('ADM-PER LINE ITEM'!F502="","",'ADM-PER LINE ITEM'!F502)</f>
        <v/>
      </c>
      <c r="E501" s="203" t="str">
        <f>IF('ADM-PER LINE ITEM'!E502="","",'ADM-PER LINE ITEM'!E502)</f>
        <v/>
      </c>
      <c r="F501" s="31" t="str">
        <f>IF('ADM-PER LINE ITEM'!I502="","",'ADM-PER LINE ITEM'!I502)</f>
        <v/>
      </c>
      <c r="G501" s="172" t="str">
        <f>IF('ADM-PER LINE ITEM'!K502="","",'ADM-PER LINE ITEM'!K502)</f>
        <v/>
      </c>
      <c r="H501" s="170" t="str">
        <f>IF('ADM-PER LINE ITEM'!Q502="","",'ADM-PER LINE ITEM'!Q502)</f>
        <v/>
      </c>
      <c r="I501" s="170" t="str">
        <f>IF('ADM-PER LINE ITEM'!R502="","",'ADM-PER LINE ITEM'!R502)</f>
        <v/>
      </c>
      <c r="J501" s="174" t="str">
        <f>IF(Table2[[#This Row],[Ich No]]="","",(SUMIF('STOCK OES'!B:B,Table2[[#This Row],[Ich No]],'STOCK OES'!E:E)+SUMIF('STOCK SEALING'!B:B,Table2[[#This Row],[Ich No]],'STOCK SEALING'!E:E)))</f>
        <v/>
      </c>
      <c r="K501" s="170">
        <v>0</v>
      </c>
      <c r="L501" t="str">
        <f>IFERROR(Table2[[#This Row],[REST]]-Table2[[#This Row],[Result Scan]],"")</f>
        <v/>
      </c>
      <c r="M501" t="str">
        <f>IF(Table2[[#This Row],[Balance]]="","",IF(Table2[[#This Row],[Balance]]&gt;0,"Open","close"))</f>
        <v/>
      </c>
      <c r="N501" s="174" t="str">
        <f ca="1">IF(Q501=$R$1,Table2[[#This Row],[Status]],"")</f>
        <v/>
      </c>
      <c r="Q501" s="169" t="str">
        <f ca="1">IFERROR($Q$1-Table2[[#This Row],[Delivery Date]],"")</f>
        <v/>
      </c>
      <c r="S501" t="str">
        <f>IFERROR(VLOOKUP(Table2[[#This Row],[Customer Part No]],'ICH NO'!I:M,5,0),"")</f>
        <v/>
      </c>
      <c r="T501" t="str">
        <f>IF(AND(S501="ASSY",Table2[[#This Row],[Stock]]&gt;Table2[[#This Row],[REST]]),Table2[[#This Row],[REST]],Table2[[#This Row],[Stock]])</f>
        <v/>
      </c>
    </row>
    <row r="502" spans="1:20" x14ac:dyDescent="0.3">
      <c r="A502" s="170" t="str">
        <f>IF(Table2[[#This Row],[Customer Part No]]="","",ROW()-1)</f>
        <v/>
      </c>
      <c r="B502" s="170" t="str">
        <f>IF('ADM-PER LINE ITEM'!A503="","",'ADM-PER LINE ITEM'!A503)</f>
        <v/>
      </c>
      <c r="C502" s="171" t="str">
        <f>IF('ADM-PER LINE ITEM'!G503="","",'ADM-PER LINE ITEM'!G503)</f>
        <v/>
      </c>
      <c r="D502" s="170" t="str">
        <f>IF('ADM-PER LINE ITEM'!F503="","",'ADM-PER LINE ITEM'!F503)</f>
        <v/>
      </c>
      <c r="E502" s="203" t="str">
        <f>IF('ADM-PER LINE ITEM'!E503="","",'ADM-PER LINE ITEM'!E503)</f>
        <v/>
      </c>
      <c r="F502" s="31" t="str">
        <f>IF('ADM-PER LINE ITEM'!I503="","",'ADM-PER LINE ITEM'!I503)</f>
        <v/>
      </c>
      <c r="G502" s="172" t="str">
        <f>IF('ADM-PER LINE ITEM'!K503="","",'ADM-PER LINE ITEM'!K503)</f>
        <v/>
      </c>
      <c r="H502" s="170" t="str">
        <f>IF('ADM-PER LINE ITEM'!Q503="","",'ADM-PER LINE ITEM'!Q503)</f>
        <v/>
      </c>
      <c r="I502" s="170" t="str">
        <f>IF('ADM-PER LINE ITEM'!R503="","",'ADM-PER LINE ITEM'!R503)</f>
        <v/>
      </c>
      <c r="J502" s="174" t="str">
        <f>IF(Table2[[#This Row],[Ich No]]="","",(SUMIF('STOCK OES'!B:B,Table2[[#This Row],[Ich No]],'STOCK OES'!E:E)+SUMIF('STOCK SEALING'!B:B,Table2[[#This Row],[Ich No]],'STOCK SEALING'!E:E)))</f>
        <v/>
      </c>
      <c r="K502" s="170">
        <v>0</v>
      </c>
      <c r="L502" t="str">
        <f>IFERROR(Table2[[#This Row],[REST]]-Table2[[#This Row],[Result Scan]],"")</f>
        <v/>
      </c>
      <c r="M502" t="str">
        <f>IF(Table2[[#This Row],[Balance]]="","",IF(Table2[[#This Row],[Balance]]&gt;0,"Open","close"))</f>
        <v/>
      </c>
      <c r="N502" s="174" t="str">
        <f ca="1">IF(Q502=$R$1,Table2[[#This Row],[Status]],"")</f>
        <v/>
      </c>
      <c r="Q502" s="169" t="str">
        <f ca="1">IFERROR($Q$1-Table2[[#This Row],[Delivery Date]],"")</f>
        <v/>
      </c>
      <c r="S502" t="str">
        <f>IFERROR(VLOOKUP(Table2[[#This Row],[Customer Part No]],'ICH NO'!I:M,5,0),"")</f>
        <v/>
      </c>
      <c r="T502" t="str">
        <f>IF(AND(S502="ASSY",Table2[[#This Row],[Stock]]&gt;Table2[[#This Row],[REST]]),Table2[[#This Row],[REST]],Table2[[#This Row],[Stock]])</f>
        <v/>
      </c>
    </row>
    <row r="503" spans="1:20" x14ac:dyDescent="0.3">
      <c r="A503" s="170" t="str">
        <f>IF(Table2[[#This Row],[Customer Part No]]="","",ROW()-1)</f>
        <v/>
      </c>
      <c r="B503" s="170" t="str">
        <f>IF('ADM-PER LINE ITEM'!A504="","",'ADM-PER LINE ITEM'!A504)</f>
        <v/>
      </c>
      <c r="C503" s="171" t="str">
        <f>IF('ADM-PER LINE ITEM'!G504="","",'ADM-PER LINE ITEM'!G504)</f>
        <v/>
      </c>
      <c r="D503" s="170" t="str">
        <f>IF('ADM-PER LINE ITEM'!F504="","",'ADM-PER LINE ITEM'!F504)</f>
        <v/>
      </c>
      <c r="E503" s="203" t="str">
        <f>IF('ADM-PER LINE ITEM'!E504="","",'ADM-PER LINE ITEM'!E504)</f>
        <v/>
      </c>
      <c r="F503" s="31" t="str">
        <f>IF('ADM-PER LINE ITEM'!I504="","",'ADM-PER LINE ITEM'!I504)</f>
        <v/>
      </c>
      <c r="G503" s="172" t="str">
        <f>IF('ADM-PER LINE ITEM'!K504="","",'ADM-PER LINE ITEM'!K504)</f>
        <v/>
      </c>
      <c r="H503" s="170" t="str">
        <f>IF('ADM-PER LINE ITEM'!Q504="","",'ADM-PER LINE ITEM'!Q504)</f>
        <v/>
      </c>
      <c r="I503" s="170" t="str">
        <f>IF('ADM-PER LINE ITEM'!R504="","",'ADM-PER LINE ITEM'!R504)</f>
        <v/>
      </c>
      <c r="J503" s="174" t="str">
        <f>IF(Table2[[#This Row],[Ich No]]="","",(SUMIF('STOCK OES'!B:B,Table2[[#This Row],[Ich No]],'STOCK OES'!E:E)+SUMIF('STOCK SEALING'!B:B,Table2[[#This Row],[Ich No]],'STOCK SEALING'!E:E)))</f>
        <v/>
      </c>
      <c r="K503" s="170">
        <v>0</v>
      </c>
      <c r="L503" t="str">
        <f>IFERROR(Table2[[#This Row],[REST]]-Table2[[#This Row],[Result Scan]],"")</f>
        <v/>
      </c>
      <c r="M503" t="str">
        <f>IF(Table2[[#This Row],[Balance]]="","",IF(Table2[[#This Row],[Balance]]&gt;0,"Open","close"))</f>
        <v/>
      </c>
      <c r="N503" s="174" t="str">
        <f ca="1">IF(Q503=$R$1,Table2[[#This Row],[Status]],"")</f>
        <v/>
      </c>
      <c r="Q503" s="169" t="str">
        <f ca="1">IFERROR($Q$1-Table2[[#This Row],[Delivery Date]],"")</f>
        <v/>
      </c>
      <c r="S503" t="str">
        <f>IFERROR(VLOOKUP(Table2[[#This Row],[Customer Part No]],'ICH NO'!I:M,5,0),"")</f>
        <v/>
      </c>
      <c r="T503" t="str">
        <f>IF(AND(S503="ASSY",Table2[[#This Row],[Stock]]&gt;Table2[[#This Row],[REST]]),Table2[[#This Row],[REST]],Table2[[#This Row],[Stock]])</f>
        <v/>
      </c>
    </row>
    <row r="504" spans="1:20" x14ac:dyDescent="0.3">
      <c r="A504" s="170" t="str">
        <f>IF(Table2[[#This Row],[Customer Part No]]="","",ROW()-1)</f>
        <v/>
      </c>
      <c r="B504" s="170" t="str">
        <f>IF('ADM-PER LINE ITEM'!A505="","",'ADM-PER LINE ITEM'!A505)</f>
        <v/>
      </c>
      <c r="C504" s="171" t="str">
        <f>IF('ADM-PER LINE ITEM'!G505="","",'ADM-PER LINE ITEM'!G505)</f>
        <v/>
      </c>
      <c r="D504" s="170" t="str">
        <f>IF('ADM-PER LINE ITEM'!F505="","",'ADM-PER LINE ITEM'!F505)</f>
        <v/>
      </c>
      <c r="E504" s="203" t="str">
        <f>IF('ADM-PER LINE ITEM'!E505="","",'ADM-PER LINE ITEM'!E505)</f>
        <v/>
      </c>
      <c r="F504" s="31" t="str">
        <f>IF('ADM-PER LINE ITEM'!I505="","",'ADM-PER LINE ITEM'!I505)</f>
        <v/>
      </c>
      <c r="G504" s="172" t="str">
        <f>IF('ADM-PER LINE ITEM'!K505="","",'ADM-PER LINE ITEM'!K505)</f>
        <v/>
      </c>
      <c r="H504" s="170" t="str">
        <f>IF('ADM-PER LINE ITEM'!Q505="","",'ADM-PER LINE ITEM'!Q505)</f>
        <v/>
      </c>
      <c r="I504" s="170" t="str">
        <f>IF('ADM-PER LINE ITEM'!R505="","",'ADM-PER LINE ITEM'!R505)</f>
        <v/>
      </c>
      <c r="J504" s="174" t="str">
        <f>IF(Table2[[#This Row],[Ich No]]="","",(SUMIF('STOCK OES'!B:B,Table2[[#This Row],[Ich No]],'STOCK OES'!E:E)+SUMIF('STOCK SEALING'!B:B,Table2[[#This Row],[Ich No]],'STOCK SEALING'!E:E)))</f>
        <v/>
      </c>
      <c r="K504" s="170">
        <v>0</v>
      </c>
      <c r="L504" t="str">
        <f>IFERROR(Table2[[#This Row],[REST]]-Table2[[#This Row],[Result Scan]],"")</f>
        <v/>
      </c>
      <c r="M504" t="str">
        <f>IF(Table2[[#This Row],[Balance]]="","",IF(Table2[[#This Row],[Balance]]&gt;0,"Open","close"))</f>
        <v/>
      </c>
      <c r="N504" s="174" t="str">
        <f ca="1">IF(Q504=$R$1,Table2[[#This Row],[Status]],"")</f>
        <v/>
      </c>
      <c r="Q504" s="169" t="str">
        <f ca="1">IFERROR($Q$1-Table2[[#This Row],[Delivery Date]],"")</f>
        <v/>
      </c>
      <c r="S504" t="str">
        <f>IFERROR(VLOOKUP(Table2[[#This Row],[Customer Part No]],'ICH NO'!I:M,5,0),"")</f>
        <v/>
      </c>
      <c r="T504" t="str">
        <f>IF(AND(S504="ASSY",Table2[[#This Row],[Stock]]&gt;Table2[[#This Row],[REST]]),Table2[[#This Row],[REST]],Table2[[#This Row],[Stock]])</f>
        <v/>
      </c>
    </row>
    <row r="505" spans="1:20" x14ac:dyDescent="0.3">
      <c r="A505" s="170" t="str">
        <f>IF(Table2[[#This Row],[Customer Part No]]="","",ROW()-1)</f>
        <v/>
      </c>
      <c r="B505" s="170" t="str">
        <f>IF('ADM-PER LINE ITEM'!A506="","",'ADM-PER LINE ITEM'!A506)</f>
        <v/>
      </c>
      <c r="C505" s="171" t="str">
        <f>IF('ADM-PER LINE ITEM'!G506="","",'ADM-PER LINE ITEM'!G506)</f>
        <v/>
      </c>
      <c r="D505" s="170" t="str">
        <f>IF('ADM-PER LINE ITEM'!F506="","",'ADM-PER LINE ITEM'!F506)</f>
        <v/>
      </c>
      <c r="E505" s="203" t="str">
        <f>IF('ADM-PER LINE ITEM'!E506="","",'ADM-PER LINE ITEM'!E506)</f>
        <v/>
      </c>
      <c r="F505" s="31" t="str">
        <f>IF('ADM-PER LINE ITEM'!I506="","",'ADM-PER LINE ITEM'!I506)</f>
        <v/>
      </c>
      <c r="G505" s="172" t="str">
        <f>IF('ADM-PER LINE ITEM'!K506="","",'ADM-PER LINE ITEM'!K506)</f>
        <v/>
      </c>
      <c r="H505" s="170" t="str">
        <f>IF('ADM-PER LINE ITEM'!Q506="","",'ADM-PER LINE ITEM'!Q506)</f>
        <v/>
      </c>
      <c r="I505" s="170" t="str">
        <f>IF('ADM-PER LINE ITEM'!R506="","",'ADM-PER LINE ITEM'!R506)</f>
        <v/>
      </c>
      <c r="J505" s="174" t="str">
        <f>IF(Table2[[#This Row],[Ich No]]="","",(SUMIF('STOCK OES'!B:B,Table2[[#This Row],[Ich No]],'STOCK OES'!E:E)+SUMIF('STOCK SEALING'!B:B,Table2[[#This Row],[Ich No]],'STOCK SEALING'!E:E)))</f>
        <v/>
      </c>
      <c r="K505" s="170">
        <v>0</v>
      </c>
      <c r="L505" t="str">
        <f>IFERROR(Table2[[#This Row],[REST]]-Table2[[#This Row],[Result Scan]],"")</f>
        <v/>
      </c>
      <c r="M505" t="str">
        <f>IF(Table2[[#This Row],[Balance]]="","",IF(Table2[[#This Row],[Balance]]&gt;0,"Open","close"))</f>
        <v/>
      </c>
      <c r="N505" s="174" t="str">
        <f ca="1">IF(Q505=$R$1,Table2[[#This Row],[Status]],"")</f>
        <v/>
      </c>
      <c r="Q505" s="169" t="str">
        <f ca="1">IFERROR($Q$1-Table2[[#This Row],[Delivery Date]],"")</f>
        <v/>
      </c>
      <c r="S505" t="str">
        <f>IFERROR(VLOOKUP(Table2[[#This Row],[Customer Part No]],'ICH NO'!I:M,5,0),"")</f>
        <v/>
      </c>
      <c r="T505" t="str">
        <f>IF(AND(S505="ASSY",Table2[[#This Row],[Stock]]&gt;Table2[[#This Row],[REST]]),Table2[[#This Row],[REST]],Table2[[#This Row],[Stock]])</f>
        <v/>
      </c>
    </row>
    <row r="506" spans="1:20" x14ac:dyDescent="0.3">
      <c r="A506" s="170" t="str">
        <f>IF(Table2[[#This Row],[Customer Part No]]="","",ROW()-1)</f>
        <v/>
      </c>
      <c r="B506" s="170" t="str">
        <f>IF('ADM-PER LINE ITEM'!A507="","",'ADM-PER LINE ITEM'!A507)</f>
        <v/>
      </c>
      <c r="C506" s="171" t="str">
        <f>IF('ADM-PER LINE ITEM'!G507="","",'ADM-PER LINE ITEM'!G507)</f>
        <v/>
      </c>
      <c r="D506" s="170" t="str">
        <f>IF('ADM-PER LINE ITEM'!F507="","",'ADM-PER LINE ITEM'!F507)</f>
        <v/>
      </c>
      <c r="E506" s="203" t="str">
        <f>IF('ADM-PER LINE ITEM'!E507="","",'ADM-PER LINE ITEM'!E507)</f>
        <v/>
      </c>
      <c r="F506" s="31" t="str">
        <f>IF('ADM-PER LINE ITEM'!I507="","",'ADM-PER LINE ITEM'!I507)</f>
        <v/>
      </c>
      <c r="G506" s="172" t="str">
        <f>IF('ADM-PER LINE ITEM'!K507="","",'ADM-PER LINE ITEM'!K507)</f>
        <v/>
      </c>
      <c r="H506" s="170" t="str">
        <f>IF('ADM-PER LINE ITEM'!Q507="","",'ADM-PER LINE ITEM'!Q507)</f>
        <v/>
      </c>
      <c r="I506" s="170" t="str">
        <f>IF('ADM-PER LINE ITEM'!R507="","",'ADM-PER LINE ITEM'!R507)</f>
        <v/>
      </c>
      <c r="J506" s="174" t="str">
        <f>IF(Table2[[#This Row],[Ich No]]="","",(SUMIF('STOCK OES'!B:B,Table2[[#This Row],[Ich No]],'STOCK OES'!E:E)+SUMIF('STOCK SEALING'!B:B,Table2[[#This Row],[Ich No]],'STOCK SEALING'!E:E)))</f>
        <v/>
      </c>
      <c r="K506" s="170">
        <v>0</v>
      </c>
      <c r="L506" t="str">
        <f>IFERROR(Table2[[#This Row],[REST]]-Table2[[#This Row],[Result Scan]],"")</f>
        <v/>
      </c>
      <c r="M506" t="str">
        <f>IF(Table2[[#This Row],[Balance]]="","",IF(Table2[[#This Row],[Balance]]&gt;0,"Open","close"))</f>
        <v/>
      </c>
      <c r="N506" s="174" t="str">
        <f ca="1">IF(Q506=$R$1,Table2[[#This Row],[Status]],"")</f>
        <v/>
      </c>
      <c r="Q506" s="169" t="str">
        <f ca="1">IFERROR($Q$1-Table2[[#This Row],[Delivery Date]],"")</f>
        <v/>
      </c>
      <c r="S506" t="str">
        <f>IFERROR(VLOOKUP(Table2[[#This Row],[Customer Part No]],'ICH NO'!I:M,5,0),"")</f>
        <v/>
      </c>
      <c r="T506" t="str">
        <f>IF(AND(S506="ASSY",Table2[[#This Row],[Stock]]&gt;Table2[[#This Row],[REST]]),Table2[[#This Row],[REST]],Table2[[#This Row],[Stock]])</f>
        <v/>
      </c>
    </row>
    <row r="507" spans="1:20" x14ac:dyDescent="0.3">
      <c r="A507" s="170" t="str">
        <f>IF(Table2[[#This Row],[Customer Part No]]="","",ROW()-1)</f>
        <v/>
      </c>
      <c r="B507" s="170" t="str">
        <f>IF('ADM-PER LINE ITEM'!A508="","",'ADM-PER LINE ITEM'!A508)</f>
        <v/>
      </c>
      <c r="C507" s="171" t="str">
        <f>IF('ADM-PER LINE ITEM'!G508="","",'ADM-PER LINE ITEM'!G508)</f>
        <v/>
      </c>
      <c r="D507" s="170" t="str">
        <f>IF('ADM-PER LINE ITEM'!F508="","",'ADM-PER LINE ITEM'!F508)</f>
        <v/>
      </c>
      <c r="E507" s="203" t="str">
        <f>IF('ADM-PER LINE ITEM'!E508="","",'ADM-PER LINE ITEM'!E508)</f>
        <v/>
      </c>
      <c r="F507" s="31" t="str">
        <f>IF('ADM-PER LINE ITEM'!I508="","",'ADM-PER LINE ITEM'!I508)</f>
        <v/>
      </c>
      <c r="G507" s="172" t="str">
        <f>IF('ADM-PER LINE ITEM'!K508="","",'ADM-PER LINE ITEM'!K508)</f>
        <v/>
      </c>
      <c r="H507" s="170" t="str">
        <f>IF('ADM-PER LINE ITEM'!Q508="","",'ADM-PER LINE ITEM'!Q508)</f>
        <v/>
      </c>
      <c r="I507" s="170" t="str">
        <f>IF('ADM-PER LINE ITEM'!R508="","",'ADM-PER LINE ITEM'!R508)</f>
        <v/>
      </c>
      <c r="J507" s="174" t="str">
        <f>IF(Table2[[#This Row],[Ich No]]="","",(SUMIF('STOCK OES'!B:B,Table2[[#This Row],[Ich No]],'STOCK OES'!E:E)+SUMIF('STOCK SEALING'!B:B,Table2[[#This Row],[Ich No]],'STOCK SEALING'!E:E)))</f>
        <v/>
      </c>
      <c r="K507" s="170">
        <v>0</v>
      </c>
      <c r="L507" t="str">
        <f>IFERROR(Table2[[#This Row],[REST]]-Table2[[#This Row],[Result Scan]],"")</f>
        <v/>
      </c>
      <c r="M507" t="str">
        <f>IF(Table2[[#This Row],[Balance]]="","",IF(Table2[[#This Row],[Balance]]&gt;0,"Open","close"))</f>
        <v/>
      </c>
      <c r="N507" s="174" t="str">
        <f ca="1">IF(Q507=$R$1,Table2[[#This Row],[Status]],"")</f>
        <v/>
      </c>
      <c r="Q507" s="169" t="str">
        <f ca="1">IFERROR($Q$1-Table2[[#This Row],[Delivery Date]],"")</f>
        <v/>
      </c>
      <c r="S507" t="str">
        <f>IFERROR(VLOOKUP(Table2[[#This Row],[Customer Part No]],'ICH NO'!I:M,5,0),"")</f>
        <v/>
      </c>
      <c r="T507" t="str">
        <f>IF(AND(S507="ASSY",Table2[[#This Row],[Stock]]&gt;Table2[[#This Row],[REST]]),Table2[[#This Row],[REST]],Table2[[#This Row],[Stock]])</f>
        <v/>
      </c>
    </row>
    <row r="508" spans="1:20" x14ac:dyDescent="0.3">
      <c r="A508" s="170" t="str">
        <f>IF(Table2[[#This Row],[Customer Part No]]="","",ROW()-1)</f>
        <v/>
      </c>
      <c r="B508" s="170" t="str">
        <f>IF('ADM-PER LINE ITEM'!A509="","",'ADM-PER LINE ITEM'!A509)</f>
        <v/>
      </c>
      <c r="C508" s="171" t="str">
        <f>IF('ADM-PER LINE ITEM'!G509="","",'ADM-PER LINE ITEM'!G509)</f>
        <v/>
      </c>
      <c r="D508" s="170" t="str">
        <f>IF('ADM-PER LINE ITEM'!F509="","",'ADM-PER LINE ITEM'!F509)</f>
        <v/>
      </c>
      <c r="E508" s="203" t="str">
        <f>IF('ADM-PER LINE ITEM'!E509="","",'ADM-PER LINE ITEM'!E509)</f>
        <v/>
      </c>
      <c r="F508" s="31" t="str">
        <f>IF('ADM-PER LINE ITEM'!I509="","",'ADM-PER LINE ITEM'!I509)</f>
        <v/>
      </c>
      <c r="G508" s="172" t="str">
        <f>IF('ADM-PER LINE ITEM'!K509="","",'ADM-PER LINE ITEM'!K509)</f>
        <v/>
      </c>
      <c r="H508" s="170" t="str">
        <f>IF('ADM-PER LINE ITEM'!Q509="","",'ADM-PER LINE ITEM'!Q509)</f>
        <v/>
      </c>
      <c r="I508" s="170" t="str">
        <f>IF('ADM-PER LINE ITEM'!R509="","",'ADM-PER LINE ITEM'!R509)</f>
        <v/>
      </c>
      <c r="J508" s="174" t="str">
        <f>IF(Table2[[#This Row],[Ich No]]="","",(SUMIF('STOCK OES'!B:B,Table2[[#This Row],[Ich No]],'STOCK OES'!E:E)+SUMIF('STOCK SEALING'!B:B,Table2[[#This Row],[Ich No]],'STOCK SEALING'!E:E)))</f>
        <v/>
      </c>
      <c r="K508" s="170">
        <v>0</v>
      </c>
      <c r="L508" t="str">
        <f>IFERROR(Table2[[#This Row],[REST]]-Table2[[#This Row],[Result Scan]],"")</f>
        <v/>
      </c>
      <c r="M508" t="str">
        <f>IF(Table2[[#This Row],[Balance]]="","",IF(Table2[[#This Row],[Balance]]&gt;0,"Open","close"))</f>
        <v/>
      </c>
      <c r="N508" s="174" t="str">
        <f ca="1">IF(Q508=$R$1,Table2[[#This Row],[Status]],"")</f>
        <v/>
      </c>
      <c r="Q508" s="169" t="str">
        <f ca="1">IFERROR($Q$1-Table2[[#This Row],[Delivery Date]],"")</f>
        <v/>
      </c>
      <c r="S508" t="str">
        <f>IFERROR(VLOOKUP(Table2[[#This Row],[Customer Part No]],'ICH NO'!I:M,5,0),"")</f>
        <v/>
      </c>
      <c r="T508" t="str">
        <f>IF(AND(S508="ASSY",Table2[[#This Row],[Stock]]&gt;Table2[[#This Row],[REST]]),Table2[[#This Row],[REST]],Table2[[#This Row],[Stock]])</f>
        <v/>
      </c>
    </row>
    <row r="509" spans="1:20" x14ac:dyDescent="0.3">
      <c r="A509" s="170" t="str">
        <f>IF(Table2[[#This Row],[Customer Part No]]="","",ROW()-1)</f>
        <v/>
      </c>
      <c r="B509" s="170" t="str">
        <f>IF('ADM-PER LINE ITEM'!A510="","",'ADM-PER LINE ITEM'!A510)</f>
        <v/>
      </c>
      <c r="C509" s="171" t="str">
        <f>IF('ADM-PER LINE ITEM'!G510="","",'ADM-PER LINE ITEM'!G510)</f>
        <v/>
      </c>
      <c r="D509" s="170" t="str">
        <f>IF('ADM-PER LINE ITEM'!F510="","",'ADM-PER LINE ITEM'!F510)</f>
        <v/>
      </c>
      <c r="E509" s="203" t="str">
        <f>IF('ADM-PER LINE ITEM'!E510="","",'ADM-PER LINE ITEM'!E510)</f>
        <v/>
      </c>
      <c r="F509" s="31" t="str">
        <f>IF('ADM-PER LINE ITEM'!I510="","",'ADM-PER LINE ITEM'!I510)</f>
        <v/>
      </c>
      <c r="G509" s="172" t="str">
        <f>IF('ADM-PER LINE ITEM'!K510="","",'ADM-PER LINE ITEM'!K510)</f>
        <v/>
      </c>
      <c r="H509" s="170" t="str">
        <f>IF('ADM-PER LINE ITEM'!Q510="","",'ADM-PER LINE ITEM'!Q510)</f>
        <v/>
      </c>
      <c r="I509" s="170" t="str">
        <f>IF('ADM-PER LINE ITEM'!R510="","",'ADM-PER LINE ITEM'!R510)</f>
        <v/>
      </c>
      <c r="J509" s="174" t="str">
        <f>IF(Table2[[#This Row],[Ich No]]="","",(SUMIF('STOCK OES'!B:B,Table2[[#This Row],[Ich No]],'STOCK OES'!E:E)+SUMIF('STOCK SEALING'!B:B,Table2[[#This Row],[Ich No]],'STOCK SEALING'!E:E)))</f>
        <v/>
      </c>
      <c r="K509" s="170">
        <v>0</v>
      </c>
      <c r="L509" t="str">
        <f>IFERROR(Table2[[#This Row],[REST]]-Table2[[#This Row],[Result Scan]],"")</f>
        <v/>
      </c>
      <c r="M509" t="str">
        <f>IF(Table2[[#This Row],[Balance]]="","",IF(Table2[[#This Row],[Balance]]&gt;0,"Open","close"))</f>
        <v/>
      </c>
      <c r="N509" s="174" t="str">
        <f ca="1">IF(Q509=$R$1,Table2[[#This Row],[Status]],"")</f>
        <v/>
      </c>
      <c r="Q509" s="169" t="str">
        <f ca="1">IFERROR($Q$1-Table2[[#This Row],[Delivery Date]],"")</f>
        <v/>
      </c>
      <c r="S509" t="str">
        <f>IFERROR(VLOOKUP(Table2[[#This Row],[Customer Part No]],'ICH NO'!I:M,5,0),"")</f>
        <v/>
      </c>
      <c r="T509" t="str">
        <f>IF(AND(S509="ASSY",Table2[[#This Row],[Stock]]&gt;Table2[[#This Row],[REST]]),Table2[[#This Row],[REST]],Table2[[#This Row],[Stock]])</f>
        <v/>
      </c>
    </row>
    <row r="510" spans="1:20" x14ac:dyDescent="0.3">
      <c r="A510" s="170" t="str">
        <f>IF(Table2[[#This Row],[Customer Part No]]="","",ROW()-1)</f>
        <v/>
      </c>
      <c r="B510" s="170" t="str">
        <f>IF('ADM-PER LINE ITEM'!A511="","",'ADM-PER LINE ITEM'!A511)</f>
        <v/>
      </c>
      <c r="C510" s="171" t="str">
        <f>IF('ADM-PER LINE ITEM'!G511="","",'ADM-PER LINE ITEM'!G511)</f>
        <v/>
      </c>
      <c r="D510" s="170" t="str">
        <f>IF('ADM-PER LINE ITEM'!F511="","",'ADM-PER LINE ITEM'!F511)</f>
        <v/>
      </c>
      <c r="E510" s="203" t="str">
        <f>IF('ADM-PER LINE ITEM'!E511="","",'ADM-PER LINE ITEM'!E511)</f>
        <v/>
      </c>
      <c r="F510" s="31" t="str">
        <f>IF('ADM-PER LINE ITEM'!I511="","",'ADM-PER LINE ITEM'!I511)</f>
        <v/>
      </c>
      <c r="G510" s="172" t="str">
        <f>IF('ADM-PER LINE ITEM'!K511="","",'ADM-PER LINE ITEM'!K511)</f>
        <v/>
      </c>
      <c r="H510" s="170" t="str">
        <f>IF('ADM-PER LINE ITEM'!Q511="","",'ADM-PER LINE ITEM'!Q511)</f>
        <v/>
      </c>
      <c r="I510" s="170" t="str">
        <f>IF('ADM-PER LINE ITEM'!R511="","",'ADM-PER LINE ITEM'!R511)</f>
        <v/>
      </c>
      <c r="J510" s="174" t="str">
        <f>IF(Table2[[#This Row],[Ich No]]="","",(SUMIF('STOCK OES'!B:B,Table2[[#This Row],[Ich No]],'STOCK OES'!E:E)+SUMIF('STOCK SEALING'!B:B,Table2[[#This Row],[Ich No]],'STOCK SEALING'!E:E)))</f>
        <v/>
      </c>
      <c r="K510" s="170">
        <v>0</v>
      </c>
      <c r="L510" t="str">
        <f>IFERROR(Table2[[#This Row],[REST]]-Table2[[#This Row],[Result Scan]],"")</f>
        <v/>
      </c>
      <c r="M510" t="str">
        <f>IF(Table2[[#This Row],[Balance]]="","",IF(Table2[[#This Row],[Balance]]&gt;0,"Open","close"))</f>
        <v/>
      </c>
      <c r="N510" s="174" t="str">
        <f ca="1">IF(Q510=$R$1,Table2[[#This Row],[Status]],"")</f>
        <v/>
      </c>
      <c r="Q510" s="169" t="str">
        <f ca="1">IFERROR($Q$1-Table2[[#This Row],[Delivery Date]],"")</f>
        <v/>
      </c>
      <c r="S510" t="str">
        <f>IFERROR(VLOOKUP(Table2[[#This Row],[Customer Part No]],'ICH NO'!I:M,5,0),"")</f>
        <v/>
      </c>
      <c r="T510" t="str">
        <f>IF(AND(S510="ASSY",Table2[[#This Row],[Stock]]&gt;Table2[[#This Row],[REST]]),Table2[[#This Row],[REST]],Table2[[#This Row],[Stock]])</f>
        <v/>
      </c>
    </row>
    <row r="511" spans="1:20" x14ac:dyDescent="0.3">
      <c r="A511" s="170" t="str">
        <f>IF(Table2[[#This Row],[Customer Part No]]="","",ROW()-1)</f>
        <v/>
      </c>
      <c r="B511" s="170" t="str">
        <f>IF('ADM-PER LINE ITEM'!A512="","",'ADM-PER LINE ITEM'!A512)</f>
        <v/>
      </c>
      <c r="C511" s="171" t="str">
        <f>IF('ADM-PER LINE ITEM'!G512="","",'ADM-PER LINE ITEM'!G512)</f>
        <v/>
      </c>
      <c r="D511" s="170" t="str">
        <f>IF('ADM-PER LINE ITEM'!F512="","",'ADM-PER LINE ITEM'!F512)</f>
        <v/>
      </c>
      <c r="E511" s="203" t="str">
        <f>IF('ADM-PER LINE ITEM'!E512="","",'ADM-PER LINE ITEM'!E512)</f>
        <v/>
      </c>
      <c r="F511" s="31" t="str">
        <f>IF('ADM-PER LINE ITEM'!I512="","",'ADM-PER LINE ITEM'!I512)</f>
        <v/>
      </c>
      <c r="G511" s="172" t="str">
        <f>IF('ADM-PER LINE ITEM'!K512="","",'ADM-PER LINE ITEM'!K512)</f>
        <v/>
      </c>
      <c r="H511" s="170" t="str">
        <f>IF('ADM-PER LINE ITEM'!Q512="","",'ADM-PER LINE ITEM'!Q512)</f>
        <v/>
      </c>
      <c r="I511" s="170" t="str">
        <f>IF('ADM-PER LINE ITEM'!R512="","",'ADM-PER LINE ITEM'!R512)</f>
        <v/>
      </c>
      <c r="J511" s="174" t="str">
        <f>IF(Table2[[#This Row],[Ich No]]="","",(SUMIF('STOCK OES'!B:B,Table2[[#This Row],[Ich No]],'STOCK OES'!E:E)+SUMIF('STOCK SEALING'!B:B,Table2[[#This Row],[Ich No]],'STOCK SEALING'!E:E)))</f>
        <v/>
      </c>
      <c r="K511" s="170">
        <v>0</v>
      </c>
      <c r="L511" t="str">
        <f>IFERROR(Table2[[#This Row],[REST]]-Table2[[#This Row],[Result Scan]],"")</f>
        <v/>
      </c>
      <c r="M511" t="str">
        <f>IF(Table2[[#This Row],[Balance]]="","",IF(Table2[[#This Row],[Balance]]&gt;0,"Open","close"))</f>
        <v/>
      </c>
      <c r="N511" s="174" t="str">
        <f ca="1">IF(Q511=$R$1,Table2[[#This Row],[Status]],"")</f>
        <v/>
      </c>
      <c r="Q511" s="169" t="str">
        <f ca="1">IFERROR($Q$1-Table2[[#This Row],[Delivery Date]],"")</f>
        <v/>
      </c>
      <c r="S511" t="str">
        <f>IFERROR(VLOOKUP(Table2[[#This Row],[Customer Part No]],'ICH NO'!I:M,5,0),"")</f>
        <v/>
      </c>
      <c r="T511" t="str">
        <f>IF(AND(S511="ASSY",Table2[[#This Row],[Stock]]&gt;Table2[[#This Row],[REST]]),Table2[[#This Row],[REST]],Table2[[#This Row],[Stock]])</f>
        <v/>
      </c>
    </row>
    <row r="512" spans="1:20" x14ac:dyDescent="0.3">
      <c r="A512" s="170" t="str">
        <f>IF(Table2[[#This Row],[Customer Part No]]="","",ROW()-1)</f>
        <v/>
      </c>
      <c r="B512" s="170" t="str">
        <f>IF('ADM-PER LINE ITEM'!A513="","",'ADM-PER LINE ITEM'!A513)</f>
        <v/>
      </c>
      <c r="C512" s="171" t="str">
        <f>IF('ADM-PER LINE ITEM'!G513="","",'ADM-PER LINE ITEM'!G513)</f>
        <v/>
      </c>
      <c r="D512" s="170" t="str">
        <f>IF('ADM-PER LINE ITEM'!F513="","",'ADM-PER LINE ITEM'!F513)</f>
        <v/>
      </c>
      <c r="E512" s="203" t="str">
        <f>IF('ADM-PER LINE ITEM'!E513="","",'ADM-PER LINE ITEM'!E513)</f>
        <v/>
      </c>
      <c r="F512" s="31" t="str">
        <f>IF('ADM-PER LINE ITEM'!I513="","",'ADM-PER LINE ITEM'!I513)</f>
        <v/>
      </c>
      <c r="G512" s="172" t="str">
        <f>IF('ADM-PER LINE ITEM'!K513="","",'ADM-PER LINE ITEM'!K513)</f>
        <v/>
      </c>
      <c r="H512" s="170" t="str">
        <f>IF('ADM-PER LINE ITEM'!Q513="","",'ADM-PER LINE ITEM'!Q513)</f>
        <v/>
      </c>
      <c r="I512" s="170" t="str">
        <f>IF('ADM-PER LINE ITEM'!R513="","",'ADM-PER LINE ITEM'!R513)</f>
        <v/>
      </c>
      <c r="J512" s="174" t="str">
        <f>IF(Table2[[#This Row],[Ich No]]="","",(SUMIF('STOCK OES'!B:B,Table2[[#This Row],[Ich No]],'STOCK OES'!E:E)+SUMIF('STOCK SEALING'!B:B,Table2[[#This Row],[Ich No]],'STOCK SEALING'!E:E)))</f>
        <v/>
      </c>
      <c r="K512" s="170">
        <v>0</v>
      </c>
      <c r="L512" t="str">
        <f>IFERROR(Table2[[#This Row],[REST]]-Table2[[#This Row],[Result Scan]],"")</f>
        <v/>
      </c>
      <c r="M512" t="str">
        <f>IF(Table2[[#This Row],[Balance]]="","",IF(Table2[[#This Row],[Balance]]&gt;0,"Open","close"))</f>
        <v/>
      </c>
      <c r="N512" s="174" t="str">
        <f ca="1">IF(Q512=$R$1,Table2[[#This Row],[Status]],"")</f>
        <v/>
      </c>
      <c r="Q512" s="169" t="str">
        <f ca="1">IFERROR($Q$1-Table2[[#This Row],[Delivery Date]],"")</f>
        <v/>
      </c>
      <c r="S512" t="str">
        <f>IFERROR(VLOOKUP(Table2[[#This Row],[Customer Part No]],'ICH NO'!I:M,5,0),"")</f>
        <v/>
      </c>
      <c r="T512" t="str">
        <f>IF(AND(S512="ASSY",Table2[[#This Row],[Stock]]&gt;Table2[[#This Row],[REST]]),Table2[[#This Row],[REST]],Table2[[#This Row],[Stock]])</f>
        <v/>
      </c>
    </row>
    <row r="513" spans="1:20" x14ac:dyDescent="0.3">
      <c r="A513" s="170" t="str">
        <f>IF(Table2[[#This Row],[Customer Part No]]="","",ROW()-1)</f>
        <v/>
      </c>
      <c r="B513" s="170" t="str">
        <f>IF('ADM-PER LINE ITEM'!A514="","",'ADM-PER LINE ITEM'!A514)</f>
        <v/>
      </c>
      <c r="C513" s="171" t="str">
        <f>IF('ADM-PER LINE ITEM'!G514="","",'ADM-PER LINE ITEM'!G514)</f>
        <v/>
      </c>
      <c r="D513" s="170" t="str">
        <f>IF('ADM-PER LINE ITEM'!F514="","",'ADM-PER LINE ITEM'!F514)</f>
        <v/>
      </c>
      <c r="E513" s="203" t="str">
        <f>IF('ADM-PER LINE ITEM'!E514="","",'ADM-PER LINE ITEM'!E514)</f>
        <v/>
      </c>
      <c r="F513" s="31" t="str">
        <f>IF('ADM-PER LINE ITEM'!I514="","",'ADM-PER LINE ITEM'!I514)</f>
        <v/>
      </c>
      <c r="G513" s="172" t="str">
        <f>IF('ADM-PER LINE ITEM'!K514="","",'ADM-PER LINE ITEM'!K514)</f>
        <v/>
      </c>
      <c r="H513" s="170" t="str">
        <f>IF('ADM-PER LINE ITEM'!Q514="","",'ADM-PER LINE ITEM'!Q514)</f>
        <v/>
      </c>
      <c r="I513" s="170" t="str">
        <f>IF('ADM-PER LINE ITEM'!R514="","",'ADM-PER LINE ITEM'!R514)</f>
        <v/>
      </c>
      <c r="J513" s="174" t="str">
        <f>IF(Table2[[#This Row],[Ich No]]="","",(SUMIF('STOCK OES'!B:B,Table2[[#This Row],[Ich No]],'STOCK OES'!E:E)+SUMIF('STOCK SEALING'!B:B,Table2[[#This Row],[Ich No]],'STOCK SEALING'!E:E)))</f>
        <v/>
      </c>
      <c r="K513" s="170">
        <v>0</v>
      </c>
      <c r="L513" t="str">
        <f>IFERROR(Table2[[#This Row],[REST]]-Table2[[#This Row],[Result Scan]],"")</f>
        <v/>
      </c>
      <c r="M513" t="str">
        <f>IF(Table2[[#This Row],[Balance]]="","",IF(Table2[[#This Row],[Balance]]&gt;0,"Open","close"))</f>
        <v/>
      </c>
      <c r="N513" s="174" t="str">
        <f ca="1">IF(Q513=$R$1,Table2[[#This Row],[Status]],"")</f>
        <v/>
      </c>
      <c r="Q513" s="169" t="str">
        <f ca="1">IFERROR($Q$1-Table2[[#This Row],[Delivery Date]],"")</f>
        <v/>
      </c>
      <c r="S513" t="str">
        <f>IFERROR(VLOOKUP(Table2[[#This Row],[Customer Part No]],'ICH NO'!I:M,5,0),"")</f>
        <v/>
      </c>
      <c r="T513" t="str">
        <f>IF(AND(S513="ASSY",Table2[[#This Row],[Stock]]&gt;Table2[[#This Row],[REST]]),Table2[[#This Row],[REST]],Table2[[#This Row],[Stock]])</f>
        <v/>
      </c>
    </row>
    <row r="514" spans="1:20" x14ac:dyDescent="0.3">
      <c r="A514" s="170" t="str">
        <f>IF(Table2[[#This Row],[Customer Part No]]="","",ROW()-1)</f>
        <v/>
      </c>
      <c r="B514" s="170" t="str">
        <f>IF('ADM-PER LINE ITEM'!A515="","",'ADM-PER LINE ITEM'!A515)</f>
        <v/>
      </c>
      <c r="C514" s="171" t="str">
        <f>IF('ADM-PER LINE ITEM'!G515="","",'ADM-PER LINE ITEM'!G515)</f>
        <v/>
      </c>
      <c r="D514" s="170" t="str">
        <f>IF('ADM-PER LINE ITEM'!F515="","",'ADM-PER LINE ITEM'!F515)</f>
        <v/>
      </c>
      <c r="E514" s="203" t="str">
        <f>IF('ADM-PER LINE ITEM'!E515="","",'ADM-PER LINE ITEM'!E515)</f>
        <v/>
      </c>
      <c r="F514" s="31" t="str">
        <f>IF('ADM-PER LINE ITEM'!I515="","",'ADM-PER LINE ITEM'!I515)</f>
        <v/>
      </c>
      <c r="G514" s="172" t="str">
        <f>IF('ADM-PER LINE ITEM'!K515="","",'ADM-PER LINE ITEM'!K515)</f>
        <v/>
      </c>
      <c r="H514" s="170" t="str">
        <f>IF('ADM-PER LINE ITEM'!Q515="","",'ADM-PER LINE ITEM'!Q515)</f>
        <v/>
      </c>
      <c r="I514" s="170" t="str">
        <f>IF('ADM-PER LINE ITEM'!R515="","",'ADM-PER LINE ITEM'!R515)</f>
        <v/>
      </c>
      <c r="J514" s="174" t="str">
        <f>IF(Table2[[#This Row],[Ich No]]="","",(SUMIF('STOCK OES'!B:B,Table2[[#This Row],[Ich No]],'STOCK OES'!E:E)+SUMIF('STOCK SEALING'!B:B,Table2[[#This Row],[Ich No]],'STOCK SEALING'!E:E)))</f>
        <v/>
      </c>
      <c r="K514" s="170">
        <v>0</v>
      </c>
      <c r="L514" t="str">
        <f>IFERROR(Table2[[#This Row],[REST]]-Table2[[#This Row],[Result Scan]],"")</f>
        <v/>
      </c>
      <c r="M514" t="str">
        <f>IF(Table2[[#This Row],[Balance]]="","",IF(Table2[[#This Row],[Balance]]&gt;0,"Open","close"))</f>
        <v/>
      </c>
      <c r="N514" s="174" t="str">
        <f ca="1">IF(Q514=$R$1,Table2[[#This Row],[Status]],"")</f>
        <v/>
      </c>
      <c r="Q514" s="169" t="str">
        <f ca="1">IFERROR($Q$1-Table2[[#This Row],[Delivery Date]],"")</f>
        <v/>
      </c>
      <c r="S514" t="str">
        <f>IFERROR(VLOOKUP(Table2[[#This Row],[Customer Part No]],'ICH NO'!I:M,5,0),"")</f>
        <v/>
      </c>
      <c r="T514" t="str">
        <f>IF(AND(S514="ASSY",Table2[[#This Row],[Stock]]&gt;Table2[[#This Row],[REST]]),Table2[[#This Row],[REST]],Table2[[#This Row],[Stock]])</f>
        <v/>
      </c>
    </row>
    <row r="515" spans="1:20" x14ac:dyDescent="0.3">
      <c r="A515" s="170" t="str">
        <f>IF(Table2[[#This Row],[Customer Part No]]="","",ROW()-1)</f>
        <v/>
      </c>
      <c r="B515" s="170" t="str">
        <f>IF('ADM-PER LINE ITEM'!A516="","",'ADM-PER LINE ITEM'!A516)</f>
        <v/>
      </c>
      <c r="C515" s="171" t="str">
        <f>IF('ADM-PER LINE ITEM'!G516="","",'ADM-PER LINE ITEM'!G516)</f>
        <v/>
      </c>
      <c r="D515" s="170" t="str">
        <f>IF('ADM-PER LINE ITEM'!F516="","",'ADM-PER LINE ITEM'!F516)</f>
        <v/>
      </c>
      <c r="E515" s="203" t="str">
        <f>IF('ADM-PER LINE ITEM'!E516="","",'ADM-PER LINE ITEM'!E516)</f>
        <v/>
      </c>
      <c r="F515" s="31" t="str">
        <f>IF('ADM-PER LINE ITEM'!I516="","",'ADM-PER LINE ITEM'!I516)</f>
        <v/>
      </c>
      <c r="G515" s="172" t="str">
        <f>IF('ADM-PER LINE ITEM'!K516="","",'ADM-PER LINE ITEM'!K516)</f>
        <v/>
      </c>
      <c r="H515" s="170" t="str">
        <f>IF('ADM-PER LINE ITEM'!Q516="","",'ADM-PER LINE ITEM'!Q516)</f>
        <v/>
      </c>
      <c r="I515" s="170" t="str">
        <f>IF('ADM-PER LINE ITEM'!R516="","",'ADM-PER LINE ITEM'!R516)</f>
        <v/>
      </c>
      <c r="J515" s="174" t="str">
        <f>IF(Table2[[#This Row],[Ich No]]="","",(SUMIF('STOCK OES'!B:B,Table2[[#This Row],[Ich No]],'STOCK OES'!E:E)+SUMIF('STOCK SEALING'!B:B,Table2[[#This Row],[Ich No]],'STOCK SEALING'!E:E)))</f>
        <v/>
      </c>
      <c r="K515" s="170">
        <v>0</v>
      </c>
      <c r="L515" t="str">
        <f>IFERROR(Table2[[#This Row],[REST]]-Table2[[#This Row],[Result Scan]],"")</f>
        <v/>
      </c>
      <c r="M515" t="str">
        <f>IF(Table2[[#This Row],[Balance]]="","",IF(Table2[[#This Row],[Balance]]&gt;0,"Open","close"))</f>
        <v/>
      </c>
      <c r="N515" s="174" t="str">
        <f ca="1">IF(Q515=$R$1,Table2[[#This Row],[Status]],"")</f>
        <v/>
      </c>
      <c r="Q515" s="169" t="str">
        <f ca="1">IFERROR($Q$1-Table2[[#This Row],[Delivery Date]],"")</f>
        <v/>
      </c>
      <c r="S515" t="str">
        <f>IFERROR(VLOOKUP(Table2[[#This Row],[Customer Part No]],'ICH NO'!I:M,5,0),"")</f>
        <v/>
      </c>
      <c r="T515" t="str">
        <f>IF(AND(S515="ASSY",Table2[[#This Row],[Stock]]&gt;Table2[[#This Row],[REST]]),Table2[[#This Row],[REST]],Table2[[#This Row],[Stock]])</f>
        <v/>
      </c>
    </row>
    <row r="516" spans="1:20" x14ac:dyDescent="0.3">
      <c r="A516" s="170" t="str">
        <f>IF(Table2[[#This Row],[Customer Part No]]="","",ROW()-1)</f>
        <v/>
      </c>
      <c r="B516" s="170" t="str">
        <f>IF('ADM-PER LINE ITEM'!A517="","",'ADM-PER LINE ITEM'!A517)</f>
        <v/>
      </c>
      <c r="C516" s="171" t="str">
        <f>IF('ADM-PER LINE ITEM'!G517="","",'ADM-PER LINE ITEM'!G517)</f>
        <v/>
      </c>
      <c r="D516" s="170" t="str">
        <f>IF('ADM-PER LINE ITEM'!F517="","",'ADM-PER LINE ITEM'!F517)</f>
        <v/>
      </c>
      <c r="E516" s="203" t="str">
        <f>IF('ADM-PER LINE ITEM'!E517="","",'ADM-PER LINE ITEM'!E517)</f>
        <v/>
      </c>
      <c r="F516" s="31" t="str">
        <f>IF('ADM-PER LINE ITEM'!I517="","",'ADM-PER LINE ITEM'!I517)</f>
        <v/>
      </c>
      <c r="G516" s="172" t="str">
        <f>IF('ADM-PER LINE ITEM'!K517="","",'ADM-PER LINE ITEM'!K517)</f>
        <v/>
      </c>
      <c r="H516" s="170" t="str">
        <f>IF('ADM-PER LINE ITEM'!Q517="","",'ADM-PER LINE ITEM'!Q517)</f>
        <v/>
      </c>
      <c r="I516" s="170" t="str">
        <f>IF('ADM-PER LINE ITEM'!R517="","",'ADM-PER LINE ITEM'!R517)</f>
        <v/>
      </c>
      <c r="J516" s="174" t="str">
        <f>IF(Table2[[#This Row],[Ich No]]="","",(SUMIF('STOCK OES'!B:B,Table2[[#This Row],[Ich No]],'STOCK OES'!E:E)+SUMIF('STOCK SEALING'!B:B,Table2[[#This Row],[Ich No]],'STOCK SEALING'!E:E)))</f>
        <v/>
      </c>
      <c r="K516" s="170">
        <v>0</v>
      </c>
      <c r="L516" t="str">
        <f>IFERROR(Table2[[#This Row],[REST]]-Table2[[#This Row],[Result Scan]],"")</f>
        <v/>
      </c>
      <c r="M516" t="str">
        <f>IF(Table2[[#This Row],[Balance]]="","",IF(Table2[[#This Row],[Balance]]&gt;0,"Open","close"))</f>
        <v/>
      </c>
      <c r="N516" s="174" t="str">
        <f ca="1">IF(Q516=$R$1,Table2[[#This Row],[Status]],"")</f>
        <v/>
      </c>
      <c r="Q516" s="169" t="str">
        <f ca="1">IFERROR($Q$1-Table2[[#This Row],[Delivery Date]],"")</f>
        <v/>
      </c>
      <c r="S516" t="str">
        <f>IFERROR(VLOOKUP(Table2[[#This Row],[Customer Part No]],'ICH NO'!I:M,5,0),"")</f>
        <v/>
      </c>
      <c r="T516" t="str">
        <f>IF(AND(S516="ASSY",Table2[[#This Row],[Stock]]&gt;Table2[[#This Row],[REST]]),Table2[[#This Row],[REST]],Table2[[#This Row],[Stock]])</f>
        <v/>
      </c>
    </row>
    <row r="517" spans="1:20" x14ac:dyDescent="0.3">
      <c r="A517" s="170" t="str">
        <f>IF(Table2[[#This Row],[Customer Part No]]="","",ROW()-1)</f>
        <v/>
      </c>
      <c r="B517" s="170" t="str">
        <f>IF('ADM-PER LINE ITEM'!A518="","",'ADM-PER LINE ITEM'!A518)</f>
        <v/>
      </c>
      <c r="C517" s="171" t="str">
        <f>IF('ADM-PER LINE ITEM'!G518="","",'ADM-PER LINE ITEM'!G518)</f>
        <v/>
      </c>
      <c r="D517" s="170" t="str">
        <f>IF('ADM-PER LINE ITEM'!F518="","",'ADM-PER LINE ITEM'!F518)</f>
        <v/>
      </c>
      <c r="E517" s="203" t="str">
        <f>IF('ADM-PER LINE ITEM'!E518="","",'ADM-PER LINE ITEM'!E518)</f>
        <v/>
      </c>
      <c r="F517" s="31" t="str">
        <f>IF('ADM-PER LINE ITEM'!I518="","",'ADM-PER LINE ITEM'!I518)</f>
        <v/>
      </c>
      <c r="G517" s="172" t="str">
        <f>IF('ADM-PER LINE ITEM'!K518="","",'ADM-PER LINE ITEM'!K518)</f>
        <v/>
      </c>
      <c r="H517" s="170" t="str">
        <f>IF('ADM-PER LINE ITEM'!Q518="","",'ADM-PER LINE ITEM'!Q518)</f>
        <v/>
      </c>
      <c r="I517" s="170" t="str">
        <f>IF('ADM-PER LINE ITEM'!R518="","",'ADM-PER LINE ITEM'!R518)</f>
        <v/>
      </c>
      <c r="J517" s="174" t="str">
        <f>IF(Table2[[#This Row],[Ich No]]="","",(SUMIF('STOCK OES'!B:B,Table2[[#This Row],[Ich No]],'STOCK OES'!E:E)+SUMIF('STOCK SEALING'!B:B,Table2[[#This Row],[Ich No]],'STOCK SEALING'!E:E)))</f>
        <v/>
      </c>
      <c r="K517" s="170">
        <v>0</v>
      </c>
      <c r="L517" t="str">
        <f>IFERROR(Table2[[#This Row],[REST]]-Table2[[#This Row],[Result Scan]],"")</f>
        <v/>
      </c>
      <c r="M517" t="str">
        <f>IF(Table2[[#This Row],[Balance]]="","",IF(Table2[[#This Row],[Balance]]&gt;0,"Open","close"))</f>
        <v/>
      </c>
      <c r="N517" s="174" t="str">
        <f ca="1">IF(Q517=$R$1,Table2[[#This Row],[Status]],"")</f>
        <v/>
      </c>
      <c r="Q517" s="169" t="str">
        <f ca="1">IFERROR($Q$1-Table2[[#This Row],[Delivery Date]],"")</f>
        <v/>
      </c>
      <c r="S517" t="str">
        <f>IFERROR(VLOOKUP(Table2[[#This Row],[Customer Part No]],'ICH NO'!I:M,5,0),"")</f>
        <v/>
      </c>
      <c r="T517" t="str">
        <f>IF(AND(S517="ASSY",Table2[[#This Row],[Stock]]&gt;Table2[[#This Row],[REST]]),Table2[[#This Row],[REST]],Table2[[#This Row],[Stock]])</f>
        <v/>
      </c>
    </row>
    <row r="518" spans="1:20" x14ac:dyDescent="0.3">
      <c r="A518" s="170" t="str">
        <f>IF(Table2[[#This Row],[Customer Part No]]="","",ROW()-1)</f>
        <v/>
      </c>
      <c r="B518" s="170" t="str">
        <f>IF('ADM-PER LINE ITEM'!A519="","",'ADM-PER LINE ITEM'!A519)</f>
        <v/>
      </c>
      <c r="C518" s="171" t="str">
        <f>IF('ADM-PER LINE ITEM'!G519="","",'ADM-PER LINE ITEM'!G519)</f>
        <v/>
      </c>
      <c r="D518" s="170" t="str">
        <f>IF('ADM-PER LINE ITEM'!F519="","",'ADM-PER LINE ITEM'!F519)</f>
        <v/>
      </c>
      <c r="E518" s="203" t="str">
        <f>IF('ADM-PER LINE ITEM'!E519="","",'ADM-PER LINE ITEM'!E519)</f>
        <v/>
      </c>
      <c r="F518" s="31" t="str">
        <f>IF('ADM-PER LINE ITEM'!I519="","",'ADM-PER LINE ITEM'!I519)</f>
        <v/>
      </c>
      <c r="G518" s="172" t="str">
        <f>IF('ADM-PER LINE ITEM'!K519="","",'ADM-PER LINE ITEM'!K519)</f>
        <v/>
      </c>
      <c r="H518" s="170" t="str">
        <f>IF('ADM-PER LINE ITEM'!Q519="","",'ADM-PER LINE ITEM'!Q519)</f>
        <v/>
      </c>
      <c r="I518" s="170" t="str">
        <f>IF('ADM-PER LINE ITEM'!R519="","",'ADM-PER LINE ITEM'!R519)</f>
        <v/>
      </c>
      <c r="J518" s="174" t="str">
        <f>IF(Table2[[#This Row],[Ich No]]="","",(SUMIF('STOCK OES'!B:B,Table2[[#This Row],[Ich No]],'STOCK OES'!E:E)+SUMIF('STOCK SEALING'!B:B,Table2[[#This Row],[Ich No]],'STOCK SEALING'!E:E)))</f>
        <v/>
      </c>
      <c r="K518" s="170">
        <v>0</v>
      </c>
      <c r="L518" t="str">
        <f>IFERROR(Table2[[#This Row],[REST]]-Table2[[#This Row],[Result Scan]],"")</f>
        <v/>
      </c>
      <c r="M518" t="str">
        <f>IF(Table2[[#This Row],[Balance]]="","",IF(Table2[[#This Row],[Balance]]&gt;0,"Open","close"))</f>
        <v/>
      </c>
      <c r="N518" s="174" t="str">
        <f ca="1">IF(Q518=$R$1,Table2[[#This Row],[Status]],"")</f>
        <v/>
      </c>
      <c r="Q518" s="169" t="str">
        <f ca="1">IFERROR($Q$1-Table2[[#This Row],[Delivery Date]],"")</f>
        <v/>
      </c>
      <c r="S518" t="str">
        <f>IFERROR(VLOOKUP(Table2[[#This Row],[Customer Part No]],'ICH NO'!I:M,5,0),"")</f>
        <v/>
      </c>
      <c r="T518" t="str">
        <f>IF(AND(S518="ASSY",Table2[[#This Row],[Stock]]&gt;Table2[[#This Row],[REST]]),Table2[[#This Row],[REST]],Table2[[#This Row],[Stock]])</f>
        <v/>
      </c>
    </row>
    <row r="519" spans="1:20" x14ac:dyDescent="0.3">
      <c r="A519" s="170" t="str">
        <f>IF(Table2[[#This Row],[Customer Part No]]="","",ROW()-1)</f>
        <v/>
      </c>
      <c r="B519" s="170" t="str">
        <f>IF('ADM-PER LINE ITEM'!A520="","",'ADM-PER LINE ITEM'!A520)</f>
        <v/>
      </c>
      <c r="C519" s="171" t="str">
        <f>IF('ADM-PER LINE ITEM'!G520="","",'ADM-PER LINE ITEM'!G520)</f>
        <v/>
      </c>
      <c r="D519" s="170" t="str">
        <f>IF('ADM-PER LINE ITEM'!F520="","",'ADM-PER LINE ITEM'!F520)</f>
        <v/>
      </c>
      <c r="E519" s="203" t="str">
        <f>IF('ADM-PER LINE ITEM'!E520="","",'ADM-PER LINE ITEM'!E520)</f>
        <v/>
      </c>
      <c r="F519" s="31" t="str">
        <f>IF('ADM-PER LINE ITEM'!I520="","",'ADM-PER LINE ITEM'!I520)</f>
        <v/>
      </c>
      <c r="G519" s="172" t="str">
        <f>IF('ADM-PER LINE ITEM'!K520="","",'ADM-PER LINE ITEM'!K520)</f>
        <v/>
      </c>
      <c r="H519" s="170" t="str">
        <f>IF('ADM-PER LINE ITEM'!Q520="","",'ADM-PER LINE ITEM'!Q520)</f>
        <v/>
      </c>
      <c r="I519" s="170" t="str">
        <f>IF('ADM-PER LINE ITEM'!R520="","",'ADM-PER LINE ITEM'!R520)</f>
        <v/>
      </c>
      <c r="J519" s="174" t="str">
        <f>IF(Table2[[#This Row],[Ich No]]="","",(SUMIF('STOCK OES'!B:B,Table2[[#This Row],[Ich No]],'STOCK OES'!E:E)+SUMIF('STOCK SEALING'!B:B,Table2[[#This Row],[Ich No]],'STOCK SEALING'!E:E)))</f>
        <v/>
      </c>
      <c r="K519" s="170">
        <v>0</v>
      </c>
      <c r="L519" t="str">
        <f>IFERROR(Table2[[#This Row],[REST]]-Table2[[#This Row],[Result Scan]],"")</f>
        <v/>
      </c>
      <c r="M519" t="str">
        <f>IF(Table2[[#This Row],[Balance]]="","",IF(Table2[[#This Row],[Balance]]&gt;0,"Open","close"))</f>
        <v/>
      </c>
      <c r="N519" s="174" t="str">
        <f ca="1">IF(Q519=$R$1,Table2[[#This Row],[Status]],"")</f>
        <v/>
      </c>
      <c r="Q519" s="169" t="str">
        <f ca="1">IFERROR($Q$1-Table2[[#This Row],[Delivery Date]],"")</f>
        <v/>
      </c>
      <c r="S519" t="str">
        <f>IFERROR(VLOOKUP(Table2[[#This Row],[Customer Part No]],'ICH NO'!I:M,5,0),"")</f>
        <v/>
      </c>
      <c r="T519" t="str">
        <f>IF(AND(S519="ASSY",Table2[[#This Row],[Stock]]&gt;Table2[[#This Row],[REST]]),Table2[[#This Row],[REST]],Table2[[#This Row],[Stock]])</f>
        <v/>
      </c>
    </row>
    <row r="520" spans="1:20" x14ac:dyDescent="0.3">
      <c r="A520" s="170" t="str">
        <f>IF(Table2[[#This Row],[Customer Part No]]="","",ROW()-1)</f>
        <v/>
      </c>
      <c r="B520" s="170" t="str">
        <f>IF('ADM-PER LINE ITEM'!A521="","",'ADM-PER LINE ITEM'!A521)</f>
        <v/>
      </c>
      <c r="C520" s="171" t="str">
        <f>IF('ADM-PER LINE ITEM'!G521="","",'ADM-PER LINE ITEM'!G521)</f>
        <v/>
      </c>
      <c r="D520" s="170" t="str">
        <f>IF('ADM-PER LINE ITEM'!F521="","",'ADM-PER LINE ITEM'!F521)</f>
        <v/>
      </c>
      <c r="E520" s="203" t="str">
        <f>IF('ADM-PER LINE ITEM'!E521="","",'ADM-PER LINE ITEM'!E521)</f>
        <v/>
      </c>
      <c r="F520" s="31" t="str">
        <f>IF('ADM-PER LINE ITEM'!I521="","",'ADM-PER LINE ITEM'!I521)</f>
        <v/>
      </c>
      <c r="G520" s="172" t="str">
        <f>IF('ADM-PER LINE ITEM'!K521="","",'ADM-PER LINE ITEM'!K521)</f>
        <v/>
      </c>
      <c r="H520" s="170" t="str">
        <f>IF('ADM-PER LINE ITEM'!Q521="","",'ADM-PER LINE ITEM'!Q521)</f>
        <v/>
      </c>
      <c r="I520" s="170" t="str">
        <f>IF('ADM-PER LINE ITEM'!R521="","",'ADM-PER LINE ITEM'!R521)</f>
        <v/>
      </c>
      <c r="J520" s="174" t="str">
        <f>IF(Table2[[#This Row],[Ich No]]="","",(SUMIF('STOCK OES'!B:B,Table2[[#This Row],[Ich No]],'STOCK OES'!E:E)+SUMIF('STOCK SEALING'!B:B,Table2[[#This Row],[Ich No]],'STOCK SEALING'!E:E)))</f>
        <v/>
      </c>
      <c r="K520" s="170">
        <v>0</v>
      </c>
      <c r="L520" t="str">
        <f>IFERROR(Table2[[#This Row],[REST]]-Table2[[#This Row],[Result Scan]],"")</f>
        <v/>
      </c>
      <c r="M520" t="str">
        <f>IF(Table2[[#This Row],[Balance]]="","",IF(Table2[[#This Row],[Balance]]&gt;0,"Open","close"))</f>
        <v/>
      </c>
      <c r="N520" s="174" t="str">
        <f ca="1">IF(Q520=$R$1,Table2[[#This Row],[Status]],"")</f>
        <v/>
      </c>
      <c r="Q520" s="169" t="str">
        <f ca="1">IFERROR($Q$1-Table2[[#This Row],[Delivery Date]],"")</f>
        <v/>
      </c>
      <c r="S520" t="str">
        <f>IFERROR(VLOOKUP(Table2[[#This Row],[Customer Part No]],'ICH NO'!I:M,5,0),"")</f>
        <v/>
      </c>
      <c r="T520" t="str">
        <f>IF(AND(S520="ASSY",Table2[[#This Row],[Stock]]&gt;Table2[[#This Row],[REST]]),Table2[[#This Row],[REST]],Table2[[#This Row],[Stock]])</f>
        <v/>
      </c>
    </row>
    <row r="521" spans="1:20" x14ac:dyDescent="0.3">
      <c r="A521" s="170" t="str">
        <f>IF(Table2[[#This Row],[Customer Part No]]="","",ROW()-1)</f>
        <v/>
      </c>
      <c r="B521" s="170" t="str">
        <f>IF('ADM-PER LINE ITEM'!A522="","",'ADM-PER LINE ITEM'!A522)</f>
        <v/>
      </c>
      <c r="C521" s="171" t="str">
        <f>IF('ADM-PER LINE ITEM'!G522="","",'ADM-PER LINE ITEM'!G522)</f>
        <v/>
      </c>
      <c r="D521" s="170" t="str">
        <f>IF('ADM-PER LINE ITEM'!F522="","",'ADM-PER LINE ITEM'!F522)</f>
        <v/>
      </c>
      <c r="E521" s="203" t="str">
        <f>IF('ADM-PER LINE ITEM'!E522="","",'ADM-PER LINE ITEM'!E522)</f>
        <v/>
      </c>
      <c r="F521" s="31" t="str">
        <f>IF('ADM-PER LINE ITEM'!I522="","",'ADM-PER LINE ITEM'!I522)</f>
        <v/>
      </c>
      <c r="G521" s="172" t="str">
        <f>IF('ADM-PER LINE ITEM'!K522="","",'ADM-PER LINE ITEM'!K522)</f>
        <v/>
      </c>
      <c r="H521" s="170" t="str">
        <f>IF('ADM-PER LINE ITEM'!Q522="","",'ADM-PER LINE ITEM'!Q522)</f>
        <v/>
      </c>
      <c r="I521" s="170" t="str">
        <f>IF('ADM-PER LINE ITEM'!R522="","",'ADM-PER LINE ITEM'!R522)</f>
        <v/>
      </c>
      <c r="J521" s="174" t="str">
        <f>IF(Table2[[#This Row],[Ich No]]="","",(SUMIF('STOCK OES'!B:B,Table2[[#This Row],[Ich No]],'STOCK OES'!E:E)+SUMIF('STOCK SEALING'!B:B,Table2[[#This Row],[Ich No]],'STOCK SEALING'!E:E)))</f>
        <v/>
      </c>
      <c r="K521" s="170">
        <v>0</v>
      </c>
      <c r="L521" t="str">
        <f>IFERROR(Table2[[#This Row],[REST]]-Table2[[#This Row],[Result Scan]],"")</f>
        <v/>
      </c>
      <c r="M521" t="str">
        <f>IF(Table2[[#This Row],[Balance]]="","",IF(Table2[[#This Row],[Balance]]&gt;0,"Open","close"))</f>
        <v/>
      </c>
      <c r="N521" s="174" t="str">
        <f ca="1">IF(Q521=$R$1,Table2[[#This Row],[Status]],"")</f>
        <v/>
      </c>
      <c r="Q521" s="169" t="str">
        <f ca="1">IFERROR($Q$1-Table2[[#This Row],[Delivery Date]],"")</f>
        <v/>
      </c>
      <c r="S521" t="str">
        <f>IFERROR(VLOOKUP(Table2[[#This Row],[Customer Part No]],'ICH NO'!I:M,5,0),"")</f>
        <v/>
      </c>
      <c r="T521" t="str">
        <f>IF(AND(S521="ASSY",Table2[[#This Row],[Stock]]&gt;Table2[[#This Row],[REST]]),Table2[[#This Row],[REST]],Table2[[#This Row],[Stock]])</f>
        <v/>
      </c>
    </row>
    <row r="522" spans="1:20" x14ac:dyDescent="0.3">
      <c r="A522" s="170" t="str">
        <f>IF(Table2[[#This Row],[Customer Part No]]="","",ROW()-1)</f>
        <v/>
      </c>
      <c r="B522" s="170" t="str">
        <f>IF('ADM-PER LINE ITEM'!A523="","",'ADM-PER LINE ITEM'!A523)</f>
        <v/>
      </c>
      <c r="C522" s="171" t="str">
        <f>IF('ADM-PER LINE ITEM'!G523="","",'ADM-PER LINE ITEM'!G523)</f>
        <v/>
      </c>
      <c r="D522" s="170" t="str">
        <f>IF('ADM-PER LINE ITEM'!F523="","",'ADM-PER LINE ITEM'!F523)</f>
        <v/>
      </c>
      <c r="E522" s="203" t="str">
        <f>IF('ADM-PER LINE ITEM'!E523="","",'ADM-PER LINE ITEM'!E523)</f>
        <v/>
      </c>
      <c r="F522" s="31" t="str">
        <f>IF('ADM-PER LINE ITEM'!I523="","",'ADM-PER LINE ITEM'!I523)</f>
        <v/>
      </c>
      <c r="G522" s="172" t="str">
        <f>IF('ADM-PER LINE ITEM'!K523="","",'ADM-PER LINE ITEM'!K523)</f>
        <v/>
      </c>
      <c r="H522" s="170" t="str">
        <f>IF('ADM-PER LINE ITEM'!Q523="","",'ADM-PER LINE ITEM'!Q523)</f>
        <v/>
      </c>
      <c r="I522" s="170" t="str">
        <f>IF('ADM-PER LINE ITEM'!R523="","",'ADM-PER LINE ITEM'!R523)</f>
        <v/>
      </c>
      <c r="J522" s="174" t="str">
        <f>IF(Table2[[#This Row],[Ich No]]="","",(SUMIF('STOCK OES'!B:B,Table2[[#This Row],[Ich No]],'STOCK OES'!E:E)+SUMIF('STOCK SEALING'!B:B,Table2[[#This Row],[Ich No]],'STOCK SEALING'!E:E)))</f>
        <v/>
      </c>
      <c r="K522" s="170">
        <v>0</v>
      </c>
      <c r="L522" t="str">
        <f>IFERROR(Table2[[#This Row],[REST]]-Table2[[#This Row],[Result Scan]],"")</f>
        <v/>
      </c>
      <c r="M522" t="str">
        <f>IF(Table2[[#This Row],[Balance]]="","",IF(Table2[[#This Row],[Balance]]&gt;0,"Open","close"))</f>
        <v/>
      </c>
      <c r="N522" s="174" t="str">
        <f ca="1">IF(Q522=$R$1,Table2[[#This Row],[Status]],"")</f>
        <v/>
      </c>
      <c r="Q522" s="169" t="str">
        <f ca="1">IFERROR($Q$1-Table2[[#This Row],[Delivery Date]],"")</f>
        <v/>
      </c>
      <c r="S522" t="str">
        <f>IFERROR(VLOOKUP(Table2[[#This Row],[Customer Part No]],'ICH NO'!I:M,5,0),"")</f>
        <v/>
      </c>
      <c r="T522" t="str">
        <f>IF(AND(S522="ASSY",Table2[[#This Row],[Stock]]&gt;Table2[[#This Row],[REST]]),Table2[[#This Row],[REST]],Table2[[#This Row],[Stock]])</f>
        <v/>
      </c>
    </row>
    <row r="523" spans="1:20" x14ac:dyDescent="0.3">
      <c r="A523" s="170" t="str">
        <f>IF(Table2[[#This Row],[Customer Part No]]="","",ROW()-1)</f>
        <v/>
      </c>
      <c r="B523" s="170" t="str">
        <f>IF('ADM-PER LINE ITEM'!A524="","",'ADM-PER LINE ITEM'!A524)</f>
        <v/>
      </c>
      <c r="C523" s="171" t="str">
        <f>IF('ADM-PER LINE ITEM'!G524="","",'ADM-PER LINE ITEM'!G524)</f>
        <v/>
      </c>
      <c r="D523" s="170" t="str">
        <f>IF('ADM-PER LINE ITEM'!F524="","",'ADM-PER LINE ITEM'!F524)</f>
        <v/>
      </c>
      <c r="E523" s="203" t="str">
        <f>IF('ADM-PER LINE ITEM'!E524="","",'ADM-PER LINE ITEM'!E524)</f>
        <v/>
      </c>
      <c r="F523" s="31" t="str">
        <f>IF('ADM-PER LINE ITEM'!I524="","",'ADM-PER LINE ITEM'!I524)</f>
        <v/>
      </c>
      <c r="G523" s="172" t="str">
        <f>IF('ADM-PER LINE ITEM'!K524="","",'ADM-PER LINE ITEM'!K524)</f>
        <v/>
      </c>
      <c r="H523" s="170" t="str">
        <f>IF('ADM-PER LINE ITEM'!Q524="","",'ADM-PER LINE ITEM'!Q524)</f>
        <v/>
      </c>
      <c r="I523" s="170" t="str">
        <f>IF('ADM-PER LINE ITEM'!R524="","",'ADM-PER LINE ITEM'!R524)</f>
        <v/>
      </c>
      <c r="J523" s="174" t="str">
        <f>IF(Table2[[#This Row],[Ich No]]="","",(SUMIF('STOCK OES'!B:B,Table2[[#This Row],[Ich No]],'STOCK OES'!E:E)+SUMIF('STOCK SEALING'!B:B,Table2[[#This Row],[Ich No]],'STOCK SEALING'!E:E)))</f>
        <v/>
      </c>
      <c r="K523" s="170">
        <v>0</v>
      </c>
      <c r="L523" t="str">
        <f>IFERROR(Table2[[#This Row],[REST]]-Table2[[#This Row],[Result Scan]],"")</f>
        <v/>
      </c>
      <c r="M523" t="str">
        <f>IF(Table2[[#This Row],[Balance]]="","",IF(Table2[[#This Row],[Balance]]&gt;0,"Open","close"))</f>
        <v/>
      </c>
      <c r="N523" s="174" t="str">
        <f ca="1">IF(Q523=$R$1,Table2[[#This Row],[Status]],"")</f>
        <v/>
      </c>
      <c r="Q523" s="169" t="str">
        <f ca="1">IFERROR($Q$1-Table2[[#This Row],[Delivery Date]],"")</f>
        <v/>
      </c>
      <c r="S523" t="str">
        <f>IFERROR(VLOOKUP(Table2[[#This Row],[Customer Part No]],'ICH NO'!I:M,5,0),"")</f>
        <v/>
      </c>
      <c r="T523" t="str">
        <f>IF(AND(S523="ASSY",Table2[[#This Row],[Stock]]&gt;Table2[[#This Row],[REST]]),Table2[[#This Row],[REST]],Table2[[#This Row],[Stock]])</f>
        <v/>
      </c>
    </row>
    <row r="524" spans="1:20" x14ac:dyDescent="0.3">
      <c r="A524" s="170" t="str">
        <f>IF(Table2[[#This Row],[Customer Part No]]="","",ROW()-1)</f>
        <v/>
      </c>
      <c r="B524" s="170" t="str">
        <f>IF('ADM-PER LINE ITEM'!A525="","",'ADM-PER LINE ITEM'!A525)</f>
        <v/>
      </c>
      <c r="C524" s="171" t="str">
        <f>IF('ADM-PER LINE ITEM'!G525="","",'ADM-PER LINE ITEM'!G525)</f>
        <v/>
      </c>
      <c r="D524" s="170" t="str">
        <f>IF('ADM-PER LINE ITEM'!F525="","",'ADM-PER LINE ITEM'!F525)</f>
        <v/>
      </c>
      <c r="E524" s="203" t="str">
        <f>IF('ADM-PER LINE ITEM'!E525="","",'ADM-PER LINE ITEM'!E525)</f>
        <v/>
      </c>
      <c r="F524" s="31" t="str">
        <f>IF('ADM-PER LINE ITEM'!I525="","",'ADM-PER LINE ITEM'!I525)</f>
        <v/>
      </c>
      <c r="G524" s="172" t="str">
        <f>IF('ADM-PER LINE ITEM'!K525="","",'ADM-PER LINE ITEM'!K525)</f>
        <v/>
      </c>
      <c r="H524" s="170" t="str">
        <f>IF('ADM-PER LINE ITEM'!Q525="","",'ADM-PER LINE ITEM'!Q525)</f>
        <v/>
      </c>
      <c r="I524" s="170" t="str">
        <f>IF('ADM-PER LINE ITEM'!R525="","",'ADM-PER LINE ITEM'!R525)</f>
        <v/>
      </c>
      <c r="J524" s="174" t="str">
        <f>IF(Table2[[#This Row],[Ich No]]="","",(SUMIF('STOCK OES'!B:B,Table2[[#This Row],[Ich No]],'STOCK OES'!E:E)+SUMIF('STOCK SEALING'!B:B,Table2[[#This Row],[Ich No]],'STOCK SEALING'!E:E)))</f>
        <v/>
      </c>
      <c r="K524" s="170">
        <v>0</v>
      </c>
      <c r="L524" t="str">
        <f>IFERROR(Table2[[#This Row],[REST]]-Table2[[#This Row],[Result Scan]],"")</f>
        <v/>
      </c>
      <c r="M524" t="str">
        <f>IF(Table2[[#This Row],[Balance]]="","",IF(Table2[[#This Row],[Balance]]&gt;0,"Open","close"))</f>
        <v/>
      </c>
      <c r="N524" s="174" t="str">
        <f ca="1">IF(Q524=$R$1,Table2[[#This Row],[Status]],"")</f>
        <v/>
      </c>
      <c r="Q524" s="169" t="str">
        <f ca="1">IFERROR($Q$1-Table2[[#This Row],[Delivery Date]],"")</f>
        <v/>
      </c>
      <c r="S524" t="str">
        <f>IFERROR(VLOOKUP(Table2[[#This Row],[Customer Part No]],'ICH NO'!I:M,5,0),"")</f>
        <v/>
      </c>
      <c r="T524" t="str">
        <f>IF(AND(S524="ASSY",Table2[[#This Row],[Stock]]&gt;Table2[[#This Row],[REST]]),Table2[[#This Row],[REST]],Table2[[#This Row],[Stock]])</f>
        <v/>
      </c>
    </row>
    <row r="525" spans="1:20" x14ac:dyDescent="0.3">
      <c r="A525" s="170" t="str">
        <f>IF(Table2[[#This Row],[Customer Part No]]="","",ROW()-1)</f>
        <v/>
      </c>
      <c r="B525" s="170" t="str">
        <f>IF('ADM-PER LINE ITEM'!A526="","",'ADM-PER LINE ITEM'!A526)</f>
        <v/>
      </c>
      <c r="C525" s="171" t="str">
        <f>IF('ADM-PER LINE ITEM'!G526="","",'ADM-PER LINE ITEM'!G526)</f>
        <v/>
      </c>
      <c r="D525" s="170" t="str">
        <f>IF('ADM-PER LINE ITEM'!F526="","",'ADM-PER LINE ITEM'!F526)</f>
        <v/>
      </c>
      <c r="E525" s="203" t="str">
        <f>IF('ADM-PER LINE ITEM'!E526="","",'ADM-PER LINE ITEM'!E526)</f>
        <v/>
      </c>
      <c r="F525" s="31" t="str">
        <f>IF('ADM-PER LINE ITEM'!I526="","",'ADM-PER LINE ITEM'!I526)</f>
        <v/>
      </c>
      <c r="G525" s="172" t="str">
        <f>IF('ADM-PER LINE ITEM'!K526="","",'ADM-PER LINE ITEM'!K526)</f>
        <v/>
      </c>
      <c r="H525" s="170" t="str">
        <f>IF('ADM-PER LINE ITEM'!Q526="","",'ADM-PER LINE ITEM'!Q526)</f>
        <v/>
      </c>
      <c r="I525" s="170" t="str">
        <f>IF('ADM-PER LINE ITEM'!R526="","",'ADM-PER LINE ITEM'!R526)</f>
        <v/>
      </c>
      <c r="J525" s="174" t="str">
        <f>IF(Table2[[#This Row],[Ich No]]="","",(SUMIF('STOCK OES'!B:B,Table2[[#This Row],[Ich No]],'STOCK OES'!E:E)+SUMIF('STOCK SEALING'!B:B,Table2[[#This Row],[Ich No]],'STOCK SEALING'!E:E)))</f>
        <v/>
      </c>
      <c r="K525" s="170">
        <v>0</v>
      </c>
      <c r="L525" t="str">
        <f>IFERROR(Table2[[#This Row],[REST]]-Table2[[#This Row],[Result Scan]],"")</f>
        <v/>
      </c>
      <c r="M525" t="str">
        <f>IF(Table2[[#This Row],[Balance]]="","",IF(Table2[[#This Row],[Balance]]&gt;0,"Open","close"))</f>
        <v/>
      </c>
      <c r="N525" s="174" t="str">
        <f ca="1">IF(Q525=$R$1,Table2[[#This Row],[Status]],"")</f>
        <v/>
      </c>
      <c r="Q525" s="169" t="str">
        <f ca="1">IFERROR($Q$1-Table2[[#This Row],[Delivery Date]],"")</f>
        <v/>
      </c>
      <c r="S525" t="str">
        <f>IFERROR(VLOOKUP(Table2[[#This Row],[Customer Part No]],'ICH NO'!I:M,5,0),"")</f>
        <v/>
      </c>
      <c r="T525" t="str">
        <f>IF(AND(S525="ASSY",Table2[[#This Row],[Stock]]&gt;Table2[[#This Row],[REST]]),Table2[[#This Row],[REST]],Table2[[#This Row],[Stock]])</f>
        <v/>
      </c>
    </row>
    <row r="526" spans="1:20" x14ac:dyDescent="0.3">
      <c r="A526" s="170" t="str">
        <f>IF(Table2[[#This Row],[Customer Part No]]="","",ROW()-1)</f>
        <v/>
      </c>
      <c r="B526" s="170" t="str">
        <f>IF('ADM-PER LINE ITEM'!A527="","",'ADM-PER LINE ITEM'!A527)</f>
        <v/>
      </c>
      <c r="C526" s="171" t="str">
        <f>IF('ADM-PER LINE ITEM'!G527="","",'ADM-PER LINE ITEM'!G527)</f>
        <v/>
      </c>
      <c r="D526" s="170" t="str">
        <f>IF('ADM-PER LINE ITEM'!F527="","",'ADM-PER LINE ITEM'!F527)</f>
        <v/>
      </c>
      <c r="E526" s="203" t="str">
        <f>IF('ADM-PER LINE ITEM'!E527="","",'ADM-PER LINE ITEM'!E527)</f>
        <v/>
      </c>
      <c r="F526" s="31" t="str">
        <f>IF('ADM-PER LINE ITEM'!I527="","",'ADM-PER LINE ITEM'!I527)</f>
        <v/>
      </c>
      <c r="G526" s="172" t="str">
        <f>IF('ADM-PER LINE ITEM'!K527="","",'ADM-PER LINE ITEM'!K527)</f>
        <v/>
      </c>
      <c r="H526" s="170" t="str">
        <f>IF('ADM-PER LINE ITEM'!Q527="","",'ADM-PER LINE ITEM'!Q527)</f>
        <v/>
      </c>
      <c r="I526" s="170" t="str">
        <f>IF('ADM-PER LINE ITEM'!R527="","",'ADM-PER LINE ITEM'!R527)</f>
        <v/>
      </c>
      <c r="J526" s="174" t="str">
        <f>IF(Table2[[#This Row],[Ich No]]="","",(SUMIF('STOCK OES'!B:B,Table2[[#This Row],[Ich No]],'STOCK OES'!E:E)+SUMIF('STOCK SEALING'!B:B,Table2[[#This Row],[Ich No]],'STOCK SEALING'!E:E)))</f>
        <v/>
      </c>
      <c r="K526" s="170">
        <v>0</v>
      </c>
      <c r="L526" t="str">
        <f>IFERROR(Table2[[#This Row],[REST]]-Table2[[#This Row],[Result Scan]],"")</f>
        <v/>
      </c>
      <c r="M526" t="str">
        <f>IF(Table2[[#This Row],[Balance]]="","",IF(Table2[[#This Row],[Balance]]&gt;0,"Open","close"))</f>
        <v/>
      </c>
      <c r="N526" s="174" t="str">
        <f ca="1">IF(Q526=$R$1,Table2[[#This Row],[Status]],"")</f>
        <v/>
      </c>
      <c r="Q526" s="169" t="str">
        <f ca="1">IFERROR($Q$1-Table2[[#This Row],[Delivery Date]],"")</f>
        <v/>
      </c>
      <c r="S526" t="str">
        <f>IFERROR(VLOOKUP(Table2[[#This Row],[Customer Part No]],'ICH NO'!I:M,5,0),"")</f>
        <v/>
      </c>
      <c r="T526" t="str">
        <f>IF(AND(S526="ASSY",Table2[[#This Row],[Stock]]&gt;Table2[[#This Row],[REST]]),Table2[[#This Row],[REST]],Table2[[#This Row],[Stock]])</f>
        <v/>
      </c>
    </row>
    <row r="527" spans="1:20" x14ac:dyDescent="0.3">
      <c r="A527" s="170" t="str">
        <f>IF(Table2[[#This Row],[Customer Part No]]="","",ROW()-1)</f>
        <v/>
      </c>
      <c r="B527" s="170" t="str">
        <f>IF('ADM-PER LINE ITEM'!A528="","",'ADM-PER LINE ITEM'!A528)</f>
        <v/>
      </c>
      <c r="C527" s="171" t="str">
        <f>IF('ADM-PER LINE ITEM'!G528="","",'ADM-PER LINE ITEM'!G528)</f>
        <v/>
      </c>
      <c r="D527" s="170" t="str">
        <f>IF('ADM-PER LINE ITEM'!F528="","",'ADM-PER LINE ITEM'!F528)</f>
        <v/>
      </c>
      <c r="E527" s="203" t="str">
        <f>IF('ADM-PER LINE ITEM'!E528="","",'ADM-PER LINE ITEM'!E528)</f>
        <v/>
      </c>
      <c r="F527" s="31" t="str">
        <f>IF('ADM-PER LINE ITEM'!I528="","",'ADM-PER LINE ITEM'!I528)</f>
        <v/>
      </c>
      <c r="G527" s="172" t="str">
        <f>IF('ADM-PER LINE ITEM'!K528="","",'ADM-PER LINE ITEM'!K528)</f>
        <v/>
      </c>
      <c r="H527" s="170" t="str">
        <f>IF('ADM-PER LINE ITEM'!Q528="","",'ADM-PER LINE ITEM'!Q528)</f>
        <v/>
      </c>
      <c r="I527" s="170" t="str">
        <f>IF('ADM-PER LINE ITEM'!R528="","",'ADM-PER LINE ITEM'!R528)</f>
        <v/>
      </c>
      <c r="J527" s="174" t="str">
        <f>IF(Table2[[#This Row],[Ich No]]="","",(SUMIF('STOCK OES'!B:B,Table2[[#This Row],[Ich No]],'STOCK OES'!E:E)+SUMIF('STOCK SEALING'!B:B,Table2[[#This Row],[Ich No]],'STOCK SEALING'!E:E)))</f>
        <v/>
      </c>
      <c r="K527" s="170">
        <v>0</v>
      </c>
      <c r="L527" t="str">
        <f>IFERROR(Table2[[#This Row],[REST]]-Table2[[#This Row],[Result Scan]],"")</f>
        <v/>
      </c>
      <c r="M527" t="str">
        <f>IF(Table2[[#This Row],[Balance]]="","",IF(Table2[[#This Row],[Balance]]&gt;0,"Open","close"))</f>
        <v/>
      </c>
      <c r="N527" s="174" t="str">
        <f ca="1">IF(Q527=$R$1,Table2[[#This Row],[Status]],"")</f>
        <v/>
      </c>
      <c r="Q527" s="169" t="str">
        <f ca="1">IFERROR($Q$1-Table2[[#This Row],[Delivery Date]],"")</f>
        <v/>
      </c>
      <c r="S527" t="str">
        <f>IFERROR(VLOOKUP(Table2[[#This Row],[Customer Part No]],'ICH NO'!I:M,5,0),"")</f>
        <v/>
      </c>
      <c r="T527" t="str">
        <f>IF(AND(S527="ASSY",Table2[[#This Row],[Stock]]&gt;Table2[[#This Row],[REST]]),Table2[[#This Row],[REST]],Table2[[#This Row],[Stock]])</f>
        <v/>
      </c>
    </row>
    <row r="528" spans="1:20" x14ac:dyDescent="0.3">
      <c r="A528" s="170" t="str">
        <f>IF(Table2[[#This Row],[Customer Part No]]="","",ROW()-1)</f>
        <v/>
      </c>
      <c r="B528" s="170" t="str">
        <f>IF('ADM-PER LINE ITEM'!A529="","",'ADM-PER LINE ITEM'!A529)</f>
        <v/>
      </c>
      <c r="C528" s="171" t="str">
        <f>IF('ADM-PER LINE ITEM'!G529="","",'ADM-PER LINE ITEM'!G529)</f>
        <v/>
      </c>
      <c r="D528" s="170" t="str">
        <f>IF('ADM-PER LINE ITEM'!F529="","",'ADM-PER LINE ITEM'!F529)</f>
        <v/>
      </c>
      <c r="E528" s="203" t="str">
        <f>IF('ADM-PER LINE ITEM'!E529="","",'ADM-PER LINE ITEM'!E529)</f>
        <v/>
      </c>
      <c r="F528" s="31" t="str">
        <f>IF('ADM-PER LINE ITEM'!I529="","",'ADM-PER LINE ITEM'!I529)</f>
        <v/>
      </c>
      <c r="G528" s="172" t="str">
        <f>IF('ADM-PER LINE ITEM'!K529="","",'ADM-PER LINE ITEM'!K529)</f>
        <v/>
      </c>
      <c r="H528" s="170" t="str">
        <f>IF('ADM-PER LINE ITEM'!Q529="","",'ADM-PER LINE ITEM'!Q529)</f>
        <v/>
      </c>
      <c r="I528" s="170" t="str">
        <f>IF('ADM-PER LINE ITEM'!R529="","",'ADM-PER LINE ITEM'!R529)</f>
        <v/>
      </c>
      <c r="J528" s="174" t="str">
        <f>IF(Table2[[#This Row],[Ich No]]="","",(SUMIF('STOCK OES'!B:B,Table2[[#This Row],[Ich No]],'STOCK OES'!E:E)+SUMIF('STOCK SEALING'!B:B,Table2[[#This Row],[Ich No]],'STOCK SEALING'!E:E)))</f>
        <v/>
      </c>
      <c r="K528" s="170">
        <v>0</v>
      </c>
      <c r="L528" t="str">
        <f>IFERROR(Table2[[#This Row],[REST]]-Table2[[#This Row],[Result Scan]],"")</f>
        <v/>
      </c>
      <c r="M528" t="str">
        <f>IF(Table2[[#This Row],[Balance]]="","",IF(Table2[[#This Row],[Balance]]&gt;0,"Open","close"))</f>
        <v/>
      </c>
      <c r="N528" s="174" t="str">
        <f ca="1">IF(Q528=$R$1,Table2[[#This Row],[Status]],"")</f>
        <v/>
      </c>
      <c r="Q528" s="169" t="str">
        <f ca="1">IFERROR($Q$1-Table2[[#This Row],[Delivery Date]],"")</f>
        <v/>
      </c>
      <c r="S528" t="str">
        <f>IFERROR(VLOOKUP(Table2[[#This Row],[Customer Part No]],'ICH NO'!I:M,5,0),"")</f>
        <v/>
      </c>
      <c r="T528" t="str">
        <f>IF(AND(S528="ASSY",Table2[[#This Row],[Stock]]&gt;Table2[[#This Row],[REST]]),Table2[[#This Row],[REST]],Table2[[#This Row],[Stock]])</f>
        <v/>
      </c>
    </row>
    <row r="529" spans="1:20" x14ac:dyDescent="0.3">
      <c r="A529" s="170" t="str">
        <f>IF(Table2[[#This Row],[Customer Part No]]="","",ROW()-1)</f>
        <v/>
      </c>
      <c r="B529" s="170" t="str">
        <f>IF('ADM-PER LINE ITEM'!A530="","",'ADM-PER LINE ITEM'!A530)</f>
        <v/>
      </c>
      <c r="C529" s="171" t="str">
        <f>IF('ADM-PER LINE ITEM'!G530="","",'ADM-PER LINE ITEM'!G530)</f>
        <v/>
      </c>
      <c r="D529" s="170" t="str">
        <f>IF('ADM-PER LINE ITEM'!F530="","",'ADM-PER LINE ITEM'!F530)</f>
        <v/>
      </c>
      <c r="E529" s="203" t="str">
        <f>IF('ADM-PER LINE ITEM'!E530="","",'ADM-PER LINE ITEM'!E530)</f>
        <v/>
      </c>
      <c r="F529" s="31" t="str">
        <f>IF('ADM-PER LINE ITEM'!I530="","",'ADM-PER LINE ITEM'!I530)</f>
        <v/>
      </c>
      <c r="G529" s="172" t="str">
        <f>IF('ADM-PER LINE ITEM'!K530="","",'ADM-PER LINE ITEM'!K530)</f>
        <v/>
      </c>
      <c r="H529" s="170" t="str">
        <f>IF('ADM-PER LINE ITEM'!Q530="","",'ADM-PER LINE ITEM'!Q530)</f>
        <v/>
      </c>
      <c r="I529" s="170" t="str">
        <f>IF('ADM-PER LINE ITEM'!R530="","",'ADM-PER LINE ITEM'!R530)</f>
        <v/>
      </c>
      <c r="J529" s="174" t="str">
        <f>IF(Table2[[#This Row],[Ich No]]="","",(SUMIF('STOCK OES'!B:B,Table2[[#This Row],[Ich No]],'STOCK OES'!E:E)+SUMIF('STOCK SEALING'!B:B,Table2[[#This Row],[Ich No]],'STOCK SEALING'!E:E)))</f>
        <v/>
      </c>
      <c r="K529" s="170">
        <v>0</v>
      </c>
      <c r="L529" t="str">
        <f>IFERROR(Table2[[#This Row],[REST]]-Table2[[#This Row],[Result Scan]],"")</f>
        <v/>
      </c>
      <c r="M529" t="str">
        <f>IF(Table2[[#This Row],[Balance]]="","",IF(Table2[[#This Row],[Balance]]&gt;0,"Open","close"))</f>
        <v/>
      </c>
      <c r="N529" s="174" t="str">
        <f ca="1">IF(Q529=$R$1,Table2[[#This Row],[Status]],"")</f>
        <v/>
      </c>
      <c r="Q529" s="169" t="str">
        <f ca="1">IFERROR($Q$1-Table2[[#This Row],[Delivery Date]],"")</f>
        <v/>
      </c>
      <c r="S529" t="str">
        <f>IFERROR(VLOOKUP(Table2[[#This Row],[Customer Part No]],'ICH NO'!I:M,5,0),"")</f>
        <v/>
      </c>
      <c r="T529" t="str">
        <f>IF(AND(S529="ASSY",Table2[[#This Row],[Stock]]&gt;Table2[[#This Row],[REST]]),Table2[[#This Row],[REST]],Table2[[#This Row],[Stock]])</f>
        <v/>
      </c>
    </row>
    <row r="530" spans="1:20" x14ac:dyDescent="0.3">
      <c r="A530" s="170" t="str">
        <f>IF(Table2[[#This Row],[Customer Part No]]="","",ROW()-1)</f>
        <v/>
      </c>
      <c r="B530" s="170" t="str">
        <f>IF('ADM-PER LINE ITEM'!A531="","",'ADM-PER LINE ITEM'!A531)</f>
        <v/>
      </c>
      <c r="C530" s="171" t="str">
        <f>IF('ADM-PER LINE ITEM'!G531="","",'ADM-PER LINE ITEM'!G531)</f>
        <v/>
      </c>
      <c r="D530" s="170" t="str">
        <f>IF('ADM-PER LINE ITEM'!F531="","",'ADM-PER LINE ITEM'!F531)</f>
        <v/>
      </c>
      <c r="E530" s="203" t="str">
        <f>IF('ADM-PER LINE ITEM'!E531="","",'ADM-PER LINE ITEM'!E531)</f>
        <v/>
      </c>
      <c r="F530" s="31" t="str">
        <f>IF('ADM-PER LINE ITEM'!I531="","",'ADM-PER LINE ITEM'!I531)</f>
        <v/>
      </c>
      <c r="G530" s="172" t="str">
        <f>IF('ADM-PER LINE ITEM'!K531="","",'ADM-PER LINE ITEM'!K531)</f>
        <v/>
      </c>
      <c r="H530" s="170" t="str">
        <f>IF('ADM-PER LINE ITEM'!Q531="","",'ADM-PER LINE ITEM'!Q531)</f>
        <v/>
      </c>
      <c r="I530" s="170" t="str">
        <f>IF('ADM-PER LINE ITEM'!R531="","",'ADM-PER LINE ITEM'!R531)</f>
        <v/>
      </c>
      <c r="J530" s="174" t="str">
        <f>IF(Table2[[#This Row],[Ich No]]="","",(SUMIF('STOCK OES'!B:B,Table2[[#This Row],[Ich No]],'STOCK OES'!E:E)+SUMIF('STOCK SEALING'!B:B,Table2[[#This Row],[Ich No]],'STOCK SEALING'!E:E)))</f>
        <v/>
      </c>
      <c r="K530" s="170">
        <v>0</v>
      </c>
      <c r="L530" t="str">
        <f>IFERROR(Table2[[#This Row],[REST]]-Table2[[#This Row],[Result Scan]],"")</f>
        <v/>
      </c>
      <c r="M530" t="str">
        <f>IF(Table2[[#This Row],[Balance]]="","",IF(Table2[[#This Row],[Balance]]&gt;0,"Open","close"))</f>
        <v/>
      </c>
      <c r="N530" s="174" t="str">
        <f ca="1">IF(Q530=$R$1,Table2[[#This Row],[Status]],"")</f>
        <v/>
      </c>
      <c r="Q530" s="169" t="str">
        <f ca="1">IFERROR($Q$1-Table2[[#This Row],[Delivery Date]],"")</f>
        <v/>
      </c>
      <c r="S530" t="str">
        <f>IFERROR(VLOOKUP(Table2[[#This Row],[Customer Part No]],'ICH NO'!I:M,5,0),"")</f>
        <v/>
      </c>
      <c r="T530" t="str">
        <f>IF(AND(S530="ASSY",Table2[[#This Row],[Stock]]&gt;Table2[[#This Row],[REST]]),Table2[[#This Row],[REST]],Table2[[#This Row],[Stock]])</f>
        <v/>
      </c>
    </row>
    <row r="531" spans="1:20" x14ac:dyDescent="0.3">
      <c r="A531" s="170" t="str">
        <f>IF(Table2[[#This Row],[Customer Part No]]="","",ROW()-1)</f>
        <v/>
      </c>
      <c r="B531" s="170" t="str">
        <f>IF('ADM-PER LINE ITEM'!A532="","",'ADM-PER LINE ITEM'!A532)</f>
        <v/>
      </c>
      <c r="C531" s="171" t="str">
        <f>IF('ADM-PER LINE ITEM'!G532="","",'ADM-PER LINE ITEM'!G532)</f>
        <v/>
      </c>
      <c r="D531" s="170" t="str">
        <f>IF('ADM-PER LINE ITEM'!F532="","",'ADM-PER LINE ITEM'!F532)</f>
        <v/>
      </c>
      <c r="E531" s="203" t="str">
        <f>IF('ADM-PER LINE ITEM'!E532="","",'ADM-PER LINE ITEM'!E532)</f>
        <v/>
      </c>
      <c r="F531" s="31" t="str">
        <f>IF('ADM-PER LINE ITEM'!I532="","",'ADM-PER LINE ITEM'!I532)</f>
        <v/>
      </c>
      <c r="G531" s="172" t="str">
        <f>IF('ADM-PER LINE ITEM'!K532="","",'ADM-PER LINE ITEM'!K532)</f>
        <v/>
      </c>
      <c r="H531" s="170" t="str">
        <f>IF('ADM-PER LINE ITEM'!Q532="","",'ADM-PER LINE ITEM'!Q532)</f>
        <v/>
      </c>
      <c r="I531" s="170" t="str">
        <f>IF('ADM-PER LINE ITEM'!R532="","",'ADM-PER LINE ITEM'!R532)</f>
        <v/>
      </c>
      <c r="J531" s="174" t="str">
        <f>IF(Table2[[#This Row],[Ich No]]="","",(SUMIF('STOCK OES'!B:B,Table2[[#This Row],[Ich No]],'STOCK OES'!E:E)+SUMIF('STOCK SEALING'!B:B,Table2[[#This Row],[Ich No]],'STOCK SEALING'!E:E)))</f>
        <v/>
      </c>
      <c r="K531" s="170">
        <v>0</v>
      </c>
      <c r="L531" t="str">
        <f>IFERROR(Table2[[#This Row],[REST]]-Table2[[#This Row],[Result Scan]],"")</f>
        <v/>
      </c>
      <c r="M531" t="str">
        <f>IF(Table2[[#This Row],[Balance]]="","",IF(Table2[[#This Row],[Balance]]&gt;0,"Open","close"))</f>
        <v/>
      </c>
      <c r="N531" s="174" t="str">
        <f ca="1">IF(Q531=$R$1,Table2[[#This Row],[Status]],"")</f>
        <v/>
      </c>
      <c r="Q531" s="169" t="str">
        <f ca="1">IFERROR($Q$1-Table2[[#This Row],[Delivery Date]],"")</f>
        <v/>
      </c>
      <c r="S531" t="str">
        <f>IFERROR(VLOOKUP(Table2[[#This Row],[Customer Part No]],'ICH NO'!I:M,5,0),"")</f>
        <v/>
      </c>
      <c r="T531" t="str">
        <f>IF(AND(S531="ASSY",Table2[[#This Row],[Stock]]&gt;Table2[[#This Row],[REST]]),Table2[[#This Row],[REST]],Table2[[#This Row],[Stock]])</f>
        <v/>
      </c>
    </row>
    <row r="532" spans="1:20" x14ac:dyDescent="0.3">
      <c r="A532" s="170" t="str">
        <f>IF(Table2[[#This Row],[Customer Part No]]="","",ROW()-1)</f>
        <v/>
      </c>
      <c r="B532" s="170" t="str">
        <f>IF('ADM-PER LINE ITEM'!A533="","",'ADM-PER LINE ITEM'!A533)</f>
        <v/>
      </c>
      <c r="C532" s="171" t="str">
        <f>IF('ADM-PER LINE ITEM'!G533="","",'ADM-PER LINE ITEM'!G533)</f>
        <v/>
      </c>
      <c r="D532" s="170" t="str">
        <f>IF('ADM-PER LINE ITEM'!F533="","",'ADM-PER LINE ITEM'!F533)</f>
        <v/>
      </c>
      <c r="E532" s="203" t="str">
        <f>IF('ADM-PER LINE ITEM'!E533="","",'ADM-PER LINE ITEM'!E533)</f>
        <v/>
      </c>
      <c r="F532" s="31" t="str">
        <f>IF('ADM-PER LINE ITEM'!I533="","",'ADM-PER LINE ITEM'!I533)</f>
        <v/>
      </c>
      <c r="G532" s="172" t="str">
        <f>IF('ADM-PER LINE ITEM'!K533="","",'ADM-PER LINE ITEM'!K533)</f>
        <v/>
      </c>
      <c r="H532" s="170" t="str">
        <f>IF('ADM-PER LINE ITEM'!Q533="","",'ADM-PER LINE ITEM'!Q533)</f>
        <v/>
      </c>
      <c r="I532" s="170" t="str">
        <f>IF('ADM-PER LINE ITEM'!R533="","",'ADM-PER LINE ITEM'!R533)</f>
        <v/>
      </c>
      <c r="J532" s="174" t="str">
        <f>IF(Table2[[#This Row],[Ich No]]="","",(SUMIF('STOCK OES'!B:B,Table2[[#This Row],[Ich No]],'STOCK OES'!E:E)+SUMIF('STOCK SEALING'!B:B,Table2[[#This Row],[Ich No]],'STOCK SEALING'!E:E)))</f>
        <v/>
      </c>
      <c r="K532" s="170">
        <v>0</v>
      </c>
      <c r="L532" t="str">
        <f>IFERROR(Table2[[#This Row],[REST]]-Table2[[#This Row],[Result Scan]],"")</f>
        <v/>
      </c>
      <c r="M532" t="str">
        <f>IF(Table2[[#This Row],[Balance]]="","",IF(Table2[[#This Row],[Balance]]&gt;0,"Open","close"))</f>
        <v/>
      </c>
      <c r="N532" s="174" t="str">
        <f ca="1">IF(Q532=$R$1,Table2[[#This Row],[Status]],"")</f>
        <v/>
      </c>
      <c r="Q532" s="169" t="str">
        <f ca="1">IFERROR($Q$1-Table2[[#This Row],[Delivery Date]],"")</f>
        <v/>
      </c>
      <c r="S532" t="str">
        <f>IFERROR(VLOOKUP(Table2[[#This Row],[Customer Part No]],'ICH NO'!I:M,5,0),"")</f>
        <v/>
      </c>
      <c r="T532" t="str">
        <f>IF(AND(S532="ASSY",Table2[[#This Row],[Stock]]&gt;Table2[[#This Row],[REST]]),Table2[[#This Row],[REST]],Table2[[#This Row],[Stock]])</f>
        <v/>
      </c>
    </row>
    <row r="533" spans="1:20" x14ac:dyDescent="0.3">
      <c r="A533" s="170" t="str">
        <f>IF(Table2[[#This Row],[Customer Part No]]="","",ROW()-1)</f>
        <v/>
      </c>
      <c r="B533" s="170" t="str">
        <f>IF('ADM-PER LINE ITEM'!A534="","",'ADM-PER LINE ITEM'!A534)</f>
        <v/>
      </c>
      <c r="C533" s="171" t="str">
        <f>IF('ADM-PER LINE ITEM'!G534="","",'ADM-PER LINE ITEM'!G534)</f>
        <v/>
      </c>
      <c r="D533" s="170" t="str">
        <f>IF('ADM-PER LINE ITEM'!F534="","",'ADM-PER LINE ITEM'!F534)</f>
        <v/>
      </c>
      <c r="E533" s="203" t="str">
        <f>IF('ADM-PER LINE ITEM'!E534="","",'ADM-PER LINE ITEM'!E534)</f>
        <v/>
      </c>
      <c r="F533" s="31" t="str">
        <f>IF('ADM-PER LINE ITEM'!I534="","",'ADM-PER LINE ITEM'!I534)</f>
        <v/>
      </c>
      <c r="G533" s="172" t="str">
        <f>IF('ADM-PER LINE ITEM'!K534="","",'ADM-PER LINE ITEM'!K534)</f>
        <v/>
      </c>
      <c r="H533" s="170" t="str">
        <f>IF('ADM-PER LINE ITEM'!Q534="","",'ADM-PER LINE ITEM'!Q534)</f>
        <v/>
      </c>
      <c r="I533" s="170" t="str">
        <f>IF('ADM-PER LINE ITEM'!R534="","",'ADM-PER LINE ITEM'!R534)</f>
        <v/>
      </c>
      <c r="J533" s="174" t="str">
        <f>IF(Table2[[#This Row],[Ich No]]="","",(SUMIF('STOCK OES'!B:B,Table2[[#This Row],[Ich No]],'STOCK OES'!E:E)+SUMIF('STOCK SEALING'!B:B,Table2[[#This Row],[Ich No]],'STOCK SEALING'!E:E)))</f>
        <v/>
      </c>
      <c r="K533" s="170">
        <v>0</v>
      </c>
      <c r="L533" t="str">
        <f>IFERROR(Table2[[#This Row],[REST]]-Table2[[#This Row],[Result Scan]],"")</f>
        <v/>
      </c>
      <c r="M533" t="str">
        <f>IF(Table2[[#This Row],[Balance]]="","",IF(Table2[[#This Row],[Balance]]&gt;0,"Open","close"))</f>
        <v/>
      </c>
      <c r="N533" s="174" t="str">
        <f ca="1">IF(Q533=$R$1,Table2[[#This Row],[Status]],"")</f>
        <v/>
      </c>
      <c r="Q533" s="169" t="str">
        <f ca="1">IFERROR($Q$1-Table2[[#This Row],[Delivery Date]],"")</f>
        <v/>
      </c>
      <c r="S533" t="str">
        <f>IFERROR(VLOOKUP(Table2[[#This Row],[Customer Part No]],'ICH NO'!I:M,5,0),"")</f>
        <v/>
      </c>
      <c r="T533" t="str">
        <f>IF(AND(S533="ASSY",Table2[[#This Row],[Stock]]&gt;Table2[[#This Row],[REST]]),Table2[[#This Row],[REST]],Table2[[#This Row],[Stock]])</f>
        <v/>
      </c>
    </row>
    <row r="534" spans="1:20" x14ac:dyDescent="0.3">
      <c r="A534" s="170" t="str">
        <f>IF(Table2[[#This Row],[Customer Part No]]="","",ROW()-1)</f>
        <v/>
      </c>
      <c r="B534" s="170" t="str">
        <f>IF('ADM-PER LINE ITEM'!A535="","",'ADM-PER LINE ITEM'!A535)</f>
        <v/>
      </c>
      <c r="C534" s="171" t="str">
        <f>IF('ADM-PER LINE ITEM'!G535="","",'ADM-PER LINE ITEM'!G535)</f>
        <v/>
      </c>
      <c r="D534" s="170" t="str">
        <f>IF('ADM-PER LINE ITEM'!F535="","",'ADM-PER LINE ITEM'!F535)</f>
        <v/>
      </c>
      <c r="E534" s="203" t="str">
        <f>IF('ADM-PER LINE ITEM'!E535="","",'ADM-PER LINE ITEM'!E535)</f>
        <v/>
      </c>
      <c r="F534" s="31" t="str">
        <f>IF('ADM-PER LINE ITEM'!I535="","",'ADM-PER LINE ITEM'!I535)</f>
        <v/>
      </c>
      <c r="G534" s="172" t="str">
        <f>IF('ADM-PER LINE ITEM'!K535="","",'ADM-PER LINE ITEM'!K535)</f>
        <v/>
      </c>
      <c r="H534" s="170" t="str">
        <f>IF('ADM-PER LINE ITEM'!Q535="","",'ADM-PER LINE ITEM'!Q535)</f>
        <v/>
      </c>
      <c r="I534" s="170" t="str">
        <f>IF('ADM-PER LINE ITEM'!R535="","",'ADM-PER LINE ITEM'!R535)</f>
        <v/>
      </c>
      <c r="J534" s="174" t="str">
        <f>IF(Table2[[#This Row],[Ich No]]="","",(SUMIF('STOCK OES'!B:B,Table2[[#This Row],[Ich No]],'STOCK OES'!E:E)+SUMIF('STOCK SEALING'!B:B,Table2[[#This Row],[Ich No]],'STOCK SEALING'!E:E)))</f>
        <v/>
      </c>
      <c r="K534" s="170">
        <v>0</v>
      </c>
      <c r="L534" t="str">
        <f>IFERROR(Table2[[#This Row],[REST]]-Table2[[#This Row],[Result Scan]],"")</f>
        <v/>
      </c>
      <c r="M534" t="str">
        <f>IF(Table2[[#This Row],[Balance]]="","",IF(Table2[[#This Row],[Balance]]&gt;0,"Open","close"))</f>
        <v/>
      </c>
      <c r="N534" s="174" t="str">
        <f ca="1">IF(Q534=$R$1,Table2[[#This Row],[Status]],"")</f>
        <v/>
      </c>
      <c r="Q534" s="169" t="str">
        <f ca="1">IFERROR($Q$1-Table2[[#This Row],[Delivery Date]],"")</f>
        <v/>
      </c>
      <c r="S534" t="str">
        <f>IFERROR(VLOOKUP(Table2[[#This Row],[Customer Part No]],'ICH NO'!I:M,5,0),"")</f>
        <v/>
      </c>
      <c r="T534" t="str">
        <f>IF(AND(S534="ASSY",Table2[[#This Row],[Stock]]&gt;Table2[[#This Row],[REST]]),Table2[[#This Row],[REST]],Table2[[#This Row],[Stock]])</f>
        <v/>
      </c>
    </row>
    <row r="535" spans="1:20" x14ac:dyDescent="0.3">
      <c r="A535" s="170" t="str">
        <f>IF(Table2[[#This Row],[Customer Part No]]="","",ROW()-1)</f>
        <v/>
      </c>
      <c r="B535" s="170" t="str">
        <f>IF('ADM-PER LINE ITEM'!A536="","",'ADM-PER LINE ITEM'!A536)</f>
        <v/>
      </c>
      <c r="C535" s="171" t="str">
        <f>IF('ADM-PER LINE ITEM'!G536="","",'ADM-PER LINE ITEM'!G536)</f>
        <v/>
      </c>
      <c r="D535" s="170" t="str">
        <f>IF('ADM-PER LINE ITEM'!F536="","",'ADM-PER LINE ITEM'!F536)</f>
        <v/>
      </c>
      <c r="E535" s="203" t="str">
        <f>IF('ADM-PER LINE ITEM'!E536="","",'ADM-PER LINE ITEM'!E536)</f>
        <v/>
      </c>
      <c r="F535" s="31" t="str">
        <f>IF('ADM-PER LINE ITEM'!I536="","",'ADM-PER LINE ITEM'!I536)</f>
        <v/>
      </c>
      <c r="G535" s="172" t="str">
        <f>IF('ADM-PER LINE ITEM'!K536="","",'ADM-PER LINE ITEM'!K536)</f>
        <v/>
      </c>
      <c r="H535" s="170" t="str">
        <f>IF('ADM-PER LINE ITEM'!Q536="","",'ADM-PER LINE ITEM'!Q536)</f>
        <v/>
      </c>
      <c r="I535" s="170" t="str">
        <f>IF('ADM-PER LINE ITEM'!R536="","",'ADM-PER LINE ITEM'!R536)</f>
        <v/>
      </c>
      <c r="J535" s="174" t="str">
        <f>IF(Table2[[#This Row],[Ich No]]="","",(SUMIF('STOCK OES'!B:B,Table2[[#This Row],[Ich No]],'STOCK OES'!E:E)+SUMIF('STOCK SEALING'!B:B,Table2[[#This Row],[Ich No]],'STOCK SEALING'!E:E)))</f>
        <v/>
      </c>
      <c r="K535" s="170">
        <v>0</v>
      </c>
      <c r="L535" t="str">
        <f>IFERROR(Table2[[#This Row],[REST]]-Table2[[#This Row],[Result Scan]],"")</f>
        <v/>
      </c>
      <c r="M535" t="str">
        <f>IF(Table2[[#This Row],[Balance]]="","",IF(Table2[[#This Row],[Balance]]&gt;0,"Open","close"))</f>
        <v/>
      </c>
      <c r="N535" s="174" t="str">
        <f ca="1">IF(Q535=$R$1,Table2[[#This Row],[Status]],"")</f>
        <v/>
      </c>
      <c r="Q535" s="169" t="str">
        <f ca="1">IFERROR($Q$1-Table2[[#This Row],[Delivery Date]],"")</f>
        <v/>
      </c>
      <c r="S535" t="str">
        <f>IFERROR(VLOOKUP(Table2[[#This Row],[Customer Part No]],'ICH NO'!I:M,5,0),"")</f>
        <v/>
      </c>
      <c r="T535" t="str">
        <f>IF(AND(S535="ASSY",Table2[[#This Row],[Stock]]&gt;Table2[[#This Row],[REST]]),Table2[[#This Row],[REST]],Table2[[#This Row],[Stock]])</f>
        <v/>
      </c>
    </row>
    <row r="536" spans="1:20" x14ac:dyDescent="0.3">
      <c r="A536" s="170" t="str">
        <f>IF(Table2[[#This Row],[Customer Part No]]="","",ROW()-1)</f>
        <v/>
      </c>
      <c r="B536" s="170" t="str">
        <f>IF('ADM-PER LINE ITEM'!A537="","",'ADM-PER LINE ITEM'!A537)</f>
        <v/>
      </c>
      <c r="C536" s="171" t="str">
        <f>IF('ADM-PER LINE ITEM'!G537="","",'ADM-PER LINE ITEM'!G537)</f>
        <v/>
      </c>
      <c r="D536" s="170" t="str">
        <f>IF('ADM-PER LINE ITEM'!F537="","",'ADM-PER LINE ITEM'!F537)</f>
        <v/>
      </c>
      <c r="E536" s="203" t="str">
        <f>IF('ADM-PER LINE ITEM'!E537="","",'ADM-PER LINE ITEM'!E537)</f>
        <v/>
      </c>
      <c r="F536" s="31" t="str">
        <f>IF('ADM-PER LINE ITEM'!I537="","",'ADM-PER LINE ITEM'!I537)</f>
        <v/>
      </c>
      <c r="G536" s="172" t="str">
        <f>IF('ADM-PER LINE ITEM'!K537="","",'ADM-PER LINE ITEM'!K537)</f>
        <v/>
      </c>
      <c r="H536" s="170" t="str">
        <f>IF('ADM-PER LINE ITEM'!Q537="","",'ADM-PER LINE ITEM'!Q537)</f>
        <v/>
      </c>
      <c r="I536" s="170" t="str">
        <f>IF('ADM-PER LINE ITEM'!R537="","",'ADM-PER LINE ITEM'!R537)</f>
        <v/>
      </c>
      <c r="J536" s="174" t="str">
        <f>IF(Table2[[#This Row],[Ich No]]="","",(SUMIF('STOCK OES'!B:B,Table2[[#This Row],[Ich No]],'STOCK OES'!E:E)+SUMIF('STOCK SEALING'!B:B,Table2[[#This Row],[Ich No]],'STOCK SEALING'!E:E)))</f>
        <v/>
      </c>
      <c r="K536" s="170">
        <v>0</v>
      </c>
      <c r="L536" t="str">
        <f>IFERROR(Table2[[#This Row],[REST]]-Table2[[#This Row],[Result Scan]],"")</f>
        <v/>
      </c>
      <c r="M536" t="str">
        <f>IF(Table2[[#This Row],[Balance]]="","",IF(Table2[[#This Row],[Balance]]&gt;0,"Open","close"))</f>
        <v/>
      </c>
      <c r="N536" s="174" t="str">
        <f ca="1">IF(Q536=$R$1,Table2[[#This Row],[Status]],"")</f>
        <v/>
      </c>
      <c r="Q536" s="169" t="str">
        <f ca="1">IFERROR($Q$1-Table2[[#This Row],[Delivery Date]],"")</f>
        <v/>
      </c>
      <c r="S536" t="str">
        <f>IFERROR(VLOOKUP(Table2[[#This Row],[Customer Part No]],'ICH NO'!I:M,5,0),"")</f>
        <v/>
      </c>
      <c r="T536" t="str">
        <f>IF(AND(S536="ASSY",Table2[[#This Row],[Stock]]&gt;Table2[[#This Row],[REST]]),Table2[[#This Row],[REST]],Table2[[#This Row],[Stock]])</f>
        <v/>
      </c>
    </row>
    <row r="537" spans="1:20" x14ac:dyDescent="0.3">
      <c r="A537" s="170" t="str">
        <f>IF(Table2[[#This Row],[Customer Part No]]="","",ROW()-1)</f>
        <v/>
      </c>
      <c r="B537" s="170" t="str">
        <f>IF('ADM-PER LINE ITEM'!A538="","",'ADM-PER LINE ITEM'!A538)</f>
        <v/>
      </c>
      <c r="C537" s="171" t="str">
        <f>IF('ADM-PER LINE ITEM'!G538="","",'ADM-PER LINE ITEM'!G538)</f>
        <v/>
      </c>
      <c r="D537" s="170" t="str">
        <f>IF('ADM-PER LINE ITEM'!F538="","",'ADM-PER LINE ITEM'!F538)</f>
        <v/>
      </c>
      <c r="E537" s="203" t="str">
        <f>IF('ADM-PER LINE ITEM'!E538="","",'ADM-PER LINE ITEM'!E538)</f>
        <v/>
      </c>
      <c r="F537" s="31" t="str">
        <f>IF('ADM-PER LINE ITEM'!I538="","",'ADM-PER LINE ITEM'!I538)</f>
        <v/>
      </c>
      <c r="G537" s="172" t="str">
        <f>IF('ADM-PER LINE ITEM'!K538="","",'ADM-PER LINE ITEM'!K538)</f>
        <v/>
      </c>
      <c r="H537" s="170" t="str">
        <f>IF('ADM-PER LINE ITEM'!Q538="","",'ADM-PER LINE ITEM'!Q538)</f>
        <v/>
      </c>
      <c r="I537" s="170" t="str">
        <f>IF('ADM-PER LINE ITEM'!R538="","",'ADM-PER LINE ITEM'!R538)</f>
        <v/>
      </c>
      <c r="J537" s="174" t="str">
        <f>IF(Table2[[#This Row],[Ich No]]="","",(SUMIF('STOCK OES'!B:B,Table2[[#This Row],[Ich No]],'STOCK OES'!E:E)+SUMIF('STOCK SEALING'!B:B,Table2[[#This Row],[Ich No]],'STOCK SEALING'!E:E)))</f>
        <v/>
      </c>
      <c r="K537" s="170">
        <v>0</v>
      </c>
      <c r="L537" t="str">
        <f>IFERROR(Table2[[#This Row],[REST]]-Table2[[#This Row],[Result Scan]],"")</f>
        <v/>
      </c>
      <c r="M537" t="str">
        <f>IF(Table2[[#This Row],[Balance]]="","",IF(Table2[[#This Row],[Balance]]&gt;0,"Open","close"))</f>
        <v/>
      </c>
      <c r="N537" s="174" t="str">
        <f ca="1">IF(Q537=$R$1,Table2[[#This Row],[Status]],"")</f>
        <v/>
      </c>
      <c r="Q537" s="169" t="str">
        <f ca="1">IFERROR($Q$1-Table2[[#This Row],[Delivery Date]],"")</f>
        <v/>
      </c>
      <c r="S537" t="str">
        <f>IFERROR(VLOOKUP(Table2[[#This Row],[Customer Part No]],'ICH NO'!I:M,5,0),"")</f>
        <v/>
      </c>
      <c r="T537" t="str">
        <f>IF(AND(S537="ASSY",Table2[[#This Row],[Stock]]&gt;Table2[[#This Row],[REST]]),Table2[[#This Row],[REST]],Table2[[#This Row],[Stock]])</f>
        <v/>
      </c>
    </row>
    <row r="538" spans="1:20" x14ac:dyDescent="0.3">
      <c r="A538" s="170" t="str">
        <f>IF(Table2[[#This Row],[Customer Part No]]="","",ROW()-1)</f>
        <v/>
      </c>
      <c r="B538" s="170" t="str">
        <f>IF('ADM-PER LINE ITEM'!A539="","",'ADM-PER LINE ITEM'!A539)</f>
        <v/>
      </c>
      <c r="C538" s="171" t="str">
        <f>IF('ADM-PER LINE ITEM'!G539="","",'ADM-PER LINE ITEM'!G539)</f>
        <v/>
      </c>
      <c r="D538" s="170" t="str">
        <f>IF('ADM-PER LINE ITEM'!F539="","",'ADM-PER LINE ITEM'!F539)</f>
        <v/>
      </c>
      <c r="E538" s="203" t="str">
        <f>IF('ADM-PER LINE ITEM'!E539="","",'ADM-PER LINE ITEM'!E539)</f>
        <v/>
      </c>
      <c r="F538" s="31" t="str">
        <f>IF('ADM-PER LINE ITEM'!I539="","",'ADM-PER LINE ITEM'!I539)</f>
        <v/>
      </c>
      <c r="G538" s="172" t="str">
        <f>IF('ADM-PER LINE ITEM'!K539="","",'ADM-PER LINE ITEM'!K539)</f>
        <v/>
      </c>
      <c r="H538" s="170" t="str">
        <f>IF('ADM-PER LINE ITEM'!Q539="","",'ADM-PER LINE ITEM'!Q539)</f>
        <v/>
      </c>
      <c r="I538" s="170" t="str">
        <f>IF('ADM-PER LINE ITEM'!R539="","",'ADM-PER LINE ITEM'!R539)</f>
        <v/>
      </c>
      <c r="J538" s="174" t="str">
        <f>IF(Table2[[#This Row],[Ich No]]="","",(SUMIF('STOCK OES'!B:B,Table2[[#This Row],[Ich No]],'STOCK OES'!E:E)+SUMIF('STOCK SEALING'!B:B,Table2[[#This Row],[Ich No]],'STOCK SEALING'!E:E)))</f>
        <v/>
      </c>
      <c r="K538" s="170">
        <v>0</v>
      </c>
      <c r="L538" t="str">
        <f>IFERROR(Table2[[#This Row],[REST]]-Table2[[#This Row],[Result Scan]],"")</f>
        <v/>
      </c>
      <c r="M538" t="str">
        <f>IF(Table2[[#This Row],[Balance]]="","",IF(Table2[[#This Row],[Balance]]&gt;0,"Open","close"))</f>
        <v/>
      </c>
      <c r="N538" s="174" t="str">
        <f ca="1">IF(Q538=$R$1,Table2[[#This Row],[Status]],"")</f>
        <v/>
      </c>
      <c r="Q538" s="169" t="str">
        <f ca="1">IFERROR($Q$1-Table2[[#This Row],[Delivery Date]],"")</f>
        <v/>
      </c>
      <c r="S538" t="str">
        <f>IFERROR(VLOOKUP(Table2[[#This Row],[Customer Part No]],'ICH NO'!I:M,5,0),"")</f>
        <v/>
      </c>
      <c r="T538" t="str">
        <f>IF(AND(S538="ASSY",Table2[[#This Row],[Stock]]&gt;Table2[[#This Row],[REST]]),Table2[[#This Row],[REST]],Table2[[#This Row],[Stock]])</f>
        <v/>
      </c>
    </row>
    <row r="539" spans="1:20" x14ac:dyDescent="0.3">
      <c r="A539" s="170" t="str">
        <f>IF(Table2[[#This Row],[Customer Part No]]="","",ROW()-1)</f>
        <v/>
      </c>
      <c r="B539" s="170" t="str">
        <f>IF('ADM-PER LINE ITEM'!A540="","",'ADM-PER LINE ITEM'!A540)</f>
        <v/>
      </c>
      <c r="C539" s="171" t="str">
        <f>IF('ADM-PER LINE ITEM'!G540="","",'ADM-PER LINE ITEM'!G540)</f>
        <v/>
      </c>
      <c r="D539" s="170" t="str">
        <f>IF('ADM-PER LINE ITEM'!F540="","",'ADM-PER LINE ITEM'!F540)</f>
        <v/>
      </c>
      <c r="E539" s="203" t="str">
        <f>IF('ADM-PER LINE ITEM'!E540="","",'ADM-PER LINE ITEM'!E540)</f>
        <v/>
      </c>
      <c r="F539" s="31" t="str">
        <f>IF('ADM-PER LINE ITEM'!I540="","",'ADM-PER LINE ITEM'!I540)</f>
        <v/>
      </c>
      <c r="G539" s="172" t="str">
        <f>IF('ADM-PER LINE ITEM'!K540="","",'ADM-PER LINE ITEM'!K540)</f>
        <v/>
      </c>
      <c r="H539" s="170" t="str">
        <f>IF('ADM-PER LINE ITEM'!Q540="","",'ADM-PER LINE ITEM'!Q540)</f>
        <v/>
      </c>
      <c r="I539" s="170" t="str">
        <f>IF('ADM-PER LINE ITEM'!R540="","",'ADM-PER LINE ITEM'!R540)</f>
        <v/>
      </c>
      <c r="J539" s="174" t="str">
        <f>IF(Table2[[#This Row],[Ich No]]="","",(SUMIF('STOCK OES'!B:B,Table2[[#This Row],[Ich No]],'STOCK OES'!E:E)+SUMIF('STOCK SEALING'!B:B,Table2[[#This Row],[Ich No]],'STOCK SEALING'!E:E)))</f>
        <v/>
      </c>
      <c r="K539" s="170">
        <v>0</v>
      </c>
      <c r="L539" t="str">
        <f>IFERROR(Table2[[#This Row],[REST]]-Table2[[#This Row],[Result Scan]],"")</f>
        <v/>
      </c>
      <c r="M539" t="str">
        <f>IF(Table2[[#This Row],[Balance]]="","",IF(Table2[[#This Row],[Balance]]&gt;0,"Open","close"))</f>
        <v/>
      </c>
      <c r="N539" s="174" t="str">
        <f ca="1">IF(Q539=$R$1,Table2[[#This Row],[Status]],"")</f>
        <v/>
      </c>
      <c r="Q539" s="169" t="str">
        <f ca="1">IFERROR($Q$1-Table2[[#This Row],[Delivery Date]],"")</f>
        <v/>
      </c>
      <c r="S539" t="str">
        <f>IFERROR(VLOOKUP(Table2[[#This Row],[Customer Part No]],'ICH NO'!I:M,5,0),"")</f>
        <v/>
      </c>
      <c r="T539" t="str">
        <f>IF(AND(S539="ASSY",Table2[[#This Row],[Stock]]&gt;Table2[[#This Row],[REST]]),Table2[[#This Row],[REST]],Table2[[#This Row],[Stock]])</f>
        <v/>
      </c>
    </row>
    <row r="540" spans="1:20" x14ac:dyDescent="0.3">
      <c r="A540" s="170" t="str">
        <f>IF(Table2[[#This Row],[Customer Part No]]="","",ROW()-1)</f>
        <v/>
      </c>
      <c r="B540" s="170" t="str">
        <f>IF('ADM-PER LINE ITEM'!A541="","",'ADM-PER LINE ITEM'!A541)</f>
        <v/>
      </c>
      <c r="C540" s="171" t="str">
        <f>IF('ADM-PER LINE ITEM'!G541="","",'ADM-PER LINE ITEM'!G541)</f>
        <v/>
      </c>
      <c r="D540" s="170" t="str">
        <f>IF('ADM-PER LINE ITEM'!F541="","",'ADM-PER LINE ITEM'!F541)</f>
        <v/>
      </c>
      <c r="E540" s="203" t="str">
        <f>IF('ADM-PER LINE ITEM'!E541="","",'ADM-PER LINE ITEM'!E541)</f>
        <v/>
      </c>
      <c r="F540" s="31" t="str">
        <f>IF('ADM-PER LINE ITEM'!I541="","",'ADM-PER LINE ITEM'!I541)</f>
        <v/>
      </c>
      <c r="G540" s="172" t="str">
        <f>IF('ADM-PER LINE ITEM'!K541="","",'ADM-PER LINE ITEM'!K541)</f>
        <v/>
      </c>
      <c r="H540" s="170" t="str">
        <f>IF('ADM-PER LINE ITEM'!Q541="","",'ADM-PER LINE ITEM'!Q541)</f>
        <v/>
      </c>
      <c r="I540" s="170" t="str">
        <f>IF('ADM-PER LINE ITEM'!R541="","",'ADM-PER LINE ITEM'!R541)</f>
        <v/>
      </c>
      <c r="J540" s="174" t="str">
        <f>IF(Table2[[#This Row],[Ich No]]="","",(SUMIF('STOCK OES'!B:B,Table2[[#This Row],[Ich No]],'STOCK OES'!E:E)+SUMIF('STOCK SEALING'!B:B,Table2[[#This Row],[Ich No]],'STOCK SEALING'!E:E)))</f>
        <v/>
      </c>
      <c r="K540" s="170">
        <v>0</v>
      </c>
      <c r="L540" t="str">
        <f>IFERROR(Table2[[#This Row],[REST]]-Table2[[#This Row],[Result Scan]],"")</f>
        <v/>
      </c>
      <c r="M540" t="str">
        <f>IF(Table2[[#This Row],[Balance]]="","",IF(Table2[[#This Row],[Balance]]&gt;0,"Open","close"))</f>
        <v/>
      </c>
      <c r="N540" s="174" t="str">
        <f ca="1">IF(Q540=$R$1,Table2[[#This Row],[Status]],"")</f>
        <v/>
      </c>
      <c r="Q540" s="169" t="str">
        <f ca="1">IFERROR($Q$1-Table2[[#This Row],[Delivery Date]],"")</f>
        <v/>
      </c>
      <c r="S540" t="str">
        <f>IFERROR(VLOOKUP(Table2[[#This Row],[Customer Part No]],'ICH NO'!I:M,5,0),"")</f>
        <v/>
      </c>
      <c r="T540" t="str">
        <f>IF(AND(S540="ASSY",Table2[[#This Row],[Stock]]&gt;Table2[[#This Row],[REST]]),Table2[[#This Row],[REST]],Table2[[#This Row],[Stock]])</f>
        <v/>
      </c>
    </row>
    <row r="541" spans="1:20" x14ac:dyDescent="0.3">
      <c r="A541" s="170" t="str">
        <f>IF(Table2[[#This Row],[Customer Part No]]="","",ROW()-1)</f>
        <v/>
      </c>
      <c r="B541" s="170" t="str">
        <f>IF('ADM-PER LINE ITEM'!A542="","",'ADM-PER LINE ITEM'!A542)</f>
        <v/>
      </c>
      <c r="C541" s="171" t="str">
        <f>IF('ADM-PER LINE ITEM'!G542="","",'ADM-PER LINE ITEM'!G542)</f>
        <v/>
      </c>
      <c r="D541" s="170" t="str">
        <f>IF('ADM-PER LINE ITEM'!F542="","",'ADM-PER LINE ITEM'!F542)</f>
        <v/>
      </c>
      <c r="E541" s="203" t="str">
        <f>IF('ADM-PER LINE ITEM'!E542="","",'ADM-PER LINE ITEM'!E542)</f>
        <v/>
      </c>
      <c r="F541" s="31" t="str">
        <f>IF('ADM-PER LINE ITEM'!I542="","",'ADM-PER LINE ITEM'!I542)</f>
        <v/>
      </c>
      <c r="G541" s="172" t="str">
        <f>IF('ADM-PER LINE ITEM'!K542="","",'ADM-PER LINE ITEM'!K542)</f>
        <v/>
      </c>
      <c r="H541" s="170" t="str">
        <f>IF('ADM-PER LINE ITEM'!Q542="","",'ADM-PER LINE ITEM'!Q542)</f>
        <v/>
      </c>
      <c r="I541" s="170" t="str">
        <f>IF('ADM-PER LINE ITEM'!R542="","",'ADM-PER LINE ITEM'!R542)</f>
        <v/>
      </c>
      <c r="J541" s="174" t="str">
        <f>IF(Table2[[#This Row],[Ich No]]="","",(SUMIF('STOCK OES'!B:B,Table2[[#This Row],[Ich No]],'STOCK OES'!E:E)+SUMIF('STOCK SEALING'!B:B,Table2[[#This Row],[Ich No]],'STOCK SEALING'!E:E)))</f>
        <v/>
      </c>
      <c r="K541" s="170">
        <v>0</v>
      </c>
      <c r="L541" t="str">
        <f>IFERROR(Table2[[#This Row],[REST]]-Table2[[#This Row],[Result Scan]],"")</f>
        <v/>
      </c>
      <c r="M541" t="str">
        <f>IF(Table2[[#This Row],[Balance]]="","",IF(Table2[[#This Row],[Balance]]&gt;0,"Open","close"))</f>
        <v/>
      </c>
      <c r="N541" s="174" t="str">
        <f ca="1">IF(Q541=$R$1,Table2[[#This Row],[Status]],"")</f>
        <v/>
      </c>
      <c r="Q541" s="169" t="str">
        <f ca="1">IFERROR($Q$1-Table2[[#This Row],[Delivery Date]],"")</f>
        <v/>
      </c>
      <c r="S541" t="str">
        <f>IFERROR(VLOOKUP(Table2[[#This Row],[Customer Part No]],'ICH NO'!I:M,5,0),"")</f>
        <v/>
      </c>
      <c r="T541" t="str">
        <f>IF(AND(S541="ASSY",Table2[[#This Row],[Stock]]&gt;Table2[[#This Row],[REST]]),Table2[[#This Row],[REST]],Table2[[#This Row],[Stock]])</f>
        <v/>
      </c>
    </row>
    <row r="542" spans="1:20" x14ac:dyDescent="0.3">
      <c r="A542" s="170" t="str">
        <f>IF(Table2[[#This Row],[Customer Part No]]="","",ROW()-1)</f>
        <v/>
      </c>
      <c r="B542" s="170" t="str">
        <f>IF('ADM-PER LINE ITEM'!A543="","",'ADM-PER LINE ITEM'!A543)</f>
        <v/>
      </c>
      <c r="C542" s="171" t="str">
        <f>IF('ADM-PER LINE ITEM'!G543="","",'ADM-PER LINE ITEM'!G543)</f>
        <v/>
      </c>
      <c r="D542" s="170" t="str">
        <f>IF('ADM-PER LINE ITEM'!F543="","",'ADM-PER LINE ITEM'!F543)</f>
        <v/>
      </c>
      <c r="E542" s="203" t="str">
        <f>IF('ADM-PER LINE ITEM'!E543="","",'ADM-PER LINE ITEM'!E543)</f>
        <v/>
      </c>
      <c r="F542" s="31" t="str">
        <f>IF('ADM-PER LINE ITEM'!I543="","",'ADM-PER LINE ITEM'!I543)</f>
        <v/>
      </c>
      <c r="G542" s="172" t="str">
        <f>IF('ADM-PER LINE ITEM'!K543="","",'ADM-PER LINE ITEM'!K543)</f>
        <v/>
      </c>
      <c r="H542" s="170" t="str">
        <f>IF('ADM-PER LINE ITEM'!Q543="","",'ADM-PER LINE ITEM'!Q543)</f>
        <v/>
      </c>
      <c r="I542" s="170" t="str">
        <f>IF('ADM-PER LINE ITEM'!R543="","",'ADM-PER LINE ITEM'!R543)</f>
        <v/>
      </c>
      <c r="J542" s="174" t="str">
        <f>IF(Table2[[#This Row],[Ich No]]="","",(SUMIF('STOCK OES'!B:B,Table2[[#This Row],[Ich No]],'STOCK OES'!E:E)+SUMIF('STOCK SEALING'!B:B,Table2[[#This Row],[Ich No]],'STOCK SEALING'!E:E)))</f>
        <v/>
      </c>
      <c r="K542" s="170">
        <v>0</v>
      </c>
      <c r="L542" t="str">
        <f>IFERROR(Table2[[#This Row],[REST]]-Table2[[#This Row],[Result Scan]],"")</f>
        <v/>
      </c>
      <c r="M542" t="str">
        <f>IF(Table2[[#This Row],[Balance]]="","",IF(Table2[[#This Row],[Balance]]&gt;0,"Open","close"))</f>
        <v/>
      </c>
      <c r="N542" s="174" t="str">
        <f ca="1">IF(Q542=$R$1,Table2[[#This Row],[Status]],"")</f>
        <v/>
      </c>
      <c r="Q542" s="169" t="str">
        <f ca="1">IFERROR($Q$1-Table2[[#This Row],[Delivery Date]],"")</f>
        <v/>
      </c>
      <c r="S542" t="str">
        <f>IFERROR(VLOOKUP(Table2[[#This Row],[Customer Part No]],'ICH NO'!I:M,5,0),"")</f>
        <v/>
      </c>
      <c r="T542" t="str">
        <f>IF(AND(S542="ASSY",Table2[[#This Row],[Stock]]&gt;Table2[[#This Row],[REST]]),Table2[[#This Row],[REST]],Table2[[#This Row],[Stock]])</f>
        <v/>
      </c>
    </row>
    <row r="543" spans="1:20" x14ac:dyDescent="0.3">
      <c r="A543" s="170" t="str">
        <f>IF(Table2[[#This Row],[Customer Part No]]="","",ROW()-1)</f>
        <v/>
      </c>
      <c r="B543" s="170" t="str">
        <f>IF('ADM-PER LINE ITEM'!A544="","",'ADM-PER LINE ITEM'!A544)</f>
        <v/>
      </c>
      <c r="C543" s="171" t="str">
        <f>IF('ADM-PER LINE ITEM'!G544="","",'ADM-PER LINE ITEM'!G544)</f>
        <v/>
      </c>
      <c r="D543" s="170" t="str">
        <f>IF('ADM-PER LINE ITEM'!F544="","",'ADM-PER LINE ITEM'!F544)</f>
        <v/>
      </c>
      <c r="E543" s="203" t="str">
        <f>IF('ADM-PER LINE ITEM'!E544="","",'ADM-PER LINE ITEM'!E544)</f>
        <v/>
      </c>
      <c r="F543" s="31" t="str">
        <f>IF('ADM-PER LINE ITEM'!I544="","",'ADM-PER LINE ITEM'!I544)</f>
        <v/>
      </c>
      <c r="G543" s="172" t="str">
        <f>IF('ADM-PER LINE ITEM'!K544="","",'ADM-PER LINE ITEM'!K544)</f>
        <v/>
      </c>
      <c r="H543" s="170" t="str">
        <f>IF('ADM-PER LINE ITEM'!Q544="","",'ADM-PER LINE ITEM'!Q544)</f>
        <v/>
      </c>
      <c r="I543" s="170" t="str">
        <f>IF('ADM-PER LINE ITEM'!R544="","",'ADM-PER LINE ITEM'!R544)</f>
        <v/>
      </c>
      <c r="J543" s="174" t="str">
        <f>IF(Table2[[#This Row],[Ich No]]="","",(SUMIF('STOCK OES'!B:B,Table2[[#This Row],[Ich No]],'STOCK OES'!E:E)+SUMIF('STOCK SEALING'!B:B,Table2[[#This Row],[Ich No]],'STOCK SEALING'!E:E)))</f>
        <v/>
      </c>
      <c r="K543" s="170">
        <v>0</v>
      </c>
      <c r="L543" t="str">
        <f>IFERROR(Table2[[#This Row],[REST]]-Table2[[#This Row],[Result Scan]],"")</f>
        <v/>
      </c>
      <c r="M543" t="str">
        <f>IF(Table2[[#This Row],[Balance]]="","",IF(Table2[[#This Row],[Balance]]&gt;0,"Open","close"))</f>
        <v/>
      </c>
      <c r="N543" s="174" t="str">
        <f ca="1">IF(Q543=$R$1,Table2[[#This Row],[Status]],"")</f>
        <v/>
      </c>
      <c r="Q543" s="169" t="str">
        <f ca="1">IFERROR($Q$1-Table2[[#This Row],[Delivery Date]],"")</f>
        <v/>
      </c>
      <c r="S543" t="str">
        <f>IFERROR(VLOOKUP(Table2[[#This Row],[Customer Part No]],'ICH NO'!I:M,5,0),"")</f>
        <v/>
      </c>
      <c r="T543" t="str">
        <f>IF(AND(S543="ASSY",Table2[[#This Row],[Stock]]&gt;Table2[[#This Row],[REST]]),Table2[[#This Row],[REST]],Table2[[#This Row],[Stock]])</f>
        <v/>
      </c>
    </row>
    <row r="544" spans="1:20" x14ac:dyDescent="0.3">
      <c r="A544" s="170" t="str">
        <f>IF(Table2[[#This Row],[Customer Part No]]="","",ROW()-1)</f>
        <v/>
      </c>
      <c r="B544" s="170" t="str">
        <f>IF('ADM-PER LINE ITEM'!A545="","",'ADM-PER LINE ITEM'!A545)</f>
        <v/>
      </c>
      <c r="C544" s="171" t="str">
        <f>IF('ADM-PER LINE ITEM'!G545="","",'ADM-PER LINE ITEM'!G545)</f>
        <v/>
      </c>
      <c r="D544" s="170" t="str">
        <f>IF('ADM-PER LINE ITEM'!F545="","",'ADM-PER LINE ITEM'!F545)</f>
        <v/>
      </c>
      <c r="E544" s="203" t="str">
        <f>IF('ADM-PER LINE ITEM'!E545="","",'ADM-PER LINE ITEM'!E545)</f>
        <v/>
      </c>
      <c r="F544" s="31" t="str">
        <f>IF('ADM-PER LINE ITEM'!I545="","",'ADM-PER LINE ITEM'!I545)</f>
        <v/>
      </c>
      <c r="G544" s="172" t="str">
        <f>IF('ADM-PER LINE ITEM'!K545="","",'ADM-PER LINE ITEM'!K545)</f>
        <v/>
      </c>
      <c r="H544" s="170" t="str">
        <f>IF('ADM-PER LINE ITEM'!Q545="","",'ADM-PER LINE ITEM'!Q545)</f>
        <v/>
      </c>
      <c r="I544" s="170" t="str">
        <f>IF('ADM-PER LINE ITEM'!R545="","",'ADM-PER LINE ITEM'!R545)</f>
        <v/>
      </c>
      <c r="J544" s="174" t="str">
        <f>IF(Table2[[#This Row],[Ich No]]="","",(SUMIF('STOCK OES'!B:B,Table2[[#This Row],[Ich No]],'STOCK OES'!E:E)+SUMIF('STOCK SEALING'!B:B,Table2[[#This Row],[Ich No]],'STOCK SEALING'!E:E)))</f>
        <v/>
      </c>
      <c r="K544" s="170">
        <v>0</v>
      </c>
      <c r="L544" t="str">
        <f>IFERROR(Table2[[#This Row],[REST]]-Table2[[#This Row],[Result Scan]],"")</f>
        <v/>
      </c>
      <c r="M544" t="str">
        <f>IF(Table2[[#This Row],[Balance]]="","",IF(Table2[[#This Row],[Balance]]&gt;0,"Open","close"))</f>
        <v/>
      </c>
      <c r="N544" s="174" t="str">
        <f ca="1">IF(Q544=$R$1,Table2[[#This Row],[Status]],"")</f>
        <v/>
      </c>
      <c r="Q544" s="169" t="str">
        <f ca="1">IFERROR($Q$1-Table2[[#This Row],[Delivery Date]],"")</f>
        <v/>
      </c>
      <c r="S544" t="str">
        <f>IFERROR(VLOOKUP(Table2[[#This Row],[Customer Part No]],'ICH NO'!I:M,5,0),"")</f>
        <v/>
      </c>
      <c r="T544" t="str">
        <f>IF(AND(S544="ASSY",Table2[[#This Row],[Stock]]&gt;Table2[[#This Row],[REST]]),Table2[[#This Row],[REST]],Table2[[#This Row],[Stock]])</f>
        <v/>
      </c>
    </row>
    <row r="545" spans="1:20" x14ac:dyDescent="0.3">
      <c r="A545" s="170" t="str">
        <f>IF(Table2[[#This Row],[Customer Part No]]="","",ROW()-1)</f>
        <v/>
      </c>
      <c r="B545" s="170" t="str">
        <f>IF('ADM-PER LINE ITEM'!A546="","",'ADM-PER LINE ITEM'!A546)</f>
        <v/>
      </c>
      <c r="C545" s="171" t="str">
        <f>IF('ADM-PER LINE ITEM'!G546="","",'ADM-PER LINE ITEM'!G546)</f>
        <v/>
      </c>
      <c r="D545" s="170" t="str">
        <f>IF('ADM-PER LINE ITEM'!F546="","",'ADM-PER LINE ITEM'!F546)</f>
        <v/>
      </c>
      <c r="E545" s="203" t="str">
        <f>IF('ADM-PER LINE ITEM'!E546="","",'ADM-PER LINE ITEM'!E546)</f>
        <v/>
      </c>
      <c r="F545" s="31" t="str">
        <f>IF('ADM-PER LINE ITEM'!I546="","",'ADM-PER LINE ITEM'!I546)</f>
        <v/>
      </c>
      <c r="G545" s="172" t="str">
        <f>IF('ADM-PER LINE ITEM'!K546="","",'ADM-PER LINE ITEM'!K546)</f>
        <v/>
      </c>
      <c r="H545" s="170" t="str">
        <f>IF('ADM-PER LINE ITEM'!Q546="","",'ADM-PER LINE ITEM'!Q546)</f>
        <v/>
      </c>
      <c r="I545" s="170" t="str">
        <f>IF('ADM-PER LINE ITEM'!R546="","",'ADM-PER LINE ITEM'!R546)</f>
        <v/>
      </c>
      <c r="J545" s="174" t="str">
        <f>IF(Table2[[#This Row],[Ich No]]="","",(SUMIF('STOCK OES'!B:B,Table2[[#This Row],[Ich No]],'STOCK OES'!E:E)+SUMIF('STOCK SEALING'!B:B,Table2[[#This Row],[Ich No]],'STOCK SEALING'!E:E)))</f>
        <v/>
      </c>
      <c r="K545" s="170">
        <v>0</v>
      </c>
      <c r="L545" t="str">
        <f>IFERROR(Table2[[#This Row],[REST]]-Table2[[#This Row],[Result Scan]],"")</f>
        <v/>
      </c>
      <c r="M545" t="str">
        <f>IF(Table2[[#This Row],[Balance]]="","",IF(Table2[[#This Row],[Balance]]&gt;0,"Open","close"))</f>
        <v/>
      </c>
      <c r="N545" s="174" t="str">
        <f ca="1">IF(Q545=$R$1,Table2[[#This Row],[Status]],"")</f>
        <v/>
      </c>
      <c r="Q545" s="169" t="str">
        <f ca="1">IFERROR($Q$1-Table2[[#This Row],[Delivery Date]],"")</f>
        <v/>
      </c>
      <c r="S545" t="str">
        <f>IFERROR(VLOOKUP(Table2[[#This Row],[Customer Part No]],'ICH NO'!I:M,5,0),"")</f>
        <v/>
      </c>
      <c r="T545" t="str">
        <f>IF(AND(S545="ASSY",Table2[[#This Row],[Stock]]&gt;Table2[[#This Row],[REST]]),Table2[[#This Row],[REST]],Table2[[#This Row],[Stock]])</f>
        <v/>
      </c>
    </row>
    <row r="546" spans="1:20" x14ac:dyDescent="0.3">
      <c r="A546" s="170" t="str">
        <f>IF(Table2[[#This Row],[Customer Part No]]="","",ROW()-1)</f>
        <v/>
      </c>
      <c r="B546" s="170" t="str">
        <f>IF('ADM-PER LINE ITEM'!A547="","",'ADM-PER LINE ITEM'!A547)</f>
        <v/>
      </c>
      <c r="C546" s="171" t="str">
        <f>IF('ADM-PER LINE ITEM'!G547="","",'ADM-PER LINE ITEM'!G547)</f>
        <v/>
      </c>
      <c r="D546" s="170" t="str">
        <f>IF('ADM-PER LINE ITEM'!F547="","",'ADM-PER LINE ITEM'!F547)</f>
        <v/>
      </c>
      <c r="E546" s="203" t="str">
        <f>IF('ADM-PER LINE ITEM'!E547="","",'ADM-PER LINE ITEM'!E547)</f>
        <v/>
      </c>
      <c r="F546" s="31" t="str">
        <f>IF('ADM-PER LINE ITEM'!I547="","",'ADM-PER LINE ITEM'!I547)</f>
        <v/>
      </c>
      <c r="G546" s="172" t="str">
        <f>IF('ADM-PER LINE ITEM'!K547="","",'ADM-PER LINE ITEM'!K547)</f>
        <v/>
      </c>
      <c r="H546" s="170" t="str">
        <f>IF('ADM-PER LINE ITEM'!Q547="","",'ADM-PER LINE ITEM'!Q547)</f>
        <v/>
      </c>
      <c r="I546" s="170" t="str">
        <f>IF('ADM-PER LINE ITEM'!R547="","",'ADM-PER LINE ITEM'!R547)</f>
        <v/>
      </c>
      <c r="J546" s="174" t="str">
        <f>IF(Table2[[#This Row],[Ich No]]="","",(SUMIF('STOCK OES'!B:B,Table2[[#This Row],[Ich No]],'STOCK OES'!E:E)+SUMIF('STOCK SEALING'!B:B,Table2[[#This Row],[Ich No]],'STOCK SEALING'!E:E)))</f>
        <v/>
      </c>
      <c r="K546" s="170">
        <v>0</v>
      </c>
      <c r="L546" t="str">
        <f>IFERROR(Table2[[#This Row],[REST]]-Table2[[#This Row],[Result Scan]],"")</f>
        <v/>
      </c>
      <c r="M546" t="str">
        <f>IF(Table2[[#This Row],[Balance]]="","",IF(Table2[[#This Row],[Balance]]&gt;0,"Open","close"))</f>
        <v/>
      </c>
      <c r="N546" s="174" t="str">
        <f ca="1">IF(Q546=$R$1,Table2[[#This Row],[Status]],"")</f>
        <v/>
      </c>
      <c r="Q546" s="169" t="str">
        <f ca="1">IFERROR($Q$1-Table2[[#This Row],[Delivery Date]],"")</f>
        <v/>
      </c>
      <c r="S546" t="str">
        <f>IFERROR(VLOOKUP(Table2[[#This Row],[Customer Part No]],'ICH NO'!I:M,5,0),"")</f>
        <v/>
      </c>
      <c r="T546" t="str">
        <f>IF(AND(S546="ASSY",Table2[[#This Row],[Stock]]&gt;Table2[[#This Row],[REST]]),Table2[[#This Row],[REST]],Table2[[#This Row],[Stock]])</f>
        <v/>
      </c>
    </row>
    <row r="547" spans="1:20" x14ac:dyDescent="0.3">
      <c r="A547" s="170" t="str">
        <f>IF(Table2[[#This Row],[Customer Part No]]="","",ROW()-1)</f>
        <v/>
      </c>
      <c r="B547" s="170" t="str">
        <f>IF('ADM-PER LINE ITEM'!A548="","",'ADM-PER LINE ITEM'!A548)</f>
        <v/>
      </c>
      <c r="C547" s="171" t="str">
        <f>IF('ADM-PER LINE ITEM'!G548="","",'ADM-PER LINE ITEM'!G548)</f>
        <v/>
      </c>
      <c r="D547" s="170" t="str">
        <f>IF('ADM-PER LINE ITEM'!F548="","",'ADM-PER LINE ITEM'!F548)</f>
        <v/>
      </c>
      <c r="E547" s="203" t="str">
        <f>IF('ADM-PER LINE ITEM'!E548="","",'ADM-PER LINE ITEM'!E548)</f>
        <v/>
      </c>
      <c r="F547" s="31" t="str">
        <f>IF('ADM-PER LINE ITEM'!I548="","",'ADM-PER LINE ITEM'!I548)</f>
        <v/>
      </c>
      <c r="G547" s="172" t="str">
        <f>IF('ADM-PER LINE ITEM'!K548="","",'ADM-PER LINE ITEM'!K548)</f>
        <v/>
      </c>
      <c r="H547" s="170" t="str">
        <f>IF('ADM-PER LINE ITEM'!Q548="","",'ADM-PER LINE ITEM'!Q548)</f>
        <v/>
      </c>
      <c r="I547" s="170" t="str">
        <f>IF('ADM-PER LINE ITEM'!R548="","",'ADM-PER LINE ITEM'!R548)</f>
        <v/>
      </c>
      <c r="J547" s="174" t="str">
        <f>IF(Table2[[#This Row],[Ich No]]="","",(SUMIF('STOCK OES'!B:B,Table2[[#This Row],[Ich No]],'STOCK OES'!E:E)+SUMIF('STOCK SEALING'!B:B,Table2[[#This Row],[Ich No]],'STOCK SEALING'!E:E)))</f>
        <v/>
      </c>
      <c r="K547" s="170">
        <v>0</v>
      </c>
      <c r="L547" t="str">
        <f>IFERROR(Table2[[#This Row],[REST]]-Table2[[#This Row],[Result Scan]],"")</f>
        <v/>
      </c>
      <c r="M547" t="str">
        <f>IF(Table2[[#This Row],[Balance]]="","",IF(Table2[[#This Row],[Balance]]&gt;0,"Open","close"))</f>
        <v/>
      </c>
      <c r="N547" s="174" t="str">
        <f ca="1">IF(Q547=$R$1,Table2[[#This Row],[Status]],"")</f>
        <v/>
      </c>
      <c r="Q547" s="169" t="str">
        <f ca="1">IFERROR($Q$1-Table2[[#This Row],[Delivery Date]],"")</f>
        <v/>
      </c>
      <c r="S547" t="str">
        <f>IFERROR(VLOOKUP(Table2[[#This Row],[Customer Part No]],'ICH NO'!I:M,5,0),"")</f>
        <v/>
      </c>
      <c r="T547" t="str">
        <f>IF(AND(S547="ASSY",Table2[[#This Row],[Stock]]&gt;Table2[[#This Row],[REST]]),Table2[[#This Row],[REST]],Table2[[#This Row],[Stock]])</f>
        <v/>
      </c>
    </row>
    <row r="548" spans="1:20" x14ac:dyDescent="0.3">
      <c r="A548" s="170" t="str">
        <f>IF(Table2[[#This Row],[Customer Part No]]="","",ROW()-1)</f>
        <v/>
      </c>
      <c r="B548" s="170" t="str">
        <f>IF('ADM-PER LINE ITEM'!A549="","",'ADM-PER LINE ITEM'!A549)</f>
        <v/>
      </c>
      <c r="C548" s="171" t="str">
        <f>IF('ADM-PER LINE ITEM'!G549="","",'ADM-PER LINE ITEM'!G549)</f>
        <v/>
      </c>
      <c r="D548" s="170" t="str">
        <f>IF('ADM-PER LINE ITEM'!F549="","",'ADM-PER LINE ITEM'!F549)</f>
        <v/>
      </c>
      <c r="E548" s="203" t="str">
        <f>IF('ADM-PER LINE ITEM'!E549="","",'ADM-PER LINE ITEM'!E549)</f>
        <v/>
      </c>
      <c r="F548" s="31" t="str">
        <f>IF('ADM-PER LINE ITEM'!I549="","",'ADM-PER LINE ITEM'!I549)</f>
        <v/>
      </c>
      <c r="G548" s="172" t="str">
        <f>IF('ADM-PER LINE ITEM'!K549="","",'ADM-PER LINE ITEM'!K549)</f>
        <v/>
      </c>
      <c r="H548" s="170" t="str">
        <f>IF('ADM-PER LINE ITEM'!Q549="","",'ADM-PER LINE ITEM'!Q549)</f>
        <v/>
      </c>
      <c r="I548" s="170" t="str">
        <f>IF('ADM-PER LINE ITEM'!R549="","",'ADM-PER LINE ITEM'!R549)</f>
        <v/>
      </c>
      <c r="J548" s="174" t="str">
        <f>IF(Table2[[#This Row],[Ich No]]="","",(SUMIF('STOCK OES'!B:B,Table2[[#This Row],[Ich No]],'STOCK OES'!E:E)+SUMIF('STOCK SEALING'!B:B,Table2[[#This Row],[Ich No]],'STOCK SEALING'!E:E)))</f>
        <v/>
      </c>
      <c r="K548" s="170">
        <v>0</v>
      </c>
      <c r="L548" t="str">
        <f>IFERROR(Table2[[#This Row],[REST]]-Table2[[#This Row],[Result Scan]],"")</f>
        <v/>
      </c>
      <c r="M548" t="str">
        <f>IF(Table2[[#This Row],[Balance]]="","",IF(Table2[[#This Row],[Balance]]&gt;0,"Open","close"))</f>
        <v/>
      </c>
      <c r="N548" s="174" t="str">
        <f ca="1">IF(Q548=$R$1,Table2[[#This Row],[Status]],"")</f>
        <v/>
      </c>
      <c r="Q548" s="169" t="str">
        <f ca="1">IFERROR($Q$1-Table2[[#This Row],[Delivery Date]],"")</f>
        <v/>
      </c>
      <c r="S548" t="str">
        <f>IFERROR(VLOOKUP(Table2[[#This Row],[Customer Part No]],'ICH NO'!I:M,5,0),"")</f>
        <v/>
      </c>
      <c r="T548" t="str">
        <f>IF(AND(S548="ASSY",Table2[[#This Row],[Stock]]&gt;Table2[[#This Row],[REST]]),Table2[[#This Row],[REST]],Table2[[#This Row],[Stock]])</f>
        <v/>
      </c>
    </row>
    <row r="549" spans="1:20" x14ac:dyDescent="0.3">
      <c r="A549" s="170" t="str">
        <f>IF(Table2[[#This Row],[Customer Part No]]="","",ROW()-1)</f>
        <v/>
      </c>
      <c r="B549" s="170" t="str">
        <f>IF('ADM-PER LINE ITEM'!A550="","",'ADM-PER LINE ITEM'!A550)</f>
        <v/>
      </c>
      <c r="C549" s="171" t="str">
        <f>IF('ADM-PER LINE ITEM'!G550="","",'ADM-PER LINE ITEM'!G550)</f>
        <v/>
      </c>
      <c r="D549" s="170" t="str">
        <f>IF('ADM-PER LINE ITEM'!F550="","",'ADM-PER LINE ITEM'!F550)</f>
        <v/>
      </c>
      <c r="E549" s="203" t="str">
        <f>IF('ADM-PER LINE ITEM'!E550="","",'ADM-PER LINE ITEM'!E550)</f>
        <v/>
      </c>
      <c r="F549" s="31" t="str">
        <f>IF('ADM-PER LINE ITEM'!I550="","",'ADM-PER LINE ITEM'!I550)</f>
        <v/>
      </c>
      <c r="G549" s="172" t="str">
        <f>IF('ADM-PER LINE ITEM'!K550="","",'ADM-PER LINE ITEM'!K550)</f>
        <v/>
      </c>
      <c r="H549" s="170" t="str">
        <f>IF('ADM-PER LINE ITEM'!Q550="","",'ADM-PER LINE ITEM'!Q550)</f>
        <v/>
      </c>
      <c r="I549" s="170" t="str">
        <f>IF('ADM-PER LINE ITEM'!R550="","",'ADM-PER LINE ITEM'!R550)</f>
        <v/>
      </c>
      <c r="J549" s="174" t="str">
        <f>IF(Table2[[#This Row],[Ich No]]="","",(SUMIF('STOCK OES'!B:B,Table2[[#This Row],[Ich No]],'STOCK OES'!E:E)+SUMIF('STOCK SEALING'!B:B,Table2[[#This Row],[Ich No]],'STOCK SEALING'!E:E)))</f>
        <v/>
      </c>
      <c r="K549" s="170">
        <v>0</v>
      </c>
      <c r="L549" t="str">
        <f>IFERROR(Table2[[#This Row],[REST]]-Table2[[#This Row],[Result Scan]],"")</f>
        <v/>
      </c>
      <c r="M549" t="str">
        <f>IF(Table2[[#This Row],[Balance]]="","",IF(Table2[[#This Row],[Balance]]&gt;0,"Open","close"))</f>
        <v/>
      </c>
      <c r="N549" s="174" t="str">
        <f ca="1">IF(Q549=$R$1,Table2[[#This Row],[Status]],"")</f>
        <v/>
      </c>
      <c r="Q549" s="169" t="str">
        <f ca="1">IFERROR($Q$1-Table2[[#This Row],[Delivery Date]],"")</f>
        <v/>
      </c>
      <c r="S549" t="str">
        <f>IFERROR(VLOOKUP(Table2[[#This Row],[Customer Part No]],'ICH NO'!I:M,5,0),"")</f>
        <v/>
      </c>
      <c r="T549" t="str">
        <f>IF(AND(S549="ASSY",Table2[[#This Row],[Stock]]&gt;Table2[[#This Row],[REST]]),Table2[[#This Row],[REST]],Table2[[#This Row],[Stock]])</f>
        <v/>
      </c>
    </row>
    <row r="550" spans="1:20" x14ac:dyDescent="0.3">
      <c r="A550" s="170" t="str">
        <f>IF(Table2[[#This Row],[Customer Part No]]="","",ROW()-1)</f>
        <v/>
      </c>
      <c r="B550" s="170" t="str">
        <f>IF('ADM-PER LINE ITEM'!A551="","",'ADM-PER LINE ITEM'!A551)</f>
        <v/>
      </c>
      <c r="C550" s="171" t="str">
        <f>IF('ADM-PER LINE ITEM'!G551="","",'ADM-PER LINE ITEM'!G551)</f>
        <v/>
      </c>
      <c r="D550" s="170" t="str">
        <f>IF('ADM-PER LINE ITEM'!F551="","",'ADM-PER LINE ITEM'!F551)</f>
        <v/>
      </c>
      <c r="E550" s="203" t="str">
        <f>IF('ADM-PER LINE ITEM'!E551="","",'ADM-PER LINE ITEM'!E551)</f>
        <v/>
      </c>
      <c r="F550" s="31" t="str">
        <f>IF('ADM-PER LINE ITEM'!I551="","",'ADM-PER LINE ITEM'!I551)</f>
        <v/>
      </c>
      <c r="G550" s="172" t="str">
        <f>IF('ADM-PER LINE ITEM'!K551="","",'ADM-PER LINE ITEM'!K551)</f>
        <v/>
      </c>
      <c r="H550" s="170" t="str">
        <f>IF('ADM-PER LINE ITEM'!Q551="","",'ADM-PER LINE ITEM'!Q551)</f>
        <v/>
      </c>
      <c r="I550" s="170" t="str">
        <f>IF('ADM-PER LINE ITEM'!R551="","",'ADM-PER LINE ITEM'!R551)</f>
        <v/>
      </c>
      <c r="J550" s="174" t="str">
        <f>IF(Table2[[#This Row],[Ich No]]="","",(SUMIF('STOCK OES'!B:B,Table2[[#This Row],[Ich No]],'STOCK OES'!E:E)+SUMIF('STOCK SEALING'!B:B,Table2[[#This Row],[Ich No]],'STOCK SEALING'!E:E)))</f>
        <v/>
      </c>
      <c r="K550" s="170">
        <v>0</v>
      </c>
      <c r="L550" t="str">
        <f>IFERROR(Table2[[#This Row],[REST]]-Table2[[#This Row],[Result Scan]],"")</f>
        <v/>
      </c>
      <c r="M550" t="str">
        <f>IF(Table2[[#This Row],[Balance]]="","",IF(Table2[[#This Row],[Balance]]&gt;0,"Open","close"))</f>
        <v/>
      </c>
      <c r="N550" s="174" t="str">
        <f ca="1">IF(Q550=$R$1,Table2[[#This Row],[Status]],"")</f>
        <v/>
      </c>
      <c r="Q550" s="169" t="str">
        <f ca="1">IFERROR($Q$1-Table2[[#This Row],[Delivery Date]],"")</f>
        <v/>
      </c>
      <c r="S550" t="str">
        <f>IFERROR(VLOOKUP(Table2[[#This Row],[Customer Part No]],'ICH NO'!I:M,5,0),"")</f>
        <v/>
      </c>
      <c r="T550" t="str">
        <f>IF(AND(S550="ASSY",Table2[[#This Row],[Stock]]&gt;Table2[[#This Row],[REST]]),Table2[[#This Row],[REST]],Table2[[#This Row],[Stock]])</f>
        <v/>
      </c>
    </row>
    <row r="551" spans="1:20" x14ac:dyDescent="0.3">
      <c r="A551" s="170" t="str">
        <f>IF(Table2[[#This Row],[Customer Part No]]="","",ROW()-1)</f>
        <v/>
      </c>
      <c r="B551" s="170" t="str">
        <f>IF('ADM-PER LINE ITEM'!A552="","",'ADM-PER LINE ITEM'!A552)</f>
        <v/>
      </c>
      <c r="C551" s="171" t="str">
        <f>IF('ADM-PER LINE ITEM'!G552="","",'ADM-PER LINE ITEM'!G552)</f>
        <v/>
      </c>
      <c r="D551" s="170" t="str">
        <f>IF('ADM-PER LINE ITEM'!F552="","",'ADM-PER LINE ITEM'!F552)</f>
        <v/>
      </c>
      <c r="E551" s="203" t="str">
        <f>IF('ADM-PER LINE ITEM'!E552="","",'ADM-PER LINE ITEM'!E552)</f>
        <v/>
      </c>
      <c r="F551" s="31" t="str">
        <f>IF('ADM-PER LINE ITEM'!I552="","",'ADM-PER LINE ITEM'!I552)</f>
        <v/>
      </c>
      <c r="G551" s="172" t="str">
        <f>IF('ADM-PER LINE ITEM'!K552="","",'ADM-PER LINE ITEM'!K552)</f>
        <v/>
      </c>
      <c r="H551" s="170" t="str">
        <f>IF('ADM-PER LINE ITEM'!Q552="","",'ADM-PER LINE ITEM'!Q552)</f>
        <v/>
      </c>
      <c r="I551" s="170" t="str">
        <f>IF('ADM-PER LINE ITEM'!R552="","",'ADM-PER LINE ITEM'!R552)</f>
        <v/>
      </c>
      <c r="J551" s="174" t="str">
        <f>IF(Table2[[#This Row],[Ich No]]="","",(SUMIF('STOCK OES'!B:B,Table2[[#This Row],[Ich No]],'STOCK OES'!E:E)+SUMIF('STOCK SEALING'!B:B,Table2[[#This Row],[Ich No]],'STOCK SEALING'!E:E)))</f>
        <v/>
      </c>
      <c r="K551" s="170">
        <v>0</v>
      </c>
      <c r="L551" t="str">
        <f>IFERROR(Table2[[#This Row],[REST]]-Table2[[#This Row],[Result Scan]],"")</f>
        <v/>
      </c>
      <c r="M551" t="str">
        <f>IF(Table2[[#This Row],[Balance]]="","",IF(Table2[[#This Row],[Balance]]&gt;0,"Open","close"))</f>
        <v/>
      </c>
      <c r="N551" s="174" t="str">
        <f ca="1">IF(Q551=$R$1,Table2[[#This Row],[Status]],"")</f>
        <v/>
      </c>
      <c r="Q551" s="169" t="str">
        <f ca="1">IFERROR($Q$1-Table2[[#This Row],[Delivery Date]],"")</f>
        <v/>
      </c>
      <c r="S551" t="str">
        <f>IFERROR(VLOOKUP(Table2[[#This Row],[Customer Part No]],'ICH NO'!I:M,5,0),"")</f>
        <v/>
      </c>
      <c r="T551" t="str">
        <f>IF(AND(S551="ASSY",Table2[[#This Row],[Stock]]&gt;Table2[[#This Row],[REST]]),Table2[[#This Row],[REST]],Table2[[#This Row],[Stock]])</f>
        <v/>
      </c>
    </row>
    <row r="552" spans="1:20" x14ac:dyDescent="0.3">
      <c r="A552" s="170" t="str">
        <f>IF(Table2[[#This Row],[Customer Part No]]="","",ROW()-1)</f>
        <v/>
      </c>
      <c r="B552" s="170" t="str">
        <f>IF('ADM-PER LINE ITEM'!A553="","",'ADM-PER LINE ITEM'!A553)</f>
        <v/>
      </c>
      <c r="C552" s="171" t="str">
        <f>IF('ADM-PER LINE ITEM'!G553="","",'ADM-PER LINE ITEM'!G553)</f>
        <v/>
      </c>
      <c r="D552" s="170" t="str">
        <f>IF('ADM-PER LINE ITEM'!F553="","",'ADM-PER LINE ITEM'!F553)</f>
        <v/>
      </c>
      <c r="E552" s="203" t="str">
        <f>IF('ADM-PER LINE ITEM'!E553="","",'ADM-PER LINE ITEM'!E553)</f>
        <v/>
      </c>
      <c r="F552" s="31" t="str">
        <f>IF('ADM-PER LINE ITEM'!I553="","",'ADM-PER LINE ITEM'!I553)</f>
        <v/>
      </c>
      <c r="G552" s="172" t="str">
        <f>IF('ADM-PER LINE ITEM'!K553="","",'ADM-PER LINE ITEM'!K553)</f>
        <v/>
      </c>
      <c r="H552" s="170" t="str">
        <f>IF('ADM-PER LINE ITEM'!Q553="","",'ADM-PER LINE ITEM'!Q553)</f>
        <v/>
      </c>
      <c r="I552" s="170" t="str">
        <f>IF('ADM-PER LINE ITEM'!R553="","",'ADM-PER LINE ITEM'!R553)</f>
        <v/>
      </c>
      <c r="J552" s="174" t="str">
        <f>IF(Table2[[#This Row],[Ich No]]="","",(SUMIF('STOCK OES'!B:B,Table2[[#This Row],[Ich No]],'STOCK OES'!E:E)+SUMIF('STOCK SEALING'!B:B,Table2[[#This Row],[Ich No]],'STOCK SEALING'!E:E)))</f>
        <v/>
      </c>
      <c r="K552" s="170">
        <v>0</v>
      </c>
      <c r="L552" t="str">
        <f>IFERROR(Table2[[#This Row],[REST]]-Table2[[#This Row],[Result Scan]],"")</f>
        <v/>
      </c>
      <c r="M552" t="str">
        <f>IF(Table2[[#This Row],[Balance]]="","",IF(Table2[[#This Row],[Balance]]&gt;0,"Open","close"))</f>
        <v/>
      </c>
      <c r="N552" s="174" t="str">
        <f ca="1">IF(Q552=$R$1,Table2[[#This Row],[Status]],"")</f>
        <v/>
      </c>
      <c r="Q552" s="169" t="str">
        <f ca="1">IFERROR($Q$1-Table2[[#This Row],[Delivery Date]],"")</f>
        <v/>
      </c>
      <c r="S552" t="str">
        <f>IFERROR(VLOOKUP(Table2[[#This Row],[Customer Part No]],'ICH NO'!I:M,5,0),"")</f>
        <v/>
      </c>
      <c r="T552" t="str">
        <f>IF(AND(S552="ASSY",Table2[[#This Row],[Stock]]&gt;Table2[[#This Row],[REST]]),Table2[[#This Row],[REST]],Table2[[#This Row],[Stock]])</f>
        <v/>
      </c>
    </row>
    <row r="553" spans="1:20" x14ac:dyDescent="0.3">
      <c r="A553" s="170" t="str">
        <f>IF(Table2[[#This Row],[Customer Part No]]="","",ROW()-1)</f>
        <v/>
      </c>
      <c r="B553" s="170" t="str">
        <f>IF('ADM-PER LINE ITEM'!A554="","",'ADM-PER LINE ITEM'!A554)</f>
        <v/>
      </c>
      <c r="C553" s="171" t="str">
        <f>IF('ADM-PER LINE ITEM'!G554="","",'ADM-PER LINE ITEM'!G554)</f>
        <v/>
      </c>
      <c r="D553" s="170" t="str">
        <f>IF('ADM-PER LINE ITEM'!F554="","",'ADM-PER LINE ITEM'!F554)</f>
        <v/>
      </c>
      <c r="E553" s="203" t="str">
        <f>IF('ADM-PER LINE ITEM'!E554="","",'ADM-PER LINE ITEM'!E554)</f>
        <v/>
      </c>
      <c r="F553" s="31" t="str">
        <f>IF('ADM-PER LINE ITEM'!I554="","",'ADM-PER LINE ITEM'!I554)</f>
        <v/>
      </c>
      <c r="G553" s="172" t="str">
        <f>IF('ADM-PER LINE ITEM'!K554="","",'ADM-PER LINE ITEM'!K554)</f>
        <v/>
      </c>
      <c r="H553" s="170" t="str">
        <f>IF('ADM-PER LINE ITEM'!Q554="","",'ADM-PER LINE ITEM'!Q554)</f>
        <v/>
      </c>
      <c r="I553" s="170" t="str">
        <f>IF('ADM-PER LINE ITEM'!R554="","",'ADM-PER LINE ITEM'!R554)</f>
        <v/>
      </c>
      <c r="J553" s="174" t="str">
        <f>IF(Table2[[#This Row],[Ich No]]="","",(SUMIF('STOCK OES'!B:B,Table2[[#This Row],[Ich No]],'STOCK OES'!E:E)+SUMIF('STOCK SEALING'!B:B,Table2[[#This Row],[Ich No]],'STOCK SEALING'!E:E)))</f>
        <v/>
      </c>
      <c r="K553" s="170">
        <v>0</v>
      </c>
      <c r="L553" t="str">
        <f>IFERROR(Table2[[#This Row],[REST]]-Table2[[#This Row],[Result Scan]],"")</f>
        <v/>
      </c>
      <c r="M553" t="str">
        <f>IF(Table2[[#This Row],[Balance]]="","",IF(Table2[[#This Row],[Balance]]&gt;0,"Open","close"))</f>
        <v/>
      </c>
      <c r="N553" s="174" t="str">
        <f ca="1">IF(Q553=$R$1,Table2[[#This Row],[Status]],"")</f>
        <v/>
      </c>
      <c r="Q553" s="169" t="str">
        <f ca="1">IFERROR($Q$1-Table2[[#This Row],[Delivery Date]],"")</f>
        <v/>
      </c>
      <c r="S553" t="str">
        <f>IFERROR(VLOOKUP(Table2[[#This Row],[Customer Part No]],'ICH NO'!I:M,5,0),"")</f>
        <v/>
      </c>
      <c r="T553" t="str">
        <f>IF(AND(S553="ASSY",Table2[[#This Row],[Stock]]&gt;Table2[[#This Row],[REST]]),Table2[[#This Row],[REST]],Table2[[#This Row],[Stock]])</f>
        <v/>
      </c>
    </row>
    <row r="554" spans="1:20" x14ac:dyDescent="0.3">
      <c r="A554" s="170" t="str">
        <f>IF(Table2[[#This Row],[Customer Part No]]="","",ROW()-1)</f>
        <v/>
      </c>
      <c r="B554" s="170" t="str">
        <f>IF('ADM-PER LINE ITEM'!A555="","",'ADM-PER LINE ITEM'!A555)</f>
        <v/>
      </c>
      <c r="C554" s="171" t="str">
        <f>IF('ADM-PER LINE ITEM'!G555="","",'ADM-PER LINE ITEM'!G555)</f>
        <v/>
      </c>
      <c r="D554" s="170" t="str">
        <f>IF('ADM-PER LINE ITEM'!F555="","",'ADM-PER LINE ITEM'!F555)</f>
        <v/>
      </c>
      <c r="E554" s="203" t="str">
        <f>IF('ADM-PER LINE ITEM'!E555="","",'ADM-PER LINE ITEM'!E555)</f>
        <v/>
      </c>
      <c r="F554" s="31" t="str">
        <f>IF('ADM-PER LINE ITEM'!I555="","",'ADM-PER LINE ITEM'!I555)</f>
        <v/>
      </c>
      <c r="G554" s="172" t="str">
        <f>IF('ADM-PER LINE ITEM'!K555="","",'ADM-PER LINE ITEM'!K555)</f>
        <v/>
      </c>
      <c r="H554" s="170" t="str">
        <f>IF('ADM-PER LINE ITEM'!Q555="","",'ADM-PER LINE ITEM'!Q555)</f>
        <v/>
      </c>
      <c r="I554" s="170" t="str">
        <f>IF('ADM-PER LINE ITEM'!R555="","",'ADM-PER LINE ITEM'!R555)</f>
        <v/>
      </c>
      <c r="J554" s="174" t="str">
        <f>IF(Table2[[#This Row],[Ich No]]="","",(SUMIF('STOCK OES'!B:B,Table2[[#This Row],[Ich No]],'STOCK OES'!E:E)+SUMIF('STOCK SEALING'!B:B,Table2[[#This Row],[Ich No]],'STOCK SEALING'!E:E)))</f>
        <v/>
      </c>
      <c r="K554" s="170">
        <v>0</v>
      </c>
      <c r="L554" t="str">
        <f>IFERROR(Table2[[#This Row],[REST]]-Table2[[#This Row],[Result Scan]],"")</f>
        <v/>
      </c>
      <c r="M554" t="str">
        <f>IF(Table2[[#This Row],[Balance]]="","",IF(Table2[[#This Row],[Balance]]&gt;0,"Open","close"))</f>
        <v/>
      </c>
      <c r="N554" s="174" t="str">
        <f ca="1">IF(Q554=$R$1,Table2[[#This Row],[Status]],"")</f>
        <v/>
      </c>
      <c r="Q554" s="169" t="str">
        <f ca="1">IFERROR($Q$1-Table2[[#This Row],[Delivery Date]],"")</f>
        <v/>
      </c>
      <c r="S554" t="str">
        <f>IFERROR(VLOOKUP(Table2[[#This Row],[Customer Part No]],'ICH NO'!I:M,5,0),"")</f>
        <v/>
      </c>
      <c r="T554" t="str">
        <f>IF(AND(S554="ASSY",Table2[[#This Row],[Stock]]&gt;Table2[[#This Row],[REST]]),Table2[[#This Row],[REST]],Table2[[#This Row],[Stock]])</f>
        <v/>
      </c>
    </row>
    <row r="555" spans="1:20" x14ac:dyDescent="0.3">
      <c r="A555" s="170" t="str">
        <f>IF(Table2[[#This Row],[Customer Part No]]="","",ROW()-1)</f>
        <v/>
      </c>
      <c r="B555" s="170" t="str">
        <f>IF('ADM-PER LINE ITEM'!A556="","",'ADM-PER LINE ITEM'!A556)</f>
        <v/>
      </c>
      <c r="C555" s="171" t="str">
        <f>IF('ADM-PER LINE ITEM'!G556="","",'ADM-PER LINE ITEM'!G556)</f>
        <v/>
      </c>
      <c r="D555" s="170" t="str">
        <f>IF('ADM-PER LINE ITEM'!F556="","",'ADM-PER LINE ITEM'!F556)</f>
        <v/>
      </c>
      <c r="E555" s="203" t="str">
        <f>IF('ADM-PER LINE ITEM'!E556="","",'ADM-PER LINE ITEM'!E556)</f>
        <v/>
      </c>
      <c r="F555" s="31" t="str">
        <f>IF('ADM-PER LINE ITEM'!I556="","",'ADM-PER LINE ITEM'!I556)</f>
        <v/>
      </c>
      <c r="G555" s="172" t="str">
        <f>IF('ADM-PER LINE ITEM'!K556="","",'ADM-PER LINE ITEM'!K556)</f>
        <v/>
      </c>
      <c r="H555" s="170" t="str">
        <f>IF('ADM-PER LINE ITEM'!Q556="","",'ADM-PER LINE ITEM'!Q556)</f>
        <v/>
      </c>
      <c r="I555" s="170" t="str">
        <f>IF('ADM-PER LINE ITEM'!R556="","",'ADM-PER LINE ITEM'!R556)</f>
        <v/>
      </c>
      <c r="J555" s="174" t="str">
        <f>IF(Table2[[#This Row],[Ich No]]="","",(SUMIF('STOCK OES'!B:B,Table2[[#This Row],[Ich No]],'STOCK OES'!E:E)+SUMIF('STOCK SEALING'!B:B,Table2[[#This Row],[Ich No]],'STOCK SEALING'!E:E)))</f>
        <v/>
      </c>
      <c r="K555" s="170">
        <v>0</v>
      </c>
      <c r="L555" t="str">
        <f>IFERROR(Table2[[#This Row],[REST]]-Table2[[#This Row],[Result Scan]],"")</f>
        <v/>
      </c>
      <c r="M555" t="str">
        <f>IF(Table2[[#This Row],[Balance]]="","",IF(Table2[[#This Row],[Balance]]&gt;0,"Open","close"))</f>
        <v/>
      </c>
      <c r="N555" s="174" t="str">
        <f ca="1">IF(Q555=$R$1,Table2[[#This Row],[Status]],"")</f>
        <v/>
      </c>
      <c r="Q555" s="169" t="str">
        <f ca="1">IFERROR($Q$1-Table2[[#This Row],[Delivery Date]],"")</f>
        <v/>
      </c>
      <c r="S555" t="str">
        <f>IFERROR(VLOOKUP(Table2[[#This Row],[Customer Part No]],'ICH NO'!I:M,5,0),"")</f>
        <v/>
      </c>
      <c r="T555" t="str">
        <f>IF(AND(S555="ASSY",Table2[[#This Row],[Stock]]&gt;Table2[[#This Row],[REST]]),Table2[[#This Row],[REST]],Table2[[#This Row],[Stock]])</f>
        <v/>
      </c>
    </row>
    <row r="556" spans="1:20" x14ac:dyDescent="0.3">
      <c r="A556" s="170" t="str">
        <f>IF(Table2[[#This Row],[Customer Part No]]="","",ROW()-1)</f>
        <v/>
      </c>
      <c r="B556" s="170" t="str">
        <f>IF('ADM-PER LINE ITEM'!A557="","",'ADM-PER LINE ITEM'!A557)</f>
        <v/>
      </c>
      <c r="C556" s="171" t="str">
        <f>IF('ADM-PER LINE ITEM'!G557="","",'ADM-PER LINE ITEM'!G557)</f>
        <v/>
      </c>
      <c r="D556" s="170" t="str">
        <f>IF('ADM-PER LINE ITEM'!F557="","",'ADM-PER LINE ITEM'!F557)</f>
        <v/>
      </c>
      <c r="E556" s="203" t="str">
        <f>IF('ADM-PER LINE ITEM'!E557="","",'ADM-PER LINE ITEM'!E557)</f>
        <v/>
      </c>
      <c r="F556" s="31" t="str">
        <f>IF('ADM-PER LINE ITEM'!I557="","",'ADM-PER LINE ITEM'!I557)</f>
        <v/>
      </c>
      <c r="G556" s="172" t="str">
        <f>IF('ADM-PER LINE ITEM'!K557="","",'ADM-PER LINE ITEM'!K557)</f>
        <v/>
      </c>
      <c r="H556" s="170" t="str">
        <f>IF('ADM-PER LINE ITEM'!Q557="","",'ADM-PER LINE ITEM'!Q557)</f>
        <v/>
      </c>
      <c r="I556" s="170" t="str">
        <f>IF('ADM-PER LINE ITEM'!R557="","",'ADM-PER LINE ITEM'!R557)</f>
        <v/>
      </c>
      <c r="J556" s="174" t="str">
        <f>IF(Table2[[#This Row],[Ich No]]="","",(SUMIF('STOCK OES'!B:B,Table2[[#This Row],[Ich No]],'STOCK OES'!E:E)+SUMIF('STOCK SEALING'!B:B,Table2[[#This Row],[Ich No]],'STOCK SEALING'!E:E)))</f>
        <v/>
      </c>
      <c r="K556" s="170">
        <v>0</v>
      </c>
      <c r="L556" t="str">
        <f>IFERROR(Table2[[#This Row],[REST]]-Table2[[#This Row],[Result Scan]],"")</f>
        <v/>
      </c>
      <c r="M556" t="str">
        <f>IF(Table2[[#This Row],[Balance]]="","",IF(Table2[[#This Row],[Balance]]&gt;0,"Open","close"))</f>
        <v/>
      </c>
      <c r="N556" s="174" t="str">
        <f ca="1">IF(Q556=$R$1,Table2[[#This Row],[Status]],"")</f>
        <v/>
      </c>
      <c r="Q556" s="169" t="str">
        <f ca="1">IFERROR($Q$1-Table2[[#This Row],[Delivery Date]],"")</f>
        <v/>
      </c>
      <c r="S556" t="str">
        <f>IFERROR(VLOOKUP(Table2[[#This Row],[Customer Part No]],'ICH NO'!I:M,5,0),"")</f>
        <v/>
      </c>
      <c r="T556" t="str">
        <f>IF(AND(S556="ASSY",Table2[[#This Row],[Stock]]&gt;Table2[[#This Row],[REST]]),Table2[[#This Row],[REST]],Table2[[#This Row],[Stock]])</f>
        <v/>
      </c>
    </row>
    <row r="557" spans="1:20" x14ac:dyDescent="0.3">
      <c r="A557" s="170" t="str">
        <f>IF(Table2[[#This Row],[Customer Part No]]="","",ROW()-1)</f>
        <v/>
      </c>
      <c r="B557" s="170" t="str">
        <f>IF('ADM-PER LINE ITEM'!A558="","",'ADM-PER LINE ITEM'!A558)</f>
        <v/>
      </c>
      <c r="C557" s="171" t="str">
        <f>IF('ADM-PER LINE ITEM'!G558="","",'ADM-PER LINE ITEM'!G558)</f>
        <v/>
      </c>
      <c r="D557" s="170" t="str">
        <f>IF('ADM-PER LINE ITEM'!F558="","",'ADM-PER LINE ITEM'!F558)</f>
        <v/>
      </c>
      <c r="E557" s="203" t="str">
        <f>IF('ADM-PER LINE ITEM'!E558="","",'ADM-PER LINE ITEM'!E558)</f>
        <v/>
      </c>
      <c r="F557" s="31" t="str">
        <f>IF('ADM-PER LINE ITEM'!I558="","",'ADM-PER LINE ITEM'!I558)</f>
        <v/>
      </c>
      <c r="G557" s="172" t="str">
        <f>IF('ADM-PER LINE ITEM'!K558="","",'ADM-PER LINE ITEM'!K558)</f>
        <v/>
      </c>
      <c r="H557" s="170" t="str">
        <f>IF('ADM-PER LINE ITEM'!Q558="","",'ADM-PER LINE ITEM'!Q558)</f>
        <v/>
      </c>
      <c r="I557" s="170" t="str">
        <f>IF('ADM-PER LINE ITEM'!R558="","",'ADM-PER LINE ITEM'!R558)</f>
        <v/>
      </c>
      <c r="J557" s="174" t="str">
        <f>IF(Table2[[#This Row],[Ich No]]="","",(SUMIF('STOCK OES'!B:B,Table2[[#This Row],[Ich No]],'STOCK OES'!E:E)+SUMIF('STOCK SEALING'!B:B,Table2[[#This Row],[Ich No]],'STOCK SEALING'!E:E)))</f>
        <v/>
      </c>
      <c r="K557" s="170">
        <v>0</v>
      </c>
      <c r="L557" t="str">
        <f>IFERROR(Table2[[#This Row],[REST]]-Table2[[#This Row],[Result Scan]],"")</f>
        <v/>
      </c>
      <c r="M557" t="str">
        <f>IF(Table2[[#This Row],[Balance]]="","",IF(Table2[[#This Row],[Balance]]&gt;0,"Open","close"))</f>
        <v/>
      </c>
      <c r="N557" s="174" t="str">
        <f ca="1">IF(Q557=$R$1,Table2[[#This Row],[Status]],"")</f>
        <v/>
      </c>
      <c r="Q557" s="169" t="str">
        <f ca="1">IFERROR($Q$1-Table2[[#This Row],[Delivery Date]],"")</f>
        <v/>
      </c>
      <c r="S557" t="str">
        <f>IFERROR(VLOOKUP(Table2[[#This Row],[Customer Part No]],'ICH NO'!I:M,5,0),"")</f>
        <v/>
      </c>
      <c r="T557" t="str">
        <f>IF(AND(S557="ASSY",Table2[[#This Row],[Stock]]&gt;Table2[[#This Row],[REST]]),Table2[[#This Row],[REST]],Table2[[#This Row],[Stock]])</f>
        <v/>
      </c>
    </row>
    <row r="558" spans="1:20" x14ac:dyDescent="0.3">
      <c r="A558" s="170" t="str">
        <f>IF(Table2[[#This Row],[Customer Part No]]="","",ROW()-1)</f>
        <v/>
      </c>
      <c r="B558" s="170" t="str">
        <f>IF('ADM-PER LINE ITEM'!A559="","",'ADM-PER LINE ITEM'!A559)</f>
        <v/>
      </c>
      <c r="C558" s="171" t="str">
        <f>IF('ADM-PER LINE ITEM'!G559="","",'ADM-PER LINE ITEM'!G559)</f>
        <v/>
      </c>
      <c r="D558" s="170" t="str">
        <f>IF('ADM-PER LINE ITEM'!F559="","",'ADM-PER LINE ITEM'!F559)</f>
        <v/>
      </c>
      <c r="E558" s="203" t="str">
        <f>IF('ADM-PER LINE ITEM'!E559="","",'ADM-PER LINE ITEM'!E559)</f>
        <v/>
      </c>
      <c r="F558" s="31" t="str">
        <f>IF('ADM-PER LINE ITEM'!I559="","",'ADM-PER LINE ITEM'!I559)</f>
        <v/>
      </c>
      <c r="G558" s="172" t="str">
        <f>IF('ADM-PER LINE ITEM'!K559="","",'ADM-PER LINE ITEM'!K559)</f>
        <v/>
      </c>
      <c r="H558" s="170" t="str">
        <f>IF('ADM-PER LINE ITEM'!Q559="","",'ADM-PER LINE ITEM'!Q559)</f>
        <v/>
      </c>
      <c r="I558" s="170" t="str">
        <f>IF('ADM-PER LINE ITEM'!R559="","",'ADM-PER LINE ITEM'!R559)</f>
        <v/>
      </c>
      <c r="J558" s="174" t="str">
        <f>IF(Table2[[#This Row],[Ich No]]="","",(SUMIF('STOCK OES'!B:B,Table2[[#This Row],[Ich No]],'STOCK OES'!E:E)+SUMIF('STOCK SEALING'!B:B,Table2[[#This Row],[Ich No]],'STOCK SEALING'!E:E)))</f>
        <v/>
      </c>
      <c r="K558" s="170">
        <v>0</v>
      </c>
      <c r="L558" t="str">
        <f>IFERROR(Table2[[#This Row],[REST]]-Table2[[#This Row],[Result Scan]],"")</f>
        <v/>
      </c>
      <c r="M558" t="str">
        <f>IF(Table2[[#This Row],[Balance]]="","",IF(Table2[[#This Row],[Balance]]&gt;0,"Open","close"))</f>
        <v/>
      </c>
      <c r="N558" s="174" t="str">
        <f ca="1">IF(Q558=$R$1,Table2[[#This Row],[Status]],"")</f>
        <v/>
      </c>
      <c r="Q558" s="169" t="str">
        <f ca="1">IFERROR($Q$1-Table2[[#This Row],[Delivery Date]],"")</f>
        <v/>
      </c>
      <c r="S558" t="str">
        <f>IFERROR(VLOOKUP(Table2[[#This Row],[Customer Part No]],'ICH NO'!I:M,5,0),"")</f>
        <v/>
      </c>
      <c r="T558" t="str">
        <f>IF(AND(S558="ASSY",Table2[[#This Row],[Stock]]&gt;Table2[[#This Row],[REST]]),Table2[[#This Row],[REST]],Table2[[#This Row],[Stock]])</f>
        <v/>
      </c>
    </row>
    <row r="559" spans="1:20" x14ac:dyDescent="0.3">
      <c r="A559" s="170" t="str">
        <f>IF(Table2[[#This Row],[Customer Part No]]="","",ROW()-1)</f>
        <v/>
      </c>
      <c r="B559" s="170" t="str">
        <f>IF('ADM-PER LINE ITEM'!A560="","",'ADM-PER LINE ITEM'!A560)</f>
        <v/>
      </c>
      <c r="C559" s="171" t="str">
        <f>IF('ADM-PER LINE ITEM'!G560="","",'ADM-PER LINE ITEM'!G560)</f>
        <v/>
      </c>
      <c r="D559" s="170" t="str">
        <f>IF('ADM-PER LINE ITEM'!F560="","",'ADM-PER LINE ITEM'!F560)</f>
        <v/>
      </c>
      <c r="E559" s="203" t="str">
        <f>IF('ADM-PER LINE ITEM'!E560="","",'ADM-PER LINE ITEM'!E560)</f>
        <v/>
      </c>
      <c r="F559" s="31" t="str">
        <f>IF('ADM-PER LINE ITEM'!I560="","",'ADM-PER LINE ITEM'!I560)</f>
        <v/>
      </c>
      <c r="G559" s="172" t="str">
        <f>IF('ADM-PER LINE ITEM'!K560="","",'ADM-PER LINE ITEM'!K560)</f>
        <v/>
      </c>
      <c r="H559" s="170" t="str">
        <f>IF('ADM-PER LINE ITEM'!Q560="","",'ADM-PER LINE ITEM'!Q560)</f>
        <v/>
      </c>
      <c r="I559" s="170" t="str">
        <f>IF('ADM-PER LINE ITEM'!R560="","",'ADM-PER LINE ITEM'!R560)</f>
        <v/>
      </c>
      <c r="J559" s="174" t="str">
        <f>IF(Table2[[#This Row],[Ich No]]="","",(SUMIF('STOCK OES'!B:B,Table2[[#This Row],[Ich No]],'STOCK OES'!E:E)+SUMIF('STOCK SEALING'!B:B,Table2[[#This Row],[Ich No]],'STOCK SEALING'!E:E)))</f>
        <v/>
      </c>
      <c r="K559" s="170">
        <v>0</v>
      </c>
      <c r="L559" t="str">
        <f>IFERROR(Table2[[#This Row],[REST]]-Table2[[#This Row],[Result Scan]],"")</f>
        <v/>
      </c>
      <c r="M559" t="str">
        <f>IF(Table2[[#This Row],[Balance]]="","",IF(Table2[[#This Row],[Balance]]&gt;0,"Open","close"))</f>
        <v/>
      </c>
      <c r="N559" s="174" t="str">
        <f ca="1">IF(Q559=$R$1,Table2[[#This Row],[Status]],"")</f>
        <v/>
      </c>
      <c r="Q559" s="169" t="str">
        <f ca="1">IFERROR($Q$1-Table2[[#This Row],[Delivery Date]],"")</f>
        <v/>
      </c>
      <c r="S559" t="str">
        <f>IFERROR(VLOOKUP(Table2[[#This Row],[Customer Part No]],'ICH NO'!I:M,5,0),"")</f>
        <v/>
      </c>
      <c r="T559" t="str">
        <f>IF(AND(S559="ASSY",Table2[[#This Row],[Stock]]&gt;Table2[[#This Row],[REST]]),Table2[[#This Row],[REST]],Table2[[#This Row],[Stock]])</f>
        <v/>
      </c>
    </row>
    <row r="560" spans="1:20" x14ac:dyDescent="0.3">
      <c r="A560" s="170" t="str">
        <f>IF(Table2[[#This Row],[Customer Part No]]="","",ROW()-1)</f>
        <v/>
      </c>
      <c r="B560" s="170" t="str">
        <f>IF('ADM-PER LINE ITEM'!A561="","",'ADM-PER LINE ITEM'!A561)</f>
        <v/>
      </c>
      <c r="C560" s="171" t="str">
        <f>IF('ADM-PER LINE ITEM'!G561="","",'ADM-PER LINE ITEM'!G561)</f>
        <v/>
      </c>
      <c r="D560" s="170" t="str">
        <f>IF('ADM-PER LINE ITEM'!F561="","",'ADM-PER LINE ITEM'!F561)</f>
        <v/>
      </c>
      <c r="E560" s="203" t="str">
        <f>IF('ADM-PER LINE ITEM'!E561="","",'ADM-PER LINE ITEM'!E561)</f>
        <v/>
      </c>
      <c r="F560" s="31" t="str">
        <f>IF('ADM-PER LINE ITEM'!I561="","",'ADM-PER LINE ITEM'!I561)</f>
        <v/>
      </c>
      <c r="G560" s="172" t="str">
        <f>IF('ADM-PER LINE ITEM'!K561="","",'ADM-PER LINE ITEM'!K561)</f>
        <v/>
      </c>
      <c r="H560" s="170" t="str">
        <f>IF('ADM-PER LINE ITEM'!Q561="","",'ADM-PER LINE ITEM'!Q561)</f>
        <v/>
      </c>
      <c r="I560" s="170" t="str">
        <f>IF('ADM-PER LINE ITEM'!R561="","",'ADM-PER LINE ITEM'!R561)</f>
        <v/>
      </c>
      <c r="J560" s="174" t="str">
        <f>IF(Table2[[#This Row],[Ich No]]="","",(SUMIF('STOCK OES'!B:B,Table2[[#This Row],[Ich No]],'STOCK OES'!E:E)+SUMIF('STOCK SEALING'!B:B,Table2[[#This Row],[Ich No]],'STOCK SEALING'!E:E)))</f>
        <v/>
      </c>
      <c r="K560" s="170">
        <v>0</v>
      </c>
      <c r="L560" t="str">
        <f>IFERROR(Table2[[#This Row],[REST]]-Table2[[#This Row],[Result Scan]],"")</f>
        <v/>
      </c>
      <c r="M560" t="str">
        <f>IF(Table2[[#This Row],[Balance]]="","",IF(Table2[[#This Row],[Balance]]&gt;0,"Open","close"))</f>
        <v/>
      </c>
      <c r="N560" s="174" t="str">
        <f ca="1">IF(Q560=$R$1,Table2[[#This Row],[Status]],"")</f>
        <v/>
      </c>
      <c r="Q560" s="169" t="str">
        <f ca="1">IFERROR($Q$1-Table2[[#This Row],[Delivery Date]],"")</f>
        <v/>
      </c>
      <c r="S560" t="str">
        <f>IFERROR(VLOOKUP(Table2[[#This Row],[Customer Part No]],'ICH NO'!I:M,5,0),"")</f>
        <v/>
      </c>
      <c r="T560" t="str">
        <f>IF(AND(S560="ASSY",Table2[[#This Row],[Stock]]&gt;Table2[[#This Row],[REST]]),Table2[[#This Row],[REST]],Table2[[#This Row],[Stock]])</f>
        <v/>
      </c>
    </row>
    <row r="561" spans="1:20" x14ac:dyDescent="0.3">
      <c r="A561" s="170" t="str">
        <f>IF(Table2[[#This Row],[Customer Part No]]="","",ROW()-1)</f>
        <v/>
      </c>
      <c r="B561" s="170" t="str">
        <f>IF('ADM-PER LINE ITEM'!A562="","",'ADM-PER LINE ITEM'!A562)</f>
        <v/>
      </c>
      <c r="C561" s="171" t="str">
        <f>IF('ADM-PER LINE ITEM'!G562="","",'ADM-PER LINE ITEM'!G562)</f>
        <v/>
      </c>
      <c r="D561" s="170" t="str">
        <f>IF('ADM-PER LINE ITEM'!F562="","",'ADM-PER LINE ITEM'!F562)</f>
        <v/>
      </c>
      <c r="E561" s="203" t="str">
        <f>IF('ADM-PER LINE ITEM'!E562="","",'ADM-PER LINE ITEM'!E562)</f>
        <v/>
      </c>
      <c r="F561" s="31" t="str">
        <f>IF('ADM-PER LINE ITEM'!I562="","",'ADM-PER LINE ITEM'!I562)</f>
        <v/>
      </c>
      <c r="G561" s="172" t="str">
        <f>IF('ADM-PER LINE ITEM'!K562="","",'ADM-PER LINE ITEM'!K562)</f>
        <v/>
      </c>
      <c r="H561" s="170" t="str">
        <f>IF('ADM-PER LINE ITEM'!Q562="","",'ADM-PER LINE ITEM'!Q562)</f>
        <v/>
      </c>
      <c r="I561" s="170" t="str">
        <f>IF('ADM-PER LINE ITEM'!R562="","",'ADM-PER LINE ITEM'!R562)</f>
        <v/>
      </c>
      <c r="J561" s="174" t="str">
        <f>IF(Table2[[#This Row],[Ich No]]="","",(SUMIF('STOCK OES'!B:B,Table2[[#This Row],[Ich No]],'STOCK OES'!E:E)+SUMIF('STOCK SEALING'!B:B,Table2[[#This Row],[Ich No]],'STOCK SEALING'!E:E)))</f>
        <v/>
      </c>
      <c r="K561" s="170">
        <v>0</v>
      </c>
      <c r="L561" t="str">
        <f>IFERROR(Table2[[#This Row],[REST]]-Table2[[#This Row],[Result Scan]],"")</f>
        <v/>
      </c>
      <c r="M561" t="str">
        <f>IF(Table2[[#This Row],[Balance]]="","",IF(Table2[[#This Row],[Balance]]&gt;0,"Open","close"))</f>
        <v/>
      </c>
      <c r="N561" s="174" t="str">
        <f ca="1">IF(Q561=$R$1,Table2[[#This Row],[Status]],"")</f>
        <v/>
      </c>
      <c r="Q561" s="169" t="str">
        <f ca="1">IFERROR($Q$1-Table2[[#This Row],[Delivery Date]],"")</f>
        <v/>
      </c>
      <c r="S561" t="str">
        <f>IFERROR(VLOOKUP(Table2[[#This Row],[Customer Part No]],'ICH NO'!I:M,5,0),"")</f>
        <v/>
      </c>
      <c r="T561" t="str">
        <f>IF(AND(S561="ASSY",Table2[[#This Row],[Stock]]&gt;Table2[[#This Row],[REST]]),Table2[[#This Row],[REST]],Table2[[#This Row],[Stock]])</f>
        <v/>
      </c>
    </row>
    <row r="562" spans="1:20" x14ac:dyDescent="0.3">
      <c r="A562" s="170" t="str">
        <f>IF(Table2[[#This Row],[Customer Part No]]="","",ROW()-1)</f>
        <v/>
      </c>
      <c r="B562" s="170" t="str">
        <f>IF('ADM-PER LINE ITEM'!A563="","",'ADM-PER LINE ITEM'!A563)</f>
        <v/>
      </c>
      <c r="C562" s="171" t="str">
        <f>IF('ADM-PER LINE ITEM'!G563="","",'ADM-PER LINE ITEM'!G563)</f>
        <v/>
      </c>
      <c r="D562" s="170" t="str">
        <f>IF('ADM-PER LINE ITEM'!F563="","",'ADM-PER LINE ITEM'!F563)</f>
        <v/>
      </c>
      <c r="E562" s="203" t="str">
        <f>IF('ADM-PER LINE ITEM'!E563="","",'ADM-PER LINE ITEM'!E563)</f>
        <v/>
      </c>
      <c r="F562" s="31" t="str">
        <f>IF('ADM-PER LINE ITEM'!I563="","",'ADM-PER LINE ITEM'!I563)</f>
        <v/>
      </c>
      <c r="G562" s="172" t="str">
        <f>IF('ADM-PER LINE ITEM'!K563="","",'ADM-PER LINE ITEM'!K563)</f>
        <v/>
      </c>
      <c r="H562" s="170" t="str">
        <f>IF('ADM-PER LINE ITEM'!Q563="","",'ADM-PER LINE ITEM'!Q563)</f>
        <v/>
      </c>
      <c r="I562" s="170" t="str">
        <f>IF('ADM-PER LINE ITEM'!R563="","",'ADM-PER LINE ITEM'!R563)</f>
        <v/>
      </c>
      <c r="J562" s="174" t="str">
        <f>IF(Table2[[#This Row],[Ich No]]="","",(SUMIF('STOCK OES'!B:B,Table2[[#This Row],[Ich No]],'STOCK OES'!E:E)+SUMIF('STOCK SEALING'!B:B,Table2[[#This Row],[Ich No]],'STOCK SEALING'!E:E)))</f>
        <v/>
      </c>
      <c r="K562" s="170">
        <v>0</v>
      </c>
      <c r="L562" t="str">
        <f>IFERROR(Table2[[#This Row],[REST]]-Table2[[#This Row],[Result Scan]],"")</f>
        <v/>
      </c>
      <c r="M562" t="str">
        <f>IF(Table2[[#This Row],[Balance]]="","",IF(Table2[[#This Row],[Balance]]&gt;0,"Open","close"))</f>
        <v/>
      </c>
      <c r="N562" s="174" t="str">
        <f ca="1">IF(Q562=$R$1,Table2[[#This Row],[Status]],"")</f>
        <v/>
      </c>
      <c r="Q562" s="169" t="str">
        <f ca="1">IFERROR($Q$1-Table2[[#This Row],[Delivery Date]],"")</f>
        <v/>
      </c>
      <c r="S562" t="str">
        <f>IFERROR(VLOOKUP(Table2[[#This Row],[Customer Part No]],'ICH NO'!I:M,5,0),"")</f>
        <v/>
      </c>
      <c r="T562" t="str">
        <f>IF(AND(S562="ASSY",Table2[[#This Row],[Stock]]&gt;Table2[[#This Row],[REST]]),Table2[[#This Row],[REST]],Table2[[#This Row],[Stock]])</f>
        <v/>
      </c>
    </row>
    <row r="563" spans="1:20" x14ac:dyDescent="0.3">
      <c r="A563" s="170" t="str">
        <f>IF(Table2[[#This Row],[Customer Part No]]="","",ROW()-1)</f>
        <v/>
      </c>
      <c r="B563" s="170" t="str">
        <f>IF('ADM-PER LINE ITEM'!A564="","",'ADM-PER LINE ITEM'!A564)</f>
        <v/>
      </c>
      <c r="C563" s="171" t="str">
        <f>IF('ADM-PER LINE ITEM'!G564="","",'ADM-PER LINE ITEM'!G564)</f>
        <v/>
      </c>
      <c r="D563" s="170" t="str">
        <f>IF('ADM-PER LINE ITEM'!F564="","",'ADM-PER LINE ITEM'!F564)</f>
        <v/>
      </c>
      <c r="E563" s="203" t="str">
        <f>IF('ADM-PER LINE ITEM'!E564="","",'ADM-PER LINE ITEM'!E564)</f>
        <v/>
      </c>
      <c r="F563" s="31" t="str">
        <f>IF('ADM-PER LINE ITEM'!I564="","",'ADM-PER LINE ITEM'!I564)</f>
        <v/>
      </c>
      <c r="G563" s="172" t="str">
        <f>IF('ADM-PER LINE ITEM'!K564="","",'ADM-PER LINE ITEM'!K564)</f>
        <v/>
      </c>
      <c r="H563" s="170" t="str">
        <f>IF('ADM-PER LINE ITEM'!Q564="","",'ADM-PER LINE ITEM'!Q564)</f>
        <v/>
      </c>
      <c r="I563" s="170" t="str">
        <f>IF('ADM-PER LINE ITEM'!R564="","",'ADM-PER LINE ITEM'!R564)</f>
        <v/>
      </c>
      <c r="J563" s="174" t="str">
        <f>IF(Table2[[#This Row],[Ich No]]="","",(SUMIF('STOCK OES'!B:B,Table2[[#This Row],[Ich No]],'STOCK OES'!E:E)+SUMIF('STOCK SEALING'!B:B,Table2[[#This Row],[Ich No]],'STOCK SEALING'!E:E)))</f>
        <v/>
      </c>
      <c r="K563" s="170">
        <v>0</v>
      </c>
      <c r="L563" t="str">
        <f>IFERROR(Table2[[#This Row],[REST]]-Table2[[#This Row],[Result Scan]],"")</f>
        <v/>
      </c>
      <c r="M563" t="str">
        <f>IF(Table2[[#This Row],[Balance]]="","",IF(Table2[[#This Row],[Balance]]&gt;0,"Open","close"))</f>
        <v/>
      </c>
      <c r="N563" s="174" t="str">
        <f ca="1">IF(Q563=$R$1,Table2[[#This Row],[Status]],"")</f>
        <v/>
      </c>
      <c r="Q563" s="169" t="str">
        <f ca="1">IFERROR($Q$1-Table2[[#This Row],[Delivery Date]],"")</f>
        <v/>
      </c>
      <c r="S563" t="str">
        <f>IFERROR(VLOOKUP(Table2[[#This Row],[Customer Part No]],'ICH NO'!I:M,5,0),"")</f>
        <v/>
      </c>
      <c r="T563" t="str">
        <f>IF(AND(S563="ASSY",Table2[[#This Row],[Stock]]&gt;Table2[[#This Row],[REST]]),Table2[[#This Row],[REST]],Table2[[#This Row],[Stock]])</f>
        <v/>
      </c>
    </row>
    <row r="564" spans="1:20" x14ac:dyDescent="0.3">
      <c r="A564" s="170" t="str">
        <f>IF(Table2[[#This Row],[Customer Part No]]="","",ROW()-1)</f>
        <v/>
      </c>
      <c r="B564" s="170" t="str">
        <f>IF('ADM-PER LINE ITEM'!A565="","",'ADM-PER LINE ITEM'!A565)</f>
        <v/>
      </c>
      <c r="C564" s="171" t="str">
        <f>IF('ADM-PER LINE ITEM'!G565="","",'ADM-PER LINE ITEM'!G565)</f>
        <v/>
      </c>
      <c r="D564" s="170" t="str">
        <f>IF('ADM-PER LINE ITEM'!F565="","",'ADM-PER LINE ITEM'!F565)</f>
        <v/>
      </c>
      <c r="E564" s="203" t="str">
        <f>IF('ADM-PER LINE ITEM'!E565="","",'ADM-PER LINE ITEM'!E565)</f>
        <v/>
      </c>
      <c r="F564" s="31" t="str">
        <f>IF('ADM-PER LINE ITEM'!I565="","",'ADM-PER LINE ITEM'!I565)</f>
        <v/>
      </c>
      <c r="G564" s="172" t="str">
        <f>IF('ADM-PER LINE ITEM'!K565="","",'ADM-PER LINE ITEM'!K565)</f>
        <v/>
      </c>
      <c r="H564" s="170" t="str">
        <f>IF('ADM-PER LINE ITEM'!Q565="","",'ADM-PER LINE ITEM'!Q565)</f>
        <v/>
      </c>
      <c r="I564" s="170" t="str">
        <f>IF('ADM-PER LINE ITEM'!R565="","",'ADM-PER LINE ITEM'!R565)</f>
        <v/>
      </c>
      <c r="J564" s="174" t="str">
        <f>IF(Table2[[#This Row],[Ich No]]="","",(SUMIF('STOCK OES'!B:B,Table2[[#This Row],[Ich No]],'STOCK OES'!E:E)+SUMIF('STOCK SEALING'!B:B,Table2[[#This Row],[Ich No]],'STOCK SEALING'!E:E)))</f>
        <v/>
      </c>
      <c r="K564" s="170">
        <v>0</v>
      </c>
      <c r="L564" t="str">
        <f>IFERROR(Table2[[#This Row],[REST]]-Table2[[#This Row],[Result Scan]],"")</f>
        <v/>
      </c>
      <c r="M564" t="str">
        <f>IF(Table2[[#This Row],[Balance]]="","",IF(Table2[[#This Row],[Balance]]&gt;0,"Open","close"))</f>
        <v/>
      </c>
      <c r="N564" s="174" t="str">
        <f ca="1">IF(Q564=$R$1,Table2[[#This Row],[Status]],"")</f>
        <v/>
      </c>
      <c r="Q564" s="169" t="str">
        <f ca="1">IFERROR($Q$1-Table2[[#This Row],[Delivery Date]],"")</f>
        <v/>
      </c>
      <c r="S564" t="str">
        <f>IFERROR(VLOOKUP(Table2[[#This Row],[Customer Part No]],'ICH NO'!I:M,5,0),"")</f>
        <v/>
      </c>
      <c r="T564" t="str">
        <f>IF(AND(S564="ASSY",Table2[[#This Row],[Stock]]&gt;Table2[[#This Row],[REST]]),Table2[[#This Row],[REST]],Table2[[#This Row],[Stock]])</f>
        <v/>
      </c>
    </row>
    <row r="565" spans="1:20" x14ac:dyDescent="0.3">
      <c r="A565" s="170" t="str">
        <f>IF(Table2[[#This Row],[Customer Part No]]="","",ROW()-1)</f>
        <v/>
      </c>
      <c r="B565" s="170" t="str">
        <f>IF('ADM-PER LINE ITEM'!A566="","",'ADM-PER LINE ITEM'!A566)</f>
        <v/>
      </c>
      <c r="C565" s="171" t="str">
        <f>IF('ADM-PER LINE ITEM'!G566="","",'ADM-PER LINE ITEM'!G566)</f>
        <v/>
      </c>
      <c r="D565" s="170" t="str">
        <f>IF('ADM-PER LINE ITEM'!F566="","",'ADM-PER LINE ITEM'!F566)</f>
        <v/>
      </c>
      <c r="E565" s="203" t="str">
        <f>IF('ADM-PER LINE ITEM'!E566="","",'ADM-PER LINE ITEM'!E566)</f>
        <v/>
      </c>
      <c r="F565" s="31" t="str">
        <f>IF('ADM-PER LINE ITEM'!I566="","",'ADM-PER LINE ITEM'!I566)</f>
        <v/>
      </c>
      <c r="G565" s="172" t="str">
        <f>IF('ADM-PER LINE ITEM'!K566="","",'ADM-PER LINE ITEM'!K566)</f>
        <v/>
      </c>
      <c r="H565" s="170" t="str">
        <f>IF('ADM-PER LINE ITEM'!Q566="","",'ADM-PER LINE ITEM'!Q566)</f>
        <v/>
      </c>
      <c r="I565" s="170" t="str">
        <f>IF('ADM-PER LINE ITEM'!R566="","",'ADM-PER LINE ITEM'!R566)</f>
        <v/>
      </c>
      <c r="J565" s="174" t="str">
        <f>IF(Table2[[#This Row],[Ich No]]="","",(SUMIF('STOCK OES'!B:B,Table2[[#This Row],[Ich No]],'STOCK OES'!E:E)+SUMIF('STOCK SEALING'!B:B,Table2[[#This Row],[Ich No]],'STOCK SEALING'!E:E)))</f>
        <v/>
      </c>
      <c r="K565" s="170">
        <v>0</v>
      </c>
      <c r="L565" t="str">
        <f>IFERROR(Table2[[#This Row],[REST]]-Table2[[#This Row],[Result Scan]],"")</f>
        <v/>
      </c>
      <c r="M565" t="str">
        <f>IF(Table2[[#This Row],[Balance]]="","",IF(Table2[[#This Row],[Balance]]&gt;0,"Open","close"))</f>
        <v/>
      </c>
      <c r="N565" s="174" t="str">
        <f ca="1">IF(Q565=$R$1,Table2[[#This Row],[Status]],"")</f>
        <v/>
      </c>
      <c r="Q565" s="169" t="str">
        <f ca="1">IFERROR($Q$1-Table2[[#This Row],[Delivery Date]],"")</f>
        <v/>
      </c>
      <c r="S565" t="str">
        <f>IFERROR(VLOOKUP(Table2[[#This Row],[Customer Part No]],'ICH NO'!I:M,5,0),"")</f>
        <v/>
      </c>
      <c r="T565" t="str">
        <f>IF(AND(S565="ASSY",Table2[[#This Row],[Stock]]&gt;Table2[[#This Row],[REST]]),Table2[[#This Row],[REST]],Table2[[#This Row],[Stock]])</f>
        <v/>
      </c>
    </row>
    <row r="566" spans="1:20" x14ac:dyDescent="0.3">
      <c r="A566" s="170" t="str">
        <f>IF(Table2[[#This Row],[Customer Part No]]="","",ROW()-1)</f>
        <v/>
      </c>
      <c r="B566" s="170" t="str">
        <f>IF('ADM-PER LINE ITEM'!A567="","",'ADM-PER LINE ITEM'!A567)</f>
        <v/>
      </c>
      <c r="C566" s="171" t="str">
        <f>IF('ADM-PER LINE ITEM'!G567="","",'ADM-PER LINE ITEM'!G567)</f>
        <v/>
      </c>
      <c r="D566" s="170" t="str">
        <f>IF('ADM-PER LINE ITEM'!F567="","",'ADM-PER LINE ITEM'!F567)</f>
        <v/>
      </c>
      <c r="E566" s="203" t="str">
        <f>IF('ADM-PER LINE ITEM'!E567="","",'ADM-PER LINE ITEM'!E567)</f>
        <v/>
      </c>
      <c r="F566" s="31" t="str">
        <f>IF('ADM-PER LINE ITEM'!I567="","",'ADM-PER LINE ITEM'!I567)</f>
        <v/>
      </c>
      <c r="G566" s="172" t="str">
        <f>IF('ADM-PER LINE ITEM'!K567="","",'ADM-PER LINE ITEM'!K567)</f>
        <v/>
      </c>
      <c r="H566" s="170" t="str">
        <f>IF('ADM-PER LINE ITEM'!Q567="","",'ADM-PER LINE ITEM'!Q567)</f>
        <v/>
      </c>
      <c r="I566" s="170" t="str">
        <f>IF('ADM-PER LINE ITEM'!R567="","",'ADM-PER LINE ITEM'!R567)</f>
        <v/>
      </c>
      <c r="J566" s="174" t="str">
        <f>IF(Table2[[#This Row],[Ich No]]="","",(SUMIF('STOCK OES'!B:B,Table2[[#This Row],[Ich No]],'STOCK OES'!E:E)+SUMIF('STOCK SEALING'!B:B,Table2[[#This Row],[Ich No]],'STOCK SEALING'!E:E)))</f>
        <v/>
      </c>
      <c r="K566" s="170">
        <v>0</v>
      </c>
      <c r="L566" t="str">
        <f>IFERROR(Table2[[#This Row],[REST]]-Table2[[#This Row],[Result Scan]],"")</f>
        <v/>
      </c>
      <c r="M566" t="str">
        <f>IF(Table2[[#This Row],[Balance]]="","",IF(Table2[[#This Row],[Balance]]&gt;0,"Open","close"))</f>
        <v/>
      </c>
      <c r="N566" s="174" t="str">
        <f ca="1">IF(Q566=$R$1,Table2[[#This Row],[Status]],"")</f>
        <v/>
      </c>
      <c r="Q566" s="169" t="str">
        <f ca="1">IFERROR($Q$1-Table2[[#This Row],[Delivery Date]],"")</f>
        <v/>
      </c>
      <c r="S566" t="str">
        <f>IFERROR(VLOOKUP(Table2[[#This Row],[Customer Part No]],'ICH NO'!I:M,5,0),"")</f>
        <v/>
      </c>
      <c r="T566" t="str">
        <f>IF(AND(S566="ASSY",Table2[[#This Row],[Stock]]&gt;Table2[[#This Row],[REST]]),Table2[[#This Row],[REST]],Table2[[#This Row],[Stock]])</f>
        <v/>
      </c>
    </row>
    <row r="567" spans="1:20" x14ac:dyDescent="0.3">
      <c r="A567" s="170" t="str">
        <f>IF(Table2[[#This Row],[Customer Part No]]="","",ROW()-1)</f>
        <v/>
      </c>
      <c r="B567" s="170" t="str">
        <f>IF('ADM-PER LINE ITEM'!A568="","",'ADM-PER LINE ITEM'!A568)</f>
        <v/>
      </c>
      <c r="C567" s="171" t="str">
        <f>IF('ADM-PER LINE ITEM'!G568="","",'ADM-PER LINE ITEM'!G568)</f>
        <v/>
      </c>
      <c r="D567" s="170" t="str">
        <f>IF('ADM-PER LINE ITEM'!F568="","",'ADM-PER LINE ITEM'!F568)</f>
        <v/>
      </c>
      <c r="E567" s="203" t="str">
        <f>IF('ADM-PER LINE ITEM'!E568="","",'ADM-PER LINE ITEM'!E568)</f>
        <v/>
      </c>
      <c r="F567" s="31" t="str">
        <f>IF('ADM-PER LINE ITEM'!I568="","",'ADM-PER LINE ITEM'!I568)</f>
        <v/>
      </c>
      <c r="G567" s="172" t="str">
        <f>IF('ADM-PER LINE ITEM'!K568="","",'ADM-PER LINE ITEM'!K568)</f>
        <v/>
      </c>
      <c r="H567" s="170" t="str">
        <f>IF('ADM-PER LINE ITEM'!Q568="","",'ADM-PER LINE ITEM'!Q568)</f>
        <v/>
      </c>
      <c r="I567" s="170" t="str">
        <f>IF('ADM-PER LINE ITEM'!R568="","",'ADM-PER LINE ITEM'!R568)</f>
        <v/>
      </c>
      <c r="J567" s="174" t="str">
        <f>IF(Table2[[#This Row],[Ich No]]="","",(SUMIF('STOCK OES'!B:B,Table2[[#This Row],[Ich No]],'STOCK OES'!E:E)+SUMIF('STOCK SEALING'!B:B,Table2[[#This Row],[Ich No]],'STOCK SEALING'!E:E)))</f>
        <v/>
      </c>
      <c r="K567" s="170">
        <v>0</v>
      </c>
      <c r="L567" t="str">
        <f>IFERROR(Table2[[#This Row],[REST]]-Table2[[#This Row],[Result Scan]],"")</f>
        <v/>
      </c>
      <c r="M567" t="str">
        <f>IF(Table2[[#This Row],[Balance]]="","",IF(Table2[[#This Row],[Balance]]&gt;0,"Open","close"))</f>
        <v/>
      </c>
      <c r="N567" s="174" t="str">
        <f ca="1">IF(Q567=$R$1,Table2[[#This Row],[Status]],"")</f>
        <v/>
      </c>
      <c r="Q567" s="169" t="str">
        <f ca="1">IFERROR($Q$1-Table2[[#This Row],[Delivery Date]],"")</f>
        <v/>
      </c>
      <c r="S567" t="str">
        <f>IFERROR(VLOOKUP(Table2[[#This Row],[Customer Part No]],'ICH NO'!I:M,5,0),"")</f>
        <v/>
      </c>
      <c r="T567" t="str">
        <f>IF(AND(S567="ASSY",Table2[[#This Row],[Stock]]&gt;Table2[[#This Row],[REST]]),Table2[[#This Row],[REST]],Table2[[#This Row],[Stock]])</f>
        <v/>
      </c>
    </row>
    <row r="568" spans="1:20" x14ac:dyDescent="0.3">
      <c r="A568" s="170" t="str">
        <f>IF(Table2[[#This Row],[Customer Part No]]="","",ROW()-1)</f>
        <v/>
      </c>
      <c r="B568" s="170" t="str">
        <f>IF('ADM-PER LINE ITEM'!A569="","",'ADM-PER LINE ITEM'!A569)</f>
        <v/>
      </c>
      <c r="C568" s="171" t="str">
        <f>IF('ADM-PER LINE ITEM'!G569="","",'ADM-PER LINE ITEM'!G569)</f>
        <v/>
      </c>
      <c r="D568" s="170" t="str">
        <f>IF('ADM-PER LINE ITEM'!F569="","",'ADM-PER LINE ITEM'!F569)</f>
        <v/>
      </c>
      <c r="E568" s="203" t="str">
        <f>IF('ADM-PER LINE ITEM'!E569="","",'ADM-PER LINE ITEM'!E569)</f>
        <v/>
      </c>
      <c r="F568" s="31" t="str">
        <f>IF('ADM-PER LINE ITEM'!I569="","",'ADM-PER LINE ITEM'!I569)</f>
        <v/>
      </c>
      <c r="G568" s="172" t="str">
        <f>IF('ADM-PER LINE ITEM'!K569="","",'ADM-PER LINE ITEM'!K569)</f>
        <v/>
      </c>
      <c r="H568" s="170" t="str">
        <f>IF('ADM-PER LINE ITEM'!Q569="","",'ADM-PER LINE ITEM'!Q569)</f>
        <v/>
      </c>
      <c r="I568" s="170" t="str">
        <f>IF('ADM-PER LINE ITEM'!R569="","",'ADM-PER LINE ITEM'!R569)</f>
        <v/>
      </c>
      <c r="J568" s="174" t="str">
        <f>IF(Table2[[#This Row],[Ich No]]="","",(SUMIF('STOCK OES'!B:B,Table2[[#This Row],[Ich No]],'STOCK OES'!E:E)+SUMIF('STOCK SEALING'!B:B,Table2[[#This Row],[Ich No]],'STOCK SEALING'!E:E)))</f>
        <v/>
      </c>
      <c r="K568" s="170">
        <v>0</v>
      </c>
      <c r="L568" t="str">
        <f>IFERROR(Table2[[#This Row],[REST]]-Table2[[#This Row],[Result Scan]],"")</f>
        <v/>
      </c>
      <c r="M568" t="str">
        <f>IF(Table2[[#This Row],[Balance]]="","",IF(Table2[[#This Row],[Balance]]&gt;0,"Open","close"))</f>
        <v/>
      </c>
      <c r="N568" s="174" t="str">
        <f ca="1">IF(Q568=$R$1,Table2[[#This Row],[Status]],"")</f>
        <v/>
      </c>
      <c r="Q568" s="169" t="str">
        <f ca="1">IFERROR($Q$1-Table2[[#This Row],[Delivery Date]],"")</f>
        <v/>
      </c>
      <c r="S568" t="str">
        <f>IFERROR(VLOOKUP(Table2[[#This Row],[Customer Part No]],'ICH NO'!I:M,5,0),"")</f>
        <v/>
      </c>
      <c r="T568" t="str">
        <f>IF(AND(S568="ASSY",Table2[[#This Row],[Stock]]&gt;Table2[[#This Row],[REST]]),Table2[[#This Row],[REST]],Table2[[#This Row],[Stock]])</f>
        <v/>
      </c>
    </row>
    <row r="569" spans="1:20" x14ac:dyDescent="0.3">
      <c r="A569" s="170" t="str">
        <f>IF(Table2[[#This Row],[Customer Part No]]="","",ROW()-1)</f>
        <v/>
      </c>
      <c r="B569" s="170" t="str">
        <f>IF('ADM-PER LINE ITEM'!A570="","",'ADM-PER LINE ITEM'!A570)</f>
        <v/>
      </c>
      <c r="C569" s="171" t="str">
        <f>IF('ADM-PER LINE ITEM'!G570="","",'ADM-PER LINE ITEM'!G570)</f>
        <v/>
      </c>
      <c r="D569" s="170" t="str">
        <f>IF('ADM-PER LINE ITEM'!F570="","",'ADM-PER LINE ITEM'!F570)</f>
        <v/>
      </c>
      <c r="E569" s="203" t="str">
        <f>IF('ADM-PER LINE ITEM'!E570="","",'ADM-PER LINE ITEM'!E570)</f>
        <v/>
      </c>
      <c r="F569" s="31" t="str">
        <f>IF('ADM-PER LINE ITEM'!I570="","",'ADM-PER LINE ITEM'!I570)</f>
        <v/>
      </c>
      <c r="G569" s="172" t="str">
        <f>IF('ADM-PER LINE ITEM'!K570="","",'ADM-PER LINE ITEM'!K570)</f>
        <v/>
      </c>
      <c r="H569" s="170" t="str">
        <f>IF('ADM-PER LINE ITEM'!Q570="","",'ADM-PER LINE ITEM'!Q570)</f>
        <v/>
      </c>
      <c r="I569" s="170" t="str">
        <f>IF('ADM-PER LINE ITEM'!R570="","",'ADM-PER LINE ITEM'!R570)</f>
        <v/>
      </c>
      <c r="J569" s="174" t="str">
        <f>IF(Table2[[#This Row],[Ich No]]="","",(SUMIF('STOCK OES'!B:B,Table2[[#This Row],[Ich No]],'STOCK OES'!E:E)+SUMIF('STOCK SEALING'!B:B,Table2[[#This Row],[Ich No]],'STOCK SEALING'!E:E)))</f>
        <v/>
      </c>
      <c r="K569" s="170">
        <v>0</v>
      </c>
      <c r="L569" t="str">
        <f>IFERROR(Table2[[#This Row],[REST]]-Table2[[#This Row],[Result Scan]],"")</f>
        <v/>
      </c>
      <c r="M569" t="str">
        <f>IF(Table2[[#This Row],[Balance]]="","",IF(Table2[[#This Row],[Balance]]&gt;0,"Open","close"))</f>
        <v/>
      </c>
      <c r="N569" s="174" t="str">
        <f ca="1">IF(Q569=$R$1,Table2[[#This Row],[Status]],"")</f>
        <v/>
      </c>
      <c r="Q569" s="169" t="str">
        <f ca="1">IFERROR($Q$1-Table2[[#This Row],[Delivery Date]],"")</f>
        <v/>
      </c>
      <c r="S569" t="str">
        <f>IFERROR(VLOOKUP(Table2[[#This Row],[Customer Part No]],'ICH NO'!I:M,5,0),"")</f>
        <v/>
      </c>
      <c r="T569" t="str">
        <f>IF(AND(S569="ASSY",Table2[[#This Row],[Stock]]&gt;Table2[[#This Row],[REST]]),Table2[[#This Row],[REST]],Table2[[#This Row],[Stock]])</f>
        <v/>
      </c>
    </row>
    <row r="570" spans="1:20" x14ac:dyDescent="0.3">
      <c r="A570" s="170" t="str">
        <f>IF(Table2[[#This Row],[Customer Part No]]="","",ROW()-1)</f>
        <v/>
      </c>
      <c r="B570" s="170" t="str">
        <f>IF('ADM-PER LINE ITEM'!A571="","",'ADM-PER LINE ITEM'!A571)</f>
        <v/>
      </c>
      <c r="C570" s="171" t="str">
        <f>IF('ADM-PER LINE ITEM'!G571="","",'ADM-PER LINE ITEM'!G571)</f>
        <v/>
      </c>
      <c r="D570" s="170" t="str">
        <f>IF('ADM-PER LINE ITEM'!F571="","",'ADM-PER LINE ITEM'!F571)</f>
        <v/>
      </c>
      <c r="E570" s="203" t="str">
        <f>IF('ADM-PER LINE ITEM'!E571="","",'ADM-PER LINE ITEM'!E571)</f>
        <v/>
      </c>
      <c r="F570" s="31" t="str">
        <f>IF('ADM-PER LINE ITEM'!I571="","",'ADM-PER LINE ITEM'!I571)</f>
        <v/>
      </c>
      <c r="G570" s="172" t="str">
        <f>IF('ADM-PER LINE ITEM'!K571="","",'ADM-PER LINE ITEM'!K571)</f>
        <v/>
      </c>
      <c r="H570" s="170" t="str">
        <f>IF('ADM-PER LINE ITEM'!Q571="","",'ADM-PER LINE ITEM'!Q571)</f>
        <v/>
      </c>
      <c r="I570" s="170" t="str">
        <f>IF('ADM-PER LINE ITEM'!R571="","",'ADM-PER LINE ITEM'!R571)</f>
        <v/>
      </c>
      <c r="J570" s="174" t="str">
        <f>IF(Table2[[#This Row],[Ich No]]="","",(SUMIF('STOCK OES'!B:B,Table2[[#This Row],[Ich No]],'STOCK OES'!E:E)+SUMIF('STOCK SEALING'!B:B,Table2[[#This Row],[Ich No]],'STOCK SEALING'!E:E)))</f>
        <v/>
      </c>
      <c r="K570" s="170">
        <v>0</v>
      </c>
      <c r="L570" t="str">
        <f>IFERROR(Table2[[#This Row],[REST]]-Table2[[#This Row],[Result Scan]],"")</f>
        <v/>
      </c>
      <c r="M570" t="str">
        <f>IF(Table2[[#This Row],[Balance]]="","",IF(Table2[[#This Row],[Balance]]&gt;0,"Open","close"))</f>
        <v/>
      </c>
      <c r="N570" s="174" t="str">
        <f ca="1">IF(Q570=$R$1,Table2[[#This Row],[Status]],"")</f>
        <v/>
      </c>
      <c r="Q570" s="169" t="str">
        <f ca="1">IFERROR($Q$1-Table2[[#This Row],[Delivery Date]],"")</f>
        <v/>
      </c>
      <c r="S570" t="str">
        <f>IFERROR(VLOOKUP(Table2[[#This Row],[Customer Part No]],'ICH NO'!I:M,5,0),"")</f>
        <v/>
      </c>
      <c r="T570" t="str">
        <f>IF(AND(S570="ASSY",Table2[[#This Row],[Stock]]&gt;Table2[[#This Row],[REST]]),Table2[[#This Row],[REST]],Table2[[#This Row],[Stock]])</f>
        <v/>
      </c>
    </row>
    <row r="571" spans="1:20" x14ac:dyDescent="0.3">
      <c r="A571" s="170" t="str">
        <f>IF(Table2[[#This Row],[Customer Part No]]="","",ROW()-1)</f>
        <v/>
      </c>
      <c r="B571" s="170" t="str">
        <f>IF('ADM-PER LINE ITEM'!A572="","",'ADM-PER LINE ITEM'!A572)</f>
        <v/>
      </c>
      <c r="C571" s="171" t="str">
        <f>IF('ADM-PER LINE ITEM'!G572="","",'ADM-PER LINE ITEM'!G572)</f>
        <v/>
      </c>
      <c r="D571" s="170" t="str">
        <f>IF('ADM-PER LINE ITEM'!F572="","",'ADM-PER LINE ITEM'!F572)</f>
        <v/>
      </c>
      <c r="E571" s="203" t="str">
        <f>IF('ADM-PER LINE ITEM'!E572="","",'ADM-PER LINE ITEM'!E572)</f>
        <v/>
      </c>
      <c r="F571" s="31" t="str">
        <f>IF('ADM-PER LINE ITEM'!I572="","",'ADM-PER LINE ITEM'!I572)</f>
        <v/>
      </c>
      <c r="G571" s="172" t="str">
        <f>IF('ADM-PER LINE ITEM'!K572="","",'ADM-PER LINE ITEM'!K572)</f>
        <v/>
      </c>
      <c r="H571" s="170" t="str">
        <f>IF('ADM-PER LINE ITEM'!Q572="","",'ADM-PER LINE ITEM'!Q572)</f>
        <v/>
      </c>
      <c r="I571" s="170" t="str">
        <f>IF('ADM-PER LINE ITEM'!R572="","",'ADM-PER LINE ITEM'!R572)</f>
        <v/>
      </c>
      <c r="J571" s="174" t="str">
        <f>IF(Table2[[#This Row],[Ich No]]="","",(SUMIF('STOCK OES'!B:B,Table2[[#This Row],[Ich No]],'STOCK OES'!E:E)+SUMIF('STOCK SEALING'!B:B,Table2[[#This Row],[Ich No]],'STOCK SEALING'!E:E)))</f>
        <v/>
      </c>
      <c r="K571" s="170">
        <v>0</v>
      </c>
      <c r="L571" t="str">
        <f>IFERROR(Table2[[#This Row],[REST]]-Table2[[#This Row],[Result Scan]],"")</f>
        <v/>
      </c>
      <c r="M571" t="str">
        <f>IF(Table2[[#This Row],[Balance]]="","",IF(Table2[[#This Row],[Balance]]&gt;0,"Open","close"))</f>
        <v/>
      </c>
      <c r="N571" s="174" t="str">
        <f ca="1">IF(Q571=$R$1,Table2[[#This Row],[Status]],"")</f>
        <v/>
      </c>
      <c r="Q571" s="169" t="str">
        <f ca="1">IFERROR($Q$1-Table2[[#This Row],[Delivery Date]],"")</f>
        <v/>
      </c>
      <c r="S571" t="str">
        <f>IFERROR(VLOOKUP(Table2[[#This Row],[Customer Part No]],'ICH NO'!I:M,5,0),"")</f>
        <v/>
      </c>
      <c r="T571" t="str">
        <f>IF(AND(S571="ASSY",Table2[[#This Row],[Stock]]&gt;Table2[[#This Row],[REST]]),Table2[[#This Row],[REST]],Table2[[#This Row],[Stock]])</f>
        <v/>
      </c>
    </row>
    <row r="572" spans="1:20" x14ac:dyDescent="0.3">
      <c r="A572" s="170" t="str">
        <f>IF(Table2[[#This Row],[Customer Part No]]="","",ROW()-1)</f>
        <v/>
      </c>
      <c r="B572" s="170" t="str">
        <f>IF('ADM-PER LINE ITEM'!A573="","",'ADM-PER LINE ITEM'!A573)</f>
        <v/>
      </c>
      <c r="C572" s="171" t="str">
        <f>IF('ADM-PER LINE ITEM'!G573="","",'ADM-PER LINE ITEM'!G573)</f>
        <v/>
      </c>
      <c r="D572" s="170" t="str">
        <f>IF('ADM-PER LINE ITEM'!F573="","",'ADM-PER LINE ITEM'!F573)</f>
        <v/>
      </c>
      <c r="E572" s="203" t="str">
        <f>IF('ADM-PER LINE ITEM'!E573="","",'ADM-PER LINE ITEM'!E573)</f>
        <v/>
      </c>
      <c r="F572" s="31" t="str">
        <f>IF('ADM-PER LINE ITEM'!I573="","",'ADM-PER LINE ITEM'!I573)</f>
        <v/>
      </c>
      <c r="G572" s="172" t="str">
        <f>IF('ADM-PER LINE ITEM'!K573="","",'ADM-PER LINE ITEM'!K573)</f>
        <v/>
      </c>
      <c r="H572" s="170" t="str">
        <f>IF('ADM-PER LINE ITEM'!Q573="","",'ADM-PER LINE ITEM'!Q573)</f>
        <v/>
      </c>
      <c r="I572" s="170" t="str">
        <f>IF('ADM-PER LINE ITEM'!R573="","",'ADM-PER LINE ITEM'!R573)</f>
        <v/>
      </c>
      <c r="J572" s="174" t="str">
        <f>IF(Table2[[#This Row],[Ich No]]="","",(SUMIF('STOCK OES'!B:B,Table2[[#This Row],[Ich No]],'STOCK OES'!E:E)+SUMIF('STOCK SEALING'!B:B,Table2[[#This Row],[Ich No]],'STOCK SEALING'!E:E)))</f>
        <v/>
      </c>
      <c r="K572" s="170">
        <v>0</v>
      </c>
      <c r="L572" t="str">
        <f>IFERROR(Table2[[#This Row],[REST]]-Table2[[#This Row],[Result Scan]],"")</f>
        <v/>
      </c>
      <c r="M572" t="str">
        <f>IF(Table2[[#This Row],[Balance]]="","",IF(Table2[[#This Row],[Balance]]&gt;0,"Open","close"))</f>
        <v/>
      </c>
      <c r="N572" s="174" t="str">
        <f ca="1">IF(Q572=$R$1,Table2[[#This Row],[Status]],"")</f>
        <v/>
      </c>
      <c r="Q572" s="169" t="str">
        <f ca="1">IFERROR($Q$1-Table2[[#This Row],[Delivery Date]],"")</f>
        <v/>
      </c>
      <c r="S572" t="str">
        <f>IFERROR(VLOOKUP(Table2[[#This Row],[Customer Part No]],'ICH NO'!I:M,5,0),"")</f>
        <v/>
      </c>
      <c r="T572" t="str">
        <f>IF(AND(S572="ASSY",Table2[[#This Row],[Stock]]&gt;Table2[[#This Row],[REST]]),Table2[[#This Row],[REST]],Table2[[#This Row],[Stock]])</f>
        <v/>
      </c>
    </row>
    <row r="573" spans="1:20" x14ac:dyDescent="0.3">
      <c r="A573" s="170" t="str">
        <f>IF(Table2[[#This Row],[Customer Part No]]="","",ROW()-1)</f>
        <v/>
      </c>
      <c r="B573" s="170" t="str">
        <f>IF('ADM-PER LINE ITEM'!A574="","",'ADM-PER LINE ITEM'!A574)</f>
        <v/>
      </c>
      <c r="C573" s="171" t="str">
        <f>IF('ADM-PER LINE ITEM'!G574="","",'ADM-PER LINE ITEM'!G574)</f>
        <v/>
      </c>
      <c r="D573" s="170" t="str">
        <f>IF('ADM-PER LINE ITEM'!F574="","",'ADM-PER LINE ITEM'!F574)</f>
        <v/>
      </c>
      <c r="E573" s="203" t="str">
        <f>IF('ADM-PER LINE ITEM'!E574="","",'ADM-PER LINE ITEM'!E574)</f>
        <v/>
      </c>
      <c r="F573" s="31" t="str">
        <f>IF('ADM-PER LINE ITEM'!I574="","",'ADM-PER LINE ITEM'!I574)</f>
        <v/>
      </c>
      <c r="G573" s="172" t="str">
        <f>IF('ADM-PER LINE ITEM'!K574="","",'ADM-PER LINE ITEM'!K574)</f>
        <v/>
      </c>
      <c r="H573" s="170" t="str">
        <f>IF('ADM-PER LINE ITEM'!Q574="","",'ADM-PER LINE ITEM'!Q574)</f>
        <v/>
      </c>
      <c r="I573" s="170" t="str">
        <f>IF('ADM-PER LINE ITEM'!R574="","",'ADM-PER LINE ITEM'!R574)</f>
        <v/>
      </c>
      <c r="J573" s="174" t="str">
        <f>IF(Table2[[#This Row],[Ich No]]="","",(SUMIF('STOCK OES'!B:B,Table2[[#This Row],[Ich No]],'STOCK OES'!E:E)+SUMIF('STOCK SEALING'!B:B,Table2[[#This Row],[Ich No]],'STOCK SEALING'!E:E)))</f>
        <v/>
      </c>
      <c r="K573" s="170">
        <v>0</v>
      </c>
      <c r="L573" t="str">
        <f>IFERROR(Table2[[#This Row],[REST]]-Table2[[#This Row],[Result Scan]],"")</f>
        <v/>
      </c>
      <c r="M573" t="str">
        <f>IF(Table2[[#This Row],[Balance]]="","",IF(Table2[[#This Row],[Balance]]&gt;0,"Open","close"))</f>
        <v/>
      </c>
      <c r="N573" s="174" t="str">
        <f ca="1">IF(Q573=$R$1,Table2[[#This Row],[Status]],"")</f>
        <v/>
      </c>
      <c r="Q573" s="169" t="str">
        <f ca="1">IFERROR($Q$1-Table2[[#This Row],[Delivery Date]],"")</f>
        <v/>
      </c>
      <c r="S573" t="str">
        <f>IFERROR(VLOOKUP(Table2[[#This Row],[Customer Part No]],'ICH NO'!I:M,5,0),"")</f>
        <v/>
      </c>
      <c r="T573" t="str">
        <f>IF(AND(S573="ASSY",Table2[[#This Row],[Stock]]&gt;Table2[[#This Row],[REST]]),Table2[[#This Row],[REST]],Table2[[#This Row],[Stock]])</f>
        <v/>
      </c>
    </row>
    <row r="574" spans="1:20" x14ac:dyDescent="0.3">
      <c r="A574" s="170" t="str">
        <f>IF(Table2[[#This Row],[Customer Part No]]="","",ROW()-1)</f>
        <v/>
      </c>
      <c r="B574" s="170" t="str">
        <f>IF('ADM-PER LINE ITEM'!A575="","",'ADM-PER LINE ITEM'!A575)</f>
        <v/>
      </c>
      <c r="C574" s="171" t="str">
        <f>IF('ADM-PER LINE ITEM'!G575="","",'ADM-PER LINE ITEM'!G575)</f>
        <v/>
      </c>
      <c r="D574" s="170" t="str">
        <f>IF('ADM-PER LINE ITEM'!F575="","",'ADM-PER LINE ITEM'!F575)</f>
        <v/>
      </c>
      <c r="E574" s="203" t="str">
        <f>IF('ADM-PER LINE ITEM'!E575="","",'ADM-PER LINE ITEM'!E575)</f>
        <v/>
      </c>
      <c r="F574" s="31" t="str">
        <f>IF('ADM-PER LINE ITEM'!I575="","",'ADM-PER LINE ITEM'!I575)</f>
        <v/>
      </c>
      <c r="G574" s="172" t="str">
        <f>IF('ADM-PER LINE ITEM'!K575="","",'ADM-PER LINE ITEM'!K575)</f>
        <v/>
      </c>
      <c r="H574" s="170" t="str">
        <f>IF('ADM-PER LINE ITEM'!Q575="","",'ADM-PER LINE ITEM'!Q575)</f>
        <v/>
      </c>
      <c r="I574" s="170" t="str">
        <f>IF('ADM-PER LINE ITEM'!R575="","",'ADM-PER LINE ITEM'!R575)</f>
        <v/>
      </c>
      <c r="J574" s="174" t="str">
        <f>IF(Table2[[#This Row],[Ich No]]="","",(SUMIF('STOCK OES'!B:B,Table2[[#This Row],[Ich No]],'STOCK OES'!E:E)+SUMIF('STOCK SEALING'!B:B,Table2[[#This Row],[Ich No]],'STOCK SEALING'!E:E)))</f>
        <v/>
      </c>
      <c r="K574" s="170">
        <v>0</v>
      </c>
      <c r="L574" t="str">
        <f>IFERROR(Table2[[#This Row],[REST]]-Table2[[#This Row],[Result Scan]],"")</f>
        <v/>
      </c>
      <c r="M574" t="str">
        <f>IF(Table2[[#This Row],[Balance]]="","",IF(Table2[[#This Row],[Balance]]&gt;0,"Open","close"))</f>
        <v/>
      </c>
      <c r="N574" s="174" t="str">
        <f ca="1">IF(Q574=$R$1,Table2[[#This Row],[Status]],"")</f>
        <v/>
      </c>
      <c r="Q574" s="169" t="str">
        <f ca="1">IFERROR($Q$1-Table2[[#This Row],[Delivery Date]],"")</f>
        <v/>
      </c>
      <c r="S574" t="str">
        <f>IFERROR(VLOOKUP(Table2[[#This Row],[Customer Part No]],'ICH NO'!I:M,5,0),"")</f>
        <v/>
      </c>
      <c r="T574" t="str">
        <f>IF(AND(S574="ASSY",Table2[[#This Row],[Stock]]&gt;Table2[[#This Row],[REST]]),Table2[[#This Row],[REST]],Table2[[#This Row],[Stock]])</f>
        <v/>
      </c>
    </row>
    <row r="575" spans="1:20" x14ac:dyDescent="0.3">
      <c r="A575" s="170" t="str">
        <f>IF(Table2[[#This Row],[Customer Part No]]="","",ROW()-1)</f>
        <v/>
      </c>
      <c r="B575" s="170" t="str">
        <f>IF('ADM-PER LINE ITEM'!A576="","",'ADM-PER LINE ITEM'!A576)</f>
        <v/>
      </c>
      <c r="C575" s="171" t="str">
        <f>IF('ADM-PER LINE ITEM'!G576="","",'ADM-PER LINE ITEM'!G576)</f>
        <v/>
      </c>
      <c r="D575" s="170" t="str">
        <f>IF('ADM-PER LINE ITEM'!F576="","",'ADM-PER LINE ITEM'!F576)</f>
        <v/>
      </c>
      <c r="E575" s="203" t="str">
        <f>IF('ADM-PER LINE ITEM'!E576="","",'ADM-PER LINE ITEM'!E576)</f>
        <v/>
      </c>
      <c r="F575" s="31" t="str">
        <f>IF('ADM-PER LINE ITEM'!I576="","",'ADM-PER LINE ITEM'!I576)</f>
        <v/>
      </c>
      <c r="G575" s="172" t="str">
        <f>IF('ADM-PER LINE ITEM'!K576="","",'ADM-PER LINE ITEM'!K576)</f>
        <v/>
      </c>
      <c r="H575" s="170" t="str">
        <f>IF('ADM-PER LINE ITEM'!Q576="","",'ADM-PER LINE ITEM'!Q576)</f>
        <v/>
      </c>
      <c r="I575" s="170" t="str">
        <f>IF('ADM-PER LINE ITEM'!R576="","",'ADM-PER LINE ITEM'!R576)</f>
        <v/>
      </c>
      <c r="J575" s="174" t="str">
        <f>IF(Table2[[#This Row],[Ich No]]="","",(SUMIF('STOCK OES'!B:B,Table2[[#This Row],[Ich No]],'STOCK OES'!E:E)+SUMIF('STOCK SEALING'!B:B,Table2[[#This Row],[Ich No]],'STOCK SEALING'!E:E)))</f>
        <v/>
      </c>
      <c r="K575" s="170">
        <v>0</v>
      </c>
      <c r="L575" t="str">
        <f>IFERROR(Table2[[#This Row],[REST]]-Table2[[#This Row],[Result Scan]],"")</f>
        <v/>
      </c>
      <c r="M575" t="str">
        <f>IF(Table2[[#This Row],[Balance]]="","",IF(Table2[[#This Row],[Balance]]&gt;0,"Open","close"))</f>
        <v/>
      </c>
      <c r="N575" s="174" t="str">
        <f ca="1">IF(Q575=$R$1,Table2[[#This Row],[Status]],"")</f>
        <v/>
      </c>
      <c r="Q575" s="169" t="str">
        <f ca="1">IFERROR($Q$1-Table2[[#This Row],[Delivery Date]],"")</f>
        <v/>
      </c>
      <c r="S575" t="str">
        <f>IFERROR(VLOOKUP(Table2[[#This Row],[Customer Part No]],'ICH NO'!I:M,5,0),"")</f>
        <v/>
      </c>
      <c r="T575" t="str">
        <f>IF(AND(S575="ASSY",Table2[[#This Row],[Stock]]&gt;Table2[[#This Row],[REST]]),Table2[[#This Row],[REST]],Table2[[#This Row],[Stock]])</f>
        <v/>
      </c>
    </row>
    <row r="576" spans="1:20" x14ac:dyDescent="0.3">
      <c r="A576" s="170" t="str">
        <f>IF(Table2[[#This Row],[Customer Part No]]="","",ROW()-1)</f>
        <v/>
      </c>
      <c r="B576" s="170" t="str">
        <f>IF('ADM-PER LINE ITEM'!A577="","",'ADM-PER LINE ITEM'!A577)</f>
        <v/>
      </c>
      <c r="C576" s="171" t="str">
        <f>IF('ADM-PER LINE ITEM'!G577="","",'ADM-PER LINE ITEM'!G577)</f>
        <v/>
      </c>
      <c r="D576" s="170" t="str">
        <f>IF('ADM-PER LINE ITEM'!F577="","",'ADM-PER LINE ITEM'!F577)</f>
        <v/>
      </c>
      <c r="E576" s="203" t="str">
        <f>IF('ADM-PER LINE ITEM'!E577="","",'ADM-PER LINE ITEM'!E577)</f>
        <v/>
      </c>
      <c r="F576" s="31" t="str">
        <f>IF('ADM-PER LINE ITEM'!I577="","",'ADM-PER LINE ITEM'!I577)</f>
        <v/>
      </c>
      <c r="G576" s="172" t="str">
        <f>IF('ADM-PER LINE ITEM'!K577="","",'ADM-PER LINE ITEM'!K577)</f>
        <v/>
      </c>
      <c r="H576" s="170" t="str">
        <f>IF('ADM-PER LINE ITEM'!Q577="","",'ADM-PER LINE ITEM'!Q577)</f>
        <v/>
      </c>
      <c r="I576" s="170" t="str">
        <f>IF('ADM-PER LINE ITEM'!R577="","",'ADM-PER LINE ITEM'!R577)</f>
        <v/>
      </c>
      <c r="J576" s="174" t="str">
        <f>IF(Table2[[#This Row],[Ich No]]="","",(SUMIF('STOCK OES'!B:B,Table2[[#This Row],[Ich No]],'STOCK OES'!E:E)+SUMIF('STOCK SEALING'!B:B,Table2[[#This Row],[Ich No]],'STOCK SEALING'!E:E)))</f>
        <v/>
      </c>
      <c r="K576" s="170">
        <v>0</v>
      </c>
      <c r="L576" t="str">
        <f>IFERROR(Table2[[#This Row],[REST]]-Table2[[#This Row],[Result Scan]],"")</f>
        <v/>
      </c>
      <c r="M576" t="str">
        <f>IF(Table2[[#This Row],[Balance]]="","",IF(Table2[[#This Row],[Balance]]&gt;0,"Open","close"))</f>
        <v/>
      </c>
      <c r="N576" s="174" t="str">
        <f ca="1">IF(Q576=$R$1,Table2[[#This Row],[Status]],"")</f>
        <v/>
      </c>
      <c r="Q576" s="169" t="str">
        <f ca="1">IFERROR($Q$1-Table2[[#This Row],[Delivery Date]],"")</f>
        <v/>
      </c>
      <c r="S576" t="str">
        <f>IFERROR(VLOOKUP(Table2[[#This Row],[Customer Part No]],'ICH NO'!I:M,5,0),"")</f>
        <v/>
      </c>
      <c r="T576" t="str">
        <f>IF(AND(S576="ASSY",Table2[[#This Row],[Stock]]&gt;Table2[[#This Row],[REST]]),Table2[[#This Row],[REST]],Table2[[#This Row],[Stock]])</f>
        <v/>
      </c>
    </row>
    <row r="577" spans="1:20" x14ac:dyDescent="0.3">
      <c r="A577" s="170" t="str">
        <f>IF(Table2[[#This Row],[Customer Part No]]="","",ROW()-1)</f>
        <v/>
      </c>
      <c r="B577" s="170" t="str">
        <f>IF('ADM-PER LINE ITEM'!A578="","",'ADM-PER LINE ITEM'!A578)</f>
        <v/>
      </c>
      <c r="C577" s="171" t="str">
        <f>IF('ADM-PER LINE ITEM'!G578="","",'ADM-PER LINE ITEM'!G578)</f>
        <v/>
      </c>
      <c r="D577" s="170" t="str">
        <f>IF('ADM-PER LINE ITEM'!F578="","",'ADM-PER LINE ITEM'!F578)</f>
        <v/>
      </c>
      <c r="E577" s="203" t="str">
        <f>IF('ADM-PER LINE ITEM'!E578="","",'ADM-PER LINE ITEM'!E578)</f>
        <v/>
      </c>
      <c r="F577" s="31" t="str">
        <f>IF('ADM-PER LINE ITEM'!I578="","",'ADM-PER LINE ITEM'!I578)</f>
        <v/>
      </c>
      <c r="G577" s="172" t="str">
        <f>IF('ADM-PER LINE ITEM'!K578="","",'ADM-PER LINE ITEM'!K578)</f>
        <v/>
      </c>
      <c r="H577" s="170" t="str">
        <f>IF('ADM-PER LINE ITEM'!Q578="","",'ADM-PER LINE ITEM'!Q578)</f>
        <v/>
      </c>
      <c r="I577" s="170" t="str">
        <f>IF('ADM-PER LINE ITEM'!R578="","",'ADM-PER LINE ITEM'!R578)</f>
        <v/>
      </c>
      <c r="J577" s="174" t="str">
        <f>IF(Table2[[#This Row],[Ich No]]="","",(SUMIF('STOCK OES'!B:B,Table2[[#This Row],[Ich No]],'STOCK OES'!E:E)+SUMIF('STOCK SEALING'!B:B,Table2[[#This Row],[Ich No]],'STOCK SEALING'!E:E)))</f>
        <v/>
      </c>
      <c r="K577" s="170">
        <v>0</v>
      </c>
      <c r="L577" t="str">
        <f>IFERROR(Table2[[#This Row],[REST]]-Table2[[#This Row],[Result Scan]],"")</f>
        <v/>
      </c>
      <c r="M577" t="str">
        <f>IF(Table2[[#This Row],[Balance]]="","",IF(Table2[[#This Row],[Balance]]&gt;0,"Open","close"))</f>
        <v/>
      </c>
      <c r="N577" s="174" t="str">
        <f ca="1">IF(Q577=$R$1,Table2[[#This Row],[Status]],"")</f>
        <v/>
      </c>
      <c r="Q577" s="169" t="str">
        <f ca="1">IFERROR($Q$1-Table2[[#This Row],[Delivery Date]],"")</f>
        <v/>
      </c>
      <c r="S577" t="str">
        <f>IFERROR(VLOOKUP(Table2[[#This Row],[Customer Part No]],'ICH NO'!I:M,5,0),"")</f>
        <v/>
      </c>
      <c r="T577" t="str">
        <f>IF(AND(S577="ASSY",Table2[[#This Row],[Stock]]&gt;Table2[[#This Row],[REST]]),Table2[[#This Row],[REST]],Table2[[#This Row],[Stock]])</f>
        <v/>
      </c>
    </row>
    <row r="578" spans="1:20" x14ac:dyDescent="0.3">
      <c r="A578" s="170" t="str">
        <f>IF(Table2[[#This Row],[Customer Part No]]="","",ROW()-1)</f>
        <v/>
      </c>
      <c r="B578" s="170" t="str">
        <f>IF('ADM-PER LINE ITEM'!A579="","",'ADM-PER LINE ITEM'!A579)</f>
        <v/>
      </c>
      <c r="C578" s="171" t="str">
        <f>IF('ADM-PER LINE ITEM'!G579="","",'ADM-PER LINE ITEM'!G579)</f>
        <v/>
      </c>
      <c r="D578" s="170" t="str">
        <f>IF('ADM-PER LINE ITEM'!F579="","",'ADM-PER LINE ITEM'!F579)</f>
        <v/>
      </c>
      <c r="E578" s="203" t="str">
        <f>IF('ADM-PER LINE ITEM'!E579="","",'ADM-PER LINE ITEM'!E579)</f>
        <v/>
      </c>
      <c r="F578" s="31" t="str">
        <f>IF('ADM-PER LINE ITEM'!I579="","",'ADM-PER LINE ITEM'!I579)</f>
        <v/>
      </c>
      <c r="G578" s="172" t="str">
        <f>IF('ADM-PER LINE ITEM'!K579="","",'ADM-PER LINE ITEM'!K579)</f>
        <v/>
      </c>
      <c r="H578" s="170" t="str">
        <f>IF('ADM-PER LINE ITEM'!Q579="","",'ADM-PER LINE ITEM'!Q579)</f>
        <v/>
      </c>
      <c r="I578" s="170" t="str">
        <f>IF('ADM-PER LINE ITEM'!R579="","",'ADM-PER LINE ITEM'!R579)</f>
        <v/>
      </c>
      <c r="J578" s="174" t="str">
        <f>IF(Table2[[#This Row],[Ich No]]="","",(SUMIF('STOCK OES'!B:B,Table2[[#This Row],[Ich No]],'STOCK OES'!E:E)+SUMIF('STOCK SEALING'!B:B,Table2[[#This Row],[Ich No]],'STOCK SEALING'!E:E)))</f>
        <v/>
      </c>
      <c r="K578" s="170">
        <v>0</v>
      </c>
      <c r="L578" t="str">
        <f>IFERROR(Table2[[#This Row],[REST]]-Table2[[#This Row],[Result Scan]],"")</f>
        <v/>
      </c>
      <c r="M578" t="str">
        <f>IF(Table2[[#This Row],[Balance]]="","",IF(Table2[[#This Row],[Balance]]&gt;0,"Open","close"))</f>
        <v/>
      </c>
      <c r="N578" s="174" t="str">
        <f ca="1">IF(Q578=$R$1,Table2[[#This Row],[Status]],"")</f>
        <v/>
      </c>
      <c r="Q578" s="169" t="str">
        <f ca="1">IFERROR($Q$1-Table2[[#This Row],[Delivery Date]],"")</f>
        <v/>
      </c>
      <c r="S578" t="str">
        <f>IFERROR(VLOOKUP(Table2[[#This Row],[Customer Part No]],'ICH NO'!I:M,5,0),"")</f>
        <v/>
      </c>
      <c r="T578" t="str">
        <f>IF(AND(S578="ASSY",Table2[[#This Row],[Stock]]&gt;Table2[[#This Row],[REST]]),Table2[[#This Row],[REST]],Table2[[#This Row],[Stock]])</f>
        <v/>
      </c>
    </row>
    <row r="579" spans="1:20" x14ac:dyDescent="0.3">
      <c r="A579" s="170" t="str">
        <f>IF(Table2[[#This Row],[Customer Part No]]="","",ROW()-1)</f>
        <v/>
      </c>
      <c r="B579" s="170" t="str">
        <f>IF('ADM-PER LINE ITEM'!A580="","",'ADM-PER LINE ITEM'!A580)</f>
        <v/>
      </c>
      <c r="C579" s="171" t="str">
        <f>IF('ADM-PER LINE ITEM'!G580="","",'ADM-PER LINE ITEM'!G580)</f>
        <v/>
      </c>
      <c r="D579" s="170" t="str">
        <f>IF('ADM-PER LINE ITEM'!F580="","",'ADM-PER LINE ITEM'!F580)</f>
        <v/>
      </c>
      <c r="E579" s="203" t="str">
        <f>IF('ADM-PER LINE ITEM'!E580="","",'ADM-PER LINE ITEM'!E580)</f>
        <v/>
      </c>
      <c r="F579" s="31" t="str">
        <f>IF('ADM-PER LINE ITEM'!I580="","",'ADM-PER LINE ITEM'!I580)</f>
        <v/>
      </c>
      <c r="G579" s="172" t="str">
        <f>IF('ADM-PER LINE ITEM'!K580="","",'ADM-PER LINE ITEM'!K580)</f>
        <v/>
      </c>
      <c r="H579" s="170" t="str">
        <f>IF('ADM-PER LINE ITEM'!Q580="","",'ADM-PER LINE ITEM'!Q580)</f>
        <v/>
      </c>
      <c r="I579" s="170" t="str">
        <f>IF('ADM-PER LINE ITEM'!R580="","",'ADM-PER LINE ITEM'!R580)</f>
        <v/>
      </c>
      <c r="J579" s="174" t="str">
        <f>IF(Table2[[#This Row],[Ich No]]="","",(SUMIF('STOCK OES'!B:B,Table2[[#This Row],[Ich No]],'STOCK OES'!E:E)+SUMIF('STOCK SEALING'!B:B,Table2[[#This Row],[Ich No]],'STOCK SEALING'!E:E)))</f>
        <v/>
      </c>
      <c r="K579" s="170">
        <v>0</v>
      </c>
      <c r="L579" t="str">
        <f>IFERROR(Table2[[#This Row],[REST]]-Table2[[#This Row],[Result Scan]],"")</f>
        <v/>
      </c>
      <c r="M579" t="str">
        <f>IF(Table2[[#This Row],[Balance]]="","",IF(Table2[[#This Row],[Balance]]&gt;0,"Open","close"))</f>
        <v/>
      </c>
      <c r="N579" s="174" t="str">
        <f ca="1">IF(Q579=$R$1,Table2[[#This Row],[Status]],"")</f>
        <v/>
      </c>
      <c r="Q579" s="169" t="str">
        <f ca="1">IFERROR($Q$1-Table2[[#This Row],[Delivery Date]],"")</f>
        <v/>
      </c>
      <c r="S579" t="str">
        <f>IFERROR(VLOOKUP(Table2[[#This Row],[Customer Part No]],'ICH NO'!I:M,5,0),"")</f>
        <v/>
      </c>
      <c r="T579" t="str">
        <f>IF(AND(S579="ASSY",Table2[[#This Row],[Stock]]&gt;Table2[[#This Row],[REST]]),Table2[[#This Row],[REST]],Table2[[#This Row],[Stock]])</f>
        <v/>
      </c>
    </row>
    <row r="580" spans="1:20" x14ac:dyDescent="0.3">
      <c r="A580" s="170" t="str">
        <f>IF(Table2[[#This Row],[Customer Part No]]="","",ROW()-1)</f>
        <v/>
      </c>
      <c r="B580" s="170" t="str">
        <f>IF('ADM-PER LINE ITEM'!A581="","",'ADM-PER LINE ITEM'!A581)</f>
        <v/>
      </c>
      <c r="C580" s="171" t="str">
        <f>IF('ADM-PER LINE ITEM'!G581="","",'ADM-PER LINE ITEM'!G581)</f>
        <v/>
      </c>
      <c r="D580" s="170" t="str">
        <f>IF('ADM-PER LINE ITEM'!F581="","",'ADM-PER LINE ITEM'!F581)</f>
        <v/>
      </c>
      <c r="E580" s="203" t="str">
        <f>IF('ADM-PER LINE ITEM'!E581="","",'ADM-PER LINE ITEM'!E581)</f>
        <v/>
      </c>
      <c r="F580" s="31" t="str">
        <f>IF('ADM-PER LINE ITEM'!I581="","",'ADM-PER LINE ITEM'!I581)</f>
        <v/>
      </c>
      <c r="G580" s="172" t="str">
        <f>IF('ADM-PER LINE ITEM'!K581="","",'ADM-PER LINE ITEM'!K581)</f>
        <v/>
      </c>
      <c r="H580" s="170" t="str">
        <f>IF('ADM-PER LINE ITEM'!Q581="","",'ADM-PER LINE ITEM'!Q581)</f>
        <v/>
      </c>
      <c r="I580" s="170" t="str">
        <f>IF('ADM-PER LINE ITEM'!R581="","",'ADM-PER LINE ITEM'!R581)</f>
        <v/>
      </c>
      <c r="J580" s="174" t="str">
        <f>IF(Table2[[#This Row],[Ich No]]="","",(SUMIF('STOCK OES'!B:B,Table2[[#This Row],[Ich No]],'STOCK OES'!E:E)+SUMIF('STOCK SEALING'!B:B,Table2[[#This Row],[Ich No]],'STOCK SEALING'!E:E)))</f>
        <v/>
      </c>
      <c r="K580" s="170">
        <v>0</v>
      </c>
      <c r="L580" t="str">
        <f>IFERROR(Table2[[#This Row],[REST]]-Table2[[#This Row],[Result Scan]],"")</f>
        <v/>
      </c>
      <c r="M580" t="str">
        <f>IF(Table2[[#This Row],[Balance]]="","",IF(Table2[[#This Row],[Balance]]&gt;0,"Open","close"))</f>
        <v/>
      </c>
      <c r="N580" s="174" t="str">
        <f ca="1">IF(Q580=$R$1,Table2[[#This Row],[Status]],"")</f>
        <v/>
      </c>
      <c r="Q580" s="169" t="str">
        <f ca="1">IFERROR($Q$1-Table2[[#This Row],[Delivery Date]],"")</f>
        <v/>
      </c>
      <c r="S580" t="str">
        <f>IFERROR(VLOOKUP(Table2[[#This Row],[Customer Part No]],'ICH NO'!I:M,5,0),"")</f>
        <v/>
      </c>
      <c r="T580" t="str">
        <f>IF(AND(S580="ASSY",Table2[[#This Row],[Stock]]&gt;Table2[[#This Row],[REST]]),Table2[[#This Row],[REST]],Table2[[#This Row],[Stock]])</f>
        <v/>
      </c>
    </row>
    <row r="581" spans="1:20" x14ac:dyDescent="0.3">
      <c r="A581" s="170" t="str">
        <f>IF(Table2[[#This Row],[Customer Part No]]="","",ROW()-1)</f>
        <v/>
      </c>
      <c r="B581" s="170" t="str">
        <f>IF('ADM-PER LINE ITEM'!A582="","",'ADM-PER LINE ITEM'!A582)</f>
        <v/>
      </c>
      <c r="C581" s="171" t="str">
        <f>IF('ADM-PER LINE ITEM'!G582="","",'ADM-PER LINE ITEM'!G582)</f>
        <v/>
      </c>
      <c r="D581" s="170" t="str">
        <f>IF('ADM-PER LINE ITEM'!F582="","",'ADM-PER LINE ITEM'!F582)</f>
        <v/>
      </c>
      <c r="E581" s="203" t="str">
        <f>IF('ADM-PER LINE ITEM'!E582="","",'ADM-PER LINE ITEM'!E582)</f>
        <v/>
      </c>
      <c r="F581" s="31" t="str">
        <f>IF('ADM-PER LINE ITEM'!I582="","",'ADM-PER LINE ITEM'!I582)</f>
        <v/>
      </c>
      <c r="G581" s="172" t="str">
        <f>IF('ADM-PER LINE ITEM'!K582="","",'ADM-PER LINE ITEM'!K582)</f>
        <v/>
      </c>
      <c r="H581" s="170" t="str">
        <f>IF('ADM-PER LINE ITEM'!Q582="","",'ADM-PER LINE ITEM'!Q582)</f>
        <v/>
      </c>
      <c r="I581" s="170" t="str">
        <f>IF('ADM-PER LINE ITEM'!R582="","",'ADM-PER LINE ITEM'!R582)</f>
        <v/>
      </c>
      <c r="J581" s="174" t="str">
        <f>IF(Table2[[#This Row],[Ich No]]="","",(SUMIF('STOCK OES'!B:B,Table2[[#This Row],[Ich No]],'STOCK OES'!E:E)+SUMIF('STOCK SEALING'!B:B,Table2[[#This Row],[Ich No]],'STOCK SEALING'!E:E)))</f>
        <v/>
      </c>
      <c r="K581" s="170">
        <v>0</v>
      </c>
      <c r="L581" t="str">
        <f>IFERROR(Table2[[#This Row],[REST]]-Table2[[#This Row],[Result Scan]],"")</f>
        <v/>
      </c>
      <c r="M581" t="str">
        <f>IF(Table2[[#This Row],[Balance]]="","",IF(Table2[[#This Row],[Balance]]&gt;0,"Open","close"))</f>
        <v/>
      </c>
      <c r="N581" s="174" t="str">
        <f ca="1">IF(Q581=$R$1,Table2[[#This Row],[Status]],"")</f>
        <v/>
      </c>
      <c r="Q581" s="169" t="str">
        <f ca="1">IFERROR($Q$1-Table2[[#This Row],[Delivery Date]],"")</f>
        <v/>
      </c>
      <c r="S581" t="str">
        <f>IFERROR(VLOOKUP(Table2[[#This Row],[Customer Part No]],'ICH NO'!I:M,5,0),"")</f>
        <v/>
      </c>
      <c r="T581" t="str">
        <f>IF(AND(S581="ASSY",Table2[[#This Row],[Stock]]&gt;Table2[[#This Row],[REST]]),Table2[[#This Row],[REST]],Table2[[#This Row],[Stock]])</f>
        <v/>
      </c>
    </row>
    <row r="582" spans="1:20" x14ac:dyDescent="0.3">
      <c r="A582" s="170" t="str">
        <f>IF(Table2[[#This Row],[Customer Part No]]="","",ROW()-1)</f>
        <v/>
      </c>
      <c r="B582" s="170" t="str">
        <f>IF('ADM-PER LINE ITEM'!A583="","",'ADM-PER LINE ITEM'!A583)</f>
        <v/>
      </c>
      <c r="C582" s="171" t="str">
        <f>IF('ADM-PER LINE ITEM'!G583="","",'ADM-PER LINE ITEM'!G583)</f>
        <v/>
      </c>
      <c r="D582" s="170" t="str">
        <f>IF('ADM-PER LINE ITEM'!F583="","",'ADM-PER LINE ITEM'!F583)</f>
        <v/>
      </c>
      <c r="E582" s="203" t="str">
        <f>IF('ADM-PER LINE ITEM'!E583="","",'ADM-PER LINE ITEM'!E583)</f>
        <v/>
      </c>
      <c r="F582" s="31" t="str">
        <f>IF('ADM-PER LINE ITEM'!I583="","",'ADM-PER LINE ITEM'!I583)</f>
        <v/>
      </c>
      <c r="G582" s="172" t="str">
        <f>IF('ADM-PER LINE ITEM'!K583="","",'ADM-PER LINE ITEM'!K583)</f>
        <v/>
      </c>
      <c r="H582" s="170" t="str">
        <f>IF('ADM-PER LINE ITEM'!Q583="","",'ADM-PER LINE ITEM'!Q583)</f>
        <v/>
      </c>
      <c r="I582" s="170" t="str">
        <f>IF('ADM-PER LINE ITEM'!R583="","",'ADM-PER LINE ITEM'!R583)</f>
        <v/>
      </c>
      <c r="J582" s="174" t="str">
        <f>IF(Table2[[#This Row],[Ich No]]="","",(SUMIF('STOCK OES'!B:B,Table2[[#This Row],[Ich No]],'STOCK OES'!E:E)+SUMIF('STOCK SEALING'!B:B,Table2[[#This Row],[Ich No]],'STOCK SEALING'!E:E)))</f>
        <v/>
      </c>
      <c r="K582" s="170">
        <v>0</v>
      </c>
      <c r="L582" t="str">
        <f>IFERROR(Table2[[#This Row],[REST]]-Table2[[#This Row],[Result Scan]],"")</f>
        <v/>
      </c>
      <c r="M582" t="str">
        <f>IF(Table2[[#This Row],[Balance]]="","",IF(Table2[[#This Row],[Balance]]&gt;0,"Open","close"))</f>
        <v/>
      </c>
      <c r="N582" s="174" t="str">
        <f ca="1">IF(Q582=$R$1,Table2[[#This Row],[Status]],"")</f>
        <v/>
      </c>
      <c r="Q582" s="169" t="str">
        <f ca="1">IFERROR($Q$1-Table2[[#This Row],[Delivery Date]],"")</f>
        <v/>
      </c>
      <c r="S582" t="str">
        <f>IFERROR(VLOOKUP(Table2[[#This Row],[Customer Part No]],'ICH NO'!I:M,5,0),"")</f>
        <v/>
      </c>
      <c r="T582" t="str">
        <f>IF(AND(S582="ASSY",Table2[[#This Row],[Stock]]&gt;Table2[[#This Row],[REST]]),Table2[[#This Row],[REST]],Table2[[#This Row],[Stock]])</f>
        <v/>
      </c>
    </row>
    <row r="583" spans="1:20" x14ac:dyDescent="0.3">
      <c r="A583" s="170" t="str">
        <f>IF(Table2[[#This Row],[Customer Part No]]="","",ROW()-1)</f>
        <v/>
      </c>
      <c r="B583" s="170" t="str">
        <f>IF('ADM-PER LINE ITEM'!A584="","",'ADM-PER LINE ITEM'!A584)</f>
        <v/>
      </c>
      <c r="C583" s="171" t="str">
        <f>IF('ADM-PER LINE ITEM'!G584="","",'ADM-PER LINE ITEM'!G584)</f>
        <v/>
      </c>
      <c r="D583" s="170" t="str">
        <f>IF('ADM-PER LINE ITEM'!F584="","",'ADM-PER LINE ITEM'!F584)</f>
        <v/>
      </c>
      <c r="E583" s="203" t="str">
        <f>IF('ADM-PER LINE ITEM'!E584="","",'ADM-PER LINE ITEM'!E584)</f>
        <v/>
      </c>
      <c r="F583" s="31" t="str">
        <f>IF('ADM-PER LINE ITEM'!I584="","",'ADM-PER LINE ITEM'!I584)</f>
        <v/>
      </c>
      <c r="G583" s="172" t="str">
        <f>IF('ADM-PER LINE ITEM'!K584="","",'ADM-PER LINE ITEM'!K584)</f>
        <v/>
      </c>
      <c r="H583" s="170" t="str">
        <f>IF('ADM-PER LINE ITEM'!Q584="","",'ADM-PER LINE ITEM'!Q584)</f>
        <v/>
      </c>
      <c r="I583" s="170" t="str">
        <f>IF('ADM-PER LINE ITEM'!R584="","",'ADM-PER LINE ITEM'!R584)</f>
        <v/>
      </c>
      <c r="J583" s="174" t="str">
        <f>IF(Table2[[#This Row],[Ich No]]="","",(SUMIF('STOCK OES'!B:B,Table2[[#This Row],[Ich No]],'STOCK OES'!E:E)+SUMIF('STOCK SEALING'!B:B,Table2[[#This Row],[Ich No]],'STOCK SEALING'!E:E)))</f>
        <v/>
      </c>
      <c r="K583" s="170">
        <v>0</v>
      </c>
      <c r="L583" t="str">
        <f>IFERROR(Table2[[#This Row],[REST]]-Table2[[#This Row],[Result Scan]],"")</f>
        <v/>
      </c>
      <c r="M583" t="str">
        <f>IF(Table2[[#This Row],[Balance]]="","",IF(Table2[[#This Row],[Balance]]&gt;0,"Open","close"))</f>
        <v/>
      </c>
      <c r="N583" s="174" t="str">
        <f ca="1">IF(Q583=$R$1,Table2[[#This Row],[Status]],"")</f>
        <v/>
      </c>
      <c r="Q583" s="169" t="str">
        <f ca="1">IFERROR($Q$1-Table2[[#This Row],[Delivery Date]],"")</f>
        <v/>
      </c>
      <c r="S583" t="str">
        <f>IFERROR(VLOOKUP(Table2[[#This Row],[Customer Part No]],'ICH NO'!I:M,5,0),"")</f>
        <v/>
      </c>
      <c r="T583" t="str">
        <f>IF(AND(S583="ASSY",Table2[[#This Row],[Stock]]&gt;Table2[[#This Row],[REST]]),Table2[[#This Row],[REST]],Table2[[#This Row],[Stock]])</f>
        <v/>
      </c>
    </row>
    <row r="584" spans="1:20" x14ac:dyDescent="0.3">
      <c r="A584" s="170" t="str">
        <f>IF(Table2[[#This Row],[Customer Part No]]="","",ROW()-1)</f>
        <v/>
      </c>
      <c r="B584" s="170" t="str">
        <f>IF('ADM-PER LINE ITEM'!A585="","",'ADM-PER LINE ITEM'!A585)</f>
        <v/>
      </c>
      <c r="C584" s="171" t="str">
        <f>IF('ADM-PER LINE ITEM'!G585="","",'ADM-PER LINE ITEM'!G585)</f>
        <v/>
      </c>
      <c r="D584" s="170" t="str">
        <f>IF('ADM-PER LINE ITEM'!F585="","",'ADM-PER LINE ITEM'!F585)</f>
        <v/>
      </c>
      <c r="E584" s="203" t="str">
        <f>IF('ADM-PER LINE ITEM'!E585="","",'ADM-PER LINE ITEM'!E585)</f>
        <v/>
      </c>
      <c r="F584" s="31" t="str">
        <f>IF('ADM-PER LINE ITEM'!I585="","",'ADM-PER LINE ITEM'!I585)</f>
        <v/>
      </c>
      <c r="G584" s="172" t="str">
        <f>IF('ADM-PER LINE ITEM'!K585="","",'ADM-PER LINE ITEM'!K585)</f>
        <v/>
      </c>
      <c r="H584" s="170" t="str">
        <f>IF('ADM-PER LINE ITEM'!Q585="","",'ADM-PER LINE ITEM'!Q585)</f>
        <v/>
      </c>
      <c r="I584" s="170" t="str">
        <f>IF('ADM-PER LINE ITEM'!R585="","",'ADM-PER LINE ITEM'!R585)</f>
        <v/>
      </c>
      <c r="J584" s="174" t="str">
        <f>IF(Table2[[#This Row],[Ich No]]="","",(SUMIF('STOCK OES'!B:B,Table2[[#This Row],[Ich No]],'STOCK OES'!E:E)+SUMIF('STOCK SEALING'!B:B,Table2[[#This Row],[Ich No]],'STOCK SEALING'!E:E)))</f>
        <v/>
      </c>
      <c r="K584" s="170">
        <v>0</v>
      </c>
      <c r="L584" t="str">
        <f>IFERROR(Table2[[#This Row],[REST]]-Table2[[#This Row],[Result Scan]],"")</f>
        <v/>
      </c>
      <c r="M584" t="str">
        <f>IF(Table2[[#This Row],[Balance]]="","",IF(Table2[[#This Row],[Balance]]&gt;0,"Open","close"))</f>
        <v/>
      </c>
      <c r="N584" s="174" t="str">
        <f ca="1">IF(Q584=$R$1,Table2[[#This Row],[Status]],"")</f>
        <v/>
      </c>
      <c r="Q584" s="169" t="str">
        <f ca="1">IFERROR($Q$1-Table2[[#This Row],[Delivery Date]],"")</f>
        <v/>
      </c>
      <c r="S584" t="str">
        <f>IFERROR(VLOOKUP(Table2[[#This Row],[Customer Part No]],'ICH NO'!I:M,5,0),"")</f>
        <v/>
      </c>
      <c r="T584" t="str">
        <f>IF(AND(S584="ASSY",Table2[[#This Row],[Stock]]&gt;Table2[[#This Row],[REST]]),Table2[[#This Row],[REST]],Table2[[#This Row],[Stock]])</f>
        <v/>
      </c>
    </row>
    <row r="585" spans="1:20" x14ac:dyDescent="0.3">
      <c r="A585" s="170" t="str">
        <f>IF(Table2[[#This Row],[Customer Part No]]="","",ROW()-1)</f>
        <v/>
      </c>
      <c r="B585" s="170" t="str">
        <f>IF('ADM-PER LINE ITEM'!A586="","",'ADM-PER LINE ITEM'!A586)</f>
        <v/>
      </c>
      <c r="C585" s="171" t="str">
        <f>IF('ADM-PER LINE ITEM'!G586="","",'ADM-PER LINE ITEM'!G586)</f>
        <v/>
      </c>
      <c r="D585" s="170" t="str">
        <f>IF('ADM-PER LINE ITEM'!F586="","",'ADM-PER LINE ITEM'!F586)</f>
        <v/>
      </c>
      <c r="E585" s="203" t="str">
        <f>IF('ADM-PER LINE ITEM'!E586="","",'ADM-PER LINE ITEM'!E586)</f>
        <v/>
      </c>
      <c r="F585" s="31" t="str">
        <f>IF('ADM-PER LINE ITEM'!I586="","",'ADM-PER LINE ITEM'!I586)</f>
        <v/>
      </c>
      <c r="G585" s="172" t="str">
        <f>IF('ADM-PER LINE ITEM'!K586="","",'ADM-PER LINE ITEM'!K586)</f>
        <v/>
      </c>
      <c r="H585" s="170" t="str">
        <f>IF('ADM-PER LINE ITEM'!Q586="","",'ADM-PER LINE ITEM'!Q586)</f>
        <v/>
      </c>
      <c r="I585" s="170" t="str">
        <f>IF('ADM-PER LINE ITEM'!R586="","",'ADM-PER LINE ITEM'!R586)</f>
        <v/>
      </c>
      <c r="J585" s="174" t="str">
        <f>IF(Table2[[#This Row],[Ich No]]="","",(SUMIF('STOCK OES'!B:B,Table2[[#This Row],[Ich No]],'STOCK OES'!E:E)+SUMIF('STOCK SEALING'!B:B,Table2[[#This Row],[Ich No]],'STOCK SEALING'!E:E)))</f>
        <v/>
      </c>
      <c r="K585" s="170">
        <v>0</v>
      </c>
      <c r="L585" t="str">
        <f>IFERROR(Table2[[#This Row],[REST]]-Table2[[#This Row],[Result Scan]],"")</f>
        <v/>
      </c>
      <c r="M585" t="str">
        <f>IF(Table2[[#This Row],[Balance]]="","",IF(Table2[[#This Row],[Balance]]&gt;0,"Open","close"))</f>
        <v/>
      </c>
      <c r="N585" s="174" t="str">
        <f ca="1">IF(Q585=$R$1,Table2[[#This Row],[Status]],"")</f>
        <v/>
      </c>
      <c r="Q585" s="169" t="str">
        <f ca="1">IFERROR($Q$1-Table2[[#This Row],[Delivery Date]],"")</f>
        <v/>
      </c>
      <c r="S585" t="str">
        <f>IFERROR(VLOOKUP(Table2[[#This Row],[Customer Part No]],'ICH NO'!I:M,5,0),"")</f>
        <v/>
      </c>
      <c r="T585" t="str">
        <f>IF(AND(S585="ASSY",Table2[[#This Row],[Stock]]&gt;Table2[[#This Row],[REST]]),Table2[[#This Row],[REST]],Table2[[#This Row],[Stock]])</f>
        <v/>
      </c>
    </row>
    <row r="586" spans="1:20" x14ac:dyDescent="0.3">
      <c r="A586" s="170" t="str">
        <f>IF(Table2[[#This Row],[Customer Part No]]="","",ROW()-1)</f>
        <v/>
      </c>
      <c r="B586" s="170" t="str">
        <f>IF('ADM-PER LINE ITEM'!A587="","",'ADM-PER LINE ITEM'!A587)</f>
        <v/>
      </c>
      <c r="C586" s="171" t="str">
        <f>IF('ADM-PER LINE ITEM'!G587="","",'ADM-PER LINE ITEM'!G587)</f>
        <v/>
      </c>
      <c r="D586" s="170" t="str">
        <f>IF('ADM-PER LINE ITEM'!F587="","",'ADM-PER LINE ITEM'!F587)</f>
        <v/>
      </c>
      <c r="E586" s="203" t="str">
        <f>IF('ADM-PER LINE ITEM'!E587="","",'ADM-PER LINE ITEM'!E587)</f>
        <v/>
      </c>
      <c r="F586" s="31" t="str">
        <f>IF('ADM-PER LINE ITEM'!I587="","",'ADM-PER LINE ITEM'!I587)</f>
        <v/>
      </c>
      <c r="G586" s="172" t="str">
        <f>IF('ADM-PER LINE ITEM'!K587="","",'ADM-PER LINE ITEM'!K587)</f>
        <v/>
      </c>
      <c r="H586" s="170" t="str">
        <f>IF('ADM-PER LINE ITEM'!Q587="","",'ADM-PER LINE ITEM'!Q587)</f>
        <v/>
      </c>
      <c r="I586" s="170" t="str">
        <f>IF('ADM-PER LINE ITEM'!R587="","",'ADM-PER LINE ITEM'!R587)</f>
        <v/>
      </c>
      <c r="J586" s="174" t="str">
        <f>IF(Table2[[#This Row],[Ich No]]="","",(SUMIF('STOCK OES'!B:B,Table2[[#This Row],[Ich No]],'STOCK OES'!E:E)+SUMIF('STOCK SEALING'!B:B,Table2[[#This Row],[Ich No]],'STOCK SEALING'!E:E)))</f>
        <v/>
      </c>
      <c r="K586" s="170">
        <v>0</v>
      </c>
      <c r="L586" t="str">
        <f>IFERROR(Table2[[#This Row],[REST]]-Table2[[#This Row],[Result Scan]],"")</f>
        <v/>
      </c>
      <c r="M586" t="str">
        <f>IF(Table2[[#This Row],[Balance]]="","",IF(Table2[[#This Row],[Balance]]&gt;0,"Open","close"))</f>
        <v/>
      </c>
      <c r="N586" s="174" t="str">
        <f ca="1">IF(Q586=$R$1,Table2[[#This Row],[Status]],"")</f>
        <v/>
      </c>
      <c r="Q586" s="169" t="str">
        <f ca="1">IFERROR($Q$1-Table2[[#This Row],[Delivery Date]],"")</f>
        <v/>
      </c>
      <c r="S586" t="str">
        <f>IFERROR(VLOOKUP(Table2[[#This Row],[Customer Part No]],'ICH NO'!I:M,5,0),"")</f>
        <v/>
      </c>
      <c r="T586" t="str">
        <f>IF(AND(S586="ASSY",Table2[[#This Row],[Stock]]&gt;Table2[[#This Row],[REST]]),Table2[[#This Row],[REST]],Table2[[#This Row],[Stock]])</f>
        <v/>
      </c>
    </row>
    <row r="587" spans="1:20" x14ac:dyDescent="0.3">
      <c r="A587" s="170" t="str">
        <f>IF(Table2[[#This Row],[Customer Part No]]="","",ROW()-1)</f>
        <v/>
      </c>
      <c r="B587" s="170" t="str">
        <f>IF('ADM-PER LINE ITEM'!A588="","",'ADM-PER LINE ITEM'!A588)</f>
        <v/>
      </c>
      <c r="C587" s="171" t="str">
        <f>IF('ADM-PER LINE ITEM'!G588="","",'ADM-PER LINE ITEM'!G588)</f>
        <v/>
      </c>
      <c r="D587" s="170" t="str">
        <f>IF('ADM-PER LINE ITEM'!F588="","",'ADM-PER LINE ITEM'!F588)</f>
        <v/>
      </c>
      <c r="E587" s="203" t="str">
        <f>IF('ADM-PER LINE ITEM'!E588="","",'ADM-PER LINE ITEM'!E588)</f>
        <v/>
      </c>
      <c r="F587" s="31" t="str">
        <f>IF('ADM-PER LINE ITEM'!I588="","",'ADM-PER LINE ITEM'!I588)</f>
        <v/>
      </c>
      <c r="G587" s="172" t="str">
        <f>IF('ADM-PER LINE ITEM'!K588="","",'ADM-PER LINE ITEM'!K588)</f>
        <v/>
      </c>
      <c r="H587" s="170" t="str">
        <f>IF('ADM-PER LINE ITEM'!Q588="","",'ADM-PER LINE ITEM'!Q588)</f>
        <v/>
      </c>
      <c r="I587" s="170" t="str">
        <f>IF('ADM-PER LINE ITEM'!R588="","",'ADM-PER LINE ITEM'!R588)</f>
        <v/>
      </c>
      <c r="J587" s="174" t="str">
        <f>IF(Table2[[#This Row],[Ich No]]="","",(SUMIF('STOCK OES'!B:B,Table2[[#This Row],[Ich No]],'STOCK OES'!E:E)+SUMIF('STOCK SEALING'!B:B,Table2[[#This Row],[Ich No]],'STOCK SEALING'!E:E)))</f>
        <v/>
      </c>
      <c r="K587" s="170">
        <v>0</v>
      </c>
      <c r="L587" t="str">
        <f>IFERROR(Table2[[#This Row],[REST]]-Table2[[#This Row],[Result Scan]],"")</f>
        <v/>
      </c>
      <c r="M587" t="str">
        <f>IF(Table2[[#This Row],[Balance]]="","",IF(Table2[[#This Row],[Balance]]&gt;0,"Open","close"))</f>
        <v/>
      </c>
      <c r="N587" s="174" t="str">
        <f ca="1">IF(Q587=$R$1,Table2[[#This Row],[Status]],"")</f>
        <v/>
      </c>
      <c r="Q587" s="169" t="str">
        <f ca="1">IFERROR($Q$1-Table2[[#This Row],[Delivery Date]],"")</f>
        <v/>
      </c>
      <c r="S587" t="str">
        <f>IFERROR(VLOOKUP(Table2[[#This Row],[Customer Part No]],'ICH NO'!I:M,5,0),"")</f>
        <v/>
      </c>
      <c r="T587" t="str">
        <f>IF(AND(S587="ASSY",Table2[[#This Row],[Stock]]&gt;Table2[[#This Row],[REST]]),Table2[[#This Row],[REST]],Table2[[#This Row],[Stock]])</f>
        <v/>
      </c>
    </row>
    <row r="588" spans="1:20" x14ac:dyDescent="0.3">
      <c r="A588" s="170" t="str">
        <f>IF(Table2[[#This Row],[Customer Part No]]="","",ROW()-1)</f>
        <v/>
      </c>
      <c r="B588" s="170" t="str">
        <f>IF('ADM-PER LINE ITEM'!A589="","",'ADM-PER LINE ITEM'!A589)</f>
        <v/>
      </c>
      <c r="C588" s="171" t="str">
        <f>IF('ADM-PER LINE ITEM'!G589="","",'ADM-PER LINE ITEM'!G589)</f>
        <v/>
      </c>
      <c r="D588" s="170" t="str">
        <f>IF('ADM-PER LINE ITEM'!F589="","",'ADM-PER LINE ITEM'!F589)</f>
        <v/>
      </c>
      <c r="E588" s="203" t="str">
        <f>IF('ADM-PER LINE ITEM'!E589="","",'ADM-PER LINE ITEM'!E589)</f>
        <v/>
      </c>
      <c r="F588" s="31" t="str">
        <f>IF('ADM-PER LINE ITEM'!I589="","",'ADM-PER LINE ITEM'!I589)</f>
        <v/>
      </c>
      <c r="G588" s="172" t="str">
        <f>IF('ADM-PER LINE ITEM'!K589="","",'ADM-PER LINE ITEM'!K589)</f>
        <v/>
      </c>
      <c r="H588" s="170" t="str">
        <f>IF('ADM-PER LINE ITEM'!Q589="","",'ADM-PER LINE ITEM'!Q589)</f>
        <v/>
      </c>
      <c r="I588" s="170" t="str">
        <f>IF('ADM-PER LINE ITEM'!R589="","",'ADM-PER LINE ITEM'!R589)</f>
        <v/>
      </c>
      <c r="J588" s="174" t="str">
        <f>IF(Table2[[#This Row],[Ich No]]="","",(SUMIF('STOCK OES'!B:B,Table2[[#This Row],[Ich No]],'STOCK OES'!E:E)+SUMIF('STOCK SEALING'!B:B,Table2[[#This Row],[Ich No]],'STOCK SEALING'!E:E)))</f>
        <v/>
      </c>
      <c r="K588" s="170">
        <v>0</v>
      </c>
      <c r="L588" t="str">
        <f>IFERROR(Table2[[#This Row],[REST]]-Table2[[#This Row],[Result Scan]],"")</f>
        <v/>
      </c>
      <c r="M588" t="str">
        <f>IF(Table2[[#This Row],[Balance]]="","",IF(Table2[[#This Row],[Balance]]&gt;0,"Open","close"))</f>
        <v/>
      </c>
      <c r="N588" s="174" t="str">
        <f ca="1">IF(Q588=$R$1,Table2[[#This Row],[Status]],"")</f>
        <v/>
      </c>
      <c r="Q588" s="169" t="str">
        <f ca="1">IFERROR($Q$1-Table2[[#This Row],[Delivery Date]],"")</f>
        <v/>
      </c>
      <c r="S588" t="str">
        <f>IFERROR(VLOOKUP(Table2[[#This Row],[Customer Part No]],'ICH NO'!I:M,5,0),"")</f>
        <v/>
      </c>
      <c r="T588" t="str">
        <f>IF(AND(S588="ASSY",Table2[[#This Row],[Stock]]&gt;Table2[[#This Row],[REST]]),Table2[[#This Row],[REST]],Table2[[#This Row],[Stock]])</f>
        <v/>
      </c>
    </row>
    <row r="589" spans="1:20" x14ac:dyDescent="0.3">
      <c r="A589" s="170" t="str">
        <f>IF(Table2[[#This Row],[Customer Part No]]="","",ROW()-1)</f>
        <v/>
      </c>
      <c r="B589" s="170" t="str">
        <f>IF('ADM-PER LINE ITEM'!A590="","",'ADM-PER LINE ITEM'!A590)</f>
        <v/>
      </c>
      <c r="C589" s="171" t="str">
        <f>IF('ADM-PER LINE ITEM'!G590="","",'ADM-PER LINE ITEM'!G590)</f>
        <v/>
      </c>
      <c r="D589" s="170" t="str">
        <f>IF('ADM-PER LINE ITEM'!F590="","",'ADM-PER LINE ITEM'!F590)</f>
        <v/>
      </c>
      <c r="E589" s="203" t="str">
        <f>IF('ADM-PER LINE ITEM'!E590="","",'ADM-PER LINE ITEM'!E590)</f>
        <v/>
      </c>
      <c r="F589" s="31" t="str">
        <f>IF('ADM-PER LINE ITEM'!I590="","",'ADM-PER LINE ITEM'!I590)</f>
        <v/>
      </c>
      <c r="G589" s="172" t="str">
        <f>IF('ADM-PER LINE ITEM'!K590="","",'ADM-PER LINE ITEM'!K590)</f>
        <v/>
      </c>
      <c r="H589" s="170" t="str">
        <f>IF('ADM-PER LINE ITEM'!Q590="","",'ADM-PER LINE ITEM'!Q590)</f>
        <v/>
      </c>
      <c r="I589" s="170" t="str">
        <f>IF('ADM-PER LINE ITEM'!R590="","",'ADM-PER LINE ITEM'!R590)</f>
        <v/>
      </c>
      <c r="J589" s="174" t="str">
        <f>IF(Table2[[#This Row],[Ich No]]="","",(SUMIF('STOCK OES'!B:B,Table2[[#This Row],[Ich No]],'STOCK OES'!E:E)+SUMIF('STOCK SEALING'!B:B,Table2[[#This Row],[Ich No]],'STOCK SEALING'!E:E)))</f>
        <v/>
      </c>
      <c r="K589" s="170">
        <v>0</v>
      </c>
      <c r="L589" t="str">
        <f>IFERROR(Table2[[#This Row],[REST]]-Table2[[#This Row],[Result Scan]],"")</f>
        <v/>
      </c>
      <c r="M589" t="str">
        <f>IF(Table2[[#This Row],[Balance]]="","",IF(Table2[[#This Row],[Balance]]&gt;0,"Open","close"))</f>
        <v/>
      </c>
      <c r="N589" s="174" t="str">
        <f ca="1">IF(Q589=$R$1,Table2[[#This Row],[Status]],"")</f>
        <v/>
      </c>
      <c r="Q589" s="169" t="str">
        <f ca="1">IFERROR($Q$1-Table2[[#This Row],[Delivery Date]],"")</f>
        <v/>
      </c>
      <c r="S589" t="str">
        <f>IFERROR(VLOOKUP(Table2[[#This Row],[Customer Part No]],'ICH NO'!I:M,5,0),"")</f>
        <v/>
      </c>
      <c r="T589" t="str">
        <f>IF(AND(S589="ASSY",Table2[[#This Row],[Stock]]&gt;Table2[[#This Row],[REST]]),Table2[[#This Row],[REST]],Table2[[#This Row],[Stock]])</f>
        <v/>
      </c>
    </row>
    <row r="590" spans="1:20" x14ac:dyDescent="0.3">
      <c r="A590" s="170" t="str">
        <f>IF(Table2[[#This Row],[Customer Part No]]="","",ROW()-1)</f>
        <v/>
      </c>
      <c r="B590" s="170" t="str">
        <f>IF('ADM-PER LINE ITEM'!A591="","",'ADM-PER LINE ITEM'!A591)</f>
        <v/>
      </c>
      <c r="C590" s="171" t="str">
        <f>IF('ADM-PER LINE ITEM'!G591="","",'ADM-PER LINE ITEM'!G591)</f>
        <v/>
      </c>
      <c r="D590" s="170" t="str">
        <f>IF('ADM-PER LINE ITEM'!F591="","",'ADM-PER LINE ITEM'!F591)</f>
        <v/>
      </c>
      <c r="E590" s="203" t="str">
        <f>IF('ADM-PER LINE ITEM'!E591="","",'ADM-PER LINE ITEM'!E591)</f>
        <v/>
      </c>
      <c r="F590" s="31" t="str">
        <f>IF('ADM-PER LINE ITEM'!I591="","",'ADM-PER LINE ITEM'!I591)</f>
        <v/>
      </c>
      <c r="G590" s="172" t="str">
        <f>IF('ADM-PER LINE ITEM'!K591="","",'ADM-PER LINE ITEM'!K591)</f>
        <v/>
      </c>
      <c r="H590" s="170" t="str">
        <f>IF('ADM-PER LINE ITEM'!Q591="","",'ADM-PER LINE ITEM'!Q591)</f>
        <v/>
      </c>
      <c r="I590" s="170" t="str">
        <f>IF('ADM-PER LINE ITEM'!R591="","",'ADM-PER LINE ITEM'!R591)</f>
        <v/>
      </c>
      <c r="J590" s="174" t="str">
        <f>IF(Table2[[#This Row],[Ich No]]="","",(SUMIF('STOCK OES'!B:B,Table2[[#This Row],[Ich No]],'STOCK OES'!E:E)+SUMIF('STOCK SEALING'!B:B,Table2[[#This Row],[Ich No]],'STOCK SEALING'!E:E)))</f>
        <v/>
      </c>
      <c r="K590" s="170">
        <v>0</v>
      </c>
      <c r="L590" t="str">
        <f>IFERROR(Table2[[#This Row],[REST]]-Table2[[#This Row],[Result Scan]],"")</f>
        <v/>
      </c>
      <c r="M590" t="str">
        <f>IF(Table2[[#This Row],[Balance]]="","",IF(Table2[[#This Row],[Balance]]&gt;0,"Open","close"))</f>
        <v/>
      </c>
      <c r="N590" s="174" t="str">
        <f ca="1">IF(Q590=$R$1,Table2[[#This Row],[Status]],"")</f>
        <v/>
      </c>
      <c r="Q590" s="169" t="str">
        <f ca="1">IFERROR($Q$1-Table2[[#This Row],[Delivery Date]],"")</f>
        <v/>
      </c>
      <c r="S590" t="str">
        <f>IFERROR(VLOOKUP(Table2[[#This Row],[Customer Part No]],'ICH NO'!I:M,5,0),"")</f>
        <v/>
      </c>
      <c r="T590" t="str">
        <f>IF(AND(S590="ASSY",Table2[[#This Row],[Stock]]&gt;Table2[[#This Row],[REST]]),Table2[[#This Row],[REST]],Table2[[#This Row],[Stock]])</f>
        <v/>
      </c>
    </row>
    <row r="591" spans="1:20" x14ac:dyDescent="0.3">
      <c r="A591" s="170" t="str">
        <f>IF(Table2[[#This Row],[Customer Part No]]="","",ROW()-1)</f>
        <v/>
      </c>
      <c r="B591" s="170" t="str">
        <f>IF('ADM-PER LINE ITEM'!A592="","",'ADM-PER LINE ITEM'!A592)</f>
        <v/>
      </c>
      <c r="C591" s="171" t="str">
        <f>IF('ADM-PER LINE ITEM'!G592="","",'ADM-PER LINE ITEM'!G592)</f>
        <v/>
      </c>
      <c r="D591" s="170" t="str">
        <f>IF('ADM-PER LINE ITEM'!F592="","",'ADM-PER LINE ITEM'!F592)</f>
        <v/>
      </c>
      <c r="E591" s="203" t="str">
        <f>IF('ADM-PER LINE ITEM'!E592="","",'ADM-PER LINE ITEM'!E592)</f>
        <v/>
      </c>
      <c r="F591" s="31" t="str">
        <f>IF('ADM-PER LINE ITEM'!I592="","",'ADM-PER LINE ITEM'!I592)</f>
        <v/>
      </c>
      <c r="G591" s="172" t="str">
        <f>IF('ADM-PER LINE ITEM'!K592="","",'ADM-PER LINE ITEM'!K592)</f>
        <v/>
      </c>
      <c r="H591" s="170" t="str">
        <f>IF('ADM-PER LINE ITEM'!Q592="","",'ADM-PER LINE ITEM'!Q592)</f>
        <v/>
      </c>
      <c r="I591" s="170" t="str">
        <f>IF('ADM-PER LINE ITEM'!R592="","",'ADM-PER LINE ITEM'!R592)</f>
        <v/>
      </c>
      <c r="J591" s="174" t="str">
        <f>IF(Table2[[#This Row],[Ich No]]="","",(SUMIF('STOCK OES'!B:B,Table2[[#This Row],[Ich No]],'STOCK OES'!E:E)+SUMIF('STOCK SEALING'!B:B,Table2[[#This Row],[Ich No]],'STOCK SEALING'!E:E)))</f>
        <v/>
      </c>
      <c r="K591" s="170">
        <v>0</v>
      </c>
      <c r="L591" t="str">
        <f>IFERROR(Table2[[#This Row],[REST]]-Table2[[#This Row],[Result Scan]],"")</f>
        <v/>
      </c>
      <c r="M591" t="str">
        <f>IF(Table2[[#This Row],[Balance]]="","",IF(Table2[[#This Row],[Balance]]&gt;0,"Open","close"))</f>
        <v/>
      </c>
      <c r="N591" s="174" t="str">
        <f ca="1">IF(Q591=$R$1,Table2[[#This Row],[Status]],"")</f>
        <v/>
      </c>
      <c r="Q591" s="169" t="str">
        <f ca="1">IFERROR($Q$1-Table2[[#This Row],[Delivery Date]],"")</f>
        <v/>
      </c>
      <c r="S591" t="str">
        <f>IFERROR(VLOOKUP(Table2[[#This Row],[Customer Part No]],'ICH NO'!I:M,5,0),"")</f>
        <v/>
      </c>
      <c r="T591" t="str">
        <f>IF(AND(S591="ASSY",Table2[[#This Row],[Stock]]&gt;Table2[[#This Row],[REST]]),Table2[[#This Row],[REST]],Table2[[#This Row],[Stock]])</f>
        <v/>
      </c>
    </row>
    <row r="592" spans="1:20" x14ac:dyDescent="0.3">
      <c r="A592" s="170" t="str">
        <f>IF(Table2[[#This Row],[Customer Part No]]="","",ROW()-1)</f>
        <v/>
      </c>
      <c r="B592" s="170" t="str">
        <f>IF('ADM-PER LINE ITEM'!A593="","",'ADM-PER LINE ITEM'!A593)</f>
        <v/>
      </c>
      <c r="C592" s="171" t="str">
        <f>IF('ADM-PER LINE ITEM'!G593="","",'ADM-PER LINE ITEM'!G593)</f>
        <v/>
      </c>
      <c r="D592" s="170" t="str">
        <f>IF('ADM-PER LINE ITEM'!F593="","",'ADM-PER LINE ITEM'!F593)</f>
        <v/>
      </c>
      <c r="E592" s="203" t="str">
        <f>IF('ADM-PER LINE ITEM'!E593="","",'ADM-PER LINE ITEM'!E593)</f>
        <v/>
      </c>
      <c r="F592" s="31" t="str">
        <f>IF('ADM-PER LINE ITEM'!I593="","",'ADM-PER LINE ITEM'!I593)</f>
        <v/>
      </c>
      <c r="G592" s="172" t="str">
        <f>IF('ADM-PER LINE ITEM'!K593="","",'ADM-PER LINE ITEM'!K593)</f>
        <v/>
      </c>
      <c r="H592" s="170" t="str">
        <f>IF('ADM-PER LINE ITEM'!Q593="","",'ADM-PER LINE ITEM'!Q593)</f>
        <v/>
      </c>
      <c r="I592" s="170" t="str">
        <f>IF('ADM-PER LINE ITEM'!R593="","",'ADM-PER LINE ITEM'!R593)</f>
        <v/>
      </c>
      <c r="J592" s="174" t="str">
        <f>IF(Table2[[#This Row],[Ich No]]="","",(SUMIF('STOCK OES'!B:B,Table2[[#This Row],[Ich No]],'STOCK OES'!E:E)+SUMIF('STOCK SEALING'!B:B,Table2[[#This Row],[Ich No]],'STOCK SEALING'!E:E)))</f>
        <v/>
      </c>
      <c r="K592" s="170">
        <v>0</v>
      </c>
      <c r="L592" t="str">
        <f>IFERROR(Table2[[#This Row],[REST]]-Table2[[#This Row],[Result Scan]],"")</f>
        <v/>
      </c>
      <c r="M592" t="str">
        <f>IF(Table2[[#This Row],[Balance]]="","",IF(Table2[[#This Row],[Balance]]&gt;0,"Open","close"))</f>
        <v/>
      </c>
      <c r="N592" s="174" t="str">
        <f ca="1">IF(Q592=$R$1,Table2[[#This Row],[Status]],"")</f>
        <v/>
      </c>
      <c r="Q592" s="169" t="str">
        <f ca="1">IFERROR($Q$1-Table2[[#This Row],[Delivery Date]],"")</f>
        <v/>
      </c>
      <c r="S592" t="str">
        <f>IFERROR(VLOOKUP(Table2[[#This Row],[Customer Part No]],'ICH NO'!I:M,5,0),"")</f>
        <v/>
      </c>
      <c r="T592" t="str">
        <f>IF(AND(S592="ASSY",Table2[[#This Row],[Stock]]&gt;Table2[[#This Row],[REST]]),Table2[[#This Row],[REST]],Table2[[#This Row],[Stock]])</f>
        <v/>
      </c>
    </row>
    <row r="593" spans="1:20" x14ac:dyDescent="0.3">
      <c r="A593" s="170" t="str">
        <f>IF(Table2[[#This Row],[Customer Part No]]="","",ROW()-1)</f>
        <v/>
      </c>
      <c r="B593" s="170" t="str">
        <f>IF('ADM-PER LINE ITEM'!A594="","",'ADM-PER LINE ITEM'!A594)</f>
        <v/>
      </c>
      <c r="C593" s="171" t="str">
        <f>IF('ADM-PER LINE ITEM'!G594="","",'ADM-PER LINE ITEM'!G594)</f>
        <v/>
      </c>
      <c r="D593" s="170" t="str">
        <f>IF('ADM-PER LINE ITEM'!F594="","",'ADM-PER LINE ITEM'!F594)</f>
        <v/>
      </c>
      <c r="E593" s="203" t="str">
        <f>IF('ADM-PER LINE ITEM'!E594="","",'ADM-PER LINE ITEM'!E594)</f>
        <v/>
      </c>
      <c r="F593" s="31" t="str">
        <f>IF('ADM-PER LINE ITEM'!I594="","",'ADM-PER LINE ITEM'!I594)</f>
        <v/>
      </c>
      <c r="G593" s="172" t="str">
        <f>IF('ADM-PER LINE ITEM'!K594="","",'ADM-PER LINE ITEM'!K594)</f>
        <v/>
      </c>
      <c r="H593" s="170" t="str">
        <f>IF('ADM-PER LINE ITEM'!Q594="","",'ADM-PER LINE ITEM'!Q594)</f>
        <v/>
      </c>
      <c r="I593" s="170" t="str">
        <f>IF('ADM-PER LINE ITEM'!R594="","",'ADM-PER LINE ITEM'!R594)</f>
        <v/>
      </c>
      <c r="J593" s="174" t="str">
        <f>IF(Table2[[#This Row],[Ich No]]="","",(SUMIF('STOCK OES'!B:B,Table2[[#This Row],[Ich No]],'STOCK OES'!E:E)+SUMIF('STOCK SEALING'!B:B,Table2[[#This Row],[Ich No]],'STOCK SEALING'!E:E)))</f>
        <v/>
      </c>
      <c r="K593" s="170">
        <v>0</v>
      </c>
      <c r="L593" t="str">
        <f>IFERROR(Table2[[#This Row],[REST]]-Table2[[#This Row],[Result Scan]],"")</f>
        <v/>
      </c>
      <c r="M593" t="str">
        <f>IF(Table2[[#This Row],[Balance]]="","",IF(Table2[[#This Row],[Balance]]&gt;0,"Open","close"))</f>
        <v/>
      </c>
      <c r="N593" s="174" t="str">
        <f ca="1">IF(Q593=$R$1,Table2[[#This Row],[Status]],"")</f>
        <v/>
      </c>
      <c r="Q593" s="169" t="str">
        <f ca="1">IFERROR($Q$1-Table2[[#This Row],[Delivery Date]],"")</f>
        <v/>
      </c>
      <c r="S593" t="str">
        <f>IFERROR(VLOOKUP(Table2[[#This Row],[Customer Part No]],'ICH NO'!I:M,5,0),"")</f>
        <v/>
      </c>
      <c r="T593" t="str">
        <f>IF(AND(S593="ASSY",Table2[[#This Row],[Stock]]&gt;Table2[[#This Row],[REST]]),Table2[[#This Row],[REST]],Table2[[#This Row],[Stock]])</f>
        <v/>
      </c>
    </row>
    <row r="594" spans="1:20" x14ac:dyDescent="0.3">
      <c r="A594" s="170" t="str">
        <f>IF(Table2[[#This Row],[Customer Part No]]="","",ROW()-1)</f>
        <v/>
      </c>
      <c r="B594" s="170" t="str">
        <f>IF('ADM-PER LINE ITEM'!A595="","",'ADM-PER LINE ITEM'!A595)</f>
        <v/>
      </c>
      <c r="C594" s="171" t="str">
        <f>IF('ADM-PER LINE ITEM'!G595="","",'ADM-PER LINE ITEM'!G595)</f>
        <v/>
      </c>
      <c r="D594" s="170" t="str">
        <f>IF('ADM-PER LINE ITEM'!F595="","",'ADM-PER LINE ITEM'!F595)</f>
        <v/>
      </c>
      <c r="E594" s="203" t="str">
        <f>IF('ADM-PER LINE ITEM'!E595="","",'ADM-PER LINE ITEM'!E595)</f>
        <v/>
      </c>
      <c r="F594" s="31" t="str">
        <f>IF('ADM-PER LINE ITEM'!I595="","",'ADM-PER LINE ITEM'!I595)</f>
        <v/>
      </c>
      <c r="G594" s="172" t="str">
        <f>IF('ADM-PER LINE ITEM'!K595="","",'ADM-PER LINE ITEM'!K595)</f>
        <v/>
      </c>
      <c r="H594" s="170" t="str">
        <f>IF('ADM-PER LINE ITEM'!Q595="","",'ADM-PER LINE ITEM'!Q595)</f>
        <v/>
      </c>
      <c r="I594" s="170" t="str">
        <f>IF('ADM-PER LINE ITEM'!R595="","",'ADM-PER LINE ITEM'!R595)</f>
        <v/>
      </c>
      <c r="J594" s="174" t="str">
        <f>IF(Table2[[#This Row],[Ich No]]="","",(SUMIF('STOCK OES'!B:B,Table2[[#This Row],[Ich No]],'STOCK OES'!E:E)+SUMIF('STOCK SEALING'!B:B,Table2[[#This Row],[Ich No]],'STOCK SEALING'!E:E)))</f>
        <v/>
      </c>
      <c r="K594" s="170">
        <v>0</v>
      </c>
      <c r="L594" t="str">
        <f>IFERROR(Table2[[#This Row],[REST]]-Table2[[#This Row],[Result Scan]],"")</f>
        <v/>
      </c>
      <c r="M594" t="str">
        <f>IF(Table2[[#This Row],[Balance]]="","",IF(Table2[[#This Row],[Balance]]&gt;0,"Open","close"))</f>
        <v/>
      </c>
      <c r="N594" s="174" t="str">
        <f ca="1">IF(Q594=$R$1,Table2[[#This Row],[Status]],"")</f>
        <v/>
      </c>
      <c r="Q594" s="169" t="str">
        <f ca="1">IFERROR($Q$1-Table2[[#This Row],[Delivery Date]],"")</f>
        <v/>
      </c>
      <c r="S594" t="str">
        <f>IFERROR(VLOOKUP(Table2[[#This Row],[Customer Part No]],'ICH NO'!I:M,5,0),"")</f>
        <v/>
      </c>
      <c r="T594" t="str">
        <f>IF(AND(S594="ASSY",Table2[[#This Row],[Stock]]&gt;Table2[[#This Row],[REST]]),Table2[[#This Row],[REST]],Table2[[#This Row],[Stock]])</f>
        <v/>
      </c>
    </row>
    <row r="595" spans="1:20" x14ac:dyDescent="0.3">
      <c r="A595" s="170" t="str">
        <f>IF(Table2[[#This Row],[Customer Part No]]="","",ROW()-1)</f>
        <v/>
      </c>
      <c r="B595" s="170" t="str">
        <f>IF('ADM-PER LINE ITEM'!A596="","",'ADM-PER LINE ITEM'!A596)</f>
        <v/>
      </c>
      <c r="C595" s="171" t="str">
        <f>IF('ADM-PER LINE ITEM'!G596="","",'ADM-PER LINE ITEM'!G596)</f>
        <v/>
      </c>
      <c r="D595" s="170" t="str">
        <f>IF('ADM-PER LINE ITEM'!F596="","",'ADM-PER LINE ITEM'!F596)</f>
        <v/>
      </c>
      <c r="E595" s="203" t="str">
        <f>IF('ADM-PER LINE ITEM'!E596="","",'ADM-PER LINE ITEM'!E596)</f>
        <v/>
      </c>
      <c r="F595" s="31" t="str">
        <f>IF('ADM-PER LINE ITEM'!I596="","",'ADM-PER LINE ITEM'!I596)</f>
        <v/>
      </c>
      <c r="G595" s="172" t="str">
        <f>IF('ADM-PER LINE ITEM'!K596="","",'ADM-PER LINE ITEM'!K596)</f>
        <v/>
      </c>
      <c r="H595" s="170" t="str">
        <f>IF('ADM-PER LINE ITEM'!Q596="","",'ADM-PER LINE ITEM'!Q596)</f>
        <v/>
      </c>
      <c r="I595" s="170" t="str">
        <f>IF('ADM-PER LINE ITEM'!R596="","",'ADM-PER LINE ITEM'!R596)</f>
        <v/>
      </c>
      <c r="J595" s="174" t="str">
        <f>IF(Table2[[#This Row],[Ich No]]="","",(SUMIF('STOCK OES'!B:B,Table2[[#This Row],[Ich No]],'STOCK OES'!E:E)+SUMIF('STOCK SEALING'!B:B,Table2[[#This Row],[Ich No]],'STOCK SEALING'!E:E)))</f>
        <v/>
      </c>
      <c r="K595" s="170">
        <v>0</v>
      </c>
      <c r="L595" t="str">
        <f>IFERROR(Table2[[#This Row],[REST]]-Table2[[#This Row],[Result Scan]],"")</f>
        <v/>
      </c>
      <c r="M595" t="str">
        <f>IF(Table2[[#This Row],[Balance]]="","",IF(Table2[[#This Row],[Balance]]&gt;0,"Open","close"))</f>
        <v/>
      </c>
      <c r="N595" s="174" t="str">
        <f ca="1">IF(Q595=$R$1,Table2[[#This Row],[Status]],"")</f>
        <v/>
      </c>
      <c r="Q595" s="169" t="str">
        <f ca="1">IFERROR($Q$1-Table2[[#This Row],[Delivery Date]],"")</f>
        <v/>
      </c>
      <c r="S595" t="str">
        <f>IFERROR(VLOOKUP(Table2[[#This Row],[Customer Part No]],'ICH NO'!I:M,5,0),"")</f>
        <v/>
      </c>
      <c r="T595" t="str">
        <f>IF(AND(S595="ASSY",Table2[[#This Row],[Stock]]&gt;Table2[[#This Row],[REST]]),Table2[[#This Row],[REST]],Table2[[#This Row],[Stock]])</f>
        <v/>
      </c>
    </row>
    <row r="596" spans="1:20" x14ac:dyDescent="0.3">
      <c r="A596" s="170" t="str">
        <f>IF(Table2[[#This Row],[Customer Part No]]="","",ROW()-1)</f>
        <v/>
      </c>
      <c r="B596" s="170" t="str">
        <f>IF('ADM-PER LINE ITEM'!A597="","",'ADM-PER LINE ITEM'!A597)</f>
        <v/>
      </c>
      <c r="C596" s="171" t="str">
        <f>IF('ADM-PER LINE ITEM'!G597="","",'ADM-PER LINE ITEM'!G597)</f>
        <v/>
      </c>
      <c r="D596" s="170" t="str">
        <f>IF('ADM-PER LINE ITEM'!F597="","",'ADM-PER LINE ITEM'!F597)</f>
        <v/>
      </c>
      <c r="E596" s="203" t="str">
        <f>IF('ADM-PER LINE ITEM'!E597="","",'ADM-PER LINE ITEM'!E597)</f>
        <v/>
      </c>
      <c r="F596" s="31" t="str">
        <f>IF('ADM-PER LINE ITEM'!I597="","",'ADM-PER LINE ITEM'!I597)</f>
        <v/>
      </c>
      <c r="G596" s="172" t="str">
        <f>IF('ADM-PER LINE ITEM'!K597="","",'ADM-PER LINE ITEM'!K597)</f>
        <v/>
      </c>
      <c r="H596" s="170" t="str">
        <f>IF('ADM-PER LINE ITEM'!Q597="","",'ADM-PER LINE ITEM'!Q597)</f>
        <v/>
      </c>
      <c r="I596" s="170" t="str">
        <f>IF('ADM-PER LINE ITEM'!R597="","",'ADM-PER LINE ITEM'!R597)</f>
        <v/>
      </c>
      <c r="J596" s="174" t="str">
        <f>IF(Table2[[#This Row],[Ich No]]="","",(SUMIF('STOCK OES'!B:B,Table2[[#This Row],[Ich No]],'STOCK OES'!E:E)+SUMIF('STOCK SEALING'!B:B,Table2[[#This Row],[Ich No]],'STOCK SEALING'!E:E)))</f>
        <v/>
      </c>
      <c r="K596" s="170">
        <v>0</v>
      </c>
      <c r="L596" t="str">
        <f>IFERROR(Table2[[#This Row],[REST]]-Table2[[#This Row],[Result Scan]],"")</f>
        <v/>
      </c>
      <c r="M596" t="str">
        <f>IF(Table2[[#This Row],[Balance]]="","",IF(Table2[[#This Row],[Balance]]&gt;0,"Open","close"))</f>
        <v/>
      </c>
      <c r="N596" s="174" t="str">
        <f ca="1">IF(Q596=$R$1,Table2[[#This Row],[Status]],"")</f>
        <v/>
      </c>
      <c r="Q596" s="169" t="str">
        <f ca="1">IFERROR($Q$1-Table2[[#This Row],[Delivery Date]],"")</f>
        <v/>
      </c>
      <c r="S596" t="str">
        <f>IFERROR(VLOOKUP(Table2[[#This Row],[Customer Part No]],'ICH NO'!I:M,5,0),"")</f>
        <v/>
      </c>
      <c r="T596" t="str">
        <f>IF(AND(S596="ASSY",Table2[[#This Row],[Stock]]&gt;Table2[[#This Row],[REST]]),Table2[[#This Row],[REST]],Table2[[#This Row],[Stock]])</f>
        <v/>
      </c>
    </row>
    <row r="597" spans="1:20" x14ac:dyDescent="0.3">
      <c r="A597" s="170" t="str">
        <f>IF(Table2[[#This Row],[Customer Part No]]="","",ROW()-1)</f>
        <v/>
      </c>
      <c r="B597" s="170" t="str">
        <f>IF('ADM-PER LINE ITEM'!A598="","",'ADM-PER LINE ITEM'!A598)</f>
        <v/>
      </c>
      <c r="C597" s="171" t="str">
        <f>IF('ADM-PER LINE ITEM'!G598="","",'ADM-PER LINE ITEM'!G598)</f>
        <v/>
      </c>
      <c r="D597" s="170" t="str">
        <f>IF('ADM-PER LINE ITEM'!F598="","",'ADM-PER LINE ITEM'!F598)</f>
        <v/>
      </c>
      <c r="E597" s="203" t="str">
        <f>IF('ADM-PER LINE ITEM'!E598="","",'ADM-PER LINE ITEM'!E598)</f>
        <v/>
      </c>
      <c r="F597" s="31" t="str">
        <f>IF('ADM-PER LINE ITEM'!I598="","",'ADM-PER LINE ITEM'!I598)</f>
        <v/>
      </c>
      <c r="G597" s="172" t="str">
        <f>IF('ADM-PER LINE ITEM'!K598="","",'ADM-PER LINE ITEM'!K598)</f>
        <v/>
      </c>
      <c r="H597" s="170" t="str">
        <f>IF('ADM-PER LINE ITEM'!Q598="","",'ADM-PER LINE ITEM'!Q598)</f>
        <v/>
      </c>
      <c r="I597" s="170" t="str">
        <f>IF('ADM-PER LINE ITEM'!R598="","",'ADM-PER LINE ITEM'!R598)</f>
        <v/>
      </c>
      <c r="J597" s="174" t="str">
        <f>IF(Table2[[#This Row],[Ich No]]="","",(SUMIF('STOCK OES'!B:B,Table2[[#This Row],[Ich No]],'STOCK OES'!E:E)+SUMIF('STOCK SEALING'!B:B,Table2[[#This Row],[Ich No]],'STOCK SEALING'!E:E)))</f>
        <v/>
      </c>
      <c r="K597" s="170">
        <v>0</v>
      </c>
      <c r="L597" t="str">
        <f>IFERROR(Table2[[#This Row],[REST]]-Table2[[#This Row],[Result Scan]],"")</f>
        <v/>
      </c>
      <c r="M597" t="str">
        <f>IF(Table2[[#This Row],[Balance]]="","",IF(Table2[[#This Row],[Balance]]&gt;0,"Open","close"))</f>
        <v/>
      </c>
      <c r="N597" s="174" t="str">
        <f ca="1">IF(Q597=$R$1,Table2[[#This Row],[Status]],"")</f>
        <v/>
      </c>
      <c r="Q597" s="169" t="str">
        <f ca="1">IFERROR($Q$1-Table2[[#This Row],[Delivery Date]],"")</f>
        <v/>
      </c>
      <c r="S597" t="str">
        <f>IFERROR(VLOOKUP(Table2[[#This Row],[Customer Part No]],'ICH NO'!I:M,5,0),"")</f>
        <v/>
      </c>
      <c r="T597" t="str">
        <f>IF(AND(S597="ASSY",Table2[[#This Row],[Stock]]&gt;Table2[[#This Row],[REST]]),Table2[[#This Row],[REST]],Table2[[#This Row],[Stock]])</f>
        <v/>
      </c>
    </row>
    <row r="598" spans="1:20" x14ac:dyDescent="0.3">
      <c r="A598" s="170" t="str">
        <f>IF(Table2[[#This Row],[Customer Part No]]="","",ROW()-1)</f>
        <v/>
      </c>
      <c r="B598" s="170" t="str">
        <f>IF('ADM-PER LINE ITEM'!A599="","",'ADM-PER LINE ITEM'!A599)</f>
        <v/>
      </c>
      <c r="C598" s="171" t="str">
        <f>IF('ADM-PER LINE ITEM'!G599="","",'ADM-PER LINE ITEM'!G599)</f>
        <v/>
      </c>
      <c r="D598" s="170" t="str">
        <f>IF('ADM-PER LINE ITEM'!F599="","",'ADM-PER LINE ITEM'!F599)</f>
        <v/>
      </c>
      <c r="E598" s="203" t="str">
        <f>IF('ADM-PER LINE ITEM'!E599="","",'ADM-PER LINE ITEM'!E599)</f>
        <v/>
      </c>
      <c r="F598" s="31" t="str">
        <f>IF('ADM-PER LINE ITEM'!I599="","",'ADM-PER LINE ITEM'!I599)</f>
        <v/>
      </c>
      <c r="G598" s="172" t="str">
        <f>IF('ADM-PER LINE ITEM'!K599="","",'ADM-PER LINE ITEM'!K599)</f>
        <v/>
      </c>
      <c r="H598" s="170" t="str">
        <f>IF('ADM-PER LINE ITEM'!Q599="","",'ADM-PER LINE ITEM'!Q599)</f>
        <v/>
      </c>
      <c r="I598" s="170" t="str">
        <f>IF('ADM-PER LINE ITEM'!R599="","",'ADM-PER LINE ITEM'!R599)</f>
        <v/>
      </c>
      <c r="J598" s="174" t="str">
        <f>IF(Table2[[#This Row],[Ich No]]="","",(SUMIF('STOCK OES'!B:B,Table2[[#This Row],[Ich No]],'STOCK OES'!E:E)+SUMIF('STOCK SEALING'!B:B,Table2[[#This Row],[Ich No]],'STOCK SEALING'!E:E)))</f>
        <v/>
      </c>
      <c r="K598" s="170">
        <v>0</v>
      </c>
      <c r="L598" t="str">
        <f>IFERROR(Table2[[#This Row],[REST]]-Table2[[#This Row],[Result Scan]],"")</f>
        <v/>
      </c>
      <c r="M598" t="str">
        <f>IF(Table2[[#This Row],[Balance]]="","",IF(Table2[[#This Row],[Balance]]&gt;0,"Open","close"))</f>
        <v/>
      </c>
      <c r="N598" s="174" t="str">
        <f ca="1">IF(Q598=$R$1,Table2[[#This Row],[Status]],"")</f>
        <v/>
      </c>
      <c r="Q598" s="169" t="str">
        <f ca="1">IFERROR($Q$1-Table2[[#This Row],[Delivery Date]],"")</f>
        <v/>
      </c>
      <c r="S598" t="str">
        <f>IFERROR(VLOOKUP(Table2[[#This Row],[Customer Part No]],'ICH NO'!I:M,5,0),"")</f>
        <v/>
      </c>
      <c r="T598" t="str">
        <f>IF(AND(S598="ASSY",Table2[[#This Row],[Stock]]&gt;Table2[[#This Row],[REST]]),Table2[[#This Row],[REST]],Table2[[#This Row],[Stock]])</f>
        <v/>
      </c>
    </row>
    <row r="599" spans="1:20" x14ac:dyDescent="0.3">
      <c r="A599" s="170" t="str">
        <f>IF(Table2[[#This Row],[Customer Part No]]="","",ROW()-1)</f>
        <v/>
      </c>
      <c r="B599" s="170" t="str">
        <f>IF('ADM-PER LINE ITEM'!A600="","",'ADM-PER LINE ITEM'!A600)</f>
        <v/>
      </c>
      <c r="C599" s="171" t="str">
        <f>IF('ADM-PER LINE ITEM'!G600="","",'ADM-PER LINE ITEM'!G600)</f>
        <v/>
      </c>
      <c r="D599" s="170" t="str">
        <f>IF('ADM-PER LINE ITEM'!F600="","",'ADM-PER LINE ITEM'!F600)</f>
        <v/>
      </c>
      <c r="E599" s="203" t="str">
        <f>IF('ADM-PER LINE ITEM'!E600="","",'ADM-PER LINE ITEM'!E600)</f>
        <v/>
      </c>
      <c r="F599" s="31" t="str">
        <f>IF('ADM-PER LINE ITEM'!I600="","",'ADM-PER LINE ITEM'!I600)</f>
        <v/>
      </c>
      <c r="G599" s="172" t="str">
        <f>IF('ADM-PER LINE ITEM'!K600="","",'ADM-PER LINE ITEM'!K600)</f>
        <v/>
      </c>
      <c r="H599" s="170" t="str">
        <f>IF('ADM-PER LINE ITEM'!Q600="","",'ADM-PER LINE ITEM'!Q600)</f>
        <v/>
      </c>
      <c r="I599" s="170" t="str">
        <f>IF('ADM-PER LINE ITEM'!R600="","",'ADM-PER LINE ITEM'!R600)</f>
        <v/>
      </c>
      <c r="J599" s="174" t="str">
        <f>IF(Table2[[#This Row],[Ich No]]="","",(SUMIF('STOCK OES'!B:B,Table2[[#This Row],[Ich No]],'STOCK OES'!E:E)+SUMIF('STOCK SEALING'!B:B,Table2[[#This Row],[Ich No]],'STOCK SEALING'!E:E)))</f>
        <v/>
      </c>
      <c r="K599" s="170">
        <v>0</v>
      </c>
      <c r="L599" t="str">
        <f>IFERROR(Table2[[#This Row],[REST]]-Table2[[#This Row],[Result Scan]],"")</f>
        <v/>
      </c>
      <c r="M599" t="str">
        <f>IF(Table2[[#This Row],[Balance]]="","",IF(Table2[[#This Row],[Balance]]&gt;0,"Open","close"))</f>
        <v/>
      </c>
      <c r="N599" s="174" t="str">
        <f ca="1">IF(Q599=$R$1,Table2[[#This Row],[Status]],"")</f>
        <v/>
      </c>
      <c r="Q599" s="169" t="str">
        <f ca="1">IFERROR($Q$1-Table2[[#This Row],[Delivery Date]],"")</f>
        <v/>
      </c>
      <c r="S599" t="str">
        <f>IFERROR(VLOOKUP(Table2[[#This Row],[Customer Part No]],'ICH NO'!I:M,5,0),"")</f>
        <v/>
      </c>
      <c r="T599" t="str">
        <f>IF(AND(S599="ASSY",Table2[[#This Row],[Stock]]&gt;Table2[[#This Row],[REST]]),Table2[[#This Row],[REST]],Table2[[#This Row],[Stock]])</f>
        <v/>
      </c>
    </row>
    <row r="600" spans="1:20" x14ac:dyDescent="0.3">
      <c r="A600" s="170" t="str">
        <f>IF(Table2[[#This Row],[Customer Part No]]="","",ROW()-1)</f>
        <v/>
      </c>
      <c r="B600" s="170" t="str">
        <f>IF('ADM-PER LINE ITEM'!A601="","",'ADM-PER LINE ITEM'!A601)</f>
        <v/>
      </c>
      <c r="C600" s="171" t="str">
        <f>IF('ADM-PER LINE ITEM'!G601="","",'ADM-PER LINE ITEM'!G601)</f>
        <v/>
      </c>
      <c r="D600" s="170" t="str">
        <f>IF('ADM-PER LINE ITEM'!F601="","",'ADM-PER LINE ITEM'!F601)</f>
        <v/>
      </c>
      <c r="E600" s="203" t="str">
        <f>IF('ADM-PER LINE ITEM'!E601="","",'ADM-PER LINE ITEM'!E601)</f>
        <v/>
      </c>
      <c r="F600" s="31" t="str">
        <f>IF('ADM-PER LINE ITEM'!I601="","",'ADM-PER LINE ITEM'!I601)</f>
        <v/>
      </c>
      <c r="G600" s="172" t="str">
        <f>IF('ADM-PER LINE ITEM'!K601="","",'ADM-PER LINE ITEM'!K601)</f>
        <v/>
      </c>
      <c r="H600" s="170" t="str">
        <f>IF('ADM-PER LINE ITEM'!Q601="","",'ADM-PER LINE ITEM'!Q601)</f>
        <v/>
      </c>
      <c r="I600" s="170" t="str">
        <f>IF('ADM-PER LINE ITEM'!R601="","",'ADM-PER LINE ITEM'!R601)</f>
        <v/>
      </c>
      <c r="J600" s="174" t="str">
        <f>IF(Table2[[#This Row],[Ich No]]="","",(SUMIF('STOCK OES'!B:B,Table2[[#This Row],[Ich No]],'STOCK OES'!E:E)+SUMIF('STOCK SEALING'!B:B,Table2[[#This Row],[Ich No]],'STOCK SEALING'!E:E)))</f>
        <v/>
      </c>
      <c r="K600" s="170">
        <v>0</v>
      </c>
      <c r="L600" t="str">
        <f>IFERROR(Table2[[#This Row],[REST]]-Table2[[#This Row],[Result Scan]],"")</f>
        <v/>
      </c>
      <c r="M600" t="str">
        <f>IF(Table2[[#This Row],[Balance]]="","",IF(Table2[[#This Row],[Balance]]&gt;0,"Open","close"))</f>
        <v/>
      </c>
      <c r="N600" s="174" t="str">
        <f ca="1">IF(Q600=$R$1,Table2[[#This Row],[Status]],"")</f>
        <v/>
      </c>
      <c r="Q600" s="169" t="str">
        <f ca="1">IFERROR($Q$1-Table2[[#This Row],[Delivery Date]],"")</f>
        <v/>
      </c>
      <c r="S600" t="str">
        <f>IFERROR(VLOOKUP(Table2[[#This Row],[Customer Part No]],'ICH NO'!I:M,5,0),"")</f>
        <v/>
      </c>
      <c r="T600" t="str">
        <f>IF(AND(S600="ASSY",Table2[[#This Row],[Stock]]&gt;Table2[[#This Row],[REST]]),Table2[[#This Row],[REST]],Table2[[#This Row],[Stock]])</f>
        <v/>
      </c>
    </row>
    <row r="601" spans="1:20" x14ac:dyDescent="0.3">
      <c r="A601" s="170" t="str">
        <f>IF(Table2[[#This Row],[Customer Part No]]="","",ROW()-1)</f>
        <v/>
      </c>
      <c r="B601" s="170" t="str">
        <f>IF('ADM-PER LINE ITEM'!A602="","",'ADM-PER LINE ITEM'!A602)</f>
        <v/>
      </c>
      <c r="C601" s="171" t="str">
        <f>IF('ADM-PER LINE ITEM'!G602="","",'ADM-PER LINE ITEM'!G602)</f>
        <v/>
      </c>
      <c r="D601" s="170" t="str">
        <f>IF('ADM-PER LINE ITEM'!F602="","",'ADM-PER LINE ITEM'!F602)</f>
        <v/>
      </c>
      <c r="E601" s="203" t="str">
        <f>IF('ADM-PER LINE ITEM'!E602="","",'ADM-PER LINE ITEM'!E602)</f>
        <v/>
      </c>
      <c r="F601" s="31" t="str">
        <f>IF('ADM-PER LINE ITEM'!I602="","",'ADM-PER LINE ITEM'!I602)</f>
        <v/>
      </c>
      <c r="G601" s="172" t="str">
        <f>IF('ADM-PER LINE ITEM'!K602="","",'ADM-PER LINE ITEM'!K602)</f>
        <v/>
      </c>
      <c r="H601" s="170" t="str">
        <f>IF('ADM-PER LINE ITEM'!Q602="","",'ADM-PER LINE ITEM'!Q602)</f>
        <v/>
      </c>
      <c r="I601" s="170" t="str">
        <f>IF('ADM-PER LINE ITEM'!R602="","",'ADM-PER LINE ITEM'!R602)</f>
        <v/>
      </c>
      <c r="J601" s="174" t="str">
        <f>IF(Table2[[#This Row],[Ich No]]="","",(SUMIF('STOCK OES'!B:B,Table2[[#This Row],[Ich No]],'STOCK OES'!E:E)+SUMIF('STOCK SEALING'!B:B,Table2[[#This Row],[Ich No]],'STOCK SEALING'!E:E)))</f>
        <v/>
      </c>
      <c r="K601" s="170">
        <v>0</v>
      </c>
      <c r="L601" t="str">
        <f>IFERROR(Table2[[#This Row],[REST]]-Table2[[#This Row],[Result Scan]],"")</f>
        <v/>
      </c>
      <c r="M601" t="str">
        <f>IF(Table2[[#This Row],[Balance]]="","",IF(Table2[[#This Row],[Balance]]&gt;0,"Open","close"))</f>
        <v/>
      </c>
      <c r="N601" s="174" t="str">
        <f ca="1">IF(Q601=$R$1,Table2[[#This Row],[Status]],"")</f>
        <v/>
      </c>
      <c r="Q601" s="169" t="str">
        <f ca="1">IFERROR($Q$1-Table2[[#This Row],[Delivery Date]],"")</f>
        <v/>
      </c>
      <c r="S601" t="str">
        <f>IFERROR(VLOOKUP(Table2[[#This Row],[Customer Part No]],'ICH NO'!I:M,5,0),"")</f>
        <v/>
      </c>
      <c r="T601" t="str">
        <f>IF(AND(S601="ASSY",Table2[[#This Row],[Stock]]&gt;Table2[[#This Row],[REST]]),Table2[[#This Row],[REST]],Table2[[#This Row],[Stock]])</f>
        <v/>
      </c>
    </row>
    <row r="602" spans="1:20" x14ac:dyDescent="0.3">
      <c r="A602" s="170" t="str">
        <f>IF(Table2[[#This Row],[Customer Part No]]="","",ROW()-1)</f>
        <v/>
      </c>
      <c r="B602" s="170" t="str">
        <f>IF('ADM-PER LINE ITEM'!A603="","",'ADM-PER LINE ITEM'!A603)</f>
        <v/>
      </c>
      <c r="C602" s="171" t="str">
        <f>IF('ADM-PER LINE ITEM'!G603="","",'ADM-PER LINE ITEM'!G603)</f>
        <v/>
      </c>
      <c r="D602" s="170" t="str">
        <f>IF('ADM-PER LINE ITEM'!F603="","",'ADM-PER LINE ITEM'!F603)</f>
        <v/>
      </c>
      <c r="E602" s="203" t="str">
        <f>IF('ADM-PER LINE ITEM'!E603="","",'ADM-PER LINE ITEM'!E603)</f>
        <v/>
      </c>
      <c r="F602" s="31" t="str">
        <f>IF('ADM-PER LINE ITEM'!I603="","",'ADM-PER LINE ITEM'!I603)</f>
        <v/>
      </c>
      <c r="G602" s="172" t="str">
        <f>IF('ADM-PER LINE ITEM'!K603="","",'ADM-PER LINE ITEM'!K603)</f>
        <v/>
      </c>
      <c r="H602" s="170" t="str">
        <f>IF('ADM-PER LINE ITEM'!Q603="","",'ADM-PER LINE ITEM'!Q603)</f>
        <v/>
      </c>
      <c r="I602" s="170" t="str">
        <f>IF('ADM-PER LINE ITEM'!R603="","",'ADM-PER LINE ITEM'!R603)</f>
        <v/>
      </c>
      <c r="J602" s="174" t="str">
        <f>IF(Table2[[#This Row],[Ich No]]="","",(SUMIF('STOCK OES'!B:B,Table2[[#This Row],[Ich No]],'STOCK OES'!E:E)+SUMIF('STOCK SEALING'!B:B,Table2[[#This Row],[Ich No]],'STOCK SEALING'!E:E)))</f>
        <v/>
      </c>
      <c r="K602" s="170">
        <v>0</v>
      </c>
      <c r="L602" t="str">
        <f>IFERROR(Table2[[#This Row],[REST]]-Table2[[#This Row],[Result Scan]],"")</f>
        <v/>
      </c>
      <c r="M602" t="str">
        <f>IF(Table2[[#This Row],[Balance]]="","",IF(Table2[[#This Row],[Balance]]&gt;0,"Open","close"))</f>
        <v/>
      </c>
      <c r="N602" s="174" t="str">
        <f ca="1">IF(Q602=$R$1,Table2[[#This Row],[Status]],"")</f>
        <v/>
      </c>
      <c r="Q602" s="169" t="str">
        <f ca="1">IFERROR($Q$1-Table2[[#This Row],[Delivery Date]],"")</f>
        <v/>
      </c>
      <c r="S602" t="str">
        <f>IFERROR(VLOOKUP(Table2[[#This Row],[Customer Part No]],'ICH NO'!I:M,5,0),"")</f>
        <v/>
      </c>
      <c r="T602" t="str">
        <f>IF(AND(S602="ASSY",Table2[[#This Row],[Stock]]&gt;Table2[[#This Row],[REST]]),Table2[[#This Row],[REST]],Table2[[#This Row],[Stock]])</f>
        <v/>
      </c>
    </row>
    <row r="603" spans="1:20" x14ac:dyDescent="0.3">
      <c r="A603" s="170" t="str">
        <f>IF(Table2[[#This Row],[Customer Part No]]="","",ROW()-1)</f>
        <v/>
      </c>
      <c r="B603" s="170" t="str">
        <f>IF('ADM-PER LINE ITEM'!A604="","",'ADM-PER LINE ITEM'!A604)</f>
        <v/>
      </c>
      <c r="C603" s="171" t="str">
        <f>IF('ADM-PER LINE ITEM'!G604="","",'ADM-PER LINE ITEM'!G604)</f>
        <v/>
      </c>
      <c r="D603" s="170" t="str">
        <f>IF('ADM-PER LINE ITEM'!F604="","",'ADM-PER LINE ITEM'!F604)</f>
        <v/>
      </c>
      <c r="E603" s="203" t="str">
        <f>IF('ADM-PER LINE ITEM'!E604="","",'ADM-PER LINE ITEM'!E604)</f>
        <v/>
      </c>
      <c r="F603" s="31" t="str">
        <f>IF('ADM-PER LINE ITEM'!I604="","",'ADM-PER LINE ITEM'!I604)</f>
        <v/>
      </c>
      <c r="G603" s="172" t="str">
        <f>IF('ADM-PER LINE ITEM'!K604="","",'ADM-PER LINE ITEM'!K604)</f>
        <v/>
      </c>
      <c r="H603" s="170" t="str">
        <f>IF('ADM-PER LINE ITEM'!Q604="","",'ADM-PER LINE ITEM'!Q604)</f>
        <v/>
      </c>
      <c r="I603" s="170" t="str">
        <f>IF('ADM-PER LINE ITEM'!R604="","",'ADM-PER LINE ITEM'!R604)</f>
        <v/>
      </c>
      <c r="J603" s="174" t="str">
        <f>IF(Table2[[#This Row],[Ich No]]="","",(SUMIF('STOCK OES'!B:B,Table2[[#This Row],[Ich No]],'STOCK OES'!E:E)+SUMIF('STOCK SEALING'!B:B,Table2[[#This Row],[Ich No]],'STOCK SEALING'!E:E)))</f>
        <v/>
      </c>
      <c r="K603" s="170">
        <v>0</v>
      </c>
      <c r="L603" t="str">
        <f>IFERROR(Table2[[#This Row],[REST]]-Table2[[#This Row],[Result Scan]],"")</f>
        <v/>
      </c>
      <c r="M603" t="str">
        <f>IF(Table2[[#This Row],[Balance]]="","",IF(Table2[[#This Row],[Balance]]&gt;0,"Open","close"))</f>
        <v/>
      </c>
      <c r="N603" s="174" t="str">
        <f ca="1">IF(Q603=$R$1,Table2[[#This Row],[Status]],"")</f>
        <v/>
      </c>
      <c r="Q603" s="169" t="str">
        <f ca="1">IFERROR($Q$1-Table2[[#This Row],[Delivery Date]],"")</f>
        <v/>
      </c>
      <c r="S603" t="str">
        <f>IFERROR(VLOOKUP(Table2[[#This Row],[Customer Part No]],'ICH NO'!I:M,5,0),"")</f>
        <v/>
      </c>
      <c r="T603" t="str">
        <f>IF(AND(S603="ASSY",Table2[[#This Row],[Stock]]&gt;Table2[[#This Row],[REST]]),Table2[[#This Row],[REST]],Table2[[#This Row],[Stock]])</f>
        <v/>
      </c>
    </row>
    <row r="604" spans="1:20" x14ac:dyDescent="0.3">
      <c r="A604" s="170" t="str">
        <f>IF(Table2[[#This Row],[Customer Part No]]="","",ROW()-1)</f>
        <v/>
      </c>
      <c r="B604" s="170" t="str">
        <f>IF('ADM-PER LINE ITEM'!A605="","",'ADM-PER LINE ITEM'!A605)</f>
        <v/>
      </c>
      <c r="C604" s="171" t="str">
        <f>IF('ADM-PER LINE ITEM'!G605="","",'ADM-PER LINE ITEM'!G605)</f>
        <v/>
      </c>
      <c r="D604" s="170" t="str">
        <f>IF('ADM-PER LINE ITEM'!F605="","",'ADM-PER LINE ITEM'!F605)</f>
        <v/>
      </c>
      <c r="E604" s="203" t="str">
        <f>IF('ADM-PER LINE ITEM'!E605="","",'ADM-PER LINE ITEM'!E605)</f>
        <v/>
      </c>
      <c r="F604" s="31" t="str">
        <f>IF('ADM-PER LINE ITEM'!I605="","",'ADM-PER LINE ITEM'!I605)</f>
        <v/>
      </c>
      <c r="G604" s="172" t="str">
        <f>IF('ADM-PER LINE ITEM'!K605="","",'ADM-PER LINE ITEM'!K605)</f>
        <v/>
      </c>
      <c r="H604" s="170" t="str">
        <f>IF('ADM-PER LINE ITEM'!Q605="","",'ADM-PER LINE ITEM'!Q605)</f>
        <v/>
      </c>
      <c r="I604" s="170" t="str">
        <f>IF('ADM-PER LINE ITEM'!R605="","",'ADM-PER LINE ITEM'!R605)</f>
        <v/>
      </c>
      <c r="J604" s="174" t="str">
        <f>IF(Table2[[#This Row],[Ich No]]="","",(SUMIF('STOCK OES'!B:B,Table2[[#This Row],[Ich No]],'STOCK OES'!E:E)+SUMIF('STOCK SEALING'!B:B,Table2[[#This Row],[Ich No]],'STOCK SEALING'!E:E)))</f>
        <v/>
      </c>
      <c r="K604" s="170">
        <v>0</v>
      </c>
      <c r="L604" t="str">
        <f>IFERROR(Table2[[#This Row],[REST]]-Table2[[#This Row],[Result Scan]],"")</f>
        <v/>
      </c>
      <c r="M604" t="str">
        <f>IF(Table2[[#This Row],[Balance]]="","",IF(Table2[[#This Row],[Balance]]&gt;0,"Open","close"))</f>
        <v/>
      </c>
      <c r="N604" s="174" t="str">
        <f ca="1">IF(Q604=$R$1,Table2[[#This Row],[Status]],"")</f>
        <v/>
      </c>
      <c r="Q604" s="169" t="str">
        <f ca="1">IFERROR($Q$1-Table2[[#This Row],[Delivery Date]],"")</f>
        <v/>
      </c>
      <c r="S604" t="str">
        <f>IFERROR(VLOOKUP(Table2[[#This Row],[Customer Part No]],'ICH NO'!I:M,5,0),"")</f>
        <v/>
      </c>
      <c r="T604" t="str">
        <f>IF(AND(S604="ASSY",Table2[[#This Row],[Stock]]&gt;Table2[[#This Row],[REST]]),Table2[[#This Row],[REST]],Table2[[#This Row],[Stock]])</f>
        <v/>
      </c>
    </row>
    <row r="605" spans="1:20" x14ac:dyDescent="0.3">
      <c r="A605" s="170" t="str">
        <f>IF(Table2[[#This Row],[Customer Part No]]="","",ROW()-1)</f>
        <v/>
      </c>
      <c r="B605" s="170" t="str">
        <f>IF('ADM-PER LINE ITEM'!A606="","",'ADM-PER LINE ITEM'!A606)</f>
        <v/>
      </c>
      <c r="C605" s="171" t="str">
        <f>IF('ADM-PER LINE ITEM'!G606="","",'ADM-PER LINE ITEM'!G606)</f>
        <v/>
      </c>
      <c r="D605" s="170" t="str">
        <f>IF('ADM-PER LINE ITEM'!F606="","",'ADM-PER LINE ITEM'!F606)</f>
        <v/>
      </c>
      <c r="E605" s="203" t="str">
        <f>IF('ADM-PER LINE ITEM'!E606="","",'ADM-PER LINE ITEM'!E606)</f>
        <v/>
      </c>
      <c r="F605" s="31" t="str">
        <f>IF('ADM-PER LINE ITEM'!I606="","",'ADM-PER LINE ITEM'!I606)</f>
        <v/>
      </c>
      <c r="G605" s="172" t="str">
        <f>IF('ADM-PER LINE ITEM'!K606="","",'ADM-PER LINE ITEM'!K606)</f>
        <v/>
      </c>
      <c r="H605" s="170" t="str">
        <f>IF('ADM-PER LINE ITEM'!Q606="","",'ADM-PER LINE ITEM'!Q606)</f>
        <v/>
      </c>
      <c r="I605" s="170" t="str">
        <f>IF('ADM-PER LINE ITEM'!R606="","",'ADM-PER LINE ITEM'!R606)</f>
        <v/>
      </c>
      <c r="J605" s="174" t="str">
        <f>IF(Table2[[#This Row],[Ich No]]="","",(SUMIF('STOCK OES'!B:B,Table2[[#This Row],[Ich No]],'STOCK OES'!E:E)+SUMIF('STOCK SEALING'!B:B,Table2[[#This Row],[Ich No]],'STOCK SEALING'!E:E)))</f>
        <v/>
      </c>
      <c r="K605" s="170">
        <v>0</v>
      </c>
      <c r="L605" t="str">
        <f>IFERROR(Table2[[#This Row],[REST]]-Table2[[#This Row],[Result Scan]],"")</f>
        <v/>
      </c>
      <c r="M605" t="str">
        <f>IF(Table2[[#This Row],[Balance]]="","",IF(Table2[[#This Row],[Balance]]&gt;0,"Open","close"))</f>
        <v/>
      </c>
      <c r="N605" s="174" t="str">
        <f ca="1">IF(Q605=$R$1,Table2[[#This Row],[Status]],"")</f>
        <v/>
      </c>
      <c r="Q605" s="169" t="str">
        <f ca="1">IFERROR($Q$1-Table2[[#This Row],[Delivery Date]],"")</f>
        <v/>
      </c>
      <c r="S605" t="str">
        <f>IFERROR(VLOOKUP(Table2[[#This Row],[Customer Part No]],'ICH NO'!I:M,5,0),"")</f>
        <v/>
      </c>
      <c r="T605" t="str">
        <f>IF(AND(S605="ASSY",Table2[[#This Row],[Stock]]&gt;Table2[[#This Row],[REST]]),Table2[[#This Row],[REST]],Table2[[#This Row],[Stock]])</f>
        <v/>
      </c>
    </row>
    <row r="606" spans="1:20" x14ac:dyDescent="0.3">
      <c r="A606" s="170" t="str">
        <f>IF(Table2[[#This Row],[Customer Part No]]="","",ROW()-1)</f>
        <v/>
      </c>
      <c r="B606" s="170" t="str">
        <f>IF('ADM-PER LINE ITEM'!A607="","",'ADM-PER LINE ITEM'!A607)</f>
        <v/>
      </c>
      <c r="C606" s="171" t="str">
        <f>IF('ADM-PER LINE ITEM'!G607="","",'ADM-PER LINE ITEM'!G607)</f>
        <v/>
      </c>
      <c r="D606" s="170" t="str">
        <f>IF('ADM-PER LINE ITEM'!F607="","",'ADM-PER LINE ITEM'!F607)</f>
        <v/>
      </c>
      <c r="E606" s="203" t="str">
        <f>IF('ADM-PER LINE ITEM'!E607="","",'ADM-PER LINE ITEM'!E607)</f>
        <v/>
      </c>
      <c r="F606" s="31" t="str">
        <f>IF('ADM-PER LINE ITEM'!I607="","",'ADM-PER LINE ITEM'!I607)</f>
        <v/>
      </c>
      <c r="G606" s="172" t="str">
        <f>IF('ADM-PER LINE ITEM'!K607="","",'ADM-PER LINE ITEM'!K607)</f>
        <v/>
      </c>
      <c r="H606" s="170" t="str">
        <f>IF('ADM-PER LINE ITEM'!Q607="","",'ADM-PER LINE ITEM'!Q607)</f>
        <v/>
      </c>
      <c r="I606" s="170" t="str">
        <f>IF('ADM-PER LINE ITEM'!R607="","",'ADM-PER LINE ITEM'!R607)</f>
        <v/>
      </c>
      <c r="J606" s="174" t="str">
        <f>IF(Table2[[#This Row],[Ich No]]="","",(SUMIF('STOCK OES'!B:B,Table2[[#This Row],[Ich No]],'STOCK OES'!E:E)+SUMIF('STOCK SEALING'!B:B,Table2[[#This Row],[Ich No]],'STOCK SEALING'!E:E)))</f>
        <v/>
      </c>
      <c r="K606" s="170">
        <v>0</v>
      </c>
      <c r="L606" t="str">
        <f>IFERROR(Table2[[#This Row],[REST]]-Table2[[#This Row],[Result Scan]],"")</f>
        <v/>
      </c>
      <c r="M606" t="str">
        <f>IF(Table2[[#This Row],[Balance]]="","",IF(Table2[[#This Row],[Balance]]&gt;0,"Open","close"))</f>
        <v/>
      </c>
      <c r="N606" s="174" t="str">
        <f ca="1">IF(Q606=$R$1,Table2[[#This Row],[Status]],"")</f>
        <v/>
      </c>
      <c r="Q606" s="169" t="str">
        <f ca="1">IFERROR($Q$1-Table2[[#This Row],[Delivery Date]],"")</f>
        <v/>
      </c>
      <c r="S606" t="str">
        <f>IFERROR(VLOOKUP(Table2[[#This Row],[Customer Part No]],'ICH NO'!I:M,5,0),"")</f>
        <v/>
      </c>
      <c r="T606" t="str">
        <f>IF(AND(S606="ASSY",Table2[[#This Row],[Stock]]&gt;Table2[[#This Row],[REST]]),Table2[[#This Row],[REST]],Table2[[#This Row],[Stock]])</f>
        <v/>
      </c>
    </row>
    <row r="607" spans="1:20" x14ac:dyDescent="0.3">
      <c r="A607" s="170" t="str">
        <f>IF(Table2[[#This Row],[Customer Part No]]="","",ROW()-1)</f>
        <v/>
      </c>
      <c r="B607" s="170" t="str">
        <f>IF('ADM-PER LINE ITEM'!A608="","",'ADM-PER LINE ITEM'!A608)</f>
        <v/>
      </c>
      <c r="C607" s="171" t="str">
        <f>IF('ADM-PER LINE ITEM'!G608="","",'ADM-PER LINE ITEM'!G608)</f>
        <v/>
      </c>
      <c r="D607" s="170" t="str">
        <f>IF('ADM-PER LINE ITEM'!F608="","",'ADM-PER LINE ITEM'!F608)</f>
        <v/>
      </c>
      <c r="E607" s="203" t="str">
        <f>IF('ADM-PER LINE ITEM'!E608="","",'ADM-PER LINE ITEM'!E608)</f>
        <v/>
      </c>
      <c r="F607" s="31" t="str">
        <f>IF('ADM-PER LINE ITEM'!I608="","",'ADM-PER LINE ITEM'!I608)</f>
        <v/>
      </c>
      <c r="G607" s="172" t="str">
        <f>IF('ADM-PER LINE ITEM'!K608="","",'ADM-PER LINE ITEM'!K608)</f>
        <v/>
      </c>
      <c r="H607" s="170" t="str">
        <f>IF('ADM-PER LINE ITEM'!Q608="","",'ADM-PER LINE ITEM'!Q608)</f>
        <v/>
      </c>
      <c r="I607" s="170" t="str">
        <f>IF('ADM-PER LINE ITEM'!R608="","",'ADM-PER LINE ITEM'!R608)</f>
        <v/>
      </c>
      <c r="J607" s="174" t="str">
        <f>IF(Table2[[#This Row],[Ich No]]="","",(SUMIF('STOCK OES'!B:B,Table2[[#This Row],[Ich No]],'STOCK OES'!E:E)+SUMIF('STOCK SEALING'!B:B,Table2[[#This Row],[Ich No]],'STOCK SEALING'!E:E)))</f>
        <v/>
      </c>
      <c r="K607" s="170">
        <v>0</v>
      </c>
      <c r="L607" t="str">
        <f>IFERROR(Table2[[#This Row],[REST]]-Table2[[#This Row],[Result Scan]],"")</f>
        <v/>
      </c>
      <c r="M607" t="str">
        <f>IF(Table2[[#This Row],[Balance]]="","",IF(Table2[[#This Row],[Balance]]&gt;0,"Open","close"))</f>
        <v/>
      </c>
      <c r="N607" s="174" t="str">
        <f ca="1">IF(Q607=$R$1,Table2[[#This Row],[Status]],"")</f>
        <v/>
      </c>
      <c r="Q607" s="169" t="str">
        <f ca="1">IFERROR($Q$1-Table2[[#This Row],[Delivery Date]],"")</f>
        <v/>
      </c>
      <c r="S607" t="str">
        <f>IFERROR(VLOOKUP(Table2[[#This Row],[Customer Part No]],'ICH NO'!I:M,5,0),"")</f>
        <v/>
      </c>
      <c r="T607" t="str">
        <f>IF(AND(S607="ASSY",Table2[[#This Row],[Stock]]&gt;Table2[[#This Row],[REST]]),Table2[[#This Row],[REST]],Table2[[#This Row],[Stock]])</f>
        <v/>
      </c>
    </row>
    <row r="608" spans="1:20" x14ac:dyDescent="0.3">
      <c r="A608" s="170" t="str">
        <f>IF(Table2[[#This Row],[Customer Part No]]="","",ROW()-1)</f>
        <v/>
      </c>
      <c r="B608" s="170" t="str">
        <f>IF('ADM-PER LINE ITEM'!A609="","",'ADM-PER LINE ITEM'!A609)</f>
        <v/>
      </c>
      <c r="C608" s="171" t="str">
        <f>IF('ADM-PER LINE ITEM'!G609="","",'ADM-PER LINE ITEM'!G609)</f>
        <v/>
      </c>
      <c r="D608" s="170" t="str">
        <f>IF('ADM-PER LINE ITEM'!F609="","",'ADM-PER LINE ITEM'!F609)</f>
        <v/>
      </c>
      <c r="E608" s="203" t="str">
        <f>IF('ADM-PER LINE ITEM'!E609="","",'ADM-PER LINE ITEM'!E609)</f>
        <v/>
      </c>
      <c r="F608" s="31" t="str">
        <f>IF('ADM-PER LINE ITEM'!I609="","",'ADM-PER LINE ITEM'!I609)</f>
        <v/>
      </c>
      <c r="G608" s="172" t="str">
        <f>IF('ADM-PER LINE ITEM'!K609="","",'ADM-PER LINE ITEM'!K609)</f>
        <v/>
      </c>
      <c r="H608" s="170" t="str">
        <f>IF('ADM-PER LINE ITEM'!Q609="","",'ADM-PER LINE ITEM'!Q609)</f>
        <v/>
      </c>
      <c r="I608" s="170" t="str">
        <f>IF('ADM-PER LINE ITEM'!R609="","",'ADM-PER LINE ITEM'!R609)</f>
        <v/>
      </c>
      <c r="J608" s="174" t="str">
        <f>IF(Table2[[#This Row],[Ich No]]="","",(SUMIF('STOCK OES'!B:B,Table2[[#This Row],[Ich No]],'STOCK OES'!E:E)+SUMIF('STOCK SEALING'!B:B,Table2[[#This Row],[Ich No]],'STOCK SEALING'!E:E)))</f>
        <v/>
      </c>
      <c r="K608" s="170">
        <v>0</v>
      </c>
      <c r="L608" t="str">
        <f>IFERROR(Table2[[#This Row],[REST]]-Table2[[#This Row],[Result Scan]],"")</f>
        <v/>
      </c>
      <c r="M608" t="str">
        <f>IF(Table2[[#This Row],[Balance]]="","",IF(Table2[[#This Row],[Balance]]&gt;0,"Open","close"))</f>
        <v/>
      </c>
      <c r="N608" s="174" t="str">
        <f ca="1">IF(Q608=$R$1,Table2[[#This Row],[Status]],"")</f>
        <v/>
      </c>
      <c r="Q608" s="169" t="str">
        <f ca="1">IFERROR($Q$1-Table2[[#This Row],[Delivery Date]],"")</f>
        <v/>
      </c>
      <c r="S608" t="str">
        <f>IFERROR(VLOOKUP(Table2[[#This Row],[Customer Part No]],'ICH NO'!I:M,5,0),"")</f>
        <v/>
      </c>
      <c r="T608" t="str">
        <f>IF(AND(S608="ASSY",Table2[[#This Row],[Stock]]&gt;Table2[[#This Row],[REST]]),Table2[[#This Row],[REST]],Table2[[#This Row],[Stock]])</f>
        <v/>
      </c>
    </row>
    <row r="609" spans="1:20" x14ac:dyDescent="0.3">
      <c r="A609" s="170" t="str">
        <f>IF(Table2[[#This Row],[Customer Part No]]="","",ROW()-1)</f>
        <v/>
      </c>
      <c r="B609" s="170" t="str">
        <f>IF('ADM-PER LINE ITEM'!A610="","",'ADM-PER LINE ITEM'!A610)</f>
        <v/>
      </c>
      <c r="C609" s="171" t="str">
        <f>IF('ADM-PER LINE ITEM'!G610="","",'ADM-PER LINE ITEM'!G610)</f>
        <v/>
      </c>
      <c r="D609" s="170" t="str">
        <f>IF('ADM-PER LINE ITEM'!F610="","",'ADM-PER LINE ITEM'!F610)</f>
        <v/>
      </c>
      <c r="E609" s="203" t="str">
        <f>IF('ADM-PER LINE ITEM'!E610="","",'ADM-PER LINE ITEM'!E610)</f>
        <v/>
      </c>
      <c r="F609" s="31" t="str">
        <f>IF('ADM-PER LINE ITEM'!I610="","",'ADM-PER LINE ITEM'!I610)</f>
        <v/>
      </c>
      <c r="G609" s="172" t="str">
        <f>IF('ADM-PER LINE ITEM'!K610="","",'ADM-PER LINE ITEM'!K610)</f>
        <v/>
      </c>
      <c r="H609" s="170" t="str">
        <f>IF('ADM-PER LINE ITEM'!Q610="","",'ADM-PER LINE ITEM'!Q610)</f>
        <v/>
      </c>
      <c r="I609" s="170" t="str">
        <f>IF('ADM-PER LINE ITEM'!R610="","",'ADM-PER LINE ITEM'!R610)</f>
        <v/>
      </c>
      <c r="J609" s="174" t="str">
        <f>IF(Table2[[#This Row],[Ich No]]="","",(SUMIF('STOCK OES'!B:B,Table2[[#This Row],[Ich No]],'STOCK OES'!E:E)+SUMIF('STOCK SEALING'!B:B,Table2[[#This Row],[Ich No]],'STOCK SEALING'!E:E)))</f>
        <v/>
      </c>
      <c r="K609" s="170">
        <v>0</v>
      </c>
      <c r="L609" t="str">
        <f>IFERROR(Table2[[#This Row],[REST]]-Table2[[#This Row],[Result Scan]],"")</f>
        <v/>
      </c>
      <c r="M609" t="str">
        <f>IF(Table2[[#This Row],[Balance]]="","",IF(Table2[[#This Row],[Balance]]&gt;0,"Open","close"))</f>
        <v/>
      </c>
      <c r="N609" s="174" t="str">
        <f ca="1">IF(Q609=$R$1,Table2[[#This Row],[Status]],"")</f>
        <v/>
      </c>
      <c r="Q609" s="169" t="str">
        <f ca="1">IFERROR($Q$1-Table2[[#This Row],[Delivery Date]],"")</f>
        <v/>
      </c>
      <c r="S609" t="str">
        <f>IFERROR(VLOOKUP(Table2[[#This Row],[Customer Part No]],'ICH NO'!I:M,5,0),"")</f>
        <v/>
      </c>
      <c r="T609" t="str">
        <f>IF(AND(S609="ASSY",Table2[[#This Row],[Stock]]&gt;Table2[[#This Row],[REST]]),Table2[[#This Row],[REST]],Table2[[#This Row],[Stock]])</f>
        <v/>
      </c>
    </row>
    <row r="610" spans="1:20" x14ac:dyDescent="0.3">
      <c r="A610" s="170" t="str">
        <f>IF(Table2[[#This Row],[Customer Part No]]="","",ROW()-1)</f>
        <v/>
      </c>
      <c r="B610" s="170" t="str">
        <f>IF('ADM-PER LINE ITEM'!A611="","",'ADM-PER LINE ITEM'!A611)</f>
        <v/>
      </c>
      <c r="C610" s="171" t="str">
        <f>IF('ADM-PER LINE ITEM'!G611="","",'ADM-PER LINE ITEM'!G611)</f>
        <v/>
      </c>
      <c r="D610" s="170" t="str">
        <f>IF('ADM-PER LINE ITEM'!F611="","",'ADM-PER LINE ITEM'!F611)</f>
        <v/>
      </c>
      <c r="E610" s="203" t="str">
        <f>IF('ADM-PER LINE ITEM'!E611="","",'ADM-PER LINE ITEM'!E611)</f>
        <v/>
      </c>
      <c r="F610" s="31" t="str">
        <f>IF('ADM-PER LINE ITEM'!I611="","",'ADM-PER LINE ITEM'!I611)</f>
        <v/>
      </c>
      <c r="G610" s="172" t="str">
        <f>IF('ADM-PER LINE ITEM'!K611="","",'ADM-PER LINE ITEM'!K611)</f>
        <v/>
      </c>
      <c r="H610" s="170" t="str">
        <f>IF('ADM-PER LINE ITEM'!Q611="","",'ADM-PER LINE ITEM'!Q611)</f>
        <v/>
      </c>
      <c r="I610" s="170" t="str">
        <f>IF('ADM-PER LINE ITEM'!R611="","",'ADM-PER LINE ITEM'!R611)</f>
        <v/>
      </c>
      <c r="J610" s="174" t="str">
        <f>IF(Table2[[#This Row],[Ich No]]="","",(SUMIF('STOCK OES'!B:B,Table2[[#This Row],[Ich No]],'STOCK OES'!E:E)+SUMIF('STOCK SEALING'!B:B,Table2[[#This Row],[Ich No]],'STOCK SEALING'!E:E)))</f>
        <v/>
      </c>
      <c r="K610" s="170">
        <v>0</v>
      </c>
      <c r="L610" t="str">
        <f>IFERROR(Table2[[#This Row],[REST]]-Table2[[#This Row],[Result Scan]],"")</f>
        <v/>
      </c>
      <c r="M610" t="str">
        <f>IF(Table2[[#This Row],[Balance]]="","",IF(Table2[[#This Row],[Balance]]&gt;0,"Open","close"))</f>
        <v/>
      </c>
      <c r="N610" s="174" t="str">
        <f ca="1">IF(Q610=$R$1,Table2[[#This Row],[Status]],"")</f>
        <v/>
      </c>
      <c r="Q610" s="169" t="str">
        <f ca="1">IFERROR($Q$1-Table2[[#This Row],[Delivery Date]],"")</f>
        <v/>
      </c>
      <c r="S610" t="str">
        <f>IFERROR(VLOOKUP(Table2[[#This Row],[Customer Part No]],'ICH NO'!I:M,5,0),"")</f>
        <v/>
      </c>
      <c r="T610" t="str">
        <f>IF(AND(S610="ASSY",Table2[[#This Row],[Stock]]&gt;Table2[[#This Row],[REST]]),Table2[[#This Row],[REST]],Table2[[#This Row],[Stock]])</f>
        <v/>
      </c>
    </row>
    <row r="611" spans="1:20" x14ac:dyDescent="0.3">
      <c r="A611" s="170" t="str">
        <f>IF(Table2[[#This Row],[Customer Part No]]="","",ROW()-1)</f>
        <v/>
      </c>
      <c r="B611" s="170" t="str">
        <f>IF('ADM-PER LINE ITEM'!A612="","",'ADM-PER LINE ITEM'!A612)</f>
        <v/>
      </c>
      <c r="C611" s="171" t="str">
        <f>IF('ADM-PER LINE ITEM'!G612="","",'ADM-PER LINE ITEM'!G612)</f>
        <v/>
      </c>
      <c r="D611" s="170" t="str">
        <f>IF('ADM-PER LINE ITEM'!F612="","",'ADM-PER LINE ITEM'!F612)</f>
        <v/>
      </c>
      <c r="E611" s="203" t="str">
        <f>IF('ADM-PER LINE ITEM'!E612="","",'ADM-PER LINE ITEM'!E612)</f>
        <v/>
      </c>
      <c r="F611" s="31" t="str">
        <f>IF('ADM-PER LINE ITEM'!I612="","",'ADM-PER LINE ITEM'!I612)</f>
        <v/>
      </c>
      <c r="G611" s="172" t="str">
        <f>IF('ADM-PER LINE ITEM'!K612="","",'ADM-PER LINE ITEM'!K612)</f>
        <v/>
      </c>
      <c r="H611" s="170" t="str">
        <f>IF('ADM-PER LINE ITEM'!Q612="","",'ADM-PER LINE ITEM'!Q612)</f>
        <v/>
      </c>
      <c r="I611" s="170" t="str">
        <f>IF('ADM-PER LINE ITEM'!R612="","",'ADM-PER LINE ITEM'!R612)</f>
        <v/>
      </c>
      <c r="J611" s="174" t="str">
        <f>IF(Table2[[#This Row],[Ich No]]="","",(SUMIF('STOCK OES'!B:B,Table2[[#This Row],[Ich No]],'STOCK OES'!E:E)+SUMIF('STOCK SEALING'!B:B,Table2[[#This Row],[Ich No]],'STOCK SEALING'!E:E)))</f>
        <v/>
      </c>
      <c r="K611" s="170">
        <v>0</v>
      </c>
      <c r="L611" t="str">
        <f>IFERROR(Table2[[#This Row],[REST]]-Table2[[#This Row],[Result Scan]],"")</f>
        <v/>
      </c>
      <c r="M611" t="str">
        <f>IF(Table2[[#This Row],[Balance]]="","",IF(Table2[[#This Row],[Balance]]&gt;0,"Open","close"))</f>
        <v/>
      </c>
      <c r="N611" s="174" t="str">
        <f ca="1">IF(Q611=$R$1,Table2[[#This Row],[Status]],"")</f>
        <v/>
      </c>
      <c r="Q611" s="169" t="str">
        <f ca="1">IFERROR($Q$1-Table2[[#This Row],[Delivery Date]],"")</f>
        <v/>
      </c>
      <c r="S611" t="str">
        <f>IFERROR(VLOOKUP(Table2[[#This Row],[Customer Part No]],'ICH NO'!I:M,5,0),"")</f>
        <v/>
      </c>
      <c r="T611" t="str">
        <f>IF(AND(S611="ASSY",Table2[[#This Row],[Stock]]&gt;Table2[[#This Row],[REST]]),Table2[[#This Row],[REST]],Table2[[#This Row],[Stock]])</f>
        <v/>
      </c>
    </row>
    <row r="612" spans="1:20" x14ac:dyDescent="0.3">
      <c r="A612" s="170" t="str">
        <f>IF(Table2[[#This Row],[Customer Part No]]="","",ROW()-1)</f>
        <v/>
      </c>
      <c r="B612" s="170" t="str">
        <f>IF('ADM-PER LINE ITEM'!A613="","",'ADM-PER LINE ITEM'!A613)</f>
        <v/>
      </c>
      <c r="C612" s="171" t="str">
        <f>IF('ADM-PER LINE ITEM'!G613="","",'ADM-PER LINE ITEM'!G613)</f>
        <v/>
      </c>
      <c r="D612" s="170" t="str">
        <f>IF('ADM-PER LINE ITEM'!F613="","",'ADM-PER LINE ITEM'!F613)</f>
        <v/>
      </c>
      <c r="E612" s="203" t="str">
        <f>IF('ADM-PER LINE ITEM'!E613="","",'ADM-PER LINE ITEM'!E613)</f>
        <v/>
      </c>
      <c r="F612" s="31" t="str">
        <f>IF('ADM-PER LINE ITEM'!I613="","",'ADM-PER LINE ITEM'!I613)</f>
        <v/>
      </c>
      <c r="G612" s="172" t="str">
        <f>IF('ADM-PER LINE ITEM'!K613="","",'ADM-PER LINE ITEM'!K613)</f>
        <v/>
      </c>
      <c r="H612" s="170" t="str">
        <f>IF('ADM-PER LINE ITEM'!Q613="","",'ADM-PER LINE ITEM'!Q613)</f>
        <v/>
      </c>
      <c r="I612" s="170" t="str">
        <f>IF('ADM-PER LINE ITEM'!R613="","",'ADM-PER LINE ITEM'!R613)</f>
        <v/>
      </c>
      <c r="J612" s="174" t="str">
        <f>IF(Table2[[#This Row],[Ich No]]="","",(SUMIF('STOCK OES'!B:B,Table2[[#This Row],[Ich No]],'STOCK OES'!E:E)+SUMIF('STOCK SEALING'!B:B,Table2[[#This Row],[Ich No]],'STOCK SEALING'!E:E)))</f>
        <v/>
      </c>
      <c r="K612" s="170">
        <v>0</v>
      </c>
      <c r="L612" t="str">
        <f>IFERROR(Table2[[#This Row],[REST]]-Table2[[#This Row],[Result Scan]],"")</f>
        <v/>
      </c>
      <c r="M612" t="str">
        <f>IF(Table2[[#This Row],[Balance]]="","",IF(Table2[[#This Row],[Balance]]&gt;0,"Open","close"))</f>
        <v/>
      </c>
      <c r="N612" s="174" t="str">
        <f ca="1">IF(Q612=$R$1,Table2[[#This Row],[Status]],"")</f>
        <v/>
      </c>
      <c r="Q612" s="169" t="str">
        <f ca="1">IFERROR($Q$1-Table2[[#This Row],[Delivery Date]],"")</f>
        <v/>
      </c>
      <c r="S612" t="str">
        <f>IFERROR(VLOOKUP(Table2[[#This Row],[Customer Part No]],'ICH NO'!I:M,5,0),"")</f>
        <v/>
      </c>
      <c r="T612" t="str">
        <f>IF(AND(S612="ASSY",Table2[[#This Row],[Stock]]&gt;Table2[[#This Row],[REST]]),Table2[[#This Row],[REST]],Table2[[#This Row],[Stock]])</f>
        <v/>
      </c>
    </row>
    <row r="613" spans="1:20" x14ac:dyDescent="0.3">
      <c r="A613" s="170" t="str">
        <f>IF(Table2[[#This Row],[Customer Part No]]="","",ROW()-1)</f>
        <v/>
      </c>
      <c r="B613" s="170" t="str">
        <f>IF('ADM-PER LINE ITEM'!A614="","",'ADM-PER LINE ITEM'!A614)</f>
        <v/>
      </c>
      <c r="C613" s="171" t="str">
        <f>IF('ADM-PER LINE ITEM'!G614="","",'ADM-PER LINE ITEM'!G614)</f>
        <v/>
      </c>
      <c r="D613" s="170" t="str">
        <f>IF('ADM-PER LINE ITEM'!F614="","",'ADM-PER LINE ITEM'!F614)</f>
        <v/>
      </c>
      <c r="E613" s="203" t="str">
        <f>IF('ADM-PER LINE ITEM'!E614="","",'ADM-PER LINE ITEM'!E614)</f>
        <v/>
      </c>
      <c r="F613" s="31" t="str">
        <f>IF('ADM-PER LINE ITEM'!I614="","",'ADM-PER LINE ITEM'!I614)</f>
        <v/>
      </c>
      <c r="G613" s="172" t="str">
        <f>IF('ADM-PER LINE ITEM'!K614="","",'ADM-PER LINE ITEM'!K614)</f>
        <v/>
      </c>
      <c r="H613" s="170" t="str">
        <f>IF('ADM-PER LINE ITEM'!Q614="","",'ADM-PER LINE ITEM'!Q614)</f>
        <v/>
      </c>
      <c r="I613" s="170" t="str">
        <f>IF('ADM-PER LINE ITEM'!R614="","",'ADM-PER LINE ITEM'!R614)</f>
        <v/>
      </c>
      <c r="J613" s="174" t="str">
        <f>IF(Table2[[#This Row],[Ich No]]="","",(SUMIF('STOCK OES'!B:B,Table2[[#This Row],[Ich No]],'STOCK OES'!E:E)+SUMIF('STOCK SEALING'!B:B,Table2[[#This Row],[Ich No]],'STOCK SEALING'!E:E)))</f>
        <v/>
      </c>
      <c r="K613" s="170">
        <v>0</v>
      </c>
      <c r="L613" t="str">
        <f>IFERROR(Table2[[#This Row],[REST]]-Table2[[#This Row],[Result Scan]],"")</f>
        <v/>
      </c>
      <c r="M613" t="str">
        <f>IF(Table2[[#This Row],[Balance]]="","",IF(Table2[[#This Row],[Balance]]&gt;0,"Open","close"))</f>
        <v/>
      </c>
      <c r="N613" s="174" t="str">
        <f ca="1">IF(Q613=$R$1,Table2[[#This Row],[Status]],"")</f>
        <v/>
      </c>
      <c r="Q613" s="169" t="str">
        <f ca="1">IFERROR($Q$1-Table2[[#This Row],[Delivery Date]],"")</f>
        <v/>
      </c>
      <c r="S613" t="str">
        <f>IFERROR(VLOOKUP(Table2[[#This Row],[Customer Part No]],'ICH NO'!I:M,5,0),"")</f>
        <v/>
      </c>
      <c r="T613" t="str">
        <f>IF(AND(S613="ASSY",Table2[[#This Row],[Stock]]&gt;Table2[[#This Row],[REST]]),Table2[[#This Row],[REST]],Table2[[#This Row],[Stock]])</f>
        <v/>
      </c>
    </row>
    <row r="614" spans="1:20" x14ac:dyDescent="0.3">
      <c r="A614" s="170" t="str">
        <f>IF(Table2[[#This Row],[Customer Part No]]="","",ROW()-1)</f>
        <v/>
      </c>
      <c r="B614" s="170" t="str">
        <f>IF('ADM-PER LINE ITEM'!A615="","",'ADM-PER LINE ITEM'!A615)</f>
        <v/>
      </c>
      <c r="C614" s="171" t="str">
        <f>IF('ADM-PER LINE ITEM'!G615="","",'ADM-PER LINE ITEM'!G615)</f>
        <v/>
      </c>
      <c r="D614" s="170" t="str">
        <f>IF('ADM-PER LINE ITEM'!F615="","",'ADM-PER LINE ITEM'!F615)</f>
        <v/>
      </c>
      <c r="E614" s="203" t="str">
        <f>IF('ADM-PER LINE ITEM'!E615="","",'ADM-PER LINE ITEM'!E615)</f>
        <v/>
      </c>
      <c r="F614" s="31" t="str">
        <f>IF('ADM-PER LINE ITEM'!I615="","",'ADM-PER LINE ITEM'!I615)</f>
        <v/>
      </c>
      <c r="G614" s="172" t="str">
        <f>IF('ADM-PER LINE ITEM'!K615="","",'ADM-PER LINE ITEM'!K615)</f>
        <v/>
      </c>
      <c r="H614" s="170" t="str">
        <f>IF('ADM-PER LINE ITEM'!Q615="","",'ADM-PER LINE ITEM'!Q615)</f>
        <v/>
      </c>
      <c r="I614" s="170" t="str">
        <f>IF('ADM-PER LINE ITEM'!R615="","",'ADM-PER LINE ITEM'!R615)</f>
        <v/>
      </c>
      <c r="J614" s="174" t="str">
        <f>IF(Table2[[#This Row],[Ich No]]="","",(SUMIF('STOCK OES'!B:B,Table2[[#This Row],[Ich No]],'STOCK OES'!E:E)+SUMIF('STOCK SEALING'!B:B,Table2[[#This Row],[Ich No]],'STOCK SEALING'!E:E)))</f>
        <v/>
      </c>
      <c r="K614" s="170">
        <v>0</v>
      </c>
      <c r="L614" t="str">
        <f>IFERROR(Table2[[#This Row],[REST]]-Table2[[#This Row],[Result Scan]],"")</f>
        <v/>
      </c>
      <c r="M614" t="str">
        <f>IF(Table2[[#This Row],[Balance]]="","",IF(Table2[[#This Row],[Balance]]&gt;0,"Open","close"))</f>
        <v/>
      </c>
      <c r="N614" s="174" t="str">
        <f ca="1">IF(Q614=$R$1,Table2[[#This Row],[Status]],"")</f>
        <v/>
      </c>
      <c r="Q614" s="169" t="str">
        <f ca="1">IFERROR($Q$1-Table2[[#This Row],[Delivery Date]],"")</f>
        <v/>
      </c>
      <c r="S614" t="str">
        <f>IFERROR(VLOOKUP(Table2[[#This Row],[Customer Part No]],'ICH NO'!I:M,5,0),"")</f>
        <v/>
      </c>
      <c r="T614" t="str">
        <f>IF(AND(S614="ASSY",Table2[[#This Row],[Stock]]&gt;Table2[[#This Row],[REST]]),Table2[[#This Row],[REST]],Table2[[#This Row],[Stock]])</f>
        <v/>
      </c>
    </row>
    <row r="615" spans="1:20" x14ac:dyDescent="0.3">
      <c r="A615" s="170" t="str">
        <f>IF(Table2[[#This Row],[Customer Part No]]="","",ROW()-1)</f>
        <v/>
      </c>
      <c r="B615" s="170" t="str">
        <f>IF('ADM-PER LINE ITEM'!A616="","",'ADM-PER LINE ITEM'!A616)</f>
        <v/>
      </c>
      <c r="C615" s="171" t="str">
        <f>IF('ADM-PER LINE ITEM'!G616="","",'ADM-PER LINE ITEM'!G616)</f>
        <v/>
      </c>
      <c r="D615" s="170" t="str">
        <f>IF('ADM-PER LINE ITEM'!F616="","",'ADM-PER LINE ITEM'!F616)</f>
        <v/>
      </c>
      <c r="E615" s="203" t="str">
        <f>IF('ADM-PER LINE ITEM'!E616="","",'ADM-PER LINE ITEM'!E616)</f>
        <v/>
      </c>
      <c r="F615" s="31" t="str">
        <f>IF('ADM-PER LINE ITEM'!I616="","",'ADM-PER LINE ITEM'!I616)</f>
        <v/>
      </c>
      <c r="G615" s="172" t="str">
        <f>IF('ADM-PER LINE ITEM'!K616="","",'ADM-PER LINE ITEM'!K616)</f>
        <v/>
      </c>
      <c r="H615" s="170" t="str">
        <f>IF('ADM-PER LINE ITEM'!Q616="","",'ADM-PER LINE ITEM'!Q616)</f>
        <v/>
      </c>
      <c r="I615" s="170" t="str">
        <f>IF('ADM-PER LINE ITEM'!R616="","",'ADM-PER LINE ITEM'!R616)</f>
        <v/>
      </c>
      <c r="J615" s="174" t="str">
        <f>IF(Table2[[#This Row],[Ich No]]="","",(SUMIF('STOCK OES'!B:B,Table2[[#This Row],[Ich No]],'STOCK OES'!E:E)+SUMIF('STOCK SEALING'!B:B,Table2[[#This Row],[Ich No]],'STOCK SEALING'!E:E)))</f>
        <v/>
      </c>
      <c r="K615" s="170">
        <v>0</v>
      </c>
      <c r="L615" t="str">
        <f>IFERROR(Table2[[#This Row],[REST]]-Table2[[#This Row],[Result Scan]],"")</f>
        <v/>
      </c>
      <c r="M615" t="str">
        <f>IF(Table2[[#This Row],[Balance]]="","",IF(Table2[[#This Row],[Balance]]&gt;0,"Open","close"))</f>
        <v/>
      </c>
      <c r="N615" s="174" t="str">
        <f ca="1">IF(Q615=$R$1,Table2[[#This Row],[Status]],"")</f>
        <v/>
      </c>
      <c r="Q615" s="169" t="str">
        <f ca="1">IFERROR($Q$1-Table2[[#This Row],[Delivery Date]],"")</f>
        <v/>
      </c>
      <c r="S615" t="str">
        <f>IFERROR(VLOOKUP(Table2[[#This Row],[Customer Part No]],'ICH NO'!I:M,5,0),"")</f>
        <v/>
      </c>
      <c r="T615" t="str">
        <f>IF(AND(S615="ASSY",Table2[[#This Row],[Stock]]&gt;Table2[[#This Row],[REST]]),Table2[[#This Row],[REST]],Table2[[#This Row],[Stock]])</f>
        <v/>
      </c>
    </row>
    <row r="616" spans="1:20" x14ac:dyDescent="0.3">
      <c r="A616" s="170" t="str">
        <f>IF(Table2[[#This Row],[Customer Part No]]="","",ROW()-1)</f>
        <v/>
      </c>
      <c r="B616" s="170" t="str">
        <f>IF('ADM-PER LINE ITEM'!A617="","",'ADM-PER LINE ITEM'!A617)</f>
        <v/>
      </c>
      <c r="C616" s="171" t="str">
        <f>IF('ADM-PER LINE ITEM'!G617="","",'ADM-PER LINE ITEM'!G617)</f>
        <v/>
      </c>
      <c r="D616" s="170" t="str">
        <f>IF('ADM-PER LINE ITEM'!F617="","",'ADM-PER LINE ITEM'!F617)</f>
        <v/>
      </c>
      <c r="E616" s="203" t="str">
        <f>IF('ADM-PER LINE ITEM'!E617="","",'ADM-PER LINE ITEM'!E617)</f>
        <v/>
      </c>
      <c r="F616" s="31" t="str">
        <f>IF('ADM-PER LINE ITEM'!I617="","",'ADM-PER LINE ITEM'!I617)</f>
        <v/>
      </c>
      <c r="G616" s="172" t="str">
        <f>IF('ADM-PER LINE ITEM'!K617="","",'ADM-PER LINE ITEM'!K617)</f>
        <v/>
      </c>
      <c r="H616" s="170" t="str">
        <f>IF('ADM-PER LINE ITEM'!Q617="","",'ADM-PER LINE ITEM'!Q617)</f>
        <v/>
      </c>
      <c r="I616" s="170" t="str">
        <f>IF('ADM-PER LINE ITEM'!R617="","",'ADM-PER LINE ITEM'!R617)</f>
        <v/>
      </c>
      <c r="J616" s="174" t="str">
        <f>IF(Table2[[#This Row],[Ich No]]="","",(SUMIF('STOCK OES'!B:B,Table2[[#This Row],[Ich No]],'STOCK OES'!E:E)+SUMIF('STOCK SEALING'!B:B,Table2[[#This Row],[Ich No]],'STOCK SEALING'!E:E)))</f>
        <v/>
      </c>
      <c r="K616" s="170">
        <v>0</v>
      </c>
      <c r="L616" t="str">
        <f>IFERROR(Table2[[#This Row],[REST]]-Table2[[#This Row],[Result Scan]],"")</f>
        <v/>
      </c>
      <c r="M616" t="str">
        <f>IF(Table2[[#This Row],[Balance]]="","",IF(Table2[[#This Row],[Balance]]&gt;0,"Open","close"))</f>
        <v/>
      </c>
      <c r="N616" s="174" t="str">
        <f ca="1">IF(Q616=$R$1,Table2[[#This Row],[Status]],"")</f>
        <v/>
      </c>
      <c r="Q616" s="169" t="str">
        <f ca="1">IFERROR($Q$1-Table2[[#This Row],[Delivery Date]],"")</f>
        <v/>
      </c>
      <c r="S616" t="str">
        <f>IFERROR(VLOOKUP(Table2[[#This Row],[Customer Part No]],'ICH NO'!I:M,5,0),"")</f>
        <v/>
      </c>
      <c r="T616" t="str">
        <f>IF(AND(S616="ASSY",Table2[[#This Row],[Stock]]&gt;Table2[[#This Row],[REST]]),Table2[[#This Row],[REST]],Table2[[#This Row],[Stock]])</f>
        <v/>
      </c>
    </row>
    <row r="617" spans="1:20" x14ac:dyDescent="0.3">
      <c r="A617" s="170" t="str">
        <f>IF(Table2[[#This Row],[Customer Part No]]="","",ROW()-1)</f>
        <v/>
      </c>
      <c r="B617" s="170" t="str">
        <f>IF('ADM-PER LINE ITEM'!A618="","",'ADM-PER LINE ITEM'!A618)</f>
        <v/>
      </c>
      <c r="C617" s="171" t="str">
        <f>IF('ADM-PER LINE ITEM'!G618="","",'ADM-PER LINE ITEM'!G618)</f>
        <v/>
      </c>
      <c r="D617" s="170" t="str">
        <f>IF('ADM-PER LINE ITEM'!F618="","",'ADM-PER LINE ITEM'!F618)</f>
        <v/>
      </c>
      <c r="E617" s="203" t="str">
        <f>IF('ADM-PER LINE ITEM'!E618="","",'ADM-PER LINE ITEM'!E618)</f>
        <v/>
      </c>
      <c r="F617" s="31" t="str">
        <f>IF('ADM-PER LINE ITEM'!I618="","",'ADM-PER LINE ITEM'!I618)</f>
        <v/>
      </c>
      <c r="G617" s="172" t="str">
        <f>IF('ADM-PER LINE ITEM'!K618="","",'ADM-PER LINE ITEM'!K618)</f>
        <v/>
      </c>
      <c r="H617" s="170" t="str">
        <f>IF('ADM-PER LINE ITEM'!Q618="","",'ADM-PER LINE ITEM'!Q618)</f>
        <v/>
      </c>
      <c r="I617" s="170" t="str">
        <f>IF('ADM-PER LINE ITEM'!R618="","",'ADM-PER LINE ITEM'!R618)</f>
        <v/>
      </c>
      <c r="J617" s="174" t="str">
        <f>IF(Table2[[#This Row],[Ich No]]="","",(SUMIF('STOCK OES'!B:B,Table2[[#This Row],[Ich No]],'STOCK OES'!E:E)+SUMIF('STOCK SEALING'!B:B,Table2[[#This Row],[Ich No]],'STOCK SEALING'!E:E)))</f>
        <v/>
      </c>
      <c r="K617" s="170">
        <v>0</v>
      </c>
      <c r="L617" t="str">
        <f>IFERROR(Table2[[#This Row],[REST]]-Table2[[#This Row],[Result Scan]],"")</f>
        <v/>
      </c>
      <c r="M617" t="str">
        <f>IF(Table2[[#This Row],[Balance]]="","",IF(Table2[[#This Row],[Balance]]&gt;0,"Open","close"))</f>
        <v/>
      </c>
      <c r="N617" s="174" t="str">
        <f ca="1">IF(Q617=$R$1,Table2[[#This Row],[Status]],"")</f>
        <v/>
      </c>
      <c r="Q617" s="169" t="str">
        <f ca="1">IFERROR($Q$1-Table2[[#This Row],[Delivery Date]],"")</f>
        <v/>
      </c>
      <c r="S617" t="str">
        <f>IFERROR(VLOOKUP(Table2[[#This Row],[Customer Part No]],'ICH NO'!I:M,5,0),"")</f>
        <v/>
      </c>
      <c r="T617" t="str">
        <f>IF(AND(S617="ASSY",Table2[[#This Row],[Stock]]&gt;Table2[[#This Row],[REST]]),Table2[[#This Row],[REST]],Table2[[#This Row],[Stock]])</f>
        <v/>
      </c>
    </row>
    <row r="618" spans="1:20" x14ac:dyDescent="0.3">
      <c r="A618" s="170" t="str">
        <f>IF(Table2[[#This Row],[Customer Part No]]="","",ROW()-1)</f>
        <v/>
      </c>
      <c r="B618" s="170" t="str">
        <f>IF('ADM-PER LINE ITEM'!A619="","",'ADM-PER LINE ITEM'!A619)</f>
        <v/>
      </c>
      <c r="C618" s="171" t="str">
        <f>IF('ADM-PER LINE ITEM'!G619="","",'ADM-PER LINE ITEM'!G619)</f>
        <v/>
      </c>
      <c r="D618" s="170" t="str">
        <f>IF('ADM-PER LINE ITEM'!F619="","",'ADM-PER LINE ITEM'!F619)</f>
        <v/>
      </c>
      <c r="E618" s="203" t="str">
        <f>IF('ADM-PER LINE ITEM'!E619="","",'ADM-PER LINE ITEM'!E619)</f>
        <v/>
      </c>
      <c r="F618" s="31" t="str">
        <f>IF('ADM-PER LINE ITEM'!I619="","",'ADM-PER LINE ITEM'!I619)</f>
        <v/>
      </c>
      <c r="G618" s="172" t="str">
        <f>IF('ADM-PER LINE ITEM'!K619="","",'ADM-PER LINE ITEM'!K619)</f>
        <v/>
      </c>
      <c r="H618" s="170" t="str">
        <f>IF('ADM-PER LINE ITEM'!Q619="","",'ADM-PER LINE ITEM'!Q619)</f>
        <v/>
      </c>
      <c r="I618" s="170" t="str">
        <f>IF('ADM-PER LINE ITEM'!R619="","",'ADM-PER LINE ITEM'!R619)</f>
        <v/>
      </c>
      <c r="J618" s="174" t="str">
        <f>IF(Table2[[#This Row],[Ich No]]="","",(SUMIF('STOCK OES'!B:B,Table2[[#This Row],[Ich No]],'STOCK OES'!E:E)+SUMIF('STOCK SEALING'!B:B,Table2[[#This Row],[Ich No]],'STOCK SEALING'!E:E)))</f>
        <v/>
      </c>
      <c r="K618" s="170">
        <v>0</v>
      </c>
      <c r="L618" t="str">
        <f>IFERROR(Table2[[#This Row],[REST]]-Table2[[#This Row],[Result Scan]],"")</f>
        <v/>
      </c>
      <c r="M618" t="str">
        <f>IF(Table2[[#This Row],[Balance]]="","",IF(Table2[[#This Row],[Balance]]&gt;0,"Open","close"))</f>
        <v/>
      </c>
      <c r="N618" s="174" t="str">
        <f ca="1">IF(Q618=$R$1,Table2[[#This Row],[Status]],"")</f>
        <v/>
      </c>
      <c r="Q618" s="169" t="str">
        <f ca="1">IFERROR($Q$1-Table2[[#This Row],[Delivery Date]],"")</f>
        <v/>
      </c>
      <c r="S618" t="str">
        <f>IFERROR(VLOOKUP(Table2[[#This Row],[Customer Part No]],'ICH NO'!I:M,5,0),"")</f>
        <v/>
      </c>
      <c r="T618" t="str">
        <f>IF(AND(S618="ASSY",Table2[[#This Row],[Stock]]&gt;Table2[[#This Row],[REST]]),Table2[[#This Row],[REST]],Table2[[#This Row],[Stock]])</f>
        <v/>
      </c>
    </row>
    <row r="619" spans="1:20" x14ac:dyDescent="0.3">
      <c r="A619" s="170" t="str">
        <f>IF(Table2[[#This Row],[Customer Part No]]="","",ROW()-1)</f>
        <v/>
      </c>
      <c r="B619" s="170" t="str">
        <f>IF('ADM-PER LINE ITEM'!A620="","",'ADM-PER LINE ITEM'!A620)</f>
        <v/>
      </c>
      <c r="C619" s="171" t="str">
        <f>IF('ADM-PER LINE ITEM'!G620="","",'ADM-PER LINE ITEM'!G620)</f>
        <v/>
      </c>
      <c r="D619" s="170" t="str">
        <f>IF('ADM-PER LINE ITEM'!F620="","",'ADM-PER LINE ITEM'!F620)</f>
        <v/>
      </c>
      <c r="E619" s="203" t="str">
        <f>IF('ADM-PER LINE ITEM'!E620="","",'ADM-PER LINE ITEM'!E620)</f>
        <v/>
      </c>
      <c r="F619" s="31" t="str">
        <f>IF('ADM-PER LINE ITEM'!I620="","",'ADM-PER LINE ITEM'!I620)</f>
        <v/>
      </c>
      <c r="G619" s="172" t="str">
        <f>IF('ADM-PER LINE ITEM'!K620="","",'ADM-PER LINE ITEM'!K620)</f>
        <v/>
      </c>
      <c r="H619" s="170" t="str">
        <f>IF('ADM-PER LINE ITEM'!Q620="","",'ADM-PER LINE ITEM'!Q620)</f>
        <v/>
      </c>
      <c r="I619" s="170" t="str">
        <f>IF('ADM-PER LINE ITEM'!R620="","",'ADM-PER LINE ITEM'!R620)</f>
        <v/>
      </c>
      <c r="J619" s="174" t="str">
        <f>IF(Table2[[#This Row],[Ich No]]="","",(SUMIF('STOCK OES'!B:B,Table2[[#This Row],[Ich No]],'STOCK OES'!E:E)+SUMIF('STOCK SEALING'!B:B,Table2[[#This Row],[Ich No]],'STOCK SEALING'!E:E)))</f>
        <v/>
      </c>
      <c r="K619" s="170">
        <v>0</v>
      </c>
      <c r="L619" t="str">
        <f>IFERROR(Table2[[#This Row],[REST]]-Table2[[#This Row],[Result Scan]],"")</f>
        <v/>
      </c>
      <c r="M619" t="str">
        <f>IF(Table2[[#This Row],[Balance]]="","",IF(Table2[[#This Row],[Balance]]&gt;0,"Open","close"))</f>
        <v/>
      </c>
      <c r="N619" s="174" t="str">
        <f ca="1">IF(Q619=$R$1,Table2[[#This Row],[Status]],"")</f>
        <v/>
      </c>
      <c r="Q619" s="169" t="str">
        <f ca="1">IFERROR($Q$1-Table2[[#This Row],[Delivery Date]],"")</f>
        <v/>
      </c>
      <c r="S619" t="str">
        <f>IFERROR(VLOOKUP(Table2[[#This Row],[Customer Part No]],'ICH NO'!I:M,5,0),"")</f>
        <v/>
      </c>
      <c r="T619" t="str">
        <f>IF(AND(S619="ASSY",Table2[[#This Row],[Stock]]&gt;Table2[[#This Row],[REST]]),Table2[[#This Row],[REST]],Table2[[#This Row],[Stock]])</f>
        <v/>
      </c>
    </row>
    <row r="620" spans="1:20" x14ac:dyDescent="0.3">
      <c r="A620" s="170" t="str">
        <f>IF(Table2[[#This Row],[Customer Part No]]="","",ROW()-1)</f>
        <v/>
      </c>
      <c r="B620" s="170" t="str">
        <f>IF('ADM-PER LINE ITEM'!A621="","",'ADM-PER LINE ITEM'!A621)</f>
        <v/>
      </c>
      <c r="C620" s="171" t="str">
        <f>IF('ADM-PER LINE ITEM'!G621="","",'ADM-PER LINE ITEM'!G621)</f>
        <v/>
      </c>
      <c r="D620" s="170" t="str">
        <f>IF('ADM-PER LINE ITEM'!F621="","",'ADM-PER LINE ITEM'!F621)</f>
        <v/>
      </c>
      <c r="E620" s="203" t="str">
        <f>IF('ADM-PER LINE ITEM'!E621="","",'ADM-PER LINE ITEM'!E621)</f>
        <v/>
      </c>
      <c r="F620" s="31" t="str">
        <f>IF('ADM-PER LINE ITEM'!I621="","",'ADM-PER LINE ITEM'!I621)</f>
        <v/>
      </c>
      <c r="G620" s="172" t="str">
        <f>IF('ADM-PER LINE ITEM'!K621="","",'ADM-PER LINE ITEM'!K621)</f>
        <v/>
      </c>
      <c r="H620" s="170" t="str">
        <f>IF('ADM-PER LINE ITEM'!Q621="","",'ADM-PER LINE ITEM'!Q621)</f>
        <v/>
      </c>
      <c r="I620" s="170" t="str">
        <f>IF('ADM-PER LINE ITEM'!R621="","",'ADM-PER LINE ITEM'!R621)</f>
        <v/>
      </c>
      <c r="J620" s="174" t="str">
        <f>IF(Table2[[#This Row],[Ich No]]="","",(SUMIF('STOCK OES'!B:B,Table2[[#This Row],[Ich No]],'STOCK OES'!E:E)+SUMIF('STOCK SEALING'!B:B,Table2[[#This Row],[Ich No]],'STOCK SEALING'!E:E)))</f>
        <v/>
      </c>
      <c r="K620" s="170">
        <v>0</v>
      </c>
      <c r="L620" t="str">
        <f>IFERROR(Table2[[#This Row],[REST]]-Table2[[#This Row],[Result Scan]],"")</f>
        <v/>
      </c>
      <c r="M620" t="str">
        <f>IF(Table2[[#This Row],[Balance]]="","",IF(Table2[[#This Row],[Balance]]&gt;0,"Open","close"))</f>
        <v/>
      </c>
      <c r="N620" s="174" t="str">
        <f ca="1">IF(Q620=$R$1,Table2[[#This Row],[Status]],"")</f>
        <v/>
      </c>
      <c r="Q620" s="169" t="str">
        <f ca="1">IFERROR($Q$1-Table2[[#This Row],[Delivery Date]],"")</f>
        <v/>
      </c>
      <c r="S620" t="str">
        <f>IFERROR(VLOOKUP(Table2[[#This Row],[Customer Part No]],'ICH NO'!I:M,5,0),"")</f>
        <v/>
      </c>
      <c r="T620" t="str">
        <f>IF(AND(S620="ASSY",Table2[[#This Row],[Stock]]&gt;Table2[[#This Row],[REST]]),Table2[[#This Row],[REST]],Table2[[#This Row],[Stock]])</f>
        <v/>
      </c>
    </row>
    <row r="621" spans="1:20" x14ac:dyDescent="0.3">
      <c r="A621" s="170" t="str">
        <f>IF(Table2[[#This Row],[Customer Part No]]="","",ROW()-1)</f>
        <v/>
      </c>
      <c r="B621" s="170" t="str">
        <f>IF('ADM-PER LINE ITEM'!A622="","",'ADM-PER LINE ITEM'!A622)</f>
        <v/>
      </c>
      <c r="C621" s="171" t="str">
        <f>IF('ADM-PER LINE ITEM'!G622="","",'ADM-PER LINE ITEM'!G622)</f>
        <v/>
      </c>
      <c r="D621" s="170" t="str">
        <f>IF('ADM-PER LINE ITEM'!F622="","",'ADM-PER LINE ITEM'!F622)</f>
        <v/>
      </c>
      <c r="E621" s="203" t="str">
        <f>IF('ADM-PER LINE ITEM'!E622="","",'ADM-PER LINE ITEM'!E622)</f>
        <v/>
      </c>
      <c r="F621" s="31" t="str">
        <f>IF('ADM-PER LINE ITEM'!I622="","",'ADM-PER LINE ITEM'!I622)</f>
        <v/>
      </c>
      <c r="G621" s="172" t="str">
        <f>IF('ADM-PER LINE ITEM'!K622="","",'ADM-PER LINE ITEM'!K622)</f>
        <v/>
      </c>
      <c r="H621" s="170" t="str">
        <f>IF('ADM-PER LINE ITEM'!Q622="","",'ADM-PER LINE ITEM'!Q622)</f>
        <v/>
      </c>
      <c r="I621" s="170" t="str">
        <f>IF('ADM-PER LINE ITEM'!R622="","",'ADM-PER LINE ITEM'!R622)</f>
        <v/>
      </c>
      <c r="J621" s="174" t="str">
        <f>IF(Table2[[#This Row],[Ich No]]="","",(SUMIF('STOCK OES'!B:B,Table2[[#This Row],[Ich No]],'STOCK OES'!E:E)+SUMIF('STOCK SEALING'!B:B,Table2[[#This Row],[Ich No]],'STOCK SEALING'!E:E)))</f>
        <v/>
      </c>
      <c r="K621" s="170">
        <v>0</v>
      </c>
      <c r="L621" t="str">
        <f>IFERROR(Table2[[#This Row],[REST]]-Table2[[#This Row],[Result Scan]],"")</f>
        <v/>
      </c>
      <c r="M621" t="str">
        <f>IF(Table2[[#This Row],[Balance]]="","",IF(Table2[[#This Row],[Balance]]&gt;0,"Open","close"))</f>
        <v/>
      </c>
      <c r="N621" s="174" t="str">
        <f ca="1">IF(Q621=$R$1,Table2[[#This Row],[Status]],"")</f>
        <v/>
      </c>
      <c r="Q621" s="169" t="str">
        <f ca="1">IFERROR($Q$1-Table2[[#This Row],[Delivery Date]],"")</f>
        <v/>
      </c>
      <c r="S621" t="str">
        <f>IFERROR(VLOOKUP(Table2[[#This Row],[Customer Part No]],'ICH NO'!I:M,5,0),"")</f>
        <v/>
      </c>
      <c r="T621" t="str">
        <f>IF(AND(S621="ASSY",Table2[[#This Row],[Stock]]&gt;Table2[[#This Row],[REST]]),Table2[[#This Row],[REST]],Table2[[#This Row],[Stock]])</f>
        <v/>
      </c>
    </row>
    <row r="622" spans="1:20" x14ac:dyDescent="0.3">
      <c r="A622" s="170" t="str">
        <f>IF(Table2[[#This Row],[Customer Part No]]="","",ROW()-1)</f>
        <v/>
      </c>
      <c r="B622" s="170" t="str">
        <f>IF('ADM-PER LINE ITEM'!A623="","",'ADM-PER LINE ITEM'!A623)</f>
        <v/>
      </c>
      <c r="C622" s="171" t="str">
        <f>IF('ADM-PER LINE ITEM'!G623="","",'ADM-PER LINE ITEM'!G623)</f>
        <v/>
      </c>
      <c r="D622" s="170" t="str">
        <f>IF('ADM-PER LINE ITEM'!F623="","",'ADM-PER LINE ITEM'!F623)</f>
        <v/>
      </c>
      <c r="E622" s="203" t="str">
        <f>IF('ADM-PER LINE ITEM'!E623="","",'ADM-PER LINE ITEM'!E623)</f>
        <v/>
      </c>
      <c r="F622" s="31" t="str">
        <f>IF('ADM-PER LINE ITEM'!I623="","",'ADM-PER LINE ITEM'!I623)</f>
        <v/>
      </c>
      <c r="G622" s="172" t="str">
        <f>IF('ADM-PER LINE ITEM'!K623="","",'ADM-PER LINE ITEM'!K623)</f>
        <v/>
      </c>
      <c r="H622" s="170" t="str">
        <f>IF('ADM-PER LINE ITEM'!Q623="","",'ADM-PER LINE ITEM'!Q623)</f>
        <v/>
      </c>
      <c r="I622" s="170" t="str">
        <f>IF('ADM-PER LINE ITEM'!R623="","",'ADM-PER LINE ITEM'!R623)</f>
        <v/>
      </c>
      <c r="J622" s="174" t="str">
        <f>IF(Table2[[#This Row],[Ich No]]="","",(SUMIF('STOCK OES'!B:B,Table2[[#This Row],[Ich No]],'STOCK OES'!E:E)+SUMIF('STOCK SEALING'!B:B,Table2[[#This Row],[Ich No]],'STOCK SEALING'!E:E)))</f>
        <v/>
      </c>
      <c r="K622" s="170">
        <v>0</v>
      </c>
      <c r="L622" t="str">
        <f>IFERROR(Table2[[#This Row],[REST]]-Table2[[#This Row],[Result Scan]],"")</f>
        <v/>
      </c>
      <c r="M622" t="str">
        <f>IF(Table2[[#This Row],[Balance]]="","",IF(Table2[[#This Row],[Balance]]&gt;0,"Open","close"))</f>
        <v/>
      </c>
      <c r="N622" s="174" t="str">
        <f ca="1">IF(Q622=$R$1,Table2[[#This Row],[Status]],"")</f>
        <v/>
      </c>
    </row>
    <row r="623" spans="1:20" x14ac:dyDescent="0.3">
      <c r="A623" s="170" t="str">
        <f>IF(Table2[[#This Row],[Customer Part No]]="","",ROW()-1)</f>
        <v/>
      </c>
      <c r="B623" s="170" t="str">
        <f>IF('ADM-PER LINE ITEM'!A624="","",'ADM-PER LINE ITEM'!A624)</f>
        <v/>
      </c>
      <c r="C623" s="171" t="str">
        <f>IF('ADM-PER LINE ITEM'!G624="","",'ADM-PER LINE ITEM'!G624)</f>
        <v/>
      </c>
      <c r="D623" s="170" t="str">
        <f>IF('ADM-PER LINE ITEM'!F624="","",'ADM-PER LINE ITEM'!F624)</f>
        <v/>
      </c>
      <c r="E623" s="203" t="str">
        <f>IF('ADM-PER LINE ITEM'!E624="","",'ADM-PER LINE ITEM'!E624)</f>
        <v/>
      </c>
      <c r="F623" s="31" t="str">
        <f>IF('ADM-PER LINE ITEM'!I624="","",'ADM-PER LINE ITEM'!I624)</f>
        <v/>
      </c>
      <c r="G623" s="172" t="str">
        <f>IF('ADM-PER LINE ITEM'!K624="","",'ADM-PER LINE ITEM'!K624)</f>
        <v/>
      </c>
      <c r="H623" s="170" t="str">
        <f>IF('ADM-PER LINE ITEM'!Q624="","",'ADM-PER LINE ITEM'!Q624)</f>
        <v/>
      </c>
      <c r="I623" s="170" t="str">
        <f>IF('ADM-PER LINE ITEM'!R624="","",'ADM-PER LINE ITEM'!R624)</f>
        <v/>
      </c>
      <c r="J623" s="174" t="str">
        <f>IF(Table2[[#This Row],[Ich No]]="","",(SUMIF('STOCK OES'!B:B,Table2[[#This Row],[Ich No]],'STOCK OES'!E:E)+SUMIF('STOCK SEALING'!B:B,Table2[[#This Row],[Ich No]],'STOCK SEALING'!E:E)))</f>
        <v/>
      </c>
      <c r="K623" s="170">
        <v>0</v>
      </c>
      <c r="L623" t="str">
        <f>IFERROR(Table2[[#This Row],[REST]]-Table2[[#This Row],[Result Scan]],"")</f>
        <v/>
      </c>
      <c r="M623" t="str">
        <f>IF(Table2[[#This Row],[Balance]]="","",IF(Table2[[#This Row],[Balance]]&gt;0,"Open","close"))</f>
        <v/>
      </c>
      <c r="N623" s="174" t="str">
        <f ca="1">IF(Q623=$R$1,Table2[[#This Row],[Status]],"")</f>
        <v/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/>
  <dimension ref="A1:AA650"/>
  <sheetViews>
    <sheetView zoomScale="94" zoomScaleNormal="94" workbookViewId="0">
      <selection activeCell="D211" sqref="D211"/>
    </sheetView>
  </sheetViews>
  <sheetFormatPr defaultColWidth="8.6640625" defaultRowHeight="14.4" x14ac:dyDescent="0.3"/>
  <cols>
    <col min="1" max="1" width="7.77734375" style="173" bestFit="1" customWidth="1"/>
    <col min="2" max="2" width="13.77734375" bestFit="1" customWidth="1"/>
    <col min="3" max="3" width="17.21875" bestFit="1" customWidth="1"/>
    <col min="4" max="6" width="12.21875" bestFit="1" customWidth="1"/>
    <col min="7" max="7" width="16.5546875" bestFit="1" customWidth="1"/>
    <col min="8" max="8" width="17.77734375" style="173" bestFit="1" customWidth="1"/>
    <col min="9" max="9" width="13.77734375" style="173" bestFit="1" customWidth="1"/>
    <col min="10" max="10" width="9.88671875" style="173" bestFit="1" customWidth="1"/>
    <col min="12" max="13" width="16.6640625" style="173" customWidth="1"/>
    <col min="14" max="14" width="10.6640625" bestFit="1" customWidth="1"/>
    <col min="15" max="15" width="10.6640625" customWidth="1"/>
    <col min="18" max="19" width="10.88671875" bestFit="1" customWidth="1"/>
    <col min="23" max="23" width="11.33203125" customWidth="1"/>
    <col min="24" max="24" width="11" bestFit="1" customWidth="1"/>
    <col min="25" max="25" width="14.21875" bestFit="1" customWidth="1"/>
    <col min="26" max="26" width="12.33203125" bestFit="1" customWidth="1"/>
    <col min="27" max="27" width="19.6640625" bestFit="1" customWidth="1"/>
  </cols>
  <sheetData>
    <row r="1" spans="1:27" s="19" customFormat="1" ht="43.2" x14ac:dyDescent="0.3">
      <c r="A1" s="205" t="s">
        <v>4961</v>
      </c>
      <c r="B1" s="210" t="s">
        <v>4969</v>
      </c>
      <c r="C1" s="207" t="s">
        <v>4967</v>
      </c>
      <c r="D1" s="206" t="s">
        <v>9037</v>
      </c>
      <c r="E1" s="206" t="s">
        <v>9038</v>
      </c>
      <c r="F1" s="208" t="s">
        <v>4059</v>
      </c>
      <c r="G1" s="209" t="s">
        <v>4968</v>
      </c>
      <c r="H1" s="206" t="s">
        <v>4058</v>
      </c>
      <c r="I1" s="211" t="s">
        <v>4</v>
      </c>
      <c r="J1" s="210" t="s">
        <v>5619</v>
      </c>
      <c r="K1" s="234" t="s">
        <v>9069</v>
      </c>
      <c r="L1" s="210" t="s">
        <v>4970</v>
      </c>
      <c r="M1" s="210" t="s">
        <v>4973</v>
      </c>
      <c r="N1" s="228" t="s">
        <v>3696</v>
      </c>
      <c r="O1" s="228" t="s">
        <v>5650</v>
      </c>
      <c r="R1" s="202">
        <f ca="1">TODAY()</f>
        <v>45930</v>
      </c>
      <c r="S1" s="247">
        <f ca="1">MIN(R:R)</f>
        <v>6</v>
      </c>
      <c r="T1" s="238" t="s">
        <v>9072</v>
      </c>
      <c r="U1" s="239" t="s">
        <v>9073</v>
      </c>
      <c r="V1" s="238">
        <v>320</v>
      </c>
      <c r="W1" s="249">
        <f>(SUMIF(T:T,$T$2,U:U)/V1)</f>
        <v>1.3</v>
      </c>
      <c r="X1" s="249">
        <f ca="1">Y3/V3</f>
        <v>4.3956043956043959E-2</v>
      </c>
      <c r="Y1" s="238">
        <f ca="1">SUM(AA:AA)</f>
        <v>796</v>
      </c>
      <c r="AA1" s="19" t="s">
        <v>9487</v>
      </c>
    </row>
    <row r="2" spans="1:27" ht="13.95" customHeight="1" x14ac:dyDescent="0.3">
      <c r="A2" s="173">
        <f>IF(Table3[[#This Row],[Customer Part No]]="","",(ROW()-1))</f>
        <v>1</v>
      </c>
      <c r="B2" s="212" t="str">
        <f>IF(TAM!T7="","",TAM!T7)</f>
        <v>AAR302-1001</v>
      </c>
      <c r="C2" s="42" t="str">
        <f>IF(TAM!Q7="","",TAM!Q7)</f>
        <v>811700KF31</v>
      </c>
      <c r="D2" s="42" t="str">
        <f>IF(TAM!I7="","",TAM!I7)</f>
        <v>I0404560</v>
      </c>
      <c r="E2" s="42" t="str">
        <f>IF(TAM!H7="","",TAM!H7)</f>
        <v>19852952</v>
      </c>
      <c r="F2" s="213">
        <f>IF(TAM!L7="","",TAM!L7)</f>
        <v>45848</v>
      </c>
      <c r="G2" s="213">
        <f>IF(TAM!M7="","",TAM!M7)</f>
        <v>45853</v>
      </c>
      <c r="H2" s="220">
        <f>IF(TAM!AD7="","",TAM!AD7)</f>
        <v>1</v>
      </c>
      <c r="I2" s="223">
        <f>IF(Table3[[#This Row],[Open Qty]]="","",TAM!AE7)</f>
        <v>1</v>
      </c>
      <c r="J2" s="226">
        <f>IF(Table3[[#This Row],[Open Qty]]="","",SUM(SUMIF('STOCK OES'!B:B,Table3[[#This Row],[Ich No]],'STOCK OES'!E:E),SUMIF('STOCK SEALING'!B:B,Table3[[#This Row],[Ich No]],'STOCK SEALING'!E:E)))</f>
        <v>0</v>
      </c>
      <c r="K2" s="236">
        <f>IF(Table3[[#This Row],[REST]]="","",SUMIF(TMMIN!T:T,Table3[[#This Row],[Ich No]],TMMIN!AE:AE))</f>
        <v>0</v>
      </c>
      <c r="L2" s="226">
        <v>0</v>
      </c>
      <c r="M2" s="226">
        <f>IFERROR(Table3[[#This Row],[REST]]-Table3[[#This Row],[Result Scan]],"")</f>
        <v>1</v>
      </c>
      <c r="N2" s="212" t="str">
        <f>IF(Table3[[#This Row],[PO TAM]]="","",IF(Table3[[#This Row],[Balance]]&gt;0,"Open","Close"))</f>
        <v>Open</v>
      </c>
      <c r="O2" s="246" t="str">
        <f ca="1">IF(R2=$S$1,Table3[[#This Row],[Status]],"")</f>
        <v/>
      </c>
      <c r="R2" s="169">
        <f ca="1">IF(Table3[[#This Row],[Delivery Date]]="","",$R$1-Table3[[#This Row],[Delivery Date]])</f>
        <v>77</v>
      </c>
      <c r="T2" t="str">
        <f>IFERROR(VLOOKUP(Table3[[#This Row],[Ich No]],'ICH NO'!K:M,3,0),"")</f>
        <v>ASSY</v>
      </c>
      <c r="U2">
        <f>IF(Table3[[#This Row],[REST]]&gt;Table3[[#This Row],[Stock]],Table3[[#This Row],[Stock]],Table3[[#This Row],[REST]])</f>
        <v>0</v>
      </c>
      <c r="W2" s="242" t="s">
        <v>9488</v>
      </c>
      <c r="X2" t="s">
        <v>9043</v>
      </c>
      <c r="Y2" t="s">
        <v>9486</v>
      </c>
      <c r="AA2" t="str">
        <f ca="1">IF(Table3[[#This Row],[DDD]]="","",IF(Table3[[#This Row],[Stock]]&gt;=Table3[[#This Row],[REST]],Table3[[#This Row],[REST]],Table3[[#This Row],[Stock]]))</f>
        <v/>
      </c>
    </row>
    <row r="3" spans="1:27" x14ac:dyDescent="0.3">
      <c r="A3" s="173">
        <f>IF(Table3[[#This Row],[Customer Part No]]="","",(ROW()-1))</f>
        <v>2</v>
      </c>
      <c r="B3" s="212" t="str">
        <f>IF(TAM!T8="","",TAM!T8)</f>
        <v>AAR302-1001</v>
      </c>
      <c r="C3" s="42" t="str">
        <f>IF(TAM!Q8="","",TAM!Q8)</f>
        <v>811700KF31</v>
      </c>
      <c r="D3" s="42" t="str">
        <f>IF(TAM!I8="","",TAM!I8)</f>
        <v>I0404562</v>
      </c>
      <c r="E3" s="42" t="str">
        <f>IF(TAM!H8="","",TAM!H8)</f>
        <v>19856306</v>
      </c>
      <c r="F3" s="213">
        <f>IF(TAM!L8="","",TAM!L8)</f>
        <v>45849</v>
      </c>
      <c r="G3" s="213">
        <f>IF(TAM!M8="","",TAM!M8)</f>
        <v>45854</v>
      </c>
      <c r="H3" s="220">
        <f>IF(TAM!AD8="","",TAM!AD8)</f>
        <v>1</v>
      </c>
      <c r="I3" s="223">
        <f>IF(Table3[[#This Row],[Open Qty]]="","",TAM!AE8)</f>
        <v>1</v>
      </c>
      <c r="J3" s="226">
        <f>IF(Table3[[#This Row],[Open Qty]]="","",SUM(SUMIF('STOCK OES'!B:B,Table3[[#This Row],[Ich No]],'STOCK OES'!E:E),SUMIF('STOCK SEALING'!B:B,Table3[[#This Row],[Ich No]],'STOCK SEALING'!E:E)))</f>
        <v>0</v>
      </c>
      <c r="K3" s="236">
        <f>IF(Table3[[#This Row],[REST]]="","",SUMIF(TMMIN!T:T,Table3[[#This Row],[Ich No]],TMMIN!AE:AE))</f>
        <v>0</v>
      </c>
      <c r="L3" s="226">
        <v>0</v>
      </c>
      <c r="M3" s="226">
        <f>IFERROR(Table3[[#This Row],[REST]]-Table3[[#This Row],[Result Scan]],"")</f>
        <v>1</v>
      </c>
      <c r="N3" s="212" t="str">
        <f>IF(Table3[[#This Row],[PO TAM]]="","",IF(Table3[[#This Row],[Balance]]&gt;0,"Open","Close"))</f>
        <v>Open</v>
      </c>
      <c r="O3" s="246" t="str">
        <f ca="1">IF(R3=$S$1,Table3[[#This Row],[Status]],"")</f>
        <v/>
      </c>
      <c r="R3" s="169">
        <f ca="1">IF(Table3[[#This Row],[Delivery Date]]="","",$R$1-Table3[[#This Row],[Delivery Date]])</f>
        <v>76</v>
      </c>
      <c r="T3" t="str">
        <f>IFERROR(VLOOKUP(Table3[[#This Row],[Ich No]],'ICH NO'!K:M,3,0),"")</f>
        <v>ASSY</v>
      </c>
      <c r="U3">
        <f>IF(Table3[[#This Row],[REST]]&gt;Table3[[#This Row],[Stock]],Table3[[#This Row],[Stock]],Table3[[#This Row],[REST]])</f>
        <v>0</v>
      </c>
      <c r="V3">
        <f ca="1">SUMIF(R:R,S1,I:I)</f>
        <v>819</v>
      </c>
      <c r="W3" s="250">
        <f ca="1">Y1/V3</f>
        <v>0.97191697191697191</v>
      </c>
      <c r="X3">
        <f>SUM(L:L)</f>
        <v>59</v>
      </c>
      <c r="Y3">
        <f ca="1">SUMIF(R:R,S1,L:L)</f>
        <v>36</v>
      </c>
      <c r="AA3" t="str">
        <f ca="1">IF(Table3[[#This Row],[DDD]]="","",IF(Table3[[#This Row],[Stock]]&gt;=Table3[[#This Row],[REST]],Table3[[#This Row],[REST]],Table3[[#This Row],[Stock]]))</f>
        <v/>
      </c>
    </row>
    <row r="4" spans="1:27" x14ac:dyDescent="0.3">
      <c r="A4" s="173">
        <f>IF(Table3[[#This Row],[Customer Part No]]="","",(ROW()-1))</f>
        <v>3</v>
      </c>
      <c r="B4" s="212" t="str">
        <f>IF(TAM!T9="","",TAM!T9)</f>
        <v>AAS071-0000T</v>
      </c>
      <c r="C4" s="42" t="str">
        <f>IF(TAM!Q9="","",TAM!Q9)</f>
        <v>81110BZ630</v>
      </c>
      <c r="D4" s="42" t="str">
        <f>IF(TAM!I9="","",TAM!I9)</f>
        <v>I0606359</v>
      </c>
      <c r="E4" s="42" t="str">
        <f>IF(TAM!H9="","",TAM!H9)</f>
        <v>19916276</v>
      </c>
      <c r="F4" s="213">
        <f>IF(TAM!L9="","",TAM!L9)</f>
        <v>45874</v>
      </c>
      <c r="G4" s="213">
        <f>IF(TAM!M9="","",TAM!M9)</f>
        <v>45876</v>
      </c>
      <c r="H4" s="220">
        <f>IF(TAM!AD9="","",TAM!AD9)</f>
        <v>1</v>
      </c>
      <c r="I4" s="223">
        <f>IF(Table3[[#This Row],[Open Qty]]="","",TAM!AE9)</f>
        <v>1</v>
      </c>
      <c r="J4" s="226">
        <f>IF(Table3[[#This Row],[Open Qty]]="","",SUM(SUMIF('STOCK OES'!B:B,Table3[[#This Row],[Ich No]],'STOCK OES'!E:E),SUMIF('STOCK SEALING'!B:B,Table3[[#This Row],[Ich No]],'STOCK SEALING'!E:E)))</f>
        <v>0</v>
      </c>
      <c r="K4" s="236">
        <f>IF(Table3[[#This Row],[REST]]="","",SUMIF(TMMIN!T:T,Table3[[#This Row],[Ich No]],TMMIN!AE:AE))</f>
        <v>17</v>
      </c>
      <c r="L4" s="226">
        <v>0</v>
      </c>
      <c r="M4" s="226">
        <f>IFERROR(Table3[[#This Row],[REST]]-Table3[[#This Row],[Result Scan]],"")</f>
        <v>1</v>
      </c>
      <c r="N4" s="212" t="str">
        <f>IF(Table3[[#This Row],[PO TAM]]="","",IF(Table3[[#This Row],[Balance]]&gt;0,"Open","Close"))</f>
        <v>Open</v>
      </c>
      <c r="O4" s="246" t="str">
        <f ca="1">IF(R4=$S$1,Table3[[#This Row],[Status]],"")</f>
        <v/>
      </c>
      <c r="R4" s="169">
        <f ca="1">IF(Table3[[#This Row],[Delivery Date]]="","",$R$1-Table3[[#This Row],[Delivery Date]])</f>
        <v>54</v>
      </c>
      <c r="T4" t="str">
        <f>IFERROR(VLOOKUP(Table3[[#This Row],[Ich No]],'ICH NO'!K:M,3,0),"")</f>
        <v>ASSY</v>
      </c>
      <c r="U4">
        <f>IF(Table3[[#This Row],[REST]]&gt;Table3[[#This Row],[Stock]],Table3[[#This Row],[Stock]],Table3[[#This Row],[REST]])</f>
        <v>0</v>
      </c>
      <c r="AA4" t="str">
        <f ca="1">IF(Table3[[#This Row],[DDD]]="","",IF(Table3[[#This Row],[Stock]]&gt;=Table3[[#This Row],[REST]],Table3[[#This Row],[REST]],Table3[[#This Row],[Stock]]))</f>
        <v/>
      </c>
    </row>
    <row r="5" spans="1:27" x14ac:dyDescent="0.3">
      <c r="A5" s="173">
        <f>IF(Table3[[#This Row],[Customer Part No]]="","",(ROW()-1))</f>
        <v>4</v>
      </c>
      <c r="B5" s="212" t="str">
        <f>IF(TAM!T10="","",TAM!T10)</f>
        <v>ADC091-9000T</v>
      </c>
      <c r="C5" s="42" t="str">
        <f>IF(TAM!Q10="","",TAM!Q10)</f>
        <v>81551BZ010</v>
      </c>
      <c r="D5" s="42" t="str">
        <f>IF(TAM!I10="","",TAM!I10)</f>
        <v>I0706387</v>
      </c>
      <c r="E5" s="42" t="str">
        <f>IF(TAM!H10="","",TAM!H10)</f>
        <v>19939610</v>
      </c>
      <c r="F5" s="213">
        <f>IF(TAM!L10="","",TAM!L10)</f>
        <v>45883</v>
      </c>
      <c r="G5" s="213">
        <f>IF(TAM!M10="","",TAM!M10)</f>
        <v>45890</v>
      </c>
      <c r="H5" s="220">
        <f>IF(TAM!AD10="","",TAM!AD10)</f>
        <v>1</v>
      </c>
      <c r="I5" s="223">
        <f>IF(Table3[[#This Row],[Open Qty]]="","",TAM!AE10)</f>
        <v>1</v>
      </c>
      <c r="J5" s="226">
        <f>IF(Table3[[#This Row],[Open Qty]]="","",SUM(SUMIF('STOCK OES'!B:B,Table3[[#This Row],[Ich No]],'STOCK OES'!E:E),SUMIF('STOCK SEALING'!B:B,Table3[[#This Row],[Ich No]],'STOCK SEALING'!E:E)))</f>
        <v>15</v>
      </c>
      <c r="K5" s="236">
        <f>IF(Table3[[#This Row],[REST]]="","",SUMIF(TMMIN!T:T,Table3[[#This Row],[Ich No]],TMMIN!AE:AE))</f>
        <v>3</v>
      </c>
      <c r="L5" s="226">
        <v>0</v>
      </c>
      <c r="M5" s="226">
        <f>IFERROR(Table3[[#This Row],[REST]]-Table3[[#This Row],[Result Scan]],"")</f>
        <v>1</v>
      </c>
      <c r="N5" s="212" t="str">
        <f>IF(Table3[[#This Row],[PO TAM]]="","",IF(Table3[[#This Row],[Balance]]&gt;0,"Open","Close"))</f>
        <v>Open</v>
      </c>
      <c r="O5" s="246" t="str">
        <f ca="1">IF(R5=$S$1,Table3[[#This Row],[Status]],"")</f>
        <v/>
      </c>
      <c r="R5" s="169">
        <f ca="1">IF(Table3[[#This Row],[Delivery Date]]="","",$R$1-Table3[[#This Row],[Delivery Date]])</f>
        <v>40</v>
      </c>
      <c r="T5" t="str">
        <f>IFERROR(VLOOKUP(Table3[[#This Row],[Ich No]],'ICH NO'!K:M,3,0),"")</f>
        <v>ASSY</v>
      </c>
      <c r="U5">
        <f>IF(Table3[[#This Row],[REST]]&gt;Table3[[#This Row],[Stock]],Table3[[#This Row],[Stock]],Table3[[#This Row],[REST]])</f>
        <v>1</v>
      </c>
      <c r="AA5" t="str">
        <f ca="1">IF(Table3[[#This Row],[DDD]]="","",IF(Table3[[#This Row],[Stock]]&gt;=Table3[[#This Row],[REST]],Table3[[#This Row],[REST]],Table3[[#This Row],[Stock]]))</f>
        <v/>
      </c>
    </row>
    <row r="6" spans="1:27" x14ac:dyDescent="0.3">
      <c r="A6" s="173">
        <f>IF(Table3[[#This Row],[Customer Part No]]="","",(ROW()-1))</f>
        <v>5</v>
      </c>
      <c r="B6" s="212" t="str">
        <f>IF(TAM!T11="","",TAM!T11)</f>
        <v>AAS061-1000T</v>
      </c>
      <c r="C6" s="42" t="str">
        <f>IF(TAM!Q11="","",TAM!Q11)</f>
        <v>81130BZ620</v>
      </c>
      <c r="D6" s="42" t="str">
        <f>IF(TAM!I11="","",TAM!I11)</f>
        <v>I0606395</v>
      </c>
      <c r="E6" s="42" t="str">
        <f>IF(TAM!H11="","",TAM!H11)</f>
        <v>19955959</v>
      </c>
      <c r="F6" s="213">
        <f>IF(TAM!L11="","",TAM!L11)</f>
        <v>45890</v>
      </c>
      <c r="G6" s="213">
        <f>IF(TAM!M11="","",TAM!M11)</f>
        <v>45894</v>
      </c>
      <c r="H6" s="220">
        <f>IF(TAM!AD11="","",TAM!AD11)</f>
        <v>8</v>
      </c>
      <c r="I6" s="223">
        <f>IF(Table3[[#This Row],[Open Qty]]="","",TAM!AE11)</f>
        <v>1</v>
      </c>
      <c r="J6" s="226">
        <f>IF(Table3[[#This Row],[Open Qty]]="","",SUM(SUMIF('STOCK OES'!B:B,Table3[[#This Row],[Ich No]],'STOCK OES'!E:E),SUMIF('STOCK SEALING'!B:B,Table3[[#This Row],[Ich No]],'STOCK SEALING'!E:E)))</f>
        <v>1</v>
      </c>
      <c r="K6" s="236">
        <f>IF(Table3[[#This Row],[REST]]="","",SUMIF(TMMIN!T:T,Table3[[#This Row],[Ich No]],TMMIN!AE:AE))</f>
        <v>2</v>
      </c>
      <c r="L6" s="226">
        <v>0</v>
      </c>
      <c r="M6" s="226">
        <f>IFERROR(Table3[[#This Row],[REST]]-Table3[[#This Row],[Result Scan]],"")</f>
        <v>1</v>
      </c>
      <c r="N6" s="212" t="str">
        <f>IF(Table3[[#This Row],[PO TAM]]="","",IF(Table3[[#This Row],[Balance]]&gt;0,"Open","Close"))</f>
        <v>Open</v>
      </c>
      <c r="O6" s="246" t="str">
        <f ca="1">IF(R6=$S$1,Table3[[#This Row],[Status]],"")</f>
        <v/>
      </c>
      <c r="R6" s="169">
        <f ca="1">IF(Table3[[#This Row],[Delivery Date]]="","",$R$1-Table3[[#This Row],[Delivery Date]])</f>
        <v>36</v>
      </c>
      <c r="T6" t="str">
        <f>IFERROR(VLOOKUP(Table3[[#This Row],[Ich No]],'ICH NO'!K:M,3,0),"")</f>
        <v>ASSY</v>
      </c>
      <c r="U6">
        <f>IF(Table3[[#This Row],[REST]]&gt;Table3[[#This Row],[Stock]],Table3[[#This Row],[Stock]],Table3[[#This Row],[REST]])</f>
        <v>1</v>
      </c>
      <c r="AA6" t="str">
        <f ca="1">IF(Table3[[#This Row],[DDD]]="","",IF(Table3[[#This Row],[Stock]]&gt;=Table3[[#This Row],[REST]],Table3[[#This Row],[REST]],Table3[[#This Row],[Stock]]))</f>
        <v/>
      </c>
    </row>
    <row r="7" spans="1:27" x14ac:dyDescent="0.3">
      <c r="A7" s="173">
        <f>IF(Table3[[#This Row],[Customer Part No]]="","",(ROW()-1))</f>
        <v>6</v>
      </c>
      <c r="B7" s="212" t="str">
        <f>IF(TAM!T12="","",TAM!T12)</f>
        <v>ADR161-0000T</v>
      </c>
      <c r="C7" s="42" t="str">
        <f>IF(TAM!Q12="","",TAM!Q12)</f>
        <v>815800D440</v>
      </c>
      <c r="D7" s="42" t="str">
        <f>IF(TAM!I12="","",TAM!I12)</f>
        <v>I0306233</v>
      </c>
      <c r="E7" s="42" t="str">
        <f>IF(TAM!H12="","",TAM!H12)</f>
        <v>19959077</v>
      </c>
      <c r="F7" s="213">
        <f>IF(TAM!L12="","",TAM!L12)</f>
        <v>45891</v>
      </c>
      <c r="G7" s="213">
        <f>IF(TAM!M12="","",TAM!M12)</f>
        <v>45895</v>
      </c>
      <c r="H7" s="220">
        <f>IF(TAM!AD12="","",TAM!AD12)</f>
        <v>1</v>
      </c>
      <c r="I7" s="223">
        <f>IF(Table3[[#This Row],[Open Qty]]="","",TAM!AE12)</f>
        <v>1</v>
      </c>
      <c r="J7" s="226">
        <f>IF(Table3[[#This Row],[Open Qty]]="","",SUM(SUMIF('STOCK OES'!B:B,Table3[[#This Row],[Ich No]],'STOCK OES'!E:E),SUMIF('STOCK SEALING'!B:B,Table3[[#This Row],[Ich No]],'STOCK SEALING'!E:E)))</f>
        <v>10</v>
      </c>
      <c r="K7" s="236">
        <f>IF(Table3[[#This Row],[REST]]="","",SUMIF(TMMIN!T:T,Table3[[#This Row],[Ich No]],TMMIN!AE:AE))</f>
        <v>0</v>
      </c>
      <c r="L7" s="226">
        <v>0</v>
      </c>
      <c r="M7" s="226">
        <f>IFERROR(Table3[[#This Row],[REST]]-Table3[[#This Row],[Result Scan]],"")</f>
        <v>1</v>
      </c>
      <c r="N7" s="212" t="str">
        <f>IF(Table3[[#This Row],[PO TAM]]="","",IF(Table3[[#This Row],[Balance]]&gt;0,"Open","Close"))</f>
        <v>Open</v>
      </c>
      <c r="O7" s="246" t="str">
        <f ca="1">IF(R7=$S$1,Table3[[#This Row],[Status]],"")</f>
        <v/>
      </c>
      <c r="R7" s="169">
        <f ca="1">IF(Table3[[#This Row],[Delivery Date]]="","",$R$1-Table3[[#This Row],[Delivery Date]])</f>
        <v>35</v>
      </c>
      <c r="T7" t="str">
        <f>IFERROR(VLOOKUP(Table3[[#This Row],[Ich No]],'ICH NO'!K:M,3,0),"")</f>
        <v>ASSY</v>
      </c>
      <c r="U7">
        <f>IF(Table3[[#This Row],[REST]]&gt;Table3[[#This Row],[Stock]],Table3[[#This Row],[Stock]],Table3[[#This Row],[REST]])</f>
        <v>1</v>
      </c>
      <c r="AA7" t="str">
        <f ca="1">IF(Table3[[#This Row],[DDD]]="","",IF(Table3[[#This Row],[Stock]]&gt;=Table3[[#This Row],[REST]],Table3[[#This Row],[REST]],Table3[[#This Row],[Stock]]))</f>
        <v/>
      </c>
    </row>
    <row r="8" spans="1:27" x14ac:dyDescent="0.3">
      <c r="A8" s="173">
        <f>IF(Table3[[#This Row],[Customer Part No]]="","",(ROW()-1))</f>
        <v>7</v>
      </c>
      <c r="B8" s="212" t="str">
        <f>IF(TAM!T13="","",TAM!T13)</f>
        <v>AAL031-1000</v>
      </c>
      <c r="C8" s="42" t="str">
        <f>IF(TAM!Q13="","",TAM!Q13)</f>
        <v>811300K520</v>
      </c>
      <c r="D8" s="42" t="str">
        <f>IF(TAM!I13="","",TAM!I13)</f>
        <v>I0306236</v>
      </c>
      <c r="E8" s="42" t="str">
        <f>IF(TAM!H13="","",TAM!H13)</f>
        <v>19963227</v>
      </c>
      <c r="F8" s="213">
        <f>IF(TAM!L13="","",TAM!L13)</f>
        <v>45894</v>
      </c>
      <c r="G8" s="213">
        <f>IF(TAM!M13="","",TAM!M13)</f>
        <v>45896</v>
      </c>
      <c r="H8" s="220">
        <f>IF(TAM!AD13="","",TAM!AD13)</f>
        <v>13</v>
      </c>
      <c r="I8" s="223">
        <f>IF(Table3[[#This Row],[Open Qty]]="","",TAM!AE13)</f>
        <v>1</v>
      </c>
      <c r="J8" s="226">
        <f>IF(Table3[[#This Row],[Open Qty]]="","",SUM(SUMIF('STOCK OES'!B:B,Table3[[#This Row],[Ich No]],'STOCK OES'!E:E),SUMIF('STOCK SEALING'!B:B,Table3[[#This Row],[Ich No]],'STOCK SEALING'!E:E)))</f>
        <v>18</v>
      </c>
      <c r="K8" s="236">
        <f>IF(Table3[[#This Row],[REST]]="","",SUMIF(TMMIN!T:T,Table3[[#This Row],[Ich No]],TMMIN!AE:AE))</f>
        <v>0</v>
      </c>
      <c r="L8" s="226">
        <v>1</v>
      </c>
      <c r="M8" s="226">
        <f>IFERROR(Table3[[#This Row],[REST]]-Table3[[#This Row],[Result Scan]],"")</f>
        <v>0</v>
      </c>
      <c r="N8" s="212" t="str">
        <f>IF(Table3[[#This Row],[PO TAM]]="","",IF(Table3[[#This Row],[Balance]]&gt;0,"Open","Close"))</f>
        <v>Close</v>
      </c>
      <c r="O8" s="246" t="str">
        <f ca="1">IF(R8=$S$1,Table3[[#This Row],[Status]],"")</f>
        <v/>
      </c>
      <c r="R8" s="169">
        <f ca="1">IF(Table3[[#This Row],[Delivery Date]]="","",$R$1-Table3[[#This Row],[Delivery Date]])</f>
        <v>34</v>
      </c>
      <c r="T8" t="str">
        <f>IFERROR(VLOOKUP(Table3[[#This Row],[Ich No]],'ICH NO'!K:M,3,0),"")</f>
        <v>ASSY</v>
      </c>
      <c r="U8">
        <f>IF(Table3[[#This Row],[REST]]&gt;Table3[[#This Row],[Stock]],Table3[[#This Row],[Stock]],Table3[[#This Row],[REST]])</f>
        <v>1</v>
      </c>
      <c r="AA8" t="str">
        <f ca="1">IF(Table3[[#This Row],[DDD]]="","",IF(Table3[[#This Row],[Stock]]&gt;=Table3[[#This Row],[REST]],Table3[[#This Row],[REST]],Table3[[#This Row],[Stock]]))</f>
        <v/>
      </c>
    </row>
    <row r="9" spans="1:27" x14ac:dyDescent="0.3">
      <c r="A9" s="173">
        <f>IF(Table3[[#This Row],[Customer Part No]]="","",(ROW()-1))</f>
        <v>8</v>
      </c>
      <c r="B9" s="212" t="str">
        <f>IF(TAM!T14="","",TAM!T14)</f>
        <v>AAS061-1000T</v>
      </c>
      <c r="C9" s="42" t="str">
        <f>IF(TAM!Q14="","",TAM!Q14)</f>
        <v>81130BZ620</v>
      </c>
      <c r="D9" s="42" t="str">
        <f>IF(TAM!I14="","",TAM!I14)</f>
        <v>I0606400</v>
      </c>
      <c r="E9" s="42" t="str">
        <f>IF(TAM!H14="","",TAM!H14)</f>
        <v>19963297</v>
      </c>
      <c r="F9" s="213">
        <f>IF(TAM!L14="","",TAM!L14)</f>
        <v>45894</v>
      </c>
      <c r="G9" s="213">
        <f>IF(TAM!M14="","",TAM!M14)</f>
        <v>45896</v>
      </c>
      <c r="H9" s="220">
        <f>IF(TAM!AD14="","",TAM!AD14)</f>
        <v>5</v>
      </c>
      <c r="I9" s="223">
        <f>IF(Table3[[#This Row],[Open Qty]]="","",TAM!AE14)</f>
        <v>5</v>
      </c>
      <c r="J9" s="226">
        <f>IF(Table3[[#This Row],[Open Qty]]="","",SUM(SUMIF('STOCK OES'!B:B,Table3[[#This Row],[Ich No]],'STOCK OES'!E:E),SUMIF('STOCK SEALING'!B:B,Table3[[#This Row],[Ich No]],'STOCK SEALING'!E:E)))</f>
        <v>1</v>
      </c>
      <c r="K9" s="236">
        <f>IF(Table3[[#This Row],[REST]]="","",SUMIF(TMMIN!T:T,Table3[[#This Row],[Ich No]],TMMIN!AE:AE))</f>
        <v>2</v>
      </c>
      <c r="L9" s="226">
        <v>0</v>
      </c>
      <c r="M9" s="226">
        <f>IFERROR(Table3[[#This Row],[REST]]-Table3[[#This Row],[Result Scan]],"")</f>
        <v>5</v>
      </c>
      <c r="N9" s="212" t="str">
        <f>IF(Table3[[#This Row],[PO TAM]]="","",IF(Table3[[#This Row],[Balance]]&gt;0,"Open","Close"))</f>
        <v>Open</v>
      </c>
      <c r="O9" s="246" t="str">
        <f ca="1">IF(R9=$S$1,Table3[[#This Row],[Status]],"")</f>
        <v/>
      </c>
      <c r="R9" s="169">
        <f ca="1">IF(Table3[[#This Row],[Delivery Date]]="","",$R$1-Table3[[#This Row],[Delivery Date]])</f>
        <v>34</v>
      </c>
      <c r="T9" t="str">
        <f>IFERROR(VLOOKUP(Table3[[#This Row],[Ich No]],'ICH NO'!K:M,3,0),"")</f>
        <v>ASSY</v>
      </c>
      <c r="U9">
        <f>IF(Table3[[#This Row],[REST]]&gt;Table3[[#This Row],[Stock]],Table3[[#This Row],[Stock]],Table3[[#This Row],[REST]])</f>
        <v>1</v>
      </c>
      <c r="AA9" t="str">
        <f ca="1">IF(Table3[[#This Row],[DDD]]="","",IF(Table3[[#This Row],[Stock]]&gt;=Table3[[#This Row],[REST]],Table3[[#This Row],[REST]],Table3[[#This Row],[Stock]]))</f>
        <v/>
      </c>
    </row>
    <row r="10" spans="1:27" x14ac:dyDescent="0.3">
      <c r="A10" s="173">
        <f>IF(Table3[[#This Row],[Customer Part No]]="","",(ROW()-1))</f>
        <v>9</v>
      </c>
      <c r="B10" s="212" t="str">
        <f>IF(TAM!T15="","",TAM!T15)</f>
        <v>AAR302-1001</v>
      </c>
      <c r="C10" s="42" t="str">
        <f>IF(TAM!Q15="","",TAM!Q15)</f>
        <v>811700KF31</v>
      </c>
      <c r="D10" s="42" t="str">
        <f>IF(TAM!I15="","",TAM!I15)</f>
        <v>I0404629</v>
      </c>
      <c r="E10" s="42" t="str">
        <f>IF(TAM!H15="","",TAM!H15)</f>
        <v>19969832</v>
      </c>
      <c r="F10" s="213">
        <f>IF(TAM!L15="","",TAM!L15)</f>
        <v>45896</v>
      </c>
      <c r="G10" s="213">
        <f>IF(TAM!M15="","",TAM!M15)</f>
        <v>45901</v>
      </c>
      <c r="H10" s="220">
        <f>IF(TAM!AD15="","",TAM!AD15)</f>
        <v>1</v>
      </c>
      <c r="I10" s="223">
        <f>IF(Table3[[#This Row],[Open Qty]]="","",TAM!AE15)</f>
        <v>1</v>
      </c>
      <c r="J10" s="226">
        <f>IF(Table3[[#This Row],[Open Qty]]="","",SUM(SUMIF('STOCK OES'!B:B,Table3[[#This Row],[Ich No]],'STOCK OES'!E:E),SUMIF('STOCK SEALING'!B:B,Table3[[#This Row],[Ich No]],'STOCK SEALING'!E:E)))</f>
        <v>0</v>
      </c>
      <c r="K10" s="236">
        <f>IF(Table3[[#This Row],[REST]]="","",SUMIF(TMMIN!T:T,Table3[[#This Row],[Ich No]],TMMIN!AE:AE))</f>
        <v>0</v>
      </c>
      <c r="L10" s="226">
        <v>0</v>
      </c>
      <c r="M10" s="226">
        <f>IFERROR(Table3[[#This Row],[REST]]-Table3[[#This Row],[Result Scan]],"")</f>
        <v>1</v>
      </c>
      <c r="N10" s="212" t="str">
        <f>IF(Table3[[#This Row],[PO TAM]]="","",IF(Table3[[#This Row],[Balance]]&gt;0,"Open","Close"))</f>
        <v>Open</v>
      </c>
      <c r="O10" s="246" t="str">
        <f ca="1">IF(R10=$S$1,Table3[[#This Row],[Status]],"")</f>
        <v/>
      </c>
      <c r="R10" s="169">
        <f ca="1">IF(Table3[[#This Row],[Delivery Date]]="","",$R$1-Table3[[#This Row],[Delivery Date]])</f>
        <v>29</v>
      </c>
      <c r="T10" t="str">
        <f>IFERROR(VLOOKUP(Table3[[#This Row],[Ich No]],'ICH NO'!K:M,3,0),"")</f>
        <v>ASSY</v>
      </c>
      <c r="U10">
        <f>IF(Table3[[#This Row],[REST]]&gt;Table3[[#This Row],[Stock]],Table3[[#This Row],[Stock]],Table3[[#This Row],[REST]])</f>
        <v>0</v>
      </c>
      <c r="AA10" t="str">
        <f ca="1">IF(Table3[[#This Row],[DDD]]="","",IF(Table3[[#This Row],[Stock]]&gt;=Table3[[#This Row],[REST]],Table3[[#This Row],[REST]],Table3[[#This Row],[Stock]]))</f>
        <v/>
      </c>
    </row>
    <row r="11" spans="1:27" x14ac:dyDescent="0.3">
      <c r="A11" s="173">
        <f>IF(Table3[[#This Row],[Customer Part No]]="","",(ROW()-1))</f>
        <v>10</v>
      </c>
      <c r="B11" s="212" t="str">
        <f>IF(TAM!T16="","",TAM!T16)</f>
        <v>AAL031-1000</v>
      </c>
      <c r="C11" s="42" t="str">
        <f>IF(TAM!Q16="","",TAM!Q16)</f>
        <v>811300K520</v>
      </c>
      <c r="D11" s="42" t="str">
        <f>IF(TAM!I16="","",TAM!I16)</f>
        <v>I0306245</v>
      </c>
      <c r="E11" s="42" t="str">
        <f>IF(TAM!H16="","",TAM!H16)</f>
        <v>19972827</v>
      </c>
      <c r="F11" s="213">
        <f>IF(TAM!L16="","",TAM!L16)</f>
        <v>45897</v>
      </c>
      <c r="G11" s="213">
        <f>IF(TAM!M16="","",TAM!M16)</f>
        <v>45901</v>
      </c>
      <c r="H11" s="220">
        <f>IF(TAM!AD16="","",TAM!AD16)</f>
        <v>15</v>
      </c>
      <c r="I11" s="223">
        <f>IF(Table3[[#This Row],[Open Qty]]="","",TAM!AE16)</f>
        <v>10</v>
      </c>
      <c r="J11" s="226">
        <f>IF(Table3[[#This Row],[Open Qty]]="","",SUM(SUMIF('STOCK OES'!B:B,Table3[[#This Row],[Ich No]],'STOCK OES'!E:E),SUMIF('STOCK SEALING'!B:B,Table3[[#This Row],[Ich No]],'STOCK SEALING'!E:E)))</f>
        <v>18</v>
      </c>
      <c r="K11" s="236">
        <f>IF(Table3[[#This Row],[REST]]="","",SUMIF(TMMIN!T:T,Table3[[#This Row],[Ich No]],TMMIN!AE:AE))</f>
        <v>0</v>
      </c>
      <c r="L11" s="226">
        <v>10</v>
      </c>
      <c r="M11" s="226">
        <f>IFERROR(Table3[[#This Row],[REST]]-Table3[[#This Row],[Result Scan]],"")</f>
        <v>0</v>
      </c>
      <c r="N11" s="212" t="str">
        <f>IF(Table3[[#This Row],[PO TAM]]="","",IF(Table3[[#This Row],[Balance]]&gt;0,"Open","Close"))</f>
        <v>Close</v>
      </c>
      <c r="O11" s="246" t="str">
        <f ca="1">IF(R11=$S$1,Table3[[#This Row],[Status]],"")</f>
        <v/>
      </c>
      <c r="R11" s="169">
        <f ca="1">IF(Table3[[#This Row],[Delivery Date]]="","",$R$1-Table3[[#This Row],[Delivery Date]])</f>
        <v>29</v>
      </c>
      <c r="T11" t="str">
        <f>IFERROR(VLOOKUP(Table3[[#This Row],[Ich No]],'ICH NO'!K:M,3,0),"")</f>
        <v>ASSY</v>
      </c>
      <c r="U11">
        <f>IF(Table3[[#This Row],[REST]]&gt;Table3[[#This Row],[Stock]],Table3[[#This Row],[Stock]],Table3[[#This Row],[REST]])</f>
        <v>10</v>
      </c>
      <c r="AA11" t="str">
        <f ca="1">IF(Table3[[#This Row],[DDD]]="","",IF(Table3[[#This Row],[Stock]]&gt;=Table3[[#This Row],[REST]],Table3[[#This Row],[REST]],Table3[[#This Row],[Stock]]))</f>
        <v/>
      </c>
    </row>
    <row r="12" spans="1:27" x14ac:dyDescent="0.3">
      <c r="A12" s="173">
        <f>IF(Table3[[#This Row],[Customer Part No]]="","",(ROW()-1))</f>
        <v>11</v>
      </c>
      <c r="B12" s="212" t="str">
        <f>IF(TAM!T17="","",TAM!T17)</f>
        <v>ADV122-0000T</v>
      </c>
      <c r="C12" s="42" t="str">
        <f>IF(TAM!Q17="","",TAM!Q17)</f>
        <v>815600D891</v>
      </c>
      <c r="D12" s="42" t="str">
        <f>IF(TAM!I17="","",TAM!I17)</f>
        <v>I0306245</v>
      </c>
      <c r="E12" s="42" t="str">
        <f>IF(TAM!H17="","",TAM!H17)</f>
        <v>19972838</v>
      </c>
      <c r="F12" s="213">
        <f>IF(TAM!L17="","",TAM!L17)</f>
        <v>45897</v>
      </c>
      <c r="G12" s="213">
        <f>IF(TAM!M17="","",TAM!M17)</f>
        <v>45901</v>
      </c>
      <c r="H12" s="220">
        <f>IF(TAM!AD17="","",TAM!AD17)</f>
        <v>1</v>
      </c>
      <c r="I12" s="223">
        <f>IF(Table3[[#This Row],[Open Qty]]="","",TAM!AE17)</f>
        <v>1</v>
      </c>
      <c r="J12" s="226">
        <f>IF(Table3[[#This Row],[Open Qty]]="","",SUM(SUMIF('STOCK OES'!B:B,Table3[[#This Row],[Ich No]],'STOCK OES'!E:E),SUMIF('STOCK SEALING'!B:B,Table3[[#This Row],[Ich No]],'STOCK SEALING'!E:E)))</f>
        <v>0</v>
      </c>
      <c r="K12" s="236">
        <f>IF(Table3[[#This Row],[REST]]="","",SUMIF(TMMIN!T:T,Table3[[#This Row],[Ich No]],TMMIN!AE:AE))</f>
        <v>0</v>
      </c>
      <c r="L12" s="226">
        <v>0</v>
      </c>
      <c r="M12" s="226">
        <f>IFERROR(Table3[[#This Row],[REST]]-Table3[[#This Row],[Result Scan]],"")</f>
        <v>1</v>
      </c>
      <c r="N12" s="212" t="str">
        <f>IF(Table3[[#This Row],[PO TAM]]="","",IF(Table3[[#This Row],[Balance]]&gt;0,"Open","Close"))</f>
        <v>Open</v>
      </c>
      <c r="O12" s="246" t="str">
        <f ca="1">IF(R12=$S$1,Table3[[#This Row],[Status]],"")</f>
        <v/>
      </c>
      <c r="R12" s="169">
        <f ca="1">IF(Table3[[#This Row],[Delivery Date]]="","",$R$1-Table3[[#This Row],[Delivery Date]])</f>
        <v>29</v>
      </c>
      <c r="T12" t="str">
        <f>IFERROR(VLOOKUP(Table3[[#This Row],[Ich No]],'ICH NO'!K:M,3,0),"")</f>
        <v>ASSY</v>
      </c>
      <c r="U12">
        <f>IF(Table3[[#This Row],[REST]]&gt;Table3[[#This Row],[Stock]],Table3[[#This Row],[Stock]],Table3[[#This Row],[REST]])</f>
        <v>0</v>
      </c>
      <c r="AA12" t="str">
        <f ca="1">IF(Table3[[#This Row],[DDD]]="","",IF(Table3[[#This Row],[Stock]]&gt;=Table3[[#This Row],[REST]],Table3[[#This Row],[REST]],Table3[[#This Row],[Stock]]))</f>
        <v/>
      </c>
    </row>
    <row r="13" spans="1:27" x14ac:dyDescent="0.3">
      <c r="A13" s="173">
        <f>IF(Table3[[#This Row],[Customer Part No]]="","",(ROW()-1))</f>
        <v>12</v>
      </c>
      <c r="B13" s="212" t="str">
        <f>IF(TAM!T18="","",TAM!T18)</f>
        <v>AAN192-0001T</v>
      </c>
      <c r="C13" s="42" t="str">
        <f>IF(TAM!Q18="","",TAM!Q18)</f>
        <v>811500K591</v>
      </c>
      <c r="D13" s="42" t="str">
        <f>IF(TAM!I18="","",TAM!I18)</f>
        <v>I0306246</v>
      </c>
      <c r="E13" s="42" t="str">
        <f>IF(TAM!H18="","",TAM!H18)</f>
        <v>19972853</v>
      </c>
      <c r="F13" s="213">
        <f>IF(TAM!L18="","",TAM!L18)</f>
        <v>45897</v>
      </c>
      <c r="G13" s="213">
        <f>IF(TAM!M18="","",TAM!M18)</f>
        <v>45902</v>
      </c>
      <c r="H13" s="220">
        <f>IF(TAM!AD18="","",TAM!AD18)</f>
        <v>1</v>
      </c>
      <c r="I13" s="223">
        <f>IF(Table3[[#This Row],[Open Qty]]="","",TAM!AE18)</f>
        <v>1</v>
      </c>
      <c r="J13" s="226">
        <f>IF(Table3[[#This Row],[Open Qty]]="","",SUM(SUMIF('STOCK OES'!B:B,Table3[[#This Row],[Ich No]],'STOCK OES'!E:E),SUMIF('STOCK SEALING'!B:B,Table3[[#This Row],[Ich No]],'STOCK SEALING'!E:E)))</f>
        <v>0</v>
      </c>
      <c r="K13" s="236">
        <f>IF(Table3[[#This Row],[REST]]="","",SUMIF(TMMIN!T:T,Table3[[#This Row],[Ich No]],TMMIN!AE:AE))</f>
        <v>0</v>
      </c>
      <c r="L13" s="226">
        <v>0</v>
      </c>
      <c r="M13" s="226">
        <f>IFERROR(Table3[[#This Row],[REST]]-Table3[[#This Row],[Result Scan]],"")</f>
        <v>1</v>
      </c>
      <c r="N13" s="212" t="str">
        <f>IF(Table3[[#This Row],[PO TAM]]="","",IF(Table3[[#This Row],[Balance]]&gt;0,"Open","Close"))</f>
        <v>Open</v>
      </c>
      <c r="O13" s="246" t="str">
        <f ca="1">IF(R13=$S$1,Table3[[#This Row],[Status]],"")</f>
        <v/>
      </c>
      <c r="R13" s="169">
        <f ca="1">IF(Table3[[#This Row],[Delivery Date]]="","",$R$1-Table3[[#This Row],[Delivery Date]])</f>
        <v>28</v>
      </c>
      <c r="T13" t="str">
        <f>IFERROR(VLOOKUP(Table3[[#This Row],[Ich No]],'ICH NO'!K:M,3,0),"")</f>
        <v>ASSY</v>
      </c>
      <c r="U13">
        <f>IF(Table3[[#This Row],[REST]]&gt;Table3[[#This Row],[Stock]],Table3[[#This Row],[Stock]],Table3[[#This Row],[REST]])</f>
        <v>0</v>
      </c>
      <c r="AA13" t="str">
        <f ca="1">IF(Table3[[#This Row],[DDD]]="","",IF(Table3[[#This Row],[Stock]]&gt;=Table3[[#This Row],[REST]],Table3[[#This Row],[REST]],Table3[[#This Row],[Stock]]))</f>
        <v/>
      </c>
    </row>
    <row r="14" spans="1:27" x14ac:dyDescent="0.3">
      <c r="A14" s="173">
        <f>IF(Table3[[#This Row],[Customer Part No]]="","",(ROW()-1))</f>
        <v>13</v>
      </c>
      <c r="B14" s="212" t="str">
        <f>IF(TAM!T19="","",TAM!T19)</f>
        <v>AAN192-0001T</v>
      </c>
      <c r="C14" s="42" t="str">
        <f>IF(TAM!Q19="","",TAM!Q19)</f>
        <v>811500K591</v>
      </c>
      <c r="D14" s="42" t="str">
        <f>IF(TAM!I19="","",TAM!I19)</f>
        <v>I0306248</v>
      </c>
      <c r="E14" s="42" t="str">
        <f>IF(TAM!H19="","",TAM!H19)</f>
        <v>19975925</v>
      </c>
      <c r="F14" s="213">
        <f>IF(TAM!L19="","",TAM!L19)</f>
        <v>45898</v>
      </c>
      <c r="G14" s="213">
        <f>IF(TAM!M19="","",TAM!M19)</f>
        <v>45903</v>
      </c>
      <c r="H14" s="220">
        <f>IF(TAM!AD19="","",TAM!AD19)</f>
        <v>1</v>
      </c>
      <c r="I14" s="223">
        <f>IF(Table3[[#This Row],[Open Qty]]="","",TAM!AE19)</f>
        <v>1</v>
      </c>
      <c r="J14" s="226">
        <f>IF(Table3[[#This Row],[Open Qty]]="","",SUM(SUMIF('STOCK OES'!B:B,Table3[[#This Row],[Ich No]],'STOCK OES'!E:E),SUMIF('STOCK SEALING'!B:B,Table3[[#This Row],[Ich No]],'STOCK SEALING'!E:E)))</f>
        <v>0</v>
      </c>
      <c r="K14" s="236">
        <f>IF(Table3[[#This Row],[REST]]="","",SUMIF(TMMIN!T:T,Table3[[#This Row],[Ich No]],TMMIN!AE:AE))</f>
        <v>0</v>
      </c>
      <c r="L14" s="226">
        <v>0</v>
      </c>
      <c r="M14" s="226">
        <f>IFERROR(Table3[[#This Row],[REST]]-Table3[[#This Row],[Result Scan]],"")</f>
        <v>1</v>
      </c>
      <c r="N14" s="212" t="str">
        <f>IF(Table3[[#This Row],[PO TAM]]="","",IF(Table3[[#This Row],[Balance]]&gt;0,"Open","Close"))</f>
        <v>Open</v>
      </c>
      <c r="O14" s="246" t="str">
        <f ca="1">IF(R14=$S$1,Table3[[#This Row],[Status]],"")</f>
        <v/>
      </c>
      <c r="R14" s="169">
        <f ca="1">IF(Table3[[#This Row],[Delivery Date]]="","",$R$1-Table3[[#This Row],[Delivery Date]])</f>
        <v>27</v>
      </c>
      <c r="T14" t="str">
        <f>IFERROR(VLOOKUP(Table3[[#This Row],[Ich No]],'ICH NO'!K:M,3,0),"")</f>
        <v>ASSY</v>
      </c>
      <c r="U14">
        <f>IF(Table3[[#This Row],[REST]]&gt;Table3[[#This Row],[Stock]],Table3[[#This Row],[Stock]],Table3[[#This Row],[REST]])</f>
        <v>0</v>
      </c>
      <c r="AA14" t="str">
        <f ca="1">IF(Table3[[#This Row],[DDD]]="","",IF(Table3[[#This Row],[Stock]]&gt;=Table3[[#This Row],[REST]],Table3[[#This Row],[REST]],Table3[[#This Row],[Stock]]))</f>
        <v/>
      </c>
    </row>
    <row r="15" spans="1:27" x14ac:dyDescent="0.3">
      <c r="A15" s="173">
        <f>IF(Table3[[#This Row],[Customer Part No]]="","",(ROW()-1))</f>
        <v>14</v>
      </c>
      <c r="B15" s="212" t="str">
        <f>IF(TAM!T20="","",TAM!T20)</f>
        <v>AAR302-1001</v>
      </c>
      <c r="C15" s="42" t="str">
        <f>IF(TAM!Q20="","",TAM!Q20)</f>
        <v>811700KF31</v>
      </c>
      <c r="D15" s="42" t="str">
        <f>IF(TAM!I20="","",TAM!I20)</f>
        <v>I0404633</v>
      </c>
      <c r="E15" s="42" t="str">
        <f>IF(TAM!H20="","",TAM!H20)</f>
        <v>19975935</v>
      </c>
      <c r="F15" s="213">
        <f>IF(TAM!L20="","",TAM!L20)</f>
        <v>45898</v>
      </c>
      <c r="G15" s="213">
        <f>IF(TAM!M20="","",TAM!M20)</f>
        <v>45903</v>
      </c>
      <c r="H15" s="220">
        <f>IF(TAM!AD20="","",TAM!AD20)</f>
        <v>1</v>
      </c>
      <c r="I15" s="223">
        <f>IF(Table3[[#This Row],[Open Qty]]="","",TAM!AE20)</f>
        <v>1</v>
      </c>
      <c r="J15" s="226">
        <f>IF(Table3[[#This Row],[Open Qty]]="","",SUM(SUMIF('STOCK OES'!B:B,Table3[[#This Row],[Ich No]],'STOCK OES'!E:E),SUMIF('STOCK SEALING'!B:B,Table3[[#This Row],[Ich No]],'STOCK SEALING'!E:E)))</f>
        <v>0</v>
      </c>
      <c r="K15" s="236">
        <f>IF(Table3[[#This Row],[REST]]="","",SUMIF(TMMIN!T:T,Table3[[#This Row],[Ich No]],TMMIN!AE:AE))</f>
        <v>0</v>
      </c>
      <c r="L15" s="226">
        <v>0</v>
      </c>
      <c r="M15" s="226">
        <f>IFERROR(Table3[[#This Row],[REST]]-Table3[[#This Row],[Result Scan]],"")</f>
        <v>1</v>
      </c>
      <c r="N15" s="212" t="str">
        <f>IF(Table3[[#This Row],[PO TAM]]="","",IF(Table3[[#This Row],[Balance]]&gt;0,"Open","Close"))</f>
        <v>Open</v>
      </c>
      <c r="O15" s="246" t="str">
        <f ca="1">IF(R15=$S$1,Table3[[#This Row],[Status]],"")</f>
        <v/>
      </c>
      <c r="R15" s="169">
        <f ca="1">IF(Table3[[#This Row],[Delivery Date]]="","",$R$1-Table3[[#This Row],[Delivery Date]])</f>
        <v>27</v>
      </c>
      <c r="T15" t="str">
        <f>IFERROR(VLOOKUP(Table3[[#This Row],[Ich No]],'ICH NO'!K:M,3,0),"")</f>
        <v>ASSY</v>
      </c>
      <c r="U15">
        <f>IF(Table3[[#This Row],[REST]]&gt;Table3[[#This Row],[Stock]],Table3[[#This Row],[Stock]],Table3[[#This Row],[REST]])</f>
        <v>0</v>
      </c>
      <c r="AA15" t="str">
        <f ca="1">IF(Table3[[#This Row],[DDD]]="","",IF(Table3[[#This Row],[Stock]]&gt;=Table3[[#This Row],[REST]],Table3[[#This Row],[REST]],Table3[[#This Row],[Stock]]))</f>
        <v/>
      </c>
    </row>
    <row r="16" spans="1:27" x14ac:dyDescent="0.3">
      <c r="A16" s="173">
        <f>IF(Table3[[#This Row],[Customer Part No]]="","",(ROW()-1))</f>
        <v>15</v>
      </c>
      <c r="B16" s="212" t="str">
        <f>IF(TAM!T21="","",TAM!T21)</f>
        <v>AAL032-1000</v>
      </c>
      <c r="C16" s="42" t="str">
        <f>IF(TAM!Q21="","",TAM!Q21)</f>
        <v>811700K520</v>
      </c>
      <c r="D16" s="42" t="str">
        <f>IF(TAM!I21="","",TAM!I21)</f>
        <v>I0306250</v>
      </c>
      <c r="E16" s="42" t="str">
        <f>IF(TAM!H21="","",TAM!H21)</f>
        <v>19979329</v>
      </c>
      <c r="F16" s="213">
        <f>IF(TAM!L21="","",TAM!L21)</f>
        <v>45901</v>
      </c>
      <c r="G16" s="213">
        <f>IF(TAM!M21="","",TAM!M21)</f>
        <v>45903</v>
      </c>
      <c r="H16" s="220">
        <f>IF(TAM!AD21="","",TAM!AD21)</f>
        <v>13</v>
      </c>
      <c r="I16" s="223">
        <f>IF(Table3[[#This Row],[Open Qty]]="","",TAM!AE21)</f>
        <v>5</v>
      </c>
      <c r="J16" s="226">
        <f>IF(Table3[[#This Row],[Open Qty]]="","",SUM(SUMIF('STOCK OES'!B:B,Table3[[#This Row],[Ich No]],'STOCK OES'!E:E),SUMIF('STOCK SEALING'!B:B,Table3[[#This Row],[Ich No]],'STOCK SEALING'!E:E)))</f>
        <v>0</v>
      </c>
      <c r="K16" s="236">
        <f>IF(Table3[[#This Row],[REST]]="","",SUMIF(TMMIN!T:T,Table3[[#This Row],[Ich No]],TMMIN!AE:AE))</f>
        <v>0</v>
      </c>
      <c r="L16" s="226">
        <v>0</v>
      </c>
      <c r="M16" s="226">
        <f>IFERROR(Table3[[#This Row],[REST]]-Table3[[#This Row],[Result Scan]],"")</f>
        <v>5</v>
      </c>
      <c r="N16" s="212" t="str">
        <f>IF(Table3[[#This Row],[PO TAM]]="","",IF(Table3[[#This Row],[Balance]]&gt;0,"Open","Close"))</f>
        <v>Open</v>
      </c>
      <c r="O16" s="246" t="str">
        <f ca="1">IF(R16=$S$1,Table3[[#This Row],[Status]],"")</f>
        <v/>
      </c>
      <c r="R16" s="169">
        <f ca="1">IF(Table3[[#This Row],[Delivery Date]]="","",$R$1-Table3[[#This Row],[Delivery Date]])</f>
        <v>27</v>
      </c>
      <c r="T16" t="str">
        <f>IFERROR(VLOOKUP(Table3[[#This Row],[Ich No]],'ICH NO'!K:M,3,0),"")</f>
        <v>ASSY</v>
      </c>
      <c r="U16">
        <f>IF(Table3[[#This Row],[REST]]&gt;Table3[[#This Row],[Stock]],Table3[[#This Row],[Stock]],Table3[[#This Row],[REST]])</f>
        <v>0</v>
      </c>
      <c r="AA16" t="str">
        <f ca="1">IF(Table3[[#This Row],[DDD]]="","",IF(Table3[[#This Row],[Stock]]&gt;=Table3[[#This Row],[REST]],Table3[[#This Row],[REST]],Table3[[#This Row],[Stock]]))</f>
        <v/>
      </c>
    </row>
    <row r="17" spans="1:27" x14ac:dyDescent="0.3">
      <c r="A17" s="173">
        <f>IF(Table3[[#This Row],[Customer Part No]]="","",(ROW()-1))</f>
        <v>16</v>
      </c>
      <c r="B17" s="212" t="str">
        <f>IF(TAM!T22="","",TAM!T22)</f>
        <v>AAN192-0001T</v>
      </c>
      <c r="C17" s="42" t="str">
        <f>IF(TAM!Q22="","",TAM!Q22)</f>
        <v>811500K591</v>
      </c>
      <c r="D17" s="42" t="str">
        <f>IF(TAM!I22="","",TAM!I22)</f>
        <v>I0306251</v>
      </c>
      <c r="E17" s="42" t="str">
        <f>IF(TAM!H22="","",TAM!H22)</f>
        <v>19979352</v>
      </c>
      <c r="F17" s="213">
        <f>IF(TAM!L22="","",TAM!L22)</f>
        <v>45901</v>
      </c>
      <c r="G17" s="213">
        <f>IF(TAM!M22="","",TAM!M22)</f>
        <v>45904</v>
      </c>
      <c r="H17" s="220">
        <f>IF(TAM!AD22="","",TAM!AD22)</f>
        <v>2</v>
      </c>
      <c r="I17" s="223">
        <f>IF(Table3[[#This Row],[Open Qty]]="","",TAM!AE22)</f>
        <v>2</v>
      </c>
      <c r="J17" s="226">
        <f>IF(Table3[[#This Row],[Open Qty]]="","",SUM(SUMIF('STOCK OES'!B:B,Table3[[#This Row],[Ich No]],'STOCK OES'!E:E),SUMIF('STOCK SEALING'!B:B,Table3[[#This Row],[Ich No]],'STOCK SEALING'!E:E)))</f>
        <v>0</v>
      </c>
      <c r="K17" s="236">
        <f>IF(Table3[[#This Row],[REST]]="","",SUMIF(TMMIN!T:T,Table3[[#This Row],[Ich No]],TMMIN!AE:AE))</f>
        <v>0</v>
      </c>
      <c r="L17" s="226">
        <v>0</v>
      </c>
      <c r="M17" s="226">
        <f>IFERROR(Table3[[#This Row],[REST]]-Table3[[#This Row],[Result Scan]],"")</f>
        <v>2</v>
      </c>
      <c r="N17" s="212" t="str">
        <f>IF(Table3[[#This Row],[PO TAM]]="","",IF(Table3[[#This Row],[Balance]]&gt;0,"Open","Close"))</f>
        <v>Open</v>
      </c>
      <c r="O17" s="246" t="str">
        <f ca="1">IF(R17=$S$1,Table3[[#This Row],[Status]],"")</f>
        <v/>
      </c>
      <c r="R17" s="169">
        <f ca="1">IF(Table3[[#This Row],[Delivery Date]]="","",$R$1-Table3[[#This Row],[Delivery Date]])</f>
        <v>26</v>
      </c>
      <c r="T17" t="str">
        <f>IFERROR(VLOOKUP(Table3[[#This Row],[Ich No]],'ICH NO'!K:M,3,0),"")</f>
        <v>ASSY</v>
      </c>
      <c r="U17">
        <f>IF(Table3[[#This Row],[REST]]&gt;Table3[[#This Row],[Stock]],Table3[[#This Row],[Stock]],Table3[[#This Row],[REST]])</f>
        <v>0</v>
      </c>
      <c r="AA17" t="str">
        <f ca="1">IF(Table3[[#This Row],[DDD]]="","",IF(Table3[[#This Row],[Stock]]&gt;=Table3[[#This Row],[REST]],Table3[[#This Row],[REST]],Table3[[#This Row],[Stock]]))</f>
        <v/>
      </c>
    </row>
    <row r="18" spans="1:27" x14ac:dyDescent="0.3">
      <c r="A18" s="173">
        <f>IF(Table3[[#This Row],[Customer Part No]]="","",(ROW()-1))</f>
        <v>17</v>
      </c>
      <c r="B18" s="212" t="str">
        <f>IF(TAM!T23="","",TAM!T23)</f>
        <v>AAR302-1001</v>
      </c>
      <c r="C18" s="42" t="str">
        <f>IF(TAM!Q23="","",TAM!Q23)</f>
        <v>811700KF31</v>
      </c>
      <c r="D18" s="42" t="str">
        <f>IF(TAM!I23="","",TAM!I23)</f>
        <v>I0404635</v>
      </c>
      <c r="E18" s="42" t="str">
        <f>IF(TAM!H23="","",TAM!H23)</f>
        <v>19979362</v>
      </c>
      <c r="F18" s="213">
        <f>IF(TAM!L23="","",TAM!L23)</f>
        <v>45901</v>
      </c>
      <c r="G18" s="213">
        <f>IF(TAM!M23="","",TAM!M23)</f>
        <v>45904</v>
      </c>
      <c r="H18" s="220">
        <f>IF(TAM!AD23="","",TAM!AD23)</f>
        <v>2</v>
      </c>
      <c r="I18" s="223">
        <f>IF(Table3[[#This Row],[Open Qty]]="","",TAM!AE23)</f>
        <v>2</v>
      </c>
      <c r="J18" s="226">
        <f>IF(Table3[[#This Row],[Open Qty]]="","",SUM(SUMIF('STOCK OES'!B:B,Table3[[#This Row],[Ich No]],'STOCK OES'!E:E),SUMIF('STOCK SEALING'!B:B,Table3[[#This Row],[Ich No]],'STOCK SEALING'!E:E)))</f>
        <v>0</v>
      </c>
      <c r="K18" s="236">
        <f>IF(Table3[[#This Row],[REST]]="","",SUMIF(TMMIN!T:T,Table3[[#This Row],[Ich No]],TMMIN!AE:AE))</f>
        <v>0</v>
      </c>
      <c r="L18" s="226">
        <v>0</v>
      </c>
      <c r="M18" s="226">
        <f>IFERROR(Table3[[#This Row],[REST]]-Table3[[#This Row],[Result Scan]],"")</f>
        <v>2</v>
      </c>
      <c r="N18" s="212" t="str">
        <f>IF(Table3[[#This Row],[PO TAM]]="","",IF(Table3[[#This Row],[Balance]]&gt;0,"Open","Close"))</f>
        <v>Open</v>
      </c>
      <c r="O18" s="246" t="str">
        <f ca="1">IF(R18=$S$1,Table3[[#This Row],[Status]],"")</f>
        <v/>
      </c>
      <c r="R18" s="169">
        <f ca="1">IF(Table3[[#This Row],[Delivery Date]]="","",$R$1-Table3[[#This Row],[Delivery Date]])</f>
        <v>26</v>
      </c>
      <c r="T18" t="str">
        <f>IFERROR(VLOOKUP(Table3[[#This Row],[Ich No]],'ICH NO'!K:M,3,0),"")</f>
        <v>ASSY</v>
      </c>
      <c r="U18">
        <f>IF(Table3[[#This Row],[REST]]&gt;Table3[[#This Row],[Stock]],Table3[[#This Row],[Stock]],Table3[[#This Row],[REST]])</f>
        <v>0</v>
      </c>
      <c r="AA18" t="str">
        <f ca="1">IF(Table3[[#This Row],[DDD]]="","",IF(Table3[[#This Row],[Stock]]&gt;=Table3[[#This Row],[REST]],Table3[[#This Row],[REST]],Table3[[#This Row],[Stock]]))</f>
        <v/>
      </c>
    </row>
    <row r="19" spans="1:27" x14ac:dyDescent="0.3">
      <c r="A19" s="173">
        <f>IF(Table3[[#This Row],[Customer Part No]]="","",(ROW()-1))</f>
        <v>18</v>
      </c>
      <c r="B19" s="212" t="str">
        <f>IF(TAM!T24="","",TAM!T24)</f>
        <v>ADP241-9000T</v>
      </c>
      <c r="C19" s="42" t="str">
        <f>IF(TAM!Q24="","",TAM!Q24)</f>
        <v>81551BZ250</v>
      </c>
      <c r="D19" s="42" t="str">
        <f>IF(TAM!I24="","",TAM!I24)</f>
        <v>I0706428</v>
      </c>
      <c r="E19" s="42" t="str">
        <f>IF(TAM!H24="","",TAM!H24)</f>
        <v>19979432</v>
      </c>
      <c r="F19" s="213">
        <f>IF(TAM!L24="","",TAM!L24)</f>
        <v>45901</v>
      </c>
      <c r="G19" s="213">
        <f>IF(TAM!M24="","",TAM!M24)</f>
        <v>45904</v>
      </c>
      <c r="H19" s="220">
        <f>IF(TAM!AD24="","",TAM!AD24)</f>
        <v>5</v>
      </c>
      <c r="I19" s="223">
        <f>IF(Table3[[#This Row],[Open Qty]]="","",TAM!AE24)</f>
        <v>1</v>
      </c>
      <c r="J19" s="226">
        <f>IF(Table3[[#This Row],[Open Qty]]="","",SUM(SUMIF('STOCK OES'!B:B,Table3[[#This Row],[Ich No]],'STOCK OES'!E:E),SUMIF('STOCK SEALING'!B:B,Table3[[#This Row],[Ich No]],'STOCK SEALING'!E:E)))</f>
        <v>9</v>
      </c>
      <c r="K19" s="236">
        <f>IF(Table3[[#This Row],[REST]]="","",SUMIF(TMMIN!T:T,Table3[[#This Row],[Ich No]],TMMIN!AE:AE))</f>
        <v>0</v>
      </c>
      <c r="L19" s="226">
        <v>0</v>
      </c>
      <c r="M19" s="226">
        <f>IFERROR(Table3[[#This Row],[REST]]-Table3[[#This Row],[Result Scan]],"")</f>
        <v>1</v>
      </c>
      <c r="N19" s="212" t="str">
        <f>IF(Table3[[#This Row],[PO TAM]]="","",IF(Table3[[#This Row],[Balance]]&gt;0,"Open","Close"))</f>
        <v>Open</v>
      </c>
      <c r="O19" s="246" t="str">
        <f ca="1">IF(R19=$S$1,Table3[[#This Row],[Status]],"")</f>
        <v/>
      </c>
      <c r="R19" s="169">
        <f ca="1">IF(Table3[[#This Row],[Delivery Date]]="","",$R$1-Table3[[#This Row],[Delivery Date]])</f>
        <v>26</v>
      </c>
      <c r="T19" t="str">
        <f>IFERROR(VLOOKUP(Table3[[#This Row],[Ich No]],'ICH NO'!K:M,3,0),"")</f>
        <v>ASSY</v>
      </c>
      <c r="U19">
        <f>IF(Table3[[#This Row],[REST]]&gt;Table3[[#This Row],[Stock]],Table3[[#This Row],[Stock]],Table3[[#This Row],[REST]])</f>
        <v>1</v>
      </c>
      <c r="AA19" t="str">
        <f ca="1">IF(Table3[[#This Row],[DDD]]="","",IF(Table3[[#This Row],[Stock]]&gt;=Table3[[#This Row],[REST]],Table3[[#This Row],[REST]],Table3[[#This Row],[Stock]]))</f>
        <v/>
      </c>
    </row>
    <row r="20" spans="1:27" x14ac:dyDescent="0.3">
      <c r="A20" s="173">
        <f>IF(Table3[[#This Row],[Customer Part No]]="","",(ROW()-1))</f>
        <v>19</v>
      </c>
      <c r="B20" s="212" t="str">
        <f>IF(TAM!T25="","",TAM!T25)</f>
        <v>AAL032-0000T</v>
      </c>
      <c r="C20" s="42" t="str">
        <f>IF(TAM!Q25="","",TAM!Q25)</f>
        <v>811500K520</v>
      </c>
      <c r="D20" s="42" t="str">
        <f>IF(TAM!I25="","",TAM!I25)</f>
        <v>I0306253</v>
      </c>
      <c r="E20" s="42" t="str">
        <f>IF(TAM!H25="","",TAM!H25)</f>
        <v>19982776</v>
      </c>
      <c r="F20" s="213">
        <f>IF(TAM!L25="","",TAM!L25)</f>
        <v>45902</v>
      </c>
      <c r="G20" s="213">
        <f>IF(TAM!M25="","",TAM!M25)</f>
        <v>45904</v>
      </c>
      <c r="H20" s="220">
        <f>IF(TAM!AD25="","",TAM!AD25)</f>
        <v>4</v>
      </c>
      <c r="I20" s="223">
        <f>IF(Table3[[#This Row],[Open Qty]]="","",TAM!AE25)</f>
        <v>2</v>
      </c>
      <c r="J20" s="226">
        <f>IF(Table3[[#This Row],[Open Qty]]="","",SUM(SUMIF('STOCK OES'!B:B,Table3[[#This Row],[Ich No]],'STOCK OES'!E:E),SUMIF('STOCK SEALING'!B:B,Table3[[#This Row],[Ich No]],'STOCK SEALING'!E:E)))</f>
        <v>7</v>
      </c>
      <c r="K20" s="236">
        <f>IF(Table3[[#This Row],[REST]]="","",SUMIF(TMMIN!T:T,Table3[[#This Row],[Ich No]],TMMIN!AE:AE))</f>
        <v>0</v>
      </c>
      <c r="L20" s="226">
        <v>0</v>
      </c>
      <c r="M20" s="226">
        <f>IFERROR(Table3[[#This Row],[REST]]-Table3[[#This Row],[Result Scan]],"")</f>
        <v>2</v>
      </c>
      <c r="N20" s="212" t="str">
        <f>IF(Table3[[#This Row],[PO TAM]]="","",IF(Table3[[#This Row],[Balance]]&gt;0,"Open","Close"))</f>
        <v>Open</v>
      </c>
      <c r="O20" s="246" t="str">
        <f ca="1">IF(R20=$S$1,Table3[[#This Row],[Status]],"")</f>
        <v/>
      </c>
      <c r="R20" s="169">
        <f ca="1">IF(Table3[[#This Row],[Delivery Date]]="","",$R$1-Table3[[#This Row],[Delivery Date]])</f>
        <v>26</v>
      </c>
      <c r="T20" t="str">
        <f>IFERROR(VLOOKUP(Table3[[#This Row],[Ich No]],'ICH NO'!K:M,3,0),"")</f>
        <v>ASSY</v>
      </c>
      <c r="U20">
        <f>IF(Table3[[#This Row],[REST]]&gt;Table3[[#This Row],[Stock]],Table3[[#This Row],[Stock]],Table3[[#This Row],[REST]])</f>
        <v>2</v>
      </c>
      <c r="AA20" t="str">
        <f ca="1">IF(Table3[[#This Row],[DDD]]="","",IF(Table3[[#This Row],[Stock]]&gt;=Table3[[#This Row],[REST]],Table3[[#This Row],[REST]],Table3[[#This Row],[Stock]]))</f>
        <v/>
      </c>
    </row>
    <row r="21" spans="1:27" x14ac:dyDescent="0.3">
      <c r="A21" s="173">
        <f>IF(Table3[[#This Row],[Customer Part No]]="","",(ROW()-1))</f>
        <v>20</v>
      </c>
      <c r="B21" s="212" t="str">
        <f>IF(TAM!T26="","",TAM!T26)</f>
        <v>ADV122-0000T</v>
      </c>
      <c r="C21" s="42" t="str">
        <f>IF(TAM!Q26="","",TAM!Q26)</f>
        <v>815600D891</v>
      </c>
      <c r="D21" s="42" t="str">
        <f>IF(TAM!I26="","",TAM!I26)</f>
        <v>I0306253</v>
      </c>
      <c r="E21" s="42" t="str">
        <f>IF(TAM!H26="","",TAM!H26)</f>
        <v>19982785</v>
      </c>
      <c r="F21" s="213">
        <f>IF(TAM!L26="","",TAM!L26)</f>
        <v>45902</v>
      </c>
      <c r="G21" s="213">
        <f>IF(TAM!M26="","",TAM!M26)</f>
        <v>45904</v>
      </c>
      <c r="H21" s="220">
        <f>IF(TAM!AD26="","",TAM!AD26)</f>
        <v>1</v>
      </c>
      <c r="I21" s="223">
        <f>IF(Table3[[#This Row],[Open Qty]]="","",TAM!AE26)</f>
        <v>1</v>
      </c>
      <c r="J21" s="226">
        <f>IF(Table3[[#This Row],[Open Qty]]="","",SUM(SUMIF('STOCK OES'!B:B,Table3[[#This Row],[Ich No]],'STOCK OES'!E:E),SUMIF('STOCK SEALING'!B:B,Table3[[#This Row],[Ich No]],'STOCK SEALING'!E:E)))</f>
        <v>0</v>
      </c>
      <c r="K21" s="236">
        <f>IF(Table3[[#This Row],[REST]]="","",SUMIF(TMMIN!T:T,Table3[[#This Row],[Ich No]],TMMIN!AE:AE))</f>
        <v>0</v>
      </c>
      <c r="L21" s="226">
        <v>0</v>
      </c>
      <c r="M21" s="226">
        <f>IFERROR(Table3[[#This Row],[REST]]-Table3[[#This Row],[Result Scan]],"")</f>
        <v>1</v>
      </c>
      <c r="N21" s="212" t="str">
        <f>IF(Table3[[#This Row],[PO TAM]]="","",IF(Table3[[#This Row],[Balance]]&gt;0,"Open","Close"))</f>
        <v>Open</v>
      </c>
      <c r="O21" s="246" t="str">
        <f ca="1">IF(R21=$S$1,Table3[[#This Row],[Status]],"")</f>
        <v/>
      </c>
      <c r="R21" s="169">
        <f ca="1">IF(Table3[[#This Row],[Delivery Date]]="","",$R$1-Table3[[#This Row],[Delivery Date]])</f>
        <v>26</v>
      </c>
      <c r="T21" t="str">
        <f>IFERROR(VLOOKUP(Table3[[#This Row],[Ich No]],'ICH NO'!K:M,3,0),"")</f>
        <v>ASSY</v>
      </c>
      <c r="U21">
        <f>IF(Table3[[#This Row],[REST]]&gt;Table3[[#This Row],[Stock]],Table3[[#This Row],[Stock]],Table3[[#This Row],[REST]])</f>
        <v>0</v>
      </c>
      <c r="AA21" t="str">
        <f ca="1">IF(Table3[[#This Row],[DDD]]="","",IF(Table3[[#This Row],[Stock]]&gt;=Table3[[#This Row],[REST]],Table3[[#This Row],[REST]],Table3[[#This Row],[Stock]]))</f>
        <v/>
      </c>
    </row>
    <row r="22" spans="1:27" x14ac:dyDescent="0.3">
      <c r="A22" s="173">
        <f>IF(Table3[[#This Row],[Customer Part No]]="","",(ROW()-1))</f>
        <v>21</v>
      </c>
      <c r="B22" s="212" t="str">
        <f>IF(TAM!T27="","",TAM!T27)</f>
        <v>AAS061-0000T</v>
      </c>
      <c r="C22" s="42" t="str">
        <f>IF(TAM!Q27="","",TAM!Q27)</f>
        <v>81110BZ620</v>
      </c>
      <c r="D22" s="42" t="str">
        <f>IF(TAM!I27="","",TAM!I27)</f>
        <v>I0606419</v>
      </c>
      <c r="E22" s="42" t="str">
        <f>IF(TAM!H27="","",TAM!H27)</f>
        <v>19982855</v>
      </c>
      <c r="F22" s="213">
        <f>IF(TAM!L27="","",TAM!L27)</f>
        <v>45902</v>
      </c>
      <c r="G22" s="213">
        <f>IF(TAM!M27="","",TAM!M27)</f>
        <v>45904</v>
      </c>
      <c r="H22" s="220">
        <f>IF(TAM!AD27="","",TAM!AD27)</f>
        <v>7</v>
      </c>
      <c r="I22" s="223">
        <f>IF(Table3[[#This Row],[Open Qty]]="","",TAM!AE27)</f>
        <v>5</v>
      </c>
      <c r="J22" s="226">
        <f>IF(Table3[[#This Row],[Open Qty]]="","",SUM(SUMIF('STOCK OES'!B:B,Table3[[#This Row],[Ich No]],'STOCK OES'!E:E),SUMIF('STOCK SEALING'!B:B,Table3[[#This Row],[Ich No]],'STOCK SEALING'!E:E)))</f>
        <v>3</v>
      </c>
      <c r="K22" s="236">
        <f>IF(Table3[[#This Row],[REST]]="","",SUMIF(TMMIN!T:T,Table3[[#This Row],[Ich No]],TMMIN!AE:AE))</f>
        <v>12</v>
      </c>
      <c r="L22" s="226">
        <v>0</v>
      </c>
      <c r="M22" s="226">
        <f>IFERROR(Table3[[#This Row],[REST]]-Table3[[#This Row],[Result Scan]],"")</f>
        <v>5</v>
      </c>
      <c r="N22" s="212" t="str">
        <f>IF(Table3[[#This Row],[PO TAM]]="","",IF(Table3[[#This Row],[Balance]]&gt;0,"Open","Close"))</f>
        <v>Open</v>
      </c>
      <c r="O22" s="246" t="str">
        <f ca="1">IF(R22=$S$1,Table3[[#This Row],[Status]],"")</f>
        <v/>
      </c>
      <c r="R22" s="169">
        <f ca="1">IF(Table3[[#This Row],[Delivery Date]]="","",$R$1-Table3[[#This Row],[Delivery Date]])</f>
        <v>26</v>
      </c>
      <c r="T22" t="str">
        <f>IFERROR(VLOOKUP(Table3[[#This Row],[Ich No]],'ICH NO'!K:M,3,0),"")</f>
        <v>ASSY</v>
      </c>
      <c r="U22">
        <f>IF(Table3[[#This Row],[REST]]&gt;Table3[[#This Row],[Stock]],Table3[[#This Row],[Stock]],Table3[[#This Row],[REST]])</f>
        <v>3</v>
      </c>
      <c r="AA22" t="str">
        <f ca="1">IF(Table3[[#This Row],[DDD]]="","",IF(Table3[[#This Row],[Stock]]&gt;=Table3[[#This Row],[REST]],Table3[[#This Row],[REST]],Table3[[#This Row],[Stock]]))</f>
        <v/>
      </c>
    </row>
    <row r="23" spans="1:27" x14ac:dyDescent="0.3">
      <c r="A23" s="173">
        <f>IF(Table3[[#This Row],[Customer Part No]]="","",(ROW()-1))</f>
        <v>22</v>
      </c>
      <c r="B23" s="212" t="str">
        <f>IF(TAM!T28="","",TAM!T28)</f>
        <v>AAS051-0000T</v>
      </c>
      <c r="C23" s="42" t="str">
        <f>IF(TAM!Q28="","",TAM!Q28)</f>
        <v>81110BZ610</v>
      </c>
      <c r="D23" s="42" t="str">
        <f>IF(TAM!I28="","",TAM!I28)</f>
        <v>Q4IC55HA</v>
      </c>
      <c r="E23" s="42" t="str">
        <f>IF(TAM!H28="","",TAM!H28)</f>
        <v>19913648</v>
      </c>
      <c r="F23" s="213">
        <f>IF(TAM!L28="","",TAM!L28)</f>
        <v>45873</v>
      </c>
      <c r="G23" s="213">
        <f>IF(TAM!M28="","",TAM!M28)</f>
        <v>45881</v>
      </c>
      <c r="H23" s="220">
        <f>IF(TAM!AD28="","",TAM!AD28)</f>
        <v>37</v>
      </c>
      <c r="I23" s="223">
        <f>IF(Table3[[#This Row],[Open Qty]]="","",TAM!AE28)</f>
        <v>8</v>
      </c>
      <c r="J23" s="226">
        <f>IF(Table3[[#This Row],[Open Qty]]="","",SUM(SUMIF('STOCK OES'!B:B,Table3[[#This Row],[Ich No]],'STOCK OES'!E:E),SUMIF('STOCK SEALING'!B:B,Table3[[#This Row],[Ich No]],'STOCK SEALING'!E:E)))</f>
        <v>2</v>
      </c>
      <c r="K23" s="236">
        <f>IF(Table3[[#This Row],[REST]]="","",SUMIF(TMMIN!T:T,Table3[[#This Row],[Ich No]],TMMIN!AE:AE))</f>
        <v>2</v>
      </c>
      <c r="L23" s="226">
        <v>8</v>
      </c>
      <c r="M23" s="226">
        <f>IFERROR(Table3[[#This Row],[REST]]-Table3[[#This Row],[Result Scan]],"")</f>
        <v>0</v>
      </c>
      <c r="N23" s="212" t="str">
        <f>IF(Table3[[#This Row],[PO TAM]]="","",IF(Table3[[#This Row],[Balance]]&gt;0,"Open","Close"))</f>
        <v>Close</v>
      </c>
      <c r="O23" s="246" t="str">
        <f ca="1">IF(R23=$S$1,Table3[[#This Row],[Status]],"")</f>
        <v/>
      </c>
      <c r="R23" s="169">
        <f ca="1">IF(Table3[[#This Row],[Delivery Date]]="","",$R$1-Table3[[#This Row],[Delivery Date]])</f>
        <v>49</v>
      </c>
      <c r="T23" t="str">
        <f>IFERROR(VLOOKUP(Table3[[#This Row],[Ich No]],'ICH NO'!K:M,3,0),"")</f>
        <v>ASSY</v>
      </c>
      <c r="U23">
        <f>IF(Table3[[#This Row],[REST]]&gt;Table3[[#This Row],[Stock]],Table3[[#This Row],[Stock]],Table3[[#This Row],[REST]])</f>
        <v>2</v>
      </c>
      <c r="AA23" t="str">
        <f ca="1">IF(Table3[[#This Row],[DDD]]="","",IF(Table3[[#This Row],[Stock]]&gt;=Table3[[#This Row],[REST]],Table3[[#This Row],[REST]],Table3[[#This Row],[Stock]]))</f>
        <v/>
      </c>
    </row>
    <row r="24" spans="1:27" x14ac:dyDescent="0.3">
      <c r="A24" s="173">
        <f>IF(Table3[[#This Row],[Customer Part No]]="","",(ROW()-1))</f>
        <v>23</v>
      </c>
      <c r="B24" s="212" t="str">
        <f>IF(TAM!T29="","",TAM!T29)</f>
        <v>AAN192-0001T</v>
      </c>
      <c r="C24" s="42" t="str">
        <f>IF(TAM!Q29="","",TAM!Q29)</f>
        <v>811500K591</v>
      </c>
      <c r="D24" s="42" t="str">
        <f>IF(TAM!I29="","",TAM!I29)</f>
        <v>I0306254</v>
      </c>
      <c r="E24" s="42" t="str">
        <f>IF(TAM!H29="","",TAM!H29)</f>
        <v>19982801</v>
      </c>
      <c r="F24" s="213">
        <f>IF(TAM!L29="","",TAM!L29)</f>
        <v>45902</v>
      </c>
      <c r="G24" s="213">
        <f>IF(TAM!M29="","",TAM!M29)</f>
        <v>45908</v>
      </c>
      <c r="H24" s="220">
        <f>IF(TAM!AD29="","",TAM!AD29)</f>
        <v>2</v>
      </c>
      <c r="I24" s="223">
        <f>IF(Table3[[#This Row],[Open Qty]]="","",TAM!AE29)</f>
        <v>2</v>
      </c>
      <c r="J24" s="226">
        <f>IF(Table3[[#This Row],[Open Qty]]="","",SUM(SUMIF('STOCK OES'!B:B,Table3[[#This Row],[Ich No]],'STOCK OES'!E:E),SUMIF('STOCK SEALING'!B:B,Table3[[#This Row],[Ich No]],'STOCK SEALING'!E:E)))</f>
        <v>0</v>
      </c>
      <c r="K24" s="236">
        <f>IF(Table3[[#This Row],[REST]]="","",SUMIF(TMMIN!T:T,Table3[[#This Row],[Ich No]],TMMIN!AE:AE))</f>
        <v>0</v>
      </c>
      <c r="L24" s="226">
        <v>0</v>
      </c>
      <c r="M24" s="226">
        <f>IFERROR(Table3[[#This Row],[REST]]-Table3[[#This Row],[Result Scan]],"")</f>
        <v>2</v>
      </c>
      <c r="N24" s="212" t="str">
        <f>IF(Table3[[#This Row],[PO TAM]]="","",IF(Table3[[#This Row],[Balance]]&gt;0,"Open","Close"))</f>
        <v>Open</v>
      </c>
      <c r="O24" s="246" t="str">
        <f ca="1">IF(R24=$S$1,Table3[[#This Row],[Status]],"")</f>
        <v/>
      </c>
      <c r="R24" s="169">
        <f ca="1">IF(Table3[[#This Row],[Delivery Date]]="","",$R$1-Table3[[#This Row],[Delivery Date]])</f>
        <v>22</v>
      </c>
      <c r="T24" t="str">
        <f>IFERROR(VLOOKUP(Table3[[#This Row],[Ich No]],'ICH NO'!K:M,3,0),"")</f>
        <v>ASSY</v>
      </c>
      <c r="U24">
        <f>IF(Table3[[#This Row],[REST]]&gt;Table3[[#This Row],[Stock]],Table3[[#This Row],[Stock]],Table3[[#This Row],[REST]])</f>
        <v>0</v>
      </c>
      <c r="AA24" t="str">
        <f ca="1">IF(Table3[[#This Row],[DDD]]="","",IF(Table3[[#This Row],[Stock]]&gt;=Table3[[#This Row],[REST]],Table3[[#This Row],[REST]],Table3[[#This Row],[Stock]]))</f>
        <v/>
      </c>
    </row>
    <row r="25" spans="1:27" x14ac:dyDescent="0.3">
      <c r="A25" s="173">
        <f>IF(Table3[[#This Row],[Customer Part No]]="","",(ROW()-1))</f>
        <v>24</v>
      </c>
      <c r="B25" s="212" t="str">
        <f>IF(TAM!T30="","",TAM!T30)</f>
        <v>AAR302-1001</v>
      </c>
      <c r="C25" s="42" t="str">
        <f>IF(TAM!Q30="","",TAM!Q30)</f>
        <v>811700KF31</v>
      </c>
      <c r="D25" s="42" t="str">
        <f>IF(TAM!I30="","",TAM!I30)</f>
        <v>I0404637</v>
      </c>
      <c r="E25" s="42" t="str">
        <f>IF(TAM!H30="","",TAM!H30)</f>
        <v>19982823</v>
      </c>
      <c r="F25" s="213">
        <f>IF(TAM!L30="","",TAM!L30)</f>
        <v>45902</v>
      </c>
      <c r="G25" s="213">
        <f>IF(TAM!M30="","",TAM!M30)</f>
        <v>45908</v>
      </c>
      <c r="H25" s="220">
        <f>IF(TAM!AD30="","",TAM!AD30)</f>
        <v>2</v>
      </c>
      <c r="I25" s="223">
        <f>IF(Table3[[#This Row],[Open Qty]]="","",TAM!AE30)</f>
        <v>2</v>
      </c>
      <c r="J25" s="226">
        <f>IF(Table3[[#This Row],[Open Qty]]="","",SUM(SUMIF('STOCK OES'!B:B,Table3[[#This Row],[Ich No]],'STOCK OES'!E:E),SUMIF('STOCK SEALING'!B:B,Table3[[#This Row],[Ich No]],'STOCK SEALING'!E:E)))</f>
        <v>0</v>
      </c>
      <c r="K25" s="236">
        <f>IF(Table3[[#This Row],[REST]]="","",SUMIF(TMMIN!T:T,Table3[[#This Row],[Ich No]],TMMIN!AE:AE))</f>
        <v>0</v>
      </c>
      <c r="L25" s="226">
        <v>0</v>
      </c>
      <c r="M25" s="226">
        <f>IFERROR(Table3[[#This Row],[REST]]-Table3[[#This Row],[Result Scan]],"")</f>
        <v>2</v>
      </c>
      <c r="N25" s="212" t="str">
        <f>IF(Table3[[#This Row],[PO TAM]]="","",IF(Table3[[#This Row],[Balance]]&gt;0,"Open","Close"))</f>
        <v>Open</v>
      </c>
      <c r="O25" s="246" t="str">
        <f ca="1">IF(R25=$S$1,Table3[[#This Row],[Status]],"")</f>
        <v/>
      </c>
      <c r="R25" s="169">
        <f ca="1">IF(Table3[[#This Row],[Delivery Date]]="","",$R$1-Table3[[#This Row],[Delivery Date]])</f>
        <v>22</v>
      </c>
      <c r="T25" t="str">
        <f>IFERROR(VLOOKUP(Table3[[#This Row],[Ich No]],'ICH NO'!K:M,3,0),"")</f>
        <v>ASSY</v>
      </c>
      <c r="U25">
        <f>IF(Table3[[#This Row],[REST]]&gt;Table3[[#This Row],[Stock]],Table3[[#This Row],[Stock]],Table3[[#This Row],[REST]])</f>
        <v>0</v>
      </c>
      <c r="AA25" t="str">
        <f ca="1">IF(Table3[[#This Row],[DDD]]="","",IF(Table3[[#This Row],[Stock]]&gt;=Table3[[#This Row],[REST]],Table3[[#This Row],[REST]],Table3[[#This Row],[Stock]]))</f>
        <v/>
      </c>
    </row>
    <row r="26" spans="1:27" x14ac:dyDescent="0.3">
      <c r="A26" s="173">
        <f>IF(Table3[[#This Row],[Customer Part No]]="","",(ROW()-1))</f>
        <v>25</v>
      </c>
      <c r="B26" s="212" t="str">
        <f>IF(TAM!T31="","",TAM!T31)</f>
        <v>AAP011-0000T</v>
      </c>
      <c r="C26" s="42" t="str">
        <f>IF(TAM!Q31="","",TAM!Q31)</f>
        <v>811100K580</v>
      </c>
      <c r="D26" s="42" t="str">
        <f>IF(TAM!I31="","",TAM!I31)</f>
        <v>I0306260</v>
      </c>
      <c r="E26" s="42" t="str">
        <f>IF(TAM!H31="","",TAM!H31)</f>
        <v>19986375</v>
      </c>
      <c r="F26" s="213">
        <f>IF(TAM!L31="","",TAM!L31)</f>
        <v>45903</v>
      </c>
      <c r="G26" s="213">
        <f>IF(TAM!M31="","",TAM!M31)</f>
        <v>45908</v>
      </c>
      <c r="H26" s="220">
        <f>IF(TAM!AD31="","",TAM!AD31)</f>
        <v>5</v>
      </c>
      <c r="I26" s="223">
        <f>IF(Table3[[#This Row],[Open Qty]]="","",TAM!AE31)</f>
        <v>1</v>
      </c>
      <c r="J26" s="226">
        <f>IF(Table3[[#This Row],[Open Qty]]="","",SUM(SUMIF('STOCK OES'!B:B,Table3[[#This Row],[Ich No]],'STOCK OES'!E:E),SUMIF('STOCK SEALING'!B:B,Table3[[#This Row],[Ich No]],'STOCK SEALING'!E:E)))</f>
        <v>118</v>
      </c>
      <c r="K26" s="236">
        <f>IF(Table3[[#This Row],[REST]]="","",SUMIF(TMMIN!T:T,Table3[[#This Row],[Ich No]],TMMIN!AE:AE))</f>
        <v>0</v>
      </c>
      <c r="L26" s="226">
        <v>0</v>
      </c>
      <c r="M26" s="226">
        <f>IFERROR(Table3[[#This Row],[REST]]-Table3[[#This Row],[Result Scan]],"")</f>
        <v>1</v>
      </c>
      <c r="N26" s="212" t="str">
        <f>IF(Table3[[#This Row],[PO TAM]]="","",IF(Table3[[#This Row],[Balance]]&gt;0,"Open","Close"))</f>
        <v>Open</v>
      </c>
      <c r="O26" s="246" t="str">
        <f ca="1">IF(R26=$S$1,Table3[[#This Row],[Status]],"")</f>
        <v/>
      </c>
      <c r="R26" s="169">
        <f ca="1">IF(Table3[[#This Row],[Delivery Date]]="","",$R$1-Table3[[#This Row],[Delivery Date]])</f>
        <v>22</v>
      </c>
      <c r="T26" t="str">
        <f>IFERROR(VLOOKUP(Table3[[#This Row],[Ich No]],'ICH NO'!K:M,3,0),"")</f>
        <v>ASSY</v>
      </c>
      <c r="U26">
        <f>IF(Table3[[#This Row],[REST]]&gt;Table3[[#This Row],[Stock]],Table3[[#This Row],[Stock]],Table3[[#This Row],[REST]])</f>
        <v>1</v>
      </c>
      <c r="AA26" t="str">
        <f ca="1">IF(Table3[[#This Row],[DDD]]="","",IF(Table3[[#This Row],[Stock]]&gt;=Table3[[#This Row],[REST]],Table3[[#This Row],[REST]],Table3[[#This Row],[Stock]]))</f>
        <v/>
      </c>
    </row>
    <row r="27" spans="1:27" x14ac:dyDescent="0.3">
      <c r="A27" s="173">
        <f>IF(Table3[[#This Row],[Customer Part No]]="","",(ROW()-1))</f>
        <v>26</v>
      </c>
      <c r="B27" s="212" t="str">
        <f>IF(TAM!T32="","",TAM!T32)</f>
        <v>AAP012-1000</v>
      </c>
      <c r="C27" s="42" t="str">
        <f>IF(TAM!Q32="","",TAM!Q32)</f>
        <v>811700K580</v>
      </c>
      <c r="D27" s="42" t="str">
        <f>IF(TAM!I32="","",TAM!I32)</f>
        <v>I0306260</v>
      </c>
      <c r="E27" s="42" t="str">
        <f>IF(TAM!H32="","",TAM!H32)</f>
        <v>19986379</v>
      </c>
      <c r="F27" s="213">
        <f>IF(TAM!L32="","",TAM!L32)</f>
        <v>45903</v>
      </c>
      <c r="G27" s="213">
        <f>IF(TAM!M32="","",TAM!M32)</f>
        <v>45908</v>
      </c>
      <c r="H27" s="220">
        <f>IF(TAM!AD32="","",TAM!AD32)</f>
        <v>6</v>
      </c>
      <c r="I27" s="223">
        <f>IF(Table3[[#This Row],[Open Qty]]="","",TAM!AE32)</f>
        <v>1</v>
      </c>
      <c r="J27" s="226">
        <f>IF(Table3[[#This Row],[Open Qty]]="","",SUM(SUMIF('STOCK OES'!B:B,Table3[[#This Row],[Ich No]],'STOCK OES'!E:E),SUMIF('STOCK SEALING'!B:B,Table3[[#This Row],[Ich No]],'STOCK SEALING'!E:E)))</f>
        <v>91</v>
      </c>
      <c r="K27" s="236">
        <f>IF(Table3[[#This Row],[REST]]="","",SUMIF(TMMIN!T:T,Table3[[#This Row],[Ich No]],TMMIN!AE:AE))</f>
        <v>0</v>
      </c>
      <c r="L27" s="226">
        <v>0</v>
      </c>
      <c r="M27" s="226">
        <f>IFERROR(Table3[[#This Row],[REST]]-Table3[[#This Row],[Result Scan]],"")</f>
        <v>1</v>
      </c>
      <c r="N27" s="212" t="str">
        <f>IF(Table3[[#This Row],[PO TAM]]="","",IF(Table3[[#This Row],[Balance]]&gt;0,"Open","Close"))</f>
        <v>Open</v>
      </c>
      <c r="O27" s="246" t="str">
        <f ca="1">IF(R27=$S$1,Table3[[#This Row],[Status]],"")</f>
        <v/>
      </c>
      <c r="R27" s="169">
        <f ca="1">IF(Table3[[#This Row],[Delivery Date]]="","",$R$1-Table3[[#This Row],[Delivery Date]])</f>
        <v>22</v>
      </c>
      <c r="T27" t="str">
        <f>IFERROR(VLOOKUP(Table3[[#This Row],[Ich No]],'ICH NO'!K:M,3,0),"")</f>
        <v>ASSY</v>
      </c>
      <c r="U27">
        <f>IF(Table3[[#This Row],[REST]]&gt;Table3[[#This Row],[Stock]],Table3[[#This Row],[Stock]],Table3[[#This Row],[REST]])</f>
        <v>1</v>
      </c>
      <c r="AA27" t="str">
        <f ca="1">IF(Table3[[#This Row],[DDD]]="","",IF(Table3[[#This Row],[Stock]]&gt;=Table3[[#This Row],[REST]],Table3[[#This Row],[REST]],Table3[[#This Row],[Stock]]))</f>
        <v/>
      </c>
    </row>
    <row r="28" spans="1:27" x14ac:dyDescent="0.3">
      <c r="A28" s="173">
        <f>IF(Table3[[#This Row],[Customer Part No]]="","",(ROW()-1))</f>
        <v>27</v>
      </c>
      <c r="B28" s="212" t="str">
        <f>IF(TAM!T33="","",TAM!T33)</f>
        <v>AAN192-0001T</v>
      </c>
      <c r="C28" s="42" t="str">
        <f>IF(TAM!Q33="","",TAM!Q33)</f>
        <v>811500K591</v>
      </c>
      <c r="D28" s="42" t="str">
        <f>IF(TAM!I33="","",TAM!I33)</f>
        <v>I0306258</v>
      </c>
      <c r="E28" s="42" t="str">
        <f>IF(TAM!H33="","",TAM!H33)</f>
        <v>19986368</v>
      </c>
      <c r="F28" s="213">
        <f>IF(TAM!L33="","",TAM!L33)</f>
        <v>45903</v>
      </c>
      <c r="G28" s="213">
        <f>IF(TAM!M33="","",TAM!M33)</f>
        <v>45909</v>
      </c>
      <c r="H28" s="220">
        <f>IF(TAM!AD33="","",TAM!AD33)</f>
        <v>2</v>
      </c>
      <c r="I28" s="223">
        <f>IF(Table3[[#This Row],[Open Qty]]="","",TAM!AE33)</f>
        <v>2</v>
      </c>
      <c r="J28" s="226">
        <f>IF(Table3[[#This Row],[Open Qty]]="","",SUM(SUMIF('STOCK OES'!B:B,Table3[[#This Row],[Ich No]],'STOCK OES'!E:E),SUMIF('STOCK SEALING'!B:B,Table3[[#This Row],[Ich No]],'STOCK SEALING'!E:E)))</f>
        <v>0</v>
      </c>
      <c r="K28" s="236">
        <f>IF(Table3[[#This Row],[REST]]="","",SUMIF(TMMIN!T:T,Table3[[#This Row],[Ich No]],TMMIN!AE:AE))</f>
        <v>0</v>
      </c>
      <c r="L28" s="226">
        <v>0</v>
      </c>
      <c r="M28" s="226">
        <f>IFERROR(Table3[[#This Row],[REST]]-Table3[[#This Row],[Result Scan]],"")</f>
        <v>2</v>
      </c>
      <c r="N28" s="212" t="str">
        <f>IF(Table3[[#This Row],[PO TAM]]="","",IF(Table3[[#This Row],[Balance]]&gt;0,"Open","Close"))</f>
        <v>Open</v>
      </c>
      <c r="O28" s="246" t="str">
        <f ca="1">IF(R28=$S$1,Table3[[#This Row],[Status]],"")</f>
        <v/>
      </c>
      <c r="R28" s="169">
        <f ca="1">IF(Table3[[#This Row],[Delivery Date]]="","",$R$1-Table3[[#This Row],[Delivery Date]])</f>
        <v>21</v>
      </c>
      <c r="T28" t="str">
        <f>IFERROR(VLOOKUP(Table3[[#This Row],[Ich No]],'ICH NO'!K:M,3,0),"")</f>
        <v>ASSY</v>
      </c>
      <c r="U28">
        <f>IF(Table3[[#This Row],[REST]]&gt;Table3[[#This Row],[Stock]],Table3[[#This Row],[Stock]],Table3[[#This Row],[REST]])</f>
        <v>0</v>
      </c>
      <c r="AA28" t="str">
        <f ca="1">IF(Table3[[#This Row],[DDD]]="","",IF(Table3[[#This Row],[Stock]]&gt;=Table3[[#This Row],[REST]],Table3[[#This Row],[REST]],Table3[[#This Row],[Stock]]))</f>
        <v/>
      </c>
    </row>
    <row r="29" spans="1:27" x14ac:dyDescent="0.3">
      <c r="A29" s="173">
        <f>IF(Table3[[#This Row],[Customer Part No]]="","",(ROW()-1))</f>
        <v>28</v>
      </c>
      <c r="B29" s="212" t="str">
        <f>IF(TAM!T34="","",TAM!T34)</f>
        <v>AAP062-1001</v>
      </c>
      <c r="C29" s="42" t="str">
        <f>IF(TAM!Q34="","",TAM!Q34)</f>
        <v>811700KC31</v>
      </c>
      <c r="D29" s="42" t="str">
        <f>IF(TAM!I34="","",TAM!I34)</f>
        <v>I0404639</v>
      </c>
      <c r="E29" s="42" t="str">
        <f>IF(TAM!H34="","",TAM!H34)</f>
        <v>19986387</v>
      </c>
      <c r="F29" s="213">
        <f>IF(TAM!L34="","",TAM!L34)</f>
        <v>45903</v>
      </c>
      <c r="G29" s="213">
        <f>IF(TAM!M34="","",TAM!M34)</f>
        <v>45909</v>
      </c>
      <c r="H29" s="220">
        <f>IF(TAM!AD34="","",TAM!AD34)</f>
        <v>1</v>
      </c>
      <c r="I29" s="223">
        <f>IF(Table3[[#This Row],[Open Qty]]="","",TAM!AE34)</f>
        <v>1</v>
      </c>
      <c r="J29" s="226">
        <f>IF(Table3[[#This Row],[Open Qty]]="","",SUM(SUMIF('STOCK OES'!B:B,Table3[[#This Row],[Ich No]],'STOCK OES'!E:E),SUMIF('STOCK SEALING'!B:B,Table3[[#This Row],[Ich No]],'STOCK SEALING'!E:E)))</f>
        <v>0</v>
      </c>
      <c r="K29" s="236">
        <f>IF(Table3[[#This Row],[REST]]="","",SUMIF(TMMIN!T:T,Table3[[#This Row],[Ich No]],TMMIN!AE:AE))</f>
        <v>1</v>
      </c>
      <c r="L29" s="226">
        <v>0</v>
      </c>
      <c r="M29" s="226">
        <f>IFERROR(Table3[[#This Row],[REST]]-Table3[[#This Row],[Result Scan]],"")</f>
        <v>1</v>
      </c>
      <c r="N29" s="212" t="str">
        <f>IF(Table3[[#This Row],[PO TAM]]="","",IF(Table3[[#This Row],[Balance]]&gt;0,"Open","Close"))</f>
        <v>Open</v>
      </c>
      <c r="O29" s="246" t="str">
        <f ca="1">IF(R29=$S$1,Table3[[#This Row],[Status]],"")</f>
        <v/>
      </c>
      <c r="R29" s="169">
        <f ca="1">IF(Table3[[#This Row],[Delivery Date]]="","",$R$1-Table3[[#This Row],[Delivery Date]])</f>
        <v>21</v>
      </c>
      <c r="T29" t="str">
        <f>IFERROR(VLOOKUP(Table3[[#This Row],[Ich No]],'ICH NO'!K:M,3,0),"")</f>
        <v>ASSY</v>
      </c>
      <c r="U29">
        <f>IF(Table3[[#This Row],[REST]]&gt;Table3[[#This Row],[Stock]],Table3[[#This Row],[Stock]],Table3[[#This Row],[REST]])</f>
        <v>0</v>
      </c>
      <c r="AA29" t="str">
        <f ca="1">IF(Table3[[#This Row],[DDD]]="","",IF(Table3[[#This Row],[Stock]]&gt;=Table3[[#This Row],[REST]],Table3[[#This Row],[REST]],Table3[[#This Row],[Stock]]))</f>
        <v/>
      </c>
    </row>
    <row r="30" spans="1:27" x14ac:dyDescent="0.3">
      <c r="A30" s="173">
        <f>IF(Table3[[#This Row],[Customer Part No]]="","",(ROW()-1))</f>
        <v>29</v>
      </c>
      <c r="B30" s="212" t="str">
        <f>IF(TAM!T35="","",TAM!T35)</f>
        <v>AAR302-1001</v>
      </c>
      <c r="C30" s="42" t="str">
        <f>IF(TAM!Q35="","",TAM!Q35)</f>
        <v>811700KF31</v>
      </c>
      <c r="D30" s="42" t="str">
        <f>IF(TAM!I35="","",TAM!I35)</f>
        <v>I0404639</v>
      </c>
      <c r="E30" s="42" t="str">
        <f>IF(TAM!H35="","",TAM!H35)</f>
        <v>19986388</v>
      </c>
      <c r="F30" s="213">
        <f>IF(TAM!L35="","",TAM!L35)</f>
        <v>45903</v>
      </c>
      <c r="G30" s="213">
        <f>IF(TAM!M35="","",TAM!M35)</f>
        <v>45909</v>
      </c>
      <c r="H30" s="220">
        <f>IF(TAM!AD35="","",TAM!AD35)</f>
        <v>2</v>
      </c>
      <c r="I30" s="223">
        <f>IF(Table3[[#This Row],[Open Qty]]="","",TAM!AE35)</f>
        <v>2</v>
      </c>
      <c r="J30" s="226">
        <f>IF(Table3[[#This Row],[Open Qty]]="","",SUM(SUMIF('STOCK OES'!B:B,Table3[[#This Row],[Ich No]],'STOCK OES'!E:E),SUMIF('STOCK SEALING'!B:B,Table3[[#This Row],[Ich No]],'STOCK SEALING'!E:E)))</f>
        <v>0</v>
      </c>
      <c r="K30" s="236">
        <f>IF(Table3[[#This Row],[REST]]="","",SUMIF(TMMIN!T:T,Table3[[#This Row],[Ich No]],TMMIN!AE:AE))</f>
        <v>0</v>
      </c>
      <c r="L30" s="226">
        <v>0</v>
      </c>
      <c r="M30" s="226">
        <f>IFERROR(Table3[[#This Row],[REST]]-Table3[[#This Row],[Result Scan]],"")</f>
        <v>2</v>
      </c>
      <c r="N30" s="212" t="str">
        <f>IF(Table3[[#This Row],[PO TAM]]="","",IF(Table3[[#This Row],[Balance]]&gt;0,"Open","Close"))</f>
        <v>Open</v>
      </c>
      <c r="O30" s="246" t="str">
        <f ca="1">IF(R30=$S$1,Table3[[#This Row],[Status]],"")</f>
        <v/>
      </c>
      <c r="R30" s="169">
        <f ca="1">IF(Table3[[#This Row],[Delivery Date]]="","",$R$1-Table3[[#This Row],[Delivery Date]])</f>
        <v>21</v>
      </c>
      <c r="T30" t="str">
        <f>IFERROR(VLOOKUP(Table3[[#This Row],[Ich No]],'ICH NO'!K:M,3,0),"")</f>
        <v>ASSY</v>
      </c>
      <c r="U30">
        <f>IF(Table3[[#This Row],[REST]]&gt;Table3[[#This Row],[Stock]],Table3[[#This Row],[Stock]],Table3[[#This Row],[REST]])</f>
        <v>0</v>
      </c>
      <c r="AA30" t="str">
        <f ca="1">IF(Table3[[#This Row],[DDD]]="","",IF(Table3[[#This Row],[Stock]]&gt;=Table3[[#This Row],[REST]],Table3[[#This Row],[REST]],Table3[[#This Row],[Stock]]))</f>
        <v/>
      </c>
    </row>
    <row r="31" spans="1:27" x14ac:dyDescent="0.3">
      <c r="A31" s="173">
        <f>IF(Table3[[#This Row],[Customer Part No]]="","",(ROW()-1))</f>
        <v>30</v>
      </c>
      <c r="B31" s="212" t="str">
        <f>IF(TAM!T36="","",TAM!T36)</f>
        <v>AAN191-1000</v>
      </c>
      <c r="C31" s="42" t="str">
        <f>IF(TAM!Q36="","",TAM!Q36)</f>
        <v>811300K590</v>
      </c>
      <c r="D31" s="42" t="str">
        <f>IF(TAM!I36="","",TAM!I36)</f>
        <v>I0306261</v>
      </c>
      <c r="E31" s="42" t="str">
        <f>IF(TAM!H36="","",TAM!H36)</f>
        <v>19989973</v>
      </c>
      <c r="F31" s="213">
        <f>IF(TAM!L36="","",TAM!L36)</f>
        <v>45904</v>
      </c>
      <c r="G31" s="213">
        <f>IF(TAM!M36="","",TAM!M36)</f>
        <v>45909</v>
      </c>
      <c r="H31" s="220">
        <f>IF(TAM!AD36="","",TAM!AD36)</f>
        <v>1</v>
      </c>
      <c r="I31" s="223">
        <f>IF(Table3[[#This Row],[Open Qty]]="","",TAM!AE36)</f>
        <v>1</v>
      </c>
      <c r="J31" s="226">
        <f>IF(Table3[[#This Row],[Open Qty]]="","",SUM(SUMIF('STOCK OES'!B:B,Table3[[#This Row],[Ich No]],'STOCK OES'!E:E),SUMIF('STOCK SEALING'!B:B,Table3[[#This Row],[Ich No]],'STOCK SEALING'!E:E)))</f>
        <v>13</v>
      </c>
      <c r="K31" s="236">
        <f>IF(Table3[[#This Row],[REST]]="","",SUMIF(TMMIN!T:T,Table3[[#This Row],[Ich No]],TMMIN!AE:AE))</f>
        <v>0</v>
      </c>
      <c r="L31" s="226">
        <v>0</v>
      </c>
      <c r="M31" s="226">
        <f>IFERROR(Table3[[#This Row],[REST]]-Table3[[#This Row],[Result Scan]],"")</f>
        <v>1</v>
      </c>
      <c r="N31" s="212" t="str">
        <f>IF(Table3[[#This Row],[PO TAM]]="","",IF(Table3[[#This Row],[Balance]]&gt;0,"Open","Close"))</f>
        <v>Open</v>
      </c>
      <c r="O31" s="246" t="str">
        <f ca="1">IF(R31=$S$1,Table3[[#This Row],[Status]],"")</f>
        <v/>
      </c>
      <c r="R31" s="169">
        <f ca="1">IF(Table3[[#This Row],[Delivery Date]]="","",$R$1-Table3[[#This Row],[Delivery Date]])</f>
        <v>21</v>
      </c>
      <c r="T31" t="str">
        <f>IFERROR(VLOOKUP(Table3[[#This Row],[Ich No]],'ICH NO'!K:M,3,0),"")</f>
        <v>ASSY</v>
      </c>
      <c r="U31">
        <f>IF(Table3[[#This Row],[REST]]&gt;Table3[[#This Row],[Stock]],Table3[[#This Row],[Stock]],Table3[[#This Row],[REST]])</f>
        <v>1</v>
      </c>
      <c r="AA31" t="str">
        <f ca="1">IF(Table3[[#This Row],[DDD]]="","",IF(Table3[[#This Row],[Stock]]&gt;=Table3[[#This Row],[REST]],Table3[[#This Row],[REST]],Table3[[#This Row],[Stock]]))</f>
        <v/>
      </c>
    </row>
    <row r="32" spans="1:27" x14ac:dyDescent="0.3">
      <c r="A32" s="173">
        <f>IF(Table3[[#This Row],[Customer Part No]]="","",(ROW()-1))</f>
        <v>31</v>
      </c>
      <c r="B32" s="212" t="str">
        <f>IF(TAM!T37="","",TAM!T37)</f>
        <v>AAN192-0001T</v>
      </c>
      <c r="C32" s="42" t="str">
        <f>IF(TAM!Q37="","",TAM!Q37)</f>
        <v>811500K591</v>
      </c>
      <c r="D32" s="42" t="str">
        <f>IF(TAM!I37="","",TAM!I37)</f>
        <v>I0306262</v>
      </c>
      <c r="E32" s="42" t="str">
        <f>IF(TAM!H37="","",TAM!H37)</f>
        <v>19989995</v>
      </c>
      <c r="F32" s="213">
        <f>IF(TAM!L37="","",TAM!L37)</f>
        <v>45904</v>
      </c>
      <c r="G32" s="213">
        <f>IF(TAM!M37="","",TAM!M37)</f>
        <v>45910</v>
      </c>
      <c r="H32" s="220">
        <f>IF(TAM!AD37="","",TAM!AD37)</f>
        <v>4</v>
      </c>
      <c r="I32" s="223">
        <f>IF(Table3[[#This Row],[Open Qty]]="","",TAM!AE37)</f>
        <v>4</v>
      </c>
      <c r="J32" s="226">
        <f>IF(Table3[[#This Row],[Open Qty]]="","",SUM(SUMIF('STOCK OES'!B:B,Table3[[#This Row],[Ich No]],'STOCK OES'!E:E),SUMIF('STOCK SEALING'!B:B,Table3[[#This Row],[Ich No]],'STOCK SEALING'!E:E)))</f>
        <v>0</v>
      </c>
      <c r="K32" s="236">
        <f>IF(Table3[[#This Row],[REST]]="","",SUMIF(TMMIN!T:T,Table3[[#This Row],[Ich No]],TMMIN!AE:AE))</f>
        <v>0</v>
      </c>
      <c r="L32" s="226">
        <v>0</v>
      </c>
      <c r="M32" s="226">
        <f>IFERROR(Table3[[#This Row],[REST]]-Table3[[#This Row],[Result Scan]],"")</f>
        <v>4</v>
      </c>
      <c r="N32" s="212" t="str">
        <f>IF(Table3[[#This Row],[PO TAM]]="","",IF(Table3[[#This Row],[Balance]]&gt;0,"Open","Close"))</f>
        <v>Open</v>
      </c>
      <c r="O32" s="246" t="str">
        <f ca="1">IF(R32=$S$1,Table3[[#This Row],[Status]],"")</f>
        <v/>
      </c>
      <c r="R32" s="169">
        <f ca="1">IF(Table3[[#This Row],[Delivery Date]]="","",$R$1-Table3[[#This Row],[Delivery Date]])</f>
        <v>20</v>
      </c>
      <c r="T32" t="str">
        <f>IFERROR(VLOOKUP(Table3[[#This Row],[Ich No]],'ICH NO'!K:M,3,0),"")</f>
        <v>ASSY</v>
      </c>
      <c r="U32">
        <f>IF(Table3[[#This Row],[REST]]&gt;Table3[[#This Row],[Stock]],Table3[[#This Row],[Stock]],Table3[[#This Row],[REST]])</f>
        <v>0</v>
      </c>
      <c r="AA32" t="str">
        <f ca="1">IF(Table3[[#This Row],[DDD]]="","",IF(Table3[[#This Row],[Stock]]&gt;=Table3[[#This Row],[REST]],Table3[[#This Row],[REST]],Table3[[#This Row],[Stock]]))</f>
        <v/>
      </c>
    </row>
    <row r="33" spans="1:27" x14ac:dyDescent="0.3">
      <c r="A33" s="173">
        <f>IF(Table3[[#This Row],[Customer Part No]]="","",(ROW()-1))</f>
        <v>32</v>
      </c>
      <c r="B33" s="212" t="str">
        <f>IF(TAM!T38="","",TAM!T38)</f>
        <v>AAR302-1001</v>
      </c>
      <c r="C33" s="42" t="str">
        <f>IF(TAM!Q38="","",TAM!Q38)</f>
        <v>811700KF31</v>
      </c>
      <c r="D33" s="42" t="str">
        <f>IF(TAM!I38="","",TAM!I38)</f>
        <v>I0404641</v>
      </c>
      <c r="E33" s="42" t="str">
        <f>IF(TAM!H38="","",TAM!H38)</f>
        <v>19990016</v>
      </c>
      <c r="F33" s="213">
        <f>IF(TAM!L38="","",TAM!L38)</f>
        <v>45904</v>
      </c>
      <c r="G33" s="213">
        <f>IF(TAM!M38="","",TAM!M38)</f>
        <v>45910</v>
      </c>
      <c r="H33" s="220">
        <f>IF(TAM!AD38="","",TAM!AD38)</f>
        <v>2</v>
      </c>
      <c r="I33" s="223">
        <f>IF(Table3[[#This Row],[Open Qty]]="","",TAM!AE38)</f>
        <v>2</v>
      </c>
      <c r="J33" s="226">
        <f>IF(Table3[[#This Row],[Open Qty]]="","",SUM(SUMIF('STOCK OES'!B:B,Table3[[#This Row],[Ich No]],'STOCK OES'!E:E),SUMIF('STOCK SEALING'!B:B,Table3[[#This Row],[Ich No]],'STOCK SEALING'!E:E)))</f>
        <v>0</v>
      </c>
      <c r="K33" s="236">
        <f>IF(Table3[[#This Row],[REST]]="","",SUMIF(TMMIN!T:T,Table3[[#This Row],[Ich No]],TMMIN!AE:AE))</f>
        <v>0</v>
      </c>
      <c r="L33" s="226">
        <v>0</v>
      </c>
      <c r="M33" s="226">
        <f>IFERROR(Table3[[#This Row],[REST]]-Table3[[#This Row],[Result Scan]],"")</f>
        <v>2</v>
      </c>
      <c r="N33" s="212" t="str">
        <f>IF(Table3[[#This Row],[PO TAM]]="","",IF(Table3[[#This Row],[Balance]]&gt;0,"Open","Close"))</f>
        <v>Open</v>
      </c>
      <c r="O33" s="246" t="str">
        <f ca="1">IF(R33=$S$1,Table3[[#This Row],[Status]],"")</f>
        <v/>
      </c>
      <c r="R33" s="169">
        <f ca="1">IF(Table3[[#This Row],[Delivery Date]]="","",$R$1-Table3[[#This Row],[Delivery Date]])</f>
        <v>20</v>
      </c>
      <c r="T33" t="str">
        <f>IFERROR(VLOOKUP(Table3[[#This Row],[Ich No]],'ICH NO'!K:M,3,0),"")</f>
        <v>ASSY</v>
      </c>
      <c r="U33">
        <f>IF(Table3[[#This Row],[REST]]&gt;Table3[[#This Row],[Stock]],Table3[[#This Row],[Stock]],Table3[[#This Row],[REST]])</f>
        <v>0</v>
      </c>
      <c r="AA33" t="str">
        <f ca="1">IF(Table3[[#This Row],[DDD]]="","",IF(Table3[[#This Row],[Stock]]&gt;=Table3[[#This Row],[REST]],Table3[[#This Row],[REST]],Table3[[#This Row],[Stock]]))</f>
        <v/>
      </c>
    </row>
    <row r="34" spans="1:27" x14ac:dyDescent="0.3">
      <c r="A34" s="173">
        <f>IF(Table3[[#This Row],[Customer Part No]]="","",(ROW()-1))</f>
        <v>33</v>
      </c>
      <c r="B34" s="212" t="str">
        <f>IF(TAM!T39="","",TAM!T39)</f>
        <v>AAC021-0000T</v>
      </c>
      <c r="C34" s="42" t="str">
        <f>IF(TAM!Q39="","",TAM!Q39)</f>
        <v>81110BZ010</v>
      </c>
      <c r="D34" s="42" t="str">
        <f>IF(TAM!I39="","",TAM!I39)</f>
        <v>I0706441</v>
      </c>
      <c r="E34" s="42" t="str">
        <f>IF(TAM!H39="","",TAM!H39)</f>
        <v>19990078</v>
      </c>
      <c r="F34" s="213">
        <f>IF(TAM!L39="","",TAM!L39)</f>
        <v>45904</v>
      </c>
      <c r="G34" s="213">
        <f>IF(TAM!M39="","",TAM!M39)</f>
        <v>45910</v>
      </c>
      <c r="H34" s="220">
        <f>IF(TAM!AD39="","",TAM!AD39)</f>
        <v>1</v>
      </c>
      <c r="I34" s="223">
        <f>IF(Table3[[#This Row],[Open Qty]]="","",TAM!AE39)</f>
        <v>1</v>
      </c>
      <c r="J34" s="226">
        <f>IF(Table3[[#This Row],[Open Qty]]="","",SUM(SUMIF('STOCK OES'!B:B,Table3[[#This Row],[Ich No]],'STOCK OES'!E:E),SUMIF('STOCK SEALING'!B:B,Table3[[#This Row],[Ich No]],'STOCK SEALING'!E:E)))</f>
        <v>0</v>
      </c>
      <c r="K34" s="236">
        <f>IF(Table3[[#This Row],[REST]]="","",SUMIF(TMMIN!T:T,Table3[[#This Row],[Ich No]],TMMIN!AE:AE))</f>
        <v>0</v>
      </c>
      <c r="L34" s="226">
        <v>0</v>
      </c>
      <c r="M34" s="226">
        <f>IFERROR(Table3[[#This Row],[REST]]-Table3[[#This Row],[Result Scan]],"")</f>
        <v>1</v>
      </c>
      <c r="N34" s="212" t="str">
        <f>IF(Table3[[#This Row],[PO TAM]]="","",IF(Table3[[#This Row],[Balance]]&gt;0,"Open","Close"))</f>
        <v>Open</v>
      </c>
      <c r="O34" s="246" t="str">
        <f ca="1">IF(R34=$S$1,Table3[[#This Row],[Status]],"")</f>
        <v/>
      </c>
      <c r="R34" s="169">
        <f ca="1">IF(Table3[[#This Row],[Delivery Date]]="","",$R$1-Table3[[#This Row],[Delivery Date]])</f>
        <v>20</v>
      </c>
      <c r="T34" t="str">
        <f>IFERROR(VLOOKUP(Table3[[#This Row],[Ich No]],'ICH NO'!K:M,3,0),"")</f>
        <v>ASSY</v>
      </c>
      <c r="U34">
        <f>IF(Table3[[#This Row],[REST]]&gt;Table3[[#This Row],[Stock]],Table3[[#This Row],[Stock]],Table3[[#This Row],[REST]])</f>
        <v>0</v>
      </c>
      <c r="AA34" t="str">
        <f ca="1">IF(Table3[[#This Row],[DDD]]="","",IF(Table3[[#This Row],[Stock]]&gt;=Table3[[#This Row],[REST]],Table3[[#This Row],[REST]],Table3[[#This Row],[Stock]]))</f>
        <v/>
      </c>
    </row>
    <row r="35" spans="1:27" x14ac:dyDescent="0.3">
      <c r="A35" s="173">
        <f>IF(Table3[[#This Row],[Customer Part No]]="","",(ROW()-1))</f>
        <v>34</v>
      </c>
      <c r="B35" s="212" t="str">
        <f>IF(TAM!T40="","",TAM!T40)</f>
        <v>AAL032-1000</v>
      </c>
      <c r="C35" s="42" t="str">
        <f>IF(TAM!Q40="","",TAM!Q40)</f>
        <v>811700K520</v>
      </c>
      <c r="D35" s="42" t="str">
        <f>IF(TAM!I40="","",TAM!I40)</f>
        <v>I0306266</v>
      </c>
      <c r="E35" s="42" t="str">
        <f>IF(TAM!H40="","",TAM!H40)</f>
        <v>19993891</v>
      </c>
      <c r="F35" s="213">
        <f>IF(TAM!L40="","",TAM!L40)</f>
        <v>45908</v>
      </c>
      <c r="G35" s="213">
        <f>IF(TAM!M40="","",TAM!M40)</f>
        <v>45910</v>
      </c>
      <c r="H35" s="220">
        <f>IF(TAM!AD40="","",TAM!AD40)</f>
        <v>5</v>
      </c>
      <c r="I35" s="223">
        <f>IF(Table3[[#This Row],[Open Qty]]="","",TAM!AE40)</f>
        <v>5</v>
      </c>
      <c r="J35" s="226">
        <f>IF(Table3[[#This Row],[Open Qty]]="","",SUM(SUMIF('STOCK OES'!B:B,Table3[[#This Row],[Ich No]],'STOCK OES'!E:E),SUMIF('STOCK SEALING'!B:B,Table3[[#This Row],[Ich No]],'STOCK SEALING'!E:E)))</f>
        <v>0</v>
      </c>
      <c r="K35" s="236">
        <f>IF(Table3[[#This Row],[REST]]="","",SUMIF(TMMIN!T:T,Table3[[#This Row],[Ich No]],TMMIN!AE:AE))</f>
        <v>0</v>
      </c>
      <c r="L35" s="226">
        <v>0</v>
      </c>
      <c r="M35" s="226">
        <f>IFERROR(Table3[[#This Row],[REST]]-Table3[[#This Row],[Result Scan]],"")</f>
        <v>5</v>
      </c>
      <c r="N35" s="212" t="str">
        <f>IF(Table3[[#This Row],[PO TAM]]="","",IF(Table3[[#This Row],[Balance]]&gt;0,"Open","Close"))</f>
        <v>Open</v>
      </c>
      <c r="O35" s="246" t="str">
        <f ca="1">IF(R35=$S$1,Table3[[#This Row],[Status]],"")</f>
        <v/>
      </c>
      <c r="R35" s="169">
        <f ca="1">IF(Table3[[#This Row],[Delivery Date]]="","",$R$1-Table3[[#This Row],[Delivery Date]])</f>
        <v>20</v>
      </c>
      <c r="T35" t="str">
        <f>IFERROR(VLOOKUP(Table3[[#This Row],[Ich No]],'ICH NO'!K:M,3,0),"")</f>
        <v>ASSY</v>
      </c>
      <c r="U35">
        <f>IF(Table3[[#This Row],[REST]]&gt;Table3[[#This Row],[Stock]],Table3[[#This Row],[Stock]],Table3[[#This Row],[REST]])</f>
        <v>0</v>
      </c>
      <c r="AA35" t="str">
        <f ca="1">IF(Table3[[#This Row],[DDD]]="","",IF(Table3[[#This Row],[Stock]]&gt;=Table3[[#This Row],[REST]],Table3[[#This Row],[REST]],Table3[[#This Row],[Stock]]))</f>
        <v/>
      </c>
    </row>
    <row r="36" spans="1:27" x14ac:dyDescent="0.3">
      <c r="A36" s="173">
        <f>IF(Table3[[#This Row],[Customer Part No]]="","",(ROW()-1))</f>
        <v>35</v>
      </c>
      <c r="B36" s="212" t="str">
        <f>IF(TAM!T41="","",TAM!T41)</f>
        <v>AAP012-1000</v>
      </c>
      <c r="C36" s="42" t="str">
        <f>IF(TAM!Q41="","",TAM!Q41)</f>
        <v>811700K580</v>
      </c>
      <c r="D36" s="42" t="str">
        <f>IF(TAM!I41="","",TAM!I41)</f>
        <v>I0306269</v>
      </c>
      <c r="E36" s="42" t="str">
        <f>IF(TAM!H41="","",TAM!H41)</f>
        <v>19993934</v>
      </c>
      <c r="F36" s="213">
        <f>IF(TAM!L41="","",TAM!L41)</f>
        <v>45908</v>
      </c>
      <c r="G36" s="213">
        <f>IF(TAM!M41="","",TAM!M41)</f>
        <v>45910</v>
      </c>
      <c r="H36" s="220">
        <f>IF(TAM!AD41="","",TAM!AD41)</f>
        <v>10</v>
      </c>
      <c r="I36" s="223">
        <f>IF(Table3[[#This Row],[Open Qty]]="","",TAM!AE41)</f>
        <v>10</v>
      </c>
      <c r="J36" s="226">
        <f>IF(Table3[[#This Row],[Open Qty]]="","",SUM(SUMIF('STOCK OES'!B:B,Table3[[#This Row],[Ich No]],'STOCK OES'!E:E),SUMIF('STOCK SEALING'!B:B,Table3[[#This Row],[Ich No]],'STOCK SEALING'!E:E)))</f>
        <v>91</v>
      </c>
      <c r="K36" s="236">
        <f>IF(Table3[[#This Row],[REST]]="","",SUMIF(TMMIN!T:T,Table3[[#This Row],[Ich No]],TMMIN!AE:AE))</f>
        <v>0</v>
      </c>
      <c r="L36" s="226">
        <v>0</v>
      </c>
      <c r="M36" s="226">
        <f>IFERROR(Table3[[#This Row],[REST]]-Table3[[#This Row],[Result Scan]],"")</f>
        <v>10</v>
      </c>
      <c r="N36" s="212" t="str">
        <f>IF(Table3[[#This Row],[PO TAM]]="","",IF(Table3[[#This Row],[Balance]]&gt;0,"Open","Close"))</f>
        <v>Open</v>
      </c>
      <c r="O36" s="246" t="str">
        <f ca="1">IF(R36=$S$1,Table3[[#This Row],[Status]],"")</f>
        <v/>
      </c>
      <c r="R36" s="169">
        <f ca="1">IF(Table3[[#This Row],[Delivery Date]]="","",$R$1-Table3[[#This Row],[Delivery Date]])</f>
        <v>20</v>
      </c>
      <c r="T36" t="str">
        <f>IFERROR(VLOOKUP(Table3[[#This Row],[Ich No]],'ICH NO'!K:M,3,0),"")</f>
        <v>ASSY</v>
      </c>
      <c r="U36">
        <f>IF(Table3[[#This Row],[REST]]&gt;Table3[[#This Row],[Stock]],Table3[[#This Row],[Stock]],Table3[[#This Row],[REST]])</f>
        <v>10</v>
      </c>
      <c r="AA36" t="str">
        <f ca="1">IF(Table3[[#This Row],[DDD]]="","",IF(Table3[[#This Row],[Stock]]&gt;=Table3[[#This Row],[REST]],Table3[[#This Row],[REST]],Table3[[#This Row],[Stock]]))</f>
        <v/>
      </c>
    </row>
    <row r="37" spans="1:27" x14ac:dyDescent="0.3">
      <c r="A37" s="173">
        <f>IF(Table3[[#This Row],[Customer Part No]]="","",(ROW()-1))</f>
        <v>36</v>
      </c>
      <c r="B37" s="212" t="str">
        <f>IF(TAM!T42="","",TAM!T42)</f>
        <v>AAS061-0000T</v>
      </c>
      <c r="C37" s="42" t="str">
        <f>IF(TAM!Q42="","",TAM!Q42)</f>
        <v>81110BZ620</v>
      </c>
      <c r="D37" s="42" t="str">
        <f>IF(TAM!I42="","",TAM!I42)</f>
        <v>I0606428</v>
      </c>
      <c r="E37" s="42" t="str">
        <f>IF(TAM!H42="","",TAM!H42)</f>
        <v>19993984</v>
      </c>
      <c r="F37" s="213">
        <f>IF(TAM!L42="","",TAM!L42)</f>
        <v>45908</v>
      </c>
      <c r="G37" s="213">
        <f>IF(TAM!M42="","",TAM!M42)</f>
        <v>45910</v>
      </c>
      <c r="H37" s="220">
        <f>IF(TAM!AD42="","",TAM!AD42)</f>
        <v>3</v>
      </c>
      <c r="I37" s="223">
        <f>IF(Table3[[#This Row],[Open Qty]]="","",TAM!AE42)</f>
        <v>1</v>
      </c>
      <c r="J37" s="226">
        <f>IF(Table3[[#This Row],[Open Qty]]="","",SUM(SUMIF('STOCK OES'!B:B,Table3[[#This Row],[Ich No]],'STOCK OES'!E:E),SUMIF('STOCK SEALING'!B:B,Table3[[#This Row],[Ich No]],'STOCK SEALING'!E:E)))</f>
        <v>3</v>
      </c>
      <c r="K37" s="236">
        <f>IF(Table3[[#This Row],[REST]]="","",SUMIF(TMMIN!T:T,Table3[[#This Row],[Ich No]],TMMIN!AE:AE))</f>
        <v>12</v>
      </c>
      <c r="L37" s="226">
        <v>0</v>
      </c>
      <c r="M37" s="226">
        <f>IFERROR(Table3[[#This Row],[REST]]-Table3[[#This Row],[Result Scan]],"")</f>
        <v>1</v>
      </c>
      <c r="N37" s="212" t="str">
        <f>IF(Table3[[#This Row],[PO TAM]]="","",IF(Table3[[#This Row],[Balance]]&gt;0,"Open","Close"))</f>
        <v>Open</v>
      </c>
      <c r="O37" s="246" t="str">
        <f ca="1">IF(R37=$S$1,Table3[[#This Row],[Status]],"")</f>
        <v/>
      </c>
      <c r="R37" s="169">
        <f ca="1">IF(Table3[[#This Row],[Delivery Date]]="","",$R$1-Table3[[#This Row],[Delivery Date]])</f>
        <v>20</v>
      </c>
      <c r="T37" t="str">
        <f>IFERROR(VLOOKUP(Table3[[#This Row],[Ich No]],'ICH NO'!K:M,3,0),"")</f>
        <v>ASSY</v>
      </c>
      <c r="U37">
        <f>IF(Table3[[#This Row],[REST]]&gt;Table3[[#This Row],[Stock]],Table3[[#This Row],[Stock]],Table3[[#This Row],[REST]])</f>
        <v>1</v>
      </c>
      <c r="AA37" t="str">
        <f ca="1">IF(Table3[[#This Row],[DDD]]="","",IF(Table3[[#This Row],[Stock]]&gt;=Table3[[#This Row],[REST]],Table3[[#This Row],[REST]],Table3[[#This Row],[Stock]]))</f>
        <v/>
      </c>
    </row>
    <row r="38" spans="1:27" x14ac:dyDescent="0.3">
      <c r="A38" s="173">
        <f>IF(Table3[[#This Row],[Customer Part No]]="","",(ROW()-1))</f>
        <v>37</v>
      </c>
      <c r="B38" s="212" t="str">
        <f>IF(TAM!T43="","",TAM!T43)</f>
        <v>AAN192-0001T</v>
      </c>
      <c r="C38" s="42" t="str">
        <f>IF(TAM!Q43="","",TAM!Q43)</f>
        <v>811500K591</v>
      </c>
      <c r="D38" s="42" t="str">
        <f>IF(TAM!I43="","",TAM!I43)</f>
        <v>I0306267</v>
      </c>
      <c r="E38" s="42" t="str">
        <f>IF(TAM!H43="","",TAM!H43)</f>
        <v>19993917</v>
      </c>
      <c r="F38" s="213">
        <f>IF(TAM!L43="","",TAM!L43)</f>
        <v>45908</v>
      </c>
      <c r="G38" s="213">
        <f>IF(TAM!M43="","",TAM!M43)</f>
        <v>45911</v>
      </c>
      <c r="H38" s="220">
        <f>IF(TAM!AD43="","",TAM!AD43)</f>
        <v>4</v>
      </c>
      <c r="I38" s="223">
        <f>IF(Table3[[#This Row],[Open Qty]]="","",TAM!AE43)</f>
        <v>4</v>
      </c>
      <c r="J38" s="226">
        <f>IF(Table3[[#This Row],[Open Qty]]="","",SUM(SUMIF('STOCK OES'!B:B,Table3[[#This Row],[Ich No]],'STOCK OES'!E:E),SUMIF('STOCK SEALING'!B:B,Table3[[#This Row],[Ich No]],'STOCK SEALING'!E:E)))</f>
        <v>0</v>
      </c>
      <c r="K38" s="236">
        <f>IF(Table3[[#This Row],[REST]]="","",SUMIF(TMMIN!T:T,Table3[[#This Row],[Ich No]],TMMIN!AE:AE))</f>
        <v>0</v>
      </c>
      <c r="L38" s="226">
        <v>0</v>
      </c>
      <c r="M38" s="226">
        <f>IFERROR(Table3[[#This Row],[REST]]-Table3[[#This Row],[Result Scan]],"")</f>
        <v>4</v>
      </c>
      <c r="N38" s="212" t="str">
        <f>IF(Table3[[#This Row],[PO TAM]]="","",IF(Table3[[#This Row],[Balance]]&gt;0,"Open","Close"))</f>
        <v>Open</v>
      </c>
      <c r="O38" s="246" t="str">
        <f ca="1">IF(R38=$S$1,Table3[[#This Row],[Status]],"")</f>
        <v/>
      </c>
      <c r="R38" s="169">
        <f ca="1">IF(Table3[[#This Row],[Delivery Date]]="","",$R$1-Table3[[#This Row],[Delivery Date]])</f>
        <v>19</v>
      </c>
      <c r="T38" t="str">
        <f>IFERROR(VLOOKUP(Table3[[#This Row],[Ich No]],'ICH NO'!K:M,3,0),"")</f>
        <v>ASSY</v>
      </c>
      <c r="U38">
        <f>IF(Table3[[#This Row],[REST]]&gt;Table3[[#This Row],[Stock]],Table3[[#This Row],[Stock]],Table3[[#This Row],[REST]])</f>
        <v>0</v>
      </c>
      <c r="AA38" t="str">
        <f ca="1">IF(Table3[[#This Row],[DDD]]="","",IF(Table3[[#This Row],[Stock]]&gt;=Table3[[#This Row],[REST]],Table3[[#This Row],[REST]],Table3[[#This Row],[Stock]]))</f>
        <v/>
      </c>
    </row>
    <row r="39" spans="1:27" x14ac:dyDescent="0.3">
      <c r="A39" s="173">
        <f>IF(Table3[[#This Row],[Customer Part No]]="","",(ROW()-1))</f>
        <v>38</v>
      </c>
      <c r="B39" s="212" t="str">
        <f>IF(TAM!T44="","",TAM!T44)</f>
        <v>AAP062-1001</v>
      </c>
      <c r="C39" s="42" t="str">
        <f>IF(TAM!Q44="","",TAM!Q44)</f>
        <v>811700KC31</v>
      </c>
      <c r="D39" s="42" t="str">
        <f>IF(TAM!I44="","",TAM!I44)</f>
        <v>I0404643</v>
      </c>
      <c r="E39" s="42" t="str">
        <f>IF(TAM!H44="","",TAM!H44)</f>
        <v>19993946</v>
      </c>
      <c r="F39" s="213">
        <f>IF(TAM!L44="","",TAM!L44)</f>
        <v>45908</v>
      </c>
      <c r="G39" s="213">
        <f>IF(TAM!M44="","",TAM!M44)</f>
        <v>45911</v>
      </c>
      <c r="H39" s="220">
        <f>IF(TAM!AD44="","",TAM!AD44)</f>
        <v>3</v>
      </c>
      <c r="I39" s="223">
        <f>IF(Table3[[#This Row],[Open Qty]]="","",TAM!AE44)</f>
        <v>3</v>
      </c>
      <c r="J39" s="226">
        <f>IF(Table3[[#This Row],[Open Qty]]="","",SUM(SUMIF('STOCK OES'!B:B,Table3[[#This Row],[Ich No]],'STOCK OES'!E:E),SUMIF('STOCK SEALING'!B:B,Table3[[#This Row],[Ich No]],'STOCK SEALING'!E:E)))</f>
        <v>0</v>
      </c>
      <c r="K39" s="236">
        <f>IF(Table3[[#This Row],[REST]]="","",SUMIF(TMMIN!T:T,Table3[[#This Row],[Ich No]],TMMIN!AE:AE))</f>
        <v>1</v>
      </c>
      <c r="L39" s="226">
        <v>0</v>
      </c>
      <c r="M39" s="226">
        <f>IFERROR(Table3[[#This Row],[REST]]-Table3[[#This Row],[Result Scan]],"")</f>
        <v>3</v>
      </c>
      <c r="N39" s="212" t="str">
        <f>IF(Table3[[#This Row],[PO TAM]]="","",IF(Table3[[#This Row],[Balance]]&gt;0,"Open","Close"))</f>
        <v>Open</v>
      </c>
      <c r="O39" s="246" t="str">
        <f ca="1">IF(R39=$S$1,Table3[[#This Row],[Status]],"")</f>
        <v/>
      </c>
      <c r="R39" s="169">
        <f ca="1">IF(Table3[[#This Row],[Delivery Date]]="","",$R$1-Table3[[#This Row],[Delivery Date]])</f>
        <v>19</v>
      </c>
      <c r="T39" t="str">
        <f>IFERROR(VLOOKUP(Table3[[#This Row],[Ich No]],'ICH NO'!K:M,3,0),"")</f>
        <v>ASSY</v>
      </c>
      <c r="U39">
        <f>IF(Table3[[#This Row],[REST]]&gt;Table3[[#This Row],[Stock]],Table3[[#This Row],[Stock]],Table3[[#This Row],[REST]])</f>
        <v>0</v>
      </c>
      <c r="AA39" t="str">
        <f ca="1">IF(Table3[[#This Row],[DDD]]="","",IF(Table3[[#This Row],[Stock]]&gt;=Table3[[#This Row],[REST]],Table3[[#This Row],[REST]],Table3[[#This Row],[Stock]]))</f>
        <v/>
      </c>
    </row>
    <row r="40" spans="1:27" x14ac:dyDescent="0.3">
      <c r="A40" s="173">
        <f>IF(Table3[[#This Row],[Customer Part No]]="","",(ROW()-1))</f>
        <v>39</v>
      </c>
      <c r="B40" s="212" t="str">
        <f>IF(TAM!T45="","",TAM!T45)</f>
        <v>AAP012-1000</v>
      </c>
      <c r="C40" s="42" t="str">
        <f>IF(TAM!Q45="","",TAM!Q45)</f>
        <v>811700K580</v>
      </c>
      <c r="D40" s="42" t="str">
        <f>IF(TAM!I45="","",TAM!I45)</f>
        <v>I0306270</v>
      </c>
      <c r="E40" s="42" t="str">
        <f>IF(TAM!H45="","",TAM!H45)</f>
        <v>19997861</v>
      </c>
      <c r="F40" s="213">
        <f>IF(TAM!L45="","",TAM!L45)</f>
        <v>45909</v>
      </c>
      <c r="G40" s="213">
        <f>IF(TAM!M45="","",TAM!M45)</f>
        <v>45911</v>
      </c>
      <c r="H40" s="220">
        <f>IF(TAM!AD45="","",TAM!AD45)</f>
        <v>7</v>
      </c>
      <c r="I40" s="223">
        <f>IF(Table3[[#This Row],[Open Qty]]="","",TAM!AE45)</f>
        <v>6</v>
      </c>
      <c r="J40" s="226">
        <f>IF(Table3[[#This Row],[Open Qty]]="","",SUM(SUMIF('STOCK OES'!B:B,Table3[[#This Row],[Ich No]],'STOCK OES'!E:E),SUMIF('STOCK SEALING'!B:B,Table3[[#This Row],[Ich No]],'STOCK SEALING'!E:E)))</f>
        <v>91</v>
      </c>
      <c r="K40" s="236">
        <f>IF(Table3[[#This Row],[REST]]="","",SUMIF(TMMIN!T:T,Table3[[#This Row],[Ich No]],TMMIN!AE:AE))</f>
        <v>0</v>
      </c>
      <c r="L40" s="226">
        <v>0</v>
      </c>
      <c r="M40" s="226">
        <f>IFERROR(Table3[[#This Row],[REST]]-Table3[[#This Row],[Result Scan]],"")</f>
        <v>6</v>
      </c>
      <c r="N40" s="212" t="str">
        <f>IF(Table3[[#This Row],[PO TAM]]="","",IF(Table3[[#This Row],[Balance]]&gt;0,"Open","Close"))</f>
        <v>Open</v>
      </c>
      <c r="O40" s="246" t="str">
        <f ca="1">IF(R40=$S$1,Table3[[#This Row],[Status]],"")</f>
        <v/>
      </c>
      <c r="R40" s="169">
        <f ca="1">IF(Table3[[#This Row],[Delivery Date]]="","",$R$1-Table3[[#This Row],[Delivery Date]])</f>
        <v>19</v>
      </c>
      <c r="T40" t="str">
        <f>IFERROR(VLOOKUP(Table3[[#This Row],[Ich No]],'ICH NO'!K:M,3,0),"")</f>
        <v>ASSY</v>
      </c>
      <c r="U40">
        <f>IF(Table3[[#This Row],[REST]]&gt;Table3[[#This Row],[Stock]],Table3[[#This Row],[Stock]],Table3[[#This Row],[REST]])</f>
        <v>6</v>
      </c>
      <c r="AA40" t="str">
        <f ca="1">IF(Table3[[#This Row],[DDD]]="","",IF(Table3[[#This Row],[Stock]]&gt;=Table3[[#This Row],[REST]],Table3[[#This Row],[REST]],Table3[[#This Row],[Stock]]))</f>
        <v/>
      </c>
    </row>
    <row r="41" spans="1:27" x14ac:dyDescent="0.3">
      <c r="A41" s="173">
        <f>IF(Table3[[#This Row],[Customer Part No]]="","",(ROW()-1))</f>
        <v>40</v>
      </c>
      <c r="B41" s="212" t="str">
        <f>IF(TAM!T46="","",TAM!T46)</f>
        <v>AAL032-1000</v>
      </c>
      <c r="C41" s="42" t="str">
        <f>IF(TAM!Q46="","",TAM!Q46)</f>
        <v>811700K520</v>
      </c>
      <c r="D41" s="42" t="str">
        <f>IF(TAM!I46="","",TAM!I46)</f>
        <v>I0306273</v>
      </c>
      <c r="E41" s="42" t="str">
        <f>IF(TAM!H46="","",TAM!H46)</f>
        <v>19997898</v>
      </c>
      <c r="F41" s="213">
        <f>IF(TAM!L46="","",TAM!L46)</f>
        <v>45909</v>
      </c>
      <c r="G41" s="213">
        <f>IF(TAM!M46="","",TAM!M46)</f>
        <v>45911</v>
      </c>
      <c r="H41" s="220">
        <f>IF(TAM!AD46="","",TAM!AD46)</f>
        <v>4</v>
      </c>
      <c r="I41" s="223">
        <f>IF(Table3[[#This Row],[Open Qty]]="","",TAM!AE46)</f>
        <v>4</v>
      </c>
      <c r="J41" s="226">
        <f>IF(Table3[[#This Row],[Open Qty]]="","",SUM(SUMIF('STOCK OES'!B:B,Table3[[#This Row],[Ich No]],'STOCK OES'!E:E),SUMIF('STOCK SEALING'!B:B,Table3[[#This Row],[Ich No]],'STOCK SEALING'!E:E)))</f>
        <v>0</v>
      </c>
      <c r="K41" s="236">
        <f>IF(Table3[[#This Row],[REST]]="","",SUMIF(TMMIN!T:T,Table3[[#This Row],[Ich No]],TMMIN!AE:AE))</f>
        <v>0</v>
      </c>
      <c r="L41" s="226">
        <v>0</v>
      </c>
      <c r="M41" s="226">
        <f>IFERROR(Table3[[#This Row],[REST]]-Table3[[#This Row],[Result Scan]],"")</f>
        <v>4</v>
      </c>
      <c r="N41" s="212" t="str">
        <f>IF(Table3[[#This Row],[PO TAM]]="","",IF(Table3[[#This Row],[Balance]]&gt;0,"Open","Close"))</f>
        <v>Open</v>
      </c>
      <c r="O41" s="246" t="str">
        <f ca="1">IF(R41=$S$1,Table3[[#This Row],[Status]],"")</f>
        <v/>
      </c>
      <c r="R41" s="169">
        <f ca="1">IF(Table3[[#This Row],[Delivery Date]]="","",$R$1-Table3[[#This Row],[Delivery Date]])</f>
        <v>19</v>
      </c>
      <c r="T41" t="str">
        <f>IFERROR(VLOOKUP(Table3[[#This Row],[Ich No]],'ICH NO'!K:M,3,0),"")</f>
        <v>ASSY</v>
      </c>
      <c r="U41">
        <f>IF(Table3[[#This Row],[REST]]&gt;Table3[[#This Row],[Stock]],Table3[[#This Row],[Stock]],Table3[[#This Row],[REST]])</f>
        <v>0</v>
      </c>
      <c r="AA41" t="str">
        <f ca="1">IF(Table3[[#This Row],[DDD]]="","",IF(Table3[[#This Row],[Stock]]&gt;=Table3[[#This Row],[REST]],Table3[[#This Row],[REST]],Table3[[#This Row],[Stock]]))</f>
        <v/>
      </c>
    </row>
    <row r="42" spans="1:27" x14ac:dyDescent="0.3">
      <c r="A42" s="173">
        <f>IF(Table3[[#This Row],[Customer Part No]]="","",(ROW()-1))</f>
        <v>41</v>
      </c>
      <c r="B42" s="212" t="str">
        <f>IF(TAM!T47="","",TAM!T47)</f>
        <v>AAP012-1000</v>
      </c>
      <c r="C42" s="42" t="str">
        <f>IF(TAM!Q47="","",TAM!Q47)</f>
        <v>811700K580</v>
      </c>
      <c r="D42" s="42" t="str">
        <f>IF(TAM!I47="","",TAM!I47)</f>
        <v>I0306273</v>
      </c>
      <c r="E42" s="42" t="str">
        <f>IF(TAM!H47="","",TAM!H47)</f>
        <v>19997899</v>
      </c>
      <c r="F42" s="213">
        <f>IF(TAM!L47="","",TAM!L47)</f>
        <v>45909</v>
      </c>
      <c r="G42" s="213">
        <f>IF(TAM!M47="","",TAM!M47)</f>
        <v>45911</v>
      </c>
      <c r="H42" s="220">
        <f>IF(TAM!AD47="","",TAM!AD47)</f>
        <v>15</v>
      </c>
      <c r="I42" s="223">
        <f>IF(Table3[[#This Row],[Open Qty]]="","",TAM!AE47)</f>
        <v>12</v>
      </c>
      <c r="J42" s="226">
        <f>IF(Table3[[#This Row],[Open Qty]]="","",SUM(SUMIF('STOCK OES'!B:B,Table3[[#This Row],[Ich No]],'STOCK OES'!E:E),SUMIF('STOCK SEALING'!B:B,Table3[[#This Row],[Ich No]],'STOCK SEALING'!E:E)))</f>
        <v>91</v>
      </c>
      <c r="K42" s="236">
        <f>IF(Table3[[#This Row],[REST]]="","",SUMIF(TMMIN!T:T,Table3[[#This Row],[Ich No]],TMMIN!AE:AE))</f>
        <v>0</v>
      </c>
      <c r="L42" s="226">
        <v>0</v>
      </c>
      <c r="M42" s="226">
        <f>IFERROR(Table3[[#This Row],[REST]]-Table3[[#This Row],[Result Scan]],"")</f>
        <v>12</v>
      </c>
      <c r="N42" s="212" t="str">
        <f>IF(Table3[[#This Row],[PO TAM]]="","",IF(Table3[[#This Row],[Balance]]&gt;0,"Open","Close"))</f>
        <v>Open</v>
      </c>
      <c r="O42" s="246" t="str">
        <f ca="1">IF(R42=$S$1,Table3[[#This Row],[Status]],"")</f>
        <v/>
      </c>
      <c r="R42" s="169">
        <f ca="1">IF(Table3[[#This Row],[Delivery Date]]="","",$R$1-Table3[[#This Row],[Delivery Date]])</f>
        <v>19</v>
      </c>
      <c r="T42" t="str">
        <f>IFERROR(VLOOKUP(Table3[[#This Row],[Ich No]],'ICH NO'!K:M,3,0),"")</f>
        <v>ASSY</v>
      </c>
      <c r="U42">
        <f>IF(Table3[[#This Row],[REST]]&gt;Table3[[#This Row],[Stock]],Table3[[#This Row],[Stock]],Table3[[#This Row],[REST]])</f>
        <v>12</v>
      </c>
      <c r="AA42" t="str">
        <f ca="1">IF(Table3[[#This Row],[DDD]]="","",IF(Table3[[#This Row],[Stock]]&gt;=Table3[[#This Row],[REST]],Table3[[#This Row],[REST]],Table3[[#This Row],[Stock]]))</f>
        <v/>
      </c>
    </row>
    <row r="43" spans="1:27" x14ac:dyDescent="0.3">
      <c r="A43" s="173">
        <f>IF(Table3[[#This Row],[Customer Part No]]="","",(ROW()-1))</f>
        <v>42</v>
      </c>
      <c r="B43" s="212" t="str">
        <f>IF(TAM!T48="","",TAM!T48)</f>
        <v>AAS061-1000T</v>
      </c>
      <c r="C43" s="42" t="str">
        <f>IF(TAM!Q48="","",TAM!Q48)</f>
        <v>81130BZ620</v>
      </c>
      <c r="D43" s="42" t="str">
        <f>IF(TAM!I48="","",TAM!I48)</f>
        <v>I0606431</v>
      </c>
      <c r="E43" s="42" t="str">
        <f>IF(TAM!H48="","",TAM!H48)</f>
        <v>19997942</v>
      </c>
      <c r="F43" s="213">
        <f>IF(TAM!L48="","",TAM!L48)</f>
        <v>45909</v>
      </c>
      <c r="G43" s="213">
        <f>IF(TAM!M48="","",TAM!M48)</f>
        <v>45911</v>
      </c>
      <c r="H43" s="220">
        <f>IF(TAM!AD48="","",TAM!AD48)</f>
        <v>8</v>
      </c>
      <c r="I43" s="223">
        <f>IF(Table3[[#This Row],[Open Qty]]="","",TAM!AE48)</f>
        <v>8</v>
      </c>
      <c r="J43" s="226">
        <f>IF(Table3[[#This Row],[Open Qty]]="","",SUM(SUMIF('STOCK OES'!B:B,Table3[[#This Row],[Ich No]],'STOCK OES'!E:E),SUMIF('STOCK SEALING'!B:B,Table3[[#This Row],[Ich No]],'STOCK SEALING'!E:E)))</f>
        <v>1</v>
      </c>
      <c r="K43" s="236">
        <f>IF(Table3[[#This Row],[REST]]="","",SUMIF(TMMIN!T:T,Table3[[#This Row],[Ich No]],TMMIN!AE:AE))</f>
        <v>2</v>
      </c>
      <c r="L43" s="226">
        <v>0</v>
      </c>
      <c r="M43" s="226">
        <f>IFERROR(Table3[[#This Row],[REST]]-Table3[[#This Row],[Result Scan]],"")</f>
        <v>8</v>
      </c>
      <c r="N43" s="212" t="str">
        <f>IF(Table3[[#This Row],[PO TAM]]="","",IF(Table3[[#This Row],[Balance]]&gt;0,"Open","Close"))</f>
        <v>Open</v>
      </c>
      <c r="O43" s="246" t="str">
        <f ca="1">IF(R43=$S$1,Table3[[#This Row],[Status]],"")</f>
        <v/>
      </c>
      <c r="R43" s="169">
        <f ca="1">IF(Table3[[#This Row],[Delivery Date]]="","",$R$1-Table3[[#This Row],[Delivery Date]])</f>
        <v>19</v>
      </c>
      <c r="T43" t="str">
        <f>IFERROR(VLOOKUP(Table3[[#This Row],[Ich No]],'ICH NO'!K:M,3,0),"")</f>
        <v>ASSY</v>
      </c>
      <c r="U43">
        <f>IF(Table3[[#This Row],[REST]]&gt;Table3[[#This Row],[Stock]],Table3[[#This Row],[Stock]],Table3[[#This Row],[REST]])</f>
        <v>1</v>
      </c>
      <c r="AA43" t="str">
        <f ca="1">IF(Table3[[#This Row],[DDD]]="","",IF(Table3[[#This Row],[Stock]]&gt;=Table3[[#This Row],[REST]],Table3[[#This Row],[REST]],Table3[[#This Row],[Stock]]))</f>
        <v/>
      </c>
    </row>
    <row r="44" spans="1:27" x14ac:dyDescent="0.3">
      <c r="A44" s="173">
        <f>IF(Table3[[#This Row],[Customer Part No]]="","",(ROW()-1))</f>
        <v>43</v>
      </c>
      <c r="B44" s="212" t="str">
        <f>IF(TAM!T49="","",TAM!T49)</f>
        <v>AAS062-1000T</v>
      </c>
      <c r="C44" s="42" t="str">
        <f>IF(TAM!Q49="","",TAM!Q49)</f>
        <v>81170BZ620</v>
      </c>
      <c r="D44" s="42" t="str">
        <f>IF(TAM!I49="","",TAM!I49)</f>
        <v>I0606431</v>
      </c>
      <c r="E44" s="42" t="str">
        <f>IF(TAM!H49="","",TAM!H49)</f>
        <v>19997945</v>
      </c>
      <c r="F44" s="213">
        <f>IF(TAM!L49="","",TAM!L49)</f>
        <v>45909</v>
      </c>
      <c r="G44" s="213">
        <f>IF(TAM!M49="","",TAM!M49)</f>
        <v>45911</v>
      </c>
      <c r="H44" s="220">
        <f>IF(TAM!AD49="","",TAM!AD49)</f>
        <v>8</v>
      </c>
      <c r="I44" s="223">
        <f>IF(Table3[[#This Row],[Open Qty]]="","",TAM!AE49)</f>
        <v>6</v>
      </c>
      <c r="J44" s="226">
        <f>IF(Table3[[#This Row],[Open Qty]]="","",SUM(SUMIF('STOCK OES'!B:B,Table3[[#This Row],[Ich No]],'STOCK OES'!E:E),SUMIF('STOCK SEALING'!B:B,Table3[[#This Row],[Ich No]],'STOCK SEALING'!E:E)))</f>
        <v>0</v>
      </c>
      <c r="K44" s="236">
        <f>IF(Table3[[#This Row],[REST]]="","",SUMIF(TMMIN!T:T,Table3[[#This Row],[Ich No]],TMMIN!AE:AE))</f>
        <v>0</v>
      </c>
      <c r="L44" s="226">
        <v>0</v>
      </c>
      <c r="M44" s="226">
        <f>IFERROR(Table3[[#This Row],[REST]]-Table3[[#This Row],[Result Scan]],"")</f>
        <v>6</v>
      </c>
      <c r="N44" s="212" t="str">
        <f>IF(Table3[[#This Row],[PO TAM]]="","",IF(Table3[[#This Row],[Balance]]&gt;0,"Open","Close"))</f>
        <v>Open</v>
      </c>
      <c r="O44" s="246" t="str">
        <f ca="1">IF(R44=$S$1,Table3[[#This Row],[Status]],"")</f>
        <v/>
      </c>
      <c r="R44" s="169">
        <f ca="1">IF(Table3[[#This Row],[Delivery Date]]="","",$R$1-Table3[[#This Row],[Delivery Date]])</f>
        <v>19</v>
      </c>
      <c r="T44" t="str">
        <f>IFERROR(VLOOKUP(Table3[[#This Row],[Ich No]],'ICH NO'!K:M,3,0),"")</f>
        <v>ASSY</v>
      </c>
      <c r="U44">
        <f>IF(Table3[[#This Row],[REST]]&gt;Table3[[#This Row],[Stock]],Table3[[#This Row],[Stock]],Table3[[#This Row],[REST]])</f>
        <v>0</v>
      </c>
      <c r="AA44" t="str">
        <f ca="1">IF(Table3[[#This Row],[DDD]]="","",IF(Table3[[#This Row],[Stock]]&gt;=Table3[[#This Row],[REST]],Table3[[#This Row],[REST]],Table3[[#This Row],[Stock]]))</f>
        <v/>
      </c>
    </row>
    <row r="45" spans="1:27" x14ac:dyDescent="0.3">
      <c r="A45" s="173">
        <f>IF(Table3[[#This Row],[Customer Part No]]="","",(ROW()-1))</f>
        <v>44</v>
      </c>
      <c r="B45" s="212" t="str">
        <f>IF(TAM!T50="","",TAM!T50)</f>
        <v>AAS062-1000T</v>
      </c>
      <c r="C45" s="42" t="str">
        <f>IF(TAM!Q50="","",TAM!Q50)</f>
        <v>81170BZ620</v>
      </c>
      <c r="D45" s="42" t="str">
        <f>IF(TAM!I50="","",TAM!I50)</f>
        <v>Q4IC55IB</v>
      </c>
      <c r="E45" s="42" t="str">
        <f>IF(TAM!H50="","",TAM!H50)</f>
        <v>19995081</v>
      </c>
      <c r="F45" s="213">
        <f>IF(TAM!L50="","",TAM!L50)</f>
        <v>45908</v>
      </c>
      <c r="G45" s="213">
        <f>IF(TAM!M50="","",TAM!M50)</f>
        <v>45911</v>
      </c>
      <c r="H45" s="220">
        <f>IF(TAM!AD50="","",TAM!AD50)</f>
        <v>10</v>
      </c>
      <c r="I45" s="223">
        <f>IF(Table3[[#This Row],[Open Qty]]="","",TAM!AE50)</f>
        <v>10</v>
      </c>
      <c r="J45" s="226">
        <f>IF(Table3[[#This Row],[Open Qty]]="","",SUM(SUMIF('STOCK OES'!B:B,Table3[[#This Row],[Ich No]],'STOCK OES'!E:E),SUMIF('STOCK SEALING'!B:B,Table3[[#This Row],[Ich No]],'STOCK SEALING'!E:E)))</f>
        <v>0</v>
      </c>
      <c r="K45" s="236">
        <f>IF(Table3[[#This Row],[REST]]="","",SUMIF(TMMIN!T:T,Table3[[#This Row],[Ich No]],TMMIN!AE:AE))</f>
        <v>0</v>
      </c>
      <c r="L45" s="226">
        <v>0</v>
      </c>
      <c r="M45" s="226">
        <f>IFERROR(Table3[[#This Row],[REST]]-Table3[[#This Row],[Result Scan]],"")</f>
        <v>10</v>
      </c>
      <c r="N45" s="212" t="str">
        <f>IF(Table3[[#This Row],[PO TAM]]="","",IF(Table3[[#This Row],[Balance]]&gt;0,"Open","Close"))</f>
        <v>Open</v>
      </c>
      <c r="O45" s="246" t="str">
        <f ca="1">IF(R45=$S$1,Table3[[#This Row],[Status]],"")</f>
        <v/>
      </c>
      <c r="R45" s="169">
        <f ca="1">IF(Table3[[#This Row],[Delivery Date]]="","",$R$1-Table3[[#This Row],[Delivery Date]])</f>
        <v>19</v>
      </c>
      <c r="T45" t="str">
        <f>IFERROR(VLOOKUP(Table3[[#This Row],[Ich No]],'ICH NO'!K:M,3,0),"")</f>
        <v>ASSY</v>
      </c>
      <c r="U45">
        <f>IF(Table3[[#This Row],[REST]]&gt;Table3[[#This Row],[Stock]],Table3[[#This Row],[Stock]],Table3[[#This Row],[REST]])</f>
        <v>0</v>
      </c>
      <c r="AA45" t="str">
        <f ca="1">IF(Table3[[#This Row],[DDD]]="","",IF(Table3[[#This Row],[Stock]]&gt;=Table3[[#This Row],[REST]],Table3[[#This Row],[REST]],Table3[[#This Row],[Stock]]))</f>
        <v/>
      </c>
    </row>
    <row r="46" spans="1:27" x14ac:dyDescent="0.3">
      <c r="A46" s="173">
        <f>IF(Table3[[#This Row],[Customer Part No]]="","",(ROW()-1))</f>
        <v>45</v>
      </c>
      <c r="B46" s="212" t="str">
        <f>IF(TAM!T51="","",TAM!T51)</f>
        <v>AAN192-0001T</v>
      </c>
      <c r="C46" s="42" t="str">
        <f>IF(TAM!Q51="","",TAM!Q51)</f>
        <v>811500K591</v>
      </c>
      <c r="D46" s="42" t="str">
        <f>IF(TAM!I51="","",TAM!I51)</f>
        <v>I0306271</v>
      </c>
      <c r="E46" s="42" t="str">
        <f>IF(TAM!H51="","",TAM!H51)</f>
        <v>19997884</v>
      </c>
      <c r="F46" s="213">
        <f>IF(TAM!L51="","",TAM!L51)</f>
        <v>45909</v>
      </c>
      <c r="G46" s="213">
        <f>IF(TAM!M51="","",TAM!M51)</f>
        <v>45912</v>
      </c>
      <c r="H46" s="220">
        <f>IF(TAM!AD51="","",TAM!AD51)</f>
        <v>1</v>
      </c>
      <c r="I46" s="223">
        <f>IF(Table3[[#This Row],[Open Qty]]="","",TAM!AE51)</f>
        <v>1</v>
      </c>
      <c r="J46" s="226">
        <f>IF(Table3[[#This Row],[Open Qty]]="","",SUM(SUMIF('STOCK OES'!B:B,Table3[[#This Row],[Ich No]],'STOCK OES'!E:E),SUMIF('STOCK SEALING'!B:B,Table3[[#This Row],[Ich No]],'STOCK SEALING'!E:E)))</f>
        <v>0</v>
      </c>
      <c r="K46" s="236">
        <f>IF(Table3[[#This Row],[REST]]="","",SUMIF(TMMIN!T:T,Table3[[#This Row],[Ich No]],TMMIN!AE:AE))</f>
        <v>0</v>
      </c>
      <c r="L46" s="226">
        <v>0</v>
      </c>
      <c r="M46" s="226">
        <f>IFERROR(Table3[[#This Row],[REST]]-Table3[[#This Row],[Result Scan]],"")</f>
        <v>1</v>
      </c>
      <c r="N46" s="212" t="str">
        <f>IF(Table3[[#This Row],[PO TAM]]="","",IF(Table3[[#This Row],[Balance]]&gt;0,"Open","Close"))</f>
        <v>Open</v>
      </c>
      <c r="O46" s="246" t="str">
        <f ca="1">IF(R46=$S$1,Table3[[#This Row],[Status]],"")</f>
        <v/>
      </c>
      <c r="R46" s="169">
        <f ca="1">IF(Table3[[#This Row],[Delivery Date]]="","",$R$1-Table3[[#This Row],[Delivery Date]])</f>
        <v>18</v>
      </c>
      <c r="T46" t="str">
        <f>IFERROR(VLOOKUP(Table3[[#This Row],[Ich No]],'ICH NO'!K:M,3,0),"")</f>
        <v>ASSY</v>
      </c>
      <c r="U46">
        <f>IF(Table3[[#This Row],[REST]]&gt;Table3[[#This Row],[Stock]],Table3[[#This Row],[Stock]],Table3[[#This Row],[REST]])</f>
        <v>0</v>
      </c>
      <c r="AA46" t="str">
        <f ca="1">IF(Table3[[#This Row],[DDD]]="","",IF(Table3[[#This Row],[Stock]]&gt;=Table3[[#This Row],[REST]],Table3[[#This Row],[REST]],Table3[[#This Row],[Stock]]))</f>
        <v/>
      </c>
    </row>
    <row r="47" spans="1:27" x14ac:dyDescent="0.3">
      <c r="A47" s="173">
        <f>IF(Table3[[#This Row],[Customer Part No]]="","",(ROW()-1))</f>
        <v>46</v>
      </c>
      <c r="B47" s="212" t="str">
        <f>IF(TAM!T52="","",TAM!T52)</f>
        <v>AAN192-1001</v>
      </c>
      <c r="C47" s="42" t="str">
        <f>IF(TAM!Q52="","",TAM!Q52)</f>
        <v>811700K591</v>
      </c>
      <c r="D47" s="42" t="str">
        <f>IF(TAM!I52="","",TAM!I52)</f>
        <v>I0306271</v>
      </c>
      <c r="E47" s="42" t="str">
        <f>IF(TAM!H52="","",TAM!H52)</f>
        <v>19997886</v>
      </c>
      <c r="F47" s="213">
        <f>IF(TAM!L52="","",TAM!L52)</f>
        <v>45909</v>
      </c>
      <c r="G47" s="213">
        <f>IF(TAM!M52="","",TAM!M52)</f>
        <v>45912</v>
      </c>
      <c r="H47" s="220">
        <f>IF(TAM!AD52="","",TAM!AD52)</f>
        <v>4</v>
      </c>
      <c r="I47" s="223">
        <f>IF(Table3[[#This Row],[Open Qty]]="","",TAM!AE52)</f>
        <v>3</v>
      </c>
      <c r="J47" s="226">
        <f>IF(Table3[[#This Row],[Open Qty]]="","",SUM(SUMIF('STOCK OES'!B:B,Table3[[#This Row],[Ich No]],'STOCK OES'!E:E),SUMIF('STOCK SEALING'!B:B,Table3[[#This Row],[Ich No]],'STOCK SEALING'!E:E)))</f>
        <v>0</v>
      </c>
      <c r="K47" s="236">
        <f>IF(Table3[[#This Row],[REST]]="","",SUMIF(TMMIN!T:T,Table3[[#This Row],[Ich No]],TMMIN!AE:AE))</f>
        <v>0</v>
      </c>
      <c r="L47" s="226">
        <v>0</v>
      </c>
      <c r="M47" s="226">
        <f>IFERROR(Table3[[#This Row],[REST]]-Table3[[#This Row],[Result Scan]],"")</f>
        <v>3</v>
      </c>
      <c r="N47" s="212" t="str">
        <f>IF(Table3[[#This Row],[PO TAM]]="","",IF(Table3[[#This Row],[Balance]]&gt;0,"Open","Close"))</f>
        <v>Open</v>
      </c>
      <c r="O47" s="246" t="str">
        <f ca="1">IF(R47=$S$1,Table3[[#This Row],[Status]],"")</f>
        <v/>
      </c>
      <c r="R47" s="169">
        <f ca="1">IF(Table3[[#This Row],[Delivery Date]]="","",$R$1-Table3[[#This Row],[Delivery Date]])</f>
        <v>18</v>
      </c>
      <c r="T47" t="str">
        <f>IFERROR(VLOOKUP(Table3[[#This Row],[Ich No]],'ICH NO'!K:M,3,0),"")</f>
        <v>ASSY</v>
      </c>
      <c r="U47">
        <f>IF(Table3[[#This Row],[REST]]&gt;Table3[[#This Row],[Stock]],Table3[[#This Row],[Stock]],Table3[[#This Row],[REST]])</f>
        <v>0</v>
      </c>
      <c r="AA47" t="str">
        <f ca="1">IF(Table3[[#This Row],[DDD]]="","",IF(Table3[[#This Row],[Stock]]&gt;=Table3[[#This Row],[REST]],Table3[[#This Row],[REST]],Table3[[#This Row],[Stock]]))</f>
        <v/>
      </c>
    </row>
    <row r="48" spans="1:27" x14ac:dyDescent="0.3">
      <c r="A48" s="173">
        <f>IF(Table3[[#This Row],[Customer Part No]]="","",(ROW()-1))</f>
        <v>47</v>
      </c>
      <c r="B48" s="212" t="str">
        <f>IF(TAM!T53="","",TAM!T53)</f>
        <v>AAP062-1001</v>
      </c>
      <c r="C48" s="42" t="str">
        <f>IF(TAM!Q53="","",TAM!Q53)</f>
        <v>811700KC31</v>
      </c>
      <c r="D48" s="42" t="str">
        <f>IF(TAM!I53="","",TAM!I53)</f>
        <v>I0404645</v>
      </c>
      <c r="E48" s="42" t="str">
        <f>IF(TAM!H53="","",TAM!H53)</f>
        <v>19997906</v>
      </c>
      <c r="F48" s="213">
        <f>IF(TAM!L53="","",TAM!L53)</f>
        <v>45909</v>
      </c>
      <c r="G48" s="213">
        <f>IF(TAM!M53="","",TAM!M53)</f>
        <v>45912</v>
      </c>
      <c r="H48" s="220">
        <f>IF(TAM!AD53="","",TAM!AD53)</f>
        <v>2</v>
      </c>
      <c r="I48" s="223">
        <f>IF(Table3[[#This Row],[Open Qty]]="","",TAM!AE53)</f>
        <v>2</v>
      </c>
      <c r="J48" s="226">
        <f>IF(Table3[[#This Row],[Open Qty]]="","",SUM(SUMIF('STOCK OES'!B:B,Table3[[#This Row],[Ich No]],'STOCK OES'!E:E),SUMIF('STOCK SEALING'!B:B,Table3[[#This Row],[Ich No]],'STOCK SEALING'!E:E)))</f>
        <v>0</v>
      </c>
      <c r="K48" s="236">
        <f>IF(Table3[[#This Row],[REST]]="","",SUMIF(TMMIN!T:T,Table3[[#This Row],[Ich No]],TMMIN!AE:AE))</f>
        <v>1</v>
      </c>
      <c r="L48" s="226">
        <v>0</v>
      </c>
      <c r="M48" s="226">
        <f>IFERROR(Table3[[#This Row],[REST]]-Table3[[#This Row],[Result Scan]],"")</f>
        <v>2</v>
      </c>
      <c r="N48" s="212" t="str">
        <f>IF(Table3[[#This Row],[PO TAM]]="","",IF(Table3[[#This Row],[Balance]]&gt;0,"Open","Close"))</f>
        <v>Open</v>
      </c>
      <c r="O48" s="246" t="str">
        <f ca="1">IF(R48=$S$1,Table3[[#This Row],[Status]],"")</f>
        <v/>
      </c>
      <c r="R48" s="169">
        <f ca="1">IF(Table3[[#This Row],[Delivery Date]]="","",$R$1-Table3[[#This Row],[Delivery Date]])</f>
        <v>18</v>
      </c>
      <c r="T48" t="str">
        <f>IFERROR(VLOOKUP(Table3[[#This Row],[Ich No]],'ICH NO'!K:M,3,0),"")</f>
        <v>ASSY</v>
      </c>
      <c r="U48">
        <f>IF(Table3[[#This Row],[REST]]&gt;Table3[[#This Row],[Stock]],Table3[[#This Row],[Stock]],Table3[[#This Row],[REST]])</f>
        <v>0</v>
      </c>
      <c r="AA48" t="str">
        <f ca="1">IF(Table3[[#This Row],[DDD]]="","",IF(Table3[[#This Row],[Stock]]&gt;=Table3[[#This Row],[REST]],Table3[[#This Row],[REST]],Table3[[#This Row],[Stock]]))</f>
        <v/>
      </c>
    </row>
    <row r="49" spans="1:27" x14ac:dyDescent="0.3">
      <c r="A49" s="173">
        <f>IF(Table3[[#This Row],[Customer Part No]]="","",(ROW()-1))</f>
        <v>48</v>
      </c>
      <c r="B49" s="212" t="str">
        <f>IF(TAM!T54="","",TAM!T54)</f>
        <v>AAP011-0000T</v>
      </c>
      <c r="C49" s="42" t="str">
        <f>IF(TAM!Q54="","",TAM!Q54)</f>
        <v>811100K580</v>
      </c>
      <c r="D49" s="42" t="str">
        <f>IF(TAM!I54="","",TAM!I54)</f>
        <v>I0306274</v>
      </c>
      <c r="E49" s="42" t="str">
        <f>IF(TAM!H54="","",TAM!H54)</f>
        <v>20001971</v>
      </c>
      <c r="F49" s="213">
        <f>IF(TAM!L54="","",TAM!L54)</f>
        <v>45910</v>
      </c>
      <c r="G49" s="213">
        <f>IF(TAM!M54="","",TAM!M54)</f>
        <v>45912</v>
      </c>
      <c r="H49" s="220">
        <f>IF(TAM!AD54="","",TAM!AD54)</f>
        <v>4</v>
      </c>
      <c r="I49" s="223">
        <f>IF(Table3[[#This Row],[Open Qty]]="","",TAM!AE54)</f>
        <v>4</v>
      </c>
      <c r="J49" s="226">
        <f>IF(Table3[[#This Row],[Open Qty]]="","",SUM(SUMIF('STOCK OES'!B:B,Table3[[#This Row],[Ich No]],'STOCK OES'!E:E),SUMIF('STOCK SEALING'!B:B,Table3[[#This Row],[Ich No]],'STOCK SEALING'!E:E)))</f>
        <v>118</v>
      </c>
      <c r="K49" s="236">
        <f>IF(Table3[[#This Row],[REST]]="","",SUMIF(TMMIN!T:T,Table3[[#This Row],[Ich No]],TMMIN!AE:AE))</f>
        <v>0</v>
      </c>
      <c r="L49" s="226">
        <v>0</v>
      </c>
      <c r="M49" s="226">
        <f>IFERROR(Table3[[#This Row],[REST]]-Table3[[#This Row],[Result Scan]],"")</f>
        <v>4</v>
      </c>
      <c r="N49" s="212" t="str">
        <f>IF(Table3[[#This Row],[PO TAM]]="","",IF(Table3[[#This Row],[Balance]]&gt;0,"Open","Close"))</f>
        <v>Open</v>
      </c>
      <c r="O49" s="246" t="str">
        <f ca="1">IF(R49=$S$1,Table3[[#This Row],[Status]],"")</f>
        <v/>
      </c>
      <c r="R49" s="169">
        <f ca="1">IF(Table3[[#This Row],[Delivery Date]]="","",$R$1-Table3[[#This Row],[Delivery Date]])</f>
        <v>18</v>
      </c>
      <c r="T49" t="str">
        <f>IFERROR(VLOOKUP(Table3[[#This Row],[Ich No]],'ICH NO'!K:M,3,0),"")</f>
        <v>ASSY</v>
      </c>
      <c r="U49">
        <f>IF(Table3[[#This Row],[REST]]&gt;Table3[[#This Row],[Stock]],Table3[[#This Row],[Stock]],Table3[[#This Row],[REST]])</f>
        <v>4</v>
      </c>
      <c r="AA49" t="str">
        <f ca="1">IF(Table3[[#This Row],[DDD]]="","",IF(Table3[[#This Row],[Stock]]&gt;=Table3[[#This Row],[REST]],Table3[[#This Row],[REST]],Table3[[#This Row],[Stock]]))</f>
        <v/>
      </c>
    </row>
    <row r="50" spans="1:27" x14ac:dyDescent="0.3">
      <c r="A50" s="173">
        <f>IF(Table3[[#This Row],[Customer Part No]]="","",(ROW()-1))</f>
        <v>49</v>
      </c>
      <c r="B50" s="212" t="str">
        <f>IF(TAM!T55="","",TAM!T55)</f>
        <v>AAP011-1000</v>
      </c>
      <c r="C50" s="42" t="str">
        <f>IF(TAM!Q55="","",TAM!Q55)</f>
        <v>811300K580</v>
      </c>
      <c r="D50" s="42" t="str">
        <f>IF(TAM!I55="","",TAM!I55)</f>
        <v>I0306274</v>
      </c>
      <c r="E50" s="42" t="str">
        <f>IF(TAM!H55="","",TAM!H55)</f>
        <v>20001973</v>
      </c>
      <c r="F50" s="213">
        <f>IF(TAM!L55="","",TAM!L55)</f>
        <v>45910</v>
      </c>
      <c r="G50" s="213">
        <f>IF(TAM!M55="","",TAM!M55)</f>
        <v>45912</v>
      </c>
      <c r="H50" s="220">
        <f>IF(TAM!AD55="","",TAM!AD55)</f>
        <v>12</v>
      </c>
      <c r="I50" s="223">
        <f>IF(Table3[[#This Row],[Open Qty]]="","",TAM!AE55)</f>
        <v>1</v>
      </c>
      <c r="J50" s="226">
        <f>IF(Table3[[#This Row],[Open Qty]]="","",SUM(SUMIF('STOCK OES'!B:B,Table3[[#This Row],[Ich No]],'STOCK OES'!E:E),SUMIF('STOCK SEALING'!B:B,Table3[[#This Row],[Ich No]],'STOCK SEALING'!E:E)))</f>
        <v>29</v>
      </c>
      <c r="K50" s="236">
        <f>IF(Table3[[#This Row],[REST]]="","",SUMIF(TMMIN!T:T,Table3[[#This Row],[Ich No]],TMMIN!AE:AE))</f>
        <v>0</v>
      </c>
      <c r="L50" s="226">
        <v>1</v>
      </c>
      <c r="M50" s="226">
        <f>IFERROR(Table3[[#This Row],[REST]]-Table3[[#This Row],[Result Scan]],"")</f>
        <v>0</v>
      </c>
      <c r="N50" s="212" t="str">
        <f>IF(Table3[[#This Row],[PO TAM]]="","",IF(Table3[[#This Row],[Balance]]&gt;0,"Open","Close"))</f>
        <v>Close</v>
      </c>
      <c r="O50" s="246" t="str">
        <f ca="1">IF(R50=$S$1,Table3[[#This Row],[Status]],"")</f>
        <v/>
      </c>
      <c r="R50" s="169">
        <f ca="1">IF(Table3[[#This Row],[Delivery Date]]="","",$R$1-Table3[[#This Row],[Delivery Date]])</f>
        <v>18</v>
      </c>
      <c r="T50" t="str">
        <f>IFERROR(VLOOKUP(Table3[[#This Row],[Ich No]],'ICH NO'!K:M,3,0),"")</f>
        <v>ASSY</v>
      </c>
      <c r="U50">
        <f>IF(Table3[[#This Row],[REST]]&gt;Table3[[#This Row],[Stock]],Table3[[#This Row],[Stock]],Table3[[#This Row],[REST]])</f>
        <v>1</v>
      </c>
      <c r="AA50" t="str">
        <f ca="1">IF(Table3[[#This Row],[DDD]]="","",IF(Table3[[#This Row],[Stock]]&gt;=Table3[[#This Row],[REST]],Table3[[#This Row],[REST]],Table3[[#This Row],[Stock]]))</f>
        <v/>
      </c>
    </row>
    <row r="51" spans="1:27" x14ac:dyDescent="0.3">
      <c r="A51" s="173">
        <f>IF(Table3[[#This Row],[Customer Part No]]="","",(ROW()-1))</f>
        <v>50</v>
      </c>
      <c r="B51" s="212" t="str">
        <f>IF(TAM!T56="","",TAM!T56)</f>
        <v>AAP012-1000</v>
      </c>
      <c r="C51" s="42" t="str">
        <f>IF(TAM!Q56="","",TAM!Q56)</f>
        <v>811700K580</v>
      </c>
      <c r="D51" s="42" t="str">
        <f>IF(TAM!I56="","",TAM!I56)</f>
        <v>I0306274</v>
      </c>
      <c r="E51" s="42" t="str">
        <f>IF(TAM!H56="","",TAM!H56)</f>
        <v>20001976</v>
      </c>
      <c r="F51" s="213">
        <f>IF(TAM!L56="","",TAM!L56)</f>
        <v>45910</v>
      </c>
      <c r="G51" s="213">
        <f>IF(TAM!M56="","",TAM!M56)</f>
        <v>45912</v>
      </c>
      <c r="H51" s="220">
        <f>IF(TAM!AD56="","",TAM!AD56)</f>
        <v>11</v>
      </c>
      <c r="I51" s="223">
        <f>IF(Table3[[#This Row],[Open Qty]]="","",TAM!AE56)</f>
        <v>2</v>
      </c>
      <c r="J51" s="226">
        <f>IF(Table3[[#This Row],[Open Qty]]="","",SUM(SUMIF('STOCK OES'!B:B,Table3[[#This Row],[Ich No]],'STOCK OES'!E:E),SUMIF('STOCK SEALING'!B:B,Table3[[#This Row],[Ich No]],'STOCK SEALING'!E:E)))</f>
        <v>91</v>
      </c>
      <c r="K51" s="236">
        <f>IF(Table3[[#This Row],[REST]]="","",SUMIF(TMMIN!T:T,Table3[[#This Row],[Ich No]],TMMIN!AE:AE))</f>
        <v>0</v>
      </c>
      <c r="L51" s="226">
        <v>0</v>
      </c>
      <c r="M51" s="226">
        <f>IFERROR(Table3[[#This Row],[REST]]-Table3[[#This Row],[Result Scan]],"")</f>
        <v>2</v>
      </c>
      <c r="N51" s="212" t="str">
        <f>IF(Table3[[#This Row],[PO TAM]]="","",IF(Table3[[#This Row],[Balance]]&gt;0,"Open","Close"))</f>
        <v>Open</v>
      </c>
      <c r="O51" s="246" t="str">
        <f ca="1">IF(R51=$S$1,Table3[[#This Row],[Status]],"")</f>
        <v/>
      </c>
      <c r="R51" s="169">
        <f ca="1">IF(Table3[[#This Row],[Delivery Date]]="","",$R$1-Table3[[#This Row],[Delivery Date]])</f>
        <v>18</v>
      </c>
      <c r="T51" t="str">
        <f>IFERROR(VLOOKUP(Table3[[#This Row],[Ich No]],'ICH NO'!K:M,3,0),"")</f>
        <v>ASSY</v>
      </c>
      <c r="U51">
        <f>IF(Table3[[#This Row],[REST]]&gt;Table3[[#This Row],[Stock]],Table3[[#This Row],[Stock]],Table3[[#This Row],[REST]])</f>
        <v>2</v>
      </c>
      <c r="AA51" t="str">
        <f ca="1">IF(Table3[[#This Row],[DDD]]="","",IF(Table3[[#This Row],[Stock]]&gt;=Table3[[#This Row],[REST]],Table3[[#This Row],[REST]],Table3[[#This Row],[Stock]]))</f>
        <v/>
      </c>
    </row>
    <row r="52" spans="1:27" x14ac:dyDescent="0.3">
      <c r="A52" s="173">
        <f>IF(Table3[[#This Row],[Customer Part No]]="","",(ROW()-1))</f>
        <v>51</v>
      </c>
      <c r="B52" s="212" t="str">
        <f>IF(TAM!T57="","",TAM!T57)</f>
        <v>AAP012-1000</v>
      </c>
      <c r="C52" s="42" t="str">
        <f>IF(TAM!Q57="","",TAM!Q57)</f>
        <v>811700K580</v>
      </c>
      <c r="D52" s="42" t="str">
        <f>IF(TAM!I57="","",TAM!I57)</f>
        <v>I0306275</v>
      </c>
      <c r="E52" s="42" t="str">
        <f>IF(TAM!H57="","",TAM!H57)</f>
        <v>20001988</v>
      </c>
      <c r="F52" s="213">
        <f>IF(TAM!L57="","",TAM!L57)</f>
        <v>45910</v>
      </c>
      <c r="G52" s="213">
        <f>IF(TAM!M57="","",TAM!M57)</f>
        <v>45912</v>
      </c>
      <c r="H52" s="220">
        <f>IF(TAM!AD57="","",TAM!AD57)</f>
        <v>25</v>
      </c>
      <c r="I52" s="223">
        <f>IF(Table3[[#This Row],[Open Qty]]="","",TAM!AE57)</f>
        <v>13</v>
      </c>
      <c r="J52" s="226">
        <f>IF(Table3[[#This Row],[Open Qty]]="","",SUM(SUMIF('STOCK OES'!B:B,Table3[[#This Row],[Ich No]],'STOCK OES'!E:E),SUMIF('STOCK SEALING'!B:B,Table3[[#This Row],[Ich No]],'STOCK SEALING'!E:E)))</f>
        <v>91</v>
      </c>
      <c r="K52" s="236">
        <f>IF(Table3[[#This Row],[REST]]="","",SUMIF(TMMIN!T:T,Table3[[#This Row],[Ich No]],TMMIN!AE:AE))</f>
        <v>0</v>
      </c>
      <c r="L52" s="226">
        <v>0</v>
      </c>
      <c r="M52" s="226">
        <f>IFERROR(Table3[[#This Row],[REST]]-Table3[[#This Row],[Result Scan]],"")</f>
        <v>13</v>
      </c>
      <c r="N52" s="212" t="str">
        <f>IF(Table3[[#This Row],[PO TAM]]="","",IF(Table3[[#This Row],[Balance]]&gt;0,"Open","Close"))</f>
        <v>Open</v>
      </c>
      <c r="O52" s="246" t="str">
        <f ca="1">IF(R52=$S$1,Table3[[#This Row],[Status]],"")</f>
        <v/>
      </c>
      <c r="R52" s="169">
        <f ca="1">IF(Table3[[#This Row],[Delivery Date]]="","",$R$1-Table3[[#This Row],[Delivery Date]])</f>
        <v>18</v>
      </c>
      <c r="T52" t="str">
        <f>IFERROR(VLOOKUP(Table3[[#This Row],[Ich No]],'ICH NO'!K:M,3,0),"")</f>
        <v>ASSY</v>
      </c>
      <c r="U52">
        <f>IF(Table3[[#This Row],[REST]]&gt;Table3[[#This Row],[Stock]],Table3[[#This Row],[Stock]],Table3[[#This Row],[REST]])</f>
        <v>13</v>
      </c>
      <c r="AA52" t="str">
        <f ca="1">IF(Table3[[#This Row],[DDD]]="","",IF(Table3[[#This Row],[Stock]]&gt;=Table3[[#This Row],[REST]],Table3[[#This Row],[REST]],Table3[[#This Row],[Stock]]))</f>
        <v/>
      </c>
    </row>
    <row r="53" spans="1:27" x14ac:dyDescent="0.3">
      <c r="A53" s="173">
        <f>IF(Table3[[#This Row],[Customer Part No]]="","",(ROW()-1))</f>
        <v>52</v>
      </c>
      <c r="B53" s="212" t="str">
        <f>IF(TAM!T58="","",TAM!T58)</f>
        <v>AAS062-0000T</v>
      </c>
      <c r="C53" s="42" t="str">
        <f>IF(TAM!Q58="","",TAM!Q58)</f>
        <v>81150BZ620</v>
      </c>
      <c r="D53" s="42" t="str">
        <f>IF(TAM!I58="","",TAM!I58)</f>
        <v>I0606434</v>
      </c>
      <c r="E53" s="42" t="str">
        <f>IF(TAM!H58="","",TAM!H58)</f>
        <v>20002065</v>
      </c>
      <c r="F53" s="213">
        <f>IF(TAM!L58="","",TAM!L58)</f>
        <v>45910</v>
      </c>
      <c r="G53" s="213">
        <f>IF(TAM!M58="","",TAM!M58)</f>
        <v>45912</v>
      </c>
      <c r="H53" s="220">
        <f>IF(TAM!AD58="","",TAM!AD58)</f>
        <v>5</v>
      </c>
      <c r="I53" s="223">
        <f>IF(Table3[[#This Row],[Open Qty]]="","",TAM!AE58)</f>
        <v>2</v>
      </c>
      <c r="J53" s="226">
        <f>IF(Table3[[#This Row],[Open Qty]]="","",SUM(SUMIF('STOCK OES'!B:B,Table3[[#This Row],[Ich No]],'STOCK OES'!E:E),SUMIF('STOCK SEALING'!B:B,Table3[[#This Row],[Ich No]],'STOCK SEALING'!E:E)))</f>
        <v>0</v>
      </c>
      <c r="K53" s="236">
        <f>IF(Table3[[#This Row],[REST]]="","",SUMIF(TMMIN!T:T,Table3[[#This Row],[Ich No]],TMMIN!AE:AE))</f>
        <v>0</v>
      </c>
      <c r="L53" s="226">
        <v>0</v>
      </c>
      <c r="M53" s="226">
        <f>IFERROR(Table3[[#This Row],[REST]]-Table3[[#This Row],[Result Scan]],"")</f>
        <v>2</v>
      </c>
      <c r="N53" s="212" t="str">
        <f>IF(Table3[[#This Row],[PO TAM]]="","",IF(Table3[[#This Row],[Balance]]&gt;0,"Open","Close"))</f>
        <v>Open</v>
      </c>
      <c r="O53" s="246" t="str">
        <f ca="1">IF(R53=$S$1,Table3[[#This Row],[Status]],"")</f>
        <v/>
      </c>
      <c r="R53" s="169">
        <f ca="1">IF(Table3[[#This Row],[Delivery Date]]="","",$R$1-Table3[[#This Row],[Delivery Date]])</f>
        <v>18</v>
      </c>
      <c r="T53" t="str">
        <f>IFERROR(VLOOKUP(Table3[[#This Row],[Ich No]],'ICH NO'!K:M,3,0),"")</f>
        <v>ASSY</v>
      </c>
      <c r="U53">
        <f>IF(Table3[[#This Row],[REST]]&gt;Table3[[#This Row],[Stock]],Table3[[#This Row],[Stock]],Table3[[#This Row],[REST]])</f>
        <v>0</v>
      </c>
      <c r="AA53" t="str">
        <f ca="1">IF(Table3[[#This Row],[DDD]]="","",IF(Table3[[#This Row],[Stock]]&gt;=Table3[[#This Row],[REST]],Table3[[#This Row],[REST]],Table3[[#This Row],[Stock]]))</f>
        <v/>
      </c>
    </row>
    <row r="54" spans="1:27" x14ac:dyDescent="0.3">
      <c r="A54" s="173">
        <f>IF(Table3[[#This Row],[Customer Part No]]="","",(ROW()-1))</f>
        <v>53</v>
      </c>
      <c r="B54" s="212" t="str">
        <f>IF(TAM!T59="","",TAM!T59)</f>
        <v>AAS062-1000T</v>
      </c>
      <c r="C54" s="42" t="str">
        <f>IF(TAM!Q59="","",TAM!Q59)</f>
        <v>81170BZ620</v>
      </c>
      <c r="D54" s="42" t="str">
        <f>IF(TAM!I59="","",TAM!I59)</f>
        <v>I0606434</v>
      </c>
      <c r="E54" s="42" t="str">
        <f>IF(TAM!H59="","",TAM!H59)</f>
        <v>20002067</v>
      </c>
      <c r="F54" s="213">
        <f>IF(TAM!L59="","",TAM!L59)</f>
        <v>45910</v>
      </c>
      <c r="G54" s="213">
        <f>IF(TAM!M59="","",TAM!M59)</f>
        <v>45912</v>
      </c>
      <c r="H54" s="220">
        <f>IF(TAM!AD59="","",TAM!AD59)</f>
        <v>8</v>
      </c>
      <c r="I54" s="223">
        <f>IF(Table3[[#This Row],[Open Qty]]="","",TAM!AE59)</f>
        <v>3</v>
      </c>
      <c r="J54" s="226">
        <f>IF(Table3[[#This Row],[Open Qty]]="","",SUM(SUMIF('STOCK OES'!B:B,Table3[[#This Row],[Ich No]],'STOCK OES'!E:E),SUMIF('STOCK SEALING'!B:B,Table3[[#This Row],[Ich No]],'STOCK SEALING'!E:E)))</f>
        <v>0</v>
      </c>
      <c r="K54" s="236">
        <f>IF(Table3[[#This Row],[REST]]="","",SUMIF(TMMIN!T:T,Table3[[#This Row],[Ich No]],TMMIN!AE:AE))</f>
        <v>0</v>
      </c>
      <c r="L54" s="226">
        <v>0</v>
      </c>
      <c r="M54" s="226">
        <f>IFERROR(Table3[[#This Row],[REST]]-Table3[[#This Row],[Result Scan]],"")</f>
        <v>3</v>
      </c>
      <c r="N54" s="212" t="str">
        <f>IF(Table3[[#This Row],[PO TAM]]="","",IF(Table3[[#This Row],[Balance]]&gt;0,"Open","Close"))</f>
        <v>Open</v>
      </c>
      <c r="O54" s="246" t="str">
        <f ca="1">IF(R54=$S$1,Table3[[#This Row],[Status]],"")</f>
        <v/>
      </c>
      <c r="R54" s="169">
        <f ca="1">IF(Table3[[#This Row],[Delivery Date]]="","",$R$1-Table3[[#This Row],[Delivery Date]])</f>
        <v>18</v>
      </c>
      <c r="T54" t="str">
        <f>IFERROR(VLOOKUP(Table3[[#This Row],[Ich No]],'ICH NO'!K:M,3,0),"")</f>
        <v>ASSY</v>
      </c>
      <c r="U54">
        <f>IF(Table3[[#This Row],[REST]]&gt;Table3[[#This Row],[Stock]],Table3[[#This Row],[Stock]],Table3[[#This Row],[REST]])</f>
        <v>0</v>
      </c>
      <c r="AA54" t="str">
        <f ca="1">IF(Table3[[#This Row],[DDD]]="","",IF(Table3[[#This Row],[Stock]]&gt;=Table3[[#This Row],[REST]],Table3[[#This Row],[REST]],Table3[[#This Row],[Stock]]))</f>
        <v/>
      </c>
    </row>
    <row r="55" spans="1:27" x14ac:dyDescent="0.3">
      <c r="A55" s="173">
        <f>IF(Table3[[#This Row],[Customer Part No]]="","",(ROW()-1))</f>
        <v>54</v>
      </c>
      <c r="B55" s="212" t="str">
        <f>IF(TAM!T60="","",TAM!T60)</f>
        <v>ADN182-9000</v>
      </c>
      <c r="C55" s="42" t="str">
        <f>IF(TAM!Q60="","",TAM!Q60)</f>
        <v>815910K050</v>
      </c>
      <c r="D55" s="42" t="str">
        <f>IF(TAM!I60="","",TAM!I60)</f>
        <v>Q3IC25IB</v>
      </c>
      <c r="E55" s="42" t="str">
        <f>IF(TAM!H60="","",TAM!H60)</f>
        <v>19994901</v>
      </c>
      <c r="F55" s="213">
        <f>IF(TAM!L60="","",TAM!L60)</f>
        <v>45908</v>
      </c>
      <c r="G55" s="213">
        <f>IF(TAM!M60="","",TAM!M60)</f>
        <v>45912</v>
      </c>
      <c r="H55" s="220">
        <f>IF(TAM!AD60="","",TAM!AD60)</f>
        <v>30</v>
      </c>
      <c r="I55" s="223">
        <f>IF(Table3[[#This Row],[Open Qty]]="","",TAM!AE60)</f>
        <v>14</v>
      </c>
      <c r="J55" s="226">
        <f>IF(Table3[[#This Row],[Open Qty]]="","",SUM(SUMIF('STOCK OES'!B:B,Table3[[#This Row],[Ich No]],'STOCK OES'!E:E),SUMIF('STOCK SEALING'!B:B,Table3[[#This Row],[Ich No]],'STOCK SEALING'!E:E)))</f>
        <v>81</v>
      </c>
      <c r="K55" s="236">
        <f>IF(Table3[[#This Row],[REST]]="","",SUMIF(TMMIN!T:T,Table3[[#This Row],[Ich No]],TMMIN!AE:AE))</f>
        <v>0</v>
      </c>
      <c r="L55" s="226">
        <v>0</v>
      </c>
      <c r="M55" s="226">
        <f>IFERROR(Table3[[#This Row],[REST]]-Table3[[#This Row],[Result Scan]],"")</f>
        <v>14</v>
      </c>
      <c r="N55" s="212" t="str">
        <f>IF(Table3[[#This Row],[PO TAM]]="","",IF(Table3[[#This Row],[Balance]]&gt;0,"Open","Close"))</f>
        <v>Open</v>
      </c>
      <c r="O55" s="246" t="str">
        <f ca="1">IF(R55=$S$1,Table3[[#This Row],[Status]],"")</f>
        <v/>
      </c>
      <c r="R55" s="169">
        <f ca="1">IF(Table3[[#This Row],[Delivery Date]]="","",$R$1-Table3[[#This Row],[Delivery Date]])</f>
        <v>18</v>
      </c>
      <c r="T55" t="str">
        <f>IFERROR(VLOOKUP(Table3[[#This Row],[Ich No]],'ICH NO'!K:M,3,0),"")</f>
        <v>ASSY</v>
      </c>
      <c r="U55">
        <f>IF(Table3[[#This Row],[REST]]&gt;Table3[[#This Row],[Stock]],Table3[[#This Row],[Stock]],Table3[[#This Row],[REST]])</f>
        <v>14</v>
      </c>
      <c r="AA55" t="str">
        <f ca="1">IF(Table3[[#This Row],[DDD]]="","",IF(Table3[[#This Row],[Stock]]&gt;=Table3[[#This Row],[REST]],Table3[[#This Row],[REST]],Table3[[#This Row],[Stock]]))</f>
        <v/>
      </c>
    </row>
    <row r="56" spans="1:27" x14ac:dyDescent="0.3">
      <c r="A56" s="173">
        <f>IF(Table3[[#This Row],[Customer Part No]]="","",(ROW()-1))</f>
        <v>55</v>
      </c>
      <c r="B56" s="212" t="str">
        <f>IF(TAM!T61="","",TAM!T61)</f>
        <v>AAN192-1001</v>
      </c>
      <c r="C56" s="42" t="str">
        <f>IF(TAM!Q61="","",TAM!Q61)</f>
        <v>811700K591</v>
      </c>
      <c r="D56" s="42" t="str">
        <f>IF(TAM!I61="","",TAM!I61)</f>
        <v>Q3IC25IC</v>
      </c>
      <c r="E56" s="42" t="str">
        <f>IF(TAM!H61="","",TAM!H61)</f>
        <v>19998872</v>
      </c>
      <c r="F56" s="213">
        <f>IF(TAM!L61="","",TAM!L61)</f>
        <v>45909</v>
      </c>
      <c r="G56" s="213">
        <f>IF(TAM!M61="","",TAM!M61)</f>
        <v>45912</v>
      </c>
      <c r="H56" s="220">
        <f>IF(TAM!AD61="","",TAM!AD61)</f>
        <v>22</v>
      </c>
      <c r="I56" s="223">
        <f>IF(Table3[[#This Row],[Open Qty]]="","",TAM!AE61)</f>
        <v>22</v>
      </c>
      <c r="J56" s="226">
        <f>IF(Table3[[#This Row],[Open Qty]]="","",SUM(SUMIF('STOCK OES'!B:B,Table3[[#This Row],[Ich No]],'STOCK OES'!E:E),SUMIF('STOCK SEALING'!B:B,Table3[[#This Row],[Ich No]],'STOCK SEALING'!E:E)))</f>
        <v>0</v>
      </c>
      <c r="K56" s="236">
        <f>IF(Table3[[#This Row],[REST]]="","",SUMIF(TMMIN!T:T,Table3[[#This Row],[Ich No]],TMMIN!AE:AE))</f>
        <v>0</v>
      </c>
      <c r="L56" s="226">
        <v>0</v>
      </c>
      <c r="M56" s="226">
        <f>IFERROR(Table3[[#This Row],[REST]]-Table3[[#This Row],[Result Scan]],"")</f>
        <v>22</v>
      </c>
      <c r="N56" s="212" t="str">
        <f>IF(Table3[[#This Row],[PO TAM]]="","",IF(Table3[[#This Row],[Balance]]&gt;0,"Open","Close"))</f>
        <v>Open</v>
      </c>
      <c r="O56" s="246" t="str">
        <f ca="1">IF(R56=$S$1,Table3[[#This Row],[Status]],"")</f>
        <v/>
      </c>
      <c r="R56" s="169">
        <f ca="1">IF(Table3[[#This Row],[Delivery Date]]="","",$R$1-Table3[[#This Row],[Delivery Date]])</f>
        <v>18</v>
      </c>
      <c r="T56" t="str">
        <f>IFERROR(VLOOKUP(Table3[[#This Row],[Ich No]],'ICH NO'!K:M,3,0),"")</f>
        <v>ASSY</v>
      </c>
      <c r="U56">
        <f>IF(Table3[[#This Row],[REST]]&gt;Table3[[#This Row],[Stock]],Table3[[#This Row],[Stock]],Table3[[#This Row],[REST]])</f>
        <v>0</v>
      </c>
      <c r="AA56" t="str">
        <f ca="1">IF(Table3[[#This Row],[DDD]]="","",IF(Table3[[#This Row],[Stock]]&gt;=Table3[[#This Row],[REST]],Table3[[#This Row],[REST]],Table3[[#This Row],[Stock]]))</f>
        <v/>
      </c>
    </row>
    <row r="57" spans="1:27" x14ac:dyDescent="0.3">
      <c r="A57" s="173">
        <f>IF(Table3[[#This Row],[Customer Part No]]="","",(ROW()-1))</f>
        <v>56</v>
      </c>
      <c r="B57" s="212" t="str">
        <f>IF(TAM!T62="","",TAM!T62)</f>
        <v>ADN171-9000</v>
      </c>
      <c r="C57" s="42" t="str">
        <f>IF(TAM!Q62="","",TAM!Q62)</f>
        <v>815510K240</v>
      </c>
      <c r="D57" s="42" t="str">
        <f>IF(TAM!I62="","",TAM!I62)</f>
        <v>Q3IC25IC</v>
      </c>
      <c r="E57" s="42" t="str">
        <f>IF(TAM!H62="","",TAM!H62)</f>
        <v>19998873</v>
      </c>
      <c r="F57" s="213">
        <f>IF(TAM!L62="","",TAM!L62)</f>
        <v>45909</v>
      </c>
      <c r="G57" s="213">
        <f>IF(TAM!M62="","",TAM!M62)</f>
        <v>45912</v>
      </c>
      <c r="H57" s="220">
        <f>IF(TAM!AD62="","",TAM!AD62)</f>
        <v>37</v>
      </c>
      <c r="I57" s="223">
        <f>IF(Table3[[#This Row],[Open Qty]]="","",TAM!AE62)</f>
        <v>5</v>
      </c>
      <c r="J57" s="226">
        <f>IF(Table3[[#This Row],[Open Qty]]="","",SUM(SUMIF('STOCK OES'!B:B,Table3[[#This Row],[Ich No]],'STOCK OES'!E:E),SUMIF('STOCK SEALING'!B:B,Table3[[#This Row],[Ich No]],'STOCK SEALING'!E:E)))</f>
        <v>79</v>
      </c>
      <c r="K57" s="236">
        <f>IF(Table3[[#This Row],[REST]]="","",SUMIF(TMMIN!T:T,Table3[[#This Row],[Ich No]],TMMIN!AE:AE))</f>
        <v>2</v>
      </c>
      <c r="L57" s="226">
        <v>0</v>
      </c>
      <c r="M57" s="226">
        <f>IFERROR(Table3[[#This Row],[REST]]-Table3[[#This Row],[Result Scan]],"")</f>
        <v>5</v>
      </c>
      <c r="N57" s="212" t="str">
        <f>IF(Table3[[#This Row],[PO TAM]]="","",IF(Table3[[#This Row],[Balance]]&gt;0,"Open","Close"))</f>
        <v>Open</v>
      </c>
      <c r="O57" s="246" t="str">
        <f ca="1">IF(R57=$S$1,Table3[[#This Row],[Status]],"")</f>
        <v/>
      </c>
      <c r="R57" s="169">
        <f ca="1">IF(Table3[[#This Row],[Delivery Date]]="","",$R$1-Table3[[#This Row],[Delivery Date]])</f>
        <v>18</v>
      </c>
      <c r="T57" t="str">
        <f>IFERROR(VLOOKUP(Table3[[#This Row],[Ich No]],'ICH NO'!K:M,3,0),"")</f>
        <v>ASSY</v>
      </c>
      <c r="U57">
        <f>IF(Table3[[#This Row],[REST]]&gt;Table3[[#This Row],[Stock]],Table3[[#This Row],[Stock]],Table3[[#This Row],[REST]])</f>
        <v>5</v>
      </c>
      <c r="AA57" t="str">
        <f ca="1">IF(Table3[[#This Row],[DDD]]="","",IF(Table3[[#This Row],[Stock]]&gt;=Table3[[#This Row],[REST]],Table3[[#This Row],[REST]],Table3[[#This Row],[Stock]]))</f>
        <v/>
      </c>
    </row>
    <row r="58" spans="1:27" x14ac:dyDescent="0.3">
      <c r="A58" s="173">
        <f>IF(Table3[[#This Row],[Customer Part No]]="","",(ROW()-1))</f>
        <v>57</v>
      </c>
      <c r="B58" s="212" t="str">
        <f>IF(TAM!T63="","",TAM!T63)</f>
        <v>AAN192-0001T</v>
      </c>
      <c r="C58" s="42" t="str">
        <f>IF(TAM!Q63="","",TAM!Q63)</f>
        <v>811500K591</v>
      </c>
      <c r="D58" s="42" t="str">
        <f>IF(TAM!I63="","",TAM!I63)</f>
        <v>I0306276</v>
      </c>
      <c r="E58" s="42" t="str">
        <f>IF(TAM!H63="","",TAM!H63)</f>
        <v>20002010</v>
      </c>
      <c r="F58" s="213">
        <f>IF(TAM!L63="","",TAM!L63)</f>
        <v>45910</v>
      </c>
      <c r="G58" s="213">
        <f>IF(TAM!M63="","",TAM!M63)</f>
        <v>45915</v>
      </c>
      <c r="H58" s="220">
        <f>IF(TAM!AD63="","",TAM!AD63)</f>
        <v>2</v>
      </c>
      <c r="I58" s="223">
        <f>IF(Table3[[#This Row],[Open Qty]]="","",TAM!AE63)</f>
        <v>2</v>
      </c>
      <c r="J58" s="226">
        <f>IF(Table3[[#This Row],[Open Qty]]="","",SUM(SUMIF('STOCK OES'!B:B,Table3[[#This Row],[Ich No]],'STOCK OES'!E:E),SUMIF('STOCK SEALING'!B:B,Table3[[#This Row],[Ich No]],'STOCK SEALING'!E:E)))</f>
        <v>0</v>
      </c>
      <c r="K58" s="236">
        <f>IF(Table3[[#This Row],[REST]]="","",SUMIF(TMMIN!T:T,Table3[[#This Row],[Ich No]],TMMIN!AE:AE))</f>
        <v>0</v>
      </c>
      <c r="L58" s="226">
        <v>0</v>
      </c>
      <c r="M58" s="226">
        <f>IFERROR(Table3[[#This Row],[REST]]-Table3[[#This Row],[Result Scan]],"")</f>
        <v>2</v>
      </c>
      <c r="N58" s="212" t="str">
        <f>IF(Table3[[#This Row],[PO TAM]]="","",IF(Table3[[#This Row],[Balance]]&gt;0,"Open","Close"))</f>
        <v>Open</v>
      </c>
      <c r="O58" s="246" t="str">
        <f ca="1">IF(R58=$S$1,Table3[[#This Row],[Status]],"")</f>
        <v/>
      </c>
      <c r="R58" s="169">
        <f ca="1">IF(Table3[[#This Row],[Delivery Date]]="","",$R$1-Table3[[#This Row],[Delivery Date]])</f>
        <v>15</v>
      </c>
      <c r="T58" t="str">
        <f>IFERROR(VLOOKUP(Table3[[#This Row],[Ich No]],'ICH NO'!K:M,3,0),"")</f>
        <v>ASSY</v>
      </c>
      <c r="U58">
        <f>IF(Table3[[#This Row],[REST]]&gt;Table3[[#This Row],[Stock]],Table3[[#This Row],[Stock]],Table3[[#This Row],[REST]])</f>
        <v>0</v>
      </c>
      <c r="AA58" t="str">
        <f ca="1">IF(Table3[[#This Row],[DDD]]="","",IF(Table3[[#This Row],[Stock]]&gt;=Table3[[#This Row],[REST]],Table3[[#This Row],[REST]],Table3[[#This Row],[Stock]]))</f>
        <v/>
      </c>
    </row>
    <row r="59" spans="1:27" x14ac:dyDescent="0.3">
      <c r="A59" s="173">
        <f>IF(Table3[[#This Row],[Customer Part No]]="","",(ROW()-1))</f>
        <v>58</v>
      </c>
      <c r="B59" s="212" t="str">
        <f>IF(TAM!T64="","",TAM!T64)</f>
        <v>AAN192-1001</v>
      </c>
      <c r="C59" s="42" t="str">
        <f>IF(TAM!Q64="","",TAM!Q64)</f>
        <v>811700K591</v>
      </c>
      <c r="D59" s="42" t="str">
        <f>IF(TAM!I64="","",TAM!I64)</f>
        <v>I0306276</v>
      </c>
      <c r="E59" s="42" t="str">
        <f>IF(TAM!H64="","",TAM!H64)</f>
        <v>20002012</v>
      </c>
      <c r="F59" s="213">
        <f>IF(TAM!L64="","",TAM!L64)</f>
        <v>45910</v>
      </c>
      <c r="G59" s="213">
        <f>IF(TAM!M64="","",TAM!M64)</f>
        <v>45915</v>
      </c>
      <c r="H59" s="220">
        <f>IF(TAM!AD64="","",TAM!AD64)</f>
        <v>6</v>
      </c>
      <c r="I59" s="223">
        <f>IF(Table3[[#This Row],[Open Qty]]="","",TAM!AE64)</f>
        <v>4</v>
      </c>
      <c r="J59" s="226">
        <f>IF(Table3[[#This Row],[Open Qty]]="","",SUM(SUMIF('STOCK OES'!B:B,Table3[[#This Row],[Ich No]],'STOCK OES'!E:E),SUMIF('STOCK SEALING'!B:B,Table3[[#This Row],[Ich No]],'STOCK SEALING'!E:E)))</f>
        <v>0</v>
      </c>
      <c r="K59" s="236">
        <f>IF(Table3[[#This Row],[REST]]="","",SUMIF(TMMIN!T:T,Table3[[#This Row],[Ich No]],TMMIN!AE:AE))</f>
        <v>0</v>
      </c>
      <c r="L59" s="226">
        <v>0</v>
      </c>
      <c r="M59" s="226">
        <f>IFERROR(Table3[[#This Row],[REST]]-Table3[[#This Row],[Result Scan]],"")</f>
        <v>4</v>
      </c>
      <c r="N59" s="212" t="str">
        <f>IF(Table3[[#This Row],[PO TAM]]="","",IF(Table3[[#This Row],[Balance]]&gt;0,"Open","Close"))</f>
        <v>Open</v>
      </c>
      <c r="O59" s="246" t="str">
        <f ca="1">IF(R59=$S$1,Table3[[#This Row],[Status]],"")</f>
        <v/>
      </c>
      <c r="R59" s="169">
        <f ca="1">IF(Table3[[#This Row],[Delivery Date]]="","",$R$1-Table3[[#This Row],[Delivery Date]])</f>
        <v>15</v>
      </c>
      <c r="T59" t="str">
        <f>IFERROR(VLOOKUP(Table3[[#This Row],[Ich No]],'ICH NO'!K:M,3,0),"")</f>
        <v>ASSY</v>
      </c>
      <c r="U59">
        <f>IF(Table3[[#This Row],[REST]]&gt;Table3[[#This Row],[Stock]],Table3[[#This Row],[Stock]],Table3[[#This Row],[REST]])</f>
        <v>0</v>
      </c>
      <c r="AA59" t="str">
        <f ca="1">IF(Table3[[#This Row],[DDD]]="","",IF(Table3[[#This Row],[Stock]]&gt;=Table3[[#This Row],[REST]],Table3[[#This Row],[REST]],Table3[[#This Row],[Stock]]))</f>
        <v/>
      </c>
    </row>
    <row r="60" spans="1:27" x14ac:dyDescent="0.3">
      <c r="A60" s="173">
        <f>IF(Table3[[#This Row],[Customer Part No]]="","",(ROW()-1))</f>
        <v>59</v>
      </c>
      <c r="B60" s="212" t="str">
        <f>IF(TAM!T65="","",TAM!T65)</f>
        <v>AAR302-1001</v>
      </c>
      <c r="C60" s="42" t="str">
        <f>IF(TAM!Q65="","",TAM!Q65)</f>
        <v>811700KF31</v>
      </c>
      <c r="D60" s="42" t="str">
        <f>IF(TAM!I65="","",TAM!I65)</f>
        <v>I0404647</v>
      </c>
      <c r="E60" s="42" t="str">
        <f>IF(TAM!H65="","",TAM!H65)</f>
        <v>20002030</v>
      </c>
      <c r="F60" s="213">
        <f>IF(TAM!L65="","",TAM!L65)</f>
        <v>45910</v>
      </c>
      <c r="G60" s="213">
        <f>IF(TAM!M65="","",TAM!M65)</f>
        <v>45915</v>
      </c>
      <c r="H60" s="220">
        <f>IF(TAM!AD65="","",TAM!AD65)</f>
        <v>1</v>
      </c>
      <c r="I60" s="223">
        <f>IF(Table3[[#This Row],[Open Qty]]="","",TAM!AE65)</f>
        <v>1</v>
      </c>
      <c r="J60" s="226">
        <f>IF(Table3[[#This Row],[Open Qty]]="","",SUM(SUMIF('STOCK OES'!B:B,Table3[[#This Row],[Ich No]],'STOCK OES'!E:E),SUMIF('STOCK SEALING'!B:B,Table3[[#This Row],[Ich No]],'STOCK SEALING'!E:E)))</f>
        <v>0</v>
      </c>
      <c r="K60" s="236">
        <f>IF(Table3[[#This Row],[REST]]="","",SUMIF(TMMIN!T:T,Table3[[#This Row],[Ich No]],TMMIN!AE:AE))</f>
        <v>0</v>
      </c>
      <c r="L60" s="226">
        <v>0</v>
      </c>
      <c r="M60" s="226">
        <f>IFERROR(Table3[[#This Row],[REST]]-Table3[[#This Row],[Result Scan]],"")</f>
        <v>1</v>
      </c>
      <c r="N60" s="212" t="str">
        <f>IF(Table3[[#This Row],[PO TAM]]="","",IF(Table3[[#This Row],[Balance]]&gt;0,"Open","Close"))</f>
        <v>Open</v>
      </c>
      <c r="O60" s="246" t="str">
        <f ca="1">IF(R60=$S$1,Table3[[#This Row],[Status]],"")</f>
        <v/>
      </c>
      <c r="R60" s="169">
        <f ca="1">IF(Table3[[#This Row],[Delivery Date]]="","",$R$1-Table3[[#This Row],[Delivery Date]])</f>
        <v>15</v>
      </c>
      <c r="T60" t="str">
        <f>IFERROR(VLOOKUP(Table3[[#This Row],[Ich No]],'ICH NO'!K:M,3,0),"")</f>
        <v>ASSY</v>
      </c>
      <c r="U60">
        <f>IF(Table3[[#This Row],[REST]]&gt;Table3[[#This Row],[Stock]],Table3[[#This Row],[Stock]],Table3[[#This Row],[REST]])</f>
        <v>0</v>
      </c>
      <c r="AA60" t="str">
        <f ca="1">IF(Table3[[#This Row],[DDD]]="","",IF(Table3[[#This Row],[Stock]]&gt;=Table3[[#This Row],[REST]],Table3[[#This Row],[REST]],Table3[[#This Row],[Stock]]))</f>
        <v/>
      </c>
    </row>
    <row r="61" spans="1:27" x14ac:dyDescent="0.3">
      <c r="A61" s="173">
        <f>IF(Table3[[#This Row],[Customer Part No]]="","",(ROW()-1))</f>
        <v>60</v>
      </c>
      <c r="B61" s="212" t="str">
        <f>IF(TAM!T66="","",TAM!T66)</f>
        <v>AAU061-0000T</v>
      </c>
      <c r="C61" s="42" t="str">
        <f>IF(TAM!Q66="","",TAM!Q66)</f>
        <v>81110F1010</v>
      </c>
      <c r="D61" s="42" t="str">
        <f>IF(TAM!I66="","",TAM!I66)</f>
        <v>I0802183</v>
      </c>
      <c r="E61" s="42" t="str">
        <f>IF(TAM!H66="","",TAM!H66)</f>
        <v>20002118</v>
      </c>
      <c r="F61" s="213">
        <f>IF(TAM!L66="","",TAM!L66)</f>
        <v>45910</v>
      </c>
      <c r="G61" s="213">
        <f>IF(TAM!M66="","",TAM!M66)</f>
        <v>45915</v>
      </c>
      <c r="H61" s="220">
        <f>IF(TAM!AD66="","",TAM!AD66)</f>
        <v>1</v>
      </c>
      <c r="I61" s="223">
        <f>IF(Table3[[#This Row],[Open Qty]]="","",TAM!AE66)</f>
        <v>1</v>
      </c>
      <c r="J61" s="226">
        <f>IF(Table3[[#This Row],[Open Qty]]="","",SUM(SUMIF('STOCK OES'!B:B,Table3[[#This Row],[Ich No]],'STOCK OES'!E:E),SUMIF('STOCK SEALING'!B:B,Table3[[#This Row],[Ich No]],'STOCK SEALING'!E:E)))</f>
        <v>1</v>
      </c>
      <c r="K61" s="236">
        <f>IF(Table3[[#This Row],[REST]]="","",SUMIF(TMMIN!T:T,Table3[[#This Row],[Ich No]],TMMIN!AE:AE))</f>
        <v>0</v>
      </c>
      <c r="L61" s="226">
        <v>0</v>
      </c>
      <c r="M61" s="226">
        <f>IFERROR(Table3[[#This Row],[REST]]-Table3[[#This Row],[Result Scan]],"")</f>
        <v>1</v>
      </c>
      <c r="N61" s="212" t="str">
        <f>IF(Table3[[#This Row],[PO TAM]]="","",IF(Table3[[#This Row],[Balance]]&gt;0,"Open","Close"))</f>
        <v>Open</v>
      </c>
      <c r="O61" s="246" t="str">
        <f ca="1">IF(R61=$S$1,Table3[[#This Row],[Status]],"")</f>
        <v/>
      </c>
      <c r="R61" s="169">
        <f ca="1">IF(Table3[[#This Row],[Delivery Date]]="","",$R$1-Table3[[#This Row],[Delivery Date]])</f>
        <v>15</v>
      </c>
      <c r="T61" t="str">
        <f>IFERROR(VLOOKUP(Table3[[#This Row],[Ich No]],'ICH NO'!K:M,3,0),"")</f>
        <v>ASSY</v>
      </c>
      <c r="U61">
        <f>IF(Table3[[#This Row],[REST]]&gt;Table3[[#This Row],[Stock]],Table3[[#This Row],[Stock]],Table3[[#This Row],[REST]])</f>
        <v>1</v>
      </c>
      <c r="AA61" t="str">
        <f ca="1">IF(Table3[[#This Row],[DDD]]="","",IF(Table3[[#This Row],[Stock]]&gt;=Table3[[#This Row],[REST]],Table3[[#This Row],[REST]],Table3[[#This Row],[Stock]]))</f>
        <v/>
      </c>
    </row>
    <row r="62" spans="1:27" x14ac:dyDescent="0.3">
      <c r="A62" s="173">
        <f>IF(Table3[[#This Row],[Customer Part No]]="","",(ROW()-1))</f>
        <v>61</v>
      </c>
      <c r="B62" s="212" t="str">
        <f>IF(TAM!T67="","",TAM!T67)</f>
        <v>AAN192-1000</v>
      </c>
      <c r="C62" s="42" t="str">
        <f>IF(TAM!Q67="","",TAM!Q67)</f>
        <v>811700K590</v>
      </c>
      <c r="D62" s="42" t="str">
        <f>IF(TAM!I67="","",TAM!I67)</f>
        <v>I0306282</v>
      </c>
      <c r="E62" s="42" t="str">
        <f>IF(TAM!H67="","",TAM!H67)</f>
        <v>20005767</v>
      </c>
      <c r="F62" s="213">
        <f>IF(TAM!L67="","",TAM!L67)</f>
        <v>45911</v>
      </c>
      <c r="G62" s="213">
        <f>IF(TAM!M67="","",TAM!M67)</f>
        <v>45915</v>
      </c>
      <c r="H62" s="220">
        <f>IF(TAM!AD67="","",TAM!AD67)</f>
        <v>1</v>
      </c>
      <c r="I62" s="223">
        <f>IF(Table3[[#This Row],[Open Qty]]="","",TAM!AE67)</f>
        <v>1</v>
      </c>
      <c r="J62" s="226">
        <f>IF(Table3[[#This Row],[Open Qty]]="","",SUM(SUMIF('STOCK OES'!B:B,Table3[[#This Row],[Ich No]],'STOCK OES'!E:E),SUMIF('STOCK SEALING'!B:B,Table3[[#This Row],[Ich No]],'STOCK SEALING'!E:E)))</f>
        <v>0</v>
      </c>
      <c r="K62" s="236">
        <f>IF(Table3[[#This Row],[REST]]="","",SUMIF(TMMIN!T:T,Table3[[#This Row],[Ich No]],TMMIN!AE:AE))</f>
        <v>0</v>
      </c>
      <c r="L62" s="226">
        <v>0</v>
      </c>
      <c r="M62" s="226">
        <f>IFERROR(Table3[[#This Row],[REST]]-Table3[[#This Row],[Result Scan]],"")</f>
        <v>1</v>
      </c>
      <c r="N62" s="212" t="str">
        <f>IF(Table3[[#This Row],[PO TAM]]="","",IF(Table3[[#This Row],[Balance]]&gt;0,"Open","Close"))</f>
        <v>Open</v>
      </c>
      <c r="O62" s="246" t="str">
        <f ca="1">IF(R62=$S$1,Table3[[#This Row],[Status]],"")</f>
        <v/>
      </c>
      <c r="R62" s="169">
        <f ca="1">IF(Table3[[#This Row],[Delivery Date]]="","",$R$1-Table3[[#This Row],[Delivery Date]])</f>
        <v>15</v>
      </c>
      <c r="T62" t="str">
        <f>IFERROR(VLOOKUP(Table3[[#This Row],[Ich No]],'ICH NO'!K:M,3,0),"")</f>
        <v>ASSY</v>
      </c>
      <c r="U62">
        <f>IF(Table3[[#This Row],[REST]]&gt;Table3[[#This Row],[Stock]],Table3[[#This Row],[Stock]],Table3[[#This Row],[REST]])</f>
        <v>0</v>
      </c>
      <c r="AA62" t="str">
        <f ca="1">IF(Table3[[#This Row],[DDD]]="","",IF(Table3[[#This Row],[Stock]]&gt;=Table3[[#This Row],[REST]],Table3[[#This Row],[REST]],Table3[[#This Row],[Stock]]))</f>
        <v/>
      </c>
    </row>
    <row r="63" spans="1:27" x14ac:dyDescent="0.3">
      <c r="A63" s="173">
        <f>IF(Table3[[#This Row],[Customer Part No]]="","",(ROW()-1))</f>
        <v>62</v>
      </c>
      <c r="B63" s="212" t="str">
        <f>IF(TAM!T68="","",TAM!T68)</f>
        <v>AAN191-1001</v>
      </c>
      <c r="C63" s="42" t="str">
        <f>IF(TAM!Q68="","",TAM!Q68)</f>
        <v>811300K591</v>
      </c>
      <c r="D63" s="42" t="str">
        <f>IF(TAM!I68="","",TAM!I68)</f>
        <v>Q3IC25IE</v>
      </c>
      <c r="E63" s="42" t="str">
        <f>IF(TAM!H68="","",TAM!H68)</f>
        <v>20006876</v>
      </c>
      <c r="F63" s="213">
        <f>IF(TAM!L68="","",TAM!L68)</f>
        <v>45911</v>
      </c>
      <c r="G63" s="213">
        <f>IF(TAM!M68="","",TAM!M68)</f>
        <v>45915</v>
      </c>
      <c r="H63" s="220">
        <f>IF(TAM!AD68="","",TAM!AD68)</f>
        <v>7</v>
      </c>
      <c r="I63" s="223">
        <f>IF(Table3[[#This Row],[Open Qty]]="","",TAM!AE68)</f>
        <v>1</v>
      </c>
      <c r="J63" s="226">
        <f>IF(Table3[[#This Row],[Open Qty]]="","",SUM(SUMIF('STOCK OES'!B:B,Table3[[#This Row],[Ich No]],'STOCK OES'!E:E),SUMIF('STOCK SEALING'!B:B,Table3[[#This Row],[Ich No]],'STOCK SEALING'!E:E)))</f>
        <v>0</v>
      </c>
      <c r="K63" s="236">
        <f>IF(Table3[[#This Row],[REST]]="","",SUMIF(TMMIN!T:T,Table3[[#This Row],[Ich No]],TMMIN!AE:AE))</f>
        <v>0</v>
      </c>
      <c r="L63" s="226">
        <v>0</v>
      </c>
      <c r="M63" s="226">
        <f>IFERROR(Table3[[#This Row],[REST]]-Table3[[#This Row],[Result Scan]],"")</f>
        <v>1</v>
      </c>
      <c r="N63" s="212" t="str">
        <f>IF(Table3[[#This Row],[PO TAM]]="","",IF(Table3[[#This Row],[Balance]]&gt;0,"Open","Close"))</f>
        <v>Open</v>
      </c>
      <c r="O63" s="246" t="str">
        <f ca="1">IF(R63=$S$1,Table3[[#This Row],[Status]],"")</f>
        <v/>
      </c>
      <c r="R63" s="169">
        <f ca="1">IF(Table3[[#This Row],[Delivery Date]]="","",$R$1-Table3[[#This Row],[Delivery Date]])</f>
        <v>15</v>
      </c>
      <c r="T63" t="str">
        <f>IFERROR(VLOOKUP(Table3[[#This Row],[Ich No]],'ICH NO'!K:M,3,0),"")</f>
        <v>ASSY</v>
      </c>
      <c r="U63">
        <f>IF(Table3[[#This Row],[REST]]&gt;Table3[[#This Row],[Stock]],Table3[[#This Row],[Stock]],Table3[[#This Row],[REST]])</f>
        <v>0</v>
      </c>
      <c r="AA63" t="str">
        <f ca="1">IF(Table3[[#This Row],[DDD]]="","",IF(Table3[[#This Row],[Stock]]&gt;=Table3[[#This Row],[REST]],Table3[[#This Row],[REST]],Table3[[#This Row],[Stock]]))</f>
        <v/>
      </c>
    </row>
    <row r="64" spans="1:27" x14ac:dyDescent="0.3">
      <c r="A64" s="173">
        <f>IF(Table3[[#This Row],[Customer Part No]]="","",(ROW()-1))</f>
        <v>63</v>
      </c>
      <c r="B64" s="212" t="str">
        <f>IF(TAM!T69="","",TAM!T69)</f>
        <v>ADN171-0000T</v>
      </c>
      <c r="C64" s="42" t="str">
        <f>IF(TAM!Q69="","",TAM!Q69)</f>
        <v>815500K240</v>
      </c>
      <c r="D64" s="42" t="str">
        <f>IF(TAM!I69="","",TAM!I69)</f>
        <v>Q3IC25IE</v>
      </c>
      <c r="E64" s="42" t="str">
        <f>IF(TAM!H69="","",TAM!H69)</f>
        <v>20006880</v>
      </c>
      <c r="F64" s="213">
        <f>IF(TAM!L69="","",TAM!L69)</f>
        <v>45911</v>
      </c>
      <c r="G64" s="213">
        <f>IF(TAM!M69="","",TAM!M69)</f>
        <v>45915</v>
      </c>
      <c r="H64" s="220">
        <f>IF(TAM!AD69="","",TAM!AD69)</f>
        <v>13</v>
      </c>
      <c r="I64" s="223">
        <f>IF(Table3[[#This Row],[Open Qty]]="","",TAM!AE69)</f>
        <v>5</v>
      </c>
      <c r="J64" s="226">
        <f>IF(Table3[[#This Row],[Open Qty]]="","",SUM(SUMIF('STOCK OES'!B:B,Table3[[#This Row],[Ich No]],'STOCK OES'!E:E),SUMIF('STOCK SEALING'!B:B,Table3[[#This Row],[Ich No]],'STOCK SEALING'!E:E)))</f>
        <v>105</v>
      </c>
      <c r="K64" s="236">
        <f>IF(Table3[[#This Row],[REST]]="","",SUMIF(TMMIN!T:T,Table3[[#This Row],[Ich No]],TMMIN!AE:AE))</f>
        <v>0</v>
      </c>
      <c r="L64" s="226">
        <v>0</v>
      </c>
      <c r="M64" s="226">
        <f>IFERROR(Table3[[#This Row],[REST]]-Table3[[#This Row],[Result Scan]],"")</f>
        <v>5</v>
      </c>
      <c r="N64" s="212" t="str">
        <f>IF(Table3[[#This Row],[PO TAM]]="","",IF(Table3[[#This Row],[Balance]]&gt;0,"Open","Close"))</f>
        <v>Open</v>
      </c>
      <c r="O64" s="246" t="str">
        <f ca="1">IF(R64=$S$1,Table3[[#This Row],[Status]],"")</f>
        <v/>
      </c>
      <c r="R64" s="169">
        <f ca="1">IF(Table3[[#This Row],[Delivery Date]]="","",$R$1-Table3[[#This Row],[Delivery Date]])</f>
        <v>15</v>
      </c>
      <c r="T64" t="str">
        <f>IFERROR(VLOOKUP(Table3[[#This Row],[Ich No]],'ICH NO'!K:M,3,0),"")</f>
        <v>ASSY</v>
      </c>
      <c r="U64">
        <f>IF(Table3[[#This Row],[REST]]&gt;Table3[[#This Row],[Stock]],Table3[[#This Row],[Stock]],Table3[[#This Row],[REST]])</f>
        <v>5</v>
      </c>
      <c r="AA64" t="str">
        <f ca="1">IF(Table3[[#This Row],[DDD]]="","",IF(Table3[[#This Row],[Stock]]&gt;=Table3[[#This Row],[REST]],Table3[[#This Row],[REST]],Table3[[#This Row],[Stock]]))</f>
        <v/>
      </c>
    </row>
    <row r="65" spans="1:27" x14ac:dyDescent="0.3">
      <c r="A65" s="173">
        <f>IF(Table3[[#This Row],[Customer Part No]]="","",(ROW()-1))</f>
        <v>64</v>
      </c>
      <c r="B65" s="212" t="str">
        <f>IF(TAM!T70="","",TAM!T70)</f>
        <v>AAS051-0000T</v>
      </c>
      <c r="C65" s="42" t="str">
        <f>IF(TAM!Q70="","",TAM!Q70)</f>
        <v>81110BZ610</v>
      </c>
      <c r="D65" s="42" t="str">
        <f>IF(TAM!I70="","",TAM!I70)</f>
        <v>Q4IC55IE</v>
      </c>
      <c r="E65" s="42" t="str">
        <f>IF(TAM!H70="","",TAM!H70)</f>
        <v>20007048</v>
      </c>
      <c r="F65" s="213">
        <f>IF(TAM!L70="","",TAM!L70)</f>
        <v>45911</v>
      </c>
      <c r="G65" s="213">
        <f>IF(TAM!M70="","",TAM!M70)</f>
        <v>45915</v>
      </c>
      <c r="H65" s="220">
        <f>IF(TAM!AD70="","",TAM!AD70)</f>
        <v>3</v>
      </c>
      <c r="I65" s="223">
        <f>IF(Table3[[#This Row],[Open Qty]]="","",TAM!AE70)</f>
        <v>3</v>
      </c>
      <c r="J65" s="226">
        <f>IF(Table3[[#This Row],[Open Qty]]="","",SUM(SUMIF('STOCK OES'!B:B,Table3[[#This Row],[Ich No]],'STOCK OES'!E:E),SUMIF('STOCK SEALING'!B:B,Table3[[#This Row],[Ich No]],'STOCK SEALING'!E:E)))</f>
        <v>2</v>
      </c>
      <c r="K65" s="236">
        <f>IF(Table3[[#This Row],[REST]]="","",SUMIF(TMMIN!T:T,Table3[[#This Row],[Ich No]],TMMIN!AE:AE))</f>
        <v>2</v>
      </c>
      <c r="L65" s="226">
        <v>3</v>
      </c>
      <c r="M65" s="226">
        <f>IFERROR(Table3[[#This Row],[REST]]-Table3[[#This Row],[Result Scan]],"")</f>
        <v>0</v>
      </c>
      <c r="N65" s="212" t="str">
        <f>IF(Table3[[#This Row],[PO TAM]]="","",IF(Table3[[#This Row],[Balance]]&gt;0,"Open","Close"))</f>
        <v>Close</v>
      </c>
      <c r="O65" s="246" t="str">
        <f ca="1">IF(R65=$S$1,Table3[[#This Row],[Status]],"")</f>
        <v/>
      </c>
      <c r="R65" s="169">
        <f ca="1">IF(Table3[[#This Row],[Delivery Date]]="","",$R$1-Table3[[#This Row],[Delivery Date]])</f>
        <v>15</v>
      </c>
      <c r="T65" t="str">
        <f>IFERROR(VLOOKUP(Table3[[#This Row],[Ich No]],'ICH NO'!K:M,3,0),"")</f>
        <v>ASSY</v>
      </c>
      <c r="U65">
        <f>IF(Table3[[#This Row],[REST]]&gt;Table3[[#This Row],[Stock]],Table3[[#This Row],[Stock]],Table3[[#This Row],[REST]])</f>
        <v>2</v>
      </c>
      <c r="AA65" t="str">
        <f ca="1">IF(Table3[[#This Row],[DDD]]="","",IF(Table3[[#This Row],[Stock]]&gt;=Table3[[#This Row],[REST]],Table3[[#This Row],[REST]],Table3[[#This Row],[Stock]]))</f>
        <v/>
      </c>
    </row>
    <row r="66" spans="1:27" x14ac:dyDescent="0.3">
      <c r="A66" s="173">
        <f>IF(Table3[[#This Row],[Customer Part No]]="","",(ROW()-1))</f>
        <v>65</v>
      </c>
      <c r="B66" s="212" t="str">
        <f>IF(TAM!T71="","",TAM!T71)</f>
        <v>AAS071-0000T</v>
      </c>
      <c r="C66" s="42" t="str">
        <f>IF(TAM!Q71="","",TAM!Q71)</f>
        <v>81110BZ630</v>
      </c>
      <c r="D66" s="42" t="str">
        <f>IF(TAM!I71="","",TAM!I71)</f>
        <v>Q4IC55IE</v>
      </c>
      <c r="E66" s="42" t="str">
        <f>IF(TAM!H71="","",TAM!H71)</f>
        <v>20007049</v>
      </c>
      <c r="F66" s="213">
        <f>IF(TAM!L71="","",TAM!L71)</f>
        <v>45911</v>
      </c>
      <c r="G66" s="213">
        <f>IF(TAM!M71="","",TAM!M71)</f>
        <v>45915</v>
      </c>
      <c r="H66" s="220">
        <f>IF(TAM!AD71="","",TAM!AD71)</f>
        <v>5</v>
      </c>
      <c r="I66" s="223">
        <f>IF(Table3[[#This Row],[Open Qty]]="","",TAM!AE71)</f>
        <v>5</v>
      </c>
      <c r="J66" s="226">
        <f>IF(Table3[[#This Row],[Open Qty]]="","",SUM(SUMIF('STOCK OES'!B:B,Table3[[#This Row],[Ich No]],'STOCK OES'!E:E),SUMIF('STOCK SEALING'!B:B,Table3[[#This Row],[Ich No]],'STOCK SEALING'!E:E)))</f>
        <v>0</v>
      </c>
      <c r="K66" s="236">
        <f>IF(Table3[[#This Row],[REST]]="","",SUMIF(TMMIN!T:T,Table3[[#This Row],[Ich No]],TMMIN!AE:AE))</f>
        <v>17</v>
      </c>
      <c r="L66" s="226">
        <v>0</v>
      </c>
      <c r="M66" s="226">
        <f>IFERROR(Table3[[#This Row],[REST]]-Table3[[#This Row],[Result Scan]],"")</f>
        <v>5</v>
      </c>
      <c r="N66" s="212" t="str">
        <f>IF(Table3[[#This Row],[PO TAM]]="","",IF(Table3[[#This Row],[Balance]]&gt;0,"Open","Close"))</f>
        <v>Open</v>
      </c>
      <c r="O66" s="246" t="str">
        <f ca="1">IF(R66=$S$1,Table3[[#This Row],[Status]],"")</f>
        <v/>
      </c>
      <c r="R66" s="169">
        <f ca="1">IF(Table3[[#This Row],[Delivery Date]]="","",$R$1-Table3[[#This Row],[Delivery Date]])</f>
        <v>15</v>
      </c>
      <c r="T66" t="str">
        <f>IFERROR(VLOOKUP(Table3[[#This Row],[Ich No]],'ICH NO'!K:M,3,0),"")</f>
        <v>ASSY</v>
      </c>
      <c r="U66">
        <f>IF(Table3[[#This Row],[REST]]&gt;Table3[[#This Row],[Stock]],Table3[[#This Row],[Stock]],Table3[[#This Row],[REST]])</f>
        <v>0</v>
      </c>
      <c r="AA66" t="str">
        <f ca="1">IF(Table3[[#This Row],[DDD]]="","",IF(Table3[[#This Row],[Stock]]&gt;=Table3[[#This Row],[REST]],Table3[[#This Row],[REST]],Table3[[#This Row],[Stock]]))</f>
        <v/>
      </c>
    </row>
    <row r="67" spans="1:27" x14ac:dyDescent="0.3">
      <c r="A67" s="173">
        <f>IF(Table3[[#This Row],[Customer Part No]]="","",(ROW()-1))</f>
        <v>66</v>
      </c>
      <c r="B67" s="212" t="str">
        <f>IF(TAM!T72="","",TAM!T72)</f>
        <v>AAV122-0000T</v>
      </c>
      <c r="C67" s="42" t="str">
        <f>IF(TAM!Q72="","",TAM!Q72)</f>
        <v>81150BZ860</v>
      </c>
      <c r="D67" s="42" t="str">
        <f>IF(TAM!I72="","",TAM!I72)</f>
        <v>Q4IC55IE</v>
      </c>
      <c r="E67" s="42" t="str">
        <f>IF(TAM!H72="","",TAM!H72)</f>
        <v>20007050</v>
      </c>
      <c r="F67" s="213">
        <f>IF(TAM!L72="","",TAM!L72)</f>
        <v>45911</v>
      </c>
      <c r="G67" s="213">
        <f>IF(TAM!M72="","",TAM!M72)</f>
        <v>45915</v>
      </c>
      <c r="H67" s="220">
        <f>IF(TAM!AD72="","",TAM!AD72)</f>
        <v>12</v>
      </c>
      <c r="I67" s="223">
        <f>IF(Table3[[#This Row],[Open Qty]]="","",TAM!AE72)</f>
        <v>8</v>
      </c>
      <c r="J67" s="226">
        <f>IF(Table3[[#This Row],[Open Qty]]="","",SUM(SUMIF('STOCK OES'!B:B,Table3[[#This Row],[Ich No]],'STOCK OES'!E:E),SUMIF('STOCK SEALING'!B:B,Table3[[#This Row],[Ich No]],'STOCK SEALING'!E:E)))</f>
        <v>9</v>
      </c>
      <c r="K67" s="236">
        <f>IF(Table3[[#This Row],[REST]]="","",SUMIF(TMMIN!T:T,Table3[[#This Row],[Ich No]],TMMIN!AE:AE))</f>
        <v>23</v>
      </c>
      <c r="L67" s="226">
        <v>0</v>
      </c>
      <c r="M67" s="226">
        <f>IFERROR(Table3[[#This Row],[REST]]-Table3[[#This Row],[Result Scan]],"")</f>
        <v>8</v>
      </c>
      <c r="N67" s="212" t="str">
        <f>IF(Table3[[#This Row],[PO TAM]]="","",IF(Table3[[#This Row],[Balance]]&gt;0,"Open","Close"))</f>
        <v>Open</v>
      </c>
      <c r="O67" s="246" t="str">
        <f ca="1">IF(R67=$S$1,Table3[[#This Row],[Status]],"")</f>
        <v/>
      </c>
      <c r="R67" s="169">
        <f ca="1">IF(Table3[[#This Row],[Delivery Date]]="","",$R$1-Table3[[#This Row],[Delivery Date]])</f>
        <v>15</v>
      </c>
      <c r="T67" t="str">
        <f>IFERROR(VLOOKUP(Table3[[#This Row],[Ich No]],'ICH NO'!K:M,3,0),"")</f>
        <v>ASSY</v>
      </c>
      <c r="U67">
        <f>IF(Table3[[#This Row],[REST]]&gt;Table3[[#This Row],[Stock]],Table3[[#This Row],[Stock]],Table3[[#This Row],[REST]])</f>
        <v>8</v>
      </c>
      <c r="AA67" t="str">
        <f ca="1">IF(Table3[[#This Row],[DDD]]="","",IF(Table3[[#This Row],[Stock]]&gt;=Table3[[#This Row],[REST]],Table3[[#This Row],[REST]],Table3[[#This Row],[Stock]]))</f>
        <v/>
      </c>
    </row>
    <row r="68" spans="1:27" x14ac:dyDescent="0.3">
      <c r="A68" s="173">
        <f>IF(Table3[[#This Row],[Customer Part No]]="","",(ROW()-1))</f>
        <v>67</v>
      </c>
      <c r="B68" s="212" t="str">
        <f>IF(TAM!T73="","",TAM!T73)</f>
        <v>AAS062-1000T</v>
      </c>
      <c r="C68" s="42" t="str">
        <f>IF(TAM!Q73="","",TAM!Q73)</f>
        <v>81170BZ620</v>
      </c>
      <c r="D68" s="42" t="str">
        <f>IF(TAM!I73="","",TAM!I73)</f>
        <v>Q4IC55IE</v>
      </c>
      <c r="E68" s="42" t="str">
        <f>IF(TAM!H73="","",TAM!H73)</f>
        <v>20007052</v>
      </c>
      <c r="F68" s="213">
        <f>IF(TAM!L73="","",TAM!L73)</f>
        <v>45911</v>
      </c>
      <c r="G68" s="213">
        <f>IF(TAM!M73="","",TAM!M73)</f>
        <v>45915</v>
      </c>
      <c r="H68" s="220">
        <f>IF(TAM!AD73="","",TAM!AD73)</f>
        <v>20</v>
      </c>
      <c r="I68" s="223">
        <f>IF(Table3[[#This Row],[Open Qty]]="","",TAM!AE73)</f>
        <v>20</v>
      </c>
      <c r="J68" s="226">
        <f>IF(Table3[[#This Row],[Open Qty]]="","",SUM(SUMIF('STOCK OES'!B:B,Table3[[#This Row],[Ich No]],'STOCK OES'!E:E),SUMIF('STOCK SEALING'!B:B,Table3[[#This Row],[Ich No]],'STOCK SEALING'!E:E)))</f>
        <v>0</v>
      </c>
      <c r="K68" s="236">
        <f>IF(Table3[[#This Row],[REST]]="","",SUMIF(TMMIN!T:T,Table3[[#This Row],[Ich No]],TMMIN!AE:AE))</f>
        <v>0</v>
      </c>
      <c r="L68" s="226">
        <v>0</v>
      </c>
      <c r="M68" s="226">
        <f>IFERROR(Table3[[#This Row],[REST]]-Table3[[#This Row],[Result Scan]],"")</f>
        <v>20</v>
      </c>
      <c r="N68" s="212" t="str">
        <f>IF(Table3[[#This Row],[PO TAM]]="","",IF(Table3[[#This Row],[Balance]]&gt;0,"Open","Close"))</f>
        <v>Open</v>
      </c>
      <c r="O68" s="246" t="str">
        <f ca="1">IF(R68=$S$1,Table3[[#This Row],[Status]],"")</f>
        <v/>
      </c>
      <c r="R68" s="169">
        <f ca="1">IF(Table3[[#This Row],[Delivery Date]]="","",$R$1-Table3[[#This Row],[Delivery Date]])</f>
        <v>15</v>
      </c>
      <c r="T68" t="str">
        <f>IFERROR(VLOOKUP(Table3[[#This Row],[Ich No]],'ICH NO'!K:M,3,0),"")</f>
        <v>ASSY</v>
      </c>
      <c r="U68">
        <f>IF(Table3[[#This Row],[REST]]&gt;Table3[[#This Row],[Stock]],Table3[[#This Row],[Stock]],Table3[[#This Row],[REST]])</f>
        <v>0</v>
      </c>
      <c r="AA68" t="str">
        <f ca="1">IF(Table3[[#This Row],[DDD]]="","",IF(Table3[[#This Row],[Stock]]&gt;=Table3[[#This Row],[REST]],Table3[[#This Row],[REST]],Table3[[#This Row],[Stock]]))</f>
        <v/>
      </c>
    </row>
    <row r="69" spans="1:27" x14ac:dyDescent="0.3">
      <c r="A69" s="173">
        <f>IF(Table3[[#This Row],[Customer Part No]]="","",(ROW()-1))</f>
        <v>68</v>
      </c>
      <c r="B69" s="212" t="str">
        <f>IF(TAM!T74="","",TAM!T74)</f>
        <v>ADP241-0000T</v>
      </c>
      <c r="C69" s="42" t="str">
        <f>IF(TAM!Q74="","",TAM!Q74)</f>
        <v>81550BZ310</v>
      </c>
      <c r="D69" s="42" t="str">
        <f>IF(TAM!I74="","",TAM!I74)</f>
        <v>Q4IC55IE</v>
      </c>
      <c r="E69" s="42" t="str">
        <f>IF(TAM!H74="","",TAM!H74)</f>
        <v>20007053</v>
      </c>
      <c r="F69" s="213">
        <f>IF(TAM!L74="","",TAM!L74)</f>
        <v>45911</v>
      </c>
      <c r="G69" s="213">
        <f>IF(TAM!M74="","",TAM!M74)</f>
        <v>45915</v>
      </c>
      <c r="H69" s="220">
        <f>IF(TAM!AD74="","",TAM!AD74)</f>
        <v>6</v>
      </c>
      <c r="I69" s="223">
        <f>IF(Table3[[#This Row],[Open Qty]]="","",TAM!AE74)</f>
        <v>6</v>
      </c>
      <c r="J69" s="226">
        <f>IF(Table3[[#This Row],[Open Qty]]="","",SUM(SUMIF('STOCK OES'!B:B,Table3[[#This Row],[Ich No]],'STOCK OES'!E:E),SUMIF('STOCK SEALING'!B:B,Table3[[#This Row],[Ich No]],'STOCK SEALING'!E:E)))</f>
        <v>6</v>
      </c>
      <c r="K69" s="236">
        <f>IF(Table3[[#This Row],[REST]]="","",SUMIF(TMMIN!T:T,Table3[[#This Row],[Ich No]],TMMIN!AE:AE))</f>
        <v>1</v>
      </c>
      <c r="L69" s="226">
        <v>0</v>
      </c>
      <c r="M69" s="226">
        <f>IFERROR(Table3[[#This Row],[REST]]-Table3[[#This Row],[Result Scan]],"")</f>
        <v>6</v>
      </c>
      <c r="N69" s="212" t="str">
        <f>IF(Table3[[#This Row],[PO TAM]]="","",IF(Table3[[#This Row],[Balance]]&gt;0,"Open","Close"))</f>
        <v>Open</v>
      </c>
      <c r="O69" s="246" t="str">
        <f ca="1">IF(R69=$S$1,Table3[[#This Row],[Status]],"")</f>
        <v/>
      </c>
      <c r="R69" s="169">
        <f ca="1">IF(Table3[[#This Row],[Delivery Date]]="","",$R$1-Table3[[#This Row],[Delivery Date]])</f>
        <v>15</v>
      </c>
      <c r="T69" t="str">
        <f>IFERROR(VLOOKUP(Table3[[#This Row],[Ich No]],'ICH NO'!K:M,3,0),"")</f>
        <v>ASSY</v>
      </c>
      <c r="U69">
        <f>IF(Table3[[#This Row],[REST]]&gt;Table3[[#This Row],[Stock]],Table3[[#This Row],[Stock]],Table3[[#This Row],[REST]])</f>
        <v>6</v>
      </c>
      <c r="AA69" t="str">
        <f ca="1">IF(Table3[[#This Row],[DDD]]="","",IF(Table3[[#This Row],[Stock]]&gt;=Table3[[#This Row],[REST]],Table3[[#This Row],[REST]],Table3[[#This Row],[Stock]]))</f>
        <v/>
      </c>
    </row>
    <row r="70" spans="1:27" x14ac:dyDescent="0.3">
      <c r="A70" s="173">
        <f>IF(Table3[[#This Row],[Customer Part No]]="","",(ROW()-1))</f>
        <v>69</v>
      </c>
      <c r="B70" s="212" t="str">
        <f>IF(TAM!T75="","",TAM!T75)</f>
        <v>ADS031-0000T</v>
      </c>
      <c r="C70" s="42" t="str">
        <f>IF(TAM!Q75="","",TAM!Q75)</f>
        <v>81550BZ490</v>
      </c>
      <c r="D70" s="42" t="str">
        <f>IF(TAM!I75="","",TAM!I75)</f>
        <v>Q4IC55IE</v>
      </c>
      <c r="E70" s="42" t="str">
        <f>IF(TAM!H75="","",TAM!H75)</f>
        <v>20007054</v>
      </c>
      <c r="F70" s="213">
        <f>IF(TAM!L75="","",TAM!L75)</f>
        <v>45911</v>
      </c>
      <c r="G70" s="213">
        <f>IF(TAM!M75="","",TAM!M75)</f>
        <v>45915</v>
      </c>
      <c r="H70" s="220">
        <f>IF(TAM!AD75="","",TAM!AD75)</f>
        <v>9</v>
      </c>
      <c r="I70" s="223">
        <f>IF(Table3[[#This Row],[Open Qty]]="","",TAM!AE75)</f>
        <v>3</v>
      </c>
      <c r="J70" s="226">
        <f>IF(Table3[[#This Row],[Open Qty]]="","",SUM(SUMIF('STOCK OES'!B:B,Table3[[#This Row],[Ich No]],'STOCK OES'!E:E),SUMIF('STOCK SEALING'!B:B,Table3[[#This Row],[Ich No]],'STOCK SEALING'!E:E)))</f>
        <v>66</v>
      </c>
      <c r="K70" s="236">
        <f>IF(Table3[[#This Row],[REST]]="","",SUMIF(TMMIN!T:T,Table3[[#This Row],[Ich No]],TMMIN!AE:AE))</f>
        <v>8</v>
      </c>
      <c r="L70" s="226">
        <v>0</v>
      </c>
      <c r="M70" s="226">
        <f>IFERROR(Table3[[#This Row],[REST]]-Table3[[#This Row],[Result Scan]],"")</f>
        <v>3</v>
      </c>
      <c r="N70" s="212" t="str">
        <f>IF(Table3[[#This Row],[PO TAM]]="","",IF(Table3[[#This Row],[Balance]]&gt;0,"Open","Close"))</f>
        <v>Open</v>
      </c>
      <c r="O70" s="246" t="str">
        <f ca="1">IF(R70=$S$1,Table3[[#This Row],[Status]],"")</f>
        <v/>
      </c>
      <c r="R70" s="169">
        <f ca="1">IF(Table3[[#This Row],[Delivery Date]]="","",$R$1-Table3[[#This Row],[Delivery Date]])</f>
        <v>15</v>
      </c>
      <c r="T70" t="str">
        <f>IFERROR(VLOOKUP(Table3[[#This Row],[Ich No]],'ICH NO'!K:M,3,0),"")</f>
        <v>ASSY</v>
      </c>
      <c r="U70">
        <f>IF(Table3[[#This Row],[REST]]&gt;Table3[[#This Row],[Stock]],Table3[[#This Row],[Stock]],Table3[[#This Row],[REST]])</f>
        <v>3</v>
      </c>
      <c r="AA70" t="str">
        <f ca="1">IF(Table3[[#This Row],[DDD]]="","",IF(Table3[[#This Row],[Stock]]&gt;=Table3[[#This Row],[REST]],Table3[[#This Row],[REST]],Table3[[#This Row],[Stock]]))</f>
        <v/>
      </c>
    </row>
    <row r="71" spans="1:27" x14ac:dyDescent="0.3">
      <c r="A71" s="173">
        <f>IF(Table3[[#This Row],[Customer Part No]]="","",(ROW()-1))</f>
        <v>70</v>
      </c>
      <c r="B71" s="212" t="str">
        <f>IF(TAM!T76="","",TAM!T76)</f>
        <v>ADW382-0000T</v>
      </c>
      <c r="C71" s="42" t="str">
        <f>IF(TAM!Q76="","",TAM!Q76)</f>
        <v>81560VT020</v>
      </c>
      <c r="D71" s="42" t="str">
        <f>IF(TAM!I76="","",TAM!I76)</f>
        <v>I0404646</v>
      </c>
      <c r="E71" s="42" t="str">
        <f>IF(TAM!H76="","",TAM!H76)</f>
        <v>19997931</v>
      </c>
      <c r="F71" s="213">
        <f>IF(TAM!L76="","",TAM!L76)</f>
        <v>45909</v>
      </c>
      <c r="G71" s="213">
        <f>IF(TAM!M76="","",TAM!M76)</f>
        <v>45916</v>
      </c>
      <c r="H71" s="220">
        <f>IF(TAM!AD76="","",TAM!AD76)</f>
        <v>2</v>
      </c>
      <c r="I71" s="223">
        <f>IF(Table3[[#This Row],[Open Qty]]="","",TAM!AE76)</f>
        <v>1</v>
      </c>
      <c r="J71" s="226">
        <f>IF(Table3[[#This Row],[Open Qty]]="","",SUM(SUMIF('STOCK OES'!B:B,Table3[[#This Row],[Ich No]],'STOCK OES'!E:E),SUMIF('STOCK SEALING'!B:B,Table3[[#This Row],[Ich No]],'STOCK SEALING'!E:E)))</f>
        <v>17</v>
      </c>
      <c r="K71" s="236">
        <f>IF(Table3[[#This Row],[REST]]="","",SUMIF(TMMIN!T:T,Table3[[#This Row],[Ich No]],TMMIN!AE:AE))</f>
        <v>0</v>
      </c>
      <c r="L71" s="226">
        <v>0</v>
      </c>
      <c r="M71" s="226">
        <f>IFERROR(Table3[[#This Row],[REST]]-Table3[[#This Row],[Result Scan]],"")</f>
        <v>1</v>
      </c>
      <c r="N71" s="212" t="str">
        <f>IF(Table3[[#This Row],[PO TAM]]="","",IF(Table3[[#This Row],[Balance]]&gt;0,"Open","Close"))</f>
        <v>Open</v>
      </c>
      <c r="O71" s="246" t="str">
        <f ca="1">IF(R71=$S$1,Table3[[#This Row],[Status]],"")</f>
        <v/>
      </c>
      <c r="R71" s="169">
        <f ca="1">IF(Table3[[#This Row],[Delivery Date]]="","",$R$1-Table3[[#This Row],[Delivery Date]])</f>
        <v>14</v>
      </c>
      <c r="T71" t="str">
        <f>IFERROR(VLOOKUP(Table3[[#This Row],[Ich No]],'ICH NO'!K:M,3,0),"")</f>
        <v>ASSY</v>
      </c>
      <c r="U71">
        <f>IF(Table3[[#This Row],[REST]]&gt;Table3[[#This Row],[Stock]],Table3[[#This Row],[Stock]],Table3[[#This Row],[REST]])</f>
        <v>1</v>
      </c>
      <c r="AA71" t="str">
        <f ca="1">IF(Table3[[#This Row],[DDD]]="","",IF(Table3[[#This Row],[Stock]]&gt;=Table3[[#This Row],[REST]],Table3[[#This Row],[REST]],Table3[[#This Row],[Stock]]))</f>
        <v/>
      </c>
    </row>
    <row r="72" spans="1:27" x14ac:dyDescent="0.3">
      <c r="A72" s="173">
        <f>IF(Table3[[#This Row],[Customer Part No]]="","",(ROW()-1))</f>
        <v>71</v>
      </c>
      <c r="B72" s="212" t="str">
        <f>IF(TAM!T77="","",TAM!T77)</f>
        <v>AAQ042-1000T</v>
      </c>
      <c r="C72" s="42" t="str">
        <f>IF(TAM!Q77="","",TAM!Q77)</f>
        <v>81170BZ510</v>
      </c>
      <c r="D72" s="42" t="str">
        <f>IF(TAM!I77="","",TAM!I77)</f>
        <v>I0706452</v>
      </c>
      <c r="E72" s="42" t="str">
        <f>IF(TAM!H77="","",TAM!H77)</f>
        <v>19997983</v>
      </c>
      <c r="F72" s="213">
        <f>IF(TAM!L77="","",TAM!L77)</f>
        <v>45909</v>
      </c>
      <c r="G72" s="213">
        <f>IF(TAM!M77="","",TAM!M77)</f>
        <v>45916</v>
      </c>
      <c r="H72" s="220">
        <f>IF(TAM!AD77="","",TAM!AD77)</f>
        <v>1</v>
      </c>
      <c r="I72" s="223">
        <f>IF(Table3[[#This Row],[Open Qty]]="","",TAM!AE77)</f>
        <v>1</v>
      </c>
      <c r="J72" s="226">
        <f>IF(Table3[[#This Row],[Open Qty]]="","",SUM(SUMIF('STOCK OES'!B:B,Table3[[#This Row],[Ich No]],'STOCK OES'!E:E),SUMIF('STOCK SEALING'!B:B,Table3[[#This Row],[Ich No]],'STOCK SEALING'!E:E)))</f>
        <v>0</v>
      </c>
      <c r="K72" s="236">
        <f>IF(Table3[[#This Row],[REST]]="","",SUMIF(TMMIN!T:T,Table3[[#This Row],[Ich No]],TMMIN!AE:AE))</f>
        <v>0</v>
      </c>
      <c r="L72" s="226">
        <v>0</v>
      </c>
      <c r="M72" s="226">
        <f>IFERROR(Table3[[#This Row],[REST]]-Table3[[#This Row],[Result Scan]],"")</f>
        <v>1</v>
      </c>
      <c r="N72" s="212" t="str">
        <f>IF(Table3[[#This Row],[PO TAM]]="","",IF(Table3[[#This Row],[Balance]]&gt;0,"Open","Close"))</f>
        <v>Open</v>
      </c>
      <c r="O72" s="246" t="str">
        <f ca="1">IF(R72=$S$1,Table3[[#This Row],[Status]],"")</f>
        <v/>
      </c>
      <c r="R72" s="169">
        <f ca="1">IF(Table3[[#This Row],[Delivery Date]]="","",$R$1-Table3[[#This Row],[Delivery Date]])</f>
        <v>14</v>
      </c>
      <c r="T72" t="str">
        <f>IFERROR(VLOOKUP(Table3[[#This Row],[Ich No]],'ICH NO'!K:M,3,0),"")</f>
        <v>ASSY</v>
      </c>
      <c r="U72">
        <f>IF(Table3[[#This Row],[REST]]&gt;Table3[[#This Row],[Stock]],Table3[[#This Row],[Stock]],Table3[[#This Row],[REST]])</f>
        <v>0</v>
      </c>
      <c r="AA72" t="str">
        <f ca="1">IF(Table3[[#This Row],[DDD]]="","",IF(Table3[[#This Row],[Stock]]&gt;=Table3[[#This Row],[REST]],Table3[[#This Row],[REST]],Table3[[#This Row],[Stock]]))</f>
        <v/>
      </c>
    </row>
    <row r="73" spans="1:27" x14ac:dyDescent="0.3">
      <c r="A73" s="173">
        <f>IF(Table3[[#This Row],[Customer Part No]]="","",(ROW()-1))</f>
        <v>72</v>
      </c>
      <c r="B73" s="212" t="str">
        <f>IF(TAM!T78="","",TAM!T78)</f>
        <v>AAN192-1001</v>
      </c>
      <c r="C73" s="42" t="str">
        <f>IF(TAM!Q78="","",TAM!Q78)</f>
        <v>811700K591</v>
      </c>
      <c r="D73" s="42" t="str">
        <f>IF(TAM!I78="","",TAM!I78)</f>
        <v>I0306283</v>
      </c>
      <c r="E73" s="42" t="str">
        <f>IF(TAM!H78="","",TAM!H78)</f>
        <v>20005789</v>
      </c>
      <c r="F73" s="213">
        <f>IF(TAM!L78="","",TAM!L78)</f>
        <v>45911</v>
      </c>
      <c r="G73" s="213">
        <f>IF(TAM!M78="","",TAM!M78)</f>
        <v>45916</v>
      </c>
      <c r="H73" s="220">
        <f>IF(TAM!AD78="","",TAM!AD78)</f>
        <v>6</v>
      </c>
      <c r="I73" s="223">
        <f>IF(Table3[[#This Row],[Open Qty]]="","",TAM!AE78)</f>
        <v>5</v>
      </c>
      <c r="J73" s="226">
        <f>IF(Table3[[#This Row],[Open Qty]]="","",SUM(SUMIF('STOCK OES'!B:B,Table3[[#This Row],[Ich No]],'STOCK OES'!E:E),SUMIF('STOCK SEALING'!B:B,Table3[[#This Row],[Ich No]],'STOCK SEALING'!E:E)))</f>
        <v>0</v>
      </c>
      <c r="K73" s="236">
        <f>IF(Table3[[#This Row],[REST]]="","",SUMIF(TMMIN!T:T,Table3[[#This Row],[Ich No]],TMMIN!AE:AE))</f>
        <v>0</v>
      </c>
      <c r="L73" s="226">
        <v>0</v>
      </c>
      <c r="M73" s="226">
        <f>IFERROR(Table3[[#This Row],[REST]]-Table3[[#This Row],[Result Scan]],"")</f>
        <v>5</v>
      </c>
      <c r="N73" s="212" t="str">
        <f>IF(Table3[[#This Row],[PO TAM]]="","",IF(Table3[[#This Row],[Balance]]&gt;0,"Open","Close"))</f>
        <v>Open</v>
      </c>
      <c r="O73" s="246" t="str">
        <f ca="1">IF(R73=$S$1,Table3[[#This Row],[Status]],"")</f>
        <v/>
      </c>
      <c r="R73" s="169">
        <f ca="1">IF(Table3[[#This Row],[Delivery Date]]="","",$R$1-Table3[[#This Row],[Delivery Date]])</f>
        <v>14</v>
      </c>
      <c r="T73" t="str">
        <f>IFERROR(VLOOKUP(Table3[[#This Row],[Ich No]],'ICH NO'!K:M,3,0),"")</f>
        <v>ASSY</v>
      </c>
      <c r="U73">
        <f>IF(Table3[[#This Row],[REST]]&gt;Table3[[#This Row],[Stock]],Table3[[#This Row],[Stock]],Table3[[#This Row],[REST]])</f>
        <v>0</v>
      </c>
      <c r="AA73" t="str">
        <f ca="1">IF(Table3[[#This Row],[DDD]]="","",IF(Table3[[#This Row],[Stock]]&gt;=Table3[[#This Row],[REST]],Table3[[#This Row],[REST]],Table3[[#This Row],[Stock]]))</f>
        <v/>
      </c>
    </row>
    <row r="74" spans="1:27" x14ac:dyDescent="0.3">
      <c r="A74" s="173">
        <f>IF(Table3[[#This Row],[Customer Part No]]="","",(ROW()-1))</f>
        <v>73</v>
      </c>
      <c r="B74" s="212" t="str">
        <f>IF(TAM!T79="","",TAM!T79)</f>
        <v>AAP062-1001</v>
      </c>
      <c r="C74" s="42" t="str">
        <f>IF(TAM!Q79="","",TAM!Q79)</f>
        <v>811700KC31</v>
      </c>
      <c r="D74" s="42" t="str">
        <f>IF(TAM!I79="","",TAM!I79)</f>
        <v>I0404650</v>
      </c>
      <c r="E74" s="42" t="str">
        <f>IF(TAM!H79="","",TAM!H79)</f>
        <v>20005813</v>
      </c>
      <c r="F74" s="213">
        <f>IF(TAM!L79="","",TAM!L79)</f>
        <v>45911</v>
      </c>
      <c r="G74" s="213">
        <f>IF(TAM!M79="","",TAM!M79)</f>
        <v>45916</v>
      </c>
      <c r="H74" s="220">
        <f>IF(TAM!AD79="","",TAM!AD79)</f>
        <v>2</v>
      </c>
      <c r="I74" s="223">
        <f>IF(Table3[[#This Row],[Open Qty]]="","",TAM!AE79)</f>
        <v>2</v>
      </c>
      <c r="J74" s="226">
        <f>IF(Table3[[#This Row],[Open Qty]]="","",SUM(SUMIF('STOCK OES'!B:B,Table3[[#This Row],[Ich No]],'STOCK OES'!E:E),SUMIF('STOCK SEALING'!B:B,Table3[[#This Row],[Ich No]],'STOCK SEALING'!E:E)))</f>
        <v>0</v>
      </c>
      <c r="K74" s="236">
        <f>IF(Table3[[#This Row],[REST]]="","",SUMIF(TMMIN!T:T,Table3[[#This Row],[Ich No]],TMMIN!AE:AE))</f>
        <v>1</v>
      </c>
      <c r="L74" s="226">
        <v>0</v>
      </c>
      <c r="M74" s="226">
        <f>IFERROR(Table3[[#This Row],[REST]]-Table3[[#This Row],[Result Scan]],"")</f>
        <v>2</v>
      </c>
      <c r="N74" s="212" t="str">
        <f>IF(Table3[[#This Row],[PO TAM]]="","",IF(Table3[[#This Row],[Balance]]&gt;0,"Open","Close"))</f>
        <v>Open</v>
      </c>
      <c r="O74" s="246" t="str">
        <f ca="1">IF(R74=$S$1,Table3[[#This Row],[Status]],"")</f>
        <v/>
      </c>
      <c r="R74" s="169">
        <f ca="1">IF(Table3[[#This Row],[Delivery Date]]="","",$R$1-Table3[[#This Row],[Delivery Date]])</f>
        <v>14</v>
      </c>
      <c r="T74" t="str">
        <f>IFERROR(VLOOKUP(Table3[[#This Row],[Ich No]],'ICH NO'!K:M,3,0),"")</f>
        <v>ASSY</v>
      </c>
      <c r="U74">
        <f>IF(Table3[[#This Row],[REST]]&gt;Table3[[#This Row],[Stock]],Table3[[#This Row],[Stock]],Table3[[#This Row],[REST]])</f>
        <v>0</v>
      </c>
      <c r="AA74" t="str">
        <f ca="1">IF(Table3[[#This Row],[DDD]]="","",IF(Table3[[#This Row],[Stock]]&gt;=Table3[[#This Row],[REST]],Table3[[#This Row],[REST]],Table3[[#This Row],[Stock]]))</f>
        <v/>
      </c>
    </row>
    <row r="75" spans="1:27" x14ac:dyDescent="0.3">
      <c r="A75" s="173">
        <f>IF(Table3[[#This Row],[Customer Part No]]="","",(ROW()-1))</f>
        <v>74</v>
      </c>
      <c r="B75" s="212" t="str">
        <f>IF(TAM!T80="","",TAM!T80)</f>
        <v>AAL032-1000</v>
      </c>
      <c r="C75" s="42" t="str">
        <f>IF(TAM!Q80="","",TAM!Q80)</f>
        <v>811700K520</v>
      </c>
      <c r="D75" s="42" t="str">
        <f>IF(TAM!I80="","",TAM!I80)</f>
        <v>I0306286</v>
      </c>
      <c r="E75" s="42" t="str">
        <f>IF(TAM!H80="","",TAM!H80)</f>
        <v>20009814</v>
      </c>
      <c r="F75" s="213">
        <f>IF(TAM!L80="","",TAM!L80)</f>
        <v>45912</v>
      </c>
      <c r="G75" s="213">
        <f>IF(TAM!M80="","",TAM!M80)</f>
        <v>45916</v>
      </c>
      <c r="H75" s="220">
        <f>IF(TAM!AD80="","",TAM!AD80)</f>
        <v>4</v>
      </c>
      <c r="I75" s="223">
        <f>IF(Table3[[#This Row],[Open Qty]]="","",TAM!AE80)</f>
        <v>4</v>
      </c>
      <c r="J75" s="226">
        <f>IF(Table3[[#This Row],[Open Qty]]="","",SUM(SUMIF('STOCK OES'!B:B,Table3[[#This Row],[Ich No]],'STOCK OES'!E:E),SUMIF('STOCK SEALING'!B:B,Table3[[#This Row],[Ich No]],'STOCK SEALING'!E:E)))</f>
        <v>0</v>
      </c>
      <c r="K75" s="236">
        <f>IF(Table3[[#This Row],[REST]]="","",SUMIF(TMMIN!T:T,Table3[[#This Row],[Ich No]],TMMIN!AE:AE))</f>
        <v>0</v>
      </c>
      <c r="L75" s="226">
        <v>0</v>
      </c>
      <c r="M75" s="226">
        <f>IFERROR(Table3[[#This Row],[REST]]-Table3[[#This Row],[Result Scan]],"")</f>
        <v>4</v>
      </c>
      <c r="N75" s="212" t="str">
        <f>IF(Table3[[#This Row],[PO TAM]]="","",IF(Table3[[#This Row],[Balance]]&gt;0,"Open","Close"))</f>
        <v>Open</v>
      </c>
      <c r="O75" s="246" t="str">
        <f ca="1">IF(R75=$S$1,Table3[[#This Row],[Status]],"")</f>
        <v/>
      </c>
      <c r="R75" s="169">
        <f ca="1">IF(Table3[[#This Row],[Delivery Date]]="","",$R$1-Table3[[#This Row],[Delivery Date]])</f>
        <v>14</v>
      </c>
      <c r="T75" t="str">
        <f>IFERROR(VLOOKUP(Table3[[#This Row],[Ich No]],'ICH NO'!K:M,3,0),"")</f>
        <v>ASSY</v>
      </c>
      <c r="U75">
        <f>IF(Table3[[#This Row],[REST]]&gt;Table3[[#This Row],[Stock]],Table3[[#This Row],[Stock]],Table3[[#This Row],[REST]])</f>
        <v>0</v>
      </c>
      <c r="AA75" t="str">
        <f ca="1">IF(Table3[[#This Row],[DDD]]="","",IF(Table3[[#This Row],[Stock]]&gt;=Table3[[#This Row],[REST]],Table3[[#This Row],[REST]],Table3[[#This Row],[Stock]]))</f>
        <v/>
      </c>
    </row>
    <row r="76" spans="1:27" x14ac:dyDescent="0.3">
      <c r="A76" s="173">
        <f>IF(Table3[[#This Row],[Customer Part No]]="","",(ROW()-1))</f>
        <v>75</v>
      </c>
      <c r="B76" s="212" t="str">
        <f>IF(TAM!T81="","",TAM!T81)</f>
        <v>AAL032-1000</v>
      </c>
      <c r="C76" s="42" t="str">
        <f>IF(TAM!Q81="","",TAM!Q81)</f>
        <v>811700K520</v>
      </c>
      <c r="D76" s="42" t="str">
        <f>IF(TAM!I81="","",TAM!I81)</f>
        <v>I0306289</v>
      </c>
      <c r="E76" s="42" t="str">
        <f>IF(TAM!H81="","",TAM!H81)</f>
        <v>20009849</v>
      </c>
      <c r="F76" s="213">
        <f>IF(TAM!L81="","",TAM!L81)</f>
        <v>45912</v>
      </c>
      <c r="G76" s="213">
        <f>IF(TAM!M81="","",TAM!M81)</f>
        <v>45916</v>
      </c>
      <c r="H76" s="220">
        <f>IF(TAM!AD81="","",TAM!AD81)</f>
        <v>6</v>
      </c>
      <c r="I76" s="223">
        <f>IF(Table3[[#This Row],[Open Qty]]="","",TAM!AE81)</f>
        <v>3</v>
      </c>
      <c r="J76" s="226">
        <f>IF(Table3[[#This Row],[Open Qty]]="","",SUM(SUMIF('STOCK OES'!B:B,Table3[[#This Row],[Ich No]],'STOCK OES'!E:E),SUMIF('STOCK SEALING'!B:B,Table3[[#This Row],[Ich No]],'STOCK SEALING'!E:E)))</f>
        <v>0</v>
      </c>
      <c r="K76" s="236">
        <f>IF(Table3[[#This Row],[REST]]="","",SUMIF(TMMIN!T:T,Table3[[#This Row],[Ich No]],TMMIN!AE:AE))</f>
        <v>0</v>
      </c>
      <c r="L76" s="226">
        <v>0</v>
      </c>
      <c r="M76" s="226">
        <f>IFERROR(Table3[[#This Row],[REST]]-Table3[[#This Row],[Result Scan]],"")</f>
        <v>3</v>
      </c>
      <c r="N76" s="212" t="str">
        <f>IF(Table3[[#This Row],[PO TAM]]="","",IF(Table3[[#This Row],[Balance]]&gt;0,"Open","Close"))</f>
        <v>Open</v>
      </c>
      <c r="O76" s="246" t="str">
        <f ca="1">IF(R76=$S$1,Table3[[#This Row],[Status]],"")</f>
        <v/>
      </c>
      <c r="R76" s="169">
        <f ca="1">IF(Table3[[#This Row],[Delivery Date]]="","",$R$1-Table3[[#This Row],[Delivery Date]])</f>
        <v>14</v>
      </c>
      <c r="T76" t="str">
        <f>IFERROR(VLOOKUP(Table3[[#This Row],[Ich No]],'ICH NO'!K:M,3,0),"")</f>
        <v>ASSY</v>
      </c>
      <c r="U76">
        <f>IF(Table3[[#This Row],[REST]]&gt;Table3[[#This Row],[Stock]],Table3[[#This Row],[Stock]],Table3[[#This Row],[REST]])</f>
        <v>0</v>
      </c>
      <c r="AA76" t="str">
        <f ca="1">IF(Table3[[#This Row],[DDD]]="","",IF(Table3[[#This Row],[Stock]]&gt;=Table3[[#This Row],[REST]],Table3[[#This Row],[REST]],Table3[[#This Row],[Stock]]))</f>
        <v/>
      </c>
    </row>
    <row r="77" spans="1:27" x14ac:dyDescent="0.3">
      <c r="A77" s="173">
        <f>IF(Table3[[#This Row],[Customer Part No]]="","",(ROW()-1))</f>
        <v>76</v>
      </c>
      <c r="B77" s="212" t="str">
        <f>IF(TAM!T82="","",TAM!T82)</f>
        <v>ADN151-9000</v>
      </c>
      <c r="C77" s="42" t="str">
        <f>IF(TAM!Q82="","",TAM!Q82)</f>
        <v>815510D570</v>
      </c>
      <c r="D77" s="42" t="str">
        <f>IF(TAM!I82="","",TAM!I82)</f>
        <v>I0306277</v>
      </c>
      <c r="E77" s="42" t="str">
        <f>IF(TAM!H82="","",TAM!H82)</f>
        <v>20002014</v>
      </c>
      <c r="F77" s="213">
        <f>IF(TAM!L82="","",TAM!L82)</f>
        <v>45910</v>
      </c>
      <c r="G77" s="213">
        <f>IF(TAM!M82="","",TAM!M82)</f>
        <v>45917</v>
      </c>
      <c r="H77" s="220">
        <f>IF(TAM!AD82="","",TAM!AD82)</f>
        <v>2</v>
      </c>
      <c r="I77" s="223">
        <f>IF(Table3[[#This Row],[Open Qty]]="","",TAM!AE82)</f>
        <v>2</v>
      </c>
      <c r="J77" s="226">
        <f>IF(Table3[[#This Row],[Open Qty]]="","",SUM(SUMIF('STOCK OES'!B:B,Table3[[#This Row],[Ich No]],'STOCK OES'!E:E),SUMIF('STOCK SEALING'!B:B,Table3[[#This Row],[Ich No]],'STOCK SEALING'!E:E)))</f>
        <v>0</v>
      </c>
      <c r="K77" s="236">
        <f>IF(Table3[[#This Row],[REST]]="","",SUMIF(TMMIN!T:T,Table3[[#This Row],[Ich No]],TMMIN!AE:AE))</f>
        <v>0</v>
      </c>
      <c r="L77" s="226">
        <v>0</v>
      </c>
      <c r="M77" s="226">
        <f>IFERROR(Table3[[#This Row],[REST]]-Table3[[#This Row],[Result Scan]],"")</f>
        <v>2</v>
      </c>
      <c r="N77" s="212" t="str">
        <f>IF(Table3[[#This Row],[PO TAM]]="","",IF(Table3[[#This Row],[Balance]]&gt;0,"Open","Close"))</f>
        <v>Open</v>
      </c>
      <c r="O77" s="246" t="str">
        <f ca="1">IF(R77=$S$1,Table3[[#This Row],[Status]],"")</f>
        <v/>
      </c>
      <c r="R77" s="169">
        <f ca="1">IF(Table3[[#This Row],[Delivery Date]]="","",$R$1-Table3[[#This Row],[Delivery Date]])</f>
        <v>13</v>
      </c>
      <c r="T77" t="str">
        <f>IFERROR(VLOOKUP(Table3[[#This Row],[Ich No]],'ICH NO'!K:M,3,0),"")</f>
        <v>ASSY</v>
      </c>
      <c r="U77">
        <f>IF(Table3[[#This Row],[REST]]&gt;Table3[[#This Row],[Stock]],Table3[[#This Row],[Stock]],Table3[[#This Row],[REST]])</f>
        <v>0</v>
      </c>
      <c r="AA77" t="str">
        <f ca="1">IF(Table3[[#This Row],[DDD]]="","",IF(Table3[[#This Row],[Stock]]&gt;=Table3[[#This Row],[REST]],Table3[[#This Row],[REST]],Table3[[#This Row],[Stock]]))</f>
        <v/>
      </c>
    </row>
    <row r="78" spans="1:27" x14ac:dyDescent="0.3">
      <c r="A78" s="173">
        <f>IF(Table3[[#This Row],[Customer Part No]]="","",(ROW()-1))</f>
        <v>77</v>
      </c>
      <c r="B78" s="212" t="str">
        <f>IF(TAM!T83="","",TAM!T83)</f>
        <v>ABH011-0000T</v>
      </c>
      <c r="C78" s="42" t="str">
        <f>IF(TAM!Q83="","",TAM!Q83)</f>
        <v>812100K090</v>
      </c>
      <c r="D78" s="42" t="str">
        <f>IF(TAM!I83="","",TAM!I83)</f>
        <v>I0404648</v>
      </c>
      <c r="E78" s="42" t="str">
        <f>IF(TAM!H83="","",TAM!H83)</f>
        <v>20002045</v>
      </c>
      <c r="F78" s="213">
        <f>IF(TAM!L83="","",TAM!L83)</f>
        <v>45910</v>
      </c>
      <c r="G78" s="213">
        <f>IF(TAM!M83="","",TAM!M83)</f>
        <v>45917</v>
      </c>
      <c r="H78" s="220">
        <f>IF(TAM!AD83="","",TAM!AD83)</f>
        <v>2</v>
      </c>
      <c r="I78" s="223">
        <f>IF(Table3[[#This Row],[Open Qty]]="","",TAM!AE83)</f>
        <v>2</v>
      </c>
      <c r="J78" s="226">
        <f>IF(Table3[[#This Row],[Open Qty]]="","",SUM(SUMIF('STOCK OES'!B:B,Table3[[#This Row],[Ich No]],'STOCK OES'!E:E),SUMIF('STOCK SEALING'!B:B,Table3[[#This Row],[Ich No]],'STOCK SEALING'!E:E)))</f>
        <v>0</v>
      </c>
      <c r="K78" s="236">
        <f>IF(Table3[[#This Row],[REST]]="","",SUMIF(TMMIN!T:T,Table3[[#This Row],[Ich No]],TMMIN!AE:AE))</f>
        <v>0</v>
      </c>
      <c r="L78" s="226">
        <v>0</v>
      </c>
      <c r="M78" s="226">
        <f>IFERROR(Table3[[#This Row],[REST]]-Table3[[#This Row],[Result Scan]],"")</f>
        <v>2</v>
      </c>
      <c r="N78" s="212" t="str">
        <f>IF(Table3[[#This Row],[PO TAM]]="","",IF(Table3[[#This Row],[Balance]]&gt;0,"Open","Close"))</f>
        <v>Open</v>
      </c>
      <c r="O78" s="246" t="str">
        <f ca="1">IF(R78=$S$1,Table3[[#This Row],[Status]],"")</f>
        <v/>
      </c>
      <c r="R78" s="169">
        <f ca="1">IF(Table3[[#This Row],[Delivery Date]]="","",$R$1-Table3[[#This Row],[Delivery Date]])</f>
        <v>13</v>
      </c>
      <c r="T78" t="str">
        <f>IFERROR(VLOOKUP(Table3[[#This Row],[Ich No]],'ICH NO'!K:M,3,0),"")</f>
        <v>ASSY</v>
      </c>
      <c r="U78">
        <f>IF(Table3[[#This Row],[REST]]&gt;Table3[[#This Row],[Stock]],Table3[[#This Row],[Stock]],Table3[[#This Row],[REST]])</f>
        <v>0</v>
      </c>
      <c r="AA78" t="str">
        <f ca="1">IF(Table3[[#This Row],[DDD]]="","",IF(Table3[[#This Row],[Stock]]&gt;=Table3[[#This Row],[REST]],Table3[[#This Row],[REST]],Table3[[#This Row],[Stock]]))</f>
        <v/>
      </c>
    </row>
    <row r="79" spans="1:27" x14ac:dyDescent="0.3">
      <c r="A79" s="173">
        <f>IF(Table3[[#This Row],[Customer Part No]]="","",(ROW()-1))</f>
        <v>78</v>
      </c>
      <c r="B79" s="212" t="str">
        <f>IF(TAM!T84="","",TAM!T84)</f>
        <v>AAN191-1001</v>
      </c>
      <c r="C79" s="42" t="str">
        <f>IF(TAM!Q84="","",TAM!Q84)</f>
        <v>811300K591</v>
      </c>
      <c r="D79" s="42" t="str">
        <f>IF(TAM!I84="","",TAM!I84)</f>
        <v>I0306287</v>
      </c>
      <c r="E79" s="42" t="str">
        <f>IF(TAM!H84="","",TAM!H84)</f>
        <v>20009837</v>
      </c>
      <c r="F79" s="213">
        <f>IF(TAM!L84="","",TAM!L84)</f>
        <v>45912</v>
      </c>
      <c r="G79" s="213">
        <f>IF(TAM!M84="","",TAM!M84)</f>
        <v>45917</v>
      </c>
      <c r="H79" s="220">
        <f>IF(TAM!AD84="","",TAM!AD84)</f>
        <v>2</v>
      </c>
      <c r="I79" s="223">
        <f>IF(Table3[[#This Row],[Open Qty]]="","",TAM!AE84)</f>
        <v>2</v>
      </c>
      <c r="J79" s="226">
        <f>IF(Table3[[#This Row],[Open Qty]]="","",SUM(SUMIF('STOCK OES'!B:B,Table3[[#This Row],[Ich No]],'STOCK OES'!E:E),SUMIF('STOCK SEALING'!B:B,Table3[[#This Row],[Ich No]],'STOCK SEALING'!E:E)))</f>
        <v>0</v>
      </c>
      <c r="K79" s="236">
        <f>IF(Table3[[#This Row],[REST]]="","",SUMIF(TMMIN!T:T,Table3[[#This Row],[Ich No]],TMMIN!AE:AE))</f>
        <v>0</v>
      </c>
      <c r="L79" s="226">
        <v>0</v>
      </c>
      <c r="M79" s="226">
        <f>IFERROR(Table3[[#This Row],[REST]]-Table3[[#This Row],[Result Scan]],"")</f>
        <v>2</v>
      </c>
      <c r="N79" s="212" t="str">
        <f>IF(Table3[[#This Row],[PO TAM]]="","",IF(Table3[[#This Row],[Balance]]&gt;0,"Open","Close"))</f>
        <v>Open</v>
      </c>
      <c r="O79" s="246" t="str">
        <f ca="1">IF(R79=$S$1,Table3[[#This Row],[Status]],"")</f>
        <v/>
      </c>
      <c r="R79" s="169">
        <f ca="1">IF(Table3[[#This Row],[Delivery Date]]="","",$R$1-Table3[[#This Row],[Delivery Date]])</f>
        <v>13</v>
      </c>
      <c r="T79" t="str">
        <f>IFERROR(VLOOKUP(Table3[[#This Row],[Ich No]],'ICH NO'!K:M,3,0),"")</f>
        <v>ASSY</v>
      </c>
      <c r="U79">
        <f>IF(Table3[[#This Row],[REST]]&gt;Table3[[#This Row],[Stock]],Table3[[#This Row],[Stock]],Table3[[#This Row],[REST]])</f>
        <v>0</v>
      </c>
      <c r="AA79" t="str">
        <f ca="1">IF(Table3[[#This Row],[DDD]]="","",IF(Table3[[#This Row],[Stock]]&gt;=Table3[[#This Row],[REST]],Table3[[#This Row],[REST]],Table3[[#This Row],[Stock]]))</f>
        <v/>
      </c>
    </row>
    <row r="80" spans="1:27" x14ac:dyDescent="0.3">
      <c r="A80" s="173">
        <f>IF(Table3[[#This Row],[Customer Part No]]="","",(ROW()-1))</f>
        <v>79</v>
      </c>
      <c r="B80" s="212" t="str">
        <f>IF(TAM!T85="","",TAM!T85)</f>
        <v>AAN192-0001T</v>
      </c>
      <c r="C80" s="42" t="str">
        <f>IF(TAM!Q85="","",TAM!Q85)</f>
        <v>811500K591</v>
      </c>
      <c r="D80" s="42" t="str">
        <f>IF(TAM!I85="","",TAM!I85)</f>
        <v>I0306287</v>
      </c>
      <c r="E80" s="42" t="str">
        <f>IF(TAM!H85="","",TAM!H85)</f>
        <v>20009838</v>
      </c>
      <c r="F80" s="213">
        <f>IF(TAM!L85="","",TAM!L85)</f>
        <v>45912</v>
      </c>
      <c r="G80" s="213">
        <f>IF(TAM!M85="","",TAM!M85)</f>
        <v>45917</v>
      </c>
      <c r="H80" s="220">
        <f>IF(TAM!AD85="","",TAM!AD85)</f>
        <v>1</v>
      </c>
      <c r="I80" s="223">
        <f>IF(Table3[[#This Row],[Open Qty]]="","",TAM!AE85)</f>
        <v>1</v>
      </c>
      <c r="J80" s="226">
        <f>IF(Table3[[#This Row],[Open Qty]]="","",SUM(SUMIF('STOCK OES'!B:B,Table3[[#This Row],[Ich No]],'STOCK OES'!E:E),SUMIF('STOCK SEALING'!B:B,Table3[[#This Row],[Ich No]],'STOCK SEALING'!E:E)))</f>
        <v>0</v>
      </c>
      <c r="K80" s="236">
        <f>IF(Table3[[#This Row],[REST]]="","",SUMIF(TMMIN!T:T,Table3[[#This Row],[Ich No]],TMMIN!AE:AE))</f>
        <v>0</v>
      </c>
      <c r="L80" s="226">
        <v>0</v>
      </c>
      <c r="M80" s="226">
        <f>IFERROR(Table3[[#This Row],[REST]]-Table3[[#This Row],[Result Scan]],"")</f>
        <v>1</v>
      </c>
      <c r="N80" s="212" t="str">
        <f>IF(Table3[[#This Row],[PO TAM]]="","",IF(Table3[[#This Row],[Balance]]&gt;0,"Open","Close"))</f>
        <v>Open</v>
      </c>
      <c r="O80" s="246" t="str">
        <f ca="1">IF(R80=$S$1,Table3[[#This Row],[Status]],"")</f>
        <v/>
      </c>
      <c r="R80" s="169">
        <f ca="1">IF(Table3[[#This Row],[Delivery Date]]="","",$R$1-Table3[[#This Row],[Delivery Date]])</f>
        <v>13</v>
      </c>
      <c r="T80" t="str">
        <f>IFERROR(VLOOKUP(Table3[[#This Row],[Ich No]],'ICH NO'!K:M,3,0),"")</f>
        <v>ASSY</v>
      </c>
      <c r="U80">
        <f>IF(Table3[[#This Row],[REST]]&gt;Table3[[#This Row],[Stock]],Table3[[#This Row],[Stock]],Table3[[#This Row],[REST]])</f>
        <v>0</v>
      </c>
      <c r="AA80" t="str">
        <f ca="1">IF(Table3[[#This Row],[DDD]]="","",IF(Table3[[#This Row],[Stock]]&gt;=Table3[[#This Row],[REST]],Table3[[#This Row],[REST]],Table3[[#This Row],[Stock]]))</f>
        <v/>
      </c>
    </row>
    <row r="81" spans="1:27" x14ac:dyDescent="0.3">
      <c r="A81" s="173">
        <f>IF(Table3[[#This Row],[Customer Part No]]="","",(ROW()-1))</f>
        <v>80</v>
      </c>
      <c r="B81" s="212" t="str">
        <f>IF(TAM!T86="","",TAM!T86)</f>
        <v>AAN192-1001</v>
      </c>
      <c r="C81" s="42" t="str">
        <f>IF(TAM!Q86="","",TAM!Q86)</f>
        <v>811700K591</v>
      </c>
      <c r="D81" s="42" t="str">
        <f>IF(TAM!I86="","",TAM!I86)</f>
        <v>I0306287</v>
      </c>
      <c r="E81" s="42" t="str">
        <f>IF(TAM!H86="","",TAM!H86)</f>
        <v>20009839</v>
      </c>
      <c r="F81" s="213">
        <f>IF(TAM!L86="","",TAM!L86)</f>
        <v>45912</v>
      </c>
      <c r="G81" s="213">
        <f>IF(TAM!M86="","",TAM!M86)</f>
        <v>45917</v>
      </c>
      <c r="H81" s="220">
        <f>IF(TAM!AD86="","",TAM!AD86)</f>
        <v>6</v>
      </c>
      <c r="I81" s="223">
        <f>IF(Table3[[#This Row],[Open Qty]]="","",TAM!AE86)</f>
        <v>6</v>
      </c>
      <c r="J81" s="226">
        <f>IF(Table3[[#This Row],[Open Qty]]="","",SUM(SUMIF('STOCK OES'!B:B,Table3[[#This Row],[Ich No]],'STOCK OES'!E:E),SUMIF('STOCK SEALING'!B:B,Table3[[#This Row],[Ich No]],'STOCK SEALING'!E:E)))</f>
        <v>0</v>
      </c>
      <c r="K81" s="236">
        <f>IF(Table3[[#This Row],[REST]]="","",SUMIF(TMMIN!T:T,Table3[[#This Row],[Ich No]],TMMIN!AE:AE))</f>
        <v>0</v>
      </c>
      <c r="L81" s="226">
        <v>0</v>
      </c>
      <c r="M81" s="226">
        <f>IFERROR(Table3[[#This Row],[REST]]-Table3[[#This Row],[Result Scan]],"")</f>
        <v>6</v>
      </c>
      <c r="N81" s="212" t="str">
        <f>IF(Table3[[#This Row],[PO TAM]]="","",IF(Table3[[#This Row],[Balance]]&gt;0,"Open","Close"))</f>
        <v>Open</v>
      </c>
      <c r="O81" s="246" t="str">
        <f ca="1">IF(R81=$S$1,Table3[[#This Row],[Status]],"")</f>
        <v/>
      </c>
      <c r="R81" s="169">
        <f ca="1">IF(Table3[[#This Row],[Delivery Date]]="","",$R$1-Table3[[#This Row],[Delivery Date]])</f>
        <v>13</v>
      </c>
      <c r="T81" t="str">
        <f>IFERROR(VLOOKUP(Table3[[#This Row],[Ich No]],'ICH NO'!K:M,3,0),"")</f>
        <v>ASSY</v>
      </c>
      <c r="U81">
        <f>IF(Table3[[#This Row],[REST]]&gt;Table3[[#This Row],[Stock]],Table3[[#This Row],[Stock]],Table3[[#This Row],[REST]])</f>
        <v>0</v>
      </c>
      <c r="AA81" t="str">
        <f ca="1">IF(Table3[[#This Row],[DDD]]="","",IF(Table3[[#This Row],[Stock]]&gt;=Table3[[#This Row],[REST]],Table3[[#This Row],[REST]],Table3[[#This Row],[Stock]]))</f>
        <v/>
      </c>
    </row>
    <row r="82" spans="1:27" x14ac:dyDescent="0.3">
      <c r="A82" s="173">
        <f>IF(Table3[[#This Row],[Customer Part No]]="","",(ROW()-1))</f>
        <v>81</v>
      </c>
      <c r="B82" s="212" t="str">
        <f>IF(TAM!T87="","",TAM!T87)</f>
        <v>AAP062-1001</v>
      </c>
      <c r="C82" s="42" t="str">
        <f>IF(TAM!Q87="","",TAM!Q87)</f>
        <v>811700KC31</v>
      </c>
      <c r="D82" s="42" t="str">
        <f>IF(TAM!I87="","",TAM!I87)</f>
        <v>I0404653</v>
      </c>
      <c r="E82" s="42" t="str">
        <f>IF(TAM!H87="","",TAM!H87)</f>
        <v>20009859</v>
      </c>
      <c r="F82" s="213">
        <f>IF(TAM!L87="","",TAM!L87)</f>
        <v>45912</v>
      </c>
      <c r="G82" s="213">
        <f>IF(TAM!M87="","",TAM!M87)</f>
        <v>45917</v>
      </c>
      <c r="H82" s="220">
        <f>IF(TAM!AD87="","",TAM!AD87)</f>
        <v>2</v>
      </c>
      <c r="I82" s="223">
        <f>IF(Table3[[#This Row],[Open Qty]]="","",TAM!AE87)</f>
        <v>2</v>
      </c>
      <c r="J82" s="226">
        <f>IF(Table3[[#This Row],[Open Qty]]="","",SUM(SUMIF('STOCK OES'!B:B,Table3[[#This Row],[Ich No]],'STOCK OES'!E:E),SUMIF('STOCK SEALING'!B:B,Table3[[#This Row],[Ich No]],'STOCK SEALING'!E:E)))</f>
        <v>0</v>
      </c>
      <c r="K82" s="236">
        <f>IF(Table3[[#This Row],[REST]]="","",SUMIF(TMMIN!T:T,Table3[[#This Row],[Ich No]],TMMIN!AE:AE))</f>
        <v>1</v>
      </c>
      <c r="L82" s="226">
        <v>0</v>
      </c>
      <c r="M82" s="226">
        <f>IFERROR(Table3[[#This Row],[REST]]-Table3[[#This Row],[Result Scan]],"")</f>
        <v>2</v>
      </c>
      <c r="N82" s="212" t="str">
        <f>IF(Table3[[#This Row],[PO TAM]]="","",IF(Table3[[#This Row],[Balance]]&gt;0,"Open","Close"))</f>
        <v>Open</v>
      </c>
      <c r="O82" s="246" t="str">
        <f ca="1">IF(R82=$S$1,Table3[[#This Row],[Status]],"")</f>
        <v/>
      </c>
      <c r="R82" s="169">
        <f ca="1">IF(Table3[[#This Row],[Delivery Date]]="","",$R$1-Table3[[#This Row],[Delivery Date]])</f>
        <v>13</v>
      </c>
      <c r="T82" t="str">
        <f>IFERROR(VLOOKUP(Table3[[#This Row],[Ich No]],'ICH NO'!K:M,3,0),"")</f>
        <v>ASSY</v>
      </c>
      <c r="U82">
        <f>IF(Table3[[#This Row],[REST]]&gt;Table3[[#This Row],[Stock]],Table3[[#This Row],[Stock]],Table3[[#This Row],[REST]])</f>
        <v>0</v>
      </c>
      <c r="AA82" t="str">
        <f ca="1">IF(Table3[[#This Row],[DDD]]="","",IF(Table3[[#This Row],[Stock]]&gt;=Table3[[#This Row],[REST]],Table3[[#This Row],[REST]],Table3[[#This Row],[Stock]]))</f>
        <v/>
      </c>
    </row>
    <row r="83" spans="1:27" x14ac:dyDescent="0.3">
      <c r="A83" s="173">
        <f>IF(Table3[[#This Row],[Customer Part No]]="","",(ROW()-1))</f>
        <v>82</v>
      </c>
      <c r="B83" s="212" t="str">
        <f>IF(TAM!T88="","",TAM!T88)</f>
        <v>AAS041-0000T</v>
      </c>
      <c r="C83" s="42" t="str">
        <f>IF(TAM!Q88="","",TAM!Q88)</f>
        <v>81110BZ600</v>
      </c>
      <c r="D83" s="42" t="str">
        <f>IF(TAM!I88="","",TAM!I88)</f>
        <v>I0606444</v>
      </c>
      <c r="E83" s="42" t="str">
        <f>IF(TAM!H88="","",TAM!H88)</f>
        <v>20009913</v>
      </c>
      <c r="F83" s="213">
        <f>IF(TAM!L88="","",TAM!L88)</f>
        <v>45912</v>
      </c>
      <c r="G83" s="213">
        <f>IF(TAM!M88="","",TAM!M88)</f>
        <v>45917</v>
      </c>
      <c r="H83" s="220">
        <f>IF(TAM!AD88="","",TAM!AD88)</f>
        <v>1</v>
      </c>
      <c r="I83" s="223">
        <f>IF(Table3[[#This Row],[Open Qty]]="","",TAM!AE88)</f>
        <v>1</v>
      </c>
      <c r="J83" s="226">
        <f>IF(Table3[[#This Row],[Open Qty]]="","",SUM(SUMIF('STOCK OES'!B:B,Table3[[#This Row],[Ich No]],'STOCK OES'!E:E),SUMIF('STOCK SEALING'!B:B,Table3[[#This Row],[Ich No]],'STOCK SEALING'!E:E)))</f>
        <v>5</v>
      </c>
      <c r="K83" s="236">
        <f>IF(Table3[[#This Row],[REST]]="","",SUMIF(TMMIN!T:T,Table3[[#This Row],[Ich No]],TMMIN!AE:AE))</f>
        <v>1</v>
      </c>
      <c r="L83" s="226">
        <v>0</v>
      </c>
      <c r="M83" s="226">
        <f>IFERROR(Table3[[#This Row],[REST]]-Table3[[#This Row],[Result Scan]],"")</f>
        <v>1</v>
      </c>
      <c r="N83" s="212" t="str">
        <f>IF(Table3[[#This Row],[PO TAM]]="","",IF(Table3[[#This Row],[Balance]]&gt;0,"Open","Close"))</f>
        <v>Open</v>
      </c>
      <c r="O83" s="246" t="str">
        <f ca="1">IF(R83=$S$1,Table3[[#This Row],[Status]],"")</f>
        <v/>
      </c>
      <c r="R83" s="169">
        <f ca="1">IF(Table3[[#This Row],[Delivery Date]]="","",$R$1-Table3[[#This Row],[Delivery Date]])</f>
        <v>13</v>
      </c>
      <c r="T83" t="str">
        <f>IFERROR(VLOOKUP(Table3[[#This Row],[Ich No]],'ICH NO'!K:M,3,0),"")</f>
        <v>ASSY</v>
      </c>
      <c r="U83">
        <f>IF(Table3[[#This Row],[REST]]&gt;Table3[[#This Row],[Stock]],Table3[[#This Row],[Stock]],Table3[[#This Row],[REST]])</f>
        <v>1</v>
      </c>
      <c r="AA83" t="str">
        <f ca="1">IF(Table3[[#This Row],[DDD]]="","",IF(Table3[[#This Row],[Stock]]&gt;=Table3[[#This Row],[REST]],Table3[[#This Row],[REST]],Table3[[#This Row],[Stock]]))</f>
        <v/>
      </c>
    </row>
    <row r="84" spans="1:27" x14ac:dyDescent="0.3">
      <c r="A84" s="173">
        <f>IF(Table3[[#This Row],[Customer Part No]]="","",(ROW()-1))</f>
        <v>83</v>
      </c>
      <c r="B84" s="212" t="str">
        <f>IF(TAM!T89="","",TAM!T89)</f>
        <v>AAS041-1000T</v>
      </c>
      <c r="C84" s="42" t="str">
        <f>IF(TAM!Q89="","",TAM!Q89)</f>
        <v>81130BZ600</v>
      </c>
      <c r="D84" s="42" t="str">
        <f>IF(TAM!I89="","",TAM!I89)</f>
        <v>I0606444</v>
      </c>
      <c r="E84" s="42" t="str">
        <f>IF(TAM!H89="","",TAM!H89)</f>
        <v>20009914</v>
      </c>
      <c r="F84" s="213">
        <f>IF(TAM!L89="","",TAM!L89)</f>
        <v>45912</v>
      </c>
      <c r="G84" s="213">
        <f>IF(TAM!M89="","",TAM!M89)</f>
        <v>45917</v>
      </c>
      <c r="H84" s="220">
        <f>IF(TAM!AD89="","",TAM!AD89)</f>
        <v>1</v>
      </c>
      <c r="I84" s="223">
        <f>IF(Table3[[#This Row],[Open Qty]]="","",TAM!AE89)</f>
        <v>1</v>
      </c>
      <c r="J84" s="226">
        <f>IF(Table3[[#This Row],[Open Qty]]="","",SUM(SUMIF('STOCK OES'!B:B,Table3[[#This Row],[Ich No]],'STOCK OES'!E:E),SUMIF('STOCK SEALING'!B:B,Table3[[#This Row],[Ich No]],'STOCK SEALING'!E:E)))</f>
        <v>1</v>
      </c>
      <c r="K84" s="236">
        <f>IF(Table3[[#This Row],[REST]]="","",SUMIF(TMMIN!T:T,Table3[[#This Row],[Ich No]],TMMIN!AE:AE))</f>
        <v>0</v>
      </c>
      <c r="L84" s="226">
        <v>0</v>
      </c>
      <c r="M84" s="226">
        <f>IFERROR(Table3[[#This Row],[REST]]-Table3[[#This Row],[Result Scan]],"")</f>
        <v>1</v>
      </c>
      <c r="N84" s="212" t="str">
        <f>IF(Table3[[#This Row],[PO TAM]]="","",IF(Table3[[#This Row],[Balance]]&gt;0,"Open","Close"))</f>
        <v>Open</v>
      </c>
      <c r="O84" s="246" t="str">
        <f ca="1">IF(R84=$S$1,Table3[[#This Row],[Status]],"")</f>
        <v/>
      </c>
      <c r="R84" s="169">
        <f ca="1">IF(Table3[[#This Row],[Delivery Date]]="","",$R$1-Table3[[#This Row],[Delivery Date]])</f>
        <v>13</v>
      </c>
      <c r="T84" t="str">
        <f>IFERROR(VLOOKUP(Table3[[#This Row],[Ich No]],'ICH NO'!K:M,3,0),"")</f>
        <v>ASSY</v>
      </c>
      <c r="U84">
        <f>IF(Table3[[#This Row],[REST]]&gt;Table3[[#This Row],[Stock]],Table3[[#This Row],[Stock]],Table3[[#This Row],[REST]])</f>
        <v>1</v>
      </c>
      <c r="AA84" t="str">
        <f ca="1">IF(Table3[[#This Row],[DDD]]="","",IF(Table3[[#This Row],[Stock]]&gt;=Table3[[#This Row],[REST]],Table3[[#This Row],[REST]],Table3[[#This Row],[Stock]]))</f>
        <v/>
      </c>
    </row>
    <row r="85" spans="1:27" x14ac:dyDescent="0.3">
      <c r="A85" s="173">
        <f>IF(Table3[[#This Row],[Customer Part No]]="","",(ROW()-1))</f>
        <v>84</v>
      </c>
      <c r="B85" s="212" t="str">
        <f>IF(TAM!T90="","",TAM!T90)</f>
        <v>AAL032-1000</v>
      </c>
      <c r="C85" s="42" t="str">
        <f>IF(TAM!Q90="","",TAM!Q90)</f>
        <v>811700K520</v>
      </c>
      <c r="D85" s="42" t="str">
        <f>IF(TAM!I90="","",TAM!I90)</f>
        <v>I0306291</v>
      </c>
      <c r="E85" s="42" t="str">
        <f>IF(TAM!H90="","",TAM!H90)</f>
        <v>20013429</v>
      </c>
      <c r="F85" s="213">
        <f>IF(TAM!L90="","",TAM!L90)</f>
        <v>45915</v>
      </c>
      <c r="G85" s="213">
        <f>IF(TAM!M90="","",TAM!M90)</f>
        <v>45917</v>
      </c>
      <c r="H85" s="220">
        <f>IF(TAM!AD90="","",TAM!AD90)</f>
        <v>2</v>
      </c>
      <c r="I85" s="223">
        <f>IF(Table3[[#This Row],[Open Qty]]="","",TAM!AE90)</f>
        <v>2</v>
      </c>
      <c r="J85" s="226">
        <f>IF(Table3[[#This Row],[Open Qty]]="","",SUM(SUMIF('STOCK OES'!B:B,Table3[[#This Row],[Ich No]],'STOCK OES'!E:E),SUMIF('STOCK SEALING'!B:B,Table3[[#This Row],[Ich No]],'STOCK SEALING'!E:E)))</f>
        <v>0</v>
      </c>
      <c r="K85" s="236">
        <f>IF(Table3[[#This Row],[REST]]="","",SUMIF(TMMIN!T:T,Table3[[#This Row],[Ich No]],TMMIN!AE:AE))</f>
        <v>0</v>
      </c>
      <c r="L85" s="226">
        <v>0</v>
      </c>
      <c r="M85" s="226">
        <f>IFERROR(Table3[[#This Row],[REST]]-Table3[[#This Row],[Result Scan]],"")</f>
        <v>2</v>
      </c>
      <c r="N85" s="212" t="str">
        <f>IF(Table3[[#This Row],[PO TAM]]="","",IF(Table3[[#This Row],[Balance]]&gt;0,"Open","Close"))</f>
        <v>Open</v>
      </c>
      <c r="O85" s="246" t="str">
        <f ca="1">IF(R85=$S$1,Table3[[#This Row],[Status]],"")</f>
        <v/>
      </c>
      <c r="R85" s="169">
        <f ca="1">IF(Table3[[#This Row],[Delivery Date]]="","",$R$1-Table3[[#This Row],[Delivery Date]])</f>
        <v>13</v>
      </c>
      <c r="T85" t="str">
        <f>IFERROR(VLOOKUP(Table3[[#This Row],[Ich No]],'ICH NO'!K:M,3,0),"")</f>
        <v>ASSY</v>
      </c>
      <c r="U85">
        <f>IF(Table3[[#This Row],[REST]]&gt;Table3[[#This Row],[Stock]],Table3[[#This Row],[Stock]],Table3[[#This Row],[REST]])</f>
        <v>0</v>
      </c>
      <c r="AA85" t="str">
        <f ca="1">IF(Table3[[#This Row],[DDD]]="","",IF(Table3[[#This Row],[Stock]]&gt;=Table3[[#This Row],[REST]],Table3[[#This Row],[REST]],Table3[[#This Row],[Stock]]))</f>
        <v/>
      </c>
    </row>
    <row r="86" spans="1:27" x14ac:dyDescent="0.3">
      <c r="A86" s="173">
        <f>IF(Table3[[#This Row],[Customer Part No]]="","",(ROW()-1))</f>
        <v>85</v>
      </c>
      <c r="B86" s="212" t="str">
        <f>IF(TAM!T91="","",TAM!T91)</f>
        <v>AAL032-1000</v>
      </c>
      <c r="C86" s="42" t="str">
        <f>IF(TAM!Q91="","",TAM!Q91)</f>
        <v>811700K520</v>
      </c>
      <c r="D86" s="42" t="str">
        <f>IF(TAM!I91="","",TAM!I91)</f>
        <v>I0306292</v>
      </c>
      <c r="E86" s="42" t="str">
        <f>IF(TAM!H91="","",TAM!H91)</f>
        <v>20013442</v>
      </c>
      <c r="F86" s="213">
        <f>IF(TAM!L91="","",TAM!L91)</f>
        <v>45915</v>
      </c>
      <c r="G86" s="213">
        <f>IF(TAM!M91="","",TAM!M91)</f>
        <v>45917</v>
      </c>
      <c r="H86" s="220">
        <f>IF(TAM!AD91="","",TAM!AD91)</f>
        <v>3</v>
      </c>
      <c r="I86" s="223">
        <f>IF(Table3[[#This Row],[Open Qty]]="","",TAM!AE91)</f>
        <v>3</v>
      </c>
      <c r="J86" s="226">
        <f>IF(Table3[[#This Row],[Open Qty]]="","",SUM(SUMIF('STOCK OES'!B:B,Table3[[#This Row],[Ich No]],'STOCK OES'!E:E),SUMIF('STOCK SEALING'!B:B,Table3[[#This Row],[Ich No]],'STOCK SEALING'!E:E)))</f>
        <v>0</v>
      </c>
      <c r="K86" s="236">
        <f>IF(Table3[[#This Row],[REST]]="","",SUMIF(TMMIN!T:T,Table3[[#This Row],[Ich No]],TMMIN!AE:AE))</f>
        <v>0</v>
      </c>
      <c r="L86" s="226">
        <v>0</v>
      </c>
      <c r="M86" s="226">
        <f>IFERROR(Table3[[#This Row],[REST]]-Table3[[#This Row],[Result Scan]],"")</f>
        <v>3</v>
      </c>
      <c r="N86" s="212" t="str">
        <f>IF(Table3[[#This Row],[PO TAM]]="","",IF(Table3[[#This Row],[Balance]]&gt;0,"Open","Close"))</f>
        <v>Open</v>
      </c>
      <c r="O86" s="246" t="str">
        <f ca="1">IF(R86=$S$1,Table3[[#This Row],[Status]],"")</f>
        <v/>
      </c>
      <c r="R86" s="169">
        <f ca="1">IF(Table3[[#This Row],[Delivery Date]]="","",$R$1-Table3[[#This Row],[Delivery Date]])</f>
        <v>13</v>
      </c>
      <c r="T86" t="str">
        <f>IFERROR(VLOOKUP(Table3[[#This Row],[Ich No]],'ICH NO'!K:M,3,0),"")</f>
        <v>ASSY</v>
      </c>
      <c r="U86">
        <f>IF(Table3[[#This Row],[REST]]&gt;Table3[[#This Row],[Stock]],Table3[[#This Row],[Stock]],Table3[[#This Row],[REST]])</f>
        <v>0</v>
      </c>
      <c r="AA86" t="str">
        <f ca="1">IF(Table3[[#This Row],[DDD]]="","",IF(Table3[[#This Row],[Stock]]&gt;=Table3[[#This Row],[REST]],Table3[[#This Row],[REST]],Table3[[#This Row],[Stock]]))</f>
        <v/>
      </c>
    </row>
    <row r="87" spans="1:27" x14ac:dyDescent="0.3">
      <c r="A87" s="173">
        <f>IF(Table3[[#This Row],[Customer Part No]]="","",(ROW()-1))</f>
        <v>86</v>
      </c>
      <c r="B87" s="212" t="str">
        <f>IF(TAM!T92="","",TAM!T92)</f>
        <v>AAS061-0000T</v>
      </c>
      <c r="C87" s="42" t="str">
        <f>IF(TAM!Q92="","",TAM!Q92)</f>
        <v>81110BZ620</v>
      </c>
      <c r="D87" s="42" t="str">
        <f>IF(TAM!I92="","",TAM!I92)</f>
        <v>I0606446</v>
      </c>
      <c r="E87" s="42" t="str">
        <f>IF(TAM!H92="","",TAM!H92)</f>
        <v>20013508</v>
      </c>
      <c r="F87" s="213">
        <f>IF(TAM!L92="","",TAM!L92)</f>
        <v>45915</v>
      </c>
      <c r="G87" s="213">
        <f>IF(TAM!M92="","",TAM!M92)</f>
        <v>45917</v>
      </c>
      <c r="H87" s="220">
        <f>IF(TAM!AD92="","",TAM!AD92)</f>
        <v>5</v>
      </c>
      <c r="I87" s="223">
        <f>IF(Table3[[#This Row],[Open Qty]]="","",TAM!AE92)</f>
        <v>3</v>
      </c>
      <c r="J87" s="226">
        <f>IF(Table3[[#This Row],[Open Qty]]="","",SUM(SUMIF('STOCK OES'!B:B,Table3[[#This Row],[Ich No]],'STOCK OES'!E:E),SUMIF('STOCK SEALING'!B:B,Table3[[#This Row],[Ich No]],'STOCK SEALING'!E:E)))</f>
        <v>3</v>
      </c>
      <c r="K87" s="236">
        <f>IF(Table3[[#This Row],[REST]]="","",SUMIF(TMMIN!T:T,Table3[[#This Row],[Ich No]],TMMIN!AE:AE))</f>
        <v>12</v>
      </c>
      <c r="L87" s="226">
        <v>0</v>
      </c>
      <c r="M87" s="226">
        <f>IFERROR(Table3[[#This Row],[REST]]-Table3[[#This Row],[Result Scan]],"")</f>
        <v>3</v>
      </c>
      <c r="N87" s="212" t="str">
        <f>IF(Table3[[#This Row],[PO TAM]]="","",IF(Table3[[#This Row],[Balance]]&gt;0,"Open","Close"))</f>
        <v>Open</v>
      </c>
      <c r="O87" s="246" t="str">
        <f ca="1">IF(R87=$S$1,Table3[[#This Row],[Status]],"")</f>
        <v/>
      </c>
      <c r="R87" s="169">
        <f ca="1">IF(Table3[[#This Row],[Delivery Date]]="","",$R$1-Table3[[#This Row],[Delivery Date]])</f>
        <v>13</v>
      </c>
      <c r="T87" t="str">
        <f>IFERROR(VLOOKUP(Table3[[#This Row],[Ich No]],'ICH NO'!K:M,3,0),"")</f>
        <v>ASSY</v>
      </c>
      <c r="U87">
        <f>IF(Table3[[#This Row],[REST]]&gt;Table3[[#This Row],[Stock]],Table3[[#This Row],[Stock]],Table3[[#This Row],[REST]])</f>
        <v>3</v>
      </c>
      <c r="AA87" t="str">
        <f ca="1">IF(Table3[[#This Row],[DDD]]="","",IF(Table3[[#This Row],[Stock]]&gt;=Table3[[#This Row],[REST]],Table3[[#This Row],[REST]],Table3[[#This Row],[Stock]]))</f>
        <v/>
      </c>
    </row>
    <row r="88" spans="1:27" x14ac:dyDescent="0.3">
      <c r="A88" s="173">
        <f>IF(Table3[[#This Row],[Customer Part No]]="","",(ROW()-1))</f>
        <v>87</v>
      </c>
      <c r="B88" s="212" t="str">
        <f>IF(TAM!T93="","",TAM!T93)</f>
        <v>AAS062-0000T</v>
      </c>
      <c r="C88" s="42" t="str">
        <f>IF(TAM!Q93="","",TAM!Q93)</f>
        <v>81150BZ620</v>
      </c>
      <c r="D88" s="42" t="str">
        <f>IF(TAM!I93="","",TAM!I93)</f>
        <v>I0606446</v>
      </c>
      <c r="E88" s="42" t="str">
        <f>IF(TAM!H93="","",TAM!H93)</f>
        <v>20013511</v>
      </c>
      <c r="F88" s="213">
        <f>IF(TAM!L93="","",TAM!L93)</f>
        <v>45915</v>
      </c>
      <c r="G88" s="213">
        <f>IF(TAM!M93="","",TAM!M93)</f>
        <v>45917</v>
      </c>
      <c r="H88" s="220">
        <f>IF(TAM!AD93="","",TAM!AD93)</f>
        <v>6</v>
      </c>
      <c r="I88" s="223">
        <f>IF(Table3[[#This Row],[Open Qty]]="","",TAM!AE93)</f>
        <v>5</v>
      </c>
      <c r="J88" s="226">
        <f>IF(Table3[[#This Row],[Open Qty]]="","",SUM(SUMIF('STOCK OES'!B:B,Table3[[#This Row],[Ich No]],'STOCK OES'!E:E),SUMIF('STOCK SEALING'!B:B,Table3[[#This Row],[Ich No]],'STOCK SEALING'!E:E)))</f>
        <v>0</v>
      </c>
      <c r="K88" s="236">
        <f>IF(Table3[[#This Row],[REST]]="","",SUMIF(TMMIN!T:T,Table3[[#This Row],[Ich No]],TMMIN!AE:AE))</f>
        <v>0</v>
      </c>
      <c r="L88" s="226">
        <v>0</v>
      </c>
      <c r="M88" s="226">
        <f>IFERROR(Table3[[#This Row],[REST]]-Table3[[#This Row],[Result Scan]],"")</f>
        <v>5</v>
      </c>
      <c r="N88" s="212" t="str">
        <f>IF(Table3[[#This Row],[PO TAM]]="","",IF(Table3[[#This Row],[Balance]]&gt;0,"Open","Close"))</f>
        <v>Open</v>
      </c>
      <c r="O88" s="246" t="str">
        <f ca="1">IF(R88=$S$1,Table3[[#This Row],[Status]],"")</f>
        <v/>
      </c>
      <c r="R88" s="169">
        <f ca="1">IF(Table3[[#This Row],[Delivery Date]]="","",$R$1-Table3[[#This Row],[Delivery Date]])</f>
        <v>13</v>
      </c>
      <c r="T88" t="str">
        <f>IFERROR(VLOOKUP(Table3[[#This Row],[Ich No]],'ICH NO'!K:M,3,0),"")</f>
        <v>ASSY</v>
      </c>
      <c r="U88">
        <f>IF(Table3[[#This Row],[REST]]&gt;Table3[[#This Row],[Stock]],Table3[[#This Row],[Stock]],Table3[[#This Row],[REST]])</f>
        <v>0</v>
      </c>
      <c r="AA88" t="str">
        <f ca="1">IF(Table3[[#This Row],[DDD]]="","",IF(Table3[[#This Row],[Stock]]&gt;=Table3[[#This Row],[REST]],Table3[[#This Row],[REST]],Table3[[#This Row],[Stock]]))</f>
        <v/>
      </c>
    </row>
    <row r="89" spans="1:27" x14ac:dyDescent="0.3">
      <c r="A89" s="173">
        <f>IF(Table3[[#This Row],[Customer Part No]]="","",(ROW()-1))</f>
        <v>88</v>
      </c>
      <c r="B89" s="212" t="str">
        <f>IF(TAM!T94="","",TAM!T94)</f>
        <v>AAS062-1000T</v>
      </c>
      <c r="C89" s="42" t="str">
        <f>IF(TAM!Q94="","",TAM!Q94)</f>
        <v>81170BZ620</v>
      </c>
      <c r="D89" s="42" t="str">
        <f>IF(TAM!I94="","",TAM!I94)</f>
        <v>I0606446</v>
      </c>
      <c r="E89" s="42" t="str">
        <f>IF(TAM!H94="","",TAM!H94)</f>
        <v>20013512</v>
      </c>
      <c r="F89" s="213">
        <f>IF(TAM!L94="","",TAM!L94)</f>
        <v>45915</v>
      </c>
      <c r="G89" s="213">
        <f>IF(TAM!M94="","",TAM!M94)</f>
        <v>45917</v>
      </c>
      <c r="H89" s="220">
        <f>IF(TAM!AD94="","",TAM!AD94)</f>
        <v>3</v>
      </c>
      <c r="I89" s="223">
        <f>IF(Table3[[#This Row],[Open Qty]]="","",TAM!AE94)</f>
        <v>3</v>
      </c>
      <c r="J89" s="226">
        <f>IF(Table3[[#This Row],[Open Qty]]="","",SUM(SUMIF('STOCK OES'!B:B,Table3[[#This Row],[Ich No]],'STOCK OES'!E:E),SUMIF('STOCK SEALING'!B:B,Table3[[#This Row],[Ich No]],'STOCK SEALING'!E:E)))</f>
        <v>0</v>
      </c>
      <c r="K89" s="236">
        <f>IF(Table3[[#This Row],[REST]]="","",SUMIF(TMMIN!T:T,Table3[[#This Row],[Ich No]],TMMIN!AE:AE))</f>
        <v>0</v>
      </c>
      <c r="L89" s="226">
        <v>0</v>
      </c>
      <c r="M89" s="226">
        <f>IFERROR(Table3[[#This Row],[REST]]-Table3[[#This Row],[Result Scan]],"")</f>
        <v>3</v>
      </c>
      <c r="N89" s="212" t="str">
        <f>IF(Table3[[#This Row],[PO TAM]]="","",IF(Table3[[#This Row],[Balance]]&gt;0,"Open","Close"))</f>
        <v>Open</v>
      </c>
      <c r="O89" s="246" t="str">
        <f ca="1">IF(R89=$S$1,Table3[[#This Row],[Status]],"")</f>
        <v/>
      </c>
      <c r="R89" s="169">
        <f ca="1">IF(Table3[[#This Row],[Delivery Date]]="","",$R$1-Table3[[#This Row],[Delivery Date]])</f>
        <v>13</v>
      </c>
      <c r="T89" t="str">
        <f>IFERROR(VLOOKUP(Table3[[#This Row],[Ich No]],'ICH NO'!K:M,3,0),"")</f>
        <v>ASSY</v>
      </c>
      <c r="U89">
        <f>IF(Table3[[#This Row],[REST]]&gt;Table3[[#This Row],[Stock]],Table3[[#This Row],[Stock]],Table3[[#This Row],[REST]])</f>
        <v>0</v>
      </c>
      <c r="AA89" t="str">
        <f ca="1">IF(Table3[[#This Row],[DDD]]="","",IF(Table3[[#This Row],[Stock]]&gt;=Table3[[#This Row],[REST]],Table3[[#This Row],[REST]],Table3[[#This Row],[Stock]]))</f>
        <v/>
      </c>
    </row>
    <row r="90" spans="1:27" x14ac:dyDescent="0.3">
      <c r="A90" s="173">
        <f>IF(Table3[[#This Row],[Customer Part No]]="","",(ROW()-1))</f>
        <v>89</v>
      </c>
      <c r="B90" s="212" t="str">
        <f>IF(TAM!T95="","",TAM!T95)</f>
        <v>AAN192-0001T</v>
      </c>
      <c r="C90" s="42" t="str">
        <f>IF(TAM!Q95="","",TAM!Q95)</f>
        <v>811500K591</v>
      </c>
      <c r="D90" s="42" t="str">
        <f>IF(TAM!I95="","",TAM!I95)</f>
        <v>I0306293</v>
      </c>
      <c r="E90" s="42" t="str">
        <f>IF(TAM!H95="","",TAM!H95)</f>
        <v>20013463</v>
      </c>
      <c r="F90" s="213">
        <f>IF(TAM!L95="","",TAM!L95)</f>
        <v>45915</v>
      </c>
      <c r="G90" s="213">
        <f>IF(TAM!M95="","",TAM!M95)</f>
        <v>45918</v>
      </c>
      <c r="H90" s="220">
        <f>IF(TAM!AD95="","",TAM!AD95)</f>
        <v>2</v>
      </c>
      <c r="I90" s="223">
        <f>IF(Table3[[#This Row],[Open Qty]]="","",TAM!AE95)</f>
        <v>2</v>
      </c>
      <c r="J90" s="226">
        <f>IF(Table3[[#This Row],[Open Qty]]="","",SUM(SUMIF('STOCK OES'!B:B,Table3[[#This Row],[Ich No]],'STOCK OES'!E:E),SUMIF('STOCK SEALING'!B:B,Table3[[#This Row],[Ich No]],'STOCK SEALING'!E:E)))</f>
        <v>0</v>
      </c>
      <c r="K90" s="236">
        <f>IF(Table3[[#This Row],[REST]]="","",SUMIF(TMMIN!T:T,Table3[[#This Row],[Ich No]],TMMIN!AE:AE))</f>
        <v>0</v>
      </c>
      <c r="L90" s="226">
        <v>0</v>
      </c>
      <c r="M90" s="226">
        <f>IFERROR(Table3[[#This Row],[REST]]-Table3[[#This Row],[Result Scan]],"")</f>
        <v>2</v>
      </c>
      <c r="N90" s="212" t="str">
        <f>IF(Table3[[#This Row],[PO TAM]]="","",IF(Table3[[#This Row],[Balance]]&gt;0,"Open","Close"))</f>
        <v>Open</v>
      </c>
      <c r="O90" s="246" t="str">
        <f ca="1">IF(R90=$S$1,Table3[[#This Row],[Status]],"")</f>
        <v/>
      </c>
      <c r="R90" s="169">
        <f ca="1">IF(Table3[[#This Row],[Delivery Date]]="","",$R$1-Table3[[#This Row],[Delivery Date]])</f>
        <v>12</v>
      </c>
      <c r="T90" t="str">
        <f>IFERROR(VLOOKUP(Table3[[#This Row],[Ich No]],'ICH NO'!K:M,3,0),"")</f>
        <v>ASSY</v>
      </c>
      <c r="U90">
        <f>IF(Table3[[#This Row],[REST]]&gt;Table3[[#This Row],[Stock]],Table3[[#This Row],[Stock]],Table3[[#This Row],[REST]])</f>
        <v>0</v>
      </c>
      <c r="AA90" t="str">
        <f ca="1">IF(Table3[[#This Row],[DDD]]="","",IF(Table3[[#This Row],[Stock]]&gt;=Table3[[#This Row],[REST]],Table3[[#This Row],[REST]],Table3[[#This Row],[Stock]]))</f>
        <v/>
      </c>
    </row>
    <row r="91" spans="1:27" x14ac:dyDescent="0.3">
      <c r="A91" s="173">
        <f>IF(Table3[[#This Row],[Customer Part No]]="","",(ROW()-1))</f>
        <v>90</v>
      </c>
      <c r="B91" s="212" t="str">
        <f>IF(TAM!T96="","",TAM!T96)</f>
        <v>AAR302-0001T</v>
      </c>
      <c r="C91" s="42" t="str">
        <f>IF(TAM!Q96="","",TAM!Q96)</f>
        <v>811500KF31</v>
      </c>
      <c r="D91" s="42" t="str">
        <f>IF(TAM!I96="","",TAM!I96)</f>
        <v>I0306293</v>
      </c>
      <c r="E91" s="42" t="str">
        <f>IF(TAM!H96="","",TAM!H96)</f>
        <v>20013464</v>
      </c>
      <c r="F91" s="213">
        <f>IF(TAM!L96="","",TAM!L96)</f>
        <v>45915</v>
      </c>
      <c r="G91" s="213">
        <f>IF(TAM!M96="","",TAM!M96)</f>
        <v>45918</v>
      </c>
      <c r="H91" s="220">
        <f>IF(TAM!AD96="","",TAM!AD96)</f>
        <v>1</v>
      </c>
      <c r="I91" s="223">
        <f>IF(Table3[[#This Row],[Open Qty]]="","",TAM!AE96)</f>
        <v>1</v>
      </c>
      <c r="J91" s="226">
        <f>IF(Table3[[#This Row],[Open Qty]]="","",SUM(SUMIF('STOCK OES'!B:B,Table3[[#This Row],[Ich No]],'STOCK OES'!E:E),SUMIF('STOCK SEALING'!B:B,Table3[[#This Row],[Ich No]],'STOCK SEALING'!E:E)))</f>
        <v>2</v>
      </c>
      <c r="K91" s="236">
        <f>IF(Table3[[#This Row],[REST]]="","",SUMIF(TMMIN!T:T,Table3[[#This Row],[Ich No]],TMMIN!AE:AE))</f>
        <v>0</v>
      </c>
      <c r="L91" s="226">
        <v>0</v>
      </c>
      <c r="M91" s="226">
        <f>IFERROR(Table3[[#This Row],[REST]]-Table3[[#This Row],[Result Scan]],"")</f>
        <v>1</v>
      </c>
      <c r="N91" s="212" t="str">
        <f>IF(Table3[[#This Row],[PO TAM]]="","",IF(Table3[[#This Row],[Balance]]&gt;0,"Open","Close"))</f>
        <v>Open</v>
      </c>
      <c r="O91" s="246" t="str">
        <f ca="1">IF(R91=$S$1,Table3[[#This Row],[Status]],"")</f>
        <v/>
      </c>
      <c r="R91" s="169">
        <f ca="1">IF(Table3[[#This Row],[Delivery Date]]="","",$R$1-Table3[[#This Row],[Delivery Date]])</f>
        <v>12</v>
      </c>
      <c r="T91" t="str">
        <f>IFERROR(VLOOKUP(Table3[[#This Row],[Ich No]],'ICH NO'!K:M,3,0),"")</f>
        <v>ASSY</v>
      </c>
      <c r="U91">
        <f>IF(Table3[[#This Row],[REST]]&gt;Table3[[#This Row],[Stock]],Table3[[#This Row],[Stock]],Table3[[#This Row],[REST]])</f>
        <v>1</v>
      </c>
      <c r="AA91" t="str">
        <f ca="1">IF(Table3[[#This Row],[DDD]]="","",IF(Table3[[#This Row],[Stock]]&gt;=Table3[[#This Row],[REST]],Table3[[#This Row],[REST]],Table3[[#This Row],[Stock]]))</f>
        <v/>
      </c>
    </row>
    <row r="92" spans="1:27" x14ac:dyDescent="0.3">
      <c r="A92" s="173">
        <f>IF(Table3[[#This Row],[Customer Part No]]="","",(ROW()-1))</f>
        <v>91</v>
      </c>
      <c r="B92" s="212" t="str">
        <f>IF(TAM!T97="","",TAM!T97)</f>
        <v>AAP062-1001</v>
      </c>
      <c r="C92" s="42" t="str">
        <f>IF(TAM!Q97="","",TAM!Q97)</f>
        <v>811700KC31</v>
      </c>
      <c r="D92" s="42" t="str">
        <f>IF(TAM!I97="","",TAM!I97)</f>
        <v>I0404655</v>
      </c>
      <c r="E92" s="42" t="str">
        <f>IF(TAM!H97="","",TAM!H97)</f>
        <v>20013478</v>
      </c>
      <c r="F92" s="213">
        <f>IF(TAM!L97="","",TAM!L97)</f>
        <v>45915</v>
      </c>
      <c r="G92" s="213">
        <f>IF(TAM!M97="","",TAM!M97)</f>
        <v>45918</v>
      </c>
      <c r="H92" s="220">
        <f>IF(TAM!AD97="","",TAM!AD97)</f>
        <v>2</v>
      </c>
      <c r="I92" s="223">
        <f>IF(Table3[[#This Row],[Open Qty]]="","",TAM!AE97)</f>
        <v>2</v>
      </c>
      <c r="J92" s="226">
        <f>IF(Table3[[#This Row],[Open Qty]]="","",SUM(SUMIF('STOCK OES'!B:B,Table3[[#This Row],[Ich No]],'STOCK OES'!E:E),SUMIF('STOCK SEALING'!B:B,Table3[[#This Row],[Ich No]],'STOCK SEALING'!E:E)))</f>
        <v>0</v>
      </c>
      <c r="K92" s="236">
        <f>IF(Table3[[#This Row],[REST]]="","",SUMIF(TMMIN!T:T,Table3[[#This Row],[Ich No]],TMMIN!AE:AE))</f>
        <v>1</v>
      </c>
      <c r="L92" s="226">
        <v>0</v>
      </c>
      <c r="M92" s="226">
        <f>IFERROR(Table3[[#This Row],[REST]]-Table3[[#This Row],[Result Scan]],"")</f>
        <v>2</v>
      </c>
      <c r="N92" s="212" t="str">
        <f>IF(Table3[[#This Row],[PO TAM]]="","",IF(Table3[[#This Row],[Balance]]&gt;0,"Open","Close"))</f>
        <v>Open</v>
      </c>
      <c r="O92" s="246" t="str">
        <f ca="1">IF(R92=$S$1,Table3[[#This Row],[Status]],"")</f>
        <v/>
      </c>
      <c r="R92" s="169">
        <f ca="1">IF(Table3[[#This Row],[Delivery Date]]="","",$R$1-Table3[[#This Row],[Delivery Date]])</f>
        <v>12</v>
      </c>
      <c r="T92" t="str">
        <f>IFERROR(VLOOKUP(Table3[[#This Row],[Ich No]],'ICH NO'!K:M,3,0),"")</f>
        <v>ASSY</v>
      </c>
      <c r="U92">
        <f>IF(Table3[[#This Row],[REST]]&gt;Table3[[#This Row],[Stock]],Table3[[#This Row],[Stock]],Table3[[#This Row],[REST]])</f>
        <v>0</v>
      </c>
      <c r="AA92" t="str">
        <f ca="1">IF(Table3[[#This Row],[DDD]]="","",IF(Table3[[#This Row],[Stock]]&gt;=Table3[[#This Row],[REST]],Table3[[#This Row],[REST]],Table3[[#This Row],[Stock]]))</f>
        <v/>
      </c>
    </row>
    <row r="93" spans="1:27" x14ac:dyDescent="0.3">
      <c r="A93" s="173">
        <f>IF(Table3[[#This Row],[Customer Part No]]="","",(ROW()-1))</f>
        <v>92</v>
      </c>
      <c r="B93" s="212" t="str">
        <f>IF(TAM!T98="","",TAM!T98)</f>
        <v>AAR302-1001</v>
      </c>
      <c r="C93" s="42" t="str">
        <f>IF(TAM!Q98="","",TAM!Q98)</f>
        <v>811700KF31</v>
      </c>
      <c r="D93" s="42" t="str">
        <f>IF(TAM!I98="","",TAM!I98)</f>
        <v>I0404655</v>
      </c>
      <c r="E93" s="42" t="str">
        <f>IF(TAM!H98="","",TAM!H98)</f>
        <v>20013479</v>
      </c>
      <c r="F93" s="213">
        <f>IF(TAM!L98="","",TAM!L98)</f>
        <v>45915</v>
      </c>
      <c r="G93" s="213">
        <f>IF(TAM!M98="","",TAM!M98)</f>
        <v>45918</v>
      </c>
      <c r="H93" s="220">
        <f>IF(TAM!AD98="","",TAM!AD98)</f>
        <v>1</v>
      </c>
      <c r="I93" s="223">
        <f>IF(Table3[[#This Row],[Open Qty]]="","",TAM!AE98)</f>
        <v>1</v>
      </c>
      <c r="J93" s="226">
        <f>IF(Table3[[#This Row],[Open Qty]]="","",SUM(SUMIF('STOCK OES'!B:B,Table3[[#This Row],[Ich No]],'STOCK OES'!E:E),SUMIF('STOCK SEALING'!B:B,Table3[[#This Row],[Ich No]],'STOCK SEALING'!E:E)))</f>
        <v>0</v>
      </c>
      <c r="K93" s="236">
        <f>IF(Table3[[#This Row],[REST]]="","",SUMIF(TMMIN!T:T,Table3[[#This Row],[Ich No]],TMMIN!AE:AE))</f>
        <v>0</v>
      </c>
      <c r="L93" s="226">
        <v>0</v>
      </c>
      <c r="M93" s="226">
        <f>IFERROR(Table3[[#This Row],[REST]]-Table3[[#This Row],[Result Scan]],"")</f>
        <v>1</v>
      </c>
      <c r="N93" s="212" t="str">
        <f>IF(Table3[[#This Row],[PO TAM]]="","",IF(Table3[[#This Row],[Balance]]&gt;0,"Open","Close"))</f>
        <v>Open</v>
      </c>
      <c r="O93" s="246" t="str">
        <f ca="1">IF(R93=$S$1,Table3[[#This Row],[Status]],"")</f>
        <v/>
      </c>
      <c r="R93" s="169">
        <f ca="1">IF(Table3[[#This Row],[Delivery Date]]="","",$R$1-Table3[[#This Row],[Delivery Date]])</f>
        <v>12</v>
      </c>
      <c r="T93" t="str">
        <f>IFERROR(VLOOKUP(Table3[[#This Row],[Ich No]],'ICH NO'!K:M,3,0),"")</f>
        <v>ASSY</v>
      </c>
      <c r="U93">
        <f>IF(Table3[[#This Row],[REST]]&gt;Table3[[#This Row],[Stock]],Table3[[#This Row],[Stock]],Table3[[#This Row],[REST]])</f>
        <v>0</v>
      </c>
      <c r="AA93" t="str">
        <f ca="1">IF(Table3[[#This Row],[DDD]]="","",IF(Table3[[#This Row],[Stock]]&gt;=Table3[[#This Row],[REST]],Table3[[#This Row],[REST]],Table3[[#This Row],[Stock]]))</f>
        <v/>
      </c>
    </row>
    <row r="94" spans="1:27" x14ac:dyDescent="0.3">
      <c r="A94" s="173">
        <f>IF(Table3[[#This Row],[Customer Part No]]="","",(ROW()-1))</f>
        <v>93</v>
      </c>
      <c r="B94" s="212" t="str">
        <f>IF(TAM!T99="","",TAM!T99)</f>
        <v>AAL032-1000</v>
      </c>
      <c r="C94" s="42" t="str">
        <f>IF(TAM!Q99="","",TAM!Q99)</f>
        <v>811700K520</v>
      </c>
      <c r="D94" s="42" t="str">
        <f>IF(TAM!I99="","",TAM!I99)</f>
        <v>I0306296</v>
      </c>
      <c r="E94" s="42" t="str">
        <f>IF(TAM!H99="","",TAM!H99)</f>
        <v>20016879</v>
      </c>
      <c r="F94" s="213">
        <f>IF(TAM!L99="","",TAM!L99)</f>
        <v>45916</v>
      </c>
      <c r="G94" s="213">
        <f>IF(TAM!M99="","",TAM!M99)</f>
        <v>45918</v>
      </c>
      <c r="H94" s="220">
        <f>IF(TAM!AD99="","",TAM!AD99)</f>
        <v>5</v>
      </c>
      <c r="I94" s="223">
        <f>IF(Table3[[#This Row],[Open Qty]]="","",TAM!AE99)</f>
        <v>5</v>
      </c>
      <c r="J94" s="226">
        <f>IF(Table3[[#This Row],[Open Qty]]="","",SUM(SUMIF('STOCK OES'!B:B,Table3[[#This Row],[Ich No]],'STOCK OES'!E:E),SUMIF('STOCK SEALING'!B:B,Table3[[#This Row],[Ich No]],'STOCK SEALING'!E:E)))</f>
        <v>0</v>
      </c>
      <c r="K94" s="236">
        <f>IF(Table3[[#This Row],[REST]]="","",SUMIF(TMMIN!T:T,Table3[[#This Row],[Ich No]],TMMIN!AE:AE))</f>
        <v>0</v>
      </c>
      <c r="L94" s="226">
        <v>0</v>
      </c>
      <c r="M94" s="226">
        <f>IFERROR(Table3[[#This Row],[REST]]-Table3[[#This Row],[Result Scan]],"")</f>
        <v>5</v>
      </c>
      <c r="N94" s="212" t="str">
        <f>IF(Table3[[#This Row],[PO TAM]]="","",IF(Table3[[#This Row],[Balance]]&gt;0,"Open","Close"))</f>
        <v>Open</v>
      </c>
      <c r="O94" s="246" t="str">
        <f ca="1">IF(R94=$S$1,Table3[[#This Row],[Status]],"")</f>
        <v/>
      </c>
      <c r="R94" s="169">
        <f ca="1">IF(Table3[[#This Row],[Delivery Date]]="","",$R$1-Table3[[#This Row],[Delivery Date]])</f>
        <v>12</v>
      </c>
      <c r="T94" t="str">
        <f>IFERROR(VLOOKUP(Table3[[#This Row],[Ich No]],'ICH NO'!K:M,3,0),"")</f>
        <v>ASSY</v>
      </c>
      <c r="U94">
        <f>IF(Table3[[#This Row],[REST]]&gt;Table3[[#This Row],[Stock]],Table3[[#This Row],[Stock]],Table3[[#This Row],[REST]])</f>
        <v>0</v>
      </c>
      <c r="AA94" t="str">
        <f ca="1">IF(Table3[[#This Row],[DDD]]="","",IF(Table3[[#This Row],[Stock]]&gt;=Table3[[#This Row],[REST]],Table3[[#This Row],[REST]],Table3[[#This Row],[Stock]]))</f>
        <v/>
      </c>
    </row>
    <row r="95" spans="1:27" x14ac:dyDescent="0.3">
      <c r="A95" s="173">
        <f>IF(Table3[[#This Row],[Customer Part No]]="","",(ROW()-1))</f>
        <v>94</v>
      </c>
      <c r="B95" s="212" t="str">
        <f>IF(TAM!T100="","",TAM!T100)</f>
        <v>AAS061-1000T</v>
      </c>
      <c r="C95" s="42" t="str">
        <f>IF(TAM!Q100="","",TAM!Q100)</f>
        <v>81130BZ620</v>
      </c>
      <c r="D95" s="42" t="str">
        <f>IF(TAM!I100="","",TAM!I100)</f>
        <v>I0606449</v>
      </c>
      <c r="E95" s="42" t="str">
        <f>IF(TAM!H100="","",TAM!H100)</f>
        <v>20016946</v>
      </c>
      <c r="F95" s="213">
        <f>IF(TAM!L100="","",TAM!L100)</f>
        <v>45916</v>
      </c>
      <c r="G95" s="213">
        <f>IF(TAM!M100="","",TAM!M100)</f>
        <v>45918</v>
      </c>
      <c r="H95" s="220">
        <f>IF(TAM!AD100="","",TAM!AD100)</f>
        <v>3</v>
      </c>
      <c r="I95" s="223">
        <f>IF(Table3[[#This Row],[Open Qty]]="","",TAM!AE100)</f>
        <v>3</v>
      </c>
      <c r="J95" s="226">
        <f>IF(Table3[[#This Row],[Open Qty]]="","",SUM(SUMIF('STOCK OES'!B:B,Table3[[#This Row],[Ich No]],'STOCK OES'!E:E),SUMIF('STOCK SEALING'!B:B,Table3[[#This Row],[Ich No]],'STOCK SEALING'!E:E)))</f>
        <v>1</v>
      </c>
      <c r="K95" s="236">
        <f>IF(Table3[[#This Row],[REST]]="","",SUMIF(TMMIN!T:T,Table3[[#This Row],[Ich No]],TMMIN!AE:AE))</f>
        <v>2</v>
      </c>
      <c r="L95" s="226">
        <v>0</v>
      </c>
      <c r="M95" s="226">
        <f>IFERROR(Table3[[#This Row],[REST]]-Table3[[#This Row],[Result Scan]],"")</f>
        <v>3</v>
      </c>
      <c r="N95" s="212" t="str">
        <f>IF(Table3[[#This Row],[PO TAM]]="","",IF(Table3[[#This Row],[Balance]]&gt;0,"Open","Close"))</f>
        <v>Open</v>
      </c>
      <c r="O95" s="246" t="str">
        <f ca="1">IF(R95=$S$1,Table3[[#This Row],[Status]],"")</f>
        <v/>
      </c>
      <c r="R95" s="169">
        <f ca="1">IF(Table3[[#This Row],[Delivery Date]]="","",$R$1-Table3[[#This Row],[Delivery Date]])</f>
        <v>12</v>
      </c>
      <c r="T95" t="str">
        <f>IFERROR(VLOOKUP(Table3[[#This Row],[Ich No]],'ICH NO'!K:M,3,0),"")</f>
        <v>ASSY</v>
      </c>
      <c r="U95">
        <f>IF(Table3[[#This Row],[REST]]&gt;Table3[[#This Row],[Stock]],Table3[[#This Row],[Stock]],Table3[[#This Row],[REST]])</f>
        <v>1</v>
      </c>
      <c r="AA95" t="str">
        <f ca="1">IF(Table3[[#This Row],[DDD]]="","",IF(Table3[[#This Row],[Stock]]&gt;=Table3[[#This Row],[REST]],Table3[[#This Row],[REST]],Table3[[#This Row],[Stock]]))</f>
        <v/>
      </c>
    </row>
    <row r="96" spans="1:27" x14ac:dyDescent="0.3">
      <c r="A96" s="173">
        <f>IF(Table3[[#This Row],[Customer Part No]]="","",(ROW()-1))</f>
        <v>95</v>
      </c>
      <c r="B96" s="212" t="str">
        <f>IF(TAM!T101="","",TAM!T101)</f>
        <v>AAS062-1000T</v>
      </c>
      <c r="C96" s="42" t="str">
        <f>IF(TAM!Q101="","",TAM!Q101)</f>
        <v>81170BZ620</v>
      </c>
      <c r="D96" s="42" t="str">
        <f>IF(TAM!I101="","",TAM!I101)</f>
        <v>I0606449</v>
      </c>
      <c r="E96" s="42" t="str">
        <f>IF(TAM!H101="","",TAM!H101)</f>
        <v>20016949</v>
      </c>
      <c r="F96" s="213">
        <f>IF(TAM!L101="","",TAM!L101)</f>
        <v>45916</v>
      </c>
      <c r="G96" s="213">
        <f>IF(TAM!M101="","",TAM!M101)</f>
        <v>45918</v>
      </c>
      <c r="H96" s="220">
        <f>IF(TAM!AD101="","",TAM!AD101)</f>
        <v>5</v>
      </c>
      <c r="I96" s="223">
        <f>IF(Table3[[#This Row],[Open Qty]]="","",TAM!AE101)</f>
        <v>5</v>
      </c>
      <c r="J96" s="226">
        <f>IF(Table3[[#This Row],[Open Qty]]="","",SUM(SUMIF('STOCK OES'!B:B,Table3[[#This Row],[Ich No]],'STOCK OES'!E:E),SUMIF('STOCK SEALING'!B:B,Table3[[#This Row],[Ich No]],'STOCK SEALING'!E:E)))</f>
        <v>0</v>
      </c>
      <c r="K96" s="236">
        <f>IF(Table3[[#This Row],[REST]]="","",SUMIF(TMMIN!T:T,Table3[[#This Row],[Ich No]],TMMIN!AE:AE))</f>
        <v>0</v>
      </c>
      <c r="L96" s="226">
        <v>0</v>
      </c>
      <c r="M96" s="226">
        <f>IFERROR(Table3[[#This Row],[REST]]-Table3[[#This Row],[Result Scan]],"")</f>
        <v>5</v>
      </c>
      <c r="N96" s="212" t="str">
        <f>IF(Table3[[#This Row],[PO TAM]]="","",IF(Table3[[#This Row],[Balance]]&gt;0,"Open","Close"))</f>
        <v>Open</v>
      </c>
      <c r="O96" s="246" t="str">
        <f ca="1">IF(R96=$S$1,Table3[[#This Row],[Status]],"")</f>
        <v/>
      </c>
      <c r="R96" s="169">
        <f ca="1">IF(Table3[[#This Row],[Delivery Date]]="","",$R$1-Table3[[#This Row],[Delivery Date]])</f>
        <v>12</v>
      </c>
      <c r="T96" t="str">
        <f>IFERROR(VLOOKUP(Table3[[#This Row],[Ich No]],'ICH NO'!K:M,3,0),"")</f>
        <v>ASSY</v>
      </c>
      <c r="U96">
        <f>IF(Table3[[#This Row],[REST]]&gt;Table3[[#This Row],[Stock]],Table3[[#This Row],[Stock]],Table3[[#This Row],[REST]])</f>
        <v>0</v>
      </c>
      <c r="AA96" t="str">
        <f ca="1">IF(Table3[[#This Row],[DDD]]="","",IF(Table3[[#This Row],[Stock]]&gt;=Table3[[#This Row],[REST]],Table3[[#This Row],[REST]],Table3[[#This Row],[Stock]]))</f>
        <v/>
      </c>
    </row>
    <row r="97" spans="1:27" x14ac:dyDescent="0.3">
      <c r="A97" s="173">
        <f>IF(Table3[[#This Row],[Customer Part No]]="","",(ROW()-1))</f>
        <v>96</v>
      </c>
      <c r="B97" s="212" t="str">
        <f>IF(TAM!T102="","",TAM!T102)</f>
        <v>ADN151-9000</v>
      </c>
      <c r="C97" s="42" t="str">
        <f>IF(TAM!Q102="","",TAM!Q102)</f>
        <v>815510D570</v>
      </c>
      <c r="D97" s="42" t="str">
        <f>IF(TAM!I102="","",TAM!I102)</f>
        <v>I0306288</v>
      </c>
      <c r="E97" s="42" t="str">
        <f>IF(TAM!H102="","",TAM!H102)</f>
        <v>20009842</v>
      </c>
      <c r="F97" s="213">
        <f>IF(TAM!L102="","",TAM!L102)</f>
        <v>45912</v>
      </c>
      <c r="G97" s="213">
        <f>IF(TAM!M102="","",TAM!M102)</f>
        <v>45919</v>
      </c>
      <c r="H97" s="220">
        <f>IF(TAM!AD102="","",TAM!AD102)</f>
        <v>2</v>
      </c>
      <c r="I97" s="223">
        <f>IF(Table3[[#This Row],[Open Qty]]="","",TAM!AE102)</f>
        <v>2</v>
      </c>
      <c r="J97" s="226">
        <f>IF(Table3[[#This Row],[Open Qty]]="","",SUM(SUMIF('STOCK OES'!B:B,Table3[[#This Row],[Ich No]],'STOCK OES'!E:E),SUMIF('STOCK SEALING'!B:B,Table3[[#This Row],[Ich No]],'STOCK SEALING'!E:E)))</f>
        <v>0</v>
      </c>
      <c r="K97" s="236">
        <f>IF(Table3[[#This Row],[REST]]="","",SUMIF(TMMIN!T:T,Table3[[#This Row],[Ich No]],TMMIN!AE:AE))</f>
        <v>0</v>
      </c>
      <c r="L97" s="226">
        <v>0</v>
      </c>
      <c r="M97" s="226">
        <f>IFERROR(Table3[[#This Row],[REST]]-Table3[[#This Row],[Result Scan]],"")</f>
        <v>2</v>
      </c>
      <c r="N97" s="212" t="str">
        <f>IF(Table3[[#This Row],[PO TAM]]="","",IF(Table3[[#This Row],[Balance]]&gt;0,"Open","Close"))</f>
        <v>Open</v>
      </c>
      <c r="O97" s="246" t="str">
        <f ca="1">IF(R97=$S$1,Table3[[#This Row],[Status]],"")</f>
        <v/>
      </c>
      <c r="R97" s="169">
        <f ca="1">IF(Table3[[#This Row],[Delivery Date]]="","",$R$1-Table3[[#This Row],[Delivery Date]])</f>
        <v>11</v>
      </c>
      <c r="T97" t="str">
        <f>IFERROR(VLOOKUP(Table3[[#This Row],[Ich No]],'ICH NO'!K:M,3,0),"")</f>
        <v>ASSY</v>
      </c>
      <c r="U97">
        <f>IF(Table3[[#This Row],[REST]]&gt;Table3[[#This Row],[Stock]],Table3[[#This Row],[Stock]],Table3[[#This Row],[REST]])</f>
        <v>0</v>
      </c>
      <c r="AA97" t="str">
        <f ca="1">IF(Table3[[#This Row],[DDD]]="","",IF(Table3[[#This Row],[Stock]]&gt;=Table3[[#This Row],[REST]],Table3[[#This Row],[REST]],Table3[[#This Row],[Stock]]))</f>
        <v/>
      </c>
    </row>
    <row r="98" spans="1:27" x14ac:dyDescent="0.3">
      <c r="A98" s="173">
        <f>IF(Table3[[#This Row],[Customer Part No]]="","",(ROW()-1))</f>
        <v>97</v>
      </c>
      <c r="B98" s="212" t="str">
        <f>IF(TAM!T103="","",TAM!T103)</f>
        <v>AAR302-0001T</v>
      </c>
      <c r="C98" s="42" t="str">
        <f>IF(TAM!Q103="","",TAM!Q103)</f>
        <v>811500KF31</v>
      </c>
      <c r="D98" s="42" t="str">
        <f>IF(TAM!I103="","",TAM!I103)</f>
        <v>I0306297</v>
      </c>
      <c r="E98" s="42" t="str">
        <f>IF(TAM!H103="","",TAM!H103)</f>
        <v>20016900</v>
      </c>
      <c r="F98" s="213">
        <f>IF(TAM!L103="","",TAM!L103)</f>
        <v>45916</v>
      </c>
      <c r="G98" s="213">
        <f>IF(TAM!M103="","",TAM!M103)</f>
        <v>45919</v>
      </c>
      <c r="H98" s="220">
        <f>IF(TAM!AD103="","",TAM!AD103)</f>
        <v>2</v>
      </c>
      <c r="I98" s="223">
        <f>IF(Table3[[#This Row],[Open Qty]]="","",TAM!AE103)</f>
        <v>2</v>
      </c>
      <c r="J98" s="226">
        <f>IF(Table3[[#This Row],[Open Qty]]="","",SUM(SUMIF('STOCK OES'!B:B,Table3[[#This Row],[Ich No]],'STOCK OES'!E:E),SUMIF('STOCK SEALING'!B:B,Table3[[#This Row],[Ich No]],'STOCK SEALING'!E:E)))</f>
        <v>2</v>
      </c>
      <c r="K98" s="236">
        <f>IF(Table3[[#This Row],[REST]]="","",SUMIF(TMMIN!T:T,Table3[[#This Row],[Ich No]],TMMIN!AE:AE))</f>
        <v>0</v>
      </c>
      <c r="L98" s="226">
        <v>0</v>
      </c>
      <c r="M98" s="226">
        <f>IFERROR(Table3[[#This Row],[REST]]-Table3[[#This Row],[Result Scan]],"")</f>
        <v>2</v>
      </c>
      <c r="N98" s="212" t="str">
        <f>IF(Table3[[#This Row],[PO TAM]]="","",IF(Table3[[#This Row],[Balance]]&gt;0,"Open","Close"))</f>
        <v>Open</v>
      </c>
      <c r="O98" s="246" t="str">
        <f ca="1">IF(R98=$S$1,Table3[[#This Row],[Status]],"")</f>
        <v/>
      </c>
      <c r="R98" s="169">
        <f ca="1">IF(Table3[[#This Row],[Delivery Date]]="","",$R$1-Table3[[#This Row],[Delivery Date]])</f>
        <v>11</v>
      </c>
      <c r="T98" t="str">
        <f>IFERROR(VLOOKUP(Table3[[#This Row],[Ich No]],'ICH NO'!K:M,3,0),"")</f>
        <v>ASSY</v>
      </c>
      <c r="U98">
        <f>IF(Table3[[#This Row],[REST]]&gt;Table3[[#This Row],[Stock]],Table3[[#This Row],[Stock]],Table3[[#This Row],[REST]])</f>
        <v>2</v>
      </c>
      <c r="AA98" t="str">
        <f ca="1">IF(Table3[[#This Row],[DDD]]="","",IF(Table3[[#This Row],[Stock]]&gt;=Table3[[#This Row],[REST]],Table3[[#This Row],[REST]],Table3[[#This Row],[Stock]]))</f>
        <v/>
      </c>
    </row>
    <row r="99" spans="1:27" x14ac:dyDescent="0.3">
      <c r="A99" s="173">
        <f>IF(Table3[[#This Row],[Customer Part No]]="","",(ROW()-1))</f>
        <v>98</v>
      </c>
      <c r="B99" s="212" t="str">
        <f>IF(TAM!T104="","",TAM!T104)</f>
        <v>AAR302-1001</v>
      </c>
      <c r="C99" s="42" t="str">
        <f>IF(TAM!Q104="","",TAM!Q104)</f>
        <v>811700KF31</v>
      </c>
      <c r="D99" s="42" t="str">
        <f>IF(TAM!I104="","",TAM!I104)</f>
        <v>I0404657</v>
      </c>
      <c r="E99" s="42" t="str">
        <f>IF(TAM!H104="","",TAM!H104)</f>
        <v>20016915</v>
      </c>
      <c r="F99" s="213">
        <f>IF(TAM!L104="","",TAM!L104)</f>
        <v>45916</v>
      </c>
      <c r="G99" s="213">
        <f>IF(TAM!M104="","",TAM!M104)</f>
        <v>45919</v>
      </c>
      <c r="H99" s="220">
        <f>IF(TAM!AD104="","",TAM!AD104)</f>
        <v>2</v>
      </c>
      <c r="I99" s="223">
        <f>IF(Table3[[#This Row],[Open Qty]]="","",TAM!AE104)</f>
        <v>2</v>
      </c>
      <c r="J99" s="226">
        <f>IF(Table3[[#This Row],[Open Qty]]="","",SUM(SUMIF('STOCK OES'!B:B,Table3[[#This Row],[Ich No]],'STOCK OES'!E:E),SUMIF('STOCK SEALING'!B:B,Table3[[#This Row],[Ich No]],'STOCK SEALING'!E:E)))</f>
        <v>0</v>
      </c>
      <c r="K99" s="236">
        <f>IF(Table3[[#This Row],[REST]]="","",SUMIF(TMMIN!T:T,Table3[[#This Row],[Ich No]],TMMIN!AE:AE))</f>
        <v>0</v>
      </c>
      <c r="L99" s="226">
        <v>0</v>
      </c>
      <c r="M99" s="226">
        <f>IFERROR(Table3[[#This Row],[REST]]-Table3[[#This Row],[Result Scan]],"")</f>
        <v>2</v>
      </c>
      <c r="N99" s="212" t="str">
        <f>IF(Table3[[#This Row],[PO TAM]]="","",IF(Table3[[#This Row],[Balance]]&gt;0,"Open","Close"))</f>
        <v>Open</v>
      </c>
      <c r="O99" s="246" t="str">
        <f ca="1">IF(R99=$S$1,Table3[[#This Row],[Status]],"")</f>
        <v/>
      </c>
      <c r="R99" s="169">
        <f ca="1">IF(Table3[[#This Row],[Delivery Date]]="","",$R$1-Table3[[#This Row],[Delivery Date]])</f>
        <v>11</v>
      </c>
      <c r="T99" t="str">
        <f>IFERROR(VLOOKUP(Table3[[#This Row],[Ich No]],'ICH NO'!K:M,3,0),"")</f>
        <v>ASSY</v>
      </c>
      <c r="U99">
        <f>IF(Table3[[#This Row],[REST]]&gt;Table3[[#This Row],[Stock]],Table3[[#This Row],[Stock]],Table3[[#This Row],[REST]])</f>
        <v>0</v>
      </c>
      <c r="AA99" t="str">
        <f ca="1">IF(Table3[[#This Row],[DDD]]="","",IF(Table3[[#This Row],[Stock]]&gt;=Table3[[#This Row],[REST]],Table3[[#This Row],[REST]],Table3[[#This Row],[Stock]]))</f>
        <v/>
      </c>
    </row>
    <row r="100" spans="1:27" x14ac:dyDescent="0.3">
      <c r="A100" s="173">
        <f>IF(Table3[[#This Row],[Customer Part No]]="","",(ROW()-1))</f>
        <v>99</v>
      </c>
      <c r="B100" s="212" t="str">
        <f>IF(TAM!T105="","",TAM!T105)</f>
        <v>ADX421-0000T</v>
      </c>
      <c r="C100" s="42" t="str">
        <f>IF(TAM!Q105="","",TAM!Q105)</f>
        <v>81550BZ850</v>
      </c>
      <c r="D100" s="42" t="str">
        <f>IF(TAM!I105="","",TAM!I105)</f>
        <v>I0404657</v>
      </c>
      <c r="E100" s="42" t="str">
        <f>IF(TAM!H105="","",TAM!H105)</f>
        <v>20016917</v>
      </c>
      <c r="F100" s="213">
        <f>IF(TAM!L105="","",TAM!L105)</f>
        <v>45916</v>
      </c>
      <c r="G100" s="213">
        <f>IF(TAM!M105="","",TAM!M105)</f>
        <v>45919</v>
      </c>
      <c r="H100" s="220">
        <f>IF(TAM!AD105="","",TAM!AD105)</f>
        <v>4</v>
      </c>
      <c r="I100" s="223">
        <f>IF(Table3[[#This Row],[Open Qty]]="","",TAM!AE105)</f>
        <v>1</v>
      </c>
      <c r="J100" s="226">
        <f>IF(Table3[[#This Row],[Open Qty]]="","",SUM(SUMIF('STOCK OES'!B:B,Table3[[#This Row],[Ich No]],'STOCK OES'!E:E),SUMIF('STOCK SEALING'!B:B,Table3[[#This Row],[Ich No]],'STOCK SEALING'!E:E)))</f>
        <v>14</v>
      </c>
      <c r="K100" s="236">
        <f>IF(Table3[[#This Row],[REST]]="","",SUMIF(TMMIN!T:T,Table3[[#This Row],[Ich No]],TMMIN!AE:AE))</f>
        <v>2</v>
      </c>
      <c r="L100" s="226">
        <v>0</v>
      </c>
      <c r="M100" s="226">
        <f>IFERROR(Table3[[#This Row],[REST]]-Table3[[#This Row],[Result Scan]],"")</f>
        <v>1</v>
      </c>
      <c r="N100" s="212" t="str">
        <f>IF(Table3[[#This Row],[PO TAM]]="","",IF(Table3[[#This Row],[Balance]]&gt;0,"Open","Close"))</f>
        <v>Open</v>
      </c>
      <c r="O100" s="246" t="str">
        <f ca="1">IF(R100=$S$1,Table3[[#This Row],[Status]],"")</f>
        <v/>
      </c>
      <c r="R100" s="169">
        <f ca="1">IF(Table3[[#This Row],[Delivery Date]]="","",$R$1-Table3[[#This Row],[Delivery Date]])</f>
        <v>11</v>
      </c>
      <c r="T100" t="str">
        <f>IFERROR(VLOOKUP(Table3[[#This Row],[Ich No]],'ICH NO'!K:M,3,0),"")</f>
        <v>ASSY</v>
      </c>
      <c r="U100">
        <f>IF(Table3[[#This Row],[REST]]&gt;Table3[[#This Row],[Stock]],Table3[[#This Row],[Stock]],Table3[[#This Row],[REST]])</f>
        <v>1</v>
      </c>
      <c r="AA100" t="str">
        <f ca="1">IF(Table3[[#This Row],[DDD]]="","",IF(Table3[[#This Row],[Stock]]&gt;=Table3[[#This Row],[REST]],Table3[[#This Row],[REST]],Table3[[#This Row],[Stock]]))</f>
        <v/>
      </c>
    </row>
    <row r="101" spans="1:27" x14ac:dyDescent="0.3">
      <c r="A101" s="173">
        <f>IF(Table3[[#This Row],[Customer Part No]]="","",(ROW()-1))</f>
        <v>100</v>
      </c>
      <c r="B101" s="212" t="str">
        <f>IF(TAM!T106="","",TAM!T106)</f>
        <v>AAL032-1000</v>
      </c>
      <c r="C101" s="42" t="str">
        <f>IF(TAM!Q106="","",TAM!Q106)</f>
        <v>811700K520</v>
      </c>
      <c r="D101" s="42" t="str">
        <f>IF(TAM!I106="","",TAM!I106)</f>
        <v>I0306300</v>
      </c>
      <c r="E101" s="42" t="str">
        <f>IF(TAM!H106="","",TAM!H106)</f>
        <v>20020299</v>
      </c>
      <c r="F101" s="213">
        <f>IF(TAM!L106="","",TAM!L106)</f>
        <v>45917</v>
      </c>
      <c r="G101" s="213">
        <f>IF(TAM!M106="","",TAM!M106)</f>
        <v>45919</v>
      </c>
      <c r="H101" s="220">
        <f>IF(TAM!AD106="","",TAM!AD106)</f>
        <v>4</v>
      </c>
      <c r="I101" s="223">
        <f>IF(Table3[[#This Row],[Open Qty]]="","",TAM!AE106)</f>
        <v>4</v>
      </c>
      <c r="J101" s="226">
        <f>IF(Table3[[#This Row],[Open Qty]]="","",SUM(SUMIF('STOCK OES'!B:B,Table3[[#This Row],[Ich No]],'STOCK OES'!E:E),SUMIF('STOCK SEALING'!B:B,Table3[[#This Row],[Ich No]],'STOCK SEALING'!E:E)))</f>
        <v>0</v>
      </c>
      <c r="K101" s="236">
        <f>IF(Table3[[#This Row],[REST]]="","",SUMIF(TMMIN!T:T,Table3[[#This Row],[Ich No]],TMMIN!AE:AE))</f>
        <v>0</v>
      </c>
      <c r="L101" s="226">
        <v>0</v>
      </c>
      <c r="M101" s="226">
        <f>IFERROR(Table3[[#This Row],[REST]]-Table3[[#This Row],[Result Scan]],"")</f>
        <v>4</v>
      </c>
      <c r="N101" s="212" t="str">
        <f>IF(Table3[[#This Row],[PO TAM]]="","",IF(Table3[[#This Row],[Balance]]&gt;0,"Open","Close"))</f>
        <v>Open</v>
      </c>
      <c r="O101" s="246" t="str">
        <f ca="1">IF(R101=$S$1,Table3[[#This Row],[Status]],"")</f>
        <v/>
      </c>
      <c r="R101" s="169">
        <f ca="1">IF(Table3[[#This Row],[Delivery Date]]="","",$R$1-Table3[[#This Row],[Delivery Date]])</f>
        <v>11</v>
      </c>
      <c r="T101" t="str">
        <f>IFERROR(VLOOKUP(Table3[[#This Row],[Ich No]],'ICH NO'!K:M,3,0),"")</f>
        <v>ASSY</v>
      </c>
      <c r="U101">
        <f>IF(Table3[[#This Row],[REST]]&gt;Table3[[#This Row],[Stock]],Table3[[#This Row],[Stock]],Table3[[#This Row],[REST]])</f>
        <v>0</v>
      </c>
      <c r="AA101" t="str">
        <f ca="1">IF(Table3[[#This Row],[DDD]]="","",IF(Table3[[#This Row],[Stock]]&gt;=Table3[[#This Row],[REST]],Table3[[#This Row],[REST]],Table3[[#This Row],[Stock]]))</f>
        <v/>
      </c>
    </row>
    <row r="102" spans="1:27" x14ac:dyDescent="0.3">
      <c r="A102" s="173">
        <f>IF(Table3[[#This Row],[Customer Part No]]="","",(ROW()-1))</f>
        <v>101</v>
      </c>
      <c r="B102" s="212" t="str">
        <f>IF(TAM!T107="","",TAM!T107)</f>
        <v>AAL032-1000</v>
      </c>
      <c r="C102" s="42" t="str">
        <f>IF(TAM!Q107="","",TAM!Q107)</f>
        <v>811700K520</v>
      </c>
      <c r="D102" s="42" t="str">
        <f>IF(TAM!I107="","",TAM!I107)</f>
        <v>I0306302</v>
      </c>
      <c r="E102" s="42" t="str">
        <f>IF(TAM!H107="","",TAM!H107)</f>
        <v>20020329</v>
      </c>
      <c r="F102" s="213">
        <f>IF(TAM!L107="","",TAM!L107)</f>
        <v>45917</v>
      </c>
      <c r="G102" s="213">
        <f>IF(TAM!M107="","",TAM!M107)</f>
        <v>45919</v>
      </c>
      <c r="H102" s="220">
        <f>IF(TAM!AD107="","",TAM!AD107)</f>
        <v>4</v>
      </c>
      <c r="I102" s="223">
        <f>IF(Table3[[#This Row],[Open Qty]]="","",TAM!AE107)</f>
        <v>4</v>
      </c>
      <c r="J102" s="226">
        <f>IF(Table3[[#This Row],[Open Qty]]="","",SUM(SUMIF('STOCK OES'!B:B,Table3[[#This Row],[Ich No]],'STOCK OES'!E:E),SUMIF('STOCK SEALING'!B:B,Table3[[#This Row],[Ich No]],'STOCK SEALING'!E:E)))</f>
        <v>0</v>
      </c>
      <c r="K102" s="236">
        <f>IF(Table3[[#This Row],[REST]]="","",SUMIF(TMMIN!T:T,Table3[[#This Row],[Ich No]],TMMIN!AE:AE))</f>
        <v>0</v>
      </c>
      <c r="L102" s="226">
        <v>0</v>
      </c>
      <c r="M102" s="226">
        <f>IFERROR(Table3[[#This Row],[REST]]-Table3[[#This Row],[Result Scan]],"")</f>
        <v>4</v>
      </c>
      <c r="N102" s="212" t="str">
        <f>IF(Table3[[#This Row],[PO TAM]]="","",IF(Table3[[#This Row],[Balance]]&gt;0,"Open","Close"))</f>
        <v>Open</v>
      </c>
      <c r="O102" s="246" t="str">
        <f ca="1">IF(R102=$S$1,Table3[[#This Row],[Status]],"")</f>
        <v/>
      </c>
      <c r="R102" s="169">
        <f ca="1">IF(Table3[[#This Row],[Delivery Date]]="","",$R$1-Table3[[#This Row],[Delivery Date]])</f>
        <v>11</v>
      </c>
      <c r="T102" t="str">
        <f>IFERROR(VLOOKUP(Table3[[#This Row],[Ich No]],'ICH NO'!K:M,3,0),"")</f>
        <v>ASSY</v>
      </c>
      <c r="U102">
        <f>IF(Table3[[#This Row],[REST]]&gt;Table3[[#This Row],[Stock]],Table3[[#This Row],[Stock]],Table3[[#This Row],[REST]])</f>
        <v>0</v>
      </c>
      <c r="AA102" t="str">
        <f ca="1">IF(Table3[[#This Row],[DDD]]="","",IF(Table3[[#This Row],[Stock]]&gt;=Table3[[#This Row],[REST]],Table3[[#This Row],[REST]],Table3[[#This Row],[Stock]]))</f>
        <v/>
      </c>
    </row>
    <row r="103" spans="1:27" x14ac:dyDescent="0.3">
      <c r="A103" s="173">
        <f>IF(Table3[[#This Row],[Customer Part No]]="","",(ROW()-1))</f>
        <v>102</v>
      </c>
      <c r="B103" s="212" t="str">
        <f>IF(TAM!T108="","",TAM!T108)</f>
        <v>AAS061-1000T</v>
      </c>
      <c r="C103" s="42" t="str">
        <f>IF(TAM!Q108="","",TAM!Q108)</f>
        <v>81130BZ620</v>
      </c>
      <c r="D103" s="42" t="str">
        <f>IF(TAM!I108="","",TAM!I108)</f>
        <v>I0606452</v>
      </c>
      <c r="E103" s="42" t="str">
        <f>IF(TAM!H108="","",TAM!H108)</f>
        <v>20020366</v>
      </c>
      <c r="F103" s="213">
        <f>IF(TAM!L108="","",TAM!L108)</f>
        <v>45917</v>
      </c>
      <c r="G103" s="213">
        <f>IF(TAM!M108="","",TAM!M108)</f>
        <v>45919</v>
      </c>
      <c r="H103" s="220">
        <f>IF(TAM!AD108="","",TAM!AD108)</f>
        <v>8</v>
      </c>
      <c r="I103" s="223">
        <f>IF(Table3[[#This Row],[Open Qty]]="","",TAM!AE108)</f>
        <v>8</v>
      </c>
      <c r="J103" s="226">
        <f>IF(Table3[[#This Row],[Open Qty]]="","",SUM(SUMIF('STOCK OES'!B:B,Table3[[#This Row],[Ich No]],'STOCK OES'!E:E),SUMIF('STOCK SEALING'!B:B,Table3[[#This Row],[Ich No]],'STOCK SEALING'!E:E)))</f>
        <v>1</v>
      </c>
      <c r="K103" s="236">
        <f>IF(Table3[[#This Row],[REST]]="","",SUMIF(TMMIN!T:T,Table3[[#This Row],[Ich No]],TMMIN!AE:AE))</f>
        <v>2</v>
      </c>
      <c r="L103" s="226">
        <v>0</v>
      </c>
      <c r="M103" s="226">
        <f>IFERROR(Table3[[#This Row],[REST]]-Table3[[#This Row],[Result Scan]],"")</f>
        <v>8</v>
      </c>
      <c r="N103" s="212" t="str">
        <f>IF(Table3[[#This Row],[PO TAM]]="","",IF(Table3[[#This Row],[Balance]]&gt;0,"Open","Close"))</f>
        <v>Open</v>
      </c>
      <c r="O103" s="246" t="str">
        <f ca="1">IF(R103=$S$1,Table3[[#This Row],[Status]],"")</f>
        <v/>
      </c>
      <c r="R103" s="169">
        <f ca="1">IF(Table3[[#This Row],[Delivery Date]]="","",$R$1-Table3[[#This Row],[Delivery Date]])</f>
        <v>11</v>
      </c>
      <c r="T103" t="str">
        <f>IFERROR(VLOOKUP(Table3[[#This Row],[Ich No]],'ICH NO'!K:M,3,0),"")</f>
        <v>ASSY</v>
      </c>
      <c r="U103">
        <f>IF(Table3[[#This Row],[REST]]&gt;Table3[[#This Row],[Stock]],Table3[[#This Row],[Stock]],Table3[[#This Row],[REST]])</f>
        <v>1</v>
      </c>
      <c r="AA103" t="str">
        <f ca="1">IF(Table3[[#This Row],[DDD]]="","",IF(Table3[[#This Row],[Stock]]&gt;=Table3[[#This Row],[REST]],Table3[[#This Row],[REST]],Table3[[#This Row],[Stock]]))</f>
        <v/>
      </c>
    </row>
    <row r="104" spans="1:27" x14ac:dyDescent="0.3">
      <c r="A104" s="173">
        <f>IF(Table3[[#This Row],[Customer Part No]]="","",(ROW()-1))</f>
        <v>103</v>
      </c>
      <c r="B104" s="212" t="str">
        <f>IF(TAM!T109="","",TAM!T109)</f>
        <v>AAS062-0000T</v>
      </c>
      <c r="C104" s="42" t="str">
        <f>IF(TAM!Q109="","",TAM!Q109)</f>
        <v>81150BZ620</v>
      </c>
      <c r="D104" s="42" t="str">
        <f>IF(TAM!I109="","",TAM!I109)</f>
        <v>I0606452</v>
      </c>
      <c r="E104" s="42" t="str">
        <f>IF(TAM!H109="","",TAM!H109)</f>
        <v>20020367</v>
      </c>
      <c r="F104" s="213">
        <f>IF(TAM!L109="","",TAM!L109)</f>
        <v>45917</v>
      </c>
      <c r="G104" s="213">
        <f>IF(TAM!M109="","",TAM!M109)</f>
        <v>45919</v>
      </c>
      <c r="H104" s="220">
        <f>IF(TAM!AD109="","",TAM!AD109)</f>
        <v>6</v>
      </c>
      <c r="I104" s="223">
        <f>IF(Table3[[#This Row],[Open Qty]]="","",TAM!AE109)</f>
        <v>2</v>
      </c>
      <c r="J104" s="226">
        <f>IF(Table3[[#This Row],[Open Qty]]="","",SUM(SUMIF('STOCK OES'!B:B,Table3[[#This Row],[Ich No]],'STOCK OES'!E:E),SUMIF('STOCK SEALING'!B:B,Table3[[#This Row],[Ich No]],'STOCK SEALING'!E:E)))</f>
        <v>0</v>
      </c>
      <c r="K104" s="236">
        <f>IF(Table3[[#This Row],[REST]]="","",SUMIF(TMMIN!T:T,Table3[[#This Row],[Ich No]],TMMIN!AE:AE))</f>
        <v>0</v>
      </c>
      <c r="L104" s="226">
        <v>0</v>
      </c>
      <c r="M104" s="226">
        <f>IFERROR(Table3[[#This Row],[REST]]-Table3[[#This Row],[Result Scan]],"")</f>
        <v>2</v>
      </c>
      <c r="N104" s="212" t="str">
        <f>IF(Table3[[#This Row],[PO TAM]]="","",IF(Table3[[#This Row],[Balance]]&gt;0,"Open","Close"))</f>
        <v>Open</v>
      </c>
      <c r="O104" s="246" t="str">
        <f ca="1">IF(R104=$S$1,Table3[[#This Row],[Status]],"")</f>
        <v/>
      </c>
      <c r="R104" s="169">
        <f ca="1">IF(Table3[[#This Row],[Delivery Date]]="","",$R$1-Table3[[#This Row],[Delivery Date]])</f>
        <v>11</v>
      </c>
      <c r="T104" t="str">
        <f>IFERROR(VLOOKUP(Table3[[#This Row],[Ich No]],'ICH NO'!K:M,3,0),"")</f>
        <v>ASSY</v>
      </c>
      <c r="U104">
        <f>IF(Table3[[#This Row],[REST]]&gt;Table3[[#This Row],[Stock]],Table3[[#This Row],[Stock]],Table3[[#This Row],[REST]])</f>
        <v>0</v>
      </c>
      <c r="AA104" t="str">
        <f ca="1">IF(Table3[[#This Row],[DDD]]="","",IF(Table3[[#This Row],[Stock]]&gt;=Table3[[#This Row],[REST]],Table3[[#This Row],[REST]],Table3[[#This Row],[Stock]]))</f>
        <v/>
      </c>
    </row>
    <row r="105" spans="1:27" x14ac:dyDescent="0.3">
      <c r="A105" s="173">
        <f>IF(Table3[[#This Row],[Customer Part No]]="","",(ROW()-1))</f>
        <v>104</v>
      </c>
      <c r="B105" s="212" t="str">
        <f>IF(TAM!T110="","",TAM!T110)</f>
        <v>AAS062-1000T</v>
      </c>
      <c r="C105" s="42" t="str">
        <f>IF(TAM!Q110="","",TAM!Q110)</f>
        <v>81170BZ620</v>
      </c>
      <c r="D105" s="42" t="str">
        <f>IF(TAM!I110="","",TAM!I110)</f>
        <v>I0606452</v>
      </c>
      <c r="E105" s="42" t="str">
        <f>IF(TAM!H110="","",TAM!H110)</f>
        <v>20020368</v>
      </c>
      <c r="F105" s="213">
        <f>IF(TAM!L110="","",TAM!L110)</f>
        <v>45917</v>
      </c>
      <c r="G105" s="213">
        <f>IF(TAM!M110="","",TAM!M110)</f>
        <v>45919</v>
      </c>
      <c r="H105" s="220">
        <f>IF(TAM!AD110="","",TAM!AD110)</f>
        <v>5</v>
      </c>
      <c r="I105" s="223">
        <f>IF(Table3[[#This Row],[Open Qty]]="","",TAM!AE110)</f>
        <v>5</v>
      </c>
      <c r="J105" s="226">
        <f>IF(Table3[[#This Row],[Open Qty]]="","",SUM(SUMIF('STOCK OES'!B:B,Table3[[#This Row],[Ich No]],'STOCK OES'!E:E),SUMIF('STOCK SEALING'!B:B,Table3[[#This Row],[Ich No]],'STOCK SEALING'!E:E)))</f>
        <v>0</v>
      </c>
      <c r="K105" s="236">
        <f>IF(Table3[[#This Row],[REST]]="","",SUMIF(TMMIN!T:T,Table3[[#This Row],[Ich No]],TMMIN!AE:AE))</f>
        <v>0</v>
      </c>
      <c r="L105" s="226">
        <v>0</v>
      </c>
      <c r="M105" s="226">
        <f>IFERROR(Table3[[#This Row],[REST]]-Table3[[#This Row],[Result Scan]],"")</f>
        <v>5</v>
      </c>
      <c r="N105" s="212" t="str">
        <f>IF(Table3[[#This Row],[PO TAM]]="","",IF(Table3[[#This Row],[Balance]]&gt;0,"Open","Close"))</f>
        <v>Open</v>
      </c>
      <c r="O105" s="246" t="str">
        <f ca="1">IF(R105=$S$1,Table3[[#This Row],[Status]],"")</f>
        <v/>
      </c>
      <c r="R105" s="169">
        <f ca="1">IF(Table3[[#This Row],[Delivery Date]]="","",$R$1-Table3[[#This Row],[Delivery Date]])</f>
        <v>11</v>
      </c>
      <c r="T105" t="str">
        <f>IFERROR(VLOOKUP(Table3[[#This Row],[Ich No]],'ICH NO'!K:M,3,0),"")</f>
        <v>ASSY</v>
      </c>
      <c r="U105">
        <f>IF(Table3[[#This Row],[REST]]&gt;Table3[[#This Row],[Stock]],Table3[[#This Row],[Stock]],Table3[[#This Row],[REST]])</f>
        <v>0</v>
      </c>
      <c r="AA105" t="str">
        <f ca="1">IF(Table3[[#This Row],[DDD]]="","",IF(Table3[[#This Row],[Stock]]&gt;=Table3[[#This Row],[REST]],Table3[[#This Row],[REST]],Table3[[#This Row],[Stock]]))</f>
        <v/>
      </c>
    </row>
    <row r="106" spans="1:27" x14ac:dyDescent="0.3">
      <c r="A106" s="173">
        <f>IF(Table3[[#This Row],[Customer Part No]]="","",(ROW()-1))</f>
        <v>105</v>
      </c>
      <c r="B106" s="212" t="str">
        <f>IF(TAM!T111="","",TAM!T111)</f>
        <v>AAP062-1001</v>
      </c>
      <c r="C106" s="42" t="str">
        <f>IF(TAM!Q111="","",TAM!Q111)</f>
        <v>811700KC31</v>
      </c>
      <c r="D106" s="42" t="str">
        <f>IF(TAM!I111="","",TAM!I111)</f>
        <v>I0404659</v>
      </c>
      <c r="E106" s="42" t="str">
        <f>IF(TAM!H111="","",TAM!H111)</f>
        <v>20020337</v>
      </c>
      <c r="F106" s="213">
        <f>IF(TAM!L111="","",TAM!L111)</f>
        <v>45917</v>
      </c>
      <c r="G106" s="213">
        <f>IF(TAM!M111="","",TAM!M111)</f>
        <v>45922</v>
      </c>
      <c r="H106" s="220">
        <f>IF(TAM!AD111="","",TAM!AD111)</f>
        <v>2</v>
      </c>
      <c r="I106" s="223">
        <f>IF(Table3[[#This Row],[Open Qty]]="","",TAM!AE111)</f>
        <v>2</v>
      </c>
      <c r="J106" s="226">
        <f>IF(Table3[[#This Row],[Open Qty]]="","",SUM(SUMIF('STOCK OES'!B:B,Table3[[#This Row],[Ich No]],'STOCK OES'!E:E),SUMIF('STOCK SEALING'!B:B,Table3[[#This Row],[Ich No]],'STOCK SEALING'!E:E)))</f>
        <v>0</v>
      </c>
      <c r="K106" s="236">
        <f>IF(Table3[[#This Row],[REST]]="","",SUMIF(TMMIN!T:T,Table3[[#This Row],[Ich No]],TMMIN!AE:AE))</f>
        <v>1</v>
      </c>
      <c r="L106" s="226">
        <v>0</v>
      </c>
      <c r="M106" s="226">
        <f>IFERROR(Table3[[#This Row],[REST]]-Table3[[#This Row],[Result Scan]],"")</f>
        <v>2</v>
      </c>
      <c r="N106" s="212" t="str">
        <f>IF(Table3[[#This Row],[PO TAM]]="","",IF(Table3[[#This Row],[Balance]]&gt;0,"Open","Close"))</f>
        <v>Open</v>
      </c>
      <c r="O106" s="246" t="str">
        <f ca="1">IF(R106=$S$1,Table3[[#This Row],[Status]],"")</f>
        <v/>
      </c>
      <c r="R106" s="169">
        <f ca="1">IF(Table3[[#This Row],[Delivery Date]]="","",$R$1-Table3[[#This Row],[Delivery Date]])</f>
        <v>8</v>
      </c>
      <c r="T106" t="str">
        <f>IFERROR(VLOOKUP(Table3[[#This Row],[Ich No]],'ICH NO'!K:M,3,0),"")</f>
        <v>ASSY</v>
      </c>
      <c r="U106">
        <f>IF(Table3[[#This Row],[REST]]&gt;Table3[[#This Row],[Stock]],Table3[[#This Row],[Stock]],Table3[[#This Row],[REST]])</f>
        <v>0</v>
      </c>
      <c r="AA106" t="str">
        <f ca="1">IF(Table3[[#This Row],[DDD]]="","",IF(Table3[[#This Row],[Stock]]&gt;=Table3[[#This Row],[REST]],Table3[[#This Row],[REST]],Table3[[#This Row],[Stock]]))</f>
        <v/>
      </c>
    </row>
    <row r="107" spans="1:27" x14ac:dyDescent="0.3">
      <c r="A107" s="173">
        <f>IF(Table3[[#This Row],[Customer Part No]]="","",(ROW()-1))</f>
        <v>106</v>
      </c>
      <c r="B107" s="212" t="str">
        <f>IF(TAM!T112="","",TAM!T112)</f>
        <v>AAS061-0000T</v>
      </c>
      <c r="C107" s="42" t="str">
        <f>IF(TAM!Q112="","",TAM!Q112)</f>
        <v>81110BZ620</v>
      </c>
      <c r="D107" s="42" t="str">
        <f>IF(TAM!I112="","",TAM!I112)</f>
        <v>I0606454</v>
      </c>
      <c r="E107" s="42" t="str">
        <f>IF(TAM!H112="","",TAM!H112)</f>
        <v>20023615</v>
      </c>
      <c r="F107" s="213">
        <f>IF(TAM!L112="","",TAM!L112)</f>
        <v>45918</v>
      </c>
      <c r="G107" s="213">
        <f>IF(TAM!M112="","",TAM!M112)</f>
        <v>45922</v>
      </c>
      <c r="H107" s="220">
        <f>IF(TAM!AD112="","",TAM!AD112)</f>
        <v>3</v>
      </c>
      <c r="I107" s="223">
        <f>IF(Table3[[#This Row],[Open Qty]]="","",TAM!AE112)</f>
        <v>1</v>
      </c>
      <c r="J107" s="226">
        <f>IF(Table3[[#This Row],[Open Qty]]="","",SUM(SUMIF('STOCK OES'!B:B,Table3[[#This Row],[Ich No]],'STOCK OES'!E:E),SUMIF('STOCK SEALING'!B:B,Table3[[#This Row],[Ich No]],'STOCK SEALING'!E:E)))</f>
        <v>3</v>
      </c>
      <c r="K107" s="236">
        <f>IF(Table3[[#This Row],[REST]]="","",SUMIF(TMMIN!T:T,Table3[[#This Row],[Ich No]],TMMIN!AE:AE))</f>
        <v>12</v>
      </c>
      <c r="L107" s="226">
        <v>0</v>
      </c>
      <c r="M107" s="226">
        <f>IFERROR(Table3[[#This Row],[REST]]-Table3[[#This Row],[Result Scan]],"")</f>
        <v>1</v>
      </c>
      <c r="N107" s="212" t="str">
        <f>IF(Table3[[#This Row],[PO TAM]]="","",IF(Table3[[#This Row],[Balance]]&gt;0,"Open","Close"))</f>
        <v>Open</v>
      </c>
      <c r="O107" s="246" t="str">
        <f ca="1">IF(R107=$S$1,Table3[[#This Row],[Status]],"")</f>
        <v/>
      </c>
      <c r="R107" s="169">
        <f ca="1">IF(Table3[[#This Row],[Delivery Date]]="","",$R$1-Table3[[#This Row],[Delivery Date]])</f>
        <v>8</v>
      </c>
      <c r="T107" t="str">
        <f>IFERROR(VLOOKUP(Table3[[#This Row],[Ich No]],'ICH NO'!K:M,3,0),"")</f>
        <v>ASSY</v>
      </c>
      <c r="U107">
        <f>IF(Table3[[#This Row],[REST]]&gt;Table3[[#This Row],[Stock]],Table3[[#This Row],[Stock]],Table3[[#This Row],[REST]])</f>
        <v>1</v>
      </c>
      <c r="AA107" t="str">
        <f ca="1">IF(Table3[[#This Row],[DDD]]="","",IF(Table3[[#This Row],[Stock]]&gt;=Table3[[#This Row],[REST]],Table3[[#This Row],[REST]],Table3[[#This Row],[Stock]]))</f>
        <v/>
      </c>
    </row>
    <row r="108" spans="1:27" x14ac:dyDescent="0.3">
      <c r="A108" s="173">
        <f>IF(Table3[[#This Row],[Customer Part No]]="","",(ROW()-1))</f>
        <v>107</v>
      </c>
      <c r="B108" s="212" t="str">
        <f>IF(TAM!T113="","",TAM!T113)</f>
        <v>AAK111-1000T</v>
      </c>
      <c r="C108" s="42" t="str">
        <f>IF(TAM!Q113="","",TAM!Q113)</f>
        <v>81130BZ200</v>
      </c>
      <c r="D108" s="42" t="str">
        <f>IF(TAM!I113="","",TAM!I113)</f>
        <v>I0606454</v>
      </c>
      <c r="E108" s="42" t="str">
        <f>IF(TAM!H113="","",TAM!H113)</f>
        <v>20023616</v>
      </c>
      <c r="F108" s="213">
        <f>IF(TAM!L113="","",TAM!L113)</f>
        <v>45918</v>
      </c>
      <c r="G108" s="213">
        <f>IF(TAM!M113="","",TAM!M113)</f>
        <v>45922</v>
      </c>
      <c r="H108" s="220">
        <f>IF(TAM!AD113="","",TAM!AD113)</f>
        <v>1</v>
      </c>
      <c r="I108" s="223">
        <f>IF(Table3[[#This Row],[Open Qty]]="","",TAM!AE113)</f>
        <v>1</v>
      </c>
      <c r="J108" s="226">
        <f>IF(Table3[[#This Row],[Open Qty]]="","",SUM(SUMIF('STOCK OES'!B:B,Table3[[#This Row],[Ich No]],'STOCK OES'!E:E),SUMIF('STOCK SEALING'!B:B,Table3[[#This Row],[Ich No]],'STOCK SEALING'!E:E)))</f>
        <v>0</v>
      </c>
      <c r="K108" s="236">
        <f>IF(Table3[[#This Row],[REST]]="","",SUMIF(TMMIN!T:T,Table3[[#This Row],[Ich No]],TMMIN!AE:AE))</f>
        <v>0</v>
      </c>
      <c r="L108" s="226">
        <v>0</v>
      </c>
      <c r="M108" s="226">
        <f>IFERROR(Table3[[#This Row],[REST]]-Table3[[#This Row],[Result Scan]],"")</f>
        <v>1</v>
      </c>
      <c r="N108" s="212" t="str">
        <f>IF(Table3[[#This Row],[PO TAM]]="","",IF(Table3[[#This Row],[Balance]]&gt;0,"Open","Close"))</f>
        <v>Open</v>
      </c>
      <c r="O108" s="246" t="str">
        <f ca="1">IF(R108=$S$1,Table3[[#This Row],[Status]],"")</f>
        <v/>
      </c>
      <c r="R108" s="169">
        <f ca="1">IF(Table3[[#This Row],[Delivery Date]]="","",$R$1-Table3[[#This Row],[Delivery Date]])</f>
        <v>8</v>
      </c>
      <c r="T108" t="str">
        <f>IFERROR(VLOOKUP(Table3[[#This Row],[Ich No]],'ICH NO'!K:M,3,0),"")</f>
        <v>ASSY</v>
      </c>
      <c r="U108">
        <f>IF(Table3[[#This Row],[REST]]&gt;Table3[[#This Row],[Stock]],Table3[[#This Row],[Stock]],Table3[[#This Row],[REST]])</f>
        <v>0</v>
      </c>
      <c r="AA108" t="str">
        <f ca="1">IF(Table3[[#This Row],[DDD]]="","",IF(Table3[[#This Row],[Stock]]&gt;=Table3[[#This Row],[REST]],Table3[[#This Row],[REST]],Table3[[#This Row],[Stock]]))</f>
        <v/>
      </c>
    </row>
    <row r="109" spans="1:27" x14ac:dyDescent="0.3">
      <c r="A109" s="173">
        <f>IF(Table3[[#This Row],[Customer Part No]]="","",(ROW()-1))</f>
        <v>108</v>
      </c>
      <c r="B109" s="212" t="str">
        <f>IF(TAM!T114="","",TAM!T114)</f>
        <v>AAS062-1000T</v>
      </c>
      <c r="C109" s="42" t="str">
        <f>IF(TAM!Q114="","",TAM!Q114)</f>
        <v>81170BZ620</v>
      </c>
      <c r="D109" s="42" t="str">
        <f>IF(TAM!I114="","",TAM!I114)</f>
        <v>I0606454</v>
      </c>
      <c r="E109" s="42" t="str">
        <f>IF(TAM!H114="","",TAM!H114)</f>
        <v>20023619</v>
      </c>
      <c r="F109" s="213">
        <f>IF(TAM!L114="","",TAM!L114)</f>
        <v>45918</v>
      </c>
      <c r="G109" s="213">
        <f>IF(TAM!M114="","",TAM!M114)</f>
        <v>45922</v>
      </c>
      <c r="H109" s="220">
        <f>IF(TAM!AD114="","",TAM!AD114)</f>
        <v>4</v>
      </c>
      <c r="I109" s="223">
        <f>IF(Table3[[#This Row],[Open Qty]]="","",TAM!AE114)</f>
        <v>4</v>
      </c>
      <c r="J109" s="226">
        <f>IF(Table3[[#This Row],[Open Qty]]="","",SUM(SUMIF('STOCK OES'!B:B,Table3[[#This Row],[Ich No]],'STOCK OES'!E:E),SUMIF('STOCK SEALING'!B:B,Table3[[#This Row],[Ich No]],'STOCK SEALING'!E:E)))</f>
        <v>0</v>
      </c>
      <c r="K109" s="236">
        <f>IF(Table3[[#This Row],[REST]]="","",SUMIF(TMMIN!T:T,Table3[[#This Row],[Ich No]],TMMIN!AE:AE))</f>
        <v>0</v>
      </c>
      <c r="L109" s="226">
        <v>0</v>
      </c>
      <c r="M109" s="226">
        <f>IFERROR(Table3[[#This Row],[REST]]-Table3[[#This Row],[Result Scan]],"")</f>
        <v>4</v>
      </c>
      <c r="N109" s="212" t="str">
        <f>IF(Table3[[#This Row],[PO TAM]]="","",IF(Table3[[#This Row],[Balance]]&gt;0,"Open","Close"))</f>
        <v>Open</v>
      </c>
      <c r="O109" s="246" t="str">
        <f ca="1">IF(R109=$S$1,Table3[[#This Row],[Status]],"")</f>
        <v/>
      </c>
      <c r="R109" s="169">
        <f ca="1">IF(Table3[[#This Row],[Delivery Date]]="","",$R$1-Table3[[#This Row],[Delivery Date]])</f>
        <v>8</v>
      </c>
      <c r="T109" t="str">
        <f>IFERROR(VLOOKUP(Table3[[#This Row],[Ich No]],'ICH NO'!K:M,3,0),"")</f>
        <v>ASSY</v>
      </c>
      <c r="U109">
        <f>IF(Table3[[#This Row],[REST]]&gt;Table3[[#This Row],[Stock]],Table3[[#This Row],[Stock]],Table3[[#This Row],[REST]])</f>
        <v>0</v>
      </c>
      <c r="AA109" t="str">
        <f ca="1">IF(Table3[[#This Row],[DDD]]="","",IF(Table3[[#This Row],[Stock]]&gt;=Table3[[#This Row],[REST]],Table3[[#This Row],[REST]],Table3[[#This Row],[Stock]]))</f>
        <v/>
      </c>
    </row>
    <row r="110" spans="1:27" x14ac:dyDescent="0.3">
      <c r="A110" s="173">
        <f>IF(Table3[[#This Row],[Customer Part No]]="","",(ROW()-1))</f>
        <v>109</v>
      </c>
      <c r="B110" s="212" t="str">
        <f>IF(TAM!T115="","",TAM!T115)</f>
        <v>ADN152-9000</v>
      </c>
      <c r="C110" s="42" t="str">
        <f>IF(TAM!Q115="","",TAM!Q115)</f>
        <v>815610D570</v>
      </c>
      <c r="D110" s="42" t="str">
        <f>IF(TAM!I115="","",TAM!I115)</f>
        <v>I0306298</v>
      </c>
      <c r="E110" s="42" t="str">
        <f>IF(TAM!H115="","",TAM!H115)</f>
        <v>20016904</v>
      </c>
      <c r="F110" s="213">
        <f>IF(TAM!L115="","",TAM!L115)</f>
        <v>45916</v>
      </c>
      <c r="G110" s="213">
        <f>IF(TAM!M115="","",TAM!M115)</f>
        <v>45923</v>
      </c>
      <c r="H110" s="220">
        <f>IF(TAM!AD115="","",TAM!AD115)</f>
        <v>5</v>
      </c>
      <c r="I110" s="223">
        <f>IF(Table3[[#This Row],[Open Qty]]="","",TAM!AE115)</f>
        <v>5</v>
      </c>
      <c r="J110" s="226">
        <f>IF(Table3[[#This Row],[Open Qty]]="","",SUM(SUMIF('STOCK OES'!B:B,Table3[[#This Row],[Ich No]],'STOCK OES'!E:E),SUMIF('STOCK SEALING'!B:B,Table3[[#This Row],[Ich No]],'STOCK SEALING'!E:E)))</f>
        <v>21</v>
      </c>
      <c r="K110" s="236">
        <f>IF(Table3[[#This Row],[REST]]="","",SUMIF(TMMIN!T:T,Table3[[#This Row],[Ich No]],TMMIN!AE:AE))</f>
        <v>0</v>
      </c>
      <c r="L110" s="226">
        <v>0</v>
      </c>
      <c r="M110" s="226">
        <f>IFERROR(Table3[[#This Row],[REST]]-Table3[[#This Row],[Result Scan]],"")</f>
        <v>5</v>
      </c>
      <c r="N110" s="212" t="str">
        <f>IF(Table3[[#This Row],[PO TAM]]="","",IF(Table3[[#This Row],[Balance]]&gt;0,"Open","Close"))</f>
        <v>Open</v>
      </c>
      <c r="O110" s="246" t="str">
        <f ca="1">IF(R110=$S$1,Table3[[#This Row],[Status]],"")</f>
        <v/>
      </c>
      <c r="R110" s="169">
        <f ca="1">IF(Table3[[#This Row],[Delivery Date]]="","",$R$1-Table3[[#This Row],[Delivery Date]])</f>
        <v>7</v>
      </c>
      <c r="T110" t="str">
        <f>IFERROR(VLOOKUP(Table3[[#This Row],[Ich No]],'ICH NO'!K:M,3,0),"")</f>
        <v>ASSY</v>
      </c>
      <c r="U110">
        <f>IF(Table3[[#This Row],[REST]]&gt;Table3[[#This Row],[Stock]],Table3[[#This Row],[Stock]],Table3[[#This Row],[REST]])</f>
        <v>5</v>
      </c>
      <c r="AA110" t="str">
        <f ca="1">IF(Table3[[#This Row],[DDD]]="","",IF(Table3[[#This Row],[Stock]]&gt;=Table3[[#This Row],[REST]],Table3[[#This Row],[REST]],Table3[[#This Row],[Stock]]))</f>
        <v/>
      </c>
    </row>
    <row r="111" spans="1:27" x14ac:dyDescent="0.3">
      <c r="A111" s="173">
        <f>IF(Table3[[#This Row],[Customer Part No]]="","",(ROW()-1))</f>
        <v>110</v>
      </c>
      <c r="B111" s="212" t="str">
        <f>IF(TAM!T116="","",TAM!T116)</f>
        <v>A4C751-0000T</v>
      </c>
      <c r="C111" s="42" t="str">
        <f>IF(TAM!Q116="","",TAM!Q116)</f>
        <v>815500K080</v>
      </c>
      <c r="D111" s="42" t="str">
        <f>IF(TAM!I116="","",TAM!I116)</f>
        <v>I0404658</v>
      </c>
      <c r="E111" s="42" t="str">
        <f>IF(TAM!H116="","",TAM!H116)</f>
        <v>20016929</v>
      </c>
      <c r="F111" s="213">
        <f>IF(TAM!L116="","",TAM!L116)</f>
        <v>45916</v>
      </c>
      <c r="G111" s="213">
        <f>IF(TAM!M116="","",TAM!M116)</f>
        <v>45923</v>
      </c>
      <c r="H111" s="220">
        <f>IF(TAM!AD116="","",TAM!AD116)</f>
        <v>2</v>
      </c>
      <c r="I111" s="223">
        <f>IF(Table3[[#This Row],[Open Qty]]="","",TAM!AE116)</f>
        <v>2</v>
      </c>
      <c r="J111" s="226">
        <f>IF(Table3[[#This Row],[Open Qty]]="","",SUM(SUMIF('STOCK OES'!B:B,Table3[[#This Row],[Ich No]],'STOCK OES'!E:E),SUMIF('STOCK SEALING'!B:B,Table3[[#This Row],[Ich No]],'STOCK SEALING'!E:E)))</f>
        <v>0</v>
      </c>
      <c r="K111" s="236">
        <f>IF(Table3[[#This Row],[REST]]="","",SUMIF(TMMIN!T:T,Table3[[#This Row],[Ich No]],TMMIN!AE:AE))</f>
        <v>0</v>
      </c>
      <c r="L111" s="226">
        <v>0</v>
      </c>
      <c r="M111" s="226">
        <f>IFERROR(Table3[[#This Row],[REST]]-Table3[[#This Row],[Result Scan]],"")</f>
        <v>2</v>
      </c>
      <c r="N111" s="212" t="str">
        <f>IF(Table3[[#This Row],[PO TAM]]="","",IF(Table3[[#This Row],[Balance]]&gt;0,"Open","Close"))</f>
        <v>Open</v>
      </c>
      <c r="O111" s="246" t="str">
        <f ca="1">IF(R111=$S$1,Table3[[#This Row],[Status]],"")</f>
        <v/>
      </c>
      <c r="R111" s="169">
        <f ca="1">IF(Table3[[#This Row],[Delivery Date]]="","",$R$1-Table3[[#This Row],[Delivery Date]])</f>
        <v>7</v>
      </c>
      <c r="T111" t="str">
        <f>IFERROR(VLOOKUP(Table3[[#This Row],[Ich No]],'ICH NO'!K:M,3,0),"")</f>
        <v>ASSY</v>
      </c>
      <c r="U111">
        <f>IF(Table3[[#This Row],[REST]]&gt;Table3[[#This Row],[Stock]],Table3[[#This Row],[Stock]],Table3[[#This Row],[REST]])</f>
        <v>0</v>
      </c>
      <c r="AA111" t="str">
        <f ca="1">IF(Table3[[#This Row],[DDD]]="","",IF(Table3[[#This Row],[Stock]]&gt;=Table3[[#This Row],[REST]],Table3[[#This Row],[REST]],Table3[[#This Row],[Stock]]))</f>
        <v/>
      </c>
    </row>
    <row r="112" spans="1:27" x14ac:dyDescent="0.3">
      <c r="A112" s="173">
        <f>IF(Table3[[#This Row],[Customer Part No]]="","",(ROW()-1))</f>
        <v>111</v>
      </c>
      <c r="B112" s="212" t="str">
        <f>IF(TAM!T117="","",TAM!T117)</f>
        <v>AAP062-1001</v>
      </c>
      <c r="C112" s="42" t="str">
        <f>IF(TAM!Q117="","",TAM!Q117)</f>
        <v>811700KC31</v>
      </c>
      <c r="D112" s="42" t="str">
        <f>IF(TAM!I117="","",TAM!I117)</f>
        <v>I0404661</v>
      </c>
      <c r="E112" s="42" t="str">
        <f>IF(TAM!H117="","",TAM!H117)</f>
        <v>20023590</v>
      </c>
      <c r="F112" s="213">
        <f>IF(TAM!L117="","",TAM!L117)</f>
        <v>45918</v>
      </c>
      <c r="G112" s="213">
        <f>IF(TAM!M117="","",TAM!M117)</f>
        <v>45923</v>
      </c>
      <c r="H112" s="220">
        <f>IF(TAM!AD117="","",TAM!AD117)</f>
        <v>2</v>
      </c>
      <c r="I112" s="223">
        <f>IF(Table3[[#This Row],[Open Qty]]="","",TAM!AE117)</f>
        <v>2</v>
      </c>
      <c r="J112" s="226">
        <f>IF(Table3[[#This Row],[Open Qty]]="","",SUM(SUMIF('STOCK OES'!B:B,Table3[[#This Row],[Ich No]],'STOCK OES'!E:E),SUMIF('STOCK SEALING'!B:B,Table3[[#This Row],[Ich No]],'STOCK SEALING'!E:E)))</f>
        <v>0</v>
      </c>
      <c r="K112" s="236">
        <f>IF(Table3[[#This Row],[REST]]="","",SUMIF(TMMIN!T:T,Table3[[#This Row],[Ich No]],TMMIN!AE:AE))</f>
        <v>1</v>
      </c>
      <c r="L112" s="226">
        <v>0</v>
      </c>
      <c r="M112" s="226">
        <f>IFERROR(Table3[[#This Row],[REST]]-Table3[[#This Row],[Result Scan]],"")</f>
        <v>2</v>
      </c>
      <c r="N112" s="212" t="str">
        <f>IF(Table3[[#This Row],[PO TAM]]="","",IF(Table3[[#This Row],[Balance]]&gt;0,"Open","Close"))</f>
        <v>Open</v>
      </c>
      <c r="O112" s="246" t="str">
        <f ca="1">IF(R112=$S$1,Table3[[#This Row],[Status]],"")</f>
        <v/>
      </c>
      <c r="R112" s="169">
        <f ca="1">IF(Table3[[#This Row],[Delivery Date]]="","",$R$1-Table3[[#This Row],[Delivery Date]])</f>
        <v>7</v>
      </c>
      <c r="T112" t="str">
        <f>IFERROR(VLOOKUP(Table3[[#This Row],[Ich No]],'ICH NO'!K:M,3,0),"")</f>
        <v>ASSY</v>
      </c>
      <c r="U112">
        <f>IF(Table3[[#This Row],[REST]]&gt;Table3[[#This Row],[Stock]],Table3[[#This Row],[Stock]],Table3[[#This Row],[REST]])</f>
        <v>0</v>
      </c>
      <c r="AA112" t="str">
        <f ca="1">IF(Table3[[#This Row],[DDD]]="","",IF(Table3[[#This Row],[Stock]]&gt;=Table3[[#This Row],[REST]],Table3[[#This Row],[REST]],Table3[[#This Row],[Stock]]))</f>
        <v/>
      </c>
    </row>
    <row r="113" spans="1:27" x14ac:dyDescent="0.3">
      <c r="A113" s="173">
        <f>IF(Table3[[#This Row],[Customer Part No]]="","",(ROW()-1))</f>
        <v>112</v>
      </c>
      <c r="B113" s="212" t="str">
        <f>IF(TAM!T118="","",TAM!T118)</f>
        <v>AAL032-1000</v>
      </c>
      <c r="C113" s="42" t="str">
        <f>IF(TAM!Q118="","",TAM!Q118)</f>
        <v>811700K520</v>
      </c>
      <c r="D113" s="42" t="str">
        <f>IF(TAM!I118="","",TAM!I118)</f>
        <v>I0306306</v>
      </c>
      <c r="E113" s="42" t="str">
        <f>IF(TAM!H118="","",TAM!H118)</f>
        <v>20026766</v>
      </c>
      <c r="F113" s="213">
        <f>IF(TAM!L118="","",TAM!L118)</f>
        <v>45919</v>
      </c>
      <c r="G113" s="213">
        <f>IF(TAM!M118="","",TAM!M118)</f>
        <v>45923</v>
      </c>
      <c r="H113" s="220">
        <f>IF(TAM!AD118="","",TAM!AD118)</f>
        <v>2</v>
      </c>
      <c r="I113" s="223">
        <f>IF(Table3[[#This Row],[Open Qty]]="","",TAM!AE118)</f>
        <v>2</v>
      </c>
      <c r="J113" s="226">
        <f>IF(Table3[[#This Row],[Open Qty]]="","",SUM(SUMIF('STOCK OES'!B:B,Table3[[#This Row],[Ich No]],'STOCK OES'!E:E),SUMIF('STOCK SEALING'!B:B,Table3[[#This Row],[Ich No]],'STOCK SEALING'!E:E)))</f>
        <v>0</v>
      </c>
      <c r="K113" s="236">
        <f>IF(Table3[[#This Row],[REST]]="","",SUMIF(TMMIN!T:T,Table3[[#This Row],[Ich No]],TMMIN!AE:AE))</f>
        <v>0</v>
      </c>
      <c r="L113" s="226">
        <v>0</v>
      </c>
      <c r="M113" s="226">
        <f>IFERROR(Table3[[#This Row],[REST]]-Table3[[#This Row],[Result Scan]],"")</f>
        <v>2</v>
      </c>
      <c r="N113" s="212" t="str">
        <f>IF(Table3[[#This Row],[PO TAM]]="","",IF(Table3[[#This Row],[Balance]]&gt;0,"Open","Close"))</f>
        <v>Open</v>
      </c>
      <c r="O113" s="246" t="str">
        <f ca="1">IF(R113=$S$1,Table3[[#This Row],[Status]],"")</f>
        <v/>
      </c>
      <c r="R113" s="169">
        <f ca="1">IF(Table3[[#This Row],[Delivery Date]]="","",$R$1-Table3[[#This Row],[Delivery Date]])</f>
        <v>7</v>
      </c>
      <c r="T113" t="str">
        <f>IFERROR(VLOOKUP(Table3[[#This Row],[Ich No]],'ICH NO'!K:M,3,0),"")</f>
        <v>ASSY</v>
      </c>
      <c r="U113">
        <f>IF(Table3[[#This Row],[REST]]&gt;Table3[[#This Row],[Stock]],Table3[[#This Row],[Stock]],Table3[[#This Row],[REST]])</f>
        <v>0</v>
      </c>
      <c r="AA113" t="str">
        <f ca="1">IF(Table3[[#This Row],[DDD]]="","",IF(Table3[[#This Row],[Stock]]&gt;=Table3[[#This Row],[REST]],Table3[[#This Row],[REST]],Table3[[#This Row],[Stock]]))</f>
        <v/>
      </c>
    </row>
    <row r="114" spans="1:27" x14ac:dyDescent="0.3">
      <c r="A114" s="173">
        <f>IF(Table3[[#This Row],[Customer Part No]]="","",(ROW()-1))</f>
        <v>113</v>
      </c>
      <c r="B114" s="212" t="str">
        <f>IF(TAM!T119="","",TAM!T119)</f>
        <v>ADV122-0000T</v>
      </c>
      <c r="C114" s="42" t="str">
        <f>IF(TAM!Q119="","",TAM!Q119)</f>
        <v>815600D891</v>
      </c>
      <c r="D114" s="42" t="str">
        <f>IF(TAM!I119="","",TAM!I119)</f>
        <v>I0306306</v>
      </c>
      <c r="E114" s="42" t="str">
        <f>IF(TAM!H119="","",TAM!H119)</f>
        <v>20026769</v>
      </c>
      <c r="F114" s="213">
        <f>IF(TAM!L119="","",TAM!L119)</f>
        <v>45919</v>
      </c>
      <c r="G114" s="213">
        <f>IF(TAM!M119="","",TAM!M119)</f>
        <v>45923</v>
      </c>
      <c r="H114" s="220">
        <f>IF(TAM!AD119="","",TAM!AD119)</f>
        <v>1</v>
      </c>
      <c r="I114" s="223">
        <f>IF(Table3[[#This Row],[Open Qty]]="","",TAM!AE119)</f>
        <v>1</v>
      </c>
      <c r="J114" s="226">
        <f>IF(Table3[[#This Row],[Open Qty]]="","",SUM(SUMIF('STOCK OES'!B:B,Table3[[#This Row],[Ich No]],'STOCK OES'!E:E),SUMIF('STOCK SEALING'!B:B,Table3[[#This Row],[Ich No]],'STOCK SEALING'!E:E)))</f>
        <v>0</v>
      </c>
      <c r="K114" s="236">
        <f>IF(Table3[[#This Row],[REST]]="","",SUMIF(TMMIN!T:T,Table3[[#This Row],[Ich No]],TMMIN!AE:AE))</f>
        <v>0</v>
      </c>
      <c r="L114" s="226">
        <v>0</v>
      </c>
      <c r="M114" s="226">
        <f>IFERROR(Table3[[#This Row],[REST]]-Table3[[#This Row],[Result Scan]],"")</f>
        <v>1</v>
      </c>
      <c r="N114" s="212" t="str">
        <f>IF(Table3[[#This Row],[PO TAM]]="","",IF(Table3[[#This Row],[Balance]]&gt;0,"Open","Close"))</f>
        <v>Open</v>
      </c>
      <c r="O114" s="246" t="str">
        <f ca="1">IF(R114=$S$1,Table3[[#This Row],[Status]],"")</f>
        <v/>
      </c>
      <c r="R114" s="169">
        <f ca="1">IF(Table3[[#This Row],[Delivery Date]]="","",$R$1-Table3[[#This Row],[Delivery Date]])</f>
        <v>7</v>
      </c>
      <c r="T114" t="str">
        <f>IFERROR(VLOOKUP(Table3[[#This Row],[Ich No]],'ICH NO'!K:M,3,0),"")</f>
        <v>ASSY</v>
      </c>
      <c r="U114">
        <f>IF(Table3[[#This Row],[REST]]&gt;Table3[[#This Row],[Stock]],Table3[[#This Row],[Stock]],Table3[[#This Row],[REST]])</f>
        <v>0</v>
      </c>
      <c r="AA114" t="str">
        <f ca="1">IF(Table3[[#This Row],[DDD]]="","",IF(Table3[[#This Row],[Stock]]&gt;=Table3[[#This Row],[REST]],Table3[[#This Row],[REST]],Table3[[#This Row],[Stock]]))</f>
        <v/>
      </c>
    </row>
    <row r="115" spans="1:27" x14ac:dyDescent="0.3">
      <c r="A115" s="173">
        <f>IF(Table3[[#This Row],[Customer Part No]]="","",(ROW()-1))</f>
        <v>114</v>
      </c>
      <c r="B115" s="212" t="str">
        <f>IF(TAM!T120="","",TAM!T120)</f>
        <v>AAS062-1000T</v>
      </c>
      <c r="C115" s="42" t="str">
        <f>IF(TAM!Q120="","",TAM!Q120)</f>
        <v>81170BZ620</v>
      </c>
      <c r="D115" s="42" t="str">
        <f>IF(TAM!I120="","",TAM!I120)</f>
        <v>I0606457</v>
      </c>
      <c r="E115" s="42" t="str">
        <f>IF(TAM!H120="","",TAM!H120)</f>
        <v>20026821</v>
      </c>
      <c r="F115" s="213">
        <f>IF(TAM!L120="","",TAM!L120)</f>
        <v>45919</v>
      </c>
      <c r="G115" s="213">
        <f>IF(TAM!M120="","",TAM!M120)</f>
        <v>45923</v>
      </c>
      <c r="H115" s="220">
        <f>IF(TAM!AD120="","",TAM!AD120)</f>
        <v>2</v>
      </c>
      <c r="I115" s="223">
        <f>IF(Table3[[#This Row],[Open Qty]]="","",TAM!AE120)</f>
        <v>2</v>
      </c>
      <c r="J115" s="226">
        <f>IF(Table3[[#This Row],[Open Qty]]="","",SUM(SUMIF('STOCK OES'!B:B,Table3[[#This Row],[Ich No]],'STOCK OES'!E:E),SUMIF('STOCK SEALING'!B:B,Table3[[#This Row],[Ich No]],'STOCK SEALING'!E:E)))</f>
        <v>0</v>
      </c>
      <c r="K115" s="236">
        <f>IF(Table3[[#This Row],[REST]]="","",SUMIF(TMMIN!T:T,Table3[[#This Row],[Ich No]],TMMIN!AE:AE))</f>
        <v>0</v>
      </c>
      <c r="L115" s="226">
        <v>0</v>
      </c>
      <c r="M115" s="226">
        <f>IFERROR(Table3[[#This Row],[REST]]-Table3[[#This Row],[Result Scan]],"")</f>
        <v>2</v>
      </c>
      <c r="N115" s="212" t="str">
        <f>IF(Table3[[#This Row],[PO TAM]]="","",IF(Table3[[#This Row],[Balance]]&gt;0,"Open","Close"))</f>
        <v>Open</v>
      </c>
      <c r="O115" s="246" t="str">
        <f ca="1">IF(R115=$S$1,Table3[[#This Row],[Status]],"")</f>
        <v/>
      </c>
      <c r="R115" s="169">
        <f ca="1">IF(Table3[[#This Row],[Delivery Date]]="","",$R$1-Table3[[#This Row],[Delivery Date]])</f>
        <v>7</v>
      </c>
      <c r="T115" t="str">
        <f>IFERROR(VLOOKUP(Table3[[#This Row],[Ich No]],'ICH NO'!K:M,3,0),"")</f>
        <v>ASSY</v>
      </c>
      <c r="U115">
        <f>IF(Table3[[#This Row],[REST]]&gt;Table3[[#This Row],[Stock]],Table3[[#This Row],[Stock]],Table3[[#This Row],[REST]])</f>
        <v>0</v>
      </c>
      <c r="AA115" t="str">
        <f ca="1">IF(Table3[[#This Row],[DDD]]="","",IF(Table3[[#This Row],[Stock]]&gt;=Table3[[#This Row],[REST]],Table3[[#This Row],[REST]],Table3[[#This Row],[Stock]]))</f>
        <v/>
      </c>
    </row>
    <row r="116" spans="1:27" x14ac:dyDescent="0.3">
      <c r="A116" s="173">
        <f>IF(Table3[[#This Row],[Customer Part No]]="","",(ROW()-1))</f>
        <v>115</v>
      </c>
      <c r="B116" s="212" t="str">
        <f>IF(TAM!T121="","",TAM!T121)</f>
        <v>AGC270-000BT</v>
      </c>
      <c r="C116" s="42" t="str">
        <f>IF(TAM!Q121="","",TAM!Q121)</f>
        <v>81240BZ010B0</v>
      </c>
      <c r="D116" s="42" t="str">
        <f>IF(TAM!I121="","",TAM!I121)</f>
        <v>I0706434</v>
      </c>
      <c r="E116" s="42" t="str">
        <f>IF(TAM!H121="","",TAM!H121)</f>
        <v>19982912</v>
      </c>
      <c r="F116" s="213">
        <f>IF(TAM!L121="","",TAM!L121)</f>
        <v>45902</v>
      </c>
      <c r="G116" s="213">
        <f>IF(TAM!M121="","",TAM!M121)</f>
        <v>45924</v>
      </c>
      <c r="H116" s="220">
        <f>IF(TAM!AD121="","",TAM!AD121)</f>
        <v>4</v>
      </c>
      <c r="I116" s="223">
        <f>IF(Table3[[#This Row],[Open Qty]]="","",TAM!AE121)</f>
        <v>4</v>
      </c>
      <c r="J116" s="226">
        <f>IF(Table3[[#This Row],[Open Qty]]="","",SUM(SUMIF('STOCK OES'!B:B,Table3[[#This Row],[Ich No]],'STOCK OES'!E:E),SUMIF('STOCK SEALING'!B:B,Table3[[#This Row],[Ich No]],'STOCK SEALING'!E:E)))</f>
        <v>4</v>
      </c>
      <c r="K116" s="236">
        <f>IF(Table3[[#This Row],[REST]]="","",SUMIF(TMMIN!T:T,Table3[[#This Row],[Ich No]],TMMIN!AE:AE))</f>
        <v>0</v>
      </c>
      <c r="L116" s="226">
        <v>4</v>
      </c>
      <c r="M116" s="226">
        <f>IFERROR(Table3[[#This Row],[REST]]-Table3[[#This Row],[Result Scan]],"")</f>
        <v>0</v>
      </c>
      <c r="N116" s="212" t="str">
        <f>IF(Table3[[#This Row],[PO TAM]]="","",IF(Table3[[#This Row],[Balance]]&gt;0,"Open","Close"))</f>
        <v>Close</v>
      </c>
      <c r="O116" s="246" t="str">
        <f ca="1">IF(R116=$S$1,Table3[[#This Row],[Status]],"")</f>
        <v>Close</v>
      </c>
      <c r="R116" s="169">
        <f ca="1">IF(Table3[[#This Row],[Delivery Date]]="","",$R$1-Table3[[#This Row],[Delivery Date]])</f>
        <v>6</v>
      </c>
      <c r="T116" t="str">
        <f>IFERROR(VLOOKUP(Table3[[#This Row],[Ich No]],'ICH NO'!K:M,3,0),"")</f>
        <v>Sealing</v>
      </c>
      <c r="U116">
        <f>IF(Table3[[#This Row],[REST]]&gt;Table3[[#This Row],[Stock]],Table3[[#This Row],[Stock]],Table3[[#This Row],[REST]])</f>
        <v>4</v>
      </c>
      <c r="AA116">
        <f ca="1">IF(Table3[[#This Row],[DDD]]="","",IF(Table3[[#This Row],[Stock]]&gt;=Table3[[#This Row],[REST]],Table3[[#This Row],[REST]],Table3[[#This Row],[Stock]]))</f>
        <v>4</v>
      </c>
    </row>
    <row r="117" spans="1:27" x14ac:dyDescent="0.3">
      <c r="A117" s="173">
        <f>IF(Table3[[#This Row],[Customer Part No]]="","",(ROW()-1))</f>
        <v>116</v>
      </c>
      <c r="B117" s="212" t="str">
        <f>IF(TAM!T122="","",TAM!T122)</f>
        <v>AAL041-1000</v>
      </c>
      <c r="C117" s="42" t="str">
        <f>IF(TAM!Q122="","",TAM!Q122)</f>
        <v>811300K530</v>
      </c>
      <c r="D117" s="42" t="str">
        <f>IF(TAM!I122="","",TAM!I122)</f>
        <v>I0306301</v>
      </c>
      <c r="E117" s="42" t="str">
        <f>IF(TAM!H122="","",TAM!H122)</f>
        <v>20020321</v>
      </c>
      <c r="F117" s="213">
        <f>IF(TAM!L122="","",TAM!L122)</f>
        <v>45917</v>
      </c>
      <c r="G117" s="213">
        <f>IF(TAM!M122="","",TAM!M122)</f>
        <v>45924</v>
      </c>
      <c r="H117" s="220">
        <f>IF(TAM!AD122="","",TAM!AD122)</f>
        <v>1</v>
      </c>
      <c r="I117" s="223">
        <f>IF(Table3[[#This Row],[Open Qty]]="","",TAM!AE122)</f>
        <v>1</v>
      </c>
      <c r="J117" s="226">
        <f>IF(Table3[[#This Row],[Open Qty]]="","",SUM(SUMIF('STOCK OES'!B:B,Table3[[#This Row],[Ich No]],'STOCK OES'!E:E),SUMIF('STOCK SEALING'!B:B,Table3[[#This Row],[Ich No]],'STOCK SEALING'!E:E)))</f>
        <v>76</v>
      </c>
      <c r="K117" s="236">
        <f>IF(Table3[[#This Row],[REST]]="","",SUMIF(TMMIN!T:T,Table3[[#This Row],[Ich No]],TMMIN!AE:AE))</f>
        <v>1</v>
      </c>
      <c r="L117" s="226">
        <v>0</v>
      </c>
      <c r="M117" s="226">
        <f>IFERROR(Table3[[#This Row],[REST]]-Table3[[#This Row],[Result Scan]],"")</f>
        <v>1</v>
      </c>
      <c r="N117" s="212" t="str">
        <f>IF(Table3[[#This Row],[PO TAM]]="","",IF(Table3[[#This Row],[Balance]]&gt;0,"Open","Close"))</f>
        <v>Open</v>
      </c>
      <c r="O117" s="246" t="str">
        <f ca="1">IF(R117=$S$1,Table3[[#This Row],[Status]],"")</f>
        <v>Open</v>
      </c>
      <c r="R117" s="169">
        <f ca="1">IF(Table3[[#This Row],[Delivery Date]]="","",$R$1-Table3[[#This Row],[Delivery Date]])</f>
        <v>6</v>
      </c>
      <c r="T117" t="str">
        <f>IFERROR(VLOOKUP(Table3[[#This Row],[Ich No]],'ICH NO'!K:M,3,0),"")</f>
        <v>ASSY</v>
      </c>
      <c r="U117">
        <f>IF(Table3[[#This Row],[REST]]&gt;Table3[[#This Row],[Stock]],Table3[[#This Row],[Stock]],Table3[[#This Row],[REST]])</f>
        <v>1</v>
      </c>
      <c r="AA117">
        <f ca="1">IF(Table3[[#This Row],[DDD]]="","",IF(Table3[[#This Row],[Stock]]&gt;=Table3[[#This Row],[REST]],Table3[[#This Row],[REST]],Table3[[#This Row],[Stock]]))</f>
        <v>1</v>
      </c>
    </row>
    <row r="118" spans="1:27" x14ac:dyDescent="0.3">
      <c r="A118" s="173">
        <f>IF(Table3[[#This Row],[Customer Part No]]="","",(ROW()-1))</f>
        <v>117</v>
      </c>
      <c r="B118" s="212" t="str">
        <f>IF(TAM!T123="","",TAM!T123)</f>
        <v>ADM111-0000T</v>
      </c>
      <c r="C118" s="42" t="str">
        <f>IF(TAM!Q123="","",TAM!Q123)</f>
        <v>815500D400</v>
      </c>
      <c r="D118" s="42" t="str">
        <f>IF(TAM!I123="","",TAM!I123)</f>
        <v>I0306301</v>
      </c>
      <c r="E118" s="42" t="str">
        <f>IF(TAM!H123="","",TAM!H123)</f>
        <v>20020322</v>
      </c>
      <c r="F118" s="213">
        <f>IF(TAM!L123="","",TAM!L123)</f>
        <v>45917</v>
      </c>
      <c r="G118" s="213">
        <f>IF(TAM!M123="","",TAM!M123)</f>
        <v>45924</v>
      </c>
      <c r="H118" s="220">
        <f>IF(TAM!AD123="","",TAM!AD123)</f>
        <v>2</v>
      </c>
      <c r="I118" s="223">
        <f>IF(Table3[[#This Row],[Open Qty]]="","",TAM!AE123)</f>
        <v>2</v>
      </c>
      <c r="J118" s="226">
        <f>IF(Table3[[#This Row],[Open Qty]]="","",SUM(SUMIF('STOCK OES'!B:B,Table3[[#This Row],[Ich No]],'STOCK OES'!E:E),SUMIF('STOCK SEALING'!B:B,Table3[[#This Row],[Ich No]],'STOCK SEALING'!E:E)))</f>
        <v>14</v>
      </c>
      <c r="K118" s="236">
        <f>IF(Table3[[#This Row],[REST]]="","",SUMIF(TMMIN!T:T,Table3[[#This Row],[Ich No]],TMMIN!AE:AE))</f>
        <v>0</v>
      </c>
      <c r="L118" s="226">
        <v>1</v>
      </c>
      <c r="M118" s="226">
        <f>IFERROR(Table3[[#This Row],[REST]]-Table3[[#This Row],[Result Scan]],"")</f>
        <v>1</v>
      </c>
      <c r="N118" s="212" t="str">
        <f>IF(Table3[[#This Row],[PO TAM]]="","",IF(Table3[[#This Row],[Balance]]&gt;0,"Open","Close"))</f>
        <v>Open</v>
      </c>
      <c r="O118" s="246" t="str">
        <f ca="1">IF(R118=$S$1,Table3[[#This Row],[Status]],"")</f>
        <v>Open</v>
      </c>
      <c r="R118" s="169">
        <f ca="1">IF(Table3[[#This Row],[Delivery Date]]="","",$R$1-Table3[[#This Row],[Delivery Date]])</f>
        <v>6</v>
      </c>
      <c r="T118" t="str">
        <f>IFERROR(VLOOKUP(Table3[[#This Row],[Ich No]],'ICH NO'!K:M,3,0),"")</f>
        <v>ASSY</v>
      </c>
      <c r="U118">
        <f>IF(Table3[[#This Row],[REST]]&gt;Table3[[#This Row],[Stock]],Table3[[#This Row],[Stock]],Table3[[#This Row],[REST]])</f>
        <v>2</v>
      </c>
      <c r="AA118">
        <f ca="1">IF(Table3[[#This Row],[DDD]]="","",IF(Table3[[#This Row],[Stock]]&gt;=Table3[[#This Row],[REST]],Table3[[#This Row],[REST]],Table3[[#This Row],[Stock]]))</f>
        <v>2</v>
      </c>
    </row>
    <row r="119" spans="1:27" x14ac:dyDescent="0.3">
      <c r="A119" s="173">
        <f>IF(Table3[[#This Row],[Customer Part No]]="","",(ROW()-1))</f>
        <v>118</v>
      </c>
      <c r="B119" s="212" t="str">
        <f>IF(TAM!T124="","",TAM!T124)</f>
        <v>ADM112-0000T</v>
      </c>
      <c r="C119" s="42" t="str">
        <f>IF(TAM!Q124="","",TAM!Q124)</f>
        <v>815600D400</v>
      </c>
      <c r="D119" s="42" t="str">
        <f>IF(TAM!I124="","",TAM!I124)</f>
        <v>I0306301</v>
      </c>
      <c r="E119" s="42" t="str">
        <f>IF(TAM!H124="","",TAM!H124)</f>
        <v>20020323</v>
      </c>
      <c r="F119" s="213">
        <f>IF(TAM!L124="","",TAM!L124)</f>
        <v>45917</v>
      </c>
      <c r="G119" s="213">
        <f>IF(TAM!M124="","",TAM!M124)</f>
        <v>45924</v>
      </c>
      <c r="H119" s="220">
        <f>IF(TAM!AD124="","",TAM!AD124)</f>
        <v>2</v>
      </c>
      <c r="I119" s="223">
        <f>IF(Table3[[#This Row],[Open Qty]]="","",TAM!AE124)</f>
        <v>2</v>
      </c>
      <c r="J119" s="226">
        <f>IF(Table3[[#This Row],[Open Qty]]="","",SUM(SUMIF('STOCK OES'!B:B,Table3[[#This Row],[Ich No]],'STOCK OES'!E:E),SUMIF('STOCK SEALING'!B:B,Table3[[#This Row],[Ich No]],'STOCK SEALING'!E:E)))</f>
        <v>14</v>
      </c>
      <c r="K119" s="236">
        <f>IF(Table3[[#This Row],[REST]]="","",SUMIF(TMMIN!T:T,Table3[[#This Row],[Ich No]],TMMIN!AE:AE))</f>
        <v>0</v>
      </c>
      <c r="L119" s="226">
        <v>0</v>
      </c>
      <c r="M119" s="226">
        <f>IFERROR(Table3[[#This Row],[REST]]-Table3[[#This Row],[Result Scan]],"")</f>
        <v>2</v>
      </c>
      <c r="N119" s="212" t="str">
        <f>IF(Table3[[#This Row],[PO TAM]]="","",IF(Table3[[#This Row],[Balance]]&gt;0,"Open","Close"))</f>
        <v>Open</v>
      </c>
      <c r="O119" s="246" t="str">
        <f ca="1">IF(R119=$S$1,Table3[[#This Row],[Status]],"")</f>
        <v>Open</v>
      </c>
      <c r="R119" s="169">
        <f ca="1">IF(Table3[[#This Row],[Delivery Date]]="","",$R$1-Table3[[#This Row],[Delivery Date]])</f>
        <v>6</v>
      </c>
      <c r="T119" t="str">
        <f>IFERROR(VLOOKUP(Table3[[#This Row],[Ich No]],'ICH NO'!K:M,3,0),"")</f>
        <v>ASSY</v>
      </c>
      <c r="U119">
        <f>IF(Table3[[#This Row],[REST]]&gt;Table3[[#This Row],[Stock]],Table3[[#This Row],[Stock]],Table3[[#This Row],[REST]])</f>
        <v>2</v>
      </c>
      <c r="AA119">
        <f ca="1">IF(Table3[[#This Row],[DDD]]="","",IF(Table3[[#This Row],[Stock]]&gt;=Table3[[#This Row],[REST]],Table3[[#This Row],[REST]],Table3[[#This Row],[Stock]]))</f>
        <v>2</v>
      </c>
    </row>
    <row r="120" spans="1:27" x14ac:dyDescent="0.3">
      <c r="A120" s="173">
        <f>IF(Table3[[#This Row],[Customer Part No]]="","",(ROW()-1))</f>
        <v>119</v>
      </c>
      <c r="B120" s="212" t="str">
        <f>IF(TAM!T125="","",TAM!T125)</f>
        <v>ADN152-9000</v>
      </c>
      <c r="C120" s="42" t="str">
        <f>IF(TAM!Q125="","",TAM!Q125)</f>
        <v>815610D570</v>
      </c>
      <c r="D120" s="42" t="str">
        <f>IF(TAM!I125="","",TAM!I125)</f>
        <v>I0306301</v>
      </c>
      <c r="E120" s="42" t="str">
        <f>IF(TAM!H125="","",TAM!H125)</f>
        <v>20020324</v>
      </c>
      <c r="F120" s="213">
        <f>IF(TAM!L125="","",TAM!L125)</f>
        <v>45917</v>
      </c>
      <c r="G120" s="213">
        <f>IF(TAM!M125="","",TAM!M125)</f>
        <v>45924</v>
      </c>
      <c r="H120" s="220">
        <f>IF(TAM!AD125="","",TAM!AD125)</f>
        <v>2</v>
      </c>
      <c r="I120" s="223">
        <f>IF(Table3[[#This Row],[Open Qty]]="","",TAM!AE125)</f>
        <v>2</v>
      </c>
      <c r="J120" s="226">
        <f>IF(Table3[[#This Row],[Open Qty]]="","",SUM(SUMIF('STOCK OES'!B:B,Table3[[#This Row],[Ich No]],'STOCK OES'!E:E),SUMIF('STOCK SEALING'!B:B,Table3[[#This Row],[Ich No]],'STOCK SEALING'!E:E)))</f>
        <v>21</v>
      </c>
      <c r="K120" s="236">
        <f>IF(Table3[[#This Row],[REST]]="","",SUMIF(TMMIN!T:T,Table3[[#This Row],[Ich No]],TMMIN!AE:AE))</f>
        <v>0</v>
      </c>
      <c r="L120" s="226">
        <v>0</v>
      </c>
      <c r="M120" s="226">
        <f>IFERROR(Table3[[#This Row],[REST]]-Table3[[#This Row],[Result Scan]],"")</f>
        <v>2</v>
      </c>
      <c r="N120" s="212" t="str">
        <f>IF(Table3[[#This Row],[PO TAM]]="","",IF(Table3[[#This Row],[Balance]]&gt;0,"Open","Close"))</f>
        <v>Open</v>
      </c>
      <c r="O120" s="246" t="str">
        <f ca="1">IF(R120=$S$1,Table3[[#This Row],[Status]],"")</f>
        <v>Open</v>
      </c>
      <c r="R120" s="169">
        <f ca="1">IF(Table3[[#This Row],[Delivery Date]]="","",$R$1-Table3[[#This Row],[Delivery Date]])</f>
        <v>6</v>
      </c>
      <c r="T120" t="str">
        <f>IFERROR(VLOOKUP(Table3[[#This Row],[Ich No]],'ICH NO'!K:M,3,0),"")</f>
        <v>ASSY</v>
      </c>
      <c r="U120">
        <f>IF(Table3[[#This Row],[REST]]&gt;Table3[[#This Row],[Stock]],Table3[[#This Row],[Stock]],Table3[[#This Row],[REST]])</f>
        <v>2</v>
      </c>
      <c r="AA120">
        <f ca="1">IF(Table3[[#This Row],[DDD]]="","",IF(Table3[[#This Row],[Stock]]&gt;=Table3[[#This Row],[REST]],Table3[[#This Row],[REST]],Table3[[#This Row],[Stock]]))</f>
        <v>2</v>
      </c>
    </row>
    <row r="121" spans="1:27" x14ac:dyDescent="0.3">
      <c r="A121" s="173">
        <f>IF(Table3[[#This Row],[Customer Part No]]="","",(ROW()-1))</f>
        <v>120</v>
      </c>
      <c r="B121" s="212" t="str">
        <f>IF(TAM!T126="","",TAM!T126)</f>
        <v>A1W261-0000T</v>
      </c>
      <c r="C121" s="42" t="str">
        <f>IF(TAM!Q126="","",TAM!Q126)</f>
        <v>81110VT040</v>
      </c>
      <c r="D121" s="42" t="str">
        <f>IF(TAM!I126="","",TAM!I126)</f>
        <v>I0404660</v>
      </c>
      <c r="E121" s="42" t="str">
        <f>IF(TAM!H126="","",TAM!H126)</f>
        <v>20020346</v>
      </c>
      <c r="F121" s="213">
        <f>IF(TAM!L126="","",TAM!L126)</f>
        <v>45917</v>
      </c>
      <c r="G121" s="213">
        <f>IF(TAM!M126="","",TAM!M126)</f>
        <v>45924</v>
      </c>
      <c r="H121" s="220">
        <f>IF(TAM!AD126="","",TAM!AD126)</f>
        <v>3</v>
      </c>
      <c r="I121" s="223">
        <f>IF(Table3[[#This Row],[Open Qty]]="","",TAM!AE126)</f>
        <v>3</v>
      </c>
      <c r="J121" s="226">
        <f>IF(Table3[[#This Row],[Open Qty]]="","",SUM(SUMIF('STOCK OES'!B:B,Table3[[#This Row],[Ich No]],'STOCK OES'!E:E),SUMIF('STOCK SEALING'!B:B,Table3[[#This Row],[Ich No]],'STOCK SEALING'!E:E)))</f>
        <v>47</v>
      </c>
      <c r="K121" s="236">
        <f>IF(Table3[[#This Row],[REST]]="","",SUMIF(TMMIN!T:T,Table3[[#This Row],[Ich No]],TMMIN!AE:AE))</f>
        <v>0</v>
      </c>
      <c r="L121" s="226">
        <v>0</v>
      </c>
      <c r="M121" s="226">
        <f>IFERROR(Table3[[#This Row],[REST]]-Table3[[#This Row],[Result Scan]],"")</f>
        <v>3</v>
      </c>
      <c r="N121" s="212" t="str">
        <f>IF(Table3[[#This Row],[PO TAM]]="","",IF(Table3[[#This Row],[Balance]]&gt;0,"Open","Close"))</f>
        <v>Open</v>
      </c>
      <c r="O121" s="246" t="str">
        <f ca="1">IF(R121=$S$1,Table3[[#This Row],[Status]],"")</f>
        <v>Open</v>
      </c>
      <c r="R121" s="169">
        <f ca="1">IF(Table3[[#This Row],[Delivery Date]]="","",$R$1-Table3[[#This Row],[Delivery Date]])</f>
        <v>6</v>
      </c>
      <c r="T121" t="str">
        <f>IFERROR(VLOOKUP(Table3[[#This Row],[Ich No]],'ICH NO'!K:M,3,0),"")</f>
        <v>ASSY</v>
      </c>
      <c r="U121">
        <f>IF(Table3[[#This Row],[REST]]&gt;Table3[[#This Row],[Stock]],Table3[[#This Row],[Stock]],Table3[[#This Row],[REST]])</f>
        <v>3</v>
      </c>
      <c r="AA121">
        <f ca="1">IF(Table3[[#This Row],[DDD]]="","",IF(Table3[[#This Row],[Stock]]&gt;=Table3[[#This Row],[REST]],Table3[[#This Row],[REST]],Table3[[#This Row],[Stock]]))</f>
        <v>3</v>
      </c>
    </row>
    <row r="122" spans="1:27" x14ac:dyDescent="0.3">
      <c r="A122" s="173">
        <f>IF(Table3[[#This Row],[Customer Part No]]="","",(ROW()-1))</f>
        <v>121</v>
      </c>
      <c r="B122" s="212" t="str">
        <f>IF(TAM!T127="","",TAM!T127)</f>
        <v>A1W111-0000T</v>
      </c>
      <c r="C122" s="42" t="str">
        <f>IF(TAM!Q127="","",TAM!Q127)</f>
        <v>81110VT080</v>
      </c>
      <c r="D122" s="42" t="str">
        <f>IF(TAM!I127="","",TAM!I127)</f>
        <v>I0404660</v>
      </c>
      <c r="E122" s="42" t="str">
        <f>IF(TAM!H127="","",TAM!H127)</f>
        <v>20020347</v>
      </c>
      <c r="F122" s="213">
        <f>IF(TAM!L127="","",TAM!L127)</f>
        <v>45917</v>
      </c>
      <c r="G122" s="213">
        <f>IF(TAM!M127="","",TAM!M127)</f>
        <v>45924</v>
      </c>
      <c r="H122" s="220">
        <f>IF(TAM!AD127="","",TAM!AD127)</f>
        <v>3</v>
      </c>
      <c r="I122" s="223">
        <f>IF(Table3[[#This Row],[Open Qty]]="","",TAM!AE127)</f>
        <v>3</v>
      </c>
      <c r="J122" s="226">
        <f>IF(Table3[[#This Row],[Open Qty]]="","",SUM(SUMIF('STOCK OES'!B:B,Table3[[#This Row],[Ich No]],'STOCK OES'!E:E),SUMIF('STOCK SEALING'!B:B,Table3[[#This Row],[Ich No]],'STOCK SEALING'!E:E)))</f>
        <v>25</v>
      </c>
      <c r="K122" s="236">
        <f>IF(Table3[[#This Row],[REST]]="","",SUMIF(TMMIN!T:T,Table3[[#This Row],[Ich No]],TMMIN!AE:AE))</f>
        <v>1</v>
      </c>
      <c r="L122" s="226">
        <v>0</v>
      </c>
      <c r="M122" s="226">
        <f>IFERROR(Table3[[#This Row],[REST]]-Table3[[#This Row],[Result Scan]],"")</f>
        <v>3</v>
      </c>
      <c r="N122" s="212" t="str">
        <f>IF(Table3[[#This Row],[PO TAM]]="","",IF(Table3[[#This Row],[Balance]]&gt;0,"Open","Close"))</f>
        <v>Open</v>
      </c>
      <c r="O122" s="246" t="str">
        <f ca="1">IF(R122=$S$1,Table3[[#This Row],[Status]],"")</f>
        <v>Open</v>
      </c>
      <c r="R122" s="169">
        <f ca="1">IF(Table3[[#This Row],[Delivery Date]]="","",$R$1-Table3[[#This Row],[Delivery Date]])</f>
        <v>6</v>
      </c>
      <c r="T122" t="str">
        <f>IFERROR(VLOOKUP(Table3[[#This Row],[Ich No]],'ICH NO'!K:M,3,0),"")</f>
        <v>ASSY</v>
      </c>
      <c r="U122">
        <f>IF(Table3[[#This Row],[REST]]&gt;Table3[[#This Row],[Stock]],Table3[[#This Row],[Stock]],Table3[[#This Row],[REST]])</f>
        <v>3</v>
      </c>
      <c r="AA122">
        <f ca="1">IF(Table3[[#This Row],[DDD]]="","",IF(Table3[[#This Row],[Stock]]&gt;=Table3[[#This Row],[REST]],Table3[[#This Row],[REST]],Table3[[#This Row],[Stock]]))</f>
        <v>3</v>
      </c>
    </row>
    <row r="123" spans="1:27" x14ac:dyDescent="0.3">
      <c r="A123" s="173">
        <f>IF(Table3[[#This Row],[Customer Part No]]="","",(ROW()-1))</f>
        <v>122</v>
      </c>
      <c r="B123" s="212" t="str">
        <f>IF(TAM!T128="","",TAM!T128)</f>
        <v>A1W121-0000T</v>
      </c>
      <c r="C123" s="42" t="str">
        <f>IF(TAM!Q128="","",TAM!Q128)</f>
        <v>81110VT100</v>
      </c>
      <c r="D123" s="42" t="str">
        <f>IF(TAM!I128="","",TAM!I128)</f>
        <v>I0404660</v>
      </c>
      <c r="E123" s="42" t="str">
        <f>IF(TAM!H128="","",TAM!H128)</f>
        <v>20020348</v>
      </c>
      <c r="F123" s="213">
        <f>IF(TAM!L128="","",TAM!L128)</f>
        <v>45917</v>
      </c>
      <c r="G123" s="213">
        <f>IF(TAM!M128="","",TAM!M128)</f>
        <v>45924</v>
      </c>
      <c r="H123" s="220">
        <f>IF(TAM!AD128="","",TAM!AD128)</f>
        <v>2</v>
      </c>
      <c r="I123" s="223">
        <f>IF(Table3[[#This Row],[Open Qty]]="","",TAM!AE128)</f>
        <v>2</v>
      </c>
      <c r="J123" s="226">
        <f>IF(Table3[[#This Row],[Open Qty]]="","",SUM(SUMIF('STOCK OES'!B:B,Table3[[#This Row],[Ich No]],'STOCK OES'!E:E),SUMIF('STOCK SEALING'!B:B,Table3[[#This Row],[Ich No]],'STOCK SEALING'!E:E)))</f>
        <v>40</v>
      </c>
      <c r="K123" s="236">
        <f>IF(Table3[[#This Row],[REST]]="","",SUMIF(TMMIN!T:T,Table3[[#This Row],[Ich No]],TMMIN!AE:AE))</f>
        <v>0</v>
      </c>
      <c r="L123" s="226">
        <v>0</v>
      </c>
      <c r="M123" s="226">
        <f>IFERROR(Table3[[#This Row],[REST]]-Table3[[#This Row],[Result Scan]],"")</f>
        <v>2</v>
      </c>
      <c r="N123" s="212" t="str">
        <f>IF(Table3[[#This Row],[PO TAM]]="","",IF(Table3[[#This Row],[Balance]]&gt;0,"Open","Close"))</f>
        <v>Open</v>
      </c>
      <c r="O123" s="246" t="str">
        <f ca="1">IF(R123=$S$1,Table3[[#This Row],[Status]],"")</f>
        <v>Open</v>
      </c>
      <c r="R123" s="169">
        <f ca="1">IF(Table3[[#This Row],[Delivery Date]]="","",$R$1-Table3[[#This Row],[Delivery Date]])</f>
        <v>6</v>
      </c>
      <c r="T123" t="str">
        <f>IFERROR(VLOOKUP(Table3[[#This Row],[Ich No]],'ICH NO'!K:M,3,0),"")</f>
        <v>ASSY</v>
      </c>
      <c r="U123">
        <f>IF(Table3[[#This Row],[REST]]&gt;Table3[[#This Row],[Stock]],Table3[[#This Row],[Stock]],Table3[[#This Row],[REST]])</f>
        <v>2</v>
      </c>
      <c r="AA123">
        <f ca="1">IF(Table3[[#This Row],[DDD]]="","",IF(Table3[[#This Row],[Stock]]&gt;=Table3[[#This Row],[REST]],Table3[[#This Row],[REST]],Table3[[#This Row],[Stock]]))</f>
        <v>2</v>
      </c>
    </row>
    <row r="124" spans="1:27" x14ac:dyDescent="0.3">
      <c r="A124" s="173">
        <f>IF(Table3[[#This Row],[Customer Part No]]="","",(ROW()-1))</f>
        <v>123</v>
      </c>
      <c r="B124" s="212" t="str">
        <f>IF(TAM!T129="","",TAM!T129)</f>
        <v>A1W262-0000T</v>
      </c>
      <c r="C124" s="42" t="str">
        <f>IF(TAM!Q129="","",TAM!Q129)</f>
        <v>81150VT040</v>
      </c>
      <c r="D124" s="42" t="str">
        <f>IF(TAM!I129="","",TAM!I129)</f>
        <v>I0404660</v>
      </c>
      <c r="E124" s="42" t="str">
        <f>IF(TAM!H129="","",TAM!H129)</f>
        <v>20020349</v>
      </c>
      <c r="F124" s="213">
        <f>IF(TAM!L129="","",TAM!L129)</f>
        <v>45917</v>
      </c>
      <c r="G124" s="213">
        <f>IF(TAM!M129="","",TAM!M129)</f>
        <v>45924</v>
      </c>
      <c r="H124" s="220">
        <f>IF(TAM!AD129="","",TAM!AD129)</f>
        <v>3</v>
      </c>
      <c r="I124" s="223">
        <f>IF(Table3[[#This Row],[Open Qty]]="","",TAM!AE129)</f>
        <v>3</v>
      </c>
      <c r="J124" s="226">
        <f>IF(Table3[[#This Row],[Open Qty]]="","",SUM(SUMIF('STOCK OES'!B:B,Table3[[#This Row],[Ich No]],'STOCK OES'!E:E),SUMIF('STOCK SEALING'!B:B,Table3[[#This Row],[Ich No]],'STOCK SEALING'!E:E)))</f>
        <v>35</v>
      </c>
      <c r="K124" s="236">
        <f>IF(Table3[[#This Row],[REST]]="","",SUMIF(TMMIN!T:T,Table3[[#This Row],[Ich No]],TMMIN!AE:AE))</f>
        <v>0</v>
      </c>
      <c r="L124" s="226">
        <v>0</v>
      </c>
      <c r="M124" s="226">
        <f>IFERROR(Table3[[#This Row],[REST]]-Table3[[#This Row],[Result Scan]],"")</f>
        <v>3</v>
      </c>
      <c r="N124" s="212" t="str">
        <f>IF(Table3[[#This Row],[PO TAM]]="","",IF(Table3[[#This Row],[Balance]]&gt;0,"Open","Close"))</f>
        <v>Open</v>
      </c>
      <c r="O124" s="246" t="str">
        <f ca="1">IF(R124=$S$1,Table3[[#This Row],[Status]],"")</f>
        <v>Open</v>
      </c>
      <c r="R124" s="169">
        <f ca="1">IF(Table3[[#This Row],[Delivery Date]]="","",$R$1-Table3[[#This Row],[Delivery Date]])</f>
        <v>6</v>
      </c>
      <c r="T124" t="str">
        <f>IFERROR(VLOOKUP(Table3[[#This Row],[Ich No]],'ICH NO'!K:M,3,0),"")</f>
        <v>ASSY</v>
      </c>
      <c r="U124">
        <f>IF(Table3[[#This Row],[REST]]&gt;Table3[[#This Row],[Stock]],Table3[[#This Row],[Stock]],Table3[[#This Row],[REST]])</f>
        <v>3</v>
      </c>
      <c r="AA124">
        <f ca="1">IF(Table3[[#This Row],[DDD]]="","",IF(Table3[[#This Row],[Stock]]&gt;=Table3[[#This Row],[REST]],Table3[[#This Row],[REST]],Table3[[#This Row],[Stock]]))</f>
        <v>3</v>
      </c>
    </row>
    <row r="125" spans="1:27" x14ac:dyDescent="0.3">
      <c r="A125" s="173">
        <f>IF(Table3[[#This Row],[Customer Part No]]="","",(ROW()-1))</f>
        <v>124</v>
      </c>
      <c r="B125" s="212" t="str">
        <f>IF(TAM!T130="","",TAM!T130)</f>
        <v>A1W112-0000T</v>
      </c>
      <c r="C125" s="42" t="str">
        <f>IF(TAM!Q130="","",TAM!Q130)</f>
        <v>81150VT080</v>
      </c>
      <c r="D125" s="42" t="str">
        <f>IF(TAM!I130="","",TAM!I130)</f>
        <v>I0404660</v>
      </c>
      <c r="E125" s="42" t="str">
        <f>IF(TAM!H130="","",TAM!H130)</f>
        <v>20020350</v>
      </c>
      <c r="F125" s="213">
        <f>IF(TAM!L130="","",TAM!L130)</f>
        <v>45917</v>
      </c>
      <c r="G125" s="213">
        <f>IF(TAM!M130="","",TAM!M130)</f>
        <v>45924</v>
      </c>
      <c r="H125" s="220">
        <f>IF(TAM!AD130="","",TAM!AD130)</f>
        <v>1</v>
      </c>
      <c r="I125" s="223">
        <f>IF(Table3[[#This Row],[Open Qty]]="","",TAM!AE130)</f>
        <v>1</v>
      </c>
      <c r="J125" s="226">
        <f>IF(Table3[[#This Row],[Open Qty]]="","",SUM(SUMIF('STOCK OES'!B:B,Table3[[#This Row],[Ich No]],'STOCK OES'!E:E),SUMIF('STOCK SEALING'!B:B,Table3[[#This Row],[Ich No]],'STOCK SEALING'!E:E)))</f>
        <v>57</v>
      </c>
      <c r="K125" s="236">
        <f>IF(Table3[[#This Row],[REST]]="","",SUMIF(TMMIN!T:T,Table3[[#This Row],[Ich No]],TMMIN!AE:AE))</f>
        <v>0</v>
      </c>
      <c r="L125" s="226">
        <v>0</v>
      </c>
      <c r="M125" s="226">
        <f>IFERROR(Table3[[#This Row],[REST]]-Table3[[#This Row],[Result Scan]],"")</f>
        <v>1</v>
      </c>
      <c r="N125" s="212" t="str">
        <f>IF(Table3[[#This Row],[PO TAM]]="","",IF(Table3[[#This Row],[Balance]]&gt;0,"Open","Close"))</f>
        <v>Open</v>
      </c>
      <c r="O125" s="246" t="str">
        <f ca="1">IF(R125=$S$1,Table3[[#This Row],[Status]],"")</f>
        <v>Open</v>
      </c>
      <c r="R125" s="169">
        <f ca="1">IF(Table3[[#This Row],[Delivery Date]]="","",$R$1-Table3[[#This Row],[Delivery Date]])</f>
        <v>6</v>
      </c>
      <c r="T125" t="str">
        <f>IFERROR(VLOOKUP(Table3[[#This Row],[Ich No]],'ICH NO'!K:M,3,0),"")</f>
        <v>ASSY</v>
      </c>
      <c r="U125">
        <f>IF(Table3[[#This Row],[REST]]&gt;Table3[[#This Row],[Stock]],Table3[[#This Row],[Stock]],Table3[[#This Row],[REST]])</f>
        <v>1</v>
      </c>
      <c r="AA125">
        <f ca="1">IF(Table3[[#This Row],[DDD]]="","",IF(Table3[[#This Row],[Stock]]&gt;=Table3[[#This Row],[REST]],Table3[[#This Row],[REST]],Table3[[#This Row],[Stock]]))</f>
        <v>1</v>
      </c>
    </row>
    <row r="126" spans="1:27" x14ac:dyDescent="0.3">
      <c r="A126" s="173">
        <f>IF(Table3[[#This Row],[Customer Part No]]="","",(ROW()-1))</f>
        <v>125</v>
      </c>
      <c r="B126" s="212" t="str">
        <f>IF(TAM!T131="","",TAM!T131)</f>
        <v>A1W122-0000T</v>
      </c>
      <c r="C126" s="42" t="str">
        <f>IF(TAM!Q131="","",TAM!Q131)</f>
        <v>81150VT100</v>
      </c>
      <c r="D126" s="42" t="str">
        <f>IF(TAM!I131="","",TAM!I131)</f>
        <v>I0404660</v>
      </c>
      <c r="E126" s="42" t="str">
        <f>IF(TAM!H131="","",TAM!H131)</f>
        <v>20020351</v>
      </c>
      <c r="F126" s="213">
        <f>IF(TAM!L131="","",TAM!L131)</f>
        <v>45917</v>
      </c>
      <c r="G126" s="213">
        <f>IF(TAM!M131="","",TAM!M131)</f>
        <v>45924</v>
      </c>
      <c r="H126" s="220">
        <f>IF(TAM!AD131="","",TAM!AD131)</f>
        <v>2</v>
      </c>
      <c r="I126" s="223">
        <f>IF(Table3[[#This Row],[Open Qty]]="","",TAM!AE131)</f>
        <v>2</v>
      </c>
      <c r="J126" s="226">
        <f>IF(Table3[[#This Row],[Open Qty]]="","",SUM(SUMIF('STOCK OES'!B:B,Table3[[#This Row],[Ich No]],'STOCK OES'!E:E),SUMIF('STOCK SEALING'!B:B,Table3[[#This Row],[Ich No]],'STOCK SEALING'!E:E)))</f>
        <v>52</v>
      </c>
      <c r="K126" s="236">
        <f>IF(Table3[[#This Row],[REST]]="","",SUMIF(TMMIN!T:T,Table3[[#This Row],[Ich No]],TMMIN!AE:AE))</f>
        <v>2</v>
      </c>
      <c r="L126" s="226">
        <v>0</v>
      </c>
      <c r="M126" s="226">
        <f>IFERROR(Table3[[#This Row],[REST]]-Table3[[#This Row],[Result Scan]],"")</f>
        <v>2</v>
      </c>
      <c r="N126" s="212" t="str">
        <f>IF(Table3[[#This Row],[PO TAM]]="","",IF(Table3[[#This Row],[Balance]]&gt;0,"Open","Close"))</f>
        <v>Open</v>
      </c>
      <c r="O126" s="246" t="str">
        <f ca="1">IF(R126=$S$1,Table3[[#This Row],[Status]],"")</f>
        <v>Open</v>
      </c>
      <c r="R126" s="169">
        <f ca="1">IF(Table3[[#This Row],[Delivery Date]]="","",$R$1-Table3[[#This Row],[Delivery Date]])</f>
        <v>6</v>
      </c>
      <c r="T126" t="str">
        <f>IFERROR(VLOOKUP(Table3[[#This Row],[Ich No]],'ICH NO'!K:M,3,0),"")</f>
        <v>ASSY</v>
      </c>
      <c r="U126">
        <f>IF(Table3[[#This Row],[REST]]&gt;Table3[[#This Row],[Stock]],Table3[[#This Row],[Stock]],Table3[[#This Row],[REST]])</f>
        <v>2</v>
      </c>
      <c r="AA126">
        <f ca="1">IF(Table3[[#This Row],[DDD]]="","",IF(Table3[[#This Row],[Stock]]&gt;=Table3[[#This Row],[REST]],Table3[[#This Row],[REST]],Table3[[#This Row],[Stock]]))</f>
        <v>2</v>
      </c>
    </row>
    <row r="127" spans="1:27" x14ac:dyDescent="0.3">
      <c r="A127" s="173">
        <f>IF(Table3[[#This Row],[Customer Part No]]="","",(ROW()-1))</f>
        <v>126</v>
      </c>
      <c r="B127" s="212" t="str">
        <f>IF(TAM!T132="","",TAM!T132)</f>
        <v>A1W262-1000</v>
      </c>
      <c r="C127" s="42" t="str">
        <f>IF(TAM!Q132="","",TAM!Q132)</f>
        <v>81170VT040</v>
      </c>
      <c r="D127" s="42" t="str">
        <f>IF(TAM!I132="","",TAM!I132)</f>
        <v>I0404660</v>
      </c>
      <c r="E127" s="42" t="str">
        <f>IF(TAM!H132="","",TAM!H132)</f>
        <v>20020352</v>
      </c>
      <c r="F127" s="213">
        <f>IF(TAM!L132="","",TAM!L132)</f>
        <v>45917</v>
      </c>
      <c r="G127" s="213">
        <f>IF(TAM!M132="","",TAM!M132)</f>
        <v>45924</v>
      </c>
      <c r="H127" s="220">
        <f>IF(TAM!AD132="","",TAM!AD132)</f>
        <v>1</v>
      </c>
      <c r="I127" s="223">
        <f>IF(Table3[[#This Row],[Open Qty]]="","",TAM!AE132)</f>
        <v>1</v>
      </c>
      <c r="J127" s="226">
        <f>IF(Table3[[#This Row],[Open Qty]]="","",SUM(SUMIF('STOCK OES'!B:B,Table3[[#This Row],[Ich No]],'STOCK OES'!E:E),SUMIF('STOCK SEALING'!B:B,Table3[[#This Row],[Ich No]],'STOCK SEALING'!E:E)))</f>
        <v>33</v>
      </c>
      <c r="K127" s="236">
        <f>IF(Table3[[#This Row],[REST]]="","",SUMIF(TMMIN!T:T,Table3[[#This Row],[Ich No]],TMMIN!AE:AE))</f>
        <v>0</v>
      </c>
      <c r="L127" s="226">
        <v>0</v>
      </c>
      <c r="M127" s="226">
        <f>IFERROR(Table3[[#This Row],[REST]]-Table3[[#This Row],[Result Scan]],"")</f>
        <v>1</v>
      </c>
      <c r="N127" s="212" t="str">
        <f>IF(Table3[[#This Row],[PO TAM]]="","",IF(Table3[[#This Row],[Balance]]&gt;0,"Open","Close"))</f>
        <v>Open</v>
      </c>
      <c r="O127" s="246" t="str">
        <f ca="1">IF(R127=$S$1,Table3[[#This Row],[Status]],"")</f>
        <v>Open</v>
      </c>
      <c r="R127" s="169">
        <f ca="1">IF(Table3[[#This Row],[Delivery Date]]="","",$R$1-Table3[[#This Row],[Delivery Date]])</f>
        <v>6</v>
      </c>
      <c r="T127" t="str">
        <f>IFERROR(VLOOKUP(Table3[[#This Row],[Ich No]],'ICH NO'!K:M,3,0),"")</f>
        <v>ASSY</v>
      </c>
      <c r="U127">
        <f>IF(Table3[[#This Row],[REST]]&gt;Table3[[#This Row],[Stock]],Table3[[#This Row],[Stock]],Table3[[#This Row],[REST]])</f>
        <v>1</v>
      </c>
      <c r="AA127">
        <f ca="1">IF(Table3[[#This Row],[DDD]]="","",IF(Table3[[#This Row],[Stock]]&gt;=Table3[[#This Row],[REST]],Table3[[#This Row],[REST]],Table3[[#This Row],[Stock]]))</f>
        <v>1</v>
      </c>
    </row>
    <row r="128" spans="1:27" x14ac:dyDescent="0.3">
      <c r="A128" s="173">
        <f>IF(Table3[[#This Row],[Customer Part No]]="","",(ROW()-1))</f>
        <v>127</v>
      </c>
      <c r="B128" s="212" t="str">
        <f>IF(TAM!T133="","",TAM!T133)</f>
        <v>ADW381-0000T</v>
      </c>
      <c r="C128" s="42" t="str">
        <f>IF(TAM!Q133="","",TAM!Q133)</f>
        <v>81550VT020</v>
      </c>
      <c r="D128" s="42" t="str">
        <f>IF(TAM!I133="","",TAM!I133)</f>
        <v>I0404660</v>
      </c>
      <c r="E128" s="42" t="str">
        <f>IF(TAM!H133="","",TAM!H133)</f>
        <v>20020353</v>
      </c>
      <c r="F128" s="213">
        <f>IF(TAM!L133="","",TAM!L133)</f>
        <v>45917</v>
      </c>
      <c r="G128" s="213">
        <f>IF(TAM!M133="","",TAM!M133)</f>
        <v>45924</v>
      </c>
      <c r="H128" s="220">
        <f>IF(TAM!AD133="","",TAM!AD133)</f>
        <v>1</v>
      </c>
      <c r="I128" s="223">
        <f>IF(Table3[[#This Row],[Open Qty]]="","",TAM!AE133)</f>
        <v>1</v>
      </c>
      <c r="J128" s="226">
        <f>IF(Table3[[#This Row],[Open Qty]]="","",SUM(SUMIF('STOCK OES'!B:B,Table3[[#This Row],[Ich No]],'STOCK OES'!E:E),SUMIF('STOCK SEALING'!B:B,Table3[[#This Row],[Ich No]],'STOCK SEALING'!E:E)))</f>
        <v>17</v>
      </c>
      <c r="K128" s="236">
        <f>IF(Table3[[#This Row],[REST]]="","",SUMIF(TMMIN!T:T,Table3[[#This Row],[Ich No]],TMMIN!AE:AE))</f>
        <v>0</v>
      </c>
      <c r="L128" s="226">
        <v>0</v>
      </c>
      <c r="M128" s="226">
        <f>IFERROR(Table3[[#This Row],[REST]]-Table3[[#This Row],[Result Scan]],"")</f>
        <v>1</v>
      </c>
      <c r="N128" s="212" t="str">
        <f>IF(Table3[[#This Row],[PO TAM]]="","",IF(Table3[[#This Row],[Balance]]&gt;0,"Open","Close"))</f>
        <v>Open</v>
      </c>
      <c r="O128" s="246" t="str">
        <f ca="1">IF(R128=$S$1,Table3[[#This Row],[Status]],"")</f>
        <v>Open</v>
      </c>
      <c r="R128" s="169">
        <f ca="1">IF(Table3[[#This Row],[Delivery Date]]="","",$R$1-Table3[[#This Row],[Delivery Date]])</f>
        <v>6</v>
      </c>
      <c r="T128" t="str">
        <f>IFERROR(VLOOKUP(Table3[[#This Row],[Ich No]],'ICH NO'!K:M,3,0),"")</f>
        <v>ASSY</v>
      </c>
      <c r="U128">
        <f>IF(Table3[[#This Row],[REST]]&gt;Table3[[#This Row],[Stock]],Table3[[#This Row],[Stock]],Table3[[#This Row],[REST]])</f>
        <v>1</v>
      </c>
      <c r="AA128">
        <f ca="1">IF(Table3[[#This Row],[DDD]]="","",IF(Table3[[#This Row],[Stock]]&gt;=Table3[[#This Row],[REST]],Table3[[#This Row],[REST]],Table3[[#This Row],[Stock]]))</f>
        <v>1</v>
      </c>
    </row>
    <row r="129" spans="1:27" x14ac:dyDescent="0.3">
      <c r="A129" s="173">
        <f>IF(Table3[[#This Row],[Customer Part No]]="","",(ROW()-1))</f>
        <v>128</v>
      </c>
      <c r="B129" s="212" t="str">
        <f>IF(TAM!T134="","",TAM!T134)</f>
        <v>ADW361-0000T</v>
      </c>
      <c r="C129" s="42" t="str">
        <f>IF(TAM!Q134="","",TAM!Q134)</f>
        <v>81550VT050</v>
      </c>
      <c r="D129" s="42" t="str">
        <f>IF(TAM!I134="","",TAM!I134)</f>
        <v>I0404660</v>
      </c>
      <c r="E129" s="42" t="str">
        <f>IF(TAM!H134="","",TAM!H134)</f>
        <v>20020354</v>
      </c>
      <c r="F129" s="213">
        <f>IF(TAM!L134="","",TAM!L134)</f>
        <v>45917</v>
      </c>
      <c r="G129" s="213">
        <f>IF(TAM!M134="","",TAM!M134)</f>
        <v>45924</v>
      </c>
      <c r="H129" s="220">
        <f>IF(TAM!AD134="","",TAM!AD134)</f>
        <v>1</v>
      </c>
      <c r="I129" s="223">
        <f>IF(Table3[[#This Row],[Open Qty]]="","",TAM!AE134)</f>
        <v>1</v>
      </c>
      <c r="J129" s="226">
        <f>IF(Table3[[#This Row],[Open Qty]]="","",SUM(SUMIF('STOCK OES'!B:B,Table3[[#This Row],[Ich No]],'STOCK OES'!E:E),SUMIF('STOCK SEALING'!B:B,Table3[[#This Row],[Ich No]],'STOCK SEALING'!E:E)))</f>
        <v>103</v>
      </c>
      <c r="K129" s="236">
        <f>IF(Table3[[#This Row],[REST]]="","",SUMIF(TMMIN!T:T,Table3[[#This Row],[Ich No]],TMMIN!AE:AE))</f>
        <v>1</v>
      </c>
      <c r="L129" s="226">
        <v>0</v>
      </c>
      <c r="M129" s="226">
        <f>IFERROR(Table3[[#This Row],[REST]]-Table3[[#This Row],[Result Scan]],"")</f>
        <v>1</v>
      </c>
      <c r="N129" s="212" t="str">
        <f>IF(Table3[[#This Row],[PO TAM]]="","",IF(Table3[[#This Row],[Balance]]&gt;0,"Open","Close"))</f>
        <v>Open</v>
      </c>
      <c r="O129" s="246" t="str">
        <f ca="1">IF(R129=$S$1,Table3[[#This Row],[Status]],"")</f>
        <v>Open</v>
      </c>
      <c r="R129" s="169">
        <f ca="1">IF(Table3[[#This Row],[Delivery Date]]="","",$R$1-Table3[[#This Row],[Delivery Date]])</f>
        <v>6</v>
      </c>
      <c r="T129" t="str">
        <f>IFERROR(VLOOKUP(Table3[[#This Row],[Ich No]],'ICH NO'!K:M,3,0),"")</f>
        <v>ASSY</v>
      </c>
      <c r="U129">
        <f>IF(Table3[[#This Row],[REST]]&gt;Table3[[#This Row],[Stock]],Table3[[#This Row],[Stock]],Table3[[#This Row],[REST]])</f>
        <v>1</v>
      </c>
      <c r="AA129">
        <f ca="1">IF(Table3[[#This Row],[DDD]]="","",IF(Table3[[#This Row],[Stock]]&gt;=Table3[[#This Row],[REST]],Table3[[#This Row],[REST]],Table3[[#This Row],[Stock]]))</f>
        <v>1</v>
      </c>
    </row>
    <row r="130" spans="1:27" x14ac:dyDescent="0.3">
      <c r="A130" s="173">
        <f>IF(Table3[[#This Row],[Customer Part No]]="","",(ROW()-1))</f>
        <v>129</v>
      </c>
      <c r="B130" s="212" t="str">
        <f>IF(TAM!T135="","",TAM!T135)</f>
        <v>ADW381-9000</v>
      </c>
      <c r="C130" s="42" t="str">
        <f>IF(TAM!Q135="","",TAM!Q135)</f>
        <v>81551VT020</v>
      </c>
      <c r="D130" s="42" t="str">
        <f>IF(TAM!I135="","",TAM!I135)</f>
        <v>I0404660</v>
      </c>
      <c r="E130" s="42" t="str">
        <f>IF(TAM!H135="","",TAM!H135)</f>
        <v>20020355</v>
      </c>
      <c r="F130" s="213">
        <f>IF(TAM!L135="","",TAM!L135)</f>
        <v>45917</v>
      </c>
      <c r="G130" s="213">
        <f>IF(TAM!M135="","",TAM!M135)</f>
        <v>45924</v>
      </c>
      <c r="H130" s="220">
        <f>IF(TAM!AD135="","",TAM!AD135)</f>
        <v>1</v>
      </c>
      <c r="I130" s="223">
        <f>IF(Table3[[#This Row],[Open Qty]]="","",TAM!AE135)</f>
        <v>1</v>
      </c>
      <c r="J130" s="226">
        <f>IF(Table3[[#This Row],[Open Qty]]="","",SUM(SUMIF('STOCK OES'!B:B,Table3[[#This Row],[Ich No]],'STOCK OES'!E:E),SUMIF('STOCK SEALING'!B:B,Table3[[#This Row],[Ich No]],'STOCK SEALING'!E:E)))</f>
        <v>16</v>
      </c>
      <c r="K130" s="236">
        <f>IF(Table3[[#This Row],[REST]]="","",SUMIF(TMMIN!T:T,Table3[[#This Row],[Ich No]],TMMIN!AE:AE))</f>
        <v>0</v>
      </c>
      <c r="L130" s="226">
        <v>0</v>
      </c>
      <c r="M130" s="226">
        <f>IFERROR(Table3[[#This Row],[REST]]-Table3[[#This Row],[Result Scan]],"")</f>
        <v>1</v>
      </c>
      <c r="N130" s="212" t="str">
        <f>IF(Table3[[#This Row],[PO TAM]]="","",IF(Table3[[#This Row],[Balance]]&gt;0,"Open","Close"))</f>
        <v>Open</v>
      </c>
      <c r="O130" s="246" t="str">
        <f ca="1">IF(R130=$S$1,Table3[[#This Row],[Status]],"")</f>
        <v>Open</v>
      </c>
      <c r="R130" s="169">
        <f ca="1">IF(Table3[[#This Row],[Delivery Date]]="","",$R$1-Table3[[#This Row],[Delivery Date]])</f>
        <v>6</v>
      </c>
      <c r="T130" t="str">
        <f>IFERROR(VLOOKUP(Table3[[#This Row],[Ich No]],'ICH NO'!K:M,3,0),"")</f>
        <v>ASSY</v>
      </c>
      <c r="U130">
        <f>IF(Table3[[#This Row],[REST]]&gt;Table3[[#This Row],[Stock]],Table3[[#This Row],[Stock]],Table3[[#This Row],[REST]])</f>
        <v>1</v>
      </c>
      <c r="AA130">
        <f ca="1">IF(Table3[[#This Row],[DDD]]="","",IF(Table3[[#This Row],[Stock]]&gt;=Table3[[#This Row],[REST]],Table3[[#This Row],[REST]],Table3[[#This Row],[Stock]]))</f>
        <v>1</v>
      </c>
    </row>
    <row r="131" spans="1:27" x14ac:dyDescent="0.3">
      <c r="A131" s="173">
        <f>IF(Table3[[#This Row],[Customer Part No]]="","",(ROW()-1))</f>
        <v>130</v>
      </c>
      <c r="B131" s="212" t="str">
        <f>IF(TAM!T136="","",TAM!T136)</f>
        <v>ADW382-0000T</v>
      </c>
      <c r="C131" s="42" t="str">
        <f>IF(TAM!Q136="","",TAM!Q136)</f>
        <v>81560VT020</v>
      </c>
      <c r="D131" s="42" t="str">
        <f>IF(TAM!I136="","",TAM!I136)</f>
        <v>I0404660</v>
      </c>
      <c r="E131" s="42" t="str">
        <f>IF(TAM!H136="","",TAM!H136)</f>
        <v>20020356</v>
      </c>
      <c r="F131" s="213">
        <f>IF(TAM!L136="","",TAM!L136)</f>
        <v>45917</v>
      </c>
      <c r="G131" s="213">
        <f>IF(TAM!M136="","",TAM!M136)</f>
        <v>45924</v>
      </c>
      <c r="H131" s="220">
        <f>IF(TAM!AD136="","",TAM!AD136)</f>
        <v>1</v>
      </c>
      <c r="I131" s="223">
        <f>IF(Table3[[#This Row],[Open Qty]]="","",TAM!AE136)</f>
        <v>1</v>
      </c>
      <c r="J131" s="226">
        <f>IF(Table3[[#This Row],[Open Qty]]="","",SUM(SUMIF('STOCK OES'!B:B,Table3[[#This Row],[Ich No]],'STOCK OES'!E:E),SUMIF('STOCK SEALING'!B:B,Table3[[#This Row],[Ich No]],'STOCK SEALING'!E:E)))</f>
        <v>17</v>
      </c>
      <c r="K131" s="236">
        <f>IF(Table3[[#This Row],[REST]]="","",SUMIF(TMMIN!T:T,Table3[[#This Row],[Ich No]],TMMIN!AE:AE))</f>
        <v>0</v>
      </c>
      <c r="L131" s="226">
        <v>0</v>
      </c>
      <c r="M131" s="226">
        <f>IFERROR(Table3[[#This Row],[REST]]-Table3[[#This Row],[Result Scan]],"")</f>
        <v>1</v>
      </c>
      <c r="N131" s="212" t="str">
        <f>IF(Table3[[#This Row],[PO TAM]]="","",IF(Table3[[#This Row],[Balance]]&gt;0,"Open","Close"))</f>
        <v>Open</v>
      </c>
      <c r="O131" s="246" t="str">
        <f ca="1">IF(R131=$S$1,Table3[[#This Row],[Status]],"")</f>
        <v>Open</v>
      </c>
      <c r="R131" s="169">
        <f ca="1">IF(Table3[[#This Row],[Delivery Date]]="","",$R$1-Table3[[#This Row],[Delivery Date]])</f>
        <v>6</v>
      </c>
      <c r="T131" t="str">
        <f>IFERROR(VLOOKUP(Table3[[#This Row],[Ich No]],'ICH NO'!K:M,3,0),"")</f>
        <v>ASSY</v>
      </c>
      <c r="U131">
        <f>IF(Table3[[#This Row],[REST]]&gt;Table3[[#This Row],[Stock]],Table3[[#This Row],[Stock]],Table3[[#This Row],[REST]])</f>
        <v>1</v>
      </c>
      <c r="AA131">
        <f ca="1">IF(Table3[[#This Row],[DDD]]="","",IF(Table3[[#This Row],[Stock]]&gt;=Table3[[#This Row],[REST]],Table3[[#This Row],[REST]],Table3[[#This Row],[Stock]]))</f>
        <v>1</v>
      </c>
    </row>
    <row r="132" spans="1:27" x14ac:dyDescent="0.3">
      <c r="A132" s="173">
        <f>IF(Table3[[#This Row],[Customer Part No]]="","",(ROW()-1))</f>
        <v>131</v>
      </c>
      <c r="B132" s="212" t="str">
        <f>IF(TAM!T137="","",TAM!T137)</f>
        <v>ADW362-0000T</v>
      </c>
      <c r="C132" s="42" t="str">
        <f>IF(TAM!Q137="","",TAM!Q137)</f>
        <v>81560VT050</v>
      </c>
      <c r="D132" s="42" t="str">
        <f>IF(TAM!I137="","",TAM!I137)</f>
        <v>I0404660</v>
      </c>
      <c r="E132" s="42" t="str">
        <f>IF(TAM!H137="","",TAM!H137)</f>
        <v>20020357</v>
      </c>
      <c r="F132" s="213">
        <f>IF(TAM!L137="","",TAM!L137)</f>
        <v>45917</v>
      </c>
      <c r="G132" s="213">
        <f>IF(TAM!M137="","",TAM!M137)</f>
        <v>45924</v>
      </c>
      <c r="H132" s="220">
        <f>IF(TAM!AD137="","",TAM!AD137)</f>
        <v>4</v>
      </c>
      <c r="I132" s="223">
        <f>IF(Table3[[#This Row],[Open Qty]]="","",TAM!AE137)</f>
        <v>4</v>
      </c>
      <c r="J132" s="226">
        <f>IF(Table3[[#This Row],[Open Qty]]="","",SUM(SUMIF('STOCK OES'!B:B,Table3[[#This Row],[Ich No]],'STOCK OES'!E:E),SUMIF('STOCK SEALING'!B:B,Table3[[#This Row],[Ich No]],'STOCK SEALING'!E:E)))</f>
        <v>72</v>
      </c>
      <c r="K132" s="236">
        <f>IF(Table3[[#This Row],[REST]]="","",SUMIF(TMMIN!T:T,Table3[[#This Row],[Ich No]],TMMIN!AE:AE))</f>
        <v>0</v>
      </c>
      <c r="L132" s="226">
        <v>0</v>
      </c>
      <c r="M132" s="226">
        <f>IFERROR(Table3[[#This Row],[REST]]-Table3[[#This Row],[Result Scan]],"")</f>
        <v>4</v>
      </c>
      <c r="N132" s="212" t="str">
        <f>IF(Table3[[#This Row],[PO TAM]]="","",IF(Table3[[#This Row],[Balance]]&gt;0,"Open","Close"))</f>
        <v>Open</v>
      </c>
      <c r="O132" s="246" t="str">
        <f ca="1">IF(R132=$S$1,Table3[[#This Row],[Status]],"")</f>
        <v>Open</v>
      </c>
      <c r="R132" s="169">
        <f ca="1">IF(Table3[[#This Row],[Delivery Date]]="","",$R$1-Table3[[#This Row],[Delivery Date]])</f>
        <v>6</v>
      </c>
      <c r="T132" t="str">
        <f>IFERROR(VLOOKUP(Table3[[#This Row],[Ich No]],'ICH NO'!K:M,3,0),"")</f>
        <v>ASSY</v>
      </c>
      <c r="U132">
        <f>IF(Table3[[#This Row],[REST]]&gt;Table3[[#This Row],[Stock]],Table3[[#This Row],[Stock]],Table3[[#This Row],[REST]])</f>
        <v>4</v>
      </c>
      <c r="AA132">
        <f ca="1">IF(Table3[[#This Row],[DDD]]="","",IF(Table3[[#This Row],[Stock]]&gt;=Table3[[#This Row],[REST]],Table3[[#This Row],[REST]],Table3[[#This Row],[Stock]]))</f>
        <v>4</v>
      </c>
    </row>
    <row r="133" spans="1:27" x14ac:dyDescent="0.3">
      <c r="A133" s="173">
        <f>IF(Table3[[#This Row],[Customer Part No]]="","",(ROW()-1))</f>
        <v>132</v>
      </c>
      <c r="B133" s="212" t="str">
        <f>IF(TAM!T138="","",TAM!T138)</f>
        <v>ADW362-9000</v>
      </c>
      <c r="C133" s="42" t="str">
        <f>IF(TAM!Q138="","",TAM!Q138)</f>
        <v>81561VT050</v>
      </c>
      <c r="D133" s="42" t="str">
        <f>IF(TAM!I138="","",TAM!I138)</f>
        <v>I0404660</v>
      </c>
      <c r="E133" s="42" t="str">
        <f>IF(TAM!H138="","",TAM!H138)</f>
        <v>20020358</v>
      </c>
      <c r="F133" s="213">
        <f>IF(TAM!L138="","",TAM!L138)</f>
        <v>45917</v>
      </c>
      <c r="G133" s="213">
        <f>IF(TAM!M138="","",TAM!M138)</f>
        <v>45924</v>
      </c>
      <c r="H133" s="220">
        <f>IF(TAM!AD138="","",TAM!AD138)</f>
        <v>2</v>
      </c>
      <c r="I133" s="223">
        <f>IF(Table3[[#This Row],[Open Qty]]="","",TAM!AE138)</f>
        <v>2</v>
      </c>
      <c r="J133" s="226">
        <f>IF(Table3[[#This Row],[Open Qty]]="","",SUM(SUMIF('STOCK OES'!B:B,Table3[[#This Row],[Ich No]],'STOCK OES'!E:E),SUMIF('STOCK SEALING'!B:B,Table3[[#This Row],[Ich No]],'STOCK SEALING'!E:E)))</f>
        <v>47</v>
      </c>
      <c r="K133" s="236">
        <f>IF(Table3[[#This Row],[REST]]="","",SUMIF(TMMIN!T:T,Table3[[#This Row],[Ich No]],TMMIN!AE:AE))</f>
        <v>3</v>
      </c>
      <c r="L133" s="226">
        <v>0</v>
      </c>
      <c r="M133" s="226">
        <f>IFERROR(Table3[[#This Row],[REST]]-Table3[[#This Row],[Result Scan]],"")</f>
        <v>2</v>
      </c>
      <c r="N133" s="212" t="str">
        <f>IF(Table3[[#This Row],[PO TAM]]="","",IF(Table3[[#This Row],[Balance]]&gt;0,"Open","Close"))</f>
        <v>Open</v>
      </c>
      <c r="O133" s="246" t="str">
        <f ca="1">IF(R133=$S$1,Table3[[#This Row],[Status]],"")</f>
        <v>Open</v>
      </c>
      <c r="R133" s="169">
        <f ca="1">IF(Table3[[#This Row],[Delivery Date]]="","",$R$1-Table3[[#This Row],[Delivery Date]])</f>
        <v>6</v>
      </c>
      <c r="T133" t="str">
        <f>IFERROR(VLOOKUP(Table3[[#This Row],[Ich No]],'ICH NO'!K:M,3,0),"")</f>
        <v>ASSY</v>
      </c>
      <c r="U133">
        <f>IF(Table3[[#This Row],[REST]]&gt;Table3[[#This Row],[Stock]],Table3[[#This Row],[Stock]],Table3[[#This Row],[REST]])</f>
        <v>2</v>
      </c>
      <c r="AA133">
        <f ca="1">IF(Table3[[#This Row],[DDD]]="","",IF(Table3[[#This Row],[Stock]]&gt;=Table3[[#This Row],[REST]],Table3[[#This Row],[REST]],Table3[[#This Row],[Stock]]))</f>
        <v>2</v>
      </c>
    </row>
    <row r="134" spans="1:27" x14ac:dyDescent="0.3">
      <c r="A134" s="173">
        <f>IF(Table3[[#This Row],[Customer Part No]]="","",(ROW()-1))</f>
        <v>133</v>
      </c>
      <c r="B134" s="212" t="str">
        <f>IF(TAM!T139="","",TAM!T139)</f>
        <v>ADW391-0000T</v>
      </c>
      <c r="C134" s="42" t="str">
        <f>IF(TAM!Q139="","",TAM!Q139)</f>
        <v>81580VT010</v>
      </c>
      <c r="D134" s="42" t="str">
        <f>IF(TAM!I139="","",TAM!I139)</f>
        <v>I0404660</v>
      </c>
      <c r="E134" s="42" t="str">
        <f>IF(TAM!H139="","",TAM!H139)</f>
        <v>20020359</v>
      </c>
      <c r="F134" s="213">
        <f>IF(TAM!L139="","",TAM!L139)</f>
        <v>45917</v>
      </c>
      <c r="G134" s="213">
        <f>IF(TAM!M139="","",TAM!M139)</f>
        <v>45924</v>
      </c>
      <c r="H134" s="220">
        <f>IF(TAM!AD139="","",TAM!AD139)</f>
        <v>2</v>
      </c>
      <c r="I134" s="223">
        <f>IF(Table3[[#This Row],[Open Qty]]="","",TAM!AE139)</f>
        <v>2</v>
      </c>
      <c r="J134" s="226">
        <f>IF(Table3[[#This Row],[Open Qty]]="","",SUM(SUMIF('STOCK OES'!B:B,Table3[[#This Row],[Ich No]],'STOCK OES'!E:E),SUMIF('STOCK SEALING'!B:B,Table3[[#This Row],[Ich No]],'STOCK SEALING'!E:E)))</f>
        <v>42</v>
      </c>
      <c r="K134" s="236">
        <f>IF(Table3[[#This Row],[REST]]="","",SUMIF(TMMIN!T:T,Table3[[#This Row],[Ich No]],TMMIN!AE:AE))</f>
        <v>0</v>
      </c>
      <c r="L134" s="226">
        <v>0</v>
      </c>
      <c r="M134" s="226">
        <f>IFERROR(Table3[[#This Row],[REST]]-Table3[[#This Row],[Result Scan]],"")</f>
        <v>2</v>
      </c>
      <c r="N134" s="212" t="str">
        <f>IF(Table3[[#This Row],[PO TAM]]="","",IF(Table3[[#This Row],[Balance]]&gt;0,"Open","Close"))</f>
        <v>Open</v>
      </c>
      <c r="O134" s="246" t="str">
        <f ca="1">IF(R134=$S$1,Table3[[#This Row],[Status]],"")</f>
        <v>Open</v>
      </c>
      <c r="R134" s="169">
        <f ca="1">IF(Table3[[#This Row],[Delivery Date]]="","",$R$1-Table3[[#This Row],[Delivery Date]])</f>
        <v>6</v>
      </c>
      <c r="T134" t="str">
        <f>IFERROR(VLOOKUP(Table3[[#This Row],[Ich No]],'ICH NO'!K:M,3,0),"")</f>
        <v>ASSY</v>
      </c>
      <c r="U134">
        <f>IF(Table3[[#This Row],[REST]]&gt;Table3[[#This Row],[Stock]],Table3[[#This Row],[Stock]],Table3[[#This Row],[REST]])</f>
        <v>2</v>
      </c>
      <c r="AA134">
        <f ca="1">IF(Table3[[#This Row],[DDD]]="","",IF(Table3[[#This Row],[Stock]]&gt;=Table3[[#This Row],[REST]],Table3[[#This Row],[REST]],Table3[[#This Row],[Stock]]))</f>
        <v>2</v>
      </c>
    </row>
    <row r="135" spans="1:27" x14ac:dyDescent="0.3">
      <c r="A135" s="173">
        <f>IF(Table3[[#This Row],[Customer Part No]]="","",(ROW()-1))</f>
        <v>134</v>
      </c>
      <c r="B135" s="212" t="str">
        <f>IF(TAM!T140="","",TAM!T140)</f>
        <v>ADW371-0000T</v>
      </c>
      <c r="C135" s="42" t="str">
        <f>IF(TAM!Q140="","",TAM!Q140)</f>
        <v>81580VT020</v>
      </c>
      <c r="D135" s="42" t="str">
        <f>IF(TAM!I140="","",TAM!I140)</f>
        <v>I0404660</v>
      </c>
      <c r="E135" s="42" t="str">
        <f>IF(TAM!H140="","",TAM!H140)</f>
        <v>20020360</v>
      </c>
      <c r="F135" s="213">
        <f>IF(TAM!L140="","",TAM!L140)</f>
        <v>45917</v>
      </c>
      <c r="G135" s="213">
        <f>IF(TAM!M140="","",TAM!M140)</f>
        <v>45924</v>
      </c>
      <c r="H135" s="220">
        <f>IF(TAM!AD140="","",TAM!AD140)</f>
        <v>3</v>
      </c>
      <c r="I135" s="223">
        <f>IF(Table3[[#This Row],[Open Qty]]="","",TAM!AE140)</f>
        <v>3</v>
      </c>
      <c r="J135" s="226">
        <f>IF(Table3[[#This Row],[Open Qty]]="","",SUM(SUMIF('STOCK OES'!B:B,Table3[[#This Row],[Ich No]],'STOCK OES'!E:E),SUMIF('STOCK SEALING'!B:B,Table3[[#This Row],[Ich No]],'STOCK SEALING'!E:E)))</f>
        <v>62</v>
      </c>
      <c r="K135" s="236">
        <f>IF(Table3[[#This Row],[REST]]="","",SUMIF(TMMIN!T:T,Table3[[#This Row],[Ich No]],TMMIN!AE:AE))</f>
        <v>0</v>
      </c>
      <c r="L135" s="226">
        <v>0</v>
      </c>
      <c r="M135" s="226">
        <f>IFERROR(Table3[[#This Row],[REST]]-Table3[[#This Row],[Result Scan]],"")</f>
        <v>3</v>
      </c>
      <c r="N135" s="212" t="str">
        <f>IF(Table3[[#This Row],[PO TAM]]="","",IF(Table3[[#This Row],[Balance]]&gt;0,"Open","Close"))</f>
        <v>Open</v>
      </c>
      <c r="O135" s="246" t="str">
        <f ca="1">IF(R135=$S$1,Table3[[#This Row],[Status]],"")</f>
        <v>Open</v>
      </c>
      <c r="R135" s="169">
        <f ca="1">IF(Table3[[#This Row],[Delivery Date]]="","",$R$1-Table3[[#This Row],[Delivery Date]])</f>
        <v>6</v>
      </c>
      <c r="T135" t="str">
        <f>IFERROR(VLOOKUP(Table3[[#This Row],[Ich No]],'ICH NO'!K:M,3,0),"")</f>
        <v>ASSY</v>
      </c>
      <c r="U135">
        <f>IF(Table3[[#This Row],[REST]]&gt;Table3[[#This Row],[Stock]],Table3[[#This Row],[Stock]],Table3[[#This Row],[REST]])</f>
        <v>3</v>
      </c>
      <c r="AA135">
        <f ca="1">IF(Table3[[#This Row],[DDD]]="","",IF(Table3[[#This Row],[Stock]]&gt;=Table3[[#This Row],[REST]],Table3[[#This Row],[REST]],Table3[[#This Row],[Stock]]))</f>
        <v>3</v>
      </c>
    </row>
    <row r="136" spans="1:27" x14ac:dyDescent="0.3">
      <c r="A136" s="173">
        <f>IF(Table3[[#This Row],[Customer Part No]]="","",(ROW()-1))</f>
        <v>135</v>
      </c>
      <c r="B136" s="212" t="str">
        <f>IF(TAM!T141="","",TAM!T141)</f>
        <v>ADW392-0000T</v>
      </c>
      <c r="C136" s="42" t="str">
        <f>IF(TAM!Q141="","",TAM!Q141)</f>
        <v>81590VT010</v>
      </c>
      <c r="D136" s="42" t="str">
        <f>IF(TAM!I141="","",TAM!I141)</f>
        <v>I0404660</v>
      </c>
      <c r="E136" s="42" t="str">
        <f>IF(TAM!H141="","",TAM!H141)</f>
        <v>20020361</v>
      </c>
      <c r="F136" s="213">
        <f>IF(TAM!L141="","",TAM!L141)</f>
        <v>45917</v>
      </c>
      <c r="G136" s="213">
        <f>IF(TAM!M141="","",TAM!M141)</f>
        <v>45924</v>
      </c>
      <c r="H136" s="220">
        <f>IF(TAM!AD141="","",TAM!AD141)</f>
        <v>2</v>
      </c>
      <c r="I136" s="223">
        <f>IF(Table3[[#This Row],[Open Qty]]="","",TAM!AE141)</f>
        <v>2</v>
      </c>
      <c r="J136" s="226">
        <f>IF(Table3[[#This Row],[Open Qty]]="","",SUM(SUMIF('STOCK OES'!B:B,Table3[[#This Row],[Ich No]],'STOCK OES'!E:E),SUMIF('STOCK SEALING'!B:B,Table3[[#This Row],[Ich No]],'STOCK SEALING'!E:E)))</f>
        <v>46</v>
      </c>
      <c r="K136" s="236">
        <f>IF(Table3[[#This Row],[REST]]="","",SUMIF(TMMIN!T:T,Table3[[#This Row],[Ich No]],TMMIN!AE:AE))</f>
        <v>0</v>
      </c>
      <c r="L136" s="226">
        <v>0</v>
      </c>
      <c r="M136" s="226">
        <f>IFERROR(Table3[[#This Row],[REST]]-Table3[[#This Row],[Result Scan]],"")</f>
        <v>2</v>
      </c>
      <c r="N136" s="212" t="str">
        <f>IF(Table3[[#This Row],[PO TAM]]="","",IF(Table3[[#This Row],[Balance]]&gt;0,"Open","Close"))</f>
        <v>Open</v>
      </c>
      <c r="O136" s="246" t="str">
        <f ca="1">IF(R136=$S$1,Table3[[#This Row],[Status]],"")</f>
        <v>Open</v>
      </c>
      <c r="R136" s="169">
        <f ca="1">IF(Table3[[#This Row],[Delivery Date]]="","",$R$1-Table3[[#This Row],[Delivery Date]])</f>
        <v>6</v>
      </c>
      <c r="T136" t="str">
        <f>IFERROR(VLOOKUP(Table3[[#This Row],[Ich No]],'ICH NO'!K:M,3,0),"")</f>
        <v>ASSY</v>
      </c>
      <c r="U136">
        <f>IF(Table3[[#This Row],[REST]]&gt;Table3[[#This Row],[Stock]],Table3[[#This Row],[Stock]],Table3[[#This Row],[REST]])</f>
        <v>2</v>
      </c>
      <c r="AA136">
        <f ca="1">IF(Table3[[#This Row],[DDD]]="","",IF(Table3[[#This Row],[Stock]]&gt;=Table3[[#This Row],[REST]],Table3[[#This Row],[REST]],Table3[[#This Row],[Stock]]))</f>
        <v>2</v>
      </c>
    </row>
    <row r="137" spans="1:27" x14ac:dyDescent="0.3">
      <c r="A137" s="173">
        <f>IF(Table3[[#This Row],[Customer Part No]]="","",(ROW()-1))</f>
        <v>136</v>
      </c>
      <c r="B137" s="212" t="str">
        <f>IF(TAM!T142="","",TAM!T142)</f>
        <v>ADW372-0000T</v>
      </c>
      <c r="C137" s="42" t="str">
        <f>IF(TAM!Q142="","",TAM!Q142)</f>
        <v>81590VT020</v>
      </c>
      <c r="D137" s="42" t="str">
        <f>IF(TAM!I142="","",TAM!I142)</f>
        <v>I0404660</v>
      </c>
      <c r="E137" s="42" t="str">
        <f>IF(TAM!H142="","",TAM!H142)</f>
        <v>20020362</v>
      </c>
      <c r="F137" s="213">
        <f>IF(TAM!L142="","",TAM!L142)</f>
        <v>45917</v>
      </c>
      <c r="G137" s="213">
        <f>IF(TAM!M142="","",TAM!M142)</f>
        <v>45924</v>
      </c>
      <c r="H137" s="220">
        <f>IF(TAM!AD142="","",TAM!AD142)</f>
        <v>4</v>
      </c>
      <c r="I137" s="223">
        <f>IF(Table3[[#This Row],[Open Qty]]="","",TAM!AE142)</f>
        <v>4</v>
      </c>
      <c r="J137" s="226">
        <f>IF(Table3[[#This Row],[Open Qty]]="","",SUM(SUMIF('STOCK OES'!B:B,Table3[[#This Row],[Ich No]],'STOCK OES'!E:E),SUMIF('STOCK SEALING'!B:B,Table3[[#This Row],[Ich No]],'STOCK SEALING'!E:E)))</f>
        <v>62</v>
      </c>
      <c r="K137" s="236">
        <f>IF(Table3[[#This Row],[REST]]="","",SUMIF(TMMIN!T:T,Table3[[#This Row],[Ich No]],TMMIN!AE:AE))</f>
        <v>1</v>
      </c>
      <c r="L137" s="226">
        <v>0</v>
      </c>
      <c r="M137" s="226">
        <f>IFERROR(Table3[[#This Row],[REST]]-Table3[[#This Row],[Result Scan]],"")</f>
        <v>4</v>
      </c>
      <c r="N137" s="212" t="str">
        <f>IF(Table3[[#This Row],[PO TAM]]="","",IF(Table3[[#This Row],[Balance]]&gt;0,"Open","Close"))</f>
        <v>Open</v>
      </c>
      <c r="O137" s="246" t="str">
        <f ca="1">IF(R137=$S$1,Table3[[#This Row],[Status]],"")</f>
        <v>Open</v>
      </c>
      <c r="R137" s="169">
        <f ca="1">IF(Table3[[#This Row],[Delivery Date]]="","",$R$1-Table3[[#This Row],[Delivery Date]])</f>
        <v>6</v>
      </c>
      <c r="T137" t="str">
        <f>IFERROR(VLOOKUP(Table3[[#This Row],[Ich No]],'ICH NO'!K:M,3,0),"")</f>
        <v>ASSY</v>
      </c>
      <c r="U137">
        <f>IF(Table3[[#This Row],[REST]]&gt;Table3[[#This Row],[Stock]],Table3[[#This Row],[Stock]],Table3[[#This Row],[REST]])</f>
        <v>4</v>
      </c>
      <c r="AA137">
        <f ca="1">IF(Table3[[#This Row],[DDD]]="","",IF(Table3[[#This Row],[Stock]]&gt;=Table3[[#This Row],[REST]],Table3[[#This Row],[REST]],Table3[[#This Row],[Stock]]))</f>
        <v>4</v>
      </c>
    </row>
    <row r="138" spans="1:27" x14ac:dyDescent="0.3">
      <c r="A138" s="173">
        <f>IF(Table3[[#This Row],[Customer Part No]]="","",(ROW()-1))</f>
        <v>137</v>
      </c>
      <c r="B138" s="212" t="str">
        <f>IF(TAM!T143="","",TAM!T143)</f>
        <v>AAQ031-0000T</v>
      </c>
      <c r="C138" s="42" t="str">
        <f>IF(TAM!Q143="","",TAM!Q143)</f>
        <v>81110BZ520</v>
      </c>
      <c r="D138" s="42" t="str">
        <f>IF(TAM!I143="","",TAM!I143)</f>
        <v>I0706482</v>
      </c>
      <c r="E138" s="42" t="str">
        <f>IF(TAM!H143="","",TAM!H143)</f>
        <v>20020395</v>
      </c>
      <c r="F138" s="213">
        <f>IF(TAM!L143="","",TAM!L143)</f>
        <v>45917</v>
      </c>
      <c r="G138" s="213">
        <f>IF(TAM!M143="","",TAM!M143)</f>
        <v>45924</v>
      </c>
      <c r="H138" s="220">
        <f>IF(TAM!AD143="","",TAM!AD143)</f>
        <v>1</v>
      </c>
      <c r="I138" s="223">
        <f>IF(Table3[[#This Row],[Open Qty]]="","",TAM!AE143)</f>
        <v>1</v>
      </c>
      <c r="J138" s="226">
        <f>IF(Table3[[#This Row],[Open Qty]]="","",SUM(SUMIF('STOCK OES'!B:B,Table3[[#This Row],[Ich No]],'STOCK OES'!E:E),SUMIF('STOCK SEALING'!B:B,Table3[[#This Row],[Ich No]],'STOCK SEALING'!E:E)))</f>
        <v>10</v>
      </c>
      <c r="K138" s="236">
        <f>IF(Table3[[#This Row],[REST]]="","",SUMIF(TMMIN!T:T,Table3[[#This Row],[Ich No]],TMMIN!AE:AE))</f>
        <v>0</v>
      </c>
      <c r="L138" s="226">
        <v>0</v>
      </c>
      <c r="M138" s="226">
        <f>IFERROR(Table3[[#This Row],[REST]]-Table3[[#This Row],[Result Scan]],"")</f>
        <v>1</v>
      </c>
      <c r="N138" s="212" t="str">
        <f>IF(Table3[[#This Row],[PO TAM]]="","",IF(Table3[[#This Row],[Balance]]&gt;0,"Open","Close"))</f>
        <v>Open</v>
      </c>
      <c r="O138" s="246" t="str">
        <f ca="1">IF(R138=$S$1,Table3[[#This Row],[Status]],"")</f>
        <v>Open</v>
      </c>
      <c r="R138" s="169">
        <f ca="1">IF(Table3[[#This Row],[Delivery Date]]="","",$R$1-Table3[[#This Row],[Delivery Date]])</f>
        <v>6</v>
      </c>
      <c r="T138" t="str">
        <f>IFERROR(VLOOKUP(Table3[[#This Row],[Ich No]],'ICH NO'!K:M,3,0),"")</f>
        <v>ASSY</v>
      </c>
      <c r="U138">
        <f>IF(Table3[[#This Row],[REST]]&gt;Table3[[#This Row],[Stock]],Table3[[#This Row],[Stock]],Table3[[#This Row],[REST]])</f>
        <v>1</v>
      </c>
      <c r="AA138">
        <f ca="1">IF(Table3[[#This Row],[DDD]]="","",IF(Table3[[#This Row],[Stock]]&gt;=Table3[[#This Row],[REST]],Table3[[#This Row],[REST]],Table3[[#This Row],[Stock]]))</f>
        <v>1</v>
      </c>
    </row>
    <row r="139" spans="1:27" x14ac:dyDescent="0.3">
      <c r="A139" s="173">
        <f>IF(Table3[[#This Row],[Customer Part No]]="","",(ROW()-1))</f>
        <v>138</v>
      </c>
      <c r="B139" s="212" t="str">
        <f>IF(TAM!T144="","",TAM!T144)</f>
        <v>AAQ031-1000T</v>
      </c>
      <c r="C139" s="42" t="str">
        <f>IF(TAM!Q144="","",TAM!Q144)</f>
        <v>81130BZ520</v>
      </c>
      <c r="D139" s="42" t="str">
        <f>IF(TAM!I144="","",TAM!I144)</f>
        <v>I0706482</v>
      </c>
      <c r="E139" s="42" t="str">
        <f>IF(TAM!H144="","",TAM!H144)</f>
        <v>20020396</v>
      </c>
      <c r="F139" s="213">
        <f>IF(TAM!L144="","",TAM!L144)</f>
        <v>45917</v>
      </c>
      <c r="G139" s="213">
        <f>IF(TAM!M144="","",TAM!M144)</f>
        <v>45924</v>
      </c>
      <c r="H139" s="220">
        <f>IF(TAM!AD144="","",TAM!AD144)</f>
        <v>2</v>
      </c>
      <c r="I139" s="223">
        <f>IF(Table3[[#This Row],[Open Qty]]="","",TAM!AE144)</f>
        <v>2</v>
      </c>
      <c r="J139" s="226">
        <f>IF(Table3[[#This Row],[Open Qty]]="","",SUM(SUMIF('STOCK OES'!B:B,Table3[[#This Row],[Ich No]],'STOCK OES'!E:E),SUMIF('STOCK SEALING'!B:B,Table3[[#This Row],[Ich No]],'STOCK SEALING'!E:E)))</f>
        <v>44</v>
      </c>
      <c r="K139" s="236">
        <f>IF(Table3[[#This Row],[REST]]="","",SUMIF(TMMIN!T:T,Table3[[#This Row],[Ich No]],TMMIN!AE:AE))</f>
        <v>0</v>
      </c>
      <c r="L139" s="226">
        <v>0</v>
      </c>
      <c r="M139" s="226">
        <f>IFERROR(Table3[[#This Row],[REST]]-Table3[[#This Row],[Result Scan]],"")</f>
        <v>2</v>
      </c>
      <c r="N139" s="212" t="str">
        <f>IF(Table3[[#This Row],[PO TAM]]="","",IF(Table3[[#This Row],[Balance]]&gt;0,"Open","Close"))</f>
        <v>Open</v>
      </c>
      <c r="O139" s="246" t="str">
        <f ca="1">IF(R139=$S$1,Table3[[#This Row],[Status]],"")</f>
        <v>Open</v>
      </c>
      <c r="R139" s="169">
        <f ca="1">IF(Table3[[#This Row],[Delivery Date]]="","",$R$1-Table3[[#This Row],[Delivery Date]])</f>
        <v>6</v>
      </c>
      <c r="T139" t="str">
        <f>IFERROR(VLOOKUP(Table3[[#This Row],[Ich No]],'ICH NO'!K:M,3,0),"")</f>
        <v>ASSY</v>
      </c>
      <c r="U139">
        <f>IF(Table3[[#This Row],[REST]]&gt;Table3[[#This Row],[Stock]],Table3[[#This Row],[Stock]],Table3[[#This Row],[REST]])</f>
        <v>2</v>
      </c>
      <c r="AA139">
        <f ca="1">IF(Table3[[#This Row],[DDD]]="","",IF(Table3[[#This Row],[Stock]]&gt;=Table3[[#This Row],[REST]],Table3[[#This Row],[REST]],Table3[[#This Row],[Stock]]))</f>
        <v>2</v>
      </c>
    </row>
    <row r="140" spans="1:27" x14ac:dyDescent="0.3">
      <c r="A140" s="173">
        <f>IF(Table3[[#This Row],[Customer Part No]]="","",(ROW()-1))</f>
        <v>139</v>
      </c>
      <c r="B140" s="212" t="str">
        <f>IF(TAM!T145="","",TAM!T145)</f>
        <v>AAQ032-0000T</v>
      </c>
      <c r="C140" s="42" t="str">
        <f>IF(TAM!Q145="","",TAM!Q145)</f>
        <v>81150BZ520</v>
      </c>
      <c r="D140" s="42" t="str">
        <f>IF(TAM!I145="","",TAM!I145)</f>
        <v>I0706482</v>
      </c>
      <c r="E140" s="42" t="str">
        <f>IF(TAM!H145="","",TAM!H145)</f>
        <v>20020397</v>
      </c>
      <c r="F140" s="213">
        <f>IF(TAM!L145="","",TAM!L145)</f>
        <v>45917</v>
      </c>
      <c r="G140" s="213">
        <f>IF(TAM!M145="","",TAM!M145)</f>
        <v>45924</v>
      </c>
      <c r="H140" s="220">
        <f>IF(TAM!AD145="","",TAM!AD145)</f>
        <v>1</v>
      </c>
      <c r="I140" s="223">
        <f>IF(Table3[[#This Row],[Open Qty]]="","",TAM!AE145)</f>
        <v>1</v>
      </c>
      <c r="J140" s="226">
        <f>IF(Table3[[#This Row],[Open Qty]]="","",SUM(SUMIF('STOCK OES'!B:B,Table3[[#This Row],[Ich No]],'STOCK OES'!E:E),SUMIF('STOCK SEALING'!B:B,Table3[[#This Row],[Ich No]],'STOCK SEALING'!E:E)))</f>
        <v>1</v>
      </c>
      <c r="K140" s="236">
        <f>IF(Table3[[#This Row],[REST]]="","",SUMIF(TMMIN!T:T,Table3[[#This Row],[Ich No]],TMMIN!AE:AE))</f>
        <v>0</v>
      </c>
      <c r="L140" s="226">
        <v>0</v>
      </c>
      <c r="M140" s="226">
        <f>IFERROR(Table3[[#This Row],[REST]]-Table3[[#This Row],[Result Scan]],"")</f>
        <v>1</v>
      </c>
      <c r="N140" s="212" t="str">
        <f>IF(Table3[[#This Row],[PO TAM]]="","",IF(Table3[[#This Row],[Balance]]&gt;0,"Open","Close"))</f>
        <v>Open</v>
      </c>
      <c r="O140" s="246" t="str">
        <f ca="1">IF(R140=$S$1,Table3[[#This Row],[Status]],"")</f>
        <v>Open</v>
      </c>
      <c r="R140" s="169">
        <f ca="1">IF(Table3[[#This Row],[Delivery Date]]="","",$R$1-Table3[[#This Row],[Delivery Date]])</f>
        <v>6</v>
      </c>
      <c r="T140" t="str">
        <f>IFERROR(VLOOKUP(Table3[[#This Row],[Ich No]],'ICH NO'!K:M,3,0),"")</f>
        <v>ASSY</v>
      </c>
      <c r="U140">
        <f>IF(Table3[[#This Row],[REST]]&gt;Table3[[#This Row],[Stock]],Table3[[#This Row],[Stock]],Table3[[#This Row],[REST]])</f>
        <v>1</v>
      </c>
      <c r="AA140">
        <f ca="1">IF(Table3[[#This Row],[DDD]]="","",IF(Table3[[#This Row],[Stock]]&gt;=Table3[[#This Row],[REST]],Table3[[#This Row],[REST]],Table3[[#This Row],[Stock]]))</f>
        <v>1</v>
      </c>
    </row>
    <row r="141" spans="1:27" x14ac:dyDescent="0.3">
      <c r="A141" s="173">
        <f>IF(Table3[[#This Row],[Customer Part No]]="","",(ROW()-1))</f>
        <v>140</v>
      </c>
      <c r="B141" s="212" t="str">
        <f>IF(TAM!T146="","",TAM!T146)</f>
        <v>AGJ040-0000T</v>
      </c>
      <c r="C141" s="42" t="str">
        <f>IF(TAM!Q146="","",TAM!Q146)</f>
        <v>81240BZ010E0</v>
      </c>
      <c r="D141" s="42" t="str">
        <f>IF(TAM!I146="","",TAM!I146)</f>
        <v>I0706482</v>
      </c>
      <c r="E141" s="42" t="str">
        <f>IF(TAM!H146="","",TAM!H146)</f>
        <v>20020398</v>
      </c>
      <c r="F141" s="213">
        <f>IF(TAM!L146="","",TAM!L146)</f>
        <v>45917</v>
      </c>
      <c r="G141" s="213">
        <f>IF(TAM!M146="","",TAM!M146)</f>
        <v>45924</v>
      </c>
      <c r="H141" s="220">
        <f>IF(TAM!AD146="","",TAM!AD146)</f>
        <v>1</v>
      </c>
      <c r="I141" s="223">
        <f>IF(Table3[[#This Row],[Open Qty]]="","",TAM!AE146)</f>
        <v>1</v>
      </c>
      <c r="J141" s="226">
        <f>IF(Table3[[#This Row],[Open Qty]]="","",SUM(SUMIF('STOCK OES'!B:B,Table3[[#This Row],[Ich No]],'STOCK OES'!E:E),SUMIF('STOCK SEALING'!B:B,Table3[[#This Row],[Ich No]],'STOCK SEALING'!E:E)))</f>
        <v>1</v>
      </c>
      <c r="K141" s="236">
        <f>IF(Table3[[#This Row],[REST]]="","",SUMIF(TMMIN!T:T,Table3[[#This Row],[Ich No]],TMMIN!AE:AE))</f>
        <v>0</v>
      </c>
      <c r="L141" s="226">
        <v>1</v>
      </c>
      <c r="M141" s="226">
        <f>IFERROR(Table3[[#This Row],[REST]]-Table3[[#This Row],[Result Scan]],"")</f>
        <v>0</v>
      </c>
      <c r="N141" s="212" t="str">
        <f>IF(Table3[[#This Row],[PO TAM]]="","",IF(Table3[[#This Row],[Balance]]&gt;0,"Open","Close"))</f>
        <v>Close</v>
      </c>
      <c r="O141" s="246" t="str">
        <f ca="1">IF(R141=$S$1,Table3[[#This Row],[Status]],"")</f>
        <v>Close</v>
      </c>
      <c r="R141" s="169">
        <f ca="1">IF(Table3[[#This Row],[Delivery Date]]="","",$R$1-Table3[[#This Row],[Delivery Date]])</f>
        <v>6</v>
      </c>
      <c r="T141" t="str">
        <f>IFERROR(VLOOKUP(Table3[[#This Row],[Ich No]],'ICH NO'!K:M,3,0),"")</f>
        <v>Sealing</v>
      </c>
      <c r="U141">
        <f>IF(Table3[[#This Row],[REST]]&gt;Table3[[#This Row],[Stock]],Table3[[#This Row],[Stock]],Table3[[#This Row],[REST]])</f>
        <v>1</v>
      </c>
      <c r="AA141">
        <f ca="1">IF(Table3[[#This Row],[DDD]]="","",IF(Table3[[#This Row],[Stock]]&gt;=Table3[[#This Row],[REST]],Table3[[#This Row],[REST]],Table3[[#This Row],[Stock]]))</f>
        <v>1</v>
      </c>
    </row>
    <row r="142" spans="1:27" x14ac:dyDescent="0.3">
      <c r="A142" s="173">
        <f>IF(Table3[[#This Row],[Customer Part No]]="","",(ROW()-1))</f>
        <v>141</v>
      </c>
      <c r="B142" s="212" t="str">
        <f>IF(TAM!T147="","",TAM!T147)</f>
        <v>AFD011-0000T</v>
      </c>
      <c r="C142" s="42" t="str">
        <f>IF(TAM!Q147="","",TAM!Q147)</f>
        <v>81270BZ010</v>
      </c>
      <c r="D142" s="42" t="str">
        <f>IF(TAM!I147="","",TAM!I147)</f>
        <v>I0706482</v>
      </c>
      <c r="E142" s="42" t="str">
        <f>IF(TAM!H147="","",TAM!H147)</f>
        <v>20020399</v>
      </c>
      <c r="F142" s="213">
        <f>IF(TAM!L147="","",TAM!L147)</f>
        <v>45917</v>
      </c>
      <c r="G142" s="213">
        <f>IF(TAM!M147="","",TAM!M147)</f>
        <v>45924</v>
      </c>
      <c r="H142" s="220">
        <f>IF(TAM!AD147="","",TAM!AD147)</f>
        <v>1</v>
      </c>
      <c r="I142" s="223">
        <f>IF(Table3[[#This Row],[Open Qty]]="","",TAM!AE147)</f>
        <v>1</v>
      </c>
      <c r="J142" s="226">
        <f>IF(Table3[[#This Row],[Open Qty]]="","",SUM(SUMIF('STOCK OES'!B:B,Table3[[#This Row],[Ich No]],'STOCK OES'!E:E),SUMIF('STOCK SEALING'!B:B,Table3[[#This Row],[Ich No]],'STOCK SEALING'!E:E)))</f>
        <v>4</v>
      </c>
      <c r="K142" s="236">
        <f>IF(Table3[[#This Row],[REST]]="","",SUMIF(TMMIN!T:T,Table3[[#This Row],[Ich No]],TMMIN!AE:AE))</f>
        <v>0</v>
      </c>
      <c r="L142" s="226">
        <v>0</v>
      </c>
      <c r="M142" s="226">
        <f>IFERROR(Table3[[#This Row],[REST]]-Table3[[#This Row],[Result Scan]],"")</f>
        <v>1</v>
      </c>
      <c r="N142" s="212" t="str">
        <f>IF(Table3[[#This Row],[PO TAM]]="","",IF(Table3[[#This Row],[Balance]]&gt;0,"Open","Close"))</f>
        <v>Open</v>
      </c>
      <c r="O142" s="246" t="str">
        <f ca="1">IF(R142=$S$1,Table3[[#This Row],[Status]],"")</f>
        <v>Open</v>
      </c>
      <c r="R142" s="169">
        <f ca="1">IF(Table3[[#This Row],[Delivery Date]]="","",$R$1-Table3[[#This Row],[Delivery Date]])</f>
        <v>6</v>
      </c>
      <c r="T142" t="str">
        <f>IFERROR(VLOOKUP(Table3[[#This Row],[Ich No]],'ICH NO'!K:M,3,0),"")</f>
        <v>Sealing</v>
      </c>
      <c r="U142">
        <f>IF(Table3[[#This Row],[REST]]&gt;Table3[[#This Row],[Stock]],Table3[[#This Row],[Stock]],Table3[[#This Row],[REST]])</f>
        <v>1</v>
      </c>
      <c r="AA142">
        <f ca="1">IF(Table3[[#This Row],[DDD]]="","",IF(Table3[[#This Row],[Stock]]&gt;=Table3[[#This Row],[REST]],Table3[[#This Row],[REST]],Table3[[#This Row],[Stock]]))</f>
        <v>1</v>
      </c>
    </row>
    <row r="143" spans="1:27" x14ac:dyDescent="0.3">
      <c r="A143" s="173">
        <f>IF(Table3[[#This Row],[Customer Part No]]="","",(ROW()-1))</f>
        <v>142</v>
      </c>
      <c r="B143" s="212" t="str">
        <f>IF(TAM!T148="","",TAM!T148)</f>
        <v>ADF051-0000T</v>
      </c>
      <c r="C143" s="42" t="str">
        <f>IF(TAM!Q148="","",TAM!Q148)</f>
        <v>81550BZ070</v>
      </c>
      <c r="D143" s="42" t="str">
        <f>IF(TAM!I148="","",TAM!I148)</f>
        <v>I0706482</v>
      </c>
      <c r="E143" s="42" t="str">
        <f>IF(TAM!H148="","",TAM!H148)</f>
        <v>20020400</v>
      </c>
      <c r="F143" s="213">
        <f>IF(TAM!L148="","",TAM!L148)</f>
        <v>45917</v>
      </c>
      <c r="G143" s="213">
        <f>IF(TAM!M148="","",TAM!M148)</f>
        <v>45924</v>
      </c>
      <c r="H143" s="220">
        <f>IF(TAM!AD148="","",TAM!AD148)</f>
        <v>1</v>
      </c>
      <c r="I143" s="223">
        <f>IF(Table3[[#This Row],[Open Qty]]="","",TAM!AE148)</f>
        <v>1</v>
      </c>
      <c r="J143" s="226">
        <f>IF(Table3[[#This Row],[Open Qty]]="","",SUM(SUMIF('STOCK OES'!B:B,Table3[[#This Row],[Ich No]],'STOCK OES'!E:E),SUMIF('STOCK SEALING'!B:B,Table3[[#This Row],[Ich No]],'STOCK SEALING'!E:E)))</f>
        <v>45</v>
      </c>
      <c r="K143" s="236">
        <f>IF(Table3[[#This Row],[REST]]="","",SUMIF(TMMIN!T:T,Table3[[#This Row],[Ich No]],TMMIN!AE:AE))</f>
        <v>0</v>
      </c>
      <c r="L143" s="226">
        <v>0</v>
      </c>
      <c r="M143" s="226">
        <f>IFERROR(Table3[[#This Row],[REST]]-Table3[[#This Row],[Result Scan]],"")</f>
        <v>1</v>
      </c>
      <c r="N143" s="212" t="str">
        <f>IF(Table3[[#This Row],[PO TAM]]="","",IF(Table3[[#This Row],[Balance]]&gt;0,"Open","Close"))</f>
        <v>Open</v>
      </c>
      <c r="O143" s="246" t="str">
        <f ca="1">IF(R143=$S$1,Table3[[#This Row],[Status]],"")</f>
        <v>Open</v>
      </c>
      <c r="R143" s="169">
        <f ca="1">IF(Table3[[#This Row],[Delivery Date]]="","",$R$1-Table3[[#This Row],[Delivery Date]])</f>
        <v>6</v>
      </c>
      <c r="T143" t="str">
        <f>IFERROR(VLOOKUP(Table3[[#This Row],[Ich No]],'ICH NO'!K:M,3,0),"")</f>
        <v>ASSY</v>
      </c>
      <c r="U143">
        <f>IF(Table3[[#This Row],[REST]]&gt;Table3[[#This Row],[Stock]],Table3[[#This Row],[Stock]],Table3[[#This Row],[REST]])</f>
        <v>1</v>
      </c>
      <c r="AA143">
        <f ca="1">IF(Table3[[#This Row],[DDD]]="","",IF(Table3[[#This Row],[Stock]]&gt;=Table3[[#This Row],[REST]],Table3[[#This Row],[REST]],Table3[[#This Row],[Stock]]))</f>
        <v>1</v>
      </c>
    </row>
    <row r="144" spans="1:27" x14ac:dyDescent="0.3">
      <c r="A144" s="173">
        <f>IF(Table3[[#This Row],[Customer Part No]]="","",(ROW()-1))</f>
        <v>143</v>
      </c>
      <c r="B144" s="212" t="str">
        <f>IF(TAM!T149="","",TAM!T149)</f>
        <v>ADL011-0000T</v>
      </c>
      <c r="C144" s="42" t="str">
        <f>IF(TAM!Q149="","",TAM!Q149)</f>
        <v>81550BZ190</v>
      </c>
      <c r="D144" s="42" t="str">
        <f>IF(TAM!I149="","",TAM!I149)</f>
        <v>I0706482</v>
      </c>
      <c r="E144" s="42" t="str">
        <f>IF(TAM!H149="","",TAM!H149)</f>
        <v>20020401</v>
      </c>
      <c r="F144" s="213">
        <f>IF(TAM!L149="","",TAM!L149)</f>
        <v>45917</v>
      </c>
      <c r="G144" s="213">
        <f>IF(TAM!M149="","",TAM!M149)</f>
        <v>45924</v>
      </c>
      <c r="H144" s="220">
        <f>IF(TAM!AD149="","",TAM!AD149)</f>
        <v>1</v>
      </c>
      <c r="I144" s="223">
        <f>IF(Table3[[#This Row],[Open Qty]]="","",TAM!AE149)</f>
        <v>1</v>
      </c>
      <c r="J144" s="226">
        <f>IF(Table3[[#This Row],[Open Qty]]="","",SUM(SUMIF('STOCK OES'!B:B,Table3[[#This Row],[Ich No]],'STOCK OES'!E:E),SUMIF('STOCK SEALING'!B:B,Table3[[#This Row],[Ich No]],'STOCK SEALING'!E:E)))</f>
        <v>19</v>
      </c>
      <c r="K144" s="236">
        <f>IF(Table3[[#This Row],[REST]]="","",SUMIF(TMMIN!T:T,Table3[[#This Row],[Ich No]],TMMIN!AE:AE))</f>
        <v>0</v>
      </c>
      <c r="L144" s="226">
        <v>0</v>
      </c>
      <c r="M144" s="226">
        <f>IFERROR(Table3[[#This Row],[REST]]-Table3[[#This Row],[Result Scan]],"")</f>
        <v>1</v>
      </c>
      <c r="N144" s="212" t="str">
        <f>IF(Table3[[#This Row],[PO TAM]]="","",IF(Table3[[#This Row],[Balance]]&gt;0,"Open","Close"))</f>
        <v>Open</v>
      </c>
      <c r="O144" s="246" t="str">
        <f ca="1">IF(R144=$S$1,Table3[[#This Row],[Status]],"")</f>
        <v>Open</v>
      </c>
      <c r="R144" s="169">
        <f ca="1">IF(Table3[[#This Row],[Delivery Date]]="","",$R$1-Table3[[#This Row],[Delivery Date]])</f>
        <v>6</v>
      </c>
      <c r="T144" t="str">
        <f>IFERROR(VLOOKUP(Table3[[#This Row],[Ich No]],'ICH NO'!K:M,3,0),"")</f>
        <v>ASSY</v>
      </c>
      <c r="U144">
        <f>IF(Table3[[#This Row],[REST]]&gt;Table3[[#This Row],[Stock]],Table3[[#This Row],[Stock]],Table3[[#This Row],[REST]])</f>
        <v>1</v>
      </c>
      <c r="AA144">
        <f ca="1">IF(Table3[[#This Row],[DDD]]="","",IF(Table3[[#This Row],[Stock]]&gt;=Table3[[#This Row],[REST]],Table3[[#This Row],[REST]],Table3[[#This Row],[Stock]]))</f>
        <v>1</v>
      </c>
    </row>
    <row r="145" spans="1:27" x14ac:dyDescent="0.3">
      <c r="A145" s="173">
        <f>IF(Table3[[#This Row],[Customer Part No]]="","",(ROW()-1))</f>
        <v>144</v>
      </c>
      <c r="B145" s="212" t="str">
        <f>IF(TAM!T150="","",TAM!T150)</f>
        <v>ADF052-0000T</v>
      </c>
      <c r="C145" s="42" t="str">
        <f>IF(TAM!Q150="","",TAM!Q150)</f>
        <v>81560BZ070</v>
      </c>
      <c r="D145" s="42" t="str">
        <f>IF(TAM!I150="","",TAM!I150)</f>
        <v>I0706482</v>
      </c>
      <c r="E145" s="42" t="str">
        <f>IF(TAM!H150="","",TAM!H150)</f>
        <v>20020402</v>
      </c>
      <c r="F145" s="213">
        <f>IF(TAM!L150="","",TAM!L150)</f>
        <v>45917</v>
      </c>
      <c r="G145" s="213">
        <f>IF(TAM!M150="","",TAM!M150)</f>
        <v>45924</v>
      </c>
      <c r="H145" s="220">
        <f>IF(TAM!AD150="","",TAM!AD150)</f>
        <v>2</v>
      </c>
      <c r="I145" s="223">
        <f>IF(Table3[[#This Row],[Open Qty]]="","",TAM!AE150)</f>
        <v>2</v>
      </c>
      <c r="J145" s="226">
        <f>IF(Table3[[#This Row],[Open Qty]]="","",SUM(SUMIF('STOCK OES'!B:B,Table3[[#This Row],[Ich No]],'STOCK OES'!E:E),SUMIF('STOCK SEALING'!B:B,Table3[[#This Row],[Ich No]],'STOCK SEALING'!E:E)))</f>
        <v>55</v>
      </c>
      <c r="K145" s="236">
        <f>IF(Table3[[#This Row],[REST]]="","",SUMIF(TMMIN!T:T,Table3[[#This Row],[Ich No]],TMMIN!AE:AE))</f>
        <v>0</v>
      </c>
      <c r="L145" s="226">
        <v>0</v>
      </c>
      <c r="M145" s="226">
        <f>IFERROR(Table3[[#This Row],[REST]]-Table3[[#This Row],[Result Scan]],"")</f>
        <v>2</v>
      </c>
      <c r="N145" s="212" t="str">
        <f>IF(Table3[[#This Row],[PO TAM]]="","",IF(Table3[[#This Row],[Balance]]&gt;0,"Open","Close"))</f>
        <v>Open</v>
      </c>
      <c r="O145" s="246" t="str">
        <f ca="1">IF(R145=$S$1,Table3[[#This Row],[Status]],"")</f>
        <v>Open</v>
      </c>
      <c r="R145" s="169">
        <f ca="1">IF(Table3[[#This Row],[Delivery Date]]="","",$R$1-Table3[[#This Row],[Delivery Date]])</f>
        <v>6</v>
      </c>
      <c r="T145" t="str">
        <f>IFERROR(VLOOKUP(Table3[[#This Row],[Ich No]],'ICH NO'!K:M,3,0),"")</f>
        <v>ASSY</v>
      </c>
      <c r="U145">
        <f>IF(Table3[[#This Row],[REST]]&gt;Table3[[#This Row],[Stock]],Table3[[#This Row],[Stock]],Table3[[#This Row],[REST]])</f>
        <v>2</v>
      </c>
      <c r="AA145">
        <f ca="1">IF(Table3[[#This Row],[DDD]]="","",IF(Table3[[#This Row],[Stock]]&gt;=Table3[[#This Row],[REST]],Table3[[#This Row],[REST]],Table3[[#This Row],[Stock]]))</f>
        <v>2</v>
      </c>
    </row>
    <row r="146" spans="1:27" x14ac:dyDescent="0.3">
      <c r="A146" s="173">
        <f>IF(Table3[[#This Row],[Customer Part No]]="","",(ROW()-1))</f>
        <v>145</v>
      </c>
      <c r="B146" s="212" t="str">
        <f>IF(TAM!T151="","",TAM!T151)</f>
        <v>AAN192-1001</v>
      </c>
      <c r="C146" s="42" t="str">
        <f>IF(TAM!Q151="","",TAM!Q151)</f>
        <v>811700K591</v>
      </c>
      <c r="D146" s="42" t="str">
        <f>IF(TAM!I151="","",TAM!I151)</f>
        <v>I0306307</v>
      </c>
      <c r="E146" s="42" t="str">
        <f>IF(TAM!H151="","",TAM!H151)</f>
        <v>20026783</v>
      </c>
      <c r="F146" s="213">
        <f>IF(TAM!L151="","",TAM!L151)</f>
        <v>45919</v>
      </c>
      <c r="G146" s="213">
        <f>IF(TAM!M151="","",TAM!M151)</f>
        <v>45924</v>
      </c>
      <c r="H146" s="220">
        <f>IF(TAM!AD151="","",TAM!AD151)</f>
        <v>2</v>
      </c>
      <c r="I146" s="223">
        <f>IF(Table3[[#This Row],[Open Qty]]="","",TAM!AE151)</f>
        <v>2</v>
      </c>
      <c r="J146" s="226">
        <f>IF(Table3[[#This Row],[Open Qty]]="","",SUM(SUMIF('STOCK OES'!B:B,Table3[[#This Row],[Ich No]],'STOCK OES'!E:E),SUMIF('STOCK SEALING'!B:B,Table3[[#This Row],[Ich No]],'STOCK SEALING'!E:E)))</f>
        <v>0</v>
      </c>
      <c r="K146" s="236">
        <f>IF(Table3[[#This Row],[REST]]="","",SUMIF(TMMIN!T:T,Table3[[#This Row],[Ich No]],TMMIN!AE:AE))</f>
        <v>0</v>
      </c>
      <c r="L146" s="226">
        <v>0</v>
      </c>
      <c r="M146" s="226">
        <f>IFERROR(Table3[[#This Row],[REST]]-Table3[[#This Row],[Result Scan]],"")</f>
        <v>2</v>
      </c>
      <c r="N146" s="212" t="str">
        <f>IF(Table3[[#This Row],[PO TAM]]="","",IF(Table3[[#This Row],[Balance]]&gt;0,"Open","Close"))</f>
        <v>Open</v>
      </c>
      <c r="O146" s="246" t="str">
        <f ca="1">IF(R146=$S$1,Table3[[#This Row],[Status]],"")</f>
        <v>Open</v>
      </c>
      <c r="R146" s="169">
        <f ca="1">IF(Table3[[#This Row],[Delivery Date]]="","",$R$1-Table3[[#This Row],[Delivery Date]])</f>
        <v>6</v>
      </c>
      <c r="T146" t="str">
        <f>IFERROR(VLOOKUP(Table3[[#This Row],[Ich No]],'ICH NO'!K:M,3,0),"")</f>
        <v>ASSY</v>
      </c>
      <c r="U146">
        <f>IF(Table3[[#This Row],[REST]]&gt;Table3[[#This Row],[Stock]],Table3[[#This Row],[Stock]],Table3[[#This Row],[REST]])</f>
        <v>0</v>
      </c>
      <c r="AA146">
        <f ca="1">IF(Table3[[#This Row],[DDD]]="","",IF(Table3[[#This Row],[Stock]]&gt;=Table3[[#This Row],[REST]],Table3[[#This Row],[REST]],Table3[[#This Row],[Stock]]))</f>
        <v>0</v>
      </c>
    </row>
    <row r="147" spans="1:27" x14ac:dyDescent="0.3">
      <c r="A147" s="173">
        <f>IF(Table3[[#This Row],[Customer Part No]]="","",(ROW()-1))</f>
        <v>146</v>
      </c>
      <c r="B147" s="212" t="str">
        <f>IF(TAM!T152="","",TAM!T152)</f>
        <v>AAD011-2000</v>
      </c>
      <c r="C147" s="42" t="str">
        <f>IF(TAM!Q152="","",TAM!Q152)</f>
        <v>811050K130</v>
      </c>
      <c r="D147" s="42" t="str">
        <f>IF(TAM!I152="","",TAM!I152)</f>
        <v>I0404663</v>
      </c>
      <c r="E147" s="42" t="str">
        <f>IF(TAM!H152="","",TAM!H152)</f>
        <v>20026790</v>
      </c>
      <c r="F147" s="213">
        <f>IF(TAM!L152="","",TAM!L152)</f>
        <v>45919</v>
      </c>
      <c r="G147" s="213">
        <f>IF(TAM!M152="","",TAM!M152)</f>
        <v>45924</v>
      </c>
      <c r="H147" s="220">
        <f>IF(TAM!AD152="","",TAM!AD152)</f>
        <v>5</v>
      </c>
      <c r="I147" s="223">
        <f>IF(Table3[[#This Row],[Open Qty]]="","",TAM!AE152)</f>
        <v>5</v>
      </c>
      <c r="J147" s="226">
        <f>IF(Table3[[#This Row],[Open Qty]]="","",SUM(SUMIF('STOCK OES'!B:B,Table3[[#This Row],[Ich No]],'STOCK OES'!E:E),SUMIF('STOCK SEALING'!B:B,Table3[[#This Row],[Ich No]],'STOCK SEALING'!E:E)))</f>
        <v>72</v>
      </c>
      <c r="K147" s="236">
        <f>IF(Table3[[#This Row],[REST]]="","",SUMIF(TMMIN!T:T,Table3[[#This Row],[Ich No]],TMMIN!AE:AE))</f>
        <v>0</v>
      </c>
      <c r="L147" s="226">
        <v>0</v>
      </c>
      <c r="M147" s="226">
        <f>IFERROR(Table3[[#This Row],[REST]]-Table3[[#This Row],[Result Scan]],"")</f>
        <v>5</v>
      </c>
      <c r="N147" s="212" t="str">
        <f>IF(Table3[[#This Row],[PO TAM]]="","",IF(Table3[[#This Row],[Balance]]&gt;0,"Open","Close"))</f>
        <v>Open</v>
      </c>
      <c r="O147" s="246" t="str">
        <f ca="1">IF(R147=$S$1,Table3[[#This Row],[Status]],"")</f>
        <v>Open</v>
      </c>
      <c r="R147" s="169">
        <f ca="1">IF(Table3[[#This Row],[Delivery Date]]="","",$R$1-Table3[[#This Row],[Delivery Date]])</f>
        <v>6</v>
      </c>
      <c r="T147" t="str">
        <f>IFERROR(VLOOKUP(Table3[[#This Row],[Ich No]],'ICH NO'!K:M,3,0),"")</f>
        <v>ASSY</v>
      </c>
      <c r="U147">
        <f>IF(Table3[[#This Row],[REST]]&gt;Table3[[#This Row],[Stock]],Table3[[#This Row],[Stock]],Table3[[#This Row],[REST]])</f>
        <v>5</v>
      </c>
      <c r="AA147">
        <f ca="1">IF(Table3[[#This Row],[DDD]]="","",IF(Table3[[#This Row],[Stock]]&gt;=Table3[[#This Row],[REST]],Table3[[#This Row],[REST]],Table3[[#This Row],[Stock]]))</f>
        <v>5</v>
      </c>
    </row>
    <row r="148" spans="1:27" x14ac:dyDescent="0.3">
      <c r="A148" s="173">
        <f>IF(Table3[[#This Row],[Customer Part No]]="","",(ROW()-1))</f>
        <v>147</v>
      </c>
      <c r="B148" s="212" t="str">
        <f>IF(TAM!T153="","",TAM!T153)</f>
        <v>AAD012-2000</v>
      </c>
      <c r="C148" s="42" t="str">
        <f>IF(TAM!Q153="","",TAM!Q153)</f>
        <v>811060K130</v>
      </c>
      <c r="D148" s="42" t="str">
        <f>IF(TAM!I153="","",TAM!I153)</f>
        <v>I0404663</v>
      </c>
      <c r="E148" s="42" t="str">
        <f>IF(TAM!H153="","",TAM!H153)</f>
        <v>20026791</v>
      </c>
      <c r="F148" s="213">
        <f>IF(TAM!L153="","",TAM!L153)</f>
        <v>45919</v>
      </c>
      <c r="G148" s="213">
        <f>IF(TAM!M153="","",TAM!M153)</f>
        <v>45924</v>
      </c>
      <c r="H148" s="220">
        <f>IF(TAM!AD153="","",TAM!AD153)</f>
        <v>4</v>
      </c>
      <c r="I148" s="223">
        <f>IF(Table3[[#This Row],[Open Qty]]="","",TAM!AE153)</f>
        <v>4</v>
      </c>
      <c r="J148" s="226">
        <f>IF(Table3[[#This Row],[Open Qty]]="","",SUM(SUMIF('STOCK OES'!B:B,Table3[[#This Row],[Ich No]],'STOCK OES'!E:E),SUMIF('STOCK SEALING'!B:B,Table3[[#This Row],[Ich No]],'STOCK SEALING'!E:E)))</f>
        <v>43</v>
      </c>
      <c r="K148" s="236">
        <f>IF(Table3[[#This Row],[REST]]="","",SUMIF(TMMIN!T:T,Table3[[#This Row],[Ich No]],TMMIN!AE:AE))</f>
        <v>0</v>
      </c>
      <c r="L148" s="226">
        <v>0</v>
      </c>
      <c r="M148" s="226">
        <f>IFERROR(Table3[[#This Row],[REST]]-Table3[[#This Row],[Result Scan]],"")</f>
        <v>4</v>
      </c>
      <c r="N148" s="212" t="str">
        <f>IF(Table3[[#This Row],[PO TAM]]="","",IF(Table3[[#This Row],[Balance]]&gt;0,"Open","Close"))</f>
        <v>Open</v>
      </c>
      <c r="O148" s="246" t="str">
        <f ca="1">IF(R148=$S$1,Table3[[#This Row],[Status]],"")</f>
        <v>Open</v>
      </c>
      <c r="R148" s="169">
        <f ca="1">IF(Table3[[#This Row],[Delivery Date]]="","",$R$1-Table3[[#This Row],[Delivery Date]])</f>
        <v>6</v>
      </c>
      <c r="T148" t="str">
        <f>IFERROR(VLOOKUP(Table3[[#This Row],[Ich No]],'ICH NO'!K:M,3,0),"")</f>
        <v>ASSY</v>
      </c>
      <c r="U148">
        <f>IF(Table3[[#This Row],[REST]]&gt;Table3[[#This Row],[Stock]],Table3[[#This Row],[Stock]],Table3[[#This Row],[REST]])</f>
        <v>4</v>
      </c>
      <c r="AA148">
        <f ca="1">IF(Table3[[#This Row],[DDD]]="","",IF(Table3[[#This Row],[Stock]]&gt;=Table3[[#This Row],[REST]],Table3[[#This Row],[REST]],Table3[[#This Row],[Stock]]))</f>
        <v>4</v>
      </c>
    </row>
    <row r="149" spans="1:27" x14ac:dyDescent="0.3">
      <c r="A149" s="173">
        <f>IF(Table3[[#This Row],[Customer Part No]]="","",(ROW()-1))</f>
        <v>148</v>
      </c>
      <c r="B149" s="212" t="str">
        <f>IF(TAM!T154="","",TAM!T154)</f>
        <v>AAS141-0001T</v>
      </c>
      <c r="C149" s="42" t="str">
        <f>IF(TAM!Q154="","",TAM!Q154)</f>
        <v>811100KG61</v>
      </c>
      <c r="D149" s="42" t="str">
        <f>IF(TAM!I154="","",TAM!I154)</f>
        <v>I0404663</v>
      </c>
      <c r="E149" s="42" t="str">
        <f>IF(TAM!H154="","",TAM!H154)</f>
        <v>20026792</v>
      </c>
      <c r="F149" s="213">
        <f>IF(TAM!L154="","",TAM!L154)</f>
        <v>45919</v>
      </c>
      <c r="G149" s="213">
        <f>IF(TAM!M154="","",TAM!M154)</f>
        <v>45924</v>
      </c>
      <c r="H149" s="220">
        <f>IF(TAM!AD154="","",TAM!AD154)</f>
        <v>1</v>
      </c>
      <c r="I149" s="223">
        <f>IF(Table3[[#This Row],[Open Qty]]="","",TAM!AE154)</f>
        <v>1</v>
      </c>
      <c r="J149" s="226">
        <f>IF(Table3[[#This Row],[Open Qty]]="","",SUM(SUMIF('STOCK OES'!B:B,Table3[[#This Row],[Ich No]],'STOCK OES'!E:E),SUMIF('STOCK SEALING'!B:B,Table3[[#This Row],[Ich No]],'STOCK SEALING'!E:E)))</f>
        <v>2</v>
      </c>
      <c r="K149" s="236">
        <f>IF(Table3[[#This Row],[REST]]="","",SUMIF(TMMIN!T:T,Table3[[#This Row],[Ich No]],TMMIN!AE:AE))</f>
        <v>0</v>
      </c>
      <c r="L149" s="226">
        <v>0</v>
      </c>
      <c r="M149" s="226">
        <f>IFERROR(Table3[[#This Row],[REST]]-Table3[[#This Row],[Result Scan]],"")</f>
        <v>1</v>
      </c>
      <c r="N149" s="212" t="str">
        <f>IF(Table3[[#This Row],[PO TAM]]="","",IF(Table3[[#This Row],[Balance]]&gt;0,"Open","Close"))</f>
        <v>Open</v>
      </c>
      <c r="O149" s="246" t="str">
        <f ca="1">IF(R149=$S$1,Table3[[#This Row],[Status]],"")</f>
        <v>Open</v>
      </c>
      <c r="R149" s="169">
        <f ca="1">IF(Table3[[#This Row],[Delivery Date]]="","",$R$1-Table3[[#This Row],[Delivery Date]])</f>
        <v>6</v>
      </c>
      <c r="T149" t="str">
        <f>IFERROR(VLOOKUP(Table3[[#This Row],[Ich No]],'ICH NO'!K:M,3,0),"")</f>
        <v>ASSY</v>
      </c>
      <c r="U149">
        <f>IF(Table3[[#This Row],[REST]]&gt;Table3[[#This Row],[Stock]],Table3[[#This Row],[Stock]],Table3[[#This Row],[REST]])</f>
        <v>1</v>
      </c>
      <c r="AA149">
        <f ca="1">IF(Table3[[#This Row],[DDD]]="","",IF(Table3[[#This Row],[Stock]]&gt;=Table3[[#This Row],[REST]],Table3[[#This Row],[REST]],Table3[[#This Row],[Stock]]))</f>
        <v>1</v>
      </c>
    </row>
    <row r="150" spans="1:27" x14ac:dyDescent="0.3">
      <c r="A150" s="173">
        <f>IF(Table3[[#This Row],[Customer Part No]]="","",(ROW()-1))</f>
        <v>149</v>
      </c>
      <c r="B150" s="212" t="str">
        <f>IF(TAM!T155="","",TAM!T155)</f>
        <v>AAP062-1001</v>
      </c>
      <c r="C150" s="42" t="str">
        <f>IF(TAM!Q155="","",TAM!Q155)</f>
        <v>811700KC31</v>
      </c>
      <c r="D150" s="42" t="str">
        <f>IF(TAM!I155="","",TAM!I155)</f>
        <v>I0404663</v>
      </c>
      <c r="E150" s="42" t="str">
        <f>IF(TAM!H155="","",TAM!H155)</f>
        <v>20026793</v>
      </c>
      <c r="F150" s="213">
        <f>IF(TAM!L155="","",TAM!L155)</f>
        <v>45919</v>
      </c>
      <c r="G150" s="213">
        <f>IF(TAM!M155="","",TAM!M155)</f>
        <v>45924</v>
      </c>
      <c r="H150" s="220">
        <f>IF(TAM!AD155="","",TAM!AD155)</f>
        <v>2</v>
      </c>
      <c r="I150" s="223">
        <f>IF(Table3[[#This Row],[Open Qty]]="","",TAM!AE155)</f>
        <v>2</v>
      </c>
      <c r="J150" s="226">
        <f>IF(Table3[[#This Row],[Open Qty]]="","",SUM(SUMIF('STOCK OES'!B:B,Table3[[#This Row],[Ich No]],'STOCK OES'!E:E),SUMIF('STOCK SEALING'!B:B,Table3[[#This Row],[Ich No]],'STOCK SEALING'!E:E)))</f>
        <v>0</v>
      </c>
      <c r="K150" s="236">
        <f>IF(Table3[[#This Row],[REST]]="","",SUMIF(TMMIN!T:T,Table3[[#This Row],[Ich No]],TMMIN!AE:AE))</f>
        <v>1</v>
      </c>
      <c r="L150" s="226">
        <v>0</v>
      </c>
      <c r="M150" s="226">
        <f>IFERROR(Table3[[#This Row],[REST]]-Table3[[#This Row],[Result Scan]],"")</f>
        <v>2</v>
      </c>
      <c r="N150" s="212" t="str">
        <f>IF(Table3[[#This Row],[PO TAM]]="","",IF(Table3[[#This Row],[Balance]]&gt;0,"Open","Close"))</f>
        <v>Open</v>
      </c>
      <c r="O150" s="246" t="str">
        <f ca="1">IF(R150=$S$1,Table3[[#This Row],[Status]],"")</f>
        <v>Open</v>
      </c>
      <c r="R150" s="169">
        <f ca="1">IF(Table3[[#This Row],[Delivery Date]]="","",$R$1-Table3[[#This Row],[Delivery Date]])</f>
        <v>6</v>
      </c>
      <c r="T150" t="str">
        <f>IFERROR(VLOOKUP(Table3[[#This Row],[Ich No]],'ICH NO'!K:M,3,0),"")</f>
        <v>ASSY</v>
      </c>
      <c r="U150">
        <f>IF(Table3[[#This Row],[REST]]&gt;Table3[[#This Row],[Stock]],Table3[[#This Row],[Stock]],Table3[[#This Row],[REST]])</f>
        <v>0</v>
      </c>
      <c r="AA150">
        <f ca="1">IF(Table3[[#This Row],[DDD]]="","",IF(Table3[[#This Row],[Stock]]&gt;=Table3[[#This Row],[REST]],Table3[[#This Row],[REST]],Table3[[#This Row],[Stock]]))</f>
        <v>0</v>
      </c>
    </row>
    <row r="151" spans="1:27" x14ac:dyDescent="0.3">
      <c r="A151" s="173">
        <f>IF(Table3[[#This Row],[Customer Part No]]="","",(ROW()-1))</f>
        <v>150</v>
      </c>
      <c r="B151" s="212" t="str">
        <f>IF(TAM!T156="","",TAM!T156)</f>
        <v>AAS142-1001</v>
      </c>
      <c r="C151" s="42" t="str">
        <f>IF(TAM!Q156="","",TAM!Q156)</f>
        <v>811700KG61</v>
      </c>
      <c r="D151" s="42" t="str">
        <f>IF(TAM!I156="","",TAM!I156)</f>
        <v>I0404663</v>
      </c>
      <c r="E151" s="42" t="str">
        <f>IF(TAM!H156="","",TAM!H156)</f>
        <v>20026794</v>
      </c>
      <c r="F151" s="213">
        <f>IF(TAM!L156="","",TAM!L156)</f>
        <v>45919</v>
      </c>
      <c r="G151" s="213">
        <f>IF(TAM!M156="","",TAM!M156)</f>
        <v>45924</v>
      </c>
      <c r="H151" s="220">
        <f>IF(TAM!AD156="","",TAM!AD156)</f>
        <v>2</v>
      </c>
      <c r="I151" s="223">
        <f>IF(Table3[[#This Row],[Open Qty]]="","",TAM!AE156)</f>
        <v>2</v>
      </c>
      <c r="J151" s="226">
        <f>IF(Table3[[#This Row],[Open Qty]]="","",SUM(SUMIF('STOCK OES'!B:B,Table3[[#This Row],[Ich No]],'STOCK OES'!E:E),SUMIF('STOCK SEALING'!B:B,Table3[[#This Row],[Ich No]],'STOCK SEALING'!E:E)))</f>
        <v>8</v>
      </c>
      <c r="K151" s="236">
        <f>IF(Table3[[#This Row],[REST]]="","",SUMIF(TMMIN!T:T,Table3[[#This Row],[Ich No]],TMMIN!AE:AE))</f>
        <v>0</v>
      </c>
      <c r="L151" s="226">
        <v>0</v>
      </c>
      <c r="M151" s="226">
        <f>IFERROR(Table3[[#This Row],[REST]]-Table3[[#This Row],[Result Scan]],"")</f>
        <v>2</v>
      </c>
      <c r="N151" s="212" t="str">
        <f>IF(Table3[[#This Row],[PO TAM]]="","",IF(Table3[[#This Row],[Balance]]&gt;0,"Open","Close"))</f>
        <v>Open</v>
      </c>
      <c r="O151" s="246" t="str">
        <f ca="1">IF(R151=$S$1,Table3[[#This Row],[Status]],"")</f>
        <v>Open</v>
      </c>
      <c r="R151" s="169">
        <f ca="1">IF(Table3[[#This Row],[Delivery Date]]="","",$R$1-Table3[[#This Row],[Delivery Date]])</f>
        <v>6</v>
      </c>
      <c r="T151" t="str">
        <f>IFERROR(VLOOKUP(Table3[[#This Row],[Ich No]],'ICH NO'!K:M,3,0),"")</f>
        <v>ASSY</v>
      </c>
      <c r="U151">
        <f>IF(Table3[[#This Row],[REST]]&gt;Table3[[#This Row],[Stock]],Table3[[#This Row],[Stock]],Table3[[#This Row],[REST]])</f>
        <v>2</v>
      </c>
      <c r="AA151">
        <f ca="1">IF(Table3[[#This Row],[DDD]]="","",IF(Table3[[#This Row],[Stock]]&gt;=Table3[[#This Row],[REST]],Table3[[#This Row],[REST]],Table3[[#This Row],[Stock]]))</f>
        <v>2</v>
      </c>
    </row>
    <row r="152" spans="1:27" x14ac:dyDescent="0.3">
      <c r="A152" s="173">
        <f>IF(Table3[[#This Row],[Customer Part No]]="","",(ROW()-1))</f>
        <v>151</v>
      </c>
      <c r="B152" s="212" t="str">
        <f>IF(TAM!T157="","",TAM!T157)</f>
        <v>ADH031-0000T</v>
      </c>
      <c r="C152" s="42" t="str">
        <f>IF(TAM!Q157="","",TAM!Q157)</f>
        <v>815500K120</v>
      </c>
      <c r="D152" s="42" t="str">
        <f>IF(TAM!I157="","",TAM!I157)</f>
        <v>I0404663</v>
      </c>
      <c r="E152" s="42" t="str">
        <f>IF(TAM!H157="","",TAM!H157)</f>
        <v>20026795</v>
      </c>
      <c r="F152" s="213">
        <f>IF(TAM!L157="","",TAM!L157)</f>
        <v>45919</v>
      </c>
      <c r="G152" s="213">
        <f>IF(TAM!M157="","",TAM!M157)</f>
        <v>45924</v>
      </c>
      <c r="H152" s="220">
        <f>IF(TAM!AD157="","",TAM!AD157)</f>
        <v>2</v>
      </c>
      <c r="I152" s="223">
        <f>IF(Table3[[#This Row],[Open Qty]]="","",TAM!AE157)</f>
        <v>2</v>
      </c>
      <c r="J152" s="226">
        <f>IF(Table3[[#This Row],[Open Qty]]="","",SUM(SUMIF('STOCK OES'!B:B,Table3[[#This Row],[Ich No]],'STOCK OES'!E:E),SUMIF('STOCK SEALING'!B:B,Table3[[#This Row],[Ich No]],'STOCK SEALING'!E:E)))</f>
        <v>39</v>
      </c>
      <c r="K152" s="236">
        <f>IF(Table3[[#This Row],[REST]]="","",SUMIF(TMMIN!T:T,Table3[[#This Row],[Ich No]],TMMIN!AE:AE))</f>
        <v>0</v>
      </c>
      <c r="L152" s="226">
        <v>0</v>
      </c>
      <c r="M152" s="226">
        <f>IFERROR(Table3[[#This Row],[REST]]-Table3[[#This Row],[Result Scan]],"")</f>
        <v>2</v>
      </c>
      <c r="N152" s="212" t="str">
        <f>IF(Table3[[#This Row],[PO TAM]]="","",IF(Table3[[#This Row],[Balance]]&gt;0,"Open","Close"))</f>
        <v>Open</v>
      </c>
      <c r="O152" s="246" t="str">
        <f ca="1">IF(R152=$S$1,Table3[[#This Row],[Status]],"")</f>
        <v>Open</v>
      </c>
      <c r="R152" s="169">
        <f ca="1">IF(Table3[[#This Row],[Delivery Date]]="","",$R$1-Table3[[#This Row],[Delivery Date]])</f>
        <v>6</v>
      </c>
      <c r="T152" t="str">
        <f>IFERROR(VLOOKUP(Table3[[#This Row],[Ich No]],'ICH NO'!K:M,3,0),"")</f>
        <v>ASSY</v>
      </c>
      <c r="U152">
        <f>IF(Table3[[#This Row],[REST]]&gt;Table3[[#This Row],[Stock]],Table3[[#This Row],[Stock]],Table3[[#This Row],[REST]])</f>
        <v>2</v>
      </c>
      <c r="AA152">
        <f ca="1">IF(Table3[[#This Row],[DDD]]="","",IF(Table3[[#This Row],[Stock]]&gt;=Table3[[#This Row],[REST]],Table3[[#This Row],[REST]],Table3[[#This Row],[Stock]]))</f>
        <v>2</v>
      </c>
    </row>
    <row r="153" spans="1:27" x14ac:dyDescent="0.3">
      <c r="A153" s="173">
        <f>IF(Table3[[#This Row],[Customer Part No]]="","",(ROW()-1))</f>
        <v>152</v>
      </c>
      <c r="B153" s="212" t="str">
        <f>IF(TAM!T158="","",TAM!T158)</f>
        <v>ADX421-0000T</v>
      </c>
      <c r="C153" s="42" t="str">
        <f>IF(TAM!Q158="","",TAM!Q158)</f>
        <v>81550BZ850</v>
      </c>
      <c r="D153" s="42" t="str">
        <f>IF(TAM!I158="","",TAM!I158)</f>
        <v>I0404663</v>
      </c>
      <c r="E153" s="42" t="str">
        <f>IF(TAM!H158="","",TAM!H158)</f>
        <v>20026796</v>
      </c>
      <c r="F153" s="213">
        <f>IF(TAM!L158="","",TAM!L158)</f>
        <v>45919</v>
      </c>
      <c r="G153" s="213">
        <f>IF(TAM!M158="","",TAM!M158)</f>
        <v>45924</v>
      </c>
      <c r="H153" s="220">
        <f>IF(TAM!AD158="","",TAM!AD158)</f>
        <v>1</v>
      </c>
      <c r="I153" s="223">
        <f>IF(Table3[[#This Row],[Open Qty]]="","",TAM!AE158)</f>
        <v>1</v>
      </c>
      <c r="J153" s="226">
        <f>IF(Table3[[#This Row],[Open Qty]]="","",SUM(SUMIF('STOCK OES'!B:B,Table3[[#This Row],[Ich No]],'STOCK OES'!E:E),SUMIF('STOCK SEALING'!B:B,Table3[[#This Row],[Ich No]],'STOCK SEALING'!E:E)))</f>
        <v>14</v>
      </c>
      <c r="K153" s="236">
        <f>IF(Table3[[#This Row],[REST]]="","",SUMIF(TMMIN!T:T,Table3[[#This Row],[Ich No]],TMMIN!AE:AE))</f>
        <v>2</v>
      </c>
      <c r="L153" s="226">
        <v>0</v>
      </c>
      <c r="M153" s="226">
        <f>IFERROR(Table3[[#This Row],[REST]]-Table3[[#This Row],[Result Scan]],"")</f>
        <v>1</v>
      </c>
      <c r="N153" s="212" t="str">
        <f>IF(Table3[[#This Row],[PO TAM]]="","",IF(Table3[[#This Row],[Balance]]&gt;0,"Open","Close"))</f>
        <v>Open</v>
      </c>
      <c r="O153" s="246" t="str">
        <f ca="1">IF(R153=$S$1,Table3[[#This Row],[Status]],"")</f>
        <v>Open</v>
      </c>
      <c r="R153" s="169">
        <f ca="1">IF(Table3[[#This Row],[Delivery Date]]="","",$R$1-Table3[[#This Row],[Delivery Date]])</f>
        <v>6</v>
      </c>
      <c r="T153" t="str">
        <f>IFERROR(VLOOKUP(Table3[[#This Row],[Ich No]],'ICH NO'!K:M,3,0),"")</f>
        <v>ASSY</v>
      </c>
      <c r="U153">
        <f>IF(Table3[[#This Row],[REST]]&gt;Table3[[#This Row],[Stock]],Table3[[#This Row],[Stock]],Table3[[#This Row],[REST]])</f>
        <v>1</v>
      </c>
      <c r="AA153">
        <f ca="1">IF(Table3[[#This Row],[DDD]]="","",IF(Table3[[#This Row],[Stock]]&gt;=Table3[[#This Row],[REST]],Table3[[#This Row],[REST]],Table3[[#This Row],[Stock]]))</f>
        <v>1</v>
      </c>
    </row>
    <row r="154" spans="1:27" x14ac:dyDescent="0.3">
      <c r="A154" s="173">
        <f>IF(Table3[[#This Row],[Customer Part No]]="","",(ROW()-1))</f>
        <v>153</v>
      </c>
      <c r="B154" s="212" t="str">
        <f>IF(TAM!T159="","",TAM!T159)</f>
        <v>A4C751-9000</v>
      </c>
      <c r="C154" s="42" t="str">
        <f>IF(TAM!Q159="","",TAM!Q159)</f>
        <v>815510K080</v>
      </c>
      <c r="D154" s="42" t="str">
        <f>IF(TAM!I159="","",TAM!I159)</f>
        <v>I0404663</v>
      </c>
      <c r="E154" s="42" t="str">
        <f>IF(TAM!H159="","",TAM!H159)</f>
        <v>20026797</v>
      </c>
      <c r="F154" s="213">
        <f>IF(TAM!L159="","",TAM!L159)</f>
        <v>45919</v>
      </c>
      <c r="G154" s="213">
        <f>IF(TAM!M159="","",TAM!M159)</f>
        <v>45924</v>
      </c>
      <c r="H154" s="220">
        <f>IF(TAM!AD159="","",TAM!AD159)</f>
        <v>2</v>
      </c>
      <c r="I154" s="223">
        <f>IF(Table3[[#This Row],[Open Qty]]="","",TAM!AE159)</f>
        <v>2</v>
      </c>
      <c r="J154" s="226">
        <f>IF(Table3[[#This Row],[Open Qty]]="","",SUM(SUMIF('STOCK OES'!B:B,Table3[[#This Row],[Ich No]],'STOCK OES'!E:E),SUMIF('STOCK SEALING'!B:B,Table3[[#This Row],[Ich No]],'STOCK SEALING'!E:E)))</f>
        <v>5</v>
      </c>
      <c r="K154" s="236">
        <f>IF(Table3[[#This Row],[REST]]="","",SUMIF(TMMIN!T:T,Table3[[#This Row],[Ich No]],TMMIN!AE:AE))</f>
        <v>0</v>
      </c>
      <c r="L154" s="226">
        <v>0</v>
      </c>
      <c r="M154" s="226">
        <f>IFERROR(Table3[[#This Row],[REST]]-Table3[[#This Row],[Result Scan]],"")</f>
        <v>2</v>
      </c>
      <c r="N154" s="212" t="str">
        <f>IF(Table3[[#This Row],[PO TAM]]="","",IF(Table3[[#This Row],[Balance]]&gt;0,"Open","Close"))</f>
        <v>Open</v>
      </c>
      <c r="O154" s="246" t="str">
        <f ca="1">IF(R154=$S$1,Table3[[#This Row],[Status]],"")</f>
        <v>Open</v>
      </c>
      <c r="R154" s="169">
        <f ca="1">IF(Table3[[#This Row],[Delivery Date]]="","",$R$1-Table3[[#This Row],[Delivery Date]])</f>
        <v>6</v>
      </c>
      <c r="T154" t="str">
        <f>IFERROR(VLOOKUP(Table3[[#This Row],[Ich No]],'ICH NO'!K:M,3,0),"")</f>
        <v>ASSY</v>
      </c>
      <c r="U154">
        <f>IF(Table3[[#This Row],[REST]]&gt;Table3[[#This Row],[Stock]],Table3[[#This Row],[Stock]],Table3[[#This Row],[REST]])</f>
        <v>2</v>
      </c>
      <c r="AA154">
        <f ca="1">IF(Table3[[#This Row],[DDD]]="","",IF(Table3[[#This Row],[Stock]]&gt;=Table3[[#This Row],[REST]],Table3[[#This Row],[REST]],Table3[[#This Row],[Stock]]))</f>
        <v>2</v>
      </c>
    </row>
    <row r="155" spans="1:27" x14ac:dyDescent="0.3">
      <c r="A155" s="173">
        <f>IF(Table3[[#This Row],[Customer Part No]]="","",(ROW()-1))</f>
        <v>154</v>
      </c>
      <c r="B155" s="212" t="str">
        <f>IF(TAM!T160="","",TAM!T160)</f>
        <v>ADH031-9000</v>
      </c>
      <c r="C155" s="42" t="str">
        <f>IF(TAM!Q160="","",TAM!Q160)</f>
        <v>815510K120</v>
      </c>
      <c r="D155" s="42" t="str">
        <f>IF(TAM!I160="","",TAM!I160)</f>
        <v>I0404663</v>
      </c>
      <c r="E155" s="42" t="str">
        <f>IF(TAM!H160="","",TAM!H160)</f>
        <v>20026798</v>
      </c>
      <c r="F155" s="213">
        <f>IF(TAM!L160="","",TAM!L160)</f>
        <v>45919</v>
      </c>
      <c r="G155" s="213">
        <f>IF(TAM!M160="","",TAM!M160)</f>
        <v>45924</v>
      </c>
      <c r="H155" s="220">
        <f>IF(TAM!AD160="","",TAM!AD160)</f>
        <v>4</v>
      </c>
      <c r="I155" s="223">
        <f>IF(Table3[[#This Row],[Open Qty]]="","",TAM!AE160)</f>
        <v>4</v>
      </c>
      <c r="J155" s="226">
        <f>IF(Table3[[#This Row],[Open Qty]]="","",SUM(SUMIF('STOCK OES'!B:B,Table3[[#This Row],[Ich No]],'STOCK OES'!E:E),SUMIF('STOCK SEALING'!B:B,Table3[[#This Row],[Ich No]],'STOCK SEALING'!E:E)))</f>
        <v>43</v>
      </c>
      <c r="K155" s="236">
        <f>IF(Table3[[#This Row],[REST]]="","",SUMIF(TMMIN!T:T,Table3[[#This Row],[Ich No]],TMMIN!AE:AE))</f>
        <v>0</v>
      </c>
      <c r="L155" s="226">
        <v>0</v>
      </c>
      <c r="M155" s="226">
        <f>IFERROR(Table3[[#This Row],[REST]]-Table3[[#This Row],[Result Scan]],"")</f>
        <v>4</v>
      </c>
      <c r="N155" s="212" t="str">
        <f>IF(Table3[[#This Row],[PO TAM]]="","",IF(Table3[[#This Row],[Balance]]&gt;0,"Open","Close"))</f>
        <v>Open</v>
      </c>
      <c r="O155" s="246" t="str">
        <f ca="1">IF(R155=$S$1,Table3[[#This Row],[Status]],"")</f>
        <v>Open</v>
      </c>
      <c r="R155" s="169">
        <f ca="1">IF(Table3[[#This Row],[Delivery Date]]="","",$R$1-Table3[[#This Row],[Delivery Date]])</f>
        <v>6</v>
      </c>
      <c r="T155" t="str">
        <f>IFERROR(VLOOKUP(Table3[[#This Row],[Ich No]],'ICH NO'!K:M,3,0),"")</f>
        <v>ASSY</v>
      </c>
      <c r="U155">
        <f>IF(Table3[[#This Row],[REST]]&gt;Table3[[#This Row],[Stock]],Table3[[#This Row],[Stock]],Table3[[#This Row],[REST]])</f>
        <v>4</v>
      </c>
      <c r="AA155">
        <f ca="1">IF(Table3[[#This Row],[DDD]]="","",IF(Table3[[#This Row],[Stock]]&gt;=Table3[[#This Row],[REST]],Table3[[#This Row],[REST]],Table3[[#This Row],[Stock]]))</f>
        <v>4</v>
      </c>
    </row>
    <row r="156" spans="1:27" x14ac:dyDescent="0.3">
      <c r="A156" s="173">
        <f>IF(Table3[[#This Row],[Customer Part No]]="","",(ROW()-1))</f>
        <v>155</v>
      </c>
      <c r="B156" s="212" t="str">
        <f>IF(TAM!T161="","",TAM!T161)</f>
        <v>ADK041-9000</v>
      </c>
      <c r="C156" s="42" t="str">
        <f>IF(TAM!Q161="","",TAM!Q161)</f>
        <v>815510K210</v>
      </c>
      <c r="D156" s="42" t="str">
        <f>IF(TAM!I161="","",TAM!I161)</f>
        <v>I0404663</v>
      </c>
      <c r="E156" s="42" t="str">
        <f>IF(TAM!H161="","",TAM!H161)</f>
        <v>20026799</v>
      </c>
      <c r="F156" s="213">
        <f>IF(TAM!L161="","",TAM!L161)</f>
        <v>45919</v>
      </c>
      <c r="G156" s="213">
        <f>IF(TAM!M161="","",TAM!M161)</f>
        <v>45924</v>
      </c>
      <c r="H156" s="220">
        <f>IF(TAM!AD161="","",TAM!AD161)</f>
        <v>6</v>
      </c>
      <c r="I156" s="223">
        <f>IF(Table3[[#This Row],[Open Qty]]="","",TAM!AE161)</f>
        <v>6</v>
      </c>
      <c r="J156" s="226">
        <f>IF(Table3[[#This Row],[Open Qty]]="","",SUM(SUMIF('STOCK OES'!B:B,Table3[[#This Row],[Ich No]],'STOCK OES'!E:E),SUMIF('STOCK SEALING'!B:B,Table3[[#This Row],[Ich No]],'STOCK SEALING'!E:E)))</f>
        <v>148</v>
      </c>
      <c r="K156" s="236">
        <f>IF(Table3[[#This Row],[REST]]="","",SUMIF(TMMIN!T:T,Table3[[#This Row],[Ich No]],TMMIN!AE:AE))</f>
        <v>0</v>
      </c>
      <c r="L156" s="226">
        <v>0</v>
      </c>
      <c r="M156" s="226">
        <f>IFERROR(Table3[[#This Row],[REST]]-Table3[[#This Row],[Result Scan]],"")</f>
        <v>6</v>
      </c>
      <c r="N156" s="212" t="str">
        <f>IF(Table3[[#This Row],[PO TAM]]="","",IF(Table3[[#This Row],[Balance]]&gt;0,"Open","Close"))</f>
        <v>Open</v>
      </c>
      <c r="O156" s="246" t="str">
        <f ca="1">IF(R156=$S$1,Table3[[#This Row],[Status]],"")</f>
        <v>Open</v>
      </c>
      <c r="R156" s="169">
        <f ca="1">IF(Table3[[#This Row],[Delivery Date]]="","",$R$1-Table3[[#This Row],[Delivery Date]])</f>
        <v>6</v>
      </c>
      <c r="T156" t="str">
        <f>IFERROR(VLOOKUP(Table3[[#This Row],[Ich No]],'ICH NO'!K:M,3,0),"")</f>
        <v>ASSY</v>
      </c>
      <c r="U156">
        <f>IF(Table3[[#This Row],[REST]]&gt;Table3[[#This Row],[Stock]],Table3[[#This Row],[Stock]],Table3[[#This Row],[REST]])</f>
        <v>6</v>
      </c>
      <c r="AA156">
        <f ca="1">IF(Table3[[#This Row],[DDD]]="","",IF(Table3[[#This Row],[Stock]]&gt;=Table3[[#This Row],[REST]],Table3[[#This Row],[REST]],Table3[[#This Row],[Stock]]))</f>
        <v>6</v>
      </c>
    </row>
    <row r="157" spans="1:27" x14ac:dyDescent="0.3">
      <c r="A157" s="173">
        <f>IF(Table3[[#This Row],[Customer Part No]]="","",(ROW()-1))</f>
        <v>156</v>
      </c>
      <c r="B157" s="212" t="str">
        <f>IF(TAM!T162="","",TAM!T162)</f>
        <v>ADH032-0000T</v>
      </c>
      <c r="C157" s="42" t="str">
        <f>IF(TAM!Q162="","",TAM!Q162)</f>
        <v>815600K120</v>
      </c>
      <c r="D157" s="42" t="str">
        <f>IF(TAM!I162="","",TAM!I162)</f>
        <v>I0404663</v>
      </c>
      <c r="E157" s="42" t="str">
        <f>IF(TAM!H162="","",TAM!H162)</f>
        <v>20026800</v>
      </c>
      <c r="F157" s="213">
        <f>IF(TAM!L162="","",TAM!L162)</f>
        <v>45919</v>
      </c>
      <c r="G157" s="213">
        <f>IF(TAM!M162="","",TAM!M162)</f>
        <v>45924</v>
      </c>
      <c r="H157" s="220">
        <f>IF(TAM!AD162="","",TAM!AD162)</f>
        <v>1</v>
      </c>
      <c r="I157" s="223">
        <f>IF(Table3[[#This Row],[Open Qty]]="","",TAM!AE162)</f>
        <v>1</v>
      </c>
      <c r="J157" s="226">
        <f>IF(Table3[[#This Row],[Open Qty]]="","",SUM(SUMIF('STOCK OES'!B:B,Table3[[#This Row],[Ich No]],'STOCK OES'!E:E),SUMIF('STOCK SEALING'!B:B,Table3[[#This Row],[Ich No]],'STOCK SEALING'!E:E)))</f>
        <v>15</v>
      </c>
      <c r="K157" s="236">
        <f>IF(Table3[[#This Row],[REST]]="","",SUMIF(TMMIN!T:T,Table3[[#This Row],[Ich No]],TMMIN!AE:AE))</f>
        <v>1</v>
      </c>
      <c r="L157" s="226">
        <v>0</v>
      </c>
      <c r="M157" s="226">
        <f>IFERROR(Table3[[#This Row],[REST]]-Table3[[#This Row],[Result Scan]],"")</f>
        <v>1</v>
      </c>
      <c r="N157" s="212" t="str">
        <f>IF(Table3[[#This Row],[PO TAM]]="","",IF(Table3[[#This Row],[Balance]]&gt;0,"Open","Close"))</f>
        <v>Open</v>
      </c>
      <c r="O157" s="246" t="str">
        <f ca="1">IF(R157=$S$1,Table3[[#This Row],[Status]],"")</f>
        <v>Open</v>
      </c>
      <c r="R157" s="169">
        <f ca="1">IF(Table3[[#This Row],[Delivery Date]]="","",$R$1-Table3[[#This Row],[Delivery Date]])</f>
        <v>6</v>
      </c>
      <c r="T157" t="str">
        <f>IFERROR(VLOOKUP(Table3[[#This Row],[Ich No]],'ICH NO'!K:M,3,0),"")</f>
        <v>ASSY</v>
      </c>
      <c r="U157">
        <f>IF(Table3[[#This Row],[REST]]&gt;Table3[[#This Row],[Stock]],Table3[[#This Row],[Stock]],Table3[[#This Row],[REST]])</f>
        <v>1</v>
      </c>
      <c r="AA157">
        <f ca="1">IF(Table3[[#This Row],[DDD]]="","",IF(Table3[[#This Row],[Stock]]&gt;=Table3[[#This Row],[REST]],Table3[[#This Row],[REST]],Table3[[#This Row],[Stock]]))</f>
        <v>1</v>
      </c>
    </row>
    <row r="158" spans="1:27" x14ac:dyDescent="0.3">
      <c r="A158" s="173">
        <f>IF(Table3[[#This Row],[Customer Part No]]="","",(ROW()-1))</f>
        <v>157</v>
      </c>
      <c r="B158" s="212" t="str">
        <f>IF(TAM!T163="","",TAM!T163)</f>
        <v>ADH032-9000</v>
      </c>
      <c r="C158" s="42" t="str">
        <f>IF(TAM!Q163="","",TAM!Q163)</f>
        <v>815610K120</v>
      </c>
      <c r="D158" s="42" t="str">
        <f>IF(TAM!I163="","",TAM!I163)</f>
        <v>I0404663</v>
      </c>
      <c r="E158" s="42" t="str">
        <f>IF(TAM!H163="","",TAM!H163)</f>
        <v>20026801</v>
      </c>
      <c r="F158" s="213">
        <f>IF(TAM!L163="","",TAM!L163)</f>
        <v>45919</v>
      </c>
      <c r="G158" s="213">
        <f>IF(TAM!M163="","",TAM!M163)</f>
        <v>45924</v>
      </c>
      <c r="H158" s="220">
        <f>IF(TAM!AD163="","",TAM!AD163)</f>
        <v>3</v>
      </c>
      <c r="I158" s="223">
        <f>IF(Table3[[#This Row],[Open Qty]]="","",TAM!AE163)</f>
        <v>3</v>
      </c>
      <c r="J158" s="226">
        <f>IF(Table3[[#This Row],[Open Qty]]="","",SUM(SUMIF('STOCK OES'!B:B,Table3[[#This Row],[Ich No]],'STOCK OES'!E:E),SUMIF('STOCK SEALING'!B:B,Table3[[#This Row],[Ich No]],'STOCK SEALING'!E:E)))</f>
        <v>57</v>
      </c>
      <c r="K158" s="236">
        <f>IF(Table3[[#This Row],[REST]]="","",SUMIF(TMMIN!T:T,Table3[[#This Row],[Ich No]],TMMIN!AE:AE))</f>
        <v>0</v>
      </c>
      <c r="L158" s="226">
        <v>0</v>
      </c>
      <c r="M158" s="226">
        <f>IFERROR(Table3[[#This Row],[REST]]-Table3[[#This Row],[Result Scan]],"")</f>
        <v>3</v>
      </c>
      <c r="N158" s="212" t="str">
        <f>IF(Table3[[#This Row],[PO TAM]]="","",IF(Table3[[#This Row],[Balance]]&gt;0,"Open","Close"))</f>
        <v>Open</v>
      </c>
      <c r="O158" s="246" t="str">
        <f ca="1">IF(R158=$S$1,Table3[[#This Row],[Status]],"")</f>
        <v>Open</v>
      </c>
      <c r="R158" s="169">
        <f ca="1">IF(Table3[[#This Row],[Delivery Date]]="","",$R$1-Table3[[#This Row],[Delivery Date]])</f>
        <v>6</v>
      </c>
      <c r="T158" t="str">
        <f>IFERROR(VLOOKUP(Table3[[#This Row],[Ich No]],'ICH NO'!K:M,3,0),"")</f>
        <v>ASSY</v>
      </c>
      <c r="U158">
        <f>IF(Table3[[#This Row],[REST]]&gt;Table3[[#This Row],[Stock]],Table3[[#This Row],[Stock]],Table3[[#This Row],[REST]])</f>
        <v>3</v>
      </c>
      <c r="AA158">
        <f ca="1">IF(Table3[[#This Row],[DDD]]="","",IF(Table3[[#This Row],[Stock]]&gt;=Table3[[#This Row],[REST]],Table3[[#This Row],[REST]],Table3[[#This Row],[Stock]]))</f>
        <v>3</v>
      </c>
    </row>
    <row r="159" spans="1:27" x14ac:dyDescent="0.3">
      <c r="A159" s="173">
        <f>IF(Table3[[#This Row],[Customer Part No]]="","",(ROW()-1))</f>
        <v>158</v>
      </c>
      <c r="B159" s="212" t="str">
        <f>IF(TAM!T164="","",TAM!T164)</f>
        <v>ADK042-9000</v>
      </c>
      <c r="C159" s="42" t="str">
        <f>IF(TAM!Q164="","",TAM!Q164)</f>
        <v>815610K210</v>
      </c>
      <c r="D159" s="42" t="str">
        <f>IF(TAM!I164="","",TAM!I164)</f>
        <v>I0404663</v>
      </c>
      <c r="E159" s="42" t="str">
        <f>IF(TAM!H164="","",TAM!H164)</f>
        <v>20026802</v>
      </c>
      <c r="F159" s="213">
        <f>IF(TAM!L164="","",TAM!L164)</f>
        <v>45919</v>
      </c>
      <c r="G159" s="213">
        <f>IF(TAM!M164="","",TAM!M164)</f>
        <v>45924</v>
      </c>
      <c r="H159" s="220">
        <f>IF(TAM!AD164="","",TAM!AD164)</f>
        <v>4</v>
      </c>
      <c r="I159" s="223">
        <f>IF(Table3[[#This Row],[Open Qty]]="","",TAM!AE164)</f>
        <v>4</v>
      </c>
      <c r="J159" s="226">
        <f>IF(Table3[[#This Row],[Open Qty]]="","",SUM(SUMIF('STOCK OES'!B:B,Table3[[#This Row],[Ich No]],'STOCK OES'!E:E),SUMIF('STOCK SEALING'!B:B,Table3[[#This Row],[Ich No]],'STOCK SEALING'!E:E)))</f>
        <v>91</v>
      </c>
      <c r="K159" s="236">
        <f>IF(Table3[[#This Row],[REST]]="","",SUMIF(TMMIN!T:T,Table3[[#This Row],[Ich No]],TMMIN!AE:AE))</f>
        <v>2</v>
      </c>
      <c r="L159" s="226">
        <v>0</v>
      </c>
      <c r="M159" s="226">
        <f>IFERROR(Table3[[#This Row],[REST]]-Table3[[#This Row],[Result Scan]],"")</f>
        <v>4</v>
      </c>
      <c r="N159" s="212" t="str">
        <f>IF(Table3[[#This Row],[PO TAM]]="","",IF(Table3[[#This Row],[Balance]]&gt;0,"Open","Close"))</f>
        <v>Open</v>
      </c>
      <c r="O159" s="246" t="str">
        <f ca="1">IF(R159=$S$1,Table3[[#This Row],[Status]],"")</f>
        <v>Open</v>
      </c>
      <c r="R159" s="169">
        <f ca="1">IF(Table3[[#This Row],[Delivery Date]]="","",$R$1-Table3[[#This Row],[Delivery Date]])</f>
        <v>6</v>
      </c>
      <c r="T159" t="str">
        <f>IFERROR(VLOOKUP(Table3[[#This Row],[Ich No]],'ICH NO'!K:M,3,0),"")</f>
        <v>ASSY</v>
      </c>
      <c r="U159">
        <f>IF(Table3[[#This Row],[REST]]&gt;Table3[[#This Row],[Stock]],Table3[[#This Row],[Stock]],Table3[[#This Row],[REST]])</f>
        <v>4</v>
      </c>
      <c r="AA159">
        <f ca="1">IF(Table3[[#This Row],[DDD]]="","",IF(Table3[[#This Row],[Stock]]&gt;=Table3[[#This Row],[REST]],Table3[[#This Row],[REST]],Table3[[#This Row],[Stock]]))</f>
        <v>4</v>
      </c>
    </row>
    <row r="160" spans="1:27" x14ac:dyDescent="0.3">
      <c r="A160" s="173">
        <f>IF(Table3[[#This Row],[Customer Part No]]="","",(ROW()-1))</f>
        <v>159</v>
      </c>
      <c r="B160" s="212" t="str">
        <f>IF(TAM!T165="","",TAM!T165)</f>
        <v>ST0Y33-0060</v>
      </c>
      <c r="C160" s="42" t="str">
        <f>IF(TAM!Q165="","",TAM!Q165)</f>
        <v>81139BZ010</v>
      </c>
      <c r="D160" s="42" t="str">
        <f>IF(TAM!I165="","",TAM!I165)</f>
        <v>I0606458</v>
      </c>
      <c r="E160" s="42" t="str">
        <f>IF(TAM!H165="","",TAM!H165)</f>
        <v>20026837</v>
      </c>
      <c r="F160" s="213">
        <f>IF(TAM!L165="","",TAM!L165)</f>
        <v>45919</v>
      </c>
      <c r="G160" s="213">
        <f>IF(TAM!M165="","",TAM!M165)</f>
        <v>45924</v>
      </c>
      <c r="H160" s="220">
        <f>IF(TAM!AD165="","",TAM!AD165)</f>
        <v>3</v>
      </c>
      <c r="I160" s="223">
        <f>IF(Table3[[#This Row],[Open Qty]]="","",TAM!AE165)</f>
        <v>3</v>
      </c>
      <c r="J160" s="226">
        <f>IF(Table3[[#This Row],[Open Qty]]="","",SUM(SUMIF('STOCK OES'!B:B,Table3[[#This Row],[Ich No]],'STOCK OES'!E:E),SUMIF('STOCK SEALING'!B:B,Table3[[#This Row],[Ich No]],'STOCK SEALING'!E:E)))</f>
        <v>3</v>
      </c>
      <c r="K160" s="236">
        <f>IF(Table3[[#This Row],[REST]]="","",SUMIF(TMMIN!T:T,Table3[[#This Row],[Ich No]],TMMIN!AE:AE))</f>
        <v>0</v>
      </c>
      <c r="L160" s="226">
        <v>0</v>
      </c>
      <c r="M160" s="226">
        <f>IFERROR(Table3[[#This Row],[REST]]-Table3[[#This Row],[Result Scan]],"")</f>
        <v>3</v>
      </c>
      <c r="N160" s="212" t="str">
        <f>IF(Table3[[#This Row],[PO TAM]]="","",IF(Table3[[#This Row],[Balance]]&gt;0,"Open","Close"))</f>
        <v>Open</v>
      </c>
      <c r="O160" s="246" t="str">
        <f ca="1">IF(R160=$S$1,Table3[[#This Row],[Status]],"")</f>
        <v>Open</v>
      </c>
      <c r="R160" s="169">
        <f ca="1">IF(Table3[[#This Row],[Delivery Date]]="","",$R$1-Table3[[#This Row],[Delivery Date]])</f>
        <v>6</v>
      </c>
      <c r="T160" t="str">
        <f>IFERROR(VLOOKUP(Table3[[#This Row],[Ich No]],'ICH NO'!K:M,3,0),"")</f>
        <v>Sealing</v>
      </c>
      <c r="U160">
        <f>IF(Table3[[#This Row],[REST]]&gt;Table3[[#This Row],[Stock]],Table3[[#This Row],[Stock]],Table3[[#This Row],[REST]])</f>
        <v>3</v>
      </c>
      <c r="AA160">
        <f ca="1">IF(Table3[[#This Row],[DDD]]="","",IF(Table3[[#This Row],[Stock]]&gt;=Table3[[#This Row],[REST]],Table3[[#This Row],[REST]],Table3[[#This Row],[Stock]]))</f>
        <v>3</v>
      </c>
    </row>
    <row r="161" spans="1:27" x14ac:dyDescent="0.3">
      <c r="A161" s="173">
        <f>IF(Table3[[#This Row],[Customer Part No]]="","",(ROW()-1))</f>
        <v>160</v>
      </c>
      <c r="B161" s="212" t="str">
        <f>IF(TAM!T166="","",TAM!T166)</f>
        <v>AGX200-0000</v>
      </c>
      <c r="C161" s="42" t="str">
        <f>IF(TAM!Q166="","",TAM!Q166)</f>
        <v>81240BZ010C0</v>
      </c>
      <c r="D161" s="42" t="str">
        <f>IF(TAM!I166="","",TAM!I166)</f>
        <v>I0606458</v>
      </c>
      <c r="E161" s="42" t="str">
        <f>IF(TAM!H166="","",TAM!H166)</f>
        <v>20026838</v>
      </c>
      <c r="F161" s="213">
        <f>IF(TAM!L166="","",TAM!L166)</f>
        <v>45919</v>
      </c>
      <c r="G161" s="213">
        <f>IF(TAM!M166="","",TAM!M166)</f>
        <v>45924</v>
      </c>
      <c r="H161" s="220">
        <f>IF(TAM!AD166="","",TAM!AD166)</f>
        <v>1</v>
      </c>
      <c r="I161" s="223">
        <f>IF(Table3[[#This Row],[Open Qty]]="","",TAM!AE166)</f>
        <v>1</v>
      </c>
      <c r="J161" s="226">
        <f>IF(Table3[[#This Row],[Open Qty]]="","",SUM(SUMIF('STOCK OES'!B:B,Table3[[#This Row],[Ich No]],'STOCK OES'!E:E),SUMIF('STOCK SEALING'!B:B,Table3[[#This Row],[Ich No]],'STOCK SEALING'!E:E)))</f>
        <v>0</v>
      </c>
      <c r="K161" s="236">
        <f>IF(Table3[[#This Row],[REST]]="","",SUMIF(TMMIN!T:T,Table3[[#This Row],[Ich No]],TMMIN!AE:AE))</f>
        <v>0</v>
      </c>
      <c r="L161" s="226">
        <v>0</v>
      </c>
      <c r="M161" s="226">
        <f>IFERROR(Table3[[#This Row],[REST]]-Table3[[#This Row],[Result Scan]],"")</f>
        <v>1</v>
      </c>
      <c r="N161" s="212" t="str">
        <f>IF(Table3[[#This Row],[PO TAM]]="","",IF(Table3[[#This Row],[Balance]]&gt;0,"Open","Close"))</f>
        <v>Open</v>
      </c>
      <c r="O161" s="246" t="str">
        <f ca="1">IF(R161=$S$1,Table3[[#This Row],[Status]],"")</f>
        <v>Open</v>
      </c>
      <c r="R161" s="169">
        <f ca="1">IF(Table3[[#This Row],[Delivery Date]]="","",$R$1-Table3[[#This Row],[Delivery Date]])</f>
        <v>6</v>
      </c>
      <c r="T161" t="str">
        <f>IFERROR(VLOOKUP(Table3[[#This Row],[Ich No]],'ICH NO'!K:M,3,0),"")</f>
        <v>Sealing</v>
      </c>
      <c r="U161">
        <f>IF(Table3[[#This Row],[REST]]&gt;Table3[[#This Row],[Stock]],Table3[[#This Row],[Stock]],Table3[[#This Row],[REST]])</f>
        <v>0</v>
      </c>
      <c r="AA161">
        <f ca="1">IF(Table3[[#This Row],[DDD]]="","",IF(Table3[[#This Row],[Stock]]&gt;=Table3[[#This Row],[REST]],Table3[[#This Row],[REST]],Table3[[#This Row],[Stock]]))</f>
        <v>0</v>
      </c>
    </row>
    <row r="162" spans="1:27" x14ac:dyDescent="0.3">
      <c r="A162" s="173">
        <f>IF(Table3[[#This Row],[Customer Part No]]="","",(ROW()-1))</f>
        <v>161</v>
      </c>
      <c r="B162" s="212" t="str">
        <f>IF(TAM!T167="","",TAM!T167)</f>
        <v>ADS051-0001T</v>
      </c>
      <c r="C162" s="42" t="str">
        <f>IF(TAM!Q167="","",TAM!Q167)</f>
        <v>81580BZ051</v>
      </c>
      <c r="D162" s="42" t="str">
        <f>IF(TAM!I167="","",TAM!I167)</f>
        <v>I0606458</v>
      </c>
      <c r="E162" s="42" t="str">
        <f>IF(TAM!H167="","",TAM!H167)</f>
        <v>20026839</v>
      </c>
      <c r="F162" s="213">
        <f>IF(TAM!L167="","",TAM!L167)</f>
        <v>45919</v>
      </c>
      <c r="G162" s="213">
        <f>IF(TAM!M167="","",TAM!M167)</f>
        <v>45924</v>
      </c>
      <c r="H162" s="220">
        <f>IF(TAM!AD167="","",TAM!AD167)</f>
        <v>3</v>
      </c>
      <c r="I162" s="223">
        <f>IF(Table3[[#This Row],[Open Qty]]="","",TAM!AE167)</f>
        <v>3</v>
      </c>
      <c r="J162" s="226">
        <f>IF(Table3[[#This Row],[Open Qty]]="","",SUM(SUMIF('STOCK OES'!B:B,Table3[[#This Row],[Ich No]],'STOCK OES'!E:E),SUMIF('STOCK SEALING'!B:B,Table3[[#This Row],[Ich No]],'STOCK SEALING'!E:E)))</f>
        <v>63</v>
      </c>
      <c r="K162" s="236">
        <f>IF(Table3[[#This Row],[REST]]="","",SUMIF(TMMIN!T:T,Table3[[#This Row],[Ich No]],TMMIN!AE:AE))</f>
        <v>0</v>
      </c>
      <c r="L162" s="226">
        <v>0</v>
      </c>
      <c r="M162" s="226">
        <f>IFERROR(Table3[[#This Row],[REST]]-Table3[[#This Row],[Result Scan]],"")</f>
        <v>3</v>
      </c>
      <c r="N162" s="212" t="str">
        <f>IF(Table3[[#This Row],[PO TAM]]="","",IF(Table3[[#This Row],[Balance]]&gt;0,"Open","Close"))</f>
        <v>Open</v>
      </c>
      <c r="O162" s="246" t="str">
        <f ca="1">IF(R162=$S$1,Table3[[#This Row],[Status]],"")</f>
        <v>Open</v>
      </c>
      <c r="R162" s="169">
        <f ca="1">IF(Table3[[#This Row],[Delivery Date]]="","",$R$1-Table3[[#This Row],[Delivery Date]])</f>
        <v>6</v>
      </c>
      <c r="T162" t="str">
        <f>IFERROR(VLOOKUP(Table3[[#This Row],[Ich No]],'ICH NO'!K:M,3,0),"")</f>
        <v>ASSY</v>
      </c>
      <c r="U162">
        <f>IF(Table3[[#This Row],[REST]]&gt;Table3[[#This Row],[Stock]],Table3[[#This Row],[Stock]],Table3[[#This Row],[REST]])</f>
        <v>3</v>
      </c>
      <c r="AA162">
        <f ca="1">IF(Table3[[#This Row],[DDD]]="","",IF(Table3[[#This Row],[Stock]]&gt;=Table3[[#This Row],[REST]],Table3[[#This Row],[REST]],Table3[[#This Row],[Stock]]))</f>
        <v>3</v>
      </c>
    </row>
    <row r="163" spans="1:27" x14ac:dyDescent="0.3">
      <c r="A163" s="173">
        <f>IF(Table3[[#This Row],[Customer Part No]]="","",(ROW()-1))</f>
        <v>162</v>
      </c>
      <c r="B163" s="212" t="str">
        <f>IF(TAM!T168="","",TAM!T168)</f>
        <v>ADS052-9000T</v>
      </c>
      <c r="C163" s="42" t="str">
        <f>IF(TAM!Q168="","",TAM!Q168)</f>
        <v>81591BZ040</v>
      </c>
      <c r="D163" s="42" t="str">
        <f>IF(TAM!I168="","",TAM!I168)</f>
        <v>I0606458</v>
      </c>
      <c r="E163" s="42" t="str">
        <f>IF(TAM!H168="","",TAM!H168)</f>
        <v>20026840</v>
      </c>
      <c r="F163" s="213">
        <f>IF(TAM!L168="","",TAM!L168)</f>
        <v>45919</v>
      </c>
      <c r="G163" s="213">
        <f>IF(TAM!M168="","",TAM!M168)</f>
        <v>45924</v>
      </c>
      <c r="H163" s="220">
        <f>IF(TAM!AD168="","",TAM!AD168)</f>
        <v>1</v>
      </c>
      <c r="I163" s="223">
        <f>IF(Table3[[#This Row],[Open Qty]]="","",TAM!AE168)</f>
        <v>1</v>
      </c>
      <c r="J163" s="226">
        <f>IF(Table3[[#This Row],[Open Qty]]="","",SUM(SUMIF('STOCK OES'!B:B,Table3[[#This Row],[Ich No]],'STOCK OES'!E:E),SUMIF('STOCK SEALING'!B:B,Table3[[#This Row],[Ich No]],'STOCK SEALING'!E:E)))</f>
        <v>65</v>
      </c>
      <c r="K163" s="236">
        <f>IF(Table3[[#This Row],[REST]]="","",SUMIF(TMMIN!T:T,Table3[[#This Row],[Ich No]],TMMIN!AE:AE))</f>
        <v>0</v>
      </c>
      <c r="L163" s="226">
        <v>0</v>
      </c>
      <c r="M163" s="226">
        <f>IFERROR(Table3[[#This Row],[REST]]-Table3[[#This Row],[Result Scan]],"")</f>
        <v>1</v>
      </c>
      <c r="N163" s="212" t="str">
        <f>IF(Table3[[#This Row],[PO TAM]]="","",IF(Table3[[#This Row],[Balance]]&gt;0,"Open","Close"))</f>
        <v>Open</v>
      </c>
      <c r="O163" s="246" t="str">
        <f ca="1">IF(R163=$S$1,Table3[[#This Row],[Status]],"")</f>
        <v>Open</v>
      </c>
      <c r="R163" s="169">
        <f ca="1">IF(Table3[[#This Row],[Delivery Date]]="","",$R$1-Table3[[#This Row],[Delivery Date]])</f>
        <v>6</v>
      </c>
      <c r="T163" t="str">
        <f>IFERROR(VLOOKUP(Table3[[#This Row],[Ich No]],'ICH NO'!K:M,3,0),"")</f>
        <v>ASSY</v>
      </c>
      <c r="U163">
        <f>IF(Table3[[#This Row],[REST]]&gt;Table3[[#This Row],[Stock]],Table3[[#This Row],[Stock]],Table3[[#This Row],[REST]])</f>
        <v>1</v>
      </c>
      <c r="AA163">
        <f ca="1">IF(Table3[[#This Row],[DDD]]="","",IF(Table3[[#This Row],[Stock]]&gt;=Table3[[#This Row],[REST]],Table3[[#This Row],[REST]],Table3[[#This Row],[Stock]]))</f>
        <v>1</v>
      </c>
    </row>
    <row r="164" spans="1:27" x14ac:dyDescent="0.3">
      <c r="A164" s="173">
        <f>IF(Table3[[#This Row],[Customer Part No]]="","",(ROW()-1))</f>
        <v>163</v>
      </c>
      <c r="B164" s="212" t="str">
        <f>IF(TAM!T169="","",TAM!T169)</f>
        <v>BGE241-0020T</v>
      </c>
      <c r="C164" s="42" t="str">
        <f>IF(TAM!Q169="","",TAM!Q169)</f>
        <v>87915BZ070</v>
      </c>
      <c r="D164" s="42" t="str">
        <f>IF(TAM!I169="","",TAM!I169)</f>
        <v>I0606458</v>
      </c>
      <c r="E164" s="42" t="str">
        <f>IF(TAM!H169="","",TAM!H169)</f>
        <v>20026841</v>
      </c>
      <c r="F164" s="213">
        <f>IF(TAM!L169="","",TAM!L169)</f>
        <v>45919</v>
      </c>
      <c r="G164" s="213">
        <f>IF(TAM!M169="","",TAM!M169)</f>
        <v>45924</v>
      </c>
      <c r="H164" s="220">
        <f>IF(TAM!AD169="","",TAM!AD169)</f>
        <v>1</v>
      </c>
      <c r="I164" s="223">
        <f>IF(Table3[[#This Row],[Open Qty]]="","",TAM!AE169)</f>
        <v>1</v>
      </c>
      <c r="J164" s="226">
        <f>IF(Table3[[#This Row],[Open Qty]]="","",SUM(SUMIF('STOCK OES'!B:B,Table3[[#This Row],[Ich No]],'STOCK OES'!E:E),SUMIF('STOCK SEALING'!B:B,Table3[[#This Row],[Ich No]],'STOCK SEALING'!E:E)))</f>
        <v>37</v>
      </c>
      <c r="K164" s="236">
        <f>IF(Table3[[#This Row],[REST]]="","",SUMIF(TMMIN!T:T,Table3[[#This Row],[Ich No]],TMMIN!AE:AE))</f>
        <v>0</v>
      </c>
      <c r="L164" s="226">
        <v>0</v>
      </c>
      <c r="M164" s="226">
        <f>IFERROR(Table3[[#This Row],[REST]]-Table3[[#This Row],[Result Scan]],"")</f>
        <v>1</v>
      </c>
      <c r="N164" s="212" t="str">
        <f>IF(Table3[[#This Row],[PO TAM]]="","",IF(Table3[[#This Row],[Balance]]&gt;0,"Open","Close"))</f>
        <v>Open</v>
      </c>
      <c r="O164" s="246" t="str">
        <f ca="1">IF(R164=$S$1,Table3[[#This Row],[Status]],"")</f>
        <v>Open</v>
      </c>
      <c r="R164" s="169">
        <f ca="1">IF(Table3[[#This Row],[Delivery Date]]="","",$R$1-Table3[[#This Row],[Delivery Date]])</f>
        <v>6</v>
      </c>
      <c r="T164" t="str">
        <f>IFERROR(VLOOKUP(Table3[[#This Row],[Ich No]],'ICH NO'!K:M,3,0),"")</f>
        <v>Sealing</v>
      </c>
      <c r="U164">
        <f>IF(Table3[[#This Row],[REST]]&gt;Table3[[#This Row],[Stock]],Table3[[#This Row],[Stock]],Table3[[#This Row],[REST]])</f>
        <v>1</v>
      </c>
      <c r="AA164">
        <f ca="1">IF(Table3[[#This Row],[DDD]]="","",IF(Table3[[#This Row],[Stock]]&gt;=Table3[[#This Row],[REST]],Table3[[#This Row],[REST]],Table3[[#This Row],[Stock]]))</f>
        <v>1</v>
      </c>
    </row>
    <row r="165" spans="1:27" x14ac:dyDescent="0.3">
      <c r="A165" s="173">
        <f>IF(Table3[[#This Row],[Customer Part No]]="","",(ROW()-1))</f>
        <v>164</v>
      </c>
      <c r="B165" s="212" t="str">
        <f>IF(TAM!T170="","",TAM!T170)</f>
        <v>BGC722-4000T</v>
      </c>
      <c r="C165" s="42" t="str">
        <f>IF(TAM!Q170="","",TAM!Q170)</f>
        <v>87947BZ010</v>
      </c>
      <c r="D165" s="42" t="str">
        <f>IF(TAM!I170="","",TAM!I170)</f>
        <v>I0606458</v>
      </c>
      <c r="E165" s="42" t="str">
        <f>IF(TAM!H170="","",TAM!H170)</f>
        <v>20026842</v>
      </c>
      <c r="F165" s="213">
        <f>IF(TAM!L170="","",TAM!L170)</f>
        <v>45919</v>
      </c>
      <c r="G165" s="213">
        <f>IF(TAM!M170="","",TAM!M170)</f>
        <v>45924</v>
      </c>
      <c r="H165" s="220">
        <f>IF(TAM!AD170="","",TAM!AD170)</f>
        <v>1</v>
      </c>
      <c r="I165" s="223">
        <f>IF(Table3[[#This Row],[Open Qty]]="","",TAM!AE170)</f>
        <v>1</v>
      </c>
      <c r="J165" s="226">
        <f>IF(Table3[[#This Row],[Open Qty]]="","",SUM(SUMIF('STOCK OES'!B:B,Table3[[#This Row],[Ich No]],'STOCK OES'!E:E),SUMIF('STOCK SEALING'!B:B,Table3[[#This Row],[Ich No]],'STOCK SEALING'!E:E)))</f>
        <v>1</v>
      </c>
      <c r="K165" s="236">
        <f>IF(Table3[[#This Row],[REST]]="","",SUMIF(TMMIN!T:T,Table3[[#This Row],[Ich No]],TMMIN!AE:AE))</f>
        <v>0</v>
      </c>
      <c r="L165" s="226">
        <v>0</v>
      </c>
      <c r="M165" s="226">
        <f>IFERROR(Table3[[#This Row],[REST]]-Table3[[#This Row],[Result Scan]],"")</f>
        <v>1</v>
      </c>
      <c r="N165" s="212" t="str">
        <f>IF(Table3[[#This Row],[PO TAM]]="","",IF(Table3[[#This Row],[Balance]]&gt;0,"Open","Close"))</f>
        <v>Open</v>
      </c>
      <c r="O165" s="246" t="str">
        <f ca="1">IF(R165=$S$1,Table3[[#This Row],[Status]],"")</f>
        <v>Open</v>
      </c>
      <c r="R165" s="169">
        <f ca="1">IF(Table3[[#This Row],[Delivery Date]]="","",$R$1-Table3[[#This Row],[Delivery Date]])</f>
        <v>6</v>
      </c>
      <c r="T165" t="str">
        <f>IFERROR(VLOOKUP(Table3[[#This Row],[Ich No]],'ICH NO'!K:M,3,0),"")</f>
        <v>Sealing</v>
      </c>
      <c r="U165">
        <f>IF(Table3[[#This Row],[REST]]&gt;Table3[[#This Row],[Stock]],Table3[[#This Row],[Stock]],Table3[[#This Row],[REST]])</f>
        <v>1</v>
      </c>
      <c r="AA165">
        <f ca="1">IF(Table3[[#This Row],[DDD]]="","",IF(Table3[[#This Row],[Stock]]&gt;=Table3[[#This Row],[REST]],Table3[[#This Row],[REST]],Table3[[#This Row],[Stock]]))</f>
        <v>1</v>
      </c>
    </row>
    <row r="166" spans="1:27" x14ac:dyDescent="0.3">
      <c r="A166" s="173">
        <f>IF(Table3[[#This Row],[Customer Part No]]="","",(ROW()-1))</f>
        <v>165</v>
      </c>
      <c r="B166" s="212" t="str">
        <f>IF(TAM!T171="","",TAM!T171)</f>
        <v>AAF011-0000T</v>
      </c>
      <c r="C166" s="42" t="str">
        <f>IF(TAM!Q171="","",TAM!Q171)</f>
        <v>81110BZ050</v>
      </c>
      <c r="D166" s="42" t="str">
        <f>IF(TAM!I171="","",TAM!I171)</f>
        <v>I0706490</v>
      </c>
      <c r="E166" s="42" t="str">
        <f>IF(TAM!H171="","",TAM!H171)</f>
        <v>20026844</v>
      </c>
      <c r="F166" s="213">
        <f>IF(TAM!L171="","",TAM!L171)</f>
        <v>45919</v>
      </c>
      <c r="G166" s="213">
        <f>IF(TAM!M171="","",TAM!M171)</f>
        <v>45924</v>
      </c>
      <c r="H166" s="220">
        <f>IF(TAM!AD171="","",TAM!AD171)</f>
        <v>1</v>
      </c>
      <c r="I166" s="223">
        <f>IF(Table3[[#This Row],[Open Qty]]="","",TAM!AE171)</f>
        <v>1</v>
      </c>
      <c r="J166" s="226">
        <f>IF(Table3[[#This Row],[Open Qty]]="","",SUM(SUMIF('STOCK OES'!B:B,Table3[[#This Row],[Ich No]],'STOCK OES'!E:E),SUMIF('STOCK SEALING'!B:B,Table3[[#This Row],[Ich No]],'STOCK SEALING'!E:E)))</f>
        <v>45</v>
      </c>
      <c r="K166" s="236">
        <f>IF(Table3[[#This Row],[REST]]="","",SUMIF(TMMIN!T:T,Table3[[#This Row],[Ich No]],TMMIN!AE:AE))</f>
        <v>0</v>
      </c>
      <c r="L166" s="226">
        <v>0</v>
      </c>
      <c r="M166" s="226">
        <f>IFERROR(Table3[[#This Row],[REST]]-Table3[[#This Row],[Result Scan]],"")</f>
        <v>1</v>
      </c>
      <c r="N166" s="212" t="str">
        <f>IF(Table3[[#This Row],[PO TAM]]="","",IF(Table3[[#This Row],[Balance]]&gt;0,"Open","Close"))</f>
        <v>Open</v>
      </c>
      <c r="O166" s="246" t="str">
        <f ca="1">IF(R166=$S$1,Table3[[#This Row],[Status]],"")</f>
        <v>Open</v>
      </c>
      <c r="R166" s="169">
        <f ca="1">IF(Table3[[#This Row],[Delivery Date]]="","",$R$1-Table3[[#This Row],[Delivery Date]])</f>
        <v>6</v>
      </c>
      <c r="T166" t="str">
        <f>IFERROR(VLOOKUP(Table3[[#This Row],[Ich No]],'ICH NO'!K:M,3,0),"")</f>
        <v>ASSY</v>
      </c>
      <c r="U166">
        <f>IF(Table3[[#This Row],[REST]]&gt;Table3[[#This Row],[Stock]],Table3[[#This Row],[Stock]],Table3[[#This Row],[REST]])</f>
        <v>1</v>
      </c>
      <c r="AA166">
        <f ca="1">IF(Table3[[#This Row],[DDD]]="","",IF(Table3[[#This Row],[Stock]]&gt;=Table3[[#This Row],[REST]],Table3[[#This Row],[REST]],Table3[[#This Row],[Stock]]))</f>
        <v>1</v>
      </c>
    </row>
    <row r="167" spans="1:27" x14ac:dyDescent="0.3">
      <c r="A167" s="173">
        <f>IF(Table3[[#This Row],[Customer Part No]]="","",(ROW()-1))</f>
        <v>166</v>
      </c>
      <c r="B167" s="212" t="str">
        <f>IF(TAM!T172="","",TAM!T172)</f>
        <v>AAV021-0000T</v>
      </c>
      <c r="C167" s="42" t="str">
        <f>IF(TAM!Q172="","",TAM!Q172)</f>
        <v>81110BZ800</v>
      </c>
      <c r="D167" s="42" t="str">
        <f>IF(TAM!I172="","",TAM!I172)</f>
        <v>I0706490</v>
      </c>
      <c r="E167" s="42" t="str">
        <f>IF(TAM!H172="","",TAM!H172)</f>
        <v>20026845</v>
      </c>
      <c r="F167" s="213">
        <f>IF(TAM!L172="","",TAM!L172)</f>
        <v>45919</v>
      </c>
      <c r="G167" s="213">
        <f>IF(TAM!M172="","",TAM!M172)</f>
        <v>45924</v>
      </c>
      <c r="H167" s="220">
        <f>IF(TAM!AD172="","",TAM!AD172)</f>
        <v>2</v>
      </c>
      <c r="I167" s="223">
        <f>IF(Table3[[#This Row],[Open Qty]]="","",TAM!AE172)</f>
        <v>2</v>
      </c>
      <c r="J167" s="226">
        <f>IF(Table3[[#This Row],[Open Qty]]="","",SUM(SUMIF('STOCK OES'!B:B,Table3[[#This Row],[Ich No]],'STOCK OES'!E:E),SUMIF('STOCK SEALING'!B:B,Table3[[#This Row],[Ich No]],'STOCK SEALING'!E:E)))</f>
        <v>42</v>
      </c>
      <c r="K167" s="236">
        <f>IF(Table3[[#This Row],[REST]]="","",SUMIF(TMMIN!T:T,Table3[[#This Row],[Ich No]],TMMIN!AE:AE))</f>
        <v>0</v>
      </c>
      <c r="L167" s="226">
        <v>0</v>
      </c>
      <c r="M167" s="226">
        <f>IFERROR(Table3[[#This Row],[REST]]-Table3[[#This Row],[Result Scan]],"")</f>
        <v>2</v>
      </c>
      <c r="N167" s="212" t="str">
        <f>IF(Table3[[#This Row],[PO TAM]]="","",IF(Table3[[#This Row],[Balance]]&gt;0,"Open","Close"))</f>
        <v>Open</v>
      </c>
      <c r="O167" s="246" t="str">
        <f ca="1">IF(R167=$S$1,Table3[[#This Row],[Status]],"")</f>
        <v>Open</v>
      </c>
      <c r="R167" s="169">
        <f ca="1">IF(Table3[[#This Row],[Delivery Date]]="","",$R$1-Table3[[#This Row],[Delivery Date]])</f>
        <v>6</v>
      </c>
      <c r="T167" t="str">
        <f>IFERROR(VLOOKUP(Table3[[#This Row],[Ich No]],'ICH NO'!K:M,3,0),"")</f>
        <v>ASSY</v>
      </c>
      <c r="U167">
        <f>IF(Table3[[#This Row],[REST]]&gt;Table3[[#This Row],[Stock]],Table3[[#This Row],[Stock]],Table3[[#This Row],[REST]])</f>
        <v>2</v>
      </c>
      <c r="AA167">
        <f ca="1">IF(Table3[[#This Row],[DDD]]="","",IF(Table3[[#This Row],[Stock]]&gt;=Table3[[#This Row],[REST]],Table3[[#This Row],[REST]],Table3[[#This Row],[Stock]]))</f>
        <v>2</v>
      </c>
    </row>
    <row r="168" spans="1:27" x14ac:dyDescent="0.3">
      <c r="A168" s="173">
        <f>IF(Table3[[#This Row],[Customer Part No]]="","",(ROW()-1))</f>
        <v>167</v>
      </c>
      <c r="B168" s="212" t="str">
        <f>IF(TAM!T173="","",TAM!T173)</f>
        <v>AAV111-0000T</v>
      </c>
      <c r="C168" s="42" t="str">
        <f>IF(TAM!Q173="","",TAM!Q173)</f>
        <v>81110BZ840</v>
      </c>
      <c r="D168" s="42" t="str">
        <f>IF(TAM!I173="","",TAM!I173)</f>
        <v>I0706490</v>
      </c>
      <c r="E168" s="42" t="str">
        <f>IF(TAM!H173="","",TAM!H173)</f>
        <v>20026846</v>
      </c>
      <c r="F168" s="213">
        <f>IF(TAM!L173="","",TAM!L173)</f>
        <v>45919</v>
      </c>
      <c r="G168" s="213">
        <f>IF(TAM!M173="","",TAM!M173)</f>
        <v>45924</v>
      </c>
      <c r="H168" s="220">
        <f>IF(TAM!AD173="","",TAM!AD173)</f>
        <v>3</v>
      </c>
      <c r="I168" s="223">
        <f>IF(Table3[[#This Row],[Open Qty]]="","",TAM!AE173)</f>
        <v>3</v>
      </c>
      <c r="J168" s="226">
        <f>IF(Table3[[#This Row],[Open Qty]]="","",SUM(SUMIF('STOCK OES'!B:B,Table3[[#This Row],[Ich No]],'STOCK OES'!E:E),SUMIF('STOCK SEALING'!B:B,Table3[[#This Row],[Ich No]],'STOCK SEALING'!E:E)))</f>
        <v>46</v>
      </c>
      <c r="K168" s="236">
        <f>IF(Table3[[#This Row],[REST]]="","",SUMIF(TMMIN!T:T,Table3[[#This Row],[Ich No]],TMMIN!AE:AE))</f>
        <v>0</v>
      </c>
      <c r="L168" s="226">
        <v>0</v>
      </c>
      <c r="M168" s="226">
        <f>IFERROR(Table3[[#This Row],[REST]]-Table3[[#This Row],[Result Scan]],"")</f>
        <v>3</v>
      </c>
      <c r="N168" s="212" t="str">
        <f>IF(Table3[[#This Row],[PO TAM]]="","",IF(Table3[[#This Row],[Balance]]&gt;0,"Open","Close"))</f>
        <v>Open</v>
      </c>
      <c r="O168" s="246" t="str">
        <f ca="1">IF(R168=$S$1,Table3[[#This Row],[Status]],"")</f>
        <v>Open</v>
      </c>
      <c r="R168" s="169">
        <f ca="1">IF(Table3[[#This Row],[Delivery Date]]="","",$R$1-Table3[[#This Row],[Delivery Date]])</f>
        <v>6</v>
      </c>
      <c r="T168" t="str">
        <f>IFERROR(VLOOKUP(Table3[[#This Row],[Ich No]],'ICH NO'!K:M,3,0),"")</f>
        <v>ASSY</v>
      </c>
      <c r="U168">
        <f>IF(Table3[[#This Row],[REST]]&gt;Table3[[#This Row],[Stock]],Table3[[#This Row],[Stock]],Table3[[#This Row],[REST]])</f>
        <v>3</v>
      </c>
      <c r="AA168">
        <f ca="1">IF(Table3[[#This Row],[DDD]]="","",IF(Table3[[#This Row],[Stock]]&gt;=Table3[[#This Row],[REST]],Table3[[#This Row],[REST]],Table3[[#This Row],[Stock]]))</f>
        <v>3</v>
      </c>
    </row>
    <row r="169" spans="1:27" x14ac:dyDescent="0.3">
      <c r="A169" s="173">
        <f>IF(Table3[[#This Row],[Customer Part No]]="","",(ROW()-1))</f>
        <v>168</v>
      </c>
      <c r="B169" s="212" t="str">
        <f>IF(TAM!T174="","",TAM!T174)</f>
        <v>AAF012-0000T</v>
      </c>
      <c r="C169" s="42" t="str">
        <f>IF(TAM!Q174="","",TAM!Q174)</f>
        <v>81150BZ050</v>
      </c>
      <c r="D169" s="42" t="str">
        <f>IF(TAM!I174="","",TAM!I174)</f>
        <v>I0706490</v>
      </c>
      <c r="E169" s="42" t="str">
        <f>IF(TAM!H174="","",TAM!H174)</f>
        <v>20026847</v>
      </c>
      <c r="F169" s="213">
        <f>IF(TAM!L174="","",TAM!L174)</f>
        <v>45919</v>
      </c>
      <c r="G169" s="213">
        <f>IF(TAM!M174="","",TAM!M174)</f>
        <v>45924</v>
      </c>
      <c r="H169" s="220">
        <f>IF(TAM!AD174="","",TAM!AD174)</f>
        <v>1</v>
      </c>
      <c r="I169" s="223">
        <f>IF(Table3[[#This Row],[Open Qty]]="","",TAM!AE174)</f>
        <v>1</v>
      </c>
      <c r="J169" s="226">
        <f>IF(Table3[[#This Row],[Open Qty]]="","",SUM(SUMIF('STOCK OES'!B:B,Table3[[#This Row],[Ich No]],'STOCK OES'!E:E),SUMIF('STOCK SEALING'!B:B,Table3[[#This Row],[Ich No]],'STOCK SEALING'!E:E)))</f>
        <v>68</v>
      </c>
      <c r="K169" s="236">
        <f>IF(Table3[[#This Row],[REST]]="","",SUMIF(TMMIN!T:T,Table3[[#This Row],[Ich No]],TMMIN!AE:AE))</f>
        <v>1</v>
      </c>
      <c r="L169" s="226">
        <v>0</v>
      </c>
      <c r="M169" s="226">
        <f>IFERROR(Table3[[#This Row],[REST]]-Table3[[#This Row],[Result Scan]],"")</f>
        <v>1</v>
      </c>
      <c r="N169" s="212" t="str">
        <f>IF(Table3[[#This Row],[PO TAM]]="","",IF(Table3[[#This Row],[Balance]]&gt;0,"Open","Close"))</f>
        <v>Open</v>
      </c>
      <c r="O169" s="246" t="str">
        <f ca="1">IF(R169=$S$1,Table3[[#This Row],[Status]],"")</f>
        <v>Open</v>
      </c>
      <c r="R169" s="169">
        <f ca="1">IF(Table3[[#This Row],[Delivery Date]]="","",$R$1-Table3[[#This Row],[Delivery Date]])</f>
        <v>6</v>
      </c>
      <c r="T169" t="str">
        <f>IFERROR(VLOOKUP(Table3[[#This Row],[Ich No]],'ICH NO'!K:M,3,0),"")</f>
        <v>ASSY</v>
      </c>
      <c r="U169">
        <f>IF(Table3[[#This Row],[REST]]&gt;Table3[[#This Row],[Stock]],Table3[[#This Row],[Stock]],Table3[[#This Row],[REST]])</f>
        <v>1</v>
      </c>
      <c r="AA169">
        <f ca="1">IF(Table3[[#This Row],[DDD]]="","",IF(Table3[[#This Row],[Stock]]&gt;=Table3[[#This Row],[REST]],Table3[[#This Row],[REST]],Table3[[#This Row],[Stock]]))</f>
        <v>1</v>
      </c>
    </row>
    <row r="170" spans="1:27" x14ac:dyDescent="0.3">
      <c r="A170" s="173">
        <f>IF(Table3[[#This Row],[Customer Part No]]="","",(ROW()-1))</f>
        <v>169</v>
      </c>
      <c r="B170" s="212" t="str">
        <f>IF(TAM!T175="","",TAM!T175)</f>
        <v>AAV022-0000T</v>
      </c>
      <c r="C170" s="42" t="str">
        <f>IF(TAM!Q175="","",TAM!Q175)</f>
        <v>81150BZ800</v>
      </c>
      <c r="D170" s="42" t="str">
        <f>IF(TAM!I175="","",TAM!I175)</f>
        <v>I0706490</v>
      </c>
      <c r="E170" s="42" t="str">
        <f>IF(TAM!H175="","",TAM!H175)</f>
        <v>20026848</v>
      </c>
      <c r="F170" s="213">
        <f>IF(TAM!L175="","",TAM!L175)</f>
        <v>45919</v>
      </c>
      <c r="G170" s="213">
        <f>IF(TAM!M175="","",TAM!M175)</f>
        <v>45924</v>
      </c>
      <c r="H170" s="220">
        <f>IF(TAM!AD175="","",TAM!AD175)</f>
        <v>3</v>
      </c>
      <c r="I170" s="223">
        <f>IF(Table3[[#This Row],[Open Qty]]="","",TAM!AE175)</f>
        <v>3</v>
      </c>
      <c r="J170" s="226">
        <f>IF(Table3[[#This Row],[Open Qty]]="","",SUM(SUMIF('STOCK OES'!B:B,Table3[[#This Row],[Ich No]],'STOCK OES'!E:E),SUMIF('STOCK SEALING'!B:B,Table3[[#This Row],[Ich No]],'STOCK SEALING'!E:E)))</f>
        <v>18</v>
      </c>
      <c r="K170" s="236">
        <f>IF(Table3[[#This Row],[REST]]="","",SUMIF(TMMIN!T:T,Table3[[#This Row],[Ich No]],TMMIN!AE:AE))</f>
        <v>0</v>
      </c>
      <c r="L170" s="226">
        <v>0</v>
      </c>
      <c r="M170" s="226">
        <f>IFERROR(Table3[[#This Row],[REST]]-Table3[[#This Row],[Result Scan]],"")</f>
        <v>3</v>
      </c>
      <c r="N170" s="212" t="str">
        <f>IF(Table3[[#This Row],[PO TAM]]="","",IF(Table3[[#This Row],[Balance]]&gt;0,"Open","Close"))</f>
        <v>Open</v>
      </c>
      <c r="O170" s="246" t="str">
        <f ca="1">IF(R170=$S$1,Table3[[#This Row],[Status]],"")</f>
        <v>Open</v>
      </c>
      <c r="R170" s="169">
        <f ca="1">IF(Table3[[#This Row],[Delivery Date]]="","",$R$1-Table3[[#This Row],[Delivery Date]])</f>
        <v>6</v>
      </c>
      <c r="T170" t="str">
        <f>IFERROR(VLOOKUP(Table3[[#This Row],[Ich No]],'ICH NO'!K:M,3,0),"")</f>
        <v>ASSY</v>
      </c>
      <c r="U170">
        <f>IF(Table3[[#This Row],[REST]]&gt;Table3[[#This Row],[Stock]],Table3[[#This Row],[Stock]],Table3[[#This Row],[REST]])</f>
        <v>3</v>
      </c>
      <c r="AA170">
        <f ca="1">IF(Table3[[#This Row],[DDD]]="","",IF(Table3[[#This Row],[Stock]]&gt;=Table3[[#This Row],[REST]],Table3[[#This Row],[REST]],Table3[[#This Row],[Stock]]))</f>
        <v>3</v>
      </c>
    </row>
    <row r="171" spans="1:27" x14ac:dyDescent="0.3">
      <c r="A171" s="173">
        <f>IF(Table3[[#This Row],[Customer Part No]]="","",(ROW()-1))</f>
        <v>170</v>
      </c>
      <c r="B171" s="212" t="str">
        <f>IF(TAM!T176="","",TAM!T176)</f>
        <v>AAV112-0000T</v>
      </c>
      <c r="C171" s="42" t="str">
        <f>IF(TAM!Q176="","",TAM!Q176)</f>
        <v>81150BZ840</v>
      </c>
      <c r="D171" s="42" t="str">
        <f>IF(TAM!I176="","",TAM!I176)</f>
        <v>I0706490</v>
      </c>
      <c r="E171" s="42" t="str">
        <f>IF(TAM!H176="","",TAM!H176)</f>
        <v>20026849</v>
      </c>
      <c r="F171" s="213">
        <f>IF(TAM!L176="","",TAM!L176)</f>
        <v>45919</v>
      </c>
      <c r="G171" s="213">
        <f>IF(TAM!M176="","",TAM!M176)</f>
        <v>45924</v>
      </c>
      <c r="H171" s="220">
        <f>IF(TAM!AD176="","",TAM!AD176)</f>
        <v>3</v>
      </c>
      <c r="I171" s="223">
        <f>IF(Table3[[#This Row],[Open Qty]]="","",TAM!AE176)</f>
        <v>3</v>
      </c>
      <c r="J171" s="226">
        <f>IF(Table3[[#This Row],[Open Qty]]="","",SUM(SUMIF('STOCK OES'!B:B,Table3[[#This Row],[Ich No]],'STOCK OES'!E:E),SUMIF('STOCK SEALING'!B:B,Table3[[#This Row],[Ich No]],'STOCK SEALING'!E:E)))</f>
        <v>45</v>
      </c>
      <c r="K171" s="236">
        <f>IF(Table3[[#This Row],[REST]]="","",SUMIF(TMMIN!T:T,Table3[[#This Row],[Ich No]],TMMIN!AE:AE))</f>
        <v>0</v>
      </c>
      <c r="L171" s="226">
        <v>0</v>
      </c>
      <c r="M171" s="226">
        <f>IFERROR(Table3[[#This Row],[REST]]-Table3[[#This Row],[Result Scan]],"")</f>
        <v>3</v>
      </c>
      <c r="N171" s="212" t="str">
        <f>IF(Table3[[#This Row],[PO TAM]]="","",IF(Table3[[#This Row],[Balance]]&gt;0,"Open","Close"))</f>
        <v>Open</v>
      </c>
      <c r="O171" s="246" t="str">
        <f ca="1">IF(R171=$S$1,Table3[[#This Row],[Status]],"")</f>
        <v>Open</v>
      </c>
      <c r="R171" s="169">
        <f ca="1">IF(Table3[[#This Row],[Delivery Date]]="","",$R$1-Table3[[#This Row],[Delivery Date]])</f>
        <v>6</v>
      </c>
      <c r="T171" t="str">
        <f>IFERROR(VLOOKUP(Table3[[#This Row],[Ich No]],'ICH NO'!K:M,3,0),"")</f>
        <v>ASSY</v>
      </c>
      <c r="U171">
        <f>IF(Table3[[#This Row],[REST]]&gt;Table3[[#This Row],[Stock]],Table3[[#This Row],[Stock]],Table3[[#This Row],[REST]])</f>
        <v>3</v>
      </c>
      <c r="AA171">
        <f ca="1">IF(Table3[[#This Row],[DDD]]="","",IF(Table3[[#This Row],[Stock]]&gt;=Table3[[#This Row],[REST]],Table3[[#This Row],[REST]],Table3[[#This Row],[Stock]]))</f>
        <v>3</v>
      </c>
    </row>
    <row r="172" spans="1:27" x14ac:dyDescent="0.3">
      <c r="A172" s="173">
        <f>IF(Table3[[#This Row],[Customer Part No]]="","",(ROW()-1))</f>
        <v>171</v>
      </c>
      <c r="B172" s="212" t="str">
        <f>IF(TAM!T177="","",TAM!T177)</f>
        <v>ADL011-9000T</v>
      </c>
      <c r="C172" s="42" t="str">
        <f>IF(TAM!Q177="","",TAM!Q177)</f>
        <v>81551BZ090</v>
      </c>
      <c r="D172" s="42" t="str">
        <f>IF(TAM!I177="","",TAM!I177)</f>
        <v>I0706490</v>
      </c>
      <c r="E172" s="42" t="str">
        <f>IF(TAM!H177="","",TAM!H177)</f>
        <v>20026850</v>
      </c>
      <c r="F172" s="213">
        <f>IF(TAM!L177="","",TAM!L177)</f>
        <v>45919</v>
      </c>
      <c r="G172" s="213">
        <f>IF(TAM!M177="","",TAM!M177)</f>
        <v>45924</v>
      </c>
      <c r="H172" s="220">
        <f>IF(TAM!AD177="","",TAM!AD177)</f>
        <v>4</v>
      </c>
      <c r="I172" s="223">
        <f>IF(Table3[[#This Row],[Open Qty]]="","",TAM!AE177)</f>
        <v>4</v>
      </c>
      <c r="J172" s="226">
        <f>IF(Table3[[#This Row],[Open Qty]]="","",SUM(SUMIF('STOCK OES'!B:B,Table3[[#This Row],[Ich No]],'STOCK OES'!E:E),SUMIF('STOCK SEALING'!B:B,Table3[[#This Row],[Ich No]],'STOCK SEALING'!E:E)))</f>
        <v>47</v>
      </c>
      <c r="K172" s="236">
        <f>IF(Table3[[#This Row],[REST]]="","",SUMIF(TMMIN!T:T,Table3[[#This Row],[Ich No]],TMMIN!AE:AE))</f>
        <v>0</v>
      </c>
      <c r="L172" s="226">
        <v>0</v>
      </c>
      <c r="M172" s="226">
        <f>IFERROR(Table3[[#This Row],[REST]]-Table3[[#This Row],[Result Scan]],"")</f>
        <v>4</v>
      </c>
      <c r="N172" s="212" t="str">
        <f>IF(Table3[[#This Row],[PO TAM]]="","",IF(Table3[[#This Row],[Balance]]&gt;0,"Open","Close"))</f>
        <v>Open</v>
      </c>
      <c r="O172" s="246" t="str">
        <f ca="1">IF(R172=$S$1,Table3[[#This Row],[Status]],"")</f>
        <v>Open</v>
      </c>
      <c r="R172" s="169">
        <f ca="1">IF(Table3[[#This Row],[Delivery Date]]="","",$R$1-Table3[[#This Row],[Delivery Date]])</f>
        <v>6</v>
      </c>
      <c r="T172" t="str">
        <f>IFERROR(VLOOKUP(Table3[[#This Row],[Ich No]],'ICH NO'!K:M,3,0),"")</f>
        <v>ASSY</v>
      </c>
      <c r="U172">
        <f>IF(Table3[[#This Row],[REST]]&gt;Table3[[#This Row],[Stock]],Table3[[#This Row],[Stock]],Table3[[#This Row],[REST]])</f>
        <v>4</v>
      </c>
      <c r="AA172">
        <f ca="1">IF(Table3[[#This Row],[DDD]]="","",IF(Table3[[#This Row],[Stock]]&gt;=Table3[[#This Row],[REST]],Table3[[#This Row],[REST]],Table3[[#This Row],[Stock]]))</f>
        <v>4</v>
      </c>
    </row>
    <row r="173" spans="1:27" x14ac:dyDescent="0.3">
      <c r="A173" s="173">
        <f>IF(Table3[[#This Row],[Customer Part No]]="","",(ROW()-1))</f>
        <v>172</v>
      </c>
      <c r="B173" s="212" t="str">
        <f>IF(TAM!T178="","",TAM!T178)</f>
        <v>ADP241-9000T</v>
      </c>
      <c r="C173" s="42" t="str">
        <f>IF(TAM!Q178="","",TAM!Q178)</f>
        <v>81551BZ250</v>
      </c>
      <c r="D173" s="42" t="str">
        <f>IF(TAM!I178="","",TAM!I178)</f>
        <v>I0706490</v>
      </c>
      <c r="E173" s="42" t="str">
        <f>IF(TAM!H178="","",TAM!H178)</f>
        <v>20026851</v>
      </c>
      <c r="F173" s="213">
        <f>IF(TAM!L178="","",TAM!L178)</f>
        <v>45919</v>
      </c>
      <c r="G173" s="213">
        <f>IF(TAM!M178="","",TAM!M178)</f>
        <v>45924</v>
      </c>
      <c r="H173" s="220">
        <f>IF(TAM!AD178="","",TAM!AD178)</f>
        <v>2</v>
      </c>
      <c r="I173" s="223">
        <f>IF(Table3[[#This Row],[Open Qty]]="","",TAM!AE178)</f>
        <v>2</v>
      </c>
      <c r="J173" s="226">
        <f>IF(Table3[[#This Row],[Open Qty]]="","",SUM(SUMIF('STOCK OES'!B:B,Table3[[#This Row],[Ich No]],'STOCK OES'!E:E),SUMIF('STOCK SEALING'!B:B,Table3[[#This Row],[Ich No]],'STOCK SEALING'!E:E)))</f>
        <v>9</v>
      </c>
      <c r="K173" s="236">
        <f>IF(Table3[[#This Row],[REST]]="","",SUMIF(TMMIN!T:T,Table3[[#This Row],[Ich No]],TMMIN!AE:AE))</f>
        <v>0</v>
      </c>
      <c r="L173" s="226">
        <v>0</v>
      </c>
      <c r="M173" s="226">
        <f>IFERROR(Table3[[#This Row],[REST]]-Table3[[#This Row],[Result Scan]],"")</f>
        <v>2</v>
      </c>
      <c r="N173" s="212" t="str">
        <f>IF(Table3[[#This Row],[PO TAM]]="","",IF(Table3[[#This Row],[Balance]]&gt;0,"Open","Close"))</f>
        <v>Open</v>
      </c>
      <c r="O173" s="246" t="str">
        <f ca="1">IF(R173=$S$1,Table3[[#This Row],[Status]],"")</f>
        <v>Open</v>
      </c>
      <c r="R173" s="169">
        <f ca="1">IF(Table3[[#This Row],[Delivery Date]]="","",$R$1-Table3[[#This Row],[Delivery Date]])</f>
        <v>6</v>
      </c>
      <c r="T173" t="str">
        <f>IFERROR(VLOOKUP(Table3[[#This Row],[Ich No]],'ICH NO'!K:M,3,0),"")</f>
        <v>ASSY</v>
      </c>
      <c r="U173">
        <f>IF(Table3[[#This Row],[REST]]&gt;Table3[[#This Row],[Stock]],Table3[[#This Row],[Stock]],Table3[[#This Row],[REST]])</f>
        <v>2</v>
      </c>
      <c r="AA173">
        <f ca="1">IF(Table3[[#This Row],[DDD]]="","",IF(Table3[[#This Row],[Stock]]&gt;=Table3[[#This Row],[REST]],Table3[[#This Row],[REST]],Table3[[#This Row],[Stock]]))</f>
        <v>2</v>
      </c>
    </row>
    <row r="174" spans="1:27" x14ac:dyDescent="0.3">
      <c r="A174" s="173">
        <f>IF(Table3[[#This Row],[Customer Part No]]="","",(ROW()-1))</f>
        <v>173</v>
      </c>
      <c r="B174" s="212" t="str">
        <f>IF(TAM!T179="","",TAM!T179)</f>
        <v>ADV081-9000T</v>
      </c>
      <c r="C174" s="42" t="str">
        <f>IF(TAM!Q179="","",TAM!Q179)</f>
        <v>81551BZ440</v>
      </c>
      <c r="D174" s="42" t="str">
        <f>IF(TAM!I179="","",TAM!I179)</f>
        <v>I0706490</v>
      </c>
      <c r="E174" s="42" t="str">
        <f>IF(TAM!H179="","",TAM!H179)</f>
        <v>20026852</v>
      </c>
      <c r="F174" s="213">
        <f>IF(TAM!L179="","",TAM!L179)</f>
        <v>45919</v>
      </c>
      <c r="G174" s="213">
        <f>IF(TAM!M179="","",TAM!M179)</f>
        <v>45924</v>
      </c>
      <c r="H174" s="220">
        <f>IF(TAM!AD179="","",TAM!AD179)</f>
        <v>3</v>
      </c>
      <c r="I174" s="223">
        <f>IF(Table3[[#This Row],[Open Qty]]="","",TAM!AE179)</f>
        <v>3</v>
      </c>
      <c r="J174" s="226">
        <f>IF(Table3[[#This Row],[Open Qty]]="","",SUM(SUMIF('STOCK OES'!B:B,Table3[[#This Row],[Ich No]],'STOCK OES'!E:E),SUMIF('STOCK SEALING'!B:B,Table3[[#This Row],[Ich No]],'STOCK SEALING'!E:E)))</f>
        <v>22</v>
      </c>
      <c r="K174" s="236">
        <f>IF(Table3[[#This Row],[REST]]="","",SUMIF(TMMIN!T:T,Table3[[#This Row],[Ich No]],TMMIN!AE:AE))</f>
        <v>1</v>
      </c>
      <c r="L174" s="226">
        <v>0</v>
      </c>
      <c r="M174" s="226">
        <f>IFERROR(Table3[[#This Row],[REST]]-Table3[[#This Row],[Result Scan]],"")</f>
        <v>3</v>
      </c>
      <c r="N174" s="212" t="str">
        <f>IF(Table3[[#This Row],[PO TAM]]="","",IF(Table3[[#This Row],[Balance]]&gt;0,"Open","Close"))</f>
        <v>Open</v>
      </c>
      <c r="O174" s="246" t="str">
        <f ca="1">IF(R174=$S$1,Table3[[#This Row],[Status]],"")</f>
        <v>Open</v>
      </c>
      <c r="R174" s="169">
        <f ca="1">IF(Table3[[#This Row],[Delivery Date]]="","",$R$1-Table3[[#This Row],[Delivery Date]])</f>
        <v>6</v>
      </c>
      <c r="T174" t="str">
        <f>IFERROR(VLOOKUP(Table3[[#This Row],[Ich No]],'ICH NO'!K:M,3,0),"")</f>
        <v>ASSY</v>
      </c>
      <c r="U174">
        <f>IF(Table3[[#This Row],[REST]]&gt;Table3[[#This Row],[Stock]],Table3[[#This Row],[Stock]],Table3[[#This Row],[REST]])</f>
        <v>3</v>
      </c>
      <c r="AA174">
        <f ca="1">IF(Table3[[#This Row],[DDD]]="","",IF(Table3[[#This Row],[Stock]]&gt;=Table3[[#This Row],[REST]],Table3[[#This Row],[REST]],Table3[[#This Row],[Stock]]))</f>
        <v>3</v>
      </c>
    </row>
    <row r="175" spans="1:27" x14ac:dyDescent="0.3">
      <c r="A175" s="173">
        <f>IF(Table3[[#This Row],[Customer Part No]]="","",(ROW()-1))</f>
        <v>174</v>
      </c>
      <c r="B175" s="212" t="str">
        <f>IF(TAM!T180="","",TAM!T180)</f>
        <v>ADF052-9000T</v>
      </c>
      <c r="C175" s="42" t="str">
        <f>IF(TAM!Q180="","",TAM!Q180)</f>
        <v>81561BZ060</v>
      </c>
      <c r="D175" s="42" t="str">
        <f>IF(TAM!I180="","",TAM!I180)</f>
        <v>I0706490</v>
      </c>
      <c r="E175" s="42" t="str">
        <f>IF(TAM!H180="","",TAM!H180)</f>
        <v>20026853</v>
      </c>
      <c r="F175" s="213">
        <f>IF(TAM!L180="","",TAM!L180)</f>
        <v>45919</v>
      </c>
      <c r="G175" s="213">
        <f>IF(TAM!M180="","",TAM!M180)</f>
        <v>45924</v>
      </c>
      <c r="H175" s="220">
        <f>IF(TAM!AD180="","",TAM!AD180)</f>
        <v>1</v>
      </c>
      <c r="I175" s="223">
        <f>IF(Table3[[#This Row],[Open Qty]]="","",TAM!AE180)</f>
        <v>1</v>
      </c>
      <c r="J175" s="226">
        <f>IF(Table3[[#This Row],[Open Qty]]="","",SUM(SUMIF('STOCK OES'!B:B,Table3[[#This Row],[Ich No]],'STOCK OES'!E:E),SUMIF('STOCK SEALING'!B:B,Table3[[#This Row],[Ich No]],'STOCK SEALING'!E:E)))</f>
        <v>59</v>
      </c>
      <c r="K175" s="236">
        <f>IF(Table3[[#This Row],[REST]]="","",SUMIF(TMMIN!T:T,Table3[[#This Row],[Ich No]],TMMIN!AE:AE))</f>
        <v>0</v>
      </c>
      <c r="L175" s="226">
        <v>0</v>
      </c>
      <c r="M175" s="226">
        <f>IFERROR(Table3[[#This Row],[REST]]-Table3[[#This Row],[Result Scan]],"")</f>
        <v>1</v>
      </c>
      <c r="N175" s="212" t="str">
        <f>IF(Table3[[#This Row],[PO TAM]]="","",IF(Table3[[#This Row],[Balance]]&gt;0,"Open","Close"))</f>
        <v>Open</v>
      </c>
      <c r="O175" s="246" t="str">
        <f ca="1">IF(R175=$S$1,Table3[[#This Row],[Status]],"")</f>
        <v>Open</v>
      </c>
      <c r="R175" s="169">
        <f ca="1">IF(Table3[[#This Row],[Delivery Date]]="","",$R$1-Table3[[#This Row],[Delivery Date]])</f>
        <v>6</v>
      </c>
      <c r="T175" t="str">
        <f>IFERROR(VLOOKUP(Table3[[#This Row],[Ich No]],'ICH NO'!K:M,3,0),"")</f>
        <v>ASSY</v>
      </c>
      <c r="U175">
        <f>IF(Table3[[#This Row],[REST]]&gt;Table3[[#This Row],[Stock]],Table3[[#This Row],[Stock]],Table3[[#This Row],[REST]])</f>
        <v>1</v>
      </c>
      <c r="AA175">
        <f ca="1">IF(Table3[[#This Row],[DDD]]="","",IF(Table3[[#This Row],[Stock]]&gt;=Table3[[#This Row],[REST]],Table3[[#This Row],[REST]],Table3[[#This Row],[Stock]]))</f>
        <v>1</v>
      </c>
    </row>
    <row r="176" spans="1:27" x14ac:dyDescent="0.3">
      <c r="A176" s="173">
        <f>IF(Table3[[#This Row],[Customer Part No]]="","",(ROW()-1))</f>
        <v>175</v>
      </c>
      <c r="B176" s="212" t="str">
        <f>IF(TAM!T181="","",TAM!T181)</f>
        <v>ADV082-9000T</v>
      </c>
      <c r="C176" s="42" t="str">
        <f>IF(TAM!Q181="","",TAM!Q181)</f>
        <v>81561BZ410</v>
      </c>
      <c r="D176" s="42" t="str">
        <f>IF(TAM!I181="","",TAM!I181)</f>
        <v>I0706490</v>
      </c>
      <c r="E176" s="42" t="str">
        <f>IF(TAM!H181="","",TAM!H181)</f>
        <v>20026854</v>
      </c>
      <c r="F176" s="213">
        <f>IF(TAM!L181="","",TAM!L181)</f>
        <v>45919</v>
      </c>
      <c r="G176" s="213">
        <f>IF(TAM!M181="","",TAM!M181)</f>
        <v>45924</v>
      </c>
      <c r="H176" s="220">
        <f>IF(TAM!AD181="","",TAM!AD181)</f>
        <v>1</v>
      </c>
      <c r="I176" s="223">
        <f>IF(Table3[[#This Row],[Open Qty]]="","",TAM!AE181)</f>
        <v>1</v>
      </c>
      <c r="J176" s="226">
        <f>IF(Table3[[#This Row],[Open Qty]]="","",SUM(SUMIF('STOCK OES'!B:B,Table3[[#This Row],[Ich No]],'STOCK OES'!E:E),SUMIF('STOCK SEALING'!B:B,Table3[[#This Row],[Ich No]],'STOCK SEALING'!E:E)))</f>
        <v>9</v>
      </c>
      <c r="K176" s="236">
        <f>IF(Table3[[#This Row],[REST]]="","",SUMIF(TMMIN!T:T,Table3[[#This Row],[Ich No]],TMMIN!AE:AE))</f>
        <v>6</v>
      </c>
      <c r="L176" s="226">
        <v>0</v>
      </c>
      <c r="M176" s="226">
        <f>IFERROR(Table3[[#This Row],[REST]]-Table3[[#This Row],[Result Scan]],"")</f>
        <v>1</v>
      </c>
      <c r="N176" s="212" t="str">
        <f>IF(Table3[[#This Row],[PO TAM]]="","",IF(Table3[[#This Row],[Balance]]&gt;0,"Open","Close"))</f>
        <v>Open</v>
      </c>
      <c r="O176" s="246" t="str">
        <f ca="1">IF(R176=$S$1,Table3[[#This Row],[Status]],"")</f>
        <v>Open</v>
      </c>
      <c r="R176" s="169">
        <f ca="1">IF(Table3[[#This Row],[Delivery Date]]="","",$R$1-Table3[[#This Row],[Delivery Date]])</f>
        <v>6</v>
      </c>
      <c r="T176" t="str">
        <f>IFERROR(VLOOKUP(Table3[[#This Row],[Ich No]],'ICH NO'!K:M,3,0),"")</f>
        <v>ASSY</v>
      </c>
      <c r="U176">
        <f>IF(Table3[[#This Row],[REST]]&gt;Table3[[#This Row],[Stock]],Table3[[#This Row],[Stock]],Table3[[#This Row],[REST]])</f>
        <v>1</v>
      </c>
      <c r="AA176">
        <f ca="1">IF(Table3[[#This Row],[DDD]]="","",IF(Table3[[#This Row],[Stock]]&gt;=Table3[[#This Row],[REST]],Table3[[#This Row],[REST]],Table3[[#This Row],[Stock]]))</f>
        <v>1</v>
      </c>
    </row>
    <row r="177" spans="1:27" x14ac:dyDescent="0.3">
      <c r="A177" s="173">
        <f>IF(Table3[[#This Row],[Customer Part No]]="","",(ROW()-1))</f>
        <v>176</v>
      </c>
      <c r="B177" s="212" t="str">
        <f>IF(TAM!T182="","",TAM!T182)</f>
        <v>BGE242-0020T</v>
      </c>
      <c r="C177" s="42" t="str">
        <f>IF(TAM!Q182="","",TAM!Q182)</f>
        <v>87945BZ070</v>
      </c>
      <c r="D177" s="42" t="str">
        <f>IF(TAM!I182="","",TAM!I182)</f>
        <v>I0706490</v>
      </c>
      <c r="E177" s="42" t="str">
        <f>IF(TAM!H182="","",TAM!H182)</f>
        <v>20026855</v>
      </c>
      <c r="F177" s="213">
        <f>IF(TAM!L182="","",TAM!L182)</f>
        <v>45919</v>
      </c>
      <c r="G177" s="213">
        <f>IF(TAM!M182="","",TAM!M182)</f>
        <v>45924</v>
      </c>
      <c r="H177" s="220">
        <f>IF(TAM!AD182="","",TAM!AD182)</f>
        <v>1</v>
      </c>
      <c r="I177" s="223">
        <f>IF(Table3[[#This Row],[Open Qty]]="","",TAM!AE182)</f>
        <v>1</v>
      </c>
      <c r="J177" s="226">
        <f>IF(Table3[[#This Row],[Open Qty]]="","",SUM(SUMIF('STOCK OES'!B:B,Table3[[#This Row],[Ich No]],'STOCK OES'!E:E),SUMIF('STOCK SEALING'!B:B,Table3[[#This Row],[Ich No]],'STOCK SEALING'!E:E)))</f>
        <v>1</v>
      </c>
      <c r="K177" s="236">
        <f>IF(Table3[[#This Row],[REST]]="","",SUMIF(TMMIN!T:T,Table3[[#This Row],[Ich No]],TMMIN!AE:AE))</f>
        <v>0</v>
      </c>
      <c r="L177" s="226">
        <v>0</v>
      </c>
      <c r="M177" s="226">
        <f>IFERROR(Table3[[#This Row],[REST]]-Table3[[#This Row],[Result Scan]],"")</f>
        <v>1</v>
      </c>
      <c r="N177" s="212" t="str">
        <f>IF(Table3[[#This Row],[PO TAM]]="","",IF(Table3[[#This Row],[Balance]]&gt;0,"Open","Close"))</f>
        <v>Open</v>
      </c>
      <c r="O177" s="246" t="str">
        <f ca="1">IF(R177=$S$1,Table3[[#This Row],[Status]],"")</f>
        <v>Open</v>
      </c>
      <c r="R177" s="169">
        <f ca="1">IF(Table3[[#This Row],[Delivery Date]]="","",$R$1-Table3[[#This Row],[Delivery Date]])</f>
        <v>6</v>
      </c>
      <c r="T177" t="str">
        <f>IFERROR(VLOOKUP(Table3[[#This Row],[Ich No]],'ICH NO'!K:M,3,0),"")</f>
        <v>Sealing</v>
      </c>
      <c r="U177">
        <f>IF(Table3[[#This Row],[REST]]&gt;Table3[[#This Row],[Stock]],Table3[[#This Row],[Stock]],Table3[[#This Row],[REST]])</f>
        <v>1</v>
      </c>
      <c r="AA177">
        <f ca="1">IF(Table3[[#This Row],[DDD]]="","",IF(Table3[[#This Row],[Stock]]&gt;=Table3[[#This Row],[REST]],Table3[[#This Row],[REST]],Table3[[#This Row],[Stock]]))</f>
        <v>1</v>
      </c>
    </row>
    <row r="178" spans="1:27" x14ac:dyDescent="0.3">
      <c r="A178" s="173">
        <f>IF(Table3[[#This Row],[Customer Part No]]="","",(ROW()-1))</f>
        <v>177</v>
      </c>
      <c r="B178" s="212" t="str">
        <f>IF(TAM!T183="","",TAM!T183)</f>
        <v>AAH232-0000T</v>
      </c>
      <c r="C178" s="42" t="str">
        <f>IF(TAM!Q183="","",TAM!Q183)</f>
        <v>811500W070</v>
      </c>
      <c r="D178" s="42" t="str">
        <f>IF(TAM!I183="","",TAM!I183)</f>
        <v>I0802189</v>
      </c>
      <c r="E178" s="42" t="str">
        <f>IF(TAM!H183="","",TAM!H183)</f>
        <v>20026859</v>
      </c>
      <c r="F178" s="213">
        <f>IF(TAM!L183="","",TAM!L183)</f>
        <v>45919</v>
      </c>
      <c r="G178" s="213">
        <f>IF(TAM!M183="","",TAM!M183)</f>
        <v>45924</v>
      </c>
      <c r="H178" s="220">
        <f>IF(TAM!AD183="","",TAM!AD183)</f>
        <v>1</v>
      </c>
      <c r="I178" s="223">
        <f>IF(Table3[[#This Row],[Open Qty]]="","",TAM!AE183)</f>
        <v>1</v>
      </c>
      <c r="J178" s="226">
        <f>IF(Table3[[#This Row],[Open Qty]]="","",SUM(SUMIF('STOCK OES'!B:B,Table3[[#This Row],[Ich No]],'STOCK OES'!E:E),SUMIF('STOCK SEALING'!B:B,Table3[[#This Row],[Ich No]],'STOCK SEALING'!E:E)))</f>
        <v>11</v>
      </c>
      <c r="K178" s="236">
        <f>IF(Table3[[#This Row],[REST]]="","",SUMIF(TMMIN!T:T,Table3[[#This Row],[Ich No]],TMMIN!AE:AE))</f>
        <v>0</v>
      </c>
      <c r="L178" s="226">
        <v>0</v>
      </c>
      <c r="M178" s="226">
        <f>IFERROR(Table3[[#This Row],[REST]]-Table3[[#This Row],[Result Scan]],"")</f>
        <v>1</v>
      </c>
      <c r="N178" s="212" t="str">
        <f>IF(Table3[[#This Row],[PO TAM]]="","",IF(Table3[[#This Row],[Balance]]&gt;0,"Open","Close"))</f>
        <v>Open</v>
      </c>
      <c r="O178" s="246" t="str">
        <f ca="1">IF(R178=$S$1,Table3[[#This Row],[Status]],"")</f>
        <v>Open</v>
      </c>
      <c r="R178" s="169">
        <f ca="1">IF(Table3[[#This Row],[Delivery Date]]="","",$R$1-Table3[[#This Row],[Delivery Date]])</f>
        <v>6</v>
      </c>
      <c r="T178" t="str">
        <f>IFERROR(VLOOKUP(Table3[[#This Row],[Ich No]],'ICH NO'!K:M,3,0),"")</f>
        <v>ASSY</v>
      </c>
      <c r="U178">
        <f>IF(Table3[[#This Row],[REST]]&gt;Table3[[#This Row],[Stock]],Table3[[#This Row],[Stock]],Table3[[#This Row],[REST]])</f>
        <v>1</v>
      </c>
      <c r="AA178">
        <f ca="1">IF(Table3[[#This Row],[DDD]]="","",IF(Table3[[#This Row],[Stock]]&gt;=Table3[[#This Row],[REST]],Table3[[#This Row],[REST]],Table3[[#This Row],[Stock]]))</f>
        <v>1</v>
      </c>
    </row>
    <row r="179" spans="1:27" x14ac:dyDescent="0.3">
      <c r="A179" s="173">
        <f>IF(Table3[[#This Row],[Customer Part No]]="","",(ROW()-1))</f>
        <v>178</v>
      </c>
      <c r="B179" s="212" t="str">
        <f>IF(TAM!T184="","",TAM!T184)</f>
        <v>ADN171-0030T</v>
      </c>
      <c r="C179" s="42" t="str">
        <f>IF(TAM!Q184="","",TAM!Q184)</f>
        <v>525620K070</v>
      </c>
      <c r="D179" s="42" t="str">
        <f>IF(TAM!I184="","",TAM!I184)</f>
        <v>I0306311</v>
      </c>
      <c r="E179" s="42" t="str">
        <f>IF(TAM!H184="","",TAM!H184)</f>
        <v>20030188</v>
      </c>
      <c r="F179" s="213">
        <f>IF(TAM!L184="","",TAM!L184)</f>
        <v>45922</v>
      </c>
      <c r="G179" s="213">
        <f>IF(TAM!M184="","",TAM!M184)</f>
        <v>45924</v>
      </c>
      <c r="H179" s="220">
        <f>IF(TAM!AD184="","",TAM!AD184)</f>
        <v>2</v>
      </c>
      <c r="I179" s="223">
        <f>IF(Table3[[#This Row],[Open Qty]]="","",TAM!AE184)</f>
        <v>2</v>
      </c>
      <c r="J179" s="226">
        <f>IF(Table3[[#This Row],[Open Qty]]="","",SUM(SUMIF('STOCK OES'!B:B,Table3[[#This Row],[Ich No]],'STOCK OES'!E:E),SUMIF('STOCK SEALING'!B:B,Table3[[#This Row],[Ich No]],'STOCK SEALING'!E:E)))</f>
        <v>2</v>
      </c>
      <c r="K179" s="236">
        <f>IF(Table3[[#This Row],[REST]]="","",SUMIF(TMMIN!T:T,Table3[[#This Row],[Ich No]],TMMIN!AE:AE))</f>
        <v>8</v>
      </c>
      <c r="L179" s="226">
        <v>0</v>
      </c>
      <c r="M179" s="226">
        <f>IFERROR(Table3[[#This Row],[REST]]-Table3[[#This Row],[Result Scan]],"")</f>
        <v>2</v>
      </c>
      <c r="N179" s="212" t="str">
        <f>IF(Table3[[#This Row],[PO TAM]]="","",IF(Table3[[#This Row],[Balance]]&gt;0,"Open","Close"))</f>
        <v>Open</v>
      </c>
      <c r="O179" s="246" t="str">
        <f ca="1">IF(R179=$S$1,Table3[[#This Row],[Status]],"")</f>
        <v>Open</v>
      </c>
      <c r="R179" s="169">
        <f ca="1">IF(Table3[[#This Row],[Delivery Date]]="","",$R$1-Table3[[#This Row],[Delivery Date]])</f>
        <v>6</v>
      </c>
      <c r="T179" t="str">
        <f>IFERROR(VLOOKUP(Table3[[#This Row],[Ich No]],'ICH NO'!K:M,3,0),"")</f>
        <v>Sealing</v>
      </c>
      <c r="U179">
        <f>IF(Table3[[#This Row],[REST]]&gt;Table3[[#This Row],[Stock]],Table3[[#This Row],[Stock]],Table3[[#This Row],[REST]])</f>
        <v>2</v>
      </c>
      <c r="AA179">
        <f ca="1">IF(Table3[[#This Row],[DDD]]="","",IF(Table3[[#This Row],[Stock]]&gt;=Table3[[#This Row],[REST]],Table3[[#This Row],[REST]],Table3[[#This Row],[Stock]]))</f>
        <v>2</v>
      </c>
    </row>
    <row r="180" spans="1:27" x14ac:dyDescent="0.3">
      <c r="A180" s="173">
        <f>IF(Table3[[#This Row],[Customer Part No]]="","",(ROW()-1))</f>
        <v>179</v>
      </c>
      <c r="B180" s="212" t="str">
        <f>IF(TAM!T185="","",TAM!T185)</f>
        <v>ADN172-0030T</v>
      </c>
      <c r="C180" s="42" t="str">
        <f>IF(TAM!Q185="","",TAM!Q185)</f>
        <v>525630K010</v>
      </c>
      <c r="D180" s="42" t="str">
        <f>IF(TAM!I185="","",TAM!I185)</f>
        <v>I0306311</v>
      </c>
      <c r="E180" s="42" t="str">
        <f>IF(TAM!H185="","",TAM!H185)</f>
        <v>20030189</v>
      </c>
      <c r="F180" s="213">
        <f>IF(TAM!L185="","",TAM!L185)</f>
        <v>45922</v>
      </c>
      <c r="G180" s="213">
        <f>IF(TAM!M185="","",TAM!M185)</f>
        <v>45924</v>
      </c>
      <c r="H180" s="220">
        <f>IF(TAM!AD185="","",TAM!AD185)</f>
        <v>1</v>
      </c>
      <c r="I180" s="223">
        <f>IF(Table3[[#This Row],[Open Qty]]="","",TAM!AE185)</f>
        <v>1</v>
      </c>
      <c r="J180" s="226">
        <f>IF(Table3[[#This Row],[Open Qty]]="","",SUM(SUMIF('STOCK OES'!B:B,Table3[[#This Row],[Ich No]],'STOCK OES'!E:E),SUMIF('STOCK SEALING'!B:B,Table3[[#This Row],[Ich No]],'STOCK SEALING'!E:E)))</f>
        <v>1</v>
      </c>
      <c r="K180" s="236">
        <f>IF(Table3[[#This Row],[REST]]="","",SUMIF(TMMIN!T:T,Table3[[#This Row],[Ich No]],TMMIN!AE:AE))</f>
        <v>4</v>
      </c>
      <c r="L180" s="226">
        <v>0</v>
      </c>
      <c r="M180" s="226">
        <f>IFERROR(Table3[[#This Row],[REST]]-Table3[[#This Row],[Result Scan]],"")</f>
        <v>1</v>
      </c>
      <c r="N180" s="212" t="str">
        <f>IF(Table3[[#This Row],[PO TAM]]="","",IF(Table3[[#This Row],[Balance]]&gt;0,"Open","Close"))</f>
        <v>Open</v>
      </c>
      <c r="O180" s="246" t="str">
        <f ca="1">IF(R180=$S$1,Table3[[#This Row],[Status]],"")</f>
        <v>Open</v>
      </c>
      <c r="R180" s="169">
        <f ca="1">IF(Table3[[#This Row],[Delivery Date]]="","",$R$1-Table3[[#This Row],[Delivery Date]])</f>
        <v>6</v>
      </c>
      <c r="T180" t="str">
        <f>IFERROR(VLOOKUP(Table3[[#This Row],[Ich No]],'ICH NO'!K:M,3,0),"")</f>
        <v>Sealing</v>
      </c>
      <c r="U180">
        <f>IF(Table3[[#This Row],[REST]]&gt;Table3[[#This Row],[Stock]],Table3[[#This Row],[Stock]],Table3[[#This Row],[REST]])</f>
        <v>1</v>
      </c>
      <c r="AA180">
        <f ca="1">IF(Table3[[#This Row],[DDD]]="","",IF(Table3[[#This Row],[Stock]]&gt;=Table3[[#This Row],[REST]],Table3[[#This Row],[REST]],Table3[[#This Row],[Stock]]))</f>
        <v>1</v>
      </c>
    </row>
    <row r="181" spans="1:27" x14ac:dyDescent="0.3">
      <c r="A181" s="173">
        <f>IF(Table3[[#This Row],[Customer Part No]]="","",(ROW()-1))</f>
        <v>180</v>
      </c>
      <c r="B181" s="212" t="str">
        <f>IF(TAM!T186="","",TAM!T186)</f>
        <v>AAL031-0000T</v>
      </c>
      <c r="C181" s="42" t="str">
        <f>IF(TAM!Q186="","",TAM!Q186)</f>
        <v>811100K520</v>
      </c>
      <c r="D181" s="42" t="str">
        <f>IF(TAM!I186="","",TAM!I186)</f>
        <v>I0306311</v>
      </c>
      <c r="E181" s="42" t="str">
        <f>IF(TAM!H186="","",TAM!H186)</f>
        <v>20030190</v>
      </c>
      <c r="F181" s="213">
        <f>IF(TAM!L186="","",TAM!L186)</f>
        <v>45922</v>
      </c>
      <c r="G181" s="213">
        <f>IF(TAM!M186="","",TAM!M186)</f>
        <v>45924</v>
      </c>
      <c r="H181" s="220">
        <f>IF(TAM!AD186="","",TAM!AD186)</f>
        <v>1</v>
      </c>
      <c r="I181" s="223">
        <f>IF(Table3[[#This Row],[Open Qty]]="","",TAM!AE186)</f>
        <v>1</v>
      </c>
      <c r="J181" s="226">
        <f>IF(Table3[[#This Row],[Open Qty]]="","",SUM(SUMIF('STOCK OES'!B:B,Table3[[#This Row],[Ich No]],'STOCK OES'!E:E),SUMIF('STOCK SEALING'!B:B,Table3[[#This Row],[Ich No]],'STOCK SEALING'!E:E)))</f>
        <v>70</v>
      </c>
      <c r="K181" s="236">
        <f>IF(Table3[[#This Row],[REST]]="","",SUMIF(TMMIN!T:T,Table3[[#This Row],[Ich No]],TMMIN!AE:AE))</f>
        <v>0</v>
      </c>
      <c r="L181" s="226">
        <v>0</v>
      </c>
      <c r="M181" s="226">
        <f>IFERROR(Table3[[#This Row],[REST]]-Table3[[#This Row],[Result Scan]],"")</f>
        <v>1</v>
      </c>
      <c r="N181" s="212" t="str">
        <f>IF(Table3[[#This Row],[PO TAM]]="","",IF(Table3[[#This Row],[Balance]]&gt;0,"Open","Close"))</f>
        <v>Open</v>
      </c>
      <c r="O181" s="246" t="str">
        <f ca="1">IF(R181=$S$1,Table3[[#This Row],[Status]],"")</f>
        <v>Open</v>
      </c>
      <c r="R181" s="169">
        <f ca="1">IF(Table3[[#This Row],[Delivery Date]]="","",$R$1-Table3[[#This Row],[Delivery Date]])</f>
        <v>6</v>
      </c>
      <c r="T181" t="str">
        <f>IFERROR(VLOOKUP(Table3[[#This Row],[Ich No]],'ICH NO'!K:M,3,0),"")</f>
        <v>ASSY</v>
      </c>
      <c r="U181">
        <f>IF(Table3[[#This Row],[REST]]&gt;Table3[[#This Row],[Stock]],Table3[[#This Row],[Stock]],Table3[[#This Row],[REST]])</f>
        <v>1</v>
      </c>
      <c r="AA181">
        <f ca="1">IF(Table3[[#This Row],[DDD]]="","",IF(Table3[[#This Row],[Stock]]&gt;=Table3[[#This Row],[REST]],Table3[[#This Row],[REST]],Table3[[#This Row],[Stock]]))</f>
        <v>1</v>
      </c>
    </row>
    <row r="182" spans="1:27" x14ac:dyDescent="0.3">
      <c r="A182" s="173">
        <f>IF(Table3[[#This Row],[Customer Part No]]="","",(ROW()-1))</f>
        <v>181</v>
      </c>
      <c r="B182" s="212" t="str">
        <f>IF(TAM!T187="","",TAM!T187)</f>
        <v>AAP011-0000T</v>
      </c>
      <c r="C182" s="42" t="str">
        <f>IF(TAM!Q187="","",TAM!Q187)</f>
        <v>811100K580</v>
      </c>
      <c r="D182" s="42" t="str">
        <f>IF(TAM!I187="","",TAM!I187)</f>
        <v>I0306311</v>
      </c>
      <c r="E182" s="42" t="str">
        <f>IF(TAM!H187="","",TAM!H187)</f>
        <v>20030191</v>
      </c>
      <c r="F182" s="213">
        <f>IF(TAM!L187="","",TAM!L187)</f>
        <v>45922</v>
      </c>
      <c r="G182" s="213">
        <f>IF(TAM!M187="","",TAM!M187)</f>
        <v>45924</v>
      </c>
      <c r="H182" s="220">
        <f>IF(TAM!AD187="","",TAM!AD187)</f>
        <v>6</v>
      </c>
      <c r="I182" s="223">
        <f>IF(Table3[[#This Row],[Open Qty]]="","",TAM!AE187)</f>
        <v>6</v>
      </c>
      <c r="J182" s="226">
        <f>IF(Table3[[#This Row],[Open Qty]]="","",SUM(SUMIF('STOCK OES'!B:B,Table3[[#This Row],[Ich No]],'STOCK OES'!E:E),SUMIF('STOCK SEALING'!B:B,Table3[[#This Row],[Ich No]],'STOCK SEALING'!E:E)))</f>
        <v>118</v>
      </c>
      <c r="K182" s="236">
        <f>IF(Table3[[#This Row],[REST]]="","",SUMIF(TMMIN!T:T,Table3[[#This Row],[Ich No]],TMMIN!AE:AE))</f>
        <v>0</v>
      </c>
      <c r="L182" s="226">
        <v>0</v>
      </c>
      <c r="M182" s="226">
        <f>IFERROR(Table3[[#This Row],[REST]]-Table3[[#This Row],[Result Scan]],"")</f>
        <v>6</v>
      </c>
      <c r="N182" s="212" t="str">
        <f>IF(Table3[[#This Row],[PO TAM]]="","",IF(Table3[[#This Row],[Balance]]&gt;0,"Open","Close"))</f>
        <v>Open</v>
      </c>
      <c r="O182" s="246" t="str">
        <f ca="1">IF(R182=$S$1,Table3[[#This Row],[Status]],"")</f>
        <v>Open</v>
      </c>
      <c r="R182" s="169">
        <f ca="1">IF(Table3[[#This Row],[Delivery Date]]="","",$R$1-Table3[[#This Row],[Delivery Date]])</f>
        <v>6</v>
      </c>
      <c r="T182" t="str">
        <f>IFERROR(VLOOKUP(Table3[[#This Row],[Ich No]],'ICH NO'!K:M,3,0),"")</f>
        <v>ASSY</v>
      </c>
      <c r="U182">
        <f>IF(Table3[[#This Row],[REST]]&gt;Table3[[#This Row],[Stock]],Table3[[#This Row],[Stock]],Table3[[#This Row],[REST]])</f>
        <v>6</v>
      </c>
      <c r="AA182">
        <f ca="1">IF(Table3[[#This Row],[DDD]]="","",IF(Table3[[#This Row],[Stock]]&gt;=Table3[[#This Row],[REST]],Table3[[#This Row],[REST]],Table3[[#This Row],[Stock]]))</f>
        <v>6</v>
      </c>
    </row>
    <row r="183" spans="1:27" x14ac:dyDescent="0.3">
      <c r="A183" s="173">
        <f>IF(Table3[[#This Row],[Customer Part No]]="","",(ROW()-1))</f>
        <v>182</v>
      </c>
      <c r="B183" s="212" t="str">
        <f>IF(TAM!T188="","",TAM!T188)</f>
        <v>AAL031-1000</v>
      </c>
      <c r="C183" s="42" t="str">
        <f>IF(TAM!Q188="","",TAM!Q188)</f>
        <v>811300K520</v>
      </c>
      <c r="D183" s="42" t="str">
        <f>IF(TAM!I188="","",TAM!I188)</f>
        <v>I0306311</v>
      </c>
      <c r="E183" s="42" t="str">
        <f>IF(TAM!H188="","",TAM!H188)</f>
        <v>20030192</v>
      </c>
      <c r="F183" s="213">
        <f>IF(TAM!L188="","",TAM!L188)</f>
        <v>45922</v>
      </c>
      <c r="G183" s="213">
        <f>IF(TAM!M188="","",TAM!M188)</f>
        <v>45924</v>
      </c>
      <c r="H183" s="220">
        <f>IF(TAM!AD188="","",TAM!AD188)</f>
        <v>3</v>
      </c>
      <c r="I183" s="223">
        <f>IF(Table3[[#This Row],[Open Qty]]="","",TAM!AE188)</f>
        <v>3</v>
      </c>
      <c r="J183" s="226">
        <f>IF(Table3[[#This Row],[Open Qty]]="","",SUM(SUMIF('STOCK OES'!B:B,Table3[[#This Row],[Ich No]],'STOCK OES'!E:E),SUMIF('STOCK SEALING'!B:B,Table3[[#This Row],[Ich No]],'STOCK SEALING'!E:E)))</f>
        <v>18</v>
      </c>
      <c r="K183" s="236">
        <f>IF(Table3[[#This Row],[REST]]="","",SUMIF(TMMIN!T:T,Table3[[#This Row],[Ich No]],TMMIN!AE:AE))</f>
        <v>0</v>
      </c>
      <c r="L183" s="226">
        <v>3</v>
      </c>
      <c r="M183" s="226">
        <f>IFERROR(Table3[[#This Row],[REST]]-Table3[[#This Row],[Result Scan]],"")</f>
        <v>0</v>
      </c>
      <c r="N183" s="212" t="str">
        <f>IF(Table3[[#This Row],[PO TAM]]="","",IF(Table3[[#This Row],[Balance]]&gt;0,"Open","Close"))</f>
        <v>Close</v>
      </c>
      <c r="O183" s="246" t="str">
        <f ca="1">IF(R183=$S$1,Table3[[#This Row],[Status]],"")</f>
        <v>Close</v>
      </c>
      <c r="R183" s="169">
        <f ca="1">IF(Table3[[#This Row],[Delivery Date]]="","",$R$1-Table3[[#This Row],[Delivery Date]])</f>
        <v>6</v>
      </c>
      <c r="T183" t="str">
        <f>IFERROR(VLOOKUP(Table3[[#This Row],[Ich No]],'ICH NO'!K:M,3,0),"")</f>
        <v>ASSY</v>
      </c>
      <c r="U183">
        <f>IF(Table3[[#This Row],[REST]]&gt;Table3[[#This Row],[Stock]],Table3[[#This Row],[Stock]],Table3[[#This Row],[REST]])</f>
        <v>3</v>
      </c>
      <c r="AA183">
        <f ca="1">IF(Table3[[#This Row],[DDD]]="","",IF(Table3[[#This Row],[Stock]]&gt;=Table3[[#This Row],[REST]],Table3[[#This Row],[REST]],Table3[[#This Row],[Stock]]))</f>
        <v>3</v>
      </c>
    </row>
    <row r="184" spans="1:27" x14ac:dyDescent="0.3">
      <c r="A184" s="173">
        <f>IF(Table3[[#This Row],[Customer Part No]]="","",(ROW()-1))</f>
        <v>183</v>
      </c>
      <c r="B184" s="212" t="str">
        <f>IF(TAM!T189="","",TAM!T189)</f>
        <v>AAP011-1000</v>
      </c>
      <c r="C184" s="42" t="str">
        <f>IF(TAM!Q189="","",TAM!Q189)</f>
        <v>811300K580</v>
      </c>
      <c r="D184" s="42" t="str">
        <f>IF(TAM!I189="","",TAM!I189)</f>
        <v>I0306311</v>
      </c>
      <c r="E184" s="42" t="str">
        <f>IF(TAM!H189="","",TAM!H189)</f>
        <v>20030193</v>
      </c>
      <c r="F184" s="213">
        <f>IF(TAM!L189="","",TAM!L189)</f>
        <v>45922</v>
      </c>
      <c r="G184" s="213">
        <f>IF(TAM!M189="","",TAM!M189)</f>
        <v>45924</v>
      </c>
      <c r="H184" s="220">
        <f>IF(TAM!AD189="","",TAM!AD189)</f>
        <v>12</v>
      </c>
      <c r="I184" s="223">
        <f>IF(Table3[[#This Row],[Open Qty]]="","",TAM!AE189)</f>
        <v>12</v>
      </c>
      <c r="J184" s="226">
        <f>IF(Table3[[#This Row],[Open Qty]]="","",SUM(SUMIF('STOCK OES'!B:B,Table3[[#This Row],[Ich No]],'STOCK OES'!E:E),SUMIF('STOCK SEALING'!B:B,Table3[[#This Row],[Ich No]],'STOCK SEALING'!E:E)))</f>
        <v>29</v>
      </c>
      <c r="K184" s="236">
        <f>IF(Table3[[#This Row],[REST]]="","",SUMIF(TMMIN!T:T,Table3[[#This Row],[Ich No]],TMMIN!AE:AE))</f>
        <v>0</v>
      </c>
      <c r="L184" s="226">
        <v>12</v>
      </c>
      <c r="M184" s="226">
        <f>IFERROR(Table3[[#This Row],[REST]]-Table3[[#This Row],[Result Scan]],"")</f>
        <v>0</v>
      </c>
      <c r="N184" s="212" t="str">
        <f>IF(Table3[[#This Row],[PO TAM]]="","",IF(Table3[[#This Row],[Balance]]&gt;0,"Open","Close"))</f>
        <v>Close</v>
      </c>
      <c r="O184" s="246" t="str">
        <f ca="1">IF(R184=$S$1,Table3[[#This Row],[Status]],"")</f>
        <v>Close</v>
      </c>
      <c r="R184" s="169">
        <f ca="1">IF(Table3[[#This Row],[Delivery Date]]="","",$R$1-Table3[[#This Row],[Delivery Date]])</f>
        <v>6</v>
      </c>
      <c r="T184" t="str">
        <f>IFERROR(VLOOKUP(Table3[[#This Row],[Ich No]],'ICH NO'!K:M,3,0),"")</f>
        <v>ASSY</v>
      </c>
      <c r="U184">
        <f>IF(Table3[[#This Row],[REST]]&gt;Table3[[#This Row],[Stock]],Table3[[#This Row],[Stock]],Table3[[#This Row],[REST]])</f>
        <v>12</v>
      </c>
      <c r="AA184">
        <f ca="1">IF(Table3[[#This Row],[DDD]]="","",IF(Table3[[#This Row],[Stock]]&gt;=Table3[[#This Row],[REST]],Table3[[#This Row],[REST]],Table3[[#This Row],[Stock]]))</f>
        <v>12</v>
      </c>
    </row>
    <row r="185" spans="1:27" x14ac:dyDescent="0.3">
      <c r="A185" s="173">
        <f>IF(Table3[[#This Row],[Customer Part No]]="","",(ROW()-1))</f>
        <v>184</v>
      </c>
      <c r="B185" s="212" t="str">
        <f>IF(TAM!T190="","",TAM!T190)</f>
        <v>AAL032-0000T</v>
      </c>
      <c r="C185" s="42" t="str">
        <f>IF(TAM!Q190="","",TAM!Q190)</f>
        <v>811500K520</v>
      </c>
      <c r="D185" s="42" t="str">
        <f>IF(TAM!I190="","",TAM!I190)</f>
        <v>I0306311</v>
      </c>
      <c r="E185" s="42" t="str">
        <f>IF(TAM!H190="","",TAM!H190)</f>
        <v>20030194</v>
      </c>
      <c r="F185" s="213">
        <f>IF(TAM!L190="","",TAM!L190)</f>
        <v>45922</v>
      </c>
      <c r="G185" s="213">
        <f>IF(TAM!M190="","",TAM!M190)</f>
        <v>45924</v>
      </c>
      <c r="H185" s="220">
        <f>IF(TAM!AD190="","",TAM!AD190)</f>
        <v>1</v>
      </c>
      <c r="I185" s="223">
        <f>IF(Table3[[#This Row],[Open Qty]]="","",TAM!AE190)</f>
        <v>1</v>
      </c>
      <c r="J185" s="226">
        <f>IF(Table3[[#This Row],[Open Qty]]="","",SUM(SUMIF('STOCK OES'!B:B,Table3[[#This Row],[Ich No]],'STOCK OES'!E:E),SUMIF('STOCK SEALING'!B:B,Table3[[#This Row],[Ich No]],'STOCK SEALING'!E:E)))</f>
        <v>7</v>
      </c>
      <c r="K185" s="236">
        <f>IF(Table3[[#This Row],[REST]]="","",SUMIF(TMMIN!T:T,Table3[[#This Row],[Ich No]],TMMIN!AE:AE))</f>
        <v>0</v>
      </c>
      <c r="L185" s="226">
        <v>0</v>
      </c>
      <c r="M185" s="226">
        <f>IFERROR(Table3[[#This Row],[REST]]-Table3[[#This Row],[Result Scan]],"")</f>
        <v>1</v>
      </c>
      <c r="N185" s="212" t="str">
        <f>IF(Table3[[#This Row],[PO TAM]]="","",IF(Table3[[#This Row],[Balance]]&gt;0,"Open","Close"))</f>
        <v>Open</v>
      </c>
      <c r="O185" s="246" t="str">
        <f ca="1">IF(R185=$S$1,Table3[[#This Row],[Status]],"")</f>
        <v>Open</v>
      </c>
      <c r="R185" s="169">
        <f ca="1">IF(Table3[[#This Row],[Delivery Date]]="","",$R$1-Table3[[#This Row],[Delivery Date]])</f>
        <v>6</v>
      </c>
      <c r="T185" t="str">
        <f>IFERROR(VLOOKUP(Table3[[#This Row],[Ich No]],'ICH NO'!K:M,3,0),"")</f>
        <v>ASSY</v>
      </c>
      <c r="U185">
        <f>IF(Table3[[#This Row],[REST]]&gt;Table3[[#This Row],[Stock]],Table3[[#This Row],[Stock]],Table3[[#This Row],[REST]])</f>
        <v>1</v>
      </c>
      <c r="AA185">
        <f ca="1">IF(Table3[[#This Row],[DDD]]="","",IF(Table3[[#This Row],[Stock]]&gt;=Table3[[#This Row],[REST]],Table3[[#This Row],[REST]],Table3[[#This Row],[Stock]]))</f>
        <v>1</v>
      </c>
    </row>
    <row r="186" spans="1:27" x14ac:dyDescent="0.3">
      <c r="A186" s="173">
        <f>IF(Table3[[#This Row],[Customer Part No]]="","",(ROW()-1))</f>
        <v>185</v>
      </c>
      <c r="B186" s="212" t="str">
        <f>IF(TAM!T191="","",TAM!T191)</f>
        <v>AAP012-0000T</v>
      </c>
      <c r="C186" s="42" t="str">
        <f>IF(TAM!Q191="","",TAM!Q191)</f>
        <v>811500K580</v>
      </c>
      <c r="D186" s="42" t="str">
        <f>IF(TAM!I191="","",TAM!I191)</f>
        <v>I0306311</v>
      </c>
      <c r="E186" s="42" t="str">
        <f>IF(TAM!H191="","",TAM!H191)</f>
        <v>20030195</v>
      </c>
      <c r="F186" s="213">
        <f>IF(TAM!L191="","",TAM!L191)</f>
        <v>45922</v>
      </c>
      <c r="G186" s="213">
        <f>IF(TAM!M191="","",TAM!M191)</f>
        <v>45924</v>
      </c>
      <c r="H186" s="220">
        <f>IF(TAM!AD191="","",TAM!AD191)</f>
        <v>4</v>
      </c>
      <c r="I186" s="223">
        <f>IF(Table3[[#This Row],[Open Qty]]="","",TAM!AE191)</f>
        <v>4</v>
      </c>
      <c r="J186" s="226">
        <f>IF(Table3[[#This Row],[Open Qty]]="","",SUM(SUMIF('STOCK OES'!B:B,Table3[[#This Row],[Ich No]],'STOCK OES'!E:E),SUMIF('STOCK SEALING'!B:B,Table3[[#This Row],[Ich No]],'STOCK SEALING'!E:E)))</f>
        <v>67</v>
      </c>
      <c r="K186" s="236">
        <f>IF(Table3[[#This Row],[REST]]="","",SUMIF(TMMIN!T:T,Table3[[#This Row],[Ich No]],TMMIN!AE:AE))</f>
        <v>0</v>
      </c>
      <c r="L186" s="226">
        <v>0</v>
      </c>
      <c r="M186" s="226">
        <f>IFERROR(Table3[[#This Row],[REST]]-Table3[[#This Row],[Result Scan]],"")</f>
        <v>4</v>
      </c>
      <c r="N186" s="212" t="str">
        <f>IF(Table3[[#This Row],[PO TAM]]="","",IF(Table3[[#This Row],[Balance]]&gt;0,"Open","Close"))</f>
        <v>Open</v>
      </c>
      <c r="O186" s="246" t="str">
        <f ca="1">IF(R186=$S$1,Table3[[#This Row],[Status]],"")</f>
        <v>Open</v>
      </c>
      <c r="R186" s="169">
        <f ca="1">IF(Table3[[#This Row],[Delivery Date]]="","",$R$1-Table3[[#This Row],[Delivery Date]])</f>
        <v>6</v>
      </c>
      <c r="T186" t="str">
        <f>IFERROR(VLOOKUP(Table3[[#This Row],[Ich No]],'ICH NO'!K:M,3,0),"")</f>
        <v>ASSY</v>
      </c>
      <c r="U186">
        <f>IF(Table3[[#This Row],[REST]]&gt;Table3[[#This Row],[Stock]],Table3[[#This Row],[Stock]],Table3[[#This Row],[REST]])</f>
        <v>4</v>
      </c>
      <c r="AA186">
        <f ca="1">IF(Table3[[#This Row],[DDD]]="","",IF(Table3[[#This Row],[Stock]]&gt;=Table3[[#This Row],[REST]],Table3[[#This Row],[REST]],Table3[[#This Row],[Stock]]))</f>
        <v>4</v>
      </c>
    </row>
    <row r="187" spans="1:27" x14ac:dyDescent="0.3">
      <c r="A187" s="173">
        <f>IF(Table3[[#This Row],[Customer Part No]]="","",(ROW()-1))</f>
        <v>186</v>
      </c>
      <c r="B187" s="212" t="str">
        <f>IF(TAM!T192="","",TAM!T192)</f>
        <v>AAL032-1000</v>
      </c>
      <c r="C187" s="42" t="str">
        <f>IF(TAM!Q192="","",TAM!Q192)</f>
        <v>811700K520</v>
      </c>
      <c r="D187" s="42" t="str">
        <f>IF(TAM!I192="","",TAM!I192)</f>
        <v>I0306311</v>
      </c>
      <c r="E187" s="42" t="str">
        <f>IF(TAM!H192="","",TAM!H192)</f>
        <v>20030196</v>
      </c>
      <c r="F187" s="213">
        <f>IF(TAM!L192="","",TAM!L192)</f>
        <v>45922</v>
      </c>
      <c r="G187" s="213">
        <f>IF(TAM!M192="","",TAM!M192)</f>
        <v>45924</v>
      </c>
      <c r="H187" s="220">
        <f>IF(TAM!AD192="","",TAM!AD192)</f>
        <v>2</v>
      </c>
      <c r="I187" s="223">
        <f>IF(Table3[[#This Row],[Open Qty]]="","",TAM!AE192)</f>
        <v>2</v>
      </c>
      <c r="J187" s="226">
        <f>IF(Table3[[#This Row],[Open Qty]]="","",SUM(SUMIF('STOCK OES'!B:B,Table3[[#This Row],[Ich No]],'STOCK OES'!E:E),SUMIF('STOCK SEALING'!B:B,Table3[[#This Row],[Ich No]],'STOCK SEALING'!E:E)))</f>
        <v>0</v>
      </c>
      <c r="K187" s="236">
        <f>IF(Table3[[#This Row],[REST]]="","",SUMIF(TMMIN!T:T,Table3[[#This Row],[Ich No]],TMMIN!AE:AE))</f>
        <v>0</v>
      </c>
      <c r="L187" s="226">
        <v>0</v>
      </c>
      <c r="M187" s="226">
        <f>IFERROR(Table3[[#This Row],[REST]]-Table3[[#This Row],[Result Scan]],"")</f>
        <v>2</v>
      </c>
      <c r="N187" s="212" t="str">
        <f>IF(Table3[[#This Row],[PO TAM]]="","",IF(Table3[[#This Row],[Balance]]&gt;0,"Open","Close"))</f>
        <v>Open</v>
      </c>
      <c r="O187" s="246" t="str">
        <f ca="1">IF(R187=$S$1,Table3[[#This Row],[Status]],"")</f>
        <v>Open</v>
      </c>
      <c r="R187" s="169">
        <f ca="1">IF(Table3[[#This Row],[Delivery Date]]="","",$R$1-Table3[[#This Row],[Delivery Date]])</f>
        <v>6</v>
      </c>
      <c r="T187" t="str">
        <f>IFERROR(VLOOKUP(Table3[[#This Row],[Ich No]],'ICH NO'!K:M,3,0),"")</f>
        <v>ASSY</v>
      </c>
      <c r="U187">
        <f>IF(Table3[[#This Row],[REST]]&gt;Table3[[#This Row],[Stock]],Table3[[#This Row],[Stock]],Table3[[#This Row],[REST]])</f>
        <v>0</v>
      </c>
      <c r="AA187">
        <f ca="1">IF(Table3[[#This Row],[DDD]]="","",IF(Table3[[#This Row],[Stock]]&gt;=Table3[[#This Row],[REST]],Table3[[#This Row],[REST]],Table3[[#This Row],[Stock]]))</f>
        <v>0</v>
      </c>
    </row>
    <row r="188" spans="1:27" x14ac:dyDescent="0.3">
      <c r="A188" s="173">
        <f>IF(Table3[[#This Row],[Customer Part No]]="","",(ROW()-1))</f>
        <v>187</v>
      </c>
      <c r="B188" s="212" t="str">
        <f>IF(TAM!T193="","",TAM!T193)</f>
        <v>ADN171-0000T</v>
      </c>
      <c r="C188" s="42" t="str">
        <f>IF(TAM!Q193="","",TAM!Q193)</f>
        <v>815500K240</v>
      </c>
      <c r="D188" s="42" t="str">
        <f>IF(TAM!I193="","",TAM!I193)</f>
        <v>I0306311</v>
      </c>
      <c r="E188" s="42" t="str">
        <f>IF(TAM!H193="","",TAM!H193)</f>
        <v>20030197</v>
      </c>
      <c r="F188" s="213">
        <f>IF(TAM!L193="","",TAM!L193)</f>
        <v>45922</v>
      </c>
      <c r="G188" s="213">
        <f>IF(TAM!M193="","",TAM!M193)</f>
        <v>45924</v>
      </c>
      <c r="H188" s="220">
        <f>IF(TAM!AD193="","",TAM!AD193)</f>
        <v>7</v>
      </c>
      <c r="I188" s="223">
        <f>IF(Table3[[#This Row],[Open Qty]]="","",TAM!AE193)</f>
        <v>7</v>
      </c>
      <c r="J188" s="226">
        <f>IF(Table3[[#This Row],[Open Qty]]="","",SUM(SUMIF('STOCK OES'!B:B,Table3[[#This Row],[Ich No]],'STOCK OES'!E:E),SUMIF('STOCK SEALING'!B:B,Table3[[#This Row],[Ich No]],'STOCK SEALING'!E:E)))</f>
        <v>105</v>
      </c>
      <c r="K188" s="236">
        <f>IF(Table3[[#This Row],[REST]]="","",SUMIF(TMMIN!T:T,Table3[[#This Row],[Ich No]],TMMIN!AE:AE))</f>
        <v>0</v>
      </c>
      <c r="L188" s="226">
        <v>0</v>
      </c>
      <c r="M188" s="226">
        <f>IFERROR(Table3[[#This Row],[REST]]-Table3[[#This Row],[Result Scan]],"")</f>
        <v>7</v>
      </c>
      <c r="N188" s="212" t="str">
        <f>IF(Table3[[#This Row],[PO TAM]]="","",IF(Table3[[#This Row],[Balance]]&gt;0,"Open","Close"))</f>
        <v>Open</v>
      </c>
      <c r="O188" s="246" t="str">
        <f ca="1">IF(R188=$S$1,Table3[[#This Row],[Status]],"")</f>
        <v>Open</v>
      </c>
      <c r="R188" s="169">
        <f ca="1">IF(Table3[[#This Row],[Delivery Date]]="","",$R$1-Table3[[#This Row],[Delivery Date]])</f>
        <v>6</v>
      </c>
      <c r="T188" t="str">
        <f>IFERROR(VLOOKUP(Table3[[#This Row],[Ich No]],'ICH NO'!K:M,3,0),"")</f>
        <v>ASSY</v>
      </c>
      <c r="U188">
        <f>IF(Table3[[#This Row],[REST]]&gt;Table3[[#This Row],[Stock]],Table3[[#This Row],[Stock]],Table3[[#This Row],[REST]])</f>
        <v>7</v>
      </c>
      <c r="AA188">
        <f ca="1">IF(Table3[[#This Row],[DDD]]="","",IF(Table3[[#This Row],[Stock]]&gt;=Table3[[#This Row],[REST]],Table3[[#This Row],[REST]],Table3[[#This Row],[Stock]]))</f>
        <v>7</v>
      </c>
    </row>
    <row r="189" spans="1:27" x14ac:dyDescent="0.3">
      <c r="A189" s="173">
        <f>IF(Table3[[#This Row],[Customer Part No]]="","",(ROW()-1))</f>
        <v>188</v>
      </c>
      <c r="B189" s="212" t="str">
        <f>IF(TAM!T194="","",TAM!T194)</f>
        <v>ADV141-0000T</v>
      </c>
      <c r="C189" s="42" t="str">
        <f>IF(TAM!Q194="","",TAM!Q194)</f>
        <v>815500K630</v>
      </c>
      <c r="D189" s="42" t="str">
        <f>IF(TAM!I194="","",TAM!I194)</f>
        <v>I0306311</v>
      </c>
      <c r="E189" s="42" t="str">
        <f>IF(TAM!H194="","",TAM!H194)</f>
        <v>20030198</v>
      </c>
      <c r="F189" s="213">
        <f>IF(TAM!L194="","",TAM!L194)</f>
        <v>45922</v>
      </c>
      <c r="G189" s="213">
        <f>IF(TAM!M194="","",TAM!M194)</f>
        <v>45924</v>
      </c>
      <c r="H189" s="220">
        <f>IF(TAM!AD194="","",TAM!AD194)</f>
        <v>3</v>
      </c>
      <c r="I189" s="223">
        <f>IF(Table3[[#This Row],[Open Qty]]="","",TAM!AE194)</f>
        <v>3</v>
      </c>
      <c r="J189" s="226">
        <f>IF(Table3[[#This Row],[Open Qty]]="","",SUM(SUMIF('STOCK OES'!B:B,Table3[[#This Row],[Ich No]],'STOCK OES'!E:E),SUMIF('STOCK SEALING'!B:B,Table3[[#This Row],[Ich No]],'STOCK SEALING'!E:E)))</f>
        <v>70</v>
      </c>
      <c r="K189" s="236">
        <f>IF(Table3[[#This Row],[REST]]="","",SUMIF(TMMIN!T:T,Table3[[#This Row],[Ich No]],TMMIN!AE:AE))</f>
        <v>1</v>
      </c>
      <c r="L189" s="226">
        <v>0</v>
      </c>
      <c r="M189" s="226">
        <f>IFERROR(Table3[[#This Row],[REST]]-Table3[[#This Row],[Result Scan]],"")</f>
        <v>3</v>
      </c>
      <c r="N189" s="212" t="str">
        <f>IF(Table3[[#This Row],[PO TAM]]="","",IF(Table3[[#This Row],[Balance]]&gt;0,"Open","Close"))</f>
        <v>Open</v>
      </c>
      <c r="O189" s="246" t="str">
        <f ca="1">IF(R189=$S$1,Table3[[#This Row],[Status]],"")</f>
        <v>Open</v>
      </c>
      <c r="R189" s="169">
        <f ca="1">IF(Table3[[#This Row],[Delivery Date]]="","",$R$1-Table3[[#This Row],[Delivery Date]])</f>
        <v>6</v>
      </c>
      <c r="T189" t="str">
        <f>IFERROR(VLOOKUP(Table3[[#This Row],[Ich No]],'ICH NO'!K:M,3,0),"")</f>
        <v>ASSY</v>
      </c>
      <c r="U189">
        <f>IF(Table3[[#This Row],[REST]]&gt;Table3[[#This Row],[Stock]],Table3[[#This Row],[Stock]],Table3[[#This Row],[REST]])</f>
        <v>3</v>
      </c>
      <c r="AA189">
        <f ca="1">IF(Table3[[#This Row],[DDD]]="","",IF(Table3[[#This Row],[Stock]]&gt;=Table3[[#This Row],[REST]],Table3[[#This Row],[REST]],Table3[[#This Row],[Stock]]))</f>
        <v>3</v>
      </c>
    </row>
    <row r="190" spans="1:27" x14ac:dyDescent="0.3">
      <c r="A190" s="173">
        <f>IF(Table3[[#This Row],[Customer Part No]]="","",(ROW()-1))</f>
        <v>189</v>
      </c>
      <c r="B190" s="212" t="str">
        <f>IF(TAM!T195="","",TAM!T195)</f>
        <v>ADN171-9000</v>
      </c>
      <c r="C190" s="42" t="str">
        <f>IF(TAM!Q195="","",TAM!Q195)</f>
        <v>815510K240</v>
      </c>
      <c r="D190" s="42" t="str">
        <f>IF(TAM!I195="","",TAM!I195)</f>
        <v>I0306311</v>
      </c>
      <c r="E190" s="42" t="str">
        <f>IF(TAM!H195="","",TAM!H195)</f>
        <v>20030199</v>
      </c>
      <c r="F190" s="213">
        <f>IF(TAM!L195="","",TAM!L195)</f>
        <v>45922</v>
      </c>
      <c r="G190" s="213">
        <f>IF(TAM!M195="","",TAM!M195)</f>
        <v>45924</v>
      </c>
      <c r="H190" s="220">
        <f>IF(TAM!AD195="","",TAM!AD195)</f>
        <v>18</v>
      </c>
      <c r="I190" s="223">
        <f>IF(Table3[[#This Row],[Open Qty]]="","",TAM!AE195)</f>
        <v>18</v>
      </c>
      <c r="J190" s="226">
        <f>IF(Table3[[#This Row],[Open Qty]]="","",SUM(SUMIF('STOCK OES'!B:B,Table3[[#This Row],[Ich No]],'STOCK OES'!E:E),SUMIF('STOCK SEALING'!B:B,Table3[[#This Row],[Ich No]],'STOCK SEALING'!E:E)))</f>
        <v>79</v>
      </c>
      <c r="K190" s="236">
        <f>IF(Table3[[#This Row],[REST]]="","",SUMIF(TMMIN!T:T,Table3[[#This Row],[Ich No]],TMMIN!AE:AE))</f>
        <v>2</v>
      </c>
      <c r="L190" s="226">
        <v>0</v>
      </c>
      <c r="M190" s="226">
        <f>IFERROR(Table3[[#This Row],[REST]]-Table3[[#This Row],[Result Scan]],"")</f>
        <v>18</v>
      </c>
      <c r="N190" s="212" t="str">
        <f>IF(Table3[[#This Row],[PO TAM]]="","",IF(Table3[[#This Row],[Balance]]&gt;0,"Open","Close"))</f>
        <v>Open</v>
      </c>
      <c r="O190" s="246" t="str">
        <f ca="1">IF(R190=$S$1,Table3[[#This Row],[Status]],"")</f>
        <v>Open</v>
      </c>
      <c r="R190" s="169">
        <f ca="1">IF(Table3[[#This Row],[Delivery Date]]="","",$R$1-Table3[[#This Row],[Delivery Date]])</f>
        <v>6</v>
      </c>
      <c r="T190" t="str">
        <f>IFERROR(VLOOKUP(Table3[[#This Row],[Ich No]],'ICH NO'!K:M,3,0),"")</f>
        <v>ASSY</v>
      </c>
      <c r="U190">
        <f>IF(Table3[[#This Row],[REST]]&gt;Table3[[#This Row],[Stock]],Table3[[#This Row],[Stock]],Table3[[#This Row],[REST]])</f>
        <v>18</v>
      </c>
      <c r="AA190">
        <f ca="1">IF(Table3[[#This Row],[DDD]]="","",IF(Table3[[#This Row],[Stock]]&gt;=Table3[[#This Row],[REST]],Table3[[#This Row],[REST]],Table3[[#This Row],[Stock]]))</f>
        <v>18</v>
      </c>
    </row>
    <row r="191" spans="1:27" x14ac:dyDescent="0.3">
      <c r="A191" s="173">
        <f>IF(Table3[[#This Row],[Customer Part No]]="","",(ROW()-1))</f>
        <v>190</v>
      </c>
      <c r="B191" s="212" t="str">
        <f>IF(TAM!T196="","",TAM!T196)</f>
        <v>ADN172-0000T</v>
      </c>
      <c r="C191" s="42" t="str">
        <f>IF(TAM!Q196="","",TAM!Q196)</f>
        <v>815600K240</v>
      </c>
      <c r="D191" s="42" t="str">
        <f>IF(TAM!I196="","",TAM!I196)</f>
        <v>I0306311</v>
      </c>
      <c r="E191" s="42" t="str">
        <f>IF(TAM!H196="","",TAM!H196)</f>
        <v>20030200</v>
      </c>
      <c r="F191" s="213">
        <f>IF(TAM!L196="","",TAM!L196)</f>
        <v>45922</v>
      </c>
      <c r="G191" s="213">
        <f>IF(TAM!M196="","",TAM!M196)</f>
        <v>45924</v>
      </c>
      <c r="H191" s="220">
        <f>IF(TAM!AD196="","",TAM!AD196)</f>
        <v>9</v>
      </c>
      <c r="I191" s="223">
        <f>IF(Table3[[#This Row],[Open Qty]]="","",TAM!AE196)</f>
        <v>9</v>
      </c>
      <c r="J191" s="226">
        <f>IF(Table3[[#This Row],[Open Qty]]="","",SUM(SUMIF('STOCK OES'!B:B,Table3[[#This Row],[Ich No]],'STOCK OES'!E:E),SUMIF('STOCK SEALING'!B:B,Table3[[#This Row],[Ich No]],'STOCK SEALING'!E:E)))</f>
        <v>66</v>
      </c>
      <c r="K191" s="236">
        <f>IF(Table3[[#This Row],[REST]]="","",SUMIF(TMMIN!T:T,Table3[[#This Row],[Ich No]],TMMIN!AE:AE))</f>
        <v>6</v>
      </c>
      <c r="L191" s="226">
        <v>0</v>
      </c>
      <c r="M191" s="226">
        <f>IFERROR(Table3[[#This Row],[REST]]-Table3[[#This Row],[Result Scan]],"")</f>
        <v>9</v>
      </c>
      <c r="N191" s="212" t="str">
        <f>IF(Table3[[#This Row],[PO TAM]]="","",IF(Table3[[#This Row],[Balance]]&gt;0,"Open","Close"))</f>
        <v>Open</v>
      </c>
      <c r="O191" s="246" t="str">
        <f ca="1">IF(R191=$S$1,Table3[[#This Row],[Status]],"")</f>
        <v>Open</v>
      </c>
      <c r="R191" s="169">
        <f ca="1">IF(Table3[[#This Row],[Delivery Date]]="","",$R$1-Table3[[#This Row],[Delivery Date]])</f>
        <v>6</v>
      </c>
      <c r="T191" t="str">
        <f>IFERROR(VLOOKUP(Table3[[#This Row],[Ich No]],'ICH NO'!K:M,3,0),"")</f>
        <v>ASSY</v>
      </c>
      <c r="U191">
        <f>IF(Table3[[#This Row],[REST]]&gt;Table3[[#This Row],[Stock]],Table3[[#This Row],[Stock]],Table3[[#This Row],[REST]])</f>
        <v>9</v>
      </c>
      <c r="AA191">
        <f ca="1">IF(Table3[[#This Row],[DDD]]="","",IF(Table3[[#This Row],[Stock]]&gt;=Table3[[#This Row],[REST]],Table3[[#This Row],[REST]],Table3[[#This Row],[Stock]]))</f>
        <v>9</v>
      </c>
    </row>
    <row r="192" spans="1:27" x14ac:dyDescent="0.3">
      <c r="A192" s="173">
        <f>IF(Table3[[#This Row],[Customer Part No]]="","",(ROW()-1))</f>
        <v>191</v>
      </c>
      <c r="B192" s="212" t="str">
        <f>IF(TAM!T197="","",TAM!T197)</f>
        <v>ADV142-0000T</v>
      </c>
      <c r="C192" s="42" t="str">
        <f>IF(TAM!Q197="","",TAM!Q197)</f>
        <v>815600K590</v>
      </c>
      <c r="D192" s="42" t="str">
        <f>IF(TAM!I197="","",TAM!I197)</f>
        <v>I0306311</v>
      </c>
      <c r="E192" s="42" t="str">
        <f>IF(TAM!H197="","",TAM!H197)</f>
        <v>20030201</v>
      </c>
      <c r="F192" s="213">
        <f>IF(TAM!L197="","",TAM!L197)</f>
        <v>45922</v>
      </c>
      <c r="G192" s="213">
        <f>IF(TAM!M197="","",TAM!M197)</f>
        <v>45924</v>
      </c>
      <c r="H192" s="220">
        <f>IF(TAM!AD197="","",TAM!AD197)</f>
        <v>3</v>
      </c>
      <c r="I192" s="223">
        <f>IF(Table3[[#This Row],[Open Qty]]="","",TAM!AE197)</f>
        <v>3</v>
      </c>
      <c r="J192" s="226">
        <f>IF(Table3[[#This Row],[Open Qty]]="","",SUM(SUMIF('STOCK OES'!B:B,Table3[[#This Row],[Ich No]],'STOCK OES'!E:E),SUMIF('STOCK SEALING'!B:B,Table3[[#This Row],[Ich No]],'STOCK SEALING'!E:E)))</f>
        <v>56</v>
      </c>
      <c r="K192" s="236">
        <f>IF(Table3[[#This Row],[REST]]="","",SUMIF(TMMIN!T:T,Table3[[#This Row],[Ich No]],TMMIN!AE:AE))</f>
        <v>2</v>
      </c>
      <c r="L192" s="226">
        <v>0</v>
      </c>
      <c r="M192" s="226">
        <f>IFERROR(Table3[[#This Row],[REST]]-Table3[[#This Row],[Result Scan]],"")</f>
        <v>3</v>
      </c>
      <c r="N192" s="212" t="str">
        <f>IF(Table3[[#This Row],[PO TAM]]="","",IF(Table3[[#This Row],[Balance]]&gt;0,"Open","Close"))</f>
        <v>Open</v>
      </c>
      <c r="O192" s="246" t="str">
        <f ca="1">IF(R192=$S$1,Table3[[#This Row],[Status]],"")</f>
        <v>Open</v>
      </c>
      <c r="R192" s="169">
        <f ca="1">IF(Table3[[#This Row],[Delivery Date]]="","",$R$1-Table3[[#This Row],[Delivery Date]])</f>
        <v>6</v>
      </c>
      <c r="T192" t="str">
        <f>IFERROR(VLOOKUP(Table3[[#This Row],[Ich No]],'ICH NO'!K:M,3,0),"")</f>
        <v>ASSY</v>
      </c>
      <c r="U192">
        <f>IF(Table3[[#This Row],[REST]]&gt;Table3[[#This Row],[Stock]],Table3[[#This Row],[Stock]],Table3[[#This Row],[REST]])</f>
        <v>3</v>
      </c>
      <c r="AA192">
        <f ca="1">IF(Table3[[#This Row],[DDD]]="","",IF(Table3[[#This Row],[Stock]]&gt;=Table3[[#This Row],[REST]],Table3[[#This Row],[REST]],Table3[[#This Row],[Stock]]))</f>
        <v>3</v>
      </c>
    </row>
    <row r="193" spans="1:27" x14ac:dyDescent="0.3">
      <c r="A193" s="173">
        <f>IF(Table3[[#This Row],[Customer Part No]]="","",(ROW()-1))</f>
        <v>192</v>
      </c>
      <c r="B193" s="212" t="str">
        <f>IF(TAM!T198="","",TAM!T198)</f>
        <v>ADN172-9000</v>
      </c>
      <c r="C193" s="42" t="str">
        <f>IF(TAM!Q198="","",TAM!Q198)</f>
        <v>815610K240</v>
      </c>
      <c r="D193" s="42" t="str">
        <f>IF(TAM!I198="","",TAM!I198)</f>
        <v>I0306311</v>
      </c>
      <c r="E193" s="42" t="str">
        <f>IF(TAM!H198="","",TAM!H198)</f>
        <v>20030202</v>
      </c>
      <c r="F193" s="213">
        <f>IF(TAM!L198="","",TAM!L198)</f>
        <v>45922</v>
      </c>
      <c r="G193" s="213">
        <f>IF(TAM!M198="","",TAM!M198)</f>
        <v>45924</v>
      </c>
      <c r="H193" s="220">
        <f>IF(TAM!AD198="","",TAM!AD198)</f>
        <v>12</v>
      </c>
      <c r="I193" s="223">
        <f>IF(Table3[[#This Row],[Open Qty]]="","",TAM!AE198)</f>
        <v>12</v>
      </c>
      <c r="J193" s="226">
        <f>IF(Table3[[#This Row],[Open Qty]]="","",SUM(SUMIF('STOCK OES'!B:B,Table3[[#This Row],[Ich No]],'STOCK OES'!E:E),SUMIF('STOCK SEALING'!B:B,Table3[[#This Row],[Ich No]],'STOCK SEALING'!E:E)))</f>
        <v>16</v>
      </c>
      <c r="K193" s="236">
        <f>IF(Table3[[#This Row],[REST]]="","",SUMIF(TMMIN!T:T,Table3[[#This Row],[Ich No]],TMMIN!AE:AE))</f>
        <v>0</v>
      </c>
      <c r="L193" s="226">
        <v>9</v>
      </c>
      <c r="M193" s="226">
        <f>IFERROR(Table3[[#This Row],[REST]]-Table3[[#This Row],[Result Scan]],"")</f>
        <v>3</v>
      </c>
      <c r="N193" s="212" t="str">
        <f>IF(Table3[[#This Row],[PO TAM]]="","",IF(Table3[[#This Row],[Balance]]&gt;0,"Open","Close"))</f>
        <v>Open</v>
      </c>
      <c r="O193" s="246" t="str">
        <f ca="1">IF(R193=$S$1,Table3[[#This Row],[Status]],"")</f>
        <v>Open</v>
      </c>
      <c r="R193" s="169">
        <f ca="1">IF(Table3[[#This Row],[Delivery Date]]="","",$R$1-Table3[[#This Row],[Delivery Date]])</f>
        <v>6</v>
      </c>
      <c r="T193" t="str">
        <f>IFERROR(VLOOKUP(Table3[[#This Row],[Ich No]],'ICH NO'!K:M,3,0),"")</f>
        <v>ASSY</v>
      </c>
      <c r="U193">
        <f>IF(Table3[[#This Row],[REST]]&gt;Table3[[#This Row],[Stock]],Table3[[#This Row],[Stock]],Table3[[#This Row],[REST]])</f>
        <v>12</v>
      </c>
      <c r="AA193">
        <f ca="1">IF(Table3[[#This Row],[DDD]]="","",IF(Table3[[#This Row],[Stock]]&gt;=Table3[[#This Row],[REST]],Table3[[#This Row],[REST]],Table3[[#This Row],[Stock]]))</f>
        <v>12</v>
      </c>
    </row>
    <row r="194" spans="1:27" x14ac:dyDescent="0.3">
      <c r="A194" s="173">
        <f>IF(Table3[[#This Row],[Customer Part No]]="","",(ROW()-1))</f>
        <v>193</v>
      </c>
      <c r="B194" s="212" t="str">
        <f>IF(TAM!T199="","",TAM!T199)</f>
        <v>ADN181-0000T</v>
      </c>
      <c r="C194" s="42" t="str">
        <f>IF(TAM!Q199="","",TAM!Q199)</f>
        <v>815800K050</v>
      </c>
      <c r="D194" s="42" t="str">
        <f>IF(TAM!I199="","",TAM!I199)</f>
        <v>I0306311</v>
      </c>
      <c r="E194" s="42" t="str">
        <f>IF(TAM!H199="","",TAM!H199)</f>
        <v>20030203</v>
      </c>
      <c r="F194" s="213">
        <f>IF(TAM!L199="","",TAM!L199)</f>
        <v>45922</v>
      </c>
      <c r="G194" s="213">
        <f>IF(TAM!M199="","",TAM!M199)</f>
        <v>45924</v>
      </c>
      <c r="H194" s="220">
        <f>IF(TAM!AD199="","",TAM!AD199)</f>
        <v>5</v>
      </c>
      <c r="I194" s="223">
        <f>IF(Table3[[#This Row],[Open Qty]]="","",TAM!AE199)</f>
        <v>5</v>
      </c>
      <c r="J194" s="226">
        <f>IF(Table3[[#This Row],[Open Qty]]="","",SUM(SUMIF('STOCK OES'!B:B,Table3[[#This Row],[Ich No]],'STOCK OES'!E:E),SUMIF('STOCK SEALING'!B:B,Table3[[#This Row],[Ich No]],'STOCK SEALING'!E:E)))</f>
        <v>109</v>
      </c>
      <c r="K194" s="236">
        <f>IF(Table3[[#This Row],[REST]]="","",SUMIF(TMMIN!T:T,Table3[[#This Row],[Ich No]],TMMIN!AE:AE))</f>
        <v>0</v>
      </c>
      <c r="L194" s="226">
        <v>0</v>
      </c>
      <c r="M194" s="226">
        <f>IFERROR(Table3[[#This Row],[REST]]-Table3[[#This Row],[Result Scan]],"")</f>
        <v>5</v>
      </c>
      <c r="N194" s="212" t="str">
        <f>IF(Table3[[#This Row],[PO TAM]]="","",IF(Table3[[#This Row],[Balance]]&gt;0,"Open","Close"))</f>
        <v>Open</v>
      </c>
      <c r="O194" s="246" t="str">
        <f ca="1">IF(R194=$S$1,Table3[[#This Row],[Status]],"")</f>
        <v>Open</v>
      </c>
      <c r="R194" s="169">
        <f ca="1">IF(Table3[[#This Row],[Delivery Date]]="","",$R$1-Table3[[#This Row],[Delivery Date]])</f>
        <v>6</v>
      </c>
      <c r="T194" t="str">
        <f>IFERROR(VLOOKUP(Table3[[#This Row],[Ich No]],'ICH NO'!K:M,3,0),"")</f>
        <v>ASSY</v>
      </c>
      <c r="U194">
        <f>IF(Table3[[#This Row],[REST]]&gt;Table3[[#This Row],[Stock]],Table3[[#This Row],[Stock]],Table3[[#This Row],[REST]])</f>
        <v>5</v>
      </c>
      <c r="AA194">
        <f ca="1">IF(Table3[[#This Row],[DDD]]="","",IF(Table3[[#This Row],[Stock]]&gt;=Table3[[#This Row],[REST]],Table3[[#This Row],[REST]],Table3[[#This Row],[Stock]]))</f>
        <v>5</v>
      </c>
    </row>
    <row r="195" spans="1:27" x14ac:dyDescent="0.3">
      <c r="A195" s="173">
        <f>IF(Table3[[#This Row],[Customer Part No]]="","",(ROW()-1))</f>
        <v>194</v>
      </c>
      <c r="B195" s="212" t="str">
        <f>IF(TAM!T200="","",TAM!T200)</f>
        <v>ADN181-9000</v>
      </c>
      <c r="C195" s="42" t="str">
        <f>IF(TAM!Q200="","",TAM!Q200)</f>
        <v>815810K050</v>
      </c>
      <c r="D195" s="42" t="str">
        <f>IF(TAM!I200="","",TAM!I200)</f>
        <v>I0306311</v>
      </c>
      <c r="E195" s="42" t="str">
        <f>IF(TAM!H200="","",TAM!H200)</f>
        <v>20030204</v>
      </c>
      <c r="F195" s="213">
        <f>IF(TAM!L200="","",TAM!L200)</f>
        <v>45922</v>
      </c>
      <c r="G195" s="213">
        <f>IF(TAM!M200="","",TAM!M200)</f>
        <v>45924</v>
      </c>
      <c r="H195" s="220">
        <f>IF(TAM!AD200="","",TAM!AD200)</f>
        <v>8</v>
      </c>
      <c r="I195" s="223">
        <f>IF(Table3[[#This Row],[Open Qty]]="","",TAM!AE200)</f>
        <v>8</v>
      </c>
      <c r="J195" s="226">
        <f>IF(Table3[[#This Row],[Open Qty]]="","",SUM(SUMIF('STOCK OES'!B:B,Table3[[#This Row],[Ich No]],'STOCK OES'!E:E),SUMIF('STOCK SEALING'!B:B,Table3[[#This Row],[Ich No]],'STOCK SEALING'!E:E)))</f>
        <v>39</v>
      </c>
      <c r="K195" s="236">
        <f>IF(Table3[[#This Row],[REST]]="","",SUMIF(TMMIN!T:T,Table3[[#This Row],[Ich No]],TMMIN!AE:AE))</f>
        <v>0</v>
      </c>
      <c r="L195" s="226">
        <v>0</v>
      </c>
      <c r="M195" s="226">
        <f>IFERROR(Table3[[#This Row],[REST]]-Table3[[#This Row],[Result Scan]],"")</f>
        <v>8</v>
      </c>
      <c r="N195" s="212" t="str">
        <f>IF(Table3[[#This Row],[PO TAM]]="","",IF(Table3[[#This Row],[Balance]]&gt;0,"Open","Close"))</f>
        <v>Open</v>
      </c>
      <c r="O195" s="246" t="str">
        <f ca="1">IF(R195=$S$1,Table3[[#This Row],[Status]],"")</f>
        <v>Open</v>
      </c>
      <c r="R195" s="169">
        <f ca="1">IF(Table3[[#This Row],[Delivery Date]]="","",$R$1-Table3[[#This Row],[Delivery Date]])</f>
        <v>6</v>
      </c>
      <c r="T195" t="str">
        <f>IFERROR(VLOOKUP(Table3[[#This Row],[Ich No]],'ICH NO'!K:M,3,0),"")</f>
        <v>ASSY</v>
      </c>
      <c r="U195">
        <f>IF(Table3[[#This Row],[REST]]&gt;Table3[[#This Row],[Stock]],Table3[[#This Row],[Stock]],Table3[[#This Row],[REST]])</f>
        <v>8</v>
      </c>
      <c r="AA195">
        <f ca="1">IF(Table3[[#This Row],[DDD]]="","",IF(Table3[[#This Row],[Stock]]&gt;=Table3[[#This Row],[REST]],Table3[[#This Row],[REST]],Table3[[#This Row],[Stock]]))</f>
        <v>8</v>
      </c>
    </row>
    <row r="196" spans="1:27" x14ac:dyDescent="0.3">
      <c r="A196" s="173">
        <f>IF(Table3[[#This Row],[Customer Part No]]="","",(ROW()-1))</f>
        <v>195</v>
      </c>
      <c r="B196" s="212" t="str">
        <f>IF(TAM!T201="","",TAM!T201)</f>
        <v>ADV151-9000</v>
      </c>
      <c r="C196" s="42" t="str">
        <f>IF(TAM!Q201="","",TAM!Q201)</f>
        <v>815810K260</v>
      </c>
      <c r="D196" s="42" t="str">
        <f>IF(TAM!I201="","",TAM!I201)</f>
        <v>I0306311</v>
      </c>
      <c r="E196" s="42" t="str">
        <f>IF(TAM!H201="","",TAM!H201)</f>
        <v>20030205</v>
      </c>
      <c r="F196" s="213">
        <f>IF(TAM!L201="","",TAM!L201)</f>
        <v>45922</v>
      </c>
      <c r="G196" s="213">
        <f>IF(TAM!M201="","",TAM!M201)</f>
        <v>45924</v>
      </c>
      <c r="H196" s="220">
        <f>IF(TAM!AD201="","",TAM!AD201)</f>
        <v>1</v>
      </c>
      <c r="I196" s="223">
        <f>IF(Table3[[#This Row],[Open Qty]]="","",TAM!AE201)</f>
        <v>1</v>
      </c>
      <c r="J196" s="226">
        <f>IF(Table3[[#This Row],[Open Qty]]="","",SUM(SUMIF('STOCK OES'!B:B,Table3[[#This Row],[Ich No]],'STOCK OES'!E:E),SUMIF('STOCK SEALING'!B:B,Table3[[#This Row],[Ich No]],'STOCK SEALING'!E:E)))</f>
        <v>33</v>
      </c>
      <c r="K196" s="236">
        <f>IF(Table3[[#This Row],[REST]]="","",SUMIF(TMMIN!T:T,Table3[[#This Row],[Ich No]],TMMIN!AE:AE))</f>
        <v>0</v>
      </c>
      <c r="L196" s="226">
        <v>0</v>
      </c>
      <c r="M196" s="226">
        <f>IFERROR(Table3[[#This Row],[REST]]-Table3[[#This Row],[Result Scan]],"")</f>
        <v>1</v>
      </c>
      <c r="N196" s="212" t="str">
        <f>IF(Table3[[#This Row],[PO TAM]]="","",IF(Table3[[#This Row],[Balance]]&gt;0,"Open","Close"))</f>
        <v>Open</v>
      </c>
      <c r="O196" s="246" t="str">
        <f ca="1">IF(R196=$S$1,Table3[[#This Row],[Status]],"")</f>
        <v>Open</v>
      </c>
      <c r="R196" s="169">
        <f ca="1">IF(Table3[[#This Row],[Delivery Date]]="","",$R$1-Table3[[#This Row],[Delivery Date]])</f>
        <v>6</v>
      </c>
      <c r="T196" t="str">
        <f>IFERROR(VLOOKUP(Table3[[#This Row],[Ich No]],'ICH NO'!K:M,3,0),"")</f>
        <v>ASSY</v>
      </c>
      <c r="U196">
        <f>IF(Table3[[#This Row],[REST]]&gt;Table3[[#This Row],[Stock]],Table3[[#This Row],[Stock]],Table3[[#This Row],[REST]])</f>
        <v>1</v>
      </c>
      <c r="AA196">
        <f ca="1">IF(Table3[[#This Row],[DDD]]="","",IF(Table3[[#This Row],[Stock]]&gt;=Table3[[#This Row],[REST]],Table3[[#This Row],[REST]],Table3[[#This Row],[Stock]]))</f>
        <v>1</v>
      </c>
    </row>
    <row r="197" spans="1:27" x14ac:dyDescent="0.3">
      <c r="A197" s="173">
        <f>IF(Table3[[#This Row],[Customer Part No]]="","",(ROW()-1))</f>
        <v>196</v>
      </c>
      <c r="B197" s="212" t="str">
        <f>IF(TAM!T202="","",TAM!T202)</f>
        <v>ADN182-0000T</v>
      </c>
      <c r="C197" s="42" t="str">
        <f>IF(TAM!Q202="","",TAM!Q202)</f>
        <v>815900K050</v>
      </c>
      <c r="D197" s="42" t="str">
        <f>IF(TAM!I202="","",TAM!I202)</f>
        <v>I0306311</v>
      </c>
      <c r="E197" s="42" t="str">
        <f>IF(TAM!H202="","",TAM!H202)</f>
        <v>20030206</v>
      </c>
      <c r="F197" s="213">
        <f>IF(TAM!L202="","",TAM!L202)</f>
        <v>45922</v>
      </c>
      <c r="G197" s="213">
        <f>IF(TAM!M202="","",TAM!M202)</f>
        <v>45924</v>
      </c>
      <c r="H197" s="220">
        <f>IF(TAM!AD202="","",TAM!AD202)</f>
        <v>3</v>
      </c>
      <c r="I197" s="223">
        <f>IF(Table3[[#This Row],[Open Qty]]="","",TAM!AE202)</f>
        <v>3</v>
      </c>
      <c r="J197" s="226">
        <f>IF(Table3[[#This Row],[Open Qty]]="","",SUM(SUMIF('STOCK OES'!B:B,Table3[[#This Row],[Ich No]],'STOCK OES'!E:E),SUMIF('STOCK SEALING'!B:B,Table3[[#This Row],[Ich No]],'STOCK SEALING'!E:E)))</f>
        <v>96</v>
      </c>
      <c r="K197" s="236">
        <f>IF(Table3[[#This Row],[REST]]="","",SUMIF(TMMIN!T:T,Table3[[#This Row],[Ich No]],TMMIN!AE:AE))</f>
        <v>0</v>
      </c>
      <c r="L197" s="226">
        <v>0</v>
      </c>
      <c r="M197" s="226">
        <f>IFERROR(Table3[[#This Row],[REST]]-Table3[[#This Row],[Result Scan]],"")</f>
        <v>3</v>
      </c>
      <c r="N197" s="212" t="str">
        <f>IF(Table3[[#This Row],[PO TAM]]="","",IF(Table3[[#This Row],[Balance]]&gt;0,"Open","Close"))</f>
        <v>Open</v>
      </c>
      <c r="O197" s="246" t="str">
        <f ca="1">IF(R197=$S$1,Table3[[#This Row],[Status]],"")</f>
        <v>Open</v>
      </c>
      <c r="R197" s="169">
        <f ca="1">IF(Table3[[#This Row],[Delivery Date]]="","",$R$1-Table3[[#This Row],[Delivery Date]])</f>
        <v>6</v>
      </c>
      <c r="T197" t="str">
        <f>IFERROR(VLOOKUP(Table3[[#This Row],[Ich No]],'ICH NO'!K:M,3,0),"")</f>
        <v>ASSY</v>
      </c>
      <c r="U197">
        <f>IF(Table3[[#This Row],[REST]]&gt;Table3[[#This Row],[Stock]],Table3[[#This Row],[Stock]],Table3[[#This Row],[REST]])</f>
        <v>3</v>
      </c>
      <c r="AA197">
        <f ca="1">IF(Table3[[#This Row],[DDD]]="","",IF(Table3[[#This Row],[Stock]]&gt;=Table3[[#This Row],[REST]],Table3[[#This Row],[REST]],Table3[[#This Row],[Stock]]))</f>
        <v>3</v>
      </c>
    </row>
    <row r="198" spans="1:27" x14ac:dyDescent="0.3">
      <c r="A198" s="173">
        <f>IF(Table3[[#This Row],[Customer Part No]]="","",(ROW()-1))</f>
        <v>197</v>
      </c>
      <c r="B198" s="212" t="str">
        <f>IF(TAM!T203="","",TAM!T203)</f>
        <v>ADV152-0000T</v>
      </c>
      <c r="C198" s="42" t="str">
        <f>IF(TAM!Q203="","",TAM!Q203)</f>
        <v>815900K260</v>
      </c>
      <c r="D198" s="42" t="str">
        <f>IF(TAM!I203="","",TAM!I203)</f>
        <v>I0306311</v>
      </c>
      <c r="E198" s="42" t="str">
        <f>IF(TAM!H203="","",TAM!H203)</f>
        <v>20030207</v>
      </c>
      <c r="F198" s="213">
        <f>IF(TAM!L203="","",TAM!L203)</f>
        <v>45922</v>
      </c>
      <c r="G198" s="213">
        <f>IF(TAM!M203="","",TAM!M203)</f>
        <v>45924</v>
      </c>
      <c r="H198" s="220">
        <f>IF(TAM!AD203="","",TAM!AD203)</f>
        <v>1</v>
      </c>
      <c r="I198" s="223">
        <f>IF(Table3[[#This Row],[Open Qty]]="","",TAM!AE203)</f>
        <v>1</v>
      </c>
      <c r="J198" s="226">
        <f>IF(Table3[[#This Row],[Open Qty]]="","",SUM(SUMIF('STOCK OES'!B:B,Table3[[#This Row],[Ich No]],'STOCK OES'!E:E),SUMIF('STOCK SEALING'!B:B,Table3[[#This Row],[Ich No]],'STOCK SEALING'!E:E)))</f>
        <v>28</v>
      </c>
      <c r="K198" s="236">
        <f>IF(Table3[[#This Row],[REST]]="","",SUMIF(TMMIN!T:T,Table3[[#This Row],[Ich No]],TMMIN!AE:AE))</f>
        <v>3</v>
      </c>
      <c r="L198" s="226">
        <v>0</v>
      </c>
      <c r="M198" s="226">
        <f>IFERROR(Table3[[#This Row],[REST]]-Table3[[#This Row],[Result Scan]],"")</f>
        <v>1</v>
      </c>
      <c r="N198" s="212" t="str">
        <f>IF(Table3[[#This Row],[PO TAM]]="","",IF(Table3[[#This Row],[Balance]]&gt;0,"Open","Close"))</f>
        <v>Open</v>
      </c>
      <c r="O198" s="246" t="str">
        <f ca="1">IF(R198=$S$1,Table3[[#This Row],[Status]],"")</f>
        <v>Open</v>
      </c>
      <c r="R198" s="169">
        <f ca="1">IF(Table3[[#This Row],[Delivery Date]]="","",$R$1-Table3[[#This Row],[Delivery Date]])</f>
        <v>6</v>
      </c>
      <c r="T198" t="str">
        <f>IFERROR(VLOOKUP(Table3[[#This Row],[Ich No]],'ICH NO'!K:M,3,0),"")</f>
        <v>ASSY</v>
      </c>
      <c r="U198">
        <f>IF(Table3[[#This Row],[REST]]&gt;Table3[[#This Row],[Stock]],Table3[[#This Row],[Stock]],Table3[[#This Row],[REST]])</f>
        <v>1</v>
      </c>
      <c r="AA198">
        <f ca="1">IF(Table3[[#This Row],[DDD]]="","",IF(Table3[[#This Row],[Stock]]&gt;=Table3[[#This Row],[REST]],Table3[[#This Row],[REST]],Table3[[#This Row],[Stock]]))</f>
        <v>1</v>
      </c>
    </row>
    <row r="199" spans="1:27" x14ac:dyDescent="0.3">
      <c r="A199" s="173">
        <f>IF(Table3[[#This Row],[Customer Part No]]="","",(ROW()-1))</f>
        <v>198</v>
      </c>
      <c r="B199" s="212" t="str">
        <f>IF(TAM!T204="","",TAM!T204)</f>
        <v>ADN182-9000</v>
      </c>
      <c r="C199" s="42" t="str">
        <f>IF(TAM!Q204="","",TAM!Q204)</f>
        <v>815910K050</v>
      </c>
      <c r="D199" s="42" t="str">
        <f>IF(TAM!I204="","",TAM!I204)</f>
        <v>I0306311</v>
      </c>
      <c r="E199" s="42" t="str">
        <f>IF(TAM!H204="","",TAM!H204)</f>
        <v>20030208</v>
      </c>
      <c r="F199" s="213">
        <f>IF(TAM!L204="","",TAM!L204)</f>
        <v>45922</v>
      </c>
      <c r="G199" s="213">
        <f>IF(TAM!M204="","",TAM!M204)</f>
        <v>45924</v>
      </c>
      <c r="H199" s="220">
        <f>IF(TAM!AD204="","",TAM!AD204)</f>
        <v>9</v>
      </c>
      <c r="I199" s="223">
        <f>IF(Table3[[#This Row],[Open Qty]]="","",TAM!AE204)</f>
        <v>9</v>
      </c>
      <c r="J199" s="226">
        <f>IF(Table3[[#This Row],[Open Qty]]="","",SUM(SUMIF('STOCK OES'!B:B,Table3[[#This Row],[Ich No]],'STOCK OES'!E:E),SUMIF('STOCK SEALING'!B:B,Table3[[#This Row],[Ich No]],'STOCK SEALING'!E:E)))</f>
        <v>81</v>
      </c>
      <c r="K199" s="236">
        <f>IF(Table3[[#This Row],[REST]]="","",SUMIF(TMMIN!T:T,Table3[[#This Row],[Ich No]],TMMIN!AE:AE))</f>
        <v>0</v>
      </c>
      <c r="L199" s="226">
        <v>0</v>
      </c>
      <c r="M199" s="226">
        <f>IFERROR(Table3[[#This Row],[REST]]-Table3[[#This Row],[Result Scan]],"")</f>
        <v>9</v>
      </c>
      <c r="N199" s="212" t="str">
        <f>IF(Table3[[#This Row],[PO TAM]]="","",IF(Table3[[#This Row],[Balance]]&gt;0,"Open","Close"))</f>
        <v>Open</v>
      </c>
      <c r="O199" s="246" t="str">
        <f ca="1">IF(R199=$S$1,Table3[[#This Row],[Status]],"")</f>
        <v>Open</v>
      </c>
      <c r="R199" s="169">
        <f ca="1">IF(Table3[[#This Row],[Delivery Date]]="","",$R$1-Table3[[#This Row],[Delivery Date]])</f>
        <v>6</v>
      </c>
      <c r="T199" t="str">
        <f>IFERROR(VLOOKUP(Table3[[#This Row],[Ich No]],'ICH NO'!K:M,3,0),"")</f>
        <v>ASSY</v>
      </c>
      <c r="U199">
        <f>IF(Table3[[#This Row],[REST]]&gt;Table3[[#This Row],[Stock]],Table3[[#This Row],[Stock]],Table3[[#This Row],[REST]])</f>
        <v>9</v>
      </c>
      <c r="AA199">
        <f ca="1">IF(Table3[[#This Row],[DDD]]="","",IF(Table3[[#This Row],[Stock]]&gt;=Table3[[#This Row],[REST]],Table3[[#This Row],[REST]],Table3[[#This Row],[Stock]]))</f>
        <v>9</v>
      </c>
    </row>
    <row r="200" spans="1:27" x14ac:dyDescent="0.3">
      <c r="A200" s="173">
        <f>IF(Table3[[#This Row],[Customer Part No]]="","",(ROW()-1))</f>
        <v>199</v>
      </c>
      <c r="B200" s="212" t="str">
        <f>IF(TAM!T205="","",TAM!T205)</f>
        <v>ADV152-9000</v>
      </c>
      <c r="C200" s="42" t="str">
        <f>IF(TAM!Q205="","",TAM!Q205)</f>
        <v>815910K260</v>
      </c>
      <c r="D200" s="42" t="str">
        <f>IF(TAM!I205="","",TAM!I205)</f>
        <v>I0306311</v>
      </c>
      <c r="E200" s="42" t="str">
        <f>IF(TAM!H205="","",TAM!H205)</f>
        <v>20030209</v>
      </c>
      <c r="F200" s="213">
        <f>IF(TAM!L205="","",TAM!L205)</f>
        <v>45922</v>
      </c>
      <c r="G200" s="213">
        <f>IF(TAM!M205="","",TAM!M205)</f>
        <v>45924</v>
      </c>
      <c r="H200" s="220">
        <f>IF(TAM!AD205="","",TAM!AD205)</f>
        <v>1</v>
      </c>
      <c r="I200" s="223">
        <f>IF(Table3[[#This Row],[Open Qty]]="","",TAM!AE205)</f>
        <v>1</v>
      </c>
      <c r="J200" s="226">
        <f>IF(Table3[[#This Row],[Open Qty]]="","",SUM(SUMIF('STOCK OES'!B:B,Table3[[#This Row],[Ich No]],'STOCK OES'!E:E),SUMIF('STOCK SEALING'!B:B,Table3[[#This Row],[Ich No]],'STOCK SEALING'!E:E)))</f>
        <v>21</v>
      </c>
      <c r="K200" s="236">
        <f>IF(Table3[[#This Row],[REST]]="","",SUMIF(TMMIN!T:T,Table3[[#This Row],[Ich No]],TMMIN!AE:AE))</f>
        <v>0</v>
      </c>
      <c r="L200" s="226">
        <v>0</v>
      </c>
      <c r="M200" s="226">
        <f>IFERROR(Table3[[#This Row],[REST]]-Table3[[#This Row],[Result Scan]],"")</f>
        <v>1</v>
      </c>
      <c r="N200" s="212" t="str">
        <f>IF(Table3[[#This Row],[PO TAM]]="","",IF(Table3[[#This Row],[Balance]]&gt;0,"Open","Close"))</f>
        <v>Open</v>
      </c>
      <c r="O200" s="246" t="str">
        <f ca="1">IF(R200=$S$1,Table3[[#This Row],[Status]],"")</f>
        <v>Open</v>
      </c>
      <c r="R200" s="169">
        <f ca="1">IF(Table3[[#This Row],[Delivery Date]]="","",$R$1-Table3[[#This Row],[Delivery Date]])</f>
        <v>6</v>
      </c>
      <c r="T200" t="str">
        <f>IFERROR(VLOOKUP(Table3[[#This Row],[Ich No]],'ICH NO'!K:M,3,0),"")</f>
        <v>ASSY</v>
      </c>
      <c r="U200">
        <f>IF(Table3[[#This Row],[REST]]&gt;Table3[[#This Row],[Stock]],Table3[[#This Row],[Stock]],Table3[[#This Row],[REST]])</f>
        <v>1</v>
      </c>
      <c r="AA200">
        <f ca="1">IF(Table3[[#This Row],[DDD]]="","",IF(Table3[[#This Row],[Stock]]&gt;=Table3[[#This Row],[REST]],Table3[[#This Row],[REST]],Table3[[#This Row],[Stock]]))</f>
        <v>1</v>
      </c>
    </row>
    <row r="201" spans="1:27" x14ac:dyDescent="0.3">
      <c r="A201" s="173">
        <f>IF(Table3[[#This Row],[Customer Part No]]="","",(ROW()-1))</f>
        <v>200</v>
      </c>
      <c r="B201" s="212" t="str">
        <f>IF(TAM!T206="","",TAM!T206)</f>
        <v>ST0961-6660</v>
      </c>
      <c r="C201" s="42">
        <f>IF(TAM!Q206="","",TAM!Q206)</f>
        <v>9008081116</v>
      </c>
      <c r="D201" s="42" t="str">
        <f>IF(TAM!I206="","",TAM!I206)</f>
        <v>I0306311</v>
      </c>
      <c r="E201" s="42" t="str">
        <f>IF(TAM!H206="","",TAM!H206)</f>
        <v>20030210</v>
      </c>
      <c r="F201" s="213">
        <f>IF(TAM!L206="","",TAM!L206)</f>
        <v>45922</v>
      </c>
      <c r="G201" s="213">
        <f>IF(TAM!M206="","",TAM!M206)</f>
        <v>45924</v>
      </c>
      <c r="H201" s="220">
        <f>IF(TAM!AD206="","",TAM!AD206)</f>
        <v>3</v>
      </c>
      <c r="I201" s="223">
        <f>IF(Table3[[#This Row],[Open Qty]]="","",TAM!AE206)</f>
        <v>3</v>
      </c>
      <c r="J201" s="226">
        <f>IF(Table3[[#This Row],[Open Qty]]="","",SUM(SUMIF('STOCK OES'!B:B,Table3[[#This Row],[Ich No]],'STOCK OES'!E:E),SUMIF('STOCK SEALING'!B:B,Table3[[#This Row],[Ich No]],'STOCK SEALING'!E:E)))</f>
        <v>6</v>
      </c>
      <c r="K201" s="236">
        <f>IF(Table3[[#This Row],[REST]]="","",SUMIF(TMMIN!T:T,Table3[[#This Row],[Ich No]],TMMIN!AE:AE))</f>
        <v>2</v>
      </c>
      <c r="L201" s="226">
        <v>0</v>
      </c>
      <c r="M201" s="226">
        <f>IFERROR(Table3[[#This Row],[REST]]-Table3[[#This Row],[Result Scan]],"")</f>
        <v>3</v>
      </c>
      <c r="N201" s="212" t="str">
        <f>IF(Table3[[#This Row],[PO TAM]]="","",IF(Table3[[#This Row],[Balance]]&gt;0,"Open","Close"))</f>
        <v>Open</v>
      </c>
      <c r="O201" s="246" t="str">
        <f ca="1">IF(R201=$S$1,Table3[[#This Row],[Status]],"")</f>
        <v>Open</v>
      </c>
      <c r="R201" s="169">
        <f ca="1">IF(Table3[[#This Row],[Delivery Date]]="","",$R$1-Table3[[#This Row],[Delivery Date]])</f>
        <v>6</v>
      </c>
      <c r="T201" t="str">
        <f>IFERROR(VLOOKUP(Table3[[#This Row],[Ich No]],'ICH NO'!K:M,3,0),"")</f>
        <v>Sealing</v>
      </c>
      <c r="U201">
        <f>IF(Table3[[#This Row],[REST]]&gt;Table3[[#This Row],[Stock]],Table3[[#This Row],[Stock]],Table3[[#This Row],[REST]])</f>
        <v>3</v>
      </c>
      <c r="AA201">
        <f ca="1">IF(Table3[[#This Row],[DDD]]="","",IF(Table3[[#This Row],[Stock]]&gt;=Table3[[#This Row],[REST]],Table3[[#This Row],[REST]],Table3[[#This Row],[Stock]]))</f>
        <v>3</v>
      </c>
    </row>
    <row r="202" spans="1:27" x14ac:dyDescent="0.3">
      <c r="A202" s="173">
        <f>IF(Table3[[#This Row],[Customer Part No]]="","",(ROW()-1))</f>
        <v>201</v>
      </c>
      <c r="B202" s="212" t="str">
        <f>IF(TAM!T207="","",TAM!T207)</f>
        <v>ST0961-6730</v>
      </c>
      <c r="C202" s="42">
        <f>IF(TAM!Q207="","",TAM!Q207)</f>
        <v>9098113087</v>
      </c>
      <c r="D202" s="42" t="str">
        <f>IF(TAM!I207="","",TAM!I207)</f>
        <v>I0306311</v>
      </c>
      <c r="E202" s="42" t="str">
        <f>IF(TAM!H207="","",TAM!H207)</f>
        <v>20030211</v>
      </c>
      <c r="F202" s="213">
        <f>IF(TAM!L207="","",TAM!L207)</f>
        <v>45922</v>
      </c>
      <c r="G202" s="213">
        <f>IF(TAM!M207="","",TAM!M207)</f>
        <v>45924</v>
      </c>
      <c r="H202" s="220">
        <f>IF(TAM!AD207="","",TAM!AD207)</f>
        <v>5</v>
      </c>
      <c r="I202" s="223">
        <f>IF(Table3[[#This Row],[Open Qty]]="","",TAM!AE207)</f>
        <v>5</v>
      </c>
      <c r="J202" s="226">
        <f>IF(Table3[[#This Row],[Open Qty]]="","",SUM(SUMIF('STOCK OES'!B:B,Table3[[#This Row],[Ich No]],'STOCK OES'!E:E),SUMIF('STOCK SEALING'!B:B,Table3[[#This Row],[Ich No]],'STOCK SEALING'!E:E)))</f>
        <v>6</v>
      </c>
      <c r="K202" s="236">
        <f>IF(Table3[[#This Row],[REST]]="","",SUMIF(TMMIN!T:T,Table3[[#This Row],[Ich No]],TMMIN!AE:AE))</f>
        <v>0</v>
      </c>
      <c r="L202" s="226">
        <v>0</v>
      </c>
      <c r="M202" s="226">
        <f>IFERROR(Table3[[#This Row],[REST]]-Table3[[#This Row],[Result Scan]],"")</f>
        <v>5</v>
      </c>
      <c r="N202" s="212" t="str">
        <f>IF(Table3[[#This Row],[PO TAM]]="","",IF(Table3[[#This Row],[Balance]]&gt;0,"Open","Close"))</f>
        <v>Open</v>
      </c>
      <c r="O202" s="246" t="str">
        <f ca="1">IF(R202=$S$1,Table3[[#This Row],[Status]],"")</f>
        <v>Open</v>
      </c>
      <c r="R202" s="169">
        <f ca="1">IF(Table3[[#This Row],[Delivery Date]]="","",$R$1-Table3[[#This Row],[Delivery Date]])</f>
        <v>6</v>
      </c>
      <c r="T202" t="str">
        <f>IFERROR(VLOOKUP(Table3[[#This Row],[Ich No]],'ICH NO'!K:M,3,0),"")</f>
        <v>Sealing</v>
      </c>
      <c r="U202">
        <f>IF(Table3[[#This Row],[REST]]&gt;Table3[[#This Row],[Stock]],Table3[[#This Row],[Stock]],Table3[[#This Row],[REST]])</f>
        <v>5</v>
      </c>
      <c r="AA202">
        <f ca="1">IF(Table3[[#This Row],[DDD]]="","",IF(Table3[[#This Row],[Stock]]&gt;=Table3[[#This Row],[REST]],Table3[[#This Row],[REST]],Table3[[#This Row],[Stock]]))</f>
        <v>5</v>
      </c>
    </row>
    <row r="203" spans="1:27" x14ac:dyDescent="0.3">
      <c r="A203" s="173">
        <f>IF(Table3[[#This Row],[Customer Part No]]="","",(ROW()-1))</f>
        <v>202</v>
      </c>
      <c r="B203" s="212" t="str">
        <f>IF(TAM!T208="","",TAM!T208)</f>
        <v>ST0961-5110L</v>
      </c>
      <c r="C203" s="42">
        <f>IF(TAM!Q208="","",TAM!Q208)</f>
        <v>9098122003</v>
      </c>
      <c r="D203" s="42" t="str">
        <f>IF(TAM!I208="","",TAM!I208)</f>
        <v>I0306311</v>
      </c>
      <c r="E203" s="42" t="str">
        <f>IF(TAM!H208="","",TAM!H208)</f>
        <v>20030212</v>
      </c>
      <c r="F203" s="213">
        <f>IF(TAM!L208="","",TAM!L208)</f>
        <v>45922</v>
      </c>
      <c r="G203" s="213">
        <f>IF(TAM!M208="","",TAM!M208)</f>
        <v>45924</v>
      </c>
      <c r="H203" s="220">
        <f>IF(TAM!AD208="","",TAM!AD208)</f>
        <v>5</v>
      </c>
      <c r="I203" s="223">
        <f>IF(Table3[[#This Row],[Open Qty]]="","",TAM!AE208)</f>
        <v>5</v>
      </c>
      <c r="J203" s="226">
        <f>IF(Table3[[#This Row],[Open Qty]]="","",SUM(SUMIF('STOCK OES'!B:B,Table3[[#This Row],[Ich No]],'STOCK OES'!E:E),SUMIF('STOCK SEALING'!B:B,Table3[[#This Row],[Ich No]],'STOCK SEALING'!E:E)))</f>
        <v>6</v>
      </c>
      <c r="K203" s="236">
        <f>IF(Table3[[#This Row],[REST]]="","",SUMIF(TMMIN!T:T,Table3[[#This Row],[Ich No]],TMMIN!AE:AE))</f>
        <v>0</v>
      </c>
      <c r="L203" s="226">
        <v>0</v>
      </c>
      <c r="M203" s="226">
        <f>IFERROR(Table3[[#This Row],[REST]]-Table3[[#This Row],[Result Scan]],"")</f>
        <v>5</v>
      </c>
      <c r="N203" s="212" t="str">
        <f>IF(Table3[[#This Row],[PO TAM]]="","",IF(Table3[[#This Row],[Balance]]&gt;0,"Open","Close"))</f>
        <v>Open</v>
      </c>
      <c r="O203" s="246" t="str">
        <f ca="1">IF(R203=$S$1,Table3[[#This Row],[Status]],"")</f>
        <v>Open</v>
      </c>
      <c r="R203" s="169">
        <f ca="1">IF(Table3[[#This Row],[Delivery Date]]="","",$R$1-Table3[[#This Row],[Delivery Date]])</f>
        <v>6</v>
      </c>
      <c r="T203" t="str">
        <f>IFERROR(VLOOKUP(Table3[[#This Row],[Ich No]],'ICH NO'!K:M,3,0),"")</f>
        <v>Sealing</v>
      </c>
      <c r="U203">
        <f>IF(Table3[[#This Row],[REST]]&gt;Table3[[#This Row],[Stock]],Table3[[#This Row],[Stock]],Table3[[#This Row],[REST]])</f>
        <v>5</v>
      </c>
      <c r="AA203">
        <f ca="1">IF(Table3[[#This Row],[DDD]]="","",IF(Table3[[#This Row],[Stock]]&gt;=Table3[[#This Row],[REST]],Table3[[#This Row],[REST]],Table3[[#This Row],[Stock]]))</f>
        <v>5</v>
      </c>
    </row>
    <row r="204" spans="1:27" x14ac:dyDescent="0.3">
      <c r="A204" s="173">
        <f>IF(Table3[[#This Row],[Customer Part No]]="","",(ROW()-1))</f>
        <v>203</v>
      </c>
      <c r="B204" s="212" t="str">
        <f>IF(TAM!T209="","",TAM!T209)</f>
        <v>ST0961-6790</v>
      </c>
      <c r="C204" s="42">
        <f>IF(TAM!Q209="","",TAM!Q209)</f>
        <v>9913212050</v>
      </c>
      <c r="D204" s="42" t="str">
        <f>IF(TAM!I209="","",TAM!I209)</f>
        <v>I0306311</v>
      </c>
      <c r="E204" s="42" t="str">
        <f>IF(TAM!H209="","",TAM!H209)</f>
        <v>20030213</v>
      </c>
      <c r="F204" s="213">
        <f>IF(TAM!L209="","",TAM!L209)</f>
        <v>45922</v>
      </c>
      <c r="G204" s="213">
        <f>IF(TAM!M209="","",TAM!M209)</f>
        <v>45924</v>
      </c>
      <c r="H204" s="220">
        <f>IF(TAM!AD209="","",TAM!AD209)</f>
        <v>385</v>
      </c>
      <c r="I204" s="223">
        <f>IF(Table3[[#This Row],[Open Qty]]="","",TAM!AE209)</f>
        <v>385</v>
      </c>
      <c r="J204" s="226">
        <f>IF(Table3[[#This Row],[Open Qty]]="","",SUM(SUMIF('STOCK OES'!B:B,Table3[[#This Row],[Ich No]],'STOCK OES'!E:E),SUMIF('STOCK SEALING'!B:B,Table3[[#This Row],[Ich No]],'STOCK SEALING'!E:E)))</f>
        <v>389</v>
      </c>
      <c r="K204" s="236">
        <f>IF(Table3[[#This Row],[REST]]="","",SUMIF(TMMIN!T:T,Table3[[#This Row],[Ich No]],TMMIN!AE:AE))</f>
        <v>0</v>
      </c>
      <c r="L204" s="226">
        <v>0</v>
      </c>
      <c r="M204" s="226">
        <f>IFERROR(Table3[[#This Row],[REST]]-Table3[[#This Row],[Result Scan]],"")</f>
        <v>385</v>
      </c>
      <c r="N204" s="212" t="str">
        <f>IF(Table3[[#This Row],[PO TAM]]="","",IF(Table3[[#This Row],[Balance]]&gt;0,"Open","Close"))</f>
        <v>Open</v>
      </c>
      <c r="O204" s="246" t="str">
        <f ca="1">IF(R204=$S$1,Table3[[#This Row],[Status]],"")</f>
        <v>Open</v>
      </c>
      <c r="R204" s="169">
        <f ca="1">IF(Table3[[#This Row],[Delivery Date]]="","",$R$1-Table3[[#This Row],[Delivery Date]])</f>
        <v>6</v>
      </c>
      <c r="T204" t="str">
        <f>IFERROR(VLOOKUP(Table3[[#This Row],[Ich No]],'ICH NO'!K:M,3,0),"")</f>
        <v>Sealing</v>
      </c>
      <c r="U204">
        <f>IF(Table3[[#This Row],[REST]]&gt;Table3[[#This Row],[Stock]],Table3[[#This Row],[Stock]],Table3[[#This Row],[REST]])</f>
        <v>385</v>
      </c>
      <c r="AA204">
        <f ca="1">IF(Table3[[#This Row],[DDD]]="","",IF(Table3[[#This Row],[Stock]]&gt;=Table3[[#This Row],[REST]],Table3[[#This Row],[REST]],Table3[[#This Row],[Stock]]))</f>
        <v>385</v>
      </c>
    </row>
    <row r="205" spans="1:27" x14ac:dyDescent="0.3">
      <c r="A205" s="173">
        <f>IF(Table3[[#This Row],[Customer Part No]]="","",(ROW()-1))</f>
        <v>204</v>
      </c>
      <c r="B205" s="212" t="str">
        <f>IF(TAM!T210="","",TAM!T210)</f>
        <v>ST0961-3860</v>
      </c>
      <c r="C205" s="42">
        <f>IF(TAM!Q210="","",TAM!Q210)</f>
        <v>9913221210</v>
      </c>
      <c r="D205" s="42" t="str">
        <f>IF(TAM!I210="","",TAM!I210)</f>
        <v>I0306311</v>
      </c>
      <c r="E205" s="42" t="str">
        <f>IF(TAM!H210="","",TAM!H210)</f>
        <v>20030214</v>
      </c>
      <c r="F205" s="213">
        <f>IF(TAM!L210="","",TAM!L210)</f>
        <v>45922</v>
      </c>
      <c r="G205" s="213">
        <f>IF(TAM!M210="","",TAM!M210)</f>
        <v>45924</v>
      </c>
      <c r="H205" s="220">
        <f>IF(TAM!AD210="","",TAM!AD210)</f>
        <v>54</v>
      </c>
      <c r="I205" s="223">
        <f>IF(Table3[[#This Row],[Open Qty]]="","",TAM!AE210)</f>
        <v>54</v>
      </c>
      <c r="J205" s="226">
        <f>IF(Table3[[#This Row],[Open Qty]]="","",SUM(SUMIF('STOCK OES'!B:B,Table3[[#This Row],[Ich No]],'STOCK OES'!E:E),SUMIF('STOCK SEALING'!B:B,Table3[[#This Row],[Ich No]],'STOCK SEALING'!E:E)))</f>
        <v>54</v>
      </c>
      <c r="K205" s="236">
        <f>IF(Table3[[#This Row],[REST]]="","",SUMIF(TMMIN!T:T,Table3[[#This Row],[Ich No]],TMMIN!AE:AE))</f>
        <v>0</v>
      </c>
      <c r="L205" s="226">
        <v>0</v>
      </c>
      <c r="M205" s="226">
        <f>IFERROR(Table3[[#This Row],[REST]]-Table3[[#This Row],[Result Scan]],"")</f>
        <v>54</v>
      </c>
      <c r="N205" s="212" t="str">
        <f>IF(Table3[[#This Row],[PO TAM]]="","",IF(Table3[[#This Row],[Balance]]&gt;0,"Open","Close"))</f>
        <v>Open</v>
      </c>
      <c r="O205" s="246" t="str">
        <f ca="1">IF(R205=$S$1,Table3[[#This Row],[Status]],"")</f>
        <v>Open</v>
      </c>
      <c r="R205" s="169">
        <f ca="1">IF(Table3[[#This Row],[Delivery Date]]="","",$R$1-Table3[[#This Row],[Delivery Date]])</f>
        <v>6</v>
      </c>
      <c r="T205" t="str">
        <f>IFERROR(VLOOKUP(Table3[[#This Row],[Ich No]],'ICH NO'!K:M,3,0),"")</f>
        <v>Sealing</v>
      </c>
      <c r="U205">
        <f>IF(Table3[[#This Row],[REST]]&gt;Table3[[#This Row],[Stock]],Table3[[#This Row],[Stock]],Table3[[#This Row],[REST]])</f>
        <v>54</v>
      </c>
      <c r="AA205">
        <f ca="1">IF(Table3[[#This Row],[DDD]]="","",IF(Table3[[#This Row],[Stock]]&gt;=Table3[[#This Row],[REST]],Table3[[#This Row],[REST]],Table3[[#This Row],[Stock]]))</f>
        <v>54</v>
      </c>
    </row>
    <row r="206" spans="1:27" x14ac:dyDescent="0.3">
      <c r="A206" s="173">
        <f>IF(Table3[[#This Row],[Customer Part No]]="","",(ROW()-1))</f>
        <v>205</v>
      </c>
      <c r="B206" s="212" t="str">
        <f>IF(TAM!T211="","",TAM!T211)</f>
        <v>AAL031-1000</v>
      </c>
      <c r="C206" s="42" t="str">
        <f>IF(TAM!Q211="","",TAM!Q211)</f>
        <v>811300K520</v>
      </c>
      <c r="D206" s="42" t="str">
        <f>IF(TAM!I211="","",TAM!I211)</f>
        <v>I0306314</v>
      </c>
      <c r="E206" s="42" t="str">
        <f>IF(TAM!H211="","",TAM!H211)</f>
        <v>20030220</v>
      </c>
      <c r="F206" s="213">
        <f>IF(TAM!L211="","",TAM!L211)</f>
        <v>45922</v>
      </c>
      <c r="G206" s="213">
        <f>IF(TAM!M211="","",TAM!M211)</f>
        <v>45924</v>
      </c>
      <c r="H206" s="220">
        <f>IF(TAM!AD211="","",TAM!AD211)</f>
        <v>1</v>
      </c>
      <c r="I206" s="223">
        <f>IF(Table3[[#This Row],[Open Qty]]="","",TAM!AE211)</f>
        <v>1</v>
      </c>
      <c r="J206" s="226">
        <f>IF(Table3[[#This Row],[Open Qty]]="","",SUM(SUMIF('STOCK OES'!B:B,Table3[[#This Row],[Ich No]],'STOCK OES'!E:E),SUMIF('STOCK SEALING'!B:B,Table3[[#This Row],[Ich No]],'STOCK SEALING'!E:E)))</f>
        <v>18</v>
      </c>
      <c r="K206" s="236">
        <f>IF(Table3[[#This Row],[REST]]="","",SUMIF(TMMIN!T:T,Table3[[#This Row],[Ich No]],TMMIN!AE:AE))</f>
        <v>0</v>
      </c>
      <c r="L206" s="226">
        <v>1</v>
      </c>
      <c r="M206" s="226">
        <f>IFERROR(Table3[[#This Row],[REST]]-Table3[[#This Row],[Result Scan]],"")</f>
        <v>0</v>
      </c>
      <c r="N206" s="212" t="str">
        <f>IF(Table3[[#This Row],[PO TAM]]="","",IF(Table3[[#This Row],[Balance]]&gt;0,"Open","Close"))</f>
        <v>Close</v>
      </c>
      <c r="O206" s="246" t="str">
        <f ca="1">IF(R206=$S$1,Table3[[#This Row],[Status]],"")</f>
        <v>Close</v>
      </c>
      <c r="R206" s="169">
        <f ca="1">IF(Table3[[#This Row],[Delivery Date]]="","",$R$1-Table3[[#This Row],[Delivery Date]])</f>
        <v>6</v>
      </c>
      <c r="T206" t="str">
        <f>IFERROR(VLOOKUP(Table3[[#This Row],[Ich No]],'ICH NO'!K:M,3,0),"")</f>
        <v>ASSY</v>
      </c>
      <c r="U206">
        <f>IF(Table3[[#This Row],[REST]]&gt;Table3[[#This Row],[Stock]],Table3[[#This Row],[Stock]],Table3[[#This Row],[REST]])</f>
        <v>1</v>
      </c>
      <c r="AA206">
        <f ca="1">IF(Table3[[#This Row],[DDD]]="","",IF(Table3[[#This Row],[Stock]]&gt;=Table3[[#This Row],[REST]],Table3[[#This Row],[REST]],Table3[[#This Row],[Stock]]))</f>
        <v>1</v>
      </c>
    </row>
    <row r="207" spans="1:27" x14ac:dyDescent="0.3">
      <c r="A207" s="173">
        <f>IF(Table3[[#This Row],[Customer Part No]]="","",(ROW()-1))</f>
        <v>206</v>
      </c>
      <c r="B207" s="212" t="str">
        <f>IF(TAM!T212="","",TAM!T212)</f>
        <v>AAP012-0000T</v>
      </c>
      <c r="C207" s="42" t="str">
        <f>IF(TAM!Q212="","",TAM!Q212)</f>
        <v>811500K580</v>
      </c>
      <c r="D207" s="42" t="str">
        <f>IF(TAM!I212="","",TAM!I212)</f>
        <v>I0306314</v>
      </c>
      <c r="E207" s="42" t="str">
        <f>IF(TAM!H212="","",TAM!H212)</f>
        <v>20030221</v>
      </c>
      <c r="F207" s="213">
        <f>IF(TAM!L212="","",TAM!L212)</f>
        <v>45922</v>
      </c>
      <c r="G207" s="213">
        <f>IF(TAM!M212="","",TAM!M212)</f>
        <v>45924</v>
      </c>
      <c r="H207" s="220">
        <f>IF(TAM!AD212="","",TAM!AD212)</f>
        <v>3</v>
      </c>
      <c r="I207" s="223">
        <f>IF(Table3[[#This Row],[Open Qty]]="","",TAM!AE212)</f>
        <v>3</v>
      </c>
      <c r="J207" s="226">
        <f>IF(Table3[[#This Row],[Open Qty]]="","",SUM(SUMIF('STOCK OES'!B:B,Table3[[#This Row],[Ich No]],'STOCK OES'!E:E),SUMIF('STOCK SEALING'!B:B,Table3[[#This Row],[Ich No]],'STOCK SEALING'!E:E)))</f>
        <v>67</v>
      </c>
      <c r="K207" s="236">
        <f>IF(Table3[[#This Row],[REST]]="","",SUMIF(TMMIN!T:T,Table3[[#This Row],[Ich No]],TMMIN!AE:AE))</f>
        <v>0</v>
      </c>
      <c r="L207" s="226">
        <v>0</v>
      </c>
      <c r="M207" s="226">
        <f>IFERROR(Table3[[#This Row],[REST]]-Table3[[#This Row],[Result Scan]],"")</f>
        <v>3</v>
      </c>
      <c r="N207" s="212" t="str">
        <f>IF(Table3[[#This Row],[PO TAM]]="","",IF(Table3[[#This Row],[Balance]]&gt;0,"Open","Close"))</f>
        <v>Open</v>
      </c>
      <c r="O207" s="246" t="str">
        <f ca="1">IF(R207=$S$1,Table3[[#This Row],[Status]],"")</f>
        <v>Open</v>
      </c>
      <c r="R207" s="169">
        <f ca="1">IF(Table3[[#This Row],[Delivery Date]]="","",$R$1-Table3[[#This Row],[Delivery Date]])</f>
        <v>6</v>
      </c>
      <c r="T207" t="str">
        <f>IFERROR(VLOOKUP(Table3[[#This Row],[Ich No]],'ICH NO'!K:M,3,0),"")</f>
        <v>ASSY</v>
      </c>
      <c r="U207">
        <f>IF(Table3[[#This Row],[REST]]&gt;Table3[[#This Row],[Stock]],Table3[[#This Row],[Stock]],Table3[[#This Row],[REST]])</f>
        <v>3</v>
      </c>
      <c r="AA207">
        <f ca="1">IF(Table3[[#This Row],[DDD]]="","",IF(Table3[[#This Row],[Stock]]&gt;=Table3[[#This Row],[REST]],Table3[[#This Row],[REST]],Table3[[#This Row],[Stock]]))</f>
        <v>3</v>
      </c>
    </row>
    <row r="208" spans="1:27" x14ac:dyDescent="0.3">
      <c r="A208" s="173">
        <f>IF(Table3[[#This Row],[Customer Part No]]="","",(ROW()-1))</f>
        <v>207</v>
      </c>
      <c r="B208" s="212" t="str">
        <f>IF(TAM!T213="","",TAM!T213)</f>
        <v>AAP012-1000</v>
      </c>
      <c r="C208" s="42" t="str">
        <f>IF(TAM!Q213="","",TAM!Q213)</f>
        <v>811700K580</v>
      </c>
      <c r="D208" s="42" t="str">
        <f>IF(TAM!I213="","",TAM!I213)</f>
        <v>I0306314</v>
      </c>
      <c r="E208" s="42" t="str">
        <f>IF(TAM!H213="","",TAM!H213)</f>
        <v>20030222</v>
      </c>
      <c r="F208" s="213">
        <f>IF(TAM!L213="","",TAM!L213)</f>
        <v>45922</v>
      </c>
      <c r="G208" s="213">
        <f>IF(TAM!M213="","",TAM!M213)</f>
        <v>45924</v>
      </c>
      <c r="H208" s="220">
        <f>IF(TAM!AD213="","",TAM!AD213)</f>
        <v>3</v>
      </c>
      <c r="I208" s="223">
        <f>IF(Table3[[#This Row],[Open Qty]]="","",TAM!AE213)</f>
        <v>3</v>
      </c>
      <c r="J208" s="226">
        <f>IF(Table3[[#This Row],[Open Qty]]="","",SUM(SUMIF('STOCK OES'!B:B,Table3[[#This Row],[Ich No]],'STOCK OES'!E:E),SUMIF('STOCK SEALING'!B:B,Table3[[#This Row],[Ich No]],'STOCK SEALING'!E:E)))</f>
        <v>91</v>
      </c>
      <c r="K208" s="236">
        <f>IF(Table3[[#This Row],[REST]]="","",SUMIF(TMMIN!T:T,Table3[[#This Row],[Ich No]],TMMIN!AE:AE))</f>
        <v>0</v>
      </c>
      <c r="L208" s="226">
        <v>0</v>
      </c>
      <c r="M208" s="226">
        <f>IFERROR(Table3[[#This Row],[REST]]-Table3[[#This Row],[Result Scan]],"")</f>
        <v>3</v>
      </c>
      <c r="N208" s="212" t="str">
        <f>IF(Table3[[#This Row],[PO TAM]]="","",IF(Table3[[#This Row],[Balance]]&gt;0,"Open","Close"))</f>
        <v>Open</v>
      </c>
      <c r="O208" s="246" t="str">
        <f ca="1">IF(R208=$S$1,Table3[[#This Row],[Status]],"")</f>
        <v>Open</v>
      </c>
      <c r="R208" s="169">
        <f ca="1">IF(Table3[[#This Row],[Delivery Date]]="","",$R$1-Table3[[#This Row],[Delivery Date]])</f>
        <v>6</v>
      </c>
      <c r="T208" t="str">
        <f>IFERROR(VLOOKUP(Table3[[#This Row],[Ich No]],'ICH NO'!K:M,3,0),"")</f>
        <v>ASSY</v>
      </c>
      <c r="U208">
        <f>IF(Table3[[#This Row],[REST]]&gt;Table3[[#This Row],[Stock]],Table3[[#This Row],[Stock]],Table3[[#This Row],[REST]])</f>
        <v>3</v>
      </c>
      <c r="AA208">
        <f ca="1">IF(Table3[[#This Row],[DDD]]="","",IF(Table3[[#This Row],[Stock]]&gt;=Table3[[#This Row],[REST]],Table3[[#This Row],[REST]],Table3[[#This Row],[Stock]]))</f>
        <v>3</v>
      </c>
    </row>
    <row r="209" spans="1:27" x14ac:dyDescent="0.3">
      <c r="A209" s="173">
        <f>IF(Table3[[#This Row],[Customer Part No]]="","",(ROW()-1))</f>
        <v>208</v>
      </c>
      <c r="B209" s="212" t="str">
        <f>IF(TAM!T214="","",TAM!T214)</f>
        <v>ADK041-0000T</v>
      </c>
      <c r="C209" s="42" t="str">
        <f>IF(TAM!Q214="","",TAM!Q214)</f>
        <v>815500K210</v>
      </c>
      <c r="D209" s="42" t="str">
        <f>IF(TAM!I214="","",TAM!I214)</f>
        <v>I0306314</v>
      </c>
      <c r="E209" s="42" t="str">
        <f>IF(TAM!H214="","",TAM!H214)</f>
        <v>20030223</v>
      </c>
      <c r="F209" s="213">
        <f>IF(TAM!L214="","",TAM!L214)</f>
        <v>45922</v>
      </c>
      <c r="G209" s="213">
        <f>IF(TAM!M214="","",TAM!M214)</f>
        <v>45924</v>
      </c>
      <c r="H209" s="220">
        <f>IF(TAM!AD214="","",TAM!AD214)</f>
        <v>1</v>
      </c>
      <c r="I209" s="223">
        <f>IF(Table3[[#This Row],[Open Qty]]="","",TAM!AE214)</f>
        <v>1</v>
      </c>
      <c r="J209" s="226">
        <f>IF(Table3[[#This Row],[Open Qty]]="","",SUM(SUMIF('STOCK OES'!B:B,Table3[[#This Row],[Ich No]],'STOCK OES'!E:E),SUMIF('STOCK SEALING'!B:B,Table3[[#This Row],[Ich No]],'STOCK SEALING'!E:E)))</f>
        <v>137</v>
      </c>
      <c r="K209" s="236">
        <f>IF(Table3[[#This Row],[REST]]="","",SUMIF(TMMIN!T:T,Table3[[#This Row],[Ich No]],TMMIN!AE:AE))</f>
        <v>4</v>
      </c>
      <c r="L209" s="226">
        <v>0</v>
      </c>
      <c r="M209" s="226">
        <f>IFERROR(Table3[[#This Row],[REST]]-Table3[[#This Row],[Result Scan]],"")</f>
        <v>1</v>
      </c>
      <c r="N209" s="212" t="str">
        <f>IF(Table3[[#This Row],[PO TAM]]="","",IF(Table3[[#This Row],[Balance]]&gt;0,"Open","Close"))</f>
        <v>Open</v>
      </c>
      <c r="O209" s="246" t="str">
        <f ca="1">IF(R209=$S$1,Table3[[#This Row],[Status]],"")</f>
        <v>Open</v>
      </c>
      <c r="R209" s="169">
        <f ca="1">IF(Table3[[#This Row],[Delivery Date]]="","",$R$1-Table3[[#This Row],[Delivery Date]])</f>
        <v>6</v>
      </c>
      <c r="T209" t="str">
        <f>IFERROR(VLOOKUP(Table3[[#This Row],[Ich No]],'ICH NO'!K:M,3,0),"")</f>
        <v>ASSY</v>
      </c>
      <c r="U209">
        <f>IF(Table3[[#This Row],[REST]]&gt;Table3[[#This Row],[Stock]],Table3[[#This Row],[Stock]],Table3[[#This Row],[REST]])</f>
        <v>1</v>
      </c>
      <c r="AA209">
        <f ca="1">IF(Table3[[#This Row],[DDD]]="","",IF(Table3[[#This Row],[Stock]]&gt;=Table3[[#This Row],[REST]],Table3[[#This Row],[REST]],Table3[[#This Row],[Stock]]))</f>
        <v>1</v>
      </c>
    </row>
    <row r="210" spans="1:27" x14ac:dyDescent="0.3">
      <c r="A210" s="173">
        <f>IF(Table3[[#This Row],[Customer Part No]]="","",(ROW()-1))</f>
        <v>209</v>
      </c>
      <c r="B210" s="212" t="str">
        <f>IF(TAM!T215="","",TAM!T215)</f>
        <v>ADN171-9000</v>
      </c>
      <c r="C210" s="42" t="str">
        <f>IF(TAM!Q215="","",TAM!Q215)</f>
        <v>815510K240</v>
      </c>
      <c r="D210" s="42" t="str">
        <f>IF(TAM!I215="","",TAM!I215)</f>
        <v>I0306314</v>
      </c>
      <c r="E210" s="42" t="str">
        <f>IF(TAM!H215="","",TAM!H215)</f>
        <v>20030224</v>
      </c>
      <c r="F210" s="213">
        <f>IF(TAM!L215="","",TAM!L215)</f>
        <v>45922</v>
      </c>
      <c r="G210" s="213">
        <f>IF(TAM!M215="","",TAM!M215)</f>
        <v>45924</v>
      </c>
      <c r="H210" s="220">
        <f>IF(TAM!AD215="","",TAM!AD215)</f>
        <v>3</v>
      </c>
      <c r="I210" s="223">
        <f>IF(Table3[[#This Row],[Open Qty]]="","",TAM!AE215)</f>
        <v>3</v>
      </c>
      <c r="J210" s="226">
        <f>IF(Table3[[#This Row],[Open Qty]]="","",SUM(SUMIF('STOCK OES'!B:B,Table3[[#This Row],[Ich No]],'STOCK OES'!E:E),SUMIF('STOCK SEALING'!B:B,Table3[[#This Row],[Ich No]],'STOCK SEALING'!E:E)))</f>
        <v>79</v>
      </c>
      <c r="K210" s="236">
        <f>IF(Table3[[#This Row],[REST]]="","",SUMIF(TMMIN!T:T,Table3[[#This Row],[Ich No]],TMMIN!AE:AE))</f>
        <v>2</v>
      </c>
      <c r="L210" s="226">
        <v>0</v>
      </c>
      <c r="M210" s="226">
        <f>IFERROR(Table3[[#This Row],[REST]]-Table3[[#This Row],[Result Scan]],"")</f>
        <v>3</v>
      </c>
      <c r="N210" s="212" t="str">
        <f>IF(Table3[[#This Row],[PO TAM]]="","",IF(Table3[[#This Row],[Balance]]&gt;0,"Open","Close"))</f>
        <v>Open</v>
      </c>
      <c r="O210" s="246" t="str">
        <f ca="1">IF(R210=$S$1,Table3[[#This Row],[Status]],"")</f>
        <v>Open</v>
      </c>
      <c r="R210" s="169">
        <f ca="1">IF(Table3[[#This Row],[Delivery Date]]="","",$R$1-Table3[[#This Row],[Delivery Date]])</f>
        <v>6</v>
      </c>
      <c r="T210" t="str">
        <f>IFERROR(VLOOKUP(Table3[[#This Row],[Ich No]],'ICH NO'!K:M,3,0),"")</f>
        <v>ASSY</v>
      </c>
      <c r="U210">
        <f>IF(Table3[[#This Row],[REST]]&gt;Table3[[#This Row],[Stock]],Table3[[#This Row],[Stock]],Table3[[#This Row],[REST]])</f>
        <v>3</v>
      </c>
      <c r="AA210">
        <f ca="1">IF(Table3[[#This Row],[DDD]]="","",IF(Table3[[#This Row],[Stock]]&gt;=Table3[[#This Row],[REST]],Table3[[#This Row],[REST]],Table3[[#This Row],[Stock]]))</f>
        <v>3</v>
      </c>
    </row>
    <row r="211" spans="1:27" x14ac:dyDescent="0.3">
      <c r="A211" s="173">
        <f>IF(Table3[[#This Row],[Customer Part No]]="","",(ROW()-1))</f>
        <v>210</v>
      </c>
      <c r="B211" s="212" t="str">
        <f>IF(TAM!T216="","",TAM!T216)</f>
        <v>AAS051-0000T</v>
      </c>
      <c r="C211" s="42" t="str">
        <f>IF(TAM!Q216="","",TAM!Q216)</f>
        <v>81110BZ610</v>
      </c>
      <c r="D211" s="42" t="str">
        <f>IF(TAM!I216="","",TAM!I216)</f>
        <v>I0606459</v>
      </c>
      <c r="E211" s="42" t="str">
        <f>IF(TAM!H216="","",TAM!H216)</f>
        <v>20030263</v>
      </c>
      <c r="F211" s="213">
        <f>IF(TAM!L216="","",TAM!L216)</f>
        <v>45922</v>
      </c>
      <c r="G211" s="213">
        <f>IF(TAM!M216="","",TAM!M216)</f>
        <v>45924</v>
      </c>
      <c r="H211" s="220">
        <f>IF(TAM!AD216="","",TAM!AD216)</f>
        <v>1</v>
      </c>
      <c r="I211" s="223">
        <f>IF(Table3[[#This Row],[Open Qty]]="","",TAM!AE216)</f>
        <v>1</v>
      </c>
      <c r="J211" s="226">
        <f>IF(Table3[[#This Row],[Open Qty]]="","",SUM(SUMIF('STOCK OES'!B:B,Table3[[#This Row],[Ich No]],'STOCK OES'!E:E),SUMIF('STOCK SEALING'!B:B,Table3[[#This Row],[Ich No]],'STOCK SEALING'!E:E)))</f>
        <v>2</v>
      </c>
      <c r="K211" s="236">
        <f>IF(Table3[[#This Row],[REST]]="","",SUMIF(TMMIN!T:T,Table3[[#This Row],[Ich No]],TMMIN!AE:AE))</f>
        <v>2</v>
      </c>
      <c r="L211" s="226">
        <v>1</v>
      </c>
      <c r="M211" s="226">
        <f>IFERROR(Table3[[#This Row],[REST]]-Table3[[#This Row],[Result Scan]],"")</f>
        <v>0</v>
      </c>
      <c r="N211" s="212" t="str">
        <f>IF(Table3[[#This Row],[PO TAM]]="","",IF(Table3[[#This Row],[Balance]]&gt;0,"Open","Close"))</f>
        <v>Close</v>
      </c>
      <c r="O211" s="246" t="str">
        <f ca="1">IF(R211=$S$1,Table3[[#This Row],[Status]],"")</f>
        <v>Close</v>
      </c>
      <c r="R211" s="169">
        <f ca="1">IF(Table3[[#This Row],[Delivery Date]]="","",$R$1-Table3[[#This Row],[Delivery Date]])</f>
        <v>6</v>
      </c>
      <c r="T211" t="str">
        <f>IFERROR(VLOOKUP(Table3[[#This Row],[Ich No]],'ICH NO'!K:M,3,0),"")</f>
        <v>ASSY</v>
      </c>
      <c r="U211">
        <f>IF(Table3[[#This Row],[REST]]&gt;Table3[[#This Row],[Stock]],Table3[[#This Row],[Stock]],Table3[[#This Row],[REST]])</f>
        <v>1</v>
      </c>
      <c r="AA211">
        <f ca="1">IF(Table3[[#This Row],[DDD]]="","",IF(Table3[[#This Row],[Stock]]&gt;=Table3[[#This Row],[REST]],Table3[[#This Row],[REST]],Table3[[#This Row],[Stock]]))</f>
        <v>1</v>
      </c>
    </row>
    <row r="212" spans="1:27" x14ac:dyDescent="0.3">
      <c r="A212" s="173">
        <f>IF(Table3[[#This Row],[Customer Part No]]="","",(ROW()-1))</f>
        <v>211</v>
      </c>
      <c r="B212" s="212" t="str">
        <f>IF(TAM!T217="","",TAM!T217)</f>
        <v>AAS061-0000T</v>
      </c>
      <c r="C212" s="42" t="str">
        <f>IF(TAM!Q217="","",TAM!Q217)</f>
        <v>81110BZ620</v>
      </c>
      <c r="D212" s="42" t="str">
        <f>IF(TAM!I217="","",TAM!I217)</f>
        <v>I0606459</v>
      </c>
      <c r="E212" s="42" t="str">
        <f>IF(TAM!H217="","",TAM!H217)</f>
        <v>20030264</v>
      </c>
      <c r="F212" s="213">
        <f>IF(TAM!L217="","",TAM!L217)</f>
        <v>45922</v>
      </c>
      <c r="G212" s="213">
        <f>IF(TAM!M217="","",TAM!M217)</f>
        <v>45924</v>
      </c>
      <c r="H212" s="220">
        <f>IF(TAM!AD217="","",TAM!AD217)</f>
        <v>5</v>
      </c>
      <c r="I212" s="223">
        <f>IF(Table3[[#This Row],[Open Qty]]="","",TAM!AE217)</f>
        <v>5</v>
      </c>
      <c r="J212" s="226">
        <f>IF(Table3[[#This Row],[Open Qty]]="","",SUM(SUMIF('STOCK OES'!B:B,Table3[[#This Row],[Ich No]],'STOCK OES'!E:E),SUMIF('STOCK SEALING'!B:B,Table3[[#This Row],[Ich No]],'STOCK SEALING'!E:E)))</f>
        <v>3</v>
      </c>
      <c r="K212" s="236">
        <f>IF(Table3[[#This Row],[REST]]="","",SUMIF(TMMIN!T:T,Table3[[#This Row],[Ich No]],TMMIN!AE:AE))</f>
        <v>12</v>
      </c>
      <c r="L212" s="226">
        <v>0</v>
      </c>
      <c r="M212" s="226">
        <f>IFERROR(Table3[[#This Row],[REST]]-Table3[[#This Row],[Result Scan]],"")</f>
        <v>5</v>
      </c>
      <c r="N212" s="212" t="str">
        <f>IF(Table3[[#This Row],[PO TAM]]="","",IF(Table3[[#This Row],[Balance]]&gt;0,"Open","Close"))</f>
        <v>Open</v>
      </c>
      <c r="O212" s="246" t="str">
        <f ca="1">IF(R212=$S$1,Table3[[#This Row],[Status]],"")</f>
        <v>Open</v>
      </c>
      <c r="R212" s="169">
        <f ca="1">IF(Table3[[#This Row],[Delivery Date]]="","",$R$1-Table3[[#This Row],[Delivery Date]])</f>
        <v>6</v>
      </c>
      <c r="T212" t="str">
        <f>IFERROR(VLOOKUP(Table3[[#This Row],[Ich No]],'ICH NO'!K:M,3,0),"")</f>
        <v>ASSY</v>
      </c>
      <c r="U212">
        <f>IF(Table3[[#This Row],[REST]]&gt;Table3[[#This Row],[Stock]],Table3[[#This Row],[Stock]],Table3[[#This Row],[REST]])</f>
        <v>3</v>
      </c>
      <c r="AA212">
        <f ca="1">IF(Table3[[#This Row],[DDD]]="","",IF(Table3[[#This Row],[Stock]]&gt;=Table3[[#This Row],[REST]],Table3[[#This Row],[REST]],Table3[[#This Row],[Stock]]))</f>
        <v>3</v>
      </c>
    </row>
    <row r="213" spans="1:27" x14ac:dyDescent="0.3">
      <c r="A213" s="173">
        <f>IF(Table3[[#This Row],[Customer Part No]]="","",(ROW()-1))</f>
        <v>212</v>
      </c>
      <c r="B213" s="212" t="str">
        <f>IF(TAM!T218="","",TAM!T218)</f>
        <v>AAK111-1000T</v>
      </c>
      <c r="C213" s="42" t="str">
        <f>IF(TAM!Q218="","",TAM!Q218)</f>
        <v>81130BZ200</v>
      </c>
      <c r="D213" s="42" t="str">
        <f>IF(TAM!I218="","",TAM!I218)</f>
        <v>I0606459</v>
      </c>
      <c r="E213" s="42" t="str">
        <f>IF(TAM!H218="","",TAM!H218)</f>
        <v>20030265</v>
      </c>
      <c r="F213" s="213">
        <f>IF(TAM!L218="","",TAM!L218)</f>
        <v>45922</v>
      </c>
      <c r="G213" s="213">
        <f>IF(TAM!M218="","",TAM!M218)</f>
        <v>45924</v>
      </c>
      <c r="H213" s="220">
        <f>IF(TAM!AD218="","",TAM!AD218)</f>
        <v>1</v>
      </c>
      <c r="I213" s="223">
        <f>IF(Table3[[#This Row],[Open Qty]]="","",TAM!AE218)</f>
        <v>1</v>
      </c>
      <c r="J213" s="226">
        <f>IF(Table3[[#This Row],[Open Qty]]="","",SUM(SUMIF('STOCK OES'!B:B,Table3[[#This Row],[Ich No]],'STOCK OES'!E:E),SUMIF('STOCK SEALING'!B:B,Table3[[#This Row],[Ich No]],'STOCK SEALING'!E:E)))</f>
        <v>0</v>
      </c>
      <c r="K213" s="236">
        <f>IF(Table3[[#This Row],[REST]]="","",SUMIF(TMMIN!T:T,Table3[[#This Row],[Ich No]],TMMIN!AE:AE))</f>
        <v>0</v>
      </c>
      <c r="L213" s="226">
        <v>0</v>
      </c>
      <c r="M213" s="226">
        <f>IFERROR(Table3[[#This Row],[REST]]-Table3[[#This Row],[Result Scan]],"")</f>
        <v>1</v>
      </c>
      <c r="N213" s="212" t="str">
        <f>IF(Table3[[#This Row],[PO TAM]]="","",IF(Table3[[#This Row],[Balance]]&gt;0,"Open","Close"))</f>
        <v>Open</v>
      </c>
      <c r="O213" s="246" t="str">
        <f ca="1">IF(R213=$S$1,Table3[[#This Row],[Status]],"")</f>
        <v>Open</v>
      </c>
      <c r="R213" s="169">
        <f ca="1">IF(Table3[[#This Row],[Delivery Date]]="","",$R$1-Table3[[#This Row],[Delivery Date]])</f>
        <v>6</v>
      </c>
      <c r="T213" t="str">
        <f>IFERROR(VLOOKUP(Table3[[#This Row],[Ich No]],'ICH NO'!K:M,3,0),"")</f>
        <v>ASSY</v>
      </c>
      <c r="U213">
        <f>IF(Table3[[#This Row],[REST]]&gt;Table3[[#This Row],[Stock]],Table3[[#This Row],[Stock]],Table3[[#This Row],[REST]])</f>
        <v>0</v>
      </c>
      <c r="AA213">
        <f ca="1">IF(Table3[[#This Row],[DDD]]="","",IF(Table3[[#This Row],[Stock]]&gt;=Table3[[#This Row],[REST]],Table3[[#This Row],[REST]],Table3[[#This Row],[Stock]]))</f>
        <v>0</v>
      </c>
    </row>
    <row r="214" spans="1:27" x14ac:dyDescent="0.3">
      <c r="A214" s="173">
        <f>IF(Table3[[#This Row],[Customer Part No]]="","",(ROW()-1))</f>
        <v>213</v>
      </c>
      <c r="B214" s="212" t="str">
        <f>IF(TAM!T219="","",TAM!T219)</f>
        <v>AAS061-1000T</v>
      </c>
      <c r="C214" s="42" t="str">
        <f>IF(TAM!Q219="","",TAM!Q219)</f>
        <v>81130BZ620</v>
      </c>
      <c r="D214" s="42" t="str">
        <f>IF(TAM!I219="","",TAM!I219)</f>
        <v>I0606459</v>
      </c>
      <c r="E214" s="42" t="str">
        <f>IF(TAM!H219="","",TAM!H219)</f>
        <v>20030266</v>
      </c>
      <c r="F214" s="213">
        <f>IF(TAM!L219="","",TAM!L219)</f>
        <v>45922</v>
      </c>
      <c r="G214" s="213">
        <f>IF(TAM!M219="","",TAM!M219)</f>
        <v>45924</v>
      </c>
      <c r="H214" s="220">
        <f>IF(TAM!AD219="","",TAM!AD219)</f>
        <v>4</v>
      </c>
      <c r="I214" s="223">
        <f>IF(Table3[[#This Row],[Open Qty]]="","",TAM!AE219)</f>
        <v>4</v>
      </c>
      <c r="J214" s="226">
        <f>IF(Table3[[#This Row],[Open Qty]]="","",SUM(SUMIF('STOCK OES'!B:B,Table3[[#This Row],[Ich No]],'STOCK OES'!E:E),SUMIF('STOCK SEALING'!B:B,Table3[[#This Row],[Ich No]],'STOCK SEALING'!E:E)))</f>
        <v>1</v>
      </c>
      <c r="K214" s="236">
        <f>IF(Table3[[#This Row],[REST]]="","",SUMIF(TMMIN!T:T,Table3[[#This Row],[Ich No]],TMMIN!AE:AE))</f>
        <v>2</v>
      </c>
      <c r="L214" s="226">
        <v>0</v>
      </c>
      <c r="M214" s="226">
        <f>IFERROR(Table3[[#This Row],[REST]]-Table3[[#This Row],[Result Scan]],"")</f>
        <v>4</v>
      </c>
      <c r="N214" s="212" t="str">
        <f>IF(Table3[[#This Row],[PO TAM]]="","",IF(Table3[[#This Row],[Balance]]&gt;0,"Open","Close"))</f>
        <v>Open</v>
      </c>
      <c r="O214" s="246" t="str">
        <f ca="1">IF(R214=$S$1,Table3[[#This Row],[Status]],"")</f>
        <v>Open</v>
      </c>
      <c r="R214" s="169">
        <f ca="1">IF(Table3[[#This Row],[Delivery Date]]="","",$R$1-Table3[[#This Row],[Delivery Date]])</f>
        <v>6</v>
      </c>
      <c r="T214" t="str">
        <f>IFERROR(VLOOKUP(Table3[[#This Row],[Ich No]],'ICH NO'!K:M,3,0),"")</f>
        <v>ASSY</v>
      </c>
      <c r="U214">
        <f>IF(Table3[[#This Row],[REST]]&gt;Table3[[#This Row],[Stock]],Table3[[#This Row],[Stock]],Table3[[#This Row],[REST]])</f>
        <v>1</v>
      </c>
      <c r="AA214">
        <f ca="1">IF(Table3[[#This Row],[DDD]]="","",IF(Table3[[#This Row],[Stock]]&gt;=Table3[[#This Row],[REST]],Table3[[#This Row],[REST]],Table3[[#This Row],[Stock]]))</f>
        <v>1</v>
      </c>
    </row>
    <row r="215" spans="1:27" x14ac:dyDescent="0.3">
      <c r="A215" s="173">
        <f>IF(Table3[[#This Row],[Customer Part No]]="","",(ROW()-1))</f>
        <v>214</v>
      </c>
      <c r="B215" s="212" t="str">
        <f>IF(TAM!T220="","",TAM!T220)</f>
        <v>AAS062-0000T</v>
      </c>
      <c r="C215" s="42" t="str">
        <f>IF(TAM!Q220="","",TAM!Q220)</f>
        <v>81150BZ620</v>
      </c>
      <c r="D215" s="42" t="str">
        <f>IF(TAM!I220="","",TAM!I220)</f>
        <v>I0606459</v>
      </c>
      <c r="E215" s="42" t="str">
        <f>IF(TAM!H220="","",TAM!H220)</f>
        <v>20030267</v>
      </c>
      <c r="F215" s="213">
        <f>IF(TAM!L220="","",TAM!L220)</f>
        <v>45922</v>
      </c>
      <c r="G215" s="213">
        <f>IF(TAM!M220="","",TAM!M220)</f>
        <v>45924</v>
      </c>
      <c r="H215" s="220">
        <f>IF(TAM!AD220="","",TAM!AD220)</f>
        <v>6</v>
      </c>
      <c r="I215" s="223">
        <f>IF(Table3[[#This Row],[Open Qty]]="","",TAM!AE220)</f>
        <v>6</v>
      </c>
      <c r="J215" s="226">
        <f>IF(Table3[[#This Row],[Open Qty]]="","",SUM(SUMIF('STOCK OES'!B:B,Table3[[#This Row],[Ich No]],'STOCK OES'!E:E),SUMIF('STOCK SEALING'!B:B,Table3[[#This Row],[Ich No]],'STOCK SEALING'!E:E)))</f>
        <v>0</v>
      </c>
      <c r="K215" s="236">
        <f>IF(Table3[[#This Row],[REST]]="","",SUMIF(TMMIN!T:T,Table3[[#This Row],[Ich No]],TMMIN!AE:AE))</f>
        <v>0</v>
      </c>
      <c r="L215" s="226">
        <v>0</v>
      </c>
      <c r="M215" s="226">
        <f>IFERROR(Table3[[#This Row],[REST]]-Table3[[#This Row],[Result Scan]],"")</f>
        <v>6</v>
      </c>
      <c r="N215" s="212" t="str">
        <f>IF(Table3[[#This Row],[PO TAM]]="","",IF(Table3[[#This Row],[Balance]]&gt;0,"Open","Close"))</f>
        <v>Open</v>
      </c>
      <c r="O215" s="246" t="str">
        <f ca="1">IF(R215=$S$1,Table3[[#This Row],[Status]],"")</f>
        <v>Open</v>
      </c>
      <c r="R215" s="169">
        <f ca="1">IF(Table3[[#This Row],[Delivery Date]]="","",$R$1-Table3[[#This Row],[Delivery Date]])</f>
        <v>6</v>
      </c>
      <c r="T215" t="str">
        <f>IFERROR(VLOOKUP(Table3[[#This Row],[Ich No]],'ICH NO'!K:M,3,0),"")</f>
        <v>ASSY</v>
      </c>
      <c r="U215">
        <f>IF(Table3[[#This Row],[REST]]&gt;Table3[[#This Row],[Stock]],Table3[[#This Row],[Stock]],Table3[[#This Row],[REST]])</f>
        <v>0</v>
      </c>
      <c r="AA215">
        <f ca="1">IF(Table3[[#This Row],[DDD]]="","",IF(Table3[[#This Row],[Stock]]&gt;=Table3[[#This Row],[REST]],Table3[[#This Row],[REST]],Table3[[#This Row],[Stock]]))</f>
        <v>0</v>
      </c>
    </row>
    <row r="216" spans="1:27" x14ac:dyDescent="0.3">
      <c r="A216" s="173">
        <f>IF(Table3[[#This Row],[Customer Part No]]="","",(ROW()-1))</f>
        <v>215</v>
      </c>
      <c r="B216" s="212" t="str">
        <f>IF(TAM!T221="","",TAM!T221)</f>
        <v>AAK112-1000T</v>
      </c>
      <c r="C216" s="42" t="str">
        <f>IF(TAM!Q221="","",TAM!Q221)</f>
        <v>81170BZ200</v>
      </c>
      <c r="D216" s="42" t="str">
        <f>IF(TAM!I221="","",TAM!I221)</f>
        <v>I0606459</v>
      </c>
      <c r="E216" s="42" t="str">
        <f>IF(TAM!H221="","",TAM!H221)</f>
        <v>20030268</v>
      </c>
      <c r="F216" s="213">
        <f>IF(TAM!L221="","",TAM!L221)</f>
        <v>45922</v>
      </c>
      <c r="G216" s="213">
        <f>IF(TAM!M221="","",TAM!M221)</f>
        <v>45924</v>
      </c>
      <c r="H216" s="220">
        <f>IF(TAM!AD221="","",TAM!AD221)</f>
        <v>2</v>
      </c>
      <c r="I216" s="223">
        <f>IF(Table3[[#This Row],[Open Qty]]="","",TAM!AE221)</f>
        <v>2</v>
      </c>
      <c r="J216" s="226">
        <f>IF(Table3[[#This Row],[Open Qty]]="","",SUM(SUMIF('STOCK OES'!B:B,Table3[[#This Row],[Ich No]],'STOCK OES'!E:E),SUMIF('STOCK SEALING'!B:B,Table3[[#This Row],[Ich No]],'STOCK SEALING'!E:E)))</f>
        <v>32</v>
      </c>
      <c r="K216" s="236">
        <f>IF(Table3[[#This Row],[REST]]="","",SUMIF(TMMIN!T:T,Table3[[#This Row],[Ich No]],TMMIN!AE:AE))</f>
        <v>0</v>
      </c>
      <c r="L216" s="226">
        <v>0</v>
      </c>
      <c r="M216" s="226">
        <f>IFERROR(Table3[[#This Row],[REST]]-Table3[[#This Row],[Result Scan]],"")</f>
        <v>2</v>
      </c>
      <c r="N216" s="212" t="str">
        <f>IF(Table3[[#This Row],[PO TAM]]="","",IF(Table3[[#This Row],[Balance]]&gt;0,"Open","Close"))</f>
        <v>Open</v>
      </c>
      <c r="O216" s="246" t="str">
        <f ca="1">IF(R216=$S$1,Table3[[#This Row],[Status]],"")</f>
        <v>Open</v>
      </c>
      <c r="R216" s="169">
        <f ca="1">IF(Table3[[#This Row],[Delivery Date]]="","",$R$1-Table3[[#This Row],[Delivery Date]])</f>
        <v>6</v>
      </c>
      <c r="T216" t="str">
        <f>IFERROR(VLOOKUP(Table3[[#This Row],[Ich No]],'ICH NO'!K:M,3,0),"")</f>
        <v>ASSY</v>
      </c>
      <c r="U216">
        <f>IF(Table3[[#This Row],[REST]]&gt;Table3[[#This Row],[Stock]],Table3[[#This Row],[Stock]],Table3[[#This Row],[REST]])</f>
        <v>2</v>
      </c>
      <c r="AA216">
        <f ca="1">IF(Table3[[#This Row],[DDD]]="","",IF(Table3[[#This Row],[Stock]]&gt;=Table3[[#This Row],[REST]],Table3[[#This Row],[REST]],Table3[[#This Row],[Stock]]))</f>
        <v>2</v>
      </c>
    </row>
    <row r="217" spans="1:27" x14ac:dyDescent="0.3">
      <c r="A217" s="173">
        <f>IF(Table3[[#This Row],[Customer Part No]]="","",(ROW()-1))</f>
        <v>216</v>
      </c>
      <c r="B217" s="212" t="str">
        <f>IF(TAM!T222="","",TAM!T222)</f>
        <v>AAS062-1000T</v>
      </c>
      <c r="C217" s="42" t="str">
        <f>IF(TAM!Q222="","",TAM!Q222)</f>
        <v>81170BZ620</v>
      </c>
      <c r="D217" s="42" t="str">
        <f>IF(TAM!I222="","",TAM!I222)</f>
        <v>I0606459</v>
      </c>
      <c r="E217" s="42" t="str">
        <f>IF(TAM!H222="","",TAM!H222)</f>
        <v>20030269</v>
      </c>
      <c r="F217" s="213">
        <f>IF(TAM!L222="","",TAM!L222)</f>
        <v>45922</v>
      </c>
      <c r="G217" s="213">
        <f>IF(TAM!M222="","",TAM!M222)</f>
        <v>45924</v>
      </c>
      <c r="H217" s="220">
        <f>IF(TAM!AD222="","",TAM!AD222)</f>
        <v>4</v>
      </c>
      <c r="I217" s="223">
        <f>IF(Table3[[#This Row],[Open Qty]]="","",TAM!AE222)</f>
        <v>4</v>
      </c>
      <c r="J217" s="226">
        <f>IF(Table3[[#This Row],[Open Qty]]="","",SUM(SUMIF('STOCK OES'!B:B,Table3[[#This Row],[Ich No]],'STOCK OES'!E:E),SUMIF('STOCK SEALING'!B:B,Table3[[#This Row],[Ich No]],'STOCK SEALING'!E:E)))</f>
        <v>0</v>
      </c>
      <c r="K217" s="236">
        <f>IF(Table3[[#This Row],[REST]]="","",SUMIF(TMMIN!T:T,Table3[[#This Row],[Ich No]],TMMIN!AE:AE))</f>
        <v>0</v>
      </c>
      <c r="L217" s="226">
        <v>0</v>
      </c>
      <c r="M217" s="226">
        <f>IFERROR(Table3[[#This Row],[REST]]-Table3[[#This Row],[Result Scan]],"")</f>
        <v>4</v>
      </c>
      <c r="N217" s="212" t="str">
        <f>IF(Table3[[#This Row],[PO TAM]]="","",IF(Table3[[#This Row],[Balance]]&gt;0,"Open","Close"))</f>
        <v>Open</v>
      </c>
      <c r="O217" s="246" t="str">
        <f ca="1">IF(R217=$S$1,Table3[[#This Row],[Status]],"")</f>
        <v>Open</v>
      </c>
      <c r="R217" s="169">
        <f ca="1">IF(Table3[[#This Row],[Delivery Date]]="","",$R$1-Table3[[#This Row],[Delivery Date]])</f>
        <v>6</v>
      </c>
      <c r="T217" t="str">
        <f>IFERROR(VLOOKUP(Table3[[#This Row],[Ich No]],'ICH NO'!K:M,3,0),"")</f>
        <v>ASSY</v>
      </c>
      <c r="U217">
        <f>IF(Table3[[#This Row],[REST]]&gt;Table3[[#This Row],[Stock]],Table3[[#This Row],[Stock]],Table3[[#This Row],[REST]])</f>
        <v>0</v>
      </c>
      <c r="AA217">
        <f ca="1">IF(Table3[[#This Row],[DDD]]="","",IF(Table3[[#This Row],[Stock]]&gt;=Table3[[#This Row],[REST]],Table3[[#This Row],[REST]],Table3[[#This Row],[Stock]]))</f>
        <v>0</v>
      </c>
    </row>
    <row r="218" spans="1:27" x14ac:dyDescent="0.3">
      <c r="A218" s="173">
        <f>IF(Table3[[#This Row],[Customer Part No]]="","",(ROW()-1))</f>
        <v>217</v>
      </c>
      <c r="B218" s="212" t="str">
        <f>IF(TAM!T223="","",TAM!T223)</f>
        <v>ADP231-0000T</v>
      </c>
      <c r="C218" s="42" t="str">
        <f>IF(TAM!Q223="","",TAM!Q223)</f>
        <v>81550BZ220</v>
      </c>
      <c r="D218" s="42" t="str">
        <f>IF(TAM!I223="","",TAM!I223)</f>
        <v>I0606459</v>
      </c>
      <c r="E218" s="42" t="str">
        <f>IF(TAM!H223="","",TAM!H223)</f>
        <v>20030270</v>
      </c>
      <c r="F218" s="213">
        <f>IF(TAM!L223="","",TAM!L223)</f>
        <v>45922</v>
      </c>
      <c r="G218" s="213">
        <f>IF(TAM!M223="","",TAM!M223)</f>
        <v>45924</v>
      </c>
      <c r="H218" s="220">
        <f>IF(TAM!AD223="","",TAM!AD223)</f>
        <v>1</v>
      </c>
      <c r="I218" s="223">
        <f>IF(Table3[[#This Row],[Open Qty]]="","",TAM!AE223)</f>
        <v>1</v>
      </c>
      <c r="J218" s="226">
        <f>IF(Table3[[#This Row],[Open Qty]]="","",SUM(SUMIF('STOCK OES'!B:B,Table3[[#This Row],[Ich No]],'STOCK OES'!E:E),SUMIF('STOCK SEALING'!B:B,Table3[[#This Row],[Ich No]],'STOCK SEALING'!E:E)))</f>
        <v>30</v>
      </c>
      <c r="K218" s="236">
        <f>IF(Table3[[#This Row],[REST]]="","",SUMIF(TMMIN!T:T,Table3[[#This Row],[Ich No]],TMMIN!AE:AE))</f>
        <v>6</v>
      </c>
      <c r="L218" s="226">
        <v>0</v>
      </c>
      <c r="M218" s="226">
        <f>IFERROR(Table3[[#This Row],[REST]]-Table3[[#This Row],[Result Scan]],"")</f>
        <v>1</v>
      </c>
      <c r="N218" s="212" t="str">
        <f>IF(Table3[[#This Row],[PO TAM]]="","",IF(Table3[[#This Row],[Balance]]&gt;0,"Open","Close"))</f>
        <v>Open</v>
      </c>
      <c r="O218" s="246" t="str">
        <f ca="1">IF(R218=$S$1,Table3[[#This Row],[Status]],"")</f>
        <v>Open</v>
      </c>
      <c r="R218" s="169">
        <f ca="1">IF(Table3[[#This Row],[Delivery Date]]="","",$R$1-Table3[[#This Row],[Delivery Date]])</f>
        <v>6</v>
      </c>
      <c r="T218" t="str">
        <f>IFERROR(VLOOKUP(Table3[[#This Row],[Ich No]],'ICH NO'!K:M,3,0),"")</f>
        <v>ASSY</v>
      </c>
      <c r="U218">
        <f>IF(Table3[[#This Row],[REST]]&gt;Table3[[#This Row],[Stock]],Table3[[#This Row],[Stock]],Table3[[#This Row],[REST]])</f>
        <v>1</v>
      </c>
      <c r="AA218">
        <f ca="1">IF(Table3[[#This Row],[DDD]]="","",IF(Table3[[#This Row],[Stock]]&gt;=Table3[[#This Row],[REST]],Table3[[#This Row],[REST]],Table3[[#This Row],[Stock]]))</f>
        <v>1</v>
      </c>
    </row>
    <row r="219" spans="1:27" x14ac:dyDescent="0.3">
      <c r="A219" s="173">
        <f>IF(Table3[[#This Row],[Customer Part No]]="","",(ROW()-1))</f>
        <v>218</v>
      </c>
      <c r="B219" s="212" t="str">
        <f>IF(TAM!T224="","",TAM!T224)</f>
        <v>ADS031-0000T</v>
      </c>
      <c r="C219" s="42" t="str">
        <f>IF(TAM!Q224="","",TAM!Q224)</f>
        <v>81550BZ490</v>
      </c>
      <c r="D219" s="42" t="str">
        <f>IF(TAM!I224="","",TAM!I224)</f>
        <v>I0606459</v>
      </c>
      <c r="E219" s="42" t="str">
        <f>IF(TAM!H224="","",TAM!H224)</f>
        <v>20030271</v>
      </c>
      <c r="F219" s="213">
        <f>IF(TAM!L224="","",TAM!L224)</f>
        <v>45922</v>
      </c>
      <c r="G219" s="213">
        <f>IF(TAM!M224="","",TAM!M224)</f>
        <v>45924</v>
      </c>
      <c r="H219" s="220">
        <f>IF(TAM!AD224="","",TAM!AD224)</f>
        <v>5</v>
      </c>
      <c r="I219" s="223">
        <f>IF(Table3[[#This Row],[Open Qty]]="","",TAM!AE224)</f>
        <v>5</v>
      </c>
      <c r="J219" s="226">
        <f>IF(Table3[[#This Row],[Open Qty]]="","",SUM(SUMIF('STOCK OES'!B:B,Table3[[#This Row],[Ich No]],'STOCK OES'!E:E),SUMIF('STOCK SEALING'!B:B,Table3[[#This Row],[Ich No]],'STOCK SEALING'!E:E)))</f>
        <v>66</v>
      </c>
      <c r="K219" s="236">
        <f>IF(Table3[[#This Row],[REST]]="","",SUMIF(TMMIN!T:T,Table3[[#This Row],[Ich No]],TMMIN!AE:AE))</f>
        <v>8</v>
      </c>
      <c r="L219" s="226">
        <v>0</v>
      </c>
      <c r="M219" s="226">
        <f>IFERROR(Table3[[#This Row],[REST]]-Table3[[#This Row],[Result Scan]],"")</f>
        <v>5</v>
      </c>
      <c r="N219" s="212" t="str">
        <f>IF(Table3[[#This Row],[PO TAM]]="","",IF(Table3[[#This Row],[Balance]]&gt;0,"Open","Close"))</f>
        <v>Open</v>
      </c>
      <c r="O219" s="246" t="str">
        <f ca="1">IF(R219=$S$1,Table3[[#This Row],[Status]],"")</f>
        <v>Open</v>
      </c>
      <c r="R219" s="169">
        <f ca="1">IF(Table3[[#This Row],[Delivery Date]]="","",$R$1-Table3[[#This Row],[Delivery Date]])</f>
        <v>6</v>
      </c>
      <c r="T219" t="str">
        <f>IFERROR(VLOOKUP(Table3[[#This Row],[Ich No]],'ICH NO'!K:M,3,0),"")</f>
        <v>ASSY</v>
      </c>
      <c r="U219">
        <f>IF(Table3[[#This Row],[REST]]&gt;Table3[[#This Row],[Stock]],Table3[[#This Row],[Stock]],Table3[[#This Row],[REST]])</f>
        <v>5</v>
      </c>
      <c r="AA219">
        <f ca="1">IF(Table3[[#This Row],[DDD]]="","",IF(Table3[[#This Row],[Stock]]&gt;=Table3[[#This Row],[REST]],Table3[[#This Row],[REST]],Table3[[#This Row],[Stock]]))</f>
        <v>5</v>
      </c>
    </row>
    <row r="220" spans="1:27" x14ac:dyDescent="0.3">
      <c r="A220" s="173">
        <f>IF(Table3[[#This Row],[Customer Part No]]="","",(ROW()-1))</f>
        <v>219</v>
      </c>
      <c r="B220" s="212" t="str">
        <f>IF(TAM!T225="","",TAM!T225)</f>
        <v>ADM061-9000T</v>
      </c>
      <c r="C220" s="42" t="str">
        <f>IF(TAM!Q225="","",TAM!Q225)</f>
        <v>81551BZ150</v>
      </c>
      <c r="D220" s="42" t="str">
        <f>IF(TAM!I225="","",TAM!I225)</f>
        <v>I0606459</v>
      </c>
      <c r="E220" s="42" t="str">
        <f>IF(TAM!H225="","",TAM!H225)</f>
        <v>20030272</v>
      </c>
      <c r="F220" s="213">
        <f>IF(TAM!L225="","",TAM!L225)</f>
        <v>45922</v>
      </c>
      <c r="G220" s="213">
        <f>IF(TAM!M225="","",TAM!M225)</f>
        <v>45924</v>
      </c>
      <c r="H220" s="220">
        <f>IF(TAM!AD225="","",TAM!AD225)</f>
        <v>5</v>
      </c>
      <c r="I220" s="223">
        <f>IF(Table3[[#This Row],[Open Qty]]="","",TAM!AE225)</f>
        <v>5</v>
      </c>
      <c r="J220" s="226">
        <f>IF(Table3[[#This Row],[Open Qty]]="","",SUM(SUMIF('STOCK OES'!B:B,Table3[[#This Row],[Ich No]],'STOCK OES'!E:E),SUMIF('STOCK SEALING'!B:B,Table3[[#This Row],[Ich No]],'STOCK SEALING'!E:E)))</f>
        <v>57</v>
      </c>
      <c r="K220" s="236">
        <f>IF(Table3[[#This Row],[REST]]="","",SUMIF(TMMIN!T:T,Table3[[#This Row],[Ich No]],TMMIN!AE:AE))</f>
        <v>0</v>
      </c>
      <c r="L220" s="226">
        <v>0</v>
      </c>
      <c r="M220" s="226">
        <f>IFERROR(Table3[[#This Row],[REST]]-Table3[[#This Row],[Result Scan]],"")</f>
        <v>5</v>
      </c>
      <c r="N220" s="212" t="str">
        <f>IF(Table3[[#This Row],[PO TAM]]="","",IF(Table3[[#This Row],[Balance]]&gt;0,"Open","Close"))</f>
        <v>Open</v>
      </c>
      <c r="O220" s="246" t="str">
        <f ca="1">IF(R220=$S$1,Table3[[#This Row],[Status]],"")</f>
        <v>Open</v>
      </c>
      <c r="R220" s="169">
        <f ca="1">IF(Table3[[#This Row],[Delivery Date]]="","",$R$1-Table3[[#This Row],[Delivery Date]])</f>
        <v>6</v>
      </c>
      <c r="T220" t="str">
        <f>IFERROR(VLOOKUP(Table3[[#This Row],[Ich No]],'ICH NO'!K:M,3,0),"")</f>
        <v>ASSY</v>
      </c>
      <c r="U220">
        <f>IF(Table3[[#This Row],[REST]]&gt;Table3[[#This Row],[Stock]],Table3[[#This Row],[Stock]],Table3[[#This Row],[REST]])</f>
        <v>5</v>
      </c>
      <c r="AA220">
        <f ca="1">IF(Table3[[#This Row],[DDD]]="","",IF(Table3[[#This Row],[Stock]]&gt;=Table3[[#This Row],[REST]],Table3[[#This Row],[REST]],Table3[[#This Row],[Stock]]))</f>
        <v>5</v>
      </c>
    </row>
    <row r="221" spans="1:27" x14ac:dyDescent="0.3">
      <c r="A221" s="173">
        <f>IF(Table3[[#This Row],[Customer Part No]]="","",(ROW()-1))</f>
        <v>220</v>
      </c>
      <c r="B221" s="212" t="str">
        <f>IF(TAM!T226="","",TAM!T226)</f>
        <v>ADP231-9000T</v>
      </c>
      <c r="C221" s="42" t="str">
        <f>IF(TAM!Q226="","",TAM!Q226)</f>
        <v>81551BZ240</v>
      </c>
      <c r="D221" s="42" t="str">
        <f>IF(TAM!I226="","",TAM!I226)</f>
        <v>I0606459</v>
      </c>
      <c r="E221" s="42" t="str">
        <f>IF(TAM!H226="","",TAM!H226)</f>
        <v>20030273</v>
      </c>
      <c r="F221" s="213">
        <f>IF(TAM!L226="","",TAM!L226)</f>
        <v>45922</v>
      </c>
      <c r="G221" s="213">
        <f>IF(TAM!M226="","",TAM!M226)</f>
        <v>45924</v>
      </c>
      <c r="H221" s="220">
        <f>IF(TAM!AD226="","",TAM!AD226)</f>
        <v>6</v>
      </c>
      <c r="I221" s="223">
        <f>IF(Table3[[#This Row],[Open Qty]]="","",TAM!AE226)</f>
        <v>6</v>
      </c>
      <c r="J221" s="226">
        <f>IF(Table3[[#This Row],[Open Qty]]="","",SUM(SUMIF('STOCK OES'!B:B,Table3[[#This Row],[Ich No]],'STOCK OES'!E:E),SUMIF('STOCK SEALING'!B:B,Table3[[#This Row],[Ich No]],'STOCK SEALING'!E:E)))</f>
        <v>99</v>
      </c>
      <c r="K221" s="236">
        <f>IF(Table3[[#This Row],[REST]]="","",SUMIF(TMMIN!T:T,Table3[[#This Row],[Ich No]],TMMIN!AE:AE))</f>
        <v>0</v>
      </c>
      <c r="L221" s="226">
        <v>0</v>
      </c>
      <c r="M221" s="226">
        <f>IFERROR(Table3[[#This Row],[REST]]-Table3[[#This Row],[Result Scan]],"")</f>
        <v>6</v>
      </c>
      <c r="N221" s="212" t="str">
        <f>IF(Table3[[#This Row],[PO TAM]]="","",IF(Table3[[#This Row],[Balance]]&gt;0,"Open","Close"))</f>
        <v>Open</v>
      </c>
      <c r="O221" s="246" t="str">
        <f ca="1">IF(R221=$S$1,Table3[[#This Row],[Status]],"")</f>
        <v>Open</v>
      </c>
      <c r="R221" s="169">
        <f ca="1">IF(Table3[[#This Row],[Delivery Date]]="","",$R$1-Table3[[#This Row],[Delivery Date]])</f>
        <v>6</v>
      </c>
      <c r="T221" t="str">
        <f>IFERROR(VLOOKUP(Table3[[#This Row],[Ich No]],'ICH NO'!K:M,3,0),"")</f>
        <v>ASSY</v>
      </c>
      <c r="U221">
        <f>IF(Table3[[#This Row],[REST]]&gt;Table3[[#This Row],[Stock]],Table3[[#This Row],[Stock]],Table3[[#This Row],[REST]])</f>
        <v>6</v>
      </c>
      <c r="AA221">
        <f ca="1">IF(Table3[[#This Row],[DDD]]="","",IF(Table3[[#This Row],[Stock]]&gt;=Table3[[#This Row],[REST]],Table3[[#This Row],[REST]],Table3[[#This Row],[Stock]]))</f>
        <v>6</v>
      </c>
    </row>
    <row r="222" spans="1:27" x14ac:dyDescent="0.3">
      <c r="A222" s="173">
        <f>IF(Table3[[#This Row],[Customer Part No]]="","",(ROW()-1))</f>
        <v>221</v>
      </c>
      <c r="B222" s="212" t="str">
        <f>IF(TAM!T227="","",TAM!T227)</f>
        <v>ADS031-9000T</v>
      </c>
      <c r="C222" s="42" t="str">
        <f>IF(TAM!Q227="","",TAM!Q227)</f>
        <v>81551BZ320</v>
      </c>
      <c r="D222" s="42" t="str">
        <f>IF(TAM!I227="","",TAM!I227)</f>
        <v>I0606459</v>
      </c>
      <c r="E222" s="42" t="str">
        <f>IF(TAM!H227="","",TAM!H227)</f>
        <v>20030274</v>
      </c>
      <c r="F222" s="213">
        <f>IF(TAM!L227="","",TAM!L227)</f>
        <v>45922</v>
      </c>
      <c r="G222" s="213">
        <f>IF(TAM!M227="","",TAM!M227)</f>
        <v>45924</v>
      </c>
      <c r="H222" s="220">
        <f>IF(TAM!AD227="","",TAM!AD227)</f>
        <v>4</v>
      </c>
      <c r="I222" s="223">
        <f>IF(Table3[[#This Row],[Open Qty]]="","",TAM!AE227)</f>
        <v>4</v>
      </c>
      <c r="J222" s="226">
        <f>IF(Table3[[#This Row],[Open Qty]]="","",SUM(SUMIF('STOCK OES'!B:B,Table3[[#This Row],[Ich No]],'STOCK OES'!E:E),SUMIF('STOCK SEALING'!B:B,Table3[[#This Row],[Ich No]],'STOCK SEALING'!E:E)))</f>
        <v>27</v>
      </c>
      <c r="K222" s="236">
        <f>IF(Table3[[#This Row],[REST]]="","",SUMIF(TMMIN!T:T,Table3[[#This Row],[Ich No]],TMMIN!AE:AE))</f>
        <v>0</v>
      </c>
      <c r="L222" s="226">
        <v>4</v>
      </c>
      <c r="M222" s="226">
        <f>IFERROR(Table3[[#This Row],[REST]]-Table3[[#This Row],[Result Scan]],"")</f>
        <v>0</v>
      </c>
      <c r="N222" s="212" t="str">
        <f>IF(Table3[[#This Row],[PO TAM]]="","",IF(Table3[[#This Row],[Balance]]&gt;0,"Open","Close"))</f>
        <v>Close</v>
      </c>
      <c r="O222" s="246" t="str">
        <f ca="1">IF(R222=$S$1,Table3[[#This Row],[Status]],"")</f>
        <v>Close</v>
      </c>
      <c r="R222" s="169">
        <f ca="1">IF(Table3[[#This Row],[Delivery Date]]="","",$R$1-Table3[[#This Row],[Delivery Date]])</f>
        <v>6</v>
      </c>
      <c r="T222" t="str">
        <f>IFERROR(VLOOKUP(Table3[[#This Row],[Ich No]],'ICH NO'!K:M,3,0),"")</f>
        <v>ASSY</v>
      </c>
      <c r="U222">
        <f>IF(Table3[[#This Row],[REST]]&gt;Table3[[#This Row],[Stock]],Table3[[#This Row],[Stock]],Table3[[#This Row],[REST]])</f>
        <v>4</v>
      </c>
      <c r="AA222">
        <f ca="1">IF(Table3[[#This Row],[DDD]]="","",IF(Table3[[#This Row],[Stock]]&gt;=Table3[[#This Row],[REST]],Table3[[#This Row],[REST]],Table3[[#This Row],[Stock]]))</f>
        <v>4</v>
      </c>
    </row>
    <row r="223" spans="1:27" x14ac:dyDescent="0.3">
      <c r="A223" s="173">
        <f>IF(Table3[[#This Row],[Customer Part No]]="","",(ROW()-1))</f>
        <v>222</v>
      </c>
      <c r="B223" s="212" t="str">
        <f>IF(TAM!T228="","",TAM!T228)</f>
        <v>ADP232-0000T</v>
      </c>
      <c r="C223" s="42" t="str">
        <f>IF(TAM!Q228="","",TAM!Q228)</f>
        <v>81560BZ220</v>
      </c>
      <c r="D223" s="42" t="str">
        <f>IF(TAM!I228="","",TAM!I228)</f>
        <v>I0606459</v>
      </c>
      <c r="E223" s="42" t="str">
        <f>IF(TAM!H228="","",TAM!H228)</f>
        <v>20030275</v>
      </c>
      <c r="F223" s="213">
        <f>IF(TAM!L228="","",TAM!L228)</f>
        <v>45922</v>
      </c>
      <c r="G223" s="213">
        <f>IF(TAM!M228="","",TAM!M228)</f>
        <v>45924</v>
      </c>
      <c r="H223" s="220">
        <f>IF(TAM!AD228="","",TAM!AD228)</f>
        <v>1</v>
      </c>
      <c r="I223" s="223">
        <f>IF(Table3[[#This Row],[Open Qty]]="","",TAM!AE228)</f>
        <v>1</v>
      </c>
      <c r="J223" s="226">
        <f>IF(Table3[[#This Row],[Open Qty]]="","",SUM(SUMIF('STOCK OES'!B:B,Table3[[#This Row],[Ich No]],'STOCK OES'!E:E),SUMIF('STOCK SEALING'!B:B,Table3[[#This Row],[Ich No]],'STOCK SEALING'!E:E)))</f>
        <v>44</v>
      </c>
      <c r="K223" s="236">
        <f>IF(Table3[[#This Row],[REST]]="","",SUMIF(TMMIN!T:T,Table3[[#This Row],[Ich No]],TMMIN!AE:AE))</f>
        <v>1</v>
      </c>
      <c r="L223" s="226">
        <v>0</v>
      </c>
      <c r="M223" s="226">
        <f>IFERROR(Table3[[#This Row],[REST]]-Table3[[#This Row],[Result Scan]],"")</f>
        <v>1</v>
      </c>
      <c r="N223" s="212" t="str">
        <f>IF(Table3[[#This Row],[PO TAM]]="","",IF(Table3[[#This Row],[Balance]]&gt;0,"Open","Close"))</f>
        <v>Open</v>
      </c>
      <c r="O223" s="246" t="str">
        <f ca="1">IF(R223=$S$1,Table3[[#This Row],[Status]],"")</f>
        <v>Open</v>
      </c>
      <c r="R223" s="169">
        <f ca="1">IF(Table3[[#This Row],[Delivery Date]]="","",$R$1-Table3[[#This Row],[Delivery Date]])</f>
        <v>6</v>
      </c>
      <c r="T223" t="str">
        <f>IFERROR(VLOOKUP(Table3[[#This Row],[Ich No]],'ICH NO'!K:M,3,0),"")</f>
        <v>ASSY</v>
      </c>
      <c r="U223">
        <f>IF(Table3[[#This Row],[REST]]&gt;Table3[[#This Row],[Stock]],Table3[[#This Row],[Stock]],Table3[[#This Row],[REST]])</f>
        <v>1</v>
      </c>
      <c r="AA223">
        <f ca="1">IF(Table3[[#This Row],[DDD]]="","",IF(Table3[[#This Row],[Stock]]&gt;=Table3[[#This Row],[REST]],Table3[[#This Row],[REST]],Table3[[#This Row],[Stock]]))</f>
        <v>1</v>
      </c>
    </row>
    <row r="224" spans="1:27" x14ac:dyDescent="0.3">
      <c r="A224" s="173">
        <f>IF(Table3[[#This Row],[Customer Part No]]="","",(ROW()-1))</f>
        <v>223</v>
      </c>
      <c r="B224" s="212" t="str">
        <f>IF(TAM!T229="","",TAM!T229)</f>
        <v>ADS032-0000T</v>
      </c>
      <c r="C224" s="42" t="str">
        <f>IF(TAM!Q229="","",TAM!Q229)</f>
        <v>81560BZ490</v>
      </c>
      <c r="D224" s="42" t="str">
        <f>IF(TAM!I229="","",TAM!I229)</f>
        <v>I0606459</v>
      </c>
      <c r="E224" s="42" t="str">
        <f>IF(TAM!H229="","",TAM!H229)</f>
        <v>20030276</v>
      </c>
      <c r="F224" s="213">
        <f>IF(TAM!L229="","",TAM!L229)</f>
        <v>45922</v>
      </c>
      <c r="G224" s="213">
        <f>IF(TAM!M229="","",TAM!M229)</f>
        <v>45924</v>
      </c>
      <c r="H224" s="220">
        <f>IF(TAM!AD229="","",TAM!AD229)</f>
        <v>3</v>
      </c>
      <c r="I224" s="223">
        <f>IF(Table3[[#This Row],[Open Qty]]="","",TAM!AE229)</f>
        <v>3</v>
      </c>
      <c r="J224" s="226">
        <f>IF(Table3[[#This Row],[Open Qty]]="","",SUM(SUMIF('STOCK OES'!B:B,Table3[[#This Row],[Ich No]],'STOCK OES'!E:E),SUMIF('STOCK SEALING'!B:B,Table3[[#This Row],[Ich No]],'STOCK SEALING'!E:E)))</f>
        <v>59</v>
      </c>
      <c r="K224" s="236">
        <f>IF(Table3[[#This Row],[REST]]="","",SUMIF(TMMIN!T:T,Table3[[#This Row],[Ich No]],TMMIN!AE:AE))</f>
        <v>0</v>
      </c>
      <c r="L224" s="226">
        <v>0</v>
      </c>
      <c r="M224" s="226">
        <f>IFERROR(Table3[[#This Row],[REST]]-Table3[[#This Row],[Result Scan]],"")</f>
        <v>3</v>
      </c>
      <c r="N224" s="212" t="str">
        <f>IF(Table3[[#This Row],[PO TAM]]="","",IF(Table3[[#This Row],[Balance]]&gt;0,"Open","Close"))</f>
        <v>Open</v>
      </c>
      <c r="O224" s="246" t="str">
        <f ca="1">IF(R224=$S$1,Table3[[#This Row],[Status]],"")</f>
        <v>Open</v>
      </c>
      <c r="R224" s="169">
        <f ca="1">IF(Table3[[#This Row],[Delivery Date]]="","",$R$1-Table3[[#This Row],[Delivery Date]])</f>
        <v>6</v>
      </c>
      <c r="T224" t="str">
        <f>IFERROR(VLOOKUP(Table3[[#This Row],[Ich No]],'ICH NO'!K:M,3,0),"")</f>
        <v>ASSY</v>
      </c>
      <c r="U224">
        <f>IF(Table3[[#This Row],[REST]]&gt;Table3[[#This Row],[Stock]],Table3[[#This Row],[Stock]],Table3[[#This Row],[REST]])</f>
        <v>3</v>
      </c>
      <c r="AA224">
        <f ca="1">IF(Table3[[#This Row],[DDD]]="","",IF(Table3[[#This Row],[Stock]]&gt;=Table3[[#This Row],[REST]],Table3[[#This Row],[REST]],Table3[[#This Row],[Stock]]))</f>
        <v>3</v>
      </c>
    </row>
    <row r="225" spans="1:27" x14ac:dyDescent="0.3">
      <c r="A225" s="173">
        <f>IF(Table3[[#This Row],[Customer Part No]]="","",(ROW()-1))</f>
        <v>224</v>
      </c>
      <c r="B225" s="212" t="str">
        <f>IF(TAM!T230="","",TAM!T230)</f>
        <v>ADM072-9000T</v>
      </c>
      <c r="C225" s="42" t="str">
        <f>IF(TAM!Q230="","",TAM!Q230)</f>
        <v>81561BZ150</v>
      </c>
      <c r="D225" s="42" t="str">
        <f>IF(TAM!I230="","",TAM!I230)</f>
        <v>I0606459</v>
      </c>
      <c r="E225" s="42" t="str">
        <f>IF(TAM!H230="","",TAM!H230)</f>
        <v>20030277</v>
      </c>
      <c r="F225" s="213">
        <f>IF(TAM!L230="","",TAM!L230)</f>
        <v>45922</v>
      </c>
      <c r="G225" s="213">
        <f>IF(TAM!M230="","",TAM!M230)</f>
        <v>45924</v>
      </c>
      <c r="H225" s="220">
        <f>IF(TAM!AD230="","",TAM!AD230)</f>
        <v>2</v>
      </c>
      <c r="I225" s="223">
        <f>IF(Table3[[#This Row],[Open Qty]]="","",TAM!AE230)</f>
        <v>2</v>
      </c>
      <c r="J225" s="226">
        <f>IF(Table3[[#This Row],[Open Qty]]="","",SUM(SUMIF('STOCK OES'!B:B,Table3[[#This Row],[Ich No]],'STOCK OES'!E:E),SUMIF('STOCK SEALING'!B:B,Table3[[#This Row],[Ich No]],'STOCK SEALING'!E:E)))</f>
        <v>47</v>
      </c>
      <c r="K225" s="236">
        <f>IF(Table3[[#This Row],[REST]]="","",SUMIF(TMMIN!T:T,Table3[[#This Row],[Ich No]],TMMIN!AE:AE))</f>
        <v>1</v>
      </c>
      <c r="L225" s="226">
        <v>0</v>
      </c>
      <c r="M225" s="226">
        <f>IFERROR(Table3[[#This Row],[REST]]-Table3[[#This Row],[Result Scan]],"")</f>
        <v>2</v>
      </c>
      <c r="N225" s="212" t="str">
        <f>IF(Table3[[#This Row],[PO TAM]]="","",IF(Table3[[#This Row],[Balance]]&gt;0,"Open","Close"))</f>
        <v>Open</v>
      </c>
      <c r="O225" s="246" t="str">
        <f ca="1">IF(R225=$S$1,Table3[[#This Row],[Status]],"")</f>
        <v>Open</v>
      </c>
      <c r="R225" s="169">
        <f ca="1">IF(Table3[[#This Row],[Delivery Date]]="","",$R$1-Table3[[#This Row],[Delivery Date]])</f>
        <v>6</v>
      </c>
      <c r="T225" t="str">
        <f>IFERROR(VLOOKUP(Table3[[#This Row],[Ich No]],'ICH NO'!K:M,3,0),"")</f>
        <v>ASSY</v>
      </c>
      <c r="U225">
        <f>IF(Table3[[#This Row],[REST]]&gt;Table3[[#This Row],[Stock]],Table3[[#This Row],[Stock]],Table3[[#This Row],[REST]])</f>
        <v>2</v>
      </c>
      <c r="AA225">
        <f ca="1">IF(Table3[[#This Row],[DDD]]="","",IF(Table3[[#This Row],[Stock]]&gt;=Table3[[#This Row],[REST]],Table3[[#This Row],[REST]],Table3[[#This Row],[Stock]]))</f>
        <v>2</v>
      </c>
    </row>
    <row r="226" spans="1:27" x14ac:dyDescent="0.3">
      <c r="A226" s="173">
        <f>IF(Table3[[#This Row],[Customer Part No]]="","",(ROW()-1))</f>
        <v>225</v>
      </c>
      <c r="B226" s="212" t="str">
        <f>IF(TAM!T231="","",TAM!T231)</f>
        <v>ADP232-9000T</v>
      </c>
      <c r="C226" s="42" t="str">
        <f>IF(TAM!Q231="","",TAM!Q231)</f>
        <v>81561BZ240</v>
      </c>
      <c r="D226" s="42" t="str">
        <f>IF(TAM!I231="","",TAM!I231)</f>
        <v>I0606459</v>
      </c>
      <c r="E226" s="42" t="str">
        <f>IF(TAM!H231="","",TAM!H231)</f>
        <v>20030278</v>
      </c>
      <c r="F226" s="213">
        <f>IF(TAM!L231="","",TAM!L231)</f>
        <v>45922</v>
      </c>
      <c r="G226" s="213">
        <f>IF(TAM!M231="","",TAM!M231)</f>
        <v>45924</v>
      </c>
      <c r="H226" s="220">
        <f>IF(TAM!AD231="","",TAM!AD231)</f>
        <v>3</v>
      </c>
      <c r="I226" s="223">
        <f>IF(Table3[[#This Row],[Open Qty]]="","",TAM!AE231)</f>
        <v>3</v>
      </c>
      <c r="J226" s="226">
        <f>IF(Table3[[#This Row],[Open Qty]]="","",SUM(SUMIF('STOCK OES'!B:B,Table3[[#This Row],[Ich No]],'STOCK OES'!E:E),SUMIF('STOCK SEALING'!B:B,Table3[[#This Row],[Ich No]],'STOCK SEALING'!E:E)))</f>
        <v>83</v>
      </c>
      <c r="K226" s="236">
        <f>IF(Table3[[#This Row],[REST]]="","",SUMIF(TMMIN!T:T,Table3[[#This Row],[Ich No]],TMMIN!AE:AE))</f>
        <v>0</v>
      </c>
      <c r="L226" s="226">
        <v>0</v>
      </c>
      <c r="M226" s="226">
        <f>IFERROR(Table3[[#This Row],[REST]]-Table3[[#This Row],[Result Scan]],"")</f>
        <v>3</v>
      </c>
      <c r="N226" s="212" t="str">
        <f>IF(Table3[[#This Row],[PO TAM]]="","",IF(Table3[[#This Row],[Balance]]&gt;0,"Open","Close"))</f>
        <v>Open</v>
      </c>
      <c r="O226" s="246" t="str">
        <f ca="1">IF(R226=$S$1,Table3[[#This Row],[Status]],"")</f>
        <v>Open</v>
      </c>
      <c r="R226" s="169">
        <f ca="1">IF(Table3[[#This Row],[Delivery Date]]="","",$R$1-Table3[[#This Row],[Delivery Date]])</f>
        <v>6</v>
      </c>
      <c r="T226" t="str">
        <f>IFERROR(VLOOKUP(Table3[[#This Row],[Ich No]],'ICH NO'!K:M,3,0),"")</f>
        <v>ASSY</v>
      </c>
      <c r="U226">
        <f>IF(Table3[[#This Row],[REST]]&gt;Table3[[#This Row],[Stock]],Table3[[#This Row],[Stock]],Table3[[#This Row],[REST]])</f>
        <v>3</v>
      </c>
      <c r="AA226">
        <f ca="1">IF(Table3[[#This Row],[DDD]]="","",IF(Table3[[#This Row],[Stock]]&gt;=Table3[[#This Row],[REST]],Table3[[#This Row],[REST]],Table3[[#This Row],[Stock]]))</f>
        <v>3</v>
      </c>
    </row>
    <row r="227" spans="1:27" x14ac:dyDescent="0.3">
      <c r="A227" s="173">
        <f>IF(Table3[[#This Row],[Customer Part No]]="","",(ROW()-1))</f>
        <v>226</v>
      </c>
      <c r="B227" s="212" t="str">
        <f>IF(TAM!T232="","",TAM!T232)</f>
        <v>ADS032-9000T</v>
      </c>
      <c r="C227" s="42" t="str">
        <f>IF(TAM!Q232="","",TAM!Q232)</f>
        <v>81561BZ320</v>
      </c>
      <c r="D227" s="42" t="str">
        <f>IF(TAM!I232="","",TAM!I232)</f>
        <v>I0606459</v>
      </c>
      <c r="E227" s="42" t="str">
        <f>IF(TAM!H232="","",TAM!H232)</f>
        <v>20030279</v>
      </c>
      <c r="F227" s="213">
        <f>IF(TAM!L232="","",TAM!L232)</f>
        <v>45922</v>
      </c>
      <c r="G227" s="213">
        <f>IF(TAM!M232="","",TAM!M232)</f>
        <v>45924</v>
      </c>
      <c r="H227" s="220">
        <f>IF(TAM!AD232="","",TAM!AD232)</f>
        <v>4</v>
      </c>
      <c r="I227" s="223">
        <f>IF(Table3[[#This Row],[Open Qty]]="","",TAM!AE232)</f>
        <v>4</v>
      </c>
      <c r="J227" s="226">
        <f>IF(Table3[[#This Row],[Open Qty]]="","",SUM(SUMIF('STOCK OES'!B:B,Table3[[#This Row],[Ich No]],'STOCK OES'!E:E),SUMIF('STOCK SEALING'!B:B,Table3[[#This Row],[Ich No]],'STOCK SEALING'!E:E)))</f>
        <v>72</v>
      </c>
      <c r="K227" s="236">
        <f>IF(Table3[[#This Row],[REST]]="","",SUMIF(TMMIN!T:T,Table3[[#This Row],[Ich No]],TMMIN!AE:AE))</f>
        <v>1</v>
      </c>
      <c r="L227" s="226">
        <v>0</v>
      </c>
      <c r="M227" s="226">
        <f>IFERROR(Table3[[#This Row],[REST]]-Table3[[#This Row],[Result Scan]],"")</f>
        <v>4</v>
      </c>
      <c r="N227" s="212" t="str">
        <f>IF(Table3[[#This Row],[PO TAM]]="","",IF(Table3[[#This Row],[Balance]]&gt;0,"Open","Close"))</f>
        <v>Open</v>
      </c>
      <c r="O227" s="246" t="str">
        <f ca="1">IF(R227=$S$1,Table3[[#This Row],[Status]],"")</f>
        <v>Open</v>
      </c>
      <c r="R227" s="169">
        <f ca="1">IF(Table3[[#This Row],[Delivery Date]]="","",$R$1-Table3[[#This Row],[Delivery Date]])</f>
        <v>6</v>
      </c>
      <c r="T227" t="str">
        <f>IFERROR(VLOOKUP(Table3[[#This Row],[Ich No]],'ICH NO'!K:M,3,0),"")</f>
        <v>ASSY</v>
      </c>
      <c r="U227">
        <f>IF(Table3[[#This Row],[REST]]&gt;Table3[[#This Row],[Stock]],Table3[[#This Row],[Stock]],Table3[[#This Row],[REST]])</f>
        <v>4</v>
      </c>
      <c r="AA227">
        <f ca="1">IF(Table3[[#This Row],[DDD]]="","",IF(Table3[[#This Row],[Stock]]&gt;=Table3[[#This Row],[REST]],Table3[[#This Row],[REST]],Table3[[#This Row],[Stock]]))</f>
        <v>4</v>
      </c>
    </row>
    <row r="228" spans="1:27" x14ac:dyDescent="0.3">
      <c r="A228" s="173">
        <f>IF(Table3[[#This Row],[Customer Part No]]="","",(ROW()-1))</f>
        <v>227</v>
      </c>
      <c r="B228" s="212" t="str">
        <f>IF(TAM!T233="","",TAM!T233)</f>
        <v>ADS052-0001T</v>
      </c>
      <c r="C228" s="42" t="str">
        <f>IF(TAM!Q233="","",TAM!Q233)</f>
        <v>81590BZ051</v>
      </c>
      <c r="D228" s="42" t="str">
        <f>IF(TAM!I233="","",TAM!I233)</f>
        <v>I0606459</v>
      </c>
      <c r="E228" s="42" t="str">
        <f>IF(TAM!H233="","",TAM!H233)</f>
        <v>20030280</v>
      </c>
      <c r="F228" s="213">
        <f>IF(TAM!L233="","",TAM!L233)</f>
        <v>45922</v>
      </c>
      <c r="G228" s="213">
        <f>IF(TAM!M233="","",TAM!M233)</f>
        <v>45924</v>
      </c>
      <c r="H228" s="220">
        <f>IF(TAM!AD233="","",TAM!AD233)</f>
        <v>4</v>
      </c>
      <c r="I228" s="223">
        <f>IF(Table3[[#This Row],[Open Qty]]="","",TAM!AE233)</f>
        <v>4</v>
      </c>
      <c r="J228" s="226">
        <f>IF(Table3[[#This Row],[Open Qty]]="","",SUM(SUMIF('STOCK OES'!B:B,Table3[[#This Row],[Ich No]],'STOCK OES'!E:E),SUMIF('STOCK SEALING'!B:B,Table3[[#This Row],[Ich No]],'STOCK SEALING'!E:E)))</f>
        <v>119</v>
      </c>
      <c r="K228" s="236">
        <f>IF(Table3[[#This Row],[REST]]="","",SUMIF(TMMIN!T:T,Table3[[#This Row],[Ich No]],TMMIN!AE:AE))</f>
        <v>29</v>
      </c>
      <c r="L228" s="226">
        <v>0</v>
      </c>
      <c r="M228" s="226">
        <f>IFERROR(Table3[[#This Row],[REST]]-Table3[[#This Row],[Result Scan]],"")</f>
        <v>4</v>
      </c>
      <c r="N228" s="212" t="str">
        <f>IF(Table3[[#This Row],[PO TAM]]="","",IF(Table3[[#This Row],[Balance]]&gt;0,"Open","Close"))</f>
        <v>Open</v>
      </c>
      <c r="O228" s="246" t="str">
        <f ca="1">IF(R228=$S$1,Table3[[#This Row],[Status]],"")</f>
        <v>Open</v>
      </c>
      <c r="R228" s="169">
        <f ca="1">IF(Table3[[#This Row],[Delivery Date]]="","",$R$1-Table3[[#This Row],[Delivery Date]])</f>
        <v>6</v>
      </c>
      <c r="T228" t="str">
        <f>IFERROR(VLOOKUP(Table3[[#This Row],[Ich No]],'ICH NO'!K:M,3,0),"")</f>
        <v>ASSY</v>
      </c>
      <c r="U228">
        <f>IF(Table3[[#This Row],[REST]]&gt;Table3[[#This Row],[Stock]],Table3[[#This Row],[Stock]],Table3[[#This Row],[REST]])</f>
        <v>4</v>
      </c>
      <c r="AA228">
        <f ca="1">IF(Table3[[#This Row],[DDD]]="","",IF(Table3[[#This Row],[Stock]]&gt;=Table3[[#This Row],[REST]],Table3[[#This Row],[REST]],Table3[[#This Row],[Stock]]))</f>
        <v>4</v>
      </c>
    </row>
    <row r="229" spans="1:27" x14ac:dyDescent="0.3">
      <c r="A229" s="173">
        <f>IF(Table3[[#This Row],[Customer Part No]]="","",(ROW()-1))</f>
        <v>228</v>
      </c>
      <c r="B229" s="212" t="str">
        <f>IF(TAM!T234="","",TAM!T234)</f>
        <v>ST0961-6680</v>
      </c>
      <c r="C229" s="42" t="str">
        <f>IF(TAM!Q234="","",TAM!Q234)</f>
        <v>9004A81004</v>
      </c>
      <c r="D229" s="42" t="str">
        <f>IF(TAM!I234="","",TAM!I234)</f>
        <v>I0606459</v>
      </c>
      <c r="E229" s="42" t="str">
        <f>IF(TAM!H234="","",TAM!H234)</f>
        <v>20030281</v>
      </c>
      <c r="F229" s="213">
        <f>IF(TAM!L234="","",TAM!L234)</f>
        <v>45922</v>
      </c>
      <c r="G229" s="213">
        <f>IF(TAM!M234="","",TAM!M234)</f>
        <v>45924</v>
      </c>
      <c r="H229" s="220">
        <f>IF(TAM!AD234="","",TAM!AD234)</f>
        <v>1</v>
      </c>
      <c r="I229" s="223">
        <f>IF(Table3[[#This Row],[Open Qty]]="","",TAM!AE234)</f>
        <v>1</v>
      </c>
      <c r="J229" s="226">
        <f>IF(Table3[[#This Row],[Open Qty]]="","",SUM(SUMIF('STOCK OES'!B:B,Table3[[#This Row],[Ich No]],'STOCK OES'!E:E),SUMIF('STOCK SEALING'!B:B,Table3[[#This Row],[Ich No]],'STOCK SEALING'!E:E)))</f>
        <v>1</v>
      </c>
      <c r="K229" s="236">
        <f>IF(Table3[[#This Row],[REST]]="","",SUMIF(TMMIN!T:T,Table3[[#This Row],[Ich No]],TMMIN!AE:AE))</f>
        <v>0</v>
      </c>
      <c r="L229" s="226">
        <v>0</v>
      </c>
      <c r="M229" s="226">
        <f>IFERROR(Table3[[#This Row],[REST]]-Table3[[#This Row],[Result Scan]],"")</f>
        <v>1</v>
      </c>
      <c r="N229" s="212" t="str">
        <f>IF(Table3[[#This Row],[PO TAM]]="","",IF(Table3[[#This Row],[Balance]]&gt;0,"Open","Close"))</f>
        <v>Open</v>
      </c>
      <c r="O229" s="246" t="str">
        <f ca="1">IF(R229=$S$1,Table3[[#This Row],[Status]],"")</f>
        <v>Open</v>
      </c>
      <c r="R229" s="169">
        <f ca="1">IF(Table3[[#This Row],[Delivery Date]]="","",$R$1-Table3[[#This Row],[Delivery Date]])</f>
        <v>6</v>
      </c>
      <c r="T229" t="str">
        <f>IFERROR(VLOOKUP(Table3[[#This Row],[Ich No]],'ICH NO'!K:M,3,0),"")</f>
        <v>Sealing</v>
      </c>
      <c r="U229">
        <f>IF(Table3[[#This Row],[REST]]&gt;Table3[[#This Row],[Stock]],Table3[[#This Row],[Stock]],Table3[[#This Row],[REST]])</f>
        <v>1</v>
      </c>
      <c r="AA229">
        <f ca="1">IF(Table3[[#This Row],[DDD]]="","",IF(Table3[[#This Row],[Stock]]&gt;=Table3[[#This Row],[REST]],Table3[[#This Row],[REST]],Table3[[#This Row],[Stock]]))</f>
        <v>1</v>
      </c>
    </row>
    <row r="230" spans="1:27" x14ac:dyDescent="0.3">
      <c r="A230" s="173">
        <f>IF(Table3[[#This Row],[Customer Part No]]="","",(ROW()-1))</f>
        <v>229</v>
      </c>
      <c r="B230" s="212" t="str">
        <f>IF(TAM!T235="","",TAM!T235)</f>
        <v>ST0961-6660</v>
      </c>
      <c r="C230" s="42" t="str">
        <f>IF(TAM!Q235="","",TAM!Q235)</f>
        <v>9004A81005</v>
      </c>
      <c r="D230" s="42" t="str">
        <f>IF(TAM!I235="","",TAM!I235)</f>
        <v>I0606459</v>
      </c>
      <c r="E230" s="42" t="str">
        <f>IF(TAM!H235="","",TAM!H235)</f>
        <v>20030282</v>
      </c>
      <c r="F230" s="213">
        <f>IF(TAM!L235="","",TAM!L235)</f>
        <v>45922</v>
      </c>
      <c r="G230" s="213">
        <f>IF(TAM!M235="","",TAM!M235)</f>
        <v>45924</v>
      </c>
      <c r="H230" s="220">
        <f>IF(TAM!AD235="","",TAM!AD235)</f>
        <v>3</v>
      </c>
      <c r="I230" s="223">
        <f>IF(Table3[[#This Row],[Open Qty]]="","",TAM!AE235)</f>
        <v>3</v>
      </c>
      <c r="J230" s="226">
        <f>IF(Table3[[#This Row],[Open Qty]]="","",SUM(SUMIF('STOCK OES'!B:B,Table3[[#This Row],[Ich No]],'STOCK OES'!E:E),SUMIF('STOCK SEALING'!B:B,Table3[[#This Row],[Ich No]],'STOCK SEALING'!E:E)))</f>
        <v>6</v>
      </c>
      <c r="K230" s="236">
        <f>IF(Table3[[#This Row],[REST]]="","",SUMIF(TMMIN!T:T,Table3[[#This Row],[Ich No]],TMMIN!AE:AE))</f>
        <v>2</v>
      </c>
      <c r="L230" s="226">
        <v>0</v>
      </c>
      <c r="M230" s="226">
        <f>IFERROR(Table3[[#This Row],[REST]]-Table3[[#This Row],[Result Scan]],"")</f>
        <v>3</v>
      </c>
      <c r="N230" s="212" t="str">
        <f>IF(Table3[[#This Row],[PO TAM]]="","",IF(Table3[[#This Row],[Balance]]&gt;0,"Open","Close"))</f>
        <v>Open</v>
      </c>
      <c r="O230" s="246" t="str">
        <f ca="1">IF(R230=$S$1,Table3[[#This Row],[Status]],"")</f>
        <v>Open</v>
      </c>
      <c r="R230" s="169">
        <f ca="1">IF(Table3[[#This Row],[Delivery Date]]="","",$R$1-Table3[[#This Row],[Delivery Date]])</f>
        <v>6</v>
      </c>
      <c r="T230" t="str">
        <f>IFERROR(VLOOKUP(Table3[[#This Row],[Ich No]],'ICH NO'!K:M,3,0),"")</f>
        <v>Sealing</v>
      </c>
      <c r="U230">
        <f>IF(Table3[[#This Row],[REST]]&gt;Table3[[#This Row],[Stock]],Table3[[#This Row],[Stock]],Table3[[#This Row],[REST]])</f>
        <v>3</v>
      </c>
      <c r="AA230">
        <f ca="1">IF(Table3[[#This Row],[DDD]]="","",IF(Table3[[#This Row],[Stock]]&gt;=Table3[[#This Row],[REST]],Table3[[#This Row],[REST]],Table3[[#This Row],[Stock]]))</f>
        <v>3</v>
      </c>
    </row>
    <row r="231" spans="1:27" x14ac:dyDescent="0.3">
      <c r="A231" s="173">
        <f>IF(Table3[[#This Row],[Customer Part No]]="","",(ROW()-1))</f>
        <v>230</v>
      </c>
      <c r="B231" s="212" t="str">
        <f>IF(TAM!T236="","",TAM!T236)</f>
        <v>ST0961-6790</v>
      </c>
      <c r="C231" s="42" t="str">
        <f>IF(TAM!Q236="","",TAM!Q236)</f>
        <v>9004A81006</v>
      </c>
      <c r="D231" s="42" t="str">
        <f>IF(TAM!I236="","",TAM!I236)</f>
        <v>I0606459</v>
      </c>
      <c r="E231" s="42" t="str">
        <f>IF(TAM!H236="","",TAM!H236)</f>
        <v>20030283</v>
      </c>
      <c r="F231" s="213">
        <f>IF(TAM!L236="","",TAM!L236)</f>
        <v>45922</v>
      </c>
      <c r="G231" s="213">
        <f>IF(TAM!M236="","",TAM!M236)</f>
        <v>45924</v>
      </c>
      <c r="H231" s="220">
        <f>IF(TAM!AD236="","",TAM!AD236)</f>
        <v>4</v>
      </c>
      <c r="I231" s="223">
        <f>IF(Table3[[#This Row],[Open Qty]]="","",TAM!AE236)</f>
        <v>4</v>
      </c>
      <c r="J231" s="226">
        <f>IF(Table3[[#This Row],[Open Qty]]="","",SUM(SUMIF('STOCK OES'!B:B,Table3[[#This Row],[Ich No]],'STOCK OES'!E:E),SUMIF('STOCK SEALING'!B:B,Table3[[#This Row],[Ich No]],'STOCK SEALING'!E:E)))</f>
        <v>389</v>
      </c>
      <c r="K231" s="236">
        <f>IF(Table3[[#This Row],[REST]]="","",SUMIF(TMMIN!T:T,Table3[[#This Row],[Ich No]],TMMIN!AE:AE))</f>
        <v>0</v>
      </c>
      <c r="L231" s="226">
        <v>0</v>
      </c>
      <c r="M231" s="226">
        <f>IFERROR(Table3[[#This Row],[REST]]-Table3[[#This Row],[Result Scan]],"")</f>
        <v>4</v>
      </c>
      <c r="N231" s="212" t="str">
        <f>IF(Table3[[#This Row],[PO TAM]]="","",IF(Table3[[#This Row],[Balance]]&gt;0,"Open","Close"))</f>
        <v>Open</v>
      </c>
      <c r="O231" s="246" t="str">
        <f ca="1">IF(R231=$S$1,Table3[[#This Row],[Status]],"")</f>
        <v>Open</v>
      </c>
      <c r="R231" s="169">
        <f ca="1">IF(Table3[[#This Row],[Delivery Date]]="","",$R$1-Table3[[#This Row],[Delivery Date]])</f>
        <v>6</v>
      </c>
      <c r="T231" t="str">
        <f>IFERROR(VLOOKUP(Table3[[#This Row],[Ich No]],'ICH NO'!K:M,3,0),"")</f>
        <v>Sealing</v>
      </c>
      <c r="U231">
        <f>IF(Table3[[#This Row],[REST]]&gt;Table3[[#This Row],[Stock]],Table3[[#This Row],[Stock]],Table3[[#This Row],[REST]])</f>
        <v>4</v>
      </c>
      <c r="AA231">
        <f ca="1">IF(Table3[[#This Row],[DDD]]="","",IF(Table3[[#This Row],[Stock]]&gt;=Table3[[#This Row],[REST]],Table3[[#This Row],[REST]],Table3[[#This Row],[Stock]]))</f>
        <v>4</v>
      </c>
    </row>
    <row r="232" spans="1:27" x14ac:dyDescent="0.3">
      <c r="A232" s="173">
        <f>IF(Table3[[#This Row],[Customer Part No]]="","",(ROW()-1))</f>
        <v>231</v>
      </c>
      <c r="B232" s="212" t="str">
        <f>IF(TAM!T237="","",TAM!T237)</f>
        <v>ST1961-6500</v>
      </c>
      <c r="C232" s="42" t="str">
        <f>IF(TAM!Q237="","",TAM!Q237)</f>
        <v>9004A81026</v>
      </c>
      <c r="D232" s="42" t="str">
        <f>IF(TAM!I237="","",TAM!I237)</f>
        <v>I0606459</v>
      </c>
      <c r="E232" s="42" t="str">
        <f>IF(TAM!H237="","",TAM!H237)</f>
        <v>20030284</v>
      </c>
      <c r="F232" s="213">
        <f>IF(TAM!L237="","",TAM!L237)</f>
        <v>45922</v>
      </c>
      <c r="G232" s="213">
        <f>IF(TAM!M237="","",TAM!M237)</f>
        <v>45924</v>
      </c>
      <c r="H232" s="220">
        <f>IF(TAM!AD237="","",TAM!AD237)</f>
        <v>16</v>
      </c>
      <c r="I232" s="223">
        <f>IF(Table3[[#This Row],[Open Qty]]="","",TAM!AE237)</f>
        <v>16</v>
      </c>
      <c r="J232" s="226">
        <f>IF(Table3[[#This Row],[Open Qty]]="","",SUM(SUMIF('STOCK OES'!B:B,Table3[[#This Row],[Ich No]],'STOCK OES'!E:E),SUMIF('STOCK SEALING'!B:B,Table3[[#This Row],[Ich No]],'STOCK SEALING'!E:E)))</f>
        <v>16</v>
      </c>
      <c r="K232" s="236">
        <f>IF(Table3[[#This Row],[REST]]="","",SUMIF(TMMIN!T:T,Table3[[#This Row],[Ich No]],TMMIN!AE:AE))</f>
        <v>0</v>
      </c>
      <c r="L232" s="226">
        <v>0</v>
      </c>
      <c r="M232" s="226">
        <f>IFERROR(Table3[[#This Row],[REST]]-Table3[[#This Row],[Result Scan]],"")</f>
        <v>16</v>
      </c>
      <c r="N232" s="212" t="str">
        <f>IF(Table3[[#This Row],[PO TAM]]="","",IF(Table3[[#This Row],[Balance]]&gt;0,"Open","Close"))</f>
        <v>Open</v>
      </c>
      <c r="O232" s="246" t="str">
        <f ca="1">IF(R232=$S$1,Table3[[#This Row],[Status]],"")</f>
        <v>Open</v>
      </c>
      <c r="R232" s="169">
        <f ca="1">IF(Table3[[#This Row],[Delivery Date]]="","",$R$1-Table3[[#This Row],[Delivery Date]])</f>
        <v>6</v>
      </c>
      <c r="T232" t="str">
        <f>IFERROR(VLOOKUP(Table3[[#This Row],[Ich No]],'ICH NO'!K:M,3,0),"")</f>
        <v>Sealing</v>
      </c>
      <c r="U232">
        <f>IF(Table3[[#This Row],[REST]]&gt;Table3[[#This Row],[Stock]],Table3[[#This Row],[Stock]],Table3[[#This Row],[REST]])</f>
        <v>16</v>
      </c>
      <c r="AA232">
        <f ca="1">IF(Table3[[#This Row],[DDD]]="","",IF(Table3[[#This Row],[Stock]]&gt;=Table3[[#This Row],[REST]],Table3[[#This Row],[REST]],Table3[[#This Row],[Stock]]))</f>
        <v>16</v>
      </c>
    </row>
    <row r="233" spans="1:27" x14ac:dyDescent="0.3">
      <c r="A233" s="173">
        <f>IF(Table3[[#This Row],[Customer Part No]]="","",(ROW()-1))</f>
        <v>232</v>
      </c>
      <c r="B233" s="212" t="str">
        <f>IF(TAM!T238="","",TAM!T238)</f>
        <v>ST0961-5100</v>
      </c>
      <c r="C233" s="42">
        <f>IF(TAM!Q238="","",TAM!Q238)</f>
        <v>9004951125</v>
      </c>
      <c r="D233" s="42" t="str">
        <f>IF(TAM!I238="","",TAM!I238)</f>
        <v>I0706493</v>
      </c>
      <c r="E233" s="42" t="str">
        <f>IF(TAM!H238="","",TAM!H238)</f>
        <v>20030291</v>
      </c>
      <c r="F233" s="213">
        <f>IF(TAM!L238="","",TAM!L238)</f>
        <v>45922</v>
      </c>
      <c r="G233" s="213">
        <f>IF(TAM!M238="","",TAM!M238)</f>
        <v>45924</v>
      </c>
      <c r="H233" s="220">
        <f>IF(TAM!AD238="","",TAM!AD238)</f>
        <v>27</v>
      </c>
      <c r="I233" s="223">
        <f>IF(Table3[[#This Row],[Open Qty]]="","",TAM!AE238)</f>
        <v>27</v>
      </c>
      <c r="J233" s="226">
        <f>IF(Table3[[#This Row],[Open Qty]]="","",SUM(SUMIF('STOCK OES'!B:B,Table3[[#This Row],[Ich No]],'STOCK OES'!E:E),SUMIF('STOCK SEALING'!B:B,Table3[[#This Row],[Ich No]],'STOCK SEALING'!E:E)))</f>
        <v>27</v>
      </c>
      <c r="K233" s="236">
        <f>IF(Table3[[#This Row],[REST]]="","",SUMIF(TMMIN!T:T,Table3[[#This Row],[Ich No]],TMMIN!AE:AE))</f>
        <v>0</v>
      </c>
      <c r="L233" s="226">
        <v>0</v>
      </c>
      <c r="M233" s="226">
        <f>IFERROR(Table3[[#This Row],[REST]]-Table3[[#This Row],[Result Scan]],"")</f>
        <v>27</v>
      </c>
      <c r="N233" s="212" t="str">
        <f>IF(Table3[[#This Row],[PO TAM]]="","",IF(Table3[[#This Row],[Balance]]&gt;0,"Open","Close"))</f>
        <v>Open</v>
      </c>
      <c r="O233" s="246" t="str">
        <f ca="1">IF(R233=$S$1,Table3[[#This Row],[Status]],"")</f>
        <v>Open</v>
      </c>
      <c r="R233" s="169">
        <f ca="1">IF(Table3[[#This Row],[Delivery Date]]="","",$R$1-Table3[[#This Row],[Delivery Date]])</f>
        <v>6</v>
      </c>
      <c r="T233" t="str">
        <f>IFERROR(VLOOKUP(Table3[[#This Row],[Ich No]],'ICH NO'!K:M,3,0),"")</f>
        <v>Sealing</v>
      </c>
      <c r="U233">
        <f>IF(Table3[[#This Row],[REST]]&gt;Table3[[#This Row],[Stock]],Table3[[#This Row],[Stock]],Table3[[#This Row],[REST]])</f>
        <v>27</v>
      </c>
      <c r="AA233">
        <f ca="1">IF(Table3[[#This Row],[DDD]]="","",IF(Table3[[#This Row],[Stock]]&gt;=Table3[[#This Row],[REST]],Table3[[#This Row],[REST]],Table3[[#This Row],[Stock]]))</f>
        <v>27</v>
      </c>
    </row>
    <row r="234" spans="1:27" x14ac:dyDescent="0.3">
      <c r="A234" s="173" t="str">
        <f>IF(Table3[[#This Row],[Customer Part No]]="","",(ROW()-1))</f>
        <v/>
      </c>
      <c r="B234" s="212" t="str">
        <f>IF(TAM!T239="","",TAM!T239)</f>
        <v/>
      </c>
      <c r="C234" s="42" t="str">
        <f>IF(TAM!Q239="","",TAM!Q239)</f>
        <v/>
      </c>
      <c r="D234" s="42" t="str">
        <f>IF(TAM!I239="","",TAM!I239)</f>
        <v/>
      </c>
      <c r="E234" s="42" t="str">
        <f>IF(TAM!H239="","",TAM!H239)</f>
        <v/>
      </c>
      <c r="F234" s="213" t="str">
        <f>IF(TAM!L239="","",TAM!L239)</f>
        <v/>
      </c>
      <c r="G234" s="213" t="str">
        <f>IF(TAM!M239="","",TAM!M239)</f>
        <v/>
      </c>
      <c r="H234" s="220" t="str">
        <f>IF(TAM!AD239="","",TAM!AD239)</f>
        <v/>
      </c>
      <c r="I234" s="223" t="str">
        <f>IF(Table3[[#This Row],[Open Qty]]="","",TAM!AE239)</f>
        <v/>
      </c>
      <c r="J234" s="226" t="str">
        <f>IF(Table3[[#This Row],[Open Qty]]="","",SUM(SUMIF('STOCK OES'!B:B,Table3[[#This Row],[Ich No]],'STOCK OES'!E:E),SUMIF('STOCK SEALING'!B:B,Table3[[#This Row],[Ich No]],'STOCK SEALING'!E:E)))</f>
        <v/>
      </c>
      <c r="K234" s="236" t="str">
        <f>IF(Table3[[#This Row],[REST]]="","",SUMIF(TMMIN!T:T,Table3[[#This Row],[Ich No]],TMMIN!AE:AE))</f>
        <v/>
      </c>
      <c r="L234" s="226">
        <v>0</v>
      </c>
      <c r="M234" s="226" t="str">
        <f>IFERROR(Table3[[#This Row],[REST]]-Table3[[#This Row],[Result Scan]],"")</f>
        <v/>
      </c>
      <c r="N234" s="212" t="str">
        <f>IF(Table3[[#This Row],[PO TAM]]="","",IF(Table3[[#This Row],[Balance]]&gt;0,"Open","Close"))</f>
        <v/>
      </c>
      <c r="O234" s="246" t="str">
        <f ca="1">IF(R234=$S$1,Table3[[#This Row],[Status]],"")</f>
        <v/>
      </c>
      <c r="R234" s="169" t="str">
        <f>IF(Table3[[#This Row],[Delivery Date]]="","",$R$1-Table3[[#This Row],[Delivery Date]])</f>
        <v/>
      </c>
      <c r="T234" t="str">
        <f>IFERROR(VLOOKUP(Table3[[#This Row],[Ich No]],'ICH NO'!K:M,3,0),"")</f>
        <v/>
      </c>
      <c r="U234" t="str">
        <f>IF(Table3[[#This Row],[REST]]&gt;Table3[[#This Row],[Stock]],Table3[[#This Row],[Stock]],Table3[[#This Row],[REST]])</f>
        <v/>
      </c>
      <c r="AA234" t="str">
        <f ca="1">IF(Table3[[#This Row],[DDD]]="","",IF(Table3[[#This Row],[Stock]]&gt;=Table3[[#This Row],[REST]],Table3[[#This Row],[REST]],Table3[[#This Row],[Stock]]))</f>
        <v/>
      </c>
    </row>
    <row r="235" spans="1:27" x14ac:dyDescent="0.3">
      <c r="A235" s="173" t="str">
        <f>IF(Table3[[#This Row],[Customer Part No]]="","",(ROW()-1))</f>
        <v/>
      </c>
      <c r="B235" s="212" t="str">
        <f>IF(TAM!T240="","",TAM!T240)</f>
        <v/>
      </c>
      <c r="C235" s="42" t="str">
        <f>IF(TAM!Q240="","",TAM!Q240)</f>
        <v/>
      </c>
      <c r="D235" s="42" t="str">
        <f>IF(TAM!I240="","",TAM!I240)</f>
        <v/>
      </c>
      <c r="E235" s="42" t="str">
        <f>IF(TAM!H240="","",TAM!H240)</f>
        <v/>
      </c>
      <c r="F235" s="213" t="str">
        <f>IF(TAM!L240="","",TAM!L240)</f>
        <v/>
      </c>
      <c r="G235" s="213" t="str">
        <f>IF(TAM!M240="","",TAM!M240)</f>
        <v/>
      </c>
      <c r="H235" s="220" t="str">
        <f>IF(TAM!AD240="","",TAM!AD240)</f>
        <v/>
      </c>
      <c r="I235" s="223" t="str">
        <f>IF(Table3[[#This Row],[Open Qty]]="","",TAM!AE240)</f>
        <v/>
      </c>
      <c r="J235" s="226" t="str">
        <f>IF(Table3[[#This Row],[Open Qty]]="","",SUM(SUMIF('STOCK OES'!B:B,Table3[[#This Row],[Ich No]],'STOCK OES'!E:E),SUMIF('STOCK SEALING'!B:B,Table3[[#This Row],[Ich No]],'STOCK SEALING'!E:E)))</f>
        <v/>
      </c>
      <c r="K235" s="236" t="str">
        <f>IF(Table3[[#This Row],[REST]]="","",SUMIF(TMMIN!T:T,Table3[[#This Row],[Ich No]],TMMIN!AE:AE))</f>
        <v/>
      </c>
      <c r="L235" s="226">
        <v>0</v>
      </c>
      <c r="M235" s="226" t="str">
        <f>IFERROR(Table3[[#This Row],[REST]]-Table3[[#This Row],[Result Scan]],"")</f>
        <v/>
      </c>
      <c r="N235" s="212" t="str">
        <f>IF(Table3[[#This Row],[PO TAM]]="","",IF(Table3[[#This Row],[Balance]]&gt;0,"Open","Close"))</f>
        <v/>
      </c>
      <c r="O235" s="246" t="str">
        <f ca="1">IF(R235=$S$1,Table3[[#This Row],[Status]],"")</f>
        <v/>
      </c>
      <c r="R235" s="169" t="str">
        <f>IF(Table3[[#This Row],[Delivery Date]]="","",$R$1-Table3[[#This Row],[Delivery Date]])</f>
        <v/>
      </c>
      <c r="T235" t="str">
        <f>IFERROR(VLOOKUP(Table3[[#This Row],[Ich No]],'ICH NO'!K:M,3,0),"")</f>
        <v/>
      </c>
      <c r="U235" t="str">
        <f>IF(Table3[[#This Row],[REST]]&gt;Table3[[#This Row],[Stock]],Table3[[#This Row],[Stock]],Table3[[#This Row],[REST]])</f>
        <v/>
      </c>
      <c r="AA235" t="str">
        <f ca="1">IF(Table3[[#This Row],[DDD]]="","",IF(Table3[[#This Row],[Stock]]&gt;=Table3[[#This Row],[REST]],Table3[[#This Row],[REST]],Table3[[#This Row],[Stock]]))</f>
        <v/>
      </c>
    </row>
    <row r="236" spans="1:27" x14ac:dyDescent="0.3">
      <c r="A236" s="173" t="str">
        <f>IF(Table3[[#This Row],[Customer Part No]]="","",(ROW()-1))</f>
        <v/>
      </c>
      <c r="B236" s="212" t="str">
        <f>IF(TAM!T241="","",TAM!T241)</f>
        <v/>
      </c>
      <c r="C236" s="42" t="str">
        <f>IF(TAM!Q241="","",TAM!Q241)</f>
        <v/>
      </c>
      <c r="D236" s="42" t="str">
        <f>IF(TAM!I241="","",TAM!I241)</f>
        <v/>
      </c>
      <c r="E236" s="42" t="str">
        <f>IF(TAM!H241="","",TAM!H241)</f>
        <v/>
      </c>
      <c r="F236" s="213" t="str">
        <f>IF(TAM!L241="","",TAM!L241)</f>
        <v/>
      </c>
      <c r="G236" s="213" t="str">
        <f>IF(TAM!M241="","",TAM!M241)</f>
        <v/>
      </c>
      <c r="H236" s="220" t="str">
        <f>IF(TAM!AD241="","",TAM!AD241)</f>
        <v/>
      </c>
      <c r="I236" s="223" t="str">
        <f>IF(Table3[[#This Row],[Open Qty]]="","",TAM!AE241)</f>
        <v/>
      </c>
      <c r="J236" s="226" t="str">
        <f>IF(Table3[[#This Row],[Open Qty]]="","",SUM(SUMIF('STOCK OES'!B:B,Table3[[#This Row],[Ich No]],'STOCK OES'!E:E),SUMIF('STOCK SEALING'!B:B,Table3[[#This Row],[Ich No]],'STOCK SEALING'!E:E)))</f>
        <v/>
      </c>
      <c r="K236" s="236" t="str">
        <f>IF(Table3[[#This Row],[REST]]="","",SUMIF(TMMIN!T:T,Table3[[#This Row],[Ich No]],TMMIN!AE:AE))</f>
        <v/>
      </c>
      <c r="L236" s="226">
        <v>0</v>
      </c>
      <c r="M236" s="226" t="str">
        <f>IFERROR(Table3[[#This Row],[REST]]-Table3[[#This Row],[Result Scan]],"")</f>
        <v/>
      </c>
      <c r="N236" s="212" t="str">
        <f>IF(Table3[[#This Row],[PO TAM]]="","",IF(Table3[[#This Row],[Balance]]&gt;0,"Open","Close"))</f>
        <v/>
      </c>
      <c r="O236" s="246" t="str">
        <f ca="1">IF(R236=$S$1,Table3[[#This Row],[Status]],"")</f>
        <v/>
      </c>
      <c r="R236" s="169" t="str">
        <f>IF(Table3[[#This Row],[Delivery Date]]="","",$R$1-Table3[[#This Row],[Delivery Date]])</f>
        <v/>
      </c>
      <c r="T236" t="str">
        <f>IFERROR(VLOOKUP(Table3[[#This Row],[Ich No]],'ICH NO'!K:M,3,0),"")</f>
        <v/>
      </c>
      <c r="U236" t="str">
        <f>IF(Table3[[#This Row],[REST]]&gt;Table3[[#This Row],[Stock]],Table3[[#This Row],[Stock]],Table3[[#This Row],[REST]])</f>
        <v/>
      </c>
      <c r="AA236" t="str">
        <f ca="1">IF(Table3[[#This Row],[DDD]]="","",IF(Table3[[#This Row],[Stock]]&gt;=Table3[[#This Row],[REST]],Table3[[#This Row],[REST]],Table3[[#This Row],[Stock]]))</f>
        <v/>
      </c>
    </row>
    <row r="237" spans="1:27" x14ac:dyDescent="0.3">
      <c r="A237" s="173" t="str">
        <f>IF(Table3[[#This Row],[Customer Part No]]="","",(ROW()-1))</f>
        <v/>
      </c>
      <c r="B237" s="212" t="str">
        <f>IF(TAM!T242="","",TAM!T242)</f>
        <v/>
      </c>
      <c r="C237" s="42" t="str">
        <f>IF(TAM!Q242="","",TAM!Q242)</f>
        <v/>
      </c>
      <c r="D237" s="42" t="str">
        <f>IF(TAM!I242="","",TAM!I242)</f>
        <v/>
      </c>
      <c r="E237" s="42" t="str">
        <f>IF(TAM!H242="","",TAM!H242)</f>
        <v/>
      </c>
      <c r="F237" s="213" t="str">
        <f>IF(TAM!L242="","",TAM!L242)</f>
        <v/>
      </c>
      <c r="G237" s="213" t="str">
        <f>IF(TAM!M242="","",TAM!M242)</f>
        <v/>
      </c>
      <c r="H237" s="220" t="str">
        <f>IF(TAM!AD242="","",TAM!AD242)</f>
        <v/>
      </c>
      <c r="I237" s="223" t="str">
        <f>IF(Table3[[#This Row],[Open Qty]]="","",TAM!AE242)</f>
        <v/>
      </c>
      <c r="J237" s="226" t="str">
        <f>IF(Table3[[#This Row],[Open Qty]]="","",SUM(SUMIF('STOCK OES'!B:B,Table3[[#This Row],[Ich No]],'STOCK OES'!E:E),SUMIF('STOCK SEALING'!B:B,Table3[[#This Row],[Ich No]],'STOCK SEALING'!E:E)))</f>
        <v/>
      </c>
      <c r="K237" s="236" t="str">
        <f>IF(Table3[[#This Row],[REST]]="","",SUMIF(TMMIN!T:T,Table3[[#This Row],[Ich No]],TMMIN!AE:AE))</f>
        <v/>
      </c>
      <c r="L237" s="226">
        <v>0</v>
      </c>
      <c r="M237" s="226" t="str">
        <f>IFERROR(Table3[[#This Row],[REST]]-Table3[[#This Row],[Result Scan]],"")</f>
        <v/>
      </c>
      <c r="N237" s="212" t="str">
        <f>IF(Table3[[#This Row],[PO TAM]]="","",IF(Table3[[#This Row],[Balance]]&gt;0,"Open","Close"))</f>
        <v/>
      </c>
      <c r="O237" s="246" t="str">
        <f ca="1">IF(R237=$S$1,Table3[[#This Row],[Status]],"")</f>
        <v/>
      </c>
      <c r="R237" s="169" t="str">
        <f>IF(Table3[[#This Row],[Delivery Date]]="","",$R$1-Table3[[#This Row],[Delivery Date]])</f>
        <v/>
      </c>
      <c r="T237" t="str">
        <f>IFERROR(VLOOKUP(Table3[[#This Row],[Ich No]],'ICH NO'!K:M,3,0),"")</f>
        <v/>
      </c>
      <c r="U237" t="str">
        <f>IF(Table3[[#This Row],[REST]]&gt;Table3[[#This Row],[Stock]],Table3[[#This Row],[Stock]],Table3[[#This Row],[REST]])</f>
        <v/>
      </c>
      <c r="AA237" t="str">
        <f ca="1">IF(Table3[[#This Row],[DDD]]="","",IF(Table3[[#This Row],[Stock]]&gt;=Table3[[#This Row],[REST]],Table3[[#This Row],[REST]],Table3[[#This Row],[Stock]]))</f>
        <v/>
      </c>
    </row>
    <row r="238" spans="1:27" x14ac:dyDescent="0.3">
      <c r="A238" s="173" t="str">
        <f>IF(Table3[[#This Row],[Customer Part No]]="","",(ROW()-1))</f>
        <v/>
      </c>
      <c r="B238" s="212" t="str">
        <f>IF(TAM!T243="","",TAM!T243)</f>
        <v/>
      </c>
      <c r="C238" s="42" t="str">
        <f>IF(TAM!Q243="","",TAM!Q243)</f>
        <v/>
      </c>
      <c r="D238" s="42" t="str">
        <f>IF(TAM!I243="","",TAM!I243)</f>
        <v/>
      </c>
      <c r="E238" s="42" t="str">
        <f>IF(TAM!H243="","",TAM!H243)</f>
        <v/>
      </c>
      <c r="F238" s="213" t="str">
        <f>IF(TAM!L243="","",TAM!L243)</f>
        <v/>
      </c>
      <c r="G238" s="213" t="str">
        <f>IF(TAM!M243="","",TAM!M243)</f>
        <v/>
      </c>
      <c r="H238" s="220" t="str">
        <f>IF(TAM!AD243="","",TAM!AD243)</f>
        <v/>
      </c>
      <c r="I238" s="223" t="str">
        <f>IF(Table3[[#This Row],[Open Qty]]="","",TAM!AE243)</f>
        <v/>
      </c>
      <c r="J238" s="226" t="str">
        <f>IF(Table3[[#This Row],[Open Qty]]="","",SUM(SUMIF('STOCK OES'!B:B,Table3[[#This Row],[Ich No]],'STOCK OES'!E:E),SUMIF('STOCK SEALING'!B:B,Table3[[#This Row],[Ich No]],'STOCK SEALING'!E:E)))</f>
        <v/>
      </c>
      <c r="K238" s="236" t="str">
        <f>IF(Table3[[#This Row],[REST]]="","",SUMIF(TMMIN!T:T,Table3[[#This Row],[Ich No]],TMMIN!AE:AE))</f>
        <v/>
      </c>
      <c r="L238" s="226">
        <v>0</v>
      </c>
      <c r="M238" s="226" t="str">
        <f>IFERROR(Table3[[#This Row],[REST]]-Table3[[#This Row],[Result Scan]],"")</f>
        <v/>
      </c>
      <c r="N238" s="212" t="str">
        <f>IF(Table3[[#This Row],[PO TAM]]="","",IF(Table3[[#This Row],[Balance]]&gt;0,"Open","Close"))</f>
        <v/>
      </c>
      <c r="O238" s="246" t="str">
        <f ca="1">IF(R238=$S$1,Table3[[#This Row],[Status]],"")</f>
        <v/>
      </c>
      <c r="R238" s="169" t="str">
        <f>IF(Table3[[#This Row],[Delivery Date]]="","",$R$1-Table3[[#This Row],[Delivery Date]])</f>
        <v/>
      </c>
      <c r="T238" t="str">
        <f>IFERROR(VLOOKUP(Table3[[#This Row],[Ich No]],'ICH NO'!K:M,3,0),"")</f>
        <v/>
      </c>
      <c r="U238" t="str">
        <f>IF(Table3[[#This Row],[REST]]&gt;Table3[[#This Row],[Stock]],Table3[[#This Row],[Stock]],Table3[[#This Row],[REST]])</f>
        <v/>
      </c>
      <c r="AA238" t="str">
        <f ca="1">IF(Table3[[#This Row],[DDD]]="","",IF(Table3[[#This Row],[Stock]]&gt;=Table3[[#This Row],[REST]],Table3[[#This Row],[REST]],Table3[[#This Row],[Stock]]))</f>
        <v/>
      </c>
    </row>
    <row r="239" spans="1:27" x14ac:dyDescent="0.3">
      <c r="A239" s="173" t="str">
        <f>IF(Table3[[#This Row],[Customer Part No]]="","",(ROW()-1))</f>
        <v/>
      </c>
      <c r="B239" s="212" t="str">
        <f>IF(TAM!T244="","",TAM!T244)</f>
        <v/>
      </c>
      <c r="C239" s="42" t="str">
        <f>IF(TAM!Q244="","",TAM!Q244)</f>
        <v/>
      </c>
      <c r="D239" s="42" t="str">
        <f>IF(TAM!I244="","",TAM!I244)</f>
        <v/>
      </c>
      <c r="E239" s="42" t="str">
        <f>IF(TAM!H244="","",TAM!H244)</f>
        <v/>
      </c>
      <c r="F239" s="213" t="str">
        <f>IF(TAM!L244="","",TAM!L244)</f>
        <v/>
      </c>
      <c r="G239" s="213" t="str">
        <f>IF(TAM!M244="","",TAM!M244)</f>
        <v/>
      </c>
      <c r="H239" s="220" t="str">
        <f>IF(TAM!AD244="","",TAM!AD244)</f>
        <v/>
      </c>
      <c r="I239" s="223" t="str">
        <f>IF(Table3[[#This Row],[Open Qty]]="","",TAM!AE244)</f>
        <v/>
      </c>
      <c r="J239" s="226" t="str">
        <f>IF(Table3[[#This Row],[Open Qty]]="","",SUM(SUMIF('STOCK OES'!B:B,Table3[[#This Row],[Ich No]],'STOCK OES'!E:E),SUMIF('STOCK SEALING'!B:B,Table3[[#This Row],[Ich No]],'STOCK SEALING'!E:E)))</f>
        <v/>
      </c>
      <c r="K239" s="236" t="str">
        <f>IF(Table3[[#This Row],[REST]]="","",SUMIF(TMMIN!T:T,Table3[[#This Row],[Ich No]],TMMIN!AE:AE))</f>
        <v/>
      </c>
      <c r="L239" s="226">
        <v>0</v>
      </c>
      <c r="M239" s="226" t="str">
        <f>IFERROR(Table3[[#This Row],[REST]]-Table3[[#This Row],[Result Scan]],"")</f>
        <v/>
      </c>
      <c r="N239" s="212" t="str">
        <f>IF(Table3[[#This Row],[PO TAM]]="","",IF(Table3[[#This Row],[Balance]]&gt;0,"Open","Close"))</f>
        <v/>
      </c>
      <c r="O239" s="246" t="str">
        <f ca="1">IF(R239=$S$1,Table3[[#This Row],[Status]],"")</f>
        <v/>
      </c>
      <c r="R239" s="169" t="str">
        <f>IF(Table3[[#This Row],[Delivery Date]]="","",$R$1-Table3[[#This Row],[Delivery Date]])</f>
        <v/>
      </c>
      <c r="T239" t="str">
        <f>IFERROR(VLOOKUP(Table3[[#This Row],[Ich No]],'ICH NO'!K:M,3,0),"")</f>
        <v/>
      </c>
      <c r="U239" t="str">
        <f>IF(Table3[[#This Row],[REST]]&gt;Table3[[#This Row],[Stock]],Table3[[#This Row],[Stock]],Table3[[#This Row],[REST]])</f>
        <v/>
      </c>
      <c r="AA239" t="str">
        <f ca="1">IF(Table3[[#This Row],[DDD]]="","",IF(Table3[[#This Row],[Stock]]&gt;=Table3[[#This Row],[REST]],Table3[[#This Row],[REST]],Table3[[#This Row],[Stock]]))</f>
        <v/>
      </c>
    </row>
    <row r="240" spans="1:27" x14ac:dyDescent="0.3">
      <c r="A240" s="173" t="str">
        <f>IF(Table3[[#This Row],[Customer Part No]]="","",(ROW()-1))</f>
        <v/>
      </c>
      <c r="B240" s="212" t="str">
        <f>IF(TAM!T245="","",TAM!T245)</f>
        <v/>
      </c>
      <c r="C240" s="42" t="str">
        <f>IF(TAM!Q245="","",TAM!Q245)</f>
        <v/>
      </c>
      <c r="D240" s="42" t="str">
        <f>IF(TAM!I245="","",TAM!I245)</f>
        <v/>
      </c>
      <c r="E240" s="42" t="str">
        <f>IF(TAM!H245="","",TAM!H245)</f>
        <v/>
      </c>
      <c r="F240" s="213" t="str">
        <f>IF(TAM!L245="","",TAM!L245)</f>
        <v/>
      </c>
      <c r="G240" s="213" t="str">
        <f>IF(TAM!M245="","",TAM!M245)</f>
        <v/>
      </c>
      <c r="H240" s="220" t="str">
        <f>IF(TAM!AD245="","",TAM!AD245)</f>
        <v/>
      </c>
      <c r="I240" s="223" t="str">
        <f>IF(Table3[[#This Row],[Open Qty]]="","",TAM!AE245)</f>
        <v/>
      </c>
      <c r="J240" s="226" t="str">
        <f>IF(Table3[[#This Row],[Open Qty]]="","",SUM(SUMIF('STOCK OES'!B:B,Table3[[#This Row],[Ich No]],'STOCK OES'!E:E),SUMIF('STOCK SEALING'!B:B,Table3[[#This Row],[Ich No]],'STOCK SEALING'!E:E)))</f>
        <v/>
      </c>
      <c r="K240" s="236" t="str">
        <f>IF(Table3[[#This Row],[REST]]="","",SUMIF(TMMIN!T:T,Table3[[#This Row],[Ich No]],TMMIN!AE:AE))</f>
        <v/>
      </c>
      <c r="L240" s="226">
        <v>0</v>
      </c>
      <c r="M240" s="226" t="str">
        <f>IFERROR(Table3[[#This Row],[REST]]-Table3[[#This Row],[Result Scan]],"")</f>
        <v/>
      </c>
      <c r="N240" s="212" t="str">
        <f>IF(Table3[[#This Row],[PO TAM]]="","",IF(Table3[[#This Row],[Balance]]&gt;0,"Open","Close"))</f>
        <v/>
      </c>
      <c r="O240" s="246" t="str">
        <f ca="1">IF(R240=$S$1,Table3[[#This Row],[Status]],"")</f>
        <v/>
      </c>
      <c r="R240" s="169" t="str">
        <f>IF(Table3[[#This Row],[Delivery Date]]="","",$R$1-Table3[[#This Row],[Delivery Date]])</f>
        <v/>
      </c>
      <c r="T240" t="str">
        <f>IFERROR(VLOOKUP(Table3[[#This Row],[Ich No]],'ICH NO'!K:M,3,0),"")</f>
        <v/>
      </c>
      <c r="U240" t="str">
        <f>IF(Table3[[#This Row],[REST]]&gt;Table3[[#This Row],[Stock]],Table3[[#This Row],[Stock]],Table3[[#This Row],[REST]])</f>
        <v/>
      </c>
      <c r="AA240" t="str">
        <f ca="1">IF(Table3[[#This Row],[DDD]]="","",IF(Table3[[#This Row],[Stock]]&gt;=Table3[[#This Row],[REST]],Table3[[#This Row],[REST]],Table3[[#This Row],[Stock]]))</f>
        <v/>
      </c>
    </row>
    <row r="241" spans="1:27" x14ac:dyDescent="0.3">
      <c r="A241" s="173" t="str">
        <f>IF(Table3[[#This Row],[Customer Part No]]="","",(ROW()-1))</f>
        <v/>
      </c>
      <c r="B241" s="212" t="str">
        <f>IF(TAM!T246="","",TAM!T246)</f>
        <v/>
      </c>
      <c r="C241" s="42" t="str">
        <f>IF(TAM!Q246="","",TAM!Q246)</f>
        <v/>
      </c>
      <c r="D241" s="42" t="str">
        <f>IF(TAM!I246="","",TAM!I246)</f>
        <v/>
      </c>
      <c r="E241" s="42" t="str">
        <f>IF(TAM!H246="","",TAM!H246)</f>
        <v/>
      </c>
      <c r="F241" s="213" t="str">
        <f>IF(TAM!L246="","",TAM!L246)</f>
        <v/>
      </c>
      <c r="G241" s="213" t="str">
        <f>IF(TAM!M246="","",TAM!M246)</f>
        <v/>
      </c>
      <c r="H241" s="220" t="str">
        <f>IF(TAM!AD246="","",TAM!AD246)</f>
        <v/>
      </c>
      <c r="I241" s="223" t="str">
        <f>IF(Table3[[#This Row],[Open Qty]]="","",TAM!AE246)</f>
        <v/>
      </c>
      <c r="J241" s="226" t="str">
        <f>IF(Table3[[#This Row],[Open Qty]]="","",SUM(SUMIF('STOCK OES'!B:B,Table3[[#This Row],[Ich No]],'STOCK OES'!E:E),SUMIF('STOCK SEALING'!B:B,Table3[[#This Row],[Ich No]],'STOCK SEALING'!E:E)))</f>
        <v/>
      </c>
      <c r="K241" s="236" t="str">
        <f>IF(Table3[[#This Row],[REST]]="","",SUMIF(TMMIN!T:T,Table3[[#This Row],[Ich No]],TMMIN!AE:AE))</f>
        <v/>
      </c>
      <c r="L241" s="226">
        <v>0</v>
      </c>
      <c r="M241" s="226" t="str">
        <f>IFERROR(Table3[[#This Row],[REST]]-Table3[[#This Row],[Result Scan]],"")</f>
        <v/>
      </c>
      <c r="N241" s="212" t="str">
        <f>IF(Table3[[#This Row],[PO TAM]]="","",IF(Table3[[#This Row],[Balance]]&gt;0,"Open","Close"))</f>
        <v/>
      </c>
      <c r="O241" s="246" t="str">
        <f ca="1">IF(R241=$S$1,Table3[[#This Row],[Status]],"")</f>
        <v/>
      </c>
      <c r="R241" s="169" t="str">
        <f>IF(Table3[[#This Row],[Delivery Date]]="","",$R$1-Table3[[#This Row],[Delivery Date]])</f>
        <v/>
      </c>
      <c r="T241" t="str">
        <f>IFERROR(VLOOKUP(Table3[[#This Row],[Ich No]],'ICH NO'!K:M,3,0),"")</f>
        <v/>
      </c>
      <c r="U241" t="str">
        <f>IF(Table3[[#This Row],[REST]]&gt;Table3[[#This Row],[Stock]],Table3[[#This Row],[Stock]],Table3[[#This Row],[REST]])</f>
        <v/>
      </c>
      <c r="AA241" t="str">
        <f ca="1">IF(Table3[[#This Row],[DDD]]="","",IF(Table3[[#This Row],[Stock]]&gt;=Table3[[#This Row],[REST]],Table3[[#This Row],[REST]],Table3[[#This Row],[Stock]]))</f>
        <v/>
      </c>
    </row>
    <row r="242" spans="1:27" x14ac:dyDescent="0.3">
      <c r="A242" s="173" t="str">
        <f>IF(Table3[[#This Row],[Customer Part No]]="","",(ROW()-1))</f>
        <v/>
      </c>
      <c r="B242" s="212" t="str">
        <f>IF(TAM!T247="","",TAM!T247)</f>
        <v/>
      </c>
      <c r="C242" s="42" t="str">
        <f>IF(TAM!Q247="","",TAM!Q247)</f>
        <v/>
      </c>
      <c r="D242" s="42" t="str">
        <f>IF(TAM!I247="","",TAM!I247)</f>
        <v/>
      </c>
      <c r="E242" s="42" t="str">
        <f>IF(TAM!H247="","",TAM!H247)</f>
        <v/>
      </c>
      <c r="F242" s="213" t="str">
        <f>IF(TAM!L247="","",TAM!L247)</f>
        <v/>
      </c>
      <c r="G242" s="213" t="str">
        <f>IF(TAM!M247="","",TAM!M247)</f>
        <v/>
      </c>
      <c r="H242" s="220" t="str">
        <f>IF(TAM!AD247="","",TAM!AD247)</f>
        <v/>
      </c>
      <c r="I242" s="223" t="str">
        <f>IF(Table3[[#This Row],[Open Qty]]="","",TAM!AE247)</f>
        <v/>
      </c>
      <c r="J242" s="226" t="str">
        <f>IF(Table3[[#This Row],[Open Qty]]="","",SUM(SUMIF('STOCK OES'!B:B,Table3[[#This Row],[Ich No]],'STOCK OES'!E:E),SUMIF('STOCK SEALING'!B:B,Table3[[#This Row],[Ich No]],'STOCK SEALING'!E:E)))</f>
        <v/>
      </c>
      <c r="K242" s="236" t="str">
        <f>IF(Table3[[#This Row],[REST]]="","",SUMIF(TMMIN!T:T,Table3[[#This Row],[Ich No]],TMMIN!AE:AE))</f>
        <v/>
      </c>
      <c r="L242" s="226">
        <v>0</v>
      </c>
      <c r="M242" s="226" t="str">
        <f>IFERROR(Table3[[#This Row],[REST]]-Table3[[#This Row],[Result Scan]],"")</f>
        <v/>
      </c>
      <c r="N242" s="212" t="str">
        <f>IF(Table3[[#This Row],[PO TAM]]="","",IF(Table3[[#This Row],[Balance]]&gt;0,"Open","Close"))</f>
        <v/>
      </c>
      <c r="O242" s="246" t="str">
        <f ca="1">IF(R242=$S$1,Table3[[#This Row],[Status]],"")</f>
        <v/>
      </c>
      <c r="R242" s="169" t="str">
        <f>IF(Table3[[#This Row],[Delivery Date]]="","",$R$1-Table3[[#This Row],[Delivery Date]])</f>
        <v/>
      </c>
      <c r="T242" t="str">
        <f>IFERROR(VLOOKUP(Table3[[#This Row],[Ich No]],'ICH NO'!K:M,3,0),"")</f>
        <v/>
      </c>
      <c r="U242" t="str">
        <f>IF(Table3[[#This Row],[REST]]&gt;Table3[[#This Row],[Stock]],Table3[[#This Row],[Stock]],Table3[[#This Row],[REST]])</f>
        <v/>
      </c>
      <c r="AA242" t="str">
        <f ca="1">IF(Table3[[#This Row],[DDD]]="","",IF(Table3[[#This Row],[Stock]]&gt;=Table3[[#This Row],[REST]],Table3[[#This Row],[REST]],Table3[[#This Row],[Stock]]))</f>
        <v/>
      </c>
    </row>
    <row r="243" spans="1:27" x14ac:dyDescent="0.3">
      <c r="A243" s="173" t="str">
        <f>IF(Table3[[#This Row],[Customer Part No]]="","",(ROW()-1))</f>
        <v/>
      </c>
      <c r="B243" s="212" t="str">
        <f>IF(TAM!T248="","",TAM!T248)</f>
        <v/>
      </c>
      <c r="C243" s="42" t="str">
        <f>IF(TAM!Q248="","",TAM!Q248)</f>
        <v/>
      </c>
      <c r="D243" s="42" t="str">
        <f>IF(TAM!I248="","",TAM!I248)</f>
        <v/>
      </c>
      <c r="E243" s="42" t="str">
        <f>IF(TAM!H248="","",TAM!H248)</f>
        <v/>
      </c>
      <c r="F243" s="213" t="str">
        <f>IF(TAM!L248="","",TAM!L248)</f>
        <v/>
      </c>
      <c r="G243" s="213" t="str">
        <f>IF(TAM!M248="","",TAM!M248)</f>
        <v/>
      </c>
      <c r="H243" s="220" t="str">
        <f>IF(TAM!AD248="","",TAM!AD248)</f>
        <v/>
      </c>
      <c r="I243" s="223" t="str">
        <f>IF(Table3[[#This Row],[Open Qty]]="","",TAM!AE248)</f>
        <v/>
      </c>
      <c r="J243" s="226" t="str">
        <f>IF(Table3[[#This Row],[Open Qty]]="","",SUM(SUMIF('STOCK OES'!B:B,Table3[[#This Row],[Ich No]],'STOCK OES'!E:E),SUMIF('STOCK SEALING'!B:B,Table3[[#This Row],[Ich No]],'STOCK SEALING'!E:E)))</f>
        <v/>
      </c>
      <c r="K243" s="236" t="str">
        <f>IF(Table3[[#This Row],[REST]]="","",SUMIF(TMMIN!T:T,Table3[[#This Row],[Ich No]],TMMIN!AE:AE))</f>
        <v/>
      </c>
      <c r="L243" s="226">
        <v>0</v>
      </c>
      <c r="M243" s="226" t="str">
        <f>IFERROR(Table3[[#This Row],[REST]]-Table3[[#This Row],[Result Scan]],"")</f>
        <v/>
      </c>
      <c r="N243" s="212" t="str">
        <f>IF(Table3[[#This Row],[PO TAM]]="","",IF(Table3[[#This Row],[Balance]]&gt;0,"Open","Close"))</f>
        <v/>
      </c>
      <c r="O243" s="246" t="str">
        <f ca="1">IF(R243=$S$1,Table3[[#This Row],[Status]],"")</f>
        <v/>
      </c>
      <c r="R243" s="169" t="str">
        <f>IF(Table3[[#This Row],[Delivery Date]]="","",$R$1-Table3[[#This Row],[Delivery Date]])</f>
        <v/>
      </c>
      <c r="T243" t="str">
        <f>IFERROR(VLOOKUP(Table3[[#This Row],[Ich No]],'ICH NO'!K:M,3,0),"")</f>
        <v/>
      </c>
      <c r="U243" t="str">
        <f>IF(Table3[[#This Row],[REST]]&gt;Table3[[#This Row],[Stock]],Table3[[#This Row],[Stock]],Table3[[#This Row],[REST]])</f>
        <v/>
      </c>
      <c r="AA243" t="str">
        <f ca="1">IF(Table3[[#This Row],[DDD]]="","",IF(Table3[[#This Row],[Stock]]&gt;=Table3[[#This Row],[REST]],Table3[[#This Row],[REST]],Table3[[#This Row],[Stock]]))</f>
        <v/>
      </c>
    </row>
    <row r="244" spans="1:27" x14ac:dyDescent="0.3">
      <c r="A244" s="173" t="str">
        <f>IF(Table3[[#This Row],[Customer Part No]]="","",(ROW()-1))</f>
        <v/>
      </c>
      <c r="B244" s="212" t="str">
        <f>IF(TAM!T249="","",TAM!T249)</f>
        <v/>
      </c>
      <c r="C244" s="42" t="str">
        <f>IF(TAM!Q249="","",TAM!Q249)</f>
        <v/>
      </c>
      <c r="D244" s="42" t="str">
        <f>IF(TAM!I249="","",TAM!I249)</f>
        <v/>
      </c>
      <c r="E244" s="42" t="str">
        <f>IF(TAM!H249="","",TAM!H249)</f>
        <v/>
      </c>
      <c r="F244" s="213" t="str">
        <f>IF(TAM!L249="","",TAM!L249)</f>
        <v/>
      </c>
      <c r="G244" s="213" t="str">
        <f>IF(TAM!M249="","",TAM!M249)</f>
        <v/>
      </c>
      <c r="H244" s="220" t="str">
        <f>IF(TAM!AD249="","",TAM!AD249)</f>
        <v/>
      </c>
      <c r="I244" s="223" t="str">
        <f>IF(Table3[[#This Row],[Open Qty]]="","",TAM!AE249)</f>
        <v/>
      </c>
      <c r="J244" s="226" t="str">
        <f>IF(Table3[[#This Row],[Open Qty]]="","",SUM(SUMIF('STOCK OES'!B:B,Table3[[#This Row],[Ich No]],'STOCK OES'!E:E),SUMIF('STOCK SEALING'!B:B,Table3[[#This Row],[Ich No]],'STOCK SEALING'!E:E)))</f>
        <v/>
      </c>
      <c r="K244" s="236" t="str">
        <f>IF(Table3[[#This Row],[REST]]="","",SUMIF(TMMIN!T:T,Table3[[#This Row],[Ich No]],TMMIN!AE:AE))</f>
        <v/>
      </c>
      <c r="L244" s="226">
        <v>0</v>
      </c>
      <c r="M244" s="226" t="str">
        <f>IFERROR(Table3[[#This Row],[REST]]-Table3[[#This Row],[Result Scan]],"")</f>
        <v/>
      </c>
      <c r="N244" s="212" t="str">
        <f>IF(Table3[[#This Row],[PO TAM]]="","",IF(Table3[[#This Row],[Balance]]&gt;0,"Open","Close"))</f>
        <v/>
      </c>
      <c r="O244" s="246" t="str">
        <f ca="1">IF(R244=$S$1,Table3[[#This Row],[Status]],"")</f>
        <v/>
      </c>
      <c r="R244" s="169" t="str">
        <f>IF(Table3[[#This Row],[Delivery Date]]="","",$R$1-Table3[[#This Row],[Delivery Date]])</f>
        <v/>
      </c>
      <c r="T244" t="str">
        <f>IFERROR(VLOOKUP(Table3[[#This Row],[Ich No]],'ICH NO'!K:M,3,0),"")</f>
        <v/>
      </c>
      <c r="U244" t="str">
        <f>IF(Table3[[#This Row],[REST]]&gt;Table3[[#This Row],[Stock]],Table3[[#This Row],[Stock]],Table3[[#This Row],[REST]])</f>
        <v/>
      </c>
      <c r="AA244" t="str">
        <f ca="1">IF(Table3[[#This Row],[DDD]]="","",IF(Table3[[#This Row],[Stock]]&gt;=Table3[[#This Row],[REST]],Table3[[#This Row],[REST]],Table3[[#This Row],[Stock]]))</f>
        <v/>
      </c>
    </row>
    <row r="245" spans="1:27" x14ac:dyDescent="0.3">
      <c r="A245" s="173" t="str">
        <f>IF(Table3[[#This Row],[Customer Part No]]="","",(ROW()-1))</f>
        <v/>
      </c>
      <c r="B245" s="212" t="str">
        <f>IF(TAM!T250="","",TAM!T250)</f>
        <v/>
      </c>
      <c r="C245" s="42" t="str">
        <f>IF(TAM!Q250="","",TAM!Q250)</f>
        <v/>
      </c>
      <c r="D245" s="42" t="str">
        <f>IF(TAM!I250="","",TAM!I250)</f>
        <v/>
      </c>
      <c r="E245" s="42" t="str">
        <f>IF(TAM!H250="","",TAM!H250)</f>
        <v/>
      </c>
      <c r="F245" s="213" t="str">
        <f>IF(TAM!L250="","",TAM!L250)</f>
        <v/>
      </c>
      <c r="G245" s="213" t="str">
        <f>IF(TAM!M250="","",TAM!M250)</f>
        <v/>
      </c>
      <c r="H245" s="220" t="str">
        <f>IF(TAM!AD250="","",TAM!AD250)</f>
        <v/>
      </c>
      <c r="I245" s="223" t="str">
        <f>IF(Table3[[#This Row],[Open Qty]]="","",TAM!AE250)</f>
        <v/>
      </c>
      <c r="J245" s="226" t="str">
        <f>IF(Table3[[#This Row],[Open Qty]]="","",SUM(SUMIF('STOCK OES'!B:B,Table3[[#This Row],[Ich No]],'STOCK OES'!E:E),SUMIF('STOCK SEALING'!B:B,Table3[[#This Row],[Ich No]],'STOCK SEALING'!E:E)))</f>
        <v/>
      </c>
      <c r="K245" s="236" t="str">
        <f>IF(Table3[[#This Row],[REST]]="","",SUMIF(TMMIN!T:T,Table3[[#This Row],[Ich No]],TMMIN!AE:AE))</f>
        <v/>
      </c>
      <c r="L245" s="226">
        <v>0</v>
      </c>
      <c r="M245" s="226" t="str">
        <f>IFERROR(Table3[[#This Row],[REST]]-Table3[[#This Row],[Result Scan]],"")</f>
        <v/>
      </c>
      <c r="N245" s="212" t="str">
        <f>IF(Table3[[#This Row],[PO TAM]]="","",IF(Table3[[#This Row],[Balance]]&gt;0,"Open","Close"))</f>
        <v/>
      </c>
      <c r="O245" s="246" t="str">
        <f ca="1">IF(R245=$S$1,Table3[[#This Row],[Status]],"")</f>
        <v/>
      </c>
      <c r="R245" s="169" t="str">
        <f>IF(Table3[[#This Row],[Delivery Date]]="","",$R$1-Table3[[#This Row],[Delivery Date]])</f>
        <v/>
      </c>
      <c r="T245" t="str">
        <f>IFERROR(VLOOKUP(Table3[[#This Row],[Ich No]],'ICH NO'!K:M,3,0),"")</f>
        <v/>
      </c>
      <c r="U245" t="str">
        <f>IF(Table3[[#This Row],[REST]]&gt;Table3[[#This Row],[Stock]],Table3[[#This Row],[Stock]],Table3[[#This Row],[REST]])</f>
        <v/>
      </c>
      <c r="AA245" t="str">
        <f ca="1">IF(Table3[[#This Row],[DDD]]="","",IF(Table3[[#This Row],[Stock]]&gt;=Table3[[#This Row],[REST]],Table3[[#This Row],[REST]],Table3[[#This Row],[Stock]]))</f>
        <v/>
      </c>
    </row>
    <row r="246" spans="1:27" x14ac:dyDescent="0.3">
      <c r="A246" s="173" t="str">
        <f>IF(Table3[[#This Row],[Customer Part No]]="","",(ROW()-1))</f>
        <v/>
      </c>
      <c r="B246" s="212" t="str">
        <f>IF(TAM!T251="","",TAM!T251)</f>
        <v/>
      </c>
      <c r="C246" s="42" t="str">
        <f>IF(TAM!Q251="","",TAM!Q251)</f>
        <v/>
      </c>
      <c r="D246" s="42" t="str">
        <f>IF(TAM!I251="","",TAM!I251)</f>
        <v/>
      </c>
      <c r="E246" s="42" t="str">
        <f>IF(TAM!H251="","",TAM!H251)</f>
        <v/>
      </c>
      <c r="F246" s="213" t="str">
        <f>IF(TAM!L251="","",TAM!L251)</f>
        <v/>
      </c>
      <c r="G246" s="213" t="str">
        <f>IF(TAM!M251="","",TAM!M251)</f>
        <v/>
      </c>
      <c r="H246" s="220" t="str">
        <f>IF(TAM!AD251="","",TAM!AD251)</f>
        <v/>
      </c>
      <c r="I246" s="223" t="str">
        <f>IF(Table3[[#This Row],[Open Qty]]="","",TAM!AE251)</f>
        <v/>
      </c>
      <c r="J246" s="226" t="str">
        <f>IF(Table3[[#This Row],[Open Qty]]="","",SUM(SUMIF('STOCK OES'!B:B,Table3[[#This Row],[Ich No]],'STOCK OES'!E:E),SUMIF('STOCK SEALING'!B:B,Table3[[#This Row],[Ich No]],'STOCK SEALING'!E:E)))</f>
        <v/>
      </c>
      <c r="K246" s="236" t="str">
        <f>IF(Table3[[#This Row],[REST]]="","",SUMIF(TMMIN!T:T,Table3[[#This Row],[Ich No]],TMMIN!AE:AE))</f>
        <v/>
      </c>
      <c r="L246" s="226">
        <v>0</v>
      </c>
      <c r="M246" s="226" t="str">
        <f>IFERROR(Table3[[#This Row],[REST]]-Table3[[#This Row],[Result Scan]],"")</f>
        <v/>
      </c>
      <c r="N246" s="212" t="str">
        <f>IF(Table3[[#This Row],[PO TAM]]="","",IF(Table3[[#This Row],[Balance]]&gt;0,"Open","Close"))</f>
        <v/>
      </c>
      <c r="O246" s="246" t="str">
        <f ca="1">IF(R246=$S$1,Table3[[#This Row],[Status]],"")</f>
        <v/>
      </c>
      <c r="R246" s="169" t="str">
        <f>IF(Table3[[#This Row],[Delivery Date]]="","",$R$1-Table3[[#This Row],[Delivery Date]])</f>
        <v/>
      </c>
      <c r="T246" t="str">
        <f>IFERROR(VLOOKUP(Table3[[#This Row],[Ich No]],'ICH NO'!K:M,3,0),"")</f>
        <v/>
      </c>
      <c r="U246" t="str">
        <f>IF(Table3[[#This Row],[REST]]&gt;Table3[[#This Row],[Stock]],Table3[[#This Row],[Stock]],Table3[[#This Row],[REST]])</f>
        <v/>
      </c>
      <c r="AA246" t="str">
        <f ca="1">IF(Table3[[#This Row],[DDD]]="","",IF(Table3[[#This Row],[Stock]]&gt;=Table3[[#This Row],[REST]],Table3[[#This Row],[REST]],Table3[[#This Row],[Stock]]))</f>
        <v/>
      </c>
    </row>
    <row r="247" spans="1:27" x14ac:dyDescent="0.3">
      <c r="A247" s="173" t="str">
        <f>IF(Table3[[#This Row],[Customer Part No]]="","",(ROW()-1))</f>
        <v/>
      </c>
      <c r="B247" s="212" t="str">
        <f>IF(TAM!T252="","",TAM!T252)</f>
        <v/>
      </c>
      <c r="C247" s="42" t="str">
        <f>IF(TAM!Q252="","",TAM!Q252)</f>
        <v/>
      </c>
      <c r="D247" s="42" t="str">
        <f>IF(TAM!I252="","",TAM!I252)</f>
        <v/>
      </c>
      <c r="E247" s="42" t="str">
        <f>IF(TAM!H252="","",TAM!H252)</f>
        <v/>
      </c>
      <c r="F247" s="213" t="str">
        <f>IF(TAM!L252="","",TAM!L252)</f>
        <v/>
      </c>
      <c r="G247" s="213" t="str">
        <f>IF(TAM!M252="","",TAM!M252)</f>
        <v/>
      </c>
      <c r="H247" s="220" t="str">
        <f>IF(TAM!AD252="","",TAM!AD252)</f>
        <v/>
      </c>
      <c r="I247" s="223" t="str">
        <f>IF(Table3[[#This Row],[Open Qty]]="","",TAM!AE252)</f>
        <v/>
      </c>
      <c r="J247" s="226" t="str">
        <f>IF(Table3[[#This Row],[Open Qty]]="","",SUM(SUMIF('STOCK OES'!B:B,Table3[[#This Row],[Ich No]],'STOCK OES'!E:E),SUMIF('STOCK SEALING'!B:B,Table3[[#This Row],[Ich No]],'STOCK SEALING'!E:E)))</f>
        <v/>
      </c>
      <c r="K247" s="236" t="str">
        <f>IF(Table3[[#This Row],[REST]]="","",SUMIF(TMMIN!T:T,Table3[[#This Row],[Ich No]],TMMIN!AE:AE))</f>
        <v/>
      </c>
      <c r="L247" s="226">
        <v>0</v>
      </c>
      <c r="M247" s="226" t="str">
        <f>IFERROR(Table3[[#This Row],[REST]]-Table3[[#This Row],[Result Scan]],"")</f>
        <v/>
      </c>
      <c r="N247" s="212" t="str">
        <f>IF(Table3[[#This Row],[PO TAM]]="","",IF(Table3[[#This Row],[Balance]]&gt;0,"Open","Close"))</f>
        <v/>
      </c>
      <c r="O247" s="246" t="str">
        <f ca="1">IF(R247=$S$1,Table3[[#This Row],[Status]],"")</f>
        <v/>
      </c>
      <c r="R247" s="169" t="str">
        <f>IF(Table3[[#This Row],[Delivery Date]]="","",$R$1-Table3[[#This Row],[Delivery Date]])</f>
        <v/>
      </c>
      <c r="T247" t="str">
        <f>IFERROR(VLOOKUP(Table3[[#This Row],[Ich No]],'ICH NO'!K:M,3,0),"")</f>
        <v/>
      </c>
      <c r="U247" t="str">
        <f>IF(Table3[[#This Row],[REST]]&gt;Table3[[#This Row],[Stock]],Table3[[#This Row],[Stock]],Table3[[#This Row],[REST]])</f>
        <v/>
      </c>
      <c r="AA247" t="str">
        <f ca="1">IF(Table3[[#This Row],[DDD]]="","",IF(Table3[[#This Row],[Stock]]&gt;=Table3[[#This Row],[REST]],Table3[[#This Row],[REST]],Table3[[#This Row],[Stock]]))</f>
        <v/>
      </c>
    </row>
    <row r="248" spans="1:27" x14ac:dyDescent="0.3">
      <c r="A248" s="173" t="str">
        <f>IF(Table3[[#This Row],[Customer Part No]]="","",(ROW()-1))</f>
        <v/>
      </c>
      <c r="B248" s="212" t="str">
        <f>IF(TAM!T253="","",TAM!T253)</f>
        <v/>
      </c>
      <c r="C248" s="42" t="str">
        <f>IF(TAM!Q253="","",TAM!Q253)</f>
        <v/>
      </c>
      <c r="D248" s="42" t="str">
        <f>IF(TAM!I253="","",TAM!I253)</f>
        <v/>
      </c>
      <c r="E248" s="42" t="str">
        <f>IF(TAM!H253="","",TAM!H253)</f>
        <v/>
      </c>
      <c r="F248" s="213" t="str">
        <f>IF(TAM!L253="","",TAM!L253)</f>
        <v/>
      </c>
      <c r="G248" s="213" t="str">
        <f>IF(TAM!M253="","",TAM!M253)</f>
        <v/>
      </c>
      <c r="H248" s="220" t="str">
        <f>IF(TAM!AD253="","",TAM!AD253)</f>
        <v/>
      </c>
      <c r="I248" s="223" t="str">
        <f>IF(Table3[[#This Row],[Open Qty]]="","",TAM!AE253)</f>
        <v/>
      </c>
      <c r="J248" s="226" t="str">
        <f>IF(Table3[[#This Row],[Open Qty]]="","",SUM(SUMIF('STOCK OES'!B:B,Table3[[#This Row],[Ich No]],'STOCK OES'!E:E),SUMIF('STOCK SEALING'!B:B,Table3[[#This Row],[Ich No]],'STOCK SEALING'!E:E)))</f>
        <v/>
      </c>
      <c r="K248" s="236" t="str">
        <f>IF(Table3[[#This Row],[REST]]="","",SUMIF(TMMIN!T:T,Table3[[#This Row],[Ich No]],TMMIN!AE:AE))</f>
        <v/>
      </c>
      <c r="L248" s="226">
        <v>0</v>
      </c>
      <c r="M248" s="226" t="str">
        <f>IFERROR(Table3[[#This Row],[REST]]-Table3[[#This Row],[Result Scan]],"")</f>
        <v/>
      </c>
      <c r="N248" s="212" t="str">
        <f>IF(Table3[[#This Row],[PO TAM]]="","",IF(Table3[[#This Row],[Balance]]&gt;0,"Open","Close"))</f>
        <v/>
      </c>
      <c r="O248" s="246" t="str">
        <f ca="1">IF(R248=$S$1,Table3[[#This Row],[Status]],"")</f>
        <v/>
      </c>
      <c r="R248" s="169" t="str">
        <f>IF(Table3[[#This Row],[Delivery Date]]="","",$R$1-Table3[[#This Row],[Delivery Date]])</f>
        <v/>
      </c>
      <c r="T248" t="str">
        <f>IFERROR(VLOOKUP(Table3[[#This Row],[Ich No]],'ICH NO'!K:M,3,0),"")</f>
        <v/>
      </c>
      <c r="U248" t="str">
        <f>IF(Table3[[#This Row],[REST]]&gt;Table3[[#This Row],[Stock]],Table3[[#This Row],[Stock]],Table3[[#This Row],[REST]])</f>
        <v/>
      </c>
      <c r="AA248" t="str">
        <f ca="1">IF(Table3[[#This Row],[DDD]]="","",IF(Table3[[#This Row],[Stock]]&gt;=Table3[[#This Row],[REST]],Table3[[#This Row],[REST]],Table3[[#This Row],[Stock]]))</f>
        <v/>
      </c>
    </row>
    <row r="249" spans="1:27" x14ac:dyDescent="0.3">
      <c r="A249" s="173" t="str">
        <f>IF(Table3[[#This Row],[Customer Part No]]="","",(ROW()-1))</f>
        <v/>
      </c>
      <c r="B249" s="212" t="str">
        <f>IF(TAM!T254="","",TAM!T254)</f>
        <v/>
      </c>
      <c r="C249" s="42" t="str">
        <f>IF(TAM!Q254="","",TAM!Q254)</f>
        <v/>
      </c>
      <c r="D249" s="42" t="str">
        <f>IF(TAM!I254="","",TAM!I254)</f>
        <v/>
      </c>
      <c r="E249" s="42" t="str">
        <f>IF(TAM!H254="","",TAM!H254)</f>
        <v/>
      </c>
      <c r="F249" s="213" t="str">
        <f>IF(TAM!L254="","",TAM!L254)</f>
        <v/>
      </c>
      <c r="G249" s="213" t="str">
        <f>IF(TAM!M254="","",TAM!M254)</f>
        <v/>
      </c>
      <c r="H249" s="220" t="str">
        <f>IF(TAM!AD254="","",TAM!AD254)</f>
        <v/>
      </c>
      <c r="I249" s="223" t="str">
        <f>IF(Table3[[#This Row],[Open Qty]]="","",TAM!AE254)</f>
        <v/>
      </c>
      <c r="J249" s="226" t="str">
        <f>IF(Table3[[#This Row],[Open Qty]]="","",SUM(SUMIF('STOCK OES'!B:B,Table3[[#This Row],[Ich No]],'STOCK OES'!E:E),SUMIF('STOCK SEALING'!B:B,Table3[[#This Row],[Ich No]],'STOCK SEALING'!E:E)))</f>
        <v/>
      </c>
      <c r="K249" s="236" t="str">
        <f>IF(Table3[[#This Row],[REST]]="","",SUMIF(TMMIN!T:T,Table3[[#This Row],[Ich No]],TMMIN!AE:AE))</f>
        <v/>
      </c>
      <c r="L249" s="226">
        <v>0</v>
      </c>
      <c r="M249" s="226" t="str">
        <f>IFERROR(Table3[[#This Row],[REST]]-Table3[[#This Row],[Result Scan]],"")</f>
        <v/>
      </c>
      <c r="N249" s="212" t="str">
        <f>IF(Table3[[#This Row],[PO TAM]]="","",IF(Table3[[#This Row],[Balance]]&gt;0,"Open","Close"))</f>
        <v/>
      </c>
      <c r="O249" s="246" t="str">
        <f ca="1">IF(R249=$S$1,Table3[[#This Row],[Status]],"")</f>
        <v/>
      </c>
      <c r="R249" s="169" t="str">
        <f>IF(Table3[[#This Row],[Delivery Date]]="","",$R$1-Table3[[#This Row],[Delivery Date]])</f>
        <v/>
      </c>
      <c r="T249" t="str">
        <f>IFERROR(VLOOKUP(Table3[[#This Row],[Ich No]],'ICH NO'!K:M,3,0),"")</f>
        <v/>
      </c>
      <c r="U249" t="str">
        <f>IF(Table3[[#This Row],[REST]]&gt;Table3[[#This Row],[Stock]],Table3[[#This Row],[Stock]],Table3[[#This Row],[REST]])</f>
        <v/>
      </c>
      <c r="AA249" t="str">
        <f ca="1">IF(Table3[[#This Row],[DDD]]="","",IF(Table3[[#This Row],[Stock]]&gt;=Table3[[#This Row],[REST]],Table3[[#This Row],[REST]],Table3[[#This Row],[Stock]]))</f>
        <v/>
      </c>
    </row>
    <row r="250" spans="1:27" x14ac:dyDescent="0.3">
      <c r="A250" s="173" t="str">
        <f>IF(Table3[[#This Row],[Customer Part No]]="","",(ROW()-1))</f>
        <v/>
      </c>
      <c r="B250" s="212" t="str">
        <f>IF(TAM!T255="","",TAM!T255)</f>
        <v/>
      </c>
      <c r="C250" s="42" t="str">
        <f>IF(TAM!Q255="","",TAM!Q255)</f>
        <v/>
      </c>
      <c r="D250" s="42" t="str">
        <f>IF(TAM!I255="","",TAM!I255)</f>
        <v/>
      </c>
      <c r="E250" s="42" t="str">
        <f>IF(TAM!H255="","",TAM!H255)</f>
        <v/>
      </c>
      <c r="F250" s="213" t="str">
        <f>IF(TAM!L255="","",TAM!L255)</f>
        <v/>
      </c>
      <c r="G250" s="213" t="str">
        <f>IF(TAM!M255="","",TAM!M255)</f>
        <v/>
      </c>
      <c r="H250" s="220" t="str">
        <f>IF(TAM!AD255="","",TAM!AD255)</f>
        <v/>
      </c>
      <c r="I250" s="223" t="str">
        <f>IF(Table3[[#This Row],[Open Qty]]="","",TAM!AE255)</f>
        <v/>
      </c>
      <c r="J250" s="226" t="str">
        <f>IF(Table3[[#This Row],[Open Qty]]="","",SUM(SUMIF('STOCK OES'!B:B,Table3[[#This Row],[Ich No]],'STOCK OES'!E:E),SUMIF('STOCK SEALING'!B:B,Table3[[#This Row],[Ich No]],'STOCK SEALING'!E:E)))</f>
        <v/>
      </c>
      <c r="K250" s="236" t="str">
        <f>IF(Table3[[#This Row],[REST]]="","",SUMIF(TMMIN!T:T,Table3[[#This Row],[Ich No]],TMMIN!AE:AE))</f>
        <v/>
      </c>
      <c r="L250" s="226">
        <v>0</v>
      </c>
      <c r="M250" s="226" t="str">
        <f>IFERROR(Table3[[#This Row],[REST]]-Table3[[#This Row],[Result Scan]],"")</f>
        <v/>
      </c>
      <c r="N250" s="212" t="str">
        <f>IF(Table3[[#This Row],[PO TAM]]="","",IF(Table3[[#This Row],[Balance]]&gt;0,"Open","Close"))</f>
        <v/>
      </c>
      <c r="O250" s="246" t="str">
        <f ca="1">IF(R250=$S$1,Table3[[#This Row],[Status]],"")</f>
        <v/>
      </c>
      <c r="R250" s="169" t="str">
        <f>IF(Table3[[#This Row],[Delivery Date]]="","",$R$1-Table3[[#This Row],[Delivery Date]])</f>
        <v/>
      </c>
      <c r="T250" t="str">
        <f>IFERROR(VLOOKUP(Table3[[#This Row],[Ich No]],'ICH NO'!K:M,3,0),"")</f>
        <v/>
      </c>
      <c r="U250" t="str">
        <f>IF(Table3[[#This Row],[REST]]&gt;Table3[[#This Row],[Stock]],Table3[[#This Row],[Stock]],Table3[[#This Row],[REST]])</f>
        <v/>
      </c>
      <c r="AA250" t="str">
        <f ca="1">IF(Table3[[#This Row],[DDD]]="","",IF(Table3[[#This Row],[Stock]]&gt;=Table3[[#This Row],[REST]],Table3[[#This Row],[REST]],Table3[[#This Row],[Stock]]))</f>
        <v/>
      </c>
    </row>
    <row r="251" spans="1:27" x14ac:dyDescent="0.3">
      <c r="A251" s="173" t="str">
        <f>IF(Table3[[#This Row],[Customer Part No]]="","",(ROW()-1))</f>
        <v/>
      </c>
      <c r="B251" s="212" t="str">
        <f>IF(TAM!T256="","",TAM!T256)</f>
        <v/>
      </c>
      <c r="C251" s="42" t="str">
        <f>IF(TAM!Q256="","",TAM!Q256)</f>
        <v/>
      </c>
      <c r="D251" s="42" t="str">
        <f>IF(TAM!I256="","",TAM!I256)</f>
        <v/>
      </c>
      <c r="E251" s="42" t="str">
        <f>IF(TAM!H256="","",TAM!H256)</f>
        <v/>
      </c>
      <c r="F251" s="213" t="str">
        <f>IF(TAM!L256="","",TAM!L256)</f>
        <v/>
      </c>
      <c r="G251" s="213" t="str">
        <f>IF(TAM!M256="","",TAM!M256)</f>
        <v/>
      </c>
      <c r="H251" s="220" t="str">
        <f>IF(TAM!AD256="","",TAM!AD256)</f>
        <v/>
      </c>
      <c r="I251" s="223" t="str">
        <f>IF(Table3[[#This Row],[Open Qty]]="","",TAM!AE256)</f>
        <v/>
      </c>
      <c r="J251" s="226" t="str">
        <f>IF(Table3[[#This Row],[Open Qty]]="","",SUM(SUMIF('STOCK OES'!B:B,Table3[[#This Row],[Ich No]],'STOCK OES'!E:E),SUMIF('STOCK SEALING'!B:B,Table3[[#This Row],[Ich No]],'STOCK SEALING'!E:E)))</f>
        <v/>
      </c>
      <c r="K251" s="236" t="str">
        <f>IF(Table3[[#This Row],[REST]]="","",SUMIF(TMMIN!T:T,Table3[[#This Row],[Ich No]],TMMIN!AE:AE))</f>
        <v/>
      </c>
      <c r="L251" s="226">
        <v>0</v>
      </c>
      <c r="M251" s="226" t="str">
        <f>IFERROR(Table3[[#This Row],[REST]]-Table3[[#This Row],[Result Scan]],"")</f>
        <v/>
      </c>
      <c r="N251" s="212" t="str">
        <f>IF(Table3[[#This Row],[PO TAM]]="","",IF(Table3[[#This Row],[Balance]]&gt;0,"Open","Close"))</f>
        <v/>
      </c>
      <c r="O251" s="246" t="str">
        <f ca="1">IF(R251=$S$1,Table3[[#This Row],[Status]],"")</f>
        <v/>
      </c>
      <c r="R251" s="169" t="str">
        <f>IF(Table3[[#This Row],[Delivery Date]]="","",$R$1-Table3[[#This Row],[Delivery Date]])</f>
        <v/>
      </c>
      <c r="T251" t="str">
        <f>IFERROR(VLOOKUP(Table3[[#This Row],[Ich No]],'ICH NO'!K:M,3,0),"")</f>
        <v/>
      </c>
      <c r="U251" t="str">
        <f>IF(Table3[[#This Row],[REST]]&gt;Table3[[#This Row],[Stock]],Table3[[#This Row],[Stock]],Table3[[#This Row],[REST]])</f>
        <v/>
      </c>
      <c r="AA251" t="str">
        <f ca="1">IF(Table3[[#This Row],[DDD]]="","",IF(Table3[[#This Row],[Stock]]&gt;=Table3[[#This Row],[REST]],Table3[[#This Row],[REST]],Table3[[#This Row],[Stock]]))</f>
        <v/>
      </c>
    </row>
    <row r="252" spans="1:27" x14ac:dyDescent="0.3">
      <c r="A252" s="173" t="str">
        <f>IF(Table3[[#This Row],[Customer Part No]]="","",(ROW()-1))</f>
        <v/>
      </c>
      <c r="B252" s="212" t="str">
        <f>IF(TAM!T257="","",TAM!T257)</f>
        <v/>
      </c>
      <c r="C252" s="42" t="str">
        <f>IF(TAM!Q257="","",TAM!Q257)</f>
        <v/>
      </c>
      <c r="D252" s="42" t="str">
        <f>IF(TAM!I257="","",TAM!I257)</f>
        <v/>
      </c>
      <c r="E252" s="42" t="str">
        <f>IF(TAM!H257="","",TAM!H257)</f>
        <v/>
      </c>
      <c r="F252" s="213" t="str">
        <f>IF(TAM!L257="","",TAM!L257)</f>
        <v/>
      </c>
      <c r="G252" s="213" t="str">
        <f>IF(TAM!M257="","",TAM!M257)</f>
        <v/>
      </c>
      <c r="H252" s="220" t="str">
        <f>IF(TAM!AD257="","",TAM!AD257)</f>
        <v/>
      </c>
      <c r="I252" s="223" t="str">
        <f>IF(Table3[[#This Row],[Open Qty]]="","",TAM!AE257)</f>
        <v/>
      </c>
      <c r="J252" s="226" t="str">
        <f>IF(Table3[[#This Row],[Open Qty]]="","",SUM(SUMIF('STOCK OES'!B:B,Table3[[#This Row],[Ich No]],'STOCK OES'!E:E),SUMIF('STOCK SEALING'!B:B,Table3[[#This Row],[Ich No]],'STOCK SEALING'!E:E)))</f>
        <v/>
      </c>
      <c r="K252" s="236" t="str">
        <f>IF(Table3[[#This Row],[REST]]="","",SUMIF(TMMIN!T:T,Table3[[#This Row],[Ich No]],TMMIN!AE:AE))</f>
        <v/>
      </c>
      <c r="L252" s="226">
        <v>0</v>
      </c>
      <c r="M252" s="226" t="str">
        <f>IFERROR(Table3[[#This Row],[REST]]-Table3[[#This Row],[Result Scan]],"")</f>
        <v/>
      </c>
      <c r="N252" s="212" t="str">
        <f>IF(Table3[[#This Row],[PO TAM]]="","",IF(Table3[[#This Row],[Balance]]&gt;0,"Open","Close"))</f>
        <v/>
      </c>
      <c r="O252" s="246" t="str">
        <f ca="1">IF(R252=$S$1,Table3[[#This Row],[Status]],"")</f>
        <v/>
      </c>
      <c r="R252" s="169" t="str">
        <f>IF(Table3[[#This Row],[Delivery Date]]="","",$R$1-Table3[[#This Row],[Delivery Date]])</f>
        <v/>
      </c>
      <c r="T252" t="str">
        <f>IFERROR(VLOOKUP(Table3[[#This Row],[Ich No]],'ICH NO'!K:M,3,0),"")</f>
        <v/>
      </c>
      <c r="U252" t="str">
        <f>IF(Table3[[#This Row],[REST]]&gt;Table3[[#This Row],[Stock]],Table3[[#This Row],[Stock]],Table3[[#This Row],[REST]])</f>
        <v/>
      </c>
      <c r="AA252" t="str">
        <f ca="1">IF(Table3[[#This Row],[DDD]]="","",IF(Table3[[#This Row],[Stock]]&gt;=Table3[[#This Row],[REST]],Table3[[#This Row],[REST]],Table3[[#This Row],[Stock]]))</f>
        <v/>
      </c>
    </row>
    <row r="253" spans="1:27" x14ac:dyDescent="0.3">
      <c r="A253" s="173" t="str">
        <f>IF(Table3[[#This Row],[Customer Part No]]="","",(ROW()-1))</f>
        <v/>
      </c>
      <c r="B253" s="212" t="str">
        <f>IF(TAM!T258="","",TAM!T258)</f>
        <v/>
      </c>
      <c r="C253" s="42" t="str">
        <f>IF(TAM!Q258="","",TAM!Q258)</f>
        <v/>
      </c>
      <c r="D253" s="42" t="str">
        <f>IF(TAM!I258="","",TAM!I258)</f>
        <v/>
      </c>
      <c r="E253" s="42" t="str">
        <f>IF(TAM!H258="","",TAM!H258)</f>
        <v/>
      </c>
      <c r="F253" s="213" t="str">
        <f>IF(TAM!L258="","",TAM!L258)</f>
        <v/>
      </c>
      <c r="G253" s="213" t="str">
        <f>IF(TAM!M258="","",TAM!M258)</f>
        <v/>
      </c>
      <c r="H253" s="220" t="str">
        <f>IF(TAM!AD258="","",TAM!AD258)</f>
        <v/>
      </c>
      <c r="I253" s="223" t="str">
        <f>IF(Table3[[#This Row],[Open Qty]]="","",TAM!AE258)</f>
        <v/>
      </c>
      <c r="J253" s="226" t="str">
        <f>IF(Table3[[#This Row],[Open Qty]]="","",SUM(SUMIF('STOCK OES'!B:B,Table3[[#This Row],[Ich No]],'STOCK OES'!E:E),SUMIF('STOCK SEALING'!B:B,Table3[[#This Row],[Ich No]],'STOCK SEALING'!E:E)))</f>
        <v/>
      </c>
      <c r="K253" s="236" t="str">
        <f>IF(Table3[[#This Row],[REST]]="","",SUMIF(TMMIN!T:T,Table3[[#This Row],[Ich No]],TMMIN!AE:AE))</f>
        <v/>
      </c>
      <c r="L253" s="226">
        <v>0</v>
      </c>
      <c r="M253" s="226" t="str">
        <f>IFERROR(Table3[[#This Row],[REST]]-Table3[[#This Row],[Result Scan]],"")</f>
        <v/>
      </c>
      <c r="N253" s="212" t="str">
        <f>IF(Table3[[#This Row],[PO TAM]]="","",IF(Table3[[#This Row],[Balance]]&gt;0,"Open","Close"))</f>
        <v/>
      </c>
      <c r="O253" s="246" t="str">
        <f ca="1">IF(R253=$S$1,Table3[[#This Row],[Status]],"")</f>
        <v/>
      </c>
      <c r="R253" s="169" t="str">
        <f>IF(Table3[[#This Row],[Delivery Date]]="","",$R$1-Table3[[#This Row],[Delivery Date]])</f>
        <v/>
      </c>
      <c r="T253" t="str">
        <f>IFERROR(VLOOKUP(Table3[[#This Row],[Ich No]],'ICH NO'!K:M,3,0),"")</f>
        <v/>
      </c>
      <c r="U253" t="str">
        <f>IF(Table3[[#This Row],[REST]]&gt;Table3[[#This Row],[Stock]],Table3[[#This Row],[Stock]],Table3[[#This Row],[REST]])</f>
        <v/>
      </c>
      <c r="AA253" t="str">
        <f ca="1">IF(Table3[[#This Row],[DDD]]="","",IF(Table3[[#This Row],[Stock]]&gt;=Table3[[#This Row],[REST]],Table3[[#This Row],[REST]],Table3[[#This Row],[Stock]]))</f>
        <v/>
      </c>
    </row>
    <row r="254" spans="1:27" x14ac:dyDescent="0.3">
      <c r="A254" s="173" t="str">
        <f>IF(Table3[[#This Row],[Customer Part No]]="","",(ROW()-1))</f>
        <v/>
      </c>
      <c r="B254" s="212" t="str">
        <f>IF(TAM!T259="","",TAM!T259)</f>
        <v/>
      </c>
      <c r="C254" s="42" t="str">
        <f>IF(TAM!Q259="","",TAM!Q259)</f>
        <v/>
      </c>
      <c r="D254" s="42" t="str">
        <f>IF(TAM!I259="","",TAM!I259)</f>
        <v/>
      </c>
      <c r="E254" s="42" t="str">
        <f>IF(TAM!H259="","",TAM!H259)</f>
        <v/>
      </c>
      <c r="F254" s="213" t="str">
        <f>IF(TAM!L259="","",TAM!L259)</f>
        <v/>
      </c>
      <c r="G254" s="213" t="str">
        <f>IF(TAM!M259="","",TAM!M259)</f>
        <v/>
      </c>
      <c r="H254" s="220" t="str">
        <f>IF(TAM!AD259="","",TAM!AD259)</f>
        <v/>
      </c>
      <c r="I254" s="223" t="str">
        <f>IF(Table3[[#This Row],[Open Qty]]="","",TAM!AE259)</f>
        <v/>
      </c>
      <c r="J254" s="226" t="str">
        <f>IF(Table3[[#This Row],[Open Qty]]="","",SUM(SUMIF('STOCK OES'!B:B,Table3[[#This Row],[Ich No]],'STOCK OES'!E:E),SUMIF('STOCK SEALING'!B:B,Table3[[#This Row],[Ich No]],'STOCK SEALING'!E:E)))</f>
        <v/>
      </c>
      <c r="K254" s="236" t="str">
        <f>IF(Table3[[#This Row],[REST]]="","",SUMIF(TMMIN!T:T,Table3[[#This Row],[Ich No]],TMMIN!AE:AE))</f>
        <v/>
      </c>
      <c r="L254" s="226">
        <v>0</v>
      </c>
      <c r="M254" s="226" t="str">
        <f>IFERROR(Table3[[#This Row],[REST]]-Table3[[#This Row],[Result Scan]],"")</f>
        <v/>
      </c>
      <c r="N254" s="212" t="str">
        <f>IF(Table3[[#This Row],[PO TAM]]="","",IF(Table3[[#This Row],[Balance]]&gt;0,"Open","Close"))</f>
        <v/>
      </c>
      <c r="O254" s="246" t="str">
        <f ca="1">IF(R254=$S$1,Table3[[#This Row],[Status]],"")</f>
        <v/>
      </c>
      <c r="R254" s="169" t="str">
        <f>IF(Table3[[#This Row],[Delivery Date]]="","",$R$1-Table3[[#This Row],[Delivery Date]])</f>
        <v/>
      </c>
      <c r="T254" t="str">
        <f>IFERROR(VLOOKUP(Table3[[#This Row],[Ich No]],'ICH NO'!K:M,3,0),"")</f>
        <v/>
      </c>
      <c r="U254" t="str">
        <f>IF(Table3[[#This Row],[REST]]&gt;Table3[[#This Row],[Stock]],Table3[[#This Row],[Stock]],Table3[[#This Row],[REST]])</f>
        <v/>
      </c>
      <c r="AA254" t="str">
        <f ca="1">IF(Table3[[#This Row],[DDD]]="","",IF(Table3[[#This Row],[Stock]]&gt;=Table3[[#This Row],[REST]],Table3[[#This Row],[REST]],Table3[[#This Row],[Stock]]))</f>
        <v/>
      </c>
    </row>
    <row r="255" spans="1:27" x14ac:dyDescent="0.3">
      <c r="A255" s="173" t="str">
        <f>IF(Table3[[#This Row],[Customer Part No]]="","",(ROW()-1))</f>
        <v/>
      </c>
      <c r="B255" s="212" t="str">
        <f>IF(TAM!T260="","",TAM!T260)</f>
        <v/>
      </c>
      <c r="C255" s="42" t="str">
        <f>IF(TAM!Q260="","",TAM!Q260)</f>
        <v/>
      </c>
      <c r="D255" s="42" t="str">
        <f>IF(TAM!I260="","",TAM!I260)</f>
        <v/>
      </c>
      <c r="E255" s="42" t="str">
        <f>IF(TAM!H260="","",TAM!H260)</f>
        <v/>
      </c>
      <c r="F255" s="213" t="str">
        <f>IF(TAM!L260="","",TAM!L260)</f>
        <v/>
      </c>
      <c r="G255" s="213" t="str">
        <f>IF(TAM!M260="","",TAM!M260)</f>
        <v/>
      </c>
      <c r="H255" s="220" t="str">
        <f>IF(TAM!AD260="","",TAM!AD260)</f>
        <v/>
      </c>
      <c r="I255" s="223" t="str">
        <f>IF(Table3[[#This Row],[Open Qty]]="","",TAM!AE260)</f>
        <v/>
      </c>
      <c r="J255" s="226" t="str">
        <f>IF(Table3[[#This Row],[Open Qty]]="","",SUM(SUMIF('STOCK OES'!B:B,Table3[[#This Row],[Ich No]],'STOCK OES'!E:E),SUMIF('STOCK SEALING'!B:B,Table3[[#This Row],[Ich No]],'STOCK SEALING'!E:E)))</f>
        <v/>
      </c>
      <c r="K255" s="236" t="str">
        <f>IF(Table3[[#This Row],[REST]]="","",SUMIF(TMMIN!T:T,Table3[[#This Row],[Ich No]],TMMIN!AE:AE))</f>
        <v/>
      </c>
      <c r="L255" s="226">
        <v>0</v>
      </c>
      <c r="M255" s="226" t="str">
        <f>IFERROR(Table3[[#This Row],[REST]]-Table3[[#This Row],[Result Scan]],"")</f>
        <v/>
      </c>
      <c r="N255" s="212" t="str">
        <f>IF(Table3[[#This Row],[PO TAM]]="","",IF(Table3[[#This Row],[Balance]]&gt;0,"Open","Close"))</f>
        <v/>
      </c>
      <c r="O255" s="246" t="str">
        <f ca="1">IF(R255=$S$1,Table3[[#This Row],[Status]],"")</f>
        <v/>
      </c>
      <c r="R255" s="169" t="str">
        <f>IF(Table3[[#This Row],[Delivery Date]]="","",$R$1-Table3[[#This Row],[Delivery Date]])</f>
        <v/>
      </c>
      <c r="T255" t="str">
        <f>IFERROR(VLOOKUP(Table3[[#This Row],[Ich No]],'ICH NO'!K:M,3,0),"")</f>
        <v/>
      </c>
      <c r="U255" t="str">
        <f>IF(Table3[[#This Row],[REST]]&gt;Table3[[#This Row],[Stock]],Table3[[#This Row],[Stock]],Table3[[#This Row],[REST]])</f>
        <v/>
      </c>
      <c r="AA255" t="str">
        <f ca="1">IF(Table3[[#This Row],[DDD]]="","",IF(Table3[[#This Row],[Stock]]&gt;=Table3[[#This Row],[REST]],Table3[[#This Row],[REST]],Table3[[#This Row],[Stock]]))</f>
        <v/>
      </c>
    </row>
    <row r="256" spans="1:27" x14ac:dyDescent="0.3">
      <c r="A256" s="173" t="str">
        <f>IF(Table3[[#This Row],[Customer Part No]]="","",(ROW()-1))</f>
        <v/>
      </c>
      <c r="B256" s="212" t="str">
        <f>IF(TAM!T261="","",TAM!T261)</f>
        <v/>
      </c>
      <c r="C256" s="42" t="str">
        <f>IF(TAM!Q261="","",TAM!Q261)</f>
        <v/>
      </c>
      <c r="D256" s="42" t="str">
        <f>IF(TAM!I261="","",TAM!I261)</f>
        <v/>
      </c>
      <c r="E256" s="42" t="str">
        <f>IF(TAM!H261="","",TAM!H261)</f>
        <v/>
      </c>
      <c r="F256" s="213" t="str">
        <f>IF(TAM!L261="","",TAM!L261)</f>
        <v/>
      </c>
      <c r="G256" s="213" t="str">
        <f>IF(TAM!M261="","",TAM!M261)</f>
        <v/>
      </c>
      <c r="H256" s="220" t="str">
        <f>IF(TAM!AD261="","",TAM!AD261)</f>
        <v/>
      </c>
      <c r="I256" s="223" t="str">
        <f>IF(Table3[[#This Row],[Open Qty]]="","",TAM!AE261)</f>
        <v/>
      </c>
      <c r="J256" s="226" t="str">
        <f>IF(Table3[[#This Row],[Open Qty]]="","",SUM(SUMIF('STOCK OES'!B:B,Table3[[#This Row],[Ich No]],'STOCK OES'!E:E),SUMIF('STOCK SEALING'!B:B,Table3[[#This Row],[Ich No]],'STOCK SEALING'!E:E)))</f>
        <v/>
      </c>
      <c r="K256" s="236" t="str">
        <f>IF(Table3[[#This Row],[REST]]="","",SUMIF(TMMIN!T:T,Table3[[#This Row],[Ich No]],TMMIN!AE:AE))</f>
        <v/>
      </c>
      <c r="L256" s="226">
        <v>0</v>
      </c>
      <c r="M256" s="226" t="str">
        <f>IFERROR(Table3[[#This Row],[REST]]-Table3[[#This Row],[Result Scan]],"")</f>
        <v/>
      </c>
      <c r="N256" s="212" t="str">
        <f>IF(Table3[[#This Row],[PO TAM]]="","",IF(Table3[[#This Row],[Balance]]&gt;0,"Open","Close"))</f>
        <v/>
      </c>
      <c r="O256" s="246" t="str">
        <f ca="1">IF(R256=$S$1,Table3[[#This Row],[Status]],"")</f>
        <v/>
      </c>
      <c r="R256" s="169" t="str">
        <f>IF(Table3[[#This Row],[Delivery Date]]="","",$R$1-Table3[[#This Row],[Delivery Date]])</f>
        <v/>
      </c>
      <c r="T256" t="str">
        <f>IFERROR(VLOOKUP(Table3[[#This Row],[Ich No]],'ICH NO'!K:M,3,0),"")</f>
        <v/>
      </c>
      <c r="U256" t="str">
        <f>IF(Table3[[#This Row],[REST]]&gt;Table3[[#This Row],[Stock]],Table3[[#This Row],[Stock]],Table3[[#This Row],[REST]])</f>
        <v/>
      </c>
      <c r="AA256" t="str">
        <f ca="1">IF(Table3[[#This Row],[DDD]]="","",IF(Table3[[#This Row],[Stock]]&gt;=Table3[[#This Row],[REST]],Table3[[#This Row],[REST]],Table3[[#This Row],[Stock]]))</f>
        <v/>
      </c>
    </row>
    <row r="257" spans="1:27" x14ac:dyDescent="0.3">
      <c r="A257" s="173" t="str">
        <f>IF(Table3[[#This Row],[Customer Part No]]="","",(ROW()-1))</f>
        <v/>
      </c>
      <c r="B257" s="212" t="str">
        <f>IF(TAM!T262="","",TAM!T262)</f>
        <v/>
      </c>
      <c r="C257" s="42" t="str">
        <f>IF(TAM!Q262="","",TAM!Q262)</f>
        <v/>
      </c>
      <c r="D257" s="42" t="str">
        <f>IF(TAM!I262="","",TAM!I262)</f>
        <v/>
      </c>
      <c r="E257" s="42" t="str">
        <f>IF(TAM!H262="","",TAM!H262)</f>
        <v/>
      </c>
      <c r="F257" s="213" t="str">
        <f>IF(TAM!L262="","",TAM!L262)</f>
        <v/>
      </c>
      <c r="G257" s="213" t="str">
        <f>IF(TAM!M262="","",TAM!M262)</f>
        <v/>
      </c>
      <c r="H257" s="220" t="str">
        <f>IF(TAM!AD262="","",TAM!AD262)</f>
        <v/>
      </c>
      <c r="I257" s="223" t="str">
        <f>IF(Table3[[#This Row],[Open Qty]]="","",TAM!AE262)</f>
        <v/>
      </c>
      <c r="J257" s="226" t="str">
        <f>IF(Table3[[#This Row],[Open Qty]]="","",SUM(SUMIF('STOCK OES'!B:B,Table3[[#This Row],[Ich No]],'STOCK OES'!E:E),SUMIF('STOCK SEALING'!B:B,Table3[[#This Row],[Ich No]],'STOCK SEALING'!E:E)))</f>
        <v/>
      </c>
      <c r="K257" s="236" t="str">
        <f>IF(Table3[[#This Row],[REST]]="","",SUMIF(TMMIN!T:T,Table3[[#This Row],[Ich No]],TMMIN!AE:AE))</f>
        <v/>
      </c>
      <c r="L257" s="226">
        <v>0</v>
      </c>
      <c r="M257" s="226" t="str">
        <f>IFERROR(Table3[[#This Row],[REST]]-Table3[[#This Row],[Result Scan]],"")</f>
        <v/>
      </c>
      <c r="N257" s="212" t="str">
        <f>IF(Table3[[#This Row],[PO TAM]]="","",IF(Table3[[#This Row],[Balance]]&gt;0,"Open","Close"))</f>
        <v/>
      </c>
      <c r="O257" s="246" t="str">
        <f ca="1">IF(R257=$S$1,Table3[[#This Row],[Status]],"")</f>
        <v/>
      </c>
      <c r="R257" s="169" t="str">
        <f>IF(Table3[[#This Row],[Delivery Date]]="","",$R$1-Table3[[#This Row],[Delivery Date]])</f>
        <v/>
      </c>
      <c r="T257" t="str">
        <f>IFERROR(VLOOKUP(Table3[[#This Row],[Ich No]],'ICH NO'!K:M,3,0),"")</f>
        <v/>
      </c>
      <c r="U257" t="str">
        <f>IF(Table3[[#This Row],[REST]]&gt;Table3[[#This Row],[Stock]],Table3[[#This Row],[Stock]],Table3[[#This Row],[REST]])</f>
        <v/>
      </c>
      <c r="AA257" t="str">
        <f ca="1">IF(Table3[[#This Row],[DDD]]="","",IF(Table3[[#This Row],[Stock]]&gt;=Table3[[#This Row],[REST]],Table3[[#This Row],[REST]],Table3[[#This Row],[Stock]]))</f>
        <v/>
      </c>
    </row>
    <row r="258" spans="1:27" x14ac:dyDescent="0.3">
      <c r="A258" s="173" t="str">
        <f>IF(Table3[[#This Row],[Customer Part No]]="","",(ROW()-1))</f>
        <v/>
      </c>
      <c r="B258" s="212" t="str">
        <f>IF(TAM!T263="","",TAM!T263)</f>
        <v/>
      </c>
      <c r="C258" s="42" t="str">
        <f>IF(TAM!Q263="","",TAM!Q263)</f>
        <v/>
      </c>
      <c r="D258" s="42" t="str">
        <f>IF(TAM!I263="","",TAM!I263)</f>
        <v/>
      </c>
      <c r="E258" s="42" t="str">
        <f>IF(TAM!H263="","",TAM!H263)</f>
        <v/>
      </c>
      <c r="F258" s="213" t="str">
        <f>IF(TAM!L263="","",TAM!L263)</f>
        <v/>
      </c>
      <c r="G258" s="213" t="str">
        <f>IF(TAM!M263="","",TAM!M263)</f>
        <v/>
      </c>
      <c r="H258" s="220" t="str">
        <f>IF(TAM!AD263="","",TAM!AD263)</f>
        <v/>
      </c>
      <c r="I258" s="223" t="str">
        <f>IF(Table3[[#This Row],[Open Qty]]="","",TAM!AE263)</f>
        <v/>
      </c>
      <c r="J258" s="226" t="str">
        <f>IF(Table3[[#This Row],[Open Qty]]="","",SUM(SUMIF('STOCK OES'!B:B,Table3[[#This Row],[Ich No]],'STOCK OES'!E:E),SUMIF('STOCK SEALING'!B:B,Table3[[#This Row],[Ich No]],'STOCK SEALING'!E:E)))</f>
        <v/>
      </c>
      <c r="K258" s="236" t="str">
        <f>IF(Table3[[#This Row],[REST]]="","",SUMIF(TMMIN!T:T,Table3[[#This Row],[Ich No]],TMMIN!AE:AE))</f>
        <v/>
      </c>
      <c r="L258" s="226">
        <v>0</v>
      </c>
      <c r="M258" s="226" t="str">
        <f>IFERROR(Table3[[#This Row],[REST]]-Table3[[#This Row],[Result Scan]],"")</f>
        <v/>
      </c>
      <c r="N258" s="212" t="str">
        <f>IF(Table3[[#This Row],[PO TAM]]="","",IF(Table3[[#This Row],[Balance]]&gt;0,"Open","Close"))</f>
        <v/>
      </c>
      <c r="O258" s="246" t="str">
        <f ca="1">IF(R258=$S$1,Table3[[#This Row],[Status]],"")</f>
        <v/>
      </c>
      <c r="R258" s="169" t="str">
        <f>IF(Table3[[#This Row],[Delivery Date]]="","",$R$1-Table3[[#This Row],[Delivery Date]])</f>
        <v/>
      </c>
      <c r="T258" t="str">
        <f>IFERROR(VLOOKUP(Table3[[#This Row],[Ich No]],'ICH NO'!K:M,3,0),"")</f>
        <v/>
      </c>
      <c r="U258" t="str">
        <f>IF(Table3[[#This Row],[REST]]&gt;Table3[[#This Row],[Stock]],Table3[[#This Row],[Stock]],Table3[[#This Row],[REST]])</f>
        <v/>
      </c>
      <c r="AA258" t="str">
        <f ca="1">IF(Table3[[#This Row],[DDD]]="","",IF(Table3[[#This Row],[Stock]]&gt;=Table3[[#This Row],[REST]],Table3[[#This Row],[REST]],Table3[[#This Row],[Stock]]))</f>
        <v/>
      </c>
    </row>
    <row r="259" spans="1:27" x14ac:dyDescent="0.3">
      <c r="A259" s="173" t="str">
        <f>IF(Table3[[#This Row],[Customer Part No]]="","",(ROW()-1))</f>
        <v/>
      </c>
      <c r="B259" s="212" t="str">
        <f>IF(TAM!T264="","",TAM!T264)</f>
        <v/>
      </c>
      <c r="C259" s="42" t="str">
        <f>IF(TAM!Q264="","",TAM!Q264)</f>
        <v/>
      </c>
      <c r="D259" s="42" t="str">
        <f>IF(TAM!I264="","",TAM!I264)</f>
        <v/>
      </c>
      <c r="E259" s="42" t="str">
        <f>IF(TAM!H264="","",TAM!H264)</f>
        <v/>
      </c>
      <c r="F259" s="213" t="str">
        <f>IF(TAM!L264="","",TAM!L264)</f>
        <v/>
      </c>
      <c r="G259" s="213" t="str">
        <f>IF(TAM!M264="","",TAM!M264)</f>
        <v/>
      </c>
      <c r="H259" s="220" t="str">
        <f>IF(TAM!AD264="","",TAM!AD264)</f>
        <v/>
      </c>
      <c r="I259" s="223" t="str">
        <f>IF(Table3[[#This Row],[Open Qty]]="","",TAM!AE264)</f>
        <v/>
      </c>
      <c r="J259" s="226" t="str">
        <f>IF(Table3[[#This Row],[Open Qty]]="","",SUM(SUMIF('STOCK OES'!B:B,Table3[[#This Row],[Ich No]],'STOCK OES'!E:E),SUMIF('STOCK SEALING'!B:B,Table3[[#This Row],[Ich No]],'STOCK SEALING'!E:E)))</f>
        <v/>
      </c>
      <c r="K259" s="236" t="str">
        <f>IF(Table3[[#This Row],[REST]]="","",SUMIF(TMMIN!T:T,Table3[[#This Row],[Ich No]],TMMIN!AE:AE))</f>
        <v/>
      </c>
      <c r="L259" s="226">
        <v>0</v>
      </c>
      <c r="M259" s="226" t="str">
        <f>IFERROR(Table3[[#This Row],[REST]]-Table3[[#This Row],[Result Scan]],"")</f>
        <v/>
      </c>
      <c r="N259" s="212" t="str">
        <f>IF(Table3[[#This Row],[PO TAM]]="","",IF(Table3[[#This Row],[Balance]]&gt;0,"Open","Close"))</f>
        <v/>
      </c>
      <c r="O259" s="246" t="str">
        <f ca="1">IF(R259=$S$1,Table3[[#This Row],[Status]],"")</f>
        <v/>
      </c>
      <c r="R259" s="169" t="str">
        <f>IF(Table3[[#This Row],[Delivery Date]]="","",$R$1-Table3[[#This Row],[Delivery Date]])</f>
        <v/>
      </c>
      <c r="T259" t="str">
        <f>IFERROR(VLOOKUP(Table3[[#This Row],[Ich No]],'ICH NO'!K:M,3,0),"")</f>
        <v/>
      </c>
      <c r="U259" t="str">
        <f>IF(Table3[[#This Row],[REST]]&gt;Table3[[#This Row],[Stock]],Table3[[#This Row],[Stock]],Table3[[#This Row],[REST]])</f>
        <v/>
      </c>
      <c r="AA259" t="str">
        <f ca="1">IF(Table3[[#This Row],[DDD]]="","",IF(Table3[[#This Row],[Stock]]&gt;=Table3[[#This Row],[REST]],Table3[[#This Row],[REST]],Table3[[#This Row],[Stock]]))</f>
        <v/>
      </c>
    </row>
    <row r="260" spans="1:27" x14ac:dyDescent="0.3">
      <c r="A260" s="173" t="str">
        <f>IF(Table3[[#This Row],[Customer Part No]]="","",(ROW()-1))</f>
        <v/>
      </c>
      <c r="B260" s="212" t="str">
        <f>IF(TAM!T265="","",TAM!T265)</f>
        <v/>
      </c>
      <c r="C260" s="42" t="str">
        <f>IF(TAM!Q265="","",TAM!Q265)</f>
        <v/>
      </c>
      <c r="D260" s="42" t="str">
        <f>IF(TAM!I265="","",TAM!I265)</f>
        <v/>
      </c>
      <c r="E260" s="42" t="str">
        <f>IF(TAM!H265="","",TAM!H265)</f>
        <v/>
      </c>
      <c r="F260" s="213" t="str">
        <f>IF(TAM!L265="","",TAM!L265)</f>
        <v/>
      </c>
      <c r="G260" s="213" t="str">
        <f>IF(TAM!M265="","",TAM!M265)</f>
        <v/>
      </c>
      <c r="H260" s="220" t="str">
        <f>IF(TAM!AD265="","",TAM!AD265)</f>
        <v/>
      </c>
      <c r="I260" s="223" t="str">
        <f>IF(Table3[[#This Row],[Open Qty]]="","",TAM!AE265)</f>
        <v/>
      </c>
      <c r="J260" s="226" t="str">
        <f>IF(Table3[[#This Row],[Open Qty]]="","",SUM(SUMIF('STOCK OES'!B:B,Table3[[#This Row],[Ich No]],'STOCK OES'!E:E),SUMIF('STOCK SEALING'!B:B,Table3[[#This Row],[Ich No]],'STOCK SEALING'!E:E)))</f>
        <v/>
      </c>
      <c r="K260" s="236" t="str">
        <f>IF(Table3[[#This Row],[REST]]="","",SUMIF(TMMIN!T:T,Table3[[#This Row],[Ich No]],TMMIN!AE:AE))</f>
        <v/>
      </c>
      <c r="L260" s="226">
        <v>0</v>
      </c>
      <c r="M260" s="226" t="str">
        <f>IFERROR(Table3[[#This Row],[REST]]-Table3[[#This Row],[Result Scan]],"")</f>
        <v/>
      </c>
      <c r="N260" s="212" t="str">
        <f>IF(Table3[[#This Row],[PO TAM]]="","",IF(Table3[[#This Row],[Balance]]&gt;0,"Open","Close"))</f>
        <v/>
      </c>
      <c r="O260" s="246" t="str">
        <f ca="1">IF(R260=$S$1,Table3[[#This Row],[Status]],"")</f>
        <v/>
      </c>
      <c r="R260" s="169" t="str">
        <f>IF(Table3[[#This Row],[Delivery Date]]="","",$R$1-Table3[[#This Row],[Delivery Date]])</f>
        <v/>
      </c>
      <c r="T260" t="str">
        <f>IFERROR(VLOOKUP(Table3[[#This Row],[Ich No]],'ICH NO'!K:M,3,0),"")</f>
        <v/>
      </c>
      <c r="U260" t="str">
        <f>IF(Table3[[#This Row],[REST]]&gt;Table3[[#This Row],[Stock]],Table3[[#This Row],[Stock]],Table3[[#This Row],[REST]])</f>
        <v/>
      </c>
      <c r="AA260" t="str">
        <f ca="1">IF(Table3[[#This Row],[DDD]]="","",IF(Table3[[#This Row],[Stock]]&gt;=Table3[[#This Row],[REST]],Table3[[#This Row],[REST]],Table3[[#This Row],[Stock]]))</f>
        <v/>
      </c>
    </row>
    <row r="261" spans="1:27" x14ac:dyDescent="0.3">
      <c r="A261" s="173" t="str">
        <f>IF(Table3[[#This Row],[Customer Part No]]="","",(ROW()-1))</f>
        <v/>
      </c>
      <c r="B261" s="212" t="str">
        <f>IF(TAM!T266="","",TAM!T266)</f>
        <v/>
      </c>
      <c r="C261" s="42" t="str">
        <f>IF(TAM!Q266="","",TAM!Q266)</f>
        <v/>
      </c>
      <c r="D261" s="42" t="str">
        <f>IF(TAM!I266="","",TAM!I266)</f>
        <v/>
      </c>
      <c r="E261" s="42" t="str">
        <f>IF(TAM!H266="","",TAM!H266)</f>
        <v/>
      </c>
      <c r="F261" s="213" t="str">
        <f>IF(TAM!L266="","",TAM!L266)</f>
        <v/>
      </c>
      <c r="G261" s="213" t="str">
        <f>IF(TAM!M266="","",TAM!M266)</f>
        <v/>
      </c>
      <c r="H261" s="220" t="str">
        <f>IF(TAM!AD266="","",TAM!AD266)</f>
        <v/>
      </c>
      <c r="I261" s="223" t="str">
        <f>IF(Table3[[#This Row],[Open Qty]]="","",TAM!AE266)</f>
        <v/>
      </c>
      <c r="J261" s="226" t="str">
        <f>IF(Table3[[#This Row],[Open Qty]]="","",SUM(SUMIF('STOCK OES'!B:B,Table3[[#This Row],[Ich No]],'STOCK OES'!E:E),SUMIF('STOCK SEALING'!B:B,Table3[[#This Row],[Ich No]],'STOCK SEALING'!E:E)))</f>
        <v/>
      </c>
      <c r="K261" s="236" t="str">
        <f>IF(Table3[[#This Row],[REST]]="","",SUMIF(TMMIN!T:T,Table3[[#This Row],[Ich No]],TMMIN!AE:AE))</f>
        <v/>
      </c>
      <c r="L261" s="226">
        <v>0</v>
      </c>
      <c r="M261" s="226" t="str">
        <f>IFERROR(Table3[[#This Row],[REST]]-Table3[[#This Row],[Result Scan]],"")</f>
        <v/>
      </c>
      <c r="N261" s="212" t="str">
        <f>IF(Table3[[#This Row],[PO TAM]]="","",IF(Table3[[#This Row],[Balance]]&gt;0,"Open","Close"))</f>
        <v/>
      </c>
      <c r="O261" s="246" t="str">
        <f ca="1">IF(R261=$S$1,Table3[[#This Row],[Status]],"")</f>
        <v/>
      </c>
      <c r="R261" s="169" t="str">
        <f>IF(Table3[[#This Row],[Delivery Date]]="","",$R$1-Table3[[#This Row],[Delivery Date]])</f>
        <v/>
      </c>
      <c r="T261" t="str">
        <f>IFERROR(VLOOKUP(Table3[[#This Row],[Ich No]],'ICH NO'!K:M,3,0),"")</f>
        <v/>
      </c>
      <c r="U261" t="str">
        <f>IF(Table3[[#This Row],[REST]]&gt;Table3[[#This Row],[Stock]],Table3[[#This Row],[Stock]],Table3[[#This Row],[REST]])</f>
        <v/>
      </c>
      <c r="AA261" t="str">
        <f ca="1">IF(Table3[[#This Row],[DDD]]="","",IF(Table3[[#This Row],[Stock]]&gt;=Table3[[#This Row],[REST]],Table3[[#This Row],[REST]],Table3[[#This Row],[Stock]]))</f>
        <v/>
      </c>
    </row>
    <row r="262" spans="1:27" x14ac:dyDescent="0.3">
      <c r="A262" s="173" t="str">
        <f>IF(Table3[[#This Row],[Customer Part No]]="","",(ROW()-1))</f>
        <v/>
      </c>
      <c r="B262" s="212" t="str">
        <f>IF(TAM!T267="","",TAM!T267)</f>
        <v/>
      </c>
      <c r="C262" s="42" t="str">
        <f>IF(TAM!Q267="","",TAM!Q267)</f>
        <v/>
      </c>
      <c r="D262" s="42" t="str">
        <f>IF(TAM!I267="","",TAM!I267)</f>
        <v/>
      </c>
      <c r="E262" s="42" t="str">
        <f>IF(TAM!H267="","",TAM!H267)</f>
        <v/>
      </c>
      <c r="F262" s="213" t="str">
        <f>IF(TAM!L267="","",TAM!L267)</f>
        <v/>
      </c>
      <c r="G262" s="213" t="str">
        <f>IF(TAM!M267="","",TAM!M267)</f>
        <v/>
      </c>
      <c r="H262" s="220" t="str">
        <f>IF(TAM!AD267="","",TAM!AD267)</f>
        <v/>
      </c>
      <c r="I262" s="223" t="str">
        <f>IF(Table3[[#This Row],[Open Qty]]="","",TAM!AE267)</f>
        <v/>
      </c>
      <c r="J262" s="226" t="str">
        <f>IF(Table3[[#This Row],[Open Qty]]="","",SUM(SUMIF('STOCK OES'!B:B,Table3[[#This Row],[Ich No]],'STOCK OES'!E:E),SUMIF('STOCK SEALING'!B:B,Table3[[#This Row],[Ich No]],'STOCK SEALING'!E:E)))</f>
        <v/>
      </c>
      <c r="K262" s="236" t="str">
        <f>IF(Table3[[#This Row],[REST]]="","",SUMIF(TMMIN!T:T,Table3[[#This Row],[Ich No]],TMMIN!AE:AE))</f>
        <v/>
      </c>
      <c r="L262" s="226">
        <v>0</v>
      </c>
      <c r="M262" s="226" t="str">
        <f>IFERROR(Table3[[#This Row],[REST]]-Table3[[#This Row],[Result Scan]],"")</f>
        <v/>
      </c>
      <c r="N262" s="212" t="str">
        <f>IF(Table3[[#This Row],[PO TAM]]="","",IF(Table3[[#This Row],[Balance]]&gt;0,"Open","Close"))</f>
        <v/>
      </c>
      <c r="O262" s="246" t="str">
        <f ca="1">IF(R262=$S$1,Table3[[#This Row],[Status]],"")</f>
        <v/>
      </c>
      <c r="R262" s="169" t="str">
        <f>IF(Table3[[#This Row],[Delivery Date]]="","",$R$1-Table3[[#This Row],[Delivery Date]])</f>
        <v/>
      </c>
      <c r="T262" t="str">
        <f>IFERROR(VLOOKUP(Table3[[#This Row],[Ich No]],'ICH NO'!K:M,3,0),"")</f>
        <v/>
      </c>
      <c r="U262" t="str">
        <f>IF(Table3[[#This Row],[REST]]&gt;Table3[[#This Row],[Stock]],Table3[[#This Row],[Stock]],Table3[[#This Row],[REST]])</f>
        <v/>
      </c>
      <c r="AA262" t="str">
        <f ca="1">IF(Table3[[#This Row],[DDD]]="","",IF(Table3[[#This Row],[Stock]]&gt;=Table3[[#This Row],[REST]],Table3[[#This Row],[REST]],Table3[[#This Row],[Stock]]))</f>
        <v/>
      </c>
    </row>
    <row r="263" spans="1:27" x14ac:dyDescent="0.3">
      <c r="A263" s="173" t="str">
        <f>IF(Table3[[#This Row],[Customer Part No]]="","",(ROW()-1))</f>
        <v/>
      </c>
      <c r="B263" s="212" t="str">
        <f>IF(TAM!T268="","",TAM!T268)</f>
        <v/>
      </c>
      <c r="C263" s="42" t="str">
        <f>IF(TAM!Q268="","",TAM!Q268)</f>
        <v/>
      </c>
      <c r="D263" s="42" t="str">
        <f>IF(TAM!I268="","",TAM!I268)</f>
        <v/>
      </c>
      <c r="E263" s="42" t="str">
        <f>IF(TAM!H268="","",TAM!H268)</f>
        <v/>
      </c>
      <c r="F263" s="213" t="str">
        <f>IF(TAM!L268="","",TAM!L268)</f>
        <v/>
      </c>
      <c r="G263" s="213" t="str">
        <f>IF(TAM!M268="","",TAM!M268)</f>
        <v/>
      </c>
      <c r="H263" s="220" t="str">
        <f>IF(TAM!AD268="","",TAM!AD268)</f>
        <v/>
      </c>
      <c r="I263" s="223" t="str">
        <f>IF(Table3[[#This Row],[Open Qty]]="","",TAM!AE268)</f>
        <v/>
      </c>
      <c r="J263" s="226" t="str">
        <f>IF(Table3[[#This Row],[Open Qty]]="","",SUM(SUMIF('STOCK OES'!B:B,Table3[[#This Row],[Ich No]],'STOCK OES'!E:E),SUMIF('STOCK SEALING'!B:B,Table3[[#This Row],[Ich No]],'STOCK SEALING'!E:E)))</f>
        <v/>
      </c>
      <c r="K263" s="236" t="str">
        <f>IF(Table3[[#This Row],[REST]]="","",SUMIF(TMMIN!T:T,Table3[[#This Row],[Ich No]],TMMIN!AE:AE))</f>
        <v/>
      </c>
      <c r="L263" s="226">
        <v>0</v>
      </c>
      <c r="M263" s="226" t="str">
        <f>IFERROR(Table3[[#This Row],[REST]]-Table3[[#This Row],[Result Scan]],"")</f>
        <v/>
      </c>
      <c r="N263" s="212" t="str">
        <f>IF(Table3[[#This Row],[PO TAM]]="","",IF(Table3[[#This Row],[Balance]]&gt;0,"Open","Close"))</f>
        <v/>
      </c>
      <c r="O263" s="246" t="str">
        <f ca="1">IF(R263=$S$1,Table3[[#This Row],[Status]],"")</f>
        <v/>
      </c>
      <c r="R263" s="169" t="str">
        <f>IF(Table3[[#This Row],[Delivery Date]]="","",$R$1-Table3[[#This Row],[Delivery Date]])</f>
        <v/>
      </c>
      <c r="T263" t="str">
        <f>IFERROR(VLOOKUP(Table3[[#This Row],[Ich No]],'ICH NO'!K:M,3,0),"")</f>
        <v/>
      </c>
      <c r="U263" t="str">
        <f>IF(Table3[[#This Row],[REST]]&gt;Table3[[#This Row],[Stock]],Table3[[#This Row],[Stock]],Table3[[#This Row],[REST]])</f>
        <v/>
      </c>
      <c r="AA263" t="str">
        <f ca="1">IF(Table3[[#This Row],[DDD]]="","",IF(Table3[[#This Row],[Stock]]&gt;=Table3[[#This Row],[REST]],Table3[[#This Row],[REST]],Table3[[#This Row],[Stock]]))</f>
        <v/>
      </c>
    </row>
    <row r="264" spans="1:27" x14ac:dyDescent="0.3">
      <c r="A264" s="173" t="str">
        <f>IF(Table3[[#This Row],[Customer Part No]]="","",(ROW()-1))</f>
        <v/>
      </c>
      <c r="B264" s="212" t="str">
        <f>IF(TAM!T269="","",TAM!T269)</f>
        <v/>
      </c>
      <c r="C264" s="42" t="str">
        <f>IF(TAM!Q269="","",TAM!Q269)</f>
        <v/>
      </c>
      <c r="D264" s="42" t="str">
        <f>IF(TAM!I269="","",TAM!I269)</f>
        <v/>
      </c>
      <c r="E264" s="42" t="str">
        <f>IF(TAM!H269="","",TAM!H269)</f>
        <v/>
      </c>
      <c r="F264" s="213" t="str">
        <f>IF(TAM!L269="","",TAM!L269)</f>
        <v/>
      </c>
      <c r="G264" s="213" t="str">
        <f>IF(TAM!M269="","",TAM!M269)</f>
        <v/>
      </c>
      <c r="H264" s="220" t="str">
        <f>IF(TAM!AD269="","",TAM!AD269)</f>
        <v/>
      </c>
      <c r="I264" s="223" t="str">
        <f>IF(Table3[[#This Row],[Open Qty]]="","",TAM!AE269)</f>
        <v/>
      </c>
      <c r="J264" s="226" t="str">
        <f>IF(Table3[[#This Row],[Open Qty]]="","",SUM(SUMIF('STOCK OES'!B:B,Table3[[#This Row],[Ich No]],'STOCK OES'!E:E),SUMIF('STOCK SEALING'!B:B,Table3[[#This Row],[Ich No]],'STOCK SEALING'!E:E)))</f>
        <v/>
      </c>
      <c r="K264" s="236" t="str">
        <f>IF(Table3[[#This Row],[REST]]="","",SUMIF(TMMIN!T:T,Table3[[#This Row],[Ich No]],TMMIN!AE:AE))</f>
        <v/>
      </c>
      <c r="L264" s="226">
        <v>0</v>
      </c>
      <c r="M264" s="226" t="str">
        <f>IFERROR(Table3[[#This Row],[REST]]-Table3[[#This Row],[Result Scan]],"")</f>
        <v/>
      </c>
      <c r="N264" s="212" t="str">
        <f>IF(Table3[[#This Row],[PO TAM]]="","",IF(Table3[[#This Row],[Balance]]&gt;0,"Open","Close"))</f>
        <v/>
      </c>
      <c r="O264" s="246" t="str">
        <f ca="1">IF(R264=$S$1,Table3[[#This Row],[Status]],"")</f>
        <v/>
      </c>
      <c r="R264" s="169" t="str">
        <f>IF(Table3[[#This Row],[Delivery Date]]="","",$R$1-Table3[[#This Row],[Delivery Date]])</f>
        <v/>
      </c>
      <c r="T264" t="str">
        <f>IFERROR(VLOOKUP(Table3[[#This Row],[Ich No]],'ICH NO'!K:M,3,0),"")</f>
        <v/>
      </c>
      <c r="U264" t="str">
        <f>IF(Table3[[#This Row],[REST]]&gt;Table3[[#This Row],[Stock]],Table3[[#This Row],[Stock]],Table3[[#This Row],[REST]])</f>
        <v/>
      </c>
      <c r="AA264" t="str">
        <f ca="1">IF(Table3[[#This Row],[DDD]]="","",IF(Table3[[#This Row],[Stock]]&gt;=Table3[[#This Row],[REST]],Table3[[#This Row],[REST]],Table3[[#This Row],[Stock]]))</f>
        <v/>
      </c>
    </row>
    <row r="265" spans="1:27" x14ac:dyDescent="0.3">
      <c r="A265" s="173" t="str">
        <f>IF(Table3[[#This Row],[Customer Part No]]="","",(ROW()-1))</f>
        <v/>
      </c>
      <c r="B265" s="212" t="str">
        <f>IF(TAM!T270="","",TAM!T270)</f>
        <v/>
      </c>
      <c r="C265" s="42" t="str">
        <f>IF(TAM!Q270="","",TAM!Q270)</f>
        <v/>
      </c>
      <c r="D265" s="42" t="str">
        <f>IF(TAM!I270="","",TAM!I270)</f>
        <v/>
      </c>
      <c r="E265" s="42" t="str">
        <f>IF(TAM!H270="","",TAM!H270)</f>
        <v/>
      </c>
      <c r="F265" s="213" t="str">
        <f>IF(TAM!L270="","",TAM!L270)</f>
        <v/>
      </c>
      <c r="G265" s="213" t="str">
        <f>IF(TAM!M270="","",TAM!M270)</f>
        <v/>
      </c>
      <c r="H265" s="220" t="str">
        <f>IF(TAM!AD270="","",TAM!AD270)</f>
        <v/>
      </c>
      <c r="I265" s="223" t="str">
        <f>IF(Table3[[#This Row],[Open Qty]]="","",TAM!AE270)</f>
        <v/>
      </c>
      <c r="J265" s="226" t="str">
        <f>IF(Table3[[#This Row],[Open Qty]]="","",SUM(SUMIF('STOCK OES'!B:B,Table3[[#This Row],[Ich No]],'STOCK OES'!E:E),SUMIF('STOCK SEALING'!B:B,Table3[[#This Row],[Ich No]],'STOCK SEALING'!E:E)))</f>
        <v/>
      </c>
      <c r="K265" s="236" t="str">
        <f>IF(Table3[[#This Row],[REST]]="","",SUMIF(TMMIN!T:T,Table3[[#This Row],[Ich No]],TMMIN!AE:AE))</f>
        <v/>
      </c>
      <c r="L265" s="226">
        <v>0</v>
      </c>
      <c r="M265" s="226" t="str">
        <f>IFERROR(Table3[[#This Row],[REST]]-Table3[[#This Row],[Result Scan]],"")</f>
        <v/>
      </c>
      <c r="N265" s="212" t="str">
        <f>IF(Table3[[#This Row],[PO TAM]]="","",IF(Table3[[#This Row],[Balance]]&gt;0,"Open","Close"))</f>
        <v/>
      </c>
      <c r="O265" s="246" t="str">
        <f ca="1">IF(R265=$S$1,Table3[[#This Row],[Status]],"")</f>
        <v/>
      </c>
      <c r="R265" s="169" t="str">
        <f>IF(Table3[[#This Row],[Delivery Date]]="","",$R$1-Table3[[#This Row],[Delivery Date]])</f>
        <v/>
      </c>
      <c r="T265" t="str">
        <f>IFERROR(VLOOKUP(Table3[[#This Row],[Ich No]],'ICH NO'!K:M,3,0),"")</f>
        <v/>
      </c>
      <c r="U265" t="str">
        <f>IF(Table3[[#This Row],[REST]]&gt;Table3[[#This Row],[Stock]],Table3[[#This Row],[Stock]],Table3[[#This Row],[REST]])</f>
        <v/>
      </c>
      <c r="AA265" t="str">
        <f ca="1">IF(Table3[[#This Row],[DDD]]="","",IF(Table3[[#This Row],[Stock]]&gt;=Table3[[#This Row],[REST]],Table3[[#This Row],[REST]],Table3[[#This Row],[Stock]]))</f>
        <v/>
      </c>
    </row>
    <row r="266" spans="1:27" x14ac:dyDescent="0.3">
      <c r="A266" s="173" t="str">
        <f>IF(Table3[[#This Row],[Customer Part No]]="","",(ROW()-1))</f>
        <v/>
      </c>
      <c r="B266" s="212" t="str">
        <f>IF(TAM!T271="","",TAM!T271)</f>
        <v/>
      </c>
      <c r="C266" s="42" t="str">
        <f>IF(TAM!Q271="","",TAM!Q271)</f>
        <v/>
      </c>
      <c r="D266" s="42" t="str">
        <f>IF(TAM!I271="","",TAM!I271)</f>
        <v/>
      </c>
      <c r="E266" s="42" t="str">
        <f>IF(TAM!H271="","",TAM!H271)</f>
        <v/>
      </c>
      <c r="F266" s="213" t="str">
        <f>IF(TAM!L271="","",TAM!L271)</f>
        <v/>
      </c>
      <c r="G266" s="213" t="str">
        <f>IF(TAM!M271="","",TAM!M271)</f>
        <v/>
      </c>
      <c r="H266" s="220" t="str">
        <f>IF(TAM!AD271="","",TAM!AD271)</f>
        <v/>
      </c>
      <c r="I266" s="223" t="str">
        <f>IF(Table3[[#This Row],[Open Qty]]="","",TAM!AE271)</f>
        <v/>
      </c>
      <c r="J266" s="226" t="str">
        <f>IF(Table3[[#This Row],[Open Qty]]="","",SUM(SUMIF('STOCK OES'!B:B,Table3[[#This Row],[Ich No]],'STOCK OES'!E:E),SUMIF('STOCK SEALING'!B:B,Table3[[#This Row],[Ich No]],'STOCK SEALING'!E:E)))</f>
        <v/>
      </c>
      <c r="K266" s="236" t="str">
        <f>IF(Table3[[#This Row],[REST]]="","",SUMIF(TMMIN!T:T,Table3[[#This Row],[Ich No]],TMMIN!AE:AE))</f>
        <v/>
      </c>
      <c r="L266" s="226">
        <v>0</v>
      </c>
      <c r="M266" s="226" t="str">
        <f>IFERROR(Table3[[#This Row],[REST]]-Table3[[#This Row],[Result Scan]],"")</f>
        <v/>
      </c>
      <c r="N266" s="212" t="str">
        <f>IF(Table3[[#This Row],[PO TAM]]="","",IF(Table3[[#This Row],[Balance]]&gt;0,"Open","Close"))</f>
        <v/>
      </c>
      <c r="O266" s="246" t="str">
        <f ca="1">IF(R266=$S$1,Table3[[#This Row],[Status]],"")</f>
        <v/>
      </c>
      <c r="R266" s="169" t="str">
        <f>IF(Table3[[#This Row],[Delivery Date]]="","",$R$1-Table3[[#This Row],[Delivery Date]])</f>
        <v/>
      </c>
      <c r="T266" t="str">
        <f>IFERROR(VLOOKUP(Table3[[#This Row],[Ich No]],'ICH NO'!K:M,3,0),"")</f>
        <v/>
      </c>
      <c r="U266" t="str">
        <f>IF(Table3[[#This Row],[REST]]&gt;Table3[[#This Row],[Stock]],Table3[[#This Row],[Stock]],Table3[[#This Row],[REST]])</f>
        <v/>
      </c>
      <c r="AA266" t="str">
        <f ca="1">IF(Table3[[#This Row],[DDD]]="","",IF(Table3[[#This Row],[Stock]]&gt;=Table3[[#This Row],[REST]],Table3[[#This Row],[REST]],Table3[[#This Row],[Stock]]))</f>
        <v/>
      </c>
    </row>
    <row r="267" spans="1:27" x14ac:dyDescent="0.3">
      <c r="A267" s="173" t="str">
        <f>IF(Table3[[#This Row],[Customer Part No]]="","",(ROW()-1))</f>
        <v/>
      </c>
      <c r="B267" s="212" t="str">
        <f>IF(TAM!T272="","",TAM!T272)</f>
        <v/>
      </c>
      <c r="C267" s="42" t="str">
        <f>IF(TAM!Q272="","",TAM!Q272)</f>
        <v/>
      </c>
      <c r="D267" s="42" t="str">
        <f>IF(TAM!I272="","",TAM!I272)</f>
        <v/>
      </c>
      <c r="E267" s="42" t="str">
        <f>IF(TAM!H272="","",TAM!H272)</f>
        <v/>
      </c>
      <c r="F267" s="213" t="str">
        <f>IF(TAM!L272="","",TAM!L272)</f>
        <v/>
      </c>
      <c r="G267" s="213" t="str">
        <f>IF(TAM!M272="","",TAM!M272)</f>
        <v/>
      </c>
      <c r="H267" s="220" t="str">
        <f>IF(TAM!AD272="","",TAM!AD272)</f>
        <v/>
      </c>
      <c r="I267" s="223" t="str">
        <f>IF(Table3[[#This Row],[Open Qty]]="","",TAM!AE272)</f>
        <v/>
      </c>
      <c r="J267" s="226" t="str">
        <f>IF(Table3[[#This Row],[Open Qty]]="","",SUM(SUMIF('STOCK OES'!B:B,Table3[[#This Row],[Ich No]],'STOCK OES'!E:E),SUMIF('STOCK SEALING'!B:B,Table3[[#This Row],[Ich No]],'STOCK SEALING'!E:E)))</f>
        <v/>
      </c>
      <c r="K267" s="236" t="str">
        <f>IF(Table3[[#This Row],[REST]]="","",SUMIF(TMMIN!T:T,Table3[[#This Row],[Ich No]],TMMIN!AE:AE))</f>
        <v/>
      </c>
      <c r="L267" s="226">
        <v>0</v>
      </c>
      <c r="M267" s="226" t="str">
        <f>IFERROR(Table3[[#This Row],[REST]]-Table3[[#This Row],[Result Scan]],"")</f>
        <v/>
      </c>
      <c r="N267" s="212" t="str">
        <f>IF(Table3[[#This Row],[PO TAM]]="","",IF(Table3[[#This Row],[Balance]]&gt;0,"Open","Close"))</f>
        <v/>
      </c>
      <c r="O267" s="246" t="str">
        <f ca="1">IF(R267=$S$1,Table3[[#This Row],[Status]],"")</f>
        <v/>
      </c>
      <c r="R267" s="169" t="str">
        <f>IF(Table3[[#This Row],[Delivery Date]]="","",$R$1-Table3[[#This Row],[Delivery Date]])</f>
        <v/>
      </c>
      <c r="T267" t="str">
        <f>IFERROR(VLOOKUP(Table3[[#This Row],[Ich No]],'ICH NO'!K:M,3,0),"")</f>
        <v/>
      </c>
      <c r="U267" t="str">
        <f>IF(Table3[[#This Row],[REST]]&gt;Table3[[#This Row],[Stock]],Table3[[#This Row],[Stock]],Table3[[#This Row],[REST]])</f>
        <v/>
      </c>
      <c r="AA267" t="str">
        <f ca="1">IF(Table3[[#This Row],[DDD]]="","",IF(Table3[[#This Row],[Stock]]&gt;=Table3[[#This Row],[REST]],Table3[[#This Row],[REST]],Table3[[#This Row],[Stock]]))</f>
        <v/>
      </c>
    </row>
    <row r="268" spans="1:27" x14ac:dyDescent="0.3">
      <c r="A268" s="173" t="str">
        <f>IF(Table3[[#This Row],[Customer Part No]]="","",(ROW()-1))</f>
        <v/>
      </c>
      <c r="B268" s="212" t="str">
        <f>IF(TAM!T273="","",TAM!T273)</f>
        <v/>
      </c>
      <c r="C268" s="42" t="str">
        <f>IF(TAM!Q273="","",TAM!Q273)</f>
        <v/>
      </c>
      <c r="D268" s="42" t="str">
        <f>IF(TAM!I273="","",TAM!I273)</f>
        <v/>
      </c>
      <c r="E268" s="42" t="str">
        <f>IF(TAM!H273="","",TAM!H273)</f>
        <v/>
      </c>
      <c r="F268" s="213" t="str">
        <f>IF(TAM!L273="","",TAM!L273)</f>
        <v/>
      </c>
      <c r="G268" s="213" t="str">
        <f>IF(TAM!M273="","",TAM!M273)</f>
        <v/>
      </c>
      <c r="H268" s="220" t="str">
        <f>IF(TAM!AD273="","",TAM!AD273)</f>
        <v/>
      </c>
      <c r="I268" s="223" t="str">
        <f>IF(Table3[[#This Row],[Open Qty]]="","",TAM!AE273)</f>
        <v/>
      </c>
      <c r="J268" s="226" t="str">
        <f>IF(Table3[[#This Row],[Open Qty]]="","",SUM(SUMIF('STOCK OES'!B:B,Table3[[#This Row],[Ich No]],'STOCK OES'!E:E),SUMIF('STOCK SEALING'!B:B,Table3[[#This Row],[Ich No]],'STOCK SEALING'!E:E)))</f>
        <v/>
      </c>
      <c r="K268" s="236" t="str">
        <f>IF(Table3[[#This Row],[REST]]="","",SUMIF(TMMIN!T:T,Table3[[#This Row],[Ich No]],TMMIN!AE:AE))</f>
        <v/>
      </c>
      <c r="L268" s="226">
        <v>0</v>
      </c>
      <c r="M268" s="226" t="str">
        <f>IFERROR(Table3[[#This Row],[REST]]-Table3[[#This Row],[Result Scan]],"")</f>
        <v/>
      </c>
      <c r="N268" s="212" t="str">
        <f>IF(Table3[[#This Row],[PO TAM]]="","",IF(Table3[[#This Row],[Balance]]&gt;0,"Open","Close"))</f>
        <v/>
      </c>
      <c r="O268" s="246" t="str">
        <f ca="1">IF(R268=$S$1,Table3[[#This Row],[Status]],"")</f>
        <v/>
      </c>
      <c r="R268" s="169" t="str">
        <f>IF(Table3[[#This Row],[Delivery Date]]="","",$R$1-Table3[[#This Row],[Delivery Date]])</f>
        <v/>
      </c>
      <c r="T268" t="str">
        <f>IFERROR(VLOOKUP(Table3[[#This Row],[Ich No]],'ICH NO'!K:M,3,0),"")</f>
        <v/>
      </c>
      <c r="U268" t="str">
        <f>IF(Table3[[#This Row],[REST]]&gt;Table3[[#This Row],[Stock]],Table3[[#This Row],[Stock]],Table3[[#This Row],[REST]])</f>
        <v/>
      </c>
      <c r="AA268" t="str">
        <f ca="1">IF(Table3[[#This Row],[DDD]]="","",IF(Table3[[#This Row],[Stock]]&gt;=Table3[[#This Row],[REST]],Table3[[#This Row],[REST]],Table3[[#This Row],[Stock]]))</f>
        <v/>
      </c>
    </row>
    <row r="269" spans="1:27" x14ac:dyDescent="0.3">
      <c r="A269" s="173" t="str">
        <f>IF(Table3[[#This Row],[Customer Part No]]="","",(ROW()-1))</f>
        <v/>
      </c>
      <c r="B269" s="212" t="str">
        <f>IF(TAM!T274="","",TAM!T274)</f>
        <v/>
      </c>
      <c r="C269" s="42" t="str">
        <f>IF(TAM!Q274="","",TAM!Q274)</f>
        <v/>
      </c>
      <c r="D269" s="42" t="str">
        <f>IF(TAM!I274="","",TAM!I274)</f>
        <v/>
      </c>
      <c r="E269" s="42" t="str">
        <f>IF(TAM!H274="","",TAM!H274)</f>
        <v/>
      </c>
      <c r="F269" s="213" t="str">
        <f>IF(TAM!L274="","",TAM!L274)</f>
        <v/>
      </c>
      <c r="G269" s="213" t="str">
        <f>IF(TAM!M274="","",TAM!M274)</f>
        <v/>
      </c>
      <c r="H269" s="220" t="str">
        <f>IF(TAM!AD274="","",TAM!AD274)</f>
        <v/>
      </c>
      <c r="I269" s="223" t="str">
        <f>IF(Table3[[#This Row],[Open Qty]]="","",TAM!AE274)</f>
        <v/>
      </c>
      <c r="J269" s="226" t="str">
        <f>IF(Table3[[#This Row],[Open Qty]]="","",SUM(SUMIF('STOCK OES'!B:B,Table3[[#This Row],[Ich No]],'STOCK OES'!E:E),SUMIF('STOCK SEALING'!B:B,Table3[[#This Row],[Ich No]],'STOCK SEALING'!E:E)))</f>
        <v/>
      </c>
      <c r="K269" s="236" t="str">
        <f>IF(Table3[[#This Row],[REST]]="","",SUMIF(TMMIN!T:T,Table3[[#This Row],[Ich No]],TMMIN!AE:AE))</f>
        <v/>
      </c>
      <c r="L269" s="226">
        <v>0</v>
      </c>
      <c r="M269" s="226" t="str">
        <f>IFERROR(Table3[[#This Row],[REST]]-Table3[[#This Row],[Result Scan]],"")</f>
        <v/>
      </c>
      <c r="N269" s="212" t="str">
        <f>IF(Table3[[#This Row],[PO TAM]]="","",IF(Table3[[#This Row],[Balance]]&gt;0,"Open","Close"))</f>
        <v/>
      </c>
      <c r="O269" s="246" t="str">
        <f ca="1">IF(R269=$S$1,Table3[[#This Row],[Status]],"")</f>
        <v/>
      </c>
      <c r="R269" s="169" t="str">
        <f>IF(Table3[[#This Row],[Delivery Date]]="","",$R$1-Table3[[#This Row],[Delivery Date]])</f>
        <v/>
      </c>
      <c r="T269" t="str">
        <f>IFERROR(VLOOKUP(Table3[[#This Row],[Ich No]],'ICH NO'!K:M,3,0),"")</f>
        <v/>
      </c>
      <c r="U269" t="str">
        <f>IF(Table3[[#This Row],[REST]]&gt;Table3[[#This Row],[Stock]],Table3[[#This Row],[Stock]],Table3[[#This Row],[REST]])</f>
        <v/>
      </c>
      <c r="AA269" t="str">
        <f ca="1">IF(Table3[[#This Row],[DDD]]="","",IF(Table3[[#This Row],[Stock]]&gt;=Table3[[#This Row],[REST]],Table3[[#This Row],[REST]],Table3[[#This Row],[Stock]]))</f>
        <v/>
      </c>
    </row>
    <row r="270" spans="1:27" x14ac:dyDescent="0.3">
      <c r="A270" s="173" t="str">
        <f>IF(Table3[[#This Row],[Customer Part No]]="","",(ROW()-1))</f>
        <v/>
      </c>
      <c r="B270" s="212" t="str">
        <f>IF(TAM!T275="","",TAM!T275)</f>
        <v/>
      </c>
      <c r="C270" s="42" t="str">
        <f>IF(TAM!Q275="","",TAM!Q275)</f>
        <v/>
      </c>
      <c r="D270" s="42" t="str">
        <f>IF(TAM!I275="","",TAM!I275)</f>
        <v/>
      </c>
      <c r="E270" s="42" t="str">
        <f>IF(TAM!H275="","",TAM!H275)</f>
        <v/>
      </c>
      <c r="F270" s="213" t="str">
        <f>IF(TAM!L275="","",TAM!L275)</f>
        <v/>
      </c>
      <c r="G270" s="213" t="str">
        <f>IF(TAM!M275="","",TAM!M275)</f>
        <v/>
      </c>
      <c r="H270" s="220" t="str">
        <f>IF(TAM!AD275="","",TAM!AD275)</f>
        <v/>
      </c>
      <c r="I270" s="223" t="str">
        <f>IF(Table3[[#This Row],[Open Qty]]="","",TAM!AE275)</f>
        <v/>
      </c>
      <c r="J270" s="226" t="str">
        <f>IF(Table3[[#This Row],[Open Qty]]="","",SUM(SUMIF('STOCK OES'!B:B,Table3[[#This Row],[Ich No]],'STOCK OES'!E:E),SUMIF('STOCK SEALING'!B:B,Table3[[#This Row],[Ich No]],'STOCK SEALING'!E:E)))</f>
        <v/>
      </c>
      <c r="K270" s="236" t="str">
        <f>IF(Table3[[#This Row],[REST]]="","",SUMIF(TMMIN!T:T,Table3[[#This Row],[Ich No]],TMMIN!AE:AE))</f>
        <v/>
      </c>
      <c r="L270" s="226">
        <v>0</v>
      </c>
      <c r="M270" s="226" t="str">
        <f>IFERROR(Table3[[#This Row],[REST]]-Table3[[#This Row],[Result Scan]],"")</f>
        <v/>
      </c>
      <c r="N270" s="212" t="str">
        <f>IF(Table3[[#This Row],[PO TAM]]="","",IF(Table3[[#This Row],[Balance]]&gt;0,"Open","Close"))</f>
        <v/>
      </c>
      <c r="O270" s="246" t="str">
        <f ca="1">IF(R270=$S$1,Table3[[#This Row],[Status]],"")</f>
        <v/>
      </c>
      <c r="R270" s="169" t="str">
        <f>IF(Table3[[#This Row],[Delivery Date]]="","",$R$1-Table3[[#This Row],[Delivery Date]])</f>
        <v/>
      </c>
      <c r="T270" t="str">
        <f>IFERROR(VLOOKUP(Table3[[#This Row],[Ich No]],'ICH NO'!K:M,3,0),"")</f>
        <v/>
      </c>
      <c r="U270" t="str">
        <f>IF(Table3[[#This Row],[REST]]&gt;Table3[[#This Row],[Stock]],Table3[[#This Row],[Stock]],Table3[[#This Row],[REST]])</f>
        <v/>
      </c>
      <c r="AA270" t="str">
        <f ca="1">IF(Table3[[#This Row],[DDD]]="","",IF(Table3[[#This Row],[Stock]]&gt;=Table3[[#This Row],[REST]],Table3[[#This Row],[REST]],Table3[[#This Row],[Stock]]))</f>
        <v/>
      </c>
    </row>
    <row r="271" spans="1:27" x14ac:dyDescent="0.3">
      <c r="A271" s="173" t="str">
        <f>IF(Table3[[#This Row],[Customer Part No]]="","",(ROW()-1))</f>
        <v/>
      </c>
      <c r="B271" s="212" t="str">
        <f>IF(TAM!T276="","",TAM!T276)</f>
        <v/>
      </c>
      <c r="C271" s="42" t="str">
        <f>IF(TAM!Q276="","",TAM!Q276)</f>
        <v/>
      </c>
      <c r="D271" s="42" t="str">
        <f>IF(TAM!I276="","",TAM!I276)</f>
        <v/>
      </c>
      <c r="E271" s="42" t="str">
        <f>IF(TAM!H276="","",TAM!H276)</f>
        <v/>
      </c>
      <c r="F271" s="213" t="str">
        <f>IF(TAM!L276="","",TAM!L276)</f>
        <v/>
      </c>
      <c r="G271" s="213" t="str">
        <f>IF(TAM!M276="","",TAM!M276)</f>
        <v/>
      </c>
      <c r="H271" s="220" t="str">
        <f>IF(TAM!AD276="","",TAM!AD276)</f>
        <v/>
      </c>
      <c r="I271" s="223" t="str">
        <f>IF(Table3[[#This Row],[Open Qty]]="","",TAM!AE276)</f>
        <v/>
      </c>
      <c r="J271" s="226" t="str">
        <f>IF(Table3[[#This Row],[Open Qty]]="","",SUM(SUMIF('STOCK OES'!B:B,Table3[[#This Row],[Ich No]],'STOCK OES'!E:E),SUMIF('STOCK SEALING'!B:B,Table3[[#This Row],[Ich No]],'STOCK SEALING'!E:E)))</f>
        <v/>
      </c>
      <c r="K271" s="236" t="str">
        <f>IF(Table3[[#This Row],[REST]]="","",SUMIF(TMMIN!T:T,Table3[[#This Row],[Ich No]],TMMIN!AE:AE))</f>
        <v/>
      </c>
      <c r="L271" s="226">
        <v>0</v>
      </c>
      <c r="M271" s="226" t="str">
        <f>IFERROR(Table3[[#This Row],[REST]]-Table3[[#This Row],[Result Scan]],"")</f>
        <v/>
      </c>
      <c r="N271" s="212" t="str">
        <f>IF(Table3[[#This Row],[PO TAM]]="","",IF(Table3[[#This Row],[Balance]]&gt;0,"Open","Close"))</f>
        <v/>
      </c>
      <c r="O271" s="246" t="str">
        <f ca="1">IF(R271=$S$1,Table3[[#This Row],[Status]],"")</f>
        <v/>
      </c>
      <c r="R271" s="169" t="str">
        <f>IF(Table3[[#This Row],[Delivery Date]]="","",$R$1-Table3[[#This Row],[Delivery Date]])</f>
        <v/>
      </c>
      <c r="T271" t="str">
        <f>IFERROR(VLOOKUP(Table3[[#This Row],[Ich No]],'ICH NO'!K:M,3,0),"")</f>
        <v/>
      </c>
      <c r="U271" t="str">
        <f>IF(Table3[[#This Row],[REST]]&gt;Table3[[#This Row],[Stock]],Table3[[#This Row],[Stock]],Table3[[#This Row],[REST]])</f>
        <v/>
      </c>
      <c r="AA271" t="str">
        <f ca="1">IF(Table3[[#This Row],[DDD]]="","",IF(Table3[[#This Row],[Stock]]&gt;=Table3[[#This Row],[REST]],Table3[[#This Row],[REST]],Table3[[#This Row],[Stock]]))</f>
        <v/>
      </c>
    </row>
    <row r="272" spans="1:27" x14ac:dyDescent="0.3">
      <c r="A272" s="173" t="str">
        <f>IF(Table3[[#This Row],[Customer Part No]]="","",(ROW()-1))</f>
        <v/>
      </c>
      <c r="B272" s="212" t="str">
        <f>IF(TAM!T277="","",TAM!T277)</f>
        <v/>
      </c>
      <c r="C272" s="42" t="str">
        <f>IF(TAM!Q277="","",TAM!Q277)</f>
        <v/>
      </c>
      <c r="D272" s="42" t="str">
        <f>IF(TAM!I277="","",TAM!I277)</f>
        <v/>
      </c>
      <c r="E272" s="42" t="str">
        <f>IF(TAM!H277="","",TAM!H277)</f>
        <v/>
      </c>
      <c r="F272" s="213" t="str">
        <f>IF(TAM!L277="","",TAM!L277)</f>
        <v/>
      </c>
      <c r="G272" s="213" t="str">
        <f>IF(TAM!M277="","",TAM!M277)</f>
        <v/>
      </c>
      <c r="H272" s="220" t="str">
        <f>IF(TAM!AD277="","",TAM!AD277)</f>
        <v/>
      </c>
      <c r="I272" s="223" t="str">
        <f>IF(Table3[[#This Row],[Open Qty]]="","",TAM!AE277)</f>
        <v/>
      </c>
      <c r="J272" s="226" t="str">
        <f>IF(Table3[[#This Row],[Open Qty]]="","",SUM(SUMIF('STOCK OES'!B:B,Table3[[#This Row],[Ich No]],'STOCK OES'!E:E),SUMIF('STOCK SEALING'!B:B,Table3[[#This Row],[Ich No]],'STOCK SEALING'!E:E)))</f>
        <v/>
      </c>
      <c r="K272" s="236" t="str">
        <f>IF(Table3[[#This Row],[REST]]="","",SUMIF(TMMIN!T:T,Table3[[#This Row],[Ich No]],TMMIN!AE:AE))</f>
        <v/>
      </c>
      <c r="L272" s="226">
        <v>0</v>
      </c>
      <c r="M272" s="226" t="str">
        <f>IFERROR(Table3[[#This Row],[REST]]-Table3[[#This Row],[Result Scan]],"")</f>
        <v/>
      </c>
      <c r="N272" s="212" t="str">
        <f>IF(Table3[[#This Row],[PO TAM]]="","",IF(Table3[[#This Row],[Balance]]&gt;0,"Open","Close"))</f>
        <v/>
      </c>
      <c r="O272" s="246" t="str">
        <f ca="1">IF(R272=$S$1,Table3[[#This Row],[Status]],"")</f>
        <v/>
      </c>
      <c r="R272" s="169" t="str">
        <f>IF(Table3[[#This Row],[Delivery Date]]="","",$R$1-Table3[[#This Row],[Delivery Date]])</f>
        <v/>
      </c>
      <c r="T272" t="str">
        <f>IFERROR(VLOOKUP(Table3[[#This Row],[Ich No]],'ICH NO'!K:M,3,0),"")</f>
        <v/>
      </c>
      <c r="U272" t="str">
        <f>IF(Table3[[#This Row],[REST]]&gt;Table3[[#This Row],[Stock]],Table3[[#This Row],[Stock]],Table3[[#This Row],[REST]])</f>
        <v/>
      </c>
      <c r="AA272" t="str">
        <f ca="1">IF(Table3[[#This Row],[DDD]]="","",IF(Table3[[#This Row],[Stock]]&gt;=Table3[[#This Row],[REST]],Table3[[#This Row],[REST]],Table3[[#This Row],[Stock]]))</f>
        <v/>
      </c>
    </row>
    <row r="273" spans="1:27" x14ac:dyDescent="0.3">
      <c r="A273" s="173" t="str">
        <f>IF(Table3[[#This Row],[Customer Part No]]="","",(ROW()-1))</f>
        <v/>
      </c>
      <c r="B273" s="212" t="str">
        <f>IF(TAM!T278="","",TAM!T278)</f>
        <v/>
      </c>
      <c r="C273" s="42" t="str">
        <f>IF(TAM!Q278="","",TAM!Q278)</f>
        <v/>
      </c>
      <c r="D273" s="42" t="str">
        <f>IF(TAM!I278="","",TAM!I278)</f>
        <v/>
      </c>
      <c r="E273" s="42" t="str">
        <f>IF(TAM!H278="","",TAM!H278)</f>
        <v/>
      </c>
      <c r="F273" s="213" t="str">
        <f>IF(TAM!L278="","",TAM!L278)</f>
        <v/>
      </c>
      <c r="G273" s="213" t="str">
        <f>IF(TAM!M278="","",TAM!M278)</f>
        <v/>
      </c>
      <c r="H273" s="220" t="str">
        <f>IF(TAM!AD278="","",TAM!AD278)</f>
        <v/>
      </c>
      <c r="I273" s="223" t="str">
        <f>IF(Table3[[#This Row],[Open Qty]]="","",TAM!AE278)</f>
        <v/>
      </c>
      <c r="J273" s="226" t="str">
        <f>IF(Table3[[#This Row],[Open Qty]]="","",SUM(SUMIF('STOCK OES'!B:B,Table3[[#This Row],[Ich No]],'STOCK OES'!E:E),SUMIF('STOCK SEALING'!B:B,Table3[[#This Row],[Ich No]],'STOCK SEALING'!E:E)))</f>
        <v/>
      </c>
      <c r="K273" s="236" t="str">
        <f>IF(Table3[[#This Row],[REST]]="","",SUMIF(TMMIN!T:T,Table3[[#This Row],[Ich No]],TMMIN!AE:AE))</f>
        <v/>
      </c>
      <c r="L273" s="226">
        <v>0</v>
      </c>
      <c r="M273" s="226" t="str">
        <f>IFERROR(Table3[[#This Row],[REST]]-Table3[[#This Row],[Result Scan]],"")</f>
        <v/>
      </c>
      <c r="N273" s="212" t="str">
        <f>IF(Table3[[#This Row],[PO TAM]]="","",IF(Table3[[#This Row],[Balance]]&gt;0,"Open","Close"))</f>
        <v/>
      </c>
      <c r="O273" s="246" t="str">
        <f ca="1">IF(R273=$S$1,Table3[[#This Row],[Status]],"")</f>
        <v/>
      </c>
      <c r="R273" s="169" t="str">
        <f>IF(Table3[[#This Row],[Delivery Date]]="","",$R$1-Table3[[#This Row],[Delivery Date]])</f>
        <v/>
      </c>
      <c r="T273" t="str">
        <f>IFERROR(VLOOKUP(Table3[[#This Row],[Ich No]],'ICH NO'!K:M,3,0),"")</f>
        <v/>
      </c>
      <c r="U273" t="str">
        <f>IF(Table3[[#This Row],[REST]]&gt;Table3[[#This Row],[Stock]],Table3[[#This Row],[Stock]],Table3[[#This Row],[REST]])</f>
        <v/>
      </c>
      <c r="AA273" t="str">
        <f ca="1">IF(Table3[[#This Row],[DDD]]="","",IF(Table3[[#This Row],[Stock]]&gt;=Table3[[#This Row],[REST]],Table3[[#This Row],[REST]],Table3[[#This Row],[Stock]]))</f>
        <v/>
      </c>
    </row>
    <row r="274" spans="1:27" x14ac:dyDescent="0.3">
      <c r="A274" s="173" t="str">
        <f>IF(Table3[[#This Row],[Customer Part No]]="","",(ROW()-1))</f>
        <v/>
      </c>
      <c r="B274" s="212" t="str">
        <f>IF(TAM!T279="","",TAM!T279)</f>
        <v/>
      </c>
      <c r="C274" s="42" t="str">
        <f>IF(TAM!Q279="","",TAM!Q279)</f>
        <v/>
      </c>
      <c r="D274" s="42" t="str">
        <f>IF(TAM!I279="","",TAM!I279)</f>
        <v/>
      </c>
      <c r="E274" s="42" t="str">
        <f>IF(TAM!H279="","",TAM!H279)</f>
        <v/>
      </c>
      <c r="F274" s="213" t="str">
        <f>IF(TAM!L279="","",TAM!L279)</f>
        <v/>
      </c>
      <c r="G274" s="213" t="str">
        <f>IF(TAM!M279="","",TAM!M279)</f>
        <v/>
      </c>
      <c r="H274" s="220" t="str">
        <f>IF(TAM!AD279="","",TAM!AD279)</f>
        <v/>
      </c>
      <c r="I274" s="223" t="str">
        <f>IF(Table3[[#This Row],[Open Qty]]="","",TAM!AE279)</f>
        <v/>
      </c>
      <c r="J274" s="226" t="str">
        <f>IF(Table3[[#This Row],[Open Qty]]="","",SUM(SUMIF('STOCK OES'!B:B,Table3[[#This Row],[Ich No]],'STOCK OES'!E:E),SUMIF('STOCK SEALING'!B:B,Table3[[#This Row],[Ich No]],'STOCK SEALING'!E:E)))</f>
        <v/>
      </c>
      <c r="K274" s="236" t="str">
        <f>IF(Table3[[#This Row],[REST]]="","",SUMIF(TMMIN!T:T,Table3[[#This Row],[Ich No]],TMMIN!AE:AE))</f>
        <v/>
      </c>
      <c r="L274" s="226">
        <v>0</v>
      </c>
      <c r="M274" s="226" t="str">
        <f>IFERROR(Table3[[#This Row],[REST]]-Table3[[#This Row],[Result Scan]],"")</f>
        <v/>
      </c>
      <c r="N274" s="212" t="str">
        <f>IF(Table3[[#This Row],[PO TAM]]="","",IF(Table3[[#This Row],[Balance]]&gt;0,"Open","Close"))</f>
        <v/>
      </c>
      <c r="O274" s="246" t="str">
        <f ca="1">IF(R274=$S$1,Table3[[#This Row],[Status]],"")</f>
        <v/>
      </c>
      <c r="R274" s="169" t="str">
        <f>IF(Table3[[#This Row],[Delivery Date]]="","",$R$1-Table3[[#This Row],[Delivery Date]])</f>
        <v/>
      </c>
      <c r="T274" t="str">
        <f>IFERROR(VLOOKUP(Table3[[#This Row],[Ich No]],'ICH NO'!K:M,3,0),"")</f>
        <v/>
      </c>
      <c r="U274" t="str">
        <f>IF(Table3[[#This Row],[REST]]&gt;Table3[[#This Row],[Stock]],Table3[[#This Row],[Stock]],Table3[[#This Row],[REST]])</f>
        <v/>
      </c>
      <c r="AA274" t="str">
        <f ca="1">IF(Table3[[#This Row],[DDD]]="","",IF(Table3[[#This Row],[Stock]]&gt;=Table3[[#This Row],[REST]],Table3[[#This Row],[REST]],Table3[[#This Row],[Stock]]))</f>
        <v/>
      </c>
    </row>
    <row r="275" spans="1:27" x14ac:dyDescent="0.3">
      <c r="A275" s="173" t="str">
        <f>IF(Table3[[#This Row],[Customer Part No]]="","",(ROW()-1))</f>
        <v/>
      </c>
      <c r="B275" s="212" t="str">
        <f>IF(TAM!T280="","",TAM!T280)</f>
        <v/>
      </c>
      <c r="C275" s="42" t="str">
        <f>IF(TAM!Q280="","",TAM!Q280)</f>
        <v/>
      </c>
      <c r="D275" s="42" t="str">
        <f>IF(TAM!I280="","",TAM!I280)</f>
        <v/>
      </c>
      <c r="E275" s="42" t="str">
        <f>IF(TAM!H280="","",TAM!H280)</f>
        <v/>
      </c>
      <c r="F275" s="213" t="str">
        <f>IF(TAM!L280="","",TAM!L280)</f>
        <v/>
      </c>
      <c r="G275" s="213" t="str">
        <f>IF(TAM!M280="","",TAM!M280)</f>
        <v/>
      </c>
      <c r="H275" s="220" t="str">
        <f>IF(TAM!AD280="","",TAM!AD280)</f>
        <v/>
      </c>
      <c r="I275" s="223" t="str">
        <f>IF(Table3[[#This Row],[Open Qty]]="","",TAM!AE280)</f>
        <v/>
      </c>
      <c r="J275" s="226" t="str">
        <f>IF(Table3[[#This Row],[Open Qty]]="","",SUM(SUMIF('STOCK OES'!B:B,Table3[[#This Row],[Ich No]],'STOCK OES'!E:E),SUMIF('STOCK SEALING'!B:B,Table3[[#This Row],[Ich No]],'STOCK SEALING'!E:E)))</f>
        <v/>
      </c>
      <c r="K275" s="236" t="str">
        <f>IF(Table3[[#This Row],[REST]]="","",SUMIF(TMMIN!T:T,Table3[[#This Row],[Ich No]],TMMIN!AE:AE))</f>
        <v/>
      </c>
      <c r="L275" s="226">
        <v>0</v>
      </c>
      <c r="M275" s="226" t="str">
        <f>IFERROR(Table3[[#This Row],[REST]]-Table3[[#This Row],[Result Scan]],"")</f>
        <v/>
      </c>
      <c r="N275" s="212" t="str">
        <f>IF(Table3[[#This Row],[PO TAM]]="","",IF(Table3[[#This Row],[Balance]]&gt;0,"Open","Close"))</f>
        <v/>
      </c>
      <c r="O275" s="246" t="str">
        <f ca="1">IF(R275=$S$1,Table3[[#This Row],[Status]],"")</f>
        <v/>
      </c>
      <c r="R275" s="169" t="str">
        <f>IF(Table3[[#This Row],[Delivery Date]]="","",$R$1-Table3[[#This Row],[Delivery Date]])</f>
        <v/>
      </c>
      <c r="T275" t="str">
        <f>IFERROR(VLOOKUP(Table3[[#This Row],[Ich No]],'ICH NO'!K:M,3,0),"")</f>
        <v/>
      </c>
      <c r="U275" t="str">
        <f>IF(Table3[[#This Row],[REST]]&gt;Table3[[#This Row],[Stock]],Table3[[#This Row],[Stock]],Table3[[#This Row],[REST]])</f>
        <v/>
      </c>
      <c r="AA275" t="str">
        <f ca="1">IF(Table3[[#This Row],[DDD]]="","",IF(Table3[[#This Row],[Stock]]&gt;=Table3[[#This Row],[REST]],Table3[[#This Row],[REST]],Table3[[#This Row],[Stock]]))</f>
        <v/>
      </c>
    </row>
    <row r="276" spans="1:27" x14ac:dyDescent="0.3">
      <c r="A276" s="173" t="str">
        <f>IF(Table3[[#This Row],[Customer Part No]]="","",(ROW()-1))</f>
        <v/>
      </c>
      <c r="B276" s="212" t="str">
        <f>IF(TAM!T281="","",TAM!T281)</f>
        <v/>
      </c>
      <c r="C276" s="42" t="str">
        <f>IF(TAM!Q281="","",TAM!Q281)</f>
        <v/>
      </c>
      <c r="D276" s="42" t="str">
        <f>IF(TAM!I281="","",TAM!I281)</f>
        <v/>
      </c>
      <c r="E276" s="42" t="str">
        <f>IF(TAM!H281="","",TAM!H281)</f>
        <v/>
      </c>
      <c r="F276" s="213" t="str">
        <f>IF(TAM!L281="","",TAM!L281)</f>
        <v/>
      </c>
      <c r="G276" s="213" t="str">
        <f>IF(TAM!M281="","",TAM!M281)</f>
        <v/>
      </c>
      <c r="H276" s="220" t="str">
        <f>IF(TAM!AD281="","",TAM!AD281)</f>
        <v/>
      </c>
      <c r="I276" s="223" t="str">
        <f>IF(Table3[[#This Row],[Open Qty]]="","",TAM!AE281)</f>
        <v/>
      </c>
      <c r="J276" s="226" t="str">
        <f>IF(Table3[[#This Row],[Open Qty]]="","",SUM(SUMIF('STOCK OES'!B:B,Table3[[#This Row],[Ich No]],'STOCK OES'!E:E),SUMIF('STOCK SEALING'!B:B,Table3[[#This Row],[Ich No]],'STOCK SEALING'!E:E)))</f>
        <v/>
      </c>
      <c r="K276" s="236" t="str">
        <f>IF(Table3[[#This Row],[REST]]="","",SUMIF(TMMIN!T:T,Table3[[#This Row],[Ich No]],TMMIN!AE:AE))</f>
        <v/>
      </c>
      <c r="L276" s="226">
        <v>0</v>
      </c>
      <c r="M276" s="226" t="str">
        <f>IFERROR(Table3[[#This Row],[REST]]-Table3[[#This Row],[Result Scan]],"")</f>
        <v/>
      </c>
      <c r="N276" s="212" t="str">
        <f>IF(Table3[[#This Row],[PO TAM]]="","",IF(Table3[[#This Row],[Balance]]&gt;0,"Open","Close"))</f>
        <v/>
      </c>
      <c r="O276" s="246" t="str">
        <f ca="1">IF(R276=$S$1,Table3[[#This Row],[Status]],"")</f>
        <v/>
      </c>
      <c r="R276" s="169" t="str">
        <f>IF(Table3[[#This Row],[Delivery Date]]="","",$R$1-Table3[[#This Row],[Delivery Date]])</f>
        <v/>
      </c>
      <c r="T276" t="str">
        <f>IFERROR(VLOOKUP(Table3[[#This Row],[Ich No]],'ICH NO'!K:M,3,0),"")</f>
        <v/>
      </c>
      <c r="U276" t="str">
        <f>IF(Table3[[#This Row],[REST]]&gt;Table3[[#This Row],[Stock]],Table3[[#This Row],[Stock]],Table3[[#This Row],[REST]])</f>
        <v/>
      </c>
      <c r="AA276" t="str">
        <f ca="1">IF(Table3[[#This Row],[DDD]]="","",IF(Table3[[#This Row],[Stock]]&gt;=Table3[[#This Row],[REST]],Table3[[#This Row],[REST]],Table3[[#This Row],[Stock]]))</f>
        <v/>
      </c>
    </row>
    <row r="277" spans="1:27" x14ac:dyDescent="0.3">
      <c r="A277" s="173" t="str">
        <f>IF(Table3[[#This Row],[Customer Part No]]="","",(ROW()-1))</f>
        <v/>
      </c>
      <c r="B277" s="212" t="str">
        <f>IF(TAM!T282="","",TAM!T282)</f>
        <v/>
      </c>
      <c r="C277" s="42" t="str">
        <f>IF(TAM!Q282="","",TAM!Q282)</f>
        <v/>
      </c>
      <c r="D277" s="42" t="str">
        <f>IF(TAM!I282="","",TAM!I282)</f>
        <v/>
      </c>
      <c r="E277" s="42" t="str">
        <f>IF(TAM!H282="","",TAM!H282)</f>
        <v/>
      </c>
      <c r="F277" s="213" t="str">
        <f>IF(TAM!L282="","",TAM!L282)</f>
        <v/>
      </c>
      <c r="G277" s="213" t="str">
        <f>IF(TAM!M282="","",TAM!M282)</f>
        <v/>
      </c>
      <c r="H277" s="220" t="str">
        <f>IF(TAM!AD282="","",TAM!AD282)</f>
        <v/>
      </c>
      <c r="I277" s="223" t="str">
        <f>IF(Table3[[#This Row],[Open Qty]]="","",TAM!AE282)</f>
        <v/>
      </c>
      <c r="J277" s="226" t="str">
        <f>IF(Table3[[#This Row],[Open Qty]]="","",SUM(SUMIF('STOCK OES'!B:B,Table3[[#This Row],[Ich No]],'STOCK OES'!E:E),SUMIF('STOCK SEALING'!B:B,Table3[[#This Row],[Ich No]],'STOCK SEALING'!E:E)))</f>
        <v/>
      </c>
      <c r="K277" s="236" t="str">
        <f>IF(Table3[[#This Row],[REST]]="","",SUMIF(TMMIN!T:T,Table3[[#This Row],[Ich No]],TMMIN!AE:AE))</f>
        <v/>
      </c>
      <c r="L277" s="226">
        <v>0</v>
      </c>
      <c r="M277" s="226" t="str">
        <f>IFERROR(Table3[[#This Row],[REST]]-Table3[[#This Row],[Result Scan]],"")</f>
        <v/>
      </c>
      <c r="N277" s="212" t="str">
        <f>IF(Table3[[#This Row],[PO TAM]]="","",IF(Table3[[#This Row],[Balance]]&gt;0,"Open","Close"))</f>
        <v/>
      </c>
      <c r="O277" s="246" t="str">
        <f ca="1">IF(R277=$S$1,Table3[[#This Row],[Status]],"")</f>
        <v/>
      </c>
      <c r="R277" s="169" t="str">
        <f>IF(Table3[[#This Row],[Delivery Date]]="","",$R$1-Table3[[#This Row],[Delivery Date]])</f>
        <v/>
      </c>
      <c r="T277" t="str">
        <f>IFERROR(VLOOKUP(Table3[[#This Row],[Ich No]],'ICH NO'!K:M,3,0),"")</f>
        <v/>
      </c>
      <c r="U277" t="str">
        <f>IF(Table3[[#This Row],[REST]]&gt;Table3[[#This Row],[Stock]],Table3[[#This Row],[Stock]],Table3[[#This Row],[REST]])</f>
        <v/>
      </c>
      <c r="AA277" t="str">
        <f ca="1">IF(Table3[[#This Row],[DDD]]="","",IF(Table3[[#This Row],[Stock]]&gt;=Table3[[#This Row],[REST]],Table3[[#This Row],[REST]],Table3[[#This Row],[Stock]]))</f>
        <v/>
      </c>
    </row>
    <row r="278" spans="1:27" x14ac:dyDescent="0.3">
      <c r="A278" s="173" t="str">
        <f>IF(Table3[[#This Row],[Customer Part No]]="","",(ROW()-1))</f>
        <v/>
      </c>
      <c r="B278" s="212" t="str">
        <f>IF(TAM!T283="","",TAM!T283)</f>
        <v/>
      </c>
      <c r="C278" s="42" t="str">
        <f>IF(TAM!Q283="","",TAM!Q283)</f>
        <v/>
      </c>
      <c r="D278" s="42" t="str">
        <f>IF(TAM!I283="","",TAM!I283)</f>
        <v/>
      </c>
      <c r="E278" s="42" t="str">
        <f>IF(TAM!H283="","",TAM!H283)</f>
        <v/>
      </c>
      <c r="F278" s="213" t="str">
        <f>IF(TAM!L283="","",TAM!L283)</f>
        <v/>
      </c>
      <c r="G278" s="213" t="str">
        <f>IF(TAM!M283="","",TAM!M283)</f>
        <v/>
      </c>
      <c r="H278" s="220" t="str">
        <f>IF(TAM!AD283="","",TAM!AD283)</f>
        <v/>
      </c>
      <c r="I278" s="223" t="str">
        <f>IF(Table3[[#This Row],[Open Qty]]="","",TAM!AE283)</f>
        <v/>
      </c>
      <c r="J278" s="226" t="str">
        <f>IF(Table3[[#This Row],[Open Qty]]="","",SUM(SUMIF('STOCK OES'!B:B,Table3[[#This Row],[Ich No]],'STOCK OES'!E:E),SUMIF('STOCK SEALING'!B:B,Table3[[#This Row],[Ich No]],'STOCK SEALING'!E:E)))</f>
        <v/>
      </c>
      <c r="K278" s="236" t="str">
        <f>IF(Table3[[#This Row],[REST]]="","",SUMIF(TMMIN!T:T,Table3[[#This Row],[Ich No]],TMMIN!AE:AE))</f>
        <v/>
      </c>
      <c r="L278" s="226">
        <v>0</v>
      </c>
      <c r="M278" s="226" t="str">
        <f>IFERROR(Table3[[#This Row],[REST]]-Table3[[#This Row],[Result Scan]],"")</f>
        <v/>
      </c>
      <c r="N278" s="212" t="str">
        <f>IF(Table3[[#This Row],[PO TAM]]="","",IF(Table3[[#This Row],[Balance]]&gt;0,"Open","Close"))</f>
        <v/>
      </c>
      <c r="O278" s="246" t="str">
        <f ca="1">IF(R278=$S$1,Table3[[#This Row],[Status]],"")</f>
        <v/>
      </c>
      <c r="R278" s="169" t="str">
        <f>IF(Table3[[#This Row],[Delivery Date]]="","",$R$1-Table3[[#This Row],[Delivery Date]])</f>
        <v/>
      </c>
      <c r="T278" t="str">
        <f>IFERROR(VLOOKUP(Table3[[#This Row],[Ich No]],'ICH NO'!K:M,3,0),"")</f>
        <v/>
      </c>
      <c r="U278" t="str">
        <f>IF(Table3[[#This Row],[REST]]&gt;Table3[[#This Row],[Stock]],Table3[[#This Row],[Stock]],Table3[[#This Row],[REST]])</f>
        <v/>
      </c>
      <c r="AA278" t="str">
        <f ca="1">IF(Table3[[#This Row],[DDD]]="","",IF(Table3[[#This Row],[Stock]]&gt;=Table3[[#This Row],[REST]],Table3[[#This Row],[REST]],Table3[[#This Row],[Stock]]))</f>
        <v/>
      </c>
    </row>
    <row r="279" spans="1:27" x14ac:dyDescent="0.3">
      <c r="A279" s="173" t="str">
        <f>IF(Table3[[#This Row],[Customer Part No]]="","",(ROW()-1))</f>
        <v/>
      </c>
      <c r="B279" s="212" t="str">
        <f>IF(TAM!T284="","",TAM!T284)</f>
        <v/>
      </c>
      <c r="C279" s="42" t="str">
        <f>IF(TAM!Q284="","",TAM!Q284)</f>
        <v/>
      </c>
      <c r="D279" s="42" t="str">
        <f>IF(TAM!I284="","",TAM!I284)</f>
        <v/>
      </c>
      <c r="E279" s="42" t="str">
        <f>IF(TAM!H284="","",TAM!H284)</f>
        <v/>
      </c>
      <c r="F279" s="213" t="str">
        <f>IF(TAM!L284="","",TAM!L284)</f>
        <v/>
      </c>
      <c r="G279" s="213" t="str">
        <f>IF(TAM!M284="","",TAM!M284)</f>
        <v/>
      </c>
      <c r="H279" s="220" t="str">
        <f>IF(TAM!AD284="","",TAM!AD284)</f>
        <v/>
      </c>
      <c r="I279" s="223" t="str">
        <f>IF(Table3[[#This Row],[Open Qty]]="","",TAM!AE284)</f>
        <v/>
      </c>
      <c r="J279" s="226" t="str">
        <f>IF(Table3[[#This Row],[Open Qty]]="","",SUM(SUMIF('STOCK OES'!B:B,Table3[[#This Row],[Ich No]],'STOCK OES'!E:E),SUMIF('STOCK SEALING'!B:B,Table3[[#This Row],[Ich No]],'STOCK SEALING'!E:E)))</f>
        <v/>
      </c>
      <c r="K279" s="236" t="str">
        <f>IF(Table3[[#This Row],[REST]]="","",SUMIF(TMMIN!T:T,Table3[[#This Row],[Ich No]],TMMIN!AE:AE))</f>
        <v/>
      </c>
      <c r="L279" s="226">
        <v>0</v>
      </c>
      <c r="M279" s="226" t="str">
        <f>IFERROR(Table3[[#This Row],[REST]]-Table3[[#This Row],[Result Scan]],"")</f>
        <v/>
      </c>
      <c r="N279" s="212" t="str">
        <f>IF(Table3[[#This Row],[PO TAM]]="","",IF(Table3[[#This Row],[Balance]]&gt;0,"Open","Close"))</f>
        <v/>
      </c>
      <c r="O279" s="246" t="str">
        <f ca="1">IF(R279=$S$1,Table3[[#This Row],[Status]],"")</f>
        <v/>
      </c>
      <c r="R279" s="169" t="str">
        <f>IF(Table3[[#This Row],[Delivery Date]]="","",$R$1-Table3[[#This Row],[Delivery Date]])</f>
        <v/>
      </c>
      <c r="T279" t="str">
        <f>IFERROR(VLOOKUP(Table3[[#This Row],[Ich No]],'ICH NO'!K:M,3,0),"")</f>
        <v/>
      </c>
      <c r="U279" t="str">
        <f>IF(Table3[[#This Row],[REST]]&gt;Table3[[#This Row],[Stock]],Table3[[#This Row],[Stock]],Table3[[#This Row],[REST]])</f>
        <v/>
      </c>
      <c r="AA279" t="str">
        <f ca="1">IF(Table3[[#This Row],[DDD]]="","",IF(Table3[[#This Row],[Stock]]&gt;=Table3[[#This Row],[REST]],Table3[[#This Row],[REST]],Table3[[#This Row],[Stock]]))</f>
        <v/>
      </c>
    </row>
    <row r="280" spans="1:27" x14ac:dyDescent="0.3">
      <c r="A280" s="173" t="str">
        <f>IF(Table3[[#This Row],[Customer Part No]]="","",(ROW()-1))</f>
        <v/>
      </c>
      <c r="B280" s="212" t="str">
        <f>IF(TAM!T285="","",TAM!T285)</f>
        <v/>
      </c>
      <c r="C280" s="42" t="str">
        <f>IF(TAM!Q285="","",TAM!Q285)</f>
        <v/>
      </c>
      <c r="D280" s="42" t="str">
        <f>IF(TAM!I285="","",TAM!I285)</f>
        <v/>
      </c>
      <c r="E280" s="42" t="str">
        <f>IF(TAM!H285="","",TAM!H285)</f>
        <v/>
      </c>
      <c r="F280" s="213" t="str">
        <f>IF(TAM!L285="","",TAM!L285)</f>
        <v/>
      </c>
      <c r="G280" s="213" t="str">
        <f>IF(TAM!M285="","",TAM!M285)</f>
        <v/>
      </c>
      <c r="H280" s="220" t="str">
        <f>IF(TAM!AD285="","",TAM!AD285)</f>
        <v/>
      </c>
      <c r="I280" s="223" t="str">
        <f>IF(Table3[[#This Row],[Open Qty]]="","",TAM!AE285)</f>
        <v/>
      </c>
      <c r="J280" s="226" t="str">
        <f>IF(Table3[[#This Row],[Open Qty]]="","",SUM(SUMIF('STOCK OES'!B:B,Table3[[#This Row],[Ich No]],'STOCK OES'!E:E),SUMIF('STOCK SEALING'!B:B,Table3[[#This Row],[Ich No]],'STOCK SEALING'!E:E)))</f>
        <v/>
      </c>
      <c r="K280" s="236" t="str">
        <f>IF(Table3[[#This Row],[REST]]="","",SUMIF(TMMIN!T:T,Table3[[#This Row],[Ich No]],TMMIN!AE:AE))</f>
        <v/>
      </c>
      <c r="L280" s="226">
        <v>0</v>
      </c>
      <c r="M280" s="226" t="str">
        <f>IFERROR(Table3[[#This Row],[REST]]-Table3[[#This Row],[Result Scan]],"")</f>
        <v/>
      </c>
      <c r="N280" s="212" t="str">
        <f>IF(Table3[[#This Row],[PO TAM]]="","",IF(Table3[[#This Row],[Balance]]&gt;0,"Open","Close"))</f>
        <v/>
      </c>
      <c r="O280" s="246" t="str">
        <f ca="1">IF(R280=$S$1,Table3[[#This Row],[Status]],"")</f>
        <v/>
      </c>
      <c r="R280" s="169" t="str">
        <f>IF(Table3[[#This Row],[Delivery Date]]="","",$R$1-Table3[[#This Row],[Delivery Date]])</f>
        <v/>
      </c>
      <c r="T280" t="str">
        <f>IFERROR(VLOOKUP(Table3[[#This Row],[Ich No]],'ICH NO'!K:M,3,0),"")</f>
        <v/>
      </c>
      <c r="U280" t="str">
        <f>IF(Table3[[#This Row],[REST]]&gt;Table3[[#This Row],[Stock]],Table3[[#This Row],[Stock]],Table3[[#This Row],[REST]])</f>
        <v/>
      </c>
      <c r="AA280" t="str">
        <f ca="1">IF(Table3[[#This Row],[DDD]]="","",IF(Table3[[#This Row],[Stock]]&gt;=Table3[[#This Row],[REST]],Table3[[#This Row],[REST]],Table3[[#This Row],[Stock]]))</f>
        <v/>
      </c>
    </row>
    <row r="281" spans="1:27" x14ac:dyDescent="0.3">
      <c r="A281" s="173" t="str">
        <f>IF(Table3[[#This Row],[Customer Part No]]="","",(ROW()-1))</f>
        <v/>
      </c>
      <c r="B281" s="212" t="str">
        <f>IF(TAM!T286="","",TAM!T286)</f>
        <v/>
      </c>
      <c r="C281" s="42" t="str">
        <f>IF(TAM!Q286="","",TAM!Q286)</f>
        <v/>
      </c>
      <c r="D281" s="42" t="str">
        <f>IF(TAM!I286="","",TAM!I286)</f>
        <v/>
      </c>
      <c r="E281" s="42" t="str">
        <f>IF(TAM!H286="","",TAM!H286)</f>
        <v/>
      </c>
      <c r="F281" s="213" t="str">
        <f>IF(TAM!L286="","",TAM!L286)</f>
        <v/>
      </c>
      <c r="G281" s="213" t="str">
        <f>IF(TAM!M286="","",TAM!M286)</f>
        <v/>
      </c>
      <c r="H281" s="220" t="str">
        <f>IF(TAM!AD286="","",TAM!AD286)</f>
        <v/>
      </c>
      <c r="I281" s="223" t="str">
        <f>IF(Table3[[#This Row],[Open Qty]]="","",TAM!AE286)</f>
        <v/>
      </c>
      <c r="J281" s="226" t="str">
        <f>IF(Table3[[#This Row],[Open Qty]]="","",SUM(SUMIF('STOCK OES'!B:B,Table3[[#This Row],[Ich No]],'STOCK OES'!E:E),SUMIF('STOCK SEALING'!B:B,Table3[[#This Row],[Ich No]],'STOCK SEALING'!E:E)))</f>
        <v/>
      </c>
      <c r="K281" s="236" t="str">
        <f>IF(Table3[[#This Row],[REST]]="","",SUMIF(TMMIN!T:T,Table3[[#This Row],[Ich No]],TMMIN!AE:AE))</f>
        <v/>
      </c>
      <c r="L281" s="226">
        <v>0</v>
      </c>
      <c r="M281" s="226" t="str">
        <f>IFERROR(Table3[[#This Row],[REST]]-Table3[[#This Row],[Result Scan]],"")</f>
        <v/>
      </c>
      <c r="N281" s="212" t="str">
        <f>IF(Table3[[#This Row],[PO TAM]]="","",IF(Table3[[#This Row],[Balance]]&gt;0,"Open","Close"))</f>
        <v/>
      </c>
      <c r="O281" s="246" t="str">
        <f ca="1">IF(R281=$S$1,Table3[[#This Row],[Status]],"")</f>
        <v/>
      </c>
      <c r="R281" s="169" t="str">
        <f>IF(Table3[[#This Row],[Delivery Date]]="","",$R$1-Table3[[#This Row],[Delivery Date]])</f>
        <v/>
      </c>
      <c r="T281" t="str">
        <f>IFERROR(VLOOKUP(Table3[[#This Row],[Ich No]],'ICH NO'!K:M,3,0),"")</f>
        <v/>
      </c>
      <c r="U281" t="str">
        <f>IF(Table3[[#This Row],[REST]]&gt;Table3[[#This Row],[Stock]],Table3[[#This Row],[Stock]],Table3[[#This Row],[REST]])</f>
        <v/>
      </c>
      <c r="AA281" t="str">
        <f ca="1">IF(Table3[[#This Row],[DDD]]="","",IF(Table3[[#This Row],[Stock]]&gt;=Table3[[#This Row],[REST]],Table3[[#This Row],[REST]],Table3[[#This Row],[Stock]]))</f>
        <v/>
      </c>
    </row>
    <row r="282" spans="1:27" x14ac:dyDescent="0.3">
      <c r="A282" s="173" t="str">
        <f>IF(Table3[[#This Row],[Customer Part No]]="","",(ROW()-1))</f>
        <v/>
      </c>
      <c r="B282" s="212" t="str">
        <f>IF(TAM!T287="","",TAM!T287)</f>
        <v/>
      </c>
      <c r="C282" s="42" t="str">
        <f>IF(TAM!Q287="","",TAM!Q287)</f>
        <v/>
      </c>
      <c r="D282" s="42" t="str">
        <f>IF(TAM!I287="","",TAM!I287)</f>
        <v/>
      </c>
      <c r="E282" s="42" t="str">
        <f>IF(TAM!H287="","",TAM!H287)</f>
        <v/>
      </c>
      <c r="F282" s="213" t="str">
        <f>IF(TAM!L287="","",TAM!L287)</f>
        <v/>
      </c>
      <c r="G282" s="213" t="str">
        <f>IF(TAM!M287="","",TAM!M287)</f>
        <v/>
      </c>
      <c r="H282" s="220" t="str">
        <f>IF(TAM!AD287="","",TAM!AD287)</f>
        <v/>
      </c>
      <c r="I282" s="223" t="str">
        <f>IF(Table3[[#This Row],[Open Qty]]="","",TAM!AE287)</f>
        <v/>
      </c>
      <c r="J282" s="226" t="str">
        <f>IF(Table3[[#This Row],[Open Qty]]="","",SUM(SUMIF('STOCK OES'!B:B,Table3[[#This Row],[Ich No]],'STOCK OES'!E:E),SUMIF('STOCK SEALING'!B:B,Table3[[#This Row],[Ich No]],'STOCK SEALING'!E:E)))</f>
        <v/>
      </c>
      <c r="K282" s="236" t="str">
        <f>IF(Table3[[#This Row],[REST]]="","",SUMIF(TMMIN!T:T,Table3[[#This Row],[Ich No]],TMMIN!AE:AE))</f>
        <v/>
      </c>
      <c r="L282" s="226">
        <v>0</v>
      </c>
      <c r="M282" s="226" t="str">
        <f>IFERROR(Table3[[#This Row],[REST]]-Table3[[#This Row],[Result Scan]],"")</f>
        <v/>
      </c>
      <c r="N282" s="212" t="str">
        <f>IF(Table3[[#This Row],[PO TAM]]="","",IF(Table3[[#This Row],[Balance]]&gt;0,"Open","Close"))</f>
        <v/>
      </c>
      <c r="O282" s="246" t="str">
        <f ca="1">IF(R282=$S$1,Table3[[#This Row],[Status]],"")</f>
        <v/>
      </c>
      <c r="R282" s="169" t="str">
        <f>IF(Table3[[#This Row],[Delivery Date]]="","",$R$1-Table3[[#This Row],[Delivery Date]])</f>
        <v/>
      </c>
      <c r="T282" t="str">
        <f>IFERROR(VLOOKUP(Table3[[#This Row],[Ich No]],'ICH NO'!K:M,3,0),"")</f>
        <v/>
      </c>
      <c r="U282" t="str">
        <f>IF(Table3[[#This Row],[REST]]&gt;Table3[[#This Row],[Stock]],Table3[[#This Row],[Stock]],Table3[[#This Row],[REST]])</f>
        <v/>
      </c>
      <c r="AA282" t="str">
        <f ca="1">IF(Table3[[#This Row],[DDD]]="","",IF(Table3[[#This Row],[Stock]]&gt;=Table3[[#This Row],[REST]],Table3[[#This Row],[REST]],Table3[[#This Row],[Stock]]))</f>
        <v/>
      </c>
    </row>
    <row r="283" spans="1:27" x14ac:dyDescent="0.3">
      <c r="A283" s="173" t="str">
        <f>IF(Table3[[#This Row],[Customer Part No]]="","",(ROW()-1))</f>
        <v/>
      </c>
      <c r="B283" s="212" t="str">
        <f>IF(TAM!T288="","",TAM!T288)</f>
        <v/>
      </c>
      <c r="C283" s="42" t="str">
        <f>IF(TAM!Q288="","",TAM!Q288)</f>
        <v/>
      </c>
      <c r="D283" s="42" t="str">
        <f>IF(TAM!I288="","",TAM!I288)</f>
        <v/>
      </c>
      <c r="E283" s="42" t="str">
        <f>IF(TAM!H288="","",TAM!H288)</f>
        <v/>
      </c>
      <c r="F283" s="213" t="str">
        <f>IF(TAM!L288="","",TAM!L288)</f>
        <v/>
      </c>
      <c r="G283" s="213" t="str">
        <f>IF(TAM!M288="","",TAM!M288)</f>
        <v/>
      </c>
      <c r="H283" s="220" t="str">
        <f>IF(TAM!AD288="","",TAM!AD288)</f>
        <v/>
      </c>
      <c r="I283" s="223" t="str">
        <f>IF(Table3[[#This Row],[Open Qty]]="","",TAM!AE288)</f>
        <v/>
      </c>
      <c r="J283" s="226" t="str">
        <f>IF(Table3[[#This Row],[Open Qty]]="","",SUM(SUMIF('STOCK OES'!B:B,Table3[[#This Row],[Ich No]],'STOCK OES'!E:E),SUMIF('STOCK SEALING'!B:B,Table3[[#This Row],[Ich No]],'STOCK SEALING'!E:E)))</f>
        <v/>
      </c>
      <c r="K283" s="236" t="str">
        <f>IF(Table3[[#This Row],[REST]]="","",SUMIF(TMMIN!T:T,Table3[[#This Row],[Ich No]],TMMIN!AE:AE))</f>
        <v/>
      </c>
      <c r="L283" s="226">
        <v>0</v>
      </c>
      <c r="M283" s="226" t="str">
        <f>IFERROR(Table3[[#This Row],[REST]]-Table3[[#This Row],[Result Scan]],"")</f>
        <v/>
      </c>
      <c r="N283" s="212" t="str">
        <f>IF(Table3[[#This Row],[PO TAM]]="","",IF(Table3[[#This Row],[Balance]]&gt;0,"Open","Close"))</f>
        <v/>
      </c>
      <c r="O283" s="246" t="str">
        <f ca="1">IF(R283=$S$1,Table3[[#This Row],[Status]],"")</f>
        <v/>
      </c>
      <c r="R283" s="169" t="str">
        <f>IF(Table3[[#This Row],[Delivery Date]]="","",$R$1-Table3[[#This Row],[Delivery Date]])</f>
        <v/>
      </c>
      <c r="T283" t="str">
        <f>IFERROR(VLOOKUP(Table3[[#This Row],[Ich No]],'ICH NO'!K:M,3,0),"")</f>
        <v/>
      </c>
      <c r="U283" t="str">
        <f>IF(Table3[[#This Row],[REST]]&gt;Table3[[#This Row],[Stock]],Table3[[#This Row],[Stock]],Table3[[#This Row],[REST]])</f>
        <v/>
      </c>
      <c r="AA283" t="str">
        <f ca="1">IF(Table3[[#This Row],[DDD]]="","",IF(Table3[[#This Row],[Stock]]&gt;=Table3[[#This Row],[REST]],Table3[[#This Row],[REST]],Table3[[#This Row],[Stock]]))</f>
        <v/>
      </c>
    </row>
    <row r="284" spans="1:27" x14ac:dyDescent="0.3">
      <c r="A284" s="173" t="str">
        <f>IF(Table3[[#This Row],[Customer Part No]]="","",(ROW()-1))</f>
        <v/>
      </c>
      <c r="B284" s="212" t="str">
        <f>IF(TAM!T289="","",TAM!T289)</f>
        <v/>
      </c>
      <c r="C284" s="42" t="str">
        <f>IF(TAM!Q289="","",TAM!Q289)</f>
        <v/>
      </c>
      <c r="D284" s="42" t="str">
        <f>IF(TAM!I289="","",TAM!I289)</f>
        <v/>
      </c>
      <c r="E284" s="42" t="str">
        <f>IF(TAM!H289="","",TAM!H289)</f>
        <v/>
      </c>
      <c r="F284" s="213" t="str">
        <f>IF(TAM!L289="","",TAM!L289)</f>
        <v/>
      </c>
      <c r="G284" s="213" t="str">
        <f>IF(TAM!M289="","",TAM!M289)</f>
        <v/>
      </c>
      <c r="H284" s="220" t="str">
        <f>IF(TAM!AD289="","",TAM!AD289)</f>
        <v/>
      </c>
      <c r="I284" s="223" t="str">
        <f>IF(Table3[[#This Row],[Open Qty]]="","",TAM!AE289)</f>
        <v/>
      </c>
      <c r="J284" s="226" t="str">
        <f>IF(Table3[[#This Row],[Open Qty]]="","",SUM(SUMIF('STOCK OES'!B:B,Table3[[#This Row],[Ich No]],'STOCK OES'!E:E),SUMIF('STOCK SEALING'!B:B,Table3[[#This Row],[Ich No]],'STOCK SEALING'!E:E)))</f>
        <v/>
      </c>
      <c r="K284" s="236" t="str">
        <f>IF(Table3[[#This Row],[REST]]="","",SUMIF(TMMIN!T:T,Table3[[#This Row],[Ich No]],TMMIN!AE:AE))</f>
        <v/>
      </c>
      <c r="L284" s="226">
        <v>0</v>
      </c>
      <c r="M284" s="226" t="str">
        <f>IFERROR(Table3[[#This Row],[REST]]-Table3[[#This Row],[Result Scan]],"")</f>
        <v/>
      </c>
      <c r="N284" s="212" t="str">
        <f>IF(Table3[[#This Row],[PO TAM]]="","",IF(Table3[[#This Row],[Balance]]&gt;0,"Open","Close"))</f>
        <v/>
      </c>
      <c r="O284" s="246" t="str">
        <f ca="1">IF(R284=$S$1,Table3[[#This Row],[Status]],"")</f>
        <v/>
      </c>
      <c r="R284" s="169" t="str">
        <f>IF(Table3[[#This Row],[Delivery Date]]="","",$R$1-Table3[[#This Row],[Delivery Date]])</f>
        <v/>
      </c>
      <c r="T284" t="str">
        <f>IFERROR(VLOOKUP(Table3[[#This Row],[Ich No]],'ICH NO'!K:M,3,0),"")</f>
        <v/>
      </c>
      <c r="U284" t="str">
        <f>IF(Table3[[#This Row],[REST]]&gt;Table3[[#This Row],[Stock]],Table3[[#This Row],[Stock]],Table3[[#This Row],[REST]])</f>
        <v/>
      </c>
      <c r="AA284" t="str">
        <f ca="1">IF(Table3[[#This Row],[DDD]]="","",IF(Table3[[#This Row],[Stock]]&gt;=Table3[[#This Row],[REST]],Table3[[#This Row],[REST]],Table3[[#This Row],[Stock]]))</f>
        <v/>
      </c>
    </row>
    <row r="285" spans="1:27" x14ac:dyDescent="0.3">
      <c r="A285" s="173" t="str">
        <f>IF(Table3[[#This Row],[Customer Part No]]="","",(ROW()-1))</f>
        <v/>
      </c>
      <c r="B285" s="212" t="str">
        <f>IF(TAM!T290="","",TAM!T290)</f>
        <v/>
      </c>
      <c r="C285" s="42" t="str">
        <f>IF(TAM!Q290="","",TAM!Q290)</f>
        <v/>
      </c>
      <c r="D285" s="42" t="str">
        <f>IF(TAM!I290="","",TAM!I290)</f>
        <v/>
      </c>
      <c r="E285" s="42" t="str">
        <f>IF(TAM!H290="","",TAM!H290)</f>
        <v/>
      </c>
      <c r="F285" s="213" t="str">
        <f>IF(TAM!L290="","",TAM!L290)</f>
        <v/>
      </c>
      <c r="G285" s="213" t="str">
        <f>IF(TAM!M290="","",TAM!M290)</f>
        <v/>
      </c>
      <c r="H285" s="220" t="str">
        <f>IF(TAM!AD290="","",TAM!AD290)</f>
        <v/>
      </c>
      <c r="I285" s="223" t="str">
        <f>IF(Table3[[#This Row],[Open Qty]]="","",TAM!AE290)</f>
        <v/>
      </c>
      <c r="J285" s="226" t="str">
        <f>IF(Table3[[#This Row],[Open Qty]]="","",SUM(SUMIF('STOCK OES'!B:B,Table3[[#This Row],[Ich No]],'STOCK OES'!E:E),SUMIF('STOCK SEALING'!B:B,Table3[[#This Row],[Ich No]],'STOCK SEALING'!E:E)))</f>
        <v/>
      </c>
      <c r="K285" s="236" t="str">
        <f>IF(Table3[[#This Row],[REST]]="","",SUMIF(TMMIN!T:T,Table3[[#This Row],[Ich No]],TMMIN!AE:AE))</f>
        <v/>
      </c>
      <c r="L285" s="226">
        <v>0</v>
      </c>
      <c r="M285" s="226" t="str">
        <f>IFERROR(Table3[[#This Row],[REST]]-Table3[[#This Row],[Result Scan]],"")</f>
        <v/>
      </c>
      <c r="N285" s="212" t="str">
        <f>IF(Table3[[#This Row],[PO TAM]]="","",IF(Table3[[#This Row],[Balance]]&gt;0,"Open","Close"))</f>
        <v/>
      </c>
      <c r="O285" s="246" t="str">
        <f ca="1">IF(R285=$S$1,Table3[[#This Row],[Status]],"")</f>
        <v/>
      </c>
      <c r="R285" s="169" t="str">
        <f>IF(Table3[[#This Row],[Delivery Date]]="","",$R$1-Table3[[#This Row],[Delivery Date]])</f>
        <v/>
      </c>
      <c r="T285" t="str">
        <f>IFERROR(VLOOKUP(Table3[[#This Row],[Ich No]],'ICH NO'!K:M,3,0),"")</f>
        <v/>
      </c>
      <c r="U285" t="str">
        <f>IF(Table3[[#This Row],[REST]]&gt;Table3[[#This Row],[Stock]],Table3[[#This Row],[Stock]],Table3[[#This Row],[REST]])</f>
        <v/>
      </c>
      <c r="AA285" t="str">
        <f ca="1">IF(Table3[[#This Row],[DDD]]="","",IF(Table3[[#This Row],[Stock]]&gt;=Table3[[#This Row],[REST]],Table3[[#This Row],[REST]],Table3[[#This Row],[Stock]]))</f>
        <v/>
      </c>
    </row>
    <row r="286" spans="1:27" x14ac:dyDescent="0.3">
      <c r="A286" s="173" t="str">
        <f>IF(Table3[[#This Row],[Customer Part No]]="","",(ROW()-1))</f>
        <v/>
      </c>
      <c r="B286" s="212" t="str">
        <f>IF(TAM!T291="","",TAM!T291)</f>
        <v/>
      </c>
      <c r="C286" s="42" t="str">
        <f>IF(TAM!Q291="","",TAM!Q291)</f>
        <v/>
      </c>
      <c r="D286" s="42" t="str">
        <f>IF(TAM!I291="","",TAM!I291)</f>
        <v/>
      </c>
      <c r="E286" s="42" t="str">
        <f>IF(TAM!H291="","",TAM!H291)</f>
        <v/>
      </c>
      <c r="F286" s="213" t="str">
        <f>IF(TAM!L291="","",TAM!L291)</f>
        <v/>
      </c>
      <c r="G286" s="213" t="str">
        <f>IF(TAM!M291="","",TAM!M291)</f>
        <v/>
      </c>
      <c r="H286" s="220" t="str">
        <f>IF(TAM!AD291="","",TAM!AD291)</f>
        <v/>
      </c>
      <c r="I286" s="223" t="str">
        <f>IF(Table3[[#This Row],[Open Qty]]="","",TAM!AE291)</f>
        <v/>
      </c>
      <c r="J286" s="226" t="str">
        <f>IF(Table3[[#This Row],[Open Qty]]="","",SUM(SUMIF('STOCK OES'!B:B,Table3[[#This Row],[Ich No]],'STOCK OES'!E:E),SUMIF('STOCK SEALING'!B:B,Table3[[#This Row],[Ich No]],'STOCK SEALING'!E:E)))</f>
        <v/>
      </c>
      <c r="K286" s="236" t="str">
        <f>IF(Table3[[#This Row],[REST]]="","",SUMIF(TMMIN!T:T,Table3[[#This Row],[Ich No]],TMMIN!AE:AE))</f>
        <v/>
      </c>
      <c r="L286" s="226">
        <v>0</v>
      </c>
      <c r="M286" s="226" t="str">
        <f>IFERROR(Table3[[#This Row],[REST]]-Table3[[#This Row],[Result Scan]],"")</f>
        <v/>
      </c>
      <c r="N286" s="212" t="str">
        <f>IF(Table3[[#This Row],[PO TAM]]="","",IF(Table3[[#This Row],[Balance]]&gt;0,"Open","Close"))</f>
        <v/>
      </c>
      <c r="O286" s="246" t="str">
        <f ca="1">IF(R286=$S$1,Table3[[#This Row],[Status]],"")</f>
        <v/>
      </c>
      <c r="R286" s="169" t="str">
        <f>IF(Table3[[#This Row],[Delivery Date]]="","",$R$1-Table3[[#This Row],[Delivery Date]])</f>
        <v/>
      </c>
      <c r="T286" t="str">
        <f>IFERROR(VLOOKUP(Table3[[#This Row],[Ich No]],'ICH NO'!K:M,3,0),"")</f>
        <v/>
      </c>
      <c r="U286" t="str">
        <f>IF(Table3[[#This Row],[REST]]&gt;Table3[[#This Row],[Stock]],Table3[[#This Row],[Stock]],Table3[[#This Row],[REST]])</f>
        <v/>
      </c>
      <c r="AA286" t="str">
        <f ca="1">IF(Table3[[#This Row],[DDD]]="","",IF(Table3[[#This Row],[Stock]]&gt;=Table3[[#This Row],[REST]],Table3[[#This Row],[REST]],Table3[[#This Row],[Stock]]))</f>
        <v/>
      </c>
    </row>
    <row r="287" spans="1:27" x14ac:dyDescent="0.3">
      <c r="A287" s="173" t="str">
        <f>IF(Table3[[#This Row],[Customer Part No]]="","",(ROW()-1))</f>
        <v/>
      </c>
      <c r="B287" s="212" t="str">
        <f>IF(TAM!T292="","",TAM!T292)</f>
        <v/>
      </c>
      <c r="C287" s="42" t="str">
        <f>IF(TAM!Q292="","",TAM!Q292)</f>
        <v/>
      </c>
      <c r="D287" s="42" t="str">
        <f>IF(TAM!I292="","",TAM!I292)</f>
        <v/>
      </c>
      <c r="E287" s="42" t="str">
        <f>IF(TAM!H292="","",TAM!H292)</f>
        <v/>
      </c>
      <c r="F287" s="213" t="str">
        <f>IF(TAM!L292="","",TAM!L292)</f>
        <v/>
      </c>
      <c r="G287" s="213" t="str">
        <f>IF(TAM!M292="","",TAM!M292)</f>
        <v/>
      </c>
      <c r="H287" s="220" t="str">
        <f>IF(TAM!AD292="","",TAM!AD292)</f>
        <v/>
      </c>
      <c r="I287" s="223" t="str">
        <f>IF(Table3[[#This Row],[Open Qty]]="","",TAM!AE292)</f>
        <v/>
      </c>
      <c r="J287" s="226" t="str">
        <f>IF(Table3[[#This Row],[Open Qty]]="","",SUM(SUMIF('STOCK OES'!B:B,Table3[[#This Row],[Ich No]],'STOCK OES'!E:E),SUMIF('STOCK SEALING'!B:B,Table3[[#This Row],[Ich No]],'STOCK SEALING'!E:E)))</f>
        <v/>
      </c>
      <c r="K287" s="236" t="str">
        <f>IF(Table3[[#This Row],[REST]]="","",SUMIF(TMMIN!T:T,Table3[[#This Row],[Ich No]],TMMIN!AE:AE))</f>
        <v/>
      </c>
      <c r="L287" s="226">
        <v>0</v>
      </c>
      <c r="M287" s="226" t="str">
        <f>IFERROR(Table3[[#This Row],[REST]]-Table3[[#This Row],[Result Scan]],"")</f>
        <v/>
      </c>
      <c r="N287" s="212" t="str">
        <f>IF(Table3[[#This Row],[PO TAM]]="","",IF(Table3[[#This Row],[Balance]]&gt;0,"Open","Close"))</f>
        <v/>
      </c>
      <c r="O287" s="246" t="str">
        <f ca="1">IF(R287=$S$1,Table3[[#This Row],[Status]],"")</f>
        <v/>
      </c>
      <c r="R287" s="169" t="str">
        <f>IF(Table3[[#This Row],[Delivery Date]]="","",$R$1-Table3[[#This Row],[Delivery Date]])</f>
        <v/>
      </c>
      <c r="T287" t="str">
        <f>IFERROR(VLOOKUP(Table3[[#This Row],[Ich No]],'ICH NO'!K:M,3,0),"")</f>
        <v/>
      </c>
      <c r="U287" t="str">
        <f>IF(Table3[[#This Row],[REST]]&gt;Table3[[#This Row],[Stock]],Table3[[#This Row],[Stock]],Table3[[#This Row],[REST]])</f>
        <v/>
      </c>
      <c r="AA287" t="str">
        <f ca="1">IF(Table3[[#This Row],[DDD]]="","",IF(Table3[[#This Row],[Stock]]&gt;=Table3[[#This Row],[REST]],Table3[[#This Row],[REST]],Table3[[#This Row],[Stock]]))</f>
        <v/>
      </c>
    </row>
    <row r="288" spans="1:27" x14ac:dyDescent="0.3">
      <c r="A288" s="173" t="str">
        <f>IF(Table3[[#This Row],[Customer Part No]]="","",(ROW()-1))</f>
        <v/>
      </c>
      <c r="B288" s="212" t="str">
        <f>IF(TAM!T293="","",TAM!T293)</f>
        <v/>
      </c>
      <c r="C288" s="42" t="str">
        <f>IF(TAM!Q293="","",TAM!Q293)</f>
        <v/>
      </c>
      <c r="D288" s="42" t="str">
        <f>IF(TAM!I293="","",TAM!I293)</f>
        <v/>
      </c>
      <c r="E288" s="42" t="str">
        <f>IF(TAM!H293="","",TAM!H293)</f>
        <v/>
      </c>
      <c r="F288" s="213" t="str">
        <f>IF(TAM!L293="","",TAM!L293)</f>
        <v/>
      </c>
      <c r="G288" s="213" t="str">
        <f>IF(TAM!M293="","",TAM!M293)</f>
        <v/>
      </c>
      <c r="H288" s="220" t="str">
        <f>IF(TAM!AD293="","",TAM!AD293)</f>
        <v/>
      </c>
      <c r="I288" s="223" t="str">
        <f>IF(Table3[[#This Row],[Open Qty]]="","",TAM!AE293)</f>
        <v/>
      </c>
      <c r="J288" s="226" t="str">
        <f>IF(Table3[[#This Row],[Open Qty]]="","",SUM(SUMIF('STOCK OES'!B:B,Table3[[#This Row],[Ich No]],'STOCK OES'!E:E),SUMIF('STOCK SEALING'!B:B,Table3[[#This Row],[Ich No]],'STOCK SEALING'!E:E)))</f>
        <v/>
      </c>
      <c r="K288" s="236" t="str">
        <f>IF(Table3[[#This Row],[REST]]="","",SUMIF(TMMIN!T:T,Table3[[#This Row],[Ich No]],TMMIN!AE:AE))</f>
        <v/>
      </c>
      <c r="L288" s="226">
        <v>0</v>
      </c>
      <c r="M288" s="226" t="str">
        <f>IFERROR(Table3[[#This Row],[REST]]-Table3[[#This Row],[Result Scan]],"")</f>
        <v/>
      </c>
      <c r="N288" s="212" t="str">
        <f>IF(Table3[[#This Row],[PO TAM]]="","",IF(Table3[[#This Row],[Balance]]&gt;0,"Open","Close"))</f>
        <v/>
      </c>
      <c r="O288" s="246" t="str">
        <f ca="1">IF(R288=$S$1,Table3[[#This Row],[Status]],"")</f>
        <v/>
      </c>
      <c r="R288" s="169" t="str">
        <f>IF(Table3[[#This Row],[Delivery Date]]="","",$R$1-Table3[[#This Row],[Delivery Date]])</f>
        <v/>
      </c>
      <c r="T288" t="str">
        <f>IFERROR(VLOOKUP(Table3[[#This Row],[Ich No]],'ICH NO'!K:M,3,0),"")</f>
        <v/>
      </c>
      <c r="U288" t="str">
        <f>IF(Table3[[#This Row],[REST]]&gt;Table3[[#This Row],[Stock]],Table3[[#This Row],[Stock]],Table3[[#This Row],[REST]])</f>
        <v/>
      </c>
      <c r="AA288" t="str">
        <f ca="1">IF(Table3[[#This Row],[DDD]]="","",IF(Table3[[#This Row],[Stock]]&gt;=Table3[[#This Row],[REST]],Table3[[#This Row],[REST]],Table3[[#This Row],[Stock]]))</f>
        <v/>
      </c>
    </row>
    <row r="289" spans="1:27" x14ac:dyDescent="0.3">
      <c r="A289" s="173" t="str">
        <f>IF(Table3[[#This Row],[Customer Part No]]="","",(ROW()-1))</f>
        <v/>
      </c>
      <c r="B289" s="212" t="str">
        <f>IF(TAM!T294="","",TAM!T294)</f>
        <v/>
      </c>
      <c r="C289" s="42" t="str">
        <f>IF(TAM!Q294="","",TAM!Q294)</f>
        <v/>
      </c>
      <c r="D289" s="42" t="str">
        <f>IF(TAM!I294="","",TAM!I294)</f>
        <v/>
      </c>
      <c r="E289" s="42" t="str">
        <f>IF(TAM!H294="","",TAM!H294)</f>
        <v/>
      </c>
      <c r="F289" s="213" t="str">
        <f>IF(TAM!L294="","",TAM!L294)</f>
        <v/>
      </c>
      <c r="G289" s="213" t="str">
        <f>IF(TAM!M294="","",TAM!M294)</f>
        <v/>
      </c>
      <c r="H289" s="220" t="str">
        <f>IF(TAM!AD294="","",TAM!AD294)</f>
        <v/>
      </c>
      <c r="I289" s="223" t="str">
        <f>IF(Table3[[#This Row],[Open Qty]]="","",TAM!AE294)</f>
        <v/>
      </c>
      <c r="J289" s="226" t="str">
        <f>IF(Table3[[#This Row],[Open Qty]]="","",SUM(SUMIF('STOCK OES'!B:B,Table3[[#This Row],[Ich No]],'STOCK OES'!E:E),SUMIF('STOCK SEALING'!B:B,Table3[[#This Row],[Ich No]],'STOCK SEALING'!E:E)))</f>
        <v/>
      </c>
      <c r="K289" s="236" t="str">
        <f>IF(Table3[[#This Row],[REST]]="","",SUMIF(TMMIN!T:T,Table3[[#This Row],[Ich No]],TMMIN!AE:AE))</f>
        <v/>
      </c>
      <c r="L289" s="226">
        <v>0</v>
      </c>
      <c r="M289" s="226" t="str">
        <f>IFERROR(Table3[[#This Row],[REST]]-Table3[[#This Row],[Result Scan]],"")</f>
        <v/>
      </c>
      <c r="N289" s="212" t="str">
        <f>IF(Table3[[#This Row],[PO TAM]]="","",IF(Table3[[#This Row],[Balance]]&gt;0,"Open","Close"))</f>
        <v/>
      </c>
      <c r="O289" s="246" t="str">
        <f ca="1">IF(R289=$S$1,Table3[[#This Row],[Status]],"")</f>
        <v/>
      </c>
      <c r="R289" s="169" t="str">
        <f>IF(Table3[[#This Row],[Delivery Date]]="","",$R$1-Table3[[#This Row],[Delivery Date]])</f>
        <v/>
      </c>
      <c r="T289" t="str">
        <f>IFERROR(VLOOKUP(Table3[[#This Row],[Ich No]],'ICH NO'!K:M,3,0),"")</f>
        <v/>
      </c>
      <c r="U289" t="str">
        <f>IF(Table3[[#This Row],[REST]]&gt;Table3[[#This Row],[Stock]],Table3[[#This Row],[Stock]],Table3[[#This Row],[REST]])</f>
        <v/>
      </c>
      <c r="AA289" t="str">
        <f ca="1">IF(Table3[[#This Row],[DDD]]="","",IF(Table3[[#This Row],[Stock]]&gt;=Table3[[#This Row],[REST]],Table3[[#This Row],[REST]],Table3[[#This Row],[Stock]]))</f>
        <v/>
      </c>
    </row>
    <row r="290" spans="1:27" x14ac:dyDescent="0.3">
      <c r="A290" s="173" t="str">
        <f>IF(Table3[[#This Row],[Customer Part No]]="","",(ROW()-1))</f>
        <v/>
      </c>
      <c r="B290" s="212" t="str">
        <f>IF(TAM!T295="","",TAM!T295)</f>
        <v/>
      </c>
      <c r="C290" s="42" t="str">
        <f>IF(TAM!Q295="","",TAM!Q295)</f>
        <v/>
      </c>
      <c r="D290" s="42" t="str">
        <f>IF(TAM!I295="","",TAM!I295)</f>
        <v/>
      </c>
      <c r="E290" s="42" t="str">
        <f>IF(TAM!H295="","",TAM!H295)</f>
        <v/>
      </c>
      <c r="F290" s="213" t="str">
        <f>IF(TAM!L295="","",TAM!L295)</f>
        <v/>
      </c>
      <c r="G290" s="213" t="str">
        <f>IF(TAM!M295="","",TAM!M295)</f>
        <v/>
      </c>
      <c r="H290" s="220" t="str">
        <f>IF(TAM!AD295="","",TAM!AD295)</f>
        <v/>
      </c>
      <c r="I290" s="223" t="str">
        <f>IF(Table3[[#This Row],[Open Qty]]="","",TAM!AE295)</f>
        <v/>
      </c>
      <c r="J290" s="226" t="str">
        <f>IF(Table3[[#This Row],[Open Qty]]="","",SUM(SUMIF('STOCK OES'!B:B,Table3[[#This Row],[Ich No]],'STOCK OES'!E:E),SUMIF('STOCK SEALING'!B:B,Table3[[#This Row],[Ich No]],'STOCK SEALING'!E:E)))</f>
        <v/>
      </c>
      <c r="K290" s="236" t="str">
        <f>IF(Table3[[#This Row],[REST]]="","",SUMIF(TMMIN!T:T,Table3[[#This Row],[Ich No]],TMMIN!AE:AE))</f>
        <v/>
      </c>
      <c r="L290" s="226">
        <v>0</v>
      </c>
      <c r="M290" s="226" t="str">
        <f>IFERROR(Table3[[#This Row],[REST]]-Table3[[#This Row],[Result Scan]],"")</f>
        <v/>
      </c>
      <c r="N290" s="212" t="str">
        <f>IF(Table3[[#This Row],[PO TAM]]="","",IF(Table3[[#This Row],[Balance]]&gt;0,"Open","Close"))</f>
        <v/>
      </c>
      <c r="O290" s="246" t="str">
        <f ca="1">IF(R290=$S$1,Table3[[#This Row],[Status]],"")</f>
        <v/>
      </c>
      <c r="R290" s="169" t="str">
        <f>IF(Table3[[#This Row],[Delivery Date]]="","",$R$1-Table3[[#This Row],[Delivery Date]])</f>
        <v/>
      </c>
      <c r="T290" t="str">
        <f>IFERROR(VLOOKUP(Table3[[#This Row],[Ich No]],'ICH NO'!K:M,3,0),"")</f>
        <v/>
      </c>
      <c r="U290" t="str">
        <f>IF(Table3[[#This Row],[REST]]&gt;Table3[[#This Row],[Stock]],Table3[[#This Row],[Stock]],Table3[[#This Row],[REST]])</f>
        <v/>
      </c>
      <c r="AA290" t="str">
        <f ca="1">IF(Table3[[#This Row],[DDD]]="","",IF(Table3[[#This Row],[Stock]]&gt;=Table3[[#This Row],[REST]],Table3[[#This Row],[REST]],Table3[[#This Row],[Stock]]))</f>
        <v/>
      </c>
    </row>
    <row r="291" spans="1:27" x14ac:dyDescent="0.3">
      <c r="A291" s="173" t="str">
        <f>IF(Table3[[#This Row],[Customer Part No]]="","",(ROW()-1))</f>
        <v/>
      </c>
      <c r="B291" s="212" t="str">
        <f>IF(TAM!T296="","",TAM!T296)</f>
        <v/>
      </c>
      <c r="C291" s="42" t="str">
        <f>IF(TAM!Q296="","",TAM!Q296)</f>
        <v/>
      </c>
      <c r="D291" s="42" t="str">
        <f>IF(TAM!I296="","",TAM!I296)</f>
        <v/>
      </c>
      <c r="E291" s="42" t="str">
        <f>IF(TAM!H296="","",TAM!H296)</f>
        <v/>
      </c>
      <c r="F291" s="213" t="str">
        <f>IF(TAM!L296="","",TAM!L296)</f>
        <v/>
      </c>
      <c r="G291" s="213" t="str">
        <f>IF(TAM!M296="","",TAM!M296)</f>
        <v/>
      </c>
      <c r="H291" s="220" t="str">
        <f>IF(TAM!AD296="","",TAM!AD296)</f>
        <v/>
      </c>
      <c r="I291" s="223" t="str">
        <f>IF(Table3[[#This Row],[Open Qty]]="","",TAM!AE296)</f>
        <v/>
      </c>
      <c r="J291" s="226" t="str">
        <f>IF(Table3[[#This Row],[Open Qty]]="","",SUM(SUMIF('STOCK OES'!B:B,Table3[[#This Row],[Ich No]],'STOCK OES'!E:E),SUMIF('STOCK SEALING'!B:B,Table3[[#This Row],[Ich No]],'STOCK SEALING'!E:E)))</f>
        <v/>
      </c>
      <c r="K291" s="236" t="str">
        <f>IF(Table3[[#This Row],[REST]]="","",SUMIF(TMMIN!T:T,Table3[[#This Row],[Ich No]],TMMIN!AE:AE))</f>
        <v/>
      </c>
      <c r="L291" s="226">
        <v>0</v>
      </c>
      <c r="M291" s="226" t="str">
        <f>IFERROR(Table3[[#This Row],[REST]]-Table3[[#This Row],[Result Scan]],"")</f>
        <v/>
      </c>
      <c r="N291" s="212" t="str">
        <f>IF(Table3[[#This Row],[PO TAM]]="","",IF(Table3[[#This Row],[Balance]]&gt;0,"Open","Close"))</f>
        <v/>
      </c>
      <c r="O291" s="246" t="str">
        <f ca="1">IF(R291=$S$1,Table3[[#This Row],[Status]],"")</f>
        <v/>
      </c>
      <c r="R291" s="169" t="str">
        <f>IF(Table3[[#This Row],[Delivery Date]]="","",$R$1-Table3[[#This Row],[Delivery Date]])</f>
        <v/>
      </c>
      <c r="T291" t="str">
        <f>IFERROR(VLOOKUP(Table3[[#This Row],[Ich No]],'ICH NO'!K:M,3,0),"")</f>
        <v/>
      </c>
      <c r="U291" t="str">
        <f>IF(Table3[[#This Row],[REST]]&gt;Table3[[#This Row],[Stock]],Table3[[#This Row],[Stock]],Table3[[#This Row],[REST]])</f>
        <v/>
      </c>
      <c r="AA291" t="str">
        <f ca="1">IF(Table3[[#This Row],[DDD]]="","",IF(Table3[[#This Row],[Stock]]&gt;=Table3[[#This Row],[REST]],Table3[[#This Row],[REST]],Table3[[#This Row],[Stock]]))</f>
        <v/>
      </c>
    </row>
    <row r="292" spans="1:27" x14ac:dyDescent="0.3">
      <c r="A292" s="173" t="str">
        <f>IF(Table3[[#This Row],[Customer Part No]]="","",(ROW()-1))</f>
        <v/>
      </c>
      <c r="B292" s="212" t="str">
        <f>IF(TAM!T297="","",TAM!T297)</f>
        <v/>
      </c>
      <c r="C292" s="42" t="str">
        <f>IF(TAM!Q297="","",TAM!Q297)</f>
        <v/>
      </c>
      <c r="D292" s="42" t="str">
        <f>IF(TAM!I297="","",TAM!I297)</f>
        <v/>
      </c>
      <c r="E292" s="42" t="str">
        <f>IF(TAM!H297="","",TAM!H297)</f>
        <v/>
      </c>
      <c r="F292" s="213" t="str">
        <f>IF(TAM!L297="","",TAM!L297)</f>
        <v/>
      </c>
      <c r="G292" s="213" t="str">
        <f>IF(TAM!M297="","",TAM!M297)</f>
        <v/>
      </c>
      <c r="H292" s="220" t="str">
        <f>IF(TAM!AD297="","",TAM!AD297)</f>
        <v/>
      </c>
      <c r="I292" s="223" t="str">
        <f>IF(Table3[[#This Row],[Open Qty]]="","",TAM!AE297)</f>
        <v/>
      </c>
      <c r="J292" s="226" t="str">
        <f>IF(Table3[[#This Row],[Open Qty]]="","",SUM(SUMIF('STOCK OES'!B:B,Table3[[#This Row],[Ich No]],'STOCK OES'!E:E),SUMIF('STOCK SEALING'!B:B,Table3[[#This Row],[Ich No]],'STOCK SEALING'!E:E)))</f>
        <v/>
      </c>
      <c r="K292" s="236" t="str">
        <f>IF(Table3[[#This Row],[REST]]="","",SUMIF(TMMIN!T:T,Table3[[#This Row],[Ich No]],TMMIN!AE:AE))</f>
        <v/>
      </c>
      <c r="L292" s="226">
        <v>0</v>
      </c>
      <c r="M292" s="226" t="str">
        <f>IFERROR(Table3[[#This Row],[REST]]-Table3[[#This Row],[Result Scan]],"")</f>
        <v/>
      </c>
      <c r="N292" s="212" t="str">
        <f>IF(Table3[[#This Row],[PO TAM]]="","",IF(Table3[[#This Row],[Balance]]&gt;0,"Open","Close"))</f>
        <v/>
      </c>
      <c r="O292" s="246" t="str">
        <f ca="1">IF(R292=$S$1,Table3[[#This Row],[Status]],"")</f>
        <v/>
      </c>
      <c r="R292" s="169" t="str">
        <f>IF(Table3[[#This Row],[Delivery Date]]="","",$R$1-Table3[[#This Row],[Delivery Date]])</f>
        <v/>
      </c>
      <c r="T292" t="str">
        <f>IFERROR(VLOOKUP(Table3[[#This Row],[Ich No]],'ICH NO'!K:M,3,0),"")</f>
        <v/>
      </c>
      <c r="U292" t="str">
        <f>IF(Table3[[#This Row],[REST]]&gt;Table3[[#This Row],[Stock]],Table3[[#This Row],[Stock]],Table3[[#This Row],[REST]])</f>
        <v/>
      </c>
      <c r="AA292" t="str">
        <f ca="1">IF(Table3[[#This Row],[DDD]]="","",IF(Table3[[#This Row],[Stock]]&gt;=Table3[[#This Row],[REST]],Table3[[#This Row],[REST]],Table3[[#This Row],[Stock]]))</f>
        <v/>
      </c>
    </row>
    <row r="293" spans="1:27" x14ac:dyDescent="0.3">
      <c r="A293" s="173" t="str">
        <f>IF(Table3[[#This Row],[Customer Part No]]="","",(ROW()-1))</f>
        <v/>
      </c>
      <c r="B293" s="212" t="str">
        <f>IF(TAM!T298="","",TAM!T298)</f>
        <v/>
      </c>
      <c r="C293" s="42" t="str">
        <f>IF(TAM!Q298="","",TAM!Q298)</f>
        <v/>
      </c>
      <c r="D293" s="42" t="str">
        <f>IF(TAM!I298="","",TAM!I298)</f>
        <v/>
      </c>
      <c r="E293" s="42" t="str">
        <f>IF(TAM!H298="","",TAM!H298)</f>
        <v/>
      </c>
      <c r="F293" s="213" t="str">
        <f>IF(TAM!L298="","",TAM!L298)</f>
        <v/>
      </c>
      <c r="G293" s="213" t="str">
        <f>IF(TAM!M298="","",TAM!M298)</f>
        <v/>
      </c>
      <c r="H293" s="220" t="str">
        <f>IF(TAM!AD298="","",TAM!AD298)</f>
        <v/>
      </c>
      <c r="I293" s="223" t="str">
        <f>IF(Table3[[#This Row],[Open Qty]]="","",TAM!AE298)</f>
        <v/>
      </c>
      <c r="J293" s="226" t="str">
        <f>IF(Table3[[#This Row],[Open Qty]]="","",SUM(SUMIF('STOCK OES'!B:B,Table3[[#This Row],[Ich No]],'STOCK OES'!E:E),SUMIF('STOCK SEALING'!B:B,Table3[[#This Row],[Ich No]],'STOCK SEALING'!E:E)))</f>
        <v/>
      </c>
      <c r="K293" s="236" t="str">
        <f>IF(Table3[[#This Row],[REST]]="","",SUMIF(TMMIN!T:T,Table3[[#This Row],[Ich No]],TMMIN!AE:AE))</f>
        <v/>
      </c>
      <c r="L293" s="226">
        <v>0</v>
      </c>
      <c r="M293" s="226" t="str">
        <f>IFERROR(Table3[[#This Row],[REST]]-Table3[[#This Row],[Result Scan]],"")</f>
        <v/>
      </c>
      <c r="N293" s="212" t="str">
        <f>IF(Table3[[#This Row],[PO TAM]]="","",IF(Table3[[#This Row],[Balance]]&gt;0,"Open","Close"))</f>
        <v/>
      </c>
      <c r="O293" s="246" t="str">
        <f ca="1">IF(R293=$S$1,Table3[[#This Row],[Status]],"")</f>
        <v/>
      </c>
      <c r="R293" s="169" t="str">
        <f>IF(Table3[[#This Row],[Delivery Date]]="","",$R$1-Table3[[#This Row],[Delivery Date]])</f>
        <v/>
      </c>
      <c r="T293" t="str">
        <f>IFERROR(VLOOKUP(Table3[[#This Row],[Ich No]],'ICH NO'!K:M,3,0),"")</f>
        <v/>
      </c>
      <c r="U293" t="str">
        <f>IF(Table3[[#This Row],[REST]]&gt;Table3[[#This Row],[Stock]],Table3[[#This Row],[Stock]],Table3[[#This Row],[REST]])</f>
        <v/>
      </c>
      <c r="AA293" t="str">
        <f ca="1">IF(Table3[[#This Row],[DDD]]="","",IF(Table3[[#This Row],[Stock]]&gt;=Table3[[#This Row],[REST]],Table3[[#This Row],[REST]],Table3[[#This Row],[Stock]]))</f>
        <v/>
      </c>
    </row>
    <row r="294" spans="1:27" x14ac:dyDescent="0.3">
      <c r="A294" s="173" t="str">
        <f>IF(Table3[[#This Row],[Customer Part No]]="","",(ROW()-1))</f>
        <v/>
      </c>
      <c r="B294" s="212" t="str">
        <f>IF(TAM!T299="","",TAM!T299)</f>
        <v/>
      </c>
      <c r="C294" s="42" t="str">
        <f>IF(TAM!Q299="","",TAM!Q299)</f>
        <v/>
      </c>
      <c r="D294" s="42" t="str">
        <f>IF(TAM!I299="","",TAM!I299)</f>
        <v/>
      </c>
      <c r="E294" s="42" t="str">
        <f>IF(TAM!H299="","",TAM!H299)</f>
        <v/>
      </c>
      <c r="F294" s="213" t="str">
        <f>IF(TAM!L299="","",TAM!L299)</f>
        <v/>
      </c>
      <c r="G294" s="213" t="str">
        <f>IF(TAM!M299="","",TAM!M299)</f>
        <v/>
      </c>
      <c r="H294" s="220" t="str">
        <f>IF(TAM!AD299="","",TAM!AD299)</f>
        <v/>
      </c>
      <c r="I294" s="223" t="str">
        <f>IF(Table3[[#This Row],[Open Qty]]="","",TAM!AE299)</f>
        <v/>
      </c>
      <c r="J294" s="226" t="str">
        <f>IF(Table3[[#This Row],[Open Qty]]="","",SUM(SUMIF('STOCK OES'!B:B,Table3[[#This Row],[Ich No]],'STOCK OES'!E:E),SUMIF('STOCK SEALING'!B:B,Table3[[#This Row],[Ich No]],'STOCK SEALING'!E:E)))</f>
        <v/>
      </c>
      <c r="K294" s="236" t="str">
        <f>IF(Table3[[#This Row],[REST]]="","",SUMIF(TMMIN!T:T,Table3[[#This Row],[Ich No]],TMMIN!AE:AE))</f>
        <v/>
      </c>
      <c r="L294" s="226">
        <v>0</v>
      </c>
      <c r="M294" s="226" t="str">
        <f>IFERROR(Table3[[#This Row],[REST]]-Table3[[#This Row],[Result Scan]],"")</f>
        <v/>
      </c>
      <c r="N294" s="212" t="str">
        <f>IF(Table3[[#This Row],[PO TAM]]="","",IF(Table3[[#This Row],[Balance]]&gt;0,"Open","Close"))</f>
        <v/>
      </c>
      <c r="O294" s="246" t="str">
        <f ca="1">IF(R294=$S$1,Table3[[#This Row],[Status]],"")</f>
        <v/>
      </c>
      <c r="R294" s="169" t="str">
        <f>IF(Table3[[#This Row],[Delivery Date]]="","",$R$1-Table3[[#This Row],[Delivery Date]])</f>
        <v/>
      </c>
      <c r="T294" t="str">
        <f>IFERROR(VLOOKUP(Table3[[#This Row],[Ich No]],'ICH NO'!K:M,3,0),"")</f>
        <v/>
      </c>
      <c r="U294" t="str">
        <f>IF(Table3[[#This Row],[REST]]&gt;Table3[[#This Row],[Stock]],Table3[[#This Row],[Stock]],Table3[[#This Row],[REST]])</f>
        <v/>
      </c>
      <c r="AA294" t="str">
        <f ca="1">IF(Table3[[#This Row],[DDD]]="","",IF(Table3[[#This Row],[Stock]]&gt;=Table3[[#This Row],[REST]],Table3[[#This Row],[REST]],Table3[[#This Row],[Stock]]))</f>
        <v/>
      </c>
    </row>
    <row r="295" spans="1:27" x14ac:dyDescent="0.3">
      <c r="A295" s="173" t="str">
        <f>IF(Table3[[#This Row],[Customer Part No]]="","",(ROW()-1))</f>
        <v/>
      </c>
      <c r="B295" s="212" t="str">
        <f>IF(TAM!T300="","",TAM!T300)</f>
        <v/>
      </c>
      <c r="C295" s="42" t="str">
        <f>IF(TAM!Q300="","",TAM!Q300)</f>
        <v/>
      </c>
      <c r="D295" s="42" t="str">
        <f>IF(TAM!I300="","",TAM!I300)</f>
        <v/>
      </c>
      <c r="E295" s="42" t="str">
        <f>IF(TAM!H300="","",TAM!H300)</f>
        <v/>
      </c>
      <c r="F295" s="213" t="str">
        <f>IF(TAM!L300="","",TAM!L300)</f>
        <v/>
      </c>
      <c r="G295" s="213" t="str">
        <f>IF(TAM!M300="","",TAM!M300)</f>
        <v/>
      </c>
      <c r="H295" s="220" t="str">
        <f>IF(TAM!AD300="","",TAM!AD300)</f>
        <v/>
      </c>
      <c r="I295" s="223" t="str">
        <f>IF(Table3[[#This Row],[Open Qty]]="","",TAM!AE300)</f>
        <v/>
      </c>
      <c r="J295" s="226" t="str">
        <f>IF(Table3[[#This Row],[Open Qty]]="","",SUM(SUMIF('STOCK OES'!B:B,Table3[[#This Row],[Ich No]],'STOCK OES'!E:E),SUMIF('STOCK SEALING'!B:B,Table3[[#This Row],[Ich No]],'STOCK SEALING'!E:E)))</f>
        <v/>
      </c>
      <c r="K295" s="236" t="str">
        <f>IF(Table3[[#This Row],[REST]]="","",SUMIF(TMMIN!T:T,Table3[[#This Row],[Ich No]],TMMIN!AE:AE))</f>
        <v/>
      </c>
      <c r="L295" s="226">
        <v>0</v>
      </c>
      <c r="M295" s="226" t="str">
        <f>IFERROR(Table3[[#This Row],[REST]]-Table3[[#This Row],[Result Scan]],"")</f>
        <v/>
      </c>
      <c r="N295" s="212" t="str">
        <f>IF(Table3[[#This Row],[PO TAM]]="","",IF(Table3[[#This Row],[Balance]]&gt;0,"Open","Close"))</f>
        <v/>
      </c>
      <c r="O295" s="246" t="str">
        <f ca="1">IF(R295=$S$1,Table3[[#This Row],[Status]],"")</f>
        <v/>
      </c>
      <c r="R295" s="169" t="str">
        <f>IF(Table3[[#This Row],[Delivery Date]]="","",$R$1-Table3[[#This Row],[Delivery Date]])</f>
        <v/>
      </c>
      <c r="T295" t="str">
        <f>IFERROR(VLOOKUP(Table3[[#This Row],[Ich No]],'ICH NO'!K:M,3,0),"")</f>
        <v/>
      </c>
      <c r="U295" t="str">
        <f>IF(Table3[[#This Row],[REST]]&gt;Table3[[#This Row],[Stock]],Table3[[#This Row],[Stock]],Table3[[#This Row],[REST]])</f>
        <v/>
      </c>
      <c r="AA295" t="str">
        <f ca="1">IF(Table3[[#This Row],[DDD]]="","",IF(Table3[[#This Row],[Stock]]&gt;=Table3[[#This Row],[REST]],Table3[[#This Row],[REST]],Table3[[#This Row],[Stock]]))</f>
        <v/>
      </c>
    </row>
    <row r="296" spans="1:27" x14ac:dyDescent="0.3">
      <c r="A296" s="173" t="str">
        <f>IF(Table3[[#This Row],[Customer Part No]]="","",(ROW()-1))</f>
        <v/>
      </c>
      <c r="B296" s="212" t="str">
        <f>IF(TAM!T301="","",TAM!T301)</f>
        <v/>
      </c>
      <c r="C296" s="42" t="str">
        <f>IF(TAM!Q301="","",TAM!Q301)</f>
        <v/>
      </c>
      <c r="D296" s="42" t="str">
        <f>IF(TAM!I301="","",TAM!I301)</f>
        <v/>
      </c>
      <c r="E296" s="42" t="str">
        <f>IF(TAM!H301="","",TAM!H301)</f>
        <v/>
      </c>
      <c r="F296" s="213" t="str">
        <f>IF(TAM!L301="","",TAM!L301)</f>
        <v/>
      </c>
      <c r="G296" s="213" t="str">
        <f>IF(TAM!M301="","",TAM!M301)</f>
        <v/>
      </c>
      <c r="H296" s="220" t="str">
        <f>IF(TAM!AD301="","",TAM!AD301)</f>
        <v/>
      </c>
      <c r="I296" s="223" t="str">
        <f>IF(Table3[[#This Row],[Open Qty]]="","",TAM!AE301)</f>
        <v/>
      </c>
      <c r="J296" s="226" t="str">
        <f>IF(Table3[[#This Row],[Open Qty]]="","",SUM(SUMIF('STOCK OES'!B:B,Table3[[#This Row],[Ich No]],'STOCK OES'!E:E),SUMIF('STOCK SEALING'!B:B,Table3[[#This Row],[Ich No]],'STOCK SEALING'!E:E)))</f>
        <v/>
      </c>
      <c r="K296" s="236" t="str">
        <f>IF(Table3[[#This Row],[REST]]="","",SUMIF(TMMIN!T:T,Table3[[#This Row],[Ich No]],TMMIN!AE:AE))</f>
        <v/>
      </c>
      <c r="L296" s="226">
        <v>0</v>
      </c>
      <c r="M296" s="226" t="str">
        <f>IFERROR(Table3[[#This Row],[REST]]-Table3[[#This Row],[Result Scan]],"")</f>
        <v/>
      </c>
      <c r="N296" s="212" t="str">
        <f>IF(Table3[[#This Row],[PO TAM]]="","",IF(Table3[[#This Row],[Balance]]&gt;0,"Open","Close"))</f>
        <v/>
      </c>
      <c r="O296" s="246" t="str">
        <f ca="1">IF(R296=$S$1,Table3[[#This Row],[Status]],"")</f>
        <v/>
      </c>
      <c r="R296" s="169" t="str">
        <f>IF(Table3[[#This Row],[Delivery Date]]="","",$R$1-Table3[[#This Row],[Delivery Date]])</f>
        <v/>
      </c>
      <c r="T296" t="str">
        <f>IFERROR(VLOOKUP(Table3[[#This Row],[Ich No]],'ICH NO'!K:M,3,0),"")</f>
        <v/>
      </c>
      <c r="U296" t="str">
        <f>IF(Table3[[#This Row],[REST]]&gt;Table3[[#This Row],[Stock]],Table3[[#This Row],[Stock]],Table3[[#This Row],[REST]])</f>
        <v/>
      </c>
      <c r="AA296" t="str">
        <f ca="1">IF(Table3[[#This Row],[DDD]]="","",IF(Table3[[#This Row],[Stock]]&gt;=Table3[[#This Row],[REST]],Table3[[#This Row],[REST]],Table3[[#This Row],[Stock]]))</f>
        <v/>
      </c>
    </row>
    <row r="297" spans="1:27" x14ac:dyDescent="0.3">
      <c r="A297" s="173" t="str">
        <f>IF(Table3[[#This Row],[Customer Part No]]="","",(ROW()-1))</f>
        <v/>
      </c>
      <c r="B297" s="212" t="str">
        <f>IF(TAM!T302="","",TAM!T302)</f>
        <v/>
      </c>
      <c r="C297" s="42" t="str">
        <f>IF(TAM!Q302="","",TAM!Q302)</f>
        <v/>
      </c>
      <c r="D297" s="42" t="str">
        <f>IF(TAM!I302="","",TAM!I302)</f>
        <v/>
      </c>
      <c r="E297" s="42" t="str">
        <f>IF(TAM!H302="","",TAM!H302)</f>
        <v/>
      </c>
      <c r="F297" s="213" t="str">
        <f>IF(TAM!L302="","",TAM!L302)</f>
        <v/>
      </c>
      <c r="G297" s="213" t="str">
        <f>IF(TAM!M302="","",TAM!M302)</f>
        <v/>
      </c>
      <c r="H297" s="220" t="str">
        <f>IF(TAM!AD302="","",TAM!AD302)</f>
        <v/>
      </c>
      <c r="I297" s="223" t="str">
        <f>IF(Table3[[#This Row],[Open Qty]]="","",TAM!AE302)</f>
        <v/>
      </c>
      <c r="J297" s="226" t="str">
        <f>IF(Table3[[#This Row],[Open Qty]]="","",SUM(SUMIF('STOCK OES'!B:B,Table3[[#This Row],[Ich No]],'STOCK OES'!E:E),SUMIF('STOCK SEALING'!B:B,Table3[[#This Row],[Ich No]],'STOCK SEALING'!E:E)))</f>
        <v/>
      </c>
      <c r="K297" s="236" t="str">
        <f>IF(Table3[[#This Row],[REST]]="","",SUMIF(TMMIN!T:T,Table3[[#This Row],[Ich No]],TMMIN!AE:AE))</f>
        <v/>
      </c>
      <c r="L297" s="226">
        <v>0</v>
      </c>
      <c r="M297" s="226" t="str">
        <f>IFERROR(Table3[[#This Row],[REST]]-Table3[[#This Row],[Result Scan]],"")</f>
        <v/>
      </c>
      <c r="N297" s="212" t="str">
        <f>IF(Table3[[#This Row],[PO TAM]]="","",IF(Table3[[#This Row],[Balance]]&gt;0,"Open","Close"))</f>
        <v/>
      </c>
      <c r="O297" s="246" t="str">
        <f ca="1">IF(R297=$S$1,Table3[[#This Row],[Status]],"")</f>
        <v/>
      </c>
      <c r="R297" s="169" t="str">
        <f>IF(Table3[[#This Row],[Delivery Date]]="","",$R$1-Table3[[#This Row],[Delivery Date]])</f>
        <v/>
      </c>
      <c r="T297" t="str">
        <f>IFERROR(VLOOKUP(Table3[[#This Row],[Ich No]],'ICH NO'!K:M,3,0),"")</f>
        <v/>
      </c>
      <c r="U297" t="str">
        <f>IF(Table3[[#This Row],[REST]]&gt;Table3[[#This Row],[Stock]],Table3[[#This Row],[Stock]],Table3[[#This Row],[REST]])</f>
        <v/>
      </c>
      <c r="AA297" t="str">
        <f ca="1">IF(Table3[[#This Row],[DDD]]="","",IF(Table3[[#This Row],[Stock]]&gt;=Table3[[#This Row],[REST]],Table3[[#This Row],[REST]],Table3[[#This Row],[Stock]]))</f>
        <v/>
      </c>
    </row>
    <row r="298" spans="1:27" x14ac:dyDescent="0.3">
      <c r="A298" s="173" t="str">
        <f>IF(Table3[[#This Row],[Customer Part No]]="","",(ROW()-1))</f>
        <v/>
      </c>
      <c r="B298" s="212" t="str">
        <f>IF(TAM!T303="","",TAM!T303)</f>
        <v/>
      </c>
      <c r="C298" s="42" t="str">
        <f>IF(TAM!Q303="","",TAM!Q303)</f>
        <v/>
      </c>
      <c r="D298" s="42" t="str">
        <f>IF(TAM!I303="","",TAM!I303)</f>
        <v/>
      </c>
      <c r="E298" s="42" t="str">
        <f>IF(TAM!H303="","",TAM!H303)</f>
        <v/>
      </c>
      <c r="F298" s="213" t="str">
        <f>IF(TAM!L303="","",TAM!L303)</f>
        <v/>
      </c>
      <c r="G298" s="213" t="str">
        <f>IF(TAM!M303="","",TAM!M303)</f>
        <v/>
      </c>
      <c r="H298" s="220" t="str">
        <f>IF(TAM!AD303="","",TAM!AD303)</f>
        <v/>
      </c>
      <c r="I298" s="223" t="str">
        <f>IF(Table3[[#This Row],[Open Qty]]="","",TAM!AE303)</f>
        <v/>
      </c>
      <c r="J298" s="226" t="str">
        <f>IF(Table3[[#This Row],[Open Qty]]="","",SUM(SUMIF('STOCK OES'!B:B,Table3[[#This Row],[Ich No]],'STOCK OES'!E:E),SUMIF('STOCK SEALING'!B:B,Table3[[#This Row],[Ich No]],'STOCK SEALING'!E:E)))</f>
        <v/>
      </c>
      <c r="K298" s="236" t="str">
        <f>IF(Table3[[#This Row],[REST]]="","",SUMIF(TMMIN!T:T,Table3[[#This Row],[Ich No]],TMMIN!AE:AE))</f>
        <v/>
      </c>
      <c r="L298" s="226">
        <v>0</v>
      </c>
      <c r="M298" s="226" t="str">
        <f>IFERROR(Table3[[#This Row],[REST]]-Table3[[#This Row],[Result Scan]],"")</f>
        <v/>
      </c>
      <c r="N298" s="212" t="str">
        <f>IF(Table3[[#This Row],[PO TAM]]="","",IF(Table3[[#This Row],[Balance]]&gt;0,"Open","Close"))</f>
        <v/>
      </c>
      <c r="O298" s="246" t="str">
        <f ca="1">IF(R298=$S$1,Table3[[#This Row],[Status]],"")</f>
        <v/>
      </c>
      <c r="R298" s="169" t="str">
        <f>IF(Table3[[#This Row],[Delivery Date]]="","",$R$1-Table3[[#This Row],[Delivery Date]])</f>
        <v/>
      </c>
      <c r="T298" t="str">
        <f>IFERROR(VLOOKUP(Table3[[#This Row],[Ich No]],'ICH NO'!K:M,3,0),"")</f>
        <v/>
      </c>
      <c r="U298" t="str">
        <f>IF(Table3[[#This Row],[REST]]&gt;Table3[[#This Row],[Stock]],Table3[[#This Row],[Stock]],Table3[[#This Row],[REST]])</f>
        <v/>
      </c>
      <c r="AA298" t="str">
        <f ca="1">IF(Table3[[#This Row],[DDD]]="","",IF(Table3[[#This Row],[Stock]]&gt;=Table3[[#This Row],[REST]],Table3[[#This Row],[REST]],Table3[[#This Row],[Stock]]))</f>
        <v/>
      </c>
    </row>
    <row r="299" spans="1:27" x14ac:dyDescent="0.3">
      <c r="A299" s="173" t="str">
        <f>IF(Table3[[#This Row],[Customer Part No]]="","",(ROW()-1))</f>
        <v/>
      </c>
      <c r="B299" s="212" t="str">
        <f>IF(TAM!T304="","",TAM!T304)</f>
        <v/>
      </c>
      <c r="C299" s="42" t="str">
        <f>IF(TAM!Q304="","",TAM!Q304)</f>
        <v/>
      </c>
      <c r="D299" s="42" t="str">
        <f>IF(TAM!I304="","",TAM!I304)</f>
        <v/>
      </c>
      <c r="E299" s="42" t="str">
        <f>IF(TAM!H304="","",TAM!H304)</f>
        <v/>
      </c>
      <c r="F299" s="213" t="str">
        <f>IF(TAM!L304="","",TAM!L304)</f>
        <v/>
      </c>
      <c r="G299" s="213" t="str">
        <f>IF(TAM!M304="","",TAM!M304)</f>
        <v/>
      </c>
      <c r="H299" s="220" t="str">
        <f>IF(TAM!AD304="","",TAM!AD304)</f>
        <v/>
      </c>
      <c r="I299" s="223" t="str">
        <f>IF(Table3[[#This Row],[Open Qty]]="","",TAM!AE304)</f>
        <v/>
      </c>
      <c r="J299" s="226" t="str">
        <f>IF(Table3[[#This Row],[Open Qty]]="","",SUM(SUMIF('STOCK OES'!B:B,Table3[[#This Row],[Ich No]],'STOCK OES'!E:E),SUMIF('STOCK SEALING'!B:B,Table3[[#This Row],[Ich No]],'STOCK SEALING'!E:E)))</f>
        <v/>
      </c>
      <c r="K299" s="236" t="str">
        <f>IF(Table3[[#This Row],[REST]]="","",SUMIF(TMMIN!T:T,Table3[[#This Row],[Ich No]],TMMIN!AE:AE))</f>
        <v/>
      </c>
      <c r="L299" s="226">
        <v>0</v>
      </c>
      <c r="M299" s="226" t="str">
        <f>IFERROR(Table3[[#This Row],[REST]]-Table3[[#This Row],[Result Scan]],"")</f>
        <v/>
      </c>
      <c r="N299" s="212" t="str">
        <f>IF(Table3[[#This Row],[PO TAM]]="","",IF(Table3[[#This Row],[Balance]]&gt;0,"Open","Close"))</f>
        <v/>
      </c>
      <c r="O299" s="246" t="str">
        <f ca="1">IF(R299=$S$1,Table3[[#This Row],[Status]],"")</f>
        <v/>
      </c>
      <c r="R299" s="169" t="str">
        <f>IF(Table3[[#This Row],[Delivery Date]]="","",$R$1-Table3[[#This Row],[Delivery Date]])</f>
        <v/>
      </c>
      <c r="T299" t="str">
        <f>IFERROR(VLOOKUP(Table3[[#This Row],[Ich No]],'ICH NO'!K:M,3,0),"")</f>
        <v/>
      </c>
      <c r="U299" t="str">
        <f>IF(Table3[[#This Row],[REST]]&gt;Table3[[#This Row],[Stock]],Table3[[#This Row],[Stock]],Table3[[#This Row],[REST]])</f>
        <v/>
      </c>
      <c r="AA299" t="str">
        <f ca="1">IF(Table3[[#This Row],[DDD]]="","",IF(Table3[[#This Row],[Stock]]&gt;=Table3[[#This Row],[REST]],Table3[[#This Row],[REST]],Table3[[#This Row],[Stock]]))</f>
        <v/>
      </c>
    </row>
    <row r="300" spans="1:27" x14ac:dyDescent="0.3">
      <c r="A300" s="173" t="str">
        <f>IF(Table3[[#This Row],[Customer Part No]]="","",(ROW()-1))</f>
        <v/>
      </c>
      <c r="B300" s="212" t="str">
        <f>IF(TAM!T305="","",TAM!T305)</f>
        <v/>
      </c>
      <c r="C300" s="42" t="str">
        <f>IF(TAM!Q305="","",TAM!Q305)</f>
        <v/>
      </c>
      <c r="D300" s="42" t="str">
        <f>IF(TAM!I305="","",TAM!I305)</f>
        <v/>
      </c>
      <c r="E300" s="42" t="str">
        <f>IF(TAM!H305="","",TAM!H305)</f>
        <v/>
      </c>
      <c r="F300" s="213" t="str">
        <f>IF(TAM!L305="","",TAM!L305)</f>
        <v/>
      </c>
      <c r="G300" s="213" t="str">
        <f>IF(TAM!M305="","",TAM!M305)</f>
        <v/>
      </c>
      <c r="H300" s="220" t="str">
        <f>IF(TAM!AD305="","",TAM!AD305)</f>
        <v/>
      </c>
      <c r="I300" s="223" t="str">
        <f>IF(Table3[[#This Row],[Open Qty]]="","",TAM!AE305)</f>
        <v/>
      </c>
      <c r="J300" s="226" t="str">
        <f>IF(Table3[[#This Row],[Open Qty]]="","",SUM(SUMIF('STOCK OES'!B:B,Table3[[#This Row],[Ich No]],'STOCK OES'!E:E),SUMIF('STOCK SEALING'!B:B,Table3[[#This Row],[Ich No]],'STOCK SEALING'!E:E)))</f>
        <v/>
      </c>
      <c r="K300" s="236" t="str">
        <f>IF(Table3[[#This Row],[REST]]="","",SUMIF(TMMIN!T:T,Table3[[#This Row],[Ich No]],TMMIN!AE:AE))</f>
        <v/>
      </c>
      <c r="L300" s="226">
        <v>0</v>
      </c>
      <c r="M300" s="226" t="str">
        <f>IFERROR(Table3[[#This Row],[REST]]-Table3[[#This Row],[Result Scan]],"")</f>
        <v/>
      </c>
      <c r="N300" s="212" t="str">
        <f>IF(Table3[[#This Row],[PO TAM]]="","",IF(Table3[[#This Row],[Balance]]&gt;0,"Open","Close"))</f>
        <v/>
      </c>
      <c r="O300" s="246" t="str">
        <f ca="1">IF(R300=$S$1,Table3[[#This Row],[Status]],"")</f>
        <v/>
      </c>
      <c r="R300" s="169" t="str">
        <f>IF(Table3[[#This Row],[Delivery Date]]="","",$R$1-Table3[[#This Row],[Delivery Date]])</f>
        <v/>
      </c>
      <c r="T300" t="str">
        <f>IFERROR(VLOOKUP(Table3[[#This Row],[Ich No]],'ICH NO'!K:M,3,0),"")</f>
        <v/>
      </c>
      <c r="U300" t="str">
        <f>IF(Table3[[#This Row],[REST]]&gt;Table3[[#This Row],[Stock]],Table3[[#This Row],[Stock]],Table3[[#This Row],[REST]])</f>
        <v/>
      </c>
      <c r="AA300" t="str">
        <f ca="1">IF(Table3[[#This Row],[DDD]]="","",IF(Table3[[#This Row],[Stock]]&gt;=Table3[[#This Row],[REST]],Table3[[#This Row],[REST]],Table3[[#This Row],[Stock]]))</f>
        <v/>
      </c>
    </row>
    <row r="301" spans="1:27" x14ac:dyDescent="0.3">
      <c r="A301" s="173" t="str">
        <f>IF(Table3[[#This Row],[Customer Part No]]="","",(ROW()-1))</f>
        <v/>
      </c>
      <c r="B301" s="212" t="str">
        <f>IF(TAM!T306="","",TAM!T306)</f>
        <v/>
      </c>
      <c r="C301" s="42" t="str">
        <f>IF(TAM!Q306="","",TAM!Q306)</f>
        <v/>
      </c>
      <c r="D301" s="42" t="str">
        <f>IF(TAM!I306="","",TAM!I306)</f>
        <v/>
      </c>
      <c r="E301" s="42" t="str">
        <f>IF(TAM!H306="","",TAM!H306)</f>
        <v/>
      </c>
      <c r="F301" s="213" t="str">
        <f>IF(TAM!L306="","",TAM!L306)</f>
        <v/>
      </c>
      <c r="G301" s="213" t="str">
        <f>IF(TAM!M306="","",TAM!M306)</f>
        <v/>
      </c>
      <c r="H301" s="220" t="str">
        <f>IF(TAM!AD306="","",TAM!AD306)</f>
        <v/>
      </c>
      <c r="I301" s="223" t="str">
        <f>IF(Table3[[#This Row],[Open Qty]]="","",TAM!AE306)</f>
        <v/>
      </c>
      <c r="J301" s="226" t="str">
        <f>IF(Table3[[#This Row],[Open Qty]]="","",SUM(SUMIF('STOCK OES'!B:B,Table3[[#This Row],[Ich No]],'STOCK OES'!E:E),SUMIF('STOCK SEALING'!B:B,Table3[[#This Row],[Ich No]],'STOCK SEALING'!E:E)))</f>
        <v/>
      </c>
      <c r="K301" s="236" t="str">
        <f>IF(Table3[[#This Row],[REST]]="","",SUMIF(TMMIN!T:T,Table3[[#This Row],[Ich No]],TMMIN!AE:AE))</f>
        <v/>
      </c>
      <c r="L301" s="226">
        <v>0</v>
      </c>
      <c r="M301" s="226" t="str">
        <f>IFERROR(Table3[[#This Row],[REST]]-Table3[[#This Row],[Result Scan]],"")</f>
        <v/>
      </c>
      <c r="N301" s="212" t="str">
        <f>IF(Table3[[#This Row],[PO TAM]]="","",IF(Table3[[#This Row],[Balance]]&gt;0,"Open","Close"))</f>
        <v/>
      </c>
      <c r="O301" s="246" t="str">
        <f ca="1">IF(R301=$S$1,Table3[[#This Row],[Status]],"")</f>
        <v/>
      </c>
      <c r="R301" s="169" t="str">
        <f>IF(Table3[[#This Row],[Delivery Date]]="","",$R$1-Table3[[#This Row],[Delivery Date]])</f>
        <v/>
      </c>
      <c r="T301" t="str">
        <f>IFERROR(VLOOKUP(Table3[[#This Row],[Ich No]],'ICH NO'!K:M,3,0),"")</f>
        <v/>
      </c>
      <c r="U301" t="str">
        <f>IF(Table3[[#This Row],[REST]]&gt;Table3[[#This Row],[Stock]],Table3[[#This Row],[Stock]],Table3[[#This Row],[REST]])</f>
        <v/>
      </c>
      <c r="AA301" t="str">
        <f ca="1">IF(Table3[[#This Row],[DDD]]="","",IF(Table3[[#This Row],[Stock]]&gt;=Table3[[#This Row],[REST]],Table3[[#This Row],[REST]],Table3[[#This Row],[Stock]]))</f>
        <v/>
      </c>
    </row>
    <row r="302" spans="1:27" x14ac:dyDescent="0.3">
      <c r="A302" s="173" t="str">
        <f>IF(Table3[[#This Row],[Customer Part No]]="","",(ROW()-1))</f>
        <v/>
      </c>
      <c r="B302" s="212" t="str">
        <f>IF(TAM!T307="","",TAM!T307)</f>
        <v/>
      </c>
      <c r="C302" s="42" t="str">
        <f>IF(TAM!Q307="","",TAM!Q307)</f>
        <v/>
      </c>
      <c r="D302" s="42" t="str">
        <f>IF(TAM!I307="","",TAM!I307)</f>
        <v/>
      </c>
      <c r="E302" s="42" t="str">
        <f>IF(TAM!H307="","",TAM!H307)</f>
        <v/>
      </c>
      <c r="F302" s="213" t="str">
        <f>IF(TAM!L307="","",TAM!L307)</f>
        <v/>
      </c>
      <c r="G302" s="213" t="str">
        <f>IF(TAM!M307="","",TAM!M307)</f>
        <v/>
      </c>
      <c r="H302" s="220" t="str">
        <f>IF(TAM!AD307="","",TAM!AD307)</f>
        <v/>
      </c>
      <c r="I302" s="223" t="str">
        <f>IF(Table3[[#This Row],[Open Qty]]="","",TAM!AE307)</f>
        <v/>
      </c>
      <c r="J302" s="226" t="str">
        <f>IF(Table3[[#This Row],[Open Qty]]="","",SUM(SUMIF('STOCK OES'!B:B,Table3[[#This Row],[Ich No]],'STOCK OES'!E:E),SUMIF('STOCK SEALING'!B:B,Table3[[#This Row],[Ich No]],'STOCK SEALING'!E:E)))</f>
        <v/>
      </c>
      <c r="K302" s="236" t="str">
        <f>IF(Table3[[#This Row],[REST]]="","",SUMIF(TMMIN!T:T,Table3[[#This Row],[Ich No]],TMMIN!AE:AE))</f>
        <v/>
      </c>
      <c r="L302" s="226">
        <v>0</v>
      </c>
      <c r="M302" s="226" t="str">
        <f>IFERROR(Table3[[#This Row],[REST]]-Table3[[#This Row],[Result Scan]],"")</f>
        <v/>
      </c>
      <c r="N302" s="212" t="str">
        <f>IF(Table3[[#This Row],[PO TAM]]="","",IF(Table3[[#This Row],[Balance]]&gt;0,"Open","Close"))</f>
        <v/>
      </c>
      <c r="O302" s="246" t="str">
        <f ca="1">IF(R302=$S$1,Table3[[#This Row],[Status]],"")</f>
        <v/>
      </c>
      <c r="R302" s="169" t="str">
        <f>IF(Table3[[#This Row],[Delivery Date]]="","",$R$1-Table3[[#This Row],[Delivery Date]])</f>
        <v/>
      </c>
      <c r="T302" t="str">
        <f>IFERROR(VLOOKUP(Table3[[#This Row],[Ich No]],'ICH NO'!K:M,3,0),"")</f>
        <v/>
      </c>
      <c r="U302" t="str">
        <f>IF(Table3[[#This Row],[REST]]&gt;Table3[[#This Row],[Stock]],Table3[[#This Row],[Stock]],Table3[[#This Row],[REST]])</f>
        <v/>
      </c>
      <c r="AA302" t="str">
        <f ca="1">IF(Table3[[#This Row],[DDD]]="","",IF(Table3[[#This Row],[Stock]]&gt;=Table3[[#This Row],[REST]],Table3[[#This Row],[REST]],Table3[[#This Row],[Stock]]))</f>
        <v/>
      </c>
    </row>
    <row r="303" spans="1:27" x14ac:dyDescent="0.3">
      <c r="A303" s="173" t="str">
        <f>IF(Table3[[#This Row],[Customer Part No]]="","",(ROW()-1))</f>
        <v/>
      </c>
      <c r="B303" s="212" t="str">
        <f>IF(TAM!T308="","",TAM!T308)</f>
        <v/>
      </c>
      <c r="C303" s="42" t="str">
        <f>IF(TAM!Q308="","",TAM!Q308)</f>
        <v/>
      </c>
      <c r="D303" s="42" t="str">
        <f>IF(TAM!I308="","",TAM!I308)</f>
        <v/>
      </c>
      <c r="E303" s="42" t="str">
        <f>IF(TAM!H308="","",TAM!H308)</f>
        <v/>
      </c>
      <c r="F303" s="213" t="str">
        <f>IF(TAM!L308="","",TAM!L308)</f>
        <v/>
      </c>
      <c r="G303" s="213" t="str">
        <f>IF(TAM!M308="","",TAM!M308)</f>
        <v/>
      </c>
      <c r="H303" s="220" t="str">
        <f>IF(TAM!AD308="","",TAM!AD308)</f>
        <v/>
      </c>
      <c r="I303" s="223" t="str">
        <f>IF(Table3[[#This Row],[Open Qty]]="","",TAM!AE308)</f>
        <v/>
      </c>
      <c r="J303" s="226" t="str">
        <f>IF(Table3[[#This Row],[Open Qty]]="","",SUM(SUMIF('STOCK OES'!B:B,Table3[[#This Row],[Ich No]],'STOCK OES'!E:E),SUMIF('STOCK SEALING'!B:B,Table3[[#This Row],[Ich No]],'STOCK SEALING'!E:E)))</f>
        <v/>
      </c>
      <c r="K303" s="236" t="str">
        <f>IF(Table3[[#This Row],[REST]]="","",SUMIF(TMMIN!T:T,Table3[[#This Row],[Ich No]],TMMIN!AE:AE))</f>
        <v/>
      </c>
      <c r="L303" s="226">
        <v>0</v>
      </c>
      <c r="M303" s="226" t="str">
        <f>IFERROR(Table3[[#This Row],[REST]]-Table3[[#This Row],[Result Scan]],"")</f>
        <v/>
      </c>
      <c r="N303" s="212" t="str">
        <f>IF(Table3[[#This Row],[PO TAM]]="","",IF(Table3[[#This Row],[Balance]]&gt;0,"Open","Close"))</f>
        <v/>
      </c>
      <c r="O303" s="246" t="str">
        <f ca="1">IF(R303=$S$1,Table3[[#This Row],[Status]],"")</f>
        <v/>
      </c>
      <c r="R303" s="169" t="str">
        <f>IF(Table3[[#This Row],[Delivery Date]]="","",$R$1-Table3[[#This Row],[Delivery Date]])</f>
        <v/>
      </c>
      <c r="T303" t="str">
        <f>IFERROR(VLOOKUP(Table3[[#This Row],[Ich No]],'ICH NO'!K:M,3,0),"")</f>
        <v/>
      </c>
      <c r="U303" t="str">
        <f>IF(Table3[[#This Row],[REST]]&gt;Table3[[#This Row],[Stock]],Table3[[#This Row],[Stock]],Table3[[#This Row],[REST]])</f>
        <v/>
      </c>
      <c r="AA303" t="str">
        <f ca="1">IF(Table3[[#This Row],[DDD]]="","",IF(Table3[[#This Row],[Stock]]&gt;=Table3[[#This Row],[REST]],Table3[[#This Row],[REST]],Table3[[#This Row],[Stock]]))</f>
        <v/>
      </c>
    </row>
    <row r="304" spans="1:27" x14ac:dyDescent="0.3">
      <c r="A304" s="173" t="str">
        <f>IF(Table3[[#This Row],[Customer Part No]]="","",(ROW()-1))</f>
        <v/>
      </c>
      <c r="B304" s="212" t="str">
        <f>IF(TAM!T309="","",TAM!T309)</f>
        <v/>
      </c>
      <c r="C304" s="42" t="str">
        <f>IF(TAM!Q309="","",TAM!Q309)</f>
        <v/>
      </c>
      <c r="D304" s="42" t="str">
        <f>IF(TAM!I309="","",TAM!I309)</f>
        <v/>
      </c>
      <c r="E304" s="42" t="str">
        <f>IF(TAM!H309="","",TAM!H309)</f>
        <v/>
      </c>
      <c r="F304" s="213" t="str">
        <f>IF(TAM!L309="","",TAM!L309)</f>
        <v/>
      </c>
      <c r="G304" s="213" t="str">
        <f>IF(TAM!M309="","",TAM!M309)</f>
        <v/>
      </c>
      <c r="H304" s="220" t="str">
        <f>IF(TAM!AD309="","",TAM!AD309)</f>
        <v/>
      </c>
      <c r="I304" s="223" t="str">
        <f>IF(Table3[[#This Row],[Open Qty]]="","",TAM!AE309)</f>
        <v/>
      </c>
      <c r="J304" s="226" t="str">
        <f>IF(Table3[[#This Row],[Open Qty]]="","",SUM(SUMIF('STOCK OES'!B:B,Table3[[#This Row],[Ich No]],'STOCK OES'!E:E),SUMIF('STOCK SEALING'!B:B,Table3[[#This Row],[Ich No]],'STOCK SEALING'!E:E)))</f>
        <v/>
      </c>
      <c r="K304" s="236" t="str">
        <f>IF(Table3[[#This Row],[REST]]="","",SUMIF(TMMIN!T:T,Table3[[#This Row],[Ich No]],TMMIN!AE:AE))</f>
        <v/>
      </c>
      <c r="L304" s="226">
        <v>0</v>
      </c>
      <c r="M304" s="226" t="str">
        <f>IFERROR(Table3[[#This Row],[REST]]-Table3[[#This Row],[Result Scan]],"")</f>
        <v/>
      </c>
      <c r="N304" s="212" t="str">
        <f>IF(Table3[[#This Row],[PO TAM]]="","",IF(Table3[[#This Row],[Balance]]&gt;0,"Open","Close"))</f>
        <v/>
      </c>
      <c r="O304" s="246" t="str">
        <f ca="1">IF(R304=$S$1,Table3[[#This Row],[Status]],"")</f>
        <v/>
      </c>
      <c r="R304" s="169" t="str">
        <f>IF(Table3[[#This Row],[Delivery Date]]="","",$R$1-Table3[[#This Row],[Delivery Date]])</f>
        <v/>
      </c>
      <c r="T304" t="str">
        <f>IFERROR(VLOOKUP(Table3[[#This Row],[Ich No]],'ICH NO'!K:M,3,0),"")</f>
        <v/>
      </c>
      <c r="U304" t="str">
        <f>IF(Table3[[#This Row],[REST]]&gt;Table3[[#This Row],[Stock]],Table3[[#This Row],[Stock]],Table3[[#This Row],[REST]])</f>
        <v/>
      </c>
      <c r="AA304" t="str">
        <f ca="1">IF(Table3[[#This Row],[DDD]]="","",IF(Table3[[#This Row],[Stock]]&gt;=Table3[[#This Row],[REST]],Table3[[#This Row],[REST]],Table3[[#This Row],[Stock]]))</f>
        <v/>
      </c>
    </row>
    <row r="305" spans="1:27" x14ac:dyDescent="0.3">
      <c r="A305" s="173" t="str">
        <f>IF(Table3[[#This Row],[Customer Part No]]="","",(ROW()-1))</f>
        <v/>
      </c>
      <c r="B305" s="212" t="str">
        <f>IF(TAM!T310="","",TAM!T310)</f>
        <v/>
      </c>
      <c r="C305" s="42" t="str">
        <f>IF(TAM!Q310="","",TAM!Q310)</f>
        <v/>
      </c>
      <c r="D305" s="42" t="str">
        <f>IF(TAM!I310="","",TAM!I310)</f>
        <v/>
      </c>
      <c r="E305" s="42" t="str">
        <f>IF(TAM!H310="","",TAM!H310)</f>
        <v/>
      </c>
      <c r="F305" s="213" t="str">
        <f>IF(TAM!L310="","",TAM!L310)</f>
        <v/>
      </c>
      <c r="G305" s="213" t="str">
        <f>IF(TAM!M310="","",TAM!M310)</f>
        <v/>
      </c>
      <c r="H305" s="220" t="str">
        <f>IF(TAM!AD310="","",TAM!AD310)</f>
        <v/>
      </c>
      <c r="I305" s="223" t="str">
        <f>IF(Table3[[#This Row],[Open Qty]]="","",TAM!AE310)</f>
        <v/>
      </c>
      <c r="J305" s="226" t="str">
        <f>IF(Table3[[#This Row],[Open Qty]]="","",SUM(SUMIF('STOCK OES'!B:B,Table3[[#This Row],[Ich No]],'STOCK OES'!E:E),SUMIF('STOCK SEALING'!B:B,Table3[[#This Row],[Ich No]],'STOCK SEALING'!E:E)))</f>
        <v/>
      </c>
      <c r="K305" s="236" t="str">
        <f>IF(Table3[[#This Row],[REST]]="","",SUMIF(TMMIN!T:T,Table3[[#This Row],[Ich No]],TMMIN!AE:AE))</f>
        <v/>
      </c>
      <c r="L305" s="226">
        <v>0</v>
      </c>
      <c r="M305" s="226" t="str">
        <f>IFERROR(Table3[[#This Row],[REST]]-Table3[[#This Row],[Result Scan]],"")</f>
        <v/>
      </c>
      <c r="N305" s="212" t="str">
        <f>IF(Table3[[#This Row],[PO TAM]]="","",IF(Table3[[#This Row],[Balance]]&gt;0,"Open","Close"))</f>
        <v/>
      </c>
      <c r="O305" s="246" t="str">
        <f ca="1">IF(R305=$S$1,Table3[[#This Row],[Status]],"")</f>
        <v/>
      </c>
      <c r="R305" s="169" t="str">
        <f>IF(Table3[[#This Row],[Delivery Date]]="","",$R$1-Table3[[#This Row],[Delivery Date]])</f>
        <v/>
      </c>
      <c r="T305" t="str">
        <f>IFERROR(VLOOKUP(Table3[[#This Row],[Ich No]],'ICH NO'!K:M,3,0),"")</f>
        <v/>
      </c>
      <c r="U305" t="str">
        <f>IF(Table3[[#This Row],[REST]]&gt;Table3[[#This Row],[Stock]],Table3[[#This Row],[Stock]],Table3[[#This Row],[REST]])</f>
        <v/>
      </c>
      <c r="AA305" t="str">
        <f ca="1">IF(Table3[[#This Row],[DDD]]="","",IF(Table3[[#This Row],[Stock]]&gt;=Table3[[#This Row],[REST]],Table3[[#This Row],[REST]],Table3[[#This Row],[Stock]]))</f>
        <v/>
      </c>
    </row>
    <row r="306" spans="1:27" x14ac:dyDescent="0.3">
      <c r="A306" s="173" t="str">
        <f>IF(Table3[[#This Row],[Customer Part No]]="","",(ROW()-1))</f>
        <v/>
      </c>
      <c r="B306" s="212" t="str">
        <f>IF(TAM!T311="","",TAM!T311)</f>
        <v/>
      </c>
      <c r="C306" s="42" t="str">
        <f>IF(TAM!Q311="","",TAM!Q311)</f>
        <v/>
      </c>
      <c r="D306" s="42" t="str">
        <f>IF(TAM!I311="","",TAM!I311)</f>
        <v/>
      </c>
      <c r="E306" s="42" t="str">
        <f>IF(TAM!H311="","",TAM!H311)</f>
        <v/>
      </c>
      <c r="F306" s="213" t="str">
        <f>IF(TAM!L311="","",TAM!L311)</f>
        <v/>
      </c>
      <c r="G306" s="213" t="str">
        <f>IF(TAM!M311="","",TAM!M311)</f>
        <v/>
      </c>
      <c r="H306" s="220" t="str">
        <f>IF(TAM!AD311="","",TAM!AD311)</f>
        <v/>
      </c>
      <c r="I306" s="223" t="str">
        <f>IF(Table3[[#This Row],[Open Qty]]="","",TAM!AE311)</f>
        <v/>
      </c>
      <c r="J306" s="226" t="str">
        <f>IF(Table3[[#This Row],[Open Qty]]="","",SUM(SUMIF('STOCK OES'!B:B,Table3[[#This Row],[Ich No]],'STOCK OES'!E:E),SUMIF('STOCK SEALING'!B:B,Table3[[#This Row],[Ich No]],'STOCK SEALING'!E:E)))</f>
        <v/>
      </c>
      <c r="K306" s="236" t="str">
        <f>IF(Table3[[#This Row],[REST]]="","",SUMIF(TMMIN!T:T,Table3[[#This Row],[Ich No]],TMMIN!AE:AE))</f>
        <v/>
      </c>
      <c r="L306" s="226">
        <v>0</v>
      </c>
      <c r="M306" s="226" t="str">
        <f>IFERROR(Table3[[#This Row],[REST]]-Table3[[#This Row],[Result Scan]],"")</f>
        <v/>
      </c>
      <c r="N306" s="212" t="str">
        <f>IF(Table3[[#This Row],[PO TAM]]="","",IF(Table3[[#This Row],[Balance]]&gt;0,"Open","Close"))</f>
        <v/>
      </c>
      <c r="O306" s="246" t="str">
        <f ca="1">IF(R306=$S$1,Table3[[#This Row],[Status]],"")</f>
        <v/>
      </c>
      <c r="R306" s="169" t="str">
        <f>IF(Table3[[#This Row],[Delivery Date]]="","",$R$1-Table3[[#This Row],[Delivery Date]])</f>
        <v/>
      </c>
      <c r="T306" t="str">
        <f>IFERROR(VLOOKUP(Table3[[#This Row],[Ich No]],'ICH NO'!K:M,3,0),"")</f>
        <v/>
      </c>
      <c r="U306" t="str">
        <f>IF(Table3[[#This Row],[REST]]&gt;Table3[[#This Row],[Stock]],Table3[[#This Row],[Stock]],Table3[[#This Row],[REST]])</f>
        <v/>
      </c>
      <c r="AA306" t="str">
        <f ca="1">IF(Table3[[#This Row],[DDD]]="","",IF(Table3[[#This Row],[Stock]]&gt;=Table3[[#This Row],[REST]],Table3[[#This Row],[REST]],Table3[[#This Row],[Stock]]))</f>
        <v/>
      </c>
    </row>
    <row r="307" spans="1:27" x14ac:dyDescent="0.3">
      <c r="A307" s="173" t="str">
        <f>IF(Table3[[#This Row],[Customer Part No]]="","",(ROW()-1))</f>
        <v/>
      </c>
      <c r="B307" s="212" t="str">
        <f>IF(TAM!T312="","",TAM!T312)</f>
        <v/>
      </c>
      <c r="C307" s="42" t="str">
        <f>IF(TAM!Q312="","",TAM!Q312)</f>
        <v/>
      </c>
      <c r="D307" s="42" t="str">
        <f>IF(TAM!I312="","",TAM!I312)</f>
        <v/>
      </c>
      <c r="E307" s="42" t="str">
        <f>IF(TAM!H312="","",TAM!H312)</f>
        <v/>
      </c>
      <c r="F307" s="213" t="str">
        <f>IF(TAM!L312="","",TAM!L312)</f>
        <v/>
      </c>
      <c r="G307" s="213" t="str">
        <f>IF(TAM!M312="","",TAM!M312)</f>
        <v/>
      </c>
      <c r="H307" s="220" t="str">
        <f>IF(TAM!AD312="","",TAM!AD312)</f>
        <v/>
      </c>
      <c r="I307" s="223" t="str">
        <f>IF(Table3[[#This Row],[Open Qty]]="","",TAM!AE312)</f>
        <v/>
      </c>
      <c r="J307" s="226" t="str">
        <f>IF(Table3[[#This Row],[Open Qty]]="","",SUM(SUMIF('STOCK OES'!B:B,Table3[[#This Row],[Ich No]],'STOCK OES'!E:E),SUMIF('STOCK SEALING'!B:B,Table3[[#This Row],[Ich No]],'STOCK SEALING'!E:E)))</f>
        <v/>
      </c>
      <c r="K307" s="236" t="str">
        <f>IF(Table3[[#This Row],[REST]]="","",SUMIF(TMMIN!T:T,Table3[[#This Row],[Ich No]],TMMIN!AE:AE))</f>
        <v/>
      </c>
      <c r="L307" s="226">
        <v>0</v>
      </c>
      <c r="M307" s="226" t="str">
        <f>IFERROR(Table3[[#This Row],[REST]]-Table3[[#This Row],[Result Scan]],"")</f>
        <v/>
      </c>
      <c r="N307" s="212" t="str">
        <f>IF(Table3[[#This Row],[PO TAM]]="","",IF(Table3[[#This Row],[Balance]]&gt;0,"Open","Close"))</f>
        <v/>
      </c>
      <c r="O307" s="246" t="str">
        <f ca="1">IF(R307=$S$1,Table3[[#This Row],[Status]],"")</f>
        <v/>
      </c>
      <c r="R307" s="169" t="str">
        <f>IF(Table3[[#This Row],[Delivery Date]]="","",$R$1-Table3[[#This Row],[Delivery Date]])</f>
        <v/>
      </c>
      <c r="T307" t="str">
        <f>IFERROR(VLOOKUP(Table3[[#This Row],[Ich No]],'ICH NO'!K:M,3,0),"")</f>
        <v/>
      </c>
      <c r="U307" t="str">
        <f>IF(Table3[[#This Row],[REST]]&gt;Table3[[#This Row],[Stock]],Table3[[#This Row],[Stock]],Table3[[#This Row],[REST]])</f>
        <v/>
      </c>
      <c r="AA307" t="str">
        <f ca="1">IF(Table3[[#This Row],[DDD]]="","",IF(Table3[[#This Row],[Stock]]&gt;=Table3[[#This Row],[REST]],Table3[[#This Row],[REST]],Table3[[#This Row],[Stock]]))</f>
        <v/>
      </c>
    </row>
    <row r="308" spans="1:27" x14ac:dyDescent="0.3">
      <c r="A308" s="173" t="str">
        <f>IF(Table3[[#This Row],[Customer Part No]]="","",(ROW()-1))</f>
        <v/>
      </c>
      <c r="B308" s="212" t="str">
        <f>IF(TAM!T313="","",TAM!T313)</f>
        <v/>
      </c>
      <c r="C308" s="42" t="str">
        <f>IF(TAM!Q313="","",TAM!Q313)</f>
        <v/>
      </c>
      <c r="D308" s="42" t="str">
        <f>IF(TAM!I313="","",TAM!I313)</f>
        <v/>
      </c>
      <c r="E308" s="42" t="str">
        <f>IF(TAM!H313="","",TAM!H313)</f>
        <v/>
      </c>
      <c r="F308" s="213" t="str">
        <f>IF(TAM!L313="","",TAM!L313)</f>
        <v/>
      </c>
      <c r="G308" s="213" t="str">
        <f>IF(TAM!M313="","",TAM!M313)</f>
        <v/>
      </c>
      <c r="H308" s="220" t="str">
        <f>IF(TAM!AD313="","",TAM!AD313)</f>
        <v/>
      </c>
      <c r="I308" s="223" t="str">
        <f>IF(Table3[[#This Row],[Open Qty]]="","",TAM!AE313)</f>
        <v/>
      </c>
      <c r="J308" s="226" t="str">
        <f>IF(Table3[[#This Row],[Open Qty]]="","",SUM(SUMIF('STOCK OES'!B:B,Table3[[#This Row],[Ich No]],'STOCK OES'!E:E),SUMIF('STOCK SEALING'!B:B,Table3[[#This Row],[Ich No]],'STOCK SEALING'!E:E)))</f>
        <v/>
      </c>
      <c r="K308" s="236" t="str">
        <f>IF(Table3[[#This Row],[REST]]="","",SUMIF(TMMIN!T:T,Table3[[#This Row],[Ich No]],TMMIN!AE:AE))</f>
        <v/>
      </c>
      <c r="L308" s="226">
        <v>0</v>
      </c>
      <c r="M308" s="226" t="str">
        <f>IFERROR(Table3[[#This Row],[REST]]-Table3[[#This Row],[Result Scan]],"")</f>
        <v/>
      </c>
      <c r="N308" s="212" t="str">
        <f>IF(Table3[[#This Row],[PO TAM]]="","",IF(Table3[[#This Row],[Balance]]&gt;0,"Open","Close"))</f>
        <v/>
      </c>
      <c r="O308" s="246" t="str">
        <f ca="1">IF(R308=$S$1,Table3[[#This Row],[Status]],"")</f>
        <v/>
      </c>
      <c r="R308" s="169" t="str">
        <f>IF(Table3[[#This Row],[Delivery Date]]="","",$R$1-Table3[[#This Row],[Delivery Date]])</f>
        <v/>
      </c>
      <c r="T308" t="str">
        <f>IFERROR(VLOOKUP(Table3[[#This Row],[Ich No]],'ICH NO'!K:M,3,0),"")</f>
        <v/>
      </c>
      <c r="U308" t="str">
        <f>IF(Table3[[#This Row],[REST]]&gt;Table3[[#This Row],[Stock]],Table3[[#This Row],[Stock]],Table3[[#This Row],[REST]])</f>
        <v/>
      </c>
      <c r="AA308" t="str">
        <f ca="1">IF(Table3[[#This Row],[DDD]]="","",IF(Table3[[#This Row],[Stock]]&gt;=Table3[[#This Row],[REST]],Table3[[#This Row],[REST]],Table3[[#This Row],[Stock]]))</f>
        <v/>
      </c>
    </row>
    <row r="309" spans="1:27" x14ac:dyDescent="0.3">
      <c r="A309" s="173" t="str">
        <f>IF(Table3[[#This Row],[Customer Part No]]="","",(ROW()-1))</f>
        <v/>
      </c>
      <c r="B309" s="212" t="str">
        <f>IF(TAM!T314="","",TAM!T314)</f>
        <v/>
      </c>
      <c r="C309" s="42" t="str">
        <f>IF(TAM!Q314="","",TAM!Q314)</f>
        <v/>
      </c>
      <c r="D309" s="42" t="str">
        <f>IF(TAM!I314="","",TAM!I314)</f>
        <v/>
      </c>
      <c r="E309" s="42" t="str">
        <f>IF(TAM!H314="","",TAM!H314)</f>
        <v/>
      </c>
      <c r="F309" s="213" t="str">
        <f>IF(TAM!L314="","",TAM!L314)</f>
        <v/>
      </c>
      <c r="G309" s="213" t="str">
        <f>IF(TAM!M314="","",TAM!M314)</f>
        <v/>
      </c>
      <c r="H309" s="220" t="str">
        <f>IF(TAM!AD314="","",TAM!AD314)</f>
        <v/>
      </c>
      <c r="I309" s="223" t="str">
        <f>IF(Table3[[#This Row],[Open Qty]]="","",TAM!AE314)</f>
        <v/>
      </c>
      <c r="J309" s="226" t="str">
        <f>IF(Table3[[#This Row],[Open Qty]]="","",SUM(SUMIF('STOCK OES'!B:B,Table3[[#This Row],[Ich No]],'STOCK OES'!E:E),SUMIF('STOCK SEALING'!B:B,Table3[[#This Row],[Ich No]],'STOCK SEALING'!E:E)))</f>
        <v/>
      </c>
      <c r="K309" s="236" t="str">
        <f>IF(Table3[[#This Row],[REST]]="","",SUMIF(TMMIN!T:T,Table3[[#This Row],[Ich No]],TMMIN!AE:AE))</f>
        <v/>
      </c>
      <c r="L309" s="226">
        <v>0</v>
      </c>
      <c r="M309" s="226" t="str">
        <f>IFERROR(Table3[[#This Row],[REST]]-Table3[[#This Row],[Result Scan]],"")</f>
        <v/>
      </c>
      <c r="N309" s="212" t="str">
        <f>IF(Table3[[#This Row],[PO TAM]]="","",IF(Table3[[#This Row],[Balance]]&gt;0,"Open","Close"))</f>
        <v/>
      </c>
      <c r="O309" s="246" t="str">
        <f ca="1">IF(R309=$S$1,Table3[[#This Row],[Status]],"")</f>
        <v/>
      </c>
      <c r="R309" s="169" t="str">
        <f>IF(Table3[[#This Row],[Delivery Date]]="","",$R$1-Table3[[#This Row],[Delivery Date]])</f>
        <v/>
      </c>
      <c r="T309" t="str">
        <f>IFERROR(VLOOKUP(Table3[[#This Row],[Ich No]],'ICH NO'!K:M,3,0),"")</f>
        <v/>
      </c>
      <c r="U309" t="str">
        <f>IF(Table3[[#This Row],[REST]]&gt;Table3[[#This Row],[Stock]],Table3[[#This Row],[Stock]],Table3[[#This Row],[REST]])</f>
        <v/>
      </c>
      <c r="AA309" t="str">
        <f ca="1">IF(Table3[[#This Row],[DDD]]="","",IF(Table3[[#This Row],[Stock]]&gt;=Table3[[#This Row],[REST]],Table3[[#This Row],[REST]],Table3[[#This Row],[Stock]]))</f>
        <v/>
      </c>
    </row>
    <row r="310" spans="1:27" x14ac:dyDescent="0.3">
      <c r="A310" s="173" t="str">
        <f>IF(Table3[[#This Row],[Customer Part No]]="","",(ROW()-1))</f>
        <v/>
      </c>
      <c r="B310" s="212" t="str">
        <f>IF(TAM!T315="","",TAM!T315)</f>
        <v/>
      </c>
      <c r="C310" s="42" t="str">
        <f>IF(TAM!Q315="","",TAM!Q315)</f>
        <v/>
      </c>
      <c r="D310" s="42" t="str">
        <f>IF(TAM!I315="","",TAM!I315)</f>
        <v/>
      </c>
      <c r="E310" s="42" t="str">
        <f>IF(TAM!H315="","",TAM!H315)</f>
        <v/>
      </c>
      <c r="F310" s="213" t="str">
        <f>IF(TAM!L315="","",TAM!L315)</f>
        <v/>
      </c>
      <c r="G310" s="213" t="str">
        <f>IF(TAM!M315="","",TAM!M315)</f>
        <v/>
      </c>
      <c r="H310" s="220" t="str">
        <f>IF(TAM!AD315="","",TAM!AD315)</f>
        <v/>
      </c>
      <c r="I310" s="223" t="str">
        <f>IF(Table3[[#This Row],[Open Qty]]="","",TAM!AE315)</f>
        <v/>
      </c>
      <c r="J310" s="226" t="str">
        <f>IF(Table3[[#This Row],[Open Qty]]="","",SUM(SUMIF('STOCK OES'!B:B,Table3[[#This Row],[Ich No]],'STOCK OES'!E:E),SUMIF('STOCK SEALING'!B:B,Table3[[#This Row],[Ich No]],'STOCK SEALING'!E:E)))</f>
        <v/>
      </c>
      <c r="K310" s="236" t="str">
        <f>IF(Table3[[#This Row],[REST]]="","",SUMIF(TMMIN!T:T,Table3[[#This Row],[Ich No]],TMMIN!AE:AE))</f>
        <v/>
      </c>
      <c r="L310" s="226">
        <v>0</v>
      </c>
      <c r="M310" s="226" t="str">
        <f>IFERROR(Table3[[#This Row],[REST]]-Table3[[#This Row],[Result Scan]],"")</f>
        <v/>
      </c>
      <c r="N310" s="212" t="str">
        <f>IF(Table3[[#This Row],[PO TAM]]="","",IF(Table3[[#This Row],[Balance]]&gt;0,"Open","Close"))</f>
        <v/>
      </c>
      <c r="O310" s="246" t="str">
        <f ca="1">IF(R310=$S$1,Table3[[#This Row],[Status]],"")</f>
        <v/>
      </c>
      <c r="R310" s="169" t="str">
        <f>IF(Table3[[#This Row],[Delivery Date]]="","",$R$1-Table3[[#This Row],[Delivery Date]])</f>
        <v/>
      </c>
      <c r="T310" t="str">
        <f>IFERROR(VLOOKUP(Table3[[#This Row],[Ich No]],'ICH NO'!K:M,3,0),"")</f>
        <v/>
      </c>
      <c r="U310" t="str">
        <f>IF(Table3[[#This Row],[REST]]&gt;Table3[[#This Row],[Stock]],Table3[[#This Row],[Stock]],Table3[[#This Row],[REST]])</f>
        <v/>
      </c>
      <c r="AA310" t="str">
        <f ca="1">IF(Table3[[#This Row],[DDD]]="","",IF(Table3[[#This Row],[Stock]]&gt;=Table3[[#This Row],[REST]],Table3[[#This Row],[REST]],Table3[[#This Row],[Stock]]))</f>
        <v/>
      </c>
    </row>
    <row r="311" spans="1:27" x14ac:dyDescent="0.3">
      <c r="A311" s="173" t="str">
        <f>IF(Table3[[#This Row],[Customer Part No]]="","",(ROW()-1))</f>
        <v/>
      </c>
      <c r="B311" s="212" t="str">
        <f>IF(TAM!T316="","",TAM!T316)</f>
        <v/>
      </c>
      <c r="C311" s="42" t="str">
        <f>IF(TAM!Q316="","",TAM!Q316)</f>
        <v/>
      </c>
      <c r="D311" s="42" t="str">
        <f>IF(TAM!I316="","",TAM!I316)</f>
        <v/>
      </c>
      <c r="E311" s="42" t="str">
        <f>IF(TAM!H316="","",TAM!H316)</f>
        <v/>
      </c>
      <c r="F311" s="213" t="str">
        <f>IF(TAM!L316="","",TAM!L316)</f>
        <v/>
      </c>
      <c r="G311" s="213" t="str">
        <f>IF(TAM!M316="","",TAM!M316)</f>
        <v/>
      </c>
      <c r="H311" s="220" t="str">
        <f>IF(TAM!AD316="","",TAM!AD316)</f>
        <v/>
      </c>
      <c r="I311" s="223" t="str">
        <f>IF(Table3[[#This Row],[Open Qty]]="","",TAM!AE316)</f>
        <v/>
      </c>
      <c r="J311" s="226" t="str">
        <f>IF(Table3[[#This Row],[Open Qty]]="","",SUM(SUMIF('STOCK OES'!B:B,Table3[[#This Row],[Ich No]],'STOCK OES'!E:E),SUMIF('STOCK SEALING'!B:B,Table3[[#This Row],[Ich No]],'STOCK SEALING'!E:E)))</f>
        <v/>
      </c>
      <c r="K311" s="236" t="str">
        <f>IF(Table3[[#This Row],[REST]]="","",SUMIF(TMMIN!T:T,Table3[[#This Row],[Ich No]],TMMIN!AE:AE))</f>
        <v/>
      </c>
      <c r="L311" s="226">
        <v>0</v>
      </c>
      <c r="M311" s="226" t="str">
        <f>IFERROR(Table3[[#This Row],[REST]]-Table3[[#This Row],[Result Scan]],"")</f>
        <v/>
      </c>
      <c r="N311" s="212" t="str">
        <f>IF(Table3[[#This Row],[PO TAM]]="","",IF(Table3[[#This Row],[Balance]]&gt;0,"Open","Close"))</f>
        <v/>
      </c>
      <c r="O311" s="246" t="str">
        <f ca="1">IF(R311=$S$1,Table3[[#This Row],[Status]],"")</f>
        <v/>
      </c>
      <c r="R311" s="169" t="str">
        <f>IF(Table3[[#This Row],[Delivery Date]]="","",$R$1-Table3[[#This Row],[Delivery Date]])</f>
        <v/>
      </c>
      <c r="T311" t="str">
        <f>IFERROR(VLOOKUP(Table3[[#This Row],[Ich No]],'ICH NO'!K:M,3,0),"")</f>
        <v/>
      </c>
      <c r="U311" t="str">
        <f>IF(Table3[[#This Row],[REST]]&gt;Table3[[#This Row],[Stock]],Table3[[#This Row],[Stock]],Table3[[#This Row],[REST]])</f>
        <v/>
      </c>
      <c r="AA311" t="str">
        <f ca="1">IF(Table3[[#This Row],[DDD]]="","",IF(Table3[[#This Row],[Stock]]&gt;=Table3[[#This Row],[REST]],Table3[[#This Row],[REST]],Table3[[#This Row],[Stock]]))</f>
        <v/>
      </c>
    </row>
    <row r="312" spans="1:27" x14ac:dyDescent="0.3">
      <c r="A312" s="173" t="str">
        <f>IF(Table3[[#This Row],[Customer Part No]]="","",(ROW()-1))</f>
        <v/>
      </c>
      <c r="B312" s="212" t="str">
        <f>IF(TAM!T317="","",TAM!T317)</f>
        <v/>
      </c>
      <c r="C312" s="42" t="str">
        <f>IF(TAM!Q317="","",TAM!Q317)</f>
        <v/>
      </c>
      <c r="D312" s="42" t="str">
        <f>IF(TAM!I317="","",TAM!I317)</f>
        <v/>
      </c>
      <c r="E312" s="42" t="str">
        <f>IF(TAM!H317="","",TAM!H317)</f>
        <v/>
      </c>
      <c r="F312" s="213" t="str">
        <f>IF(TAM!L317="","",TAM!L317)</f>
        <v/>
      </c>
      <c r="G312" s="213" t="str">
        <f>IF(TAM!M317="","",TAM!M317)</f>
        <v/>
      </c>
      <c r="H312" s="220" t="str">
        <f>IF(TAM!AD317="","",TAM!AD317)</f>
        <v/>
      </c>
      <c r="I312" s="223" t="str">
        <f>IF(Table3[[#This Row],[Open Qty]]="","",TAM!AE317)</f>
        <v/>
      </c>
      <c r="J312" s="226" t="str">
        <f>IF(Table3[[#This Row],[Open Qty]]="","",SUM(SUMIF('STOCK OES'!B:B,Table3[[#This Row],[Ich No]],'STOCK OES'!E:E),SUMIF('STOCK SEALING'!B:B,Table3[[#This Row],[Ich No]],'STOCK SEALING'!E:E)))</f>
        <v/>
      </c>
      <c r="K312" s="236" t="str">
        <f>IF(Table3[[#This Row],[REST]]="","",SUMIF(TMMIN!T:T,Table3[[#This Row],[Ich No]],TMMIN!AE:AE))</f>
        <v/>
      </c>
      <c r="L312" s="226">
        <v>0</v>
      </c>
      <c r="M312" s="226" t="str">
        <f>IFERROR(Table3[[#This Row],[REST]]-Table3[[#This Row],[Result Scan]],"")</f>
        <v/>
      </c>
      <c r="N312" s="212" t="str">
        <f>IF(Table3[[#This Row],[PO TAM]]="","",IF(Table3[[#This Row],[Balance]]&gt;0,"Open","Close"))</f>
        <v/>
      </c>
      <c r="O312" s="246" t="str">
        <f ca="1">IF(R312=$S$1,Table3[[#This Row],[Status]],"")</f>
        <v/>
      </c>
      <c r="R312" s="169" t="str">
        <f>IF(Table3[[#This Row],[Delivery Date]]="","",$R$1-Table3[[#This Row],[Delivery Date]])</f>
        <v/>
      </c>
      <c r="T312" t="str">
        <f>IFERROR(VLOOKUP(Table3[[#This Row],[Ich No]],'ICH NO'!K:M,3,0),"")</f>
        <v/>
      </c>
      <c r="U312" t="str">
        <f>IF(Table3[[#This Row],[REST]]&gt;Table3[[#This Row],[Stock]],Table3[[#This Row],[Stock]],Table3[[#This Row],[REST]])</f>
        <v/>
      </c>
      <c r="AA312" t="str">
        <f ca="1">IF(Table3[[#This Row],[DDD]]="","",IF(Table3[[#This Row],[Stock]]&gt;=Table3[[#This Row],[REST]],Table3[[#This Row],[REST]],Table3[[#This Row],[Stock]]))</f>
        <v/>
      </c>
    </row>
    <row r="313" spans="1:27" x14ac:dyDescent="0.3">
      <c r="A313" s="173" t="str">
        <f>IF(Table3[[#This Row],[Customer Part No]]="","",(ROW()-1))</f>
        <v/>
      </c>
      <c r="B313" s="212" t="str">
        <f>IF(TAM!T318="","",TAM!T318)</f>
        <v/>
      </c>
      <c r="C313" s="42" t="str">
        <f>IF(TAM!Q318="","",TAM!Q318)</f>
        <v/>
      </c>
      <c r="D313" s="42" t="str">
        <f>IF(TAM!I318="","",TAM!I318)</f>
        <v/>
      </c>
      <c r="E313" s="42" t="str">
        <f>IF(TAM!H318="","",TAM!H318)</f>
        <v/>
      </c>
      <c r="F313" s="213" t="str">
        <f>IF(TAM!L318="","",TAM!L318)</f>
        <v/>
      </c>
      <c r="G313" s="213" t="str">
        <f>IF(TAM!M318="","",TAM!M318)</f>
        <v/>
      </c>
      <c r="H313" s="220" t="str">
        <f>IF(TAM!AD318="","",TAM!AD318)</f>
        <v/>
      </c>
      <c r="I313" s="223" t="str">
        <f>IF(Table3[[#This Row],[Open Qty]]="","",TAM!AE318)</f>
        <v/>
      </c>
      <c r="J313" s="226" t="str">
        <f>IF(Table3[[#This Row],[Open Qty]]="","",SUM(SUMIF('STOCK OES'!B:B,Table3[[#This Row],[Ich No]],'STOCK OES'!E:E),SUMIF('STOCK SEALING'!B:B,Table3[[#This Row],[Ich No]],'STOCK SEALING'!E:E)))</f>
        <v/>
      </c>
      <c r="K313" s="236" t="str">
        <f>IF(Table3[[#This Row],[REST]]="","",SUMIF(TMMIN!T:T,Table3[[#This Row],[Ich No]],TMMIN!AE:AE))</f>
        <v/>
      </c>
      <c r="L313" s="226">
        <v>0</v>
      </c>
      <c r="M313" s="226" t="str">
        <f>IFERROR(Table3[[#This Row],[REST]]-Table3[[#This Row],[Result Scan]],"")</f>
        <v/>
      </c>
      <c r="N313" s="212" t="str">
        <f>IF(Table3[[#This Row],[PO TAM]]="","",IF(Table3[[#This Row],[Balance]]&gt;0,"Open","Close"))</f>
        <v/>
      </c>
      <c r="O313" s="246" t="str">
        <f ca="1">IF(R313=$S$1,Table3[[#This Row],[Status]],"")</f>
        <v/>
      </c>
      <c r="R313" s="169" t="str">
        <f>IF(Table3[[#This Row],[Delivery Date]]="","",$R$1-Table3[[#This Row],[Delivery Date]])</f>
        <v/>
      </c>
      <c r="T313" t="str">
        <f>IFERROR(VLOOKUP(Table3[[#This Row],[Ich No]],'ICH NO'!K:M,3,0),"")</f>
        <v/>
      </c>
      <c r="U313" t="str">
        <f>IF(Table3[[#This Row],[REST]]&gt;Table3[[#This Row],[Stock]],Table3[[#This Row],[Stock]],Table3[[#This Row],[REST]])</f>
        <v/>
      </c>
      <c r="AA313" t="str">
        <f ca="1">IF(Table3[[#This Row],[DDD]]="","",IF(Table3[[#This Row],[Stock]]&gt;=Table3[[#This Row],[REST]],Table3[[#This Row],[REST]],Table3[[#This Row],[Stock]]))</f>
        <v/>
      </c>
    </row>
    <row r="314" spans="1:27" x14ac:dyDescent="0.3">
      <c r="A314" s="173" t="str">
        <f>IF(Table3[[#This Row],[Customer Part No]]="","",(ROW()-1))</f>
        <v/>
      </c>
      <c r="B314" s="212" t="str">
        <f>IF(TAM!T319="","",TAM!T319)</f>
        <v/>
      </c>
      <c r="C314" s="42" t="str">
        <f>IF(TAM!Q319="","",TAM!Q319)</f>
        <v/>
      </c>
      <c r="D314" s="42" t="str">
        <f>IF(TAM!I319="","",TAM!I319)</f>
        <v/>
      </c>
      <c r="E314" s="42" t="str">
        <f>IF(TAM!H319="","",TAM!H319)</f>
        <v/>
      </c>
      <c r="F314" s="213" t="str">
        <f>IF(TAM!L319="","",TAM!L319)</f>
        <v/>
      </c>
      <c r="G314" s="213" t="str">
        <f>IF(TAM!M319="","",TAM!M319)</f>
        <v/>
      </c>
      <c r="H314" s="220" t="str">
        <f>IF(TAM!AD319="","",TAM!AD319)</f>
        <v/>
      </c>
      <c r="I314" s="223" t="str">
        <f>IF(Table3[[#This Row],[Open Qty]]="","",TAM!AE319)</f>
        <v/>
      </c>
      <c r="J314" s="226" t="str">
        <f>IF(Table3[[#This Row],[Open Qty]]="","",SUM(SUMIF('STOCK OES'!B:B,Table3[[#This Row],[Ich No]],'STOCK OES'!E:E),SUMIF('STOCK SEALING'!B:B,Table3[[#This Row],[Ich No]],'STOCK SEALING'!E:E)))</f>
        <v/>
      </c>
      <c r="K314" s="236" t="str">
        <f>IF(Table3[[#This Row],[REST]]="","",SUMIF(TMMIN!T:T,Table3[[#This Row],[Ich No]],TMMIN!AE:AE))</f>
        <v/>
      </c>
      <c r="L314" s="226">
        <v>0</v>
      </c>
      <c r="M314" s="226" t="str">
        <f>IFERROR(Table3[[#This Row],[REST]]-Table3[[#This Row],[Result Scan]],"")</f>
        <v/>
      </c>
      <c r="N314" s="212" t="str">
        <f>IF(Table3[[#This Row],[PO TAM]]="","",IF(Table3[[#This Row],[Balance]]&gt;0,"Open","Close"))</f>
        <v/>
      </c>
      <c r="O314" s="246" t="str">
        <f ca="1">IF(R314=$S$1,Table3[[#This Row],[Status]],"")</f>
        <v/>
      </c>
      <c r="R314" s="169" t="str">
        <f>IF(Table3[[#This Row],[Delivery Date]]="","",$R$1-Table3[[#This Row],[Delivery Date]])</f>
        <v/>
      </c>
      <c r="T314" t="str">
        <f>IFERROR(VLOOKUP(Table3[[#This Row],[Ich No]],'ICH NO'!K:M,3,0),"")</f>
        <v/>
      </c>
      <c r="U314" t="str">
        <f>IF(Table3[[#This Row],[REST]]&gt;Table3[[#This Row],[Stock]],Table3[[#This Row],[Stock]],Table3[[#This Row],[REST]])</f>
        <v/>
      </c>
      <c r="AA314" t="str">
        <f ca="1">IF(Table3[[#This Row],[DDD]]="","",IF(Table3[[#This Row],[Stock]]&gt;=Table3[[#This Row],[REST]],Table3[[#This Row],[REST]],Table3[[#This Row],[Stock]]))</f>
        <v/>
      </c>
    </row>
    <row r="315" spans="1:27" x14ac:dyDescent="0.3">
      <c r="A315" s="173" t="str">
        <f>IF(Table3[[#This Row],[Customer Part No]]="","",(ROW()-1))</f>
        <v/>
      </c>
      <c r="B315" s="212" t="str">
        <f>IF(TAM!T320="","",TAM!T320)</f>
        <v/>
      </c>
      <c r="C315" s="42" t="str">
        <f>IF(TAM!Q320="","",TAM!Q320)</f>
        <v/>
      </c>
      <c r="D315" s="42" t="str">
        <f>IF(TAM!I320="","",TAM!I320)</f>
        <v/>
      </c>
      <c r="E315" s="42" t="str">
        <f>IF(TAM!H320="","",TAM!H320)</f>
        <v/>
      </c>
      <c r="F315" s="213" t="str">
        <f>IF(TAM!L320="","",TAM!L320)</f>
        <v/>
      </c>
      <c r="G315" s="213" t="str">
        <f>IF(TAM!M320="","",TAM!M320)</f>
        <v/>
      </c>
      <c r="H315" s="220" t="str">
        <f>IF(TAM!AD320="","",TAM!AD320)</f>
        <v/>
      </c>
      <c r="I315" s="223" t="str">
        <f>IF(Table3[[#This Row],[Open Qty]]="","",TAM!AE320)</f>
        <v/>
      </c>
      <c r="J315" s="226" t="str">
        <f>IF(Table3[[#This Row],[Open Qty]]="","",SUM(SUMIF('STOCK OES'!B:B,Table3[[#This Row],[Ich No]],'STOCK OES'!E:E),SUMIF('STOCK SEALING'!B:B,Table3[[#This Row],[Ich No]],'STOCK SEALING'!E:E)))</f>
        <v/>
      </c>
      <c r="K315" s="236" t="str">
        <f>IF(Table3[[#This Row],[REST]]="","",SUMIF(TMMIN!T:T,Table3[[#This Row],[Ich No]],TMMIN!AE:AE))</f>
        <v/>
      </c>
      <c r="L315" s="226">
        <v>0</v>
      </c>
      <c r="M315" s="226" t="str">
        <f>IFERROR(Table3[[#This Row],[REST]]-Table3[[#This Row],[Result Scan]],"")</f>
        <v/>
      </c>
      <c r="N315" s="212" t="str">
        <f>IF(Table3[[#This Row],[PO TAM]]="","",IF(Table3[[#This Row],[Balance]]&gt;0,"Open","Close"))</f>
        <v/>
      </c>
      <c r="O315" s="246" t="str">
        <f ca="1">IF(R315=$S$1,Table3[[#This Row],[Status]],"")</f>
        <v/>
      </c>
      <c r="R315" s="169" t="str">
        <f>IF(Table3[[#This Row],[Delivery Date]]="","",$R$1-Table3[[#This Row],[Delivery Date]])</f>
        <v/>
      </c>
      <c r="T315" t="str">
        <f>IFERROR(VLOOKUP(Table3[[#This Row],[Ich No]],'ICH NO'!K:M,3,0),"")</f>
        <v/>
      </c>
      <c r="U315" t="str">
        <f>IF(Table3[[#This Row],[REST]]&gt;Table3[[#This Row],[Stock]],Table3[[#This Row],[Stock]],Table3[[#This Row],[REST]])</f>
        <v/>
      </c>
      <c r="AA315" t="str">
        <f ca="1">IF(Table3[[#This Row],[DDD]]="","",IF(Table3[[#This Row],[Stock]]&gt;=Table3[[#This Row],[REST]],Table3[[#This Row],[REST]],Table3[[#This Row],[Stock]]))</f>
        <v/>
      </c>
    </row>
    <row r="316" spans="1:27" x14ac:dyDescent="0.3">
      <c r="A316" s="173" t="str">
        <f>IF(Table3[[#This Row],[Customer Part No]]="","",(ROW()-1))</f>
        <v/>
      </c>
      <c r="B316" s="212" t="str">
        <f>IF(TAM!T321="","",TAM!T321)</f>
        <v/>
      </c>
      <c r="C316" s="42" t="str">
        <f>IF(TAM!Q321="","",TAM!Q321)</f>
        <v/>
      </c>
      <c r="D316" s="42" t="str">
        <f>IF(TAM!I321="","",TAM!I321)</f>
        <v/>
      </c>
      <c r="E316" s="42" t="str">
        <f>IF(TAM!H321="","",TAM!H321)</f>
        <v/>
      </c>
      <c r="F316" s="213" t="str">
        <f>IF(TAM!L321="","",TAM!L321)</f>
        <v/>
      </c>
      <c r="G316" s="213" t="str">
        <f>IF(TAM!M321="","",TAM!M321)</f>
        <v/>
      </c>
      <c r="H316" s="220" t="str">
        <f>IF(TAM!AD321="","",TAM!AD321)</f>
        <v/>
      </c>
      <c r="I316" s="223" t="str">
        <f>IF(Table3[[#This Row],[Open Qty]]="","",TAM!AE321)</f>
        <v/>
      </c>
      <c r="J316" s="226" t="str">
        <f>IF(Table3[[#This Row],[Open Qty]]="","",SUM(SUMIF('STOCK OES'!B:B,Table3[[#This Row],[Ich No]],'STOCK OES'!E:E),SUMIF('STOCK SEALING'!B:B,Table3[[#This Row],[Ich No]],'STOCK SEALING'!E:E)))</f>
        <v/>
      </c>
      <c r="K316" s="236" t="str">
        <f>IF(Table3[[#This Row],[REST]]="","",SUMIF(TMMIN!T:T,Table3[[#This Row],[Ich No]],TMMIN!AE:AE))</f>
        <v/>
      </c>
      <c r="L316" s="226">
        <v>0</v>
      </c>
      <c r="M316" s="226" t="str">
        <f>IFERROR(Table3[[#This Row],[REST]]-Table3[[#This Row],[Result Scan]],"")</f>
        <v/>
      </c>
      <c r="N316" s="212" t="str">
        <f>IF(Table3[[#This Row],[PO TAM]]="","",IF(Table3[[#This Row],[Balance]]&gt;0,"Open","Close"))</f>
        <v/>
      </c>
      <c r="O316" s="246" t="str">
        <f ca="1">IF(R316=$S$1,Table3[[#This Row],[Status]],"")</f>
        <v/>
      </c>
      <c r="R316" s="169" t="str">
        <f>IF(Table3[[#This Row],[Delivery Date]]="","",$R$1-Table3[[#This Row],[Delivery Date]])</f>
        <v/>
      </c>
      <c r="T316" t="str">
        <f>IFERROR(VLOOKUP(Table3[[#This Row],[Ich No]],'ICH NO'!K:M,3,0),"")</f>
        <v/>
      </c>
      <c r="U316" t="str">
        <f>IF(Table3[[#This Row],[REST]]&gt;Table3[[#This Row],[Stock]],Table3[[#This Row],[Stock]],Table3[[#This Row],[REST]])</f>
        <v/>
      </c>
      <c r="AA316" t="str">
        <f ca="1">IF(Table3[[#This Row],[DDD]]="","",IF(Table3[[#This Row],[Stock]]&gt;=Table3[[#This Row],[REST]],Table3[[#This Row],[REST]],Table3[[#This Row],[Stock]]))</f>
        <v/>
      </c>
    </row>
    <row r="317" spans="1:27" x14ac:dyDescent="0.3">
      <c r="A317" s="173" t="str">
        <f>IF(Table3[[#This Row],[Customer Part No]]="","",(ROW()-1))</f>
        <v/>
      </c>
      <c r="B317" s="212" t="str">
        <f>IF(TAM!T322="","",TAM!T322)</f>
        <v/>
      </c>
      <c r="C317" s="42" t="str">
        <f>IF(TAM!Q322="","",TAM!Q322)</f>
        <v/>
      </c>
      <c r="D317" s="42" t="str">
        <f>IF(TAM!I322="","",TAM!I322)</f>
        <v/>
      </c>
      <c r="E317" s="42" t="str">
        <f>IF(TAM!H322="","",TAM!H322)</f>
        <v/>
      </c>
      <c r="F317" s="213" t="str">
        <f>IF(TAM!L322="","",TAM!L322)</f>
        <v/>
      </c>
      <c r="G317" s="213" t="str">
        <f>IF(TAM!M322="","",TAM!M322)</f>
        <v/>
      </c>
      <c r="H317" s="220" t="str">
        <f>IF(TAM!AD322="","",TAM!AD322)</f>
        <v/>
      </c>
      <c r="I317" s="223" t="str">
        <f>IF(Table3[[#This Row],[Open Qty]]="","",TAM!AE322)</f>
        <v/>
      </c>
      <c r="J317" s="226" t="str">
        <f>IF(Table3[[#This Row],[Open Qty]]="","",SUM(SUMIF('STOCK OES'!B:B,Table3[[#This Row],[Ich No]],'STOCK OES'!E:E),SUMIF('STOCK SEALING'!B:B,Table3[[#This Row],[Ich No]],'STOCK SEALING'!E:E)))</f>
        <v/>
      </c>
      <c r="K317" s="236" t="str">
        <f>IF(Table3[[#This Row],[REST]]="","",SUMIF(TMMIN!T:T,Table3[[#This Row],[Ich No]],TMMIN!AE:AE))</f>
        <v/>
      </c>
      <c r="L317" s="226">
        <v>0</v>
      </c>
      <c r="M317" s="226" t="str">
        <f>IFERROR(Table3[[#This Row],[REST]]-Table3[[#This Row],[Result Scan]],"")</f>
        <v/>
      </c>
      <c r="N317" s="212" t="str">
        <f>IF(Table3[[#This Row],[PO TAM]]="","",IF(Table3[[#This Row],[Balance]]&gt;0,"Open","Close"))</f>
        <v/>
      </c>
      <c r="O317" s="246" t="str">
        <f ca="1">IF(R317=$S$1,Table3[[#This Row],[Status]],"")</f>
        <v/>
      </c>
      <c r="R317" s="169" t="str">
        <f>IF(Table3[[#This Row],[Delivery Date]]="","",$R$1-Table3[[#This Row],[Delivery Date]])</f>
        <v/>
      </c>
      <c r="T317" t="str">
        <f>IFERROR(VLOOKUP(Table3[[#This Row],[Ich No]],'ICH NO'!K:M,3,0),"")</f>
        <v/>
      </c>
      <c r="U317" t="str">
        <f>IF(Table3[[#This Row],[REST]]&gt;Table3[[#This Row],[Stock]],Table3[[#This Row],[Stock]],Table3[[#This Row],[REST]])</f>
        <v/>
      </c>
      <c r="AA317" t="str">
        <f ca="1">IF(Table3[[#This Row],[DDD]]="","",IF(Table3[[#This Row],[Stock]]&gt;=Table3[[#This Row],[REST]],Table3[[#This Row],[REST]],Table3[[#This Row],[Stock]]))</f>
        <v/>
      </c>
    </row>
    <row r="318" spans="1:27" x14ac:dyDescent="0.3">
      <c r="A318" s="173" t="str">
        <f>IF(Table3[[#This Row],[Customer Part No]]="","",(ROW()-1))</f>
        <v/>
      </c>
      <c r="B318" s="212" t="str">
        <f>IF(TAM!T323="","",TAM!T323)</f>
        <v/>
      </c>
      <c r="C318" s="42" t="str">
        <f>IF(TAM!Q323="","",TAM!Q323)</f>
        <v/>
      </c>
      <c r="D318" s="42" t="str">
        <f>IF(TAM!I323="","",TAM!I323)</f>
        <v/>
      </c>
      <c r="E318" s="42" t="str">
        <f>IF(TAM!H323="","",TAM!H323)</f>
        <v/>
      </c>
      <c r="F318" s="213" t="str">
        <f>IF(TAM!L323="","",TAM!L323)</f>
        <v/>
      </c>
      <c r="G318" s="213" t="str">
        <f>IF(TAM!M323="","",TAM!M323)</f>
        <v/>
      </c>
      <c r="H318" s="220" t="str">
        <f>IF(TAM!AD323="","",TAM!AD323)</f>
        <v/>
      </c>
      <c r="I318" s="223" t="str">
        <f>IF(Table3[[#This Row],[Open Qty]]="","",TAM!AE323)</f>
        <v/>
      </c>
      <c r="J318" s="226" t="str">
        <f>IF(Table3[[#This Row],[Open Qty]]="","",SUM(SUMIF('STOCK OES'!B:B,Table3[[#This Row],[Ich No]],'STOCK OES'!E:E),SUMIF('STOCK SEALING'!B:B,Table3[[#This Row],[Ich No]],'STOCK SEALING'!E:E)))</f>
        <v/>
      </c>
      <c r="K318" s="236" t="str">
        <f>IF(Table3[[#This Row],[REST]]="","",SUMIF(TMMIN!T:T,Table3[[#This Row],[Ich No]],TMMIN!AE:AE))</f>
        <v/>
      </c>
      <c r="L318" s="226">
        <v>0</v>
      </c>
      <c r="M318" s="226" t="str">
        <f>IFERROR(Table3[[#This Row],[REST]]-Table3[[#This Row],[Result Scan]],"")</f>
        <v/>
      </c>
      <c r="N318" s="212" t="str">
        <f>IF(Table3[[#This Row],[PO TAM]]="","",IF(Table3[[#This Row],[Balance]]&gt;0,"Open","Close"))</f>
        <v/>
      </c>
      <c r="O318" s="246" t="str">
        <f ca="1">IF(R318=$S$1,Table3[[#This Row],[Status]],"")</f>
        <v/>
      </c>
      <c r="R318" s="169" t="str">
        <f>IF(Table3[[#This Row],[Delivery Date]]="","",$R$1-Table3[[#This Row],[Delivery Date]])</f>
        <v/>
      </c>
      <c r="T318" t="str">
        <f>IFERROR(VLOOKUP(Table3[[#This Row],[Ich No]],'ICH NO'!K:M,3,0),"")</f>
        <v/>
      </c>
      <c r="U318" t="str">
        <f>IF(Table3[[#This Row],[REST]]&gt;Table3[[#This Row],[Stock]],Table3[[#This Row],[Stock]],Table3[[#This Row],[REST]])</f>
        <v/>
      </c>
      <c r="AA318" t="str">
        <f ca="1">IF(Table3[[#This Row],[DDD]]="","",IF(Table3[[#This Row],[Stock]]&gt;=Table3[[#This Row],[REST]],Table3[[#This Row],[REST]],Table3[[#This Row],[Stock]]))</f>
        <v/>
      </c>
    </row>
    <row r="319" spans="1:27" x14ac:dyDescent="0.3">
      <c r="A319" s="173" t="str">
        <f>IF(Table3[[#This Row],[Customer Part No]]="","",(ROW()-1))</f>
        <v/>
      </c>
      <c r="B319" s="212" t="str">
        <f>IF(TAM!T324="","",TAM!T324)</f>
        <v/>
      </c>
      <c r="C319" s="42" t="str">
        <f>IF(TAM!Q324="","",TAM!Q324)</f>
        <v/>
      </c>
      <c r="D319" s="42" t="str">
        <f>IF(TAM!I324="","",TAM!I324)</f>
        <v/>
      </c>
      <c r="E319" s="42" t="str">
        <f>IF(TAM!H324="","",TAM!H324)</f>
        <v/>
      </c>
      <c r="F319" s="213" t="str">
        <f>IF(TAM!L324="","",TAM!L324)</f>
        <v/>
      </c>
      <c r="G319" s="213" t="str">
        <f>IF(TAM!M324="","",TAM!M324)</f>
        <v/>
      </c>
      <c r="H319" s="220" t="str">
        <f>IF(TAM!AD324="","",TAM!AD324)</f>
        <v/>
      </c>
      <c r="I319" s="223" t="str">
        <f>IF(Table3[[#This Row],[Open Qty]]="","",TAM!AE324)</f>
        <v/>
      </c>
      <c r="J319" s="226" t="str">
        <f>IF(Table3[[#This Row],[Open Qty]]="","",SUM(SUMIF('STOCK OES'!B:B,Table3[[#This Row],[Ich No]],'STOCK OES'!E:E),SUMIF('STOCK SEALING'!B:B,Table3[[#This Row],[Ich No]],'STOCK SEALING'!E:E)))</f>
        <v/>
      </c>
      <c r="K319" s="236" t="str">
        <f>IF(Table3[[#This Row],[REST]]="","",SUMIF(TMMIN!T:T,Table3[[#This Row],[Ich No]],TMMIN!AE:AE))</f>
        <v/>
      </c>
      <c r="L319" s="226">
        <v>0</v>
      </c>
      <c r="M319" s="226" t="str">
        <f>IFERROR(Table3[[#This Row],[REST]]-Table3[[#This Row],[Result Scan]],"")</f>
        <v/>
      </c>
      <c r="N319" s="212" t="str">
        <f>IF(Table3[[#This Row],[PO TAM]]="","",IF(Table3[[#This Row],[Balance]]&gt;0,"Open","Close"))</f>
        <v/>
      </c>
      <c r="O319" s="246" t="str">
        <f ca="1">IF(R319=$S$1,Table3[[#This Row],[Status]],"")</f>
        <v/>
      </c>
      <c r="R319" s="169" t="str">
        <f>IF(Table3[[#This Row],[Delivery Date]]="","",$R$1-Table3[[#This Row],[Delivery Date]])</f>
        <v/>
      </c>
      <c r="T319" t="str">
        <f>IFERROR(VLOOKUP(Table3[[#This Row],[Ich No]],'ICH NO'!K:M,3,0),"")</f>
        <v/>
      </c>
      <c r="U319" t="str">
        <f>IF(Table3[[#This Row],[REST]]&gt;Table3[[#This Row],[Stock]],Table3[[#This Row],[Stock]],Table3[[#This Row],[REST]])</f>
        <v/>
      </c>
      <c r="AA319" t="str">
        <f ca="1">IF(Table3[[#This Row],[DDD]]="","",IF(Table3[[#This Row],[Stock]]&gt;=Table3[[#This Row],[REST]],Table3[[#This Row],[REST]],Table3[[#This Row],[Stock]]))</f>
        <v/>
      </c>
    </row>
    <row r="320" spans="1:27" x14ac:dyDescent="0.3">
      <c r="A320" s="173" t="str">
        <f>IF(Table3[[#This Row],[Customer Part No]]="","",(ROW()-1))</f>
        <v/>
      </c>
      <c r="B320" s="212" t="str">
        <f>IF(TAM!T325="","",TAM!T325)</f>
        <v/>
      </c>
      <c r="C320" s="42" t="str">
        <f>IF(TAM!Q325="","",TAM!Q325)</f>
        <v/>
      </c>
      <c r="D320" s="42" t="str">
        <f>IF(TAM!I325="","",TAM!I325)</f>
        <v/>
      </c>
      <c r="E320" s="42" t="str">
        <f>IF(TAM!H325="","",TAM!H325)</f>
        <v/>
      </c>
      <c r="F320" s="213" t="str">
        <f>IF(TAM!L325="","",TAM!L325)</f>
        <v/>
      </c>
      <c r="G320" s="213" t="str">
        <f>IF(TAM!M325="","",TAM!M325)</f>
        <v/>
      </c>
      <c r="H320" s="220" t="str">
        <f>IF(TAM!AD325="","",TAM!AD325)</f>
        <v/>
      </c>
      <c r="I320" s="223" t="str">
        <f>IF(Table3[[#This Row],[Open Qty]]="","",TAM!AE325)</f>
        <v/>
      </c>
      <c r="J320" s="226" t="str">
        <f>IF(Table3[[#This Row],[Open Qty]]="","",SUM(SUMIF('STOCK OES'!B:B,Table3[[#This Row],[Ich No]],'STOCK OES'!E:E),SUMIF('STOCK SEALING'!B:B,Table3[[#This Row],[Ich No]],'STOCK SEALING'!E:E)))</f>
        <v/>
      </c>
      <c r="K320" s="236" t="str">
        <f>IF(Table3[[#This Row],[REST]]="","",SUMIF(TMMIN!T:T,Table3[[#This Row],[Ich No]],TMMIN!AE:AE))</f>
        <v/>
      </c>
      <c r="L320" s="226">
        <v>0</v>
      </c>
      <c r="M320" s="226" t="str">
        <f>IFERROR(Table3[[#This Row],[REST]]-Table3[[#This Row],[Result Scan]],"")</f>
        <v/>
      </c>
      <c r="N320" s="212" t="str">
        <f>IF(Table3[[#This Row],[PO TAM]]="","",IF(Table3[[#This Row],[Balance]]&gt;0,"Open","Close"))</f>
        <v/>
      </c>
      <c r="O320" s="246" t="str">
        <f ca="1">IF(R320=$S$1,Table3[[#This Row],[Status]],"")</f>
        <v/>
      </c>
      <c r="R320" s="169" t="str">
        <f>IF(Table3[[#This Row],[Delivery Date]]="","",$R$1-Table3[[#This Row],[Delivery Date]])</f>
        <v/>
      </c>
      <c r="T320" t="str">
        <f>IFERROR(VLOOKUP(Table3[[#This Row],[Ich No]],'ICH NO'!K:M,3,0),"")</f>
        <v/>
      </c>
      <c r="U320" t="str">
        <f>IF(Table3[[#This Row],[REST]]&gt;Table3[[#This Row],[Stock]],Table3[[#This Row],[Stock]],Table3[[#This Row],[REST]])</f>
        <v/>
      </c>
      <c r="AA320" t="str">
        <f ca="1">IF(Table3[[#This Row],[DDD]]="","",IF(Table3[[#This Row],[Stock]]&gt;=Table3[[#This Row],[REST]],Table3[[#This Row],[REST]],Table3[[#This Row],[Stock]]))</f>
        <v/>
      </c>
    </row>
    <row r="321" spans="1:27" x14ac:dyDescent="0.3">
      <c r="A321" s="173" t="str">
        <f>IF(Table3[[#This Row],[Customer Part No]]="","",(ROW()-1))</f>
        <v/>
      </c>
      <c r="B321" s="212" t="str">
        <f>IF(TAM!T326="","",TAM!T326)</f>
        <v/>
      </c>
      <c r="C321" s="42" t="str">
        <f>IF(TAM!Q326="","",TAM!Q326)</f>
        <v/>
      </c>
      <c r="D321" s="42" t="str">
        <f>IF(TAM!I326="","",TAM!I326)</f>
        <v/>
      </c>
      <c r="E321" s="42" t="str">
        <f>IF(TAM!H326="","",TAM!H326)</f>
        <v/>
      </c>
      <c r="F321" s="213" t="str">
        <f>IF(TAM!L326="","",TAM!L326)</f>
        <v/>
      </c>
      <c r="G321" s="213" t="str">
        <f>IF(TAM!M326="","",TAM!M326)</f>
        <v/>
      </c>
      <c r="H321" s="220" t="str">
        <f>IF(TAM!AD326="","",TAM!AD326)</f>
        <v/>
      </c>
      <c r="I321" s="223" t="str">
        <f>IF(Table3[[#This Row],[Open Qty]]="","",TAM!AE326)</f>
        <v/>
      </c>
      <c r="J321" s="226" t="str">
        <f>IF(Table3[[#This Row],[Open Qty]]="","",SUM(SUMIF('STOCK OES'!B:B,Table3[[#This Row],[Ich No]],'STOCK OES'!E:E),SUMIF('STOCK SEALING'!B:B,Table3[[#This Row],[Ich No]],'STOCK SEALING'!E:E)))</f>
        <v/>
      </c>
      <c r="K321" s="236" t="str">
        <f>IF(Table3[[#This Row],[REST]]="","",SUMIF(TMMIN!T:T,Table3[[#This Row],[Ich No]],TMMIN!AE:AE))</f>
        <v/>
      </c>
      <c r="L321" s="226">
        <v>0</v>
      </c>
      <c r="M321" s="226" t="str">
        <f>IFERROR(Table3[[#This Row],[REST]]-Table3[[#This Row],[Result Scan]],"")</f>
        <v/>
      </c>
      <c r="N321" s="212" t="str">
        <f>IF(Table3[[#This Row],[PO TAM]]="","",IF(Table3[[#This Row],[Balance]]&gt;0,"Open","Close"))</f>
        <v/>
      </c>
      <c r="O321" s="246" t="str">
        <f ca="1">IF(R321=$S$1,Table3[[#This Row],[Status]],"")</f>
        <v/>
      </c>
      <c r="R321" s="169" t="str">
        <f>IF(Table3[[#This Row],[Delivery Date]]="","",$R$1-Table3[[#This Row],[Delivery Date]])</f>
        <v/>
      </c>
      <c r="T321" t="str">
        <f>IFERROR(VLOOKUP(Table3[[#This Row],[Ich No]],'ICH NO'!K:M,3,0),"")</f>
        <v/>
      </c>
      <c r="U321" t="str">
        <f>IF(Table3[[#This Row],[REST]]&gt;Table3[[#This Row],[Stock]],Table3[[#This Row],[Stock]],Table3[[#This Row],[REST]])</f>
        <v/>
      </c>
      <c r="AA321" t="str">
        <f ca="1">IF(Table3[[#This Row],[DDD]]="","",IF(Table3[[#This Row],[Stock]]&gt;=Table3[[#This Row],[REST]],Table3[[#This Row],[REST]],Table3[[#This Row],[Stock]]))</f>
        <v/>
      </c>
    </row>
    <row r="322" spans="1:27" x14ac:dyDescent="0.3">
      <c r="A322" s="173" t="str">
        <f>IF(Table3[[#This Row],[Customer Part No]]="","",(ROW()-1))</f>
        <v/>
      </c>
      <c r="B322" s="212" t="str">
        <f>IF(TAM!T327="","",TAM!T327)</f>
        <v/>
      </c>
      <c r="C322" s="42" t="str">
        <f>IF(TAM!Q327="","",TAM!Q327)</f>
        <v/>
      </c>
      <c r="D322" s="42" t="str">
        <f>IF(TAM!I327="","",TAM!I327)</f>
        <v/>
      </c>
      <c r="E322" s="42" t="str">
        <f>IF(TAM!H327="","",TAM!H327)</f>
        <v/>
      </c>
      <c r="F322" s="213" t="str">
        <f>IF(TAM!L327="","",TAM!L327)</f>
        <v/>
      </c>
      <c r="G322" s="213" t="str">
        <f>IF(TAM!M327="","",TAM!M327)</f>
        <v/>
      </c>
      <c r="H322" s="220" t="str">
        <f>IF(TAM!AD327="","",TAM!AD327)</f>
        <v/>
      </c>
      <c r="I322" s="223" t="str">
        <f>IF(Table3[[#This Row],[Open Qty]]="","",TAM!AE327)</f>
        <v/>
      </c>
      <c r="J322" s="226" t="str">
        <f>IF(Table3[[#This Row],[Open Qty]]="","",SUM(SUMIF('STOCK OES'!B:B,Table3[[#This Row],[Ich No]],'STOCK OES'!E:E),SUMIF('STOCK SEALING'!B:B,Table3[[#This Row],[Ich No]],'STOCK SEALING'!E:E)))</f>
        <v/>
      </c>
      <c r="K322" s="236" t="str">
        <f>IF(Table3[[#This Row],[REST]]="","",SUMIF(TMMIN!T:T,Table3[[#This Row],[Ich No]],TMMIN!AE:AE))</f>
        <v/>
      </c>
      <c r="L322" s="226">
        <v>0</v>
      </c>
      <c r="M322" s="226" t="str">
        <f>IFERROR(Table3[[#This Row],[REST]]-Table3[[#This Row],[Result Scan]],"")</f>
        <v/>
      </c>
      <c r="N322" s="212" t="str">
        <f>IF(Table3[[#This Row],[PO TAM]]="","",IF(Table3[[#This Row],[Balance]]&gt;0,"Open","Close"))</f>
        <v/>
      </c>
      <c r="O322" s="246" t="str">
        <f ca="1">IF(R322=$S$1,Table3[[#This Row],[Status]],"")</f>
        <v/>
      </c>
      <c r="R322" s="169" t="str">
        <f>IF(Table3[[#This Row],[Delivery Date]]="","",$R$1-Table3[[#This Row],[Delivery Date]])</f>
        <v/>
      </c>
      <c r="T322" t="str">
        <f>IFERROR(VLOOKUP(Table3[[#This Row],[Ich No]],'ICH NO'!K:M,3,0),"")</f>
        <v/>
      </c>
      <c r="U322" t="str">
        <f>IF(Table3[[#This Row],[REST]]&gt;Table3[[#This Row],[Stock]],Table3[[#This Row],[Stock]],Table3[[#This Row],[REST]])</f>
        <v/>
      </c>
      <c r="AA322" t="str">
        <f ca="1">IF(Table3[[#This Row],[DDD]]="","",IF(Table3[[#This Row],[Stock]]&gt;=Table3[[#This Row],[REST]],Table3[[#This Row],[REST]],Table3[[#This Row],[Stock]]))</f>
        <v/>
      </c>
    </row>
    <row r="323" spans="1:27" x14ac:dyDescent="0.3">
      <c r="A323" s="173" t="str">
        <f>IF(Table3[[#This Row],[Customer Part No]]="","",(ROW()-1))</f>
        <v/>
      </c>
      <c r="B323" s="212" t="str">
        <f>IF(TAM!T328="","",TAM!T328)</f>
        <v/>
      </c>
      <c r="C323" s="42" t="str">
        <f>IF(TAM!Q328="","",TAM!Q328)</f>
        <v/>
      </c>
      <c r="D323" s="42" t="str">
        <f>IF(TAM!I328="","",TAM!I328)</f>
        <v/>
      </c>
      <c r="E323" s="42" t="str">
        <f>IF(TAM!H328="","",TAM!H328)</f>
        <v/>
      </c>
      <c r="F323" s="213" t="str">
        <f>IF(TAM!L328="","",TAM!L328)</f>
        <v/>
      </c>
      <c r="G323" s="213" t="str">
        <f>IF(TAM!M328="","",TAM!M328)</f>
        <v/>
      </c>
      <c r="H323" s="220" t="str">
        <f>IF(TAM!AD328="","",TAM!AD328)</f>
        <v/>
      </c>
      <c r="I323" s="223" t="str">
        <f>IF(Table3[[#This Row],[Open Qty]]="","",TAM!AE328)</f>
        <v/>
      </c>
      <c r="J323" s="226" t="str">
        <f>IF(Table3[[#This Row],[Open Qty]]="","",SUM(SUMIF('STOCK OES'!B:B,Table3[[#This Row],[Ich No]],'STOCK OES'!E:E),SUMIF('STOCK SEALING'!B:B,Table3[[#This Row],[Ich No]],'STOCK SEALING'!E:E)))</f>
        <v/>
      </c>
      <c r="K323" s="236" t="str">
        <f>IF(Table3[[#This Row],[REST]]="","",SUMIF(TMMIN!T:T,Table3[[#This Row],[Ich No]],TMMIN!AE:AE))</f>
        <v/>
      </c>
      <c r="L323" s="226">
        <v>0</v>
      </c>
      <c r="M323" s="226" t="str">
        <f>IFERROR(Table3[[#This Row],[REST]]-Table3[[#This Row],[Result Scan]],"")</f>
        <v/>
      </c>
      <c r="N323" s="212" t="str">
        <f>IF(Table3[[#This Row],[PO TAM]]="","",IF(Table3[[#This Row],[Balance]]&gt;0,"Open","Close"))</f>
        <v/>
      </c>
      <c r="O323" s="246" t="str">
        <f ca="1">IF(R323=$S$1,Table3[[#This Row],[Status]],"")</f>
        <v/>
      </c>
      <c r="R323" s="169" t="str">
        <f>IF(Table3[[#This Row],[Delivery Date]]="","",$R$1-Table3[[#This Row],[Delivery Date]])</f>
        <v/>
      </c>
      <c r="T323" t="str">
        <f>IFERROR(VLOOKUP(Table3[[#This Row],[Ich No]],'ICH NO'!K:M,3,0),"")</f>
        <v/>
      </c>
      <c r="U323" t="str">
        <f>IF(Table3[[#This Row],[REST]]&gt;Table3[[#This Row],[Stock]],Table3[[#This Row],[Stock]],Table3[[#This Row],[REST]])</f>
        <v/>
      </c>
      <c r="AA323" t="str">
        <f ca="1">IF(Table3[[#This Row],[DDD]]="","",IF(Table3[[#This Row],[Stock]]&gt;=Table3[[#This Row],[REST]],Table3[[#This Row],[REST]],Table3[[#This Row],[Stock]]))</f>
        <v/>
      </c>
    </row>
    <row r="324" spans="1:27" x14ac:dyDescent="0.3">
      <c r="A324" s="173" t="str">
        <f>IF(Table3[[#This Row],[Customer Part No]]="","",(ROW()-1))</f>
        <v/>
      </c>
      <c r="B324" s="212" t="str">
        <f>IF(TAM!T329="","",TAM!T329)</f>
        <v/>
      </c>
      <c r="C324" s="42" t="str">
        <f>IF(TAM!Q329="","",TAM!Q329)</f>
        <v/>
      </c>
      <c r="D324" s="42" t="str">
        <f>IF(TAM!I329="","",TAM!I329)</f>
        <v/>
      </c>
      <c r="E324" s="42" t="str">
        <f>IF(TAM!H329="","",TAM!H329)</f>
        <v/>
      </c>
      <c r="F324" s="213" t="str">
        <f>IF(TAM!L329="","",TAM!L329)</f>
        <v/>
      </c>
      <c r="G324" s="213" t="str">
        <f>IF(TAM!M329="","",TAM!M329)</f>
        <v/>
      </c>
      <c r="H324" s="220" t="str">
        <f>IF(TAM!AD329="","",TAM!AD329)</f>
        <v/>
      </c>
      <c r="I324" s="223" t="str">
        <f>IF(Table3[[#This Row],[Open Qty]]="","",TAM!AE329)</f>
        <v/>
      </c>
      <c r="J324" s="226" t="str">
        <f>IF(Table3[[#This Row],[Open Qty]]="","",SUM(SUMIF('STOCK OES'!B:B,Table3[[#This Row],[Ich No]],'STOCK OES'!E:E),SUMIF('STOCK SEALING'!B:B,Table3[[#This Row],[Ich No]],'STOCK SEALING'!E:E)))</f>
        <v/>
      </c>
      <c r="K324" s="236" t="str">
        <f>IF(Table3[[#This Row],[REST]]="","",SUMIF(TMMIN!T:T,Table3[[#This Row],[Ich No]],TMMIN!AE:AE))</f>
        <v/>
      </c>
      <c r="L324" s="226">
        <v>0</v>
      </c>
      <c r="M324" s="226" t="str">
        <f>IFERROR(Table3[[#This Row],[REST]]-Table3[[#This Row],[Result Scan]],"")</f>
        <v/>
      </c>
      <c r="N324" s="212" t="str">
        <f>IF(Table3[[#This Row],[PO TAM]]="","",IF(Table3[[#This Row],[Balance]]&gt;0,"Open","Close"))</f>
        <v/>
      </c>
      <c r="O324" s="246" t="str">
        <f ca="1">IF(R324=$S$1,Table3[[#This Row],[Status]],"")</f>
        <v/>
      </c>
      <c r="R324" s="169" t="str">
        <f>IF(Table3[[#This Row],[Delivery Date]]="","",$R$1-Table3[[#This Row],[Delivery Date]])</f>
        <v/>
      </c>
      <c r="T324" t="str">
        <f>IFERROR(VLOOKUP(Table3[[#This Row],[Ich No]],'ICH NO'!K:M,3,0),"")</f>
        <v/>
      </c>
      <c r="U324" t="str">
        <f>IF(Table3[[#This Row],[REST]]&gt;Table3[[#This Row],[Stock]],Table3[[#This Row],[Stock]],Table3[[#This Row],[REST]])</f>
        <v/>
      </c>
      <c r="AA324" t="str">
        <f ca="1">IF(Table3[[#This Row],[DDD]]="","",IF(Table3[[#This Row],[Stock]]&gt;=Table3[[#This Row],[REST]],Table3[[#This Row],[REST]],Table3[[#This Row],[Stock]]))</f>
        <v/>
      </c>
    </row>
    <row r="325" spans="1:27" x14ac:dyDescent="0.3">
      <c r="A325" s="173" t="str">
        <f>IF(Table3[[#This Row],[Customer Part No]]="","",(ROW()-1))</f>
        <v/>
      </c>
      <c r="B325" s="212" t="str">
        <f>IF(TAM!T330="","",TAM!T330)</f>
        <v/>
      </c>
      <c r="C325" s="42" t="str">
        <f>IF(TAM!Q330="","",TAM!Q330)</f>
        <v/>
      </c>
      <c r="D325" s="42" t="str">
        <f>IF(TAM!I330="","",TAM!I330)</f>
        <v/>
      </c>
      <c r="E325" s="42" t="str">
        <f>IF(TAM!H330="","",TAM!H330)</f>
        <v/>
      </c>
      <c r="F325" s="213" t="str">
        <f>IF(TAM!L330="","",TAM!L330)</f>
        <v/>
      </c>
      <c r="G325" s="213" t="str">
        <f>IF(TAM!M330="","",TAM!M330)</f>
        <v/>
      </c>
      <c r="H325" s="220" t="str">
        <f>IF(TAM!AD330="","",TAM!AD330)</f>
        <v/>
      </c>
      <c r="I325" s="223" t="str">
        <f>IF(Table3[[#This Row],[Open Qty]]="","",TAM!AE330)</f>
        <v/>
      </c>
      <c r="J325" s="226" t="str">
        <f>IF(Table3[[#This Row],[Open Qty]]="","",SUM(SUMIF('STOCK OES'!B:B,Table3[[#This Row],[Ich No]],'STOCK OES'!E:E),SUMIF('STOCK SEALING'!B:B,Table3[[#This Row],[Ich No]],'STOCK SEALING'!E:E)))</f>
        <v/>
      </c>
      <c r="K325" s="236" t="str">
        <f>IF(Table3[[#This Row],[REST]]="","",SUMIF(TMMIN!T:T,Table3[[#This Row],[Ich No]],TMMIN!AE:AE))</f>
        <v/>
      </c>
      <c r="L325" s="226">
        <v>0</v>
      </c>
      <c r="M325" s="226" t="str">
        <f>IFERROR(Table3[[#This Row],[REST]]-Table3[[#This Row],[Result Scan]],"")</f>
        <v/>
      </c>
      <c r="N325" s="212" t="str">
        <f>IF(Table3[[#This Row],[PO TAM]]="","",IF(Table3[[#This Row],[Balance]]&gt;0,"Open","Close"))</f>
        <v/>
      </c>
      <c r="O325" s="246" t="str">
        <f ca="1">IF(R325=$S$1,Table3[[#This Row],[Status]],"")</f>
        <v/>
      </c>
      <c r="R325" s="169" t="str">
        <f>IF(Table3[[#This Row],[Delivery Date]]="","",$R$1-Table3[[#This Row],[Delivery Date]])</f>
        <v/>
      </c>
      <c r="T325" t="str">
        <f>IFERROR(VLOOKUP(Table3[[#This Row],[Ich No]],'ICH NO'!K:M,3,0),"")</f>
        <v/>
      </c>
      <c r="U325" t="str">
        <f>IF(Table3[[#This Row],[REST]]&gt;Table3[[#This Row],[Stock]],Table3[[#This Row],[Stock]],Table3[[#This Row],[REST]])</f>
        <v/>
      </c>
      <c r="AA325" t="str">
        <f ca="1">IF(Table3[[#This Row],[DDD]]="","",IF(Table3[[#This Row],[Stock]]&gt;=Table3[[#This Row],[REST]],Table3[[#This Row],[REST]],Table3[[#This Row],[Stock]]))</f>
        <v/>
      </c>
    </row>
    <row r="326" spans="1:27" x14ac:dyDescent="0.3">
      <c r="A326" s="173" t="str">
        <f>IF(Table3[[#This Row],[Customer Part No]]="","",(ROW()-1))</f>
        <v/>
      </c>
      <c r="B326" s="212" t="str">
        <f>IF(TAM!T331="","",TAM!T331)</f>
        <v/>
      </c>
      <c r="C326" s="42" t="str">
        <f>IF(TAM!Q331="","",TAM!Q331)</f>
        <v/>
      </c>
      <c r="D326" s="42" t="str">
        <f>IF(TAM!I331="","",TAM!I331)</f>
        <v/>
      </c>
      <c r="E326" s="42" t="str">
        <f>IF(TAM!H331="","",TAM!H331)</f>
        <v/>
      </c>
      <c r="F326" s="213" t="str">
        <f>IF(TAM!L331="","",TAM!L331)</f>
        <v/>
      </c>
      <c r="G326" s="213" t="str">
        <f>IF(TAM!M331="","",TAM!M331)</f>
        <v/>
      </c>
      <c r="H326" s="220" t="str">
        <f>IF(TAM!AD331="","",TAM!AD331)</f>
        <v/>
      </c>
      <c r="I326" s="223" t="str">
        <f>IF(Table3[[#This Row],[Open Qty]]="","",TAM!AE331)</f>
        <v/>
      </c>
      <c r="J326" s="226" t="str">
        <f>IF(Table3[[#This Row],[Open Qty]]="","",SUM(SUMIF('STOCK OES'!B:B,Table3[[#This Row],[Ich No]],'STOCK OES'!E:E),SUMIF('STOCK SEALING'!B:B,Table3[[#This Row],[Ich No]],'STOCK SEALING'!E:E)))</f>
        <v/>
      </c>
      <c r="K326" s="236" t="str">
        <f>IF(Table3[[#This Row],[REST]]="","",SUMIF(TMMIN!T:T,Table3[[#This Row],[Ich No]],TMMIN!AE:AE))</f>
        <v/>
      </c>
      <c r="L326" s="226">
        <v>0</v>
      </c>
      <c r="M326" s="226" t="str">
        <f>IFERROR(Table3[[#This Row],[REST]]-Table3[[#This Row],[Result Scan]],"")</f>
        <v/>
      </c>
      <c r="N326" s="212" t="str">
        <f>IF(Table3[[#This Row],[PO TAM]]="","",IF(Table3[[#This Row],[Balance]]&gt;0,"Open","Close"))</f>
        <v/>
      </c>
      <c r="O326" s="246" t="str">
        <f ca="1">IF(R326=$S$1,Table3[[#This Row],[Status]],"")</f>
        <v/>
      </c>
      <c r="R326" s="169" t="str">
        <f>IF(Table3[[#This Row],[Delivery Date]]="","",$R$1-Table3[[#This Row],[Delivery Date]])</f>
        <v/>
      </c>
      <c r="T326" t="str">
        <f>IFERROR(VLOOKUP(Table3[[#This Row],[Ich No]],'ICH NO'!K:M,3,0),"")</f>
        <v/>
      </c>
      <c r="U326" t="str">
        <f>IF(Table3[[#This Row],[REST]]&gt;Table3[[#This Row],[Stock]],Table3[[#This Row],[Stock]],Table3[[#This Row],[REST]])</f>
        <v/>
      </c>
      <c r="AA326" t="str">
        <f ca="1">IF(Table3[[#This Row],[DDD]]="","",IF(Table3[[#This Row],[Stock]]&gt;=Table3[[#This Row],[REST]],Table3[[#This Row],[REST]],Table3[[#This Row],[Stock]]))</f>
        <v/>
      </c>
    </row>
    <row r="327" spans="1:27" x14ac:dyDescent="0.3">
      <c r="A327" s="173" t="str">
        <f>IF(Table3[[#This Row],[Customer Part No]]="","",(ROW()-1))</f>
        <v/>
      </c>
      <c r="B327" s="212" t="str">
        <f>IF(TAM!T332="","",TAM!T332)</f>
        <v/>
      </c>
      <c r="C327" s="42" t="str">
        <f>IF(TAM!Q332="","",TAM!Q332)</f>
        <v/>
      </c>
      <c r="D327" s="42" t="str">
        <f>IF(TAM!I332="","",TAM!I332)</f>
        <v/>
      </c>
      <c r="E327" s="42" t="str">
        <f>IF(TAM!H332="","",TAM!H332)</f>
        <v/>
      </c>
      <c r="F327" s="213" t="str">
        <f>IF(TAM!L332="","",TAM!L332)</f>
        <v/>
      </c>
      <c r="G327" s="213" t="str">
        <f>IF(TAM!M332="","",TAM!M332)</f>
        <v/>
      </c>
      <c r="H327" s="220" t="str">
        <f>IF(TAM!AD332="","",TAM!AD332)</f>
        <v/>
      </c>
      <c r="I327" s="223" t="str">
        <f>IF(Table3[[#This Row],[Open Qty]]="","",TAM!AE332)</f>
        <v/>
      </c>
      <c r="J327" s="226" t="str">
        <f>IF(Table3[[#This Row],[Open Qty]]="","",SUM(SUMIF('STOCK OES'!B:B,Table3[[#This Row],[Ich No]],'STOCK OES'!E:E),SUMIF('STOCK SEALING'!B:B,Table3[[#This Row],[Ich No]],'STOCK SEALING'!E:E)))</f>
        <v/>
      </c>
      <c r="K327" s="236" t="str">
        <f>IF(Table3[[#This Row],[REST]]="","",SUMIF(TMMIN!T:T,Table3[[#This Row],[Ich No]],TMMIN!AE:AE))</f>
        <v/>
      </c>
      <c r="L327" s="226">
        <v>0</v>
      </c>
      <c r="M327" s="226" t="str">
        <f>IFERROR(Table3[[#This Row],[REST]]-Table3[[#This Row],[Result Scan]],"")</f>
        <v/>
      </c>
      <c r="N327" s="212" t="str">
        <f>IF(Table3[[#This Row],[PO TAM]]="","",IF(Table3[[#This Row],[Balance]]&gt;0,"Open","Close"))</f>
        <v/>
      </c>
      <c r="O327" s="246" t="str">
        <f ca="1">IF(R327=$S$1,Table3[[#This Row],[Status]],"")</f>
        <v/>
      </c>
      <c r="R327" s="169" t="str">
        <f>IF(Table3[[#This Row],[Delivery Date]]="","",$R$1-Table3[[#This Row],[Delivery Date]])</f>
        <v/>
      </c>
      <c r="T327" t="str">
        <f>IFERROR(VLOOKUP(Table3[[#This Row],[Ich No]],'ICH NO'!K:M,3,0),"")</f>
        <v/>
      </c>
      <c r="U327" t="str">
        <f>IF(Table3[[#This Row],[REST]]&gt;Table3[[#This Row],[Stock]],Table3[[#This Row],[Stock]],Table3[[#This Row],[REST]])</f>
        <v/>
      </c>
      <c r="AA327" t="str">
        <f ca="1">IF(Table3[[#This Row],[DDD]]="","",IF(Table3[[#This Row],[Stock]]&gt;=Table3[[#This Row],[REST]],Table3[[#This Row],[REST]],Table3[[#This Row],[Stock]]))</f>
        <v/>
      </c>
    </row>
    <row r="328" spans="1:27" x14ac:dyDescent="0.3">
      <c r="A328" s="173" t="str">
        <f>IF(Table3[[#This Row],[Customer Part No]]="","",(ROW()-1))</f>
        <v/>
      </c>
      <c r="B328" s="212" t="str">
        <f>IF(TAM!T333="","",TAM!T333)</f>
        <v/>
      </c>
      <c r="C328" s="42" t="str">
        <f>IF(TAM!Q333="","",TAM!Q333)</f>
        <v/>
      </c>
      <c r="D328" s="42" t="str">
        <f>IF(TAM!I333="","",TAM!I333)</f>
        <v/>
      </c>
      <c r="E328" s="42" t="str">
        <f>IF(TAM!H333="","",TAM!H333)</f>
        <v/>
      </c>
      <c r="F328" s="213" t="str">
        <f>IF(TAM!L333="","",TAM!L333)</f>
        <v/>
      </c>
      <c r="G328" s="213" t="str">
        <f>IF(TAM!M333="","",TAM!M333)</f>
        <v/>
      </c>
      <c r="H328" s="220" t="str">
        <f>IF(TAM!AD333="","",TAM!AD333)</f>
        <v/>
      </c>
      <c r="I328" s="223" t="str">
        <f>IF(Table3[[#This Row],[Open Qty]]="","",TAM!AE333)</f>
        <v/>
      </c>
      <c r="J328" s="226" t="str">
        <f>IF(Table3[[#This Row],[Open Qty]]="","",SUM(SUMIF('STOCK OES'!B:B,Table3[[#This Row],[Ich No]],'STOCK OES'!E:E),SUMIF('STOCK SEALING'!B:B,Table3[[#This Row],[Ich No]],'STOCK SEALING'!E:E)))</f>
        <v/>
      </c>
      <c r="K328" s="236" t="str">
        <f>IF(Table3[[#This Row],[REST]]="","",SUMIF(TMMIN!T:T,Table3[[#This Row],[Ich No]],TMMIN!AE:AE))</f>
        <v/>
      </c>
      <c r="L328" s="226">
        <v>0</v>
      </c>
      <c r="M328" s="226" t="str">
        <f>IFERROR(Table3[[#This Row],[REST]]-Table3[[#This Row],[Result Scan]],"")</f>
        <v/>
      </c>
      <c r="N328" s="212" t="str">
        <f>IF(Table3[[#This Row],[PO TAM]]="","",IF(Table3[[#This Row],[Balance]]&gt;0,"Open","Close"))</f>
        <v/>
      </c>
      <c r="O328" s="246" t="str">
        <f ca="1">IF(R328=$S$1,Table3[[#This Row],[Status]],"")</f>
        <v/>
      </c>
      <c r="R328" s="169" t="str">
        <f>IF(Table3[[#This Row],[Delivery Date]]="","",$R$1-Table3[[#This Row],[Delivery Date]])</f>
        <v/>
      </c>
      <c r="T328" t="str">
        <f>IFERROR(VLOOKUP(Table3[[#This Row],[Ich No]],'ICH NO'!K:M,3,0),"")</f>
        <v/>
      </c>
      <c r="U328" t="str">
        <f>IF(Table3[[#This Row],[REST]]&gt;Table3[[#This Row],[Stock]],Table3[[#This Row],[Stock]],Table3[[#This Row],[REST]])</f>
        <v/>
      </c>
      <c r="AA328" t="str">
        <f ca="1">IF(Table3[[#This Row],[DDD]]="","",IF(Table3[[#This Row],[Stock]]&gt;=Table3[[#This Row],[REST]],Table3[[#This Row],[REST]],Table3[[#This Row],[Stock]]))</f>
        <v/>
      </c>
    </row>
    <row r="329" spans="1:27" x14ac:dyDescent="0.3">
      <c r="A329" s="173" t="str">
        <f>IF(Table3[[#This Row],[Customer Part No]]="","",(ROW()-1))</f>
        <v/>
      </c>
      <c r="B329" s="212" t="str">
        <f>IF(TAM!T334="","",TAM!T334)</f>
        <v/>
      </c>
      <c r="C329" s="42" t="str">
        <f>IF(TAM!Q334="","",TAM!Q334)</f>
        <v/>
      </c>
      <c r="D329" s="42" t="str">
        <f>IF(TAM!I334="","",TAM!I334)</f>
        <v/>
      </c>
      <c r="E329" s="42" t="str">
        <f>IF(TAM!H334="","",TAM!H334)</f>
        <v/>
      </c>
      <c r="F329" s="213" t="str">
        <f>IF(TAM!L334="","",TAM!L334)</f>
        <v/>
      </c>
      <c r="G329" s="213" t="str">
        <f>IF(TAM!M334="","",TAM!M334)</f>
        <v/>
      </c>
      <c r="H329" s="220" t="str">
        <f>IF(TAM!AD334="","",TAM!AD334)</f>
        <v/>
      </c>
      <c r="I329" s="223" t="str">
        <f>IF(Table3[[#This Row],[Open Qty]]="","",TAM!AE334)</f>
        <v/>
      </c>
      <c r="J329" s="226" t="str">
        <f>IF(Table3[[#This Row],[Open Qty]]="","",SUM(SUMIF('STOCK OES'!B:B,Table3[[#This Row],[Ich No]],'STOCK OES'!E:E),SUMIF('STOCK SEALING'!B:B,Table3[[#This Row],[Ich No]],'STOCK SEALING'!E:E)))</f>
        <v/>
      </c>
      <c r="K329" s="236" t="str">
        <f>IF(Table3[[#This Row],[REST]]="","",SUMIF(TMMIN!T:T,Table3[[#This Row],[Ich No]],TMMIN!AE:AE))</f>
        <v/>
      </c>
      <c r="L329" s="226">
        <v>0</v>
      </c>
      <c r="M329" s="226" t="str">
        <f>IFERROR(Table3[[#This Row],[REST]]-Table3[[#This Row],[Result Scan]],"")</f>
        <v/>
      </c>
      <c r="N329" s="212" t="str">
        <f>IF(Table3[[#This Row],[PO TAM]]="","",IF(Table3[[#This Row],[Balance]]&gt;0,"Open","Close"))</f>
        <v/>
      </c>
      <c r="O329" s="246" t="str">
        <f ca="1">IF(R329=$S$1,Table3[[#This Row],[Status]],"")</f>
        <v/>
      </c>
      <c r="R329" s="169" t="str">
        <f>IF(Table3[[#This Row],[Delivery Date]]="","",$R$1-Table3[[#This Row],[Delivery Date]])</f>
        <v/>
      </c>
      <c r="T329" t="str">
        <f>IFERROR(VLOOKUP(Table3[[#This Row],[Ich No]],'ICH NO'!K:M,3,0),"")</f>
        <v/>
      </c>
      <c r="U329" t="str">
        <f>IF(Table3[[#This Row],[REST]]&gt;Table3[[#This Row],[Stock]],Table3[[#This Row],[Stock]],Table3[[#This Row],[REST]])</f>
        <v/>
      </c>
      <c r="AA329" t="str">
        <f ca="1">IF(Table3[[#This Row],[DDD]]="","",IF(Table3[[#This Row],[Stock]]&gt;=Table3[[#This Row],[REST]],Table3[[#This Row],[REST]],Table3[[#This Row],[Stock]]))</f>
        <v/>
      </c>
    </row>
    <row r="330" spans="1:27" x14ac:dyDescent="0.3">
      <c r="A330" s="173" t="str">
        <f>IF(Table3[[#This Row],[Customer Part No]]="","",(ROW()-1))</f>
        <v/>
      </c>
      <c r="B330" s="212" t="str">
        <f>IF(TAM!T335="","",TAM!T335)</f>
        <v/>
      </c>
      <c r="C330" s="42" t="str">
        <f>IF(TAM!Q335="","",TAM!Q335)</f>
        <v/>
      </c>
      <c r="D330" s="42" t="str">
        <f>IF(TAM!I335="","",TAM!I335)</f>
        <v/>
      </c>
      <c r="E330" s="42" t="str">
        <f>IF(TAM!H335="","",TAM!H335)</f>
        <v/>
      </c>
      <c r="F330" s="213" t="str">
        <f>IF(TAM!L335="","",TAM!L335)</f>
        <v/>
      </c>
      <c r="G330" s="213" t="str">
        <f>IF(TAM!M335="","",TAM!M335)</f>
        <v/>
      </c>
      <c r="H330" s="220" t="str">
        <f>IF(TAM!AD335="","",TAM!AD335)</f>
        <v/>
      </c>
      <c r="I330" s="223" t="str">
        <f>IF(Table3[[#This Row],[Open Qty]]="","",TAM!AE335)</f>
        <v/>
      </c>
      <c r="J330" s="226" t="str">
        <f>IF(Table3[[#This Row],[Open Qty]]="","",SUM(SUMIF('STOCK OES'!B:B,Table3[[#This Row],[Ich No]],'STOCK OES'!E:E),SUMIF('STOCK SEALING'!B:B,Table3[[#This Row],[Ich No]],'STOCK SEALING'!E:E)))</f>
        <v/>
      </c>
      <c r="K330" s="236" t="str">
        <f>IF(Table3[[#This Row],[REST]]="","",SUMIF(TMMIN!T:T,Table3[[#This Row],[Ich No]],TMMIN!AE:AE))</f>
        <v/>
      </c>
      <c r="L330" s="226">
        <v>0</v>
      </c>
      <c r="M330" s="226" t="str">
        <f>IFERROR(Table3[[#This Row],[REST]]-Table3[[#This Row],[Result Scan]],"")</f>
        <v/>
      </c>
      <c r="N330" s="212" t="str">
        <f>IF(Table3[[#This Row],[PO TAM]]="","",IF(Table3[[#This Row],[Balance]]&gt;0,"Open","Close"))</f>
        <v/>
      </c>
      <c r="O330" s="246" t="str">
        <f ca="1">IF(R330=$S$1,Table3[[#This Row],[Status]],"")</f>
        <v/>
      </c>
      <c r="R330" s="169" t="str">
        <f>IF(Table3[[#This Row],[Delivery Date]]="","",$R$1-Table3[[#This Row],[Delivery Date]])</f>
        <v/>
      </c>
      <c r="T330" t="str">
        <f>IFERROR(VLOOKUP(Table3[[#This Row],[Ich No]],'ICH NO'!K:M,3,0),"")</f>
        <v/>
      </c>
      <c r="U330" t="str">
        <f>IF(Table3[[#This Row],[REST]]&gt;Table3[[#This Row],[Stock]],Table3[[#This Row],[Stock]],Table3[[#This Row],[REST]])</f>
        <v/>
      </c>
      <c r="AA330" t="str">
        <f ca="1">IF(Table3[[#This Row],[DDD]]="","",IF(Table3[[#This Row],[Stock]]&gt;=Table3[[#This Row],[REST]],Table3[[#This Row],[REST]],Table3[[#This Row],[Stock]]))</f>
        <v/>
      </c>
    </row>
    <row r="331" spans="1:27" x14ac:dyDescent="0.3">
      <c r="A331" s="173" t="str">
        <f>IF(Table3[[#This Row],[Customer Part No]]="","",(ROW()-1))</f>
        <v/>
      </c>
      <c r="B331" s="212" t="str">
        <f>IF(TAM!T336="","",TAM!T336)</f>
        <v/>
      </c>
      <c r="C331" s="42" t="str">
        <f>IF(TAM!Q336="","",TAM!Q336)</f>
        <v/>
      </c>
      <c r="D331" s="42" t="str">
        <f>IF(TAM!I336="","",TAM!I336)</f>
        <v/>
      </c>
      <c r="E331" s="42" t="str">
        <f>IF(TAM!H336="","",TAM!H336)</f>
        <v/>
      </c>
      <c r="F331" s="213" t="str">
        <f>IF(TAM!L336="","",TAM!L336)</f>
        <v/>
      </c>
      <c r="G331" s="213" t="str">
        <f>IF(TAM!M336="","",TAM!M336)</f>
        <v/>
      </c>
      <c r="H331" s="220" t="str">
        <f>IF(TAM!AD336="","",TAM!AD336)</f>
        <v/>
      </c>
      <c r="I331" s="223" t="str">
        <f>IF(Table3[[#This Row],[Open Qty]]="","",TAM!AE336)</f>
        <v/>
      </c>
      <c r="J331" s="226" t="str">
        <f>IF(Table3[[#This Row],[Open Qty]]="","",SUM(SUMIF('STOCK OES'!B:B,Table3[[#This Row],[Ich No]],'STOCK OES'!E:E),SUMIF('STOCK SEALING'!B:B,Table3[[#This Row],[Ich No]],'STOCK SEALING'!E:E)))</f>
        <v/>
      </c>
      <c r="K331" s="236" t="str">
        <f>IF(Table3[[#This Row],[REST]]="","",SUMIF(TMMIN!T:T,Table3[[#This Row],[Ich No]],TMMIN!AE:AE))</f>
        <v/>
      </c>
      <c r="L331" s="226">
        <v>0</v>
      </c>
      <c r="M331" s="226" t="str">
        <f>IFERROR(Table3[[#This Row],[REST]]-Table3[[#This Row],[Result Scan]],"")</f>
        <v/>
      </c>
      <c r="N331" s="212" t="str">
        <f>IF(Table3[[#This Row],[PO TAM]]="","",IF(Table3[[#This Row],[Balance]]&gt;0,"Open","Close"))</f>
        <v/>
      </c>
      <c r="O331" s="246" t="str">
        <f ca="1">IF(R331=$S$1,Table3[[#This Row],[Status]],"")</f>
        <v/>
      </c>
      <c r="R331" s="169" t="str">
        <f>IF(Table3[[#This Row],[Delivery Date]]="","",$R$1-Table3[[#This Row],[Delivery Date]])</f>
        <v/>
      </c>
      <c r="T331" t="str">
        <f>IFERROR(VLOOKUP(Table3[[#This Row],[Ich No]],'ICH NO'!K:M,3,0),"")</f>
        <v/>
      </c>
      <c r="U331" t="str">
        <f>IF(Table3[[#This Row],[REST]]&gt;Table3[[#This Row],[Stock]],Table3[[#This Row],[Stock]],Table3[[#This Row],[REST]])</f>
        <v/>
      </c>
      <c r="AA331" t="str">
        <f ca="1">IF(Table3[[#This Row],[DDD]]="","",IF(Table3[[#This Row],[Stock]]&gt;=Table3[[#This Row],[REST]],Table3[[#This Row],[REST]],Table3[[#This Row],[Stock]]))</f>
        <v/>
      </c>
    </row>
    <row r="332" spans="1:27" x14ac:dyDescent="0.3">
      <c r="A332" s="173" t="str">
        <f>IF(Table3[[#This Row],[Customer Part No]]="","",(ROW()-1))</f>
        <v/>
      </c>
      <c r="B332" s="212" t="str">
        <f>IF(TAM!T337="","",TAM!T337)</f>
        <v/>
      </c>
      <c r="C332" s="42" t="str">
        <f>IF(TAM!Q337="","",TAM!Q337)</f>
        <v/>
      </c>
      <c r="D332" s="42" t="str">
        <f>IF(TAM!I337="","",TAM!I337)</f>
        <v/>
      </c>
      <c r="E332" s="42" t="str">
        <f>IF(TAM!H337="","",TAM!H337)</f>
        <v/>
      </c>
      <c r="F332" s="213" t="str">
        <f>IF(TAM!L337="","",TAM!L337)</f>
        <v/>
      </c>
      <c r="G332" s="213" t="str">
        <f>IF(TAM!M337="","",TAM!M337)</f>
        <v/>
      </c>
      <c r="H332" s="220" t="str">
        <f>IF(TAM!AD337="","",TAM!AD337)</f>
        <v/>
      </c>
      <c r="I332" s="223" t="str">
        <f>IF(Table3[[#This Row],[Open Qty]]="","",TAM!AE337)</f>
        <v/>
      </c>
      <c r="J332" s="226" t="str">
        <f>IF(Table3[[#This Row],[Open Qty]]="","",SUM(SUMIF('STOCK OES'!B:B,Table3[[#This Row],[Ich No]],'STOCK OES'!E:E),SUMIF('STOCK SEALING'!B:B,Table3[[#This Row],[Ich No]],'STOCK SEALING'!E:E)))</f>
        <v/>
      </c>
      <c r="K332" s="236" t="str">
        <f>IF(Table3[[#This Row],[REST]]="","",SUMIF(TMMIN!T:T,Table3[[#This Row],[Ich No]],TMMIN!AE:AE))</f>
        <v/>
      </c>
      <c r="L332" s="226">
        <v>0</v>
      </c>
      <c r="M332" s="226" t="str">
        <f>IFERROR(Table3[[#This Row],[REST]]-Table3[[#This Row],[Result Scan]],"")</f>
        <v/>
      </c>
      <c r="N332" s="212" t="str">
        <f>IF(Table3[[#This Row],[PO TAM]]="","",IF(Table3[[#This Row],[Balance]]&gt;0,"Open","Close"))</f>
        <v/>
      </c>
      <c r="O332" s="246" t="str">
        <f ca="1">IF(R332=$S$1,Table3[[#This Row],[Status]],"")</f>
        <v/>
      </c>
      <c r="R332" s="169" t="str">
        <f>IF(Table3[[#This Row],[Delivery Date]]="","",$R$1-Table3[[#This Row],[Delivery Date]])</f>
        <v/>
      </c>
      <c r="T332" t="str">
        <f>IFERROR(VLOOKUP(Table3[[#This Row],[Ich No]],'ICH NO'!K:M,3,0),"")</f>
        <v/>
      </c>
      <c r="U332" t="str">
        <f>IF(Table3[[#This Row],[REST]]&gt;Table3[[#This Row],[Stock]],Table3[[#This Row],[Stock]],Table3[[#This Row],[REST]])</f>
        <v/>
      </c>
      <c r="AA332" t="str">
        <f ca="1">IF(Table3[[#This Row],[DDD]]="","",IF(Table3[[#This Row],[Stock]]&gt;=Table3[[#This Row],[REST]],Table3[[#This Row],[REST]],Table3[[#This Row],[Stock]]))</f>
        <v/>
      </c>
    </row>
    <row r="333" spans="1:27" x14ac:dyDescent="0.3">
      <c r="A333" s="173" t="str">
        <f>IF(Table3[[#This Row],[Customer Part No]]="","",(ROW()-1))</f>
        <v/>
      </c>
      <c r="B333" s="212" t="str">
        <f>IF(TAM!T338="","",TAM!T338)</f>
        <v/>
      </c>
      <c r="C333" s="42" t="str">
        <f>IF(TAM!Q338="","",TAM!Q338)</f>
        <v/>
      </c>
      <c r="D333" s="42" t="str">
        <f>IF(TAM!I338="","",TAM!I338)</f>
        <v/>
      </c>
      <c r="E333" s="42" t="str">
        <f>IF(TAM!H338="","",TAM!H338)</f>
        <v/>
      </c>
      <c r="F333" s="213" t="str">
        <f>IF(TAM!L338="","",TAM!L338)</f>
        <v/>
      </c>
      <c r="G333" s="213" t="str">
        <f>IF(TAM!M338="","",TAM!M338)</f>
        <v/>
      </c>
      <c r="H333" s="220" t="str">
        <f>IF(TAM!AD338="","",TAM!AD338)</f>
        <v/>
      </c>
      <c r="I333" s="223" t="str">
        <f>IF(Table3[[#This Row],[Open Qty]]="","",TAM!AE338)</f>
        <v/>
      </c>
      <c r="J333" s="226" t="str">
        <f>IF(Table3[[#This Row],[Open Qty]]="","",SUM(SUMIF('STOCK OES'!B:B,Table3[[#This Row],[Ich No]],'STOCK OES'!E:E),SUMIF('STOCK SEALING'!B:B,Table3[[#This Row],[Ich No]],'STOCK SEALING'!E:E)))</f>
        <v/>
      </c>
      <c r="K333" s="236" t="str">
        <f>IF(Table3[[#This Row],[REST]]="","",SUMIF(TMMIN!T:T,Table3[[#This Row],[Ich No]],TMMIN!AE:AE))</f>
        <v/>
      </c>
      <c r="L333" s="226">
        <v>0</v>
      </c>
      <c r="M333" s="226" t="str">
        <f>IFERROR(Table3[[#This Row],[REST]]-Table3[[#This Row],[Result Scan]],"")</f>
        <v/>
      </c>
      <c r="N333" s="212" t="str">
        <f>IF(Table3[[#This Row],[PO TAM]]="","",IF(Table3[[#This Row],[Balance]]&gt;0,"Open","Close"))</f>
        <v/>
      </c>
      <c r="O333" s="246" t="str">
        <f ca="1">IF(R333=$S$1,Table3[[#This Row],[Status]],"")</f>
        <v/>
      </c>
      <c r="R333" s="169" t="str">
        <f>IF(Table3[[#This Row],[Delivery Date]]="","",$R$1-Table3[[#This Row],[Delivery Date]])</f>
        <v/>
      </c>
      <c r="T333" t="str">
        <f>IFERROR(VLOOKUP(Table3[[#This Row],[Ich No]],'ICH NO'!K:M,3,0),"")</f>
        <v/>
      </c>
      <c r="U333" t="str">
        <f>IF(Table3[[#This Row],[REST]]&gt;Table3[[#This Row],[Stock]],Table3[[#This Row],[Stock]],Table3[[#This Row],[REST]])</f>
        <v/>
      </c>
      <c r="AA333" t="str">
        <f ca="1">IF(Table3[[#This Row],[DDD]]="","",IF(Table3[[#This Row],[Stock]]&gt;=Table3[[#This Row],[REST]],Table3[[#This Row],[REST]],Table3[[#This Row],[Stock]]))</f>
        <v/>
      </c>
    </row>
    <row r="334" spans="1:27" x14ac:dyDescent="0.3">
      <c r="A334" s="173" t="str">
        <f>IF(Table3[[#This Row],[Customer Part No]]="","",(ROW()-1))</f>
        <v/>
      </c>
      <c r="B334" s="212" t="str">
        <f>IF(TAM!T339="","",TAM!T339)</f>
        <v/>
      </c>
      <c r="C334" s="42" t="str">
        <f>IF(TAM!Q339="","",TAM!Q339)</f>
        <v/>
      </c>
      <c r="D334" s="42" t="str">
        <f>IF(TAM!I339="","",TAM!I339)</f>
        <v/>
      </c>
      <c r="E334" s="42" t="str">
        <f>IF(TAM!H339="","",TAM!H339)</f>
        <v/>
      </c>
      <c r="F334" s="213" t="str">
        <f>IF(TAM!L339="","",TAM!L339)</f>
        <v/>
      </c>
      <c r="G334" s="213" t="str">
        <f>IF(TAM!M339="","",TAM!M339)</f>
        <v/>
      </c>
      <c r="H334" s="220" t="str">
        <f>IF(TAM!AD339="","",TAM!AD339)</f>
        <v/>
      </c>
      <c r="I334" s="223" t="str">
        <f>IF(Table3[[#This Row],[Open Qty]]="","",TAM!AE339)</f>
        <v/>
      </c>
      <c r="J334" s="226" t="str">
        <f>IF(Table3[[#This Row],[Open Qty]]="","",SUM(SUMIF('STOCK OES'!B:B,Table3[[#This Row],[Ich No]],'STOCK OES'!E:E),SUMIF('STOCK SEALING'!B:B,Table3[[#This Row],[Ich No]],'STOCK SEALING'!E:E)))</f>
        <v/>
      </c>
      <c r="K334" s="236" t="str">
        <f>IF(Table3[[#This Row],[REST]]="","",SUMIF(TMMIN!T:T,Table3[[#This Row],[Ich No]],TMMIN!AE:AE))</f>
        <v/>
      </c>
      <c r="L334" s="226">
        <v>0</v>
      </c>
      <c r="M334" s="226" t="str">
        <f>IFERROR(Table3[[#This Row],[REST]]-Table3[[#This Row],[Result Scan]],"")</f>
        <v/>
      </c>
      <c r="N334" s="212" t="str">
        <f>IF(Table3[[#This Row],[PO TAM]]="","",IF(Table3[[#This Row],[Balance]]&gt;0,"Open","Close"))</f>
        <v/>
      </c>
      <c r="O334" s="246" t="str">
        <f ca="1">IF(R334=$S$1,Table3[[#This Row],[Status]],"")</f>
        <v/>
      </c>
      <c r="R334" s="169" t="str">
        <f>IF(Table3[[#This Row],[Delivery Date]]="","",$R$1-Table3[[#This Row],[Delivery Date]])</f>
        <v/>
      </c>
      <c r="T334" t="str">
        <f>IFERROR(VLOOKUP(Table3[[#This Row],[Ich No]],'ICH NO'!K:M,3,0),"")</f>
        <v/>
      </c>
      <c r="U334" t="str">
        <f>IF(Table3[[#This Row],[REST]]&gt;Table3[[#This Row],[Stock]],Table3[[#This Row],[Stock]],Table3[[#This Row],[REST]])</f>
        <v/>
      </c>
      <c r="AA334" t="str">
        <f ca="1">IF(Table3[[#This Row],[DDD]]="","",IF(Table3[[#This Row],[Stock]]&gt;=Table3[[#This Row],[REST]],Table3[[#This Row],[REST]],Table3[[#This Row],[Stock]]))</f>
        <v/>
      </c>
    </row>
    <row r="335" spans="1:27" x14ac:dyDescent="0.3">
      <c r="A335" s="173" t="str">
        <f>IF(Table3[[#This Row],[Customer Part No]]="","",(ROW()-1))</f>
        <v/>
      </c>
      <c r="B335" s="212" t="str">
        <f>IF(TAM!T340="","",TAM!T340)</f>
        <v/>
      </c>
      <c r="C335" s="42" t="str">
        <f>IF(TAM!Q340="","",TAM!Q340)</f>
        <v/>
      </c>
      <c r="D335" s="42" t="str">
        <f>IF(TAM!I340="","",TAM!I340)</f>
        <v/>
      </c>
      <c r="E335" s="42" t="str">
        <f>IF(TAM!H340="","",TAM!H340)</f>
        <v/>
      </c>
      <c r="F335" s="213" t="str">
        <f>IF(TAM!L340="","",TAM!L340)</f>
        <v/>
      </c>
      <c r="G335" s="213" t="str">
        <f>IF(TAM!M340="","",TAM!M340)</f>
        <v/>
      </c>
      <c r="H335" s="220" t="str">
        <f>IF(TAM!AD340="","",TAM!AD340)</f>
        <v/>
      </c>
      <c r="I335" s="223" t="str">
        <f>IF(Table3[[#This Row],[Open Qty]]="","",TAM!AE340)</f>
        <v/>
      </c>
      <c r="J335" s="226" t="str">
        <f>IF(Table3[[#This Row],[Open Qty]]="","",SUM(SUMIF('STOCK OES'!B:B,Table3[[#This Row],[Ich No]],'STOCK OES'!E:E),SUMIF('STOCK SEALING'!B:B,Table3[[#This Row],[Ich No]],'STOCK SEALING'!E:E)))</f>
        <v/>
      </c>
      <c r="K335" s="236" t="str">
        <f>IF(Table3[[#This Row],[REST]]="","",SUMIF(TMMIN!T:T,Table3[[#This Row],[Ich No]],TMMIN!AE:AE))</f>
        <v/>
      </c>
      <c r="L335" s="226">
        <v>0</v>
      </c>
      <c r="M335" s="226" t="str">
        <f>IFERROR(Table3[[#This Row],[REST]]-Table3[[#This Row],[Result Scan]],"")</f>
        <v/>
      </c>
      <c r="N335" s="212" t="str">
        <f>IF(Table3[[#This Row],[PO TAM]]="","",IF(Table3[[#This Row],[Balance]]&gt;0,"Open","Close"))</f>
        <v/>
      </c>
      <c r="O335" s="246" t="str">
        <f ca="1">IF(R335=$S$1,Table3[[#This Row],[Status]],"")</f>
        <v/>
      </c>
      <c r="R335" s="169" t="str">
        <f>IF(Table3[[#This Row],[Delivery Date]]="","",$R$1-Table3[[#This Row],[Delivery Date]])</f>
        <v/>
      </c>
      <c r="T335" t="str">
        <f>IFERROR(VLOOKUP(Table3[[#This Row],[Ich No]],'ICH NO'!K:M,3,0),"")</f>
        <v/>
      </c>
      <c r="U335" t="str">
        <f>IF(Table3[[#This Row],[REST]]&gt;Table3[[#This Row],[Stock]],Table3[[#This Row],[Stock]],Table3[[#This Row],[REST]])</f>
        <v/>
      </c>
      <c r="AA335" t="str">
        <f ca="1">IF(Table3[[#This Row],[DDD]]="","",IF(Table3[[#This Row],[Stock]]&gt;=Table3[[#This Row],[REST]],Table3[[#This Row],[REST]],Table3[[#This Row],[Stock]]))</f>
        <v/>
      </c>
    </row>
    <row r="336" spans="1:27" x14ac:dyDescent="0.3">
      <c r="A336" s="173" t="str">
        <f>IF(Table3[[#This Row],[Customer Part No]]="","",(ROW()-1))</f>
        <v/>
      </c>
      <c r="B336" s="212" t="str">
        <f>IF(TAM!T341="","",TAM!T341)</f>
        <v/>
      </c>
      <c r="C336" s="42" t="str">
        <f>IF(TAM!Q341="","",TAM!Q341)</f>
        <v/>
      </c>
      <c r="D336" s="42" t="str">
        <f>IF(TAM!I341="","",TAM!I341)</f>
        <v/>
      </c>
      <c r="E336" s="42" t="str">
        <f>IF(TAM!H341="","",TAM!H341)</f>
        <v/>
      </c>
      <c r="F336" s="213" t="str">
        <f>IF(TAM!L341="","",TAM!L341)</f>
        <v/>
      </c>
      <c r="G336" s="213" t="str">
        <f>IF(TAM!M341="","",TAM!M341)</f>
        <v/>
      </c>
      <c r="H336" s="220" t="str">
        <f>IF(TAM!AD341="","",TAM!AD341)</f>
        <v/>
      </c>
      <c r="I336" s="223" t="str">
        <f>IF(Table3[[#This Row],[Open Qty]]="","",TAM!AE341)</f>
        <v/>
      </c>
      <c r="J336" s="226" t="str">
        <f>IF(Table3[[#This Row],[Open Qty]]="","",SUM(SUMIF('STOCK OES'!B:B,Table3[[#This Row],[Ich No]],'STOCK OES'!E:E),SUMIF('STOCK SEALING'!B:B,Table3[[#This Row],[Ich No]],'STOCK SEALING'!E:E)))</f>
        <v/>
      </c>
      <c r="K336" s="236" t="str">
        <f>IF(Table3[[#This Row],[REST]]="","",SUMIF(TMMIN!T:T,Table3[[#This Row],[Ich No]],TMMIN!AE:AE))</f>
        <v/>
      </c>
      <c r="L336" s="226">
        <v>0</v>
      </c>
      <c r="M336" s="226" t="str">
        <f>IFERROR(Table3[[#This Row],[REST]]-Table3[[#This Row],[Result Scan]],"")</f>
        <v/>
      </c>
      <c r="N336" s="212" t="str">
        <f>IF(Table3[[#This Row],[PO TAM]]="","",IF(Table3[[#This Row],[Balance]]&gt;0,"Open","Close"))</f>
        <v/>
      </c>
      <c r="O336" s="246" t="str">
        <f ca="1">IF(R336=$S$1,Table3[[#This Row],[Status]],"")</f>
        <v/>
      </c>
      <c r="R336" s="169" t="str">
        <f>IF(Table3[[#This Row],[Delivery Date]]="","",$R$1-Table3[[#This Row],[Delivery Date]])</f>
        <v/>
      </c>
      <c r="T336" t="str">
        <f>IFERROR(VLOOKUP(Table3[[#This Row],[Ich No]],'ICH NO'!K:M,3,0),"")</f>
        <v/>
      </c>
      <c r="U336" t="str">
        <f>IF(Table3[[#This Row],[REST]]&gt;Table3[[#This Row],[Stock]],Table3[[#This Row],[Stock]],Table3[[#This Row],[REST]])</f>
        <v/>
      </c>
      <c r="AA336" t="str">
        <f ca="1">IF(Table3[[#This Row],[DDD]]="","",IF(Table3[[#This Row],[Stock]]&gt;=Table3[[#This Row],[REST]],Table3[[#This Row],[REST]],Table3[[#This Row],[Stock]]))</f>
        <v/>
      </c>
    </row>
    <row r="337" spans="1:27" x14ac:dyDescent="0.3">
      <c r="A337" s="173" t="str">
        <f>IF(Table3[[#This Row],[Customer Part No]]="","",(ROW()-1))</f>
        <v/>
      </c>
      <c r="B337" s="212" t="str">
        <f>IF(TAM!T342="","",TAM!T342)</f>
        <v/>
      </c>
      <c r="C337" s="42" t="str">
        <f>IF(TAM!Q342="","",TAM!Q342)</f>
        <v/>
      </c>
      <c r="D337" s="42" t="str">
        <f>IF(TAM!I342="","",TAM!I342)</f>
        <v/>
      </c>
      <c r="E337" s="42" t="str">
        <f>IF(TAM!H342="","",TAM!H342)</f>
        <v/>
      </c>
      <c r="F337" s="213" t="str">
        <f>IF(TAM!L342="","",TAM!L342)</f>
        <v/>
      </c>
      <c r="G337" s="213" t="str">
        <f>IF(TAM!M342="","",TAM!M342)</f>
        <v/>
      </c>
      <c r="H337" s="220" t="str">
        <f>IF(TAM!AD342="","",TAM!AD342)</f>
        <v/>
      </c>
      <c r="I337" s="223" t="str">
        <f>IF(Table3[[#This Row],[Open Qty]]="","",TAM!AE342)</f>
        <v/>
      </c>
      <c r="J337" s="226" t="str">
        <f>IF(Table3[[#This Row],[Open Qty]]="","",SUM(SUMIF('STOCK OES'!B:B,Table3[[#This Row],[Ich No]],'STOCK OES'!E:E),SUMIF('STOCK SEALING'!B:B,Table3[[#This Row],[Ich No]],'STOCK SEALING'!E:E)))</f>
        <v/>
      </c>
      <c r="K337" s="236" t="str">
        <f>IF(Table3[[#This Row],[REST]]="","",SUMIF(TMMIN!T:T,Table3[[#This Row],[Ich No]],TMMIN!AE:AE))</f>
        <v/>
      </c>
      <c r="L337" s="226">
        <v>0</v>
      </c>
      <c r="M337" s="226" t="str">
        <f>IFERROR(Table3[[#This Row],[REST]]-Table3[[#This Row],[Result Scan]],"")</f>
        <v/>
      </c>
      <c r="N337" s="212" t="str">
        <f>IF(Table3[[#This Row],[PO TAM]]="","",IF(Table3[[#This Row],[Balance]]&gt;0,"Open","Close"))</f>
        <v/>
      </c>
      <c r="O337" s="246" t="str">
        <f ca="1">IF(R337=$S$1,Table3[[#This Row],[Status]],"")</f>
        <v/>
      </c>
      <c r="R337" s="169" t="str">
        <f>IF(Table3[[#This Row],[Delivery Date]]="","",$R$1-Table3[[#This Row],[Delivery Date]])</f>
        <v/>
      </c>
      <c r="T337" t="str">
        <f>IFERROR(VLOOKUP(Table3[[#This Row],[Ich No]],'ICH NO'!K:M,3,0),"")</f>
        <v/>
      </c>
      <c r="U337" t="str">
        <f>IF(Table3[[#This Row],[REST]]&gt;Table3[[#This Row],[Stock]],Table3[[#This Row],[Stock]],Table3[[#This Row],[REST]])</f>
        <v/>
      </c>
      <c r="AA337" t="str">
        <f ca="1">IF(Table3[[#This Row],[DDD]]="","",IF(Table3[[#This Row],[Stock]]&gt;=Table3[[#This Row],[REST]],Table3[[#This Row],[REST]],Table3[[#This Row],[Stock]]))</f>
        <v/>
      </c>
    </row>
    <row r="338" spans="1:27" x14ac:dyDescent="0.3">
      <c r="A338" s="173" t="str">
        <f>IF(Table3[[#This Row],[Customer Part No]]="","",(ROW()-1))</f>
        <v/>
      </c>
      <c r="B338" s="212" t="str">
        <f>IF(TAM!T343="","",TAM!T343)</f>
        <v/>
      </c>
      <c r="C338" s="42" t="str">
        <f>IF(TAM!Q343="","",TAM!Q343)</f>
        <v/>
      </c>
      <c r="D338" s="42" t="str">
        <f>IF(TAM!I343="","",TAM!I343)</f>
        <v/>
      </c>
      <c r="E338" s="42" t="str">
        <f>IF(TAM!H343="","",TAM!H343)</f>
        <v/>
      </c>
      <c r="F338" s="213" t="str">
        <f>IF(TAM!L343="","",TAM!L343)</f>
        <v/>
      </c>
      <c r="G338" s="213" t="str">
        <f>IF(TAM!M343="","",TAM!M343)</f>
        <v/>
      </c>
      <c r="H338" s="220" t="str">
        <f>IF(TAM!AD343="","",TAM!AD343)</f>
        <v/>
      </c>
      <c r="I338" s="223" t="str">
        <f>IF(Table3[[#This Row],[Open Qty]]="","",TAM!AE343)</f>
        <v/>
      </c>
      <c r="J338" s="226" t="str">
        <f>IF(Table3[[#This Row],[Open Qty]]="","",SUM(SUMIF('STOCK OES'!B:B,Table3[[#This Row],[Ich No]],'STOCK OES'!E:E),SUMIF('STOCK SEALING'!B:B,Table3[[#This Row],[Ich No]],'STOCK SEALING'!E:E)))</f>
        <v/>
      </c>
      <c r="K338" s="236" t="str">
        <f>IF(Table3[[#This Row],[REST]]="","",SUMIF(TMMIN!T:T,Table3[[#This Row],[Ich No]],TMMIN!AE:AE))</f>
        <v/>
      </c>
      <c r="L338" s="226">
        <v>0</v>
      </c>
      <c r="M338" s="226" t="str">
        <f>IFERROR(Table3[[#This Row],[REST]]-Table3[[#This Row],[Result Scan]],"")</f>
        <v/>
      </c>
      <c r="N338" s="212" t="str">
        <f>IF(Table3[[#This Row],[PO TAM]]="","",IF(Table3[[#This Row],[Balance]]&gt;0,"Open","Close"))</f>
        <v/>
      </c>
      <c r="O338" s="246" t="str">
        <f ca="1">IF(R338=$S$1,Table3[[#This Row],[Status]],"")</f>
        <v/>
      </c>
      <c r="R338" s="169" t="str">
        <f>IF(Table3[[#This Row],[Delivery Date]]="","",$R$1-Table3[[#This Row],[Delivery Date]])</f>
        <v/>
      </c>
      <c r="T338" t="str">
        <f>IFERROR(VLOOKUP(Table3[[#This Row],[Ich No]],'ICH NO'!K:M,3,0),"")</f>
        <v/>
      </c>
      <c r="U338" t="str">
        <f>IF(Table3[[#This Row],[REST]]&gt;Table3[[#This Row],[Stock]],Table3[[#This Row],[Stock]],Table3[[#This Row],[REST]])</f>
        <v/>
      </c>
      <c r="AA338" t="str">
        <f ca="1">IF(Table3[[#This Row],[DDD]]="","",IF(Table3[[#This Row],[Stock]]&gt;=Table3[[#This Row],[REST]],Table3[[#This Row],[REST]],Table3[[#This Row],[Stock]]))</f>
        <v/>
      </c>
    </row>
    <row r="339" spans="1:27" x14ac:dyDescent="0.3">
      <c r="A339" s="173" t="str">
        <f>IF(Table3[[#This Row],[Customer Part No]]="","",(ROW()-1))</f>
        <v/>
      </c>
      <c r="B339" s="212" t="str">
        <f>IF(TAM!T344="","",TAM!T344)</f>
        <v/>
      </c>
      <c r="C339" s="42" t="str">
        <f>IF(TAM!Q344="","",TAM!Q344)</f>
        <v/>
      </c>
      <c r="D339" s="42" t="str">
        <f>IF(TAM!I344="","",TAM!I344)</f>
        <v/>
      </c>
      <c r="E339" s="42" t="str">
        <f>IF(TAM!H344="","",TAM!H344)</f>
        <v/>
      </c>
      <c r="F339" s="213" t="str">
        <f>IF(TAM!L344="","",TAM!L344)</f>
        <v/>
      </c>
      <c r="G339" s="213" t="str">
        <f>IF(TAM!M344="","",TAM!M344)</f>
        <v/>
      </c>
      <c r="H339" s="220" t="str">
        <f>IF(TAM!AD344="","",TAM!AD344)</f>
        <v/>
      </c>
      <c r="I339" s="223" t="str">
        <f>IF(Table3[[#This Row],[Open Qty]]="","",TAM!AE344)</f>
        <v/>
      </c>
      <c r="J339" s="226" t="str">
        <f>IF(Table3[[#This Row],[Open Qty]]="","",SUM(SUMIF('STOCK OES'!B:B,Table3[[#This Row],[Ich No]],'STOCK OES'!E:E),SUMIF('STOCK SEALING'!B:B,Table3[[#This Row],[Ich No]],'STOCK SEALING'!E:E)))</f>
        <v/>
      </c>
      <c r="K339" s="236" t="str">
        <f>IF(Table3[[#This Row],[REST]]="","",SUMIF(TMMIN!T:T,Table3[[#This Row],[Ich No]],TMMIN!AE:AE))</f>
        <v/>
      </c>
      <c r="L339" s="226">
        <v>0</v>
      </c>
      <c r="M339" s="226" t="str">
        <f>IFERROR(Table3[[#This Row],[REST]]-Table3[[#This Row],[Result Scan]],"")</f>
        <v/>
      </c>
      <c r="N339" s="212" t="str">
        <f>IF(Table3[[#This Row],[PO TAM]]="","",IF(Table3[[#This Row],[Balance]]&gt;0,"Open","Close"))</f>
        <v/>
      </c>
      <c r="O339" s="246" t="str">
        <f ca="1">IF(R339=$S$1,Table3[[#This Row],[Status]],"")</f>
        <v/>
      </c>
      <c r="R339" s="169" t="str">
        <f>IF(Table3[[#This Row],[Delivery Date]]="","",$R$1-Table3[[#This Row],[Delivery Date]])</f>
        <v/>
      </c>
      <c r="T339" t="str">
        <f>IFERROR(VLOOKUP(Table3[[#This Row],[Ich No]],'ICH NO'!K:M,3,0),"")</f>
        <v/>
      </c>
      <c r="U339" t="str">
        <f>IF(Table3[[#This Row],[REST]]&gt;Table3[[#This Row],[Stock]],Table3[[#This Row],[Stock]],Table3[[#This Row],[REST]])</f>
        <v/>
      </c>
      <c r="AA339" t="str">
        <f ca="1">IF(Table3[[#This Row],[DDD]]="","",IF(Table3[[#This Row],[Stock]]&gt;=Table3[[#This Row],[REST]],Table3[[#This Row],[REST]],Table3[[#This Row],[Stock]]))</f>
        <v/>
      </c>
    </row>
    <row r="340" spans="1:27" x14ac:dyDescent="0.3">
      <c r="A340" s="173" t="str">
        <f>IF(Table3[[#This Row],[Customer Part No]]="","",(ROW()-1))</f>
        <v/>
      </c>
      <c r="B340" s="212" t="str">
        <f>IF(TAM!T345="","",TAM!T345)</f>
        <v/>
      </c>
      <c r="C340" s="42" t="str">
        <f>IF(TAM!Q345="","",TAM!Q345)</f>
        <v/>
      </c>
      <c r="D340" s="42" t="str">
        <f>IF(TAM!I345="","",TAM!I345)</f>
        <v/>
      </c>
      <c r="E340" s="42" t="str">
        <f>IF(TAM!H345="","",TAM!H345)</f>
        <v/>
      </c>
      <c r="F340" s="213" t="str">
        <f>IF(TAM!L345="","",TAM!L345)</f>
        <v/>
      </c>
      <c r="G340" s="213" t="str">
        <f>IF(TAM!M345="","",TAM!M345)</f>
        <v/>
      </c>
      <c r="H340" s="220" t="str">
        <f>IF(TAM!AD345="","",TAM!AD345)</f>
        <v/>
      </c>
      <c r="I340" s="223" t="str">
        <f>IF(Table3[[#This Row],[Open Qty]]="","",TAM!AE345)</f>
        <v/>
      </c>
      <c r="J340" s="226" t="str">
        <f>IF(Table3[[#This Row],[Open Qty]]="","",SUM(SUMIF('STOCK OES'!B:B,Table3[[#This Row],[Ich No]],'STOCK OES'!E:E),SUMIF('STOCK SEALING'!B:B,Table3[[#This Row],[Ich No]],'STOCK SEALING'!E:E)))</f>
        <v/>
      </c>
      <c r="K340" s="236" t="str">
        <f>IF(Table3[[#This Row],[REST]]="","",SUMIF(TMMIN!T:T,Table3[[#This Row],[Ich No]],TMMIN!AE:AE))</f>
        <v/>
      </c>
      <c r="L340" s="226">
        <v>0</v>
      </c>
      <c r="M340" s="226" t="str">
        <f>IFERROR(Table3[[#This Row],[REST]]-Table3[[#This Row],[Result Scan]],"")</f>
        <v/>
      </c>
      <c r="N340" s="212" t="str">
        <f>IF(Table3[[#This Row],[PO TAM]]="","",IF(Table3[[#This Row],[Balance]]&gt;0,"Open","Close"))</f>
        <v/>
      </c>
      <c r="O340" s="246" t="str">
        <f ca="1">IF(R340=$S$1,Table3[[#This Row],[Status]],"")</f>
        <v/>
      </c>
      <c r="R340" s="169" t="str">
        <f>IF(Table3[[#This Row],[Delivery Date]]="","",$R$1-Table3[[#This Row],[Delivery Date]])</f>
        <v/>
      </c>
      <c r="T340" t="str">
        <f>IFERROR(VLOOKUP(Table3[[#This Row],[Ich No]],'ICH NO'!K:M,3,0),"")</f>
        <v/>
      </c>
      <c r="U340" t="str">
        <f>IF(Table3[[#This Row],[REST]]&gt;Table3[[#This Row],[Stock]],Table3[[#This Row],[Stock]],Table3[[#This Row],[REST]])</f>
        <v/>
      </c>
      <c r="AA340" t="str">
        <f ca="1">IF(Table3[[#This Row],[DDD]]="","",IF(Table3[[#This Row],[Stock]]&gt;=Table3[[#This Row],[REST]],Table3[[#This Row],[REST]],Table3[[#This Row],[Stock]]))</f>
        <v/>
      </c>
    </row>
    <row r="341" spans="1:27" x14ac:dyDescent="0.3">
      <c r="A341" s="173" t="str">
        <f>IF(Table3[[#This Row],[Customer Part No]]="","",(ROW()-1))</f>
        <v/>
      </c>
      <c r="B341" s="212" t="str">
        <f>IF(TAM!T346="","",TAM!T346)</f>
        <v/>
      </c>
      <c r="C341" s="42" t="str">
        <f>IF(TAM!Q346="","",TAM!Q346)</f>
        <v/>
      </c>
      <c r="D341" s="42" t="str">
        <f>IF(TAM!I346="","",TAM!I346)</f>
        <v/>
      </c>
      <c r="E341" s="42" t="str">
        <f>IF(TAM!H346="","",TAM!H346)</f>
        <v/>
      </c>
      <c r="F341" s="213" t="str">
        <f>IF(TAM!L346="","",TAM!L346)</f>
        <v/>
      </c>
      <c r="G341" s="213" t="str">
        <f>IF(TAM!M346="","",TAM!M346)</f>
        <v/>
      </c>
      <c r="H341" s="220" t="str">
        <f>IF(TAM!AD346="","",TAM!AD346)</f>
        <v/>
      </c>
      <c r="I341" s="223" t="str">
        <f>IF(Table3[[#This Row],[Open Qty]]="","",TAM!AE346)</f>
        <v/>
      </c>
      <c r="J341" s="226" t="str">
        <f>IF(Table3[[#This Row],[Open Qty]]="","",SUM(SUMIF('STOCK OES'!B:B,Table3[[#This Row],[Ich No]],'STOCK OES'!E:E),SUMIF('STOCK SEALING'!B:B,Table3[[#This Row],[Ich No]],'STOCK SEALING'!E:E)))</f>
        <v/>
      </c>
      <c r="K341" s="236" t="str">
        <f>IF(Table3[[#This Row],[REST]]="","",SUMIF(TMMIN!T:T,Table3[[#This Row],[Ich No]],TMMIN!AE:AE))</f>
        <v/>
      </c>
      <c r="L341" s="226">
        <v>0</v>
      </c>
      <c r="M341" s="226" t="str">
        <f>IFERROR(Table3[[#This Row],[REST]]-Table3[[#This Row],[Result Scan]],"")</f>
        <v/>
      </c>
      <c r="N341" s="212" t="str">
        <f>IF(Table3[[#This Row],[PO TAM]]="","",IF(Table3[[#This Row],[Balance]]&gt;0,"Open","Close"))</f>
        <v/>
      </c>
      <c r="O341" s="246" t="str">
        <f ca="1">IF(R341=$S$1,Table3[[#This Row],[Status]],"")</f>
        <v/>
      </c>
      <c r="R341" s="169" t="str">
        <f>IF(Table3[[#This Row],[Delivery Date]]="","",$R$1-Table3[[#This Row],[Delivery Date]])</f>
        <v/>
      </c>
      <c r="T341" t="str">
        <f>IFERROR(VLOOKUP(Table3[[#This Row],[Ich No]],'ICH NO'!K:M,3,0),"")</f>
        <v/>
      </c>
      <c r="U341" t="str">
        <f>IF(Table3[[#This Row],[REST]]&gt;Table3[[#This Row],[Stock]],Table3[[#This Row],[Stock]],Table3[[#This Row],[REST]])</f>
        <v/>
      </c>
      <c r="AA341" t="str">
        <f ca="1">IF(Table3[[#This Row],[DDD]]="","",IF(Table3[[#This Row],[Stock]]&gt;=Table3[[#This Row],[REST]],Table3[[#This Row],[REST]],Table3[[#This Row],[Stock]]))</f>
        <v/>
      </c>
    </row>
    <row r="342" spans="1:27" x14ac:dyDescent="0.3">
      <c r="A342" s="173" t="str">
        <f>IF(Table3[[#This Row],[Customer Part No]]="","",(ROW()-1))</f>
        <v/>
      </c>
      <c r="B342" s="212" t="str">
        <f>IF(TAM!T347="","",TAM!T347)</f>
        <v/>
      </c>
      <c r="C342" s="42" t="str">
        <f>IF(TAM!Q347="","",TAM!Q347)</f>
        <v/>
      </c>
      <c r="D342" s="42" t="str">
        <f>IF(TAM!I347="","",TAM!I347)</f>
        <v/>
      </c>
      <c r="E342" s="42" t="str">
        <f>IF(TAM!H347="","",TAM!H347)</f>
        <v/>
      </c>
      <c r="F342" s="213" t="str">
        <f>IF(TAM!L347="","",TAM!L347)</f>
        <v/>
      </c>
      <c r="G342" s="213" t="str">
        <f>IF(TAM!M347="","",TAM!M347)</f>
        <v/>
      </c>
      <c r="H342" s="220" t="str">
        <f>IF(TAM!AD347="","",TAM!AD347)</f>
        <v/>
      </c>
      <c r="I342" s="223" t="str">
        <f>IF(Table3[[#This Row],[Open Qty]]="","",TAM!AE347)</f>
        <v/>
      </c>
      <c r="J342" s="226" t="str">
        <f>IF(Table3[[#This Row],[Open Qty]]="","",SUM(SUMIF('STOCK OES'!B:B,Table3[[#This Row],[Ich No]],'STOCK OES'!E:E),SUMIF('STOCK SEALING'!B:B,Table3[[#This Row],[Ich No]],'STOCK SEALING'!E:E)))</f>
        <v/>
      </c>
      <c r="K342" s="236" t="str">
        <f>IF(Table3[[#This Row],[REST]]="","",SUMIF(TMMIN!T:T,Table3[[#This Row],[Ich No]],TMMIN!AE:AE))</f>
        <v/>
      </c>
      <c r="L342" s="226">
        <v>0</v>
      </c>
      <c r="M342" s="226" t="str">
        <f>IFERROR(Table3[[#This Row],[REST]]-Table3[[#This Row],[Result Scan]],"")</f>
        <v/>
      </c>
      <c r="N342" s="212" t="str">
        <f>IF(Table3[[#This Row],[PO TAM]]="","",IF(Table3[[#This Row],[Balance]]&gt;0,"Open","Close"))</f>
        <v/>
      </c>
      <c r="O342" s="246" t="str">
        <f ca="1">IF(R342=$S$1,Table3[[#This Row],[Status]],"")</f>
        <v/>
      </c>
      <c r="R342" s="169" t="str">
        <f>IF(Table3[[#This Row],[Delivery Date]]="","",$R$1-Table3[[#This Row],[Delivery Date]])</f>
        <v/>
      </c>
      <c r="T342" t="str">
        <f>IFERROR(VLOOKUP(Table3[[#This Row],[Ich No]],'ICH NO'!K:M,3,0),"")</f>
        <v/>
      </c>
      <c r="U342" t="str">
        <f>IF(Table3[[#This Row],[REST]]&gt;Table3[[#This Row],[Stock]],Table3[[#This Row],[Stock]],Table3[[#This Row],[REST]])</f>
        <v/>
      </c>
      <c r="AA342" t="str">
        <f ca="1">IF(Table3[[#This Row],[DDD]]="","",IF(Table3[[#This Row],[Stock]]&gt;=Table3[[#This Row],[REST]],Table3[[#This Row],[REST]],Table3[[#This Row],[Stock]]))</f>
        <v/>
      </c>
    </row>
    <row r="343" spans="1:27" x14ac:dyDescent="0.3">
      <c r="A343" s="173" t="str">
        <f>IF(Table3[[#This Row],[Customer Part No]]="","",(ROW()-1))</f>
        <v/>
      </c>
      <c r="B343" s="212" t="str">
        <f>IF(TAM!T348="","",TAM!T348)</f>
        <v/>
      </c>
      <c r="C343" s="42" t="str">
        <f>IF(TAM!Q348="","",TAM!Q348)</f>
        <v/>
      </c>
      <c r="D343" s="42" t="str">
        <f>IF(TAM!I348="","",TAM!I348)</f>
        <v/>
      </c>
      <c r="E343" s="42" t="str">
        <f>IF(TAM!H348="","",TAM!H348)</f>
        <v/>
      </c>
      <c r="F343" s="213" t="str">
        <f>IF(TAM!L348="","",TAM!L348)</f>
        <v/>
      </c>
      <c r="G343" s="213" t="str">
        <f>IF(TAM!M348="","",TAM!M348)</f>
        <v/>
      </c>
      <c r="H343" s="220" t="str">
        <f>IF(TAM!AD348="","",TAM!AD348)</f>
        <v/>
      </c>
      <c r="I343" s="223" t="str">
        <f>IF(Table3[[#This Row],[Open Qty]]="","",TAM!AE348)</f>
        <v/>
      </c>
      <c r="J343" s="226" t="str">
        <f>IF(Table3[[#This Row],[Open Qty]]="","",SUM(SUMIF('STOCK OES'!B:B,Table3[[#This Row],[Ich No]],'STOCK OES'!E:E),SUMIF('STOCK SEALING'!B:B,Table3[[#This Row],[Ich No]],'STOCK SEALING'!E:E)))</f>
        <v/>
      </c>
      <c r="K343" s="236" t="str">
        <f>IF(Table3[[#This Row],[REST]]="","",SUMIF(TMMIN!T:T,Table3[[#This Row],[Ich No]],TMMIN!AE:AE))</f>
        <v/>
      </c>
      <c r="L343" s="226">
        <v>0</v>
      </c>
      <c r="M343" s="226" t="str">
        <f>IFERROR(Table3[[#This Row],[REST]]-Table3[[#This Row],[Result Scan]],"")</f>
        <v/>
      </c>
      <c r="N343" s="212" t="str">
        <f>IF(Table3[[#This Row],[PO TAM]]="","",IF(Table3[[#This Row],[Balance]]&gt;0,"Open","Close"))</f>
        <v/>
      </c>
      <c r="O343" s="246" t="str">
        <f ca="1">IF(R343=$S$1,Table3[[#This Row],[Status]],"")</f>
        <v/>
      </c>
      <c r="R343" s="169" t="str">
        <f>IF(Table3[[#This Row],[Delivery Date]]="","",$R$1-Table3[[#This Row],[Delivery Date]])</f>
        <v/>
      </c>
      <c r="T343" t="str">
        <f>IFERROR(VLOOKUP(Table3[[#This Row],[Ich No]],'ICH NO'!K:M,3,0),"")</f>
        <v/>
      </c>
      <c r="U343" t="str">
        <f>IF(Table3[[#This Row],[REST]]&gt;Table3[[#This Row],[Stock]],Table3[[#This Row],[Stock]],Table3[[#This Row],[REST]])</f>
        <v/>
      </c>
      <c r="AA343" t="str">
        <f ca="1">IF(Table3[[#This Row],[DDD]]="","",IF(Table3[[#This Row],[Stock]]&gt;=Table3[[#This Row],[REST]],Table3[[#This Row],[REST]],Table3[[#This Row],[Stock]]))</f>
        <v/>
      </c>
    </row>
    <row r="344" spans="1:27" x14ac:dyDescent="0.3">
      <c r="A344" s="173" t="str">
        <f>IF(Table3[[#This Row],[Customer Part No]]="","",(ROW()-1))</f>
        <v/>
      </c>
      <c r="B344" s="212" t="str">
        <f>IF(TAM!T349="","",TAM!T349)</f>
        <v/>
      </c>
      <c r="C344" s="42" t="str">
        <f>IF(TAM!Q349="","",TAM!Q349)</f>
        <v/>
      </c>
      <c r="D344" s="42" t="str">
        <f>IF(TAM!I349="","",TAM!I349)</f>
        <v/>
      </c>
      <c r="E344" s="42" t="str">
        <f>IF(TAM!H349="","",TAM!H349)</f>
        <v/>
      </c>
      <c r="F344" s="213" t="str">
        <f>IF(TAM!L349="","",TAM!L349)</f>
        <v/>
      </c>
      <c r="G344" s="213" t="str">
        <f>IF(TAM!M349="","",TAM!M349)</f>
        <v/>
      </c>
      <c r="H344" s="220" t="str">
        <f>IF(TAM!AD349="","",TAM!AD349)</f>
        <v/>
      </c>
      <c r="I344" s="223" t="str">
        <f>IF(Table3[[#This Row],[Open Qty]]="","",TAM!AE349)</f>
        <v/>
      </c>
      <c r="J344" s="226" t="str">
        <f>IF(Table3[[#This Row],[Open Qty]]="","",SUM(SUMIF('STOCK OES'!B:B,Table3[[#This Row],[Ich No]],'STOCK OES'!E:E),SUMIF('STOCK SEALING'!B:B,Table3[[#This Row],[Ich No]],'STOCK SEALING'!E:E)))</f>
        <v/>
      </c>
      <c r="K344" s="236" t="str">
        <f>IF(Table3[[#This Row],[REST]]="","",SUMIF(TMMIN!T:T,Table3[[#This Row],[Ich No]],TMMIN!AE:AE))</f>
        <v/>
      </c>
      <c r="L344" s="226">
        <v>0</v>
      </c>
      <c r="M344" s="226" t="str">
        <f>IFERROR(Table3[[#This Row],[REST]]-Table3[[#This Row],[Result Scan]],"")</f>
        <v/>
      </c>
      <c r="N344" s="212" t="str">
        <f>IF(Table3[[#This Row],[PO TAM]]="","",IF(Table3[[#This Row],[Balance]]&gt;0,"Open","Close"))</f>
        <v/>
      </c>
      <c r="O344" s="246" t="str">
        <f ca="1">IF(R344=$S$1,Table3[[#This Row],[Status]],"")</f>
        <v/>
      </c>
      <c r="R344" s="169" t="str">
        <f>IF(Table3[[#This Row],[Delivery Date]]="","",$R$1-Table3[[#This Row],[Delivery Date]])</f>
        <v/>
      </c>
      <c r="T344" t="str">
        <f>IFERROR(VLOOKUP(Table3[[#This Row],[Ich No]],'ICH NO'!K:M,3,0),"")</f>
        <v/>
      </c>
      <c r="U344" t="str">
        <f>IF(Table3[[#This Row],[REST]]&gt;Table3[[#This Row],[Stock]],Table3[[#This Row],[Stock]],Table3[[#This Row],[REST]])</f>
        <v/>
      </c>
      <c r="AA344" t="str">
        <f ca="1">IF(Table3[[#This Row],[DDD]]="","",IF(Table3[[#This Row],[Stock]]&gt;=Table3[[#This Row],[REST]],Table3[[#This Row],[REST]],Table3[[#This Row],[Stock]]))</f>
        <v/>
      </c>
    </row>
    <row r="345" spans="1:27" x14ac:dyDescent="0.3">
      <c r="A345" s="173" t="str">
        <f>IF(Table3[[#This Row],[Customer Part No]]="","",(ROW()-1))</f>
        <v/>
      </c>
      <c r="B345" s="212" t="str">
        <f>IF(TAM!T350="","",TAM!T350)</f>
        <v/>
      </c>
      <c r="C345" s="42" t="str">
        <f>IF(TAM!Q350="","",TAM!Q350)</f>
        <v/>
      </c>
      <c r="D345" s="42" t="str">
        <f>IF(TAM!I350="","",TAM!I350)</f>
        <v/>
      </c>
      <c r="E345" s="42" t="str">
        <f>IF(TAM!H350="","",TAM!H350)</f>
        <v/>
      </c>
      <c r="F345" s="213" t="str">
        <f>IF(TAM!L350="","",TAM!L350)</f>
        <v/>
      </c>
      <c r="G345" s="213" t="str">
        <f>IF(TAM!M350="","",TAM!M350)</f>
        <v/>
      </c>
      <c r="H345" s="220" t="str">
        <f>IF(TAM!AD350="","",TAM!AD350)</f>
        <v/>
      </c>
      <c r="I345" s="223" t="str">
        <f>IF(Table3[[#This Row],[Open Qty]]="","",TAM!AE350)</f>
        <v/>
      </c>
      <c r="J345" s="226" t="str">
        <f>IF(Table3[[#This Row],[Open Qty]]="","",SUM(SUMIF('STOCK OES'!B:B,Table3[[#This Row],[Ich No]],'STOCK OES'!E:E),SUMIF('STOCK SEALING'!B:B,Table3[[#This Row],[Ich No]],'STOCK SEALING'!E:E)))</f>
        <v/>
      </c>
      <c r="K345" s="236" t="str">
        <f>IF(Table3[[#This Row],[REST]]="","",SUMIF(TMMIN!T:T,Table3[[#This Row],[Ich No]],TMMIN!AE:AE))</f>
        <v/>
      </c>
      <c r="L345" s="226">
        <v>0</v>
      </c>
      <c r="M345" s="226" t="str">
        <f>IFERROR(Table3[[#This Row],[REST]]-Table3[[#This Row],[Result Scan]],"")</f>
        <v/>
      </c>
      <c r="N345" s="212" t="str">
        <f>IF(Table3[[#This Row],[PO TAM]]="","",IF(Table3[[#This Row],[Balance]]&gt;0,"Open","Close"))</f>
        <v/>
      </c>
      <c r="O345" s="246" t="str">
        <f ca="1">IF(R345=$S$1,Table3[[#This Row],[Status]],"")</f>
        <v/>
      </c>
      <c r="R345" s="169" t="str">
        <f>IF(Table3[[#This Row],[Delivery Date]]="","",$R$1-Table3[[#This Row],[Delivery Date]])</f>
        <v/>
      </c>
      <c r="T345" t="str">
        <f>IFERROR(VLOOKUP(Table3[[#This Row],[Ich No]],'ICH NO'!K:M,3,0),"")</f>
        <v/>
      </c>
      <c r="U345" t="str">
        <f>IF(Table3[[#This Row],[REST]]&gt;Table3[[#This Row],[Stock]],Table3[[#This Row],[Stock]],Table3[[#This Row],[REST]])</f>
        <v/>
      </c>
      <c r="AA345" t="str">
        <f ca="1">IF(Table3[[#This Row],[DDD]]="","",IF(Table3[[#This Row],[Stock]]&gt;=Table3[[#This Row],[REST]],Table3[[#This Row],[REST]],Table3[[#This Row],[Stock]]))</f>
        <v/>
      </c>
    </row>
    <row r="346" spans="1:27" x14ac:dyDescent="0.3">
      <c r="A346" s="173" t="str">
        <f>IF(Table3[[#This Row],[Customer Part No]]="","",(ROW()-1))</f>
        <v/>
      </c>
      <c r="B346" s="212" t="str">
        <f>IF(TAM!T351="","",TAM!T351)</f>
        <v/>
      </c>
      <c r="C346" s="42" t="str">
        <f>IF(TAM!Q351="","",TAM!Q351)</f>
        <v/>
      </c>
      <c r="D346" s="42" t="str">
        <f>IF(TAM!I351="","",TAM!I351)</f>
        <v/>
      </c>
      <c r="E346" s="42" t="str">
        <f>IF(TAM!H351="","",TAM!H351)</f>
        <v/>
      </c>
      <c r="F346" s="213" t="str">
        <f>IF(TAM!L351="","",TAM!L351)</f>
        <v/>
      </c>
      <c r="G346" s="213" t="str">
        <f>IF(TAM!M351="","",TAM!M351)</f>
        <v/>
      </c>
      <c r="H346" s="220" t="str">
        <f>IF(TAM!AD351="","",TAM!AD351)</f>
        <v/>
      </c>
      <c r="I346" s="223" t="str">
        <f>IF(Table3[[#This Row],[Open Qty]]="","",TAM!AE351)</f>
        <v/>
      </c>
      <c r="J346" s="226" t="str">
        <f>IF(Table3[[#This Row],[Open Qty]]="","",SUM(SUMIF('STOCK OES'!B:B,Table3[[#This Row],[Ich No]],'STOCK OES'!E:E),SUMIF('STOCK SEALING'!B:B,Table3[[#This Row],[Ich No]],'STOCK SEALING'!E:E)))</f>
        <v/>
      </c>
      <c r="K346" s="236" t="str">
        <f>IF(Table3[[#This Row],[REST]]="","",SUMIF(TMMIN!T:T,Table3[[#This Row],[Ich No]],TMMIN!AE:AE))</f>
        <v/>
      </c>
      <c r="L346" s="226">
        <v>0</v>
      </c>
      <c r="M346" s="226" t="str">
        <f>IFERROR(Table3[[#This Row],[REST]]-Table3[[#This Row],[Result Scan]],"")</f>
        <v/>
      </c>
      <c r="N346" s="212" t="str">
        <f>IF(Table3[[#This Row],[PO TAM]]="","",IF(Table3[[#This Row],[Balance]]&gt;0,"Open","Close"))</f>
        <v/>
      </c>
      <c r="O346" s="246" t="str">
        <f ca="1">IF(R346=$S$1,Table3[[#This Row],[Status]],"")</f>
        <v/>
      </c>
      <c r="R346" s="169" t="str">
        <f>IF(Table3[[#This Row],[Delivery Date]]="","",$R$1-Table3[[#This Row],[Delivery Date]])</f>
        <v/>
      </c>
      <c r="T346" t="str">
        <f>IFERROR(VLOOKUP(Table3[[#This Row],[Ich No]],'ICH NO'!K:M,3,0),"")</f>
        <v/>
      </c>
      <c r="U346" t="str">
        <f>IF(Table3[[#This Row],[REST]]&gt;Table3[[#This Row],[Stock]],Table3[[#This Row],[Stock]],Table3[[#This Row],[REST]])</f>
        <v/>
      </c>
      <c r="AA346" t="str">
        <f ca="1">IF(Table3[[#This Row],[DDD]]="","",IF(Table3[[#This Row],[Stock]]&gt;=Table3[[#This Row],[REST]],Table3[[#This Row],[REST]],Table3[[#This Row],[Stock]]))</f>
        <v/>
      </c>
    </row>
    <row r="347" spans="1:27" x14ac:dyDescent="0.3">
      <c r="A347" s="173" t="str">
        <f>IF(Table3[[#This Row],[Customer Part No]]="","",(ROW()-1))</f>
        <v/>
      </c>
      <c r="B347" s="212" t="str">
        <f>IF(TAM!T352="","",TAM!T352)</f>
        <v/>
      </c>
      <c r="C347" s="42" t="str">
        <f>IF(TAM!Q352="","",TAM!Q352)</f>
        <v/>
      </c>
      <c r="D347" s="42" t="str">
        <f>IF(TAM!I352="","",TAM!I352)</f>
        <v/>
      </c>
      <c r="E347" s="42" t="str">
        <f>IF(TAM!H352="","",TAM!H352)</f>
        <v/>
      </c>
      <c r="F347" s="213" t="str">
        <f>IF(TAM!L352="","",TAM!L352)</f>
        <v/>
      </c>
      <c r="G347" s="213" t="str">
        <f>IF(TAM!M352="","",TAM!M352)</f>
        <v/>
      </c>
      <c r="H347" s="220" t="str">
        <f>IF(TAM!AD352="","",TAM!AD352)</f>
        <v/>
      </c>
      <c r="I347" s="223" t="str">
        <f>IF(Table3[[#This Row],[Open Qty]]="","",TAM!AE352)</f>
        <v/>
      </c>
      <c r="J347" s="226" t="str">
        <f>IF(Table3[[#This Row],[Open Qty]]="","",SUM(SUMIF('STOCK OES'!B:B,Table3[[#This Row],[Ich No]],'STOCK OES'!E:E),SUMIF('STOCK SEALING'!B:B,Table3[[#This Row],[Ich No]],'STOCK SEALING'!E:E)))</f>
        <v/>
      </c>
      <c r="K347" s="236" t="str">
        <f>IF(Table3[[#This Row],[REST]]="","",SUMIF(TMMIN!T:T,Table3[[#This Row],[Ich No]],TMMIN!AE:AE))</f>
        <v/>
      </c>
      <c r="L347" s="226">
        <v>0</v>
      </c>
      <c r="M347" s="226" t="str">
        <f>IFERROR(Table3[[#This Row],[REST]]-Table3[[#This Row],[Result Scan]],"")</f>
        <v/>
      </c>
      <c r="N347" s="212" t="str">
        <f>IF(Table3[[#This Row],[PO TAM]]="","",IF(Table3[[#This Row],[Balance]]&gt;0,"Open","Close"))</f>
        <v/>
      </c>
      <c r="O347" s="246" t="str">
        <f ca="1">IF(R347=$S$1,Table3[[#This Row],[Status]],"")</f>
        <v/>
      </c>
      <c r="R347" s="169" t="str">
        <f>IF(Table3[[#This Row],[Delivery Date]]="","",$R$1-Table3[[#This Row],[Delivery Date]])</f>
        <v/>
      </c>
      <c r="T347" t="str">
        <f>IFERROR(VLOOKUP(Table3[[#This Row],[Ich No]],'ICH NO'!K:M,3,0),"")</f>
        <v/>
      </c>
      <c r="U347" t="str">
        <f>IF(Table3[[#This Row],[REST]]&gt;Table3[[#This Row],[Stock]],Table3[[#This Row],[Stock]],Table3[[#This Row],[REST]])</f>
        <v/>
      </c>
      <c r="AA347" t="str">
        <f ca="1">IF(Table3[[#This Row],[DDD]]="","",IF(Table3[[#This Row],[Stock]]&gt;=Table3[[#This Row],[REST]],Table3[[#This Row],[REST]],Table3[[#This Row],[Stock]]))</f>
        <v/>
      </c>
    </row>
    <row r="348" spans="1:27" x14ac:dyDescent="0.3">
      <c r="A348" s="173" t="str">
        <f>IF(Table3[[#This Row],[Customer Part No]]="","",(ROW()-1))</f>
        <v/>
      </c>
      <c r="B348" s="212" t="str">
        <f>IF(TAM!T353="","",TAM!T353)</f>
        <v/>
      </c>
      <c r="C348" s="42" t="str">
        <f>IF(TAM!Q353="","",TAM!Q353)</f>
        <v/>
      </c>
      <c r="D348" s="42" t="str">
        <f>IF(TAM!I353="","",TAM!I353)</f>
        <v/>
      </c>
      <c r="E348" s="42" t="str">
        <f>IF(TAM!H353="","",TAM!H353)</f>
        <v/>
      </c>
      <c r="F348" s="213" t="str">
        <f>IF(TAM!L353="","",TAM!L353)</f>
        <v/>
      </c>
      <c r="G348" s="213" t="str">
        <f>IF(TAM!M353="","",TAM!M353)</f>
        <v/>
      </c>
      <c r="H348" s="220" t="str">
        <f>IF(TAM!AD353="","",TAM!AD353)</f>
        <v/>
      </c>
      <c r="I348" s="223" t="str">
        <f>IF(Table3[[#This Row],[Open Qty]]="","",TAM!AE353)</f>
        <v/>
      </c>
      <c r="J348" s="226" t="str">
        <f>IF(Table3[[#This Row],[Open Qty]]="","",SUM(SUMIF('STOCK OES'!B:B,Table3[[#This Row],[Ich No]],'STOCK OES'!E:E),SUMIF('STOCK SEALING'!B:B,Table3[[#This Row],[Ich No]],'STOCK SEALING'!E:E)))</f>
        <v/>
      </c>
      <c r="K348" s="236" t="str">
        <f>IF(Table3[[#This Row],[REST]]="","",SUMIF(TMMIN!T:T,Table3[[#This Row],[Ich No]],TMMIN!AE:AE))</f>
        <v/>
      </c>
      <c r="L348" s="226">
        <v>0</v>
      </c>
      <c r="M348" s="226" t="str">
        <f>IFERROR(Table3[[#This Row],[REST]]-Table3[[#This Row],[Result Scan]],"")</f>
        <v/>
      </c>
      <c r="N348" s="212" t="str">
        <f>IF(Table3[[#This Row],[PO TAM]]="","",IF(Table3[[#This Row],[Balance]]&gt;0,"Open","Close"))</f>
        <v/>
      </c>
      <c r="O348" s="246" t="str">
        <f ca="1">IF(R348=$S$1,Table3[[#This Row],[Status]],"")</f>
        <v/>
      </c>
      <c r="R348" s="169" t="str">
        <f>IF(Table3[[#This Row],[Delivery Date]]="","",$R$1-Table3[[#This Row],[Delivery Date]])</f>
        <v/>
      </c>
      <c r="T348" t="str">
        <f>IFERROR(VLOOKUP(Table3[[#This Row],[Ich No]],'ICH NO'!K:M,3,0),"")</f>
        <v/>
      </c>
      <c r="U348" t="str">
        <f>IF(Table3[[#This Row],[REST]]&gt;Table3[[#This Row],[Stock]],Table3[[#This Row],[Stock]],Table3[[#This Row],[REST]])</f>
        <v/>
      </c>
      <c r="AA348" t="str">
        <f ca="1">IF(Table3[[#This Row],[DDD]]="","",IF(Table3[[#This Row],[Stock]]&gt;=Table3[[#This Row],[REST]],Table3[[#This Row],[REST]],Table3[[#This Row],[Stock]]))</f>
        <v/>
      </c>
    </row>
    <row r="349" spans="1:27" x14ac:dyDescent="0.3">
      <c r="A349" s="173" t="str">
        <f>IF(Table3[[#This Row],[Customer Part No]]="","",(ROW()-1))</f>
        <v/>
      </c>
      <c r="B349" s="212" t="str">
        <f>IF(TAM!T354="","",TAM!T354)</f>
        <v/>
      </c>
      <c r="C349" s="42" t="str">
        <f>IF(TAM!Q354="","",TAM!Q354)</f>
        <v/>
      </c>
      <c r="D349" s="42" t="str">
        <f>IF(TAM!I354="","",TAM!I354)</f>
        <v/>
      </c>
      <c r="E349" s="42" t="str">
        <f>IF(TAM!H354="","",TAM!H354)</f>
        <v/>
      </c>
      <c r="F349" s="213" t="str">
        <f>IF(TAM!L354="","",TAM!L354)</f>
        <v/>
      </c>
      <c r="G349" s="213" t="str">
        <f>IF(TAM!M354="","",TAM!M354)</f>
        <v/>
      </c>
      <c r="H349" s="220" t="str">
        <f>IF(TAM!AD354="","",TAM!AD354)</f>
        <v/>
      </c>
      <c r="I349" s="223" t="str">
        <f>IF(Table3[[#This Row],[Open Qty]]="","",TAM!AE354)</f>
        <v/>
      </c>
      <c r="J349" s="226" t="str">
        <f>IF(Table3[[#This Row],[Open Qty]]="","",SUM(SUMIF('STOCK OES'!B:B,Table3[[#This Row],[Ich No]],'STOCK OES'!E:E),SUMIF('STOCK SEALING'!B:B,Table3[[#This Row],[Ich No]],'STOCK SEALING'!E:E)))</f>
        <v/>
      </c>
      <c r="K349" s="236" t="str">
        <f>IF(Table3[[#This Row],[REST]]="","",SUMIF(TMMIN!T:T,Table3[[#This Row],[Ich No]],TMMIN!AE:AE))</f>
        <v/>
      </c>
      <c r="L349" s="226">
        <v>0</v>
      </c>
      <c r="M349" s="226" t="str">
        <f>IFERROR(Table3[[#This Row],[REST]]-Table3[[#This Row],[Result Scan]],"")</f>
        <v/>
      </c>
      <c r="N349" s="212" t="str">
        <f>IF(Table3[[#This Row],[PO TAM]]="","",IF(Table3[[#This Row],[Balance]]&gt;0,"Open","Close"))</f>
        <v/>
      </c>
      <c r="O349" s="246" t="str">
        <f ca="1">IF(R349=$S$1,Table3[[#This Row],[Status]],"")</f>
        <v/>
      </c>
      <c r="R349" s="169" t="str">
        <f>IF(Table3[[#This Row],[Delivery Date]]="","",$R$1-Table3[[#This Row],[Delivery Date]])</f>
        <v/>
      </c>
      <c r="T349" t="str">
        <f>IFERROR(VLOOKUP(Table3[[#This Row],[Ich No]],'ICH NO'!K:M,3,0),"")</f>
        <v/>
      </c>
      <c r="U349" t="str">
        <f>IF(Table3[[#This Row],[REST]]&gt;Table3[[#This Row],[Stock]],Table3[[#This Row],[Stock]],Table3[[#This Row],[REST]])</f>
        <v/>
      </c>
      <c r="AA349" t="str">
        <f ca="1">IF(Table3[[#This Row],[DDD]]="","",IF(Table3[[#This Row],[Stock]]&gt;=Table3[[#This Row],[REST]],Table3[[#This Row],[REST]],Table3[[#This Row],[Stock]]))</f>
        <v/>
      </c>
    </row>
    <row r="350" spans="1:27" x14ac:dyDescent="0.3">
      <c r="A350" s="173" t="str">
        <f>IF(Table3[[#This Row],[Customer Part No]]="","",(ROW()-1))</f>
        <v/>
      </c>
      <c r="B350" s="212" t="str">
        <f>IF(TAM!T355="","",TAM!T355)</f>
        <v/>
      </c>
      <c r="C350" s="42" t="str">
        <f>IF(TAM!Q355="","",TAM!Q355)</f>
        <v/>
      </c>
      <c r="D350" s="42" t="str">
        <f>IF(TAM!I355="","",TAM!I355)</f>
        <v/>
      </c>
      <c r="E350" s="42" t="str">
        <f>IF(TAM!H355="","",TAM!H355)</f>
        <v/>
      </c>
      <c r="F350" s="213" t="str">
        <f>IF(TAM!L355="","",TAM!L355)</f>
        <v/>
      </c>
      <c r="G350" s="213" t="str">
        <f>IF(TAM!M355="","",TAM!M355)</f>
        <v/>
      </c>
      <c r="H350" s="220" t="str">
        <f>IF(TAM!AD355="","",TAM!AD355)</f>
        <v/>
      </c>
      <c r="I350" s="223" t="str">
        <f>IF(Table3[[#This Row],[Open Qty]]="","",TAM!AE355)</f>
        <v/>
      </c>
      <c r="J350" s="226" t="str">
        <f>IF(Table3[[#This Row],[Open Qty]]="","",SUM(SUMIF('STOCK OES'!B:B,Table3[[#This Row],[Ich No]],'STOCK OES'!E:E),SUMIF('STOCK SEALING'!B:B,Table3[[#This Row],[Ich No]],'STOCK SEALING'!E:E)))</f>
        <v/>
      </c>
      <c r="K350" s="236" t="str">
        <f>IF(Table3[[#This Row],[REST]]="","",SUMIF(TMMIN!T:T,Table3[[#This Row],[Ich No]],TMMIN!AE:AE))</f>
        <v/>
      </c>
      <c r="L350" s="226">
        <v>0</v>
      </c>
      <c r="M350" s="226" t="str">
        <f>IFERROR(Table3[[#This Row],[REST]]-Table3[[#This Row],[Result Scan]],"")</f>
        <v/>
      </c>
      <c r="N350" s="212" t="str">
        <f>IF(Table3[[#This Row],[PO TAM]]="","",IF(Table3[[#This Row],[Balance]]&gt;0,"Open","Close"))</f>
        <v/>
      </c>
      <c r="O350" s="246" t="str">
        <f ca="1">IF(R350=$S$1,Table3[[#This Row],[Status]],"")</f>
        <v/>
      </c>
      <c r="R350" s="169" t="str">
        <f>IF(Table3[[#This Row],[Delivery Date]]="","",$R$1-Table3[[#This Row],[Delivery Date]])</f>
        <v/>
      </c>
      <c r="T350" t="str">
        <f>IFERROR(VLOOKUP(Table3[[#This Row],[Ich No]],'ICH NO'!K:M,3,0),"")</f>
        <v/>
      </c>
      <c r="U350" t="str">
        <f>IF(Table3[[#This Row],[REST]]&gt;Table3[[#This Row],[Stock]],Table3[[#This Row],[Stock]],Table3[[#This Row],[REST]])</f>
        <v/>
      </c>
      <c r="AA350" t="str">
        <f ca="1">IF(Table3[[#This Row],[DDD]]="","",IF(Table3[[#This Row],[Stock]]&gt;=Table3[[#This Row],[REST]],Table3[[#This Row],[REST]],Table3[[#This Row],[Stock]]))</f>
        <v/>
      </c>
    </row>
    <row r="351" spans="1:27" x14ac:dyDescent="0.3">
      <c r="A351" s="173" t="str">
        <f>IF(Table3[[#This Row],[Customer Part No]]="","",(ROW()-1))</f>
        <v/>
      </c>
      <c r="B351" s="212" t="str">
        <f>IF(TAM!T356="","",TAM!T356)</f>
        <v/>
      </c>
      <c r="C351" s="42" t="str">
        <f>IF(TAM!Q356="","",TAM!Q356)</f>
        <v/>
      </c>
      <c r="D351" s="42" t="str">
        <f>IF(TAM!I356="","",TAM!I356)</f>
        <v/>
      </c>
      <c r="E351" s="42" t="str">
        <f>IF(TAM!H356="","",TAM!H356)</f>
        <v/>
      </c>
      <c r="F351" s="213" t="str">
        <f>IF(TAM!L356="","",TAM!L356)</f>
        <v/>
      </c>
      <c r="G351" s="213" t="str">
        <f>IF(TAM!M356="","",TAM!M356)</f>
        <v/>
      </c>
      <c r="H351" s="220" t="str">
        <f>IF(TAM!AD356="","",TAM!AD356)</f>
        <v/>
      </c>
      <c r="I351" s="223" t="str">
        <f>IF(Table3[[#This Row],[Open Qty]]="","",TAM!AE356)</f>
        <v/>
      </c>
      <c r="J351" s="226" t="str">
        <f>IF(Table3[[#This Row],[Open Qty]]="","",SUM(SUMIF('STOCK OES'!B:B,Table3[[#This Row],[Ich No]],'STOCK OES'!E:E),SUMIF('STOCK SEALING'!B:B,Table3[[#This Row],[Ich No]],'STOCK SEALING'!E:E)))</f>
        <v/>
      </c>
      <c r="K351" s="236" t="str">
        <f>IF(Table3[[#This Row],[REST]]="","",SUMIF(TMMIN!T:T,Table3[[#This Row],[Ich No]],TMMIN!AE:AE))</f>
        <v/>
      </c>
      <c r="L351" s="226">
        <v>0</v>
      </c>
      <c r="M351" s="226" t="str">
        <f>IFERROR(Table3[[#This Row],[REST]]-Table3[[#This Row],[Result Scan]],"")</f>
        <v/>
      </c>
      <c r="N351" s="212" t="str">
        <f>IF(Table3[[#This Row],[PO TAM]]="","",IF(Table3[[#This Row],[Balance]]&gt;0,"Open","Close"))</f>
        <v/>
      </c>
      <c r="O351" s="246" t="str">
        <f ca="1">IF(R351=$S$1,Table3[[#This Row],[Status]],"")</f>
        <v/>
      </c>
      <c r="R351" s="169" t="str">
        <f>IF(Table3[[#This Row],[Delivery Date]]="","",$R$1-Table3[[#This Row],[Delivery Date]])</f>
        <v/>
      </c>
      <c r="T351" t="str">
        <f>IFERROR(VLOOKUP(Table3[[#This Row],[Ich No]],'ICH NO'!K:M,3,0),"")</f>
        <v/>
      </c>
      <c r="U351" t="str">
        <f>IF(Table3[[#This Row],[REST]]&gt;Table3[[#This Row],[Stock]],Table3[[#This Row],[Stock]],Table3[[#This Row],[REST]])</f>
        <v/>
      </c>
      <c r="AA351" t="str">
        <f ca="1">IF(Table3[[#This Row],[DDD]]="","",IF(Table3[[#This Row],[Stock]]&gt;=Table3[[#This Row],[REST]],Table3[[#This Row],[REST]],Table3[[#This Row],[Stock]]))</f>
        <v/>
      </c>
    </row>
    <row r="352" spans="1:27" x14ac:dyDescent="0.3">
      <c r="A352" s="173" t="str">
        <f>IF(Table3[[#This Row],[Customer Part No]]="","",(ROW()-1))</f>
        <v/>
      </c>
      <c r="B352" s="212" t="str">
        <f>IF(TAM!T357="","",TAM!T357)</f>
        <v/>
      </c>
      <c r="C352" s="42" t="str">
        <f>IF(TAM!Q357="","",TAM!Q357)</f>
        <v/>
      </c>
      <c r="D352" s="42" t="str">
        <f>IF(TAM!I357="","",TAM!I357)</f>
        <v/>
      </c>
      <c r="E352" s="42" t="str">
        <f>IF(TAM!H357="","",TAM!H357)</f>
        <v/>
      </c>
      <c r="F352" s="213" t="str">
        <f>IF(TAM!L357="","",TAM!L357)</f>
        <v/>
      </c>
      <c r="G352" s="213" t="str">
        <f>IF(TAM!M357="","",TAM!M357)</f>
        <v/>
      </c>
      <c r="H352" s="220" t="str">
        <f>IF(TAM!AD357="","",TAM!AD357)</f>
        <v/>
      </c>
      <c r="I352" s="223" t="str">
        <f>IF(Table3[[#This Row],[Open Qty]]="","",TAM!AE357)</f>
        <v/>
      </c>
      <c r="J352" s="226" t="str">
        <f>IF(Table3[[#This Row],[Open Qty]]="","",SUM(SUMIF('STOCK OES'!B:B,Table3[[#This Row],[Ich No]],'STOCK OES'!E:E),SUMIF('STOCK SEALING'!B:B,Table3[[#This Row],[Ich No]],'STOCK SEALING'!E:E)))</f>
        <v/>
      </c>
      <c r="K352" s="236" t="str">
        <f>IF(Table3[[#This Row],[REST]]="","",SUMIF(TMMIN!T:T,Table3[[#This Row],[Ich No]],TMMIN!AE:AE))</f>
        <v/>
      </c>
      <c r="L352" s="226">
        <v>0</v>
      </c>
      <c r="M352" s="226" t="str">
        <f>IFERROR(Table3[[#This Row],[REST]]-Table3[[#This Row],[Result Scan]],"")</f>
        <v/>
      </c>
      <c r="N352" s="212" t="str">
        <f>IF(Table3[[#This Row],[PO TAM]]="","",IF(Table3[[#This Row],[Balance]]&gt;0,"Open","Close"))</f>
        <v/>
      </c>
      <c r="O352" s="246" t="str">
        <f ca="1">IF(R352=$S$1,Table3[[#This Row],[Status]],"")</f>
        <v/>
      </c>
      <c r="R352" s="169" t="str">
        <f>IF(Table3[[#This Row],[Delivery Date]]="","",$R$1-Table3[[#This Row],[Delivery Date]])</f>
        <v/>
      </c>
      <c r="T352" t="str">
        <f>IFERROR(VLOOKUP(Table3[[#This Row],[Ich No]],'ICH NO'!K:M,3,0),"")</f>
        <v/>
      </c>
      <c r="U352" t="str">
        <f>IF(Table3[[#This Row],[REST]]&gt;Table3[[#This Row],[Stock]],Table3[[#This Row],[Stock]],Table3[[#This Row],[REST]])</f>
        <v/>
      </c>
      <c r="AA352" t="str">
        <f ca="1">IF(Table3[[#This Row],[DDD]]="","",IF(Table3[[#This Row],[Stock]]&gt;=Table3[[#This Row],[REST]],Table3[[#This Row],[REST]],Table3[[#This Row],[Stock]]))</f>
        <v/>
      </c>
    </row>
    <row r="353" spans="1:27" x14ac:dyDescent="0.3">
      <c r="A353" s="173" t="str">
        <f>IF(Table3[[#This Row],[Customer Part No]]="","",(ROW()-1))</f>
        <v/>
      </c>
      <c r="B353" s="212" t="str">
        <f>IF(TAM!T358="","",TAM!T358)</f>
        <v/>
      </c>
      <c r="C353" s="42" t="str">
        <f>IF(TAM!Q358="","",TAM!Q358)</f>
        <v/>
      </c>
      <c r="D353" s="42" t="str">
        <f>IF(TAM!I358="","",TAM!I358)</f>
        <v/>
      </c>
      <c r="E353" s="42" t="str">
        <f>IF(TAM!H358="","",TAM!H358)</f>
        <v/>
      </c>
      <c r="F353" s="213" t="str">
        <f>IF(TAM!L358="","",TAM!L358)</f>
        <v/>
      </c>
      <c r="G353" s="213" t="str">
        <f>IF(TAM!M358="","",TAM!M358)</f>
        <v/>
      </c>
      <c r="H353" s="220" t="str">
        <f>IF(TAM!AD358="","",TAM!AD358)</f>
        <v/>
      </c>
      <c r="I353" s="223" t="str">
        <f>IF(Table3[[#This Row],[Open Qty]]="","",TAM!AE358)</f>
        <v/>
      </c>
      <c r="J353" s="226" t="str">
        <f>IF(Table3[[#This Row],[Open Qty]]="","",SUM(SUMIF('STOCK OES'!B:B,Table3[[#This Row],[Ich No]],'STOCK OES'!E:E),SUMIF('STOCK SEALING'!B:B,Table3[[#This Row],[Ich No]],'STOCK SEALING'!E:E)))</f>
        <v/>
      </c>
      <c r="K353" s="236" t="str">
        <f>IF(Table3[[#This Row],[REST]]="","",SUMIF(TMMIN!T:T,Table3[[#This Row],[Ich No]],TMMIN!AE:AE))</f>
        <v/>
      </c>
      <c r="L353" s="226">
        <v>0</v>
      </c>
      <c r="M353" s="226" t="str">
        <f>IFERROR(Table3[[#This Row],[REST]]-Table3[[#This Row],[Result Scan]],"")</f>
        <v/>
      </c>
      <c r="N353" s="212" t="str">
        <f>IF(Table3[[#This Row],[PO TAM]]="","",IF(Table3[[#This Row],[Balance]]&gt;0,"Open","Close"))</f>
        <v/>
      </c>
      <c r="O353" s="246" t="str">
        <f ca="1">IF(R353=$S$1,Table3[[#This Row],[Status]],"")</f>
        <v/>
      </c>
      <c r="R353" s="169" t="str">
        <f>IF(Table3[[#This Row],[Delivery Date]]="","",$R$1-Table3[[#This Row],[Delivery Date]])</f>
        <v/>
      </c>
      <c r="T353" t="str">
        <f>IFERROR(VLOOKUP(Table3[[#This Row],[Ich No]],'ICH NO'!K:M,3,0),"")</f>
        <v/>
      </c>
      <c r="U353" t="str">
        <f>IF(Table3[[#This Row],[REST]]&gt;Table3[[#This Row],[Stock]],Table3[[#This Row],[Stock]],Table3[[#This Row],[REST]])</f>
        <v/>
      </c>
      <c r="AA353" t="str">
        <f ca="1">IF(Table3[[#This Row],[DDD]]="","",IF(Table3[[#This Row],[Stock]]&gt;=Table3[[#This Row],[REST]],Table3[[#This Row],[REST]],Table3[[#This Row],[Stock]]))</f>
        <v/>
      </c>
    </row>
    <row r="354" spans="1:27" x14ac:dyDescent="0.3">
      <c r="A354" s="173" t="str">
        <f>IF(Table3[[#This Row],[Customer Part No]]="","",(ROW()-1))</f>
        <v/>
      </c>
      <c r="B354" s="212" t="str">
        <f>IF(TAM!T359="","",TAM!T359)</f>
        <v/>
      </c>
      <c r="C354" s="42" t="str">
        <f>IF(TAM!Q359="","",TAM!Q359)</f>
        <v/>
      </c>
      <c r="D354" s="42" t="str">
        <f>IF(TAM!I359="","",TAM!I359)</f>
        <v/>
      </c>
      <c r="E354" s="42" t="str">
        <f>IF(TAM!H359="","",TAM!H359)</f>
        <v/>
      </c>
      <c r="F354" s="213" t="str">
        <f>IF(TAM!L359="","",TAM!L359)</f>
        <v/>
      </c>
      <c r="G354" s="213" t="str">
        <f>IF(TAM!M359="","",TAM!M359)</f>
        <v/>
      </c>
      <c r="H354" s="220" t="str">
        <f>IF(TAM!AD359="","",TAM!AD359)</f>
        <v/>
      </c>
      <c r="I354" s="223" t="str">
        <f>IF(Table3[[#This Row],[Open Qty]]="","",TAM!AE359)</f>
        <v/>
      </c>
      <c r="J354" s="226" t="str">
        <f>IF(Table3[[#This Row],[Open Qty]]="","",SUM(SUMIF('STOCK OES'!B:B,Table3[[#This Row],[Ich No]],'STOCK OES'!E:E),SUMIF('STOCK SEALING'!B:B,Table3[[#This Row],[Ich No]],'STOCK SEALING'!E:E)))</f>
        <v/>
      </c>
      <c r="K354" s="236" t="str">
        <f>IF(Table3[[#This Row],[REST]]="","",SUMIF(TMMIN!T:T,Table3[[#This Row],[Ich No]],TMMIN!AE:AE))</f>
        <v/>
      </c>
      <c r="L354" s="226">
        <v>0</v>
      </c>
      <c r="M354" s="226" t="str">
        <f>IFERROR(Table3[[#This Row],[REST]]-Table3[[#This Row],[Result Scan]],"")</f>
        <v/>
      </c>
      <c r="N354" s="212" t="str">
        <f>IF(Table3[[#This Row],[PO TAM]]="","",IF(Table3[[#This Row],[Balance]]&gt;0,"Open","Close"))</f>
        <v/>
      </c>
      <c r="O354" s="246" t="str">
        <f ca="1">IF(R354=$S$1,Table3[[#This Row],[Status]],"")</f>
        <v/>
      </c>
      <c r="R354" s="169" t="str">
        <f>IF(Table3[[#This Row],[Delivery Date]]="","",$R$1-Table3[[#This Row],[Delivery Date]])</f>
        <v/>
      </c>
      <c r="T354" t="str">
        <f>IFERROR(VLOOKUP(Table3[[#This Row],[Ich No]],'ICH NO'!K:M,3,0),"")</f>
        <v/>
      </c>
      <c r="U354" t="str">
        <f>IF(Table3[[#This Row],[REST]]&gt;Table3[[#This Row],[Stock]],Table3[[#This Row],[Stock]],Table3[[#This Row],[REST]])</f>
        <v/>
      </c>
      <c r="AA354" t="str">
        <f ca="1">IF(Table3[[#This Row],[DDD]]="","",IF(Table3[[#This Row],[Stock]]&gt;=Table3[[#This Row],[REST]],Table3[[#This Row],[REST]],Table3[[#This Row],[Stock]]))</f>
        <v/>
      </c>
    </row>
    <row r="355" spans="1:27" x14ac:dyDescent="0.3">
      <c r="A355" s="173" t="str">
        <f>IF(Table3[[#This Row],[Customer Part No]]="","",(ROW()-1))</f>
        <v/>
      </c>
      <c r="B355" s="212" t="str">
        <f>IF(TAM!T360="","",TAM!T360)</f>
        <v/>
      </c>
      <c r="C355" s="42" t="str">
        <f>IF(TAM!Q360="","",TAM!Q360)</f>
        <v/>
      </c>
      <c r="D355" s="42" t="str">
        <f>IF(TAM!I360="","",TAM!I360)</f>
        <v/>
      </c>
      <c r="E355" s="42" t="str">
        <f>IF(TAM!H360="","",TAM!H360)</f>
        <v/>
      </c>
      <c r="F355" s="213" t="str">
        <f>IF(TAM!L360="","",TAM!L360)</f>
        <v/>
      </c>
      <c r="G355" s="213" t="str">
        <f>IF(TAM!M360="","",TAM!M360)</f>
        <v/>
      </c>
      <c r="H355" s="220" t="str">
        <f>IF(TAM!AD360="","",TAM!AD360)</f>
        <v/>
      </c>
      <c r="I355" s="223" t="str">
        <f>IF(Table3[[#This Row],[Open Qty]]="","",TAM!AE360)</f>
        <v/>
      </c>
      <c r="J355" s="226" t="str">
        <f>IF(Table3[[#This Row],[Open Qty]]="","",SUM(SUMIF('STOCK OES'!B:B,Table3[[#This Row],[Ich No]],'STOCK OES'!E:E),SUMIF('STOCK SEALING'!B:B,Table3[[#This Row],[Ich No]],'STOCK SEALING'!E:E)))</f>
        <v/>
      </c>
      <c r="K355" s="236" t="str">
        <f>IF(Table3[[#This Row],[REST]]="","",SUMIF(TMMIN!T:T,Table3[[#This Row],[Ich No]],TMMIN!AE:AE))</f>
        <v/>
      </c>
      <c r="L355" s="226">
        <v>0</v>
      </c>
      <c r="M355" s="226" t="str">
        <f>IFERROR(Table3[[#This Row],[REST]]-Table3[[#This Row],[Result Scan]],"")</f>
        <v/>
      </c>
      <c r="N355" s="212" t="str">
        <f>IF(Table3[[#This Row],[PO TAM]]="","",IF(Table3[[#This Row],[Balance]]&gt;0,"Open","Close"))</f>
        <v/>
      </c>
      <c r="O355" s="246" t="str">
        <f ca="1">IF(R355=$S$1,Table3[[#This Row],[Status]],"")</f>
        <v/>
      </c>
      <c r="R355" s="169" t="str">
        <f>IF(Table3[[#This Row],[Delivery Date]]="","",$R$1-Table3[[#This Row],[Delivery Date]])</f>
        <v/>
      </c>
      <c r="T355" t="str">
        <f>IFERROR(VLOOKUP(Table3[[#This Row],[Ich No]],'ICH NO'!K:M,3,0),"")</f>
        <v/>
      </c>
      <c r="U355" t="str">
        <f>IF(Table3[[#This Row],[REST]]&gt;Table3[[#This Row],[Stock]],Table3[[#This Row],[Stock]],Table3[[#This Row],[REST]])</f>
        <v/>
      </c>
      <c r="AA355" t="str">
        <f ca="1">IF(Table3[[#This Row],[DDD]]="","",IF(Table3[[#This Row],[Stock]]&gt;=Table3[[#This Row],[REST]],Table3[[#This Row],[REST]],Table3[[#This Row],[Stock]]))</f>
        <v/>
      </c>
    </row>
    <row r="356" spans="1:27" x14ac:dyDescent="0.3">
      <c r="A356" s="173" t="str">
        <f>IF(Table3[[#This Row],[Customer Part No]]="","",(ROW()-1))</f>
        <v/>
      </c>
      <c r="B356" s="212" t="str">
        <f>IF(TAM!T361="","",TAM!T361)</f>
        <v/>
      </c>
      <c r="C356" s="42" t="str">
        <f>IF(TAM!Q361="","",TAM!Q361)</f>
        <v/>
      </c>
      <c r="D356" s="42" t="str">
        <f>IF(TAM!I361="","",TAM!I361)</f>
        <v/>
      </c>
      <c r="E356" s="42" t="str">
        <f>IF(TAM!H361="","",TAM!H361)</f>
        <v/>
      </c>
      <c r="F356" s="213" t="str">
        <f>IF(TAM!L361="","",TAM!L361)</f>
        <v/>
      </c>
      <c r="G356" s="213" t="str">
        <f>IF(TAM!M361="","",TAM!M361)</f>
        <v/>
      </c>
      <c r="H356" s="220" t="str">
        <f>IF(TAM!AD361="","",TAM!AD361)</f>
        <v/>
      </c>
      <c r="I356" s="223" t="str">
        <f>IF(Table3[[#This Row],[Open Qty]]="","",TAM!AE361)</f>
        <v/>
      </c>
      <c r="J356" s="226" t="str">
        <f>IF(Table3[[#This Row],[Open Qty]]="","",SUM(SUMIF('STOCK OES'!B:B,Table3[[#This Row],[Ich No]],'STOCK OES'!E:E),SUMIF('STOCK SEALING'!B:B,Table3[[#This Row],[Ich No]],'STOCK SEALING'!E:E)))</f>
        <v/>
      </c>
      <c r="K356" s="236" t="str">
        <f>IF(Table3[[#This Row],[REST]]="","",SUMIF(TMMIN!T:T,Table3[[#This Row],[Ich No]],TMMIN!AE:AE))</f>
        <v/>
      </c>
      <c r="L356" s="226">
        <v>0</v>
      </c>
      <c r="M356" s="226" t="str">
        <f>IFERROR(Table3[[#This Row],[REST]]-Table3[[#This Row],[Result Scan]],"")</f>
        <v/>
      </c>
      <c r="N356" s="212" t="str">
        <f>IF(Table3[[#This Row],[PO TAM]]="","",IF(Table3[[#This Row],[Balance]]&gt;0,"Open","Close"))</f>
        <v/>
      </c>
      <c r="O356" s="246" t="str">
        <f ca="1">IF(R356=$S$1,Table3[[#This Row],[Status]],"")</f>
        <v/>
      </c>
      <c r="R356" s="169" t="str">
        <f>IF(Table3[[#This Row],[Delivery Date]]="","",$R$1-Table3[[#This Row],[Delivery Date]])</f>
        <v/>
      </c>
      <c r="T356" t="str">
        <f>IFERROR(VLOOKUP(Table3[[#This Row],[Ich No]],'ICH NO'!K:M,3,0),"")</f>
        <v/>
      </c>
      <c r="U356" t="str">
        <f>IF(Table3[[#This Row],[REST]]&gt;Table3[[#This Row],[Stock]],Table3[[#This Row],[Stock]],Table3[[#This Row],[REST]])</f>
        <v/>
      </c>
      <c r="AA356" t="str">
        <f ca="1">IF(Table3[[#This Row],[DDD]]="","",IF(Table3[[#This Row],[Stock]]&gt;=Table3[[#This Row],[REST]],Table3[[#This Row],[REST]],Table3[[#This Row],[Stock]]))</f>
        <v/>
      </c>
    </row>
    <row r="357" spans="1:27" x14ac:dyDescent="0.3">
      <c r="A357" s="173" t="str">
        <f>IF(Table3[[#This Row],[Customer Part No]]="","",(ROW()-1))</f>
        <v/>
      </c>
      <c r="B357" s="212" t="str">
        <f>IF(TAM!T362="","",TAM!T362)</f>
        <v/>
      </c>
      <c r="C357" s="42" t="str">
        <f>IF(TAM!Q362="","",TAM!Q362)</f>
        <v/>
      </c>
      <c r="D357" s="42" t="str">
        <f>IF(TAM!I362="","",TAM!I362)</f>
        <v/>
      </c>
      <c r="E357" s="42" t="str">
        <f>IF(TAM!H362="","",TAM!H362)</f>
        <v/>
      </c>
      <c r="F357" s="213" t="str">
        <f>IF(TAM!L362="","",TAM!L362)</f>
        <v/>
      </c>
      <c r="G357" s="213" t="str">
        <f>IF(TAM!M362="","",TAM!M362)</f>
        <v/>
      </c>
      <c r="H357" s="220" t="str">
        <f>IF(TAM!AD362="","",TAM!AD362)</f>
        <v/>
      </c>
      <c r="I357" s="223" t="str">
        <f>IF(Table3[[#This Row],[Open Qty]]="","",TAM!AE362)</f>
        <v/>
      </c>
      <c r="J357" s="226" t="str">
        <f>IF(Table3[[#This Row],[Open Qty]]="","",SUM(SUMIF('STOCK OES'!B:B,Table3[[#This Row],[Ich No]],'STOCK OES'!E:E),SUMIF('STOCK SEALING'!B:B,Table3[[#This Row],[Ich No]],'STOCK SEALING'!E:E)))</f>
        <v/>
      </c>
      <c r="K357" s="236" t="str">
        <f>IF(Table3[[#This Row],[REST]]="","",SUMIF(TMMIN!T:T,Table3[[#This Row],[Ich No]],TMMIN!AE:AE))</f>
        <v/>
      </c>
      <c r="L357" s="226">
        <v>0</v>
      </c>
      <c r="M357" s="226" t="str">
        <f>IFERROR(Table3[[#This Row],[REST]]-Table3[[#This Row],[Result Scan]],"")</f>
        <v/>
      </c>
      <c r="N357" s="212" t="str">
        <f>IF(Table3[[#This Row],[PO TAM]]="","",IF(Table3[[#This Row],[Balance]]&gt;0,"Open","Close"))</f>
        <v/>
      </c>
      <c r="O357" s="246" t="str">
        <f ca="1">IF(R357=$S$1,Table3[[#This Row],[Status]],"")</f>
        <v/>
      </c>
      <c r="R357" s="169" t="str">
        <f>IF(Table3[[#This Row],[Delivery Date]]="","",$R$1-Table3[[#This Row],[Delivery Date]])</f>
        <v/>
      </c>
      <c r="T357" t="str">
        <f>IFERROR(VLOOKUP(Table3[[#This Row],[Ich No]],'ICH NO'!K:M,3,0),"")</f>
        <v/>
      </c>
      <c r="U357" t="str">
        <f>IF(Table3[[#This Row],[REST]]&gt;Table3[[#This Row],[Stock]],Table3[[#This Row],[Stock]],Table3[[#This Row],[REST]])</f>
        <v/>
      </c>
      <c r="AA357" t="str">
        <f ca="1">IF(Table3[[#This Row],[DDD]]="","",IF(Table3[[#This Row],[Stock]]&gt;=Table3[[#This Row],[REST]],Table3[[#This Row],[REST]],Table3[[#This Row],[Stock]]))</f>
        <v/>
      </c>
    </row>
    <row r="358" spans="1:27" x14ac:dyDescent="0.3">
      <c r="A358" s="173" t="str">
        <f>IF(Table3[[#This Row],[Customer Part No]]="","",(ROW()-1))</f>
        <v/>
      </c>
      <c r="B358" s="212" t="str">
        <f>IF(TAM!T363="","",TAM!T363)</f>
        <v/>
      </c>
      <c r="C358" s="42" t="str">
        <f>IF(TAM!Q363="","",TAM!Q363)</f>
        <v/>
      </c>
      <c r="D358" s="42" t="str">
        <f>IF(TAM!I363="","",TAM!I363)</f>
        <v/>
      </c>
      <c r="E358" s="42" t="str">
        <f>IF(TAM!H363="","",TAM!H363)</f>
        <v/>
      </c>
      <c r="F358" s="213" t="str">
        <f>IF(TAM!L363="","",TAM!L363)</f>
        <v/>
      </c>
      <c r="G358" s="213" t="str">
        <f>IF(TAM!M363="","",TAM!M363)</f>
        <v/>
      </c>
      <c r="H358" s="220" t="str">
        <f>IF(TAM!AD363="","",TAM!AD363)</f>
        <v/>
      </c>
      <c r="I358" s="223" t="str">
        <f>IF(Table3[[#This Row],[Open Qty]]="","",TAM!AE363)</f>
        <v/>
      </c>
      <c r="J358" s="226" t="str">
        <f>IF(Table3[[#This Row],[Open Qty]]="","",SUM(SUMIF('STOCK OES'!B:B,Table3[[#This Row],[Ich No]],'STOCK OES'!E:E),SUMIF('STOCK SEALING'!B:B,Table3[[#This Row],[Ich No]],'STOCK SEALING'!E:E)))</f>
        <v/>
      </c>
      <c r="K358" s="236" t="str">
        <f>IF(Table3[[#This Row],[REST]]="","",SUMIF(TMMIN!T:T,Table3[[#This Row],[Ich No]],TMMIN!AE:AE))</f>
        <v/>
      </c>
      <c r="L358" s="226">
        <v>0</v>
      </c>
      <c r="M358" s="226" t="str">
        <f>IFERROR(Table3[[#This Row],[REST]]-Table3[[#This Row],[Result Scan]],"")</f>
        <v/>
      </c>
      <c r="N358" s="212" t="str">
        <f>IF(Table3[[#This Row],[PO TAM]]="","",IF(Table3[[#This Row],[Balance]]&gt;0,"Open","Close"))</f>
        <v/>
      </c>
      <c r="O358" s="246" t="str">
        <f ca="1">IF(R358=$S$1,Table3[[#This Row],[Status]],"")</f>
        <v/>
      </c>
      <c r="R358" s="169" t="str">
        <f>IF(Table3[[#This Row],[Delivery Date]]="","",$R$1-Table3[[#This Row],[Delivery Date]])</f>
        <v/>
      </c>
      <c r="T358" t="str">
        <f>IFERROR(VLOOKUP(Table3[[#This Row],[Ich No]],'ICH NO'!K:M,3,0),"")</f>
        <v/>
      </c>
      <c r="U358" t="str">
        <f>IF(Table3[[#This Row],[REST]]&gt;Table3[[#This Row],[Stock]],Table3[[#This Row],[Stock]],Table3[[#This Row],[REST]])</f>
        <v/>
      </c>
      <c r="AA358" t="str">
        <f ca="1">IF(Table3[[#This Row],[DDD]]="","",IF(Table3[[#This Row],[Stock]]&gt;=Table3[[#This Row],[REST]],Table3[[#This Row],[REST]],Table3[[#This Row],[Stock]]))</f>
        <v/>
      </c>
    </row>
    <row r="359" spans="1:27" x14ac:dyDescent="0.3">
      <c r="A359" s="173" t="str">
        <f>IF(Table3[[#This Row],[Customer Part No]]="","",(ROW()-1))</f>
        <v/>
      </c>
      <c r="B359" s="212" t="str">
        <f>IF(TAM!T364="","",TAM!T364)</f>
        <v/>
      </c>
      <c r="C359" s="42" t="str">
        <f>IF(TAM!Q364="","",TAM!Q364)</f>
        <v/>
      </c>
      <c r="D359" s="42" t="str">
        <f>IF(TAM!I364="","",TAM!I364)</f>
        <v/>
      </c>
      <c r="E359" s="42" t="str">
        <f>IF(TAM!H364="","",TAM!H364)</f>
        <v/>
      </c>
      <c r="F359" s="213" t="str">
        <f>IF(TAM!L364="","",TAM!L364)</f>
        <v/>
      </c>
      <c r="G359" s="213" t="str">
        <f>IF(TAM!M364="","",TAM!M364)</f>
        <v/>
      </c>
      <c r="H359" s="220" t="str">
        <f>IF(TAM!AD364="","",TAM!AD364)</f>
        <v/>
      </c>
      <c r="I359" s="223" t="str">
        <f>IF(Table3[[#This Row],[Open Qty]]="","",TAM!AE364)</f>
        <v/>
      </c>
      <c r="J359" s="226" t="str">
        <f>IF(Table3[[#This Row],[Open Qty]]="","",SUM(SUMIF('STOCK OES'!B:B,Table3[[#This Row],[Ich No]],'STOCK OES'!E:E),SUMIF('STOCK SEALING'!B:B,Table3[[#This Row],[Ich No]],'STOCK SEALING'!E:E)))</f>
        <v/>
      </c>
      <c r="K359" s="236" t="str">
        <f>IF(Table3[[#This Row],[REST]]="","",SUMIF(TMMIN!T:T,Table3[[#This Row],[Ich No]],TMMIN!AE:AE))</f>
        <v/>
      </c>
      <c r="L359" s="226">
        <v>0</v>
      </c>
      <c r="M359" s="226" t="str">
        <f>IFERROR(Table3[[#This Row],[REST]]-Table3[[#This Row],[Result Scan]],"")</f>
        <v/>
      </c>
      <c r="N359" s="212" t="str">
        <f>IF(Table3[[#This Row],[PO TAM]]="","",IF(Table3[[#This Row],[Balance]]&gt;0,"Open","Close"))</f>
        <v/>
      </c>
      <c r="O359" s="246" t="str">
        <f ca="1">IF(R359=$S$1,Table3[[#This Row],[Status]],"")</f>
        <v/>
      </c>
      <c r="R359" s="169" t="str">
        <f>IF(Table3[[#This Row],[Delivery Date]]="","",$R$1-Table3[[#This Row],[Delivery Date]])</f>
        <v/>
      </c>
      <c r="T359" t="str">
        <f>IFERROR(VLOOKUP(Table3[[#This Row],[Ich No]],'ICH NO'!K:M,3,0),"")</f>
        <v/>
      </c>
      <c r="U359" t="str">
        <f>IF(Table3[[#This Row],[REST]]&gt;Table3[[#This Row],[Stock]],Table3[[#This Row],[Stock]],Table3[[#This Row],[REST]])</f>
        <v/>
      </c>
      <c r="AA359" t="str">
        <f ca="1">IF(Table3[[#This Row],[DDD]]="","",IF(Table3[[#This Row],[Stock]]&gt;=Table3[[#This Row],[REST]],Table3[[#This Row],[REST]],Table3[[#This Row],[Stock]]))</f>
        <v/>
      </c>
    </row>
    <row r="360" spans="1:27" x14ac:dyDescent="0.3">
      <c r="A360" s="173" t="str">
        <f>IF(Table3[[#This Row],[Customer Part No]]="","",(ROW()-1))</f>
        <v/>
      </c>
      <c r="B360" s="212" t="str">
        <f>IF(TAM!T365="","",TAM!T365)</f>
        <v/>
      </c>
      <c r="C360" s="42" t="str">
        <f>IF(TAM!Q365="","",TAM!Q365)</f>
        <v/>
      </c>
      <c r="D360" s="42" t="str">
        <f>IF(TAM!I365="","",TAM!I365)</f>
        <v/>
      </c>
      <c r="E360" s="42" t="str">
        <f>IF(TAM!H365="","",TAM!H365)</f>
        <v/>
      </c>
      <c r="F360" s="213" t="str">
        <f>IF(TAM!L365="","",TAM!L365)</f>
        <v/>
      </c>
      <c r="G360" s="213" t="str">
        <f>IF(TAM!M365="","",TAM!M365)</f>
        <v/>
      </c>
      <c r="H360" s="220" t="str">
        <f>IF(TAM!AD365="","",TAM!AD365)</f>
        <v/>
      </c>
      <c r="I360" s="223" t="str">
        <f>IF(Table3[[#This Row],[Open Qty]]="","",TAM!AE365)</f>
        <v/>
      </c>
      <c r="J360" s="226" t="str">
        <f>IF(Table3[[#This Row],[Open Qty]]="","",SUM(SUMIF('STOCK OES'!B:B,Table3[[#This Row],[Ich No]],'STOCK OES'!E:E),SUMIF('STOCK SEALING'!B:B,Table3[[#This Row],[Ich No]],'STOCK SEALING'!E:E)))</f>
        <v/>
      </c>
      <c r="K360" s="236" t="str">
        <f>IF(Table3[[#This Row],[REST]]="","",SUMIF(TMMIN!T:T,Table3[[#This Row],[Ich No]],TMMIN!AE:AE))</f>
        <v/>
      </c>
      <c r="L360" s="226">
        <v>0</v>
      </c>
      <c r="M360" s="226" t="str">
        <f>IFERROR(Table3[[#This Row],[REST]]-Table3[[#This Row],[Result Scan]],"")</f>
        <v/>
      </c>
      <c r="N360" s="212" t="str">
        <f>IF(Table3[[#This Row],[PO TAM]]="","",IF(Table3[[#This Row],[Balance]]&gt;0,"Open","Close"))</f>
        <v/>
      </c>
      <c r="O360" s="246" t="str">
        <f ca="1">IF(R360=$S$1,Table3[[#This Row],[Status]],"")</f>
        <v/>
      </c>
      <c r="R360" s="169" t="str">
        <f>IF(Table3[[#This Row],[Delivery Date]]="","",$R$1-Table3[[#This Row],[Delivery Date]])</f>
        <v/>
      </c>
      <c r="T360" t="str">
        <f>IFERROR(VLOOKUP(Table3[[#This Row],[Ich No]],'ICH NO'!K:M,3,0),"")</f>
        <v/>
      </c>
      <c r="U360" t="str">
        <f>IF(Table3[[#This Row],[REST]]&gt;Table3[[#This Row],[Stock]],Table3[[#This Row],[Stock]],Table3[[#This Row],[REST]])</f>
        <v/>
      </c>
      <c r="AA360" t="str">
        <f ca="1">IF(Table3[[#This Row],[DDD]]="","",IF(Table3[[#This Row],[Stock]]&gt;=Table3[[#This Row],[REST]],Table3[[#This Row],[REST]],Table3[[#This Row],[Stock]]))</f>
        <v/>
      </c>
    </row>
    <row r="361" spans="1:27" x14ac:dyDescent="0.3">
      <c r="A361" s="173" t="str">
        <f>IF(Table3[[#This Row],[Customer Part No]]="","",(ROW()-1))</f>
        <v/>
      </c>
      <c r="B361" s="212" t="str">
        <f>IF(TAM!T366="","",TAM!T366)</f>
        <v/>
      </c>
      <c r="C361" s="42" t="str">
        <f>IF(TAM!Q366="","",TAM!Q366)</f>
        <v/>
      </c>
      <c r="D361" s="42" t="str">
        <f>IF(TAM!I366="","",TAM!I366)</f>
        <v/>
      </c>
      <c r="E361" s="42" t="str">
        <f>IF(TAM!H366="","",TAM!H366)</f>
        <v/>
      </c>
      <c r="F361" s="213" t="str">
        <f>IF(TAM!L366="","",TAM!L366)</f>
        <v/>
      </c>
      <c r="G361" s="213" t="str">
        <f>IF(TAM!M366="","",TAM!M366)</f>
        <v/>
      </c>
      <c r="H361" s="220" t="str">
        <f>IF(TAM!AD366="","",TAM!AD366)</f>
        <v/>
      </c>
      <c r="I361" s="223" t="str">
        <f>IF(Table3[[#This Row],[Open Qty]]="","",TAM!AE366)</f>
        <v/>
      </c>
      <c r="J361" s="226" t="str">
        <f>IF(Table3[[#This Row],[Open Qty]]="","",SUM(SUMIF('STOCK OES'!B:B,Table3[[#This Row],[Ich No]],'STOCK OES'!E:E),SUMIF('STOCK SEALING'!B:B,Table3[[#This Row],[Ich No]],'STOCK SEALING'!E:E)))</f>
        <v/>
      </c>
      <c r="K361" s="236" t="str">
        <f>IF(Table3[[#This Row],[REST]]="","",SUMIF(TMMIN!T:T,Table3[[#This Row],[Ich No]],TMMIN!AE:AE))</f>
        <v/>
      </c>
      <c r="L361" s="226">
        <v>0</v>
      </c>
      <c r="M361" s="226" t="str">
        <f>IFERROR(Table3[[#This Row],[REST]]-Table3[[#This Row],[Result Scan]],"")</f>
        <v/>
      </c>
      <c r="N361" s="212" t="str">
        <f>IF(Table3[[#This Row],[PO TAM]]="","",IF(Table3[[#This Row],[Balance]]&gt;0,"Open","Close"))</f>
        <v/>
      </c>
      <c r="O361" s="246" t="str">
        <f ca="1">IF(R361=$S$1,Table3[[#This Row],[Status]],"")</f>
        <v/>
      </c>
      <c r="R361" s="169" t="str">
        <f>IF(Table3[[#This Row],[Delivery Date]]="","",$R$1-Table3[[#This Row],[Delivery Date]])</f>
        <v/>
      </c>
      <c r="T361" t="str">
        <f>IFERROR(VLOOKUP(Table3[[#This Row],[Ich No]],'ICH NO'!K:M,3,0),"")</f>
        <v/>
      </c>
      <c r="U361" t="str">
        <f>IF(Table3[[#This Row],[REST]]&gt;Table3[[#This Row],[Stock]],Table3[[#This Row],[Stock]],Table3[[#This Row],[REST]])</f>
        <v/>
      </c>
      <c r="AA361" t="str">
        <f ca="1">IF(Table3[[#This Row],[DDD]]="","",IF(Table3[[#This Row],[Stock]]&gt;=Table3[[#This Row],[REST]],Table3[[#This Row],[REST]],Table3[[#This Row],[Stock]]))</f>
        <v/>
      </c>
    </row>
    <row r="362" spans="1:27" x14ac:dyDescent="0.3">
      <c r="A362" s="173" t="str">
        <f>IF(Table3[[#This Row],[Customer Part No]]="","",(ROW()-1))</f>
        <v/>
      </c>
      <c r="B362" s="212" t="str">
        <f>IF(TAM!T367="","",TAM!T367)</f>
        <v/>
      </c>
      <c r="C362" s="42" t="str">
        <f>IF(TAM!Q367="","",TAM!Q367)</f>
        <v/>
      </c>
      <c r="D362" s="42" t="str">
        <f>IF(TAM!I367="","",TAM!I367)</f>
        <v/>
      </c>
      <c r="E362" s="42" t="str">
        <f>IF(TAM!H367="","",TAM!H367)</f>
        <v/>
      </c>
      <c r="F362" s="213" t="str">
        <f>IF(TAM!L367="","",TAM!L367)</f>
        <v/>
      </c>
      <c r="G362" s="213" t="str">
        <f>IF(TAM!M367="","",TAM!M367)</f>
        <v/>
      </c>
      <c r="H362" s="220" t="str">
        <f>IF(TAM!AD367="","",TAM!AD367)</f>
        <v/>
      </c>
      <c r="I362" s="223" t="str">
        <f>IF(Table3[[#This Row],[Open Qty]]="","",TAM!AE367)</f>
        <v/>
      </c>
      <c r="J362" s="226" t="str">
        <f>IF(Table3[[#This Row],[Open Qty]]="","",SUM(SUMIF('STOCK OES'!B:B,Table3[[#This Row],[Ich No]],'STOCK OES'!E:E),SUMIF('STOCK SEALING'!B:B,Table3[[#This Row],[Ich No]],'STOCK SEALING'!E:E)))</f>
        <v/>
      </c>
      <c r="K362" s="236" t="str">
        <f>IF(Table3[[#This Row],[REST]]="","",SUMIF(TMMIN!T:T,Table3[[#This Row],[Ich No]],TMMIN!AE:AE))</f>
        <v/>
      </c>
      <c r="L362" s="226">
        <v>0</v>
      </c>
      <c r="M362" s="226" t="str">
        <f>IFERROR(Table3[[#This Row],[REST]]-Table3[[#This Row],[Result Scan]],"")</f>
        <v/>
      </c>
      <c r="N362" s="212" t="str">
        <f>IF(Table3[[#This Row],[PO TAM]]="","",IF(Table3[[#This Row],[Balance]]&gt;0,"Open","Close"))</f>
        <v/>
      </c>
      <c r="O362" s="246" t="str">
        <f ca="1">IF(R362=$S$1,Table3[[#This Row],[Status]],"")</f>
        <v/>
      </c>
      <c r="R362" s="169" t="str">
        <f>IF(Table3[[#This Row],[Delivery Date]]="","",$R$1-Table3[[#This Row],[Delivery Date]])</f>
        <v/>
      </c>
      <c r="T362" t="str">
        <f>IFERROR(VLOOKUP(Table3[[#This Row],[Ich No]],'ICH NO'!K:M,3,0),"")</f>
        <v/>
      </c>
      <c r="U362" t="str">
        <f>IF(Table3[[#This Row],[REST]]&gt;Table3[[#This Row],[Stock]],Table3[[#This Row],[Stock]],Table3[[#This Row],[REST]])</f>
        <v/>
      </c>
      <c r="AA362" t="str">
        <f ca="1">IF(Table3[[#This Row],[DDD]]="","",IF(Table3[[#This Row],[Stock]]&gt;=Table3[[#This Row],[REST]],Table3[[#This Row],[REST]],Table3[[#This Row],[Stock]]))</f>
        <v/>
      </c>
    </row>
    <row r="363" spans="1:27" x14ac:dyDescent="0.3">
      <c r="A363" s="173" t="str">
        <f>IF(Table3[[#This Row],[Customer Part No]]="","",(ROW()-1))</f>
        <v/>
      </c>
      <c r="B363" s="212" t="str">
        <f>IF(TAM!T368="","",TAM!T368)</f>
        <v/>
      </c>
      <c r="C363" s="42" t="str">
        <f>IF(TAM!Q368="","",TAM!Q368)</f>
        <v/>
      </c>
      <c r="D363" s="42" t="str">
        <f>IF(TAM!I368="","",TAM!I368)</f>
        <v/>
      </c>
      <c r="E363" s="42" t="str">
        <f>IF(TAM!H368="","",TAM!H368)</f>
        <v/>
      </c>
      <c r="F363" s="213" t="str">
        <f>IF(TAM!L368="","",TAM!L368)</f>
        <v/>
      </c>
      <c r="G363" s="213" t="str">
        <f>IF(TAM!M368="","",TAM!M368)</f>
        <v/>
      </c>
      <c r="H363" s="220" t="str">
        <f>IF(TAM!AD368="","",TAM!AD368)</f>
        <v/>
      </c>
      <c r="I363" s="223" t="str">
        <f>IF(Table3[[#This Row],[Open Qty]]="","",TAM!AE368)</f>
        <v/>
      </c>
      <c r="J363" s="226" t="str">
        <f>IF(Table3[[#This Row],[Open Qty]]="","",SUM(SUMIF('STOCK OES'!B:B,Table3[[#This Row],[Ich No]],'STOCK OES'!E:E),SUMIF('STOCK SEALING'!B:B,Table3[[#This Row],[Ich No]],'STOCK SEALING'!E:E)))</f>
        <v/>
      </c>
      <c r="K363" s="236" t="str">
        <f>IF(Table3[[#This Row],[REST]]="","",SUMIF(TMMIN!T:T,Table3[[#This Row],[Ich No]],TMMIN!AE:AE))</f>
        <v/>
      </c>
      <c r="L363" s="226">
        <v>0</v>
      </c>
      <c r="M363" s="226" t="str">
        <f>IFERROR(Table3[[#This Row],[REST]]-Table3[[#This Row],[Result Scan]],"")</f>
        <v/>
      </c>
      <c r="N363" s="212" t="str">
        <f>IF(Table3[[#This Row],[PO TAM]]="","",IF(Table3[[#This Row],[Balance]]&gt;0,"Open","Close"))</f>
        <v/>
      </c>
      <c r="O363" s="246" t="str">
        <f ca="1">IF(R363=$S$1,Table3[[#This Row],[Status]],"")</f>
        <v/>
      </c>
      <c r="R363" s="169" t="str">
        <f>IF(Table3[[#This Row],[Delivery Date]]="","",$R$1-Table3[[#This Row],[Delivery Date]])</f>
        <v/>
      </c>
      <c r="T363" t="str">
        <f>IFERROR(VLOOKUP(Table3[[#This Row],[Ich No]],'ICH NO'!K:M,3,0),"")</f>
        <v/>
      </c>
      <c r="U363" t="str">
        <f>IF(Table3[[#This Row],[REST]]&gt;Table3[[#This Row],[Stock]],Table3[[#This Row],[Stock]],Table3[[#This Row],[REST]])</f>
        <v/>
      </c>
      <c r="AA363" t="str">
        <f ca="1">IF(Table3[[#This Row],[DDD]]="","",IF(Table3[[#This Row],[Stock]]&gt;=Table3[[#This Row],[REST]],Table3[[#This Row],[REST]],Table3[[#This Row],[Stock]]))</f>
        <v/>
      </c>
    </row>
    <row r="364" spans="1:27" x14ac:dyDescent="0.3">
      <c r="A364" s="173" t="str">
        <f>IF(Table3[[#This Row],[Customer Part No]]="","",(ROW()-1))</f>
        <v/>
      </c>
      <c r="B364" s="212" t="str">
        <f>IF(TAM!T369="","",TAM!T369)</f>
        <v/>
      </c>
      <c r="C364" s="42" t="str">
        <f>IF(TAM!Q369="","",TAM!Q369)</f>
        <v/>
      </c>
      <c r="D364" s="42" t="str">
        <f>IF(TAM!I369="","",TAM!I369)</f>
        <v/>
      </c>
      <c r="E364" s="42" t="str">
        <f>IF(TAM!H369="","",TAM!H369)</f>
        <v/>
      </c>
      <c r="F364" s="213" t="str">
        <f>IF(TAM!L369="","",TAM!L369)</f>
        <v/>
      </c>
      <c r="G364" s="213" t="str">
        <f>IF(TAM!M369="","",TAM!M369)</f>
        <v/>
      </c>
      <c r="H364" s="220" t="str">
        <f>IF(TAM!AD369="","",TAM!AD369)</f>
        <v/>
      </c>
      <c r="I364" s="223" t="str">
        <f>IF(Table3[[#This Row],[Open Qty]]="","",TAM!AE369)</f>
        <v/>
      </c>
      <c r="J364" s="226" t="str">
        <f>IF(Table3[[#This Row],[Open Qty]]="","",SUM(SUMIF('STOCK OES'!B:B,Table3[[#This Row],[Ich No]],'STOCK OES'!E:E),SUMIF('STOCK SEALING'!B:B,Table3[[#This Row],[Ich No]],'STOCK SEALING'!E:E)))</f>
        <v/>
      </c>
      <c r="K364" s="236" t="str">
        <f>IF(Table3[[#This Row],[REST]]="","",SUMIF(TMMIN!T:T,Table3[[#This Row],[Ich No]],TMMIN!AE:AE))</f>
        <v/>
      </c>
      <c r="L364" s="226">
        <v>0</v>
      </c>
      <c r="M364" s="226" t="str">
        <f>IFERROR(Table3[[#This Row],[REST]]-Table3[[#This Row],[Result Scan]],"")</f>
        <v/>
      </c>
      <c r="N364" s="212" t="str">
        <f>IF(Table3[[#This Row],[PO TAM]]="","",IF(Table3[[#This Row],[Balance]]&gt;0,"Open","Close"))</f>
        <v/>
      </c>
      <c r="O364" s="246" t="str">
        <f ca="1">IF(R364=$S$1,Table3[[#This Row],[Status]],"")</f>
        <v/>
      </c>
      <c r="R364" s="169" t="str">
        <f>IF(Table3[[#This Row],[Delivery Date]]="","",$R$1-Table3[[#This Row],[Delivery Date]])</f>
        <v/>
      </c>
      <c r="T364" t="str">
        <f>IFERROR(VLOOKUP(Table3[[#This Row],[Ich No]],'ICH NO'!K:M,3,0),"")</f>
        <v/>
      </c>
      <c r="U364" t="str">
        <f>IF(Table3[[#This Row],[REST]]&gt;Table3[[#This Row],[Stock]],Table3[[#This Row],[Stock]],Table3[[#This Row],[REST]])</f>
        <v/>
      </c>
      <c r="AA364" t="str">
        <f ca="1">IF(Table3[[#This Row],[DDD]]="","",IF(Table3[[#This Row],[Stock]]&gt;=Table3[[#This Row],[REST]],Table3[[#This Row],[REST]],Table3[[#This Row],[Stock]]))</f>
        <v/>
      </c>
    </row>
    <row r="365" spans="1:27" x14ac:dyDescent="0.3">
      <c r="A365" s="173" t="str">
        <f>IF(Table3[[#This Row],[Customer Part No]]="","",(ROW()-1))</f>
        <v/>
      </c>
      <c r="B365" s="212" t="str">
        <f>IF(TAM!T370="","",TAM!T370)</f>
        <v/>
      </c>
      <c r="C365" s="42" t="str">
        <f>IF(TAM!Q370="","",TAM!Q370)</f>
        <v/>
      </c>
      <c r="D365" s="42" t="str">
        <f>IF(TAM!I370="","",TAM!I370)</f>
        <v/>
      </c>
      <c r="E365" s="42" t="str">
        <f>IF(TAM!H370="","",TAM!H370)</f>
        <v/>
      </c>
      <c r="F365" s="213" t="str">
        <f>IF(TAM!L370="","",TAM!L370)</f>
        <v/>
      </c>
      <c r="G365" s="213" t="str">
        <f>IF(TAM!M370="","",TAM!M370)</f>
        <v/>
      </c>
      <c r="H365" s="220" t="str">
        <f>IF(TAM!AD370="","",TAM!AD370)</f>
        <v/>
      </c>
      <c r="I365" s="223" t="str">
        <f>IF(Table3[[#This Row],[Open Qty]]="","",TAM!AE370)</f>
        <v/>
      </c>
      <c r="J365" s="226" t="str">
        <f>IF(Table3[[#This Row],[Open Qty]]="","",SUM(SUMIF('STOCK OES'!B:B,Table3[[#This Row],[Ich No]],'STOCK OES'!E:E),SUMIF('STOCK SEALING'!B:B,Table3[[#This Row],[Ich No]],'STOCK SEALING'!E:E)))</f>
        <v/>
      </c>
      <c r="K365" s="236" t="str">
        <f>IF(Table3[[#This Row],[REST]]="","",SUMIF(TMMIN!T:T,Table3[[#This Row],[Ich No]],TMMIN!AE:AE))</f>
        <v/>
      </c>
      <c r="L365" s="226">
        <v>0</v>
      </c>
      <c r="M365" s="226" t="str">
        <f>IFERROR(Table3[[#This Row],[REST]]-Table3[[#This Row],[Result Scan]],"")</f>
        <v/>
      </c>
      <c r="N365" s="212" t="str">
        <f>IF(Table3[[#This Row],[PO TAM]]="","",IF(Table3[[#This Row],[Balance]]&gt;0,"Open","Close"))</f>
        <v/>
      </c>
      <c r="O365" s="246" t="str">
        <f ca="1">IF(R365=$S$1,Table3[[#This Row],[Status]],"")</f>
        <v/>
      </c>
      <c r="R365" s="169" t="str">
        <f>IF(Table3[[#This Row],[Delivery Date]]="","",$R$1-Table3[[#This Row],[Delivery Date]])</f>
        <v/>
      </c>
      <c r="T365" t="str">
        <f>IFERROR(VLOOKUP(Table3[[#This Row],[Ich No]],'ICH NO'!K:M,3,0),"")</f>
        <v/>
      </c>
      <c r="U365" t="str">
        <f>IF(Table3[[#This Row],[REST]]&gt;Table3[[#This Row],[Stock]],Table3[[#This Row],[Stock]],Table3[[#This Row],[REST]])</f>
        <v/>
      </c>
      <c r="AA365" t="str">
        <f ca="1">IF(Table3[[#This Row],[DDD]]="","",IF(Table3[[#This Row],[Stock]]&gt;=Table3[[#This Row],[REST]],Table3[[#This Row],[REST]],Table3[[#This Row],[Stock]]))</f>
        <v/>
      </c>
    </row>
    <row r="366" spans="1:27" x14ac:dyDescent="0.3">
      <c r="A366" s="173" t="str">
        <f>IF(Table3[[#This Row],[Customer Part No]]="","",(ROW()-1))</f>
        <v/>
      </c>
      <c r="B366" s="212" t="str">
        <f>IF(TAM!T371="","",TAM!T371)</f>
        <v/>
      </c>
      <c r="C366" s="42" t="str">
        <f>IF(TAM!Q371="","",TAM!Q371)</f>
        <v/>
      </c>
      <c r="D366" s="42" t="str">
        <f>IF(TAM!I371="","",TAM!I371)</f>
        <v/>
      </c>
      <c r="E366" s="42" t="str">
        <f>IF(TAM!H371="","",TAM!H371)</f>
        <v/>
      </c>
      <c r="F366" s="213" t="str">
        <f>IF(TAM!L371="","",TAM!L371)</f>
        <v/>
      </c>
      <c r="G366" s="213" t="str">
        <f>IF(TAM!M371="","",TAM!M371)</f>
        <v/>
      </c>
      <c r="H366" s="220" t="str">
        <f>IF(TAM!AD371="","",TAM!AD371)</f>
        <v/>
      </c>
      <c r="I366" s="223" t="str">
        <f>IF(Table3[[#This Row],[Open Qty]]="","",TAM!AE371)</f>
        <v/>
      </c>
      <c r="J366" s="226" t="str">
        <f>IF(Table3[[#This Row],[Open Qty]]="","",SUM(SUMIF('STOCK OES'!B:B,Table3[[#This Row],[Ich No]],'STOCK OES'!E:E),SUMIF('STOCK SEALING'!B:B,Table3[[#This Row],[Ich No]],'STOCK SEALING'!E:E)))</f>
        <v/>
      </c>
      <c r="K366" s="236" t="str">
        <f>IF(Table3[[#This Row],[REST]]="","",SUMIF(TMMIN!T:T,Table3[[#This Row],[Ich No]],TMMIN!AE:AE))</f>
        <v/>
      </c>
      <c r="L366" s="226">
        <v>0</v>
      </c>
      <c r="M366" s="226" t="str">
        <f>IFERROR(Table3[[#This Row],[REST]]-Table3[[#This Row],[Result Scan]],"")</f>
        <v/>
      </c>
      <c r="N366" s="212" t="str">
        <f>IF(Table3[[#This Row],[PO TAM]]="","",IF(Table3[[#This Row],[Balance]]&gt;0,"Open","Close"))</f>
        <v/>
      </c>
      <c r="O366" s="246" t="str">
        <f ca="1">IF(R366=$S$1,Table3[[#This Row],[Status]],"")</f>
        <v/>
      </c>
      <c r="R366" s="169" t="str">
        <f>IF(Table3[[#This Row],[Delivery Date]]="","",$R$1-Table3[[#This Row],[Delivery Date]])</f>
        <v/>
      </c>
      <c r="T366" t="str">
        <f>IFERROR(VLOOKUP(Table3[[#This Row],[Ich No]],'ICH NO'!K:M,3,0),"")</f>
        <v/>
      </c>
      <c r="U366" t="str">
        <f>IF(Table3[[#This Row],[REST]]&gt;Table3[[#This Row],[Stock]],Table3[[#This Row],[Stock]],Table3[[#This Row],[REST]])</f>
        <v/>
      </c>
      <c r="AA366" t="str">
        <f ca="1">IF(Table3[[#This Row],[DDD]]="","",IF(Table3[[#This Row],[Stock]]&gt;=Table3[[#This Row],[REST]],Table3[[#This Row],[REST]],Table3[[#This Row],[Stock]]))</f>
        <v/>
      </c>
    </row>
    <row r="367" spans="1:27" x14ac:dyDescent="0.3">
      <c r="A367" s="173" t="str">
        <f>IF(Table3[[#This Row],[Customer Part No]]="","",(ROW()-1))</f>
        <v/>
      </c>
      <c r="B367" s="212" t="str">
        <f>IF(TAM!T372="","",TAM!T372)</f>
        <v/>
      </c>
      <c r="C367" s="42" t="str">
        <f>IF(TAM!Q372="","",TAM!Q372)</f>
        <v/>
      </c>
      <c r="D367" s="42" t="str">
        <f>IF(TAM!I372="","",TAM!I372)</f>
        <v/>
      </c>
      <c r="E367" s="42" t="str">
        <f>IF(TAM!H372="","",TAM!H372)</f>
        <v/>
      </c>
      <c r="F367" s="213" t="str">
        <f>IF(TAM!L372="","",TAM!L372)</f>
        <v/>
      </c>
      <c r="G367" s="213" t="str">
        <f>IF(TAM!M372="","",TAM!M372)</f>
        <v/>
      </c>
      <c r="H367" s="220" t="str">
        <f>IF(TAM!AD372="","",TAM!AD372)</f>
        <v/>
      </c>
      <c r="I367" s="223" t="str">
        <f>IF(Table3[[#This Row],[Open Qty]]="","",TAM!AE372)</f>
        <v/>
      </c>
      <c r="J367" s="226" t="str">
        <f>IF(Table3[[#This Row],[Open Qty]]="","",SUM(SUMIF('STOCK OES'!B:B,Table3[[#This Row],[Ich No]],'STOCK OES'!E:E),SUMIF('STOCK SEALING'!B:B,Table3[[#This Row],[Ich No]],'STOCK SEALING'!E:E)))</f>
        <v/>
      </c>
      <c r="K367" s="236" t="str">
        <f>IF(Table3[[#This Row],[REST]]="","",SUMIF(TMMIN!T:T,Table3[[#This Row],[Ich No]],TMMIN!AE:AE))</f>
        <v/>
      </c>
      <c r="L367" s="226">
        <v>0</v>
      </c>
      <c r="M367" s="226" t="str">
        <f>IFERROR(Table3[[#This Row],[REST]]-Table3[[#This Row],[Result Scan]],"")</f>
        <v/>
      </c>
      <c r="N367" s="212" t="str">
        <f>IF(Table3[[#This Row],[PO TAM]]="","",IF(Table3[[#This Row],[Balance]]&gt;0,"Open","Close"))</f>
        <v/>
      </c>
      <c r="O367" s="246" t="str">
        <f ca="1">IF(R367=$S$1,Table3[[#This Row],[Status]],"")</f>
        <v/>
      </c>
      <c r="R367" s="169" t="str">
        <f>IF(Table3[[#This Row],[Delivery Date]]="","",$R$1-Table3[[#This Row],[Delivery Date]])</f>
        <v/>
      </c>
      <c r="T367" t="str">
        <f>IFERROR(VLOOKUP(Table3[[#This Row],[Ich No]],'ICH NO'!K:M,3,0),"")</f>
        <v/>
      </c>
      <c r="U367" t="str">
        <f>IF(Table3[[#This Row],[REST]]&gt;Table3[[#This Row],[Stock]],Table3[[#This Row],[Stock]],Table3[[#This Row],[REST]])</f>
        <v/>
      </c>
      <c r="AA367" t="str">
        <f ca="1">IF(Table3[[#This Row],[DDD]]="","",IF(Table3[[#This Row],[Stock]]&gt;=Table3[[#This Row],[REST]],Table3[[#This Row],[REST]],Table3[[#This Row],[Stock]]))</f>
        <v/>
      </c>
    </row>
    <row r="368" spans="1:27" x14ac:dyDescent="0.3">
      <c r="A368" s="173" t="str">
        <f>IF(Table3[[#This Row],[Customer Part No]]="","",(ROW()-1))</f>
        <v/>
      </c>
      <c r="B368" s="212" t="str">
        <f>IF(TAM!T373="","",TAM!T373)</f>
        <v/>
      </c>
      <c r="C368" s="42" t="str">
        <f>IF(TAM!Q373="","",TAM!Q373)</f>
        <v/>
      </c>
      <c r="D368" s="42" t="str">
        <f>IF(TAM!I373="","",TAM!I373)</f>
        <v/>
      </c>
      <c r="E368" s="42" t="str">
        <f>IF(TAM!H373="","",TAM!H373)</f>
        <v/>
      </c>
      <c r="F368" s="213" t="str">
        <f>IF(TAM!L373="","",TAM!L373)</f>
        <v/>
      </c>
      <c r="G368" s="213" t="str">
        <f>IF(TAM!M373="","",TAM!M373)</f>
        <v/>
      </c>
      <c r="H368" s="220" t="str">
        <f>IF(TAM!AD373="","",TAM!AD373)</f>
        <v/>
      </c>
      <c r="I368" s="223" t="str">
        <f>IF(Table3[[#This Row],[Open Qty]]="","",TAM!AE373)</f>
        <v/>
      </c>
      <c r="J368" s="226" t="str">
        <f>IF(Table3[[#This Row],[Open Qty]]="","",SUM(SUMIF('STOCK OES'!B:B,Table3[[#This Row],[Ich No]],'STOCK OES'!E:E),SUMIF('STOCK SEALING'!B:B,Table3[[#This Row],[Ich No]],'STOCK SEALING'!E:E)))</f>
        <v/>
      </c>
      <c r="K368" s="236" t="str">
        <f>IF(Table3[[#This Row],[REST]]="","",SUMIF(TMMIN!T:T,Table3[[#This Row],[Ich No]],TMMIN!AE:AE))</f>
        <v/>
      </c>
      <c r="L368" s="226">
        <v>0</v>
      </c>
      <c r="M368" s="226" t="str">
        <f>IFERROR(Table3[[#This Row],[REST]]-Table3[[#This Row],[Result Scan]],"")</f>
        <v/>
      </c>
      <c r="N368" s="212" t="str">
        <f>IF(Table3[[#This Row],[PO TAM]]="","",IF(Table3[[#This Row],[Balance]]&gt;0,"Open","Close"))</f>
        <v/>
      </c>
      <c r="O368" s="246" t="str">
        <f ca="1">IF(R368=$S$1,Table3[[#This Row],[Status]],"")</f>
        <v/>
      </c>
      <c r="R368" s="169" t="str">
        <f>IF(Table3[[#This Row],[Delivery Date]]="","",$R$1-Table3[[#This Row],[Delivery Date]])</f>
        <v/>
      </c>
      <c r="T368" t="str">
        <f>IFERROR(VLOOKUP(Table3[[#This Row],[Ich No]],'ICH NO'!K:M,3,0),"")</f>
        <v/>
      </c>
      <c r="U368" t="str">
        <f>IF(Table3[[#This Row],[REST]]&gt;Table3[[#This Row],[Stock]],Table3[[#This Row],[Stock]],Table3[[#This Row],[REST]])</f>
        <v/>
      </c>
      <c r="AA368" t="str">
        <f ca="1">IF(Table3[[#This Row],[DDD]]="","",IF(Table3[[#This Row],[Stock]]&gt;=Table3[[#This Row],[REST]],Table3[[#This Row],[REST]],Table3[[#This Row],[Stock]]))</f>
        <v/>
      </c>
    </row>
    <row r="369" spans="1:27" x14ac:dyDescent="0.3">
      <c r="A369" s="173" t="str">
        <f>IF(Table3[[#This Row],[Customer Part No]]="","",(ROW()-1))</f>
        <v/>
      </c>
      <c r="B369" s="212" t="str">
        <f>IF(TAM!T374="","",TAM!T374)</f>
        <v/>
      </c>
      <c r="C369" s="42" t="str">
        <f>IF(TAM!Q374="","",TAM!Q374)</f>
        <v/>
      </c>
      <c r="D369" s="42" t="str">
        <f>IF(TAM!I374="","",TAM!I374)</f>
        <v/>
      </c>
      <c r="E369" s="42" t="str">
        <f>IF(TAM!H374="","",TAM!H374)</f>
        <v/>
      </c>
      <c r="F369" s="213" t="str">
        <f>IF(TAM!L374="","",TAM!L374)</f>
        <v/>
      </c>
      <c r="G369" s="213" t="str">
        <f>IF(TAM!M374="","",TAM!M374)</f>
        <v/>
      </c>
      <c r="H369" s="220" t="str">
        <f>IF(TAM!AD374="","",TAM!AD374)</f>
        <v/>
      </c>
      <c r="I369" s="223" t="str">
        <f>IF(Table3[[#This Row],[Open Qty]]="","",TAM!AE374)</f>
        <v/>
      </c>
      <c r="J369" s="226" t="str">
        <f>IF(Table3[[#This Row],[Open Qty]]="","",SUM(SUMIF('STOCK OES'!B:B,Table3[[#This Row],[Ich No]],'STOCK OES'!E:E),SUMIF('STOCK SEALING'!B:B,Table3[[#This Row],[Ich No]],'STOCK SEALING'!E:E)))</f>
        <v/>
      </c>
      <c r="K369" s="236" t="str">
        <f>IF(Table3[[#This Row],[REST]]="","",SUMIF(TMMIN!T:T,Table3[[#This Row],[Ich No]],TMMIN!AE:AE))</f>
        <v/>
      </c>
      <c r="L369" s="226">
        <v>0</v>
      </c>
      <c r="M369" s="226" t="str">
        <f>IFERROR(Table3[[#This Row],[REST]]-Table3[[#This Row],[Result Scan]],"")</f>
        <v/>
      </c>
      <c r="N369" s="212" t="str">
        <f>IF(Table3[[#This Row],[PO TAM]]="","",IF(Table3[[#This Row],[Balance]]&gt;0,"Open","Close"))</f>
        <v/>
      </c>
      <c r="O369" s="246" t="str">
        <f ca="1">IF(R369=$S$1,Table3[[#This Row],[Status]],"")</f>
        <v/>
      </c>
      <c r="R369" s="169" t="str">
        <f>IF(Table3[[#This Row],[Delivery Date]]="","",$R$1-Table3[[#This Row],[Delivery Date]])</f>
        <v/>
      </c>
      <c r="T369" t="str">
        <f>IFERROR(VLOOKUP(Table3[[#This Row],[Ich No]],'ICH NO'!K:M,3,0),"")</f>
        <v/>
      </c>
      <c r="U369" t="str">
        <f>IF(Table3[[#This Row],[REST]]&gt;Table3[[#This Row],[Stock]],Table3[[#This Row],[Stock]],Table3[[#This Row],[REST]])</f>
        <v/>
      </c>
      <c r="AA369" t="str">
        <f ca="1">IF(Table3[[#This Row],[DDD]]="","",IF(Table3[[#This Row],[Stock]]&gt;=Table3[[#This Row],[REST]],Table3[[#This Row],[REST]],Table3[[#This Row],[Stock]]))</f>
        <v/>
      </c>
    </row>
    <row r="370" spans="1:27" x14ac:dyDescent="0.3">
      <c r="A370" s="173" t="str">
        <f>IF(Table3[[#This Row],[Customer Part No]]="","",(ROW()-1))</f>
        <v/>
      </c>
      <c r="B370" s="212" t="str">
        <f>IF(TAM!T375="","",TAM!T375)</f>
        <v/>
      </c>
      <c r="C370" s="42" t="str">
        <f>IF(TAM!Q375="","",TAM!Q375)</f>
        <v/>
      </c>
      <c r="D370" s="42" t="str">
        <f>IF(TAM!I375="","",TAM!I375)</f>
        <v/>
      </c>
      <c r="E370" s="42" t="str">
        <f>IF(TAM!H375="","",TAM!H375)</f>
        <v/>
      </c>
      <c r="F370" s="213" t="str">
        <f>IF(TAM!L375="","",TAM!L375)</f>
        <v/>
      </c>
      <c r="G370" s="213" t="str">
        <f>IF(TAM!M375="","",TAM!M375)</f>
        <v/>
      </c>
      <c r="H370" s="220" t="str">
        <f>IF(TAM!AD375="","",TAM!AD375)</f>
        <v/>
      </c>
      <c r="I370" s="223" t="str">
        <f>IF(Table3[[#This Row],[Open Qty]]="","",TAM!AE375)</f>
        <v/>
      </c>
      <c r="J370" s="226" t="str">
        <f>IF(Table3[[#This Row],[Open Qty]]="","",SUM(SUMIF('STOCK OES'!B:B,Table3[[#This Row],[Ich No]],'STOCK OES'!E:E),SUMIF('STOCK SEALING'!B:B,Table3[[#This Row],[Ich No]],'STOCK SEALING'!E:E)))</f>
        <v/>
      </c>
      <c r="K370" s="236" t="str">
        <f>IF(Table3[[#This Row],[REST]]="","",SUMIF(TMMIN!T:T,Table3[[#This Row],[Ich No]],TMMIN!AE:AE))</f>
        <v/>
      </c>
      <c r="L370" s="226">
        <v>0</v>
      </c>
      <c r="M370" s="226" t="str">
        <f>IFERROR(Table3[[#This Row],[REST]]-Table3[[#This Row],[Result Scan]],"")</f>
        <v/>
      </c>
      <c r="N370" s="212" t="str">
        <f>IF(Table3[[#This Row],[PO TAM]]="","",IF(Table3[[#This Row],[Balance]]&gt;0,"Open","Close"))</f>
        <v/>
      </c>
      <c r="O370" s="246" t="str">
        <f ca="1">IF(R370=$S$1,Table3[[#This Row],[Status]],"")</f>
        <v/>
      </c>
      <c r="R370" s="169" t="str">
        <f>IF(Table3[[#This Row],[Delivery Date]]="","",$R$1-Table3[[#This Row],[Delivery Date]])</f>
        <v/>
      </c>
      <c r="T370" t="str">
        <f>IFERROR(VLOOKUP(Table3[[#This Row],[Ich No]],'ICH NO'!K:M,3,0),"")</f>
        <v/>
      </c>
      <c r="U370" t="str">
        <f>IF(Table3[[#This Row],[REST]]&gt;Table3[[#This Row],[Stock]],Table3[[#This Row],[Stock]],Table3[[#This Row],[REST]])</f>
        <v/>
      </c>
      <c r="AA370" t="str">
        <f ca="1">IF(Table3[[#This Row],[DDD]]="","",IF(Table3[[#This Row],[Stock]]&gt;=Table3[[#This Row],[REST]],Table3[[#This Row],[REST]],Table3[[#This Row],[Stock]]))</f>
        <v/>
      </c>
    </row>
    <row r="371" spans="1:27" x14ac:dyDescent="0.3">
      <c r="A371" s="173" t="str">
        <f>IF(Table3[[#This Row],[Customer Part No]]="","",(ROW()-1))</f>
        <v/>
      </c>
      <c r="B371" s="212" t="str">
        <f>IF(TAM!T376="","",TAM!T376)</f>
        <v/>
      </c>
      <c r="C371" s="42" t="str">
        <f>IF(TAM!Q376="","",TAM!Q376)</f>
        <v/>
      </c>
      <c r="D371" s="42" t="str">
        <f>IF(TAM!I376="","",TAM!I376)</f>
        <v/>
      </c>
      <c r="E371" s="42" t="str">
        <f>IF(TAM!H376="","",TAM!H376)</f>
        <v/>
      </c>
      <c r="F371" s="213" t="str">
        <f>IF(TAM!L376="","",TAM!L376)</f>
        <v/>
      </c>
      <c r="G371" s="213" t="str">
        <f>IF(TAM!M376="","",TAM!M376)</f>
        <v/>
      </c>
      <c r="H371" s="220" t="str">
        <f>IF(TAM!AD376="","",TAM!AD376)</f>
        <v/>
      </c>
      <c r="I371" s="223" t="str">
        <f>IF(Table3[[#This Row],[Open Qty]]="","",TAM!AE376)</f>
        <v/>
      </c>
      <c r="J371" s="226" t="str">
        <f>IF(Table3[[#This Row],[Open Qty]]="","",SUM(SUMIF('STOCK OES'!B:B,Table3[[#This Row],[Ich No]],'STOCK OES'!E:E),SUMIF('STOCK SEALING'!B:B,Table3[[#This Row],[Ich No]],'STOCK SEALING'!E:E)))</f>
        <v/>
      </c>
      <c r="K371" s="236" t="str">
        <f>IF(Table3[[#This Row],[REST]]="","",SUMIF(TMMIN!T:T,Table3[[#This Row],[Ich No]],TMMIN!AE:AE))</f>
        <v/>
      </c>
      <c r="L371" s="226">
        <v>0</v>
      </c>
      <c r="M371" s="226" t="str">
        <f>IFERROR(Table3[[#This Row],[REST]]-Table3[[#This Row],[Result Scan]],"")</f>
        <v/>
      </c>
      <c r="N371" s="212" t="str">
        <f>IF(Table3[[#This Row],[PO TAM]]="","",IF(Table3[[#This Row],[Balance]]&gt;0,"Open","Close"))</f>
        <v/>
      </c>
      <c r="O371" s="246" t="str">
        <f ca="1">IF(R371=$S$1,Table3[[#This Row],[Status]],"")</f>
        <v/>
      </c>
      <c r="R371" s="169" t="str">
        <f>IF(Table3[[#This Row],[Delivery Date]]="","",$R$1-Table3[[#This Row],[Delivery Date]])</f>
        <v/>
      </c>
      <c r="T371" t="str">
        <f>IFERROR(VLOOKUP(Table3[[#This Row],[Ich No]],'ICH NO'!K:M,3,0),"")</f>
        <v/>
      </c>
      <c r="U371" t="str">
        <f>IF(Table3[[#This Row],[REST]]&gt;Table3[[#This Row],[Stock]],Table3[[#This Row],[Stock]],Table3[[#This Row],[REST]])</f>
        <v/>
      </c>
      <c r="AA371" t="str">
        <f ca="1">IF(Table3[[#This Row],[DDD]]="","",IF(Table3[[#This Row],[Stock]]&gt;=Table3[[#This Row],[REST]],Table3[[#This Row],[REST]],Table3[[#This Row],[Stock]]))</f>
        <v/>
      </c>
    </row>
    <row r="372" spans="1:27" x14ac:dyDescent="0.3">
      <c r="A372" s="173" t="str">
        <f>IF(Table3[[#This Row],[Customer Part No]]="","",(ROW()-1))</f>
        <v/>
      </c>
      <c r="B372" s="212" t="str">
        <f>IF(TAM!T377="","",TAM!T377)</f>
        <v/>
      </c>
      <c r="C372" s="42" t="str">
        <f>IF(TAM!Q377="","",TAM!Q377)</f>
        <v/>
      </c>
      <c r="D372" s="42" t="str">
        <f>IF(TAM!I377="","",TAM!I377)</f>
        <v/>
      </c>
      <c r="E372" s="42" t="str">
        <f>IF(TAM!H377="","",TAM!H377)</f>
        <v/>
      </c>
      <c r="F372" s="213" t="str">
        <f>IF(TAM!L377="","",TAM!L377)</f>
        <v/>
      </c>
      <c r="G372" s="213" t="str">
        <f>IF(TAM!M377="","",TAM!M377)</f>
        <v/>
      </c>
      <c r="H372" s="220" t="str">
        <f>IF(TAM!AD377="","",TAM!AD377)</f>
        <v/>
      </c>
      <c r="I372" s="223" t="str">
        <f>IF(Table3[[#This Row],[Open Qty]]="","",TAM!AE377)</f>
        <v/>
      </c>
      <c r="J372" s="226" t="str">
        <f>IF(Table3[[#This Row],[Open Qty]]="","",SUM(SUMIF('STOCK OES'!B:B,Table3[[#This Row],[Ich No]],'STOCK OES'!E:E),SUMIF('STOCK SEALING'!B:B,Table3[[#This Row],[Ich No]],'STOCK SEALING'!E:E)))</f>
        <v/>
      </c>
      <c r="K372" s="236" t="str">
        <f>IF(Table3[[#This Row],[REST]]="","",SUMIF(TMMIN!T:T,Table3[[#This Row],[Ich No]],TMMIN!AE:AE))</f>
        <v/>
      </c>
      <c r="L372" s="226">
        <v>0</v>
      </c>
      <c r="M372" s="226" t="str">
        <f>IFERROR(Table3[[#This Row],[REST]]-Table3[[#This Row],[Result Scan]],"")</f>
        <v/>
      </c>
      <c r="N372" s="212" t="str">
        <f>IF(Table3[[#This Row],[PO TAM]]="","",IF(Table3[[#This Row],[Balance]]&gt;0,"Open","Close"))</f>
        <v/>
      </c>
      <c r="O372" s="246" t="str">
        <f ca="1">IF(R372=$S$1,Table3[[#This Row],[Status]],"")</f>
        <v/>
      </c>
      <c r="R372" s="169" t="str">
        <f>IF(Table3[[#This Row],[Delivery Date]]="","",$R$1-Table3[[#This Row],[Delivery Date]])</f>
        <v/>
      </c>
      <c r="T372" t="str">
        <f>IFERROR(VLOOKUP(Table3[[#This Row],[Ich No]],'ICH NO'!K:M,3,0),"")</f>
        <v/>
      </c>
      <c r="U372" t="str">
        <f>IF(Table3[[#This Row],[REST]]&gt;Table3[[#This Row],[Stock]],Table3[[#This Row],[Stock]],Table3[[#This Row],[REST]])</f>
        <v/>
      </c>
      <c r="AA372" t="str">
        <f ca="1">IF(Table3[[#This Row],[DDD]]="","",IF(Table3[[#This Row],[Stock]]&gt;=Table3[[#This Row],[REST]],Table3[[#This Row],[REST]],Table3[[#This Row],[Stock]]))</f>
        <v/>
      </c>
    </row>
    <row r="373" spans="1:27" x14ac:dyDescent="0.3">
      <c r="A373" s="173" t="str">
        <f>IF(Table3[[#This Row],[Customer Part No]]="","",(ROW()-1))</f>
        <v/>
      </c>
      <c r="B373" s="212" t="str">
        <f>IF(TAM!T378="","",TAM!T378)</f>
        <v/>
      </c>
      <c r="C373" s="42" t="str">
        <f>IF(TAM!Q378="","",TAM!Q378)</f>
        <v/>
      </c>
      <c r="D373" s="42" t="str">
        <f>IF(TAM!I378="","",TAM!I378)</f>
        <v/>
      </c>
      <c r="E373" s="42" t="str">
        <f>IF(TAM!H378="","",TAM!H378)</f>
        <v/>
      </c>
      <c r="F373" s="213" t="str">
        <f>IF(TAM!L378="","",TAM!L378)</f>
        <v/>
      </c>
      <c r="G373" s="213" t="str">
        <f>IF(TAM!M378="","",TAM!M378)</f>
        <v/>
      </c>
      <c r="H373" s="220" t="str">
        <f>IF(TAM!AD378="","",TAM!AD378)</f>
        <v/>
      </c>
      <c r="I373" s="223" t="str">
        <f>IF(Table3[[#This Row],[Open Qty]]="","",TAM!AE378)</f>
        <v/>
      </c>
      <c r="J373" s="226" t="str">
        <f>IF(Table3[[#This Row],[Open Qty]]="","",SUM(SUMIF('STOCK OES'!B:B,Table3[[#This Row],[Ich No]],'STOCK OES'!E:E),SUMIF('STOCK SEALING'!B:B,Table3[[#This Row],[Ich No]],'STOCK SEALING'!E:E)))</f>
        <v/>
      </c>
      <c r="K373" s="236" t="str">
        <f>IF(Table3[[#This Row],[REST]]="","",SUMIF(TMMIN!T:T,Table3[[#This Row],[Ich No]],TMMIN!AE:AE))</f>
        <v/>
      </c>
      <c r="L373" s="226">
        <v>0</v>
      </c>
      <c r="M373" s="226" t="str">
        <f>IFERROR(Table3[[#This Row],[REST]]-Table3[[#This Row],[Result Scan]],"")</f>
        <v/>
      </c>
      <c r="N373" s="212" t="str">
        <f>IF(Table3[[#This Row],[PO TAM]]="","",IF(Table3[[#This Row],[Balance]]&gt;0,"Open","Close"))</f>
        <v/>
      </c>
      <c r="O373" s="246" t="str">
        <f ca="1">IF(R373=$S$1,Table3[[#This Row],[Status]],"")</f>
        <v/>
      </c>
      <c r="R373" s="169" t="str">
        <f>IF(Table3[[#This Row],[Delivery Date]]="","",$R$1-Table3[[#This Row],[Delivery Date]])</f>
        <v/>
      </c>
      <c r="T373" t="str">
        <f>IFERROR(VLOOKUP(Table3[[#This Row],[Ich No]],'ICH NO'!K:M,3,0),"")</f>
        <v/>
      </c>
      <c r="U373" t="str">
        <f>IF(Table3[[#This Row],[REST]]&gt;Table3[[#This Row],[Stock]],Table3[[#This Row],[Stock]],Table3[[#This Row],[REST]])</f>
        <v/>
      </c>
      <c r="AA373" t="str">
        <f ca="1">IF(Table3[[#This Row],[DDD]]="","",IF(Table3[[#This Row],[Stock]]&gt;=Table3[[#This Row],[REST]],Table3[[#This Row],[REST]],Table3[[#This Row],[Stock]]))</f>
        <v/>
      </c>
    </row>
    <row r="374" spans="1:27" x14ac:dyDescent="0.3">
      <c r="A374" s="173" t="str">
        <f>IF(Table3[[#This Row],[Customer Part No]]="","",(ROW()-1))</f>
        <v/>
      </c>
      <c r="B374" s="212" t="str">
        <f>IF(TAM!T379="","",TAM!T379)</f>
        <v/>
      </c>
      <c r="C374" s="42" t="str">
        <f>IF(TAM!Q379="","",TAM!Q379)</f>
        <v/>
      </c>
      <c r="D374" s="42" t="str">
        <f>IF(TAM!I379="","",TAM!I379)</f>
        <v/>
      </c>
      <c r="E374" s="42" t="str">
        <f>IF(TAM!H379="","",TAM!H379)</f>
        <v/>
      </c>
      <c r="F374" s="213" t="str">
        <f>IF(TAM!L379="","",TAM!L379)</f>
        <v/>
      </c>
      <c r="G374" s="213" t="str">
        <f>IF(TAM!M379="","",TAM!M379)</f>
        <v/>
      </c>
      <c r="H374" s="220" t="str">
        <f>IF(TAM!AD379="","",TAM!AD379)</f>
        <v/>
      </c>
      <c r="I374" s="223" t="str">
        <f>IF(Table3[[#This Row],[Open Qty]]="","",TAM!AE379)</f>
        <v/>
      </c>
      <c r="J374" s="226" t="str">
        <f>IF(Table3[[#This Row],[Open Qty]]="","",SUM(SUMIF('STOCK OES'!B:B,Table3[[#This Row],[Ich No]],'STOCK OES'!E:E),SUMIF('STOCK SEALING'!B:B,Table3[[#This Row],[Ich No]],'STOCK SEALING'!E:E)))</f>
        <v/>
      </c>
      <c r="K374" s="236" t="str">
        <f>IF(Table3[[#This Row],[REST]]="","",SUMIF(TMMIN!T:T,Table3[[#This Row],[Ich No]],TMMIN!AE:AE))</f>
        <v/>
      </c>
      <c r="L374" s="226">
        <v>0</v>
      </c>
      <c r="M374" s="226" t="str">
        <f>IFERROR(Table3[[#This Row],[REST]]-Table3[[#This Row],[Result Scan]],"")</f>
        <v/>
      </c>
      <c r="N374" s="212" t="str">
        <f>IF(Table3[[#This Row],[PO TAM]]="","",IF(Table3[[#This Row],[Balance]]&gt;0,"Open","Close"))</f>
        <v/>
      </c>
      <c r="O374" s="246" t="str">
        <f ca="1">IF(R374=$S$1,Table3[[#This Row],[Status]],"")</f>
        <v/>
      </c>
      <c r="R374" s="169" t="str">
        <f>IF(Table3[[#This Row],[Delivery Date]]="","",$R$1-Table3[[#This Row],[Delivery Date]])</f>
        <v/>
      </c>
      <c r="T374" t="str">
        <f>IFERROR(VLOOKUP(Table3[[#This Row],[Ich No]],'ICH NO'!K:M,3,0),"")</f>
        <v/>
      </c>
      <c r="U374" t="str">
        <f>IF(Table3[[#This Row],[REST]]&gt;Table3[[#This Row],[Stock]],Table3[[#This Row],[Stock]],Table3[[#This Row],[REST]])</f>
        <v/>
      </c>
      <c r="AA374" t="str">
        <f ca="1">IF(Table3[[#This Row],[DDD]]="","",IF(Table3[[#This Row],[Stock]]&gt;=Table3[[#This Row],[REST]],Table3[[#This Row],[REST]],Table3[[#This Row],[Stock]]))</f>
        <v/>
      </c>
    </row>
    <row r="375" spans="1:27" x14ac:dyDescent="0.3">
      <c r="A375" s="173" t="str">
        <f>IF(Table3[[#This Row],[Customer Part No]]="","",(ROW()-1))</f>
        <v/>
      </c>
      <c r="B375" s="212" t="str">
        <f>IF(TAM!T380="","",TAM!T380)</f>
        <v/>
      </c>
      <c r="C375" s="42" t="str">
        <f>IF(TAM!Q380="","",TAM!Q380)</f>
        <v/>
      </c>
      <c r="D375" s="42" t="str">
        <f>IF(TAM!I380="","",TAM!I380)</f>
        <v/>
      </c>
      <c r="E375" s="42" t="str">
        <f>IF(TAM!H380="","",TAM!H380)</f>
        <v/>
      </c>
      <c r="F375" s="213" t="str">
        <f>IF(TAM!L380="","",TAM!L380)</f>
        <v/>
      </c>
      <c r="G375" s="213" t="str">
        <f>IF(TAM!M380="","",TAM!M380)</f>
        <v/>
      </c>
      <c r="H375" s="220" t="str">
        <f>IF(TAM!AD380="","",TAM!AD380)</f>
        <v/>
      </c>
      <c r="I375" s="223" t="str">
        <f>IF(Table3[[#This Row],[Open Qty]]="","",TAM!AE380)</f>
        <v/>
      </c>
      <c r="J375" s="226" t="str">
        <f>IF(Table3[[#This Row],[Open Qty]]="","",SUM(SUMIF('STOCK OES'!B:B,Table3[[#This Row],[Ich No]],'STOCK OES'!E:E),SUMIF('STOCK SEALING'!B:B,Table3[[#This Row],[Ich No]],'STOCK SEALING'!E:E)))</f>
        <v/>
      </c>
      <c r="K375" s="236" t="str">
        <f>IF(Table3[[#This Row],[REST]]="","",SUMIF(TMMIN!T:T,Table3[[#This Row],[Ich No]],TMMIN!AE:AE))</f>
        <v/>
      </c>
      <c r="L375" s="226">
        <v>0</v>
      </c>
      <c r="M375" s="226" t="str">
        <f>IFERROR(Table3[[#This Row],[REST]]-Table3[[#This Row],[Result Scan]],"")</f>
        <v/>
      </c>
      <c r="N375" s="212" t="str">
        <f>IF(Table3[[#This Row],[PO TAM]]="","",IF(Table3[[#This Row],[Balance]]&gt;0,"Open","Close"))</f>
        <v/>
      </c>
      <c r="O375" s="246" t="str">
        <f ca="1">IF(R375=$S$1,Table3[[#This Row],[Status]],"")</f>
        <v/>
      </c>
      <c r="R375" s="169" t="str">
        <f>IF(Table3[[#This Row],[Delivery Date]]="","",$R$1-Table3[[#This Row],[Delivery Date]])</f>
        <v/>
      </c>
      <c r="T375" t="str">
        <f>IFERROR(VLOOKUP(Table3[[#This Row],[Ich No]],'ICH NO'!K:M,3,0),"")</f>
        <v/>
      </c>
      <c r="U375" t="str">
        <f>IF(Table3[[#This Row],[REST]]&gt;Table3[[#This Row],[Stock]],Table3[[#This Row],[Stock]],Table3[[#This Row],[REST]])</f>
        <v/>
      </c>
      <c r="AA375" t="str">
        <f ca="1">IF(Table3[[#This Row],[DDD]]="","",IF(Table3[[#This Row],[Stock]]&gt;=Table3[[#This Row],[REST]],Table3[[#This Row],[REST]],Table3[[#This Row],[Stock]]))</f>
        <v/>
      </c>
    </row>
    <row r="376" spans="1:27" x14ac:dyDescent="0.3">
      <c r="A376" s="173" t="str">
        <f>IF(Table3[[#This Row],[Customer Part No]]="","",(ROW()-1))</f>
        <v/>
      </c>
      <c r="B376" s="212" t="str">
        <f>IF(TAM!T381="","",TAM!T381)</f>
        <v/>
      </c>
      <c r="C376" s="42" t="str">
        <f>IF(TAM!Q381="","",TAM!Q381)</f>
        <v/>
      </c>
      <c r="D376" s="42" t="str">
        <f>IF(TAM!I381="","",TAM!I381)</f>
        <v/>
      </c>
      <c r="E376" s="42" t="str">
        <f>IF(TAM!H381="","",TAM!H381)</f>
        <v/>
      </c>
      <c r="F376" s="213" t="str">
        <f>IF(TAM!L381="","",TAM!L381)</f>
        <v/>
      </c>
      <c r="G376" s="213" t="str">
        <f>IF(TAM!M381="","",TAM!M381)</f>
        <v/>
      </c>
      <c r="H376" s="220" t="str">
        <f>IF(TAM!AD381="","",TAM!AD381)</f>
        <v/>
      </c>
      <c r="I376" s="223" t="str">
        <f>IF(Table3[[#This Row],[Open Qty]]="","",TAM!AE381)</f>
        <v/>
      </c>
      <c r="J376" s="226" t="str">
        <f>IF(Table3[[#This Row],[Open Qty]]="","",SUM(SUMIF('STOCK OES'!B:B,Table3[[#This Row],[Ich No]],'STOCK OES'!E:E),SUMIF('STOCK SEALING'!B:B,Table3[[#This Row],[Ich No]],'STOCK SEALING'!E:E)))</f>
        <v/>
      </c>
      <c r="K376" s="236" t="str">
        <f>IF(Table3[[#This Row],[REST]]="","",SUMIF(TMMIN!T:T,Table3[[#This Row],[Ich No]],TMMIN!AE:AE))</f>
        <v/>
      </c>
      <c r="L376" s="226">
        <v>0</v>
      </c>
      <c r="M376" s="226" t="str">
        <f>IFERROR(Table3[[#This Row],[REST]]-Table3[[#This Row],[Result Scan]],"")</f>
        <v/>
      </c>
      <c r="N376" s="212" t="str">
        <f>IF(Table3[[#This Row],[PO TAM]]="","",IF(Table3[[#This Row],[Balance]]&gt;0,"Open","Close"))</f>
        <v/>
      </c>
      <c r="O376" s="246" t="str">
        <f ca="1">IF(R376=$S$1,Table3[[#This Row],[Status]],"")</f>
        <v/>
      </c>
      <c r="R376" s="169" t="str">
        <f>IF(Table3[[#This Row],[Delivery Date]]="","",$R$1-Table3[[#This Row],[Delivery Date]])</f>
        <v/>
      </c>
      <c r="T376" t="str">
        <f>IFERROR(VLOOKUP(Table3[[#This Row],[Ich No]],'ICH NO'!K:M,3,0),"")</f>
        <v/>
      </c>
      <c r="U376" t="str">
        <f>IF(Table3[[#This Row],[REST]]&gt;Table3[[#This Row],[Stock]],Table3[[#This Row],[Stock]],Table3[[#This Row],[REST]])</f>
        <v/>
      </c>
      <c r="AA376" t="str">
        <f ca="1">IF(Table3[[#This Row],[DDD]]="","",IF(Table3[[#This Row],[Stock]]&gt;=Table3[[#This Row],[REST]],Table3[[#This Row],[REST]],Table3[[#This Row],[Stock]]))</f>
        <v/>
      </c>
    </row>
    <row r="377" spans="1:27" x14ac:dyDescent="0.3">
      <c r="A377" s="173" t="str">
        <f>IF(Table3[[#This Row],[Customer Part No]]="","",(ROW()-1))</f>
        <v/>
      </c>
      <c r="B377" s="212" t="str">
        <f>IF(TAM!T382="","",TAM!T382)</f>
        <v/>
      </c>
      <c r="C377" s="42" t="str">
        <f>IF(TAM!Q382="","",TAM!Q382)</f>
        <v/>
      </c>
      <c r="D377" s="42" t="str">
        <f>IF(TAM!I382="","",TAM!I382)</f>
        <v/>
      </c>
      <c r="E377" s="42" t="str">
        <f>IF(TAM!H382="","",TAM!H382)</f>
        <v/>
      </c>
      <c r="F377" s="213" t="str">
        <f>IF(TAM!L382="","",TAM!L382)</f>
        <v/>
      </c>
      <c r="G377" s="213" t="str">
        <f>IF(TAM!M382="","",TAM!M382)</f>
        <v/>
      </c>
      <c r="H377" s="220" t="str">
        <f>IF(TAM!AD382="","",TAM!AD382)</f>
        <v/>
      </c>
      <c r="I377" s="223" t="str">
        <f>IF(Table3[[#This Row],[Open Qty]]="","",TAM!AE382)</f>
        <v/>
      </c>
      <c r="J377" s="226" t="str">
        <f>IF(Table3[[#This Row],[Open Qty]]="","",SUM(SUMIF('STOCK OES'!B:B,Table3[[#This Row],[Ich No]],'STOCK OES'!E:E),SUMIF('STOCK SEALING'!B:B,Table3[[#This Row],[Ich No]],'STOCK SEALING'!E:E)))</f>
        <v/>
      </c>
      <c r="K377" s="236" t="str">
        <f>IF(Table3[[#This Row],[REST]]="","",SUMIF(TMMIN!T:T,Table3[[#This Row],[Ich No]],TMMIN!AE:AE))</f>
        <v/>
      </c>
      <c r="L377" s="226">
        <v>0</v>
      </c>
      <c r="M377" s="226" t="str">
        <f>IFERROR(Table3[[#This Row],[REST]]-Table3[[#This Row],[Result Scan]],"")</f>
        <v/>
      </c>
      <c r="N377" s="212" t="str">
        <f>IF(Table3[[#This Row],[PO TAM]]="","",IF(Table3[[#This Row],[Balance]]&gt;0,"Open","Close"))</f>
        <v/>
      </c>
      <c r="O377" s="246" t="str">
        <f ca="1">IF(R377=$S$1,Table3[[#This Row],[Status]],"")</f>
        <v/>
      </c>
      <c r="R377" s="169" t="str">
        <f>IF(Table3[[#This Row],[Delivery Date]]="","",$R$1-Table3[[#This Row],[Delivery Date]])</f>
        <v/>
      </c>
      <c r="T377" t="str">
        <f>IFERROR(VLOOKUP(Table3[[#This Row],[Ich No]],'ICH NO'!K:M,3,0),"")</f>
        <v/>
      </c>
      <c r="U377" t="str">
        <f>IF(Table3[[#This Row],[REST]]&gt;Table3[[#This Row],[Stock]],Table3[[#This Row],[Stock]],Table3[[#This Row],[REST]])</f>
        <v/>
      </c>
      <c r="AA377" t="str">
        <f ca="1">IF(Table3[[#This Row],[DDD]]="","",IF(Table3[[#This Row],[Stock]]&gt;=Table3[[#This Row],[REST]],Table3[[#This Row],[REST]],Table3[[#This Row],[Stock]]))</f>
        <v/>
      </c>
    </row>
    <row r="378" spans="1:27" x14ac:dyDescent="0.3">
      <c r="A378" s="173" t="str">
        <f>IF(Table3[[#This Row],[Customer Part No]]="","",(ROW()-1))</f>
        <v/>
      </c>
      <c r="B378" s="212" t="str">
        <f>IF(TAM!T383="","",TAM!T383)</f>
        <v/>
      </c>
      <c r="C378" s="42" t="str">
        <f>IF(TAM!Q383="","",TAM!Q383)</f>
        <v/>
      </c>
      <c r="D378" s="42" t="str">
        <f>IF(TAM!I383="","",TAM!I383)</f>
        <v/>
      </c>
      <c r="E378" s="42" t="str">
        <f>IF(TAM!H383="","",TAM!H383)</f>
        <v/>
      </c>
      <c r="F378" s="213" t="str">
        <f>IF(TAM!L383="","",TAM!L383)</f>
        <v/>
      </c>
      <c r="G378" s="213" t="str">
        <f>IF(TAM!M383="","",TAM!M383)</f>
        <v/>
      </c>
      <c r="H378" s="220" t="str">
        <f>IF(TAM!AD383="","",TAM!AD383)</f>
        <v/>
      </c>
      <c r="I378" s="223" t="str">
        <f>IF(Table3[[#This Row],[Open Qty]]="","",TAM!AE383)</f>
        <v/>
      </c>
      <c r="J378" s="226" t="str">
        <f>IF(Table3[[#This Row],[Open Qty]]="","",SUM(SUMIF('STOCK OES'!B:B,Table3[[#This Row],[Ich No]],'STOCK OES'!E:E),SUMIF('STOCK SEALING'!B:B,Table3[[#This Row],[Ich No]],'STOCK SEALING'!E:E)))</f>
        <v/>
      </c>
      <c r="K378" s="236" t="str">
        <f>IF(Table3[[#This Row],[REST]]="","",SUMIF(TMMIN!T:T,Table3[[#This Row],[Ich No]],TMMIN!AE:AE))</f>
        <v/>
      </c>
      <c r="L378" s="226">
        <v>0</v>
      </c>
      <c r="M378" s="226" t="str">
        <f>IFERROR(Table3[[#This Row],[REST]]-Table3[[#This Row],[Result Scan]],"")</f>
        <v/>
      </c>
      <c r="N378" s="212" t="str">
        <f>IF(Table3[[#This Row],[PO TAM]]="","",IF(Table3[[#This Row],[Balance]]&gt;0,"Open","Close"))</f>
        <v/>
      </c>
      <c r="O378" s="246" t="str">
        <f ca="1">IF(R378=$S$1,Table3[[#This Row],[Status]],"")</f>
        <v/>
      </c>
      <c r="R378" s="169" t="str">
        <f>IF(Table3[[#This Row],[Delivery Date]]="","",$R$1-Table3[[#This Row],[Delivery Date]])</f>
        <v/>
      </c>
      <c r="T378" t="str">
        <f>IFERROR(VLOOKUP(Table3[[#This Row],[Ich No]],'ICH NO'!K:M,3,0),"")</f>
        <v/>
      </c>
      <c r="U378" t="str">
        <f>IF(Table3[[#This Row],[REST]]&gt;Table3[[#This Row],[Stock]],Table3[[#This Row],[Stock]],Table3[[#This Row],[REST]])</f>
        <v/>
      </c>
      <c r="AA378" t="str">
        <f ca="1">IF(Table3[[#This Row],[DDD]]="","",IF(Table3[[#This Row],[Stock]]&gt;=Table3[[#This Row],[REST]],Table3[[#This Row],[REST]],Table3[[#This Row],[Stock]]))</f>
        <v/>
      </c>
    </row>
    <row r="379" spans="1:27" x14ac:dyDescent="0.3">
      <c r="A379" s="173" t="str">
        <f>IF(Table3[[#This Row],[Customer Part No]]="","",(ROW()-1))</f>
        <v/>
      </c>
      <c r="B379" s="212" t="str">
        <f>IF(TAM!T384="","",TAM!T384)</f>
        <v/>
      </c>
      <c r="C379" s="42" t="str">
        <f>IF(TAM!Q384="","",TAM!Q384)</f>
        <v/>
      </c>
      <c r="D379" s="42" t="str">
        <f>IF(TAM!I384="","",TAM!I384)</f>
        <v/>
      </c>
      <c r="E379" s="42" t="str">
        <f>IF(TAM!H384="","",TAM!H384)</f>
        <v/>
      </c>
      <c r="F379" s="213" t="str">
        <f>IF(TAM!L384="","",TAM!L384)</f>
        <v/>
      </c>
      <c r="G379" s="213" t="str">
        <f>IF(TAM!M384="","",TAM!M384)</f>
        <v/>
      </c>
      <c r="H379" s="220" t="str">
        <f>IF(TAM!AD384="","",TAM!AD384)</f>
        <v/>
      </c>
      <c r="I379" s="223" t="str">
        <f>IF(Table3[[#This Row],[Open Qty]]="","",TAM!AE384)</f>
        <v/>
      </c>
      <c r="J379" s="226" t="str">
        <f>IF(Table3[[#This Row],[Open Qty]]="","",SUM(SUMIF('STOCK OES'!B:B,Table3[[#This Row],[Ich No]],'STOCK OES'!E:E),SUMIF('STOCK SEALING'!B:B,Table3[[#This Row],[Ich No]],'STOCK SEALING'!E:E)))</f>
        <v/>
      </c>
      <c r="K379" s="236" t="str">
        <f>IF(Table3[[#This Row],[REST]]="","",SUMIF(TMMIN!T:T,Table3[[#This Row],[Ich No]],TMMIN!AE:AE))</f>
        <v/>
      </c>
      <c r="L379" s="226">
        <v>0</v>
      </c>
      <c r="M379" s="226" t="str">
        <f>IFERROR(Table3[[#This Row],[REST]]-Table3[[#This Row],[Result Scan]],"")</f>
        <v/>
      </c>
      <c r="N379" s="212" t="str">
        <f>IF(Table3[[#This Row],[PO TAM]]="","",IF(Table3[[#This Row],[Balance]]&gt;0,"Open","Close"))</f>
        <v/>
      </c>
      <c r="O379" s="246" t="str">
        <f ca="1">IF(R379=$S$1,Table3[[#This Row],[Status]],"")</f>
        <v/>
      </c>
      <c r="R379" s="169" t="str">
        <f>IF(Table3[[#This Row],[Delivery Date]]="","",$R$1-Table3[[#This Row],[Delivery Date]])</f>
        <v/>
      </c>
      <c r="T379" t="str">
        <f>IFERROR(VLOOKUP(Table3[[#This Row],[Ich No]],'ICH NO'!K:M,3,0),"")</f>
        <v/>
      </c>
      <c r="U379" t="str">
        <f>IF(Table3[[#This Row],[REST]]&gt;Table3[[#This Row],[Stock]],Table3[[#This Row],[Stock]],Table3[[#This Row],[REST]])</f>
        <v/>
      </c>
      <c r="AA379" t="str">
        <f ca="1">IF(Table3[[#This Row],[DDD]]="","",IF(Table3[[#This Row],[Stock]]&gt;=Table3[[#This Row],[REST]],Table3[[#This Row],[REST]],Table3[[#This Row],[Stock]]))</f>
        <v/>
      </c>
    </row>
    <row r="380" spans="1:27" x14ac:dyDescent="0.3">
      <c r="A380" s="173" t="str">
        <f>IF(Table3[[#This Row],[Customer Part No]]="","",(ROW()-1))</f>
        <v/>
      </c>
      <c r="B380" s="212" t="str">
        <f>IF(TAM!T385="","",TAM!T385)</f>
        <v/>
      </c>
      <c r="C380" s="42" t="str">
        <f>IF(TAM!Q385="","",TAM!Q385)</f>
        <v/>
      </c>
      <c r="D380" s="42" t="str">
        <f>IF(TAM!I385="","",TAM!I385)</f>
        <v/>
      </c>
      <c r="E380" s="42" t="str">
        <f>IF(TAM!H385="","",TAM!H385)</f>
        <v/>
      </c>
      <c r="F380" s="213" t="str">
        <f>IF(TAM!L385="","",TAM!L385)</f>
        <v/>
      </c>
      <c r="G380" s="213" t="str">
        <f>IF(TAM!M385="","",TAM!M385)</f>
        <v/>
      </c>
      <c r="H380" s="220" t="str">
        <f>IF(TAM!AD385="","",TAM!AD385)</f>
        <v/>
      </c>
      <c r="I380" s="223" t="str">
        <f>IF(Table3[[#This Row],[Open Qty]]="","",TAM!AE385)</f>
        <v/>
      </c>
      <c r="J380" s="226" t="str">
        <f>IF(Table3[[#This Row],[Open Qty]]="","",SUM(SUMIF('STOCK OES'!B:B,Table3[[#This Row],[Ich No]],'STOCK OES'!E:E),SUMIF('STOCK SEALING'!B:B,Table3[[#This Row],[Ich No]],'STOCK SEALING'!E:E)))</f>
        <v/>
      </c>
      <c r="K380" s="236" t="str">
        <f>IF(Table3[[#This Row],[REST]]="","",SUMIF(TMMIN!T:T,Table3[[#This Row],[Ich No]],TMMIN!AE:AE))</f>
        <v/>
      </c>
      <c r="L380" s="226">
        <v>0</v>
      </c>
      <c r="M380" s="226" t="str">
        <f>IFERROR(Table3[[#This Row],[REST]]-Table3[[#This Row],[Result Scan]],"")</f>
        <v/>
      </c>
      <c r="N380" s="212" t="str">
        <f>IF(Table3[[#This Row],[PO TAM]]="","",IF(Table3[[#This Row],[Balance]]&gt;0,"Open","Close"))</f>
        <v/>
      </c>
      <c r="O380" s="246" t="str">
        <f ca="1">IF(R380=$S$1,Table3[[#This Row],[Status]],"")</f>
        <v/>
      </c>
      <c r="R380" s="169" t="str">
        <f>IF(Table3[[#This Row],[Delivery Date]]="","",$R$1-Table3[[#This Row],[Delivery Date]])</f>
        <v/>
      </c>
      <c r="T380" t="str">
        <f>IFERROR(VLOOKUP(Table3[[#This Row],[Ich No]],'ICH NO'!K:M,3,0),"")</f>
        <v/>
      </c>
      <c r="U380" t="str">
        <f>IF(Table3[[#This Row],[REST]]&gt;Table3[[#This Row],[Stock]],Table3[[#This Row],[Stock]],Table3[[#This Row],[REST]])</f>
        <v/>
      </c>
      <c r="AA380" t="str">
        <f ca="1">IF(Table3[[#This Row],[DDD]]="","",IF(Table3[[#This Row],[Stock]]&gt;=Table3[[#This Row],[REST]],Table3[[#This Row],[REST]],Table3[[#This Row],[Stock]]))</f>
        <v/>
      </c>
    </row>
    <row r="381" spans="1:27" x14ac:dyDescent="0.3">
      <c r="A381" s="173" t="str">
        <f>IF(Table3[[#This Row],[Customer Part No]]="","",(ROW()-1))</f>
        <v/>
      </c>
      <c r="B381" s="212" t="str">
        <f>IF(TAM!T386="","",TAM!T386)</f>
        <v/>
      </c>
      <c r="C381" s="42" t="str">
        <f>IF(TAM!Q386="","",TAM!Q386)</f>
        <v/>
      </c>
      <c r="D381" s="42" t="str">
        <f>IF(TAM!I386="","",TAM!I386)</f>
        <v/>
      </c>
      <c r="E381" s="42" t="str">
        <f>IF(TAM!H386="","",TAM!H386)</f>
        <v/>
      </c>
      <c r="F381" s="213" t="str">
        <f>IF(TAM!L386="","",TAM!L386)</f>
        <v/>
      </c>
      <c r="G381" s="213" t="str">
        <f>IF(TAM!M386="","",TAM!M386)</f>
        <v/>
      </c>
      <c r="H381" s="220" t="str">
        <f>IF(TAM!AD386="","",TAM!AD386)</f>
        <v/>
      </c>
      <c r="I381" s="223" t="str">
        <f>IF(Table3[[#This Row],[Open Qty]]="","",TAM!AE386)</f>
        <v/>
      </c>
      <c r="J381" s="226" t="str">
        <f>IF(Table3[[#This Row],[Open Qty]]="","",SUM(SUMIF('STOCK OES'!B:B,Table3[[#This Row],[Ich No]],'STOCK OES'!E:E),SUMIF('STOCK SEALING'!B:B,Table3[[#This Row],[Ich No]],'STOCK SEALING'!E:E)))</f>
        <v/>
      </c>
      <c r="K381" s="236" t="str">
        <f>IF(Table3[[#This Row],[REST]]="","",SUMIF(TMMIN!T:T,Table3[[#This Row],[Ich No]],TMMIN!AE:AE))</f>
        <v/>
      </c>
      <c r="L381" s="226">
        <v>0</v>
      </c>
      <c r="M381" s="226" t="str">
        <f>IFERROR(Table3[[#This Row],[REST]]-Table3[[#This Row],[Result Scan]],"")</f>
        <v/>
      </c>
      <c r="N381" s="212" t="str">
        <f>IF(Table3[[#This Row],[PO TAM]]="","",IF(Table3[[#This Row],[Balance]]&gt;0,"Open","Close"))</f>
        <v/>
      </c>
      <c r="O381" s="246" t="str">
        <f ca="1">IF(R381=$S$1,Table3[[#This Row],[Status]],"")</f>
        <v/>
      </c>
      <c r="R381" s="169" t="str">
        <f>IF(Table3[[#This Row],[Delivery Date]]="","",$R$1-Table3[[#This Row],[Delivery Date]])</f>
        <v/>
      </c>
      <c r="T381" t="str">
        <f>IFERROR(VLOOKUP(Table3[[#This Row],[Ich No]],'ICH NO'!K:M,3,0),"")</f>
        <v/>
      </c>
      <c r="U381" t="str">
        <f>IF(Table3[[#This Row],[REST]]&gt;Table3[[#This Row],[Stock]],Table3[[#This Row],[Stock]],Table3[[#This Row],[REST]])</f>
        <v/>
      </c>
      <c r="AA381" t="str">
        <f ca="1">IF(Table3[[#This Row],[DDD]]="","",IF(Table3[[#This Row],[Stock]]&gt;=Table3[[#This Row],[REST]],Table3[[#This Row],[REST]],Table3[[#This Row],[Stock]]))</f>
        <v/>
      </c>
    </row>
    <row r="382" spans="1:27" x14ac:dyDescent="0.3">
      <c r="A382" s="173" t="str">
        <f>IF(Table3[[#This Row],[Customer Part No]]="","",(ROW()-1))</f>
        <v/>
      </c>
      <c r="B382" s="212" t="str">
        <f>IF(TAM!T387="","",TAM!T387)</f>
        <v/>
      </c>
      <c r="C382" s="42" t="str">
        <f>IF(TAM!Q387="","",TAM!Q387)</f>
        <v/>
      </c>
      <c r="D382" s="42" t="str">
        <f>IF(TAM!I387="","",TAM!I387)</f>
        <v/>
      </c>
      <c r="E382" s="42" t="str">
        <f>IF(TAM!H387="","",TAM!H387)</f>
        <v/>
      </c>
      <c r="F382" s="213" t="str">
        <f>IF(TAM!L387="","",TAM!L387)</f>
        <v/>
      </c>
      <c r="G382" s="213" t="str">
        <f>IF(TAM!M387="","",TAM!M387)</f>
        <v/>
      </c>
      <c r="H382" s="220" t="str">
        <f>IF(TAM!AD387="","",TAM!AD387)</f>
        <v/>
      </c>
      <c r="I382" s="223" t="str">
        <f>IF(Table3[[#This Row],[Open Qty]]="","",TAM!AE387)</f>
        <v/>
      </c>
      <c r="J382" s="226" t="str">
        <f>IF(Table3[[#This Row],[Open Qty]]="","",SUM(SUMIF('STOCK OES'!B:B,Table3[[#This Row],[Ich No]],'STOCK OES'!E:E),SUMIF('STOCK SEALING'!B:B,Table3[[#This Row],[Ich No]],'STOCK SEALING'!E:E)))</f>
        <v/>
      </c>
      <c r="K382" s="236" t="str">
        <f>IF(Table3[[#This Row],[REST]]="","",SUMIF(TMMIN!T:T,Table3[[#This Row],[Ich No]],TMMIN!AE:AE))</f>
        <v/>
      </c>
      <c r="L382" s="226">
        <v>0</v>
      </c>
      <c r="M382" s="226" t="str">
        <f>IFERROR(Table3[[#This Row],[REST]]-Table3[[#This Row],[Result Scan]],"")</f>
        <v/>
      </c>
      <c r="N382" s="212" t="str">
        <f>IF(Table3[[#This Row],[PO TAM]]="","",IF(Table3[[#This Row],[Balance]]&gt;0,"Open","Close"))</f>
        <v/>
      </c>
      <c r="O382" s="246" t="str">
        <f ca="1">IF(R382=$S$1,Table3[[#This Row],[Status]],"")</f>
        <v/>
      </c>
      <c r="R382" s="169" t="str">
        <f>IF(Table3[[#This Row],[Delivery Date]]="","",$R$1-Table3[[#This Row],[Delivery Date]])</f>
        <v/>
      </c>
      <c r="T382" t="str">
        <f>IFERROR(VLOOKUP(Table3[[#This Row],[Ich No]],'ICH NO'!K:M,3,0),"")</f>
        <v/>
      </c>
      <c r="U382" t="str">
        <f>IF(Table3[[#This Row],[REST]]&gt;Table3[[#This Row],[Stock]],Table3[[#This Row],[Stock]],Table3[[#This Row],[REST]])</f>
        <v/>
      </c>
      <c r="AA382" t="str">
        <f ca="1">IF(Table3[[#This Row],[DDD]]="","",IF(Table3[[#This Row],[Stock]]&gt;=Table3[[#This Row],[REST]],Table3[[#This Row],[REST]],Table3[[#This Row],[Stock]]))</f>
        <v/>
      </c>
    </row>
    <row r="383" spans="1:27" x14ac:dyDescent="0.3">
      <c r="A383" s="173" t="str">
        <f>IF(Table3[[#This Row],[Customer Part No]]="","",(ROW()-1))</f>
        <v/>
      </c>
      <c r="B383" s="212" t="str">
        <f>IF(TAM!T388="","",TAM!T388)</f>
        <v/>
      </c>
      <c r="C383" s="42" t="str">
        <f>IF(TAM!Q388="","",TAM!Q388)</f>
        <v/>
      </c>
      <c r="D383" s="42" t="str">
        <f>IF(TAM!I388="","",TAM!I388)</f>
        <v/>
      </c>
      <c r="E383" s="42" t="str">
        <f>IF(TAM!H388="","",TAM!H388)</f>
        <v/>
      </c>
      <c r="F383" s="213" t="str">
        <f>IF(TAM!L388="","",TAM!L388)</f>
        <v/>
      </c>
      <c r="G383" s="213" t="str">
        <f>IF(TAM!M388="","",TAM!M388)</f>
        <v/>
      </c>
      <c r="H383" s="220" t="str">
        <f>IF(TAM!AD388="","",TAM!AD388)</f>
        <v/>
      </c>
      <c r="I383" s="223" t="str">
        <f>IF(Table3[[#This Row],[Open Qty]]="","",TAM!AE388)</f>
        <v/>
      </c>
      <c r="J383" s="226" t="str">
        <f>IF(Table3[[#This Row],[Open Qty]]="","",SUM(SUMIF('STOCK OES'!B:B,Table3[[#This Row],[Ich No]],'STOCK OES'!E:E),SUMIF('STOCK SEALING'!B:B,Table3[[#This Row],[Ich No]],'STOCK SEALING'!E:E)))</f>
        <v/>
      </c>
      <c r="K383" s="236" t="str">
        <f>IF(Table3[[#This Row],[REST]]="","",SUMIF(TMMIN!T:T,Table3[[#This Row],[Ich No]],TMMIN!AE:AE))</f>
        <v/>
      </c>
      <c r="L383" s="226">
        <v>0</v>
      </c>
      <c r="M383" s="226" t="str">
        <f>IFERROR(Table3[[#This Row],[REST]]-Table3[[#This Row],[Result Scan]],"")</f>
        <v/>
      </c>
      <c r="N383" s="212" t="str">
        <f>IF(Table3[[#This Row],[PO TAM]]="","",IF(Table3[[#This Row],[Balance]]&gt;0,"Open","Close"))</f>
        <v/>
      </c>
      <c r="O383" s="246" t="str">
        <f ca="1">IF(R383=$S$1,Table3[[#This Row],[Status]],"")</f>
        <v/>
      </c>
      <c r="R383" s="169" t="str">
        <f>IF(Table3[[#This Row],[Delivery Date]]="","",$R$1-Table3[[#This Row],[Delivery Date]])</f>
        <v/>
      </c>
      <c r="T383" t="str">
        <f>IFERROR(VLOOKUP(Table3[[#This Row],[Ich No]],'ICH NO'!K:M,3,0),"")</f>
        <v/>
      </c>
      <c r="U383" t="str">
        <f>IF(Table3[[#This Row],[REST]]&gt;Table3[[#This Row],[Stock]],Table3[[#This Row],[Stock]],Table3[[#This Row],[REST]])</f>
        <v/>
      </c>
      <c r="AA383" t="str">
        <f ca="1">IF(Table3[[#This Row],[DDD]]="","",IF(Table3[[#This Row],[Stock]]&gt;=Table3[[#This Row],[REST]],Table3[[#This Row],[REST]],Table3[[#This Row],[Stock]]))</f>
        <v/>
      </c>
    </row>
    <row r="384" spans="1:27" x14ac:dyDescent="0.3">
      <c r="A384" s="173" t="str">
        <f>IF(Table3[[#This Row],[Customer Part No]]="","",(ROW()-1))</f>
        <v/>
      </c>
      <c r="B384" s="212" t="str">
        <f>IF(TAM!T389="","",TAM!T389)</f>
        <v/>
      </c>
      <c r="C384" s="42" t="str">
        <f>IF(TAM!Q389="","",TAM!Q389)</f>
        <v/>
      </c>
      <c r="D384" s="42" t="str">
        <f>IF(TAM!I389="","",TAM!I389)</f>
        <v/>
      </c>
      <c r="E384" s="42" t="str">
        <f>IF(TAM!H389="","",TAM!H389)</f>
        <v/>
      </c>
      <c r="F384" s="213" t="str">
        <f>IF(TAM!L389="","",TAM!L389)</f>
        <v/>
      </c>
      <c r="G384" s="213" t="str">
        <f>IF(TAM!M389="","",TAM!M389)</f>
        <v/>
      </c>
      <c r="H384" s="220" t="str">
        <f>IF(TAM!AD389="","",TAM!AD389)</f>
        <v/>
      </c>
      <c r="I384" s="223" t="str">
        <f>IF(Table3[[#This Row],[Open Qty]]="","",TAM!AE389)</f>
        <v/>
      </c>
      <c r="J384" s="226" t="str">
        <f>IF(Table3[[#This Row],[Open Qty]]="","",SUM(SUMIF('STOCK OES'!B:B,Table3[[#This Row],[Ich No]],'STOCK OES'!E:E),SUMIF('STOCK SEALING'!B:B,Table3[[#This Row],[Ich No]],'STOCK SEALING'!E:E)))</f>
        <v/>
      </c>
      <c r="K384" s="236" t="str">
        <f>IF(Table3[[#This Row],[REST]]="","",SUMIF(TMMIN!T:T,Table3[[#This Row],[Ich No]],TMMIN!AE:AE))</f>
        <v/>
      </c>
      <c r="L384" s="226">
        <v>0</v>
      </c>
      <c r="M384" s="226" t="str">
        <f>IFERROR(Table3[[#This Row],[REST]]-Table3[[#This Row],[Result Scan]],"")</f>
        <v/>
      </c>
      <c r="N384" s="212" t="str">
        <f>IF(Table3[[#This Row],[PO TAM]]="","",IF(Table3[[#This Row],[Balance]]&gt;0,"Open","Close"))</f>
        <v/>
      </c>
      <c r="O384" s="246" t="str">
        <f ca="1">IF(R384=$S$1,Table3[[#This Row],[Status]],"")</f>
        <v/>
      </c>
      <c r="R384" s="169" t="str">
        <f>IF(Table3[[#This Row],[Delivery Date]]="","",$R$1-Table3[[#This Row],[Delivery Date]])</f>
        <v/>
      </c>
      <c r="T384" t="str">
        <f>IFERROR(VLOOKUP(Table3[[#This Row],[Ich No]],'ICH NO'!K:M,3,0),"")</f>
        <v/>
      </c>
      <c r="U384" t="str">
        <f>IF(Table3[[#This Row],[REST]]&gt;Table3[[#This Row],[Stock]],Table3[[#This Row],[Stock]],Table3[[#This Row],[REST]])</f>
        <v/>
      </c>
      <c r="AA384" t="str">
        <f ca="1">IF(Table3[[#This Row],[DDD]]="","",IF(Table3[[#This Row],[Stock]]&gt;=Table3[[#This Row],[REST]],Table3[[#This Row],[REST]],Table3[[#This Row],[Stock]]))</f>
        <v/>
      </c>
    </row>
    <row r="385" spans="1:27" x14ac:dyDescent="0.3">
      <c r="A385" s="173" t="str">
        <f>IF(Table3[[#This Row],[Customer Part No]]="","",(ROW()-1))</f>
        <v/>
      </c>
      <c r="B385" s="212" t="str">
        <f>IF(TAM!T390="","",TAM!T390)</f>
        <v/>
      </c>
      <c r="C385" s="42" t="str">
        <f>IF(TAM!Q390="","",TAM!Q390)</f>
        <v/>
      </c>
      <c r="D385" s="42" t="str">
        <f>IF(TAM!I390="","",TAM!I390)</f>
        <v/>
      </c>
      <c r="E385" s="42" t="str">
        <f>IF(TAM!H390="","",TAM!H390)</f>
        <v/>
      </c>
      <c r="F385" s="213" t="str">
        <f>IF(TAM!L390="","",TAM!L390)</f>
        <v/>
      </c>
      <c r="G385" s="213" t="str">
        <f>IF(TAM!M390="","",TAM!M390)</f>
        <v/>
      </c>
      <c r="H385" s="220" t="str">
        <f>IF(TAM!AD390="","",TAM!AD390)</f>
        <v/>
      </c>
      <c r="I385" s="223" t="str">
        <f>IF(Table3[[#This Row],[Open Qty]]="","",TAM!AE390)</f>
        <v/>
      </c>
      <c r="J385" s="226" t="str">
        <f>IF(Table3[[#This Row],[Open Qty]]="","",SUM(SUMIF('STOCK OES'!B:B,Table3[[#This Row],[Ich No]],'STOCK OES'!E:E),SUMIF('STOCK SEALING'!B:B,Table3[[#This Row],[Ich No]],'STOCK SEALING'!E:E)))</f>
        <v/>
      </c>
      <c r="K385" s="236" t="str">
        <f>IF(Table3[[#This Row],[REST]]="","",SUMIF(TMMIN!T:T,Table3[[#This Row],[Ich No]],TMMIN!AE:AE))</f>
        <v/>
      </c>
      <c r="L385" s="226">
        <v>0</v>
      </c>
      <c r="M385" s="226" t="str">
        <f>IFERROR(Table3[[#This Row],[REST]]-Table3[[#This Row],[Result Scan]],"")</f>
        <v/>
      </c>
      <c r="N385" s="212" t="str">
        <f>IF(Table3[[#This Row],[PO TAM]]="","",IF(Table3[[#This Row],[Balance]]&gt;0,"Open","Close"))</f>
        <v/>
      </c>
      <c r="O385" s="246" t="str">
        <f ca="1">IF(R385=$S$1,Table3[[#This Row],[Status]],"")</f>
        <v/>
      </c>
      <c r="R385" s="169" t="str">
        <f>IF(Table3[[#This Row],[Delivery Date]]="","",$R$1-Table3[[#This Row],[Delivery Date]])</f>
        <v/>
      </c>
      <c r="T385" t="str">
        <f>IFERROR(VLOOKUP(Table3[[#This Row],[Ich No]],'ICH NO'!K:M,3,0),"")</f>
        <v/>
      </c>
      <c r="U385" t="str">
        <f>IF(Table3[[#This Row],[REST]]&gt;Table3[[#This Row],[Stock]],Table3[[#This Row],[Stock]],Table3[[#This Row],[REST]])</f>
        <v/>
      </c>
      <c r="AA385" t="str">
        <f ca="1">IF(Table3[[#This Row],[DDD]]="","",IF(Table3[[#This Row],[Stock]]&gt;=Table3[[#This Row],[REST]],Table3[[#This Row],[REST]],Table3[[#This Row],[Stock]]))</f>
        <v/>
      </c>
    </row>
    <row r="386" spans="1:27" x14ac:dyDescent="0.3">
      <c r="A386" s="173" t="str">
        <f>IF(Table3[[#This Row],[Customer Part No]]="","",(ROW()-1))</f>
        <v/>
      </c>
      <c r="B386" s="212" t="str">
        <f>IF(TAM!T391="","",TAM!T391)</f>
        <v/>
      </c>
      <c r="C386" s="42" t="str">
        <f>IF(TAM!Q391="","",TAM!Q391)</f>
        <v/>
      </c>
      <c r="D386" s="42" t="str">
        <f>IF(TAM!I391="","",TAM!I391)</f>
        <v/>
      </c>
      <c r="E386" s="42" t="str">
        <f>IF(TAM!H391="","",TAM!H391)</f>
        <v/>
      </c>
      <c r="F386" s="213" t="str">
        <f>IF(TAM!L391="","",TAM!L391)</f>
        <v/>
      </c>
      <c r="G386" s="213" t="str">
        <f>IF(TAM!M391="","",TAM!M391)</f>
        <v/>
      </c>
      <c r="H386" s="220" t="str">
        <f>IF(TAM!AD391="","",TAM!AD391)</f>
        <v/>
      </c>
      <c r="I386" s="223" t="str">
        <f>IF(Table3[[#This Row],[Open Qty]]="","",TAM!AE391)</f>
        <v/>
      </c>
      <c r="J386" s="226" t="str">
        <f>IF(Table3[[#This Row],[Open Qty]]="","",SUM(SUMIF('STOCK OES'!B:B,Table3[[#This Row],[Ich No]],'STOCK OES'!E:E),SUMIF('STOCK SEALING'!B:B,Table3[[#This Row],[Ich No]],'STOCK SEALING'!E:E)))</f>
        <v/>
      </c>
      <c r="K386" s="236" t="str">
        <f>IF(Table3[[#This Row],[REST]]="","",SUMIF(TMMIN!T:T,Table3[[#This Row],[Ich No]],TMMIN!AE:AE))</f>
        <v/>
      </c>
      <c r="L386" s="226">
        <v>0</v>
      </c>
      <c r="M386" s="226" t="str">
        <f>IFERROR(Table3[[#This Row],[REST]]-Table3[[#This Row],[Result Scan]],"")</f>
        <v/>
      </c>
      <c r="N386" s="212" t="str">
        <f>IF(Table3[[#This Row],[PO TAM]]="","",IF(Table3[[#This Row],[Balance]]&gt;0,"Open","Close"))</f>
        <v/>
      </c>
      <c r="O386" s="246" t="str">
        <f ca="1">IF(R386=$S$1,Table3[[#This Row],[Status]],"")</f>
        <v/>
      </c>
      <c r="R386" s="169" t="str">
        <f>IF(Table3[[#This Row],[Delivery Date]]="","",$R$1-Table3[[#This Row],[Delivery Date]])</f>
        <v/>
      </c>
      <c r="T386" t="str">
        <f>IFERROR(VLOOKUP(Table3[[#This Row],[Ich No]],'ICH NO'!K:M,3,0),"")</f>
        <v/>
      </c>
      <c r="U386" t="str">
        <f>IF(Table3[[#This Row],[REST]]&gt;Table3[[#This Row],[Stock]],Table3[[#This Row],[Stock]],Table3[[#This Row],[REST]])</f>
        <v/>
      </c>
      <c r="AA386" t="str">
        <f ca="1">IF(Table3[[#This Row],[DDD]]="","",IF(Table3[[#This Row],[Stock]]&gt;=Table3[[#This Row],[REST]],Table3[[#This Row],[REST]],Table3[[#This Row],[Stock]]))</f>
        <v/>
      </c>
    </row>
    <row r="387" spans="1:27" x14ac:dyDescent="0.3">
      <c r="A387" s="173" t="str">
        <f>IF(Table3[[#This Row],[Customer Part No]]="","",(ROW()-1))</f>
        <v/>
      </c>
      <c r="B387" s="212" t="str">
        <f>IF(TAM!T392="","",TAM!T392)</f>
        <v/>
      </c>
      <c r="C387" s="42" t="str">
        <f>IF(TAM!Q392="","",TAM!Q392)</f>
        <v/>
      </c>
      <c r="D387" s="42" t="str">
        <f>IF(TAM!I392="","",TAM!I392)</f>
        <v/>
      </c>
      <c r="E387" s="42" t="str">
        <f>IF(TAM!H392="","",TAM!H392)</f>
        <v/>
      </c>
      <c r="F387" s="213" t="str">
        <f>IF(TAM!L392="","",TAM!L392)</f>
        <v/>
      </c>
      <c r="G387" s="213" t="str">
        <f>IF(TAM!M392="","",TAM!M392)</f>
        <v/>
      </c>
      <c r="H387" s="220" t="str">
        <f>IF(TAM!AD392="","",TAM!AD392)</f>
        <v/>
      </c>
      <c r="I387" s="223" t="str">
        <f>IF(Table3[[#This Row],[Open Qty]]="","",TAM!AE392)</f>
        <v/>
      </c>
      <c r="J387" s="226" t="str">
        <f>IF(Table3[[#This Row],[Open Qty]]="","",SUM(SUMIF('STOCK OES'!B:B,Table3[[#This Row],[Ich No]],'STOCK OES'!E:E),SUMIF('STOCK SEALING'!B:B,Table3[[#This Row],[Ich No]],'STOCK SEALING'!E:E)))</f>
        <v/>
      </c>
      <c r="K387" s="236" t="str">
        <f>IF(Table3[[#This Row],[REST]]="","",SUMIF(TMMIN!T:T,Table3[[#This Row],[Ich No]],TMMIN!AE:AE))</f>
        <v/>
      </c>
      <c r="L387" s="226">
        <v>0</v>
      </c>
      <c r="M387" s="226" t="str">
        <f>IFERROR(Table3[[#This Row],[REST]]-Table3[[#This Row],[Result Scan]],"")</f>
        <v/>
      </c>
      <c r="N387" s="212" t="str">
        <f>IF(Table3[[#This Row],[PO TAM]]="","",IF(Table3[[#This Row],[Balance]]&gt;0,"Open","Close"))</f>
        <v/>
      </c>
      <c r="O387" s="246" t="str">
        <f ca="1">IF(R387=$S$1,Table3[[#This Row],[Status]],"")</f>
        <v/>
      </c>
      <c r="R387" s="169" t="str">
        <f>IF(Table3[[#This Row],[Delivery Date]]="","",$R$1-Table3[[#This Row],[Delivery Date]])</f>
        <v/>
      </c>
      <c r="T387" t="str">
        <f>IFERROR(VLOOKUP(Table3[[#This Row],[Ich No]],'ICH NO'!K:M,3,0),"")</f>
        <v/>
      </c>
      <c r="U387" t="str">
        <f>IF(Table3[[#This Row],[REST]]&gt;Table3[[#This Row],[Stock]],Table3[[#This Row],[Stock]],Table3[[#This Row],[REST]])</f>
        <v/>
      </c>
      <c r="AA387" t="str">
        <f ca="1">IF(Table3[[#This Row],[DDD]]="","",IF(Table3[[#This Row],[Stock]]&gt;=Table3[[#This Row],[REST]],Table3[[#This Row],[REST]],Table3[[#This Row],[Stock]]))</f>
        <v/>
      </c>
    </row>
    <row r="388" spans="1:27" x14ac:dyDescent="0.3">
      <c r="A388" s="173" t="str">
        <f>IF(Table3[[#This Row],[Customer Part No]]="","",(ROW()-1))</f>
        <v/>
      </c>
      <c r="B388" s="212" t="str">
        <f>IF(TAM!T393="","",TAM!T393)</f>
        <v/>
      </c>
      <c r="C388" s="42" t="str">
        <f>IF(TAM!Q393="","",TAM!Q393)</f>
        <v/>
      </c>
      <c r="D388" s="42" t="str">
        <f>IF(TAM!I393="","",TAM!I393)</f>
        <v/>
      </c>
      <c r="E388" s="42" t="str">
        <f>IF(TAM!H393="","",TAM!H393)</f>
        <v/>
      </c>
      <c r="F388" s="213" t="str">
        <f>IF(TAM!L393="","",TAM!L393)</f>
        <v/>
      </c>
      <c r="G388" s="213" t="str">
        <f>IF(TAM!M393="","",TAM!M393)</f>
        <v/>
      </c>
      <c r="H388" s="220" t="str">
        <f>IF(TAM!AD393="","",TAM!AD393)</f>
        <v/>
      </c>
      <c r="I388" s="223" t="str">
        <f>IF(Table3[[#This Row],[Open Qty]]="","",TAM!AE393)</f>
        <v/>
      </c>
      <c r="J388" s="226" t="str">
        <f>IF(Table3[[#This Row],[Open Qty]]="","",SUM(SUMIF('STOCK OES'!B:B,Table3[[#This Row],[Ich No]],'STOCK OES'!E:E),SUMIF('STOCK SEALING'!B:B,Table3[[#This Row],[Ich No]],'STOCK SEALING'!E:E)))</f>
        <v/>
      </c>
      <c r="K388" s="236" t="str">
        <f>IF(Table3[[#This Row],[REST]]="","",SUMIF(TMMIN!T:T,Table3[[#This Row],[Ich No]],TMMIN!AE:AE))</f>
        <v/>
      </c>
      <c r="L388" s="226">
        <v>0</v>
      </c>
      <c r="M388" s="226" t="str">
        <f>IFERROR(Table3[[#This Row],[REST]]-Table3[[#This Row],[Result Scan]],"")</f>
        <v/>
      </c>
      <c r="N388" s="212" t="str">
        <f>IF(Table3[[#This Row],[PO TAM]]="","",IF(Table3[[#This Row],[Balance]]&gt;0,"Open","Close"))</f>
        <v/>
      </c>
      <c r="O388" s="246" t="str">
        <f ca="1">IF(R388=$S$1,Table3[[#This Row],[Status]],"")</f>
        <v/>
      </c>
      <c r="R388" s="169" t="str">
        <f>IF(Table3[[#This Row],[Delivery Date]]="","",$R$1-Table3[[#This Row],[Delivery Date]])</f>
        <v/>
      </c>
      <c r="T388" t="str">
        <f>IFERROR(VLOOKUP(Table3[[#This Row],[Ich No]],'ICH NO'!K:M,3,0),"")</f>
        <v/>
      </c>
      <c r="U388" t="str">
        <f>IF(Table3[[#This Row],[REST]]&gt;Table3[[#This Row],[Stock]],Table3[[#This Row],[Stock]],Table3[[#This Row],[REST]])</f>
        <v/>
      </c>
      <c r="AA388" t="str">
        <f ca="1">IF(Table3[[#This Row],[DDD]]="","",IF(Table3[[#This Row],[Stock]]&gt;=Table3[[#This Row],[REST]],Table3[[#This Row],[REST]],Table3[[#This Row],[Stock]]))</f>
        <v/>
      </c>
    </row>
    <row r="389" spans="1:27" x14ac:dyDescent="0.3">
      <c r="A389" s="173" t="str">
        <f>IF(Table3[[#This Row],[Customer Part No]]="","",(ROW()-1))</f>
        <v/>
      </c>
      <c r="B389" s="212" t="str">
        <f>IF(TAM!T394="","",TAM!T394)</f>
        <v/>
      </c>
      <c r="C389" s="42" t="str">
        <f>IF(TAM!Q394="","",TAM!Q394)</f>
        <v/>
      </c>
      <c r="D389" s="42" t="str">
        <f>IF(TAM!I394="","",TAM!I394)</f>
        <v/>
      </c>
      <c r="E389" s="42" t="str">
        <f>IF(TAM!H394="","",TAM!H394)</f>
        <v/>
      </c>
      <c r="F389" s="213" t="str">
        <f>IF(TAM!L394="","",TAM!L394)</f>
        <v/>
      </c>
      <c r="G389" s="213" t="str">
        <f>IF(TAM!M394="","",TAM!M394)</f>
        <v/>
      </c>
      <c r="H389" s="220" t="str">
        <f>IF(TAM!AD394="","",TAM!AD394)</f>
        <v/>
      </c>
      <c r="I389" s="223" t="str">
        <f>IF(Table3[[#This Row],[Open Qty]]="","",TAM!AE394)</f>
        <v/>
      </c>
      <c r="J389" s="226" t="str">
        <f>IF(Table3[[#This Row],[Open Qty]]="","",SUM(SUMIF('STOCK OES'!B:B,Table3[[#This Row],[Ich No]],'STOCK OES'!E:E),SUMIF('STOCK SEALING'!B:B,Table3[[#This Row],[Ich No]],'STOCK SEALING'!E:E)))</f>
        <v/>
      </c>
      <c r="K389" s="236" t="str">
        <f>IF(Table3[[#This Row],[REST]]="","",SUMIF(TMMIN!T:T,Table3[[#This Row],[Ich No]],TMMIN!AE:AE))</f>
        <v/>
      </c>
      <c r="L389" s="226">
        <v>0</v>
      </c>
      <c r="M389" s="226" t="str">
        <f>IFERROR(Table3[[#This Row],[REST]]-Table3[[#This Row],[Result Scan]],"")</f>
        <v/>
      </c>
      <c r="N389" s="212" t="str">
        <f>IF(Table3[[#This Row],[PO TAM]]="","",IF(Table3[[#This Row],[Balance]]&gt;0,"Open","Close"))</f>
        <v/>
      </c>
      <c r="O389" s="246" t="str">
        <f ca="1">IF(R389=$S$1,Table3[[#This Row],[Status]],"")</f>
        <v/>
      </c>
      <c r="R389" s="169" t="str">
        <f>IF(Table3[[#This Row],[Delivery Date]]="","",$R$1-Table3[[#This Row],[Delivery Date]])</f>
        <v/>
      </c>
      <c r="T389" t="str">
        <f>IFERROR(VLOOKUP(Table3[[#This Row],[Ich No]],'ICH NO'!K:M,3,0),"")</f>
        <v/>
      </c>
      <c r="U389" t="str">
        <f>IF(Table3[[#This Row],[REST]]&gt;Table3[[#This Row],[Stock]],Table3[[#This Row],[Stock]],Table3[[#This Row],[REST]])</f>
        <v/>
      </c>
      <c r="AA389" t="str">
        <f ca="1">IF(Table3[[#This Row],[DDD]]="","",IF(Table3[[#This Row],[Stock]]&gt;=Table3[[#This Row],[REST]],Table3[[#This Row],[REST]],Table3[[#This Row],[Stock]]))</f>
        <v/>
      </c>
    </row>
    <row r="390" spans="1:27" x14ac:dyDescent="0.3">
      <c r="A390" s="173" t="str">
        <f>IF(Table3[[#This Row],[Customer Part No]]="","",(ROW()-1))</f>
        <v/>
      </c>
      <c r="B390" s="212" t="str">
        <f>IF(TAM!T395="","",TAM!T395)</f>
        <v/>
      </c>
      <c r="C390" s="42" t="str">
        <f>IF(TAM!Q395="","",TAM!Q395)</f>
        <v/>
      </c>
      <c r="D390" s="42" t="str">
        <f>IF(TAM!I395="","",TAM!I395)</f>
        <v/>
      </c>
      <c r="E390" s="42" t="str">
        <f>IF(TAM!H395="","",TAM!H395)</f>
        <v/>
      </c>
      <c r="F390" s="213" t="str">
        <f>IF(TAM!L395="","",TAM!L395)</f>
        <v/>
      </c>
      <c r="G390" s="213" t="str">
        <f>IF(TAM!M395="","",TAM!M395)</f>
        <v/>
      </c>
      <c r="H390" s="220" t="str">
        <f>IF(TAM!AD395="","",TAM!AD395)</f>
        <v/>
      </c>
      <c r="I390" s="223" t="str">
        <f>IF(Table3[[#This Row],[Open Qty]]="","",TAM!AE395)</f>
        <v/>
      </c>
      <c r="J390" s="226" t="str">
        <f>IF(Table3[[#This Row],[Open Qty]]="","",SUM(SUMIF('STOCK OES'!B:B,Table3[[#This Row],[Ich No]],'STOCK OES'!E:E),SUMIF('STOCK SEALING'!B:B,Table3[[#This Row],[Ich No]],'STOCK SEALING'!E:E)))</f>
        <v/>
      </c>
      <c r="K390" s="236" t="str">
        <f>IF(Table3[[#This Row],[REST]]="","",SUMIF(TMMIN!T:T,Table3[[#This Row],[Ich No]],TMMIN!AE:AE))</f>
        <v/>
      </c>
      <c r="L390" s="226">
        <v>0</v>
      </c>
      <c r="M390" s="226" t="str">
        <f>IFERROR(Table3[[#This Row],[REST]]-Table3[[#This Row],[Result Scan]],"")</f>
        <v/>
      </c>
      <c r="N390" s="212" t="str">
        <f>IF(Table3[[#This Row],[PO TAM]]="","",IF(Table3[[#This Row],[Balance]]&gt;0,"Open","Close"))</f>
        <v/>
      </c>
      <c r="O390" s="246" t="str">
        <f ca="1">IF(R390=$S$1,Table3[[#This Row],[Status]],"")</f>
        <v/>
      </c>
      <c r="R390" s="169" t="str">
        <f>IF(Table3[[#This Row],[Delivery Date]]="","",$R$1-Table3[[#This Row],[Delivery Date]])</f>
        <v/>
      </c>
      <c r="T390" t="str">
        <f>IFERROR(VLOOKUP(Table3[[#This Row],[Ich No]],'ICH NO'!K:M,3,0),"")</f>
        <v/>
      </c>
      <c r="U390" t="str">
        <f>IF(Table3[[#This Row],[REST]]&gt;Table3[[#This Row],[Stock]],Table3[[#This Row],[Stock]],Table3[[#This Row],[REST]])</f>
        <v/>
      </c>
      <c r="AA390" t="str">
        <f ca="1">IF(Table3[[#This Row],[DDD]]="","",IF(Table3[[#This Row],[Stock]]&gt;=Table3[[#This Row],[REST]],Table3[[#This Row],[REST]],Table3[[#This Row],[Stock]]))</f>
        <v/>
      </c>
    </row>
    <row r="391" spans="1:27" x14ac:dyDescent="0.3">
      <c r="A391" s="173" t="str">
        <f>IF(Table3[[#This Row],[Customer Part No]]="","",(ROW()-1))</f>
        <v/>
      </c>
      <c r="B391" s="212" t="str">
        <f>IF(TAM!T396="","",TAM!T396)</f>
        <v/>
      </c>
      <c r="C391" s="42" t="str">
        <f>IF(TAM!Q396="","",TAM!Q396)</f>
        <v/>
      </c>
      <c r="D391" s="42" t="str">
        <f>IF(TAM!I396="","",TAM!I396)</f>
        <v/>
      </c>
      <c r="E391" s="42" t="str">
        <f>IF(TAM!H396="","",TAM!H396)</f>
        <v/>
      </c>
      <c r="F391" s="213" t="str">
        <f>IF(TAM!L396="","",TAM!L396)</f>
        <v/>
      </c>
      <c r="G391" s="213" t="str">
        <f>IF(TAM!M396="","",TAM!M396)</f>
        <v/>
      </c>
      <c r="H391" s="220" t="str">
        <f>IF(TAM!AD396="","",TAM!AD396)</f>
        <v/>
      </c>
      <c r="I391" s="223" t="str">
        <f>IF(Table3[[#This Row],[Open Qty]]="","",TAM!AE396)</f>
        <v/>
      </c>
      <c r="J391" s="226" t="str">
        <f>IF(Table3[[#This Row],[Open Qty]]="","",SUM(SUMIF('STOCK OES'!B:B,Table3[[#This Row],[Ich No]],'STOCK OES'!E:E),SUMIF('STOCK SEALING'!B:B,Table3[[#This Row],[Ich No]],'STOCK SEALING'!E:E)))</f>
        <v/>
      </c>
      <c r="K391" s="236" t="str">
        <f>IF(Table3[[#This Row],[REST]]="","",SUMIF(TMMIN!T:T,Table3[[#This Row],[Ich No]],TMMIN!AE:AE))</f>
        <v/>
      </c>
      <c r="L391" s="226">
        <v>0</v>
      </c>
      <c r="M391" s="226" t="str">
        <f>IFERROR(Table3[[#This Row],[REST]]-Table3[[#This Row],[Result Scan]],"")</f>
        <v/>
      </c>
      <c r="N391" s="212" t="str">
        <f>IF(Table3[[#This Row],[PO TAM]]="","",IF(Table3[[#This Row],[Balance]]&gt;0,"Open","Close"))</f>
        <v/>
      </c>
      <c r="O391" s="246" t="str">
        <f ca="1">IF(R391=$S$1,Table3[[#This Row],[Status]],"")</f>
        <v/>
      </c>
      <c r="R391" s="169" t="str">
        <f>IF(Table3[[#This Row],[Delivery Date]]="","",$R$1-Table3[[#This Row],[Delivery Date]])</f>
        <v/>
      </c>
      <c r="T391" t="str">
        <f>IFERROR(VLOOKUP(Table3[[#This Row],[Ich No]],'ICH NO'!K:M,3,0),"")</f>
        <v/>
      </c>
      <c r="U391" t="str">
        <f>IF(Table3[[#This Row],[REST]]&gt;Table3[[#This Row],[Stock]],Table3[[#This Row],[Stock]],Table3[[#This Row],[REST]])</f>
        <v/>
      </c>
      <c r="AA391" t="str">
        <f ca="1">IF(Table3[[#This Row],[DDD]]="","",IF(Table3[[#This Row],[Stock]]&gt;=Table3[[#This Row],[REST]],Table3[[#This Row],[REST]],Table3[[#This Row],[Stock]]))</f>
        <v/>
      </c>
    </row>
    <row r="392" spans="1:27" x14ac:dyDescent="0.3">
      <c r="A392" s="173" t="str">
        <f>IF(Table3[[#This Row],[Customer Part No]]="","",(ROW()-1))</f>
        <v/>
      </c>
      <c r="B392" s="212" t="str">
        <f>IF(TAM!T397="","",TAM!T397)</f>
        <v/>
      </c>
      <c r="C392" s="42" t="str">
        <f>IF(TAM!Q397="","",TAM!Q397)</f>
        <v/>
      </c>
      <c r="D392" s="42" t="str">
        <f>IF(TAM!I397="","",TAM!I397)</f>
        <v/>
      </c>
      <c r="E392" s="42" t="str">
        <f>IF(TAM!H397="","",TAM!H397)</f>
        <v/>
      </c>
      <c r="F392" s="213" t="str">
        <f>IF(TAM!L397="","",TAM!L397)</f>
        <v/>
      </c>
      <c r="G392" s="213" t="str">
        <f>IF(TAM!M397="","",TAM!M397)</f>
        <v/>
      </c>
      <c r="H392" s="220" t="str">
        <f>IF(TAM!AD397="","",TAM!AD397)</f>
        <v/>
      </c>
      <c r="I392" s="223" t="str">
        <f>IF(Table3[[#This Row],[Open Qty]]="","",TAM!AE397)</f>
        <v/>
      </c>
      <c r="J392" s="226" t="str">
        <f>IF(Table3[[#This Row],[Open Qty]]="","",SUM(SUMIF('STOCK OES'!B:B,Table3[[#This Row],[Ich No]],'STOCK OES'!E:E),SUMIF('STOCK SEALING'!B:B,Table3[[#This Row],[Ich No]],'STOCK SEALING'!E:E)))</f>
        <v/>
      </c>
      <c r="K392" s="236" t="str">
        <f>IF(Table3[[#This Row],[REST]]="","",SUMIF(TMMIN!T:T,Table3[[#This Row],[Ich No]],TMMIN!AE:AE))</f>
        <v/>
      </c>
      <c r="L392" s="226">
        <v>0</v>
      </c>
      <c r="M392" s="226" t="str">
        <f>IFERROR(Table3[[#This Row],[REST]]-Table3[[#This Row],[Result Scan]],"")</f>
        <v/>
      </c>
      <c r="N392" s="212" t="str">
        <f>IF(Table3[[#This Row],[PO TAM]]="","",IF(Table3[[#This Row],[Balance]]&gt;0,"Open","Close"))</f>
        <v/>
      </c>
      <c r="O392" s="246" t="str">
        <f ca="1">IF(R392=$S$1,Table3[[#This Row],[Status]],"")</f>
        <v/>
      </c>
      <c r="R392" s="169" t="str">
        <f>IF(Table3[[#This Row],[Delivery Date]]="","",$R$1-Table3[[#This Row],[Delivery Date]])</f>
        <v/>
      </c>
      <c r="T392" t="str">
        <f>IFERROR(VLOOKUP(Table3[[#This Row],[Ich No]],'ICH NO'!K:M,3,0),"")</f>
        <v/>
      </c>
      <c r="U392" t="str">
        <f>IF(Table3[[#This Row],[REST]]&gt;Table3[[#This Row],[Stock]],Table3[[#This Row],[Stock]],Table3[[#This Row],[REST]])</f>
        <v/>
      </c>
      <c r="AA392" t="str">
        <f ca="1">IF(Table3[[#This Row],[DDD]]="","",IF(Table3[[#This Row],[Stock]]&gt;=Table3[[#This Row],[REST]],Table3[[#This Row],[REST]],Table3[[#This Row],[Stock]]))</f>
        <v/>
      </c>
    </row>
    <row r="393" spans="1:27" x14ac:dyDescent="0.3">
      <c r="A393" s="173" t="str">
        <f>IF(Table3[[#This Row],[Customer Part No]]="","",(ROW()-1))</f>
        <v/>
      </c>
      <c r="B393" s="212" t="str">
        <f>IF(TAM!T398="","",TAM!T398)</f>
        <v/>
      </c>
      <c r="C393" s="42" t="str">
        <f>IF(TAM!Q398="","",TAM!Q398)</f>
        <v/>
      </c>
      <c r="D393" s="42" t="str">
        <f>IF(TAM!I398="","",TAM!I398)</f>
        <v/>
      </c>
      <c r="E393" s="42" t="str">
        <f>IF(TAM!H398="","",TAM!H398)</f>
        <v/>
      </c>
      <c r="F393" s="213" t="str">
        <f>IF(TAM!L398="","",TAM!L398)</f>
        <v/>
      </c>
      <c r="G393" s="213" t="str">
        <f>IF(TAM!M398="","",TAM!M398)</f>
        <v/>
      </c>
      <c r="H393" s="220" t="str">
        <f>IF(TAM!AD398="","",TAM!AD398)</f>
        <v/>
      </c>
      <c r="I393" s="223" t="str">
        <f>IF(Table3[[#This Row],[Open Qty]]="","",TAM!AE398)</f>
        <v/>
      </c>
      <c r="J393" s="226" t="str">
        <f>IF(Table3[[#This Row],[Open Qty]]="","",SUM(SUMIF('STOCK OES'!B:B,Table3[[#This Row],[Ich No]],'STOCK OES'!E:E),SUMIF('STOCK SEALING'!B:B,Table3[[#This Row],[Ich No]],'STOCK SEALING'!E:E)))</f>
        <v/>
      </c>
      <c r="K393" s="236" t="str">
        <f>IF(Table3[[#This Row],[REST]]="","",SUMIF(TMMIN!T:T,Table3[[#This Row],[Ich No]],TMMIN!AE:AE))</f>
        <v/>
      </c>
      <c r="L393" s="226">
        <v>0</v>
      </c>
      <c r="M393" s="226" t="str">
        <f>IFERROR(Table3[[#This Row],[REST]]-Table3[[#This Row],[Result Scan]],"")</f>
        <v/>
      </c>
      <c r="N393" s="212" t="str">
        <f>IF(Table3[[#This Row],[PO TAM]]="","",IF(Table3[[#This Row],[Balance]]&gt;0,"Open","Close"))</f>
        <v/>
      </c>
      <c r="O393" s="246" t="str">
        <f ca="1">IF(R393=$S$1,Table3[[#This Row],[Status]],"")</f>
        <v/>
      </c>
      <c r="R393" s="169" t="str">
        <f>IF(Table3[[#This Row],[Delivery Date]]="","",$R$1-Table3[[#This Row],[Delivery Date]])</f>
        <v/>
      </c>
      <c r="T393" t="str">
        <f>IFERROR(VLOOKUP(Table3[[#This Row],[Ich No]],'ICH NO'!K:M,3,0),"")</f>
        <v/>
      </c>
      <c r="U393" t="str">
        <f>IF(Table3[[#This Row],[REST]]&gt;Table3[[#This Row],[Stock]],Table3[[#This Row],[Stock]],Table3[[#This Row],[REST]])</f>
        <v/>
      </c>
      <c r="AA393" t="str">
        <f ca="1">IF(Table3[[#This Row],[DDD]]="","",IF(Table3[[#This Row],[Stock]]&gt;=Table3[[#This Row],[REST]],Table3[[#This Row],[REST]],Table3[[#This Row],[Stock]]))</f>
        <v/>
      </c>
    </row>
    <row r="394" spans="1:27" x14ac:dyDescent="0.3">
      <c r="A394" s="173" t="str">
        <f>IF(Table3[[#This Row],[Customer Part No]]="","",(ROW()-1))</f>
        <v/>
      </c>
      <c r="B394" s="212" t="str">
        <f>IF(TAM!T399="","",TAM!T399)</f>
        <v/>
      </c>
      <c r="C394" s="42" t="str">
        <f>IF(TAM!Q399="","",TAM!Q399)</f>
        <v/>
      </c>
      <c r="D394" s="42" t="str">
        <f>IF(TAM!I399="","",TAM!I399)</f>
        <v/>
      </c>
      <c r="E394" s="42" t="str">
        <f>IF(TAM!H399="","",TAM!H399)</f>
        <v/>
      </c>
      <c r="F394" s="213" t="str">
        <f>IF(TAM!L399="","",TAM!L399)</f>
        <v/>
      </c>
      <c r="G394" s="213" t="str">
        <f>IF(TAM!M399="","",TAM!M399)</f>
        <v/>
      </c>
      <c r="H394" s="220" t="str">
        <f>IF(TAM!AD399="","",TAM!AD399)</f>
        <v/>
      </c>
      <c r="I394" s="223" t="str">
        <f>IF(Table3[[#This Row],[Open Qty]]="","",TAM!AE399)</f>
        <v/>
      </c>
      <c r="J394" s="226" t="str">
        <f>IF(Table3[[#This Row],[Open Qty]]="","",SUM(SUMIF('STOCK OES'!B:B,Table3[[#This Row],[Ich No]],'STOCK OES'!E:E),SUMIF('STOCK SEALING'!B:B,Table3[[#This Row],[Ich No]],'STOCK SEALING'!E:E)))</f>
        <v/>
      </c>
      <c r="K394" s="236" t="str">
        <f>IF(Table3[[#This Row],[REST]]="","",SUMIF(TMMIN!T:T,Table3[[#This Row],[Ich No]],TMMIN!AE:AE))</f>
        <v/>
      </c>
      <c r="L394" s="226">
        <v>0</v>
      </c>
      <c r="M394" s="226" t="str">
        <f>IFERROR(Table3[[#This Row],[REST]]-Table3[[#This Row],[Result Scan]],"")</f>
        <v/>
      </c>
      <c r="N394" s="212" t="str">
        <f>IF(Table3[[#This Row],[PO TAM]]="","",IF(Table3[[#This Row],[Balance]]&gt;0,"Open","Close"))</f>
        <v/>
      </c>
      <c r="O394" s="246" t="str">
        <f ca="1">IF(R394=$S$1,Table3[[#This Row],[Status]],"")</f>
        <v/>
      </c>
      <c r="R394" s="169" t="str">
        <f>IF(Table3[[#This Row],[Delivery Date]]="","",$R$1-Table3[[#This Row],[Delivery Date]])</f>
        <v/>
      </c>
      <c r="T394" t="str">
        <f>IFERROR(VLOOKUP(Table3[[#This Row],[Ich No]],'ICH NO'!K:M,3,0),"")</f>
        <v/>
      </c>
      <c r="U394" t="str">
        <f>IF(Table3[[#This Row],[REST]]&gt;Table3[[#This Row],[Stock]],Table3[[#This Row],[Stock]],Table3[[#This Row],[REST]])</f>
        <v/>
      </c>
      <c r="AA394" t="str">
        <f ca="1">IF(Table3[[#This Row],[DDD]]="","",IF(Table3[[#This Row],[Stock]]&gt;=Table3[[#This Row],[REST]],Table3[[#This Row],[REST]],Table3[[#This Row],[Stock]]))</f>
        <v/>
      </c>
    </row>
    <row r="395" spans="1:27" x14ac:dyDescent="0.3">
      <c r="A395" s="173" t="str">
        <f>IF(Table3[[#This Row],[Customer Part No]]="","",(ROW()-1))</f>
        <v/>
      </c>
      <c r="B395" s="212" t="str">
        <f>IF(TAM!T400="","",TAM!T400)</f>
        <v/>
      </c>
      <c r="C395" s="42" t="str">
        <f>IF(TAM!Q400="","",TAM!Q400)</f>
        <v/>
      </c>
      <c r="D395" s="42" t="str">
        <f>IF(TAM!I400="","",TAM!I400)</f>
        <v/>
      </c>
      <c r="E395" s="42" t="str">
        <f>IF(TAM!H400="","",TAM!H400)</f>
        <v/>
      </c>
      <c r="F395" s="213" t="str">
        <f>IF(TAM!L400="","",TAM!L400)</f>
        <v/>
      </c>
      <c r="G395" s="213" t="str">
        <f>IF(TAM!M400="","",TAM!M400)</f>
        <v/>
      </c>
      <c r="H395" s="220" t="str">
        <f>IF(TAM!AD400="","",TAM!AD400)</f>
        <v/>
      </c>
      <c r="I395" s="223" t="str">
        <f>IF(Table3[[#This Row],[Open Qty]]="","",TAM!AE400)</f>
        <v/>
      </c>
      <c r="J395" s="226" t="str">
        <f>IF(Table3[[#This Row],[Open Qty]]="","",SUM(SUMIF('STOCK OES'!B:B,Table3[[#This Row],[Ich No]],'STOCK OES'!E:E),SUMIF('STOCK SEALING'!B:B,Table3[[#This Row],[Ich No]],'STOCK SEALING'!E:E)))</f>
        <v/>
      </c>
      <c r="K395" s="236" t="str">
        <f>IF(Table3[[#This Row],[REST]]="","",SUMIF(TMMIN!T:T,Table3[[#This Row],[Ich No]],TMMIN!AE:AE))</f>
        <v/>
      </c>
      <c r="L395" s="226">
        <v>0</v>
      </c>
      <c r="M395" s="226" t="str">
        <f>IFERROR(Table3[[#This Row],[REST]]-Table3[[#This Row],[Result Scan]],"")</f>
        <v/>
      </c>
      <c r="N395" s="212" t="str">
        <f>IF(Table3[[#This Row],[PO TAM]]="","",IF(Table3[[#This Row],[Balance]]&gt;0,"Open","Close"))</f>
        <v/>
      </c>
      <c r="O395" s="246" t="str">
        <f ca="1">IF(R395=$S$1,Table3[[#This Row],[Status]],"")</f>
        <v/>
      </c>
      <c r="R395" s="169" t="str">
        <f>IF(Table3[[#This Row],[Delivery Date]]="","",$R$1-Table3[[#This Row],[Delivery Date]])</f>
        <v/>
      </c>
      <c r="T395" t="str">
        <f>IFERROR(VLOOKUP(Table3[[#This Row],[Ich No]],'ICH NO'!K:M,3,0),"")</f>
        <v/>
      </c>
      <c r="U395" t="str">
        <f>IF(Table3[[#This Row],[REST]]&gt;Table3[[#This Row],[Stock]],Table3[[#This Row],[Stock]],Table3[[#This Row],[REST]])</f>
        <v/>
      </c>
      <c r="AA395" t="str">
        <f ca="1">IF(Table3[[#This Row],[DDD]]="","",IF(Table3[[#This Row],[Stock]]&gt;=Table3[[#This Row],[REST]],Table3[[#This Row],[REST]],Table3[[#This Row],[Stock]]))</f>
        <v/>
      </c>
    </row>
    <row r="396" spans="1:27" x14ac:dyDescent="0.3">
      <c r="A396" s="173" t="str">
        <f>IF(Table3[[#This Row],[Customer Part No]]="","",(ROW()-1))</f>
        <v/>
      </c>
      <c r="B396" s="212" t="str">
        <f>IF(TAM!T401="","",TAM!T401)</f>
        <v/>
      </c>
      <c r="C396" s="42" t="str">
        <f>IF(TAM!Q401="","",TAM!Q401)</f>
        <v/>
      </c>
      <c r="D396" s="42" t="str">
        <f>IF(TAM!I401="","",TAM!I401)</f>
        <v/>
      </c>
      <c r="E396" s="42" t="str">
        <f>IF(TAM!H401="","",TAM!H401)</f>
        <v/>
      </c>
      <c r="F396" s="213" t="str">
        <f>IF(TAM!L401="","",TAM!L401)</f>
        <v/>
      </c>
      <c r="G396" s="213" t="str">
        <f>IF(TAM!M401="","",TAM!M401)</f>
        <v/>
      </c>
      <c r="H396" s="220" t="str">
        <f>IF(TAM!AD401="","",TAM!AD401)</f>
        <v/>
      </c>
      <c r="I396" s="223" t="str">
        <f>IF(Table3[[#This Row],[Open Qty]]="","",TAM!AE401)</f>
        <v/>
      </c>
      <c r="J396" s="226" t="str">
        <f>IF(Table3[[#This Row],[Open Qty]]="","",SUM(SUMIF('STOCK OES'!B:B,Table3[[#This Row],[Ich No]],'STOCK OES'!E:E),SUMIF('STOCK SEALING'!B:B,Table3[[#This Row],[Ich No]],'STOCK SEALING'!E:E)))</f>
        <v/>
      </c>
      <c r="K396" s="236" t="str">
        <f>IF(Table3[[#This Row],[REST]]="","",SUMIF(TMMIN!T:T,Table3[[#This Row],[Ich No]],TMMIN!AE:AE))</f>
        <v/>
      </c>
      <c r="L396" s="226">
        <v>0</v>
      </c>
      <c r="M396" s="226" t="str">
        <f>IFERROR(Table3[[#This Row],[REST]]-Table3[[#This Row],[Result Scan]],"")</f>
        <v/>
      </c>
      <c r="N396" s="212" t="str">
        <f>IF(Table3[[#This Row],[PO TAM]]="","",IF(Table3[[#This Row],[Balance]]&gt;0,"Open","Close"))</f>
        <v/>
      </c>
      <c r="O396" s="246" t="str">
        <f ca="1">IF(R396=$S$1,Table3[[#This Row],[Status]],"")</f>
        <v/>
      </c>
      <c r="R396" s="169" t="str">
        <f>IF(Table3[[#This Row],[Delivery Date]]="","",$R$1-Table3[[#This Row],[Delivery Date]])</f>
        <v/>
      </c>
      <c r="T396" t="str">
        <f>IFERROR(VLOOKUP(Table3[[#This Row],[Ich No]],'ICH NO'!K:M,3,0),"")</f>
        <v/>
      </c>
      <c r="U396" t="str">
        <f>IF(Table3[[#This Row],[REST]]&gt;Table3[[#This Row],[Stock]],Table3[[#This Row],[Stock]],Table3[[#This Row],[REST]])</f>
        <v/>
      </c>
      <c r="AA396" t="str">
        <f ca="1">IF(Table3[[#This Row],[DDD]]="","",IF(Table3[[#This Row],[Stock]]&gt;=Table3[[#This Row],[REST]],Table3[[#This Row],[REST]],Table3[[#This Row],[Stock]]))</f>
        <v/>
      </c>
    </row>
    <row r="397" spans="1:27" x14ac:dyDescent="0.3">
      <c r="A397" s="173" t="str">
        <f>IF(Table3[[#This Row],[Customer Part No]]="","",(ROW()-1))</f>
        <v/>
      </c>
      <c r="B397" s="212" t="str">
        <f>IF(TAM!T402="","",TAM!T402)</f>
        <v/>
      </c>
      <c r="C397" s="42" t="str">
        <f>IF(TAM!Q402="","",TAM!Q402)</f>
        <v/>
      </c>
      <c r="D397" s="42" t="str">
        <f>IF(TAM!I402="","",TAM!I402)</f>
        <v/>
      </c>
      <c r="E397" s="42" t="str">
        <f>IF(TAM!H402="","",TAM!H402)</f>
        <v/>
      </c>
      <c r="F397" s="213" t="str">
        <f>IF(TAM!L402="","",TAM!L402)</f>
        <v/>
      </c>
      <c r="G397" s="213" t="str">
        <f>IF(TAM!M402="","",TAM!M402)</f>
        <v/>
      </c>
      <c r="H397" s="220" t="str">
        <f>IF(TAM!AD402="","",TAM!AD402)</f>
        <v/>
      </c>
      <c r="I397" s="223" t="str">
        <f>IF(Table3[[#This Row],[Open Qty]]="","",TAM!AE402)</f>
        <v/>
      </c>
      <c r="J397" s="226" t="str">
        <f>IF(Table3[[#This Row],[Open Qty]]="","",SUM(SUMIF('STOCK OES'!B:B,Table3[[#This Row],[Ich No]],'STOCK OES'!E:E),SUMIF('STOCK SEALING'!B:B,Table3[[#This Row],[Ich No]],'STOCK SEALING'!E:E)))</f>
        <v/>
      </c>
      <c r="K397" s="236" t="str">
        <f>IF(Table3[[#This Row],[REST]]="","",SUMIF(TMMIN!T:T,Table3[[#This Row],[Ich No]],TMMIN!AE:AE))</f>
        <v/>
      </c>
      <c r="L397" s="226">
        <v>0</v>
      </c>
      <c r="M397" s="226" t="str">
        <f>IFERROR(Table3[[#This Row],[REST]]-Table3[[#This Row],[Result Scan]],"")</f>
        <v/>
      </c>
      <c r="N397" s="212" t="str">
        <f>IF(Table3[[#This Row],[PO TAM]]="","",IF(Table3[[#This Row],[Balance]]&gt;0,"Open","Close"))</f>
        <v/>
      </c>
      <c r="O397" s="246" t="str">
        <f ca="1">IF(R397=$S$1,Table3[[#This Row],[Status]],"")</f>
        <v/>
      </c>
      <c r="R397" s="169" t="str">
        <f>IF(Table3[[#This Row],[Delivery Date]]="","",$R$1-Table3[[#This Row],[Delivery Date]])</f>
        <v/>
      </c>
      <c r="T397" t="str">
        <f>IFERROR(VLOOKUP(Table3[[#This Row],[Ich No]],'ICH NO'!K:M,3,0),"")</f>
        <v/>
      </c>
      <c r="U397" t="str">
        <f>IF(Table3[[#This Row],[REST]]&gt;Table3[[#This Row],[Stock]],Table3[[#This Row],[Stock]],Table3[[#This Row],[REST]])</f>
        <v/>
      </c>
      <c r="AA397" t="str">
        <f ca="1">IF(Table3[[#This Row],[DDD]]="","",IF(Table3[[#This Row],[Stock]]&gt;=Table3[[#This Row],[REST]],Table3[[#This Row],[REST]],Table3[[#This Row],[Stock]]))</f>
        <v/>
      </c>
    </row>
    <row r="398" spans="1:27" x14ac:dyDescent="0.3">
      <c r="A398" s="173" t="str">
        <f>IF(Table3[[#This Row],[Customer Part No]]="","",(ROW()-1))</f>
        <v/>
      </c>
      <c r="B398" s="212" t="str">
        <f>IF(TAM!T403="","",TAM!T403)</f>
        <v/>
      </c>
      <c r="C398" s="42" t="str">
        <f>IF(TAM!Q403="","",TAM!Q403)</f>
        <v/>
      </c>
      <c r="D398" s="42" t="str">
        <f>IF(TAM!I403="","",TAM!I403)</f>
        <v/>
      </c>
      <c r="E398" s="42" t="str">
        <f>IF(TAM!H403="","",TAM!H403)</f>
        <v/>
      </c>
      <c r="F398" s="213" t="str">
        <f>IF(TAM!L403="","",TAM!L403)</f>
        <v/>
      </c>
      <c r="G398" s="213" t="str">
        <f>IF(TAM!M403="","",TAM!M403)</f>
        <v/>
      </c>
      <c r="H398" s="220" t="str">
        <f>IF(TAM!AD403="","",TAM!AD403)</f>
        <v/>
      </c>
      <c r="I398" s="223" t="str">
        <f>IF(Table3[[#This Row],[Open Qty]]="","",TAM!AE403)</f>
        <v/>
      </c>
      <c r="J398" s="226" t="str">
        <f>IF(Table3[[#This Row],[Open Qty]]="","",SUM(SUMIF('STOCK OES'!B:B,Table3[[#This Row],[Ich No]],'STOCK OES'!E:E),SUMIF('STOCK SEALING'!B:B,Table3[[#This Row],[Ich No]],'STOCK SEALING'!E:E)))</f>
        <v/>
      </c>
      <c r="K398" s="236" t="str">
        <f>IF(Table3[[#This Row],[REST]]="","",SUMIF(TMMIN!T:T,Table3[[#This Row],[Ich No]],TMMIN!AE:AE))</f>
        <v/>
      </c>
      <c r="L398" s="226">
        <v>0</v>
      </c>
      <c r="M398" s="226" t="str">
        <f>IFERROR(Table3[[#This Row],[REST]]-Table3[[#This Row],[Result Scan]],"")</f>
        <v/>
      </c>
      <c r="N398" s="212" t="str">
        <f>IF(Table3[[#This Row],[PO TAM]]="","",IF(Table3[[#This Row],[Balance]]&gt;0,"Open","Close"))</f>
        <v/>
      </c>
      <c r="O398" s="246" t="str">
        <f ca="1">IF(R398=$S$1,Table3[[#This Row],[Status]],"")</f>
        <v/>
      </c>
      <c r="R398" s="169" t="str">
        <f>IF(Table3[[#This Row],[Delivery Date]]="","",$R$1-Table3[[#This Row],[Delivery Date]])</f>
        <v/>
      </c>
      <c r="T398" t="str">
        <f>IFERROR(VLOOKUP(Table3[[#This Row],[Ich No]],'ICH NO'!K:M,3,0),"")</f>
        <v/>
      </c>
      <c r="U398" t="str">
        <f>IF(Table3[[#This Row],[REST]]&gt;Table3[[#This Row],[Stock]],Table3[[#This Row],[Stock]],Table3[[#This Row],[REST]])</f>
        <v/>
      </c>
      <c r="AA398" t="str">
        <f ca="1">IF(Table3[[#This Row],[DDD]]="","",IF(Table3[[#This Row],[Stock]]&gt;=Table3[[#This Row],[REST]],Table3[[#This Row],[REST]],Table3[[#This Row],[Stock]]))</f>
        <v/>
      </c>
    </row>
    <row r="399" spans="1:27" x14ac:dyDescent="0.3">
      <c r="A399" s="173" t="str">
        <f>IF(Table3[[#This Row],[Customer Part No]]="","",(ROW()-1))</f>
        <v/>
      </c>
      <c r="B399" s="212" t="str">
        <f>IF(TAM!T404="","",TAM!T404)</f>
        <v/>
      </c>
      <c r="C399" s="42" t="str">
        <f>IF(TAM!Q404="","",TAM!Q404)</f>
        <v/>
      </c>
      <c r="D399" s="42" t="str">
        <f>IF(TAM!I404="","",TAM!I404)</f>
        <v/>
      </c>
      <c r="E399" s="42" t="str">
        <f>IF(TAM!H404="","",TAM!H404)</f>
        <v/>
      </c>
      <c r="F399" s="213" t="str">
        <f>IF(TAM!L404="","",TAM!L404)</f>
        <v/>
      </c>
      <c r="G399" s="213" t="str">
        <f>IF(TAM!M404="","",TAM!M404)</f>
        <v/>
      </c>
      <c r="H399" s="220" t="str">
        <f>IF(TAM!AD404="","",TAM!AD404)</f>
        <v/>
      </c>
      <c r="I399" s="223" t="str">
        <f>IF(Table3[[#This Row],[Open Qty]]="","",TAM!AE404)</f>
        <v/>
      </c>
      <c r="J399" s="226" t="str">
        <f>IF(Table3[[#This Row],[Open Qty]]="","",SUM(SUMIF('STOCK OES'!B:B,Table3[[#This Row],[Ich No]],'STOCK OES'!E:E),SUMIF('STOCK SEALING'!B:B,Table3[[#This Row],[Ich No]],'STOCK SEALING'!E:E)))</f>
        <v/>
      </c>
      <c r="K399" s="236" t="str">
        <f>IF(Table3[[#This Row],[REST]]="","",SUMIF(TMMIN!T:T,Table3[[#This Row],[Ich No]],TMMIN!AE:AE))</f>
        <v/>
      </c>
      <c r="L399" s="226">
        <v>0</v>
      </c>
      <c r="M399" s="226" t="str">
        <f>IFERROR(Table3[[#This Row],[REST]]-Table3[[#This Row],[Result Scan]],"")</f>
        <v/>
      </c>
      <c r="N399" s="212" t="str">
        <f>IF(Table3[[#This Row],[PO TAM]]="","",IF(Table3[[#This Row],[Balance]]&gt;0,"Open","Close"))</f>
        <v/>
      </c>
      <c r="O399" s="246" t="str">
        <f ca="1">IF(R399=$S$1,Table3[[#This Row],[Status]],"")</f>
        <v/>
      </c>
      <c r="R399" s="169" t="str">
        <f>IF(Table3[[#This Row],[Delivery Date]]="","",$R$1-Table3[[#This Row],[Delivery Date]])</f>
        <v/>
      </c>
      <c r="T399" t="str">
        <f>IFERROR(VLOOKUP(Table3[[#This Row],[Ich No]],'ICH NO'!K:M,3,0),"")</f>
        <v/>
      </c>
      <c r="U399" t="str">
        <f>IF(Table3[[#This Row],[REST]]&gt;Table3[[#This Row],[Stock]],Table3[[#This Row],[Stock]],Table3[[#This Row],[REST]])</f>
        <v/>
      </c>
      <c r="AA399" t="str">
        <f ca="1">IF(Table3[[#This Row],[DDD]]="","",IF(Table3[[#This Row],[Stock]]&gt;=Table3[[#This Row],[REST]],Table3[[#This Row],[REST]],Table3[[#This Row],[Stock]]))</f>
        <v/>
      </c>
    </row>
    <row r="400" spans="1:27" x14ac:dyDescent="0.3">
      <c r="A400" s="173" t="str">
        <f>IF(Table3[[#This Row],[Customer Part No]]="","",(ROW()-1))</f>
        <v/>
      </c>
      <c r="B400" s="212" t="str">
        <f>IF(TAM!T405="","",TAM!T405)</f>
        <v/>
      </c>
      <c r="C400" s="42" t="str">
        <f>IF(TAM!Q405="","",TAM!Q405)</f>
        <v/>
      </c>
      <c r="D400" s="42" t="str">
        <f>IF(TAM!I405="","",TAM!I405)</f>
        <v/>
      </c>
      <c r="E400" s="42" t="str">
        <f>IF(TAM!H405="","",TAM!H405)</f>
        <v/>
      </c>
      <c r="F400" s="213" t="str">
        <f>IF(TAM!L405="","",TAM!L405)</f>
        <v/>
      </c>
      <c r="G400" s="213" t="str">
        <f>IF(TAM!M405="","",TAM!M405)</f>
        <v/>
      </c>
      <c r="H400" s="220" t="str">
        <f>IF(TAM!AD405="","",TAM!AD405)</f>
        <v/>
      </c>
      <c r="I400" s="223" t="str">
        <f>IF(Table3[[#This Row],[Open Qty]]="","",TAM!AE405)</f>
        <v/>
      </c>
      <c r="J400" s="226" t="str">
        <f>IF(Table3[[#This Row],[Open Qty]]="","",SUM(SUMIF('STOCK OES'!B:B,Table3[[#This Row],[Ich No]],'STOCK OES'!E:E),SUMIF('STOCK SEALING'!B:B,Table3[[#This Row],[Ich No]],'STOCK SEALING'!E:E)))</f>
        <v/>
      </c>
      <c r="K400" s="236" t="str">
        <f>IF(Table3[[#This Row],[REST]]="","",SUMIF(TMMIN!T:T,Table3[[#This Row],[Ich No]],TMMIN!AE:AE))</f>
        <v/>
      </c>
      <c r="L400" s="226">
        <v>0</v>
      </c>
      <c r="M400" s="226" t="str">
        <f>IFERROR(Table3[[#This Row],[REST]]-Table3[[#This Row],[Result Scan]],"")</f>
        <v/>
      </c>
      <c r="N400" s="212" t="str">
        <f>IF(Table3[[#This Row],[PO TAM]]="","",IF(Table3[[#This Row],[Balance]]&gt;0,"Open","Close"))</f>
        <v/>
      </c>
      <c r="O400" s="246" t="str">
        <f ca="1">IF(R400=$S$1,Table3[[#This Row],[Status]],"")</f>
        <v/>
      </c>
      <c r="R400" s="169" t="str">
        <f>IF(Table3[[#This Row],[Delivery Date]]="","",$R$1-Table3[[#This Row],[Delivery Date]])</f>
        <v/>
      </c>
      <c r="T400" t="str">
        <f>IFERROR(VLOOKUP(Table3[[#This Row],[Ich No]],'ICH NO'!K:M,3,0),"")</f>
        <v/>
      </c>
      <c r="U400" t="str">
        <f>IF(Table3[[#This Row],[REST]]&gt;Table3[[#This Row],[Stock]],Table3[[#This Row],[Stock]],Table3[[#This Row],[REST]])</f>
        <v/>
      </c>
      <c r="AA400" t="str">
        <f ca="1">IF(Table3[[#This Row],[DDD]]="","",IF(Table3[[#This Row],[Stock]]&gt;=Table3[[#This Row],[REST]],Table3[[#This Row],[REST]],Table3[[#This Row],[Stock]]))</f>
        <v/>
      </c>
    </row>
    <row r="401" spans="1:27" x14ac:dyDescent="0.3">
      <c r="A401" s="173" t="str">
        <f>IF(Table3[[#This Row],[Customer Part No]]="","",(ROW()-1))</f>
        <v/>
      </c>
      <c r="B401" s="212" t="str">
        <f>IF(TAM!T406="","",TAM!T406)</f>
        <v/>
      </c>
      <c r="C401" s="42" t="str">
        <f>IF(TAM!Q406="","",TAM!Q406)</f>
        <v/>
      </c>
      <c r="D401" s="42" t="str">
        <f>IF(TAM!I406="","",TAM!I406)</f>
        <v/>
      </c>
      <c r="E401" s="42" t="str">
        <f>IF(TAM!H406="","",TAM!H406)</f>
        <v/>
      </c>
      <c r="F401" s="213" t="str">
        <f>IF(TAM!L406="","",TAM!L406)</f>
        <v/>
      </c>
      <c r="G401" s="213" t="str">
        <f>IF(TAM!M406="","",TAM!M406)</f>
        <v/>
      </c>
      <c r="H401" s="220" t="str">
        <f>IF(TAM!AD406="","",TAM!AD406)</f>
        <v/>
      </c>
      <c r="I401" s="223" t="str">
        <f>IF(Table3[[#This Row],[Open Qty]]="","",TAM!AE406)</f>
        <v/>
      </c>
      <c r="J401" s="226" t="str">
        <f>IF(Table3[[#This Row],[Open Qty]]="","",SUM(SUMIF('STOCK OES'!B:B,Table3[[#This Row],[Ich No]],'STOCK OES'!E:E),SUMIF('STOCK SEALING'!B:B,Table3[[#This Row],[Ich No]],'STOCK SEALING'!E:E)))</f>
        <v/>
      </c>
      <c r="K401" s="236" t="str">
        <f>IF(Table3[[#This Row],[REST]]="","",SUMIF(TMMIN!T:T,Table3[[#This Row],[Ich No]],TMMIN!AE:AE))</f>
        <v/>
      </c>
      <c r="L401" s="226">
        <v>0</v>
      </c>
      <c r="M401" s="226" t="str">
        <f>IFERROR(Table3[[#This Row],[REST]]-Table3[[#This Row],[Result Scan]],"")</f>
        <v/>
      </c>
      <c r="N401" s="212" t="str">
        <f>IF(Table3[[#This Row],[PO TAM]]="","",IF(Table3[[#This Row],[Balance]]&gt;0,"Open","Close"))</f>
        <v/>
      </c>
      <c r="O401" s="246" t="str">
        <f ca="1">IF(R401=$S$1,Table3[[#This Row],[Status]],"")</f>
        <v/>
      </c>
      <c r="R401" s="169" t="str">
        <f>IF(Table3[[#This Row],[Delivery Date]]="","",$R$1-Table3[[#This Row],[Delivery Date]])</f>
        <v/>
      </c>
      <c r="T401" t="str">
        <f>IFERROR(VLOOKUP(Table3[[#This Row],[Ich No]],'ICH NO'!K:M,3,0),"")</f>
        <v/>
      </c>
      <c r="U401" t="str">
        <f>IF(Table3[[#This Row],[REST]]&gt;Table3[[#This Row],[Stock]],Table3[[#This Row],[Stock]],Table3[[#This Row],[REST]])</f>
        <v/>
      </c>
      <c r="AA401" t="str">
        <f ca="1">IF(Table3[[#This Row],[DDD]]="","",IF(Table3[[#This Row],[Stock]]&gt;=Table3[[#This Row],[REST]],Table3[[#This Row],[REST]],Table3[[#This Row],[Stock]]))</f>
        <v/>
      </c>
    </row>
    <row r="402" spans="1:27" x14ac:dyDescent="0.3">
      <c r="A402" s="173" t="str">
        <f>IF(Table3[[#This Row],[Customer Part No]]="","",(ROW()-1))</f>
        <v/>
      </c>
      <c r="B402" s="212" t="str">
        <f>IF(TAM!T407="","",TAM!T407)</f>
        <v/>
      </c>
      <c r="C402" s="42" t="str">
        <f>IF(TAM!Q407="","",TAM!Q407)</f>
        <v/>
      </c>
      <c r="D402" s="42" t="str">
        <f>IF(TAM!I407="","",TAM!I407)</f>
        <v/>
      </c>
      <c r="E402" s="42" t="str">
        <f>IF(TAM!H407="","",TAM!H407)</f>
        <v/>
      </c>
      <c r="F402" s="213" t="str">
        <f>IF(TAM!L407="","",TAM!L407)</f>
        <v/>
      </c>
      <c r="G402" s="213" t="str">
        <f>IF(TAM!M407="","",TAM!M407)</f>
        <v/>
      </c>
      <c r="H402" s="220" t="str">
        <f>IF(TAM!AD407="","",TAM!AD407)</f>
        <v/>
      </c>
      <c r="I402" s="223" t="str">
        <f>IF(Table3[[#This Row],[Open Qty]]="","",TAM!AE407)</f>
        <v/>
      </c>
      <c r="J402" s="226" t="str">
        <f>IF(Table3[[#This Row],[Open Qty]]="","",SUM(SUMIF('STOCK OES'!B:B,Table3[[#This Row],[Ich No]],'STOCK OES'!E:E),SUMIF('STOCK SEALING'!B:B,Table3[[#This Row],[Ich No]],'STOCK SEALING'!E:E)))</f>
        <v/>
      </c>
      <c r="K402" s="236" t="str">
        <f>IF(Table3[[#This Row],[REST]]="","",SUMIF(TMMIN!T:T,Table3[[#This Row],[Ich No]],TMMIN!AE:AE))</f>
        <v/>
      </c>
      <c r="L402" s="226">
        <v>0</v>
      </c>
      <c r="M402" s="226" t="str">
        <f>IFERROR(Table3[[#This Row],[REST]]-Table3[[#This Row],[Result Scan]],"")</f>
        <v/>
      </c>
      <c r="N402" s="212" t="str">
        <f>IF(Table3[[#This Row],[PO TAM]]="","",IF(Table3[[#This Row],[Balance]]&gt;0,"Open","Close"))</f>
        <v/>
      </c>
      <c r="O402" s="246" t="str">
        <f ca="1">IF(R402=$S$1,Table3[[#This Row],[Status]],"")</f>
        <v/>
      </c>
      <c r="R402" s="169" t="str">
        <f>IF(Table3[[#This Row],[Delivery Date]]="","",$R$1-Table3[[#This Row],[Delivery Date]])</f>
        <v/>
      </c>
      <c r="T402" t="str">
        <f>IFERROR(VLOOKUP(Table3[[#This Row],[Ich No]],'ICH NO'!K:M,3,0),"")</f>
        <v/>
      </c>
      <c r="U402" t="str">
        <f>IF(Table3[[#This Row],[REST]]&gt;Table3[[#This Row],[Stock]],Table3[[#This Row],[Stock]],Table3[[#This Row],[REST]])</f>
        <v/>
      </c>
      <c r="AA402" t="str">
        <f ca="1">IF(Table3[[#This Row],[DDD]]="","",IF(Table3[[#This Row],[Stock]]&gt;=Table3[[#This Row],[REST]],Table3[[#This Row],[REST]],Table3[[#This Row],[Stock]]))</f>
        <v/>
      </c>
    </row>
    <row r="403" spans="1:27" x14ac:dyDescent="0.3">
      <c r="A403" s="173" t="str">
        <f>IF(Table3[[#This Row],[Customer Part No]]="","",(ROW()-1))</f>
        <v/>
      </c>
      <c r="B403" s="212" t="str">
        <f>IF(TAM!T408="","",TAM!T408)</f>
        <v/>
      </c>
      <c r="C403" s="42" t="str">
        <f>IF(TAM!Q408="","",TAM!Q408)</f>
        <v/>
      </c>
      <c r="D403" s="42" t="str">
        <f>IF(TAM!I408="","",TAM!I408)</f>
        <v/>
      </c>
      <c r="E403" s="42" t="str">
        <f>IF(TAM!H408="","",TAM!H408)</f>
        <v/>
      </c>
      <c r="F403" s="213" t="str">
        <f>IF(TAM!L408="","",TAM!L408)</f>
        <v/>
      </c>
      <c r="G403" s="213" t="str">
        <f>IF(TAM!M408="","",TAM!M408)</f>
        <v/>
      </c>
      <c r="H403" s="220" t="str">
        <f>IF(TAM!AD408="","",TAM!AD408)</f>
        <v/>
      </c>
      <c r="I403" s="223" t="str">
        <f>IF(Table3[[#This Row],[Open Qty]]="","",TAM!AE408)</f>
        <v/>
      </c>
      <c r="J403" s="226" t="str">
        <f>IF(Table3[[#This Row],[Open Qty]]="","",SUM(SUMIF('STOCK OES'!B:B,Table3[[#This Row],[Ich No]],'STOCK OES'!E:E),SUMIF('STOCK SEALING'!B:B,Table3[[#This Row],[Ich No]],'STOCK SEALING'!E:E)))</f>
        <v/>
      </c>
      <c r="K403" s="236" t="str">
        <f>IF(Table3[[#This Row],[REST]]="","",SUMIF(TMMIN!T:T,Table3[[#This Row],[Ich No]],TMMIN!AE:AE))</f>
        <v/>
      </c>
      <c r="L403" s="226">
        <v>0</v>
      </c>
      <c r="M403" s="226" t="str">
        <f>IFERROR(Table3[[#This Row],[REST]]-Table3[[#This Row],[Result Scan]],"")</f>
        <v/>
      </c>
      <c r="N403" s="212" t="str">
        <f>IF(Table3[[#This Row],[PO TAM]]="","",IF(Table3[[#This Row],[Balance]]&gt;0,"Open","Close"))</f>
        <v/>
      </c>
      <c r="O403" s="246" t="str">
        <f ca="1">IF(R403=$S$1,Table3[[#This Row],[Status]],"")</f>
        <v/>
      </c>
      <c r="R403" s="169" t="str">
        <f>IF(Table3[[#This Row],[Delivery Date]]="","",$R$1-Table3[[#This Row],[Delivery Date]])</f>
        <v/>
      </c>
      <c r="T403" t="str">
        <f>IFERROR(VLOOKUP(Table3[[#This Row],[Ich No]],'ICH NO'!K:M,3,0),"")</f>
        <v/>
      </c>
      <c r="U403" t="str">
        <f>IF(Table3[[#This Row],[REST]]&gt;Table3[[#This Row],[Stock]],Table3[[#This Row],[Stock]],Table3[[#This Row],[REST]])</f>
        <v/>
      </c>
      <c r="AA403" t="str">
        <f ca="1">IF(Table3[[#This Row],[DDD]]="","",IF(Table3[[#This Row],[Stock]]&gt;=Table3[[#This Row],[REST]],Table3[[#This Row],[REST]],Table3[[#This Row],[Stock]]))</f>
        <v/>
      </c>
    </row>
    <row r="404" spans="1:27" x14ac:dyDescent="0.3">
      <c r="A404" s="173" t="str">
        <f>IF(Table3[[#This Row],[Customer Part No]]="","",(ROW()-1))</f>
        <v/>
      </c>
      <c r="B404" s="212" t="str">
        <f>IF(TAM!T409="","",TAM!T409)</f>
        <v/>
      </c>
      <c r="C404" s="42" t="str">
        <f>IF(TAM!Q409="","",TAM!Q409)</f>
        <v/>
      </c>
      <c r="D404" s="42" t="str">
        <f>IF(TAM!I409="","",TAM!I409)</f>
        <v/>
      </c>
      <c r="E404" s="42" t="str">
        <f>IF(TAM!H409="","",TAM!H409)</f>
        <v/>
      </c>
      <c r="F404" s="213" t="str">
        <f>IF(TAM!L409="","",TAM!L409)</f>
        <v/>
      </c>
      <c r="G404" s="213" t="str">
        <f>IF(TAM!M409="","",TAM!M409)</f>
        <v/>
      </c>
      <c r="H404" s="220" t="str">
        <f>IF(TAM!AD409="","",TAM!AD409)</f>
        <v/>
      </c>
      <c r="I404" s="223" t="str">
        <f>IF(Table3[[#This Row],[Open Qty]]="","",TAM!AE409)</f>
        <v/>
      </c>
      <c r="J404" s="226" t="str">
        <f>IF(Table3[[#This Row],[Open Qty]]="","",SUM(SUMIF('STOCK OES'!B:B,Table3[[#This Row],[Ich No]],'STOCK OES'!E:E),SUMIF('STOCK SEALING'!B:B,Table3[[#This Row],[Ich No]],'STOCK SEALING'!E:E)))</f>
        <v/>
      </c>
      <c r="K404" s="236" t="str">
        <f>IF(Table3[[#This Row],[REST]]="","",SUMIF(TMMIN!T:T,Table3[[#This Row],[Ich No]],TMMIN!AE:AE))</f>
        <v/>
      </c>
      <c r="L404" s="226">
        <v>0</v>
      </c>
      <c r="M404" s="226" t="str">
        <f>IFERROR(Table3[[#This Row],[REST]]-Table3[[#This Row],[Result Scan]],"")</f>
        <v/>
      </c>
      <c r="N404" s="212" t="str">
        <f>IF(Table3[[#This Row],[PO TAM]]="","",IF(Table3[[#This Row],[Balance]]&gt;0,"Open","Close"))</f>
        <v/>
      </c>
      <c r="O404" s="246" t="str">
        <f ca="1">IF(R404=$S$1,Table3[[#This Row],[Status]],"")</f>
        <v/>
      </c>
      <c r="R404" s="169" t="str">
        <f>IF(Table3[[#This Row],[Delivery Date]]="","",$R$1-Table3[[#This Row],[Delivery Date]])</f>
        <v/>
      </c>
      <c r="T404" t="str">
        <f>IFERROR(VLOOKUP(Table3[[#This Row],[Ich No]],'ICH NO'!K:M,3,0),"")</f>
        <v/>
      </c>
      <c r="U404" t="str">
        <f>IF(Table3[[#This Row],[REST]]&gt;Table3[[#This Row],[Stock]],Table3[[#This Row],[Stock]],Table3[[#This Row],[REST]])</f>
        <v/>
      </c>
      <c r="AA404" t="str">
        <f ca="1">IF(Table3[[#This Row],[DDD]]="","",IF(Table3[[#This Row],[Stock]]&gt;=Table3[[#This Row],[REST]],Table3[[#This Row],[REST]],Table3[[#This Row],[Stock]]))</f>
        <v/>
      </c>
    </row>
    <row r="405" spans="1:27" x14ac:dyDescent="0.3">
      <c r="A405" s="173" t="str">
        <f>IF(Table3[[#This Row],[Customer Part No]]="","",(ROW()-1))</f>
        <v/>
      </c>
      <c r="B405" s="212" t="str">
        <f>IF(TAM!T410="","",TAM!T410)</f>
        <v/>
      </c>
      <c r="C405" s="42" t="str">
        <f>IF(TAM!Q410="","",TAM!Q410)</f>
        <v/>
      </c>
      <c r="D405" s="42" t="str">
        <f>IF(TAM!I410="","",TAM!I410)</f>
        <v/>
      </c>
      <c r="E405" s="42" t="str">
        <f>IF(TAM!H410="","",TAM!H410)</f>
        <v/>
      </c>
      <c r="F405" s="213" t="str">
        <f>IF(TAM!L410="","",TAM!L410)</f>
        <v/>
      </c>
      <c r="G405" s="213" t="str">
        <f>IF(TAM!M410="","",TAM!M410)</f>
        <v/>
      </c>
      <c r="H405" s="220" t="str">
        <f>IF(TAM!AD410="","",TAM!AD410)</f>
        <v/>
      </c>
      <c r="I405" s="223" t="str">
        <f>IF(Table3[[#This Row],[Open Qty]]="","",TAM!AE410)</f>
        <v/>
      </c>
      <c r="J405" s="226" t="str">
        <f>IF(Table3[[#This Row],[Open Qty]]="","",SUM(SUMIF('STOCK OES'!B:B,Table3[[#This Row],[Ich No]],'STOCK OES'!E:E),SUMIF('STOCK SEALING'!B:B,Table3[[#This Row],[Ich No]],'STOCK SEALING'!E:E)))</f>
        <v/>
      </c>
      <c r="K405" s="236" t="str">
        <f>IF(Table3[[#This Row],[REST]]="","",SUMIF(TMMIN!T:T,Table3[[#This Row],[Ich No]],TMMIN!AE:AE))</f>
        <v/>
      </c>
      <c r="L405" s="226">
        <v>0</v>
      </c>
      <c r="M405" s="226" t="str">
        <f>IFERROR(Table3[[#This Row],[REST]]-Table3[[#This Row],[Result Scan]],"")</f>
        <v/>
      </c>
      <c r="N405" s="212" t="str">
        <f>IF(Table3[[#This Row],[PO TAM]]="","",IF(Table3[[#This Row],[Balance]]&gt;0,"Open","Close"))</f>
        <v/>
      </c>
      <c r="O405" s="246" t="str">
        <f ca="1">IF(R405=$S$1,Table3[[#This Row],[Status]],"")</f>
        <v/>
      </c>
      <c r="R405" s="169" t="str">
        <f>IF(Table3[[#This Row],[Delivery Date]]="","",$R$1-Table3[[#This Row],[Delivery Date]])</f>
        <v/>
      </c>
      <c r="T405" t="str">
        <f>IFERROR(VLOOKUP(Table3[[#This Row],[Ich No]],'ICH NO'!K:M,3,0),"")</f>
        <v/>
      </c>
      <c r="U405" t="str">
        <f>IF(Table3[[#This Row],[REST]]&gt;Table3[[#This Row],[Stock]],Table3[[#This Row],[Stock]],Table3[[#This Row],[REST]])</f>
        <v/>
      </c>
      <c r="AA405" t="str">
        <f ca="1">IF(Table3[[#This Row],[DDD]]="","",IF(Table3[[#This Row],[Stock]]&gt;=Table3[[#This Row],[REST]],Table3[[#This Row],[REST]],Table3[[#This Row],[Stock]]))</f>
        <v/>
      </c>
    </row>
    <row r="406" spans="1:27" x14ac:dyDescent="0.3">
      <c r="A406" s="173" t="str">
        <f>IF(Table3[[#This Row],[Customer Part No]]="","",(ROW()-1))</f>
        <v/>
      </c>
      <c r="B406" s="212" t="str">
        <f>IF(TAM!T411="","",TAM!T411)</f>
        <v/>
      </c>
      <c r="C406" s="42" t="str">
        <f>IF(TAM!Q411="","",TAM!Q411)</f>
        <v/>
      </c>
      <c r="D406" s="42" t="str">
        <f>IF(TAM!I411="","",TAM!I411)</f>
        <v/>
      </c>
      <c r="E406" s="42" t="str">
        <f>IF(TAM!H411="","",TAM!H411)</f>
        <v/>
      </c>
      <c r="F406" s="213" t="str">
        <f>IF(TAM!L411="","",TAM!L411)</f>
        <v/>
      </c>
      <c r="G406" s="213" t="str">
        <f>IF(TAM!M411="","",TAM!M411)</f>
        <v/>
      </c>
      <c r="H406" s="220" t="str">
        <f>IF(TAM!AD411="","",TAM!AD411)</f>
        <v/>
      </c>
      <c r="I406" s="223" t="str">
        <f>IF(Table3[[#This Row],[Open Qty]]="","",TAM!AE411)</f>
        <v/>
      </c>
      <c r="J406" s="226" t="str">
        <f>IF(Table3[[#This Row],[Open Qty]]="","",SUM(SUMIF('STOCK OES'!B:B,Table3[[#This Row],[Ich No]],'STOCK OES'!E:E),SUMIF('STOCK SEALING'!B:B,Table3[[#This Row],[Ich No]],'STOCK SEALING'!E:E)))</f>
        <v/>
      </c>
      <c r="K406" s="236" t="str">
        <f>IF(Table3[[#This Row],[REST]]="","",SUMIF(TMMIN!T:T,Table3[[#This Row],[Ich No]],TMMIN!AE:AE))</f>
        <v/>
      </c>
      <c r="L406" s="226">
        <v>0</v>
      </c>
      <c r="M406" s="226" t="str">
        <f>IFERROR(Table3[[#This Row],[REST]]-Table3[[#This Row],[Result Scan]],"")</f>
        <v/>
      </c>
      <c r="N406" s="212" t="str">
        <f>IF(Table3[[#This Row],[PO TAM]]="","",IF(Table3[[#This Row],[Balance]]&gt;0,"Open","Close"))</f>
        <v/>
      </c>
      <c r="O406" s="246" t="str">
        <f ca="1">IF(R406=$S$1,Table3[[#This Row],[Status]],"")</f>
        <v/>
      </c>
      <c r="R406" s="169" t="str">
        <f>IF(Table3[[#This Row],[Delivery Date]]="","",$R$1-Table3[[#This Row],[Delivery Date]])</f>
        <v/>
      </c>
      <c r="T406" t="str">
        <f>IFERROR(VLOOKUP(Table3[[#This Row],[Ich No]],'ICH NO'!K:M,3,0),"")</f>
        <v/>
      </c>
      <c r="U406" t="str">
        <f>IF(Table3[[#This Row],[REST]]&gt;Table3[[#This Row],[Stock]],Table3[[#This Row],[Stock]],Table3[[#This Row],[REST]])</f>
        <v/>
      </c>
      <c r="AA406" t="str">
        <f ca="1">IF(Table3[[#This Row],[DDD]]="","",IF(Table3[[#This Row],[Stock]]&gt;=Table3[[#This Row],[REST]],Table3[[#This Row],[REST]],Table3[[#This Row],[Stock]]))</f>
        <v/>
      </c>
    </row>
    <row r="407" spans="1:27" x14ac:dyDescent="0.3">
      <c r="A407" s="173" t="str">
        <f>IF(Table3[[#This Row],[Customer Part No]]="","",(ROW()-1))</f>
        <v/>
      </c>
      <c r="B407" s="212" t="str">
        <f>IF(TAM!T412="","",TAM!T412)</f>
        <v/>
      </c>
      <c r="C407" s="42" t="str">
        <f>IF(TAM!Q412="","",TAM!Q412)</f>
        <v/>
      </c>
      <c r="D407" s="42" t="str">
        <f>IF(TAM!I412="","",TAM!I412)</f>
        <v/>
      </c>
      <c r="E407" s="42" t="str">
        <f>IF(TAM!H412="","",TAM!H412)</f>
        <v/>
      </c>
      <c r="F407" s="213" t="str">
        <f>IF(TAM!L412="","",TAM!L412)</f>
        <v/>
      </c>
      <c r="G407" s="213" t="str">
        <f>IF(TAM!M412="","",TAM!M412)</f>
        <v/>
      </c>
      <c r="H407" s="220" t="str">
        <f>IF(TAM!AD412="","",TAM!AD412)</f>
        <v/>
      </c>
      <c r="I407" s="223" t="str">
        <f>IF(Table3[[#This Row],[Open Qty]]="","",TAM!AE412)</f>
        <v/>
      </c>
      <c r="J407" s="226" t="str">
        <f>IF(Table3[[#This Row],[Open Qty]]="","",SUM(SUMIF('STOCK OES'!B:B,Table3[[#This Row],[Ich No]],'STOCK OES'!E:E),SUMIF('STOCK SEALING'!B:B,Table3[[#This Row],[Ich No]],'STOCK SEALING'!E:E)))</f>
        <v/>
      </c>
      <c r="K407" s="236" t="str">
        <f>IF(Table3[[#This Row],[REST]]="","",SUMIF(TMMIN!T:T,Table3[[#This Row],[Ich No]],TMMIN!AE:AE))</f>
        <v/>
      </c>
      <c r="L407" s="226">
        <v>0</v>
      </c>
      <c r="M407" s="226" t="str">
        <f>IFERROR(Table3[[#This Row],[REST]]-Table3[[#This Row],[Result Scan]],"")</f>
        <v/>
      </c>
      <c r="N407" s="212" t="str">
        <f>IF(Table3[[#This Row],[PO TAM]]="","",IF(Table3[[#This Row],[Balance]]&gt;0,"Open","Close"))</f>
        <v/>
      </c>
      <c r="O407" s="246" t="str">
        <f ca="1">IF(R407=$S$1,Table3[[#This Row],[Status]],"")</f>
        <v/>
      </c>
      <c r="R407" s="169" t="str">
        <f>IF(Table3[[#This Row],[Delivery Date]]="","",$R$1-Table3[[#This Row],[Delivery Date]])</f>
        <v/>
      </c>
      <c r="T407" t="str">
        <f>IFERROR(VLOOKUP(Table3[[#This Row],[Ich No]],'ICH NO'!K:M,3,0),"")</f>
        <v/>
      </c>
      <c r="U407" t="str">
        <f>IF(Table3[[#This Row],[REST]]&gt;Table3[[#This Row],[Stock]],Table3[[#This Row],[Stock]],Table3[[#This Row],[REST]])</f>
        <v/>
      </c>
      <c r="AA407" t="str">
        <f ca="1">IF(Table3[[#This Row],[DDD]]="","",IF(Table3[[#This Row],[Stock]]&gt;=Table3[[#This Row],[REST]],Table3[[#This Row],[REST]],Table3[[#This Row],[Stock]]))</f>
        <v/>
      </c>
    </row>
    <row r="408" spans="1:27" x14ac:dyDescent="0.3">
      <c r="A408" s="173" t="str">
        <f>IF(Table3[[#This Row],[Customer Part No]]="","",(ROW()-1))</f>
        <v/>
      </c>
      <c r="B408" s="212" t="str">
        <f>IF(TAM!T413="","",TAM!T413)</f>
        <v/>
      </c>
      <c r="C408" s="42" t="str">
        <f>IF(TAM!Q413="","",TAM!Q413)</f>
        <v/>
      </c>
      <c r="D408" s="42" t="str">
        <f>IF(TAM!I413="","",TAM!I413)</f>
        <v/>
      </c>
      <c r="E408" s="42" t="str">
        <f>IF(TAM!H413="","",TAM!H413)</f>
        <v/>
      </c>
      <c r="F408" s="213" t="str">
        <f>IF(TAM!L413="","",TAM!L413)</f>
        <v/>
      </c>
      <c r="G408" s="213" t="str">
        <f>IF(TAM!M413="","",TAM!M413)</f>
        <v/>
      </c>
      <c r="H408" s="220" t="str">
        <f>IF(TAM!AD413="","",TAM!AD413)</f>
        <v/>
      </c>
      <c r="I408" s="223" t="str">
        <f>IF(Table3[[#This Row],[Open Qty]]="","",TAM!AE413)</f>
        <v/>
      </c>
      <c r="J408" s="226" t="str">
        <f>IF(Table3[[#This Row],[Open Qty]]="","",SUM(SUMIF('STOCK OES'!B:B,Table3[[#This Row],[Ich No]],'STOCK OES'!E:E),SUMIF('STOCK SEALING'!B:B,Table3[[#This Row],[Ich No]],'STOCK SEALING'!E:E)))</f>
        <v/>
      </c>
      <c r="K408" s="236" t="str">
        <f>IF(Table3[[#This Row],[REST]]="","",SUMIF(TMMIN!T:T,Table3[[#This Row],[Ich No]],TMMIN!AE:AE))</f>
        <v/>
      </c>
      <c r="L408" s="226">
        <v>0</v>
      </c>
      <c r="M408" s="226" t="str">
        <f>IFERROR(Table3[[#This Row],[REST]]-Table3[[#This Row],[Result Scan]],"")</f>
        <v/>
      </c>
      <c r="N408" s="212" t="str">
        <f>IF(Table3[[#This Row],[PO TAM]]="","",IF(Table3[[#This Row],[Balance]]&gt;0,"Open","Close"))</f>
        <v/>
      </c>
      <c r="O408" s="246" t="str">
        <f ca="1">IF(R408=$S$1,Table3[[#This Row],[Status]],"")</f>
        <v/>
      </c>
      <c r="R408" s="169" t="str">
        <f>IF(Table3[[#This Row],[Delivery Date]]="","",$R$1-Table3[[#This Row],[Delivery Date]])</f>
        <v/>
      </c>
      <c r="T408" t="str">
        <f>IFERROR(VLOOKUP(Table3[[#This Row],[Ich No]],'ICH NO'!K:M,3,0),"")</f>
        <v/>
      </c>
      <c r="U408" t="str">
        <f>IF(Table3[[#This Row],[REST]]&gt;Table3[[#This Row],[Stock]],Table3[[#This Row],[Stock]],Table3[[#This Row],[REST]])</f>
        <v/>
      </c>
      <c r="AA408" t="str">
        <f ca="1">IF(Table3[[#This Row],[DDD]]="","",IF(Table3[[#This Row],[Stock]]&gt;=Table3[[#This Row],[REST]],Table3[[#This Row],[REST]],Table3[[#This Row],[Stock]]))</f>
        <v/>
      </c>
    </row>
    <row r="409" spans="1:27" x14ac:dyDescent="0.3">
      <c r="A409" s="173" t="str">
        <f>IF(Table3[[#This Row],[Customer Part No]]="","",(ROW()-1))</f>
        <v/>
      </c>
      <c r="B409" s="212" t="str">
        <f>IF(TAM!T414="","",TAM!T414)</f>
        <v/>
      </c>
      <c r="C409" s="42" t="str">
        <f>IF(TAM!Q414="","",TAM!Q414)</f>
        <v/>
      </c>
      <c r="D409" s="42" t="str">
        <f>IF(TAM!I414="","",TAM!I414)</f>
        <v/>
      </c>
      <c r="E409" s="42" t="str">
        <f>IF(TAM!H414="","",TAM!H414)</f>
        <v/>
      </c>
      <c r="F409" s="213" t="str">
        <f>IF(TAM!L414="","",TAM!L414)</f>
        <v/>
      </c>
      <c r="G409" s="213" t="str">
        <f>IF(TAM!M414="","",TAM!M414)</f>
        <v/>
      </c>
      <c r="H409" s="220" t="str">
        <f>IF(TAM!AD414="","",TAM!AD414)</f>
        <v/>
      </c>
      <c r="I409" s="223" t="str">
        <f>IF(Table3[[#This Row],[Open Qty]]="","",TAM!AE414)</f>
        <v/>
      </c>
      <c r="J409" s="226" t="str">
        <f>IF(Table3[[#This Row],[Open Qty]]="","",SUM(SUMIF('STOCK OES'!B:B,Table3[[#This Row],[Ich No]],'STOCK OES'!E:E),SUMIF('STOCK SEALING'!B:B,Table3[[#This Row],[Ich No]],'STOCK SEALING'!E:E)))</f>
        <v/>
      </c>
      <c r="K409" s="236" t="str">
        <f>IF(Table3[[#This Row],[REST]]="","",SUMIF(TMMIN!T:T,Table3[[#This Row],[Ich No]],TMMIN!AE:AE))</f>
        <v/>
      </c>
      <c r="L409" s="226">
        <v>0</v>
      </c>
      <c r="M409" s="226" t="str">
        <f>IFERROR(Table3[[#This Row],[REST]]-Table3[[#This Row],[Result Scan]],"")</f>
        <v/>
      </c>
      <c r="N409" s="212" t="str">
        <f>IF(Table3[[#This Row],[PO TAM]]="","",IF(Table3[[#This Row],[Balance]]&gt;0,"Open","Close"))</f>
        <v/>
      </c>
      <c r="O409" s="246" t="str">
        <f ca="1">IF(R409=$S$1,Table3[[#This Row],[Status]],"")</f>
        <v/>
      </c>
      <c r="R409" s="169" t="str">
        <f>IF(Table3[[#This Row],[Delivery Date]]="","",$R$1-Table3[[#This Row],[Delivery Date]])</f>
        <v/>
      </c>
      <c r="T409" t="str">
        <f>IFERROR(VLOOKUP(Table3[[#This Row],[Ich No]],'ICH NO'!K:M,3,0),"")</f>
        <v/>
      </c>
      <c r="U409" t="str">
        <f>IF(Table3[[#This Row],[REST]]&gt;Table3[[#This Row],[Stock]],Table3[[#This Row],[Stock]],Table3[[#This Row],[REST]])</f>
        <v/>
      </c>
      <c r="AA409" t="str">
        <f ca="1">IF(Table3[[#This Row],[DDD]]="","",IF(Table3[[#This Row],[Stock]]&gt;=Table3[[#This Row],[REST]],Table3[[#This Row],[REST]],Table3[[#This Row],[Stock]]))</f>
        <v/>
      </c>
    </row>
    <row r="410" spans="1:27" x14ac:dyDescent="0.3">
      <c r="A410" s="173" t="str">
        <f>IF(Table3[[#This Row],[Customer Part No]]="","",(ROW()-1))</f>
        <v/>
      </c>
      <c r="B410" s="212" t="str">
        <f>IF(TAM!T415="","",TAM!T415)</f>
        <v/>
      </c>
      <c r="C410" s="42" t="str">
        <f>IF(TAM!Q415="","",TAM!Q415)</f>
        <v/>
      </c>
      <c r="D410" s="42" t="str">
        <f>IF(TAM!I415="","",TAM!I415)</f>
        <v/>
      </c>
      <c r="E410" s="42" t="str">
        <f>IF(TAM!H415="","",TAM!H415)</f>
        <v/>
      </c>
      <c r="F410" s="213" t="str">
        <f>IF(TAM!L415="","",TAM!L415)</f>
        <v/>
      </c>
      <c r="G410" s="213" t="str">
        <f>IF(TAM!M415="","",TAM!M415)</f>
        <v/>
      </c>
      <c r="H410" s="220" t="str">
        <f>IF(TAM!AD415="","",TAM!AD415)</f>
        <v/>
      </c>
      <c r="I410" s="223" t="str">
        <f>IF(Table3[[#This Row],[Open Qty]]="","",TAM!AE415)</f>
        <v/>
      </c>
      <c r="J410" s="226" t="str">
        <f>IF(Table3[[#This Row],[Open Qty]]="","",SUM(SUMIF('STOCK OES'!B:B,Table3[[#This Row],[Ich No]],'STOCK OES'!E:E),SUMIF('STOCK SEALING'!B:B,Table3[[#This Row],[Ich No]],'STOCK SEALING'!E:E)))</f>
        <v/>
      </c>
      <c r="K410" s="236" t="str">
        <f>IF(Table3[[#This Row],[REST]]="","",SUMIF(TMMIN!T:T,Table3[[#This Row],[Ich No]],TMMIN!AE:AE))</f>
        <v/>
      </c>
      <c r="L410" s="226">
        <v>0</v>
      </c>
      <c r="M410" s="226" t="str">
        <f>IFERROR(Table3[[#This Row],[REST]]-Table3[[#This Row],[Result Scan]],"")</f>
        <v/>
      </c>
      <c r="N410" s="212" t="str">
        <f>IF(Table3[[#This Row],[PO TAM]]="","",IF(Table3[[#This Row],[Balance]]&gt;0,"Open","Close"))</f>
        <v/>
      </c>
      <c r="O410" s="246" t="str">
        <f ca="1">IF(R410=$S$1,Table3[[#This Row],[Status]],"")</f>
        <v/>
      </c>
      <c r="R410" s="169" t="str">
        <f>IF(Table3[[#This Row],[Delivery Date]]="","",$R$1-Table3[[#This Row],[Delivery Date]])</f>
        <v/>
      </c>
      <c r="T410" t="str">
        <f>IFERROR(VLOOKUP(Table3[[#This Row],[Ich No]],'ICH NO'!K:M,3,0),"")</f>
        <v/>
      </c>
      <c r="U410" t="str">
        <f>IF(Table3[[#This Row],[REST]]&gt;Table3[[#This Row],[Stock]],Table3[[#This Row],[Stock]],Table3[[#This Row],[REST]])</f>
        <v/>
      </c>
      <c r="AA410" t="str">
        <f ca="1">IF(Table3[[#This Row],[DDD]]="","",IF(Table3[[#This Row],[Stock]]&gt;=Table3[[#This Row],[REST]],Table3[[#This Row],[REST]],Table3[[#This Row],[Stock]]))</f>
        <v/>
      </c>
    </row>
    <row r="411" spans="1:27" x14ac:dyDescent="0.3">
      <c r="A411" s="173" t="str">
        <f>IF(Table3[[#This Row],[Customer Part No]]="","",(ROW()-1))</f>
        <v/>
      </c>
      <c r="B411" s="212" t="str">
        <f>IF(TAM!T416="","",TAM!T416)</f>
        <v/>
      </c>
      <c r="C411" s="42" t="str">
        <f>IF(TAM!Q416="","",TAM!Q416)</f>
        <v/>
      </c>
      <c r="D411" s="42" t="str">
        <f>IF(TAM!I416="","",TAM!I416)</f>
        <v/>
      </c>
      <c r="E411" s="42" t="str">
        <f>IF(TAM!H416="","",TAM!H416)</f>
        <v/>
      </c>
      <c r="F411" s="213" t="str">
        <f>IF(TAM!L416="","",TAM!L416)</f>
        <v/>
      </c>
      <c r="G411" s="213" t="str">
        <f>IF(TAM!M416="","",TAM!M416)</f>
        <v/>
      </c>
      <c r="H411" s="220" t="str">
        <f>IF(TAM!AD416="","",TAM!AD416)</f>
        <v/>
      </c>
      <c r="I411" s="223" t="str">
        <f>IF(Table3[[#This Row],[Open Qty]]="","",TAM!AE416)</f>
        <v/>
      </c>
      <c r="J411" s="226" t="str">
        <f>IF(Table3[[#This Row],[Open Qty]]="","",SUM(SUMIF('STOCK OES'!B:B,Table3[[#This Row],[Ich No]],'STOCK OES'!E:E),SUMIF('STOCK SEALING'!B:B,Table3[[#This Row],[Ich No]],'STOCK SEALING'!E:E)))</f>
        <v/>
      </c>
      <c r="K411" s="236" t="str">
        <f>IF(Table3[[#This Row],[REST]]="","",SUMIF(TMMIN!T:T,Table3[[#This Row],[Ich No]],TMMIN!AE:AE))</f>
        <v/>
      </c>
      <c r="L411" s="226">
        <v>0</v>
      </c>
      <c r="M411" s="226" t="str">
        <f>IFERROR(Table3[[#This Row],[REST]]-Table3[[#This Row],[Result Scan]],"")</f>
        <v/>
      </c>
      <c r="N411" s="212" t="str">
        <f>IF(Table3[[#This Row],[PO TAM]]="","",IF(Table3[[#This Row],[Balance]]&gt;0,"Open","Close"))</f>
        <v/>
      </c>
      <c r="O411" s="246" t="str">
        <f ca="1">IF(R411=$S$1,Table3[[#This Row],[Status]],"")</f>
        <v/>
      </c>
      <c r="R411" s="169" t="str">
        <f>IF(Table3[[#This Row],[Delivery Date]]="","",$R$1-Table3[[#This Row],[Delivery Date]])</f>
        <v/>
      </c>
      <c r="T411" t="str">
        <f>IFERROR(VLOOKUP(Table3[[#This Row],[Ich No]],'ICH NO'!K:M,3,0),"")</f>
        <v/>
      </c>
      <c r="U411" t="str">
        <f>IF(Table3[[#This Row],[REST]]&gt;Table3[[#This Row],[Stock]],Table3[[#This Row],[Stock]],Table3[[#This Row],[REST]])</f>
        <v/>
      </c>
      <c r="AA411" t="str">
        <f ca="1">IF(Table3[[#This Row],[DDD]]="","",IF(Table3[[#This Row],[Stock]]&gt;=Table3[[#This Row],[REST]],Table3[[#This Row],[REST]],Table3[[#This Row],[Stock]]))</f>
        <v/>
      </c>
    </row>
    <row r="412" spans="1:27" x14ac:dyDescent="0.3">
      <c r="A412" s="173" t="str">
        <f>IF(Table3[[#This Row],[Customer Part No]]="","",(ROW()-1))</f>
        <v/>
      </c>
      <c r="B412" s="212" t="str">
        <f>IF(TAM!T417="","",TAM!T417)</f>
        <v/>
      </c>
      <c r="C412" s="42" t="str">
        <f>IF(TAM!Q417="","",TAM!Q417)</f>
        <v/>
      </c>
      <c r="D412" s="42" t="str">
        <f>IF(TAM!I417="","",TAM!I417)</f>
        <v/>
      </c>
      <c r="E412" s="42" t="str">
        <f>IF(TAM!H417="","",TAM!H417)</f>
        <v/>
      </c>
      <c r="F412" s="213" t="str">
        <f>IF(TAM!L417="","",TAM!L417)</f>
        <v/>
      </c>
      <c r="G412" s="213" t="str">
        <f>IF(TAM!M417="","",TAM!M417)</f>
        <v/>
      </c>
      <c r="H412" s="220" t="str">
        <f>IF(TAM!AD417="","",TAM!AD417)</f>
        <v/>
      </c>
      <c r="I412" s="223" t="str">
        <f>IF(Table3[[#This Row],[Open Qty]]="","",TAM!AE417)</f>
        <v/>
      </c>
      <c r="J412" s="226" t="str">
        <f>IF(Table3[[#This Row],[Open Qty]]="","",SUM(SUMIF('STOCK OES'!B:B,Table3[[#This Row],[Ich No]],'STOCK OES'!E:E),SUMIF('STOCK SEALING'!B:B,Table3[[#This Row],[Ich No]],'STOCK SEALING'!E:E)))</f>
        <v/>
      </c>
      <c r="K412" s="236" t="str">
        <f>IF(Table3[[#This Row],[REST]]="","",SUMIF(TMMIN!T:T,Table3[[#This Row],[Ich No]],TMMIN!AE:AE))</f>
        <v/>
      </c>
      <c r="L412" s="226">
        <v>0</v>
      </c>
      <c r="M412" s="226" t="str">
        <f>IFERROR(Table3[[#This Row],[REST]]-Table3[[#This Row],[Result Scan]],"")</f>
        <v/>
      </c>
      <c r="N412" s="212" t="str">
        <f>IF(Table3[[#This Row],[PO TAM]]="","",IF(Table3[[#This Row],[Balance]]&gt;0,"Open","Close"))</f>
        <v/>
      </c>
      <c r="O412" s="246" t="str">
        <f ca="1">IF(R412=$S$1,Table3[[#This Row],[Status]],"")</f>
        <v/>
      </c>
      <c r="R412" s="169" t="str">
        <f>IF(Table3[[#This Row],[Delivery Date]]="","",$R$1-Table3[[#This Row],[Delivery Date]])</f>
        <v/>
      </c>
      <c r="T412" t="str">
        <f>IFERROR(VLOOKUP(Table3[[#This Row],[Ich No]],'ICH NO'!K:M,3,0),"")</f>
        <v/>
      </c>
      <c r="U412" t="str">
        <f>IF(Table3[[#This Row],[REST]]&gt;Table3[[#This Row],[Stock]],Table3[[#This Row],[Stock]],Table3[[#This Row],[REST]])</f>
        <v/>
      </c>
      <c r="AA412" t="str">
        <f ca="1">IF(Table3[[#This Row],[DDD]]="","",IF(Table3[[#This Row],[Stock]]&gt;=Table3[[#This Row],[REST]],Table3[[#This Row],[REST]],Table3[[#This Row],[Stock]]))</f>
        <v/>
      </c>
    </row>
    <row r="413" spans="1:27" x14ac:dyDescent="0.3">
      <c r="A413" s="173" t="str">
        <f>IF(Table3[[#This Row],[Customer Part No]]="","",(ROW()-1))</f>
        <v/>
      </c>
      <c r="B413" s="212" t="str">
        <f>IF(TAM!T418="","",TAM!T418)</f>
        <v/>
      </c>
      <c r="C413" s="42" t="str">
        <f>IF(TAM!Q418="","",TAM!Q418)</f>
        <v/>
      </c>
      <c r="D413" s="42" t="str">
        <f>IF(TAM!I418="","",TAM!I418)</f>
        <v/>
      </c>
      <c r="E413" s="42" t="str">
        <f>IF(TAM!H418="","",TAM!H418)</f>
        <v/>
      </c>
      <c r="F413" s="213" t="str">
        <f>IF(TAM!L418="","",TAM!L418)</f>
        <v/>
      </c>
      <c r="G413" s="213" t="str">
        <f>IF(TAM!M418="","",TAM!M418)</f>
        <v/>
      </c>
      <c r="H413" s="220" t="str">
        <f>IF(TAM!AD418="","",TAM!AD418)</f>
        <v/>
      </c>
      <c r="I413" s="223" t="str">
        <f>IF(Table3[[#This Row],[Open Qty]]="","",TAM!AE418)</f>
        <v/>
      </c>
      <c r="J413" s="226" t="str">
        <f>IF(Table3[[#This Row],[Open Qty]]="","",SUM(SUMIF('STOCK OES'!B:B,Table3[[#This Row],[Ich No]],'STOCK OES'!E:E),SUMIF('STOCK SEALING'!B:B,Table3[[#This Row],[Ich No]],'STOCK SEALING'!E:E)))</f>
        <v/>
      </c>
      <c r="K413" s="236" t="str">
        <f>IF(Table3[[#This Row],[REST]]="","",SUMIF(TMMIN!T:T,Table3[[#This Row],[Ich No]],TMMIN!AE:AE))</f>
        <v/>
      </c>
      <c r="L413" s="226">
        <v>0</v>
      </c>
      <c r="M413" s="226" t="str">
        <f>IFERROR(Table3[[#This Row],[REST]]-Table3[[#This Row],[Result Scan]],"")</f>
        <v/>
      </c>
      <c r="N413" s="212" t="str">
        <f>IF(Table3[[#This Row],[PO TAM]]="","",IF(Table3[[#This Row],[Balance]]&gt;0,"Open","Close"))</f>
        <v/>
      </c>
      <c r="O413" s="246" t="str">
        <f ca="1">IF(R413=$S$1,Table3[[#This Row],[Status]],"")</f>
        <v/>
      </c>
      <c r="R413" s="169" t="str">
        <f>IF(Table3[[#This Row],[Delivery Date]]="","",$R$1-Table3[[#This Row],[Delivery Date]])</f>
        <v/>
      </c>
      <c r="T413" t="str">
        <f>IFERROR(VLOOKUP(Table3[[#This Row],[Ich No]],'ICH NO'!K:M,3,0),"")</f>
        <v/>
      </c>
      <c r="U413" t="str">
        <f>IF(Table3[[#This Row],[REST]]&gt;Table3[[#This Row],[Stock]],Table3[[#This Row],[Stock]],Table3[[#This Row],[REST]])</f>
        <v/>
      </c>
      <c r="AA413" t="str">
        <f ca="1">IF(Table3[[#This Row],[DDD]]="","",IF(Table3[[#This Row],[Stock]]&gt;=Table3[[#This Row],[REST]],Table3[[#This Row],[REST]],Table3[[#This Row],[Stock]]))</f>
        <v/>
      </c>
    </row>
    <row r="414" spans="1:27" x14ac:dyDescent="0.3">
      <c r="A414" s="173" t="str">
        <f>IF(Table3[[#This Row],[Customer Part No]]="","",(ROW()-1))</f>
        <v/>
      </c>
      <c r="B414" s="212" t="str">
        <f>IF(TAM!T419="","",TAM!T419)</f>
        <v/>
      </c>
      <c r="C414" s="42" t="str">
        <f>IF(TAM!Q419="","",TAM!Q419)</f>
        <v/>
      </c>
      <c r="D414" s="42" t="str">
        <f>IF(TAM!I419="","",TAM!I419)</f>
        <v/>
      </c>
      <c r="E414" s="42" t="str">
        <f>IF(TAM!H419="","",TAM!H419)</f>
        <v/>
      </c>
      <c r="F414" s="213" t="str">
        <f>IF(TAM!L419="","",TAM!L419)</f>
        <v/>
      </c>
      <c r="G414" s="213" t="str">
        <f>IF(TAM!M419="","",TAM!M419)</f>
        <v/>
      </c>
      <c r="H414" s="220" t="str">
        <f>IF(TAM!AD419="","",TAM!AD419)</f>
        <v/>
      </c>
      <c r="I414" s="223" t="str">
        <f>IF(Table3[[#This Row],[Open Qty]]="","",TAM!AE419)</f>
        <v/>
      </c>
      <c r="J414" s="226" t="str">
        <f>IF(Table3[[#This Row],[Open Qty]]="","",SUM(SUMIF('STOCK OES'!B:B,Table3[[#This Row],[Ich No]],'STOCK OES'!E:E),SUMIF('STOCK SEALING'!B:B,Table3[[#This Row],[Ich No]],'STOCK SEALING'!E:E)))</f>
        <v/>
      </c>
      <c r="K414" s="236" t="str">
        <f>IF(Table3[[#This Row],[REST]]="","",SUMIF(TMMIN!T:T,Table3[[#This Row],[Ich No]],TMMIN!AE:AE))</f>
        <v/>
      </c>
      <c r="L414" s="226">
        <v>0</v>
      </c>
      <c r="M414" s="226" t="str">
        <f>IFERROR(Table3[[#This Row],[REST]]-Table3[[#This Row],[Result Scan]],"")</f>
        <v/>
      </c>
      <c r="N414" s="212" t="str">
        <f>IF(Table3[[#This Row],[PO TAM]]="","",IF(Table3[[#This Row],[Balance]]&gt;0,"Open","Close"))</f>
        <v/>
      </c>
      <c r="O414" s="246" t="str">
        <f ca="1">IF(R414=$S$1,Table3[[#This Row],[Status]],"")</f>
        <v/>
      </c>
      <c r="R414" s="169" t="str">
        <f>IF(Table3[[#This Row],[Delivery Date]]="","",$R$1-Table3[[#This Row],[Delivery Date]])</f>
        <v/>
      </c>
      <c r="T414" t="str">
        <f>IFERROR(VLOOKUP(Table3[[#This Row],[Ich No]],'ICH NO'!K:M,3,0),"")</f>
        <v/>
      </c>
      <c r="U414" t="str">
        <f>IF(Table3[[#This Row],[REST]]&gt;Table3[[#This Row],[Stock]],Table3[[#This Row],[Stock]],Table3[[#This Row],[REST]])</f>
        <v/>
      </c>
      <c r="AA414" t="str">
        <f ca="1">IF(Table3[[#This Row],[DDD]]="","",IF(Table3[[#This Row],[Stock]]&gt;=Table3[[#This Row],[REST]],Table3[[#This Row],[REST]],Table3[[#This Row],[Stock]]))</f>
        <v/>
      </c>
    </row>
    <row r="415" spans="1:27" x14ac:dyDescent="0.3">
      <c r="A415" s="173" t="str">
        <f>IF(Table3[[#This Row],[Customer Part No]]="","",(ROW()-1))</f>
        <v/>
      </c>
      <c r="B415" s="212" t="str">
        <f>IF(TAM!T420="","",TAM!T420)</f>
        <v/>
      </c>
      <c r="C415" s="42" t="str">
        <f>IF(TAM!Q420="","",TAM!Q420)</f>
        <v/>
      </c>
      <c r="D415" s="42" t="str">
        <f>IF(TAM!I420="","",TAM!I420)</f>
        <v/>
      </c>
      <c r="E415" s="42" t="str">
        <f>IF(TAM!H420="","",TAM!H420)</f>
        <v/>
      </c>
      <c r="F415" s="213" t="str">
        <f>IF(TAM!L420="","",TAM!L420)</f>
        <v/>
      </c>
      <c r="G415" s="213" t="str">
        <f>IF(TAM!M420="","",TAM!M420)</f>
        <v/>
      </c>
      <c r="H415" s="220" t="str">
        <f>IF(TAM!AD420="","",TAM!AD420)</f>
        <v/>
      </c>
      <c r="I415" s="223" t="str">
        <f>IF(Table3[[#This Row],[Open Qty]]="","",TAM!AE420)</f>
        <v/>
      </c>
      <c r="J415" s="226" t="str">
        <f>IF(Table3[[#This Row],[Open Qty]]="","",SUM(SUMIF('STOCK OES'!B:B,Table3[[#This Row],[Ich No]],'STOCK OES'!E:E),SUMIF('STOCK SEALING'!B:B,Table3[[#This Row],[Ich No]],'STOCK SEALING'!E:E)))</f>
        <v/>
      </c>
      <c r="K415" s="236" t="str">
        <f>IF(Table3[[#This Row],[REST]]="","",SUMIF(TMMIN!T:T,Table3[[#This Row],[Ich No]],TMMIN!AE:AE))</f>
        <v/>
      </c>
      <c r="L415" s="226">
        <v>0</v>
      </c>
      <c r="M415" s="226" t="str">
        <f>IFERROR(Table3[[#This Row],[REST]]-Table3[[#This Row],[Result Scan]],"")</f>
        <v/>
      </c>
      <c r="N415" s="212" t="str">
        <f>IF(Table3[[#This Row],[PO TAM]]="","",IF(Table3[[#This Row],[Balance]]&gt;0,"Open","Close"))</f>
        <v/>
      </c>
      <c r="O415" s="246" t="str">
        <f ca="1">IF(R415=$S$1,Table3[[#This Row],[Status]],"")</f>
        <v/>
      </c>
      <c r="R415" s="169" t="str">
        <f>IF(Table3[[#This Row],[Delivery Date]]="","",$R$1-Table3[[#This Row],[Delivery Date]])</f>
        <v/>
      </c>
      <c r="T415" t="str">
        <f>IFERROR(VLOOKUP(Table3[[#This Row],[Ich No]],'ICH NO'!K:M,3,0),"")</f>
        <v/>
      </c>
      <c r="U415" t="str">
        <f>IF(Table3[[#This Row],[REST]]&gt;Table3[[#This Row],[Stock]],Table3[[#This Row],[Stock]],Table3[[#This Row],[REST]])</f>
        <v/>
      </c>
      <c r="AA415" t="str">
        <f ca="1">IF(Table3[[#This Row],[DDD]]="","",IF(Table3[[#This Row],[Stock]]&gt;=Table3[[#This Row],[REST]],Table3[[#This Row],[REST]],Table3[[#This Row],[Stock]]))</f>
        <v/>
      </c>
    </row>
    <row r="416" spans="1:27" x14ac:dyDescent="0.3">
      <c r="A416" s="173" t="str">
        <f>IF(Table3[[#This Row],[Customer Part No]]="","",(ROW()-1))</f>
        <v/>
      </c>
      <c r="B416" s="212" t="str">
        <f>IF(TAM!T421="","",TAM!T421)</f>
        <v/>
      </c>
      <c r="C416" s="42" t="str">
        <f>IF(TAM!Q421="","",TAM!Q421)</f>
        <v/>
      </c>
      <c r="D416" s="42" t="str">
        <f>IF(TAM!I421="","",TAM!I421)</f>
        <v/>
      </c>
      <c r="E416" s="42" t="str">
        <f>IF(TAM!H421="","",TAM!H421)</f>
        <v/>
      </c>
      <c r="F416" s="213" t="str">
        <f>IF(TAM!L421="","",TAM!L421)</f>
        <v/>
      </c>
      <c r="G416" s="213" t="str">
        <f>IF(TAM!M421="","",TAM!M421)</f>
        <v/>
      </c>
      <c r="H416" s="220" t="str">
        <f>IF(TAM!AD421="","",TAM!AD421)</f>
        <v/>
      </c>
      <c r="I416" s="223" t="str">
        <f>IF(Table3[[#This Row],[Open Qty]]="","",TAM!AE421)</f>
        <v/>
      </c>
      <c r="J416" s="226" t="str">
        <f>IF(Table3[[#This Row],[Open Qty]]="","",SUM(SUMIF('STOCK OES'!B:B,Table3[[#This Row],[Ich No]],'STOCK OES'!E:E),SUMIF('STOCK SEALING'!B:B,Table3[[#This Row],[Ich No]],'STOCK SEALING'!E:E)))</f>
        <v/>
      </c>
      <c r="K416" s="236" t="str">
        <f>IF(Table3[[#This Row],[REST]]="","",SUMIF(TMMIN!T:T,Table3[[#This Row],[Ich No]],TMMIN!AE:AE))</f>
        <v/>
      </c>
      <c r="L416" s="226">
        <v>0</v>
      </c>
      <c r="M416" s="226" t="str">
        <f>IFERROR(Table3[[#This Row],[REST]]-Table3[[#This Row],[Result Scan]],"")</f>
        <v/>
      </c>
      <c r="N416" s="212" t="str">
        <f>IF(Table3[[#This Row],[PO TAM]]="","",IF(Table3[[#This Row],[Balance]]&gt;0,"Open","Close"))</f>
        <v/>
      </c>
      <c r="O416" s="246" t="str">
        <f ca="1">IF(R416=$S$1,Table3[[#This Row],[Status]],"")</f>
        <v/>
      </c>
      <c r="R416" s="169" t="str">
        <f>IF(Table3[[#This Row],[Delivery Date]]="","",$R$1-Table3[[#This Row],[Delivery Date]])</f>
        <v/>
      </c>
      <c r="T416" t="str">
        <f>IFERROR(VLOOKUP(Table3[[#This Row],[Ich No]],'ICH NO'!K:M,3,0),"")</f>
        <v/>
      </c>
      <c r="U416" t="str">
        <f>IF(Table3[[#This Row],[REST]]&gt;Table3[[#This Row],[Stock]],Table3[[#This Row],[Stock]],Table3[[#This Row],[REST]])</f>
        <v/>
      </c>
      <c r="AA416" t="str">
        <f ca="1">IF(Table3[[#This Row],[DDD]]="","",IF(Table3[[#This Row],[Stock]]&gt;=Table3[[#This Row],[REST]],Table3[[#This Row],[REST]],Table3[[#This Row],[Stock]]))</f>
        <v/>
      </c>
    </row>
    <row r="417" spans="1:27" x14ac:dyDescent="0.3">
      <c r="A417" s="173" t="str">
        <f>IF(Table3[[#This Row],[Customer Part No]]="","",(ROW()-1))</f>
        <v/>
      </c>
      <c r="B417" s="212" t="str">
        <f>IF(TAM!T422="","",TAM!T422)</f>
        <v/>
      </c>
      <c r="C417" s="42" t="str">
        <f>IF(TAM!Q422="","",TAM!Q422)</f>
        <v/>
      </c>
      <c r="D417" s="42" t="str">
        <f>IF(TAM!I422="","",TAM!I422)</f>
        <v/>
      </c>
      <c r="E417" s="42" t="str">
        <f>IF(TAM!H422="","",TAM!H422)</f>
        <v/>
      </c>
      <c r="F417" s="213" t="str">
        <f>IF(TAM!L422="","",TAM!L422)</f>
        <v/>
      </c>
      <c r="G417" s="213" t="str">
        <f>IF(TAM!M422="","",TAM!M422)</f>
        <v/>
      </c>
      <c r="H417" s="220" t="str">
        <f>IF(TAM!AD422="","",TAM!AD422)</f>
        <v/>
      </c>
      <c r="I417" s="223" t="str">
        <f>IF(Table3[[#This Row],[Open Qty]]="","",TAM!AE422)</f>
        <v/>
      </c>
      <c r="J417" s="226" t="str">
        <f>IF(Table3[[#This Row],[Open Qty]]="","",SUM(SUMIF('STOCK OES'!B:B,Table3[[#This Row],[Ich No]],'STOCK OES'!E:E),SUMIF('STOCK SEALING'!B:B,Table3[[#This Row],[Ich No]],'STOCK SEALING'!E:E)))</f>
        <v/>
      </c>
      <c r="K417" s="236" t="str">
        <f>IF(Table3[[#This Row],[REST]]="","",SUMIF(TMMIN!T:T,Table3[[#This Row],[Ich No]],TMMIN!AE:AE))</f>
        <v/>
      </c>
      <c r="L417" s="226">
        <v>0</v>
      </c>
      <c r="M417" s="226" t="str">
        <f>IFERROR(Table3[[#This Row],[REST]]-Table3[[#This Row],[Result Scan]],"")</f>
        <v/>
      </c>
      <c r="N417" s="212" t="str">
        <f>IF(Table3[[#This Row],[PO TAM]]="","",IF(Table3[[#This Row],[Balance]]&gt;0,"Open","Close"))</f>
        <v/>
      </c>
      <c r="O417" s="246" t="str">
        <f ca="1">IF(R417=$S$1,Table3[[#This Row],[Status]],"")</f>
        <v/>
      </c>
      <c r="R417" s="169" t="str">
        <f>IF(Table3[[#This Row],[Delivery Date]]="","",$R$1-Table3[[#This Row],[Delivery Date]])</f>
        <v/>
      </c>
      <c r="T417" t="str">
        <f>IFERROR(VLOOKUP(Table3[[#This Row],[Ich No]],'ICH NO'!K:M,3,0),"")</f>
        <v/>
      </c>
      <c r="U417" t="str">
        <f>IF(Table3[[#This Row],[REST]]&gt;Table3[[#This Row],[Stock]],Table3[[#This Row],[Stock]],Table3[[#This Row],[REST]])</f>
        <v/>
      </c>
      <c r="AA417" t="str">
        <f ca="1">IF(Table3[[#This Row],[DDD]]="","",IF(Table3[[#This Row],[Stock]]&gt;=Table3[[#This Row],[REST]],Table3[[#This Row],[REST]],Table3[[#This Row],[Stock]]))</f>
        <v/>
      </c>
    </row>
    <row r="418" spans="1:27" x14ac:dyDescent="0.3">
      <c r="A418" s="173" t="str">
        <f>IF(Table3[[#This Row],[Customer Part No]]="","",(ROW()-1))</f>
        <v/>
      </c>
      <c r="B418" s="212" t="str">
        <f>IF(TAM!T423="","",TAM!T423)</f>
        <v/>
      </c>
      <c r="C418" s="42" t="str">
        <f>IF(TAM!Q423="","",TAM!Q423)</f>
        <v/>
      </c>
      <c r="D418" s="42" t="str">
        <f>IF(TAM!I423="","",TAM!I423)</f>
        <v/>
      </c>
      <c r="E418" s="42" t="str">
        <f>IF(TAM!H423="","",TAM!H423)</f>
        <v/>
      </c>
      <c r="F418" s="213" t="str">
        <f>IF(TAM!L423="","",TAM!L423)</f>
        <v/>
      </c>
      <c r="G418" s="213" t="str">
        <f>IF(TAM!M423="","",TAM!M423)</f>
        <v/>
      </c>
      <c r="H418" s="220" t="str">
        <f>IF(TAM!AD423="","",TAM!AD423)</f>
        <v/>
      </c>
      <c r="I418" s="223" t="str">
        <f>IF(Table3[[#This Row],[Open Qty]]="","",TAM!AE423)</f>
        <v/>
      </c>
      <c r="J418" s="226" t="str">
        <f>IF(Table3[[#This Row],[Open Qty]]="","",SUM(SUMIF('STOCK OES'!B:B,Table3[[#This Row],[Ich No]],'STOCK OES'!E:E),SUMIF('STOCK SEALING'!B:B,Table3[[#This Row],[Ich No]],'STOCK SEALING'!E:E)))</f>
        <v/>
      </c>
      <c r="K418" s="236" t="str">
        <f>IF(Table3[[#This Row],[REST]]="","",SUMIF(TMMIN!T:T,Table3[[#This Row],[Ich No]],TMMIN!AE:AE))</f>
        <v/>
      </c>
      <c r="L418" s="226">
        <v>0</v>
      </c>
      <c r="M418" s="226" t="str">
        <f>IFERROR(Table3[[#This Row],[REST]]-Table3[[#This Row],[Result Scan]],"")</f>
        <v/>
      </c>
      <c r="N418" s="212" t="str">
        <f>IF(Table3[[#This Row],[PO TAM]]="","",IF(Table3[[#This Row],[Balance]]&gt;0,"Open","Close"))</f>
        <v/>
      </c>
      <c r="O418" s="246" t="str">
        <f ca="1">IF(R418=$S$1,Table3[[#This Row],[Status]],"")</f>
        <v/>
      </c>
      <c r="R418" s="169" t="str">
        <f>IF(Table3[[#This Row],[Delivery Date]]="","",$R$1-Table3[[#This Row],[Delivery Date]])</f>
        <v/>
      </c>
      <c r="T418" t="str">
        <f>IFERROR(VLOOKUP(Table3[[#This Row],[Ich No]],'ICH NO'!K:M,3,0),"")</f>
        <v/>
      </c>
      <c r="U418" t="str">
        <f>IF(Table3[[#This Row],[REST]]&gt;Table3[[#This Row],[Stock]],Table3[[#This Row],[Stock]],Table3[[#This Row],[REST]])</f>
        <v/>
      </c>
      <c r="AA418" t="str">
        <f ca="1">IF(Table3[[#This Row],[DDD]]="","",IF(Table3[[#This Row],[Stock]]&gt;=Table3[[#This Row],[REST]],Table3[[#This Row],[REST]],Table3[[#This Row],[Stock]]))</f>
        <v/>
      </c>
    </row>
    <row r="419" spans="1:27" x14ac:dyDescent="0.3">
      <c r="A419" s="173" t="str">
        <f>IF(Table3[[#This Row],[Customer Part No]]="","",(ROW()-1))</f>
        <v/>
      </c>
      <c r="B419" s="212" t="str">
        <f>IF(TAM!T424="","",TAM!T424)</f>
        <v/>
      </c>
      <c r="C419" s="42" t="str">
        <f>IF(TAM!Q424="","",TAM!Q424)</f>
        <v/>
      </c>
      <c r="D419" s="42" t="str">
        <f>IF(TAM!I424="","",TAM!I424)</f>
        <v/>
      </c>
      <c r="E419" s="42" t="str">
        <f>IF(TAM!H424="","",TAM!H424)</f>
        <v/>
      </c>
      <c r="F419" s="213" t="str">
        <f>IF(TAM!L424="","",TAM!L424)</f>
        <v/>
      </c>
      <c r="G419" s="213" t="str">
        <f>IF(TAM!M424="","",TAM!M424)</f>
        <v/>
      </c>
      <c r="H419" s="220" t="str">
        <f>IF(TAM!AD424="","",TAM!AD424)</f>
        <v/>
      </c>
      <c r="I419" s="223" t="str">
        <f>IF(Table3[[#This Row],[Open Qty]]="","",TAM!AE424)</f>
        <v/>
      </c>
      <c r="J419" s="226" t="str">
        <f>IF(Table3[[#This Row],[Open Qty]]="","",SUM(SUMIF('STOCK OES'!B:B,Table3[[#This Row],[Ich No]],'STOCK OES'!E:E),SUMIF('STOCK SEALING'!B:B,Table3[[#This Row],[Ich No]],'STOCK SEALING'!E:E)))</f>
        <v/>
      </c>
      <c r="K419" s="236" t="str">
        <f>IF(Table3[[#This Row],[REST]]="","",SUMIF(TMMIN!T:T,Table3[[#This Row],[Ich No]],TMMIN!AE:AE))</f>
        <v/>
      </c>
      <c r="L419" s="226">
        <v>0</v>
      </c>
      <c r="M419" s="226" t="str">
        <f>IFERROR(Table3[[#This Row],[REST]]-Table3[[#This Row],[Result Scan]],"")</f>
        <v/>
      </c>
      <c r="N419" s="212" t="str">
        <f>IF(Table3[[#This Row],[PO TAM]]="","",IF(Table3[[#This Row],[Balance]]&gt;0,"Open","Close"))</f>
        <v/>
      </c>
      <c r="O419" s="246" t="str">
        <f ca="1">IF(R419=$S$1,Table3[[#This Row],[Status]],"")</f>
        <v/>
      </c>
      <c r="R419" s="169" t="str">
        <f>IF(Table3[[#This Row],[Delivery Date]]="","",$R$1-Table3[[#This Row],[Delivery Date]])</f>
        <v/>
      </c>
      <c r="T419" t="str">
        <f>IFERROR(VLOOKUP(Table3[[#This Row],[Ich No]],'ICH NO'!K:M,3,0),"")</f>
        <v/>
      </c>
      <c r="U419" t="str">
        <f>IF(Table3[[#This Row],[REST]]&gt;Table3[[#This Row],[Stock]],Table3[[#This Row],[Stock]],Table3[[#This Row],[REST]])</f>
        <v/>
      </c>
      <c r="AA419" t="str">
        <f ca="1">IF(Table3[[#This Row],[DDD]]="","",IF(Table3[[#This Row],[Stock]]&gt;=Table3[[#This Row],[REST]],Table3[[#This Row],[REST]],Table3[[#This Row],[Stock]]))</f>
        <v/>
      </c>
    </row>
    <row r="420" spans="1:27" x14ac:dyDescent="0.3">
      <c r="A420" s="173" t="str">
        <f>IF(Table3[[#This Row],[Customer Part No]]="","",(ROW()-1))</f>
        <v/>
      </c>
      <c r="B420" s="212" t="str">
        <f>IF(TAM!T425="","",TAM!T425)</f>
        <v/>
      </c>
      <c r="C420" s="42" t="str">
        <f>IF(TAM!Q425="","",TAM!Q425)</f>
        <v/>
      </c>
      <c r="D420" s="42" t="str">
        <f>IF(TAM!I425="","",TAM!I425)</f>
        <v/>
      </c>
      <c r="E420" s="42" t="str">
        <f>IF(TAM!H425="","",TAM!H425)</f>
        <v/>
      </c>
      <c r="F420" s="213" t="str">
        <f>IF(TAM!L425="","",TAM!L425)</f>
        <v/>
      </c>
      <c r="G420" s="213" t="str">
        <f>IF(TAM!M425="","",TAM!M425)</f>
        <v/>
      </c>
      <c r="H420" s="220" t="str">
        <f>IF(TAM!AD425="","",TAM!AD425)</f>
        <v/>
      </c>
      <c r="I420" s="223" t="str">
        <f>IF(Table3[[#This Row],[Open Qty]]="","",TAM!AE425)</f>
        <v/>
      </c>
      <c r="J420" s="226" t="str">
        <f>IF(Table3[[#This Row],[Open Qty]]="","",SUM(SUMIF('STOCK OES'!B:B,Table3[[#This Row],[Ich No]],'STOCK OES'!E:E),SUMIF('STOCK SEALING'!B:B,Table3[[#This Row],[Ich No]],'STOCK SEALING'!E:E)))</f>
        <v/>
      </c>
      <c r="K420" s="236" t="str">
        <f>IF(Table3[[#This Row],[REST]]="","",SUMIF(TMMIN!T:T,Table3[[#This Row],[Ich No]],TMMIN!AE:AE))</f>
        <v/>
      </c>
      <c r="L420" s="226">
        <v>0</v>
      </c>
      <c r="M420" s="226" t="str">
        <f>IFERROR(Table3[[#This Row],[REST]]-Table3[[#This Row],[Result Scan]],"")</f>
        <v/>
      </c>
      <c r="N420" s="212" t="str">
        <f>IF(Table3[[#This Row],[PO TAM]]="","",IF(Table3[[#This Row],[Balance]]&gt;0,"Open","Close"))</f>
        <v/>
      </c>
      <c r="O420" s="246" t="str">
        <f ca="1">IF(R420=$S$1,Table3[[#This Row],[Status]],"")</f>
        <v/>
      </c>
      <c r="R420" s="169" t="str">
        <f>IF(Table3[[#This Row],[Delivery Date]]="","",$R$1-Table3[[#This Row],[Delivery Date]])</f>
        <v/>
      </c>
      <c r="T420" t="str">
        <f>IFERROR(VLOOKUP(Table3[[#This Row],[Ich No]],'ICH NO'!K:M,3,0),"")</f>
        <v/>
      </c>
      <c r="U420" t="str">
        <f>IF(Table3[[#This Row],[REST]]&gt;Table3[[#This Row],[Stock]],Table3[[#This Row],[Stock]],Table3[[#This Row],[REST]])</f>
        <v/>
      </c>
      <c r="AA420" t="str">
        <f ca="1">IF(Table3[[#This Row],[DDD]]="","",IF(Table3[[#This Row],[Stock]]&gt;=Table3[[#This Row],[REST]],Table3[[#This Row],[REST]],Table3[[#This Row],[Stock]]))</f>
        <v/>
      </c>
    </row>
    <row r="421" spans="1:27" x14ac:dyDescent="0.3">
      <c r="A421" s="173" t="str">
        <f>IF(Table3[[#This Row],[Customer Part No]]="","",(ROW()-1))</f>
        <v/>
      </c>
      <c r="B421" s="212" t="str">
        <f>IF(TAM!T426="","",TAM!T426)</f>
        <v/>
      </c>
      <c r="C421" s="42" t="str">
        <f>IF(TAM!Q426="","",TAM!Q426)</f>
        <v/>
      </c>
      <c r="D421" s="42" t="str">
        <f>IF(TAM!I426="","",TAM!I426)</f>
        <v/>
      </c>
      <c r="E421" s="42" t="str">
        <f>IF(TAM!H426="","",TAM!H426)</f>
        <v/>
      </c>
      <c r="F421" s="213" t="str">
        <f>IF(TAM!L426="","",TAM!L426)</f>
        <v/>
      </c>
      <c r="G421" s="213" t="str">
        <f>IF(TAM!M426="","",TAM!M426)</f>
        <v/>
      </c>
      <c r="H421" s="220" t="str">
        <f>IF(TAM!AD426="","",TAM!AD426)</f>
        <v/>
      </c>
      <c r="I421" s="223" t="str">
        <f>IF(Table3[[#This Row],[Open Qty]]="","",TAM!AE426)</f>
        <v/>
      </c>
      <c r="J421" s="226" t="str">
        <f>IF(Table3[[#This Row],[Open Qty]]="","",SUM(SUMIF('STOCK OES'!B:B,Table3[[#This Row],[Ich No]],'STOCK OES'!E:E),SUMIF('STOCK SEALING'!B:B,Table3[[#This Row],[Ich No]],'STOCK SEALING'!E:E)))</f>
        <v/>
      </c>
      <c r="K421" s="236" t="str">
        <f>IF(Table3[[#This Row],[REST]]="","",SUMIF(TMMIN!T:T,Table3[[#This Row],[Ich No]],TMMIN!AE:AE))</f>
        <v/>
      </c>
      <c r="L421" s="226">
        <v>0</v>
      </c>
      <c r="M421" s="226" t="str">
        <f>IFERROR(Table3[[#This Row],[REST]]-Table3[[#This Row],[Result Scan]],"")</f>
        <v/>
      </c>
      <c r="N421" s="212" t="str">
        <f>IF(Table3[[#This Row],[PO TAM]]="","",IF(Table3[[#This Row],[Balance]]&gt;0,"Open","Close"))</f>
        <v/>
      </c>
      <c r="O421" s="246" t="str">
        <f ca="1">IF(R421=$S$1,Table3[[#This Row],[Status]],"")</f>
        <v/>
      </c>
      <c r="R421" s="169" t="str">
        <f>IF(Table3[[#This Row],[Delivery Date]]="","",$R$1-Table3[[#This Row],[Delivery Date]])</f>
        <v/>
      </c>
      <c r="T421" t="str">
        <f>IFERROR(VLOOKUP(Table3[[#This Row],[Ich No]],'ICH NO'!K:M,3,0),"")</f>
        <v/>
      </c>
      <c r="U421" t="str">
        <f>IF(Table3[[#This Row],[REST]]&gt;Table3[[#This Row],[Stock]],Table3[[#This Row],[Stock]],Table3[[#This Row],[REST]])</f>
        <v/>
      </c>
      <c r="AA421" t="str">
        <f ca="1">IF(Table3[[#This Row],[DDD]]="","",IF(Table3[[#This Row],[Stock]]&gt;=Table3[[#This Row],[REST]],Table3[[#This Row],[REST]],Table3[[#This Row],[Stock]]))</f>
        <v/>
      </c>
    </row>
    <row r="422" spans="1:27" x14ac:dyDescent="0.3">
      <c r="A422" s="173" t="str">
        <f>IF(Table3[[#This Row],[Customer Part No]]="","",(ROW()-1))</f>
        <v/>
      </c>
      <c r="B422" s="212" t="str">
        <f>IF(TAM!T427="","",TAM!T427)</f>
        <v/>
      </c>
      <c r="C422" s="42" t="str">
        <f>IF(TAM!Q427="","",TAM!Q427)</f>
        <v/>
      </c>
      <c r="D422" s="42" t="str">
        <f>IF(TAM!I427="","",TAM!I427)</f>
        <v/>
      </c>
      <c r="E422" s="42" t="str">
        <f>IF(TAM!H427="","",TAM!H427)</f>
        <v/>
      </c>
      <c r="F422" s="213" t="str">
        <f>IF(TAM!L427="","",TAM!L427)</f>
        <v/>
      </c>
      <c r="G422" s="213" t="str">
        <f>IF(TAM!M427="","",TAM!M427)</f>
        <v/>
      </c>
      <c r="H422" s="220" t="str">
        <f>IF(TAM!AD427="","",TAM!AD427)</f>
        <v/>
      </c>
      <c r="I422" s="223" t="str">
        <f>IF(Table3[[#This Row],[Open Qty]]="","",TAM!AE427)</f>
        <v/>
      </c>
      <c r="J422" s="226" t="str">
        <f>IF(Table3[[#This Row],[Open Qty]]="","",SUM(SUMIF('STOCK OES'!B:B,Table3[[#This Row],[Ich No]],'STOCK OES'!E:E),SUMIF('STOCK SEALING'!B:B,Table3[[#This Row],[Ich No]],'STOCK SEALING'!E:E)))</f>
        <v/>
      </c>
      <c r="K422" s="236" t="str">
        <f>IF(Table3[[#This Row],[REST]]="","",SUMIF(TMMIN!T:T,Table3[[#This Row],[Ich No]],TMMIN!AE:AE))</f>
        <v/>
      </c>
      <c r="L422" s="226">
        <v>0</v>
      </c>
      <c r="M422" s="226" t="str">
        <f>IFERROR(Table3[[#This Row],[REST]]-Table3[[#This Row],[Result Scan]],"")</f>
        <v/>
      </c>
      <c r="N422" s="212" t="str">
        <f>IF(Table3[[#This Row],[PO TAM]]="","",IF(Table3[[#This Row],[Balance]]&gt;0,"Open","Close"))</f>
        <v/>
      </c>
      <c r="O422" s="246" t="str">
        <f ca="1">IF(R422=$S$1,Table3[[#This Row],[Status]],"")</f>
        <v/>
      </c>
      <c r="R422" s="169" t="str">
        <f>IF(Table3[[#This Row],[Delivery Date]]="","",$R$1-Table3[[#This Row],[Delivery Date]])</f>
        <v/>
      </c>
      <c r="T422" t="str">
        <f>IFERROR(VLOOKUP(Table3[[#This Row],[Ich No]],'ICH NO'!K:M,3,0),"")</f>
        <v/>
      </c>
      <c r="U422" t="str">
        <f>IF(Table3[[#This Row],[REST]]&gt;Table3[[#This Row],[Stock]],Table3[[#This Row],[Stock]],Table3[[#This Row],[REST]])</f>
        <v/>
      </c>
      <c r="AA422" t="str">
        <f ca="1">IF(Table3[[#This Row],[DDD]]="","",IF(Table3[[#This Row],[Stock]]&gt;=Table3[[#This Row],[REST]],Table3[[#This Row],[REST]],Table3[[#This Row],[Stock]]))</f>
        <v/>
      </c>
    </row>
    <row r="423" spans="1:27" x14ac:dyDescent="0.3">
      <c r="A423" s="173" t="str">
        <f>IF(Table3[[#This Row],[Customer Part No]]="","",(ROW()-1))</f>
        <v/>
      </c>
      <c r="B423" s="212" t="str">
        <f>IF(TAM!T428="","",TAM!T428)</f>
        <v/>
      </c>
      <c r="C423" s="42" t="str">
        <f>IF(TAM!Q428="","",TAM!Q428)</f>
        <v/>
      </c>
      <c r="D423" s="42" t="str">
        <f>IF(TAM!I428="","",TAM!I428)</f>
        <v/>
      </c>
      <c r="E423" s="42" t="str">
        <f>IF(TAM!H428="","",TAM!H428)</f>
        <v/>
      </c>
      <c r="F423" s="213" t="str">
        <f>IF(TAM!L428="","",TAM!L428)</f>
        <v/>
      </c>
      <c r="G423" s="213" t="str">
        <f>IF(TAM!M428="","",TAM!M428)</f>
        <v/>
      </c>
      <c r="H423" s="220" t="str">
        <f>IF(TAM!AD428="","",TAM!AD428)</f>
        <v/>
      </c>
      <c r="I423" s="223" t="str">
        <f>IF(Table3[[#This Row],[Open Qty]]="","",TAM!AE428)</f>
        <v/>
      </c>
      <c r="J423" s="226" t="str">
        <f>IF(Table3[[#This Row],[Open Qty]]="","",SUM(SUMIF('STOCK OES'!B:B,Table3[[#This Row],[Ich No]],'STOCK OES'!E:E),SUMIF('STOCK SEALING'!B:B,Table3[[#This Row],[Ich No]],'STOCK SEALING'!E:E)))</f>
        <v/>
      </c>
      <c r="K423" s="236" t="str">
        <f>IF(Table3[[#This Row],[REST]]="","",SUMIF(TMMIN!T:T,Table3[[#This Row],[Ich No]],TMMIN!AE:AE))</f>
        <v/>
      </c>
      <c r="L423" s="226">
        <v>0</v>
      </c>
      <c r="M423" s="226" t="str">
        <f>IFERROR(Table3[[#This Row],[REST]]-Table3[[#This Row],[Result Scan]],"")</f>
        <v/>
      </c>
      <c r="N423" s="212" t="str">
        <f>IF(Table3[[#This Row],[PO TAM]]="","",IF(Table3[[#This Row],[Balance]]&gt;0,"Open","Close"))</f>
        <v/>
      </c>
      <c r="O423" s="246" t="str">
        <f ca="1">IF(R423=$S$1,Table3[[#This Row],[Status]],"")</f>
        <v/>
      </c>
      <c r="R423" s="169" t="str">
        <f>IF(Table3[[#This Row],[Delivery Date]]="","",$R$1-Table3[[#This Row],[Delivery Date]])</f>
        <v/>
      </c>
      <c r="T423" t="str">
        <f>IFERROR(VLOOKUP(Table3[[#This Row],[Ich No]],'ICH NO'!K:M,3,0),"")</f>
        <v/>
      </c>
      <c r="U423" t="str">
        <f>IF(Table3[[#This Row],[REST]]&gt;Table3[[#This Row],[Stock]],Table3[[#This Row],[Stock]],Table3[[#This Row],[REST]])</f>
        <v/>
      </c>
      <c r="AA423" t="str">
        <f ca="1">IF(Table3[[#This Row],[DDD]]="","",IF(Table3[[#This Row],[Stock]]&gt;=Table3[[#This Row],[REST]],Table3[[#This Row],[REST]],Table3[[#This Row],[Stock]]))</f>
        <v/>
      </c>
    </row>
    <row r="424" spans="1:27" x14ac:dyDescent="0.3">
      <c r="A424" s="173" t="str">
        <f>IF(Table3[[#This Row],[Customer Part No]]="","",(ROW()-1))</f>
        <v/>
      </c>
      <c r="B424" s="212" t="str">
        <f>IF(TAM!T429="","",TAM!T429)</f>
        <v/>
      </c>
      <c r="C424" s="42" t="str">
        <f>IF(TAM!Q429="","",TAM!Q429)</f>
        <v/>
      </c>
      <c r="D424" s="42" t="str">
        <f>IF(TAM!I429="","",TAM!I429)</f>
        <v/>
      </c>
      <c r="E424" s="42" t="str">
        <f>IF(TAM!H429="","",TAM!H429)</f>
        <v/>
      </c>
      <c r="F424" s="213" t="str">
        <f>IF(TAM!L429="","",TAM!L429)</f>
        <v/>
      </c>
      <c r="G424" s="213" t="str">
        <f>IF(TAM!M429="","",TAM!M429)</f>
        <v/>
      </c>
      <c r="H424" s="220" t="str">
        <f>IF(TAM!AD429="","",TAM!AD429)</f>
        <v/>
      </c>
      <c r="I424" s="223" t="str">
        <f>IF(Table3[[#This Row],[Open Qty]]="","",TAM!AE429)</f>
        <v/>
      </c>
      <c r="J424" s="226" t="str">
        <f>IF(Table3[[#This Row],[Open Qty]]="","",SUM(SUMIF('STOCK OES'!B:B,Table3[[#This Row],[Ich No]],'STOCK OES'!E:E),SUMIF('STOCK SEALING'!B:B,Table3[[#This Row],[Ich No]],'STOCK SEALING'!E:E)))</f>
        <v/>
      </c>
      <c r="K424" s="236" t="str">
        <f>IF(Table3[[#This Row],[REST]]="","",SUMIF(TMMIN!T:T,Table3[[#This Row],[Ich No]],TMMIN!AE:AE))</f>
        <v/>
      </c>
      <c r="L424" s="226">
        <v>0</v>
      </c>
      <c r="M424" s="226" t="str">
        <f>IFERROR(Table3[[#This Row],[REST]]-Table3[[#This Row],[Result Scan]],"")</f>
        <v/>
      </c>
      <c r="N424" s="212" t="str">
        <f>IF(Table3[[#This Row],[PO TAM]]="","",IF(Table3[[#This Row],[Balance]]&gt;0,"Open","Close"))</f>
        <v/>
      </c>
      <c r="O424" s="246" t="str">
        <f ca="1">IF(R424=$S$1,Table3[[#This Row],[Status]],"")</f>
        <v/>
      </c>
      <c r="R424" s="169" t="str">
        <f>IF(Table3[[#This Row],[Delivery Date]]="","",$R$1-Table3[[#This Row],[Delivery Date]])</f>
        <v/>
      </c>
      <c r="T424" t="str">
        <f>IFERROR(VLOOKUP(Table3[[#This Row],[Ich No]],'ICH NO'!K:M,3,0),"")</f>
        <v/>
      </c>
      <c r="U424" t="str">
        <f>IF(Table3[[#This Row],[REST]]&gt;Table3[[#This Row],[Stock]],Table3[[#This Row],[Stock]],Table3[[#This Row],[REST]])</f>
        <v/>
      </c>
      <c r="AA424" t="str">
        <f ca="1">IF(Table3[[#This Row],[DDD]]="","",IF(Table3[[#This Row],[Stock]]&gt;=Table3[[#This Row],[REST]],Table3[[#This Row],[REST]],Table3[[#This Row],[Stock]]))</f>
        <v/>
      </c>
    </row>
    <row r="425" spans="1:27" x14ac:dyDescent="0.3">
      <c r="A425" s="173" t="str">
        <f>IF(Table3[[#This Row],[Customer Part No]]="","",(ROW()-1))</f>
        <v/>
      </c>
      <c r="B425" s="212" t="str">
        <f>IF(TAM!T430="","",TAM!T430)</f>
        <v/>
      </c>
      <c r="C425" s="42" t="str">
        <f>IF(TAM!Q430="","",TAM!Q430)</f>
        <v/>
      </c>
      <c r="D425" s="42" t="str">
        <f>IF(TAM!I430="","",TAM!I430)</f>
        <v/>
      </c>
      <c r="E425" s="42" t="str">
        <f>IF(TAM!H430="","",TAM!H430)</f>
        <v/>
      </c>
      <c r="F425" s="213" t="str">
        <f>IF(TAM!L430="","",TAM!L430)</f>
        <v/>
      </c>
      <c r="G425" s="213" t="str">
        <f>IF(TAM!M430="","",TAM!M430)</f>
        <v/>
      </c>
      <c r="H425" s="220" t="str">
        <f>IF(TAM!AD430="","",TAM!AD430)</f>
        <v/>
      </c>
      <c r="I425" s="223" t="str">
        <f>IF(Table3[[#This Row],[Open Qty]]="","",TAM!AE430)</f>
        <v/>
      </c>
      <c r="J425" s="226" t="str">
        <f>IF(Table3[[#This Row],[Open Qty]]="","",SUM(SUMIF('STOCK OES'!B:B,Table3[[#This Row],[Ich No]],'STOCK OES'!E:E),SUMIF('STOCK SEALING'!B:B,Table3[[#This Row],[Ich No]],'STOCK SEALING'!E:E)))</f>
        <v/>
      </c>
      <c r="K425" s="236" t="str">
        <f>IF(Table3[[#This Row],[REST]]="","",SUMIF(TMMIN!T:T,Table3[[#This Row],[Ich No]],TMMIN!AE:AE))</f>
        <v/>
      </c>
      <c r="L425" s="226">
        <v>0</v>
      </c>
      <c r="M425" s="226" t="str">
        <f>IFERROR(Table3[[#This Row],[REST]]-Table3[[#This Row],[Result Scan]],"")</f>
        <v/>
      </c>
      <c r="N425" s="212" t="str">
        <f>IF(Table3[[#This Row],[PO TAM]]="","",IF(Table3[[#This Row],[Balance]]&gt;0,"Open","Close"))</f>
        <v/>
      </c>
      <c r="O425" s="246" t="str">
        <f ca="1">IF(R425=$S$1,Table3[[#This Row],[Status]],"")</f>
        <v/>
      </c>
      <c r="R425" s="169" t="str">
        <f>IF(Table3[[#This Row],[Delivery Date]]="","",$R$1-Table3[[#This Row],[Delivery Date]])</f>
        <v/>
      </c>
      <c r="T425" t="str">
        <f>IFERROR(VLOOKUP(Table3[[#This Row],[Ich No]],'ICH NO'!K:M,3,0),"")</f>
        <v/>
      </c>
      <c r="U425" t="str">
        <f>IF(Table3[[#This Row],[REST]]&gt;Table3[[#This Row],[Stock]],Table3[[#This Row],[Stock]],Table3[[#This Row],[REST]])</f>
        <v/>
      </c>
      <c r="AA425" t="str">
        <f ca="1">IF(Table3[[#This Row],[DDD]]="","",IF(Table3[[#This Row],[Stock]]&gt;=Table3[[#This Row],[REST]],Table3[[#This Row],[REST]],Table3[[#This Row],[Stock]]))</f>
        <v/>
      </c>
    </row>
    <row r="426" spans="1:27" x14ac:dyDescent="0.3">
      <c r="A426" s="173" t="str">
        <f>IF(Table3[[#This Row],[Customer Part No]]="","",(ROW()-1))</f>
        <v/>
      </c>
      <c r="B426" s="212" t="str">
        <f>IF(TAM!T431="","",TAM!T431)</f>
        <v/>
      </c>
      <c r="C426" s="42" t="str">
        <f>IF(TAM!Q431="","",TAM!Q431)</f>
        <v/>
      </c>
      <c r="D426" s="42" t="str">
        <f>IF(TAM!I431="","",TAM!I431)</f>
        <v/>
      </c>
      <c r="E426" s="42" t="str">
        <f>IF(TAM!H431="","",TAM!H431)</f>
        <v/>
      </c>
      <c r="F426" s="213" t="str">
        <f>IF(TAM!L431="","",TAM!L431)</f>
        <v/>
      </c>
      <c r="G426" s="213" t="str">
        <f>IF(TAM!M431="","",TAM!M431)</f>
        <v/>
      </c>
      <c r="H426" s="220" t="str">
        <f>IF(TAM!AD431="","",TAM!AD431)</f>
        <v/>
      </c>
      <c r="I426" s="223" t="str">
        <f>IF(Table3[[#This Row],[Open Qty]]="","",TAM!AE431)</f>
        <v/>
      </c>
      <c r="J426" s="226" t="str">
        <f>IF(Table3[[#This Row],[Open Qty]]="","",SUM(SUMIF('STOCK OES'!B:B,Table3[[#This Row],[Ich No]],'STOCK OES'!E:E),SUMIF('STOCK SEALING'!B:B,Table3[[#This Row],[Ich No]],'STOCK SEALING'!E:E)))</f>
        <v/>
      </c>
      <c r="K426" s="236" t="str">
        <f>IF(Table3[[#This Row],[REST]]="","",SUMIF(TMMIN!T:T,Table3[[#This Row],[Ich No]],TMMIN!AE:AE))</f>
        <v/>
      </c>
      <c r="L426" s="226">
        <v>0</v>
      </c>
      <c r="M426" s="226" t="str">
        <f>IFERROR(Table3[[#This Row],[REST]]-Table3[[#This Row],[Result Scan]],"")</f>
        <v/>
      </c>
      <c r="N426" s="212" t="str">
        <f>IF(Table3[[#This Row],[PO TAM]]="","",IF(Table3[[#This Row],[Balance]]&gt;0,"Open","Close"))</f>
        <v/>
      </c>
      <c r="O426" s="246" t="str">
        <f ca="1">IF(R426=$S$1,Table3[[#This Row],[Status]],"")</f>
        <v/>
      </c>
      <c r="R426" s="169" t="str">
        <f>IF(Table3[[#This Row],[Delivery Date]]="","",$R$1-Table3[[#This Row],[Delivery Date]])</f>
        <v/>
      </c>
      <c r="T426" t="str">
        <f>IFERROR(VLOOKUP(Table3[[#This Row],[Ich No]],'ICH NO'!K:M,3,0),"")</f>
        <v/>
      </c>
      <c r="U426" t="str">
        <f>IF(Table3[[#This Row],[REST]]&gt;Table3[[#This Row],[Stock]],Table3[[#This Row],[Stock]],Table3[[#This Row],[REST]])</f>
        <v/>
      </c>
      <c r="AA426" t="str">
        <f ca="1">IF(Table3[[#This Row],[DDD]]="","",IF(Table3[[#This Row],[Stock]]&gt;=Table3[[#This Row],[REST]],Table3[[#This Row],[REST]],Table3[[#This Row],[Stock]]))</f>
        <v/>
      </c>
    </row>
    <row r="427" spans="1:27" x14ac:dyDescent="0.3">
      <c r="A427" s="173" t="str">
        <f>IF(Table3[[#This Row],[Customer Part No]]="","",(ROW()-1))</f>
        <v/>
      </c>
      <c r="B427" s="212" t="str">
        <f>IF(TAM!T432="","",TAM!T432)</f>
        <v/>
      </c>
      <c r="C427" s="42" t="str">
        <f>IF(TAM!Q432="","",TAM!Q432)</f>
        <v/>
      </c>
      <c r="D427" s="42" t="str">
        <f>IF(TAM!I432="","",TAM!I432)</f>
        <v/>
      </c>
      <c r="E427" s="42" t="str">
        <f>IF(TAM!H432="","",TAM!H432)</f>
        <v/>
      </c>
      <c r="F427" s="213" t="str">
        <f>IF(TAM!L432="","",TAM!L432)</f>
        <v/>
      </c>
      <c r="G427" s="213" t="str">
        <f>IF(TAM!M432="","",TAM!M432)</f>
        <v/>
      </c>
      <c r="H427" s="220" t="str">
        <f>IF(TAM!AD432="","",TAM!AD432)</f>
        <v/>
      </c>
      <c r="I427" s="223" t="str">
        <f>IF(Table3[[#This Row],[Open Qty]]="","",TAM!AE432)</f>
        <v/>
      </c>
      <c r="J427" s="226" t="str">
        <f>IF(Table3[[#This Row],[Open Qty]]="","",SUM(SUMIF('STOCK OES'!B:B,Table3[[#This Row],[Ich No]],'STOCK OES'!E:E),SUMIF('STOCK SEALING'!B:B,Table3[[#This Row],[Ich No]],'STOCK SEALING'!E:E)))</f>
        <v/>
      </c>
      <c r="K427" s="236" t="str">
        <f>IF(Table3[[#This Row],[REST]]="","",SUMIF(TMMIN!T:T,Table3[[#This Row],[Ich No]],TMMIN!AE:AE))</f>
        <v/>
      </c>
      <c r="L427" s="226">
        <v>0</v>
      </c>
      <c r="M427" s="226" t="str">
        <f>IFERROR(Table3[[#This Row],[REST]]-Table3[[#This Row],[Result Scan]],"")</f>
        <v/>
      </c>
      <c r="N427" s="212" t="str">
        <f>IF(Table3[[#This Row],[PO TAM]]="","",IF(Table3[[#This Row],[Balance]]&gt;0,"Open","Close"))</f>
        <v/>
      </c>
      <c r="O427" s="246" t="str">
        <f ca="1">IF(R427=$S$1,Table3[[#This Row],[Status]],"")</f>
        <v/>
      </c>
      <c r="R427" s="169" t="str">
        <f>IF(Table3[[#This Row],[Delivery Date]]="","",$R$1-Table3[[#This Row],[Delivery Date]])</f>
        <v/>
      </c>
      <c r="T427" t="str">
        <f>IFERROR(VLOOKUP(Table3[[#This Row],[Ich No]],'ICH NO'!K:M,3,0),"")</f>
        <v/>
      </c>
      <c r="U427" t="str">
        <f>IF(Table3[[#This Row],[REST]]&gt;Table3[[#This Row],[Stock]],Table3[[#This Row],[Stock]],Table3[[#This Row],[REST]])</f>
        <v/>
      </c>
      <c r="AA427" t="str">
        <f ca="1">IF(Table3[[#This Row],[DDD]]="","",IF(Table3[[#This Row],[Stock]]&gt;=Table3[[#This Row],[REST]],Table3[[#This Row],[REST]],Table3[[#This Row],[Stock]]))</f>
        <v/>
      </c>
    </row>
    <row r="428" spans="1:27" x14ac:dyDescent="0.3">
      <c r="A428" s="173" t="str">
        <f>IF(Table3[[#This Row],[Customer Part No]]="","",(ROW()-1))</f>
        <v/>
      </c>
      <c r="B428" s="212" t="str">
        <f>IF(TAM!T433="","",TAM!T433)</f>
        <v/>
      </c>
      <c r="C428" s="42" t="str">
        <f>IF(TAM!Q433="","",TAM!Q433)</f>
        <v/>
      </c>
      <c r="D428" s="42" t="str">
        <f>IF(TAM!I433="","",TAM!I433)</f>
        <v/>
      </c>
      <c r="E428" s="42" t="str">
        <f>IF(TAM!H433="","",TAM!H433)</f>
        <v/>
      </c>
      <c r="F428" s="213" t="str">
        <f>IF(TAM!L433="","",TAM!L433)</f>
        <v/>
      </c>
      <c r="G428" s="213" t="str">
        <f>IF(TAM!M433="","",TAM!M433)</f>
        <v/>
      </c>
      <c r="H428" s="220" t="str">
        <f>IF(TAM!AD433="","",TAM!AD433)</f>
        <v/>
      </c>
      <c r="I428" s="223" t="str">
        <f>IF(Table3[[#This Row],[Open Qty]]="","",TAM!AE433)</f>
        <v/>
      </c>
      <c r="J428" s="226" t="str">
        <f>IF(Table3[[#This Row],[Open Qty]]="","",SUM(SUMIF('STOCK OES'!B:B,Table3[[#This Row],[Ich No]],'STOCK OES'!E:E),SUMIF('STOCK SEALING'!B:B,Table3[[#This Row],[Ich No]],'STOCK SEALING'!E:E)))</f>
        <v/>
      </c>
      <c r="K428" s="236" t="str">
        <f>IF(Table3[[#This Row],[REST]]="","",SUMIF(TMMIN!T:T,Table3[[#This Row],[Ich No]],TMMIN!AE:AE))</f>
        <v/>
      </c>
      <c r="L428" s="226">
        <v>0</v>
      </c>
      <c r="M428" s="226" t="str">
        <f>IFERROR(Table3[[#This Row],[REST]]-Table3[[#This Row],[Result Scan]],"")</f>
        <v/>
      </c>
      <c r="N428" s="212" t="str">
        <f>IF(Table3[[#This Row],[PO TAM]]="","",IF(Table3[[#This Row],[Balance]]&gt;0,"Open","Close"))</f>
        <v/>
      </c>
      <c r="O428" s="246" t="str">
        <f ca="1">IF(R428=$S$1,Table3[[#This Row],[Status]],"")</f>
        <v/>
      </c>
      <c r="R428" s="169" t="str">
        <f>IF(Table3[[#This Row],[Delivery Date]]="","",$R$1-Table3[[#This Row],[Delivery Date]])</f>
        <v/>
      </c>
      <c r="T428" t="str">
        <f>IFERROR(VLOOKUP(Table3[[#This Row],[Ich No]],'ICH NO'!K:M,3,0),"")</f>
        <v/>
      </c>
      <c r="U428" t="str">
        <f>IF(Table3[[#This Row],[REST]]&gt;Table3[[#This Row],[Stock]],Table3[[#This Row],[Stock]],Table3[[#This Row],[REST]])</f>
        <v/>
      </c>
      <c r="AA428" t="str">
        <f ca="1">IF(Table3[[#This Row],[DDD]]="","",IF(Table3[[#This Row],[Stock]]&gt;=Table3[[#This Row],[REST]],Table3[[#This Row],[REST]],Table3[[#This Row],[Stock]]))</f>
        <v/>
      </c>
    </row>
    <row r="429" spans="1:27" x14ac:dyDescent="0.3">
      <c r="A429" s="173" t="str">
        <f>IF(Table3[[#This Row],[Customer Part No]]="","",(ROW()-1))</f>
        <v/>
      </c>
      <c r="B429" s="212" t="str">
        <f>IF(TAM!T434="","",TAM!T434)</f>
        <v/>
      </c>
      <c r="C429" s="42" t="str">
        <f>IF(TAM!Q434="","",TAM!Q434)</f>
        <v/>
      </c>
      <c r="D429" s="42" t="str">
        <f>IF(TAM!I434="","",TAM!I434)</f>
        <v/>
      </c>
      <c r="E429" s="42" t="str">
        <f>IF(TAM!H434="","",TAM!H434)</f>
        <v/>
      </c>
      <c r="F429" s="213" t="str">
        <f>IF(TAM!L434="","",TAM!L434)</f>
        <v/>
      </c>
      <c r="G429" s="213" t="str">
        <f>IF(TAM!M434="","",TAM!M434)</f>
        <v/>
      </c>
      <c r="H429" s="220" t="str">
        <f>IF(TAM!AD434="","",TAM!AD434)</f>
        <v/>
      </c>
      <c r="I429" s="223" t="str">
        <f>IF(Table3[[#This Row],[Open Qty]]="","",TAM!AE434)</f>
        <v/>
      </c>
      <c r="J429" s="226" t="str">
        <f>IF(Table3[[#This Row],[Open Qty]]="","",SUM(SUMIF('STOCK OES'!B:B,Table3[[#This Row],[Ich No]],'STOCK OES'!E:E),SUMIF('STOCK SEALING'!B:B,Table3[[#This Row],[Ich No]],'STOCK SEALING'!E:E)))</f>
        <v/>
      </c>
      <c r="K429" s="236" t="str">
        <f>IF(Table3[[#This Row],[REST]]="","",SUMIF(TMMIN!T:T,Table3[[#This Row],[Ich No]],TMMIN!AE:AE))</f>
        <v/>
      </c>
      <c r="L429" s="226">
        <v>0</v>
      </c>
      <c r="M429" s="226" t="str">
        <f>IFERROR(Table3[[#This Row],[REST]]-Table3[[#This Row],[Result Scan]],"")</f>
        <v/>
      </c>
      <c r="N429" s="212" t="str">
        <f>IF(Table3[[#This Row],[PO TAM]]="","",IF(Table3[[#This Row],[Balance]]&gt;0,"Open","Close"))</f>
        <v/>
      </c>
      <c r="O429" s="246" t="str">
        <f ca="1">IF(R429=$S$1,Table3[[#This Row],[Status]],"")</f>
        <v/>
      </c>
      <c r="R429" s="169" t="str">
        <f>IF(Table3[[#This Row],[Delivery Date]]="","",$R$1-Table3[[#This Row],[Delivery Date]])</f>
        <v/>
      </c>
      <c r="T429" t="str">
        <f>IFERROR(VLOOKUP(Table3[[#This Row],[Ich No]],'ICH NO'!K:M,3,0),"")</f>
        <v/>
      </c>
      <c r="U429" t="str">
        <f>IF(Table3[[#This Row],[REST]]&gt;Table3[[#This Row],[Stock]],Table3[[#This Row],[Stock]],Table3[[#This Row],[REST]])</f>
        <v/>
      </c>
      <c r="AA429" t="str">
        <f ca="1">IF(Table3[[#This Row],[DDD]]="","",IF(Table3[[#This Row],[Stock]]&gt;=Table3[[#This Row],[REST]],Table3[[#This Row],[REST]],Table3[[#This Row],[Stock]]))</f>
        <v/>
      </c>
    </row>
    <row r="430" spans="1:27" x14ac:dyDescent="0.3">
      <c r="A430" s="173" t="str">
        <f>IF(Table3[[#This Row],[Customer Part No]]="","",(ROW()-1))</f>
        <v/>
      </c>
      <c r="B430" s="212" t="str">
        <f>IF(TAM!T435="","",TAM!T435)</f>
        <v/>
      </c>
      <c r="C430" s="42" t="str">
        <f>IF(TAM!Q435="","",TAM!Q435)</f>
        <v/>
      </c>
      <c r="D430" s="42" t="str">
        <f>IF(TAM!I435="","",TAM!I435)</f>
        <v/>
      </c>
      <c r="E430" s="42" t="str">
        <f>IF(TAM!H435="","",TAM!H435)</f>
        <v/>
      </c>
      <c r="F430" s="213" t="str">
        <f>IF(TAM!L435="","",TAM!L435)</f>
        <v/>
      </c>
      <c r="G430" s="213" t="str">
        <f>IF(TAM!M435="","",TAM!M435)</f>
        <v/>
      </c>
      <c r="H430" s="220" t="str">
        <f>IF(TAM!AD435="","",TAM!AD435)</f>
        <v/>
      </c>
      <c r="I430" s="223" t="str">
        <f>IF(Table3[[#This Row],[Open Qty]]="","",TAM!AE435)</f>
        <v/>
      </c>
      <c r="J430" s="226" t="str">
        <f>IF(Table3[[#This Row],[Open Qty]]="","",SUM(SUMIF('STOCK OES'!B:B,Table3[[#This Row],[Ich No]],'STOCK OES'!E:E),SUMIF('STOCK SEALING'!B:B,Table3[[#This Row],[Ich No]],'STOCK SEALING'!E:E)))</f>
        <v/>
      </c>
      <c r="K430" s="236" t="str">
        <f>IF(Table3[[#This Row],[REST]]="","",SUMIF(TMMIN!T:T,Table3[[#This Row],[Ich No]],TMMIN!AE:AE))</f>
        <v/>
      </c>
      <c r="L430" s="226">
        <v>0</v>
      </c>
      <c r="M430" s="226" t="str">
        <f>IFERROR(Table3[[#This Row],[REST]]-Table3[[#This Row],[Result Scan]],"")</f>
        <v/>
      </c>
      <c r="N430" s="212" t="str">
        <f>IF(Table3[[#This Row],[PO TAM]]="","",IF(Table3[[#This Row],[Balance]]&gt;0,"Open","Close"))</f>
        <v/>
      </c>
      <c r="O430" s="246" t="str">
        <f ca="1">IF(R430=$S$1,Table3[[#This Row],[Status]],"")</f>
        <v/>
      </c>
      <c r="R430" s="169" t="str">
        <f>IF(Table3[[#This Row],[Delivery Date]]="","",$R$1-Table3[[#This Row],[Delivery Date]])</f>
        <v/>
      </c>
      <c r="T430" t="str">
        <f>IFERROR(VLOOKUP(Table3[[#This Row],[Ich No]],'ICH NO'!K:M,3,0),"")</f>
        <v/>
      </c>
      <c r="U430" t="str">
        <f>IF(Table3[[#This Row],[REST]]&gt;Table3[[#This Row],[Stock]],Table3[[#This Row],[Stock]],Table3[[#This Row],[REST]])</f>
        <v/>
      </c>
      <c r="AA430" t="str">
        <f ca="1">IF(Table3[[#This Row],[DDD]]="","",IF(Table3[[#This Row],[Stock]]&gt;=Table3[[#This Row],[REST]],Table3[[#This Row],[REST]],Table3[[#This Row],[Stock]]))</f>
        <v/>
      </c>
    </row>
    <row r="431" spans="1:27" x14ac:dyDescent="0.3">
      <c r="A431" s="173" t="str">
        <f>IF(Table3[[#This Row],[Customer Part No]]="","",(ROW()-1))</f>
        <v/>
      </c>
      <c r="B431" s="212" t="str">
        <f>IF(TAM!T436="","",TAM!T436)</f>
        <v/>
      </c>
      <c r="C431" s="42" t="str">
        <f>IF(TAM!Q436="","",TAM!Q436)</f>
        <v/>
      </c>
      <c r="D431" s="42" t="str">
        <f>IF(TAM!I436="","",TAM!I436)</f>
        <v/>
      </c>
      <c r="E431" s="42" t="str">
        <f>IF(TAM!H436="","",TAM!H436)</f>
        <v/>
      </c>
      <c r="F431" s="213" t="str">
        <f>IF(TAM!L436="","",TAM!L436)</f>
        <v/>
      </c>
      <c r="G431" s="213" t="str">
        <f>IF(TAM!M436="","",TAM!M436)</f>
        <v/>
      </c>
      <c r="H431" s="220" t="str">
        <f>IF(TAM!AD436="","",TAM!AD436)</f>
        <v/>
      </c>
      <c r="I431" s="223" t="str">
        <f>IF(Table3[[#This Row],[Open Qty]]="","",TAM!AE436)</f>
        <v/>
      </c>
      <c r="J431" s="226" t="str">
        <f>IF(Table3[[#This Row],[Open Qty]]="","",SUM(SUMIF('STOCK OES'!B:B,Table3[[#This Row],[Ich No]],'STOCK OES'!E:E),SUMIF('STOCK SEALING'!B:B,Table3[[#This Row],[Ich No]],'STOCK SEALING'!E:E)))</f>
        <v/>
      </c>
      <c r="K431" s="236" t="str">
        <f>IF(Table3[[#This Row],[REST]]="","",SUMIF(TMMIN!T:T,Table3[[#This Row],[Ich No]],TMMIN!AE:AE))</f>
        <v/>
      </c>
      <c r="L431" s="226">
        <v>0</v>
      </c>
      <c r="M431" s="226" t="str">
        <f>IFERROR(Table3[[#This Row],[REST]]-Table3[[#This Row],[Result Scan]],"")</f>
        <v/>
      </c>
      <c r="N431" s="212" t="str">
        <f>IF(Table3[[#This Row],[PO TAM]]="","",IF(Table3[[#This Row],[Balance]]&gt;0,"Open","Close"))</f>
        <v/>
      </c>
      <c r="O431" s="246" t="str">
        <f ca="1">IF(R431=$S$1,Table3[[#This Row],[Status]],"")</f>
        <v/>
      </c>
      <c r="R431" s="169" t="str">
        <f>IF(Table3[[#This Row],[Delivery Date]]="","",$R$1-Table3[[#This Row],[Delivery Date]])</f>
        <v/>
      </c>
      <c r="T431" t="str">
        <f>IFERROR(VLOOKUP(Table3[[#This Row],[Ich No]],'ICH NO'!K:M,3,0),"")</f>
        <v/>
      </c>
      <c r="U431" t="str">
        <f>IF(Table3[[#This Row],[REST]]&gt;Table3[[#This Row],[Stock]],Table3[[#This Row],[Stock]],Table3[[#This Row],[REST]])</f>
        <v/>
      </c>
      <c r="AA431" t="str">
        <f ca="1">IF(Table3[[#This Row],[DDD]]="","",IF(Table3[[#This Row],[Stock]]&gt;=Table3[[#This Row],[REST]],Table3[[#This Row],[REST]],Table3[[#This Row],[Stock]]))</f>
        <v/>
      </c>
    </row>
    <row r="432" spans="1:27" x14ac:dyDescent="0.3">
      <c r="A432" s="173" t="str">
        <f>IF(Table3[[#This Row],[Customer Part No]]="","",(ROW()-1))</f>
        <v/>
      </c>
      <c r="B432" s="212" t="str">
        <f>IF(TAM!T437="","",TAM!T437)</f>
        <v/>
      </c>
      <c r="C432" s="42" t="str">
        <f>IF(TAM!Q437="","",TAM!Q437)</f>
        <v/>
      </c>
      <c r="D432" s="42" t="str">
        <f>IF(TAM!I437="","",TAM!I437)</f>
        <v/>
      </c>
      <c r="E432" s="42" t="str">
        <f>IF(TAM!H437="","",TAM!H437)</f>
        <v/>
      </c>
      <c r="F432" s="213" t="str">
        <f>IF(TAM!L437="","",TAM!L437)</f>
        <v/>
      </c>
      <c r="G432" s="213" t="str">
        <f>IF(TAM!M437="","",TAM!M437)</f>
        <v/>
      </c>
      <c r="H432" s="220" t="str">
        <f>IF(TAM!AD437="","",TAM!AD437)</f>
        <v/>
      </c>
      <c r="I432" s="223" t="str">
        <f>IF(Table3[[#This Row],[Open Qty]]="","",TAM!AE437)</f>
        <v/>
      </c>
      <c r="J432" s="226" t="str">
        <f>IF(Table3[[#This Row],[Open Qty]]="","",SUM(SUMIF('STOCK OES'!B:B,Table3[[#This Row],[Ich No]],'STOCK OES'!E:E),SUMIF('STOCK SEALING'!B:B,Table3[[#This Row],[Ich No]],'STOCK SEALING'!E:E)))</f>
        <v/>
      </c>
      <c r="K432" s="236" t="str">
        <f>IF(Table3[[#This Row],[REST]]="","",SUMIF(TMMIN!T:T,Table3[[#This Row],[Ich No]],TMMIN!AE:AE))</f>
        <v/>
      </c>
      <c r="L432" s="226">
        <v>0</v>
      </c>
      <c r="M432" s="226" t="str">
        <f>IFERROR(Table3[[#This Row],[REST]]-Table3[[#This Row],[Result Scan]],"")</f>
        <v/>
      </c>
      <c r="N432" s="212" t="str">
        <f>IF(Table3[[#This Row],[PO TAM]]="","",IF(Table3[[#This Row],[Balance]]&gt;0,"Open","Close"))</f>
        <v/>
      </c>
      <c r="O432" s="246" t="str">
        <f ca="1">IF(R432=$S$1,Table3[[#This Row],[Status]],"")</f>
        <v/>
      </c>
      <c r="R432" s="169" t="str">
        <f>IF(Table3[[#This Row],[Delivery Date]]="","",$R$1-Table3[[#This Row],[Delivery Date]])</f>
        <v/>
      </c>
      <c r="T432" t="str">
        <f>IFERROR(VLOOKUP(Table3[[#This Row],[Ich No]],'ICH NO'!K:M,3,0),"")</f>
        <v/>
      </c>
      <c r="U432" t="str">
        <f>IF(Table3[[#This Row],[REST]]&gt;Table3[[#This Row],[Stock]],Table3[[#This Row],[Stock]],Table3[[#This Row],[REST]])</f>
        <v/>
      </c>
      <c r="AA432" t="str">
        <f ca="1">IF(Table3[[#This Row],[DDD]]="","",IF(Table3[[#This Row],[Stock]]&gt;=Table3[[#This Row],[REST]],Table3[[#This Row],[REST]],Table3[[#This Row],[Stock]]))</f>
        <v/>
      </c>
    </row>
    <row r="433" spans="1:27" x14ac:dyDescent="0.3">
      <c r="A433" s="173" t="str">
        <f>IF(Table3[[#This Row],[Customer Part No]]="","",(ROW()-1))</f>
        <v/>
      </c>
      <c r="B433" s="212" t="str">
        <f>IF(TAM!T438="","",TAM!T438)</f>
        <v/>
      </c>
      <c r="C433" s="42" t="str">
        <f>IF(TAM!Q438="","",TAM!Q438)</f>
        <v/>
      </c>
      <c r="D433" s="42" t="str">
        <f>IF(TAM!I438="","",TAM!I438)</f>
        <v/>
      </c>
      <c r="E433" s="42" t="str">
        <f>IF(TAM!H438="","",TAM!H438)</f>
        <v/>
      </c>
      <c r="F433" s="213" t="str">
        <f>IF(TAM!L438="","",TAM!L438)</f>
        <v/>
      </c>
      <c r="G433" s="213" t="str">
        <f>IF(TAM!M438="","",TAM!M438)</f>
        <v/>
      </c>
      <c r="H433" s="220" t="str">
        <f>IF(TAM!AD438="","",TAM!AD438)</f>
        <v/>
      </c>
      <c r="I433" s="223" t="str">
        <f>IF(Table3[[#This Row],[Open Qty]]="","",TAM!AE438)</f>
        <v/>
      </c>
      <c r="J433" s="226" t="str">
        <f>IF(Table3[[#This Row],[Open Qty]]="","",SUM(SUMIF('STOCK OES'!B:B,Table3[[#This Row],[Ich No]],'STOCK OES'!E:E),SUMIF('STOCK SEALING'!B:B,Table3[[#This Row],[Ich No]],'STOCK SEALING'!E:E)))</f>
        <v/>
      </c>
      <c r="K433" s="236" t="str">
        <f>IF(Table3[[#This Row],[REST]]="","",SUMIF(TMMIN!T:T,Table3[[#This Row],[Ich No]],TMMIN!AE:AE))</f>
        <v/>
      </c>
      <c r="L433" s="226">
        <v>0</v>
      </c>
      <c r="M433" s="226" t="str">
        <f>IFERROR(Table3[[#This Row],[REST]]-Table3[[#This Row],[Result Scan]],"")</f>
        <v/>
      </c>
      <c r="N433" s="212" t="str">
        <f>IF(Table3[[#This Row],[PO TAM]]="","",IF(Table3[[#This Row],[Balance]]&gt;0,"Open","Close"))</f>
        <v/>
      </c>
      <c r="O433" s="246" t="str">
        <f ca="1">IF(R433=$S$1,Table3[[#This Row],[Status]],"")</f>
        <v/>
      </c>
      <c r="R433" s="169" t="str">
        <f>IF(Table3[[#This Row],[Delivery Date]]="","",$R$1-Table3[[#This Row],[Delivery Date]])</f>
        <v/>
      </c>
      <c r="T433" t="str">
        <f>IFERROR(VLOOKUP(Table3[[#This Row],[Ich No]],'ICH NO'!K:M,3,0),"")</f>
        <v/>
      </c>
      <c r="U433" t="str">
        <f>IF(Table3[[#This Row],[REST]]&gt;Table3[[#This Row],[Stock]],Table3[[#This Row],[Stock]],Table3[[#This Row],[REST]])</f>
        <v/>
      </c>
      <c r="AA433" t="str">
        <f ca="1">IF(Table3[[#This Row],[DDD]]="","",IF(Table3[[#This Row],[Stock]]&gt;=Table3[[#This Row],[REST]],Table3[[#This Row],[REST]],Table3[[#This Row],[Stock]]))</f>
        <v/>
      </c>
    </row>
    <row r="434" spans="1:27" x14ac:dyDescent="0.3">
      <c r="A434" s="173" t="str">
        <f>IF(Table3[[#This Row],[Customer Part No]]="","",(ROW()-1))</f>
        <v/>
      </c>
      <c r="B434" s="212" t="str">
        <f>IF(TAM!T439="","",TAM!T439)</f>
        <v/>
      </c>
      <c r="C434" s="42" t="str">
        <f>IF(TAM!Q439="","",TAM!Q439)</f>
        <v/>
      </c>
      <c r="D434" s="42" t="str">
        <f>IF(TAM!I439="","",TAM!I439)</f>
        <v/>
      </c>
      <c r="E434" s="42" t="str">
        <f>IF(TAM!H439="","",TAM!H439)</f>
        <v/>
      </c>
      <c r="F434" s="213" t="str">
        <f>IF(TAM!L439="","",TAM!L439)</f>
        <v/>
      </c>
      <c r="G434" s="213" t="str">
        <f>IF(TAM!M439="","",TAM!M439)</f>
        <v/>
      </c>
      <c r="H434" s="220" t="str">
        <f>IF(TAM!AD439="","",TAM!AD439)</f>
        <v/>
      </c>
      <c r="I434" s="223" t="str">
        <f>IF(Table3[[#This Row],[Open Qty]]="","",TAM!AE439)</f>
        <v/>
      </c>
      <c r="J434" s="226" t="str">
        <f>IF(Table3[[#This Row],[Open Qty]]="","",SUM(SUMIF('STOCK OES'!B:B,Table3[[#This Row],[Ich No]],'STOCK OES'!E:E),SUMIF('STOCK SEALING'!B:B,Table3[[#This Row],[Ich No]],'STOCK SEALING'!E:E)))</f>
        <v/>
      </c>
      <c r="K434" s="236" t="str">
        <f>IF(Table3[[#This Row],[REST]]="","",SUMIF(TMMIN!T:T,Table3[[#This Row],[Ich No]],TMMIN!AE:AE))</f>
        <v/>
      </c>
      <c r="L434" s="226">
        <v>0</v>
      </c>
      <c r="M434" s="226" t="str">
        <f>IFERROR(Table3[[#This Row],[REST]]-Table3[[#This Row],[Result Scan]],"")</f>
        <v/>
      </c>
      <c r="N434" s="212" t="str">
        <f>IF(Table3[[#This Row],[PO TAM]]="","",IF(Table3[[#This Row],[Balance]]&gt;0,"Open","Close"))</f>
        <v/>
      </c>
      <c r="O434" s="246" t="str">
        <f ca="1">IF(R434=$S$1,Table3[[#This Row],[Status]],"")</f>
        <v/>
      </c>
      <c r="R434" s="169" t="str">
        <f>IF(Table3[[#This Row],[Delivery Date]]="","",$R$1-Table3[[#This Row],[Delivery Date]])</f>
        <v/>
      </c>
      <c r="T434" t="str">
        <f>IFERROR(VLOOKUP(Table3[[#This Row],[Ich No]],'ICH NO'!K:M,3,0),"")</f>
        <v/>
      </c>
      <c r="U434" t="str">
        <f>IF(Table3[[#This Row],[REST]]&gt;Table3[[#This Row],[Stock]],Table3[[#This Row],[Stock]],Table3[[#This Row],[REST]])</f>
        <v/>
      </c>
      <c r="AA434" t="str">
        <f ca="1">IF(Table3[[#This Row],[DDD]]="","",IF(Table3[[#This Row],[Stock]]&gt;=Table3[[#This Row],[REST]],Table3[[#This Row],[REST]],Table3[[#This Row],[Stock]]))</f>
        <v/>
      </c>
    </row>
    <row r="435" spans="1:27" x14ac:dyDescent="0.3">
      <c r="A435" s="173" t="str">
        <f>IF(Table3[[#This Row],[Customer Part No]]="","",(ROW()-1))</f>
        <v/>
      </c>
      <c r="B435" s="212" t="str">
        <f>IF(TAM!T440="","",TAM!T440)</f>
        <v/>
      </c>
      <c r="C435" s="42" t="str">
        <f>IF(TAM!Q440="","",TAM!Q440)</f>
        <v/>
      </c>
      <c r="D435" s="42" t="str">
        <f>IF(TAM!I440="","",TAM!I440)</f>
        <v/>
      </c>
      <c r="E435" s="42" t="str">
        <f>IF(TAM!H440="","",TAM!H440)</f>
        <v/>
      </c>
      <c r="F435" s="213" t="str">
        <f>IF(TAM!L440="","",TAM!L440)</f>
        <v/>
      </c>
      <c r="G435" s="213" t="str">
        <f>IF(TAM!M440="","",TAM!M440)</f>
        <v/>
      </c>
      <c r="H435" s="220" t="str">
        <f>IF(TAM!AD440="","",TAM!AD440)</f>
        <v/>
      </c>
      <c r="I435" s="223" t="str">
        <f>IF(Table3[[#This Row],[Open Qty]]="","",TAM!AE440)</f>
        <v/>
      </c>
      <c r="J435" s="226" t="str">
        <f>IF(Table3[[#This Row],[Open Qty]]="","",SUM(SUMIF('STOCK OES'!B:B,Table3[[#This Row],[Ich No]],'STOCK OES'!E:E),SUMIF('STOCK SEALING'!B:B,Table3[[#This Row],[Ich No]],'STOCK SEALING'!E:E)))</f>
        <v/>
      </c>
      <c r="K435" s="236" t="str">
        <f>IF(Table3[[#This Row],[REST]]="","",SUMIF(TMMIN!T:T,Table3[[#This Row],[Ich No]],TMMIN!AE:AE))</f>
        <v/>
      </c>
      <c r="L435" s="226">
        <v>0</v>
      </c>
      <c r="M435" s="226" t="str">
        <f>IFERROR(Table3[[#This Row],[REST]]-Table3[[#This Row],[Result Scan]],"")</f>
        <v/>
      </c>
      <c r="N435" s="212" t="str">
        <f>IF(Table3[[#This Row],[PO TAM]]="","",IF(Table3[[#This Row],[Balance]]&gt;0,"Open","Close"))</f>
        <v/>
      </c>
      <c r="O435" s="246" t="str">
        <f ca="1">IF(R435=$S$1,Table3[[#This Row],[Status]],"")</f>
        <v/>
      </c>
      <c r="R435" s="169" t="str">
        <f>IF(Table3[[#This Row],[Delivery Date]]="","",$R$1-Table3[[#This Row],[Delivery Date]])</f>
        <v/>
      </c>
      <c r="T435" t="str">
        <f>IFERROR(VLOOKUP(Table3[[#This Row],[Ich No]],'ICH NO'!K:M,3,0),"")</f>
        <v/>
      </c>
      <c r="U435" t="str">
        <f>IF(Table3[[#This Row],[REST]]&gt;Table3[[#This Row],[Stock]],Table3[[#This Row],[Stock]],Table3[[#This Row],[REST]])</f>
        <v/>
      </c>
      <c r="AA435" t="str">
        <f ca="1">IF(Table3[[#This Row],[DDD]]="","",IF(Table3[[#This Row],[Stock]]&gt;=Table3[[#This Row],[REST]],Table3[[#This Row],[REST]],Table3[[#This Row],[Stock]]))</f>
        <v/>
      </c>
    </row>
    <row r="436" spans="1:27" x14ac:dyDescent="0.3">
      <c r="A436" s="173" t="str">
        <f>IF(Table3[[#This Row],[Customer Part No]]="","",(ROW()-1))</f>
        <v/>
      </c>
      <c r="B436" s="212" t="str">
        <f>IF(TAM!T441="","",TAM!T441)</f>
        <v/>
      </c>
      <c r="C436" s="42" t="str">
        <f>IF(TAM!Q441="","",TAM!Q441)</f>
        <v/>
      </c>
      <c r="D436" s="42" t="str">
        <f>IF(TAM!I441="","",TAM!I441)</f>
        <v/>
      </c>
      <c r="E436" s="42" t="str">
        <f>IF(TAM!H441="","",TAM!H441)</f>
        <v/>
      </c>
      <c r="F436" s="213" t="str">
        <f>IF(TAM!L441="","",TAM!L441)</f>
        <v/>
      </c>
      <c r="G436" s="213" t="str">
        <f>IF(TAM!M441="","",TAM!M441)</f>
        <v/>
      </c>
      <c r="H436" s="220" t="str">
        <f>IF(TAM!AD441="","",TAM!AD441)</f>
        <v/>
      </c>
      <c r="I436" s="223" t="str">
        <f>IF(Table3[[#This Row],[Open Qty]]="","",TAM!AE441)</f>
        <v/>
      </c>
      <c r="J436" s="226" t="str">
        <f>IF(Table3[[#This Row],[Open Qty]]="","",SUM(SUMIF('STOCK OES'!B:B,Table3[[#This Row],[Ich No]],'STOCK OES'!E:E),SUMIF('STOCK SEALING'!B:B,Table3[[#This Row],[Ich No]],'STOCK SEALING'!E:E)))</f>
        <v/>
      </c>
      <c r="K436" s="236" t="str">
        <f>IF(Table3[[#This Row],[REST]]="","",SUMIF(TMMIN!T:T,Table3[[#This Row],[Ich No]],TMMIN!AE:AE))</f>
        <v/>
      </c>
      <c r="L436" s="226">
        <v>0</v>
      </c>
      <c r="M436" s="226" t="str">
        <f>IFERROR(Table3[[#This Row],[REST]]-Table3[[#This Row],[Result Scan]],"")</f>
        <v/>
      </c>
      <c r="N436" s="212" t="str">
        <f>IF(Table3[[#This Row],[PO TAM]]="","",IF(Table3[[#This Row],[Balance]]&gt;0,"Open","Close"))</f>
        <v/>
      </c>
      <c r="O436" s="246" t="str">
        <f ca="1">IF(R436=$S$1,Table3[[#This Row],[Status]],"")</f>
        <v/>
      </c>
      <c r="R436" s="169" t="str">
        <f>IF(Table3[[#This Row],[Delivery Date]]="","",$R$1-Table3[[#This Row],[Delivery Date]])</f>
        <v/>
      </c>
      <c r="T436" t="str">
        <f>IFERROR(VLOOKUP(Table3[[#This Row],[Ich No]],'ICH NO'!K:M,3,0),"")</f>
        <v/>
      </c>
      <c r="U436" t="str">
        <f>IF(Table3[[#This Row],[REST]]&gt;Table3[[#This Row],[Stock]],Table3[[#This Row],[Stock]],Table3[[#This Row],[REST]])</f>
        <v/>
      </c>
      <c r="AA436" t="str">
        <f ca="1">IF(Table3[[#This Row],[DDD]]="","",IF(Table3[[#This Row],[Stock]]&gt;=Table3[[#This Row],[REST]],Table3[[#This Row],[REST]],Table3[[#This Row],[Stock]]))</f>
        <v/>
      </c>
    </row>
    <row r="437" spans="1:27" x14ac:dyDescent="0.3">
      <c r="A437" s="173" t="str">
        <f>IF(Table3[[#This Row],[Customer Part No]]="","",(ROW()-1))</f>
        <v/>
      </c>
      <c r="B437" s="212" t="str">
        <f>IF(TAM!T442="","",TAM!T442)</f>
        <v/>
      </c>
      <c r="C437" s="42" t="str">
        <f>IF(TAM!Q442="","",TAM!Q442)</f>
        <v/>
      </c>
      <c r="D437" s="42" t="str">
        <f>IF(TAM!I442="","",TAM!I442)</f>
        <v/>
      </c>
      <c r="E437" s="42" t="str">
        <f>IF(TAM!H442="","",TAM!H442)</f>
        <v/>
      </c>
      <c r="F437" s="213" t="str">
        <f>IF(TAM!L442="","",TAM!L442)</f>
        <v/>
      </c>
      <c r="G437" s="213" t="str">
        <f>IF(TAM!M442="","",TAM!M442)</f>
        <v/>
      </c>
      <c r="H437" s="220" t="str">
        <f>IF(TAM!AD442="","",TAM!AD442)</f>
        <v/>
      </c>
      <c r="I437" s="223" t="str">
        <f>IF(Table3[[#This Row],[Open Qty]]="","",TAM!AE442)</f>
        <v/>
      </c>
      <c r="J437" s="226" t="str">
        <f>IF(Table3[[#This Row],[Open Qty]]="","",SUM(SUMIF('STOCK OES'!B:B,Table3[[#This Row],[Ich No]],'STOCK OES'!E:E),SUMIF('STOCK SEALING'!B:B,Table3[[#This Row],[Ich No]],'STOCK SEALING'!E:E)))</f>
        <v/>
      </c>
      <c r="K437" s="236" t="str">
        <f>IF(Table3[[#This Row],[REST]]="","",SUMIF(TMMIN!T:T,Table3[[#This Row],[Ich No]],TMMIN!AE:AE))</f>
        <v/>
      </c>
      <c r="L437" s="226">
        <v>0</v>
      </c>
      <c r="M437" s="226" t="str">
        <f>IFERROR(Table3[[#This Row],[REST]]-Table3[[#This Row],[Result Scan]],"")</f>
        <v/>
      </c>
      <c r="N437" s="212" t="str">
        <f>IF(Table3[[#This Row],[PO TAM]]="","",IF(Table3[[#This Row],[Balance]]&gt;0,"Open","Close"))</f>
        <v/>
      </c>
      <c r="O437" s="246" t="str">
        <f ca="1">IF(R437=$S$1,Table3[[#This Row],[Status]],"")</f>
        <v/>
      </c>
      <c r="R437" s="169" t="str">
        <f>IF(Table3[[#This Row],[Delivery Date]]="","",$R$1-Table3[[#This Row],[Delivery Date]])</f>
        <v/>
      </c>
      <c r="T437" t="str">
        <f>IFERROR(VLOOKUP(Table3[[#This Row],[Ich No]],'ICH NO'!K:M,3,0),"")</f>
        <v/>
      </c>
      <c r="U437" t="str">
        <f>IF(Table3[[#This Row],[REST]]&gt;Table3[[#This Row],[Stock]],Table3[[#This Row],[Stock]],Table3[[#This Row],[REST]])</f>
        <v/>
      </c>
      <c r="AA437" t="str">
        <f ca="1">IF(Table3[[#This Row],[DDD]]="","",IF(Table3[[#This Row],[Stock]]&gt;=Table3[[#This Row],[REST]],Table3[[#This Row],[REST]],Table3[[#This Row],[Stock]]))</f>
        <v/>
      </c>
    </row>
    <row r="438" spans="1:27" x14ac:dyDescent="0.3">
      <c r="A438" s="173" t="str">
        <f>IF(Table3[[#This Row],[Customer Part No]]="","",(ROW()-1))</f>
        <v/>
      </c>
      <c r="B438" s="212" t="str">
        <f>IF(TAM!T443="","",TAM!T443)</f>
        <v/>
      </c>
      <c r="C438" s="42" t="str">
        <f>IF(TAM!Q443="","",TAM!Q443)</f>
        <v/>
      </c>
      <c r="D438" s="42" t="str">
        <f>IF(TAM!I443="","",TAM!I443)</f>
        <v/>
      </c>
      <c r="E438" s="42" t="str">
        <f>IF(TAM!H443="","",TAM!H443)</f>
        <v/>
      </c>
      <c r="F438" s="213" t="str">
        <f>IF(TAM!L443="","",TAM!L443)</f>
        <v/>
      </c>
      <c r="G438" s="213" t="str">
        <f>IF(TAM!M443="","",TAM!M443)</f>
        <v/>
      </c>
      <c r="H438" s="220" t="str">
        <f>IF(TAM!AD443="","",TAM!AD443)</f>
        <v/>
      </c>
      <c r="I438" s="223" t="str">
        <f>IF(Table3[[#This Row],[Open Qty]]="","",TAM!AE443)</f>
        <v/>
      </c>
      <c r="J438" s="226" t="str">
        <f>IF(Table3[[#This Row],[Open Qty]]="","",SUM(SUMIF('STOCK OES'!B:B,Table3[[#This Row],[Ich No]],'STOCK OES'!E:E),SUMIF('STOCK SEALING'!B:B,Table3[[#This Row],[Ich No]],'STOCK SEALING'!E:E)))</f>
        <v/>
      </c>
      <c r="K438" s="236" t="str">
        <f>IF(Table3[[#This Row],[REST]]="","",SUMIF(TMMIN!T:T,Table3[[#This Row],[Ich No]],TMMIN!AE:AE))</f>
        <v/>
      </c>
      <c r="L438" s="226">
        <v>0</v>
      </c>
      <c r="M438" s="226" t="str">
        <f>IFERROR(Table3[[#This Row],[REST]]-Table3[[#This Row],[Result Scan]],"")</f>
        <v/>
      </c>
      <c r="N438" s="212" t="str">
        <f>IF(Table3[[#This Row],[PO TAM]]="","",IF(Table3[[#This Row],[Balance]]&gt;0,"Open","Close"))</f>
        <v/>
      </c>
      <c r="O438" s="246" t="str">
        <f ca="1">IF(R438=$S$1,Table3[[#This Row],[Status]],"")</f>
        <v/>
      </c>
      <c r="R438" s="169" t="str">
        <f>IF(Table3[[#This Row],[Delivery Date]]="","",$R$1-Table3[[#This Row],[Delivery Date]])</f>
        <v/>
      </c>
      <c r="T438" t="str">
        <f>IFERROR(VLOOKUP(Table3[[#This Row],[Ich No]],'ICH NO'!K:M,3,0),"")</f>
        <v/>
      </c>
      <c r="U438" t="str">
        <f>IF(Table3[[#This Row],[REST]]&gt;Table3[[#This Row],[Stock]],Table3[[#This Row],[Stock]],Table3[[#This Row],[REST]])</f>
        <v/>
      </c>
      <c r="AA438" t="str">
        <f ca="1">IF(Table3[[#This Row],[DDD]]="","",IF(Table3[[#This Row],[Stock]]&gt;=Table3[[#This Row],[REST]],Table3[[#This Row],[REST]],Table3[[#This Row],[Stock]]))</f>
        <v/>
      </c>
    </row>
    <row r="439" spans="1:27" x14ac:dyDescent="0.3">
      <c r="A439" s="173" t="str">
        <f>IF(Table3[[#This Row],[Customer Part No]]="","",(ROW()-1))</f>
        <v/>
      </c>
      <c r="B439" s="212" t="str">
        <f>IF(TAM!T444="","",TAM!T444)</f>
        <v/>
      </c>
      <c r="C439" s="42" t="str">
        <f>IF(TAM!Q444="","",TAM!Q444)</f>
        <v/>
      </c>
      <c r="D439" s="42" t="str">
        <f>IF(TAM!I444="","",TAM!I444)</f>
        <v/>
      </c>
      <c r="E439" s="42" t="str">
        <f>IF(TAM!H444="","",TAM!H444)</f>
        <v/>
      </c>
      <c r="F439" s="213" t="str">
        <f>IF(TAM!L444="","",TAM!L444)</f>
        <v/>
      </c>
      <c r="G439" s="213" t="str">
        <f>IF(TAM!M444="","",TAM!M444)</f>
        <v/>
      </c>
      <c r="H439" s="220" t="str">
        <f>IF(TAM!AD444="","",TAM!AD444)</f>
        <v/>
      </c>
      <c r="I439" s="223" t="str">
        <f>IF(Table3[[#This Row],[Open Qty]]="","",TAM!AE444)</f>
        <v/>
      </c>
      <c r="J439" s="226" t="str">
        <f>IF(Table3[[#This Row],[Open Qty]]="","",SUM(SUMIF('STOCK OES'!B:B,Table3[[#This Row],[Ich No]],'STOCK OES'!E:E),SUMIF('STOCK SEALING'!B:B,Table3[[#This Row],[Ich No]],'STOCK SEALING'!E:E)))</f>
        <v/>
      </c>
      <c r="K439" s="236" t="str">
        <f>IF(Table3[[#This Row],[REST]]="","",SUMIF(TMMIN!T:T,Table3[[#This Row],[Ich No]],TMMIN!AE:AE))</f>
        <v/>
      </c>
      <c r="L439" s="226">
        <v>0</v>
      </c>
      <c r="M439" s="226" t="str">
        <f>IFERROR(Table3[[#This Row],[REST]]-Table3[[#This Row],[Result Scan]],"")</f>
        <v/>
      </c>
      <c r="N439" s="212" t="str">
        <f>IF(Table3[[#This Row],[PO TAM]]="","",IF(Table3[[#This Row],[Balance]]&gt;0,"Open","Close"))</f>
        <v/>
      </c>
      <c r="O439" s="246" t="str">
        <f ca="1">IF(R439=$S$1,Table3[[#This Row],[Status]],"")</f>
        <v/>
      </c>
      <c r="R439" s="169" t="str">
        <f>IF(Table3[[#This Row],[Delivery Date]]="","",$R$1-Table3[[#This Row],[Delivery Date]])</f>
        <v/>
      </c>
      <c r="T439" t="str">
        <f>IFERROR(VLOOKUP(Table3[[#This Row],[Ich No]],'ICH NO'!K:M,3,0),"")</f>
        <v/>
      </c>
      <c r="U439" t="str">
        <f>IF(Table3[[#This Row],[REST]]&gt;Table3[[#This Row],[Stock]],Table3[[#This Row],[Stock]],Table3[[#This Row],[REST]])</f>
        <v/>
      </c>
      <c r="AA439" t="str">
        <f ca="1">IF(Table3[[#This Row],[DDD]]="","",IF(Table3[[#This Row],[Stock]]&gt;=Table3[[#This Row],[REST]],Table3[[#This Row],[REST]],Table3[[#This Row],[Stock]]))</f>
        <v/>
      </c>
    </row>
    <row r="440" spans="1:27" x14ac:dyDescent="0.3">
      <c r="A440" s="173" t="str">
        <f>IF(Table3[[#This Row],[Customer Part No]]="","",(ROW()-1))</f>
        <v/>
      </c>
      <c r="B440" s="212" t="str">
        <f>IF(TAM!T445="","",TAM!T445)</f>
        <v/>
      </c>
      <c r="C440" s="42" t="str">
        <f>IF(TAM!Q445="","",TAM!Q445)</f>
        <v/>
      </c>
      <c r="D440" s="42" t="str">
        <f>IF(TAM!I445="","",TAM!I445)</f>
        <v/>
      </c>
      <c r="E440" s="42" t="str">
        <f>IF(TAM!H445="","",TAM!H445)</f>
        <v/>
      </c>
      <c r="F440" s="213" t="str">
        <f>IF(TAM!L445="","",TAM!L445)</f>
        <v/>
      </c>
      <c r="G440" s="213" t="str">
        <f>IF(TAM!M445="","",TAM!M445)</f>
        <v/>
      </c>
      <c r="H440" s="220" t="str">
        <f>IF(TAM!AD445="","",TAM!AD445)</f>
        <v/>
      </c>
      <c r="I440" s="223" t="str">
        <f>IF(Table3[[#This Row],[Open Qty]]="","",TAM!AE445)</f>
        <v/>
      </c>
      <c r="J440" s="226" t="str">
        <f>IF(Table3[[#This Row],[Open Qty]]="","",SUM(SUMIF('STOCK OES'!B:B,Table3[[#This Row],[Ich No]],'STOCK OES'!E:E),SUMIF('STOCK SEALING'!B:B,Table3[[#This Row],[Ich No]],'STOCK SEALING'!E:E)))</f>
        <v/>
      </c>
      <c r="K440" s="236" t="str">
        <f>IF(Table3[[#This Row],[REST]]="","",SUMIF(TMMIN!T:T,Table3[[#This Row],[Ich No]],TMMIN!AE:AE))</f>
        <v/>
      </c>
      <c r="L440" s="226">
        <v>0</v>
      </c>
      <c r="M440" s="226" t="str">
        <f>IFERROR(Table3[[#This Row],[REST]]-Table3[[#This Row],[Result Scan]],"")</f>
        <v/>
      </c>
      <c r="N440" s="212" t="str">
        <f>IF(Table3[[#This Row],[PO TAM]]="","",IF(Table3[[#This Row],[Balance]]&gt;0,"Open","Close"))</f>
        <v/>
      </c>
      <c r="O440" s="246" t="str">
        <f ca="1">IF(R440=$S$1,Table3[[#This Row],[Status]],"")</f>
        <v/>
      </c>
      <c r="R440" s="169" t="str">
        <f>IF(Table3[[#This Row],[Delivery Date]]="","",$R$1-Table3[[#This Row],[Delivery Date]])</f>
        <v/>
      </c>
      <c r="T440" t="str">
        <f>IFERROR(VLOOKUP(Table3[[#This Row],[Ich No]],'ICH NO'!K:M,3,0),"")</f>
        <v/>
      </c>
      <c r="U440" t="str">
        <f>IF(Table3[[#This Row],[REST]]&gt;Table3[[#This Row],[Stock]],Table3[[#This Row],[Stock]],Table3[[#This Row],[REST]])</f>
        <v/>
      </c>
      <c r="AA440" t="str">
        <f ca="1">IF(Table3[[#This Row],[DDD]]="","",IF(Table3[[#This Row],[Stock]]&gt;=Table3[[#This Row],[REST]],Table3[[#This Row],[REST]],Table3[[#This Row],[Stock]]))</f>
        <v/>
      </c>
    </row>
    <row r="441" spans="1:27" x14ac:dyDescent="0.3">
      <c r="A441" s="173" t="str">
        <f>IF(Table3[[#This Row],[Customer Part No]]="","",(ROW()-1))</f>
        <v/>
      </c>
      <c r="B441" s="212" t="str">
        <f>IF(TAM!T446="","",TAM!T446)</f>
        <v/>
      </c>
      <c r="C441" s="42" t="str">
        <f>IF(TAM!Q446="","",TAM!Q446)</f>
        <v/>
      </c>
      <c r="D441" s="42" t="str">
        <f>IF(TAM!I446="","",TAM!I446)</f>
        <v/>
      </c>
      <c r="E441" s="42" t="str">
        <f>IF(TAM!H446="","",TAM!H446)</f>
        <v/>
      </c>
      <c r="F441" s="213" t="str">
        <f>IF(TAM!L446="","",TAM!L446)</f>
        <v/>
      </c>
      <c r="G441" s="213" t="str">
        <f>IF(TAM!M446="","",TAM!M446)</f>
        <v/>
      </c>
      <c r="H441" s="220" t="str">
        <f>IF(TAM!AD446="","",TAM!AD446)</f>
        <v/>
      </c>
      <c r="I441" s="223" t="str">
        <f>IF(Table3[[#This Row],[Open Qty]]="","",TAM!AE446)</f>
        <v/>
      </c>
      <c r="J441" s="226" t="str">
        <f>IF(Table3[[#This Row],[Open Qty]]="","",SUM(SUMIF('STOCK OES'!B:B,Table3[[#This Row],[Ich No]],'STOCK OES'!E:E),SUMIF('STOCK SEALING'!B:B,Table3[[#This Row],[Ich No]],'STOCK SEALING'!E:E)))</f>
        <v/>
      </c>
      <c r="K441" s="236" t="str">
        <f>IF(Table3[[#This Row],[REST]]="","",SUMIF(TMMIN!T:T,Table3[[#This Row],[Ich No]],TMMIN!AE:AE))</f>
        <v/>
      </c>
      <c r="L441" s="226">
        <v>0</v>
      </c>
      <c r="M441" s="226" t="str">
        <f>IFERROR(Table3[[#This Row],[REST]]-Table3[[#This Row],[Result Scan]],"")</f>
        <v/>
      </c>
      <c r="N441" s="212" t="str">
        <f>IF(Table3[[#This Row],[PO TAM]]="","",IF(Table3[[#This Row],[Balance]]&gt;0,"Open","Close"))</f>
        <v/>
      </c>
      <c r="O441" s="246" t="str">
        <f ca="1">IF(R441=$S$1,Table3[[#This Row],[Status]],"")</f>
        <v/>
      </c>
      <c r="R441" s="169" t="str">
        <f>IF(Table3[[#This Row],[Delivery Date]]="","",$R$1-Table3[[#This Row],[Delivery Date]])</f>
        <v/>
      </c>
      <c r="T441" t="str">
        <f>IFERROR(VLOOKUP(Table3[[#This Row],[Ich No]],'ICH NO'!K:M,3,0),"")</f>
        <v/>
      </c>
      <c r="U441" t="str">
        <f>IF(Table3[[#This Row],[REST]]&gt;Table3[[#This Row],[Stock]],Table3[[#This Row],[Stock]],Table3[[#This Row],[REST]])</f>
        <v/>
      </c>
      <c r="AA441" t="str">
        <f ca="1">IF(Table3[[#This Row],[DDD]]="","",IF(Table3[[#This Row],[Stock]]&gt;=Table3[[#This Row],[REST]],Table3[[#This Row],[REST]],Table3[[#This Row],[Stock]]))</f>
        <v/>
      </c>
    </row>
    <row r="442" spans="1:27" x14ac:dyDescent="0.3">
      <c r="A442" s="173" t="str">
        <f>IF(Table3[[#This Row],[Customer Part No]]="","",(ROW()-1))</f>
        <v/>
      </c>
      <c r="B442" s="212" t="str">
        <f>IF(TAM!T447="","",TAM!T447)</f>
        <v/>
      </c>
      <c r="C442" s="42" t="str">
        <f>IF(TAM!Q447="","",TAM!Q447)</f>
        <v/>
      </c>
      <c r="D442" s="42" t="str">
        <f>IF(TAM!I447="","",TAM!I447)</f>
        <v/>
      </c>
      <c r="E442" s="42" t="str">
        <f>IF(TAM!H447="","",TAM!H447)</f>
        <v/>
      </c>
      <c r="F442" s="213" t="str">
        <f>IF(TAM!L447="","",TAM!L447)</f>
        <v/>
      </c>
      <c r="G442" s="213" t="str">
        <f>IF(TAM!M447="","",TAM!M447)</f>
        <v/>
      </c>
      <c r="H442" s="220" t="str">
        <f>IF(TAM!AD447="","",TAM!AD447)</f>
        <v/>
      </c>
      <c r="I442" s="223" t="str">
        <f>IF(Table3[[#This Row],[Open Qty]]="","",TAM!AE447)</f>
        <v/>
      </c>
      <c r="J442" s="226" t="str">
        <f>IF(Table3[[#This Row],[Open Qty]]="","",SUM(SUMIF('STOCK OES'!B:B,Table3[[#This Row],[Ich No]],'STOCK OES'!E:E),SUMIF('STOCK SEALING'!B:B,Table3[[#This Row],[Ich No]],'STOCK SEALING'!E:E)))</f>
        <v/>
      </c>
      <c r="K442" s="236" t="str">
        <f>IF(Table3[[#This Row],[REST]]="","",SUMIF(TMMIN!T:T,Table3[[#This Row],[Ich No]],TMMIN!AE:AE))</f>
        <v/>
      </c>
      <c r="L442" s="226">
        <v>0</v>
      </c>
      <c r="M442" s="226" t="str">
        <f>IFERROR(Table3[[#This Row],[REST]]-Table3[[#This Row],[Result Scan]],"")</f>
        <v/>
      </c>
      <c r="N442" s="212" t="str">
        <f>IF(Table3[[#This Row],[PO TAM]]="","",IF(Table3[[#This Row],[Balance]]&gt;0,"Open","Close"))</f>
        <v/>
      </c>
      <c r="O442" s="246" t="str">
        <f ca="1">IF(R442=$S$1,Table3[[#This Row],[Status]],"")</f>
        <v/>
      </c>
      <c r="R442" s="169" t="str">
        <f>IF(Table3[[#This Row],[Delivery Date]]="","",$R$1-Table3[[#This Row],[Delivery Date]])</f>
        <v/>
      </c>
      <c r="T442" t="str">
        <f>IFERROR(VLOOKUP(Table3[[#This Row],[Ich No]],'ICH NO'!K:M,3,0),"")</f>
        <v/>
      </c>
      <c r="U442" t="str">
        <f>IF(Table3[[#This Row],[REST]]&gt;Table3[[#This Row],[Stock]],Table3[[#This Row],[Stock]],Table3[[#This Row],[REST]])</f>
        <v/>
      </c>
      <c r="AA442" t="str">
        <f ca="1">IF(Table3[[#This Row],[DDD]]="","",IF(Table3[[#This Row],[Stock]]&gt;=Table3[[#This Row],[REST]],Table3[[#This Row],[REST]],Table3[[#This Row],[Stock]]))</f>
        <v/>
      </c>
    </row>
    <row r="443" spans="1:27" x14ac:dyDescent="0.3">
      <c r="A443" s="173" t="str">
        <f>IF(Table3[[#This Row],[Customer Part No]]="","",(ROW()-1))</f>
        <v/>
      </c>
      <c r="B443" s="212" t="str">
        <f>IF(TAM!T448="","",TAM!T448)</f>
        <v/>
      </c>
      <c r="C443" s="42" t="str">
        <f>IF(TAM!Q448="","",TAM!Q448)</f>
        <v/>
      </c>
      <c r="D443" s="42" t="str">
        <f>IF(TAM!I448="","",TAM!I448)</f>
        <v/>
      </c>
      <c r="E443" s="42" t="str">
        <f>IF(TAM!H448="","",TAM!H448)</f>
        <v/>
      </c>
      <c r="F443" s="213" t="str">
        <f>IF(TAM!L448="","",TAM!L448)</f>
        <v/>
      </c>
      <c r="G443" s="213" t="str">
        <f>IF(TAM!M448="","",TAM!M448)</f>
        <v/>
      </c>
      <c r="H443" s="220" t="str">
        <f>IF(TAM!AD448="","",TAM!AD448)</f>
        <v/>
      </c>
      <c r="I443" s="223" t="str">
        <f>IF(Table3[[#This Row],[Open Qty]]="","",TAM!AE448)</f>
        <v/>
      </c>
      <c r="J443" s="226" t="str">
        <f>IF(Table3[[#This Row],[Open Qty]]="","",SUM(SUMIF('STOCK OES'!B:B,Table3[[#This Row],[Ich No]],'STOCK OES'!E:E),SUMIF('STOCK SEALING'!B:B,Table3[[#This Row],[Ich No]],'STOCK SEALING'!E:E)))</f>
        <v/>
      </c>
      <c r="K443" s="236" t="str">
        <f>IF(Table3[[#This Row],[REST]]="","",SUMIF(TMMIN!T:T,Table3[[#This Row],[Ich No]],TMMIN!AE:AE))</f>
        <v/>
      </c>
      <c r="L443" s="226">
        <v>0</v>
      </c>
      <c r="M443" s="226" t="str">
        <f>IFERROR(Table3[[#This Row],[REST]]-Table3[[#This Row],[Result Scan]],"")</f>
        <v/>
      </c>
      <c r="N443" s="212" t="str">
        <f>IF(Table3[[#This Row],[PO TAM]]="","",IF(Table3[[#This Row],[Balance]]&gt;0,"Open","Close"))</f>
        <v/>
      </c>
      <c r="O443" s="246" t="str">
        <f ca="1">IF(R443=$S$1,Table3[[#This Row],[Status]],"")</f>
        <v/>
      </c>
      <c r="R443" s="169" t="str">
        <f>IF(Table3[[#This Row],[Delivery Date]]="","",$R$1-Table3[[#This Row],[Delivery Date]])</f>
        <v/>
      </c>
      <c r="T443" t="str">
        <f>IFERROR(VLOOKUP(Table3[[#This Row],[Ich No]],'ICH NO'!K:M,3,0),"")</f>
        <v/>
      </c>
      <c r="U443" t="str">
        <f>IF(Table3[[#This Row],[REST]]&gt;Table3[[#This Row],[Stock]],Table3[[#This Row],[Stock]],Table3[[#This Row],[REST]])</f>
        <v/>
      </c>
      <c r="AA443" t="str">
        <f ca="1">IF(Table3[[#This Row],[DDD]]="","",IF(Table3[[#This Row],[Stock]]&gt;=Table3[[#This Row],[REST]],Table3[[#This Row],[REST]],Table3[[#This Row],[Stock]]))</f>
        <v/>
      </c>
    </row>
    <row r="444" spans="1:27" x14ac:dyDescent="0.3">
      <c r="A444" s="173" t="str">
        <f>IF(Table3[[#This Row],[Customer Part No]]="","",(ROW()-1))</f>
        <v/>
      </c>
      <c r="B444" s="212" t="str">
        <f>IF(TAM!T449="","",TAM!T449)</f>
        <v/>
      </c>
      <c r="C444" s="42" t="str">
        <f>IF(TAM!Q449="","",TAM!Q449)</f>
        <v/>
      </c>
      <c r="D444" s="42" t="str">
        <f>IF(TAM!I449="","",TAM!I449)</f>
        <v/>
      </c>
      <c r="E444" s="42" t="str">
        <f>IF(TAM!H449="","",TAM!H449)</f>
        <v/>
      </c>
      <c r="F444" s="213" t="str">
        <f>IF(TAM!L449="","",TAM!L449)</f>
        <v/>
      </c>
      <c r="G444" s="213" t="str">
        <f>IF(TAM!M449="","",TAM!M449)</f>
        <v/>
      </c>
      <c r="H444" s="220" t="str">
        <f>IF(TAM!AD449="","",TAM!AD449)</f>
        <v/>
      </c>
      <c r="I444" s="223" t="str">
        <f>IF(Table3[[#This Row],[Open Qty]]="","",TAM!AE449)</f>
        <v/>
      </c>
      <c r="J444" s="226" t="str">
        <f>IF(Table3[[#This Row],[Open Qty]]="","",SUM(SUMIF('STOCK OES'!B:B,Table3[[#This Row],[Ich No]],'STOCK OES'!E:E),SUMIF('STOCK SEALING'!B:B,Table3[[#This Row],[Ich No]],'STOCK SEALING'!E:E)))</f>
        <v/>
      </c>
      <c r="K444" s="236" t="str">
        <f>IF(Table3[[#This Row],[REST]]="","",SUMIF(TMMIN!T:T,Table3[[#This Row],[Ich No]],TMMIN!AE:AE))</f>
        <v/>
      </c>
      <c r="L444" s="226">
        <v>0</v>
      </c>
      <c r="M444" s="226" t="str">
        <f>IFERROR(Table3[[#This Row],[REST]]-Table3[[#This Row],[Result Scan]],"")</f>
        <v/>
      </c>
      <c r="N444" s="212" t="str">
        <f>IF(Table3[[#This Row],[PO TAM]]="","",IF(Table3[[#This Row],[Balance]]&gt;0,"Open","Close"))</f>
        <v/>
      </c>
      <c r="O444" s="246" t="str">
        <f ca="1">IF(R444=$S$1,Table3[[#This Row],[Status]],"")</f>
        <v/>
      </c>
      <c r="R444" s="169" t="str">
        <f>IF(Table3[[#This Row],[Delivery Date]]="","",$R$1-Table3[[#This Row],[Delivery Date]])</f>
        <v/>
      </c>
      <c r="T444" t="str">
        <f>IFERROR(VLOOKUP(Table3[[#This Row],[Ich No]],'ICH NO'!K:M,3,0),"")</f>
        <v/>
      </c>
      <c r="U444" t="str">
        <f>IF(Table3[[#This Row],[REST]]&gt;Table3[[#This Row],[Stock]],Table3[[#This Row],[Stock]],Table3[[#This Row],[REST]])</f>
        <v/>
      </c>
      <c r="AA444" t="str">
        <f ca="1">IF(Table3[[#This Row],[DDD]]="","",IF(Table3[[#This Row],[Stock]]&gt;=Table3[[#This Row],[REST]],Table3[[#This Row],[REST]],Table3[[#This Row],[Stock]]))</f>
        <v/>
      </c>
    </row>
    <row r="445" spans="1:27" x14ac:dyDescent="0.3">
      <c r="A445" s="173" t="str">
        <f>IF(Table3[[#This Row],[Customer Part No]]="","",(ROW()-1))</f>
        <v/>
      </c>
      <c r="B445" s="212" t="str">
        <f>IF(TAM!T450="","",TAM!T450)</f>
        <v/>
      </c>
      <c r="C445" s="42" t="str">
        <f>IF(TAM!Q450="","",TAM!Q450)</f>
        <v/>
      </c>
      <c r="D445" s="42" t="str">
        <f>IF(TAM!I450="","",TAM!I450)</f>
        <v/>
      </c>
      <c r="E445" s="42" t="str">
        <f>IF(TAM!H450="","",TAM!H450)</f>
        <v/>
      </c>
      <c r="F445" s="213" t="str">
        <f>IF(TAM!L450="","",TAM!L450)</f>
        <v/>
      </c>
      <c r="G445" s="213" t="str">
        <f>IF(TAM!M450="","",TAM!M450)</f>
        <v/>
      </c>
      <c r="H445" s="220" t="str">
        <f>IF(TAM!AD450="","",TAM!AD450)</f>
        <v/>
      </c>
      <c r="I445" s="223" t="str">
        <f>IF(Table3[[#This Row],[Open Qty]]="","",TAM!AE450)</f>
        <v/>
      </c>
      <c r="J445" s="226" t="str">
        <f>IF(Table3[[#This Row],[Open Qty]]="","",SUM(SUMIF('STOCK OES'!B:B,Table3[[#This Row],[Ich No]],'STOCK OES'!E:E),SUMIF('STOCK SEALING'!B:B,Table3[[#This Row],[Ich No]],'STOCK SEALING'!E:E)))</f>
        <v/>
      </c>
      <c r="K445" s="236" t="str">
        <f>IF(Table3[[#This Row],[REST]]="","",SUMIF(TMMIN!T:T,Table3[[#This Row],[Ich No]],TMMIN!AE:AE))</f>
        <v/>
      </c>
      <c r="L445" s="226">
        <v>0</v>
      </c>
      <c r="M445" s="226" t="str">
        <f>IFERROR(Table3[[#This Row],[REST]]-Table3[[#This Row],[Result Scan]],"")</f>
        <v/>
      </c>
      <c r="N445" s="212" t="str">
        <f>IF(Table3[[#This Row],[PO TAM]]="","",IF(Table3[[#This Row],[Balance]]&gt;0,"Open","Close"))</f>
        <v/>
      </c>
      <c r="O445" s="246" t="str">
        <f ca="1">IF(R445=$S$1,Table3[[#This Row],[Status]],"")</f>
        <v/>
      </c>
      <c r="R445" s="169" t="str">
        <f>IF(Table3[[#This Row],[Delivery Date]]="","",$R$1-Table3[[#This Row],[Delivery Date]])</f>
        <v/>
      </c>
      <c r="T445" t="str">
        <f>IFERROR(VLOOKUP(Table3[[#This Row],[Ich No]],'ICH NO'!K:M,3,0),"")</f>
        <v/>
      </c>
      <c r="U445" t="str">
        <f>IF(Table3[[#This Row],[REST]]&gt;Table3[[#This Row],[Stock]],Table3[[#This Row],[Stock]],Table3[[#This Row],[REST]])</f>
        <v/>
      </c>
      <c r="AA445" t="str">
        <f ca="1">IF(Table3[[#This Row],[DDD]]="","",IF(Table3[[#This Row],[Stock]]&gt;=Table3[[#This Row],[REST]],Table3[[#This Row],[REST]],Table3[[#This Row],[Stock]]))</f>
        <v/>
      </c>
    </row>
    <row r="446" spans="1:27" x14ac:dyDescent="0.3">
      <c r="A446" s="173" t="str">
        <f>IF(Table3[[#This Row],[Customer Part No]]="","",(ROW()-1))</f>
        <v/>
      </c>
      <c r="B446" s="212" t="str">
        <f>IF(TAM!T451="","",TAM!T451)</f>
        <v/>
      </c>
      <c r="C446" s="42" t="str">
        <f>IF(TAM!Q451="","",TAM!Q451)</f>
        <v/>
      </c>
      <c r="D446" s="42" t="str">
        <f>IF(TAM!I451="","",TAM!I451)</f>
        <v/>
      </c>
      <c r="E446" s="42" t="str">
        <f>IF(TAM!H451="","",TAM!H451)</f>
        <v/>
      </c>
      <c r="F446" s="213" t="str">
        <f>IF(TAM!L451="","",TAM!L451)</f>
        <v/>
      </c>
      <c r="G446" s="213" t="str">
        <f>IF(TAM!M451="","",TAM!M451)</f>
        <v/>
      </c>
      <c r="H446" s="220" t="str">
        <f>IF(TAM!AD451="","",TAM!AD451)</f>
        <v/>
      </c>
      <c r="I446" s="223" t="str">
        <f>IF(Table3[[#This Row],[Open Qty]]="","",TAM!AE451)</f>
        <v/>
      </c>
      <c r="J446" s="226" t="str">
        <f>IF(Table3[[#This Row],[Open Qty]]="","",SUM(SUMIF('STOCK OES'!B:B,Table3[[#This Row],[Ich No]],'STOCK OES'!E:E),SUMIF('STOCK SEALING'!B:B,Table3[[#This Row],[Ich No]],'STOCK SEALING'!E:E)))</f>
        <v/>
      </c>
      <c r="K446" s="236" t="str">
        <f>IF(Table3[[#This Row],[REST]]="","",SUMIF(TMMIN!T:T,Table3[[#This Row],[Ich No]],TMMIN!AE:AE))</f>
        <v/>
      </c>
      <c r="L446" s="226">
        <v>0</v>
      </c>
      <c r="M446" s="226" t="str">
        <f>IFERROR(Table3[[#This Row],[REST]]-Table3[[#This Row],[Result Scan]],"")</f>
        <v/>
      </c>
      <c r="N446" s="212" t="str">
        <f>IF(Table3[[#This Row],[PO TAM]]="","",IF(Table3[[#This Row],[Balance]]&gt;0,"Open","Close"))</f>
        <v/>
      </c>
      <c r="O446" s="246" t="str">
        <f ca="1">IF(R446=$S$1,Table3[[#This Row],[Status]],"")</f>
        <v/>
      </c>
      <c r="R446" s="169" t="str">
        <f>IF(Table3[[#This Row],[Delivery Date]]="","",$R$1-Table3[[#This Row],[Delivery Date]])</f>
        <v/>
      </c>
      <c r="T446" t="str">
        <f>IFERROR(VLOOKUP(Table3[[#This Row],[Ich No]],'ICH NO'!K:M,3,0),"")</f>
        <v/>
      </c>
      <c r="U446" t="str">
        <f>IF(Table3[[#This Row],[REST]]&gt;Table3[[#This Row],[Stock]],Table3[[#This Row],[Stock]],Table3[[#This Row],[REST]])</f>
        <v/>
      </c>
      <c r="AA446" t="str">
        <f ca="1">IF(Table3[[#This Row],[DDD]]="","",IF(Table3[[#This Row],[Stock]]&gt;=Table3[[#This Row],[REST]],Table3[[#This Row],[REST]],Table3[[#This Row],[Stock]]))</f>
        <v/>
      </c>
    </row>
    <row r="447" spans="1:27" x14ac:dyDescent="0.3">
      <c r="A447" s="173" t="str">
        <f>IF(Table3[[#This Row],[Customer Part No]]="","",(ROW()-1))</f>
        <v/>
      </c>
      <c r="B447" s="212" t="str">
        <f>IF(TAM!T452="","",TAM!T452)</f>
        <v/>
      </c>
      <c r="C447" s="42" t="str">
        <f>IF(TAM!Q452="","",TAM!Q452)</f>
        <v/>
      </c>
      <c r="D447" s="42" t="str">
        <f>IF(TAM!I452="","",TAM!I452)</f>
        <v/>
      </c>
      <c r="E447" s="42" t="str">
        <f>IF(TAM!H452="","",TAM!H452)</f>
        <v/>
      </c>
      <c r="F447" s="213" t="str">
        <f>IF(TAM!L452="","",TAM!L452)</f>
        <v/>
      </c>
      <c r="G447" s="213" t="str">
        <f>IF(TAM!M452="","",TAM!M452)</f>
        <v/>
      </c>
      <c r="H447" s="220" t="str">
        <f>IF(TAM!AD452="","",TAM!AD452)</f>
        <v/>
      </c>
      <c r="I447" s="223" t="str">
        <f>IF(Table3[[#This Row],[Open Qty]]="","",TAM!AE452)</f>
        <v/>
      </c>
      <c r="J447" s="226" t="str">
        <f>IF(Table3[[#This Row],[Open Qty]]="","",SUM(SUMIF('STOCK OES'!B:B,Table3[[#This Row],[Ich No]],'STOCK OES'!E:E),SUMIF('STOCK SEALING'!B:B,Table3[[#This Row],[Ich No]],'STOCK SEALING'!E:E)))</f>
        <v/>
      </c>
      <c r="K447" s="236" t="str">
        <f>IF(Table3[[#This Row],[REST]]="","",SUMIF(TMMIN!T:T,Table3[[#This Row],[Ich No]],TMMIN!AE:AE))</f>
        <v/>
      </c>
      <c r="L447" s="226">
        <v>0</v>
      </c>
      <c r="M447" s="226" t="str">
        <f>IFERROR(Table3[[#This Row],[REST]]-Table3[[#This Row],[Result Scan]],"")</f>
        <v/>
      </c>
      <c r="N447" s="212" t="str">
        <f>IF(Table3[[#This Row],[PO TAM]]="","",IF(Table3[[#This Row],[Balance]]&gt;0,"Open","Close"))</f>
        <v/>
      </c>
      <c r="O447" s="246" t="str">
        <f ca="1">IF(R447=$S$1,Table3[[#This Row],[Status]],"")</f>
        <v/>
      </c>
      <c r="R447" s="169" t="str">
        <f>IF(Table3[[#This Row],[Delivery Date]]="","",$R$1-Table3[[#This Row],[Delivery Date]])</f>
        <v/>
      </c>
      <c r="T447" t="str">
        <f>IFERROR(VLOOKUP(Table3[[#This Row],[Ich No]],'ICH NO'!K:M,3,0),"")</f>
        <v/>
      </c>
      <c r="U447" t="str">
        <f>IF(Table3[[#This Row],[REST]]&gt;Table3[[#This Row],[Stock]],Table3[[#This Row],[Stock]],Table3[[#This Row],[REST]])</f>
        <v/>
      </c>
      <c r="AA447" t="str">
        <f ca="1">IF(Table3[[#This Row],[DDD]]="","",IF(Table3[[#This Row],[Stock]]&gt;=Table3[[#This Row],[REST]],Table3[[#This Row],[REST]],Table3[[#This Row],[Stock]]))</f>
        <v/>
      </c>
    </row>
    <row r="448" spans="1:27" x14ac:dyDescent="0.3">
      <c r="A448" s="173" t="str">
        <f>IF(Table3[[#This Row],[Customer Part No]]="","",(ROW()-1))</f>
        <v/>
      </c>
      <c r="B448" s="212" t="str">
        <f>IF(TAM!T453="","",TAM!T453)</f>
        <v/>
      </c>
      <c r="C448" s="42" t="str">
        <f>IF(TAM!Q453="","",TAM!Q453)</f>
        <v/>
      </c>
      <c r="D448" s="42" t="str">
        <f>IF(TAM!I453="","",TAM!I453)</f>
        <v/>
      </c>
      <c r="E448" s="42" t="str">
        <f>IF(TAM!H453="","",TAM!H453)</f>
        <v/>
      </c>
      <c r="F448" s="213" t="str">
        <f>IF(TAM!L453="","",TAM!L453)</f>
        <v/>
      </c>
      <c r="G448" s="213" t="str">
        <f>IF(TAM!M453="","",TAM!M453)</f>
        <v/>
      </c>
      <c r="H448" s="220" t="str">
        <f>IF(TAM!AD453="","",TAM!AD453)</f>
        <v/>
      </c>
      <c r="I448" s="223" t="str">
        <f>IF(Table3[[#This Row],[Open Qty]]="","",TAM!AE453)</f>
        <v/>
      </c>
      <c r="J448" s="226" t="str">
        <f>IF(Table3[[#This Row],[Open Qty]]="","",SUM(SUMIF('STOCK OES'!B:B,Table3[[#This Row],[Ich No]],'STOCK OES'!E:E),SUMIF('STOCK SEALING'!B:B,Table3[[#This Row],[Ich No]],'STOCK SEALING'!E:E)))</f>
        <v/>
      </c>
      <c r="K448" s="236" t="str">
        <f>IF(Table3[[#This Row],[REST]]="","",SUMIF(TMMIN!T:T,Table3[[#This Row],[Ich No]],TMMIN!AE:AE))</f>
        <v/>
      </c>
      <c r="L448" s="226">
        <v>0</v>
      </c>
      <c r="M448" s="226" t="str">
        <f>IFERROR(Table3[[#This Row],[REST]]-Table3[[#This Row],[Result Scan]],"")</f>
        <v/>
      </c>
      <c r="N448" s="212" t="str">
        <f>IF(Table3[[#This Row],[PO TAM]]="","",IF(Table3[[#This Row],[Balance]]&gt;0,"Open","Close"))</f>
        <v/>
      </c>
      <c r="O448" s="246" t="str">
        <f ca="1">IF(R448=$S$1,Table3[[#This Row],[Status]],"")</f>
        <v/>
      </c>
      <c r="R448" s="169" t="str">
        <f>IF(Table3[[#This Row],[Delivery Date]]="","",$R$1-Table3[[#This Row],[Delivery Date]])</f>
        <v/>
      </c>
      <c r="T448" t="str">
        <f>IFERROR(VLOOKUP(Table3[[#This Row],[Ich No]],'ICH NO'!K:M,3,0),"")</f>
        <v/>
      </c>
      <c r="U448" t="str">
        <f>IF(Table3[[#This Row],[REST]]&gt;Table3[[#This Row],[Stock]],Table3[[#This Row],[Stock]],Table3[[#This Row],[REST]])</f>
        <v/>
      </c>
      <c r="AA448" t="str">
        <f ca="1">IF(Table3[[#This Row],[DDD]]="","",IF(Table3[[#This Row],[Stock]]&gt;=Table3[[#This Row],[REST]],Table3[[#This Row],[REST]],Table3[[#This Row],[Stock]]))</f>
        <v/>
      </c>
    </row>
    <row r="449" spans="1:27" x14ac:dyDescent="0.3">
      <c r="A449" s="173" t="str">
        <f>IF(Table3[[#This Row],[Customer Part No]]="","",(ROW()-1))</f>
        <v/>
      </c>
      <c r="B449" s="212" t="str">
        <f>IF(TAM!T454="","",TAM!T454)</f>
        <v/>
      </c>
      <c r="C449" s="42" t="str">
        <f>IF(TAM!Q454="","",TAM!Q454)</f>
        <v/>
      </c>
      <c r="D449" s="42" t="str">
        <f>IF(TAM!I454="","",TAM!I454)</f>
        <v/>
      </c>
      <c r="E449" s="42" t="str">
        <f>IF(TAM!H454="","",TAM!H454)</f>
        <v/>
      </c>
      <c r="F449" s="213" t="str">
        <f>IF(TAM!L454="","",TAM!L454)</f>
        <v/>
      </c>
      <c r="G449" s="213" t="str">
        <f>IF(TAM!M454="","",TAM!M454)</f>
        <v/>
      </c>
      <c r="H449" s="220" t="str">
        <f>IF(TAM!AD454="","",TAM!AD454)</f>
        <v/>
      </c>
      <c r="I449" s="223" t="str">
        <f>IF(Table3[[#This Row],[Open Qty]]="","",TAM!AE454)</f>
        <v/>
      </c>
      <c r="J449" s="226" t="str">
        <f>IF(Table3[[#This Row],[Open Qty]]="","",SUM(SUMIF('STOCK OES'!B:B,Table3[[#This Row],[Ich No]],'STOCK OES'!E:E),SUMIF('STOCK SEALING'!B:B,Table3[[#This Row],[Ich No]],'STOCK SEALING'!E:E)))</f>
        <v/>
      </c>
      <c r="K449" s="236" t="str">
        <f>IF(Table3[[#This Row],[REST]]="","",SUMIF(TMMIN!T:T,Table3[[#This Row],[Ich No]],TMMIN!AE:AE))</f>
        <v/>
      </c>
      <c r="L449" s="226">
        <v>0</v>
      </c>
      <c r="M449" s="226" t="str">
        <f>IFERROR(Table3[[#This Row],[REST]]-Table3[[#This Row],[Result Scan]],"")</f>
        <v/>
      </c>
      <c r="N449" s="212" t="str">
        <f>IF(Table3[[#This Row],[PO TAM]]="","",IF(Table3[[#This Row],[Balance]]&gt;0,"Open","Close"))</f>
        <v/>
      </c>
      <c r="O449" s="246" t="str">
        <f ca="1">IF(R449=$S$1,Table3[[#This Row],[Status]],"")</f>
        <v/>
      </c>
      <c r="R449" s="169" t="str">
        <f>IF(Table3[[#This Row],[Delivery Date]]="","",$R$1-Table3[[#This Row],[Delivery Date]])</f>
        <v/>
      </c>
      <c r="T449" t="str">
        <f>IFERROR(VLOOKUP(Table3[[#This Row],[Ich No]],'ICH NO'!K:M,3,0),"")</f>
        <v/>
      </c>
      <c r="U449" t="str">
        <f>IF(Table3[[#This Row],[REST]]&gt;Table3[[#This Row],[Stock]],Table3[[#This Row],[Stock]],Table3[[#This Row],[REST]])</f>
        <v/>
      </c>
      <c r="AA449" t="str">
        <f ca="1">IF(Table3[[#This Row],[DDD]]="","",IF(Table3[[#This Row],[Stock]]&gt;=Table3[[#This Row],[REST]],Table3[[#This Row],[REST]],Table3[[#This Row],[Stock]]))</f>
        <v/>
      </c>
    </row>
    <row r="450" spans="1:27" x14ac:dyDescent="0.3">
      <c r="A450" s="173" t="str">
        <f>IF(Table3[[#This Row],[Customer Part No]]="","",(ROW()-1))</f>
        <v/>
      </c>
      <c r="B450" s="212" t="str">
        <f>IF(TAM!T455="","",TAM!T455)</f>
        <v/>
      </c>
      <c r="C450" s="42" t="str">
        <f>IF(TAM!Q455="","",TAM!Q455)</f>
        <v/>
      </c>
      <c r="D450" s="42" t="str">
        <f>IF(TAM!I455="","",TAM!I455)</f>
        <v/>
      </c>
      <c r="E450" s="42" t="str">
        <f>IF(TAM!H455="","",TAM!H455)</f>
        <v/>
      </c>
      <c r="F450" s="213" t="str">
        <f>IF(TAM!L455="","",TAM!L455)</f>
        <v/>
      </c>
      <c r="G450" s="213" t="str">
        <f>IF(TAM!M455="","",TAM!M455)</f>
        <v/>
      </c>
      <c r="H450" s="220" t="str">
        <f>IF(TAM!AD455="","",TAM!AD455)</f>
        <v/>
      </c>
      <c r="I450" s="223" t="str">
        <f>IF(Table3[[#This Row],[Open Qty]]="","",TAM!AE455)</f>
        <v/>
      </c>
      <c r="J450" s="226" t="str">
        <f>IF(Table3[[#This Row],[Open Qty]]="","",SUM(SUMIF('STOCK OES'!B:B,Table3[[#This Row],[Ich No]],'STOCK OES'!E:E),SUMIF('STOCK SEALING'!B:B,Table3[[#This Row],[Ich No]],'STOCK SEALING'!E:E)))</f>
        <v/>
      </c>
      <c r="K450" s="236" t="str">
        <f>IF(Table3[[#This Row],[REST]]="","",SUMIF(TMMIN!T:T,Table3[[#This Row],[Ich No]],TMMIN!AE:AE))</f>
        <v/>
      </c>
      <c r="L450" s="226">
        <v>0</v>
      </c>
      <c r="M450" s="226" t="str">
        <f>IFERROR(Table3[[#This Row],[REST]]-Table3[[#This Row],[Result Scan]],"")</f>
        <v/>
      </c>
      <c r="N450" s="212" t="str">
        <f>IF(Table3[[#This Row],[PO TAM]]="","",IF(Table3[[#This Row],[Balance]]&gt;0,"Open","Close"))</f>
        <v/>
      </c>
      <c r="O450" s="246" t="str">
        <f ca="1">IF(R450=$S$1,Table3[[#This Row],[Status]],"")</f>
        <v/>
      </c>
      <c r="R450" s="169" t="str">
        <f>IF(Table3[[#This Row],[Delivery Date]]="","",$R$1-Table3[[#This Row],[Delivery Date]])</f>
        <v/>
      </c>
      <c r="T450" t="str">
        <f>IFERROR(VLOOKUP(Table3[[#This Row],[Ich No]],'ICH NO'!K:M,3,0),"")</f>
        <v/>
      </c>
      <c r="U450" t="str">
        <f>IF(Table3[[#This Row],[REST]]&gt;Table3[[#This Row],[Stock]],Table3[[#This Row],[Stock]],Table3[[#This Row],[REST]])</f>
        <v/>
      </c>
      <c r="AA450" t="str">
        <f ca="1">IF(Table3[[#This Row],[DDD]]="","",IF(Table3[[#This Row],[Stock]]&gt;=Table3[[#This Row],[REST]],Table3[[#This Row],[REST]],Table3[[#This Row],[Stock]]))</f>
        <v/>
      </c>
    </row>
    <row r="451" spans="1:27" x14ac:dyDescent="0.3">
      <c r="A451" s="173" t="str">
        <f>IF(Table3[[#This Row],[Customer Part No]]="","",(ROW()-1))</f>
        <v/>
      </c>
      <c r="B451" s="212" t="str">
        <f>IF(TAM!T456="","",TAM!T456)</f>
        <v/>
      </c>
      <c r="C451" s="42" t="str">
        <f>IF(TAM!Q456="","",TAM!Q456)</f>
        <v/>
      </c>
      <c r="D451" s="42" t="str">
        <f>IF(TAM!I456="","",TAM!I456)</f>
        <v/>
      </c>
      <c r="E451" s="42" t="str">
        <f>IF(TAM!H456="","",TAM!H456)</f>
        <v/>
      </c>
      <c r="F451" s="213" t="str">
        <f>IF(TAM!L456="","",TAM!L456)</f>
        <v/>
      </c>
      <c r="G451" s="213" t="str">
        <f>IF(TAM!M456="","",TAM!M456)</f>
        <v/>
      </c>
      <c r="H451" s="220" t="str">
        <f>IF(TAM!AD456="","",TAM!AD456)</f>
        <v/>
      </c>
      <c r="I451" s="223" t="str">
        <f>IF(Table3[[#This Row],[Open Qty]]="","",TAM!AE456)</f>
        <v/>
      </c>
      <c r="J451" s="226" t="str">
        <f>IF(Table3[[#This Row],[Open Qty]]="","",SUM(SUMIF('STOCK OES'!B:B,Table3[[#This Row],[Ich No]],'STOCK OES'!E:E),SUMIF('STOCK SEALING'!B:B,Table3[[#This Row],[Ich No]],'STOCK SEALING'!E:E)))</f>
        <v/>
      </c>
      <c r="K451" s="236" t="str">
        <f>IF(Table3[[#This Row],[REST]]="","",SUMIF(TMMIN!T:T,Table3[[#This Row],[Ich No]],TMMIN!AE:AE))</f>
        <v/>
      </c>
      <c r="L451" s="226">
        <v>0</v>
      </c>
      <c r="M451" s="226" t="str">
        <f>IFERROR(Table3[[#This Row],[REST]]-Table3[[#This Row],[Result Scan]],"")</f>
        <v/>
      </c>
      <c r="N451" s="212" t="str">
        <f>IF(Table3[[#This Row],[PO TAM]]="","",IF(Table3[[#This Row],[Balance]]&gt;0,"Open","Close"))</f>
        <v/>
      </c>
      <c r="O451" s="246" t="str">
        <f ca="1">IF(R451=$S$1,Table3[[#This Row],[Status]],"")</f>
        <v/>
      </c>
      <c r="R451" s="169" t="str">
        <f>IF(Table3[[#This Row],[Delivery Date]]="","",$R$1-Table3[[#This Row],[Delivery Date]])</f>
        <v/>
      </c>
      <c r="T451" t="str">
        <f>IFERROR(VLOOKUP(Table3[[#This Row],[Ich No]],'ICH NO'!K:M,3,0),"")</f>
        <v/>
      </c>
      <c r="U451" t="str">
        <f>IF(Table3[[#This Row],[REST]]&gt;Table3[[#This Row],[Stock]],Table3[[#This Row],[Stock]],Table3[[#This Row],[REST]])</f>
        <v/>
      </c>
      <c r="AA451" t="str">
        <f ca="1">IF(Table3[[#This Row],[DDD]]="","",IF(Table3[[#This Row],[Stock]]&gt;=Table3[[#This Row],[REST]],Table3[[#This Row],[REST]],Table3[[#This Row],[Stock]]))</f>
        <v/>
      </c>
    </row>
    <row r="452" spans="1:27" x14ac:dyDescent="0.3">
      <c r="A452" s="173" t="str">
        <f>IF(Table3[[#This Row],[Customer Part No]]="","",(ROW()-1))</f>
        <v/>
      </c>
      <c r="B452" s="212" t="str">
        <f>IF(TAM!T457="","",TAM!T457)</f>
        <v/>
      </c>
      <c r="C452" s="42" t="str">
        <f>IF(TAM!Q457="","",TAM!Q457)</f>
        <v/>
      </c>
      <c r="D452" s="42" t="str">
        <f>IF(TAM!I457="","",TAM!I457)</f>
        <v/>
      </c>
      <c r="E452" s="42" t="str">
        <f>IF(TAM!H457="","",TAM!H457)</f>
        <v/>
      </c>
      <c r="F452" s="213" t="str">
        <f>IF(TAM!L457="","",TAM!L457)</f>
        <v/>
      </c>
      <c r="G452" s="213" t="str">
        <f>IF(TAM!M457="","",TAM!M457)</f>
        <v/>
      </c>
      <c r="H452" s="220" t="str">
        <f>IF(TAM!AD457="","",TAM!AD457)</f>
        <v/>
      </c>
      <c r="I452" s="223" t="str">
        <f>IF(Table3[[#This Row],[Open Qty]]="","",TAM!AE457)</f>
        <v/>
      </c>
      <c r="J452" s="226" t="str">
        <f>IF(Table3[[#This Row],[Open Qty]]="","",SUM(SUMIF('STOCK OES'!B:B,Table3[[#This Row],[Ich No]],'STOCK OES'!E:E),SUMIF('STOCK SEALING'!B:B,Table3[[#This Row],[Ich No]],'STOCK SEALING'!E:E)))</f>
        <v/>
      </c>
      <c r="K452" s="236" t="str">
        <f>IF(Table3[[#This Row],[REST]]="","",SUMIF(TMMIN!T:T,Table3[[#This Row],[Ich No]],TMMIN!AE:AE))</f>
        <v/>
      </c>
      <c r="L452" s="226">
        <v>0</v>
      </c>
      <c r="M452" s="226" t="str">
        <f>IFERROR(Table3[[#This Row],[REST]]-Table3[[#This Row],[Result Scan]],"")</f>
        <v/>
      </c>
      <c r="N452" s="212" t="str">
        <f>IF(Table3[[#This Row],[PO TAM]]="","",IF(Table3[[#This Row],[Balance]]&gt;0,"Open","Close"))</f>
        <v/>
      </c>
      <c r="O452" s="246" t="str">
        <f ca="1">IF(R452=$S$1,Table3[[#This Row],[Status]],"")</f>
        <v/>
      </c>
      <c r="R452" s="169" t="str">
        <f>IF(Table3[[#This Row],[Delivery Date]]="","",$R$1-Table3[[#This Row],[Delivery Date]])</f>
        <v/>
      </c>
      <c r="T452" t="str">
        <f>IFERROR(VLOOKUP(Table3[[#This Row],[Ich No]],'ICH NO'!K:M,3,0),"")</f>
        <v/>
      </c>
      <c r="U452" t="str">
        <f>IF(Table3[[#This Row],[REST]]&gt;Table3[[#This Row],[Stock]],Table3[[#This Row],[Stock]],Table3[[#This Row],[REST]])</f>
        <v/>
      </c>
      <c r="AA452" t="str">
        <f ca="1">IF(Table3[[#This Row],[DDD]]="","",IF(Table3[[#This Row],[Stock]]&gt;=Table3[[#This Row],[REST]],Table3[[#This Row],[REST]],Table3[[#This Row],[Stock]]))</f>
        <v/>
      </c>
    </row>
    <row r="453" spans="1:27" x14ac:dyDescent="0.3">
      <c r="A453" s="173" t="str">
        <f>IF(Table3[[#This Row],[Customer Part No]]="","",(ROW()-1))</f>
        <v/>
      </c>
      <c r="B453" s="212" t="str">
        <f>IF(TAM!T458="","",TAM!T458)</f>
        <v/>
      </c>
      <c r="C453" s="42" t="str">
        <f>IF(TAM!Q458="","",TAM!Q458)</f>
        <v/>
      </c>
      <c r="D453" s="42" t="str">
        <f>IF(TAM!I458="","",TAM!I458)</f>
        <v/>
      </c>
      <c r="E453" s="42" t="str">
        <f>IF(TAM!H458="","",TAM!H458)</f>
        <v/>
      </c>
      <c r="F453" s="213" t="str">
        <f>IF(TAM!L458="","",TAM!L458)</f>
        <v/>
      </c>
      <c r="G453" s="213" t="str">
        <f>IF(TAM!M458="","",TAM!M458)</f>
        <v/>
      </c>
      <c r="H453" s="220" t="str">
        <f>IF(TAM!AD458="","",TAM!AD458)</f>
        <v/>
      </c>
      <c r="I453" s="223" t="str">
        <f>IF(Table3[[#This Row],[Open Qty]]="","",TAM!AE458)</f>
        <v/>
      </c>
      <c r="J453" s="226" t="str">
        <f>IF(Table3[[#This Row],[Open Qty]]="","",SUM(SUMIF('STOCK OES'!B:B,Table3[[#This Row],[Ich No]],'STOCK OES'!E:E),SUMIF('STOCK SEALING'!B:B,Table3[[#This Row],[Ich No]],'STOCK SEALING'!E:E)))</f>
        <v/>
      </c>
      <c r="K453" s="236" t="str">
        <f>IF(Table3[[#This Row],[REST]]="","",SUMIF(TMMIN!T:T,Table3[[#This Row],[Ich No]],TMMIN!AE:AE))</f>
        <v/>
      </c>
      <c r="L453" s="226">
        <v>0</v>
      </c>
      <c r="M453" s="226" t="str">
        <f>IFERROR(Table3[[#This Row],[REST]]-Table3[[#This Row],[Result Scan]],"")</f>
        <v/>
      </c>
      <c r="N453" s="212" t="str">
        <f>IF(Table3[[#This Row],[PO TAM]]="","",IF(Table3[[#This Row],[Balance]]&gt;0,"Open","Close"))</f>
        <v/>
      </c>
      <c r="O453" s="246" t="str">
        <f ca="1">IF(R453=$S$1,Table3[[#This Row],[Status]],"")</f>
        <v/>
      </c>
      <c r="R453" s="169" t="str">
        <f>IF(Table3[[#This Row],[Delivery Date]]="","",$R$1-Table3[[#This Row],[Delivery Date]])</f>
        <v/>
      </c>
      <c r="T453" t="str">
        <f>IFERROR(VLOOKUP(Table3[[#This Row],[Ich No]],'ICH NO'!K:M,3,0),"")</f>
        <v/>
      </c>
      <c r="U453" t="str">
        <f>IF(Table3[[#This Row],[REST]]&gt;Table3[[#This Row],[Stock]],Table3[[#This Row],[Stock]],Table3[[#This Row],[REST]])</f>
        <v/>
      </c>
      <c r="AA453" t="str">
        <f ca="1">IF(Table3[[#This Row],[DDD]]="","",IF(Table3[[#This Row],[Stock]]&gt;=Table3[[#This Row],[REST]],Table3[[#This Row],[REST]],Table3[[#This Row],[Stock]]))</f>
        <v/>
      </c>
    </row>
    <row r="454" spans="1:27" x14ac:dyDescent="0.3">
      <c r="A454" s="173" t="str">
        <f>IF(Table3[[#This Row],[Customer Part No]]="","",(ROW()-1))</f>
        <v/>
      </c>
      <c r="B454" s="212" t="str">
        <f>IF(TAM!T459="","",TAM!T459)</f>
        <v/>
      </c>
      <c r="C454" s="42" t="str">
        <f>IF(TAM!Q459="","",TAM!Q459)</f>
        <v/>
      </c>
      <c r="D454" s="42" t="str">
        <f>IF(TAM!I459="","",TAM!I459)</f>
        <v/>
      </c>
      <c r="E454" s="42" t="str">
        <f>IF(TAM!H459="","",TAM!H459)</f>
        <v/>
      </c>
      <c r="F454" s="213" t="str">
        <f>IF(TAM!L459="","",TAM!L459)</f>
        <v/>
      </c>
      <c r="G454" s="213" t="str">
        <f>IF(TAM!M459="","",TAM!M459)</f>
        <v/>
      </c>
      <c r="H454" s="220" t="str">
        <f>IF(TAM!AD459="","",TAM!AD459)</f>
        <v/>
      </c>
      <c r="I454" s="223" t="str">
        <f>IF(Table3[[#This Row],[Open Qty]]="","",TAM!AE459)</f>
        <v/>
      </c>
      <c r="J454" s="226" t="str">
        <f>IF(Table3[[#This Row],[Open Qty]]="","",SUM(SUMIF('STOCK OES'!B:B,Table3[[#This Row],[Ich No]],'STOCK OES'!E:E),SUMIF('STOCK SEALING'!B:B,Table3[[#This Row],[Ich No]],'STOCK SEALING'!E:E)))</f>
        <v/>
      </c>
      <c r="K454" s="236" t="str">
        <f>IF(Table3[[#This Row],[REST]]="","",SUMIF(TMMIN!T:T,Table3[[#This Row],[Ich No]],TMMIN!AE:AE))</f>
        <v/>
      </c>
      <c r="L454" s="226">
        <v>0</v>
      </c>
      <c r="M454" s="226" t="str">
        <f>IFERROR(Table3[[#This Row],[REST]]-Table3[[#This Row],[Result Scan]],"")</f>
        <v/>
      </c>
      <c r="N454" s="212" t="str">
        <f>IF(Table3[[#This Row],[PO TAM]]="","",IF(Table3[[#This Row],[Balance]]&gt;0,"Open","Close"))</f>
        <v/>
      </c>
      <c r="O454" s="246" t="str">
        <f ca="1">IF(R454=$S$1,Table3[[#This Row],[Status]],"")</f>
        <v/>
      </c>
      <c r="R454" s="169" t="str">
        <f>IF(Table3[[#This Row],[Delivery Date]]="","",$R$1-Table3[[#This Row],[Delivery Date]])</f>
        <v/>
      </c>
      <c r="T454" t="str">
        <f>IFERROR(VLOOKUP(Table3[[#This Row],[Ich No]],'ICH NO'!K:M,3,0),"")</f>
        <v/>
      </c>
      <c r="U454" t="str">
        <f>IF(Table3[[#This Row],[REST]]&gt;Table3[[#This Row],[Stock]],Table3[[#This Row],[Stock]],Table3[[#This Row],[REST]])</f>
        <v/>
      </c>
      <c r="AA454" t="str">
        <f ca="1">IF(Table3[[#This Row],[DDD]]="","",IF(Table3[[#This Row],[Stock]]&gt;=Table3[[#This Row],[REST]],Table3[[#This Row],[REST]],Table3[[#This Row],[Stock]]))</f>
        <v/>
      </c>
    </row>
    <row r="455" spans="1:27" x14ac:dyDescent="0.3">
      <c r="A455" s="173" t="str">
        <f>IF(Table3[[#This Row],[Customer Part No]]="","",(ROW()-1))</f>
        <v/>
      </c>
      <c r="B455" s="212" t="str">
        <f>IF(TAM!T460="","",TAM!T460)</f>
        <v/>
      </c>
      <c r="C455" s="42" t="str">
        <f>IF(TAM!Q460="","",TAM!Q460)</f>
        <v/>
      </c>
      <c r="D455" s="42" t="str">
        <f>IF(TAM!I460="","",TAM!I460)</f>
        <v/>
      </c>
      <c r="E455" s="42" t="str">
        <f>IF(TAM!H460="","",TAM!H460)</f>
        <v/>
      </c>
      <c r="F455" s="213" t="str">
        <f>IF(TAM!L460="","",TAM!L460)</f>
        <v/>
      </c>
      <c r="G455" s="213" t="str">
        <f>IF(TAM!M460="","",TAM!M460)</f>
        <v/>
      </c>
      <c r="H455" s="220" t="str">
        <f>IF(TAM!AD460="","",TAM!AD460)</f>
        <v/>
      </c>
      <c r="I455" s="223" t="str">
        <f>IF(Table3[[#This Row],[Open Qty]]="","",TAM!AE460)</f>
        <v/>
      </c>
      <c r="J455" s="226" t="str">
        <f>IF(Table3[[#This Row],[Open Qty]]="","",SUM(SUMIF('STOCK OES'!B:B,Table3[[#This Row],[Ich No]],'STOCK OES'!E:E),SUMIF('STOCK SEALING'!B:B,Table3[[#This Row],[Ich No]],'STOCK SEALING'!E:E)))</f>
        <v/>
      </c>
      <c r="K455" s="236" t="str">
        <f>IF(Table3[[#This Row],[REST]]="","",SUMIF(TMMIN!T:T,Table3[[#This Row],[Ich No]],TMMIN!AE:AE))</f>
        <v/>
      </c>
      <c r="L455" s="226">
        <v>0</v>
      </c>
      <c r="M455" s="226" t="str">
        <f>IFERROR(Table3[[#This Row],[REST]]-Table3[[#This Row],[Result Scan]],"")</f>
        <v/>
      </c>
      <c r="N455" s="212" t="str">
        <f>IF(Table3[[#This Row],[PO TAM]]="","",IF(Table3[[#This Row],[Balance]]&gt;0,"Open","Close"))</f>
        <v/>
      </c>
      <c r="O455" s="246" t="str">
        <f ca="1">IF(R455=$S$1,Table3[[#This Row],[Status]],"")</f>
        <v/>
      </c>
      <c r="R455" s="169" t="str">
        <f>IF(Table3[[#This Row],[Delivery Date]]="","",$R$1-Table3[[#This Row],[Delivery Date]])</f>
        <v/>
      </c>
      <c r="T455" t="str">
        <f>IFERROR(VLOOKUP(Table3[[#This Row],[Ich No]],'ICH NO'!K:M,3,0),"")</f>
        <v/>
      </c>
      <c r="U455" t="str">
        <f>IF(Table3[[#This Row],[REST]]&gt;Table3[[#This Row],[Stock]],Table3[[#This Row],[Stock]],Table3[[#This Row],[REST]])</f>
        <v/>
      </c>
      <c r="AA455" t="str">
        <f ca="1">IF(Table3[[#This Row],[DDD]]="","",IF(Table3[[#This Row],[Stock]]&gt;=Table3[[#This Row],[REST]],Table3[[#This Row],[REST]],Table3[[#This Row],[Stock]]))</f>
        <v/>
      </c>
    </row>
    <row r="456" spans="1:27" x14ac:dyDescent="0.3">
      <c r="A456" s="173" t="str">
        <f>IF(Table3[[#This Row],[Customer Part No]]="","",(ROW()-1))</f>
        <v/>
      </c>
      <c r="B456" s="212" t="str">
        <f>IF(TAM!T461="","",TAM!T461)</f>
        <v/>
      </c>
      <c r="C456" s="42" t="str">
        <f>IF(TAM!Q461="","",TAM!Q461)</f>
        <v/>
      </c>
      <c r="D456" s="42" t="str">
        <f>IF(TAM!I461="","",TAM!I461)</f>
        <v/>
      </c>
      <c r="E456" s="42" t="str">
        <f>IF(TAM!H461="","",TAM!H461)</f>
        <v/>
      </c>
      <c r="F456" s="213" t="str">
        <f>IF(TAM!L461="","",TAM!L461)</f>
        <v/>
      </c>
      <c r="G456" s="213" t="str">
        <f>IF(TAM!M461="","",TAM!M461)</f>
        <v/>
      </c>
      <c r="H456" s="220" t="str">
        <f>IF(TAM!AD461="","",TAM!AD461)</f>
        <v/>
      </c>
      <c r="I456" s="223" t="str">
        <f>IF(Table3[[#This Row],[Open Qty]]="","",TAM!AE461)</f>
        <v/>
      </c>
      <c r="J456" s="226" t="str">
        <f>IF(Table3[[#This Row],[Open Qty]]="","",SUM(SUMIF('STOCK OES'!B:B,Table3[[#This Row],[Ich No]],'STOCK OES'!E:E),SUMIF('STOCK SEALING'!B:B,Table3[[#This Row],[Ich No]],'STOCK SEALING'!E:E)))</f>
        <v/>
      </c>
      <c r="K456" s="236" t="str">
        <f>IF(Table3[[#This Row],[REST]]="","",SUMIF(TMMIN!T:T,Table3[[#This Row],[Ich No]],TMMIN!AE:AE))</f>
        <v/>
      </c>
      <c r="L456" s="226">
        <v>0</v>
      </c>
      <c r="M456" s="226" t="str">
        <f>IFERROR(Table3[[#This Row],[REST]]-Table3[[#This Row],[Result Scan]],"")</f>
        <v/>
      </c>
      <c r="N456" s="212" t="str">
        <f>IF(Table3[[#This Row],[PO TAM]]="","",IF(Table3[[#This Row],[Balance]]&gt;0,"Open","Close"))</f>
        <v/>
      </c>
      <c r="O456" s="246" t="str">
        <f ca="1">IF(R456=$S$1,Table3[[#This Row],[Status]],"")</f>
        <v/>
      </c>
      <c r="R456" s="169" t="str">
        <f>IF(Table3[[#This Row],[Delivery Date]]="","",$R$1-Table3[[#This Row],[Delivery Date]])</f>
        <v/>
      </c>
      <c r="T456" t="str">
        <f>IFERROR(VLOOKUP(Table3[[#This Row],[Ich No]],'ICH NO'!K:M,3,0),"")</f>
        <v/>
      </c>
      <c r="U456" t="str">
        <f>IF(Table3[[#This Row],[REST]]&gt;Table3[[#This Row],[Stock]],Table3[[#This Row],[Stock]],Table3[[#This Row],[REST]])</f>
        <v/>
      </c>
      <c r="AA456" t="str">
        <f ca="1">IF(Table3[[#This Row],[DDD]]="","",IF(Table3[[#This Row],[Stock]]&gt;=Table3[[#This Row],[REST]],Table3[[#This Row],[REST]],Table3[[#This Row],[Stock]]))</f>
        <v/>
      </c>
    </row>
    <row r="457" spans="1:27" x14ac:dyDescent="0.3">
      <c r="A457" s="173" t="str">
        <f>IF(Table3[[#This Row],[Customer Part No]]="","",(ROW()-1))</f>
        <v/>
      </c>
      <c r="B457" s="212" t="str">
        <f>IF(TAM!T462="","",TAM!T462)</f>
        <v/>
      </c>
      <c r="C457" s="42" t="str">
        <f>IF(TAM!Q462="","",TAM!Q462)</f>
        <v/>
      </c>
      <c r="D457" s="42" t="str">
        <f>IF(TAM!I462="","",TAM!I462)</f>
        <v/>
      </c>
      <c r="E457" s="42" t="str">
        <f>IF(TAM!H462="","",TAM!H462)</f>
        <v/>
      </c>
      <c r="F457" s="213" t="str">
        <f>IF(TAM!L462="","",TAM!L462)</f>
        <v/>
      </c>
      <c r="G457" s="213" t="str">
        <f>IF(TAM!M462="","",TAM!M462)</f>
        <v/>
      </c>
      <c r="H457" s="220" t="str">
        <f>IF(TAM!AD462="","",TAM!AD462)</f>
        <v/>
      </c>
      <c r="I457" s="223" t="str">
        <f>IF(Table3[[#This Row],[Open Qty]]="","",TAM!AE462)</f>
        <v/>
      </c>
      <c r="J457" s="226" t="str">
        <f>IF(Table3[[#This Row],[Open Qty]]="","",SUM(SUMIF('STOCK OES'!B:B,Table3[[#This Row],[Ich No]],'STOCK OES'!E:E),SUMIF('STOCK SEALING'!B:B,Table3[[#This Row],[Ich No]],'STOCK SEALING'!E:E)))</f>
        <v/>
      </c>
      <c r="K457" s="236" t="str">
        <f>IF(Table3[[#This Row],[REST]]="","",SUMIF(TMMIN!T:T,Table3[[#This Row],[Ich No]],TMMIN!AE:AE))</f>
        <v/>
      </c>
      <c r="L457" s="226">
        <v>0</v>
      </c>
      <c r="M457" s="226" t="str">
        <f>IFERROR(Table3[[#This Row],[REST]]-Table3[[#This Row],[Result Scan]],"")</f>
        <v/>
      </c>
      <c r="N457" s="212" t="str">
        <f>IF(Table3[[#This Row],[PO TAM]]="","",IF(Table3[[#This Row],[Balance]]&gt;0,"Open","Close"))</f>
        <v/>
      </c>
      <c r="O457" s="246" t="str">
        <f ca="1">IF(R457=$S$1,Table3[[#This Row],[Status]],"")</f>
        <v/>
      </c>
      <c r="R457" s="169" t="str">
        <f>IF(Table3[[#This Row],[Delivery Date]]="","",$R$1-Table3[[#This Row],[Delivery Date]])</f>
        <v/>
      </c>
      <c r="T457" t="str">
        <f>IFERROR(VLOOKUP(Table3[[#This Row],[Ich No]],'ICH NO'!K:M,3,0),"")</f>
        <v/>
      </c>
      <c r="U457" t="str">
        <f>IF(Table3[[#This Row],[REST]]&gt;Table3[[#This Row],[Stock]],Table3[[#This Row],[Stock]],Table3[[#This Row],[REST]])</f>
        <v/>
      </c>
      <c r="AA457" t="str">
        <f ca="1">IF(Table3[[#This Row],[DDD]]="","",IF(Table3[[#This Row],[Stock]]&gt;=Table3[[#This Row],[REST]],Table3[[#This Row],[REST]],Table3[[#This Row],[Stock]]))</f>
        <v/>
      </c>
    </row>
    <row r="458" spans="1:27" x14ac:dyDescent="0.3">
      <c r="A458" s="173" t="str">
        <f>IF(Table3[[#This Row],[Customer Part No]]="","",(ROW()-1))</f>
        <v/>
      </c>
      <c r="B458" s="212" t="str">
        <f>IF(TAM!T463="","",TAM!T463)</f>
        <v/>
      </c>
      <c r="C458" s="42" t="str">
        <f>IF(TAM!Q463="","",TAM!Q463)</f>
        <v/>
      </c>
      <c r="D458" s="42" t="str">
        <f>IF(TAM!I463="","",TAM!I463)</f>
        <v/>
      </c>
      <c r="E458" s="42" t="str">
        <f>IF(TAM!H463="","",TAM!H463)</f>
        <v/>
      </c>
      <c r="F458" s="213" t="str">
        <f>IF(TAM!L463="","",TAM!L463)</f>
        <v/>
      </c>
      <c r="G458" s="213" t="str">
        <f>IF(TAM!M463="","",TAM!M463)</f>
        <v/>
      </c>
      <c r="H458" s="220" t="str">
        <f>IF(TAM!AD463="","",TAM!AD463)</f>
        <v/>
      </c>
      <c r="I458" s="223" t="str">
        <f>IF(Table3[[#This Row],[Open Qty]]="","",TAM!AE463)</f>
        <v/>
      </c>
      <c r="J458" s="226" t="str">
        <f>IF(Table3[[#This Row],[Open Qty]]="","",SUM(SUMIF('STOCK OES'!B:B,Table3[[#This Row],[Ich No]],'STOCK OES'!E:E),SUMIF('STOCK SEALING'!B:B,Table3[[#This Row],[Ich No]],'STOCK SEALING'!E:E)))</f>
        <v/>
      </c>
      <c r="K458" s="236" t="str">
        <f>IF(Table3[[#This Row],[REST]]="","",SUMIF(TMMIN!T:T,Table3[[#This Row],[Ich No]],TMMIN!AE:AE))</f>
        <v/>
      </c>
      <c r="L458" s="226">
        <v>0</v>
      </c>
      <c r="M458" s="226" t="str">
        <f>IFERROR(Table3[[#This Row],[REST]]-Table3[[#This Row],[Result Scan]],"")</f>
        <v/>
      </c>
      <c r="N458" s="212" t="str">
        <f>IF(Table3[[#This Row],[PO TAM]]="","",IF(Table3[[#This Row],[Balance]]&gt;0,"Open","Close"))</f>
        <v/>
      </c>
      <c r="O458" s="246" t="str">
        <f ca="1">IF(R458=$S$1,Table3[[#This Row],[Status]],"")</f>
        <v/>
      </c>
      <c r="R458" s="169" t="str">
        <f>IF(Table3[[#This Row],[Delivery Date]]="","",$R$1-Table3[[#This Row],[Delivery Date]])</f>
        <v/>
      </c>
      <c r="T458" t="str">
        <f>IFERROR(VLOOKUP(Table3[[#This Row],[Ich No]],'ICH NO'!K:M,3,0),"")</f>
        <v/>
      </c>
      <c r="U458" t="str">
        <f>IF(Table3[[#This Row],[REST]]&gt;Table3[[#This Row],[Stock]],Table3[[#This Row],[Stock]],Table3[[#This Row],[REST]])</f>
        <v/>
      </c>
      <c r="AA458" t="str">
        <f ca="1">IF(Table3[[#This Row],[DDD]]="","",IF(Table3[[#This Row],[Stock]]&gt;=Table3[[#This Row],[REST]],Table3[[#This Row],[REST]],Table3[[#This Row],[Stock]]))</f>
        <v/>
      </c>
    </row>
    <row r="459" spans="1:27" x14ac:dyDescent="0.3">
      <c r="A459" s="173" t="str">
        <f>IF(Table3[[#This Row],[Customer Part No]]="","",(ROW()-1))</f>
        <v/>
      </c>
      <c r="B459" s="212" t="str">
        <f>IF(TAM!T464="","",TAM!T464)</f>
        <v/>
      </c>
      <c r="C459" s="42" t="str">
        <f>IF(TAM!Q464="","",TAM!Q464)</f>
        <v/>
      </c>
      <c r="D459" s="42" t="str">
        <f>IF(TAM!I464="","",TAM!I464)</f>
        <v/>
      </c>
      <c r="E459" s="42" t="str">
        <f>IF(TAM!H464="","",TAM!H464)</f>
        <v/>
      </c>
      <c r="F459" s="213" t="str">
        <f>IF(TAM!L464="","",TAM!L464)</f>
        <v/>
      </c>
      <c r="G459" s="213" t="str">
        <f>IF(TAM!M464="","",TAM!M464)</f>
        <v/>
      </c>
      <c r="H459" s="220" t="str">
        <f>IF(TAM!AD464="","",TAM!AD464)</f>
        <v/>
      </c>
      <c r="I459" s="223" t="str">
        <f>IF(Table3[[#This Row],[Open Qty]]="","",TAM!AE464)</f>
        <v/>
      </c>
      <c r="J459" s="226" t="str">
        <f>IF(Table3[[#This Row],[Open Qty]]="","",SUM(SUMIF('STOCK OES'!B:B,Table3[[#This Row],[Ich No]],'STOCK OES'!E:E),SUMIF('STOCK SEALING'!B:B,Table3[[#This Row],[Ich No]],'STOCK SEALING'!E:E)))</f>
        <v/>
      </c>
      <c r="K459" s="236" t="str">
        <f>IF(Table3[[#This Row],[REST]]="","",SUMIF(TMMIN!T:T,Table3[[#This Row],[Ich No]],TMMIN!AE:AE))</f>
        <v/>
      </c>
      <c r="L459" s="226">
        <v>0</v>
      </c>
      <c r="M459" s="226" t="str">
        <f>IFERROR(Table3[[#This Row],[REST]]-Table3[[#This Row],[Result Scan]],"")</f>
        <v/>
      </c>
      <c r="N459" s="212" t="str">
        <f>IF(Table3[[#This Row],[PO TAM]]="","",IF(Table3[[#This Row],[Balance]]&gt;0,"Open","Close"))</f>
        <v/>
      </c>
      <c r="O459" s="246" t="str">
        <f ca="1">IF(R459=$S$1,Table3[[#This Row],[Status]],"")</f>
        <v/>
      </c>
      <c r="R459" s="169" t="str">
        <f>IF(Table3[[#This Row],[Delivery Date]]="","",$R$1-Table3[[#This Row],[Delivery Date]])</f>
        <v/>
      </c>
      <c r="T459" t="str">
        <f>IFERROR(VLOOKUP(Table3[[#This Row],[Ich No]],'ICH NO'!K:M,3,0),"")</f>
        <v/>
      </c>
      <c r="U459" t="str">
        <f>IF(Table3[[#This Row],[REST]]&gt;Table3[[#This Row],[Stock]],Table3[[#This Row],[Stock]],Table3[[#This Row],[REST]])</f>
        <v/>
      </c>
      <c r="AA459" t="str">
        <f ca="1">IF(Table3[[#This Row],[DDD]]="","",IF(Table3[[#This Row],[Stock]]&gt;=Table3[[#This Row],[REST]],Table3[[#This Row],[REST]],Table3[[#This Row],[Stock]]))</f>
        <v/>
      </c>
    </row>
    <row r="460" spans="1:27" x14ac:dyDescent="0.3">
      <c r="A460" s="173" t="str">
        <f>IF(Table3[[#This Row],[Customer Part No]]="","",(ROW()-1))</f>
        <v/>
      </c>
      <c r="B460" s="212" t="str">
        <f>IF(TAM!T465="","",TAM!T465)</f>
        <v/>
      </c>
      <c r="C460" s="42" t="str">
        <f>IF(TAM!Q465="","",TAM!Q465)</f>
        <v/>
      </c>
      <c r="D460" s="42" t="str">
        <f>IF(TAM!I465="","",TAM!I465)</f>
        <v/>
      </c>
      <c r="E460" s="42" t="str">
        <f>IF(TAM!H465="","",TAM!H465)</f>
        <v/>
      </c>
      <c r="F460" s="213" t="str">
        <f>IF(TAM!L465="","",TAM!L465)</f>
        <v/>
      </c>
      <c r="G460" s="213" t="str">
        <f>IF(TAM!M465="","",TAM!M465)</f>
        <v/>
      </c>
      <c r="H460" s="220" t="str">
        <f>IF(TAM!AD465="","",TAM!AD465)</f>
        <v/>
      </c>
      <c r="I460" s="223" t="str">
        <f>IF(Table3[[#This Row],[Open Qty]]="","",TAM!AE465)</f>
        <v/>
      </c>
      <c r="J460" s="226" t="str">
        <f>IF(Table3[[#This Row],[Open Qty]]="","",SUM(SUMIF('STOCK OES'!B:B,Table3[[#This Row],[Ich No]],'STOCK OES'!E:E),SUMIF('STOCK SEALING'!B:B,Table3[[#This Row],[Ich No]],'STOCK SEALING'!E:E)))</f>
        <v/>
      </c>
      <c r="K460" s="236" t="str">
        <f>IF(Table3[[#This Row],[REST]]="","",SUMIF(TMMIN!T:T,Table3[[#This Row],[Ich No]],TMMIN!AE:AE))</f>
        <v/>
      </c>
      <c r="L460" s="226">
        <v>0</v>
      </c>
      <c r="M460" s="226" t="str">
        <f>IFERROR(Table3[[#This Row],[REST]]-Table3[[#This Row],[Result Scan]],"")</f>
        <v/>
      </c>
      <c r="N460" s="212" t="str">
        <f>IF(Table3[[#This Row],[PO TAM]]="","",IF(Table3[[#This Row],[Balance]]&gt;0,"Open","Close"))</f>
        <v/>
      </c>
      <c r="O460" s="246" t="str">
        <f ca="1">IF(R460=$S$1,Table3[[#This Row],[Status]],"")</f>
        <v/>
      </c>
      <c r="R460" s="169" t="str">
        <f>IF(Table3[[#This Row],[Delivery Date]]="","",$R$1-Table3[[#This Row],[Delivery Date]])</f>
        <v/>
      </c>
      <c r="T460" t="str">
        <f>IFERROR(VLOOKUP(Table3[[#This Row],[Ich No]],'ICH NO'!K:M,3,0),"")</f>
        <v/>
      </c>
      <c r="U460" t="str">
        <f>IF(Table3[[#This Row],[REST]]&gt;Table3[[#This Row],[Stock]],Table3[[#This Row],[Stock]],Table3[[#This Row],[REST]])</f>
        <v/>
      </c>
      <c r="AA460" t="str">
        <f ca="1">IF(Table3[[#This Row],[DDD]]="","",IF(Table3[[#This Row],[Stock]]&gt;=Table3[[#This Row],[REST]],Table3[[#This Row],[REST]],Table3[[#This Row],[Stock]]))</f>
        <v/>
      </c>
    </row>
    <row r="461" spans="1:27" x14ac:dyDescent="0.3">
      <c r="A461" s="173" t="str">
        <f>IF(Table3[[#This Row],[Customer Part No]]="","",(ROW()-1))</f>
        <v/>
      </c>
      <c r="B461" s="212" t="str">
        <f>IF(TAM!T466="","",TAM!T466)</f>
        <v/>
      </c>
      <c r="C461" s="42" t="str">
        <f>IF(TAM!Q466="","",TAM!Q466)</f>
        <v/>
      </c>
      <c r="D461" s="42" t="str">
        <f>IF(TAM!I466="","",TAM!I466)</f>
        <v/>
      </c>
      <c r="E461" s="42" t="str">
        <f>IF(TAM!H466="","",TAM!H466)</f>
        <v/>
      </c>
      <c r="F461" s="213" t="str">
        <f>IF(TAM!L466="","",TAM!L466)</f>
        <v/>
      </c>
      <c r="G461" s="213" t="str">
        <f>IF(TAM!M466="","",TAM!M466)</f>
        <v/>
      </c>
      <c r="H461" s="220" t="str">
        <f>IF(TAM!AD466="","",TAM!AD466)</f>
        <v/>
      </c>
      <c r="I461" s="223" t="str">
        <f>IF(Table3[[#This Row],[Open Qty]]="","",TAM!AE466)</f>
        <v/>
      </c>
      <c r="J461" s="226" t="str">
        <f>IF(Table3[[#This Row],[Open Qty]]="","",SUM(SUMIF('STOCK OES'!B:B,Table3[[#This Row],[Ich No]],'STOCK OES'!E:E),SUMIF('STOCK SEALING'!B:B,Table3[[#This Row],[Ich No]],'STOCK SEALING'!E:E)))</f>
        <v/>
      </c>
      <c r="K461" s="236" t="str">
        <f>IF(Table3[[#This Row],[REST]]="","",SUMIF(TMMIN!T:T,Table3[[#This Row],[Ich No]],TMMIN!AE:AE))</f>
        <v/>
      </c>
      <c r="L461" s="226">
        <v>0</v>
      </c>
      <c r="M461" s="226" t="str">
        <f>IFERROR(Table3[[#This Row],[REST]]-Table3[[#This Row],[Result Scan]],"")</f>
        <v/>
      </c>
      <c r="N461" s="212" t="str">
        <f>IF(Table3[[#This Row],[PO TAM]]="","",IF(Table3[[#This Row],[Balance]]&gt;0,"Open","Close"))</f>
        <v/>
      </c>
      <c r="O461" s="246" t="str">
        <f ca="1">IF(R461=$S$1,Table3[[#This Row],[Status]],"")</f>
        <v/>
      </c>
      <c r="R461" s="169" t="str">
        <f>IF(Table3[[#This Row],[Delivery Date]]="","",$R$1-Table3[[#This Row],[Delivery Date]])</f>
        <v/>
      </c>
      <c r="T461" t="str">
        <f>IFERROR(VLOOKUP(Table3[[#This Row],[Ich No]],'ICH NO'!K:M,3,0),"")</f>
        <v/>
      </c>
      <c r="U461" t="str">
        <f>IF(Table3[[#This Row],[REST]]&gt;Table3[[#This Row],[Stock]],Table3[[#This Row],[Stock]],Table3[[#This Row],[REST]])</f>
        <v/>
      </c>
      <c r="AA461" t="str">
        <f ca="1">IF(Table3[[#This Row],[DDD]]="","",IF(Table3[[#This Row],[Stock]]&gt;=Table3[[#This Row],[REST]],Table3[[#This Row],[REST]],Table3[[#This Row],[Stock]]))</f>
        <v/>
      </c>
    </row>
    <row r="462" spans="1:27" x14ac:dyDescent="0.3">
      <c r="A462" s="173" t="str">
        <f>IF(Table3[[#This Row],[Customer Part No]]="","",(ROW()-1))</f>
        <v/>
      </c>
      <c r="B462" s="212" t="str">
        <f>IF(TAM!T467="","",TAM!T467)</f>
        <v/>
      </c>
      <c r="C462" s="42" t="str">
        <f>IF(TAM!Q467="","",TAM!Q467)</f>
        <v/>
      </c>
      <c r="D462" s="42" t="str">
        <f>IF(TAM!I467="","",TAM!I467)</f>
        <v/>
      </c>
      <c r="E462" s="42" t="str">
        <f>IF(TAM!H467="","",TAM!H467)</f>
        <v/>
      </c>
      <c r="F462" s="213" t="str">
        <f>IF(TAM!L467="","",TAM!L467)</f>
        <v/>
      </c>
      <c r="G462" s="213" t="str">
        <f>IF(TAM!M467="","",TAM!M467)</f>
        <v/>
      </c>
      <c r="H462" s="220" t="str">
        <f>IF(TAM!AD467="","",TAM!AD467)</f>
        <v/>
      </c>
      <c r="I462" s="223" t="str">
        <f>IF(Table3[[#This Row],[Open Qty]]="","",TAM!AE467)</f>
        <v/>
      </c>
      <c r="J462" s="226" t="str">
        <f>IF(Table3[[#This Row],[Open Qty]]="","",SUM(SUMIF('STOCK OES'!B:B,Table3[[#This Row],[Ich No]],'STOCK OES'!E:E),SUMIF('STOCK SEALING'!B:B,Table3[[#This Row],[Ich No]],'STOCK SEALING'!E:E)))</f>
        <v/>
      </c>
      <c r="K462" s="236" t="str">
        <f>IF(Table3[[#This Row],[REST]]="","",SUMIF(TMMIN!T:T,Table3[[#This Row],[Ich No]],TMMIN!AE:AE))</f>
        <v/>
      </c>
      <c r="L462" s="226">
        <v>0</v>
      </c>
      <c r="M462" s="226" t="str">
        <f>IFERROR(Table3[[#This Row],[REST]]-Table3[[#This Row],[Result Scan]],"")</f>
        <v/>
      </c>
      <c r="N462" s="212" t="str">
        <f>IF(Table3[[#This Row],[PO TAM]]="","",IF(Table3[[#This Row],[Balance]]&gt;0,"Open","Close"))</f>
        <v/>
      </c>
      <c r="O462" s="246" t="str">
        <f ca="1">IF(R462=$S$1,Table3[[#This Row],[Status]],"")</f>
        <v/>
      </c>
      <c r="R462" s="169" t="str">
        <f>IF(Table3[[#This Row],[Delivery Date]]="","",$R$1-Table3[[#This Row],[Delivery Date]])</f>
        <v/>
      </c>
      <c r="T462" t="str">
        <f>IFERROR(VLOOKUP(Table3[[#This Row],[Ich No]],'ICH NO'!K:M,3,0),"")</f>
        <v/>
      </c>
      <c r="U462" t="str">
        <f>IF(Table3[[#This Row],[REST]]&gt;Table3[[#This Row],[Stock]],Table3[[#This Row],[Stock]],Table3[[#This Row],[REST]])</f>
        <v/>
      </c>
      <c r="AA462" t="str">
        <f ca="1">IF(Table3[[#This Row],[DDD]]="","",IF(Table3[[#This Row],[Stock]]&gt;=Table3[[#This Row],[REST]],Table3[[#This Row],[REST]],Table3[[#This Row],[Stock]]))</f>
        <v/>
      </c>
    </row>
    <row r="463" spans="1:27" x14ac:dyDescent="0.3">
      <c r="A463" s="173" t="str">
        <f>IF(Table3[[#This Row],[Customer Part No]]="","",(ROW()-1))</f>
        <v/>
      </c>
      <c r="B463" s="212" t="str">
        <f>IF(TAM!T468="","",TAM!T468)</f>
        <v/>
      </c>
      <c r="C463" s="42" t="str">
        <f>IF(TAM!Q468="","",TAM!Q468)</f>
        <v/>
      </c>
      <c r="D463" s="42" t="str">
        <f>IF(TAM!I468="","",TAM!I468)</f>
        <v/>
      </c>
      <c r="E463" s="42" t="str">
        <f>IF(TAM!H468="","",TAM!H468)</f>
        <v/>
      </c>
      <c r="F463" s="213" t="str">
        <f>IF(TAM!L468="","",TAM!L468)</f>
        <v/>
      </c>
      <c r="G463" s="213" t="str">
        <f>IF(TAM!M468="","",TAM!M468)</f>
        <v/>
      </c>
      <c r="H463" s="220" t="str">
        <f>IF(TAM!AD468="","",TAM!AD468)</f>
        <v/>
      </c>
      <c r="I463" s="223" t="str">
        <f>IF(Table3[[#This Row],[Open Qty]]="","",TAM!AE468)</f>
        <v/>
      </c>
      <c r="J463" s="226" t="str">
        <f>IF(Table3[[#This Row],[Open Qty]]="","",SUM(SUMIF('STOCK OES'!B:B,Table3[[#This Row],[Ich No]],'STOCK OES'!E:E),SUMIF('STOCK SEALING'!B:B,Table3[[#This Row],[Ich No]],'STOCK SEALING'!E:E)))</f>
        <v/>
      </c>
      <c r="K463" s="236" t="str">
        <f>IF(Table3[[#This Row],[REST]]="","",SUMIF(TMMIN!T:T,Table3[[#This Row],[Ich No]],TMMIN!AE:AE))</f>
        <v/>
      </c>
      <c r="L463" s="226">
        <v>0</v>
      </c>
      <c r="M463" s="226" t="str">
        <f>IFERROR(Table3[[#This Row],[REST]]-Table3[[#This Row],[Result Scan]],"")</f>
        <v/>
      </c>
      <c r="N463" s="212" t="str">
        <f>IF(Table3[[#This Row],[PO TAM]]="","",IF(Table3[[#This Row],[Balance]]&gt;0,"Open","Close"))</f>
        <v/>
      </c>
      <c r="O463" s="246" t="str">
        <f ca="1">IF(R463=$S$1,Table3[[#This Row],[Status]],"")</f>
        <v/>
      </c>
      <c r="R463" s="169" t="str">
        <f>IF(Table3[[#This Row],[Delivery Date]]="","",$R$1-Table3[[#This Row],[Delivery Date]])</f>
        <v/>
      </c>
      <c r="T463" t="str">
        <f>IFERROR(VLOOKUP(Table3[[#This Row],[Ich No]],'ICH NO'!K:M,3,0),"")</f>
        <v/>
      </c>
      <c r="U463" t="str">
        <f>IF(Table3[[#This Row],[REST]]&gt;Table3[[#This Row],[Stock]],Table3[[#This Row],[Stock]],Table3[[#This Row],[REST]])</f>
        <v/>
      </c>
      <c r="AA463" t="str">
        <f ca="1">IF(Table3[[#This Row],[DDD]]="","",IF(Table3[[#This Row],[Stock]]&gt;=Table3[[#This Row],[REST]],Table3[[#This Row],[REST]],Table3[[#This Row],[Stock]]))</f>
        <v/>
      </c>
    </row>
    <row r="464" spans="1:27" x14ac:dyDescent="0.3">
      <c r="A464" s="173" t="str">
        <f>IF(Table3[[#This Row],[Customer Part No]]="","",(ROW()-1))</f>
        <v/>
      </c>
      <c r="B464" s="212" t="str">
        <f>IF(TAM!T469="","",TAM!T469)</f>
        <v/>
      </c>
      <c r="C464" s="42" t="str">
        <f>IF(TAM!Q469="","",TAM!Q469)</f>
        <v/>
      </c>
      <c r="D464" s="42" t="str">
        <f>IF(TAM!I469="","",TAM!I469)</f>
        <v/>
      </c>
      <c r="E464" s="42" t="str">
        <f>IF(TAM!H469="","",TAM!H469)</f>
        <v/>
      </c>
      <c r="F464" s="213" t="str">
        <f>IF(TAM!L469="","",TAM!L469)</f>
        <v/>
      </c>
      <c r="G464" s="213" t="str">
        <f>IF(TAM!M469="","",TAM!M469)</f>
        <v/>
      </c>
      <c r="H464" s="220" t="str">
        <f>IF(TAM!AD469="","",TAM!AD469)</f>
        <v/>
      </c>
      <c r="I464" s="223" t="str">
        <f>IF(Table3[[#This Row],[Open Qty]]="","",TAM!AE469)</f>
        <v/>
      </c>
      <c r="J464" s="226" t="str">
        <f>IF(Table3[[#This Row],[Open Qty]]="","",SUM(SUMIF('STOCK OES'!B:B,Table3[[#This Row],[Ich No]],'STOCK OES'!E:E),SUMIF('STOCK SEALING'!B:B,Table3[[#This Row],[Ich No]],'STOCK SEALING'!E:E)))</f>
        <v/>
      </c>
      <c r="K464" s="236" t="str">
        <f>IF(Table3[[#This Row],[REST]]="","",SUMIF(TMMIN!T:T,Table3[[#This Row],[Ich No]],TMMIN!AE:AE))</f>
        <v/>
      </c>
      <c r="L464" s="226">
        <v>0</v>
      </c>
      <c r="M464" s="226" t="str">
        <f>IFERROR(Table3[[#This Row],[REST]]-Table3[[#This Row],[Result Scan]],"")</f>
        <v/>
      </c>
      <c r="N464" s="212" t="str">
        <f>IF(Table3[[#This Row],[PO TAM]]="","",IF(Table3[[#This Row],[Balance]]&gt;0,"Open","Close"))</f>
        <v/>
      </c>
      <c r="O464" s="246" t="str">
        <f ca="1">IF(R464=$S$1,Table3[[#This Row],[Status]],"")</f>
        <v/>
      </c>
      <c r="R464" s="169" t="str">
        <f>IF(Table3[[#This Row],[Delivery Date]]="","",$R$1-Table3[[#This Row],[Delivery Date]])</f>
        <v/>
      </c>
      <c r="T464" t="str">
        <f>IFERROR(VLOOKUP(Table3[[#This Row],[Ich No]],'ICH NO'!K:M,3,0),"")</f>
        <v/>
      </c>
      <c r="U464" t="str">
        <f>IF(Table3[[#This Row],[REST]]&gt;Table3[[#This Row],[Stock]],Table3[[#This Row],[Stock]],Table3[[#This Row],[REST]])</f>
        <v/>
      </c>
      <c r="AA464" t="str">
        <f ca="1">IF(Table3[[#This Row],[DDD]]="","",IF(Table3[[#This Row],[Stock]]&gt;=Table3[[#This Row],[REST]],Table3[[#This Row],[REST]],Table3[[#This Row],[Stock]]))</f>
        <v/>
      </c>
    </row>
    <row r="465" spans="1:27" x14ac:dyDescent="0.3">
      <c r="A465" s="173" t="str">
        <f>IF(Table3[[#This Row],[Customer Part No]]="","",(ROW()-1))</f>
        <v/>
      </c>
      <c r="B465" s="212" t="str">
        <f>IF(TAM!T470="","",TAM!T470)</f>
        <v/>
      </c>
      <c r="C465" s="42" t="str">
        <f>IF(TAM!Q470="","",TAM!Q470)</f>
        <v/>
      </c>
      <c r="D465" s="42" t="str">
        <f>IF(TAM!I470="","",TAM!I470)</f>
        <v/>
      </c>
      <c r="E465" s="42" t="str">
        <f>IF(TAM!H470="","",TAM!H470)</f>
        <v/>
      </c>
      <c r="F465" s="213" t="str">
        <f>IF(TAM!L470="","",TAM!L470)</f>
        <v/>
      </c>
      <c r="G465" s="213" t="str">
        <f>IF(TAM!M470="","",TAM!M470)</f>
        <v/>
      </c>
      <c r="H465" s="220" t="str">
        <f>IF(TAM!AD470="","",TAM!AD470)</f>
        <v/>
      </c>
      <c r="I465" s="223" t="str">
        <f>IF(Table3[[#This Row],[Open Qty]]="","",TAM!AE470)</f>
        <v/>
      </c>
      <c r="J465" s="226" t="str">
        <f>IF(Table3[[#This Row],[Open Qty]]="","",SUM(SUMIF('STOCK OES'!B:B,Table3[[#This Row],[Ich No]],'STOCK OES'!E:E),SUMIF('STOCK SEALING'!B:B,Table3[[#This Row],[Ich No]],'STOCK SEALING'!E:E)))</f>
        <v/>
      </c>
      <c r="K465" s="236" t="str">
        <f>IF(Table3[[#This Row],[REST]]="","",SUMIF(TMMIN!T:T,Table3[[#This Row],[Ich No]],TMMIN!AE:AE))</f>
        <v/>
      </c>
      <c r="L465" s="226">
        <v>0</v>
      </c>
      <c r="M465" s="226" t="str">
        <f>IFERROR(Table3[[#This Row],[REST]]-Table3[[#This Row],[Result Scan]],"")</f>
        <v/>
      </c>
      <c r="N465" s="212" t="str">
        <f>IF(Table3[[#This Row],[PO TAM]]="","",IF(Table3[[#This Row],[Balance]]&gt;0,"Open","Close"))</f>
        <v/>
      </c>
      <c r="O465" s="246" t="str">
        <f ca="1">IF(R465=$S$1,Table3[[#This Row],[Status]],"")</f>
        <v/>
      </c>
      <c r="R465" s="169" t="str">
        <f>IF(Table3[[#This Row],[Delivery Date]]="","",$R$1-Table3[[#This Row],[Delivery Date]])</f>
        <v/>
      </c>
      <c r="T465" t="str">
        <f>IFERROR(VLOOKUP(Table3[[#This Row],[Ich No]],'ICH NO'!K:M,3,0),"")</f>
        <v/>
      </c>
      <c r="U465" t="str">
        <f>IF(Table3[[#This Row],[REST]]&gt;Table3[[#This Row],[Stock]],Table3[[#This Row],[Stock]],Table3[[#This Row],[REST]])</f>
        <v/>
      </c>
      <c r="AA465" t="str">
        <f ca="1">IF(Table3[[#This Row],[DDD]]="","",IF(Table3[[#This Row],[Stock]]&gt;=Table3[[#This Row],[REST]],Table3[[#This Row],[REST]],Table3[[#This Row],[Stock]]))</f>
        <v/>
      </c>
    </row>
    <row r="466" spans="1:27" x14ac:dyDescent="0.3">
      <c r="A466" s="173" t="str">
        <f>IF(Table3[[#This Row],[Customer Part No]]="","",(ROW()-1))</f>
        <v/>
      </c>
      <c r="B466" s="212" t="str">
        <f>IF(TAM!T471="","",TAM!T471)</f>
        <v/>
      </c>
      <c r="C466" s="42" t="str">
        <f>IF(TAM!Q471="","",TAM!Q471)</f>
        <v/>
      </c>
      <c r="D466" s="42" t="str">
        <f>IF(TAM!I471="","",TAM!I471)</f>
        <v/>
      </c>
      <c r="E466" s="42" t="str">
        <f>IF(TAM!H471="","",TAM!H471)</f>
        <v/>
      </c>
      <c r="F466" s="213" t="str">
        <f>IF(TAM!L471="","",TAM!L471)</f>
        <v/>
      </c>
      <c r="G466" s="213" t="str">
        <f>IF(TAM!M471="","",TAM!M471)</f>
        <v/>
      </c>
      <c r="H466" s="220" t="str">
        <f>IF(TAM!AD471="","",TAM!AD471)</f>
        <v/>
      </c>
      <c r="I466" s="223" t="str">
        <f>IF(Table3[[#This Row],[Open Qty]]="","",TAM!AE471)</f>
        <v/>
      </c>
      <c r="J466" s="226" t="str">
        <f>IF(Table3[[#This Row],[Open Qty]]="","",SUM(SUMIF('STOCK OES'!B:B,Table3[[#This Row],[Ich No]],'STOCK OES'!E:E),SUMIF('STOCK SEALING'!B:B,Table3[[#This Row],[Ich No]],'STOCK SEALING'!E:E)))</f>
        <v/>
      </c>
      <c r="K466" s="236" t="str">
        <f>IF(Table3[[#This Row],[REST]]="","",SUMIF(TMMIN!T:T,Table3[[#This Row],[Ich No]],TMMIN!AE:AE))</f>
        <v/>
      </c>
      <c r="L466" s="226">
        <v>0</v>
      </c>
      <c r="M466" s="226" t="str">
        <f>IFERROR(Table3[[#This Row],[REST]]-Table3[[#This Row],[Result Scan]],"")</f>
        <v/>
      </c>
      <c r="N466" s="212" t="str">
        <f>IF(Table3[[#This Row],[PO TAM]]="","",IF(Table3[[#This Row],[Balance]]&gt;0,"Open","Close"))</f>
        <v/>
      </c>
      <c r="O466" s="246" t="str">
        <f ca="1">IF(R466=$S$1,Table3[[#This Row],[Status]],"")</f>
        <v/>
      </c>
      <c r="R466" s="169" t="str">
        <f>IF(Table3[[#This Row],[Delivery Date]]="","",$R$1-Table3[[#This Row],[Delivery Date]])</f>
        <v/>
      </c>
      <c r="T466" t="str">
        <f>IFERROR(VLOOKUP(Table3[[#This Row],[Ich No]],'ICH NO'!K:M,3,0),"")</f>
        <v/>
      </c>
      <c r="U466" t="str">
        <f>IF(Table3[[#This Row],[REST]]&gt;Table3[[#This Row],[Stock]],Table3[[#This Row],[Stock]],Table3[[#This Row],[REST]])</f>
        <v/>
      </c>
      <c r="AA466" t="str">
        <f ca="1">IF(Table3[[#This Row],[DDD]]="","",IF(Table3[[#This Row],[Stock]]&gt;=Table3[[#This Row],[REST]],Table3[[#This Row],[REST]],Table3[[#This Row],[Stock]]))</f>
        <v/>
      </c>
    </row>
    <row r="467" spans="1:27" x14ac:dyDescent="0.3">
      <c r="A467" s="173" t="str">
        <f>IF(Table3[[#This Row],[Customer Part No]]="","",(ROW()-1))</f>
        <v/>
      </c>
      <c r="B467" s="212" t="str">
        <f>IF(TAM!T472="","",TAM!T472)</f>
        <v/>
      </c>
      <c r="C467" s="42" t="str">
        <f>IF(TAM!Q472="","",TAM!Q472)</f>
        <v/>
      </c>
      <c r="D467" s="42" t="str">
        <f>IF(TAM!I472="","",TAM!I472)</f>
        <v/>
      </c>
      <c r="E467" s="42" t="str">
        <f>IF(TAM!H472="","",TAM!H472)</f>
        <v/>
      </c>
      <c r="F467" s="213" t="str">
        <f>IF(TAM!L472="","",TAM!L472)</f>
        <v/>
      </c>
      <c r="G467" s="213" t="str">
        <f>IF(TAM!M472="","",TAM!M472)</f>
        <v/>
      </c>
      <c r="H467" s="220" t="str">
        <f>IF(TAM!AD472="","",TAM!AD472)</f>
        <v/>
      </c>
      <c r="I467" s="223" t="str">
        <f>IF(Table3[[#This Row],[Open Qty]]="","",TAM!AE472)</f>
        <v/>
      </c>
      <c r="J467" s="226" t="str">
        <f>IF(Table3[[#This Row],[Open Qty]]="","",SUM(SUMIF('STOCK OES'!B:B,Table3[[#This Row],[Ich No]],'STOCK OES'!E:E),SUMIF('STOCK SEALING'!B:B,Table3[[#This Row],[Ich No]],'STOCK SEALING'!E:E)))</f>
        <v/>
      </c>
      <c r="K467" s="236" t="str">
        <f>IF(Table3[[#This Row],[REST]]="","",SUMIF(TMMIN!T:T,Table3[[#This Row],[Ich No]],TMMIN!AE:AE))</f>
        <v/>
      </c>
      <c r="L467" s="226">
        <v>0</v>
      </c>
      <c r="M467" s="226" t="str">
        <f>IFERROR(Table3[[#This Row],[REST]]-Table3[[#This Row],[Result Scan]],"")</f>
        <v/>
      </c>
      <c r="N467" s="212" t="str">
        <f>IF(Table3[[#This Row],[PO TAM]]="","",IF(Table3[[#This Row],[Balance]]&gt;0,"Open","Close"))</f>
        <v/>
      </c>
      <c r="O467" s="246" t="str">
        <f ca="1">IF(R467=$S$1,Table3[[#This Row],[Status]],"")</f>
        <v/>
      </c>
      <c r="R467" s="169" t="str">
        <f>IF(Table3[[#This Row],[Delivery Date]]="","",$R$1-Table3[[#This Row],[Delivery Date]])</f>
        <v/>
      </c>
      <c r="T467" t="str">
        <f>IFERROR(VLOOKUP(Table3[[#This Row],[Ich No]],'ICH NO'!K:M,3,0),"")</f>
        <v/>
      </c>
      <c r="U467" t="str">
        <f>IF(Table3[[#This Row],[REST]]&gt;Table3[[#This Row],[Stock]],Table3[[#This Row],[Stock]],Table3[[#This Row],[REST]])</f>
        <v/>
      </c>
      <c r="AA467" t="str">
        <f ca="1">IF(Table3[[#This Row],[DDD]]="","",IF(Table3[[#This Row],[Stock]]&gt;=Table3[[#This Row],[REST]],Table3[[#This Row],[REST]],Table3[[#This Row],[Stock]]))</f>
        <v/>
      </c>
    </row>
    <row r="468" spans="1:27" x14ac:dyDescent="0.3">
      <c r="A468" s="173" t="str">
        <f>IF(Table3[[#This Row],[Customer Part No]]="","",(ROW()-1))</f>
        <v/>
      </c>
      <c r="B468" s="212" t="str">
        <f>IF(TAM!T473="","",TAM!T473)</f>
        <v/>
      </c>
      <c r="C468" s="42" t="str">
        <f>IF(TAM!Q473="","",TAM!Q473)</f>
        <v/>
      </c>
      <c r="D468" s="42" t="str">
        <f>IF(TAM!I473="","",TAM!I473)</f>
        <v/>
      </c>
      <c r="E468" s="42" t="str">
        <f>IF(TAM!H473="","",TAM!H473)</f>
        <v/>
      </c>
      <c r="F468" s="213" t="str">
        <f>IF(TAM!L473="","",TAM!L473)</f>
        <v/>
      </c>
      <c r="G468" s="213" t="str">
        <f>IF(TAM!M473="","",TAM!M473)</f>
        <v/>
      </c>
      <c r="H468" s="220" t="str">
        <f>IF(TAM!AD473="","",TAM!AD473)</f>
        <v/>
      </c>
      <c r="I468" s="223" t="str">
        <f>IF(Table3[[#This Row],[Open Qty]]="","",TAM!AE473)</f>
        <v/>
      </c>
      <c r="J468" s="226" t="str">
        <f>IF(Table3[[#This Row],[Open Qty]]="","",SUM(SUMIF('STOCK OES'!B:B,Table3[[#This Row],[Ich No]],'STOCK OES'!E:E),SUMIF('STOCK SEALING'!B:B,Table3[[#This Row],[Ich No]],'STOCK SEALING'!E:E)))</f>
        <v/>
      </c>
      <c r="K468" s="236" t="str">
        <f>IF(Table3[[#This Row],[REST]]="","",SUMIF(TMMIN!T:T,Table3[[#This Row],[Ich No]],TMMIN!AE:AE))</f>
        <v/>
      </c>
      <c r="L468" s="226">
        <v>0</v>
      </c>
      <c r="M468" s="226" t="str">
        <f>IFERROR(Table3[[#This Row],[REST]]-Table3[[#This Row],[Result Scan]],"")</f>
        <v/>
      </c>
      <c r="N468" s="212" t="str">
        <f>IF(Table3[[#This Row],[PO TAM]]="","",IF(Table3[[#This Row],[Balance]]&gt;0,"Open","Close"))</f>
        <v/>
      </c>
      <c r="O468" s="246" t="str">
        <f ca="1">IF(R468=$S$1,Table3[[#This Row],[Status]],"")</f>
        <v/>
      </c>
      <c r="R468" s="169" t="str">
        <f>IF(Table3[[#This Row],[Delivery Date]]="","",$R$1-Table3[[#This Row],[Delivery Date]])</f>
        <v/>
      </c>
      <c r="T468" t="str">
        <f>IFERROR(VLOOKUP(Table3[[#This Row],[Ich No]],'ICH NO'!K:M,3,0),"")</f>
        <v/>
      </c>
      <c r="U468" t="str">
        <f>IF(Table3[[#This Row],[REST]]&gt;Table3[[#This Row],[Stock]],Table3[[#This Row],[Stock]],Table3[[#This Row],[REST]])</f>
        <v/>
      </c>
      <c r="AA468" t="str">
        <f ca="1">IF(Table3[[#This Row],[DDD]]="","",IF(Table3[[#This Row],[Stock]]&gt;=Table3[[#This Row],[REST]],Table3[[#This Row],[REST]],Table3[[#This Row],[Stock]]))</f>
        <v/>
      </c>
    </row>
    <row r="469" spans="1:27" x14ac:dyDescent="0.3">
      <c r="A469" s="173" t="str">
        <f>IF(Table3[[#This Row],[Customer Part No]]="","",(ROW()-1))</f>
        <v/>
      </c>
      <c r="B469" s="212" t="str">
        <f>IF(TAM!T474="","",TAM!T474)</f>
        <v/>
      </c>
      <c r="C469" s="42" t="str">
        <f>IF(TAM!Q474="","",TAM!Q474)</f>
        <v/>
      </c>
      <c r="D469" s="42" t="str">
        <f>IF(TAM!I474="","",TAM!I474)</f>
        <v/>
      </c>
      <c r="E469" s="42" t="str">
        <f>IF(TAM!H474="","",TAM!H474)</f>
        <v/>
      </c>
      <c r="F469" s="213" t="str">
        <f>IF(TAM!L474="","",TAM!L474)</f>
        <v/>
      </c>
      <c r="G469" s="213" t="str">
        <f>IF(TAM!M474="","",TAM!M474)</f>
        <v/>
      </c>
      <c r="H469" s="220" t="str">
        <f>IF(TAM!AD474="","",TAM!AD474)</f>
        <v/>
      </c>
      <c r="I469" s="223" t="str">
        <f>IF(Table3[[#This Row],[Open Qty]]="","",TAM!AE474)</f>
        <v/>
      </c>
      <c r="J469" s="226" t="str">
        <f>IF(Table3[[#This Row],[Open Qty]]="","",SUM(SUMIF('STOCK OES'!B:B,Table3[[#This Row],[Ich No]],'STOCK OES'!E:E),SUMIF('STOCK SEALING'!B:B,Table3[[#This Row],[Ich No]],'STOCK SEALING'!E:E)))</f>
        <v/>
      </c>
      <c r="K469" s="236" t="str">
        <f>IF(Table3[[#This Row],[REST]]="","",SUMIF(TMMIN!T:T,Table3[[#This Row],[Ich No]],TMMIN!AE:AE))</f>
        <v/>
      </c>
      <c r="L469" s="226">
        <v>0</v>
      </c>
      <c r="M469" s="226" t="str">
        <f>IFERROR(Table3[[#This Row],[REST]]-Table3[[#This Row],[Result Scan]],"")</f>
        <v/>
      </c>
      <c r="N469" s="212" t="str">
        <f>IF(Table3[[#This Row],[PO TAM]]="","",IF(Table3[[#This Row],[Balance]]&gt;0,"Open","Close"))</f>
        <v/>
      </c>
      <c r="O469" s="246" t="str">
        <f ca="1">IF(R469=$S$1,Table3[[#This Row],[Status]],"")</f>
        <v/>
      </c>
      <c r="R469" s="169" t="str">
        <f>IF(Table3[[#This Row],[Delivery Date]]="","",$R$1-Table3[[#This Row],[Delivery Date]])</f>
        <v/>
      </c>
      <c r="T469" t="str">
        <f>IFERROR(VLOOKUP(Table3[[#This Row],[Ich No]],'ICH NO'!K:M,3,0),"")</f>
        <v/>
      </c>
      <c r="U469" t="str">
        <f>IF(Table3[[#This Row],[REST]]&gt;Table3[[#This Row],[Stock]],Table3[[#This Row],[Stock]],Table3[[#This Row],[REST]])</f>
        <v/>
      </c>
      <c r="AA469" t="str">
        <f ca="1">IF(Table3[[#This Row],[DDD]]="","",IF(Table3[[#This Row],[Stock]]&gt;=Table3[[#This Row],[REST]],Table3[[#This Row],[REST]],Table3[[#This Row],[Stock]]))</f>
        <v/>
      </c>
    </row>
    <row r="470" spans="1:27" x14ac:dyDescent="0.3">
      <c r="A470" s="173" t="str">
        <f>IF(Table3[[#This Row],[Customer Part No]]="","",(ROW()-1))</f>
        <v/>
      </c>
      <c r="B470" s="212" t="str">
        <f>IF(TAM!T475="","",TAM!T475)</f>
        <v/>
      </c>
      <c r="C470" s="42" t="str">
        <f>IF(TAM!Q475="","",TAM!Q475)</f>
        <v/>
      </c>
      <c r="D470" s="42" t="str">
        <f>IF(TAM!I475="","",TAM!I475)</f>
        <v/>
      </c>
      <c r="E470" s="42" t="str">
        <f>IF(TAM!H475="","",TAM!H475)</f>
        <v/>
      </c>
      <c r="F470" s="213" t="str">
        <f>IF(TAM!L475="","",TAM!L475)</f>
        <v/>
      </c>
      <c r="G470" s="213" t="str">
        <f>IF(TAM!M475="","",TAM!M475)</f>
        <v/>
      </c>
      <c r="H470" s="220" t="str">
        <f>IF(TAM!AD475="","",TAM!AD475)</f>
        <v/>
      </c>
      <c r="I470" s="223" t="str">
        <f>IF(Table3[[#This Row],[Open Qty]]="","",TAM!AE475)</f>
        <v/>
      </c>
      <c r="J470" s="226" t="str">
        <f>IF(Table3[[#This Row],[Open Qty]]="","",SUM(SUMIF('STOCK OES'!B:B,Table3[[#This Row],[Ich No]],'STOCK OES'!E:E),SUMIF('STOCK SEALING'!B:B,Table3[[#This Row],[Ich No]],'STOCK SEALING'!E:E)))</f>
        <v/>
      </c>
      <c r="K470" s="236" t="str">
        <f>IF(Table3[[#This Row],[REST]]="","",SUMIF(TMMIN!T:T,Table3[[#This Row],[Ich No]],TMMIN!AE:AE))</f>
        <v/>
      </c>
      <c r="L470" s="226">
        <v>0</v>
      </c>
      <c r="M470" s="226" t="str">
        <f>IFERROR(Table3[[#This Row],[REST]]-Table3[[#This Row],[Result Scan]],"")</f>
        <v/>
      </c>
      <c r="N470" s="212" t="str">
        <f>IF(Table3[[#This Row],[PO TAM]]="","",IF(Table3[[#This Row],[Balance]]&gt;0,"Open","Close"))</f>
        <v/>
      </c>
      <c r="O470" s="246" t="str">
        <f ca="1">IF(R470=$S$1,Table3[[#This Row],[Status]],"")</f>
        <v/>
      </c>
      <c r="R470" s="169" t="str">
        <f>IF(Table3[[#This Row],[Delivery Date]]="","",$R$1-Table3[[#This Row],[Delivery Date]])</f>
        <v/>
      </c>
      <c r="T470" t="str">
        <f>IFERROR(VLOOKUP(Table3[[#This Row],[Ich No]],'ICH NO'!K:M,3,0),"")</f>
        <v/>
      </c>
      <c r="U470" t="str">
        <f>IF(Table3[[#This Row],[REST]]&gt;Table3[[#This Row],[Stock]],Table3[[#This Row],[Stock]],Table3[[#This Row],[REST]])</f>
        <v/>
      </c>
      <c r="AA470" t="str">
        <f ca="1">IF(Table3[[#This Row],[DDD]]="","",IF(Table3[[#This Row],[Stock]]&gt;=Table3[[#This Row],[REST]],Table3[[#This Row],[REST]],Table3[[#This Row],[Stock]]))</f>
        <v/>
      </c>
    </row>
    <row r="471" spans="1:27" x14ac:dyDescent="0.3">
      <c r="A471" s="173" t="str">
        <f>IF(Table3[[#This Row],[Customer Part No]]="","",(ROW()-1))</f>
        <v/>
      </c>
      <c r="B471" s="212" t="str">
        <f>IF(TAM!T476="","",TAM!T476)</f>
        <v/>
      </c>
      <c r="C471" s="42" t="str">
        <f>IF(TAM!Q476="","",TAM!Q476)</f>
        <v/>
      </c>
      <c r="D471" s="42" t="str">
        <f>IF(TAM!I476="","",TAM!I476)</f>
        <v/>
      </c>
      <c r="E471" s="42" t="str">
        <f>IF(TAM!H476="","",TAM!H476)</f>
        <v/>
      </c>
      <c r="F471" s="213" t="str">
        <f>IF(TAM!L476="","",TAM!L476)</f>
        <v/>
      </c>
      <c r="G471" s="213" t="str">
        <f>IF(TAM!M476="","",TAM!M476)</f>
        <v/>
      </c>
      <c r="H471" s="220" t="str">
        <f>IF(TAM!AD476="","",TAM!AD476)</f>
        <v/>
      </c>
      <c r="I471" s="223" t="str">
        <f>IF(Table3[[#This Row],[Open Qty]]="","",TAM!AE476)</f>
        <v/>
      </c>
      <c r="J471" s="226" t="str">
        <f>IF(Table3[[#This Row],[Open Qty]]="","",SUM(SUMIF('STOCK OES'!B:B,Table3[[#This Row],[Ich No]],'STOCK OES'!E:E),SUMIF('STOCK SEALING'!B:B,Table3[[#This Row],[Ich No]],'STOCK SEALING'!E:E)))</f>
        <v/>
      </c>
      <c r="K471" s="236" t="str">
        <f>IF(Table3[[#This Row],[REST]]="","",SUMIF(TMMIN!T:T,Table3[[#This Row],[Ich No]],TMMIN!AE:AE))</f>
        <v/>
      </c>
      <c r="L471" s="226">
        <v>0</v>
      </c>
      <c r="M471" s="226" t="str">
        <f>IFERROR(Table3[[#This Row],[REST]]-Table3[[#This Row],[Result Scan]],"")</f>
        <v/>
      </c>
      <c r="N471" s="212" t="str">
        <f>IF(Table3[[#This Row],[PO TAM]]="","",IF(Table3[[#This Row],[Balance]]&gt;0,"Open","Close"))</f>
        <v/>
      </c>
      <c r="O471" s="246" t="str">
        <f ca="1">IF(R471=$S$1,Table3[[#This Row],[Status]],"")</f>
        <v/>
      </c>
      <c r="R471" s="169" t="str">
        <f>IF(Table3[[#This Row],[Delivery Date]]="","",$R$1-Table3[[#This Row],[Delivery Date]])</f>
        <v/>
      </c>
      <c r="T471" t="str">
        <f>IFERROR(VLOOKUP(Table3[[#This Row],[Ich No]],'ICH NO'!K:M,3,0),"")</f>
        <v/>
      </c>
      <c r="U471" t="str">
        <f>IF(Table3[[#This Row],[REST]]&gt;Table3[[#This Row],[Stock]],Table3[[#This Row],[Stock]],Table3[[#This Row],[REST]])</f>
        <v/>
      </c>
      <c r="AA471" t="str">
        <f ca="1">IF(Table3[[#This Row],[DDD]]="","",IF(Table3[[#This Row],[Stock]]&gt;=Table3[[#This Row],[REST]],Table3[[#This Row],[REST]],Table3[[#This Row],[Stock]]))</f>
        <v/>
      </c>
    </row>
    <row r="472" spans="1:27" x14ac:dyDescent="0.3">
      <c r="A472" s="173" t="str">
        <f>IF(Table3[[#This Row],[Customer Part No]]="","",(ROW()-1))</f>
        <v/>
      </c>
      <c r="B472" s="212" t="str">
        <f>IF(TAM!T477="","",TAM!T477)</f>
        <v/>
      </c>
      <c r="C472" s="42" t="str">
        <f>IF(TAM!Q477="","",TAM!Q477)</f>
        <v/>
      </c>
      <c r="D472" s="42" t="str">
        <f>IF(TAM!I477="","",TAM!I477)</f>
        <v/>
      </c>
      <c r="E472" s="42" t="str">
        <f>IF(TAM!H477="","",TAM!H477)</f>
        <v/>
      </c>
      <c r="F472" s="213" t="str">
        <f>IF(TAM!L477="","",TAM!L477)</f>
        <v/>
      </c>
      <c r="G472" s="213" t="str">
        <f>IF(TAM!M477="","",TAM!M477)</f>
        <v/>
      </c>
      <c r="H472" s="220" t="str">
        <f>IF(TAM!AD477="","",TAM!AD477)</f>
        <v/>
      </c>
      <c r="I472" s="223" t="str">
        <f>IF(Table3[[#This Row],[Open Qty]]="","",TAM!AE477)</f>
        <v/>
      </c>
      <c r="J472" s="226" t="str">
        <f>IF(Table3[[#This Row],[Open Qty]]="","",SUM(SUMIF('STOCK OES'!B:B,Table3[[#This Row],[Ich No]],'STOCK OES'!E:E),SUMIF('STOCK SEALING'!B:B,Table3[[#This Row],[Ich No]],'STOCK SEALING'!E:E)))</f>
        <v/>
      </c>
      <c r="K472" s="236" t="str">
        <f>IF(Table3[[#This Row],[REST]]="","",SUMIF(TMMIN!T:T,Table3[[#This Row],[Ich No]],TMMIN!AE:AE))</f>
        <v/>
      </c>
      <c r="L472" s="226">
        <v>0</v>
      </c>
      <c r="M472" s="226" t="str">
        <f>IFERROR(Table3[[#This Row],[REST]]-Table3[[#This Row],[Result Scan]],"")</f>
        <v/>
      </c>
      <c r="N472" s="212" t="str">
        <f>IF(Table3[[#This Row],[PO TAM]]="","",IF(Table3[[#This Row],[Balance]]&gt;0,"Open","Close"))</f>
        <v/>
      </c>
      <c r="O472" s="246" t="str">
        <f ca="1">IF(R472=$S$1,Table3[[#This Row],[Status]],"")</f>
        <v/>
      </c>
      <c r="R472" s="169" t="str">
        <f>IF(Table3[[#This Row],[Delivery Date]]="","",$R$1-Table3[[#This Row],[Delivery Date]])</f>
        <v/>
      </c>
      <c r="T472" t="str">
        <f>IFERROR(VLOOKUP(Table3[[#This Row],[Ich No]],'ICH NO'!K:M,3,0),"")</f>
        <v/>
      </c>
      <c r="U472" t="str">
        <f>IF(Table3[[#This Row],[REST]]&gt;Table3[[#This Row],[Stock]],Table3[[#This Row],[Stock]],Table3[[#This Row],[REST]])</f>
        <v/>
      </c>
      <c r="AA472" t="str">
        <f ca="1">IF(Table3[[#This Row],[DDD]]="","",IF(Table3[[#This Row],[Stock]]&gt;=Table3[[#This Row],[REST]],Table3[[#This Row],[REST]],Table3[[#This Row],[Stock]]))</f>
        <v/>
      </c>
    </row>
    <row r="473" spans="1:27" x14ac:dyDescent="0.3">
      <c r="A473" s="173" t="str">
        <f>IF(Table3[[#This Row],[Customer Part No]]="","",(ROW()-1))</f>
        <v/>
      </c>
      <c r="B473" s="212" t="str">
        <f>IF(TAM!T478="","",TAM!T478)</f>
        <v/>
      </c>
      <c r="C473" s="42" t="str">
        <f>IF(TAM!Q478="","",TAM!Q478)</f>
        <v/>
      </c>
      <c r="D473" s="42" t="str">
        <f>IF(TAM!I478="","",TAM!I478)</f>
        <v/>
      </c>
      <c r="E473" s="42" t="str">
        <f>IF(TAM!H478="","",TAM!H478)</f>
        <v/>
      </c>
      <c r="F473" s="213" t="str">
        <f>IF(TAM!L478="","",TAM!L478)</f>
        <v/>
      </c>
      <c r="G473" s="213" t="str">
        <f>IF(TAM!M478="","",TAM!M478)</f>
        <v/>
      </c>
      <c r="H473" s="220" t="str">
        <f>IF(TAM!AD478="","",TAM!AD478)</f>
        <v/>
      </c>
      <c r="I473" s="223" t="str">
        <f>IF(Table3[[#This Row],[Open Qty]]="","",TAM!AE478)</f>
        <v/>
      </c>
      <c r="J473" s="226" t="str">
        <f>IF(Table3[[#This Row],[Open Qty]]="","",SUM(SUMIF('STOCK OES'!B:B,Table3[[#This Row],[Ich No]],'STOCK OES'!E:E),SUMIF('STOCK SEALING'!B:B,Table3[[#This Row],[Ich No]],'STOCK SEALING'!E:E)))</f>
        <v/>
      </c>
      <c r="K473" s="236" t="str">
        <f>IF(Table3[[#This Row],[REST]]="","",SUMIF(TMMIN!T:T,Table3[[#This Row],[Ich No]],TMMIN!AE:AE))</f>
        <v/>
      </c>
      <c r="L473" s="226">
        <v>0</v>
      </c>
      <c r="M473" s="226" t="str">
        <f>IFERROR(Table3[[#This Row],[REST]]-Table3[[#This Row],[Result Scan]],"")</f>
        <v/>
      </c>
      <c r="N473" s="212" t="str">
        <f>IF(Table3[[#This Row],[PO TAM]]="","",IF(Table3[[#This Row],[Balance]]&gt;0,"Open","Close"))</f>
        <v/>
      </c>
      <c r="O473" s="246" t="str">
        <f ca="1">IF(R473=$S$1,Table3[[#This Row],[Status]],"")</f>
        <v/>
      </c>
      <c r="R473" s="169" t="str">
        <f>IF(Table3[[#This Row],[Delivery Date]]="","",$R$1-Table3[[#This Row],[Delivery Date]])</f>
        <v/>
      </c>
      <c r="T473" t="str">
        <f>IFERROR(VLOOKUP(Table3[[#This Row],[Ich No]],'ICH NO'!K:M,3,0),"")</f>
        <v/>
      </c>
      <c r="U473" t="str">
        <f>IF(Table3[[#This Row],[REST]]&gt;Table3[[#This Row],[Stock]],Table3[[#This Row],[Stock]],Table3[[#This Row],[REST]])</f>
        <v/>
      </c>
      <c r="AA473" t="str">
        <f ca="1">IF(Table3[[#This Row],[DDD]]="","",IF(Table3[[#This Row],[Stock]]&gt;=Table3[[#This Row],[REST]],Table3[[#This Row],[REST]],Table3[[#This Row],[Stock]]))</f>
        <v/>
      </c>
    </row>
    <row r="474" spans="1:27" x14ac:dyDescent="0.3">
      <c r="A474" s="173" t="str">
        <f>IF(Table3[[#This Row],[Customer Part No]]="","",(ROW()-1))</f>
        <v/>
      </c>
      <c r="B474" s="212" t="str">
        <f>IF(TAM!T479="","",TAM!T479)</f>
        <v/>
      </c>
      <c r="C474" s="42" t="str">
        <f>IF(TAM!Q479="","",TAM!Q479)</f>
        <v/>
      </c>
      <c r="D474" s="42" t="str">
        <f>IF(TAM!I479="","",TAM!I479)</f>
        <v/>
      </c>
      <c r="E474" s="42" t="str">
        <f>IF(TAM!H479="","",TAM!H479)</f>
        <v/>
      </c>
      <c r="F474" s="213" t="str">
        <f>IF(TAM!L479="","",TAM!L479)</f>
        <v/>
      </c>
      <c r="G474" s="213" t="str">
        <f>IF(TAM!M479="","",TAM!M479)</f>
        <v/>
      </c>
      <c r="H474" s="220" t="str">
        <f>IF(TAM!AD479="","",TAM!AD479)</f>
        <v/>
      </c>
      <c r="I474" s="223" t="str">
        <f>IF(Table3[[#This Row],[Open Qty]]="","",TAM!AE479)</f>
        <v/>
      </c>
      <c r="J474" s="226" t="str">
        <f>IF(Table3[[#This Row],[Open Qty]]="","",SUM(SUMIF('STOCK OES'!B:B,Table3[[#This Row],[Ich No]],'STOCK OES'!E:E),SUMIF('STOCK SEALING'!B:B,Table3[[#This Row],[Ich No]],'STOCK SEALING'!E:E)))</f>
        <v/>
      </c>
      <c r="K474" s="236" t="str">
        <f>IF(Table3[[#This Row],[REST]]="","",SUMIF(TMMIN!T:T,Table3[[#This Row],[Ich No]],TMMIN!AE:AE))</f>
        <v/>
      </c>
      <c r="L474" s="226">
        <v>0</v>
      </c>
      <c r="M474" s="226" t="str">
        <f>IFERROR(Table3[[#This Row],[REST]]-Table3[[#This Row],[Result Scan]],"")</f>
        <v/>
      </c>
      <c r="N474" s="212" t="str">
        <f>IF(Table3[[#This Row],[PO TAM]]="","",IF(Table3[[#This Row],[Balance]]&gt;0,"Open","Close"))</f>
        <v/>
      </c>
      <c r="O474" s="246" t="str">
        <f ca="1">IF(R474=$S$1,Table3[[#This Row],[Status]],"")</f>
        <v/>
      </c>
      <c r="R474" s="169" t="str">
        <f>IF(Table3[[#This Row],[Delivery Date]]="","",$R$1-Table3[[#This Row],[Delivery Date]])</f>
        <v/>
      </c>
      <c r="T474" t="str">
        <f>IFERROR(VLOOKUP(Table3[[#This Row],[Ich No]],'ICH NO'!K:M,3,0),"")</f>
        <v/>
      </c>
      <c r="U474" t="str">
        <f>IF(Table3[[#This Row],[REST]]&gt;Table3[[#This Row],[Stock]],Table3[[#This Row],[Stock]],Table3[[#This Row],[REST]])</f>
        <v/>
      </c>
      <c r="AA474" t="str">
        <f ca="1">IF(Table3[[#This Row],[DDD]]="","",IF(Table3[[#This Row],[Stock]]&gt;=Table3[[#This Row],[REST]],Table3[[#This Row],[REST]],Table3[[#This Row],[Stock]]))</f>
        <v/>
      </c>
    </row>
    <row r="475" spans="1:27" x14ac:dyDescent="0.3">
      <c r="A475" s="173" t="str">
        <f>IF(Table3[[#This Row],[Customer Part No]]="","",(ROW()-1))</f>
        <v/>
      </c>
      <c r="B475" s="212" t="str">
        <f>IF(TAM!T480="","",TAM!T480)</f>
        <v/>
      </c>
      <c r="C475" s="42" t="str">
        <f>IF(TAM!Q480="","",TAM!Q480)</f>
        <v/>
      </c>
      <c r="D475" s="42" t="str">
        <f>IF(TAM!I480="","",TAM!I480)</f>
        <v/>
      </c>
      <c r="E475" s="42" t="str">
        <f>IF(TAM!H480="","",TAM!H480)</f>
        <v/>
      </c>
      <c r="F475" s="213" t="str">
        <f>IF(TAM!L480="","",TAM!L480)</f>
        <v/>
      </c>
      <c r="G475" s="213" t="str">
        <f>IF(TAM!M480="","",TAM!M480)</f>
        <v/>
      </c>
      <c r="H475" s="220" t="str">
        <f>IF(TAM!AD480="","",TAM!AD480)</f>
        <v/>
      </c>
      <c r="I475" s="223" t="str">
        <f>IF(Table3[[#This Row],[Open Qty]]="","",TAM!AE480)</f>
        <v/>
      </c>
      <c r="J475" s="226" t="str">
        <f>IF(Table3[[#This Row],[Open Qty]]="","",SUM(SUMIF('STOCK OES'!B:B,Table3[[#This Row],[Ich No]],'STOCK OES'!E:E),SUMIF('STOCK SEALING'!B:B,Table3[[#This Row],[Ich No]],'STOCK SEALING'!E:E)))</f>
        <v/>
      </c>
      <c r="K475" s="236" t="str">
        <f>IF(Table3[[#This Row],[REST]]="","",SUMIF(TMMIN!T:T,Table3[[#This Row],[Ich No]],TMMIN!AE:AE))</f>
        <v/>
      </c>
      <c r="L475" s="226">
        <v>0</v>
      </c>
      <c r="M475" s="226" t="str">
        <f>IFERROR(Table3[[#This Row],[REST]]-Table3[[#This Row],[Result Scan]],"")</f>
        <v/>
      </c>
      <c r="N475" s="212" t="str">
        <f>IF(Table3[[#This Row],[PO TAM]]="","",IF(Table3[[#This Row],[Balance]]&gt;0,"Open","Close"))</f>
        <v/>
      </c>
      <c r="O475" s="246" t="str">
        <f ca="1">IF(R475=$S$1,Table3[[#This Row],[Status]],"")</f>
        <v/>
      </c>
      <c r="R475" s="169" t="str">
        <f>IF(Table3[[#This Row],[Delivery Date]]="","",$R$1-Table3[[#This Row],[Delivery Date]])</f>
        <v/>
      </c>
      <c r="T475" t="str">
        <f>IFERROR(VLOOKUP(Table3[[#This Row],[Ich No]],'ICH NO'!K:M,3,0),"")</f>
        <v/>
      </c>
      <c r="U475" t="str">
        <f>IF(Table3[[#This Row],[REST]]&gt;Table3[[#This Row],[Stock]],Table3[[#This Row],[Stock]],Table3[[#This Row],[REST]])</f>
        <v/>
      </c>
      <c r="AA475" t="str">
        <f ca="1">IF(Table3[[#This Row],[DDD]]="","",IF(Table3[[#This Row],[Stock]]&gt;=Table3[[#This Row],[REST]],Table3[[#This Row],[REST]],Table3[[#This Row],[Stock]]))</f>
        <v/>
      </c>
    </row>
    <row r="476" spans="1:27" x14ac:dyDescent="0.3">
      <c r="A476" s="173" t="str">
        <f>IF(Table3[[#This Row],[Customer Part No]]="","",(ROW()-1))</f>
        <v/>
      </c>
      <c r="B476" s="212" t="str">
        <f>IF(TAM!T481="","",TAM!T481)</f>
        <v/>
      </c>
      <c r="C476" s="42" t="str">
        <f>IF(TAM!Q481="","",TAM!Q481)</f>
        <v/>
      </c>
      <c r="D476" s="42" t="str">
        <f>IF(TAM!I481="","",TAM!I481)</f>
        <v/>
      </c>
      <c r="E476" s="42" t="str">
        <f>IF(TAM!H481="","",TAM!H481)</f>
        <v/>
      </c>
      <c r="F476" s="213" t="str">
        <f>IF(TAM!L481="","",TAM!L481)</f>
        <v/>
      </c>
      <c r="G476" s="213" t="str">
        <f>IF(TAM!M481="","",TAM!M481)</f>
        <v/>
      </c>
      <c r="H476" s="220" t="str">
        <f>IF(TAM!AD481="","",TAM!AD481)</f>
        <v/>
      </c>
      <c r="I476" s="223" t="str">
        <f>IF(Table3[[#This Row],[Open Qty]]="","",TAM!AE481)</f>
        <v/>
      </c>
      <c r="J476" s="226" t="str">
        <f>IF(Table3[[#This Row],[Open Qty]]="","",SUM(SUMIF('STOCK OES'!B:B,Table3[[#This Row],[Ich No]],'STOCK OES'!E:E),SUMIF('STOCK SEALING'!B:B,Table3[[#This Row],[Ich No]],'STOCK SEALING'!E:E)))</f>
        <v/>
      </c>
      <c r="K476" s="236" t="str">
        <f>IF(Table3[[#This Row],[REST]]="","",SUMIF(TMMIN!T:T,Table3[[#This Row],[Ich No]],TMMIN!AE:AE))</f>
        <v/>
      </c>
      <c r="L476" s="226">
        <v>0</v>
      </c>
      <c r="M476" s="226" t="str">
        <f>IFERROR(Table3[[#This Row],[REST]]-Table3[[#This Row],[Result Scan]],"")</f>
        <v/>
      </c>
      <c r="N476" s="212" t="str">
        <f>IF(Table3[[#This Row],[PO TAM]]="","",IF(Table3[[#This Row],[Balance]]&gt;0,"Open","Close"))</f>
        <v/>
      </c>
      <c r="O476" s="246" t="str">
        <f ca="1">IF(R476=$S$1,Table3[[#This Row],[Status]],"")</f>
        <v/>
      </c>
      <c r="R476" s="169" t="str">
        <f>IF(Table3[[#This Row],[Delivery Date]]="","",$R$1-Table3[[#This Row],[Delivery Date]])</f>
        <v/>
      </c>
      <c r="T476" t="str">
        <f>IFERROR(VLOOKUP(Table3[[#This Row],[Ich No]],'ICH NO'!K:M,3,0),"")</f>
        <v/>
      </c>
      <c r="U476" t="str">
        <f>IF(Table3[[#This Row],[REST]]&gt;Table3[[#This Row],[Stock]],Table3[[#This Row],[Stock]],Table3[[#This Row],[REST]])</f>
        <v/>
      </c>
      <c r="AA476" t="str">
        <f ca="1">IF(Table3[[#This Row],[DDD]]="","",IF(Table3[[#This Row],[Stock]]&gt;=Table3[[#This Row],[REST]],Table3[[#This Row],[REST]],Table3[[#This Row],[Stock]]))</f>
        <v/>
      </c>
    </row>
    <row r="477" spans="1:27" x14ac:dyDescent="0.3">
      <c r="A477" s="173" t="str">
        <f>IF(Table3[[#This Row],[Customer Part No]]="","",(ROW()-1))</f>
        <v/>
      </c>
      <c r="B477" s="212" t="str">
        <f>IF(TAM!T482="","",TAM!T482)</f>
        <v/>
      </c>
      <c r="C477" s="42" t="str">
        <f>IF(TAM!Q482="","",TAM!Q482)</f>
        <v/>
      </c>
      <c r="D477" s="42" t="str">
        <f>IF(TAM!I482="","",TAM!I482)</f>
        <v/>
      </c>
      <c r="E477" s="42" t="str">
        <f>IF(TAM!H482="","",TAM!H482)</f>
        <v/>
      </c>
      <c r="F477" s="213" t="str">
        <f>IF(TAM!L482="","",TAM!L482)</f>
        <v/>
      </c>
      <c r="G477" s="213" t="str">
        <f>IF(TAM!M482="","",TAM!M482)</f>
        <v/>
      </c>
      <c r="H477" s="220" t="str">
        <f>IF(TAM!AD482="","",TAM!AD482)</f>
        <v/>
      </c>
      <c r="I477" s="223" t="str">
        <f>IF(Table3[[#This Row],[Open Qty]]="","",TAM!AE482)</f>
        <v/>
      </c>
      <c r="J477" s="226" t="str">
        <f>IF(Table3[[#This Row],[Open Qty]]="","",SUM(SUMIF('STOCK OES'!B:B,Table3[[#This Row],[Ich No]],'STOCK OES'!E:E),SUMIF('STOCK SEALING'!B:B,Table3[[#This Row],[Ich No]],'STOCK SEALING'!E:E)))</f>
        <v/>
      </c>
      <c r="K477" s="236" t="str">
        <f>IF(Table3[[#This Row],[REST]]="","",SUMIF(TMMIN!T:T,Table3[[#This Row],[Ich No]],TMMIN!AE:AE))</f>
        <v/>
      </c>
      <c r="L477" s="226">
        <v>0</v>
      </c>
      <c r="M477" s="226" t="str">
        <f>IFERROR(Table3[[#This Row],[REST]]-Table3[[#This Row],[Result Scan]],"")</f>
        <v/>
      </c>
      <c r="N477" s="212" t="str">
        <f>IF(Table3[[#This Row],[PO TAM]]="","",IF(Table3[[#This Row],[Balance]]&gt;0,"Open","Close"))</f>
        <v/>
      </c>
      <c r="O477" s="246" t="str">
        <f ca="1">IF(R477=$S$1,Table3[[#This Row],[Status]],"")</f>
        <v/>
      </c>
      <c r="R477" s="169" t="str">
        <f>IF(Table3[[#This Row],[Delivery Date]]="","",$R$1-Table3[[#This Row],[Delivery Date]])</f>
        <v/>
      </c>
      <c r="T477" t="str">
        <f>IFERROR(VLOOKUP(Table3[[#This Row],[Ich No]],'ICH NO'!K:M,3,0),"")</f>
        <v/>
      </c>
      <c r="U477" t="str">
        <f>IF(Table3[[#This Row],[REST]]&gt;Table3[[#This Row],[Stock]],Table3[[#This Row],[Stock]],Table3[[#This Row],[REST]])</f>
        <v/>
      </c>
      <c r="AA477" t="str">
        <f ca="1">IF(Table3[[#This Row],[DDD]]="","",IF(Table3[[#This Row],[Stock]]&gt;=Table3[[#This Row],[REST]],Table3[[#This Row],[REST]],Table3[[#This Row],[Stock]]))</f>
        <v/>
      </c>
    </row>
    <row r="478" spans="1:27" x14ac:dyDescent="0.3">
      <c r="A478" s="173" t="str">
        <f>IF(Table3[[#This Row],[Customer Part No]]="","",(ROW()-1))</f>
        <v/>
      </c>
      <c r="B478" s="212" t="str">
        <f>IF(TAM!T483="","",TAM!T483)</f>
        <v/>
      </c>
      <c r="C478" s="42" t="str">
        <f>IF(TAM!Q483="","",TAM!Q483)</f>
        <v/>
      </c>
      <c r="D478" s="42" t="str">
        <f>IF(TAM!I483="","",TAM!I483)</f>
        <v/>
      </c>
      <c r="E478" s="42" t="str">
        <f>IF(TAM!H483="","",TAM!H483)</f>
        <v/>
      </c>
      <c r="F478" s="213" t="str">
        <f>IF(TAM!L483="","",TAM!L483)</f>
        <v/>
      </c>
      <c r="G478" s="213" t="str">
        <f>IF(TAM!M483="","",TAM!M483)</f>
        <v/>
      </c>
      <c r="H478" s="220" t="str">
        <f>IF(TAM!AD483="","",TAM!AD483)</f>
        <v/>
      </c>
      <c r="I478" s="223" t="str">
        <f>IF(Table3[[#This Row],[Open Qty]]="","",TAM!AE483)</f>
        <v/>
      </c>
      <c r="J478" s="226" t="str">
        <f>IF(Table3[[#This Row],[Open Qty]]="","",SUM(SUMIF('STOCK OES'!B:B,Table3[[#This Row],[Ich No]],'STOCK OES'!E:E),SUMIF('STOCK SEALING'!B:B,Table3[[#This Row],[Ich No]],'STOCK SEALING'!E:E)))</f>
        <v/>
      </c>
      <c r="K478" s="236" t="str">
        <f>IF(Table3[[#This Row],[REST]]="","",SUMIF(TMMIN!T:T,Table3[[#This Row],[Ich No]],TMMIN!AE:AE))</f>
        <v/>
      </c>
      <c r="L478" s="226">
        <v>0</v>
      </c>
      <c r="M478" s="226" t="str">
        <f>IFERROR(Table3[[#This Row],[REST]]-Table3[[#This Row],[Result Scan]],"")</f>
        <v/>
      </c>
      <c r="N478" s="212" t="str">
        <f>IF(Table3[[#This Row],[PO TAM]]="","",IF(Table3[[#This Row],[Balance]]&gt;0,"Open","Close"))</f>
        <v/>
      </c>
      <c r="O478" s="246" t="str">
        <f ca="1">IF(R478=$S$1,Table3[[#This Row],[Status]],"")</f>
        <v/>
      </c>
      <c r="R478" s="169" t="str">
        <f>IF(Table3[[#This Row],[Delivery Date]]="","",$R$1-Table3[[#This Row],[Delivery Date]])</f>
        <v/>
      </c>
      <c r="T478" t="str">
        <f>IFERROR(VLOOKUP(Table3[[#This Row],[Ich No]],'ICH NO'!K:M,3,0),"")</f>
        <v/>
      </c>
      <c r="U478" t="str">
        <f>IF(Table3[[#This Row],[REST]]&gt;Table3[[#This Row],[Stock]],Table3[[#This Row],[Stock]],Table3[[#This Row],[REST]])</f>
        <v/>
      </c>
      <c r="AA478" t="str">
        <f ca="1">IF(Table3[[#This Row],[DDD]]="","",IF(Table3[[#This Row],[Stock]]&gt;=Table3[[#This Row],[REST]],Table3[[#This Row],[REST]],Table3[[#This Row],[Stock]]))</f>
        <v/>
      </c>
    </row>
    <row r="479" spans="1:27" x14ac:dyDescent="0.3">
      <c r="A479" s="173" t="str">
        <f>IF(Table3[[#This Row],[Customer Part No]]="","",(ROW()-1))</f>
        <v/>
      </c>
      <c r="B479" s="212" t="str">
        <f>IF(TAM!T484="","",TAM!T484)</f>
        <v/>
      </c>
      <c r="C479" s="42" t="str">
        <f>IF(TAM!Q484="","",TAM!Q484)</f>
        <v/>
      </c>
      <c r="D479" s="42" t="str">
        <f>IF(TAM!I484="","",TAM!I484)</f>
        <v/>
      </c>
      <c r="E479" s="42" t="str">
        <f>IF(TAM!H484="","",TAM!H484)</f>
        <v/>
      </c>
      <c r="F479" s="213" t="str">
        <f>IF(TAM!L484="","",TAM!L484)</f>
        <v/>
      </c>
      <c r="G479" s="213" t="str">
        <f>IF(TAM!M484="","",TAM!M484)</f>
        <v/>
      </c>
      <c r="H479" s="220" t="str">
        <f>IF(TAM!AD484="","",TAM!AD484)</f>
        <v/>
      </c>
      <c r="I479" s="223" t="str">
        <f>IF(Table3[[#This Row],[Open Qty]]="","",TAM!AE484)</f>
        <v/>
      </c>
      <c r="J479" s="226" t="str">
        <f>IF(Table3[[#This Row],[Open Qty]]="","",SUM(SUMIF('STOCK OES'!B:B,Table3[[#This Row],[Ich No]],'STOCK OES'!E:E),SUMIF('STOCK SEALING'!B:B,Table3[[#This Row],[Ich No]],'STOCK SEALING'!E:E)))</f>
        <v/>
      </c>
      <c r="K479" s="236" t="str">
        <f>IF(Table3[[#This Row],[REST]]="","",SUMIF(TMMIN!T:T,Table3[[#This Row],[Ich No]],TMMIN!AE:AE))</f>
        <v/>
      </c>
      <c r="L479" s="226">
        <v>0</v>
      </c>
      <c r="M479" s="226" t="str">
        <f>IFERROR(Table3[[#This Row],[REST]]-Table3[[#This Row],[Result Scan]],"")</f>
        <v/>
      </c>
      <c r="N479" s="212" t="str">
        <f>IF(Table3[[#This Row],[PO TAM]]="","",IF(Table3[[#This Row],[Balance]]&gt;0,"Open","Close"))</f>
        <v/>
      </c>
      <c r="O479" s="246" t="str">
        <f ca="1">IF(R479=$S$1,Table3[[#This Row],[Status]],"")</f>
        <v/>
      </c>
      <c r="R479" s="169" t="str">
        <f>IF(Table3[[#This Row],[Delivery Date]]="","",$R$1-Table3[[#This Row],[Delivery Date]])</f>
        <v/>
      </c>
      <c r="T479" t="str">
        <f>IFERROR(VLOOKUP(Table3[[#This Row],[Ich No]],'ICH NO'!K:M,3,0),"")</f>
        <v/>
      </c>
      <c r="U479" t="str">
        <f>IF(Table3[[#This Row],[REST]]&gt;Table3[[#This Row],[Stock]],Table3[[#This Row],[Stock]],Table3[[#This Row],[REST]])</f>
        <v/>
      </c>
      <c r="AA479" t="str">
        <f ca="1">IF(Table3[[#This Row],[DDD]]="","",IF(Table3[[#This Row],[Stock]]&gt;=Table3[[#This Row],[REST]],Table3[[#This Row],[REST]],Table3[[#This Row],[Stock]]))</f>
        <v/>
      </c>
    </row>
    <row r="480" spans="1:27" x14ac:dyDescent="0.3">
      <c r="A480" s="173" t="str">
        <f>IF(Table3[[#This Row],[Customer Part No]]="","",(ROW()-1))</f>
        <v/>
      </c>
      <c r="B480" s="212" t="str">
        <f>IF(TAM!T485="","",TAM!T485)</f>
        <v/>
      </c>
      <c r="C480" s="42" t="str">
        <f>IF(TAM!Q485="","",TAM!Q485)</f>
        <v/>
      </c>
      <c r="D480" s="42" t="str">
        <f>IF(TAM!I485="","",TAM!I485)</f>
        <v/>
      </c>
      <c r="E480" s="42" t="str">
        <f>IF(TAM!H485="","",TAM!H485)</f>
        <v/>
      </c>
      <c r="F480" s="213" t="str">
        <f>IF(TAM!L485="","",TAM!L485)</f>
        <v/>
      </c>
      <c r="G480" s="213" t="str">
        <f>IF(TAM!M485="","",TAM!M485)</f>
        <v/>
      </c>
      <c r="H480" s="220" t="str">
        <f>IF(TAM!AD485="","",TAM!AD485)</f>
        <v/>
      </c>
      <c r="I480" s="223" t="str">
        <f>IF(Table3[[#This Row],[Open Qty]]="","",TAM!AE485)</f>
        <v/>
      </c>
      <c r="J480" s="226" t="str">
        <f>IF(Table3[[#This Row],[Open Qty]]="","",SUM(SUMIF('STOCK OES'!B:B,Table3[[#This Row],[Ich No]],'STOCK OES'!E:E),SUMIF('STOCK SEALING'!B:B,Table3[[#This Row],[Ich No]],'STOCK SEALING'!E:E)))</f>
        <v/>
      </c>
      <c r="K480" s="236" t="str">
        <f>IF(Table3[[#This Row],[REST]]="","",SUMIF(TMMIN!T:T,Table3[[#This Row],[Ich No]],TMMIN!AE:AE))</f>
        <v/>
      </c>
      <c r="L480" s="226">
        <v>0</v>
      </c>
      <c r="M480" s="226" t="str">
        <f>IFERROR(Table3[[#This Row],[REST]]-Table3[[#This Row],[Result Scan]],"")</f>
        <v/>
      </c>
      <c r="N480" s="212" t="str">
        <f>IF(Table3[[#This Row],[PO TAM]]="","",IF(Table3[[#This Row],[Balance]]&gt;0,"Open","Close"))</f>
        <v/>
      </c>
      <c r="O480" s="246" t="str">
        <f ca="1">IF(R480=$S$1,Table3[[#This Row],[Status]],"")</f>
        <v/>
      </c>
      <c r="R480" s="169" t="str">
        <f>IF(Table3[[#This Row],[Delivery Date]]="","",$R$1-Table3[[#This Row],[Delivery Date]])</f>
        <v/>
      </c>
      <c r="T480" t="str">
        <f>IFERROR(VLOOKUP(Table3[[#This Row],[Ich No]],'ICH NO'!K:M,3,0),"")</f>
        <v/>
      </c>
      <c r="U480" t="str">
        <f>IF(Table3[[#This Row],[REST]]&gt;Table3[[#This Row],[Stock]],Table3[[#This Row],[Stock]],Table3[[#This Row],[REST]])</f>
        <v/>
      </c>
      <c r="AA480" t="str">
        <f ca="1">IF(Table3[[#This Row],[DDD]]="","",IF(Table3[[#This Row],[Stock]]&gt;=Table3[[#This Row],[REST]],Table3[[#This Row],[REST]],Table3[[#This Row],[Stock]]))</f>
        <v/>
      </c>
    </row>
    <row r="481" spans="1:27" x14ac:dyDescent="0.3">
      <c r="A481" s="173" t="str">
        <f>IF(Table3[[#This Row],[Customer Part No]]="","",(ROW()-1))</f>
        <v/>
      </c>
      <c r="B481" s="212" t="str">
        <f>IF(TAM!T486="","",TAM!T486)</f>
        <v/>
      </c>
      <c r="C481" s="42" t="str">
        <f>IF(TAM!Q486="","",TAM!Q486)</f>
        <v/>
      </c>
      <c r="D481" s="42" t="str">
        <f>IF(TAM!I486="","",TAM!I486)</f>
        <v/>
      </c>
      <c r="E481" s="42" t="str">
        <f>IF(TAM!H486="","",TAM!H486)</f>
        <v/>
      </c>
      <c r="F481" s="213" t="str">
        <f>IF(TAM!L486="","",TAM!L486)</f>
        <v/>
      </c>
      <c r="G481" s="213" t="str">
        <f>IF(TAM!M486="","",TAM!M486)</f>
        <v/>
      </c>
      <c r="H481" s="220" t="str">
        <f>IF(TAM!AD486="","",TAM!AD486)</f>
        <v/>
      </c>
      <c r="I481" s="223" t="str">
        <f>IF(Table3[[#This Row],[Open Qty]]="","",TAM!AE486)</f>
        <v/>
      </c>
      <c r="J481" s="226" t="str">
        <f>IF(Table3[[#This Row],[Open Qty]]="","",SUM(SUMIF('STOCK OES'!B:B,Table3[[#This Row],[Ich No]],'STOCK OES'!E:E),SUMIF('STOCK SEALING'!B:B,Table3[[#This Row],[Ich No]],'STOCK SEALING'!E:E)))</f>
        <v/>
      </c>
      <c r="K481" s="236" t="str">
        <f>IF(Table3[[#This Row],[REST]]="","",SUMIF(TMMIN!T:T,Table3[[#This Row],[Ich No]],TMMIN!AE:AE))</f>
        <v/>
      </c>
      <c r="L481" s="226">
        <v>0</v>
      </c>
      <c r="M481" s="226" t="str">
        <f>IFERROR(Table3[[#This Row],[REST]]-Table3[[#This Row],[Result Scan]],"")</f>
        <v/>
      </c>
      <c r="N481" s="212" t="str">
        <f>IF(Table3[[#This Row],[PO TAM]]="","",IF(Table3[[#This Row],[Balance]]&gt;0,"Open","Close"))</f>
        <v/>
      </c>
      <c r="O481" s="246" t="str">
        <f ca="1">IF(R481=$S$1,Table3[[#This Row],[Status]],"")</f>
        <v/>
      </c>
      <c r="R481" s="169" t="str">
        <f>IF(Table3[[#This Row],[Delivery Date]]="","",$R$1-Table3[[#This Row],[Delivery Date]])</f>
        <v/>
      </c>
      <c r="T481" t="str">
        <f>IFERROR(VLOOKUP(Table3[[#This Row],[Ich No]],'ICH NO'!K:M,3,0),"")</f>
        <v/>
      </c>
      <c r="U481" t="str">
        <f>IF(Table3[[#This Row],[REST]]&gt;Table3[[#This Row],[Stock]],Table3[[#This Row],[Stock]],Table3[[#This Row],[REST]])</f>
        <v/>
      </c>
      <c r="AA481" t="str">
        <f ca="1">IF(Table3[[#This Row],[DDD]]="","",IF(Table3[[#This Row],[Stock]]&gt;=Table3[[#This Row],[REST]],Table3[[#This Row],[REST]],Table3[[#This Row],[Stock]]))</f>
        <v/>
      </c>
    </row>
    <row r="482" spans="1:27" x14ac:dyDescent="0.3">
      <c r="A482" s="173" t="str">
        <f>IF(Table3[[#This Row],[Customer Part No]]="","",(ROW()-1))</f>
        <v/>
      </c>
      <c r="B482" s="212" t="str">
        <f>IF(TAM!T487="","",TAM!T487)</f>
        <v/>
      </c>
      <c r="C482" s="42" t="str">
        <f>IF(TAM!Q487="","",TAM!Q487)</f>
        <v/>
      </c>
      <c r="D482" s="42" t="str">
        <f>IF(TAM!I487="","",TAM!I487)</f>
        <v/>
      </c>
      <c r="E482" s="42" t="str">
        <f>IF(TAM!H487="","",TAM!H487)</f>
        <v/>
      </c>
      <c r="F482" s="213" t="str">
        <f>IF(TAM!L487="","",TAM!L487)</f>
        <v/>
      </c>
      <c r="G482" s="213" t="str">
        <f>IF(TAM!M487="","",TAM!M487)</f>
        <v/>
      </c>
      <c r="H482" s="220" t="str">
        <f>IF(TAM!AD487="","",TAM!AD487)</f>
        <v/>
      </c>
      <c r="I482" s="223" t="str">
        <f>IF(Table3[[#This Row],[Open Qty]]="","",TAM!AE487)</f>
        <v/>
      </c>
      <c r="J482" s="226" t="str">
        <f>IF(Table3[[#This Row],[Open Qty]]="","",SUM(SUMIF('STOCK OES'!B:B,Table3[[#This Row],[Ich No]],'STOCK OES'!E:E),SUMIF('STOCK SEALING'!B:B,Table3[[#This Row],[Ich No]],'STOCK SEALING'!E:E)))</f>
        <v/>
      </c>
      <c r="K482" s="236" t="str">
        <f>IF(Table3[[#This Row],[REST]]="","",SUMIF(TMMIN!T:T,Table3[[#This Row],[Ich No]],TMMIN!AE:AE))</f>
        <v/>
      </c>
      <c r="L482" s="226">
        <v>0</v>
      </c>
      <c r="M482" s="226" t="str">
        <f>IFERROR(Table3[[#This Row],[REST]]-Table3[[#This Row],[Result Scan]],"")</f>
        <v/>
      </c>
      <c r="N482" s="212" t="str">
        <f>IF(Table3[[#This Row],[PO TAM]]="","",IF(Table3[[#This Row],[Balance]]&gt;0,"Open","Close"))</f>
        <v/>
      </c>
      <c r="O482" s="246" t="str">
        <f ca="1">IF(R482=$S$1,Table3[[#This Row],[Status]],"")</f>
        <v/>
      </c>
      <c r="R482" s="169" t="str">
        <f>IF(Table3[[#This Row],[Delivery Date]]="","",$R$1-Table3[[#This Row],[Delivery Date]])</f>
        <v/>
      </c>
      <c r="T482" t="str">
        <f>IFERROR(VLOOKUP(Table3[[#This Row],[Ich No]],'ICH NO'!K:M,3,0),"")</f>
        <v/>
      </c>
      <c r="U482" t="str">
        <f>IF(Table3[[#This Row],[REST]]&gt;Table3[[#This Row],[Stock]],Table3[[#This Row],[Stock]],Table3[[#This Row],[REST]])</f>
        <v/>
      </c>
      <c r="AA482" t="str">
        <f ca="1">IF(Table3[[#This Row],[DDD]]="","",IF(Table3[[#This Row],[Stock]]&gt;=Table3[[#This Row],[REST]],Table3[[#This Row],[REST]],Table3[[#This Row],[Stock]]))</f>
        <v/>
      </c>
    </row>
    <row r="483" spans="1:27" x14ac:dyDescent="0.3">
      <c r="A483" s="173" t="str">
        <f>IF(Table3[[#This Row],[Customer Part No]]="","",(ROW()-1))</f>
        <v/>
      </c>
      <c r="B483" s="212" t="str">
        <f>IF(TAM!T488="","",TAM!T488)</f>
        <v/>
      </c>
      <c r="C483" s="42" t="str">
        <f>IF(TAM!Q488="","",TAM!Q488)</f>
        <v/>
      </c>
      <c r="D483" s="42" t="str">
        <f>IF(TAM!I488="","",TAM!I488)</f>
        <v/>
      </c>
      <c r="E483" s="42" t="str">
        <f>IF(TAM!H488="","",TAM!H488)</f>
        <v/>
      </c>
      <c r="F483" s="213" t="str">
        <f>IF(TAM!L488="","",TAM!L488)</f>
        <v/>
      </c>
      <c r="G483" s="213" t="str">
        <f>IF(TAM!M488="","",TAM!M488)</f>
        <v/>
      </c>
      <c r="H483" s="220" t="str">
        <f>IF(TAM!AD488="","",TAM!AD488)</f>
        <v/>
      </c>
      <c r="I483" s="223" t="str">
        <f>IF(Table3[[#This Row],[Open Qty]]="","",TAM!AE488)</f>
        <v/>
      </c>
      <c r="J483" s="226" t="str">
        <f>IF(Table3[[#This Row],[Open Qty]]="","",SUM(SUMIF('STOCK OES'!B:B,Table3[[#This Row],[Ich No]],'STOCK OES'!E:E),SUMIF('STOCK SEALING'!B:B,Table3[[#This Row],[Ich No]],'STOCK SEALING'!E:E)))</f>
        <v/>
      </c>
      <c r="K483" s="236" t="str">
        <f>IF(Table3[[#This Row],[REST]]="","",SUMIF(TMMIN!T:T,Table3[[#This Row],[Ich No]],TMMIN!AE:AE))</f>
        <v/>
      </c>
      <c r="L483" s="226">
        <v>0</v>
      </c>
      <c r="M483" s="226" t="str">
        <f>IFERROR(Table3[[#This Row],[REST]]-Table3[[#This Row],[Result Scan]],"")</f>
        <v/>
      </c>
      <c r="N483" s="212" t="str">
        <f>IF(Table3[[#This Row],[PO TAM]]="","",IF(Table3[[#This Row],[Balance]]&gt;0,"Open","Close"))</f>
        <v/>
      </c>
      <c r="O483" s="246" t="str">
        <f ca="1">IF(R483=$S$1,Table3[[#This Row],[Status]],"")</f>
        <v/>
      </c>
      <c r="R483" s="169" t="str">
        <f>IF(Table3[[#This Row],[Delivery Date]]="","",$R$1-Table3[[#This Row],[Delivery Date]])</f>
        <v/>
      </c>
      <c r="T483" t="str">
        <f>IFERROR(VLOOKUP(Table3[[#This Row],[Ich No]],'ICH NO'!K:M,3,0),"")</f>
        <v/>
      </c>
      <c r="U483" t="str">
        <f>IF(Table3[[#This Row],[REST]]&gt;Table3[[#This Row],[Stock]],Table3[[#This Row],[Stock]],Table3[[#This Row],[REST]])</f>
        <v/>
      </c>
      <c r="AA483" t="str">
        <f ca="1">IF(Table3[[#This Row],[DDD]]="","",IF(Table3[[#This Row],[Stock]]&gt;=Table3[[#This Row],[REST]],Table3[[#This Row],[REST]],Table3[[#This Row],[Stock]]))</f>
        <v/>
      </c>
    </row>
    <row r="484" spans="1:27" x14ac:dyDescent="0.3">
      <c r="A484" s="173" t="str">
        <f>IF(Table3[[#This Row],[Customer Part No]]="","",(ROW()-1))</f>
        <v/>
      </c>
      <c r="B484" s="212" t="str">
        <f>IF(TAM!T489="","",TAM!T489)</f>
        <v/>
      </c>
      <c r="C484" s="42" t="str">
        <f>IF(TAM!Q489="","",TAM!Q489)</f>
        <v/>
      </c>
      <c r="D484" s="42" t="str">
        <f>IF(TAM!I489="","",TAM!I489)</f>
        <v/>
      </c>
      <c r="E484" s="42" t="str">
        <f>IF(TAM!H489="","",TAM!H489)</f>
        <v/>
      </c>
      <c r="F484" s="213" t="str">
        <f>IF(TAM!L489="","",TAM!L489)</f>
        <v/>
      </c>
      <c r="G484" s="213" t="str">
        <f>IF(TAM!M489="","",TAM!M489)</f>
        <v/>
      </c>
      <c r="H484" s="220" t="str">
        <f>IF(TAM!AD489="","",TAM!AD489)</f>
        <v/>
      </c>
      <c r="I484" s="223" t="str">
        <f>IF(Table3[[#This Row],[Open Qty]]="","",TAM!AE489)</f>
        <v/>
      </c>
      <c r="J484" s="226" t="str">
        <f>IF(Table3[[#This Row],[Open Qty]]="","",SUM(SUMIF('STOCK OES'!B:B,Table3[[#This Row],[Ich No]],'STOCK OES'!E:E),SUMIF('STOCK SEALING'!B:B,Table3[[#This Row],[Ich No]],'STOCK SEALING'!E:E)))</f>
        <v/>
      </c>
      <c r="K484" s="236" t="str">
        <f>IF(Table3[[#This Row],[REST]]="","",SUMIF(TMMIN!T:T,Table3[[#This Row],[Ich No]],TMMIN!AE:AE))</f>
        <v/>
      </c>
      <c r="L484" s="226">
        <v>0</v>
      </c>
      <c r="M484" s="226" t="str">
        <f>IFERROR(Table3[[#This Row],[REST]]-Table3[[#This Row],[Result Scan]],"")</f>
        <v/>
      </c>
      <c r="N484" s="212" t="str">
        <f>IF(Table3[[#This Row],[PO TAM]]="","",IF(Table3[[#This Row],[Balance]]&gt;0,"Open","Close"))</f>
        <v/>
      </c>
      <c r="O484" s="246" t="str">
        <f ca="1">IF(R484=$S$1,Table3[[#This Row],[Status]],"")</f>
        <v/>
      </c>
      <c r="R484" s="169" t="str">
        <f>IF(Table3[[#This Row],[Delivery Date]]="","",$R$1-Table3[[#This Row],[Delivery Date]])</f>
        <v/>
      </c>
      <c r="T484" t="str">
        <f>IFERROR(VLOOKUP(Table3[[#This Row],[Ich No]],'ICH NO'!K:M,3,0),"")</f>
        <v/>
      </c>
      <c r="U484" t="str">
        <f>IF(Table3[[#This Row],[REST]]&gt;Table3[[#This Row],[Stock]],Table3[[#This Row],[Stock]],Table3[[#This Row],[REST]])</f>
        <v/>
      </c>
      <c r="AA484" t="str">
        <f ca="1">IF(Table3[[#This Row],[DDD]]="","",IF(Table3[[#This Row],[Stock]]&gt;=Table3[[#This Row],[REST]],Table3[[#This Row],[REST]],Table3[[#This Row],[Stock]]))</f>
        <v/>
      </c>
    </row>
    <row r="485" spans="1:27" x14ac:dyDescent="0.3">
      <c r="A485" s="173" t="str">
        <f>IF(Table3[[#This Row],[Customer Part No]]="","",(ROW()-1))</f>
        <v/>
      </c>
      <c r="B485" s="212" t="str">
        <f>IF(TAM!T490="","",TAM!T490)</f>
        <v/>
      </c>
      <c r="C485" s="42" t="str">
        <f>IF(TAM!Q490="","",TAM!Q490)</f>
        <v/>
      </c>
      <c r="D485" s="42" t="str">
        <f>IF(TAM!I490="","",TAM!I490)</f>
        <v/>
      </c>
      <c r="E485" s="42" t="str">
        <f>IF(TAM!H490="","",TAM!H490)</f>
        <v/>
      </c>
      <c r="F485" s="213" t="str">
        <f>IF(TAM!L490="","",TAM!L490)</f>
        <v/>
      </c>
      <c r="G485" s="213" t="str">
        <f>IF(TAM!M490="","",TAM!M490)</f>
        <v/>
      </c>
      <c r="H485" s="220" t="str">
        <f>IF(TAM!AD490="","",TAM!AD490)</f>
        <v/>
      </c>
      <c r="I485" s="223" t="str">
        <f>IF(Table3[[#This Row],[Open Qty]]="","",TAM!AE490)</f>
        <v/>
      </c>
      <c r="J485" s="226" t="str">
        <f>IF(Table3[[#This Row],[Open Qty]]="","",SUM(SUMIF('STOCK OES'!B:B,Table3[[#This Row],[Ich No]],'STOCK OES'!E:E),SUMIF('STOCK SEALING'!B:B,Table3[[#This Row],[Ich No]],'STOCK SEALING'!E:E)))</f>
        <v/>
      </c>
      <c r="K485" s="236" t="str">
        <f>IF(Table3[[#This Row],[REST]]="","",SUMIF(TMMIN!T:T,Table3[[#This Row],[Ich No]],TMMIN!AE:AE))</f>
        <v/>
      </c>
      <c r="L485" s="226">
        <v>0</v>
      </c>
      <c r="M485" s="226" t="str">
        <f>IFERROR(Table3[[#This Row],[REST]]-Table3[[#This Row],[Result Scan]],"")</f>
        <v/>
      </c>
      <c r="N485" s="212" t="str">
        <f>IF(Table3[[#This Row],[PO TAM]]="","",IF(Table3[[#This Row],[Balance]]&gt;0,"Open","Close"))</f>
        <v/>
      </c>
      <c r="O485" s="246" t="str">
        <f ca="1">IF(R485=$S$1,Table3[[#This Row],[Status]],"")</f>
        <v/>
      </c>
      <c r="R485" s="169" t="str">
        <f>IF(Table3[[#This Row],[Delivery Date]]="","",$R$1-Table3[[#This Row],[Delivery Date]])</f>
        <v/>
      </c>
      <c r="T485" t="str">
        <f>IFERROR(VLOOKUP(Table3[[#This Row],[Ich No]],'ICH NO'!K:M,3,0),"")</f>
        <v/>
      </c>
      <c r="U485" t="str">
        <f>IF(Table3[[#This Row],[REST]]&gt;Table3[[#This Row],[Stock]],Table3[[#This Row],[Stock]],Table3[[#This Row],[REST]])</f>
        <v/>
      </c>
      <c r="AA485" t="str">
        <f ca="1">IF(Table3[[#This Row],[DDD]]="","",IF(Table3[[#This Row],[Stock]]&gt;=Table3[[#This Row],[REST]],Table3[[#This Row],[REST]],Table3[[#This Row],[Stock]]))</f>
        <v/>
      </c>
    </row>
    <row r="486" spans="1:27" x14ac:dyDescent="0.3">
      <c r="A486" s="173" t="str">
        <f>IF(Table3[[#This Row],[Customer Part No]]="","",(ROW()-1))</f>
        <v/>
      </c>
      <c r="B486" s="212" t="str">
        <f>IF(TAM!T491="","",TAM!T491)</f>
        <v/>
      </c>
      <c r="C486" s="42" t="str">
        <f>IF(TAM!Q491="","",TAM!Q491)</f>
        <v/>
      </c>
      <c r="D486" s="42" t="str">
        <f>IF(TAM!I491="","",TAM!I491)</f>
        <v/>
      </c>
      <c r="E486" s="42" t="str">
        <f>IF(TAM!H491="","",TAM!H491)</f>
        <v/>
      </c>
      <c r="F486" s="213" t="str">
        <f>IF(TAM!L491="","",TAM!L491)</f>
        <v/>
      </c>
      <c r="G486" s="213" t="str">
        <f>IF(TAM!M491="","",TAM!M491)</f>
        <v/>
      </c>
      <c r="H486" s="220" t="str">
        <f>IF(TAM!AD491="","",TAM!AD491)</f>
        <v/>
      </c>
      <c r="I486" s="223" t="str">
        <f>IF(Table3[[#This Row],[Open Qty]]="","",TAM!AE491)</f>
        <v/>
      </c>
      <c r="J486" s="226" t="str">
        <f>IF(Table3[[#This Row],[Open Qty]]="","",SUM(SUMIF('STOCK OES'!B:B,Table3[[#This Row],[Ich No]],'STOCK OES'!E:E),SUMIF('STOCK SEALING'!B:B,Table3[[#This Row],[Ich No]],'STOCK SEALING'!E:E)))</f>
        <v/>
      </c>
      <c r="K486" s="236" t="str">
        <f>IF(Table3[[#This Row],[REST]]="","",SUMIF(TMMIN!T:T,Table3[[#This Row],[Ich No]],TMMIN!AE:AE))</f>
        <v/>
      </c>
      <c r="L486" s="226">
        <v>0</v>
      </c>
      <c r="M486" s="226" t="str">
        <f>IFERROR(Table3[[#This Row],[REST]]-Table3[[#This Row],[Result Scan]],"")</f>
        <v/>
      </c>
      <c r="N486" s="212" t="str">
        <f>IF(Table3[[#This Row],[PO TAM]]="","",IF(Table3[[#This Row],[Balance]]&gt;0,"Open","Close"))</f>
        <v/>
      </c>
      <c r="O486" s="246" t="str">
        <f ca="1">IF(R486=$S$1,Table3[[#This Row],[Status]],"")</f>
        <v/>
      </c>
      <c r="R486" s="169" t="str">
        <f>IF(Table3[[#This Row],[Delivery Date]]="","",$R$1-Table3[[#This Row],[Delivery Date]])</f>
        <v/>
      </c>
      <c r="T486" t="str">
        <f>IFERROR(VLOOKUP(Table3[[#This Row],[Ich No]],'ICH NO'!K:M,3,0),"")</f>
        <v/>
      </c>
      <c r="U486" t="str">
        <f>IF(Table3[[#This Row],[REST]]&gt;Table3[[#This Row],[Stock]],Table3[[#This Row],[Stock]],Table3[[#This Row],[REST]])</f>
        <v/>
      </c>
      <c r="AA486" t="str">
        <f ca="1">IF(Table3[[#This Row],[DDD]]="","",IF(Table3[[#This Row],[Stock]]&gt;=Table3[[#This Row],[REST]],Table3[[#This Row],[REST]],Table3[[#This Row],[Stock]]))</f>
        <v/>
      </c>
    </row>
    <row r="487" spans="1:27" x14ac:dyDescent="0.3">
      <c r="A487" s="173" t="str">
        <f>IF(Table3[[#This Row],[Customer Part No]]="","",(ROW()-1))</f>
        <v/>
      </c>
      <c r="B487" s="212" t="str">
        <f>IF(TAM!T492="","",TAM!T492)</f>
        <v/>
      </c>
      <c r="C487" s="42" t="str">
        <f>IF(TAM!Q492="","",TAM!Q492)</f>
        <v/>
      </c>
      <c r="D487" s="42" t="str">
        <f>IF(TAM!I492="","",TAM!I492)</f>
        <v/>
      </c>
      <c r="E487" s="42" t="str">
        <f>IF(TAM!H492="","",TAM!H492)</f>
        <v/>
      </c>
      <c r="F487" s="213" t="str">
        <f>IF(TAM!L492="","",TAM!L492)</f>
        <v/>
      </c>
      <c r="G487" s="213" t="str">
        <f>IF(TAM!M492="","",TAM!M492)</f>
        <v/>
      </c>
      <c r="H487" s="220" t="str">
        <f>IF(TAM!AD492="","",TAM!AD492)</f>
        <v/>
      </c>
      <c r="I487" s="223" t="str">
        <f>IF(Table3[[#This Row],[Open Qty]]="","",TAM!AE492)</f>
        <v/>
      </c>
      <c r="J487" s="226" t="str">
        <f>IF(Table3[[#This Row],[Open Qty]]="","",SUM(SUMIF('STOCK OES'!B:B,Table3[[#This Row],[Ich No]],'STOCK OES'!E:E),SUMIF('STOCK SEALING'!B:B,Table3[[#This Row],[Ich No]],'STOCK SEALING'!E:E)))</f>
        <v/>
      </c>
      <c r="K487" s="236" t="str">
        <f>IF(Table3[[#This Row],[REST]]="","",SUMIF(TMMIN!T:T,Table3[[#This Row],[Ich No]],TMMIN!AE:AE))</f>
        <v/>
      </c>
      <c r="L487" s="226">
        <v>0</v>
      </c>
      <c r="M487" s="226" t="str">
        <f>IFERROR(Table3[[#This Row],[REST]]-Table3[[#This Row],[Result Scan]],"")</f>
        <v/>
      </c>
      <c r="N487" s="212" t="str">
        <f>IF(Table3[[#This Row],[PO TAM]]="","",IF(Table3[[#This Row],[Balance]]&gt;0,"Open","Close"))</f>
        <v/>
      </c>
      <c r="O487" s="246" t="str">
        <f ca="1">IF(R487=$S$1,Table3[[#This Row],[Status]],"")</f>
        <v/>
      </c>
      <c r="R487" s="169" t="str">
        <f>IF(Table3[[#This Row],[Delivery Date]]="","",$R$1-Table3[[#This Row],[Delivery Date]])</f>
        <v/>
      </c>
      <c r="T487" t="str">
        <f>IFERROR(VLOOKUP(Table3[[#This Row],[Ich No]],'ICH NO'!K:M,3,0),"")</f>
        <v/>
      </c>
      <c r="U487" t="str">
        <f>IF(Table3[[#This Row],[REST]]&gt;Table3[[#This Row],[Stock]],Table3[[#This Row],[Stock]],Table3[[#This Row],[REST]])</f>
        <v/>
      </c>
      <c r="AA487" t="str">
        <f ca="1">IF(Table3[[#This Row],[DDD]]="","",IF(Table3[[#This Row],[Stock]]&gt;=Table3[[#This Row],[REST]],Table3[[#This Row],[REST]],Table3[[#This Row],[Stock]]))</f>
        <v/>
      </c>
    </row>
    <row r="488" spans="1:27" x14ac:dyDescent="0.3">
      <c r="A488" s="173" t="str">
        <f>IF(Table3[[#This Row],[Customer Part No]]="","",(ROW()-1))</f>
        <v/>
      </c>
      <c r="B488" s="212" t="str">
        <f>IF(TAM!T493="","",TAM!T493)</f>
        <v/>
      </c>
      <c r="C488" s="42" t="str">
        <f>IF(TAM!Q493="","",TAM!Q493)</f>
        <v/>
      </c>
      <c r="D488" s="42" t="str">
        <f>IF(TAM!I493="","",TAM!I493)</f>
        <v/>
      </c>
      <c r="E488" s="42" t="str">
        <f>IF(TAM!H493="","",TAM!H493)</f>
        <v/>
      </c>
      <c r="F488" s="213" t="str">
        <f>IF(TAM!L493="","",TAM!L493)</f>
        <v/>
      </c>
      <c r="G488" s="213" t="str">
        <f>IF(TAM!M493="","",TAM!M493)</f>
        <v/>
      </c>
      <c r="H488" s="220" t="str">
        <f>IF(TAM!AD493="","",TAM!AD493)</f>
        <v/>
      </c>
      <c r="I488" s="223" t="str">
        <f>IF(Table3[[#This Row],[Open Qty]]="","",TAM!AE493)</f>
        <v/>
      </c>
      <c r="J488" s="226" t="str">
        <f>IF(Table3[[#This Row],[Open Qty]]="","",SUM(SUMIF('STOCK OES'!B:B,Table3[[#This Row],[Ich No]],'STOCK OES'!E:E),SUMIF('STOCK SEALING'!B:B,Table3[[#This Row],[Ich No]],'STOCK SEALING'!E:E)))</f>
        <v/>
      </c>
      <c r="K488" s="236" t="str">
        <f>IF(Table3[[#This Row],[REST]]="","",SUMIF(TMMIN!T:T,Table3[[#This Row],[Ich No]],TMMIN!AE:AE))</f>
        <v/>
      </c>
      <c r="L488" s="226">
        <v>0</v>
      </c>
      <c r="M488" s="226" t="str">
        <f>IFERROR(Table3[[#This Row],[REST]]-Table3[[#This Row],[Result Scan]],"")</f>
        <v/>
      </c>
      <c r="N488" s="212" t="str">
        <f>IF(Table3[[#This Row],[PO TAM]]="","",IF(Table3[[#This Row],[Balance]]&gt;0,"Open","Close"))</f>
        <v/>
      </c>
      <c r="O488" s="246" t="str">
        <f ca="1">IF(R488=$S$1,Table3[[#This Row],[Status]],"")</f>
        <v/>
      </c>
      <c r="R488" s="169" t="str">
        <f>IF(Table3[[#This Row],[Delivery Date]]="","",$R$1-Table3[[#This Row],[Delivery Date]])</f>
        <v/>
      </c>
      <c r="T488" t="str">
        <f>IFERROR(VLOOKUP(Table3[[#This Row],[Ich No]],'ICH NO'!K:M,3,0),"")</f>
        <v/>
      </c>
      <c r="U488" t="str">
        <f>IF(Table3[[#This Row],[REST]]&gt;Table3[[#This Row],[Stock]],Table3[[#This Row],[Stock]],Table3[[#This Row],[REST]])</f>
        <v/>
      </c>
      <c r="AA488" t="str">
        <f ca="1">IF(Table3[[#This Row],[DDD]]="","",IF(Table3[[#This Row],[Stock]]&gt;=Table3[[#This Row],[REST]],Table3[[#This Row],[REST]],Table3[[#This Row],[Stock]]))</f>
        <v/>
      </c>
    </row>
    <row r="489" spans="1:27" x14ac:dyDescent="0.3">
      <c r="A489" s="173" t="str">
        <f>IF(Table3[[#This Row],[Customer Part No]]="","",(ROW()-1))</f>
        <v/>
      </c>
      <c r="B489" s="212" t="str">
        <f>IF(TAM!T494="","",TAM!T494)</f>
        <v/>
      </c>
      <c r="C489" s="42" t="str">
        <f>IF(TAM!Q494="","",TAM!Q494)</f>
        <v/>
      </c>
      <c r="D489" s="42" t="str">
        <f>IF(TAM!I494="","",TAM!I494)</f>
        <v/>
      </c>
      <c r="E489" s="42" t="str">
        <f>IF(TAM!H494="","",TAM!H494)</f>
        <v/>
      </c>
      <c r="F489" s="213" t="str">
        <f>IF(TAM!L494="","",TAM!L494)</f>
        <v/>
      </c>
      <c r="G489" s="213" t="str">
        <f>IF(TAM!M494="","",TAM!M494)</f>
        <v/>
      </c>
      <c r="H489" s="220" t="str">
        <f>IF(TAM!AD494="","",TAM!AD494)</f>
        <v/>
      </c>
      <c r="I489" s="223" t="str">
        <f>IF(Table3[[#This Row],[Open Qty]]="","",TAM!AE494)</f>
        <v/>
      </c>
      <c r="J489" s="226" t="str">
        <f>IF(Table3[[#This Row],[Open Qty]]="","",SUM(SUMIF('STOCK OES'!B:B,Table3[[#This Row],[Ich No]],'STOCK OES'!E:E),SUMIF('STOCK SEALING'!B:B,Table3[[#This Row],[Ich No]],'STOCK SEALING'!E:E)))</f>
        <v/>
      </c>
      <c r="K489" s="236" t="str">
        <f>IF(Table3[[#This Row],[REST]]="","",SUMIF(TMMIN!T:T,Table3[[#This Row],[Ich No]],TMMIN!AE:AE))</f>
        <v/>
      </c>
      <c r="L489" s="226">
        <v>0</v>
      </c>
      <c r="M489" s="226" t="str">
        <f>IFERROR(Table3[[#This Row],[REST]]-Table3[[#This Row],[Result Scan]],"")</f>
        <v/>
      </c>
      <c r="N489" s="212" t="str">
        <f>IF(Table3[[#This Row],[PO TAM]]="","",IF(Table3[[#This Row],[Balance]]&gt;0,"Open","Close"))</f>
        <v/>
      </c>
      <c r="O489" s="246" t="str">
        <f ca="1">IF(R489=$S$1,Table3[[#This Row],[Status]],"")</f>
        <v/>
      </c>
      <c r="R489" s="169" t="str">
        <f>IF(Table3[[#This Row],[Delivery Date]]="","",$R$1-Table3[[#This Row],[Delivery Date]])</f>
        <v/>
      </c>
      <c r="T489" t="str">
        <f>IFERROR(VLOOKUP(Table3[[#This Row],[Ich No]],'ICH NO'!K:M,3,0),"")</f>
        <v/>
      </c>
      <c r="U489" t="str">
        <f>IF(Table3[[#This Row],[REST]]&gt;Table3[[#This Row],[Stock]],Table3[[#This Row],[Stock]],Table3[[#This Row],[REST]])</f>
        <v/>
      </c>
      <c r="AA489" t="str">
        <f ca="1">IF(Table3[[#This Row],[DDD]]="","",IF(Table3[[#This Row],[Stock]]&gt;=Table3[[#This Row],[REST]],Table3[[#This Row],[REST]],Table3[[#This Row],[Stock]]))</f>
        <v/>
      </c>
    </row>
    <row r="490" spans="1:27" x14ac:dyDescent="0.3">
      <c r="A490" s="173" t="str">
        <f>IF(Table3[[#This Row],[Customer Part No]]="","",(ROW()-1))</f>
        <v/>
      </c>
      <c r="B490" s="212" t="str">
        <f>IF(TAM!T495="","",TAM!T495)</f>
        <v/>
      </c>
      <c r="C490" s="42" t="str">
        <f>IF(TAM!Q495="","",TAM!Q495)</f>
        <v/>
      </c>
      <c r="D490" s="42" t="str">
        <f>IF(TAM!I495="","",TAM!I495)</f>
        <v/>
      </c>
      <c r="E490" s="42" t="str">
        <f>IF(TAM!H495="","",TAM!H495)</f>
        <v/>
      </c>
      <c r="F490" s="213" t="str">
        <f>IF(TAM!L495="","",TAM!L495)</f>
        <v/>
      </c>
      <c r="G490" s="213" t="str">
        <f>IF(TAM!M495="","",TAM!M495)</f>
        <v/>
      </c>
      <c r="H490" s="220" t="str">
        <f>IF(TAM!AD495="","",TAM!AD495)</f>
        <v/>
      </c>
      <c r="I490" s="223" t="str">
        <f>IF(Table3[[#This Row],[Open Qty]]="","",TAM!AE495)</f>
        <v/>
      </c>
      <c r="J490" s="226" t="str">
        <f>IF(Table3[[#This Row],[Open Qty]]="","",SUM(SUMIF('STOCK OES'!B:B,Table3[[#This Row],[Ich No]],'STOCK OES'!E:E),SUMIF('STOCK SEALING'!B:B,Table3[[#This Row],[Ich No]],'STOCK SEALING'!E:E)))</f>
        <v/>
      </c>
      <c r="K490" s="236" t="str">
        <f>IF(Table3[[#This Row],[REST]]="","",SUMIF(TMMIN!T:T,Table3[[#This Row],[Ich No]],TMMIN!AE:AE))</f>
        <v/>
      </c>
      <c r="L490" s="226">
        <v>0</v>
      </c>
      <c r="M490" s="226" t="str">
        <f>IFERROR(Table3[[#This Row],[REST]]-Table3[[#This Row],[Result Scan]],"")</f>
        <v/>
      </c>
      <c r="N490" s="212" t="str">
        <f>IF(Table3[[#This Row],[PO TAM]]="","",IF(Table3[[#This Row],[Balance]]&gt;0,"Open","Close"))</f>
        <v/>
      </c>
      <c r="O490" s="246" t="str">
        <f ca="1">IF(R490=$S$1,Table3[[#This Row],[Status]],"")</f>
        <v/>
      </c>
      <c r="R490" s="169" t="str">
        <f>IF(Table3[[#This Row],[Delivery Date]]="","",$R$1-Table3[[#This Row],[Delivery Date]])</f>
        <v/>
      </c>
      <c r="T490" t="str">
        <f>IFERROR(VLOOKUP(Table3[[#This Row],[Ich No]],'ICH NO'!K:M,3,0),"")</f>
        <v/>
      </c>
      <c r="U490" t="str">
        <f>IF(Table3[[#This Row],[REST]]&gt;Table3[[#This Row],[Stock]],Table3[[#This Row],[Stock]],Table3[[#This Row],[REST]])</f>
        <v/>
      </c>
      <c r="AA490" t="str">
        <f ca="1">IF(Table3[[#This Row],[DDD]]="","",IF(Table3[[#This Row],[Stock]]&gt;=Table3[[#This Row],[REST]],Table3[[#This Row],[REST]],Table3[[#This Row],[Stock]]))</f>
        <v/>
      </c>
    </row>
    <row r="491" spans="1:27" x14ac:dyDescent="0.3">
      <c r="A491" s="173" t="str">
        <f>IF(Table3[[#This Row],[Customer Part No]]="","",(ROW()-1))</f>
        <v/>
      </c>
      <c r="B491" s="212" t="str">
        <f>IF(TAM!T496="","",TAM!T496)</f>
        <v/>
      </c>
      <c r="C491" s="42" t="str">
        <f>IF(TAM!Q496="","",TAM!Q496)</f>
        <v/>
      </c>
      <c r="D491" s="42" t="str">
        <f>IF(TAM!I496="","",TAM!I496)</f>
        <v/>
      </c>
      <c r="E491" s="42" t="str">
        <f>IF(TAM!H496="","",TAM!H496)</f>
        <v/>
      </c>
      <c r="F491" s="213" t="str">
        <f>IF(TAM!L496="","",TAM!L496)</f>
        <v/>
      </c>
      <c r="G491" s="213" t="str">
        <f>IF(TAM!M496="","",TAM!M496)</f>
        <v/>
      </c>
      <c r="H491" s="220" t="str">
        <f>IF(TAM!AD496="","",TAM!AD496)</f>
        <v/>
      </c>
      <c r="I491" s="223" t="str">
        <f>IF(Table3[[#This Row],[Open Qty]]="","",TAM!AE496)</f>
        <v/>
      </c>
      <c r="J491" s="226" t="str">
        <f>IF(Table3[[#This Row],[Open Qty]]="","",SUM(SUMIF('STOCK OES'!B:B,Table3[[#This Row],[Ich No]],'STOCK OES'!E:E),SUMIF('STOCK SEALING'!B:B,Table3[[#This Row],[Ich No]],'STOCK SEALING'!E:E)))</f>
        <v/>
      </c>
      <c r="K491" s="236" t="str">
        <f>IF(Table3[[#This Row],[REST]]="","",SUMIF(TMMIN!T:T,Table3[[#This Row],[Ich No]],TMMIN!AE:AE))</f>
        <v/>
      </c>
      <c r="L491" s="226">
        <v>0</v>
      </c>
      <c r="M491" s="226" t="str">
        <f>IFERROR(Table3[[#This Row],[REST]]-Table3[[#This Row],[Result Scan]],"")</f>
        <v/>
      </c>
      <c r="N491" s="212" t="str">
        <f>IF(Table3[[#This Row],[PO TAM]]="","",IF(Table3[[#This Row],[Balance]]&gt;0,"Open","Close"))</f>
        <v/>
      </c>
      <c r="O491" s="246" t="str">
        <f ca="1">IF(R491=$S$1,Table3[[#This Row],[Status]],"")</f>
        <v/>
      </c>
      <c r="R491" s="169" t="str">
        <f>IF(Table3[[#This Row],[Delivery Date]]="","",$R$1-Table3[[#This Row],[Delivery Date]])</f>
        <v/>
      </c>
      <c r="T491" t="str">
        <f>IFERROR(VLOOKUP(Table3[[#This Row],[Ich No]],'ICH NO'!K:M,3,0),"")</f>
        <v/>
      </c>
      <c r="U491" t="str">
        <f>IF(Table3[[#This Row],[REST]]&gt;Table3[[#This Row],[Stock]],Table3[[#This Row],[Stock]],Table3[[#This Row],[REST]])</f>
        <v/>
      </c>
      <c r="AA491" t="str">
        <f ca="1">IF(Table3[[#This Row],[DDD]]="","",IF(Table3[[#This Row],[Stock]]&gt;=Table3[[#This Row],[REST]],Table3[[#This Row],[REST]],Table3[[#This Row],[Stock]]))</f>
        <v/>
      </c>
    </row>
    <row r="492" spans="1:27" x14ac:dyDescent="0.3">
      <c r="A492" s="173" t="str">
        <f>IF(Table3[[#This Row],[Customer Part No]]="","",(ROW()-1))</f>
        <v/>
      </c>
      <c r="B492" s="212" t="str">
        <f>IF(TAM!T497="","",TAM!T497)</f>
        <v/>
      </c>
      <c r="C492" s="42" t="str">
        <f>IF(TAM!Q497="","",TAM!Q497)</f>
        <v/>
      </c>
      <c r="D492" s="42" t="str">
        <f>IF(TAM!I497="","",TAM!I497)</f>
        <v/>
      </c>
      <c r="E492" s="42" t="str">
        <f>IF(TAM!H497="","",TAM!H497)</f>
        <v/>
      </c>
      <c r="F492" s="213" t="str">
        <f>IF(TAM!L497="","",TAM!L497)</f>
        <v/>
      </c>
      <c r="G492" s="213" t="str">
        <f>IF(TAM!M497="","",TAM!M497)</f>
        <v/>
      </c>
      <c r="H492" s="220" t="str">
        <f>IF(TAM!AD497="","",TAM!AD497)</f>
        <v/>
      </c>
      <c r="I492" s="223" t="str">
        <f>IF(Table3[[#This Row],[Open Qty]]="","",TAM!AE497)</f>
        <v/>
      </c>
      <c r="J492" s="226" t="str">
        <f>IF(Table3[[#This Row],[Open Qty]]="","",SUM(SUMIF('STOCK OES'!B:B,Table3[[#This Row],[Ich No]],'STOCK OES'!E:E),SUMIF('STOCK SEALING'!B:B,Table3[[#This Row],[Ich No]],'STOCK SEALING'!E:E)))</f>
        <v/>
      </c>
      <c r="K492" s="236" t="str">
        <f>IF(Table3[[#This Row],[REST]]="","",SUMIF(TMMIN!T:T,Table3[[#This Row],[Ich No]],TMMIN!AE:AE))</f>
        <v/>
      </c>
      <c r="L492" s="226">
        <v>0</v>
      </c>
      <c r="M492" s="226" t="str">
        <f>IFERROR(Table3[[#This Row],[REST]]-Table3[[#This Row],[Result Scan]],"")</f>
        <v/>
      </c>
      <c r="N492" s="212" t="str">
        <f>IF(Table3[[#This Row],[PO TAM]]="","",IF(Table3[[#This Row],[Balance]]&gt;0,"Open","Close"))</f>
        <v/>
      </c>
      <c r="O492" s="246" t="str">
        <f ca="1">IF(R492=$S$1,Table3[[#This Row],[Status]],"")</f>
        <v/>
      </c>
      <c r="R492" s="169" t="str">
        <f>IF(Table3[[#This Row],[Delivery Date]]="","",$R$1-Table3[[#This Row],[Delivery Date]])</f>
        <v/>
      </c>
      <c r="T492" t="str">
        <f>IFERROR(VLOOKUP(Table3[[#This Row],[Ich No]],'ICH NO'!K:M,3,0),"")</f>
        <v/>
      </c>
      <c r="U492" t="str">
        <f>IF(Table3[[#This Row],[REST]]&gt;Table3[[#This Row],[Stock]],Table3[[#This Row],[Stock]],Table3[[#This Row],[REST]])</f>
        <v/>
      </c>
      <c r="AA492" t="str">
        <f ca="1">IF(Table3[[#This Row],[DDD]]="","",IF(Table3[[#This Row],[Stock]]&gt;=Table3[[#This Row],[REST]],Table3[[#This Row],[REST]],Table3[[#This Row],[Stock]]))</f>
        <v/>
      </c>
    </row>
    <row r="493" spans="1:27" x14ac:dyDescent="0.3">
      <c r="A493" s="173" t="str">
        <f>IF(Table3[[#This Row],[Customer Part No]]="","",(ROW()-1))</f>
        <v/>
      </c>
      <c r="B493" s="212" t="str">
        <f>IF(TAM!T498="","",TAM!T498)</f>
        <v/>
      </c>
      <c r="C493" s="42" t="str">
        <f>IF(TAM!Q498="","",TAM!Q498)</f>
        <v/>
      </c>
      <c r="D493" s="42" t="str">
        <f>IF(TAM!I498="","",TAM!I498)</f>
        <v/>
      </c>
      <c r="E493" s="42" t="str">
        <f>IF(TAM!H498="","",TAM!H498)</f>
        <v/>
      </c>
      <c r="F493" s="213" t="str">
        <f>IF(TAM!L498="","",TAM!L498)</f>
        <v/>
      </c>
      <c r="G493" s="213" t="str">
        <f>IF(TAM!M498="","",TAM!M498)</f>
        <v/>
      </c>
      <c r="H493" s="220" t="str">
        <f>IF(TAM!AD498="","",TAM!AD498)</f>
        <v/>
      </c>
      <c r="I493" s="223" t="str">
        <f>IF(Table3[[#This Row],[Open Qty]]="","",TAM!AE498)</f>
        <v/>
      </c>
      <c r="J493" s="226" t="str">
        <f>IF(Table3[[#This Row],[Open Qty]]="","",SUM(SUMIF('STOCK OES'!B:B,Table3[[#This Row],[Ich No]],'STOCK OES'!E:E),SUMIF('STOCK SEALING'!B:B,Table3[[#This Row],[Ich No]],'STOCK SEALING'!E:E)))</f>
        <v/>
      </c>
      <c r="K493" s="236" t="str">
        <f>IF(Table3[[#This Row],[REST]]="","",SUMIF(TMMIN!T:T,Table3[[#This Row],[Ich No]],TMMIN!AE:AE))</f>
        <v/>
      </c>
      <c r="L493" s="226">
        <v>0</v>
      </c>
      <c r="M493" s="226" t="str">
        <f>IFERROR(Table3[[#This Row],[REST]]-Table3[[#This Row],[Result Scan]],"")</f>
        <v/>
      </c>
      <c r="N493" s="212" t="str">
        <f>IF(Table3[[#This Row],[PO TAM]]="","",IF(Table3[[#This Row],[Balance]]&gt;0,"Open","Close"))</f>
        <v/>
      </c>
      <c r="O493" s="246" t="str">
        <f ca="1">IF(R493=$S$1,Table3[[#This Row],[Status]],"")</f>
        <v/>
      </c>
      <c r="R493" s="169" t="str">
        <f>IF(Table3[[#This Row],[Delivery Date]]="","",$R$1-Table3[[#This Row],[Delivery Date]])</f>
        <v/>
      </c>
      <c r="T493" t="str">
        <f>IFERROR(VLOOKUP(Table3[[#This Row],[Ich No]],'ICH NO'!K:M,3,0),"")</f>
        <v/>
      </c>
      <c r="U493" t="str">
        <f>IF(Table3[[#This Row],[REST]]&gt;Table3[[#This Row],[Stock]],Table3[[#This Row],[Stock]],Table3[[#This Row],[REST]])</f>
        <v/>
      </c>
      <c r="AA493" t="str">
        <f ca="1">IF(Table3[[#This Row],[DDD]]="","",IF(Table3[[#This Row],[Stock]]&gt;=Table3[[#This Row],[REST]],Table3[[#This Row],[REST]],Table3[[#This Row],[Stock]]))</f>
        <v/>
      </c>
    </row>
    <row r="494" spans="1:27" x14ac:dyDescent="0.3">
      <c r="A494" s="173" t="str">
        <f>IF(Table3[[#This Row],[Customer Part No]]="","",(ROW()-1))</f>
        <v/>
      </c>
      <c r="B494" s="212" t="str">
        <f>IF(TAM!T499="","",TAM!T499)</f>
        <v/>
      </c>
      <c r="C494" s="42" t="str">
        <f>IF(TAM!Q499="","",TAM!Q499)</f>
        <v/>
      </c>
      <c r="D494" s="42" t="str">
        <f>IF(TAM!I499="","",TAM!I499)</f>
        <v/>
      </c>
      <c r="E494" s="42" t="str">
        <f>IF(TAM!H499="","",TAM!H499)</f>
        <v/>
      </c>
      <c r="F494" s="213" t="str">
        <f>IF(TAM!L499="","",TAM!L499)</f>
        <v/>
      </c>
      <c r="G494" s="213" t="str">
        <f>IF(TAM!M499="","",TAM!M499)</f>
        <v/>
      </c>
      <c r="H494" s="220" t="str">
        <f>IF(TAM!AD499="","",TAM!AD499)</f>
        <v/>
      </c>
      <c r="I494" s="223" t="str">
        <f>IF(Table3[[#This Row],[Open Qty]]="","",TAM!AE499)</f>
        <v/>
      </c>
      <c r="J494" s="226" t="str">
        <f>IF(Table3[[#This Row],[Open Qty]]="","",SUM(SUMIF('STOCK OES'!B:B,Table3[[#This Row],[Ich No]],'STOCK OES'!E:E),SUMIF('STOCK SEALING'!B:B,Table3[[#This Row],[Ich No]],'STOCK SEALING'!E:E)))</f>
        <v/>
      </c>
      <c r="K494" s="236" t="str">
        <f>IF(Table3[[#This Row],[REST]]="","",SUMIF(TMMIN!T:T,Table3[[#This Row],[Ich No]],TMMIN!AE:AE))</f>
        <v/>
      </c>
      <c r="L494" s="226">
        <v>0</v>
      </c>
      <c r="M494" s="226" t="str">
        <f>IFERROR(Table3[[#This Row],[REST]]-Table3[[#This Row],[Result Scan]],"")</f>
        <v/>
      </c>
      <c r="N494" s="212" t="str">
        <f>IF(Table3[[#This Row],[PO TAM]]="","",IF(Table3[[#This Row],[Balance]]&gt;0,"Open","Close"))</f>
        <v/>
      </c>
      <c r="O494" s="246" t="str">
        <f ca="1">IF(R494=$S$1,Table3[[#This Row],[Status]],"")</f>
        <v/>
      </c>
      <c r="R494" s="169" t="str">
        <f>IF(Table3[[#This Row],[Delivery Date]]="","",$R$1-Table3[[#This Row],[Delivery Date]])</f>
        <v/>
      </c>
      <c r="T494" t="str">
        <f>IFERROR(VLOOKUP(Table3[[#This Row],[Ich No]],'ICH NO'!K:M,3,0),"")</f>
        <v/>
      </c>
      <c r="U494" t="str">
        <f>IF(Table3[[#This Row],[REST]]&gt;Table3[[#This Row],[Stock]],Table3[[#This Row],[Stock]],Table3[[#This Row],[REST]])</f>
        <v/>
      </c>
      <c r="AA494" t="str">
        <f ca="1">IF(Table3[[#This Row],[DDD]]="","",IF(Table3[[#This Row],[Stock]]&gt;=Table3[[#This Row],[REST]],Table3[[#This Row],[REST]],Table3[[#This Row],[Stock]]))</f>
        <v/>
      </c>
    </row>
    <row r="495" spans="1:27" x14ac:dyDescent="0.3">
      <c r="A495" s="173" t="str">
        <f>IF(Table3[[#This Row],[Customer Part No]]="","",(ROW()-1))</f>
        <v/>
      </c>
      <c r="B495" s="212" t="str">
        <f>IF(TAM!T500="","",TAM!T500)</f>
        <v/>
      </c>
      <c r="C495" s="42" t="str">
        <f>IF(TAM!Q500="","",TAM!Q500)</f>
        <v/>
      </c>
      <c r="D495" s="42" t="str">
        <f>IF(TAM!I500="","",TAM!I500)</f>
        <v/>
      </c>
      <c r="E495" s="42" t="str">
        <f>IF(TAM!H500="","",TAM!H500)</f>
        <v/>
      </c>
      <c r="F495" s="213" t="str">
        <f>IF(TAM!L500="","",TAM!L500)</f>
        <v/>
      </c>
      <c r="G495" s="213" t="str">
        <f>IF(TAM!M500="","",TAM!M500)</f>
        <v/>
      </c>
      <c r="H495" s="220" t="str">
        <f>IF(TAM!AD500="","",TAM!AD500)</f>
        <v/>
      </c>
      <c r="I495" s="223" t="str">
        <f>IF(Table3[[#This Row],[Open Qty]]="","",TAM!AE500)</f>
        <v/>
      </c>
      <c r="J495" s="226" t="str">
        <f>IF(Table3[[#This Row],[Open Qty]]="","",SUM(SUMIF('STOCK OES'!B:B,Table3[[#This Row],[Ich No]],'STOCK OES'!E:E),SUMIF('STOCK SEALING'!B:B,Table3[[#This Row],[Ich No]],'STOCK SEALING'!E:E)))</f>
        <v/>
      </c>
      <c r="K495" s="236" t="str">
        <f>IF(Table3[[#This Row],[REST]]="","",SUMIF(TMMIN!T:T,Table3[[#This Row],[Ich No]],TMMIN!AE:AE))</f>
        <v/>
      </c>
      <c r="L495" s="226">
        <v>0</v>
      </c>
      <c r="M495" s="226" t="str">
        <f>IFERROR(Table3[[#This Row],[REST]]-Table3[[#This Row],[Result Scan]],"")</f>
        <v/>
      </c>
      <c r="N495" s="212" t="str">
        <f>IF(Table3[[#This Row],[PO TAM]]="","",IF(Table3[[#This Row],[Balance]]&gt;0,"Open","Close"))</f>
        <v/>
      </c>
      <c r="O495" s="246" t="str">
        <f ca="1">IF(R495=$S$1,Table3[[#This Row],[Status]],"")</f>
        <v/>
      </c>
      <c r="R495" s="169" t="str">
        <f>IF(Table3[[#This Row],[Delivery Date]]="","",$R$1-Table3[[#This Row],[Delivery Date]])</f>
        <v/>
      </c>
      <c r="T495" t="str">
        <f>IFERROR(VLOOKUP(Table3[[#This Row],[Ich No]],'ICH NO'!K:M,3,0),"")</f>
        <v/>
      </c>
      <c r="U495" t="str">
        <f>IF(Table3[[#This Row],[REST]]&gt;Table3[[#This Row],[Stock]],Table3[[#This Row],[Stock]],Table3[[#This Row],[REST]])</f>
        <v/>
      </c>
      <c r="AA495" t="str">
        <f ca="1">IF(Table3[[#This Row],[DDD]]="","",IF(Table3[[#This Row],[Stock]]&gt;=Table3[[#This Row],[REST]],Table3[[#This Row],[REST]],Table3[[#This Row],[Stock]]))</f>
        <v/>
      </c>
    </row>
    <row r="496" spans="1:27" x14ac:dyDescent="0.3">
      <c r="A496" s="173" t="str">
        <f>IF(Table3[[#This Row],[Customer Part No]]="","",(ROW()-1))</f>
        <v/>
      </c>
      <c r="B496" s="212" t="str">
        <f>IF(TAM!T501="","",TAM!T501)</f>
        <v/>
      </c>
      <c r="C496" s="42" t="str">
        <f>IF(TAM!Q501="","",TAM!Q501)</f>
        <v/>
      </c>
      <c r="D496" s="42" t="str">
        <f>IF(TAM!I501="","",TAM!I501)</f>
        <v/>
      </c>
      <c r="E496" s="42" t="str">
        <f>IF(TAM!H501="","",TAM!H501)</f>
        <v/>
      </c>
      <c r="F496" s="213" t="str">
        <f>IF(TAM!L501="","",TAM!L501)</f>
        <v/>
      </c>
      <c r="G496" s="213" t="str">
        <f>IF(TAM!M501="","",TAM!M501)</f>
        <v/>
      </c>
      <c r="H496" s="220" t="str">
        <f>IF(TAM!AD501="","",TAM!AD501)</f>
        <v/>
      </c>
      <c r="I496" s="223" t="str">
        <f>IF(Table3[[#This Row],[Open Qty]]="","",TAM!AE501)</f>
        <v/>
      </c>
      <c r="J496" s="226" t="str">
        <f>IF(Table3[[#This Row],[Open Qty]]="","",SUM(SUMIF('STOCK OES'!B:B,Table3[[#This Row],[Ich No]],'STOCK OES'!E:E),SUMIF('STOCK SEALING'!B:B,Table3[[#This Row],[Ich No]],'STOCK SEALING'!E:E)))</f>
        <v/>
      </c>
      <c r="K496" s="236" t="str">
        <f>IF(Table3[[#This Row],[REST]]="","",SUMIF(TMMIN!T:T,Table3[[#This Row],[Ich No]],TMMIN!AE:AE))</f>
        <v/>
      </c>
      <c r="L496" s="226">
        <v>0</v>
      </c>
      <c r="M496" s="226" t="str">
        <f>IFERROR(Table3[[#This Row],[REST]]-Table3[[#This Row],[Result Scan]],"")</f>
        <v/>
      </c>
      <c r="N496" s="212" t="str">
        <f>IF(Table3[[#This Row],[PO TAM]]="","",IF(Table3[[#This Row],[Balance]]&gt;0,"Open","Close"))</f>
        <v/>
      </c>
      <c r="O496" s="246" t="str">
        <f ca="1">IF(R496=$S$1,Table3[[#This Row],[Status]],"")</f>
        <v/>
      </c>
      <c r="R496" s="169" t="str">
        <f>IF(Table3[[#This Row],[Delivery Date]]="","",$R$1-Table3[[#This Row],[Delivery Date]])</f>
        <v/>
      </c>
      <c r="T496" t="str">
        <f>IFERROR(VLOOKUP(Table3[[#This Row],[Ich No]],'ICH NO'!K:M,3,0),"")</f>
        <v/>
      </c>
      <c r="U496" t="str">
        <f>IF(Table3[[#This Row],[REST]]&gt;Table3[[#This Row],[Stock]],Table3[[#This Row],[Stock]],Table3[[#This Row],[REST]])</f>
        <v/>
      </c>
      <c r="AA496" t="str">
        <f ca="1">IF(Table3[[#This Row],[DDD]]="","",IF(Table3[[#This Row],[Stock]]&gt;=Table3[[#This Row],[REST]],Table3[[#This Row],[REST]],Table3[[#This Row],[Stock]]))</f>
        <v/>
      </c>
    </row>
    <row r="497" spans="1:27" x14ac:dyDescent="0.3">
      <c r="A497" s="173" t="str">
        <f>IF(Table3[[#This Row],[Customer Part No]]="","",(ROW()-1))</f>
        <v/>
      </c>
      <c r="B497" s="212" t="str">
        <f>IF(TAM!T502="","",TAM!T502)</f>
        <v/>
      </c>
      <c r="C497" s="42" t="str">
        <f>IF(TAM!Q502="","",TAM!Q502)</f>
        <v/>
      </c>
      <c r="D497" s="42" t="str">
        <f>IF(TAM!I502="","",TAM!I502)</f>
        <v/>
      </c>
      <c r="E497" s="42" t="str">
        <f>IF(TAM!H502="","",TAM!H502)</f>
        <v/>
      </c>
      <c r="F497" s="213" t="str">
        <f>IF(TAM!L502="","",TAM!L502)</f>
        <v/>
      </c>
      <c r="G497" s="213" t="str">
        <f>IF(TAM!M502="","",TAM!M502)</f>
        <v/>
      </c>
      <c r="H497" s="220" t="str">
        <f>IF(TAM!AD502="","",TAM!AD502)</f>
        <v/>
      </c>
      <c r="I497" s="223" t="str">
        <f>IF(Table3[[#This Row],[Open Qty]]="","",TAM!AE502)</f>
        <v/>
      </c>
      <c r="J497" s="226" t="str">
        <f>IF(Table3[[#This Row],[Open Qty]]="","",SUM(SUMIF('STOCK OES'!B:B,Table3[[#This Row],[Ich No]],'STOCK OES'!E:E),SUMIF('STOCK SEALING'!B:B,Table3[[#This Row],[Ich No]],'STOCK SEALING'!E:E)))</f>
        <v/>
      </c>
      <c r="K497" s="236" t="str">
        <f>IF(Table3[[#This Row],[REST]]="","",SUMIF(TMMIN!T:T,Table3[[#This Row],[Ich No]],TMMIN!AE:AE))</f>
        <v/>
      </c>
      <c r="L497" s="226">
        <v>0</v>
      </c>
      <c r="M497" s="226" t="str">
        <f>IFERROR(Table3[[#This Row],[REST]]-Table3[[#This Row],[Result Scan]],"")</f>
        <v/>
      </c>
      <c r="N497" s="212" t="str">
        <f>IF(Table3[[#This Row],[PO TAM]]="","",IF(Table3[[#This Row],[Balance]]&gt;0,"Open","Close"))</f>
        <v/>
      </c>
      <c r="O497" s="246" t="str">
        <f ca="1">IF(R497=$S$1,Table3[[#This Row],[Status]],"")</f>
        <v/>
      </c>
      <c r="R497" s="169" t="str">
        <f>IF(Table3[[#This Row],[Delivery Date]]="","",$R$1-Table3[[#This Row],[Delivery Date]])</f>
        <v/>
      </c>
      <c r="T497" t="str">
        <f>IFERROR(VLOOKUP(Table3[[#This Row],[Ich No]],'ICH NO'!K:M,3,0),"")</f>
        <v/>
      </c>
      <c r="U497" t="str">
        <f>IF(Table3[[#This Row],[REST]]&gt;Table3[[#This Row],[Stock]],Table3[[#This Row],[Stock]],Table3[[#This Row],[REST]])</f>
        <v/>
      </c>
      <c r="AA497" t="str">
        <f ca="1">IF(Table3[[#This Row],[DDD]]="","",IF(Table3[[#This Row],[Stock]]&gt;=Table3[[#This Row],[REST]],Table3[[#This Row],[REST]],Table3[[#This Row],[Stock]]))</f>
        <v/>
      </c>
    </row>
    <row r="498" spans="1:27" x14ac:dyDescent="0.3">
      <c r="A498" s="173" t="str">
        <f>IF(Table3[[#This Row],[Customer Part No]]="","",(ROW()-1))</f>
        <v/>
      </c>
      <c r="B498" s="212" t="str">
        <f>IF(TAM!T503="","",TAM!T503)</f>
        <v/>
      </c>
      <c r="C498" s="42" t="str">
        <f>IF(TAM!Q503="","",TAM!Q503)</f>
        <v/>
      </c>
      <c r="D498" s="42" t="str">
        <f>IF(TAM!I503="","",TAM!I503)</f>
        <v/>
      </c>
      <c r="E498" s="42" t="str">
        <f>IF(TAM!H503="","",TAM!H503)</f>
        <v/>
      </c>
      <c r="F498" s="213" t="str">
        <f>IF(TAM!L503="","",TAM!L503)</f>
        <v/>
      </c>
      <c r="G498" s="213" t="str">
        <f>IF(TAM!M503="","",TAM!M503)</f>
        <v/>
      </c>
      <c r="H498" s="220" t="str">
        <f>IF(TAM!AD503="","",TAM!AD503)</f>
        <v/>
      </c>
      <c r="I498" s="223" t="str">
        <f>IF(Table3[[#This Row],[Open Qty]]="","",TAM!AE503)</f>
        <v/>
      </c>
      <c r="J498" s="226" t="str">
        <f>IF(Table3[[#This Row],[Open Qty]]="","",SUM(SUMIF('STOCK OES'!B:B,Table3[[#This Row],[Ich No]],'STOCK OES'!E:E),SUMIF('STOCK SEALING'!B:B,Table3[[#This Row],[Ich No]],'STOCK SEALING'!E:E)))</f>
        <v/>
      </c>
      <c r="K498" s="236" t="str">
        <f>IF(Table3[[#This Row],[REST]]="","",SUMIF(TMMIN!T:T,Table3[[#This Row],[Ich No]],TMMIN!AE:AE))</f>
        <v/>
      </c>
      <c r="L498" s="226">
        <v>0</v>
      </c>
      <c r="M498" s="226" t="str">
        <f>IFERROR(Table3[[#This Row],[REST]]-Table3[[#This Row],[Result Scan]],"")</f>
        <v/>
      </c>
      <c r="N498" s="212" t="str">
        <f>IF(Table3[[#This Row],[PO TAM]]="","",IF(Table3[[#This Row],[Balance]]&gt;0,"Open","Close"))</f>
        <v/>
      </c>
      <c r="O498" s="246" t="str">
        <f ca="1">IF(R498=$S$1,Table3[[#This Row],[Status]],"")</f>
        <v/>
      </c>
      <c r="R498" s="169" t="str">
        <f>IF(Table3[[#This Row],[Delivery Date]]="","",$R$1-Table3[[#This Row],[Delivery Date]])</f>
        <v/>
      </c>
      <c r="T498" t="str">
        <f>IFERROR(VLOOKUP(Table3[[#This Row],[Ich No]],'ICH NO'!K:M,3,0),"")</f>
        <v/>
      </c>
      <c r="U498" t="str">
        <f>IF(Table3[[#This Row],[REST]]&gt;Table3[[#This Row],[Stock]],Table3[[#This Row],[Stock]],Table3[[#This Row],[REST]])</f>
        <v/>
      </c>
      <c r="AA498" t="str">
        <f ca="1">IF(Table3[[#This Row],[DDD]]="","",IF(Table3[[#This Row],[Stock]]&gt;=Table3[[#This Row],[REST]],Table3[[#This Row],[REST]],Table3[[#This Row],[Stock]]))</f>
        <v/>
      </c>
    </row>
    <row r="499" spans="1:27" x14ac:dyDescent="0.3">
      <c r="A499" s="173" t="str">
        <f>IF(Table3[[#This Row],[Customer Part No]]="","",(ROW()-1))</f>
        <v/>
      </c>
      <c r="B499" s="212" t="str">
        <f>IF(TAM!T504="","",TAM!T504)</f>
        <v/>
      </c>
      <c r="C499" s="42" t="str">
        <f>IF(TAM!Q504="","",TAM!Q504)</f>
        <v/>
      </c>
      <c r="D499" s="42" t="str">
        <f>IF(TAM!I504="","",TAM!I504)</f>
        <v/>
      </c>
      <c r="E499" s="42" t="str">
        <f>IF(TAM!H504="","",TAM!H504)</f>
        <v/>
      </c>
      <c r="F499" s="213" t="str">
        <f>IF(TAM!L504="","",TAM!L504)</f>
        <v/>
      </c>
      <c r="G499" s="213" t="str">
        <f>IF(TAM!M504="","",TAM!M504)</f>
        <v/>
      </c>
      <c r="H499" s="220" t="str">
        <f>IF(TAM!AD504="","",TAM!AD504)</f>
        <v/>
      </c>
      <c r="I499" s="223" t="str">
        <f>IF(Table3[[#This Row],[Open Qty]]="","",TAM!AE504)</f>
        <v/>
      </c>
      <c r="J499" s="226" t="str">
        <f>IF(Table3[[#This Row],[Open Qty]]="","",SUM(SUMIF('STOCK OES'!B:B,Table3[[#This Row],[Ich No]],'STOCK OES'!E:E),SUMIF('STOCK SEALING'!B:B,Table3[[#This Row],[Ich No]],'STOCK SEALING'!E:E)))</f>
        <v/>
      </c>
      <c r="K499" s="236" t="str">
        <f>IF(Table3[[#This Row],[REST]]="","",SUMIF(TMMIN!T:T,Table3[[#This Row],[Ich No]],TMMIN!AE:AE))</f>
        <v/>
      </c>
      <c r="L499" s="226">
        <v>0</v>
      </c>
      <c r="M499" s="226" t="str">
        <f>IFERROR(Table3[[#This Row],[REST]]-Table3[[#This Row],[Result Scan]],"")</f>
        <v/>
      </c>
      <c r="N499" s="212" t="str">
        <f>IF(Table3[[#This Row],[PO TAM]]="","",IF(Table3[[#This Row],[Balance]]&gt;0,"Open","Close"))</f>
        <v/>
      </c>
      <c r="O499" s="246" t="str">
        <f ca="1">IF(R499=$S$1,Table3[[#This Row],[Status]],"")</f>
        <v/>
      </c>
      <c r="R499" s="169" t="str">
        <f>IF(Table3[[#This Row],[Delivery Date]]="","",$R$1-Table3[[#This Row],[Delivery Date]])</f>
        <v/>
      </c>
      <c r="T499" t="str">
        <f>IFERROR(VLOOKUP(Table3[[#This Row],[Ich No]],'ICH NO'!K:M,3,0),"")</f>
        <v/>
      </c>
      <c r="U499" t="str">
        <f>IF(Table3[[#This Row],[REST]]&gt;Table3[[#This Row],[Stock]],Table3[[#This Row],[Stock]],Table3[[#This Row],[REST]])</f>
        <v/>
      </c>
      <c r="AA499" t="str">
        <f ca="1">IF(Table3[[#This Row],[DDD]]="","",IF(Table3[[#This Row],[Stock]]&gt;=Table3[[#This Row],[REST]],Table3[[#This Row],[REST]],Table3[[#This Row],[Stock]]))</f>
        <v/>
      </c>
    </row>
    <row r="500" spans="1:27" x14ac:dyDescent="0.3">
      <c r="A500" s="173" t="str">
        <f>IF(Table3[[#This Row],[Customer Part No]]="","",(ROW()-1))</f>
        <v/>
      </c>
      <c r="B500" s="212" t="str">
        <f>IF(TAM!T505="","",TAM!T505)</f>
        <v/>
      </c>
      <c r="C500" s="42" t="str">
        <f>IF(TAM!Q505="","",TAM!Q505)</f>
        <v/>
      </c>
      <c r="D500" s="42" t="str">
        <f>IF(TAM!I505="","",TAM!I505)</f>
        <v/>
      </c>
      <c r="E500" s="42" t="str">
        <f>IF(TAM!H505="","",TAM!H505)</f>
        <v/>
      </c>
      <c r="F500" s="213" t="str">
        <f>IF(TAM!L505="","",TAM!L505)</f>
        <v/>
      </c>
      <c r="G500" s="213" t="str">
        <f>IF(TAM!M505="","",TAM!M505)</f>
        <v/>
      </c>
      <c r="H500" s="220" t="str">
        <f>IF(TAM!AD505="","",TAM!AD505)</f>
        <v/>
      </c>
      <c r="I500" s="223" t="str">
        <f>IF(Table3[[#This Row],[Open Qty]]="","",TAM!AE505)</f>
        <v/>
      </c>
      <c r="J500" s="226" t="str">
        <f>IF(Table3[[#This Row],[Open Qty]]="","",SUM(SUMIF('STOCK OES'!B:B,Table3[[#This Row],[Ich No]],'STOCK OES'!E:E),SUMIF('STOCK SEALING'!B:B,Table3[[#This Row],[Ich No]],'STOCK SEALING'!E:E)))</f>
        <v/>
      </c>
      <c r="K500" s="236" t="str">
        <f>IF(Table3[[#This Row],[REST]]="","",SUMIF(TMMIN!T:T,Table3[[#This Row],[Ich No]],TMMIN!AE:AE))</f>
        <v/>
      </c>
      <c r="L500" s="226">
        <v>0</v>
      </c>
      <c r="M500" s="226" t="str">
        <f>IFERROR(Table3[[#This Row],[REST]]-Table3[[#This Row],[Result Scan]],"")</f>
        <v/>
      </c>
      <c r="N500" s="212" t="str">
        <f>IF(Table3[[#This Row],[PO TAM]]="","",IF(Table3[[#This Row],[Balance]]&gt;0,"Open","Close"))</f>
        <v/>
      </c>
      <c r="O500" s="246" t="str">
        <f ca="1">IF(R500=$S$1,Table3[[#This Row],[Status]],"")</f>
        <v/>
      </c>
      <c r="R500" s="169" t="str">
        <f>IF(Table3[[#This Row],[Delivery Date]]="","",$R$1-Table3[[#This Row],[Delivery Date]])</f>
        <v/>
      </c>
      <c r="T500" t="str">
        <f>IFERROR(VLOOKUP(Table3[[#This Row],[Ich No]],'ICH NO'!K:M,3,0),"")</f>
        <v/>
      </c>
      <c r="U500" t="str">
        <f>IF(Table3[[#This Row],[REST]]&gt;Table3[[#This Row],[Stock]],Table3[[#This Row],[Stock]],Table3[[#This Row],[REST]])</f>
        <v/>
      </c>
      <c r="AA500" t="str">
        <f ca="1">IF(Table3[[#This Row],[DDD]]="","",IF(Table3[[#This Row],[Stock]]&gt;=Table3[[#This Row],[REST]],Table3[[#This Row],[REST]],Table3[[#This Row],[Stock]]))</f>
        <v/>
      </c>
    </row>
    <row r="501" spans="1:27" x14ac:dyDescent="0.3">
      <c r="A501" s="173" t="str">
        <f>IF(Table3[[#This Row],[Customer Part No]]="","",(ROW()-1))</f>
        <v/>
      </c>
      <c r="B501" s="212" t="str">
        <f>IF(TAM!T506="","",TAM!T506)</f>
        <v/>
      </c>
      <c r="C501" s="42" t="str">
        <f>IF(TAM!Q506="","",TAM!Q506)</f>
        <v/>
      </c>
      <c r="D501" s="42" t="str">
        <f>IF(TAM!I506="","",TAM!I506)</f>
        <v/>
      </c>
      <c r="E501" s="42" t="str">
        <f>IF(TAM!H506="","",TAM!H506)</f>
        <v/>
      </c>
      <c r="F501" s="213" t="str">
        <f>IF(TAM!L506="","",TAM!L506)</f>
        <v/>
      </c>
      <c r="G501" s="213" t="str">
        <f>IF(TAM!M506="","",TAM!M506)</f>
        <v/>
      </c>
      <c r="H501" s="220" t="str">
        <f>IF(TAM!AD506="","",TAM!AD506)</f>
        <v/>
      </c>
      <c r="I501" s="223" t="str">
        <f>IF(Table3[[#This Row],[Open Qty]]="","",TAM!AE506)</f>
        <v/>
      </c>
      <c r="J501" s="226" t="str">
        <f>IF(Table3[[#This Row],[Open Qty]]="","",SUM(SUMIF('STOCK OES'!B:B,Table3[[#This Row],[Ich No]],'STOCK OES'!E:E),SUMIF('STOCK SEALING'!B:B,Table3[[#This Row],[Ich No]],'STOCK SEALING'!E:E)))</f>
        <v/>
      </c>
      <c r="K501" s="236" t="str">
        <f>IF(Table3[[#This Row],[REST]]="","",SUMIF(TMMIN!T:T,Table3[[#This Row],[Ich No]],TMMIN!AE:AE))</f>
        <v/>
      </c>
      <c r="L501" s="226">
        <v>0</v>
      </c>
      <c r="M501" s="226" t="str">
        <f>IFERROR(Table3[[#This Row],[REST]]-Table3[[#This Row],[Result Scan]],"")</f>
        <v/>
      </c>
      <c r="N501" s="212" t="str">
        <f>IF(Table3[[#This Row],[PO TAM]]="","",IF(Table3[[#This Row],[Balance]]&gt;0,"Open","Close"))</f>
        <v/>
      </c>
      <c r="O501" s="246" t="str">
        <f ca="1">IF(R501=$S$1,Table3[[#This Row],[Status]],"")</f>
        <v/>
      </c>
      <c r="R501" s="169" t="str">
        <f>IF(Table3[[#This Row],[Delivery Date]]="","",$R$1-Table3[[#This Row],[Delivery Date]])</f>
        <v/>
      </c>
      <c r="T501" t="str">
        <f>IFERROR(VLOOKUP(Table3[[#This Row],[Ich No]],'ICH NO'!K:M,3,0),"")</f>
        <v/>
      </c>
      <c r="U501" t="str">
        <f>IF(Table3[[#This Row],[REST]]&gt;Table3[[#This Row],[Stock]],Table3[[#This Row],[Stock]],Table3[[#This Row],[REST]])</f>
        <v/>
      </c>
      <c r="AA501" t="str">
        <f ca="1">IF(Table3[[#This Row],[DDD]]="","",IF(Table3[[#This Row],[Stock]]&gt;=Table3[[#This Row],[REST]],Table3[[#This Row],[REST]],Table3[[#This Row],[Stock]]))</f>
        <v/>
      </c>
    </row>
    <row r="502" spans="1:27" x14ac:dyDescent="0.3">
      <c r="A502" s="173" t="str">
        <f>IF(Table3[[#This Row],[Customer Part No]]="","",(ROW()-1))</f>
        <v/>
      </c>
      <c r="B502" s="212" t="str">
        <f>IF(TAM!T507="","",TAM!T507)</f>
        <v/>
      </c>
      <c r="C502" s="42" t="str">
        <f>IF(TAM!Q507="","",TAM!Q507)</f>
        <v/>
      </c>
      <c r="D502" s="42" t="str">
        <f>IF(TAM!I507="","",TAM!I507)</f>
        <v/>
      </c>
      <c r="E502" s="42" t="str">
        <f>IF(TAM!H507="","",TAM!H507)</f>
        <v/>
      </c>
      <c r="F502" s="213" t="str">
        <f>IF(TAM!L507="","",TAM!L507)</f>
        <v/>
      </c>
      <c r="G502" s="213" t="str">
        <f>IF(TAM!M507="","",TAM!M507)</f>
        <v/>
      </c>
      <c r="H502" s="220" t="str">
        <f>IF(TAM!AD507="","",TAM!AD507)</f>
        <v/>
      </c>
      <c r="I502" s="223" t="str">
        <f>IF(Table3[[#This Row],[Open Qty]]="","",TAM!AE507)</f>
        <v/>
      </c>
      <c r="J502" s="226" t="str">
        <f>IF(Table3[[#This Row],[Open Qty]]="","",SUM(SUMIF('STOCK OES'!B:B,Table3[[#This Row],[Ich No]],'STOCK OES'!E:E),SUMIF('STOCK SEALING'!B:B,Table3[[#This Row],[Ich No]],'STOCK SEALING'!E:E)))</f>
        <v/>
      </c>
      <c r="K502" s="236" t="str">
        <f>IF(Table3[[#This Row],[REST]]="","",SUMIF(TMMIN!T:T,Table3[[#This Row],[Ich No]],TMMIN!AE:AE))</f>
        <v/>
      </c>
      <c r="L502" s="226">
        <v>0</v>
      </c>
      <c r="M502" s="226" t="str">
        <f>IFERROR(Table3[[#This Row],[REST]]-Table3[[#This Row],[Result Scan]],"")</f>
        <v/>
      </c>
      <c r="N502" s="212" t="str">
        <f>IF(Table3[[#This Row],[PO TAM]]="","",IF(Table3[[#This Row],[Balance]]&gt;0,"Open","Close"))</f>
        <v/>
      </c>
      <c r="O502" s="246" t="str">
        <f ca="1">IF(R502=$S$1,Table3[[#This Row],[Status]],"")</f>
        <v/>
      </c>
      <c r="R502" s="169" t="str">
        <f>IF(Table3[[#This Row],[Delivery Date]]="","",$R$1-Table3[[#This Row],[Delivery Date]])</f>
        <v/>
      </c>
      <c r="T502" t="str">
        <f>IFERROR(VLOOKUP(Table3[[#This Row],[Ich No]],'ICH NO'!K:M,3,0),"")</f>
        <v/>
      </c>
      <c r="U502" t="str">
        <f>IF(Table3[[#This Row],[REST]]&gt;Table3[[#This Row],[Stock]],Table3[[#This Row],[Stock]],Table3[[#This Row],[REST]])</f>
        <v/>
      </c>
      <c r="AA502" t="str">
        <f ca="1">IF(Table3[[#This Row],[DDD]]="","",IF(Table3[[#This Row],[Stock]]&gt;=Table3[[#This Row],[REST]],Table3[[#This Row],[REST]],Table3[[#This Row],[Stock]]))</f>
        <v/>
      </c>
    </row>
    <row r="503" spans="1:27" x14ac:dyDescent="0.3">
      <c r="A503" s="173" t="str">
        <f>IF(Table3[[#This Row],[Customer Part No]]="","",(ROW()-1))</f>
        <v/>
      </c>
      <c r="B503" s="212" t="str">
        <f>IF(TAM!T508="","",TAM!T508)</f>
        <v/>
      </c>
      <c r="C503" s="42" t="str">
        <f>IF(TAM!Q508="","",TAM!Q508)</f>
        <v/>
      </c>
      <c r="D503" s="42" t="str">
        <f>IF(TAM!I508="","",TAM!I508)</f>
        <v/>
      </c>
      <c r="E503" s="42" t="str">
        <f>IF(TAM!H508="","",TAM!H508)</f>
        <v/>
      </c>
      <c r="F503" s="213" t="str">
        <f>IF(TAM!L508="","",TAM!L508)</f>
        <v/>
      </c>
      <c r="G503" s="213" t="str">
        <f>IF(TAM!M508="","",TAM!M508)</f>
        <v/>
      </c>
      <c r="H503" s="220" t="str">
        <f>IF(TAM!AD508="","",TAM!AD508)</f>
        <v/>
      </c>
      <c r="I503" s="223" t="str">
        <f>IF(Table3[[#This Row],[Open Qty]]="","",TAM!AE508)</f>
        <v/>
      </c>
      <c r="J503" s="226" t="str">
        <f>IF(Table3[[#This Row],[Open Qty]]="","",SUM(SUMIF('STOCK OES'!B:B,Table3[[#This Row],[Ich No]],'STOCK OES'!E:E),SUMIF('STOCK SEALING'!B:B,Table3[[#This Row],[Ich No]],'STOCK SEALING'!E:E)))</f>
        <v/>
      </c>
      <c r="K503" s="236" t="str">
        <f>IF(Table3[[#This Row],[REST]]="","",SUMIF(TMMIN!T:T,Table3[[#This Row],[Ich No]],TMMIN!AE:AE))</f>
        <v/>
      </c>
      <c r="L503" s="226">
        <v>0</v>
      </c>
      <c r="M503" s="226" t="str">
        <f>IFERROR(Table3[[#This Row],[REST]]-Table3[[#This Row],[Result Scan]],"")</f>
        <v/>
      </c>
      <c r="N503" s="212" t="str">
        <f>IF(Table3[[#This Row],[PO TAM]]="","",IF(Table3[[#This Row],[Balance]]&gt;0,"Open","Close"))</f>
        <v/>
      </c>
      <c r="O503" s="246" t="str">
        <f ca="1">IF(R503=$S$1,Table3[[#This Row],[Status]],"")</f>
        <v/>
      </c>
      <c r="R503" s="169" t="str">
        <f>IF(Table3[[#This Row],[Delivery Date]]="","",$R$1-Table3[[#This Row],[Delivery Date]])</f>
        <v/>
      </c>
      <c r="T503" t="str">
        <f>IFERROR(VLOOKUP(Table3[[#This Row],[Ich No]],'ICH NO'!K:M,3,0),"")</f>
        <v/>
      </c>
      <c r="U503" t="str">
        <f>IF(Table3[[#This Row],[REST]]&gt;Table3[[#This Row],[Stock]],Table3[[#This Row],[Stock]],Table3[[#This Row],[REST]])</f>
        <v/>
      </c>
      <c r="AA503" t="str">
        <f ca="1">IF(Table3[[#This Row],[DDD]]="","",IF(Table3[[#This Row],[Stock]]&gt;=Table3[[#This Row],[REST]],Table3[[#This Row],[REST]],Table3[[#This Row],[Stock]]))</f>
        <v/>
      </c>
    </row>
    <row r="504" spans="1:27" x14ac:dyDescent="0.3">
      <c r="A504" s="173" t="str">
        <f>IF(Table3[[#This Row],[Customer Part No]]="","",(ROW()-1))</f>
        <v/>
      </c>
      <c r="B504" s="212" t="str">
        <f>IF(TAM!T509="","",TAM!T509)</f>
        <v/>
      </c>
      <c r="C504" s="42" t="str">
        <f>IF(TAM!Q509="","",TAM!Q509)</f>
        <v/>
      </c>
      <c r="D504" s="42" t="str">
        <f>IF(TAM!I509="","",TAM!I509)</f>
        <v/>
      </c>
      <c r="E504" s="42" t="str">
        <f>IF(TAM!H509="","",TAM!H509)</f>
        <v/>
      </c>
      <c r="F504" s="213" t="str">
        <f>IF(TAM!L509="","",TAM!L509)</f>
        <v/>
      </c>
      <c r="G504" s="213" t="str">
        <f>IF(TAM!M509="","",TAM!M509)</f>
        <v/>
      </c>
      <c r="H504" s="220" t="str">
        <f>IF(TAM!AD509="","",TAM!AD509)</f>
        <v/>
      </c>
      <c r="I504" s="223" t="str">
        <f>IF(Table3[[#This Row],[Open Qty]]="","",TAM!AE509)</f>
        <v/>
      </c>
      <c r="J504" s="226" t="str">
        <f>IF(Table3[[#This Row],[Open Qty]]="","",SUM(SUMIF('STOCK OES'!B:B,Table3[[#This Row],[Ich No]],'STOCK OES'!E:E),SUMIF('STOCK SEALING'!B:B,Table3[[#This Row],[Ich No]],'STOCK SEALING'!E:E)))</f>
        <v/>
      </c>
      <c r="K504" s="236" t="str">
        <f>IF(Table3[[#This Row],[REST]]="","",SUMIF(TMMIN!T:T,Table3[[#This Row],[Ich No]],TMMIN!AE:AE))</f>
        <v/>
      </c>
      <c r="L504" s="226">
        <v>0</v>
      </c>
      <c r="M504" s="226" t="str">
        <f>IFERROR(Table3[[#This Row],[REST]]-Table3[[#This Row],[Result Scan]],"")</f>
        <v/>
      </c>
      <c r="N504" s="212" t="str">
        <f>IF(Table3[[#This Row],[PO TAM]]="","",IF(Table3[[#This Row],[Balance]]&gt;0,"Open","Close"))</f>
        <v/>
      </c>
      <c r="O504" s="246" t="str">
        <f ca="1">IF(R504=$S$1,Table3[[#This Row],[Status]],"")</f>
        <v/>
      </c>
      <c r="R504" s="169" t="str">
        <f>IF(Table3[[#This Row],[Delivery Date]]="","",$R$1-Table3[[#This Row],[Delivery Date]])</f>
        <v/>
      </c>
      <c r="T504" t="str">
        <f>IFERROR(VLOOKUP(Table3[[#This Row],[Ich No]],'ICH NO'!K:M,3,0),"")</f>
        <v/>
      </c>
      <c r="U504" t="str">
        <f>IF(Table3[[#This Row],[REST]]&gt;Table3[[#This Row],[Stock]],Table3[[#This Row],[Stock]],Table3[[#This Row],[REST]])</f>
        <v/>
      </c>
      <c r="AA504" t="str">
        <f ca="1">IF(Table3[[#This Row],[DDD]]="","",IF(Table3[[#This Row],[Stock]]&gt;=Table3[[#This Row],[REST]],Table3[[#This Row],[REST]],Table3[[#This Row],[Stock]]))</f>
        <v/>
      </c>
    </row>
    <row r="505" spans="1:27" x14ac:dyDescent="0.3">
      <c r="A505" s="173" t="str">
        <f>IF(Table3[[#This Row],[Customer Part No]]="","",(ROW()-1))</f>
        <v/>
      </c>
      <c r="B505" s="212" t="str">
        <f>IF(TAM!T510="","",TAM!T510)</f>
        <v/>
      </c>
      <c r="C505" s="42" t="str">
        <f>IF(TAM!Q510="","",TAM!Q510)</f>
        <v/>
      </c>
      <c r="D505" s="42" t="str">
        <f>IF(TAM!I510="","",TAM!I510)</f>
        <v/>
      </c>
      <c r="E505" s="42" t="str">
        <f>IF(TAM!H510="","",TAM!H510)</f>
        <v/>
      </c>
      <c r="F505" s="213" t="str">
        <f>IF(TAM!L510="","",TAM!L510)</f>
        <v/>
      </c>
      <c r="G505" s="213" t="str">
        <f>IF(TAM!M510="","",TAM!M510)</f>
        <v/>
      </c>
      <c r="H505" s="220" t="str">
        <f>IF(TAM!AD510="","",TAM!AD510)</f>
        <v/>
      </c>
      <c r="I505" s="223" t="str">
        <f>IF(Table3[[#This Row],[Open Qty]]="","",TAM!AE510)</f>
        <v/>
      </c>
      <c r="J505" s="226" t="str">
        <f>IF(Table3[[#This Row],[Open Qty]]="","",SUM(SUMIF('STOCK OES'!B:B,Table3[[#This Row],[Ich No]],'STOCK OES'!E:E),SUMIF('STOCK SEALING'!B:B,Table3[[#This Row],[Ich No]],'STOCK SEALING'!E:E)))</f>
        <v/>
      </c>
      <c r="K505" s="236" t="str">
        <f>IF(Table3[[#This Row],[REST]]="","",SUMIF(TMMIN!T:T,Table3[[#This Row],[Ich No]],TMMIN!AE:AE))</f>
        <v/>
      </c>
      <c r="L505" s="226">
        <v>0</v>
      </c>
      <c r="M505" s="226" t="str">
        <f>IFERROR(Table3[[#This Row],[REST]]-Table3[[#This Row],[Result Scan]],"")</f>
        <v/>
      </c>
      <c r="N505" s="212" t="str">
        <f>IF(Table3[[#This Row],[PO TAM]]="","",IF(Table3[[#This Row],[Balance]]&gt;0,"Open","Close"))</f>
        <v/>
      </c>
      <c r="O505" s="246" t="str">
        <f ca="1">IF(R505=$S$1,Table3[[#This Row],[Status]],"")</f>
        <v/>
      </c>
      <c r="R505" s="169" t="str">
        <f>IF(Table3[[#This Row],[Delivery Date]]="","",$R$1-Table3[[#This Row],[Delivery Date]])</f>
        <v/>
      </c>
      <c r="T505" t="str">
        <f>IFERROR(VLOOKUP(Table3[[#This Row],[Ich No]],'ICH NO'!K:M,3,0),"")</f>
        <v/>
      </c>
      <c r="U505" t="str">
        <f>IF(Table3[[#This Row],[REST]]&gt;Table3[[#This Row],[Stock]],Table3[[#This Row],[Stock]],Table3[[#This Row],[REST]])</f>
        <v/>
      </c>
      <c r="AA505" t="str">
        <f ca="1">IF(Table3[[#This Row],[DDD]]="","",IF(Table3[[#This Row],[Stock]]&gt;=Table3[[#This Row],[REST]],Table3[[#This Row],[REST]],Table3[[#This Row],[Stock]]))</f>
        <v/>
      </c>
    </row>
    <row r="506" spans="1:27" x14ac:dyDescent="0.3">
      <c r="A506" s="173" t="str">
        <f>IF(Table3[[#This Row],[Customer Part No]]="","",(ROW()-1))</f>
        <v/>
      </c>
      <c r="B506" s="212" t="str">
        <f>IF(TAM!T511="","",TAM!T511)</f>
        <v/>
      </c>
      <c r="C506" s="42" t="str">
        <f>IF(TAM!Q511="","",TAM!Q511)</f>
        <v/>
      </c>
      <c r="D506" s="42" t="str">
        <f>IF(TAM!I511="","",TAM!I511)</f>
        <v/>
      </c>
      <c r="E506" s="42" t="str">
        <f>IF(TAM!H511="","",TAM!H511)</f>
        <v/>
      </c>
      <c r="F506" s="213" t="str">
        <f>IF(TAM!L511="","",TAM!L511)</f>
        <v/>
      </c>
      <c r="G506" s="213" t="str">
        <f>IF(TAM!M511="","",TAM!M511)</f>
        <v/>
      </c>
      <c r="H506" s="220" t="str">
        <f>IF(TAM!AD511="","",TAM!AD511)</f>
        <v/>
      </c>
      <c r="I506" s="223" t="str">
        <f>IF(Table3[[#This Row],[Open Qty]]="","",TAM!AE511)</f>
        <v/>
      </c>
      <c r="J506" s="226" t="str">
        <f>IF(Table3[[#This Row],[Open Qty]]="","",SUM(SUMIF('STOCK OES'!B:B,Table3[[#This Row],[Ich No]],'STOCK OES'!E:E),SUMIF('STOCK SEALING'!B:B,Table3[[#This Row],[Ich No]],'STOCK SEALING'!E:E)))</f>
        <v/>
      </c>
      <c r="K506" s="236" t="str">
        <f>IF(Table3[[#This Row],[REST]]="","",SUMIF(TMMIN!T:T,Table3[[#This Row],[Ich No]],TMMIN!AE:AE))</f>
        <v/>
      </c>
      <c r="L506" s="226">
        <v>0</v>
      </c>
      <c r="M506" s="226" t="str">
        <f>IFERROR(Table3[[#This Row],[REST]]-Table3[[#This Row],[Result Scan]],"")</f>
        <v/>
      </c>
      <c r="N506" s="212" t="str">
        <f>IF(Table3[[#This Row],[PO TAM]]="","",IF(Table3[[#This Row],[Balance]]&gt;0,"Open","Close"))</f>
        <v/>
      </c>
      <c r="O506" s="246" t="str">
        <f ca="1">IF(R506=$S$1,Table3[[#This Row],[Status]],"")</f>
        <v/>
      </c>
      <c r="R506" s="169" t="str">
        <f>IF(Table3[[#This Row],[Delivery Date]]="","",$R$1-Table3[[#This Row],[Delivery Date]])</f>
        <v/>
      </c>
      <c r="T506" t="str">
        <f>IFERROR(VLOOKUP(Table3[[#This Row],[Ich No]],'ICH NO'!K:M,3,0),"")</f>
        <v/>
      </c>
      <c r="U506" t="str">
        <f>IF(Table3[[#This Row],[REST]]&gt;Table3[[#This Row],[Stock]],Table3[[#This Row],[Stock]],Table3[[#This Row],[REST]])</f>
        <v/>
      </c>
      <c r="AA506" t="str">
        <f ca="1">IF(Table3[[#This Row],[DDD]]="","",IF(Table3[[#This Row],[Stock]]&gt;=Table3[[#This Row],[REST]],Table3[[#This Row],[REST]],Table3[[#This Row],[Stock]]))</f>
        <v/>
      </c>
    </row>
    <row r="507" spans="1:27" x14ac:dyDescent="0.3">
      <c r="A507" s="173" t="str">
        <f>IF(Table3[[#This Row],[Customer Part No]]="","",(ROW()-1))</f>
        <v/>
      </c>
      <c r="B507" s="212" t="str">
        <f>IF(TAM!T512="","",TAM!T512)</f>
        <v/>
      </c>
      <c r="C507" s="42" t="str">
        <f>IF(TAM!Q512="","",TAM!Q512)</f>
        <v/>
      </c>
      <c r="D507" s="42" t="str">
        <f>IF(TAM!I512="","",TAM!I512)</f>
        <v/>
      </c>
      <c r="E507" s="42" t="str">
        <f>IF(TAM!H512="","",TAM!H512)</f>
        <v/>
      </c>
      <c r="F507" s="213" t="str">
        <f>IF(TAM!L512="","",TAM!L512)</f>
        <v/>
      </c>
      <c r="G507" s="213" t="str">
        <f>IF(TAM!M512="","",TAM!M512)</f>
        <v/>
      </c>
      <c r="H507" s="220" t="str">
        <f>IF(TAM!AD512="","",TAM!AD512)</f>
        <v/>
      </c>
      <c r="I507" s="223" t="str">
        <f>IF(Table3[[#This Row],[Open Qty]]="","",TAM!AE512)</f>
        <v/>
      </c>
      <c r="J507" s="226" t="str">
        <f>IF(Table3[[#This Row],[Open Qty]]="","",SUM(SUMIF('STOCK OES'!B:B,Table3[[#This Row],[Ich No]],'STOCK OES'!E:E),SUMIF('STOCK SEALING'!B:B,Table3[[#This Row],[Ich No]],'STOCK SEALING'!E:E)))</f>
        <v/>
      </c>
      <c r="K507" s="236" t="str">
        <f>IF(Table3[[#This Row],[REST]]="","",SUMIF(TMMIN!T:T,Table3[[#This Row],[Ich No]],TMMIN!AE:AE))</f>
        <v/>
      </c>
      <c r="L507" s="226">
        <v>0</v>
      </c>
      <c r="M507" s="226" t="str">
        <f>IFERROR(Table3[[#This Row],[REST]]-Table3[[#This Row],[Result Scan]],"")</f>
        <v/>
      </c>
      <c r="N507" s="212" t="str">
        <f>IF(Table3[[#This Row],[PO TAM]]="","",IF(Table3[[#This Row],[Balance]]&gt;0,"Open","Close"))</f>
        <v/>
      </c>
      <c r="O507" s="246" t="str">
        <f ca="1">IF(R507=$S$1,Table3[[#This Row],[Status]],"")</f>
        <v/>
      </c>
      <c r="R507" s="169" t="str">
        <f>IF(Table3[[#This Row],[Delivery Date]]="","",$R$1-Table3[[#This Row],[Delivery Date]])</f>
        <v/>
      </c>
      <c r="T507" t="str">
        <f>IFERROR(VLOOKUP(Table3[[#This Row],[Ich No]],'ICH NO'!K:M,3,0),"")</f>
        <v/>
      </c>
      <c r="U507" t="str">
        <f>IF(Table3[[#This Row],[REST]]&gt;Table3[[#This Row],[Stock]],Table3[[#This Row],[Stock]],Table3[[#This Row],[REST]])</f>
        <v/>
      </c>
      <c r="AA507" t="str">
        <f ca="1">IF(Table3[[#This Row],[DDD]]="","",IF(Table3[[#This Row],[Stock]]&gt;=Table3[[#This Row],[REST]],Table3[[#This Row],[REST]],Table3[[#This Row],[Stock]]))</f>
        <v/>
      </c>
    </row>
    <row r="508" spans="1:27" x14ac:dyDescent="0.3">
      <c r="A508" s="173" t="str">
        <f>IF(Table3[[#This Row],[Customer Part No]]="","",(ROW()-1))</f>
        <v/>
      </c>
      <c r="B508" s="212" t="str">
        <f>IF(TAM!T513="","",TAM!T513)</f>
        <v/>
      </c>
      <c r="C508" s="42" t="str">
        <f>IF(TAM!Q513="","",TAM!Q513)</f>
        <v/>
      </c>
      <c r="D508" s="42" t="str">
        <f>IF(TAM!I513="","",TAM!I513)</f>
        <v/>
      </c>
      <c r="E508" s="42" t="str">
        <f>IF(TAM!H513="","",TAM!H513)</f>
        <v/>
      </c>
      <c r="F508" s="213" t="str">
        <f>IF(TAM!L513="","",TAM!L513)</f>
        <v/>
      </c>
      <c r="G508" s="213" t="str">
        <f>IF(TAM!M513="","",TAM!M513)</f>
        <v/>
      </c>
      <c r="H508" s="220" t="str">
        <f>IF(TAM!AD513="","",TAM!AD513)</f>
        <v/>
      </c>
      <c r="I508" s="223" t="str">
        <f>IF(Table3[[#This Row],[Open Qty]]="","",TAM!AE513)</f>
        <v/>
      </c>
      <c r="J508" s="226" t="str">
        <f>IF(Table3[[#This Row],[Open Qty]]="","",SUM(SUMIF('STOCK OES'!B:B,Table3[[#This Row],[Ich No]],'STOCK OES'!E:E),SUMIF('STOCK SEALING'!B:B,Table3[[#This Row],[Ich No]],'STOCK SEALING'!E:E)))</f>
        <v/>
      </c>
      <c r="K508" s="236" t="str">
        <f>IF(Table3[[#This Row],[REST]]="","",SUMIF(TMMIN!T:T,Table3[[#This Row],[Ich No]],TMMIN!AE:AE))</f>
        <v/>
      </c>
      <c r="L508" s="226">
        <v>0</v>
      </c>
      <c r="M508" s="226" t="str">
        <f>IFERROR(Table3[[#This Row],[REST]]-Table3[[#This Row],[Result Scan]],"")</f>
        <v/>
      </c>
      <c r="N508" s="212" t="str">
        <f>IF(Table3[[#This Row],[PO TAM]]="","",IF(Table3[[#This Row],[Balance]]&gt;0,"Open","Close"))</f>
        <v/>
      </c>
      <c r="O508" s="246" t="str">
        <f ca="1">IF(R508=$S$1,Table3[[#This Row],[Status]],"")</f>
        <v/>
      </c>
      <c r="R508" s="169" t="str">
        <f>IF(Table3[[#This Row],[Delivery Date]]="","",$R$1-Table3[[#This Row],[Delivery Date]])</f>
        <v/>
      </c>
      <c r="T508" t="str">
        <f>IFERROR(VLOOKUP(Table3[[#This Row],[Ich No]],'ICH NO'!K:M,3,0),"")</f>
        <v/>
      </c>
      <c r="U508" t="str">
        <f>IF(Table3[[#This Row],[REST]]&gt;Table3[[#This Row],[Stock]],Table3[[#This Row],[Stock]],Table3[[#This Row],[REST]])</f>
        <v/>
      </c>
      <c r="AA508" t="str">
        <f ca="1">IF(Table3[[#This Row],[DDD]]="","",IF(Table3[[#This Row],[Stock]]&gt;=Table3[[#This Row],[REST]],Table3[[#This Row],[REST]],Table3[[#This Row],[Stock]]))</f>
        <v/>
      </c>
    </row>
    <row r="509" spans="1:27" x14ac:dyDescent="0.3">
      <c r="A509" s="173" t="str">
        <f>IF(Table3[[#This Row],[Customer Part No]]="","",(ROW()-1))</f>
        <v/>
      </c>
      <c r="B509" s="212" t="str">
        <f>IF(TAM!T514="","",TAM!T514)</f>
        <v/>
      </c>
      <c r="C509" s="42" t="str">
        <f>IF(TAM!Q514="","",TAM!Q514)</f>
        <v/>
      </c>
      <c r="D509" s="42" t="str">
        <f>IF(TAM!I514="","",TAM!I514)</f>
        <v/>
      </c>
      <c r="E509" s="42" t="str">
        <f>IF(TAM!H514="","",TAM!H514)</f>
        <v/>
      </c>
      <c r="F509" s="213" t="str">
        <f>IF(TAM!L514="","",TAM!L514)</f>
        <v/>
      </c>
      <c r="G509" s="213" t="str">
        <f>IF(TAM!M514="","",TAM!M514)</f>
        <v/>
      </c>
      <c r="H509" s="220" t="str">
        <f>IF(TAM!AD514="","",TAM!AD514)</f>
        <v/>
      </c>
      <c r="I509" s="223" t="str">
        <f>IF(Table3[[#This Row],[Open Qty]]="","",TAM!AE514)</f>
        <v/>
      </c>
      <c r="J509" s="226" t="str">
        <f>IF(Table3[[#This Row],[Open Qty]]="","",SUM(SUMIF('STOCK OES'!B:B,Table3[[#This Row],[Ich No]],'STOCK OES'!E:E),SUMIF('STOCK SEALING'!B:B,Table3[[#This Row],[Ich No]],'STOCK SEALING'!E:E)))</f>
        <v/>
      </c>
      <c r="K509" s="236" t="str">
        <f>IF(Table3[[#This Row],[REST]]="","",SUMIF(TMMIN!T:T,Table3[[#This Row],[Ich No]],TMMIN!AE:AE))</f>
        <v/>
      </c>
      <c r="L509" s="226">
        <v>0</v>
      </c>
      <c r="M509" s="226" t="str">
        <f>IFERROR(Table3[[#This Row],[REST]]-Table3[[#This Row],[Result Scan]],"")</f>
        <v/>
      </c>
      <c r="N509" s="212" t="str">
        <f>IF(Table3[[#This Row],[PO TAM]]="","",IF(Table3[[#This Row],[Balance]]&gt;0,"Open","Close"))</f>
        <v/>
      </c>
      <c r="O509" s="246" t="str">
        <f ca="1">IF(R509=$S$1,Table3[[#This Row],[Status]],"")</f>
        <v/>
      </c>
      <c r="R509" s="169" t="str">
        <f>IF(Table3[[#This Row],[Delivery Date]]="","",$R$1-Table3[[#This Row],[Delivery Date]])</f>
        <v/>
      </c>
      <c r="T509" t="str">
        <f>IFERROR(VLOOKUP(Table3[[#This Row],[Ich No]],'ICH NO'!K:M,3,0),"")</f>
        <v/>
      </c>
      <c r="U509" t="str">
        <f>IF(Table3[[#This Row],[REST]]&gt;Table3[[#This Row],[Stock]],Table3[[#This Row],[Stock]],Table3[[#This Row],[REST]])</f>
        <v/>
      </c>
      <c r="AA509" t="str">
        <f ca="1">IF(Table3[[#This Row],[DDD]]="","",IF(Table3[[#This Row],[Stock]]&gt;=Table3[[#This Row],[REST]],Table3[[#This Row],[REST]],Table3[[#This Row],[Stock]]))</f>
        <v/>
      </c>
    </row>
    <row r="510" spans="1:27" x14ac:dyDescent="0.3">
      <c r="A510" s="173" t="str">
        <f>IF(Table3[[#This Row],[Customer Part No]]="","",(ROW()-1))</f>
        <v/>
      </c>
      <c r="B510" s="212" t="str">
        <f>IF(TAM!T515="","",TAM!T515)</f>
        <v/>
      </c>
      <c r="C510" s="42" t="str">
        <f>IF(TAM!Q515="","",TAM!Q515)</f>
        <v/>
      </c>
      <c r="D510" s="42" t="str">
        <f>IF(TAM!I515="","",TAM!I515)</f>
        <v/>
      </c>
      <c r="E510" s="42" t="str">
        <f>IF(TAM!H515="","",TAM!H515)</f>
        <v/>
      </c>
      <c r="F510" s="213" t="str">
        <f>IF(TAM!L515="","",TAM!L515)</f>
        <v/>
      </c>
      <c r="G510" s="213" t="str">
        <f>IF(TAM!M515="","",TAM!M515)</f>
        <v/>
      </c>
      <c r="H510" s="220" t="str">
        <f>IF(TAM!AD515="","",TAM!AD515)</f>
        <v/>
      </c>
      <c r="I510" s="223" t="str">
        <f>IF(Table3[[#This Row],[Open Qty]]="","",TAM!AE515)</f>
        <v/>
      </c>
      <c r="J510" s="226" t="str">
        <f>IF(Table3[[#This Row],[Open Qty]]="","",SUM(SUMIF('STOCK OES'!B:B,Table3[[#This Row],[Ich No]],'STOCK OES'!E:E),SUMIF('STOCK SEALING'!B:B,Table3[[#This Row],[Ich No]],'STOCK SEALING'!E:E)))</f>
        <v/>
      </c>
      <c r="K510" s="236" t="str">
        <f>IF(Table3[[#This Row],[REST]]="","",SUMIF(TMMIN!T:T,Table3[[#This Row],[Ich No]],TMMIN!AE:AE))</f>
        <v/>
      </c>
      <c r="L510" s="226">
        <v>0</v>
      </c>
      <c r="M510" s="226" t="str">
        <f>IFERROR(Table3[[#This Row],[REST]]-Table3[[#This Row],[Result Scan]],"")</f>
        <v/>
      </c>
      <c r="N510" s="212" t="str">
        <f>IF(Table3[[#This Row],[PO TAM]]="","",IF(Table3[[#This Row],[Balance]]&gt;0,"Open","Close"))</f>
        <v/>
      </c>
      <c r="O510" s="246" t="str">
        <f ca="1">IF(R510=$S$1,Table3[[#This Row],[Status]],"")</f>
        <v/>
      </c>
      <c r="R510" s="169" t="str">
        <f>IF(Table3[[#This Row],[Delivery Date]]="","",$R$1-Table3[[#This Row],[Delivery Date]])</f>
        <v/>
      </c>
      <c r="T510" t="str">
        <f>IFERROR(VLOOKUP(Table3[[#This Row],[Ich No]],'ICH NO'!K:M,3,0),"")</f>
        <v/>
      </c>
      <c r="U510" t="str">
        <f>IF(Table3[[#This Row],[REST]]&gt;Table3[[#This Row],[Stock]],Table3[[#This Row],[Stock]],Table3[[#This Row],[REST]])</f>
        <v/>
      </c>
      <c r="AA510" t="str">
        <f ca="1">IF(Table3[[#This Row],[DDD]]="","",IF(Table3[[#This Row],[Stock]]&gt;=Table3[[#This Row],[REST]],Table3[[#This Row],[REST]],Table3[[#This Row],[Stock]]))</f>
        <v/>
      </c>
    </row>
    <row r="511" spans="1:27" x14ac:dyDescent="0.3">
      <c r="A511" s="173" t="str">
        <f>IF(Table3[[#This Row],[Customer Part No]]="","",(ROW()-1))</f>
        <v/>
      </c>
      <c r="B511" s="212" t="str">
        <f>IF(TAM!T516="","",TAM!T516)</f>
        <v/>
      </c>
      <c r="C511" s="42" t="str">
        <f>IF(TAM!Q516="","",TAM!Q516)</f>
        <v/>
      </c>
      <c r="D511" s="42" t="str">
        <f>IF(TAM!I516="","",TAM!I516)</f>
        <v/>
      </c>
      <c r="E511" s="42" t="str">
        <f>IF(TAM!H516="","",TAM!H516)</f>
        <v/>
      </c>
      <c r="F511" s="213" t="str">
        <f>IF(TAM!L516="","",TAM!L516)</f>
        <v/>
      </c>
      <c r="G511" s="213" t="str">
        <f>IF(TAM!M516="","",TAM!M516)</f>
        <v/>
      </c>
      <c r="H511" s="220" t="str">
        <f>IF(TAM!AD516="","",TAM!AD516)</f>
        <v/>
      </c>
      <c r="I511" s="223" t="str">
        <f>IF(Table3[[#This Row],[Open Qty]]="","",TAM!AE516)</f>
        <v/>
      </c>
      <c r="J511" s="226" t="str">
        <f>IF(Table3[[#This Row],[Open Qty]]="","",SUM(SUMIF('STOCK OES'!B:B,Table3[[#This Row],[Ich No]],'STOCK OES'!E:E),SUMIF('STOCK SEALING'!B:B,Table3[[#This Row],[Ich No]],'STOCK SEALING'!E:E)))</f>
        <v/>
      </c>
      <c r="K511" s="236" t="str">
        <f>IF(Table3[[#This Row],[REST]]="","",SUMIF(TMMIN!T:T,Table3[[#This Row],[Ich No]],TMMIN!AE:AE))</f>
        <v/>
      </c>
      <c r="L511" s="226">
        <v>0</v>
      </c>
      <c r="M511" s="226" t="str">
        <f>IFERROR(Table3[[#This Row],[REST]]-Table3[[#This Row],[Result Scan]],"")</f>
        <v/>
      </c>
      <c r="N511" s="212" t="str">
        <f>IF(Table3[[#This Row],[PO TAM]]="","",IF(Table3[[#This Row],[Balance]]&gt;0,"Open","Close"))</f>
        <v/>
      </c>
      <c r="O511" s="246" t="str">
        <f ca="1">IF(R511=$S$1,Table3[[#This Row],[Status]],"")</f>
        <v/>
      </c>
      <c r="R511" s="169" t="str">
        <f>IF(Table3[[#This Row],[Delivery Date]]="","",$R$1-Table3[[#This Row],[Delivery Date]])</f>
        <v/>
      </c>
      <c r="T511" t="str">
        <f>IFERROR(VLOOKUP(Table3[[#This Row],[Ich No]],'ICH NO'!K:M,3,0),"")</f>
        <v/>
      </c>
      <c r="U511" t="str">
        <f>IF(Table3[[#This Row],[REST]]&gt;Table3[[#This Row],[Stock]],Table3[[#This Row],[Stock]],Table3[[#This Row],[REST]])</f>
        <v/>
      </c>
      <c r="AA511" t="str">
        <f ca="1">IF(Table3[[#This Row],[DDD]]="","",IF(Table3[[#This Row],[Stock]]&gt;=Table3[[#This Row],[REST]],Table3[[#This Row],[REST]],Table3[[#This Row],[Stock]]))</f>
        <v/>
      </c>
    </row>
    <row r="512" spans="1:27" x14ac:dyDescent="0.3">
      <c r="A512" s="173" t="str">
        <f>IF(Table3[[#This Row],[Customer Part No]]="","",(ROW()-1))</f>
        <v/>
      </c>
      <c r="B512" s="212" t="str">
        <f>IF(TAM!T517="","",TAM!T517)</f>
        <v/>
      </c>
      <c r="C512" s="42" t="str">
        <f>IF(TAM!Q517="","",TAM!Q517)</f>
        <v/>
      </c>
      <c r="D512" s="42" t="str">
        <f>IF(TAM!I517="","",TAM!I517)</f>
        <v/>
      </c>
      <c r="E512" s="42" t="str">
        <f>IF(TAM!H517="","",TAM!H517)</f>
        <v/>
      </c>
      <c r="F512" s="213" t="str">
        <f>IF(TAM!L517="","",TAM!L517)</f>
        <v/>
      </c>
      <c r="G512" s="213" t="str">
        <f>IF(TAM!M517="","",TAM!M517)</f>
        <v/>
      </c>
      <c r="H512" s="220" t="str">
        <f>IF(TAM!AD517="","",TAM!AD517)</f>
        <v/>
      </c>
      <c r="I512" s="223" t="str">
        <f>IF(Table3[[#This Row],[Open Qty]]="","",TAM!AE517)</f>
        <v/>
      </c>
      <c r="J512" s="226" t="str">
        <f>IF(Table3[[#This Row],[Open Qty]]="","",SUM(SUMIF('STOCK OES'!B:B,Table3[[#This Row],[Ich No]],'STOCK OES'!E:E),SUMIF('STOCK SEALING'!B:B,Table3[[#This Row],[Ich No]],'STOCK SEALING'!E:E)))</f>
        <v/>
      </c>
      <c r="K512" s="236" t="str">
        <f>IF(Table3[[#This Row],[REST]]="","",SUMIF(TMMIN!T:T,Table3[[#This Row],[Ich No]],TMMIN!AE:AE))</f>
        <v/>
      </c>
      <c r="L512" s="226">
        <v>0</v>
      </c>
      <c r="M512" s="226" t="str">
        <f>IFERROR(Table3[[#This Row],[REST]]-Table3[[#This Row],[Result Scan]],"")</f>
        <v/>
      </c>
      <c r="N512" s="212" t="str">
        <f>IF(Table3[[#This Row],[PO TAM]]="","",IF(Table3[[#This Row],[Balance]]&gt;0,"Open","Close"))</f>
        <v/>
      </c>
      <c r="O512" s="246" t="str">
        <f ca="1">IF(R512=$S$1,Table3[[#This Row],[Status]],"")</f>
        <v/>
      </c>
      <c r="R512" s="169" t="str">
        <f>IF(Table3[[#This Row],[Delivery Date]]="","",$R$1-Table3[[#This Row],[Delivery Date]])</f>
        <v/>
      </c>
      <c r="T512" t="str">
        <f>IFERROR(VLOOKUP(Table3[[#This Row],[Ich No]],'ICH NO'!K:M,3,0),"")</f>
        <v/>
      </c>
      <c r="U512" t="str">
        <f>IF(Table3[[#This Row],[REST]]&gt;Table3[[#This Row],[Stock]],Table3[[#This Row],[Stock]],Table3[[#This Row],[REST]])</f>
        <v/>
      </c>
      <c r="AA512" t="str">
        <f ca="1">IF(Table3[[#This Row],[DDD]]="","",IF(Table3[[#This Row],[Stock]]&gt;=Table3[[#This Row],[REST]],Table3[[#This Row],[REST]],Table3[[#This Row],[Stock]]))</f>
        <v/>
      </c>
    </row>
    <row r="513" spans="1:27" x14ac:dyDescent="0.3">
      <c r="A513" s="173" t="str">
        <f>IF(Table3[[#This Row],[Customer Part No]]="","",(ROW()-1))</f>
        <v/>
      </c>
      <c r="B513" s="212" t="str">
        <f>IF(TAM!T518="","",TAM!T518)</f>
        <v/>
      </c>
      <c r="C513" s="42" t="str">
        <f>IF(TAM!Q518="","",TAM!Q518)</f>
        <v/>
      </c>
      <c r="D513" s="42" t="str">
        <f>IF(TAM!I518="","",TAM!I518)</f>
        <v/>
      </c>
      <c r="E513" s="42" t="str">
        <f>IF(TAM!H518="","",TAM!H518)</f>
        <v/>
      </c>
      <c r="F513" s="213" t="str">
        <f>IF(TAM!L518="","",TAM!L518)</f>
        <v/>
      </c>
      <c r="G513" s="213" t="str">
        <f>IF(TAM!M518="","",TAM!M518)</f>
        <v/>
      </c>
      <c r="H513" s="220" t="str">
        <f>IF(TAM!AD518="","",TAM!AD518)</f>
        <v/>
      </c>
      <c r="I513" s="223" t="str">
        <f>IF(Table3[[#This Row],[Open Qty]]="","",TAM!AE518)</f>
        <v/>
      </c>
      <c r="J513" s="226" t="str">
        <f>IF(Table3[[#This Row],[Open Qty]]="","",SUM(SUMIF('STOCK OES'!B:B,Table3[[#This Row],[Ich No]],'STOCK OES'!E:E),SUMIF('STOCK SEALING'!B:B,Table3[[#This Row],[Ich No]],'STOCK SEALING'!E:E)))</f>
        <v/>
      </c>
      <c r="K513" s="236" t="str">
        <f>IF(Table3[[#This Row],[REST]]="","",SUMIF(TMMIN!T:T,Table3[[#This Row],[Ich No]],TMMIN!AE:AE))</f>
        <v/>
      </c>
      <c r="L513" s="226">
        <v>0</v>
      </c>
      <c r="M513" s="226" t="str">
        <f>IFERROR(Table3[[#This Row],[REST]]-Table3[[#This Row],[Result Scan]],"")</f>
        <v/>
      </c>
      <c r="N513" s="212" t="str">
        <f>IF(Table3[[#This Row],[PO TAM]]="","",IF(Table3[[#This Row],[Balance]]&gt;0,"Open","Close"))</f>
        <v/>
      </c>
      <c r="O513" s="246" t="str">
        <f ca="1">IF(R513=$S$1,Table3[[#This Row],[Status]],"")</f>
        <v/>
      </c>
      <c r="R513" s="169" t="str">
        <f>IF(Table3[[#This Row],[Delivery Date]]="","",$R$1-Table3[[#This Row],[Delivery Date]])</f>
        <v/>
      </c>
      <c r="T513" t="str">
        <f>IFERROR(VLOOKUP(Table3[[#This Row],[Ich No]],'ICH NO'!K:M,3,0),"")</f>
        <v/>
      </c>
      <c r="U513" t="str">
        <f>IF(Table3[[#This Row],[REST]]&gt;Table3[[#This Row],[Stock]],Table3[[#This Row],[Stock]],Table3[[#This Row],[REST]])</f>
        <v/>
      </c>
      <c r="AA513" t="str">
        <f ca="1">IF(Table3[[#This Row],[DDD]]="","",IF(Table3[[#This Row],[Stock]]&gt;=Table3[[#This Row],[REST]],Table3[[#This Row],[REST]],Table3[[#This Row],[Stock]]))</f>
        <v/>
      </c>
    </row>
    <row r="514" spans="1:27" x14ac:dyDescent="0.3">
      <c r="A514" s="173" t="str">
        <f>IF(Table3[[#This Row],[Customer Part No]]="","",(ROW()-1))</f>
        <v/>
      </c>
      <c r="B514" s="212" t="str">
        <f>IF(TAM!T519="","",TAM!T519)</f>
        <v/>
      </c>
      <c r="C514" s="42" t="str">
        <f>IF(TAM!Q519="","",TAM!Q519)</f>
        <v/>
      </c>
      <c r="D514" s="42" t="str">
        <f>IF(TAM!I519="","",TAM!I519)</f>
        <v/>
      </c>
      <c r="E514" s="42" t="str">
        <f>IF(TAM!H519="","",TAM!H519)</f>
        <v/>
      </c>
      <c r="F514" s="213" t="str">
        <f>IF(TAM!L519="","",TAM!L519)</f>
        <v/>
      </c>
      <c r="G514" s="213" t="str">
        <f>IF(TAM!M519="","",TAM!M519)</f>
        <v/>
      </c>
      <c r="H514" s="220" t="str">
        <f>IF(TAM!AD519="","",TAM!AD519)</f>
        <v/>
      </c>
      <c r="I514" s="223" t="str">
        <f>IF(Table3[[#This Row],[Open Qty]]="","",TAM!AE519)</f>
        <v/>
      </c>
      <c r="J514" s="226" t="str">
        <f>IF(Table3[[#This Row],[Open Qty]]="","",SUM(SUMIF('STOCK OES'!B:B,Table3[[#This Row],[Ich No]],'STOCK OES'!E:E),SUMIF('STOCK SEALING'!B:B,Table3[[#This Row],[Ich No]],'STOCK SEALING'!E:E)))</f>
        <v/>
      </c>
      <c r="K514" s="236" t="str">
        <f>IF(Table3[[#This Row],[REST]]="","",SUMIF(TMMIN!T:T,Table3[[#This Row],[Ich No]],TMMIN!AE:AE))</f>
        <v/>
      </c>
      <c r="L514" s="226">
        <v>0</v>
      </c>
      <c r="M514" s="226" t="str">
        <f>IFERROR(Table3[[#This Row],[REST]]-Table3[[#This Row],[Result Scan]],"")</f>
        <v/>
      </c>
      <c r="N514" s="212" t="str">
        <f>IF(Table3[[#This Row],[PO TAM]]="","",IF(Table3[[#This Row],[Balance]]&gt;0,"Open","Close"))</f>
        <v/>
      </c>
      <c r="O514" s="246" t="str">
        <f ca="1">IF(R514=$S$1,Table3[[#This Row],[Status]],"")</f>
        <v/>
      </c>
      <c r="R514" s="169" t="str">
        <f>IF(Table3[[#This Row],[Delivery Date]]="","",$R$1-Table3[[#This Row],[Delivery Date]])</f>
        <v/>
      </c>
      <c r="T514" t="str">
        <f>IFERROR(VLOOKUP(Table3[[#This Row],[Ich No]],'ICH NO'!K:M,3,0),"")</f>
        <v/>
      </c>
      <c r="U514" t="str">
        <f>IF(Table3[[#This Row],[REST]]&gt;Table3[[#This Row],[Stock]],Table3[[#This Row],[Stock]],Table3[[#This Row],[REST]])</f>
        <v/>
      </c>
      <c r="AA514" t="str">
        <f ca="1">IF(Table3[[#This Row],[DDD]]="","",IF(Table3[[#This Row],[Stock]]&gt;=Table3[[#This Row],[REST]],Table3[[#This Row],[REST]],Table3[[#This Row],[Stock]]))</f>
        <v/>
      </c>
    </row>
    <row r="515" spans="1:27" x14ac:dyDescent="0.3">
      <c r="A515" s="173" t="str">
        <f>IF(Table3[[#This Row],[Customer Part No]]="","",(ROW()-1))</f>
        <v/>
      </c>
      <c r="B515" s="212" t="str">
        <f>IF(TAM!T520="","",TAM!T520)</f>
        <v/>
      </c>
      <c r="C515" s="42" t="str">
        <f>IF(TAM!Q520="","",TAM!Q520)</f>
        <v/>
      </c>
      <c r="D515" s="42" t="str">
        <f>IF(TAM!I520="","",TAM!I520)</f>
        <v/>
      </c>
      <c r="E515" s="42" t="str">
        <f>IF(TAM!H520="","",TAM!H520)</f>
        <v/>
      </c>
      <c r="F515" s="213" t="str">
        <f>IF(TAM!L520="","",TAM!L520)</f>
        <v/>
      </c>
      <c r="G515" s="213" t="str">
        <f>IF(TAM!M520="","",TAM!M520)</f>
        <v/>
      </c>
      <c r="H515" s="220" t="str">
        <f>IF(TAM!AD520="","",TAM!AD520)</f>
        <v/>
      </c>
      <c r="I515" s="223" t="str">
        <f>IF(Table3[[#This Row],[Open Qty]]="","",TAM!AE520)</f>
        <v/>
      </c>
      <c r="J515" s="226" t="str">
        <f>IF(Table3[[#This Row],[Open Qty]]="","",SUM(SUMIF('STOCK OES'!B:B,Table3[[#This Row],[Ich No]],'STOCK OES'!E:E),SUMIF('STOCK SEALING'!B:B,Table3[[#This Row],[Ich No]],'STOCK SEALING'!E:E)))</f>
        <v/>
      </c>
      <c r="K515" s="236" t="str">
        <f>IF(Table3[[#This Row],[REST]]="","",SUMIF(TMMIN!T:T,Table3[[#This Row],[Ich No]],TMMIN!AE:AE))</f>
        <v/>
      </c>
      <c r="L515" s="226">
        <v>0</v>
      </c>
      <c r="M515" s="226" t="str">
        <f>IFERROR(Table3[[#This Row],[REST]]-Table3[[#This Row],[Result Scan]],"")</f>
        <v/>
      </c>
      <c r="N515" s="212" t="str">
        <f>IF(Table3[[#This Row],[PO TAM]]="","",IF(Table3[[#This Row],[Balance]]&gt;0,"Open","Close"))</f>
        <v/>
      </c>
      <c r="O515" s="246" t="str">
        <f ca="1">IF(R515=$S$1,Table3[[#This Row],[Status]],"")</f>
        <v/>
      </c>
      <c r="R515" s="169" t="str">
        <f>IF(Table3[[#This Row],[Delivery Date]]="","",$R$1-Table3[[#This Row],[Delivery Date]])</f>
        <v/>
      </c>
      <c r="T515" t="str">
        <f>IFERROR(VLOOKUP(Table3[[#This Row],[Ich No]],'ICH NO'!K:M,3,0),"")</f>
        <v/>
      </c>
      <c r="U515" t="str">
        <f>IF(Table3[[#This Row],[REST]]&gt;Table3[[#This Row],[Stock]],Table3[[#This Row],[Stock]],Table3[[#This Row],[REST]])</f>
        <v/>
      </c>
      <c r="AA515" t="str">
        <f ca="1">IF(Table3[[#This Row],[DDD]]="","",IF(Table3[[#This Row],[Stock]]&gt;=Table3[[#This Row],[REST]],Table3[[#This Row],[REST]],Table3[[#This Row],[Stock]]))</f>
        <v/>
      </c>
    </row>
    <row r="516" spans="1:27" x14ac:dyDescent="0.3">
      <c r="A516" s="173" t="str">
        <f>IF(Table3[[#This Row],[Customer Part No]]="","",(ROW()-1))</f>
        <v/>
      </c>
      <c r="B516" s="212" t="str">
        <f>IF(TAM!T521="","",TAM!T521)</f>
        <v/>
      </c>
      <c r="C516" s="42" t="str">
        <f>IF(TAM!Q521="","",TAM!Q521)</f>
        <v/>
      </c>
      <c r="D516" s="42" t="str">
        <f>IF(TAM!I521="","",TAM!I521)</f>
        <v/>
      </c>
      <c r="E516" s="42" t="str">
        <f>IF(TAM!H521="","",TAM!H521)</f>
        <v/>
      </c>
      <c r="F516" s="213" t="str">
        <f>IF(TAM!L521="","",TAM!L521)</f>
        <v/>
      </c>
      <c r="G516" s="213" t="str">
        <f>IF(TAM!M521="","",TAM!M521)</f>
        <v/>
      </c>
      <c r="H516" s="220" t="str">
        <f>IF(TAM!AD521="","",TAM!AD521)</f>
        <v/>
      </c>
      <c r="I516" s="223" t="str">
        <f>IF(Table3[[#This Row],[Open Qty]]="","",TAM!AE521)</f>
        <v/>
      </c>
      <c r="J516" s="226" t="str">
        <f>IF(Table3[[#This Row],[Open Qty]]="","",SUM(SUMIF('STOCK OES'!B:B,Table3[[#This Row],[Ich No]],'STOCK OES'!E:E),SUMIF('STOCK SEALING'!B:B,Table3[[#This Row],[Ich No]],'STOCK SEALING'!E:E)))</f>
        <v/>
      </c>
      <c r="K516" s="236" t="str">
        <f>IF(Table3[[#This Row],[REST]]="","",SUMIF(TMMIN!T:T,Table3[[#This Row],[Ich No]],TMMIN!AE:AE))</f>
        <v/>
      </c>
      <c r="L516" s="226">
        <v>0</v>
      </c>
      <c r="M516" s="226" t="str">
        <f>IFERROR(Table3[[#This Row],[REST]]-Table3[[#This Row],[Result Scan]],"")</f>
        <v/>
      </c>
      <c r="N516" s="212" t="str">
        <f>IF(Table3[[#This Row],[PO TAM]]="","",IF(Table3[[#This Row],[Balance]]&gt;0,"Open","Close"))</f>
        <v/>
      </c>
      <c r="O516" s="246" t="str">
        <f ca="1">IF(R516=$S$1,Table3[[#This Row],[Status]],"")</f>
        <v/>
      </c>
      <c r="R516" s="169" t="str">
        <f>IF(Table3[[#This Row],[Delivery Date]]="","",$R$1-Table3[[#This Row],[Delivery Date]])</f>
        <v/>
      </c>
      <c r="T516" t="str">
        <f>IFERROR(VLOOKUP(Table3[[#This Row],[Ich No]],'ICH NO'!K:M,3,0),"")</f>
        <v/>
      </c>
      <c r="U516" t="str">
        <f>IF(Table3[[#This Row],[REST]]&gt;Table3[[#This Row],[Stock]],Table3[[#This Row],[Stock]],Table3[[#This Row],[REST]])</f>
        <v/>
      </c>
      <c r="AA516" t="str">
        <f ca="1">IF(Table3[[#This Row],[DDD]]="","",IF(Table3[[#This Row],[Stock]]&gt;=Table3[[#This Row],[REST]],Table3[[#This Row],[REST]],Table3[[#This Row],[Stock]]))</f>
        <v/>
      </c>
    </row>
    <row r="517" spans="1:27" x14ac:dyDescent="0.3">
      <c r="A517" s="173" t="str">
        <f>IF(Table3[[#This Row],[Customer Part No]]="","",(ROW()-1))</f>
        <v/>
      </c>
      <c r="B517" s="212" t="str">
        <f>IF(TAM!T522="","",TAM!T522)</f>
        <v/>
      </c>
      <c r="C517" s="42" t="str">
        <f>IF(TAM!Q522="","",TAM!Q522)</f>
        <v/>
      </c>
      <c r="D517" s="42" t="str">
        <f>IF(TAM!I522="","",TAM!I522)</f>
        <v/>
      </c>
      <c r="E517" s="42" t="str">
        <f>IF(TAM!H522="","",TAM!H522)</f>
        <v/>
      </c>
      <c r="F517" s="213" t="str">
        <f>IF(TAM!L522="","",TAM!L522)</f>
        <v/>
      </c>
      <c r="G517" s="213" t="str">
        <f>IF(TAM!M522="","",TAM!M522)</f>
        <v/>
      </c>
      <c r="H517" s="220" t="str">
        <f>IF(TAM!AD522="","",TAM!AD522)</f>
        <v/>
      </c>
      <c r="I517" s="223" t="str">
        <f>IF(Table3[[#This Row],[Open Qty]]="","",TAM!AE522)</f>
        <v/>
      </c>
      <c r="J517" s="226" t="str">
        <f>IF(Table3[[#This Row],[Open Qty]]="","",SUM(SUMIF('STOCK OES'!B:B,Table3[[#This Row],[Ich No]],'STOCK OES'!E:E),SUMIF('STOCK SEALING'!B:B,Table3[[#This Row],[Ich No]],'STOCK SEALING'!E:E)))</f>
        <v/>
      </c>
      <c r="K517" s="236" t="str">
        <f>IF(Table3[[#This Row],[REST]]="","",SUMIF(TMMIN!T:T,Table3[[#This Row],[Ich No]],TMMIN!AE:AE))</f>
        <v/>
      </c>
      <c r="L517" s="226">
        <v>0</v>
      </c>
      <c r="M517" s="226" t="str">
        <f>IFERROR(Table3[[#This Row],[REST]]-Table3[[#This Row],[Result Scan]],"")</f>
        <v/>
      </c>
      <c r="N517" s="212" t="str">
        <f>IF(Table3[[#This Row],[PO TAM]]="","",IF(Table3[[#This Row],[Balance]]&gt;0,"Open","Close"))</f>
        <v/>
      </c>
      <c r="O517" s="246" t="str">
        <f ca="1">IF(R517=$S$1,Table3[[#This Row],[Status]],"")</f>
        <v/>
      </c>
      <c r="R517" s="169" t="str">
        <f>IF(Table3[[#This Row],[Delivery Date]]="","",$R$1-Table3[[#This Row],[Delivery Date]])</f>
        <v/>
      </c>
      <c r="T517" t="str">
        <f>IFERROR(VLOOKUP(Table3[[#This Row],[Ich No]],'ICH NO'!K:M,3,0),"")</f>
        <v/>
      </c>
      <c r="U517" t="str">
        <f>IF(Table3[[#This Row],[REST]]&gt;Table3[[#This Row],[Stock]],Table3[[#This Row],[Stock]],Table3[[#This Row],[REST]])</f>
        <v/>
      </c>
      <c r="AA517" t="str">
        <f ca="1">IF(Table3[[#This Row],[DDD]]="","",IF(Table3[[#This Row],[Stock]]&gt;=Table3[[#This Row],[REST]],Table3[[#This Row],[REST]],Table3[[#This Row],[Stock]]))</f>
        <v/>
      </c>
    </row>
    <row r="518" spans="1:27" x14ac:dyDescent="0.3">
      <c r="A518" s="173" t="str">
        <f>IF(Table3[[#This Row],[Customer Part No]]="","",(ROW()-1))</f>
        <v/>
      </c>
      <c r="B518" s="212" t="str">
        <f>IF(TAM!T523="","",TAM!T523)</f>
        <v/>
      </c>
      <c r="C518" s="42" t="str">
        <f>IF(TAM!Q523="","",TAM!Q523)</f>
        <v/>
      </c>
      <c r="D518" s="42" t="str">
        <f>IF(TAM!I523="","",TAM!I523)</f>
        <v/>
      </c>
      <c r="E518" s="42" t="str">
        <f>IF(TAM!H523="","",TAM!H523)</f>
        <v/>
      </c>
      <c r="F518" s="213" t="str">
        <f>IF(TAM!L523="","",TAM!L523)</f>
        <v/>
      </c>
      <c r="G518" s="213" t="str">
        <f>IF(TAM!M523="","",TAM!M523)</f>
        <v/>
      </c>
      <c r="H518" s="220" t="str">
        <f>IF(TAM!AD523="","",TAM!AD523)</f>
        <v/>
      </c>
      <c r="I518" s="223" t="str">
        <f>IF(Table3[[#This Row],[Open Qty]]="","",TAM!AE523)</f>
        <v/>
      </c>
      <c r="J518" s="226" t="str">
        <f>IF(Table3[[#This Row],[Open Qty]]="","",SUM(SUMIF('STOCK OES'!B:B,Table3[[#This Row],[Ich No]],'STOCK OES'!E:E),SUMIF('STOCK SEALING'!B:B,Table3[[#This Row],[Ich No]],'STOCK SEALING'!E:E)))</f>
        <v/>
      </c>
      <c r="K518" s="236" t="str">
        <f>IF(Table3[[#This Row],[REST]]="","",SUMIF(TMMIN!T:T,Table3[[#This Row],[Ich No]],TMMIN!AE:AE))</f>
        <v/>
      </c>
      <c r="L518" s="226">
        <v>0</v>
      </c>
      <c r="M518" s="226" t="str">
        <f>IFERROR(Table3[[#This Row],[REST]]-Table3[[#This Row],[Result Scan]],"")</f>
        <v/>
      </c>
      <c r="N518" s="212" t="str">
        <f>IF(Table3[[#This Row],[PO TAM]]="","",IF(Table3[[#This Row],[Balance]]&gt;0,"Open","Close"))</f>
        <v/>
      </c>
      <c r="O518" s="246" t="str">
        <f ca="1">IF(R518=$S$1,Table3[[#This Row],[Status]],"")</f>
        <v/>
      </c>
      <c r="R518" s="169" t="str">
        <f>IF(Table3[[#This Row],[Delivery Date]]="","",$R$1-Table3[[#This Row],[Delivery Date]])</f>
        <v/>
      </c>
      <c r="T518" t="str">
        <f>IFERROR(VLOOKUP(Table3[[#This Row],[Ich No]],'ICH NO'!K:M,3,0),"")</f>
        <v/>
      </c>
      <c r="U518" t="str">
        <f>IF(Table3[[#This Row],[REST]]&gt;Table3[[#This Row],[Stock]],Table3[[#This Row],[Stock]],Table3[[#This Row],[REST]])</f>
        <v/>
      </c>
      <c r="AA518" t="str">
        <f ca="1">IF(Table3[[#This Row],[DDD]]="","",IF(Table3[[#This Row],[Stock]]&gt;=Table3[[#This Row],[REST]],Table3[[#This Row],[REST]],Table3[[#This Row],[Stock]]))</f>
        <v/>
      </c>
    </row>
    <row r="519" spans="1:27" x14ac:dyDescent="0.3">
      <c r="A519" s="173" t="str">
        <f>IF(Table3[[#This Row],[Customer Part No]]="","",(ROW()-1))</f>
        <v/>
      </c>
      <c r="B519" s="212" t="str">
        <f>IF(TAM!T524="","",TAM!T524)</f>
        <v/>
      </c>
      <c r="C519" s="42" t="str">
        <f>IF(TAM!Q524="","",TAM!Q524)</f>
        <v/>
      </c>
      <c r="D519" s="42" t="str">
        <f>IF(TAM!I524="","",TAM!I524)</f>
        <v/>
      </c>
      <c r="E519" s="42" t="str">
        <f>IF(TAM!H524="","",TAM!H524)</f>
        <v/>
      </c>
      <c r="F519" s="213" t="str">
        <f>IF(TAM!L524="","",TAM!L524)</f>
        <v/>
      </c>
      <c r="G519" s="213" t="str">
        <f>IF(TAM!M524="","",TAM!M524)</f>
        <v/>
      </c>
      <c r="H519" s="220" t="str">
        <f>IF(TAM!AD524="","",TAM!AD524)</f>
        <v/>
      </c>
      <c r="I519" s="223" t="str">
        <f>IF(Table3[[#This Row],[Open Qty]]="","",TAM!AE524)</f>
        <v/>
      </c>
      <c r="J519" s="226" t="str">
        <f>IF(Table3[[#This Row],[Open Qty]]="","",SUM(SUMIF('STOCK OES'!B:B,Table3[[#This Row],[Ich No]],'STOCK OES'!E:E),SUMIF('STOCK SEALING'!B:B,Table3[[#This Row],[Ich No]],'STOCK SEALING'!E:E)))</f>
        <v/>
      </c>
      <c r="K519" s="236" t="str">
        <f>IF(Table3[[#This Row],[REST]]="","",SUMIF(TMMIN!T:T,Table3[[#This Row],[Ich No]],TMMIN!AE:AE))</f>
        <v/>
      </c>
      <c r="L519" s="226">
        <v>0</v>
      </c>
      <c r="M519" s="226" t="str">
        <f>IFERROR(Table3[[#This Row],[REST]]-Table3[[#This Row],[Result Scan]],"")</f>
        <v/>
      </c>
      <c r="N519" s="212" t="str">
        <f>IF(Table3[[#This Row],[PO TAM]]="","",IF(Table3[[#This Row],[Balance]]&gt;0,"Open","Close"))</f>
        <v/>
      </c>
      <c r="O519" s="246" t="str">
        <f ca="1">IF(R519=$S$1,Table3[[#This Row],[Status]],"")</f>
        <v/>
      </c>
      <c r="R519" s="169" t="str">
        <f>IF(Table3[[#This Row],[Delivery Date]]="","",$R$1-Table3[[#This Row],[Delivery Date]])</f>
        <v/>
      </c>
      <c r="T519" t="str">
        <f>IFERROR(VLOOKUP(Table3[[#This Row],[Ich No]],'ICH NO'!K:M,3,0),"")</f>
        <v/>
      </c>
      <c r="U519" t="str">
        <f>IF(Table3[[#This Row],[REST]]&gt;Table3[[#This Row],[Stock]],Table3[[#This Row],[Stock]],Table3[[#This Row],[REST]])</f>
        <v/>
      </c>
      <c r="AA519" t="str">
        <f ca="1">IF(Table3[[#This Row],[DDD]]="","",IF(Table3[[#This Row],[Stock]]&gt;=Table3[[#This Row],[REST]],Table3[[#This Row],[REST]],Table3[[#This Row],[Stock]]))</f>
        <v/>
      </c>
    </row>
    <row r="520" spans="1:27" x14ac:dyDescent="0.3">
      <c r="A520" s="173" t="str">
        <f>IF(Table3[[#This Row],[Customer Part No]]="","",(ROW()-1))</f>
        <v/>
      </c>
      <c r="B520" s="212" t="str">
        <f>IF(TAM!T525="","",TAM!T525)</f>
        <v/>
      </c>
      <c r="C520" s="42" t="str">
        <f>IF(TAM!Q525="","",TAM!Q525)</f>
        <v/>
      </c>
      <c r="D520" s="42" t="str">
        <f>IF(TAM!I525="","",TAM!I525)</f>
        <v/>
      </c>
      <c r="E520" s="42" t="str">
        <f>IF(TAM!H525="","",TAM!H525)</f>
        <v/>
      </c>
      <c r="F520" s="213" t="str">
        <f>IF(TAM!L525="","",TAM!L525)</f>
        <v/>
      </c>
      <c r="G520" s="213" t="str">
        <f>IF(TAM!M525="","",TAM!M525)</f>
        <v/>
      </c>
      <c r="H520" s="220" t="str">
        <f>IF(TAM!AD525="","",TAM!AD525)</f>
        <v/>
      </c>
      <c r="I520" s="223" t="str">
        <f>IF(Table3[[#This Row],[Open Qty]]="","",TAM!AE525)</f>
        <v/>
      </c>
      <c r="J520" s="226" t="str">
        <f>IF(Table3[[#This Row],[Open Qty]]="","",SUM(SUMIF('STOCK OES'!B:B,Table3[[#This Row],[Ich No]],'STOCK OES'!E:E),SUMIF('STOCK SEALING'!B:B,Table3[[#This Row],[Ich No]],'STOCK SEALING'!E:E)))</f>
        <v/>
      </c>
      <c r="K520" s="236" t="str">
        <f>IF(Table3[[#This Row],[REST]]="","",SUMIF(TMMIN!T:T,Table3[[#This Row],[Ich No]],TMMIN!AE:AE))</f>
        <v/>
      </c>
      <c r="L520" s="226">
        <v>0</v>
      </c>
      <c r="M520" s="226" t="str">
        <f>IFERROR(Table3[[#This Row],[REST]]-Table3[[#This Row],[Result Scan]],"")</f>
        <v/>
      </c>
      <c r="N520" s="212" t="str">
        <f>IF(Table3[[#This Row],[PO TAM]]="","",IF(Table3[[#This Row],[Balance]]&gt;0,"Open","Close"))</f>
        <v/>
      </c>
      <c r="O520" s="246" t="str">
        <f ca="1">IF(R520=$S$1,Table3[[#This Row],[Status]],"")</f>
        <v/>
      </c>
      <c r="R520" s="169" t="str">
        <f>IF(Table3[[#This Row],[Delivery Date]]="","",$R$1-Table3[[#This Row],[Delivery Date]])</f>
        <v/>
      </c>
      <c r="T520" t="str">
        <f>IFERROR(VLOOKUP(Table3[[#This Row],[Ich No]],'ICH NO'!K:M,3,0),"")</f>
        <v/>
      </c>
      <c r="U520" t="str">
        <f>IF(Table3[[#This Row],[REST]]&gt;Table3[[#This Row],[Stock]],Table3[[#This Row],[Stock]],Table3[[#This Row],[REST]])</f>
        <v/>
      </c>
      <c r="AA520" t="str">
        <f ca="1">IF(Table3[[#This Row],[DDD]]="","",IF(Table3[[#This Row],[Stock]]&gt;=Table3[[#This Row],[REST]],Table3[[#This Row],[REST]],Table3[[#This Row],[Stock]]))</f>
        <v/>
      </c>
    </row>
    <row r="521" spans="1:27" x14ac:dyDescent="0.3">
      <c r="A521" s="173" t="str">
        <f>IF(Table3[[#This Row],[Customer Part No]]="","",(ROW()-1))</f>
        <v/>
      </c>
      <c r="B521" s="212" t="str">
        <f>IF(TAM!T526="","",TAM!T526)</f>
        <v/>
      </c>
      <c r="C521" s="42" t="str">
        <f>IF(TAM!Q526="","",TAM!Q526)</f>
        <v/>
      </c>
      <c r="D521" s="42" t="str">
        <f>IF(TAM!I526="","",TAM!I526)</f>
        <v/>
      </c>
      <c r="E521" s="42" t="str">
        <f>IF(TAM!H526="","",TAM!H526)</f>
        <v/>
      </c>
      <c r="F521" s="213" t="str">
        <f>IF(TAM!L526="","",TAM!L526)</f>
        <v/>
      </c>
      <c r="G521" s="213" t="str">
        <f>IF(TAM!M526="","",TAM!M526)</f>
        <v/>
      </c>
      <c r="H521" s="220" t="str">
        <f>IF(TAM!AD526="","",TAM!AD526)</f>
        <v/>
      </c>
      <c r="I521" s="223" t="str">
        <f>IF(Table3[[#This Row],[Open Qty]]="","",TAM!AE526)</f>
        <v/>
      </c>
      <c r="J521" s="226" t="str">
        <f>IF(Table3[[#This Row],[Open Qty]]="","",SUM(SUMIF('STOCK OES'!B:B,Table3[[#This Row],[Ich No]],'STOCK OES'!E:E),SUMIF('STOCK SEALING'!B:B,Table3[[#This Row],[Ich No]],'STOCK SEALING'!E:E)))</f>
        <v/>
      </c>
      <c r="K521" s="236" t="str">
        <f>IF(Table3[[#This Row],[REST]]="","",SUMIF(TMMIN!T:T,Table3[[#This Row],[Ich No]],TMMIN!AE:AE))</f>
        <v/>
      </c>
      <c r="L521" s="226">
        <v>0</v>
      </c>
      <c r="M521" s="226" t="str">
        <f>IFERROR(Table3[[#This Row],[REST]]-Table3[[#This Row],[Result Scan]],"")</f>
        <v/>
      </c>
      <c r="N521" s="212" t="str">
        <f>IF(Table3[[#This Row],[PO TAM]]="","",IF(Table3[[#This Row],[Balance]]&gt;0,"Open","Close"))</f>
        <v/>
      </c>
      <c r="O521" s="246" t="str">
        <f ca="1">IF(R521=$S$1,Table3[[#This Row],[Status]],"")</f>
        <v/>
      </c>
      <c r="R521" s="169" t="str">
        <f>IF(Table3[[#This Row],[Delivery Date]]="","",$R$1-Table3[[#This Row],[Delivery Date]])</f>
        <v/>
      </c>
      <c r="T521" t="str">
        <f>IFERROR(VLOOKUP(Table3[[#This Row],[Ich No]],'ICH NO'!K:M,3,0),"")</f>
        <v/>
      </c>
      <c r="U521" t="str">
        <f>IF(Table3[[#This Row],[REST]]&gt;Table3[[#This Row],[Stock]],Table3[[#This Row],[Stock]],Table3[[#This Row],[REST]])</f>
        <v/>
      </c>
      <c r="AA521" t="str">
        <f ca="1">IF(Table3[[#This Row],[DDD]]="","",IF(Table3[[#This Row],[Stock]]&gt;=Table3[[#This Row],[REST]],Table3[[#This Row],[REST]],Table3[[#This Row],[Stock]]))</f>
        <v/>
      </c>
    </row>
    <row r="522" spans="1:27" x14ac:dyDescent="0.3">
      <c r="A522" s="173" t="str">
        <f>IF(Table3[[#This Row],[Customer Part No]]="","",(ROW()-1))</f>
        <v/>
      </c>
      <c r="B522" s="212" t="str">
        <f>IF(TAM!T527="","",TAM!T527)</f>
        <v/>
      </c>
      <c r="C522" s="42" t="str">
        <f>IF(TAM!Q527="","",TAM!Q527)</f>
        <v/>
      </c>
      <c r="D522" s="42" t="str">
        <f>IF(TAM!I527="","",TAM!I527)</f>
        <v/>
      </c>
      <c r="E522" s="42" t="str">
        <f>IF(TAM!H527="","",TAM!H527)</f>
        <v/>
      </c>
      <c r="F522" s="213" t="str">
        <f>IF(TAM!L527="","",TAM!L527)</f>
        <v/>
      </c>
      <c r="G522" s="213" t="str">
        <f>IF(TAM!M527="","",TAM!M527)</f>
        <v/>
      </c>
      <c r="H522" s="220" t="str">
        <f>IF(TAM!AD527="","",TAM!AD527)</f>
        <v/>
      </c>
      <c r="I522" s="223" t="str">
        <f>IF(Table3[[#This Row],[Open Qty]]="","",TAM!AE527)</f>
        <v/>
      </c>
      <c r="J522" s="226" t="str">
        <f>IF(Table3[[#This Row],[Open Qty]]="","",SUM(SUMIF('STOCK OES'!B:B,Table3[[#This Row],[Ich No]],'STOCK OES'!E:E),SUMIF('STOCK SEALING'!B:B,Table3[[#This Row],[Ich No]],'STOCK SEALING'!E:E)))</f>
        <v/>
      </c>
      <c r="K522" s="236" t="str">
        <f>IF(Table3[[#This Row],[REST]]="","",SUMIF(TMMIN!T:T,Table3[[#This Row],[Ich No]],TMMIN!AE:AE))</f>
        <v/>
      </c>
      <c r="L522" s="226">
        <v>0</v>
      </c>
      <c r="M522" s="226" t="str">
        <f>IFERROR(Table3[[#This Row],[REST]]-Table3[[#This Row],[Result Scan]],"")</f>
        <v/>
      </c>
      <c r="N522" s="212" t="str">
        <f>IF(Table3[[#This Row],[PO TAM]]="","",IF(Table3[[#This Row],[Balance]]&gt;0,"Open","Close"))</f>
        <v/>
      </c>
      <c r="O522" s="246" t="str">
        <f ca="1">IF(R522=$S$1,Table3[[#This Row],[Status]],"")</f>
        <v/>
      </c>
      <c r="R522" s="169" t="str">
        <f>IF(Table3[[#This Row],[Delivery Date]]="","",$R$1-Table3[[#This Row],[Delivery Date]])</f>
        <v/>
      </c>
      <c r="T522" t="str">
        <f>IFERROR(VLOOKUP(Table3[[#This Row],[Ich No]],'ICH NO'!K:M,3,0),"")</f>
        <v/>
      </c>
      <c r="U522" t="str">
        <f>IF(Table3[[#This Row],[REST]]&gt;Table3[[#This Row],[Stock]],Table3[[#This Row],[Stock]],Table3[[#This Row],[REST]])</f>
        <v/>
      </c>
      <c r="AA522" t="str">
        <f ca="1">IF(Table3[[#This Row],[DDD]]="","",IF(Table3[[#This Row],[Stock]]&gt;=Table3[[#This Row],[REST]],Table3[[#This Row],[REST]],Table3[[#This Row],[Stock]]))</f>
        <v/>
      </c>
    </row>
    <row r="523" spans="1:27" x14ac:dyDescent="0.3">
      <c r="A523" s="173" t="str">
        <f>IF(Table3[[#This Row],[Customer Part No]]="","",(ROW()-1))</f>
        <v/>
      </c>
      <c r="B523" s="212" t="str">
        <f>IF(TAM!T528="","",TAM!T528)</f>
        <v/>
      </c>
      <c r="C523" s="42" t="str">
        <f>IF(TAM!Q528="","",TAM!Q528)</f>
        <v/>
      </c>
      <c r="D523" s="42" t="str">
        <f>IF(TAM!I528="","",TAM!I528)</f>
        <v/>
      </c>
      <c r="E523" s="42" t="str">
        <f>IF(TAM!H528="","",TAM!H528)</f>
        <v/>
      </c>
      <c r="F523" s="213" t="str">
        <f>IF(TAM!L528="","",TAM!L528)</f>
        <v/>
      </c>
      <c r="G523" s="213" t="str">
        <f>IF(TAM!M528="","",TAM!M528)</f>
        <v/>
      </c>
      <c r="H523" s="220" t="str">
        <f>IF(TAM!AD528="","",TAM!AD528)</f>
        <v/>
      </c>
      <c r="I523" s="223" t="str">
        <f>IF(Table3[[#This Row],[Open Qty]]="","",TAM!AE528)</f>
        <v/>
      </c>
      <c r="J523" s="226" t="str">
        <f>IF(Table3[[#This Row],[Open Qty]]="","",SUM(SUMIF('STOCK OES'!B:B,Table3[[#This Row],[Ich No]],'STOCK OES'!E:E),SUMIF('STOCK SEALING'!B:B,Table3[[#This Row],[Ich No]],'STOCK SEALING'!E:E)))</f>
        <v/>
      </c>
      <c r="K523" s="236" t="str">
        <f>IF(Table3[[#This Row],[REST]]="","",SUMIF(TMMIN!T:T,Table3[[#This Row],[Ich No]],TMMIN!AE:AE))</f>
        <v/>
      </c>
      <c r="L523" s="226">
        <v>0</v>
      </c>
      <c r="M523" s="226" t="str">
        <f>IFERROR(Table3[[#This Row],[REST]]-Table3[[#This Row],[Result Scan]],"")</f>
        <v/>
      </c>
      <c r="N523" s="212" t="str">
        <f>IF(Table3[[#This Row],[PO TAM]]="","",IF(Table3[[#This Row],[Balance]]&gt;0,"Open","Close"))</f>
        <v/>
      </c>
      <c r="O523" s="246" t="str">
        <f ca="1">IF(R523=$S$1,Table3[[#This Row],[Status]],"")</f>
        <v/>
      </c>
      <c r="R523" s="169" t="str">
        <f>IF(Table3[[#This Row],[Delivery Date]]="","",$R$1-Table3[[#This Row],[Delivery Date]])</f>
        <v/>
      </c>
      <c r="T523" t="str">
        <f>IFERROR(VLOOKUP(Table3[[#This Row],[Ich No]],'ICH NO'!K:M,3,0),"")</f>
        <v/>
      </c>
      <c r="U523" t="str">
        <f>IF(Table3[[#This Row],[REST]]&gt;Table3[[#This Row],[Stock]],Table3[[#This Row],[Stock]],Table3[[#This Row],[REST]])</f>
        <v/>
      </c>
      <c r="AA523" t="str">
        <f ca="1">IF(Table3[[#This Row],[DDD]]="","",IF(Table3[[#This Row],[Stock]]&gt;=Table3[[#This Row],[REST]],Table3[[#This Row],[REST]],Table3[[#This Row],[Stock]]))</f>
        <v/>
      </c>
    </row>
    <row r="524" spans="1:27" x14ac:dyDescent="0.3">
      <c r="A524" s="173" t="str">
        <f>IF(Table3[[#This Row],[Customer Part No]]="","",(ROW()-1))</f>
        <v/>
      </c>
      <c r="B524" s="212" t="str">
        <f>IF(TAM!T529="","",TAM!T529)</f>
        <v/>
      </c>
      <c r="C524" s="42" t="str">
        <f>IF(TAM!Q529="","",TAM!Q529)</f>
        <v/>
      </c>
      <c r="D524" s="42" t="str">
        <f>IF(TAM!I529="","",TAM!I529)</f>
        <v/>
      </c>
      <c r="E524" s="42" t="str">
        <f>IF(TAM!H529="","",TAM!H529)</f>
        <v/>
      </c>
      <c r="F524" s="213" t="str">
        <f>IF(TAM!L529="","",TAM!L529)</f>
        <v/>
      </c>
      <c r="G524" s="213" t="str">
        <f>IF(TAM!M529="","",TAM!M529)</f>
        <v/>
      </c>
      <c r="H524" s="220" t="str">
        <f>IF(TAM!AD529="","",TAM!AD529)</f>
        <v/>
      </c>
      <c r="I524" s="223" t="str">
        <f>IF(Table3[[#This Row],[Open Qty]]="","",TAM!AE529)</f>
        <v/>
      </c>
      <c r="J524" s="226" t="str">
        <f>IF(Table3[[#This Row],[Open Qty]]="","",SUM(SUMIF('STOCK OES'!B:B,Table3[[#This Row],[Ich No]],'STOCK OES'!E:E),SUMIF('STOCK SEALING'!B:B,Table3[[#This Row],[Ich No]],'STOCK SEALING'!E:E)))</f>
        <v/>
      </c>
      <c r="K524" s="236" t="str">
        <f>IF(Table3[[#This Row],[REST]]="","",SUMIF(TMMIN!T:T,Table3[[#This Row],[Ich No]],TMMIN!AE:AE))</f>
        <v/>
      </c>
      <c r="L524" s="226">
        <v>0</v>
      </c>
      <c r="M524" s="226" t="str">
        <f>IFERROR(Table3[[#This Row],[REST]]-Table3[[#This Row],[Result Scan]],"")</f>
        <v/>
      </c>
      <c r="N524" s="212" t="str">
        <f>IF(Table3[[#This Row],[PO TAM]]="","",IF(Table3[[#This Row],[Balance]]&gt;0,"Open","Close"))</f>
        <v/>
      </c>
      <c r="O524" s="246" t="str">
        <f ca="1">IF(R524=$S$1,Table3[[#This Row],[Status]],"")</f>
        <v/>
      </c>
      <c r="R524" s="169" t="str">
        <f>IF(Table3[[#This Row],[Delivery Date]]="","",$R$1-Table3[[#This Row],[Delivery Date]])</f>
        <v/>
      </c>
      <c r="T524" t="str">
        <f>IFERROR(VLOOKUP(Table3[[#This Row],[Ich No]],'ICH NO'!K:M,3,0),"")</f>
        <v/>
      </c>
      <c r="U524" t="str">
        <f>IF(Table3[[#This Row],[REST]]&gt;Table3[[#This Row],[Stock]],Table3[[#This Row],[Stock]],Table3[[#This Row],[REST]])</f>
        <v/>
      </c>
      <c r="AA524" t="str">
        <f ca="1">IF(Table3[[#This Row],[DDD]]="","",IF(Table3[[#This Row],[Stock]]&gt;=Table3[[#This Row],[REST]],Table3[[#This Row],[REST]],Table3[[#This Row],[Stock]]))</f>
        <v/>
      </c>
    </row>
    <row r="525" spans="1:27" x14ac:dyDescent="0.3">
      <c r="A525" s="173" t="str">
        <f>IF(Table3[[#This Row],[Customer Part No]]="","",(ROW()-1))</f>
        <v/>
      </c>
      <c r="B525" s="212" t="str">
        <f>IF(TAM!T530="","",TAM!T530)</f>
        <v/>
      </c>
      <c r="C525" s="42" t="str">
        <f>IF(TAM!Q530="","",TAM!Q530)</f>
        <v/>
      </c>
      <c r="D525" s="42" t="str">
        <f>IF(TAM!I530="","",TAM!I530)</f>
        <v/>
      </c>
      <c r="E525" s="42" t="str">
        <f>IF(TAM!H530="","",TAM!H530)</f>
        <v/>
      </c>
      <c r="F525" s="213" t="str">
        <f>IF(TAM!L530="","",TAM!L530)</f>
        <v/>
      </c>
      <c r="G525" s="213" t="str">
        <f>IF(TAM!M530="","",TAM!M530)</f>
        <v/>
      </c>
      <c r="H525" s="220" t="str">
        <f>IF(TAM!AD530="","",TAM!AD530)</f>
        <v/>
      </c>
      <c r="I525" s="223" t="str">
        <f>IF(Table3[[#This Row],[Open Qty]]="","",TAM!AE530)</f>
        <v/>
      </c>
      <c r="J525" s="226" t="str">
        <f>IF(Table3[[#This Row],[Open Qty]]="","",SUM(SUMIF('STOCK OES'!B:B,Table3[[#This Row],[Ich No]],'STOCK OES'!E:E),SUMIF('STOCK SEALING'!B:B,Table3[[#This Row],[Ich No]],'STOCK SEALING'!E:E)))</f>
        <v/>
      </c>
      <c r="K525" s="236" t="str">
        <f>IF(Table3[[#This Row],[REST]]="","",SUMIF(TMMIN!T:T,Table3[[#This Row],[Ich No]],TMMIN!AE:AE))</f>
        <v/>
      </c>
      <c r="L525" s="226">
        <v>0</v>
      </c>
      <c r="M525" s="226" t="str">
        <f>IFERROR(Table3[[#This Row],[REST]]-Table3[[#This Row],[Result Scan]],"")</f>
        <v/>
      </c>
      <c r="N525" s="212" t="str">
        <f>IF(Table3[[#This Row],[PO TAM]]="","",IF(Table3[[#This Row],[Balance]]&gt;0,"Open","Close"))</f>
        <v/>
      </c>
      <c r="O525" s="246" t="str">
        <f ca="1">IF(R525=$S$1,Table3[[#This Row],[Status]],"")</f>
        <v/>
      </c>
      <c r="R525" s="169" t="str">
        <f>IF(Table3[[#This Row],[Delivery Date]]="","",$R$1-Table3[[#This Row],[Delivery Date]])</f>
        <v/>
      </c>
      <c r="T525" t="str">
        <f>IFERROR(VLOOKUP(Table3[[#This Row],[Ich No]],'ICH NO'!K:M,3,0),"")</f>
        <v/>
      </c>
      <c r="U525" t="str">
        <f>IF(Table3[[#This Row],[REST]]&gt;Table3[[#This Row],[Stock]],Table3[[#This Row],[Stock]],Table3[[#This Row],[REST]])</f>
        <v/>
      </c>
      <c r="AA525" t="str">
        <f ca="1">IF(Table3[[#This Row],[DDD]]="","",IF(Table3[[#This Row],[Stock]]&gt;=Table3[[#This Row],[REST]],Table3[[#This Row],[REST]],Table3[[#This Row],[Stock]]))</f>
        <v/>
      </c>
    </row>
    <row r="526" spans="1:27" x14ac:dyDescent="0.3">
      <c r="A526" s="173" t="str">
        <f>IF(Table3[[#This Row],[Customer Part No]]="","",(ROW()-1))</f>
        <v/>
      </c>
      <c r="B526" s="212" t="str">
        <f>IF(TAM!T531="","",TAM!T531)</f>
        <v/>
      </c>
      <c r="C526" s="42" t="str">
        <f>IF(TAM!Q531="","",TAM!Q531)</f>
        <v/>
      </c>
      <c r="D526" s="42" t="str">
        <f>IF(TAM!I531="","",TAM!I531)</f>
        <v/>
      </c>
      <c r="E526" s="42" t="str">
        <f>IF(TAM!H531="","",TAM!H531)</f>
        <v/>
      </c>
      <c r="F526" s="213" t="str">
        <f>IF(TAM!L531="","",TAM!L531)</f>
        <v/>
      </c>
      <c r="G526" s="213" t="str">
        <f>IF(TAM!M531="","",TAM!M531)</f>
        <v/>
      </c>
      <c r="H526" s="220" t="str">
        <f>IF(TAM!AD531="","",TAM!AD531)</f>
        <v/>
      </c>
      <c r="I526" s="223" t="str">
        <f>IF(Table3[[#This Row],[Open Qty]]="","",TAM!AE531)</f>
        <v/>
      </c>
      <c r="J526" s="226" t="str">
        <f>IF(Table3[[#This Row],[Open Qty]]="","",SUM(SUMIF('STOCK OES'!B:B,Table3[[#This Row],[Ich No]],'STOCK OES'!E:E),SUMIF('STOCK SEALING'!B:B,Table3[[#This Row],[Ich No]],'STOCK SEALING'!E:E)))</f>
        <v/>
      </c>
      <c r="K526" s="236" t="str">
        <f>IF(Table3[[#This Row],[REST]]="","",SUMIF(TMMIN!T:T,Table3[[#This Row],[Ich No]],TMMIN!AE:AE))</f>
        <v/>
      </c>
      <c r="L526" s="226">
        <v>0</v>
      </c>
      <c r="M526" s="226" t="str">
        <f>IFERROR(Table3[[#This Row],[REST]]-Table3[[#This Row],[Result Scan]],"")</f>
        <v/>
      </c>
      <c r="N526" s="212" t="str">
        <f>IF(Table3[[#This Row],[PO TAM]]="","",IF(Table3[[#This Row],[Balance]]&gt;0,"Open","Close"))</f>
        <v/>
      </c>
      <c r="O526" s="246" t="str">
        <f ca="1">IF(R526=$S$1,Table3[[#This Row],[Status]],"")</f>
        <v/>
      </c>
      <c r="R526" s="169" t="str">
        <f>IF(Table3[[#This Row],[Delivery Date]]="","",$R$1-Table3[[#This Row],[Delivery Date]])</f>
        <v/>
      </c>
      <c r="T526" t="str">
        <f>IFERROR(VLOOKUP(Table3[[#This Row],[Ich No]],'ICH NO'!K:M,3,0),"")</f>
        <v/>
      </c>
      <c r="U526" t="str">
        <f>IF(Table3[[#This Row],[REST]]&gt;Table3[[#This Row],[Stock]],Table3[[#This Row],[Stock]],Table3[[#This Row],[REST]])</f>
        <v/>
      </c>
      <c r="AA526" t="str">
        <f ca="1">IF(Table3[[#This Row],[DDD]]="","",IF(Table3[[#This Row],[Stock]]&gt;=Table3[[#This Row],[REST]],Table3[[#This Row],[REST]],Table3[[#This Row],[Stock]]))</f>
        <v/>
      </c>
    </row>
    <row r="527" spans="1:27" x14ac:dyDescent="0.3">
      <c r="A527" s="173" t="str">
        <f>IF(Table3[[#This Row],[Customer Part No]]="","",(ROW()-1))</f>
        <v/>
      </c>
      <c r="B527" s="212" t="str">
        <f>IF(TAM!T532="","",TAM!T532)</f>
        <v/>
      </c>
      <c r="C527" s="42" t="str">
        <f>IF(TAM!Q532="","",TAM!Q532)</f>
        <v/>
      </c>
      <c r="D527" s="42" t="str">
        <f>IF(TAM!I532="","",TAM!I532)</f>
        <v/>
      </c>
      <c r="E527" s="42" t="str">
        <f>IF(TAM!H532="","",TAM!H532)</f>
        <v/>
      </c>
      <c r="F527" s="213" t="str">
        <f>IF(TAM!L532="","",TAM!L532)</f>
        <v/>
      </c>
      <c r="G527" s="213" t="str">
        <f>IF(TAM!M532="","",TAM!M532)</f>
        <v/>
      </c>
      <c r="H527" s="220" t="str">
        <f>IF(TAM!AD532="","",TAM!AD532)</f>
        <v/>
      </c>
      <c r="I527" s="223" t="str">
        <f>IF(Table3[[#This Row],[Open Qty]]="","",TAM!AE532)</f>
        <v/>
      </c>
      <c r="J527" s="226" t="str">
        <f>IF(Table3[[#This Row],[Open Qty]]="","",SUM(SUMIF('STOCK OES'!B:B,Table3[[#This Row],[Ich No]],'STOCK OES'!E:E),SUMIF('STOCK SEALING'!B:B,Table3[[#This Row],[Ich No]],'STOCK SEALING'!E:E)))</f>
        <v/>
      </c>
      <c r="K527" s="236" t="str">
        <f>IF(Table3[[#This Row],[REST]]="","",SUMIF(TMMIN!T:T,Table3[[#This Row],[Ich No]],TMMIN!AE:AE))</f>
        <v/>
      </c>
      <c r="L527" s="226">
        <v>0</v>
      </c>
      <c r="M527" s="226" t="str">
        <f>IFERROR(Table3[[#This Row],[REST]]-Table3[[#This Row],[Result Scan]],"")</f>
        <v/>
      </c>
      <c r="N527" s="212" t="str">
        <f>IF(Table3[[#This Row],[PO TAM]]="","",IF(Table3[[#This Row],[Balance]]&gt;0,"Open","Close"))</f>
        <v/>
      </c>
      <c r="O527" s="246" t="str">
        <f ca="1">IF(R527=$S$1,Table3[[#This Row],[Status]],"")</f>
        <v/>
      </c>
      <c r="R527" s="169" t="str">
        <f>IF(Table3[[#This Row],[Delivery Date]]="","",$R$1-Table3[[#This Row],[Delivery Date]])</f>
        <v/>
      </c>
      <c r="T527" t="str">
        <f>IFERROR(VLOOKUP(Table3[[#This Row],[Ich No]],'ICH NO'!K:M,3,0),"")</f>
        <v/>
      </c>
      <c r="U527" t="str">
        <f>IF(Table3[[#This Row],[REST]]&gt;Table3[[#This Row],[Stock]],Table3[[#This Row],[Stock]],Table3[[#This Row],[REST]])</f>
        <v/>
      </c>
      <c r="AA527" t="str">
        <f ca="1">IF(Table3[[#This Row],[DDD]]="","",IF(Table3[[#This Row],[Stock]]&gt;=Table3[[#This Row],[REST]],Table3[[#This Row],[REST]],Table3[[#This Row],[Stock]]))</f>
        <v/>
      </c>
    </row>
    <row r="528" spans="1:27" x14ac:dyDescent="0.3">
      <c r="A528" s="173" t="str">
        <f>IF(Table3[[#This Row],[Customer Part No]]="","",(ROW()-1))</f>
        <v/>
      </c>
      <c r="B528" s="212" t="str">
        <f>IF(TAM!T533="","",TAM!T533)</f>
        <v/>
      </c>
      <c r="C528" s="42" t="str">
        <f>IF(TAM!Q533="","",TAM!Q533)</f>
        <v/>
      </c>
      <c r="D528" s="42" t="str">
        <f>IF(TAM!I533="","",TAM!I533)</f>
        <v/>
      </c>
      <c r="E528" s="42" t="str">
        <f>IF(TAM!H533="","",TAM!H533)</f>
        <v/>
      </c>
      <c r="F528" s="213" t="str">
        <f>IF(TAM!L533="","",TAM!L533)</f>
        <v/>
      </c>
      <c r="G528" s="213" t="str">
        <f>IF(TAM!M533="","",TAM!M533)</f>
        <v/>
      </c>
      <c r="H528" s="220" t="str">
        <f>IF(TAM!AD533="","",TAM!AD533)</f>
        <v/>
      </c>
      <c r="I528" s="223" t="str">
        <f>IF(Table3[[#This Row],[Open Qty]]="","",TAM!AE533)</f>
        <v/>
      </c>
      <c r="J528" s="226" t="str">
        <f>IF(Table3[[#This Row],[Open Qty]]="","",SUM(SUMIF('STOCK OES'!B:B,Table3[[#This Row],[Ich No]],'STOCK OES'!E:E),SUMIF('STOCK SEALING'!B:B,Table3[[#This Row],[Ich No]],'STOCK SEALING'!E:E)))</f>
        <v/>
      </c>
      <c r="K528" s="236" t="str">
        <f>IF(Table3[[#This Row],[REST]]="","",SUMIF(TMMIN!T:T,Table3[[#This Row],[Ich No]],TMMIN!AE:AE))</f>
        <v/>
      </c>
      <c r="L528" s="226">
        <v>0</v>
      </c>
      <c r="M528" s="226" t="str">
        <f>IFERROR(Table3[[#This Row],[REST]]-Table3[[#This Row],[Result Scan]],"")</f>
        <v/>
      </c>
      <c r="N528" s="212" t="str">
        <f>IF(Table3[[#This Row],[PO TAM]]="","",IF(Table3[[#This Row],[Balance]]&gt;0,"Open","Close"))</f>
        <v/>
      </c>
      <c r="O528" s="246" t="str">
        <f ca="1">IF(R528=$S$1,Table3[[#This Row],[Status]],"")</f>
        <v/>
      </c>
      <c r="R528" s="169" t="str">
        <f>IF(Table3[[#This Row],[Delivery Date]]="","",$R$1-Table3[[#This Row],[Delivery Date]])</f>
        <v/>
      </c>
      <c r="T528" t="str">
        <f>IFERROR(VLOOKUP(Table3[[#This Row],[Ich No]],'ICH NO'!K:M,3,0),"")</f>
        <v/>
      </c>
      <c r="U528" t="str">
        <f>IF(Table3[[#This Row],[REST]]&gt;Table3[[#This Row],[Stock]],Table3[[#This Row],[Stock]],Table3[[#This Row],[REST]])</f>
        <v/>
      </c>
      <c r="AA528" t="str">
        <f ca="1">IF(Table3[[#This Row],[DDD]]="","",IF(Table3[[#This Row],[Stock]]&gt;=Table3[[#This Row],[REST]],Table3[[#This Row],[REST]],Table3[[#This Row],[Stock]]))</f>
        <v/>
      </c>
    </row>
    <row r="529" spans="1:27" x14ac:dyDescent="0.3">
      <c r="A529" s="173" t="str">
        <f>IF(Table3[[#This Row],[Customer Part No]]="","",(ROW()-1))</f>
        <v/>
      </c>
      <c r="B529" s="212" t="str">
        <f>IF(TAM!T534="","",TAM!T534)</f>
        <v/>
      </c>
      <c r="C529" s="42" t="str">
        <f>IF(TAM!Q534="","",TAM!Q534)</f>
        <v/>
      </c>
      <c r="D529" s="42" t="str">
        <f>IF(TAM!I534="","",TAM!I534)</f>
        <v/>
      </c>
      <c r="E529" s="42" t="str">
        <f>IF(TAM!H534="","",TAM!H534)</f>
        <v/>
      </c>
      <c r="F529" s="213" t="str">
        <f>IF(TAM!L534="","",TAM!L534)</f>
        <v/>
      </c>
      <c r="G529" s="213" t="str">
        <f>IF(TAM!M534="","",TAM!M534)</f>
        <v/>
      </c>
      <c r="H529" s="220" t="str">
        <f>IF(TAM!AD534="","",TAM!AD534)</f>
        <v/>
      </c>
      <c r="I529" s="223" t="str">
        <f>IF(Table3[[#This Row],[Open Qty]]="","",TAM!AE534)</f>
        <v/>
      </c>
      <c r="J529" s="226" t="str">
        <f>IF(Table3[[#This Row],[Open Qty]]="","",SUM(SUMIF('STOCK OES'!B:B,Table3[[#This Row],[Ich No]],'STOCK OES'!E:E),SUMIF('STOCK SEALING'!B:B,Table3[[#This Row],[Ich No]],'STOCK SEALING'!E:E)))</f>
        <v/>
      </c>
      <c r="K529" s="236" t="str">
        <f>IF(Table3[[#This Row],[REST]]="","",SUMIF(TMMIN!T:T,Table3[[#This Row],[Ich No]],TMMIN!AE:AE))</f>
        <v/>
      </c>
      <c r="L529" s="226">
        <v>0</v>
      </c>
      <c r="M529" s="226" t="str">
        <f>IFERROR(Table3[[#This Row],[REST]]-Table3[[#This Row],[Result Scan]],"")</f>
        <v/>
      </c>
      <c r="N529" s="212" t="str">
        <f>IF(Table3[[#This Row],[PO TAM]]="","",IF(Table3[[#This Row],[Balance]]&gt;0,"Open","Close"))</f>
        <v/>
      </c>
      <c r="O529" s="246" t="str">
        <f ca="1">IF(R529=$S$1,Table3[[#This Row],[Status]],"")</f>
        <v/>
      </c>
      <c r="R529" s="169" t="str">
        <f>IF(Table3[[#This Row],[Delivery Date]]="","",$R$1-Table3[[#This Row],[Delivery Date]])</f>
        <v/>
      </c>
      <c r="T529" t="str">
        <f>IFERROR(VLOOKUP(Table3[[#This Row],[Ich No]],'ICH NO'!K:M,3,0),"")</f>
        <v/>
      </c>
      <c r="U529" t="str">
        <f>IF(Table3[[#This Row],[REST]]&gt;Table3[[#This Row],[Stock]],Table3[[#This Row],[Stock]],Table3[[#This Row],[REST]])</f>
        <v/>
      </c>
      <c r="AA529" t="str">
        <f ca="1">IF(Table3[[#This Row],[DDD]]="","",IF(Table3[[#This Row],[Stock]]&gt;=Table3[[#This Row],[REST]],Table3[[#This Row],[REST]],Table3[[#This Row],[Stock]]))</f>
        <v/>
      </c>
    </row>
    <row r="530" spans="1:27" x14ac:dyDescent="0.3">
      <c r="A530" s="173" t="str">
        <f>IF(Table3[[#This Row],[Customer Part No]]="","",(ROW()-1))</f>
        <v/>
      </c>
      <c r="B530" s="212" t="str">
        <f>IF(TAM!T535="","",TAM!T535)</f>
        <v/>
      </c>
      <c r="C530" s="42" t="str">
        <f>IF(TAM!Q535="","",TAM!Q535)</f>
        <v/>
      </c>
      <c r="D530" s="42" t="str">
        <f>IF(TAM!I535="","",TAM!I535)</f>
        <v/>
      </c>
      <c r="E530" s="42" t="str">
        <f>IF(TAM!H535="","",TAM!H535)</f>
        <v/>
      </c>
      <c r="F530" s="213" t="str">
        <f>IF(TAM!L535="","",TAM!L535)</f>
        <v/>
      </c>
      <c r="G530" s="213" t="str">
        <f>IF(TAM!M535="","",TAM!M535)</f>
        <v/>
      </c>
      <c r="H530" s="220" t="str">
        <f>IF(TAM!AD535="","",TAM!AD535)</f>
        <v/>
      </c>
      <c r="I530" s="223" t="str">
        <f>IF(Table3[[#This Row],[Open Qty]]="","",TAM!AE535)</f>
        <v/>
      </c>
      <c r="J530" s="226" t="str">
        <f>IF(Table3[[#This Row],[Open Qty]]="","",SUM(SUMIF('STOCK OES'!B:B,Table3[[#This Row],[Ich No]],'STOCK OES'!E:E),SUMIF('STOCK SEALING'!B:B,Table3[[#This Row],[Ich No]],'STOCK SEALING'!E:E)))</f>
        <v/>
      </c>
      <c r="K530" s="236" t="str">
        <f>IF(Table3[[#This Row],[REST]]="","",SUMIF(TMMIN!T:T,Table3[[#This Row],[Ich No]],TMMIN!AE:AE))</f>
        <v/>
      </c>
      <c r="L530" s="226">
        <v>0</v>
      </c>
      <c r="M530" s="226" t="str">
        <f>IFERROR(Table3[[#This Row],[REST]]-Table3[[#This Row],[Result Scan]],"")</f>
        <v/>
      </c>
      <c r="N530" s="212" t="str">
        <f>IF(Table3[[#This Row],[PO TAM]]="","",IF(Table3[[#This Row],[Balance]]&gt;0,"Open","Close"))</f>
        <v/>
      </c>
      <c r="O530" s="246" t="str">
        <f ca="1">IF(R530=$S$1,Table3[[#This Row],[Status]],"")</f>
        <v/>
      </c>
      <c r="R530" s="169" t="str">
        <f>IF(Table3[[#This Row],[Delivery Date]]="","",$R$1-Table3[[#This Row],[Delivery Date]])</f>
        <v/>
      </c>
      <c r="T530" t="str">
        <f>IFERROR(VLOOKUP(Table3[[#This Row],[Ich No]],'ICH NO'!K:M,3,0),"")</f>
        <v/>
      </c>
      <c r="U530" t="str">
        <f>IF(Table3[[#This Row],[REST]]&gt;Table3[[#This Row],[Stock]],Table3[[#This Row],[Stock]],Table3[[#This Row],[REST]])</f>
        <v/>
      </c>
      <c r="AA530" t="str">
        <f ca="1">IF(Table3[[#This Row],[DDD]]="","",IF(Table3[[#This Row],[Stock]]&gt;=Table3[[#This Row],[REST]],Table3[[#This Row],[REST]],Table3[[#This Row],[Stock]]))</f>
        <v/>
      </c>
    </row>
    <row r="531" spans="1:27" x14ac:dyDescent="0.3">
      <c r="A531" s="173" t="str">
        <f>IF(Table3[[#This Row],[Customer Part No]]="","",(ROW()-1))</f>
        <v/>
      </c>
      <c r="B531" s="212" t="str">
        <f>IF(TAM!T536="","",TAM!T536)</f>
        <v/>
      </c>
      <c r="C531" s="42" t="str">
        <f>IF(TAM!Q536="","",TAM!Q536)</f>
        <v/>
      </c>
      <c r="D531" s="42" t="str">
        <f>IF(TAM!I536="","",TAM!I536)</f>
        <v/>
      </c>
      <c r="E531" s="42" t="str">
        <f>IF(TAM!H536="","",TAM!H536)</f>
        <v/>
      </c>
      <c r="F531" s="213" t="str">
        <f>IF(TAM!L536="","",TAM!L536)</f>
        <v/>
      </c>
      <c r="G531" s="213" t="str">
        <f>IF(TAM!M536="","",TAM!M536)</f>
        <v/>
      </c>
      <c r="H531" s="220" t="str">
        <f>IF(TAM!AD536="","",TAM!AD536)</f>
        <v/>
      </c>
      <c r="I531" s="223" t="str">
        <f>IF(Table3[[#This Row],[Open Qty]]="","",TAM!AE536)</f>
        <v/>
      </c>
      <c r="J531" s="226" t="str">
        <f>IF(Table3[[#This Row],[Open Qty]]="","",SUM(SUMIF('STOCK OES'!B:B,Table3[[#This Row],[Ich No]],'STOCK OES'!E:E),SUMIF('STOCK SEALING'!B:B,Table3[[#This Row],[Ich No]],'STOCK SEALING'!E:E)))</f>
        <v/>
      </c>
      <c r="K531" s="236" t="str">
        <f>IF(Table3[[#This Row],[REST]]="","",SUMIF(TMMIN!T:T,Table3[[#This Row],[Ich No]],TMMIN!AE:AE))</f>
        <v/>
      </c>
      <c r="L531" s="226">
        <v>0</v>
      </c>
      <c r="M531" s="226" t="str">
        <f>IFERROR(Table3[[#This Row],[REST]]-Table3[[#This Row],[Result Scan]],"")</f>
        <v/>
      </c>
      <c r="N531" s="212" t="str">
        <f>IF(Table3[[#This Row],[PO TAM]]="","",IF(Table3[[#This Row],[Balance]]&gt;0,"Open","Close"))</f>
        <v/>
      </c>
      <c r="O531" s="246" t="str">
        <f ca="1">IF(R531=$S$1,Table3[[#This Row],[Status]],"")</f>
        <v/>
      </c>
      <c r="R531" s="169" t="str">
        <f>IF(Table3[[#This Row],[Delivery Date]]="","",$R$1-Table3[[#This Row],[Delivery Date]])</f>
        <v/>
      </c>
      <c r="T531" t="str">
        <f>IFERROR(VLOOKUP(Table3[[#This Row],[Ich No]],'ICH NO'!K:M,3,0),"")</f>
        <v/>
      </c>
      <c r="U531" t="str">
        <f>IF(Table3[[#This Row],[REST]]&gt;Table3[[#This Row],[Stock]],Table3[[#This Row],[Stock]],Table3[[#This Row],[REST]])</f>
        <v/>
      </c>
      <c r="AA531" t="str">
        <f ca="1">IF(Table3[[#This Row],[DDD]]="","",IF(Table3[[#This Row],[Stock]]&gt;=Table3[[#This Row],[REST]],Table3[[#This Row],[REST]],Table3[[#This Row],[Stock]]))</f>
        <v/>
      </c>
    </row>
    <row r="532" spans="1:27" x14ac:dyDescent="0.3">
      <c r="A532" s="173" t="str">
        <f>IF(Table3[[#This Row],[Customer Part No]]="","",(ROW()-1))</f>
        <v/>
      </c>
      <c r="B532" s="212" t="str">
        <f>IF(TAM!T537="","",TAM!T537)</f>
        <v/>
      </c>
      <c r="C532" s="42" t="str">
        <f>IF(TAM!Q537="","",TAM!Q537)</f>
        <v/>
      </c>
      <c r="D532" s="42" t="str">
        <f>IF(TAM!I537="","",TAM!I537)</f>
        <v/>
      </c>
      <c r="E532" s="42" t="str">
        <f>IF(TAM!H537="","",TAM!H537)</f>
        <v/>
      </c>
      <c r="F532" s="213" t="str">
        <f>IF(TAM!L537="","",TAM!L537)</f>
        <v/>
      </c>
      <c r="G532" s="213" t="str">
        <f>IF(TAM!M537="","",TAM!M537)</f>
        <v/>
      </c>
      <c r="H532" s="220" t="str">
        <f>IF(TAM!AD537="","",TAM!AD537)</f>
        <v/>
      </c>
      <c r="I532" s="223" t="str">
        <f>IF(Table3[[#This Row],[Open Qty]]="","",TAM!AE537)</f>
        <v/>
      </c>
      <c r="J532" s="226" t="str">
        <f>IF(Table3[[#This Row],[Open Qty]]="","",SUM(SUMIF('STOCK OES'!B:B,Table3[[#This Row],[Ich No]],'STOCK OES'!E:E),SUMIF('STOCK SEALING'!B:B,Table3[[#This Row],[Ich No]],'STOCK SEALING'!E:E)))</f>
        <v/>
      </c>
      <c r="K532" s="236" t="str">
        <f>IF(Table3[[#This Row],[REST]]="","",SUMIF(TMMIN!T:T,Table3[[#This Row],[Ich No]],TMMIN!AE:AE))</f>
        <v/>
      </c>
      <c r="L532" s="226">
        <v>0</v>
      </c>
      <c r="M532" s="226" t="str">
        <f>IFERROR(Table3[[#This Row],[REST]]-Table3[[#This Row],[Result Scan]],"")</f>
        <v/>
      </c>
      <c r="N532" s="212" t="str">
        <f>IF(Table3[[#This Row],[PO TAM]]="","",IF(Table3[[#This Row],[Balance]]&gt;0,"Open","Close"))</f>
        <v/>
      </c>
      <c r="O532" s="246" t="str">
        <f ca="1">IF(R532=$S$1,Table3[[#This Row],[Status]],"")</f>
        <v/>
      </c>
      <c r="R532" s="169" t="str">
        <f>IF(Table3[[#This Row],[Delivery Date]]="","",$R$1-Table3[[#This Row],[Delivery Date]])</f>
        <v/>
      </c>
      <c r="T532" t="str">
        <f>IFERROR(VLOOKUP(Table3[[#This Row],[Ich No]],'ICH NO'!K:M,3,0),"")</f>
        <v/>
      </c>
      <c r="U532" t="str">
        <f>IF(Table3[[#This Row],[REST]]&gt;Table3[[#This Row],[Stock]],Table3[[#This Row],[Stock]],Table3[[#This Row],[REST]])</f>
        <v/>
      </c>
      <c r="AA532" t="str">
        <f ca="1">IF(Table3[[#This Row],[DDD]]="","",IF(Table3[[#This Row],[Stock]]&gt;=Table3[[#This Row],[REST]],Table3[[#This Row],[REST]],Table3[[#This Row],[Stock]]))</f>
        <v/>
      </c>
    </row>
    <row r="533" spans="1:27" x14ac:dyDescent="0.3">
      <c r="A533" s="173" t="str">
        <f>IF(Table3[[#This Row],[Customer Part No]]="","",(ROW()-1))</f>
        <v/>
      </c>
      <c r="B533" s="212" t="str">
        <f>IF(TAM!T538="","",TAM!T538)</f>
        <v/>
      </c>
      <c r="C533" s="42" t="str">
        <f>IF(TAM!Q538="","",TAM!Q538)</f>
        <v/>
      </c>
      <c r="D533" s="42" t="str">
        <f>IF(TAM!I538="","",TAM!I538)</f>
        <v/>
      </c>
      <c r="E533" s="42" t="str">
        <f>IF(TAM!H538="","",TAM!H538)</f>
        <v/>
      </c>
      <c r="F533" s="213" t="str">
        <f>IF(TAM!L538="","",TAM!L538)</f>
        <v/>
      </c>
      <c r="G533" s="213" t="str">
        <f>IF(TAM!M538="","",TAM!M538)</f>
        <v/>
      </c>
      <c r="H533" s="220" t="str">
        <f>IF(TAM!AD538="","",TAM!AD538)</f>
        <v/>
      </c>
      <c r="I533" s="223" t="str">
        <f>IF(Table3[[#This Row],[Open Qty]]="","",TAM!AE538)</f>
        <v/>
      </c>
      <c r="J533" s="226" t="str">
        <f>IF(Table3[[#This Row],[Open Qty]]="","",SUM(SUMIF('STOCK OES'!B:B,Table3[[#This Row],[Ich No]],'STOCK OES'!E:E),SUMIF('STOCK SEALING'!B:B,Table3[[#This Row],[Ich No]],'STOCK SEALING'!E:E)))</f>
        <v/>
      </c>
      <c r="K533" s="236" t="str">
        <f>IF(Table3[[#This Row],[REST]]="","",SUMIF(TMMIN!T:T,Table3[[#This Row],[Ich No]],TMMIN!AE:AE))</f>
        <v/>
      </c>
      <c r="L533" s="226">
        <v>0</v>
      </c>
      <c r="M533" s="226" t="str">
        <f>IFERROR(Table3[[#This Row],[REST]]-Table3[[#This Row],[Result Scan]],"")</f>
        <v/>
      </c>
      <c r="N533" s="212" t="str">
        <f>IF(Table3[[#This Row],[PO TAM]]="","",IF(Table3[[#This Row],[Balance]]&gt;0,"Open","Close"))</f>
        <v/>
      </c>
      <c r="O533" s="246" t="str">
        <f ca="1">IF(R533=$S$1,Table3[[#This Row],[Status]],"")</f>
        <v/>
      </c>
      <c r="R533" s="169" t="str">
        <f>IF(Table3[[#This Row],[Delivery Date]]="","",$R$1-Table3[[#This Row],[Delivery Date]])</f>
        <v/>
      </c>
      <c r="T533" t="str">
        <f>IFERROR(VLOOKUP(Table3[[#This Row],[Ich No]],'ICH NO'!K:M,3,0),"")</f>
        <v/>
      </c>
      <c r="U533" t="str">
        <f>IF(Table3[[#This Row],[REST]]&gt;Table3[[#This Row],[Stock]],Table3[[#This Row],[Stock]],Table3[[#This Row],[REST]])</f>
        <v/>
      </c>
      <c r="AA533" t="str">
        <f ca="1">IF(Table3[[#This Row],[DDD]]="","",IF(Table3[[#This Row],[Stock]]&gt;=Table3[[#This Row],[REST]],Table3[[#This Row],[REST]],Table3[[#This Row],[Stock]]))</f>
        <v/>
      </c>
    </row>
    <row r="534" spans="1:27" x14ac:dyDescent="0.3">
      <c r="A534" s="173" t="str">
        <f>IF(Table3[[#This Row],[Customer Part No]]="","",(ROW()-1))</f>
        <v/>
      </c>
      <c r="B534" s="212" t="str">
        <f>IF(TAM!T539="","",TAM!T539)</f>
        <v/>
      </c>
      <c r="C534" s="42" t="str">
        <f>IF(TAM!Q539="","",TAM!Q539)</f>
        <v/>
      </c>
      <c r="D534" s="42" t="str">
        <f>IF(TAM!I539="","",TAM!I539)</f>
        <v/>
      </c>
      <c r="E534" s="42" t="str">
        <f>IF(TAM!H539="","",TAM!H539)</f>
        <v/>
      </c>
      <c r="F534" s="213" t="str">
        <f>IF(TAM!L539="","",TAM!L539)</f>
        <v/>
      </c>
      <c r="G534" s="213" t="str">
        <f>IF(TAM!M539="","",TAM!M539)</f>
        <v/>
      </c>
      <c r="H534" s="220" t="str">
        <f>IF(TAM!AD539="","",TAM!AD539)</f>
        <v/>
      </c>
      <c r="I534" s="223" t="str">
        <f>IF(Table3[[#This Row],[Open Qty]]="","",TAM!AE539)</f>
        <v/>
      </c>
      <c r="J534" s="226" t="str">
        <f>IF(Table3[[#This Row],[Open Qty]]="","",SUM(SUMIF('STOCK OES'!B:B,Table3[[#This Row],[Ich No]],'STOCK OES'!E:E),SUMIF('STOCK SEALING'!B:B,Table3[[#This Row],[Ich No]],'STOCK SEALING'!E:E)))</f>
        <v/>
      </c>
      <c r="K534" s="236" t="str">
        <f>IF(Table3[[#This Row],[REST]]="","",SUMIF(TMMIN!T:T,Table3[[#This Row],[Ich No]],TMMIN!AE:AE))</f>
        <v/>
      </c>
      <c r="L534" s="226">
        <v>0</v>
      </c>
      <c r="M534" s="226" t="str">
        <f>IFERROR(Table3[[#This Row],[REST]]-Table3[[#This Row],[Result Scan]],"")</f>
        <v/>
      </c>
      <c r="N534" s="212" t="str">
        <f>IF(Table3[[#This Row],[PO TAM]]="","",IF(Table3[[#This Row],[Balance]]&gt;0,"Open","Close"))</f>
        <v/>
      </c>
      <c r="O534" s="246" t="str">
        <f ca="1">IF(R534=$S$1,Table3[[#This Row],[Status]],"")</f>
        <v/>
      </c>
      <c r="R534" s="169" t="str">
        <f>IF(Table3[[#This Row],[Delivery Date]]="","",$R$1-Table3[[#This Row],[Delivery Date]])</f>
        <v/>
      </c>
      <c r="T534" t="str">
        <f>IFERROR(VLOOKUP(Table3[[#This Row],[Ich No]],'ICH NO'!K:M,3,0),"")</f>
        <v/>
      </c>
      <c r="U534" t="str">
        <f>IF(Table3[[#This Row],[REST]]&gt;Table3[[#This Row],[Stock]],Table3[[#This Row],[Stock]],Table3[[#This Row],[REST]])</f>
        <v/>
      </c>
      <c r="AA534" t="str">
        <f ca="1">IF(Table3[[#This Row],[DDD]]="","",IF(Table3[[#This Row],[Stock]]&gt;=Table3[[#This Row],[REST]],Table3[[#This Row],[REST]],Table3[[#This Row],[Stock]]))</f>
        <v/>
      </c>
    </row>
    <row r="535" spans="1:27" x14ac:dyDescent="0.3">
      <c r="A535" s="173" t="str">
        <f>IF(Table3[[#This Row],[Customer Part No]]="","",(ROW()-1))</f>
        <v/>
      </c>
      <c r="B535" s="212" t="str">
        <f>IF(TAM!T540="","",TAM!T540)</f>
        <v/>
      </c>
      <c r="C535" s="42" t="str">
        <f>IF(TAM!Q540="","",TAM!Q540)</f>
        <v/>
      </c>
      <c r="D535" s="42" t="str">
        <f>IF(TAM!I540="","",TAM!I540)</f>
        <v/>
      </c>
      <c r="E535" s="42" t="str">
        <f>IF(TAM!H540="","",TAM!H540)</f>
        <v/>
      </c>
      <c r="F535" s="213" t="str">
        <f>IF(TAM!L540="","",TAM!L540)</f>
        <v/>
      </c>
      <c r="G535" s="213" t="str">
        <f>IF(TAM!M540="","",TAM!M540)</f>
        <v/>
      </c>
      <c r="H535" s="220" t="str">
        <f>IF(TAM!AD540="","",TAM!AD540)</f>
        <v/>
      </c>
      <c r="I535" s="223" t="str">
        <f>IF(Table3[[#This Row],[Open Qty]]="","",TAM!AE540)</f>
        <v/>
      </c>
      <c r="J535" s="226" t="str">
        <f>IF(Table3[[#This Row],[Open Qty]]="","",SUM(SUMIF('STOCK OES'!B:B,Table3[[#This Row],[Ich No]],'STOCK OES'!E:E),SUMIF('STOCK SEALING'!B:B,Table3[[#This Row],[Ich No]],'STOCK SEALING'!E:E)))</f>
        <v/>
      </c>
      <c r="K535" s="236" t="str">
        <f>IF(Table3[[#This Row],[REST]]="","",SUMIF(TMMIN!T:T,Table3[[#This Row],[Ich No]],TMMIN!AE:AE))</f>
        <v/>
      </c>
      <c r="L535" s="226">
        <v>0</v>
      </c>
      <c r="M535" s="226" t="str">
        <f>IFERROR(Table3[[#This Row],[REST]]-Table3[[#This Row],[Result Scan]],"")</f>
        <v/>
      </c>
      <c r="N535" s="212" t="str">
        <f>IF(Table3[[#This Row],[PO TAM]]="","",IF(Table3[[#This Row],[Balance]]&gt;0,"Open","Close"))</f>
        <v/>
      </c>
      <c r="O535" s="246" t="str">
        <f ca="1">IF(R535=$S$1,Table3[[#This Row],[Status]],"")</f>
        <v/>
      </c>
      <c r="R535" s="169" t="str">
        <f>IF(Table3[[#This Row],[Delivery Date]]="","",$R$1-Table3[[#This Row],[Delivery Date]])</f>
        <v/>
      </c>
      <c r="T535" t="str">
        <f>IFERROR(VLOOKUP(Table3[[#This Row],[Ich No]],'ICH NO'!K:M,3,0),"")</f>
        <v/>
      </c>
      <c r="U535" t="str">
        <f>IF(Table3[[#This Row],[REST]]&gt;Table3[[#This Row],[Stock]],Table3[[#This Row],[Stock]],Table3[[#This Row],[REST]])</f>
        <v/>
      </c>
      <c r="AA535" t="str">
        <f ca="1">IF(Table3[[#This Row],[DDD]]="","",IF(Table3[[#This Row],[Stock]]&gt;=Table3[[#This Row],[REST]],Table3[[#This Row],[REST]],Table3[[#This Row],[Stock]]))</f>
        <v/>
      </c>
    </row>
    <row r="536" spans="1:27" x14ac:dyDescent="0.3">
      <c r="A536" s="173" t="str">
        <f>IF(Table3[[#This Row],[Customer Part No]]="","",(ROW()-1))</f>
        <v/>
      </c>
      <c r="B536" s="212" t="str">
        <f>IF(TAM!T541="","",TAM!T541)</f>
        <v/>
      </c>
      <c r="C536" s="42" t="str">
        <f>IF(TAM!Q541="","",TAM!Q541)</f>
        <v/>
      </c>
      <c r="D536" s="42" t="str">
        <f>IF(TAM!I541="","",TAM!I541)</f>
        <v/>
      </c>
      <c r="E536" s="42" t="str">
        <f>IF(TAM!H541="","",TAM!H541)</f>
        <v/>
      </c>
      <c r="F536" s="213" t="str">
        <f>IF(TAM!L541="","",TAM!L541)</f>
        <v/>
      </c>
      <c r="G536" s="213" t="str">
        <f>IF(TAM!M541="","",TAM!M541)</f>
        <v/>
      </c>
      <c r="H536" s="220" t="str">
        <f>IF(TAM!AD541="","",TAM!AD541)</f>
        <v/>
      </c>
      <c r="I536" s="223" t="str">
        <f>IF(Table3[[#This Row],[Open Qty]]="","",TAM!AE541)</f>
        <v/>
      </c>
      <c r="J536" s="226" t="str">
        <f>IF(Table3[[#This Row],[Open Qty]]="","",SUM(SUMIF('STOCK OES'!B:B,Table3[[#This Row],[Ich No]],'STOCK OES'!E:E),SUMIF('STOCK SEALING'!B:B,Table3[[#This Row],[Ich No]],'STOCK SEALING'!E:E)))</f>
        <v/>
      </c>
      <c r="K536" s="236" t="str">
        <f>IF(Table3[[#This Row],[REST]]="","",SUMIF(TMMIN!T:T,Table3[[#This Row],[Ich No]],TMMIN!AE:AE))</f>
        <v/>
      </c>
      <c r="L536" s="226">
        <v>0</v>
      </c>
      <c r="M536" s="226" t="str">
        <f>IFERROR(Table3[[#This Row],[REST]]-Table3[[#This Row],[Result Scan]],"")</f>
        <v/>
      </c>
      <c r="N536" s="212" t="str">
        <f>IF(Table3[[#This Row],[PO TAM]]="","",IF(Table3[[#This Row],[Balance]]&gt;0,"Open","Close"))</f>
        <v/>
      </c>
      <c r="O536" s="246" t="str">
        <f ca="1">IF(R536=$S$1,Table3[[#This Row],[Status]],"")</f>
        <v/>
      </c>
      <c r="R536" s="169" t="str">
        <f>IF(Table3[[#This Row],[Delivery Date]]="","",$R$1-Table3[[#This Row],[Delivery Date]])</f>
        <v/>
      </c>
      <c r="T536" t="str">
        <f>IFERROR(VLOOKUP(Table3[[#This Row],[Ich No]],'ICH NO'!K:M,3,0),"")</f>
        <v/>
      </c>
      <c r="U536" t="str">
        <f>IF(Table3[[#This Row],[REST]]&gt;Table3[[#This Row],[Stock]],Table3[[#This Row],[Stock]],Table3[[#This Row],[REST]])</f>
        <v/>
      </c>
      <c r="AA536" t="str">
        <f ca="1">IF(Table3[[#This Row],[DDD]]="","",IF(Table3[[#This Row],[Stock]]&gt;=Table3[[#This Row],[REST]],Table3[[#This Row],[REST]],Table3[[#This Row],[Stock]]))</f>
        <v/>
      </c>
    </row>
    <row r="537" spans="1:27" x14ac:dyDescent="0.3">
      <c r="A537" s="173" t="str">
        <f>IF(Table3[[#This Row],[Customer Part No]]="","",(ROW()-1))</f>
        <v/>
      </c>
      <c r="B537" s="212" t="str">
        <f>IF(TAM!T542="","",TAM!T542)</f>
        <v/>
      </c>
      <c r="C537" s="42" t="str">
        <f>IF(TAM!Q542="","",TAM!Q542)</f>
        <v/>
      </c>
      <c r="D537" s="42" t="str">
        <f>IF(TAM!I542="","",TAM!I542)</f>
        <v/>
      </c>
      <c r="E537" s="42" t="str">
        <f>IF(TAM!H542="","",TAM!H542)</f>
        <v/>
      </c>
      <c r="F537" s="213" t="str">
        <f>IF(TAM!L542="","",TAM!L542)</f>
        <v/>
      </c>
      <c r="G537" s="213" t="str">
        <f>IF(TAM!M542="","",TAM!M542)</f>
        <v/>
      </c>
      <c r="H537" s="220" t="str">
        <f>IF(TAM!AD542="","",TAM!AD542)</f>
        <v/>
      </c>
      <c r="I537" s="223" t="str">
        <f>IF(Table3[[#This Row],[Open Qty]]="","",TAM!AE542)</f>
        <v/>
      </c>
      <c r="J537" s="226" t="str">
        <f>IF(Table3[[#This Row],[Open Qty]]="","",SUM(SUMIF('STOCK OES'!B:B,Table3[[#This Row],[Ich No]],'STOCK OES'!E:E),SUMIF('STOCK SEALING'!B:B,Table3[[#This Row],[Ich No]],'STOCK SEALING'!E:E)))</f>
        <v/>
      </c>
      <c r="K537" s="236" t="str">
        <f>IF(Table3[[#This Row],[REST]]="","",SUMIF(TMMIN!T:T,Table3[[#This Row],[Ich No]],TMMIN!AE:AE))</f>
        <v/>
      </c>
      <c r="L537" s="226">
        <v>0</v>
      </c>
      <c r="M537" s="226" t="str">
        <f>IFERROR(Table3[[#This Row],[REST]]-Table3[[#This Row],[Result Scan]],"")</f>
        <v/>
      </c>
      <c r="N537" s="212" t="str">
        <f>IF(Table3[[#This Row],[PO TAM]]="","",IF(Table3[[#This Row],[Balance]]&gt;0,"Open","Close"))</f>
        <v/>
      </c>
      <c r="O537" s="246" t="str">
        <f ca="1">IF(R537=$S$1,Table3[[#This Row],[Status]],"")</f>
        <v/>
      </c>
      <c r="R537" s="169" t="str">
        <f>IF(Table3[[#This Row],[Delivery Date]]="","",$R$1-Table3[[#This Row],[Delivery Date]])</f>
        <v/>
      </c>
      <c r="T537" t="str">
        <f>IFERROR(VLOOKUP(Table3[[#This Row],[Ich No]],'ICH NO'!K:M,3,0),"")</f>
        <v/>
      </c>
      <c r="U537" t="str">
        <f>IF(Table3[[#This Row],[REST]]&gt;Table3[[#This Row],[Stock]],Table3[[#This Row],[Stock]],Table3[[#This Row],[REST]])</f>
        <v/>
      </c>
      <c r="AA537" t="str">
        <f ca="1">IF(Table3[[#This Row],[DDD]]="","",IF(Table3[[#This Row],[Stock]]&gt;=Table3[[#This Row],[REST]],Table3[[#This Row],[REST]],Table3[[#This Row],[Stock]]))</f>
        <v/>
      </c>
    </row>
    <row r="538" spans="1:27" x14ac:dyDescent="0.3">
      <c r="A538" s="173" t="str">
        <f>IF(Table3[[#This Row],[Customer Part No]]="","",(ROW()-1))</f>
        <v/>
      </c>
      <c r="B538" s="212" t="str">
        <f>IF(TAM!T543="","",TAM!T543)</f>
        <v/>
      </c>
      <c r="C538" s="42" t="str">
        <f>IF(TAM!Q543="","",TAM!Q543)</f>
        <v/>
      </c>
      <c r="D538" s="42" t="str">
        <f>IF(TAM!I543="","",TAM!I543)</f>
        <v/>
      </c>
      <c r="E538" s="42" t="str">
        <f>IF(TAM!H543="","",TAM!H543)</f>
        <v/>
      </c>
      <c r="F538" s="213" t="str">
        <f>IF(TAM!L543="","",TAM!L543)</f>
        <v/>
      </c>
      <c r="G538" s="213" t="str">
        <f>IF(TAM!M543="","",TAM!M543)</f>
        <v/>
      </c>
      <c r="H538" s="220" t="str">
        <f>IF(TAM!AD543="","",TAM!AD543)</f>
        <v/>
      </c>
      <c r="I538" s="223" t="str">
        <f>IF(Table3[[#This Row],[Open Qty]]="","",TAM!AE543)</f>
        <v/>
      </c>
      <c r="J538" s="226" t="str">
        <f>IF(Table3[[#This Row],[Open Qty]]="","",SUM(SUMIF('STOCK OES'!B:B,Table3[[#This Row],[Ich No]],'STOCK OES'!E:E),SUMIF('STOCK SEALING'!B:B,Table3[[#This Row],[Ich No]],'STOCK SEALING'!E:E)))</f>
        <v/>
      </c>
      <c r="K538" s="236" t="str">
        <f>IF(Table3[[#This Row],[REST]]="","",SUMIF(TMMIN!T:T,Table3[[#This Row],[Ich No]],TMMIN!AE:AE))</f>
        <v/>
      </c>
      <c r="L538" s="226">
        <v>0</v>
      </c>
      <c r="M538" s="226" t="str">
        <f>IFERROR(Table3[[#This Row],[REST]]-Table3[[#This Row],[Result Scan]],"")</f>
        <v/>
      </c>
      <c r="N538" s="212" t="str">
        <f>IF(Table3[[#This Row],[PO TAM]]="","",IF(Table3[[#This Row],[Balance]]&gt;0,"Open","Close"))</f>
        <v/>
      </c>
      <c r="O538" s="246" t="str">
        <f ca="1">IF(R538=$S$1,Table3[[#This Row],[Status]],"")</f>
        <v/>
      </c>
      <c r="R538" s="169" t="str">
        <f>IF(Table3[[#This Row],[Delivery Date]]="","",$R$1-Table3[[#This Row],[Delivery Date]])</f>
        <v/>
      </c>
      <c r="T538" t="str">
        <f>IFERROR(VLOOKUP(Table3[[#This Row],[Ich No]],'ICH NO'!K:M,3,0),"")</f>
        <v/>
      </c>
      <c r="U538" t="str">
        <f>IF(Table3[[#This Row],[REST]]&gt;Table3[[#This Row],[Stock]],Table3[[#This Row],[Stock]],Table3[[#This Row],[REST]])</f>
        <v/>
      </c>
      <c r="AA538" t="str">
        <f ca="1">IF(Table3[[#This Row],[DDD]]="","",IF(Table3[[#This Row],[Stock]]&gt;=Table3[[#This Row],[REST]],Table3[[#This Row],[REST]],Table3[[#This Row],[Stock]]))</f>
        <v/>
      </c>
    </row>
    <row r="539" spans="1:27" x14ac:dyDescent="0.3">
      <c r="A539" s="173" t="str">
        <f>IF(Table3[[#This Row],[Customer Part No]]="","",(ROW()-1))</f>
        <v/>
      </c>
      <c r="B539" s="212" t="str">
        <f>IF(TAM!T544="","",TAM!T544)</f>
        <v/>
      </c>
      <c r="C539" s="42" t="str">
        <f>IF(TAM!Q544="","",TAM!Q544)</f>
        <v/>
      </c>
      <c r="D539" s="42" t="str">
        <f>IF(TAM!I544="","",TAM!I544)</f>
        <v/>
      </c>
      <c r="E539" s="42" t="str">
        <f>IF(TAM!H544="","",TAM!H544)</f>
        <v/>
      </c>
      <c r="F539" s="213" t="str">
        <f>IF(TAM!L544="","",TAM!L544)</f>
        <v/>
      </c>
      <c r="G539" s="213" t="str">
        <f>IF(TAM!M544="","",TAM!M544)</f>
        <v/>
      </c>
      <c r="H539" s="220" t="str">
        <f>IF(TAM!AD544="","",TAM!AD544)</f>
        <v/>
      </c>
      <c r="I539" s="223" t="str">
        <f>IF(Table3[[#This Row],[Open Qty]]="","",TAM!AE544)</f>
        <v/>
      </c>
      <c r="J539" s="226" t="str">
        <f>IF(Table3[[#This Row],[Open Qty]]="","",SUM(SUMIF('STOCK OES'!B:B,Table3[[#This Row],[Ich No]],'STOCK OES'!E:E),SUMIF('STOCK SEALING'!B:B,Table3[[#This Row],[Ich No]],'STOCK SEALING'!E:E)))</f>
        <v/>
      </c>
      <c r="K539" s="236" t="str">
        <f>IF(Table3[[#This Row],[REST]]="","",SUMIF(TMMIN!T:T,Table3[[#This Row],[Ich No]],TMMIN!AE:AE))</f>
        <v/>
      </c>
      <c r="L539" s="226">
        <v>0</v>
      </c>
      <c r="M539" s="226" t="str">
        <f>IFERROR(Table3[[#This Row],[REST]]-Table3[[#This Row],[Result Scan]],"")</f>
        <v/>
      </c>
      <c r="N539" s="212" t="str">
        <f>IF(Table3[[#This Row],[PO TAM]]="","",IF(Table3[[#This Row],[Balance]]&gt;0,"Open","Close"))</f>
        <v/>
      </c>
      <c r="O539" s="246" t="str">
        <f ca="1">IF(R539=$S$1,Table3[[#This Row],[Status]],"")</f>
        <v/>
      </c>
      <c r="R539" s="169" t="str">
        <f>IF(Table3[[#This Row],[Delivery Date]]="","",$R$1-Table3[[#This Row],[Delivery Date]])</f>
        <v/>
      </c>
      <c r="T539" t="str">
        <f>IFERROR(VLOOKUP(Table3[[#This Row],[Ich No]],'ICH NO'!K:M,3,0),"")</f>
        <v/>
      </c>
      <c r="U539" t="str">
        <f>IF(Table3[[#This Row],[REST]]&gt;Table3[[#This Row],[Stock]],Table3[[#This Row],[Stock]],Table3[[#This Row],[REST]])</f>
        <v/>
      </c>
      <c r="AA539" t="str">
        <f ca="1">IF(Table3[[#This Row],[DDD]]="","",IF(Table3[[#This Row],[Stock]]&gt;=Table3[[#This Row],[REST]],Table3[[#This Row],[REST]],Table3[[#This Row],[Stock]]))</f>
        <v/>
      </c>
    </row>
    <row r="540" spans="1:27" x14ac:dyDescent="0.3">
      <c r="A540" s="173" t="str">
        <f>IF(Table3[[#This Row],[Customer Part No]]="","",(ROW()-1))</f>
        <v/>
      </c>
      <c r="B540" s="212" t="str">
        <f>IF(TAM!T545="","",TAM!T545)</f>
        <v/>
      </c>
      <c r="C540" s="42" t="str">
        <f>IF(TAM!Q545="","",TAM!Q545)</f>
        <v/>
      </c>
      <c r="D540" s="42" t="str">
        <f>IF(TAM!I545="","",TAM!I545)</f>
        <v/>
      </c>
      <c r="E540" s="42" t="str">
        <f>IF(TAM!H545="","",TAM!H545)</f>
        <v/>
      </c>
      <c r="F540" s="213" t="str">
        <f>IF(TAM!L545="","",TAM!L545)</f>
        <v/>
      </c>
      <c r="G540" s="213" t="str">
        <f>IF(TAM!M545="","",TAM!M545)</f>
        <v/>
      </c>
      <c r="H540" s="220" t="str">
        <f>IF(TAM!AD545="","",TAM!AD545)</f>
        <v/>
      </c>
      <c r="I540" s="223" t="str">
        <f>IF(Table3[[#This Row],[Open Qty]]="","",TAM!AE545)</f>
        <v/>
      </c>
      <c r="J540" s="226" t="str">
        <f>IF(Table3[[#This Row],[Open Qty]]="","",SUM(SUMIF('STOCK OES'!B:B,Table3[[#This Row],[Ich No]],'STOCK OES'!E:E),SUMIF('STOCK SEALING'!B:B,Table3[[#This Row],[Ich No]],'STOCK SEALING'!E:E)))</f>
        <v/>
      </c>
      <c r="K540" s="236" t="str">
        <f>IF(Table3[[#This Row],[REST]]="","",SUMIF(TMMIN!T:T,Table3[[#This Row],[Ich No]],TMMIN!AE:AE))</f>
        <v/>
      </c>
      <c r="L540" s="226">
        <v>0</v>
      </c>
      <c r="M540" s="226" t="str">
        <f>IFERROR(Table3[[#This Row],[REST]]-Table3[[#This Row],[Result Scan]],"")</f>
        <v/>
      </c>
      <c r="N540" s="212" t="str">
        <f>IF(Table3[[#This Row],[PO TAM]]="","",IF(Table3[[#This Row],[Balance]]&gt;0,"Open","Close"))</f>
        <v/>
      </c>
      <c r="O540" s="246" t="str">
        <f ca="1">IF(R540=$S$1,Table3[[#This Row],[Status]],"")</f>
        <v/>
      </c>
      <c r="R540" s="169" t="str">
        <f>IF(Table3[[#This Row],[Delivery Date]]="","",$R$1-Table3[[#This Row],[Delivery Date]])</f>
        <v/>
      </c>
      <c r="T540" t="str">
        <f>IFERROR(VLOOKUP(Table3[[#This Row],[Ich No]],'ICH NO'!K:M,3,0),"")</f>
        <v/>
      </c>
      <c r="U540" t="str">
        <f>IF(Table3[[#This Row],[REST]]&gt;Table3[[#This Row],[Stock]],Table3[[#This Row],[Stock]],Table3[[#This Row],[REST]])</f>
        <v/>
      </c>
      <c r="AA540" t="str">
        <f ca="1">IF(Table3[[#This Row],[DDD]]="","",IF(Table3[[#This Row],[Stock]]&gt;=Table3[[#This Row],[REST]],Table3[[#This Row],[REST]],Table3[[#This Row],[Stock]]))</f>
        <v/>
      </c>
    </row>
    <row r="541" spans="1:27" x14ac:dyDescent="0.3">
      <c r="A541" s="173" t="str">
        <f>IF(Table3[[#This Row],[Customer Part No]]="","",(ROW()-1))</f>
        <v/>
      </c>
      <c r="B541" s="212" t="str">
        <f>IF(TAM!T546="","",TAM!T546)</f>
        <v/>
      </c>
      <c r="C541" s="42" t="str">
        <f>IF(TAM!Q546="","",TAM!Q546)</f>
        <v/>
      </c>
      <c r="D541" s="42" t="str">
        <f>IF(TAM!I546="","",TAM!I546)</f>
        <v/>
      </c>
      <c r="E541" s="42" t="str">
        <f>IF(TAM!H546="","",TAM!H546)</f>
        <v/>
      </c>
      <c r="F541" s="213" t="str">
        <f>IF(TAM!L546="","",TAM!L546)</f>
        <v/>
      </c>
      <c r="G541" s="213" t="str">
        <f>IF(TAM!M546="","",TAM!M546)</f>
        <v/>
      </c>
      <c r="H541" s="220" t="str">
        <f>IF(TAM!AD546="","",TAM!AD546)</f>
        <v/>
      </c>
      <c r="I541" s="223" t="str">
        <f>IF(Table3[[#This Row],[Open Qty]]="","",TAM!AE546)</f>
        <v/>
      </c>
      <c r="J541" s="226" t="str">
        <f>IF(Table3[[#This Row],[Open Qty]]="","",SUM(SUMIF('STOCK OES'!B:B,Table3[[#This Row],[Ich No]],'STOCK OES'!E:E),SUMIF('STOCK SEALING'!B:B,Table3[[#This Row],[Ich No]],'STOCK SEALING'!E:E)))</f>
        <v/>
      </c>
      <c r="K541" s="236" t="str">
        <f>IF(Table3[[#This Row],[REST]]="","",SUMIF(TMMIN!T:T,Table3[[#This Row],[Ich No]],TMMIN!AE:AE))</f>
        <v/>
      </c>
      <c r="L541" s="226">
        <v>0</v>
      </c>
      <c r="M541" s="226" t="str">
        <f>IFERROR(Table3[[#This Row],[REST]]-Table3[[#This Row],[Result Scan]],"")</f>
        <v/>
      </c>
      <c r="N541" s="212" t="str">
        <f>IF(Table3[[#This Row],[PO TAM]]="","",IF(Table3[[#This Row],[Balance]]&gt;0,"Open","Close"))</f>
        <v/>
      </c>
      <c r="O541" s="246" t="str">
        <f ca="1">IF(R541=$S$1,Table3[[#This Row],[Status]],"")</f>
        <v/>
      </c>
      <c r="R541" s="169" t="str">
        <f>IF(Table3[[#This Row],[Delivery Date]]="","",$R$1-Table3[[#This Row],[Delivery Date]])</f>
        <v/>
      </c>
      <c r="T541" t="str">
        <f>IFERROR(VLOOKUP(Table3[[#This Row],[Ich No]],'ICH NO'!K:M,3,0),"")</f>
        <v/>
      </c>
      <c r="U541" t="str">
        <f>IF(Table3[[#This Row],[REST]]&gt;Table3[[#This Row],[Stock]],Table3[[#This Row],[Stock]],Table3[[#This Row],[REST]])</f>
        <v/>
      </c>
      <c r="AA541" t="str">
        <f ca="1">IF(Table3[[#This Row],[DDD]]="","",IF(Table3[[#This Row],[Stock]]&gt;=Table3[[#This Row],[REST]],Table3[[#This Row],[REST]],Table3[[#This Row],[Stock]]))</f>
        <v/>
      </c>
    </row>
    <row r="542" spans="1:27" x14ac:dyDescent="0.3">
      <c r="A542" s="173" t="str">
        <f>IF(Table3[[#This Row],[Customer Part No]]="","",(ROW()-1))</f>
        <v/>
      </c>
      <c r="B542" s="212" t="str">
        <f>IF(TAM!T547="","",TAM!T547)</f>
        <v/>
      </c>
      <c r="C542" s="42" t="str">
        <f>IF(TAM!Q547="","",TAM!Q547)</f>
        <v/>
      </c>
      <c r="D542" s="42" t="str">
        <f>IF(TAM!I547="","",TAM!I547)</f>
        <v/>
      </c>
      <c r="E542" s="42" t="str">
        <f>IF(TAM!H547="","",TAM!H547)</f>
        <v/>
      </c>
      <c r="F542" s="213" t="str">
        <f>IF(TAM!L547="","",TAM!L547)</f>
        <v/>
      </c>
      <c r="G542" s="213" t="str">
        <f>IF(TAM!M547="","",TAM!M547)</f>
        <v/>
      </c>
      <c r="H542" s="220" t="str">
        <f>IF(TAM!AD547="","",TAM!AD547)</f>
        <v/>
      </c>
      <c r="I542" s="223" t="str">
        <f>IF(Table3[[#This Row],[Open Qty]]="","",TAM!AE547)</f>
        <v/>
      </c>
      <c r="J542" s="226" t="str">
        <f>IF(Table3[[#This Row],[Open Qty]]="","",SUM(SUMIF('STOCK OES'!B:B,Table3[[#This Row],[Ich No]],'STOCK OES'!E:E),SUMIF('STOCK SEALING'!B:B,Table3[[#This Row],[Ich No]],'STOCK SEALING'!E:E)))</f>
        <v/>
      </c>
      <c r="K542" s="236" t="str">
        <f>IF(Table3[[#This Row],[REST]]="","",SUMIF(TMMIN!T:T,Table3[[#This Row],[Ich No]],TMMIN!AE:AE))</f>
        <v/>
      </c>
      <c r="L542" s="226">
        <v>0</v>
      </c>
      <c r="M542" s="226" t="str">
        <f>IFERROR(Table3[[#This Row],[REST]]-Table3[[#This Row],[Result Scan]],"")</f>
        <v/>
      </c>
      <c r="N542" s="212" t="str">
        <f>IF(Table3[[#This Row],[PO TAM]]="","",IF(Table3[[#This Row],[Balance]]&gt;0,"Open","Close"))</f>
        <v/>
      </c>
      <c r="O542" s="246" t="str">
        <f ca="1">IF(R542=$S$1,Table3[[#This Row],[Status]],"")</f>
        <v/>
      </c>
      <c r="R542" s="169" t="str">
        <f>IF(Table3[[#This Row],[Delivery Date]]="","",$R$1-Table3[[#This Row],[Delivery Date]])</f>
        <v/>
      </c>
      <c r="T542" t="str">
        <f>IFERROR(VLOOKUP(Table3[[#This Row],[Ich No]],'ICH NO'!K:M,3,0),"")</f>
        <v/>
      </c>
      <c r="U542" t="str">
        <f>IF(Table3[[#This Row],[REST]]&gt;Table3[[#This Row],[Stock]],Table3[[#This Row],[Stock]],Table3[[#This Row],[REST]])</f>
        <v/>
      </c>
      <c r="AA542" t="str">
        <f ca="1">IF(Table3[[#This Row],[DDD]]="","",IF(Table3[[#This Row],[Stock]]&gt;=Table3[[#This Row],[REST]],Table3[[#This Row],[REST]],Table3[[#This Row],[Stock]]))</f>
        <v/>
      </c>
    </row>
    <row r="543" spans="1:27" x14ac:dyDescent="0.3">
      <c r="A543" s="173" t="str">
        <f>IF(Table3[[#This Row],[Customer Part No]]="","",(ROW()-1))</f>
        <v/>
      </c>
      <c r="B543" s="212" t="str">
        <f>IF(TAM!T548="","",TAM!T548)</f>
        <v/>
      </c>
      <c r="C543" s="42" t="str">
        <f>IF(TAM!Q548="","",TAM!Q548)</f>
        <v/>
      </c>
      <c r="D543" s="42" t="str">
        <f>IF(TAM!I548="","",TAM!I548)</f>
        <v/>
      </c>
      <c r="E543" s="42" t="str">
        <f>IF(TAM!H548="","",TAM!H548)</f>
        <v/>
      </c>
      <c r="F543" s="213" t="str">
        <f>IF(TAM!L548="","",TAM!L548)</f>
        <v/>
      </c>
      <c r="G543" s="213" t="str">
        <f>IF(TAM!M548="","",TAM!M548)</f>
        <v/>
      </c>
      <c r="H543" s="220" t="str">
        <f>IF(TAM!AD548="","",TAM!AD548)</f>
        <v/>
      </c>
      <c r="I543" s="223" t="str">
        <f>IF(Table3[[#This Row],[Open Qty]]="","",TAM!AE548)</f>
        <v/>
      </c>
      <c r="J543" s="226" t="str">
        <f>IF(Table3[[#This Row],[Open Qty]]="","",SUM(SUMIF('STOCK OES'!B:B,Table3[[#This Row],[Ich No]],'STOCK OES'!E:E),SUMIF('STOCK SEALING'!B:B,Table3[[#This Row],[Ich No]],'STOCK SEALING'!E:E)))</f>
        <v/>
      </c>
      <c r="K543" s="236" t="str">
        <f>IF(Table3[[#This Row],[REST]]="","",SUMIF(TMMIN!T:T,Table3[[#This Row],[Ich No]],TMMIN!AE:AE))</f>
        <v/>
      </c>
      <c r="L543" s="226">
        <v>0</v>
      </c>
      <c r="M543" s="226" t="str">
        <f>IFERROR(Table3[[#This Row],[REST]]-Table3[[#This Row],[Result Scan]],"")</f>
        <v/>
      </c>
      <c r="N543" s="212" t="str">
        <f>IF(Table3[[#This Row],[PO TAM]]="","",IF(Table3[[#This Row],[Balance]]&gt;0,"Open","Close"))</f>
        <v/>
      </c>
      <c r="O543" s="246" t="str">
        <f ca="1">IF(R543=$S$1,Table3[[#This Row],[Status]],"")</f>
        <v/>
      </c>
      <c r="R543" s="169" t="str">
        <f>IF(Table3[[#This Row],[Delivery Date]]="","",$R$1-Table3[[#This Row],[Delivery Date]])</f>
        <v/>
      </c>
      <c r="T543" t="str">
        <f>IFERROR(VLOOKUP(Table3[[#This Row],[Ich No]],'ICH NO'!K:M,3,0),"")</f>
        <v/>
      </c>
      <c r="U543" t="str">
        <f>IF(Table3[[#This Row],[REST]]&gt;Table3[[#This Row],[Stock]],Table3[[#This Row],[Stock]],Table3[[#This Row],[REST]])</f>
        <v/>
      </c>
      <c r="AA543" t="str">
        <f ca="1">IF(Table3[[#This Row],[DDD]]="","",IF(Table3[[#This Row],[Stock]]&gt;=Table3[[#This Row],[REST]],Table3[[#This Row],[REST]],Table3[[#This Row],[Stock]]))</f>
        <v/>
      </c>
    </row>
    <row r="544" spans="1:27" x14ac:dyDescent="0.3">
      <c r="A544" s="173" t="str">
        <f>IF(Table3[[#This Row],[Customer Part No]]="","",(ROW()-1))</f>
        <v/>
      </c>
      <c r="B544" s="212" t="str">
        <f>IF(TAM!T549="","",TAM!T549)</f>
        <v/>
      </c>
      <c r="C544" s="42" t="str">
        <f>IF(TAM!Q549="","",TAM!Q549)</f>
        <v/>
      </c>
      <c r="D544" s="42" t="str">
        <f>IF(TAM!I549="","",TAM!I549)</f>
        <v/>
      </c>
      <c r="E544" s="42" t="str">
        <f>IF(TAM!H549="","",TAM!H549)</f>
        <v/>
      </c>
      <c r="F544" s="213" t="str">
        <f>IF(TAM!L549="","",TAM!L549)</f>
        <v/>
      </c>
      <c r="G544" s="213" t="str">
        <f>IF(TAM!M549="","",TAM!M549)</f>
        <v/>
      </c>
      <c r="H544" s="220" t="str">
        <f>IF(TAM!AD549="","",TAM!AD549)</f>
        <v/>
      </c>
      <c r="I544" s="223" t="str">
        <f>IF(Table3[[#This Row],[Open Qty]]="","",TAM!AE549)</f>
        <v/>
      </c>
      <c r="J544" s="226" t="str">
        <f>IF(Table3[[#This Row],[Open Qty]]="","",SUM(SUMIF('STOCK OES'!B:B,Table3[[#This Row],[Ich No]],'STOCK OES'!E:E),SUMIF('STOCK SEALING'!B:B,Table3[[#This Row],[Ich No]],'STOCK SEALING'!E:E)))</f>
        <v/>
      </c>
      <c r="K544" s="236" t="str">
        <f>IF(Table3[[#This Row],[REST]]="","",SUMIF(TMMIN!T:T,Table3[[#This Row],[Ich No]],TMMIN!AE:AE))</f>
        <v/>
      </c>
      <c r="L544" s="226">
        <v>0</v>
      </c>
      <c r="M544" s="226" t="str">
        <f>IFERROR(Table3[[#This Row],[REST]]-Table3[[#This Row],[Result Scan]],"")</f>
        <v/>
      </c>
      <c r="N544" s="212" t="str">
        <f>IF(Table3[[#This Row],[PO TAM]]="","",IF(Table3[[#This Row],[Balance]]&gt;0,"Open","Close"))</f>
        <v/>
      </c>
      <c r="O544" s="246" t="str">
        <f ca="1">IF(R544=$S$1,Table3[[#This Row],[Status]],"")</f>
        <v/>
      </c>
      <c r="R544" s="169" t="str">
        <f>IF(Table3[[#This Row],[Delivery Date]]="","",$R$1-Table3[[#This Row],[Delivery Date]])</f>
        <v/>
      </c>
      <c r="T544" t="str">
        <f>IFERROR(VLOOKUP(Table3[[#This Row],[Ich No]],'ICH NO'!K:M,3,0),"")</f>
        <v/>
      </c>
      <c r="U544" t="str">
        <f>IF(Table3[[#This Row],[REST]]&gt;Table3[[#This Row],[Stock]],Table3[[#This Row],[Stock]],Table3[[#This Row],[REST]])</f>
        <v/>
      </c>
      <c r="AA544" t="str">
        <f ca="1">IF(Table3[[#This Row],[DDD]]="","",IF(Table3[[#This Row],[Stock]]&gt;=Table3[[#This Row],[REST]],Table3[[#This Row],[REST]],Table3[[#This Row],[Stock]]))</f>
        <v/>
      </c>
    </row>
    <row r="545" spans="1:27" x14ac:dyDescent="0.3">
      <c r="A545" s="173" t="str">
        <f>IF(Table3[[#This Row],[Customer Part No]]="","",(ROW()-1))</f>
        <v/>
      </c>
      <c r="B545" s="212" t="str">
        <f>IF(TAM!T550="","",TAM!T550)</f>
        <v/>
      </c>
      <c r="C545" s="42" t="str">
        <f>IF(TAM!Q550="","",TAM!Q550)</f>
        <v/>
      </c>
      <c r="D545" s="42" t="str">
        <f>IF(TAM!I550="","",TAM!I550)</f>
        <v/>
      </c>
      <c r="E545" s="42" t="str">
        <f>IF(TAM!H550="","",TAM!H550)</f>
        <v/>
      </c>
      <c r="F545" s="213" t="str">
        <f>IF(TAM!L550="","",TAM!L550)</f>
        <v/>
      </c>
      <c r="G545" s="213" t="str">
        <f>IF(TAM!M550="","",TAM!M550)</f>
        <v/>
      </c>
      <c r="H545" s="220" t="str">
        <f>IF(TAM!AD550="","",TAM!AD550)</f>
        <v/>
      </c>
      <c r="I545" s="223" t="str">
        <f>IF(Table3[[#This Row],[Open Qty]]="","",TAM!AE550)</f>
        <v/>
      </c>
      <c r="J545" s="226" t="str">
        <f>IF(Table3[[#This Row],[Open Qty]]="","",SUM(SUMIF('STOCK OES'!B:B,Table3[[#This Row],[Ich No]],'STOCK OES'!E:E),SUMIF('STOCK SEALING'!B:B,Table3[[#This Row],[Ich No]],'STOCK SEALING'!E:E)))</f>
        <v/>
      </c>
      <c r="K545" s="236" t="str">
        <f>IF(Table3[[#This Row],[REST]]="","",SUMIF(TMMIN!T:T,Table3[[#This Row],[Ich No]],TMMIN!AE:AE))</f>
        <v/>
      </c>
      <c r="L545" s="226">
        <v>0</v>
      </c>
      <c r="M545" s="226" t="str">
        <f>IFERROR(Table3[[#This Row],[REST]]-Table3[[#This Row],[Result Scan]],"")</f>
        <v/>
      </c>
      <c r="N545" s="212" t="str">
        <f>IF(Table3[[#This Row],[PO TAM]]="","",IF(Table3[[#This Row],[Balance]]&gt;0,"Open","Close"))</f>
        <v/>
      </c>
      <c r="O545" s="246" t="str">
        <f ca="1">IF(R545=$S$1,Table3[[#This Row],[Status]],"")</f>
        <v/>
      </c>
      <c r="R545" s="169" t="str">
        <f>IF(Table3[[#This Row],[Delivery Date]]="","",$R$1-Table3[[#This Row],[Delivery Date]])</f>
        <v/>
      </c>
      <c r="T545" t="str">
        <f>IFERROR(VLOOKUP(Table3[[#This Row],[Ich No]],'ICH NO'!K:M,3,0),"")</f>
        <v/>
      </c>
      <c r="U545" t="str">
        <f>IF(Table3[[#This Row],[REST]]&gt;Table3[[#This Row],[Stock]],Table3[[#This Row],[Stock]],Table3[[#This Row],[REST]])</f>
        <v/>
      </c>
      <c r="AA545" t="str">
        <f ca="1">IF(Table3[[#This Row],[DDD]]="","",IF(Table3[[#This Row],[Stock]]&gt;=Table3[[#This Row],[REST]],Table3[[#This Row],[REST]],Table3[[#This Row],[Stock]]))</f>
        <v/>
      </c>
    </row>
    <row r="546" spans="1:27" x14ac:dyDescent="0.3">
      <c r="A546" s="173" t="str">
        <f>IF(Table3[[#This Row],[Customer Part No]]="","",(ROW()-1))</f>
        <v/>
      </c>
      <c r="B546" s="212" t="str">
        <f>IF(TAM!T551="","",TAM!T551)</f>
        <v/>
      </c>
      <c r="C546" s="42" t="str">
        <f>IF(TAM!Q551="","",TAM!Q551)</f>
        <v/>
      </c>
      <c r="D546" s="42" t="str">
        <f>IF(TAM!I551="","",TAM!I551)</f>
        <v/>
      </c>
      <c r="E546" s="42" t="str">
        <f>IF(TAM!H551="","",TAM!H551)</f>
        <v/>
      </c>
      <c r="F546" s="213" t="str">
        <f>IF(TAM!L551="","",TAM!L551)</f>
        <v/>
      </c>
      <c r="G546" s="213" t="str">
        <f>IF(TAM!M551="","",TAM!M551)</f>
        <v/>
      </c>
      <c r="H546" s="220" t="str">
        <f>IF(TAM!AD551="","",TAM!AD551)</f>
        <v/>
      </c>
      <c r="I546" s="223" t="str">
        <f>IF(Table3[[#This Row],[Open Qty]]="","",TAM!AE551)</f>
        <v/>
      </c>
      <c r="J546" s="226" t="str">
        <f>IF(Table3[[#This Row],[Open Qty]]="","",SUM(SUMIF('STOCK OES'!B:B,Table3[[#This Row],[Ich No]],'STOCK OES'!E:E),SUMIF('STOCK SEALING'!B:B,Table3[[#This Row],[Ich No]],'STOCK SEALING'!E:E)))</f>
        <v/>
      </c>
      <c r="K546" s="236" t="str">
        <f>IF(Table3[[#This Row],[REST]]="","",SUMIF(TMMIN!T:T,Table3[[#This Row],[Ich No]],TMMIN!AE:AE))</f>
        <v/>
      </c>
      <c r="L546" s="226">
        <v>0</v>
      </c>
      <c r="M546" s="226" t="str">
        <f>IFERROR(Table3[[#This Row],[REST]]-Table3[[#This Row],[Result Scan]],"")</f>
        <v/>
      </c>
      <c r="N546" s="212" t="str">
        <f>IF(Table3[[#This Row],[PO TAM]]="","",IF(Table3[[#This Row],[Balance]]&gt;0,"Open","Close"))</f>
        <v/>
      </c>
      <c r="O546" s="246" t="str">
        <f ca="1">IF(R546=$S$1,Table3[[#This Row],[Status]],"")</f>
        <v/>
      </c>
      <c r="R546" s="169" t="str">
        <f>IF(Table3[[#This Row],[Delivery Date]]="","",$R$1-Table3[[#This Row],[Delivery Date]])</f>
        <v/>
      </c>
      <c r="T546" t="str">
        <f>IFERROR(VLOOKUP(Table3[[#This Row],[Ich No]],'ICH NO'!K:M,3,0),"")</f>
        <v/>
      </c>
      <c r="U546" t="str">
        <f>IF(Table3[[#This Row],[REST]]&gt;Table3[[#This Row],[Stock]],Table3[[#This Row],[Stock]],Table3[[#This Row],[REST]])</f>
        <v/>
      </c>
      <c r="AA546" t="str">
        <f ca="1">IF(Table3[[#This Row],[DDD]]="","",IF(Table3[[#This Row],[Stock]]&gt;=Table3[[#This Row],[REST]],Table3[[#This Row],[REST]],Table3[[#This Row],[Stock]]))</f>
        <v/>
      </c>
    </row>
    <row r="547" spans="1:27" x14ac:dyDescent="0.3">
      <c r="A547" s="173" t="str">
        <f>IF(Table3[[#This Row],[Customer Part No]]="","",(ROW()-1))</f>
        <v/>
      </c>
      <c r="B547" s="212" t="str">
        <f>IF(TAM!T552="","",TAM!T552)</f>
        <v/>
      </c>
      <c r="C547" s="42" t="str">
        <f>IF(TAM!Q552="","",TAM!Q552)</f>
        <v/>
      </c>
      <c r="D547" s="42" t="str">
        <f>IF(TAM!I552="","",TAM!I552)</f>
        <v/>
      </c>
      <c r="E547" s="42" t="str">
        <f>IF(TAM!H552="","",TAM!H552)</f>
        <v/>
      </c>
      <c r="F547" s="213" t="str">
        <f>IF(TAM!L552="","",TAM!L552)</f>
        <v/>
      </c>
      <c r="G547" s="213" t="str">
        <f>IF(TAM!M552="","",TAM!M552)</f>
        <v/>
      </c>
      <c r="H547" s="220" t="str">
        <f>IF(TAM!AD552="","",TAM!AD552)</f>
        <v/>
      </c>
      <c r="I547" s="223" t="str">
        <f>IF(Table3[[#This Row],[Open Qty]]="","",TAM!AE552)</f>
        <v/>
      </c>
      <c r="J547" s="226" t="str">
        <f>IF(Table3[[#This Row],[Open Qty]]="","",SUM(SUMIF('STOCK OES'!B:B,Table3[[#This Row],[Ich No]],'STOCK OES'!E:E),SUMIF('STOCK SEALING'!B:B,Table3[[#This Row],[Ich No]],'STOCK SEALING'!E:E)))</f>
        <v/>
      </c>
      <c r="K547" s="236" t="str">
        <f>IF(Table3[[#This Row],[REST]]="","",SUMIF(TMMIN!T:T,Table3[[#This Row],[Ich No]],TMMIN!AE:AE))</f>
        <v/>
      </c>
      <c r="L547" s="226">
        <v>0</v>
      </c>
      <c r="M547" s="226" t="str">
        <f>IFERROR(Table3[[#This Row],[REST]]-Table3[[#This Row],[Result Scan]],"")</f>
        <v/>
      </c>
      <c r="N547" s="212" t="str">
        <f>IF(Table3[[#This Row],[PO TAM]]="","",IF(Table3[[#This Row],[Balance]]&gt;0,"Open","Close"))</f>
        <v/>
      </c>
      <c r="O547" s="246" t="str">
        <f ca="1">IF(R547=$S$1,Table3[[#This Row],[Status]],"")</f>
        <v/>
      </c>
      <c r="R547" s="169" t="str">
        <f>IF(Table3[[#This Row],[Delivery Date]]="","",$R$1-Table3[[#This Row],[Delivery Date]])</f>
        <v/>
      </c>
      <c r="T547" t="str">
        <f>IFERROR(VLOOKUP(Table3[[#This Row],[Ich No]],'ICH NO'!K:M,3,0),"")</f>
        <v/>
      </c>
      <c r="U547" t="str">
        <f>IF(Table3[[#This Row],[REST]]&gt;Table3[[#This Row],[Stock]],Table3[[#This Row],[Stock]],Table3[[#This Row],[REST]])</f>
        <v/>
      </c>
      <c r="AA547" t="str">
        <f ca="1">IF(Table3[[#This Row],[DDD]]="","",IF(Table3[[#This Row],[Stock]]&gt;=Table3[[#This Row],[REST]],Table3[[#This Row],[REST]],Table3[[#This Row],[Stock]]))</f>
        <v/>
      </c>
    </row>
    <row r="548" spans="1:27" x14ac:dyDescent="0.3">
      <c r="A548" s="173" t="str">
        <f>IF(Table3[[#This Row],[Customer Part No]]="","",(ROW()-1))</f>
        <v/>
      </c>
      <c r="B548" s="212" t="str">
        <f>IF(TAM!T553="","",TAM!T553)</f>
        <v/>
      </c>
      <c r="C548" s="42" t="str">
        <f>IF(TAM!Q553="","",TAM!Q553)</f>
        <v/>
      </c>
      <c r="D548" s="42" t="str">
        <f>IF(TAM!I553="","",TAM!I553)</f>
        <v/>
      </c>
      <c r="E548" s="42" t="str">
        <f>IF(TAM!H553="","",TAM!H553)</f>
        <v/>
      </c>
      <c r="F548" s="213" t="str">
        <f>IF(TAM!L553="","",TAM!L553)</f>
        <v/>
      </c>
      <c r="G548" s="213" t="str">
        <f>IF(TAM!M553="","",TAM!M553)</f>
        <v/>
      </c>
      <c r="H548" s="220" t="str">
        <f>IF(TAM!AD553="","",TAM!AD553)</f>
        <v/>
      </c>
      <c r="I548" s="223" t="str">
        <f>IF(Table3[[#This Row],[Open Qty]]="","",TAM!AE553)</f>
        <v/>
      </c>
      <c r="J548" s="226" t="str">
        <f>IF(Table3[[#This Row],[Open Qty]]="","",SUM(SUMIF('STOCK OES'!B:B,Table3[[#This Row],[Ich No]],'STOCK OES'!E:E),SUMIF('STOCK SEALING'!B:B,Table3[[#This Row],[Ich No]],'STOCK SEALING'!E:E)))</f>
        <v/>
      </c>
      <c r="K548" s="236" t="str">
        <f>IF(Table3[[#This Row],[REST]]="","",SUMIF(TMMIN!T:T,Table3[[#This Row],[Ich No]],TMMIN!AE:AE))</f>
        <v/>
      </c>
      <c r="L548" s="226">
        <v>0</v>
      </c>
      <c r="M548" s="226" t="str">
        <f>IFERROR(Table3[[#This Row],[REST]]-Table3[[#This Row],[Result Scan]],"")</f>
        <v/>
      </c>
      <c r="N548" s="212" t="str">
        <f>IF(Table3[[#This Row],[PO TAM]]="","",IF(Table3[[#This Row],[Balance]]&gt;0,"Open","Close"))</f>
        <v/>
      </c>
      <c r="O548" s="246" t="str">
        <f ca="1">IF(R548=$S$1,Table3[[#This Row],[Status]],"")</f>
        <v/>
      </c>
      <c r="R548" s="169" t="str">
        <f>IF(Table3[[#This Row],[Delivery Date]]="","",$R$1-Table3[[#This Row],[Delivery Date]])</f>
        <v/>
      </c>
      <c r="T548" t="str">
        <f>IFERROR(VLOOKUP(Table3[[#This Row],[Ich No]],'ICH NO'!K:M,3,0),"")</f>
        <v/>
      </c>
      <c r="U548" t="str">
        <f>IF(Table3[[#This Row],[REST]]&gt;Table3[[#This Row],[Stock]],Table3[[#This Row],[Stock]],Table3[[#This Row],[REST]])</f>
        <v/>
      </c>
      <c r="AA548" t="str">
        <f ca="1">IF(Table3[[#This Row],[DDD]]="","",IF(Table3[[#This Row],[Stock]]&gt;=Table3[[#This Row],[REST]],Table3[[#This Row],[REST]],Table3[[#This Row],[Stock]]))</f>
        <v/>
      </c>
    </row>
    <row r="549" spans="1:27" x14ac:dyDescent="0.3">
      <c r="A549" s="173" t="str">
        <f>IF(Table3[[#This Row],[Customer Part No]]="","",(ROW()-1))</f>
        <v/>
      </c>
      <c r="B549" s="212" t="str">
        <f>IF(TAM!T554="","",TAM!T554)</f>
        <v/>
      </c>
      <c r="C549" s="42" t="str">
        <f>IF(TAM!Q554="","",TAM!Q554)</f>
        <v/>
      </c>
      <c r="D549" s="42" t="str">
        <f>IF(TAM!I554="","",TAM!I554)</f>
        <v/>
      </c>
      <c r="E549" s="42" t="str">
        <f>IF(TAM!H554="","",TAM!H554)</f>
        <v/>
      </c>
      <c r="F549" s="213" t="str">
        <f>IF(TAM!L554="","",TAM!L554)</f>
        <v/>
      </c>
      <c r="G549" s="213" t="str">
        <f>IF(TAM!M554="","",TAM!M554)</f>
        <v/>
      </c>
      <c r="H549" s="220" t="str">
        <f>IF(TAM!AD554="","",TAM!AD554)</f>
        <v/>
      </c>
      <c r="I549" s="223" t="str">
        <f>IF(Table3[[#This Row],[Open Qty]]="","",TAM!AE554)</f>
        <v/>
      </c>
      <c r="J549" s="226" t="str">
        <f>IF(Table3[[#This Row],[Open Qty]]="","",SUM(SUMIF('STOCK OES'!B:B,Table3[[#This Row],[Ich No]],'STOCK OES'!E:E),SUMIF('STOCK SEALING'!B:B,Table3[[#This Row],[Ich No]],'STOCK SEALING'!E:E)))</f>
        <v/>
      </c>
      <c r="K549" s="236" t="str">
        <f>IF(Table3[[#This Row],[REST]]="","",SUMIF(TMMIN!T:T,Table3[[#This Row],[Ich No]],TMMIN!AE:AE))</f>
        <v/>
      </c>
      <c r="L549" s="226">
        <v>0</v>
      </c>
      <c r="M549" s="226" t="str">
        <f>IFERROR(Table3[[#This Row],[REST]]-Table3[[#This Row],[Result Scan]],"")</f>
        <v/>
      </c>
      <c r="N549" s="212" t="str">
        <f>IF(Table3[[#This Row],[PO TAM]]="","",IF(Table3[[#This Row],[Balance]]&gt;0,"Open","Close"))</f>
        <v/>
      </c>
      <c r="O549" s="246" t="str">
        <f ca="1">IF(R549=$S$1,Table3[[#This Row],[Status]],"")</f>
        <v/>
      </c>
      <c r="R549" s="169" t="str">
        <f>IF(Table3[[#This Row],[Delivery Date]]="","",$R$1-Table3[[#This Row],[Delivery Date]])</f>
        <v/>
      </c>
      <c r="T549" t="str">
        <f>IFERROR(VLOOKUP(Table3[[#This Row],[Ich No]],'ICH NO'!K:M,3,0),"")</f>
        <v/>
      </c>
      <c r="U549" t="str">
        <f>IF(Table3[[#This Row],[REST]]&gt;Table3[[#This Row],[Stock]],Table3[[#This Row],[Stock]],Table3[[#This Row],[REST]])</f>
        <v/>
      </c>
      <c r="AA549" t="str">
        <f ca="1">IF(Table3[[#This Row],[DDD]]="","",IF(Table3[[#This Row],[Stock]]&gt;=Table3[[#This Row],[REST]],Table3[[#This Row],[REST]],Table3[[#This Row],[Stock]]))</f>
        <v/>
      </c>
    </row>
    <row r="550" spans="1:27" x14ac:dyDescent="0.3">
      <c r="A550" s="173" t="str">
        <f>IF(Table3[[#This Row],[Customer Part No]]="","",(ROW()-1))</f>
        <v/>
      </c>
      <c r="B550" s="212" t="str">
        <f>IF(TAM!T555="","",TAM!T555)</f>
        <v/>
      </c>
      <c r="C550" s="42" t="str">
        <f>IF(TAM!Q555="","",TAM!Q555)</f>
        <v/>
      </c>
      <c r="D550" s="42" t="str">
        <f>IF(TAM!I555="","",TAM!I555)</f>
        <v/>
      </c>
      <c r="E550" s="42" t="str">
        <f>IF(TAM!H555="","",TAM!H555)</f>
        <v/>
      </c>
      <c r="F550" s="213" t="str">
        <f>IF(TAM!L555="","",TAM!L555)</f>
        <v/>
      </c>
      <c r="G550" s="213" t="str">
        <f>IF(TAM!M555="","",TAM!M555)</f>
        <v/>
      </c>
      <c r="H550" s="220" t="str">
        <f>IF(TAM!AD555="","",TAM!AD555)</f>
        <v/>
      </c>
      <c r="I550" s="223" t="str">
        <f>IF(Table3[[#This Row],[Open Qty]]="","",TAM!AE555)</f>
        <v/>
      </c>
      <c r="J550" s="226" t="str">
        <f>IF(Table3[[#This Row],[Open Qty]]="","",SUM(SUMIF('STOCK OES'!B:B,Table3[[#This Row],[Ich No]],'STOCK OES'!E:E),SUMIF('STOCK SEALING'!B:B,Table3[[#This Row],[Ich No]],'STOCK SEALING'!E:E)))</f>
        <v/>
      </c>
      <c r="K550" s="236" t="str">
        <f>IF(Table3[[#This Row],[REST]]="","",SUMIF(TMMIN!T:T,Table3[[#This Row],[Ich No]],TMMIN!AE:AE))</f>
        <v/>
      </c>
      <c r="L550" s="226">
        <v>0</v>
      </c>
      <c r="M550" s="226" t="str">
        <f>IFERROR(Table3[[#This Row],[REST]]-Table3[[#This Row],[Result Scan]],"")</f>
        <v/>
      </c>
      <c r="N550" s="212" t="str">
        <f>IF(Table3[[#This Row],[PO TAM]]="","",IF(Table3[[#This Row],[Balance]]&gt;0,"Open","Close"))</f>
        <v/>
      </c>
      <c r="O550" s="246" t="str">
        <f ca="1">IF(R550=$S$1,Table3[[#This Row],[Status]],"")</f>
        <v/>
      </c>
      <c r="R550" s="169" t="str">
        <f>IF(Table3[[#This Row],[Delivery Date]]="","",$R$1-Table3[[#This Row],[Delivery Date]])</f>
        <v/>
      </c>
      <c r="T550" t="str">
        <f>IFERROR(VLOOKUP(Table3[[#This Row],[Ich No]],'ICH NO'!K:M,3,0),"")</f>
        <v/>
      </c>
      <c r="U550" t="str">
        <f>IF(Table3[[#This Row],[REST]]&gt;Table3[[#This Row],[Stock]],Table3[[#This Row],[Stock]],Table3[[#This Row],[REST]])</f>
        <v/>
      </c>
      <c r="AA550" t="str">
        <f ca="1">IF(Table3[[#This Row],[DDD]]="","",IF(Table3[[#This Row],[Stock]]&gt;=Table3[[#This Row],[REST]],Table3[[#This Row],[REST]],Table3[[#This Row],[Stock]]))</f>
        <v/>
      </c>
    </row>
    <row r="551" spans="1:27" x14ac:dyDescent="0.3">
      <c r="A551" s="173" t="str">
        <f>IF(Table3[[#This Row],[Customer Part No]]="","",(ROW()-1))</f>
        <v/>
      </c>
      <c r="B551" s="212" t="str">
        <f>IF(TAM!T556="","",TAM!T556)</f>
        <v/>
      </c>
      <c r="C551" s="42" t="str">
        <f>IF(TAM!Q556="","",TAM!Q556)</f>
        <v/>
      </c>
      <c r="D551" s="42" t="str">
        <f>IF(TAM!I556="","",TAM!I556)</f>
        <v/>
      </c>
      <c r="E551" s="42" t="str">
        <f>IF(TAM!H556="","",TAM!H556)</f>
        <v/>
      </c>
      <c r="F551" s="213" t="str">
        <f>IF(TAM!L556="","",TAM!L556)</f>
        <v/>
      </c>
      <c r="G551" s="213" t="str">
        <f>IF(TAM!M556="","",TAM!M556)</f>
        <v/>
      </c>
      <c r="H551" s="220" t="str">
        <f>IF(TAM!AD556="","",TAM!AD556)</f>
        <v/>
      </c>
      <c r="I551" s="223" t="str">
        <f>IF(Table3[[#This Row],[Open Qty]]="","",TAM!AE556)</f>
        <v/>
      </c>
      <c r="J551" s="226" t="str">
        <f>IF(Table3[[#This Row],[Open Qty]]="","",SUM(SUMIF('STOCK OES'!B:B,Table3[[#This Row],[Ich No]],'STOCK OES'!E:E),SUMIF('STOCK SEALING'!B:B,Table3[[#This Row],[Ich No]],'STOCK SEALING'!E:E)))</f>
        <v/>
      </c>
      <c r="K551" s="236" t="str">
        <f>IF(Table3[[#This Row],[REST]]="","",SUMIF(TMMIN!T:T,Table3[[#This Row],[Ich No]],TMMIN!AE:AE))</f>
        <v/>
      </c>
      <c r="L551" s="226">
        <v>0</v>
      </c>
      <c r="M551" s="226" t="str">
        <f>IFERROR(Table3[[#This Row],[REST]]-Table3[[#This Row],[Result Scan]],"")</f>
        <v/>
      </c>
      <c r="N551" s="212" t="str">
        <f>IF(Table3[[#This Row],[PO TAM]]="","",IF(Table3[[#This Row],[Balance]]&gt;0,"Open","Close"))</f>
        <v/>
      </c>
      <c r="O551" s="246" t="str">
        <f ca="1">IF(R551=$S$1,Table3[[#This Row],[Status]],"")</f>
        <v/>
      </c>
      <c r="R551" s="169" t="str">
        <f>IF(Table3[[#This Row],[Delivery Date]]="","",$R$1-Table3[[#This Row],[Delivery Date]])</f>
        <v/>
      </c>
      <c r="T551" t="str">
        <f>IFERROR(VLOOKUP(Table3[[#This Row],[Ich No]],'ICH NO'!K:M,3,0),"")</f>
        <v/>
      </c>
      <c r="U551" t="str">
        <f>IF(Table3[[#This Row],[REST]]&gt;Table3[[#This Row],[Stock]],Table3[[#This Row],[Stock]],Table3[[#This Row],[REST]])</f>
        <v/>
      </c>
      <c r="AA551" t="str">
        <f ca="1">IF(Table3[[#This Row],[DDD]]="","",IF(Table3[[#This Row],[Stock]]&gt;=Table3[[#This Row],[REST]],Table3[[#This Row],[REST]],Table3[[#This Row],[Stock]]))</f>
        <v/>
      </c>
    </row>
    <row r="552" spans="1:27" x14ac:dyDescent="0.3">
      <c r="A552" s="173" t="str">
        <f>IF(Table3[[#This Row],[Customer Part No]]="","",(ROW()-1))</f>
        <v/>
      </c>
      <c r="B552" s="212" t="str">
        <f>IF(TAM!T557="","",TAM!T557)</f>
        <v/>
      </c>
      <c r="C552" s="42" t="str">
        <f>IF(TAM!Q557="","",TAM!Q557)</f>
        <v/>
      </c>
      <c r="D552" s="42" t="str">
        <f>IF(TAM!I557="","",TAM!I557)</f>
        <v/>
      </c>
      <c r="E552" s="42" t="str">
        <f>IF(TAM!H557="","",TAM!H557)</f>
        <v/>
      </c>
      <c r="F552" s="213" t="str">
        <f>IF(TAM!L557="","",TAM!L557)</f>
        <v/>
      </c>
      <c r="G552" s="213" t="str">
        <f>IF(TAM!M557="","",TAM!M557)</f>
        <v/>
      </c>
      <c r="H552" s="220" t="str">
        <f>IF(TAM!AD557="","",TAM!AD557)</f>
        <v/>
      </c>
      <c r="I552" s="223" t="str">
        <f>IF(Table3[[#This Row],[Open Qty]]="","",TAM!AE557)</f>
        <v/>
      </c>
      <c r="J552" s="226" t="str">
        <f>IF(Table3[[#This Row],[Open Qty]]="","",SUM(SUMIF('STOCK OES'!B:B,Table3[[#This Row],[Ich No]],'STOCK OES'!E:E),SUMIF('STOCK SEALING'!B:B,Table3[[#This Row],[Ich No]],'STOCK SEALING'!E:E)))</f>
        <v/>
      </c>
      <c r="K552" s="236" t="str">
        <f>IF(Table3[[#This Row],[REST]]="","",SUMIF(TMMIN!T:T,Table3[[#This Row],[Ich No]],TMMIN!AE:AE))</f>
        <v/>
      </c>
      <c r="L552" s="226">
        <v>0</v>
      </c>
      <c r="M552" s="226" t="str">
        <f>IFERROR(Table3[[#This Row],[REST]]-Table3[[#This Row],[Result Scan]],"")</f>
        <v/>
      </c>
      <c r="N552" s="212" t="str">
        <f>IF(Table3[[#This Row],[PO TAM]]="","",IF(Table3[[#This Row],[Balance]]&gt;0,"Open","Close"))</f>
        <v/>
      </c>
      <c r="O552" s="246" t="str">
        <f ca="1">IF(R552=$S$1,Table3[[#This Row],[Status]],"")</f>
        <v/>
      </c>
      <c r="R552" s="169" t="str">
        <f>IF(Table3[[#This Row],[Delivery Date]]="","",$R$1-Table3[[#This Row],[Delivery Date]])</f>
        <v/>
      </c>
      <c r="T552" t="str">
        <f>IFERROR(VLOOKUP(Table3[[#This Row],[Ich No]],'ICH NO'!K:M,3,0),"")</f>
        <v/>
      </c>
      <c r="U552" t="str">
        <f>IF(Table3[[#This Row],[REST]]&gt;Table3[[#This Row],[Stock]],Table3[[#This Row],[Stock]],Table3[[#This Row],[REST]])</f>
        <v/>
      </c>
      <c r="AA552" t="str">
        <f ca="1">IF(Table3[[#This Row],[DDD]]="","",IF(Table3[[#This Row],[Stock]]&gt;=Table3[[#This Row],[REST]],Table3[[#This Row],[REST]],Table3[[#This Row],[Stock]]))</f>
        <v/>
      </c>
    </row>
    <row r="553" spans="1:27" x14ac:dyDescent="0.3">
      <c r="A553" s="173" t="str">
        <f>IF(Table3[[#This Row],[Customer Part No]]="","",(ROW()-1))</f>
        <v/>
      </c>
      <c r="B553" s="212" t="str">
        <f>IF(TAM!T558="","",TAM!T558)</f>
        <v/>
      </c>
      <c r="C553" s="42" t="str">
        <f>IF(TAM!Q558="","",TAM!Q558)</f>
        <v/>
      </c>
      <c r="D553" s="42" t="str">
        <f>IF(TAM!I558="","",TAM!I558)</f>
        <v/>
      </c>
      <c r="E553" s="42" t="str">
        <f>IF(TAM!H558="","",TAM!H558)</f>
        <v/>
      </c>
      <c r="F553" s="213" t="str">
        <f>IF(TAM!L558="","",TAM!L558)</f>
        <v/>
      </c>
      <c r="G553" s="213" t="str">
        <f>IF(TAM!M558="","",TAM!M558)</f>
        <v/>
      </c>
      <c r="H553" s="220" t="str">
        <f>IF(TAM!AD558="","",TAM!AD558)</f>
        <v/>
      </c>
      <c r="I553" s="223" t="str">
        <f>IF(Table3[[#This Row],[Open Qty]]="","",TAM!AE558)</f>
        <v/>
      </c>
      <c r="J553" s="226" t="str">
        <f>IF(Table3[[#This Row],[Open Qty]]="","",SUM(SUMIF('STOCK OES'!B:B,Table3[[#This Row],[Ich No]],'STOCK OES'!E:E),SUMIF('STOCK SEALING'!B:B,Table3[[#This Row],[Ich No]],'STOCK SEALING'!E:E)))</f>
        <v/>
      </c>
      <c r="K553" s="236" t="str">
        <f>IF(Table3[[#This Row],[REST]]="","",SUMIF(TMMIN!T:T,Table3[[#This Row],[Ich No]],TMMIN!AE:AE))</f>
        <v/>
      </c>
      <c r="L553" s="226">
        <v>0</v>
      </c>
      <c r="M553" s="226" t="str">
        <f>IFERROR(Table3[[#This Row],[REST]]-Table3[[#This Row],[Result Scan]],"")</f>
        <v/>
      </c>
      <c r="N553" s="212" t="str">
        <f>IF(Table3[[#This Row],[PO TAM]]="","",IF(Table3[[#This Row],[Balance]]&gt;0,"Open","Close"))</f>
        <v/>
      </c>
      <c r="O553" s="246" t="str">
        <f ca="1">IF(R553=$S$1,Table3[[#This Row],[Status]],"")</f>
        <v/>
      </c>
      <c r="R553" s="169" t="str">
        <f>IF(Table3[[#This Row],[Delivery Date]]="","",$R$1-Table3[[#This Row],[Delivery Date]])</f>
        <v/>
      </c>
      <c r="T553" t="str">
        <f>IFERROR(VLOOKUP(Table3[[#This Row],[Ich No]],'ICH NO'!K:M,3,0),"")</f>
        <v/>
      </c>
      <c r="U553" t="str">
        <f>IF(Table3[[#This Row],[REST]]&gt;Table3[[#This Row],[Stock]],Table3[[#This Row],[Stock]],Table3[[#This Row],[REST]])</f>
        <v/>
      </c>
      <c r="AA553" t="str">
        <f ca="1">IF(Table3[[#This Row],[DDD]]="","",IF(Table3[[#This Row],[Stock]]&gt;=Table3[[#This Row],[REST]],Table3[[#This Row],[REST]],Table3[[#This Row],[Stock]]))</f>
        <v/>
      </c>
    </row>
    <row r="554" spans="1:27" x14ac:dyDescent="0.3">
      <c r="A554" s="173" t="str">
        <f>IF(Table3[[#This Row],[Customer Part No]]="","",(ROW()-1))</f>
        <v/>
      </c>
      <c r="B554" s="212" t="str">
        <f>IF(TAM!T559="","",TAM!T559)</f>
        <v/>
      </c>
      <c r="C554" s="42" t="str">
        <f>IF(TAM!Q559="","",TAM!Q559)</f>
        <v/>
      </c>
      <c r="D554" s="42" t="str">
        <f>IF(TAM!I559="","",TAM!I559)</f>
        <v/>
      </c>
      <c r="E554" s="42" t="str">
        <f>IF(TAM!H559="","",TAM!H559)</f>
        <v/>
      </c>
      <c r="F554" s="213" t="str">
        <f>IF(TAM!L559="","",TAM!L559)</f>
        <v/>
      </c>
      <c r="G554" s="213" t="str">
        <f>IF(TAM!M559="","",TAM!M559)</f>
        <v/>
      </c>
      <c r="H554" s="220" t="str">
        <f>IF(TAM!AD559="","",TAM!AD559)</f>
        <v/>
      </c>
      <c r="I554" s="223" t="str">
        <f>IF(Table3[[#This Row],[Open Qty]]="","",TAM!AE559)</f>
        <v/>
      </c>
      <c r="J554" s="226" t="str">
        <f>IF(Table3[[#This Row],[Open Qty]]="","",SUM(SUMIF('STOCK OES'!B:B,Table3[[#This Row],[Ich No]],'STOCK OES'!E:E),SUMIF('STOCK SEALING'!B:B,Table3[[#This Row],[Ich No]],'STOCK SEALING'!E:E)))</f>
        <v/>
      </c>
      <c r="K554" s="236" t="str">
        <f>IF(Table3[[#This Row],[REST]]="","",SUMIF(TMMIN!T:T,Table3[[#This Row],[Ich No]],TMMIN!AE:AE))</f>
        <v/>
      </c>
      <c r="L554" s="226">
        <v>0</v>
      </c>
      <c r="M554" s="226" t="str">
        <f>IFERROR(Table3[[#This Row],[REST]]-Table3[[#This Row],[Result Scan]],"")</f>
        <v/>
      </c>
      <c r="N554" s="212" t="str">
        <f>IF(Table3[[#This Row],[PO TAM]]="","",IF(Table3[[#This Row],[Balance]]&gt;0,"Open","Close"))</f>
        <v/>
      </c>
      <c r="O554" s="246" t="str">
        <f ca="1">IF(R554=$S$1,Table3[[#This Row],[Status]],"")</f>
        <v/>
      </c>
      <c r="R554" s="169" t="str">
        <f>IF(Table3[[#This Row],[Delivery Date]]="","",$R$1-Table3[[#This Row],[Delivery Date]])</f>
        <v/>
      </c>
      <c r="T554" t="str">
        <f>IFERROR(VLOOKUP(Table3[[#This Row],[Ich No]],'ICH NO'!K:M,3,0),"")</f>
        <v/>
      </c>
      <c r="U554" t="str">
        <f>IF(Table3[[#This Row],[REST]]&gt;Table3[[#This Row],[Stock]],Table3[[#This Row],[Stock]],Table3[[#This Row],[REST]])</f>
        <v/>
      </c>
      <c r="AA554" t="str">
        <f ca="1">IF(Table3[[#This Row],[DDD]]="","",IF(Table3[[#This Row],[Stock]]&gt;=Table3[[#This Row],[REST]],Table3[[#This Row],[REST]],Table3[[#This Row],[Stock]]))</f>
        <v/>
      </c>
    </row>
    <row r="555" spans="1:27" x14ac:dyDescent="0.3">
      <c r="A555" s="173" t="str">
        <f>IF(Table3[[#This Row],[Customer Part No]]="","",(ROW()-1))</f>
        <v/>
      </c>
      <c r="B555" s="212" t="str">
        <f>IF(TAM!T560="","",TAM!T560)</f>
        <v/>
      </c>
      <c r="C555" s="42" t="str">
        <f>IF(TAM!Q560="","",TAM!Q560)</f>
        <v/>
      </c>
      <c r="D555" s="42" t="str">
        <f>IF(TAM!I560="","",TAM!I560)</f>
        <v/>
      </c>
      <c r="E555" s="42" t="str">
        <f>IF(TAM!H560="","",TAM!H560)</f>
        <v/>
      </c>
      <c r="F555" s="213" t="str">
        <f>IF(TAM!L560="","",TAM!L560)</f>
        <v/>
      </c>
      <c r="G555" s="213" t="str">
        <f>IF(TAM!M560="","",TAM!M560)</f>
        <v/>
      </c>
      <c r="H555" s="220" t="str">
        <f>IF(TAM!AD560="","",TAM!AD560)</f>
        <v/>
      </c>
      <c r="I555" s="223" t="str">
        <f>IF(Table3[[#This Row],[Open Qty]]="","",TAM!AE560)</f>
        <v/>
      </c>
      <c r="J555" s="226" t="str">
        <f>IF(Table3[[#This Row],[Open Qty]]="","",SUM(SUMIF('STOCK OES'!B:B,Table3[[#This Row],[Ich No]],'STOCK OES'!E:E),SUMIF('STOCK SEALING'!B:B,Table3[[#This Row],[Ich No]],'STOCK SEALING'!E:E)))</f>
        <v/>
      </c>
      <c r="K555" s="236" t="str">
        <f>IF(Table3[[#This Row],[REST]]="","",SUMIF(TMMIN!T:T,Table3[[#This Row],[Ich No]],TMMIN!AE:AE))</f>
        <v/>
      </c>
      <c r="L555" s="226">
        <v>0</v>
      </c>
      <c r="M555" s="226" t="str">
        <f>IFERROR(Table3[[#This Row],[REST]]-Table3[[#This Row],[Result Scan]],"")</f>
        <v/>
      </c>
      <c r="N555" s="212" t="str">
        <f>IF(Table3[[#This Row],[PO TAM]]="","",IF(Table3[[#This Row],[Balance]]&gt;0,"Open","Close"))</f>
        <v/>
      </c>
      <c r="O555" s="246" t="str">
        <f ca="1">IF(R555=$S$1,Table3[[#This Row],[Status]],"")</f>
        <v/>
      </c>
      <c r="R555" s="169" t="str">
        <f>IF(Table3[[#This Row],[Delivery Date]]="","",$R$1-Table3[[#This Row],[Delivery Date]])</f>
        <v/>
      </c>
      <c r="T555" t="str">
        <f>IFERROR(VLOOKUP(Table3[[#This Row],[Ich No]],'ICH NO'!K:M,3,0),"")</f>
        <v/>
      </c>
      <c r="U555" t="str">
        <f>IF(Table3[[#This Row],[REST]]&gt;Table3[[#This Row],[Stock]],Table3[[#This Row],[Stock]],Table3[[#This Row],[REST]])</f>
        <v/>
      </c>
      <c r="AA555" t="str">
        <f ca="1">IF(Table3[[#This Row],[DDD]]="","",IF(Table3[[#This Row],[Stock]]&gt;=Table3[[#This Row],[REST]],Table3[[#This Row],[REST]],Table3[[#This Row],[Stock]]))</f>
        <v/>
      </c>
    </row>
    <row r="556" spans="1:27" x14ac:dyDescent="0.3">
      <c r="A556" s="173" t="str">
        <f>IF(Table3[[#This Row],[Customer Part No]]="","",(ROW()-1))</f>
        <v/>
      </c>
      <c r="B556" s="212" t="str">
        <f>IF(TAM!T561="","",TAM!T561)</f>
        <v/>
      </c>
      <c r="C556" s="42" t="str">
        <f>IF(TAM!Q561="","",TAM!Q561)</f>
        <v/>
      </c>
      <c r="D556" s="42" t="str">
        <f>IF(TAM!I561="","",TAM!I561)</f>
        <v/>
      </c>
      <c r="E556" s="42" t="str">
        <f>IF(TAM!H561="","",TAM!H561)</f>
        <v/>
      </c>
      <c r="F556" s="213" t="str">
        <f>IF(TAM!L561="","",TAM!L561)</f>
        <v/>
      </c>
      <c r="G556" s="213" t="str">
        <f>IF(TAM!M561="","",TAM!M561)</f>
        <v/>
      </c>
      <c r="H556" s="220" t="str">
        <f>IF(TAM!AD561="","",TAM!AD561)</f>
        <v/>
      </c>
      <c r="I556" s="223" t="str">
        <f>IF(Table3[[#This Row],[Open Qty]]="","",TAM!AE561)</f>
        <v/>
      </c>
      <c r="J556" s="226" t="str">
        <f>IF(Table3[[#This Row],[Open Qty]]="","",SUM(SUMIF('STOCK OES'!B:B,Table3[[#This Row],[Ich No]],'STOCK OES'!E:E),SUMIF('STOCK SEALING'!B:B,Table3[[#This Row],[Ich No]],'STOCK SEALING'!E:E)))</f>
        <v/>
      </c>
      <c r="K556" s="236" t="str">
        <f>IF(Table3[[#This Row],[REST]]="","",SUMIF(TMMIN!T:T,Table3[[#This Row],[Ich No]],TMMIN!AE:AE))</f>
        <v/>
      </c>
      <c r="L556" s="226">
        <v>0</v>
      </c>
      <c r="M556" s="226" t="str">
        <f>IFERROR(Table3[[#This Row],[REST]]-Table3[[#This Row],[Result Scan]],"")</f>
        <v/>
      </c>
      <c r="N556" s="212" t="str">
        <f>IF(Table3[[#This Row],[PO TAM]]="","",IF(Table3[[#This Row],[Balance]]&gt;0,"Open","Close"))</f>
        <v/>
      </c>
      <c r="O556" s="246" t="str">
        <f ca="1">IF(R556=$S$1,Table3[[#This Row],[Status]],"")</f>
        <v/>
      </c>
      <c r="R556" s="169" t="str">
        <f>IF(Table3[[#This Row],[Delivery Date]]="","",$R$1-Table3[[#This Row],[Delivery Date]])</f>
        <v/>
      </c>
      <c r="T556" t="str">
        <f>IFERROR(VLOOKUP(Table3[[#This Row],[Ich No]],'ICH NO'!K:M,3,0),"")</f>
        <v/>
      </c>
      <c r="U556" t="str">
        <f>IF(Table3[[#This Row],[REST]]&gt;Table3[[#This Row],[Stock]],Table3[[#This Row],[Stock]],Table3[[#This Row],[REST]])</f>
        <v/>
      </c>
      <c r="AA556" t="str">
        <f ca="1">IF(Table3[[#This Row],[DDD]]="","",IF(Table3[[#This Row],[Stock]]&gt;=Table3[[#This Row],[REST]],Table3[[#This Row],[REST]],Table3[[#This Row],[Stock]]))</f>
        <v/>
      </c>
    </row>
    <row r="557" spans="1:27" x14ac:dyDescent="0.3">
      <c r="A557" s="173" t="str">
        <f>IF(Table3[[#This Row],[Customer Part No]]="","",(ROW()-1))</f>
        <v/>
      </c>
      <c r="B557" s="212" t="str">
        <f>IF(TAM!T562="","",TAM!T562)</f>
        <v/>
      </c>
      <c r="C557" s="42" t="str">
        <f>IF(TAM!Q562="","",TAM!Q562)</f>
        <v/>
      </c>
      <c r="D557" s="42" t="str">
        <f>IF(TAM!I562="","",TAM!I562)</f>
        <v/>
      </c>
      <c r="E557" s="42" t="str">
        <f>IF(TAM!H562="","",TAM!H562)</f>
        <v/>
      </c>
      <c r="F557" s="213" t="str">
        <f>IF(TAM!L562="","",TAM!L562)</f>
        <v/>
      </c>
      <c r="G557" s="213" t="str">
        <f>IF(TAM!M562="","",TAM!M562)</f>
        <v/>
      </c>
      <c r="H557" s="220" t="str">
        <f>IF(TAM!AD562="","",TAM!AD562)</f>
        <v/>
      </c>
      <c r="I557" s="223" t="str">
        <f>IF(Table3[[#This Row],[Open Qty]]="","",TAM!AE562)</f>
        <v/>
      </c>
      <c r="J557" s="226" t="str">
        <f>IF(Table3[[#This Row],[Open Qty]]="","",SUM(SUMIF('STOCK OES'!B:B,Table3[[#This Row],[Ich No]],'STOCK OES'!E:E),SUMIF('STOCK SEALING'!B:B,Table3[[#This Row],[Ich No]],'STOCK SEALING'!E:E)))</f>
        <v/>
      </c>
      <c r="K557" s="236" t="str">
        <f>IF(Table3[[#This Row],[REST]]="","",SUMIF(TMMIN!T:T,Table3[[#This Row],[Ich No]],TMMIN!AE:AE))</f>
        <v/>
      </c>
      <c r="L557" s="226">
        <v>0</v>
      </c>
      <c r="M557" s="226" t="str">
        <f>IFERROR(Table3[[#This Row],[REST]]-Table3[[#This Row],[Result Scan]],"")</f>
        <v/>
      </c>
      <c r="N557" s="212" t="str">
        <f>IF(Table3[[#This Row],[PO TAM]]="","",IF(Table3[[#This Row],[Balance]]&gt;0,"Open","Close"))</f>
        <v/>
      </c>
      <c r="O557" s="246" t="str">
        <f ca="1">IF(R557=$S$1,Table3[[#This Row],[Status]],"")</f>
        <v/>
      </c>
      <c r="R557" s="169" t="str">
        <f>IF(Table3[[#This Row],[Delivery Date]]="","",$R$1-Table3[[#This Row],[Delivery Date]])</f>
        <v/>
      </c>
      <c r="T557" t="str">
        <f>IFERROR(VLOOKUP(Table3[[#This Row],[Ich No]],'ICH NO'!K:M,3,0),"")</f>
        <v/>
      </c>
      <c r="U557" t="str">
        <f>IF(Table3[[#This Row],[REST]]&gt;Table3[[#This Row],[Stock]],Table3[[#This Row],[Stock]],Table3[[#This Row],[REST]])</f>
        <v/>
      </c>
      <c r="AA557" t="str">
        <f ca="1">IF(Table3[[#This Row],[DDD]]="","",IF(Table3[[#This Row],[Stock]]&gt;=Table3[[#This Row],[REST]],Table3[[#This Row],[REST]],Table3[[#This Row],[Stock]]))</f>
        <v/>
      </c>
    </row>
    <row r="558" spans="1:27" x14ac:dyDescent="0.3">
      <c r="A558" s="173" t="str">
        <f>IF(Table3[[#This Row],[Customer Part No]]="","",(ROW()-1))</f>
        <v/>
      </c>
      <c r="B558" s="212" t="str">
        <f>IF(TAM!T563="","",TAM!T563)</f>
        <v/>
      </c>
      <c r="C558" s="42" t="str">
        <f>IF(TAM!Q563="","",TAM!Q563)</f>
        <v/>
      </c>
      <c r="D558" s="42" t="str">
        <f>IF(TAM!I563="","",TAM!I563)</f>
        <v/>
      </c>
      <c r="E558" s="42" t="str">
        <f>IF(TAM!H563="","",TAM!H563)</f>
        <v/>
      </c>
      <c r="F558" s="213" t="str">
        <f>IF(TAM!L563="","",TAM!L563)</f>
        <v/>
      </c>
      <c r="G558" s="213" t="str">
        <f>IF(TAM!M563="","",TAM!M563)</f>
        <v/>
      </c>
      <c r="H558" s="220" t="str">
        <f>IF(TAM!AD563="","",TAM!AD563)</f>
        <v/>
      </c>
      <c r="I558" s="223" t="str">
        <f>IF(Table3[[#This Row],[Open Qty]]="","",TAM!AE563)</f>
        <v/>
      </c>
      <c r="J558" s="226" t="str">
        <f>IF(Table3[[#This Row],[Open Qty]]="","",SUM(SUMIF('STOCK OES'!B:B,Table3[[#This Row],[Ich No]],'STOCK OES'!E:E),SUMIF('STOCK SEALING'!B:B,Table3[[#This Row],[Ich No]],'STOCK SEALING'!E:E)))</f>
        <v/>
      </c>
      <c r="K558" s="236" t="str">
        <f>IF(Table3[[#This Row],[REST]]="","",SUMIF(TMMIN!T:T,Table3[[#This Row],[Ich No]],TMMIN!AE:AE))</f>
        <v/>
      </c>
      <c r="L558" s="226">
        <v>0</v>
      </c>
      <c r="M558" s="226" t="str">
        <f>IFERROR(Table3[[#This Row],[REST]]-Table3[[#This Row],[Result Scan]],"")</f>
        <v/>
      </c>
      <c r="N558" s="212" t="str">
        <f>IF(Table3[[#This Row],[PO TAM]]="","",IF(Table3[[#This Row],[Balance]]&gt;0,"Open","Close"))</f>
        <v/>
      </c>
      <c r="O558" s="246" t="str">
        <f ca="1">IF(R558=$S$1,Table3[[#This Row],[Status]],"")</f>
        <v/>
      </c>
      <c r="R558" s="169" t="str">
        <f>IF(Table3[[#This Row],[Delivery Date]]="","",$R$1-Table3[[#This Row],[Delivery Date]])</f>
        <v/>
      </c>
      <c r="T558" t="str">
        <f>IFERROR(VLOOKUP(Table3[[#This Row],[Ich No]],'ICH NO'!K:M,3,0),"")</f>
        <v/>
      </c>
      <c r="U558" t="str">
        <f>IF(Table3[[#This Row],[REST]]&gt;Table3[[#This Row],[Stock]],Table3[[#This Row],[Stock]],Table3[[#This Row],[REST]])</f>
        <v/>
      </c>
      <c r="AA558" t="str">
        <f ca="1">IF(Table3[[#This Row],[DDD]]="","",IF(Table3[[#This Row],[Stock]]&gt;=Table3[[#This Row],[REST]],Table3[[#This Row],[REST]],Table3[[#This Row],[Stock]]))</f>
        <v/>
      </c>
    </row>
    <row r="559" spans="1:27" x14ac:dyDescent="0.3">
      <c r="A559" s="173" t="str">
        <f>IF(Table3[[#This Row],[Customer Part No]]="","",(ROW()-1))</f>
        <v/>
      </c>
      <c r="B559" s="212" t="str">
        <f>IF(TAM!T564="","",TAM!T564)</f>
        <v/>
      </c>
      <c r="C559" s="42" t="str">
        <f>IF(TAM!Q564="","",TAM!Q564)</f>
        <v/>
      </c>
      <c r="D559" s="42" t="str">
        <f>IF(TAM!I564="","",TAM!I564)</f>
        <v/>
      </c>
      <c r="E559" s="42" t="str">
        <f>IF(TAM!H564="","",TAM!H564)</f>
        <v/>
      </c>
      <c r="F559" s="213" t="str">
        <f>IF(TAM!L564="","",TAM!L564)</f>
        <v/>
      </c>
      <c r="G559" s="213" t="str">
        <f>IF(TAM!M564="","",TAM!M564)</f>
        <v/>
      </c>
      <c r="H559" s="220" t="str">
        <f>IF(TAM!AD564="","",TAM!AD564)</f>
        <v/>
      </c>
      <c r="I559" s="223" t="str">
        <f>IF(Table3[[#This Row],[Open Qty]]="","",TAM!AE564)</f>
        <v/>
      </c>
      <c r="J559" s="226" t="str">
        <f>IF(Table3[[#This Row],[Open Qty]]="","",SUM(SUMIF('STOCK OES'!B:B,Table3[[#This Row],[Ich No]],'STOCK OES'!E:E),SUMIF('STOCK SEALING'!B:B,Table3[[#This Row],[Ich No]],'STOCK SEALING'!E:E)))</f>
        <v/>
      </c>
      <c r="K559" s="236" t="str">
        <f>IF(Table3[[#This Row],[REST]]="","",SUMIF(TMMIN!T:T,Table3[[#This Row],[Ich No]],TMMIN!AE:AE))</f>
        <v/>
      </c>
      <c r="L559" s="226">
        <v>0</v>
      </c>
      <c r="M559" s="226" t="str">
        <f>IFERROR(Table3[[#This Row],[REST]]-Table3[[#This Row],[Result Scan]],"")</f>
        <v/>
      </c>
      <c r="N559" s="212" t="str">
        <f>IF(Table3[[#This Row],[PO TAM]]="","",IF(Table3[[#This Row],[Balance]]&gt;0,"Open","Close"))</f>
        <v/>
      </c>
      <c r="O559" s="246" t="str">
        <f ca="1">IF(R559=$S$1,Table3[[#This Row],[Status]],"")</f>
        <v/>
      </c>
      <c r="R559" s="169" t="str">
        <f>IF(Table3[[#This Row],[Delivery Date]]="","",$R$1-Table3[[#This Row],[Delivery Date]])</f>
        <v/>
      </c>
      <c r="T559" t="str">
        <f>IFERROR(VLOOKUP(Table3[[#This Row],[Ich No]],'ICH NO'!K:M,3,0),"")</f>
        <v/>
      </c>
      <c r="U559" t="str">
        <f>IF(Table3[[#This Row],[REST]]&gt;Table3[[#This Row],[Stock]],Table3[[#This Row],[Stock]],Table3[[#This Row],[REST]])</f>
        <v/>
      </c>
      <c r="AA559" t="str">
        <f ca="1">IF(Table3[[#This Row],[DDD]]="","",IF(Table3[[#This Row],[Stock]]&gt;=Table3[[#This Row],[REST]],Table3[[#This Row],[REST]],Table3[[#This Row],[Stock]]))</f>
        <v/>
      </c>
    </row>
    <row r="560" spans="1:27" x14ac:dyDescent="0.3">
      <c r="A560" s="173" t="str">
        <f>IF(Table3[[#This Row],[Customer Part No]]="","",(ROW()-1))</f>
        <v/>
      </c>
      <c r="B560" s="212" t="str">
        <f>IF(TAM!T565="","",TAM!T565)</f>
        <v/>
      </c>
      <c r="C560" s="42" t="str">
        <f>IF(TAM!Q565="","",TAM!Q565)</f>
        <v/>
      </c>
      <c r="D560" s="42" t="str">
        <f>IF(TAM!I565="","",TAM!I565)</f>
        <v/>
      </c>
      <c r="E560" s="42" t="str">
        <f>IF(TAM!H565="","",TAM!H565)</f>
        <v/>
      </c>
      <c r="F560" s="213" t="str">
        <f>IF(TAM!L565="","",TAM!L565)</f>
        <v/>
      </c>
      <c r="G560" s="213" t="str">
        <f>IF(TAM!M565="","",TAM!M565)</f>
        <v/>
      </c>
      <c r="H560" s="220" t="str">
        <f>IF(TAM!AD565="","",TAM!AD565)</f>
        <v/>
      </c>
      <c r="I560" s="223" t="str">
        <f>IF(Table3[[#This Row],[Open Qty]]="","",TAM!AE565)</f>
        <v/>
      </c>
      <c r="J560" s="226" t="str">
        <f>IF(Table3[[#This Row],[Open Qty]]="","",SUM(SUMIF('STOCK OES'!B:B,Table3[[#This Row],[Ich No]],'STOCK OES'!E:E),SUMIF('STOCK SEALING'!B:B,Table3[[#This Row],[Ich No]],'STOCK SEALING'!E:E)))</f>
        <v/>
      </c>
      <c r="K560" s="236" t="str">
        <f>IF(Table3[[#This Row],[REST]]="","",SUMIF(TMMIN!T:T,Table3[[#This Row],[Ich No]],TMMIN!AE:AE))</f>
        <v/>
      </c>
      <c r="L560" s="226">
        <v>0</v>
      </c>
      <c r="M560" s="226" t="str">
        <f>IFERROR(Table3[[#This Row],[REST]]-Table3[[#This Row],[Result Scan]],"")</f>
        <v/>
      </c>
      <c r="N560" s="212" t="str">
        <f>IF(Table3[[#This Row],[PO TAM]]="","",IF(Table3[[#This Row],[Balance]]&gt;0,"Open","Close"))</f>
        <v/>
      </c>
      <c r="O560" s="246" t="str">
        <f ca="1">IF(R560=$S$1,Table3[[#This Row],[Status]],"")</f>
        <v/>
      </c>
      <c r="R560" s="169" t="str">
        <f>IF(Table3[[#This Row],[Delivery Date]]="","",$R$1-Table3[[#This Row],[Delivery Date]])</f>
        <v/>
      </c>
      <c r="T560" t="str">
        <f>IFERROR(VLOOKUP(Table3[[#This Row],[Ich No]],'ICH NO'!K:M,3,0),"")</f>
        <v/>
      </c>
      <c r="U560" t="str">
        <f>IF(Table3[[#This Row],[REST]]&gt;Table3[[#This Row],[Stock]],Table3[[#This Row],[Stock]],Table3[[#This Row],[REST]])</f>
        <v/>
      </c>
      <c r="AA560" t="str">
        <f ca="1">IF(Table3[[#This Row],[DDD]]="","",IF(Table3[[#This Row],[Stock]]&gt;=Table3[[#This Row],[REST]],Table3[[#This Row],[REST]],Table3[[#This Row],[Stock]]))</f>
        <v/>
      </c>
    </row>
    <row r="561" spans="1:27" x14ac:dyDescent="0.3">
      <c r="A561" s="173" t="str">
        <f>IF(Table3[[#This Row],[Customer Part No]]="","",(ROW()-1))</f>
        <v/>
      </c>
      <c r="B561" s="212" t="str">
        <f>IF(TAM!T566="","",TAM!T566)</f>
        <v/>
      </c>
      <c r="C561" s="42" t="str">
        <f>IF(TAM!Q566="","",TAM!Q566)</f>
        <v/>
      </c>
      <c r="D561" s="42" t="str">
        <f>IF(TAM!I566="","",TAM!I566)</f>
        <v/>
      </c>
      <c r="E561" s="42" t="str">
        <f>IF(TAM!H566="","",TAM!H566)</f>
        <v/>
      </c>
      <c r="F561" s="213" t="str">
        <f>IF(TAM!L566="","",TAM!L566)</f>
        <v/>
      </c>
      <c r="G561" s="213" t="str">
        <f>IF(TAM!M566="","",TAM!M566)</f>
        <v/>
      </c>
      <c r="H561" s="220" t="str">
        <f>IF(TAM!AD566="","",TAM!AD566)</f>
        <v/>
      </c>
      <c r="I561" s="223" t="str">
        <f>IF(Table3[[#This Row],[Open Qty]]="","",TAM!AE566)</f>
        <v/>
      </c>
      <c r="J561" s="226" t="str">
        <f>IF(Table3[[#This Row],[Open Qty]]="","",SUM(SUMIF('STOCK OES'!B:B,Table3[[#This Row],[Ich No]],'STOCK OES'!E:E),SUMIF('STOCK SEALING'!B:B,Table3[[#This Row],[Ich No]],'STOCK SEALING'!E:E)))</f>
        <v/>
      </c>
      <c r="K561" s="236" t="str">
        <f>IF(Table3[[#This Row],[REST]]="","",SUMIF(TMMIN!T:T,Table3[[#This Row],[Ich No]],TMMIN!AE:AE))</f>
        <v/>
      </c>
      <c r="L561" s="226">
        <v>0</v>
      </c>
      <c r="M561" s="226" t="str">
        <f>IFERROR(Table3[[#This Row],[REST]]-Table3[[#This Row],[Result Scan]],"")</f>
        <v/>
      </c>
      <c r="N561" s="212" t="str">
        <f>IF(Table3[[#This Row],[PO TAM]]="","",IF(Table3[[#This Row],[Balance]]&gt;0,"Open","Close"))</f>
        <v/>
      </c>
      <c r="O561" s="246" t="str">
        <f ca="1">IF(R561=$S$1,Table3[[#This Row],[Status]],"")</f>
        <v/>
      </c>
      <c r="R561" s="169" t="str">
        <f>IF(Table3[[#This Row],[Delivery Date]]="","",$R$1-Table3[[#This Row],[Delivery Date]])</f>
        <v/>
      </c>
      <c r="T561" t="str">
        <f>IFERROR(VLOOKUP(Table3[[#This Row],[Ich No]],'ICH NO'!K:M,3,0),"")</f>
        <v/>
      </c>
      <c r="U561" t="str">
        <f>IF(Table3[[#This Row],[REST]]&gt;Table3[[#This Row],[Stock]],Table3[[#This Row],[Stock]],Table3[[#This Row],[REST]])</f>
        <v/>
      </c>
      <c r="AA561" t="str">
        <f ca="1">IF(Table3[[#This Row],[DDD]]="","",IF(Table3[[#This Row],[Stock]]&gt;=Table3[[#This Row],[REST]],Table3[[#This Row],[REST]],Table3[[#This Row],[Stock]]))</f>
        <v/>
      </c>
    </row>
    <row r="562" spans="1:27" x14ac:dyDescent="0.3">
      <c r="A562" s="173" t="str">
        <f>IF(Table3[[#This Row],[Customer Part No]]="","",(ROW()-1))</f>
        <v/>
      </c>
      <c r="B562" s="212" t="str">
        <f>IF(TAM!T567="","",TAM!T567)</f>
        <v/>
      </c>
      <c r="C562" s="42" t="str">
        <f>IF(TAM!Q567="","",TAM!Q567)</f>
        <v/>
      </c>
      <c r="D562" s="42" t="str">
        <f>IF(TAM!I567="","",TAM!I567)</f>
        <v/>
      </c>
      <c r="E562" s="42" t="str">
        <f>IF(TAM!H567="","",TAM!H567)</f>
        <v/>
      </c>
      <c r="F562" s="213" t="str">
        <f>IF(TAM!L567="","",TAM!L567)</f>
        <v/>
      </c>
      <c r="G562" s="213" t="str">
        <f>IF(TAM!M567="","",TAM!M567)</f>
        <v/>
      </c>
      <c r="H562" s="220" t="str">
        <f>IF(TAM!AD567="","",TAM!AD567)</f>
        <v/>
      </c>
      <c r="I562" s="223" t="str">
        <f>IF(Table3[[#This Row],[Open Qty]]="","",TAM!AE567)</f>
        <v/>
      </c>
      <c r="J562" s="226" t="str">
        <f>IF(Table3[[#This Row],[Open Qty]]="","",SUM(SUMIF('STOCK OES'!B:B,Table3[[#This Row],[Ich No]],'STOCK OES'!E:E),SUMIF('STOCK SEALING'!B:B,Table3[[#This Row],[Ich No]],'STOCK SEALING'!E:E)))</f>
        <v/>
      </c>
      <c r="K562" s="236" t="str">
        <f>IF(Table3[[#This Row],[REST]]="","",SUMIF(TMMIN!T:T,Table3[[#This Row],[Ich No]],TMMIN!AE:AE))</f>
        <v/>
      </c>
      <c r="L562" s="226">
        <v>0</v>
      </c>
      <c r="M562" s="226" t="str">
        <f>IFERROR(Table3[[#This Row],[REST]]-Table3[[#This Row],[Result Scan]],"")</f>
        <v/>
      </c>
      <c r="N562" s="212" t="str">
        <f>IF(Table3[[#This Row],[PO TAM]]="","",IF(Table3[[#This Row],[Balance]]&gt;0,"Open","Close"))</f>
        <v/>
      </c>
      <c r="O562" s="246" t="str">
        <f ca="1">IF(R562=$S$1,Table3[[#This Row],[Status]],"")</f>
        <v/>
      </c>
      <c r="R562" s="169" t="str">
        <f>IF(Table3[[#This Row],[Delivery Date]]="","",$R$1-Table3[[#This Row],[Delivery Date]])</f>
        <v/>
      </c>
      <c r="T562" t="str">
        <f>IFERROR(VLOOKUP(Table3[[#This Row],[Ich No]],'ICH NO'!K:M,3,0),"")</f>
        <v/>
      </c>
      <c r="U562" t="str">
        <f>IF(Table3[[#This Row],[REST]]&gt;Table3[[#This Row],[Stock]],Table3[[#This Row],[Stock]],Table3[[#This Row],[REST]])</f>
        <v/>
      </c>
      <c r="AA562" t="str">
        <f ca="1">IF(Table3[[#This Row],[DDD]]="","",IF(Table3[[#This Row],[Stock]]&gt;=Table3[[#This Row],[REST]],Table3[[#This Row],[REST]],Table3[[#This Row],[Stock]]))</f>
        <v/>
      </c>
    </row>
    <row r="563" spans="1:27" x14ac:dyDescent="0.3">
      <c r="A563" s="173" t="str">
        <f>IF(Table3[[#This Row],[Customer Part No]]="","",(ROW()-1))</f>
        <v/>
      </c>
      <c r="B563" s="212" t="str">
        <f>IF(TAM!T568="","",TAM!T568)</f>
        <v/>
      </c>
      <c r="C563" s="42" t="str">
        <f>IF(TAM!Q568="","",TAM!Q568)</f>
        <v/>
      </c>
      <c r="D563" s="42" t="str">
        <f>IF(TAM!I568="","",TAM!I568)</f>
        <v/>
      </c>
      <c r="E563" s="42" t="str">
        <f>IF(TAM!H568="","",TAM!H568)</f>
        <v/>
      </c>
      <c r="F563" s="213" t="str">
        <f>IF(TAM!L568="","",TAM!L568)</f>
        <v/>
      </c>
      <c r="G563" s="213" t="str">
        <f>IF(TAM!M568="","",TAM!M568)</f>
        <v/>
      </c>
      <c r="H563" s="220" t="str">
        <f>IF(TAM!AD568="","",TAM!AD568)</f>
        <v/>
      </c>
      <c r="I563" s="223" t="str">
        <f>IF(Table3[[#This Row],[Open Qty]]="","",TAM!AE568)</f>
        <v/>
      </c>
      <c r="J563" s="226" t="str">
        <f>IF(Table3[[#This Row],[Open Qty]]="","",SUM(SUMIF('STOCK OES'!B:B,Table3[[#This Row],[Ich No]],'STOCK OES'!E:E),SUMIF('STOCK SEALING'!B:B,Table3[[#This Row],[Ich No]],'STOCK SEALING'!E:E)))</f>
        <v/>
      </c>
      <c r="K563" s="236" t="str">
        <f>IF(Table3[[#This Row],[REST]]="","",SUMIF(TMMIN!T:T,Table3[[#This Row],[Ich No]],TMMIN!AE:AE))</f>
        <v/>
      </c>
      <c r="L563" s="226">
        <v>0</v>
      </c>
      <c r="M563" s="226" t="str">
        <f>IFERROR(Table3[[#This Row],[REST]]-Table3[[#This Row],[Result Scan]],"")</f>
        <v/>
      </c>
      <c r="N563" s="212" t="str">
        <f>IF(Table3[[#This Row],[PO TAM]]="","",IF(Table3[[#This Row],[Balance]]&gt;0,"Open","Close"))</f>
        <v/>
      </c>
      <c r="O563" s="246" t="str">
        <f ca="1">IF(R563=$S$1,Table3[[#This Row],[Status]],"")</f>
        <v/>
      </c>
      <c r="R563" s="169" t="str">
        <f>IF(Table3[[#This Row],[Delivery Date]]="","",$R$1-Table3[[#This Row],[Delivery Date]])</f>
        <v/>
      </c>
      <c r="T563" t="str">
        <f>IFERROR(VLOOKUP(Table3[[#This Row],[Ich No]],'ICH NO'!K:M,3,0),"")</f>
        <v/>
      </c>
      <c r="U563" t="str">
        <f>IF(Table3[[#This Row],[REST]]&gt;Table3[[#This Row],[Stock]],Table3[[#This Row],[Stock]],Table3[[#This Row],[REST]])</f>
        <v/>
      </c>
      <c r="AA563" t="str">
        <f ca="1">IF(Table3[[#This Row],[DDD]]="","",IF(Table3[[#This Row],[Stock]]&gt;=Table3[[#This Row],[REST]],Table3[[#This Row],[REST]],Table3[[#This Row],[Stock]]))</f>
        <v/>
      </c>
    </row>
    <row r="564" spans="1:27" x14ac:dyDescent="0.3">
      <c r="A564" s="173" t="str">
        <f>IF(Table3[[#This Row],[Customer Part No]]="","",(ROW()-1))</f>
        <v/>
      </c>
      <c r="B564" s="212" t="str">
        <f>IF(TAM!T569="","",TAM!T569)</f>
        <v/>
      </c>
      <c r="C564" s="42" t="str">
        <f>IF(TAM!Q569="","",TAM!Q569)</f>
        <v/>
      </c>
      <c r="D564" s="42" t="str">
        <f>IF(TAM!I569="","",TAM!I569)</f>
        <v/>
      </c>
      <c r="E564" s="42" t="str">
        <f>IF(TAM!H569="","",TAM!H569)</f>
        <v/>
      </c>
      <c r="F564" s="213" t="str">
        <f>IF(TAM!L569="","",TAM!L569)</f>
        <v/>
      </c>
      <c r="G564" s="213" t="str">
        <f>IF(TAM!M569="","",TAM!M569)</f>
        <v/>
      </c>
      <c r="H564" s="220" t="str">
        <f>IF(TAM!AD569="","",TAM!AD569)</f>
        <v/>
      </c>
      <c r="I564" s="223" t="str">
        <f>IF(Table3[[#This Row],[Open Qty]]="","",TAM!AE569)</f>
        <v/>
      </c>
      <c r="J564" s="226" t="str">
        <f>IF(Table3[[#This Row],[Open Qty]]="","",SUM(SUMIF('STOCK OES'!B:B,Table3[[#This Row],[Ich No]],'STOCK OES'!E:E),SUMIF('STOCK SEALING'!B:B,Table3[[#This Row],[Ich No]],'STOCK SEALING'!E:E)))</f>
        <v/>
      </c>
      <c r="K564" s="236" t="str">
        <f>IF(Table3[[#This Row],[REST]]="","",SUMIF(TMMIN!T:T,Table3[[#This Row],[Ich No]],TMMIN!AE:AE))</f>
        <v/>
      </c>
      <c r="L564" s="226">
        <v>0</v>
      </c>
      <c r="M564" s="226" t="str">
        <f>IFERROR(Table3[[#This Row],[REST]]-Table3[[#This Row],[Result Scan]],"")</f>
        <v/>
      </c>
      <c r="N564" s="212" t="str">
        <f>IF(Table3[[#This Row],[PO TAM]]="","",IF(Table3[[#This Row],[Balance]]&gt;0,"Open","Close"))</f>
        <v/>
      </c>
      <c r="O564" s="246" t="str">
        <f ca="1">IF(R564=$S$1,Table3[[#This Row],[Status]],"")</f>
        <v/>
      </c>
      <c r="R564" s="169" t="str">
        <f>IF(Table3[[#This Row],[Delivery Date]]="","",$R$1-Table3[[#This Row],[Delivery Date]])</f>
        <v/>
      </c>
      <c r="T564" t="str">
        <f>IFERROR(VLOOKUP(Table3[[#This Row],[Ich No]],'ICH NO'!K:M,3,0),"")</f>
        <v/>
      </c>
      <c r="U564" t="str">
        <f>IF(Table3[[#This Row],[REST]]&gt;Table3[[#This Row],[Stock]],Table3[[#This Row],[Stock]],Table3[[#This Row],[REST]])</f>
        <v/>
      </c>
      <c r="AA564" t="str">
        <f ca="1">IF(Table3[[#This Row],[DDD]]="","",IF(Table3[[#This Row],[Stock]]&gt;=Table3[[#This Row],[REST]],Table3[[#This Row],[REST]],Table3[[#This Row],[Stock]]))</f>
        <v/>
      </c>
    </row>
    <row r="565" spans="1:27" x14ac:dyDescent="0.3">
      <c r="A565" s="173" t="str">
        <f>IF(Table3[[#This Row],[Customer Part No]]="","",(ROW()-1))</f>
        <v/>
      </c>
      <c r="B565" s="212" t="str">
        <f>IF(TAM!T570="","",TAM!T570)</f>
        <v/>
      </c>
      <c r="C565" s="42" t="str">
        <f>IF(TAM!Q570="","",TAM!Q570)</f>
        <v/>
      </c>
      <c r="D565" s="42" t="str">
        <f>IF(TAM!I570="","",TAM!I570)</f>
        <v/>
      </c>
      <c r="E565" s="42" t="str">
        <f>IF(TAM!H570="","",TAM!H570)</f>
        <v/>
      </c>
      <c r="F565" s="213" t="str">
        <f>IF(TAM!L570="","",TAM!L570)</f>
        <v/>
      </c>
      <c r="G565" s="213" t="str">
        <f>IF(TAM!M570="","",TAM!M570)</f>
        <v/>
      </c>
      <c r="H565" s="220" t="str">
        <f>IF(TAM!AD570="","",TAM!AD570)</f>
        <v/>
      </c>
      <c r="I565" s="223" t="str">
        <f>IF(Table3[[#This Row],[Open Qty]]="","",TAM!AE570)</f>
        <v/>
      </c>
      <c r="J565" s="226" t="str">
        <f>IF(Table3[[#This Row],[Open Qty]]="","",SUM(SUMIF('STOCK OES'!B:B,Table3[[#This Row],[Ich No]],'STOCK OES'!E:E),SUMIF('STOCK SEALING'!B:B,Table3[[#This Row],[Ich No]],'STOCK SEALING'!E:E)))</f>
        <v/>
      </c>
      <c r="K565" s="236" t="str">
        <f>IF(Table3[[#This Row],[REST]]="","",SUMIF(TMMIN!T:T,Table3[[#This Row],[Ich No]],TMMIN!AE:AE))</f>
        <v/>
      </c>
      <c r="L565" s="226">
        <v>0</v>
      </c>
      <c r="M565" s="226" t="str">
        <f>IFERROR(Table3[[#This Row],[REST]]-Table3[[#This Row],[Result Scan]],"")</f>
        <v/>
      </c>
      <c r="N565" s="212" t="str">
        <f>IF(Table3[[#This Row],[PO TAM]]="","",IF(Table3[[#This Row],[Balance]]&gt;0,"Open","Close"))</f>
        <v/>
      </c>
      <c r="O565" s="246" t="str">
        <f ca="1">IF(R565=$S$1,Table3[[#This Row],[Status]],"")</f>
        <v/>
      </c>
      <c r="R565" s="169" t="str">
        <f>IF(Table3[[#This Row],[Delivery Date]]="","",$R$1-Table3[[#This Row],[Delivery Date]])</f>
        <v/>
      </c>
      <c r="T565" t="str">
        <f>IFERROR(VLOOKUP(Table3[[#This Row],[Ich No]],'ICH NO'!K:M,3,0),"")</f>
        <v/>
      </c>
      <c r="U565" t="str">
        <f>IF(Table3[[#This Row],[REST]]&gt;Table3[[#This Row],[Stock]],Table3[[#This Row],[Stock]],Table3[[#This Row],[REST]])</f>
        <v/>
      </c>
      <c r="AA565" t="str">
        <f ca="1">IF(Table3[[#This Row],[DDD]]="","",IF(Table3[[#This Row],[Stock]]&gt;=Table3[[#This Row],[REST]],Table3[[#This Row],[REST]],Table3[[#This Row],[Stock]]))</f>
        <v/>
      </c>
    </row>
    <row r="566" spans="1:27" x14ac:dyDescent="0.3">
      <c r="A566" s="173" t="str">
        <f>IF(Table3[[#This Row],[Customer Part No]]="","",(ROW()-1))</f>
        <v/>
      </c>
      <c r="B566" s="212" t="str">
        <f>IF(TAM!T571="","",TAM!T571)</f>
        <v/>
      </c>
      <c r="C566" s="42" t="str">
        <f>IF(TAM!Q571="","",TAM!Q571)</f>
        <v/>
      </c>
      <c r="D566" s="42" t="str">
        <f>IF(TAM!I571="","",TAM!I571)</f>
        <v/>
      </c>
      <c r="E566" s="42" t="str">
        <f>IF(TAM!H571="","",TAM!H571)</f>
        <v/>
      </c>
      <c r="F566" s="213" t="str">
        <f>IF(TAM!L571="","",TAM!L571)</f>
        <v/>
      </c>
      <c r="G566" s="213" t="str">
        <f>IF(TAM!M571="","",TAM!M571)</f>
        <v/>
      </c>
      <c r="H566" s="220" t="str">
        <f>IF(TAM!AD571="","",TAM!AD571)</f>
        <v/>
      </c>
      <c r="I566" s="223" t="str">
        <f>IF(Table3[[#This Row],[Open Qty]]="","",TAM!AE571)</f>
        <v/>
      </c>
      <c r="J566" s="226" t="str">
        <f>IF(Table3[[#This Row],[Open Qty]]="","",SUM(SUMIF('STOCK OES'!B:B,Table3[[#This Row],[Ich No]],'STOCK OES'!E:E),SUMIF('STOCK SEALING'!B:B,Table3[[#This Row],[Ich No]],'STOCK SEALING'!E:E)))</f>
        <v/>
      </c>
      <c r="K566" s="236" t="str">
        <f>IF(Table3[[#This Row],[REST]]="","",SUMIF(TMMIN!T:T,Table3[[#This Row],[Ich No]],TMMIN!AE:AE))</f>
        <v/>
      </c>
      <c r="L566" s="226">
        <v>0</v>
      </c>
      <c r="M566" s="226" t="str">
        <f>IFERROR(Table3[[#This Row],[REST]]-Table3[[#This Row],[Result Scan]],"")</f>
        <v/>
      </c>
      <c r="N566" s="212" t="str">
        <f>IF(Table3[[#This Row],[PO TAM]]="","",IF(Table3[[#This Row],[Balance]]&gt;0,"Open","Close"))</f>
        <v/>
      </c>
      <c r="O566" s="246" t="str">
        <f ca="1">IF(R566=$S$1,Table3[[#This Row],[Status]],"")</f>
        <v/>
      </c>
      <c r="R566" s="169" t="str">
        <f>IF(Table3[[#This Row],[Delivery Date]]="","",$R$1-Table3[[#This Row],[Delivery Date]])</f>
        <v/>
      </c>
      <c r="T566" t="str">
        <f>IFERROR(VLOOKUP(Table3[[#This Row],[Ich No]],'ICH NO'!K:M,3,0),"")</f>
        <v/>
      </c>
      <c r="U566" t="str">
        <f>IF(Table3[[#This Row],[REST]]&gt;Table3[[#This Row],[Stock]],Table3[[#This Row],[Stock]],Table3[[#This Row],[REST]])</f>
        <v/>
      </c>
      <c r="AA566" t="str">
        <f ca="1">IF(Table3[[#This Row],[DDD]]="","",IF(Table3[[#This Row],[Stock]]&gt;=Table3[[#This Row],[REST]],Table3[[#This Row],[REST]],Table3[[#This Row],[Stock]]))</f>
        <v/>
      </c>
    </row>
    <row r="567" spans="1:27" x14ac:dyDescent="0.3">
      <c r="A567" s="173" t="str">
        <f>IF(Table3[[#This Row],[Customer Part No]]="","",(ROW()-1))</f>
        <v/>
      </c>
      <c r="B567" s="212" t="str">
        <f>IF(TAM!T572="","",TAM!T572)</f>
        <v/>
      </c>
      <c r="C567" s="42" t="str">
        <f>IF(TAM!Q572="","",TAM!Q572)</f>
        <v/>
      </c>
      <c r="D567" s="42" t="str">
        <f>IF(TAM!I572="","",TAM!I572)</f>
        <v/>
      </c>
      <c r="E567" s="42" t="str">
        <f>IF(TAM!H572="","",TAM!H572)</f>
        <v/>
      </c>
      <c r="F567" s="213" t="str">
        <f>IF(TAM!L572="","",TAM!L572)</f>
        <v/>
      </c>
      <c r="G567" s="213" t="str">
        <f>IF(TAM!M572="","",TAM!M572)</f>
        <v/>
      </c>
      <c r="H567" s="220" t="str">
        <f>IF(TAM!AD572="","",TAM!AD572)</f>
        <v/>
      </c>
      <c r="I567" s="223" t="str">
        <f>IF(Table3[[#This Row],[Open Qty]]="","",TAM!AE572)</f>
        <v/>
      </c>
      <c r="J567" s="226" t="str">
        <f>IF(Table3[[#This Row],[Open Qty]]="","",SUM(SUMIF('STOCK OES'!B:B,Table3[[#This Row],[Ich No]],'STOCK OES'!E:E),SUMIF('STOCK SEALING'!B:B,Table3[[#This Row],[Ich No]],'STOCK SEALING'!E:E)))</f>
        <v/>
      </c>
      <c r="K567" s="236" t="str">
        <f>IF(Table3[[#This Row],[REST]]="","",SUMIF(TMMIN!T:T,Table3[[#This Row],[Ich No]],TMMIN!AE:AE))</f>
        <v/>
      </c>
      <c r="L567" s="226">
        <v>0</v>
      </c>
      <c r="M567" s="226" t="str">
        <f>IFERROR(Table3[[#This Row],[REST]]-Table3[[#This Row],[Result Scan]],"")</f>
        <v/>
      </c>
      <c r="N567" s="212" t="str">
        <f>IF(Table3[[#This Row],[PO TAM]]="","",IF(Table3[[#This Row],[Balance]]&gt;0,"Open","Close"))</f>
        <v/>
      </c>
      <c r="O567" s="246" t="str">
        <f ca="1">IF(R567=$S$1,Table3[[#This Row],[Status]],"")</f>
        <v/>
      </c>
      <c r="R567" s="169" t="str">
        <f>IF(Table3[[#This Row],[Delivery Date]]="","",$R$1-Table3[[#This Row],[Delivery Date]])</f>
        <v/>
      </c>
      <c r="T567" t="str">
        <f>IFERROR(VLOOKUP(Table3[[#This Row],[Ich No]],'ICH NO'!K:M,3,0),"")</f>
        <v/>
      </c>
      <c r="U567" t="str">
        <f>IF(Table3[[#This Row],[REST]]&gt;Table3[[#This Row],[Stock]],Table3[[#This Row],[Stock]],Table3[[#This Row],[REST]])</f>
        <v/>
      </c>
      <c r="AA567" t="str">
        <f ca="1">IF(Table3[[#This Row],[DDD]]="","",IF(Table3[[#This Row],[Stock]]&gt;=Table3[[#This Row],[REST]],Table3[[#This Row],[REST]],Table3[[#This Row],[Stock]]))</f>
        <v/>
      </c>
    </row>
    <row r="568" spans="1:27" x14ac:dyDescent="0.3">
      <c r="A568" s="173" t="str">
        <f>IF(Table3[[#This Row],[Customer Part No]]="","",(ROW()-1))</f>
        <v/>
      </c>
      <c r="B568" s="212" t="str">
        <f>IF(TAM!T573="","",TAM!T573)</f>
        <v/>
      </c>
      <c r="C568" s="42" t="str">
        <f>IF(TAM!Q573="","",TAM!Q573)</f>
        <v/>
      </c>
      <c r="D568" s="42" t="str">
        <f>IF(TAM!I573="","",TAM!I573)</f>
        <v/>
      </c>
      <c r="E568" s="42" t="str">
        <f>IF(TAM!H573="","",TAM!H573)</f>
        <v/>
      </c>
      <c r="F568" s="213" t="str">
        <f>IF(TAM!L573="","",TAM!L573)</f>
        <v/>
      </c>
      <c r="G568" s="213" t="str">
        <f>IF(TAM!M573="","",TAM!M573)</f>
        <v/>
      </c>
      <c r="H568" s="220" t="str">
        <f>IF(TAM!AD573="","",TAM!AD573)</f>
        <v/>
      </c>
      <c r="I568" s="223" t="str">
        <f>IF(Table3[[#This Row],[Open Qty]]="","",TAM!AE573)</f>
        <v/>
      </c>
      <c r="J568" s="226" t="str">
        <f>IF(Table3[[#This Row],[Open Qty]]="","",SUM(SUMIF('STOCK OES'!B:B,Table3[[#This Row],[Ich No]],'STOCK OES'!E:E),SUMIF('STOCK SEALING'!B:B,Table3[[#This Row],[Ich No]],'STOCK SEALING'!E:E)))</f>
        <v/>
      </c>
      <c r="K568" s="236" t="str">
        <f>IF(Table3[[#This Row],[REST]]="","",SUMIF(TMMIN!T:T,Table3[[#This Row],[Ich No]],TMMIN!AE:AE))</f>
        <v/>
      </c>
      <c r="L568" s="226">
        <v>0</v>
      </c>
      <c r="M568" s="226" t="str">
        <f>IFERROR(Table3[[#This Row],[REST]]-Table3[[#This Row],[Result Scan]],"")</f>
        <v/>
      </c>
      <c r="N568" s="212" t="str">
        <f>IF(Table3[[#This Row],[PO TAM]]="","",IF(Table3[[#This Row],[Balance]]&gt;0,"Open","Close"))</f>
        <v/>
      </c>
      <c r="O568" s="246" t="str">
        <f ca="1">IF(R568=$S$1,Table3[[#This Row],[Status]],"")</f>
        <v/>
      </c>
      <c r="R568" s="169" t="str">
        <f>IF(Table3[[#This Row],[Delivery Date]]="","",$R$1-Table3[[#This Row],[Delivery Date]])</f>
        <v/>
      </c>
      <c r="T568" t="str">
        <f>IFERROR(VLOOKUP(Table3[[#This Row],[Ich No]],'ICH NO'!K:M,3,0),"")</f>
        <v/>
      </c>
      <c r="U568" t="str">
        <f>IF(Table3[[#This Row],[REST]]&gt;Table3[[#This Row],[Stock]],Table3[[#This Row],[Stock]],Table3[[#This Row],[REST]])</f>
        <v/>
      </c>
      <c r="AA568" t="str">
        <f ca="1">IF(Table3[[#This Row],[DDD]]="","",IF(Table3[[#This Row],[Stock]]&gt;=Table3[[#This Row],[REST]],Table3[[#This Row],[REST]],Table3[[#This Row],[Stock]]))</f>
        <v/>
      </c>
    </row>
    <row r="569" spans="1:27" x14ac:dyDescent="0.3">
      <c r="A569" s="173" t="str">
        <f>IF(Table3[[#This Row],[Customer Part No]]="","",(ROW()-1))</f>
        <v/>
      </c>
      <c r="B569" s="212" t="str">
        <f>IF(TAM!T574="","",TAM!T574)</f>
        <v/>
      </c>
      <c r="C569" s="42" t="str">
        <f>IF(TAM!Q574="","",TAM!Q574)</f>
        <v/>
      </c>
      <c r="D569" s="42" t="str">
        <f>IF(TAM!I574="","",TAM!I574)</f>
        <v/>
      </c>
      <c r="E569" s="42" t="str">
        <f>IF(TAM!H574="","",TAM!H574)</f>
        <v/>
      </c>
      <c r="F569" s="213" t="str">
        <f>IF(TAM!L574="","",TAM!L574)</f>
        <v/>
      </c>
      <c r="G569" s="213" t="str">
        <f>IF(TAM!M574="","",TAM!M574)</f>
        <v/>
      </c>
      <c r="H569" s="220" t="str">
        <f>IF(TAM!AD574="","",TAM!AD574)</f>
        <v/>
      </c>
      <c r="I569" s="223" t="str">
        <f>IF(Table3[[#This Row],[Open Qty]]="","",TAM!AE574)</f>
        <v/>
      </c>
      <c r="J569" s="226" t="str">
        <f>IF(Table3[[#This Row],[Open Qty]]="","",SUM(SUMIF('STOCK OES'!B:B,Table3[[#This Row],[Ich No]],'STOCK OES'!E:E),SUMIF('STOCK SEALING'!B:B,Table3[[#This Row],[Ich No]],'STOCK SEALING'!E:E)))</f>
        <v/>
      </c>
      <c r="K569" s="236" t="str">
        <f>IF(Table3[[#This Row],[REST]]="","",SUMIF(TMMIN!T:T,Table3[[#This Row],[Ich No]],TMMIN!AE:AE))</f>
        <v/>
      </c>
      <c r="L569" s="226">
        <v>0</v>
      </c>
      <c r="M569" s="226" t="str">
        <f>IFERROR(Table3[[#This Row],[REST]]-Table3[[#This Row],[Result Scan]],"")</f>
        <v/>
      </c>
      <c r="N569" s="212" t="str">
        <f>IF(Table3[[#This Row],[PO TAM]]="","",IF(Table3[[#This Row],[Balance]]&gt;0,"Open","Close"))</f>
        <v/>
      </c>
      <c r="O569" s="246" t="str">
        <f ca="1">IF(R569=$S$1,Table3[[#This Row],[Status]],"")</f>
        <v/>
      </c>
      <c r="R569" s="169" t="str">
        <f>IF(Table3[[#This Row],[Delivery Date]]="","",$R$1-Table3[[#This Row],[Delivery Date]])</f>
        <v/>
      </c>
      <c r="T569" t="str">
        <f>IFERROR(VLOOKUP(Table3[[#This Row],[Ich No]],'ICH NO'!K:M,3,0),"")</f>
        <v/>
      </c>
      <c r="U569" t="str">
        <f>IF(Table3[[#This Row],[REST]]&gt;Table3[[#This Row],[Stock]],Table3[[#This Row],[Stock]],Table3[[#This Row],[REST]])</f>
        <v/>
      </c>
      <c r="AA569" t="str">
        <f ca="1">IF(Table3[[#This Row],[DDD]]="","",IF(Table3[[#This Row],[Stock]]&gt;=Table3[[#This Row],[REST]],Table3[[#This Row],[REST]],Table3[[#This Row],[Stock]]))</f>
        <v/>
      </c>
    </row>
    <row r="570" spans="1:27" x14ac:dyDescent="0.3">
      <c r="A570" s="173" t="str">
        <f>IF(Table3[[#This Row],[Customer Part No]]="","",(ROW()-1))</f>
        <v/>
      </c>
      <c r="B570" s="212" t="str">
        <f>IF(TAM!T575="","",TAM!T575)</f>
        <v/>
      </c>
      <c r="C570" s="42" t="str">
        <f>IF(TAM!Q575="","",TAM!Q575)</f>
        <v/>
      </c>
      <c r="D570" s="42" t="str">
        <f>IF(TAM!I575="","",TAM!I575)</f>
        <v/>
      </c>
      <c r="E570" s="42" t="str">
        <f>IF(TAM!H575="","",TAM!H575)</f>
        <v/>
      </c>
      <c r="F570" s="213" t="str">
        <f>IF(TAM!L575="","",TAM!L575)</f>
        <v/>
      </c>
      <c r="G570" s="213" t="str">
        <f>IF(TAM!M575="","",TAM!M575)</f>
        <v/>
      </c>
      <c r="H570" s="220" t="str">
        <f>IF(TAM!AD575="","",TAM!AD575)</f>
        <v/>
      </c>
      <c r="I570" s="223" t="str">
        <f>IF(Table3[[#This Row],[Open Qty]]="","",TAM!AE575)</f>
        <v/>
      </c>
      <c r="J570" s="226" t="str">
        <f>IF(Table3[[#This Row],[Open Qty]]="","",SUM(SUMIF('STOCK OES'!B:B,Table3[[#This Row],[Ich No]],'STOCK OES'!E:E),SUMIF('STOCK SEALING'!B:B,Table3[[#This Row],[Ich No]],'STOCK SEALING'!E:E)))</f>
        <v/>
      </c>
      <c r="K570" s="236" t="str">
        <f>IF(Table3[[#This Row],[REST]]="","",SUMIF(TMMIN!T:T,Table3[[#This Row],[Ich No]],TMMIN!AE:AE))</f>
        <v/>
      </c>
      <c r="L570" s="226">
        <v>0</v>
      </c>
      <c r="M570" s="226" t="str">
        <f>IFERROR(Table3[[#This Row],[REST]]-Table3[[#This Row],[Result Scan]],"")</f>
        <v/>
      </c>
      <c r="N570" s="212" t="str">
        <f>IF(Table3[[#This Row],[PO TAM]]="","",IF(Table3[[#This Row],[Balance]]&gt;0,"Open","Close"))</f>
        <v/>
      </c>
      <c r="O570" s="246" t="str">
        <f ca="1">IF(R570=$S$1,Table3[[#This Row],[Status]],"")</f>
        <v/>
      </c>
      <c r="R570" s="169" t="str">
        <f>IF(Table3[[#This Row],[Delivery Date]]="","",$R$1-Table3[[#This Row],[Delivery Date]])</f>
        <v/>
      </c>
      <c r="T570" t="str">
        <f>IFERROR(VLOOKUP(Table3[[#This Row],[Ich No]],'ICH NO'!K:M,3,0),"")</f>
        <v/>
      </c>
      <c r="U570" t="str">
        <f>IF(Table3[[#This Row],[REST]]&gt;Table3[[#This Row],[Stock]],Table3[[#This Row],[Stock]],Table3[[#This Row],[REST]])</f>
        <v/>
      </c>
      <c r="AA570" t="str">
        <f ca="1">IF(Table3[[#This Row],[DDD]]="","",IF(Table3[[#This Row],[Stock]]&gt;=Table3[[#This Row],[REST]],Table3[[#This Row],[REST]],Table3[[#This Row],[Stock]]))</f>
        <v/>
      </c>
    </row>
    <row r="571" spans="1:27" x14ac:dyDescent="0.3">
      <c r="A571" s="173" t="str">
        <f>IF(Table3[[#This Row],[Customer Part No]]="","",(ROW()-1))</f>
        <v/>
      </c>
      <c r="B571" s="212" t="str">
        <f>IF(TAM!T576="","",TAM!T576)</f>
        <v/>
      </c>
      <c r="C571" s="42" t="str">
        <f>IF(TAM!Q576="","",TAM!Q576)</f>
        <v/>
      </c>
      <c r="D571" s="42" t="str">
        <f>IF(TAM!I576="","",TAM!I576)</f>
        <v/>
      </c>
      <c r="E571" s="42" t="str">
        <f>IF(TAM!H576="","",TAM!H576)</f>
        <v/>
      </c>
      <c r="F571" s="213" t="str">
        <f>IF(TAM!L576="","",TAM!L576)</f>
        <v/>
      </c>
      <c r="G571" s="213" t="str">
        <f>IF(TAM!M576="","",TAM!M576)</f>
        <v/>
      </c>
      <c r="H571" s="220" t="str">
        <f>IF(TAM!AD576="","",TAM!AD576)</f>
        <v/>
      </c>
      <c r="I571" s="223" t="str">
        <f>IF(Table3[[#This Row],[Open Qty]]="","",TAM!AE576)</f>
        <v/>
      </c>
      <c r="J571" s="226" t="str">
        <f>IF(Table3[[#This Row],[Open Qty]]="","",SUM(SUMIF('STOCK OES'!B:B,Table3[[#This Row],[Ich No]],'STOCK OES'!E:E),SUMIF('STOCK SEALING'!B:B,Table3[[#This Row],[Ich No]],'STOCK SEALING'!E:E)))</f>
        <v/>
      </c>
      <c r="K571" s="236" t="str">
        <f>IF(Table3[[#This Row],[REST]]="","",SUMIF(TMMIN!T:T,Table3[[#This Row],[Ich No]],TMMIN!AE:AE))</f>
        <v/>
      </c>
      <c r="L571" s="226">
        <v>0</v>
      </c>
      <c r="M571" s="226" t="str">
        <f>IFERROR(Table3[[#This Row],[REST]]-Table3[[#This Row],[Result Scan]],"")</f>
        <v/>
      </c>
      <c r="N571" s="212" t="str">
        <f>IF(Table3[[#This Row],[PO TAM]]="","",IF(Table3[[#This Row],[Balance]]&gt;0,"Open","Close"))</f>
        <v/>
      </c>
      <c r="O571" s="246" t="str">
        <f ca="1">IF(R571=$S$1,Table3[[#This Row],[Status]],"")</f>
        <v/>
      </c>
      <c r="R571" s="169" t="str">
        <f>IF(Table3[[#This Row],[Delivery Date]]="","",$R$1-Table3[[#This Row],[Delivery Date]])</f>
        <v/>
      </c>
      <c r="T571" t="str">
        <f>IFERROR(VLOOKUP(Table3[[#This Row],[Ich No]],'ICH NO'!K:M,3,0),"")</f>
        <v/>
      </c>
      <c r="U571" t="str">
        <f>IF(Table3[[#This Row],[REST]]&gt;Table3[[#This Row],[Stock]],Table3[[#This Row],[Stock]],Table3[[#This Row],[REST]])</f>
        <v/>
      </c>
      <c r="AA571" t="str">
        <f ca="1">IF(Table3[[#This Row],[DDD]]="","",IF(Table3[[#This Row],[Stock]]&gt;=Table3[[#This Row],[REST]],Table3[[#This Row],[REST]],Table3[[#This Row],[Stock]]))</f>
        <v/>
      </c>
    </row>
    <row r="572" spans="1:27" x14ac:dyDescent="0.3">
      <c r="A572" s="173" t="str">
        <f>IF(Table3[[#This Row],[Customer Part No]]="","",(ROW()-1))</f>
        <v/>
      </c>
      <c r="B572" s="212" t="str">
        <f>IF(TAM!T577="","",TAM!T577)</f>
        <v/>
      </c>
      <c r="C572" s="42" t="str">
        <f>IF(TAM!Q577="","",TAM!Q577)</f>
        <v/>
      </c>
      <c r="D572" s="42" t="str">
        <f>IF(TAM!I577="","",TAM!I577)</f>
        <v/>
      </c>
      <c r="E572" s="42" t="str">
        <f>IF(TAM!H577="","",TAM!H577)</f>
        <v/>
      </c>
      <c r="F572" s="213" t="str">
        <f>IF(TAM!L577="","",TAM!L577)</f>
        <v/>
      </c>
      <c r="G572" s="213" t="str">
        <f>IF(TAM!M577="","",TAM!M577)</f>
        <v/>
      </c>
      <c r="H572" s="220" t="str">
        <f>IF(TAM!AD577="","",TAM!AD577)</f>
        <v/>
      </c>
      <c r="I572" s="223" t="str">
        <f>IF(Table3[[#This Row],[Open Qty]]="","",TAM!AE577)</f>
        <v/>
      </c>
      <c r="J572" s="226" t="str">
        <f>IF(Table3[[#This Row],[Open Qty]]="","",SUM(SUMIF('STOCK OES'!B:B,Table3[[#This Row],[Ich No]],'STOCK OES'!E:E),SUMIF('STOCK SEALING'!B:B,Table3[[#This Row],[Ich No]],'STOCK SEALING'!E:E)))</f>
        <v/>
      </c>
      <c r="K572" s="236" t="str">
        <f>IF(Table3[[#This Row],[REST]]="","",SUMIF(TMMIN!T:T,Table3[[#This Row],[Ich No]],TMMIN!AE:AE))</f>
        <v/>
      </c>
      <c r="L572" s="226">
        <v>0</v>
      </c>
      <c r="M572" s="226" t="str">
        <f>IFERROR(Table3[[#This Row],[REST]]-Table3[[#This Row],[Result Scan]],"")</f>
        <v/>
      </c>
      <c r="N572" s="212" t="str">
        <f>IF(Table3[[#This Row],[PO TAM]]="","",IF(Table3[[#This Row],[Balance]]&gt;0,"Open","Close"))</f>
        <v/>
      </c>
      <c r="O572" s="246" t="str">
        <f ca="1">IF(R572=$S$1,Table3[[#This Row],[Status]],"")</f>
        <v/>
      </c>
      <c r="R572" s="169" t="str">
        <f>IF(Table3[[#This Row],[Delivery Date]]="","",$R$1-Table3[[#This Row],[Delivery Date]])</f>
        <v/>
      </c>
      <c r="T572" t="str">
        <f>IFERROR(VLOOKUP(Table3[[#This Row],[Ich No]],'ICH NO'!K:M,3,0),"")</f>
        <v/>
      </c>
      <c r="U572" t="str">
        <f>IF(Table3[[#This Row],[REST]]&gt;Table3[[#This Row],[Stock]],Table3[[#This Row],[Stock]],Table3[[#This Row],[REST]])</f>
        <v/>
      </c>
      <c r="AA572" t="str">
        <f ca="1">IF(Table3[[#This Row],[DDD]]="","",IF(Table3[[#This Row],[Stock]]&gt;=Table3[[#This Row],[REST]],Table3[[#This Row],[REST]],Table3[[#This Row],[Stock]]))</f>
        <v/>
      </c>
    </row>
    <row r="573" spans="1:27" x14ac:dyDescent="0.3">
      <c r="A573" s="173" t="str">
        <f>IF(Table3[[#This Row],[Customer Part No]]="","",(ROW()-1))</f>
        <v/>
      </c>
      <c r="B573" s="212" t="str">
        <f>IF(TAM!T578="","",TAM!T578)</f>
        <v/>
      </c>
      <c r="C573" s="42" t="str">
        <f>IF(TAM!Q578="","",TAM!Q578)</f>
        <v/>
      </c>
      <c r="D573" s="42" t="str">
        <f>IF(TAM!I578="","",TAM!I578)</f>
        <v/>
      </c>
      <c r="E573" s="42" t="str">
        <f>IF(TAM!H578="","",TAM!H578)</f>
        <v/>
      </c>
      <c r="F573" s="213" t="str">
        <f>IF(TAM!L578="","",TAM!L578)</f>
        <v/>
      </c>
      <c r="G573" s="213" t="str">
        <f>IF(TAM!M578="","",TAM!M578)</f>
        <v/>
      </c>
      <c r="H573" s="220" t="str">
        <f>IF(TAM!AD578="","",TAM!AD578)</f>
        <v/>
      </c>
      <c r="I573" s="223" t="str">
        <f>IF(Table3[[#This Row],[Open Qty]]="","",TAM!AE578)</f>
        <v/>
      </c>
      <c r="J573" s="226" t="str">
        <f>IF(Table3[[#This Row],[Open Qty]]="","",SUM(SUMIF('STOCK OES'!B:B,Table3[[#This Row],[Ich No]],'STOCK OES'!E:E),SUMIF('STOCK SEALING'!B:B,Table3[[#This Row],[Ich No]],'STOCK SEALING'!E:E)))</f>
        <v/>
      </c>
      <c r="K573" s="236" t="str">
        <f>IF(Table3[[#This Row],[REST]]="","",SUMIF(TMMIN!T:T,Table3[[#This Row],[Ich No]],TMMIN!AE:AE))</f>
        <v/>
      </c>
      <c r="L573" s="226">
        <v>0</v>
      </c>
      <c r="M573" s="226" t="str">
        <f>IFERROR(Table3[[#This Row],[REST]]-Table3[[#This Row],[Result Scan]],"")</f>
        <v/>
      </c>
      <c r="N573" s="212" t="str">
        <f>IF(Table3[[#This Row],[PO TAM]]="","",IF(Table3[[#This Row],[Balance]]&gt;0,"Open","Close"))</f>
        <v/>
      </c>
      <c r="O573" s="246" t="str">
        <f ca="1">IF(R573=$S$1,Table3[[#This Row],[Status]],"")</f>
        <v/>
      </c>
      <c r="R573" s="169" t="str">
        <f>IF(Table3[[#This Row],[Delivery Date]]="","",$R$1-Table3[[#This Row],[Delivery Date]])</f>
        <v/>
      </c>
      <c r="T573" t="str">
        <f>IFERROR(VLOOKUP(Table3[[#This Row],[Ich No]],'ICH NO'!K:M,3,0),"")</f>
        <v/>
      </c>
      <c r="U573" t="str">
        <f>IF(Table3[[#This Row],[REST]]&gt;Table3[[#This Row],[Stock]],Table3[[#This Row],[Stock]],Table3[[#This Row],[REST]])</f>
        <v/>
      </c>
      <c r="AA573" t="str">
        <f ca="1">IF(Table3[[#This Row],[DDD]]="","",IF(Table3[[#This Row],[Stock]]&gt;=Table3[[#This Row],[REST]],Table3[[#This Row],[REST]],Table3[[#This Row],[Stock]]))</f>
        <v/>
      </c>
    </row>
    <row r="574" spans="1:27" x14ac:dyDescent="0.3">
      <c r="A574" s="173" t="str">
        <f>IF(Table3[[#This Row],[Customer Part No]]="","",(ROW()-1))</f>
        <v/>
      </c>
      <c r="B574" s="212" t="str">
        <f>IF(TAM!T579="","",TAM!T579)</f>
        <v/>
      </c>
      <c r="C574" s="42" t="str">
        <f>IF(TAM!Q579="","",TAM!Q579)</f>
        <v/>
      </c>
      <c r="D574" s="42" t="str">
        <f>IF(TAM!I579="","",TAM!I579)</f>
        <v/>
      </c>
      <c r="E574" s="42" t="str">
        <f>IF(TAM!H579="","",TAM!H579)</f>
        <v/>
      </c>
      <c r="F574" s="213" t="str">
        <f>IF(TAM!L579="","",TAM!L579)</f>
        <v/>
      </c>
      <c r="G574" s="213" t="str">
        <f>IF(TAM!M579="","",TAM!M579)</f>
        <v/>
      </c>
      <c r="H574" s="220" t="str">
        <f>IF(TAM!AD579="","",TAM!AD579)</f>
        <v/>
      </c>
      <c r="I574" s="223" t="str">
        <f>IF(Table3[[#This Row],[Open Qty]]="","",TAM!AE579)</f>
        <v/>
      </c>
      <c r="J574" s="226" t="str">
        <f>IF(Table3[[#This Row],[Open Qty]]="","",SUM(SUMIF('STOCK OES'!B:B,Table3[[#This Row],[Ich No]],'STOCK OES'!E:E),SUMIF('STOCK SEALING'!B:B,Table3[[#This Row],[Ich No]],'STOCK SEALING'!E:E)))</f>
        <v/>
      </c>
      <c r="K574" s="236" t="str">
        <f>IF(Table3[[#This Row],[REST]]="","",SUMIF(TMMIN!T:T,Table3[[#This Row],[Ich No]],TMMIN!AE:AE))</f>
        <v/>
      </c>
      <c r="L574" s="226">
        <v>0</v>
      </c>
      <c r="M574" s="226" t="str">
        <f>IFERROR(Table3[[#This Row],[REST]]-Table3[[#This Row],[Result Scan]],"")</f>
        <v/>
      </c>
      <c r="N574" s="212" t="str">
        <f>IF(Table3[[#This Row],[PO TAM]]="","",IF(Table3[[#This Row],[Balance]]&gt;0,"Open","Close"))</f>
        <v/>
      </c>
      <c r="O574" s="246" t="str">
        <f ca="1">IF(R574=$S$1,Table3[[#This Row],[Status]],"")</f>
        <v/>
      </c>
      <c r="R574" s="169" t="str">
        <f>IF(Table3[[#This Row],[Delivery Date]]="","",$R$1-Table3[[#This Row],[Delivery Date]])</f>
        <v/>
      </c>
      <c r="T574" t="str">
        <f>IFERROR(VLOOKUP(Table3[[#This Row],[Ich No]],'ICH NO'!K:M,3,0),"")</f>
        <v/>
      </c>
      <c r="U574" t="str">
        <f>IF(Table3[[#This Row],[REST]]&gt;Table3[[#This Row],[Stock]],Table3[[#This Row],[Stock]],Table3[[#This Row],[REST]])</f>
        <v/>
      </c>
      <c r="AA574" t="str">
        <f ca="1">IF(Table3[[#This Row],[DDD]]="","",IF(Table3[[#This Row],[Stock]]&gt;=Table3[[#This Row],[REST]],Table3[[#This Row],[REST]],Table3[[#This Row],[Stock]]))</f>
        <v/>
      </c>
    </row>
    <row r="575" spans="1:27" x14ac:dyDescent="0.3">
      <c r="A575" s="173" t="str">
        <f>IF(Table3[[#This Row],[Customer Part No]]="","",(ROW()-1))</f>
        <v/>
      </c>
      <c r="B575" s="212" t="str">
        <f>IF(TAM!T580="","",TAM!T580)</f>
        <v/>
      </c>
      <c r="C575" s="42" t="str">
        <f>IF(TAM!Q580="","",TAM!Q580)</f>
        <v/>
      </c>
      <c r="D575" s="42" t="str">
        <f>IF(TAM!I580="","",TAM!I580)</f>
        <v/>
      </c>
      <c r="E575" s="42" t="str">
        <f>IF(TAM!H580="","",TAM!H580)</f>
        <v/>
      </c>
      <c r="F575" s="213" t="str">
        <f>IF(TAM!L580="","",TAM!L580)</f>
        <v/>
      </c>
      <c r="G575" s="213" t="str">
        <f>IF(TAM!M580="","",TAM!M580)</f>
        <v/>
      </c>
      <c r="H575" s="220" t="str">
        <f>IF(TAM!AD580="","",TAM!AD580)</f>
        <v/>
      </c>
      <c r="I575" s="223" t="str">
        <f>IF(Table3[[#This Row],[Open Qty]]="","",TAM!AE580)</f>
        <v/>
      </c>
      <c r="J575" s="226" t="str">
        <f>IF(Table3[[#This Row],[Open Qty]]="","",SUM(SUMIF('STOCK OES'!B:B,Table3[[#This Row],[Ich No]],'STOCK OES'!E:E),SUMIF('STOCK SEALING'!B:B,Table3[[#This Row],[Ich No]],'STOCK SEALING'!E:E)))</f>
        <v/>
      </c>
      <c r="K575" s="236" t="str">
        <f>IF(Table3[[#This Row],[REST]]="","",SUMIF(TMMIN!T:T,Table3[[#This Row],[Ich No]],TMMIN!AE:AE))</f>
        <v/>
      </c>
      <c r="L575" s="226">
        <v>0</v>
      </c>
      <c r="M575" s="226" t="str">
        <f>IFERROR(Table3[[#This Row],[REST]]-Table3[[#This Row],[Result Scan]],"")</f>
        <v/>
      </c>
      <c r="N575" s="212" t="str">
        <f>IF(Table3[[#This Row],[PO TAM]]="","",IF(Table3[[#This Row],[Balance]]&gt;0,"Open","Close"))</f>
        <v/>
      </c>
      <c r="O575" s="246" t="str">
        <f ca="1">IF(R575=$S$1,Table3[[#This Row],[Status]],"")</f>
        <v/>
      </c>
      <c r="R575" s="169" t="str">
        <f>IF(Table3[[#This Row],[Delivery Date]]="","",$R$1-Table3[[#This Row],[Delivery Date]])</f>
        <v/>
      </c>
      <c r="T575" t="str">
        <f>IFERROR(VLOOKUP(Table3[[#This Row],[Ich No]],'ICH NO'!K:M,3,0),"")</f>
        <v/>
      </c>
      <c r="U575" t="str">
        <f>IF(Table3[[#This Row],[REST]]&gt;Table3[[#This Row],[Stock]],Table3[[#This Row],[Stock]],Table3[[#This Row],[REST]])</f>
        <v/>
      </c>
      <c r="AA575" t="str">
        <f ca="1">IF(Table3[[#This Row],[DDD]]="","",IF(Table3[[#This Row],[Stock]]&gt;=Table3[[#This Row],[REST]],Table3[[#This Row],[REST]],Table3[[#This Row],[Stock]]))</f>
        <v/>
      </c>
    </row>
    <row r="576" spans="1:27" x14ac:dyDescent="0.3">
      <c r="A576" s="173" t="str">
        <f>IF(Table3[[#This Row],[Customer Part No]]="","",(ROW()-1))</f>
        <v/>
      </c>
      <c r="B576" s="212" t="str">
        <f>IF(TAM!T581="","",TAM!T581)</f>
        <v/>
      </c>
      <c r="C576" s="42" t="str">
        <f>IF(TAM!Q581="","",TAM!Q581)</f>
        <v/>
      </c>
      <c r="D576" s="42" t="str">
        <f>IF(TAM!I581="","",TAM!I581)</f>
        <v/>
      </c>
      <c r="E576" s="42" t="str">
        <f>IF(TAM!H581="","",TAM!H581)</f>
        <v/>
      </c>
      <c r="F576" s="213" t="str">
        <f>IF(TAM!L581="","",TAM!L581)</f>
        <v/>
      </c>
      <c r="G576" s="213" t="str">
        <f>IF(TAM!M581="","",TAM!M581)</f>
        <v/>
      </c>
      <c r="H576" s="220" t="str">
        <f>IF(TAM!AD581="","",TAM!AD581)</f>
        <v/>
      </c>
      <c r="I576" s="223" t="str">
        <f>IF(Table3[[#This Row],[Open Qty]]="","",TAM!AE581)</f>
        <v/>
      </c>
      <c r="J576" s="226" t="str">
        <f>IF(Table3[[#This Row],[Open Qty]]="","",SUM(SUMIF('STOCK OES'!B:B,Table3[[#This Row],[Ich No]],'STOCK OES'!E:E),SUMIF('STOCK SEALING'!B:B,Table3[[#This Row],[Ich No]],'STOCK SEALING'!E:E)))</f>
        <v/>
      </c>
      <c r="K576" s="236" t="str">
        <f>IF(Table3[[#This Row],[REST]]="","",SUMIF(TMMIN!T:T,Table3[[#This Row],[Ich No]],TMMIN!AE:AE))</f>
        <v/>
      </c>
      <c r="L576" s="226">
        <v>0</v>
      </c>
      <c r="M576" s="226" t="str">
        <f>IFERROR(Table3[[#This Row],[REST]]-Table3[[#This Row],[Result Scan]],"")</f>
        <v/>
      </c>
      <c r="N576" s="212" t="str">
        <f>IF(Table3[[#This Row],[PO TAM]]="","",IF(Table3[[#This Row],[Balance]]&gt;0,"Open","Close"))</f>
        <v/>
      </c>
      <c r="O576" s="246" t="str">
        <f ca="1">IF(R576=$S$1,Table3[[#This Row],[Status]],"")</f>
        <v/>
      </c>
      <c r="R576" s="169" t="str">
        <f>IF(Table3[[#This Row],[Delivery Date]]="","",$R$1-Table3[[#This Row],[Delivery Date]])</f>
        <v/>
      </c>
      <c r="T576" t="str">
        <f>IFERROR(VLOOKUP(Table3[[#This Row],[Ich No]],'ICH NO'!K:M,3,0),"")</f>
        <v/>
      </c>
      <c r="U576" t="str">
        <f>IF(Table3[[#This Row],[REST]]&gt;Table3[[#This Row],[Stock]],Table3[[#This Row],[Stock]],Table3[[#This Row],[REST]])</f>
        <v/>
      </c>
      <c r="AA576" t="str">
        <f ca="1">IF(Table3[[#This Row],[DDD]]="","",IF(Table3[[#This Row],[Stock]]&gt;=Table3[[#This Row],[REST]],Table3[[#This Row],[REST]],Table3[[#This Row],[Stock]]))</f>
        <v/>
      </c>
    </row>
    <row r="577" spans="1:27" x14ac:dyDescent="0.3">
      <c r="A577" s="173" t="str">
        <f>IF(Table3[[#This Row],[Customer Part No]]="","",(ROW()-1))</f>
        <v/>
      </c>
      <c r="B577" s="212" t="str">
        <f>IF(TAM!T582="","",TAM!T582)</f>
        <v/>
      </c>
      <c r="C577" s="42" t="str">
        <f>IF(TAM!Q582="","",TAM!Q582)</f>
        <v/>
      </c>
      <c r="D577" s="42" t="str">
        <f>IF(TAM!I582="","",TAM!I582)</f>
        <v/>
      </c>
      <c r="E577" s="42" t="str">
        <f>IF(TAM!H582="","",TAM!H582)</f>
        <v/>
      </c>
      <c r="F577" s="213" t="str">
        <f>IF(TAM!L582="","",TAM!L582)</f>
        <v/>
      </c>
      <c r="G577" s="213" t="str">
        <f>IF(TAM!M582="","",TAM!M582)</f>
        <v/>
      </c>
      <c r="H577" s="220" t="str">
        <f>IF(TAM!AD582="","",TAM!AD582)</f>
        <v/>
      </c>
      <c r="I577" s="223" t="str">
        <f>IF(Table3[[#This Row],[Open Qty]]="","",TAM!AE582)</f>
        <v/>
      </c>
      <c r="J577" s="226" t="str">
        <f>IF(Table3[[#This Row],[Open Qty]]="","",SUM(SUMIF('STOCK OES'!B:B,Table3[[#This Row],[Ich No]],'STOCK OES'!E:E),SUMIF('STOCK SEALING'!B:B,Table3[[#This Row],[Ich No]],'STOCK SEALING'!E:E)))</f>
        <v/>
      </c>
      <c r="K577" s="236" t="str">
        <f>IF(Table3[[#This Row],[REST]]="","",SUMIF(TMMIN!T:T,Table3[[#This Row],[Ich No]],TMMIN!AE:AE))</f>
        <v/>
      </c>
      <c r="L577" s="226">
        <v>0</v>
      </c>
      <c r="M577" s="226" t="str">
        <f>IFERROR(Table3[[#This Row],[REST]]-Table3[[#This Row],[Result Scan]],"")</f>
        <v/>
      </c>
      <c r="N577" s="212" t="str">
        <f>IF(Table3[[#This Row],[PO TAM]]="","",IF(Table3[[#This Row],[Balance]]&gt;0,"Open","Close"))</f>
        <v/>
      </c>
      <c r="O577" s="246" t="str">
        <f ca="1">IF(R577=$S$1,Table3[[#This Row],[Status]],"")</f>
        <v/>
      </c>
      <c r="R577" s="169" t="str">
        <f>IF(Table3[[#This Row],[Delivery Date]]="","",$R$1-Table3[[#This Row],[Delivery Date]])</f>
        <v/>
      </c>
      <c r="T577" t="str">
        <f>IFERROR(VLOOKUP(Table3[[#This Row],[Ich No]],'ICH NO'!K:M,3,0),"")</f>
        <v/>
      </c>
      <c r="U577" t="str">
        <f>IF(Table3[[#This Row],[REST]]&gt;Table3[[#This Row],[Stock]],Table3[[#This Row],[Stock]],Table3[[#This Row],[REST]])</f>
        <v/>
      </c>
      <c r="AA577" t="str">
        <f ca="1">IF(Table3[[#This Row],[DDD]]="","",IF(Table3[[#This Row],[Stock]]&gt;=Table3[[#This Row],[REST]],Table3[[#This Row],[REST]],Table3[[#This Row],[Stock]]))</f>
        <v/>
      </c>
    </row>
    <row r="578" spans="1:27" x14ac:dyDescent="0.3">
      <c r="A578" s="173" t="str">
        <f>IF(Table3[[#This Row],[Customer Part No]]="","",(ROW()-1))</f>
        <v/>
      </c>
      <c r="B578" s="212" t="str">
        <f>IF(TAM!T583="","",TAM!T583)</f>
        <v/>
      </c>
      <c r="C578" s="42" t="str">
        <f>IF(TAM!Q583="","",TAM!Q583)</f>
        <v/>
      </c>
      <c r="D578" s="42" t="str">
        <f>IF(TAM!I583="","",TAM!I583)</f>
        <v/>
      </c>
      <c r="E578" s="42" t="str">
        <f>IF(TAM!H583="","",TAM!H583)</f>
        <v/>
      </c>
      <c r="F578" s="213" t="str">
        <f>IF(TAM!L583="","",TAM!L583)</f>
        <v/>
      </c>
      <c r="G578" s="213" t="str">
        <f>IF(TAM!M583="","",TAM!M583)</f>
        <v/>
      </c>
      <c r="H578" s="220" t="str">
        <f>IF(TAM!AD583="","",TAM!AD583)</f>
        <v/>
      </c>
      <c r="I578" s="223" t="str">
        <f>IF(Table3[[#This Row],[Open Qty]]="","",TAM!AE583)</f>
        <v/>
      </c>
      <c r="J578" s="226" t="str">
        <f>IF(Table3[[#This Row],[Open Qty]]="","",SUM(SUMIF('STOCK OES'!B:B,Table3[[#This Row],[Ich No]],'STOCK OES'!E:E),SUMIF('STOCK SEALING'!B:B,Table3[[#This Row],[Ich No]],'STOCK SEALING'!E:E)))</f>
        <v/>
      </c>
      <c r="K578" s="236" t="str">
        <f>IF(Table3[[#This Row],[REST]]="","",SUMIF(TMMIN!T:T,Table3[[#This Row],[Ich No]],TMMIN!AE:AE))</f>
        <v/>
      </c>
      <c r="L578" s="226">
        <v>0</v>
      </c>
      <c r="M578" s="226" t="str">
        <f>IFERROR(Table3[[#This Row],[REST]]-Table3[[#This Row],[Result Scan]],"")</f>
        <v/>
      </c>
      <c r="N578" s="212" t="str">
        <f>IF(Table3[[#This Row],[PO TAM]]="","",IF(Table3[[#This Row],[Balance]]&gt;0,"Open","Close"))</f>
        <v/>
      </c>
      <c r="O578" s="246" t="str">
        <f ca="1">IF(R578=$S$1,Table3[[#This Row],[Status]],"")</f>
        <v/>
      </c>
      <c r="R578" s="169" t="str">
        <f>IF(Table3[[#This Row],[Delivery Date]]="","",$R$1-Table3[[#This Row],[Delivery Date]])</f>
        <v/>
      </c>
      <c r="T578" t="str">
        <f>IFERROR(VLOOKUP(Table3[[#This Row],[Ich No]],'ICH NO'!K:M,3,0),"")</f>
        <v/>
      </c>
      <c r="U578" t="str">
        <f>IF(Table3[[#This Row],[REST]]&gt;Table3[[#This Row],[Stock]],Table3[[#This Row],[Stock]],Table3[[#This Row],[REST]])</f>
        <v/>
      </c>
      <c r="AA578" t="str">
        <f ca="1">IF(Table3[[#This Row],[DDD]]="","",IF(Table3[[#This Row],[Stock]]&gt;=Table3[[#This Row],[REST]],Table3[[#This Row],[REST]],Table3[[#This Row],[Stock]]))</f>
        <v/>
      </c>
    </row>
    <row r="579" spans="1:27" x14ac:dyDescent="0.3">
      <c r="A579" s="173" t="str">
        <f>IF(Table3[[#This Row],[Customer Part No]]="","",(ROW()-1))</f>
        <v/>
      </c>
      <c r="B579" s="212" t="str">
        <f>IF(TAM!T584="","",TAM!T584)</f>
        <v/>
      </c>
      <c r="C579" s="42" t="str">
        <f>IF(TAM!Q584="","",TAM!Q584)</f>
        <v/>
      </c>
      <c r="D579" s="42" t="str">
        <f>IF(TAM!I584="","",TAM!I584)</f>
        <v/>
      </c>
      <c r="E579" s="42" t="str">
        <f>IF(TAM!H584="","",TAM!H584)</f>
        <v/>
      </c>
      <c r="F579" s="213" t="str">
        <f>IF(TAM!L584="","",TAM!L584)</f>
        <v/>
      </c>
      <c r="G579" s="213" t="str">
        <f>IF(TAM!M584="","",TAM!M584)</f>
        <v/>
      </c>
      <c r="H579" s="220" t="str">
        <f>IF(TAM!AD584="","",TAM!AD584)</f>
        <v/>
      </c>
      <c r="I579" s="223" t="str">
        <f>IF(Table3[[#This Row],[Open Qty]]="","",TAM!AE584)</f>
        <v/>
      </c>
      <c r="J579" s="226" t="str">
        <f>IF(Table3[[#This Row],[Open Qty]]="","",SUM(SUMIF('STOCK OES'!B:B,Table3[[#This Row],[Ich No]],'STOCK OES'!E:E),SUMIF('STOCK SEALING'!B:B,Table3[[#This Row],[Ich No]],'STOCK SEALING'!E:E)))</f>
        <v/>
      </c>
      <c r="K579" s="236" t="str">
        <f>IF(Table3[[#This Row],[REST]]="","",SUMIF(TMMIN!T:T,Table3[[#This Row],[Ich No]],TMMIN!AE:AE))</f>
        <v/>
      </c>
      <c r="L579" s="226">
        <v>0</v>
      </c>
      <c r="M579" s="226" t="str">
        <f>IFERROR(Table3[[#This Row],[REST]]-Table3[[#This Row],[Result Scan]],"")</f>
        <v/>
      </c>
      <c r="N579" s="212" t="str">
        <f>IF(Table3[[#This Row],[PO TAM]]="","",IF(Table3[[#This Row],[Balance]]&gt;0,"Open","Close"))</f>
        <v/>
      </c>
      <c r="O579" s="246" t="str">
        <f ca="1">IF(R579=$S$1,Table3[[#This Row],[Status]],"")</f>
        <v/>
      </c>
      <c r="R579" s="169" t="str">
        <f>IF(Table3[[#This Row],[Delivery Date]]="","",$R$1-Table3[[#This Row],[Delivery Date]])</f>
        <v/>
      </c>
      <c r="T579" t="str">
        <f>IFERROR(VLOOKUP(Table3[[#This Row],[Ich No]],'ICH NO'!K:M,3,0),"")</f>
        <v/>
      </c>
      <c r="U579" t="str">
        <f>IF(Table3[[#This Row],[REST]]&gt;Table3[[#This Row],[Stock]],Table3[[#This Row],[Stock]],Table3[[#This Row],[REST]])</f>
        <v/>
      </c>
      <c r="AA579" t="str">
        <f ca="1">IF(Table3[[#This Row],[DDD]]="","",IF(Table3[[#This Row],[Stock]]&gt;=Table3[[#This Row],[REST]],Table3[[#This Row],[REST]],Table3[[#This Row],[Stock]]))</f>
        <v/>
      </c>
    </row>
    <row r="580" spans="1:27" x14ac:dyDescent="0.3">
      <c r="A580" s="173" t="str">
        <f>IF(Table3[[#This Row],[Customer Part No]]="","",(ROW()-1))</f>
        <v/>
      </c>
      <c r="B580" s="212" t="str">
        <f>IF(TAM!T585="","",TAM!T585)</f>
        <v/>
      </c>
      <c r="C580" s="42" t="str">
        <f>IF(TAM!Q585="","",TAM!Q585)</f>
        <v/>
      </c>
      <c r="D580" s="42" t="str">
        <f>IF(TAM!I585="","",TAM!I585)</f>
        <v/>
      </c>
      <c r="E580" s="42" t="str">
        <f>IF(TAM!H585="","",TAM!H585)</f>
        <v/>
      </c>
      <c r="F580" s="213" t="str">
        <f>IF(TAM!L585="","",TAM!L585)</f>
        <v/>
      </c>
      <c r="G580" s="213" t="str">
        <f>IF(TAM!M585="","",TAM!M585)</f>
        <v/>
      </c>
      <c r="H580" s="220" t="str">
        <f>IF(TAM!AD585="","",TAM!AD585)</f>
        <v/>
      </c>
      <c r="I580" s="223" t="str">
        <f>IF(Table3[[#This Row],[Open Qty]]="","",TAM!AE585)</f>
        <v/>
      </c>
      <c r="J580" s="226" t="str">
        <f>IF(Table3[[#This Row],[Open Qty]]="","",SUM(SUMIF('STOCK OES'!B:B,Table3[[#This Row],[Ich No]],'STOCK OES'!E:E),SUMIF('STOCK SEALING'!B:B,Table3[[#This Row],[Ich No]],'STOCK SEALING'!E:E)))</f>
        <v/>
      </c>
      <c r="K580" s="236" t="str">
        <f>IF(Table3[[#This Row],[REST]]="","",SUMIF(TMMIN!T:T,Table3[[#This Row],[Ich No]],TMMIN!AE:AE))</f>
        <v/>
      </c>
      <c r="L580" s="226">
        <v>0</v>
      </c>
      <c r="M580" s="226" t="str">
        <f>IFERROR(Table3[[#This Row],[REST]]-Table3[[#This Row],[Result Scan]],"")</f>
        <v/>
      </c>
      <c r="N580" s="212" t="str">
        <f>IF(Table3[[#This Row],[PO TAM]]="","",IF(Table3[[#This Row],[Balance]]&gt;0,"Open","Close"))</f>
        <v/>
      </c>
      <c r="O580" s="246" t="str">
        <f ca="1">IF(R580=$S$1,Table3[[#This Row],[Status]],"")</f>
        <v/>
      </c>
      <c r="R580" s="169" t="str">
        <f>IF(Table3[[#This Row],[Delivery Date]]="","",$R$1-Table3[[#This Row],[Delivery Date]])</f>
        <v/>
      </c>
      <c r="T580" t="str">
        <f>IFERROR(VLOOKUP(Table3[[#This Row],[Ich No]],'ICH NO'!K:M,3,0),"")</f>
        <v/>
      </c>
      <c r="U580" t="str">
        <f>IF(Table3[[#This Row],[REST]]&gt;Table3[[#This Row],[Stock]],Table3[[#This Row],[Stock]],Table3[[#This Row],[REST]])</f>
        <v/>
      </c>
      <c r="AA580" t="str">
        <f ca="1">IF(Table3[[#This Row],[DDD]]="","",IF(Table3[[#This Row],[Stock]]&gt;=Table3[[#This Row],[REST]],Table3[[#This Row],[REST]],Table3[[#This Row],[Stock]]))</f>
        <v/>
      </c>
    </row>
    <row r="581" spans="1:27" x14ac:dyDescent="0.3">
      <c r="A581" s="173" t="str">
        <f>IF(Table3[[#This Row],[Customer Part No]]="","",(ROW()-1))</f>
        <v/>
      </c>
      <c r="B581" s="212" t="str">
        <f>IF(TAM!T586="","",TAM!T586)</f>
        <v/>
      </c>
      <c r="C581" s="42" t="str">
        <f>IF(TAM!Q586="","",TAM!Q586)</f>
        <v/>
      </c>
      <c r="D581" s="42" t="str">
        <f>IF(TAM!I586="","",TAM!I586)</f>
        <v/>
      </c>
      <c r="E581" s="42" t="str">
        <f>IF(TAM!H586="","",TAM!H586)</f>
        <v/>
      </c>
      <c r="F581" s="213" t="str">
        <f>IF(TAM!L586="","",TAM!L586)</f>
        <v/>
      </c>
      <c r="G581" s="213" t="str">
        <f>IF(TAM!M586="","",TAM!M586)</f>
        <v/>
      </c>
      <c r="H581" s="220" t="str">
        <f>IF(TAM!AD586="","",TAM!AD586)</f>
        <v/>
      </c>
      <c r="I581" s="223" t="str">
        <f>IF(Table3[[#This Row],[Open Qty]]="","",TAM!AE586)</f>
        <v/>
      </c>
      <c r="J581" s="226" t="str">
        <f>IF(Table3[[#This Row],[Open Qty]]="","",SUM(SUMIF('STOCK OES'!B:B,Table3[[#This Row],[Ich No]],'STOCK OES'!E:E),SUMIF('STOCK SEALING'!B:B,Table3[[#This Row],[Ich No]],'STOCK SEALING'!E:E)))</f>
        <v/>
      </c>
      <c r="K581" s="236" t="str">
        <f>IF(Table3[[#This Row],[REST]]="","",SUMIF(TMMIN!T:T,Table3[[#This Row],[Ich No]],TMMIN!AE:AE))</f>
        <v/>
      </c>
      <c r="L581" s="226">
        <v>0</v>
      </c>
      <c r="M581" s="226" t="str">
        <f>IFERROR(Table3[[#This Row],[REST]]-Table3[[#This Row],[Result Scan]],"")</f>
        <v/>
      </c>
      <c r="N581" s="212" t="str">
        <f>IF(Table3[[#This Row],[PO TAM]]="","",IF(Table3[[#This Row],[Balance]]&gt;0,"Open","Close"))</f>
        <v/>
      </c>
      <c r="O581" s="246" t="str">
        <f ca="1">IF(R581=$S$1,Table3[[#This Row],[Status]],"")</f>
        <v/>
      </c>
      <c r="R581" s="169" t="str">
        <f>IF(Table3[[#This Row],[Delivery Date]]="","",$R$1-Table3[[#This Row],[Delivery Date]])</f>
        <v/>
      </c>
      <c r="T581" t="str">
        <f>IFERROR(VLOOKUP(Table3[[#This Row],[Ich No]],'ICH NO'!K:M,3,0),"")</f>
        <v/>
      </c>
      <c r="U581" t="str">
        <f>IF(Table3[[#This Row],[REST]]&gt;Table3[[#This Row],[Stock]],Table3[[#This Row],[Stock]],Table3[[#This Row],[REST]])</f>
        <v/>
      </c>
      <c r="AA581" t="str">
        <f ca="1">IF(Table3[[#This Row],[DDD]]="","",IF(Table3[[#This Row],[Stock]]&gt;=Table3[[#This Row],[REST]],Table3[[#This Row],[REST]],Table3[[#This Row],[Stock]]))</f>
        <v/>
      </c>
    </row>
    <row r="582" spans="1:27" x14ac:dyDescent="0.3">
      <c r="A582" s="173" t="str">
        <f>IF(Table3[[#This Row],[Customer Part No]]="","",(ROW()-1))</f>
        <v/>
      </c>
      <c r="B582" s="212" t="str">
        <f>IF(TAM!T587="","",TAM!T587)</f>
        <v/>
      </c>
      <c r="C582" s="42" t="str">
        <f>IF(TAM!Q587="","",TAM!Q587)</f>
        <v/>
      </c>
      <c r="D582" s="42" t="str">
        <f>IF(TAM!I587="","",TAM!I587)</f>
        <v/>
      </c>
      <c r="E582" s="42" t="str">
        <f>IF(TAM!H587="","",TAM!H587)</f>
        <v/>
      </c>
      <c r="F582" s="213" t="str">
        <f>IF(TAM!L587="","",TAM!L587)</f>
        <v/>
      </c>
      <c r="G582" s="213" t="str">
        <f>IF(TAM!M587="","",TAM!M587)</f>
        <v/>
      </c>
      <c r="H582" s="220" t="str">
        <f>IF(TAM!AD587="","",TAM!AD587)</f>
        <v/>
      </c>
      <c r="I582" s="223" t="str">
        <f>IF(Table3[[#This Row],[Open Qty]]="","",TAM!AE587)</f>
        <v/>
      </c>
      <c r="J582" s="226" t="str">
        <f>IF(Table3[[#This Row],[Open Qty]]="","",SUM(SUMIF('STOCK OES'!B:B,Table3[[#This Row],[Ich No]],'STOCK OES'!E:E),SUMIF('STOCK SEALING'!B:B,Table3[[#This Row],[Ich No]],'STOCK SEALING'!E:E)))</f>
        <v/>
      </c>
      <c r="K582" s="236" t="str">
        <f>IF(Table3[[#This Row],[REST]]="","",SUMIF(TMMIN!T:T,Table3[[#This Row],[Ich No]],TMMIN!AE:AE))</f>
        <v/>
      </c>
      <c r="L582" s="226">
        <v>0</v>
      </c>
      <c r="M582" s="226" t="str">
        <f>IFERROR(Table3[[#This Row],[REST]]-Table3[[#This Row],[Result Scan]],"")</f>
        <v/>
      </c>
      <c r="N582" s="212" t="str">
        <f>IF(Table3[[#This Row],[PO TAM]]="","",IF(Table3[[#This Row],[Balance]]&gt;0,"Open","Close"))</f>
        <v/>
      </c>
      <c r="O582" s="246" t="str">
        <f ca="1">IF(R582=$S$1,Table3[[#This Row],[Status]],"")</f>
        <v/>
      </c>
      <c r="R582" s="169" t="str">
        <f>IF(Table3[[#This Row],[Delivery Date]]="","",$R$1-Table3[[#This Row],[Delivery Date]])</f>
        <v/>
      </c>
      <c r="T582" t="str">
        <f>IFERROR(VLOOKUP(Table3[[#This Row],[Ich No]],'ICH NO'!K:M,3,0),"")</f>
        <v/>
      </c>
      <c r="U582" t="str">
        <f>IF(Table3[[#This Row],[REST]]&gt;Table3[[#This Row],[Stock]],Table3[[#This Row],[Stock]],Table3[[#This Row],[REST]])</f>
        <v/>
      </c>
      <c r="AA582" t="str">
        <f ca="1">IF(Table3[[#This Row],[DDD]]="","",IF(Table3[[#This Row],[Stock]]&gt;=Table3[[#This Row],[REST]],Table3[[#This Row],[REST]],Table3[[#This Row],[Stock]]))</f>
        <v/>
      </c>
    </row>
    <row r="583" spans="1:27" x14ac:dyDescent="0.3">
      <c r="A583" s="173" t="str">
        <f>IF(Table3[[#This Row],[Customer Part No]]="","",(ROW()-1))</f>
        <v/>
      </c>
      <c r="B583" s="212" t="str">
        <f>IF(TAM!T588="","",TAM!T588)</f>
        <v/>
      </c>
      <c r="C583" s="42" t="str">
        <f>IF(TAM!Q588="","",TAM!Q588)</f>
        <v/>
      </c>
      <c r="D583" s="42" t="str">
        <f>IF(TAM!I588="","",TAM!I588)</f>
        <v/>
      </c>
      <c r="E583" s="42" t="str">
        <f>IF(TAM!H588="","",TAM!H588)</f>
        <v/>
      </c>
      <c r="F583" s="213" t="str">
        <f>IF(TAM!L588="","",TAM!L588)</f>
        <v/>
      </c>
      <c r="G583" s="213" t="str">
        <f>IF(TAM!M588="","",TAM!M588)</f>
        <v/>
      </c>
      <c r="H583" s="220" t="str">
        <f>IF(TAM!AD588="","",TAM!AD588)</f>
        <v/>
      </c>
      <c r="I583" s="223" t="str">
        <f>IF(Table3[[#This Row],[Open Qty]]="","",TAM!AE588)</f>
        <v/>
      </c>
      <c r="J583" s="226" t="str">
        <f>IF(Table3[[#This Row],[Open Qty]]="","",SUM(SUMIF('STOCK OES'!B:B,Table3[[#This Row],[Ich No]],'STOCK OES'!E:E),SUMIF('STOCK SEALING'!B:B,Table3[[#This Row],[Ich No]],'STOCK SEALING'!E:E)))</f>
        <v/>
      </c>
      <c r="K583" s="236" t="str">
        <f>IF(Table3[[#This Row],[REST]]="","",SUMIF(TMMIN!T:T,Table3[[#This Row],[Ich No]],TMMIN!AE:AE))</f>
        <v/>
      </c>
      <c r="L583" s="226">
        <v>0</v>
      </c>
      <c r="M583" s="226" t="str">
        <f>IFERROR(Table3[[#This Row],[REST]]-Table3[[#This Row],[Result Scan]],"")</f>
        <v/>
      </c>
      <c r="N583" s="212" t="str">
        <f>IF(Table3[[#This Row],[PO TAM]]="","",IF(Table3[[#This Row],[Balance]]&gt;0,"Open","Close"))</f>
        <v/>
      </c>
      <c r="O583" s="246" t="str">
        <f ca="1">IF(R583=$S$1,Table3[[#This Row],[Status]],"")</f>
        <v/>
      </c>
      <c r="R583" s="169" t="str">
        <f>IF(Table3[[#This Row],[Delivery Date]]="","",$R$1-Table3[[#This Row],[Delivery Date]])</f>
        <v/>
      </c>
      <c r="T583" t="str">
        <f>IFERROR(VLOOKUP(Table3[[#This Row],[Ich No]],'ICH NO'!K:M,3,0),"")</f>
        <v/>
      </c>
      <c r="U583" t="str">
        <f>IF(Table3[[#This Row],[REST]]&gt;Table3[[#This Row],[Stock]],Table3[[#This Row],[Stock]],Table3[[#This Row],[REST]])</f>
        <v/>
      </c>
      <c r="AA583" t="str">
        <f ca="1">IF(Table3[[#This Row],[DDD]]="","",IF(Table3[[#This Row],[Stock]]&gt;=Table3[[#This Row],[REST]],Table3[[#This Row],[REST]],Table3[[#This Row],[Stock]]))</f>
        <v/>
      </c>
    </row>
    <row r="584" spans="1:27" x14ac:dyDescent="0.3">
      <c r="A584" s="173" t="str">
        <f>IF(Table3[[#This Row],[Customer Part No]]="","",(ROW()-1))</f>
        <v/>
      </c>
      <c r="B584" s="212" t="str">
        <f>IF(TAM!T589="","",TAM!T589)</f>
        <v/>
      </c>
      <c r="C584" s="42" t="str">
        <f>IF(TAM!Q589="","",TAM!Q589)</f>
        <v/>
      </c>
      <c r="D584" s="42" t="str">
        <f>IF(TAM!I589="","",TAM!I589)</f>
        <v/>
      </c>
      <c r="E584" s="42" t="str">
        <f>IF(TAM!H589="","",TAM!H589)</f>
        <v/>
      </c>
      <c r="F584" s="213" t="str">
        <f>IF(TAM!L589="","",TAM!L589)</f>
        <v/>
      </c>
      <c r="G584" s="213" t="str">
        <f>IF(TAM!M589="","",TAM!M589)</f>
        <v/>
      </c>
      <c r="H584" s="220" t="str">
        <f>IF(TAM!AD589="","",TAM!AD589)</f>
        <v/>
      </c>
      <c r="I584" s="223" t="str">
        <f>IF(Table3[[#This Row],[Open Qty]]="","",TAM!AE589)</f>
        <v/>
      </c>
      <c r="J584" s="226" t="str">
        <f>IF(Table3[[#This Row],[Open Qty]]="","",SUM(SUMIF('STOCK OES'!B:B,Table3[[#This Row],[Ich No]],'STOCK OES'!E:E),SUMIF('STOCK SEALING'!B:B,Table3[[#This Row],[Ich No]],'STOCK SEALING'!E:E)))</f>
        <v/>
      </c>
      <c r="K584" s="236" t="str">
        <f>IF(Table3[[#This Row],[REST]]="","",SUMIF(TMMIN!T:T,Table3[[#This Row],[Ich No]],TMMIN!AE:AE))</f>
        <v/>
      </c>
      <c r="L584" s="226">
        <v>0</v>
      </c>
      <c r="M584" s="226" t="str">
        <f>IFERROR(Table3[[#This Row],[REST]]-Table3[[#This Row],[Result Scan]],"")</f>
        <v/>
      </c>
      <c r="N584" s="212" t="str">
        <f>IF(Table3[[#This Row],[PO TAM]]="","",IF(Table3[[#This Row],[Balance]]&gt;0,"Open","Close"))</f>
        <v/>
      </c>
      <c r="O584" s="246" t="str">
        <f ca="1">IF(R584=$S$1,Table3[[#This Row],[Status]],"")</f>
        <v/>
      </c>
      <c r="R584" s="169" t="str">
        <f>IF(Table3[[#This Row],[Delivery Date]]="","",$R$1-Table3[[#This Row],[Delivery Date]])</f>
        <v/>
      </c>
      <c r="T584" t="str">
        <f>IFERROR(VLOOKUP(Table3[[#This Row],[Ich No]],'ICH NO'!K:M,3,0),"")</f>
        <v/>
      </c>
      <c r="U584" t="str">
        <f>IF(Table3[[#This Row],[REST]]&gt;Table3[[#This Row],[Stock]],Table3[[#This Row],[Stock]],Table3[[#This Row],[REST]])</f>
        <v/>
      </c>
      <c r="AA584" t="str">
        <f ca="1">IF(Table3[[#This Row],[DDD]]="","",IF(Table3[[#This Row],[Stock]]&gt;=Table3[[#This Row],[REST]],Table3[[#This Row],[REST]],Table3[[#This Row],[Stock]]))</f>
        <v/>
      </c>
    </row>
    <row r="585" spans="1:27" x14ac:dyDescent="0.3">
      <c r="A585" s="173" t="str">
        <f>IF(Table3[[#This Row],[Customer Part No]]="","",(ROW()-1))</f>
        <v/>
      </c>
      <c r="B585" s="212" t="str">
        <f>IF(TAM!T590="","",TAM!T590)</f>
        <v/>
      </c>
      <c r="C585" s="42" t="str">
        <f>IF(TAM!Q590="","",TAM!Q590)</f>
        <v/>
      </c>
      <c r="D585" s="42" t="str">
        <f>IF(TAM!I590="","",TAM!I590)</f>
        <v/>
      </c>
      <c r="E585" s="42" t="str">
        <f>IF(TAM!H590="","",TAM!H590)</f>
        <v/>
      </c>
      <c r="F585" s="213" t="str">
        <f>IF(TAM!L590="","",TAM!L590)</f>
        <v/>
      </c>
      <c r="G585" s="213" t="str">
        <f>IF(TAM!M590="","",TAM!M590)</f>
        <v/>
      </c>
      <c r="H585" s="220" t="str">
        <f>IF(TAM!AD590="","",TAM!AD590)</f>
        <v/>
      </c>
      <c r="I585" s="223" t="str">
        <f>IF(Table3[[#This Row],[Open Qty]]="","",TAM!AE590)</f>
        <v/>
      </c>
      <c r="J585" s="226" t="str">
        <f>IF(Table3[[#This Row],[Open Qty]]="","",SUM(SUMIF('STOCK OES'!B:B,Table3[[#This Row],[Ich No]],'STOCK OES'!E:E),SUMIF('STOCK SEALING'!B:B,Table3[[#This Row],[Ich No]],'STOCK SEALING'!E:E)))</f>
        <v/>
      </c>
      <c r="K585" s="236" t="str">
        <f>IF(Table3[[#This Row],[REST]]="","",SUMIF(TMMIN!T:T,Table3[[#This Row],[Ich No]],TMMIN!AE:AE))</f>
        <v/>
      </c>
      <c r="L585" s="226">
        <v>0</v>
      </c>
      <c r="M585" s="226" t="str">
        <f>IFERROR(Table3[[#This Row],[REST]]-Table3[[#This Row],[Result Scan]],"")</f>
        <v/>
      </c>
      <c r="N585" s="212" t="str">
        <f>IF(Table3[[#This Row],[PO TAM]]="","",IF(Table3[[#This Row],[Balance]]&gt;0,"Open","Close"))</f>
        <v/>
      </c>
      <c r="O585" s="246" t="str">
        <f ca="1">IF(R585=$S$1,Table3[[#This Row],[Status]],"")</f>
        <v/>
      </c>
      <c r="R585" s="169" t="str">
        <f>IF(Table3[[#This Row],[Delivery Date]]="","",$R$1-Table3[[#This Row],[Delivery Date]])</f>
        <v/>
      </c>
      <c r="T585" t="str">
        <f>IFERROR(VLOOKUP(Table3[[#This Row],[Ich No]],'ICH NO'!K:M,3,0),"")</f>
        <v/>
      </c>
      <c r="U585" t="str">
        <f>IF(Table3[[#This Row],[REST]]&gt;Table3[[#This Row],[Stock]],Table3[[#This Row],[Stock]],Table3[[#This Row],[REST]])</f>
        <v/>
      </c>
      <c r="AA585" t="str">
        <f ca="1">IF(Table3[[#This Row],[DDD]]="","",IF(Table3[[#This Row],[Stock]]&gt;=Table3[[#This Row],[REST]],Table3[[#This Row],[REST]],Table3[[#This Row],[Stock]]))</f>
        <v/>
      </c>
    </row>
    <row r="586" spans="1:27" x14ac:dyDescent="0.3">
      <c r="A586" s="173" t="str">
        <f>IF(Table3[[#This Row],[Customer Part No]]="","",(ROW()-1))</f>
        <v/>
      </c>
      <c r="B586" s="212" t="str">
        <f>IF(TAM!T591="","",TAM!T591)</f>
        <v/>
      </c>
      <c r="C586" s="42" t="str">
        <f>IF(TAM!Q591="","",TAM!Q591)</f>
        <v/>
      </c>
      <c r="D586" s="42" t="str">
        <f>IF(TAM!I591="","",TAM!I591)</f>
        <v/>
      </c>
      <c r="E586" s="42" t="str">
        <f>IF(TAM!H591="","",TAM!H591)</f>
        <v/>
      </c>
      <c r="F586" s="213" t="str">
        <f>IF(TAM!L591="","",TAM!L591)</f>
        <v/>
      </c>
      <c r="G586" s="213" t="str">
        <f>IF(TAM!M591="","",TAM!M591)</f>
        <v/>
      </c>
      <c r="H586" s="220" t="str">
        <f>IF(TAM!AD591="","",TAM!AD591)</f>
        <v/>
      </c>
      <c r="I586" s="223" t="str">
        <f>IF(Table3[[#This Row],[Open Qty]]="","",TAM!AE591)</f>
        <v/>
      </c>
      <c r="J586" s="226" t="str">
        <f>IF(Table3[[#This Row],[Open Qty]]="","",SUM(SUMIF('STOCK OES'!B:B,Table3[[#This Row],[Ich No]],'STOCK OES'!E:E),SUMIF('STOCK SEALING'!B:B,Table3[[#This Row],[Ich No]],'STOCK SEALING'!E:E)))</f>
        <v/>
      </c>
      <c r="K586" s="236" t="str">
        <f>IF(Table3[[#This Row],[REST]]="","",SUMIF(TMMIN!T:T,Table3[[#This Row],[Ich No]],TMMIN!AE:AE))</f>
        <v/>
      </c>
      <c r="L586" s="226">
        <v>0</v>
      </c>
      <c r="M586" s="226" t="str">
        <f>IFERROR(Table3[[#This Row],[REST]]-Table3[[#This Row],[Result Scan]],"")</f>
        <v/>
      </c>
      <c r="N586" s="212" t="str">
        <f>IF(Table3[[#This Row],[PO TAM]]="","",IF(Table3[[#This Row],[Balance]]&gt;0,"Open","Close"))</f>
        <v/>
      </c>
      <c r="O586" s="246" t="str">
        <f ca="1">IF(R586=$S$1,Table3[[#This Row],[Status]],"")</f>
        <v/>
      </c>
      <c r="R586" s="169" t="str">
        <f>IF(Table3[[#This Row],[Delivery Date]]="","",$R$1-Table3[[#This Row],[Delivery Date]])</f>
        <v/>
      </c>
      <c r="T586" t="str">
        <f>IFERROR(VLOOKUP(Table3[[#This Row],[Ich No]],'ICH NO'!K:M,3,0),"")</f>
        <v/>
      </c>
      <c r="U586" t="str">
        <f>IF(Table3[[#This Row],[REST]]&gt;Table3[[#This Row],[Stock]],Table3[[#This Row],[Stock]],Table3[[#This Row],[REST]])</f>
        <v/>
      </c>
      <c r="AA586" t="str">
        <f ca="1">IF(Table3[[#This Row],[DDD]]="","",IF(Table3[[#This Row],[Stock]]&gt;=Table3[[#This Row],[REST]],Table3[[#This Row],[REST]],Table3[[#This Row],[Stock]]))</f>
        <v/>
      </c>
    </row>
    <row r="587" spans="1:27" x14ac:dyDescent="0.3">
      <c r="A587" s="173" t="str">
        <f>IF(Table3[[#This Row],[Customer Part No]]="","",(ROW()-1))</f>
        <v/>
      </c>
      <c r="B587" s="212" t="str">
        <f>IF(TAM!T592="","",TAM!T592)</f>
        <v/>
      </c>
      <c r="C587" s="42" t="str">
        <f>IF(TAM!Q592="","",TAM!Q592)</f>
        <v/>
      </c>
      <c r="D587" s="42" t="str">
        <f>IF(TAM!I592="","",TAM!I592)</f>
        <v/>
      </c>
      <c r="E587" s="42" t="str">
        <f>IF(TAM!H592="","",TAM!H592)</f>
        <v/>
      </c>
      <c r="F587" s="213" t="str">
        <f>IF(TAM!L592="","",TAM!L592)</f>
        <v/>
      </c>
      <c r="G587" s="213" t="str">
        <f>IF(TAM!M592="","",TAM!M592)</f>
        <v/>
      </c>
      <c r="H587" s="220" t="str">
        <f>IF(TAM!AD592="","",TAM!AD592)</f>
        <v/>
      </c>
      <c r="I587" s="223" t="str">
        <f>IF(Table3[[#This Row],[Open Qty]]="","",TAM!AE592)</f>
        <v/>
      </c>
      <c r="J587" s="226" t="str">
        <f>IF(Table3[[#This Row],[Open Qty]]="","",SUM(SUMIF('STOCK OES'!B:B,Table3[[#This Row],[Ich No]],'STOCK OES'!E:E),SUMIF('STOCK SEALING'!B:B,Table3[[#This Row],[Ich No]],'STOCK SEALING'!E:E)))</f>
        <v/>
      </c>
      <c r="K587" s="236" t="str">
        <f>IF(Table3[[#This Row],[REST]]="","",SUMIF(TMMIN!T:T,Table3[[#This Row],[Ich No]],TMMIN!AE:AE))</f>
        <v/>
      </c>
      <c r="L587" s="226">
        <v>0</v>
      </c>
      <c r="M587" s="226" t="str">
        <f>IFERROR(Table3[[#This Row],[REST]]-Table3[[#This Row],[Result Scan]],"")</f>
        <v/>
      </c>
      <c r="N587" s="212" t="str">
        <f>IF(Table3[[#This Row],[PO TAM]]="","",IF(Table3[[#This Row],[Balance]]&gt;0,"Open","Close"))</f>
        <v/>
      </c>
      <c r="O587" s="246" t="str">
        <f ca="1">IF(R587=$S$1,Table3[[#This Row],[Status]],"")</f>
        <v/>
      </c>
      <c r="R587" s="169" t="str">
        <f>IF(Table3[[#This Row],[Delivery Date]]="","",$R$1-Table3[[#This Row],[Delivery Date]])</f>
        <v/>
      </c>
      <c r="T587" t="str">
        <f>IFERROR(VLOOKUP(Table3[[#This Row],[Ich No]],'ICH NO'!K:M,3,0),"")</f>
        <v/>
      </c>
      <c r="U587" t="str">
        <f>IF(Table3[[#This Row],[REST]]&gt;Table3[[#This Row],[Stock]],Table3[[#This Row],[Stock]],Table3[[#This Row],[REST]])</f>
        <v/>
      </c>
      <c r="AA587" t="str">
        <f ca="1">IF(Table3[[#This Row],[DDD]]="","",IF(Table3[[#This Row],[Stock]]&gt;=Table3[[#This Row],[REST]],Table3[[#This Row],[REST]],Table3[[#This Row],[Stock]]))</f>
        <v/>
      </c>
    </row>
    <row r="588" spans="1:27" x14ac:dyDescent="0.3">
      <c r="A588" s="173" t="str">
        <f>IF(Table3[[#This Row],[Customer Part No]]="","",(ROW()-1))</f>
        <v/>
      </c>
      <c r="B588" s="212" t="str">
        <f>IF(TAM!T593="","",TAM!T593)</f>
        <v/>
      </c>
      <c r="C588" s="42" t="str">
        <f>IF(TAM!Q593="","",TAM!Q593)</f>
        <v/>
      </c>
      <c r="D588" s="42" t="str">
        <f>IF(TAM!I593="","",TAM!I593)</f>
        <v/>
      </c>
      <c r="E588" s="42" t="str">
        <f>IF(TAM!H593="","",TAM!H593)</f>
        <v/>
      </c>
      <c r="F588" s="213" t="str">
        <f>IF(TAM!L593="","",TAM!L593)</f>
        <v/>
      </c>
      <c r="G588" s="213" t="str">
        <f>IF(TAM!M593="","",TAM!M593)</f>
        <v/>
      </c>
      <c r="H588" s="220" t="str">
        <f>IF(TAM!AD593="","",TAM!AD593)</f>
        <v/>
      </c>
      <c r="I588" s="223" t="str">
        <f>IF(Table3[[#This Row],[Open Qty]]="","",TAM!AE593)</f>
        <v/>
      </c>
      <c r="J588" s="226" t="str">
        <f>IF(Table3[[#This Row],[Open Qty]]="","",SUM(SUMIF('STOCK OES'!B:B,Table3[[#This Row],[Ich No]],'STOCK OES'!E:E),SUMIF('STOCK SEALING'!B:B,Table3[[#This Row],[Ich No]],'STOCK SEALING'!E:E)))</f>
        <v/>
      </c>
      <c r="K588" s="236" t="str">
        <f>IF(Table3[[#This Row],[REST]]="","",SUMIF(TMMIN!T:T,Table3[[#This Row],[Ich No]],TMMIN!AE:AE))</f>
        <v/>
      </c>
      <c r="L588" s="226">
        <v>0</v>
      </c>
      <c r="M588" s="226" t="str">
        <f>IFERROR(Table3[[#This Row],[REST]]-Table3[[#This Row],[Result Scan]],"")</f>
        <v/>
      </c>
      <c r="N588" s="212" t="str">
        <f>IF(Table3[[#This Row],[PO TAM]]="","",IF(Table3[[#This Row],[Balance]]&gt;0,"Open","Close"))</f>
        <v/>
      </c>
      <c r="O588" s="246" t="str">
        <f ca="1">IF(R588=$S$1,Table3[[#This Row],[Status]],"")</f>
        <v/>
      </c>
      <c r="R588" s="169" t="str">
        <f>IF(Table3[[#This Row],[Delivery Date]]="","",$R$1-Table3[[#This Row],[Delivery Date]])</f>
        <v/>
      </c>
      <c r="T588" t="str">
        <f>IFERROR(VLOOKUP(Table3[[#This Row],[Ich No]],'ICH NO'!K:M,3,0),"")</f>
        <v/>
      </c>
      <c r="U588" t="str">
        <f>IF(Table3[[#This Row],[REST]]&gt;Table3[[#This Row],[Stock]],Table3[[#This Row],[Stock]],Table3[[#This Row],[REST]])</f>
        <v/>
      </c>
      <c r="AA588" t="str">
        <f ca="1">IF(Table3[[#This Row],[DDD]]="","",IF(Table3[[#This Row],[Stock]]&gt;=Table3[[#This Row],[REST]],Table3[[#This Row],[REST]],Table3[[#This Row],[Stock]]))</f>
        <v/>
      </c>
    </row>
    <row r="589" spans="1:27" x14ac:dyDescent="0.3">
      <c r="A589" s="173" t="str">
        <f>IF(Table3[[#This Row],[Customer Part No]]="","",(ROW()-1))</f>
        <v/>
      </c>
      <c r="B589" s="212" t="str">
        <f>IF(TAM!T594="","",TAM!T594)</f>
        <v/>
      </c>
      <c r="C589" s="42" t="str">
        <f>IF(TAM!Q594="","",TAM!Q594)</f>
        <v/>
      </c>
      <c r="D589" s="42" t="str">
        <f>IF(TAM!I594="","",TAM!I594)</f>
        <v/>
      </c>
      <c r="E589" s="42" t="str">
        <f>IF(TAM!H594="","",TAM!H594)</f>
        <v/>
      </c>
      <c r="F589" s="213" t="str">
        <f>IF(TAM!L594="","",TAM!L594)</f>
        <v/>
      </c>
      <c r="G589" s="213" t="str">
        <f>IF(TAM!M594="","",TAM!M594)</f>
        <v/>
      </c>
      <c r="H589" s="220" t="str">
        <f>IF(TAM!AD594="","",TAM!AD594)</f>
        <v/>
      </c>
      <c r="I589" s="223" t="str">
        <f>IF(Table3[[#This Row],[Open Qty]]="","",TAM!AE594)</f>
        <v/>
      </c>
      <c r="J589" s="226" t="str">
        <f>IF(Table3[[#This Row],[Open Qty]]="","",SUM(SUMIF('STOCK OES'!B:B,Table3[[#This Row],[Ich No]],'STOCK OES'!E:E),SUMIF('STOCK SEALING'!B:B,Table3[[#This Row],[Ich No]],'STOCK SEALING'!E:E)))</f>
        <v/>
      </c>
      <c r="K589" s="236" t="str">
        <f>IF(Table3[[#This Row],[REST]]="","",SUMIF(TMMIN!T:T,Table3[[#This Row],[Ich No]],TMMIN!AE:AE))</f>
        <v/>
      </c>
      <c r="L589" s="226">
        <v>0</v>
      </c>
      <c r="M589" s="226" t="str">
        <f>IFERROR(Table3[[#This Row],[REST]]-Table3[[#This Row],[Result Scan]],"")</f>
        <v/>
      </c>
      <c r="N589" s="212" t="str">
        <f>IF(Table3[[#This Row],[PO TAM]]="","",IF(Table3[[#This Row],[Balance]]&gt;0,"Open","Close"))</f>
        <v/>
      </c>
      <c r="O589" s="246" t="str">
        <f ca="1">IF(R589=$S$1,Table3[[#This Row],[Status]],"")</f>
        <v/>
      </c>
      <c r="R589" s="169" t="str">
        <f>IF(Table3[[#This Row],[Delivery Date]]="","",$R$1-Table3[[#This Row],[Delivery Date]])</f>
        <v/>
      </c>
      <c r="T589" t="str">
        <f>IFERROR(VLOOKUP(Table3[[#This Row],[Ich No]],'ICH NO'!K:M,3,0),"")</f>
        <v/>
      </c>
      <c r="U589" t="str">
        <f>IF(Table3[[#This Row],[REST]]&gt;Table3[[#This Row],[Stock]],Table3[[#This Row],[Stock]],Table3[[#This Row],[REST]])</f>
        <v/>
      </c>
      <c r="AA589" t="str">
        <f ca="1">IF(Table3[[#This Row],[DDD]]="","",IF(Table3[[#This Row],[Stock]]&gt;=Table3[[#This Row],[REST]],Table3[[#This Row],[REST]],Table3[[#This Row],[Stock]]))</f>
        <v/>
      </c>
    </row>
    <row r="590" spans="1:27" x14ac:dyDescent="0.3">
      <c r="A590" s="173" t="str">
        <f>IF(Table3[[#This Row],[Customer Part No]]="","",(ROW()-1))</f>
        <v/>
      </c>
      <c r="B590" s="212" t="str">
        <f>IF(TAM!T595="","",TAM!T595)</f>
        <v/>
      </c>
      <c r="C590" s="42" t="str">
        <f>IF(TAM!Q595="","",TAM!Q595)</f>
        <v/>
      </c>
      <c r="D590" s="42" t="str">
        <f>IF(TAM!I595="","",TAM!I595)</f>
        <v/>
      </c>
      <c r="E590" s="42" t="str">
        <f>IF(TAM!H595="","",TAM!H595)</f>
        <v/>
      </c>
      <c r="F590" s="213" t="str">
        <f>IF(TAM!L595="","",TAM!L595)</f>
        <v/>
      </c>
      <c r="G590" s="213" t="str">
        <f>IF(TAM!M595="","",TAM!M595)</f>
        <v/>
      </c>
      <c r="H590" s="220" t="str">
        <f>IF(TAM!AD595="","",TAM!AD595)</f>
        <v/>
      </c>
      <c r="I590" s="223" t="str">
        <f>IF(Table3[[#This Row],[Open Qty]]="","",TAM!AE595)</f>
        <v/>
      </c>
      <c r="J590" s="226" t="str">
        <f>IF(Table3[[#This Row],[Open Qty]]="","",SUM(SUMIF('STOCK OES'!B:B,Table3[[#This Row],[Ich No]],'STOCK OES'!E:E),SUMIF('STOCK SEALING'!B:B,Table3[[#This Row],[Ich No]],'STOCK SEALING'!E:E)))</f>
        <v/>
      </c>
      <c r="K590" s="236" t="str">
        <f>IF(Table3[[#This Row],[REST]]="","",SUMIF(TMMIN!T:T,Table3[[#This Row],[Ich No]],TMMIN!AE:AE))</f>
        <v/>
      </c>
      <c r="L590" s="226">
        <v>0</v>
      </c>
      <c r="M590" s="226" t="str">
        <f>IFERROR(Table3[[#This Row],[REST]]-Table3[[#This Row],[Result Scan]],"")</f>
        <v/>
      </c>
      <c r="N590" s="212" t="str">
        <f>IF(Table3[[#This Row],[PO TAM]]="","",IF(Table3[[#This Row],[Balance]]&gt;0,"Open","Close"))</f>
        <v/>
      </c>
      <c r="O590" s="246" t="str">
        <f ca="1">IF(R590=$S$1,Table3[[#This Row],[Status]],"")</f>
        <v/>
      </c>
      <c r="R590" s="169" t="str">
        <f>IF(Table3[[#This Row],[Delivery Date]]="","",$R$1-Table3[[#This Row],[Delivery Date]])</f>
        <v/>
      </c>
      <c r="T590" t="str">
        <f>IFERROR(VLOOKUP(Table3[[#This Row],[Ich No]],'ICH NO'!K:M,3,0),"")</f>
        <v/>
      </c>
      <c r="U590" t="str">
        <f>IF(Table3[[#This Row],[REST]]&gt;Table3[[#This Row],[Stock]],Table3[[#This Row],[Stock]],Table3[[#This Row],[REST]])</f>
        <v/>
      </c>
      <c r="AA590" t="str">
        <f ca="1">IF(Table3[[#This Row],[DDD]]="","",IF(Table3[[#This Row],[Stock]]&gt;=Table3[[#This Row],[REST]],Table3[[#This Row],[REST]],Table3[[#This Row],[Stock]]))</f>
        <v/>
      </c>
    </row>
    <row r="591" spans="1:27" x14ac:dyDescent="0.3">
      <c r="A591" s="173" t="str">
        <f>IF(Table3[[#This Row],[Customer Part No]]="","",(ROW()-1))</f>
        <v/>
      </c>
      <c r="B591" s="212" t="str">
        <f>IF(TAM!T596="","",TAM!T596)</f>
        <v/>
      </c>
      <c r="C591" s="42" t="str">
        <f>IF(TAM!Q596="","",TAM!Q596)</f>
        <v/>
      </c>
      <c r="D591" s="42" t="str">
        <f>IF(TAM!I596="","",TAM!I596)</f>
        <v/>
      </c>
      <c r="E591" s="42" t="str">
        <f>IF(TAM!H596="","",TAM!H596)</f>
        <v/>
      </c>
      <c r="F591" s="213" t="str">
        <f>IF(TAM!L596="","",TAM!L596)</f>
        <v/>
      </c>
      <c r="G591" s="213" t="str">
        <f>IF(TAM!M596="","",TAM!M596)</f>
        <v/>
      </c>
      <c r="H591" s="220" t="str">
        <f>IF(TAM!AD596="","",TAM!AD596)</f>
        <v/>
      </c>
      <c r="I591" s="223" t="str">
        <f>IF(Table3[[#This Row],[Open Qty]]="","",TAM!AE596)</f>
        <v/>
      </c>
      <c r="J591" s="226" t="str">
        <f>IF(Table3[[#This Row],[Open Qty]]="","",SUM(SUMIF('STOCK OES'!B:B,Table3[[#This Row],[Ich No]],'STOCK OES'!E:E),SUMIF('STOCK SEALING'!B:B,Table3[[#This Row],[Ich No]],'STOCK SEALING'!E:E)))</f>
        <v/>
      </c>
      <c r="K591" s="236" t="str">
        <f>IF(Table3[[#This Row],[REST]]="","",SUMIF(TMMIN!T:T,Table3[[#This Row],[Ich No]],TMMIN!AE:AE))</f>
        <v/>
      </c>
      <c r="L591" s="226">
        <v>0</v>
      </c>
      <c r="M591" s="226" t="str">
        <f>IFERROR(Table3[[#This Row],[REST]]-Table3[[#This Row],[Result Scan]],"")</f>
        <v/>
      </c>
      <c r="N591" s="212" t="str">
        <f>IF(Table3[[#This Row],[PO TAM]]="","",IF(Table3[[#This Row],[Balance]]&gt;0,"Open","Close"))</f>
        <v/>
      </c>
      <c r="O591" s="246" t="str">
        <f ca="1">IF(R591=$S$1,Table3[[#This Row],[Status]],"")</f>
        <v/>
      </c>
      <c r="R591" s="169" t="str">
        <f>IF(Table3[[#This Row],[Delivery Date]]="","",$R$1-Table3[[#This Row],[Delivery Date]])</f>
        <v/>
      </c>
      <c r="T591" t="str">
        <f>IFERROR(VLOOKUP(Table3[[#This Row],[Ich No]],'ICH NO'!K:M,3,0),"")</f>
        <v/>
      </c>
      <c r="U591" t="str">
        <f>IF(Table3[[#This Row],[REST]]&gt;Table3[[#This Row],[Stock]],Table3[[#This Row],[Stock]],Table3[[#This Row],[REST]])</f>
        <v/>
      </c>
      <c r="AA591" t="str">
        <f ca="1">IF(Table3[[#This Row],[DDD]]="","",IF(Table3[[#This Row],[Stock]]&gt;=Table3[[#This Row],[REST]],Table3[[#This Row],[REST]],Table3[[#This Row],[Stock]]))</f>
        <v/>
      </c>
    </row>
    <row r="592" spans="1:27" x14ac:dyDescent="0.3">
      <c r="A592" s="173" t="str">
        <f>IF(Table3[[#This Row],[Customer Part No]]="","",(ROW()-1))</f>
        <v/>
      </c>
      <c r="B592" s="212" t="str">
        <f>IF(TAM!T597="","",TAM!T597)</f>
        <v/>
      </c>
      <c r="C592" s="42" t="str">
        <f>IF(TAM!Q597="","",TAM!Q597)</f>
        <v/>
      </c>
      <c r="D592" s="42" t="str">
        <f>IF(TAM!I597="","",TAM!I597)</f>
        <v/>
      </c>
      <c r="E592" s="42" t="str">
        <f>IF(TAM!H597="","",TAM!H597)</f>
        <v/>
      </c>
      <c r="F592" s="213" t="str">
        <f>IF(TAM!L597="","",TAM!L597)</f>
        <v/>
      </c>
      <c r="G592" s="213" t="str">
        <f>IF(TAM!M597="","",TAM!M597)</f>
        <v/>
      </c>
      <c r="H592" s="220" t="str">
        <f>IF(TAM!AD597="","",TAM!AD597)</f>
        <v/>
      </c>
      <c r="I592" s="223" t="str">
        <f>IF(Table3[[#This Row],[Open Qty]]="","",TAM!AE597)</f>
        <v/>
      </c>
      <c r="J592" s="226" t="str">
        <f>IF(Table3[[#This Row],[Open Qty]]="","",SUM(SUMIF('STOCK OES'!B:B,Table3[[#This Row],[Ich No]],'STOCK OES'!E:E),SUMIF('STOCK SEALING'!B:B,Table3[[#This Row],[Ich No]],'STOCK SEALING'!E:E)))</f>
        <v/>
      </c>
      <c r="K592" s="236" t="str">
        <f>IF(Table3[[#This Row],[REST]]="","",SUMIF(TMMIN!T:T,Table3[[#This Row],[Ich No]],TMMIN!AE:AE))</f>
        <v/>
      </c>
      <c r="L592" s="226">
        <v>0</v>
      </c>
      <c r="M592" s="226" t="str">
        <f>IFERROR(Table3[[#This Row],[REST]]-Table3[[#This Row],[Result Scan]],"")</f>
        <v/>
      </c>
      <c r="N592" s="212" t="str">
        <f>IF(Table3[[#This Row],[PO TAM]]="","",IF(Table3[[#This Row],[Balance]]&gt;0,"Open","Close"))</f>
        <v/>
      </c>
      <c r="O592" s="246" t="str">
        <f ca="1">IF(R592=$S$1,Table3[[#This Row],[Status]],"")</f>
        <v/>
      </c>
      <c r="R592" s="169" t="str">
        <f>IF(Table3[[#This Row],[Delivery Date]]="","",$R$1-Table3[[#This Row],[Delivery Date]])</f>
        <v/>
      </c>
      <c r="T592" t="str">
        <f>IFERROR(VLOOKUP(Table3[[#This Row],[Ich No]],'ICH NO'!K:M,3,0),"")</f>
        <v/>
      </c>
      <c r="U592" t="str">
        <f>IF(Table3[[#This Row],[REST]]&gt;Table3[[#This Row],[Stock]],Table3[[#This Row],[Stock]],Table3[[#This Row],[REST]])</f>
        <v/>
      </c>
      <c r="AA592" t="str">
        <f ca="1">IF(Table3[[#This Row],[DDD]]="","",IF(Table3[[#This Row],[Stock]]&gt;=Table3[[#This Row],[REST]],Table3[[#This Row],[REST]],Table3[[#This Row],[Stock]]))</f>
        <v/>
      </c>
    </row>
    <row r="593" spans="1:27" x14ac:dyDescent="0.3">
      <c r="A593" s="173" t="str">
        <f>IF(Table3[[#This Row],[Customer Part No]]="","",(ROW()-1))</f>
        <v/>
      </c>
      <c r="B593" s="212" t="str">
        <f>IF(TAM!T598="","",TAM!T598)</f>
        <v/>
      </c>
      <c r="C593" s="42" t="str">
        <f>IF(TAM!Q598="","",TAM!Q598)</f>
        <v/>
      </c>
      <c r="D593" s="42" t="str">
        <f>IF(TAM!I598="","",TAM!I598)</f>
        <v/>
      </c>
      <c r="E593" s="42" t="str">
        <f>IF(TAM!H598="","",TAM!H598)</f>
        <v/>
      </c>
      <c r="F593" s="213" t="str">
        <f>IF(TAM!L598="","",TAM!L598)</f>
        <v/>
      </c>
      <c r="G593" s="213" t="str">
        <f>IF(TAM!M598="","",TAM!M598)</f>
        <v/>
      </c>
      <c r="H593" s="220" t="str">
        <f>IF(TAM!AD598="","",TAM!AD598)</f>
        <v/>
      </c>
      <c r="I593" s="223" t="str">
        <f>IF(Table3[[#This Row],[Open Qty]]="","",TAM!AE598)</f>
        <v/>
      </c>
      <c r="J593" s="226" t="str">
        <f>IF(Table3[[#This Row],[Open Qty]]="","",SUM(SUMIF('STOCK OES'!B:B,Table3[[#This Row],[Ich No]],'STOCK OES'!E:E),SUMIF('STOCK SEALING'!B:B,Table3[[#This Row],[Ich No]],'STOCK SEALING'!E:E)))</f>
        <v/>
      </c>
      <c r="K593" s="236" t="str">
        <f>IF(Table3[[#This Row],[REST]]="","",SUMIF(TMMIN!T:T,Table3[[#This Row],[Ich No]],TMMIN!AE:AE))</f>
        <v/>
      </c>
      <c r="L593" s="226">
        <v>0</v>
      </c>
      <c r="M593" s="226" t="str">
        <f>IFERROR(Table3[[#This Row],[REST]]-Table3[[#This Row],[Result Scan]],"")</f>
        <v/>
      </c>
      <c r="N593" s="212" t="str">
        <f>IF(Table3[[#This Row],[PO TAM]]="","",IF(Table3[[#This Row],[Balance]]&gt;0,"Open","Close"))</f>
        <v/>
      </c>
      <c r="O593" s="246" t="str">
        <f ca="1">IF(R593=$S$1,Table3[[#This Row],[Status]],"")</f>
        <v/>
      </c>
      <c r="R593" s="169" t="str">
        <f>IF(Table3[[#This Row],[Delivery Date]]="","",$R$1-Table3[[#This Row],[Delivery Date]])</f>
        <v/>
      </c>
      <c r="T593" t="str">
        <f>IFERROR(VLOOKUP(Table3[[#This Row],[Ich No]],'ICH NO'!K:M,3,0),"")</f>
        <v/>
      </c>
      <c r="U593" t="str">
        <f>IF(Table3[[#This Row],[REST]]&gt;Table3[[#This Row],[Stock]],Table3[[#This Row],[Stock]],Table3[[#This Row],[REST]])</f>
        <v/>
      </c>
      <c r="AA593" t="str">
        <f ca="1">IF(Table3[[#This Row],[DDD]]="","",IF(Table3[[#This Row],[Stock]]&gt;=Table3[[#This Row],[REST]],Table3[[#This Row],[REST]],Table3[[#This Row],[Stock]]))</f>
        <v/>
      </c>
    </row>
    <row r="594" spans="1:27" x14ac:dyDescent="0.3">
      <c r="A594" s="173" t="str">
        <f>IF(Table3[[#This Row],[Customer Part No]]="","",(ROW()-1))</f>
        <v/>
      </c>
      <c r="B594" s="212" t="str">
        <f>IF(TAM!T599="","",TAM!T599)</f>
        <v/>
      </c>
      <c r="C594" s="42" t="str">
        <f>IF(TAM!Q599="","",TAM!Q599)</f>
        <v/>
      </c>
      <c r="D594" s="42" t="str">
        <f>IF(TAM!I599="","",TAM!I599)</f>
        <v/>
      </c>
      <c r="E594" s="42" t="str">
        <f>IF(TAM!H599="","",TAM!H599)</f>
        <v/>
      </c>
      <c r="F594" s="213" t="str">
        <f>IF(TAM!L599="","",TAM!L599)</f>
        <v/>
      </c>
      <c r="G594" s="213" t="str">
        <f>IF(TAM!M599="","",TAM!M599)</f>
        <v/>
      </c>
      <c r="H594" s="220" t="str">
        <f>IF(TAM!AD599="","",TAM!AD599)</f>
        <v/>
      </c>
      <c r="I594" s="223" t="str">
        <f>IF(Table3[[#This Row],[Open Qty]]="","",TAM!AE599)</f>
        <v/>
      </c>
      <c r="J594" s="226" t="str">
        <f>IF(Table3[[#This Row],[Open Qty]]="","",SUM(SUMIF('STOCK OES'!B:B,Table3[[#This Row],[Ich No]],'STOCK OES'!E:E),SUMIF('STOCK SEALING'!B:B,Table3[[#This Row],[Ich No]],'STOCK SEALING'!E:E)))</f>
        <v/>
      </c>
      <c r="K594" s="236" t="str">
        <f>IF(Table3[[#This Row],[REST]]="","",SUMIF(TMMIN!T:T,Table3[[#This Row],[Ich No]],TMMIN!AE:AE))</f>
        <v/>
      </c>
      <c r="L594" s="226">
        <v>0</v>
      </c>
      <c r="M594" s="226" t="str">
        <f>IFERROR(Table3[[#This Row],[REST]]-Table3[[#This Row],[Result Scan]],"")</f>
        <v/>
      </c>
      <c r="N594" s="212" t="str">
        <f>IF(Table3[[#This Row],[PO TAM]]="","",IF(Table3[[#This Row],[Balance]]&gt;0,"Open","Close"))</f>
        <v/>
      </c>
      <c r="O594" s="246" t="str">
        <f ca="1">IF(R594=$S$1,Table3[[#This Row],[Status]],"")</f>
        <v/>
      </c>
      <c r="R594" s="169" t="str">
        <f>IF(Table3[[#This Row],[Delivery Date]]="","",$R$1-Table3[[#This Row],[Delivery Date]])</f>
        <v/>
      </c>
      <c r="T594" t="str">
        <f>IFERROR(VLOOKUP(Table3[[#This Row],[Ich No]],'ICH NO'!K:M,3,0),"")</f>
        <v/>
      </c>
      <c r="U594" t="str">
        <f>IF(Table3[[#This Row],[REST]]&gt;Table3[[#This Row],[Stock]],Table3[[#This Row],[Stock]],Table3[[#This Row],[REST]])</f>
        <v/>
      </c>
      <c r="AA594" t="str">
        <f ca="1">IF(Table3[[#This Row],[DDD]]="","",IF(Table3[[#This Row],[Stock]]&gt;=Table3[[#This Row],[REST]],Table3[[#This Row],[REST]],Table3[[#This Row],[Stock]]))</f>
        <v/>
      </c>
    </row>
    <row r="595" spans="1:27" x14ac:dyDescent="0.3">
      <c r="A595" s="173" t="str">
        <f>IF(Table3[[#This Row],[Customer Part No]]="","",(ROW()-1))</f>
        <v/>
      </c>
      <c r="B595" s="212" t="str">
        <f>IF(TAM!T600="","",TAM!T600)</f>
        <v/>
      </c>
      <c r="C595" s="42" t="str">
        <f>IF(TAM!Q600="","",TAM!Q600)</f>
        <v/>
      </c>
      <c r="D595" s="42" t="str">
        <f>IF(TAM!I600="","",TAM!I600)</f>
        <v/>
      </c>
      <c r="E595" s="42" t="str">
        <f>IF(TAM!H600="","",TAM!H600)</f>
        <v/>
      </c>
      <c r="F595" s="213" t="str">
        <f>IF(TAM!L600="","",TAM!L600)</f>
        <v/>
      </c>
      <c r="G595" s="213" t="str">
        <f>IF(TAM!M600="","",TAM!M600)</f>
        <v/>
      </c>
      <c r="H595" s="220" t="str">
        <f>IF(TAM!AD600="","",TAM!AD600)</f>
        <v/>
      </c>
      <c r="I595" s="223" t="str">
        <f>IF(Table3[[#This Row],[Open Qty]]="","",TAM!AE600)</f>
        <v/>
      </c>
      <c r="J595" s="226" t="str">
        <f>IF(Table3[[#This Row],[Open Qty]]="","",SUM(SUMIF('STOCK OES'!B:B,Table3[[#This Row],[Ich No]],'STOCK OES'!E:E),SUMIF('STOCK SEALING'!B:B,Table3[[#This Row],[Ich No]],'STOCK SEALING'!E:E)))</f>
        <v/>
      </c>
      <c r="K595" s="236" t="str">
        <f>IF(Table3[[#This Row],[REST]]="","",SUMIF(TMMIN!T:T,Table3[[#This Row],[Ich No]],TMMIN!AE:AE))</f>
        <v/>
      </c>
      <c r="L595" s="226">
        <v>0</v>
      </c>
      <c r="M595" s="226" t="str">
        <f>IFERROR(Table3[[#This Row],[REST]]-Table3[[#This Row],[Result Scan]],"")</f>
        <v/>
      </c>
      <c r="N595" s="212" t="str">
        <f>IF(Table3[[#This Row],[PO TAM]]="","",IF(Table3[[#This Row],[Balance]]&gt;0,"Open","Close"))</f>
        <v/>
      </c>
      <c r="O595" s="246" t="str">
        <f ca="1">IF(R595=$S$1,Table3[[#This Row],[Status]],"")</f>
        <v/>
      </c>
      <c r="R595" s="169" t="str">
        <f>IF(Table3[[#This Row],[Delivery Date]]="","",$R$1-Table3[[#This Row],[Delivery Date]])</f>
        <v/>
      </c>
      <c r="T595" t="str">
        <f>IFERROR(VLOOKUP(Table3[[#This Row],[Ich No]],'ICH NO'!K:M,3,0),"")</f>
        <v/>
      </c>
      <c r="U595" t="str">
        <f>IF(Table3[[#This Row],[REST]]&gt;Table3[[#This Row],[Stock]],Table3[[#This Row],[Stock]],Table3[[#This Row],[REST]])</f>
        <v/>
      </c>
      <c r="AA595" t="str">
        <f ca="1">IF(Table3[[#This Row],[DDD]]="","",IF(Table3[[#This Row],[Stock]]&gt;=Table3[[#This Row],[REST]],Table3[[#This Row],[REST]],Table3[[#This Row],[Stock]]))</f>
        <v/>
      </c>
    </row>
    <row r="596" spans="1:27" x14ac:dyDescent="0.3">
      <c r="A596" s="173" t="str">
        <f>IF(Table3[[#This Row],[Customer Part No]]="","",(ROW()-1))</f>
        <v/>
      </c>
      <c r="B596" s="212" t="str">
        <f>IF(TAM!T601="","",TAM!T601)</f>
        <v/>
      </c>
      <c r="C596" s="42" t="str">
        <f>IF(TAM!Q601="","",TAM!Q601)</f>
        <v/>
      </c>
      <c r="D596" s="42" t="str">
        <f>IF(TAM!I601="","",TAM!I601)</f>
        <v/>
      </c>
      <c r="E596" s="42" t="str">
        <f>IF(TAM!H601="","",TAM!H601)</f>
        <v/>
      </c>
      <c r="F596" s="213" t="str">
        <f>IF(TAM!L601="","",TAM!L601)</f>
        <v/>
      </c>
      <c r="G596" s="213" t="str">
        <f>IF(TAM!M601="","",TAM!M601)</f>
        <v/>
      </c>
      <c r="H596" s="220" t="str">
        <f>IF(TAM!AD601="","",TAM!AD601)</f>
        <v/>
      </c>
      <c r="I596" s="223" t="str">
        <f>IF(Table3[[#This Row],[Open Qty]]="","",TAM!AE601)</f>
        <v/>
      </c>
      <c r="J596" s="226" t="str">
        <f>IF(Table3[[#This Row],[Open Qty]]="","",SUM(SUMIF('STOCK OES'!B:B,Table3[[#This Row],[Ich No]],'STOCK OES'!E:E),SUMIF('STOCK SEALING'!B:B,Table3[[#This Row],[Ich No]],'STOCK SEALING'!E:E)))</f>
        <v/>
      </c>
      <c r="K596" s="236" t="str">
        <f>IF(Table3[[#This Row],[REST]]="","",SUMIF(TMMIN!T:T,Table3[[#This Row],[Ich No]],TMMIN!AE:AE))</f>
        <v/>
      </c>
      <c r="L596" s="226">
        <v>0</v>
      </c>
      <c r="M596" s="226" t="str">
        <f>IFERROR(Table3[[#This Row],[REST]]-Table3[[#This Row],[Result Scan]],"")</f>
        <v/>
      </c>
      <c r="N596" s="212" t="str">
        <f>IF(Table3[[#This Row],[PO TAM]]="","",IF(Table3[[#This Row],[Balance]]&gt;0,"Open","Close"))</f>
        <v/>
      </c>
      <c r="O596" s="246" t="str">
        <f ca="1">IF(R596=$S$1,Table3[[#This Row],[Status]],"")</f>
        <v/>
      </c>
      <c r="R596" s="169" t="str">
        <f>IF(Table3[[#This Row],[Delivery Date]]="","",$R$1-Table3[[#This Row],[Delivery Date]])</f>
        <v/>
      </c>
      <c r="T596" t="str">
        <f>IFERROR(VLOOKUP(Table3[[#This Row],[Ich No]],'ICH NO'!K:M,3,0),"")</f>
        <v/>
      </c>
      <c r="U596" t="str">
        <f>IF(Table3[[#This Row],[REST]]&gt;Table3[[#This Row],[Stock]],Table3[[#This Row],[Stock]],Table3[[#This Row],[REST]])</f>
        <v/>
      </c>
      <c r="AA596" t="str">
        <f ca="1">IF(Table3[[#This Row],[DDD]]="","",IF(Table3[[#This Row],[Stock]]&gt;=Table3[[#This Row],[REST]],Table3[[#This Row],[REST]],Table3[[#This Row],[Stock]]))</f>
        <v/>
      </c>
    </row>
    <row r="597" spans="1:27" x14ac:dyDescent="0.3">
      <c r="A597" s="173" t="str">
        <f>IF(Table3[[#This Row],[Customer Part No]]="","",(ROW()-1))</f>
        <v/>
      </c>
      <c r="B597" s="212" t="str">
        <f>IF(TAM!T602="","",TAM!T602)</f>
        <v/>
      </c>
      <c r="C597" s="42" t="str">
        <f>IF(TAM!Q602="","",TAM!Q602)</f>
        <v/>
      </c>
      <c r="D597" s="42" t="str">
        <f>IF(TAM!I602="","",TAM!I602)</f>
        <v/>
      </c>
      <c r="E597" s="42" t="str">
        <f>IF(TAM!H602="","",TAM!H602)</f>
        <v/>
      </c>
      <c r="F597" s="213" t="str">
        <f>IF(TAM!L602="","",TAM!L602)</f>
        <v/>
      </c>
      <c r="G597" s="213" t="str">
        <f>IF(TAM!M602="","",TAM!M602)</f>
        <v/>
      </c>
      <c r="H597" s="220" t="str">
        <f>IF(TAM!AD602="","",TAM!AD602)</f>
        <v/>
      </c>
      <c r="I597" s="223" t="str">
        <f>IF(Table3[[#This Row],[Open Qty]]="","",TAM!AE602)</f>
        <v/>
      </c>
      <c r="J597" s="226" t="str">
        <f>IF(Table3[[#This Row],[Open Qty]]="","",SUM(SUMIF('STOCK OES'!B:B,Table3[[#This Row],[Ich No]],'STOCK OES'!E:E),SUMIF('STOCK SEALING'!B:B,Table3[[#This Row],[Ich No]],'STOCK SEALING'!E:E)))</f>
        <v/>
      </c>
      <c r="K597" s="236" t="str">
        <f>IF(Table3[[#This Row],[REST]]="","",SUMIF(TMMIN!T:T,Table3[[#This Row],[Ich No]],TMMIN!AE:AE))</f>
        <v/>
      </c>
      <c r="L597" s="226">
        <v>0</v>
      </c>
      <c r="M597" s="226" t="str">
        <f>IFERROR(Table3[[#This Row],[REST]]-Table3[[#This Row],[Result Scan]],"")</f>
        <v/>
      </c>
      <c r="N597" s="212" t="str">
        <f>IF(Table3[[#This Row],[PO TAM]]="","",IF(Table3[[#This Row],[Balance]]&gt;0,"Open","Close"))</f>
        <v/>
      </c>
      <c r="O597" s="246" t="str">
        <f ca="1">IF(R597=$S$1,Table3[[#This Row],[Status]],"")</f>
        <v/>
      </c>
      <c r="R597" s="169" t="str">
        <f>IF(Table3[[#This Row],[Delivery Date]]="","",$R$1-Table3[[#This Row],[Delivery Date]])</f>
        <v/>
      </c>
      <c r="T597" t="str">
        <f>IFERROR(VLOOKUP(Table3[[#This Row],[Ich No]],'ICH NO'!K:M,3,0),"")</f>
        <v/>
      </c>
      <c r="U597" t="str">
        <f>IF(Table3[[#This Row],[REST]]&gt;Table3[[#This Row],[Stock]],Table3[[#This Row],[Stock]],Table3[[#This Row],[REST]])</f>
        <v/>
      </c>
      <c r="AA597" t="str">
        <f ca="1">IF(Table3[[#This Row],[DDD]]="","",IF(Table3[[#This Row],[Stock]]&gt;=Table3[[#This Row],[REST]],Table3[[#This Row],[REST]],Table3[[#This Row],[Stock]]))</f>
        <v/>
      </c>
    </row>
    <row r="598" spans="1:27" x14ac:dyDescent="0.3">
      <c r="A598" s="173" t="str">
        <f>IF(Table3[[#This Row],[Customer Part No]]="","",(ROW()-1))</f>
        <v/>
      </c>
      <c r="B598" s="212" t="str">
        <f>IF(TAM!T603="","",TAM!T603)</f>
        <v/>
      </c>
      <c r="C598" s="42" t="str">
        <f>IF(TAM!Q603="","",TAM!Q603)</f>
        <v/>
      </c>
      <c r="D598" s="42" t="str">
        <f>IF(TAM!I603="","",TAM!I603)</f>
        <v/>
      </c>
      <c r="E598" s="42" t="str">
        <f>IF(TAM!H603="","",TAM!H603)</f>
        <v/>
      </c>
      <c r="F598" s="213" t="str">
        <f>IF(TAM!L603="","",TAM!L603)</f>
        <v/>
      </c>
      <c r="G598" s="213" t="str">
        <f>IF(TAM!M603="","",TAM!M603)</f>
        <v/>
      </c>
      <c r="H598" s="220" t="str">
        <f>IF(TAM!AD603="","",TAM!AD603)</f>
        <v/>
      </c>
      <c r="I598" s="223" t="str">
        <f>IF(Table3[[#This Row],[Open Qty]]="","",TAM!AE603)</f>
        <v/>
      </c>
      <c r="J598" s="226" t="str">
        <f>IF(Table3[[#This Row],[Open Qty]]="","",SUM(SUMIF('STOCK OES'!B:B,Table3[[#This Row],[Ich No]],'STOCK OES'!E:E),SUMIF('STOCK SEALING'!B:B,Table3[[#This Row],[Ich No]],'STOCK SEALING'!E:E)))</f>
        <v/>
      </c>
      <c r="K598" s="236" t="str">
        <f>IF(Table3[[#This Row],[REST]]="","",SUMIF(TMMIN!T:T,Table3[[#This Row],[Ich No]],TMMIN!AE:AE))</f>
        <v/>
      </c>
      <c r="L598" s="226">
        <v>0</v>
      </c>
      <c r="M598" s="226" t="str">
        <f>IFERROR(Table3[[#This Row],[REST]]-Table3[[#This Row],[Result Scan]],"")</f>
        <v/>
      </c>
      <c r="N598" s="212" t="str">
        <f>IF(Table3[[#This Row],[PO TAM]]="","",IF(Table3[[#This Row],[Balance]]&gt;0,"Open","Close"))</f>
        <v/>
      </c>
      <c r="O598" s="246" t="str">
        <f ca="1">IF(R598=$S$1,Table3[[#This Row],[Status]],"")</f>
        <v/>
      </c>
      <c r="R598" s="169" t="str">
        <f>IF(Table3[[#This Row],[Delivery Date]]="","",$R$1-Table3[[#This Row],[Delivery Date]])</f>
        <v/>
      </c>
      <c r="T598" t="str">
        <f>IFERROR(VLOOKUP(Table3[[#This Row],[Ich No]],'ICH NO'!K:M,3,0),"")</f>
        <v/>
      </c>
      <c r="U598" t="str">
        <f>IF(Table3[[#This Row],[REST]]&gt;Table3[[#This Row],[Stock]],Table3[[#This Row],[Stock]],Table3[[#This Row],[REST]])</f>
        <v/>
      </c>
      <c r="AA598" t="str">
        <f ca="1">IF(Table3[[#This Row],[DDD]]="","",IF(Table3[[#This Row],[Stock]]&gt;=Table3[[#This Row],[REST]],Table3[[#This Row],[REST]],Table3[[#This Row],[Stock]]))</f>
        <v/>
      </c>
    </row>
    <row r="599" spans="1:27" x14ac:dyDescent="0.3">
      <c r="A599" s="173" t="str">
        <f>IF(Table3[[#This Row],[Customer Part No]]="","",(ROW()-1))</f>
        <v/>
      </c>
      <c r="B599" s="212" t="str">
        <f>IF(TAM!T604="","",TAM!T604)</f>
        <v/>
      </c>
      <c r="C599" s="42" t="str">
        <f>IF(TAM!Q604="","",TAM!Q604)</f>
        <v/>
      </c>
      <c r="D599" s="42" t="str">
        <f>IF(TAM!I604="","",TAM!I604)</f>
        <v/>
      </c>
      <c r="E599" s="42" t="str">
        <f>IF(TAM!H604="","",TAM!H604)</f>
        <v/>
      </c>
      <c r="F599" s="213" t="str">
        <f>IF(TAM!L604="","",TAM!L604)</f>
        <v/>
      </c>
      <c r="G599" s="213" t="str">
        <f>IF(TAM!M604="","",TAM!M604)</f>
        <v/>
      </c>
      <c r="H599" s="220" t="str">
        <f>IF(TAM!AD604="","",TAM!AD604)</f>
        <v/>
      </c>
      <c r="I599" s="223" t="str">
        <f>IF(Table3[[#This Row],[Open Qty]]="","",TAM!AE604)</f>
        <v/>
      </c>
      <c r="J599" s="226" t="str">
        <f>IF(Table3[[#This Row],[Open Qty]]="","",SUM(SUMIF('STOCK OES'!B:B,Table3[[#This Row],[Ich No]],'STOCK OES'!E:E),SUMIF('STOCK SEALING'!B:B,Table3[[#This Row],[Ich No]],'STOCK SEALING'!E:E)))</f>
        <v/>
      </c>
      <c r="K599" s="236" t="str">
        <f>IF(Table3[[#This Row],[REST]]="","",SUMIF(TMMIN!T:T,Table3[[#This Row],[Ich No]],TMMIN!AE:AE))</f>
        <v/>
      </c>
      <c r="L599" s="226">
        <v>0</v>
      </c>
      <c r="M599" s="226" t="str">
        <f>IFERROR(Table3[[#This Row],[REST]]-Table3[[#This Row],[Result Scan]],"")</f>
        <v/>
      </c>
      <c r="N599" s="212" t="str">
        <f>IF(Table3[[#This Row],[PO TAM]]="","",IF(Table3[[#This Row],[Balance]]&gt;0,"Open","Close"))</f>
        <v/>
      </c>
      <c r="O599" s="246" t="str">
        <f ca="1">IF(R599=$S$1,Table3[[#This Row],[Status]],"")</f>
        <v/>
      </c>
      <c r="R599" s="169" t="str">
        <f>IF(Table3[[#This Row],[Delivery Date]]="","",$R$1-Table3[[#This Row],[Delivery Date]])</f>
        <v/>
      </c>
      <c r="T599" t="str">
        <f>IFERROR(VLOOKUP(Table3[[#This Row],[Ich No]],'ICH NO'!K:M,3,0),"")</f>
        <v/>
      </c>
      <c r="U599" t="str">
        <f>IF(Table3[[#This Row],[REST]]&gt;Table3[[#This Row],[Stock]],Table3[[#This Row],[Stock]],Table3[[#This Row],[REST]])</f>
        <v/>
      </c>
      <c r="AA599" t="str">
        <f ca="1">IF(Table3[[#This Row],[DDD]]="","",IF(Table3[[#This Row],[Stock]]&gt;=Table3[[#This Row],[REST]],Table3[[#This Row],[REST]],Table3[[#This Row],[Stock]]))</f>
        <v/>
      </c>
    </row>
    <row r="600" spans="1:27" x14ac:dyDescent="0.3">
      <c r="A600" s="173" t="str">
        <f>IF(Table3[[#This Row],[Customer Part No]]="","",(ROW()-1))</f>
        <v/>
      </c>
      <c r="B600" s="212" t="str">
        <f>IF(TAM!T605="","",TAM!T605)</f>
        <v/>
      </c>
      <c r="C600" s="42" t="str">
        <f>IF(TAM!Q605="","",TAM!Q605)</f>
        <v/>
      </c>
      <c r="D600" s="42" t="str">
        <f>IF(TAM!I605="","",TAM!I605)</f>
        <v/>
      </c>
      <c r="E600" s="42" t="str">
        <f>IF(TAM!H605="","",TAM!H605)</f>
        <v/>
      </c>
      <c r="F600" s="213" t="str">
        <f>IF(TAM!L605="","",TAM!L605)</f>
        <v/>
      </c>
      <c r="G600" s="213" t="str">
        <f>IF(TAM!M605="","",TAM!M605)</f>
        <v/>
      </c>
      <c r="H600" s="220" t="str">
        <f>IF(TAM!AD605="","",TAM!AD605)</f>
        <v/>
      </c>
      <c r="I600" s="223" t="str">
        <f>IF(Table3[[#This Row],[Open Qty]]="","",TAM!AE605)</f>
        <v/>
      </c>
      <c r="J600" s="226" t="str">
        <f>IF(Table3[[#This Row],[Open Qty]]="","",SUM(SUMIF('STOCK OES'!B:B,Table3[[#This Row],[Ich No]],'STOCK OES'!E:E),SUMIF('STOCK SEALING'!B:B,Table3[[#This Row],[Ich No]],'STOCK SEALING'!E:E)))</f>
        <v/>
      </c>
      <c r="K600" s="236" t="str">
        <f>IF(Table3[[#This Row],[REST]]="","",SUMIF(TMMIN!T:T,Table3[[#This Row],[Ich No]],TMMIN!AE:AE))</f>
        <v/>
      </c>
      <c r="L600" s="226">
        <v>0</v>
      </c>
      <c r="M600" s="226" t="str">
        <f>IFERROR(Table3[[#This Row],[REST]]-Table3[[#This Row],[Result Scan]],"")</f>
        <v/>
      </c>
      <c r="N600" s="212" t="str">
        <f>IF(Table3[[#This Row],[PO TAM]]="","",IF(Table3[[#This Row],[Balance]]&gt;0,"Open","Close"))</f>
        <v/>
      </c>
      <c r="O600" s="246" t="str">
        <f ca="1">IF(R600=$S$1,Table3[[#This Row],[Status]],"")</f>
        <v/>
      </c>
      <c r="R600" s="169" t="str">
        <f>IF(Table3[[#This Row],[Delivery Date]]="","",$R$1-Table3[[#This Row],[Delivery Date]])</f>
        <v/>
      </c>
      <c r="T600" t="str">
        <f>IFERROR(VLOOKUP(Table3[[#This Row],[Ich No]],'ICH NO'!K:M,3,0),"")</f>
        <v/>
      </c>
      <c r="U600" t="str">
        <f>IF(Table3[[#This Row],[REST]]&gt;Table3[[#This Row],[Stock]],Table3[[#This Row],[Stock]],Table3[[#This Row],[REST]])</f>
        <v/>
      </c>
      <c r="AA600" t="str">
        <f ca="1">IF(Table3[[#This Row],[DDD]]="","",IF(Table3[[#This Row],[Stock]]&gt;=Table3[[#This Row],[REST]],Table3[[#This Row],[REST]],Table3[[#This Row],[Stock]]))</f>
        <v/>
      </c>
    </row>
    <row r="601" spans="1:27" x14ac:dyDescent="0.3">
      <c r="A601" s="173" t="str">
        <f>IF(Table3[[#This Row],[Customer Part No]]="","",(ROW()-1))</f>
        <v/>
      </c>
      <c r="B601" s="212" t="str">
        <f>IF(TAM!T606="","",TAM!T606)</f>
        <v/>
      </c>
      <c r="C601" s="42" t="str">
        <f>IF(TAM!Q606="","",TAM!Q606)</f>
        <v/>
      </c>
      <c r="D601" s="42" t="str">
        <f>IF(TAM!I606="","",TAM!I606)</f>
        <v/>
      </c>
      <c r="E601" s="42" t="str">
        <f>IF(TAM!H606="","",TAM!H606)</f>
        <v/>
      </c>
      <c r="F601" s="213" t="str">
        <f>IF(TAM!L606="","",TAM!L606)</f>
        <v/>
      </c>
      <c r="G601" s="213" t="str">
        <f>IF(TAM!M606="","",TAM!M606)</f>
        <v/>
      </c>
      <c r="H601" s="220" t="str">
        <f>IF(TAM!AD606="","",TAM!AD606)</f>
        <v/>
      </c>
      <c r="I601" s="223" t="str">
        <f>IF(Table3[[#This Row],[Open Qty]]="","",TAM!AE606)</f>
        <v/>
      </c>
      <c r="J601" s="226" t="str">
        <f>IF(Table3[[#This Row],[Open Qty]]="","",SUM(SUMIF('STOCK OES'!B:B,Table3[[#This Row],[Ich No]],'STOCK OES'!E:E),SUMIF('STOCK SEALING'!B:B,Table3[[#This Row],[Ich No]],'STOCK SEALING'!E:E)))</f>
        <v/>
      </c>
      <c r="K601" s="236" t="str">
        <f>IF(Table3[[#This Row],[REST]]="","",SUMIF(TMMIN!T:T,Table3[[#This Row],[Ich No]],TMMIN!AE:AE))</f>
        <v/>
      </c>
      <c r="L601" s="226">
        <v>0</v>
      </c>
      <c r="M601" s="226" t="str">
        <f>IFERROR(Table3[[#This Row],[REST]]-Table3[[#This Row],[Result Scan]],"")</f>
        <v/>
      </c>
      <c r="N601" s="212" t="str">
        <f>IF(Table3[[#This Row],[PO TAM]]="","",IF(Table3[[#This Row],[Balance]]&gt;0,"Open","Close"))</f>
        <v/>
      </c>
      <c r="O601" s="246" t="str">
        <f ca="1">IF(R601=$S$1,Table3[[#This Row],[Status]],"")</f>
        <v/>
      </c>
      <c r="R601" s="169" t="str">
        <f>IF(Table3[[#This Row],[Delivery Date]]="","",$R$1-Table3[[#This Row],[Delivery Date]])</f>
        <v/>
      </c>
      <c r="T601" t="str">
        <f>IFERROR(VLOOKUP(Table3[[#This Row],[Ich No]],'ICH NO'!K:M,3,0),"")</f>
        <v/>
      </c>
      <c r="U601" t="str">
        <f>IF(Table3[[#This Row],[REST]]&gt;Table3[[#This Row],[Stock]],Table3[[#This Row],[Stock]],Table3[[#This Row],[REST]])</f>
        <v/>
      </c>
      <c r="AA601" t="str">
        <f ca="1">IF(Table3[[#This Row],[DDD]]="","",IF(Table3[[#This Row],[Stock]]&gt;=Table3[[#This Row],[REST]],Table3[[#This Row],[REST]],Table3[[#This Row],[Stock]]))</f>
        <v/>
      </c>
    </row>
    <row r="602" spans="1:27" x14ac:dyDescent="0.3">
      <c r="A602" s="173" t="str">
        <f>IF(Table3[[#This Row],[Customer Part No]]="","",(ROW()-1))</f>
        <v/>
      </c>
      <c r="B602" s="212" t="str">
        <f>IF(TAM!T607="","",TAM!T607)</f>
        <v/>
      </c>
      <c r="C602" s="42" t="str">
        <f>IF(TAM!Q607="","",TAM!Q607)</f>
        <v/>
      </c>
      <c r="D602" s="42" t="str">
        <f>IF(TAM!I607="","",TAM!I607)</f>
        <v/>
      </c>
      <c r="E602" s="42" t="str">
        <f>IF(TAM!H607="","",TAM!H607)</f>
        <v/>
      </c>
      <c r="F602" s="213" t="str">
        <f>IF(TAM!L607="","",TAM!L607)</f>
        <v/>
      </c>
      <c r="G602" s="213" t="str">
        <f>IF(TAM!M607="","",TAM!M607)</f>
        <v/>
      </c>
      <c r="H602" s="220" t="str">
        <f>IF(TAM!AD607="","",TAM!AD607)</f>
        <v/>
      </c>
      <c r="I602" s="223" t="str">
        <f>IF(Table3[[#This Row],[Open Qty]]="","",TAM!AE607)</f>
        <v/>
      </c>
      <c r="J602" s="226" t="str">
        <f>IF(Table3[[#This Row],[Open Qty]]="","",SUM(SUMIF('STOCK OES'!B:B,Table3[[#This Row],[Ich No]],'STOCK OES'!E:E),SUMIF('STOCK SEALING'!B:B,Table3[[#This Row],[Ich No]],'STOCK SEALING'!E:E)))</f>
        <v/>
      </c>
      <c r="K602" s="236" t="str">
        <f>IF(Table3[[#This Row],[REST]]="","",SUMIF(TMMIN!T:T,Table3[[#This Row],[Ich No]],TMMIN!AE:AE))</f>
        <v/>
      </c>
      <c r="L602" s="226">
        <v>0</v>
      </c>
      <c r="M602" s="226" t="str">
        <f>IFERROR(Table3[[#This Row],[REST]]-Table3[[#This Row],[Result Scan]],"")</f>
        <v/>
      </c>
      <c r="N602" s="212" t="str">
        <f>IF(Table3[[#This Row],[PO TAM]]="","",IF(Table3[[#This Row],[Balance]]&gt;0,"Open","Close"))</f>
        <v/>
      </c>
      <c r="O602" s="246" t="str">
        <f ca="1">IF(R602=$S$1,Table3[[#This Row],[Status]],"")</f>
        <v/>
      </c>
      <c r="R602" s="169" t="str">
        <f>IF(Table3[[#This Row],[Delivery Date]]="","",$R$1-Table3[[#This Row],[Delivery Date]])</f>
        <v/>
      </c>
      <c r="T602" t="str">
        <f>IFERROR(VLOOKUP(Table3[[#This Row],[Ich No]],'ICH NO'!K:M,3,0),"")</f>
        <v/>
      </c>
      <c r="U602" t="str">
        <f>IF(Table3[[#This Row],[REST]]&gt;Table3[[#This Row],[Stock]],Table3[[#This Row],[Stock]],Table3[[#This Row],[REST]])</f>
        <v/>
      </c>
      <c r="AA602" t="str">
        <f ca="1">IF(Table3[[#This Row],[DDD]]="","",IF(Table3[[#This Row],[Stock]]&gt;=Table3[[#This Row],[REST]],Table3[[#This Row],[REST]],Table3[[#This Row],[Stock]]))</f>
        <v/>
      </c>
    </row>
    <row r="603" spans="1:27" x14ac:dyDescent="0.3">
      <c r="A603" s="173" t="str">
        <f>IF(Table3[[#This Row],[Customer Part No]]="","",(ROW()-1))</f>
        <v/>
      </c>
      <c r="B603" s="212" t="str">
        <f>IF(TAM!T608="","",TAM!T608)</f>
        <v/>
      </c>
      <c r="C603" s="42" t="str">
        <f>IF(TAM!Q608="","",TAM!Q608)</f>
        <v/>
      </c>
      <c r="D603" s="42" t="str">
        <f>IF(TAM!I608="","",TAM!I608)</f>
        <v/>
      </c>
      <c r="E603" s="42" t="str">
        <f>IF(TAM!H608="","",TAM!H608)</f>
        <v/>
      </c>
      <c r="F603" s="213" t="str">
        <f>IF(TAM!L608="","",TAM!L608)</f>
        <v/>
      </c>
      <c r="G603" s="213" t="str">
        <f>IF(TAM!M608="","",TAM!M608)</f>
        <v/>
      </c>
      <c r="H603" s="220" t="str">
        <f>IF(TAM!AD608="","",TAM!AD608)</f>
        <v/>
      </c>
      <c r="I603" s="223" t="str">
        <f>IF(Table3[[#This Row],[Open Qty]]="","",TAM!AE608)</f>
        <v/>
      </c>
      <c r="J603" s="226" t="str">
        <f>IF(Table3[[#This Row],[Open Qty]]="","",SUM(SUMIF('STOCK OES'!B:B,Table3[[#This Row],[Ich No]],'STOCK OES'!E:E),SUMIF('STOCK SEALING'!B:B,Table3[[#This Row],[Ich No]],'STOCK SEALING'!E:E)))</f>
        <v/>
      </c>
      <c r="K603" s="236" t="str">
        <f>IF(Table3[[#This Row],[REST]]="","",SUMIF(TMMIN!T:T,Table3[[#This Row],[Ich No]],TMMIN!AE:AE))</f>
        <v/>
      </c>
      <c r="L603" s="226">
        <v>0</v>
      </c>
      <c r="M603" s="226" t="str">
        <f>IFERROR(Table3[[#This Row],[REST]]-Table3[[#This Row],[Result Scan]],"")</f>
        <v/>
      </c>
      <c r="N603" s="212" t="str">
        <f>IF(Table3[[#This Row],[PO TAM]]="","",IF(Table3[[#This Row],[Balance]]&gt;0,"Open","Close"))</f>
        <v/>
      </c>
      <c r="O603" s="246" t="str">
        <f ca="1">IF(R603=$S$1,Table3[[#This Row],[Status]],"")</f>
        <v/>
      </c>
      <c r="R603" s="169" t="str">
        <f>IF(Table3[[#This Row],[Delivery Date]]="","",$R$1-Table3[[#This Row],[Delivery Date]])</f>
        <v/>
      </c>
      <c r="T603" t="str">
        <f>IFERROR(VLOOKUP(Table3[[#This Row],[Ich No]],'ICH NO'!K:M,3,0),"")</f>
        <v/>
      </c>
      <c r="U603" t="str">
        <f>IF(Table3[[#This Row],[REST]]&gt;Table3[[#This Row],[Stock]],Table3[[#This Row],[Stock]],Table3[[#This Row],[REST]])</f>
        <v/>
      </c>
      <c r="AA603" t="str">
        <f ca="1">IF(Table3[[#This Row],[DDD]]="","",IF(Table3[[#This Row],[Stock]]&gt;=Table3[[#This Row],[REST]],Table3[[#This Row],[REST]],Table3[[#This Row],[Stock]]))</f>
        <v/>
      </c>
    </row>
    <row r="604" spans="1:27" x14ac:dyDescent="0.3">
      <c r="A604" s="173" t="str">
        <f>IF(Table3[[#This Row],[Customer Part No]]="","",(ROW()-1))</f>
        <v/>
      </c>
      <c r="B604" s="212" t="str">
        <f>IF(TAM!T609="","",TAM!T609)</f>
        <v/>
      </c>
      <c r="C604" s="42" t="str">
        <f>IF(TAM!Q609="","",TAM!Q609)</f>
        <v/>
      </c>
      <c r="D604" s="42" t="str">
        <f>IF(TAM!I609="","",TAM!I609)</f>
        <v/>
      </c>
      <c r="E604" s="42" t="str">
        <f>IF(TAM!H609="","",TAM!H609)</f>
        <v/>
      </c>
      <c r="F604" s="213" t="str">
        <f>IF(TAM!L609="","",TAM!L609)</f>
        <v/>
      </c>
      <c r="G604" s="213" t="str">
        <f>IF(TAM!M609="","",TAM!M609)</f>
        <v/>
      </c>
      <c r="H604" s="220" t="str">
        <f>IF(TAM!AD609="","",TAM!AD609)</f>
        <v/>
      </c>
      <c r="I604" s="223" t="str">
        <f>IF(Table3[[#This Row],[Open Qty]]="","",TAM!AE609)</f>
        <v/>
      </c>
      <c r="J604" s="226" t="str">
        <f>IF(Table3[[#This Row],[Open Qty]]="","",SUM(SUMIF('STOCK OES'!B:B,Table3[[#This Row],[Ich No]],'STOCK OES'!E:E),SUMIF('STOCK SEALING'!B:B,Table3[[#This Row],[Ich No]],'STOCK SEALING'!E:E)))</f>
        <v/>
      </c>
      <c r="K604" s="236" t="str">
        <f>IF(Table3[[#This Row],[REST]]="","",SUMIF(TMMIN!T:T,Table3[[#This Row],[Ich No]],TMMIN!AE:AE))</f>
        <v/>
      </c>
      <c r="L604" s="226">
        <v>0</v>
      </c>
      <c r="M604" s="226" t="str">
        <f>IFERROR(Table3[[#This Row],[REST]]-Table3[[#This Row],[Result Scan]],"")</f>
        <v/>
      </c>
      <c r="N604" s="212" t="str">
        <f>IF(Table3[[#This Row],[PO TAM]]="","",IF(Table3[[#This Row],[Balance]]&gt;0,"Open","Close"))</f>
        <v/>
      </c>
      <c r="O604" s="246" t="str">
        <f ca="1">IF(R604=$S$1,Table3[[#This Row],[Status]],"")</f>
        <v/>
      </c>
      <c r="R604" s="169" t="str">
        <f>IF(Table3[[#This Row],[Delivery Date]]="","",$R$1-Table3[[#This Row],[Delivery Date]])</f>
        <v/>
      </c>
      <c r="T604" t="str">
        <f>IFERROR(VLOOKUP(Table3[[#This Row],[Ich No]],'ICH NO'!K:M,3,0),"")</f>
        <v/>
      </c>
      <c r="U604" t="str">
        <f>IF(Table3[[#This Row],[REST]]&gt;Table3[[#This Row],[Stock]],Table3[[#This Row],[Stock]],Table3[[#This Row],[REST]])</f>
        <v/>
      </c>
      <c r="AA604" t="str">
        <f ca="1">IF(Table3[[#This Row],[DDD]]="","",IF(Table3[[#This Row],[Stock]]&gt;=Table3[[#This Row],[REST]],Table3[[#This Row],[REST]],Table3[[#This Row],[Stock]]))</f>
        <v/>
      </c>
    </row>
    <row r="605" spans="1:27" x14ac:dyDescent="0.3">
      <c r="A605" s="173" t="str">
        <f>IF(Table3[[#This Row],[Customer Part No]]="","",(ROW()-1))</f>
        <v/>
      </c>
      <c r="B605" s="212" t="str">
        <f>IF(TAM!T610="","",TAM!T610)</f>
        <v/>
      </c>
      <c r="C605" s="42" t="str">
        <f>IF(TAM!Q610="","",TAM!Q610)</f>
        <v/>
      </c>
      <c r="D605" s="42" t="str">
        <f>IF(TAM!I610="","",TAM!I610)</f>
        <v/>
      </c>
      <c r="E605" s="42" t="str">
        <f>IF(TAM!H610="","",TAM!H610)</f>
        <v/>
      </c>
      <c r="F605" s="213" t="str">
        <f>IF(TAM!L610="","",TAM!L610)</f>
        <v/>
      </c>
      <c r="G605" s="213" t="str">
        <f>IF(TAM!M610="","",TAM!M610)</f>
        <v/>
      </c>
      <c r="H605" s="220" t="str">
        <f>IF(TAM!AD610="","",TAM!AD610)</f>
        <v/>
      </c>
      <c r="I605" s="223" t="str">
        <f>IF(Table3[[#This Row],[Open Qty]]="","",TAM!AE610)</f>
        <v/>
      </c>
      <c r="J605" s="226" t="str">
        <f>IF(Table3[[#This Row],[Open Qty]]="","",SUM(SUMIF('STOCK OES'!B:B,Table3[[#This Row],[Ich No]],'STOCK OES'!E:E),SUMIF('STOCK SEALING'!B:B,Table3[[#This Row],[Ich No]],'STOCK SEALING'!E:E)))</f>
        <v/>
      </c>
      <c r="K605" s="236" t="str">
        <f>IF(Table3[[#This Row],[REST]]="","",SUMIF(TMMIN!T:T,Table3[[#This Row],[Ich No]],TMMIN!AE:AE))</f>
        <v/>
      </c>
      <c r="L605" s="226">
        <v>0</v>
      </c>
      <c r="M605" s="226" t="str">
        <f>IFERROR(Table3[[#This Row],[REST]]-Table3[[#This Row],[Result Scan]],"")</f>
        <v/>
      </c>
      <c r="N605" s="212" t="str">
        <f>IF(Table3[[#This Row],[PO TAM]]="","",IF(Table3[[#This Row],[Balance]]&gt;0,"Open","Close"))</f>
        <v/>
      </c>
      <c r="O605" s="246" t="str">
        <f ca="1">IF(R605=$S$1,Table3[[#This Row],[Status]],"")</f>
        <v/>
      </c>
      <c r="R605" s="169" t="str">
        <f>IF(Table3[[#This Row],[Delivery Date]]="","",$R$1-Table3[[#This Row],[Delivery Date]])</f>
        <v/>
      </c>
      <c r="T605" t="str">
        <f>IFERROR(VLOOKUP(Table3[[#This Row],[Ich No]],'ICH NO'!K:M,3,0),"")</f>
        <v/>
      </c>
      <c r="U605" t="str">
        <f>IF(Table3[[#This Row],[REST]]&gt;Table3[[#This Row],[Stock]],Table3[[#This Row],[Stock]],Table3[[#This Row],[REST]])</f>
        <v/>
      </c>
      <c r="AA605" t="str">
        <f ca="1">IF(Table3[[#This Row],[DDD]]="","",IF(Table3[[#This Row],[Stock]]&gt;=Table3[[#This Row],[REST]],Table3[[#This Row],[REST]],Table3[[#This Row],[Stock]]))</f>
        <v/>
      </c>
    </row>
    <row r="606" spans="1:27" x14ac:dyDescent="0.3">
      <c r="A606" s="173" t="str">
        <f>IF(Table3[[#This Row],[Customer Part No]]="","",(ROW()-1))</f>
        <v/>
      </c>
      <c r="B606" s="212" t="str">
        <f>IF(TAM!T611="","",TAM!T611)</f>
        <v/>
      </c>
      <c r="C606" s="42" t="str">
        <f>IF(TAM!Q611="","",TAM!Q611)</f>
        <v/>
      </c>
      <c r="D606" s="42" t="str">
        <f>IF(TAM!I611="","",TAM!I611)</f>
        <v/>
      </c>
      <c r="E606" s="42" t="str">
        <f>IF(TAM!H611="","",TAM!H611)</f>
        <v/>
      </c>
      <c r="F606" s="213" t="str">
        <f>IF(TAM!L611="","",TAM!L611)</f>
        <v/>
      </c>
      <c r="G606" s="213" t="str">
        <f>IF(TAM!M611="","",TAM!M611)</f>
        <v/>
      </c>
      <c r="H606" s="220" t="str">
        <f>IF(TAM!AD611="","",TAM!AD611)</f>
        <v/>
      </c>
      <c r="I606" s="223" t="str">
        <f>IF(Table3[[#This Row],[Open Qty]]="","",TAM!AE611)</f>
        <v/>
      </c>
      <c r="J606" s="226" t="str">
        <f>IF(Table3[[#This Row],[Open Qty]]="","",SUM(SUMIF('STOCK OES'!B:B,Table3[[#This Row],[Ich No]],'STOCK OES'!E:E),SUMIF('STOCK SEALING'!B:B,Table3[[#This Row],[Ich No]],'STOCK SEALING'!E:E)))</f>
        <v/>
      </c>
      <c r="K606" s="236" t="str">
        <f>IF(Table3[[#This Row],[REST]]="","",SUMIF(TMMIN!T:T,Table3[[#This Row],[Ich No]],TMMIN!AE:AE))</f>
        <v/>
      </c>
      <c r="L606" s="226">
        <v>0</v>
      </c>
      <c r="M606" s="226" t="str">
        <f>IFERROR(Table3[[#This Row],[REST]]-Table3[[#This Row],[Result Scan]],"")</f>
        <v/>
      </c>
      <c r="N606" s="212" t="str">
        <f>IF(Table3[[#This Row],[PO TAM]]="","",IF(Table3[[#This Row],[Balance]]&gt;0,"Open","Close"))</f>
        <v/>
      </c>
      <c r="O606" s="246" t="str">
        <f ca="1">IF(R606=$S$1,Table3[[#This Row],[Status]],"")</f>
        <v/>
      </c>
      <c r="R606" s="169" t="str">
        <f>IF(Table3[[#This Row],[Delivery Date]]="","",$R$1-Table3[[#This Row],[Delivery Date]])</f>
        <v/>
      </c>
      <c r="T606" t="str">
        <f>IFERROR(VLOOKUP(Table3[[#This Row],[Ich No]],'ICH NO'!K:M,3,0),"")</f>
        <v/>
      </c>
      <c r="U606" t="str">
        <f>IF(Table3[[#This Row],[REST]]&gt;Table3[[#This Row],[Stock]],Table3[[#This Row],[Stock]],Table3[[#This Row],[REST]])</f>
        <v/>
      </c>
      <c r="AA606" t="str">
        <f ca="1">IF(Table3[[#This Row],[DDD]]="","",IF(Table3[[#This Row],[Stock]]&gt;=Table3[[#This Row],[REST]],Table3[[#This Row],[REST]],Table3[[#This Row],[Stock]]))</f>
        <v/>
      </c>
    </row>
    <row r="607" spans="1:27" x14ac:dyDescent="0.3">
      <c r="A607" s="173" t="str">
        <f>IF(Table3[[#This Row],[Customer Part No]]="","",(ROW()-1))</f>
        <v/>
      </c>
      <c r="B607" s="212" t="str">
        <f>IF(TAM!T612="","",TAM!T612)</f>
        <v/>
      </c>
      <c r="C607" s="42" t="str">
        <f>IF(TAM!Q612="","",TAM!Q612)</f>
        <v/>
      </c>
      <c r="D607" s="42" t="str">
        <f>IF(TAM!I612="","",TAM!I612)</f>
        <v/>
      </c>
      <c r="E607" s="42" t="str">
        <f>IF(TAM!H612="","",TAM!H612)</f>
        <v/>
      </c>
      <c r="F607" s="213" t="str">
        <f>IF(TAM!L612="","",TAM!L612)</f>
        <v/>
      </c>
      <c r="G607" s="213" t="str">
        <f>IF(TAM!M612="","",TAM!M612)</f>
        <v/>
      </c>
      <c r="H607" s="220" t="str">
        <f>IF(TAM!AD612="","",TAM!AD612)</f>
        <v/>
      </c>
      <c r="I607" s="223" t="str">
        <f>IF(Table3[[#This Row],[Open Qty]]="","",TAM!AE612)</f>
        <v/>
      </c>
      <c r="J607" s="226" t="str">
        <f>IF(Table3[[#This Row],[Open Qty]]="","",SUM(SUMIF('STOCK OES'!B:B,Table3[[#This Row],[Ich No]],'STOCK OES'!E:E),SUMIF('STOCK SEALING'!B:B,Table3[[#This Row],[Ich No]],'STOCK SEALING'!E:E)))</f>
        <v/>
      </c>
      <c r="K607" s="236" t="str">
        <f>IF(Table3[[#This Row],[REST]]="","",SUMIF(TMMIN!T:T,Table3[[#This Row],[Ich No]],TMMIN!AE:AE))</f>
        <v/>
      </c>
      <c r="L607" s="226">
        <v>0</v>
      </c>
      <c r="M607" s="226" t="str">
        <f>IFERROR(Table3[[#This Row],[REST]]-Table3[[#This Row],[Result Scan]],"")</f>
        <v/>
      </c>
      <c r="N607" s="212" t="str">
        <f>IF(Table3[[#This Row],[PO TAM]]="","",IF(Table3[[#This Row],[Balance]]&gt;0,"Open","Close"))</f>
        <v/>
      </c>
      <c r="O607" s="246" t="str">
        <f ca="1">IF(R607=$S$1,Table3[[#This Row],[Status]],"")</f>
        <v/>
      </c>
      <c r="R607" s="169" t="str">
        <f>IF(Table3[[#This Row],[Delivery Date]]="","",$R$1-Table3[[#This Row],[Delivery Date]])</f>
        <v/>
      </c>
      <c r="T607" t="str">
        <f>IFERROR(VLOOKUP(Table3[[#This Row],[Ich No]],'ICH NO'!K:M,3,0),"")</f>
        <v/>
      </c>
      <c r="U607" t="str">
        <f>IF(Table3[[#This Row],[REST]]&gt;Table3[[#This Row],[Stock]],Table3[[#This Row],[Stock]],Table3[[#This Row],[REST]])</f>
        <v/>
      </c>
      <c r="AA607" t="str">
        <f ca="1">IF(Table3[[#This Row],[DDD]]="","",IF(Table3[[#This Row],[Stock]]&gt;=Table3[[#This Row],[REST]],Table3[[#This Row],[REST]],Table3[[#This Row],[Stock]]))</f>
        <v/>
      </c>
    </row>
    <row r="608" spans="1:27" x14ac:dyDescent="0.3">
      <c r="A608" s="173" t="str">
        <f>IF(Table3[[#This Row],[Customer Part No]]="","",(ROW()-1))</f>
        <v/>
      </c>
      <c r="B608" s="212" t="str">
        <f>IF(TAM!T613="","",TAM!T613)</f>
        <v/>
      </c>
      <c r="C608" s="42" t="str">
        <f>IF(TAM!Q613="","",TAM!Q613)</f>
        <v/>
      </c>
      <c r="D608" s="42" t="str">
        <f>IF(TAM!I613="","",TAM!I613)</f>
        <v/>
      </c>
      <c r="E608" s="42" t="str">
        <f>IF(TAM!H613="","",TAM!H613)</f>
        <v/>
      </c>
      <c r="F608" s="213" t="str">
        <f>IF(TAM!L613="","",TAM!L613)</f>
        <v/>
      </c>
      <c r="G608" s="213" t="str">
        <f>IF(TAM!M613="","",TAM!M613)</f>
        <v/>
      </c>
      <c r="H608" s="220" t="str">
        <f>IF(TAM!AD613="","",TAM!AD613)</f>
        <v/>
      </c>
      <c r="I608" s="223" t="str">
        <f>IF(Table3[[#This Row],[Open Qty]]="","",TAM!AE613)</f>
        <v/>
      </c>
      <c r="J608" s="226" t="str">
        <f>IF(Table3[[#This Row],[Open Qty]]="","",SUM(SUMIF('STOCK OES'!B:B,Table3[[#This Row],[Ich No]],'STOCK OES'!E:E),SUMIF('STOCK SEALING'!B:B,Table3[[#This Row],[Ich No]],'STOCK SEALING'!E:E)))</f>
        <v/>
      </c>
      <c r="K608" s="236" t="str">
        <f>IF(Table3[[#This Row],[REST]]="","",SUMIF(TMMIN!T:T,Table3[[#This Row],[Ich No]],TMMIN!AE:AE))</f>
        <v/>
      </c>
      <c r="L608" s="226">
        <v>0</v>
      </c>
      <c r="M608" s="226" t="str">
        <f>IFERROR(Table3[[#This Row],[REST]]-Table3[[#This Row],[Result Scan]],"")</f>
        <v/>
      </c>
      <c r="N608" s="212" t="str">
        <f>IF(Table3[[#This Row],[PO TAM]]="","",IF(Table3[[#This Row],[Balance]]&gt;0,"Open","Close"))</f>
        <v/>
      </c>
      <c r="O608" s="246" t="str">
        <f ca="1">IF(R608=$S$1,Table3[[#This Row],[Status]],"")</f>
        <v/>
      </c>
      <c r="R608" s="169" t="str">
        <f>IF(Table3[[#This Row],[Delivery Date]]="","",$R$1-Table3[[#This Row],[Delivery Date]])</f>
        <v/>
      </c>
      <c r="T608" t="str">
        <f>IFERROR(VLOOKUP(Table3[[#This Row],[Ich No]],'ICH NO'!K:M,3,0),"")</f>
        <v/>
      </c>
      <c r="U608" t="str">
        <f>IF(Table3[[#This Row],[REST]]&gt;Table3[[#This Row],[Stock]],Table3[[#This Row],[Stock]],Table3[[#This Row],[REST]])</f>
        <v/>
      </c>
      <c r="AA608" t="str">
        <f ca="1">IF(Table3[[#This Row],[DDD]]="","",IF(Table3[[#This Row],[Stock]]&gt;=Table3[[#This Row],[REST]],Table3[[#This Row],[REST]],Table3[[#This Row],[Stock]]))</f>
        <v/>
      </c>
    </row>
    <row r="609" spans="1:27" x14ac:dyDescent="0.3">
      <c r="A609" s="173" t="str">
        <f>IF(Table3[[#This Row],[Customer Part No]]="","",(ROW()-1))</f>
        <v/>
      </c>
      <c r="B609" s="212" t="str">
        <f>IF(TAM!T614="","",TAM!T614)</f>
        <v/>
      </c>
      <c r="C609" s="42" t="str">
        <f>IF(TAM!Q614="","",TAM!Q614)</f>
        <v/>
      </c>
      <c r="D609" s="42" t="str">
        <f>IF(TAM!I614="","",TAM!I614)</f>
        <v/>
      </c>
      <c r="E609" s="42" t="str">
        <f>IF(TAM!H614="","",TAM!H614)</f>
        <v/>
      </c>
      <c r="F609" s="213" t="str">
        <f>IF(TAM!L614="","",TAM!L614)</f>
        <v/>
      </c>
      <c r="G609" s="213" t="str">
        <f>IF(TAM!M614="","",TAM!M614)</f>
        <v/>
      </c>
      <c r="H609" s="220" t="str">
        <f>IF(TAM!AD614="","",TAM!AD614)</f>
        <v/>
      </c>
      <c r="I609" s="223" t="str">
        <f>IF(Table3[[#This Row],[Open Qty]]="","",TAM!AE614)</f>
        <v/>
      </c>
      <c r="J609" s="226" t="str">
        <f>IF(Table3[[#This Row],[Open Qty]]="","",SUM(SUMIF('STOCK OES'!B:B,Table3[[#This Row],[Ich No]],'STOCK OES'!E:E),SUMIF('STOCK SEALING'!B:B,Table3[[#This Row],[Ich No]],'STOCK SEALING'!E:E)))</f>
        <v/>
      </c>
      <c r="K609" s="236" t="str">
        <f>IF(Table3[[#This Row],[REST]]="","",SUMIF(TMMIN!T:T,Table3[[#This Row],[Ich No]],TMMIN!AE:AE))</f>
        <v/>
      </c>
      <c r="L609" s="226">
        <v>0</v>
      </c>
      <c r="M609" s="226" t="str">
        <f>IFERROR(Table3[[#This Row],[REST]]-Table3[[#This Row],[Result Scan]],"")</f>
        <v/>
      </c>
      <c r="N609" s="212" t="str">
        <f>IF(Table3[[#This Row],[PO TAM]]="","",IF(Table3[[#This Row],[Balance]]&gt;0,"Open","Close"))</f>
        <v/>
      </c>
      <c r="O609" s="246" t="str">
        <f ca="1">IF(R609=$S$1,Table3[[#This Row],[Status]],"")</f>
        <v/>
      </c>
      <c r="R609" s="169" t="str">
        <f>IF(Table3[[#This Row],[Delivery Date]]="","",$R$1-Table3[[#This Row],[Delivery Date]])</f>
        <v/>
      </c>
      <c r="T609" t="str">
        <f>IFERROR(VLOOKUP(Table3[[#This Row],[Ich No]],'ICH NO'!K:M,3,0),"")</f>
        <v/>
      </c>
      <c r="U609" t="str">
        <f>IF(Table3[[#This Row],[REST]]&gt;Table3[[#This Row],[Stock]],Table3[[#This Row],[Stock]],Table3[[#This Row],[REST]])</f>
        <v/>
      </c>
      <c r="AA609" t="str">
        <f ca="1">IF(Table3[[#This Row],[DDD]]="","",IF(Table3[[#This Row],[Stock]]&gt;=Table3[[#This Row],[REST]],Table3[[#This Row],[REST]],Table3[[#This Row],[Stock]]))</f>
        <v/>
      </c>
    </row>
    <row r="610" spans="1:27" x14ac:dyDescent="0.3">
      <c r="A610" s="173" t="str">
        <f>IF(Table3[[#This Row],[Customer Part No]]="","",(ROW()-1))</f>
        <v/>
      </c>
      <c r="B610" s="212" t="str">
        <f>IF(TAM!T615="","",TAM!T615)</f>
        <v/>
      </c>
      <c r="C610" s="42" t="str">
        <f>IF(TAM!Q615="","",TAM!Q615)</f>
        <v/>
      </c>
      <c r="D610" s="42" t="str">
        <f>IF(TAM!I615="","",TAM!I615)</f>
        <v/>
      </c>
      <c r="E610" s="42" t="str">
        <f>IF(TAM!H615="","",TAM!H615)</f>
        <v/>
      </c>
      <c r="F610" s="213" t="str">
        <f>IF(TAM!L615="","",TAM!L615)</f>
        <v/>
      </c>
      <c r="G610" s="213" t="str">
        <f>IF(TAM!M615="","",TAM!M615)</f>
        <v/>
      </c>
      <c r="H610" s="220" t="str">
        <f>IF(TAM!AD615="","",TAM!AD615)</f>
        <v/>
      </c>
      <c r="I610" s="223" t="str">
        <f>IF(Table3[[#This Row],[Open Qty]]="","",TAM!AE615)</f>
        <v/>
      </c>
      <c r="J610" s="226" t="str">
        <f>IF(Table3[[#This Row],[Open Qty]]="","",SUM(SUMIF('STOCK OES'!B:B,Table3[[#This Row],[Ich No]],'STOCK OES'!E:E),SUMIF('STOCK SEALING'!B:B,Table3[[#This Row],[Ich No]],'STOCK SEALING'!E:E)))</f>
        <v/>
      </c>
      <c r="K610" s="236" t="str">
        <f>IF(Table3[[#This Row],[REST]]="","",SUMIF(TMMIN!T:T,Table3[[#This Row],[Ich No]],TMMIN!AE:AE))</f>
        <v/>
      </c>
      <c r="L610" s="226">
        <v>0</v>
      </c>
      <c r="M610" s="226" t="str">
        <f>IFERROR(Table3[[#This Row],[REST]]-Table3[[#This Row],[Result Scan]],"")</f>
        <v/>
      </c>
      <c r="N610" s="212" t="str">
        <f>IF(Table3[[#This Row],[PO TAM]]="","",IF(Table3[[#This Row],[Balance]]&gt;0,"Open","Close"))</f>
        <v/>
      </c>
      <c r="O610" s="246" t="str">
        <f ca="1">IF(R610=$S$1,Table3[[#This Row],[Status]],"")</f>
        <v/>
      </c>
      <c r="R610" s="169" t="str">
        <f>IF(Table3[[#This Row],[Delivery Date]]="","",$R$1-Table3[[#This Row],[Delivery Date]])</f>
        <v/>
      </c>
      <c r="T610" t="str">
        <f>IFERROR(VLOOKUP(Table3[[#This Row],[Ich No]],'ICH NO'!K:M,3,0),"")</f>
        <v/>
      </c>
      <c r="U610" t="str">
        <f>IF(Table3[[#This Row],[REST]]&gt;Table3[[#This Row],[Stock]],Table3[[#This Row],[Stock]],Table3[[#This Row],[REST]])</f>
        <v/>
      </c>
      <c r="AA610" t="str">
        <f ca="1">IF(Table3[[#This Row],[DDD]]="","",IF(Table3[[#This Row],[Stock]]&gt;=Table3[[#This Row],[REST]],Table3[[#This Row],[REST]],Table3[[#This Row],[Stock]]))</f>
        <v/>
      </c>
    </row>
    <row r="611" spans="1:27" x14ac:dyDescent="0.3">
      <c r="A611" s="173" t="str">
        <f>IF(Table3[[#This Row],[Customer Part No]]="","",(ROW()-1))</f>
        <v/>
      </c>
      <c r="B611" s="212" t="str">
        <f>IF(TAM!T616="","",TAM!T616)</f>
        <v/>
      </c>
      <c r="C611" s="42" t="str">
        <f>IF(TAM!Q616="","",TAM!Q616)</f>
        <v/>
      </c>
      <c r="D611" s="42" t="str">
        <f>IF(TAM!I616="","",TAM!I616)</f>
        <v/>
      </c>
      <c r="E611" s="42" t="str">
        <f>IF(TAM!H616="","",TAM!H616)</f>
        <v/>
      </c>
      <c r="F611" s="213" t="str">
        <f>IF(TAM!L616="","",TAM!L616)</f>
        <v/>
      </c>
      <c r="G611" s="213" t="str">
        <f>IF(TAM!M616="","",TAM!M616)</f>
        <v/>
      </c>
      <c r="H611" s="220" t="str">
        <f>IF(TAM!AD616="","",TAM!AD616)</f>
        <v/>
      </c>
      <c r="I611" s="223" t="str">
        <f>IF(Table3[[#This Row],[Open Qty]]="","",TAM!AE616)</f>
        <v/>
      </c>
      <c r="J611" s="226" t="str">
        <f>IF(Table3[[#This Row],[Open Qty]]="","",SUM(SUMIF('STOCK OES'!B:B,Table3[[#This Row],[Ich No]],'STOCK OES'!E:E),SUMIF('STOCK SEALING'!B:B,Table3[[#This Row],[Ich No]],'STOCK SEALING'!E:E)))</f>
        <v/>
      </c>
      <c r="K611" s="236" t="str">
        <f>IF(Table3[[#This Row],[REST]]="","",SUMIF(TMMIN!T:T,Table3[[#This Row],[Ich No]],TMMIN!AE:AE))</f>
        <v/>
      </c>
      <c r="L611" s="226">
        <v>0</v>
      </c>
      <c r="M611" s="226" t="str">
        <f>IFERROR(Table3[[#This Row],[REST]]-Table3[[#This Row],[Result Scan]],"")</f>
        <v/>
      </c>
      <c r="N611" s="212" t="str">
        <f>IF(Table3[[#This Row],[PO TAM]]="","",IF(Table3[[#This Row],[Balance]]&gt;0,"Open","Close"))</f>
        <v/>
      </c>
      <c r="O611" s="246" t="str">
        <f ca="1">IF(R611=$S$1,Table3[[#This Row],[Status]],"")</f>
        <v/>
      </c>
      <c r="R611" s="169" t="str">
        <f>IF(Table3[[#This Row],[Delivery Date]]="","",$R$1-Table3[[#This Row],[Delivery Date]])</f>
        <v/>
      </c>
      <c r="T611" t="str">
        <f>IFERROR(VLOOKUP(Table3[[#This Row],[Ich No]],'ICH NO'!K:M,3,0),"")</f>
        <v/>
      </c>
      <c r="U611" t="str">
        <f>IF(Table3[[#This Row],[REST]]&gt;Table3[[#This Row],[Stock]],Table3[[#This Row],[Stock]],Table3[[#This Row],[REST]])</f>
        <v/>
      </c>
      <c r="AA611" t="str">
        <f ca="1">IF(Table3[[#This Row],[DDD]]="","",IF(Table3[[#This Row],[Stock]]&gt;=Table3[[#This Row],[REST]],Table3[[#This Row],[REST]],Table3[[#This Row],[Stock]]))</f>
        <v/>
      </c>
    </row>
    <row r="612" spans="1:27" x14ac:dyDescent="0.3">
      <c r="A612" s="173" t="str">
        <f>IF(Table3[[#This Row],[Customer Part No]]="","",(ROW()-1))</f>
        <v/>
      </c>
      <c r="B612" s="212" t="str">
        <f>IF(TAM!T617="","",TAM!T617)</f>
        <v/>
      </c>
      <c r="C612" s="42" t="str">
        <f>IF(TAM!Q617="","",TAM!Q617)</f>
        <v/>
      </c>
      <c r="D612" s="42" t="str">
        <f>IF(TAM!I617="","",TAM!I617)</f>
        <v/>
      </c>
      <c r="E612" s="42" t="str">
        <f>IF(TAM!H617="","",TAM!H617)</f>
        <v/>
      </c>
      <c r="F612" s="213" t="str">
        <f>IF(TAM!L617="","",TAM!L617)</f>
        <v/>
      </c>
      <c r="G612" s="213" t="str">
        <f>IF(TAM!M617="","",TAM!M617)</f>
        <v/>
      </c>
      <c r="H612" s="220" t="str">
        <f>IF(TAM!AD617="","",TAM!AD617)</f>
        <v/>
      </c>
      <c r="I612" s="223" t="str">
        <f>IF(Table3[[#This Row],[Open Qty]]="","",TAM!AE617)</f>
        <v/>
      </c>
      <c r="J612" s="226" t="str">
        <f>IF(Table3[[#This Row],[Open Qty]]="","",SUM(SUMIF('STOCK OES'!B:B,Table3[[#This Row],[Ich No]],'STOCK OES'!E:E),SUMIF('STOCK SEALING'!B:B,Table3[[#This Row],[Ich No]],'STOCK SEALING'!E:E)))</f>
        <v/>
      </c>
      <c r="K612" s="236" t="str">
        <f>IF(Table3[[#This Row],[REST]]="","",SUMIF(TMMIN!T:T,Table3[[#This Row],[Ich No]],TMMIN!AE:AE))</f>
        <v/>
      </c>
      <c r="L612" s="226">
        <v>0</v>
      </c>
      <c r="M612" s="226" t="str">
        <f>IFERROR(Table3[[#This Row],[REST]]-Table3[[#This Row],[Result Scan]],"")</f>
        <v/>
      </c>
      <c r="N612" s="212" t="str">
        <f>IF(Table3[[#This Row],[PO TAM]]="","",IF(Table3[[#This Row],[Balance]]&gt;0,"Open","Close"))</f>
        <v/>
      </c>
      <c r="O612" s="246" t="str">
        <f ca="1">IF(R612=$S$1,Table3[[#This Row],[Status]],"")</f>
        <v/>
      </c>
      <c r="R612" s="169" t="str">
        <f>IF(Table3[[#This Row],[Delivery Date]]="","",$R$1-Table3[[#This Row],[Delivery Date]])</f>
        <v/>
      </c>
      <c r="T612" t="str">
        <f>IFERROR(VLOOKUP(Table3[[#This Row],[Ich No]],'ICH NO'!K:M,3,0),"")</f>
        <v/>
      </c>
      <c r="U612" t="str">
        <f>IF(Table3[[#This Row],[REST]]&gt;Table3[[#This Row],[Stock]],Table3[[#This Row],[Stock]],Table3[[#This Row],[REST]])</f>
        <v/>
      </c>
      <c r="AA612" t="str">
        <f ca="1">IF(Table3[[#This Row],[DDD]]="","",IF(Table3[[#This Row],[Stock]]&gt;=Table3[[#This Row],[REST]],Table3[[#This Row],[REST]],Table3[[#This Row],[Stock]]))</f>
        <v/>
      </c>
    </row>
    <row r="613" spans="1:27" x14ac:dyDescent="0.3">
      <c r="A613" s="173" t="str">
        <f>IF(Table3[[#This Row],[Customer Part No]]="","",(ROW()-1))</f>
        <v/>
      </c>
      <c r="B613" s="212" t="str">
        <f>IF(TAM!T618="","",TAM!T618)</f>
        <v/>
      </c>
      <c r="C613" s="42" t="str">
        <f>IF(TAM!Q618="","",TAM!Q618)</f>
        <v/>
      </c>
      <c r="D613" s="42" t="str">
        <f>IF(TAM!I618="","",TAM!I618)</f>
        <v/>
      </c>
      <c r="E613" s="42" t="str">
        <f>IF(TAM!H618="","",TAM!H618)</f>
        <v/>
      </c>
      <c r="F613" s="213" t="str">
        <f>IF(TAM!L618="","",TAM!L618)</f>
        <v/>
      </c>
      <c r="G613" s="213" t="str">
        <f>IF(TAM!M618="","",TAM!M618)</f>
        <v/>
      </c>
      <c r="H613" s="220" t="str">
        <f>IF(TAM!AD618="","",TAM!AD618)</f>
        <v/>
      </c>
      <c r="I613" s="223" t="str">
        <f>IF(Table3[[#This Row],[Open Qty]]="","",TAM!AE618)</f>
        <v/>
      </c>
      <c r="J613" s="226" t="str">
        <f>IF(Table3[[#This Row],[Open Qty]]="","",SUM(SUMIF('STOCK OES'!B:B,Table3[[#This Row],[Ich No]],'STOCK OES'!E:E),SUMIF('STOCK SEALING'!B:B,Table3[[#This Row],[Ich No]],'STOCK SEALING'!E:E)))</f>
        <v/>
      </c>
      <c r="K613" s="236" t="str">
        <f>IF(Table3[[#This Row],[REST]]="","",SUMIF(TMMIN!T:T,Table3[[#This Row],[Ich No]],TMMIN!AE:AE))</f>
        <v/>
      </c>
      <c r="L613" s="226">
        <v>0</v>
      </c>
      <c r="M613" s="226" t="str">
        <f>IFERROR(Table3[[#This Row],[REST]]-Table3[[#This Row],[Result Scan]],"")</f>
        <v/>
      </c>
      <c r="N613" s="212" t="str">
        <f>IF(Table3[[#This Row],[PO TAM]]="","",IF(Table3[[#This Row],[Balance]]&gt;0,"Open","Close"))</f>
        <v/>
      </c>
      <c r="O613" s="246" t="str">
        <f ca="1">IF(R613=$S$1,Table3[[#This Row],[Status]],"")</f>
        <v/>
      </c>
      <c r="R613" s="169" t="str">
        <f>IF(Table3[[#This Row],[Delivery Date]]="","",$R$1-Table3[[#This Row],[Delivery Date]])</f>
        <v/>
      </c>
      <c r="T613" t="str">
        <f>IFERROR(VLOOKUP(Table3[[#This Row],[Ich No]],'ICH NO'!K:M,3,0),"")</f>
        <v/>
      </c>
      <c r="U613" t="str">
        <f>IF(Table3[[#This Row],[REST]]&gt;Table3[[#This Row],[Stock]],Table3[[#This Row],[Stock]],Table3[[#This Row],[REST]])</f>
        <v/>
      </c>
      <c r="AA613" t="str">
        <f ca="1">IF(Table3[[#This Row],[DDD]]="","",IF(Table3[[#This Row],[Stock]]&gt;=Table3[[#This Row],[REST]],Table3[[#This Row],[REST]],Table3[[#This Row],[Stock]]))</f>
        <v/>
      </c>
    </row>
    <row r="614" spans="1:27" x14ac:dyDescent="0.3">
      <c r="A614" s="173" t="str">
        <f>IF(Table3[[#This Row],[Customer Part No]]="","",(ROW()-1))</f>
        <v/>
      </c>
      <c r="B614" s="212" t="str">
        <f>IF(TAM!T619="","",TAM!T619)</f>
        <v/>
      </c>
      <c r="C614" s="42" t="str">
        <f>IF(TAM!Q619="","",TAM!Q619)</f>
        <v/>
      </c>
      <c r="D614" s="42" t="str">
        <f>IF(TAM!I619="","",TAM!I619)</f>
        <v/>
      </c>
      <c r="E614" s="42" t="str">
        <f>IF(TAM!H619="","",TAM!H619)</f>
        <v/>
      </c>
      <c r="F614" s="213" t="str">
        <f>IF(TAM!L619="","",TAM!L619)</f>
        <v/>
      </c>
      <c r="G614" s="213" t="str">
        <f>IF(TAM!M619="","",TAM!M619)</f>
        <v/>
      </c>
      <c r="H614" s="220" t="str">
        <f>IF(TAM!AD619="","",TAM!AD619)</f>
        <v/>
      </c>
      <c r="I614" s="223" t="str">
        <f>IF(Table3[[#This Row],[Open Qty]]="","",TAM!AE619)</f>
        <v/>
      </c>
      <c r="J614" s="226" t="str">
        <f>IF(Table3[[#This Row],[Open Qty]]="","",SUM(SUMIF('STOCK OES'!B:B,Table3[[#This Row],[Ich No]],'STOCK OES'!E:E),SUMIF('STOCK SEALING'!B:B,Table3[[#This Row],[Ich No]],'STOCK SEALING'!E:E)))</f>
        <v/>
      </c>
      <c r="K614" s="236" t="str">
        <f>IF(Table3[[#This Row],[REST]]="","",SUMIF(TMMIN!T:T,Table3[[#This Row],[Ich No]],TMMIN!AE:AE))</f>
        <v/>
      </c>
      <c r="L614" s="226">
        <v>0</v>
      </c>
      <c r="M614" s="226" t="str">
        <f>IFERROR(Table3[[#This Row],[REST]]-Table3[[#This Row],[Result Scan]],"")</f>
        <v/>
      </c>
      <c r="N614" s="212" t="str">
        <f>IF(Table3[[#This Row],[PO TAM]]="","",IF(Table3[[#This Row],[Balance]]&gt;0,"Open","Close"))</f>
        <v/>
      </c>
      <c r="O614" s="246" t="str">
        <f ca="1">IF(R614=$S$1,Table3[[#This Row],[Status]],"")</f>
        <v/>
      </c>
      <c r="R614" s="169" t="str">
        <f>IF(Table3[[#This Row],[Delivery Date]]="","",$R$1-Table3[[#This Row],[Delivery Date]])</f>
        <v/>
      </c>
      <c r="T614" t="str">
        <f>IFERROR(VLOOKUP(Table3[[#This Row],[Ich No]],'ICH NO'!K:M,3,0),"")</f>
        <v/>
      </c>
      <c r="U614" t="str">
        <f>IF(Table3[[#This Row],[REST]]&gt;Table3[[#This Row],[Stock]],Table3[[#This Row],[Stock]],Table3[[#This Row],[REST]])</f>
        <v/>
      </c>
      <c r="AA614" t="str">
        <f ca="1">IF(Table3[[#This Row],[DDD]]="","",IF(Table3[[#This Row],[Stock]]&gt;=Table3[[#This Row],[REST]],Table3[[#This Row],[REST]],Table3[[#This Row],[Stock]]))</f>
        <v/>
      </c>
    </row>
    <row r="615" spans="1:27" x14ac:dyDescent="0.3">
      <c r="A615" s="173" t="str">
        <f>IF(Table3[[#This Row],[Customer Part No]]="","",(ROW()-1))</f>
        <v/>
      </c>
      <c r="B615" s="212" t="str">
        <f>IF(TAM!T620="","",TAM!T620)</f>
        <v/>
      </c>
      <c r="C615" s="42" t="str">
        <f>IF(TAM!Q620="","",TAM!Q620)</f>
        <v/>
      </c>
      <c r="D615" s="42" t="str">
        <f>IF(TAM!I620="","",TAM!I620)</f>
        <v/>
      </c>
      <c r="E615" s="42" t="str">
        <f>IF(TAM!H620="","",TAM!H620)</f>
        <v/>
      </c>
      <c r="F615" s="213" t="str">
        <f>IF(TAM!L620="","",TAM!L620)</f>
        <v/>
      </c>
      <c r="G615" s="213" t="str">
        <f>IF(TAM!M620="","",TAM!M620)</f>
        <v/>
      </c>
      <c r="H615" s="220" t="str">
        <f>IF(TAM!AD620="","",TAM!AD620)</f>
        <v/>
      </c>
      <c r="I615" s="223" t="str">
        <f>IF(Table3[[#This Row],[Open Qty]]="","",TAM!AE620)</f>
        <v/>
      </c>
      <c r="J615" s="226" t="str">
        <f>IF(Table3[[#This Row],[Open Qty]]="","",SUM(SUMIF('STOCK OES'!B:B,Table3[[#This Row],[Ich No]],'STOCK OES'!E:E),SUMIF('STOCK SEALING'!B:B,Table3[[#This Row],[Ich No]],'STOCK SEALING'!E:E)))</f>
        <v/>
      </c>
      <c r="K615" s="236" t="str">
        <f>IF(Table3[[#This Row],[REST]]="","",SUMIF(TMMIN!T:T,Table3[[#This Row],[Ich No]],TMMIN!AE:AE))</f>
        <v/>
      </c>
      <c r="L615" s="226">
        <v>0</v>
      </c>
      <c r="M615" s="226" t="str">
        <f>IFERROR(Table3[[#This Row],[REST]]-Table3[[#This Row],[Result Scan]],"")</f>
        <v/>
      </c>
      <c r="N615" s="212" t="str">
        <f>IF(Table3[[#This Row],[PO TAM]]="","",IF(Table3[[#This Row],[Balance]]&gt;0,"Open","Close"))</f>
        <v/>
      </c>
      <c r="O615" s="246" t="str">
        <f ca="1">IF(R615=$S$1,Table3[[#This Row],[Status]],"")</f>
        <v/>
      </c>
      <c r="R615" s="169" t="str">
        <f>IF(Table3[[#This Row],[Delivery Date]]="","",$R$1-Table3[[#This Row],[Delivery Date]])</f>
        <v/>
      </c>
      <c r="T615" t="str">
        <f>IFERROR(VLOOKUP(Table3[[#This Row],[Ich No]],'ICH NO'!K:M,3,0),"")</f>
        <v/>
      </c>
      <c r="U615" t="str">
        <f>IF(Table3[[#This Row],[REST]]&gt;Table3[[#This Row],[Stock]],Table3[[#This Row],[Stock]],Table3[[#This Row],[REST]])</f>
        <v/>
      </c>
      <c r="AA615" t="str">
        <f ca="1">IF(Table3[[#This Row],[DDD]]="","",IF(Table3[[#This Row],[Stock]]&gt;=Table3[[#This Row],[REST]],Table3[[#This Row],[REST]],Table3[[#This Row],[Stock]]))</f>
        <v/>
      </c>
    </row>
    <row r="616" spans="1:27" x14ac:dyDescent="0.3">
      <c r="A616" s="173" t="str">
        <f>IF(Table3[[#This Row],[Customer Part No]]="","",(ROW()-1))</f>
        <v/>
      </c>
      <c r="B616" s="212" t="str">
        <f>IF(TAM!T621="","",TAM!T621)</f>
        <v/>
      </c>
      <c r="C616" s="42" t="str">
        <f>IF(TAM!Q621="","",TAM!Q621)</f>
        <v/>
      </c>
      <c r="D616" s="42" t="str">
        <f>IF(TAM!I621="","",TAM!I621)</f>
        <v/>
      </c>
      <c r="E616" s="42" t="str">
        <f>IF(TAM!H621="","",TAM!H621)</f>
        <v/>
      </c>
      <c r="F616" s="213" t="str">
        <f>IF(TAM!L621="","",TAM!L621)</f>
        <v/>
      </c>
      <c r="G616" s="213" t="str">
        <f>IF(TAM!M621="","",TAM!M621)</f>
        <v/>
      </c>
      <c r="H616" s="220" t="str">
        <f>IF(TAM!AD621="","",TAM!AD621)</f>
        <v/>
      </c>
      <c r="I616" s="223" t="str">
        <f>IF(Table3[[#This Row],[Open Qty]]="","",TAM!AE621)</f>
        <v/>
      </c>
      <c r="J616" s="226" t="str">
        <f>IF(Table3[[#This Row],[Open Qty]]="","",SUM(SUMIF('STOCK OES'!B:B,Table3[[#This Row],[Ich No]],'STOCK OES'!E:E),SUMIF('STOCK SEALING'!B:B,Table3[[#This Row],[Ich No]],'STOCK SEALING'!E:E)))</f>
        <v/>
      </c>
      <c r="K616" s="236" t="str">
        <f>IF(Table3[[#This Row],[REST]]="","",SUMIF(TMMIN!T:T,Table3[[#This Row],[Ich No]],TMMIN!AE:AE))</f>
        <v/>
      </c>
      <c r="L616" s="226">
        <v>0</v>
      </c>
      <c r="M616" s="226" t="str">
        <f>IFERROR(Table3[[#This Row],[REST]]-Table3[[#This Row],[Result Scan]],"")</f>
        <v/>
      </c>
      <c r="N616" s="212" t="str">
        <f>IF(Table3[[#This Row],[PO TAM]]="","",IF(Table3[[#This Row],[Balance]]&gt;0,"Open","Close"))</f>
        <v/>
      </c>
      <c r="O616" s="246" t="str">
        <f ca="1">IF(R616=$S$1,Table3[[#This Row],[Status]],"")</f>
        <v/>
      </c>
      <c r="R616" s="169" t="str">
        <f>IF(Table3[[#This Row],[Delivery Date]]="","",$R$1-Table3[[#This Row],[Delivery Date]])</f>
        <v/>
      </c>
      <c r="T616" t="str">
        <f>IFERROR(VLOOKUP(Table3[[#This Row],[Ich No]],'ICH NO'!K:M,3,0),"")</f>
        <v/>
      </c>
      <c r="U616" t="str">
        <f>IF(Table3[[#This Row],[REST]]&gt;Table3[[#This Row],[Stock]],Table3[[#This Row],[Stock]],Table3[[#This Row],[REST]])</f>
        <v/>
      </c>
      <c r="AA616" t="str">
        <f ca="1">IF(Table3[[#This Row],[DDD]]="","",IF(Table3[[#This Row],[Stock]]&gt;=Table3[[#This Row],[REST]],Table3[[#This Row],[REST]],Table3[[#This Row],[Stock]]))</f>
        <v/>
      </c>
    </row>
    <row r="617" spans="1:27" x14ac:dyDescent="0.3">
      <c r="A617" s="173" t="str">
        <f>IF(Table3[[#This Row],[Customer Part No]]="","",(ROW()-1))</f>
        <v/>
      </c>
      <c r="B617" s="212" t="str">
        <f>IF(TAM!T622="","",TAM!T622)</f>
        <v/>
      </c>
      <c r="C617" s="42" t="str">
        <f>IF(TAM!Q622="","",TAM!Q622)</f>
        <v/>
      </c>
      <c r="D617" s="42" t="str">
        <f>IF(TAM!I622="","",TAM!I622)</f>
        <v/>
      </c>
      <c r="E617" s="42" t="str">
        <f>IF(TAM!H622="","",TAM!H622)</f>
        <v/>
      </c>
      <c r="F617" s="213" t="str">
        <f>IF(TAM!L622="","",TAM!L622)</f>
        <v/>
      </c>
      <c r="G617" s="213" t="str">
        <f>IF(TAM!M622="","",TAM!M622)</f>
        <v/>
      </c>
      <c r="H617" s="220" t="str">
        <f>IF(TAM!AD622="","",TAM!AD622)</f>
        <v/>
      </c>
      <c r="I617" s="223" t="str">
        <f>IF(Table3[[#This Row],[Open Qty]]="","",TAM!AE622)</f>
        <v/>
      </c>
      <c r="J617" s="226" t="str">
        <f>IF(Table3[[#This Row],[Open Qty]]="","",SUM(SUMIF('STOCK OES'!B:B,Table3[[#This Row],[Ich No]],'STOCK OES'!E:E),SUMIF('STOCK SEALING'!B:B,Table3[[#This Row],[Ich No]],'STOCK SEALING'!E:E)))</f>
        <v/>
      </c>
      <c r="K617" s="236" t="str">
        <f>IF(Table3[[#This Row],[REST]]="","",SUMIF(TMMIN!T:T,Table3[[#This Row],[Ich No]],TMMIN!AE:AE))</f>
        <v/>
      </c>
      <c r="L617" s="226">
        <v>0</v>
      </c>
      <c r="M617" s="226" t="str">
        <f>IFERROR(Table3[[#This Row],[REST]]-Table3[[#This Row],[Result Scan]],"")</f>
        <v/>
      </c>
      <c r="N617" s="212" t="str">
        <f>IF(Table3[[#This Row],[PO TAM]]="","",IF(Table3[[#This Row],[Balance]]&gt;0,"Open","Close"))</f>
        <v/>
      </c>
      <c r="O617" s="246" t="str">
        <f ca="1">IF(R617=$S$1,Table3[[#This Row],[Status]],"")</f>
        <v/>
      </c>
      <c r="R617" s="169" t="str">
        <f>IF(Table3[[#This Row],[Delivery Date]]="","",$R$1-Table3[[#This Row],[Delivery Date]])</f>
        <v/>
      </c>
      <c r="T617" t="str">
        <f>IFERROR(VLOOKUP(Table3[[#This Row],[Ich No]],'ICH NO'!K:M,3,0),"")</f>
        <v/>
      </c>
      <c r="U617" t="str">
        <f>IF(Table3[[#This Row],[REST]]&gt;Table3[[#This Row],[Stock]],Table3[[#This Row],[Stock]],Table3[[#This Row],[REST]])</f>
        <v/>
      </c>
      <c r="AA617" t="str">
        <f ca="1">IF(Table3[[#This Row],[DDD]]="","",IF(Table3[[#This Row],[Stock]]&gt;=Table3[[#This Row],[REST]],Table3[[#This Row],[REST]],Table3[[#This Row],[Stock]]))</f>
        <v/>
      </c>
    </row>
    <row r="618" spans="1:27" x14ac:dyDescent="0.3">
      <c r="A618" s="173" t="str">
        <f>IF(Table3[[#This Row],[Customer Part No]]="","",(ROW()-1))</f>
        <v/>
      </c>
      <c r="B618" s="212" t="str">
        <f>IF(TAM!T623="","",TAM!T623)</f>
        <v/>
      </c>
      <c r="C618" s="42" t="str">
        <f>IF(TAM!Q623="","",TAM!Q623)</f>
        <v/>
      </c>
      <c r="D618" s="42" t="str">
        <f>IF(TAM!I623="","",TAM!I623)</f>
        <v/>
      </c>
      <c r="E618" s="42" t="str">
        <f>IF(TAM!H623="","",TAM!H623)</f>
        <v/>
      </c>
      <c r="F618" s="213" t="str">
        <f>IF(TAM!L623="","",TAM!L623)</f>
        <v/>
      </c>
      <c r="G618" s="213" t="str">
        <f>IF(TAM!M623="","",TAM!M623)</f>
        <v/>
      </c>
      <c r="H618" s="220" t="str">
        <f>IF(TAM!AD623="","",TAM!AD623)</f>
        <v/>
      </c>
      <c r="I618" s="223" t="str">
        <f>IF(Table3[[#This Row],[Open Qty]]="","",TAM!AE623)</f>
        <v/>
      </c>
      <c r="J618" s="226" t="str">
        <f>IF(Table3[[#This Row],[Open Qty]]="","",SUM(SUMIF('STOCK OES'!B:B,Table3[[#This Row],[Ich No]],'STOCK OES'!E:E),SUMIF('STOCK SEALING'!B:B,Table3[[#This Row],[Ich No]],'STOCK SEALING'!E:E)))</f>
        <v/>
      </c>
      <c r="K618" s="236" t="str">
        <f>IF(Table3[[#This Row],[REST]]="","",SUMIF(TMMIN!T:T,Table3[[#This Row],[Ich No]],TMMIN!AE:AE))</f>
        <v/>
      </c>
      <c r="L618" s="226">
        <v>0</v>
      </c>
      <c r="M618" s="226" t="str">
        <f>IFERROR(Table3[[#This Row],[REST]]-Table3[[#This Row],[Result Scan]],"")</f>
        <v/>
      </c>
      <c r="N618" s="212" t="str">
        <f>IF(Table3[[#This Row],[PO TAM]]="","",IF(Table3[[#This Row],[Balance]]&gt;0,"Open","Close"))</f>
        <v/>
      </c>
      <c r="O618" s="246" t="str">
        <f ca="1">IF(R618=$S$1,Table3[[#This Row],[Status]],"")</f>
        <v/>
      </c>
      <c r="R618" s="169" t="str">
        <f>IF(Table3[[#This Row],[Delivery Date]]="","",$R$1-Table3[[#This Row],[Delivery Date]])</f>
        <v/>
      </c>
      <c r="T618" t="str">
        <f>IFERROR(VLOOKUP(Table3[[#This Row],[Ich No]],'ICH NO'!K:M,3,0),"")</f>
        <v/>
      </c>
      <c r="U618" t="str">
        <f>IF(Table3[[#This Row],[REST]]&gt;Table3[[#This Row],[Stock]],Table3[[#This Row],[Stock]],Table3[[#This Row],[REST]])</f>
        <v/>
      </c>
      <c r="AA618" t="str">
        <f ca="1">IF(Table3[[#This Row],[DDD]]="","",IF(Table3[[#This Row],[Stock]]&gt;=Table3[[#This Row],[REST]],Table3[[#This Row],[REST]],Table3[[#This Row],[Stock]]))</f>
        <v/>
      </c>
    </row>
    <row r="619" spans="1:27" x14ac:dyDescent="0.3">
      <c r="A619" s="173" t="str">
        <f>IF(Table3[[#This Row],[Customer Part No]]="","",(ROW()-1))</f>
        <v/>
      </c>
      <c r="B619" s="212" t="str">
        <f>IF(TAM!T624="","",TAM!T624)</f>
        <v/>
      </c>
      <c r="C619" s="42" t="str">
        <f>IF(TAM!Q624="","",TAM!Q624)</f>
        <v/>
      </c>
      <c r="D619" s="42" t="str">
        <f>IF(TAM!I624="","",TAM!I624)</f>
        <v/>
      </c>
      <c r="E619" s="42" t="str">
        <f>IF(TAM!H624="","",TAM!H624)</f>
        <v/>
      </c>
      <c r="F619" s="213" t="str">
        <f>IF(TAM!L624="","",TAM!L624)</f>
        <v/>
      </c>
      <c r="G619" s="213" t="str">
        <f>IF(TAM!M624="","",TAM!M624)</f>
        <v/>
      </c>
      <c r="H619" s="220" t="str">
        <f>IF(TAM!AD624="","",TAM!AD624)</f>
        <v/>
      </c>
      <c r="I619" s="223" t="str">
        <f>IF(Table3[[#This Row],[Open Qty]]="","",TAM!AE624)</f>
        <v/>
      </c>
      <c r="J619" s="226" t="str">
        <f>IF(Table3[[#This Row],[Open Qty]]="","",SUM(SUMIF('STOCK OES'!B:B,Table3[[#This Row],[Ich No]],'STOCK OES'!E:E),SUMIF('STOCK SEALING'!B:B,Table3[[#This Row],[Ich No]],'STOCK SEALING'!E:E)))</f>
        <v/>
      </c>
      <c r="K619" s="236" t="str">
        <f>IF(Table3[[#This Row],[REST]]="","",SUMIF(TMMIN!T:T,Table3[[#This Row],[Ich No]],TMMIN!AE:AE))</f>
        <v/>
      </c>
      <c r="L619" s="226">
        <v>0</v>
      </c>
      <c r="M619" s="226" t="str">
        <f>IFERROR(Table3[[#This Row],[REST]]-Table3[[#This Row],[Result Scan]],"")</f>
        <v/>
      </c>
      <c r="N619" s="212" t="str">
        <f>IF(Table3[[#This Row],[PO TAM]]="","",IF(Table3[[#This Row],[Balance]]&gt;0,"Open","Close"))</f>
        <v/>
      </c>
      <c r="O619" s="246" t="str">
        <f ca="1">IF(R619=$S$1,Table3[[#This Row],[Status]],"")</f>
        <v/>
      </c>
      <c r="R619" s="169" t="str">
        <f>IF(Table3[[#This Row],[Delivery Date]]="","",$R$1-Table3[[#This Row],[Delivery Date]])</f>
        <v/>
      </c>
      <c r="T619" t="str">
        <f>IFERROR(VLOOKUP(Table3[[#This Row],[Ich No]],'ICH NO'!K:M,3,0),"")</f>
        <v/>
      </c>
      <c r="U619" t="str">
        <f>IF(Table3[[#This Row],[REST]]&gt;Table3[[#This Row],[Stock]],Table3[[#This Row],[Stock]],Table3[[#This Row],[REST]])</f>
        <v/>
      </c>
      <c r="AA619" t="str">
        <f ca="1">IF(Table3[[#This Row],[DDD]]="","",IF(Table3[[#This Row],[Stock]]&gt;=Table3[[#This Row],[REST]],Table3[[#This Row],[REST]],Table3[[#This Row],[Stock]]))</f>
        <v/>
      </c>
    </row>
    <row r="620" spans="1:27" x14ac:dyDescent="0.3">
      <c r="A620" s="173" t="str">
        <f>IF(Table3[[#This Row],[Customer Part No]]="","",(ROW()-1))</f>
        <v/>
      </c>
      <c r="B620" s="212" t="str">
        <f>IF(TAM!T625="","",TAM!T625)</f>
        <v/>
      </c>
      <c r="C620" s="42" t="str">
        <f>IF(TAM!Q625="","",TAM!Q625)</f>
        <v/>
      </c>
      <c r="D620" s="42" t="str">
        <f>IF(TAM!I625="","",TAM!I625)</f>
        <v/>
      </c>
      <c r="E620" s="42" t="str">
        <f>IF(TAM!H625="","",TAM!H625)</f>
        <v/>
      </c>
      <c r="F620" s="213" t="str">
        <f>IF(TAM!L625="","",TAM!L625)</f>
        <v/>
      </c>
      <c r="G620" s="213" t="str">
        <f>IF(TAM!M625="","",TAM!M625)</f>
        <v/>
      </c>
      <c r="H620" s="220" t="str">
        <f>IF(TAM!AD625="","",TAM!AD625)</f>
        <v/>
      </c>
      <c r="I620" s="223" t="str">
        <f>IF(Table3[[#This Row],[Open Qty]]="","",TAM!AE625)</f>
        <v/>
      </c>
      <c r="J620" s="226" t="str">
        <f>IF(Table3[[#This Row],[Open Qty]]="","",SUM(SUMIF('STOCK OES'!B:B,Table3[[#This Row],[Ich No]],'STOCK OES'!E:E),SUMIF('STOCK SEALING'!B:B,Table3[[#This Row],[Ich No]],'STOCK SEALING'!E:E)))</f>
        <v/>
      </c>
      <c r="K620" s="236" t="str">
        <f>IF(Table3[[#This Row],[REST]]="","",SUMIF(TMMIN!T:T,Table3[[#This Row],[Ich No]],TMMIN!AE:AE))</f>
        <v/>
      </c>
      <c r="L620" s="226">
        <v>0</v>
      </c>
      <c r="M620" s="226" t="str">
        <f>IFERROR(Table3[[#This Row],[REST]]-Table3[[#This Row],[Result Scan]],"")</f>
        <v/>
      </c>
      <c r="N620" s="212" t="str">
        <f>IF(Table3[[#This Row],[PO TAM]]="","",IF(Table3[[#This Row],[Balance]]&gt;0,"Open","Close"))</f>
        <v/>
      </c>
      <c r="O620" s="246" t="str">
        <f ca="1">IF(R620=$S$1,Table3[[#This Row],[Status]],"")</f>
        <v/>
      </c>
      <c r="R620" s="169" t="str">
        <f>IF(Table3[[#This Row],[Delivery Date]]="","",$R$1-Table3[[#This Row],[Delivery Date]])</f>
        <v/>
      </c>
      <c r="T620" t="str">
        <f>IFERROR(VLOOKUP(Table3[[#This Row],[Ich No]],'ICH NO'!K:M,3,0),"")</f>
        <v/>
      </c>
      <c r="U620" t="str">
        <f>IF(Table3[[#This Row],[REST]]&gt;Table3[[#This Row],[Stock]],Table3[[#This Row],[Stock]],Table3[[#This Row],[REST]])</f>
        <v/>
      </c>
      <c r="AA620" t="str">
        <f ca="1">IF(Table3[[#This Row],[DDD]]="","",IF(Table3[[#This Row],[Stock]]&gt;=Table3[[#This Row],[REST]],Table3[[#This Row],[REST]],Table3[[#This Row],[Stock]]))</f>
        <v/>
      </c>
    </row>
    <row r="621" spans="1:27" x14ac:dyDescent="0.3">
      <c r="A621" s="173" t="str">
        <f>IF(Table3[[#This Row],[Customer Part No]]="","",(ROW()-1))</f>
        <v/>
      </c>
      <c r="B621" s="212" t="str">
        <f>IF(TAM!T626="","",TAM!T626)</f>
        <v/>
      </c>
      <c r="C621" s="42" t="str">
        <f>IF(TAM!Q626="","",TAM!Q626)</f>
        <v/>
      </c>
      <c r="D621" s="42" t="str">
        <f>IF(TAM!I626="","",TAM!I626)</f>
        <v/>
      </c>
      <c r="E621" s="42" t="str">
        <f>IF(TAM!H626="","",TAM!H626)</f>
        <v/>
      </c>
      <c r="F621" s="213" t="str">
        <f>IF(TAM!L626="","",TAM!L626)</f>
        <v/>
      </c>
      <c r="G621" s="213" t="str">
        <f>IF(TAM!M626="","",TAM!M626)</f>
        <v/>
      </c>
      <c r="H621" s="220" t="str">
        <f>IF(TAM!AD626="","",TAM!AD626)</f>
        <v/>
      </c>
      <c r="I621" s="223" t="str">
        <f>IF(Table3[[#This Row],[Open Qty]]="","",TAM!AE626)</f>
        <v/>
      </c>
      <c r="J621" s="226" t="str">
        <f>IF(Table3[[#This Row],[Open Qty]]="","",SUM(SUMIF('STOCK OES'!B:B,Table3[[#This Row],[Ich No]],'STOCK OES'!E:E),SUMIF('STOCK SEALING'!B:B,Table3[[#This Row],[Ich No]],'STOCK SEALING'!E:E)))</f>
        <v/>
      </c>
      <c r="K621" s="236" t="str">
        <f>IF(Table3[[#This Row],[REST]]="","",SUMIF(TMMIN!T:T,Table3[[#This Row],[Ich No]],TMMIN!AE:AE))</f>
        <v/>
      </c>
      <c r="L621" s="226">
        <v>0</v>
      </c>
      <c r="M621" s="226" t="str">
        <f>IFERROR(Table3[[#This Row],[REST]]-Table3[[#This Row],[Result Scan]],"")</f>
        <v/>
      </c>
      <c r="N621" s="212" t="str">
        <f>IF(Table3[[#This Row],[PO TAM]]="","",IF(Table3[[#This Row],[Balance]]&gt;0,"Open","Close"))</f>
        <v/>
      </c>
      <c r="O621" s="246" t="str">
        <f ca="1">IF(R621=$S$1,Table3[[#This Row],[Status]],"")</f>
        <v/>
      </c>
      <c r="R621" s="169" t="str">
        <f>IF(Table3[[#This Row],[Delivery Date]]="","",$R$1-Table3[[#This Row],[Delivery Date]])</f>
        <v/>
      </c>
      <c r="T621" t="str">
        <f>IFERROR(VLOOKUP(Table3[[#This Row],[Ich No]],'ICH NO'!K:M,3,0),"")</f>
        <v/>
      </c>
      <c r="U621" t="str">
        <f>IF(Table3[[#This Row],[REST]]&gt;Table3[[#This Row],[Stock]],Table3[[#This Row],[Stock]],Table3[[#This Row],[REST]])</f>
        <v/>
      </c>
      <c r="AA621" t="str">
        <f ca="1">IF(Table3[[#This Row],[DDD]]="","",IF(Table3[[#This Row],[Stock]]&gt;=Table3[[#This Row],[REST]],Table3[[#This Row],[REST]],Table3[[#This Row],[Stock]]))</f>
        <v/>
      </c>
    </row>
    <row r="622" spans="1:27" x14ac:dyDescent="0.3">
      <c r="A622" s="173" t="str">
        <f>IF(Table3[[#This Row],[Customer Part No]]="","",(ROW()-1))</f>
        <v/>
      </c>
      <c r="B622" s="212" t="str">
        <f>IF(TAM!T627="","",TAM!T627)</f>
        <v/>
      </c>
      <c r="C622" s="42" t="str">
        <f>IF(TAM!Q627="","",TAM!Q627)</f>
        <v/>
      </c>
      <c r="D622" s="42" t="str">
        <f>IF(TAM!I627="","",TAM!I627)</f>
        <v/>
      </c>
      <c r="E622" s="42" t="str">
        <f>IF(TAM!H627="","",TAM!H627)</f>
        <v/>
      </c>
      <c r="F622" s="213" t="str">
        <f>IF(TAM!L627="","",TAM!L627)</f>
        <v/>
      </c>
      <c r="G622" s="213" t="str">
        <f>IF(TAM!M627="","",TAM!M627)</f>
        <v/>
      </c>
      <c r="H622" s="220" t="str">
        <f>IF(TAM!AD627="","",TAM!AD627)</f>
        <v/>
      </c>
      <c r="I622" s="223" t="str">
        <f>IF(Table3[[#This Row],[Open Qty]]="","",TAM!AE627)</f>
        <v/>
      </c>
      <c r="J622" s="226" t="str">
        <f>IF(Table3[[#This Row],[Open Qty]]="","",SUM(SUMIF('STOCK OES'!B:B,Table3[[#This Row],[Ich No]],'STOCK OES'!E:E),SUMIF('STOCK SEALING'!B:B,Table3[[#This Row],[Ich No]],'STOCK SEALING'!E:E)))</f>
        <v/>
      </c>
      <c r="K622" s="236" t="str">
        <f>IF(Table3[[#This Row],[REST]]="","",SUMIF(TMMIN!T:T,Table3[[#This Row],[Ich No]],TMMIN!AE:AE))</f>
        <v/>
      </c>
      <c r="L622" s="226">
        <v>0</v>
      </c>
      <c r="M622" s="226" t="str">
        <f>IFERROR(Table3[[#This Row],[REST]]-Table3[[#This Row],[Result Scan]],"")</f>
        <v/>
      </c>
      <c r="N622" s="212" t="str">
        <f>IF(Table3[[#This Row],[PO TAM]]="","",IF(Table3[[#This Row],[Balance]]&gt;0,"Open","Close"))</f>
        <v/>
      </c>
      <c r="O622" s="246" t="str">
        <f ca="1">IF(R622=$S$1,Table3[[#This Row],[Status]],"")</f>
        <v/>
      </c>
      <c r="R622" s="169" t="str">
        <f>IF(Table3[[#This Row],[Delivery Date]]="","",$R$1-Table3[[#This Row],[Delivery Date]])</f>
        <v/>
      </c>
      <c r="T622" t="str">
        <f>IFERROR(VLOOKUP(Table3[[#This Row],[Ich No]],'ICH NO'!K:M,3,0),"")</f>
        <v/>
      </c>
      <c r="U622" t="str">
        <f>IF(Table3[[#This Row],[REST]]&gt;Table3[[#This Row],[Stock]],Table3[[#This Row],[Stock]],Table3[[#This Row],[REST]])</f>
        <v/>
      </c>
      <c r="AA622" t="str">
        <f ca="1">IF(Table3[[#This Row],[DDD]]="","",IF(Table3[[#This Row],[Stock]]&gt;=Table3[[#This Row],[REST]],Table3[[#This Row],[REST]],Table3[[#This Row],[Stock]]))</f>
        <v/>
      </c>
    </row>
    <row r="623" spans="1:27" x14ac:dyDescent="0.3">
      <c r="A623" s="173" t="str">
        <f>IF(Table3[[#This Row],[Customer Part No]]="","",(ROW()-1))</f>
        <v/>
      </c>
      <c r="B623" s="212" t="str">
        <f>IF(TAM!T628="","",TAM!T628)</f>
        <v/>
      </c>
      <c r="C623" s="42" t="str">
        <f>IF(TAM!Q628="","",TAM!Q628)</f>
        <v/>
      </c>
      <c r="D623" s="42" t="str">
        <f>IF(TAM!I628="","",TAM!I628)</f>
        <v/>
      </c>
      <c r="E623" s="42" t="str">
        <f>IF(TAM!H628="","",TAM!H628)</f>
        <v/>
      </c>
      <c r="F623" s="213" t="str">
        <f>IF(TAM!L628="","",TAM!L628)</f>
        <v/>
      </c>
      <c r="G623" s="213" t="str">
        <f>IF(TAM!M628="","",TAM!M628)</f>
        <v/>
      </c>
      <c r="H623" s="220" t="str">
        <f>IF(TAM!AD628="","",TAM!AD628)</f>
        <v/>
      </c>
      <c r="I623" s="223" t="str">
        <f>IF(Table3[[#This Row],[Open Qty]]="","",TAM!AE628)</f>
        <v/>
      </c>
      <c r="J623" s="226" t="str">
        <f>IF(Table3[[#This Row],[Open Qty]]="","",SUM(SUMIF('STOCK OES'!B:B,Table3[[#This Row],[Ich No]],'STOCK OES'!E:E),SUMIF('STOCK SEALING'!B:B,Table3[[#This Row],[Ich No]],'STOCK SEALING'!E:E)))</f>
        <v/>
      </c>
      <c r="K623" s="236" t="str">
        <f>IF(Table3[[#This Row],[REST]]="","",SUMIF(TMMIN!T:T,Table3[[#This Row],[Ich No]],TMMIN!AE:AE))</f>
        <v/>
      </c>
      <c r="L623" s="226">
        <v>0</v>
      </c>
      <c r="M623" s="226" t="str">
        <f>IFERROR(Table3[[#This Row],[REST]]-Table3[[#This Row],[Result Scan]],"")</f>
        <v/>
      </c>
      <c r="N623" s="212" t="str">
        <f>IF(Table3[[#This Row],[PO TAM]]="","",IF(Table3[[#This Row],[Balance]]&gt;0,"Open","Close"))</f>
        <v/>
      </c>
      <c r="O623" s="246" t="str">
        <f ca="1">IF(R623=$S$1,Table3[[#This Row],[Status]],"")</f>
        <v/>
      </c>
      <c r="R623" s="169" t="str">
        <f>IF(Table3[[#This Row],[Delivery Date]]="","",$R$1-Table3[[#This Row],[Delivery Date]])</f>
        <v/>
      </c>
      <c r="T623" t="str">
        <f>IFERROR(VLOOKUP(Table3[[#This Row],[Ich No]],'ICH NO'!K:M,3,0),"")</f>
        <v/>
      </c>
      <c r="U623" t="str">
        <f>IF(Table3[[#This Row],[REST]]&gt;Table3[[#This Row],[Stock]],Table3[[#This Row],[Stock]],Table3[[#This Row],[REST]])</f>
        <v/>
      </c>
      <c r="AA623" t="str">
        <f ca="1">IF(Table3[[#This Row],[DDD]]="","",IF(Table3[[#This Row],[Stock]]&gt;=Table3[[#This Row],[REST]],Table3[[#This Row],[REST]],Table3[[#This Row],[Stock]]))</f>
        <v/>
      </c>
    </row>
    <row r="624" spans="1:27" x14ac:dyDescent="0.3">
      <c r="A624" s="173" t="str">
        <f>IF(Table3[[#This Row],[Customer Part No]]="","",(ROW()-1))</f>
        <v/>
      </c>
      <c r="B624" s="212" t="str">
        <f>IF(TAM!T629="","",TAM!T629)</f>
        <v/>
      </c>
      <c r="C624" s="42" t="str">
        <f>IF(TAM!Q629="","",TAM!Q629)</f>
        <v/>
      </c>
      <c r="D624" s="42" t="str">
        <f>IF(TAM!I629="","",TAM!I629)</f>
        <v/>
      </c>
      <c r="E624" s="42" t="str">
        <f>IF(TAM!H629="","",TAM!H629)</f>
        <v/>
      </c>
      <c r="F624" s="213" t="str">
        <f>IF(TAM!L629="","",TAM!L629)</f>
        <v/>
      </c>
      <c r="G624" s="213" t="str">
        <f>IF(TAM!M629="","",TAM!M629)</f>
        <v/>
      </c>
      <c r="H624" s="220" t="str">
        <f>IF(TAM!AD629="","",TAM!AD629)</f>
        <v/>
      </c>
      <c r="I624" s="223" t="str">
        <f>IF(Table3[[#This Row],[Open Qty]]="","",TAM!AE629)</f>
        <v/>
      </c>
      <c r="J624" s="226" t="str">
        <f>IF(Table3[[#This Row],[Open Qty]]="","",SUM(SUMIF('STOCK OES'!B:B,Table3[[#This Row],[Ich No]],'STOCK OES'!E:E),SUMIF('STOCK SEALING'!B:B,Table3[[#This Row],[Ich No]],'STOCK SEALING'!E:E)))</f>
        <v/>
      </c>
      <c r="K624" s="236" t="str">
        <f>IF(Table3[[#This Row],[REST]]="","",SUMIF(TMMIN!T:T,Table3[[#This Row],[Ich No]],TMMIN!AE:AE))</f>
        <v/>
      </c>
      <c r="L624" s="226">
        <v>0</v>
      </c>
      <c r="M624" s="226" t="str">
        <f>IFERROR(Table3[[#This Row],[REST]]-Table3[[#This Row],[Result Scan]],"")</f>
        <v/>
      </c>
      <c r="N624" s="212" t="str">
        <f>IF(Table3[[#This Row],[PO TAM]]="","",IF(Table3[[#This Row],[Balance]]&gt;0,"Open","Close"))</f>
        <v/>
      </c>
      <c r="O624" s="246" t="str">
        <f ca="1">IF(R624=$S$1,Table3[[#This Row],[Status]],"")</f>
        <v/>
      </c>
      <c r="R624" s="169" t="str">
        <f>IF(Table3[[#This Row],[Delivery Date]]="","",$R$1-Table3[[#This Row],[Delivery Date]])</f>
        <v/>
      </c>
      <c r="T624" t="str">
        <f>IFERROR(VLOOKUP(Table3[[#This Row],[Ich No]],'ICH NO'!K:M,3,0),"")</f>
        <v/>
      </c>
      <c r="U624" t="str">
        <f>IF(Table3[[#This Row],[REST]]&gt;Table3[[#This Row],[Stock]],Table3[[#This Row],[Stock]],Table3[[#This Row],[REST]])</f>
        <v/>
      </c>
      <c r="AA624" t="str">
        <f ca="1">IF(Table3[[#This Row],[DDD]]="","",IF(Table3[[#This Row],[Stock]]&gt;=Table3[[#This Row],[REST]],Table3[[#This Row],[REST]],Table3[[#This Row],[Stock]]))</f>
        <v/>
      </c>
    </row>
    <row r="625" spans="1:27" x14ac:dyDescent="0.3">
      <c r="A625" s="173" t="str">
        <f>IF(Table3[[#This Row],[Customer Part No]]="","",(ROW()-1))</f>
        <v/>
      </c>
      <c r="B625" s="212" t="str">
        <f>IF(TAM!T630="","",TAM!T630)</f>
        <v/>
      </c>
      <c r="C625" s="42" t="str">
        <f>IF(TAM!Q630="","",TAM!Q630)</f>
        <v/>
      </c>
      <c r="D625" s="42" t="str">
        <f>IF(TAM!I630="","",TAM!I630)</f>
        <v/>
      </c>
      <c r="E625" s="42" t="str">
        <f>IF(TAM!H630="","",TAM!H630)</f>
        <v/>
      </c>
      <c r="F625" s="213" t="str">
        <f>IF(TAM!L630="","",TAM!L630)</f>
        <v/>
      </c>
      <c r="G625" s="213" t="str">
        <f>IF(TAM!M630="","",TAM!M630)</f>
        <v/>
      </c>
      <c r="H625" s="220" t="str">
        <f>IF(TAM!AD630="","",TAM!AD630)</f>
        <v/>
      </c>
      <c r="I625" s="223" t="str">
        <f>IF(Table3[[#This Row],[Open Qty]]="","",TAM!AE630)</f>
        <v/>
      </c>
      <c r="J625" s="226" t="str">
        <f>IF(Table3[[#This Row],[Open Qty]]="","",SUM(SUMIF('STOCK OES'!B:B,Table3[[#This Row],[Ich No]],'STOCK OES'!E:E),SUMIF('STOCK SEALING'!B:B,Table3[[#This Row],[Ich No]],'STOCK SEALING'!E:E)))</f>
        <v/>
      </c>
      <c r="K625" s="236" t="str">
        <f>IF(Table3[[#This Row],[REST]]="","",SUMIF(TMMIN!T:T,Table3[[#This Row],[Ich No]],TMMIN!AE:AE))</f>
        <v/>
      </c>
      <c r="L625" s="226">
        <v>0</v>
      </c>
      <c r="M625" s="226" t="str">
        <f>IFERROR(Table3[[#This Row],[REST]]-Table3[[#This Row],[Result Scan]],"")</f>
        <v/>
      </c>
      <c r="N625" s="212" t="str">
        <f>IF(Table3[[#This Row],[PO TAM]]="","",IF(Table3[[#This Row],[Balance]]&gt;0,"Open","Close"))</f>
        <v/>
      </c>
      <c r="O625" s="246" t="str">
        <f ca="1">IF(R625=$S$1,Table3[[#This Row],[Status]],"")</f>
        <v/>
      </c>
      <c r="R625" s="169" t="str">
        <f>IF(Table3[[#This Row],[Delivery Date]]="","",$R$1-Table3[[#This Row],[Delivery Date]])</f>
        <v/>
      </c>
      <c r="T625" t="str">
        <f>IFERROR(VLOOKUP(Table3[[#This Row],[Ich No]],'ICH NO'!K:M,3,0),"")</f>
        <v/>
      </c>
      <c r="U625" t="str">
        <f>IF(Table3[[#This Row],[REST]]&gt;Table3[[#This Row],[Stock]],Table3[[#This Row],[Stock]],Table3[[#This Row],[REST]])</f>
        <v/>
      </c>
      <c r="AA625" t="str">
        <f ca="1">IF(Table3[[#This Row],[DDD]]="","",IF(Table3[[#This Row],[Stock]]&gt;=Table3[[#This Row],[REST]],Table3[[#This Row],[REST]],Table3[[#This Row],[Stock]]))</f>
        <v/>
      </c>
    </row>
    <row r="626" spans="1:27" x14ac:dyDescent="0.3">
      <c r="A626" s="173" t="str">
        <f>IF(Table3[[#This Row],[Customer Part No]]="","",(ROW()-1))</f>
        <v/>
      </c>
      <c r="B626" s="212" t="str">
        <f>IF(TAM!T631="","",TAM!T631)</f>
        <v/>
      </c>
      <c r="C626" s="42" t="str">
        <f>IF(TAM!Q631="","",TAM!Q631)</f>
        <v/>
      </c>
      <c r="D626" s="42" t="str">
        <f>IF(TAM!I631="","",TAM!I631)</f>
        <v/>
      </c>
      <c r="E626" s="42" t="str">
        <f>IF(TAM!H631="","",TAM!H631)</f>
        <v/>
      </c>
      <c r="F626" s="213" t="str">
        <f>IF(TAM!L631="","",TAM!L631)</f>
        <v/>
      </c>
      <c r="G626" s="213" t="str">
        <f>IF(TAM!M631="","",TAM!M631)</f>
        <v/>
      </c>
      <c r="H626" s="220" t="str">
        <f>IF(TAM!AD631="","",TAM!AD631)</f>
        <v/>
      </c>
      <c r="I626" s="223" t="str">
        <f>IF(Table3[[#This Row],[Open Qty]]="","",TAM!AE631)</f>
        <v/>
      </c>
      <c r="J626" s="226" t="str">
        <f>IF(Table3[[#This Row],[Open Qty]]="","",SUM(SUMIF('STOCK OES'!B:B,Table3[[#This Row],[Ich No]],'STOCK OES'!E:E),SUMIF('STOCK SEALING'!B:B,Table3[[#This Row],[Ich No]],'STOCK SEALING'!E:E)))</f>
        <v/>
      </c>
      <c r="K626" s="236" t="str">
        <f>IF(Table3[[#This Row],[REST]]="","",SUMIF(TMMIN!T:T,Table3[[#This Row],[Ich No]],TMMIN!AE:AE))</f>
        <v/>
      </c>
      <c r="L626" s="226">
        <v>0</v>
      </c>
      <c r="M626" s="226" t="str">
        <f>IFERROR(Table3[[#This Row],[REST]]-Table3[[#This Row],[Result Scan]],"")</f>
        <v/>
      </c>
      <c r="N626" s="212" t="str">
        <f>IF(Table3[[#This Row],[PO TAM]]="","",IF(Table3[[#This Row],[Balance]]&gt;0,"Open","Close"))</f>
        <v/>
      </c>
      <c r="O626" s="246" t="str">
        <f ca="1">IF(R626=$S$1,Table3[[#This Row],[Status]],"")</f>
        <v/>
      </c>
      <c r="R626" s="169" t="str">
        <f>IF(Table3[[#This Row],[Delivery Date]]="","",$R$1-Table3[[#This Row],[Delivery Date]])</f>
        <v/>
      </c>
      <c r="T626" t="str">
        <f>IFERROR(VLOOKUP(Table3[[#This Row],[Ich No]],'ICH NO'!K:M,3,0),"")</f>
        <v/>
      </c>
      <c r="U626" t="str">
        <f>IF(Table3[[#This Row],[REST]]&gt;Table3[[#This Row],[Stock]],Table3[[#This Row],[Stock]],Table3[[#This Row],[REST]])</f>
        <v/>
      </c>
      <c r="AA626" t="str">
        <f ca="1">IF(Table3[[#This Row],[DDD]]="","",IF(Table3[[#This Row],[Stock]]&gt;=Table3[[#This Row],[REST]],Table3[[#This Row],[REST]],Table3[[#This Row],[Stock]]))</f>
        <v/>
      </c>
    </row>
    <row r="627" spans="1:27" x14ac:dyDescent="0.3">
      <c r="A627" s="173" t="str">
        <f>IF(Table3[[#This Row],[Customer Part No]]="","",(ROW()-1))</f>
        <v/>
      </c>
      <c r="B627" s="212" t="str">
        <f>IF(TAM!T632="","",TAM!T632)</f>
        <v/>
      </c>
      <c r="C627" s="42" t="str">
        <f>IF(TAM!Q632="","",TAM!Q632)</f>
        <v/>
      </c>
      <c r="D627" s="42" t="str">
        <f>IF(TAM!I632="","",TAM!I632)</f>
        <v/>
      </c>
      <c r="E627" s="42" t="str">
        <f>IF(TAM!H632="","",TAM!H632)</f>
        <v/>
      </c>
      <c r="F627" s="213" t="str">
        <f>IF(TAM!L632="","",TAM!L632)</f>
        <v/>
      </c>
      <c r="G627" s="213" t="str">
        <f>IF(TAM!M632="","",TAM!M632)</f>
        <v/>
      </c>
      <c r="H627" s="220" t="str">
        <f>IF(TAM!AD632="","",TAM!AD632)</f>
        <v/>
      </c>
      <c r="I627" s="223" t="str">
        <f>IF(Table3[[#This Row],[Open Qty]]="","",TAM!AE632)</f>
        <v/>
      </c>
      <c r="J627" s="226" t="str">
        <f>IF(Table3[[#This Row],[Open Qty]]="","",SUM(SUMIF('STOCK OES'!B:B,Table3[[#This Row],[Ich No]],'STOCK OES'!E:E),SUMIF('STOCK SEALING'!B:B,Table3[[#This Row],[Ich No]],'STOCK SEALING'!E:E)))</f>
        <v/>
      </c>
      <c r="K627" s="236" t="str">
        <f>IF(Table3[[#This Row],[REST]]="","",SUMIF(TMMIN!T:T,Table3[[#This Row],[Ich No]],TMMIN!AE:AE))</f>
        <v/>
      </c>
      <c r="L627" s="226">
        <v>0</v>
      </c>
      <c r="M627" s="226" t="str">
        <f>IFERROR(Table3[[#This Row],[REST]]-Table3[[#This Row],[Result Scan]],"")</f>
        <v/>
      </c>
      <c r="N627" s="212" t="str">
        <f>IF(Table3[[#This Row],[PO TAM]]="","",IF(Table3[[#This Row],[Balance]]&gt;0,"Open","Close"))</f>
        <v/>
      </c>
      <c r="O627" s="246" t="str">
        <f ca="1">IF(R627=$S$1,Table3[[#This Row],[Status]],"")</f>
        <v/>
      </c>
      <c r="R627" s="169" t="str">
        <f>IF(Table3[[#This Row],[Delivery Date]]="","",$R$1-Table3[[#This Row],[Delivery Date]])</f>
        <v/>
      </c>
      <c r="T627" t="str">
        <f>IFERROR(VLOOKUP(Table3[[#This Row],[Ich No]],'ICH NO'!K:M,3,0),"")</f>
        <v/>
      </c>
      <c r="U627" t="str">
        <f>IF(Table3[[#This Row],[REST]]&gt;Table3[[#This Row],[Stock]],Table3[[#This Row],[Stock]],Table3[[#This Row],[REST]])</f>
        <v/>
      </c>
      <c r="AA627" t="str">
        <f ca="1">IF(Table3[[#This Row],[DDD]]="","",IF(Table3[[#This Row],[Stock]]&gt;=Table3[[#This Row],[REST]],Table3[[#This Row],[REST]],Table3[[#This Row],[Stock]]))</f>
        <v/>
      </c>
    </row>
    <row r="628" spans="1:27" x14ac:dyDescent="0.3">
      <c r="A628" s="173" t="str">
        <f>IF(Table3[[#This Row],[Customer Part No]]="","",(ROW()-1))</f>
        <v/>
      </c>
      <c r="B628" s="212" t="str">
        <f>IF(TAM!T633="","",TAM!T633)</f>
        <v/>
      </c>
      <c r="C628" s="42" t="str">
        <f>IF(TAM!Q633="","",TAM!Q633)</f>
        <v/>
      </c>
      <c r="D628" s="42" t="str">
        <f>IF(TAM!I633="","",TAM!I633)</f>
        <v/>
      </c>
      <c r="E628" s="42" t="str">
        <f>IF(TAM!H633="","",TAM!H633)</f>
        <v/>
      </c>
      <c r="F628" s="213" t="str">
        <f>IF(TAM!L633="","",TAM!L633)</f>
        <v/>
      </c>
      <c r="G628" s="213" t="str">
        <f>IF(TAM!M633="","",TAM!M633)</f>
        <v/>
      </c>
      <c r="H628" s="220" t="str">
        <f>IF(TAM!AD633="","",TAM!AD633)</f>
        <v/>
      </c>
      <c r="I628" s="223" t="str">
        <f>IF(Table3[[#This Row],[Open Qty]]="","",TAM!AE633)</f>
        <v/>
      </c>
      <c r="J628" s="226" t="str">
        <f>IF(Table3[[#This Row],[Open Qty]]="","",SUM(SUMIF('STOCK OES'!B:B,Table3[[#This Row],[Ich No]],'STOCK OES'!E:E),SUMIF('STOCK SEALING'!B:B,Table3[[#This Row],[Ich No]],'STOCK SEALING'!E:E)))</f>
        <v/>
      </c>
      <c r="K628" s="236" t="str">
        <f>IF(Table3[[#This Row],[REST]]="","",SUMIF(TMMIN!T:T,Table3[[#This Row],[Ich No]],TMMIN!AE:AE))</f>
        <v/>
      </c>
      <c r="L628" s="226">
        <v>0</v>
      </c>
      <c r="M628" s="226" t="str">
        <f>IFERROR(Table3[[#This Row],[REST]]-Table3[[#This Row],[Result Scan]],"")</f>
        <v/>
      </c>
      <c r="N628" s="212" t="str">
        <f>IF(Table3[[#This Row],[PO TAM]]="","",IF(Table3[[#This Row],[Balance]]&gt;0,"Open","Close"))</f>
        <v/>
      </c>
      <c r="O628" s="246" t="str">
        <f ca="1">IF(R628=$S$1,Table3[[#This Row],[Status]],"")</f>
        <v/>
      </c>
      <c r="R628" s="169" t="str">
        <f>IF(Table3[[#This Row],[Delivery Date]]="","",$R$1-Table3[[#This Row],[Delivery Date]])</f>
        <v/>
      </c>
      <c r="T628" t="str">
        <f>IFERROR(VLOOKUP(Table3[[#This Row],[Ich No]],'ICH NO'!K:M,3,0),"")</f>
        <v/>
      </c>
      <c r="U628" t="str">
        <f>IF(Table3[[#This Row],[REST]]&gt;Table3[[#This Row],[Stock]],Table3[[#This Row],[Stock]],Table3[[#This Row],[REST]])</f>
        <v/>
      </c>
      <c r="AA628" t="str">
        <f ca="1">IF(Table3[[#This Row],[DDD]]="","",IF(Table3[[#This Row],[Stock]]&gt;=Table3[[#This Row],[REST]],Table3[[#This Row],[REST]],Table3[[#This Row],[Stock]]))</f>
        <v/>
      </c>
    </row>
    <row r="629" spans="1:27" x14ac:dyDescent="0.3">
      <c r="A629" s="173" t="str">
        <f>IF(Table3[[#This Row],[Customer Part No]]="","",(ROW()-1))</f>
        <v/>
      </c>
      <c r="B629" s="212" t="str">
        <f>IF(TAM!T634="","",TAM!T634)</f>
        <v/>
      </c>
      <c r="C629" s="42" t="str">
        <f>IF(TAM!Q634="","",TAM!Q634)</f>
        <v/>
      </c>
      <c r="D629" s="42" t="str">
        <f>IF(TAM!I634="","",TAM!I634)</f>
        <v/>
      </c>
      <c r="E629" s="42" t="str">
        <f>IF(TAM!H634="","",TAM!H634)</f>
        <v/>
      </c>
      <c r="F629" s="213" t="str">
        <f>IF(TAM!L634="","",TAM!L634)</f>
        <v/>
      </c>
      <c r="G629" s="213" t="str">
        <f>IF(TAM!M634="","",TAM!M634)</f>
        <v/>
      </c>
      <c r="H629" s="220" t="str">
        <f>IF(TAM!AD634="","",TAM!AD634)</f>
        <v/>
      </c>
      <c r="I629" s="223" t="str">
        <f>IF(Table3[[#This Row],[Open Qty]]="","",TAM!AE634)</f>
        <v/>
      </c>
      <c r="J629" s="226" t="str">
        <f>IF(Table3[[#This Row],[Open Qty]]="","",SUM(SUMIF('STOCK OES'!B:B,Table3[[#This Row],[Ich No]],'STOCK OES'!E:E),SUMIF('STOCK SEALING'!B:B,Table3[[#This Row],[Ich No]],'STOCK SEALING'!E:E)))</f>
        <v/>
      </c>
      <c r="K629" s="236" t="str">
        <f>IF(Table3[[#This Row],[REST]]="","",SUMIF(TMMIN!T:T,Table3[[#This Row],[Ich No]],TMMIN!AE:AE))</f>
        <v/>
      </c>
      <c r="L629" s="226">
        <v>0</v>
      </c>
      <c r="M629" s="226" t="str">
        <f>IFERROR(Table3[[#This Row],[REST]]-Table3[[#This Row],[Result Scan]],"")</f>
        <v/>
      </c>
      <c r="N629" s="212" t="str">
        <f>IF(Table3[[#This Row],[PO TAM]]="","",IF(Table3[[#This Row],[Balance]]&gt;0,"Open","Close"))</f>
        <v/>
      </c>
      <c r="O629" s="246" t="str">
        <f ca="1">IF(R629=$S$1,Table3[[#This Row],[Status]],"")</f>
        <v/>
      </c>
      <c r="R629" s="169" t="str">
        <f>IF(Table3[[#This Row],[Delivery Date]]="","",$R$1-Table3[[#This Row],[Delivery Date]])</f>
        <v/>
      </c>
      <c r="T629" t="str">
        <f>IFERROR(VLOOKUP(Table3[[#This Row],[Ich No]],'ICH NO'!K:M,3,0),"")</f>
        <v/>
      </c>
      <c r="U629" t="str">
        <f>IF(Table3[[#This Row],[REST]]&gt;Table3[[#This Row],[Stock]],Table3[[#This Row],[Stock]],Table3[[#This Row],[REST]])</f>
        <v/>
      </c>
      <c r="AA629" t="str">
        <f ca="1">IF(Table3[[#This Row],[DDD]]="","",IF(Table3[[#This Row],[Stock]]&gt;=Table3[[#This Row],[REST]],Table3[[#This Row],[REST]],Table3[[#This Row],[Stock]]))</f>
        <v/>
      </c>
    </row>
    <row r="630" spans="1:27" x14ac:dyDescent="0.3">
      <c r="A630" s="173" t="str">
        <f>IF(Table3[[#This Row],[Customer Part No]]="","",(ROW()-1))</f>
        <v/>
      </c>
      <c r="B630" s="212" t="str">
        <f>IF(TAM!T635="","",TAM!T635)</f>
        <v/>
      </c>
      <c r="C630" s="42" t="str">
        <f>IF(TAM!Q635="","",TAM!Q635)</f>
        <v/>
      </c>
      <c r="D630" s="42" t="str">
        <f>IF(TAM!I635="","",TAM!I635)</f>
        <v/>
      </c>
      <c r="E630" s="42" t="str">
        <f>IF(TAM!H635="","",TAM!H635)</f>
        <v/>
      </c>
      <c r="F630" s="213" t="str">
        <f>IF(TAM!L635="","",TAM!L635)</f>
        <v/>
      </c>
      <c r="G630" s="213" t="str">
        <f>IF(TAM!M635="","",TAM!M635)</f>
        <v/>
      </c>
      <c r="H630" s="220" t="str">
        <f>IF(TAM!AD635="","",TAM!AD635)</f>
        <v/>
      </c>
      <c r="I630" s="223" t="str">
        <f>IF(Table3[[#This Row],[Open Qty]]="","",TAM!AE635)</f>
        <v/>
      </c>
      <c r="J630" s="226" t="str">
        <f>IF(Table3[[#This Row],[Open Qty]]="","",SUM(SUMIF('STOCK OES'!B:B,Table3[[#This Row],[Ich No]],'STOCK OES'!E:E),SUMIF('STOCK SEALING'!B:B,Table3[[#This Row],[Ich No]],'STOCK SEALING'!E:E)))</f>
        <v/>
      </c>
      <c r="K630" s="236" t="str">
        <f>IF(Table3[[#This Row],[REST]]="","",SUMIF(TMMIN!T:T,Table3[[#This Row],[Ich No]],TMMIN!AE:AE))</f>
        <v/>
      </c>
      <c r="L630" s="226">
        <v>0</v>
      </c>
      <c r="M630" s="226" t="str">
        <f>IFERROR(Table3[[#This Row],[REST]]-Table3[[#This Row],[Result Scan]],"")</f>
        <v/>
      </c>
      <c r="N630" s="212" t="str">
        <f>IF(Table3[[#This Row],[PO TAM]]="","",IF(Table3[[#This Row],[Balance]]&gt;0,"Open","Close"))</f>
        <v/>
      </c>
      <c r="O630" s="246" t="str">
        <f ca="1">IF(R630=$S$1,Table3[[#This Row],[Status]],"")</f>
        <v/>
      </c>
      <c r="R630" s="169" t="str">
        <f>IF(Table3[[#This Row],[Delivery Date]]="","",$R$1-Table3[[#This Row],[Delivery Date]])</f>
        <v/>
      </c>
      <c r="T630" t="str">
        <f>IFERROR(VLOOKUP(Table3[[#This Row],[Ich No]],'ICH NO'!K:M,3,0),"")</f>
        <v/>
      </c>
      <c r="U630" t="str">
        <f>IF(Table3[[#This Row],[REST]]&gt;Table3[[#This Row],[Stock]],Table3[[#This Row],[Stock]],Table3[[#This Row],[REST]])</f>
        <v/>
      </c>
      <c r="AA630" t="str">
        <f ca="1">IF(Table3[[#This Row],[DDD]]="","",IF(Table3[[#This Row],[Stock]]&gt;=Table3[[#This Row],[REST]],Table3[[#This Row],[REST]],Table3[[#This Row],[Stock]]))</f>
        <v/>
      </c>
    </row>
    <row r="631" spans="1:27" x14ac:dyDescent="0.3">
      <c r="A631" s="173" t="str">
        <f>IF(Table3[[#This Row],[Customer Part No]]="","",(ROW()-1))</f>
        <v/>
      </c>
      <c r="B631" s="212" t="str">
        <f>IF(TAM!T636="","",TAM!T636)</f>
        <v/>
      </c>
      <c r="C631" s="42" t="str">
        <f>IF(TAM!Q636="","",TAM!Q636)</f>
        <v/>
      </c>
      <c r="D631" s="42" t="str">
        <f>IF(TAM!I636="","",TAM!I636)</f>
        <v/>
      </c>
      <c r="E631" s="42" t="str">
        <f>IF(TAM!H636="","",TAM!H636)</f>
        <v/>
      </c>
      <c r="F631" s="213" t="str">
        <f>IF(TAM!L636="","",TAM!L636)</f>
        <v/>
      </c>
      <c r="G631" s="213" t="str">
        <f>IF(TAM!M636="","",TAM!M636)</f>
        <v/>
      </c>
      <c r="H631" s="220" t="str">
        <f>IF(TAM!AD636="","",TAM!AD636)</f>
        <v/>
      </c>
      <c r="I631" s="223" t="str">
        <f>IF(Table3[[#This Row],[Open Qty]]="","",TAM!AE636)</f>
        <v/>
      </c>
      <c r="J631" s="226" t="str">
        <f>IF(Table3[[#This Row],[Open Qty]]="","",SUM(SUMIF('STOCK OES'!B:B,Table3[[#This Row],[Ich No]],'STOCK OES'!E:E),SUMIF('STOCK SEALING'!B:B,Table3[[#This Row],[Ich No]],'STOCK SEALING'!E:E)))</f>
        <v/>
      </c>
      <c r="K631" s="236" t="str">
        <f>IF(Table3[[#This Row],[REST]]="","",SUMIF(TMMIN!T:T,Table3[[#This Row],[Ich No]],TMMIN!AE:AE))</f>
        <v/>
      </c>
      <c r="L631" s="226">
        <v>0</v>
      </c>
      <c r="M631" s="226" t="str">
        <f>IFERROR(Table3[[#This Row],[REST]]-Table3[[#This Row],[Result Scan]],"")</f>
        <v/>
      </c>
      <c r="N631" s="212" t="str">
        <f>IF(Table3[[#This Row],[PO TAM]]="","",IF(Table3[[#This Row],[Balance]]&gt;0,"Open","Close"))</f>
        <v/>
      </c>
      <c r="O631" s="246" t="str">
        <f ca="1">IF(R631=$S$1,Table3[[#This Row],[Status]],"")</f>
        <v/>
      </c>
      <c r="R631" s="169" t="str">
        <f>IF(Table3[[#This Row],[Delivery Date]]="","",$R$1-Table3[[#This Row],[Delivery Date]])</f>
        <v/>
      </c>
      <c r="T631" t="str">
        <f>IFERROR(VLOOKUP(Table3[[#This Row],[Ich No]],'ICH NO'!K:M,3,0),"")</f>
        <v/>
      </c>
      <c r="U631" t="str">
        <f>IF(Table3[[#This Row],[REST]]&gt;Table3[[#This Row],[Stock]],Table3[[#This Row],[Stock]],Table3[[#This Row],[REST]])</f>
        <v/>
      </c>
      <c r="AA631" t="str">
        <f ca="1">IF(Table3[[#This Row],[DDD]]="","",IF(Table3[[#This Row],[Stock]]&gt;=Table3[[#This Row],[REST]],Table3[[#This Row],[REST]],Table3[[#This Row],[Stock]]))</f>
        <v/>
      </c>
    </row>
    <row r="632" spans="1:27" x14ac:dyDescent="0.3">
      <c r="A632" s="173" t="str">
        <f>IF(Table3[[#This Row],[Customer Part No]]="","",(ROW()-1))</f>
        <v/>
      </c>
      <c r="B632" s="212" t="str">
        <f>IF(TAM!T637="","",TAM!T637)</f>
        <v/>
      </c>
      <c r="C632" s="42" t="str">
        <f>IF(TAM!Q637="","",TAM!Q637)</f>
        <v/>
      </c>
      <c r="D632" s="42" t="str">
        <f>IF(TAM!I637="","",TAM!I637)</f>
        <v/>
      </c>
      <c r="E632" s="42" t="str">
        <f>IF(TAM!H637="","",TAM!H637)</f>
        <v/>
      </c>
      <c r="F632" s="213" t="str">
        <f>IF(TAM!L637="","",TAM!L637)</f>
        <v/>
      </c>
      <c r="G632" s="213" t="str">
        <f>IF(TAM!M637="","",TAM!M637)</f>
        <v/>
      </c>
      <c r="H632" s="220" t="str">
        <f>IF(TAM!AD637="","",TAM!AD637)</f>
        <v/>
      </c>
      <c r="I632" s="223" t="str">
        <f>IF(Table3[[#This Row],[Open Qty]]="","",TAM!AE637)</f>
        <v/>
      </c>
      <c r="J632" s="226" t="str">
        <f>IF(Table3[[#This Row],[Open Qty]]="","",SUM(SUMIF('STOCK OES'!B:B,Table3[[#This Row],[Ich No]],'STOCK OES'!E:E),SUMIF('STOCK SEALING'!B:B,Table3[[#This Row],[Ich No]],'STOCK SEALING'!E:E)))</f>
        <v/>
      </c>
      <c r="K632" s="236" t="str">
        <f>IF(Table3[[#This Row],[REST]]="","",SUMIF(TMMIN!T:T,Table3[[#This Row],[Ich No]],TMMIN!AE:AE))</f>
        <v/>
      </c>
      <c r="L632" s="226">
        <v>0</v>
      </c>
      <c r="M632" s="226" t="str">
        <f>IFERROR(Table3[[#This Row],[REST]]-Table3[[#This Row],[Result Scan]],"")</f>
        <v/>
      </c>
      <c r="N632" s="212" t="str">
        <f>IF(Table3[[#This Row],[PO TAM]]="","",IF(Table3[[#This Row],[Balance]]&gt;0,"Open","Close"))</f>
        <v/>
      </c>
      <c r="O632" s="246" t="str">
        <f ca="1">IF(R632=$S$1,Table3[[#This Row],[Status]],"")</f>
        <v/>
      </c>
      <c r="R632" s="169" t="str">
        <f>IF(Table3[[#This Row],[Delivery Date]]="","",$R$1-Table3[[#This Row],[Delivery Date]])</f>
        <v/>
      </c>
      <c r="T632" t="str">
        <f>IFERROR(VLOOKUP(Table3[[#This Row],[Ich No]],'ICH NO'!K:M,3,0),"")</f>
        <v/>
      </c>
      <c r="U632" t="str">
        <f>IF(Table3[[#This Row],[REST]]&gt;Table3[[#This Row],[Stock]],Table3[[#This Row],[Stock]],Table3[[#This Row],[REST]])</f>
        <v/>
      </c>
      <c r="AA632" t="str">
        <f ca="1">IF(Table3[[#This Row],[DDD]]="","",IF(Table3[[#This Row],[Stock]]&gt;=Table3[[#This Row],[REST]],Table3[[#This Row],[REST]],Table3[[#This Row],[Stock]]))</f>
        <v/>
      </c>
    </row>
    <row r="633" spans="1:27" x14ac:dyDescent="0.3">
      <c r="A633" s="173" t="str">
        <f>IF(Table3[[#This Row],[Customer Part No]]="","",(ROW()-1))</f>
        <v/>
      </c>
      <c r="B633" s="212" t="str">
        <f>IF(TAM!T638="","",TAM!T638)</f>
        <v/>
      </c>
      <c r="C633" s="42" t="str">
        <f>IF(TAM!Q638="","",TAM!Q638)</f>
        <v/>
      </c>
      <c r="D633" s="42" t="str">
        <f>IF(TAM!I638="","",TAM!I638)</f>
        <v/>
      </c>
      <c r="E633" s="42" t="str">
        <f>IF(TAM!H638="","",TAM!H638)</f>
        <v/>
      </c>
      <c r="F633" s="213" t="str">
        <f>IF(TAM!L638="","",TAM!L638)</f>
        <v/>
      </c>
      <c r="G633" s="213" t="str">
        <f>IF(TAM!M638="","",TAM!M638)</f>
        <v/>
      </c>
      <c r="H633" s="220" t="str">
        <f>IF(TAM!AD638="","",TAM!AD638)</f>
        <v/>
      </c>
      <c r="I633" s="223" t="str">
        <f>IF(Table3[[#This Row],[Open Qty]]="","",TAM!AE638)</f>
        <v/>
      </c>
      <c r="J633" s="226" t="str">
        <f>IF(Table3[[#This Row],[Open Qty]]="","",SUM(SUMIF('STOCK OES'!B:B,Table3[[#This Row],[Ich No]],'STOCK OES'!E:E),SUMIF('STOCK SEALING'!B:B,Table3[[#This Row],[Ich No]],'STOCK SEALING'!E:E)))</f>
        <v/>
      </c>
      <c r="K633" s="236" t="str">
        <f>IF(Table3[[#This Row],[REST]]="","",SUMIF(TMMIN!T:T,Table3[[#This Row],[Ich No]],TMMIN!AE:AE))</f>
        <v/>
      </c>
      <c r="L633" s="226">
        <v>0</v>
      </c>
      <c r="M633" s="226" t="str">
        <f>IFERROR(Table3[[#This Row],[REST]]-Table3[[#This Row],[Result Scan]],"")</f>
        <v/>
      </c>
      <c r="N633" s="212" t="str">
        <f>IF(Table3[[#This Row],[PO TAM]]="","",IF(Table3[[#This Row],[Balance]]&gt;0,"Open","Close"))</f>
        <v/>
      </c>
      <c r="O633" s="246" t="str">
        <f ca="1">IF(R633=$S$1,Table3[[#This Row],[Status]],"")</f>
        <v/>
      </c>
      <c r="R633" s="169" t="str">
        <f>IF(Table3[[#This Row],[Delivery Date]]="","",$R$1-Table3[[#This Row],[Delivery Date]])</f>
        <v/>
      </c>
      <c r="T633" t="str">
        <f>IFERROR(VLOOKUP(Table3[[#This Row],[Ich No]],'ICH NO'!K:M,3,0),"")</f>
        <v/>
      </c>
      <c r="U633" t="str">
        <f>IF(Table3[[#This Row],[REST]]&gt;Table3[[#This Row],[Stock]],Table3[[#This Row],[Stock]],Table3[[#This Row],[REST]])</f>
        <v/>
      </c>
      <c r="AA633" t="str">
        <f ca="1">IF(Table3[[#This Row],[DDD]]="","",IF(Table3[[#This Row],[Stock]]&gt;=Table3[[#This Row],[REST]],Table3[[#This Row],[REST]],Table3[[#This Row],[Stock]]))</f>
        <v/>
      </c>
    </row>
    <row r="634" spans="1:27" x14ac:dyDescent="0.3">
      <c r="A634" s="173" t="str">
        <f>IF(Table3[[#This Row],[Customer Part No]]="","",(ROW()-1))</f>
        <v/>
      </c>
      <c r="B634" s="212" t="str">
        <f>IF(TAM!T639="","",TAM!T639)</f>
        <v/>
      </c>
      <c r="C634" s="42" t="str">
        <f>IF(TAM!Q639="","",TAM!Q639)</f>
        <v/>
      </c>
      <c r="D634" s="42" t="str">
        <f>IF(TAM!I639="","",TAM!I639)</f>
        <v/>
      </c>
      <c r="E634" s="42" t="str">
        <f>IF(TAM!H639="","",TAM!H639)</f>
        <v/>
      </c>
      <c r="F634" s="213" t="str">
        <f>IF(TAM!L639="","",TAM!L639)</f>
        <v/>
      </c>
      <c r="G634" s="213" t="str">
        <f>IF(TAM!M639="","",TAM!M639)</f>
        <v/>
      </c>
      <c r="H634" s="220" t="str">
        <f>IF(TAM!AD639="","",TAM!AD639)</f>
        <v/>
      </c>
      <c r="I634" s="223" t="str">
        <f>IF(Table3[[#This Row],[Open Qty]]="","",TAM!AE639)</f>
        <v/>
      </c>
      <c r="J634" s="226" t="str">
        <f>IF(Table3[[#This Row],[Open Qty]]="","",SUM(SUMIF('STOCK OES'!B:B,Table3[[#This Row],[Ich No]],'STOCK OES'!E:E),SUMIF('STOCK SEALING'!B:B,Table3[[#This Row],[Ich No]],'STOCK SEALING'!E:E)))</f>
        <v/>
      </c>
      <c r="K634" s="236" t="str">
        <f>IF(Table3[[#This Row],[REST]]="","",SUMIF(TMMIN!T:T,Table3[[#This Row],[Ich No]],TMMIN!AE:AE))</f>
        <v/>
      </c>
      <c r="L634" s="226">
        <v>0</v>
      </c>
      <c r="M634" s="226" t="str">
        <f>IFERROR(Table3[[#This Row],[REST]]-Table3[[#This Row],[Result Scan]],"")</f>
        <v/>
      </c>
      <c r="N634" s="212" t="str">
        <f>IF(Table3[[#This Row],[PO TAM]]="","",IF(Table3[[#This Row],[Balance]]&gt;0,"Open","Close"))</f>
        <v/>
      </c>
      <c r="O634" s="246" t="str">
        <f ca="1">IF(R634=$S$1,Table3[[#This Row],[Status]],"")</f>
        <v/>
      </c>
      <c r="R634" s="169" t="str">
        <f>IF(Table3[[#This Row],[Delivery Date]]="","",$R$1-Table3[[#This Row],[Delivery Date]])</f>
        <v/>
      </c>
      <c r="T634" t="str">
        <f>IFERROR(VLOOKUP(Table3[[#This Row],[Ich No]],'ICH NO'!K:M,3,0),"")</f>
        <v/>
      </c>
      <c r="U634" t="str">
        <f>IF(Table3[[#This Row],[REST]]&gt;Table3[[#This Row],[Stock]],Table3[[#This Row],[Stock]],Table3[[#This Row],[REST]])</f>
        <v/>
      </c>
      <c r="AA634" t="str">
        <f ca="1">IF(Table3[[#This Row],[DDD]]="","",IF(Table3[[#This Row],[Stock]]&gt;=Table3[[#This Row],[REST]],Table3[[#This Row],[REST]],Table3[[#This Row],[Stock]]))</f>
        <v/>
      </c>
    </row>
    <row r="635" spans="1:27" x14ac:dyDescent="0.3">
      <c r="A635" s="173" t="str">
        <f>IF(Table3[[#This Row],[Customer Part No]]="","",(ROW()-1))</f>
        <v/>
      </c>
      <c r="B635" s="212" t="str">
        <f>IF(TAM!T640="","",TAM!T640)</f>
        <v/>
      </c>
      <c r="C635" s="42" t="str">
        <f>IF(TAM!Q640="","",TAM!Q640)</f>
        <v/>
      </c>
      <c r="D635" s="42" t="str">
        <f>IF(TAM!I640="","",TAM!I640)</f>
        <v/>
      </c>
      <c r="E635" s="42" t="str">
        <f>IF(TAM!H640="","",TAM!H640)</f>
        <v/>
      </c>
      <c r="F635" s="213" t="str">
        <f>IF(TAM!L640="","",TAM!L640)</f>
        <v/>
      </c>
      <c r="G635" s="213" t="str">
        <f>IF(TAM!M640="","",TAM!M640)</f>
        <v/>
      </c>
      <c r="H635" s="220" t="str">
        <f>IF(TAM!AD640="","",TAM!AD640)</f>
        <v/>
      </c>
      <c r="I635" s="223" t="str">
        <f>IF(Table3[[#This Row],[Open Qty]]="","",TAM!AE640)</f>
        <v/>
      </c>
      <c r="J635" s="226" t="str">
        <f>IF(Table3[[#This Row],[Open Qty]]="","",SUM(SUMIF('STOCK OES'!B:B,Table3[[#This Row],[Ich No]],'STOCK OES'!E:E),SUMIF('STOCK SEALING'!B:B,Table3[[#This Row],[Ich No]],'STOCK SEALING'!E:E)))</f>
        <v/>
      </c>
      <c r="K635" s="236" t="str">
        <f>IF(Table3[[#This Row],[REST]]="","",SUMIF(TMMIN!T:T,Table3[[#This Row],[Ich No]],TMMIN!AE:AE))</f>
        <v/>
      </c>
      <c r="L635" s="226">
        <v>0</v>
      </c>
      <c r="M635" s="226" t="str">
        <f>IFERROR(Table3[[#This Row],[REST]]-Table3[[#This Row],[Result Scan]],"")</f>
        <v/>
      </c>
      <c r="N635" s="212" t="str">
        <f>IF(Table3[[#This Row],[PO TAM]]="","",IF(Table3[[#This Row],[Balance]]&gt;0,"Open","Close"))</f>
        <v/>
      </c>
      <c r="O635" s="246" t="str">
        <f ca="1">IF(R635=$S$1,Table3[[#This Row],[Status]],"")</f>
        <v/>
      </c>
      <c r="R635" s="169" t="str">
        <f>IF(Table3[[#This Row],[Delivery Date]]="","",$R$1-Table3[[#This Row],[Delivery Date]])</f>
        <v/>
      </c>
      <c r="T635" t="str">
        <f>IFERROR(VLOOKUP(Table3[[#This Row],[Ich No]],'ICH NO'!K:M,3,0),"")</f>
        <v/>
      </c>
      <c r="U635" t="str">
        <f>IF(Table3[[#This Row],[REST]]&gt;Table3[[#This Row],[Stock]],Table3[[#This Row],[Stock]],Table3[[#This Row],[REST]])</f>
        <v/>
      </c>
      <c r="AA635" t="str">
        <f ca="1">IF(Table3[[#This Row],[DDD]]="","",IF(Table3[[#This Row],[Stock]]&gt;=Table3[[#This Row],[REST]],Table3[[#This Row],[REST]],Table3[[#This Row],[Stock]]))</f>
        <v/>
      </c>
    </row>
    <row r="636" spans="1:27" x14ac:dyDescent="0.3">
      <c r="A636" s="173" t="str">
        <f>IF(Table3[[#This Row],[Customer Part No]]="","",(ROW()-1))</f>
        <v/>
      </c>
      <c r="B636" s="212" t="str">
        <f>IF(TAM!T641="","",TAM!T641)</f>
        <v/>
      </c>
      <c r="C636" s="42" t="str">
        <f>IF(TAM!Q641="","",TAM!Q641)</f>
        <v/>
      </c>
      <c r="D636" s="42" t="str">
        <f>IF(TAM!I641="","",TAM!I641)</f>
        <v/>
      </c>
      <c r="E636" s="42" t="str">
        <f>IF(TAM!H641="","",TAM!H641)</f>
        <v/>
      </c>
      <c r="F636" s="213" t="str">
        <f>IF(TAM!L641="","",TAM!L641)</f>
        <v/>
      </c>
      <c r="G636" s="213" t="str">
        <f>IF(TAM!M641="","",TAM!M641)</f>
        <v/>
      </c>
      <c r="H636" s="220" t="str">
        <f>IF(TAM!AD641="","",TAM!AD641)</f>
        <v/>
      </c>
      <c r="I636" s="223" t="str">
        <f>IF(Table3[[#This Row],[Open Qty]]="","",TAM!AE641)</f>
        <v/>
      </c>
      <c r="J636" s="226" t="str">
        <f>IF(Table3[[#This Row],[Open Qty]]="","",SUM(SUMIF('STOCK OES'!B:B,Table3[[#This Row],[Ich No]],'STOCK OES'!E:E),SUMIF('STOCK SEALING'!B:B,Table3[[#This Row],[Ich No]],'STOCK SEALING'!E:E)))</f>
        <v/>
      </c>
      <c r="K636" s="236" t="str">
        <f>IF(Table3[[#This Row],[REST]]="","",SUMIF(TMMIN!T:T,Table3[[#This Row],[Ich No]],TMMIN!AE:AE))</f>
        <v/>
      </c>
      <c r="L636" s="226">
        <v>0</v>
      </c>
      <c r="M636" s="226" t="str">
        <f>IFERROR(Table3[[#This Row],[REST]]-Table3[[#This Row],[Result Scan]],"")</f>
        <v/>
      </c>
      <c r="N636" s="212" t="str">
        <f>IF(Table3[[#This Row],[PO TAM]]="","",IF(Table3[[#This Row],[Balance]]&gt;0,"Open","Close"))</f>
        <v/>
      </c>
      <c r="O636" s="246" t="str">
        <f ca="1">IF(R636=$S$1,Table3[[#This Row],[Status]],"")</f>
        <v/>
      </c>
      <c r="R636" s="169" t="str">
        <f>IF(Table3[[#This Row],[Delivery Date]]="","",$R$1-Table3[[#This Row],[Delivery Date]])</f>
        <v/>
      </c>
      <c r="T636" t="str">
        <f>IFERROR(VLOOKUP(Table3[[#This Row],[Ich No]],'ICH NO'!K:M,3,0),"")</f>
        <v/>
      </c>
      <c r="U636" t="str">
        <f>IF(Table3[[#This Row],[REST]]&gt;Table3[[#This Row],[Stock]],Table3[[#This Row],[Stock]],Table3[[#This Row],[REST]])</f>
        <v/>
      </c>
      <c r="AA636" t="str">
        <f ca="1">IF(Table3[[#This Row],[DDD]]="","",IF(Table3[[#This Row],[Stock]]&gt;=Table3[[#This Row],[REST]],Table3[[#This Row],[REST]],Table3[[#This Row],[Stock]]))</f>
        <v/>
      </c>
    </row>
    <row r="637" spans="1:27" x14ac:dyDescent="0.3">
      <c r="A637" s="173" t="str">
        <f>IF(Table3[[#This Row],[Customer Part No]]="","",(ROW()-1))</f>
        <v/>
      </c>
      <c r="B637" s="212" t="str">
        <f>IF(TAM!T642="","",TAM!T642)</f>
        <v/>
      </c>
      <c r="C637" s="42" t="str">
        <f>IF(TAM!Q642="","",TAM!Q642)</f>
        <v/>
      </c>
      <c r="D637" s="42" t="str">
        <f>IF(TAM!I642="","",TAM!I642)</f>
        <v/>
      </c>
      <c r="E637" s="42" t="str">
        <f>IF(TAM!H642="","",TAM!H642)</f>
        <v/>
      </c>
      <c r="F637" s="213" t="str">
        <f>IF(TAM!L642="","",TAM!L642)</f>
        <v/>
      </c>
      <c r="G637" s="213" t="str">
        <f>IF(TAM!M642="","",TAM!M642)</f>
        <v/>
      </c>
      <c r="H637" s="220" t="str">
        <f>IF(TAM!AD642="","",TAM!AD642)</f>
        <v/>
      </c>
      <c r="I637" s="223" t="str">
        <f>IF(Table3[[#This Row],[Open Qty]]="","",TAM!AE642)</f>
        <v/>
      </c>
      <c r="J637" s="226" t="str">
        <f>IF(Table3[[#This Row],[Open Qty]]="","",SUM(SUMIF('STOCK OES'!B:B,Table3[[#This Row],[Ich No]],'STOCK OES'!E:E),SUMIF('STOCK SEALING'!B:B,Table3[[#This Row],[Ich No]],'STOCK SEALING'!E:E)))</f>
        <v/>
      </c>
      <c r="K637" s="236" t="str">
        <f>IF(Table3[[#This Row],[REST]]="","",SUMIF(TMMIN!T:T,Table3[[#This Row],[Ich No]],TMMIN!AE:AE))</f>
        <v/>
      </c>
      <c r="L637" s="226">
        <v>0</v>
      </c>
      <c r="M637" s="226" t="str">
        <f>IFERROR(Table3[[#This Row],[REST]]-Table3[[#This Row],[Result Scan]],"")</f>
        <v/>
      </c>
      <c r="N637" s="212" t="str">
        <f>IF(Table3[[#This Row],[PO TAM]]="","",IF(Table3[[#This Row],[Balance]]&gt;0,"Open","Close"))</f>
        <v/>
      </c>
      <c r="O637" s="246" t="str">
        <f ca="1">IF(R637=$S$1,Table3[[#This Row],[Status]],"")</f>
        <v/>
      </c>
      <c r="R637" s="169" t="str">
        <f>IF(Table3[[#This Row],[Delivery Date]]="","",$R$1-Table3[[#This Row],[Delivery Date]])</f>
        <v/>
      </c>
      <c r="T637" t="str">
        <f>IFERROR(VLOOKUP(Table3[[#This Row],[Ich No]],'ICH NO'!K:M,3,0),"")</f>
        <v/>
      </c>
      <c r="U637" t="str">
        <f>IF(Table3[[#This Row],[REST]]&gt;Table3[[#This Row],[Stock]],Table3[[#This Row],[Stock]],Table3[[#This Row],[REST]])</f>
        <v/>
      </c>
      <c r="AA637" t="str">
        <f ca="1">IF(Table3[[#This Row],[DDD]]="","",IF(Table3[[#This Row],[Stock]]&gt;=Table3[[#This Row],[REST]],Table3[[#This Row],[REST]],Table3[[#This Row],[Stock]]))</f>
        <v/>
      </c>
    </row>
    <row r="638" spans="1:27" x14ac:dyDescent="0.3">
      <c r="A638" s="173" t="str">
        <f>IF(Table3[[#This Row],[Customer Part No]]="","",(ROW()-1))</f>
        <v/>
      </c>
      <c r="B638" s="212" t="str">
        <f>IF(TAM!T643="","",TAM!T643)</f>
        <v/>
      </c>
      <c r="C638" s="42" t="str">
        <f>IF(TAM!Q643="","",TAM!Q643)</f>
        <v/>
      </c>
      <c r="D638" s="42" t="str">
        <f>IF(TAM!I643="","",TAM!I643)</f>
        <v/>
      </c>
      <c r="E638" s="42" t="str">
        <f>IF(TAM!H643="","",TAM!H643)</f>
        <v/>
      </c>
      <c r="F638" s="213" t="str">
        <f>IF(TAM!L643="","",TAM!L643)</f>
        <v/>
      </c>
      <c r="G638" s="213" t="str">
        <f>IF(TAM!M643="","",TAM!M643)</f>
        <v/>
      </c>
      <c r="H638" s="220" t="str">
        <f>IF(TAM!AD643="","",TAM!AD643)</f>
        <v/>
      </c>
      <c r="I638" s="223" t="str">
        <f>IF(Table3[[#This Row],[Open Qty]]="","",TAM!AE643)</f>
        <v/>
      </c>
      <c r="J638" s="226" t="str">
        <f>IF(Table3[[#This Row],[Open Qty]]="","",SUM(SUMIF('STOCK OES'!B:B,Table3[[#This Row],[Ich No]],'STOCK OES'!E:E),SUMIF('STOCK SEALING'!B:B,Table3[[#This Row],[Ich No]],'STOCK SEALING'!E:E)))</f>
        <v/>
      </c>
      <c r="K638" s="236" t="str">
        <f>IF(Table3[[#This Row],[REST]]="","",SUMIF(TMMIN!T:T,Table3[[#This Row],[Ich No]],TMMIN!AE:AE))</f>
        <v/>
      </c>
      <c r="L638" s="226">
        <v>0</v>
      </c>
      <c r="M638" s="226" t="str">
        <f>IFERROR(Table3[[#This Row],[REST]]-Table3[[#This Row],[Result Scan]],"")</f>
        <v/>
      </c>
      <c r="N638" s="212" t="str">
        <f>IF(Table3[[#This Row],[PO TAM]]="","",IF(Table3[[#This Row],[Balance]]&gt;0,"Open","Close"))</f>
        <v/>
      </c>
      <c r="O638" s="246" t="str">
        <f ca="1">IF(R638=$S$1,Table3[[#This Row],[Status]],"")</f>
        <v/>
      </c>
      <c r="R638" s="169" t="str">
        <f>IF(Table3[[#This Row],[Delivery Date]]="","",$R$1-Table3[[#This Row],[Delivery Date]])</f>
        <v/>
      </c>
      <c r="T638" t="str">
        <f>IFERROR(VLOOKUP(Table3[[#This Row],[Ich No]],'ICH NO'!K:M,3,0),"")</f>
        <v/>
      </c>
      <c r="U638" t="str">
        <f>IF(Table3[[#This Row],[REST]]&gt;Table3[[#This Row],[Stock]],Table3[[#This Row],[Stock]],Table3[[#This Row],[REST]])</f>
        <v/>
      </c>
      <c r="AA638" t="str">
        <f ca="1">IF(Table3[[#This Row],[DDD]]="","",IF(Table3[[#This Row],[Stock]]&gt;=Table3[[#This Row],[REST]],Table3[[#This Row],[REST]],Table3[[#This Row],[Stock]]))</f>
        <v/>
      </c>
    </row>
    <row r="639" spans="1:27" x14ac:dyDescent="0.3">
      <c r="A639" s="173" t="str">
        <f>IF(Table3[[#This Row],[Customer Part No]]="","",(ROW()-1))</f>
        <v/>
      </c>
      <c r="B639" s="212" t="str">
        <f>IF(TAM!T644="","",TAM!T644)</f>
        <v/>
      </c>
      <c r="C639" s="42" t="str">
        <f>IF(TAM!Q644="","",TAM!Q644)</f>
        <v/>
      </c>
      <c r="D639" s="42" t="str">
        <f>IF(TAM!I644="","",TAM!I644)</f>
        <v/>
      </c>
      <c r="E639" s="42" t="str">
        <f>IF(TAM!H644="","",TAM!H644)</f>
        <v/>
      </c>
      <c r="F639" s="213" t="str">
        <f>IF(TAM!L644="","",TAM!L644)</f>
        <v/>
      </c>
      <c r="G639" s="213" t="str">
        <f>IF(TAM!M644="","",TAM!M644)</f>
        <v/>
      </c>
      <c r="H639" s="220" t="str">
        <f>IF(TAM!AD644="","",TAM!AD644)</f>
        <v/>
      </c>
      <c r="I639" s="223" t="str">
        <f>IF(Table3[[#This Row],[Open Qty]]="","",TAM!AE644)</f>
        <v/>
      </c>
      <c r="J639" s="226" t="str">
        <f>IF(Table3[[#This Row],[Open Qty]]="","",SUM(SUMIF('STOCK OES'!B:B,Table3[[#This Row],[Ich No]],'STOCK OES'!E:E),SUMIF('STOCK SEALING'!B:B,Table3[[#This Row],[Ich No]],'STOCK SEALING'!E:E)))</f>
        <v/>
      </c>
      <c r="K639" s="236" t="str">
        <f>IF(Table3[[#This Row],[REST]]="","",SUMIF(TMMIN!T:T,Table3[[#This Row],[Ich No]],TMMIN!AE:AE))</f>
        <v/>
      </c>
      <c r="L639" s="226">
        <v>0</v>
      </c>
      <c r="M639" s="226" t="str">
        <f>IFERROR(Table3[[#This Row],[REST]]-Table3[[#This Row],[Result Scan]],"")</f>
        <v/>
      </c>
      <c r="N639" s="212" t="str">
        <f>IF(Table3[[#This Row],[PO TAM]]="","",IF(Table3[[#This Row],[Balance]]&gt;0,"Open","Close"))</f>
        <v/>
      </c>
      <c r="O639" s="246" t="str">
        <f ca="1">IF(R639=$S$1,Table3[[#This Row],[Status]],"")</f>
        <v/>
      </c>
      <c r="R639" s="169" t="str">
        <f>IF(Table3[[#This Row],[Delivery Date]]="","",$R$1-Table3[[#This Row],[Delivery Date]])</f>
        <v/>
      </c>
      <c r="T639" t="str">
        <f>IFERROR(VLOOKUP(Table3[[#This Row],[Ich No]],'ICH NO'!K:M,3,0),"")</f>
        <v/>
      </c>
      <c r="U639" t="str">
        <f>IF(Table3[[#This Row],[REST]]&gt;Table3[[#This Row],[Stock]],Table3[[#This Row],[Stock]],Table3[[#This Row],[REST]])</f>
        <v/>
      </c>
      <c r="AA639" t="str">
        <f ca="1">IF(Table3[[#This Row],[DDD]]="","",IF(Table3[[#This Row],[Stock]]&gt;=Table3[[#This Row],[REST]],Table3[[#This Row],[REST]],Table3[[#This Row],[Stock]]))</f>
        <v/>
      </c>
    </row>
    <row r="640" spans="1:27" x14ac:dyDescent="0.3">
      <c r="A640" s="173" t="str">
        <f>IF(Table3[[#This Row],[Customer Part No]]="","",(ROW()-1))</f>
        <v/>
      </c>
      <c r="B640" s="212" t="str">
        <f>IF(TAM!T645="","",TAM!T645)</f>
        <v/>
      </c>
      <c r="C640" s="42" t="str">
        <f>IF(TAM!Q645="","",TAM!Q645)</f>
        <v/>
      </c>
      <c r="D640" s="42" t="str">
        <f>IF(TAM!I645="","",TAM!I645)</f>
        <v/>
      </c>
      <c r="E640" s="42" t="str">
        <f>IF(TAM!H645="","",TAM!H645)</f>
        <v/>
      </c>
      <c r="F640" s="213" t="str">
        <f>IF(TAM!L645="","",TAM!L645)</f>
        <v/>
      </c>
      <c r="G640" s="213" t="str">
        <f>IF(TAM!M645="","",TAM!M645)</f>
        <v/>
      </c>
      <c r="H640" s="220" t="str">
        <f>IF(TAM!AD645="","",TAM!AD645)</f>
        <v/>
      </c>
      <c r="I640" s="223" t="str">
        <f>IF(Table3[[#This Row],[Open Qty]]="","",TAM!AE645)</f>
        <v/>
      </c>
      <c r="J640" s="226" t="str">
        <f>IF(Table3[[#This Row],[Open Qty]]="","",SUM(SUMIF('STOCK OES'!B:B,Table3[[#This Row],[Ich No]],'STOCK OES'!E:E),SUMIF('STOCK SEALING'!B:B,Table3[[#This Row],[Ich No]],'STOCK SEALING'!E:E)))</f>
        <v/>
      </c>
      <c r="K640" s="236" t="str">
        <f>IF(Table3[[#This Row],[REST]]="","",SUMIF(TMMIN!T:T,Table3[[#This Row],[Ich No]],TMMIN!AE:AE))</f>
        <v/>
      </c>
      <c r="L640" s="226">
        <v>0</v>
      </c>
      <c r="M640" s="226" t="str">
        <f>IFERROR(Table3[[#This Row],[REST]]-Table3[[#This Row],[Result Scan]],"")</f>
        <v/>
      </c>
      <c r="N640" s="212" t="str">
        <f>IF(Table3[[#This Row],[PO TAM]]="","",IF(Table3[[#This Row],[Balance]]&gt;0,"Open","Close"))</f>
        <v/>
      </c>
      <c r="O640" s="246" t="str">
        <f ca="1">IF(R640=$S$1,Table3[[#This Row],[Status]],"")</f>
        <v/>
      </c>
      <c r="R640" s="169" t="str">
        <f>IF(Table3[[#This Row],[Delivery Date]]="","",$R$1-Table3[[#This Row],[Delivery Date]])</f>
        <v/>
      </c>
      <c r="T640" t="str">
        <f>IFERROR(VLOOKUP(Table3[[#This Row],[Ich No]],'ICH NO'!K:M,3,0),"")</f>
        <v/>
      </c>
      <c r="U640" t="str">
        <f>IF(Table3[[#This Row],[REST]]&gt;Table3[[#This Row],[Stock]],Table3[[#This Row],[Stock]],Table3[[#This Row],[REST]])</f>
        <v/>
      </c>
      <c r="AA640" t="str">
        <f ca="1">IF(Table3[[#This Row],[DDD]]="","",IF(Table3[[#This Row],[Stock]]&gt;=Table3[[#This Row],[REST]],Table3[[#This Row],[REST]],Table3[[#This Row],[Stock]]))</f>
        <v/>
      </c>
    </row>
    <row r="641" spans="1:27" x14ac:dyDescent="0.3">
      <c r="A641" s="173" t="str">
        <f>IF(Table3[[#This Row],[Customer Part No]]="","",(ROW()-1))</f>
        <v/>
      </c>
      <c r="B641" s="212" t="str">
        <f>IF(TAM!T646="","",TAM!T646)</f>
        <v/>
      </c>
      <c r="C641" s="42" t="str">
        <f>IF(TAM!Q646="","",TAM!Q646)</f>
        <v/>
      </c>
      <c r="D641" s="42" t="str">
        <f>IF(TAM!I646="","",TAM!I646)</f>
        <v/>
      </c>
      <c r="E641" s="42" t="str">
        <f>IF(TAM!H646="","",TAM!H646)</f>
        <v/>
      </c>
      <c r="F641" s="213" t="str">
        <f>IF(TAM!L646="","",TAM!L646)</f>
        <v/>
      </c>
      <c r="G641" s="213" t="str">
        <f>IF(TAM!M646="","",TAM!M646)</f>
        <v/>
      </c>
      <c r="H641" s="220" t="str">
        <f>IF(TAM!AD646="","",TAM!AD646)</f>
        <v/>
      </c>
      <c r="I641" s="223" t="str">
        <f>IF(Table3[[#This Row],[Open Qty]]="","",TAM!AE646)</f>
        <v/>
      </c>
      <c r="J641" s="226" t="str">
        <f>IF(Table3[[#This Row],[Open Qty]]="","",SUM(SUMIF('STOCK OES'!B:B,Table3[[#This Row],[Ich No]],'STOCK OES'!E:E),SUMIF('STOCK SEALING'!B:B,Table3[[#This Row],[Ich No]],'STOCK SEALING'!E:E)))</f>
        <v/>
      </c>
      <c r="K641" s="236" t="str">
        <f>IF(Table3[[#This Row],[REST]]="","",SUMIF(TMMIN!T:T,Table3[[#This Row],[Ich No]],TMMIN!AE:AE))</f>
        <v/>
      </c>
      <c r="L641" s="226">
        <v>0</v>
      </c>
      <c r="M641" s="226" t="str">
        <f>IFERROR(Table3[[#This Row],[REST]]-Table3[[#This Row],[Result Scan]],"")</f>
        <v/>
      </c>
      <c r="N641" s="212" t="str">
        <f>IF(Table3[[#This Row],[PO TAM]]="","",IF(Table3[[#This Row],[Balance]]&gt;0,"Open","Close"))</f>
        <v/>
      </c>
      <c r="O641" s="246" t="str">
        <f ca="1">IF(R641=$S$1,Table3[[#This Row],[Status]],"")</f>
        <v/>
      </c>
      <c r="R641" s="169" t="str">
        <f>IF(Table3[[#This Row],[Delivery Date]]="","",$R$1-Table3[[#This Row],[Delivery Date]])</f>
        <v/>
      </c>
      <c r="T641" t="str">
        <f>IFERROR(VLOOKUP(Table3[[#This Row],[Ich No]],'ICH NO'!K:M,3,0),"")</f>
        <v/>
      </c>
      <c r="U641" t="str">
        <f>IF(Table3[[#This Row],[REST]]&gt;Table3[[#This Row],[Stock]],Table3[[#This Row],[Stock]],Table3[[#This Row],[REST]])</f>
        <v/>
      </c>
      <c r="AA641" t="str">
        <f ca="1">IF(Table3[[#This Row],[DDD]]="","",IF(Table3[[#This Row],[Stock]]&gt;=Table3[[#This Row],[REST]],Table3[[#This Row],[REST]],Table3[[#This Row],[Stock]]))</f>
        <v/>
      </c>
    </row>
    <row r="642" spans="1:27" x14ac:dyDescent="0.3">
      <c r="A642" s="173" t="str">
        <f>IF(Table3[[#This Row],[Customer Part No]]="","",(ROW()-1))</f>
        <v/>
      </c>
      <c r="B642" s="212" t="str">
        <f>IF(TAM!T647="","",TAM!T647)</f>
        <v/>
      </c>
      <c r="C642" s="42" t="str">
        <f>IF(TAM!Q647="","",TAM!Q647)</f>
        <v/>
      </c>
      <c r="D642" s="42" t="str">
        <f>IF(TAM!I647="","",TAM!I647)</f>
        <v/>
      </c>
      <c r="E642" s="42" t="str">
        <f>IF(TAM!H647="","",TAM!H647)</f>
        <v/>
      </c>
      <c r="F642" s="213" t="str">
        <f>IF(TAM!L647="","",TAM!L647)</f>
        <v/>
      </c>
      <c r="G642" s="213" t="str">
        <f>IF(TAM!M647="","",TAM!M647)</f>
        <v/>
      </c>
      <c r="H642" s="220" t="str">
        <f>IF(TAM!AD647="","",TAM!AD647)</f>
        <v/>
      </c>
      <c r="I642" s="223" t="str">
        <f>IF(Table3[[#This Row],[Open Qty]]="","",TAM!AE647)</f>
        <v/>
      </c>
      <c r="J642" s="226" t="str">
        <f>IF(Table3[[#This Row],[Open Qty]]="","",SUM(SUMIF('STOCK OES'!B:B,Table3[[#This Row],[Ich No]],'STOCK OES'!E:E),SUMIF('STOCK SEALING'!B:B,Table3[[#This Row],[Ich No]],'STOCK SEALING'!E:E)))</f>
        <v/>
      </c>
      <c r="K642" s="236" t="str">
        <f>IF(Table3[[#This Row],[REST]]="","",SUMIF(TMMIN!T:T,Table3[[#This Row],[Ich No]],TMMIN!AE:AE))</f>
        <v/>
      </c>
      <c r="L642" s="226">
        <v>0</v>
      </c>
      <c r="M642" s="226" t="str">
        <f>IFERROR(Table3[[#This Row],[REST]]-Table3[[#This Row],[Result Scan]],"")</f>
        <v/>
      </c>
      <c r="N642" s="212" t="str">
        <f>IF(Table3[[#This Row],[PO TAM]]="","",IF(Table3[[#This Row],[Balance]]&gt;0,"Open","Close"))</f>
        <v/>
      </c>
      <c r="O642" s="246" t="str">
        <f ca="1">IF(R642=$S$1,Table3[[#This Row],[Status]],"")</f>
        <v/>
      </c>
      <c r="R642" s="169" t="str">
        <f>IF(Table3[[#This Row],[Delivery Date]]="","",$R$1-Table3[[#This Row],[Delivery Date]])</f>
        <v/>
      </c>
      <c r="T642" t="str">
        <f>IFERROR(VLOOKUP(Table3[[#This Row],[Ich No]],'ICH NO'!K:M,3,0),"")</f>
        <v/>
      </c>
      <c r="U642" t="str">
        <f>IF(Table3[[#This Row],[REST]]&gt;Table3[[#This Row],[Stock]],Table3[[#This Row],[Stock]],Table3[[#This Row],[REST]])</f>
        <v/>
      </c>
      <c r="AA642" t="str">
        <f ca="1">IF(Table3[[#This Row],[DDD]]="","",IF(Table3[[#This Row],[Stock]]&gt;=Table3[[#This Row],[REST]],Table3[[#This Row],[REST]],Table3[[#This Row],[Stock]]))</f>
        <v/>
      </c>
    </row>
    <row r="643" spans="1:27" x14ac:dyDescent="0.3">
      <c r="A643" s="173" t="str">
        <f>IF(Table3[[#This Row],[Customer Part No]]="","",(ROW()-1))</f>
        <v/>
      </c>
      <c r="B643" s="212" t="str">
        <f>IF(TAM!T648="","",TAM!T648)</f>
        <v/>
      </c>
      <c r="C643" s="42" t="str">
        <f>IF(TAM!Q648="","",TAM!Q648)</f>
        <v/>
      </c>
      <c r="D643" s="42" t="str">
        <f>IF(TAM!I648="","",TAM!I648)</f>
        <v/>
      </c>
      <c r="E643" s="42" t="str">
        <f>IF(TAM!H648="","",TAM!H648)</f>
        <v/>
      </c>
      <c r="F643" s="213" t="str">
        <f>IF(TAM!L648="","",TAM!L648)</f>
        <v/>
      </c>
      <c r="G643" s="213" t="str">
        <f>IF(TAM!M648="","",TAM!M648)</f>
        <v/>
      </c>
      <c r="H643" s="220" t="str">
        <f>IF(TAM!AD648="","",TAM!AD648)</f>
        <v/>
      </c>
      <c r="I643" s="223" t="str">
        <f>IF(Table3[[#This Row],[Open Qty]]="","",TAM!AE648)</f>
        <v/>
      </c>
      <c r="J643" s="226" t="str">
        <f>IF(Table3[[#This Row],[Open Qty]]="","",SUM(SUMIF('STOCK OES'!B:B,Table3[[#This Row],[Ich No]],'STOCK OES'!E:E),SUMIF('STOCK SEALING'!B:B,Table3[[#This Row],[Ich No]],'STOCK SEALING'!E:E)))</f>
        <v/>
      </c>
      <c r="K643" s="236" t="str">
        <f>IF(Table3[[#This Row],[REST]]="","",SUMIF(TMMIN!T:T,Table3[[#This Row],[Ich No]],TMMIN!AE:AE))</f>
        <v/>
      </c>
      <c r="L643" s="226">
        <v>0</v>
      </c>
      <c r="M643" s="226" t="str">
        <f>IFERROR(Table3[[#This Row],[REST]]-Table3[[#This Row],[Result Scan]],"")</f>
        <v/>
      </c>
      <c r="N643" s="212" t="str">
        <f>IF(Table3[[#This Row],[PO TAM]]="","",IF(Table3[[#This Row],[Balance]]&gt;0,"Open","Close"))</f>
        <v/>
      </c>
      <c r="O643" s="246" t="str">
        <f ca="1">IF(R643=$S$1,Table3[[#This Row],[Status]],"")</f>
        <v/>
      </c>
      <c r="R643" s="169" t="str">
        <f>IF(Table3[[#This Row],[Delivery Date]]="","",$R$1-Table3[[#This Row],[Delivery Date]])</f>
        <v/>
      </c>
      <c r="T643" t="str">
        <f>IFERROR(VLOOKUP(Table3[[#This Row],[Ich No]],'ICH NO'!K:M,3,0),"")</f>
        <v/>
      </c>
      <c r="U643" t="str">
        <f>IF(Table3[[#This Row],[REST]]&gt;Table3[[#This Row],[Stock]],Table3[[#This Row],[Stock]],Table3[[#This Row],[REST]])</f>
        <v/>
      </c>
      <c r="AA643" t="str">
        <f ca="1">IF(Table3[[#This Row],[DDD]]="","",IF(Table3[[#This Row],[Stock]]&gt;=Table3[[#This Row],[REST]],Table3[[#This Row],[REST]],Table3[[#This Row],[Stock]]))</f>
        <v/>
      </c>
    </row>
    <row r="644" spans="1:27" x14ac:dyDescent="0.3">
      <c r="A644" s="173" t="str">
        <f>IF(Table3[[#This Row],[Customer Part No]]="","",(ROW()-1))</f>
        <v/>
      </c>
      <c r="B644" s="212" t="str">
        <f>IF(TAM!T649="","",TAM!T649)</f>
        <v/>
      </c>
      <c r="C644" s="42" t="str">
        <f>IF(TAM!Q649="","",TAM!Q649)</f>
        <v/>
      </c>
      <c r="D644" s="42" t="str">
        <f>IF(TAM!I649="","",TAM!I649)</f>
        <v/>
      </c>
      <c r="E644" s="42" t="str">
        <f>IF(TAM!H649="","",TAM!H649)</f>
        <v/>
      </c>
      <c r="F644" s="213" t="str">
        <f>IF(TAM!L649="","",TAM!L649)</f>
        <v/>
      </c>
      <c r="G644" s="213" t="str">
        <f>IF(TAM!M649="","",TAM!M649)</f>
        <v/>
      </c>
      <c r="H644" s="220" t="str">
        <f>IF(TAM!AD649="","",TAM!AD649)</f>
        <v/>
      </c>
      <c r="I644" s="223" t="str">
        <f>IF(Table3[[#This Row],[Open Qty]]="","",TAM!AE649)</f>
        <v/>
      </c>
      <c r="J644" s="226" t="str">
        <f>IF(Table3[[#This Row],[Open Qty]]="","",SUM(SUMIF('STOCK OES'!B:B,Table3[[#This Row],[Ich No]],'STOCK OES'!E:E),SUMIF('STOCK SEALING'!B:B,Table3[[#This Row],[Ich No]],'STOCK SEALING'!E:E)))</f>
        <v/>
      </c>
      <c r="K644" s="236" t="str">
        <f>IF(Table3[[#This Row],[REST]]="","",SUMIF(TMMIN!T:T,Table3[[#This Row],[Ich No]],TMMIN!AE:AE))</f>
        <v/>
      </c>
      <c r="L644" s="226">
        <v>0</v>
      </c>
      <c r="M644" s="226" t="str">
        <f>IFERROR(Table3[[#This Row],[REST]]-Table3[[#This Row],[Result Scan]],"")</f>
        <v/>
      </c>
      <c r="N644" s="212" t="str">
        <f>IF(Table3[[#This Row],[PO TAM]]="","",IF(Table3[[#This Row],[Balance]]&gt;0,"Open","Close"))</f>
        <v/>
      </c>
      <c r="O644" s="246" t="str">
        <f ca="1">IF(R644=$S$1,Table3[[#This Row],[Status]],"")</f>
        <v/>
      </c>
      <c r="R644" s="169" t="str">
        <f>IF(Table3[[#This Row],[Delivery Date]]="","",$R$1-Table3[[#This Row],[Delivery Date]])</f>
        <v/>
      </c>
      <c r="T644" t="str">
        <f>IFERROR(VLOOKUP(Table3[[#This Row],[Ich No]],'ICH NO'!K:M,3,0),"")</f>
        <v/>
      </c>
      <c r="U644" t="str">
        <f>IF(Table3[[#This Row],[REST]]&gt;Table3[[#This Row],[Stock]],Table3[[#This Row],[Stock]],Table3[[#This Row],[REST]])</f>
        <v/>
      </c>
      <c r="AA644" t="str">
        <f ca="1">IF(Table3[[#This Row],[DDD]]="","",IF(Table3[[#This Row],[Stock]]&gt;=Table3[[#This Row],[REST]],Table3[[#This Row],[REST]],Table3[[#This Row],[Stock]]))</f>
        <v/>
      </c>
    </row>
    <row r="645" spans="1:27" x14ac:dyDescent="0.3">
      <c r="A645" s="173" t="str">
        <f>IF(Table3[[#This Row],[Customer Part No]]="","",(ROW()-1))</f>
        <v/>
      </c>
      <c r="B645" s="212" t="str">
        <f>IF(TAM!T650="","",TAM!T650)</f>
        <v/>
      </c>
      <c r="C645" s="42" t="str">
        <f>IF(TAM!Q650="","",TAM!Q650)</f>
        <v/>
      </c>
      <c r="D645" s="42" t="str">
        <f>IF(TAM!I650="","",TAM!I650)</f>
        <v/>
      </c>
      <c r="E645" s="42" t="str">
        <f>IF(TAM!H650="","",TAM!H650)</f>
        <v/>
      </c>
      <c r="F645" s="213" t="str">
        <f>IF(TAM!L650="","",TAM!L650)</f>
        <v/>
      </c>
      <c r="G645" s="213" t="str">
        <f>IF(TAM!M650="","",TAM!M650)</f>
        <v/>
      </c>
      <c r="H645" s="220" t="str">
        <f>IF(TAM!AD650="","",TAM!AD650)</f>
        <v/>
      </c>
      <c r="I645" s="223" t="str">
        <f>IF(Table3[[#This Row],[Open Qty]]="","",TAM!AE650)</f>
        <v/>
      </c>
      <c r="J645" s="226" t="str">
        <f>IF(Table3[[#This Row],[Open Qty]]="","",SUM(SUMIF('STOCK OES'!B:B,Table3[[#This Row],[Ich No]],'STOCK OES'!E:E),SUMIF('STOCK SEALING'!B:B,Table3[[#This Row],[Ich No]],'STOCK SEALING'!E:E)))</f>
        <v/>
      </c>
      <c r="K645" s="236" t="str">
        <f>IF(Table3[[#This Row],[REST]]="","",SUMIF(TMMIN!T:T,Table3[[#This Row],[Ich No]],TMMIN!AE:AE))</f>
        <v/>
      </c>
      <c r="L645" s="226">
        <v>0</v>
      </c>
      <c r="M645" s="226" t="str">
        <f>IFERROR(Table3[[#This Row],[REST]]-Table3[[#This Row],[Result Scan]],"")</f>
        <v/>
      </c>
      <c r="N645" s="212" t="str">
        <f>IF(Table3[[#This Row],[PO TAM]]="","",IF(Table3[[#This Row],[Balance]]&gt;0,"Open","Close"))</f>
        <v/>
      </c>
      <c r="O645" s="246" t="str">
        <f ca="1">IF(R645=$S$1,Table3[[#This Row],[Status]],"")</f>
        <v/>
      </c>
      <c r="R645" s="169" t="str">
        <f>IF(Table3[[#This Row],[Delivery Date]]="","",$R$1-Table3[[#This Row],[Delivery Date]])</f>
        <v/>
      </c>
      <c r="T645" t="str">
        <f>IFERROR(VLOOKUP(Table3[[#This Row],[Ich No]],'ICH NO'!K:M,3,0),"")</f>
        <v/>
      </c>
      <c r="U645" t="str">
        <f>IF(Table3[[#This Row],[REST]]&gt;Table3[[#This Row],[Stock]],Table3[[#This Row],[Stock]],Table3[[#This Row],[REST]])</f>
        <v/>
      </c>
      <c r="AA645" t="str">
        <f ca="1">IF(Table3[[#This Row],[DDD]]="","",IF(Table3[[#This Row],[Stock]]&gt;=Table3[[#This Row],[REST]],Table3[[#This Row],[REST]],Table3[[#This Row],[Stock]]))</f>
        <v/>
      </c>
    </row>
    <row r="646" spans="1:27" x14ac:dyDescent="0.3">
      <c r="A646" s="173" t="str">
        <f>IF(Table3[[#This Row],[Customer Part No]]="","",(ROW()-1))</f>
        <v/>
      </c>
      <c r="B646" s="212" t="str">
        <f>IF(TAM!T651="","",TAM!T651)</f>
        <v/>
      </c>
      <c r="C646" s="42" t="str">
        <f>IF(TAM!Q651="","",TAM!Q651)</f>
        <v/>
      </c>
      <c r="D646" s="42" t="str">
        <f>IF(TAM!I651="","",TAM!I651)</f>
        <v/>
      </c>
      <c r="E646" s="42" t="str">
        <f>IF(TAM!H651="","",TAM!H651)</f>
        <v/>
      </c>
      <c r="F646" s="213" t="str">
        <f>IF(TAM!L651="","",TAM!L651)</f>
        <v/>
      </c>
      <c r="G646" s="213" t="str">
        <f>IF(TAM!M651="","",TAM!M651)</f>
        <v/>
      </c>
      <c r="H646" s="220" t="str">
        <f>IF(TAM!AD651="","",TAM!AD651)</f>
        <v/>
      </c>
      <c r="I646" s="223" t="str">
        <f>IF(Table3[[#This Row],[Open Qty]]="","",TAM!AE651)</f>
        <v/>
      </c>
      <c r="J646" s="226" t="str">
        <f>IF(Table3[[#This Row],[Open Qty]]="","",SUM(SUMIF('STOCK OES'!B:B,Table3[[#This Row],[Ich No]],'STOCK OES'!E:E),SUMIF('STOCK SEALING'!B:B,Table3[[#This Row],[Ich No]],'STOCK SEALING'!E:E)))</f>
        <v/>
      </c>
      <c r="K646" s="236" t="str">
        <f>IF(Table3[[#This Row],[REST]]="","",SUMIF(TMMIN!T:T,Table3[[#This Row],[Ich No]],TMMIN!AE:AE))</f>
        <v/>
      </c>
      <c r="L646" s="226">
        <v>0</v>
      </c>
      <c r="M646" s="226" t="str">
        <f>IFERROR(Table3[[#This Row],[REST]]-Table3[[#This Row],[Result Scan]],"")</f>
        <v/>
      </c>
      <c r="N646" s="212" t="str">
        <f>IF(Table3[[#This Row],[PO TAM]]="","",IF(Table3[[#This Row],[Balance]]&gt;0,"Open","Close"))</f>
        <v/>
      </c>
      <c r="O646" s="246" t="str">
        <f ca="1">IF(R646=$S$1,Table3[[#This Row],[Status]],"")</f>
        <v/>
      </c>
      <c r="R646" s="169" t="str">
        <f>IF(Table3[[#This Row],[Delivery Date]]="","",$R$1-Table3[[#This Row],[Delivery Date]])</f>
        <v/>
      </c>
      <c r="T646" t="str">
        <f>IFERROR(VLOOKUP(Table3[[#This Row],[Ich No]],'ICH NO'!K:M,3,0),"")</f>
        <v/>
      </c>
      <c r="U646" t="str">
        <f>IF(Table3[[#This Row],[REST]]&gt;Table3[[#This Row],[Stock]],Table3[[#This Row],[Stock]],Table3[[#This Row],[REST]])</f>
        <v/>
      </c>
      <c r="AA646" t="str">
        <f ca="1">IF(Table3[[#This Row],[DDD]]="","",IF(Table3[[#This Row],[Stock]]&gt;=Table3[[#This Row],[REST]],Table3[[#This Row],[REST]],Table3[[#This Row],[Stock]]))</f>
        <v/>
      </c>
    </row>
    <row r="647" spans="1:27" x14ac:dyDescent="0.3">
      <c r="A647" s="173" t="str">
        <f>IF(Table3[[#This Row],[Customer Part No]]="","",(ROW()-1))</f>
        <v/>
      </c>
      <c r="B647" s="212" t="str">
        <f>IF(TAM!T652="","",TAM!T652)</f>
        <v/>
      </c>
      <c r="C647" s="42" t="str">
        <f>IF(TAM!Q652="","",TAM!Q652)</f>
        <v/>
      </c>
      <c r="D647" s="42" t="str">
        <f>IF(TAM!I652="","",TAM!I652)</f>
        <v/>
      </c>
      <c r="E647" s="42" t="str">
        <f>IF(TAM!H652="","",TAM!H652)</f>
        <v/>
      </c>
      <c r="F647" s="213" t="str">
        <f>IF(TAM!L652="","",TAM!L652)</f>
        <v/>
      </c>
      <c r="G647" s="213" t="str">
        <f>IF(TAM!M652="","",TAM!M652)</f>
        <v/>
      </c>
      <c r="H647" s="220" t="str">
        <f>IF(TAM!AD652="","",TAM!AD652)</f>
        <v/>
      </c>
      <c r="I647" s="223" t="str">
        <f>IF(Table3[[#This Row],[Open Qty]]="","",TAM!AE652)</f>
        <v/>
      </c>
      <c r="J647" s="226" t="str">
        <f>IF(Table3[[#This Row],[Open Qty]]="","",SUM(SUMIF('STOCK OES'!B:B,Table3[[#This Row],[Ich No]],'STOCK OES'!E:E),SUMIF('STOCK SEALING'!B:B,Table3[[#This Row],[Ich No]],'STOCK SEALING'!E:E)))</f>
        <v/>
      </c>
      <c r="K647" s="236" t="str">
        <f>IF(Table3[[#This Row],[REST]]="","",SUMIF(TMMIN!T:T,Table3[[#This Row],[Ich No]],TMMIN!AE:AE))</f>
        <v/>
      </c>
      <c r="L647" s="226">
        <v>0</v>
      </c>
      <c r="M647" s="226" t="str">
        <f>IFERROR(Table3[[#This Row],[REST]]-Table3[[#This Row],[Result Scan]],"")</f>
        <v/>
      </c>
      <c r="N647" s="212" t="str">
        <f>IF(Table3[[#This Row],[PO TAM]]="","",IF(Table3[[#This Row],[Balance]]&gt;0,"Open","Close"))</f>
        <v/>
      </c>
      <c r="O647" s="246" t="str">
        <f ca="1">IF(R647=$S$1,Table3[[#This Row],[Status]],"")</f>
        <v/>
      </c>
      <c r="R647" s="169" t="str">
        <f>IF(Table3[[#This Row],[Delivery Date]]="","",$R$1-Table3[[#This Row],[Delivery Date]])</f>
        <v/>
      </c>
      <c r="T647" t="str">
        <f>IFERROR(VLOOKUP(Table3[[#This Row],[Ich No]],'ICH NO'!K:M,3,0),"")</f>
        <v/>
      </c>
      <c r="U647" t="str">
        <f>IF(Table3[[#This Row],[REST]]&gt;Table3[[#This Row],[Stock]],Table3[[#This Row],[Stock]],Table3[[#This Row],[REST]])</f>
        <v/>
      </c>
      <c r="AA647" t="str">
        <f ca="1">IF(Table3[[#This Row],[DDD]]="","",IF(Table3[[#This Row],[Stock]]&gt;=Table3[[#This Row],[REST]],Table3[[#This Row],[REST]],Table3[[#This Row],[Stock]]))</f>
        <v/>
      </c>
    </row>
    <row r="648" spans="1:27" x14ac:dyDescent="0.3">
      <c r="A648" s="173" t="str">
        <f>IF(Table3[[#This Row],[Customer Part No]]="","",(ROW()-1))</f>
        <v/>
      </c>
      <c r="B648" s="212" t="str">
        <f>IF(TAM!T653="","",TAM!T653)</f>
        <v/>
      </c>
      <c r="C648" s="42" t="str">
        <f>IF(TAM!Q653="","",TAM!Q653)</f>
        <v/>
      </c>
      <c r="D648" s="42" t="str">
        <f>IF(TAM!I653="","",TAM!I653)</f>
        <v/>
      </c>
      <c r="E648" s="42" t="str">
        <f>IF(TAM!H653="","",TAM!H653)</f>
        <v/>
      </c>
      <c r="F648" s="213" t="str">
        <f>IF(TAM!L653="","",TAM!L653)</f>
        <v/>
      </c>
      <c r="G648" s="213" t="str">
        <f>IF(TAM!M653="","",TAM!M653)</f>
        <v/>
      </c>
      <c r="H648" s="220" t="str">
        <f>IF(TAM!AD653="","",TAM!AD653)</f>
        <v/>
      </c>
      <c r="I648" s="223" t="str">
        <f>IF(Table3[[#This Row],[Open Qty]]="","",TAM!AE653)</f>
        <v/>
      </c>
      <c r="J648" s="226" t="str">
        <f>IF(Table3[[#This Row],[Open Qty]]="","",SUM(SUMIF('STOCK OES'!B:B,Table3[[#This Row],[Ich No]],'STOCK OES'!E:E),SUMIF('STOCK SEALING'!B:B,Table3[[#This Row],[Ich No]],'STOCK SEALING'!E:E)))</f>
        <v/>
      </c>
      <c r="K648" s="236" t="str">
        <f>IF(Table3[[#This Row],[REST]]="","",SUMIF(TMMIN!T:T,Table3[[#This Row],[Ich No]],TMMIN!AE:AE))</f>
        <v/>
      </c>
      <c r="L648" s="226">
        <v>0</v>
      </c>
      <c r="M648" s="226" t="str">
        <f>IFERROR(Table3[[#This Row],[REST]]-Table3[[#This Row],[Result Scan]],"")</f>
        <v/>
      </c>
      <c r="N648" s="212" t="str">
        <f>IF(Table3[[#This Row],[PO TAM]]="","",IF(Table3[[#This Row],[Balance]]&gt;0,"Open","Close"))</f>
        <v/>
      </c>
      <c r="O648" s="246" t="str">
        <f ca="1">IF(R648=$S$1,Table3[[#This Row],[Status]],"")</f>
        <v/>
      </c>
      <c r="R648" s="169" t="str">
        <f>IF(Table3[[#This Row],[Delivery Date]]="","",$R$1-Table3[[#This Row],[Delivery Date]])</f>
        <v/>
      </c>
      <c r="T648" t="str">
        <f>IFERROR(VLOOKUP(Table3[[#This Row],[Ich No]],'ICH NO'!K:M,3,0),"")</f>
        <v/>
      </c>
      <c r="U648" t="str">
        <f>IF(Table3[[#This Row],[REST]]&gt;Table3[[#This Row],[Stock]],Table3[[#This Row],[Stock]],Table3[[#This Row],[REST]])</f>
        <v/>
      </c>
      <c r="AA648" t="str">
        <f ca="1">IF(Table3[[#This Row],[DDD]]="","",IF(Table3[[#This Row],[Stock]]&gt;=Table3[[#This Row],[REST]],Table3[[#This Row],[REST]],Table3[[#This Row],[Stock]]))</f>
        <v/>
      </c>
    </row>
    <row r="649" spans="1:27" x14ac:dyDescent="0.3">
      <c r="A649" s="173" t="str">
        <f>IF(Table3[[#This Row],[Customer Part No]]="","",(ROW()-1))</f>
        <v/>
      </c>
      <c r="B649" s="212" t="str">
        <f>IF(TAM!T654="","",TAM!T654)</f>
        <v/>
      </c>
      <c r="C649" s="42" t="str">
        <f>IF(TAM!Q654="","",TAM!Q654)</f>
        <v/>
      </c>
      <c r="D649" s="42" t="str">
        <f>IF(TAM!I654="","",TAM!I654)</f>
        <v/>
      </c>
      <c r="E649" s="42" t="str">
        <f>IF(TAM!H654="","",TAM!H654)</f>
        <v/>
      </c>
      <c r="F649" s="213" t="str">
        <f>IF(TAM!L654="","",TAM!L654)</f>
        <v/>
      </c>
      <c r="G649" s="213" t="str">
        <f>IF(TAM!M654="","",TAM!M654)</f>
        <v/>
      </c>
      <c r="H649" s="220" t="str">
        <f>IF(TAM!AD654="","",TAM!AD654)</f>
        <v/>
      </c>
      <c r="I649" s="223" t="str">
        <f>IF(Table3[[#This Row],[Open Qty]]="","",TAM!AE654)</f>
        <v/>
      </c>
      <c r="J649" s="226" t="str">
        <f>IF(Table3[[#This Row],[Open Qty]]="","",SUM(SUMIF('STOCK OES'!B:B,Table3[[#This Row],[Ich No]],'STOCK OES'!E:E),SUMIF('STOCK SEALING'!B:B,Table3[[#This Row],[Ich No]],'STOCK SEALING'!E:E)))</f>
        <v/>
      </c>
      <c r="K649" s="236" t="str">
        <f>IF(Table3[[#This Row],[REST]]="","",SUMIF(TMMIN!T:T,Table3[[#This Row],[Ich No]],TMMIN!AE:AE))</f>
        <v/>
      </c>
      <c r="L649" s="226">
        <v>0</v>
      </c>
      <c r="M649" s="226" t="str">
        <f>IFERROR(Table3[[#This Row],[REST]]-Table3[[#This Row],[Result Scan]],"")</f>
        <v/>
      </c>
      <c r="N649" s="212" t="str">
        <f>IF(Table3[[#This Row],[PO TAM]]="","",IF(Table3[[#This Row],[Balance]]&gt;0,"Open","Close"))</f>
        <v/>
      </c>
      <c r="O649" s="246" t="str">
        <f ca="1">IF(R649=$S$1,Table3[[#This Row],[Status]],"")</f>
        <v/>
      </c>
      <c r="R649" s="169" t="str">
        <f>IF(Table3[[#This Row],[Delivery Date]]="","",$R$1-Table3[[#This Row],[Delivery Date]])</f>
        <v/>
      </c>
      <c r="T649" t="str">
        <f>IFERROR(VLOOKUP(Table3[[#This Row],[Ich No]],'ICH NO'!K:M,3,0),"")</f>
        <v/>
      </c>
      <c r="U649" t="str">
        <f>IF(Table3[[#This Row],[REST]]&gt;Table3[[#This Row],[Stock]],Table3[[#This Row],[Stock]],Table3[[#This Row],[REST]])</f>
        <v/>
      </c>
      <c r="AA649" t="str">
        <f ca="1">IF(Table3[[#This Row],[DDD]]="","",IF(Table3[[#This Row],[Stock]]&gt;=Table3[[#This Row],[REST]],Table3[[#This Row],[REST]],Table3[[#This Row],[Stock]]))</f>
        <v/>
      </c>
    </row>
    <row r="650" spans="1:27" ht="15" thickBot="1" x14ac:dyDescent="0.35">
      <c r="A650" s="173" t="str">
        <f>IF(Table3[[#This Row],[Customer Part No]]="","",(ROW()-1))</f>
        <v/>
      </c>
      <c r="B650" s="215" t="str">
        <f>IF(TAM!T655="","",TAM!T655)</f>
        <v/>
      </c>
      <c r="C650" s="216" t="str">
        <f>IF(TAM!Q655="","",TAM!Q655)</f>
        <v/>
      </c>
      <c r="D650" s="216" t="str">
        <f>IF(TAM!I655="","",TAM!I655)</f>
        <v/>
      </c>
      <c r="E650" s="216" t="str">
        <f>IF(TAM!H655="","",TAM!H655)</f>
        <v/>
      </c>
      <c r="F650" s="217" t="str">
        <f>IF(TAM!L655="","",TAM!L655)</f>
        <v/>
      </c>
      <c r="G650" s="217" t="str">
        <f>IF(TAM!M655="","",TAM!M655)</f>
        <v/>
      </c>
      <c r="H650" s="221" t="str">
        <f>IF(TAM!AD655="","",TAM!AD655)</f>
        <v/>
      </c>
      <c r="I650" s="224" t="str">
        <f>IF(Table3[[#This Row],[Open Qty]]="","",TAM!AE655)</f>
        <v/>
      </c>
      <c r="J650" s="226" t="str">
        <f>IF(Table3[[#This Row],[Open Qty]]="","",SUM(SUMIF('STOCK OES'!B:B,Table3[[#This Row],[Ich No]],'STOCK OES'!E:E),SUMIF('STOCK SEALING'!B:B,Table3[[#This Row],[Ich No]],'STOCK SEALING'!E:E)))</f>
        <v/>
      </c>
      <c r="K650" s="236" t="str">
        <f>IF(Table3[[#This Row],[REST]]="","",SUMIF(TMMIN!T:T,Table3[[#This Row],[Ich No]],TMMIN!AE:AE))</f>
        <v/>
      </c>
      <c r="L650" s="227">
        <v>0</v>
      </c>
      <c r="M650" s="227" t="str">
        <f>IFERROR(Table3[[#This Row],[REST]]-Table3[[#This Row],[Result Scan]],"")</f>
        <v/>
      </c>
      <c r="N650" s="212" t="str">
        <f>IF(Table3[[#This Row],[PO TAM]]="","",IF(Table3[[#This Row],[Balance]]&gt;0,"Open","Close"))</f>
        <v/>
      </c>
      <c r="O650" s="246" t="str">
        <f ca="1">IF(R650=$S$1,Table3[[#This Row],[Status]],"")</f>
        <v/>
      </c>
      <c r="R650" s="169" t="str">
        <f>IF(Table3[[#This Row],[Delivery Date]]="","",$R$1-Table3[[#This Row],[Delivery Date]])</f>
        <v/>
      </c>
      <c r="T650" t="str">
        <f>IFERROR(VLOOKUP(Table3[[#This Row],[Ich No]],'ICH NO'!K:M,3,0),"")</f>
        <v/>
      </c>
      <c r="U650" t="str">
        <f>IF(Table3[[#This Row],[REST]]&gt;Table3[[#This Row],[Stock]],Table3[[#This Row],[Stock]],Table3[[#This Row],[REST]])</f>
        <v/>
      </c>
      <c r="AA650" t="str">
        <f ca="1">IF(Table3[[#This Row],[DDD]]="","",IF(Table3[[#This Row],[Stock]]&gt;=Table3[[#This Row],[REST]],Table3[[#This Row],[REST]],Table3[[#This Row],[Stock]]))</f>
        <v/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3"/>
  <dimension ref="A1:AI651"/>
  <sheetViews>
    <sheetView topLeftCell="J2" zoomScale="94" zoomScaleNormal="94" workbookViewId="0">
      <selection activeCell="R2" sqref="R2"/>
    </sheetView>
  </sheetViews>
  <sheetFormatPr defaultColWidth="8.6640625" defaultRowHeight="14.4" x14ac:dyDescent="0.3"/>
  <cols>
    <col min="1" max="1" width="7.77734375" style="173" bestFit="1" customWidth="1"/>
    <col min="2" max="2" width="13.77734375" bestFit="1" customWidth="1"/>
    <col min="3" max="3" width="17.21875" bestFit="1" customWidth="1"/>
    <col min="4" max="6" width="12.21875" bestFit="1" customWidth="1"/>
    <col min="7" max="7" width="16.5546875" bestFit="1" customWidth="1"/>
    <col min="8" max="8" width="17.77734375" style="173" bestFit="1" customWidth="1"/>
    <col min="9" max="9" width="13.77734375" style="173" bestFit="1" customWidth="1"/>
    <col min="10" max="10" width="14.6640625" bestFit="1" customWidth="1"/>
    <col min="11" max="11" width="18.5546875" bestFit="1" customWidth="1"/>
    <col min="12" max="12" width="14.5546875" bestFit="1" customWidth="1"/>
    <col min="13" max="13" width="11.109375" style="173" customWidth="1"/>
    <col min="14" max="14" width="10.77734375" style="173" customWidth="1"/>
    <col min="15" max="15" width="9.88671875" style="173" bestFit="1" customWidth="1"/>
    <col min="16" max="16" width="16.6640625" style="173" bestFit="1" customWidth="1"/>
    <col min="17" max="20" width="16.6640625" style="173" customWidth="1"/>
    <col min="21" max="21" width="10.6640625" bestFit="1" customWidth="1"/>
    <col min="22" max="23" width="10.6640625" customWidth="1"/>
    <col min="24" max="24" width="10.44140625" customWidth="1"/>
    <col min="29" max="29" width="10.88671875" bestFit="1" customWidth="1"/>
  </cols>
  <sheetData>
    <row r="1" spans="1:35" x14ac:dyDescent="0.3">
      <c r="B1" s="270" t="s">
        <v>136</v>
      </c>
      <c r="C1" s="271"/>
      <c r="D1" s="271"/>
      <c r="E1" s="271"/>
      <c r="F1" s="271"/>
      <c r="G1" s="271"/>
      <c r="H1" s="271"/>
      <c r="I1" s="272"/>
      <c r="J1" s="270" t="s">
        <v>2586</v>
      </c>
      <c r="K1" s="271"/>
      <c r="L1" s="271"/>
      <c r="M1" s="271"/>
      <c r="N1" s="272"/>
      <c r="O1" s="268" t="s">
        <v>5619</v>
      </c>
      <c r="P1" s="269"/>
      <c r="Q1" s="268" t="s">
        <v>9054</v>
      </c>
      <c r="R1" s="269"/>
      <c r="S1" s="268" t="s">
        <v>9063</v>
      </c>
      <c r="T1" s="269"/>
      <c r="U1" s="268" t="s">
        <v>3696</v>
      </c>
      <c r="V1" s="269"/>
      <c r="W1" s="268" t="s">
        <v>5650</v>
      </c>
      <c r="X1" s="269"/>
      <c r="Y1" s="268" t="s">
        <v>9070</v>
      </c>
      <c r="Z1" s="269"/>
    </row>
    <row r="2" spans="1:35" s="19" customFormat="1" ht="43.2" x14ac:dyDescent="0.3">
      <c r="A2" s="205" t="s">
        <v>4961</v>
      </c>
      <c r="B2" s="210" t="s">
        <v>4969</v>
      </c>
      <c r="C2" s="207" t="s">
        <v>9045</v>
      </c>
      <c r="D2" s="206" t="s">
        <v>9037</v>
      </c>
      <c r="E2" s="206" t="s">
        <v>9038</v>
      </c>
      <c r="F2" s="208" t="s">
        <v>4059</v>
      </c>
      <c r="G2" s="209" t="s">
        <v>4968</v>
      </c>
      <c r="H2" s="219" t="s">
        <v>9048</v>
      </c>
      <c r="I2" s="222" t="s">
        <v>9049</v>
      </c>
      <c r="J2" s="210" t="s">
        <v>9046</v>
      </c>
      <c r="K2" s="206" t="s">
        <v>9047</v>
      </c>
      <c r="L2" s="206" t="s">
        <v>9044</v>
      </c>
      <c r="M2" s="229" t="s">
        <v>9050</v>
      </c>
      <c r="N2" s="225" t="s">
        <v>9051</v>
      </c>
      <c r="O2" s="210" t="s">
        <v>9052</v>
      </c>
      <c r="P2" s="211" t="s">
        <v>9053</v>
      </c>
      <c r="Q2" s="210" t="s">
        <v>9055</v>
      </c>
      <c r="R2" s="211" t="s">
        <v>9056</v>
      </c>
      <c r="S2" s="210" t="s">
        <v>9057</v>
      </c>
      <c r="T2" s="211" t="s">
        <v>9058</v>
      </c>
      <c r="U2" s="228" t="s">
        <v>9059</v>
      </c>
      <c r="V2" s="225" t="s">
        <v>9060</v>
      </c>
      <c r="W2" s="228" t="s">
        <v>9061</v>
      </c>
      <c r="X2" s="225" t="s">
        <v>9062</v>
      </c>
      <c r="Y2" s="234" t="s">
        <v>9069</v>
      </c>
      <c r="Z2" s="235" t="s">
        <v>9071</v>
      </c>
      <c r="AC2" s="202">
        <f ca="1">TODAY()</f>
        <v>45930</v>
      </c>
      <c r="AD2" s="238">
        <f ca="1">MIN(AC:AC)</f>
        <v>6</v>
      </c>
      <c r="AE2" s="238" t="s">
        <v>9072</v>
      </c>
      <c r="AF2" s="239" t="s">
        <v>9073</v>
      </c>
      <c r="AG2" s="19">
        <v>320</v>
      </c>
      <c r="AH2" s="240">
        <f>(SUM(AF:AF)/AG2)</f>
        <v>1.3031250000000001</v>
      </c>
      <c r="AI2" s="240">
        <f ca="1">AH4/AG4</f>
        <v>0</v>
      </c>
    </row>
    <row r="3" spans="1:35" ht="13.95" customHeight="1" x14ac:dyDescent="0.3">
      <c r="A3" s="173">
        <f>IF(Table35[[#This Row],[TAM PART NO]]="","",(ROW()-2))</f>
        <v>1</v>
      </c>
      <c r="B3" s="212" t="str">
        <f>IF(TAM!T7="","",TAM!T7)</f>
        <v>AAR302-1001</v>
      </c>
      <c r="C3" s="42" t="str">
        <f>IF(TAM!Q7="","",TAM!Q7)</f>
        <v>811700KF31</v>
      </c>
      <c r="D3" s="42" t="str">
        <f>IF(TAM!I7="","",TAM!I7)</f>
        <v>I0404560</v>
      </c>
      <c r="E3" s="42" t="str">
        <f>IF(TAM!H7="","",TAM!H7)</f>
        <v>19852952</v>
      </c>
      <c r="F3" s="213">
        <f>IF(TAM!L7="","",TAM!L7)</f>
        <v>45848</v>
      </c>
      <c r="G3" s="213">
        <f>IF(TAM!M7="","",TAM!M7)</f>
        <v>45853</v>
      </c>
      <c r="H3" s="220">
        <f>IF(TAM!AD7="","",TAM!AD7)</f>
        <v>1</v>
      </c>
      <c r="I3" s="223">
        <f>IF(Table35[[#This Row],[Open Qty TAM]]="","",TAM!AE7)</f>
        <v>1</v>
      </c>
      <c r="J3" s="212" t="str">
        <f>IF(TMMIN!T5="","",TMMIN!T5)</f>
        <v>AAL062-1000T</v>
      </c>
      <c r="K3" s="42" t="str">
        <f>IF(TMMIN!Q5="","",TMMIN!Q5)</f>
        <v>811700K561</v>
      </c>
      <c r="L3" s="42" t="str">
        <f>IF(TMMIN!I5="","",TMMIN!I5)</f>
        <v>3125012041</v>
      </c>
      <c r="M3" s="220">
        <f>IF(Table35[[#This Row],[PO TMMIN]]="","",TMMIN!AD5)</f>
        <v>1</v>
      </c>
      <c r="N3" s="223">
        <f>IF(Table35[[#This Row],[Open Qty TMMIN]]="","",TMMIN!AE5)</f>
        <v>1</v>
      </c>
      <c r="O3" s="226">
        <f>IF(Table35[[#This Row],[Open Qty TAM]]="","",SUM(SUMIF('STOCK OES'!B:B,Table35[[#This Row],[Ich No]],'STOCK OES'!E:E),SUMIF('STOCK SEALING'!B:B,Table35[[#This Row],[Ich Part No]],'STOCK SEALING'!E:E)))</f>
        <v>0</v>
      </c>
      <c r="P3" s="223">
        <f>IF(Table35[[#This Row],[Rest TMMIN]]="","",SUM(SUMIF('STOCK OES'!B:B,Table35[[#This Row],[Ich Part No]],'STOCK OES'!E:E),SUMIF('STOCK SEALING'!B:B,Table35[[#This Row],[Ich Part No]],'STOCK SEALING'!E:E)))</f>
        <v>0</v>
      </c>
      <c r="Q3" s="226"/>
      <c r="R3" s="223"/>
      <c r="S3" s="226">
        <f>IFERROR(Table35[[#This Row],[REST TAM]]-Table35[[#This Row],[Scan TAM]],"")</f>
        <v>1</v>
      </c>
      <c r="T3" s="223">
        <f>IFERROR(Table35[[#This Row],[Rest TMMIN]]-Table35[[#This Row],[Scan Tmmin]],"")</f>
        <v>1</v>
      </c>
      <c r="U3" s="212" t="str">
        <f>IF(Table35[[#This Row],[PO TAM]]="","",IF(Table35[[#This Row],[Balance TAM]]&gt;0,"Open","Close"))</f>
        <v>Open</v>
      </c>
      <c r="V3" s="214" t="str">
        <f>IF(Table35[[#This Row],[PO TMMIN]]="","",IF(Table35[[#This Row],[Balance TMMIN]]&gt;0,"Open","Close"))</f>
        <v>Open</v>
      </c>
      <c r="W3" s="212"/>
      <c r="X3" s="214"/>
      <c r="Y3" s="236">
        <f>IF(Table35[[#This Row],[PO TAM]]="","",SUMIF(J:J,Table35[[#This Row],[Ich No]],J:N))</f>
        <v>0</v>
      </c>
      <c r="Z3" s="214">
        <f>IF(Table35[[#This Row],[PO TMMIN]]="","",SUMIF(B:B,Table35[[#This Row],[Ich Part No]],I:I))</f>
        <v>0</v>
      </c>
      <c r="AC3" s="169">
        <f ca="1">IF(Table35[[#This Row],[Delivery Date]]="","",$AC$2-Table35[[#This Row],[Delivery Date]])</f>
        <v>77</v>
      </c>
      <c r="AE3" t="str">
        <f>IFERROR(VLOOKUP(Table35[[#This Row],[Ich No]],'ICH NO'!K:M,3,0),"")</f>
        <v>ASSY</v>
      </c>
      <c r="AF3">
        <f>IF(Table35[[#This Row],[REST TAM]]&gt;Table35[[#This Row],[Stock TAM]],Table35[[#This Row],[Stock TAM]],Table35[[#This Row],[REST TAM]])</f>
        <v>0</v>
      </c>
      <c r="AH3" s="241" t="s">
        <v>9042</v>
      </c>
      <c r="AI3" t="s">
        <v>9043</v>
      </c>
    </row>
    <row r="4" spans="1:35" x14ac:dyDescent="0.3">
      <c r="A4" s="173">
        <f>IF(Table35[[#This Row],[TAM PART NO]]="","",(ROW()-2))</f>
        <v>2</v>
      </c>
      <c r="B4" s="212" t="str">
        <f>IF(TAM!T8="","",TAM!T8)</f>
        <v>AAR302-1001</v>
      </c>
      <c r="C4" s="42" t="str">
        <f>IF(TAM!Q8="","",TAM!Q8)</f>
        <v>811700KF31</v>
      </c>
      <c r="D4" s="42" t="str">
        <f>IF(TAM!I8="","",TAM!I8)</f>
        <v>I0404562</v>
      </c>
      <c r="E4" s="42" t="str">
        <f>IF(TAM!H8="","",TAM!H8)</f>
        <v>19856306</v>
      </c>
      <c r="F4" s="213">
        <f>IF(TAM!L8="","",TAM!L8)</f>
        <v>45849</v>
      </c>
      <c r="G4" s="213">
        <f>IF(TAM!M8="","",TAM!M8)</f>
        <v>45854</v>
      </c>
      <c r="H4" s="220">
        <f>IF(TAM!AD8="","",TAM!AD8)</f>
        <v>1</v>
      </c>
      <c r="I4" s="223">
        <f>IF(Table35[[#This Row],[Open Qty TAM]]="","",TAM!AE8)</f>
        <v>1</v>
      </c>
      <c r="J4" s="212" t="str">
        <f>IF(TMMIN!T6="","",TMMIN!T6)</f>
        <v>ADV142-9000</v>
      </c>
      <c r="K4" s="42" t="str">
        <f>IF(TMMIN!Q6="","",TMMIN!Q6)</f>
        <v>815610K590</v>
      </c>
      <c r="L4" s="42" t="str">
        <f>IF(TMMIN!I6="","",TMMIN!I6)</f>
        <v>3125012191</v>
      </c>
      <c r="M4" s="220">
        <f>IF(Table35[[#This Row],[PO TMMIN]]="","",TMMIN!AD6)</f>
        <v>1</v>
      </c>
      <c r="N4" s="223">
        <f>IF(Table35[[#This Row],[Open Qty TMMIN]]="","",TMMIN!AE6)</f>
        <v>1</v>
      </c>
      <c r="O4" s="226">
        <f>IF(Table35[[#This Row],[Open Qty TAM]]="","",SUM(SUMIF('STOCK OES'!B:B,Table35[[#This Row],[Ich No]],'STOCK OES'!E:E),SUMIF('STOCK SEALING'!B:B,Table35[[#This Row],[Ich Part No]],'STOCK SEALING'!E:E)))</f>
        <v>0</v>
      </c>
      <c r="P4" s="223">
        <f>IF(Table35[[#This Row],[Rest TMMIN]]="","",SUM(SUMIF('STOCK OES'!B:B,Table35[[#This Row],[Ich Part No]],'STOCK OES'!E:E),SUMIF('STOCK SEALING'!B:B,Table35[[#This Row],[Ich Part No]],'STOCK SEALING'!E:E)))</f>
        <v>56</v>
      </c>
      <c r="Q4" s="226"/>
      <c r="R4" s="223"/>
      <c r="S4" s="226">
        <f>IFERROR(Table35[[#This Row],[REST TAM]]-Table35[[#This Row],[Scan TAM]],"")</f>
        <v>1</v>
      </c>
      <c r="T4" s="223">
        <f>IFERROR(Table35[[#This Row],[Rest TMMIN]]-Table35[[#This Row],[Scan Tmmin]],"")</f>
        <v>1</v>
      </c>
      <c r="U4" s="212" t="str">
        <f>IF(Table35[[#This Row],[PO TAM]]="","",IF(Table35[[#This Row],[Balance TAM]]&gt;0,"Open","Close"))</f>
        <v>Open</v>
      </c>
      <c r="V4" s="214" t="str">
        <f>IF(Table35[[#This Row],[PO TMMIN]]="","",IF(Table35[[#This Row],[Balance TMMIN]]&gt;0,"Open","Close"))</f>
        <v>Open</v>
      </c>
      <c r="W4" s="212"/>
      <c r="X4" s="214"/>
      <c r="Y4" s="236">
        <f>IF(Table35[[#This Row],[PO TAM]]="","",SUMIF(J:J,Table35[[#This Row],[Ich No]],J:N))</f>
        <v>0</v>
      </c>
      <c r="Z4" s="214">
        <f>IF(Table35[[#This Row],[PO TMMIN]]="","",SUMIF(B:B,Table35[[#This Row],[Ich Part No]],I:I))</f>
        <v>0</v>
      </c>
      <c r="AC4" s="169">
        <f ca="1">IF(Table35[[#This Row],[Delivery Date]]="","",$AC$2-Table35[[#This Row],[Delivery Date]])</f>
        <v>76</v>
      </c>
      <c r="AE4" t="str">
        <f>IFERROR(VLOOKUP(Table35[[#This Row],[Ich No]],'ICH NO'!K:M,3,0),"")</f>
        <v>ASSY</v>
      </c>
      <c r="AF4">
        <f>IF(Table35[[#This Row],[REST TAM]]&gt;Table35[[#This Row],[Stock TAM]],Table35[[#This Row],[Stock TAM]],Table35[[#This Row],[REST TAM]])</f>
        <v>0</v>
      </c>
      <c r="AG4">
        <f ca="1">SUMIF(AC:AC,AD2,AF:AF)</f>
        <v>279</v>
      </c>
      <c r="AH4">
        <f ca="1">SUMIF(AC:AC,AD2,Q:Q)</f>
        <v>0</v>
      </c>
      <c r="AI4">
        <f>SUM(Q:Q)</f>
        <v>0</v>
      </c>
    </row>
    <row r="5" spans="1:35" x14ac:dyDescent="0.3">
      <c r="A5" s="173">
        <f>IF(Table35[[#This Row],[TAM PART NO]]="","",(ROW()-2))</f>
        <v>3</v>
      </c>
      <c r="B5" s="212" t="str">
        <f>IF(TAM!T9="","",TAM!T9)</f>
        <v>AAS071-0000T</v>
      </c>
      <c r="C5" s="42" t="str">
        <f>IF(TAM!Q9="","",TAM!Q9)</f>
        <v>81110BZ630</v>
      </c>
      <c r="D5" s="42" t="str">
        <f>IF(TAM!I9="","",TAM!I9)</f>
        <v>I0606359</v>
      </c>
      <c r="E5" s="42" t="str">
        <f>IF(TAM!H9="","",TAM!H9)</f>
        <v>19916276</v>
      </c>
      <c r="F5" s="213">
        <f>IF(TAM!L9="","",TAM!L9)</f>
        <v>45874</v>
      </c>
      <c r="G5" s="213">
        <f>IF(TAM!M9="","",TAM!M9)</f>
        <v>45876</v>
      </c>
      <c r="H5" s="220">
        <f>IF(TAM!AD9="","",TAM!AD9)</f>
        <v>1</v>
      </c>
      <c r="I5" s="223">
        <f>IF(Table35[[#This Row],[Open Qty TAM]]="","",TAM!AE9)</f>
        <v>1</v>
      </c>
      <c r="J5" s="212" t="str">
        <f>IF(TMMIN!T7="","",TMMIN!T7)</f>
        <v>AAL062-1000T</v>
      </c>
      <c r="K5" s="42" t="str">
        <f>IF(TMMIN!Q7="","",TMMIN!Q7)</f>
        <v>811700K561</v>
      </c>
      <c r="L5" s="42" t="str">
        <f>IF(TMMIN!I7="","",TMMIN!I7)</f>
        <v>3125012571</v>
      </c>
      <c r="M5" s="220">
        <f>IF(Table35[[#This Row],[PO TMMIN]]="","",TMMIN!AD7)</f>
        <v>2</v>
      </c>
      <c r="N5" s="223">
        <f>IF(Table35[[#This Row],[Open Qty TMMIN]]="","",TMMIN!AE7)</f>
        <v>2</v>
      </c>
      <c r="O5" s="226">
        <f>IF(Table35[[#This Row],[Open Qty TAM]]="","",SUM(SUMIF('STOCK OES'!B:B,Table35[[#This Row],[Ich No]],'STOCK OES'!E:E),SUMIF('STOCK SEALING'!B:B,Table35[[#This Row],[Ich Part No]],'STOCK SEALING'!E:E)))</f>
        <v>0</v>
      </c>
      <c r="P5" s="223">
        <f>IF(Table35[[#This Row],[Rest TMMIN]]="","",SUM(SUMIF('STOCK OES'!B:B,Table35[[#This Row],[Ich Part No]],'STOCK OES'!E:E),SUMIF('STOCK SEALING'!B:B,Table35[[#This Row],[Ich Part No]],'STOCK SEALING'!E:E)))</f>
        <v>0</v>
      </c>
      <c r="Q5" s="226"/>
      <c r="R5" s="223"/>
      <c r="S5" s="226">
        <f>IFERROR(Table35[[#This Row],[REST TAM]]-Table35[[#This Row],[Scan TAM]],"")</f>
        <v>1</v>
      </c>
      <c r="T5" s="223">
        <f>IFERROR(Table35[[#This Row],[Rest TMMIN]]-Table35[[#This Row],[Scan Tmmin]],"")</f>
        <v>2</v>
      </c>
      <c r="U5" s="212" t="str">
        <f>IF(Table35[[#This Row],[PO TAM]]="","",IF(Table35[[#This Row],[Balance TAM]]&gt;0,"Open","Close"))</f>
        <v>Open</v>
      </c>
      <c r="V5" s="214" t="str">
        <f>IF(Table35[[#This Row],[PO TMMIN]]="","",IF(Table35[[#This Row],[Balance TMMIN]]&gt;0,"Open","Close"))</f>
        <v>Open</v>
      </c>
      <c r="W5" s="212"/>
      <c r="X5" s="214"/>
      <c r="Y5" s="236">
        <f>IF(Table35[[#This Row],[PO TAM]]="","",SUMIF(J:J,Table35[[#This Row],[Ich No]],J:N))</f>
        <v>0</v>
      </c>
      <c r="Z5" s="214">
        <f>IF(Table35[[#This Row],[PO TMMIN]]="","",SUMIF(B:B,Table35[[#This Row],[Ich Part No]],I:I))</f>
        <v>0</v>
      </c>
      <c r="AC5" s="169">
        <f ca="1">IF(Table35[[#This Row],[Delivery Date]]="","",$AC$2-Table35[[#This Row],[Delivery Date]])</f>
        <v>54</v>
      </c>
      <c r="AE5" t="str">
        <f>IFERROR(VLOOKUP(Table35[[#This Row],[Ich No]],'ICH NO'!K:M,3,0),"")</f>
        <v>ASSY</v>
      </c>
      <c r="AF5">
        <f>IF(Table35[[#This Row],[REST TAM]]&gt;Table35[[#This Row],[Stock TAM]],Table35[[#This Row],[Stock TAM]],Table35[[#This Row],[REST TAM]])</f>
        <v>0</v>
      </c>
    </row>
    <row r="6" spans="1:35" x14ac:dyDescent="0.3">
      <c r="A6" s="173">
        <f>IF(Table35[[#This Row],[TAM PART NO]]="","",(ROW()-2))</f>
        <v>4</v>
      </c>
      <c r="B6" s="212" t="str">
        <f>IF(TAM!T10="","",TAM!T10)</f>
        <v>ADC091-9000T</v>
      </c>
      <c r="C6" s="42" t="str">
        <f>IF(TAM!Q10="","",TAM!Q10)</f>
        <v>81551BZ010</v>
      </c>
      <c r="D6" s="42" t="str">
        <f>IF(TAM!I10="","",TAM!I10)</f>
        <v>I0706387</v>
      </c>
      <c r="E6" s="42" t="str">
        <f>IF(TAM!H10="","",TAM!H10)</f>
        <v>19939610</v>
      </c>
      <c r="F6" s="213">
        <f>IF(TAM!L10="","",TAM!L10)</f>
        <v>45883</v>
      </c>
      <c r="G6" s="213">
        <f>IF(TAM!M10="","",TAM!M10)</f>
        <v>45890</v>
      </c>
      <c r="H6" s="220">
        <f>IF(TAM!AD10="","",TAM!AD10)</f>
        <v>1</v>
      </c>
      <c r="I6" s="223">
        <f>IF(Table35[[#This Row],[Open Qty TAM]]="","",TAM!AE10)</f>
        <v>1</v>
      </c>
      <c r="J6" s="212" t="str">
        <f>IF(TMMIN!T8="","",TMMIN!T8)</f>
        <v>AAL062-1000T</v>
      </c>
      <c r="K6" s="42" t="str">
        <f>IF(TMMIN!Q8="","",TMMIN!Q8)</f>
        <v>811700K561</v>
      </c>
      <c r="L6" s="42" t="str">
        <f>IF(TMMIN!I8="","",TMMIN!I8)</f>
        <v>3125012718</v>
      </c>
      <c r="M6" s="220">
        <f>IF(Table35[[#This Row],[PO TMMIN]]="","",TMMIN!AD8)</f>
        <v>4</v>
      </c>
      <c r="N6" s="223">
        <f>IF(Table35[[#This Row],[Open Qty TMMIN]]="","",TMMIN!AE8)</f>
        <v>4</v>
      </c>
      <c r="O6" s="226">
        <f>IF(Table35[[#This Row],[Open Qty TAM]]="","",SUM(SUMIF('STOCK OES'!B:B,Table35[[#This Row],[Ich No]],'STOCK OES'!E:E),SUMIF('STOCK SEALING'!B:B,Table35[[#This Row],[Ich Part No]],'STOCK SEALING'!E:E)))</f>
        <v>15</v>
      </c>
      <c r="P6" s="223">
        <f>IF(Table35[[#This Row],[Rest TMMIN]]="","",SUM(SUMIF('STOCK OES'!B:B,Table35[[#This Row],[Ich Part No]],'STOCK OES'!E:E),SUMIF('STOCK SEALING'!B:B,Table35[[#This Row],[Ich Part No]],'STOCK SEALING'!E:E)))</f>
        <v>0</v>
      </c>
      <c r="Q6" s="226"/>
      <c r="R6" s="223"/>
      <c r="S6" s="226">
        <f>IFERROR(Table35[[#This Row],[REST TAM]]-Table35[[#This Row],[Scan TAM]],"")</f>
        <v>1</v>
      </c>
      <c r="T6" s="223">
        <f>IFERROR(Table35[[#This Row],[Rest TMMIN]]-Table35[[#This Row],[Scan Tmmin]],"")</f>
        <v>4</v>
      </c>
      <c r="U6" s="212" t="str">
        <f>IF(Table35[[#This Row],[PO TAM]]="","",IF(Table35[[#This Row],[Balance TAM]]&gt;0,"Open","Close"))</f>
        <v>Open</v>
      </c>
      <c r="V6" s="214" t="str">
        <f>IF(Table35[[#This Row],[PO TMMIN]]="","",IF(Table35[[#This Row],[Balance TMMIN]]&gt;0,"Open","Close"))</f>
        <v>Open</v>
      </c>
      <c r="W6" s="212"/>
      <c r="X6" s="214"/>
      <c r="Y6" s="236">
        <f>IF(Table35[[#This Row],[PO TAM]]="","",SUMIF(J:J,Table35[[#This Row],[Ich No]],J:N))</f>
        <v>0</v>
      </c>
      <c r="Z6" s="214">
        <f>IF(Table35[[#This Row],[PO TMMIN]]="","",SUMIF(B:B,Table35[[#This Row],[Ich Part No]],I:I))</f>
        <v>0</v>
      </c>
      <c r="AC6" s="169">
        <f ca="1">IF(Table35[[#This Row],[Delivery Date]]="","",$AC$2-Table35[[#This Row],[Delivery Date]])</f>
        <v>40</v>
      </c>
      <c r="AE6" t="str">
        <f>IFERROR(VLOOKUP(Table35[[#This Row],[Ich No]],'ICH NO'!K:M,3,0),"")</f>
        <v>ASSY</v>
      </c>
      <c r="AF6">
        <f>IF(Table35[[#This Row],[REST TAM]]&gt;Table35[[#This Row],[Stock TAM]],Table35[[#This Row],[Stock TAM]],Table35[[#This Row],[REST TAM]])</f>
        <v>1</v>
      </c>
    </row>
    <row r="7" spans="1:35" x14ac:dyDescent="0.3">
      <c r="A7" s="173">
        <f>IF(Table35[[#This Row],[TAM PART NO]]="","",(ROW()-2))</f>
        <v>5</v>
      </c>
      <c r="B7" s="212" t="str">
        <f>IF(TAM!T11="","",TAM!T11)</f>
        <v>AAS061-1000T</v>
      </c>
      <c r="C7" s="42" t="str">
        <f>IF(TAM!Q11="","",TAM!Q11)</f>
        <v>81130BZ620</v>
      </c>
      <c r="D7" s="42" t="str">
        <f>IF(TAM!I11="","",TAM!I11)</f>
        <v>I0606395</v>
      </c>
      <c r="E7" s="42" t="str">
        <f>IF(TAM!H11="","",TAM!H11)</f>
        <v>19955959</v>
      </c>
      <c r="F7" s="213">
        <f>IF(TAM!L11="","",TAM!L11)</f>
        <v>45890</v>
      </c>
      <c r="G7" s="213">
        <f>IF(TAM!M11="","",TAM!M11)</f>
        <v>45894</v>
      </c>
      <c r="H7" s="220">
        <f>IF(TAM!AD11="","",TAM!AD11)</f>
        <v>8</v>
      </c>
      <c r="I7" s="223">
        <f>IF(Table35[[#This Row],[Open Qty TAM]]="","",TAM!AE11)</f>
        <v>1</v>
      </c>
      <c r="J7" s="212" t="str">
        <f>IF(TMMIN!T9="","",TMMIN!T9)</f>
        <v>A1W121-1000</v>
      </c>
      <c r="K7" s="42" t="str">
        <f>IF(TMMIN!Q9="","",TMMIN!Q9)</f>
        <v>81130VT100</v>
      </c>
      <c r="L7" s="42" t="str">
        <f>IF(TMMIN!I9="","",TMMIN!I9)</f>
        <v>3125012719</v>
      </c>
      <c r="M7" s="220">
        <f>IF(Table35[[#This Row],[PO TMMIN]]="","",TMMIN!AD9)</f>
        <v>1</v>
      </c>
      <c r="N7" s="223">
        <f>IF(Table35[[#This Row],[Open Qty TMMIN]]="","",TMMIN!AE9)</f>
        <v>1</v>
      </c>
      <c r="O7" s="226">
        <f>IF(Table35[[#This Row],[Open Qty TAM]]="","",SUM(SUMIF('STOCK OES'!B:B,Table35[[#This Row],[Ich No]],'STOCK OES'!E:E),SUMIF('STOCK SEALING'!B:B,Table35[[#This Row],[Ich Part No]],'STOCK SEALING'!E:E)))</f>
        <v>1</v>
      </c>
      <c r="P7" s="223">
        <f>IF(Table35[[#This Row],[Rest TMMIN]]="","",SUM(SUMIF('STOCK OES'!B:B,Table35[[#This Row],[Ich Part No]],'STOCK OES'!E:E),SUMIF('STOCK SEALING'!B:B,Table35[[#This Row],[Ich Part No]],'STOCK SEALING'!E:E)))</f>
        <v>12</v>
      </c>
      <c r="Q7" s="226"/>
      <c r="R7" s="223"/>
      <c r="S7" s="226">
        <f>IFERROR(Table35[[#This Row],[REST TAM]]-Table35[[#This Row],[Scan TAM]],"")</f>
        <v>1</v>
      </c>
      <c r="T7" s="223">
        <f>IFERROR(Table35[[#This Row],[Rest TMMIN]]-Table35[[#This Row],[Scan Tmmin]],"")</f>
        <v>1</v>
      </c>
      <c r="U7" s="212" t="str">
        <f>IF(Table35[[#This Row],[PO TAM]]="","",IF(Table35[[#This Row],[Balance TAM]]&gt;0,"Open","Close"))</f>
        <v>Open</v>
      </c>
      <c r="V7" s="214" t="str">
        <f>IF(Table35[[#This Row],[PO TMMIN]]="","",IF(Table35[[#This Row],[Balance TMMIN]]&gt;0,"Open","Close"))</f>
        <v>Open</v>
      </c>
      <c r="W7" s="212"/>
      <c r="X7" s="214"/>
      <c r="Y7" s="236">
        <f>IF(Table35[[#This Row],[PO TAM]]="","",SUMIF(J:J,Table35[[#This Row],[Ich No]],J:N))</f>
        <v>0</v>
      </c>
      <c r="Z7" s="214">
        <f>IF(Table35[[#This Row],[PO TMMIN]]="","",SUMIF(B:B,Table35[[#This Row],[Ich Part No]],I:I))</f>
        <v>0</v>
      </c>
      <c r="AC7" s="169">
        <f ca="1">IF(Table35[[#This Row],[Delivery Date]]="","",$AC$2-Table35[[#This Row],[Delivery Date]])</f>
        <v>36</v>
      </c>
      <c r="AE7" t="str">
        <f>IFERROR(VLOOKUP(Table35[[#This Row],[Ich No]],'ICH NO'!K:M,3,0),"")</f>
        <v>ASSY</v>
      </c>
      <c r="AF7">
        <f>IF(Table35[[#This Row],[REST TAM]]&gt;Table35[[#This Row],[Stock TAM]],Table35[[#This Row],[Stock TAM]],Table35[[#This Row],[REST TAM]])</f>
        <v>1</v>
      </c>
    </row>
    <row r="8" spans="1:35" x14ac:dyDescent="0.3">
      <c r="A8" s="173">
        <f>IF(Table35[[#This Row],[TAM PART NO]]="","",(ROW()-2))</f>
        <v>6</v>
      </c>
      <c r="B8" s="212" t="str">
        <f>IF(TAM!T12="","",TAM!T12)</f>
        <v>ADR161-0000T</v>
      </c>
      <c r="C8" s="42" t="str">
        <f>IF(TAM!Q12="","",TAM!Q12)</f>
        <v>815800D440</v>
      </c>
      <c r="D8" s="42" t="str">
        <f>IF(TAM!I12="","",TAM!I12)</f>
        <v>I0306233</v>
      </c>
      <c r="E8" s="42" t="str">
        <f>IF(TAM!H12="","",TAM!H12)</f>
        <v>19959077</v>
      </c>
      <c r="F8" s="213">
        <f>IF(TAM!L12="","",TAM!L12)</f>
        <v>45891</v>
      </c>
      <c r="G8" s="213">
        <f>IF(TAM!M12="","",TAM!M12)</f>
        <v>45895</v>
      </c>
      <c r="H8" s="220">
        <f>IF(TAM!AD12="","",TAM!AD12)</f>
        <v>1</v>
      </c>
      <c r="I8" s="223">
        <f>IF(Table35[[#This Row],[Open Qty TAM]]="","",TAM!AE12)</f>
        <v>1</v>
      </c>
      <c r="J8" s="212" t="str">
        <f>IF(TMMIN!T10="","",TMMIN!T10)</f>
        <v>AAL062-1000T</v>
      </c>
      <c r="K8" s="42" t="str">
        <f>IF(TMMIN!Q10="","",TMMIN!Q10)</f>
        <v>811700K561</v>
      </c>
      <c r="L8" s="42" t="str">
        <f>IF(TMMIN!I10="","",TMMIN!I10)</f>
        <v>3125012719</v>
      </c>
      <c r="M8" s="220">
        <f>IF(Table35[[#This Row],[PO TMMIN]]="","",TMMIN!AD10)</f>
        <v>3</v>
      </c>
      <c r="N8" s="223">
        <f>IF(Table35[[#This Row],[Open Qty TMMIN]]="","",TMMIN!AE10)</f>
        <v>3</v>
      </c>
      <c r="O8" s="226">
        <f>IF(Table35[[#This Row],[Open Qty TAM]]="","",SUM(SUMIF('STOCK OES'!B:B,Table35[[#This Row],[Ich No]],'STOCK OES'!E:E),SUMIF('STOCK SEALING'!B:B,Table35[[#This Row],[Ich Part No]],'STOCK SEALING'!E:E)))</f>
        <v>10</v>
      </c>
      <c r="P8" s="223">
        <f>IF(Table35[[#This Row],[Rest TMMIN]]="","",SUM(SUMIF('STOCK OES'!B:B,Table35[[#This Row],[Ich Part No]],'STOCK OES'!E:E),SUMIF('STOCK SEALING'!B:B,Table35[[#This Row],[Ich Part No]],'STOCK SEALING'!E:E)))</f>
        <v>0</v>
      </c>
      <c r="Q8" s="226"/>
      <c r="R8" s="223"/>
      <c r="S8" s="226">
        <f>IFERROR(Table35[[#This Row],[REST TAM]]-Table35[[#This Row],[Scan TAM]],"")</f>
        <v>1</v>
      </c>
      <c r="T8" s="223">
        <f>IFERROR(Table35[[#This Row],[Rest TMMIN]]-Table35[[#This Row],[Scan Tmmin]],"")</f>
        <v>3</v>
      </c>
      <c r="U8" s="212" t="str">
        <f>IF(Table35[[#This Row],[PO TAM]]="","",IF(Table35[[#This Row],[Balance TAM]]&gt;0,"Open","Close"))</f>
        <v>Open</v>
      </c>
      <c r="V8" s="214" t="str">
        <f>IF(Table35[[#This Row],[PO TMMIN]]="","",IF(Table35[[#This Row],[Balance TMMIN]]&gt;0,"Open","Close"))</f>
        <v>Open</v>
      </c>
      <c r="W8" s="212"/>
      <c r="X8" s="214"/>
      <c r="Y8" s="236">
        <f>IF(Table35[[#This Row],[PO TAM]]="","",SUMIF(J:J,Table35[[#This Row],[Ich No]],J:N))</f>
        <v>0</v>
      </c>
      <c r="Z8" s="214">
        <f>IF(Table35[[#This Row],[PO TMMIN]]="","",SUMIF(B:B,Table35[[#This Row],[Ich Part No]],I:I))</f>
        <v>0</v>
      </c>
      <c r="AC8" s="169">
        <f ca="1">IF(Table35[[#This Row],[Delivery Date]]="","",$AC$2-Table35[[#This Row],[Delivery Date]])</f>
        <v>35</v>
      </c>
      <c r="AE8" t="str">
        <f>IFERROR(VLOOKUP(Table35[[#This Row],[Ich No]],'ICH NO'!K:M,3,0),"")</f>
        <v>ASSY</v>
      </c>
      <c r="AF8">
        <f>IF(Table35[[#This Row],[REST TAM]]&gt;Table35[[#This Row],[Stock TAM]],Table35[[#This Row],[Stock TAM]],Table35[[#This Row],[REST TAM]])</f>
        <v>1</v>
      </c>
    </row>
    <row r="9" spans="1:35" x14ac:dyDescent="0.3">
      <c r="A9" s="173">
        <f>IF(Table35[[#This Row],[TAM PART NO]]="","",(ROW()-2))</f>
        <v>7</v>
      </c>
      <c r="B9" s="212" t="str">
        <f>IF(TAM!T13="","",TAM!T13)</f>
        <v>AAL031-1000</v>
      </c>
      <c r="C9" s="42" t="str">
        <f>IF(TAM!Q13="","",TAM!Q13)</f>
        <v>811300K520</v>
      </c>
      <c r="D9" s="42" t="str">
        <f>IF(TAM!I13="","",TAM!I13)</f>
        <v>I0306236</v>
      </c>
      <c r="E9" s="42" t="str">
        <f>IF(TAM!H13="","",TAM!H13)</f>
        <v>19963227</v>
      </c>
      <c r="F9" s="213">
        <f>IF(TAM!L13="","",TAM!L13)</f>
        <v>45894</v>
      </c>
      <c r="G9" s="213">
        <f>IF(TAM!M13="","",TAM!M13)</f>
        <v>45896</v>
      </c>
      <c r="H9" s="220">
        <f>IF(TAM!AD13="","",TAM!AD13)</f>
        <v>13</v>
      </c>
      <c r="I9" s="223">
        <f>IF(Table35[[#This Row],[Open Qty TAM]]="","",TAM!AE13)</f>
        <v>1</v>
      </c>
      <c r="J9" s="212" t="str">
        <f>IF(TMMIN!T11="","",TMMIN!T11)</f>
        <v>AAD022-2000</v>
      </c>
      <c r="K9" s="42" t="str">
        <f>IF(TMMIN!Q11="","",TMMIN!Q11)</f>
        <v>811060K140</v>
      </c>
      <c r="L9" s="42" t="str">
        <f>IF(TMMIN!I11="","",TMMIN!I11)</f>
        <v>3125012909</v>
      </c>
      <c r="M9" s="220">
        <f>IF(Table35[[#This Row],[PO TMMIN]]="","",TMMIN!AD11)</f>
        <v>1</v>
      </c>
      <c r="N9" s="223">
        <f>IF(Table35[[#This Row],[Open Qty TMMIN]]="","",TMMIN!AE11)</f>
        <v>1</v>
      </c>
      <c r="O9" s="226">
        <f>IF(Table35[[#This Row],[Open Qty TAM]]="","",SUM(SUMIF('STOCK OES'!B:B,Table35[[#This Row],[Ich No]],'STOCK OES'!E:E),SUMIF('STOCK SEALING'!B:B,Table35[[#This Row],[Ich Part No]],'STOCK SEALING'!E:E)))</f>
        <v>18</v>
      </c>
      <c r="P9" s="223">
        <f>IF(Table35[[#This Row],[Rest TMMIN]]="","",SUM(SUMIF('STOCK OES'!B:B,Table35[[#This Row],[Ich Part No]],'STOCK OES'!E:E),SUMIF('STOCK SEALING'!B:B,Table35[[#This Row],[Ich Part No]],'STOCK SEALING'!E:E)))</f>
        <v>62</v>
      </c>
      <c r="Q9" s="226"/>
      <c r="R9" s="223"/>
      <c r="S9" s="226">
        <f>IFERROR(Table35[[#This Row],[REST TAM]]-Table35[[#This Row],[Scan TAM]],"")</f>
        <v>1</v>
      </c>
      <c r="T9" s="223">
        <f>IFERROR(Table35[[#This Row],[Rest TMMIN]]-Table35[[#This Row],[Scan Tmmin]],"")</f>
        <v>1</v>
      </c>
      <c r="U9" s="212" t="str">
        <f>IF(Table35[[#This Row],[PO TAM]]="","",IF(Table35[[#This Row],[Balance TAM]]&gt;0,"Open","Close"))</f>
        <v>Open</v>
      </c>
      <c r="V9" s="214" t="str">
        <f>IF(Table35[[#This Row],[PO TMMIN]]="","",IF(Table35[[#This Row],[Balance TMMIN]]&gt;0,"Open","Close"))</f>
        <v>Open</v>
      </c>
      <c r="W9" s="212"/>
      <c r="X9" s="214"/>
      <c r="Y9" s="236">
        <f>IF(Table35[[#This Row],[PO TAM]]="","",SUMIF(J:J,Table35[[#This Row],[Ich No]],J:N))</f>
        <v>0</v>
      </c>
      <c r="Z9" s="214">
        <f>IF(Table35[[#This Row],[PO TMMIN]]="","",SUMIF(B:B,Table35[[#This Row],[Ich Part No]],I:I))</f>
        <v>0</v>
      </c>
      <c r="AC9" s="169">
        <f ca="1">IF(Table35[[#This Row],[Delivery Date]]="","",$AC$2-Table35[[#This Row],[Delivery Date]])</f>
        <v>34</v>
      </c>
      <c r="AE9" t="str">
        <f>IFERROR(VLOOKUP(Table35[[#This Row],[Ich No]],'ICH NO'!K:M,3,0),"")</f>
        <v>ASSY</v>
      </c>
      <c r="AF9">
        <f>IF(Table35[[#This Row],[REST TAM]]&gt;Table35[[#This Row],[Stock TAM]],Table35[[#This Row],[Stock TAM]],Table35[[#This Row],[REST TAM]])</f>
        <v>1</v>
      </c>
    </row>
    <row r="10" spans="1:35" x14ac:dyDescent="0.3">
      <c r="A10" s="173">
        <f>IF(Table35[[#This Row],[TAM PART NO]]="","",(ROW()-2))</f>
        <v>8</v>
      </c>
      <c r="B10" s="212" t="str">
        <f>IF(TAM!T14="","",TAM!T14)</f>
        <v>AAS061-1000T</v>
      </c>
      <c r="C10" s="42" t="str">
        <f>IF(TAM!Q14="","",TAM!Q14)</f>
        <v>81130BZ620</v>
      </c>
      <c r="D10" s="42" t="str">
        <f>IF(TAM!I14="","",TAM!I14)</f>
        <v>I0606400</v>
      </c>
      <c r="E10" s="42" t="str">
        <f>IF(TAM!H14="","",TAM!H14)</f>
        <v>19963297</v>
      </c>
      <c r="F10" s="213">
        <f>IF(TAM!L14="","",TAM!L14)</f>
        <v>45894</v>
      </c>
      <c r="G10" s="213">
        <f>IF(TAM!M14="","",TAM!M14)</f>
        <v>45896</v>
      </c>
      <c r="H10" s="220">
        <f>IF(TAM!AD14="","",TAM!AD14)</f>
        <v>5</v>
      </c>
      <c r="I10" s="223">
        <f>IF(Table35[[#This Row],[Open Qty TAM]]="","",TAM!AE14)</f>
        <v>5</v>
      </c>
      <c r="J10" s="212" t="str">
        <f>IF(TMMIN!T12="","",TMMIN!T12)</f>
        <v>AAL042-1000</v>
      </c>
      <c r="K10" s="42" t="str">
        <f>IF(TMMIN!Q12="","",TMMIN!Q12)</f>
        <v>811700K530</v>
      </c>
      <c r="L10" s="42" t="str">
        <f>IF(TMMIN!I12="","",TMMIN!I12)</f>
        <v>3125012909</v>
      </c>
      <c r="M10" s="220">
        <f>IF(Table35[[#This Row],[PO TMMIN]]="","",TMMIN!AD12)</f>
        <v>1</v>
      </c>
      <c r="N10" s="223">
        <f>IF(Table35[[#This Row],[Open Qty TMMIN]]="","",TMMIN!AE12)</f>
        <v>1</v>
      </c>
      <c r="O10" s="226">
        <f>IF(Table35[[#This Row],[Open Qty TAM]]="","",SUM(SUMIF('STOCK OES'!B:B,Table35[[#This Row],[Ich No]],'STOCK OES'!E:E),SUMIF('STOCK SEALING'!B:B,Table35[[#This Row],[Ich Part No]],'STOCK SEALING'!E:E)))</f>
        <v>1</v>
      </c>
      <c r="P10" s="223">
        <f>IF(Table35[[#This Row],[Rest TMMIN]]="","",SUM(SUMIF('STOCK OES'!B:B,Table35[[#This Row],[Ich Part No]],'STOCK OES'!E:E),SUMIF('STOCK SEALING'!B:B,Table35[[#This Row],[Ich Part No]],'STOCK SEALING'!E:E)))</f>
        <v>17</v>
      </c>
      <c r="Q10" s="226"/>
      <c r="R10" s="223"/>
      <c r="S10" s="226">
        <f>IFERROR(Table35[[#This Row],[REST TAM]]-Table35[[#This Row],[Scan TAM]],"")</f>
        <v>5</v>
      </c>
      <c r="T10" s="223">
        <f>IFERROR(Table35[[#This Row],[Rest TMMIN]]-Table35[[#This Row],[Scan Tmmin]],"")</f>
        <v>1</v>
      </c>
      <c r="U10" s="212" t="str">
        <f>IF(Table35[[#This Row],[PO TAM]]="","",IF(Table35[[#This Row],[Balance TAM]]&gt;0,"Open","Close"))</f>
        <v>Open</v>
      </c>
      <c r="V10" s="214" t="str">
        <f>IF(Table35[[#This Row],[PO TMMIN]]="","",IF(Table35[[#This Row],[Balance TMMIN]]&gt;0,"Open","Close"))</f>
        <v>Open</v>
      </c>
      <c r="W10" s="212"/>
      <c r="X10" s="214"/>
      <c r="Y10" s="236">
        <f>IF(Table35[[#This Row],[PO TAM]]="","",SUMIF(J:J,Table35[[#This Row],[Ich No]],J:N))</f>
        <v>0</v>
      </c>
      <c r="Z10" s="214">
        <f>IF(Table35[[#This Row],[PO TMMIN]]="","",SUMIF(B:B,Table35[[#This Row],[Ich Part No]],I:I))</f>
        <v>0</v>
      </c>
      <c r="AC10" s="169">
        <f ca="1">IF(Table35[[#This Row],[Delivery Date]]="","",$AC$2-Table35[[#This Row],[Delivery Date]])</f>
        <v>34</v>
      </c>
      <c r="AE10" t="str">
        <f>IFERROR(VLOOKUP(Table35[[#This Row],[Ich No]],'ICH NO'!K:M,3,0),"")</f>
        <v>ASSY</v>
      </c>
      <c r="AF10">
        <f>IF(Table35[[#This Row],[REST TAM]]&gt;Table35[[#This Row],[Stock TAM]],Table35[[#This Row],[Stock TAM]],Table35[[#This Row],[REST TAM]])</f>
        <v>1</v>
      </c>
    </row>
    <row r="11" spans="1:35" x14ac:dyDescent="0.3">
      <c r="A11" s="173">
        <f>IF(Table35[[#This Row],[TAM PART NO]]="","",(ROW()-2))</f>
        <v>9</v>
      </c>
      <c r="B11" s="212" t="str">
        <f>IF(TAM!T15="","",TAM!T15)</f>
        <v>AAR302-1001</v>
      </c>
      <c r="C11" s="42" t="str">
        <f>IF(TAM!Q15="","",TAM!Q15)</f>
        <v>811700KF31</v>
      </c>
      <c r="D11" s="42" t="str">
        <f>IF(TAM!I15="","",TAM!I15)</f>
        <v>I0404629</v>
      </c>
      <c r="E11" s="42" t="str">
        <f>IF(TAM!H15="","",TAM!H15)</f>
        <v>19969832</v>
      </c>
      <c r="F11" s="213">
        <f>IF(TAM!L15="","",TAM!L15)</f>
        <v>45896</v>
      </c>
      <c r="G11" s="213">
        <f>IF(TAM!M15="","",TAM!M15)</f>
        <v>45901</v>
      </c>
      <c r="H11" s="220">
        <f>IF(TAM!AD15="","",TAM!AD15)</f>
        <v>1</v>
      </c>
      <c r="I11" s="223">
        <f>IF(Table35[[#This Row],[Open Qty TAM]]="","",TAM!AE15)</f>
        <v>1</v>
      </c>
      <c r="J11" s="212" t="str">
        <f>IF(TMMIN!T13="","",TMMIN!T13)</f>
        <v>ADX421-9000</v>
      </c>
      <c r="K11" s="42" t="str">
        <f>IF(TMMIN!Q13="","",TMMIN!Q13)</f>
        <v>81551BZ850</v>
      </c>
      <c r="L11" s="42" t="str">
        <f>IF(TMMIN!I13="","",TMMIN!I13)</f>
        <v>3125012909</v>
      </c>
      <c r="M11" s="220">
        <f>IF(Table35[[#This Row],[PO TMMIN]]="","",TMMIN!AD13)</f>
        <v>1</v>
      </c>
      <c r="N11" s="223">
        <f>IF(Table35[[#This Row],[Open Qty TMMIN]]="","",TMMIN!AE13)</f>
        <v>1</v>
      </c>
      <c r="O11" s="226">
        <f>IF(Table35[[#This Row],[Open Qty TAM]]="","",SUM(SUMIF('STOCK OES'!B:B,Table35[[#This Row],[Ich No]],'STOCK OES'!E:E),SUMIF('STOCK SEALING'!B:B,Table35[[#This Row],[Ich Part No]],'STOCK SEALING'!E:E)))</f>
        <v>0</v>
      </c>
      <c r="P11" s="223">
        <f>IF(Table35[[#This Row],[Rest TMMIN]]="","",SUM(SUMIF('STOCK OES'!B:B,Table35[[#This Row],[Ich Part No]],'STOCK OES'!E:E),SUMIF('STOCK SEALING'!B:B,Table35[[#This Row],[Ich Part No]],'STOCK SEALING'!E:E)))</f>
        <v>17</v>
      </c>
      <c r="Q11" s="226"/>
      <c r="R11" s="223"/>
      <c r="S11" s="226">
        <f>IFERROR(Table35[[#This Row],[REST TAM]]-Table35[[#This Row],[Scan TAM]],"")</f>
        <v>1</v>
      </c>
      <c r="T11" s="223">
        <f>IFERROR(Table35[[#This Row],[Rest TMMIN]]-Table35[[#This Row],[Scan Tmmin]],"")</f>
        <v>1</v>
      </c>
      <c r="U11" s="212" t="str">
        <f>IF(Table35[[#This Row],[PO TAM]]="","",IF(Table35[[#This Row],[Balance TAM]]&gt;0,"Open","Close"))</f>
        <v>Open</v>
      </c>
      <c r="V11" s="214" t="str">
        <f>IF(Table35[[#This Row],[PO TMMIN]]="","",IF(Table35[[#This Row],[Balance TMMIN]]&gt;0,"Open","Close"))</f>
        <v>Open</v>
      </c>
      <c r="W11" s="212"/>
      <c r="X11" s="214"/>
      <c r="Y11" s="236">
        <f>IF(Table35[[#This Row],[PO TAM]]="","",SUMIF(J:J,Table35[[#This Row],[Ich No]],J:N))</f>
        <v>0</v>
      </c>
      <c r="Z11" s="214">
        <f>IF(Table35[[#This Row],[PO TMMIN]]="","",SUMIF(B:B,Table35[[#This Row],[Ich Part No]],I:I))</f>
        <v>0</v>
      </c>
      <c r="AC11" s="169">
        <f ca="1">IF(Table35[[#This Row],[Delivery Date]]="","",$AC$2-Table35[[#This Row],[Delivery Date]])</f>
        <v>29</v>
      </c>
      <c r="AE11" t="str">
        <f>IFERROR(VLOOKUP(Table35[[#This Row],[Ich No]],'ICH NO'!K:M,3,0),"")</f>
        <v>ASSY</v>
      </c>
      <c r="AF11">
        <f>IF(Table35[[#This Row],[REST TAM]]&gt;Table35[[#This Row],[Stock TAM]],Table35[[#This Row],[Stock TAM]],Table35[[#This Row],[REST TAM]])</f>
        <v>0</v>
      </c>
    </row>
    <row r="12" spans="1:35" x14ac:dyDescent="0.3">
      <c r="A12" s="173">
        <f>IF(Table35[[#This Row],[TAM PART NO]]="","",(ROW()-2))</f>
        <v>10</v>
      </c>
      <c r="B12" s="212" t="str">
        <f>IF(TAM!T16="","",TAM!T16)</f>
        <v>AAL031-1000</v>
      </c>
      <c r="C12" s="42" t="str">
        <f>IF(TAM!Q16="","",TAM!Q16)</f>
        <v>811300K520</v>
      </c>
      <c r="D12" s="42" t="str">
        <f>IF(TAM!I16="","",TAM!I16)</f>
        <v>I0306245</v>
      </c>
      <c r="E12" s="42" t="str">
        <f>IF(TAM!H16="","",TAM!H16)</f>
        <v>19972827</v>
      </c>
      <c r="F12" s="213">
        <f>IF(TAM!L16="","",TAM!L16)</f>
        <v>45897</v>
      </c>
      <c r="G12" s="213">
        <f>IF(TAM!M16="","",TAM!M16)</f>
        <v>45901</v>
      </c>
      <c r="H12" s="220">
        <f>IF(TAM!AD16="","",TAM!AD16)</f>
        <v>15</v>
      </c>
      <c r="I12" s="223">
        <f>IF(Table35[[#This Row],[Open Qty TAM]]="","",TAM!AE16)</f>
        <v>10</v>
      </c>
      <c r="J12" s="212" t="str">
        <f>IF(TMMIN!T14="","",TMMIN!T14)</f>
        <v>A1W141-1000</v>
      </c>
      <c r="K12" s="42" t="str">
        <f>IF(TMMIN!Q14="","",TMMIN!Q14)</f>
        <v>81130VT090</v>
      </c>
      <c r="L12" s="42" t="str">
        <f>IF(TMMIN!I14="","",TMMIN!I14)</f>
        <v>3125012910</v>
      </c>
      <c r="M12" s="220">
        <f>IF(Table35[[#This Row],[PO TMMIN]]="","",TMMIN!AD14)</f>
        <v>1</v>
      </c>
      <c r="N12" s="223">
        <f>IF(Table35[[#This Row],[Open Qty TMMIN]]="","",TMMIN!AE14)</f>
        <v>1</v>
      </c>
      <c r="O12" s="226">
        <f>IF(Table35[[#This Row],[Open Qty TAM]]="","",SUM(SUMIF('STOCK OES'!B:B,Table35[[#This Row],[Ich No]],'STOCK OES'!E:E),SUMIF('STOCK SEALING'!B:B,Table35[[#This Row],[Ich Part No]],'STOCK SEALING'!E:E)))</f>
        <v>18</v>
      </c>
      <c r="P12" s="223">
        <f>IF(Table35[[#This Row],[Rest TMMIN]]="","",SUM(SUMIF('STOCK OES'!B:B,Table35[[#This Row],[Ich Part No]],'STOCK OES'!E:E),SUMIF('STOCK SEALING'!B:B,Table35[[#This Row],[Ich Part No]],'STOCK SEALING'!E:E)))</f>
        <v>28</v>
      </c>
      <c r="Q12" s="226"/>
      <c r="R12" s="223"/>
      <c r="S12" s="226">
        <f>IFERROR(Table35[[#This Row],[REST TAM]]-Table35[[#This Row],[Scan TAM]],"")</f>
        <v>10</v>
      </c>
      <c r="T12" s="223">
        <f>IFERROR(Table35[[#This Row],[Rest TMMIN]]-Table35[[#This Row],[Scan Tmmin]],"")</f>
        <v>1</v>
      </c>
      <c r="U12" s="212" t="str">
        <f>IF(Table35[[#This Row],[PO TAM]]="","",IF(Table35[[#This Row],[Balance TAM]]&gt;0,"Open","Close"))</f>
        <v>Open</v>
      </c>
      <c r="V12" s="214" t="str">
        <f>IF(Table35[[#This Row],[PO TMMIN]]="","",IF(Table35[[#This Row],[Balance TMMIN]]&gt;0,"Open","Close"))</f>
        <v>Open</v>
      </c>
      <c r="W12" s="212"/>
      <c r="X12" s="214"/>
      <c r="Y12" s="236">
        <f>IF(Table35[[#This Row],[PO TAM]]="","",SUMIF(J:J,Table35[[#This Row],[Ich No]],J:N))</f>
        <v>0</v>
      </c>
      <c r="Z12" s="214">
        <f>IF(Table35[[#This Row],[PO TMMIN]]="","",SUMIF(B:B,Table35[[#This Row],[Ich Part No]],I:I))</f>
        <v>0</v>
      </c>
      <c r="AC12" s="169">
        <f ca="1">IF(Table35[[#This Row],[Delivery Date]]="","",$AC$2-Table35[[#This Row],[Delivery Date]])</f>
        <v>29</v>
      </c>
      <c r="AE12" t="str">
        <f>IFERROR(VLOOKUP(Table35[[#This Row],[Ich No]],'ICH NO'!K:M,3,0),"")</f>
        <v>ASSY</v>
      </c>
      <c r="AF12">
        <f>IF(Table35[[#This Row],[REST TAM]]&gt;Table35[[#This Row],[Stock TAM]],Table35[[#This Row],[Stock TAM]],Table35[[#This Row],[REST TAM]])</f>
        <v>10</v>
      </c>
    </row>
    <row r="13" spans="1:35" x14ac:dyDescent="0.3">
      <c r="A13" s="173">
        <f>IF(Table35[[#This Row],[TAM PART NO]]="","",(ROW()-2))</f>
        <v>11</v>
      </c>
      <c r="B13" s="212" t="str">
        <f>IF(TAM!T17="","",TAM!T17)</f>
        <v>ADV122-0000T</v>
      </c>
      <c r="C13" s="42" t="str">
        <f>IF(TAM!Q17="","",TAM!Q17)</f>
        <v>815600D891</v>
      </c>
      <c r="D13" s="42" t="str">
        <f>IF(TAM!I17="","",TAM!I17)</f>
        <v>I0306245</v>
      </c>
      <c r="E13" s="42" t="str">
        <f>IF(TAM!H17="","",TAM!H17)</f>
        <v>19972838</v>
      </c>
      <c r="F13" s="213">
        <f>IF(TAM!L17="","",TAM!L17)</f>
        <v>45897</v>
      </c>
      <c r="G13" s="213">
        <f>IF(TAM!M17="","",TAM!M17)</f>
        <v>45901</v>
      </c>
      <c r="H13" s="220">
        <f>IF(TAM!AD17="","",TAM!AD17)</f>
        <v>1</v>
      </c>
      <c r="I13" s="223">
        <f>IF(Table35[[#This Row],[Open Qty TAM]]="","",TAM!AE17)</f>
        <v>1</v>
      </c>
      <c r="J13" s="212" t="str">
        <f>IF(TMMIN!T15="","",TMMIN!T15)</f>
        <v>A1W151-1000</v>
      </c>
      <c r="K13" s="42" t="str">
        <f>IF(TMMIN!Q15="","",TMMIN!Q15)</f>
        <v>81130VT110</v>
      </c>
      <c r="L13" s="42" t="str">
        <f>IF(TMMIN!I15="","",TMMIN!I15)</f>
        <v>3125012910</v>
      </c>
      <c r="M13" s="220">
        <f>IF(Table35[[#This Row],[PO TMMIN]]="","",TMMIN!AD15)</f>
        <v>1</v>
      </c>
      <c r="N13" s="223">
        <f>IF(Table35[[#This Row],[Open Qty TMMIN]]="","",TMMIN!AE15)</f>
        <v>1</v>
      </c>
      <c r="O13" s="226">
        <f>IF(Table35[[#This Row],[Open Qty TAM]]="","",SUM(SUMIF('STOCK OES'!B:B,Table35[[#This Row],[Ich No]],'STOCK OES'!E:E),SUMIF('STOCK SEALING'!B:B,Table35[[#This Row],[Ich Part No]],'STOCK SEALING'!E:E)))</f>
        <v>0</v>
      </c>
      <c r="P13" s="223">
        <f>IF(Table35[[#This Row],[Rest TMMIN]]="","",SUM(SUMIF('STOCK OES'!B:B,Table35[[#This Row],[Ich Part No]],'STOCK OES'!E:E),SUMIF('STOCK SEALING'!B:B,Table35[[#This Row],[Ich Part No]],'STOCK SEALING'!E:E)))</f>
        <v>21</v>
      </c>
      <c r="Q13" s="226"/>
      <c r="R13" s="223"/>
      <c r="S13" s="226">
        <f>IFERROR(Table35[[#This Row],[REST TAM]]-Table35[[#This Row],[Scan TAM]],"")</f>
        <v>1</v>
      </c>
      <c r="T13" s="223">
        <f>IFERROR(Table35[[#This Row],[Rest TMMIN]]-Table35[[#This Row],[Scan Tmmin]],"")</f>
        <v>1</v>
      </c>
      <c r="U13" s="212" t="str">
        <f>IF(Table35[[#This Row],[PO TAM]]="","",IF(Table35[[#This Row],[Balance TAM]]&gt;0,"Open","Close"))</f>
        <v>Open</v>
      </c>
      <c r="V13" s="214" t="str">
        <f>IF(Table35[[#This Row],[PO TMMIN]]="","",IF(Table35[[#This Row],[Balance TMMIN]]&gt;0,"Open","Close"))</f>
        <v>Open</v>
      </c>
      <c r="W13" s="212"/>
      <c r="X13" s="214"/>
      <c r="Y13" s="236">
        <f>IF(Table35[[#This Row],[PO TAM]]="","",SUMIF(J:J,Table35[[#This Row],[Ich No]],J:N))</f>
        <v>0</v>
      </c>
      <c r="Z13" s="214">
        <f>IF(Table35[[#This Row],[PO TMMIN]]="","",SUMIF(B:B,Table35[[#This Row],[Ich Part No]],I:I))</f>
        <v>0</v>
      </c>
      <c r="AC13" s="169">
        <f ca="1">IF(Table35[[#This Row],[Delivery Date]]="","",$AC$2-Table35[[#This Row],[Delivery Date]])</f>
        <v>29</v>
      </c>
      <c r="AE13" t="str">
        <f>IFERROR(VLOOKUP(Table35[[#This Row],[Ich No]],'ICH NO'!K:M,3,0),"")</f>
        <v>ASSY</v>
      </c>
      <c r="AF13">
        <f>IF(Table35[[#This Row],[REST TAM]]&gt;Table35[[#This Row],[Stock TAM]],Table35[[#This Row],[Stock TAM]],Table35[[#This Row],[REST TAM]])</f>
        <v>0</v>
      </c>
    </row>
    <row r="14" spans="1:35" x14ac:dyDescent="0.3">
      <c r="A14" s="173">
        <f>IF(Table35[[#This Row],[TAM PART NO]]="","",(ROW()-2))</f>
        <v>12</v>
      </c>
      <c r="B14" s="212" t="str">
        <f>IF(TAM!T18="","",TAM!T18)</f>
        <v>AAN192-0001T</v>
      </c>
      <c r="C14" s="42" t="str">
        <f>IF(TAM!Q18="","",TAM!Q18)</f>
        <v>811500K591</v>
      </c>
      <c r="D14" s="42" t="str">
        <f>IF(TAM!I18="","",TAM!I18)</f>
        <v>I0306246</v>
      </c>
      <c r="E14" s="42" t="str">
        <f>IF(TAM!H18="","",TAM!H18)</f>
        <v>19972853</v>
      </c>
      <c r="F14" s="213">
        <f>IF(TAM!L18="","",TAM!L18)</f>
        <v>45897</v>
      </c>
      <c r="G14" s="213">
        <f>IF(TAM!M18="","",TAM!M18)</f>
        <v>45902</v>
      </c>
      <c r="H14" s="220">
        <f>IF(TAM!AD18="","",TAM!AD18)</f>
        <v>1</v>
      </c>
      <c r="I14" s="223">
        <f>IF(Table35[[#This Row],[Open Qty TAM]]="","",TAM!AE18)</f>
        <v>1</v>
      </c>
      <c r="J14" s="212" t="str">
        <f>IF(TMMIN!T16="","",TMMIN!T16)</f>
        <v>AAL042-1000</v>
      </c>
      <c r="K14" s="42" t="str">
        <f>IF(TMMIN!Q16="","",TMMIN!Q16)</f>
        <v>811700K530</v>
      </c>
      <c r="L14" s="42" t="str">
        <f>IF(TMMIN!I16="","",TMMIN!I16)</f>
        <v>3125012910</v>
      </c>
      <c r="M14" s="220">
        <f>IF(Table35[[#This Row],[PO TMMIN]]="","",TMMIN!AD16)</f>
        <v>1</v>
      </c>
      <c r="N14" s="223">
        <f>IF(Table35[[#This Row],[Open Qty TMMIN]]="","",TMMIN!AE16)</f>
        <v>1</v>
      </c>
      <c r="O14" s="226">
        <f>IF(Table35[[#This Row],[Open Qty TAM]]="","",SUM(SUMIF('STOCK OES'!B:B,Table35[[#This Row],[Ich No]],'STOCK OES'!E:E),SUMIF('STOCK SEALING'!B:B,Table35[[#This Row],[Ich Part No]],'STOCK SEALING'!E:E)))</f>
        <v>0</v>
      </c>
      <c r="P14" s="223">
        <f>IF(Table35[[#This Row],[Rest TMMIN]]="","",SUM(SUMIF('STOCK OES'!B:B,Table35[[#This Row],[Ich Part No]],'STOCK OES'!E:E),SUMIF('STOCK SEALING'!B:B,Table35[[#This Row],[Ich Part No]],'STOCK SEALING'!E:E)))</f>
        <v>17</v>
      </c>
      <c r="Q14" s="226"/>
      <c r="R14" s="223"/>
      <c r="S14" s="226">
        <f>IFERROR(Table35[[#This Row],[REST TAM]]-Table35[[#This Row],[Scan TAM]],"")</f>
        <v>1</v>
      </c>
      <c r="T14" s="223">
        <f>IFERROR(Table35[[#This Row],[Rest TMMIN]]-Table35[[#This Row],[Scan Tmmin]],"")</f>
        <v>1</v>
      </c>
      <c r="U14" s="212" t="str">
        <f>IF(Table35[[#This Row],[PO TAM]]="","",IF(Table35[[#This Row],[Balance TAM]]&gt;0,"Open","Close"))</f>
        <v>Open</v>
      </c>
      <c r="V14" s="214" t="str">
        <f>IF(Table35[[#This Row],[PO TMMIN]]="","",IF(Table35[[#This Row],[Balance TMMIN]]&gt;0,"Open","Close"))</f>
        <v>Open</v>
      </c>
      <c r="W14" s="212"/>
      <c r="X14" s="214"/>
      <c r="Y14" s="236">
        <f>IF(Table35[[#This Row],[PO TAM]]="","",SUMIF(J:J,Table35[[#This Row],[Ich No]],J:N))</f>
        <v>0</v>
      </c>
      <c r="Z14" s="214">
        <f>IF(Table35[[#This Row],[PO TMMIN]]="","",SUMIF(B:B,Table35[[#This Row],[Ich Part No]],I:I))</f>
        <v>0</v>
      </c>
      <c r="AC14" s="169">
        <f ca="1">IF(Table35[[#This Row],[Delivery Date]]="","",$AC$2-Table35[[#This Row],[Delivery Date]])</f>
        <v>28</v>
      </c>
      <c r="AE14" t="str">
        <f>IFERROR(VLOOKUP(Table35[[#This Row],[Ich No]],'ICH NO'!K:M,3,0),"")</f>
        <v>ASSY</v>
      </c>
      <c r="AF14">
        <f>IF(Table35[[#This Row],[REST TAM]]&gt;Table35[[#This Row],[Stock TAM]],Table35[[#This Row],[Stock TAM]],Table35[[#This Row],[REST TAM]])</f>
        <v>0</v>
      </c>
    </row>
    <row r="15" spans="1:35" x14ac:dyDescent="0.3">
      <c r="A15" s="173">
        <f>IF(Table35[[#This Row],[TAM PART NO]]="","",(ROW()-2))</f>
        <v>13</v>
      </c>
      <c r="B15" s="212" t="str">
        <f>IF(TAM!T19="","",TAM!T19)</f>
        <v>AAN192-0001T</v>
      </c>
      <c r="C15" s="42" t="str">
        <f>IF(TAM!Q19="","",TAM!Q19)</f>
        <v>811500K591</v>
      </c>
      <c r="D15" s="42" t="str">
        <f>IF(TAM!I19="","",TAM!I19)</f>
        <v>I0306248</v>
      </c>
      <c r="E15" s="42" t="str">
        <f>IF(TAM!H19="","",TAM!H19)</f>
        <v>19975925</v>
      </c>
      <c r="F15" s="213">
        <f>IF(TAM!L19="","",TAM!L19)</f>
        <v>45898</v>
      </c>
      <c r="G15" s="213">
        <f>IF(TAM!M19="","",TAM!M19)</f>
        <v>45903</v>
      </c>
      <c r="H15" s="220">
        <f>IF(TAM!AD19="","",TAM!AD19)</f>
        <v>1</v>
      </c>
      <c r="I15" s="223">
        <f>IF(Table35[[#This Row],[Open Qty TAM]]="","",TAM!AE19)</f>
        <v>1</v>
      </c>
      <c r="J15" s="212" t="str">
        <f>IF(TMMIN!T17="","",TMMIN!T17)</f>
        <v>AAL062-1000T</v>
      </c>
      <c r="K15" s="42" t="str">
        <f>IF(TMMIN!Q17="","",TMMIN!Q17)</f>
        <v>811700K561</v>
      </c>
      <c r="L15" s="42" t="str">
        <f>IF(TMMIN!I17="","",TMMIN!I17)</f>
        <v>3125012910</v>
      </c>
      <c r="M15" s="220">
        <f>IF(Table35[[#This Row],[PO TMMIN]]="","",TMMIN!AD17)</f>
        <v>3</v>
      </c>
      <c r="N15" s="223">
        <f>IF(Table35[[#This Row],[Open Qty TMMIN]]="","",TMMIN!AE17)</f>
        <v>3</v>
      </c>
      <c r="O15" s="226">
        <f>IF(Table35[[#This Row],[Open Qty TAM]]="","",SUM(SUMIF('STOCK OES'!B:B,Table35[[#This Row],[Ich No]],'STOCK OES'!E:E),SUMIF('STOCK SEALING'!B:B,Table35[[#This Row],[Ich Part No]],'STOCK SEALING'!E:E)))</f>
        <v>0</v>
      </c>
      <c r="P15" s="223">
        <f>IF(Table35[[#This Row],[Rest TMMIN]]="","",SUM(SUMIF('STOCK OES'!B:B,Table35[[#This Row],[Ich Part No]],'STOCK OES'!E:E),SUMIF('STOCK SEALING'!B:B,Table35[[#This Row],[Ich Part No]],'STOCK SEALING'!E:E)))</f>
        <v>0</v>
      </c>
      <c r="Q15" s="226"/>
      <c r="R15" s="223"/>
      <c r="S15" s="226">
        <f>IFERROR(Table35[[#This Row],[REST TAM]]-Table35[[#This Row],[Scan TAM]],"")</f>
        <v>1</v>
      </c>
      <c r="T15" s="223">
        <f>IFERROR(Table35[[#This Row],[Rest TMMIN]]-Table35[[#This Row],[Scan Tmmin]],"")</f>
        <v>3</v>
      </c>
      <c r="U15" s="212" t="str">
        <f>IF(Table35[[#This Row],[PO TAM]]="","",IF(Table35[[#This Row],[Balance TAM]]&gt;0,"Open","Close"))</f>
        <v>Open</v>
      </c>
      <c r="V15" s="214" t="str">
        <f>IF(Table35[[#This Row],[PO TMMIN]]="","",IF(Table35[[#This Row],[Balance TMMIN]]&gt;0,"Open","Close"))</f>
        <v>Open</v>
      </c>
      <c r="W15" s="212"/>
      <c r="X15" s="214"/>
      <c r="Y15" s="236">
        <f>IF(Table35[[#This Row],[PO TAM]]="","",SUMIF(J:J,Table35[[#This Row],[Ich No]],J:N))</f>
        <v>0</v>
      </c>
      <c r="Z15" s="214">
        <f>IF(Table35[[#This Row],[PO TMMIN]]="","",SUMIF(B:B,Table35[[#This Row],[Ich Part No]],I:I))</f>
        <v>0</v>
      </c>
      <c r="AC15" s="169">
        <f ca="1">IF(Table35[[#This Row],[Delivery Date]]="","",$AC$2-Table35[[#This Row],[Delivery Date]])</f>
        <v>27</v>
      </c>
      <c r="AE15" t="str">
        <f>IFERROR(VLOOKUP(Table35[[#This Row],[Ich No]],'ICH NO'!K:M,3,0),"")</f>
        <v>ASSY</v>
      </c>
      <c r="AF15">
        <f>IF(Table35[[#This Row],[REST TAM]]&gt;Table35[[#This Row],[Stock TAM]],Table35[[#This Row],[Stock TAM]],Table35[[#This Row],[REST TAM]])</f>
        <v>0</v>
      </c>
    </row>
    <row r="16" spans="1:35" x14ac:dyDescent="0.3">
      <c r="A16" s="173">
        <f>IF(Table35[[#This Row],[TAM PART NO]]="","",(ROW()-2))</f>
        <v>14</v>
      </c>
      <c r="B16" s="212" t="str">
        <f>IF(TAM!T20="","",TAM!T20)</f>
        <v>AAR302-1001</v>
      </c>
      <c r="C16" s="42" t="str">
        <f>IF(TAM!Q20="","",TAM!Q20)</f>
        <v>811700KF31</v>
      </c>
      <c r="D16" s="42" t="str">
        <f>IF(TAM!I20="","",TAM!I20)</f>
        <v>I0404633</v>
      </c>
      <c r="E16" s="42" t="str">
        <f>IF(TAM!H20="","",TAM!H20)</f>
        <v>19975935</v>
      </c>
      <c r="F16" s="213">
        <f>IF(TAM!L20="","",TAM!L20)</f>
        <v>45898</v>
      </c>
      <c r="G16" s="213">
        <f>IF(TAM!M20="","",TAM!M20)</f>
        <v>45903</v>
      </c>
      <c r="H16" s="220">
        <f>IF(TAM!AD20="","",TAM!AD20)</f>
        <v>1</v>
      </c>
      <c r="I16" s="223">
        <f>IF(Table35[[#This Row],[Open Qty TAM]]="","",TAM!AE20)</f>
        <v>1</v>
      </c>
      <c r="J16" s="212" t="str">
        <f>IF(TMMIN!T18="","",TMMIN!T18)</f>
        <v>AAF032-0000T</v>
      </c>
      <c r="K16" s="42" t="str">
        <f>IF(TMMIN!Q18="","",TMMIN!Q18)</f>
        <v>81150BZ070</v>
      </c>
      <c r="L16" s="42" t="str">
        <f>IF(TMMIN!I18="","",TMMIN!I18)</f>
        <v>3X25T404</v>
      </c>
      <c r="M16" s="220">
        <f>IF(Table35[[#This Row],[PO TMMIN]]="","",TMMIN!AD18)</f>
        <v>1</v>
      </c>
      <c r="N16" s="223">
        <f>IF(Table35[[#This Row],[Open Qty TMMIN]]="","",TMMIN!AE18)</f>
        <v>1</v>
      </c>
      <c r="O16" s="226">
        <f>IF(Table35[[#This Row],[Open Qty TAM]]="","",SUM(SUMIF('STOCK OES'!B:B,Table35[[#This Row],[Ich No]],'STOCK OES'!E:E),SUMIF('STOCK SEALING'!B:B,Table35[[#This Row],[Ich Part No]],'STOCK SEALING'!E:E)))</f>
        <v>0</v>
      </c>
      <c r="P16" s="223">
        <f>IF(Table35[[#This Row],[Rest TMMIN]]="","",SUM(SUMIF('STOCK OES'!B:B,Table35[[#This Row],[Ich Part No]],'STOCK OES'!E:E),SUMIF('STOCK SEALING'!B:B,Table35[[#This Row],[Ich Part No]],'STOCK SEALING'!E:E)))</f>
        <v>4</v>
      </c>
      <c r="Q16" s="226"/>
      <c r="R16" s="223"/>
      <c r="S16" s="226">
        <f>IFERROR(Table35[[#This Row],[REST TAM]]-Table35[[#This Row],[Scan TAM]],"")</f>
        <v>1</v>
      </c>
      <c r="T16" s="223">
        <f>IFERROR(Table35[[#This Row],[Rest TMMIN]]-Table35[[#This Row],[Scan Tmmin]],"")</f>
        <v>1</v>
      </c>
      <c r="U16" s="212" t="str">
        <f>IF(Table35[[#This Row],[PO TAM]]="","",IF(Table35[[#This Row],[Balance TAM]]&gt;0,"Open","Close"))</f>
        <v>Open</v>
      </c>
      <c r="V16" s="214" t="str">
        <f>IF(Table35[[#This Row],[PO TMMIN]]="","",IF(Table35[[#This Row],[Balance TMMIN]]&gt;0,"Open","Close"))</f>
        <v>Open</v>
      </c>
      <c r="W16" s="212"/>
      <c r="X16" s="214"/>
      <c r="Y16" s="236">
        <f>IF(Table35[[#This Row],[PO TAM]]="","",SUMIF(J:J,Table35[[#This Row],[Ich No]],J:N))</f>
        <v>0</v>
      </c>
      <c r="Z16" s="214">
        <f>IF(Table35[[#This Row],[PO TMMIN]]="","",SUMIF(B:B,Table35[[#This Row],[Ich Part No]],I:I))</f>
        <v>0</v>
      </c>
      <c r="AC16" s="169">
        <f ca="1">IF(Table35[[#This Row],[Delivery Date]]="","",$AC$2-Table35[[#This Row],[Delivery Date]])</f>
        <v>27</v>
      </c>
      <c r="AE16" t="str">
        <f>IFERROR(VLOOKUP(Table35[[#This Row],[Ich No]],'ICH NO'!K:M,3,0),"")</f>
        <v>ASSY</v>
      </c>
      <c r="AF16">
        <f>IF(Table35[[#This Row],[REST TAM]]&gt;Table35[[#This Row],[Stock TAM]],Table35[[#This Row],[Stock TAM]],Table35[[#This Row],[REST TAM]])</f>
        <v>0</v>
      </c>
    </row>
    <row r="17" spans="1:32" x14ac:dyDescent="0.3">
      <c r="A17" s="173">
        <f>IF(Table35[[#This Row],[TAM PART NO]]="","",(ROW()-2))</f>
        <v>15</v>
      </c>
      <c r="B17" s="212" t="str">
        <f>IF(TAM!T21="","",TAM!T21)</f>
        <v>AAL032-1000</v>
      </c>
      <c r="C17" s="42" t="str">
        <f>IF(TAM!Q21="","",TAM!Q21)</f>
        <v>811700K520</v>
      </c>
      <c r="D17" s="42" t="str">
        <f>IF(TAM!I21="","",TAM!I21)</f>
        <v>I0306250</v>
      </c>
      <c r="E17" s="42" t="str">
        <f>IF(TAM!H21="","",TAM!H21)</f>
        <v>19979329</v>
      </c>
      <c r="F17" s="213">
        <f>IF(TAM!L21="","",TAM!L21)</f>
        <v>45901</v>
      </c>
      <c r="G17" s="213">
        <f>IF(TAM!M21="","",TAM!M21)</f>
        <v>45903</v>
      </c>
      <c r="H17" s="220">
        <f>IF(TAM!AD21="","",TAM!AD21)</f>
        <v>13</v>
      </c>
      <c r="I17" s="223">
        <f>IF(Table35[[#This Row],[Open Qty TAM]]="","",TAM!AE21)</f>
        <v>5</v>
      </c>
      <c r="J17" s="212" t="str">
        <f>IF(TMMIN!T19="","",TMMIN!T19)</f>
        <v>AAV032-0000T</v>
      </c>
      <c r="K17" s="42" t="str">
        <f>IF(TMMIN!Q19="","",TMMIN!Q19)</f>
        <v>81150BZ820</v>
      </c>
      <c r="L17" s="42" t="str">
        <f>IF(TMMIN!I19="","",TMMIN!I19)</f>
        <v>3X25T404</v>
      </c>
      <c r="M17" s="220">
        <f>IF(Table35[[#This Row],[PO TMMIN]]="","",TMMIN!AD19)</f>
        <v>2</v>
      </c>
      <c r="N17" s="223">
        <f>IF(Table35[[#This Row],[Open Qty TMMIN]]="","",TMMIN!AE19)</f>
        <v>2</v>
      </c>
      <c r="O17" s="226">
        <f>IF(Table35[[#This Row],[Open Qty TAM]]="","",SUM(SUMIF('STOCK OES'!B:B,Table35[[#This Row],[Ich No]],'STOCK OES'!E:E),SUMIF('STOCK SEALING'!B:B,Table35[[#This Row],[Ich Part No]],'STOCK SEALING'!E:E)))</f>
        <v>0</v>
      </c>
      <c r="P17" s="223">
        <f>IF(Table35[[#This Row],[Rest TMMIN]]="","",SUM(SUMIF('STOCK OES'!B:B,Table35[[#This Row],[Ich Part No]],'STOCK OES'!E:E),SUMIF('STOCK SEALING'!B:B,Table35[[#This Row],[Ich Part No]],'STOCK SEALING'!E:E)))</f>
        <v>20</v>
      </c>
      <c r="Q17" s="226"/>
      <c r="R17" s="223"/>
      <c r="S17" s="226">
        <f>IFERROR(Table35[[#This Row],[REST TAM]]-Table35[[#This Row],[Scan TAM]],"")</f>
        <v>5</v>
      </c>
      <c r="T17" s="223">
        <f>IFERROR(Table35[[#This Row],[Rest TMMIN]]-Table35[[#This Row],[Scan Tmmin]],"")</f>
        <v>2</v>
      </c>
      <c r="U17" s="212" t="str">
        <f>IF(Table35[[#This Row],[PO TAM]]="","",IF(Table35[[#This Row],[Balance TAM]]&gt;0,"Open","Close"))</f>
        <v>Open</v>
      </c>
      <c r="V17" s="214" t="str">
        <f>IF(Table35[[#This Row],[PO TMMIN]]="","",IF(Table35[[#This Row],[Balance TMMIN]]&gt;0,"Open","Close"))</f>
        <v>Open</v>
      </c>
      <c r="W17" s="212"/>
      <c r="X17" s="214"/>
      <c r="Y17" s="236">
        <f>IF(Table35[[#This Row],[PO TAM]]="","",SUMIF(J:J,Table35[[#This Row],[Ich No]],J:N))</f>
        <v>0</v>
      </c>
      <c r="Z17" s="214">
        <f>IF(Table35[[#This Row],[PO TMMIN]]="","",SUMIF(B:B,Table35[[#This Row],[Ich Part No]],I:I))</f>
        <v>0</v>
      </c>
      <c r="AC17" s="169">
        <f ca="1">IF(Table35[[#This Row],[Delivery Date]]="","",$AC$2-Table35[[#This Row],[Delivery Date]])</f>
        <v>27</v>
      </c>
      <c r="AE17" t="str">
        <f>IFERROR(VLOOKUP(Table35[[#This Row],[Ich No]],'ICH NO'!K:M,3,0),"")</f>
        <v>ASSY</v>
      </c>
      <c r="AF17">
        <f>IF(Table35[[#This Row],[REST TAM]]&gt;Table35[[#This Row],[Stock TAM]],Table35[[#This Row],[Stock TAM]],Table35[[#This Row],[REST TAM]])</f>
        <v>0</v>
      </c>
    </row>
    <row r="18" spans="1:32" x14ac:dyDescent="0.3">
      <c r="A18" s="173">
        <f>IF(Table35[[#This Row],[TAM PART NO]]="","",(ROW()-2))</f>
        <v>16</v>
      </c>
      <c r="B18" s="212" t="str">
        <f>IF(TAM!T22="","",TAM!T22)</f>
        <v>AAN192-0001T</v>
      </c>
      <c r="C18" s="42" t="str">
        <f>IF(TAM!Q22="","",TAM!Q22)</f>
        <v>811500K591</v>
      </c>
      <c r="D18" s="42" t="str">
        <f>IF(TAM!I22="","",TAM!I22)</f>
        <v>I0306251</v>
      </c>
      <c r="E18" s="42" t="str">
        <f>IF(TAM!H22="","",TAM!H22)</f>
        <v>19979352</v>
      </c>
      <c r="F18" s="213">
        <f>IF(TAM!L22="","",TAM!L22)</f>
        <v>45901</v>
      </c>
      <c r="G18" s="213">
        <f>IF(TAM!M22="","",TAM!M22)</f>
        <v>45904</v>
      </c>
      <c r="H18" s="220">
        <f>IF(TAM!AD22="","",TAM!AD22)</f>
        <v>2</v>
      </c>
      <c r="I18" s="223">
        <f>IF(Table35[[#This Row],[Open Qty TAM]]="","",TAM!AE22)</f>
        <v>2</v>
      </c>
      <c r="J18" s="212" t="str">
        <f>IF(TMMIN!T20="","",TMMIN!T20)</f>
        <v>AAS052-1000T</v>
      </c>
      <c r="K18" s="42" t="str">
        <f>IF(TMMIN!Q20="","",TMMIN!Q20)</f>
        <v>81170BZ610</v>
      </c>
      <c r="L18" s="42" t="str">
        <f>IF(TMMIN!I20="","",TMMIN!I20)</f>
        <v>3X25T405</v>
      </c>
      <c r="M18" s="220">
        <f>IF(Table35[[#This Row],[PO TMMIN]]="","",TMMIN!AD20)</f>
        <v>1</v>
      </c>
      <c r="N18" s="223">
        <f>IF(Table35[[#This Row],[Open Qty TMMIN]]="","",TMMIN!AE20)</f>
        <v>1</v>
      </c>
      <c r="O18" s="226">
        <f>IF(Table35[[#This Row],[Open Qty TAM]]="","",SUM(SUMIF('STOCK OES'!B:B,Table35[[#This Row],[Ich No]],'STOCK OES'!E:E),SUMIF('STOCK SEALING'!B:B,Table35[[#This Row],[Ich Part No]],'STOCK SEALING'!E:E)))</f>
        <v>0</v>
      </c>
      <c r="P18" s="223">
        <f>IF(Table35[[#This Row],[Rest TMMIN]]="","",SUM(SUMIF('STOCK OES'!B:B,Table35[[#This Row],[Ich Part No]],'STOCK OES'!E:E),SUMIF('STOCK SEALING'!B:B,Table35[[#This Row],[Ich Part No]],'STOCK SEALING'!E:E)))</f>
        <v>8</v>
      </c>
      <c r="Q18" s="226"/>
      <c r="R18" s="223"/>
      <c r="S18" s="226">
        <f>IFERROR(Table35[[#This Row],[REST TAM]]-Table35[[#This Row],[Scan TAM]],"")</f>
        <v>2</v>
      </c>
      <c r="T18" s="223">
        <f>IFERROR(Table35[[#This Row],[Rest TMMIN]]-Table35[[#This Row],[Scan Tmmin]],"")</f>
        <v>1</v>
      </c>
      <c r="U18" s="212" t="str">
        <f>IF(Table35[[#This Row],[PO TAM]]="","",IF(Table35[[#This Row],[Balance TAM]]&gt;0,"Open","Close"))</f>
        <v>Open</v>
      </c>
      <c r="V18" s="214" t="str">
        <f>IF(Table35[[#This Row],[PO TMMIN]]="","",IF(Table35[[#This Row],[Balance TMMIN]]&gt;0,"Open","Close"))</f>
        <v>Open</v>
      </c>
      <c r="W18" s="212"/>
      <c r="X18" s="214"/>
      <c r="Y18" s="236">
        <f>IF(Table35[[#This Row],[PO TAM]]="","",SUMIF(J:J,Table35[[#This Row],[Ich No]],J:N))</f>
        <v>0</v>
      </c>
      <c r="Z18" s="214">
        <f>IF(Table35[[#This Row],[PO TMMIN]]="","",SUMIF(B:B,Table35[[#This Row],[Ich Part No]],I:I))</f>
        <v>0</v>
      </c>
      <c r="AC18" s="169">
        <f ca="1">IF(Table35[[#This Row],[Delivery Date]]="","",$AC$2-Table35[[#This Row],[Delivery Date]])</f>
        <v>26</v>
      </c>
      <c r="AE18" t="str">
        <f>IFERROR(VLOOKUP(Table35[[#This Row],[Ich No]],'ICH NO'!K:M,3,0),"")</f>
        <v>ASSY</v>
      </c>
      <c r="AF18">
        <f>IF(Table35[[#This Row],[REST TAM]]&gt;Table35[[#This Row],[Stock TAM]],Table35[[#This Row],[Stock TAM]],Table35[[#This Row],[REST TAM]])</f>
        <v>0</v>
      </c>
    </row>
    <row r="19" spans="1:32" x14ac:dyDescent="0.3">
      <c r="A19" s="173">
        <f>IF(Table35[[#This Row],[TAM PART NO]]="","",(ROW()-2))</f>
        <v>17</v>
      </c>
      <c r="B19" s="212" t="str">
        <f>IF(TAM!T23="","",TAM!T23)</f>
        <v>AAR302-1001</v>
      </c>
      <c r="C19" s="42" t="str">
        <f>IF(TAM!Q23="","",TAM!Q23)</f>
        <v>811700KF31</v>
      </c>
      <c r="D19" s="42" t="str">
        <f>IF(TAM!I23="","",TAM!I23)</f>
        <v>I0404635</v>
      </c>
      <c r="E19" s="42" t="str">
        <f>IF(TAM!H23="","",TAM!H23)</f>
        <v>19979362</v>
      </c>
      <c r="F19" s="213">
        <f>IF(TAM!L23="","",TAM!L23)</f>
        <v>45901</v>
      </c>
      <c r="G19" s="213">
        <f>IF(TAM!M23="","",TAM!M23)</f>
        <v>45904</v>
      </c>
      <c r="H19" s="220">
        <f>IF(TAM!AD23="","",TAM!AD23)</f>
        <v>2</v>
      </c>
      <c r="I19" s="223">
        <f>IF(Table35[[#This Row],[Open Qty TAM]]="","",TAM!AE23)</f>
        <v>2</v>
      </c>
      <c r="J19" s="212" t="str">
        <f>IF(TMMIN!T21="","",TMMIN!T21)</f>
        <v>ADC092-9000T</v>
      </c>
      <c r="K19" s="42" t="str">
        <f>IF(TMMIN!Q21="","",TMMIN!Q21)</f>
        <v>81561BZ010</v>
      </c>
      <c r="L19" s="42" t="str">
        <f>IF(TMMIN!I21="","",TMMIN!I21)</f>
        <v>3X25T405</v>
      </c>
      <c r="M19" s="220">
        <f>IF(Table35[[#This Row],[PO TMMIN]]="","",TMMIN!AD21)</f>
        <v>1</v>
      </c>
      <c r="N19" s="223">
        <f>IF(Table35[[#This Row],[Open Qty TMMIN]]="","",TMMIN!AE21)</f>
        <v>1</v>
      </c>
      <c r="O19" s="226">
        <f>IF(Table35[[#This Row],[Open Qty TAM]]="","",SUM(SUMIF('STOCK OES'!B:B,Table35[[#This Row],[Ich No]],'STOCK OES'!E:E),SUMIF('STOCK SEALING'!B:B,Table35[[#This Row],[Ich Part No]],'STOCK SEALING'!E:E)))</f>
        <v>0</v>
      </c>
      <c r="P19" s="223">
        <f>IF(Table35[[#This Row],[Rest TMMIN]]="","",SUM(SUMIF('STOCK OES'!B:B,Table35[[#This Row],[Ich Part No]],'STOCK OES'!E:E),SUMIF('STOCK SEALING'!B:B,Table35[[#This Row],[Ich Part No]],'STOCK SEALING'!E:E)))</f>
        <v>6</v>
      </c>
      <c r="Q19" s="226"/>
      <c r="R19" s="223"/>
      <c r="S19" s="226">
        <f>IFERROR(Table35[[#This Row],[REST TAM]]-Table35[[#This Row],[Scan TAM]],"")</f>
        <v>2</v>
      </c>
      <c r="T19" s="223">
        <f>IFERROR(Table35[[#This Row],[Rest TMMIN]]-Table35[[#This Row],[Scan Tmmin]],"")</f>
        <v>1</v>
      </c>
      <c r="U19" s="212" t="str">
        <f>IF(Table35[[#This Row],[PO TAM]]="","",IF(Table35[[#This Row],[Balance TAM]]&gt;0,"Open","Close"))</f>
        <v>Open</v>
      </c>
      <c r="V19" s="214" t="str">
        <f>IF(Table35[[#This Row],[PO TMMIN]]="","",IF(Table35[[#This Row],[Balance TMMIN]]&gt;0,"Open","Close"))</f>
        <v>Open</v>
      </c>
      <c r="W19" s="212"/>
      <c r="X19" s="214"/>
      <c r="Y19" s="236">
        <f>IF(Table35[[#This Row],[PO TAM]]="","",SUMIF(J:J,Table35[[#This Row],[Ich No]],J:N))</f>
        <v>0</v>
      </c>
      <c r="Z19" s="214">
        <f>IF(Table35[[#This Row],[PO TMMIN]]="","",SUMIF(B:B,Table35[[#This Row],[Ich Part No]],I:I))</f>
        <v>0</v>
      </c>
      <c r="AC19" s="169">
        <f ca="1">IF(Table35[[#This Row],[Delivery Date]]="","",$AC$2-Table35[[#This Row],[Delivery Date]])</f>
        <v>26</v>
      </c>
      <c r="AE19" t="str">
        <f>IFERROR(VLOOKUP(Table35[[#This Row],[Ich No]],'ICH NO'!K:M,3,0),"")</f>
        <v>ASSY</v>
      </c>
      <c r="AF19">
        <f>IF(Table35[[#This Row],[REST TAM]]&gt;Table35[[#This Row],[Stock TAM]],Table35[[#This Row],[Stock TAM]],Table35[[#This Row],[REST TAM]])</f>
        <v>0</v>
      </c>
    </row>
    <row r="20" spans="1:32" x14ac:dyDescent="0.3">
      <c r="A20" s="173">
        <f>IF(Table35[[#This Row],[TAM PART NO]]="","",(ROW()-2))</f>
        <v>18</v>
      </c>
      <c r="B20" s="212" t="str">
        <f>IF(TAM!T24="","",TAM!T24)</f>
        <v>ADP241-9000T</v>
      </c>
      <c r="C20" s="42" t="str">
        <f>IF(TAM!Q24="","",TAM!Q24)</f>
        <v>81551BZ250</v>
      </c>
      <c r="D20" s="42" t="str">
        <f>IF(TAM!I24="","",TAM!I24)</f>
        <v>I0706428</v>
      </c>
      <c r="E20" s="42" t="str">
        <f>IF(TAM!H24="","",TAM!H24)</f>
        <v>19979432</v>
      </c>
      <c r="F20" s="213">
        <f>IF(TAM!L24="","",TAM!L24)</f>
        <v>45901</v>
      </c>
      <c r="G20" s="213">
        <f>IF(TAM!M24="","",TAM!M24)</f>
        <v>45904</v>
      </c>
      <c r="H20" s="220">
        <f>IF(TAM!AD24="","",TAM!AD24)</f>
        <v>5</v>
      </c>
      <c r="I20" s="223">
        <f>IF(Table35[[#This Row],[Open Qty TAM]]="","",TAM!AE24)</f>
        <v>1</v>
      </c>
      <c r="J20" s="212" t="str">
        <f>IF(TMMIN!T22="","",TMMIN!T22)</f>
        <v>A1W152-1000</v>
      </c>
      <c r="K20" s="42" t="str">
        <f>IF(TMMIN!Q22="","",TMMIN!Q22)</f>
        <v>81170VT110</v>
      </c>
      <c r="L20" s="42" t="str">
        <f>IF(TMMIN!I22="","",TMMIN!I22)</f>
        <v>3125013074</v>
      </c>
      <c r="M20" s="220">
        <f>IF(Table35[[#This Row],[PO TMMIN]]="","",TMMIN!AD22)</f>
        <v>1</v>
      </c>
      <c r="N20" s="223">
        <f>IF(Table35[[#This Row],[Open Qty TMMIN]]="","",TMMIN!AE22)</f>
        <v>1</v>
      </c>
      <c r="O20" s="226">
        <f>IF(Table35[[#This Row],[Open Qty TAM]]="","",SUM(SUMIF('STOCK OES'!B:B,Table35[[#This Row],[Ich No]],'STOCK OES'!E:E),SUMIF('STOCK SEALING'!B:B,Table35[[#This Row],[Ich Part No]],'STOCK SEALING'!E:E)))</f>
        <v>9</v>
      </c>
      <c r="P20" s="223">
        <f>IF(Table35[[#This Row],[Rest TMMIN]]="","",SUM(SUMIF('STOCK OES'!B:B,Table35[[#This Row],[Ich Part No]],'STOCK OES'!E:E),SUMIF('STOCK SEALING'!B:B,Table35[[#This Row],[Ich Part No]],'STOCK SEALING'!E:E)))</f>
        <v>20</v>
      </c>
      <c r="Q20" s="226"/>
      <c r="R20" s="223"/>
      <c r="S20" s="226">
        <f>IFERROR(Table35[[#This Row],[REST TAM]]-Table35[[#This Row],[Scan TAM]],"")</f>
        <v>1</v>
      </c>
      <c r="T20" s="223">
        <f>IFERROR(Table35[[#This Row],[Rest TMMIN]]-Table35[[#This Row],[Scan Tmmin]],"")</f>
        <v>1</v>
      </c>
      <c r="U20" s="212" t="str">
        <f>IF(Table35[[#This Row],[PO TAM]]="","",IF(Table35[[#This Row],[Balance TAM]]&gt;0,"Open","Close"))</f>
        <v>Open</v>
      </c>
      <c r="V20" s="214" t="str">
        <f>IF(Table35[[#This Row],[PO TMMIN]]="","",IF(Table35[[#This Row],[Balance TMMIN]]&gt;0,"Open","Close"))</f>
        <v>Open</v>
      </c>
      <c r="W20" s="212"/>
      <c r="X20" s="214"/>
      <c r="Y20" s="236">
        <f>IF(Table35[[#This Row],[PO TAM]]="","",SUMIF(J:J,Table35[[#This Row],[Ich No]],J:N))</f>
        <v>0</v>
      </c>
      <c r="Z20" s="214">
        <f>IF(Table35[[#This Row],[PO TMMIN]]="","",SUMIF(B:B,Table35[[#This Row],[Ich Part No]],I:I))</f>
        <v>0</v>
      </c>
      <c r="AC20" s="169">
        <f ca="1">IF(Table35[[#This Row],[Delivery Date]]="","",$AC$2-Table35[[#This Row],[Delivery Date]])</f>
        <v>26</v>
      </c>
      <c r="AE20" t="str">
        <f>IFERROR(VLOOKUP(Table35[[#This Row],[Ich No]],'ICH NO'!K:M,3,0),"")</f>
        <v>ASSY</v>
      </c>
      <c r="AF20">
        <f>IF(Table35[[#This Row],[REST TAM]]&gt;Table35[[#This Row],[Stock TAM]],Table35[[#This Row],[Stock TAM]],Table35[[#This Row],[REST TAM]])</f>
        <v>1</v>
      </c>
    </row>
    <row r="21" spans="1:32" x14ac:dyDescent="0.3">
      <c r="A21" s="173">
        <f>IF(Table35[[#This Row],[TAM PART NO]]="","",(ROW()-2))</f>
        <v>19</v>
      </c>
      <c r="B21" s="212" t="str">
        <f>IF(TAM!T25="","",TAM!T25)</f>
        <v>AAL032-0000T</v>
      </c>
      <c r="C21" s="42" t="str">
        <f>IF(TAM!Q25="","",TAM!Q25)</f>
        <v>811500K520</v>
      </c>
      <c r="D21" s="42" t="str">
        <f>IF(TAM!I25="","",TAM!I25)</f>
        <v>I0306253</v>
      </c>
      <c r="E21" s="42" t="str">
        <f>IF(TAM!H25="","",TAM!H25)</f>
        <v>19982776</v>
      </c>
      <c r="F21" s="213">
        <f>IF(TAM!L25="","",TAM!L25)</f>
        <v>45902</v>
      </c>
      <c r="G21" s="213">
        <f>IF(TAM!M25="","",TAM!M25)</f>
        <v>45904</v>
      </c>
      <c r="H21" s="220">
        <f>IF(TAM!AD25="","",TAM!AD25)</f>
        <v>4</v>
      </c>
      <c r="I21" s="223">
        <f>IF(Table35[[#This Row],[Open Qty TAM]]="","",TAM!AE25)</f>
        <v>2</v>
      </c>
      <c r="J21" s="212" t="str">
        <f>IF(TMMIN!T23="","",TMMIN!T23)</f>
        <v>AAL062-1000T</v>
      </c>
      <c r="K21" s="42" t="str">
        <f>IF(TMMIN!Q23="","",TMMIN!Q23)</f>
        <v>811700K561</v>
      </c>
      <c r="L21" s="42" t="str">
        <f>IF(TMMIN!I23="","",TMMIN!I23)</f>
        <v>3125013075</v>
      </c>
      <c r="M21" s="220">
        <f>IF(Table35[[#This Row],[PO TMMIN]]="","",TMMIN!AD23)</f>
        <v>1</v>
      </c>
      <c r="N21" s="223">
        <f>IF(Table35[[#This Row],[Open Qty TMMIN]]="","",TMMIN!AE23)</f>
        <v>1</v>
      </c>
      <c r="O21" s="226">
        <f>IF(Table35[[#This Row],[Open Qty TAM]]="","",SUM(SUMIF('STOCK OES'!B:B,Table35[[#This Row],[Ich No]],'STOCK OES'!E:E),SUMIF('STOCK SEALING'!B:B,Table35[[#This Row],[Ich Part No]],'STOCK SEALING'!E:E)))</f>
        <v>7</v>
      </c>
      <c r="P21" s="223">
        <f>IF(Table35[[#This Row],[Rest TMMIN]]="","",SUM(SUMIF('STOCK OES'!B:B,Table35[[#This Row],[Ich Part No]],'STOCK OES'!E:E),SUMIF('STOCK SEALING'!B:B,Table35[[#This Row],[Ich Part No]],'STOCK SEALING'!E:E)))</f>
        <v>0</v>
      </c>
      <c r="Q21" s="226"/>
      <c r="R21" s="223"/>
      <c r="S21" s="226">
        <f>IFERROR(Table35[[#This Row],[REST TAM]]-Table35[[#This Row],[Scan TAM]],"")</f>
        <v>2</v>
      </c>
      <c r="T21" s="223">
        <f>IFERROR(Table35[[#This Row],[Rest TMMIN]]-Table35[[#This Row],[Scan Tmmin]],"")</f>
        <v>1</v>
      </c>
      <c r="U21" s="212" t="str">
        <f>IF(Table35[[#This Row],[PO TAM]]="","",IF(Table35[[#This Row],[Balance TAM]]&gt;0,"Open","Close"))</f>
        <v>Open</v>
      </c>
      <c r="V21" s="214" t="str">
        <f>IF(Table35[[#This Row],[PO TMMIN]]="","",IF(Table35[[#This Row],[Balance TMMIN]]&gt;0,"Open","Close"))</f>
        <v>Open</v>
      </c>
      <c r="W21" s="212"/>
      <c r="X21" s="214"/>
      <c r="Y21" s="236">
        <f>IF(Table35[[#This Row],[PO TAM]]="","",SUMIF(J:J,Table35[[#This Row],[Ich No]],J:N))</f>
        <v>0</v>
      </c>
      <c r="Z21" s="214">
        <f>IF(Table35[[#This Row],[PO TMMIN]]="","",SUMIF(B:B,Table35[[#This Row],[Ich Part No]],I:I))</f>
        <v>0</v>
      </c>
      <c r="AC21" s="169">
        <f ca="1">IF(Table35[[#This Row],[Delivery Date]]="","",$AC$2-Table35[[#This Row],[Delivery Date]])</f>
        <v>26</v>
      </c>
      <c r="AE21" t="str">
        <f>IFERROR(VLOOKUP(Table35[[#This Row],[Ich No]],'ICH NO'!K:M,3,0),"")</f>
        <v>ASSY</v>
      </c>
      <c r="AF21">
        <f>IF(Table35[[#This Row],[REST TAM]]&gt;Table35[[#This Row],[Stock TAM]],Table35[[#This Row],[Stock TAM]],Table35[[#This Row],[REST TAM]])</f>
        <v>2</v>
      </c>
    </row>
    <row r="22" spans="1:32" x14ac:dyDescent="0.3">
      <c r="A22" s="173">
        <f>IF(Table35[[#This Row],[TAM PART NO]]="","",(ROW()-2))</f>
        <v>20</v>
      </c>
      <c r="B22" s="212" t="str">
        <f>IF(TAM!T26="","",TAM!T26)</f>
        <v>ADV122-0000T</v>
      </c>
      <c r="C22" s="42" t="str">
        <f>IF(TAM!Q26="","",TAM!Q26)</f>
        <v>815600D891</v>
      </c>
      <c r="D22" s="42" t="str">
        <f>IF(TAM!I26="","",TAM!I26)</f>
        <v>I0306253</v>
      </c>
      <c r="E22" s="42" t="str">
        <f>IF(TAM!H26="","",TAM!H26)</f>
        <v>19982785</v>
      </c>
      <c r="F22" s="213">
        <f>IF(TAM!L26="","",TAM!L26)</f>
        <v>45902</v>
      </c>
      <c r="G22" s="213">
        <f>IF(TAM!M26="","",TAM!M26)</f>
        <v>45904</v>
      </c>
      <c r="H22" s="220">
        <f>IF(TAM!AD26="","",TAM!AD26)</f>
        <v>1</v>
      </c>
      <c r="I22" s="223">
        <f>IF(Table35[[#This Row],[Open Qty TAM]]="","",TAM!AE26)</f>
        <v>1</v>
      </c>
      <c r="J22" s="212" t="str">
        <f>IF(TMMIN!T24="","",TMMIN!T24)</f>
        <v>ADP242-9000T</v>
      </c>
      <c r="K22" s="42" t="str">
        <f>IF(TMMIN!Q24="","",TMMIN!Q24)</f>
        <v>81561BZ250</v>
      </c>
      <c r="L22" s="42" t="str">
        <f>IF(TMMIN!I24="","",TMMIN!I24)</f>
        <v>3X25T540</v>
      </c>
      <c r="M22" s="220">
        <f>IF(Table35[[#This Row],[PO TMMIN]]="","",TMMIN!AD24)</f>
        <v>1</v>
      </c>
      <c r="N22" s="223">
        <f>IF(Table35[[#This Row],[Open Qty TMMIN]]="","",TMMIN!AE24)</f>
        <v>1</v>
      </c>
      <c r="O22" s="226">
        <f>IF(Table35[[#This Row],[Open Qty TAM]]="","",SUM(SUMIF('STOCK OES'!B:B,Table35[[#This Row],[Ich No]],'STOCK OES'!E:E),SUMIF('STOCK SEALING'!B:B,Table35[[#This Row],[Ich Part No]],'STOCK SEALING'!E:E)))</f>
        <v>0</v>
      </c>
      <c r="P22" s="223">
        <f>IF(Table35[[#This Row],[Rest TMMIN]]="","",SUM(SUMIF('STOCK OES'!B:B,Table35[[#This Row],[Ich Part No]],'STOCK OES'!E:E),SUMIF('STOCK SEALING'!B:B,Table35[[#This Row],[Ich Part No]],'STOCK SEALING'!E:E)))</f>
        <v>69</v>
      </c>
      <c r="Q22" s="226"/>
      <c r="R22" s="223"/>
      <c r="S22" s="226">
        <f>IFERROR(Table35[[#This Row],[REST TAM]]-Table35[[#This Row],[Scan TAM]],"")</f>
        <v>1</v>
      </c>
      <c r="T22" s="223">
        <f>IFERROR(Table35[[#This Row],[Rest TMMIN]]-Table35[[#This Row],[Scan Tmmin]],"")</f>
        <v>1</v>
      </c>
      <c r="U22" s="212" t="str">
        <f>IF(Table35[[#This Row],[PO TAM]]="","",IF(Table35[[#This Row],[Balance TAM]]&gt;0,"Open","Close"))</f>
        <v>Open</v>
      </c>
      <c r="V22" s="214" t="str">
        <f>IF(Table35[[#This Row],[PO TMMIN]]="","",IF(Table35[[#This Row],[Balance TMMIN]]&gt;0,"Open","Close"))</f>
        <v>Open</v>
      </c>
      <c r="W22" s="212"/>
      <c r="X22" s="214"/>
      <c r="Y22" s="236">
        <f>IF(Table35[[#This Row],[PO TAM]]="","",SUMIF(J:J,Table35[[#This Row],[Ich No]],J:N))</f>
        <v>0</v>
      </c>
      <c r="Z22" s="214">
        <f>IF(Table35[[#This Row],[PO TMMIN]]="","",SUMIF(B:B,Table35[[#This Row],[Ich Part No]],I:I))</f>
        <v>0</v>
      </c>
      <c r="AC22" s="169">
        <f ca="1">IF(Table35[[#This Row],[Delivery Date]]="","",$AC$2-Table35[[#This Row],[Delivery Date]])</f>
        <v>26</v>
      </c>
      <c r="AE22" t="str">
        <f>IFERROR(VLOOKUP(Table35[[#This Row],[Ich No]],'ICH NO'!K:M,3,0),"")</f>
        <v>ASSY</v>
      </c>
      <c r="AF22">
        <f>IF(Table35[[#This Row],[REST TAM]]&gt;Table35[[#This Row],[Stock TAM]],Table35[[#This Row],[Stock TAM]],Table35[[#This Row],[REST TAM]])</f>
        <v>0</v>
      </c>
    </row>
    <row r="23" spans="1:32" x14ac:dyDescent="0.3">
      <c r="A23" s="173">
        <f>IF(Table35[[#This Row],[TAM PART NO]]="","",(ROW()-2))</f>
        <v>21</v>
      </c>
      <c r="B23" s="212" t="str">
        <f>IF(TAM!T27="","",TAM!T27)</f>
        <v>AAS061-0000T</v>
      </c>
      <c r="C23" s="42" t="str">
        <f>IF(TAM!Q27="","",TAM!Q27)</f>
        <v>81110BZ620</v>
      </c>
      <c r="D23" s="42" t="str">
        <f>IF(TAM!I27="","",TAM!I27)</f>
        <v>I0606419</v>
      </c>
      <c r="E23" s="42" t="str">
        <f>IF(TAM!H27="","",TAM!H27)</f>
        <v>19982855</v>
      </c>
      <c r="F23" s="213">
        <f>IF(TAM!L27="","",TAM!L27)</f>
        <v>45902</v>
      </c>
      <c r="G23" s="213">
        <f>IF(TAM!M27="","",TAM!M27)</f>
        <v>45904</v>
      </c>
      <c r="H23" s="220">
        <f>IF(TAM!AD27="","",TAM!AD27)</f>
        <v>7</v>
      </c>
      <c r="I23" s="223">
        <f>IF(Table35[[#This Row],[Open Qty TAM]]="","",TAM!AE27)</f>
        <v>5</v>
      </c>
      <c r="J23" s="212" t="str">
        <f>IF(TMMIN!T25="","",TMMIN!T25)</f>
        <v>ADV082-9000T</v>
      </c>
      <c r="K23" s="42" t="str">
        <f>IF(TMMIN!Q25="","",TMMIN!Q25)</f>
        <v>81561BZ410</v>
      </c>
      <c r="L23" s="42" t="str">
        <f>IF(TMMIN!I25="","",TMMIN!I25)</f>
        <v>3X25T540</v>
      </c>
      <c r="M23" s="220">
        <f>IF(Table35[[#This Row],[PO TMMIN]]="","",TMMIN!AD25)</f>
        <v>3</v>
      </c>
      <c r="N23" s="223">
        <f>IF(Table35[[#This Row],[Open Qty TMMIN]]="","",TMMIN!AE25)</f>
        <v>3</v>
      </c>
      <c r="O23" s="226">
        <f>IF(Table35[[#This Row],[Open Qty TAM]]="","",SUM(SUMIF('STOCK OES'!B:B,Table35[[#This Row],[Ich No]],'STOCK OES'!E:E),SUMIF('STOCK SEALING'!B:B,Table35[[#This Row],[Ich Part No]],'STOCK SEALING'!E:E)))</f>
        <v>3</v>
      </c>
      <c r="P23" s="223">
        <f>IF(Table35[[#This Row],[Rest TMMIN]]="","",SUM(SUMIF('STOCK OES'!B:B,Table35[[#This Row],[Ich Part No]],'STOCK OES'!E:E),SUMIF('STOCK SEALING'!B:B,Table35[[#This Row],[Ich Part No]],'STOCK SEALING'!E:E)))</f>
        <v>9</v>
      </c>
      <c r="Q23" s="226"/>
      <c r="R23" s="223"/>
      <c r="S23" s="226">
        <f>IFERROR(Table35[[#This Row],[REST TAM]]-Table35[[#This Row],[Scan TAM]],"")</f>
        <v>5</v>
      </c>
      <c r="T23" s="223">
        <f>IFERROR(Table35[[#This Row],[Rest TMMIN]]-Table35[[#This Row],[Scan Tmmin]],"")</f>
        <v>3</v>
      </c>
      <c r="U23" s="212" t="str">
        <f>IF(Table35[[#This Row],[PO TAM]]="","",IF(Table35[[#This Row],[Balance TAM]]&gt;0,"Open","Close"))</f>
        <v>Open</v>
      </c>
      <c r="V23" s="214" t="str">
        <f>IF(Table35[[#This Row],[PO TMMIN]]="","",IF(Table35[[#This Row],[Balance TMMIN]]&gt;0,"Open","Close"))</f>
        <v>Open</v>
      </c>
      <c r="W23" s="212"/>
      <c r="X23" s="214"/>
      <c r="Y23" s="236">
        <f>IF(Table35[[#This Row],[PO TAM]]="","",SUMIF(J:J,Table35[[#This Row],[Ich No]],J:N))</f>
        <v>0</v>
      </c>
      <c r="Z23" s="214">
        <f>IF(Table35[[#This Row],[PO TMMIN]]="","",SUMIF(B:B,Table35[[#This Row],[Ich Part No]],I:I))</f>
        <v>1</v>
      </c>
      <c r="AC23" s="169">
        <f ca="1">IF(Table35[[#This Row],[Delivery Date]]="","",$AC$2-Table35[[#This Row],[Delivery Date]])</f>
        <v>26</v>
      </c>
      <c r="AE23" t="str">
        <f>IFERROR(VLOOKUP(Table35[[#This Row],[Ich No]],'ICH NO'!K:M,3,0),"")</f>
        <v>ASSY</v>
      </c>
      <c r="AF23">
        <f>IF(Table35[[#This Row],[REST TAM]]&gt;Table35[[#This Row],[Stock TAM]],Table35[[#This Row],[Stock TAM]],Table35[[#This Row],[REST TAM]])</f>
        <v>3</v>
      </c>
    </row>
    <row r="24" spans="1:32" x14ac:dyDescent="0.3">
      <c r="A24" s="173">
        <f>IF(Table35[[#This Row],[TAM PART NO]]="","",(ROW()-2))</f>
        <v>22</v>
      </c>
      <c r="B24" s="212" t="str">
        <f>IF(TAM!T28="","",TAM!T28)</f>
        <v>AAS051-0000T</v>
      </c>
      <c r="C24" s="42" t="str">
        <f>IF(TAM!Q28="","",TAM!Q28)</f>
        <v>81110BZ610</v>
      </c>
      <c r="D24" s="42" t="str">
        <f>IF(TAM!I28="","",TAM!I28)</f>
        <v>Q4IC55HA</v>
      </c>
      <c r="E24" s="42" t="str">
        <f>IF(TAM!H28="","",TAM!H28)</f>
        <v>19913648</v>
      </c>
      <c r="F24" s="213">
        <f>IF(TAM!L28="","",TAM!L28)</f>
        <v>45873</v>
      </c>
      <c r="G24" s="213">
        <f>IF(TAM!M28="","",TAM!M28)</f>
        <v>45881</v>
      </c>
      <c r="H24" s="220">
        <f>IF(TAM!AD28="","",TAM!AD28)</f>
        <v>37</v>
      </c>
      <c r="I24" s="223">
        <f>IF(Table35[[#This Row],[Open Qty TAM]]="","",TAM!AE28)</f>
        <v>8</v>
      </c>
      <c r="J24" s="212" t="str">
        <f>IF(TMMIN!T26="","",TMMIN!T26)</f>
        <v>AAF032-0000T</v>
      </c>
      <c r="K24" s="42" t="str">
        <f>IF(TMMIN!Q26="","",TMMIN!Q26)</f>
        <v>81150BZ070</v>
      </c>
      <c r="L24" s="42" t="str">
        <f>IF(TMMIN!I26="","",TMMIN!I26)</f>
        <v>3X25T613</v>
      </c>
      <c r="M24" s="220">
        <f>IF(Table35[[#This Row],[PO TMMIN]]="","",TMMIN!AD26)</f>
        <v>1</v>
      </c>
      <c r="N24" s="223">
        <f>IF(Table35[[#This Row],[Open Qty TMMIN]]="","",TMMIN!AE26)</f>
        <v>1</v>
      </c>
      <c r="O24" s="226">
        <f>IF(Table35[[#This Row],[Open Qty TAM]]="","",SUM(SUMIF('STOCK OES'!B:B,Table35[[#This Row],[Ich No]],'STOCK OES'!E:E),SUMIF('STOCK SEALING'!B:B,Table35[[#This Row],[Ich Part No]],'STOCK SEALING'!E:E)))</f>
        <v>2</v>
      </c>
      <c r="P24" s="223">
        <f>IF(Table35[[#This Row],[Rest TMMIN]]="","",SUM(SUMIF('STOCK OES'!B:B,Table35[[#This Row],[Ich Part No]],'STOCK OES'!E:E),SUMIF('STOCK SEALING'!B:B,Table35[[#This Row],[Ich Part No]],'STOCK SEALING'!E:E)))</f>
        <v>4</v>
      </c>
      <c r="Q24" s="226"/>
      <c r="R24" s="223"/>
      <c r="S24" s="226">
        <f>IFERROR(Table35[[#This Row],[REST TAM]]-Table35[[#This Row],[Scan TAM]],"")</f>
        <v>8</v>
      </c>
      <c r="T24" s="223">
        <f>IFERROR(Table35[[#This Row],[Rest TMMIN]]-Table35[[#This Row],[Scan Tmmin]],"")</f>
        <v>1</v>
      </c>
      <c r="U24" s="212" t="str">
        <f>IF(Table35[[#This Row],[PO TAM]]="","",IF(Table35[[#This Row],[Balance TAM]]&gt;0,"Open","Close"))</f>
        <v>Open</v>
      </c>
      <c r="V24" s="214" t="str">
        <f>IF(Table35[[#This Row],[PO TMMIN]]="","",IF(Table35[[#This Row],[Balance TMMIN]]&gt;0,"Open","Close"))</f>
        <v>Open</v>
      </c>
      <c r="W24" s="212"/>
      <c r="X24" s="214"/>
      <c r="Y24" s="236">
        <f>IF(Table35[[#This Row],[PO TAM]]="","",SUMIF(J:J,Table35[[#This Row],[Ich No]],J:N))</f>
        <v>0</v>
      </c>
      <c r="Z24" s="214">
        <f>IF(Table35[[#This Row],[PO TMMIN]]="","",SUMIF(B:B,Table35[[#This Row],[Ich Part No]],I:I))</f>
        <v>0</v>
      </c>
      <c r="AC24" s="169">
        <f ca="1">IF(Table35[[#This Row],[Delivery Date]]="","",$AC$2-Table35[[#This Row],[Delivery Date]])</f>
        <v>49</v>
      </c>
      <c r="AE24" t="str">
        <f>IFERROR(VLOOKUP(Table35[[#This Row],[Ich No]],'ICH NO'!K:M,3,0),"")</f>
        <v>ASSY</v>
      </c>
      <c r="AF24">
        <f>IF(Table35[[#This Row],[REST TAM]]&gt;Table35[[#This Row],[Stock TAM]],Table35[[#This Row],[Stock TAM]],Table35[[#This Row],[REST TAM]])</f>
        <v>2</v>
      </c>
    </row>
    <row r="25" spans="1:32" x14ac:dyDescent="0.3">
      <c r="A25" s="173">
        <f>IF(Table35[[#This Row],[TAM PART NO]]="","",(ROW()-2))</f>
        <v>23</v>
      </c>
      <c r="B25" s="212" t="str">
        <f>IF(TAM!T29="","",TAM!T29)</f>
        <v>AAN192-0001T</v>
      </c>
      <c r="C25" s="42" t="str">
        <f>IF(TAM!Q29="","",TAM!Q29)</f>
        <v>811500K591</v>
      </c>
      <c r="D25" s="42" t="str">
        <f>IF(TAM!I29="","",TAM!I29)</f>
        <v>I0306254</v>
      </c>
      <c r="E25" s="42" t="str">
        <f>IF(TAM!H29="","",TAM!H29)</f>
        <v>19982801</v>
      </c>
      <c r="F25" s="213">
        <f>IF(TAM!L29="","",TAM!L29)</f>
        <v>45902</v>
      </c>
      <c r="G25" s="213">
        <f>IF(TAM!M29="","",TAM!M29)</f>
        <v>45908</v>
      </c>
      <c r="H25" s="220">
        <f>IF(TAM!AD29="","",TAM!AD29)</f>
        <v>2</v>
      </c>
      <c r="I25" s="223">
        <f>IF(Table35[[#This Row],[Open Qty TAM]]="","",TAM!AE29)</f>
        <v>2</v>
      </c>
      <c r="J25" s="212" t="str">
        <f>IF(TMMIN!T27="","",TMMIN!T27)</f>
        <v>AAV032-0000T</v>
      </c>
      <c r="K25" s="42" t="str">
        <f>IF(TMMIN!Q27="","",TMMIN!Q27)</f>
        <v>81150BZ820</v>
      </c>
      <c r="L25" s="42" t="str">
        <f>IF(TMMIN!I27="","",TMMIN!I27)</f>
        <v>3X25T613</v>
      </c>
      <c r="M25" s="220">
        <f>IF(Table35[[#This Row],[PO TMMIN]]="","",TMMIN!AD27)</f>
        <v>1</v>
      </c>
      <c r="N25" s="223">
        <f>IF(Table35[[#This Row],[Open Qty TMMIN]]="","",TMMIN!AE27)</f>
        <v>1</v>
      </c>
      <c r="O25" s="226">
        <f>IF(Table35[[#This Row],[Open Qty TAM]]="","",SUM(SUMIF('STOCK OES'!B:B,Table35[[#This Row],[Ich No]],'STOCK OES'!E:E),SUMIF('STOCK SEALING'!B:B,Table35[[#This Row],[Ich Part No]],'STOCK SEALING'!E:E)))</f>
        <v>0</v>
      </c>
      <c r="P25" s="223">
        <f>IF(Table35[[#This Row],[Rest TMMIN]]="","",SUM(SUMIF('STOCK OES'!B:B,Table35[[#This Row],[Ich Part No]],'STOCK OES'!E:E),SUMIF('STOCK SEALING'!B:B,Table35[[#This Row],[Ich Part No]],'STOCK SEALING'!E:E)))</f>
        <v>20</v>
      </c>
      <c r="Q25" s="226"/>
      <c r="R25" s="223"/>
      <c r="S25" s="226">
        <f>IFERROR(Table35[[#This Row],[REST TAM]]-Table35[[#This Row],[Scan TAM]],"")</f>
        <v>2</v>
      </c>
      <c r="T25" s="223">
        <f>IFERROR(Table35[[#This Row],[Rest TMMIN]]-Table35[[#This Row],[Scan Tmmin]],"")</f>
        <v>1</v>
      </c>
      <c r="U25" s="212" t="str">
        <f>IF(Table35[[#This Row],[PO TAM]]="","",IF(Table35[[#This Row],[Balance TAM]]&gt;0,"Open","Close"))</f>
        <v>Open</v>
      </c>
      <c r="V25" s="214" t="str">
        <f>IF(Table35[[#This Row],[PO TMMIN]]="","",IF(Table35[[#This Row],[Balance TMMIN]]&gt;0,"Open","Close"))</f>
        <v>Open</v>
      </c>
      <c r="W25" s="212"/>
      <c r="X25" s="214"/>
      <c r="Y25" s="236">
        <f>IF(Table35[[#This Row],[PO TAM]]="","",SUMIF(J:J,Table35[[#This Row],[Ich No]],J:N))</f>
        <v>0</v>
      </c>
      <c r="Z25" s="214">
        <f>IF(Table35[[#This Row],[PO TMMIN]]="","",SUMIF(B:B,Table35[[#This Row],[Ich Part No]],I:I))</f>
        <v>0</v>
      </c>
      <c r="AC25" s="169">
        <f ca="1">IF(Table35[[#This Row],[Delivery Date]]="","",$AC$2-Table35[[#This Row],[Delivery Date]])</f>
        <v>22</v>
      </c>
      <c r="AE25" t="str">
        <f>IFERROR(VLOOKUP(Table35[[#This Row],[Ich No]],'ICH NO'!K:M,3,0),"")</f>
        <v>ASSY</v>
      </c>
      <c r="AF25">
        <f>IF(Table35[[#This Row],[REST TAM]]&gt;Table35[[#This Row],[Stock TAM]],Table35[[#This Row],[Stock TAM]],Table35[[#This Row],[REST TAM]])</f>
        <v>0</v>
      </c>
    </row>
    <row r="26" spans="1:32" x14ac:dyDescent="0.3">
      <c r="A26" s="173">
        <f>IF(Table35[[#This Row],[TAM PART NO]]="","",(ROW()-2))</f>
        <v>24</v>
      </c>
      <c r="B26" s="212" t="str">
        <f>IF(TAM!T30="","",TAM!T30)</f>
        <v>AAR302-1001</v>
      </c>
      <c r="C26" s="42" t="str">
        <f>IF(TAM!Q30="","",TAM!Q30)</f>
        <v>811700KF31</v>
      </c>
      <c r="D26" s="42" t="str">
        <f>IF(TAM!I30="","",TAM!I30)</f>
        <v>I0404637</v>
      </c>
      <c r="E26" s="42" t="str">
        <f>IF(TAM!H30="","",TAM!H30)</f>
        <v>19982823</v>
      </c>
      <c r="F26" s="213">
        <f>IF(TAM!L30="","",TAM!L30)</f>
        <v>45902</v>
      </c>
      <c r="G26" s="213">
        <f>IF(TAM!M30="","",TAM!M30)</f>
        <v>45908</v>
      </c>
      <c r="H26" s="220">
        <f>IF(TAM!AD30="","",TAM!AD30)</f>
        <v>2</v>
      </c>
      <c r="I26" s="223">
        <f>IF(Table35[[#This Row],[Open Qty TAM]]="","",TAM!AE30)</f>
        <v>2</v>
      </c>
      <c r="J26" s="212" t="str">
        <f>IF(TMMIN!T28="","",TMMIN!T28)</f>
        <v>ADX421-0000T</v>
      </c>
      <c r="K26" s="42" t="str">
        <f>IF(TMMIN!Q28="","",TMMIN!Q28)</f>
        <v>81550BZ850</v>
      </c>
      <c r="L26" s="42" t="str">
        <f>IF(TMMIN!I28="","",TMMIN!I28)</f>
        <v>3125013231</v>
      </c>
      <c r="M26" s="220">
        <f>IF(Table35[[#This Row],[PO TMMIN]]="","",TMMIN!AD28)</f>
        <v>1</v>
      </c>
      <c r="N26" s="223">
        <f>IF(Table35[[#This Row],[Open Qty TMMIN]]="","",TMMIN!AE28)</f>
        <v>1</v>
      </c>
      <c r="O26" s="226">
        <f>IF(Table35[[#This Row],[Open Qty TAM]]="","",SUM(SUMIF('STOCK OES'!B:B,Table35[[#This Row],[Ich No]],'STOCK OES'!E:E),SUMIF('STOCK SEALING'!B:B,Table35[[#This Row],[Ich Part No]],'STOCK SEALING'!E:E)))</f>
        <v>0</v>
      </c>
      <c r="P26" s="223">
        <f>IF(Table35[[#This Row],[Rest TMMIN]]="","",SUM(SUMIF('STOCK OES'!B:B,Table35[[#This Row],[Ich Part No]],'STOCK OES'!E:E),SUMIF('STOCK SEALING'!B:B,Table35[[#This Row],[Ich Part No]],'STOCK SEALING'!E:E)))</f>
        <v>14</v>
      </c>
      <c r="Q26" s="226"/>
      <c r="R26" s="223"/>
      <c r="S26" s="226">
        <f>IFERROR(Table35[[#This Row],[REST TAM]]-Table35[[#This Row],[Scan TAM]],"")</f>
        <v>2</v>
      </c>
      <c r="T26" s="223">
        <f>IFERROR(Table35[[#This Row],[Rest TMMIN]]-Table35[[#This Row],[Scan Tmmin]],"")</f>
        <v>1</v>
      </c>
      <c r="U26" s="212" t="str">
        <f>IF(Table35[[#This Row],[PO TAM]]="","",IF(Table35[[#This Row],[Balance TAM]]&gt;0,"Open","Close"))</f>
        <v>Open</v>
      </c>
      <c r="V26" s="214" t="str">
        <f>IF(Table35[[#This Row],[PO TMMIN]]="","",IF(Table35[[#This Row],[Balance TMMIN]]&gt;0,"Open","Close"))</f>
        <v>Open</v>
      </c>
      <c r="W26" s="212"/>
      <c r="X26" s="214"/>
      <c r="Y26" s="236">
        <f>IF(Table35[[#This Row],[PO TAM]]="","",SUMIF(J:J,Table35[[#This Row],[Ich No]],J:N))</f>
        <v>0</v>
      </c>
      <c r="Z26" s="214">
        <f>IF(Table35[[#This Row],[PO TMMIN]]="","",SUMIF(B:B,Table35[[#This Row],[Ich Part No]],I:I))</f>
        <v>2</v>
      </c>
      <c r="AC26" s="169">
        <f ca="1">IF(Table35[[#This Row],[Delivery Date]]="","",$AC$2-Table35[[#This Row],[Delivery Date]])</f>
        <v>22</v>
      </c>
      <c r="AE26" t="str">
        <f>IFERROR(VLOOKUP(Table35[[#This Row],[Ich No]],'ICH NO'!K:M,3,0),"")</f>
        <v>ASSY</v>
      </c>
      <c r="AF26">
        <f>IF(Table35[[#This Row],[REST TAM]]&gt;Table35[[#This Row],[Stock TAM]],Table35[[#This Row],[Stock TAM]],Table35[[#This Row],[REST TAM]])</f>
        <v>0</v>
      </c>
    </row>
    <row r="27" spans="1:32" x14ac:dyDescent="0.3">
      <c r="A27" s="173">
        <f>IF(Table35[[#This Row],[TAM PART NO]]="","",(ROW()-2))</f>
        <v>25</v>
      </c>
      <c r="B27" s="212" t="str">
        <f>IF(TAM!T31="","",TAM!T31)</f>
        <v>AAP011-0000T</v>
      </c>
      <c r="C27" s="42" t="str">
        <f>IF(TAM!Q31="","",TAM!Q31)</f>
        <v>811100K580</v>
      </c>
      <c r="D27" s="42" t="str">
        <f>IF(TAM!I31="","",TAM!I31)</f>
        <v>I0306260</v>
      </c>
      <c r="E27" s="42" t="str">
        <f>IF(TAM!H31="","",TAM!H31)</f>
        <v>19986375</v>
      </c>
      <c r="F27" s="213">
        <f>IF(TAM!L31="","",TAM!L31)</f>
        <v>45903</v>
      </c>
      <c r="G27" s="213">
        <f>IF(TAM!M31="","",TAM!M31)</f>
        <v>45908</v>
      </c>
      <c r="H27" s="220">
        <f>IF(TAM!AD31="","",TAM!AD31)</f>
        <v>5</v>
      </c>
      <c r="I27" s="223">
        <f>IF(Table35[[#This Row],[Open Qty TAM]]="","",TAM!AE31)</f>
        <v>1</v>
      </c>
      <c r="J27" s="212" t="str">
        <f>IF(TMMIN!T29="","",TMMIN!T29)</f>
        <v>ADV141-9000</v>
      </c>
      <c r="K27" s="42" t="str">
        <f>IF(TMMIN!Q29="","",TMMIN!Q29)</f>
        <v>815510K630</v>
      </c>
      <c r="L27" s="42" t="str">
        <f>IF(TMMIN!I29="","",TMMIN!I29)</f>
        <v>3125013231</v>
      </c>
      <c r="M27" s="220">
        <f>IF(Table35[[#This Row],[PO TMMIN]]="","",TMMIN!AD29)</f>
        <v>1</v>
      </c>
      <c r="N27" s="223">
        <f>IF(Table35[[#This Row],[Open Qty TMMIN]]="","",TMMIN!AE29)</f>
        <v>1</v>
      </c>
      <c r="O27" s="226">
        <f>IF(Table35[[#This Row],[Open Qty TAM]]="","",SUM(SUMIF('STOCK OES'!B:B,Table35[[#This Row],[Ich No]],'STOCK OES'!E:E),SUMIF('STOCK SEALING'!B:B,Table35[[#This Row],[Ich Part No]],'STOCK SEALING'!E:E)))</f>
        <v>118</v>
      </c>
      <c r="P27" s="223">
        <f>IF(Table35[[#This Row],[Rest TMMIN]]="","",SUM(SUMIF('STOCK OES'!B:B,Table35[[#This Row],[Ich Part No]],'STOCK OES'!E:E),SUMIF('STOCK SEALING'!B:B,Table35[[#This Row],[Ich Part No]],'STOCK SEALING'!E:E)))</f>
        <v>32</v>
      </c>
      <c r="Q27" s="226"/>
      <c r="R27" s="223"/>
      <c r="S27" s="226">
        <f>IFERROR(Table35[[#This Row],[REST TAM]]-Table35[[#This Row],[Scan TAM]],"")</f>
        <v>1</v>
      </c>
      <c r="T27" s="223">
        <f>IFERROR(Table35[[#This Row],[Rest TMMIN]]-Table35[[#This Row],[Scan Tmmin]],"")</f>
        <v>1</v>
      </c>
      <c r="U27" s="212" t="str">
        <f>IF(Table35[[#This Row],[PO TAM]]="","",IF(Table35[[#This Row],[Balance TAM]]&gt;0,"Open","Close"))</f>
        <v>Open</v>
      </c>
      <c r="V27" s="214" t="str">
        <f>IF(Table35[[#This Row],[PO TMMIN]]="","",IF(Table35[[#This Row],[Balance TMMIN]]&gt;0,"Open","Close"))</f>
        <v>Open</v>
      </c>
      <c r="W27" s="212"/>
      <c r="X27" s="214"/>
      <c r="Y27" s="236">
        <f>IF(Table35[[#This Row],[PO TAM]]="","",SUMIF(J:J,Table35[[#This Row],[Ich No]],J:N))</f>
        <v>0</v>
      </c>
      <c r="Z27" s="214">
        <f>IF(Table35[[#This Row],[PO TMMIN]]="","",SUMIF(B:B,Table35[[#This Row],[Ich Part No]],I:I))</f>
        <v>0</v>
      </c>
      <c r="AC27" s="169">
        <f ca="1">IF(Table35[[#This Row],[Delivery Date]]="","",$AC$2-Table35[[#This Row],[Delivery Date]])</f>
        <v>22</v>
      </c>
      <c r="AE27" t="str">
        <f>IFERROR(VLOOKUP(Table35[[#This Row],[Ich No]],'ICH NO'!K:M,3,0),"")</f>
        <v>ASSY</v>
      </c>
      <c r="AF27">
        <f>IF(Table35[[#This Row],[REST TAM]]&gt;Table35[[#This Row],[Stock TAM]],Table35[[#This Row],[Stock TAM]],Table35[[#This Row],[REST TAM]])</f>
        <v>1</v>
      </c>
    </row>
    <row r="28" spans="1:32" x14ac:dyDescent="0.3">
      <c r="A28" s="173">
        <f>IF(Table35[[#This Row],[TAM PART NO]]="","",(ROW()-2))</f>
        <v>26</v>
      </c>
      <c r="B28" s="212" t="str">
        <f>IF(TAM!T32="","",TAM!T32)</f>
        <v>AAP012-1000</v>
      </c>
      <c r="C28" s="42" t="str">
        <f>IF(TAM!Q32="","",TAM!Q32)</f>
        <v>811700K580</v>
      </c>
      <c r="D28" s="42" t="str">
        <f>IF(TAM!I32="","",TAM!I32)</f>
        <v>I0306260</v>
      </c>
      <c r="E28" s="42" t="str">
        <f>IF(TAM!H32="","",TAM!H32)</f>
        <v>19986379</v>
      </c>
      <c r="F28" s="213">
        <f>IF(TAM!L32="","",TAM!L32)</f>
        <v>45903</v>
      </c>
      <c r="G28" s="213">
        <f>IF(TAM!M32="","",TAM!M32)</f>
        <v>45908</v>
      </c>
      <c r="H28" s="220">
        <f>IF(TAM!AD32="","",TAM!AD32)</f>
        <v>6</v>
      </c>
      <c r="I28" s="223">
        <f>IF(Table35[[#This Row],[Open Qty TAM]]="","",TAM!AE32)</f>
        <v>1</v>
      </c>
      <c r="J28" s="212" t="str">
        <f>IF(TMMIN!T30="","",TMMIN!T30)</f>
        <v>AAF031-0000T</v>
      </c>
      <c r="K28" s="42" t="str">
        <f>IF(TMMIN!Q30="","",TMMIN!Q30)</f>
        <v>81110BZ070</v>
      </c>
      <c r="L28" s="42" t="str">
        <f>IF(TMMIN!I30="","",TMMIN!I30)</f>
        <v>3X25T690</v>
      </c>
      <c r="M28" s="220">
        <f>IF(Table35[[#This Row],[PO TMMIN]]="","",TMMIN!AD30)</f>
        <v>1</v>
      </c>
      <c r="N28" s="223">
        <f>IF(Table35[[#This Row],[Open Qty TMMIN]]="","",TMMIN!AE30)</f>
        <v>1</v>
      </c>
      <c r="O28" s="226">
        <f>IF(Table35[[#This Row],[Open Qty TAM]]="","",SUM(SUMIF('STOCK OES'!B:B,Table35[[#This Row],[Ich No]],'STOCK OES'!E:E),SUMIF('STOCK SEALING'!B:B,Table35[[#This Row],[Ich Part No]],'STOCK SEALING'!E:E)))</f>
        <v>91</v>
      </c>
      <c r="P28" s="223">
        <f>IF(Table35[[#This Row],[Rest TMMIN]]="","",SUM(SUMIF('STOCK OES'!B:B,Table35[[#This Row],[Ich Part No]],'STOCK OES'!E:E),SUMIF('STOCK SEALING'!B:B,Table35[[#This Row],[Ich Part No]],'STOCK SEALING'!E:E)))</f>
        <v>18</v>
      </c>
      <c r="Q28" s="226"/>
      <c r="R28" s="223"/>
      <c r="S28" s="226">
        <f>IFERROR(Table35[[#This Row],[REST TAM]]-Table35[[#This Row],[Scan TAM]],"")</f>
        <v>1</v>
      </c>
      <c r="T28" s="223">
        <f>IFERROR(Table35[[#This Row],[Rest TMMIN]]-Table35[[#This Row],[Scan Tmmin]],"")</f>
        <v>1</v>
      </c>
      <c r="U28" s="212" t="str">
        <f>IF(Table35[[#This Row],[PO TAM]]="","",IF(Table35[[#This Row],[Balance TAM]]&gt;0,"Open","Close"))</f>
        <v>Open</v>
      </c>
      <c r="V28" s="214" t="str">
        <f>IF(Table35[[#This Row],[PO TMMIN]]="","",IF(Table35[[#This Row],[Balance TMMIN]]&gt;0,"Open","Close"))</f>
        <v>Open</v>
      </c>
      <c r="W28" s="212"/>
      <c r="X28" s="214"/>
      <c r="Y28" s="236">
        <f>IF(Table35[[#This Row],[PO TAM]]="","",SUMIF(J:J,Table35[[#This Row],[Ich No]],J:N))</f>
        <v>0</v>
      </c>
      <c r="Z28" s="214">
        <f>IF(Table35[[#This Row],[PO TMMIN]]="","",SUMIF(B:B,Table35[[#This Row],[Ich Part No]],I:I))</f>
        <v>0</v>
      </c>
      <c r="AC28" s="169">
        <f ca="1">IF(Table35[[#This Row],[Delivery Date]]="","",$AC$2-Table35[[#This Row],[Delivery Date]])</f>
        <v>22</v>
      </c>
      <c r="AE28" t="str">
        <f>IFERROR(VLOOKUP(Table35[[#This Row],[Ich No]],'ICH NO'!K:M,3,0),"")</f>
        <v>ASSY</v>
      </c>
      <c r="AF28">
        <f>IF(Table35[[#This Row],[REST TAM]]&gt;Table35[[#This Row],[Stock TAM]],Table35[[#This Row],[Stock TAM]],Table35[[#This Row],[REST TAM]])</f>
        <v>1</v>
      </c>
    </row>
    <row r="29" spans="1:32" x14ac:dyDescent="0.3">
      <c r="A29" s="173">
        <f>IF(Table35[[#This Row],[TAM PART NO]]="","",(ROW()-2))</f>
        <v>27</v>
      </c>
      <c r="B29" s="212" t="str">
        <f>IF(TAM!T33="","",TAM!T33)</f>
        <v>AAN192-0001T</v>
      </c>
      <c r="C29" s="42" t="str">
        <f>IF(TAM!Q33="","",TAM!Q33)</f>
        <v>811500K591</v>
      </c>
      <c r="D29" s="42" t="str">
        <f>IF(TAM!I33="","",TAM!I33)</f>
        <v>I0306258</v>
      </c>
      <c r="E29" s="42" t="str">
        <f>IF(TAM!H33="","",TAM!H33)</f>
        <v>19986368</v>
      </c>
      <c r="F29" s="213">
        <f>IF(TAM!L33="","",TAM!L33)</f>
        <v>45903</v>
      </c>
      <c r="G29" s="213">
        <f>IF(TAM!M33="","",TAM!M33)</f>
        <v>45909</v>
      </c>
      <c r="H29" s="220">
        <f>IF(TAM!AD33="","",TAM!AD33)</f>
        <v>2</v>
      </c>
      <c r="I29" s="223">
        <f>IF(Table35[[#This Row],[Open Qty TAM]]="","",TAM!AE33)</f>
        <v>2</v>
      </c>
      <c r="J29" s="212" t="str">
        <f>IF(TMMIN!T31="","",TMMIN!T31)</f>
        <v>AAV062-6000T</v>
      </c>
      <c r="K29" s="42" t="str">
        <f>IF(TMMIN!Q31="","",TMMIN!Q31)</f>
        <v>8110BBZ040</v>
      </c>
      <c r="L29" s="42" t="str">
        <f>IF(TMMIN!I31="","",TMMIN!I31)</f>
        <v>3X25T797</v>
      </c>
      <c r="M29" s="220">
        <f>IF(Table35[[#This Row],[PO TMMIN]]="","",TMMIN!AD31)</f>
        <v>1</v>
      </c>
      <c r="N29" s="223">
        <f>IF(Table35[[#This Row],[Open Qty TMMIN]]="","",TMMIN!AE31)</f>
        <v>1</v>
      </c>
      <c r="O29" s="226">
        <f>IF(Table35[[#This Row],[Open Qty TAM]]="","",SUM(SUMIF('STOCK OES'!B:B,Table35[[#This Row],[Ich No]],'STOCK OES'!E:E),SUMIF('STOCK SEALING'!B:B,Table35[[#This Row],[Ich Part No]],'STOCK SEALING'!E:E)))</f>
        <v>0</v>
      </c>
      <c r="P29" s="223">
        <f>IF(Table35[[#This Row],[Rest TMMIN]]="","",SUM(SUMIF('STOCK OES'!B:B,Table35[[#This Row],[Ich Part No]],'STOCK OES'!E:E),SUMIF('STOCK SEALING'!B:B,Table35[[#This Row],[Ich Part No]],'STOCK SEALING'!E:E)))</f>
        <v>8</v>
      </c>
      <c r="Q29" s="226"/>
      <c r="R29" s="223"/>
      <c r="S29" s="226">
        <f>IFERROR(Table35[[#This Row],[REST TAM]]-Table35[[#This Row],[Scan TAM]],"")</f>
        <v>2</v>
      </c>
      <c r="T29" s="223">
        <f>IFERROR(Table35[[#This Row],[Rest TMMIN]]-Table35[[#This Row],[Scan Tmmin]],"")</f>
        <v>1</v>
      </c>
      <c r="U29" s="212" t="str">
        <f>IF(Table35[[#This Row],[PO TAM]]="","",IF(Table35[[#This Row],[Balance TAM]]&gt;0,"Open","Close"))</f>
        <v>Open</v>
      </c>
      <c r="V29" s="214" t="str">
        <f>IF(Table35[[#This Row],[PO TMMIN]]="","",IF(Table35[[#This Row],[Balance TMMIN]]&gt;0,"Open","Close"))</f>
        <v>Open</v>
      </c>
      <c r="W29" s="212"/>
      <c r="X29" s="214"/>
      <c r="Y29" s="236">
        <f>IF(Table35[[#This Row],[PO TAM]]="","",SUMIF(J:J,Table35[[#This Row],[Ich No]],J:N))</f>
        <v>0</v>
      </c>
      <c r="Z29" s="214">
        <f>IF(Table35[[#This Row],[PO TMMIN]]="","",SUMIF(B:B,Table35[[#This Row],[Ich Part No]],I:I))</f>
        <v>0</v>
      </c>
      <c r="AC29" s="169">
        <f ca="1">IF(Table35[[#This Row],[Delivery Date]]="","",$AC$2-Table35[[#This Row],[Delivery Date]])</f>
        <v>21</v>
      </c>
      <c r="AE29" t="str">
        <f>IFERROR(VLOOKUP(Table35[[#This Row],[Ich No]],'ICH NO'!K:M,3,0),"")</f>
        <v>ASSY</v>
      </c>
      <c r="AF29">
        <f>IF(Table35[[#This Row],[REST TAM]]&gt;Table35[[#This Row],[Stock TAM]],Table35[[#This Row],[Stock TAM]],Table35[[#This Row],[REST TAM]])</f>
        <v>0</v>
      </c>
    </row>
    <row r="30" spans="1:32" x14ac:dyDescent="0.3">
      <c r="A30" s="173">
        <f>IF(Table35[[#This Row],[TAM PART NO]]="","",(ROW()-2))</f>
        <v>28</v>
      </c>
      <c r="B30" s="212" t="str">
        <f>IF(TAM!T34="","",TAM!T34)</f>
        <v>AAP062-1001</v>
      </c>
      <c r="C30" s="42" t="str">
        <f>IF(TAM!Q34="","",TAM!Q34)</f>
        <v>811700KC31</v>
      </c>
      <c r="D30" s="42" t="str">
        <f>IF(TAM!I34="","",TAM!I34)</f>
        <v>I0404639</v>
      </c>
      <c r="E30" s="42" t="str">
        <f>IF(TAM!H34="","",TAM!H34)</f>
        <v>19986387</v>
      </c>
      <c r="F30" s="213">
        <f>IF(TAM!L34="","",TAM!L34)</f>
        <v>45903</v>
      </c>
      <c r="G30" s="213">
        <f>IF(TAM!M34="","",TAM!M34)</f>
        <v>45909</v>
      </c>
      <c r="H30" s="220">
        <f>IF(TAM!AD34="","",TAM!AD34)</f>
        <v>1</v>
      </c>
      <c r="I30" s="223">
        <f>IF(Table35[[#This Row],[Open Qty TAM]]="","",TAM!AE34)</f>
        <v>1</v>
      </c>
      <c r="J30" s="212" t="str">
        <f>IF(TMMIN!T32="","",TMMIN!T32)</f>
        <v>AAR261-0000T</v>
      </c>
      <c r="K30" s="42" t="str">
        <f>IF(TMMIN!Q32="","",TMMIN!Q32)</f>
        <v>811100KF00</v>
      </c>
      <c r="L30" s="42" t="str">
        <f>IF(TMMIN!I32="","",TMMIN!I32)</f>
        <v>3125013578</v>
      </c>
      <c r="M30" s="220">
        <f>IF(Table35[[#This Row],[PO TMMIN]]="","",TMMIN!AD32)</f>
        <v>1</v>
      </c>
      <c r="N30" s="223">
        <f>IF(Table35[[#This Row],[Open Qty TMMIN]]="","",TMMIN!AE32)</f>
        <v>1</v>
      </c>
      <c r="O30" s="226">
        <f>IF(Table35[[#This Row],[Open Qty TAM]]="","",SUM(SUMIF('STOCK OES'!B:B,Table35[[#This Row],[Ich No]],'STOCK OES'!E:E),SUMIF('STOCK SEALING'!B:B,Table35[[#This Row],[Ich Part No]],'STOCK SEALING'!E:E)))</f>
        <v>0</v>
      </c>
      <c r="P30" s="223">
        <f>IF(Table35[[#This Row],[Rest TMMIN]]="","",SUM(SUMIF('STOCK OES'!B:B,Table35[[#This Row],[Ich Part No]],'STOCK OES'!E:E),SUMIF('STOCK SEALING'!B:B,Table35[[#This Row],[Ich Part No]],'STOCK SEALING'!E:E)))</f>
        <v>10</v>
      </c>
      <c r="Q30" s="226"/>
      <c r="R30" s="223"/>
      <c r="S30" s="226">
        <f>IFERROR(Table35[[#This Row],[REST TAM]]-Table35[[#This Row],[Scan TAM]],"")</f>
        <v>1</v>
      </c>
      <c r="T30" s="223">
        <f>IFERROR(Table35[[#This Row],[Rest TMMIN]]-Table35[[#This Row],[Scan Tmmin]],"")</f>
        <v>1</v>
      </c>
      <c r="U30" s="212" t="str">
        <f>IF(Table35[[#This Row],[PO TAM]]="","",IF(Table35[[#This Row],[Balance TAM]]&gt;0,"Open","Close"))</f>
        <v>Open</v>
      </c>
      <c r="V30" s="214" t="str">
        <f>IF(Table35[[#This Row],[PO TMMIN]]="","",IF(Table35[[#This Row],[Balance TMMIN]]&gt;0,"Open","Close"))</f>
        <v>Open</v>
      </c>
      <c r="W30" s="212"/>
      <c r="X30" s="214"/>
      <c r="Y30" s="236">
        <f>IF(Table35[[#This Row],[PO TAM]]="","",SUMIF(J:J,Table35[[#This Row],[Ich No]],J:N))</f>
        <v>0</v>
      </c>
      <c r="Z30" s="214">
        <f>IF(Table35[[#This Row],[PO TMMIN]]="","",SUMIF(B:B,Table35[[#This Row],[Ich Part No]],I:I))</f>
        <v>0</v>
      </c>
      <c r="AC30" s="169">
        <f ca="1">IF(Table35[[#This Row],[Delivery Date]]="","",$AC$2-Table35[[#This Row],[Delivery Date]])</f>
        <v>21</v>
      </c>
      <c r="AE30" t="str">
        <f>IFERROR(VLOOKUP(Table35[[#This Row],[Ich No]],'ICH NO'!K:M,3,0),"")</f>
        <v>ASSY</v>
      </c>
      <c r="AF30">
        <f>IF(Table35[[#This Row],[REST TAM]]&gt;Table35[[#This Row],[Stock TAM]],Table35[[#This Row],[Stock TAM]],Table35[[#This Row],[REST TAM]])</f>
        <v>0</v>
      </c>
    </row>
    <row r="31" spans="1:32" x14ac:dyDescent="0.3">
      <c r="A31" s="173">
        <f>IF(Table35[[#This Row],[TAM PART NO]]="","",(ROW()-2))</f>
        <v>29</v>
      </c>
      <c r="B31" s="212" t="str">
        <f>IF(TAM!T35="","",TAM!T35)</f>
        <v>AAR302-1001</v>
      </c>
      <c r="C31" s="42" t="str">
        <f>IF(TAM!Q35="","",TAM!Q35)</f>
        <v>811700KF31</v>
      </c>
      <c r="D31" s="42" t="str">
        <f>IF(TAM!I35="","",TAM!I35)</f>
        <v>I0404639</v>
      </c>
      <c r="E31" s="42" t="str">
        <f>IF(TAM!H35="","",TAM!H35)</f>
        <v>19986388</v>
      </c>
      <c r="F31" s="213">
        <f>IF(TAM!L35="","",TAM!L35)</f>
        <v>45903</v>
      </c>
      <c r="G31" s="213">
        <f>IF(TAM!M35="","",TAM!M35)</f>
        <v>45909</v>
      </c>
      <c r="H31" s="220">
        <f>IF(TAM!AD35="","",TAM!AD35)</f>
        <v>2</v>
      </c>
      <c r="I31" s="223">
        <f>IF(Table35[[#This Row],[Open Qty TAM]]="","",TAM!AE35)</f>
        <v>2</v>
      </c>
      <c r="J31" s="212" t="str">
        <f>IF(TMMIN!T33="","",TMMIN!T33)</f>
        <v>AAN192-0000T</v>
      </c>
      <c r="K31" s="42" t="str">
        <f>IF(TMMIN!Q33="","",TMMIN!Q33)</f>
        <v>811500K590</v>
      </c>
      <c r="L31" s="42" t="str">
        <f>IF(TMMIN!I33="","",TMMIN!I33)</f>
        <v>3125013578</v>
      </c>
      <c r="M31" s="220">
        <f>IF(Table35[[#This Row],[PO TMMIN]]="","",TMMIN!AD33)</f>
        <v>1</v>
      </c>
      <c r="N31" s="223">
        <f>IF(Table35[[#This Row],[Open Qty TMMIN]]="","",TMMIN!AE33)</f>
        <v>1</v>
      </c>
      <c r="O31" s="226">
        <f>IF(Table35[[#This Row],[Open Qty TAM]]="","",SUM(SUMIF('STOCK OES'!B:B,Table35[[#This Row],[Ich No]],'STOCK OES'!E:E),SUMIF('STOCK SEALING'!B:B,Table35[[#This Row],[Ich Part No]],'STOCK SEALING'!E:E)))</f>
        <v>0</v>
      </c>
      <c r="P31" s="223">
        <f>IF(Table35[[#This Row],[Rest TMMIN]]="","",SUM(SUMIF('STOCK OES'!B:B,Table35[[#This Row],[Ich Part No]],'STOCK OES'!E:E),SUMIF('STOCK SEALING'!B:B,Table35[[#This Row],[Ich Part No]],'STOCK SEALING'!E:E)))</f>
        <v>4</v>
      </c>
      <c r="Q31" s="226"/>
      <c r="R31" s="223"/>
      <c r="S31" s="226">
        <f>IFERROR(Table35[[#This Row],[REST TAM]]-Table35[[#This Row],[Scan TAM]],"")</f>
        <v>2</v>
      </c>
      <c r="T31" s="223">
        <f>IFERROR(Table35[[#This Row],[Rest TMMIN]]-Table35[[#This Row],[Scan Tmmin]],"")</f>
        <v>1</v>
      </c>
      <c r="U31" s="212" t="str">
        <f>IF(Table35[[#This Row],[PO TAM]]="","",IF(Table35[[#This Row],[Balance TAM]]&gt;0,"Open","Close"))</f>
        <v>Open</v>
      </c>
      <c r="V31" s="214" t="str">
        <f>IF(Table35[[#This Row],[PO TMMIN]]="","",IF(Table35[[#This Row],[Balance TMMIN]]&gt;0,"Open","Close"))</f>
        <v>Open</v>
      </c>
      <c r="W31" s="212"/>
      <c r="X31" s="214"/>
      <c r="Y31" s="236">
        <f>IF(Table35[[#This Row],[PO TAM]]="","",SUMIF(J:J,Table35[[#This Row],[Ich No]],J:N))</f>
        <v>0</v>
      </c>
      <c r="Z31" s="214">
        <f>IF(Table35[[#This Row],[PO TMMIN]]="","",SUMIF(B:B,Table35[[#This Row],[Ich Part No]],I:I))</f>
        <v>0</v>
      </c>
      <c r="AC31" s="169">
        <f ca="1">IF(Table35[[#This Row],[Delivery Date]]="","",$AC$2-Table35[[#This Row],[Delivery Date]])</f>
        <v>21</v>
      </c>
      <c r="AE31" t="str">
        <f>IFERROR(VLOOKUP(Table35[[#This Row],[Ich No]],'ICH NO'!K:M,3,0),"")</f>
        <v>ASSY</v>
      </c>
      <c r="AF31">
        <f>IF(Table35[[#This Row],[REST TAM]]&gt;Table35[[#This Row],[Stock TAM]],Table35[[#This Row],[Stock TAM]],Table35[[#This Row],[REST TAM]])</f>
        <v>0</v>
      </c>
    </row>
    <row r="32" spans="1:32" x14ac:dyDescent="0.3">
      <c r="A32" s="173">
        <f>IF(Table35[[#This Row],[TAM PART NO]]="","",(ROW()-2))</f>
        <v>30</v>
      </c>
      <c r="B32" s="212" t="str">
        <f>IF(TAM!T36="","",TAM!T36)</f>
        <v>AAN191-1000</v>
      </c>
      <c r="C32" s="42" t="str">
        <f>IF(TAM!Q36="","",TAM!Q36)</f>
        <v>811300K590</v>
      </c>
      <c r="D32" s="42" t="str">
        <f>IF(TAM!I36="","",TAM!I36)</f>
        <v>I0306261</v>
      </c>
      <c r="E32" s="42" t="str">
        <f>IF(TAM!H36="","",TAM!H36)</f>
        <v>19989973</v>
      </c>
      <c r="F32" s="213">
        <f>IF(TAM!L36="","",TAM!L36)</f>
        <v>45904</v>
      </c>
      <c r="G32" s="213">
        <f>IF(TAM!M36="","",TAM!M36)</f>
        <v>45909</v>
      </c>
      <c r="H32" s="220">
        <f>IF(TAM!AD36="","",TAM!AD36)</f>
        <v>1</v>
      </c>
      <c r="I32" s="223">
        <f>IF(Table35[[#This Row],[Open Qty TAM]]="","",TAM!AE36)</f>
        <v>1</v>
      </c>
      <c r="J32" s="212" t="str">
        <f>IF(TMMIN!T34="","",TMMIN!T34)</f>
        <v>AAH172-1000</v>
      </c>
      <c r="K32" s="42" t="str">
        <f>IF(TMMIN!Q34="","",TMMIN!Q34)</f>
        <v>811700K310</v>
      </c>
      <c r="L32" s="42" t="str">
        <f>IF(TMMIN!I34="","",TMMIN!I34)</f>
        <v>3125013578</v>
      </c>
      <c r="M32" s="220">
        <f>IF(Table35[[#This Row],[PO TMMIN]]="","",TMMIN!AD34)</f>
        <v>1</v>
      </c>
      <c r="N32" s="223">
        <f>IF(Table35[[#This Row],[Open Qty TMMIN]]="","",TMMIN!AE34)</f>
        <v>1</v>
      </c>
      <c r="O32" s="226">
        <f>IF(Table35[[#This Row],[Open Qty TAM]]="","",SUM(SUMIF('STOCK OES'!B:B,Table35[[#This Row],[Ich No]],'STOCK OES'!E:E),SUMIF('STOCK SEALING'!B:B,Table35[[#This Row],[Ich Part No]],'STOCK SEALING'!E:E)))</f>
        <v>13</v>
      </c>
      <c r="P32" s="223">
        <f>IF(Table35[[#This Row],[Rest TMMIN]]="","",SUM(SUMIF('STOCK OES'!B:B,Table35[[#This Row],[Ich Part No]],'STOCK OES'!E:E),SUMIF('STOCK SEALING'!B:B,Table35[[#This Row],[Ich Part No]],'STOCK SEALING'!E:E)))</f>
        <v>42</v>
      </c>
      <c r="Q32" s="226"/>
      <c r="R32" s="223"/>
      <c r="S32" s="226">
        <f>IFERROR(Table35[[#This Row],[REST TAM]]-Table35[[#This Row],[Scan TAM]],"")</f>
        <v>1</v>
      </c>
      <c r="T32" s="223">
        <f>IFERROR(Table35[[#This Row],[Rest TMMIN]]-Table35[[#This Row],[Scan Tmmin]],"")</f>
        <v>1</v>
      </c>
      <c r="U32" s="212" t="str">
        <f>IF(Table35[[#This Row],[PO TAM]]="","",IF(Table35[[#This Row],[Balance TAM]]&gt;0,"Open","Close"))</f>
        <v>Open</v>
      </c>
      <c r="V32" s="214" t="str">
        <f>IF(Table35[[#This Row],[PO TMMIN]]="","",IF(Table35[[#This Row],[Balance TMMIN]]&gt;0,"Open","Close"))</f>
        <v>Open</v>
      </c>
      <c r="W32" s="212"/>
      <c r="X32" s="214"/>
      <c r="Y32" s="236">
        <f>IF(Table35[[#This Row],[PO TAM]]="","",SUMIF(J:J,Table35[[#This Row],[Ich No]],J:N))</f>
        <v>0</v>
      </c>
      <c r="Z32" s="214">
        <f>IF(Table35[[#This Row],[PO TMMIN]]="","",SUMIF(B:B,Table35[[#This Row],[Ich Part No]],I:I))</f>
        <v>0</v>
      </c>
      <c r="AC32" s="169">
        <f ca="1">IF(Table35[[#This Row],[Delivery Date]]="","",$AC$2-Table35[[#This Row],[Delivery Date]])</f>
        <v>21</v>
      </c>
      <c r="AE32" t="str">
        <f>IFERROR(VLOOKUP(Table35[[#This Row],[Ich No]],'ICH NO'!K:M,3,0),"")</f>
        <v>ASSY</v>
      </c>
      <c r="AF32">
        <f>IF(Table35[[#This Row],[REST TAM]]&gt;Table35[[#This Row],[Stock TAM]],Table35[[#This Row],[Stock TAM]],Table35[[#This Row],[REST TAM]])</f>
        <v>1</v>
      </c>
    </row>
    <row r="33" spans="1:32" x14ac:dyDescent="0.3">
      <c r="A33" s="173">
        <f>IF(Table35[[#This Row],[TAM PART NO]]="","",(ROW()-2))</f>
        <v>31</v>
      </c>
      <c r="B33" s="212" t="str">
        <f>IF(TAM!T37="","",TAM!T37)</f>
        <v>AAN192-0001T</v>
      </c>
      <c r="C33" s="42" t="str">
        <f>IF(TAM!Q37="","",TAM!Q37)</f>
        <v>811500K591</v>
      </c>
      <c r="D33" s="42" t="str">
        <f>IF(TAM!I37="","",TAM!I37)</f>
        <v>I0306262</v>
      </c>
      <c r="E33" s="42" t="str">
        <f>IF(TAM!H37="","",TAM!H37)</f>
        <v>19989995</v>
      </c>
      <c r="F33" s="213">
        <f>IF(TAM!L37="","",TAM!L37)</f>
        <v>45904</v>
      </c>
      <c r="G33" s="213">
        <f>IF(TAM!M37="","",TAM!M37)</f>
        <v>45910</v>
      </c>
      <c r="H33" s="220">
        <f>IF(TAM!AD37="","",TAM!AD37)</f>
        <v>4</v>
      </c>
      <c r="I33" s="223">
        <f>IF(Table35[[#This Row],[Open Qty TAM]]="","",TAM!AE37)</f>
        <v>4</v>
      </c>
      <c r="J33" s="212" t="str">
        <f>IF(TMMIN!T35="","",TMMIN!T35)</f>
        <v>AAL062-1000T</v>
      </c>
      <c r="K33" s="42" t="str">
        <f>IF(TMMIN!Q35="","",TMMIN!Q35)</f>
        <v>811700K561</v>
      </c>
      <c r="L33" s="42" t="str">
        <f>IF(TMMIN!I35="","",TMMIN!I35)</f>
        <v>3125013578</v>
      </c>
      <c r="M33" s="220">
        <f>IF(Table35[[#This Row],[PO TMMIN]]="","",TMMIN!AD35)</f>
        <v>2</v>
      </c>
      <c r="N33" s="223">
        <f>IF(Table35[[#This Row],[Open Qty TMMIN]]="","",TMMIN!AE35)</f>
        <v>2</v>
      </c>
      <c r="O33" s="226">
        <f>IF(Table35[[#This Row],[Open Qty TAM]]="","",SUM(SUMIF('STOCK OES'!B:B,Table35[[#This Row],[Ich No]],'STOCK OES'!E:E),SUMIF('STOCK SEALING'!B:B,Table35[[#This Row],[Ich Part No]],'STOCK SEALING'!E:E)))</f>
        <v>0</v>
      </c>
      <c r="P33" s="223">
        <f>IF(Table35[[#This Row],[Rest TMMIN]]="","",SUM(SUMIF('STOCK OES'!B:B,Table35[[#This Row],[Ich Part No]],'STOCK OES'!E:E),SUMIF('STOCK SEALING'!B:B,Table35[[#This Row],[Ich Part No]],'STOCK SEALING'!E:E)))</f>
        <v>0</v>
      </c>
      <c r="Q33" s="226"/>
      <c r="R33" s="223"/>
      <c r="S33" s="226">
        <f>IFERROR(Table35[[#This Row],[REST TAM]]-Table35[[#This Row],[Scan TAM]],"")</f>
        <v>4</v>
      </c>
      <c r="T33" s="223">
        <f>IFERROR(Table35[[#This Row],[Rest TMMIN]]-Table35[[#This Row],[Scan Tmmin]],"")</f>
        <v>2</v>
      </c>
      <c r="U33" s="212" t="str">
        <f>IF(Table35[[#This Row],[PO TAM]]="","",IF(Table35[[#This Row],[Balance TAM]]&gt;0,"Open","Close"))</f>
        <v>Open</v>
      </c>
      <c r="V33" s="214" t="str">
        <f>IF(Table35[[#This Row],[PO TMMIN]]="","",IF(Table35[[#This Row],[Balance TMMIN]]&gt;0,"Open","Close"))</f>
        <v>Open</v>
      </c>
      <c r="W33" s="212"/>
      <c r="X33" s="214"/>
      <c r="Y33" s="236">
        <f>IF(Table35[[#This Row],[PO TAM]]="","",SUMIF(J:J,Table35[[#This Row],[Ich No]],J:N))</f>
        <v>0</v>
      </c>
      <c r="Z33" s="214">
        <f>IF(Table35[[#This Row],[PO TMMIN]]="","",SUMIF(B:B,Table35[[#This Row],[Ich Part No]],I:I))</f>
        <v>0</v>
      </c>
      <c r="AC33" s="169">
        <f ca="1">IF(Table35[[#This Row],[Delivery Date]]="","",$AC$2-Table35[[#This Row],[Delivery Date]])</f>
        <v>20</v>
      </c>
      <c r="AE33" t="str">
        <f>IFERROR(VLOOKUP(Table35[[#This Row],[Ich No]],'ICH NO'!K:M,3,0),"")</f>
        <v>ASSY</v>
      </c>
      <c r="AF33">
        <f>IF(Table35[[#This Row],[REST TAM]]&gt;Table35[[#This Row],[Stock TAM]],Table35[[#This Row],[Stock TAM]],Table35[[#This Row],[REST TAM]])</f>
        <v>0</v>
      </c>
    </row>
    <row r="34" spans="1:32" x14ac:dyDescent="0.3">
      <c r="A34" s="173">
        <f>IF(Table35[[#This Row],[TAM PART NO]]="","",(ROW()-2))</f>
        <v>32</v>
      </c>
      <c r="B34" s="212" t="str">
        <f>IF(TAM!T38="","",TAM!T38)</f>
        <v>AAR302-1001</v>
      </c>
      <c r="C34" s="42" t="str">
        <f>IF(TAM!Q38="","",TAM!Q38)</f>
        <v>811700KF31</v>
      </c>
      <c r="D34" s="42" t="str">
        <f>IF(TAM!I38="","",TAM!I38)</f>
        <v>I0404641</v>
      </c>
      <c r="E34" s="42" t="str">
        <f>IF(TAM!H38="","",TAM!H38)</f>
        <v>19990016</v>
      </c>
      <c r="F34" s="213">
        <f>IF(TAM!L38="","",TAM!L38)</f>
        <v>45904</v>
      </c>
      <c r="G34" s="213">
        <f>IF(TAM!M38="","",TAM!M38)</f>
        <v>45910</v>
      </c>
      <c r="H34" s="220">
        <f>IF(TAM!AD38="","",TAM!AD38)</f>
        <v>2</v>
      </c>
      <c r="I34" s="223">
        <f>IF(Table35[[#This Row],[Open Qty TAM]]="","",TAM!AE38)</f>
        <v>2</v>
      </c>
      <c r="J34" s="212" t="str">
        <f>IF(TMMIN!T36="","",TMMIN!T36)</f>
        <v>AAP062-1001</v>
      </c>
      <c r="K34" s="42" t="str">
        <f>IF(TMMIN!Q36="","",TMMIN!Q36)</f>
        <v>811700KC31</v>
      </c>
      <c r="L34" s="42" t="str">
        <f>IF(TMMIN!I36="","",TMMIN!I36)</f>
        <v>3125013578</v>
      </c>
      <c r="M34" s="220">
        <f>IF(Table35[[#This Row],[PO TMMIN]]="","",TMMIN!AD36)</f>
        <v>1</v>
      </c>
      <c r="N34" s="223">
        <f>IF(Table35[[#This Row],[Open Qty TMMIN]]="","",TMMIN!AE36)</f>
        <v>1</v>
      </c>
      <c r="O34" s="226">
        <f>IF(Table35[[#This Row],[Open Qty TAM]]="","",SUM(SUMIF('STOCK OES'!B:B,Table35[[#This Row],[Ich No]],'STOCK OES'!E:E),SUMIF('STOCK SEALING'!B:B,Table35[[#This Row],[Ich Part No]],'STOCK SEALING'!E:E)))</f>
        <v>0</v>
      </c>
      <c r="P34" s="223">
        <f>IF(Table35[[#This Row],[Rest TMMIN]]="","",SUM(SUMIF('STOCK OES'!B:B,Table35[[#This Row],[Ich Part No]],'STOCK OES'!E:E),SUMIF('STOCK SEALING'!B:B,Table35[[#This Row],[Ich Part No]],'STOCK SEALING'!E:E)))</f>
        <v>0</v>
      </c>
      <c r="Q34" s="226"/>
      <c r="R34" s="223"/>
      <c r="S34" s="226">
        <f>IFERROR(Table35[[#This Row],[REST TAM]]-Table35[[#This Row],[Scan TAM]],"")</f>
        <v>2</v>
      </c>
      <c r="T34" s="223">
        <f>IFERROR(Table35[[#This Row],[Rest TMMIN]]-Table35[[#This Row],[Scan Tmmin]],"")</f>
        <v>1</v>
      </c>
      <c r="U34" s="212" t="str">
        <f>IF(Table35[[#This Row],[PO TAM]]="","",IF(Table35[[#This Row],[Balance TAM]]&gt;0,"Open","Close"))</f>
        <v>Open</v>
      </c>
      <c r="V34" s="214" t="str">
        <f>IF(Table35[[#This Row],[PO TMMIN]]="","",IF(Table35[[#This Row],[Balance TMMIN]]&gt;0,"Open","Close"))</f>
        <v>Open</v>
      </c>
      <c r="W34" s="212"/>
      <c r="X34" s="214"/>
      <c r="Y34" s="236">
        <f>IF(Table35[[#This Row],[PO TAM]]="","",SUMIF(J:J,Table35[[#This Row],[Ich No]],J:N))</f>
        <v>0</v>
      </c>
      <c r="Z34" s="214">
        <f>IF(Table35[[#This Row],[PO TMMIN]]="","",SUMIF(B:B,Table35[[#This Row],[Ich Part No]],I:I))</f>
        <v>18</v>
      </c>
      <c r="AC34" s="169">
        <f ca="1">IF(Table35[[#This Row],[Delivery Date]]="","",$AC$2-Table35[[#This Row],[Delivery Date]])</f>
        <v>20</v>
      </c>
      <c r="AE34" t="str">
        <f>IFERROR(VLOOKUP(Table35[[#This Row],[Ich No]],'ICH NO'!K:M,3,0),"")</f>
        <v>ASSY</v>
      </c>
      <c r="AF34">
        <f>IF(Table35[[#This Row],[REST TAM]]&gt;Table35[[#This Row],[Stock TAM]],Table35[[#This Row],[Stock TAM]],Table35[[#This Row],[REST TAM]])</f>
        <v>0</v>
      </c>
    </row>
    <row r="35" spans="1:32" x14ac:dyDescent="0.3">
      <c r="A35" s="173">
        <f>IF(Table35[[#This Row],[TAM PART NO]]="","",(ROW()-2))</f>
        <v>33</v>
      </c>
      <c r="B35" s="212" t="str">
        <f>IF(TAM!T39="","",TAM!T39)</f>
        <v>AAC021-0000T</v>
      </c>
      <c r="C35" s="42" t="str">
        <f>IF(TAM!Q39="","",TAM!Q39)</f>
        <v>81110BZ010</v>
      </c>
      <c r="D35" s="42" t="str">
        <f>IF(TAM!I39="","",TAM!I39)</f>
        <v>I0706441</v>
      </c>
      <c r="E35" s="42" t="str">
        <f>IF(TAM!H39="","",TAM!H39)</f>
        <v>19990078</v>
      </c>
      <c r="F35" s="213">
        <f>IF(TAM!L39="","",TAM!L39)</f>
        <v>45904</v>
      </c>
      <c r="G35" s="213">
        <f>IF(TAM!M39="","",TAM!M39)</f>
        <v>45910</v>
      </c>
      <c r="H35" s="220">
        <f>IF(TAM!AD39="","",TAM!AD39)</f>
        <v>1</v>
      </c>
      <c r="I35" s="223">
        <f>IF(Table35[[#This Row],[Open Qty TAM]]="","",TAM!AE39)</f>
        <v>1</v>
      </c>
      <c r="J35" s="212" t="str">
        <f>IF(TMMIN!T37="","",TMMIN!T37)</f>
        <v>ABE052-1000</v>
      </c>
      <c r="K35" s="42" t="str">
        <f>IF(TMMIN!Q37="","",TMMIN!Q37)</f>
        <v>812210K031</v>
      </c>
      <c r="L35" s="42" t="str">
        <f>IF(TMMIN!I37="","",TMMIN!I37)</f>
        <v>3125013578</v>
      </c>
      <c r="M35" s="220">
        <f>IF(Table35[[#This Row],[PO TMMIN]]="","",TMMIN!AD37)</f>
        <v>1</v>
      </c>
      <c r="N35" s="223">
        <f>IF(Table35[[#This Row],[Open Qty TMMIN]]="","",TMMIN!AE37)</f>
        <v>1</v>
      </c>
      <c r="O35" s="226">
        <f>IF(Table35[[#This Row],[Open Qty TAM]]="","",SUM(SUMIF('STOCK OES'!B:B,Table35[[#This Row],[Ich No]],'STOCK OES'!E:E),SUMIF('STOCK SEALING'!B:B,Table35[[#This Row],[Ich Part No]],'STOCK SEALING'!E:E)))</f>
        <v>0</v>
      </c>
      <c r="P35" s="223">
        <f>IF(Table35[[#This Row],[Rest TMMIN]]="","",SUM(SUMIF('STOCK OES'!B:B,Table35[[#This Row],[Ich Part No]],'STOCK OES'!E:E),SUMIF('STOCK SEALING'!B:B,Table35[[#This Row],[Ich Part No]],'STOCK SEALING'!E:E)))</f>
        <v>6</v>
      </c>
      <c r="Q35" s="226"/>
      <c r="R35" s="223"/>
      <c r="S35" s="226">
        <f>IFERROR(Table35[[#This Row],[REST TAM]]-Table35[[#This Row],[Scan TAM]],"")</f>
        <v>1</v>
      </c>
      <c r="T35" s="223">
        <f>IFERROR(Table35[[#This Row],[Rest TMMIN]]-Table35[[#This Row],[Scan Tmmin]],"")</f>
        <v>1</v>
      </c>
      <c r="U35" s="212" t="str">
        <f>IF(Table35[[#This Row],[PO TAM]]="","",IF(Table35[[#This Row],[Balance TAM]]&gt;0,"Open","Close"))</f>
        <v>Open</v>
      </c>
      <c r="V35" s="214" t="str">
        <f>IF(Table35[[#This Row],[PO TMMIN]]="","",IF(Table35[[#This Row],[Balance TMMIN]]&gt;0,"Open","Close"))</f>
        <v>Open</v>
      </c>
      <c r="W35" s="212"/>
      <c r="X35" s="214"/>
      <c r="Y35" s="236">
        <f>IF(Table35[[#This Row],[PO TAM]]="","",SUMIF(J:J,Table35[[#This Row],[Ich No]],J:N))</f>
        <v>0</v>
      </c>
      <c r="Z35" s="214">
        <f>IF(Table35[[#This Row],[PO TMMIN]]="","",SUMIF(B:B,Table35[[#This Row],[Ich Part No]],I:I))</f>
        <v>0</v>
      </c>
      <c r="AC35" s="169">
        <f ca="1">IF(Table35[[#This Row],[Delivery Date]]="","",$AC$2-Table35[[#This Row],[Delivery Date]])</f>
        <v>20</v>
      </c>
      <c r="AE35" t="str">
        <f>IFERROR(VLOOKUP(Table35[[#This Row],[Ich No]],'ICH NO'!K:M,3,0),"")</f>
        <v>ASSY</v>
      </c>
      <c r="AF35">
        <f>IF(Table35[[#This Row],[REST TAM]]&gt;Table35[[#This Row],[Stock TAM]],Table35[[#This Row],[Stock TAM]],Table35[[#This Row],[REST TAM]])</f>
        <v>0</v>
      </c>
    </row>
    <row r="36" spans="1:32" x14ac:dyDescent="0.3">
      <c r="A36" s="173">
        <f>IF(Table35[[#This Row],[TAM PART NO]]="","",(ROW()-2))</f>
        <v>34</v>
      </c>
      <c r="B36" s="212" t="str">
        <f>IF(TAM!T40="","",TAM!T40)</f>
        <v>AAL032-1000</v>
      </c>
      <c r="C36" s="42" t="str">
        <f>IF(TAM!Q40="","",TAM!Q40)</f>
        <v>811700K520</v>
      </c>
      <c r="D36" s="42" t="str">
        <f>IF(TAM!I40="","",TAM!I40)</f>
        <v>I0306266</v>
      </c>
      <c r="E36" s="42" t="str">
        <f>IF(TAM!H40="","",TAM!H40)</f>
        <v>19993891</v>
      </c>
      <c r="F36" s="213">
        <f>IF(TAM!L40="","",TAM!L40)</f>
        <v>45908</v>
      </c>
      <c r="G36" s="213">
        <f>IF(TAM!M40="","",TAM!M40)</f>
        <v>45910</v>
      </c>
      <c r="H36" s="220">
        <f>IF(TAM!AD40="","",TAM!AD40)</f>
        <v>5</v>
      </c>
      <c r="I36" s="223">
        <f>IF(Table35[[#This Row],[Open Qty TAM]]="","",TAM!AE40)</f>
        <v>5</v>
      </c>
      <c r="J36" s="212" t="str">
        <f>IF(TMMIN!T38="","",TMMIN!T38)</f>
        <v>ADV141-9000</v>
      </c>
      <c r="K36" s="42" t="str">
        <f>IF(TMMIN!Q38="","",TMMIN!Q38)</f>
        <v>815510K630</v>
      </c>
      <c r="L36" s="42" t="str">
        <f>IF(TMMIN!I38="","",TMMIN!I38)</f>
        <v>3125013578</v>
      </c>
      <c r="M36" s="220">
        <f>IF(Table35[[#This Row],[PO TMMIN]]="","",TMMIN!AD38)</f>
        <v>1</v>
      </c>
      <c r="N36" s="223">
        <f>IF(Table35[[#This Row],[Open Qty TMMIN]]="","",TMMIN!AE38)</f>
        <v>1</v>
      </c>
      <c r="O36" s="226">
        <f>IF(Table35[[#This Row],[Open Qty TAM]]="","",SUM(SUMIF('STOCK OES'!B:B,Table35[[#This Row],[Ich No]],'STOCK OES'!E:E),SUMIF('STOCK SEALING'!B:B,Table35[[#This Row],[Ich Part No]],'STOCK SEALING'!E:E)))</f>
        <v>0</v>
      </c>
      <c r="P36" s="223">
        <f>IF(Table35[[#This Row],[Rest TMMIN]]="","",SUM(SUMIF('STOCK OES'!B:B,Table35[[#This Row],[Ich Part No]],'STOCK OES'!E:E),SUMIF('STOCK SEALING'!B:B,Table35[[#This Row],[Ich Part No]],'STOCK SEALING'!E:E)))</f>
        <v>32</v>
      </c>
      <c r="Q36" s="226"/>
      <c r="R36" s="223"/>
      <c r="S36" s="226">
        <f>IFERROR(Table35[[#This Row],[REST TAM]]-Table35[[#This Row],[Scan TAM]],"")</f>
        <v>5</v>
      </c>
      <c r="T36" s="223">
        <f>IFERROR(Table35[[#This Row],[Rest TMMIN]]-Table35[[#This Row],[Scan Tmmin]],"")</f>
        <v>1</v>
      </c>
      <c r="U36" s="212" t="str">
        <f>IF(Table35[[#This Row],[PO TAM]]="","",IF(Table35[[#This Row],[Balance TAM]]&gt;0,"Open","Close"))</f>
        <v>Open</v>
      </c>
      <c r="V36" s="214" t="str">
        <f>IF(Table35[[#This Row],[PO TMMIN]]="","",IF(Table35[[#This Row],[Balance TMMIN]]&gt;0,"Open","Close"))</f>
        <v>Open</v>
      </c>
      <c r="W36" s="212"/>
      <c r="X36" s="214"/>
      <c r="Y36" s="236">
        <f>IF(Table35[[#This Row],[PO TAM]]="","",SUMIF(J:J,Table35[[#This Row],[Ich No]],J:N))</f>
        <v>0</v>
      </c>
      <c r="Z36" s="214">
        <f>IF(Table35[[#This Row],[PO TMMIN]]="","",SUMIF(B:B,Table35[[#This Row],[Ich Part No]],I:I))</f>
        <v>0</v>
      </c>
      <c r="AC36" s="169">
        <f ca="1">IF(Table35[[#This Row],[Delivery Date]]="","",$AC$2-Table35[[#This Row],[Delivery Date]])</f>
        <v>20</v>
      </c>
      <c r="AE36" t="str">
        <f>IFERROR(VLOOKUP(Table35[[#This Row],[Ich No]],'ICH NO'!K:M,3,0),"")</f>
        <v>ASSY</v>
      </c>
      <c r="AF36">
        <f>IF(Table35[[#This Row],[REST TAM]]&gt;Table35[[#This Row],[Stock TAM]],Table35[[#This Row],[Stock TAM]],Table35[[#This Row],[REST TAM]])</f>
        <v>0</v>
      </c>
    </row>
    <row r="37" spans="1:32" x14ac:dyDescent="0.3">
      <c r="A37" s="173">
        <f>IF(Table35[[#This Row],[TAM PART NO]]="","",(ROW()-2))</f>
        <v>35</v>
      </c>
      <c r="B37" s="212" t="str">
        <f>IF(TAM!T41="","",TAM!T41)</f>
        <v>AAP012-1000</v>
      </c>
      <c r="C37" s="42" t="str">
        <f>IF(TAM!Q41="","",TAM!Q41)</f>
        <v>811700K580</v>
      </c>
      <c r="D37" s="42" t="str">
        <f>IF(TAM!I41="","",TAM!I41)</f>
        <v>I0306269</v>
      </c>
      <c r="E37" s="42" t="str">
        <f>IF(TAM!H41="","",TAM!H41)</f>
        <v>19993934</v>
      </c>
      <c r="F37" s="213">
        <f>IF(TAM!L41="","",TAM!L41)</f>
        <v>45908</v>
      </c>
      <c r="G37" s="213">
        <f>IF(TAM!M41="","",TAM!M41)</f>
        <v>45910</v>
      </c>
      <c r="H37" s="220">
        <f>IF(TAM!AD41="","",TAM!AD41)</f>
        <v>10</v>
      </c>
      <c r="I37" s="223">
        <f>IF(Table35[[#This Row],[Open Qty TAM]]="","",TAM!AE41)</f>
        <v>10</v>
      </c>
      <c r="J37" s="212" t="str">
        <f>IF(TMMIN!T39="","",TMMIN!T39)</f>
        <v>ADH032-0000T</v>
      </c>
      <c r="K37" s="42" t="str">
        <f>IF(TMMIN!Q39="","",TMMIN!Q39)</f>
        <v>815600K120</v>
      </c>
      <c r="L37" s="42" t="str">
        <f>IF(TMMIN!I39="","",TMMIN!I39)</f>
        <v>3125013578</v>
      </c>
      <c r="M37" s="220">
        <f>IF(Table35[[#This Row],[PO TMMIN]]="","",TMMIN!AD39)</f>
        <v>1</v>
      </c>
      <c r="N37" s="223">
        <f>IF(Table35[[#This Row],[Open Qty TMMIN]]="","",TMMIN!AE39)</f>
        <v>1</v>
      </c>
      <c r="O37" s="226">
        <f>IF(Table35[[#This Row],[Open Qty TAM]]="","",SUM(SUMIF('STOCK OES'!B:B,Table35[[#This Row],[Ich No]],'STOCK OES'!E:E),SUMIF('STOCK SEALING'!B:B,Table35[[#This Row],[Ich Part No]],'STOCK SEALING'!E:E)))</f>
        <v>91</v>
      </c>
      <c r="P37" s="223">
        <f>IF(Table35[[#This Row],[Rest TMMIN]]="","",SUM(SUMIF('STOCK OES'!B:B,Table35[[#This Row],[Ich Part No]],'STOCK OES'!E:E),SUMIF('STOCK SEALING'!B:B,Table35[[#This Row],[Ich Part No]],'STOCK SEALING'!E:E)))</f>
        <v>15</v>
      </c>
      <c r="Q37" s="226"/>
      <c r="R37" s="223"/>
      <c r="S37" s="226">
        <f>IFERROR(Table35[[#This Row],[REST TAM]]-Table35[[#This Row],[Scan TAM]],"")</f>
        <v>10</v>
      </c>
      <c r="T37" s="223">
        <f>IFERROR(Table35[[#This Row],[Rest TMMIN]]-Table35[[#This Row],[Scan Tmmin]],"")</f>
        <v>1</v>
      </c>
      <c r="U37" s="212" t="str">
        <f>IF(Table35[[#This Row],[PO TAM]]="","",IF(Table35[[#This Row],[Balance TAM]]&gt;0,"Open","Close"))</f>
        <v>Open</v>
      </c>
      <c r="V37" s="214" t="str">
        <f>IF(Table35[[#This Row],[PO TMMIN]]="","",IF(Table35[[#This Row],[Balance TMMIN]]&gt;0,"Open","Close"))</f>
        <v>Open</v>
      </c>
      <c r="W37" s="212"/>
      <c r="X37" s="214"/>
      <c r="Y37" s="236">
        <f>IF(Table35[[#This Row],[PO TAM]]="","",SUMIF(J:J,Table35[[#This Row],[Ich No]],J:N))</f>
        <v>0</v>
      </c>
      <c r="Z37" s="214">
        <f>IF(Table35[[#This Row],[PO TMMIN]]="","",SUMIF(B:B,Table35[[#This Row],[Ich Part No]],I:I))</f>
        <v>1</v>
      </c>
      <c r="AC37" s="169">
        <f ca="1">IF(Table35[[#This Row],[Delivery Date]]="","",$AC$2-Table35[[#This Row],[Delivery Date]])</f>
        <v>20</v>
      </c>
      <c r="AE37" t="str">
        <f>IFERROR(VLOOKUP(Table35[[#This Row],[Ich No]],'ICH NO'!K:M,3,0),"")</f>
        <v>ASSY</v>
      </c>
      <c r="AF37">
        <f>IF(Table35[[#This Row],[REST TAM]]&gt;Table35[[#This Row],[Stock TAM]],Table35[[#This Row],[Stock TAM]],Table35[[#This Row],[REST TAM]])</f>
        <v>10</v>
      </c>
    </row>
    <row r="38" spans="1:32" x14ac:dyDescent="0.3">
      <c r="A38" s="173">
        <f>IF(Table35[[#This Row],[TAM PART NO]]="","",(ROW()-2))</f>
        <v>36</v>
      </c>
      <c r="B38" s="212" t="str">
        <f>IF(TAM!T42="","",TAM!T42)</f>
        <v>AAS061-0000T</v>
      </c>
      <c r="C38" s="42" t="str">
        <f>IF(TAM!Q42="","",TAM!Q42)</f>
        <v>81110BZ620</v>
      </c>
      <c r="D38" s="42" t="str">
        <f>IF(TAM!I42="","",TAM!I42)</f>
        <v>I0606428</v>
      </c>
      <c r="E38" s="42" t="str">
        <f>IF(TAM!H42="","",TAM!H42)</f>
        <v>19993984</v>
      </c>
      <c r="F38" s="213">
        <f>IF(TAM!L42="","",TAM!L42)</f>
        <v>45908</v>
      </c>
      <c r="G38" s="213">
        <f>IF(TAM!M42="","",TAM!M42)</f>
        <v>45910</v>
      </c>
      <c r="H38" s="220">
        <f>IF(TAM!AD42="","",TAM!AD42)</f>
        <v>3</v>
      </c>
      <c r="I38" s="223">
        <f>IF(Table35[[#This Row],[Open Qty TAM]]="","",TAM!AE42)</f>
        <v>1</v>
      </c>
      <c r="J38" s="212" t="str">
        <f>IF(TMMIN!T40="","",TMMIN!T40)</f>
        <v>ADV161-9000</v>
      </c>
      <c r="K38" s="42" t="str">
        <f>IF(TMMIN!Q40="","",TMMIN!Q40)</f>
        <v>815810K270</v>
      </c>
      <c r="L38" s="42" t="str">
        <f>IF(TMMIN!I40="","",TMMIN!I40)</f>
        <v>3125013578</v>
      </c>
      <c r="M38" s="220">
        <f>IF(Table35[[#This Row],[PO TMMIN]]="","",TMMIN!AD40)</f>
        <v>3</v>
      </c>
      <c r="N38" s="223">
        <f>IF(Table35[[#This Row],[Open Qty TMMIN]]="","",TMMIN!AE40)</f>
        <v>3</v>
      </c>
      <c r="O38" s="226">
        <f>IF(Table35[[#This Row],[Open Qty TAM]]="","",SUM(SUMIF('STOCK OES'!B:B,Table35[[#This Row],[Ich No]],'STOCK OES'!E:E),SUMIF('STOCK SEALING'!B:B,Table35[[#This Row],[Ich Part No]],'STOCK SEALING'!E:E)))</f>
        <v>3</v>
      </c>
      <c r="P38" s="223">
        <f>IF(Table35[[#This Row],[Rest TMMIN]]="","",SUM(SUMIF('STOCK OES'!B:B,Table35[[#This Row],[Ich Part No]],'STOCK OES'!E:E),SUMIF('STOCK SEALING'!B:B,Table35[[#This Row],[Ich Part No]],'STOCK SEALING'!E:E)))</f>
        <v>8</v>
      </c>
      <c r="Q38" s="226"/>
      <c r="R38" s="223"/>
      <c r="S38" s="226">
        <f>IFERROR(Table35[[#This Row],[REST TAM]]-Table35[[#This Row],[Scan TAM]],"")</f>
        <v>1</v>
      </c>
      <c r="T38" s="223">
        <f>IFERROR(Table35[[#This Row],[Rest TMMIN]]-Table35[[#This Row],[Scan Tmmin]],"")</f>
        <v>3</v>
      </c>
      <c r="U38" s="212" t="str">
        <f>IF(Table35[[#This Row],[PO TAM]]="","",IF(Table35[[#This Row],[Balance TAM]]&gt;0,"Open","Close"))</f>
        <v>Open</v>
      </c>
      <c r="V38" s="214" t="str">
        <f>IF(Table35[[#This Row],[PO TMMIN]]="","",IF(Table35[[#This Row],[Balance TMMIN]]&gt;0,"Open","Close"))</f>
        <v>Open</v>
      </c>
      <c r="W38" s="212"/>
      <c r="X38" s="214"/>
      <c r="Y38" s="236">
        <f>IF(Table35[[#This Row],[PO TAM]]="","",SUMIF(J:J,Table35[[#This Row],[Ich No]],J:N))</f>
        <v>0</v>
      </c>
      <c r="Z38" s="214">
        <f>IF(Table35[[#This Row],[PO TMMIN]]="","",SUMIF(B:B,Table35[[#This Row],[Ich Part No]],I:I))</f>
        <v>0</v>
      </c>
      <c r="AC38" s="169">
        <f ca="1">IF(Table35[[#This Row],[Delivery Date]]="","",$AC$2-Table35[[#This Row],[Delivery Date]])</f>
        <v>20</v>
      </c>
      <c r="AE38" t="str">
        <f>IFERROR(VLOOKUP(Table35[[#This Row],[Ich No]],'ICH NO'!K:M,3,0),"")</f>
        <v>ASSY</v>
      </c>
      <c r="AF38">
        <f>IF(Table35[[#This Row],[REST TAM]]&gt;Table35[[#This Row],[Stock TAM]],Table35[[#This Row],[Stock TAM]],Table35[[#This Row],[REST TAM]])</f>
        <v>1</v>
      </c>
    </row>
    <row r="39" spans="1:32" x14ac:dyDescent="0.3">
      <c r="A39" s="173">
        <f>IF(Table35[[#This Row],[TAM PART NO]]="","",(ROW()-2))</f>
        <v>37</v>
      </c>
      <c r="B39" s="212" t="str">
        <f>IF(TAM!T43="","",TAM!T43)</f>
        <v>AAN192-0001T</v>
      </c>
      <c r="C39" s="42" t="str">
        <f>IF(TAM!Q43="","",TAM!Q43)</f>
        <v>811500K591</v>
      </c>
      <c r="D39" s="42" t="str">
        <f>IF(TAM!I43="","",TAM!I43)</f>
        <v>I0306267</v>
      </c>
      <c r="E39" s="42" t="str">
        <f>IF(TAM!H43="","",TAM!H43)</f>
        <v>19993917</v>
      </c>
      <c r="F39" s="213">
        <f>IF(TAM!L43="","",TAM!L43)</f>
        <v>45908</v>
      </c>
      <c r="G39" s="213">
        <f>IF(TAM!M43="","",TAM!M43)</f>
        <v>45911</v>
      </c>
      <c r="H39" s="220">
        <f>IF(TAM!AD43="","",TAM!AD43)</f>
        <v>4</v>
      </c>
      <c r="I39" s="223">
        <f>IF(Table35[[#This Row],[Open Qty TAM]]="","",TAM!AE43)</f>
        <v>4</v>
      </c>
      <c r="J39" s="212" t="str">
        <f>IF(TMMIN!T41="","",TMMIN!T41)</f>
        <v>ADP102-0000T</v>
      </c>
      <c r="K39" s="42" t="str">
        <f>IF(TMMIN!Q41="","",TMMIN!Q41)</f>
        <v>815900K130</v>
      </c>
      <c r="L39" s="42" t="str">
        <f>IF(TMMIN!I41="","",TMMIN!I41)</f>
        <v>3125013578</v>
      </c>
      <c r="M39" s="220">
        <f>IF(Table35[[#This Row],[PO TMMIN]]="","",TMMIN!AD41)</f>
        <v>2</v>
      </c>
      <c r="N39" s="223">
        <f>IF(Table35[[#This Row],[Open Qty TMMIN]]="","",TMMIN!AE41)</f>
        <v>2</v>
      </c>
      <c r="O39" s="226">
        <f>IF(Table35[[#This Row],[Open Qty TAM]]="","",SUM(SUMIF('STOCK OES'!B:B,Table35[[#This Row],[Ich No]],'STOCK OES'!E:E),SUMIF('STOCK SEALING'!B:B,Table35[[#This Row],[Ich Part No]],'STOCK SEALING'!E:E)))</f>
        <v>0</v>
      </c>
      <c r="P39" s="223">
        <f>IF(Table35[[#This Row],[Rest TMMIN]]="","",SUM(SUMIF('STOCK OES'!B:B,Table35[[#This Row],[Ich Part No]],'STOCK OES'!E:E),SUMIF('STOCK SEALING'!B:B,Table35[[#This Row],[Ich Part No]],'STOCK SEALING'!E:E)))</f>
        <v>31</v>
      </c>
      <c r="Q39" s="226"/>
      <c r="R39" s="223"/>
      <c r="S39" s="226">
        <f>IFERROR(Table35[[#This Row],[REST TAM]]-Table35[[#This Row],[Scan TAM]],"")</f>
        <v>4</v>
      </c>
      <c r="T39" s="223">
        <f>IFERROR(Table35[[#This Row],[Rest TMMIN]]-Table35[[#This Row],[Scan Tmmin]],"")</f>
        <v>2</v>
      </c>
      <c r="U39" s="212" t="str">
        <f>IF(Table35[[#This Row],[PO TAM]]="","",IF(Table35[[#This Row],[Balance TAM]]&gt;0,"Open","Close"))</f>
        <v>Open</v>
      </c>
      <c r="V39" s="214" t="str">
        <f>IF(Table35[[#This Row],[PO TMMIN]]="","",IF(Table35[[#This Row],[Balance TMMIN]]&gt;0,"Open","Close"))</f>
        <v>Open</v>
      </c>
      <c r="W39" s="212"/>
      <c r="X39" s="214"/>
      <c r="Y39" s="236">
        <f>IF(Table35[[#This Row],[PO TAM]]="","",SUMIF(J:J,Table35[[#This Row],[Ich No]],J:N))</f>
        <v>0</v>
      </c>
      <c r="Z39" s="214">
        <f>IF(Table35[[#This Row],[PO TMMIN]]="","",SUMIF(B:B,Table35[[#This Row],[Ich Part No]],I:I))</f>
        <v>0</v>
      </c>
      <c r="AC39" s="169">
        <f ca="1">IF(Table35[[#This Row],[Delivery Date]]="","",$AC$2-Table35[[#This Row],[Delivery Date]])</f>
        <v>19</v>
      </c>
      <c r="AE39" t="str">
        <f>IFERROR(VLOOKUP(Table35[[#This Row],[Ich No]],'ICH NO'!K:M,3,0),"")</f>
        <v>ASSY</v>
      </c>
      <c r="AF39">
        <f>IF(Table35[[#This Row],[REST TAM]]&gt;Table35[[#This Row],[Stock TAM]],Table35[[#This Row],[Stock TAM]],Table35[[#This Row],[REST TAM]])</f>
        <v>0</v>
      </c>
    </row>
    <row r="40" spans="1:32" x14ac:dyDescent="0.3">
      <c r="A40" s="173">
        <f>IF(Table35[[#This Row],[TAM PART NO]]="","",(ROW()-2))</f>
        <v>38</v>
      </c>
      <c r="B40" s="212" t="str">
        <f>IF(TAM!T44="","",TAM!T44)</f>
        <v>AAP062-1001</v>
      </c>
      <c r="C40" s="42" t="str">
        <f>IF(TAM!Q44="","",TAM!Q44)</f>
        <v>811700KC31</v>
      </c>
      <c r="D40" s="42" t="str">
        <f>IF(TAM!I44="","",TAM!I44)</f>
        <v>I0404643</v>
      </c>
      <c r="E40" s="42" t="str">
        <f>IF(TAM!H44="","",TAM!H44)</f>
        <v>19993946</v>
      </c>
      <c r="F40" s="213">
        <f>IF(TAM!L44="","",TAM!L44)</f>
        <v>45908</v>
      </c>
      <c r="G40" s="213">
        <f>IF(TAM!M44="","",TAM!M44)</f>
        <v>45911</v>
      </c>
      <c r="H40" s="220">
        <f>IF(TAM!AD44="","",TAM!AD44)</f>
        <v>3</v>
      </c>
      <c r="I40" s="223">
        <f>IF(Table35[[#This Row],[Open Qty TAM]]="","",TAM!AE44)</f>
        <v>3</v>
      </c>
      <c r="J40" s="212" t="str">
        <f>IF(TMMIN!T42="","",TMMIN!T42)</f>
        <v>ADV142-9000</v>
      </c>
      <c r="K40" s="42" t="str">
        <f>IF(TMMIN!Q42="","",TMMIN!Q42)</f>
        <v>815610K590</v>
      </c>
      <c r="L40" s="42" t="str">
        <f>IF(TMMIN!I42="","",TMMIN!I42)</f>
        <v>3125013579</v>
      </c>
      <c r="M40" s="220">
        <f>IF(Table35[[#This Row],[PO TMMIN]]="","",TMMIN!AD42)</f>
        <v>1</v>
      </c>
      <c r="N40" s="223">
        <f>IF(Table35[[#This Row],[Open Qty TMMIN]]="","",TMMIN!AE42)</f>
        <v>1</v>
      </c>
      <c r="O40" s="226">
        <f>IF(Table35[[#This Row],[Open Qty TAM]]="","",SUM(SUMIF('STOCK OES'!B:B,Table35[[#This Row],[Ich No]],'STOCK OES'!E:E),SUMIF('STOCK SEALING'!B:B,Table35[[#This Row],[Ich Part No]],'STOCK SEALING'!E:E)))</f>
        <v>0</v>
      </c>
      <c r="P40" s="223">
        <f>IF(Table35[[#This Row],[Rest TMMIN]]="","",SUM(SUMIF('STOCK OES'!B:B,Table35[[#This Row],[Ich Part No]],'STOCK OES'!E:E),SUMIF('STOCK SEALING'!B:B,Table35[[#This Row],[Ich Part No]],'STOCK SEALING'!E:E)))</f>
        <v>56</v>
      </c>
      <c r="Q40" s="226"/>
      <c r="R40" s="223"/>
      <c r="S40" s="226">
        <f>IFERROR(Table35[[#This Row],[REST TAM]]-Table35[[#This Row],[Scan TAM]],"")</f>
        <v>3</v>
      </c>
      <c r="T40" s="223">
        <f>IFERROR(Table35[[#This Row],[Rest TMMIN]]-Table35[[#This Row],[Scan Tmmin]],"")</f>
        <v>1</v>
      </c>
      <c r="U40" s="212" t="str">
        <f>IF(Table35[[#This Row],[PO TAM]]="","",IF(Table35[[#This Row],[Balance TAM]]&gt;0,"Open","Close"))</f>
        <v>Open</v>
      </c>
      <c r="V40" s="214" t="str">
        <f>IF(Table35[[#This Row],[PO TMMIN]]="","",IF(Table35[[#This Row],[Balance TMMIN]]&gt;0,"Open","Close"))</f>
        <v>Open</v>
      </c>
      <c r="W40" s="212"/>
      <c r="X40" s="214"/>
      <c r="Y40" s="236">
        <f>IF(Table35[[#This Row],[PO TAM]]="","",SUMIF(J:J,Table35[[#This Row],[Ich No]],J:N))</f>
        <v>0</v>
      </c>
      <c r="Z40" s="214">
        <f>IF(Table35[[#This Row],[PO TMMIN]]="","",SUMIF(B:B,Table35[[#This Row],[Ich Part No]],I:I))</f>
        <v>0</v>
      </c>
      <c r="AC40" s="169">
        <f ca="1">IF(Table35[[#This Row],[Delivery Date]]="","",$AC$2-Table35[[#This Row],[Delivery Date]])</f>
        <v>19</v>
      </c>
      <c r="AE40" t="str">
        <f>IFERROR(VLOOKUP(Table35[[#This Row],[Ich No]],'ICH NO'!K:M,3,0),"")</f>
        <v>ASSY</v>
      </c>
      <c r="AF40">
        <f>IF(Table35[[#This Row],[REST TAM]]&gt;Table35[[#This Row],[Stock TAM]],Table35[[#This Row],[Stock TAM]],Table35[[#This Row],[REST TAM]])</f>
        <v>0</v>
      </c>
    </row>
    <row r="41" spans="1:32" x14ac:dyDescent="0.3">
      <c r="A41" s="173">
        <f>IF(Table35[[#This Row],[TAM PART NO]]="","",(ROW()-2))</f>
        <v>39</v>
      </c>
      <c r="B41" s="212" t="str">
        <f>IF(TAM!T45="","",TAM!T45)</f>
        <v>AAP012-1000</v>
      </c>
      <c r="C41" s="42" t="str">
        <f>IF(TAM!Q45="","",TAM!Q45)</f>
        <v>811700K580</v>
      </c>
      <c r="D41" s="42" t="str">
        <f>IF(TAM!I45="","",TAM!I45)</f>
        <v>I0306270</v>
      </c>
      <c r="E41" s="42" t="str">
        <f>IF(TAM!H45="","",TAM!H45)</f>
        <v>19997861</v>
      </c>
      <c r="F41" s="213">
        <f>IF(TAM!L45="","",TAM!L45)</f>
        <v>45909</v>
      </c>
      <c r="G41" s="213">
        <f>IF(TAM!M45="","",TAM!M45)</f>
        <v>45911</v>
      </c>
      <c r="H41" s="220">
        <f>IF(TAM!AD45="","",TAM!AD45)</f>
        <v>7</v>
      </c>
      <c r="I41" s="223">
        <f>IF(Table35[[#This Row],[Open Qty TAM]]="","",TAM!AE45)</f>
        <v>6</v>
      </c>
      <c r="J41" s="212" t="str">
        <f>IF(TMMIN!T43="","",TMMIN!T43)</f>
        <v>ADP102-0000T</v>
      </c>
      <c r="K41" s="42" t="str">
        <f>IF(TMMIN!Q43="","",TMMIN!Q43)</f>
        <v>815900K130</v>
      </c>
      <c r="L41" s="42" t="str">
        <f>IF(TMMIN!I43="","",TMMIN!I43)</f>
        <v>3125013579</v>
      </c>
      <c r="M41" s="220">
        <f>IF(Table35[[#This Row],[PO TMMIN]]="","",TMMIN!AD43)</f>
        <v>3</v>
      </c>
      <c r="N41" s="223">
        <f>IF(Table35[[#This Row],[Open Qty TMMIN]]="","",TMMIN!AE43)</f>
        <v>3</v>
      </c>
      <c r="O41" s="226">
        <f>IF(Table35[[#This Row],[Open Qty TAM]]="","",SUM(SUMIF('STOCK OES'!B:B,Table35[[#This Row],[Ich No]],'STOCK OES'!E:E),SUMIF('STOCK SEALING'!B:B,Table35[[#This Row],[Ich Part No]],'STOCK SEALING'!E:E)))</f>
        <v>91</v>
      </c>
      <c r="P41" s="223">
        <f>IF(Table35[[#This Row],[Rest TMMIN]]="","",SUM(SUMIF('STOCK OES'!B:B,Table35[[#This Row],[Ich Part No]],'STOCK OES'!E:E),SUMIF('STOCK SEALING'!B:B,Table35[[#This Row],[Ich Part No]],'STOCK SEALING'!E:E)))</f>
        <v>31</v>
      </c>
      <c r="Q41" s="226"/>
      <c r="R41" s="223"/>
      <c r="S41" s="226">
        <f>IFERROR(Table35[[#This Row],[REST TAM]]-Table35[[#This Row],[Scan TAM]],"")</f>
        <v>6</v>
      </c>
      <c r="T41" s="223">
        <f>IFERROR(Table35[[#This Row],[Rest TMMIN]]-Table35[[#This Row],[Scan Tmmin]],"")</f>
        <v>3</v>
      </c>
      <c r="U41" s="212" t="str">
        <f>IF(Table35[[#This Row],[PO TAM]]="","",IF(Table35[[#This Row],[Balance TAM]]&gt;0,"Open","Close"))</f>
        <v>Open</v>
      </c>
      <c r="V41" s="214" t="str">
        <f>IF(Table35[[#This Row],[PO TMMIN]]="","",IF(Table35[[#This Row],[Balance TMMIN]]&gt;0,"Open","Close"))</f>
        <v>Open</v>
      </c>
      <c r="W41" s="212"/>
      <c r="X41" s="214"/>
      <c r="Y41" s="236">
        <f>IF(Table35[[#This Row],[PO TAM]]="","",SUMIF(J:J,Table35[[#This Row],[Ich No]],J:N))</f>
        <v>0</v>
      </c>
      <c r="Z41" s="214">
        <f>IF(Table35[[#This Row],[PO TMMIN]]="","",SUMIF(B:B,Table35[[#This Row],[Ich Part No]],I:I))</f>
        <v>0</v>
      </c>
      <c r="AC41" s="169">
        <f ca="1">IF(Table35[[#This Row],[Delivery Date]]="","",$AC$2-Table35[[#This Row],[Delivery Date]])</f>
        <v>19</v>
      </c>
      <c r="AE41" t="str">
        <f>IFERROR(VLOOKUP(Table35[[#This Row],[Ich No]],'ICH NO'!K:M,3,0),"")</f>
        <v>ASSY</v>
      </c>
      <c r="AF41">
        <f>IF(Table35[[#This Row],[REST TAM]]&gt;Table35[[#This Row],[Stock TAM]],Table35[[#This Row],[Stock TAM]],Table35[[#This Row],[REST TAM]])</f>
        <v>6</v>
      </c>
    </row>
    <row r="42" spans="1:32" x14ac:dyDescent="0.3">
      <c r="A42" s="173">
        <f>IF(Table35[[#This Row],[TAM PART NO]]="","",(ROW()-2))</f>
        <v>40</v>
      </c>
      <c r="B42" s="212" t="str">
        <f>IF(TAM!T46="","",TAM!T46)</f>
        <v>AAL032-1000</v>
      </c>
      <c r="C42" s="42" t="str">
        <f>IF(TAM!Q46="","",TAM!Q46)</f>
        <v>811700K520</v>
      </c>
      <c r="D42" s="42" t="str">
        <f>IF(TAM!I46="","",TAM!I46)</f>
        <v>I0306273</v>
      </c>
      <c r="E42" s="42" t="str">
        <f>IF(TAM!H46="","",TAM!H46)</f>
        <v>19997898</v>
      </c>
      <c r="F42" s="213">
        <f>IF(TAM!L46="","",TAM!L46)</f>
        <v>45909</v>
      </c>
      <c r="G42" s="213">
        <f>IF(TAM!M46="","",TAM!M46)</f>
        <v>45911</v>
      </c>
      <c r="H42" s="220">
        <f>IF(TAM!AD46="","",TAM!AD46)</f>
        <v>4</v>
      </c>
      <c r="I42" s="223">
        <f>IF(Table35[[#This Row],[Open Qty TAM]]="","",TAM!AE46)</f>
        <v>4</v>
      </c>
      <c r="J42" s="212" t="str">
        <f>IF(TMMIN!T44="","",TMMIN!T44)</f>
        <v>AAS041-0000T</v>
      </c>
      <c r="K42" s="42" t="str">
        <f>IF(TMMIN!Q44="","",TMMIN!Q44)</f>
        <v>81110BZ600</v>
      </c>
      <c r="L42" s="42" t="str">
        <f>IF(TMMIN!I44="","",TMMIN!I44)</f>
        <v>3X25T923</v>
      </c>
      <c r="M42" s="220">
        <f>IF(Table35[[#This Row],[PO TMMIN]]="","",TMMIN!AD44)</f>
        <v>1</v>
      </c>
      <c r="N42" s="223">
        <f>IF(Table35[[#This Row],[Open Qty TMMIN]]="","",TMMIN!AE44)</f>
        <v>1</v>
      </c>
      <c r="O42" s="226">
        <f>IF(Table35[[#This Row],[Open Qty TAM]]="","",SUM(SUMIF('STOCK OES'!B:B,Table35[[#This Row],[Ich No]],'STOCK OES'!E:E),SUMIF('STOCK SEALING'!B:B,Table35[[#This Row],[Ich Part No]],'STOCK SEALING'!E:E)))</f>
        <v>0</v>
      </c>
      <c r="P42" s="223">
        <f>IF(Table35[[#This Row],[Rest TMMIN]]="","",SUM(SUMIF('STOCK OES'!B:B,Table35[[#This Row],[Ich Part No]],'STOCK OES'!E:E),SUMIF('STOCK SEALING'!B:B,Table35[[#This Row],[Ich Part No]],'STOCK SEALING'!E:E)))</f>
        <v>5</v>
      </c>
      <c r="Q42" s="226"/>
      <c r="R42" s="223"/>
      <c r="S42" s="226">
        <f>IFERROR(Table35[[#This Row],[REST TAM]]-Table35[[#This Row],[Scan TAM]],"")</f>
        <v>4</v>
      </c>
      <c r="T42" s="223">
        <f>IFERROR(Table35[[#This Row],[Rest TMMIN]]-Table35[[#This Row],[Scan Tmmin]],"")</f>
        <v>1</v>
      </c>
      <c r="U42" s="212" t="str">
        <f>IF(Table35[[#This Row],[PO TAM]]="","",IF(Table35[[#This Row],[Balance TAM]]&gt;0,"Open","Close"))</f>
        <v>Open</v>
      </c>
      <c r="V42" s="214" t="str">
        <f>IF(Table35[[#This Row],[PO TMMIN]]="","",IF(Table35[[#This Row],[Balance TMMIN]]&gt;0,"Open","Close"))</f>
        <v>Open</v>
      </c>
      <c r="W42" s="212"/>
      <c r="X42" s="214"/>
      <c r="Y42" s="236">
        <f>IF(Table35[[#This Row],[PO TAM]]="","",SUMIF(J:J,Table35[[#This Row],[Ich No]],J:N))</f>
        <v>0</v>
      </c>
      <c r="Z42" s="214">
        <f>IF(Table35[[#This Row],[PO TMMIN]]="","",SUMIF(B:B,Table35[[#This Row],[Ich Part No]],I:I))</f>
        <v>1</v>
      </c>
      <c r="AC42" s="169">
        <f ca="1">IF(Table35[[#This Row],[Delivery Date]]="","",$AC$2-Table35[[#This Row],[Delivery Date]])</f>
        <v>19</v>
      </c>
      <c r="AE42" t="str">
        <f>IFERROR(VLOOKUP(Table35[[#This Row],[Ich No]],'ICH NO'!K:M,3,0),"")</f>
        <v>ASSY</v>
      </c>
      <c r="AF42">
        <f>IF(Table35[[#This Row],[REST TAM]]&gt;Table35[[#This Row],[Stock TAM]],Table35[[#This Row],[Stock TAM]],Table35[[#This Row],[REST TAM]])</f>
        <v>0</v>
      </c>
    </row>
    <row r="43" spans="1:32" x14ac:dyDescent="0.3">
      <c r="A43" s="173">
        <f>IF(Table35[[#This Row],[TAM PART NO]]="","",(ROW()-2))</f>
        <v>41</v>
      </c>
      <c r="B43" s="212" t="str">
        <f>IF(TAM!T47="","",TAM!T47)</f>
        <v>AAP012-1000</v>
      </c>
      <c r="C43" s="42" t="str">
        <f>IF(TAM!Q47="","",TAM!Q47)</f>
        <v>811700K580</v>
      </c>
      <c r="D43" s="42" t="str">
        <f>IF(TAM!I47="","",TAM!I47)</f>
        <v>I0306273</v>
      </c>
      <c r="E43" s="42" t="str">
        <f>IF(TAM!H47="","",TAM!H47)</f>
        <v>19997899</v>
      </c>
      <c r="F43" s="213">
        <f>IF(TAM!L47="","",TAM!L47)</f>
        <v>45909</v>
      </c>
      <c r="G43" s="213">
        <f>IF(TAM!M47="","",TAM!M47)</f>
        <v>45911</v>
      </c>
      <c r="H43" s="220">
        <f>IF(TAM!AD47="","",TAM!AD47)</f>
        <v>15</v>
      </c>
      <c r="I43" s="223">
        <f>IF(Table35[[#This Row],[Open Qty TAM]]="","",TAM!AE47)</f>
        <v>12</v>
      </c>
      <c r="J43" s="212" t="str">
        <f>IF(TMMIN!T45="","",TMMIN!T45)</f>
        <v>A2C701-0000T</v>
      </c>
      <c r="K43" s="42" t="str">
        <f>IF(TMMIN!Q45="","",TMMIN!Q45)</f>
        <v>81210BZ010</v>
      </c>
      <c r="L43" s="42" t="str">
        <f>IF(TMMIN!I45="","",TMMIN!I45)</f>
        <v>3X25T923</v>
      </c>
      <c r="M43" s="220">
        <f>IF(Table35[[#This Row],[PO TMMIN]]="","",TMMIN!AD45)</f>
        <v>3</v>
      </c>
      <c r="N43" s="223">
        <f>IF(Table35[[#This Row],[Open Qty TMMIN]]="","",TMMIN!AE45)</f>
        <v>3</v>
      </c>
      <c r="O43" s="226">
        <f>IF(Table35[[#This Row],[Open Qty TAM]]="","",SUM(SUMIF('STOCK OES'!B:B,Table35[[#This Row],[Ich No]],'STOCK OES'!E:E),SUMIF('STOCK SEALING'!B:B,Table35[[#This Row],[Ich Part No]],'STOCK SEALING'!E:E)))</f>
        <v>91</v>
      </c>
      <c r="P43" s="223">
        <f>IF(Table35[[#This Row],[Rest TMMIN]]="","",SUM(SUMIF('STOCK OES'!B:B,Table35[[#This Row],[Ich Part No]],'STOCK OES'!E:E),SUMIF('STOCK SEALING'!B:B,Table35[[#This Row],[Ich Part No]],'STOCK SEALING'!E:E)))</f>
        <v>0</v>
      </c>
      <c r="Q43" s="226"/>
      <c r="R43" s="223"/>
      <c r="S43" s="226">
        <f>IFERROR(Table35[[#This Row],[REST TAM]]-Table35[[#This Row],[Scan TAM]],"")</f>
        <v>12</v>
      </c>
      <c r="T43" s="223">
        <f>IFERROR(Table35[[#This Row],[Rest TMMIN]]-Table35[[#This Row],[Scan Tmmin]],"")</f>
        <v>3</v>
      </c>
      <c r="U43" s="212" t="str">
        <f>IF(Table35[[#This Row],[PO TAM]]="","",IF(Table35[[#This Row],[Balance TAM]]&gt;0,"Open","Close"))</f>
        <v>Open</v>
      </c>
      <c r="V43" s="214" t="str">
        <f>IF(Table35[[#This Row],[PO TMMIN]]="","",IF(Table35[[#This Row],[Balance TMMIN]]&gt;0,"Open","Close"))</f>
        <v>Open</v>
      </c>
      <c r="W43" s="212"/>
      <c r="X43" s="214"/>
      <c r="Y43" s="236">
        <f>IF(Table35[[#This Row],[PO TAM]]="","",SUMIF(J:J,Table35[[#This Row],[Ich No]],J:N))</f>
        <v>0</v>
      </c>
      <c r="Z43" s="214">
        <f>IF(Table35[[#This Row],[PO TMMIN]]="","",SUMIF(B:B,Table35[[#This Row],[Ich Part No]],I:I))</f>
        <v>0</v>
      </c>
      <c r="AC43" s="169">
        <f ca="1">IF(Table35[[#This Row],[Delivery Date]]="","",$AC$2-Table35[[#This Row],[Delivery Date]])</f>
        <v>19</v>
      </c>
      <c r="AE43" t="str">
        <f>IFERROR(VLOOKUP(Table35[[#This Row],[Ich No]],'ICH NO'!K:M,3,0),"")</f>
        <v>ASSY</v>
      </c>
      <c r="AF43">
        <f>IF(Table35[[#This Row],[REST TAM]]&gt;Table35[[#This Row],[Stock TAM]],Table35[[#This Row],[Stock TAM]],Table35[[#This Row],[REST TAM]])</f>
        <v>12</v>
      </c>
    </row>
    <row r="44" spans="1:32" x14ac:dyDescent="0.3">
      <c r="A44" s="173">
        <f>IF(Table35[[#This Row],[TAM PART NO]]="","",(ROW()-2))</f>
        <v>42</v>
      </c>
      <c r="B44" s="212" t="str">
        <f>IF(TAM!T48="","",TAM!T48)</f>
        <v>AAS061-1000T</v>
      </c>
      <c r="C44" s="42" t="str">
        <f>IF(TAM!Q48="","",TAM!Q48)</f>
        <v>81130BZ620</v>
      </c>
      <c r="D44" s="42" t="str">
        <f>IF(TAM!I48="","",TAM!I48)</f>
        <v>I0606431</v>
      </c>
      <c r="E44" s="42" t="str">
        <f>IF(TAM!H48="","",TAM!H48)</f>
        <v>19997942</v>
      </c>
      <c r="F44" s="213">
        <f>IF(TAM!L48="","",TAM!L48)</f>
        <v>45909</v>
      </c>
      <c r="G44" s="213">
        <f>IF(TAM!M48="","",TAM!M48)</f>
        <v>45911</v>
      </c>
      <c r="H44" s="220">
        <f>IF(TAM!AD48="","",TAM!AD48)</f>
        <v>8</v>
      </c>
      <c r="I44" s="223">
        <f>IF(Table35[[#This Row],[Open Qty TAM]]="","",TAM!AE48)</f>
        <v>8</v>
      </c>
      <c r="J44" s="212" t="str">
        <f>IF(TMMIN!T46="","",TMMIN!T46)</f>
        <v>ADC091-9000T</v>
      </c>
      <c r="K44" s="42" t="str">
        <f>IF(TMMIN!Q46="","",TMMIN!Q46)</f>
        <v>81551BZ010</v>
      </c>
      <c r="L44" s="42" t="str">
        <f>IF(TMMIN!I46="","",TMMIN!I46)</f>
        <v>3X25T923</v>
      </c>
      <c r="M44" s="220">
        <f>IF(Table35[[#This Row],[PO TMMIN]]="","",TMMIN!AD46)</f>
        <v>3</v>
      </c>
      <c r="N44" s="223">
        <f>IF(Table35[[#This Row],[Open Qty TMMIN]]="","",TMMIN!AE46)</f>
        <v>3</v>
      </c>
      <c r="O44" s="226">
        <f>IF(Table35[[#This Row],[Open Qty TAM]]="","",SUM(SUMIF('STOCK OES'!B:B,Table35[[#This Row],[Ich No]],'STOCK OES'!E:E),SUMIF('STOCK SEALING'!B:B,Table35[[#This Row],[Ich Part No]],'STOCK SEALING'!E:E)))</f>
        <v>1</v>
      </c>
      <c r="P44" s="223">
        <f>IF(Table35[[#This Row],[Rest TMMIN]]="","",SUM(SUMIF('STOCK OES'!B:B,Table35[[#This Row],[Ich Part No]],'STOCK OES'!E:E),SUMIF('STOCK SEALING'!B:B,Table35[[#This Row],[Ich Part No]],'STOCK SEALING'!E:E)))</f>
        <v>15</v>
      </c>
      <c r="Q44" s="226"/>
      <c r="R44" s="223"/>
      <c r="S44" s="226">
        <f>IFERROR(Table35[[#This Row],[REST TAM]]-Table35[[#This Row],[Scan TAM]],"")</f>
        <v>8</v>
      </c>
      <c r="T44" s="223">
        <f>IFERROR(Table35[[#This Row],[Rest TMMIN]]-Table35[[#This Row],[Scan Tmmin]],"")</f>
        <v>3</v>
      </c>
      <c r="U44" s="212" t="str">
        <f>IF(Table35[[#This Row],[PO TAM]]="","",IF(Table35[[#This Row],[Balance TAM]]&gt;0,"Open","Close"))</f>
        <v>Open</v>
      </c>
      <c r="V44" s="214" t="str">
        <f>IF(Table35[[#This Row],[PO TMMIN]]="","",IF(Table35[[#This Row],[Balance TMMIN]]&gt;0,"Open","Close"))</f>
        <v>Open</v>
      </c>
      <c r="W44" s="212"/>
      <c r="X44" s="214"/>
      <c r="Y44" s="236">
        <f>IF(Table35[[#This Row],[PO TAM]]="","",SUMIF(J:J,Table35[[#This Row],[Ich No]],J:N))</f>
        <v>0</v>
      </c>
      <c r="Z44" s="214">
        <f>IF(Table35[[#This Row],[PO TMMIN]]="","",SUMIF(B:B,Table35[[#This Row],[Ich Part No]],I:I))</f>
        <v>1</v>
      </c>
      <c r="AC44" s="169">
        <f ca="1">IF(Table35[[#This Row],[Delivery Date]]="","",$AC$2-Table35[[#This Row],[Delivery Date]])</f>
        <v>19</v>
      </c>
      <c r="AE44" t="str">
        <f>IFERROR(VLOOKUP(Table35[[#This Row],[Ich No]],'ICH NO'!K:M,3,0),"")</f>
        <v>ASSY</v>
      </c>
      <c r="AF44">
        <f>IF(Table35[[#This Row],[REST TAM]]&gt;Table35[[#This Row],[Stock TAM]],Table35[[#This Row],[Stock TAM]],Table35[[#This Row],[REST TAM]])</f>
        <v>1</v>
      </c>
    </row>
    <row r="45" spans="1:32" x14ac:dyDescent="0.3">
      <c r="A45" s="173">
        <f>IF(Table35[[#This Row],[TAM PART NO]]="","",(ROW()-2))</f>
        <v>43</v>
      </c>
      <c r="B45" s="212" t="str">
        <f>IF(TAM!T49="","",TAM!T49)</f>
        <v>AAS062-1000T</v>
      </c>
      <c r="C45" s="42" t="str">
        <f>IF(TAM!Q49="","",TAM!Q49)</f>
        <v>81170BZ620</v>
      </c>
      <c r="D45" s="42" t="str">
        <f>IF(TAM!I49="","",TAM!I49)</f>
        <v>I0606431</v>
      </c>
      <c r="E45" s="42" t="str">
        <f>IF(TAM!H49="","",TAM!H49)</f>
        <v>19997945</v>
      </c>
      <c r="F45" s="213">
        <f>IF(TAM!L49="","",TAM!L49)</f>
        <v>45909</v>
      </c>
      <c r="G45" s="213">
        <f>IF(TAM!M49="","",TAM!M49)</f>
        <v>45911</v>
      </c>
      <c r="H45" s="220">
        <f>IF(TAM!AD49="","",TAM!AD49)</f>
        <v>8</v>
      </c>
      <c r="I45" s="223">
        <f>IF(Table35[[#This Row],[Open Qty TAM]]="","",TAM!AE49)</f>
        <v>6</v>
      </c>
      <c r="J45" s="212" t="str">
        <f>IF(TMMIN!T47="","",TMMIN!T47)</f>
        <v>BGG771-0000T</v>
      </c>
      <c r="K45" s="42" t="str">
        <f>IF(TMMIN!Q47="","",TMMIN!Q47)</f>
        <v>87910BZ230</v>
      </c>
      <c r="L45" s="42" t="str">
        <f>IF(TMMIN!I47="","",TMMIN!I47)</f>
        <v>3X25T923</v>
      </c>
      <c r="M45" s="220">
        <f>IF(Table35[[#This Row],[PO TMMIN]]="","",TMMIN!AD47)</f>
        <v>3</v>
      </c>
      <c r="N45" s="223">
        <f>IF(Table35[[#This Row],[Open Qty TMMIN]]="","",TMMIN!AE47)</f>
        <v>3</v>
      </c>
      <c r="O45" s="226">
        <f>IF(Table35[[#This Row],[Open Qty TAM]]="","",SUM(SUMIF('STOCK OES'!B:B,Table35[[#This Row],[Ich No]],'STOCK OES'!E:E),SUMIF('STOCK SEALING'!B:B,Table35[[#This Row],[Ich Part No]],'STOCK SEALING'!E:E)))</f>
        <v>0</v>
      </c>
      <c r="P45" s="223">
        <f>IF(Table35[[#This Row],[Rest TMMIN]]="","",SUM(SUMIF('STOCK OES'!B:B,Table35[[#This Row],[Ich Part No]],'STOCK OES'!E:E),SUMIF('STOCK SEALING'!B:B,Table35[[#This Row],[Ich Part No]],'STOCK SEALING'!E:E)))</f>
        <v>0</v>
      </c>
      <c r="Q45" s="226"/>
      <c r="R45" s="223"/>
      <c r="S45" s="226">
        <f>IFERROR(Table35[[#This Row],[REST TAM]]-Table35[[#This Row],[Scan TAM]],"")</f>
        <v>6</v>
      </c>
      <c r="T45" s="223">
        <f>IFERROR(Table35[[#This Row],[Rest TMMIN]]-Table35[[#This Row],[Scan Tmmin]],"")</f>
        <v>3</v>
      </c>
      <c r="U45" s="212" t="str">
        <f>IF(Table35[[#This Row],[PO TAM]]="","",IF(Table35[[#This Row],[Balance TAM]]&gt;0,"Open","Close"))</f>
        <v>Open</v>
      </c>
      <c r="V45" s="214" t="str">
        <f>IF(Table35[[#This Row],[PO TMMIN]]="","",IF(Table35[[#This Row],[Balance TMMIN]]&gt;0,"Open","Close"))</f>
        <v>Open</v>
      </c>
      <c r="W45" s="212"/>
      <c r="X45" s="214"/>
      <c r="Y45" s="236">
        <f>IF(Table35[[#This Row],[PO TAM]]="","",SUMIF(J:J,Table35[[#This Row],[Ich No]],J:N))</f>
        <v>0</v>
      </c>
      <c r="Z45" s="214">
        <f>IF(Table35[[#This Row],[PO TMMIN]]="","",SUMIF(B:B,Table35[[#This Row],[Ich Part No]],I:I))</f>
        <v>0</v>
      </c>
      <c r="AC45" s="169">
        <f ca="1">IF(Table35[[#This Row],[Delivery Date]]="","",$AC$2-Table35[[#This Row],[Delivery Date]])</f>
        <v>19</v>
      </c>
      <c r="AE45" t="str">
        <f>IFERROR(VLOOKUP(Table35[[#This Row],[Ich No]],'ICH NO'!K:M,3,0),"")</f>
        <v>ASSY</v>
      </c>
      <c r="AF45">
        <f>IF(Table35[[#This Row],[REST TAM]]&gt;Table35[[#This Row],[Stock TAM]],Table35[[#This Row],[Stock TAM]],Table35[[#This Row],[REST TAM]])</f>
        <v>0</v>
      </c>
    </row>
    <row r="46" spans="1:32" x14ac:dyDescent="0.3">
      <c r="A46" s="173">
        <f>IF(Table35[[#This Row],[TAM PART NO]]="","",(ROW()-2))</f>
        <v>44</v>
      </c>
      <c r="B46" s="212" t="str">
        <f>IF(TAM!T50="","",TAM!T50)</f>
        <v>AAS062-1000T</v>
      </c>
      <c r="C46" s="42" t="str">
        <f>IF(TAM!Q50="","",TAM!Q50)</f>
        <v>81170BZ620</v>
      </c>
      <c r="D46" s="42" t="str">
        <f>IF(TAM!I50="","",TAM!I50)</f>
        <v>Q4IC55IB</v>
      </c>
      <c r="E46" s="42" t="str">
        <f>IF(TAM!H50="","",TAM!H50)</f>
        <v>19995081</v>
      </c>
      <c r="F46" s="213">
        <f>IF(TAM!L50="","",TAM!L50)</f>
        <v>45908</v>
      </c>
      <c r="G46" s="213">
        <f>IF(TAM!M50="","",TAM!M50)</f>
        <v>45911</v>
      </c>
      <c r="H46" s="220">
        <f>IF(TAM!AD50="","",TAM!AD50)</f>
        <v>10</v>
      </c>
      <c r="I46" s="223">
        <f>IF(Table35[[#This Row],[Open Qty TAM]]="","",TAM!AE50)</f>
        <v>10</v>
      </c>
      <c r="J46" s="212" t="str">
        <f>IF(TMMIN!T48="","",TMMIN!T48)</f>
        <v>BGG772-0000T</v>
      </c>
      <c r="K46" s="42" t="str">
        <f>IF(TMMIN!Q48="","",TMMIN!Q48)</f>
        <v>87940BZ230</v>
      </c>
      <c r="L46" s="42" t="str">
        <f>IF(TMMIN!I48="","",TMMIN!I48)</f>
        <v>3X25T923</v>
      </c>
      <c r="M46" s="220">
        <f>IF(Table35[[#This Row],[PO TMMIN]]="","",TMMIN!AD48)</f>
        <v>3</v>
      </c>
      <c r="N46" s="223">
        <f>IF(Table35[[#This Row],[Open Qty TMMIN]]="","",TMMIN!AE48)</f>
        <v>3</v>
      </c>
      <c r="O46" s="226">
        <f>IF(Table35[[#This Row],[Open Qty TAM]]="","",SUM(SUMIF('STOCK OES'!B:B,Table35[[#This Row],[Ich No]],'STOCK OES'!E:E),SUMIF('STOCK SEALING'!B:B,Table35[[#This Row],[Ich Part No]],'STOCK SEALING'!E:E)))</f>
        <v>0</v>
      </c>
      <c r="P46" s="223">
        <f>IF(Table35[[#This Row],[Rest TMMIN]]="","",SUM(SUMIF('STOCK OES'!B:B,Table35[[#This Row],[Ich Part No]],'STOCK OES'!E:E),SUMIF('STOCK SEALING'!B:B,Table35[[#This Row],[Ich Part No]],'STOCK SEALING'!E:E)))</f>
        <v>0</v>
      </c>
      <c r="Q46" s="226"/>
      <c r="R46" s="223"/>
      <c r="S46" s="226">
        <f>IFERROR(Table35[[#This Row],[REST TAM]]-Table35[[#This Row],[Scan TAM]],"")</f>
        <v>10</v>
      </c>
      <c r="T46" s="223">
        <f>IFERROR(Table35[[#This Row],[Rest TMMIN]]-Table35[[#This Row],[Scan Tmmin]],"")</f>
        <v>3</v>
      </c>
      <c r="U46" s="212" t="str">
        <f>IF(Table35[[#This Row],[PO TAM]]="","",IF(Table35[[#This Row],[Balance TAM]]&gt;0,"Open","Close"))</f>
        <v>Open</v>
      </c>
      <c r="V46" s="214" t="str">
        <f>IF(Table35[[#This Row],[PO TMMIN]]="","",IF(Table35[[#This Row],[Balance TMMIN]]&gt;0,"Open","Close"))</f>
        <v>Open</v>
      </c>
      <c r="W46" s="212"/>
      <c r="X46" s="214"/>
      <c r="Y46" s="236">
        <f>IF(Table35[[#This Row],[PO TAM]]="","",SUMIF(J:J,Table35[[#This Row],[Ich No]],J:N))</f>
        <v>0</v>
      </c>
      <c r="Z46" s="214">
        <f>IF(Table35[[#This Row],[PO TMMIN]]="","",SUMIF(B:B,Table35[[#This Row],[Ich Part No]],I:I))</f>
        <v>0</v>
      </c>
      <c r="AC46" s="169">
        <f ca="1">IF(Table35[[#This Row],[Delivery Date]]="","",$AC$2-Table35[[#This Row],[Delivery Date]])</f>
        <v>19</v>
      </c>
      <c r="AE46" t="str">
        <f>IFERROR(VLOOKUP(Table35[[#This Row],[Ich No]],'ICH NO'!K:M,3,0),"")</f>
        <v>ASSY</v>
      </c>
      <c r="AF46">
        <f>IF(Table35[[#This Row],[REST TAM]]&gt;Table35[[#This Row],[Stock TAM]],Table35[[#This Row],[Stock TAM]],Table35[[#This Row],[REST TAM]])</f>
        <v>0</v>
      </c>
    </row>
    <row r="47" spans="1:32" x14ac:dyDescent="0.3">
      <c r="A47" s="173">
        <f>IF(Table35[[#This Row],[TAM PART NO]]="","",(ROW()-2))</f>
        <v>45</v>
      </c>
      <c r="B47" s="212" t="str">
        <f>IF(TAM!T51="","",TAM!T51)</f>
        <v>AAN192-0001T</v>
      </c>
      <c r="C47" s="42" t="str">
        <f>IF(TAM!Q51="","",TAM!Q51)</f>
        <v>811500K591</v>
      </c>
      <c r="D47" s="42" t="str">
        <f>IF(TAM!I51="","",TAM!I51)</f>
        <v>I0306271</v>
      </c>
      <c r="E47" s="42" t="str">
        <f>IF(TAM!H51="","",TAM!H51)</f>
        <v>19997884</v>
      </c>
      <c r="F47" s="213">
        <f>IF(TAM!L51="","",TAM!L51)</f>
        <v>45909</v>
      </c>
      <c r="G47" s="213">
        <f>IF(TAM!M51="","",TAM!M51)</f>
        <v>45912</v>
      </c>
      <c r="H47" s="220">
        <f>IF(TAM!AD51="","",TAM!AD51)</f>
        <v>1</v>
      </c>
      <c r="I47" s="223">
        <f>IF(Table35[[#This Row],[Open Qty TAM]]="","",TAM!AE51)</f>
        <v>1</v>
      </c>
      <c r="J47" s="212" t="str">
        <f>IF(TMMIN!T49="","",TMMIN!T49)</f>
        <v>AAL062-1000T</v>
      </c>
      <c r="K47" s="42" t="str">
        <f>IF(TMMIN!Q49="","",TMMIN!Q49)</f>
        <v>811700K561</v>
      </c>
      <c r="L47" s="42" t="str">
        <f>IF(TMMIN!I49="","",TMMIN!I49)</f>
        <v>3125013732</v>
      </c>
      <c r="M47" s="220">
        <f>IF(Table35[[#This Row],[PO TMMIN]]="","",TMMIN!AD49)</f>
        <v>5</v>
      </c>
      <c r="N47" s="223">
        <f>IF(Table35[[#This Row],[Open Qty TMMIN]]="","",TMMIN!AE49)</f>
        <v>5</v>
      </c>
      <c r="O47" s="226">
        <f>IF(Table35[[#This Row],[Open Qty TAM]]="","",SUM(SUMIF('STOCK OES'!B:B,Table35[[#This Row],[Ich No]],'STOCK OES'!E:E),SUMIF('STOCK SEALING'!B:B,Table35[[#This Row],[Ich Part No]],'STOCK SEALING'!E:E)))</f>
        <v>0</v>
      </c>
      <c r="P47" s="223">
        <f>IF(Table35[[#This Row],[Rest TMMIN]]="","",SUM(SUMIF('STOCK OES'!B:B,Table35[[#This Row],[Ich Part No]],'STOCK OES'!E:E),SUMIF('STOCK SEALING'!B:B,Table35[[#This Row],[Ich Part No]],'STOCK SEALING'!E:E)))</f>
        <v>0</v>
      </c>
      <c r="Q47" s="226"/>
      <c r="R47" s="223"/>
      <c r="S47" s="226">
        <f>IFERROR(Table35[[#This Row],[REST TAM]]-Table35[[#This Row],[Scan TAM]],"")</f>
        <v>1</v>
      </c>
      <c r="T47" s="223">
        <f>IFERROR(Table35[[#This Row],[Rest TMMIN]]-Table35[[#This Row],[Scan Tmmin]],"")</f>
        <v>5</v>
      </c>
      <c r="U47" s="212" t="str">
        <f>IF(Table35[[#This Row],[PO TAM]]="","",IF(Table35[[#This Row],[Balance TAM]]&gt;0,"Open","Close"))</f>
        <v>Open</v>
      </c>
      <c r="V47" s="214" t="str">
        <f>IF(Table35[[#This Row],[PO TMMIN]]="","",IF(Table35[[#This Row],[Balance TMMIN]]&gt;0,"Open","Close"))</f>
        <v>Open</v>
      </c>
      <c r="W47" s="212"/>
      <c r="X47" s="214"/>
      <c r="Y47" s="236">
        <f>IF(Table35[[#This Row],[PO TAM]]="","",SUMIF(J:J,Table35[[#This Row],[Ich No]],J:N))</f>
        <v>0</v>
      </c>
      <c r="Z47" s="214">
        <f>IF(Table35[[#This Row],[PO TMMIN]]="","",SUMIF(B:B,Table35[[#This Row],[Ich Part No]],I:I))</f>
        <v>0</v>
      </c>
      <c r="AC47" s="169">
        <f ca="1">IF(Table35[[#This Row],[Delivery Date]]="","",$AC$2-Table35[[#This Row],[Delivery Date]])</f>
        <v>18</v>
      </c>
      <c r="AE47" t="str">
        <f>IFERROR(VLOOKUP(Table35[[#This Row],[Ich No]],'ICH NO'!K:M,3,0),"")</f>
        <v>ASSY</v>
      </c>
      <c r="AF47">
        <f>IF(Table35[[#This Row],[REST TAM]]&gt;Table35[[#This Row],[Stock TAM]],Table35[[#This Row],[Stock TAM]],Table35[[#This Row],[REST TAM]])</f>
        <v>0</v>
      </c>
    </row>
    <row r="48" spans="1:32" x14ac:dyDescent="0.3">
      <c r="A48" s="173">
        <f>IF(Table35[[#This Row],[TAM PART NO]]="","",(ROW()-2))</f>
        <v>46</v>
      </c>
      <c r="B48" s="212" t="str">
        <f>IF(TAM!T52="","",TAM!T52)</f>
        <v>AAN192-1001</v>
      </c>
      <c r="C48" s="42" t="str">
        <f>IF(TAM!Q52="","",TAM!Q52)</f>
        <v>811700K591</v>
      </c>
      <c r="D48" s="42" t="str">
        <f>IF(TAM!I52="","",TAM!I52)</f>
        <v>I0306271</v>
      </c>
      <c r="E48" s="42" t="str">
        <f>IF(TAM!H52="","",TAM!H52)</f>
        <v>19997886</v>
      </c>
      <c r="F48" s="213">
        <f>IF(TAM!L52="","",TAM!L52)</f>
        <v>45909</v>
      </c>
      <c r="G48" s="213">
        <f>IF(TAM!M52="","",TAM!M52)</f>
        <v>45912</v>
      </c>
      <c r="H48" s="220">
        <f>IF(TAM!AD52="","",TAM!AD52)</f>
        <v>4</v>
      </c>
      <c r="I48" s="223">
        <f>IF(Table35[[#This Row],[Open Qty TAM]]="","",TAM!AE52)</f>
        <v>3</v>
      </c>
      <c r="J48" s="212" t="str">
        <f>IF(TMMIN!T50="","",TMMIN!T50)</f>
        <v>AAV122-0000T</v>
      </c>
      <c r="K48" s="42" t="str">
        <f>IF(TMMIN!Q50="","",TMMIN!Q50)</f>
        <v>81150BZ860</v>
      </c>
      <c r="L48" s="42" t="str">
        <f>IF(TMMIN!I50="","",TMMIN!I50)</f>
        <v>3X25TA46</v>
      </c>
      <c r="M48" s="220">
        <f>IF(Table35[[#This Row],[PO TMMIN]]="","",TMMIN!AD50)</f>
        <v>3</v>
      </c>
      <c r="N48" s="223">
        <f>IF(Table35[[#This Row],[Open Qty TMMIN]]="","",TMMIN!AE50)</f>
        <v>3</v>
      </c>
      <c r="O48" s="226">
        <f>IF(Table35[[#This Row],[Open Qty TAM]]="","",SUM(SUMIF('STOCK OES'!B:B,Table35[[#This Row],[Ich No]],'STOCK OES'!E:E),SUMIF('STOCK SEALING'!B:B,Table35[[#This Row],[Ich Part No]],'STOCK SEALING'!E:E)))</f>
        <v>0</v>
      </c>
      <c r="P48" s="223">
        <f>IF(Table35[[#This Row],[Rest TMMIN]]="","",SUM(SUMIF('STOCK OES'!B:B,Table35[[#This Row],[Ich Part No]],'STOCK OES'!E:E),SUMIF('STOCK SEALING'!B:B,Table35[[#This Row],[Ich Part No]],'STOCK SEALING'!E:E)))</f>
        <v>9</v>
      </c>
      <c r="Q48" s="226"/>
      <c r="R48" s="223"/>
      <c r="S48" s="226">
        <f>IFERROR(Table35[[#This Row],[REST TAM]]-Table35[[#This Row],[Scan TAM]],"")</f>
        <v>3</v>
      </c>
      <c r="T48" s="223">
        <f>IFERROR(Table35[[#This Row],[Rest TMMIN]]-Table35[[#This Row],[Scan Tmmin]],"")</f>
        <v>3</v>
      </c>
      <c r="U48" s="212" t="str">
        <f>IF(Table35[[#This Row],[PO TAM]]="","",IF(Table35[[#This Row],[Balance TAM]]&gt;0,"Open","Close"))</f>
        <v>Open</v>
      </c>
      <c r="V48" s="214" t="str">
        <f>IF(Table35[[#This Row],[PO TMMIN]]="","",IF(Table35[[#This Row],[Balance TMMIN]]&gt;0,"Open","Close"))</f>
        <v>Open</v>
      </c>
      <c r="W48" s="212"/>
      <c r="X48" s="214"/>
      <c r="Y48" s="236">
        <f>IF(Table35[[#This Row],[PO TAM]]="","",SUMIF(J:J,Table35[[#This Row],[Ich No]],J:N))</f>
        <v>0</v>
      </c>
      <c r="Z48" s="214">
        <f>IF(Table35[[#This Row],[PO TMMIN]]="","",SUMIF(B:B,Table35[[#This Row],[Ich Part No]],I:I))</f>
        <v>8</v>
      </c>
      <c r="AC48" s="169">
        <f ca="1">IF(Table35[[#This Row],[Delivery Date]]="","",$AC$2-Table35[[#This Row],[Delivery Date]])</f>
        <v>18</v>
      </c>
      <c r="AE48" t="str">
        <f>IFERROR(VLOOKUP(Table35[[#This Row],[Ich No]],'ICH NO'!K:M,3,0),"")</f>
        <v>ASSY</v>
      </c>
      <c r="AF48">
        <f>IF(Table35[[#This Row],[REST TAM]]&gt;Table35[[#This Row],[Stock TAM]],Table35[[#This Row],[Stock TAM]],Table35[[#This Row],[REST TAM]])</f>
        <v>0</v>
      </c>
    </row>
    <row r="49" spans="1:32" x14ac:dyDescent="0.3">
      <c r="A49" s="173">
        <f>IF(Table35[[#This Row],[TAM PART NO]]="","",(ROW()-2))</f>
        <v>47</v>
      </c>
      <c r="B49" s="212" t="str">
        <f>IF(TAM!T53="","",TAM!T53)</f>
        <v>AAP062-1001</v>
      </c>
      <c r="C49" s="42" t="str">
        <f>IF(TAM!Q53="","",TAM!Q53)</f>
        <v>811700KC31</v>
      </c>
      <c r="D49" s="42" t="str">
        <f>IF(TAM!I53="","",TAM!I53)</f>
        <v>I0404645</v>
      </c>
      <c r="E49" s="42" t="str">
        <f>IF(TAM!H53="","",TAM!H53)</f>
        <v>19997906</v>
      </c>
      <c r="F49" s="213">
        <f>IF(TAM!L53="","",TAM!L53)</f>
        <v>45909</v>
      </c>
      <c r="G49" s="213">
        <f>IF(TAM!M53="","",TAM!M53)</f>
        <v>45912</v>
      </c>
      <c r="H49" s="220">
        <f>IF(TAM!AD53="","",TAM!AD53)</f>
        <v>2</v>
      </c>
      <c r="I49" s="223">
        <f>IF(Table35[[#This Row],[Open Qty TAM]]="","",TAM!AE53)</f>
        <v>2</v>
      </c>
      <c r="J49" s="212" t="str">
        <f>IF(TMMIN!T51="","",TMMIN!T51)</f>
        <v>AAF012-5000T</v>
      </c>
      <c r="K49" s="42" t="str">
        <f>IF(TMMIN!Q51="","",TMMIN!Q51)</f>
        <v>81170BZ030</v>
      </c>
      <c r="L49" s="42" t="str">
        <f>IF(TMMIN!I51="","",TMMIN!I51)</f>
        <v>3X25TA47</v>
      </c>
      <c r="M49" s="220">
        <f>IF(Table35[[#This Row],[PO TMMIN]]="","",TMMIN!AD51)</f>
        <v>1</v>
      </c>
      <c r="N49" s="223">
        <f>IF(Table35[[#This Row],[Open Qty TMMIN]]="","",TMMIN!AE51)</f>
        <v>1</v>
      </c>
      <c r="O49" s="226">
        <f>IF(Table35[[#This Row],[Open Qty TAM]]="","",SUM(SUMIF('STOCK OES'!B:B,Table35[[#This Row],[Ich No]],'STOCK OES'!E:E),SUMIF('STOCK SEALING'!B:B,Table35[[#This Row],[Ich Part No]],'STOCK SEALING'!E:E)))</f>
        <v>0</v>
      </c>
      <c r="P49" s="223">
        <f>IF(Table35[[#This Row],[Rest TMMIN]]="","",SUM(SUMIF('STOCK OES'!B:B,Table35[[#This Row],[Ich Part No]],'STOCK OES'!E:E),SUMIF('STOCK SEALING'!B:B,Table35[[#This Row],[Ich Part No]],'STOCK SEALING'!E:E)))</f>
        <v>35</v>
      </c>
      <c r="Q49" s="226"/>
      <c r="R49" s="223"/>
      <c r="S49" s="226">
        <f>IFERROR(Table35[[#This Row],[REST TAM]]-Table35[[#This Row],[Scan TAM]],"")</f>
        <v>2</v>
      </c>
      <c r="T49" s="223">
        <f>IFERROR(Table35[[#This Row],[Rest TMMIN]]-Table35[[#This Row],[Scan Tmmin]],"")</f>
        <v>1</v>
      </c>
      <c r="U49" s="212" t="str">
        <f>IF(Table35[[#This Row],[PO TAM]]="","",IF(Table35[[#This Row],[Balance TAM]]&gt;0,"Open","Close"))</f>
        <v>Open</v>
      </c>
      <c r="V49" s="214" t="str">
        <f>IF(Table35[[#This Row],[PO TMMIN]]="","",IF(Table35[[#This Row],[Balance TMMIN]]&gt;0,"Open","Close"))</f>
        <v>Open</v>
      </c>
      <c r="W49" s="212"/>
      <c r="X49" s="214"/>
      <c r="Y49" s="236">
        <f>IF(Table35[[#This Row],[PO TAM]]="","",SUMIF(J:J,Table35[[#This Row],[Ich No]],J:N))</f>
        <v>0</v>
      </c>
      <c r="Z49" s="214">
        <f>IF(Table35[[#This Row],[PO TMMIN]]="","",SUMIF(B:B,Table35[[#This Row],[Ich Part No]],I:I))</f>
        <v>0</v>
      </c>
      <c r="AC49" s="169">
        <f ca="1">IF(Table35[[#This Row],[Delivery Date]]="","",$AC$2-Table35[[#This Row],[Delivery Date]])</f>
        <v>18</v>
      </c>
      <c r="AE49" t="str">
        <f>IFERROR(VLOOKUP(Table35[[#This Row],[Ich No]],'ICH NO'!K:M,3,0),"")</f>
        <v>ASSY</v>
      </c>
      <c r="AF49">
        <f>IF(Table35[[#This Row],[REST TAM]]&gt;Table35[[#This Row],[Stock TAM]],Table35[[#This Row],[Stock TAM]],Table35[[#This Row],[REST TAM]])</f>
        <v>0</v>
      </c>
    </row>
    <row r="50" spans="1:32" x14ac:dyDescent="0.3">
      <c r="A50" s="173">
        <f>IF(Table35[[#This Row],[TAM PART NO]]="","",(ROW()-2))</f>
        <v>48</v>
      </c>
      <c r="B50" s="212" t="str">
        <f>IF(TAM!T54="","",TAM!T54)</f>
        <v>AAP011-0000T</v>
      </c>
      <c r="C50" s="42" t="str">
        <f>IF(TAM!Q54="","",TAM!Q54)</f>
        <v>811100K580</v>
      </c>
      <c r="D50" s="42" t="str">
        <f>IF(TAM!I54="","",TAM!I54)</f>
        <v>I0306274</v>
      </c>
      <c r="E50" s="42" t="str">
        <f>IF(TAM!H54="","",TAM!H54)</f>
        <v>20001971</v>
      </c>
      <c r="F50" s="213">
        <f>IF(TAM!L54="","",TAM!L54)</f>
        <v>45910</v>
      </c>
      <c r="G50" s="213">
        <f>IF(TAM!M54="","",TAM!M54)</f>
        <v>45912</v>
      </c>
      <c r="H50" s="220">
        <f>IF(TAM!AD54="","",TAM!AD54)</f>
        <v>4</v>
      </c>
      <c r="I50" s="223">
        <f>IF(Table35[[#This Row],[Open Qty TAM]]="","",TAM!AE54)</f>
        <v>4</v>
      </c>
      <c r="J50" s="212" t="str">
        <f>IF(TMMIN!T52="","",TMMIN!T52)</f>
        <v>ADW361-9000</v>
      </c>
      <c r="K50" s="42" t="str">
        <f>IF(TMMIN!Q52="","",TMMIN!Q52)</f>
        <v>81551VT050</v>
      </c>
      <c r="L50" s="42" t="str">
        <f>IF(TMMIN!I52="","",TMMIN!I52)</f>
        <v>3125013881</v>
      </c>
      <c r="M50" s="220">
        <f>IF(Table35[[#This Row],[PO TMMIN]]="","",TMMIN!AD52)</f>
        <v>1</v>
      </c>
      <c r="N50" s="223">
        <f>IF(Table35[[#This Row],[Open Qty TMMIN]]="","",TMMIN!AE52)</f>
        <v>1</v>
      </c>
      <c r="O50" s="226">
        <f>IF(Table35[[#This Row],[Open Qty TAM]]="","",SUM(SUMIF('STOCK OES'!B:B,Table35[[#This Row],[Ich No]],'STOCK OES'!E:E),SUMIF('STOCK SEALING'!B:B,Table35[[#This Row],[Ich Part No]],'STOCK SEALING'!E:E)))</f>
        <v>118</v>
      </c>
      <c r="P50" s="223">
        <f>IF(Table35[[#This Row],[Rest TMMIN]]="","",SUM(SUMIF('STOCK OES'!B:B,Table35[[#This Row],[Ich Part No]],'STOCK OES'!E:E),SUMIF('STOCK SEALING'!B:B,Table35[[#This Row],[Ich Part No]],'STOCK SEALING'!E:E)))</f>
        <v>32</v>
      </c>
      <c r="Q50" s="226"/>
      <c r="R50" s="223"/>
      <c r="S50" s="226">
        <f>IFERROR(Table35[[#This Row],[REST TAM]]-Table35[[#This Row],[Scan TAM]],"")</f>
        <v>4</v>
      </c>
      <c r="T50" s="223">
        <f>IFERROR(Table35[[#This Row],[Rest TMMIN]]-Table35[[#This Row],[Scan Tmmin]],"")</f>
        <v>1</v>
      </c>
      <c r="U50" s="212" t="str">
        <f>IF(Table35[[#This Row],[PO TAM]]="","",IF(Table35[[#This Row],[Balance TAM]]&gt;0,"Open","Close"))</f>
        <v>Open</v>
      </c>
      <c r="V50" s="214" t="str">
        <f>IF(Table35[[#This Row],[PO TMMIN]]="","",IF(Table35[[#This Row],[Balance TMMIN]]&gt;0,"Open","Close"))</f>
        <v>Open</v>
      </c>
      <c r="W50" s="212"/>
      <c r="X50" s="214"/>
      <c r="Y50" s="236">
        <f>IF(Table35[[#This Row],[PO TAM]]="","",SUMIF(J:J,Table35[[#This Row],[Ich No]],J:N))</f>
        <v>0</v>
      </c>
      <c r="Z50" s="214">
        <f>IF(Table35[[#This Row],[PO TMMIN]]="","",SUMIF(B:B,Table35[[#This Row],[Ich Part No]],I:I))</f>
        <v>0</v>
      </c>
      <c r="AC50" s="169">
        <f ca="1">IF(Table35[[#This Row],[Delivery Date]]="","",$AC$2-Table35[[#This Row],[Delivery Date]])</f>
        <v>18</v>
      </c>
      <c r="AE50" t="str">
        <f>IFERROR(VLOOKUP(Table35[[#This Row],[Ich No]],'ICH NO'!K:M,3,0),"")</f>
        <v>ASSY</v>
      </c>
      <c r="AF50">
        <f>IF(Table35[[#This Row],[REST TAM]]&gt;Table35[[#This Row],[Stock TAM]],Table35[[#This Row],[Stock TAM]],Table35[[#This Row],[REST TAM]])</f>
        <v>4</v>
      </c>
    </row>
    <row r="51" spans="1:32" x14ac:dyDescent="0.3">
      <c r="A51" s="173">
        <f>IF(Table35[[#This Row],[TAM PART NO]]="","",(ROW()-2))</f>
        <v>49</v>
      </c>
      <c r="B51" s="212" t="str">
        <f>IF(TAM!T55="","",TAM!T55)</f>
        <v>AAP011-1000</v>
      </c>
      <c r="C51" s="42" t="str">
        <f>IF(TAM!Q55="","",TAM!Q55)</f>
        <v>811300K580</v>
      </c>
      <c r="D51" s="42" t="str">
        <f>IF(TAM!I55="","",TAM!I55)</f>
        <v>I0306274</v>
      </c>
      <c r="E51" s="42" t="str">
        <f>IF(TAM!H55="","",TAM!H55)</f>
        <v>20001973</v>
      </c>
      <c r="F51" s="213">
        <f>IF(TAM!L55="","",TAM!L55)</f>
        <v>45910</v>
      </c>
      <c r="G51" s="213">
        <f>IF(TAM!M55="","",TAM!M55)</f>
        <v>45912</v>
      </c>
      <c r="H51" s="220">
        <f>IF(TAM!AD55="","",TAM!AD55)</f>
        <v>12</v>
      </c>
      <c r="I51" s="223">
        <f>IF(Table35[[#This Row],[Open Qty TAM]]="","",TAM!AE55)</f>
        <v>1</v>
      </c>
      <c r="J51" s="212" t="str">
        <f>IF(TMMIN!T53="","",TMMIN!T53)</f>
        <v>AAF022-0000T</v>
      </c>
      <c r="K51" s="42" t="str">
        <f>IF(TMMIN!Q53="","",TMMIN!Q53)</f>
        <v>81150BZ060</v>
      </c>
      <c r="L51" s="42" t="str">
        <f>IF(TMMIN!I53="","",TMMIN!I53)</f>
        <v>3X25TB68</v>
      </c>
      <c r="M51" s="220">
        <f>IF(Table35[[#This Row],[PO TMMIN]]="","",TMMIN!AD53)</f>
        <v>1</v>
      </c>
      <c r="N51" s="223">
        <f>IF(Table35[[#This Row],[Open Qty TMMIN]]="","",TMMIN!AE53)</f>
        <v>1</v>
      </c>
      <c r="O51" s="226">
        <f>IF(Table35[[#This Row],[Open Qty TAM]]="","",SUM(SUMIF('STOCK OES'!B:B,Table35[[#This Row],[Ich No]],'STOCK OES'!E:E),SUMIF('STOCK SEALING'!B:B,Table35[[#This Row],[Ich Part No]],'STOCK SEALING'!E:E)))</f>
        <v>29</v>
      </c>
      <c r="P51" s="223">
        <f>IF(Table35[[#This Row],[Rest TMMIN]]="","",SUM(SUMIF('STOCK OES'!B:B,Table35[[#This Row],[Ich Part No]],'STOCK OES'!E:E),SUMIF('STOCK SEALING'!B:B,Table35[[#This Row],[Ich Part No]],'STOCK SEALING'!E:E)))</f>
        <v>5</v>
      </c>
      <c r="Q51" s="226"/>
      <c r="R51" s="223"/>
      <c r="S51" s="226">
        <f>IFERROR(Table35[[#This Row],[REST TAM]]-Table35[[#This Row],[Scan TAM]],"")</f>
        <v>1</v>
      </c>
      <c r="T51" s="223">
        <f>IFERROR(Table35[[#This Row],[Rest TMMIN]]-Table35[[#This Row],[Scan Tmmin]],"")</f>
        <v>1</v>
      </c>
      <c r="U51" s="212" t="str">
        <f>IF(Table35[[#This Row],[PO TAM]]="","",IF(Table35[[#This Row],[Balance TAM]]&gt;0,"Open","Close"))</f>
        <v>Open</v>
      </c>
      <c r="V51" s="214" t="str">
        <f>IF(Table35[[#This Row],[PO TMMIN]]="","",IF(Table35[[#This Row],[Balance TMMIN]]&gt;0,"Open","Close"))</f>
        <v>Open</v>
      </c>
      <c r="W51" s="212"/>
      <c r="X51" s="214"/>
      <c r="Y51" s="236">
        <f>IF(Table35[[#This Row],[PO TAM]]="","",SUMIF(J:J,Table35[[#This Row],[Ich No]],J:N))</f>
        <v>0</v>
      </c>
      <c r="Z51" s="214">
        <f>IF(Table35[[#This Row],[PO TMMIN]]="","",SUMIF(B:B,Table35[[#This Row],[Ich Part No]],I:I))</f>
        <v>0</v>
      </c>
      <c r="AC51" s="169">
        <f ca="1">IF(Table35[[#This Row],[Delivery Date]]="","",$AC$2-Table35[[#This Row],[Delivery Date]])</f>
        <v>18</v>
      </c>
      <c r="AE51" t="str">
        <f>IFERROR(VLOOKUP(Table35[[#This Row],[Ich No]],'ICH NO'!K:M,3,0),"")</f>
        <v>ASSY</v>
      </c>
      <c r="AF51">
        <f>IF(Table35[[#This Row],[REST TAM]]&gt;Table35[[#This Row],[Stock TAM]],Table35[[#This Row],[Stock TAM]],Table35[[#This Row],[REST TAM]])</f>
        <v>1</v>
      </c>
    </row>
    <row r="52" spans="1:32" x14ac:dyDescent="0.3">
      <c r="A52" s="173">
        <f>IF(Table35[[#This Row],[TAM PART NO]]="","",(ROW()-2))</f>
        <v>50</v>
      </c>
      <c r="B52" s="212" t="str">
        <f>IF(TAM!T56="","",TAM!T56)</f>
        <v>AAP012-1000</v>
      </c>
      <c r="C52" s="42" t="str">
        <f>IF(TAM!Q56="","",TAM!Q56)</f>
        <v>811700K580</v>
      </c>
      <c r="D52" s="42" t="str">
        <f>IF(TAM!I56="","",TAM!I56)</f>
        <v>I0306274</v>
      </c>
      <c r="E52" s="42" t="str">
        <f>IF(TAM!H56="","",TAM!H56)</f>
        <v>20001976</v>
      </c>
      <c r="F52" s="213">
        <f>IF(TAM!L56="","",TAM!L56)</f>
        <v>45910</v>
      </c>
      <c r="G52" s="213">
        <f>IF(TAM!M56="","",TAM!M56)</f>
        <v>45912</v>
      </c>
      <c r="H52" s="220">
        <f>IF(TAM!AD56="","",TAM!AD56)</f>
        <v>11</v>
      </c>
      <c r="I52" s="223">
        <f>IF(Table35[[#This Row],[Open Qty TAM]]="","",TAM!AE56)</f>
        <v>2</v>
      </c>
      <c r="J52" s="212" t="str">
        <f>IF(TMMIN!T54="","",TMMIN!T54)</f>
        <v>AAF012-5000T</v>
      </c>
      <c r="K52" s="42" t="str">
        <f>IF(TMMIN!Q54="","",TMMIN!Q54)</f>
        <v>81170BZ030</v>
      </c>
      <c r="L52" s="42" t="str">
        <f>IF(TMMIN!I54="","",TMMIN!I54)</f>
        <v>3X25TB68</v>
      </c>
      <c r="M52" s="220">
        <f>IF(Table35[[#This Row],[PO TMMIN]]="","",TMMIN!AD54)</f>
        <v>1</v>
      </c>
      <c r="N52" s="223">
        <f>IF(Table35[[#This Row],[Open Qty TMMIN]]="","",TMMIN!AE54)</f>
        <v>1</v>
      </c>
      <c r="O52" s="226">
        <f>IF(Table35[[#This Row],[Open Qty TAM]]="","",SUM(SUMIF('STOCK OES'!B:B,Table35[[#This Row],[Ich No]],'STOCK OES'!E:E),SUMIF('STOCK SEALING'!B:B,Table35[[#This Row],[Ich Part No]],'STOCK SEALING'!E:E)))</f>
        <v>91</v>
      </c>
      <c r="P52" s="223">
        <f>IF(Table35[[#This Row],[Rest TMMIN]]="","",SUM(SUMIF('STOCK OES'!B:B,Table35[[#This Row],[Ich Part No]],'STOCK OES'!E:E),SUMIF('STOCK SEALING'!B:B,Table35[[#This Row],[Ich Part No]],'STOCK SEALING'!E:E)))</f>
        <v>35</v>
      </c>
      <c r="Q52" s="226"/>
      <c r="R52" s="223"/>
      <c r="S52" s="226">
        <f>IFERROR(Table35[[#This Row],[REST TAM]]-Table35[[#This Row],[Scan TAM]],"")</f>
        <v>2</v>
      </c>
      <c r="T52" s="223">
        <f>IFERROR(Table35[[#This Row],[Rest TMMIN]]-Table35[[#This Row],[Scan Tmmin]],"")</f>
        <v>1</v>
      </c>
      <c r="U52" s="212" t="str">
        <f>IF(Table35[[#This Row],[PO TAM]]="","",IF(Table35[[#This Row],[Balance TAM]]&gt;0,"Open","Close"))</f>
        <v>Open</v>
      </c>
      <c r="V52" s="214" t="str">
        <f>IF(Table35[[#This Row],[PO TMMIN]]="","",IF(Table35[[#This Row],[Balance TMMIN]]&gt;0,"Open","Close"))</f>
        <v>Open</v>
      </c>
      <c r="W52" s="212"/>
      <c r="X52" s="214"/>
      <c r="Y52" s="236">
        <f>IF(Table35[[#This Row],[PO TAM]]="","",SUMIF(J:J,Table35[[#This Row],[Ich No]],J:N))</f>
        <v>0</v>
      </c>
      <c r="Z52" s="214">
        <f>IF(Table35[[#This Row],[PO TMMIN]]="","",SUMIF(B:B,Table35[[#This Row],[Ich Part No]],I:I))</f>
        <v>0</v>
      </c>
      <c r="AC52" s="169">
        <f ca="1">IF(Table35[[#This Row],[Delivery Date]]="","",$AC$2-Table35[[#This Row],[Delivery Date]])</f>
        <v>18</v>
      </c>
      <c r="AE52" t="str">
        <f>IFERROR(VLOOKUP(Table35[[#This Row],[Ich No]],'ICH NO'!K:M,3,0),"")</f>
        <v>ASSY</v>
      </c>
      <c r="AF52">
        <f>IF(Table35[[#This Row],[REST TAM]]&gt;Table35[[#This Row],[Stock TAM]],Table35[[#This Row],[Stock TAM]],Table35[[#This Row],[REST TAM]])</f>
        <v>2</v>
      </c>
    </row>
    <row r="53" spans="1:32" x14ac:dyDescent="0.3">
      <c r="A53" s="173">
        <f>IF(Table35[[#This Row],[TAM PART NO]]="","",(ROW()-2))</f>
        <v>51</v>
      </c>
      <c r="B53" s="212" t="str">
        <f>IF(TAM!T57="","",TAM!T57)</f>
        <v>AAP012-1000</v>
      </c>
      <c r="C53" s="42" t="str">
        <f>IF(TAM!Q57="","",TAM!Q57)</f>
        <v>811700K580</v>
      </c>
      <c r="D53" s="42" t="str">
        <f>IF(TAM!I57="","",TAM!I57)</f>
        <v>I0306275</v>
      </c>
      <c r="E53" s="42" t="str">
        <f>IF(TAM!H57="","",TAM!H57)</f>
        <v>20001988</v>
      </c>
      <c r="F53" s="213">
        <f>IF(TAM!L57="","",TAM!L57)</f>
        <v>45910</v>
      </c>
      <c r="G53" s="213">
        <f>IF(TAM!M57="","",TAM!M57)</f>
        <v>45912</v>
      </c>
      <c r="H53" s="220">
        <f>IF(TAM!AD57="","",TAM!AD57)</f>
        <v>25</v>
      </c>
      <c r="I53" s="223">
        <f>IF(Table35[[#This Row],[Open Qty TAM]]="","",TAM!AE57)</f>
        <v>13</v>
      </c>
      <c r="J53" s="212" t="str">
        <f>IF(TMMIN!T55="","",TMMIN!T55)</f>
        <v>ADL021-0000T</v>
      </c>
      <c r="K53" s="42" t="str">
        <f>IF(TMMIN!Q55="","",TMMIN!Q55)</f>
        <v>81550BZ200</v>
      </c>
      <c r="L53" s="42" t="str">
        <f>IF(TMMIN!I55="","",TMMIN!I55)</f>
        <v>3X25TB68</v>
      </c>
      <c r="M53" s="220">
        <f>IF(Table35[[#This Row],[PO TMMIN]]="","",TMMIN!AD55)</f>
        <v>1</v>
      </c>
      <c r="N53" s="223">
        <f>IF(Table35[[#This Row],[Open Qty TMMIN]]="","",TMMIN!AE55)</f>
        <v>1</v>
      </c>
      <c r="O53" s="226">
        <f>IF(Table35[[#This Row],[Open Qty TAM]]="","",SUM(SUMIF('STOCK OES'!B:B,Table35[[#This Row],[Ich No]],'STOCK OES'!E:E),SUMIF('STOCK SEALING'!B:B,Table35[[#This Row],[Ich Part No]],'STOCK SEALING'!E:E)))</f>
        <v>91</v>
      </c>
      <c r="P53" s="223">
        <f>IF(Table35[[#This Row],[Rest TMMIN]]="","",SUM(SUMIF('STOCK OES'!B:B,Table35[[#This Row],[Ich Part No]],'STOCK OES'!E:E),SUMIF('STOCK SEALING'!B:B,Table35[[#This Row],[Ich Part No]],'STOCK SEALING'!E:E)))</f>
        <v>18</v>
      </c>
      <c r="Q53" s="226"/>
      <c r="R53" s="223"/>
      <c r="S53" s="226">
        <f>IFERROR(Table35[[#This Row],[REST TAM]]-Table35[[#This Row],[Scan TAM]],"")</f>
        <v>13</v>
      </c>
      <c r="T53" s="223">
        <f>IFERROR(Table35[[#This Row],[Rest TMMIN]]-Table35[[#This Row],[Scan Tmmin]],"")</f>
        <v>1</v>
      </c>
      <c r="U53" s="212" t="str">
        <f>IF(Table35[[#This Row],[PO TAM]]="","",IF(Table35[[#This Row],[Balance TAM]]&gt;0,"Open","Close"))</f>
        <v>Open</v>
      </c>
      <c r="V53" s="214" t="str">
        <f>IF(Table35[[#This Row],[PO TMMIN]]="","",IF(Table35[[#This Row],[Balance TMMIN]]&gt;0,"Open","Close"))</f>
        <v>Open</v>
      </c>
      <c r="W53" s="212"/>
      <c r="X53" s="214"/>
      <c r="Y53" s="236">
        <f>IF(Table35[[#This Row],[PO TAM]]="","",SUMIF(J:J,Table35[[#This Row],[Ich No]],J:N))</f>
        <v>0</v>
      </c>
      <c r="Z53" s="214">
        <f>IF(Table35[[#This Row],[PO TMMIN]]="","",SUMIF(B:B,Table35[[#This Row],[Ich Part No]],I:I))</f>
        <v>0</v>
      </c>
      <c r="AC53" s="169">
        <f ca="1">IF(Table35[[#This Row],[Delivery Date]]="","",$AC$2-Table35[[#This Row],[Delivery Date]])</f>
        <v>18</v>
      </c>
      <c r="AE53" t="str">
        <f>IFERROR(VLOOKUP(Table35[[#This Row],[Ich No]],'ICH NO'!K:M,3,0),"")</f>
        <v>ASSY</v>
      </c>
      <c r="AF53">
        <f>IF(Table35[[#This Row],[REST TAM]]&gt;Table35[[#This Row],[Stock TAM]],Table35[[#This Row],[Stock TAM]],Table35[[#This Row],[REST TAM]])</f>
        <v>13</v>
      </c>
    </row>
    <row r="54" spans="1:32" x14ac:dyDescent="0.3">
      <c r="A54" s="173">
        <f>IF(Table35[[#This Row],[TAM PART NO]]="","",(ROW()-2))</f>
        <v>52</v>
      </c>
      <c r="B54" s="212" t="str">
        <f>IF(TAM!T58="","",TAM!T58)</f>
        <v>AAS062-0000T</v>
      </c>
      <c r="C54" s="42" t="str">
        <f>IF(TAM!Q58="","",TAM!Q58)</f>
        <v>81150BZ620</v>
      </c>
      <c r="D54" s="42" t="str">
        <f>IF(TAM!I58="","",TAM!I58)</f>
        <v>I0606434</v>
      </c>
      <c r="E54" s="42" t="str">
        <f>IF(TAM!H58="","",TAM!H58)</f>
        <v>20002065</v>
      </c>
      <c r="F54" s="213">
        <f>IF(TAM!L58="","",TAM!L58)</f>
        <v>45910</v>
      </c>
      <c r="G54" s="213">
        <f>IF(TAM!M58="","",TAM!M58)</f>
        <v>45912</v>
      </c>
      <c r="H54" s="220">
        <f>IF(TAM!AD58="","",TAM!AD58)</f>
        <v>5</v>
      </c>
      <c r="I54" s="223">
        <f>IF(Table35[[#This Row],[Open Qty TAM]]="","",TAM!AE58)</f>
        <v>2</v>
      </c>
      <c r="J54" s="212" t="str">
        <f>IF(TMMIN!T56="","",TMMIN!T56)</f>
        <v>AAF022-0000T</v>
      </c>
      <c r="K54" s="42" t="str">
        <f>IF(TMMIN!Q56="","",TMMIN!Q56)</f>
        <v>81150BZ060</v>
      </c>
      <c r="L54" s="42" t="str">
        <f>IF(TMMIN!I56="","",TMMIN!I56)</f>
        <v>3X25TB69</v>
      </c>
      <c r="M54" s="220">
        <f>IF(Table35[[#This Row],[PO TMMIN]]="","",TMMIN!AD56)</f>
        <v>1</v>
      </c>
      <c r="N54" s="223">
        <f>IF(Table35[[#This Row],[Open Qty TMMIN]]="","",TMMIN!AE56)</f>
        <v>1</v>
      </c>
      <c r="O54" s="226">
        <f>IF(Table35[[#This Row],[Open Qty TAM]]="","",SUM(SUMIF('STOCK OES'!B:B,Table35[[#This Row],[Ich No]],'STOCK OES'!E:E),SUMIF('STOCK SEALING'!B:B,Table35[[#This Row],[Ich Part No]],'STOCK SEALING'!E:E)))</f>
        <v>0</v>
      </c>
      <c r="P54" s="223">
        <f>IF(Table35[[#This Row],[Rest TMMIN]]="","",SUM(SUMIF('STOCK OES'!B:B,Table35[[#This Row],[Ich Part No]],'STOCK OES'!E:E),SUMIF('STOCK SEALING'!B:B,Table35[[#This Row],[Ich Part No]],'STOCK SEALING'!E:E)))</f>
        <v>5</v>
      </c>
      <c r="Q54" s="226"/>
      <c r="R54" s="223"/>
      <c r="S54" s="226">
        <f>IFERROR(Table35[[#This Row],[REST TAM]]-Table35[[#This Row],[Scan TAM]],"")</f>
        <v>2</v>
      </c>
      <c r="T54" s="223">
        <f>IFERROR(Table35[[#This Row],[Rest TMMIN]]-Table35[[#This Row],[Scan Tmmin]],"")</f>
        <v>1</v>
      </c>
      <c r="U54" s="212" t="str">
        <f>IF(Table35[[#This Row],[PO TAM]]="","",IF(Table35[[#This Row],[Balance TAM]]&gt;0,"Open","Close"))</f>
        <v>Open</v>
      </c>
      <c r="V54" s="214" t="str">
        <f>IF(Table35[[#This Row],[PO TMMIN]]="","",IF(Table35[[#This Row],[Balance TMMIN]]&gt;0,"Open","Close"))</f>
        <v>Open</v>
      </c>
      <c r="W54" s="212"/>
      <c r="X54" s="214"/>
      <c r="Y54" s="236">
        <f>IF(Table35[[#This Row],[PO TAM]]="","",SUMIF(J:J,Table35[[#This Row],[Ich No]],J:N))</f>
        <v>0</v>
      </c>
      <c r="Z54" s="214">
        <f>IF(Table35[[#This Row],[PO TMMIN]]="","",SUMIF(B:B,Table35[[#This Row],[Ich Part No]],I:I))</f>
        <v>0</v>
      </c>
      <c r="AC54" s="169">
        <f ca="1">IF(Table35[[#This Row],[Delivery Date]]="","",$AC$2-Table35[[#This Row],[Delivery Date]])</f>
        <v>18</v>
      </c>
      <c r="AE54" t="str">
        <f>IFERROR(VLOOKUP(Table35[[#This Row],[Ich No]],'ICH NO'!K:M,3,0),"")</f>
        <v>ASSY</v>
      </c>
      <c r="AF54">
        <f>IF(Table35[[#This Row],[REST TAM]]&gt;Table35[[#This Row],[Stock TAM]],Table35[[#This Row],[Stock TAM]],Table35[[#This Row],[REST TAM]])</f>
        <v>0</v>
      </c>
    </row>
    <row r="55" spans="1:32" x14ac:dyDescent="0.3">
      <c r="A55" s="173">
        <f>IF(Table35[[#This Row],[TAM PART NO]]="","",(ROW()-2))</f>
        <v>53</v>
      </c>
      <c r="B55" s="212" t="str">
        <f>IF(TAM!T59="","",TAM!T59)</f>
        <v>AAS062-1000T</v>
      </c>
      <c r="C55" s="42" t="str">
        <f>IF(TAM!Q59="","",TAM!Q59)</f>
        <v>81170BZ620</v>
      </c>
      <c r="D55" s="42" t="str">
        <f>IF(TAM!I59="","",TAM!I59)</f>
        <v>I0606434</v>
      </c>
      <c r="E55" s="42" t="str">
        <f>IF(TAM!H59="","",TAM!H59)</f>
        <v>20002067</v>
      </c>
      <c r="F55" s="213">
        <f>IF(TAM!L59="","",TAM!L59)</f>
        <v>45910</v>
      </c>
      <c r="G55" s="213">
        <f>IF(TAM!M59="","",TAM!M59)</f>
        <v>45912</v>
      </c>
      <c r="H55" s="220">
        <f>IF(TAM!AD59="","",TAM!AD59)</f>
        <v>8</v>
      </c>
      <c r="I55" s="223">
        <f>IF(Table35[[#This Row],[Open Qty TAM]]="","",TAM!AE59)</f>
        <v>3</v>
      </c>
      <c r="J55" s="212" t="str">
        <f>IF(TMMIN!T57="","",TMMIN!T57)</f>
        <v>AAG031-0000T</v>
      </c>
      <c r="K55" s="42" t="str">
        <f>IF(TMMIN!Q57="","",TMMIN!Q57)</f>
        <v>81110BZ120</v>
      </c>
      <c r="L55" s="42" t="str">
        <f>IF(TMMIN!I57="","",TMMIN!I57)</f>
        <v>3X25TC77</v>
      </c>
      <c r="M55" s="220">
        <f>IF(Table35[[#This Row],[PO TMMIN]]="","",TMMIN!AD57)</f>
        <v>1</v>
      </c>
      <c r="N55" s="223">
        <f>IF(Table35[[#This Row],[Open Qty TMMIN]]="","",TMMIN!AE57)</f>
        <v>1</v>
      </c>
      <c r="O55" s="226">
        <f>IF(Table35[[#This Row],[Open Qty TAM]]="","",SUM(SUMIF('STOCK OES'!B:B,Table35[[#This Row],[Ich No]],'STOCK OES'!E:E),SUMIF('STOCK SEALING'!B:B,Table35[[#This Row],[Ich Part No]],'STOCK SEALING'!E:E)))</f>
        <v>0</v>
      </c>
      <c r="P55" s="223">
        <f>IF(Table35[[#This Row],[Rest TMMIN]]="","",SUM(SUMIF('STOCK OES'!B:B,Table35[[#This Row],[Ich Part No]],'STOCK OES'!E:E),SUMIF('STOCK SEALING'!B:B,Table35[[#This Row],[Ich Part No]],'STOCK SEALING'!E:E)))</f>
        <v>8</v>
      </c>
      <c r="Q55" s="226"/>
      <c r="R55" s="223"/>
      <c r="S55" s="226">
        <f>IFERROR(Table35[[#This Row],[REST TAM]]-Table35[[#This Row],[Scan TAM]],"")</f>
        <v>3</v>
      </c>
      <c r="T55" s="223">
        <f>IFERROR(Table35[[#This Row],[Rest TMMIN]]-Table35[[#This Row],[Scan Tmmin]],"")</f>
        <v>1</v>
      </c>
      <c r="U55" s="212" t="str">
        <f>IF(Table35[[#This Row],[PO TAM]]="","",IF(Table35[[#This Row],[Balance TAM]]&gt;0,"Open","Close"))</f>
        <v>Open</v>
      </c>
      <c r="V55" s="214" t="str">
        <f>IF(Table35[[#This Row],[PO TMMIN]]="","",IF(Table35[[#This Row],[Balance TMMIN]]&gt;0,"Open","Close"))</f>
        <v>Open</v>
      </c>
      <c r="W55" s="212"/>
      <c r="X55" s="214"/>
      <c r="Y55" s="236">
        <f>IF(Table35[[#This Row],[PO TAM]]="","",SUMIF(J:J,Table35[[#This Row],[Ich No]],J:N))</f>
        <v>0</v>
      </c>
      <c r="Z55" s="214">
        <f>IF(Table35[[#This Row],[PO TMMIN]]="","",SUMIF(B:B,Table35[[#This Row],[Ich Part No]],I:I))</f>
        <v>0</v>
      </c>
      <c r="AC55" s="169">
        <f ca="1">IF(Table35[[#This Row],[Delivery Date]]="","",$AC$2-Table35[[#This Row],[Delivery Date]])</f>
        <v>18</v>
      </c>
      <c r="AE55" t="str">
        <f>IFERROR(VLOOKUP(Table35[[#This Row],[Ich No]],'ICH NO'!K:M,3,0),"")</f>
        <v>ASSY</v>
      </c>
      <c r="AF55">
        <f>IF(Table35[[#This Row],[REST TAM]]&gt;Table35[[#This Row],[Stock TAM]],Table35[[#This Row],[Stock TAM]],Table35[[#This Row],[REST TAM]])</f>
        <v>0</v>
      </c>
    </row>
    <row r="56" spans="1:32" x14ac:dyDescent="0.3">
      <c r="A56" s="173">
        <f>IF(Table35[[#This Row],[TAM PART NO]]="","",(ROW()-2))</f>
        <v>54</v>
      </c>
      <c r="B56" s="212" t="str">
        <f>IF(TAM!T60="","",TAM!T60)</f>
        <v>ADN182-9000</v>
      </c>
      <c r="C56" s="42" t="str">
        <f>IF(TAM!Q60="","",TAM!Q60)</f>
        <v>815910K050</v>
      </c>
      <c r="D56" s="42" t="str">
        <f>IF(TAM!I60="","",TAM!I60)</f>
        <v>Q3IC25IB</v>
      </c>
      <c r="E56" s="42" t="str">
        <f>IF(TAM!H60="","",TAM!H60)</f>
        <v>19994901</v>
      </c>
      <c r="F56" s="213">
        <f>IF(TAM!L60="","",TAM!L60)</f>
        <v>45908</v>
      </c>
      <c r="G56" s="213">
        <f>IF(TAM!M60="","",TAM!M60)</f>
        <v>45912</v>
      </c>
      <c r="H56" s="220">
        <f>IF(TAM!AD60="","",TAM!AD60)</f>
        <v>30</v>
      </c>
      <c r="I56" s="223">
        <f>IF(Table35[[#This Row],[Open Qty TAM]]="","",TAM!AE60)</f>
        <v>14</v>
      </c>
      <c r="J56" s="212" t="str">
        <f>IF(TMMIN!T58="","",TMMIN!T58)</f>
        <v>AAF022-0000T</v>
      </c>
      <c r="K56" s="42" t="str">
        <f>IF(TMMIN!Q58="","",TMMIN!Q58)</f>
        <v>81150BZ060</v>
      </c>
      <c r="L56" s="42" t="str">
        <f>IF(TMMIN!I58="","",TMMIN!I58)</f>
        <v>3X25TC78</v>
      </c>
      <c r="M56" s="220">
        <f>IF(Table35[[#This Row],[PO TMMIN]]="","",TMMIN!AD58)</f>
        <v>1</v>
      </c>
      <c r="N56" s="223">
        <f>IF(Table35[[#This Row],[Open Qty TMMIN]]="","",TMMIN!AE58)</f>
        <v>1</v>
      </c>
      <c r="O56" s="226">
        <f>IF(Table35[[#This Row],[Open Qty TAM]]="","",SUM(SUMIF('STOCK OES'!B:B,Table35[[#This Row],[Ich No]],'STOCK OES'!E:E),SUMIF('STOCK SEALING'!B:B,Table35[[#This Row],[Ich Part No]],'STOCK SEALING'!E:E)))</f>
        <v>81</v>
      </c>
      <c r="P56" s="223">
        <f>IF(Table35[[#This Row],[Rest TMMIN]]="","",SUM(SUMIF('STOCK OES'!B:B,Table35[[#This Row],[Ich Part No]],'STOCK OES'!E:E),SUMIF('STOCK SEALING'!B:B,Table35[[#This Row],[Ich Part No]],'STOCK SEALING'!E:E)))</f>
        <v>5</v>
      </c>
      <c r="Q56" s="226"/>
      <c r="R56" s="223"/>
      <c r="S56" s="226">
        <f>IFERROR(Table35[[#This Row],[REST TAM]]-Table35[[#This Row],[Scan TAM]],"")</f>
        <v>14</v>
      </c>
      <c r="T56" s="223">
        <f>IFERROR(Table35[[#This Row],[Rest TMMIN]]-Table35[[#This Row],[Scan Tmmin]],"")</f>
        <v>1</v>
      </c>
      <c r="U56" s="212" t="str">
        <f>IF(Table35[[#This Row],[PO TAM]]="","",IF(Table35[[#This Row],[Balance TAM]]&gt;0,"Open","Close"))</f>
        <v>Open</v>
      </c>
      <c r="V56" s="214" t="str">
        <f>IF(Table35[[#This Row],[PO TMMIN]]="","",IF(Table35[[#This Row],[Balance TMMIN]]&gt;0,"Open","Close"))</f>
        <v>Open</v>
      </c>
      <c r="W56" s="212"/>
      <c r="X56" s="214"/>
      <c r="Y56" s="236">
        <f>IF(Table35[[#This Row],[PO TAM]]="","",SUMIF(J:J,Table35[[#This Row],[Ich No]],J:N))</f>
        <v>0</v>
      </c>
      <c r="Z56" s="214">
        <f>IF(Table35[[#This Row],[PO TMMIN]]="","",SUMIF(B:B,Table35[[#This Row],[Ich Part No]],I:I))</f>
        <v>0</v>
      </c>
      <c r="AC56" s="169">
        <f ca="1">IF(Table35[[#This Row],[Delivery Date]]="","",$AC$2-Table35[[#This Row],[Delivery Date]])</f>
        <v>18</v>
      </c>
      <c r="AE56" t="str">
        <f>IFERROR(VLOOKUP(Table35[[#This Row],[Ich No]],'ICH NO'!K:M,3,0),"")</f>
        <v>ASSY</v>
      </c>
      <c r="AF56">
        <f>IF(Table35[[#This Row],[REST TAM]]&gt;Table35[[#This Row],[Stock TAM]],Table35[[#This Row],[Stock TAM]],Table35[[#This Row],[REST TAM]])</f>
        <v>14</v>
      </c>
    </row>
    <row r="57" spans="1:32" x14ac:dyDescent="0.3">
      <c r="A57" s="173">
        <f>IF(Table35[[#This Row],[TAM PART NO]]="","",(ROW()-2))</f>
        <v>55</v>
      </c>
      <c r="B57" s="212" t="str">
        <f>IF(TAM!T61="","",TAM!T61)</f>
        <v>AAN192-1001</v>
      </c>
      <c r="C57" s="42" t="str">
        <f>IF(TAM!Q61="","",TAM!Q61)</f>
        <v>811700K591</v>
      </c>
      <c r="D57" s="42" t="str">
        <f>IF(TAM!I61="","",TAM!I61)</f>
        <v>Q3IC25IC</v>
      </c>
      <c r="E57" s="42" t="str">
        <f>IF(TAM!H61="","",TAM!H61)</f>
        <v>19998872</v>
      </c>
      <c r="F57" s="213">
        <f>IF(TAM!L61="","",TAM!L61)</f>
        <v>45909</v>
      </c>
      <c r="G57" s="213">
        <f>IF(TAM!M61="","",TAM!M61)</f>
        <v>45912</v>
      </c>
      <c r="H57" s="220">
        <f>IF(TAM!AD61="","",TAM!AD61)</f>
        <v>22</v>
      </c>
      <c r="I57" s="223">
        <f>IF(Table35[[#This Row],[Open Qty TAM]]="","",TAM!AE61)</f>
        <v>22</v>
      </c>
      <c r="J57" s="212" t="str">
        <f>IF(TMMIN!T59="","",TMMIN!T59)</f>
        <v>AAG022-0001T</v>
      </c>
      <c r="K57" s="42" t="str">
        <f>IF(TMMIN!Q59="","",TMMIN!Q59)</f>
        <v>81150BZ131</v>
      </c>
      <c r="L57" s="42" t="str">
        <f>IF(TMMIN!I59="","",TMMIN!I59)</f>
        <v>3X25TC78</v>
      </c>
      <c r="M57" s="220">
        <f>IF(Table35[[#This Row],[PO TMMIN]]="","",TMMIN!AD59)</f>
        <v>1</v>
      </c>
      <c r="N57" s="223">
        <f>IF(Table35[[#This Row],[Open Qty TMMIN]]="","",TMMIN!AE59)</f>
        <v>1</v>
      </c>
      <c r="O57" s="226">
        <f>IF(Table35[[#This Row],[Open Qty TAM]]="","",SUM(SUMIF('STOCK OES'!B:B,Table35[[#This Row],[Ich No]],'STOCK OES'!E:E),SUMIF('STOCK SEALING'!B:B,Table35[[#This Row],[Ich Part No]],'STOCK SEALING'!E:E)))</f>
        <v>0</v>
      </c>
      <c r="P57" s="223">
        <f>IF(Table35[[#This Row],[Rest TMMIN]]="","",SUM(SUMIF('STOCK OES'!B:B,Table35[[#This Row],[Ich Part No]],'STOCK OES'!E:E),SUMIF('STOCK SEALING'!B:B,Table35[[#This Row],[Ich Part No]],'STOCK SEALING'!E:E)))</f>
        <v>42</v>
      </c>
      <c r="Q57" s="226"/>
      <c r="R57" s="223"/>
      <c r="S57" s="226">
        <f>IFERROR(Table35[[#This Row],[REST TAM]]-Table35[[#This Row],[Scan TAM]],"")</f>
        <v>22</v>
      </c>
      <c r="T57" s="223">
        <f>IFERROR(Table35[[#This Row],[Rest TMMIN]]-Table35[[#This Row],[Scan Tmmin]],"")</f>
        <v>1</v>
      </c>
      <c r="U57" s="212" t="str">
        <f>IF(Table35[[#This Row],[PO TAM]]="","",IF(Table35[[#This Row],[Balance TAM]]&gt;0,"Open","Close"))</f>
        <v>Open</v>
      </c>
      <c r="V57" s="214" t="str">
        <f>IF(Table35[[#This Row],[PO TMMIN]]="","",IF(Table35[[#This Row],[Balance TMMIN]]&gt;0,"Open","Close"))</f>
        <v>Open</v>
      </c>
      <c r="W57" s="212"/>
      <c r="X57" s="214"/>
      <c r="Y57" s="236">
        <f>IF(Table35[[#This Row],[PO TAM]]="","",SUMIF(J:J,Table35[[#This Row],[Ich No]],J:N))</f>
        <v>0</v>
      </c>
      <c r="Z57" s="214">
        <f>IF(Table35[[#This Row],[PO TMMIN]]="","",SUMIF(B:B,Table35[[#This Row],[Ich Part No]],I:I))</f>
        <v>0</v>
      </c>
      <c r="AC57" s="169">
        <f ca="1">IF(Table35[[#This Row],[Delivery Date]]="","",$AC$2-Table35[[#This Row],[Delivery Date]])</f>
        <v>18</v>
      </c>
      <c r="AE57" t="str">
        <f>IFERROR(VLOOKUP(Table35[[#This Row],[Ich No]],'ICH NO'!K:M,3,0),"")</f>
        <v>ASSY</v>
      </c>
      <c r="AF57">
        <f>IF(Table35[[#This Row],[REST TAM]]&gt;Table35[[#This Row],[Stock TAM]],Table35[[#This Row],[Stock TAM]],Table35[[#This Row],[REST TAM]])</f>
        <v>0</v>
      </c>
    </row>
    <row r="58" spans="1:32" x14ac:dyDescent="0.3">
      <c r="A58" s="173">
        <f>IF(Table35[[#This Row],[TAM PART NO]]="","",(ROW()-2))</f>
        <v>56</v>
      </c>
      <c r="B58" s="212" t="str">
        <f>IF(TAM!T62="","",TAM!T62)</f>
        <v>ADN171-9000</v>
      </c>
      <c r="C58" s="42" t="str">
        <f>IF(TAM!Q62="","",TAM!Q62)</f>
        <v>815510K240</v>
      </c>
      <c r="D58" s="42" t="str">
        <f>IF(TAM!I62="","",TAM!I62)</f>
        <v>Q3IC25IC</v>
      </c>
      <c r="E58" s="42" t="str">
        <f>IF(TAM!H62="","",TAM!H62)</f>
        <v>19998873</v>
      </c>
      <c r="F58" s="213">
        <f>IF(TAM!L62="","",TAM!L62)</f>
        <v>45909</v>
      </c>
      <c r="G58" s="213">
        <f>IF(TAM!M62="","",TAM!M62)</f>
        <v>45912</v>
      </c>
      <c r="H58" s="220">
        <f>IF(TAM!AD62="","",TAM!AD62)</f>
        <v>37</v>
      </c>
      <c r="I58" s="223">
        <f>IF(Table35[[#This Row],[Open Qty TAM]]="","",TAM!AE62)</f>
        <v>5</v>
      </c>
      <c r="J58" s="212" t="str">
        <f>IF(TMMIN!T60="","",TMMIN!T60)</f>
        <v>ADX422-0000T</v>
      </c>
      <c r="K58" s="42" t="str">
        <f>IF(TMMIN!Q60="","",TMMIN!Q60)</f>
        <v>81560BZ850</v>
      </c>
      <c r="L58" s="42" t="str">
        <f>IF(TMMIN!I60="","",TMMIN!I60)</f>
        <v>3125014203</v>
      </c>
      <c r="M58" s="220">
        <f>IF(Table35[[#This Row],[PO TMMIN]]="","",TMMIN!AD60)</f>
        <v>2</v>
      </c>
      <c r="N58" s="223">
        <f>IF(Table35[[#This Row],[Open Qty TMMIN]]="","",TMMIN!AE60)</f>
        <v>2</v>
      </c>
      <c r="O58" s="226">
        <f>IF(Table35[[#This Row],[Open Qty TAM]]="","",SUM(SUMIF('STOCK OES'!B:B,Table35[[#This Row],[Ich No]],'STOCK OES'!E:E),SUMIF('STOCK SEALING'!B:B,Table35[[#This Row],[Ich Part No]],'STOCK SEALING'!E:E)))</f>
        <v>79</v>
      </c>
      <c r="P58" s="223">
        <f>IF(Table35[[#This Row],[Rest TMMIN]]="","",SUM(SUMIF('STOCK OES'!B:B,Table35[[#This Row],[Ich Part No]],'STOCK OES'!E:E),SUMIF('STOCK SEALING'!B:B,Table35[[#This Row],[Ich Part No]],'STOCK SEALING'!E:E)))</f>
        <v>36</v>
      </c>
      <c r="Q58" s="226"/>
      <c r="R58" s="223"/>
      <c r="S58" s="226">
        <f>IFERROR(Table35[[#This Row],[REST TAM]]-Table35[[#This Row],[Scan TAM]],"")</f>
        <v>5</v>
      </c>
      <c r="T58" s="223">
        <f>IFERROR(Table35[[#This Row],[Rest TMMIN]]-Table35[[#This Row],[Scan Tmmin]],"")</f>
        <v>2</v>
      </c>
      <c r="U58" s="212" t="str">
        <f>IF(Table35[[#This Row],[PO TAM]]="","",IF(Table35[[#This Row],[Balance TAM]]&gt;0,"Open","Close"))</f>
        <v>Open</v>
      </c>
      <c r="V58" s="214" t="str">
        <f>IF(Table35[[#This Row],[PO TMMIN]]="","",IF(Table35[[#This Row],[Balance TMMIN]]&gt;0,"Open","Close"))</f>
        <v>Open</v>
      </c>
      <c r="W58" s="212"/>
      <c r="X58" s="214"/>
      <c r="Y58" s="236">
        <f>IF(Table35[[#This Row],[PO TAM]]="","",SUMIF(J:J,Table35[[#This Row],[Ich No]],J:N))</f>
        <v>0</v>
      </c>
      <c r="Z58" s="214">
        <f>IF(Table35[[#This Row],[PO TMMIN]]="","",SUMIF(B:B,Table35[[#This Row],[Ich Part No]],I:I))</f>
        <v>0</v>
      </c>
      <c r="AC58" s="169">
        <f ca="1">IF(Table35[[#This Row],[Delivery Date]]="","",$AC$2-Table35[[#This Row],[Delivery Date]])</f>
        <v>18</v>
      </c>
      <c r="AE58" t="str">
        <f>IFERROR(VLOOKUP(Table35[[#This Row],[Ich No]],'ICH NO'!K:M,3,0),"")</f>
        <v>ASSY</v>
      </c>
      <c r="AF58">
        <f>IF(Table35[[#This Row],[REST TAM]]&gt;Table35[[#This Row],[Stock TAM]],Table35[[#This Row],[Stock TAM]],Table35[[#This Row],[REST TAM]])</f>
        <v>5</v>
      </c>
    </row>
    <row r="59" spans="1:32" x14ac:dyDescent="0.3">
      <c r="A59" s="173">
        <f>IF(Table35[[#This Row],[TAM PART NO]]="","",(ROW()-2))</f>
        <v>57</v>
      </c>
      <c r="B59" s="212" t="str">
        <f>IF(TAM!T63="","",TAM!T63)</f>
        <v>AAN192-0001T</v>
      </c>
      <c r="C59" s="42" t="str">
        <f>IF(TAM!Q63="","",TAM!Q63)</f>
        <v>811500K591</v>
      </c>
      <c r="D59" s="42" t="str">
        <f>IF(TAM!I63="","",TAM!I63)</f>
        <v>I0306276</v>
      </c>
      <c r="E59" s="42" t="str">
        <f>IF(TAM!H63="","",TAM!H63)</f>
        <v>20002010</v>
      </c>
      <c r="F59" s="213">
        <f>IF(TAM!L63="","",TAM!L63)</f>
        <v>45910</v>
      </c>
      <c r="G59" s="213">
        <f>IF(TAM!M63="","",TAM!M63)</f>
        <v>45915</v>
      </c>
      <c r="H59" s="220">
        <f>IF(TAM!AD63="","",TAM!AD63)</f>
        <v>2</v>
      </c>
      <c r="I59" s="223">
        <f>IF(Table35[[#This Row],[Open Qty TAM]]="","",TAM!AE63)</f>
        <v>2</v>
      </c>
      <c r="J59" s="212" t="str">
        <f>IF(TMMIN!T61="","",TMMIN!T61)</f>
        <v>ADW362-9000</v>
      </c>
      <c r="K59" s="42" t="str">
        <f>IF(TMMIN!Q61="","",TMMIN!Q61)</f>
        <v>81561VT050</v>
      </c>
      <c r="L59" s="42" t="str">
        <f>IF(TMMIN!I61="","",TMMIN!I61)</f>
        <v>3125014203</v>
      </c>
      <c r="M59" s="220">
        <f>IF(Table35[[#This Row],[PO TMMIN]]="","",TMMIN!AD61)</f>
        <v>2</v>
      </c>
      <c r="N59" s="223">
        <f>IF(Table35[[#This Row],[Open Qty TMMIN]]="","",TMMIN!AE61)</f>
        <v>2</v>
      </c>
      <c r="O59" s="226">
        <f>IF(Table35[[#This Row],[Open Qty TAM]]="","",SUM(SUMIF('STOCK OES'!B:B,Table35[[#This Row],[Ich No]],'STOCK OES'!E:E),SUMIF('STOCK SEALING'!B:B,Table35[[#This Row],[Ich Part No]],'STOCK SEALING'!E:E)))</f>
        <v>0</v>
      </c>
      <c r="P59" s="223">
        <f>IF(Table35[[#This Row],[Rest TMMIN]]="","",SUM(SUMIF('STOCK OES'!B:B,Table35[[#This Row],[Ich Part No]],'STOCK OES'!E:E),SUMIF('STOCK SEALING'!B:B,Table35[[#This Row],[Ich Part No]],'STOCK SEALING'!E:E)))</f>
        <v>47</v>
      </c>
      <c r="Q59" s="226"/>
      <c r="R59" s="223"/>
      <c r="S59" s="226">
        <f>IFERROR(Table35[[#This Row],[REST TAM]]-Table35[[#This Row],[Scan TAM]],"")</f>
        <v>2</v>
      </c>
      <c r="T59" s="223">
        <f>IFERROR(Table35[[#This Row],[Rest TMMIN]]-Table35[[#This Row],[Scan Tmmin]],"")</f>
        <v>2</v>
      </c>
      <c r="U59" s="212" t="str">
        <f>IF(Table35[[#This Row],[PO TAM]]="","",IF(Table35[[#This Row],[Balance TAM]]&gt;0,"Open","Close"))</f>
        <v>Open</v>
      </c>
      <c r="V59" s="214" t="str">
        <f>IF(Table35[[#This Row],[PO TMMIN]]="","",IF(Table35[[#This Row],[Balance TMMIN]]&gt;0,"Open","Close"))</f>
        <v>Open</v>
      </c>
      <c r="W59" s="212"/>
      <c r="X59" s="214"/>
      <c r="Y59" s="236">
        <f>IF(Table35[[#This Row],[PO TAM]]="","",SUMIF(J:J,Table35[[#This Row],[Ich No]],J:N))</f>
        <v>0</v>
      </c>
      <c r="Z59" s="214">
        <f>IF(Table35[[#This Row],[PO TMMIN]]="","",SUMIF(B:B,Table35[[#This Row],[Ich Part No]],I:I))</f>
        <v>2</v>
      </c>
      <c r="AC59" s="169">
        <f ca="1">IF(Table35[[#This Row],[Delivery Date]]="","",$AC$2-Table35[[#This Row],[Delivery Date]])</f>
        <v>15</v>
      </c>
      <c r="AE59" t="str">
        <f>IFERROR(VLOOKUP(Table35[[#This Row],[Ich No]],'ICH NO'!K:M,3,0),"")</f>
        <v>ASSY</v>
      </c>
      <c r="AF59">
        <f>IF(Table35[[#This Row],[REST TAM]]&gt;Table35[[#This Row],[Stock TAM]],Table35[[#This Row],[Stock TAM]],Table35[[#This Row],[REST TAM]])</f>
        <v>0</v>
      </c>
    </row>
    <row r="60" spans="1:32" x14ac:dyDescent="0.3">
      <c r="A60" s="173">
        <f>IF(Table35[[#This Row],[TAM PART NO]]="","",(ROW()-2))</f>
        <v>58</v>
      </c>
      <c r="B60" s="212" t="str">
        <f>IF(TAM!T64="","",TAM!T64)</f>
        <v>AAN192-1001</v>
      </c>
      <c r="C60" s="42" t="str">
        <f>IF(TAM!Q64="","",TAM!Q64)</f>
        <v>811700K591</v>
      </c>
      <c r="D60" s="42" t="str">
        <f>IF(TAM!I64="","",TAM!I64)</f>
        <v>I0306276</v>
      </c>
      <c r="E60" s="42" t="str">
        <f>IF(TAM!H64="","",TAM!H64)</f>
        <v>20002012</v>
      </c>
      <c r="F60" s="213">
        <f>IF(TAM!L64="","",TAM!L64)</f>
        <v>45910</v>
      </c>
      <c r="G60" s="213">
        <f>IF(TAM!M64="","",TAM!M64)</f>
        <v>45915</v>
      </c>
      <c r="H60" s="220">
        <f>IF(TAM!AD64="","",TAM!AD64)</f>
        <v>6</v>
      </c>
      <c r="I60" s="223">
        <f>IF(Table35[[#This Row],[Open Qty TAM]]="","",TAM!AE64)</f>
        <v>4</v>
      </c>
      <c r="J60" s="212" t="str">
        <f>IF(TMMIN!T62="","",TMMIN!T62)</f>
        <v>AAG031-0000T</v>
      </c>
      <c r="K60" s="42" t="str">
        <f>IF(TMMIN!Q62="","",TMMIN!Q62)</f>
        <v>81110BZ120</v>
      </c>
      <c r="L60" s="42" t="str">
        <f>IF(TMMIN!I62="","",TMMIN!I62)</f>
        <v>3X25TE04</v>
      </c>
      <c r="M60" s="220">
        <f>IF(Table35[[#This Row],[PO TMMIN]]="","",TMMIN!AD62)</f>
        <v>1</v>
      </c>
      <c r="N60" s="223">
        <f>IF(Table35[[#This Row],[Open Qty TMMIN]]="","",TMMIN!AE62)</f>
        <v>1</v>
      </c>
      <c r="O60" s="226">
        <f>IF(Table35[[#This Row],[Open Qty TAM]]="","",SUM(SUMIF('STOCK OES'!B:B,Table35[[#This Row],[Ich No]],'STOCK OES'!E:E),SUMIF('STOCK SEALING'!B:B,Table35[[#This Row],[Ich Part No]],'STOCK SEALING'!E:E)))</f>
        <v>0</v>
      </c>
      <c r="P60" s="223">
        <f>IF(Table35[[#This Row],[Rest TMMIN]]="","",SUM(SUMIF('STOCK OES'!B:B,Table35[[#This Row],[Ich Part No]],'STOCK OES'!E:E),SUMIF('STOCK SEALING'!B:B,Table35[[#This Row],[Ich Part No]],'STOCK SEALING'!E:E)))</f>
        <v>8</v>
      </c>
      <c r="Q60" s="226"/>
      <c r="R60" s="223"/>
      <c r="S60" s="226">
        <f>IFERROR(Table35[[#This Row],[REST TAM]]-Table35[[#This Row],[Scan TAM]],"")</f>
        <v>4</v>
      </c>
      <c r="T60" s="223">
        <f>IFERROR(Table35[[#This Row],[Rest TMMIN]]-Table35[[#This Row],[Scan Tmmin]],"")</f>
        <v>1</v>
      </c>
      <c r="U60" s="212" t="str">
        <f>IF(Table35[[#This Row],[PO TAM]]="","",IF(Table35[[#This Row],[Balance TAM]]&gt;0,"Open","Close"))</f>
        <v>Open</v>
      </c>
      <c r="V60" s="214" t="str">
        <f>IF(Table35[[#This Row],[PO TMMIN]]="","",IF(Table35[[#This Row],[Balance TMMIN]]&gt;0,"Open","Close"))</f>
        <v>Open</v>
      </c>
      <c r="W60" s="212"/>
      <c r="X60" s="214"/>
      <c r="Y60" s="236">
        <f>IF(Table35[[#This Row],[PO TAM]]="","",SUMIF(J:J,Table35[[#This Row],[Ich No]],J:N))</f>
        <v>0</v>
      </c>
      <c r="Z60" s="214">
        <f>IF(Table35[[#This Row],[PO TMMIN]]="","",SUMIF(B:B,Table35[[#This Row],[Ich Part No]],I:I))</f>
        <v>0</v>
      </c>
      <c r="AC60" s="169">
        <f ca="1">IF(Table35[[#This Row],[Delivery Date]]="","",$AC$2-Table35[[#This Row],[Delivery Date]])</f>
        <v>15</v>
      </c>
      <c r="AE60" t="str">
        <f>IFERROR(VLOOKUP(Table35[[#This Row],[Ich No]],'ICH NO'!K:M,3,0),"")</f>
        <v>ASSY</v>
      </c>
      <c r="AF60">
        <f>IF(Table35[[#This Row],[REST TAM]]&gt;Table35[[#This Row],[Stock TAM]],Table35[[#This Row],[Stock TAM]],Table35[[#This Row],[REST TAM]])</f>
        <v>0</v>
      </c>
    </row>
    <row r="61" spans="1:32" x14ac:dyDescent="0.3">
      <c r="A61" s="173">
        <f>IF(Table35[[#This Row],[TAM PART NO]]="","",(ROW()-2))</f>
        <v>59</v>
      </c>
      <c r="B61" s="212" t="str">
        <f>IF(TAM!T65="","",TAM!T65)</f>
        <v>AAR302-1001</v>
      </c>
      <c r="C61" s="42" t="str">
        <f>IF(TAM!Q65="","",TAM!Q65)</f>
        <v>811700KF31</v>
      </c>
      <c r="D61" s="42" t="str">
        <f>IF(TAM!I65="","",TAM!I65)</f>
        <v>I0404647</v>
      </c>
      <c r="E61" s="42" t="str">
        <f>IF(TAM!H65="","",TAM!H65)</f>
        <v>20002030</v>
      </c>
      <c r="F61" s="213">
        <f>IF(TAM!L65="","",TAM!L65)</f>
        <v>45910</v>
      </c>
      <c r="G61" s="213">
        <f>IF(TAM!M65="","",TAM!M65)</f>
        <v>45915</v>
      </c>
      <c r="H61" s="220">
        <f>IF(TAM!AD65="","",TAM!AD65)</f>
        <v>1</v>
      </c>
      <c r="I61" s="223">
        <f>IF(Table35[[#This Row],[Open Qty TAM]]="","",TAM!AE65)</f>
        <v>1</v>
      </c>
      <c r="J61" s="212" t="str">
        <f>IF(TMMIN!T63="","",TMMIN!T63)</f>
        <v>AAS071-0000T</v>
      </c>
      <c r="K61" s="42" t="str">
        <f>IF(TMMIN!Q63="","",TMMIN!Q63)</f>
        <v>81110BZ630</v>
      </c>
      <c r="L61" s="42" t="str">
        <f>IF(TMMIN!I63="","",TMMIN!I63)</f>
        <v>3X25TE04</v>
      </c>
      <c r="M61" s="220">
        <f>IF(Table35[[#This Row],[PO TMMIN]]="","",TMMIN!AD63)</f>
        <v>4</v>
      </c>
      <c r="N61" s="223">
        <f>IF(Table35[[#This Row],[Open Qty TMMIN]]="","",TMMIN!AE63)</f>
        <v>4</v>
      </c>
      <c r="O61" s="226">
        <f>IF(Table35[[#This Row],[Open Qty TAM]]="","",SUM(SUMIF('STOCK OES'!B:B,Table35[[#This Row],[Ich No]],'STOCK OES'!E:E),SUMIF('STOCK SEALING'!B:B,Table35[[#This Row],[Ich Part No]],'STOCK SEALING'!E:E)))</f>
        <v>0</v>
      </c>
      <c r="P61" s="223">
        <f>IF(Table35[[#This Row],[Rest TMMIN]]="","",SUM(SUMIF('STOCK OES'!B:B,Table35[[#This Row],[Ich Part No]],'STOCK OES'!E:E),SUMIF('STOCK SEALING'!B:B,Table35[[#This Row],[Ich Part No]],'STOCK SEALING'!E:E)))</f>
        <v>0</v>
      </c>
      <c r="Q61" s="226"/>
      <c r="R61" s="223"/>
      <c r="S61" s="226">
        <f>IFERROR(Table35[[#This Row],[REST TAM]]-Table35[[#This Row],[Scan TAM]],"")</f>
        <v>1</v>
      </c>
      <c r="T61" s="223">
        <f>IFERROR(Table35[[#This Row],[Rest TMMIN]]-Table35[[#This Row],[Scan Tmmin]],"")</f>
        <v>4</v>
      </c>
      <c r="U61" s="212" t="str">
        <f>IF(Table35[[#This Row],[PO TAM]]="","",IF(Table35[[#This Row],[Balance TAM]]&gt;0,"Open","Close"))</f>
        <v>Open</v>
      </c>
      <c r="V61" s="214" t="str">
        <f>IF(Table35[[#This Row],[PO TMMIN]]="","",IF(Table35[[#This Row],[Balance TMMIN]]&gt;0,"Open","Close"))</f>
        <v>Open</v>
      </c>
      <c r="W61" s="212"/>
      <c r="X61" s="214"/>
      <c r="Y61" s="236">
        <f>IF(Table35[[#This Row],[PO TAM]]="","",SUMIF(J:J,Table35[[#This Row],[Ich No]],J:N))</f>
        <v>0</v>
      </c>
      <c r="Z61" s="214">
        <f>IF(Table35[[#This Row],[PO TMMIN]]="","",SUMIF(B:B,Table35[[#This Row],[Ich Part No]],I:I))</f>
        <v>6</v>
      </c>
      <c r="AC61" s="169">
        <f ca="1">IF(Table35[[#This Row],[Delivery Date]]="","",$AC$2-Table35[[#This Row],[Delivery Date]])</f>
        <v>15</v>
      </c>
      <c r="AE61" t="str">
        <f>IFERROR(VLOOKUP(Table35[[#This Row],[Ich No]],'ICH NO'!K:M,3,0),"")</f>
        <v>ASSY</v>
      </c>
      <c r="AF61">
        <f>IF(Table35[[#This Row],[REST TAM]]&gt;Table35[[#This Row],[Stock TAM]],Table35[[#This Row],[Stock TAM]],Table35[[#This Row],[REST TAM]])</f>
        <v>0</v>
      </c>
    </row>
    <row r="62" spans="1:32" x14ac:dyDescent="0.3">
      <c r="A62" s="173">
        <f>IF(Table35[[#This Row],[TAM PART NO]]="","",(ROW()-2))</f>
        <v>60</v>
      </c>
      <c r="B62" s="212" t="str">
        <f>IF(TAM!T66="","",TAM!T66)</f>
        <v>AAU061-0000T</v>
      </c>
      <c r="C62" s="42" t="str">
        <f>IF(TAM!Q66="","",TAM!Q66)</f>
        <v>81110F1010</v>
      </c>
      <c r="D62" s="42" t="str">
        <f>IF(TAM!I66="","",TAM!I66)</f>
        <v>I0802183</v>
      </c>
      <c r="E62" s="42" t="str">
        <f>IF(TAM!H66="","",TAM!H66)</f>
        <v>20002118</v>
      </c>
      <c r="F62" s="213">
        <f>IF(TAM!L66="","",TAM!L66)</f>
        <v>45910</v>
      </c>
      <c r="G62" s="213">
        <f>IF(TAM!M66="","",TAM!M66)</f>
        <v>45915</v>
      </c>
      <c r="H62" s="220">
        <f>IF(TAM!AD66="","",TAM!AD66)</f>
        <v>1</v>
      </c>
      <c r="I62" s="223">
        <f>IF(Table35[[#This Row],[Open Qty TAM]]="","",TAM!AE66)</f>
        <v>1</v>
      </c>
      <c r="J62" s="212" t="str">
        <f>IF(TMMIN!T64="","",TMMIN!T64)</f>
        <v>ADP231-0000T</v>
      </c>
      <c r="K62" s="42" t="str">
        <f>IF(TMMIN!Q64="","",TMMIN!Q64)</f>
        <v>81550BZ220</v>
      </c>
      <c r="L62" s="42" t="str">
        <f>IF(TMMIN!I64="","",TMMIN!I64)</f>
        <v>3X25TE04</v>
      </c>
      <c r="M62" s="220">
        <f>IF(Table35[[#This Row],[PO TMMIN]]="","",TMMIN!AD64)</f>
        <v>1</v>
      </c>
      <c r="N62" s="223">
        <f>IF(Table35[[#This Row],[Open Qty TMMIN]]="","",TMMIN!AE64)</f>
        <v>1</v>
      </c>
      <c r="O62" s="226">
        <f>IF(Table35[[#This Row],[Open Qty TAM]]="","",SUM(SUMIF('STOCK OES'!B:B,Table35[[#This Row],[Ich No]],'STOCK OES'!E:E),SUMIF('STOCK SEALING'!B:B,Table35[[#This Row],[Ich Part No]],'STOCK SEALING'!E:E)))</f>
        <v>1</v>
      </c>
      <c r="P62" s="223">
        <f>IF(Table35[[#This Row],[Rest TMMIN]]="","",SUM(SUMIF('STOCK OES'!B:B,Table35[[#This Row],[Ich Part No]],'STOCK OES'!E:E),SUMIF('STOCK SEALING'!B:B,Table35[[#This Row],[Ich Part No]],'STOCK SEALING'!E:E)))</f>
        <v>30</v>
      </c>
      <c r="Q62" s="226"/>
      <c r="R62" s="223"/>
      <c r="S62" s="226">
        <f>IFERROR(Table35[[#This Row],[REST TAM]]-Table35[[#This Row],[Scan TAM]],"")</f>
        <v>1</v>
      </c>
      <c r="T62" s="223">
        <f>IFERROR(Table35[[#This Row],[Rest TMMIN]]-Table35[[#This Row],[Scan Tmmin]],"")</f>
        <v>1</v>
      </c>
      <c r="U62" s="212" t="str">
        <f>IF(Table35[[#This Row],[PO TAM]]="","",IF(Table35[[#This Row],[Balance TAM]]&gt;0,"Open","Close"))</f>
        <v>Open</v>
      </c>
      <c r="V62" s="214" t="str">
        <f>IF(Table35[[#This Row],[PO TMMIN]]="","",IF(Table35[[#This Row],[Balance TMMIN]]&gt;0,"Open","Close"))</f>
        <v>Open</v>
      </c>
      <c r="W62" s="212"/>
      <c r="X62" s="214"/>
      <c r="Y62" s="236">
        <f>IF(Table35[[#This Row],[PO TAM]]="","",SUMIF(J:J,Table35[[#This Row],[Ich No]],J:N))</f>
        <v>0</v>
      </c>
      <c r="Z62" s="214">
        <f>IF(Table35[[#This Row],[PO TMMIN]]="","",SUMIF(B:B,Table35[[#This Row],[Ich Part No]],I:I))</f>
        <v>1</v>
      </c>
      <c r="AC62" s="169">
        <f ca="1">IF(Table35[[#This Row],[Delivery Date]]="","",$AC$2-Table35[[#This Row],[Delivery Date]])</f>
        <v>15</v>
      </c>
      <c r="AE62" t="str">
        <f>IFERROR(VLOOKUP(Table35[[#This Row],[Ich No]],'ICH NO'!K:M,3,0),"")</f>
        <v>ASSY</v>
      </c>
      <c r="AF62">
        <f>IF(Table35[[#This Row],[REST TAM]]&gt;Table35[[#This Row],[Stock TAM]],Table35[[#This Row],[Stock TAM]],Table35[[#This Row],[REST TAM]])</f>
        <v>1</v>
      </c>
    </row>
    <row r="63" spans="1:32" x14ac:dyDescent="0.3">
      <c r="A63" s="173">
        <f>IF(Table35[[#This Row],[TAM PART NO]]="","",(ROW()-2))</f>
        <v>61</v>
      </c>
      <c r="B63" s="212" t="str">
        <f>IF(TAM!T67="","",TAM!T67)</f>
        <v>AAN192-1000</v>
      </c>
      <c r="C63" s="42" t="str">
        <f>IF(TAM!Q67="","",TAM!Q67)</f>
        <v>811700K590</v>
      </c>
      <c r="D63" s="42" t="str">
        <f>IF(TAM!I67="","",TAM!I67)</f>
        <v>I0306282</v>
      </c>
      <c r="E63" s="42" t="str">
        <f>IF(TAM!H67="","",TAM!H67)</f>
        <v>20005767</v>
      </c>
      <c r="F63" s="213">
        <f>IF(TAM!L67="","",TAM!L67)</f>
        <v>45911</v>
      </c>
      <c r="G63" s="213">
        <f>IF(TAM!M67="","",TAM!M67)</f>
        <v>45915</v>
      </c>
      <c r="H63" s="220">
        <f>IF(TAM!AD67="","",TAM!AD67)</f>
        <v>1</v>
      </c>
      <c r="I63" s="223">
        <f>IF(Table35[[#This Row],[Open Qty TAM]]="","",TAM!AE67)</f>
        <v>1</v>
      </c>
      <c r="J63" s="212" t="str">
        <f>IF(TMMIN!T65="","",TMMIN!T65)</f>
        <v>ADX421-0000T</v>
      </c>
      <c r="K63" s="42" t="str">
        <f>IF(TMMIN!Q65="","",TMMIN!Q65)</f>
        <v>81550BZ850</v>
      </c>
      <c r="L63" s="42" t="str">
        <f>IF(TMMIN!I65="","",TMMIN!I65)</f>
        <v>3125014205</v>
      </c>
      <c r="M63" s="220">
        <f>IF(Table35[[#This Row],[PO TMMIN]]="","",TMMIN!AD65)</f>
        <v>1</v>
      </c>
      <c r="N63" s="223">
        <f>IF(Table35[[#This Row],[Open Qty TMMIN]]="","",TMMIN!AE65)</f>
        <v>1</v>
      </c>
      <c r="O63" s="226">
        <f>IF(Table35[[#This Row],[Open Qty TAM]]="","",SUM(SUMIF('STOCK OES'!B:B,Table35[[#This Row],[Ich No]],'STOCK OES'!E:E),SUMIF('STOCK SEALING'!B:B,Table35[[#This Row],[Ich Part No]],'STOCK SEALING'!E:E)))</f>
        <v>0</v>
      </c>
      <c r="P63" s="223">
        <f>IF(Table35[[#This Row],[Rest TMMIN]]="","",SUM(SUMIF('STOCK OES'!B:B,Table35[[#This Row],[Ich Part No]],'STOCK OES'!E:E),SUMIF('STOCK SEALING'!B:B,Table35[[#This Row],[Ich Part No]],'STOCK SEALING'!E:E)))</f>
        <v>14</v>
      </c>
      <c r="Q63" s="226"/>
      <c r="R63" s="223"/>
      <c r="S63" s="226">
        <f>IFERROR(Table35[[#This Row],[REST TAM]]-Table35[[#This Row],[Scan TAM]],"")</f>
        <v>1</v>
      </c>
      <c r="T63" s="223">
        <f>IFERROR(Table35[[#This Row],[Rest TMMIN]]-Table35[[#This Row],[Scan Tmmin]],"")</f>
        <v>1</v>
      </c>
      <c r="U63" s="212" t="str">
        <f>IF(Table35[[#This Row],[PO TAM]]="","",IF(Table35[[#This Row],[Balance TAM]]&gt;0,"Open","Close"))</f>
        <v>Open</v>
      </c>
      <c r="V63" s="214" t="str">
        <f>IF(Table35[[#This Row],[PO TMMIN]]="","",IF(Table35[[#This Row],[Balance TMMIN]]&gt;0,"Open","Close"))</f>
        <v>Open</v>
      </c>
      <c r="W63" s="212"/>
      <c r="X63" s="214"/>
      <c r="Y63" s="236">
        <f>IF(Table35[[#This Row],[PO TAM]]="","",SUMIF(J:J,Table35[[#This Row],[Ich No]],J:N))</f>
        <v>0</v>
      </c>
      <c r="Z63" s="214">
        <f>IF(Table35[[#This Row],[PO TMMIN]]="","",SUMIF(B:B,Table35[[#This Row],[Ich Part No]],I:I))</f>
        <v>2</v>
      </c>
      <c r="AC63" s="169">
        <f ca="1">IF(Table35[[#This Row],[Delivery Date]]="","",$AC$2-Table35[[#This Row],[Delivery Date]])</f>
        <v>15</v>
      </c>
      <c r="AE63" t="str">
        <f>IFERROR(VLOOKUP(Table35[[#This Row],[Ich No]],'ICH NO'!K:M,3,0),"")</f>
        <v>ASSY</v>
      </c>
      <c r="AF63">
        <f>IF(Table35[[#This Row],[REST TAM]]&gt;Table35[[#This Row],[Stock TAM]],Table35[[#This Row],[Stock TAM]],Table35[[#This Row],[REST TAM]])</f>
        <v>0</v>
      </c>
    </row>
    <row r="64" spans="1:32" x14ac:dyDescent="0.3">
      <c r="A64" s="173">
        <f>IF(Table35[[#This Row],[TAM PART NO]]="","",(ROW()-2))</f>
        <v>62</v>
      </c>
      <c r="B64" s="212" t="str">
        <f>IF(TAM!T68="","",TAM!T68)</f>
        <v>AAN191-1001</v>
      </c>
      <c r="C64" s="42" t="str">
        <f>IF(TAM!Q68="","",TAM!Q68)</f>
        <v>811300K591</v>
      </c>
      <c r="D64" s="42" t="str">
        <f>IF(TAM!I68="","",TAM!I68)</f>
        <v>Q3IC25IE</v>
      </c>
      <c r="E64" s="42" t="str">
        <f>IF(TAM!H68="","",TAM!H68)</f>
        <v>20006876</v>
      </c>
      <c r="F64" s="213">
        <f>IF(TAM!L68="","",TAM!L68)</f>
        <v>45911</v>
      </c>
      <c r="G64" s="213">
        <f>IF(TAM!M68="","",TAM!M68)</f>
        <v>45915</v>
      </c>
      <c r="H64" s="220">
        <f>IF(TAM!AD68="","",TAM!AD68)</f>
        <v>7</v>
      </c>
      <c r="I64" s="223">
        <f>IF(Table35[[#This Row],[Open Qty TAM]]="","",TAM!AE68)</f>
        <v>1</v>
      </c>
      <c r="J64" s="212" t="str">
        <f>IF(TMMIN!T66="","",TMMIN!T66)</f>
        <v>AAG022-0001T</v>
      </c>
      <c r="K64" s="42" t="str">
        <f>IF(TMMIN!Q66="","",TMMIN!Q66)</f>
        <v>81150BZ131</v>
      </c>
      <c r="L64" s="42" t="str">
        <f>IF(TMMIN!I66="","",TMMIN!I66)</f>
        <v>3X25TE06</v>
      </c>
      <c r="M64" s="220">
        <f>IF(Table35[[#This Row],[PO TMMIN]]="","",TMMIN!AD66)</f>
        <v>1</v>
      </c>
      <c r="N64" s="223">
        <f>IF(Table35[[#This Row],[Open Qty TMMIN]]="","",TMMIN!AE66)</f>
        <v>1</v>
      </c>
      <c r="O64" s="226">
        <f>IF(Table35[[#This Row],[Open Qty TAM]]="","",SUM(SUMIF('STOCK OES'!B:B,Table35[[#This Row],[Ich No]],'STOCK OES'!E:E),SUMIF('STOCK SEALING'!B:B,Table35[[#This Row],[Ich Part No]],'STOCK SEALING'!E:E)))</f>
        <v>0</v>
      </c>
      <c r="P64" s="223">
        <f>IF(Table35[[#This Row],[Rest TMMIN]]="","",SUM(SUMIF('STOCK OES'!B:B,Table35[[#This Row],[Ich Part No]],'STOCK OES'!E:E),SUMIF('STOCK SEALING'!B:B,Table35[[#This Row],[Ich Part No]],'STOCK SEALING'!E:E)))</f>
        <v>42</v>
      </c>
      <c r="Q64" s="226"/>
      <c r="R64" s="223"/>
      <c r="S64" s="226">
        <f>IFERROR(Table35[[#This Row],[REST TAM]]-Table35[[#This Row],[Scan TAM]],"")</f>
        <v>1</v>
      </c>
      <c r="T64" s="223">
        <f>IFERROR(Table35[[#This Row],[Rest TMMIN]]-Table35[[#This Row],[Scan Tmmin]],"")</f>
        <v>1</v>
      </c>
      <c r="U64" s="212" t="str">
        <f>IF(Table35[[#This Row],[PO TAM]]="","",IF(Table35[[#This Row],[Balance TAM]]&gt;0,"Open","Close"))</f>
        <v>Open</v>
      </c>
      <c r="V64" s="214" t="str">
        <f>IF(Table35[[#This Row],[PO TMMIN]]="","",IF(Table35[[#This Row],[Balance TMMIN]]&gt;0,"Open","Close"))</f>
        <v>Open</v>
      </c>
      <c r="W64" s="212"/>
      <c r="X64" s="214"/>
      <c r="Y64" s="236">
        <f>IF(Table35[[#This Row],[PO TAM]]="","",SUMIF(J:J,Table35[[#This Row],[Ich No]],J:N))</f>
        <v>0</v>
      </c>
      <c r="Z64" s="214">
        <f>IF(Table35[[#This Row],[PO TMMIN]]="","",SUMIF(B:B,Table35[[#This Row],[Ich Part No]],I:I))</f>
        <v>0</v>
      </c>
      <c r="AC64" s="169">
        <f ca="1">IF(Table35[[#This Row],[Delivery Date]]="","",$AC$2-Table35[[#This Row],[Delivery Date]])</f>
        <v>15</v>
      </c>
      <c r="AE64" t="str">
        <f>IFERROR(VLOOKUP(Table35[[#This Row],[Ich No]],'ICH NO'!K:M,3,0),"")</f>
        <v>ASSY</v>
      </c>
      <c r="AF64">
        <f>IF(Table35[[#This Row],[REST TAM]]&gt;Table35[[#This Row],[Stock TAM]],Table35[[#This Row],[Stock TAM]],Table35[[#This Row],[REST TAM]])</f>
        <v>0</v>
      </c>
    </row>
    <row r="65" spans="1:32" x14ac:dyDescent="0.3">
      <c r="A65" s="173">
        <f>IF(Table35[[#This Row],[TAM PART NO]]="","",(ROW()-2))</f>
        <v>63</v>
      </c>
      <c r="B65" s="212" t="str">
        <f>IF(TAM!T69="","",TAM!T69)</f>
        <v>ADN171-0000T</v>
      </c>
      <c r="C65" s="42" t="str">
        <f>IF(TAM!Q69="","",TAM!Q69)</f>
        <v>815500K240</v>
      </c>
      <c r="D65" s="42" t="str">
        <f>IF(TAM!I69="","",TAM!I69)</f>
        <v>Q3IC25IE</v>
      </c>
      <c r="E65" s="42" t="str">
        <f>IF(TAM!H69="","",TAM!H69)</f>
        <v>20006880</v>
      </c>
      <c r="F65" s="213">
        <f>IF(TAM!L69="","",TAM!L69)</f>
        <v>45911</v>
      </c>
      <c r="G65" s="213">
        <f>IF(TAM!M69="","",TAM!M69)</f>
        <v>45915</v>
      </c>
      <c r="H65" s="220">
        <f>IF(TAM!AD69="","",TAM!AD69)</f>
        <v>13</v>
      </c>
      <c r="I65" s="223">
        <f>IF(Table35[[#This Row],[Open Qty TAM]]="","",TAM!AE69)</f>
        <v>5</v>
      </c>
      <c r="J65" s="212" t="str">
        <f>IF(TMMIN!T67="","",TMMIN!T67)</f>
        <v>AAL061-1000T</v>
      </c>
      <c r="K65" s="42" t="str">
        <f>IF(TMMIN!Q67="","",TMMIN!Q67)</f>
        <v>811300K561</v>
      </c>
      <c r="L65" s="42" t="str">
        <f>IF(TMMIN!I67="","",TMMIN!I67)</f>
        <v>3125014374</v>
      </c>
      <c r="M65" s="220">
        <f>IF(Table35[[#This Row],[PO TMMIN]]="","",TMMIN!AD67)</f>
        <v>1</v>
      </c>
      <c r="N65" s="223">
        <f>IF(Table35[[#This Row],[Open Qty TMMIN]]="","",TMMIN!AE67)</f>
        <v>1</v>
      </c>
      <c r="O65" s="226">
        <f>IF(Table35[[#This Row],[Open Qty TAM]]="","",SUM(SUMIF('STOCK OES'!B:B,Table35[[#This Row],[Ich No]],'STOCK OES'!E:E),SUMIF('STOCK SEALING'!B:B,Table35[[#This Row],[Ich Part No]],'STOCK SEALING'!E:E)))</f>
        <v>105</v>
      </c>
      <c r="P65" s="223">
        <f>IF(Table35[[#This Row],[Rest TMMIN]]="","",SUM(SUMIF('STOCK OES'!B:B,Table35[[#This Row],[Ich Part No]],'STOCK OES'!E:E),SUMIF('STOCK SEALING'!B:B,Table35[[#This Row],[Ich Part No]],'STOCK SEALING'!E:E)))</f>
        <v>1</v>
      </c>
      <c r="Q65" s="226"/>
      <c r="R65" s="223"/>
      <c r="S65" s="226">
        <f>IFERROR(Table35[[#This Row],[REST TAM]]-Table35[[#This Row],[Scan TAM]],"")</f>
        <v>5</v>
      </c>
      <c r="T65" s="223">
        <f>IFERROR(Table35[[#This Row],[Rest TMMIN]]-Table35[[#This Row],[Scan Tmmin]],"")</f>
        <v>1</v>
      </c>
      <c r="U65" s="212" t="str">
        <f>IF(Table35[[#This Row],[PO TAM]]="","",IF(Table35[[#This Row],[Balance TAM]]&gt;0,"Open","Close"))</f>
        <v>Open</v>
      </c>
      <c r="V65" s="214" t="str">
        <f>IF(Table35[[#This Row],[PO TMMIN]]="","",IF(Table35[[#This Row],[Balance TMMIN]]&gt;0,"Open","Close"))</f>
        <v>Open</v>
      </c>
      <c r="W65" s="212"/>
      <c r="X65" s="214"/>
      <c r="Y65" s="236">
        <f>IF(Table35[[#This Row],[PO TAM]]="","",SUMIF(J:J,Table35[[#This Row],[Ich No]],J:N))</f>
        <v>0</v>
      </c>
      <c r="Z65" s="214">
        <f>IF(Table35[[#This Row],[PO TMMIN]]="","",SUMIF(B:B,Table35[[#This Row],[Ich Part No]],I:I))</f>
        <v>0</v>
      </c>
      <c r="AC65" s="169">
        <f ca="1">IF(Table35[[#This Row],[Delivery Date]]="","",$AC$2-Table35[[#This Row],[Delivery Date]])</f>
        <v>15</v>
      </c>
      <c r="AE65" t="str">
        <f>IFERROR(VLOOKUP(Table35[[#This Row],[Ich No]],'ICH NO'!K:M,3,0),"")</f>
        <v>ASSY</v>
      </c>
      <c r="AF65">
        <f>IF(Table35[[#This Row],[REST TAM]]&gt;Table35[[#This Row],[Stock TAM]],Table35[[#This Row],[Stock TAM]],Table35[[#This Row],[REST TAM]])</f>
        <v>5</v>
      </c>
    </row>
    <row r="66" spans="1:32" x14ac:dyDescent="0.3">
      <c r="A66" s="173">
        <f>IF(Table35[[#This Row],[TAM PART NO]]="","",(ROW()-2))</f>
        <v>64</v>
      </c>
      <c r="B66" s="212" t="str">
        <f>IF(TAM!T70="","",TAM!T70)</f>
        <v>AAS051-0000T</v>
      </c>
      <c r="C66" s="42" t="str">
        <f>IF(TAM!Q70="","",TAM!Q70)</f>
        <v>81110BZ610</v>
      </c>
      <c r="D66" s="42" t="str">
        <f>IF(TAM!I70="","",TAM!I70)</f>
        <v>Q4IC55IE</v>
      </c>
      <c r="E66" s="42" t="str">
        <f>IF(TAM!H70="","",TAM!H70)</f>
        <v>20007048</v>
      </c>
      <c r="F66" s="213">
        <f>IF(TAM!L70="","",TAM!L70)</f>
        <v>45911</v>
      </c>
      <c r="G66" s="213">
        <f>IF(TAM!M70="","",TAM!M70)</f>
        <v>45915</v>
      </c>
      <c r="H66" s="220">
        <f>IF(TAM!AD70="","",TAM!AD70)</f>
        <v>3</v>
      </c>
      <c r="I66" s="223">
        <f>IF(Table35[[#This Row],[Open Qty TAM]]="","",TAM!AE70)</f>
        <v>3</v>
      </c>
      <c r="J66" s="212" t="str">
        <f>IF(TMMIN!T68="","",TMMIN!T68)</f>
        <v>ADN172-0000T</v>
      </c>
      <c r="K66" s="42" t="str">
        <f>IF(TMMIN!Q68="","",TMMIN!Q68)</f>
        <v>815600K240</v>
      </c>
      <c r="L66" s="42" t="str">
        <f>IF(TMMIN!I68="","",TMMIN!I68)</f>
        <v>3125014374</v>
      </c>
      <c r="M66" s="220">
        <f>IF(Table35[[#This Row],[PO TMMIN]]="","",TMMIN!AD68)</f>
        <v>1</v>
      </c>
      <c r="N66" s="223">
        <f>IF(Table35[[#This Row],[Open Qty TMMIN]]="","",TMMIN!AE68)</f>
        <v>1</v>
      </c>
      <c r="O66" s="226">
        <f>IF(Table35[[#This Row],[Open Qty TAM]]="","",SUM(SUMIF('STOCK OES'!B:B,Table35[[#This Row],[Ich No]],'STOCK OES'!E:E),SUMIF('STOCK SEALING'!B:B,Table35[[#This Row],[Ich Part No]],'STOCK SEALING'!E:E)))</f>
        <v>2</v>
      </c>
      <c r="P66" s="223">
        <f>IF(Table35[[#This Row],[Rest TMMIN]]="","",SUM(SUMIF('STOCK OES'!B:B,Table35[[#This Row],[Ich Part No]],'STOCK OES'!E:E),SUMIF('STOCK SEALING'!B:B,Table35[[#This Row],[Ich Part No]],'STOCK SEALING'!E:E)))</f>
        <v>66</v>
      </c>
      <c r="Q66" s="226"/>
      <c r="R66" s="223"/>
      <c r="S66" s="226">
        <f>IFERROR(Table35[[#This Row],[REST TAM]]-Table35[[#This Row],[Scan TAM]],"")</f>
        <v>3</v>
      </c>
      <c r="T66" s="223">
        <f>IFERROR(Table35[[#This Row],[Rest TMMIN]]-Table35[[#This Row],[Scan Tmmin]],"")</f>
        <v>1</v>
      </c>
      <c r="U66" s="212" t="str">
        <f>IF(Table35[[#This Row],[PO TAM]]="","",IF(Table35[[#This Row],[Balance TAM]]&gt;0,"Open","Close"))</f>
        <v>Open</v>
      </c>
      <c r="V66" s="214" t="str">
        <f>IF(Table35[[#This Row],[PO TMMIN]]="","",IF(Table35[[#This Row],[Balance TMMIN]]&gt;0,"Open","Close"))</f>
        <v>Open</v>
      </c>
      <c r="W66" s="212"/>
      <c r="X66" s="214"/>
      <c r="Y66" s="236">
        <f>IF(Table35[[#This Row],[PO TAM]]="","",SUMIF(J:J,Table35[[#This Row],[Ich No]],J:N))</f>
        <v>0</v>
      </c>
      <c r="Z66" s="214">
        <f>IF(Table35[[#This Row],[PO TMMIN]]="","",SUMIF(B:B,Table35[[#This Row],[Ich Part No]],I:I))</f>
        <v>9</v>
      </c>
      <c r="AC66" s="169">
        <f ca="1">IF(Table35[[#This Row],[Delivery Date]]="","",$AC$2-Table35[[#This Row],[Delivery Date]])</f>
        <v>15</v>
      </c>
      <c r="AE66" t="str">
        <f>IFERROR(VLOOKUP(Table35[[#This Row],[Ich No]],'ICH NO'!K:M,3,0),"")</f>
        <v>ASSY</v>
      </c>
      <c r="AF66">
        <f>IF(Table35[[#This Row],[REST TAM]]&gt;Table35[[#This Row],[Stock TAM]],Table35[[#This Row],[Stock TAM]],Table35[[#This Row],[REST TAM]])</f>
        <v>2</v>
      </c>
    </row>
    <row r="67" spans="1:32" x14ac:dyDescent="0.3">
      <c r="A67" s="173">
        <f>IF(Table35[[#This Row],[TAM PART NO]]="","",(ROW()-2))</f>
        <v>65</v>
      </c>
      <c r="B67" s="212" t="str">
        <f>IF(TAM!T71="","",TAM!T71)</f>
        <v>AAS071-0000T</v>
      </c>
      <c r="C67" s="42" t="str">
        <f>IF(TAM!Q71="","",TAM!Q71)</f>
        <v>81110BZ630</v>
      </c>
      <c r="D67" s="42" t="str">
        <f>IF(TAM!I71="","",TAM!I71)</f>
        <v>Q4IC55IE</v>
      </c>
      <c r="E67" s="42" t="str">
        <f>IF(TAM!H71="","",TAM!H71)</f>
        <v>20007049</v>
      </c>
      <c r="F67" s="213">
        <f>IF(TAM!L71="","",TAM!L71)</f>
        <v>45911</v>
      </c>
      <c r="G67" s="213">
        <f>IF(TAM!M71="","",TAM!M71)</f>
        <v>45915</v>
      </c>
      <c r="H67" s="220">
        <f>IF(TAM!AD71="","",TAM!AD71)</f>
        <v>5</v>
      </c>
      <c r="I67" s="223">
        <f>IF(Table35[[#This Row],[Open Qty TAM]]="","",TAM!AE71)</f>
        <v>5</v>
      </c>
      <c r="J67" s="212" t="str">
        <f>IF(TMMIN!T69="","",TMMIN!T69)</f>
        <v>ADW371-9000</v>
      </c>
      <c r="K67" s="42" t="str">
        <f>IF(TMMIN!Q69="","",TMMIN!Q69)</f>
        <v>81581VT020</v>
      </c>
      <c r="L67" s="42" t="str">
        <f>IF(TMMIN!I69="","",TMMIN!I69)</f>
        <v>3125014374</v>
      </c>
      <c r="M67" s="220">
        <f>IF(Table35[[#This Row],[PO TMMIN]]="","",TMMIN!AD69)</f>
        <v>1</v>
      </c>
      <c r="N67" s="223">
        <f>IF(Table35[[#This Row],[Open Qty TMMIN]]="","",TMMIN!AE69)</f>
        <v>1</v>
      </c>
      <c r="O67" s="226">
        <f>IF(Table35[[#This Row],[Open Qty TAM]]="","",SUM(SUMIF('STOCK OES'!B:B,Table35[[#This Row],[Ich No]],'STOCK OES'!E:E),SUMIF('STOCK SEALING'!B:B,Table35[[#This Row],[Ich Part No]],'STOCK SEALING'!E:E)))</f>
        <v>0</v>
      </c>
      <c r="P67" s="223">
        <f>IF(Table35[[#This Row],[Rest TMMIN]]="","",SUM(SUMIF('STOCK OES'!B:B,Table35[[#This Row],[Ich Part No]],'STOCK OES'!E:E),SUMIF('STOCK SEALING'!B:B,Table35[[#This Row],[Ich Part No]],'STOCK SEALING'!E:E)))</f>
        <v>47</v>
      </c>
      <c r="Q67" s="226"/>
      <c r="R67" s="223"/>
      <c r="S67" s="226">
        <f>IFERROR(Table35[[#This Row],[REST TAM]]-Table35[[#This Row],[Scan TAM]],"")</f>
        <v>5</v>
      </c>
      <c r="T67" s="223">
        <f>IFERROR(Table35[[#This Row],[Rest TMMIN]]-Table35[[#This Row],[Scan Tmmin]],"")</f>
        <v>1</v>
      </c>
      <c r="U67" s="212" t="str">
        <f>IF(Table35[[#This Row],[PO TAM]]="","",IF(Table35[[#This Row],[Balance TAM]]&gt;0,"Open","Close"))</f>
        <v>Open</v>
      </c>
      <c r="V67" s="214" t="str">
        <f>IF(Table35[[#This Row],[PO TMMIN]]="","",IF(Table35[[#This Row],[Balance TMMIN]]&gt;0,"Open","Close"))</f>
        <v>Open</v>
      </c>
      <c r="W67" s="212"/>
      <c r="X67" s="214"/>
      <c r="Y67" s="236">
        <f>IF(Table35[[#This Row],[PO TAM]]="","",SUMIF(J:J,Table35[[#This Row],[Ich No]],J:N))</f>
        <v>0</v>
      </c>
      <c r="Z67" s="214">
        <f>IF(Table35[[#This Row],[PO TMMIN]]="","",SUMIF(B:B,Table35[[#This Row],[Ich Part No]],I:I))</f>
        <v>0</v>
      </c>
      <c r="AC67" s="169">
        <f ca="1">IF(Table35[[#This Row],[Delivery Date]]="","",$AC$2-Table35[[#This Row],[Delivery Date]])</f>
        <v>15</v>
      </c>
      <c r="AE67" t="str">
        <f>IFERROR(VLOOKUP(Table35[[#This Row],[Ich No]],'ICH NO'!K:M,3,0),"")</f>
        <v>ASSY</v>
      </c>
      <c r="AF67">
        <f>IF(Table35[[#This Row],[REST TAM]]&gt;Table35[[#This Row],[Stock TAM]],Table35[[#This Row],[Stock TAM]],Table35[[#This Row],[REST TAM]])</f>
        <v>0</v>
      </c>
    </row>
    <row r="68" spans="1:32" x14ac:dyDescent="0.3">
      <c r="A68" s="173">
        <f>IF(Table35[[#This Row],[TAM PART NO]]="","",(ROW()-2))</f>
        <v>66</v>
      </c>
      <c r="B68" s="212" t="str">
        <f>IF(TAM!T72="","",TAM!T72)</f>
        <v>AAV122-0000T</v>
      </c>
      <c r="C68" s="42" t="str">
        <f>IF(TAM!Q72="","",TAM!Q72)</f>
        <v>81150BZ860</v>
      </c>
      <c r="D68" s="42" t="str">
        <f>IF(TAM!I72="","",TAM!I72)</f>
        <v>Q4IC55IE</v>
      </c>
      <c r="E68" s="42" t="str">
        <f>IF(TAM!H72="","",TAM!H72)</f>
        <v>20007050</v>
      </c>
      <c r="F68" s="213">
        <f>IF(TAM!L72="","",TAM!L72)</f>
        <v>45911</v>
      </c>
      <c r="G68" s="213">
        <f>IF(TAM!M72="","",TAM!M72)</f>
        <v>45915</v>
      </c>
      <c r="H68" s="220">
        <f>IF(TAM!AD72="","",TAM!AD72)</f>
        <v>12</v>
      </c>
      <c r="I68" s="223">
        <f>IF(Table35[[#This Row],[Open Qty TAM]]="","",TAM!AE72)</f>
        <v>8</v>
      </c>
      <c r="J68" s="212" t="str">
        <f>IF(TMMIN!T70="","",TMMIN!T70)</f>
        <v>AAS071-0000T</v>
      </c>
      <c r="K68" s="42" t="str">
        <f>IF(TMMIN!Q70="","",TMMIN!Q70)</f>
        <v>81110BZ630</v>
      </c>
      <c r="L68" s="42" t="str">
        <f>IF(TMMIN!I70="","",TMMIN!I70)</f>
        <v>3X25TF46</v>
      </c>
      <c r="M68" s="220">
        <f>IF(Table35[[#This Row],[PO TMMIN]]="","",TMMIN!AD70)</f>
        <v>1</v>
      </c>
      <c r="N68" s="223">
        <f>IF(Table35[[#This Row],[Open Qty TMMIN]]="","",TMMIN!AE70)</f>
        <v>1</v>
      </c>
      <c r="O68" s="226">
        <f>IF(Table35[[#This Row],[Open Qty TAM]]="","",SUM(SUMIF('STOCK OES'!B:B,Table35[[#This Row],[Ich No]],'STOCK OES'!E:E),SUMIF('STOCK SEALING'!B:B,Table35[[#This Row],[Ich Part No]],'STOCK SEALING'!E:E)))</f>
        <v>9</v>
      </c>
      <c r="P68" s="223">
        <f>IF(Table35[[#This Row],[Rest TMMIN]]="","",SUM(SUMIF('STOCK OES'!B:B,Table35[[#This Row],[Ich Part No]],'STOCK OES'!E:E),SUMIF('STOCK SEALING'!B:B,Table35[[#This Row],[Ich Part No]],'STOCK SEALING'!E:E)))</f>
        <v>0</v>
      </c>
      <c r="Q68" s="226"/>
      <c r="R68" s="223"/>
      <c r="S68" s="226">
        <f>IFERROR(Table35[[#This Row],[REST TAM]]-Table35[[#This Row],[Scan TAM]],"")</f>
        <v>8</v>
      </c>
      <c r="T68" s="223">
        <f>IFERROR(Table35[[#This Row],[Rest TMMIN]]-Table35[[#This Row],[Scan Tmmin]],"")</f>
        <v>1</v>
      </c>
      <c r="U68" s="212" t="str">
        <f>IF(Table35[[#This Row],[PO TAM]]="","",IF(Table35[[#This Row],[Balance TAM]]&gt;0,"Open","Close"))</f>
        <v>Open</v>
      </c>
      <c r="V68" s="214" t="str">
        <f>IF(Table35[[#This Row],[PO TMMIN]]="","",IF(Table35[[#This Row],[Balance TMMIN]]&gt;0,"Open","Close"))</f>
        <v>Open</v>
      </c>
      <c r="W68" s="212"/>
      <c r="X68" s="214"/>
      <c r="Y68" s="236">
        <f>IF(Table35[[#This Row],[PO TAM]]="","",SUMIF(J:J,Table35[[#This Row],[Ich No]],J:N))</f>
        <v>0</v>
      </c>
      <c r="Z68" s="214">
        <f>IF(Table35[[#This Row],[PO TMMIN]]="","",SUMIF(B:B,Table35[[#This Row],[Ich Part No]],I:I))</f>
        <v>6</v>
      </c>
      <c r="AC68" s="169">
        <f ca="1">IF(Table35[[#This Row],[Delivery Date]]="","",$AC$2-Table35[[#This Row],[Delivery Date]])</f>
        <v>15</v>
      </c>
      <c r="AE68" t="str">
        <f>IFERROR(VLOOKUP(Table35[[#This Row],[Ich No]],'ICH NO'!K:M,3,0),"")</f>
        <v>ASSY</v>
      </c>
      <c r="AF68">
        <f>IF(Table35[[#This Row],[REST TAM]]&gt;Table35[[#This Row],[Stock TAM]],Table35[[#This Row],[Stock TAM]],Table35[[#This Row],[REST TAM]])</f>
        <v>8</v>
      </c>
    </row>
    <row r="69" spans="1:32" x14ac:dyDescent="0.3">
      <c r="A69" s="173">
        <f>IF(Table35[[#This Row],[TAM PART NO]]="","",(ROW()-2))</f>
        <v>67</v>
      </c>
      <c r="B69" s="212" t="str">
        <f>IF(TAM!T73="","",TAM!T73)</f>
        <v>AAS062-1000T</v>
      </c>
      <c r="C69" s="42" t="str">
        <f>IF(TAM!Q73="","",TAM!Q73)</f>
        <v>81170BZ620</v>
      </c>
      <c r="D69" s="42" t="str">
        <f>IF(TAM!I73="","",TAM!I73)</f>
        <v>Q4IC55IE</v>
      </c>
      <c r="E69" s="42" t="str">
        <f>IF(TAM!H73="","",TAM!H73)</f>
        <v>20007052</v>
      </c>
      <c r="F69" s="213">
        <f>IF(TAM!L73="","",TAM!L73)</f>
        <v>45911</v>
      </c>
      <c r="G69" s="213">
        <f>IF(TAM!M73="","",TAM!M73)</f>
        <v>45915</v>
      </c>
      <c r="H69" s="220">
        <f>IF(TAM!AD73="","",TAM!AD73)</f>
        <v>20</v>
      </c>
      <c r="I69" s="223">
        <f>IF(Table35[[#This Row],[Open Qty TAM]]="","",TAM!AE73)</f>
        <v>20</v>
      </c>
      <c r="J69" s="212" t="str">
        <f>IF(TMMIN!T71="","",TMMIN!T71)</f>
        <v>AAV121-0000T</v>
      </c>
      <c r="K69" s="42" t="str">
        <f>IF(TMMIN!Q71="","",TMMIN!Q71)</f>
        <v>81110BZ860</v>
      </c>
      <c r="L69" s="42" t="str">
        <f>IF(TMMIN!I71="","",TMMIN!I71)</f>
        <v>3X25TF46</v>
      </c>
      <c r="M69" s="220">
        <f>IF(Table35[[#This Row],[PO TMMIN]]="","",TMMIN!AD71)</f>
        <v>3</v>
      </c>
      <c r="N69" s="223">
        <f>IF(Table35[[#This Row],[Open Qty TMMIN]]="","",TMMIN!AE71)</f>
        <v>3</v>
      </c>
      <c r="O69" s="226">
        <f>IF(Table35[[#This Row],[Open Qty TAM]]="","",SUM(SUMIF('STOCK OES'!B:B,Table35[[#This Row],[Ich No]],'STOCK OES'!E:E),SUMIF('STOCK SEALING'!B:B,Table35[[#This Row],[Ich Part No]],'STOCK SEALING'!E:E)))</f>
        <v>0</v>
      </c>
      <c r="P69" s="223">
        <f>IF(Table35[[#This Row],[Rest TMMIN]]="","",SUM(SUMIF('STOCK OES'!B:B,Table35[[#This Row],[Ich Part No]],'STOCK OES'!E:E),SUMIF('STOCK SEALING'!B:B,Table35[[#This Row],[Ich Part No]],'STOCK SEALING'!E:E)))</f>
        <v>44</v>
      </c>
      <c r="Q69" s="226"/>
      <c r="R69" s="223"/>
      <c r="S69" s="226">
        <f>IFERROR(Table35[[#This Row],[REST TAM]]-Table35[[#This Row],[Scan TAM]],"")</f>
        <v>20</v>
      </c>
      <c r="T69" s="223">
        <f>IFERROR(Table35[[#This Row],[Rest TMMIN]]-Table35[[#This Row],[Scan Tmmin]],"")</f>
        <v>3</v>
      </c>
      <c r="U69" s="212" t="str">
        <f>IF(Table35[[#This Row],[PO TAM]]="","",IF(Table35[[#This Row],[Balance TAM]]&gt;0,"Open","Close"))</f>
        <v>Open</v>
      </c>
      <c r="V69" s="214" t="str">
        <f>IF(Table35[[#This Row],[PO TMMIN]]="","",IF(Table35[[#This Row],[Balance TMMIN]]&gt;0,"Open","Close"))</f>
        <v>Open</v>
      </c>
      <c r="W69" s="212"/>
      <c r="X69" s="214"/>
      <c r="Y69" s="236">
        <f>IF(Table35[[#This Row],[PO TAM]]="","",SUMIF(J:J,Table35[[#This Row],[Ich No]],J:N))</f>
        <v>0</v>
      </c>
      <c r="Z69" s="214">
        <f>IF(Table35[[#This Row],[PO TMMIN]]="","",SUMIF(B:B,Table35[[#This Row],[Ich Part No]],I:I))</f>
        <v>0</v>
      </c>
      <c r="AC69" s="169">
        <f ca="1">IF(Table35[[#This Row],[Delivery Date]]="","",$AC$2-Table35[[#This Row],[Delivery Date]])</f>
        <v>15</v>
      </c>
      <c r="AE69" t="str">
        <f>IFERROR(VLOOKUP(Table35[[#This Row],[Ich No]],'ICH NO'!K:M,3,0),"")</f>
        <v>ASSY</v>
      </c>
      <c r="AF69">
        <f>IF(Table35[[#This Row],[REST TAM]]&gt;Table35[[#This Row],[Stock TAM]],Table35[[#This Row],[Stock TAM]],Table35[[#This Row],[REST TAM]])</f>
        <v>0</v>
      </c>
    </row>
    <row r="70" spans="1:32" x14ac:dyDescent="0.3">
      <c r="A70" s="173">
        <f>IF(Table35[[#This Row],[TAM PART NO]]="","",(ROW()-2))</f>
        <v>68</v>
      </c>
      <c r="B70" s="212" t="str">
        <f>IF(TAM!T74="","",TAM!T74)</f>
        <v>ADP241-0000T</v>
      </c>
      <c r="C70" s="42" t="str">
        <f>IF(TAM!Q74="","",TAM!Q74)</f>
        <v>81550BZ310</v>
      </c>
      <c r="D70" s="42" t="str">
        <f>IF(TAM!I74="","",TAM!I74)</f>
        <v>Q4IC55IE</v>
      </c>
      <c r="E70" s="42" t="str">
        <f>IF(TAM!H74="","",TAM!H74)</f>
        <v>20007053</v>
      </c>
      <c r="F70" s="213">
        <f>IF(TAM!L74="","",TAM!L74)</f>
        <v>45911</v>
      </c>
      <c r="G70" s="213">
        <f>IF(TAM!M74="","",TAM!M74)</f>
        <v>45915</v>
      </c>
      <c r="H70" s="220">
        <f>IF(TAM!AD74="","",TAM!AD74)</f>
        <v>6</v>
      </c>
      <c r="I70" s="223">
        <f>IF(Table35[[#This Row],[Open Qty TAM]]="","",TAM!AE74)</f>
        <v>6</v>
      </c>
      <c r="J70" s="212" t="str">
        <f>IF(TMMIN!T72="","",TMMIN!T72)</f>
        <v>AAV032-0000T</v>
      </c>
      <c r="K70" s="42" t="str">
        <f>IF(TMMIN!Q72="","",TMMIN!Q72)</f>
        <v>81150BZ820</v>
      </c>
      <c r="L70" s="42" t="str">
        <f>IF(TMMIN!I72="","",TMMIN!I72)</f>
        <v>3X25TF46</v>
      </c>
      <c r="M70" s="220">
        <f>IF(Table35[[#This Row],[PO TMMIN]]="","",TMMIN!AD72)</f>
        <v>1</v>
      </c>
      <c r="N70" s="223">
        <f>IF(Table35[[#This Row],[Open Qty TMMIN]]="","",TMMIN!AE72)</f>
        <v>1</v>
      </c>
      <c r="O70" s="226">
        <f>IF(Table35[[#This Row],[Open Qty TAM]]="","",SUM(SUMIF('STOCK OES'!B:B,Table35[[#This Row],[Ich No]],'STOCK OES'!E:E),SUMIF('STOCK SEALING'!B:B,Table35[[#This Row],[Ich Part No]],'STOCK SEALING'!E:E)))</f>
        <v>6</v>
      </c>
      <c r="P70" s="223">
        <f>IF(Table35[[#This Row],[Rest TMMIN]]="","",SUM(SUMIF('STOCK OES'!B:B,Table35[[#This Row],[Ich Part No]],'STOCK OES'!E:E),SUMIF('STOCK SEALING'!B:B,Table35[[#This Row],[Ich Part No]],'STOCK SEALING'!E:E)))</f>
        <v>20</v>
      </c>
      <c r="Q70" s="226"/>
      <c r="R70" s="223"/>
      <c r="S70" s="226">
        <f>IFERROR(Table35[[#This Row],[REST TAM]]-Table35[[#This Row],[Scan TAM]],"")</f>
        <v>6</v>
      </c>
      <c r="T70" s="223">
        <f>IFERROR(Table35[[#This Row],[Rest TMMIN]]-Table35[[#This Row],[Scan Tmmin]],"")</f>
        <v>1</v>
      </c>
      <c r="U70" s="212" t="str">
        <f>IF(Table35[[#This Row],[PO TAM]]="","",IF(Table35[[#This Row],[Balance TAM]]&gt;0,"Open","Close"))</f>
        <v>Open</v>
      </c>
      <c r="V70" s="214" t="str">
        <f>IF(Table35[[#This Row],[PO TMMIN]]="","",IF(Table35[[#This Row],[Balance TMMIN]]&gt;0,"Open","Close"))</f>
        <v>Open</v>
      </c>
      <c r="W70" s="212"/>
      <c r="X70" s="214"/>
      <c r="Y70" s="236">
        <f>IF(Table35[[#This Row],[PO TAM]]="","",SUMIF(J:J,Table35[[#This Row],[Ich No]],J:N))</f>
        <v>0</v>
      </c>
      <c r="Z70" s="214">
        <f>IF(Table35[[#This Row],[PO TMMIN]]="","",SUMIF(B:B,Table35[[#This Row],[Ich Part No]],I:I))</f>
        <v>0</v>
      </c>
      <c r="AC70" s="169">
        <f ca="1">IF(Table35[[#This Row],[Delivery Date]]="","",$AC$2-Table35[[#This Row],[Delivery Date]])</f>
        <v>15</v>
      </c>
      <c r="AE70" t="str">
        <f>IFERROR(VLOOKUP(Table35[[#This Row],[Ich No]],'ICH NO'!K:M,3,0),"")</f>
        <v>ASSY</v>
      </c>
      <c r="AF70">
        <f>IF(Table35[[#This Row],[REST TAM]]&gt;Table35[[#This Row],[Stock TAM]],Table35[[#This Row],[Stock TAM]],Table35[[#This Row],[REST TAM]])</f>
        <v>6</v>
      </c>
    </row>
    <row r="71" spans="1:32" x14ac:dyDescent="0.3">
      <c r="A71" s="173">
        <f>IF(Table35[[#This Row],[TAM PART NO]]="","",(ROW()-2))</f>
        <v>69</v>
      </c>
      <c r="B71" s="212" t="str">
        <f>IF(TAM!T75="","",TAM!T75)</f>
        <v>ADS031-0000T</v>
      </c>
      <c r="C71" s="42" t="str">
        <f>IF(TAM!Q75="","",TAM!Q75)</f>
        <v>81550BZ490</v>
      </c>
      <c r="D71" s="42" t="str">
        <f>IF(TAM!I75="","",TAM!I75)</f>
        <v>Q4IC55IE</v>
      </c>
      <c r="E71" s="42" t="str">
        <f>IF(TAM!H75="","",TAM!H75)</f>
        <v>20007054</v>
      </c>
      <c r="F71" s="213">
        <f>IF(TAM!L75="","",TAM!L75)</f>
        <v>45911</v>
      </c>
      <c r="G71" s="213">
        <f>IF(TAM!M75="","",TAM!M75)</f>
        <v>45915</v>
      </c>
      <c r="H71" s="220">
        <f>IF(TAM!AD75="","",TAM!AD75)</f>
        <v>9</v>
      </c>
      <c r="I71" s="223">
        <f>IF(Table35[[#This Row],[Open Qty TAM]]="","",TAM!AE75)</f>
        <v>3</v>
      </c>
      <c r="J71" s="212" t="str">
        <f>IF(TMMIN!T73="","",TMMIN!T73)</f>
        <v>AAV122-0000T</v>
      </c>
      <c r="K71" s="42" t="str">
        <f>IF(TMMIN!Q73="","",TMMIN!Q73)</f>
        <v>81150BZ860</v>
      </c>
      <c r="L71" s="42" t="str">
        <f>IF(TMMIN!I73="","",TMMIN!I73)</f>
        <v>3X25TF46</v>
      </c>
      <c r="M71" s="220">
        <f>IF(Table35[[#This Row],[PO TMMIN]]="","",TMMIN!AD73)</f>
        <v>3</v>
      </c>
      <c r="N71" s="223">
        <f>IF(Table35[[#This Row],[Open Qty TMMIN]]="","",TMMIN!AE73)</f>
        <v>3</v>
      </c>
      <c r="O71" s="226">
        <f>IF(Table35[[#This Row],[Open Qty TAM]]="","",SUM(SUMIF('STOCK OES'!B:B,Table35[[#This Row],[Ich No]],'STOCK OES'!E:E),SUMIF('STOCK SEALING'!B:B,Table35[[#This Row],[Ich Part No]],'STOCK SEALING'!E:E)))</f>
        <v>66</v>
      </c>
      <c r="P71" s="223">
        <f>IF(Table35[[#This Row],[Rest TMMIN]]="","",SUM(SUMIF('STOCK OES'!B:B,Table35[[#This Row],[Ich Part No]],'STOCK OES'!E:E),SUMIF('STOCK SEALING'!B:B,Table35[[#This Row],[Ich Part No]],'STOCK SEALING'!E:E)))</f>
        <v>9</v>
      </c>
      <c r="Q71" s="226"/>
      <c r="R71" s="223"/>
      <c r="S71" s="226">
        <f>IFERROR(Table35[[#This Row],[REST TAM]]-Table35[[#This Row],[Scan TAM]],"")</f>
        <v>3</v>
      </c>
      <c r="T71" s="223">
        <f>IFERROR(Table35[[#This Row],[Rest TMMIN]]-Table35[[#This Row],[Scan Tmmin]],"")</f>
        <v>3</v>
      </c>
      <c r="U71" s="212" t="str">
        <f>IF(Table35[[#This Row],[PO TAM]]="","",IF(Table35[[#This Row],[Balance TAM]]&gt;0,"Open","Close"))</f>
        <v>Open</v>
      </c>
      <c r="V71" s="214" t="str">
        <f>IF(Table35[[#This Row],[PO TMMIN]]="","",IF(Table35[[#This Row],[Balance TMMIN]]&gt;0,"Open","Close"))</f>
        <v>Open</v>
      </c>
      <c r="W71" s="212"/>
      <c r="X71" s="214"/>
      <c r="Y71" s="236">
        <f>IF(Table35[[#This Row],[PO TAM]]="","",SUMIF(J:J,Table35[[#This Row],[Ich No]],J:N))</f>
        <v>0</v>
      </c>
      <c r="Z71" s="214">
        <f>IF(Table35[[#This Row],[PO TMMIN]]="","",SUMIF(B:B,Table35[[#This Row],[Ich Part No]],I:I))</f>
        <v>8</v>
      </c>
      <c r="AC71" s="169">
        <f ca="1">IF(Table35[[#This Row],[Delivery Date]]="","",$AC$2-Table35[[#This Row],[Delivery Date]])</f>
        <v>15</v>
      </c>
      <c r="AE71" t="str">
        <f>IFERROR(VLOOKUP(Table35[[#This Row],[Ich No]],'ICH NO'!K:M,3,0),"")</f>
        <v>ASSY</v>
      </c>
      <c r="AF71">
        <f>IF(Table35[[#This Row],[REST TAM]]&gt;Table35[[#This Row],[Stock TAM]],Table35[[#This Row],[Stock TAM]],Table35[[#This Row],[REST TAM]])</f>
        <v>3</v>
      </c>
    </row>
    <row r="72" spans="1:32" x14ac:dyDescent="0.3">
      <c r="A72" s="173">
        <f>IF(Table35[[#This Row],[TAM PART NO]]="","",(ROW()-2))</f>
        <v>70</v>
      </c>
      <c r="B72" s="212" t="str">
        <f>IF(TAM!T76="","",TAM!T76)</f>
        <v>ADW382-0000T</v>
      </c>
      <c r="C72" s="42" t="str">
        <f>IF(TAM!Q76="","",TAM!Q76)</f>
        <v>81560VT020</v>
      </c>
      <c r="D72" s="42" t="str">
        <f>IF(TAM!I76="","",TAM!I76)</f>
        <v>I0404646</v>
      </c>
      <c r="E72" s="42" t="str">
        <f>IF(TAM!H76="","",TAM!H76)</f>
        <v>19997931</v>
      </c>
      <c r="F72" s="213">
        <f>IF(TAM!L76="","",TAM!L76)</f>
        <v>45909</v>
      </c>
      <c r="G72" s="213">
        <f>IF(TAM!M76="","",TAM!M76)</f>
        <v>45916</v>
      </c>
      <c r="H72" s="220">
        <f>IF(TAM!AD76="","",TAM!AD76)</f>
        <v>2</v>
      </c>
      <c r="I72" s="223">
        <f>IF(Table35[[#This Row],[Open Qty TAM]]="","",TAM!AE76)</f>
        <v>1</v>
      </c>
      <c r="J72" s="212" t="str">
        <f>IF(TMMIN!T74="","",TMMIN!T74)</f>
        <v>ADV152-0000T</v>
      </c>
      <c r="K72" s="42" t="str">
        <f>IF(TMMIN!Q74="","",TMMIN!Q74)</f>
        <v>815900K260</v>
      </c>
      <c r="L72" s="42" t="str">
        <f>IF(TMMIN!I74="","",TMMIN!I74)</f>
        <v>3125014375</v>
      </c>
      <c r="M72" s="220">
        <f>IF(Table35[[#This Row],[PO TMMIN]]="","",TMMIN!AD74)</f>
        <v>1</v>
      </c>
      <c r="N72" s="223">
        <f>IF(Table35[[#This Row],[Open Qty TMMIN]]="","",TMMIN!AE74)</f>
        <v>1</v>
      </c>
      <c r="O72" s="226">
        <f>IF(Table35[[#This Row],[Open Qty TAM]]="","",SUM(SUMIF('STOCK OES'!B:B,Table35[[#This Row],[Ich No]],'STOCK OES'!E:E),SUMIF('STOCK SEALING'!B:B,Table35[[#This Row],[Ich Part No]],'STOCK SEALING'!E:E)))</f>
        <v>17</v>
      </c>
      <c r="P72" s="223">
        <f>IF(Table35[[#This Row],[Rest TMMIN]]="","",SUM(SUMIF('STOCK OES'!B:B,Table35[[#This Row],[Ich Part No]],'STOCK OES'!E:E),SUMIF('STOCK SEALING'!B:B,Table35[[#This Row],[Ich Part No]],'STOCK SEALING'!E:E)))</f>
        <v>28</v>
      </c>
      <c r="Q72" s="226"/>
      <c r="R72" s="223"/>
      <c r="S72" s="226">
        <f>IFERROR(Table35[[#This Row],[REST TAM]]-Table35[[#This Row],[Scan TAM]],"")</f>
        <v>1</v>
      </c>
      <c r="T72" s="223">
        <f>IFERROR(Table35[[#This Row],[Rest TMMIN]]-Table35[[#This Row],[Scan Tmmin]],"")</f>
        <v>1</v>
      </c>
      <c r="U72" s="212" t="str">
        <f>IF(Table35[[#This Row],[PO TAM]]="","",IF(Table35[[#This Row],[Balance TAM]]&gt;0,"Open","Close"))</f>
        <v>Open</v>
      </c>
      <c r="V72" s="214" t="str">
        <f>IF(Table35[[#This Row],[PO TMMIN]]="","",IF(Table35[[#This Row],[Balance TMMIN]]&gt;0,"Open","Close"))</f>
        <v>Open</v>
      </c>
      <c r="W72" s="212"/>
      <c r="X72" s="214"/>
      <c r="Y72" s="236">
        <f>IF(Table35[[#This Row],[PO TAM]]="","",SUMIF(J:J,Table35[[#This Row],[Ich No]],J:N))</f>
        <v>0</v>
      </c>
      <c r="Z72" s="214">
        <f>IF(Table35[[#This Row],[PO TMMIN]]="","",SUMIF(B:B,Table35[[#This Row],[Ich Part No]],I:I))</f>
        <v>1</v>
      </c>
      <c r="AC72" s="169">
        <f ca="1">IF(Table35[[#This Row],[Delivery Date]]="","",$AC$2-Table35[[#This Row],[Delivery Date]])</f>
        <v>14</v>
      </c>
      <c r="AE72" t="str">
        <f>IFERROR(VLOOKUP(Table35[[#This Row],[Ich No]],'ICH NO'!K:M,3,0),"")</f>
        <v>ASSY</v>
      </c>
      <c r="AF72">
        <f>IF(Table35[[#This Row],[REST TAM]]&gt;Table35[[#This Row],[Stock TAM]],Table35[[#This Row],[Stock TAM]],Table35[[#This Row],[REST TAM]])</f>
        <v>1</v>
      </c>
    </row>
    <row r="73" spans="1:32" x14ac:dyDescent="0.3">
      <c r="A73" s="173">
        <f>IF(Table35[[#This Row],[TAM PART NO]]="","",(ROW()-2))</f>
        <v>71</v>
      </c>
      <c r="B73" s="212" t="str">
        <f>IF(TAM!T77="","",TAM!T77)</f>
        <v>AAQ042-1000T</v>
      </c>
      <c r="C73" s="42" t="str">
        <f>IF(TAM!Q77="","",TAM!Q77)</f>
        <v>81170BZ510</v>
      </c>
      <c r="D73" s="42" t="str">
        <f>IF(TAM!I77="","",TAM!I77)</f>
        <v>I0706452</v>
      </c>
      <c r="E73" s="42" t="str">
        <f>IF(TAM!H77="","",TAM!H77)</f>
        <v>19997983</v>
      </c>
      <c r="F73" s="213">
        <f>IF(TAM!L77="","",TAM!L77)</f>
        <v>45909</v>
      </c>
      <c r="G73" s="213">
        <f>IF(TAM!M77="","",TAM!M77)</f>
        <v>45916</v>
      </c>
      <c r="H73" s="220">
        <f>IF(TAM!AD77="","",TAM!AD77)</f>
        <v>1</v>
      </c>
      <c r="I73" s="223">
        <f>IF(Table35[[#This Row],[Open Qty TAM]]="","",TAM!AE77)</f>
        <v>1</v>
      </c>
      <c r="J73" s="212" t="str">
        <f>IF(TMMIN!T75="","",TMMIN!T75)</f>
        <v>AAS061-0000T</v>
      </c>
      <c r="K73" s="42" t="str">
        <f>IF(TMMIN!Q75="","",TMMIN!Q75)</f>
        <v>81110BZ620</v>
      </c>
      <c r="L73" s="42" t="str">
        <f>IF(TMMIN!I75="","",TMMIN!I75)</f>
        <v>3X25TF47</v>
      </c>
      <c r="M73" s="220">
        <f>IF(Table35[[#This Row],[PO TMMIN]]="","",TMMIN!AD75)</f>
        <v>2</v>
      </c>
      <c r="N73" s="223">
        <f>IF(Table35[[#This Row],[Open Qty TMMIN]]="","",TMMIN!AE75)</f>
        <v>2</v>
      </c>
      <c r="O73" s="226">
        <f>IF(Table35[[#This Row],[Open Qty TAM]]="","",SUM(SUMIF('STOCK OES'!B:B,Table35[[#This Row],[Ich No]],'STOCK OES'!E:E),SUMIF('STOCK SEALING'!B:B,Table35[[#This Row],[Ich Part No]],'STOCK SEALING'!E:E)))</f>
        <v>0</v>
      </c>
      <c r="P73" s="223">
        <f>IF(Table35[[#This Row],[Rest TMMIN]]="","",SUM(SUMIF('STOCK OES'!B:B,Table35[[#This Row],[Ich Part No]],'STOCK OES'!E:E),SUMIF('STOCK SEALING'!B:B,Table35[[#This Row],[Ich Part No]],'STOCK SEALING'!E:E)))</f>
        <v>3</v>
      </c>
      <c r="Q73" s="226"/>
      <c r="R73" s="223"/>
      <c r="S73" s="226">
        <f>IFERROR(Table35[[#This Row],[REST TAM]]-Table35[[#This Row],[Scan TAM]],"")</f>
        <v>1</v>
      </c>
      <c r="T73" s="223">
        <f>IFERROR(Table35[[#This Row],[Rest TMMIN]]-Table35[[#This Row],[Scan Tmmin]],"")</f>
        <v>2</v>
      </c>
      <c r="U73" s="212" t="str">
        <f>IF(Table35[[#This Row],[PO TAM]]="","",IF(Table35[[#This Row],[Balance TAM]]&gt;0,"Open","Close"))</f>
        <v>Open</v>
      </c>
      <c r="V73" s="214" t="str">
        <f>IF(Table35[[#This Row],[PO TMMIN]]="","",IF(Table35[[#This Row],[Balance TMMIN]]&gt;0,"Open","Close"))</f>
        <v>Open</v>
      </c>
      <c r="W73" s="212"/>
      <c r="X73" s="214"/>
      <c r="Y73" s="236">
        <f>IF(Table35[[#This Row],[PO TAM]]="","",SUMIF(J:J,Table35[[#This Row],[Ich No]],J:N))</f>
        <v>0</v>
      </c>
      <c r="Z73" s="214">
        <f>IF(Table35[[#This Row],[PO TMMIN]]="","",SUMIF(B:B,Table35[[#This Row],[Ich Part No]],I:I))</f>
        <v>15</v>
      </c>
      <c r="AC73" s="169">
        <f ca="1">IF(Table35[[#This Row],[Delivery Date]]="","",$AC$2-Table35[[#This Row],[Delivery Date]])</f>
        <v>14</v>
      </c>
      <c r="AE73" t="str">
        <f>IFERROR(VLOOKUP(Table35[[#This Row],[Ich No]],'ICH NO'!K:M,3,0),"")</f>
        <v>ASSY</v>
      </c>
      <c r="AF73">
        <f>IF(Table35[[#This Row],[REST TAM]]&gt;Table35[[#This Row],[Stock TAM]],Table35[[#This Row],[Stock TAM]],Table35[[#This Row],[REST TAM]])</f>
        <v>0</v>
      </c>
    </row>
    <row r="74" spans="1:32" x14ac:dyDescent="0.3">
      <c r="A74" s="173">
        <f>IF(Table35[[#This Row],[TAM PART NO]]="","",(ROW()-2))</f>
        <v>72</v>
      </c>
      <c r="B74" s="212" t="str">
        <f>IF(TAM!T78="","",TAM!T78)</f>
        <v>AAN192-1001</v>
      </c>
      <c r="C74" s="42" t="str">
        <f>IF(TAM!Q78="","",TAM!Q78)</f>
        <v>811700K591</v>
      </c>
      <c r="D74" s="42" t="str">
        <f>IF(TAM!I78="","",TAM!I78)</f>
        <v>I0306283</v>
      </c>
      <c r="E74" s="42" t="str">
        <f>IF(TAM!H78="","",TAM!H78)</f>
        <v>20005789</v>
      </c>
      <c r="F74" s="213">
        <f>IF(TAM!L78="","",TAM!L78)</f>
        <v>45911</v>
      </c>
      <c r="G74" s="213">
        <f>IF(TAM!M78="","",TAM!M78)</f>
        <v>45916</v>
      </c>
      <c r="H74" s="220">
        <f>IF(TAM!AD78="","",TAM!AD78)</f>
        <v>6</v>
      </c>
      <c r="I74" s="223">
        <f>IF(Table35[[#This Row],[Open Qty TAM]]="","",TAM!AE78)</f>
        <v>5</v>
      </c>
      <c r="J74" s="212" t="str">
        <f>IF(TMMIN!T76="","",TMMIN!T76)</f>
        <v>AAG022-0001T</v>
      </c>
      <c r="K74" s="42" t="str">
        <f>IF(TMMIN!Q76="","",TMMIN!Q76)</f>
        <v>81150BZ131</v>
      </c>
      <c r="L74" s="42" t="str">
        <f>IF(TMMIN!I76="","",TMMIN!I76)</f>
        <v>3X25TF47</v>
      </c>
      <c r="M74" s="220">
        <f>IF(Table35[[#This Row],[PO TMMIN]]="","",TMMIN!AD76)</f>
        <v>1</v>
      </c>
      <c r="N74" s="223">
        <f>IF(Table35[[#This Row],[Open Qty TMMIN]]="","",TMMIN!AE76)</f>
        <v>1</v>
      </c>
      <c r="O74" s="226">
        <f>IF(Table35[[#This Row],[Open Qty TAM]]="","",SUM(SUMIF('STOCK OES'!B:B,Table35[[#This Row],[Ich No]],'STOCK OES'!E:E),SUMIF('STOCK SEALING'!B:B,Table35[[#This Row],[Ich Part No]],'STOCK SEALING'!E:E)))</f>
        <v>0</v>
      </c>
      <c r="P74" s="223">
        <f>IF(Table35[[#This Row],[Rest TMMIN]]="","",SUM(SUMIF('STOCK OES'!B:B,Table35[[#This Row],[Ich Part No]],'STOCK OES'!E:E),SUMIF('STOCK SEALING'!B:B,Table35[[#This Row],[Ich Part No]],'STOCK SEALING'!E:E)))</f>
        <v>42</v>
      </c>
      <c r="Q74" s="226"/>
      <c r="R74" s="223"/>
      <c r="S74" s="226">
        <f>IFERROR(Table35[[#This Row],[REST TAM]]-Table35[[#This Row],[Scan TAM]],"")</f>
        <v>5</v>
      </c>
      <c r="T74" s="223">
        <f>IFERROR(Table35[[#This Row],[Rest TMMIN]]-Table35[[#This Row],[Scan Tmmin]],"")</f>
        <v>1</v>
      </c>
      <c r="U74" s="212" t="str">
        <f>IF(Table35[[#This Row],[PO TAM]]="","",IF(Table35[[#This Row],[Balance TAM]]&gt;0,"Open","Close"))</f>
        <v>Open</v>
      </c>
      <c r="V74" s="214" t="str">
        <f>IF(Table35[[#This Row],[PO TMMIN]]="","",IF(Table35[[#This Row],[Balance TMMIN]]&gt;0,"Open","Close"))</f>
        <v>Open</v>
      </c>
      <c r="W74" s="212"/>
      <c r="X74" s="214"/>
      <c r="Y74" s="236">
        <f>IF(Table35[[#This Row],[PO TAM]]="","",SUMIF(J:J,Table35[[#This Row],[Ich No]],J:N))</f>
        <v>0</v>
      </c>
      <c r="Z74" s="214">
        <f>IF(Table35[[#This Row],[PO TMMIN]]="","",SUMIF(B:B,Table35[[#This Row],[Ich Part No]],I:I))</f>
        <v>0</v>
      </c>
      <c r="AC74" s="169">
        <f ca="1">IF(Table35[[#This Row],[Delivery Date]]="","",$AC$2-Table35[[#This Row],[Delivery Date]])</f>
        <v>14</v>
      </c>
      <c r="AE74" t="str">
        <f>IFERROR(VLOOKUP(Table35[[#This Row],[Ich No]],'ICH NO'!K:M,3,0),"")</f>
        <v>ASSY</v>
      </c>
      <c r="AF74">
        <f>IF(Table35[[#This Row],[REST TAM]]&gt;Table35[[#This Row],[Stock TAM]],Table35[[#This Row],[Stock TAM]],Table35[[#This Row],[REST TAM]])</f>
        <v>0</v>
      </c>
    </row>
    <row r="75" spans="1:32" x14ac:dyDescent="0.3">
      <c r="A75" s="173">
        <f>IF(Table35[[#This Row],[TAM PART NO]]="","",(ROW()-2))</f>
        <v>73</v>
      </c>
      <c r="B75" s="212" t="str">
        <f>IF(TAM!T79="","",TAM!T79)</f>
        <v>AAP062-1001</v>
      </c>
      <c r="C75" s="42" t="str">
        <f>IF(TAM!Q79="","",TAM!Q79)</f>
        <v>811700KC31</v>
      </c>
      <c r="D75" s="42" t="str">
        <f>IF(TAM!I79="","",TAM!I79)</f>
        <v>I0404650</v>
      </c>
      <c r="E75" s="42" t="str">
        <f>IF(TAM!H79="","",TAM!H79)</f>
        <v>20005813</v>
      </c>
      <c r="F75" s="213">
        <f>IF(TAM!L79="","",TAM!L79)</f>
        <v>45911</v>
      </c>
      <c r="G75" s="213">
        <f>IF(TAM!M79="","",TAM!M79)</f>
        <v>45916</v>
      </c>
      <c r="H75" s="220">
        <f>IF(TAM!AD79="","",TAM!AD79)</f>
        <v>2</v>
      </c>
      <c r="I75" s="223">
        <f>IF(Table35[[#This Row],[Open Qty TAM]]="","",TAM!AE79)</f>
        <v>2</v>
      </c>
      <c r="J75" s="212" t="str">
        <f>IF(TMMIN!T77="","",TMMIN!T77)</f>
        <v>ADM072-9000T</v>
      </c>
      <c r="K75" s="42" t="str">
        <f>IF(TMMIN!Q77="","",TMMIN!Q77)</f>
        <v>81561BZ150</v>
      </c>
      <c r="L75" s="42" t="str">
        <f>IF(TMMIN!I77="","",TMMIN!I77)</f>
        <v>3X25TF47</v>
      </c>
      <c r="M75" s="220">
        <f>IF(Table35[[#This Row],[PO TMMIN]]="","",TMMIN!AD77)</f>
        <v>1</v>
      </c>
      <c r="N75" s="223">
        <f>IF(Table35[[#This Row],[Open Qty TMMIN]]="","",TMMIN!AE77)</f>
        <v>1</v>
      </c>
      <c r="O75" s="226">
        <f>IF(Table35[[#This Row],[Open Qty TAM]]="","",SUM(SUMIF('STOCK OES'!B:B,Table35[[#This Row],[Ich No]],'STOCK OES'!E:E),SUMIF('STOCK SEALING'!B:B,Table35[[#This Row],[Ich Part No]],'STOCK SEALING'!E:E)))</f>
        <v>0</v>
      </c>
      <c r="P75" s="223">
        <f>IF(Table35[[#This Row],[Rest TMMIN]]="","",SUM(SUMIF('STOCK OES'!B:B,Table35[[#This Row],[Ich Part No]],'STOCK OES'!E:E),SUMIF('STOCK SEALING'!B:B,Table35[[#This Row],[Ich Part No]],'STOCK SEALING'!E:E)))</f>
        <v>47</v>
      </c>
      <c r="Q75" s="226"/>
      <c r="R75" s="223"/>
      <c r="S75" s="226">
        <f>IFERROR(Table35[[#This Row],[REST TAM]]-Table35[[#This Row],[Scan TAM]],"")</f>
        <v>2</v>
      </c>
      <c r="T75" s="223">
        <f>IFERROR(Table35[[#This Row],[Rest TMMIN]]-Table35[[#This Row],[Scan Tmmin]],"")</f>
        <v>1</v>
      </c>
      <c r="U75" s="212" t="str">
        <f>IF(Table35[[#This Row],[PO TAM]]="","",IF(Table35[[#This Row],[Balance TAM]]&gt;0,"Open","Close"))</f>
        <v>Open</v>
      </c>
      <c r="V75" s="214" t="str">
        <f>IF(Table35[[#This Row],[PO TMMIN]]="","",IF(Table35[[#This Row],[Balance TMMIN]]&gt;0,"Open","Close"))</f>
        <v>Open</v>
      </c>
      <c r="W75" s="212"/>
      <c r="X75" s="214"/>
      <c r="Y75" s="236">
        <f>IF(Table35[[#This Row],[PO TAM]]="","",SUMIF(J:J,Table35[[#This Row],[Ich No]],J:N))</f>
        <v>0</v>
      </c>
      <c r="Z75" s="214">
        <f>IF(Table35[[#This Row],[PO TMMIN]]="","",SUMIF(B:B,Table35[[#This Row],[Ich Part No]],I:I))</f>
        <v>2</v>
      </c>
      <c r="AC75" s="169">
        <f ca="1">IF(Table35[[#This Row],[Delivery Date]]="","",$AC$2-Table35[[#This Row],[Delivery Date]])</f>
        <v>14</v>
      </c>
      <c r="AE75" t="str">
        <f>IFERROR(VLOOKUP(Table35[[#This Row],[Ich No]],'ICH NO'!K:M,3,0),"")</f>
        <v>ASSY</v>
      </c>
      <c r="AF75">
        <f>IF(Table35[[#This Row],[REST TAM]]&gt;Table35[[#This Row],[Stock TAM]],Table35[[#This Row],[Stock TAM]],Table35[[#This Row],[REST TAM]])</f>
        <v>0</v>
      </c>
    </row>
    <row r="76" spans="1:32" x14ac:dyDescent="0.3">
      <c r="A76" s="173">
        <f>IF(Table35[[#This Row],[TAM PART NO]]="","",(ROW()-2))</f>
        <v>74</v>
      </c>
      <c r="B76" s="212" t="str">
        <f>IF(TAM!T80="","",TAM!T80)</f>
        <v>AAL032-1000</v>
      </c>
      <c r="C76" s="42" t="str">
        <f>IF(TAM!Q80="","",TAM!Q80)</f>
        <v>811700K520</v>
      </c>
      <c r="D76" s="42" t="str">
        <f>IF(TAM!I80="","",TAM!I80)</f>
        <v>I0306286</v>
      </c>
      <c r="E76" s="42" t="str">
        <f>IF(TAM!H80="","",TAM!H80)</f>
        <v>20009814</v>
      </c>
      <c r="F76" s="213">
        <f>IF(TAM!L80="","",TAM!L80)</f>
        <v>45912</v>
      </c>
      <c r="G76" s="213">
        <f>IF(TAM!M80="","",TAM!M80)</f>
        <v>45916</v>
      </c>
      <c r="H76" s="220">
        <f>IF(TAM!AD80="","",TAM!AD80)</f>
        <v>4</v>
      </c>
      <c r="I76" s="223">
        <f>IF(Table35[[#This Row],[Open Qty TAM]]="","",TAM!AE80)</f>
        <v>4</v>
      </c>
      <c r="J76" s="212" t="str">
        <f>IF(TMMIN!T78="","",TMMIN!T78)</f>
        <v>AAP061-0000T</v>
      </c>
      <c r="K76" s="42" t="str">
        <f>IF(TMMIN!Q78="","",TMMIN!Q78)</f>
        <v>811100KC30</v>
      </c>
      <c r="L76" s="42" t="str">
        <f>IF(TMMIN!I78="","",TMMIN!I78)</f>
        <v>3125014557</v>
      </c>
      <c r="M76" s="220">
        <f>IF(Table35[[#This Row],[PO TMMIN]]="","",TMMIN!AD78)</f>
        <v>1</v>
      </c>
      <c r="N76" s="223">
        <f>IF(Table35[[#This Row],[Open Qty TMMIN]]="","",TMMIN!AE78)</f>
        <v>1</v>
      </c>
      <c r="O76" s="226">
        <f>IF(Table35[[#This Row],[Open Qty TAM]]="","",SUM(SUMIF('STOCK OES'!B:B,Table35[[#This Row],[Ich No]],'STOCK OES'!E:E),SUMIF('STOCK SEALING'!B:B,Table35[[#This Row],[Ich Part No]],'STOCK SEALING'!E:E)))</f>
        <v>0</v>
      </c>
      <c r="P76" s="223">
        <f>IF(Table35[[#This Row],[Rest TMMIN]]="","",SUM(SUMIF('STOCK OES'!B:B,Table35[[#This Row],[Ich Part No]],'STOCK OES'!E:E),SUMIF('STOCK SEALING'!B:B,Table35[[#This Row],[Ich Part No]],'STOCK SEALING'!E:E)))</f>
        <v>0</v>
      </c>
      <c r="Q76" s="226"/>
      <c r="R76" s="223"/>
      <c r="S76" s="226">
        <f>IFERROR(Table35[[#This Row],[REST TAM]]-Table35[[#This Row],[Scan TAM]],"")</f>
        <v>4</v>
      </c>
      <c r="T76" s="223">
        <f>IFERROR(Table35[[#This Row],[Rest TMMIN]]-Table35[[#This Row],[Scan Tmmin]],"")</f>
        <v>1</v>
      </c>
      <c r="U76" s="212" t="str">
        <f>IF(Table35[[#This Row],[PO TAM]]="","",IF(Table35[[#This Row],[Balance TAM]]&gt;0,"Open","Close"))</f>
        <v>Open</v>
      </c>
      <c r="V76" s="214" t="str">
        <f>IF(Table35[[#This Row],[PO TMMIN]]="","",IF(Table35[[#This Row],[Balance TMMIN]]&gt;0,"Open","Close"))</f>
        <v>Open</v>
      </c>
      <c r="W76" s="212"/>
      <c r="X76" s="214"/>
      <c r="Y76" s="236">
        <f>IF(Table35[[#This Row],[PO TAM]]="","",SUMIF(J:J,Table35[[#This Row],[Ich No]],J:N))</f>
        <v>0</v>
      </c>
      <c r="Z76" s="214">
        <f>IF(Table35[[#This Row],[PO TMMIN]]="","",SUMIF(B:B,Table35[[#This Row],[Ich Part No]],I:I))</f>
        <v>0</v>
      </c>
      <c r="AC76" s="169">
        <f ca="1">IF(Table35[[#This Row],[Delivery Date]]="","",$AC$2-Table35[[#This Row],[Delivery Date]])</f>
        <v>14</v>
      </c>
      <c r="AE76" t="str">
        <f>IFERROR(VLOOKUP(Table35[[#This Row],[Ich No]],'ICH NO'!K:M,3,0),"")</f>
        <v>ASSY</v>
      </c>
      <c r="AF76">
        <f>IF(Table35[[#This Row],[REST TAM]]&gt;Table35[[#This Row],[Stock TAM]],Table35[[#This Row],[Stock TAM]],Table35[[#This Row],[REST TAM]])</f>
        <v>0</v>
      </c>
    </row>
    <row r="77" spans="1:32" x14ac:dyDescent="0.3">
      <c r="A77" s="173">
        <f>IF(Table35[[#This Row],[TAM PART NO]]="","",(ROW()-2))</f>
        <v>75</v>
      </c>
      <c r="B77" s="212" t="str">
        <f>IF(TAM!T81="","",TAM!T81)</f>
        <v>AAL032-1000</v>
      </c>
      <c r="C77" s="42" t="str">
        <f>IF(TAM!Q81="","",TAM!Q81)</f>
        <v>811700K520</v>
      </c>
      <c r="D77" s="42" t="str">
        <f>IF(TAM!I81="","",TAM!I81)</f>
        <v>I0306289</v>
      </c>
      <c r="E77" s="42" t="str">
        <f>IF(TAM!H81="","",TAM!H81)</f>
        <v>20009849</v>
      </c>
      <c r="F77" s="213">
        <f>IF(TAM!L81="","",TAM!L81)</f>
        <v>45912</v>
      </c>
      <c r="G77" s="213">
        <f>IF(TAM!M81="","",TAM!M81)</f>
        <v>45916</v>
      </c>
      <c r="H77" s="220">
        <f>IF(TAM!AD81="","",TAM!AD81)</f>
        <v>6</v>
      </c>
      <c r="I77" s="223">
        <f>IF(Table35[[#This Row],[Open Qty TAM]]="","",TAM!AE81)</f>
        <v>3</v>
      </c>
      <c r="J77" s="212" t="str">
        <f>IF(TMMIN!T79="","",TMMIN!T79)</f>
        <v>AAN182-0001T</v>
      </c>
      <c r="K77" s="42" t="str">
        <f>IF(TMMIN!Q79="","",TMMIN!Q79)</f>
        <v>811500K571</v>
      </c>
      <c r="L77" s="42" t="str">
        <f>IF(TMMIN!I79="","",TMMIN!I79)</f>
        <v>3125014557</v>
      </c>
      <c r="M77" s="220">
        <f>IF(Table35[[#This Row],[PO TMMIN]]="","",TMMIN!AD79)</f>
        <v>1</v>
      </c>
      <c r="N77" s="223">
        <f>IF(Table35[[#This Row],[Open Qty TMMIN]]="","",TMMIN!AE79)</f>
        <v>1</v>
      </c>
      <c r="O77" s="226">
        <f>IF(Table35[[#This Row],[Open Qty TAM]]="","",SUM(SUMIF('STOCK OES'!B:B,Table35[[#This Row],[Ich No]],'STOCK OES'!E:E),SUMIF('STOCK SEALING'!B:B,Table35[[#This Row],[Ich Part No]],'STOCK SEALING'!E:E)))</f>
        <v>0</v>
      </c>
      <c r="P77" s="223">
        <f>IF(Table35[[#This Row],[Rest TMMIN]]="","",SUM(SUMIF('STOCK OES'!B:B,Table35[[#This Row],[Ich Part No]],'STOCK OES'!E:E),SUMIF('STOCK SEALING'!B:B,Table35[[#This Row],[Ich Part No]],'STOCK SEALING'!E:E)))</f>
        <v>19</v>
      </c>
      <c r="Q77" s="226"/>
      <c r="R77" s="223"/>
      <c r="S77" s="226">
        <f>IFERROR(Table35[[#This Row],[REST TAM]]-Table35[[#This Row],[Scan TAM]],"")</f>
        <v>3</v>
      </c>
      <c r="T77" s="223">
        <f>IFERROR(Table35[[#This Row],[Rest TMMIN]]-Table35[[#This Row],[Scan Tmmin]],"")</f>
        <v>1</v>
      </c>
      <c r="U77" s="212" t="str">
        <f>IF(Table35[[#This Row],[PO TAM]]="","",IF(Table35[[#This Row],[Balance TAM]]&gt;0,"Open","Close"))</f>
        <v>Open</v>
      </c>
      <c r="V77" s="214" t="str">
        <f>IF(Table35[[#This Row],[PO TMMIN]]="","",IF(Table35[[#This Row],[Balance TMMIN]]&gt;0,"Open","Close"))</f>
        <v>Open</v>
      </c>
      <c r="W77" s="212"/>
      <c r="X77" s="214"/>
      <c r="Y77" s="236">
        <f>IF(Table35[[#This Row],[PO TAM]]="","",SUMIF(J:J,Table35[[#This Row],[Ich No]],J:N))</f>
        <v>0</v>
      </c>
      <c r="Z77" s="214">
        <f>IF(Table35[[#This Row],[PO TMMIN]]="","",SUMIF(B:B,Table35[[#This Row],[Ich Part No]],I:I))</f>
        <v>0</v>
      </c>
      <c r="AC77" s="169">
        <f ca="1">IF(Table35[[#This Row],[Delivery Date]]="","",$AC$2-Table35[[#This Row],[Delivery Date]])</f>
        <v>14</v>
      </c>
      <c r="AE77" t="str">
        <f>IFERROR(VLOOKUP(Table35[[#This Row],[Ich No]],'ICH NO'!K:M,3,0),"")</f>
        <v>ASSY</v>
      </c>
      <c r="AF77">
        <f>IF(Table35[[#This Row],[REST TAM]]&gt;Table35[[#This Row],[Stock TAM]],Table35[[#This Row],[Stock TAM]],Table35[[#This Row],[REST TAM]])</f>
        <v>0</v>
      </c>
    </row>
    <row r="78" spans="1:32" x14ac:dyDescent="0.3">
      <c r="A78" s="173">
        <f>IF(Table35[[#This Row],[TAM PART NO]]="","",(ROW()-2))</f>
        <v>76</v>
      </c>
      <c r="B78" s="212" t="str">
        <f>IF(TAM!T82="","",TAM!T82)</f>
        <v>ADN151-9000</v>
      </c>
      <c r="C78" s="42" t="str">
        <f>IF(TAM!Q82="","",TAM!Q82)</f>
        <v>815510D570</v>
      </c>
      <c r="D78" s="42" t="str">
        <f>IF(TAM!I82="","",TAM!I82)</f>
        <v>I0306277</v>
      </c>
      <c r="E78" s="42" t="str">
        <f>IF(TAM!H82="","",TAM!H82)</f>
        <v>20002014</v>
      </c>
      <c r="F78" s="213">
        <f>IF(TAM!L82="","",TAM!L82)</f>
        <v>45910</v>
      </c>
      <c r="G78" s="213">
        <f>IF(TAM!M82="","",TAM!M82)</f>
        <v>45917</v>
      </c>
      <c r="H78" s="220">
        <f>IF(TAM!AD82="","",TAM!AD82)</f>
        <v>2</v>
      </c>
      <c r="I78" s="223">
        <f>IF(Table35[[#This Row],[Open Qty TAM]]="","",TAM!AE82)</f>
        <v>2</v>
      </c>
      <c r="J78" s="212" t="str">
        <f>IF(TMMIN!T80="","",TMMIN!T80)</f>
        <v>AAS122-0000T</v>
      </c>
      <c r="K78" s="42" t="str">
        <f>IF(TMMIN!Q80="","",TMMIN!Q80)</f>
        <v>811500KG50</v>
      </c>
      <c r="L78" s="42" t="str">
        <f>IF(TMMIN!I80="","",TMMIN!I80)</f>
        <v>3125014557</v>
      </c>
      <c r="M78" s="220">
        <f>IF(Table35[[#This Row],[PO TMMIN]]="","",TMMIN!AD80)</f>
        <v>1</v>
      </c>
      <c r="N78" s="223">
        <f>IF(Table35[[#This Row],[Open Qty TMMIN]]="","",TMMIN!AE80)</f>
        <v>1</v>
      </c>
      <c r="O78" s="226">
        <f>IF(Table35[[#This Row],[Open Qty TAM]]="","",SUM(SUMIF('STOCK OES'!B:B,Table35[[#This Row],[Ich No]],'STOCK OES'!E:E),SUMIF('STOCK SEALING'!B:B,Table35[[#This Row],[Ich Part No]],'STOCK SEALING'!E:E)))</f>
        <v>0</v>
      </c>
      <c r="P78" s="223">
        <f>IF(Table35[[#This Row],[Rest TMMIN]]="","",SUM(SUMIF('STOCK OES'!B:B,Table35[[#This Row],[Ich Part No]],'STOCK OES'!E:E),SUMIF('STOCK SEALING'!B:B,Table35[[#This Row],[Ich Part No]],'STOCK SEALING'!E:E)))</f>
        <v>17</v>
      </c>
      <c r="Q78" s="226"/>
      <c r="R78" s="223"/>
      <c r="S78" s="226">
        <f>IFERROR(Table35[[#This Row],[REST TAM]]-Table35[[#This Row],[Scan TAM]],"")</f>
        <v>2</v>
      </c>
      <c r="T78" s="223">
        <f>IFERROR(Table35[[#This Row],[Rest TMMIN]]-Table35[[#This Row],[Scan Tmmin]],"")</f>
        <v>1</v>
      </c>
      <c r="U78" s="212" t="str">
        <f>IF(Table35[[#This Row],[PO TAM]]="","",IF(Table35[[#This Row],[Balance TAM]]&gt;0,"Open","Close"))</f>
        <v>Open</v>
      </c>
      <c r="V78" s="214" t="str">
        <f>IF(Table35[[#This Row],[PO TMMIN]]="","",IF(Table35[[#This Row],[Balance TMMIN]]&gt;0,"Open","Close"))</f>
        <v>Open</v>
      </c>
      <c r="W78" s="212"/>
      <c r="X78" s="214"/>
      <c r="Y78" s="236">
        <f>IF(Table35[[#This Row],[PO TAM]]="","",SUMIF(J:J,Table35[[#This Row],[Ich No]],J:N))</f>
        <v>0</v>
      </c>
      <c r="Z78" s="214">
        <f>IF(Table35[[#This Row],[PO TMMIN]]="","",SUMIF(B:B,Table35[[#This Row],[Ich Part No]],I:I))</f>
        <v>0</v>
      </c>
      <c r="AC78" s="169">
        <f ca="1">IF(Table35[[#This Row],[Delivery Date]]="","",$AC$2-Table35[[#This Row],[Delivery Date]])</f>
        <v>13</v>
      </c>
      <c r="AE78" t="str">
        <f>IFERROR(VLOOKUP(Table35[[#This Row],[Ich No]],'ICH NO'!K:M,3,0),"")</f>
        <v>ASSY</v>
      </c>
      <c r="AF78">
        <f>IF(Table35[[#This Row],[REST TAM]]&gt;Table35[[#This Row],[Stock TAM]],Table35[[#This Row],[Stock TAM]],Table35[[#This Row],[REST TAM]])</f>
        <v>0</v>
      </c>
    </row>
    <row r="79" spans="1:32" x14ac:dyDescent="0.3">
      <c r="A79" s="173">
        <f>IF(Table35[[#This Row],[TAM PART NO]]="","",(ROW()-2))</f>
        <v>77</v>
      </c>
      <c r="B79" s="212" t="str">
        <f>IF(TAM!T83="","",TAM!T83)</f>
        <v>ABH011-0000T</v>
      </c>
      <c r="C79" s="42" t="str">
        <f>IF(TAM!Q83="","",TAM!Q83)</f>
        <v>812100K090</v>
      </c>
      <c r="D79" s="42" t="str">
        <f>IF(TAM!I83="","",TAM!I83)</f>
        <v>I0404648</v>
      </c>
      <c r="E79" s="42" t="str">
        <f>IF(TAM!H83="","",TAM!H83)</f>
        <v>20002045</v>
      </c>
      <c r="F79" s="213">
        <f>IF(TAM!L83="","",TAM!L83)</f>
        <v>45910</v>
      </c>
      <c r="G79" s="213">
        <f>IF(TAM!M83="","",TAM!M83)</f>
        <v>45917</v>
      </c>
      <c r="H79" s="220">
        <f>IF(TAM!AD83="","",TAM!AD83)</f>
        <v>2</v>
      </c>
      <c r="I79" s="223">
        <f>IF(Table35[[#This Row],[Open Qty TAM]]="","",TAM!AE83)</f>
        <v>2</v>
      </c>
      <c r="J79" s="212" t="str">
        <f>IF(TMMIN!T81="","",TMMIN!T81)</f>
        <v>A1W142-0000T</v>
      </c>
      <c r="K79" s="42" t="str">
        <f>IF(TMMIN!Q81="","",TMMIN!Q81)</f>
        <v>81150VT090</v>
      </c>
      <c r="L79" s="42" t="str">
        <f>IF(TMMIN!I81="","",TMMIN!I81)</f>
        <v>3125014558</v>
      </c>
      <c r="M79" s="220">
        <f>IF(Table35[[#This Row],[PO TMMIN]]="","",TMMIN!AD81)</f>
        <v>1</v>
      </c>
      <c r="N79" s="223">
        <f>IF(Table35[[#This Row],[Open Qty TMMIN]]="","",TMMIN!AE81)</f>
        <v>1</v>
      </c>
      <c r="O79" s="226">
        <f>IF(Table35[[#This Row],[Open Qty TAM]]="","",SUM(SUMIF('STOCK OES'!B:B,Table35[[#This Row],[Ich No]],'STOCK OES'!E:E),SUMIF('STOCK SEALING'!B:B,Table35[[#This Row],[Ich Part No]],'STOCK SEALING'!E:E)))</f>
        <v>0</v>
      </c>
      <c r="P79" s="223">
        <f>IF(Table35[[#This Row],[Rest TMMIN]]="","",SUM(SUMIF('STOCK OES'!B:B,Table35[[#This Row],[Ich Part No]],'STOCK OES'!E:E),SUMIF('STOCK SEALING'!B:B,Table35[[#This Row],[Ich Part No]],'STOCK SEALING'!E:E)))</f>
        <v>40</v>
      </c>
      <c r="Q79" s="226"/>
      <c r="R79" s="223"/>
      <c r="S79" s="226">
        <f>IFERROR(Table35[[#This Row],[REST TAM]]-Table35[[#This Row],[Scan TAM]],"")</f>
        <v>2</v>
      </c>
      <c r="T79" s="223">
        <f>IFERROR(Table35[[#This Row],[Rest TMMIN]]-Table35[[#This Row],[Scan Tmmin]],"")</f>
        <v>1</v>
      </c>
      <c r="U79" s="212" t="str">
        <f>IF(Table35[[#This Row],[PO TAM]]="","",IF(Table35[[#This Row],[Balance TAM]]&gt;0,"Open","Close"))</f>
        <v>Open</v>
      </c>
      <c r="V79" s="214" t="str">
        <f>IF(Table35[[#This Row],[PO TMMIN]]="","",IF(Table35[[#This Row],[Balance TMMIN]]&gt;0,"Open","Close"))</f>
        <v>Open</v>
      </c>
      <c r="W79" s="212"/>
      <c r="X79" s="214"/>
      <c r="Y79" s="236">
        <f>IF(Table35[[#This Row],[PO TAM]]="","",SUMIF(J:J,Table35[[#This Row],[Ich No]],J:N))</f>
        <v>0</v>
      </c>
      <c r="Z79" s="214">
        <f>IF(Table35[[#This Row],[PO TMMIN]]="","",SUMIF(B:B,Table35[[#This Row],[Ich Part No]],I:I))</f>
        <v>0</v>
      </c>
      <c r="AC79" s="169">
        <f ca="1">IF(Table35[[#This Row],[Delivery Date]]="","",$AC$2-Table35[[#This Row],[Delivery Date]])</f>
        <v>13</v>
      </c>
      <c r="AE79" t="str">
        <f>IFERROR(VLOOKUP(Table35[[#This Row],[Ich No]],'ICH NO'!K:M,3,0),"")</f>
        <v>ASSY</v>
      </c>
      <c r="AF79">
        <f>IF(Table35[[#This Row],[REST TAM]]&gt;Table35[[#This Row],[Stock TAM]],Table35[[#This Row],[Stock TAM]],Table35[[#This Row],[REST TAM]])</f>
        <v>0</v>
      </c>
    </row>
    <row r="80" spans="1:32" x14ac:dyDescent="0.3">
      <c r="A80" s="173">
        <f>IF(Table35[[#This Row],[TAM PART NO]]="","",(ROW()-2))</f>
        <v>78</v>
      </c>
      <c r="B80" s="212" t="str">
        <f>IF(TAM!T84="","",TAM!T84)</f>
        <v>AAN191-1001</v>
      </c>
      <c r="C80" s="42" t="str">
        <f>IF(TAM!Q84="","",TAM!Q84)</f>
        <v>811300K591</v>
      </c>
      <c r="D80" s="42" t="str">
        <f>IF(TAM!I84="","",TAM!I84)</f>
        <v>I0306287</v>
      </c>
      <c r="E80" s="42" t="str">
        <f>IF(TAM!H84="","",TAM!H84)</f>
        <v>20009837</v>
      </c>
      <c r="F80" s="213">
        <f>IF(TAM!L84="","",TAM!L84)</f>
        <v>45912</v>
      </c>
      <c r="G80" s="213">
        <f>IF(TAM!M84="","",TAM!M84)</f>
        <v>45917</v>
      </c>
      <c r="H80" s="220">
        <f>IF(TAM!AD84="","",TAM!AD84)</f>
        <v>2</v>
      </c>
      <c r="I80" s="223">
        <f>IF(Table35[[#This Row],[Open Qty TAM]]="","",TAM!AE84)</f>
        <v>2</v>
      </c>
      <c r="J80" s="212" t="str">
        <f>IF(TMMIN!T82="","",TMMIN!T82)</f>
        <v>ADW361-0000T</v>
      </c>
      <c r="K80" s="42" t="str">
        <f>IF(TMMIN!Q82="","",TMMIN!Q82)</f>
        <v>81550VT050</v>
      </c>
      <c r="L80" s="42" t="str">
        <f>IF(TMMIN!I82="","",TMMIN!I82)</f>
        <v>3125014558</v>
      </c>
      <c r="M80" s="220">
        <f>IF(Table35[[#This Row],[PO TMMIN]]="","",TMMIN!AD82)</f>
        <v>1</v>
      </c>
      <c r="N80" s="223">
        <f>IF(Table35[[#This Row],[Open Qty TMMIN]]="","",TMMIN!AE82)</f>
        <v>1</v>
      </c>
      <c r="O80" s="226">
        <f>IF(Table35[[#This Row],[Open Qty TAM]]="","",SUM(SUMIF('STOCK OES'!B:B,Table35[[#This Row],[Ich No]],'STOCK OES'!E:E),SUMIF('STOCK SEALING'!B:B,Table35[[#This Row],[Ich Part No]],'STOCK SEALING'!E:E)))</f>
        <v>0</v>
      </c>
      <c r="P80" s="223">
        <f>IF(Table35[[#This Row],[Rest TMMIN]]="","",SUM(SUMIF('STOCK OES'!B:B,Table35[[#This Row],[Ich Part No]],'STOCK OES'!E:E),SUMIF('STOCK SEALING'!B:B,Table35[[#This Row],[Ich Part No]],'STOCK SEALING'!E:E)))</f>
        <v>103</v>
      </c>
      <c r="Q80" s="226"/>
      <c r="R80" s="223"/>
      <c r="S80" s="226">
        <f>IFERROR(Table35[[#This Row],[REST TAM]]-Table35[[#This Row],[Scan TAM]],"")</f>
        <v>2</v>
      </c>
      <c r="T80" s="223">
        <f>IFERROR(Table35[[#This Row],[Rest TMMIN]]-Table35[[#This Row],[Scan Tmmin]],"")</f>
        <v>1</v>
      </c>
      <c r="U80" s="212" t="str">
        <f>IF(Table35[[#This Row],[PO TAM]]="","",IF(Table35[[#This Row],[Balance TAM]]&gt;0,"Open","Close"))</f>
        <v>Open</v>
      </c>
      <c r="V80" s="214" t="str">
        <f>IF(Table35[[#This Row],[PO TMMIN]]="","",IF(Table35[[#This Row],[Balance TMMIN]]&gt;0,"Open","Close"))</f>
        <v>Open</v>
      </c>
      <c r="W80" s="212"/>
      <c r="X80" s="214"/>
      <c r="Y80" s="236">
        <f>IF(Table35[[#This Row],[PO TAM]]="","",SUMIF(J:J,Table35[[#This Row],[Ich No]],J:N))</f>
        <v>0</v>
      </c>
      <c r="Z80" s="214">
        <f>IF(Table35[[#This Row],[PO TMMIN]]="","",SUMIF(B:B,Table35[[#This Row],[Ich Part No]],I:I))</f>
        <v>1</v>
      </c>
      <c r="AC80" s="169">
        <f ca="1">IF(Table35[[#This Row],[Delivery Date]]="","",$AC$2-Table35[[#This Row],[Delivery Date]])</f>
        <v>13</v>
      </c>
      <c r="AE80" t="str">
        <f>IFERROR(VLOOKUP(Table35[[#This Row],[Ich No]],'ICH NO'!K:M,3,0),"")</f>
        <v>ASSY</v>
      </c>
      <c r="AF80">
        <f>IF(Table35[[#This Row],[REST TAM]]&gt;Table35[[#This Row],[Stock TAM]],Table35[[#This Row],[Stock TAM]],Table35[[#This Row],[REST TAM]])</f>
        <v>0</v>
      </c>
    </row>
    <row r="81" spans="1:32" x14ac:dyDescent="0.3">
      <c r="A81" s="173">
        <f>IF(Table35[[#This Row],[TAM PART NO]]="","",(ROW()-2))</f>
        <v>79</v>
      </c>
      <c r="B81" s="212" t="str">
        <f>IF(TAM!T85="","",TAM!T85)</f>
        <v>AAN192-0001T</v>
      </c>
      <c r="C81" s="42" t="str">
        <f>IF(TAM!Q85="","",TAM!Q85)</f>
        <v>811500K591</v>
      </c>
      <c r="D81" s="42" t="str">
        <f>IF(TAM!I85="","",TAM!I85)</f>
        <v>I0306287</v>
      </c>
      <c r="E81" s="42" t="str">
        <f>IF(TAM!H85="","",TAM!H85)</f>
        <v>20009838</v>
      </c>
      <c r="F81" s="213">
        <f>IF(TAM!L85="","",TAM!L85)</f>
        <v>45912</v>
      </c>
      <c r="G81" s="213">
        <f>IF(TAM!M85="","",TAM!M85)</f>
        <v>45917</v>
      </c>
      <c r="H81" s="220">
        <f>IF(TAM!AD85="","",TAM!AD85)</f>
        <v>1</v>
      </c>
      <c r="I81" s="223">
        <f>IF(Table35[[#This Row],[Open Qty TAM]]="","",TAM!AE85)</f>
        <v>1</v>
      </c>
      <c r="J81" s="212" t="str">
        <f>IF(TMMIN!T83="","",TMMIN!T83)</f>
        <v>ADV152-0000T</v>
      </c>
      <c r="K81" s="42" t="str">
        <f>IF(TMMIN!Q83="","",TMMIN!Q83)</f>
        <v>815900K260</v>
      </c>
      <c r="L81" s="42" t="str">
        <f>IF(TMMIN!I83="","",TMMIN!I83)</f>
        <v>3125014558</v>
      </c>
      <c r="M81" s="220">
        <f>IF(Table35[[#This Row],[PO TMMIN]]="","",TMMIN!AD83)</f>
        <v>1</v>
      </c>
      <c r="N81" s="223">
        <f>IF(Table35[[#This Row],[Open Qty TMMIN]]="","",TMMIN!AE83)</f>
        <v>1</v>
      </c>
      <c r="O81" s="226">
        <f>IF(Table35[[#This Row],[Open Qty TAM]]="","",SUM(SUMIF('STOCK OES'!B:B,Table35[[#This Row],[Ich No]],'STOCK OES'!E:E),SUMIF('STOCK SEALING'!B:B,Table35[[#This Row],[Ich Part No]],'STOCK SEALING'!E:E)))</f>
        <v>0</v>
      </c>
      <c r="P81" s="223">
        <f>IF(Table35[[#This Row],[Rest TMMIN]]="","",SUM(SUMIF('STOCK OES'!B:B,Table35[[#This Row],[Ich Part No]],'STOCK OES'!E:E),SUMIF('STOCK SEALING'!B:B,Table35[[#This Row],[Ich Part No]],'STOCK SEALING'!E:E)))</f>
        <v>28</v>
      </c>
      <c r="Q81" s="226"/>
      <c r="R81" s="223"/>
      <c r="S81" s="226">
        <f>IFERROR(Table35[[#This Row],[REST TAM]]-Table35[[#This Row],[Scan TAM]],"")</f>
        <v>1</v>
      </c>
      <c r="T81" s="223">
        <f>IFERROR(Table35[[#This Row],[Rest TMMIN]]-Table35[[#This Row],[Scan Tmmin]],"")</f>
        <v>1</v>
      </c>
      <c r="U81" s="212" t="str">
        <f>IF(Table35[[#This Row],[PO TAM]]="","",IF(Table35[[#This Row],[Balance TAM]]&gt;0,"Open","Close"))</f>
        <v>Open</v>
      </c>
      <c r="V81" s="214" t="str">
        <f>IF(Table35[[#This Row],[PO TMMIN]]="","",IF(Table35[[#This Row],[Balance TMMIN]]&gt;0,"Open","Close"))</f>
        <v>Open</v>
      </c>
      <c r="W81" s="212"/>
      <c r="X81" s="214"/>
      <c r="Y81" s="236">
        <f>IF(Table35[[#This Row],[PO TAM]]="","",SUMIF(J:J,Table35[[#This Row],[Ich No]],J:N))</f>
        <v>0</v>
      </c>
      <c r="Z81" s="214">
        <f>IF(Table35[[#This Row],[PO TMMIN]]="","",SUMIF(B:B,Table35[[#This Row],[Ich Part No]],I:I))</f>
        <v>1</v>
      </c>
      <c r="AC81" s="169">
        <f ca="1">IF(Table35[[#This Row],[Delivery Date]]="","",$AC$2-Table35[[#This Row],[Delivery Date]])</f>
        <v>13</v>
      </c>
      <c r="AE81" t="str">
        <f>IFERROR(VLOOKUP(Table35[[#This Row],[Ich No]],'ICH NO'!K:M,3,0),"")</f>
        <v>ASSY</v>
      </c>
      <c r="AF81">
        <f>IF(Table35[[#This Row],[REST TAM]]&gt;Table35[[#This Row],[Stock TAM]],Table35[[#This Row],[Stock TAM]],Table35[[#This Row],[REST TAM]])</f>
        <v>0</v>
      </c>
    </row>
    <row r="82" spans="1:32" x14ac:dyDescent="0.3">
      <c r="A82" s="173">
        <f>IF(Table35[[#This Row],[TAM PART NO]]="","",(ROW()-2))</f>
        <v>80</v>
      </c>
      <c r="B82" s="212" t="str">
        <f>IF(TAM!T86="","",TAM!T86)</f>
        <v>AAN192-1001</v>
      </c>
      <c r="C82" s="42" t="str">
        <f>IF(TAM!Q86="","",TAM!Q86)</f>
        <v>811700K591</v>
      </c>
      <c r="D82" s="42" t="str">
        <f>IF(TAM!I86="","",TAM!I86)</f>
        <v>I0306287</v>
      </c>
      <c r="E82" s="42" t="str">
        <f>IF(TAM!H86="","",TAM!H86)</f>
        <v>20009839</v>
      </c>
      <c r="F82" s="213">
        <f>IF(TAM!L86="","",TAM!L86)</f>
        <v>45912</v>
      </c>
      <c r="G82" s="213">
        <f>IF(TAM!M86="","",TAM!M86)</f>
        <v>45917</v>
      </c>
      <c r="H82" s="220">
        <f>IF(TAM!AD86="","",TAM!AD86)</f>
        <v>6</v>
      </c>
      <c r="I82" s="223">
        <f>IF(Table35[[#This Row],[Open Qty TAM]]="","",TAM!AE86)</f>
        <v>6</v>
      </c>
      <c r="J82" s="212" t="str">
        <f>IF(TMMIN!T84="","",TMMIN!T84)</f>
        <v>AAS071-0000T</v>
      </c>
      <c r="K82" s="42" t="str">
        <f>IF(TMMIN!Q84="","",TMMIN!Q84)</f>
        <v>81110BZ630</v>
      </c>
      <c r="L82" s="42" t="str">
        <f>IF(TMMIN!I84="","",TMMIN!I84)</f>
        <v>3X25TG93</v>
      </c>
      <c r="M82" s="220">
        <f>IF(Table35[[#This Row],[PO TMMIN]]="","",TMMIN!AD84)</f>
        <v>2</v>
      </c>
      <c r="N82" s="223">
        <f>IF(Table35[[#This Row],[Open Qty TMMIN]]="","",TMMIN!AE84)</f>
        <v>2</v>
      </c>
      <c r="O82" s="226">
        <f>IF(Table35[[#This Row],[Open Qty TAM]]="","",SUM(SUMIF('STOCK OES'!B:B,Table35[[#This Row],[Ich No]],'STOCK OES'!E:E),SUMIF('STOCK SEALING'!B:B,Table35[[#This Row],[Ich Part No]],'STOCK SEALING'!E:E)))</f>
        <v>0</v>
      </c>
      <c r="P82" s="223">
        <f>IF(Table35[[#This Row],[Rest TMMIN]]="","",SUM(SUMIF('STOCK OES'!B:B,Table35[[#This Row],[Ich Part No]],'STOCK OES'!E:E),SUMIF('STOCK SEALING'!B:B,Table35[[#This Row],[Ich Part No]],'STOCK SEALING'!E:E)))</f>
        <v>0</v>
      </c>
      <c r="Q82" s="226"/>
      <c r="R82" s="223"/>
      <c r="S82" s="226">
        <f>IFERROR(Table35[[#This Row],[REST TAM]]-Table35[[#This Row],[Scan TAM]],"")</f>
        <v>6</v>
      </c>
      <c r="T82" s="223">
        <f>IFERROR(Table35[[#This Row],[Rest TMMIN]]-Table35[[#This Row],[Scan Tmmin]],"")</f>
        <v>2</v>
      </c>
      <c r="U82" s="212" t="str">
        <f>IF(Table35[[#This Row],[PO TAM]]="","",IF(Table35[[#This Row],[Balance TAM]]&gt;0,"Open","Close"))</f>
        <v>Open</v>
      </c>
      <c r="V82" s="214" t="str">
        <f>IF(Table35[[#This Row],[PO TMMIN]]="","",IF(Table35[[#This Row],[Balance TMMIN]]&gt;0,"Open","Close"))</f>
        <v>Open</v>
      </c>
      <c r="W82" s="212"/>
      <c r="X82" s="214"/>
      <c r="Y82" s="236">
        <f>IF(Table35[[#This Row],[PO TAM]]="","",SUMIF(J:J,Table35[[#This Row],[Ich No]],J:N))</f>
        <v>0</v>
      </c>
      <c r="Z82" s="214">
        <f>IF(Table35[[#This Row],[PO TMMIN]]="","",SUMIF(B:B,Table35[[#This Row],[Ich Part No]],I:I))</f>
        <v>6</v>
      </c>
      <c r="AC82" s="169">
        <f ca="1">IF(Table35[[#This Row],[Delivery Date]]="","",$AC$2-Table35[[#This Row],[Delivery Date]])</f>
        <v>13</v>
      </c>
      <c r="AE82" t="str">
        <f>IFERROR(VLOOKUP(Table35[[#This Row],[Ich No]],'ICH NO'!K:M,3,0),"")</f>
        <v>ASSY</v>
      </c>
      <c r="AF82">
        <f>IF(Table35[[#This Row],[REST TAM]]&gt;Table35[[#This Row],[Stock TAM]],Table35[[#This Row],[Stock TAM]],Table35[[#This Row],[REST TAM]])</f>
        <v>0</v>
      </c>
    </row>
    <row r="83" spans="1:32" x14ac:dyDescent="0.3">
      <c r="A83" s="173">
        <f>IF(Table35[[#This Row],[TAM PART NO]]="","",(ROW()-2))</f>
        <v>81</v>
      </c>
      <c r="B83" s="212" t="str">
        <f>IF(TAM!T87="","",TAM!T87)</f>
        <v>AAP062-1001</v>
      </c>
      <c r="C83" s="42" t="str">
        <f>IF(TAM!Q87="","",TAM!Q87)</f>
        <v>811700KC31</v>
      </c>
      <c r="D83" s="42" t="str">
        <f>IF(TAM!I87="","",TAM!I87)</f>
        <v>I0404653</v>
      </c>
      <c r="E83" s="42" t="str">
        <f>IF(TAM!H87="","",TAM!H87)</f>
        <v>20009859</v>
      </c>
      <c r="F83" s="213">
        <f>IF(TAM!L87="","",TAM!L87)</f>
        <v>45912</v>
      </c>
      <c r="G83" s="213">
        <f>IF(TAM!M87="","",TAM!M87)</f>
        <v>45917</v>
      </c>
      <c r="H83" s="220">
        <f>IF(TAM!AD87="","",TAM!AD87)</f>
        <v>2</v>
      </c>
      <c r="I83" s="223">
        <f>IF(Table35[[#This Row],[Open Qty TAM]]="","",TAM!AE87)</f>
        <v>2</v>
      </c>
      <c r="J83" s="212" t="str">
        <f>IF(TMMIN!T85="","",TMMIN!T85)</f>
        <v>AAV121-0000T</v>
      </c>
      <c r="K83" s="42" t="str">
        <f>IF(TMMIN!Q85="","",TMMIN!Q85)</f>
        <v>81110BZ860</v>
      </c>
      <c r="L83" s="42" t="str">
        <f>IF(TMMIN!I85="","",TMMIN!I85)</f>
        <v>3X25TG93</v>
      </c>
      <c r="M83" s="220">
        <f>IF(Table35[[#This Row],[PO TMMIN]]="","",TMMIN!AD85)</f>
        <v>2</v>
      </c>
      <c r="N83" s="223">
        <f>IF(Table35[[#This Row],[Open Qty TMMIN]]="","",TMMIN!AE85)</f>
        <v>2</v>
      </c>
      <c r="O83" s="226">
        <f>IF(Table35[[#This Row],[Open Qty TAM]]="","",SUM(SUMIF('STOCK OES'!B:B,Table35[[#This Row],[Ich No]],'STOCK OES'!E:E),SUMIF('STOCK SEALING'!B:B,Table35[[#This Row],[Ich Part No]],'STOCK SEALING'!E:E)))</f>
        <v>0</v>
      </c>
      <c r="P83" s="223">
        <f>IF(Table35[[#This Row],[Rest TMMIN]]="","",SUM(SUMIF('STOCK OES'!B:B,Table35[[#This Row],[Ich Part No]],'STOCK OES'!E:E),SUMIF('STOCK SEALING'!B:B,Table35[[#This Row],[Ich Part No]],'STOCK SEALING'!E:E)))</f>
        <v>44</v>
      </c>
      <c r="Q83" s="226"/>
      <c r="R83" s="223"/>
      <c r="S83" s="226">
        <f>IFERROR(Table35[[#This Row],[REST TAM]]-Table35[[#This Row],[Scan TAM]],"")</f>
        <v>2</v>
      </c>
      <c r="T83" s="223">
        <f>IFERROR(Table35[[#This Row],[Rest TMMIN]]-Table35[[#This Row],[Scan Tmmin]],"")</f>
        <v>2</v>
      </c>
      <c r="U83" s="212" t="str">
        <f>IF(Table35[[#This Row],[PO TAM]]="","",IF(Table35[[#This Row],[Balance TAM]]&gt;0,"Open","Close"))</f>
        <v>Open</v>
      </c>
      <c r="V83" s="214" t="str">
        <f>IF(Table35[[#This Row],[PO TMMIN]]="","",IF(Table35[[#This Row],[Balance TMMIN]]&gt;0,"Open","Close"))</f>
        <v>Open</v>
      </c>
      <c r="W83" s="212"/>
      <c r="X83" s="214"/>
      <c r="Y83" s="236">
        <f>IF(Table35[[#This Row],[PO TAM]]="","",SUMIF(J:J,Table35[[#This Row],[Ich No]],J:N))</f>
        <v>0</v>
      </c>
      <c r="Z83" s="214">
        <f>IF(Table35[[#This Row],[PO TMMIN]]="","",SUMIF(B:B,Table35[[#This Row],[Ich Part No]],I:I))</f>
        <v>0</v>
      </c>
      <c r="AC83" s="169">
        <f ca="1">IF(Table35[[#This Row],[Delivery Date]]="","",$AC$2-Table35[[#This Row],[Delivery Date]])</f>
        <v>13</v>
      </c>
      <c r="AE83" t="str">
        <f>IFERROR(VLOOKUP(Table35[[#This Row],[Ich No]],'ICH NO'!K:M,3,0),"")</f>
        <v>ASSY</v>
      </c>
      <c r="AF83">
        <f>IF(Table35[[#This Row],[REST TAM]]&gt;Table35[[#This Row],[Stock TAM]],Table35[[#This Row],[Stock TAM]],Table35[[#This Row],[REST TAM]])</f>
        <v>0</v>
      </c>
    </row>
    <row r="84" spans="1:32" x14ac:dyDescent="0.3">
      <c r="A84" s="173">
        <f>IF(Table35[[#This Row],[TAM PART NO]]="","",(ROW()-2))</f>
        <v>82</v>
      </c>
      <c r="B84" s="212" t="str">
        <f>IF(TAM!T88="","",TAM!T88)</f>
        <v>AAS041-0000T</v>
      </c>
      <c r="C84" s="42" t="str">
        <f>IF(TAM!Q88="","",TAM!Q88)</f>
        <v>81110BZ600</v>
      </c>
      <c r="D84" s="42" t="str">
        <f>IF(TAM!I88="","",TAM!I88)</f>
        <v>I0606444</v>
      </c>
      <c r="E84" s="42" t="str">
        <f>IF(TAM!H88="","",TAM!H88)</f>
        <v>20009913</v>
      </c>
      <c r="F84" s="213">
        <f>IF(TAM!L88="","",TAM!L88)</f>
        <v>45912</v>
      </c>
      <c r="G84" s="213">
        <f>IF(TAM!M88="","",TAM!M88)</f>
        <v>45917</v>
      </c>
      <c r="H84" s="220">
        <f>IF(TAM!AD88="","",TAM!AD88)</f>
        <v>1</v>
      </c>
      <c r="I84" s="223">
        <f>IF(Table35[[#This Row],[Open Qty TAM]]="","",TAM!AE88)</f>
        <v>1</v>
      </c>
      <c r="J84" s="212" t="str">
        <f>IF(TMMIN!T86="","",TMMIN!T86)</f>
        <v>AAS072-0000T</v>
      </c>
      <c r="K84" s="42" t="str">
        <f>IF(TMMIN!Q86="","",TMMIN!Q86)</f>
        <v>81150BZ630</v>
      </c>
      <c r="L84" s="42" t="str">
        <f>IF(TMMIN!I86="","",TMMIN!I86)</f>
        <v>3X25TG93</v>
      </c>
      <c r="M84" s="220">
        <f>IF(Table35[[#This Row],[PO TMMIN]]="","",TMMIN!AD86)</f>
        <v>6</v>
      </c>
      <c r="N84" s="223">
        <f>IF(Table35[[#This Row],[Open Qty TMMIN]]="","",TMMIN!AE86)</f>
        <v>6</v>
      </c>
      <c r="O84" s="226">
        <f>IF(Table35[[#This Row],[Open Qty TAM]]="","",SUM(SUMIF('STOCK OES'!B:B,Table35[[#This Row],[Ich No]],'STOCK OES'!E:E),SUMIF('STOCK SEALING'!B:B,Table35[[#This Row],[Ich Part No]],'STOCK SEALING'!E:E)))</f>
        <v>5</v>
      </c>
      <c r="P84" s="223">
        <f>IF(Table35[[#This Row],[Rest TMMIN]]="","",SUM(SUMIF('STOCK OES'!B:B,Table35[[#This Row],[Ich Part No]],'STOCK OES'!E:E),SUMIF('STOCK SEALING'!B:B,Table35[[#This Row],[Ich Part No]],'STOCK SEALING'!E:E)))</f>
        <v>0</v>
      </c>
      <c r="Q84" s="226"/>
      <c r="R84" s="223"/>
      <c r="S84" s="226">
        <f>IFERROR(Table35[[#This Row],[REST TAM]]-Table35[[#This Row],[Scan TAM]],"")</f>
        <v>1</v>
      </c>
      <c r="T84" s="223">
        <f>IFERROR(Table35[[#This Row],[Rest TMMIN]]-Table35[[#This Row],[Scan Tmmin]],"")</f>
        <v>6</v>
      </c>
      <c r="U84" s="212" t="str">
        <f>IF(Table35[[#This Row],[PO TAM]]="","",IF(Table35[[#This Row],[Balance TAM]]&gt;0,"Open","Close"))</f>
        <v>Open</v>
      </c>
      <c r="V84" s="214" t="str">
        <f>IF(Table35[[#This Row],[PO TMMIN]]="","",IF(Table35[[#This Row],[Balance TMMIN]]&gt;0,"Open","Close"))</f>
        <v>Open</v>
      </c>
      <c r="W84" s="212"/>
      <c r="X84" s="214"/>
      <c r="Y84" s="236">
        <f>IF(Table35[[#This Row],[PO TAM]]="","",SUMIF(J:J,Table35[[#This Row],[Ich No]],J:N))</f>
        <v>0</v>
      </c>
      <c r="Z84" s="214">
        <f>IF(Table35[[#This Row],[PO TMMIN]]="","",SUMIF(B:B,Table35[[#This Row],[Ich Part No]],I:I))</f>
        <v>0</v>
      </c>
      <c r="AC84" s="169">
        <f ca="1">IF(Table35[[#This Row],[Delivery Date]]="","",$AC$2-Table35[[#This Row],[Delivery Date]])</f>
        <v>13</v>
      </c>
      <c r="AE84" t="str">
        <f>IFERROR(VLOOKUP(Table35[[#This Row],[Ich No]],'ICH NO'!K:M,3,0),"")</f>
        <v>ASSY</v>
      </c>
      <c r="AF84">
        <f>IF(Table35[[#This Row],[REST TAM]]&gt;Table35[[#This Row],[Stock TAM]],Table35[[#This Row],[Stock TAM]],Table35[[#This Row],[REST TAM]])</f>
        <v>1</v>
      </c>
    </row>
    <row r="85" spans="1:32" x14ac:dyDescent="0.3">
      <c r="A85" s="173">
        <f>IF(Table35[[#This Row],[TAM PART NO]]="","",(ROW()-2))</f>
        <v>83</v>
      </c>
      <c r="B85" s="212" t="str">
        <f>IF(TAM!T89="","",TAM!T89)</f>
        <v>AAS041-1000T</v>
      </c>
      <c r="C85" s="42" t="str">
        <f>IF(TAM!Q89="","",TAM!Q89)</f>
        <v>81130BZ600</v>
      </c>
      <c r="D85" s="42" t="str">
        <f>IF(TAM!I89="","",TAM!I89)</f>
        <v>I0606444</v>
      </c>
      <c r="E85" s="42" t="str">
        <f>IF(TAM!H89="","",TAM!H89)</f>
        <v>20009914</v>
      </c>
      <c r="F85" s="213">
        <f>IF(TAM!L89="","",TAM!L89)</f>
        <v>45912</v>
      </c>
      <c r="G85" s="213">
        <f>IF(TAM!M89="","",TAM!M89)</f>
        <v>45917</v>
      </c>
      <c r="H85" s="220">
        <f>IF(TAM!AD89="","",TAM!AD89)</f>
        <v>1</v>
      </c>
      <c r="I85" s="223">
        <f>IF(Table35[[#This Row],[Open Qty TAM]]="","",TAM!AE89)</f>
        <v>1</v>
      </c>
      <c r="J85" s="212" t="str">
        <f>IF(TMMIN!T87="","",TMMIN!T87)</f>
        <v>AAG022-1001T</v>
      </c>
      <c r="K85" s="42" t="str">
        <f>IF(TMMIN!Q87="","",TMMIN!Q87)</f>
        <v>81170BZ091</v>
      </c>
      <c r="L85" s="42" t="str">
        <f>IF(TMMIN!I87="","",TMMIN!I87)</f>
        <v>3X25TG93</v>
      </c>
      <c r="M85" s="220">
        <f>IF(Table35[[#This Row],[PO TMMIN]]="","",TMMIN!AD87)</f>
        <v>1</v>
      </c>
      <c r="N85" s="223">
        <f>IF(Table35[[#This Row],[Open Qty TMMIN]]="","",TMMIN!AE87)</f>
        <v>1</v>
      </c>
      <c r="O85" s="226">
        <f>IF(Table35[[#This Row],[Open Qty TAM]]="","",SUM(SUMIF('STOCK OES'!B:B,Table35[[#This Row],[Ich No]],'STOCK OES'!E:E),SUMIF('STOCK SEALING'!B:B,Table35[[#This Row],[Ich Part No]],'STOCK SEALING'!E:E)))</f>
        <v>1</v>
      </c>
      <c r="P85" s="223">
        <f>IF(Table35[[#This Row],[Rest TMMIN]]="","",SUM(SUMIF('STOCK OES'!B:B,Table35[[#This Row],[Ich Part No]],'STOCK OES'!E:E),SUMIF('STOCK SEALING'!B:B,Table35[[#This Row],[Ich Part No]],'STOCK SEALING'!E:E)))</f>
        <v>127</v>
      </c>
      <c r="Q85" s="226"/>
      <c r="R85" s="223"/>
      <c r="S85" s="226">
        <f>IFERROR(Table35[[#This Row],[REST TAM]]-Table35[[#This Row],[Scan TAM]],"")</f>
        <v>1</v>
      </c>
      <c r="T85" s="223">
        <f>IFERROR(Table35[[#This Row],[Rest TMMIN]]-Table35[[#This Row],[Scan Tmmin]],"")</f>
        <v>1</v>
      </c>
      <c r="U85" s="212" t="str">
        <f>IF(Table35[[#This Row],[PO TAM]]="","",IF(Table35[[#This Row],[Balance TAM]]&gt;0,"Open","Close"))</f>
        <v>Open</v>
      </c>
      <c r="V85" s="214" t="str">
        <f>IF(Table35[[#This Row],[PO TMMIN]]="","",IF(Table35[[#This Row],[Balance TMMIN]]&gt;0,"Open","Close"))</f>
        <v>Open</v>
      </c>
      <c r="W85" s="212"/>
      <c r="X85" s="214"/>
      <c r="Y85" s="236">
        <f>IF(Table35[[#This Row],[PO TAM]]="","",SUMIF(J:J,Table35[[#This Row],[Ich No]],J:N))</f>
        <v>0</v>
      </c>
      <c r="Z85" s="214">
        <f>IF(Table35[[#This Row],[PO TMMIN]]="","",SUMIF(B:B,Table35[[#This Row],[Ich Part No]],I:I))</f>
        <v>0</v>
      </c>
      <c r="AC85" s="169">
        <f ca="1">IF(Table35[[#This Row],[Delivery Date]]="","",$AC$2-Table35[[#This Row],[Delivery Date]])</f>
        <v>13</v>
      </c>
      <c r="AE85" t="str">
        <f>IFERROR(VLOOKUP(Table35[[#This Row],[Ich No]],'ICH NO'!K:M,3,0),"")</f>
        <v>ASSY</v>
      </c>
      <c r="AF85">
        <f>IF(Table35[[#This Row],[REST TAM]]&gt;Table35[[#This Row],[Stock TAM]],Table35[[#This Row],[Stock TAM]],Table35[[#This Row],[REST TAM]])</f>
        <v>1</v>
      </c>
    </row>
    <row r="86" spans="1:32" x14ac:dyDescent="0.3">
      <c r="A86" s="173">
        <f>IF(Table35[[#This Row],[TAM PART NO]]="","",(ROW()-2))</f>
        <v>84</v>
      </c>
      <c r="B86" s="212" t="str">
        <f>IF(TAM!T90="","",TAM!T90)</f>
        <v>AAL032-1000</v>
      </c>
      <c r="C86" s="42" t="str">
        <f>IF(TAM!Q90="","",TAM!Q90)</f>
        <v>811700K520</v>
      </c>
      <c r="D86" s="42" t="str">
        <f>IF(TAM!I90="","",TAM!I90)</f>
        <v>I0306291</v>
      </c>
      <c r="E86" s="42" t="str">
        <f>IF(TAM!H90="","",TAM!H90)</f>
        <v>20013429</v>
      </c>
      <c r="F86" s="213">
        <f>IF(TAM!L90="","",TAM!L90)</f>
        <v>45915</v>
      </c>
      <c r="G86" s="213">
        <f>IF(TAM!M90="","",TAM!M90)</f>
        <v>45917</v>
      </c>
      <c r="H86" s="220">
        <f>IF(TAM!AD90="","",TAM!AD90)</f>
        <v>2</v>
      </c>
      <c r="I86" s="223">
        <f>IF(Table35[[#This Row],[Open Qty TAM]]="","",TAM!AE90)</f>
        <v>2</v>
      </c>
      <c r="J86" s="212" t="str">
        <f>IF(TMMIN!T88="","",TMMIN!T88)</f>
        <v>AAS061-0000T</v>
      </c>
      <c r="K86" s="42" t="str">
        <f>IF(TMMIN!Q88="","",TMMIN!Q88)</f>
        <v>81110BZ620</v>
      </c>
      <c r="L86" s="42" t="str">
        <f>IF(TMMIN!I88="","",TMMIN!I88)</f>
        <v>3X25TG94</v>
      </c>
      <c r="M86" s="220">
        <f>IF(Table35[[#This Row],[PO TMMIN]]="","",TMMIN!AD88)</f>
        <v>2</v>
      </c>
      <c r="N86" s="223">
        <f>IF(Table35[[#This Row],[Open Qty TMMIN]]="","",TMMIN!AE88)</f>
        <v>2</v>
      </c>
      <c r="O86" s="226">
        <f>IF(Table35[[#This Row],[Open Qty TAM]]="","",SUM(SUMIF('STOCK OES'!B:B,Table35[[#This Row],[Ich No]],'STOCK OES'!E:E),SUMIF('STOCK SEALING'!B:B,Table35[[#This Row],[Ich Part No]],'STOCK SEALING'!E:E)))</f>
        <v>0</v>
      </c>
      <c r="P86" s="223">
        <f>IF(Table35[[#This Row],[Rest TMMIN]]="","",SUM(SUMIF('STOCK OES'!B:B,Table35[[#This Row],[Ich Part No]],'STOCK OES'!E:E),SUMIF('STOCK SEALING'!B:B,Table35[[#This Row],[Ich Part No]],'STOCK SEALING'!E:E)))</f>
        <v>3</v>
      </c>
      <c r="Q86" s="226"/>
      <c r="R86" s="223"/>
      <c r="S86" s="226">
        <f>IFERROR(Table35[[#This Row],[REST TAM]]-Table35[[#This Row],[Scan TAM]],"")</f>
        <v>2</v>
      </c>
      <c r="T86" s="223">
        <f>IFERROR(Table35[[#This Row],[Rest TMMIN]]-Table35[[#This Row],[Scan Tmmin]],"")</f>
        <v>2</v>
      </c>
      <c r="U86" s="212" t="str">
        <f>IF(Table35[[#This Row],[PO TAM]]="","",IF(Table35[[#This Row],[Balance TAM]]&gt;0,"Open","Close"))</f>
        <v>Open</v>
      </c>
      <c r="V86" s="214" t="str">
        <f>IF(Table35[[#This Row],[PO TMMIN]]="","",IF(Table35[[#This Row],[Balance TMMIN]]&gt;0,"Open","Close"))</f>
        <v>Open</v>
      </c>
      <c r="W86" s="212"/>
      <c r="X86" s="214"/>
      <c r="Y86" s="236">
        <f>IF(Table35[[#This Row],[PO TAM]]="","",SUMIF(J:J,Table35[[#This Row],[Ich No]],J:N))</f>
        <v>0</v>
      </c>
      <c r="Z86" s="214">
        <f>IF(Table35[[#This Row],[PO TMMIN]]="","",SUMIF(B:B,Table35[[#This Row],[Ich Part No]],I:I))</f>
        <v>15</v>
      </c>
      <c r="AC86" s="169">
        <f ca="1">IF(Table35[[#This Row],[Delivery Date]]="","",$AC$2-Table35[[#This Row],[Delivery Date]])</f>
        <v>13</v>
      </c>
      <c r="AE86" t="str">
        <f>IFERROR(VLOOKUP(Table35[[#This Row],[Ich No]],'ICH NO'!K:M,3,0),"")</f>
        <v>ASSY</v>
      </c>
      <c r="AF86">
        <f>IF(Table35[[#This Row],[REST TAM]]&gt;Table35[[#This Row],[Stock TAM]],Table35[[#This Row],[Stock TAM]],Table35[[#This Row],[REST TAM]])</f>
        <v>0</v>
      </c>
    </row>
    <row r="87" spans="1:32" x14ac:dyDescent="0.3">
      <c r="A87" s="173">
        <f>IF(Table35[[#This Row],[TAM PART NO]]="","",(ROW()-2))</f>
        <v>85</v>
      </c>
      <c r="B87" s="212" t="str">
        <f>IF(TAM!T91="","",TAM!T91)</f>
        <v>AAL032-1000</v>
      </c>
      <c r="C87" s="42" t="str">
        <f>IF(TAM!Q91="","",TAM!Q91)</f>
        <v>811700K520</v>
      </c>
      <c r="D87" s="42" t="str">
        <f>IF(TAM!I91="","",TAM!I91)</f>
        <v>I0306292</v>
      </c>
      <c r="E87" s="42" t="str">
        <f>IF(TAM!H91="","",TAM!H91)</f>
        <v>20013442</v>
      </c>
      <c r="F87" s="213">
        <f>IF(TAM!L91="","",TAM!L91)</f>
        <v>45915</v>
      </c>
      <c r="G87" s="213">
        <f>IF(TAM!M91="","",TAM!M91)</f>
        <v>45917</v>
      </c>
      <c r="H87" s="220">
        <f>IF(TAM!AD91="","",TAM!AD91)</f>
        <v>3</v>
      </c>
      <c r="I87" s="223">
        <f>IF(Table35[[#This Row],[Open Qty TAM]]="","",TAM!AE91)</f>
        <v>3</v>
      </c>
      <c r="J87" s="212" t="str">
        <f>IF(TMMIN!T89="","",TMMIN!T89)</f>
        <v>AAG022-0001T</v>
      </c>
      <c r="K87" s="42" t="str">
        <f>IF(TMMIN!Q89="","",TMMIN!Q89)</f>
        <v>81150BZ131</v>
      </c>
      <c r="L87" s="42" t="str">
        <f>IF(TMMIN!I89="","",TMMIN!I89)</f>
        <v>3X25TG94</v>
      </c>
      <c r="M87" s="220">
        <f>IF(Table35[[#This Row],[PO TMMIN]]="","",TMMIN!AD89)</f>
        <v>3</v>
      </c>
      <c r="N87" s="223">
        <f>IF(Table35[[#This Row],[Open Qty TMMIN]]="","",TMMIN!AE89)</f>
        <v>3</v>
      </c>
      <c r="O87" s="226">
        <f>IF(Table35[[#This Row],[Open Qty TAM]]="","",SUM(SUMIF('STOCK OES'!B:B,Table35[[#This Row],[Ich No]],'STOCK OES'!E:E),SUMIF('STOCK SEALING'!B:B,Table35[[#This Row],[Ich Part No]],'STOCK SEALING'!E:E)))</f>
        <v>0</v>
      </c>
      <c r="P87" s="223">
        <f>IF(Table35[[#This Row],[Rest TMMIN]]="","",SUM(SUMIF('STOCK OES'!B:B,Table35[[#This Row],[Ich Part No]],'STOCK OES'!E:E),SUMIF('STOCK SEALING'!B:B,Table35[[#This Row],[Ich Part No]],'STOCK SEALING'!E:E)))</f>
        <v>42</v>
      </c>
      <c r="Q87" s="226"/>
      <c r="R87" s="223"/>
      <c r="S87" s="226">
        <f>IFERROR(Table35[[#This Row],[REST TAM]]-Table35[[#This Row],[Scan TAM]],"")</f>
        <v>3</v>
      </c>
      <c r="T87" s="223">
        <f>IFERROR(Table35[[#This Row],[Rest TMMIN]]-Table35[[#This Row],[Scan Tmmin]],"")</f>
        <v>3</v>
      </c>
      <c r="U87" s="212" t="str">
        <f>IF(Table35[[#This Row],[PO TAM]]="","",IF(Table35[[#This Row],[Balance TAM]]&gt;0,"Open","Close"))</f>
        <v>Open</v>
      </c>
      <c r="V87" s="214" t="str">
        <f>IF(Table35[[#This Row],[PO TMMIN]]="","",IF(Table35[[#This Row],[Balance TMMIN]]&gt;0,"Open","Close"))</f>
        <v>Open</v>
      </c>
      <c r="W87" s="212"/>
      <c r="X87" s="214"/>
      <c r="Y87" s="236">
        <f>IF(Table35[[#This Row],[PO TAM]]="","",SUMIF(J:J,Table35[[#This Row],[Ich No]],J:N))</f>
        <v>0</v>
      </c>
      <c r="Z87" s="214">
        <f>IF(Table35[[#This Row],[PO TMMIN]]="","",SUMIF(B:B,Table35[[#This Row],[Ich Part No]],I:I))</f>
        <v>0</v>
      </c>
      <c r="AC87" s="169">
        <f ca="1">IF(Table35[[#This Row],[Delivery Date]]="","",$AC$2-Table35[[#This Row],[Delivery Date]])</f>
        <v>13</v>
      </c>
      <c r="AE87" t="str">
        <f>IFERROR(VLOOKUP(Table35[[#This Row],[Ich No]],'ICH NO'!K:M,3,0),"")</f>
        <v>ASSY</v>
      </c>
      <c r="AF87">
        <f>IF(Table35[[#This Row],[REST TAM]]&gt;Table35[[#This Row],[Stock TAM]],Table35[[#This Row],[Stock TAM]],Table35[[#This Row],[REST TAM]])</f>
        <v>0</v>
      </c>
    </row>
    <row r="88" spans="1:32" x14ac:dyDescent="0.3">
      <c r="A88" s="173">
        <f>IF(Table35[[#This Row],[TAM PART NO]]="","",(ROW()-2))</f>
        <v>86</v>
      </c>
      <c r="B88" s="212" t="str">
        <f>IF(TAM!T92="","",TAM!T92)</f>
        <v>AAS061-0000T</v>
      </c>
      <c r="C88" s="42" t="str">
        <f>IF(TAM!Q92="","",TAM!Q92)</f>
        <v>81110BZ620</v>
      </c>
      <c r="D88" s="42" t="str">
        <f>IF(TAM!I92="","",TAM!I92)</f>
        <v>I0606446</v>
      </c>
      <c r="E88" s="42" t="str">
        <f>IF(TAM!H92="","",TAM!H92)</f>
        <v>20013508</v>
      </c>
      <c r="F88" s="213">
        <f>IF(TAM!L92="","",TAM!L92)</f>
        <v>45915</v>
      </c>
      <c r="G88" s="213">
        <f>IF(TAM!M92="","",TAM!M92)</f>
        <v>45917</v>
      </c>
      <c r="H88" s="220">
        <f>IF(TAM!AD92="","",TAM!AD92)</f>
        <v>5</v>
      </c>
      <c r="I88" s="223">
        <f>IF(Table35[[#This Row],[Open Qty TAM]]="","",TAM!AE92)</f>
        <v>3</v>
      </c>
      <c r="J88" s="212" t="str">
        <f>IF(TMMIN!T90="","",TMMIN!T90)</f>
        <v>ADS052-0001T</v>
      </c>
      <c r="K88" s="42" t="str">
        <f>IF(TMMIN!Q90="","",TMMIN!Q90)</f>
        <v>81590BZ051</v>
      </c>
      <c r="L88" s="42" t="str">
        <f>IF(TMMIN!I90="","",TMMIN!I90)</f>
        <v>3X25TG94</v>
      </c>
      <c r="M88" s="220">
        <f>IF(Table35[[#This Row],[PO TMMIN]]="","",TMMIN!AD90)</f>
        <v>3</v>
      </c>
      <c r="N88" s="223">
        <f>IF(Table35[[#This Row],[Open Qty TMMIN]]="","",TMMIN!AE90)</f>
        <v>3</v>
      </c>
      <c r="O88" s="226">
        <f>IF(Table35[[#This Row],[Open Qty TAM]]="","",SUM(SUMIF('STOCK OES'!B:B,Table35[[#This Row],[Ich No]],'STOCK OES'!E:E),SUMIF('STOCK SEALING'!B:B,Table35[[#This Row],[Ich Part No]],'STOCK SEALING'!E:E)))</f>
        <v>3</v>
      </c>
      <c r="P88" s="223">
        <f>IF(Table35[[#This Row],[Rest TMMIN]]="","",SUM(SUMIF('STOCK OES'!B:B,Table35[[#This Row],[Ich Part No]],'STOCK OES'!E:E),SUMIF('STOCK SEALING'!B:B,Table35[[#This Row],[Ich Part No]],'STOCK SEALING'!E:E)))</f>
        <v>119</v>
      </c>
      <c r="Q88" s="226"/>
      <c r="R88" s="223"/>
      <c r="S88" s="226">
        <f>IFERROR(Table35[[#This Row],[REST TAM]]-Table35[[#This Row],[Scan TAM]],"")</f>
        <v>3</v>
      </c>
      <c r="T88" s="223">
        <f>IFERROR(Table35[[#This Row],[Rest TMMIN]]-Table35[[#This Row],[Scan Tmmin]],"")</f>
        <v>3</v>
      </c>
      <c r="U88" s="212" t="str">
        <f>IF(Table35[[#This Row],[PO TAM]]="","",IF(Table35[[#This Row],[Balance TAM]]&gt;0,"Open","Close"))</f>
        <v>Open</v>
      </c>
      <c r="V88" s="214" t="str">
        <f>IF(Table35[[#This Row],[PO TMMIN]]="","",IF(Table35[[#This Row],[Balance TMMIN]]&gt;0,"Open","Close"))</f>
        <v>Open</v>
      </c>
      <c r="W88" s="212"/>
      <c r="X88" s="214"/>
      <c r="Y88" s="236">
        <f>IF(Table35[[#This Row],[PO TAM]]="","",SUMIF(J:J,Table35[[#This Row],[Ich No]],J:N))</f>
        <v>0</v>
      </c>
      <c r="Z88" s="214">
        <f>IF(Table35[[#This Row],[PO TMMIN]]="","",SUMIF(B:B,Table35[[#This Row],[Ich Part No]],I:I))</f>
        <v>4</v>
      </c>
      <c r="AC88" s="169">
        <f ca="1">IF(Table35[[#This Row],[Delivery Date]]="","",$AC$2-Table35[[#This Row],[Delivery Date]])</f>
        <v>13</v>
      </c>
      <c r="AE88" t="str">
        <f>IFERROR(VLOOKUP(Table35[[#This Row],[Ich No]],'ICH NO'!K:M,3,0),"")</f>
        <v>ASSY</v>
      </c>
      <c r="AF88">
        <f>IF(Table35[[#This Row],[REST TAM]]&gt;Table35[[#This Row],[Stock TAM]],Table35[[#This Row],[Stock TAM]],Table35[[#This Row],[REST TAM]])</f>
        <v>3</v>
      </c>
    </row>
    <row r="89" spans="1:32" x14ac:dyDescent="0.3">
      <c r="A89" s="173">
        <f>IF(Table35[[#This Row],[TAM PART NO]]="","",(ROW()-2))</f>
        <v>87</v>
      </c>
      <c r="B89" s="212" t="str">
        <f>IF(TAM!T93="","",TAM!T93)</f>
        <v>AAS062-0000T</v>
      </c>
      <c r="C89" s="42" t="str">
        <f>IF(TAM!Q93="","",TAM!Q93)</f>
        <v>81150BZ620</v>
      </c>
      <c r="D89" s="42" t="str">
        <f>IF(TAM!I93="","",TAM!I93)</f>
        <v>I0606446</v>
      </c>
      <c r="E89" s="42" t="str">
        <f>IF(TAM!H93="","",TAM!H93)</f>
        <v>20013511</v>
      </c>
      <c r="F89" s="213">
        <f>IF(TAM!L93="","",TAM!L93)</f>
        <v>45915</v>
      </c>
      <c r="G89" s="213">
        <f>IF(TAM!M93="","",TAM!M93)</f>
        <v>45917</v>
      </c>
      <c r="H89" s="220">
        <f>IF(TAM!AD93="","",TAM!AD93)</f>
        <v>6</v>
      </c>
      <c r="I89" s="223">
        <f>IF(Table35[[#This Row],[Open Qty TAM]]="","",TAM!AE93)</f>
        <v>5</v>
      </c>
      <c r="J89" s="212" t="str">
        <f>IF(TMMIN!T91="","",TMMIN!T91)</f>
        <v>AAN171-0000T</v>
      </c>
      <c r="K89" s="42" t="str">
        <f>IF(TMMIN!Q91="","",TMMIN!Q91)</f>
        <v>811100KB10</v>
      </c>
      <c r="L89" s="42" t="str">
        <f>IF(TMMIN!I91="","",TMMIN!I91)</f>
        <v>3125014741</v>
      </c>
      <c r="M89" s="220">
        <f>IF(Table35[[#This Row],[PO TMMIN]]="","",TMMIN!AD91)</f>
        <v>4</v>
      </c>
      <c r="N89" s="223">
        <f>IF(Table35[[#This Row],[Open Qty TMMIN]]="","",TMMIN!AE91)</f>
        <v>4</v>
      </c>
      <c r="O89" s="226">
        <f>IF(Table35[[#This Row],[Open Qty TAM]]="","",SUM(SUMIF('STOCK OES'!B:B,Table35[[#This Row],[Ich No]],'STOCK OES'!E:E),SUMIF('STOCK SEALING'!B:B,Table35[[#This Row],[Ich Part No]],'STOCK SEALING'!E:E)))</f>
        <v>0</v>
      </c>
      <c r="P89" s="223">
        <f>IF(Table35[[#This Row],[Rest TMMIN]]="","",SUM(SUMIF('STOCK OES'!B:B,Table35[[#This Row],[Ich Part No]],'STOCK OES'!E:E),SUMIF('STOCK SEALING'!B:B,Table35[[#This Row],[Ich Part No]],'STOCK SEALING'!E:E)))</f>
        <v>54</v>
      </c>
      <c r="Q89" s="226"/>
      <c r="R89" s="223"/>
      <c r="S89" s="226">
        <f>IFERROR(Table35[[#This Row],[REST TAM]]-Table35[[#This Row],[Scan TAM]],"")</f>
        <v>5</v>
      </c>
      <c r="T89" s="223">
        <f>IFERROR(Table35[[#This Row],[Rest TMMIN]]-Table35[[#This Row],[Scan Tmmin]],"")</f>
        <v>4</v>
      </c>
      <c r="U89" s="212" t="str">
        <f>IF(Table35[[#This Row],[PO TAM]]="","",IF(Table35[[#This Row],[Balance TAM]]&gt;0,"Open","Close"))</f>
        <v>Open</v>
      </c>
      <c r="V89" s="214" t="str">
        <f>IF(Table35[[#This Row],[PO TMMIN]]="","",IF(Table35[[#This Row],[Balance TMMIN]]&gt;0,"Open","Close"))</f>
        <v>Open</v>
      </c>
      <c r="W89" s="212"/>
      <c r="X89" s="214"/>
      <c r="Y89" s="236">
        <f>IF(Table35[[#This Row],[PO TAM]]="","",SUMIF(J:J,Table35[[#This Row],[Ich No]],J:N))</f>
        <v>0</v>
      </c>
      <c r="Z89" s="214">
        <f>IF(Table35[[#This Row],[PO TMMIN]]="","",SUMIF(B:B,Table35[[#This Row],[Ich Part No]],I:I))</f>
        <v>0</v>
      </c>
      <c r="AC89" s="169">
        <f ca="1">IF(Table35[[#This Row],[Delivery Date]]="","",$AC$2-Table35[[#This Row],[Delivery Date]])</f>
        <v>13</v>
      </c>
      <c r="AE89" t="str">
        <f>IFERROR(VLOOKUP(Table35[[#This Row],[Ich No]],'ICH NO'!K:M,3,0),"")</f>
        <v>ASSY</v>
      </c>
      <c r="AF89">
        <f>IF(Table35[[#This Row],[REST TAM]]&gt;Table35[[#This Row],[Stock TAM]],Table35[[#This Row],[Stock TAM]],Table35[[#This Row],[REST TAM]])</f>
        <v>0</v>
      </c>
    </row>
    <row r="90" spans="1:32" x14ac:dyDescent="0.3">
      <c r="A90" s="173">
        <f>IF(Table35[[#This Row],[TAM PART NO]]="","",(ROW()-2))</f>
        <v>88</v>
      </c>
      <c r="B90" s="212" t="str">
        <f>IF(TAM!T94="","",TAM!T94)</f>
        <v>AAS062-1000T</v>
      </c>
      <c r="C90" s="42" t="str">
        <f>IF(TAM!Q94="","",TAM!Q94)</f>
        <v>81170BZ620</v>
      </c>
      <c r="D90" s="42" t="str">
        <f>IF(TAM!I94="","",TAM!I94)</f>
        <v>I0606446</v>
      </c>
      <c r="E90" s="42" t="str">
        <f>IF(TAM!H94="","",TAM!H94)</f>
        <v>20013512</v>
      </c>
      <c r="F90" s="213">
        <f>IF(TAM!L94="","",TAM!L94)</f>
        <v>45915</v>
      </c>
      <c r="G90" s="213">
        <f>IF(TAM!M94="","",TAM!M94)</f>
        <v>45917</v>
      </c>
      <c r="H90" s="220">
        <f>IF(TAM!AD94="","",TAM!AD94)</f>
        <v>3</v>
      </c>
      <c r="I90" s="223">
        <f>IF(Table35[[#This Row],[Open Qty TAM]]="","",TAM!AE94)</f>
        <v>3</v>
      </c>
      <c r="J90" s="212" t="str">
        <f>IF(TMMIN!T92="","",TMMIN!T92)</f>
        <v>A1W272-0000T</v>
      </c>
      <c r="K90" s="42" t="str">
        <f>IF(TMMIN!Q92="","",TMMIN!Q92)</f>
        <v>81150VT050</v>
      </c>
      <c r="L90" s="42" t="str">
        <f>IF(TMMIN!I92="","",TMMIN!I92)</f>
        <v>3125014741</v>
      </c>
      <c r="M90" s="220">
        <f>IF(Table35[[#This Row],[PO TMMIN]]="","",TMMIN!AD92)</f>
        <v>1</v>
      </c>
      <c r="N90" s="223">
        <f>IF(Table35[[#This Row],[Open Qty TMMIN]]="","",TMMIN!AE92)</f>
        <v>1</v>
      </c>
      <c r="O90" s="226">
        <f>IF(Table35[[#This Row],[Open Qty TAM]]="","",SUM(SUMIF('STOCK OES'!B:B,Table35[[#This Row],[Ich No]],'STOCK OES'!E:E),SUMIF('STOCK SEALING'!B:B,Table35[[#This Row],[Ich Part No]],'STOCK SEALING'!E:E)))</f>
        <v>0</v>
      </c>
      <c r="P90" s="223">
        <f>IF(Table35[[#This Row],[Rest TMMIN]]="","",SUM(SUMIF('STOCK OES'!B:B,Table35[[#This Row],[Ich Part No]],'STOCK OES'!E:E),SUMIF('STOCK SEALING'!B:B,Table35[[#This Row],[Ich Part No]],'STOCK SEALING'!E:E)))</f>
        <v>25</v>
      </c>
      <c r="Q90" s="226"/>
      <c r="R90" s="223"/>
      <c r="S90" s="226">
        <f>IFERROR(Table35[[#This Row],[REST TAM]]-Table35[[#This Row],[Scan TAM]],"")</f>
        <v>3</v>
      </c>
      <c r="T90" s="223">
        <f>IFERROR(Table35[[#This Row],[Rest TMMIN]]-Table35[[#This Row],[Scan Tmmin]],"")</f>
        <v>1</v>
      </c>
      <c r="U90" s="212" t="str">
        <f>IF(Table35[[#This Row],[PO TAM]]="","",IF(Table35[[#This Row],[Balance TAM]]&gt;0,"Open","Close"))</f>
        <v>Open</v>
      </c>
      <c r="V90" s="214" t="str">
        <f>IF(Table35[[#This Row],[PO TMMIN]]="","",IF(Table35[[#This Row],[Balance TMMIN]]&gt;0,"Open","Close"))</f>
        <v>Open</v>
      </c>
      <c r="W90" s="212"/>
      <c r="X90" s="214"/>
      <c r="Y90" s="236">
        <f>IF(Table35[[#This Row],[PO TAM]]="","",SUMIF(J:J,Table35[[#This Row],[Ich No]],J:N))</f>
        <v>0</v>
      </c>
      <c r="Z90" s="214">
        <f>IF(Table35[[#This Row],[PO TMMIN]]="","",SUMIF(B:B,Table35[[#This Row],[Ich Part No]],I:I))</f>
        <v>0</v>
      </c>
      <c r="AC90" s="169">
        <f ca="1">IF(Table35[[#This Row],[Delivery Date]]="","",$AC$2-Table35[[#This Row],[Delivery Date]])</f>
        <v>13</v>
      </c>
      <c r="AE90" t="str">
        <f>IFERROR(VLOOKUP(Table35[[#This Row],[Ich No]],'ICH NO'!K:M,3,0),"")</f>
        <v>ASSY</v>
      </c>
      <c r="AF90">
        <f>IF(Table35[[#This Row],[REST TAM]]&gt;Table35[[#This Row],[Stock TAM]],Table35[[#This Row],[Stock TAM]],Table35[[#This Row],[REST TAM]])</f>
        <v>0</v>
      </c>
    </row>
    <row r="91" spans="1:32" x14ac:dyDescent="0.3">
      <c r="A91" s="173">
        <f>IF(Table35[[#This Row],[TAM PART NO]]="","",(ROW()-2))</f>
        <v>89</v>
      </c>
      <c r="B91" s="212" t="str">
        <f>IF(TAM!T95="","",TAM!T95)</f>
        <v>AAN192-0001T</v>
      </c>
      <c r="C91" s="42" t="str">
        <f>IF(TAM!Q95="","",TAM!Q95)</f>
        <v>811500K591</v>
      </c>
      <c r="D91" s="42" t="str">
        <f>IF(TAM!I95="","",TAM!I95)</f>
        <v>I0306293</v>
      </c>
      <c r="E91" s="42" t="str">
        <f>IF(TAM!H95="","",TAM!H95)</f>
        <v>20013463</v>
      </c>
      <c r="F91" s="213">
        <f>IF(TAM!L95="","",TAM!L95)</f>
        <v>45915</v>
      </c>
      <c r="G91" s="213">
        <f>IF(TAM!M95="","",TAM!M95)</f>
        <v>45918</v>
      </c>
      <c r="H91" s="220">
        <f>IF(TAM!AD95="","",TAM!AD95)</f>
        <v>2</v>
      </c>
      <c r="I91" s="223">
        <f>IF(Table35[[#This Row],[Open Qty TAM]]="","",TAM!AE95)</f>
        <v>2</v>
      </c>
      <c r="J91" s="212" t="str">
        <f>IF(TMMIN!T93="","",TMMIN!T93)</f>
        <v>ADK041-0000T</v>
      </c>
      <c r="K91" s="42" t="str">
        <f>IF(TMMIN!Q93="","",TMMIN!Q93)</f>
        <v>815500K210</v>
      </c>
      <c r="L91" s="42" t="str">
        <f>IF(TMMIN!I93="","",TMMIN!I93)</f>
        <v>3125014741</v>
      </c>
      <c r="M91" s="220">
        <f>IF(Table35[[#This Row],[PO TMMIN]]="","",TMMIN!AD93)</f>
        <v>1</v>
      </c>
      <c r="N91" s="223">
        <f>IF(Table35[[#This Row],[Open Qty TMMIN]]="","",TMMIN!AE93)</f>
        <v>1</v>
      </c>
      <c r="O91" s="226">
        <f>IF(Table35[[#This Row],[Open Qty TAM]]="","",SUM(SUMIF('STOCK OES'!B:B,Table35[[#This Row],[Ich No]],'STOCK OES'!E:E),SUMIF('STOCK SEALING'!B:B,Table35[[#This Row],[Ich Part No]],'STOCK SEALING'!E:E)))</f>
        <v>0</v>
      </c>
      <c r="P91" s="223">
        <f>IF(Table35[[#This Row],[Rest TMMIN]]="","",SUM(SUMIF('STOCK OES'!B:B,Table35[[#This Row],[Ich Part No]],'STOCK OES'!E:E),SUMIF('STOCK SEALING'!B:B,Table35[[#This Row],[Ich Part No]],'STOCK SEALING'!E:E)))</f>
        <v>137</v>
      </c>
      <c r="Q91" s="226"/>
      <c r="R91" s="223"/>
      <c r="S91" s="226">
        <f>IFERROR(Table35[[#This Row],[REST TAM]]-Table35[[#This Row],[Scan TAM]],"")</f>
        <v>2</v>
      </c>
      <c r="T91" s="223">
        <f>IFERROR(Table35[[#This Row],[Rest TMMIN]]-Table35[[#This Row],[Scan Tmmin]],"")</f>
        <v>1</v>
      </c>
      <c r="U91" s="212" t="str">
        <f>IF(Table35[[#This Row],[PO TAM]]="","",IF(Table35[[#This Row],[Balance TAM]]&gt;0,"Open","Close"))</f>
        <v>Open</v>
      </c>
      <c r="V91" s="214" t="str">
        <f>IF(Table35[[#This Row],[PO TMMIN]]="","",IF(Table35[[#This Row],[Balance TMMIN]]&gt;0,"Open","Close"))</f>
        <v>Open</v>
      </c>
      <c r="W91" s="212"/>
      <c r="X91" s="214"/>
      <c r="Y91" s="236">
        <f>IF(Table35[[#This Row],[PO TAM]]="","",SUMIF(J:J,Table35[[#This Row],[Ich No]],J:N))</f>
        <v>0</v>
      </c>
      <c r="Z91" s="214">
        <f>IF(Table35[[#This Row],[PO TMMIN]]="","",SUMIF(B:B,Table35[[#This Row],[Ich Part No]],I:I))</f>
        <v>1</v>
      </c>
      <c r="AC91" s="169">
        <f ca="1">IF(Table35[[#This Row],[Delivery Date]]="","",$AC$2-Table35[[#This Row],[Delivery Date]])</f>
        <v>12</v>
      </c>
      <c r="AE91" t="str">
        <f>IFERROR(VLOOKUP(Table35[[#This Row],[Ich No]],'ICH NO'!K:M,3,0),"")</f>
        <v>ASSY</v>
      </c>
      <c r="AF91">
        <f>IF(Table35[[#This Row],[REST TAM]]&gt;Table35[[#This Row],[Stock TAM]],Table35[[#This Row],[Stock TAM]],Table35[[#This Row],[REST TAM]])</f>
        <v>0</v>
      </c>
    </row>
    <row r="92" spans="1:32" x14ac:dyDescent="0.3">
      <c r="A92" s="173">
        <f>IF(Table35[[#This Row],[TAM PART NO]]="","",(ROW()-2))</f>
        <v>90</v>
      </c>
      <c r="B92" s="212" t="str">
        <f>IF(TAM!T96="","",TAM!T96)</f>
        <v>AAR302-0001T</v>
      </c>
      <c r="C92" s="42" t="str">
        <f>IF(TAM!Q96="","",TAM!Q96)</f>
        <v>811500KF31</v>
      </c>
      <c r="D92" s="42" t="str">
        <f>IF(TAM!I96="","",TAM!I96)</f>
        <v>I0306293</v>
      </c>
      <c r="E92" s="42" t="str">
        <f>IF(TAM!H96="","",TAM!H96)</f>
        <v>20013464</v>
      </c>
      <c r="F92" s="213">
        <f>IF(TAM!L96="","",TAM!L96)</f>
        <v>45915</v>
      </c>
      <c r="G92" s="213">
        <f>IF(TAM!M96="","",TAM!M96)</f>
        <v>45918</v>
      </c>
      <c r="H92" s="220">
        <f>IF(TAM!AD96="","",TAM!AD96)</f>
        <v>1</v>
      </c>
      <c r="I92" s="223">
        <f>IF(Table35[[#This Row],[Open Qty TAM]]="","",TAM!AE96)</f>
        <v>1</v>
      </c>
      <c r="J92" s="212" t="str">
        <f>IF(TMMIN!T94="","",TMMIN!T94)</f>
        <v>ADW372-9000</v>
      </c>
      <c r="K92" s="42" t="str">
        <f>IF(TMMIN!Q94="","",TMMIN!Q94)</f>
        <v>81591VT020</v>
      </c>
      <c r="L92" s="42" t="str">
        <f>IF(TMMIN!I94="","",TMMIN!I94)</f>
        <v>3125014742</v>
      </c>
      <c r="M92" s="220">
        <f>IF(Table35[[#This Row],[PO TMMIN]]="","",TMMIN!AD94)</f>
        <v>1</v>
      </c>
      <c r="N92" s="223">
        <f>IF(Table35[[#This Row],[Open Qty TMMIN]]="","",TMMIN!AE94)</f>
        <v>1</v>
      </c>
      <c r="O92" s="226">
        <f>IF(Table35[[#This Row],[Open Qty TAM]]="","",SUM(SUMIF('STOCK OES'!B:B,Table35[[#This Row],[Ich No]],'STOCK OES'!E:E),SUMIF('STOCK SEALING'!B:B,Table35[[#This Row],[Ich Part No]],'STOCK SEALING'!E:E)))</f>
        <v>2</v>
      </c>
      <c r="P92" s="223">
        <f>IF(Table35[[#This Row],[Rest TMMIN]]="","",SUM(SUMIF('STOCK OES'!B:B,Table35[[#This Row],[Ich Part No]],'STOCK OES'!E:E),SUMIF('STOCK SEALING'!B:B,Table35[[#This Row],[Ich Part No]],'STOCK SEALING'!E:E)))</f>
        <v>33</v>
      </c>
      <c r="Q92" s="226"/>
      <c r="R92" s="223"/>
      <c r="S92" s="226">
        <f>IFERROR(Table35[[#This Row],[REST TAM]]-Table35[[#This Row],[Scan TAM]],"")</f>
        <v>1</v>
      </c>
      <c r="T92" s="223">
        <f>IFERROR(Table35[[#This Row],[Rest TMMIN]]-Table35[[#This Row],[Scan Tmmin]],"")</f>
        <v>1</v>
      </c>
      <c r="U92" s="212" t="str">
        <f>IF(Table35[[#This Row],[PO TAM]]="","",IF(Table35[[#This Row],[Balance TAM]]&gt;0,"Open","Close"))</f>
        <v>Open</v>
      </c>
      <c r="V92" s="214" t="str">
        <f>IF(Table35[[#This Row],[PO TMMIN]]="","",IF(Table35[[#This Row],[Balance TMMIN]]&gt;0,"Open","Close"))</f>
        <v>Open</v>
      </c>
      <c r="W92" s="212"/>
      <c r="X92" s="214"/>
      <c r="Y92" s="236">
        <f>IF(Table35[[#This Row],[PO TAM]]="","",SUMIF(J:J,Table35[[#This Row],[Ich No]],J:N))</f>
        <v>0</v>
      </c>
      <c r="Z92" s="214">
        <f>IF(Table35[[#This Row],[PO TMMIN]]="","",SUMIF(B:B,Table35[[#This Row],[Ich Part No]],I:I))</f>
        <v>0</v>
      </c>
      <c r="AC92" s="169">
        <f ca="1">IF(Table35[[#This Row],[Delivery Date]]="","",$AC$2-Table35[[#This Row],[Delivery Date]])</f>
        <v>12</v>
      </c>
      <c r="AE92" t="str">
        <f>IFERROR(VLOOKUP(Table35[[#This Row],[Ich No]],'ICH NO'!K:M,3,0),"")</f>
        <v>ASSY</v>
      </c>
      <c r="AF92">
        <f>IF(Table35[[#This Row],[REST TAM]]&gt;Table35[[#This Row],[Stock TAM]],Table35[[#This Row],[Stock TAM]],Table35[[#This Row],[REST TAM]])</f>
        <v>1</v>
      </c>
    </row>
    <row r="93" spans="1:32" x14ac:dyDescent="0.3">
      <c r="A93" s="173">
        <f>IF(Table35[[#This Row],[TAM PART NO]]="","",(ROW()-2))</f>
        <v>91</v>
      </c>
      <c r="B93" s="212" t="str">
        <f>IF(TAM!T97="","",TAM!T97)</f>
        <v>AAP062-1001</v>
      </c>
      <c r="C93" s="42" t="str">
        <f>IF(TAM!Q97="","",TAM!Q97)</f>
        <v>811700KC31</v>
      </c>
      <c r="D93" s="42" t="str">
        <f>IF(TAM!I97="","",TAM!I97)</f>
        <v>I0404655</v>
      </c>
      <c r="E93" s="42" t="str">
        <f>IF(TAM!H97="","",TAM!H97)</f>
        <v>20013478</v>
      </c>
      <c r="F93" s="213">
        <f>IF(TAM!L97="","",TAM!L97)</f>
        <v>45915</v>
      </c>
      <c r="G93" s="213">
        <f>IF(TAM!M97="","",TAM!M97)</f>
        <v>45918</v>
      </c>
      <c r="H93" s="220">
        <f>IF(TAM!AD97="","",TAM!AD97)</f>
        <v>2</v>
      </c>
      <c r="I93" s="223">
        <f>IF(Table35[[#This Row],[Open Qty TAM]]="","",TAM!AE97)</f>
        <v>2</v>
      </c>
      <c r="J93" s="212" t="str">
        <f>IF(TMMIN!T95="","",TMMIN!T95)</f>
        <v>AAS071-0000T</v>
      </c>
      <c r="K93" s="42" t="str">
        <f>IF(TMMIN!Q95="","",TMMIN!Q95)</f>
        <v>81110BZ630</v>
      </c>
      <c r="L93" s="42" t="str">
        <f>IF(TMMIN!I95="","",TMMIN!I95)</f>
        <v>3X25TI27</v>
      </c>
      <c r="M93" s="220">
        <f>IF(Table35[[#This Row],[PO TMMIN]]="","",TMMIN!AD95)</f>
        <v>3</v>
      </c>
      <c r="N93" s="223">
        <f>IF(Table35[[#This Row],[Open Qty TMMIN]]="","",TMMIN!AE95)</f>
        <v>3</v>
      </c>
      <c r="O93" s="226">
        <f>IF(Table35[[#This Row],[Open Qty TAM]]="","",SUM(SUMIF('STOCK OES'!B:B,Table35[[#This Row],[Ich No]],'STOCK OES'!E:E),SUMIF('STOCK SEALING'!B:B,Table35[[#This Row],[Ich Part No]],'STOCK SEALING'!E:E)))</f>
        <v>0</v>
      </c>
      <c r="P93" s="223">
        <f>IF(Table35[[#This Row],[Rest TMMIN]]="","",SUM(SUMIF('STOCK OES'!B:B,Table35[[#This Row],[Ich Part No]],'STOCK OES'!E:E),SUMIF('STOCK SEALING'!B:B,Table35[[#This Row],[Ich Part No]],'STOCK SEALING'!E:E)))</f>
        <v>0</v>
      </c>
      <c r="Q93" s="226"/>
      <c r="R93" s="223"/>
      <c r="S93" s="226">
        <f>IFERROR(Table35[[#This Row],[REST TAM]]-Table35[[#This Row],[Scan TAM]],"")</f>
        <v>2</v>
      </c>
      <c r="T93" s="223">
        <f>IFERROR(Table35[[#This Row],[Rest TMMIN]]-Table35[[#This Row],[Scan Tmmin]],"")</f>
        <v>3</v>
      </c>
      <c r="U93" s="212" t="str">
        <f>IF(Table35[[#This Row],[PO TAM]]="","",IF(Table35[[#This Row],[Balance TAM]]&gt;0,"Open","Close"))</f>
        <v>Open</v>
      </c>
      <c r="V93" s="214" t="str">
        <f>IF(Table35[[#This Row],[PO TMMIN]]="","",IF(Table35[[#This Row],[Balance TMMIN]]&gt;0,"Open","Close"))</f>
        <v>Open</v>
      </c>
      <c r="W93" s="212"/>
      <c r="X93" s="214"/>
      <c r="Y93" s="236">
        <f>IF(Table35[[#This Row],[PO TAM]]="","",SUMIF(J:J,Table35[[#This Row],[Ich No]],J:N))</f>
        <v>0</v>
      </c>
      <c r="Z93" s="214">
        <f>IF(Table35[[#This Row],[PO TMMIN]]="","",SUMIF(B:B,Table35[[#This Row],[Ich Part No]],I:I))</f>
        <v>6</v>
      </c>
      <c r="AC93" s="169">
        <f ca="1">IF(Table35[[#This Row],[Delivery Date]]="","",$AC$2-Table35[[#This Row],[Delivery Date]])</f>
        <v>12</v>
      </c>
      <c r="AE93" t="str">
        <f>IFERROR(VLOOKUP(Table35[[#This Row],[Ich No]],'ICH NO'!K:M,3,0),"")</f>
        <v>ASSY</v>
      </c>
      <c r="AF93">
        <f>IF(Table35[[#This Row],[REST TAM]]&gt;Table35[[#This Row],[Stock TAM]],Table35[[#This Row],[Stock TAM]],Table35[[#This Row],[REST TAM]])</f>
        <v>0</v>
      </c>
    </row>
    <row r="94" spans="1:32" x14ac:dyDescent="0.3">
      <c r="A94" s="173">
        <f>IF(Table35[[#This Row],[TAM PART NO]]="","",(ROW()-2))</f>
        <v>92</v>
      </c>
      <c r="B94" s="212" t="str">
        <f>IF(TAM!T98="","",TAM!T98)</f>
        <v>AAR302-1001</v>
      </c>
      <c r="C94" s="42" t="str">
        <f>IF(TAM!Q98="","",TAM!Q98)</f>
        <v>811700KF31</v>
      </c>
      <c r="D94" s="42" t="str">
        <f>IF(TAM!I98="","",TAM!I98)</f>
        <v>I0404655</v>
      </c>
      <c r="E94" s="42" t="str">
        <f>IF(TAM!H98="","",TAM!H98)</f>
        <v>20013479</v>
      </c>
      <c r="F94" s="213">
        <f>IF(TAM!L98="","",TAM!L98)</f>
        <v>45915</v>
      </c>
      <c r="G94" s="213">
        <f>IF(TAM!M98="","",TAM!M98)</f>
        <v>45918</v>
      </c>
      <c r="H94" s="220">
        <f>IF(TAM!AD98="","",TAM!AD98)</f>
        <v>1</v>
      </c>
      <c r="I94" s="223">
        <f>IF(Table35[[#This Row],[Open Qty TAM]]="","",TAM!AE98)</f>
        <v>1</v>
      </c>
      <c r="J94" s="212" t="str">
        <f>IF(TMMIN!T96="","",TMMIN!T96)</f>
        <v>AAG032-0000T</v>
      </c>
      <c r="K94" s="42" t="str">
        <f>IF(TMMIN!Q96="","",TMMIN!Q96)</f>
        <v>81150BZ120</v>
      </c>
      <c r="L94" s="42" t="str">
        <f>IF(TMMIN!I96="","",TMMIN!I96)</f>
        <v>3X25TI27</v>
      </c>
      <c r="M94" s="220">
        <f>IF(Table35[[#This Row],[PO TMMIN]]="","",TMMIN!AD96)</f>
        <v>1</v>
      </c>
      <c r="N94" s="223">
        <f>IF(Table35[[#This Row],[Open Qty TMMIN]]="","",TMMIN!AE96)</f>
        <v>1</v>
      </c>
      <c r="O94" s="226">
        <f>IF(Table35[[#This Row],[Open Qty TAM]]="","",SUM(SUMIF('STOCK OES'!B:B,Table35[[#This Row],[Ich No]],'STOCK OES'!E:E),SUMIF('STOCK SEALING'!B:B,Table35[[#This Row],[Ich Part No]],'STOCK SEALING'!E:E)))</f>
        <v>0</v>
      </c>
      <c r="P94" s="223">
        <f>IF(Table35[[#This Row],[Rest TMMIN]]="","",SUM(SUMIF('STOCK OES'!B:B,Table35[[#This Row],[Ich Part No]],'STOCK OES'!E:E),SUMIF('STOCK SEALING'!B:B,Table35[[#This Row],[Ich Part No]],'STOCK SEALING'!E:E)))</f>
        <v>19</v>
      </c>
      <c r="Q94" s="226"/>
      <c r="R94" s="223"/>
      <c r="S94" s="226">
        <f>IFERROR(Table35[[#This Row],[REST TAM]]-Table35[[#This Row],[Scan TAM]],"")</f>
        <v>1</v>
      </c>
      <c r="T94" s="223">
        <f>IFERROR(Table35[[#This Row],[Rest TMMIN]]-Table35[[#This Row],[Scan Tmmin]],"")</f>
        <v>1</v>
      </c>
      <c r="U94" s="212" t="str">
        <f>IF(Table35[[#This Row],[PO TAM]]="","",IF(Table35[[#This Row],[Balance TAM]]&gt;0,"Open","Close"))</f>
        <v>Open</v>
      </c>
      <c r="V94" s="214" t="str">
        <f>IF(Table35[[#This Row],[PO TMMIN]]="","",IF(Table35[[#This Row],[Balance TMMIN]]&gt;0,"Open","Close"))</f>
        <v>Open</v>
      </c>
      <c r="W94" s="212"/>
      <c r="X94" s="214"/>
      <c r="Y94" s="236">
        <f>IF(Table35[[#This Row],[PO TAM]]="","",SUMIF(J:J,Table35[[#This Row],[Ich No]],J:N))</f>
        <v>0</v>
      </c>
      <c r="Z94" s="214">
        <f>IF(Table35[[#This Row],[PO TMMIN]]="","",SUMIF(B:B,Table35[[#This Row],[Ich Part No]],I:I))</f>
        <v>0</v>
      </c>
      <c r="AC94" s="169">
        <f ca="1">IF(Table35[[#This Row],[Delivery Date]]="","",$AC$2-Table35[[#This Row],[Delivery Date]])</f>
        <v>12</v>
      </c>
      <c r="AE94" t="str">
        <f>IFERROR(VLOOKUP(Table35[[#This Row],[Ich No]],'ICH NO'!K:M,3,0),"")</f>
        <v>ASSY</v>
      </c>
      <c r="AF94">
        <f>IF(Table35[[#This Row],[REST TAM]]&gt;Table35[[#This Row],[Stock TAM]],Table35[[#This Row],[Stock TAM]],Table35[[#This Row],[REST TAM]])</f>
        <v>0</v>
      </c>
    </row>
    <row r="95" spans="1:32" x14ac:dyDescent="0.3">
      <c r="A95" s="173">
        <f>IF(Table35[[#This Row],[TAM PART NO]]="","",(ROW()-2))</f>
        <v>93</v>
      </c>
      <c r="B95" s="212" t="str">
        <f>IF(TAM!T99="","",TAM!T99)</f>
        <v>AAL032-1000</v>
      </c>
      <c r="C95" s="42" t="str">
        <f>IF(TAM!Q99="","",TAM!Q99)</f>
        <v>811700K520</v>
      </c>
      <c r="D95" s="42" t="str">
        <f>IF(TAM!I99="","",TAM!I99)</f>
        <v>I0306296</v>
      </c>
      <c r="E95" s="42" t="str">
        <f>IF(TAM!H99="","",TAM!H99)</f>
        <v>20016879</v>
      </c>
      <c r="F95" s="213">
        <f>IF(TAM!L99="","",TAM!L99)</f>
        <v>45916</v>
      </c>
      <c r="G95" s="213">
        <f>IF(TAM!M99="","",TAM!M99)</f>
        <v>45918</v>
      </c>
      <c r="H95" s="220">
        <f>IF(TAM!AD99="","",TAM!AD99)</f>
        <v>5</v>
      </c>
      <c r="I95" s="223">
        <f>IF(Table35[[#This Row],[Open Qty TAM]]="","",TAM!AE99)</f>
        <v>5</v>
      </c>
      <c r="J95" s="212" t="str">
        <f>IF(TMMIN!T97="","",TMMIN!T97)</f>
        <v>AAS061-0000T</v>
      </c>
      <c r="K95" s="42" t="str">
        <f>IF(TMMIN!Q97="","",TMMIN!Q97)</f>
        <v>81110BZ620</v>
      </c>
      <c r="L95" s="42" t="str">
        <f>IF(TMMIN!I97="","",TMMIN!I97)</f>
        <v>3X25TI28</v>
      </c>
      <c r="M95" s="220">
        <f>IF(Table35[[#This Row],[PO TMMIN]]="","",TMMIN!AD97)</f>
        <v>2</v>
      </c>
      <c r="N95" s="223">
        <f>IF(Table35[[#This Row],[Open Qty TMMIN]]="","",TMMIN!AE97)</f>
        <v>2</v>
      </c>
      <c r="O95" s="226">
        <f>IF(Table35[[#This Row],[Open Qty TAM]]="","",SUM(SUMIF('STOCK OES'!B:B,Table35[[#This Row],[Ich No]],'STOCK OES'!E:E),SUMIF('STOCK SEALING'!B:B,Table35[[#This Row],[Ich Part No]],'STOCK SEALING'!E:E)))</f>
        <v>0</v>
      </c>
      <c r="P95" s="223">
        <f>IF(Table35[[#This Row],[Rest TMMIN]]="","",SUM(SUMIF('STOCK OES'!B:B,Table35[[#This Row],[Ich Part No]],'STOCK OES'!E:E),SUMIF('STOCK SEALING'!B:B,Table35[[#This Row],[Ich Part No]],'STOCK SEALING'!E:E)))</f>
        <v>3</v>
      </c>
      <c r="Q95" s="226"/>
      <c r="R95" s="223"/>
      <c r="S95" s="226">
        <f>IFERROR(Table35[[#This Row],[REST TAM]]-Table35[[#This Row],[Scan TAM]],"")</f>
        <v>5</v>
      </c>
      <c r="T95" s="223">
        <f>IFERROR(Table35[[#This Row],[Rest TMMIN]]-Table35[[#This Row],[Scan Tmmin]],"")</f>
        <v>2</v>
      </c>
      <c r="U95" s="212" t="str">
        <f>IF(Table35[[#This Row],[PO TAM]]="","",IF(Table35[[#This Row],[Balance TAM]]&gt;0,"Open","Close"))</f>
        <v>Open</v>
      </c>
      <c r="V95" s="214" t="str">
        <f>IF(Table35[[#This Row],[PO TMMIN]]="","",IF(Table35[[#This Row],[Balance TMMIN]]&gt;0,"Open","Close"))</f>
        <v>Open</v>
      </c>
      <c r="W95" s="212"/>
      <c r="X95" s="214"/>
      <c r="Y95" s="236">
        <f>IF(Table35[[#This Row],[PO TAM]]="","",SUMIF(J:J,Table35[[#This Row],[Ich No]],J:N))</f>
        <v>0</v>
      </c>
      <c r="Z95" s="214">
        <f>IF(Table35[[#This Row],[PO TMMIN]]="","",SUMIF(B:B,Table35[[#This Row],[Ich Part No]],I:I))</f>
        <v>15</v>
      </c>
      <c r="AC95" s="169">
        <f ca="1">IF(Table35[[#This Row],[Delivery Date]]="","",$AC$2-Table35[[#This Row],[Delivery Date]])</f>
        <v>12</v>
      </c>
      <c r="AE95" t="str">
        <f>IFERROR(VLOOKUP(Table35[[#This Row],[Ich No]],'ICH NO'!K:M,3,0),"")</f>
        <v>ASSY</v>
      </c>
      <c r="AF95">
        <f>IF(Table35[[#This Row],[REST TAM]]&gt;Table35[[#This Row],[Stock TAM]],Table35[[#This Row],[Stock TAM]],Table35[[#This Row],[REST TAM]])</f>
        <v>0</v>
      </c>
    </row>
    <row r="96" spans="1:32" x14ac:dyDescent="0.3">
      <c r="A96" s="173">
        <f>IF(Table35[[#This Row],[TAM PART NO]]="","",(ROW()-2))</f>
        <v>94</v>
      </c>
      <c r="B96" s="212" t="str">
        <f>IF(TAM!T100="","",TAM!T100)</f>
        <v>AAS061-1000T</v>
      </c>
      <c r="C96" s="42" t="str">
        <f>IF(TAM!Q100="","",TAM!Q100)</f>
        <v>81130BZ620</v>
      </c>
      <c r="D96" s="42" t="str">
        <f>IF(TAM!I100="","",TAM!I100)</f>
        <v>I0606449</v>
      </c>
      <c r="E96" s="42" t="str">
        <f>IF(TAM!H100="","",TAM!H100)</f>
        <v>20016946</v>
      </c>
      <c r="F96" s="213">
        <f>IF(TAM!L100="","",TAM!L100)</f>
        <v>45916</v>
      </c>
      <c r="G96" s="213">
        <f>IF(TAM!M100="","",TAM!M100)</f>
        <v>45918</v>
      </c>
      <c r="H96" s="220">
        <f>IF(TAM!AD100="","",TAM!AD100)</f>
        <v>3</v>
      </c>
      <c r="I96" s="223">
        <f>IF(Table35[[#This Row],[Open Qty TAM]]="","",TAM!AE100)</f>
        <v>3</v>
      </c>
      <c r="J96" s="212" t="str">
        <f>IF(TMMIN!T98="","",TMMIN!T98)</f>
        <v>AAP021-0000T</v>
      </c>
      <c r="K96" s="42" t="str">
        <f>IF(TMMIN!Q98="","",TMMIN!Q98)</f>
        <v>811100K610</v>
      </c>
      <c r="L96" s="42" t="str">
        <f>IF(TMMIN!I98="","",TMMIN!I98)</f>
        <v>3125014922</v>
      </c>
      <c r="M96" s="220">
        <f>IF(Table35[[#This Row],[PO TMMIN]]="","",TMMIN!AD98)</f>
        <v>1</v>
      </c>
      <c r="N96" s="223">
        <f>IF(Table35[[#This Row],[Open Qty TMMIN]]="","",TMMIN!AE98)</f>
        <v>1</v>
      </c>
      <c r="O96" s="226">
        <f>IF(Table35[[#This Row],[Open Qty TAM]]="","",SUM(SUMIF('STOCK OES'!B:B,Table35[[#This Row],[Ich No]],'STOCK OES'!E:E),SUMIF('STOCK SEALING'!B:B,Table35[[#This Row],[Ich Part No]],'STOCK SEALING'!E:E)))</f>
        <v>1</v>
      </c>
      <c r="P96" s="223">
        <f>IF(Table35[[#This Row],[Rest TMMIN]]="","",SUM(SUMIF('STOCK OES'!B:B,Table35[[#This Row],[Ich Part No]],'STOCK OES'!E:E),SUMIF('STOCK SEALING'!B:B,Table35[[#This Row],[Ich Part No]],'STOCK SEALING'!E:E)))</f>
        <v>1</v>
      </c>
      <c r="Q96" s="226"/>
      <c r="R96" s="223"/>
      <c r="S96" s="226">
        <f>IFERROR(Table35[[#This Row],[REST TAM]]-Table35[[#This Row],[Scan TAM]],"")</f>
        <v>3</v>
      </c>
      <c r="T96" s="223">
        <f>IFERROR(Table35[[#This Row],[Rest TMMIN]]-Table35[[#This Row],[Scan Tmmin]],"")</f>
        <v>1</v>
      </c>
      <c r="U96" s="212" t="str">
        <f>IF(Table35[[#This Row],[PO TAM]]="","",IF(Table35[[#This Row],[Balance TAM]]&gt;0,"Open","Close"))</f>
        <v>Open</v>
      </c>
      <c r="V96" s="214" t="str">
        <f>IF(Table35[[#This Row],[PO TMMIN]]="","",IF(Table35[[#This Row],[Balance TMMIN]]&gt;0,"Open","Close"))</f>
        <v>Open</v>
      </c>
      <c r="W96" s="212"/>
      <c r="X96" s="214"/>
      <c r="Y96" s="236">
        <f>IF(Table35[[#This Row],[PO TAM]]="","",SUMIF(J:J,Table35[[#This Row],[Ich No]],J:N))</f>
        <v>0</v>
      </c>
      <c r="Z96" s="214">
        <f>IF(Table35[[#This Row],[PO TMMIN]]="","",SUMIF(B:B,Table35[[#This Row],[Ich Part No]],I:I))</f>
        <v>0</v>
      </c>
      <c r="AC96" s="169">
        <f ca="1">IF(Table35[[#This Row],[Delivery Date]]="","",$AC$2-Table35[[#This Row],[Delivery Date]])</f>
        <v>12</v>
      </c>
      <c r="AE96" t="str">
        <f>IFERROR(VLOOKUP(Table35[[#This Row],[Ich No]],'ICH NO'!K:M,3,0),"")</f>
        <v>ASSY</v>
      </c>
      <c r="AF96">
        <f>IF(Table35[[#This Row],[REST TAM]]&gt;Table35[[#This Row],[Stock TAM]],Table35[[#This Row],[Stock TAM]],Table35[[#This Row],[REST TAM]])</f>
        <v>1</v>
      </c>
    </row>
    <row r="97" spans="1:32" x14ac:dyDescent="0.3">
      <c r="A97" s="173">
        <f>IF(Table35[[#This Row],[TAM PART NO]]="","",(ROW()-2))</f>
        <v>95</v>
      </c>
      <c r="B97" s="212" t="str">
        <f>IF(TAM!T101="","",TAM!T101)</f>
        <v>AAS062-1000T</v>
      </c>
      <c r="C97" s="42" t="str">
        <f>IF(TAM!Q101="","",TAM!Q101)</f>
        <v>81170BZ620</v>
      </c>
      <c r="D97" s="42" t="str">
        <f>IF(TAM!I101="","",TAM!I101)</f>
        <v>I0606449</v>
      </c>
      <c r="E97" s="42" t="str">
        <f>IF(TAM!H101="","",TAM!H101)</f>
        <v>20016949</v>
      </c>
      <c r="F97" s="213">
        <f>IF(TAM!L101="","",TAM!L101)</f>
        <v>45916</v>
      </c>
      <c r="G97" s="213">
        <f>IF(TAM!M101="","",TAM!M101)</f>
        <v>45918</v>
      </c>
      <c r="H97" s="220">
        <f>IF(TAM!AD101="","",TAM!AD101)</f>
        <v>5</v>
      </c>
      <c r="I97" s="223">
        <f>IF(Table35[[#This Row],[Open Qty TAM]]="","",TAM!AE101)</f>
        <v>5</v>
      </c>
      <c r="J97" s="212" t="str">
        <f>IF(TMMIN!T99="","",TMMIN!T99)</f>
        <v>AAD012-0000T</v>
      </c>
      <c r="K97" s="42" t="str">
        <f>IF(TMMIN!Q99="","",TMMIN!Q99)</f>
        <v>811500K130</v>
      </c>
      <c r="L97" s="42" t="str">
        <f>IF(TMMIN!I99="","",TMMIN!I99)</f>
        <v>3125014922</v>
      </c>
      <c r="M97" s="220">
        <f>IF(Table35[[#This Row],[PO TMMIN]]="","",TMMIN!AD99)</f>
        <v>1</v>
      </c>
      <c r="N97" s="223">
        <f>IF(Table35[[#This Row],[Open Qty TMMIN]]="","",TMMIN!AE99)</f>
        <v>1</v>
      </c>
      <c r="O97" s="226">
        <f>IF(Table35[[#This Row],[Open Qty TAM]]="","",SUM(SUMIF('STOCK OES'!B:B,Table35[[#This Row],[Ich No]],'STOCK OES'!E:E),SUMIF('STOCK SEALING'!B:B,Table35[[#This Row],[Ich Part No]],'STOCK SEALING'!E:E)))</f>
        <v>0</v>
      </c>
      <c r="P97" s="223">
        <f>IF(Table35[[#This Row],[Rest TMMIN]]="","",SUM(SUMIF('STOCK OES'!B:B,Table35[[#This Row],[Ich Part No]],'STOCK OES'!E:E),SUMIF('STOCK SEALING'!B:B,Table35[[#This Row],[Ich Part No]],'STOCK SEALING'!E:E)))</f>
        <v>41</v>
      </c>
      <c r="Q97" s="226"/>
      <c r="R97" s="223"/>
      <c r="S97" s="226">
        <f>IFERROR(Table35[[#This Row],[REST TAM]]-Table35[[#This Row],[Scan TAM]],"")</f>
        <v>5</v>
      </c>
      <c r="T97" s="223">
        <f>IFERROR(Table35[[#This Row],[Rest TMMIN]]-Table35[[#This Row],[Scan Tmmin]],"")</f>
        <v>1</v>
      </c>
      <c r="U97" s="212" t="str">
        <f>IF(Table35[[#This Row],[PO TAM]]="","",IF(Table35[[#This Row],[Balance TAM]]&gt;0,"Open","Close"))</f>
        <v>Open</v>
      </c>
      <c r="V97" s="214" t="str">
        <f>IF(Table35[[#This Row],[PO TMMIN]]="","",IF(Table35[[#This Row],[Balance TMMIN]]&gt;0,"Open","Close"))</f>
        <v>Open</v>
      </c>
      <c r="W97" s="212"/>
      <c r="X97" s="214"/>
      <c r="Y97" s="236">
        <f>IF(Table35[[#This Row],[PO TAM]]="","",SUMIF(J:J,Table35[[#This Row],[Ich No]],J:N))</f>
        <v>0</v>
      </c>
      <c r="Z97" s="214">
        <f>IF(Table35[[#This Row],[PO TMMIN]]="","",SUMIF(B:B,Table35[[#This Row],[Ich Part No]],I:I))</f>
        <v>0</v>
      </c>
      <c r="AC97" s="169">
        <f ca="1">IF(Table35[[#This Row],[Delivery Date]]="","",$AC$2-Table35[[#This Row],[Delivery Date]])</f>
        <v>12</v>
      </c>
      <c r="AE97" t="str">
        <f>IFERROR(VLOOKUP(Table35[[#This Row],[Ich No]],'ICH NO'!K:M,3,0),"")</f>
        <v>ASSY</v>
      </c>
      <c r="AF97">
        <f>IF(Table35[[#This Row],[REST TAM]]&gt;Table35[[#This Row],[Stock TAM]],Table35[[#This Row],[Stock TAM]],Table35[[#This Row],[REST TAM]])</f>
        <v>0</v>
      </c>
    </row>
    <row r="98" spans="1:32" x14ac:dyDescent="0.3">
      <c r="A98" s="173">
        <f>IF(Table35[[#This Row],[TAM PART NO]]="","",(ROW()-2))</f>
        <v>96</v>
      </c>
      <c r="B98" s="212" t="str">
        <f>IF(TAM!T102="","",TAM!T102)</f>
        <v>ADN151-9000</v>
      </c>
      <c r="C98" s="42" t="str">
        <f>IF(TAM!Q102="","",TAM!Q102)</f>
        <v>815510D570</v>
      </c>
      <c r="D98" s="42" t="str">
        <f>IF(TAM!I102="","",TAM!I102)</f>
        <v>I0306288</v>
      </c>
      <c r="E98" s="42" t="str">
        <f>IF(TAM!H102="","",TAM!H102)</f>
        <v>20009842</v>
      </c>
      <c r="F98" s="213">
        <f>IF(TAM!L102="","",TAM!L102)</f>
        <v>45912</v>
      </c>
      <c r="G98" s="213">
        <f>IF(TAM!M102="","",TAM!M102)</f>
        <v>45919</v>
      </c>
      <c r="H98" s="220">
        <f>IF(TAM!AD102="","",TAM!AD102)</f>
        <v>2</v>
      </c>
      <c r="I98" s="223">
        <f>IF(Table35[[#This Row],[Open Qty TAM]]="","",TAM!AE102)</f>
        <v>2</v>
      </c>
      <c r="J98" s="212" t="str">
        <f>IF(TMMIN!T100="","",TMMIN!T100)</f>
        <v>AAP022-1000</v>
      </c>
      <c r="K98" s="42" t="str">
        <f>IF(TMMIN!Q100="","",TMMIN!Q100)</f>
        <v>811700K610</v>
      </c>
      <c r="L98" s="42" t="str">
        <f>IF(TMMIN!I100="","",TMMIN!I100)</f>
        <v>3125014922</v>
      </c>
      <c r="M98" s="220">
        <f>IF(Table35[[#This Row],[PO TMMIN]]="","",TMMIN!AD100)</f>
        <v>1</v>
      </c>
      <c r="N98" s="223">
        <f>IF(Table35[[#This Row],[Open Qty TMMIN]]="","",TMMIN!AE100)</f>
        <v>1</v>
      </c>
      <c r="O98" s="226">
        <f>IF(Table35[[#This Row],[Open Qty TAM]]="","",SUM(SUMIF('STOCK OES'!B:B,Table35[[#This Row],[Ich No]],'STOCK OES'!E:E),SUMIF('STOCK SEALING'!B:B,Table35[[#This Row],[Ich Part No]],'STOCK SEALING'!E:E)))</f>
        <v>0</v>
      </c>
      <c r="P98" s="223">
        <f>IF(Table35[[#This Row],[Rest TMMIN]]="","",SUM(SUMIF('STOCK OES'!B:B,Table35[[#This Row],[Ich Part No]],'STOCK OES'!E:E),SUMIF('STOCK SEALING'!B:B,Table35[[#This Row],[Ich Part No]],'STOCK SEALING'!E:E)))</f>
        <v>7</v>
      </c>
      <c r="Q98" s="226"/>
      <c r="R98" s="223"/>
      <c r="S98" s="226">
        <f>IFERROR(Table35[[#This Row],[REST TAM]]-Table35[[#This Row],[Scan TAM]],"")</f>
        <v>2</v>
      </c>
      <c r="T98" s="223">
        <f>IFERROR(Table35[[#This Row],[Rest TMMIN]]-Table35[[#This Row],[Scan Tmmin]],"")</f>
        <v>1</v>
      </c>
      <c r="U98" s="212" t="str">
        <f>IF(Table35[[#This Row],[PO TAM]]="","",IF(Table35[[#This Row],[Balance TAM]]&gt;0,"Open","Close"))</f>
        <v>Open</v>
      </c>
      <c r="V98" s="214" t="str">
        <f>IF(Table35[[#This Row],[PO TMMIN]]="","",IF(Table35[[#This Row],[Balance TMMIN]]&gt;0,"Open","Close"))</f>
        <v>Open</v>
      </c>
      <c r="W98" s="212"/>
      <c r="X98" s="214"/>
      <c r="Y98" s="236">
        <f>IF(Table35[[#This Row],[PO TAM]]="","",SUMIF(J:J,Table35[[#This Row],[Ich No]],J:N))</f>
        <v>0</v>
      </c>
      <c r="Z98" s="214">
        <f>IF(Table35[[#This Row],[PO TMMIN]]="","",SUMIF(B:B,Table35[[#This Row],[Ich Part No]],I:I))</f>
        <v>0</v>
      </c>
      <c r="AC98" s="169">
        <f ca="1">IF(Table35[[#This Row],[Delivery Date]]="","",$AC$2-Table35[[#This Row],[Delivery Date]])</f>
        <v>11</v>
      </c>
      <c r="AE98" t="str">
        <f>IFERROR(VLOOKUP(Table35[[#This Row],[Ich No]],'ICH NO'!K:M,3,0),"")</f>
        <v>ASSY</v>
      </c>
      <c r="AF98">
        <f>IF(Table35[[#This Row],[REST TAM]]&gt;Table35[[#This Row],[Stock TAM]],Table35[[#This Row],[Stock TAM]],Table35[[#This Row],[REST TAM]])</f>
        <v>0</v>
      </c>
    </row>
    <row r="99" spans="1:32" x14ac:dyDescent="0.3">
      <c r="A99" s="173">
        <f>IF(Table35[[#This Row],[TAM PART NO]]="","",(ROW()-2))</f>
        <v>97</v>
      </c>
      <c r="B99" s="212" t="str">
        <f>IF(TAM!T103="","",TAM!T103)</f>
        <v>AAR302-0001T</v>
      </c>
      <c r="C99" s="42" t="str">
        <f>IF(TAM!Q103="","",TAM!Q103)</f>
        <v>811500KF31</v>
      </c>
      <c r="D99" s="42" t="str">
        <f>IF(TAM!I103="","",TAM!I103)</f>
        <v>I0306297</v>
      </c>
      <c r="E99" s="42" t="str">
        <f>IF(TAM!H103="","",TAM!H103)</f>
        <v>20016900</v>
      </c>
      <c r="F99" s="213">
        <f>IF(TAM!L103="","",TAM!L103)</f>
        <v>45916</v>
      </c>
      <c r="G99" s="213">
        <f>IF(TAM!M103="","",TAM!M103)</f>
        <v>45919</v>
      </c>
      <c r="H99" s="220">
        <f>IF(TAM!AD103="","",TAM!AD103)</f>
        <v>2</v>
      </c>
      <c r="I99" s="223">
        <f>IF(Table35[[#This Row],[Open Qty TAM]]="","",TAM!AE103)</f>
        <v>2</v>
      </c>
      <c r="J99" s="212" t="str">
        <f>IF(TMMIN!T101="","",TMMIN!T101)</f>
        <v>ADV161-9000</v>
      </c>
      <c r="K99" s="42" t="str">
        <f>IF(TMMIN!Q101="","",TMMIN!Q101)</f>
        <v>815810K270</v>
      </c>
      <c r="L99" s="42" t="str">
        <f>IF(TMMIN!I101="","",TMMIN!I101)</f>
        <v>3125014922</v>
      </c>
      <c r="M99" s="220">
        <f>IF(Table35[[#This Row],[PO TMMIN]]="","",TMMIN!AD101)</f>
        <v>2</v>
      </c>
      <c r="N99" s="223">
        <f>IF(Table35[[#This Row],[Open Qty TMMIN]]="","",TMMIN!AE101)</f>
        <v>2</v>
      </c>
      <c r="O99" s="226">
        <f>IF(Table35[[#This Row],[Open Qty TAM]]="","",SUM(SUMIF('STOCK OES'!B:B,Table35[[#This Row],[Ich No]],'STOCK OES'!E:E),SUMIF('STOCK SEALING'!B:B,Table35[[#This Row],[Ich Part No]],'STOCK SEALING'!E:E)))</f>
        <v>2</v>
      </c>
      <c r="P99" s="223">
        <f>IF(Table35[[#This Row],[Rest TMMIN]]="","",SUM(SUMIF('STOCK OES'!B:B,Table35[[#This Row],[Ich Part No]],'STOCK OES'!E:E),SUMIF('STOCK SEALING'!B:B,Table35[[#This Row],[Ich Part No]],'STOCK SEALING'!E:E)))</f>
        <v>8</v>
      </c>
      <c r="Q99" s="226"/>
      <c r="R99" s="223"/>
      <c r="S99" s="226">
        <f>IFERROR(Table35[[#This Row],[REST TAM]]-Table35[[#This Row],[Scan TAM]],"")</f>
        <v>2</v>
      </c>
      <c r="T99" s="223">
        <f>IFERROR(Table35[[#This Row],[Rest TMMIN]]-Table35[[#This Row],[Scan Tmmin]],"")</f>
        <v>2</v>
      </c>
      <c r="U99" s="212" t="str">
        <f>IF(Table35[[#This Row],[PO TAM]]="","",IF(Table35[[#This Row],[Balance TAM]]&gt;0,"Open","Close"))</f>
        <v>Open</v>
      </c>
      <c r="V99" s="214" t="str">
        <f>IF(Table35[[#This Row],[PO TMMIN]]="","",IF(Table35[[#This Row],[Balance TMMIN]]&gt;0,"Open","Close"))</f>
        <v>Open</v>
      </c>
      <c r="W99" s="212"/>
      <c r="X99" s="214"/>
      <c r="Y99" s="236">
        <f>IF(Table35[[#This Row],[PO TAM]]="","",SUMIF(J:J,Table35[[#This Row],[Ich No]],J:N))</f>
        <v>0</v>
      </c>
      <c r="Z99" s="214">
        <f>IF(Table35[[#This Row],[PO TMMIN]]="","",SUMIF(B:B,Table35[[#This Row],[Ich Part No]],I:I))</f>
        <v>0</v>
      </c>
      <c r="AC99" s="169">
        <f ca="1">IF(Table35[[#This Row],[Delivery Date]]="","",$AC$2-Table35[[#This Row],[Delivery Date]])</f>
        <v>11</v>
      </c>
      <c r="AE99" t="str">
        <f>IFERROR(VLOOKUP(Table35[[#This Row],[Ich No]],'ICH NO'!K:M,3,0),"")</f>
        <v>ASSY</v>
      </c>
      <c r="AF99">
        <f>IF(Table35[[#This Row],[REST TAM]]&gt;Table35[[#This Row],[Stock TAM]],Table35[[#This Row],[Stock TAM]],Table35[[#This Row],[REST TAM]])</f>
        <v>2</v>
      </c>
    </row>
    <row r="100" spans="1:32" x14ac:dyDescent="0.3">
      <c r="A100" s="173">
        <f>IF(Table35[[#This Row],[TAM PART NO]]="","",(ROW()-2))</f>
        <v>98</v>
      </c>
      <c r="B100" s="212" t="str">
        <f>IF(TAM!T104="","",TAM!T104)</f>
        <v>AAR302-1001</v>
      </c>
      <c r="C100" s="42" t="str">
        <f>IF(TAM!Q104="","",TAM!Q104)</f>
        <v>811700KF31</v>
      </c>
      <c r="D100" s="42" t="str">
        <f>IF(TAM!I104="","",TAM!I104)</f>
        <v>I0404657</v>
      </c>
      <c r="E100" s="42" t="str">
        <f>IF(TAM!H104="","",TAM!H104)</f>
        <v>20016915</v>
      </c>
      <c r="F100" s="213">
        <f>IF(TAM!L104="","",TAM!L104)</f>
        <v>45916</v>
      </c>
      <c r="G100" s="213">
        <f>IF(TAM!M104="","",TAM!M104)</f>
        <v>45919</v>
      </c>
      <c r="H100" s="220">
        <f>IF(TAM!AD104="","",TAM!AD104)</f>
        <v>2</v>
      </c>
      <c r="I100" s="223">
        <f>IF(Table35[[#This Row],[Open Qty TAM]]="","",TAM!AE104)</f>
        <v>2</v>
      </c>
      <c r="J100" s="212" t="str">
        <f>IF(TMMIN!T102="","",TMMIN!T102)</f>
        <v>AAL041-0000T</v>
      </c>
      <c r="K100" s="42" t="str">
        <f>IF(TMMIN!Q102="","",TMMIN!Q102)</f>
        <v>811100K530</v>
      </c>
      <c r="L100" s="42" t="str">
        <f>IF(TMMIN!I102="","",TMMIN!I102)</f>
        <v>3125014923</v>
      </c>
      <c r="M100" s="220">
        <f>IF(Table35[[#This Row],[PO TMMIN]]="","",TMMIN!AD102)</f>
        <v>1</v>
      </c>
      <c r="N100" s="223">
        <f>IF(Table35[[#This Row],[Open Qty TMMIN]]="","",TMMIN!AE102)</f>
        <v>1</v>
      </c>
      <c r="O100" s="226">
        <f>IF(Table35[[#This Row],[Open Qty TAM]]="","",SUM(SUMIF('STOCK OES'!B:B,Table35[[#This Row],[Ich No]],'STOCK OES'!E:E),SUMIF('STOCK SEALING'!B:B,Table35[[#This Row],[Ich Part No]],'STOCK SEALING'!E:E)))</f>
        <v>0</v>
      </c>
      <c r="P100" s="223">
        <f>IF(Table35[[#This Row],[Rest TMMIN]]="","",SUM(SUMIF('STOCK OES'!B:B,Table35[[#This Row],[Ich Part No]],'STOCK OES'!E:E),SUMIF('STOCK SEALING'!B:B,Table35[[#This Row],[Ich Part No]],'STOCK SEALING'!E:E)))</f>
        <v>7</v>
      </c>
      <c r="Q100" s="226"/>
      <c r="R100" s="223"/>
      <c r="S100" s="226">
        <f>IFERROR(Table35[[#This Row],[REST TAM]]-Table35[[#This Row],[Scan TAM]],"")</f>
        <v>2</v>
      </c>
      <c r="T100" s="223">
        <f>IFERROR(Table35[[#This Row],[Rest TMMIN]]-Table35[[#This Row],[Scan Tmmin]],"")</f>
        <v>1</v>
      </c>
      <c r="U100" s="212" t="str">
        <f>IF(Table35[[#This Row],[PO TAM]]="","",IF(Table35[[#This Row],[Balance TAM]]&gt;0,"Open","Close"))</f>
        <v>Open</v>
      </c>
      <c r="V100" s="214" t="str">
        <f>IF(Table35[[#This Row],[PO TMMIN]]="","",IF(Table35[[#This Row],[Balance TMMIN]]&gt;0,"Open","Close"))</f>
        <v>Open</v>
      </c>
      <c r="W100" s="212"/>
      <c r="X100" s="214"/>
      <c r="Y100" s="236">
        <f>IF(Table35[[#This Row],[PO TAM]]="","",SUMIF(J:J,Table35[[#This Row],[Ich No]],J:N))</f>
        <v>0</v>
      </c>
      <c r="Z100" s="214">
        <f>IF(Table35[[#This Row],[PO TMMIN]]="","",SUMIF(B:B,Table35[[#This Row],[Ich Part No]],I:I))</f>
        <v>0</v>
      </c>
      <c r="AC100" s="169">
        <f ca="1">IF(Table35[[#This Row],[Delivery Date]]="","",$AC$2-Table35[[#This Row],[Delivery Date]])</f>
        <v>11</v>
      </c>
      <c r="AE100" t="str">
        <f>IFERROR(VLOOKUP(Table35[[#This Row],[Ich No]],'ICH NO'!K:M,3,0),"")</f>
        <v>ASSY</v>
      </c>
      <c r="AF100">
        <f>IF(Table35[[#This Row],[REST TAM]]&gt;Table35[[#This Row],[Stock TAM]],Table35[[#This Row],[Stock TAM]],Table35[[#This Row],[REST TAM]])</f>
        <v>0</v>
      </c>
    </row>
    <row r="101" spans="1:32" x14ac:dyDescent="0.3">
      <c r="A101" s="173">
        <f>IF(Table35[[#This Row],[TAM PART NO]]="","",(ROW()-2))</f>
        <v>99</v>
      </c>
      <c r="B101" s="212" t="str">
        <f>IF(TAM!T105="","",TAM!T105)</f>
        <v>ADX421-0000T</v>
      </c>
      <c r="C101" s="42" t="str">
        <f>IF(TAM!Q105="","",TAM!Q105)</f>
        <v>81550BZ850</v>
      </c>
      <c r="D101" s="42" t="str">
        <f>IF(TAM!I105="","",TAM!I105)</f>
        <v>I0404657</v>
      </c>
      <c r="E101" s="42" t="str">
        <f>IF(TAM!H105="","",TAM!H105)</f>
        <v>20016917</v>
      </c>
      <c r="F101" s="213">
        <f>IF(TAM!L105="","",TAM!L105)</f>
        <v>45916</v>
      </c>
      <c r="G101" s="213">
        <f>IF(TAM!M105="","",TAM!M105)</f>
        <v>45919</v>
      </c>
      <c r="H101" s="220">
        <f>IF(TAM!AD105="","",TAM!AD105)</f>
        <v>4</v>
      </c>
      <c r="I101" s="223">
        <f>IF(Table35[[#This Row],[Open Qty TAM]]="","",TAM!AE105)</f>
        <v>1</v>
      </c>
      <c r="J101" s="212" t="str">
        <f>IF(TMMIN!T103="","",TMMIN!T103)</f>
        <v>AAL041-1000</v>
      </c>
      <c r="K101" s="42" t="str">
        <f>IF(TMMIN!Q103="","",TMMIN!Q103)</f>
        <v>811300K530</v>
      </c>
      <c r="L101" s="42" t="str">
        <f>IF(TMMIN!I103="","",TMMIN!I103)</f>
        <v>3125014923</v>
      </c>
      <c r="M101" s="220">
        <f>IF(Table35[[#This Row],[PO TMMIN]]="","",TMMIN!AD103)</f>
        <v>1</v>
      </c>
      <c r="N101" s="223">
        <f>IF(Table35[[#This Row],[Open Qty TMMIN]]="","",TMMIN!AE103)</f>
        <v>1</v>
      </c>
      <c r="O101" s="226">
        <f>IF(Table35[[#This Row],[Open Qty TAM]]="","",SUM(SUMIF('STOCK OES'!B:B,Table35[[#This Row],[Ich No]],'STOCK OES'!E:E),SUMIF('STOCK SEALING'!B:B,Table35[[#This Row],[Ich Part No]],'STOCK SEALING'!E:E)))</f>
        <v>14</v>
      </c>
      <c r="P101" s="223">
        <f>IF(Table35[[#This Row],[Rest TMMIN]]="","",SUM(SUMIF('STOCK OES'!B:B,Table35[[#This Row],[Ich Part No]],'STOCK OES'!E:E),SUMIF('STOCK SEALING'!B:B,Table35[[#This Row],[Ich Part No]],'STOCK SEALING'!E:E)))</f>
        <v>76</v>
      </c>
      <c r="Q101" s="226"/>
      <c r="R101" s="223"/>
      <c r="S101" s="226">
        <f>IFERROR(Table35[[#This Row],[REST TAM]]-Table35[[#This Row],[Scan TAM]],"")</f>
        <v>1</v>
      </c>
      <c r="T101" s="223">
        <f>IFERROR(Table35[[#This Row],[Rest TMMIN]]-Table35[[#This Row],[Scan Tmmin]],"")</f>
        <v>1</v>
      </c>
      <c r="U101" s="212" t="str">
        <f>IF(Table35[[#This Row],[PO TAM]]="","",IF(Table35[[#This Row],[Balance TAM]]&gt;0,"Open","Close"))</f>
        <v>Open</v>
      </c>
      <c r="V101" s="214" t="str">
        <f>IF(Table35[[#This Row],[PO TMMIN]]="","",IF(Table35[[#This Row],[Balance TMMIN]]&gt;0,"Open","Close"))</f>
        <v>Open</v>
      </c>
      <c r="W101" s="212"/>
      <c r="X101" s="214"/>
      <c r="Y101" s="236">
        <f>IF(Table35[[#This Row],[PO TAM]]="","",SUMIF(J:J,Table35[[#This Row],[Ich No]],J:N))</f>
        <v>0</v>
      </c>
      <c r="Z101" s="214">
        <f>IF(Table35[[#This Row],[PO TMMIN]]="","",SUMIF(B:B,Table35[[#This Row],[Ich Part No]],I:I))</f>
        <v>1</v>
      </c>
      <c r="AC101" s="169">
        <f ca="1">IF(Table35[[#This Row],[Delivery Date]]="","",$AC$2-Table35[[#This Row],[Delivery Date]])</f>
        <v>11</v>
      </c>
      <c r="AE101" t="str">
        <f>IFERROR(VLOOKUP(Table35[[#This Row],[Ich No]],'ICH NO'!K:M,3,0),"")</f>
        <v>ASSY</v>
      </c>
      <c r="AF101">
        <f>IF(Table35[[#This Row],[REST TAM]]&gt;Table35[[#This Row],[Stock TAM]],Table35[[#This Row],[Stock TAM]],Table35[[#This Row],[REST TAM]])</f>
        <v>1</v>
      </c>
    </row>
    <row r="102" spans="1:32" x14ac:dyDescent="0.3">
      <c r="A102" s="173">
        <f>IF(Table35[[#This Row],[TAM PART NO]]="","",(ROW()-2))</f>
        <v>100</v>
      </c>
      <c r="B102" s="212" t="str">
        <f>IF(TAM!T106="","",TAM!T106)</f>
        <v>AAL032-1000</v>
      </c>
      <c r="C102" s="42" t="str">
        <f>IF(TAM!Q106="","",TAM!Q106)</f>
        <v>811700K520</v>
      </c>
      <c r="D102" s="42" t="str">
        <f>IF(TAM!I106="","",TAM!I106)</f>
        <v>I0306300</v>
      </c>
      <c r="E102" s="42" t="str">
        <f>IF(TAM!H106="","",TAM!H106)</f>
        <v>20020299</v>
      </c>
      <c r="F102" s="213">
        <f>IF(TAM!L106="","",TAM!L106)</f>
        <v>45917</v>
      </c>
      <c r="G102" s="213">
        <f>IF(TAM!M106="","",TAM!M106)</f>
        <v>45919</v>
      </c>
      <c r="H102" s="220">
        <f>IF(TAM!AD106="","",TAM!AD106)</f>
        <v>4</v>
      </c>
      <c r="I102" s="223">
        <f>IF(Table35[[#This Row],[Open Qty TAM]]="","",TAM!AE106)</f>
        <v>4</v>
      </c>
      <c r="J102" s="212" t="str">
        <f>IF(TMMIN!T104="","",TMMIN!T104)</f>
        <v>A1W141-1000</v>
      </c>
      <c r="K102" s="42" t="str">
        <f>IF(TMMIN!Q104="","",TMMIN!Q104)</f>
        <v>81130VT090</v>
      </c>
      <c r="L102" s="42" t="str">
        <f>IF(TMMIN!I104="","",TMMIN!I104)</f>
        <v>3125014923</v>
      </c>
      <c r="M102" s="220">
        <f>IF(Table35[[#This Row],[PO TMMIN]]="","",TMMIN!AD104)</f>
        <v>1</v>
      </c>
      <c r="N102" s="223">
        <f>IF(Table35[[#This Row],[Open Qty TMMIN]]="","",TMMIN!AE104)</f>
        <v>1</v>
      </c>
      <c r="O102" s="226">
        <f>IF(Table35[[#This Row],[Open Qty TAM]]="","",SUM(SUMIF('STOCK OES'!B:B,Table35[[#This Row],[Ich No]],'STOCK OES'!E:E),SUMIF('STOCK SEALING'!B:B,Table35[[#This Row],[Ich Part No]],'STOCK SEALING'!E:E)))</f>
        <v>0</v>
      </c>
      <c r="P102" s="223">
        <f>IF(Table35[[#This Row],[Rest TMMIN]]="","",SUM(SUMIF('STOCK OES'!B:B,Table35[[#This Row],[Ich Part No]],'STOCK OES'!E:E),SUMIF('STOCK SEALING'!B:B,Table35[[#This Row],[Ich Part No]],'STOCK SEALING'!E:E)))</f>
        <v>28</v>
      </c>
      <c r="Q102" s="226"/>
      <c r="R102" s="223"/>
      <c r="S102" s="226">
        <f>IFERROR(Table35[[#This Row],[REST TAM]]-Table35[[#This Row],[Scan TAM]],"")</f>
        <v>4</v>
      </c>
      <c r="T102" s="223">
        <f>IFERROR(Table35[[#This Row],[Rest TMMIN]]-Table35[[#This Row],[Scan Tmmin]],"")</f>
        <v>1</v>
      </c>
      <c r="U102" s="212" t="str">
        <f>IF(Table35[[#This Row],[PO TAM]]="","",IF(Table35[[#This Row],[Balance TAM]]&gt;0,"Open","Close"))</f>
        <v>Open</v>
      </c>
      <c r="V102" s="214" t="str">
        <f>IF(Table35[[#This Row],[PO TMMIN]]="","",IF(Table35[[#This Row],[Balance TMMIN]]&gt;0,"Open","Close"))</f>
        <v>Open</v>
      </c>
      <c r="W102" s="212"/>
      <c r="X102" s="214"/>
      <c r="Y102" s="236">
        <f>IF(Table35[[#This Row],[PO TAM]]="","",SUMIF(J:J,Table35[[#This Row],[Ich No]],J:N))</f>
        <v>0</v>
      </c>
      <c r="Z102" s="214">
        <f>IF(Table35[[#This Row],[PO TMMIN]]="","",SUMIF(B:B,Table35[[#This Row],[Ich Part No]],I:I))</f>
        <v>0</v>
      </c>
      <c r="AC102" s="169">
        <f ca="1">IF(Table35[[#This Row],[Delivery Date]]="","",$AC$2-Table35[[#This Row],[Delivery Date]])</f>
        <v>11</v>
      </c>
      <c r="AE102" t="str">
        <f>IFERROR(VLOOKUP(Table35[[#This Row],[Ich No]],'ICH NO'!K:M,3,0),"")</f>
        <v>ASSY</v>
      </c>
      <c r="AF102">
        <f>IF(Table35[[#This Row],[REST TAM]]&gt;Table35[[#This Row],[Stock TAM]],Table35[[#This Row],[Stock TAM]],Table35[[#This Row],[REST TAM]])</f>
        <v>0</v>
      </c>
    </row>
    <row r="103" spans="1:32" x14ac:dyDescent="0.3">
      <c r="A103" s="173">
        <f>IF(Table35[[#This Row],[TAM PART NO]]="","",(ROW()-2))</f>
        <v>101</v>
      </c>
      <c r="B103" s="212" t="str">
        <f>IF(TAM!T107="","",TAM!T107)</f>
        <v>AAL032-1000</v>
      </c>
      <c r="C103" s="42" t="str">
        <f>IF(TAM!Q107="","",TAM!Q107)</f>
        <v>811700K520</v>
      </c>
      <c r="D103" s="42" t="str">
        <f>IF(TAM!I107="","",TAM!I107)</f>
        <v>I0306302</v>
      </c>
      <c r="E103" s="42" t="str">
        <f>IF(TAM!H107="","",TAM!H107)</f>
        <v>20020329</v>
      </c>
      <c r="F103" s="213">
        <f>IF(TAM!L107="","",TAM!L107)</f>
        <v>45917</v>
      </c>
      <c r="G103" s="213">
        <f>IF(TAM!M107="","",TAM!M107)</f>
        <v>45919</v>
      </c>
      <c r="H103" s="220">
        <f>IF(TAM!AD107="","",TAM!AD107)</f>
        <v>4</v>
      </c>
      <c r="I103" s="223">
        <f>IF(Table35[[#This Row],[Open Qty TAM]]="","",TAM!AE107)</f>
        <v>4</v>
      </c>
      <c r="J103" s="212" t="str">
        <f>IF(TMMIN!T105="","",TMMIN!T105)</f>
        <v>ADN171-9000</v>
      </c>
      <c r="K103" s="42" t="str">
        <f>IF(TMMIN!Q105="","",TMMIN!Q105)</f>
        <v>815510K240</v>
      </c>
      <c r="L103" s="42" t="str">
        <f>IF(TMMIN!I105="","",TMMIN!I105)</f>
        <v>3125014923</v>
      </c>
      <c r="M103" s="220">
        <f>IF(Table35[[#This Row],[PO TMMIN]]="","",TMMIN!AD105)</f>
        <v>1</v>
      </c>
      <c r="N103" s="223">
        <f>IF(Table35[[#This Row],[Open Qty TMMIN]]="","",TMMIN!AE105)</f>
        <v>1</v>
      </c>
      <c r="O103" s="226">
        <f>IF(Table35[[#This Row],[Open Qty TAM]]="","",SUM(SUMIF('STOCK OES'!B:B,Table35[[#This Row],[Ich No]],'STOCK OES'!E:E),SUMIF('STOCK SEALING'!B:B,Table35[[#This Row],[Ich Part No]],'STOCK SEALING'!E:E)))</f>
        <v>0</v>
      </c>
      <c r="P103" s="223">
        <f>IF(Table35[[#This Row],[Rest TMMIN]]="","",SUM(SUMIF('STOCK OES'!B:B,Table35[[#This Row],[Ich Part No]],'STOCK OES'!E:E),SUMIF('STOCK SEALING'!B:B,Table35[[#This Row],[Ich Part No]],'STOCK SEALING'!E:E)))</f>
        <v>79</v>
      </c>
      <c r="Q103" s="226"/>
      <c r="R103" s="223"/>
      <c r="S103" s="226">
        <f>IFERROR(Table35[[#This Row],[REST TAM]]-Table35[[#This Row],[Scan TAM]],"")</f>
        <v>4</v>
      </c>
      <c r="T103" s="223">
        <f>IFERROR(Table35[[#This Row],[Rest TMMIN]]-Table35[[#This Row],[Scan Tmmin]],"")</f>
        <v>1</v>
      </c>
      <c r="U103" s="212" t="str">
        <f>IF(Table35[[#This Row],[PO TAM]]="","",IF(Table35[[#This Row],[Balance TAM]]&gt;0,"Open","Close"))</f>
        <v>Open</v>
      </c>
      <c r="V103" s="214" t="str">
        <f>IF(Table35[[#This Row],[PO TMMIN]]="","",IF(Table35[[#This Row],[Balance TMMIN]]&gt;0,"Open","Close"))</f>
        <v>Open</v>
      </c>
      <c r="W103" s="212"/>
      <c r="X103" s="214"/>
      <c r="Y103" s="236">
        <f>IF(Table35[[#This Row],[PO TAM]]="","",SUMIF(J:J,Table35[[#This Row],[Ich No]],J:N))</f>
        <v>0</v>
      </c>
      <c r="Z103" s="214">
        <f>IF(Table35[[#This Row],[PO TMMIN]]="","",SUMIF(B:B,Table35[[#This Row],[Ich Part No]],I:I))</f>
        <v>26</v>
      </c>
      <c r="AC103" s="169">
        <f ca="1">IF(Table35[[#This Row],[Delivery Date]]="","",$AC$2-Table35[[#This Row],[Delivery Date]])</f>
        <v>11</v>
      </c>
      <c r="AE103" t="str">
        <f>IFERROR(VLOOKUP(Table35[[#This Row],[Ich No]],'ICH NO'!K:M,3,0),"")</f>
        <v>ASSY</v>
      </c>
      <c r="AF103">
        <f>IF(Table35[[#This Row],[REST TAM]]&gt;Table35[[#This Row],[Stock TAM]],Table35[[#This Row],[Stock TAM]],Table35[[#This Row],[REST TAM]])</f>
        <v>0</v>
      </c>
    </row>
    <row r="104" spans="1:32" x14ac:dyDescent="0.3">
      <c r="A104" s="173">
        <f>IF(Table35[[#This Row],[TAM PART NO]]="","",(ROW()-2))</f>
        <v>102</v>
      </c>
      <c r="B104" s="212" t="str">
        <f>IF(TAM!T108="","",TAM!T108)</f>
        <v>AAS061-1000T</v>
      </c>
      <c r="C104" s="42" t="str">
        <f>IF(TAM!Q108="","",TAM!Q108)</f>
        <v>81130BZ620</v>
      </c>
      <c r="D104" s="42" t="str">
        <f>IF(TAM!I108="","",TAM!I108)</f>
        <v>I0606452</v>
      </c>
      <c r="E104" s="42" t="str">
        <f>IF(TAM!H108="","",TAM!H108)</f>
        <v>20020366</v>
      </c>
      <c r="F104" s="213">
        <f>IF(TAM!L108="","",TAM!L108)</f>
        <v>45917</v>
      </c>
      <c r="G104" s="213">
        <f>IF(TAM!M108="","",TAM!M108)</f>
        <v>45919</v>
      </c>
      <c r="H104" s="220">
        <f>IF(TAM!AD108="","",TAM!AD108)</f>
        <v>8</v>
      </c>
      <c r="I104" s="223">
        <f>IF(Table35[[#This Row],[Open Qty TAM]]="","",TAM!AE108)</f>
        <v>8</v>
      </c>
      <c r="J104" s="212" t="str">
        <f>IF(TMMIN!T106="","",TMMIN!T106)</f>
        <v>AAS071-0000T</v>
      </c>
      <c r="K104" s="42" t="str">
        <f>IF(TMMIN!Q106="","",TMMIN!Q106)</f>
        <v>81110BZ630</v>
      </c>
      <c r="L104" s="42" t="str">
        <f>IF(TMMIN!I106="","",TMMIN!I106)</f>
        <v>3X25TJ54</v>
      </c>
      <c r="M104" s="220">
        <f>IF(Table35[[#This Row],[PO TMMIN]]="","",TMMIN!AD106)</f>
        <v>3</v>
      </c>
      <c r="N104" s="223">
        <f>IF(Table35[[#This Row],[Open Qty TMMIN]]="","",TMMIN!AE106)</f>
        <v>3</v>
      </c>
      <c r="O104" s="226">
        <f>IF(Table35[[#This Row],[Open Qty TAM]]="","",SUM(SUMIF('STOCK OES'!B:B,Table35[[#This Row],[Ich No]],'STOCK OES'!E:E),SUMIF('STOCK SEALING'!B:B,Table35[[#This Row],[Ich Part No]],'STOCK SEALING'!E:E)))</f>
        <v>1</v>
      </c>
      <c r="P104" s="223">
        <f>IF(Table35[[#This Row],[Rest TMMIN]]="","",SUM(SUMIF('STOCK OES'!B:B,Table35[[#This Row],[Ich Part No]],'STOCK OES'!E:E),SUMIF('STOCK SEALING'!B:B,Table35[[#This Row],[Ich Part No]],'STOCK SEALING'!E:E)))</f>
        <v>0</v>
      </c>
      <c r="Q104" s="226"/>
      <c r="R104" s="223"/>
      <c r="S104" s="226">
        <f>IFERROR(Table35[[#This Row],[REST TAM]]-Table35[[#This Row],[Scan TAM]],"")</f>
        <v>8</v>
      </c>
      <c r="T104" s="223">
        <f>IFERROR(Table35[[#This Row],[Rest TMMIN]]-Table35[[#This Row],[Scan Tmmin]],"")</f>
        <v>3</v>
      </c>
      <c r="U104" s="212" t="str">
        <f>IF(Table35[[#This Row],[PO TAM]]="","",IF(Table35[[#This Row],[Balance TAM]]&gt;0,"Open","Close"))</f>
        <v>Open</v>
      </c>
      <c r="V104" s="214" t="str">
        <f>IF(Table35[[#This Row],[PO TMMIN]]="","",IF(Table35[[#This Row],[Balance TMMIN]]&gt;0,"Open","Close"))</f>
        <v>Open</v>
      </c>
      <c r="W104" s="212"/>
      <c r="X104" s="214"/>
      <c r="Y104" s="236">
        <f>IF(Table35[[#This Row],[PO TAM]]="","",SUMIF(J:J,Table35[[#This Row],[Ich No]],J:N))</f>
        <v>0</v>
      </c>
      <c r="Z104" s="214">
        <f>IF(Table35[[#This Row],[PO TMMIN]]="","",SUMIF(B:B,Table35[[#This Row],[Ich Part No]],I:I))</f>
        <v>6</v>
      </c>
      <c r="AC104" s="169">
        <f ca="1">IF(Table35[[#This Row],[Delivery Date]]="","",$AC$2-Table35[[#This Row],[Delivery Date]])</f>
        <v>11</v>
      </c>
      <c r="AE104" t="str">
        <f>IFERROR(VLOOKUP(Table35[[#This Row],[Ich No]],'ICH NO'!K:M,3,0),"")</f>
        <v>ASSY</v>
      </c>
      <c r="AF104">
        <f>IF(Table35[[#This Row],[REST TAM]]&gt;Table35[[#This Row],[Stock TAM]],Table35[[#This Row],[Stock TAM]],Table35[[#This Row],[REST TAM]])</f>
        <v>1</v>
      </c>
    </row>
    <row r="105" spans="1:32" x14ac:dyDescent="0.3">
      <c r="A105" s="173">
        <f>IF(Table35[[#This Row],[TAM PART NO]]="","",(ROW()-2))</f>
        <v>103</v>
      </c>
      <c r="B105" s="212" t="str">
        <f>IF(TAM!T109="","",TAM!T109)</f>
        <v>AAS062-0000T</v>
      </c>
      <c r="C105" s="42" t="str">
        <f>IF(TAM!Q109="","",TAM!Q109)</f>
        <v>81150BZ620</v>
      </c>
      <c r="D105" s="42" t="str">
        <f>IF(TAM!I109="","",TAM!I109)</f>
        <v>I0606452</v>
      </c>
      <c r="E105" s="42" t="str">
        <f>IF(TAM!H109="","",TAM!H109)</f>
        <v>20020367</v>
      </c>
      <c r="F105" s="213">
        <f>IF(TAM!L109="","",TAM!L109)</f>
        <v>45917</v>
      </c>
      <c r="G105" s="213">
        <f>IF(TAM!M109="","",TAM!M109)</f>
        <v>45919</v>
      </c>
      <c r="H105" s="220">
        <f>IF(TAM!AD109="","",TAM!AD109)</f>
        <v>6</v>
      </c>
      <c r="I105" s="223">
        <f>IF(Table35[[#This Row],[Open Qty TAM]]="","",TAM!AE109)</f>
        <v>2</v>
      </c>
      <c r="J105" s="212" t="str">
        <f>IF(TMMIN!T107="","",TMMIN!T107)</f>
        <v>AAF022-0000T</v>
      </c>
      <c r="K105" s="42" t="str">
        <f>IF(TMMIN!Q107="","",TMMIN!Q107)</f>
        <v>81150BZ060</v>
      </c>
      <c r="L105" s="42" t="str">
        <f>IF(TMMIN!I107="","",TMMIN!I107)</f>
        <v>3X25TJ54</v>
      </c>
      <c r="M105" s="220">
        <f>IF(Table35[[#This Row],[PO TMMIN]]="","",TMMIN!AD107)</f>
        <v>1</v>
      </c>
      <c r="N105" s="223">
        <f>IF(Table35[[#This Row],[Open Qty TMMIN]]="","",TMMIN!AE107)</f>
        <v>1</v>
      </c>
      <c r="O105" s="226">
        <f>IF(Table35[[#This Row],[Open Qty TAM]]="","",SUM(SUMIF('STOCK OES'!B:B,Table35[[#This Row],[Ich No]],'STOCK OES'!E:E),SUMIF('STOCK SEALING'!B:B,Table35[[#This Row],[Ich Part No]],'STOCK SEALING'!E:E)))</f>
        <v>0</v>
      </c>
      <c r="P105" s="223">
        <f>IF(Table35[[#This Row],[Rest TMMIN]]="","",SUM(SUMIF('STOCK OES'!B:B,Table35[[#This Row],[Ich Part No]],'STOCK OES'!E:E),SUMIF('STOCK SEALING'!B:B,Table35[[#This Row],[Ich Part No]],'STOCK SEALING'!E:E)))</f>
        <v>5</v>
      </c>
      <c r="Q105" s="226"/>
      <c r="R105" s="223"/>
      <c r="S105" s="226">
        <f>IFERROR(Table35[[#This Row],[REST TAM]]-Table35[[#This Row],[Scan TAM]],"")</f>
        <v>2</v>
      </c>
      <c r="T105" s="223">
        <f>IFERROR(Table35[[#This Row],[Rest TMMIN]]-Table35[[#This Row],[Scan Tmmin]],"")</f>
        <v>1</v>
      </c>
      <c r="U105" s="212" t="str">
        <f>IF(Table35[[#This Row],[PO TAM]]="","",IF(Table35[[#This Row],[Balance TAM]]&gt;0,"Open","Close"))</f>
        <v>Open</v>
      </c>
      <c r="V105" s="214" t="str">
        <f>IF(Table35[[#This Row],[PO TMMIN]]="","",IF(Table35[[#This Row],[Balance TMMIN]]&gt;0,"Open","Close"))</f>
        <v>Open</v>
      </c>
      <c r="W105" s="212"/>
      <c r="X105" s="214"/>
      <c r="Y105" s="236">
        <f>IF(Table35[[#This Row],[PO TAM]]="","",SUMIF(J:J,Table35[[#This Row],[Ich No]],J:N))</f>
        <v>0</v>
      </c>
      <c r="Z105" s="214">
        <f>IF(Table35[[#This Row],[PO TMMIN]]="","",SUMIF(B:B,Table35[[#This Row],[Ich Part No]],I:I))</f>
        <v>0</v>
      </c>
      <c r="AC105" s="169">
        <f ca="1">IF(Table35[[#This Row],[Delivery Date]]="","",$AC$2-Table35[[#This Row],[Delivery Date]])</f>
        <v>11</v>
      </c>
      <c r="AE105" t="str">
        <f>IFERROR(VLOOKUP(Table35[[#This Row],[Ich No]],'ICH NO'!K:M,3,0),"")</f>
        <v>ASSY</v>
      </c>
      <c r="AF105">
        <f>IF(Table35[[#This Row],[REST TAM]]&gt;Table35[[#This Row],[Stock TAM]],Table35[[#This Row],[Stock TAM]],Table35[[#This Row],[REST TAM]])</f>
        <v>0</v>
      </c>
    </row>
    <row r="106" spans="1:32" x14ac:dyDescent="0.3">
      <c r="A106" s="173">
        <f>IF(Table35[[#This Row],[TAM PART NO]]="","",(ROW()-2))</f>
        <v>104</v>
      </c>
      <c r="B106" s="212" t="str">
        <f>IF(TAM!T110="","",TAM!T110)</f>
        <v>AAS062-1000T</v>
      </c>
      <c r="C106" s="42" t="str">
        <f>IF(TAM!Q110="","",TAM!Q110)</f>
        <v>81170BZ620</v>
      </c>
      <c r="D106" s="42" t="str">
        <f>IF(TAM!I110="","",TAM!I110)</f>
        <v>I0606452</v>
      </c>
      <c r="E106" s="42" t="str">
        <f>IF(TAM!H110="","",TAM!H110)</f>
        <v>20020368</v>
      </c>
      <c r="F106" s="213">
        <f>IF(TAM!L110="","",TAM!L110)</f>
        <v>45917</v>
      </c>
      <c r="G106" s="213">
        <f>IF(TAM!M110="","",TAM!M110)</f>
        <v>45919</v>
      </c>
      <c r="H106" s="220">
        <f>IF(TAM!AD110="","",TAM!AD110)</f>
        <v>5</v>
      </c>
      <c r="I106" s="223">
        <f>IF(Table35[[#This Row],[Open Qty TAM]]="","",TAM!AE110)</f>
        <v>5</v>
      </c>
      <c r="J106" s="212" t="str">
        <f>IF(TMMIN!T108="","",TMMIN!T108)</f>
        <v>AAS072-0000T</v>
      </c>
      <c r="K106" s="42" t="str">
        <f>IF(TMMIN!Q108="","",TMMIN!Q108)</f>
        <v>81150BZ630</v>
      </c>
      <c r="L106" s="42" t="str">
        <f>IF(TMMIN!I108="","",TMMIN!I108)</f>
        <v>3X25TJ54</v>
      </c>
      <c r="M106" s="220">
        <f>IF(Table35[[#This Row],[PO TMMIN]]="","",TMMIN!AD108)</f>
        <v>1</v>
      </c>
      <c r="N106" s="223">
        <f>IF(Table35[[#This Row],[Open Qty TMMIN]]="","",TMMIN!AE108)</f>
        <v>1</v>
      </c>
      <c r="O106" s="226">
        <f>IF(Table35[[#This Row],[Open Qty TAM]]="","",SUM(SUMIF('STOCK OES'!B:B,Table35[[#This Row],[Ich No]],'STOCK OES'!E:E),SUMIF('STOCK SEALING'!B:B,Table35[[#This Row],[Ich Part No]],'STOCK SEALING'!E:E)))</f>
        <v>0</v>
      </c>
      <c r="P106" s="223">
        <f>IF(Table35[[#This Row],[Rest TMMIN]]="","",SUM(SUMIF('STOCK OES'!B:B,Table35[[#This Row],[Ich Part No]],'STOCK OES'!E:E),SUMIF('STOCK SEALING'!B:B,Table35[[#This Row],[Ich Part No]],'STOCK SEALING'!E:E)))</f>
        <v>0</v>
      </c>
      <c r="Q106" s="226"/>
      <c r="R106" s="223"/>
      <c r="S106" s="226">
        <f>IFERROR(Table35[[#This Row],[REST TAM]]-Table35[[#This Row],[Scan TAM]],"")</f>
        <v>5</v>
      </c>
      <c r="T106" s="223">
        <f>IFERROR(Table35[[#This Row],[Rest TMMIN]]-Table35[[#This Row],[Scan Tmmin]],"")</f>
        <v>1</v>
      </c>
      <c r="U106" s="212" t="str">
        <f>IF(Table35[[#This Row],[PO TAM]]="","",IF(Table35[[#This Row],[Balance TAM]]&gt;0,"Open","Close"))</f>
        <v>Open</v>
      </c>
      <c r="V106" s="214" t="str">
        <f>IF(Table35[[#This Row],[PO TMMIN]]="","",IF(Table35[[#This Row],[Balance TMMIN]]&gt;0,"Open","Close"))</f>
        <v>Open</v>
      </c>
      <c r="W106" s="212"/>
      <c r="X106" s="214"/>
      <c r="Y106" s="236">
        <f>IF(Table35[[#This Row],[PO TAM]]="","",SUMIF(J:J,Table35[[#This Row],[Ich No]],J:N))</f>
        <v>0</v>
      </c>
      <c r="Z106" s="214">
        <f>IF(Table35[[#This Row],[PO TMMIN]]="","",SUMIF(B:B,Table35[[#This Row],[Ich Part No]],I:I))</f>
        <v>0</v>
      </c>
      <c r="AC106" s="169">
        <f ca="1">IF(Table35[[#This Row],[Delivery Date]]="","",$AC$2-Table35[[#This Row],[Delivery Date]])</f>
        <v>11</v>
      </c>
      <c r="AE106" t="str">
        <f>IFERROR(VLOOKUP(Table35[[#This Row],[Ich No]],'ICH NO'!K:M,3,0),"")</f>
        <v>ASSY</v>
      </c>
      <c r="AF106">
        <f>IF(Table35[[#This Row],[REST TAM]]&gt;Table35[[#This Row],[Stock TAM]],Table35[[#This Row],[Stock TAM]],Table35[[#This Row],[REST TAM]])</f>
        <v>0</v>
      </c>
    </row>
    <row r="107" spans="1:32" x14ac:dyDescent="0.3">
      <c r="A107" s="173">
        <f>IF(Table35[[#This Row],[TAM PART NO]]="","",(ROW()-2))</f>
        <v>105</v>
      </c>
      <c r="B107" s="212" t="str">
        <f>IF(TAM!T111="","",TAM!T111)</f>
        <v>AAP062-1001</v>
      </c>
      <c r="C107" s="42" t="str">
        <f>IF(TAM!Q111="","",TAM!Q111)</f>
        <v>811700KC31</v>
      </c>
      <c r="D107" s="42" t="str">
        <f>IF(TAM!I111="","",TAM!I111)</f>
        <v>I0404659</v>
      </c>
      <c r="E107" s="42" t="str">
        <f>IF(TAM!H111="","",TAM!H111)</f>
        <v>20020337</v>
      </c>
      <c r="F107" s="213">
        <f>IF(TAM!L111="","",TAM!L111)</f>
        <v>45917</v>
      </c>
      <c r="G107" s="213">
        <f>IF(TAM!M111="","",TAM!M111)</f>
        <v>45922</v>
      </c>
      <c r="H107" s="220">
        <f>IF(TAM!AD111="","",TAM!AD111)</f>
        <v>2</v>
      </c>
      <c r="I107" s="223">
        <f>IF(Table35[[#This Row],[Open Qty TAM]]="","",TAM!AE111)</f>
        <v>2</v>
      </c>
      <c r="J107" s="212" t="str">
        <f>IF(TMMIN!T109="","",TMMIN!T109)</f>
        <v>ADP241-0000T</v>
      </c>
      <c r="K107" s="42" t="str">
        <f>IF(TMMIN!Q109="","",TMMIN!Q109)</f>
        <v>81550BZ310</v>
      </c>
      <c r="L107" s="42" t="str">
        <f>IF(TMMIN!I109="","",TMMIN!I109)</f>
        <v>3X25TJ54</v>
      </c>
      <c r="M107" s="220">
        <f>IF(Table35[[#This Row],[PO TMMIN]]="","",TMMIN!AD109)</f>
        <v>1</v>
      </c>
      <c r="N107" s="223">
        <f>IF(Table35[[#This Row],[Open Qty TMMIN]]="","",TMMIN!AE109)</f>
        <v>1</v>
      </c>
      <c r="O107" s="226">
        <f>IF(Table35[[#This Row],[Open Qty TAM]]="","",SUM(SUMIF('STOCK OES'!B:B,Table35[[#This Row],[Ich No]],'STOCK OES'!E:E),SUMIF('STOCK SEALING'!B:B,Table35[[#This Row],[Ich Part No]],'STOCK SEALING'!E:E)))</f>
        <v>0</v>
      </c>
      <c r="P107" s="223">
        <f>IF(Table35[[#This Row],[Rest TMMIN]]="","",SUM(SUMIF('STOCK OES'!B:B,Table35[[#This Row],[Ich Part No]],'STOCK OES'!E:E),SUMIF('STOCK SEALING'!B:B,Table35[[#This Row],[Ich Part No]],'STOCK SEALING'!E:E)))</f>
        <v>6</v>
      </c>
      <c r="Q107" s="226"/>
      <c r="R107" s="223"/>
      <c r="S107" s="226">
        <f>IFERROR(Table35[[#This Row],[REST TAM]]-Table35[[#This Row],[Scan TAM]],"")</f>
        <v>2</v>
      </c>
      <c r="T107" s="223">
        <f>IFERROR(Table35[[#This Row],[Rest TMMIN]]-Table35[[#This Row],[Scan Tmmin]],"")</f>
        <v>1</v>
      </c>
      <c r="U107" s="212" t="str">
        <f>IF(Table35[[#This Row],[PO TAM]]="","",IF(Table35[[#This Row],[Balance TAM]]&gt;0,"Open","Close"))</f>
        <v>Open</v>
      </c>
      <c r="V107" s="214" t="str">
        <f>IF(Table35[[#This Row],[PO TMMIN]]="","",IF(Table35[[#This Row],[Balance TMMIN]]&gt;0,"Open","Close"))</f>
        <v>Open</v>
      </c>
      <c r="W107" s="212"/>
      <c r="X107" s="214"/>
      <c r="Y107" s="236">
        <f>IF(Table35[[#This Row],[PO TAM]]="","",SUMIF(J:J,Table35[[#This Row],[Ich No]],J:N))</f>
        <v>0</v>
      </c>
      <c r="Z107" s="214">
        <f>IF(Table35[[#This Row],[PO TMMIN]]="","",SUMIF(B:B,Table35[[#This Row],[Ich Part No]],I:I))</f>
        <v>6</v>
      </c>
      <c r="AC107" s="169">
        <f ca="1">IF(Table35[[#This Row],[Delivery Date]]="","",$AC$2-Table35[[#This Row],[Delivery Date]])</f>
        <v>8</v>
      </c>
      <c r="AE107" t="str">
        <f>IFERROR(VLOOKUP(Table35[[#This Row],[Ich No]],'ICH NO'!K:M,3,0),"")</f>
        <v>ASSY</v>
      </c>
      <c r="AF107">
        <f>IF(Table35[[#This Row],[REST TAM]]&gt;Table35[[#This Row],[Stock TAM]],Table35[[#This Row],[Stock TAM]],Table35[[#This Row],[REST TAM]])</f>
        <v>0</v>
      </c>
    </row>
    <row r="108" spans="1:32" x14ac:dyDescent="0.3">
      <c r="A108" s="173">
        <f>IF(Table35[[#This Row],[TAM PART NO]]="","",(ROW()-2))</f>
        <v>106</v>
      </c>
      <c r="B108" s="212" t="str">
        <f>IF(TAM!T112="","",TAM!T112)</f>
        <v>AAS061-0000T</v>
      </c>
      <c r="C108" s="42" t="str">
        <f>IF(TAM!Q112="","",TAM!Q112)</f>
        <v>81110BZ620</v>
      </c>
      <c r="D108" s="42" t="str">
        <f>IF(TAM!I112="","",TAM!I112)</f>
        <v>I0606454</v>
      </c>
      <c r="E108" s="42" t="str">
        <f>IF(TAM!H112="","",TAM!H112)</f>
        <v>20023615</v>
      </c>
      <c r="F108" s="213">
        <f>IF(TAM!L112="","",TAM!L112)</f>
        <v>45918</v>
      </c>
      <c r="G108" s="213">
        <f>IF(TAM!M112="","",TAM!M112)</f>
        <v>45922</v>
      </c>
      <c r="H108" s="220">
        <f>IF(TAM!AD112="","",TAM!AD112)</f>
        <v>3</v>
      </c>
      <c r="I108" s="223">
        <f>IF(Table35[[#This Row],[Open Qty TAM]]="","",TAM!AE112)</f>
        <v>1</v>
      </c>
      <c r="J108" s="212" t="str">
        <f>IF(TMMIN!T110="","",TMMIN!T110)</f>
        <v>ADS031-0000T</v>
      </c>
      <c r="K108" s="42" t="str">
        <f>IF(TMMIN!Q110="","",TMMIN!Q110)</f>
        <v>81550BZ490</v>
      </c>
      <c r="L108" s="42" t="str">
        <f>IF(TMMIN!I110="","",TMMIN!I110)</f>
        <v>3X25TJ54</v>
      </c>
      <c r="M108" s="220">
        <f>IF(Table35[[#This Row],[PO TMMIN]]="","",TMMIN!AD110)</f>
        <v>3</v>
      </c>
      <c r="N108" s="223">
        <f>IF(Table35[[#This Row],[Open Qty TMMIN]]="","",TMMIN!AE110)</f>
        <v>2</v>
      </c>
      <c r="O108" s="226">
        <f>IF(Table35[[#This Row],[Open Qty TAM]]="","",SUM(SUMIF('STOCK OES'!B:B,Table35[[#This Row],[Ich No]],'STOCK OES'!E:E),SUMIF('STOCK SEALING'!B:B,Table35[[#This Row],[Ich Part No]],'STOCK SEALING'!E:E)))</f>
        <v>3</v>
      </c>
      <c r="P108" s="223">
        <f>IF(Table35[[#This Row],[Rest TMMIN]]="","",SUM(SUMIF('STOCK OES'!B:B,Table35[[#This Row],[Ich Part No]],'STOCK OES'!E:E),SUMIF('STOCK SEALING'!B:B,Table35[[#This Row],[Ich Part No]],'STOCK SEALING'!E:E)))</f>
        <v>66</v>
      </c>
      <c r="Q108" s="226"/>
      <c r="R108" s="223"/>
      <c r="S108" s="226">
        <f>IFERROR(Table35[[#This Row],[REST TAM]]-Table35[[#This Row],[Scan TAM]],"")</f>
        <v>1</v>
      </c>
      <c r="T108" s="223">
        <f>IFERROR(Table35[[#This Row],[Rest TMMIN]]-Table35[[#This Row],[Scan Tmmin]],"")</f>
        <v>2</v>
      </c>
      <c r="U108" s="212" t="str">
        <f>IF(Table35[[#This Row],[PO TAM]]="","",IF(Table35[[#This Row],[Balance TAM]]&gt;0,"Open","Close"))</f>
        <v>Open</v>
      </c>
      <c r="V108" s="214" t="str">
        <f>IF(Table35[[#This Row],[PO TMMIN]]="","",IF(Table35[[#This Row],[Balance TMMIN]]&gt;0,"Open","Close"))</f>
        <v>Open</v>
      </c>
      <c r="W108" s="212"/>
      <c r="X108" s="214"/>
      <c r="Y108" s="236">
        <f>IF(Table35[[#This Row],[PO TAM]]="","",SUMIF(J:J,Table35[[#This Row],[Ich No]],J:N))</f>
        <v>0</v>
      </c>
      <c r="Z108" s="214">
        <f>IF(Table35[[#This Row],[PO TMMIN]]="","",SUMIF(B:B,Table35[[#This Row],[Ich Part No]],I:I))</f>
        <v>8</v>
      </c>
      <c r="AC108" s="169">
        <f ca="1">IF(Table35[[#This Row],[Delivery Date]]="","",$AC$2-Table35[[#This Row],[Delivery Date]])</f>
        <v>8</v>
      </c>
      <c r="AE108" t="str">
        <f>IFERROR(VLOOKUP(Table35[[#This Row],[Ich No]],'ICH NO'!K:M,3,0),"")</f>
        <v>ASSY</v>
      </c>
      <c r="AF108">
        <f>IF(Table35[[#This Row],[REST TAM]]&gt;Table35[[#This Row],[Stock TAM]],Table35[[#This Row],[Stock TAM]],Table35[[#This Row],[REST TAM]])</f>
        <v>1</v>
      </c>
    </row>
    <row r="109" spans="1:32" x14ac:dyDescent="0.3">
      <c r="A109" s="173">
        <f>IF(Table35[[#This Row],[TAM PART NO]]="","",(ROW()-2))</f>
        <v>107</v>
      </c>
      <c r="B109" s="212" t="str">
        <f>IF(TAM!T113="","",TAM!T113)</f>
        <v>AAK111-1000T</v>
      </c>
      <c r="C109" s="42" t="str">
        <f>IF(TAM!Q113="","",TAM!Q113)</f>
        <v>81130BZ200</v>
      </c>
      <c r="D109" s="42" t="str">
        <f>IF(TAM!I113="","",TAM!I113)</f>
        <v>I0606454</v>
      </c>
      <c r="E109" s="42" t="str">
        <f>IF(TAM!H113="","",TAM!H113)</f>
        <v>20023616</v>
      </c>
      <c r="F109" s="213">
        <f>IF(TAM!L113="","",TAM!L113)</f>
        <v>45918</v>
      </c>
      <c r="G109" s="213">
        <f>IF(TAM!M113="","",TAM!M113)</f>
        <v>45922</v>
      </c>
      <c r="H109" s="220">
        <f>IF(TAM!AD113="","",TAM!AD113)</f>
        <v>1</v>
      </c>
      <c r="I109" s="223">
        <f>IF(Table35[[#This Row],[Open Qty TAM]]="","",TAM!AE113)</f>
        <v>1</v>
      </c>
      <c r="J109" s="212" t="str">
        <f>IF(TMMIN!T111="","",TMMIN!T111)</f>
        <v>ADV082-9000T</v>
      </c>
      <c r="K109" s="42" t="str">
        <f>IF(TMMIN!Q111="","",TMMIN!Q111)</f>
        <v>81561BZ410</v>
      </c>
      <c r="L109" s="42" t="str">
        <f>IF(TMMIN!I111="","",TMMIN!I111)</f>
        <v>3X25TJ54</v>
      </c>
      <c r="M109" s="220">
        <f>IF(Table35[[#This Row],[PO TMMIN]]="","",TMMIN!AD111)</f>
        <v>3</v>
      </c>
      <c r="N109" s="223">
        <f>IF(Table35[[#This Row],[Open Qty TMMIN]]="","",TMMIN!AE111)</f>
        <v>3</v>
      </c>
      <c r="O109" s="226">
        <f>IF(Table35[[#This Row],[Open Qty TAM]]="","",SUM(SUMIF('STOCK OES'!B:B,Table35[[#This Row],[Ich No]],'STOCK OES'!E:E),SUMIF('STOCK SEALING'!B:B,Table35[[#This Row],[Ich Part No]],'STOCK SEALING'!E:E)))</f>
        <v>0</v>
      </c>
      <c r="P109" s="223">
        <f>IF(Table35[[#This Row],[Rest TMMIN]]="","",SUM(SUMIF('STOCK OES'!B:B,Table35[[#This Row],[Ich Part No]],'STOCK OES'!E:E),SUMIF('STOCK SEALING'!B:B,Table35[[#This Row],[Ich Part No]],'STOCK SEALING'!E:E)))</f>
        <v>9</v>
      </c>
      <c r="Q109" s="226"/>
      <c r="R109" s="223"/>
      <c r="S109" s="226">
        <f>IFERROR(Table35[[#This Row],[REST TAM]]-Table35[[#This Row],[Scan TAM]],"")</f>
        <v>1</v>
      </c>
      <c r="T109" s="223">
        <f>IFERROR(Table35[[#This Row],[Rest TMMIN]]-Table35[[#This Row],[Scan Tmmin]],"")</f>
        <v>3</v>
      </c>
      <c r="U109" s="212" t="str">
        <f>IF(Table35[[#This Row],[PO TAM]]="","",IF(Table35[[#This Row],[Balance TAM]]&gt;0,"Open","Close"))</f>
        <v>Open</v>
      </c>
      <c r="V109" s="214" t="str">
        <f>IF(Table35[[#This Row],[PO TMMIN]]="","",IF(Table35[[#This Row],[Balance TMMIN]]&gt;0,"Open","Close"))</f>
        <v>Open</v>
      </c>
      <c r="W109" s="212"/>
      <c r="X109" s="214"/>
      <c r="Y109" s="236">
        <f>IF(Table35[[#This Row],[PO TAM]]="","",SUMIF(J:J,Table35[[#This Row],[Ich No]],J:N))</f>
        <v>0</v>
      </c>
      <c r="Z109" s="214">
        <f>IF(Table35[[#This Row],[PO TMMIN]]="","",SUMIF(B:B,Table35[[#This Row],[Ich Part No]],I:I))</f>
        <v>1</v>
      </c>
      <c r="AC109" s="169">
        <f ca="1">IF(Table35[[#This Row],[Delivery Date]]="","",$AC$2-Table35[[#This Row],[Delivery Date]])</f>
        <v>8</v>
      </c>
      <c r="AE109" t="str">
        <f>IFERROR(VLOOKUP(Table35[[#This Row],[Ich No]],'ICH NO'!K:M,3,0),"")</f>
        <v>ASSY</v>
      </c>
      <c r="AF109">
        <f>IF(Table35[[#This Row],[REST TAM]]&gt;Table35[[#This Row],[Stock TAM]],Table35[[#This Row],[Stock TAM]],Table35[[#This Row],[REST TAM]])</f>
        <v>0</v>
      </c>
    </row>
    <row r="110" spans="1:32" x14ac:dyDescent="0.3">
      <c r="A110" s="173">
        <f>IF(Table35[[#This Row],[TAM PART NO]]="","",(ROW()-2))</f>
        <v>108</v>
      </c>
      <c r="B110" s="212" t="str">
        <f>IF(TAM!T114="","",TAM!T114)</f>
        <v>AAS062-1000T</v>
      </c>
      <c r="C110" s="42" t="str">
        <f>IF(TAM!Q114="","",TAM!Q114)</f>
        <v>81170BZ620</v>
      </c>
      <c r="D110" s="42" t="str">
        <f>IF(TAM!I114="","",TAM!I114)</f>
        <v>I0606454</v>
      </c>
      <c r="E110" s="42" t="str">
        <f>IF(TAM!H114="","",TAM!H114)</f>
        <v>20023619</v>
      </c>
      <c r="F110" s="213">
        <f>IF(TAM!L114="","",TAM!L114)</f>
        <v>45918</v>
      </c>
      <c r="G110" s="213">
        <f>IF(TAM!M114="","",TAM!M114)</f>
        <v>45922</v>
      </c>
      <c r="H110" s="220">
        <f>IF(TAM!AD114="","",TAM!AD114)</f>
        <v>4</v>
      </c>
      <c r="I110" s="223">
        <f>IF(Table35[[#This Row],[Open Qty TAM]]="","",TAM!AE114)</f>
        <v>4</v>
      </c>
      <c r="J110" s="212" t="str">
        <f>IF(TMMIN!T112="","",TMMIN!T112)</f>
        <v>AAV062-6000T</v>
      </c>
      <c r="K110" s="42" t="str">
        <f>IF(TMMIN!Q112="","",TMMIN!Q112)</f>
        <v>8110BBZ040</v>
      </c>
      <c r="L110" s="42" t="str">
        <f>IF(TMMIN!I112="","",TMMIN!I112)</f>
        <v>3X25TJ55</v>
      </c>
      <c r="M110" s="220">
        <f>IF(Table35[[#This Row],[PO TMMIN]]="","",TMMIN!AD112)</f>
        <v>1</v>
      </c>
      <c r="N110" s="223">
        <f>IF(Table35[[#This Row],[Open Qty TMMIN]]="","",TMMIN!AE112)</f>
        <v>1</v>
      </c>
      <c r="O110" s="226">
        <f>IF(Table35[[#This Row],[Open Qty TAM]]="","",SUM(SUMIF('STOCK OES'!B:B,Table35[[#This Row],[Ich No]],'STOCK OES'!E:E),SUMIF('STOCK SEALING'!B:B,Table35[[#This Row],[Ich Part No]],'STOCK SEALING'!E:E)))</f>
        <v>0</v>
      </c>
      <c r="P110" s="223">
        <f>IF(Table35[[#This Row],[Rest TMMIN]]="","",SUM(SUMIF('STOCK OES'!B:B,Table35[[#This Row],[Ich Part No]],'STOCK OES'!E:E),SUMIF('STOCK SEALING'!B:B,Table35[[#This Row],[Ich Part No]],'STOCK SEALING'!E:E)))</f>
        <v>8</v>
      </c>
      <c r="Q110" s="226"/>
      <c r="R110" s="223"/>
      <c r="S110" s="226">
        <f>IFERROR(Table35[[#This Row],[REST TAM]]-Table35[[#This Row],[Scan TAM]],"")</f>
        <v>4</v>
      </c>
      <c r="T110" s="223">
        <f>IFERROR(Table35[[#This Row],[Rest TMMIN]]-Table35[[#This Row],[Scan Tmmin]],"")</f>
        <v>1</v>
      </c>
      <c r="U110" s="212" t="str">
        <f>IF(Table35[[#This Row],[PO TAM]]="","",IF(Table35[[#This Row],[Balance TAM]]&gt;0,"Open","Close"))</f>
        <v>Open</v>
      </c>
      <c r="V110" s="214" t="str">
        <f>IF(Table35[[#This Row],[PO TMMIN]]="","",IF(Table35[[#This Row],[Balance TMMIN]]&gt;0,"Open","Close"))</f>
        <v>Open</v>
      </c>
      <c r="W110" s="212"/>
      <c r="X110" s="214"/>
      <c r="Y110" s="236">
        <f>IF(Table35[[#This Row],[PO TAM]]="","",SUMIF(J:J,Table35[[#This Row],[Ich No]],J:N))</f>
        <v>0</v>
      </c>
      <c r="Z110" s="214">
        <f>IF(Table35[[#This Row],[PO TMMIN]]="","",SUMIF(B:B,Table35[[#This Row],[Ich Part No]],I:I))</f>
        <v>0</v>
      </c>
      <c r="AC110" s="169">
        <f ca="1">IF(Table35[[#This Row],[Delivery Date]]="","",$AC$2-Table35[[#This Row],[Delivery Date]])</f>
        <v>8</v>
      </c>
      <c r="AE110" t="str">
        <f>IFERROR(VLOOKUP(Table35[[#This Row],[Ich No]],'ICH NO'!K:M,3,0),"")</f>
        <v>ASSY</v>
      </c>
      <c r="AF110">
        <f>IF(Table35[[#This Row],[REST TAM]]&gt;Table35[[#This Row],[Stock TAM]],Table35[[#This Row],[Stock TAM]],Table35[[#This Row],[REST TAM]])</f>
        <v>0</v>
      </c>
    </row>
    <row r="111" spans="1:32" x14ac:dyDescent="0.3">
      <c r="A111" s="173">
        <f>IF(Table35[[#This Row],[TAM PART NO]]="","",(ROW()-2))</f>
        <v>109</v>
      </c>
      <c r="B111" s="212" t="str">
        <f>IF(TAM!T115="","",TAM!T115)</f>
        <v>ADN152-9000</v>
      </c>
      <c r="C111" s="42" t="str">
        <f>IF(TAM!Q115="","",TAM!Q115)</f>
        <v>815610D570</v>
      </c>
      <c r="D111" s="42" t="str">
        <f>IF(TAM!I115="","",TAM!I115)</f>
        <v>I0306298</v>
      </c>
      <c r="E111" s="42" t="str">
        <f>IF(TAM!H115="","",TAM!H115)</f>
        <v>20016904</v>
      </c>
      <c r="F111" s="213">
        <f>IF(TAM!L115="","",TAM!L115)</f>
        <v>45916</v>
      </c>
      <c r="G111" s="213">
        <f>IF(TAM!M115="","",TAM!M115)</f>
        <v>45923</v>
      </c>
      <c r="H111" s="220">
        <f>IF(TAM!AD115="","",TAM!AD115)</f>
        <v>5</v>
      </c>
      <c r="I111" s="223">
        <f>IF(Table35[[#This Row],[Open Qty TAM]]="","",TAM!AE115)</f>
        <v>5</v>
      </c>
      <c r="J111" s="212" t="str">
        <f>IF(TMMIN!T113="","",TMMIN!T113)</f>
        <v>AAS061-0000T</v>
      </c>
      <c r="K111" s="42" t="str">
        <f>IF(TMMIN!Q113="","",TMMIN!Q113)</f>
        <v>81110BZ620</v>
      </c>
      <c r="L111" s="42" t="str">
        <f>IF(TMMIN!I113="","",TMMIN!I113)</f>
        <v>3X25TJ55</v>
      </c>
      <c r="M111" s="220">
        <f>IF(Table35[[#This Row],[PO TMMIN]]="","",TMMIN!AD113)</f>
        <v>2</v>
      </c>
      <c r="N111" s="223">
        <f>IF(Table35[[#This Row],[Open Qty TMMIN]]="","",TMMIN!AE113)</f>
        <v>2</v>
      </c>
      <c r="O111" s="226">
        <f>IF(Table35[[#This Row],[Open Qty TAM]]="","",SUM(SUMIF('STOCK OES'!B:B,Table35[[#This Row],[Ich No]],'STOCK OES'!E:E),SUMIF('STOCK SEALING'!B:B,Table35[[#This Row],[Ich Part No]],'STOCK SEALING'!E:E)))</f>
        <v>21</v>
      </c>
      <c r="P111" s="223">
        <f>IF(Table35[[#This Row],[Rest TMMIN]]="","",SUM(SUMIF('STOCK OES'!B:B,Table35[[#This Row],[Ich Part No]],'STOCK OES'!E:E),SUMIF('STOCK SEALING'!B:B,Table35[[#This Row],[Ich Part No]],'STOCK SEALING'!E:E)))</f>
        <v>3</v>
      </c>
      <c r="Q111" s="226"/>
      <c r="R111" s="223"/>
      <c r="S111" s="226">
        <f>IFERROR(Table35[[#This Row],[REST TAM]]-Table35[[#This Row],[Scan TAM]],"")</f>
        <v>5</v>
      </c>
      <c r="T111" s="223">
        <f>IFERROR(Table35[[#This Row],[Rest TMMIN]]-Table35[[#This Row],[Scan Tmmin]],"")</f>
        <v>2</v>
      </c>
      <c r="U111" s="212" t="str">
        <f>IF(Table35[[#This Row],[PO TAM]]="","",IF(Table35[[#This Row],[Balance TAM]]&gt;0,"Open","Close"))</f>
        <v>Open</v>
      </c>
      <c r="V111" s="214" t="str">
        <f>IF(Table35[[#This Row],[PO TMMIN]]="","",IF(Table35[[#This Row],[Balance TMMIN]]&gt;0,"Open","Close"))</f>
        <v>Open</v>
      </c>
      <c r="W111" s="212"/>
      <c r="X111" s="214"/>
      <c r="Y111" s="236">
        <f>IF(Table35[[#This Row],[PO TAM]]="","",SUMIF(J:J,Table35[[#This Row],[Ich No]],J:N))</f>
        <v>0</v>
      </c>
      <c r="Z111" s="214">
        <f>IF(Table35[[#This Row],[PO TMMIN]]="","",SUMIF(B:B,Table35[[#This Row],[Ich Part No]],I:I))</f>
        <v>15</v>
      </c>
      <c r="AC111" s="169">
        <f ca="1">IF(Table35[[#This Row],[Delivery Date]]="","",$AC$2-Table35[[#This Row],[Delivery Date]])</f>
        <v>7</v>
      </c>
      <c r="AE111" t="str">
        <f>IFERROR(VLOOKUP(Table35[[#This Row],[Ich No]],'ICH NO'!K:M,3,0),"")</f>
        <v>ASSY</v>
      </c>
      <c r="AF111">
        <f>IF(Table35[[#This Row],[REST TAM]]&gt;Table35[[#This Row],[Stock TAM]],Table35[[#This Row],[Stock TAM]],Table35[[#This Row],[REST TAM]])</f>
        <v>5</v>
      </c>
    </row>
    <row r="112" spans="1:32" x14ac:dyDescent="0.3">
      <c r="A112" s="173">
        <f>IF(Table35[[#This Row],[TAM PART NO]]="","",(ROW()-2))</f>
        <v>110</v>
      </c>
      <c r="B112" s="212" t="str">
        <f>IF(TAM!T116="","",TAM!T116)</f>
        <v>A4C751-0000T</v>
      </c>
      <c r="C112" s="42" t="str">
        <f>IF(TAM!Q116="","",TAM!Q116)</f>
        <v>815500K080</v>
      </c>
      <c r="D112" s="42" t="str">
        <f>IF(TAM!I116="","",TAM!I116)</f>
        <v>I0404658</v>
      </c>
      <c r="E112" s="42" t="str">
        <f>IF(TAM!H116="","",TAM!H116)</f>
        <v>20016929</v>
      </c>
      <c r="F112" s="213">
        <f>IF(TAM!L116="","",TAM!L116)</f>
        <v>45916</v>
      </c>
      <c r="G112" s="213">
        <f>IF(TAM!M116="","",TAM!M116)</f>
        <v>45923</v>
      </c>
      <c r="H112" s="220">
        <f>IF(TAM!AD116="","",TAM!AD116)</f>
        <v>2</v>
      </c>
      <c r="I112" s="223">
        <f>IF(Table35[[#This Row],[Open Qty TAM]]="","",TAM!AE116)</f>
        <v>2</v>
      </c>
      <c r="J112" s="212" t="str">
        <f>IF(TMMIN!T114="","",TMMIN!T114)</f>
        <v>AAV111-6000T</v>
      </c>
      <c r="K112" s="42" t="str">
        <f>IF(TMMIN!Q114="","",TMMIN!Q114)</f>
        <v>8110ABZ060</v>
      </c>
      <c r="L112" s="42" t="str">
        <f>IF(TMMIN!I114="","",TMMIN!I114)</f>
        <v>3X25TK67</v>
      </c>
      <c r="M112" s="220">
        <f>IF(Table35[[#This Row],[PO TMMIN]]="","",TMMIN!AD114)</f>
        <v>1</v>
      </c>
      <c r="N112" s="223">
        <f>IF(Table35[[#This Row],[Open Qty TMMIN]]="","",TMMIN!AE114)</f>
        <v>1</v>
      </c>
      <c r="O112" s="226">
        <f>IF(Table35[[#This Row],[Open Qty TAM]]="","",SUM(SUMIF('STOCK OES'!B:B,Table35[[#This Row],[Ich No]],'STOCK OES'!E:E),SUMIF('STOCK SEALING'!B:B,Table35[[#This Row],[Ich Part No]],'STOCK SEALING'!E:E)))</f>
        <v>0</v>
      </c>
      <c r="P112" s="223">
        <f>IF(Table35[[#This Row],[Rest TMMIN]]="","",SUM(SUMIF('STOCK OES'!B:B,Table35[[#This Row],[Ich Part No]],'STOCK OES'!E:E),SUMIF('STOCK SEALING'!B:B,Table35[[#This Row],[Ich Part No]],'STOCK SEALING'!E:E)))</f>
        <v>13</v>
      </c>
      <c r="Q112" s="226"/>
      <c r="R112" s="223"/>
      <c r="S112" s="226">
        <f>IFERROR(Table35[[#This Row],[REST TAM]]-Table35[[#This Row],[Scan TAM]],"")</f>
        <v>2</v>
      </c>
      <c r="T112" s="223">
        <f>IFERROR(Table35[[#This Row],[Rest TMMIN]]-Table35[[#This Row],[Scan Tmmin]],"")</f>
        <v>1</v>
      </c>
      <c r="U112" s="212" t="str">
        <f>IF(Table35[[#This Row],[PO TAM]]="","",IF(Table35[[#This Row],[Balance TAM]]&gt;0,"Open","Close"))</f>
        <v>Open</v>
      </c>
      <c r="V112" s="214" t="str">
        <f>IF(Table35[[#This Row],[PO TMMIN]]="","",IF(Table35[[#This Row],[Balance TMMIN]]&gt;0,"Open","Close"))</f>
        <v>Open</v>
      </c>
      <c r="W112" s="212"/>
      <c r="X112" s="214"/>
      <c r="Y112" s="236">
        <f>IF(Table35[[#This Row],[PO TAM]]="","",SUMIF(J:J,Table35[[#This Row],[Ich No]],J:N))</f>
        <v>0</v>
      </c>
      <c r="Z112" s="214">
        <f>IF(Table35[[#This Row],[PO TMMIN]]="","",SUMIF(B:B,Table35[[#This Row],[Ich Part No]],I:I))</f>
        <v>0</v>
      </c>
      <c r="AC112" s="169">
        <f ca="1">IF(Table35[[#This Row],[Delivery Date]]="","",$AC$2-Table35[[#This Row],[Delivery Date]])</f>
        <v>7</v>
      </c>
      <c r="AE112" t="str">
        <f>IFERROR(VLOOKUP(Table35[[#This Row],[Ich No]],'ICH NO'!K:M,3,0),"")</f>
        <v>ASSY</v>
      </c>
      <c r="AF112">
        <f>IF(Table35[[#This Row],[REST TAM]]&gt;Table35[[#This Row],[Stock TAM]],Table35[[#This Row],[Stock TAM]],Table35[[#This Row],[REST TAM]])</f>
        <v>0</v>
      </c>
    </row>
    <row r="113" spans="1:32" x14ac:dyDescent="0.3">
      <c r="A113" s="173">
        <f>IF(Table35[[#This Row],[TAM PART NO]]="","",(ROW()-2))</f>
        <v>111</v>
      </c>
      <c r="B113" s="212" t="str">
        <f>IF(TAM!T117="","",TAM!T117)</f>
        <v>AAP062-1001</v>
      </c>
      <c r="C113" s="42" t="str">
        <f>IF(TAM!Q117="","",TAM!Q117)</f>
        <v>811700KC31</v>
      </c>
      <c r="D113" s="42" t="str">
        <f>IF(TAM!I117="","",TAM!I117)</f>
        <v>I0404661</v>
      </c>
      <c r="E113" s="42" t="str">
        <f>IF(TAM!H117="","",TAM!H117)</f>
        <v>20023590</v>
      </c>
      <c r="F113" s="213">
        <f>IF(TAM!L117="","",TAM!L117)</f>
        <v>45918</v>
      </c>
      <c r="G113" s="213">
        <f>IF(TAM!M117="","",TAM!M117)</f>
        <v>45923</v>
      </c>
      <c r="H113" s="220">
        <f>IF(TAM!AD117="","",TAM!AD117)</f>
        <v>2</v>
      </c>
      <c r="I113" s="223">
        <f>IF(Table35[[#This Row],[Open Qty TAM]]="","",TAM!AE117)</f>
        <v>2</v>
      </c>
      <c r="J113" s="212" t="str">
        <f>IF(TMMIN!T115="","",TMMIN!T115)</f>
        <v>ADS052-0001T</v>
      </c>
      <c r="K113" s="42" t="str">
        <f>IF(TMMIN!Q115="","",TMMIN!Q115)</f>
        <v>81590BZ051</v>
      </c>
      <c r="L113" s="42" t="str">
        <f>IF(TMMIN!I115="","",TMMIN!I115)</f>
        <v>3X25TK67</v>
      </c>
      <c r="M113" s="220">
        <f>IF(Table35[[#This Row],[PO TMMIN]]="","",TMMIN!AD115)</f>
        <v>8</v>
      </c>
      <c r="N113" s="223">
        <f>IF(Table35[[#This Row],[Open Qty TMMIN]]="","",TMMIN!AE115)</f>
        <v>8</v>
      </c>
      <c r="O113" s="226">
        <f>IF(Table35[[#This Row],[Open Qty TAM]]="","",SUM(SUMIF('STOCK OES'!B:B,Table35[[#This Row],[Ich No]],'STOCK OES'!E:E),SUMIF('STOCK SEALING'!B:B,Table35[[#This Row],[Ich Part No]],'STOCK SEALING'!E:E)))</f>
        <v>0</v>
      </c>
      <c r="P113" s="223">
        <f>IF(Table35[[#This Row],[Rest TMMIN]]="","",SUM(SUMIF('STOCK OES'!B:B,Table35[[#This Row],[Ich Part No]],'STOCK OES'!E:E),SUMIF('STOCK SEALING'!B:B,Table35[[#This Row],[Ich Part No]],'STOCK SEALING'!E:E)))</f>
        <v>119</v>
      </c>
      <c r="Q113" s="226"/>
      <c r="R113" s="223"/>
      <c r="S113" s="226">
        <f>IFERROR(Table35[[#This Row],[REST TAM]]-Table35[[#This Row],[Scan TAM]],"")</f>
        <v>2</v>
      </c>
      <c r="T113" s="223">
        <f>IFERROR(Table35[[#This Row],[Rest TMMIN]]-Table35[[#This Row],[Scan Tmmin]],"")</f>
        <v>8</v>
      </c>
      <c r="U113" s="212" t="str">
        <f>IF(Table35[[#This Row],[PO TAM]]="","",IF(Table35[[#This Row],[Balance TAM]]&gt;0,"Open","Close"))</f>
        <v>Open</v>
      </c>
      <c r="V113" s="214" t="str">
        <f>IF(Table35[[#This Row],[PO TMMIN]]="","",IF(Table35[[#This Row],[Balance TMMIN]]&gt;0,"Open","Close"))</f>
        <v>Open</v>
      </c>
      <c r="W113" s="212"/>
      <c r="X113" s="214"/>
      <c r="Y113" s="236">
        <f>IF(Table35[[#This Row],[PO TAM]]="","",SUMIF(J:J,Table35[[#This Row],[Ich No]],J:N))</f>
        <v>0</v>
      </c>
      <c r="Z113" s="214">
        <f>IF(Table35[[#This Row],[PO TMMIN]]="","",SUMIF(B:B,Table35[[#This Row],[Ich Part No]],I:I))</f>
        <v>4</v>
      </c>
      <c r="AC113" s="169">
        <f ca="1">IF(Table35[[#This Row],[Delivery Date]]="","",$AC$2-Table35[[#This Row],[Delivery Date]])</f>
        <v>7</v>
      </c>
      <c r="AE113" t="str">
        <f>IFERROR(VLOOKUP(Table35[[#This Row],[Ich No]],'ICH NO'!K:M,3,0),"")</f>
        <v>ASSY</v>
      </c>
      <c r="AF113">
        <f>IF(Table35[[#This Row],[REST TAM]]&gt;Table35[[#This Row],[Stock TAM]],Table35[[#This Row],[Stock TAM]],Table35[[#This Row],[REST TAM]])</f>
        <v>0</v>
      </c>
    </row>
    <row r="114" spans="1:32" x14ac:dyDescent="0.3">
      <c r="A114" s="173">
        <f>IF(Table35[[#This Row],[TAM PART NO]]="","",(ROW()-2))</f>
        <v>112</v>
      </c>
      <c r="B114" s="212" t="str">
        <f>IF(TAM!T118="","",TAM!T118)</f>
        <v>AAL032-1000</v>
      </c>
      <c r="C114" s="42" t="str">
        <f>IF(TAM!Q118="","",TAM!Q118)</f>
        <v>811700K520</v>
      </c>
      <c r="D114" s="42" t="str">
        <f>IF(TAM!I118="","",TAM!I118)</f>
        <v>I0306306</v>
      </c>
      <c r="E114" s="42" t="str">
        <f>IF(TAM!H118="","",TAM!H118)</f>
        <v>20026766</v>
      </c>
      <c r="F114" s="213">
        <f>IF(TAM!L118="","",TAM!L118)</f>
        <v>45919</v>
      </c>
      <c r="G114" s="213">
        <f>IF(TAM!M118="","",TAM!M118)</f>
        <v>45923</v>
      </c>
      <c r="H114" s="220">
        <f>IF(TAM!AD118="","",TAM!AD118)</f>
        <v>2</v>
      </c>
      <c r="I114" s="223">
        <f>IF(Table35[[#This Row],[Open Qty TAM]]="","",TAM!AE118)</f>
        <v>2</v>
      </c>
      <c r="J114" s="212" t="str">
        <f>IF(TMMIN!T116="","",TMMIN!T116)</f>
        <v>AAN171-0000T</v>
      </c>
      <c r="K114" s="42" t="str">
        <f>IF(TMMIN!Q116="","",TMMIN!Q116)</f>
        <v>811100KB10</v>
      </c>
      <c r="L114" s="42" t="str">
        <f>IF(TMMIN!I116="","",TMMIN!I116)</f>
        <v>3125015265</v>
      </c>
      <c r="M114" s="220">
        <f>IF(Table35[[#This Row],[PO TMMIN]]="","",TMMIN!AD116)</f>
        <v>3</v>
      </c>
      <c r="N114" s="223">
        <f>IF(Table35[[#This Row],[Open Qty TMMIN]]="","",TMMIN!AE116)</f>
        <v>3</v>
      </c>
      <c r="O114" s="226">
        <f>IF(Table35[[#This Row],[Open Qty TAM]]="","",SUM(SUMIF('STOCK OES'!B:B,Table35[[#This Row],[Ich No]],'STOCK OES'!E:E),SUMIF('STOCK SEALING'!B:B,Table35[[#This Row],[Ich Part No]],'STOCK SEALING'!E:E)))</f>
        <v>0</v>
      </c>
      <c r="P114" s="223">
        <f>IF(Table35[[#This Row],[Rest TMMIN]]="","",SUM(SUMIF('STOCK OES'!B:B,Table35[[#This Row],[Ich Part No]],'STOCK OES'!E:E),SUMIF('STOCK SEALING'!B:B,Table35[[#This Row],[Ich Part No]],'STOCK SEALING'!E:E)))</f>
        <v>54</v>
      </c>
      <c r="Q114" s="226"/>
      <c r="R114" s="223"/>
      <c r="S114" s="226">
        <f>IFERROR(Table35[[#This Row],[REST TAM]]-Table35[[#This Row],[Scan TAM]],"")</f>
        <v>2</v>
      </c>
      <c r="T114" s="223">
        <f>IFERROR(Table35[[#This Row],[Rest TMMIN]]-Table35[[#This Row],[Scan Tmmin]],"")</f>
        <v>3</v>
      </c>
      <c r="U114" s="212" t="str">
        <f>IF(Table35[[#This Row],[PO TAM]]="","",IF(Table35[[#This Row],[Balance TAM]]&gt;0,"Open","Close"))</f>
        <v>Open</v>
      </c>
      <c r="V114" s="214" t="str">
        <f>IF(Table35[[#This Row],[PO TMMIN]]="","",IF(Table35[[#This Row],[Balance TMMIN]]&gt;0,"Open","Close"))</f>
        <v>Open</v>
      </c>
      <c r="W114" s="212"/>
      <c r="X114" s="214"/>
      <c r="Y114" s="236">
        <f>IF(Table35[[#This Row],[PO TAM]]="","",SUMIF(J:J,Table35[[#This Row],[Ich No]],J:N))</f>
        <v>0</v>
      </c>
      <c r="Z114" s="214">
        <f>IF(Table35[[#This Row],[PO TMMIN]]="","",SUMIF(B:B,Table35[[#This Row],[Ich Part No]],I:I))</f>
        <v>0</v>
      </c>
      <c r="AC114" s="169">
        <f ca="1">IF(Table35[[#This Row],[Delivery Date]]="","",$AC$2-Table35[[#This Row],[Delivery Date]])</f>
        <v>7</v>
      </c>
      <c r="AE114" t="str">
        <f>IFERROR(VLOOKUP(Table35[[#This Row],[Ich No]],'ICH NO'!K:M,3,0),"")</f>
        <v>ASSY</v>
      </c>
      <c r="AF114">
        <f>IF(Table35[[#This Row],[REST TAM]]&gt;Table35[[#This Row],[Stock TAM]],Table35[[#This Row],[Stock TAM]],Table35[[#This Row],[REST TAM]])</f>
        <v>0</v>
      </c>
    </row>
    <row r="115" spans="1:32" x14ac:dyDescent="0.3">
      <c r="A115" s="173">
        <f>IF(Table35[[#This Row],[TAM PART NO]]="","",(ROW()-2))</f>
        <v>113</v>
      </c>
      <c r="B115" s="212" t="str">
        <f>IF(TAM!T119="","",TAM!T119)</f>
        <v>ADV122-0000T</v>
      </c>
      <c r="C115" s="42" t="str">
        <f>IF(TAM!Q119="","",TAM!Q119)</f>
        <v>815600D891</v>
      </c>
      <c r="D115" s="42" t="str">
        <f>IF(TAM!I119="","",TAM!I119)</f>
        <v>I0306306</v>
      </c>
      <c r="E115" s="42" t="str">
        <f>IF(TAM!H119="","",TAM!H119)</f>
        <v>20026769</v>
      </c>
      <c r="F115" s="213">
        <f>IF(TAM!L119="","",TAM!L119)</f>
        <v>45919</v>
      </c>
      <c r="G115" s="213">
        <f>IF(TAM!M119="","",TAM!M119)</f>
        <v>45923</v>
      </c>
      <c r="H115" s="220">
        <f>IF(TAM!AD119="","",TAM!AD119)</f>
        <v>1</v>
      </c>
      <c r="I115" s="223">
        <f>IF(Table35[[#This Row],[Open Qty TAM]]="","",TAM!AE119)</f>
        <v>1</v>
      </c>
      <c r="J115" s="212" t="str">
        <f>IF(TMMIN!T117="","",TMMIN!T117)</f>
        <v>ADK041-0000T</v>
      </c>
      <c r="K115" s="42" t="str">
        <f>IF(TMMIN!Q117="","",TMMIN!Q117)</f>
        <v>815500K210</v>
      </c>
      <c r="L115" s="42" t="str">
        <f>IF(TMMIN!I117="","",TMMIN!I117)</f>
        <v>3125015265</v>
      </c>
      <c r="M115" s="220">
        <f>IF(Table35[[#This Row],[PO TMMIN]]="","",TMMIN!AD117)</f>
        <v>3</v>
      </c>
      <c r="N115" s="223">
        <f>IF(Table35[[#This Row],[Open Qty TMMIN]]="","",TMMIN!AE117)</f>
        <v>3</v>
      </c>
      <c r="O115" s="226">
        <f>IF(Table35[[#This Row],[Open Qty TAM]]="","",SUM(SUMIF('STOCK OES'!B:B,Table35[[#This Row],[Ich No]],'STOCK OES'!E:E),SUMIF('STOCK SEALING'!B:B,Table35[[#This Row],[Ich Part No]],'STOCK SEALING'!E:E)))</f>
        <v>0</v>
      </c>
      <c r="P115" s="223">
        <f>IF(Table35[[#This Row],[Rest TMMIN]]="","",SUM(SUMIF('STOCK OES'!B:B,Table35[[#This Row],[Ich Part No]],'STOCK OES'!E:E),SUMIF('STOCK SEALING'!B:B,Table35[[#This Row],[Ich Part No]],'STOCK SEALING'!E:E)))</f>
        <v>137</v>
      </c>
      <c r="Q115" s="226"/>
      <c r="R115" s="223"/>
      <c r="S115" s="226">
        <f>IFERROR(Table35[[#This Row],[REST TAM]]-Table35[[#This Row],[Scan TAM]],"")</f>
        <v>1</v>
      </c>
      <c r="T115" s="223">
        <f>IFERROR(Table35[[#This Row],[Rest TMMIN]]-Table35[[#This Row],[Scan Tmmin]],"")</f>
        <v>3</v>
      </c>
      <c r="U115" s="212" t="str">
        <f>IF(Table35[[#This Row],[PO TAM]]="","",IF(Table35[[#This Row],[Balance TAM]]&gt;0,"Open","Close"))</f>
        <v>Open</v>
      </c>
      <c r="V115" s="214" t="str">
        <f>IF(Table35[[#This Row],[PO TMMIN]]="","",IF(Table35[[#This Row],[Balance TMMIN]]&gt;0,"Open","Close"))</f>
        <v>Open</v>
      </c>
      <c r="W115" s="212"/>
      <c r="X115" s="214"/>
      <c r="Y115" s="236">
        <f>IF(Table35[[#This Row],[PO TAM]]="","",SUMIF(J:J,Table35[[#This Row],[Ich No]],J:N))</f>
        <v>0</v>
      </c>
      <c r="Z115" s="214">
        <f>IF(Table35[[#This Row],[PO TMMIN]]="","",SUMIF(B:B,Table35[[#This Row],[Ich Part No]],I:I))</f>
        <v>1</v>
      </c>
      <c r="AC115" s="169">
        <f ca="1">IF(Table35[[#This Row],[Delivery Date]]="","",$AC$2-Table35[[#This Row],[Delivery Date]])</f>
        <v>7</v>
      </c>
      <c r="AE115" t="str">
        <f>IFERROR(VLOOKUP(Table35[[#This Row],[Ich No]],'ICH NO'!K:M,3,0),"")</f>
        <v>ASSY</v>
      </c>
      <c r="AF115">
        <f>IF(Table35[[#This Row],[REST TAM]]&gt;Table35[[#This Row],[Stock TAM]],Table35[[#This Row],[Stock TAM]],Table35[[#This Row],[REST TAM]])</f>
        <v>0</v>
      </c>
    </row>
    <row r="116" spans="1:32" x14ac:dyDescent="0.3">
      <c r="A116" s="173">
        <f>IF(Table35[[#This Row],[TAM PART NO]]="","",(ROW()-2))</f>
        <v>114</v>
      </c>
      <c r="B116" s="212" t="str">
        <f>IF(TAM!T120="","",TAM!T120)</f>
        <v>AAS062-1000T</v>
      </c>
      <c r="C116" s="42" t="str">
        <f>IF(TAM!Q120="","",TAM!Q120)</f>
        <v>81170BZ620</v>
      </c>
      <c r="D116" s="42" t="str">
        <f>IF(TAM!I120="","",TAM!I120)</f>
        <v>I0606457</v>
      </c>
      <c r="E116" s="42" t="str">
        <f>IF(TAM!H120="","",TAM!H120)</f>
        <v>20026821</v>
      </c>
      <c r="F116" s="213">
        <f>IF(TAM!L120="","",TAM!L120)</f>
        <v>45919</v>
      </c>
      <c r="G116" s="213">
        <f>IF(TAM!M120="","",TAM!M120)</f>
        <v>45923</v>
      </c>
      <c r="H116" s="220">
        <f>IF(TAM!AD120="","",TAM!AD120)</f>
        <v>2</v>
      </c>
      <c r="I116" s="223">
        <f>IF(Table35[[#This Row],[Open Qty TAM]]="","",TAM!AE120)</f>
        <v>2</v>
      </c>
      <c r="J116" s="212" t="str">
        <f>IF(TMMIN!T118="","",TMMIN!T118)</f>
        <v>ADX431-0000T</v>
      </c>
      <c r="K116" s="42" t="str">
        <f>IF(TMMIN!Q118="","",TMMIN!Q118)</f>
        <v>81580BZ400</v>
      </c>
      <c r="L116" s="42" t="str">
        <f>IF(TMMIN!I118="","",TMMIN!I118)</f>
        <v>3125015265</v>
      </c>
      <c r="M116" s="220">
        <f>IF(Table35[[#This Row],[PO TMMIN]]="","",TMMIN!AD118)</f>
        <v>2</v>
      </c>
      <c r="N116" s="223">
        <f>IF(Table35[[#This Row],[Open Qty TMMIN]]="","",TMMIN!AE118)</f>
        <v>2</v>
      </c>
      <c r="O116" s="226">
        <f>IF(Table35[[#This Row],[Open Qty TAM]]="","",SUM(SUMIF('STOCK OES'!B:B,Table35[[#This Row],[Ich No]],'STOCK OES'!E:E),SUMIF('STOCK SEALING'!B:B,Table35[[#This Row],[Ich Part No]],'STOCK SEALING'!E:E)))</f>
        <v>0</v>
      </c>
      <c r="P116" s="223">
        <f>IF(Table35[[#This Row],[Rest TMMIN]]="","",SUM(SUMIF('STOCK OES'!B:B,Table35[[#This Row],[Ich Part No]],'STOCK OES'!E:E),SUMIF('STOCK SEALING'!B:B,Table35[[#This Row],[Ich Part No]],'STOCK SEALING'!E:E)))</f>
        <v>198</v>
      </c>
      <c r="Q116" s="226"/>
      <c r="R116" s="223"/>
      <c r="S116" s="226">
        <f>IFERROR(Table35[[#This Row],[REST TAM]]-Table35[[#This Row],[Scan TAM]],"")</f>
        <v>2</v>
      </c>
      <c r="T116" s="223">
        <f>IFERROR(Table35[[#This Row],[Rest TMMIN]]-Table35[[#This Row],[Scan Tmmin]],"")</f>
        <v>2</v>
      </c>
      <c r="U116" s="212" t="str">
        <f>IF(Table35[[#This Row],[PO TAM]]="","",IF(Table35[[#This Row],[Balance TAM]]&gt;0,"Open","Close"))</f>
        <v>Open</v>
      </c>
      <c r="V116" s="214" t="str">
        <f>IF(Table35[[#This Row],[PO TMMIN]]="","",IF(Table35[[#This Row],[Balance TMMIN]]&gt;0,"Open","Close"))</f>
        <v>Open</v>
      </c>
      <c r="W116" s="212"/>
      <c r="X116" s="214"/>
      <c r="Y116" s="236">
        <f>IF(Table35[[#This Row],[PO TAM]]="","",SUMIF(J:J,Table35[[#This Row],[Ich No]],J:N))</f>
        <v>0</v>
      </c>
      <c r="Z116" s="214">
        <f>IF(Table35[[#This Row],[PO TMMIN]]="","",SUMIF(B:B,Table35[[#This Row],[Ich Part No]],I:I))</f>
        <v>0</v>
      </c>
      <c r="AC116" s="169">
        <f ca="1">IF(Table35[[#This Row],[Delivery Date]]="","",$AC$2-Table35[[#This Row],[Delivery Date]])</f>
        <v>7</v>
      </c>
      <c r="AE116" t="str">
        <f>IFERROR(VLOOKUP(Table35[[#This Row],[Ich No]],'ICH NO'!K:M,3,0),"")</f>
        <v>ASSY</v>
      </c>
      <c r="AF116">
        <f>IF(Table35[[#This Row],[REST TAM]]&gt;Table35[[#This Row],[Stock TAM]],Table35[[#This Row],[Stock TAM]],Table35[[#This Row],[REST TAM]])</f>
        <v>0</v>
      </c>
    </row>
    <row r="117" spans="1:32" x14ac:dyDescent="0.3">
      <c r="A117" s="173">
        <f>IF(Table35[[#This Row],[TAM PART NO]]="","",(ROW()-2))</f>
        <v>115</v>
      </c>
      <c r="B117" s="212" t="str">
        <f>IF(TAM!T121="","",TAM!T121)</f>
        <v>AGC270-000BT</v>
      </c>
      <c r="C117" s="42" t="str">
        <f>IF(TAM!Q121="","",TAM!Q121)</f>
        <v>81240BZ010B0</v>
      </c>
      <c r="D117" s="42" t="str">
        <f>IF(TAM!I121="","",TAM!I121)</f>
        <v>I0706434</v>
      </c>
      <c r="E117" s="42" t="str">
        <f>IF(TAM!H121="","",TAM!H121)</f>
        <v>19982912</v>
      </c>
      <c r="F117" s="213">
        <f>IF(TAM!L121="","",TAM!L121)</f>
        <v>45902</v>
      </c>
      <c r="G117" s="213">
        <f>IF(TAM!M121="","",TAM!M121)</f>
        <v>45924</v>
      </c>
      <c r="H117" s="220">
        <f>IF(TAM!AD121="","",TAM!AD121)</f>
        <v>4</v>
      </c>
      <c r="I117" s="223">
        <f>IF(Table35[[#This Row],[Open Qty TAM]]="","",TAM!AE121)</f>
        <v>4</v>
      </c>
      <c r="J117" s="212" t="str">
        <f>IF(TMMIN!T119="","",TMMIN!T119)</f>
        <v>AAN161-0000T</v>
      </c>
      <c r="K117" s="42" t="str">
        <f>IF(TMMIN!Q119="","",TMMIN!Q119)</f>
        <v>811100K340</v>
      </c>
      <c r="L117" s="42" t="str">
        <f>IF(TMMIN!I119="","",TMMIN!I119)</f>
        <v>3125015266</v>
      </c>
      <c r="M117" s="220">
        <f>IF(Table35[[#This Row],[PO TMMIN]]="","",TMMIN!AD119)</f>
        <v>1</v>
      </c>
      <c r="N117" s="223">
        <f>IF(Table35[[#This Row],[Open Qty TMMIN]]="","",TMMIN!AE119)</f>
        <v>1</v>
      </c>
      <c r="O117" s="226">
        <f>IF(Table35[[#This Row],[Open Qty TAM]]="","",SUM(SUMIF('STOCK OES'!B:B,Table35[[#This Row],[Ich No]],'STOCK OES'!E:E),SUMIF('STOCK SEALING'!B:B,Table35[[#This Row],[Ich Part No]],'STOCK SEALING'!E:E)))</f>
        <v>0</v>
      </c>
      <c r="P117" s="223">
        <f>IF(Table35[[#This Row],[Rest TMMIN]]="","",SUM(SUMIF('STOCK OES'!B:B,Table35[[#This Row],[Ich Part No]],'STOCK OES'!E:E),SUMIF('STOCK SEALING'!B:B,Table35[[#This Row],[Ich Part No]],'STOCK SEALING'!E:E)))</f>
        <v>9</v>
      </c>
      <c r="Q117" s="226"/>
      <c r="R117" s="223"/>
      <c r="S117" s="226">
        <f>IFERROR(Table35[[#This Row],[REST TAM]]-Table35[[#This Row],[Scan TAM]],"")</f>
        <v>4</v>
      </c>
      <c r="T117" s="223">
        <f>IFERROR(Table35[[#This Row],[Rest TMMIN]]-Table35[[#This Row],[Scan Tmmin]],"")</f>
        <v>1</v>
      </c>
      <c r="U117" s="212" t="str">
        <f>IF(Table35[[#This Row],[PO TAM]]="","",IF(Table35[[#This Row],[Balance TAM]]&gt;0,"Open","Close"))</f>
        <v>Open</v>
      </c>
      <c r="V117" s="214" t="str">
        <f>IF(Table35[[#This Row],[PO TMMIN]]="","",IF(Table35[[#This Row],[Balance TMMIN]]&gt;0,"Open","Close"))</f>
        <v>Open</v>
      </c>
      <c r="W117" s="212"/>
      <c r="X117" s="214"/>
      <c r="Y117" s="236">
        <f>IF(Table35[[#This Row],[PO TAM]]="","",SUMIF(J:J,Table35[[#This Row],[Ich No]],J:N))</f>
        <v>0</v>
      </c>
      <c r="Z117" s="214">
        <f>IF(Table35[[#This Row],[PO TMMIN]]="","",SUMIF(B:B,Table35[[#This Row],[Ich Part No]],I:I))</f>
        <v>0</v>
      </c>
      <c r="AC117" s="169">
        <f ca="1">IF(Table35[[#This Row],[Delivery Date]]="","",$AC$2-Table35[[#This Row],[Delivery Date]])</f>
        <v>6</v>
      </c>
      <c r="AE117" t="str">
        <f>IFERROR(VLOOKUP(Table35[[#This Row],[Ich No]],'ICH NO'!K:M,3,0),"")</f>
        <v>Sealing</v>
      </c>
      <c r="AF117">
        <f>IF(Table35[[#This Row],[REST TAM]]&gt;Table35[[#This Row],[Stock TAM]],Table35[[#This Row],[Stock TAM]],Table35[[#This Row],[REST TAM]])</f>
        <v>0</v>
      </c>
    </row>
    <row r="118" spans="1:32" x14ac:dyDescent="0.3">
      <c r="A118" s="173">
        <f>IF(Table35[[#This Row],[TAM PART NO]]="","",(ROW()-2))</f>
        <v>116</v>
      </c>
      <c r="B118" s="212" t="str">
        <f>IF(TAM!T122="","",TAM!T122)</f>
        <v>AAL041-1000</v>
      </c>
      <c r="C118" s="42" t="str">
        <f>IF(TAM!Q122="","",TAM!Q122)</f>
        <v>811300K530</v>
      </c>
      <c r="D118" s="42" t="str">
        <f>IF(TAM!I122="","",TAM!I122)</f>
        <v>I0306301</v>
      </c>
      <c r="E118" s="42" t="str">
        <f>IF(TAM!H122="","",TAM!H122)</f>
        <v>20020321</v>
      </c>
      <c r="F118" s="213">
        <f>IF(TAM!L122="","",TAM!L122)</f>
        <v>45917</v>
      </c>
      <c r="G118" s="213">
        <f>IF(TAM!M122="","",TAM!M122)</f>
        <v>45924</v>
      </c>
      <c r="H118" s="220">
        <f>IF(TAM!AD122="","",TAM!AD122)</f>
        <v>1</v>
      </c>
      <c r="I118" s="223">
        <f>IF(Table35[[#This Row],[Open Qty TAM]]="","",TAM!AE122)</f>
        <v>1</v>
      </c>
      <c r="J118" s="212" t="str">
        <f>IF(TMMIN!T120="","",TMMIN!T120)</f>
        <v>A1W122-0000T</v>
      </c>
      <c r="K118" s="42" t="str">
        <f>IF(TMMIN!Q120="","",TMMIN!Q120)</f>
        <v>81150VT100</v>
      </c>
      <c r="L118" s="42" t="str">
        <f>IF(TMMIN!I120="","",TMMIN!I120)</f>
        <v>3125015266</v>
      </c>
      <c r="M118" s="220">
        <f>IF(Table35[[#This Row],[PO TMMIN]]="","",TMMIN!AD120)</f>
        <v>1</v>
      </c>
      <c r="N118" s="223">
        <f>IF(Table35[[#This Row],[Open Qty TMMIN]]="","",TMMIN!AE120)</f>
        <v>1</v>
      </c>
      <c r="O118" s="226">
        <f>IF(Table35[[#This Row],[Open Qty TAM]]="","",SUM(SUMIF('STOCK OES'!B:B,Table35[[#This Row],[Ich No]],'STOCK OES'!E:E),SUMIF('STOCK SEALING'!B:B,Table35[[#This Row],[Ich Part No]],'STOCK SEALING'!E:E)))</f>
        <v>76</v>
      </c>
      <c r="P118" s="223">
        <f>IF(Table35[[#This Row],[Rest TMMIN]]="","",SUM(SUMIF('STOCK OES'!B:B,Table35[[#This Row],[Ich Part No]],'STOCK OES'!E:E),SUMIF('STOCK SEALING'!B:B,Table35[[#This Row],[Ich Part No]],'STOCK SEALING'!E:E)))</f>
        <v>52</v>
      </c>
      <c r="Q118" s="226"/>
      <c r="R118" s="223"/>
      <c r="S118" s="226">
        <f>IFERROR(Table35[[#This Row],[REST TAM]]-Table35[[#This Row],[Scan TAM]],"")</f>
        <v>1</v>
      </c>
      <c r="T118" s="223">
        <f>IFERROR(Table35[[#This Row],[Rest TMMIN]]-Table35[[#This Row],[Scan Tmmin]],"")</f>
        <v>1</v>
      </c>
      <c r="U118" s="212" t="str">
        <f>IF(Table35[[#This Row],[PO TAM]]="","",IF(Table35[[#This Row],[Balance TAM]]&gt;0,"Open","Close"))</f>
        <v>Open</v>
      </c>
      <c r="V118" s="214" t="str">
        <f>IF(Table35[[#This Row],[PO TMMIN]]="","",IF(Table35[[#This Row],[Balance TMMIN]]&gt;0,"Open","Close"))</f>
        <v>Open</v>
      </c>
      <c r="W118" s="212"/>
      <c r="X118" s="214"/>
      <c r="Y118" s="236">
        <f>IF(Table35[[#This Row],[PO TAM]]="","",SUMIF(J:J,Table35[[#This Row],[Ich No]],J:N))</f>
        <v>0</v>
      </c>
      <c r="Z118" s="214">
        <f>IF(Table35[[#This Row],[PO TMMIN]]="","",SUMIF(B:B,Table35[[#This Row],[Ich Part No]],I:I))</f>
        <v>2</v>
      </c>
      <c r="AC118" s="169">
        <f ca="1">IF(Table35[[#This Row],[Delivery Date]]="","",$AC$2-Table35[[#This Row],[Delivery Date]])</f>
        <v>6</v>
      </c>
      <c r="AE118" t="str">
        <f>IFERROR(VLOOKUP(Table35[[#This Row],[Ich No]],'ICH NO'!K:M,3,0),"")</f>
        <v>ASSY</v>
      </c>
      <c r="AF118">
        <f>IF(Table35[[#This Row],[REST TAM]]&gt;Table35[[#This Row],[Stock TAM]],Table35[[#This Row],[Stock TAM]],Table35[[#This Row],[REST TAM]])</f>
        <v>1</v>
      </c>
    </row>
    <row r="119" spans="1:32" x14ac:dyDescent="0.3">
      <c r="A119" s="173">
        <f>IF(Table35[[#This Row],[TAM PART NO]]="","",(ROW()-2))</f>
        <v>117</v>
      </c>
      <c r="B119" s="212" t="str">
        <f>IF(TAM!T123="","",TAM!T123)</f>
        <v>ADM111-0000T</v>
      </c>
      <c r="C119" s="42" t="str">
        <f>IF(TAM!Q123="","",TAM!Q123)</f>
        <v>815500D400</v>
      </c>
      <c r="D119" s="42" t="str">
        <f>IF(TAM!I123="","",TAM!I123)</f>
        <v>I0306301</v>
      </c>
      <c r="E119" s="42" t="str">
        <f>IF(TAM!H123="","",TAM!H123)</f>
        <v>20020322</v>
      </c>
      <c r="F119" s="213">
        <f>IF(TAM!L123="","",TAM!L123)</f>
        <v>45917</v>
      </c>
      <c r="G119" s="213">
        <f>IF(TAM!M123="","",TAM!M123)</f>
        <v>45924</v>
      </c>
      <c r="H119" s="220">
        <f>IF(TAM!AD123="","",TAM!AD123)</f>
        <v>2</v>
      </c>
      <c r="I119" s="223">
        <f>IF(Table35[[#This Row],[Open Qty TAM]]="","",TAM!AE123)</f>
        <v>2</v>
      </c>
      <c r="J119" s="212" t="str">
        <f>IF(TMMIN!T121="","",TMMIN!T121)</f>
        <v>H13132-0000T</v>
      </c>
      <c r="K119" s="42" t="str">
        <f>IF(TMMIN!Q121="","",TMMIN!Q121)</f>
        <v>81150VT200</v>
      </c>
      <c r="L119" s="42" t="str">
        <f>IF(TMMIN!I121="","",TMMIN!I121)</f>
        <v>3125015266</v>
      </c>
      <c r="M119" s="220">
        <f>IF(Table35[[#This Row],[PO TMMIN]]="","",TMMIN!AD121)</f>
        <v>1</v>
      </c>
      <c r="N119" s="223">
        <f>IF(Table35[[#This Row],[Open Qty TMMIN]]="","",TMMIN!AE121)</f>
        <v>1</v>
      </c>
      <c r="O119" s="226">
        <f>IF(Table35[[#This Row],[Open Qty TAM]]="","",SUM(SUMIF('STOCK OES'!B:B,Table35[[#This Row],[Ich No]],'STOCK OES'!E:E),SUMIF('STOCK SEALING'!B:B,Table35[[#This Row],[Ich Part No]],'STOCK SEALING'!E:E)))</f>
        <v>14</v>
      </c>
      <c r="P119" s="223">
        <f>IF(Table35[[#This Row],[Rest TMMIN]]="","",SUM(SUMIF('STOCK OES'!B:B,Table35[[#This Row],[Ich Part No]],'STOCK OES'!E:E),SUMIF('STOCK SEALING'!B:B,Table35[[#This Row],[Ich Part No]],'STOCK SEALING'!E:E)))</f>
        <v>17</v>
      </c>
      <c r="Q119" s="226"/>
      <c r="R119" s="223"/>
      <c r="S119" s="226">
        <f>IFERROR(Table35[[#This Row],[REST TAM]]-Table35[[#This Row],[Scan TAM]],"")</f>
        <v>2</v>
      </c>
      <c r="T119" s="223">
        <f>IFERROR(Table35[[#This Row],[Rest TMMIN]]-Table35[[#This Row],[Scan Tmmin]],"")</f>
        <v>1</v>
      </c>
      <c r="U119" s="212" t="str">
        <f>IF(Table35[[#This Row],[PO TAM]]="","",IF(Table35[[#This Row],[Balance TAM]]&gt;0,"Open","Close"))</f>
        <v>Open</v>
      </c>
      <c r="V119" s="214" t="str">
        <f>IF(Table35[[#This Row],[PO TMMIN]]="","",IF(Table35[[#This Row],[Balance TMMIN]]&gt;0,"Open","Close"))</f>
        <v>Open</v>
      </c>
      <c r="W119" s="212"/>
      <c r="X119" s="214"/>
      <c r="Y119" s="236">
        <f>IF(Table35[[#This Row],[PO TAM]]="","",SUMIF(J:J,Table35[[#This Row],[Ich No]],J:N))</f>
        <v>0</v>
      </c>
      <c r="Z119" s="214">
        <f>IF(Table35[[#This Row],[PO TMMIN]]="","",SUMIF(B:B,Table35[[#This Row],[Ich Part No]],I:I))</f>
        <v>0</v>
      </c>
      <c r="AC119" s="169">
        <f ca="1">IF(Table35[[#This Row],[Delivery Date]]="","",$AC$2-Table35[[#This Row],[Delivery Date]])</f>
        <v>6</v>
      </c>
      <c r="AE119" t="str">
        <f>IFERROR(VLOOKUP(Table35[[#This Row],[Ich No]],'ICH NO'!K:M,3,0),"")</f>
        <v>ASSY</v>
      </c>
      <c r="AF119">
        <f>IF(Table35[[#This Row],[REST TAM]]&gt;Table35[[#This Row],[Stock TAM]],Table35[[#This Row],[Stock TAM]],Table35[[#This Row],[REST TAM]])</f>
        <v>2</v>
      </c>
    </row>
    <row r="120" spans="1:32" x14ac:dyDescent="0.3">
      <c r="A120" s="173">
        <f>IF(Table35[[#This Row],[TAM PART NO]]="","",(ROW()-2))</f>
        <v>118</v>
      </c>
      <c r="B120" s="212" t="str">
        <f>IF(TAM!T124="","",TAM!T124)</f>
        <v>ADM112-0000T</v>
      </c>
      <c r="C120" s="42" t="str">
        <f>IF(TAM!Q124="","",TAM!Q124)</f>
        <v>815600D400</v>
      </c>
      <c r="D120" s="42" t="str">
        <f>IF(TAM!I124="","",TAM!I124)</f>
        <v>I0306301</v>
      </c>
      <c r="E120" s="42" t="str">
        <f>IF(TAM!H124="","",TAM!H124)</f>
        <v>20020323</v>
      </c>
      <c r="F120" s="213">
        <f>IF(TAM!L124="","",TAM!L124)</f>
        <v>45917</v>
      </c>
      <c r="G120" s="213">
        <f>IF(TAM!M124="","",TAM!M124)</f>
        <v>45924</v>
      </c>
      <c r="H120" s="220">
        <f>IF(TAM!AD124="","",TAM!AD124)</f>
        <v>2</v>
      </c>
      <c r="I120" s="223">
        <f>IF(Table35[[#This Row],[Open Qty TAM]]="","",TAM!AE124)</f>
        <v>2</v>
      </c>
      <c r="J120" s="212" t="str">
        <f>IF(TMMIN!T122="","",TMMIN!T122)</f>
        <v>ADX422-9000</v>
      </c>
      <c r="K120" s="42" t="str">
        <f>IF(TMMIN!Q122="","",TMMIN!Q122)</f>
        <v>81561BZ850</v>
      </c>
      <c r="L120" s="42" t="str">
        <f>IF(TMMIN!I122="","",TMMIN!I122)</f>
        <v>3125015266</v>
      </c>
      <c r="M120" s="220">
        <f>IF(Table35[[#This Row],[PO TMMIN]]="","",TMMIN!AD122)</f>
        <v>1</v>
      </c>
      <c r="N120" s="223">
        <f>IF(Table35[[#This Row],[Open Qty TMMIN]]="","",TMMIN!AE122)</f>
        <v>1</v>
      </c>
      <c r="O120" s="226">
        <f>IF(Table35[[#This Row],[Open Qty TAM]]="","",SUM(SUMIF('STOCK OES'!B:B,Table35[[#This Row],[Ich No]],'STOCK OES'!E:E),SUMIF('STOCK SEALING'!B:B,Table35[[#This Row],[Ich Part No]],'STOCK SEALING'!E:E)))</f>
        <v>14</v>
      </c>
      <c r="P120" s="223">
        <f>IF(Table35[[#This Row],[Rest TMMIN]]="","",SUM(SUMIF('STOCK OES'!B:B,Table35[[#This Row],[Ich Part No]],'STOCK OES'!E:E),SUMIF('STOCK SEALING'!B:B,Table35[[#This Row],[Ich Part No]],'STOCK SEALING'!E:E)))</f>
        <v>47</v>
      </c>
      <c r="Q120" s="226"/>
      <c r="R120" s="223"/>
      <c r="S120" s="226">
        <f>IFERROR(Table35[[#This Row],[REST TAM]]-Table35[[#This Row],[Scan TAM]],"")</f>
        <v>2</v>
      </c>
      <c r="T120" s="223">
        <f>IFERROR(Table35[[#This Row],[Rest TMMIN]]-Table35[[#This Row],[Scan Tmmin]],"")</f>
        <v>1</v>
      </c>
      <c r="U120" s="212" t="str">
        <f>IF(Table35[[#This Row],[PO TAM]]="","",IF(Table35[[#This Row],[Balance TAM]]&gt;0,"Open","Close"))</f>
        <v>Open</v>
      </c>
      <c r="V120" s="214" t="str">
        <f>IF(Table35[[#This Row],[PO TMMIN]]="","",IF(Table35[[#This Row],[Balance TMMIN]]&gt;0,"Open","Close"))</f>
        <v>Open</v>
      </c>
      <c r="W120" s="212"/>
      <c r="X120" s="214"/>
      <c r="Y120" s="236">
        <f>IF(Table35[[#This Row],[PO TAM]]="","",SUMIF(J:J,Table35[[#This Row],[Ich No]],J:N))</f>
        <v>0</v>
      </c>
      <c r="Z120" s="214">
        <f>IF(Table35[[#This Row],[PO TMMIN]]="","",SUMIF(B:B,Table35[[#This Row],[Ich Part No]],I:I))</f>
        <v>0</v>
      </c>
      <c r="AC120" s="169">
        <f ca="1">IF(Table35[[#This Row],[Delivery Date]]="","",$AC$2-Table35[[#This Row],[Delivery Date]])</f>
        <v>6</v>
      </c>
      <c r="AE120" t="str">
        <f>IFERROR(VLOOKUP(Table35[[#This Row],[Ich No]],'ICH NO'!K:M,3,0),"")</f>
        <v>ASSY</v>
      </c>
      <c r="AF120">
        <f>IF(Table35[[#This Row],[REST TAM]]&gt;Table35[[#This Row],[Stock TAM]],Table35[[#This Row],[Stock TAM]],Table35[[#This Row],[REST TAM]])</f>
        <v>2</v>
      </c>
    </row>
    <row r="121" spans="1:32" x14ac:dyDescent="0.3">
      <c r="A121" s="173">
        <f>IF(Table35[[#This Row],[TAM PART NO]]="","",(ROW()-2))</f>
        <v>119</v>
      </c>
      <c r="B121" s="212" t="str">
        <f>IF(TAM!T125="","",TAM!T125)</f>
        <v>ADN152-9000</v>
      </c>
      <c r="C121" s="42" t="str">
        <f>IF(TAM!Q125="","",TAM!Q125)</f>
        <v>815610D570</v>
      </c>
      <c r="D121" s="42" t="str">
        <f>IF(TAM!I125="","",TAM!I125)</f>
        <v>I0306301</v>
      </c>
      <c r="E121" s="42" t="str">
        <f>IF(TAM!H125="","",TAM!H125)</f>
        <v>20020324</v>
      </c>
      <c r="F121" s="213">
        <f>IF(TAM!L125="","",TAM!L125)</f>
        <v>45917</v>
      </c>
      <c r="G121" s="213">
        <f>IF(TAM!M125="","",TAM!M125)</f>
        <v>45924</v>
      </c>
      <c r="H121" s="220">
        <f>IF(TAM!AD125="","",TAM!AD125)</f>
        <v>2</v>
      </c>
      <c r="I121" s="223">
        <f>IF(Table35[[#This Row],[Open Qty TAM]]="","",TAM!AE125)</f>
        <v>2</v>
      </c>
      <c r="J121" s="212" t="str">
        <f>IF(TMMIN!T123="","",TMMIN!T123)</f>
        <v>AAS071-0000T</v>
      </c>
      <c r="K121" s="42" t="str">
        <f>IF(TMMIN!Q123="","",TMMIN!Q123)</f>
        <v>81110BZ630</v>
      </c>
      <c r="L121" s="42" t="str">
        <f>IF(TMMIN!I123="","",TMMIN!I123)</f>
        <v>3X25TL88</v>
      </c>
      <c r="M121" s="220">
        <f>IF(Table35[[#This Row],[PO TMMIN]]="","",TMMIN!AD123)</f>
        <v>1</v>
      </c>
      <c r="N121" s="223">
        <f>IF(Table35[[#This Row],[Open Qty TMMIN]]="","",TMMIN!AE123)</f>
        <v>1</v>
      </c>
      <c r="O121" s="226">
        <f>IF(Table35[[#This Row],[Open Qty TAM]]="","",SUM(SUMIF('STOCK OES'!B:B,Table35[[#This Row],[Ich No]],'STOCK OES'!E:E),SUMIF('STOCK SEALING'!B:B,Table35[[#This Row],[Ich Part No]],'STOCK SEALING'!E:E)))</f>
        <v>21</v>
      </c>
      <c r="P121" s="223">
        <f>IF(Table35[[#This Row],[Rest TMMIN]]="","",SUM(SUMIF('STOCK OES'!B:B,Table35[[#This Row],[Ich Part No]],'STOCK OES'!E:E),SUMIF('STOCK SEALING'!B:B,Table35[[#This Row],[Ich Part No]],'STOCK SEALING'!E:E)))</f>
        <v>0</v>
      </c>
      <c r="Q121" s="226"/>
      <c r="R121" s="223"/>
      <c r="S121" s="226">
        <f>IFERROR(Table35[[#This Row],[REST TAM]]-Table35[[#This Row],[Scan TAM]],"")</f>
        <v>2</v>
      </c>
      <c r="T121" s="223">
        <f>IFERROR(Table35[[#This Row],[Rest TMMIN]]-Table35[[#This Row],[Scan Tmmin]],"")</f>
        <v>1</v>
      </c>
      <c r="U121" s="212" t="str">
        <f>IF(Table35[[#This Row],[PO TAM]]="","",IF(Table35[[#This Row],[Balance TAM]]&gt;0,"Open","Close"))</f>
        <v>Open</v>
      </c>
      <c r="V121" s="214" t="str">
        <f>IF(Table35[[#This Row],[PO TMMIN]]="","",IF(Table35[[#This Row],[Balance TMMIN]]&gt;0,"Open","Close"))</f>
        <v>Open</v>
      </c>
      <c r="W121" s="212"/>
      <c r="X121" s="214"/>
      <c r="Y121" s="236">
        <f>IF(Table35[[#This Row],[PO TAM]]="","",SUMIF(J:J,Table35[[#This Row],[Ich No]],J:N))</f>
        <v>0</v>
      </c>
      <c r="Z121" s="214">
        <f>IF(Table35[[#This Row],[PO TMMIN]]="","",SUMIF(B:B,Table35[[#This Row],[Ich Part No]],I:I))</f>
        <v>6</v>
      </c>
      <c r="AC121" s="169">
        <f ca="1">IF(Table35[[#This Row],[Delivery Date]]="","",$AC$2-Table35[[#This Row],[Delivery Date]])</f>
        <v>6</v>
      </c>
      <c r="AE121" t="str">
        <f>IFERROR(VLOOKUP(Table35[[#This Row],[Ich No]],'ICH NO'!K:M,3,0),"")</f>
        <v>ASSY</v>
      </c>
      <c r="AF121">
        <f>IF(Table35[[#This Row],[REST TAM]]&gt;Table35[[#This Row],[Stock TAM]],Table35[[#This Row],[Stock TAM]],Table35[[#This Row],[REST TAM]])</f>
        <v>2</v>
      </c>
    </row>
    <row r="122" spans="1:32" x14ac:dyDescent="0.3">
      <c r="A122" s="173">
        <f>IF(Table35[[#This Row],[TAM PART NO]]="","",(ROW()-2))</f>
        <v>120</v>
      </c>
      <c r="B122" s="212" t="str">
        <f>IF(TAM!T126="","",TAM!T126)</f>
        <v>A1W261-0000T</v>
      </c>
      <c r="C122" s="42" t="str">
        <f>IF(TAM!Q126="","",TAM!Q126)</f>
        <v>81110VT040</v>
      </c>
      <c r="D122" s="42" t="str">
        <f>IF(TAM!I126="","",TAM!I126)</f>
        <v>I0404660</v>
      </c>
      <c r="E122" s="42" t="str">
        <f>IF(TAM!H126="","",TAM!H126)</f>
        <v>20020346</v>
      </c>
      <c r="F122" s="213">
        <f>IF(TAM!L126="","",TAM!L126)</f>
        <v>45917</v>
      </c>
      <c r="G122" s="213">
        <f>IF(TAM!M126="","",TAM!M126)</f>
        <v>45924</v>
      </c>
      <c r="H122" s="220">
        <f>IF(TAM!AD126="","",TAM!AD126)</f>
        <v>3</v>
      </c>
      <c r="I122" s="223">
        <f>IF(Table35[[#This Row],[Open Qty TAM]]="","",TAM!AE126)</f>
        <v>3</v>
      </c>
      <c r="J122" s="212" t="str">
        <f>IF(TMMIN!T124="","",TMMIN!T124)</f>
        <v>AAV071-7000T</v>
      </c>
      <c r="K122" s="42" t="str">
        <f>IF(TMMIN!Q124="","",TMMIN!Q124)</f>
        <v>81130BZ440</v>
      </c>
      <c r="L122" s="42" t="str">
        <f>IF(TMMIN!I124="","",TMMIN!I124)</f>
        <v>3X25TL88</v>
      </c>
      <c r="M122" s="220">
        <f>IF(Table35[[#This Row],[PO TMMIN]]="","",TMMIN!AD124)</f>
        <v>9</v>
      </c>
      <c r="N122" s="223">
        <f>IF(Table35[[#This Row],[Open Qty TMMIN]]="","",TMMIN!AE124)</f>
        <v>9</v>
      </c>
      <c r="O122" s="226">
        <f>IF(Table35[[#This Row],[Open Qty TAM]]="","",SUM(SUMIF('STOCK OES'!B:B,Table35[[#This Row],[Ich No]],'STOCK OES'!E:E),SUMIF('STOCK SEALING'!B:B,Table35[[#This Row],[Ich Part No]],'STOCK SEALING'!E:E)))</f>
        <v>47</v>
      </c>
      <c r="P122" s="223">
        <f>IF(Table35[[#This Row],[Rest TMMIN]]="","",SUM(SUMIF('STOCK OES'!B:B,Table35[[#This Row],[Ich Part No]],'STOCK OES'!E:E),SUMIF('STOCK SEALING'!B:B,Table35[[#This Row],[Ich Part No]],'STOCK SEALING'!E:E)))</f>
        <v>31</v>
      </c>
      <c r="Q122" s="226"/>
      <c r="R122" s="223"/>
      <c r="S122" s="226">
        <f>IFERROR(Table35[[#This Row],[REST TAM]]-Table35[[#This Row],[Scan TAM]],"")</f>
        <v>3</v>
      </c>
      <c r="T122" s="223">
        <f>IFERROR(Table35[[#This Row],[Rest TMMIN]]-Table35[[#This Row],[Scan Tmmin]],"")</f>
        <v>9</v>
      </c>
      <c r="U122" s="212" t="str">
        <f>IF(Table35[[#This Row],[PO TAM]]="","",IF(Table35[[#This Row],[Balance TAM]]&gt;0,"Open","Close"))</f>
        <v>Open</v>
      </c>
      <c r="V122" s="214" t="str">
        <f>IF(Table35[[#This Row],[PO TMMIN]]="","",IF(Table35[[#This Row],[Balance TMMIN]]&gt;0,"Open","Close"))</f>
        <v>Open</v>
      </c>
      <c r="W122" s="212"/>
      <c r="X122" s="214"/>
      <c r="Y122" s="236">
        <f>IF(Table35[[#This Row],[PO TAM]]="","",SUMIF(J:J,Table35[[#This Row],[Ich No]],J:N))</f>
        <v>0</v>
      </c>
      <c r="Z122" s="214">
        <f>IF(Table35[[#This Row],[PO TMMIN]]="","",SUMIF(B:B,Table35[[#This Row],[Ich Part No]],I:I))</f>
        <v>0</v>
      </c>
      <c r="AC122" s="169">
        <f ca="1">IF(Table35[[#This Row],[Delivery Date]]="","",$AC$2-Table35[[#This Row],[Delivery Date]])</f>
        <v>6</v>
      </c>
      <c r="AE122" t="str">
        <f>IFERROR(VLOOKUP(Table35[[#This Row],[Ich No]],'ICH NO'!K:M,3,0),"")</f>
        <v>ASSY</v>
      </c>
      <c r="AF122">
        <f>IF(Table35[[#This Row],[REST TAM]]&gt;Table35[[#This Row],[Stock TAM]],Table35[[#This Row],[Stock TAM]],Table35[[#This Row],[REST TAM]])</f>
        <v>3</v>
      </c>
    </row>
    <row r="123" spans="1:32" x14ac:dyDescent="0.3">
      <c r="A123" s="173">
        <f>IF(Table35[[#This Row],[TAM PART NO]]="","",(ROW()-2))</f>
        <v>121</v>
      </c>
      <c r="B123" s="212" t="str">
        <f>IF(TAM!T127="","",TAM!T127)</f>
        <v>A1W111-0000T</v>
      </c>
      <c r="C123" s="42" t="str">
        <f>IF(TAM!Q127="","",TAM!Q127)</f>
        <v>81110VT080</v>
      </c>
      <c r="D123" s="42" t="str">
        <f>IF(TAM!I127="","",TAM!I127)</f>
        <v>I0404660</v>
      </c>
      <c r="E123" s="42" t="str">
        <f>IF(TAM!H127="","",TAM!H127)</f>
        <v>20020347</v>
      </c>
      <c r="F123" s="213">
        <f>IF(TAM!L127="","",TAM!L127)</f>
        <v>45917</v>
      </c>
      <c r="G123" s="213">
        <f>IF(TAM!M127="","",TAM!M127)</f>
        <v>45924</v>
      </c>
      <c r="H123" s="220">
        <f>IF(TAM!AD127="","",TAM!AD127)</f>
        <v>3</v>
      </c>
      <c r="I123" s="223">
        <f>IF(Table35[[#This Row],[Open Qty TAM]]="","",TAM!AE127)</f>
        <v>3</v>
      </c>
      <c r="J123" s="212" t="str">
        <f>IF(TMMIN!T125="","",TMMIN!T125)</f>
        <v>AAS072-0000T</v>
      </c>
      <c r="K123" s="42" t="str">
        <f>IF(TMMIN!Q125="","",TMMIN!Q125)</f>
        <v>81150BZ630</v>
      </c>
      <c r="L123" s="42" t="str">
        <f>IF(TMMIN!I125="","",TMMIN!I125)</f>
        <v>3X25TL88</v>
      </c>
      <c r="M123" s="220">
        <f>IF(Table35[[#This Row],[PO TMMIN]]="","",TMMIN!AD125)</f>
        <v>1</v>
      </c>
      <c r="N123" s="223">
        <f>IF(Table35[[#This Row],[Open Qty TMMIN]]="","",TMMIN!AE125)</f>
        <v>1</v>
      </c>
      <c r="O123" s="226">
        <f>IF(Table35[[#This Row],[Open Qty TAM]]="","",SUM(SUMIF('STOCK OES'!B:B,Table35[[#This Row],[Ich No]],'STOCK OES'!E:E),SUMIF('STOCK SEALING'!B:B,Table35[[#This Row],[Ich Part No]],'STOCK SEALING'!E:E)))</f>
        <v>25</v>
      </c>
      <c r="P123" s="223">
        <f>IF(Table35[[#This Row],[Rest TMMIN]]="","",SUM(SUMIF('STOCK OES'!B:B,Table35[[#This Row],[Ich Part No]],'STOCK OES'!E:E),SUMIF('STOCK SEALING'!B:B,Table35[[#This Row],[Ich Part No]],'STOCK SEALING'!E:E)))</f>
        <v>0</v>
      </c>
      <c r="Q123" s="226"/>
      <c r="R123" s="223"/>
      <c r="S123" s="226">
        <f>IFERROR(Table35[[#This Row],[REST TAM]]-Table35[[#This Row],[Scan TAM]],"")</f>
        <v>3</v>
      </c>
      <c r="T123" s="223">
        <f>IFERROR(Table35[[#This Row],[Rest TMMIN]]-Table35[[#This Row],[Scan Tmmin]],"")</f>
        <v>1</v>
      </c>
      <c r="U123" s="212" t="str">
        <f>IF(Table35[[#This Row],[PO TAM]]="","",IF(Table35[[#This Row],[Balance TAM]]&gt;0,"Open","Close"))</f>
        <v>Open</v>
      </c>
      <c r="V123" s="214" t="str">
        <f>IF(Table35[[#This Row],[PO TMMIN]]="","",IF(Table35[[#This Row],[Balance TMMIN]]&gt;0,"Open","Close"))</f>
        <v>Open</v>
      </c>
      <c r="W123" s="212"/>
      <c r="X123" s="214"/>
      <c r="Y123" s="236">
        <f>IF(Table35[[#This Row],[PO TAM]]="","",SUMIF(J:J,Table35[[#This Row],[Ich No]],J:N))</f>
        <v>0</v>
      </c>
      <c r="Z123" s="214">
        <f>IF(Table35[[#This Row],[PO TMMIN]]="","",SUMIF(B:B,Table35[[#This Row],[Ich Part No]],I:I))</f>
        <v>0</v>
      </c>
      <c r="AC123" s="169">
        <f ca="1">IF(Table35[[#This Row],[Delivery Date]]="","",$AC$2-Table35[[#This Row],[Delivery Date]])</f>
        <v>6</v>
      </c>
      <c r="AE123" t="str">
        <f>IFERROR(VLOOKUP(Table35[[#This Row],[Ich No]],'ICH NO'!K:M,3,0),"")</f>
        <v>ASSY</v>
      </c>
      <c r="AF123">
        <f>IF(Table35[[#This Row],[REST TAM]]&gt;Table35[[#This Row],[Stock TAM]],Table35[[#This Row],[Stock TAM]],Table35[[#This Row],[REST TAM]])</f>
        <v>3</v>
      </c>
    </row>
    <row r="124" spans="1:32" x14ac:dyDescent="0.3">
      <c r="A124" s="173">
        <f>IF(Table35[[#This Row],[TAM PART NO]]="","",(ROW()-2))</f>
        <v>122</v>
      </c>
      <c r="B124" s="212" t="str">
        <f>IF(TAM!T128="","",TAM!T128)</f>
        <v>A1W121-0000T</v>
      </c>
      <c r="C124" s="42" t="str">
        <f>IF(TAM!Q128="","",TAM!Q128)</f>
        <v>81110VT100</v>
      </c>
      <c r="D124" s="42" t="str">
        <f>IF(TAM!I128="","",TAM!I128)</f>
        <v>I0404660</v>
      </c>
      <c r="E124" s="42" t="str">
        <f>IF(TAM!H128="","",TAM!H128)</f>
        <v>20020348</v>
      </c>
      <c r="F124" s="213">
        <f>IF(TAM!L128="","",TAM!L128)</f>
        <v>45917</v>
      </c>
      <c r="G124" s="213">
        <f>IF(TAM!M128="","",TAM!M128)</f>
        <v>45924</v>
      </c>
      <c r="H124" s="220">
        <f>IF(TAM!AD128="","",TAM!AD128)</f>
        <v>2</v>
      </c>
      <c r="I124" s="223">
        <f>IF(Table35[[#This Row],[Open Qty TAM]]="","",TAM!AE128)</f>
        <v>2</v>
      </c>
      <c r="J124" s="212" t="str">
        <f>IF(TMMIN!T126="","",TMMIN!T126)</f>
        <v>AAV122-0000T</v>
      </c>
      <c r="K124" s="42" t="str">
        <f>IF(TMMIN!Q126="","",TMMIN!Q126)</f>
        <v>81150BZ860</v>
      </c>
      <c r="L124" s="42" t="str">
        <f>IF(TMMIN!I126="","",TMMIN!I126)</f>
        <v>3X25TL88</v>
      </c>
      <c r="M124" s="220">
        <f>IF(Table35[[#This Row],[PO TMMIN]]="","",TMMIN!AD126)</f>
        <v>6</v>
      </c>
      <c r="N124" s="223">
        <f>IF(Table35[[#This Row],[Open Qty TMMIN]]="","",TMMIN!AE126)</f>
        <v>4</v>
      </c>
      <c r="O124" s="226">
        <f>IF(Table35[[#This Row],[Open Qty TAM]]="","",SUM(SUMIF('STOCK OES'!B:B,Table35[[#This Row],[Ich No]],'STOCK OES'!E:E),SUMIF('STOCK SEALING'!B:B,Table35[[#This Row],[Ich Part No]],'STOCK SEALING'!E:E)))</f>
        <v>40</v>
      </c>
      <c r="P124" s="223">
        <f>IF(Table35[[#This Row],[Rest TMMIN]]="","",SUM(SUMIF('STOCK OES'!B:B,Table35[[#This Row],[Ich Part No]],'STOCK OES'!E:E),SUMIF('STOCK SEALING'!B:B,Table35[[#This Row],[Ich Part No]],'STOCK SEALING'!E:E)))</f>
        <v>9</v>
      </c>
      <c r="Q124" s="226"/>
      <c r="R124" s="223"/>
      <c r="S124" s="226">
        <f>IFERROR(Table35[[#This Row],[REST TAM]]-Table35[[#This Row],[Scan TAM]],"")</f>
        <v>2</v>
      </c>
      <c r="T124" s="223">
        <f>IFERROR(Table35[[#This Row],[Rest TMMIN]]-Table35[[#This Row],[Scan Tmmin]],"")</f>
        <v>4</v>
      </c>
      <c r="U124" s="212" t="str">
        <f>IF(Table35[[#This Row],[PO TAM]]="","",IF(Table35[[#This Row],[Balance TAM]]&gt;0,"Open","Close"))</f>
        <v>Open</v>
      </c>
      <c r="V124" s="214" t="str">
        <f>IF(Table35[[#This Row],[PO TMMIN]]="","",IF(Table35[[#This Row],[Balance TMMIN]]&gt;0,"Open","Close"))</f>
        <v>Open</v>
      </c>
      <c r="W124" s="212"/>
      <c r="X124" s="214"/>
      <c r="Y124" s="236">
        <f>IF(Table35[[#This Row],[PO TAM]]="","",SUMIF(J:J,Table35[[#This Row],[Ich No]],J:N))</f>
        <v>0</v>
      </c>
      <c r="Z124" s="214">
        <f>IF(Table35[[#This Row],[PO TMMIN]]="","",SUMIF(B:B,Table35[[#This Row],[Ich Part No]],I:I))</f>
        <v>8</v>
      </c>
      <c r="AC124" s="169">
        <f ca="1">IF(Table35[[#This Row],[Delivery Date]]="","",$AC$2-Table35[[#This Row],[Delivery Date]])</f>
        <v>6</v>
      </c>
      <c r="AE124" t="str">
        <f>IFERROR(VLOOKUP(Table35[[#This Row],[Ich No]],'ICH NO'!K:M,3,0),"")</f>
        <v>ASSY</v>
      </c>
      <c r="AF124">
        <f>IF(Table35[[#This Row],[REST TAM]]&gt;Table35[[#This Row],[Stock TAM]],Table35[[#This Row],[Stock TAM]],Table35[[#This Row],[REST TAM]])</f>
        <v>2</v>
      </c>
    </row>
    <row r="125" spans="1:32" x14ac:dyDescent="0.3">
      <c r="A125" s="173">
        <f>IF(Table35[[#This Row],[TAM PART NO]]="","",(ROW()-2))</f>
        <v>123</v>
      </c>
      <c r="B125" s="212" t="str">
        <f>IF(TAM!T129="","",TAM!T129)</f>
        <v>A1W262-0000T</v>
      </c>
      <c r="C125" s="42" t="str">
        <f>IF(TAM!Q129="","",TAM!Q129)</f>
        <v>81150VT040</v>
      </c>
      <c r="D125" s="42" t="str">
        <f>IF(TAM!I129="","",TAM!I129)</f>
        <v>I0404660</v>
      </c>
      <c r="E125" s="42" t="str">
        <f>IF(TAM!H129="","",TAM!H129)</f>
        <v>20020349</v>
      </c>
      <c r="F125" s="213">
        <f>IF(TAM!L129="","",TAM!L129)</f>
        <v>45917</v>
      </c>
      <c r="G125" s="213">
        <f>IF(TAM!M129="","",TAM!M129)</f>
        <v>45924</v>
      </c>
      <c r="H125" s="220">
        <f>IF(TAM!AD129="","",TAM!AD129)</f>
        <v>3</v>
      </c>
      <c r="I125" s="223">
        <f>IF(Table35[[#This Row],[Open Qty TAM]]="","",TAM!AE129)</f>
        <v>3</v>
      </c>
      <c r="J125" s="212" t="str">
        <f>IF(TMMIN!T127="","",TMMIN!T127)</f>
        <v>AAS061-0000T</v>
      </c>
      <c r="K125" s="42" t="str">
        <f>IF(TMMIN!Q127="","",TMMIN!Q127)</f>
        <v>81110BZ620</v>
      </c>
      <c r="L125" s="42" t="str">
        <f>IF(TMMIN!I127="","",TMMIN!I127)</f>
        <v>3X25TL89</v>
      </c>
      <c r="M125" s="220">
        <f>IF(Table35[[#This Row],[PO TMMIN]]="","",TMMIN!AD127)</f>
        <v>2</v>
      </c>
      <c r="N125" s="223">
        <f>IF(Table35[[#This Row],[Open Qty TMMIN]]="","",TMMIN!AE127)</f>
        <v>2</v>
      </c>
      <c r="O125" s="226">
        <f>IF(Table35[[#This Row],[Open Qty TAM]]="","",SUM(SUMIF('STOCK OES'!B:B,Table35[[#This Row],[Ich No]],'STOCK OES'!E:E),SUMIF('STOCK SEALING'!B:B,Table35[[#This Row],[Ich Part No]],'STOCK SEALING'!E:E)))</f>
        <v>35</v>
      </c>
      <c r="P125" s="223">
        <f>IF(Table35[[#This Row],[Rest TMMIN]]="","",SUM(SUMIF('STOCK OES'!B:B,Table35[[#This Row],[Ich Part No]],'STOCK OES'!E:E),SUMIF('STOCK SEALING'!B:B,Table35[[#This Row],[Ich Part No]],'STOCK SEALING'!E:E)))</f>
        <v>3</v>
      </c>
      <c r="Q125" s="226"/>
      <c r="R125" s="223"/>
      <c r="S125" s="226">
        <f>IFERROR(Table35[[#This Row],[REST TAM]]-Table35[[#This Row],[Scan TAM]],"")</f>
        <v>3</v>
      </c>
      <c r="T125" s="223">
        <f>IFERROR(Table35[[#This Row],[Rest TMMIN]]-Table35[[#This Row],[Scan Tmmin]],"")</f>
        <v>2</v>
      </c>
      <c r="U125" s="212" t="str">
        <f>IF(Table35[[#This Row],[PO TAM]]="","",IF(Table35[[#This Row],[Balance TAM]]&gt;0,"Open","Close"))</f>
        <v>Open</v>
      </c>
      <c r="V125" s="214" t="str">
        <f>IF(Table35[[#This Row],[PO TMMIN]]="","",IF(Table35[[#This Row],[Balance TMMIN]]&gt;0,"Open","Close"))</f>
        <v>Open</v>
      </c>
      <c r="W125" s="212"/>
      <c r="X125" s="214"/>
      <c r="Y125" s="236">
        <f>IF(Table35[[#This Row],[PO TAM]]="","",SUMIF(J:J,Table35[[#This Row],[Ich No]],J:N))</f>
        <v>0</v>
      </c>
      <c r="Z125" s="214">
        <f>IF(Table35[[#This Row],[PO TMMIN]]="","",SUMIF(B:B,Table35[[#This Row],[Ich Part No]],I:I))</f>
        <v>15</v>
      </c>
      <c r="AC125" s="169">
        <f ca="1">IF(Table35[[#This Row],[Delivery Date]]="","",$AC$2-Table35[[#This Row],[Delivery Date]])</f>
        <v>6</v>
      </c>
      <c r="AE125" t="str">
        <f>IFERROR(VLOOKUP(Table35[[#This Row],[Ich No]],'ICH NO'!K:M,3,0),"")</f>
        <v>ASSY</v>
      </c>
      <c r="AF125">
        <f>IF(Table35[[#This Row],[REST TAM]]&gt;Table35[[#This Row],[Stock TAM]],Table35[[#This Row],[Stock TAM]],Table35[[#This Row],[REST TAM]])</f>
        <v>3</v>
      </c>
    </row>
    <row r="126" spans="1:32" x14ac:dyDescent="0.3">
      <c r="A126" s="173">
        <f>IF(Table35[[#This Row],[TAM PART NO]]="","",(ROW()-2))</f>
        <v>124</v>
      </c>
      <c r="B126" s="212" t="str">
        <f>IF(TAM!T130="","",TAM!T130)</f>
        <v>A1W112-0000T</v>
      </c>
      <c r="C126" s="42" t="str">
        <f>IF(TAM!Q130="","",TAM!Q130)</f>
        <v>81150VT080</v>
      </c>
      <c r="D126" s="42" t="str">
        <f>IF(TAM!I130="","",TAM!I130)</f>
        <v>I0404660</v>
      </c>
      <c r="E126" s="42" t="str">
        <f>IF(TAM!H130="","",TAM!H130)</f>
        <v>20020350</v>
      </c>
      <c r="F126" s="213">
        <f>IF(TAM!L130="","",TAM!L130)</f>
        <v>45917</v>
      </c>
      <c r="G126" s="213">
        <f>IF(TAM!M130="","",TAM!M130)</f>
        <v>45924</v>
      </c>
      <c r="H126" s="220">
        <f>IF(TAM!AD130="","",TAM!AD130)</f>
        <v>1</v>
      </c>
      <c r="I126" s="223">
        <f>IF(Table35[[#This Row],[Open Qty TAM]]="","",TAM!AE130)</f>
        <v>1</v>
      </c>
      <c r="J126" s="212" t="str">
        <f>IF(TMMIN!T128="","",TMMIN!T128)</f>
        <v>ADS031-0000T</v>
      </c>
      <c r="K126" s="42" t="str">
        <f>IF(TMMIN!Q128="","",TMMIN!Q128)</f>
        <v>81550BZ490</v>
      </c>
      <c r="L126" s="42" t="str">
        <f>IF(TMMIN!I128="","",TMMIN!I128)</f>
        <v>3X25TL89</v>
      </c>
      <c r="M126" s="220">
        <f>IF(Table35[[#This Row],[PO TMMIN]]="","",TMMIN!AD128)</f>
        <v>5</v>
      </c>
      <c r="N126" s="223">
        <f>IF(Table35[[#This Row],[Open Qty TMMIN]]="","",TMMIN!AE128)</f>
        <v>5</v>
      </c>
      <c r="O126" s="226">
        <f>IF(Table35[[#This Row],[Open Qty TAM]]="","",SUM(SUMIF('STOCK OES'!B:B,Table35[[#This Row],[Ich No]],'STOCK OES'!E:E),SUMIF('STOCK SEALING'!B:B,Table35[[#This Row],[Ich Part No]],'STOCK SEALING'!E:E)))</f>
        <v>57</v>
      </c>
      <c r="P126" s="223">
        <f>IF(Table35[[#This Row],[Rest TMMIN]]="","",SUM(SUMIF('STOCK OES'!B:B,Table35[[#This Row],[Ich Part No]],'STOCK OES'!E:E),SUMIF('STOCK SEALING'!B:B,Table35[[#This Row],[Ich Part No]],'STOCK SEALING'!E:E)))</f>
        <v>66</v>
      </c>
      <c r="Q126" s="226"/>
      <c r="R126" s="223"/>
      <c r="S126" s="226">
        <f>IFERROR(Table35[[#This Row],[REST TAM]]-Table35[[#This Row],[Scan TAM]],"")</f>
        <v>1</v>
      </c>
      <c r="T126" s="223">
        <f>IFERROR(Table35[[#This Row],[Rest TMMIN]]-Table35[[#This Row],[Scan Tmmin]],"")</f>
        <v>5</v>
      </c>
      <c r="U126" s="212" t="str">
        <f>IF(Table35[[#This Row],[PO TAM]]="","",IF(Table35[[#This Row],[Balance TAM]]&gt;0,"Open","Close"))</f>
        <v>Open</v>
      </c>
      <c r="V126" s="214" t="str">
        <f>IF(Table35[[#This Row],[PO TMMIN]]="","",IF(Table35[[#This Row],[Balance TMMIN]]&gt;0,"Open","Close"))</f>
        <v>Open</v>
      </c>
      <c r="W126" s="212"/>
      <c r="X126" s="214"/>
      <c r="Y126" s="236">
        <f>IF(Table35[[#This Row],[PO TAM]]="","",SUMIF(J:J,Table35[[#This Row],[Ich No]],J:N))</f>
        <v>0</v>
      </c>
      <c r="Z126" s="214">
        <f>IF(Table35[[#This Row],[PO TMMIN]]="","",SUMIF(B:B,Table35[[#This Row],[Ich Part No]],I:I))</f>
        <v>8</v>
      </c>
      <c r="AC126" s="169">
        <f ca="1">IF(Table35[[#This Row],[Delivery Date]]="","",$AC$2-Table35[[#This Row],[Delivery Date]])</f>
        <v>6</v>
      </c>
      <c r="AE126" t="str">
        <f>IFERROR(VLOOKUP(Table35[[#This Row],[Ich No]],'ICH NO'!K:M,3,0),"")</f>
        <v>ASSY</v>
      </c>
      <c r="AF126">
        <f>IF(Table35[[#This Row],[REST TAM]]&gt;Table35[[#This Row],[Stock TAM]],Table35[[#This Row],[Stock TAM]],Table35[[#This Row],[REST TAM]])</f>
        <v>1</v>
      </c>
    </row>
    <row r="127" spans="1:32" x14ac:dyDescent="0.3">
      <c r="A127" s="173">
        <f>IF(Table35[[#This Row],[TAM PART NO]]="","",(ROW()-2))</f>
        <v>125</v>
      </c>
      <c r="B127" s="212" t="str">
        <f>IF(TAM!T131="","",TAM!T131)</f>
        <v>A1W122-0000T</v>
      </c>
      <c r="C127" s="42" t="str">
        <f>IF(TAM!Q131="","",TAM!Q131)</f>
        <v>81150VT100</v>
      </c>
      <c r="D127" s="42" t="str">
        <f>IF(TAM!I131="","",TAM!I131)</f>
        <v>I0404660</v>
      </c>
      <c r="E127" s="42" t="str">
        <f>IF(TAM!H131="","",TAM!H131)</f>
        <v>20020351</v>
      </c>
      <c r="F127" s="213">
        <f>IF(TAM!L131="","",TAM!L131)</f>
        <v>45917</v>
      </c>
      <c r="G127" s="213">
        <f>IF(TAM!M131="","",TAM!M131)</f>
        <v>45924</v>
      </c>
      <c r="H127" s="220">
        <f>IF(TAM!AD131="","",TAM!AD131)</f>
        <v>2</v>
      </c>
      <c r="I127" s="223">
        <f>IF(Table35[[#This Row],[Open Qty TAM]]="","",TAM!AE131)</f>
        <v>2</v>
      </c>
      <c r="J127" s="212" t="str">
        <f>IF(TMMIN!T129="","",TMMIN!T129)</f>
        <v>A1W272-0000T</v>
      </c>
      <c r="K127" s="42" t="str">
        <f>IF(TMMIN!Q129="","",TMMIN!Q129)</f>
        <v>81150VT050</v>
      </c>
      <c r="L127" s="42" t="str">
        <f>IF(TMMIN!I129="","",TMMIN!I129)</f>
        <v>3125015569</v>
      </c>
      <c r="M127" s="220">
        <f>IF(Table35[[#This Row],[PO TMMIN]]="","",TMMIN!AD129)</f>
        <v>1</v>
      </c>
      <c r="N127" s="223">
        <f>IF(Table35[[#This Row],[Open Qty TMMIN]]="","",TMMIN!AE129)</f>
        <v>1</v>
      </c>
      <c r="O127" s="226">
        <f>IF(Table35[[#This Row],[Open Qty TAM]]="","",SUM(SUMIF('STOCK OES'!B:B,Table35[[#This Row],[Ich No]],'STOCK OES'!E:E),SUMIF('STOCK SEALING'!B:B,Table35[[#This Row],[Ich Part No]],'STOCK SEALING'!E:E)))</f>
        <v>52</v>
      </c>
      <c r="P127" s="223">
        <f>IF(Table35[[#This Row],[Rest TMMIN]]="","",SUM(SUMIF('STOCK OES'!B:B,Table35[[#This Row],[Ich Part No]],'STOCK OES'!E:E),SUMIF('STOCK SEALING'!B:B,Table35[[#This Row],[Ich Part No]],'STOCK SEALING'!E:E)))</f>
        <v>25</v>
      </c>
      <c r="Q127" s="226"/>
      <c r="R127" s="223"/>
      <c r="S127" s="226">
        <f>IFERROR(Table35[[#This Row],[REST TAM]]-Table35[[#This Row],[Scan TAM]],"")</f>
        <v>2</v>
      </c>
      <c r="T127" s="223">
        <f>IFERROR(Table35[[#This Row],[Rest TMMIN]]-Table35[[#This Row],[Scan Tmmin]],"")</f>
        <v>1</v>
      </c>
      <c r="U127" s="212" t="str">
        <f>IF(Table35[[#This Row],[PO TAM]]="","",IF(Table35[[#This Row],[Balance TAM]]&gt;0,"Open","Close"))</f>
        <v>Open</v>
      </c>
      <c r="V127" s="214" t="str">
        <f>IF(Table35[[#This Row],[PO TMMIN]]="","",IF(Table35[[#This Row],[Balance TMMIN]]&gt;0,"Open","Close"))</f>
        <v>Open</v>
      </c>
      <c r="W127" s="212"/>
      <c r="X127" s="214"/>
      <c r="Y127" s="236">
        <f>IF(Table35[[#This Row],[PO TAM]]="","",SUMIF(J:J,Table35[[#This Row],[Ich No]],J:N))</f>
        <v>0</v>
      </c>
      <c r="Z127" s="214">
        <f>IF(Table35[[#This Row],[PO TMMIN]]="","",SUMIF(B:B,Table35[[#This Row],[Ich Part No]],I:I))</f>
        <v>0</v>
      </c>
      <c r="AC127" s="169">
        <f ca="1">IF(Table35[[#This Row],[Delivery Date]]="","",$AC$2-Table35[[#This Row],[Delivery Date]])</f>
        <v>6</v>
      </c>
      <c r="AE127" t="str">
        <f>IFERROR(VLOOKUP(Table35[[#This Row],[Ich No]],'ICH NO'!K:M,3,0),"")</f>
        <v>ASSY</v>
      </c>
      <c r="AF127">
        <f>IF(Table35[[#This Row],[REST TAM]]&gt;Table35[[#This Row],[Stock TAM]],Table35[[#This Row],[Stock TAM]],Table35[[#This Row],[REST TAM]])</f>
        <v>2</v>
      </c>
    </row>
    <row r="128" spans="1:32" x14ac:dyDescent="0.3">
      <c r="A128" s="173">
        <f>IF(Table35[[#This Row],[TAM PART NO]]="","",(ROW()-2))</f>
        <v>126</v>
      </c>
      <c r="B128" s="212" t="str">
        <f>IF(TAM!T132="","",TAM!T132)</f>
        <v>A1W262-1000</v>
      </c>
      <c r="C128" s="42" t="str">
        <f>IF(TAM!Q132="","",TAM!Q132)</f>
        <v>81170VT040</v>
      </c>
      <c r="D128" s="42" t="str">
        <f>IF(TAM!I132="","",TAM!I132)</f>
        <v>I0404660</v>
      </c>
      <c r="E128" s="42" t="str">
        <f>IF(TAM!H132="","",TAM!H132)</f>
        <v>20020352</v>
      </c>
      <c r="F128" s="213">
        <f>IF(TAM!L132="","",TAM!L132)</f>
        <v>45917</v>
      </c>
      <c r="G128" s="213">
        <f>IF(TAM!M132="","",TAM!M132)</f>
        <v>45924</v>
      </c>
      <c r="H128" s="220">
        <f>IF(TAM!AD132="","",TAM!AD132)</f>
        <v>1</v>
      </c>
      <c r="I128" s="223">
        <f>IF(Table35[[#This Row],[Open Qty TAM]]="","",TAM!AE132)</f>
        <v>1</v>
      </c>
      <c r="J128" s="212" t="str">
        <f>IF(TMMIN!T130="","",TMMIN!T130)</f>
        <v>AAL062-1000T</v>
      </c>
      <c r="K128" s="42" t="str">
        <f>IF(TMMIN!Q130="","",TMMIN!Q130)</f>
        <v>811700K561</v>
      </c>
      <c r="L128" s="42" t="str">
        <f>IF(TMMIN!I130="","",TMMIN!I130)</f>
        <v>3125015569</v>
      </c>
      <c r="M128" s="220">
        <f>IF(Table35[[#This Row],[PO TMMIN]]="","",TMMIN!AD130)</f>
        <v>2</v>
      </c>
      <c r="N128" s="223">
        <f>IF(Table35[[#This Row],[Open Qty TMMIN]]="","",TMMIN!AE130)</f>
        <v>2</v>
      </c>
      <c r="O128" s="226">
        <f>IF(Table35[[#This Row],[Open Qty TAM]]="","",SUM(SUMIF('STOCK OES'!B:B,Table35[[#This Row],[Ich No]],'STOCK OES'!E:E),SUMIF('STOCK SEALING'!B:B,Table35[[#This Row],[Ich Part No]],'STOCK SEALING'!E:E)))</f>
        <v>33</v>
      </c>
      <c r="P128" s="223">
        <f>IF(Table35[[#This Row],[Rest TMMIN]]="","",SUM(SUMIF('STOCK OES'!B:B,Table35[[#This Row],[Ich Part No]],'STOCK OES'!E:E),SUMIF('STOCK SEALING'!B:B,Table35[[#This Row],[Ich Part No]],'STOCK SEALING'!E:E)))</f>
        <v>0</v>
      </c>
      <c r="Q128" s="226"/>
      <c r="R128" s="223"/>
      <c r="S128" s="226">
        <f>IFERROR(Table35[[#This Row],[REST TAM]]-Table35[[#This Row],[Scan TAM]],"")</f>
        <v>1</v>
      </c>
      <c r="T128" s="223">
        <f>IFERROR(Table35[[#This Row],[Rest TMMIN]]-Table35[[#This Row],[Scan Tmmin]],"")</f>
        <v>2</v>
      </c>
      <c r="U128" s="212" t="str">
        <f>IF(Table35[[#This Row],[PO TAM]]="","",IF(Table35[[#This Row],[Balance TAM]]&gt;0,"Open","Close"))</f>
        <v>Open</v>
      </c>
      <c r="V128" s="214" t="str">
        <f>IF(Table35[[#This Row],[PO TMMIN]]="","",IF(Table35[[#This Row],[Balance TMMIN]]&gt;0,"Open","Close"))</f>
        <v>Open</v>
      </c>
      <c r="W128" s="212"/>
      <c r="X128" s="214"/>
      <c r="Y128" s="236">
        <f>IF(Table35[[#This Row],[PO TAM]]="","",SUMIF(J:J,Table35[[#This Row],[Ich No]],J:N))</f>
        <v>0</v>
      </c>
      <c r="Z128" s="214">
        <f>IF(Table35[[#This Row],[PO TMMIN]]="","",SUMIF(B:B,Table35[[#This Row],[Ich Part No]],I:I))</f>
        <v>0</v>
      </c>
      <c r="AC128" s="169">
        <f ca="1">IF(Table35[[#This Row],[Delivery Date]]="","",$AC$2-Table35[[#This Row],[Delivery Date]])</f>
        <v>6</v>
      </c>
      <c r="AE128" t="str">
        <f>IFERROR(VLOOKUP(Table35[[#This Row],[Ich No]],'ICH NO'!K:M,3,0),"")</f>
        <v>ASSY</v>
      </c>
      <c r="AF128">
        <f>IF(Table35[[#This Row],[REST TAM]]&gt;Table35[[#This Row],[Stock TAM]],Table35[[#This Row],[Stock TAM]],Table35[[#This Row],[REST TAM]])</f>
        <v>1</v>
      </c>
    </row>
    <row r="129" spans="1:32" x14ac:dyDescent="0.3">
      <c r="A129" s="173">
        <f>IF(Table35[[#This Row],[TAM PART NO]]="","",(ROW()-2))</f>
        <v>127</v>
      </c>
      <c r="B129" s="212" t="str">
        <f>IF(TAM!T133="","",TAM!T133)</f>
        <v>ADW381-0000T</v>
      </c>
      <c r="C129" s="42" t="str">
        <f>IF(TAM!Q133="","",TAM!Q133)</f>
        <v>81550VT020</v>
      </c>
      <c r="D129" s="42" t="str">
        <f>IF(TAM!I133="","",TAM!I133)</f>
        <v>I0404660</v>
      </c>
      <c r="E129" s="42" t="str">
        <f>IF(TAM!H133="","",TAM!H133)</f>
        <v>20020353</v>
      </c>
      <c r="F129" s="213">
        <f>IF(TAM!L133="","",TAM!L133)</f>
        <v>45917</v>
      </c>
      <c r="G129" s="213">
        <f>IF(TAM!M133="","",TAM!M133)</f>
        <v>45924</v>
      </c>
      <c r="H129" s="220">
        <f>IF(TAM!AD133="","",TAM!AD133)</f>
        <v>1</v>
      </c>
      <c r="I129" s="223">
        <f>IF(Table35[[#This Row],[Open Qty TAM]]="","",TAM!AE133)</f>
        <v>1</v>
      </c>
      <c r="J129" s="212" t="str">
        <f>IF(TMMIN!T131="","",TMMIN!T131)</f>
        <v>ADN172-0000T</v>
      </c>
      <c r="K129" s="42" t="str">
        <f>IF(TMMIN!Q131="","",TMMIN!Q131)</f>
        <v>815600K240</v>
      </c>
      <c r="L129" s="42" t="str">
        <f>IF(TMMIN!I131="","",TMMIN!I131)</f>
        <v>3125015569</v>
      </c>
      <c r="M129" s="220">
        <f>IF(Table35[[#This Row],[PO TMMIN]]="","",TMMIN!AD131)</f>
        <v>1</v>
      </c>
      <c r="N129" s="223">
        <f>IF(Table35[[#This Row],[Open Qty TMMIN]]="","",TMMIN!AE131)</f>
        <v>1</v>
      </c>
      <c r="O129" s="226">
        <f>IF(Table35[[#This Row],[Open Qty TAM]]="","",SUM(SUMIF('STOCK OES'!B:B,Table35[[#This Row],[Ich No]],'STOCK OES'!E:E),SUMIF('STOCK SEALING'!B:B,Table35[[#This Row],[Ich Part No]],'STOCK SEALING'!E:E)))</f>
        <v>17</v>
      </c>
      <c r="P129" s="223">
        <f>IF(Table35[[#This Row],[Rest TMMIN]]="","",SUM(SUMIF('STOCK OES'!B:B,Table35[[#This Row],[Ich Part No]],'STOCK OES'!E:E),SUMIF('STOCK SEALING'!B:B,Table35[[#This Row],[Ich Part No]],'STOCK SEALING'!E:E)))</f>
        <v>66</v>
      </c>
      <c r="Q129" s="226"/>
      <c r="R129" s="223"/>
      <c r="S129" s="226">
        <f>IFERROR(Table35[[#This Row],[REST TAM]]-Table35[[#This Row],[Scan TAM]],"")</f>
        <v>1</v>
      </c>
      <c r="T129" s="223">
        <f>IFERROR(Table35[[#This Row],[Rest TMMIN]]-Table35[[#This Row],[Scan Tmmin]],"")</f>
        <v>1</v>
      </c>
      <c r="U129" s="212" t="str">
        <f>IF(Table35[[#This Row],[PO TAM]]="","",IF(Table35[[#This Row],[Balance TAM]]&gt;0,"Open","Close"))</f>
        <v>Open</v>
      </c>
      <c r="V129" s="214" t="str">
        <f>IF(Table35[[#This Row],[PO TMMIN]]="","",IF(Table35[[#This Row],[Balance TMMIN]]&gt;0,"Open","Close"))</f>
        <v>Open</v>
      </c>
      <c r="W129" s="212"/>
      <c r="X129" s="214"/>
      <c r="Y129" s="236">
        <f>IF(Table35[[#This Row],[PO TAM]]="","",SUMIF(J:J,Table35[[#This Row],[Ich No]],J:N))</f>
        <v>0</v>
      </c>
      <c r="Z129" s="214">
        <f>IF(Table35[[#This Row],[PO TMMIN]]="","",SUMIF(B:B,Table35[[#This Row],[Ich Part No]],I:I))</f>
        <v>9</v>
      </c>
      <c r="AC129" s="169">
        <f ca="1">IF(Table35[[#This Row],[Delivery Date]]="","",$AC$2-Table35[[#This Row],[Delivery Date]])</f>
        <v>6</v>
      </c>
      <c r="AE129" t="str">
        <f>IFERROR(VLOOKUP(Table35[[#This Row],[Ich No]],'ICH NO'!K:M,3,0),"")</f>
        <v>ASSY</v>
      </c>
      <c r="AF129">
        <f>IF(Table35[[#This Row],[REST TAM]]&gt;Table35[[#This Row],[Stock TAM]],Table35[[#This Row],[Stock TAM]],Table35[[#This Row],[REST TAM]])</f>
        <v>1</v>
      </c>
    </row>
    <row r="130" spans="1:32" x14ac:dyDescent="0.3">
      <c r="A130" s="173">
        <f>IF(Table35[[#This Row],[TAM PART NO]]="","",(ROW()-2))</f>
        <v>128</v>
      </c>
      <c r="B130" s="212" t="str">
        <f>IF(TAM!T134="","",TAM!T134)</f>
        <v>ADW361-0000T</v>
      </c>
      <c r="C130" s="42" t="str">
        <f>IF(TAM!Q134="","",TAM!Q134)</f>
        <v>81550VT050</v>
      </c>
      <c r="D130" s="42" t="str">
        <f>IF(TAM!I134="","",TAM!I134)</f>
        <v>I0404660</v>
      </c>
      <c r="E130" s="42" t="str">
        <f>IF(TAM!H134="","",TAM!H134)</f>
        <v>20020354</v>
      </c>
      <c r="F130" s="213">
        <f>IF(TAM!L134="","",TAM!L134)</f>
        <v>45917</v>
      </c>
      <c r="G130" s="213">
        <f>IF(TAM!M134="","",TAM!M134)</f>
        <v>45924</v>
      </c>
      <c r="H130" s="220">
        <f>IF(TAM!AD134="","",TAM!AD134)</f>
        <v>1</v>
      </c>
      <c r="I130" s="223">
        <f>IF(Table35[[#This Row],[Open Qty TAM]]="","",TAM!AE134)</f>
        <v>1</v>
      </c>
      <c r="J130" s="212" t="str">
        <f>IF(TMMIN!T132="","",TMMIN!T132)</f>
        <v>ADK042-9000</v>
      </c>
      <c r="K130" s="42" t="str">
        <f>IF(TMMIN!Q132="","",TMMIN!Q132)</f>
        <v>815610K210</v>
      </c>
      <c r="L130" s="42" t="str">
        <f>IF(TMMIN!I132="","",TMMIN!I132)</f>
        <v>3125015569</v>
      </c>
      <c r="M130" s="220">
        <f>IF(Table35[[#This Row],[PO TMMIN]]="","",TMMIN!AD132)</f>
        <v>5</v>
      </c>
      <c r="N130" s="223">
        <f>IF(Table35[[#This Row],[Open Qty TMMIN]]="","",TMMIN!AE132)</f>
        <v>2</v>
      </c>
      <c r="O130" s="226">
        <f>IF(Table35[[#This Row],[Open Qty TAM]]="","",SUM(SUMIF('STOCK OES'!B:B,Table35[[#This Row],[Ich No]],'STOCK OES'!E:E),SUMIF('STOCK SEALING'!B:B,Table35[[#This Row],[Ich Part No]],'STOCK SEALING'!E:E)))</f>
        <v>103</v>
      </c>
      <c r="P130" s="223">
        <f>IF(Table35[[#This Row],[Rest TMMIN]]="","",SUM(SUMIF('STOCK OES'!B:B,Table35[[#This Row],[Ich Part No]],'STOCK OES'!E:E),SUMIF('STOCK SEALING'!B:B,Table35[[#This Row],[Ich Part No]],'STOCK SEALING'!E:E)))</f>
        <v>91</v>
      </c>
      <c r="Q130" s="226"/>
      <c r="R130" s="223"/>
      <c r="S130" s="226">
        <f>IFERROR(Table35[[#This Row],[REST TAM]]-Table35[[#This Row],[Scan TAM]],"")</f>
        <v>1</v>
      </c>
      <c r="T130" s="223">
        <f>IFERROR(Table35[[#This Row],[Rest TMMIN]]-Table35[[#This Row],[Scan Tmmin]],"")</f>
        <v>2</v>
      </c>
      <c r="U130" s="212" t="str">
        <f>IF(Table35[[#This Row],[PO TAM]]="","",IF(Table35[[#This Row],[Balance TAM]]&gt;0,"Open","Close"))</f>
        <v>Open</v>
      </c>
      <c r="V130" s="214" t="str">
        <f>IF(Table35[[#This Row],[PO TMMIN]]="","",IF(Table35[[#This Row],[Balance TMMIN]]&gt;0,"Open","Close"))</f>
        <v>Open</v>
      </c>
      <c r="W130" s="212"/>
      <c r="X130" s="214"/>
      <c r="Y130" s="236">
        <f>IF(Table35[[#This Row],[PO TAM]]="","",SUMIF(J:J,Table35[[#This Row],[Ich No]],J:N))</f>
        <v>0</v>
      </c>
      <c r="Z130" s="214">
        <f>IF(Table35[[#This Row],[PO TMMIN]]="","",SUMIF(B:B,Table35[[#This Row],[Ich Part No]],I:I))</f>
        <v>4</v>
      </c>
      <c r="AC130" s="169">
        <f ca="1">IF(Table35[[#This Row],[Delivery Date]]="","",$AC$2-Table35[[#This Row],[Delivery Date]])</f>
        <v>6</v>
      </c>
      <c r="AE130" t="str">
        <f>IFERROR(VLOOKUP(Table35[[#This Row],[Ich No]],'ICH NO'!K:M,3,0),"")</f>
        <v>ASSY</v>
      </c>
      <c r="AF130">
        <f>IF(Table35[[#This Row],[REST TAM]]&gt;Table35[[#This Row],[Stock TAM]],Table35[[#This Row],[Stock TAM]],Table35[[#This Row],[REST TAM]])</f>
        <v>1</v>
      </c>
    </row>
    <row r="131" spans="1:32" x14ac:dyDescent="0.3">
      <c r="A131" s="173">
        <f>IF(Table35[[#This Row],[TAM PART NO]]="","",(ROW()-2))</f>
        <v>129</v>
      </c>
      <c r="B131" s="212" t="str">
        <f>IF(TAM!T135="","",TAM!T135)</f>
        <v>ADW381-9000</v>
      </c>
      <c r="C131" s="42" t="str">
        <f>IF(TAM!Q135="","",TAM!Q135)</f>
        <v>81551VT020</v>
      </c>
      <c r="D131" s="42" t="str">
        <f>IF(TAM!I135="","",TAM!I135)</f>
        <v>I0404660</v>
      </c>
      <c r="E131" s="42" t="str">
        <f>IF(TAM!H135="","",TAM!H135)</f>
        <v>20020355</v>
      </c>
      <c r="F131" s="213">
        <f>IF(TAM!L135="","",TAM!L135)</f>
        <v>45917</v>
      </c>
      <c r="G131" s="213">
        <f>IF(TAM!M135="","",TAM!M135)</f>
        <v>45924</v>
      </c>
      <c r="H131" s="220">
        <f>IF(TAM!AD135="","",TAM!AD135)</f>
        <v>1</v>
      </c>
      <c r="I131" s="223">
        <f>IF(Table35[[#This Row],[Open Qty TAM]]="","",TAM!AE135)</f>
        <v>1</v>
      </c>
      <c r="J131" s="212" t="str">
        <f>IF(TMMIN!T133="","",TMMIN!T133)</f>
        <v>ADV161-9000</v>
      </c>
      <c r="K131" s="42" t="str">
        <f>IF(TMMIN!Q133="","",TMMIN!Q133)</f>
        <v>815810K270</v>
      </c>
      <c r="L131" s="42" t="str">
        <f>IF(TMMIN!I133="","",TMMIN!I133)</f>
        <v>3125015569</v>
      </c>
      <c r="M131" s="220">
        <f>IF(Table35[[#This Row],[PO TMMIN]]="","",TMMIN!AD133)</f>
        <v>2</v>
      </c>
      <c r="N131" s="223">
        <f>IF(Table35[[#This Row],[Open Qty TMMIN]]="","",TMMIN!AE133)</f>
        <v>2</v>
      </c>
      <c r="O131" s="226">
        <f>IF(Table35[[#This Row],[Open Qty TAM]]="","",SUM(SUMIF('STOCK OES'!B:B,Table35[[#This Row],[Ich No]],'STOCK OES'!E:E),SUMIF('STOCK SEALING'!B:B,Table35[[#This Row],[Ich Part No]],'STOCK SEALING'!E:E)))</f>
        <v>16</v>
      </c>
      <c r="P131" s="223">
        <f>IF(Table35[[#This Row],[Rest TMMIN]]="","",SUM(SUMIF('STOCK OES'!B:B,Table35[[#This Row],[Ich Part No]],'STOCK OES'!E:E),SUMIF('STOCK SEALING'!B:B,Table35[[#This Row],[Ich Part No]],'STOCK SEALING'!E:E)))</f>
        <v>8</v>
      </c>
      <c r="Q131" s="226"/>
      <c r="R131" s="223"/>
      <c r="S131" s="226">
        <f>IFERROR(Table35[[#This Row],[REST TAM]]-Table35[[#This Row],[Scan TAM]],"")</f>
        <v>1</v>
      </c>
      <c r="T131" s="223">
        <f>IFERROR(Table35[[#This Row],[Rest TMMIN]]-Table35[[#This Row],[Scan Tmmin]],"")</f>
        <v>2</v>
      </c>
      <c r="U131" s="212" t="str">
        <f>IF(Table35[[#This Row],[PO TAM]]="","",IF(Table35[[#This Row],[Balance TAM]]&gt;0,"Open","Close"))</f>
        <v>Open</v>
      </c>
      <c r="V131" s="214" t="str">
        <f>IF(Table35[[#This Row],[PO TMMIN]]="","",IF(Table35[[#This Row],[Balance TMMIN]]&gt;0,"Open","Close"))</f>
        <v>Open</v>
      </c>
      <c r="W131" s="212"/>
      <c r="X131" s="214"/>
      <c r="Y131" s="236">
        <f>IF(Table35[[#This Row],[PO TAM]]="","",SUMIF(J:J,Table35[[#This Row],[Ich No]],J:N))</f>
        <v>0</v>
      </c>
      <c r="Z131" s="214">
        <f>IF(Table35[[#This Row],[PO TMMIN]]="","",SUMIF(B:B,Table35[[#This Row],[Ich Part No]],I:I))</f>
        <v>0</v>
      </c>
      <c r="AC131" s="169">
        <f ca="1">IF(Table35[[#This Row],[Delivery Date]]="","",$AC$2-Table35[[#This Row],[Delivery Date]])</f>
        <v>6</v>
      </c>
      <c r="AE131" t="str">
        <f>IFERROR(VLOOKUP(Table35[[#This Row],[Ich No]],'ICH NO'!K:M,3,0),"")</f>
        <v>ASSY</v>
      </c>
      <c r="AF131">
        <f>IF(Table35[[#This Row],[REST TAM]]&gt;Table35[[#This Row],[Stock TAM]],Table35[[#This Row],[Stock TAM]],Table35[[#This Row],[REST TAM]])</f>
        <v>1</v>
      </c>
    </row>
    <row r="132" spans="1:32" x14ac:dyDescent="0.3">
      <c r="A132" s="173">
        <f>IF(Table35[[#This Row],[TAM PART NO]]="","",(ROW()-2))</f>
        <v>130</v>
      </c>
      <c r="B132" s="212" t="str">
        <f>IF(TAM!T136="","",TAM!T136)</f>
        <v>ADW382-0000T</v>
      </c>
      <c r="C132" s="42" t="str">
        <f>IF(TAM!Q136="","",TAM!Q136)</f>
        <v>81560VT020</v>
      </c>
      <c r="D132" s="42" t="str">
        <f>IF(TAM!I136="","",TAM!I136)</f>
        <v>I0404660</v>
      </c>
      <c r="E132" s="42" t="str">
        <f>IF(TAM!H136="","",TAM!H136)</f>
        <v>20020356</v>
      </c>
      <c r="F132" s="213">
        <f>IF(TAM!L136="","",TAM!L136)</f>
        <v>45917</v>
      </c>
      <c r="G132" s="213">
        <f>IF(TAM!M136="","",TAM!M136)</f>
        <v>45924</v>
      </c>
      <c r="H132" s="220">
        <f>IF(TAM!AD136="","",TAM!AD136)</f>
        <v>1</v>
      </c>
      <c r="I132" s="223">
        <f>IF(Table35[[#This Row],[Open Qty TAM]]="","",TAM!AE136)</f>
        <v>1</v>
      </c>
      <c r="J132" s="212" t="str">
        <f>IF(TMMIN!T134="","",TMMIN!T134)</f>
        <v>ADW391-9000</v>
      </c>
      <c r="K132" s="42" t="str">
        <f>IF(TMMIN!Q134="","",TMMIN!Q134)</f>
        <v>81581VT010</v>
      </c>
      <c r="L132" s="42" t="str">
        <f>IF(TMMIN!I134="","",TMMIN!I134)</f>
        <v>3125015569</v>
      </c>
      <c r="M132" s="220">
        <f>IF(Table35[[#This Row],[PO TMMIN]]="","",TMMIN!AD134)</f>
        <v>1</v>
      </c>
      <c r="N132" s="223">
        <f>IF(Table35[[#This Row],[Open Qty TMMIN]]="","",TMMIN!AE134)</f>
        <v>1</v>
      </c>
      <c r="O132" s="226">
        <f>IF(Table35[[#This Row],[Open Qty TAM]]="","",SUM(SUMIF('STOCK OES'!B:B,Table35[[#This Row],[Ich No]],'STOCK OES'!E:E),SUMIF('STOCK SEALING'!B:B,Table35[[#This Row],[Ich Part No]],'STOCK SEALING'!E:E)))</f>
        <v>17</v>
      </c>
      <c r="P132" s="223">
        <f>IF(Table35[[#This Row],[Rest TMMIN]]="","",SUM(SUMIF('STOCK OES'!B:B,Table35[[#This Row],[Ich Part No]],'STOCK OES'!E:E),SUMIF('STOCK SEALING'!B:B,Table35[[#This Row],[Ich Part No]],'STOCK SEALING'!E:E)))</f>
        <v>22</v>
      </c>
      <c r="Q132" s="226"/>
      <c r="R132" s="223"/>
      <c r="S132" s="226">
        <f>IFERROR(Table35[[#This Row],[REST TAM]]-Table35[[#This Row],[Scan TAM]],"")</f>
        <v>1</v>
      </c>
      <c r="T132" s="223">
        <f>IFERROR(Table35[[#This Row],[Rest TMMIN]]-Table35[[#This Row],[Scan Tmmin]],"")</f>
        <v>1</v>
      </c>
      <c r="U132" s="212" t="str">
        <f>IF(Table35[[#This Row],[PO TAM]]="","",IF(Table35[[#This Row],[Balance TAM]]&gt;0,"Open","Close"))</f>
        <v>Open</v>
      </c>
      <c r="V132" s="214" t="str">
        <f>IF(Table35[[#This Row],[PO TMMIN]]="","",IF(Table35[[#This Row],[Balance TMMIN]]&gt;0,"Open","Close"))</f>
        <v>Open</v>
      </c>
      <c r="W132" s="212"/>
      <c r="X132" s="214"/>
      <c r="Y132" s="236">
        <f>IF(Table35[[#This Row],[PO TAM]]="","",SUMIF(J:J,Table35[[#This Row],[Ich No]],J:N))</f>
        <v>0</v>
      </c>
      <c r="Z132" s="214">
        <f>IF(Table35[[#This Row],[PO TMMIN]]="","",SUMIF(B:B,Table35[[#This Row],[Ich Part No]],I:I))</f>
        <v>0</v>
      </c>
      <c r="AC132" s="169">
        <f ca="1">IF(Table35[[#This Row],[Delivery Date]]="","",$AC$2-Table35[[#This Row],[Delivery Date]])</f>
        <v>6</v>
      </c>
      <c r="AE132" t="str">
        <f>IFERROR(VLOOKUP(Table35[[#This Row],[Ich No]],'ICH NO'!K:M,3,0),"")</f>
        <v>ASSY</v>
      </c>
      <c r="AF132">
        <f>IF(Table35[[#This Row],[REST TAM]]&gt;Table35[[#This Row],[Stock TAM]],Table35[[#This Row],[Stock TAM]],Table35[[#This Row],[REST TAM]])</f>
        <v>1</v>
      </c>
    </row>
    <row r="133" spans="1:32" x14ac:dyDescent="0.3">
      <c r="A133" s="173">
        <f>IF(Table35[[#This Row],[TAM PART NO]]="","",(ROW()-2))</f>
        <v>131</v>
      </c>
      <c r="B133" s="212" t="str">
        <f>IF(TAM!T137="","",TAM!T137)</f>
        <v>ADW362-0000T</v>
      </c>
      <c r="C133" s="42" t="str">
        <f>IF(TAM!Q137="","",TAM!Q137)</f>
        <v>81560VT050</v>
      </c>
      <c r="D133" s="42" t="str">
        <f>IF(TAM!I137="","",TAM!I137)</f>
        <v>I0404660</v>
      </c>
      <c r="E133" s="42" t="str">
        <f>IF(TAM!H137="","",TAM!H137)</f>
        <v>20020357</v>
      </c>
      <c r="F133" s="213">
        <f>IF(TAM!L137="","",TAM!L137)</f>
        <v>45917</v>
      </c>
      <c r="G133" s="213">
        <f>IF(TAM!M137="","",TAM!M137)</f>
        <v>45924</v>
      </c>
      <c r="H133" s="220">
        <f>IF(TAM!AD137="","",TAM!AD137)</f>
        <v>4</v>
      </c>
      <c r="I133" s="223">
        <f>IF(Table35[[#This Row],[Open Qty TAM]]="","",TAM!AE137)</f>
        <v>4</v>
      </c>
      <c r="J133" s="212" t="str">
        <f>IF(TMMIN!T135="","",TMMIN!T135)</f>
        <v>A1W111-0000T</v>
      </c>
      <c r="K133" s="42" t="str">
        <f>IF(TMMIN!Q135="","",TMMIN!Q135)</f>
        <v>81110VT080</v>
      </c>
      <c r="L133" s="42" t="str">
        <f>IF(TMMIN!I135="","",TMMIN!I135)</f>
        <v>3125015570</v>
      </c>
      <c r="M133" s="220">
        <f>IF(Table35[[#This Row],[PO TMMIN]]="","",TMMIN!AD135)</f>
        <v>1</v>
      </c>
      <c r="N133" s="223">
        <f>IF(Table35[[#This Row],[Open Qty TMMIN]]="","",TMMIN!AE135)</f>
        <v>1</v>
      </c>
      <c r="O133" s="226">
        <f>IF(Table35[[#This Row],[Open Qty TAM]]="","",SUM(SUMIF('STOCK OES'!B:B,Table35[[#This Row],[Ich No]],'STOCK OES'!E:E),SUMIF('STOCK SEALING'!B:B,Table35[[#This Row],[Ich Part No]],'STOCK SEALING'!E:E)))</f>
        <v>72</v>
      </c>
      <c r="P133" s="223">
        <f>IF(Table35[[#This Row],[Rest TMMIN]]="","",SUM(SUMIF('STOCK OES'!B:B,Table35[[#This Row],[Ich Part No]],'STOCK OES'!E:E),SUMIF('STOCK SEALING'!B:B,Table35[[#This Row],[Ich Part No]],'STOCK SEALING'!E:E)))</f>
        <v>25</v>
      </c>
      <c r="Q133" s="226"/>
      <c r="R133" s="223"/>
      <c r="S133" s="226">
        <f>IFERROR(Table35[[#This Row],[REST TAM]]-Table35[[#This Row],[Scan TAM]],"")</f>
        <v>4</v>
      </c>
      <c r="T133" s="223">
        <f>IFERROR(Table35[[#This Row],[Rest TMMIN]]-Table35[[#This Row],[Scan Tmmin]],"")</f>
        <v>1</v>
      </c>
      <c r="U133" s="212" t="str">
        <f>IF(Table35[[#This Row],[PO TAM]]="","",IF(Table35[[#This Row],[Balance TAM]]&gt;0,"Open","Close"))</f>
        <v>Open</v>
      </c>
      <c r="V133" s="214" t="str">
        <f>IF(Table35[[#This Row],[PO TMMIN]]="","",IF(Table35[[#This Row],[Balance TMMIN]]&gt;0,"Open","Close"))</f>
        <v>Open</v>
      </c>
      <c r="W133" s="212"/>
      <c r="X133" s="214"/>
      <c r="Y133" s="236">
        <f>IF(Table35[[#This Row],[PO TAM]]="","",SUMIF(J:J,Table35[[#This Row],[Ich No]],J:N))</f>
        <v>0</v>
      </c>
      <c r="Z133" s="214">
        <f>IF(Table35[[#This Row],[PO TMMIN]]="","",SUMIF(B:B,Table35[[#This Row],[Ich Part No]],I:I))</f>
        <v>3</v>
      </c>
      <c r="AC133" s="169">
        <f ca="1">IF(Table35[[#This Row],[Delivery Date]]="","",$AC$2-Table35[[#This Row],[Delivery Date]])</f>
        <v>6</v>
      </c>
      <c r="AE133" t="str">
        <f>IFERROR(VLOOKUP(Table35[[#This Row],[Ich No]],'ICH NO'!K:M,3,0),"")</f>
        <v>ASSY</v>
      </c>
      <c r="AF133">
        <f>IF(Table35[[#This Row],[REST TAM]]&gt;Table35[[#This Row],[Stock TAM]],Table35[[#This Row],[Stock TAM]],Table35[[#This Row],[REST TAM]])</f>
        <v>4</v>
      </c>
    </row>
    <row r="134" spans="1:32" x14ac:dyDescent="0.3">
      <c r="A134" s="173">
        <f>IF(Table35[[#This Row],[TAM PART NO]]="","",(ROW()-2))</f>
        <v>132</v>
      </c>
      <c r="B134" s="212" t="str">
        <f>IF(TAM!T138="","",TAM!T138)</f>
        <v>ADW362-9000</v>
      </c>
      <c r="C134" s="42" t="str">
        <f>IF(TAM!Q138="","",TAM!Q138)</f>
        <v>81561VT050</v>
      </c>
      <c r="D134" s="42" t="str">
        <f>IF(TAM!I138="","",TAM!I138)</f>
        <v>I0404660</v>
      </c>
      <c r="E134" s="42" t="str">
        <f>IF(TAM!H138="","",TAM!H138)</f>
        <v>20020358</v>
      </c>
      <c r="F134" s="213">
        <f>IF(TAM!L138="","",TAM!L138)</f>
        <v>45917</v>
      </c>
      <c r="G134" s="213">
        <f>IF(TAM!M138="","",TAM!M138)</f>
        <v>45924</v>
      </c>
      <c r="H134" s="220">
        <f>IF(TAM!AD138="","",TAM!AD138)</f>
        <v>2</v>
      </c>
      <c r="I134" s="223">
        <f>IF(Table35[[#This Row],[Open Qty TAM]]="","",TAM!AE138)</f>
        <v>2</v>
      </c>
      <c r="J134" s="212" t="str">
        <f>IF(TMMIN!T136="","",TMMIN!T136)</f>
        <v>A1W151-1000</v>
      </c>
      <c r="K134" s="42" t="str">
        <f>IF(TMMIN!Q136="","",TMMIN!Q136)</f>
        <v>81130VT110</v>
      </c>
      <c r="L134" s="42" t="str">
        <f>IF(TMMIN!I136="","",TMMIN!I136)</f>
        <v>3125015570</v>
      </c>
      <c r="M134" s="220">
        <f>IF(Table35[[#This Row],[PO TMMIN]]="","",TMMIN!AD136)</f>
        <v>1</v>
      </c>
      <c r="N134" s="223">
        <f>IF(Table35[[#This Row],[Open Qty TMMIN]]="","",TMMIN!AE136)</f>
        <v>1</v>
      </c>
      <c r="O134" s="226">
        <f>IF(Table35[[#This Row],[Open Qty TAM]]="","",SUM(SUMIF('STOCK OES'!B:B,Table35[[#This Row],[Ich No]],'STOCK OES'!E:E),SUMIF('STOCK SEALING'!B:B,Table35[[#This Row],[Ich Part No]],'STOCK SEALING'!E:E)))</f>
        <v>47</v>
      </c>
      <c r="P134" s="223">
        <f>IF(Table35[[#This Row],[Rest TMMIN]]="","",SUM(SUMIF('STOCK OES'!B:B,Table35[[#This Row],[Ich Part No]],'STOCK OES'!E:E),SUMIF('STOCK SEALING'!B:B,Table35[[#This Row],[Ich Part No]],'STOCK SEALING'!E:E)))</f>
        <v>21</v>
      </c>
      <c r="Q134" s="226"/>
      <c r="R134" s="223"/>
      <c r="S134" s="226">
        <f>IFERROR(Table35[[#This Row],[REST TAM]]-Table35[[#This Row],[Scan TAM]],"")</f>
        <v>2</v>
      </c>
      <c r="T134" s="223">
        <f>IFERROR(Table35[[#This Row],[Rest TMMIN]]-Table35[[#This Row],[Scan Tmmin]],"")</f>
        <v>1</v>
      </c>
      <c r="U134" s="212" t="str">
        <f>IF(Table35[[#This Row],[PO TAM]]="","",IF(Table35[[#This Row],[Balance TAM]]&gt;0,"Open","Close"))</f>
        <v>Open</v>
      </c>
      <c r="V134" s="214" t="str">
        <f>IF(Table35[[#This Row],[PO TMMIN]]="","",IF(Table35[[#This Row],[Balance TMMIN]]&gt;0,"Open","Close"))</f>
        <v>Open</v>
      </c>
      <c r="W134" s="212"/>
      <c r="X134" s="214"/>
      <c r="Y134" s="236">
        <f>IF(Table35[[#This Row],[PO TAM]]="","",SUMIF(J:J,Table35[[#This Row],[Ich No]],J:N))</f>
        <v>0</v>
      </c>
      <c r="Z134" s="214">
        <f>IF(Table35[[#This Row],[PO TMMIN]]="","",SUMIF(B:B,Table35[[#This Row],[Ich Part No]],I:I))</f>
        <v>0</v>
      </c>
      <c r="AC134" s="169">
        <f ca="1">IF(Table35[[#This Row],[Delivery Date]]="","",$AC$2-Table35[[#This Row],[Delivery Date]])</f>
        <v>6</v>
      </c>
      <c r="AE134" t="str">
        <f>IFERROR(VLOOKUP(Table35[[#This Row],[Ich No]],'ICH NO'!K:M,3,0),"")</f>
        <v>ASSY</v>
      </c>
      <c r="AF134">
        <f>IF(Table35[[#This Row],[REST TAM]]&gt;Table35[[#This Row],[Stock TAM]],Table35[[#This Row],[Stock TAM]],Table35[[#This Row],[REST TAM]])</f>
        <v>2</v>
      </c>
    </row>
    <row r="135" spans="1:32" x14ac:dyDescent="0.3">
      <c r="A135" s="173">
        <f>IF(Table35[[#This Row],[TAM PART NO]]="","",(ROW()-2))</f>
        <v>133</v>
      </c>
      <c r="B135" s="212" t="str">
        <f>IF(TAM!T139="","",TAM!T139)</f>
        <v>ADW391-0000T</v>
      </c>
      <c r="C135" s="42" t="str">
        <f>IF(TAM!Q139="","",TAM!Q139)</f>
        <v>81580VT010</v>
      </c>
      <c r="D135" s="42" t="str">
        <f>IF(TAM!I139="","",TAM!I139)</f>
        <v>I0404660</v>
      </c>
      <c r="E135" s="42" t="str">
        <f>IF(TAM!H139="","",TAM!H139)</f>
        <v>20020359</v>
      </c>
      <c r="F135" s="213">
        <f>IF(TAM!L139="","",TAM!L139)</f>
        <v>45917</v>
      </c>
      <c r="G135" s="213">
        <f>IF(TAM!M139="","",TAM!M139)</f>
        <v>45924</v>
      </c>
      <c r="H135" s="220">
        <f>IF(TAM!AD139="","",TAM!AD139)</f>
        <v>2</v>
      </c>
      <c r="I135" s="223">
        <f>IF(Table35[[#This Row],[Open Qty TAM]]="","",TAM!AE139)</f>
        <v>2</v>
      </c>
      <c r="J135" s="212" t="str">
        <f>IF(TMMIN!T137="","",TMMIN!T137)</f>
        <v>A1W142-0000T</v>
      </c>
      <c r="K135" s="42" t="str">
        <f>IF(TMMIN!Q137="","",TMMIN!Q137)</f>
        <v>81150VT090</v>
      </c>
      <c r="L135" s="42" t="str">
        <f>IF(TMMIN!I137="","",TMMIN!I137)</f>
        <v>3125015570</v>
      </c>
      <c r="M135" s="220">
        <f>IF(Table35[[#This Row],[PO TMMIN]]="","",TMMIN!AD137)</f>
        <v>1</v>
      </c>
      <c r="N135" s="223">
        <f>IF(Table35[[#This Row],[Open Qty TMMIN]]="","",TMMIN!AE137)</f>
        <v>1</v>
      </c>
      <c r="O135" s="226">
        <f>IF(Table35[[#This Row],[Open Qty TAM]]="","",SUM(SUMIF('STOCK OES'!B:B,Table35[[#This Row],[Ich No]],'STOCK OES'!E:E),SUMIF('STOCK SEALING'!B:B,Table35[[#This Row],[Ich Part No]],'STOCK SEALING'!E:E)))</f>
        <v>42</v>
      </c>
      <c r="P135" s="223">
        <f>IF(Table35[[#This Row],[Rest TMMIN]]="","",SUM(SUMIF('STOCK OES'!B:B,Table35[[#This Row],[Ich Part No]],'STOCK OES'!E:E),SUMIF('STOCK SEALING'!B:B,Table35[[#This Row],[Ich Part No]],'STOCK SEALING'!E:E)))</f>
        <v>40</v>
      </c>
      <c r="Q135" s="226"/>
      <c r="R135" s="223"/>
      <c r="S135" s="226">
        <f>IFERROR(Table35[[#This Row],[REST TAM]]-Table35[[#This Row],[Scan TAM]],"")</f>
        <v>2</v>
      </c>
      <c r="T135" s="223">
        <f>IFERROR(Table35[[#This Row],[Rest TMMIN]]-Table35[[#This Row],[Scan Tmmin]],"")</f>
        <v>1</v>
      </c>
      <c r="U135" s="212" t="str">
        <f>IF(Table35[[#This Row],[PO TAM]]="","",IF(Table35[[#This Row],[Balance TAM]]&gt;0,"Open","Close"))</f>
        <v>Open</v>
      </c>
      <c r="V135" s="214" t="str">
        <f>IF(Table35[[#This Row],[PO TMMIN]]="","",IF(Table35[[#This Row],[Balance TMMIN]]&gt;0,"Open","Close"))</f>
        <v>Open</v>
      </c>
      <c r="W135" s="212"/>
      <c r="X135" s="214"/>
      <c r="Y135" s="236">
        <f>IF(Table35[[#This Row],[PO TAM]]="","",SUMIF(J:J,Table35[[#This Row],[Ich No]],J:N))</f>
        <v>0</v>
      </c>
      <c r="Z135" s="214">
        <f>IF(Table35[[#This Row],[PO TMMIN]]="","",SUMIF(B:B,Table35[[#This Row],[Ich Part No]],I:I))</f>
        <v>0</v>
      </c>
      <c r="AC135" s="169">
        <f ca="1">IF(Table35[[#This Row],[Delivery Date]]="","",$AC$2-Table35[[#This Row],[Delivery Date]])</f>
        <v>6</v>
      </c>
      <c r="AE135" t="str">
        <f>IFERROR(VLOOKUP(Table35[[#This Row],[Ich No]],'ICH NO'!K:M,3,0),"")</f>
        <v>ASSY</v>
      </c>
      <c r="AF135">
        <f>IF(Table35[[#This Row],[REST TAM]]&gt;Table35[[#This Row],[Stock TAM]],Table35[[#This Row],[Stock TAM]],Table35[[#This Row],[REST TAM]])</f>
        <v>2</v>
      </c>
    </row>
    <row r="136" spans="1:32" x14ac:dyDescent="0.3">
      <c r="A136" s="173">
        <f>IF(Table35[[#This Row],[TAM PART NO]]="","",(ROW()-2))</f>
        <v>134</v>
      </c>
      <c r="B136" s="212" t="str">
        <f>IF(TAM!T140="","",TAM!T140)</f>
        <v>ADW371-0000T</v>
      </c>
      <c r="C136" s="42" t="str">
        <f>IF(TAM!Q140="","",TAM!Q140)</f>
        <v>81580VT020</v>
      </c>
      <c r="D136" s="42" t="str">
        <f>IF(TAM!I140="","",TAM!I140)</f>
        <v>I0404660</v>
      </c>
      <c r="E136" s="42" t="str">
        <f>IF(TAM!H140="","",TAM!H140)</f>
        <v>20020360</v>
      </c>
      <c r="F136" s="213">
        <f>IF(TAM!L140="","",TAM!L140)</f>
        <v>45917</v>
      </c>
      <c r="G136" s="213">
        <f>IF(TAM!M140="","",TAM!M140)</f>
        <v>45924</v>
      </c>
      <c r="H136" s="220">
        <f>IF(TAM!AD140="","",TAM!AD140)</f>
        <v>3</v>
      </c>
      <c r="I136" s="223">
        <f>IF(Table35[[#This Row],[Open Qty TAM]]="","",TAM!AE140)</f>
        <v>3</v>
      </c>
      <c r="J136" s="212" t="str">
        <f>IF(TMMIN!T138="","",TMMIN!T138)</f>
        <v>ADV141-0000T</v>
      </c>
      <c r="K136" s="42" t="str">
        <f>IF(TMMIN!Q138="","",TMMIN!Q138)</f>
        <v>815500K630</v>
      </c>
      <c r="L136" s="42" t="str">
        <f>IF(TMMIN!I138="","",TMMIN!I138)</f>
        <v>3125015570</v>
      </c>
      <c r="M136" s="220">
        <f>IF(Table35[[#This Row],[PO TMMIN]]="","",TMMIN!AD138)</f>
        <v>1</v>
      </c>
      <c r="N136" s="223">
        <f>IF(Table35[[#This Row],[Open Qty TMMIN]]="","",TMMIN!AE138)</f>
        <v>1</v>
      </c>
      <c r="O136" s="226">
        <f>IF(Table35[[#This Row],[Open Qty TAM]]="","",SUM(SUMIF('STOCK OES'!B:B,Table35[[#This Row],[Ich No]],'STOCK OES'!E:E),SUMIF('STOCK SEALING'!B:B,Table35[[#This Row],[Ich Part No]],'STOCK SEALING'!E:E)))</f>
        <v>62</v>
      </c>
      <c r="P136" s="223">
        <f>IF(Table35[[#This Row],[Rest TMMIN]]="","",SUM(SUMIF('STOCK OES'!B:B,Table35[[#This Row],[Ich Part No]],'STOCK OES'!E:E),SUMIF('STOCK SEALING'!B:B,Table35[[#This Row],[Ich Part No]],'STOCK SEALING'!E:E)))</f>
        <v>70</v>
      </c>
      <c r="Q136" s="226"/>
      <c r="R136" s="223"/>
      <c r="S136" s="226">
        <f>IFERROR(Table35[[#This Row],[REST TAM]]-Table35[[#This Row],[Scan TAM]],"")</f>
        <v>3</v>
      </c>
      <c r="T136" s="223">
        <f>IFERROR(Table35[[#This Row],[Rest TMMIN]]-Table35[[#This Row],[Scan Tmmin]],"")</f>
        <v>1</v>
      </c>
      <c r="U136" s="212" t="str">
        <f>IF(Table35[[#This Row],[PO TAM]]="","",IF(Table35[[#This Row],[Balance TAM]]&gt;0,"Open","Close"))</f>
        <v>Open</v>
      </c>
      <c r="V136" s="214" t="str">
        <f>IF(Table35[[#This Row],[PO TMMIN]]="","",IF(Table35[[#This Row],[Balance TMMIN]]&gt;0,"Open","Close"))</f>
        <v>Open</v>
      </c>
      <c r="W136" s="212"/>
      <c r="X136" s="214"/>
      <c r="Y136" s="236">
        <f>IF(Table35[[#This Row],[PO TAM]]="","",SUMIF(J:J,Table35[[#This Row],[Ich No]],J:N))</f>
        <v>0</v>
      </c>
      <c r="Z136" s="214">
        <f>IF(Table35[[#This Row],[PO TMMIN]]="","",SUMIF(B:B,Table35[[#This Row],[Ich Part No]],I:I))</f>
        <v>3</v>
      </c>
      <c r="AC136" s="169">
        <f ca="1">IF(Table35[[#This Row],[Delivery Date]]="","",$AC$2-Table35[[#This Row],[Delivery Date]])</f>
        <v>6</v>
      </c>
      <c r="AE136" t="str">
        <f>IFERROR(VLOOKUP(Table35[[#This Row],[Ich No]],'ICH NO'!K:M,3,0),"")</f>
        <v>ASSY</v>
      </c>
      <c r="AF136">
        <f>IF(Table35[[#This Row],[REST TAM]]&gt;Table35[[#This Row],[Stock TAM]],Table35[[#This Row],[Stock TAM]],Table35[[#This Row],[REST TAM]])</f>
        <v>3</v>
      </c>
    </row>
    <row r="137" spans="1:32" x14ac:dyDescent="0.3">
      <c r="A137" s="173">
        <f>IF(Table35[[#This Row],[TAM PART NO]]="","",(ROW()-2))</f>
        <v>135</v>
      </c>
      <c r="B137" s="212" t="str">
        <f>IF(TAM!T141="","",TAM!T141)</f>
        <v>ADW392-0000T</v>
      </c>
      <c r="C137" s="42" t="str">
        <f>IF(TAM!Q141="","",TAM!Q141)</f>
        <v>81590VT010</v>
      </c>
      <c r="D137" s="42" t="str">
        <f>IF(TAM!I141="","",TAM!I141)</f>
        <v>I0404660</v>
      </c>
      <c r="E137" s="42" t="str">
        <f>IF(TAM!H141="","",TAM!H141)</f>
        <v>20020361</v>
      </c>
      <c r="F137" s="213">
        <f>IF(TAM!L141="","",TAM!L141)</f>
        <v>45917</v>
      </c>
      <c r="G137" s="213">
        <f>IF(TAM!M141="","",TAM!M141)</f>
        <v>45924</v>
      </c>
      <c r="H137" s="220">
        <f>IF(TAM!AD141="","",TAM!AD141)</f>
        <v>2</v>
      </c>
      <c r="I137" s="223">
        <f>IF(Table35[[#This Row],[Open Qty TAM]]="","",TAM!AE141)</f>
        <v>2</v>
      </c>
      <c r="J137" s="212" t="str">
        <f>IF(TMMIN!T139="","",TMMIN!T139)</f>
        <v>ADN171-9000</v>
      </c>
      <c r="K137" s="42" t="str">
        <f>IF(TMMIN!Q139="","",TMMIN!Q139)</f>
        <v>815510K240</v>
      </c>
      <c r="L137" s="42" t="str">
        <f>IF(TMMIN!I139="","",TMMIN!I139)</f>
        <v>3125015570</v>
      </c>
      <c r="M137" s="220">
        <f>IF(Table35[[#This Row],[PO TMMIN]]="","",TMMIN!AD139)</f>
        <v>1</v>
      </c>
      <c r="N137" s="223">
        <f>IF(Table35[[#This Row],[Open Qty TMMIN]]="","",TMMIN!AE139)</f>
        <v>1</v>
      </c>
      <c r="O137" s="226">
        <f>IF(Table35[[#This Row],[Open Qty TAM]]="","",SUM(SUMIF('STOCK OES'!B:B,Table35[[#This Row],[Ich No]],'STOCK OES'!E:E),SUMIF('STOCK SEALING'!B:B,Table35[[#This Row],[Ich Part No]],'STOCK SEALING'!E:E)))</f>
        <v>46</v>
      </c>
      <c r="P137" s="223">
        <f>IF(Table35[[#This Row],[Rest TMMIN]]="","",SUM(SUMIF('STOCK OES'!B:B,Table35[[#This Row],[Ich Part No]],'STOCK OES'!E:E),SUMIF('STOCK SEALING'!B:B,Table35[[#This Row],[Ich Part No]],'STOCK SEALING'!E:E)))</f>
        <v>79</v>
      </c>
      <c r="Q137" s="226"/>
      <c r="R137" s="223"/>
      <c r="S137" s="226">
        <f>IFERROR(Table35[[#This Row],[REST TAM]]-Table35[[#This Row],[Scan TAM]],"")</f>
        <v>2</v>
      </c>
      <c r="T137" s="223">
        <f>IFERROR(Table35[[#This Row],[Rest TMMIN]]-Table35[[#This Row],[Scan Tmmin]],"")</f>
        <v>1</v>
      </c>
      <c r="U137" s="212" t="str">
        <f>IF(Table35[[#This Row],[PO TAM]]="","",IF(Table35[[#This Row],[Balance TAM]]&gt;0,"Open","Close"))</f>
        <v>Open</v>
      </c>
      <c r="V137" s="214" t="str">
        <f>IF(Table35[[#This Row],[PO TMMIN]]="","",IF(Table35[[#This Row],[Balance TMMIN]]&gt;0,"Open","Close"))</f>
        <v>Open</v>
      </c>
      <c r="W137" s="212"/>
      <c r="X137" s="214"/>
      <c r="Y137" s="236">
        <f>IF(Table35[[#This Row],[PO TAM]]="","",SUMIF(J:J,Table35[[#This Row],[Ich No]],J:N))</f>
        <v>0</v>
      </c>
      <c r="Z137" s="214">
        <f>IF(Table35[[#This Row],[PO TMMIN]]="","",SUMIF(B:B,Table35[[#This Row],[Ich Part No]],I:I))</f>
        <v>26</v>
      </c>
      <c r="AC137" s="169">
        <f ca="1">IF(Table35[[#This Row],[Delivery Date]]="","",$AC$2-Table35[[#This Row],[Delivery Date]])</f>
        <v>6</v>
      </c>
      <c r="AE137" t="str">
        <f>IFERROR(VLOOKUP(Table35[[#This Row],[Ich No]],'ICH NO'!K:M,3,0),"")</f>
        <v>ASSY</v>
      </c>
      <c r="AF137">
        <f>IF(Table35[[#This Row],[REST TAM]]&gt;Table35[[#This Row],[Stock TAM]],Table35[[#This Row],[Stock TAM]],Table35[[#This Row],[REST TAM]])</f>
        <v>2</v>
      </c>
    </row>
    <row r="138" spans="1:32" x14ac:dyDescent="0.3">
      <c r="A138" s="173">
        <f>IF(Table35[[#This Row],[TAM PART NO]]="","",(ROW()-2))</f>
        <v>136</v>
      </c>
      <c r="B138" s="212" t="str">
        <f>IF(TAM!T142="","",TAM!T142)</f>
        <v>ADW372-0000T</v>
      </c>
      <c r="C138" s="42" t="str">
        <f>IF(TAM!Q142="","",TAM!Q142)</f>
        <v>81590VT020</v>
      </c>
      <c r="D138" s="42" t="str">
        <f>IF(TAM!I142="","",TAM!I142)</f>
        <v>I0404660</v>
      </c>
      <c r="E138" s="42" t="str">
        <f>IF(TAM!H142="","",TAM!H142)</f>
        <v>20020362</v>
      </c>
      <c r="F138" s="213">
        <f>IF(TAM!L142="","",TAM!L142)</f>
        <v>45917</v>
      </c>
      <c r="G138" s="213">
        <f>IF(TAM!M142="","",TAM!M142)</f>
        <v>45924</v>
      </c>
      <c r="H138" s="220">
        <f>IF(TAM!AD142="","",TAM!AD142)</f>
        <v>4</v>
      </c>
      <c r="I138" s="223">
        <f>IF(Table35[[#This Row],[Open Qty TAM]]="","",TAM!AE142)</f>
        <v>4</v>
      </c>
      <c r="J138" s="212" t="str">
        <f>IF(TMMIN!T140="","",TMMIN!T140)</f>
        <v>ADV152-0000T</v>
      </c>
      <c r="K138" s="42" t="str">
        <f>IF(TMMIN!Q140="","",TMMIN!Q140)</f>
        <v>815900K260</v>
      </c>
      <c r="L138" s="42" t="str">
        <f>IF(TMMIN!I140="","",TMMIN!I140)</f>
        <v>3125015570</v>
      </c>
      <c r="M138" s="220">
        <f>IF(Table35[[#This Row],[PO TMMIN]]="","",TMMIN!AD140)</f>
        <v>1</v>
      </c>
      <c r="N138" s="223">
        <f>IF(Table35[[#This Row],[Open Qty TMMIN]]="","",TMMIN!AE140)</f>
        <v>1</v>
      </c>
      <c r="O138" s="226">
        <f>IF(Table35[[#This Row],[Open Qty TAM]]="","",SUM(SUMIF('STOCK OES'!B:B,Table35[[#This Row],[Ich No]],'STOCK OES'!E:E),SUMIF('STOCK SEALING'!B:B,Table35[[#This Row],[Ich Part No]],'STOCK SEALING'!E:E)))</f>
        <v>62</v>
      </c>
      <c r="P138" s="223">
        <f>IF(Table35[[#This Row],[Rest TMMIN]]="","",SUM(SUMIF('STOCK OES'!B:B,Table35[[#This Row],[Ich Part No]],'STOCK OES'!E:E),SUMIF('STOCK SEALING'!B:B,Table35[[#This Row],[Ich Part No]],'STOCK SEALING'!E:E)))</f>
        <v>28</v>
      </c>
      <c r="Q138" s="226"/>
      <c r="R138" s="223"/>
      <c r="S138" s="226">
        <f>IFERROR(Table35[[#This Row],[REST TAM]]-Table35[[#This Row],[Scan TAM]],"")</f>
        <v>4</v>
      </c>
      <c r="T138" s="223">
        <f>IFERROR(Table35[[#This Row],[Rest TMMIN]]-Table35[[#This Row],[Scan Tmmin]],"")</f>
        <v>1</v>
      </c>
      <c r="U138" s="212" t="str">
        <f>IF(Table35[[#This Row],[PO TAM]]="","",IF(Table35[[#This Row],[Balance TAM]]&gt;0,"Open","Close"))</f>
        <v>Open</v>
      </c>
      <c r="V138" s="214" t="str">
        <f>IF(Table35[[#This Row],[PO TMMIN]]="","",IF(Table35[[#This Row],[Balance TMMIN]]&gt;0,"Open","Close"))</f>
        <v>Open</v>
      </c>
      <c r="W138" s="212"/>
      <c r="X138" s="214"/>
      <c r="Y138" s="236">
        <f>IF(Table35[[#This Row],[PO TAM]]="","",SUMIF(J:J,Table35[[#This Row],[Ich No]],J:N))</f>
        <v>0</v>
      </c>
      <c r="Z138" s="214">
        <f>IF(Table35[[#This Row],[PO TMMIN]]="","",SUMIF(B:B,Table35[[#This Row],[Ich Part No]],I:I))</f>
        <v>1</v>
      </c>
      <c r="AC138" s="169">
        <f ca="1">IF(Table35[[#This Row],[Delivery Date]]="","",$AC$2-Table35[[#This Row],[Delivery Date]])</f>
        <v>6</v>
      </c>
      <c r="AE138" t="str">
        <f>IFERROR(VLOOKUP(Table35[[#This Row],[Ich No]],'ICH NO'!K:M,3,0),"")</f>
        <v>ASSY</v>
      </c>
      <c r="AF138">
        <f>IF(Table35[[#This Row],[REST TAM]]&gt;Table35[[#This Row],[Stock TAM]],Table35[[#This Row],[Stock TAM]],Table35[[#This Row],[REST TAM]])</f>
        <v>4</v>
      </c>
    </row>
    <row r="139" spans="1:32" x14ac:dyDescent="0.3">
      <c r="A139" s="173">
        <f>IF(Table35[[#This Row],[TAM PART NO]]="","",(ROW()-2))</f>
        <v>137</v>
      </c>
      <c r="B139" s="212" t="str">
        <f>IF(TAM!T143="","",TAM!T143)</f>
        <v>AAQ031-0000T</v>
      </c>
      <c r="C139" s="42" t="str">
        <f>IF(TAM!Q143="","",TAM!Q143)</f>
        <v>81110BZ520</v>
      </c>
      <c r="D139" s="42" t="str">
        <f>IF(TAM!I143="","",TAM!I143)</f>
        <v>I0706482</v>
      </c>
      <c r="E139" s="42" t="str">
        <f>IF(TAM!H143="","",TAM!H143)</f>
        <v>20020395</v>
      </c>
      <c r="F139" s="213">
        <f>IF(TAM!L143="","",TAM!L143)</f>
        <v>45917</v>
      </c>
      <c r="G139" s="213">
        <f>IF(TAM!M143="","",TAM!M143)</f>
        <v>45924</v>
      </c>
      <c r="H139" s="220">
        <f>IF(TAM!AD143="","",TAM!AD143)</f>
        <v>1</v>
      </c>
      <c r="I139" s="223">
        <f>IF(Table35[[#This Row],[Open Qty TAM]]="","",TAM!AE143)</f>
        <v>1</v>
      </c>
      <c r="J139" s="212" t="str">
        <f>IF(TMMIN!T141="","",TMMIN!T141)</f>
        <v>ADW372-0000T</v>
      </c>
      <c r="K139" s="42" t="str">
        <f>IF(TMMIN!Q141="","",TMMIN!Q141)</f>
        <v>81590VT020</v>
      </c>
      <c r="L139" s="42" t="str">
        <f>IF(TMMIN!I141="","",TMMIN!I141)</f>
        <v>3125015570</v>
      </c>
      <c r="M139" s="220">
        <f>IF(Table35[[#This Row],[PO TMMIN]]="","",TMMIN!AD141)</f>
        <v>1</v>
      </c>
      <c r="N139" s="223">
        <f>IF(Table35[[#This Row],[Open Qty TMMIN]]="","",TMMIN!AE141)</f>
        <v>1</v>
      </c>
      <c r="O139" s="226">
        <f>IF(Table35[[#This Row],[Open Qty TAM]]="","",SUM(SUMIF('STOCK OES'!B:B,Table35[[#This Row],[Ich No]],'STOCK OES'!E:E),SUMIF('STOCK SEALING'!B:B,Table35[[#This Row],[Ich Part No]],'STOCK SEALING'!E:E)))</f>
        <v>10</v>
      </c>
      <c r="P139" s="223">
        <f>IF(Table35[[#This Row],[Rest TMMIN]]="","",SUM(SUMIF('STOCK OES'!B:B,Table35[[#This Row],[Ich Part No]],'STOCK OES'!E:E),SUMIF('STOCK SEALING'!B:B,Table35[[#This Row],[Ich Part No]],'STOCK SEALING'!E:E)))</f>
        <v>62</v>
      </c>
      <c r="Q139" s="226"/>
      <c r="R139" s="223"/>
      <c r="S139" s="226">
        <f>IFERROR(Table35[[#This Row],[REST TAM]]-Table35[[#This Row],[Scan TAM]],"")</f>
        <v>1</v>
      </c>
      <c r="T139" s="223">
        <f>IFERROR(Table35[[#This Row],[Rest TMMIN]]-Table35[[#This Row],[Scan Tmmin]],"")</f>
        <v>1</v>
      </c>
      <c r="U139" s="212" t="str">
        <f>IF(Table35[[#This Row],[PO TAM]]="","",IF(Table35[[#This Row],[Balance TAM]]&gt;0,"Open","Close"))</f>
        <v>Open</v>
      </c>
      <c r="V139" s="214" t="str">
        <f>IF(Table35[[#This Row],[PO TMMIN]]="","",IF(Table35[[#This Row],[Balance TMMIN]]&gt;0,"Open","Close"))</f>
        <v>Open</v>
      </c>
      <c r="W139" s="212"/>
      <c r="X139" s="214"/>
      <c r="Y139" s="236">
        <f>IF(Table35[[#This Row],[PO TAM]]="","",SUMIF(J:J,Table35[[#This Row],[Ich No]],J:N))</f>
        <v>0</v>
      </c>
      <c r="Z139" s="214">
        <f>IF(Table35[[#This Row],[PO TMMIN]]="","",SUMIF(B:B,Table35[[#This Row],[Ich Part No]],I:I))</f>
        <v>4</v>
      </c>
      <c r="AC139" s="169">
        <f ca="1">IF(Table35[[#This Row],[Delivery Date]]="","",$AC$2-Table35[[#This Row],[Delivery Date]])</f>
        <v>6</v>
      </c>
      <c r="AE139" t="str">
        <f>IFERROR(VLOOKUP(Table35[[#This Row],[Ich No]],'ICH NO'!K:M,3,0),"")</f>
        <v>ASSY</v>
      </c>
      <c r="AF139">
        <f>IF(Table35[[#This Row],[REST TAM]]&gt;Table35[[#This Row],[Stock TAM]],Table35[[#This Row],[Stock TAM]],Table35[[#This Row],[REST TAM]])</f>
        <v>1</v>
      </c>
    </row>
    <row r="140" spans="1:32" x14ac:dyDescent="0.3">
      <c r="A140" s="173">
        <f>IF(Table35[[#This Row],[TAM PART NO]]="","",(ROW()-2))</f>
        <v>138</v>
      </c>
      <c r="B140" s="212" t="str">
        <f>IF(TAM!T144="","",TAM!T144)</f>
        <v>AAQ031-1000T</v>
      </c>
      <c r="C140" s="42" t="str">
        <f>IF(TAM!Q144="","",TAM!Q144)</f>
        <v>81130BZ520</v>
      </c>
      <c r="D140" s="42" t="str">
        <f>IF(TAM!I144="","",TAM!I144)</f>
        <v>I0706482</v>
      </c>
      <c r="E140" s="42" t="str">
        <f>IF(TAM!H144="","",TAM!H144)</f>
        <v>20020396</v>
      </c>
      <c r="F140" s="213">
        <f>IF(TAM!L144="","",TAM!L144)</f>
        <v>45917</v>
      </c>
      <c r="G140" s="213">
        <f>IF(TAM!M144="","",TAM!M144)</f>
        <v>45924</v>
      </c>
      <c r="H140" s="220">
        <f>IF(TAM!AD144="","",TAM!AD144)</f>
        <v>2</v>
      </c>
      <c r="I140" s="223">
        <f>IF(Table35[[#This Row],[Open Qty TAM]]="","",TAM!AE144)</f>
        <v>2</v>
      </c>
      <c r="J140" s="212" t="str">
        <f>IF(TMMIN!T142="","",TMMIN!T142)</f>
        <v>AAV112-6000T</v>
      </c>
      <c r="K140" s="42" t="str">
        <f>IF(TMMIN!Q142="","",TMMIN!Q142)</f>
        <v>8110BBZ060</v>
      </c>
      <c r="L140" s="42" t="str">
        <f>IF(TMMIN!I142="","",TMMIN!I142)</f>
        <v>3X25TO33</v>
      </c>
      <c r="M140" s="220">
        <f>IF(Table35[[#This Row],[PO TMMIN]]="","",TMMIN!AD142)</f>
        <v>2</v>
      </c>
      <c r="N140" s="223">
        <f>IF(Table35[[#This Row],[Open Qty TMMIN]]="","",TMMIN!AE142)</f>
        <v>2</v>
      </c>
      <c r="O140" s="226">
        <f>IF(Table35[[#This Row],[Open Qty TAM]]="","",SUM(SUMIF('STOCK OES'!B:B,Table35[[#This Row],[Ich No]],'STOCK OES'!E:E),SUMIF('STOCK SEALING'!B:B,Table35[[#This Row],[Ich Part No]],'STOCK SEALING'!E:E)))</f>
        <v>44</v>
      </c>
      <c r="P140" s="223">
        <f>IF(Table35[[#This Row],[Rest TMMIN]]="","",SUM(SUMIF('STOCK OES'!B:B,Table35[[#This Row],[Ich Part No]],'STOCK OES'!E:E),SUMIF('STOCK SEALING'!B:B,Table35[[#This Row],[Ich Part No]],'STOCK SEALING'!E:E)))</f>
        <v>12</v>
      </c>
      <c r="Q140" s="226"/>
      <c r="R140" s="223"/>
      <c r="S140" s="226">
        <f>IFERROR(Table35[[#This Row],[REST TAM]]-Table35[[#This Row],[Scan TAM]],"")</f>
        <v>2</v>
      </c>
      <c r="T140" s="223">
        <f>IFERROR(Table35[[#This Row],[Rest TMMIN]]-Table35[[#This Row],[Scan Tmmin]],"")</f>
        <v>2</v>
      </c>
      <c r="U140" s="212" t="str">
        <f>IF(Table35[[#This Row],[PO TAM]]="","",IF(Table35[[#This Row],[Balance TAM]]&gt;0,"Open","Close"))</f>
        <v>Open</v>
      </c>
      <c r="V140" s="214" t="str">
        <f>IF(Table35[[#This Row],[PO TMMIN]]="","",IF(Table35[[#This Row],[Balance TMMIN]]&gt;0,"Open","Close"))</f>
        <v>Open</v>
      </c>
      <c r="W140" s="212"/>
      <c r="X140" s="214"/>
      <c r="Y140" s="236">
        <f>IF(Table35[[#This Row],[PO TAM]]="","",SUMIF(J:J,Table35[[#This Row],[Ich No]],J:N))</f>
        <v>0</v>
      </c>
      <c r="Z140" s="214">
        <f>IF(Table35[[#This Row],[PO TMMIN]]="","",SUMIF(B:B,Table35[[#This Row],[Ich Part No]],I:I))</f>
        <v>0</v>
      </c>
      <c r="AC140" s="169">
        <f ca="1">IF(Table35[[#This Row],[Delivery Date]]="","",$AC$2-Table35[[#This Row],[Delivery Date]])</f>
        <v>6</v>
      </c>
      <c r="AE140" t="str">
        <f>IFERROR(VLOOKUP(Table35[[#This Row],[Ich No]],'ICH NO'!K:M,3,0),"")</f>
        <v>ASSY</v>
      </c>
      <c r="AF140">
        <f>IF(Table35[[#This Row],[REST TAM]]&gt;Table35[[#This Row],[Stock TAM]],Table35[[#This Row],[Stock TAM]],Table35[[#This Row],[REST TAM]])</f>
        <v>2</v>
      </c>
    </row>
    <row r="141" spans="1:32" x14ac:dyDescent="0.3">
      <c r="A141" s="173">
        <f>IF(Table35[[#This Row],[TAM PART NO]]="","",(ROW()-2))</f>
        <v>139</v>
      </c>
      <c r="B141" s="212" t="str">
        <f>IF(TAM!T145="","",TAM!T145)</f>
        <v>AAQ032-0000T</v>
      </c>
      <c r="C141" s="42" t="str">
        <f>IF(TAM!Q145="","",TAM!Q145)</f>
        <v>81150BZ520</v>
      </c>
      <c r="D141" s="42" t="str">
        <f>IF(TAM!I145="","",TAM!I145)</f>
        <v>I0706482</v>
      </c>
      <c r="E141" s="42" t="str">
        <f>IF(TAM!H145="","",TAM!H145)</f>
        <v>20020397</v>
      </c>
      <c r="F141" s="213">
        <f>IF(TAM!L145="","",TAM!L145)</f>
        <v>45917</v>
      </c>
      <c r="G141" s="213">
        <f>IF(TAM!M145="","",TAM!M145)</f>
        <v>45924</v>
      </c>
      <c r="H141" s="220">
        <f>IF(TAM!AD145="","",TAM!AD145)</f>
        <v>1</v>
      </c>
      <c r="I141" s="223">
        <f>IF(Table35[[#This Row],[Open Qty TAM]]="","",TAM!AE145)</f>
        <v>1</v>
      </c>
      <c r="J141" s="212" t="str">
        <f>IF(TMMIN!T143="","",TMMIN!T143)</f>
        <v>AAS061-0000T</v>
      </c>
      <c r="K141" s="42" t="str">
        <f>IF(TMMIN!Q143="","",TMMIN!Q143)</f>
        <v>81110BZ620</v>
      </c>
      <c r="L141" s="42" t="str">
        <f>IF(TMMIN!I143="","",TMMIN!I143)</f>
        <v>3X25TO33</v>
      </c>
      <c r="M141" s="220">
        <f>IF(Table35[[#This Row],[PO TMMIN]]="","",TMMIN!AD143)</f>
        <v>2</v>
      </c>
      <c r="N141" s="223">
        <f>IF(Table35[[#This Row],[Open Qty TMMIN]]="","",TMMIN!AE143)</f>
        <v>2</v>
      </c>
      <c r="O141" s="226">
        <f>IF(Table35[[#This Row],[Open Qty TAM]]="","",SUM(SUMIF('STOCK OES'!B:B,Table35[[#This Row],[Ich No]],'STOCK OES'!E:E),SUMIF('STOCK SEALING'!B:B,Table35[[#This Row],[Ich Part No]],'STOCK SEALING'!E:E)))</f>
        <v>1</v>
      </c>
      <c r="P141" s="223">
        <f>IF(Table35[[#This Row],[Rest TMMIN]]="","",SUM(SUMIF('STOCK OES'!B:B,Table35[[#This Row],[Ich Part No]],'STOCK OES'!E:E),SUMIF('STOCK SEALING'!B:B,Table35[[#This Row],[Ich Part No]],'STOCK SEALING'!E:E)))</f>
        <v>3</v>
      </c>
      <c r="Q141" s="226"/>
      <c r="R141" s="223"/>
      <c r="S141" s="226">
        <f>IFERROR(Table35[[#This Row],[REST TAM]]-Table35[[#This Row],[Scan TAM]],"")</f>
        <v>1</v>
      </c>
      <c r="T141" s="223">
        <f>IFERROR(Table35[[#This Row],[Rest TMMIN]]-Table35[[#This Row],[Scan Tmmin]],"")</f>
        <v>2</v>
      </c>
      <c r="U141" s="212" t="str">
        <f>IF(Table35[[#This Row],[PO TAM]]="","",IF(Table35[[#This Row],[Balance TAM]]&gt;0,"Open","Close"))</f>
        <v>Open</v>
      </c>
      <c r="V141" s="214" t="str">
        <f>IF(Table35[[#This Row],[PO TMMIN]]="","",IF(Table35[[#This Row],[Balance TMMIN]]&gt;0,"Open","Close"))</f>
        <v>Open</v>
      </c>
      <c r="W141" s="212"/>
      <c r="X141" s="214"/>
      <c r="Y141" s="236">
        <f>IF(Table35[[#This Row],[PO TAM]]="","",SUMIF(J:J,Table35[[#This Row],[Ich No]],J:N))</f>
        <v>0</v>
      </c>
      <c r="Z141" s="214">
        <f>IF(Table35[[#This Row],[PO TMMIN]]="","",SUMIF(B:B,Table35[[#This Row],[Ich Part No]],I:I))</f>
        <v>15</v>
      </c>
      <c r="AC141" s="169">
        <f ca="1">IF(Table35[[#This Row],[Delivery Date]]="","",$AC$2-Table35[[#This Row],[Delivery Date]])</f>
        <v>6</v>
      </c>
      <c r="AE141" t="str">
        <f>IFERROR(VLOOKUP(Table35[[#This Row],[Ich No]],'ICH NO'!K:M,3,0),"")</f>
        <v>ASSY</v>
      </c>
      <c r="AF141">
        <f>IF(Table35[[#This Row],[REST TAM]]&gt;Table35[[#This Row],[Stock TAM]],Table35[[#This Row],[Stock TAM]],Table35[[#This Row],[REST TAM]])</f>
        <v>1</v>
      </c>
    </row>
    <row r="142" spans="1:32" x14ac:dyDescent="0.3">
      <c r="A142" s="173">
        <f>IF(Table35[[#This Row],[TAM PART NO]]="","",(ROW()-2))</f>
        <v>140</v>
      </c>
      <c r="B142" s="212" t="str">
        <f>IF(TAM!T146="","",TAM!T146)</f>
        <v>AGJ040-0000T</v>
      </c>
      <c r="C142" s="42" t="str">
        <f>IF(TAM!Q146="","",TAM!Q146)</f>
        <v>81240BZ010E0</v>
      </c>
      <c r="D142" s="42" t="str">
        <f>IF(TAM!I146="","",TAM!I146)</f>
        <v>I0706482</v>
      </c>
      <c r="E142" s="42" t="str">
        <f>IF(TAM!H146="","",TAM!H146)</f>
        <v>20020398</v>
      </c>
      <c r="F142" s="213">
        <f>IF(TAM!L146="","",TAM!L146)</f>
        <v>45917</v>
      </c>
      <c r="G142" s="213">
        <f>IF(TAM!M146="","",TAM!M146)</f>
        <v>45924</v>
      </c>
      <c r="H142" s="220">
        <f>IF(TAM!AD146="","",TAM!AD146)</f>
        <v>1</v>
      </c>
      <c r="I142" s="223">
        <f>IF(Table35[[#This Row],[Open Qty TAM]]="","",TAM!AE146)</f>
        <v>1</v>
      </c>
      <c r="J142" s="212" t="str">
        <f>IF(TMMIN!T144="","",TMMIN!T144)</f>
        <v>AAV121-0000T</v>
      </c>
      <c r="K142" s="42" t="str">
        <f>IF(TMMIN!Q144="","",TMMIN!Q144)</f>
        <v>81110BZ860</v>
      </c>
      <c r="L142" s="42" t="str">
        <f>IF(TMMIN!I144="","",TMMIN!I144)</f>
        <v>3X25TO33</v>
      </c>
      <c r="M142" s="220">
        <f>IF(Table35[[#This Row],[PO TMMIN]]="","",TMMIN!AD144)</f>
        <v>1</v>
      </c>
      <c r="N142" s="223">
        <f>IF(Table35[[#This Row],[Open Qty TMMIN]]="","",TMMIN!AE144)</f>
        <v>1</v>
      </c>
      <c r="O142" s="226">
        <f>IF(Table35[[#This Row],[Open Qty TAM]]="","",SUM(SUMIF('STOCK OES'!B:B,Table35[[#This Row],[Ich No]],'STOCK OES'!E:E),SUMIF('STOCK SEALING'!B:B,Table35[[#This Row],[Ich Part No]],'STOCK SEALING'!E:E)))</f>
        <v>0</v>
      </c>
      <c r="P142" s="223">
        <f>IF(Table35[[#This Row],[Rest TMMIN]]="","",SUM(SUMIF('STOCK OES'!B:B,Table35[[#This Row],[Ich Part No]],'STOCK OES'!E:E),SUMIF('STOCK SEALING'!B:B,Table35[[#This Row],[Ich Part No]],'STOCK SEALING'!E:E)))</f>
        <v>44</v>
      </c>
      <c r="Q142" s="226"/>
      <c r="R142" s="223"/>
      <c r="S142" s="226">
        <f>IFERROR(Table35[[#This Row],[REST TAM]]-Table35[[#This Row],[Scan TAM]],"")</f>
        <v>1</v>
      </c>
      <c r="T142" s="223">
        <f>IFERROR(Table35[[#This Row],[Rest TMMIN]]-Table35[[#This Row],[Scan Tmmin]],"")</f>
        <v>1</v>
      </c>
      <c r="U142" s="212" t="str">
        <f>IF(Table35[[#This Row],[PO TAM]]="","",IF(Table35[[#This Row],[Balance TAM]]&gt;0,"Open","Close"))</f>
        <v>Open</v>
      </c>
      <c r="V142" s="214" t="str">
        <f>IF(Table35[[#This Row],[PO TMMIN]]="","",IF(Table35[[#This Row],[Balance TMMIN]]&gt;0,"Open","Close"))</f>
        <v>Open</v>
      </c>
      <c r="W142" s="212"/>
      <c r="X142" s="214"/>
      <c r="Y142" s="236">
        <f>IF(Table35[[#This Row],[PO TAM]]="","",SUMIF(J:J,Table35[[#This Row],[Ich No]],J:N))</f>
        <v>0</v>
      </c>
      <c r="Z142" s="214">
        <f>IF(Table35[[#This Row],[PO TMMIN]]="","",SUMIF(B:B,Table35[[#This Row],[Ich Part No]],I:I))</f>
        <v>0</v>
      </c>
      <c r="AC142" s="169">
        <f ca="1">IF(Table35[[#This Row],[Delivery Date]]="","",$AC$2-Table35[[#This Row],[Delivery Date]])</f>
        <v>6</v>
      </c>
      <c r="AE142" t="str">
        <f>IFERROR(VLOOKUP(Table35[[#This Row],[Ich No]],'ICH NO'!K:M,3,0),"")</f>
        <v>Sealing</v>
      </c>
      <c r="AF142">
        <f>IF(Table35[[#This Row],[REST TAM]]&gt;Table35[[#This Row],[Stock TAM]],Table35[[#This Row],[Stock TAM]],Table35[[#This Row],[REST TAM]])</f>
        <v>0</v>
      </c>
    </row>
    <row r="143" spans="1:32" x14ac:dyDescent="0.3">
      <c r="A143" s="173">
        <f>IF(Table35[[#This Row],[TAM PART NO]]="","",(ROW()-2))</f>
        <v>141</v>
      </c>
      <c r="B143" s="212" t="str">
        <f>IF(TAM!T147="","",TAM!T147)</f>
        <v>AFD011-0000T</v>
      </c>
      <c r="C143" s="42" t="str">
        <f>IF(TAM!Q147="","",TAM!Q147)</f>
        <v>81270BZ010</v>
      </c>
      <c r="D143" s="42" t="str">
        <f>IF(TAM!I147="","",TAM!I147)</f>
        <v>I0706482</v>
      </c>
      <c r="E143" s="42" t="str">
        <f>IF(TAM!H147="","",TAM!H147)</f>
        <v>20020399</v>
      </c>
      <c r="F143" s="213">
        <f>IF(TAM!L147="","",TAM!L147)</f>
        <v>45917</v>
      </c>
      <c r="G143" s="213">
        <f>IF(TAM!M147="","",TAM!M147)</f>
        <v>45924</v>
      </c>
      <c r="H143" s="220">
        <f>IF(TAM!AD147="","",TAM!AD147)</f>
        <v>1</v>
      </c>
      <c r="I143" s="223">
        <f>IF(Table35[[#This Row],[Open Qty TAM]]="","",TAM!AE147)</f>
        <v>1</v>
      </c>
      <c r="J143" s="212" t="str">
        <f>IF(TMMIN!T145="","",TMMIN!T145)</f>
        <v>AAV071-7000T</v>
      </c>
      <c r="K143" s="42" t="str">
        <f>IF(TMMIN!Q145="","",TMMIN!Q145)</f>
        <v>81130BZ440</v>
      </c>
      <c r="L143" s="42" t="str">
        <f>IF(TMMIN!I145="","",TMMIN!I145)</f>
        <v>3X25TO33</v>
      </c>
      <c r="M143" s="220">
        <f>IF(Table35[[#This Row],[PO TMMIN]]="","",TMMIN!AD145)</f>
        <v>12</v>
      </c>
      <c r="N143" s="223">
        <f>IF(Table35[[#This Row],[Open Qty TMMIN]]="","",TMMIN!AE145)</f>
        <v>8</v>
      </c>
      <c r="O143" s="226">
        <f>IF(Table35[[#This Row],[Open Qty TAM]]="","",SUM(SUMIF('STOCK OES'!B:B,Table35[[#This Row],[Ich No]],'STOCK OES'!E:E),SUMIF('STOCK SEALING'!B:B,Table35[[#This Row],[Ich Part No]],'STOCK SEALING'!E:E)))</f>
        <v>0</v>
      </c>
      <c r="P143" s="223">
        <f>IF(Table35[[#This Row],[Rest TMMIN]]="","",SUM(SUMIF('STOCK OES'!B:B,Table35[[#This Row],[Ich Part No]],'STOCK OES'!E:E),SUMIF('STOCK SEALING'!B:B,Table35[[#This Row],[Ich Part No]],'STOCK SEALING'!E:E)))</f>
        <v>31</v>
      </c>
      <c r="Q143" s="226"/>
      <c r="R143" s="223"/>
      <c r="S143" s="226">
        <f>IFERROR(Table35[[#This Row],[REST TAM]]-Table35[[#This Row],[Scan TAM]],"")</f>
        <v>1</v>
      </c>
      <c r="T143" s="223">
        <f>IFERROR(Table35[[#This Row],[Rest TMMIN]]-Table35[[#This Row],[Scan Tmmin]],"")</f>
        <v>8</v>
      </c>
      <c r="U143" s="212" t="str">
        <f>IF(Table35[[#This Row],[PO TAM]]="","",IF(Table35[[#This Row],[Balance TAM]]&gt;0,"Open","Close"))</f>
        <v>Open</v>
      </c>
      <c r="V143" s="214" t="str">
        <f>IF(Table35[[#This Row],[PO TMMIN]]="","",IF(Table35[[#This Row],[Balance TMMIN]]&gt;0,"Open","Close"))</f>
        <v>Open</v>
      </c>
      <c r="W143" s="212"/>
      <c r="X143" s="214"/>
      <c r="Y143" s="236">
        <f>IF(Table35[[#This Row],[PO TAM]]="","",SUMIF(J:J,Table35[[#This Row],[Ich No]],J:N))</f>
        <v>0</v>
      </c>
      <c r="Z143" s="214">
        <f>IF(Table35[[#This Row],[PO TMMIN]]="","",SUMIF(B:B,Table35[[#This Row],[Ich Part No]],I:I))</f>
        <v>0</v>
      </c>
      <c r="AC143" s="169">
        <f ca="1">IF(Table35[[#This Row],[Delivery Date]]="","",$AC$2-Table35[[#This Row],[Delivery Date]])</f>
        <v>6</v>
      </c>
      <c r="AE143" t="str">
        <f>IFERROR(VLOOKUP(Table35[[#This Row],[Ich No]],'ICH NO'!K:M,3,0),"")</f>
        <v>Sealing</v>
      </c>
      <c r="AF143">
        <f>IF(Table35[[#This Row],[REST TAM]]&gt;Table35[[#This Row],[Stock TAM]],Table35[[#This Row],[Stock TAM]],Table35[[#This Row],[REST TAM]])</f>
        <v>0</v>
      </c>
    </row>
    <row r="144" spans="1:32" x14ac:dyDescent="0.3">
      <c r="A144" s="173">
        <f>IF(Table35[[#This Row],[TAM PART NO]]="","",(ROW()-2))</f>
        <v>142</v>
      </c>
      <c r="B144" s="212" t="str">
        <f>IF(TAM!T148="","",TAM!T148)</f>
        <v>ADF051-0000T</v>
      </c>
      <c r="C144" s="42" t="str">
        <f>IF(TAM!Q148="","",TAM!Q148)</f>
        <v>81550BZ070</v>
      </c>
      <c r="D144" s="42" t="str">
        <f>IF(TAM!I148="","",TAM!I148)</f>
        <v>I0706482</v>
      </c>
      <c r="E144" s="42" t="str">
        <f>IF(TAM!H148="","",TAM!H148)</f>
        <v>20020400</v>
      </c>
      <c r="F144" s="213">
        <f>IF(TAM!L148="","",TAM!L148)</f>
        <v>45917</v>
      </c>
      <c r="G144" s="213">
        <f>IF(TAM!M148="","",TAM!M148)</f>
        <v>45924</v>
      </c>
      <c r="H144" s="220">
        <f>IF(TAM!AD148="","",TAM!AD148)</f>
        <v>1</v>
      </c>
      <c r="I144" s="223">
        <f>IF(Table35[[#This Row],[Open Qty TAM]]="","",TAM!AE148)</f>
        <v>1</v>
      </c>
      <c r="J144" s="212" t="str">
        <f>IF(TMMIN!T146="","",TMMIN!T146)</f>
        <v>AAS061-1000T</v>
      </c>
      <c r="K144" s="42" t="str">
        <f>IF(TMMIN!Q146="","",TMMIN!Q146)</f>
        <v>81130BZ620</v>
      </c>
      <c r="L144" s="42" t="str">
        <f>IF(TMMIN!I146="","",TMMIN!I146)</f>
        <v>3X25TO33</v>
      </c>
      <c r="M144" s="220">
        <f>IF(Table35[[#This Row],[PO TMMIN]]="","",TMMIN!AD146)</f>
        <v>2</v>
      </c>
      <c r="N144" s="223">
        <f>IF(Table35[[#This Row],[Open Qty TMMIN]]="","",TMMIN!AE146)</f>
        <v>2</v>
      </c>
      <c r="O144" s="226">
        <f>IF(Table35[[#This Row],[Open Qty TAM]]="","",SUM(SUMIF('STOCK OES'!B:B,Table35[[#This Row],[Ich No]],'STOCK OES'!E:E),SUMIF('STOCK SEALING'!B:B,Table35[[#This Row],[Ich Part No]],'STOCK SEALING'!E:E)))</f>
        <v>45</v>
      </c>
      <c r="P144" s="223">
        <f>IF(Table35[[#This Row],[Rest TMMIN]]="","",SUM(SUMIF('STOCK OES'!B:B,Table35[[#This Row],[Ich Part No]],'STOCK OES'!E:E),SUMIF('STOCK SEALING'!B:B,Table35[[#This Row],[Ich Part No]],'STOCK SEALING'!E:E)))</f>
        <v>1</v>
      </c>
      <c r="Q144" s="226"/>
      <c r="R144" s="223"/>
      <c r="S144" s="226">
        <f>IFERROR(Table35[[#This Row],[REST TAM]]-Table35[[#This Row],[Scan TAM]],"")</f>
        <v>1</v>
      </c>
      <c r="T144" s="223">
        <f>IFERROR(Table35[[#This Row],[Rest TMMIN]]-Table35[[#This Row],[Scan Tmmin]],"")</f>
        <v>2</v>
      </c>
      <c r="U144" s="212" t="str">
        <f>IF(Table35[[#This Row],[PO TAM]]="","",IF(Table35[[#This Row],[Balance TAM]]&gt;0,"Open","Close"))</f>
        <v>Open</v>
      </c>
      <c r="V144" s="214" t="str">
        <f>IF(Table35[[#This Row],[PO TMMIN]]="","",IF(Table35[[#This Row],[Balance TMMIN]]&gt;0,"Open","Close"))</f>
        <v>Open</v>
      </c>
      <c r="W144" s="212"/>
      <c r="X144" s="214"/>
      <c r="Y144" s="236">
        <f>IF(Table35[[#This Row],[PO TAM]]="","",SUMIF(J:J,Table35[[#This Row],[Ich No]],J:N))</f>
        <v>0</v>
      </c>
      <c r="Z144" s="214">
        <f>IF(Table35[[#This Row],[PO TMMIN]]="","",SUMIF(B:B,Table35[[#This Row],[Ich Part No]],I:I))</f>
        <v>29</v>
      </c>
      <c r="AC144" s="169">
        <f ca="1">IF(Table35[[#This Row],[Delivery Date]]="","",$AC$2-Table35[[#This Row],[Delivery Date]])</f>
        <v>6</v>
      </c>
      <c r="AE144" t="str">
        <f>IFERROR(VLOOKUP(Table35[[#This Row],[Ich No]],'ICH NO'!K:M,3,0),"")</f>
        <v>ASSY</v>
      </c>
      <c r="AF144">
        <f>IF(Table35[[#This Row],[REST TAM]]&gt;Table35[[#This Row],[Stock TAM]],Table35[[#This Row],[Stock TAM]],Table35[[#This Row],[REST TAM]])</f>
        <v>1</v>
      </c>
    </row>
    <row r="145" spans="1:32" x14ac:dyDescent="0.3">
      <c r="A145" s="173">
        <f>IF(Table35[[#This Row],[TAM PART NO]]="","",(ROW()-2))</f>
        <v>143</v>
      </c>
      <c r="B145" s="212" t="str">
        <f>IF(TAM!T149="","",TAM!T149)</f>
        <v>ADL011-0000T</v>
      </c>
      <c r="C145" s="42" t="str">
        <f>IF(TAM!Q149="","",TAM!Q149)</f>
        <v>81550BZ190</v>
      </c>
      <c r="D145" s="42" t="str">
        <f>IF(TAM!I149="","",TAM!I149)</f>
        <v>I0706482</v>
      </c>
      <c r="E145" s="42" t="str">
        <f>IF(TAM!H149="","",TAM!H149)</f>
        <v>20020401</v>
      </c>
      <c r="F145" s="213">
        <f>IF(TAM!L149="","",TAM!L149)</f>
        <v>45917</v>
      </c>
      <c r="G145" s="213">
        <f>IF(TAM!M149="","",TAM!M149)</f>
        <v>45924</v>
      </c>
      <c r="H145" s="220">
        <f>IF(TAM!AD149="","",TAM!AD149)</f>
        <v>1</v>
      </c>
      <c r="I145" s="223">
        <f>IF(Table35[[#This Row],[Open Qty TAM]]="","",TAM!AE149)</f>
        <v>1</v>
      </c>
      <c r="J145" s="212" t="str">
        <f>IF(TMMIN!T147="","",TMMIN!T147)</f>
        <v>AAF022-0000T</v>
      </c>
      <c r="K145" s="42" t="str">
        <f>IF(TMMIN!Q147="","",TMMIN!Q147)</f>
        <v>81150BZ060</v>
      </c>
      <c r="L145" s="42" t="str">
        <f>IF(TMMIN!I147="","",TMMIN!I147)</f>
        <v>3X25TO33</v>
      </c>
      <c r="M145" s="220">
        <f>IF(Table35[[#This Row],[PO TMMIN]]="","",TMMIN!AD147)</f>
        <v>2</v>
      </c>
      <c r="N145" s="223">
        <f>IF(Table35[[#This Row],[Open Qty TMMIN]]="","",TMMIN!AE147)</f>
        <v>2</v>
      </c>
      <c r="O145" s="226">
        <f>IF(Table35[[#This Row],[Open Qty TAM]]="","",SUM(SUMIF('STOCK OES'!B:B,Table35[[#This Row],[Ich No]],'STOCK OES'!E:E),SUMIF('STOCK SEALING'!B:B,Table35[[#This Row],[Ich Part No]],'STOCK SEALING'!E:E)))</f>
        <v>19</v>
      </c>
      <c r="P145" s="223">
        <f>IF(Table35[[#This Row],[Rest TMMIN]]="","",SUM(SUMIF('STOCK OES'!B:B,Table35[[#This Row],[Ich Part No]],'STOCK OES'!E:E),SUMIF('STOCK SEALING'!B:B,Table35[[#This Row],[Ich Part No]],'STOCK SEALING'!E:E)))</f>
        <v>5</v>
      </c>
      <c r="Q145" s="226"/>
      <c r="R145" s="223"/>
      <c r="S145" s="226">
        <f>IFERROR(Table35[[#This Row],[REST TAM]]-Table35[[#This Row],[Scan TAM]],"")</f>
        <v>1</v>
      </c>
      <c r="T145" s="223">
        <f>IFERROR(Table35[[#This Row],[Rest TMMIN]]-Table35[[#This Row],[Scan Tmmin]],"")</f>
        <v>2</v>
      </c>
      <c r="U145" s="212" t="str">
        <f>IF(Table35[[#This Row],[PO TAM]]="","",IF(Table35[[#This Row],[Balance TAM]]&gt;0,"Open","Close"))</f>
        <v>Open</v>
      </c>
      <c r="V145" s="214" t="str">
        <f>IF(Table35[[#This Row],[PO TMMIN]]="","",IF(Table35[[#This Row],[Balance TMMIN]]&gt;0,"Open","Close"))</f>
        <v>Open</v>
      </c>
      <c r="W145" s="212"/>
      <c r="X145" s="214"/>
      <c r="Y145" s="236">
        <f>IF(Table35[[#This Row],[PO TAM]]="","",SUMIF(J:J,Table35[[#This Row],[Ich No]],J:N))</f>
        <v>0</v>
      </c>
      <c r="Z145" s="214">
        <f>IF(Table35[[#This Row],[PO TMMIN]]="","",SUMIF(B:B,Table35[[#This Row],[Ich Part No]],I:I))</f>
        <v>0</v>
      </c>
      <c r="AC145" s="169">
        <f ca="1">IF(Table35[[#This Row],[Delivery Date]]="","",$AC$2-Table35[[#This Row],[Delivery Date]])</f>
        <v>6</v>
      </c>
      <c r="AE145" t="str">
        <f>IFERROR(VLOOKUP(Table35[[#This Row],[Ich No]],'ICH NO'!K:M,3,0),"")</f>
        <v>ASSY</v>
      </c>
      <c r="AF145">
        <f>IF(Table35[[#This Row],[REST TAM]]&gt;Table35[[#This Row],[Stock TAM]],Table35[[#This Row],[Stock TAM]],Table35[[#This Row],[REST TAM]])</f>
        <v>1</v>
      </c>
    </row>
    <row r="146" spans="1:32" x14ac:dyDescent="0.3">
      <c r="A146" s="173">
        <f>IF(Table35[[#This Row],[TAM PART NO]]="","",(ROW()-2))</f>
        <v>144</v>
      </c>
      <c r="B146" s="212" t="str">
        <f>IF(TAM!T150="","",TAM!T150)</f>
        <v>ADF052-0000T</v>
      </c>
      <c r="C146" s="42" t="str">
        <f>IF(TAM!Q150="","",TAM!Q150)</f>
        <v>81560BZ070</v>
      </c>
      <c r="D146" s="42" t="str">
        <f>IF(TAM!I150="","",TAM!I150)</f>
        <v>I0706482</v>
      </c>
      <c r="E146" s="42" t="str">
        <f>IF(TAM!H150="","",TAM!H150)</f>
        <v>20020402</v>
      </c>
      <c r="F146" s="213">
        <f>IF(TAM!L150="","",TAM!L150)</f>
        <v>45917</v>
      </c>
      <c r="G146" s="213">
        <f>IF(TAM!M150="","",TAM!M150)</f>
        <v>45924</v>
      </c>
      <c r="H146" s="220">
        <f>IF(TAM!AD150="","",TAM!AD150)</f>
        <v>2</v>
      </c>
      <c r="I146" s="223">
        <f>IF(Table35[[#This Row],[Open Qty TAM]]="","",TAM!AE150)</f>
        <v>2</v>
      </c>
      <c r="J146" s="212" t="str">
        <f>IF(TMMIN!T148="","",TMMIN!T148)</f>
        <v>AAG032-0000T</v>
      </c>
      <c r="K146" s="42" t="str">
        <f>IF(TMMIN!Q148="","",TMMIN!Q148)</f>
        <v>81150BZ120</v>
      </c>
      <c r="L146" s="42" t="str">
        <f>IF(TMMIN!I148="","",TMMIN!I148)</f>
        <v>3X25TO33</v>
      </c>
      <c r="M146" s="220">
        <f>IF(Table35[[#This Row],[PO TMMIN]]="","",TMMIN!AD148)</f>
        <v>1</v>
      </c>
      <c r="N146" s="223">
        <f>IF(Table35[[#This Row],[Open Qty TMMIN]]="","",TMMIN!AE148)</f>
        <v>1</v>
      </c>
      <c r="O146" s="226">
        <f>IF(Table35[[#This Row],[Open Qty TAM]]="","",SUM(SUMIF('STOCK OES'!B:B,Table35[[#This Row],[Ich No]],'STOCK OES'!E:E),SUMIF('STOCK SEALING'!B:B,Table35[[#This Row],[Ich Part No]],'STOCK SEALING'!E:E)))</f>
        <v>55</v>
      </c>
      <c r="P146" s="223">
        <f>IF(Table35[[#This Row],[Rest TMMIN]]="","",SUM(SUMIF('STOCK OES'!B:B,Table35[[#This Row],[Ich Part No]],'STOCK OES'!E:E),SUMIF('STOCK SEALING'!B:B,Table35[[#This Row],[Ich Part No]],'STOCK SEALING'!E:E)))</f>
        <v>19</v>
      </c>
      <c r="Q146" s="226"/>
      <c r="R146" s="223"/>
      <c r="S146" s="226">
        <f>IFERROR(Table35[[#This Row],[REST TAM]]-Table35[[#This Row],[Scan TAM]],"")</f>
        <v>2</v>
      </c>
      <c r="T146" s="223">
        <f>IFERROR(Table35[[#This Row],[Rest TMMIN]]-Table35[[#This Row],[Scan Tmmin]],"")</f>
        <v>1</v>
      </c>
      <c r="U146" s="212" t="str">
        <f>IF(Table35[[#This Row],[PO TAM]]="","",IF(Table35[[#This Row],[Balance TAM]]&gt;0,"Open","Close"))</f>
        <v>Open</v>
      </c>
      <c r="V146" s="214" t="str">
        <f>IF(Table35[[#This Row],[PO TMMIN]]="","",IF(Table35[[#This Row],[Balance TMMIN]]&gt;0,"Open","Close"))</f>
        <v>Open</v>
      </c>
      <c r="W146" s="212"/>
      <c r="X146" s="214"/>
      <c r="Y146" s="236">
        <f>IF(Table35[[#This Row],[PO TAM]]="","",SUMIF(J:J,Table35[[#This Row],[Ich No]],J:N))</f>
        <v>0</v>
      </c>
      <c r="Z146" s="214">
        <f>IF(Table35[[#This Row],[PO TMMIN]]="","",SUMIF(B:B,Table35[[#This Row],[Ich Part No]],I:I))</f>
        <v>0</v>
      </c>
      <c r="AC146" s="169">
        <f ca="1">IF(Table35[[#This Row],[Delivery Date]]="","",$AC$2-Table35[[#This Row],[Delivery Date]])</f>
        <v>6</v>
      </c>
      <c r="AE146" t="str">
        <f>IFERROR(VLOOKUP(Table35[[#This Row],[Ich No]],'ICH NO'!K:M,3,0),"")</f>
        <v>ASSY</v>
      </c>
      <c r="AF146">
        <f>IF(Table35[[#This Row],[REST TAM]]&gt;Table35[[#This Row],[Stock TAM]],Table35[[#This Row],[Stock TAM]],Table35[[#This Row],[REST TAM]])</f>
        <v>2</v>
      </c>
    </row>
    <row r="147" spans="1:32" x14ac:dyDescent="0.3">
      <c r="A147" s="173">
        <f>IF(Table35[[#This Row],[TAM PART NO]]="","",(ROW()-2))</f>
        <v>145</v>
      </c>
      <c r="B147" s="212" t="str">
        <f>IF(TAM!T151="","",TAM!T151)</f>
        <v>AAN192-1001</v>
      </c>
      <c r="C147" s="42" t="str">
        <f>IF(TAM!Q151="","",TAM!Q151)</f>
        <v>811700K591</v>
      </c>
      <c r="D147" s="42" t="str">
        <f>IF(TAM!I151="","",TAM!I151)</f>
        <v>I0306307</v>
      </c>
      <c r="E147" s="42" t="str">
        <f>IF(TAM!H151="","",TAM!H151)</f>
        <v>20026783</v>
      </c>
      <c r="F147" s="213">
        <f>IF(TAM!L151="","",TAM!L151)</f>
        <v>45919</v>
      </c>
      <c r="G147" s="213">
        <f>IF(TAM!M151="","",TAM!M151)</f>
        <v>45924</v>
      </c>
      <c r="H147" s="220">
        <f>IF(TAM!AD151="","",TAM!AD151)</f>
        <v>2</v>
      </c>
      <c r="I147" s="223">
        <f>IF(Table35[[#This Row],[Open Qty TAM]]="","",TAM!AE151)</f>
        <v>2</v>
      </c>
      <c r="J147" s="212" t="str">
        <f>IF(TMMIN!T149="","",TMMIN!T149)</f>
        <v>AAS052-0000T</v>
      </c>
      <c r="K147" s="42" t="str">
        <f>IF(TMMIN!Q149="","",TMMIN!Q149)</f>
        <v>81150BZ610</v>
      </c>
      <c r="L147" s="42" t="str">
        <f>IF(TMMIN!I149="","",TMMIN!I149)</f>
        <v>3X25TO33</v>
      </c>
      <c r="M147" s="220">
        <f>IF(Table35[[#This Row],[PO TMMIN]]="","",TMMIN!AD149)</f>
        <v>9</v>
      </c>
      <c r="N147" s="223">
        <f>IF(Table35[[#This Row],[Open Qty TMMIN]]="","",TMMIN!AE149)</f>
        <v>3</v>
      </c>
      <c r="O147" s="226">
        <f>IF(Table35[[#This Row],[Open Qty TAM]]="","",SUM(SUMIF('STOCK OES'!B:B,Table35[[#This Row],[Ich No]],'STOCK OES'!E:E),SUMIF('STOCK SEALING'!B:B,Table35[[#This Row],[Ich Part No]],'STOCK SEALING'!E:E)))</f>
        <v>0</v>
      </c>
      <c r="P147" s="223">
        <f>IF(Table35[[#This Row],[Rest TMMIN]]="","",SUM(SUMIF('STOCK OES'!B:B,Table35[[#This Row],[Ich Part No]],'STOCK OES'!E:E),SUMIF('STOCK SEALING'!B:B,Table35[[#This Row],[Ich Part No]],'STOCK SEALING'!E:E)))</f>
        <v>68</v>
      </c>
      <c r="Q147" s="226"/>
      <c r="R147" s="223"/>
      <c r="S147" s="226">
        <f>IFERROR(Table35[[#This Row],[REST TAM]]-Table35[[#This Row],[Scan TAM]],"")</f>
        <v>2</v>
      </c>
      <c r="T147" s="223">
        <f>IFERROR(Table35[[#This Row],[Rest TMMIN]]-Table35[[#This Row],[Scan Tmmin]],"")</f>
        <v>3</v>
      </c>
      <c r="U147" s="212" t="str">
        <f>IF(Table35[[#This Row],[PO TAM]]="","",IF(Table35[[#This Row],[Balance TAM]]&gt;0,"Open","Close"))</f>
        <v>Open</v>
      </c>
      <c r="V147" s="214" t="str">
        <f>IF(Table35[[#This Row],[PO TMMIN]]="","",IF(Table35[[#This Row],[Balance TMMIN]]&gt;0,"Open","Close"))</f>
        <v>Open</v>
      </c>
      <c r="W147" s="212"/>
      <c r="X147" s="214"/>
      <c r="Y147" s="236">
        <f>IF(Table35[[#This Row],[PO TAM]]="","",SUMIF(J:J,Table35[[#This Row],[Ich No]],J:N))</f>
        <v>0</v>
      </c>
      <c r="Z147" s="214">
        <f>IF(Table35[[#This Row],[PO TMMIN]]="","",SUMIF(B:B,Table35[[#This Row],[Ich Part No]],I:I))</f>
        <v>0</v>
      </c>
      <c r="AC147" s="169">
        <f ca="1">IF(Table35[[#This Row],[Delivery Date]]="","",$AC$2-Table35[[#This Row],[Delivery Date]])</f>
        <v>6</v>
      </c>
      <c r="AE147" t="str">
        <f>IFERROR(VLOOKUP(Table35[[#This Row],[Ich No]],'ICH NO'!K:M,3,0),"")</f>
        <v>ASSY</v>
      </c>
      <c r="AF147">
        <f>IF(Table35[[#This Row],[REST TAM]]&gt;Table35[[#This Row],[Stock TAM]],Table35[[#This Row],[Stock TAM]],Table35[[#This Row],[REST TAM]])</f>
        <v>0</v>
      </c>
    </row>
    <row r="148" spans="1:32" x14ac:dyDescent="0.3">
      <c r="A148" s="173">
        <f>IF(Table35[[#This Row],[TAM PART NO]]="","",(ROW()-2))</f>
        <v>146</v>
      </c>
      <c r="B148" s="212" t="str">
        <f>IF(TAM!T152="","",TAM!T152)</f>
        <v>AAD011-2000</v>
      </c>
      <c r="C148" s="42" t="str">
        <f>IF(TAM!Q152="","",TAM!Q152)</f>
        <v>811050K130</v>
      </c>
      <c r="D148" s="42" t="str">
        <f>IF(TAM!I152="","",TAM!I152)</f>
        <v>I0404663</v>
      </c>
      <c r="E148" s="42" t="str">
        <f>IF(TAM!H152="","",TAM!H152)</f>
        <v>20026790</v>
      </c>
      <c r="F148" s="213">
        <f>IF(TAM!L152="","",TAM!L152)</f>
        <v>45919</v>
      </c>
      <c r="G148" s="213">
        <f>IF(TAM!M152="","",TAM!M152)</f>
        <v>45924</v>
      </c>
      <c r="H148" s="220">
        <f>IF(TAM!AD152="","",TAM!AD152)</f>
        <v>5</v>
      </c>
      <c r="I148" s="223">
        <f>IF(Table35[[#This Row],[Open Qty TAM]]="","",TAM!AE152)</f>
        <v>5</v>
      </c>
      <c r="J148" s="212" t="str">
        <f>IF(TMMIN!T150="","",TMMIN!T150)</f>
        <v>AAS072-0000T</v>
      </c>
      <c r="K148" s="42" t="str">
        <f>IF(TMMIN!Q150="","",TMMIN!Q150)</f>
        <v>81150BZ630</v>
      </c>
      <c r="L148" s="42" t="str">
        <f>IF(TMMIN!I150="","",TMMIN!I150)</f>
        <v>3X25TO33</v>
      </c>
      <c r="M148" s="220">
        <f>IF(Table35[[#This Row],[PO TMMIN]]="","",TMMIN!AD150)</f>
        <v>2</v>
      </c>
      <c r="N148" s="223">
        <f>IF(Table35[[#This Row],[Open Qty TMMIN]]="","",TMMIN!AE150)</f>
        <v>2</v>
      </c>
      <c r="O148" s="226">
        <f>IF(Table35[[#This Row],[Open Qty TAM]]="","",SUM(SUMIF('STOCK OES'!B:B,Table35[[#This Row],[Ich No]],'STOCK OES'!E:E),SUMIF('STOCK SEALING'!B:B,Table35[[#This Row],[Ich Part No]],'STOCK SEALING'!E:E)))</f>
        <v>72</v>
      </c>
      <c r="P148" s="223">
        <f>IF(Table35[[#This Row],[Rest TMMIN]]="","",SUM(SUMIF('STOCK OES'!B:B,Table35[[#This Row],[Ich Part No]],'STOCK OES'!E:E),SUMIF('STOCK SEALING'!B:B,Table35[[#This Row],[Ich Part No]],'STOCK SEALING'!E:E)))</f>
        <v>0</v>
      </c>
      <c r="Q148" s="226"/>
      <c r="R148" s="223"/>
      <c r="S148" s="226">
        <f>IFERROR(Table35[[#This Row],[REST TAM]]-Table35[[#This Row],[Scan TAM]],"")</f>
        <v>5</v>
      </c>
      <c r="T148" s="223">
        <f>IFERROR(Table35[[#This Row],[Rest TMMIN]]-Table35[[#This Row],[Scan Tmmin]],"")</f>
        <v>2</v>
      </c>
      <c r="U148" s="212" t="str">
        <f>IF(Table35[[#This Row],[PO TAM]]="","",IF(Table35[[#This Row],[Balance TAM]]&gt;0,"Open","Close"))</f>
        <v>Open</v>
      </c>
      <c r="V148" s="214" t="str">
        <f>IF(Table35[[#This Row],[PO TMMIN]]="","",IF(Table35[[#This Row],[Balance TMMIN]]&gt;0,"Open","Close"))</f>
        <v>Open</v>
      </c>
      <c r="W148" s="212"/>
      <c r="X148" s="214"/>
      <c r="Y148" s="236">
        <f>IF(Table35[[#This Row],[PO TAM]]="","",SUMIF(J:J,Table35[[#This Row],[Ich No]],J:N))</f>
        <v>0</v>
      </c>
      <c r="Z148" s="214">
        <f>IF(Table35[[#This Row],[PO TMMIN]]="","",SUMIF(B:B,Table35[[#This Row],[Ich Part No]],I:I))</f>
        <v>0</v>
      </c>
      <c r="AC148" s="169">
        <f ca="1">IF(Table35[[#This Row],[Delivery Date]]="","",$AC$2-Table35[[#This Row],[Delivery Date]])</f>
        <v>6</v>
      </c>
      <c r="AE148" t="str">
        <f>IFERROR(VLOOKUP(Table35[[#This Row],[Ich No]],'ICH NO'!K:M,3,0),"")</f>
        <v>ASSY</v>
      </c>
      <c r="AF148">
        <f>IF(Table35[[#This Row],[REST TAM]]&gt;Table35[[#This Row],[Stock TAM]],Table35[[#This Row],[Stock TAM]],Table35[[#This Row],[REST TAM]])</f>
        <v>5</v>
      </c>
    </row>
    <row r="149" spans="1:32" x14ac:dyDescent="0.3">
      <c r="A149" s="173">
        <f>IF(Table35[[#This Row],[TAM PART NO]]="","",(ROW()-2))</f>
        <v>147</v>
      </c>
      <c r="B149" s="212" t="str">
        <f>IF(TAM!T153="","",TAM!T153)</f>
        <v>AAD012-2000</v>
      </c>
      <c r="C149" s="42" t="str">
        <f>IF(TAM!Q153="","",TAM!Q153)</f>
        <v>811060K130</v>
      </c>
      <c r="D149" s="42" t="str">
        <f>IF(TAM!I153="","",TAM!I153)</f>
        <v>I0404663</v>
      </c>
      <c r="E149" s="42" t="str">
        <f>IF(TAM!H153="","",TAM!H153)</f>
        <v>20026791</v>
      </c>
      <c r="F149" s="213">
        <f>IF(TAM!L153="","",TAM!L153)</f>
        <v>45919</v>
      </c>
      <c r="G149" s="213">
        <f>IF(TAM!M153="","",TAM!M153)</f>
        <v>45924</v>
      </c>
      <c r="H149" s="220">
        <f>IF(TAM!AD153="","",TAM!AD153)</f>
        <v>4</v>
      </c>
      <c r="I149" s="223">
        <f>IF(Table35[[#This Row],[Open Qty TAM]]="","",TAM!AE153)</f>
        <v>4</v>
      </c>
      <c r="J149" s="212" t="str">
        <f>IF(TMMIN!T151="","",TMMIN!T151)</f>
        <v>AAV032-0000T</v>
      </c>
      <c r="K149" s="42" t="str">
        <f>IF(TMMIN!Q151="","",TMMIN!Q151)</f>
        <v>81150BZ820</v>
      </c>
      <c r="L149" s="42" t="str">
        <f>IF(TMMIN!I151="","",TMMIN!I151)</f>
        <v>3X25TO33</v>
      </c>
      <c r="M149" s="220">
        <f>IF(Table35[[#This Row],[PO TMMIN]]="","",TMMIN!AD151)</f>
        <v>9</v>
      </c>
      <c r="N149" s="223">
        <f>IF(Table35[[#This Row],[Open Qty TMMIN]]="","",TMMIN!AE151)</f>
        <v>9</v>
      </c>
      <c r="O149" s="226">
        <f>IF(Table35[[#This Row],[Open Qty TAM]]="","",SUM(SUMIF('STOCK OES'!B:B,Table35[[#This Row],[Ich No]],'STOCK OES'!E:E),SUMIF('STOCK SEALING'!B:B,Table35[[#This Row],[Ich Part No]],'STOCK SEALING'!E:E)))</f>
        <v>43</v>
      </c>
      <c r="P149" s="223">
        <f>IF(Table35[[#This Row],[Rest TMMIN]]="","",SUM(SUMIF('STOCK OES'!B:B,Table35[[#This Row],[Ich Part No]],'STOCK OES'!E:E),SUMIF('STOCK SEALING'!B:B,Table35[[#This Row],[Ich Part No]],'STOCK SEALING'!E:E)))</f>
        <v>20</v>
      </c>
      <c r="Q149" s="226"/>
      <c r="R149" s="223"/>
      <c r="S149" s="226">
        <f>IFERROR(Table35[[#This Row],[REST TAM]]-Table35[[#This Row],[Scan TAM]],"")</f>
        <v>4</v>
      </c>
      <c r="T149" s="223">
        <f>IFERROR(Table35[[#This Row],[Rest TMMIN]]-Table35[[#This Row],[Scan Tmmin]],"")</f>
        <v>9</v>
      </c>
      <c r="U149" s="212" t="str">
        <f>IF(Table35[[#This Row],[PO TAM]]="","",IF(Table35[[#This Row],[Balance TAM]]&gt;0,"Open","Close"))</f>
        <v>Open</v>
      </c>
      <c r="V149" s="214" t="str">
        <f>IF(Table35[[#This Row],[PO TMMIN]]="","",IF(Table35[[#This Row],[Balance TMMIN]]&gt;0,"Open","Close"))</f>
        <v>Open</v>
      </c>
      <c r="W149" s="212"/>
      <c r="X149" s="214"/>
      <c r="Y149" s="236">
        <f>IF(Table35[[#This Row],[PO TAM]]="","",SUMIF(J:J,Table35[[#This Row],[Ich No]],J:N))</f>
        <v>0</v>
      </c>
      <c r="Z149" s="214">
        <f>IF(Table35[[#This Row],[PO TMMIN]]="","",SUMIF(B:B,Table35[[#This Row],[Ich Part No]],I:I))</f>
        <v>0</v>
      </c>
      <c r="AC149" s="169">
        <f ca="1">IF(Table35[[#This Row],[Delivery Date]]="","",$AC$2-Table35[[#This Row],[Delivery Date]])</f>
        <v>6</v>
      </c>
      <c r="AE149" t="str">
        <f>IFERROR(VLOOKUP(Table35[[#This Row],[Ich No]],'ICH NO'!K:M,3,0),"")</f>
        <v>ASSY</v>
      </c>
      <c r="AF149">
        <f>IF(Table35[[#This Row],[REST TAM]]&gt;Table35[[#This Row],[Stock TAM]],Table35[[#This Row],[Stock TAM]],Table35[[#This Row],[REST TAM]])</f>
        <v>4</v>
      </c>
    </row>
    <row r="150" spans="1:32" x14ac:dyDescent="0.3">
      <c r="A150" s="173">
        <f>IF(Table35[[#This Row],[TAM PART NO]]="","",(ROW()-2))</f>
        <v>148</v>
      </c>
      <c r="B150" s="212" t="str">
        <f>IF(TAM!T154="","",TAM!T154)</f>
        <v>AAS141-0001T</v>
      </c>
      <c r="C150" s="42" t="str">
        <f>IF(TAM!Q154="","",TAM!Q154)</f>
        <v>811100KG61</v>
      </c>
      <c r="D150" s="42" t="str">
        <f>IF(TAM!I154="","",TAM!I154)</f>
        <v>I0404663</v>
      </c>
      <c r="E150" s="42" t="str">
        <f>IF(TAM!H154="","",TAM!H154)</f>
        <v>20026792</v>
      </c>
      <c r="F150" s="213">
        <f>IF(TAM!L154="","",TAM!L154)</f>
        <v>45919</v>
      </c>
      <c r="G150" s="213">
        <f>IF(TAM!M154="","",TAM!M154)</f>
        <v>45924</v>
      </c>
      <c r="H150" s="220">
        <f>IF(TAM!AD154="","",TAM!AD154)</f>
        <v>1</v>
      </c>
      <c r="I150" s="223">
        <f>IF(Table35[[#This Row],[Open Qty TAM]]="","",TAM!AE154)</f>
        <v>1</v>
      </c>
      <c r="J150" s="212" t="str">
        <f>IF(TMMIN!T152="","",TMMIN!T152)</f>
        <v>AAV122-0000T</v>
      </c>
      <c r="K150" s="42" t="str">
        <f>IF(TMMIN!Q152="","",TMMIN!Q152)</f>
        <v>81150BZ860</v>
      </c>
      <c r="L150" s="42" t="str">
        <f>IF(TMMIN!I152="","",TMMIN!I152)</f>
        <v>3X25TO33</v>
      </c>
      <c r="M150" s="220">
        <f>IF(Table35[[#This Row],[PO TMMIN]]="","",TMMIN!AD152)</f>
        <v>12</v>
      </c>
      <c r="N150" s="223">
        <f>IF(Table35[[#This Row],[Open Qty TMMIN]]="","",TMMIN!AE152)</f>
        <v>10</v>
      </c>
      <c r="O150" s="226">
        <f>IF(Table35[[#This Row],[Open Qty TAM]]="","",SUM(SUMIF('STOCK OES'!B:B,Table35[[#This Row],[Ich No]],'STOCK OES'!E:E),SUMIF('STOCK SEALING'!B:B,Table35[[#This Row],[Ich Part No]],'STOCK SEALING'!E:E)))</f>
        <v>2</v>
      </c>
      <c r="P150" s="223">
        <f>IF(Table35[[#This Row],[Rest TMMIN]]="","",SUM(SUMIF('STOCK OES'!B:B,Table35[[#This Row],[Ich Part No]],'STOCK OES'!E:E),SUMIF('STOCK SEALING'!B:B,Table35[[#This Row],[Ich Part No]],'STOCK SEALING'!E:E)))</f>
        <v>9</v>
      </c>
      <c r="Q150" s="226"/>
      <c r="R150" s="223"/>
      <c r="S150" s="226">
        <f>IFERROR(Table35[[#This Row],[REST TAM]]-Table35[[#This Row],[Scan TAM]],"")</f>
        <v>1</v>
      </c>
      <c r="T150" s="223">
        <f>IFERROR(Table35[[#This Row],[Rest TMMIN]]-Table35[[#This Row],[Scan Tmmin]],"")</f>
        <v>10</v>
      </c>
      <c r="U150" s="212" t="str">
        <f>IF(Table35[[#This Row],[PO TAM]]="","",IF(Table35[[#This Row],[Balance TAM]]&gt;0,"Open","Close"))</f>
        <v>Open</v>
      </c>
      <c r="V150" s="214" t="str">
        <f>IF(Table35[[#This Row],[PO TMMIN]]="","",IF(Table35[[#This Row],[Balance TMMIN]]&gt;0,"Open","Close"))</f>
        <v>Open</v>
      </c>
      <c r="W150" s="212"/>
      <c r="X150" s="214"/>
      <c r="Y150" s="236">
        <f>IF(Table35[[#This Row],[PO TAM]]="","",SUMIF(J:J,Table35[[#This Row],[Ich No]],J:N))</f>
        <v>0</v>
      </c>
      <c r="Z150" s="214">
        <f>IF(Table35[[#This Row],[PO TMMIN]]="","",SUMIF(B:B,Table35[[#This Row],[Ich Part No]],I:I))</f>
        <v>8</v>
      </c>
      <c r="AC150" s="169">
        <f ca="1">IF(Table35[[#This Row],[Delivery Date]]="","",$AC$2-Table35[[#This Row],[Delivery Date]])</f>
        <v>6</v>
      </c>
      <c r="AE150" t="str">
        <f>IFERROR(VLOOKUP(Table35[[#This Row],[Ich No]],'ICH NO'!K:M,3,0),"")</f>
        <v>ASSY</v>
      </c>
      <c r="AF150">
        <f>IF(Table35[[#This Row],[REST TAM]]&gt;Table35[[#This Row],[Stock TAM]],Table35[[#This Row],[Stock TAM]],Table35[[#This Row],[REST TAM]])</f>
        <v>1</v>
      </c>
    </row>
    <row r="151" spans="1:32" x14ac:dyDescent="0.3">
      <c r="A151" s="173">
        <f>IF(Table35[[#This Row],[TAM PART NO]]="","",(ROW()-2))</f>
        <v>149</v>
      </c>
      <c r="B151" s="212" t="str">
        <f>IF(TAM!T155="","",TAM!T155)</f>
        <v>AAP062-1001</v>
      </c>
      <c r="C151" s="42" t="str">
        <f>IF(TAM!Q155="","",TAM!Q155)</f>
        <v>811700KC31</v>
      </c>
      <c r="D151" s="42" t="str">
        <f>IF(TAM!I155="","",TAM!I155)</f>
        <v>I0404663</v>
      </c>
      <c r="E151" s="42" t="str">
        <f>IF(TAM!H155="","",TAM!H155)</f>
        <v>20026793</v>
      </c>
      <c r="F151" s="213">
        <f>IF(TAM!L155="","",TAM!L155)</f>
        <v>45919</v>
      </c>
      <c r="G151" s="213">
        <f>IF(TAM!M155="","",TAM!M155)</f>
        <v>45924</v>
      </c>
      <c r="H151" s="220">
        <f>IF(TAM!AD155="","",TAM!AD155)</f>
        <v>2</v>
      </c>
      <c r="I151" s="223">
        <f>IF(Table35[[#This Row],[Open Qty TAM]]="","",TAM!AE155)</f>
        <v>2</v>
      </c>
      <c r="J151" s="212" t="str">
        <f>IF(TMMIN!T153="","",TMMIN!T153)</f>
        <v>ADL021-0000T</v>
      </c>
      <c r="K151" s="42" t="str">
        <f>IF(TMMIN!Q153="","",TMMIN!Q153)</f>
        <v>81550BZ200</v>
      </c>
      <c r="L151" s="42" t="str">
        <f>IF(TMMIN!I153="","",TMMIN!I153)</f>
        <v>3X25TO33</v>
      </c>
      <c r="M151" s="220">
        <f>IF(Table35[[#This Row],[PO TMMIN]]="","",TMMIN!AD153)</f>
        <v>1</v>
      </c>
      <c r="N151" s="223">
        <f>IF(Table35[[#This Row],[Open Qty TMMIN]]="","",TMMIN!AE153)</f>
        <v>1</v>
      </c>
      <c r="O151" s="226">
        <f>IF(Table35[[#This Row],[Open Qty TAM]]="","",SUM(SUMIF('STOCK OES'!B:B,Table35[[#This Row],[Ich No]],'STOCK OES'!E:E),SUMIF('STOCK SEALING'!B:B,Table35[[#This Row],[Ich Part No]],'STOCK SEALING'!E:E)))</f>
        <v>0</v>
      </c>
      <c r="P151" s="223">
        <f>IF(Table35[[#This Row],[Rest TMMIN]]="","",SUM(SUMIF('STOCK OES'!B:B,Table35[[#This Row],[Ich Part No]],'STOCK OES'!E:E),SUMIF('STOCK SEALING'!B:B,Table35[[#This Row],[Ich Part No]],'STOCK SEALING'!E:E)))</f>
        <v>18</v>
      </c>
      <c r="Q151" s="226"/>
      <c r="R151" s="223"/>
      <c r="S151" s="226">
        <f>IFERROR(Table35[[#This Row],[REST TAM]]-Table35[[#This Row],[Scan TAM]],"")</f>
        <v>2</v>
      </c>
      <c r="T151" s="223">
        <f>IFERROR(Table35[[#This Row],[Rest TMMIN]]-Table35[[#This Row],[Scan Tmmin]],"")</f>
        <v>1</v>
      </c>
      <c r="U151" s="212" t="str">
        <f>IF(Table35[[#This Row],[PO TAM]]="","",IF(Table35[[#This Row],[Balance TAM]]&gt;0,"Open","Close"))</f>
        <v>Open</v>
      </c>
      <c r="V151" s="214" t="str">
        <f>IF(Table35[[#This Row],[PO TMMIN]]="","",IF(Table35[[#This Row],[Balance TMMIN]]&gt;0,"Open","Close"))</f>
        <v>Open</v>
      </c>
      <c r="W151" s="212"/>
      <c r="X151" s="214"/>
      <c r="Y151" s="236">
        <f>IF(Table35[[#This Row],[PO TAM]]="","",SUMIF(J:J,Table35[[#This Row],[Ich No]],J:N))</f>
        <v>0</v>
      </c>
      <c r="Z151" s="214">
        <f>IF(Table35[[#This Row],[PO TMMIN]]="","",SUMIF(B:B,Table35[[#This Row],[Ich Part No]],I:I))</f>
        <v>0</v>
      </c>
      <c r="AC151" s="169">
        <f ca="1">IF(Table35[[#This Row],[Delivery Date]]="","",$AC$2-Table35[[#This Row],[Delivery Date]])</f>
        <v>6</v>
      </c>
      <c r="AE151" t="str">
        <f>IFERROR(VLOOKUP(Table35[[#This Row],[Ich No]],'ICH NO'!K:M,3,0),"")</f>
        <v>ASSY</v>
      </c>
      <c r="AF151">
        <f>IF(Table35[[#This Row],[REST TAM]]&gt;Table35[[#This Row],[Stock TAM]],Table35[[#This Row],[Stock TAM]],Table35[[#This Row],[REST TAM]])</f>
        <v>0</v>
      </c>
    </row>
    <row r="152" spans="1:32" x14ac:dyDescent="0.3">
      <c r="A152" s="173">
        <f>IF(Table35[[#This Row],[TAM PART NO]]="","",(ROW()-2))</f>
        <v>150</v>
      </c>
      <c r="B152" s="212" t="str">
        <f>IF(TAM!T156="","",TAM!T156)</f>
        <v>AAS142-1001</v>
      </c>
      <c r="C152" s="42" t="str">
        <f>IF(TAM!Q156="","",TAM!Q156)</f>
        <v>811700KG61</v>
      </c>
      <c r="D152" s="42" t="str">
        <f>IF(TAM!I156="","",TAM!I156)</f>
        <v>I0404663</v>
      </c>
      <c r="E152" s="42" t="str">
        <f>IF(TAM!H156="","",TAM!H156)</f>
        <v>20026794</v>
      </c>
      <c r="F152" s="213">
        <f>IF(TAM!L156="","",TAM!L156)</f>
        <v>45919</v>
      </c>
      <c r="G152" s="213">
        <f>IF(TAM!M156="","",TAM!M156)</f>
        <v>45924</v>
      </c>
      <c r="H152" s="220">
        <f>IF(TAM!AD156="","",TAM!AD156)</f>
        <v>2</v>
      </c>
      <c r="I152" s="223">
        <f>IF(Table35[[#This Row],[Open Qty TAM]]="","",TAM!AE156)</f>
        <v>2</v>
      </c>
      <c r="J152" s="212" t="str">
        <f>IF(TMMIN!T154="","",TMMIN!T154)</f>
        <v>ADP231-0000T</v>
      </c>
      <c r="K152" s="42" t="str">
        <f>IF(TMMIN!Q154="","",TMMIN!Q154)</f>
        <v>81550BZ220</v>
      </c>
      <c r="L152" s="42" t="str">
        <f>IF(TMMIN!I154="","",TMMIN!I154)</f>
        <v>3X25TO33</v>
      </c>
      <c r="M152" s="220">
        <f>IF(Table35[[#This Row],[PO TMMIN]]="","",TMMIN!AD154)</f>
        <v>2</v>
      </c>
      <c r="N152" s="223">
        <f>IF(Table35[[#This Row],[Open Qty TMMIN]]="","",TMMIN!AE154)</f>
        <v>2</v>
      </c>
      <c r="O152" s="226">
        <f>IF(Table35[[#This Row],[Open Qty TAM]]="","",SUM(SUMIF('STOCK OES'!B:B,Table35[[#This Row],[Ich No]],'STOCK OES'!E:E),SUMIF('STOCK SEALING'!B:B,Table35[[#This Row],[Ich Part No]],'STOCK SEALING'!E:E)))</f>
        <v>8</v>
      </c>
      <c r="P152" s="223">
        <f>IF(Table35[[#This Row],[Rest TMMIN]]="","",SUM(SUMIF('STOCK OES'!B:B,Table35[[#This Row],[Ich Part No]],'STOCK OES'!E:E),SUMIF('STOCK SEALING'!B:B,Table35[[#This Row],[Ich Part No]],'STOCK SEALING'!E:E)))</f>
        <v>30</v>
      </c>
      <c r="Q152" s="226"/>
      <c r="R152" s="223"/>
      <c r="S152" s="226">
        <f>IFERROR(Table35[[#This Row],[REST TAM]]-Table35[[#This Row],[Scan TAM]],"")</f>
        <v>2</v>
      </c>
      <c r="T152" s="223">
        <f>IFERROR(Table35[[#This Row],[Rest TMMIN]]-Table35[[#This Row],[Scan Tmmin]],"")</f>
        <v>2</v>
      </c>
      <c r="U152" s="212" t="str">
        <f>IF(Table35[[#This Row],[PO TAM]]="","",IF(Table35[[#This Row],[Balance TAM]]&gt;0,"Open","Close"))</f>
        <v>Open</v>
      </c>
      <c r="V152" s="214" t="str">
        <f>IF(Table35[[#This Row],[PO TMMIN]]="","",IF(Table35[[#This Row],[Balance TMMIN]]&gt;0,"Open","Close"))</f>
        <v>Open</v>
      </c>
      <c r="W152" s="212"/>
      <c r="X152" s="214"/>
      <c r="Y152" s="236">
        <f>IF(Table35[[#This Row],[PO TAM]]="","",SUMIF(J:J,Table35[[#This Row],[Ich No]],J:N))</f>
        <v>0</v>
      </c>
      <c r="Z152" s="214">
        <f>IF(Table35[[#This Row],[PO TMMIN]]="","",SUMIF(B:B,Table35[[#This Row],[Ich Part No]],I:I))</f>
        <v>1</v>
      </c>
      <c r="AC152" s="169">
        <f ca="1">IF(Table35[[#This Row],[Delivery Date]]="","",$AC$2-Table35[[#This Row],[Delivery Date]])</f>
        <v>6</v>
      </c>
      <c r="AE152" t="str">
        <f>IFERROR(VLOOKUP(Table35[[#This Row],[Ich No]],'ICH NO'!K:M,3,0),"")</f>
        <v>ASSY</v>
      </c>
      <c r="AF152">
        <f>IF(Table35[[#This Row],[REST TAM]]&gt;Table35[[#This Row],[Stock TAM]],Table35[[#This Row],[Stock TAM]],Table35[[#This Row],[REST TAM]])</f>
        <v>2</v>
      </c>
    </row>
    <row r="153" spans="1:32" x14ac:dyDescent="0.3">
      <c r="A153" s="173">
        <f>IF(Table35[[#This Row],[TAM PART NO]]="","",(ROW()-2))</f>
        <v>151</v>
      </c>
      <c r="B153" s="212" t="str">
        <f>IF(TAM!T157="","",TAM!T157)</f>
        <v>ADH031-0000T</v>
      </c>
      <c r="C153" s="42" t="str">
        <f>IF(TAM!Q157="","",TAM!Q157)</f>
        <v>815500K120</v>
      </c>
      <c r="D153" s="42" t="str">
        <f>IF(TAM!I157="","",TAM!I157)</f>
        <v>I0404663</v>
      </c>
      <c r="E153" s="42" t="str">
        <f>IF(TAM!H157="","",TAM!H157)</f>
        <v>20026795</v>
      </c>
      <c r="F153" s="213">
        <f>IF(TAM!L157="","",TAM!L157)</f>
        <v>45919</v>
      </c>
      <c r="G153" s="213">
        <f>IF(TAM!M157="","",TAM!M157)</f>
        <v>45924</v>
      </c>
      <c r="H153" s="220">
        <f>IF(TAM!AD157="","",TAM!AD157)</f>
        <v>2</v>
      </c>
      <c r="I153" s="223">
        <f>IF(Table35[[#This Row],[Open Qty TAM]]="","",TAM!AE157)</f>
        <v>2</v>
      </c>
      <c r="J153" s="212" t="str">
        <f>IF(TMMIN!T155="","",TMMIN!T155)</f>
        <v>ADL012-9000T</v>
      </c>
      <c r="K153" s="42" t="str">
        <f>IF(TMMIN!Q155="","",TMMIN!Q155)</f>
        <v>81561BZ090</v>
      </c>
      <c r="L153" s="42" t="str">
        <f>IF(TMMIN!I155="","",TMMIN!I155)</f>
        <v>3X25TO33</v>
      </c>
      <c r="M153" s="220">
        <f>IF(Table35[[#This Row],[PO TMMIN]]="","",TMMIN!AD155)</f>
        <v>1</v>
      </c>
      <c r="N153" s="223">
        <f>IF(Table35[[#This Row],[Open Qty TMMIN]]="","",TMMIN!AE155)</f>
        <v>1</v>
      </c>
      <c r="O153" s="226">
        <f>IF(Table35[[#This Row],[Open Qty TAM]]="","",SUM(SUMIF('STOCK OES'!B:B,Table35[[#This Row],[Ich No]],'STOCK OES'!E:E),SUMIF('STOCK SEALING'!B:B,Table35[[#This Row],[Ich Part No]],'STOCK SEALING'!E:E)))</f>
        <v>39</v>
      </c>
      <c r="P153" s="223">
        <f>IF(Table35[[#This Row],[Rest TMMIN]]="","",SUM(SUMIF('STOCK OES'!B:B,Table35[[#This Row],[Ich Part No]],'STOCK OES'!E:E),SUMIF('STOCK SEALING'!B:B,Table35[[#This Row],[Ich Part No]],'STOCK SEALING'!E:E)))</f>
        <v>21</v>
      </c>
      <c r="Q153" s="226"/>
      <c r="R153" s="223"/>
      <c r="S153" s="226">
        <f>IFERROR(Table35[[#This Row],[REST TAM]]-Table35[[#This Row],[Scan TAM]],"")</f>
        <v>2</v>
      </c>
      <c r="T153" s="223">
        <f>IFERROR(Table35[[#This Row],[Rest TMMIN]]-Table35[[#This Row],[Scan Tmmin]],"")</f>
        <v>1</v>
      </c>
      <c r="U153" s="212" t="str">
        <f>IF(Table35[[#This Row],[PO TAM]]="","",IF(Table35[[#This Row],[Balance TAM]]&gt;0,"Open","Close"))</f>
        <v>Open</v>
      </c>
      <c r="V153" s="214" t="str">
        <f>IF(Table35[[#This Row],[PO TMMIN]]="","",IF(Table35[[#This Row],[Balance TMMIN]]&gt;0,"Open","Close"))</f>
        <v>Open</v>
      </c>
      <c r="W153" s="212"/>
      <c r="X153" s="214"/>
      <c r="Y153" s="236">
        <f>IF(Table35[[#This Row],[PO TAM]]="","",SUMIF(J:J,Table35[[#This Row],[Ich No]],J:N))</f>
        <v>0</v>
      </c>
      <c r="Z153" s="214">
        <f>IF(Table35[[#This Row],[PO TMMIN]]="","",SUMIF(B:B,Table35[[#This Row],[Ich Part No]],I:I))</f>
        <v>0</v>
      </c>
      <c r="AC153" s="169">
        <f ca="1">IF(Table35[[#This Row],[Delivery Date]]="","",$AC$2-Table35[[#This Row],[Delivery Date]])</f>
        <v>6</v>
      </c>
      <c r="AE153" t="str">
        <f>IFERROR(VLOOKUP(Table35[[#This Row],[Ich No]],'ICH NO'!K:M,3,0),"")</f>
        <v>ASSY</v>
      </c>
      <c r="AF153">
        <f>IF(Table35[[#This Row],[REST TAM]]&gt;Table35[[#This Row],[Stock TAM]],Table35[[#This Row],[Stock TAM]],Table35[[#This Row],[REST TAM]])</f>
        <v>2</v>
      </c>
    </row>
    <row r="154" spans="1:32" x14ac:dyDescent="0.3">
      <c r="A154" s="173">
        <f>IF(Table35[[#This Row],[TAM PART NO]]="","",(ROW()-2))</f>
        <v>152</v>
      </c>
      <c r="B154" s="212" t="str">
        <f>IF(TAM!T158="","",TAM!T158)</f>
        <v>ADX421-0000T</v>
      </c>
      <c r="C154" s="42" t="str">
        <f>IF(TAM!Q158="","",TAM!Q158)</f>
        <v>81550BZ850</v>
      </c>
      <c r="D154" s="42" t="str">
        <f>IF(TAM!I158="","",TAM!I158)</f>
        <v>I0404663</v>
      </c>
      <c r="E154" s="42" t="str">
        <f>IF(TAM!H158="","",TAM!H158)</f>
        <v>20026796</v>
      </c>
      <c r="F154" s="213">
        <f>IF(TAM!L158="","",TAM!L158)</f>
        <v>45919</v>
      </c>
      <c r="G154" s="213">
        <f>IF(TAM!M158="","",TAM!M158)</f>
        <v>45924</v>
      </c>
      <c r="H154" s="220">
        <f>IF(TAM!AD158="","",TAM!AD158)</f>
        <v>1</v>
      </c>
      <c r="I154" s="223">
        <f>IF(Table35[[#This Row],[Open Qty TAM]]="","",TAM!AE158)</f>
        <v>1</v>
      </c>
      <c r="J154" s="212" t="str">
        <f>IF(TMMIN!T156="","",TMMIN!T156)</f>
        <v>ADS052-0001T</v>
      </c>
      <c r="K154" s="42" t="str">
        <f>IF(TMMIN!Q156="","",TMMIN!Q156)</f>
        <v>81590BZ051</v>
      </c>
      <c r="L154" s="42" t="str">
        <f>IF(TMMIN!I156="","",TMMIN!I156)</f>
        <v>3X25TO33</v>
      </c>
      <c r="M154" s="220">
        <f>IF(Table35[[#This Row],[PO TMMIN]]="","",TMMIN!AD156)</f>
        <v>2</v>
      </c>
      <c r="N154" s="223">
        <f>IF(Table35[[#This Row],[Open Qty TMMIN]]="","",TMMIN!AE156)</f>
        <v>2</v>
      </c>
      <c r="O154" s="226">
        <f>IF(Table35[[#This Row],[Open Qty TAM]]="","",SUM(SUMIF('STOCK OES'!B:B,Table35[[#This Row],[Ich No]],'STOCK OES'!E:E),SUMIF('STOCK SEALING'!B:B,Table35[[#This Row],[Ich Part No]],'STOCK SEALING'!E:E)))</f>
        <v>14</v>
      </c>
      <c r="P154" s="223">
        <f>IF(Table35[[#This Row],[Rest TMMIN]]="","",SUM(SUMIF('STOCK OES'!B:B,Table35[[#This Row],[Ich Part No]],'STOCK OES'!E:E),SUMIF('STOCK SEALING'!B:B,Table35[[#This Row],[Ich Part No]],'STOCK SEALING'!E:E)))</f>
        <v>119</v>
      </c>
      <c r="Q154" s="226"/>
      <c r="R154" s="223"/>
      <c r="S154" s="226">
        <f>IFERROR(Table35[[#This Row],[REST TAM]]-Table35[[#This Row],[Scan TAM]],"")</f>
        <v>1</v>
      </c>
      <c r="T154" s="223">
        <f>IFERROR(Table35[[#This Row],[Rest TMMIN]]-Table35[[#This Row],[Scan Tmmin]],"")</f>
        <v>2</v>
      </c>
      <c r="U154" s="212" t="str">
        <f>IF(Table35[[#This Row],[PO TAM]]="","",IF(Table35[[#This Row],[Balance TAM]]&gt;0,"Open","Close"))</f>
        <v>Open</v>
      </c>
      <c r="V154" s="214" t="str">
        <f>IF(Table35[[#This Row],[PO TMMIN]]="","",IF(Table35[[#This Row],[Balance TMMIN]]&gt;0,"Open","Close"))</f>
        <v>Open</v>
      </c>
      <c r="W154" s="212"/>
      <c r="X154" s="214"/>
      <c r="Y154" s="236">
        <f>IF(Table35[[#This Row],[PO TAM]]="","",SUMIF(J:J,Table35[[#This Row],[Ich No]],J:N))</f>
        <v>0</v>
      </c>
      <c r="Z154" s="214">
        <f>IF(Table35[[#This Row],[PO TMMIN]]="","",SUMIF(B:B,Table35[[#This Row],[Ich Part No]],I:I))</f>
        <v>4</v>
      </c>
      <c r="AC154" s="169">
        <f ca="1">IF(Table35[[#This Row],[Delivery Date]]="","",$AC$2-Table35[[#This Row],[Delivery Date]])</f>
        <v>6</v>
      </c>
      <c r="AE154" t="str">
        <f>IFERROR(VLOOKUP(Table35[[#This Row],[Ich No]],'ICH NO'!K:M,3,0),"")</f>
        <v>ASSY</v>
      </c>
      <c r="AF154">
        <f>IF(Table35[[#This Row],[REST TAM]]&gt;Table35[[#This Row],[Stock TAM]],Table35[[#This Row],[Stock TAM]],Table35[[#This Row],[REST TAM]])</f>
        <v>1</v>
      </c>
    </row>
    <row r="155" spans="1:32" x14ac:dyDescent="0.3">
      <c r="A155" s="173">
        <f>IF(Table35[[#This Row],[TAM PART NO]]="","",(ROW()-2))</f>
        <v>153</v>
      </c>
      <c r="B155" s="212" t="str">
        <f>IF(TAM!T159="","",TAM!T159)</f>
        <v>A4C751-9000</v>
      </c>
      <c r="C155" s="42" t="str">
        <f>IF(TAM!Q159="","",TAM!Q159)</f>
        <v>815510K080</v>
      </c>
      <c r="D155" s="42" t="str">
        <f>IF(TAM!I159="","",TAM!I159)</f>
        <v>I0404663</v>
      </c>
      <c r="E155" s="42" t="str">
        <f>IF(TAM!H159="","",TAM!H159)</f>
        <v>20026797</v>
      </c>
      <c r="F155" s="213">
        <f>IF(TAM!L159="","",TAM!L159)</f>
        <v>45919</v>
      </c>
      <c r="G155" s="213">
        <f>IF(TAM!M159="","",TAM!M159)</f>
        <v>45924</v>
      </c>
      <c r="H155" s="220">
        <f>IF(TAM!AD159="","",TAM!AD159)</f>
        <v>2</v>
      </c>
      <c r="I155" s="223">
        <f>IF(Table35[[#This Row],[Open Qty TAM]]="","",TAM!AE159)</f>
        <v>2</v>
      </c>
      <c r="J155" s="212" t="str">
        <f>IF(TMMIN!T157="","",TMMIN!T157)</f>
        <v>ADS052-0001T</v>
      </c>
      <c r="K155" s="42" t="str">
        <f>IF(TMMIN!Q157="","",TMMIN!Q157)</f>
        <v>81590BZ051</v>
      </c>
      <c r="L155" s="42" t="str">
        <f>IF(TMMIN!I157="","",TMMIN!I157)</f>
        <v>3X25TO34</v>
      </c>
      <c r="M155" s="220">
        <f>IF(Table35[[#This Row],[PO TMMIN]]="","",TMMIN!AD157)</f>
        <v>8</v>
      </c>
      <c r="N155" s="223">
        <f>IF(Table35[[#This Row],[Open Qty TMMIN]]="","",TMMIN!AE157)</f>
        <v>8</v>
      </c>
      <c r="O155" s="226">
        <f>IF(Table35[[#This Row],[Open Qty TAM]]="","",SUM(SUMIF('STOCK OES'!B:B,Table35[[#This Row],[Ich No]],'STOCK OES'!E:E),SUMIF('STOCK SEALING'!B:B,Table35[[#This Row],[Ich Part No]],'STOCK SEALING'!E:E)))</f>
        <v>5</v>
      </c>
      <c r="P155" s="223">
        <f>IF(Table35[[#This Row],[Rest TMMIN]]="","",SUM(SUMIF('STOCK OES'!B:B,Table35[[#This Row],[Ich Part No]],'STOCK OES'!E:E),SUMIF('STOCK SEALING'!B:B,Table35[[#This Row],[Ich Part No]],'STOCK SEALING'!E:E)))</f>
        <v>119</v>
      </c>
      <c r="Q155" s="226"/>
      <c r="R155" s="223"/>
      <c r="S155" s="226">
        <f>IFERROR(Table35[[#This Row],[REST TAM]]-Table35[[#This Row],[Scan TAM]],"")</f>
        <v>2</v>
      </c>
      <c r="T155" s="223">
        <f>IFERROR(Table35[[#This Row],[Rest TMMIN]]-Table35[[#This Row],[Scan Tmmin]],"")</f>
        <v>8</v>
      </c>
      <c r="U155" s="212" t="str">
        <f>IF(Table35[[#This Row],[PO TAM]]="","",IF(Table35[[#This Row],[Balance TAM]]&gt;0,"Open","Close"))</f>
        <v>Open</v>
      </c>
      <c r="V155" s="214" t="str">
        <f>IF(Table35[[#This Row],[PO TMMIN]]="","",IF(Table35[[#This Row],[Balance TMMIN]]&gt;0,"Open","Close"))</f>
        <v>Open</v>
      </c>
      <c r="W155" s="212"/>
      <c r="X155" s="214"/>
      <c r="Y155" s="236">
        <f>IF(Table35[[#This Row],[PO TAM]]="","",SUMIF(J:J,Table35[[#This Row],[Ich No]],J:N))</f>
        <v>0</v>
      </c>
      <c r="Z155" s="214">
        <f>IF(Table35[[#This Row],[PO TMMIN]]="","",SUMIF(B:B,Table35[[#This Row],[Ich Part No]],I:I))</f>
        <v>4</v>
      </c>
      <c r="AC155" s="169">
        <f ca="1">IF(Table35[[#This Row],[Delivery Date]]="","",$AC$2-Table35[[#This Row],[Delivery Date]])</f>
        <v>6</v>
      </c>
      <c r="AE155" t="str">
        <f>IFERROR(VLOOKUP(Table35[[#This Row],[Ich No]],'ICH NO'!K:M,3,0),"")</f>
        <v>ASSY</v>
      </c>
      <c r="AF155">
        <f>IF(Table35[[#This Row],[REST TAM]]&gt;Table35[[#This Row],[Stock TAM]],Table35[[#This Row],[Stock TAM]],Table35[[#This Row],[REST TAM]])</f>
        <v>2</v>
      </c>
    </row>
    <row r="156" spans="1:32" x14ac:dyDescent="0.3">
      <c r="A156" s="173">
        <f>IF(Table35[[#This Row],[TAM PART NO]]="","",(ROW()-2))</f>
        <v>154</v>
      </c>
      <c r="B156" s="212" t="str">
        <f>IF(TAM!T160="","",TAM!T160)</f>
        <v>ADH031-9000</v>
      </c>
      <c r="C156" s="42" t="str">
        <f>IF(TAM!Q160="","",TAM!Q160)</f>
        <v>815510K120</v>
      </c>
      <c r="D156" s="42" t="str">
        <f>IF(TAM!I160="","",TAM!I160)</f>
        <v>I0404663</v>
      </c>
      <c r="E156" s="42" t="str">
        <f>IF(TAM!H160="","",TAM!H160)</f>
        <v>20026798</v>
      </c>
      <c r="F156" s="213">
        <f>IF(TAM!L160="","",TAM!L160)</f>
        <v>45919</v>
      </c>
      <c r="G156" s="213">
        <f>IF(TAM!M160="","",TAM!M160)</f>
        <v>45924</v>
      </c>
      <c r="H156" s="220">
        <f>IF(TAM!AD160="","",TAM!AD160)</f>
        <v>4</v>
      </c>
      <c r="I156" s="223">
        <f>IF(Table35[[#This Row],[Open Qty TAM]]="","",TAM!AE160)</f>
        <v>4</v>
      </c>
      <c r="J156" s="212" t="str">
        <f>IF(TMMIN!T158="","",TMMIN!T158)</f>
        <v>AAN171-0000T</v>
      </c>
      <c r="K156" s="42" t="str">
        <f>IF(TMMIN!Q158="","",TMMIN!Q158)</f>
        <v>811100KB10</v>
      </c>
      <c r="L156" s="42" t="str">
        <f>IF(TMMIN!I158="","",TMMIN!I158)</f>
        <v>3125015737</v>
      </c>
      <c r="M156" s="220">
        <f>IF(Table35[[#This Row],[PO TMMIN]]="","",TMMIN!AD158)</f>
        <v>9</v>
      </c>
      <c r="N156" s="223">
        <f>IF(Table35[[#This Row],[Open Qty TMMIN]]="","",TMMIN!AE158)</f>
        <v>1</v>
      </c>
      <c r="O156" s="226">
        <f>IF(Table35[[#This Row],[Open Qty TAM]]="","",SUM(SUMIF('STOCK OES'!B:B,Table35[[#This Row],[Ich No]],'STOCK OES'!E:E),SUMIF('STOCK SEALING'!B:B,Table35[[#This Row],[Ich Part No]],'STOCK SEALING'!E:E)))</f>
        <v>43</v>
      </c>
      <c r="P156" s="223">
        <f>IF(Table35[[#This Row],[Rest TMMIN]]="","",SUM(SUMIF('STOCK OES'!B:B,Table35[[#This Row],[Ich Part No]],'STOCK OES'!E:E),SUMIF('STOCK SEALING'!B:B,Table35[[#This Row],[Ich Part No]],'STOCK SEALING'!E:E)))</f>
        <v>54</v>
      </c>
      <c r="Q156" s="226"/>
      <c r="R156" s="223"/>
      <c r="S156" s="226">
        <f>IFERROR(Table35[[#This Row],[REST TAM]]-Table35[[#This Row],[Scan TAM]],"")</f>
        <v>4</v>
      </c>
      <c r="T156" s="223">
        <f>IFERROR(Table35[[#This Row],[Rest TMMIN]]-Table35[[#This Row],[Scan Tmmin]],"")</f>
        <v>1</v>
      </c>
      <c r="U156" s="212" t="str">
        <f>IF(Table35[[#This Row],[PO TAM]]="","",IF(Table35[[#This Row],[Balance TAM]]&gt;0,"Open","Close"))</f>
        <v>Open</v>
      </c>
      <c r="V156" s="214" t="str">
        <f>IF(Table35[[#This Row],[PO TMMIN]]="","",IF(Table35[[#This Row],[Balance TMMIN]]&gt;0,"Open","Close"))</f>
        <v>Open</v>
      </c>
      <c r="W156" s="212"/>
      <c r="X156" s="214"/>
      <c r="Y156" s="236">
        <f>IF(Table35[[#This Row],[PO TAM]]="","",SUMIF(J:J,Table35[[#This Row],[Ich No]],J:N))</f>
        <v>0</v>
      </c>
      <c r="Z156" s="214">
        <f>IF(Table35[[#This Row],[PO TMMIN]]="","",SUMIF(B:B,Table35[[#This Row],[Ich Part No]],I:I))</f>
        <v>0</v>
      </c>
      <c r="AC156" s="169">
        <f ca="1">IF(Table35[[#This Row],[Delivery Date]]="","",$AC$2-Table35[[#This Row],[Delivery Date]])</f>
        <v>6</v>
      </c>
      <c r="AE156" t="str">
        <f>IFERROR(VLOOKUP(Table35[[#This Row],[Ich No]],'ICH NO'!K:M,3,0),"")</f>
        <v>ASSY</v>
      </c>
      <c r="AF156">
        <f>IF(Table35[[#This Row],[REST TAM]]&gt;Table35[[#This Row],[Stock TAM]],Table35[[#This Row],[Stock TAM]],Table35[[#This Row],[REST TAM]])</f>
        <v>4</v>
      </c>
    </row>
    <row r="157" spans="1:32" x14ac:dyDescent="0.3">
      <c r="A157" s="173">
        <f>IF(Table35[[#This Row],[TAM PART NO]]="","",(ROW()-2))</f>
        <v>155</v>
      </c>
      <c r="B157" s="212" t="str">
        <f>IF(TAM!T161="","",TAM!T161)</f>
        <v>ADK041-9000</v>
      </c>
      <c r="C157" s="42" t="str">
        <f>IF(TAM!Q161="","",TAM!Q161)</f>
        <v>815510K210</v>
      </c>
      <c r="D157" s="42" t="str">
        <f>IF(TAM!I161="","",TAM!I161)</f>
        <v>I0404663</v>
      </c>
      <c r="E157" s="42" t="str">
        <f>IF(TAM!H161="","",TAM!H161)</f>
        <v>20026799</v>
      </c>
      <c r="F157" s="213">
        <f>IF(TAM!L161="","",TAM!L161)</f>
        <v>45919</v>
      </c>
      <c r="G157" s="213">
        <f>IF(TAM!M161="","",TAM!M161)</f>
        <v>45924</v>
      </c>
      <c r="H157" s="220">
        <f>IF(TAM!AD161="","",TAM!AD161)</f>
        <v>6</v>
      </c>
      <c r="I157" s="223">
        <f>IF(Table35[[#This Row],[Open Qty TAM]]="","",TAM!AE161)</f>
        <v>6</v>
      </c>
      <c r="J157" s="212" t="str">
        <f>IF(TMMIN!T159="","",TMMIN!T159)</f>
        <v>AAL061-1000T</v>
      </c>
      <c r="K157" s="42" t="str">
        <f>IF(TMMIN!Q159="","",TMMIN!Q159)</f>
        <v>811300K561</v>
      </c>
      <c r="L157" s="42" t="str">
        <f>IF(TMMIN!I159="","",TMMIN!I159)</f>
        <v>3125015737</v>
      </c>
      <c r="M157" s="220">
        <f>IF(Table35[[#This Row],[PO TMMIN]]="","",TMMIN!AD159)</f>
        <v>1</v>
      </c>
      <c r="N157" s="223">
        <f>IF(Table35[[#This Row],[Open Qty TMMIN]]="","",TMMIN!AE159)</f>
        <v>1</v>
      </c>
      <c r="O157" s="226">
        <f>IF(Table35[[#This Row],[Open Qty TAM]]="","",SUM(SUMIF('STOCK OES'!B:B,Table35[[#This Row],[Ich No]],'STOCK OES'!E:E),SUMIF('STOCK SEALING'!B:B,Table35[[#This Row],[Ich Part No]],'STOCK SEALING'!E:E)))</f>
        <v>148</v>
      </c>
      <c r="P157" s="223">
        <f>IF(Table35[[#This Row],[Rest TMMIN]]="","",SUM(SUMIF('STOCK OES'!B:B,Table35[[#This Row],[Ich Part No]],'STOCK OES'!E:E),SUMIF('STOCK SEALING'!B:B,Table35[[#This Row],[Ich Part No]],'STOCK SEALING'!E:E)))</f>
        <v>1</v>
      </c>
      <c r="Q157" s="226"/>
      <c r="R157" s="223"/>
      <c r="S157" s="226">
        <f>IFERROR(Table35[[#This Row],[REST TAM]]-Table35[[#This Row],[Scan TAM]],"")</f>
        <v>6</v>
      </c>
      <c r="T157" s="223">
        <f>IFERROR(Table35[[#This Row],[Rest TMMIN]]-Table35[[#This Row],[Scan Tmmin]],"")</f>
        <v>1</v>
      </c>
      <c r="U157" s="212" t="str">
        <f>IF(Table35[[#This Row],[PO TAM]]="","",IF(Table35[[#This Row],[Balance TAM]]&gt;0,"Open","Close"))</f>
        <v>Open</v>
      </c>
      <c r="V157" s="214" t="str">
        <f>IF(Table35[[#This Row],[PO TMMIN]]="","",IF(Table35[[#This Row],[Balance TMMIN]]&gt;0,"Open","Close"))</f>
        <v>Open</v>
      </c>
      <c r="W157" s="212"/>
      <c r="X157" s="214"/>
      <c r="Y157" s="236">
        <f>IF(Table35[[#This Row],[PO TAM]]="","",SUMIF(J:J,Table35[[#This Row],[Ich No]],J:N))</f>
        <v>0</v>
      </c>
      <c r="Z157" s="214">
        <f>IF(Table35[[#This Row],[PO TMMIN]]="","",SUMIF(B:B,Table35[[#This Row],[Ich Part No]],I:I))</f>
        <v>0</v>
      </c>
      <c r="AC157" s="169">
        <f ca="1">IF(Table35[[#This Row],[Delivery Date]]="","",$AC$2-Table35[[#This Row],[Delivery Date]])</f>
        <v>6</v>
      </c>
      <c r="AE157" t="str">
        <f>IFERROR(VLOOKUP(Table35[[#This Row],[Ich No]],'ICH NO'!K:M,3,0),"")</f>
        <v>ASSY</v>
      </c>
      <c r="AF157">
        <f>IF(Table35[[#This Row],[REST TAM]]&gt;Table35[[#This Row],[Stock TAM]],Table35[[#This Row],[Stock TAM]],Table35[[#This Row],[REST TAM]])</f>
        <v>6</v>
      </c>
    </row>
    <row r="158" spans="1:32" x14ac:dyDescent="0.3">
      <c r="A158" s="173">
        <f>IF(Table35[[#This Row],[TAM PART NO]]="","",(ROW()-2))</f>
        <v>156</v>
      </c>
      <c r="B158" s="212" t="str">
        <f>IF(TAM!T162="","",TAM!T162)</f>
        <v>ADH032-0000T</v>
      </c>
      <c r="C158" s="42" t="str">
        <f>IF(TAM!Q162="","",TAM!Q162)</f>
        <v>815600K120</v>
      </c>
      <c r="D158" s="42" t="str">
        <f>IF(TAM!I162="","",TAM!I162)</f>
        <v>I0404663</v>
      </c>
      <c r="E158" s="42" t="str">
        <f>IF(TAM!H162="","",TAM!H162)</f>
        <v>20026800</v>
      </c>
      <c r="F158" s="213">
        <f>IF(TAM!L162="","",TAM!L162)</f>
        <v>45919</v>
      </c>
      <c r="G158" s="213">
        <f>IF(TAM!M162="","",TAM!M162)</f>
        <v>45924</v>
      </c>
      <c r="H158" s="220">
        <f>IF(TAM!AD162="","",TAM!AD162)</f>
        <v>1</v>
      </c>
      <c r="I158" s="223">
        <f>IF(Table35[[#This Row],[Open Qty TAM]]="","",TAM!AE162)</f>
        <v>1</v>
      </c>
      <c r="J158" s="212" t="str">
        <f>IF(TMMIN!T160="","",TMMIN!T160)</f>
        <v>AAN172-0000T</v>
      </c>
      <c r="K158" s="42" t="str">
        <f>IF(TMMIN!Q160="","",TMMIN!Q160)</f>
        <v>811500KB10</v>
      </c>
      <c r="L158" s="42" t="str">
        <f>IF(TMMIN!I160="","",TMMIN!I160)</f>
        <v>3125015737</v>
      </c>
      <c r="M158" s="220">
        <f>IF(Table35[[#This Row],[PO TMMIN]]="","",TMMIN!AD160)</f>
        <v>14</v>
      </c>
      <c r="N158" s="223">
        <f>IF(Table35[[#This Row],[Open Qty TMMIN]]="","",TMMIN!AE160)</f>
        <v>14</v>
      </c>
      <c r="O158" s="226">
        <f>IF(Table35[[#This Row],[Open Qty TAM]]="","",SUM(SUMIF('STOCK OES'!B:B,Table35[[#This Row],[Ich No]],'STOCK OES'!E:E),SUMIF('STOCK SEALING'!B:B,Table35[[#This Row],[Ich Part No]],'STOCK SEALING'!E:E)))</f>
        <v>15</v>
      </c>
      <c r="P158" s="223">
        <f>IF(Table35[[#This Row],[Rest TMMIN]]="","",SUM(SUMIF('STOCK OES'!B:B,Table35[[#This Row],[Ich Part No]],'STOCK OES'!E:E),SUMIF('STOCK SEALING'!B:B,Table35[[#This Row],[Ich Part No]],'STOCK SEALING'!E:E)))</f>
        <v>70</v>
      </c>
      <c r="Q158" s="226"/>
      <c r="R158" s="223"/>
      <c r="S158" s="226">
        <f>IFERROR(Table35[[#This Row],[REST TAM]]-Table35[[#This Row],[Scan TAM]],"")</f>
        <v>1</v>
      </c>
      <c r="T158" s="223">
        <f>IFERROR(Table35[[#This Row],[Rest TMMIN]]-Table35[[#This Row],[Scan Tmmin]],"")</f>
        <v>14</v>
      </c>
      <c r="U158" s="212" t="str">
        <f>IF(Table35[[#This Row],[PO TAM]]="","",IF(Table35[[#This Row],[Balance TAM]]&gt;0,"Open","Close"))</f>
        <v>Open</v>
      </c>
      <c r="V158" s="214" t="str">
        <f>IF(Table35[[#This Row],[PO TMMIN]]="","",IF(Table35[[#This Row],[Balance TMMIN]]&gt;0,"Open","Close"))</f>
        <v>Open</v>
      </c>
      <c r="W158" s="212"/>
      <c r="X158" s="214"/>
      <c r="Y158" s="236">
        <f>IF(Table35[[#This Row],[PO TAM]]="","",SUMIF(J:J,Table35[[#This Row],[Ich No]],J:N))</f>
        <v>0</v>
      </c>
      <c r="Z158" s="214">
        <f>IF(Table35[[#This Row],[PO TMMIN]]="","",SUMIF(B:B,Table35[[#This Row],[Ich Part No]],I:I))</f>
        <v>0</v>
      </c>
      <c r="AC158" s="169">
        <f ca="1">IF(Table35[[#This Row],[Delivery Date]]="","",$AC$2-Table35[[#This Row],[Delivery Date]])</f>
        <v>6</v>
      </c>
      <c r="AE158" t="str">
        <f>IFERROR(VLOOKUP(Table35[[#This Row],[Ich No]],'ICH NO'!K:M,3,0),"")</f>
        <v>ASSY</v>
      </c>
      <c r="AF158">
        <f>IF(Table35[[#This Row],[REST TAM]]&gt;Table35[[#This Row],[Stock TAM]],Table35[[#This Row],[Stock TAM]],Table35[[#This Row],[REST TAM]])</f>
        <v>1</v>
      </c>
    </row>
    <row r="159" spans="1:32" x14ac:dyDescent="0.3">
      <c r="A159" s="173">
        <f>IF(Table35[[#This Row],[TAM PART NO]]="","",(ROW()-2))</f>
        <v>157</v>
      </c>
      <c r="B159" s="212" t="str">
        <f>IF(TAM!T163="","",TAM!T163)</f>
        <v>ADH032-9000</v>
      </c>
      <c r="C159" s="42" t="str">
        <f>IF(TAM!Q163="","",TAM!Q163)</f>
        <v>815610K120</v>
      </c>
      <c r="D159" s="42" t="str">
        <f>IF(TAM!I163="","",TAM!I163)</f>
        <v>I0404663</v>
      </c>
      <c r="E159" s="42" t="str">
        <f>IF(TAM!H163="","",TAM!H163)</f>
        <v>20026801</v>
      </c>
      <c r="F159" s="213">
        <f>IF(TAM!L163="","",TAM!L163)</f>
        <v>45919</v>
      </c>
      <c r="G159" s="213">
        <f>IF(TAM!M163="","",TAM!M163)</f>
        <v>45924</v>
      </c>
      <c r="H159" s="220">
        <f>IF(TAM!AD163="","",TAM!AD163)</f>
        <v>3</v>
      </c>
      <c r="I159" s="223">
        <f>IF(Table35[[#This Row],[Open Qty TAM]]="","",TAM!AE163)</f>
        <v>3</v>
      </c>
      <c r="J159" s="212" t="str">
        <f>IF(TMMIN!T161="","",TMMIN!T161)</f>
        <v>ADN172-0000T</v>
      </c>
      <c r="K159" s="42" t="str">
        <f>IF(TMMIN!Q161="","",TMMIN!Q161)</f>
        <v>815600K240</v>
      </c>
      <c r="L159" s="42" t="str">
        <f>IF(TMMIN!I161="","",TMMIN!I161)</f>
        <v>3125015737</v>
      </c>
      <c r="M159" s="220">
        <f>IF(Table35[[#This Row],[PO TMMIN]]="","",TMMIN!AD161)</f>
        <v>4</v>
      </c>
      <c r="N159" s="223">
        <f>IF(Table35[[#This Row],[Open Qty TMMIN]]="","",TMMIN!AE161)</f>
        <v>4</v>
      </c>
      <c r="O159" s="226">
        <f>IF(Table35[[#This Row],[Open Qty TAM]]="","",SUM(SUMIF('STOCK OES'!B:B,Table35[[#This Row],[Ich No]],'STOCK OES'!E:E),SUMIF('STOCK SEALING'!B:B,Table35[[#This Row],[Ich Part No]],'STOCK SEALING'!E:E)))</f>
        <v>57</v>
      </c>
      <c r="P159" s="223">
        <f>IF(Table35[[#This Row],[Rest TMMIN]]="","",SUM(SUMIF('STOCK OES'!B:B,Table35[[#This Row],[Ich Part No]],'STOCK OES'!E:E),SUMIF('STOCK SEALING'!B:B,Table35[[#This Row],[Ich Part No]],'STOCK SEALING'!E:E)))</f>
        <v>66</v>
      </c>
      <c r="Q159" s="226"/>
      <c r="R159" s="223"/>
      <c r="S159" s="226">
        <f>IFERROR(Table35[[#This Row],[REST TAM]]-Table35[[#This Row],[Scan TAM]],"")</f>
        <v>3</v>
      </c>
      <c r="T159" s="223">
        <f>IFERROR(Table35[[#This Row],[Rest TMMIN]]-Table35[[#This Row],[Scan Tmmin]],"")</f>
        <v>4</v>
      </c>
      <c r="U159" s="212" t="str">
        <f>IF(Table35[[#This Row],[PO TAM]]="","",IF(Table35[[#This Row],[Balance TAM]]&gt;0,"Open","Close"))</f>
        <v>Open</v>
      </c>
      <c r="V159" s="214" t="str">
        <f>IF(Table35[[#This Row],[PO TMMIN]]="","",IF(Table35[[#This Row],[Balance TMMIN]]&gt;0,"Open","Close"))</f>
        <v>Open</v>
      </c>
      <c r="W159" s="212"/>
      <c r="X159" s="214"/>
      <c r="Y159" s="236">
        <f>IF(Table35[[#This Row],[PO TAM]]="","",SUMIF(J:J,Table35[[#This Row],[Ich No]],J:N))</f>
        <v>0</v>
      </c>
      <c r="Z159" s="214">
        <f>IF(Table35[[#This Row],[PO TMMIN]]="","",SUMIF(B:B,Table35[[#This Row],[Ich Part No]],I:I))</f>
        <v>9</v>
      </c>
      <c r="AC159" s="169">
        <f ca="1">IF(Table35[[#This Row],[Delivery Date]]="","",$AC$2-Table35[[#This Row],[Delivery Date]])</f>
        <v>6</v>
      </c>
      <c r="AE159" t="str">
        <f>IFERROR(VLOOKUP(Table35[[#This Row],[Ich No]],'ICH NO'!K:M,3,0),"")</f>
        <v>ASSY</v>
      </c>
      <c r="AF159">
        <f>IF(Table35[[#This Row],[REST TAM]]&gt;Table35[[#This Row],[Stock TAM]],Table35[[#This Row],[Stock TAM]],Table35[[#This Row],[REST TAM]])</f>
        <v>3</v>
      </c>
    </row>
    <row r="160" spans="1:32" x14ac:dyDescent="0.3">
      <c r="A160" s="173">
        <f>IF(Table35[[#This Row],[TAM PART NO]]="","",(ROW()-2))</f>
        <v>158</v>
      </c>
      <c r="B160" s="212" t="str">
        <f>IF(TAM!T164="","",TAM!T164)</f>
        <v>ADK042-9000</v>
      </c>
      <c r="C160" s="42" t="str">
        <f>IF(TAM!Q164="","",TAM!Q164)</f>
        <v>815610K210</v>
      </c>
      <c r="D160" s="42" t="str">
        <f>IF(TAM!I164="","",TAM!I164)</f>
        <v>I0404663</v>
      </c>
      <c r="E160" s="42" t="str">
        <f>IF(TAM!H164="","",TAM!H164)</f>
        <v>20026802</v>
      </c>
      <c r="F160" s="213">
        <f>IF(TAM!L164="","",TAM!L164)</f>
        <v>45919</v>
      </c>
      <c r="G160" s="213">
        <f>IF(TAM!M164="","",TAM!M164)</f>
        <v>45924</v>
      </c>
      <c r="H160" s="220">
        <f>IF(TAM!AD164="","",TAM!AD164)</f>
        <v>4</v>
      </c>
      <c r="I160" s="223">
        <f>IF(Table35[[#This Row],[Open Qty TAM]]="","",TAM!AE164)</f>
        <v>4</v>
      </c>
      <c r="J160" s="212" t="str">
        <f>IF(TMMIN!T162="","",TMMIN!T162)</f>
        <v>ADX422-0000T</v>
      </c>
      <c r="K160" s="42" t="str">
        <f>IF(TMMIN!Q162="","",TMMIN!Q162)</f>
        <v>81560BZ850</v>
      </c>
      <c r="L160" s="42" t="str">
        <f>IF(TMMIN!I162="","",TMMIN!I162)</f>
        <v>3125015737</v>
      </c>
      <c r="M160" s="220">
        <f>IF(Table35[[#This Row],[PO TMMIN]]="","",TMMIN!AD162)</f>
        <v>1</v>
      </c>
      <c r="N160" s="223">
        <f>IF(Table35[[#This Row],[Open Qty TMMIN]]="","",TMMIN!AE162)</f>
        <v>1</v>
      </c>
      <c r="O160" s="226">
        <f>IF(Table35[[#This Row],[Open Qty TAM]]="","",SUM(SUMIF('STOCK OES'!B:B,Table35[[#This Row],[Ich No]],'STOCK OES'!E:E),SUMIF('STOCK SEALING'!B:B,Table35[[#This Row],[Ich Part No]],'STOCK SEALING'!E:E)))</f>
        <v>91</v>
      </c>
      <c r="P160" s="223">
        <f>IF(Table35[[#This Row],[Rest TMMIN]]="","",SUM(SUMIF('STOCK OES'!B:B,Table35[[#This Row],[Ich Part No]],'STOCK OES'!E:E),SUMIF('STOCK SEALING'!B:B,Table35[[#This Row],[Ich Part No]],'STOCK SEALING'!E:E)))</f>
        <v>36</v>
      </c>
      <c r="Q160" s="226"/>
      <c r="R160" s="223"/>
      <c r="S160" s="226">
        <f>IFERROR(Table35[[#This Row],[REST TAM]]-Table35[[#This Row],[Scan TAM]],"")</f>
        <v>4</v>
      </c>
      <c r="T160" s="223">
        <f>IFERROR(Table35[[#This Row],[Rest TMMIN]]-Table35[[#This Row],[Scan Tmmin]],"")</f>
        <v>1</v>
      </c>
      <c r="U160" s="212" t="str">
        <f>IF(Table35[[#This Row],[PO TAM]]="","",IF(Table35[[#This Row],[Balance TAM]]&gt;0,"Open","Close"))</f>
        <v>Open</v>
      </c>
      <c r="V160" s="214" t="str">
        <f>IF(Table35[[#This Row],[PO TMMIN]]="","",IF(Table35[[#This Row],[Balance TMMIN]]&gt;0,"Open","Close"))</f>
        <v>Open</v>
      </c>
      <c r="W160" s="212"/>
      <c r="X160" s="214"/>
      <c r="Y160" s="236">
        <f>IF(Table35[[#This Row],[PO TAM]]="","",SUMIF(J:J,Table35[[#This Row],[Ich No]],J:N))</f>
        <v>0</v>
      </c>
      <c r="Z160" s="214">
        <f>IF(Table35[[#This Row],[PO TMMIN]]="","",SUMIF(B:B,Table35[[#This Row],[Ich Part No]],I:I))</f>
        <v>0</v>
      </c>
      <c r="AC160" s="169">
        <f ca="1">IF(Table35[[#This Row],[Delivery Date]]="","",$AC$2-Table35[[#This Row],[Delivery Date]])</f>
        <v>6</v>
      </c>
      <c r="AE160" t="str">
        <f>IFERROR(VLOOKUP(Table35[[#This Row],[Ich No]],'ICH NO'!K:M,3,0),"")</f>
        <v>ASSY</v>
      </c>
      <c r="AF160">
        <f>IF(Table35[[#This Row],[REST TAM]]&gt;Table35[[#This Row],[Stock TAM]],Table35[[#This Row],[Stock TAM]],Table35[[#This Row],[REST TAM]])</f>
        <v>4</v>
      </c>
    </row>
    <row r="161" spans="1:32" x14ac:dyDescent="0.3">
      <c r="A161" s="173">
        <f>IF(Table35[[#This Row],[TAM PART NO]]="","",(ROW()-2))</f>
        <v>159</v>
      </c>
      <c r="B161" s="212" t="str">
        <f>IF(TAM!T165="","",TAM!T165)</f>
        <v>ST0Y33-0060</v>
      </c>
      <c r="C161" s="42" t="str">
        <f>IF(TAM!Q165="","",TAM!Q165)</f>
        <v>81139BZ010</v>
      </c>
      <c r="D161" s="42" t="str">
        <f>IF(TAM!I165="","",TAM!I165)</f>
        <v>I0606458</v>
      </c>
      <c r="E161" s="42" t="str">
        <f>IF(TAM!H165="","",TAM!H165)</f>
        <v>20026837</v>
      </c>
      <c r="F161" s="213">
        <f>IF(TAM!L165="","",TAM!L165)</f>
        <v>45919</v>
      </c>
      <c r="G161" s="213">
        <f>IF(TAM!M165="","",TAM!M165)</f>
        <v>45924</v>
      </c>
      <c r="H161" s="220">
        <f>IF(TAM!AD165="","",TAM!AD165)</f>
        <v>3</v>
      </c>
      <c r="I161" s="223">
        <f>IF(Table35[[#This Row],[Open Qty TAM]]="","",TAM!AE165)</f>
        <v>3</v>
      </c>
      <c r="J161" s="212" t="str">
        <f>IF(TMMIN!T163="","",TMMIN!T163)</f>
        <v>AAF021-0000T</v>
      </c>
      <c r="K161" s="42" t="str">
        <f>IF(TMMIN!Q163="","",TMMIN!Q163)</f>
        <v>81110BZ060</v>
      </c>
      <c r="L161" s="42" t="str">
        <f>IF(TMMIN!I163="","",TMMIN!I163)</f>
        <v>3X25TP71</v>
      </c>
      <c r="M161" s="220">
        <f>IF(Table35[[#This Row],[PO TMMIN]]="","",TMMIN!AD163)</f>
        <v>1</v>
      </c>
      <c r="N161" s="223">
        <f>IF(Table35[[#This Row],[Open Qty TMMIN]]="","",TMMIN!AE163)</f>
        <v>1</v>
      </c>
      <c r="O161" s="226">
        <f>IF(Table35[[#This Row],[Open Qty TAM]]="","",SUM(SUMIF('STOCK OES'!B:B,Table35[[#This Row],[Ich No]],'STOCK OES'!E:E),SUMIF('STOCK SEALING'!B:B,Table35[[#This Row],[Ich Part No]],'STOCK SEALING'!E:E)))</f>
        <v>0</v>
      </c>
      <c r="P161" s="223">
        <f>IF(Table35[[#This Row],[Rest TMMIN]]="","",SUM(SUMIF('STOCK OES'!B:B,Table35[[#This Row],[Ich Part No]],'STOCK OES'!E:E),SUMIF('STOCK SEALING'!B:B,Table35[[#This Row],[Ich Part No]],'STOCK SEALING'!E:E)))</f>
        <v>1</v>
      </c>
      <c r="Q161" s="226"/>
      <c r="R161" s="223"/>
      <c r="S161" s="226">
        <f>IFERROR(Table35[[#This Row],[REST TAM]]-Table35[[#This Row],[Scan TAM]],"")</f>
        <v>3</v>
      </c>
      <c r="T161" s="223">
        <f>IFERROR(Table35[[#This Row],[Rest TMMIN]]-Table35[[#This Row],[Scan Tmmin]],"")</f>
        <v>1</v>
      </c>
      <c r="U161" s="212" t="str">
        <f>IF(Table35[[#This Row],[PO TAM]]="","",IF(Table35[[#This Row],[Balance TAM]]&gt;0,"Open","Close"))</f>
        <v>Open</v>
      </c>
      <c r="V161" s="214" t="str">
        <f>IF(Table35[[#This Row],[PO TMMIN]]="","",IF(Table35[[#This Row],[Balance TMMIN]]&gt;0,"Open","Close"))</f>
        <v>Open</v>
      </c>
      <c r="W161" s="212"/>
      <c r="X161" s="214"/>
      <c r="Y161" s="236">
        <f>IF(Table35[[#This Row],[PO TAM]]="","",SUMIF(J:J,Table35[[#This Row],[Ich No]],J:N))</f>
        <v>0</v>
      </c>
      <c r="Z161" s="214">
        <f>IF(Table35[[#This Row],[PO TMMIN]]="","",SUMIF(B:B,Table35[[#This Row],[Ich Part No]],I:I))</f>
        <v>0</v>
      </c>
      <c r="AC161" s="169">
        <f ca="1">IF(Table35[[#This Row],[Delivery Date]]="","",$AC$2-Table35[[#This Row],[Delivery Date]])</f>
        <v>6</v>
      </c>
      <c r="AE161" t="str">
        <f>IFERROR(VLOOKUP(Table35[[#This Row],[Ich No]],'ICH NO'!K:M,3,0),"")</f>
        <v>Sealing</v>
      </c>
      <c r="AF161">
        <f>IF(Table35[[#This Row],[REST TAM]]&gt;Table35[[#This Row],[Stock TAM]],Table35[[#This Row],[Stock TAM]],Table35[[#This Row],[REST TAM]])</f>
        <v>0</v>
      </c>
    </row>
    <row r="162" spans="1:32" x14ac:dyDescent="0.3">
      <c r="A162" s="173">
        <f>IF(Table35[[#This Row],[TAM PART NO]]="","",(ROW()-2))</f>
        <v>160</v>
      </c>
      <c r="B162" s="212" t="str">
        <f>IF(TAM!T166="","",TAM!T166)</f>
        <v>AGX200-0000</v>
      </c>
      <c r="C162" s="42" t="str">
        <f>IF(TAM!Q166="","",TAM!Q166)</f>
        <v>81240BZ010C0</v>
      </c>
      <c r="D162" s="42" t="str">
        <f>IF(TAM!I166="","",TAM!I166)</f>
        <v>I0606458</v>
      </c>
      <c r="E162" s="42" t="str">
        <f>IF(TAM!H166="","",TAM!H166)</f>
        <v>20026838</v>
      </c>
      <c r="F162" s="213">
        <f>IF(TAM!L166="","",TAM!L166)</f>
        <v>45919</v>
      </c>
      <c r="G162" s="213">
        <f>IF(TAM!M166="","",TAM!M166)</f>
        <v>45924</v>
      </c>
      <c r="H162" s="220">
        <f>IF(TAM!AD166="","",TAM!AD166)</f>
        <v>1</v>
      </c>
      <c r="I162" s="223">
        <f>IF(Table35[[#This Row],[Open Qty TAM]]="","",TAM!AE166)</f>
        <v>1</v>
      </c>
      <c r="J162" s="212" t="str">
        <f>IF(TMMIN!T164="","",TMMIN!T164)</f>
        <v>AAS051-0000T</v>
      </c>
      <c r="K162" s="42" t="str">
        <f>IF(TMMIN!Q164="","",TMMIN!Q164)</f>
        <v>81110BZ610</v>
      </c>
      <c r="L162" s="42" t="str">
        <f>IF(TMMIN!I164="","",TMMIN!I164)</f>
        <v>3X25TP71</v>
      </c>
      <c r="M162" s="220">
        <f>IF(Table35[[#This Row],[PO TMMIN]]="","",TMMIN!AD164)</f>
        <v>2</v>
      </c>
      <c r="N162" s="223">
        <f>IF(Table35[[#This Row],[Open Qty TMMIN]]="","",TMMIN!AE164)</f>
        <v>2</v>
      </c>
      <c r="O162" s="226">
        <f>IF(Table35[[#This Row],[Open Qty TAM]]="","",SUM(SUMIF('STOCK OES'!B:B,Table35[[#This Row],[Ich No]],'STOCK OES'!E:E),SUMIF('STOCK SEALING'!B:B,Table35[[#This Row],[Ich Part No]],'STOCK SEALING'!E:E)))</f>
        <v>0</v>
      </c>
      <c r="P162" s="223">
        <f>IF(Table35[[#This Row],[Rest TMMIN]]="","",SUM(SUMIF('STOCK OES'!B:B,Table35[[#This Row],[Ich Part No]],'STOCK OES'!E:E),SUMIF('STOCK SEALING'!B:B,Table35[[#This Row],[Ich Part No]],'STOCK SEALING'!E:E)))</f>
        <v>2</v>
      </c>
      <c r="Q162" s="226"/>
      <c r="R162" s="223"/>
      <c r="S162" s="226">
        <f>IFERROR(Table35[[#This Row],[REST TAM]]-Table35[[#This Row],[Scan TAM]],"")</f>
        <v>1</v>
      </c>
      <c r="T162" s="223">
        <f>IFERROR(Table35[[#This Row],[Rest TMMIN]]-Table35[[#This Row],[Scan Tmmin]],"")</f>
        <v>2</v>
      </c>
      <c r="U162" s="212" t="str">
        <f>IF(Table35[[#This Row],[PO TAM]]="","",IF(Table35[[#This Row],[Balance TAM]]&gt;0,"Open","Close"))</f>
        <v>Open</v>
      </c>
      <c r="V162" s="214" t="str">
        <f>IF(Table35[[#This Row],[PO TMMIN]]="","",IF(Table35[[#This Row],[Balance TMMIN]]&gt;0,"Open","Close"))</f>
        <v>Open</v>
      </c>
      <c r="W162" s="212"/>
      <c r="X162" s="214"/>
      <c r="Y162" s="236">
        <f>IF(Table35[[#This Row],[PO TAM]]="","",SUMIF(J:J,Table35[[#This Row],[Ich No]],J:N))</f>
        <v>0</v>
      </c>
      <c r="Z162" s="214">
        <f>IF(Table35[[#This Row],[PO TMMIN]]="","",SUMIF(B:B,Table35[[#This Row],[Ich Part No]],I:I))</f>
        <v>12</v>
      </c>
      <c r="AC162" s="169">
        <f ca="1">IF(Table35[[#This Row],[Delivery Date]]="","",$AC$2-Table35[[#This Row],[Delivery Date]])</f>
        <v>6</v>
      </c>
      <c r="AE162" t="str">
        <f>IFERROR(VLOOKUP(Table35[[#This Row],[Ich No]],'ICH NO'!K:M,3,0),"")</f>
        <v>Sealing</v>
      </c>
      <c r="AF162">
        <f>IF(Table35[[#This Row],[REST TAM]]&gt;Table35[[#This Row],[Stock TAM]],Table35[[#This Row],[Stock TAM]],Table35[[#This Row],[REST TAM]])</f>
        <v>0</v>
      </c>
    </row>
    <row r="163" spans="1:32" x14ac:dyDescent="0.3">
      <c r="A163" s="173">
        <f>IF(Table35[[#This Row],[TAM PART NO]]="","",(ROW()-2))</f>
        <v>161</v>
      </c>
      <c r="B163" s="212" t="str">
        <f>IF(TAM!T167="","",TAM!T167)</f>
        <v>ADS051-0001T</v>
      </c>
      <c r="C163" s="42" t="str">
        <f>IF(TAM!Q167="","",TAM!Q167)</f>
        <v>81580BZ051</v>
      </c>
      <c r="D163" s="42" t="str">
        <f>IF(TAM!I167="","",TAM!I167)</f>
        <v>I0606458</v>
      </c>
      <c r="E163" s="42" t="str">
        <f>IF(TAM!H167="","",TAM!H167)</f>
        <v>20026839</v>
      </c>
      <c r="F163" s="213">
        <f>IF(TAM!L167="","",TAM!L167)</f>
        <v>45919</v>
      </c>
      <c r="G163" s="213">
        <f>IF(TAM!M167="","",TAM!M167)</f>
        <v>45924</v>
      </c>
      <c r="H163" s="220">
        <f>IF(TAM!AD167="","",TAM!AD167)</f>
        <v>3</v>
      </c>
      <c r="I163" s="223">
        <f>IF(Table35[[#This Row],[Open Qty TAM]]="","",TAM!AE167)</f>
        <v>3</v>
      </c>
      <c r="J163" s="212" t="str">
        <f>IF(TMMIN!T165="","",TMMIN!T165)</f>
        <v>AAS071-0000T</v>
      </c>
      <c r="K163" s="42" t="str">
        <f>IF(TMMIN!Q165="","",TMMIN!Q165)</f>
        <v>81110BZ630</v>
      </c>
      <c r="L163" s="42" t="str">
        <f>IF(TMMIN!I165="","",TMMIN!I165)</f>
        <v>3X25TP71</v>
      </c>
      <c r="M163" s="220">
        <f>IF(Table35[[#This Row],[PO TMMIN]]="","",TMMIN!AD165)</f>
        <v>3</v>
      </c>
      <c r="N163" s="223">
        <f>IF(Table35[[#This Row],[Open Qty TMMIN]]="","",TMMIN!AE165)</f>
        <v>3</v>
      </c>
      <c r="O163" s="226">
        <f>IF(Table35[[#This Row],[Open Qty TAM]]="","",SUM(SUMIF('STOCK OES'!B:B,Table35[[#This Row],[Ich No]],'STOCK OES'!E:E),SUMIF('STOCK SEALING'!B:B,Table35[[#This Row],[Ich Part No]],'STOCK SEALING'!E:E)))</f>
        <v>63</v>
      </c>
      <c r="P163" s="223">
        <f>IF(Table35[[#This Row],[Rest TMMIN]]="","",SUM(SUMIF('STOCK OES'!B:B,Table35[[#This Row],[Ich Part No]],'STOCK OES'!E:E),SUMIF('STOCK SEALING'!B:B,Table35[[#This Row],[Ich Part No]],'STOCK SEALING'!E:E)))</f>
        <v>0</v>
      </c>
      <c r="Q163" s="226"/>
      <c r="R163" s="223"/>
      <c r="S163" s="226">
        <f>IFERROR(Table35[[#This Row],[REST TAM]]-Table35[[#This Row],[Scan TAM]],"")</f>
        <v>3</v>
      </c>
      <c r="T163" s="223">
        <f>IFERROR(Table35[[#This Row],[Rest TMMIN]]-Table35[[#This Row],[Scan Tmmin]],"")</f>
        <v>3</v>
      </c>
      <c r="U163" s="212" t="str">
        <f>IF(Table35[[#This Row],[PO TAM]]="","",IF(Table35[[#This Row],[Balance TAM]]&gt;0,"Open","Close"))</f>
        <v>Open</v>
      </c>
      <c r="V163" s="214" t="str">
        <f>IF(Table35[[#This Row],[PO TMMIN]]="","",IF(Table35[[#This Row],[Balance TMMIN]]&gt;0,"Open","Close"))</f>
        <v>Open</v>
      </c>
      <c r="W163" s="212"/>
      <c r="X163" s="214"/>
      <c r="Y163" s="236">
        <f>IF(Table35[[#This Row],[PO TAM]]="","",SUMIF(J:J,Table35[[#This Row],[Ich No]],J:N))</f>
        <v>0</v>
      </c>
      <c r="Z163" s="214">
        <f>IF(Table35[[#This Row],[PO TMMIN]]="","",SUMIF(B:B,Table35[[#This Row],[Ich Part No]],I:I))</f>
        <v>6</v>
      </c>
      <c r="AC163" s="169">
        <f ca="1">IF(Table35[[#This Row],[Delivery Date]]="","",$AC$2-Table35[[#This Row],[Delivery Date]])</f>
        <v>6</v>
      </c>
      <c r="AE163" t="str">
        <f>IFERROR(VLOOKUP(Table35[[#This Row],[Ich No]],'ICH NO'!K:M,3,0),"")</f>
        <v>ASSY</v>
      </c>
      <c r="AF163">
        <f>IF(Table35[[#This Row],[REST TAM]]&gt;Table35[[#This Row],[Stock TAM]],Table35[[#This Row],[Stock TAM]],Table35[[#This Row],[REST TAM]])</f>
        <v>3</v>
      </c>
    </row>
    <row r="164" spans="1:32" x14ac:dyDescent="0.3">
      <c r="A164" s="173">
        <f>IF(Table35[[#This Row],[TAM PART NO]]="","",(ROW()-2))</f>
        <v>162</v>
      </c>
      <c r="B164" s="212" t="str">
        <f>IF(TAM!T168="","",TAM!T168)</f>
        <v>ADS052-9000T</v>
      </c>
      <c r="C164" s="42" t="str">
        <f>IF(TAM!Q168="","",TAM!Q168)</f>
        <v>81591BZ040</v>
      </c>
      <c r="D164" s="42" t="str">
        <f>IF(TAM!I168="","",TAM!I168)</f>
        <v>I0606458</v>
      </c>
      <c r="E164" s="42" t="str">
        <f>IF(TAM!H168="","",TAM!H168)</f>
        <v>20026840</v>
      </c>
      <c r="F164" s="213">
        <f>IF(TAM!L168="","",TAM!L168)</f>
        <v>45919</v>
      </c>
      <c r="G164" s="213">
        <f>IF(TAM!M168="","",TAM!M168)</f>
        <v>45924</v>
      </c>
      <c r="H164" s="220">
        <f>IF(TAM!AD168="","",TAM!AD168)</f>
        <v>1</v>
      </c>
      <c r="I164" s="223">
        <f>IF(Table35[[#This Row],[Open Qty TAM]]="","",TAM!AE168)</f>
        <v>1</v>
      </c>
      <c r="J164" s="212" t="str">
        <f>IF(TMMIN!T166="","",TMMIN!T166)</f>
        <v>AAV031-0000T</v>
      </c>
      <c r="K164" s="42" t="str">
        <f>IF(TMMIN!Q166="","",TMMIN!Q166)</f>
        <v>81110BZ820</v>
      </c>
      <c r="L164" s="42" t="str">
        <f>IF(TMMIN!I166="","",TMMIN!I166)</f>
        <v>3X25TP71</v>
      </c>
      <c r="M164" s="220">
        <f>IF(Table35[[#This Row],[PO TMMIN]]="","",TMMIN!AD166)</f>
        <v>6</v>
      </c>
      <c r="N164" s="223">
        <f>IF(Table35[[#This Row],[Open Qty TMMIN]]="","",TMMIN!AE166)</f>
        <v>1</v>
      </c>
      <c r="O164" s="226">
        <f>IF(Table35[[#This Row],[Open Qty TAM]]="","",SUM(SUMIF('STOCK OES'!B:B,Table35[[#This Row],[Ich No]],'STOCK OES'!E:E),SUMIF('STOCK SEALING'!B:B,Table35[[#This Row],[Ich Part No]],'STOCK SEALING'!E:E)))</f>
        <v>65</v>
      </c>
      <c r="P164" s="223">
        <f>IF(Table35[[#This Row],[Rest TMMIN]]="","",SUM(SUMIF('STOCK OES'!B:B,Table35[[#This Row],[Ich Part No]],'STOCK OES'!E:E),SUMIF('STOCK SEALING'!B:B,Table35[[#This Row],[Ich Part No]],'STOCK SEALING'!E:E)))</f>
        <v>53</v>
      </c>
      <c r="Q164" s="226"/>
      <c r="R164" s="223"/>
      <c r="S164" s="226">
        <f>IFERROR(Table35[[#This Row],[REST TAM]]-Table35[[#This Row],[Scan TAM]],"")</f>
        <v>1</v>
      </c>
      <c r="T164" s="223">
        <f>IFERROR(Table35[[#This Row],[Rest TMMIN]]-Table35[[#This Row],[Scan Tmmin]],"")</f>
        <v>1</v>
      </c>
      <c r="U164" s="212" t="str">
        <f>IF(Table35[[#This Row],[PO TAM]]="","",IF(Table35[[#This Row],[Balance TAM]]&gt;0,"Open","Close"))</f>
        <v>Open</v>
      </c>
      <c r="V164" s="214" t="str">
        <f>IF(Table35[[#This Row],[PO TMMIN]]="","",IF(Table35[[#This Row],[Balance TMMIN]]&gt;0,"Open","Close"))</f>
        <v>Open</v>
      </c>
      <c r="W164" s="212"/>
      <c r="X164" s="214"/>
      <c r="Y164" s="236">
        <f>IF(Table35[[#This Row],[PO TAM]]="","",SUMIF(J:J,Table35[[#This Row],[Ich No]],J:N))</f>
        <v>0</v>
      </c>
      <c r="Z164" s="214">
        <f>IF(Table35[[#This Row],[PO TMMIN]]="","",SUMIF(B:B,Table35[[#This Row],[Ich Part No]],I:I))</f>
        <v>0</v>
      </c>
      <c r="AC164" s="169">
        <f ca="1">IF(Table35[[#This Row],[Delivery Date]]="","",$AC$2-Table35[[#This Row],[Delivery Date]])</f>
        <v>6</v>
      </c>
      <c r="AE164" t="str">
        <f>IFERROR(VLOOKUP(Table35[[#This Row],[Ich No]],'ICH NO'!K:M,3,0),"")</f>
        <v>ASSY</v>
      </c>
      <c r="AF164">
        <f>IF(Table35[[#This Row],[REST TAM]]&gt;Table35[[#This Row],[Stock TAM]],Table35[[#This Row],[Stock TAM]],Table35[[#This Row],[REST TAM]])</f>
        <v>1</v>
      </c>
    </row>
    <row r="165" spans="1:32" x14ac:dyDescent="0.3">
      <c r="A165" s="173">
        <f>IF(Table35[[#This Row],[TAM PART NO]]="","",(ROW()-2))</f>
        <v>163</v>
      </c>
      <c r="B165" s="212" t="str">
        <f>IF(TAM!T169="","",TAM!T169)</f>
        <v>BGE241-0020T</v>
      </c>
      <c r="C165" s="42" t="str">
        <f>IF(TAM!Q169="","",TAM!Q169)</f>
        <v>87915BZ070</v>
      </c>
      <c r="D165" s="42" t="str">
        <f>IF(TAM!I169="","",TAM!I169)</f>
        <v>I0606458</v>
      </c>
      <c r="E165" s="42" t="str">
        <f>IF(TAM!H169="","",TAM!H169)</f>
        <v>20026841</v>
      </c>
      <c r="F165" s="213">
        <f>IF(TAM!L169="","",TAM!L169)</f>
        <v>45919</v>
      </c>
      <c r="G165" s="213">
        <f>IF(TAM!M169="","",TAM!M169)</f>
        <v>45924</v>
      </c>
      <c r="H165" s="220">
        <f>IF(TAM!AD169="","",TAM!AD169)</f>
        <v>1</v>
      </c>
      <c r="I165" s="223">
        <f>IF(Table35[[#This Row],[Open Qty TAM]]="","",TAM!AE169)</f>
        <v>1</v>
      </c>
      <c r="J165" s="212" t="str">
        <f>IF(TMMIN!T167="","",TMMIN!T167)</f>
        <v>AAV121-0000T</v>
      </c>
      <c r="K165" s="42" t="str">
        <f>IF(TMMIN!Q167="","",TMMIN!Q167)</f>
        <v>81110BZ860</v>
      </c>
      <c r="L165" s="42" t="str">
        <f>IF(TMMIN!I167="","",TMMIN!I167)</f>
        <v>3X25TP71</v>
      </c>
      <c r="M165" s="220">
        <f>IF(Table35[[#This Row],[PO TMMIN]]="","",TMMIN!AD167)</f>
        <v>2</v>
      </c>
      <c r="N165" s="223">
        <f>IF(Table35[[#This Row],[Open Qty TMMIN]]="","",TMMIN!AE167)</f>
        <v>1</v>
      </c>
      <c r="O165" s="226">
        <f>IF(Table35[[#This Row],[Open Qty TAM]]="","",SUM(SUMIF('STOCK OES'!B:B,Table35[[#This Row],[Ich No]],'STOCK OES'!E:E),SUMIF('STOCK SEALING'!B:B,Table35[[#This Row],[Ich Part No]],'STOCK SEALING'!E:E)))</f>
        <v>0</v>
      </c>
      <c r="P165" s="223">
        <f>IF(Table35[[#This Row],[Rest TMMIN]]="","",SUM(SUMIF('STOCK OES'!B:B,Table35[[#This Row],[Ich Part No]],'STOCK OES'!E:E),SUMIF('STOCK SEALING'!B:B,Table35[[#This Row],[Ich Part No]],'STOCK SEALING'!E:E)))</f>
        <v>44</v>
      </c>
      <c r="Q165" s="226"/>
      <c r="R165" s="223"/>
      <c r="S165" s="226">
        <f>IFERROR(Table35[[#This Row],[REST TAM]]-Table35[[#This Row],[Scan TAM]],"")</f>
        <v>1</v>
      </c>
      <c r="T165" s="223">
        <f>IFERROR(Table35[[#This Row],[Rest TMMIN]]-Table35[[#This Row],[Scan Tmmin]],"")</f>
        <v>1</v>
      </c>
      <c r="U165" s="212" t="str">
        <f>IF(Table35[[#This Row],[PO TAM]]="","",IF(Table35[[#This Row],[Balance TAM]]&gt;0,"Open","Close"))</f>
        <v>Open</v>
      </c>
      <c r="V165" s="214" t="str">
        <f>IF(Table35[[#This Row],[PO TMMIN]]="","",IF(Table35[[#This Row],[Balance TMMIN]]&gt;0,"Open","Close"))</f>
        <v>Open</v>
      </c>
      <c r="W165" s="212"/>
      <c r="X165" s="214"/>
      <c r="Y165" s="236">
        <f>IF(Table35[[#This Row],[PO TAM]]="","",SUMIF(J:J,Table35[[#This Row],[Ich No]],J:N))</f>
        <v>0</v>
      </c>
      <c r="Z165" s="214">
        <f>IF(Table35[[#This Row],[PO TMMIN]]="","",SUMIF(B:B,Table35[[#This Row],[Ich Part No]],I:I))</f>
        <v>0</v>
      </c>
      <c r="AC165" s="169">
        <f ca="1">IF(Table35[[#This Row],[Delivery Date]]="","",$AC$2-Table35[[#This Row],[Delivery Date]])</f>
        <v>6</v>
      </c>
      <c r="AE165" t="str">
        <f>IFERROR(VLOOKUP(Table35[[#This Row],[Ich No]],'ICH NO'!K:M,3,0),"")</f>
        <v>Sealing</v>
      </c>
      <c r="AF165">
        <f>IF(Table35[[#This Row],[REST TAM]]&gt;Table35[[#This Row],[Stock TAM]],Table35[[#This Row],[Stock TAM]],Table35[[#This Row],[REST TAM]])</f>
        <v>0</v>
      </c>
    </row>
    <row r="166" spans="1:32" x14ac:dyDescent="0.3">
      <c r="A166" s="173">
        <f>IF(Table35[[#This Row],[TAM PART NO]]="","",(ROW()-2))</f>
        <v>164</v>
      </c>
      <c r="B166" s="212" t="str">
        <f>IF(TAM!T170="","",TAM!T170)</f>
        <v>BGC722-4000T</v>
      </c>
      <c r="C166" s="42" t="str">
        <f>IF(TAM!Q170="","",TAM!Q170)</f>
        <v>87947BZ010</v>
      </c>
      <c r="D166" s="42" t="str">
        <f>IF(TAM!I170="","",TAM!I170)</f>
        <v>I0606458</v>
      </c>
      <c r="E166" s="42" t="str">
        <f>IF(TAM!H170="","",TAM!H170)</f>
        <v>20026842</v>
      </c>
      <c r="F166" s="213">
        <f>IF(TAM!L170="","",TAM!L170)</f>
        <v>45919</v>
      </c>
      <c r="G166" s="213">
        <f>IF(TAM!M170="","",TAM!M170)</f>
        <v>45924</v>
      </c>
      <c r="H166" s="220">
        <f>IF(TAM!AD170="","",TAM!AD170)</f>
        <v>1</v>
      </c>
      <c r="I166" s="223">
        <f>IF(Table35[[#This Row],[Open Qty TAM]]="","",TAM!AE170)</f>
        <v>1</v>
      </c>
      <c r="J166" s="212" t="str">
        <f>IF(TMMIN!T168="","",TMMIN!T168)</f>
        <v>AAF012-0000T</v>
      </c>
      <c r="K166" s="42" t="str">
        <f>IF(TMMIN!Q168="","",TMMIN!Q168)</f>
        <v>81150BZ050</v>
      </c>
      <c r="L166" s="42" t="str">
        <f>IF(TMMIN!I168="","",TMMIN!I168)</f>
        <v>3X25TP71</v>
      </c>
      <c r="M166" s="220">
        <f>IF(Table35[[#This Row],[PO TMMIN]]="","",TMMIN!AD168)</f>
        <v>1</v>
      </c>
      <c r="N166" s="223">
        <f>IF(Table35[[#This Row],[Open Qty TMMIN]]="","",TMMIN!AE168)</f>
        <v>1</v>
      </c>
      <c r="O166" s="226">
        <f>IF(Table35[[#This Row],[Open Qty TAM]]="","",SUM(SUMIF('STOCK OES'!B:B,Table35[[#This Row],[Ich No]],'STOCK OES'!E:E),SUMIF('STOCK SEALING'!B:B,Table35[[#This Row],[Ich Part No]],'STOCK SEALING'!E:E)))</f>
        <v>0</v>
      </c>
      <c r="P166" s="223">
        <f>IF(Table35[[#This Row],[Rest TMMIN]]="","",SUM(SUMIF('STOCK OES'!B:B,Table35[[#This Row],[Ich Part No]],'STOCK OES'!E:E),SUMIF('STOCK SEALING'!B:B,Table35[[#This Row],[Ich Part No]],'STOCK SEALING'!E:E)))</f>
        <v>68</v>
      </c>
      <c r="Q166" s="226"/>
      <c r="R166" s="223"/>
      <c r="S166" s="226">
        <f>IFERROR(Table35[[#This Row],[REST TAM]]-Table35[[#This Row],[Scan TAM]],"")</f>
        <v>1</v>
      </c>
      <c r="T166" s="223">
        <f>IFERROR(Table35[[#This Row],[Rest TMMIN]]-Table35[[#This Row],[Scan Tmmin]],"")</f>
        <v>1</v>
      </c>
      <c r="U166" s="212" t="str">
        <f>IF(Table35[[#This Row],[PO TAM]]="","",IF(Table35[[#This Row],[Balance TAM]]&gt;0,"Open","Close"))</f>
        <v>Open</v>
      </c>
      <c r="V166" s="214" t="str">
        <f>IF(Table35[[#This Row],[PO TMMIN]]="","",IF(Table35[[#This Row],[Balance TMMIN]]&gt;0,"Open","Close"))</f>
        <v>Open</v>
      </c>
      <c r="W166" s="212"/>
      <c r="X166" s="214"/>
      <c r="Y166" s="236">
        <f>IF(Table35[[#This Row],[PO TAM]]="","",SUMIF(J:J,Table35[[#This Row],[Ich No]],J:N))</f>
        <v>0</v>
      </c>
      <c r="Z166" s="214">
        <f>IF(Table35[[#This Row],[PO TMMIN]]="","",SUMIF(B:B,Table35[[#This Row],[Ich Part No]],I:I))</f>
        <v>1</v>
      </c>
      <c r="AC166" s="169">
        <f ca="1">IF(Table35[[#This Row],[Delivery Date]]="","",$AC$2-Table35[[#This Row],[Delivery Date]])</f>
        <v>6</v>
      </c>
      <c r="AE166" t="str">
        <f>IFERROR(VLOOKUP(Table35[[#This Row],[Ich No]],'ICH NO'!K:M,3,0),"")</f>
        <v>Sealing</v>
      </c>
      <c r="AF166">
        <f>IF(Table35[[#This Row],[REST TAM]]&gt;Table35[[#This Row],[Stock TAM]],Table35[[#This Row],[Stock TAM]],Table35[[#This Row],[REST TAM]])</f>
        <v>0</v>
      </c>
    </row>
    <row r="167" spans="1:32" x14ac:dyDescent="0.3">
      <c r="A167" s="173">
        <f>IF(Table35[[#This Row],[TAM PART NO]]="","",(ROW()-2))</f>
        <v>165</v>
      </c>
      <c r="B167" s="212" t="str">
        <f>IF(TAM!T171="","",TAM!T171)</f>
        <v>AAF011-0000T</v>
      </c>
      <c r="C167" s="42" t="str">
        <f>IF(TAM!Q171="","",TAM!Q171)</f>
        <v>81110BZ050</v>
      </c>
      <c r="D167" s="42" t="str">
        <f>IF(TAM!I171="","",TAM!I171)</f>
        <v>I0706490</v>
      </c>
      <c r="E167" s="42" t="str">
        <f>IF(TAM!H171="","",TAM!H171)</f>
        <v>20026844</v>
      </c>
      <c r="F167" s="213">
        <f>IF(TAM!L171="","",TAM!L171)</f>
        <v>45919</v>
      </c>
      <c r="G167" s="213">
        <f>IF(TAM!M171="","",TAM!M171)</f>
        <v>45924</v>
      </c>
      <c r="H167" s="220">
        <f>IF(TAM!AD171="","",TAM!AD171)</f>
        <v>1</v>
      </c>
      <c r="I167" s="223">
        <f>IF(Table35[[#This Row],[Open Qty TAM]]="","",TAM!AE171)</f>
        <v>1</v>
      </c>
      <c r="J167" s="212" t="str">
        <f>IF(TMMIN!T169="","",TMMIN!T169)</f>
        <v>AAS052-0000T</v>
      </c>
      <c r="K167" s="42" t="str">
        <f>IF(TMMIN!Q169="","",TMMIN!Q169)</f>
        <v>81150BZ610</v>
      </c>
      <c r="L167" s="42" t="str">
        <f>IF(TMMIN!I169="","",TMMIN!I169)</f>
        <v>3X25TP71</v>
      </c>
      <c r="M167" s="220">
        <f>IF(Table35[[#This Row],[PO TMMIN]]="","",TMMIN!AD169)</f>
        <v>1</v>
      </c>
      <c r="N167" s="223">
        <f>IF(Table35[[#This Row],[Open Qty TMMIN]]="","",TMMIN!AE169)</f>
        <v>1</v>
      </c>
      <c r="O167" s="226">
        <f>IF(Table35[[#This Row],[Open Qty TAM]]="","",SUM(SUMIF('STOCK OES'!B:B,Table35[[#This Row],[Ich No]],'STOCK OES'!E:E),SUMIF('STOCK SEALING'!B:B,Table35[[#This Row],[Ich Part No]],'STOCK SEALING'!E:E)))</f>
        <v>45</v>
      </c>
      <c r="P167" s="223">
        <f>IF(Table35[[#This Row],[Rest TMMIN]]="","",SUM(SUMIF('STOCK OES'!B:B,Table35[[#This Row],[Ich Part No]],'STOCK OES'!E:E),SUMIF('STOCK SEALING'!B:B,Table35[[#This Row],[Ich Part No]],'STOCK SEALING'!E:E)))</f>
        <v>68</v>
      </c>
      <c r="Q167" s="226"/>
      <c r="R167" s="223"/>
      <c r="S167" s="226">
        <f>IFERROR(Table35[[#This Row],[REST TAM]]-Table35[[#This Row],[Scan TAM]],"")</f>
        <v>1</v>
      </c>
      <c r="T167" s="223">
        <f>IFERROR(Table35[[#This Row],[Rest TMMIN]]-Table35[[#This Row],[Scan Tmmin]],"")</f>
        <v>1</v>
      </c>
      <c r="U167" s="212" t="str">
        <f>IF(Table35[[#This Row],[PO TAM]]="","",IF(Table35[[#This Row],[Balance TAM]]&gt;0,"Open","Close"))</f>
        <v>Open</v>
      </c>
      <c r="V167" s="214" t="str">
        <f>IF(Table35[[#This Row],[PO TMMIN]]="","",IF(Table35[[#This Row],[Balance TMMIN]]&gt;0,"Open","Close"))</f>
        <v>Open</v>
      </c>
      <c r="W167" s="212"/>
      <c r="X167" s="214"/>
      <c r="Y167" s="236">
        <f>IF(Table35[[#This Row],[PO TAM]]="","",SUMIF(J:J,Table35[[#This Row],[Ich No]],J:N))</f>
        <v>0</v>
      </c>
      <c r="Z167" s="214">
        <f>IF(Table35[[#This Row],[PO TMMIN]]="","",SUMIF(B:B,Table35[[#This Row],[Ich Part No]],I:I))</f>
        <v>0</v>
      </c>
      <c r="AC167" s="169">
        <f ca="1">IF(Table35[[#This Row],[Delivery Date]]="","",$AC$2-Table35[[#This Row],[Delivery Date]])</f>
        <v>6</v>
      </c>
      <c r="AE167" t="str">
        <f>IFERROR(VLOOKUP(Table35[[#This Row],[Ich No]],'ICH NO'!K:M,3,0),"")</f>
        <v>ASSY</v>
      </c>
      <c r="AF167">
        <f>IF(Table35[[#This Row],[REST TAM]]&gt;Table35[[#This Row],[Stock TAM]],Table35[[#This Row],[Stock TAM]],Table35[[#This Row],[REST TAM]])</f>
        <v>1</v>
      </c>
    </row>
    <row r="168" spans="1:32" x14ac:dyDescent="0.3">
      <c r="A168" s="173">
        <f>IF(Table35[[#This Row],[TAM PART NO]]="","",(ROW()-2))</f>
        <v>166</v>
      </c>
      <c r="B168" s="212" t="str">
        <f>IF(TAM!T172="","",TAM!T172)</f>
        <v>AAV021-0000T</v>
      </c>
      <c r="C168" s="42" t="str">
        <f>IF(TAM!Q172="","",TAM!Q172)</f>
        <v>81110BZ800</v>
      </c>
      <c r="D168" s="42" t="str">
        <f>IF(TAM!I172="","",TAM!I172)</f>
        <v>I0706490</v>
      </c>
      <c r="E168" s="42" t="str">
        <f>IF(TAM!H172="","",TAM!H172)</f>
        <v>20026845</v>
      </c>
      <c r="F168" s="213">
        <f>IF(TAM!L172="","",TAM!L172)</f>
        <v>45919</v>
      </c>
      <c r="G168" s="213">
        <f>IF(TAM!M172="","",TAM!M172)</f>
        <v>45924</v>
      </c>
      <c r="H168" s="220">
        <f>IF(TAM!AD172="","",TAM!AD172)</f>
        <v>2</v>
      </c>
      <c r="I168" s="223">
        <f>IF(Table35[[#This Row],[Open Qty TAM]]="","",TAM!AE172)</f>
        <v>2</v>
      </c>
      <c r="J168" s="212" t="str">
        <f>IF(TMMIN!T170="","",TMMIN!T170)</f>
        <v>AAS072-0000T</v>
      </c>
      <c r="K168" s="42" t="str">
        <f>IF(TMMIN!Q170="","",TMMIN!Q170)</f>
        <v>81150BZ630</v>
      </c>
      <c r="L168" s="42" t="str">
        <f>IF(TMMIN!I170="","",TMMIN!I170)</f>
        <v>3X25TP71</v>
      </c>
      <c r="M168" s="220">
        <f>IF(Table35[[#This Row],[PO TMMIN]]="","",TMMIN!AD170)</f>
        <v>2</v>
      </c>
      <c r="N168" s="223">
        <f>IF(Table35[[#This Row],[Open Qty TMMIN]]="","",TMMIN!AE170)</f>
        <v>2</v>
      </c>
      <c r="O168" s="226">
        <f>IF(Table35[[#This Row],[Open Qty TAM]]="","",SUM(SUMIF('STOCK OES'!B:B,Table35[[#This Row],[Ich No]],'STOCK OES'!E:E),SUMIF('STOCK SEALING'!B:B,Table35[[#This Row],[Ich Part No]],'STOCK SEALING'!E:E)))</f>
        <v>42</v>
      </c>
      <c r="P168" s="223">
        <f>IF(Table35[[#This Row],[Rest TMMIN]]="","",SUM(SUMIF('STOCK OES'!B:B,Table35[[#This Row],[Ich Part No]],'STOCK OES'!E:E),SUMIF('STOCK SEALING'!B:B,Table35[[#This Row],[Ich Part No]],'STOCK SEALING'!E:E)))</f>
        <v>0</v>
      </c>
      <c r="Q168" s="226"/>
      <c r="R168" s="223"/>
      <c r="S168" s="226">
        <f>IFERROR(Table35[[#This Row],[REST TAM]]-Table35[[#This Row],[Scan TAM]],"")</f>
        <v>2</v>
      </c>
      <c r="T168" s="223">
        <f>IFERROR(Table35[[#This Row],[Rest TMMIN]]-Table35[[#This Row],[Scan Tmmin]],"")</f>
        <v>2</v>
      </c>
      <c r="U168" s="212" t="str">
        <f>IF(Table35[[#This Row],[PO TAM]]="","",IF(Table35[[#This Row],[Balance TAM]]&gt;0,"Open","Close"))</f>
        <v>Open</v>
      </c>
      <c r="V168" s="214" t="str">
        <f>IF(Table35[[#This Row],[PO TMMIN]]="","",IF(Table35[[#This Row],[Balance TMMIN]]&gt;0,"Open","Close"))</f>
        <v>Open</v>
      </c>
      <c r="W168" s="212"/>
      <c r="X168" s="214"/>
      <c r="Y168" s="236">
        <f>IF(Table35[[#This Row],[PO TAM]]="","",SUMIF(J:J,Table35[[#This Row],[Ich No]],J:N))</f>
        <v>0</v>
      </c>
      <c r="Z168" s="214">
        <f>IF(Table35[[#This Row],[PO TMMIN]]="","",SUMIF(B:B,Table35[[#This Row],[Ich Part No]],I:I))</f>
        <v>0</v>
      </c>
      <c r="AC168" s="169">
        <f ca="1">IF(Table35[[#This Row],[Delivery Date]]="","",$AC$2-Table35[[#This Row],[Delivery Date]])</f>
        <v>6</v>
      </c>
      <c r="AE168" t="str">
        <f>IFERROR(VLOOKUP(Table35[[#This Row],[Ich No]],'ICH NO'!K:M,3,0),"")</f>
        <v>ASSY</v>
      </c>
      <c r="AF168">
        <f>IF(Table35[[#This Row],[REST TAM]]&gt;Table35[[#This Row],[Stock TAM]],Table35[[#This Row],[Stock TAM]],Table35[[#This Row],[REST TAM]])</f>
        <v>2</v>
      </c>
    </row>
    <row r="169" spans="1:32" x14ac:dyDescent="0.3">
      <c r="A169" s="173">
        <f>IF(Table35[[#This Row],[TAM PART NO]]="","",(ROW()-2))</f>
        <v>167</v>
      </c>
      <c r="B169" s="212" t="str">
        <f>IF(TAM!T173="","",TAM!T173)</f>
        <v>AAV111-0000T</v>
      </c>
      <c r="C169" s="42" t="str">
        <f>IF(TAM!Q173="","",TAM!Q173)</f>
        <v>81110BZ840</v>
      </c>
      <c r="D169" s="42" t="str">
        <f>IF(TAM!I173="","",TAM!I173)</f>
        <v>I0706490</v>
      </c>
      <c r="E169" s="42" t="str">
        <f>IF(TAM!H173="","",TAM!H173)</f>
        <v>20026846</v>
      </c>
      <c r="F169" s="213">
        <f>IF(TAM!L173="","",TAM!L173)</f>
        <v>45919</v>
      </c>
      <c r="G169" s="213">
        <f>IF(TAM!M173="","",TAM!M173)</f>
        <v>45924</v>
      </c>
      <c r="H169" s="220">
        <f>IF(TAM!AD173="","",TAM!AD173)</f>
        <v>3</v>
      </c>
      <c r="I169" s="223">
        <f>IF(Table35[[#This Row],[Open Qty TAM]]="","",TAM!AE173)</f>
        <v>3</v>
      </c>
      <c r="J169" s="212" t="str">
        <f>IF(TMMIN!T171="","",TMMIN!T171)</f>
        <v>AAV122-0000T</v>
      </c>
      <c r="K169" s="42" t="str">
        <f>IF(TMMIN!Q171="","",TMMIN!Q171)</f>
        <v>81150BZ860</v>
      </c>
      <c r="L169" s="42" t="str">
        <f>IF(TMMIN!I171="","",TMMIN!I171)</f>
        <v>3X25TP71</v>
      </c>
      <c r="M169" s="220">
        <f>IF(Table35[[#This Row],[PO TMMIN]]="","",TMMIN!AD171)</f>
        <v>3</v>
      </c>
      <c r="N169" s="223">
        <f>IF(Table35[[#This Row],[Open Qty TMMIN]]="","",TMMIN!AE171)</f>
        <v>3</v>
      </c>
      <c r="O169" s="226">
        <f>IF(Table35[[#This Row],[Open Qty TAM]]="","",SUM(SUMIF('STOCK OES'!B:B,Table35[[#This Row],[Ich No]],'STOCK OES'!E:E),SUMIF('STOCK SEALING'!B:B,Table35[[#This Row],[Ich Part No]],'STOCK SEALING'!E:E)))</f>
        <v>46</v>
      </c>
      <c r="P169" s="223">
        <f>IF(Table35[[#This Row],[Rest TMMIN]]="","",SUM(SUMIF('STOCK OES'!B:B,Table35[[#This Row],[Ich Part No]],'STOCK OES'!E:E),SUMIF('STOCK SEALING'!B:B,Table35[[#This Row],[Ich Part No]],'STOCK SEALING'!E:E)))</f>
        <v>9</v>
      </c>
      <c r="Q169" s="226"/>
      <c r="R169" s="223"/>
      <c r="S169" s="226">
        <f>IFERROR(Table35[[#This Row],[REST TAM]]-Table35[[#This Row],[Scan TAM]],"")</f>
        <v>3</v>
      </c>
      <c r="T169" s="223">
        <f>IFERROR(Table35[[#This Row],[Rest TMMIN]]-Table35[[#This Row],[Scan Tmmin]],"")</f>
        <v>3</v>
      </c>
      <c r="U169" s="212" t="str">
        <f>IF(Table35[[#This Row],[PO TAM]]="","",IF(Table35[[#This Row],[Balance TAM]]&gt;0,"Open","Close"))</f>
        <v>Open</v>
      </c>
      <c r="V169" s="214" t="str">
        <f>IF(Table35[[#This Row],[PO TMMIN]]="","",IF(Table35[[#This Row],[Balance TMMIN]]&gt;0,"Open","Close"))</f>
        <v>Open</v>
      </c>
      <c r="W169" s="212"/>
      <c r="X169" s="214"/>
      <c r="Y169" s="236">
        <f>IF(Table35[[#This Row],[PO TAM]]="","",SUMIF(J:J,Table35[[#This Row],[Ich No]],J:N))</f>
        <v>0</v>
      </c>
      <c r="Z169" s="214">
        <f>IF(Table35[[#This Row],[PO TMMIN]]="","",SUMIF(B:B,Table35[[#This Row],[Ich Part No]],I:I))</f>
        <v>8</v>
      </c>
      <c r="AC169" s="169">
        <f ca="1">IF(Table35[[#This Row],[Delivery Date]]="","",$AC$2-Table35[[#This Row],[Delivery Date]])</f>
        <v>6</v>
      </c>
      <c r="AE169" t="str">
        <f>IFERROR(VLOOKUP(Table35[[#This Row],[Ich No]],'ICH NO'!K:M,3,0),"")</f>
        <v>ASSY</v>
      </c>
      <c r="AF169">
        <f>IF(Table35[[#This Row],[REST TAM]]&gt;Table35[[#This Row],[Stock TAM]],Table35[[#This Row],[Stock TAM]],Table35[[#This Row],[REST TAM]])</f>
        <v>3</v>
      </c>
    </row>
    <row r="170" spans="1:32" x14ac:dyDescent="0.3">
      <c r="A170" s="173">
        <f>IF(Table35[[#This Row],[TAM PART NO]]="","",(ROW()-2))</f>
        <v>168</v>
      </c>
      <c r="B170" s="212" t="str">
        <f>IF(TAM!T174="","",TAM!T174)</f>
        <v>AAF012-0000T</v>
      </c>
      <c r="C170" s="42" t="str">
        <f>IF(TAM!Q174="","",TAM!Q174)</f>
        <v>81150BZ050</v>
      </c>
      <c r="D170" s="42" t="str">
        <f>IF(TAM!I174="","",TAM!I174)</f>
        <v>I0706490</v>
      </c>
      <c r="E170" s="42" t="str">
        <f>IF(TAM!H174="","",TAM!H174)</f>
        <v>20026847</v>
      </c>
      <c r="F170" s="213">
        <f>IF(TAM!L174="","",TAM!L174)</f>
        <v>45919</v>
      </c>
      <c r="G170" s="213">
        <f>IF(TAM!M174="","",TAM!M174)</f>
        <v>45924</v>
      </c>
      <c r="H170" s="220">
        <f>IF(TAM!AD174="","",TAM!AD174)</f>
        <v>1</v>
      </c>
      <c r="I170" s="223">
        <f>IF(Table35[[#This Row],[Open Qty TAM]]="","",TAM!AE174)</f>
        <v>1</v>
      </c>
      <c r="J170" s="212" t="str">
        <f>IF(TMMIN!T172="","",TMMIN!T172)</f>
        <v>ADV081-9000T</v>
      </c>
      <c r="K170" s="42" t="str">
        <f>IF(TMMIN!Q172="","",TMMIN!Q172)</f>
        <v>81551BZ440</v>
      </c>
      <c r="L170" s="42" t="str">
        <f>IF(TMMIN!I172="","",TMMIN!I172)</f>
        <v>3X25TP71</v>
      </c>
      <c r="M170" s="220">
        <f>IF(Table35[[#This Row],[PO TMMIN]]="","",TMMIN!AD172)</f>
        <v>5</v>
      </c>
      <c r="N170" s="223">
        <f>IF(Table35[[#This Row],[Open Qty TMMIN]]="","",TMMIN!AE172)</f>
        <v>1</v>
      </c>
      <c r="O170" s="226">
        <f>IF(Table35[[#This Row],[Open Qty TAM]]="","",SUM(SUMIF('STOCK OES'!B:B,Table35[[#This Row],[Ich No]],'STOCK OES'!E:E),SUMIF('STOCK SEALING'!B:B,Table35[[#This Row],[Ich Part No]],'STOCK SEALING'!E:E)))</f>
        <v>68</v>
      </c>
      <c r="P170" s="223">
        <f>IF(Table35[[#This Row],[Rest TMMIN]]="","",SUM(SUMIF('STOCK OES'!B:B,Table35[[#This Row],[Ich Part No]],'STOCK OES'!E:E),SUMIF('STOCK SEALING'!B:B,Table35[[#This Row],[Ich Part No]],'STOCK SEALING'!E:E)))</f>
        <v>22</v>
      </c>
      <c r="Q170" s="226"/>
      <c r="R170" s="223"/>
      <c r="S170" s="226">
        <f>IFERROR(Table35[[#This Row],[REST TAM]]-Table35[[#This Row],[Scan TAM]],"")</f>
        <v>1</v>
      </c>
      <c r="T170" s="223">
        <f>IFERROR(Table35[[#This Row],[Rest TMMIN]]-Table35[[#This Row],[Scan Tmmin]],"")</f>
        <v>1</v>
      </c>
      <c r="U170" s="212" t="str">
        <f>IF(Table35[[#This Row],[PO TAM]]="","",IF(Table35[[#This Row],[Balance TAM]]&gt;0,"Open","Close"))</f>
        <v>Open</v>
      </c>
      <c r="V170" s="214" t="str">
        <f>IF(Table35[[#This Row],[PO TMMIN]]="","",IF(Table35[[#This Row],[Balance TMMIN]]&gt;0,"Open","Close"))</f>
        <v>Open</v>
      </c>
      <c r="W170" s="212"/>
      <c r="X170" s="214"/>
      <c r="Y170" s="236">
        <f>IF(Table35[[#This Row],[PO TAM]]="","",SUMIF(J:J,Table35[[#This Row],[Ich No]],J:N))</f>
        <v>0</v>
      </c>
      <c r="Z170" s="214">
        <f>IF(Table35[[#This Row],[PO TMMIN]]="","",SUMIF(B:B,Table35[[#This Row],[Ich Part No]],I:I))</f>
        <v>3</v>
      </c>
      <c r="AC170" s="169">
        <f ca="1">IF(Table35[[#This Row],[Delivery Date]]="","",$AC$2-Table35[[#This Row],[Delivery Date]])</f>
        <v>6</v>
      </c>
      <c r="AE170" t="str">
        <f>IFERROR(VLOOKUP(Table35[[#This Row],[Ich No]],'ICH NO'!K:M,3,0),"")</f>
        <v>ASSY</v>
      </c>
      <c r="AF170">
        <f>IF(Table35[[#This Row],[REST TAM]]&gt;Table35[[#This Row],[Stock TAM]],Table35[[#This Row],[Stock TAM]],Table35[[#This Row],[REST TAM]])</f>
        <v>1</v>
      </c>
    </row>
    <row r="171" spans="1:32" x14ac:dyDescent="0.3">
      <c r="A171" s="173">
        <f>IF(Table35[[#This Row],[TAM PART NO]]="","",(ROW()-2))</f>
        <v>169</v>
      </c>
      <c r="B171" s="212" t="str">
        <f>IF(TAM!T175="","",TAM!T175)</f>
        <v>AAV022-0000T</v>
      </c>
      <c r="C171" s="42" t="str">
        <f>IF(TAM!Q175="","",TAM!Q175)</f>
        <v>81150BZ800</v>
      </c>
      <c r="D171" s="42" t="str">
        <f>IF(TAM!I175="","",TAM!I175)</f>
        <v>I0706490</v>
      </c>
      <c r="E171" s="42" t="str">
        <f>IF(TAM!H175="","",TAM!H175)</f>
        <v>20026848</v>
      </c>
      <c r="F171" s="213">
        <f>IF(TAM!L175="","",TAM!L175)</f>
        <v>45919</v>
      </c>
      <c r="G171" s="213">
        <f>IF(TAM!M175="","",TAM!M175)</f>
        <v>45924</v>
      </c>
      <c r="H171" s="220">
        <f>IF(TAM!AD175="","",TAM!AD175)</f>
        <v>3</v>
      </c>
      <c r="I171" s="223">
        <f>IF(Table35[[#This Row],[Open Qty TAM]]="","",TAM!AE175)</f>
        <v>3</v>
      </c>
      <c r="J171" s="212" t="str">
        <f>IF(TMMIN!T173="","",TMMIN!T173)</f>
        <v>ADN171-0030T</v>
      </c>
      <c r="K171" s="42" t="str">
        <f>IF(TMMIN!Q173="","",TMMIN!Q173)</f>
        <v>525620K070</v>
      </c>
      <c r="L171" s="42" t="str">
        <f>IF(TMMIN!I173="","",TMMIN!I173)</f>
        <v>3125015738</v>
      </c>
      <c r="M171" s="220">
        <f>IF(Table35[[#This Row],[PO TMMIN]]="","",TMMIN!AD173)</f>
        <v>8</v>
      </c>
      <c r="N171" s="223">
        <f>IF(Table35[[#This Row],[Open Qty TMMIN]]="","",TMMIN!AE173)</f>
        <v>8</v>
      </c>
      <c r="O171" s="226">
        <f>IF(Table35[[#This Row],[Open Qty TAM]]="","",SUM(SUMIF('STOCK OES'!B:B,Table35[[#This Row],[Ich No]],'STOCK OES'!E:E),SUMIF('STOCK SEALING'!B:B,Table35[[#This Row],[Ich Part No]],'STOCK SEALING'!E:E)))</f>
        <v>20</v>
      </c>
      <c r="P171" s="223">
        <f>IF(Table35[[#This Row],[Rest TMMIN]]="","",SUM(SUMIF('STOCK OES'!B:B,Table35[[#This Row],[Ich Part No]],'STOCK OES'!E:E),SUMIF('STOCK SEALING'!B:B,Table35[[#This Row],[Ich Part No]],'STOCK SEALING'!E:E)))</f>
        <v>2</v>
      </c>
      <c r="Q171" s="226"/>
      <c r="R171" s="223"/>
      <c r="S171" s="226">
        <f>IFERROR(Table35[[#This Row],[REST TAM]]-Table35[[#This Row],[Scan TAM]],"")</f>
        <v>3</v>
      </c>
      <c r="T171" s="223">
        <f>IFERROR(Table35[[#This Row],[Rest TMMIN]]-Table35[[#This Row],[Scan Tmmin]],"")</f>
        <v>8</v>
      </c>
      <c r="U171" s="212" t="str">
        <f>IF(Table35[[#This Row],[PO TAM]]="","",IF(Table35[[#This Row],[Balance TAM]]&gt;0,"Open","Close"))</f>
        <v>Open</v>
      </c>
      <c r="V171" s="214" t="str">
        <f>IF(Table35[[#This Row],[PO TMMIN]]="","",IF(Table35[[#This Row],[Balance TMMIN]]&gt;0,"Open","Close"))</f>
        <v>Open</v>
      </c>
      <c r="W171" s="212"/>
      <c r="X171" s="214"/>
      <c r="Y171" s="236">
        <f>IF(Table35[[#This Row],[PO TAM]]="","",SUMIF(J:J,Table35[[#This Row],[Ich No]],J:N))</f>
        <v>0</v>
      </c>
      <c r="Z171" s="214">
        <f>IF(Table35[[#This Row],[PO TMMIN]]="","",SUMIF(B:B,Table35[[#This Row],[Ich Part No]],I:I))</f>
        <v>2</v>
      </c>
      <c r="AC171" s="169">
        <f ca="1">IF(Table35[[#This Row],[Delivery Date]]="","",$AC$2-Table35[[#This Row],[Delivery Date]])</f>
        <v>6</v>
      </c>
      <c r="AE171" t="str">
        <f>IFERROR(VLOOKUP(Table35[[#This Row],[Ich No]],'ICH NO'!K:M,3,0),"")</f>
        <v>ASSY</v>
      </c>
      <c r="AF171">
        <f>IF(Table35[[#This Row],[REST TAM]]&gt;Table35[[#This Row],[Stock TAM]],Table35[[#This Row],[Stock TAM]],Table35[[#This Row],[REST TAM]])</f>
        <v>3</v>
      </c>
    </row>
    <row r="172" spans="1:32" x14ac:dyDescent="0.3">
      <c r="A172" s="173">
        <f>IF(Table35[[#This Row],[TAM PART NO]]="","",(ROW()-2))</f>
        <v>170</v>
      </c>
      <c r="B172" s="212" t="str">
        <f>IF(TAM!T176="","",TAM!T176)</f>
        <v>AAV112-0000T</v>
      </c>
      <c r="C172" s="42" t="str">
        <f>IF(TAM!Q176="","",TAM!Q176)</f>
        <v>81150BZ840</v>
      </c>
      <c r="D172" s="42" t="str">
        <f>IF(TAM!I176="","",TAM!I176)</f>
        <v>I0706490</v>
      </c>
      <c r="E172" s="42" t="str">
        <f>IF(TAM!H176="","",TAM!H176)</f>
        <v>20026849</v>
      </c>
      <c r="F172" s="213">
        <f>IF(TAM!L176="","",TAM!L176)</f>
        <v>45919</v>
      </c>
      <c r="G172" s="213">
        <f>IF(TAM!M176="","",TAM!M176)</f>
        <v>45924</v>
      </c>
      <c r="H172" s="220">
        <f>IF(TAM!AD176="","",TAM!AD176)</f>
        <v>3</v>
      </c>
      <c r="I172" s="223">
        <f>IF(Table35[[#This Row],[Open Qty TAM]]="","",TAM!AE176)</f>
        <v>3</v>
      </c>
      <c r="J172" s="212" t="str">
        <f>IF(TMMIN!T174="","",TMMIN!T174)</f>
        <v>ADN172-0030T</v>
      </c>
      <c r="K172" s="42" t="str">
        <f>IF(TMMIN!Q174="","",TMMIN!Q174)</f>
        <v>525630K010</v>
      </c>
      <c r="L172" s="42" t="str">
        <f>IF(TMMIN!I174="","",TMMIN!I174)</f>
        <v>3125015738</v>
      </c>
      <c r="M172" s="220">
        <f>IF(Table35[[#This Row],[PO TMMIN]]="","",TMMIN!AD174)</f>
        <v>4</v>
      </c>
      <c r="N172" s="223">
        <f>IF(Table35[[#This Row],[Open Qty TMMIN]]="","",TMMIN!AE174)</f>
        <v>4</v>
      </c>
      <c r="O172" s="226">
        <f>IF(Table35[[#This Row],[Open Qty TAM]]="","",SUM(SUMIF('STOCK OES'!B:B,Table35[[#This Row],[Ich No]],'STOCK OES'!E:E),SUMIF('STOCK SEALING'!B:B,Table35[[#This Row],[Ich Part No]],'STOCK SEALING'!E:E)))</f>
        <v>46</v>
      </c>
      <c r="P172" s="223">
        <f>IF(Table35[[#This Row],[Rest TMMIN]]="","",SUM(SUMIF('STOCK OES'!B:B,Table35[[#This Row],[Ich Part No]],'STOCK OES'!E:E),SUMIF('STOCK SEALING'!B:B,Table35[[#This Row],[Ich Part No]],'STOCK SEALING'!E:E)))</f>
        <v>1</v>
      </c>
      <c r="Q172" s="226"/>
      <c r="R172" s="223"/>
      <c r="S172" s="226">
        <f>IFERROR(Table35[[#This Row],[REST TAM]]-Table35[[#This Row],[Scan TAM]],"")</f>
        <v>3</v>
      </c>
      <c r="T172" s="223">
        <f>IFERROR(Table35[[#This Row],[Rest TMMIN]]-Table35[[#This Row],[Scan Tmmin]],"")</f>
        <v>4</v>
      </c>
      <c r="U172" s="212" t="str">
        <f>IF(Table35[[#This Row],[PO TAM]]="","",IF(Table35[[#This Row],[Balance TAM]]&gt;0,"Open","Close"))</f>
        <v>Open</v>
      </c>
      <c r="V172" s="214" t="str">
        <f>IF(Table35[[#This Row],[PO TMMIN]]="","",IF(Table35[[#This Row],[Balance TMMIN]]&gt;0,"Open","Close"))</f>
        <v>Open</v>
      </c>
      <c r="W172" s="212"/>
      <c r="X172" s="214"/>
      <c r="Y172" s="236">
        <f>IF(Table35[[#This Row],[PO TAM]]="","",SUMIF(J:J,Table35[[#This Row],[Ich No]],J:N))</f>
        <v>0</v>
      </c>
      <c r="Z172" s="214">
        <f>IF(Table35[[#This Row],[PO TMMIN]]="","",SUMIF(B:B,Table35[[#This Row],[Ich Part No]],I:I))</f>
        <v>1</v>
      </c>
      <c r="AC172" s="169">
        <f ca="1">IF(Table35[[#This Row],[Delivery Date]]="","",$AC$2-Table35[[#This Row],[Delivery Date]])</f>
        <v>6</v>
      </c>
      <c r="AE172" t="str">
        <f>IFERROR(VLOOKUP(Table35[[#This Row],[Ich No]],'ICH NO'!K:M,3,0),"")</f>
        <v>ASSY</v>
      </c>
      <c r="AF172">
        <f>IF(Table35[[#This Row],[REST TAM]]&gt;Table35[[#This Row],[Stock TAM]],Table35[[#This Row],[Stock TAM]],Table35[[#This Row],[REST TAM]])</f>
        <v>3</v>
      </c>
    </row>
    <row r="173" spans="1:32" x14ac:dyDescent="0.3">
      <c r="A173" s="173">
        <f>IF(Table35[[#This Row],[TAM PART NO]]="","",(ROW()-2))</f>
        <v>171</v>
      </c>
      <c r="B173" s="212" t="str">
        <f>IF(TAM!T177="","",TAM!T177)</f>
        <v>ADL011-9000T</v>
      </c>
      <c r="C173" s="42" t="str">
        <f>IF(TAM!Q177="","",TAM!Q177)</f>
        <v>81551BZ090</v>
      </c>
      <c r="D173" s="42" t="str">
        <f>IF(TAM!I177="","",TAM!I177)</f>
        <v>I0706490</v>
      </c>
      <c r="E173" s="42" t="str">
        <f>IF(TAM!H177="","",TAM!H177)</f>
        <v>20026850</v>
      </c>
      <c r="F173" s="213">
        <f>IF(TAM!L177="","",TAM!L177)</f>
        <v>45919</v>
      </c>
      <c r="G173" s="213">
        <f>IF(TAM!M177="","",TAM!M177)</f>
        <v>45924</v>
      </c>
      <c r="H173" s="220">
        <f>IF(TAM!AD177="","",TAM!AD177)</f>
        <v>4</v>
      </c>
      <c r="I173" s="223">
        <f>IF(Table35[[#This Row],[Open Qty TAM]]="","",TAM!AE177)</f>
        <v>4</v>
      </c>
      <c r="J173" s="212" t="str">
        <f>IF(TMMIN!T175="","",TMMIN!T175)</f>
        <v>H13141-0000T</v>
      </c>
      <c r="K173" s="42" t="str">
        <f>IF(TMMIN!Q175="","",TMMIN!Q175)</f>
        <v>81110VT210</v>
      </c>
      <c r="L173" s="42" t="str">
        <f>IF(TMMIN!I175="","",TMMIN!I175)</f>
        <v>3125015738</v>
      </c>
      <c r="M173" s="220">
        <f>IF(Table35[[#This Row],[PO TMMIN]]="","",TMMIN!AD175)</f>
        <v>1</v>
      </c>
      <c r="N173" s="223">
        <f>IF(Table35[[#This Row],[Open Qty TMMIN]]="","",TMMIN!AE175)</f>
        <v>1</v>
      </c>
      <c r="O173" s="226">
        <f>IF(Table35[[#This Row],[Open Qty TAM]]="","",SUM(SUMIF('STOCK OES'!B:B,Table35[[#This Row],[Ich No]],'STOCK OES'!E:E),SUMIF('STOCK SEALING'!B:B,Table35[[#This Row],[Ich Part No]],'STOCK SEALING'!E:E)))</f>
        <v>47</v>
      </c>
      <c r="P173" s="223">
        <f>IF(Table35[[#This Row],[Rest TMMIN]]="","",SUM(SUMIF('STOCK OES'!B:B,Table35[[#This Row],[Ich Part No]],'STOCK OES'!E:E),SUMIF('STOCK SEALING'!B:B,Table35[[#This Row],[Ich Part No]],'STOCK SEALING'!E:E)))</f>
        <v>41</v>
      </c>
      <c r="Q173" s="226"/>
      <c r="R173" s="223"/>
      <c r="S173" s="226">
        <f>IFERROR(Table35[[#This Row],[REST TAM]]-Table35[[#This Row],[Scan TAM]],"")</f>
        <v>4</v>
      </c>
      <c r="T173" s="223">
        <f>IFERROR(Table35[[#This Row],[Rest TMMIN]]-Table35[[#This Row],[Scan Tmmin]],"")</f>
        <v>1</v>
      </c>
      <c r="U173" s="212" t="str">
        <f>IF(Table35[[#This Row],[PO TAM]]="","",IF(Table35[[#This Row],[Balance TAM]]&gt;0,"Open","Close"))</f>
        <v>Open</v>
      </c>
      <c r="V173" s="214" t="str">
        <f>IF(Table35[[#This Row],[PO TMMIN]]="","",IF(Table35[[#This Row],[Balance TMMIN]]&gt;0,"Open","Close"))</f>
        <v>Open</v>
      </c>
      <c r="W173" s="212"/>
      <c r="X173" s="214"/>
      <c r="Y173" s="236">
        <f>IF(Table35[[#This Row],[PO TAM]]="","",SUMIF(J:J,Table35[[#This Row],[Ich No]],J:N))</f>
        <v>0</v>
      </c>
      <c r="Z173" s="214">
        <f>IF(Table35[[#This Row],[PO TMMIN]]="","",SUMIF(B:B,Table35[[#This Row],[Ich Part No]],I:I))</f>
        <v>0</v>
      </c>
      <c r="AC173" s="169">
        <f ca="1">IF(Table35[[#This Row],[Delivery Date]]="","",$AC$2-Table35[[#This Row],[Delivery Date]])</f>
        <v>6</v>
      </c>
      <c r="AE173" t="str">
        <f>IFERROR(VLOOKUP(Table35[[#This Row],[Ich No]],'ICH NO'!K:M,3,0),"")</f>
        <v>ASSY</v>
      </c>
      <c r="AF173">
        <f>IF(Table35[[#This Row],[REST TAM]]&gt;Table35[[#This Row],[Stock TAM]],Table35[[#This Row],[Stock TAM]],Table35[[#This Row],[REST TAM]])</f>
        <v>4</v>
      </c>
    </row>
    <row r="174" spans="1:32" x14ac:dyDescent="0.3">
      <c r="A174" s="173">
        <f>IF(Table35[[#This Row],[TAM PART NO]]="","",(ROW()-2))</f>
        <v>172</v>
      </c>
      <c r="B174" s="212" t="str">
        <f>IF(TAM!T178="","",TAM!T178)</f>
        <v>ADP241-9000T</v>
      </c>
      <c r="C174" s="42" t="str">
        <f>IF(TAM!Q178="","",TAM!Q178)</f>
        <v>81551BZ250</v>
      </c>
      <c r="D174" s="42" t="str">
        <f>IF(TAM!I178="","",TAM!I178)</f>
        <v>I0706490</v>
      </c>
      <c r="E174" s="42" t="str">
        <f>IF(TAM!H178="","",TAM!H178)</f>
        <v>20026851</v>
      </c>
      <c r="F174" s="213">
        <f>IF(TAM!L178="","",TAM!L178)</f>
        <v>45919</v>
      </c>
      <c r="G174" s="213">
        <f>IF(TAM!M178="","",TAM!M178)</f>
        <v>45924</v>
      </c>
      <c r="H174" s="220">
        <f>IF(TAM!AD178="","",TAM!AD178)</f>
        <v>2</v>
      </c>
      <c r="I174" s="223">
        <f>IF(Table35[[#This Row],[Open Qty TAM]]="","",TAM!AE178)</f>
        <v>2</v>
      </c>
      <c r="J174" s="212" t="str">
        <f>IF(TMMIN!T176="","",TMMIN!T176)</f>
        <v>A1W122-0000T</v>
      </c>
      <c r="K174" s="42" t="str">
        <f>IF(TMMIN!Q176="","",TMMIN!Q176)</f>
        <v>81150VT100</v>
      </c>
      <c r="L174" s="42" t="str">
        <f>IF(TMMIN!I176="","",TMMIN!I176)</f>
        <v>3125015738</v>
      </c>
      <c r="M174" s="220">
        <f>IF(Table35[[#This Row],[PO TMMIN]]="","",TMMIN!AD176)</f>
        <v>1</v>
      </c>
      <c r="N174" s="223">
        <f>IF(Table35[[#This Row],[Open Qty TMMIN]]="","",TMMIN!AE176)</f>
        <v>1</v>
      </c>
      <c r="O174" s="226">
        <f>IF(Table35[[#This Row],[Open Qty TAM]]="","",SUM(SUMIF('STOCK OES'!B:B,Table35[[#This Row],[Ich No]],'STOCK OES'!E:E),SUMIF('STOCK SEALING'!B:B,Table35[[#This Row],[Ich Part No]],'STOCK SEALING'!E:E)))</f>
        <v>9</v>
      </c>
      <c r="P174" s="223">
        <f>IF(Table35[[#This Row],[Rest TMMIN]]="","",SUM(SUMIF('STOCK OES'!B:B,Table35[[#This Row],[Ich Part No]],'STOCK OES'!E:E),SUMIF('STOCK SEALING'!B:B,Table35[[#This Row],[Ich Part No]],'STOCK SEALING'!E:E)))</f>
        <v>52</v>
      </c>
      <c r="Q174" s="226"/>
      <c r="R174" s="223"/>
      <c r="S174" s="226">
        <f>IFERROR(Table35[[#This Row],[REST TAM]]-Table35[[#This Row],[Scan TAM]],"")</f>
        <v>2</v>
      </c>
      <c r="T174" s="223">
        <f>IFERROR(Table35[[#This Row],[Rest TMMIN]]-Table35[[#This Row],[Scan Tmmin]],"")</f>
        <v>1</v>
      </c>
      <c r="U174" s="212" t="str">
        <f>IF(Table35[[#This Row],[PO TAM]]="","",IF(Table35[[#This Row],[Balance TAM]]&gt;0,"Open","Close"))</f>
        <v>Open</v>
      </c>
      <c r="V174" s="214" t="str">
        <f>IF(Table35[[#This Row],[PO TMMIN]]="","",IF(Table35[[#This Row],[Balance TMMIN]]&gt;0,"Open","Close"))</f>
        <v>Open</v>
      </c>
      <c r="W174" s="212"/>
      <c r="X174" s="214"/>
      <c r="Y174" s="236">
        <f>IF(Table35[[#This Row],[PO TAM]]="","",SUMIF(J:J,Table35[[#This Row],[Ich No]],J:N))</f>
        <v>0</v>
      </c>
      <c r="Z174" s="214">
        <f>IF(Table35[[#This Row],[PO TMMIN]]="","",SUMIF(B:B,Table35[[#This Row],[Ich Part No]],I:I))</f>
        <v>2</v>
      </c>
      <c r="AC174" s="169">
        <f ca="1">IF(Table35[[#This Row],[Delivery Date]]="","",$AC$2-Table35[[#This Row],[Delivery Date]])</f>
        <v>6</v>
      </c>
      <c r="AE174" t="str">
        <f>IFERROR(VLOOKUP(Table35[[#This Row],[Ich No]],'ICH NO'!K:M,3,0),"")</f>
        <v>ASSY</v>
      </c>
      <c r="AF174">
        <f>IF(Table35[[#This Row],[REST TAM]]&gt;Table35[[#This Row],[Stock TAM]],Table35[[#This Row],[Stock TAM]],Table35[[#This Row],[REST TAM]])</f>
        <v>2</v>
      </c>
    </row>
    <row r="175" spans="1:32" x14ac:dyDescent="0.3">
      <c r="A175" s="173">
        <f>IF(Table35[[#This Row],[TAM PART NO]]="","",(ROW()-2))</f>
        <v>173</v>
      </c>
      <c r="B175" s="212" t="str">
        <f>IF(TAM!T179="","",TAM!T179)</f>
        <v>ADV081-9000T</v>
      </c>
      <c r="C175" s="42" t="str">
        <f>IF(TAM!Q179="","",TAM!Q179)</f>
        <v>81551BZ440</v>
      </c>
      <c r="D175" s="42" t="str">
        <f>IF(TAM!I179="","",TAM!I179)</f>
        <v>I0706490</v>
      </c>
      <c r="E175" s="42" t="str">
        <f>IF(TAM!H179="","",TAM!H179)</f>
        <v>20026852</v>
      </c>
      <c r="F175" s="213">
        <f>IF(TAM!L179="","",TAM!L179)</f>
        <v>45919</v>
      </c>
      <c r="G175" s="213">
        <f>IF(TAM!M179="","",TAM!M179)</f>
        <v>45924</v>
      </c>
      <c r="H175" s="220">
        <f>IF(TAM!AD179="","",TAM!AD179)</f>
        <v>3</v>
      </c>
      <c r="I175" s="223">
        <f>IF(Table35[[#This Row],[Open Qty TAM]]="","",TAM!AE179)</f>
        <v>3</v>
      </c>
      <c r="J175" s="212" t="str">
        <f>IF(TMMIN!T177="","",TMMIN!T177)</f>
        <v>ADV142-0000T</v>
      </c>
      <c r="K175" s="42" t="str">
        <f>IF(TMMIN!Q177="","",TMMIN!Q177)</f>
        <v>815600K590</v>
      </c>
      <c r="L175" s="42" t="str">
        <f>IF(TMMIN!I177="","",TMMIN!I177)</f>
        <v>3125015738</v>
      </c>
      <c r="M175" s="220">
        <f>IF(Table35[[#This Row],[PO TMMIN]]="","",TMMIN!AD177)</f>
        <v>2</v>
      </c>
      <c r="N175" s="223">
        <f>IF(Table35[[#This Row],[Open Qty TMMIN]]="","",TMMIN!AE177)</f>
        <v>2</v>
      </c>
      <c r="O175" s="226">
        <f>IF(Table35[[#This Row],[Open Qty TAM]]="","",SUM(SUMIF('STOCK OES'!B:B,Table35[[#This Row],[Ich No]],'STOCK OES'!E:E),SUMIF('STOCK SEALING'!B:B,Table35[[#This Row],[Ich Part No]],'STOCK SEALING'!E:E)))</f>
        <v>22</v>
      </c>
      <c r="P175" s="223">
        <f>IF(Table35[[#This Row],[Rest TMMIN]]="","",SUM(SUMIF('STOCK OES'!B:B,Table35[[#This Row],[Ich Part No]],'STOCK OES'!E:E),SUMIF('STOCK SEALING'!B:B,Table35[[#This Row],[Ich Part No]],'STOCK SEALING'!E:E)))</f>
        <v>56</v>
      </c>
      <c r="Q175" s="226"/>
      <c r="R175" s="223"/>
      <c r="S175" s="226">
        <f>IFERROR(Table35[[#This Row],[REST TAM]]-Table35[[#This Row],[Scan TAM]],"")</f>
        <v>3</v>
      </c>
      <c r="T175" s="223">
        <f>IFERROR(Table35[[#This Row],[Rest TMMIN]]-Table35[[#This Row],[Scan Tmmin]],"")</f>
        <v>2</v>
      </c>
      <c r="U175" s="212" t="str">
        <f>IF(Table35[[#This Row],[PO TAM]]="","",IF(Table35[[#This Row],[Balance TAM]]&gt;0,"Open","Close"))</f>
        <v>Open</v>
      </c>
      <c r="V175" s="214" t="str">
        <f>IF(Table35[[#This Row],[PO TMMIN]]="","",IF(Table35[[#This Row],[Balance TMMIN]]&gt;0,"Open","Close"))</f>
        <v>Open</v>
      </c>
      <c r="W175" s="212"/>
      <c r="X175" s="214"/>
      <c r="Y175" s="236">
        <f>IF(Table35[[#This Row],[PO TAM]]="","",SUMIF(J:J,Table35[[#This Row],[Ich No]],J:N))</f>
        <v>0</v>
      </c>
      <c r="Z175" s="214">
        <f>IF(Table35[[#This Row],[PO TMMIN]]="","",SUMIF(B:B,Table35[[#This Row],[Ich Part No]],I:I))</f>
        <v>3</v>
      </c>
      <c r="AC175" s="169">
        <f ca="1">IF(Table35[[#This Row],[Delivery Date]]="","",$AC$2-Table35[[#This Row],[Delivery Date]])</f>
        <v>6</v>
      </c>
      <c r="AE175" t="str">
        <f>IFERROR(VLOOKUP(Table35[[#This Row],[Ich No]],'ICH NO'!K:M,3,0),"")</f>
        <v>ASSY</v>
      </c>
      <c r="AF175">
        <f>IF(Table35[[#This Row],[REST TAM]]&gt;Table35[[#This Row],[Stock TAM]],Table35[[#This Row],[Stock TAM]],Table35[[#This Row],[REST TAM]])</f>
        <v>3</v>
      </c>
    </row>
    <row r="176" spans="1:32" x14ac:dyDescent="0.3">
      <c r="A176" s="173">
        <f>IF(Table35[[#This Row],[TAM PART NO]]="","",(ROW()-2))</f>
        <v>174</v>
      </c>
      <c r="B176" s="212" t="str">
        <f>IF(TAM!T180="","",TAM!T180)</f>
        <v>ADF052-9000T</v>
      </c>
      <c r="C176" s="42" t="str">
        <f>IF(TAM!Q180="","",TAM!Q180)</f>
        <v>81561BZ060</v>
      </c>
      <c r="D176" s="42" t="str">
        <f>IF(TAM!I180="","",TAM!I180)</f>
        <v>I0706490</v>
      </c>
      <c r="E176" s="42" t="str">
        <f>IF(TAM!H180="","",TAM!H180)</f>
        <v>20026853</v>
      </c>
      <c r="F176" s="213">
        <f>IF(TAM!L180="","",TAM!L180)</f>
        <v>45919</v>
      </c>
      <c r="G176" s="213">
        <f>IF(TAM!M180="","",TAM!M180)</f>
        <v>45924</v>
      </c>
      <c r="H176" s="220">
        <f>IF(TAM!AD180="","",TAM!AD180)</f>
        <v>1</v>
      </c>
      <c r="I176" s="223">
        <f>IF(Table35[[#This Row],[Open Qty TAM]]="","",TAM!AE180)</f>
        <v>1</v>
      </c>
      <c r="J176" s="212" t="str">
        <f>IF(TMMIN!T178="","",TMMIN!T178)</f>
        <v>ADX422-9000</v>
      </c>
      <c r="K176" s="42" t="str">
        <f>IF(TMMIN!Q178="","",TMMIN!Q178)</f>
        <v>81561BZ850</v>
      </c>
      <c r="L176" s="42" t="str">
        <f>IF(TMMIN!I178="","",TMMIN!I178)</f>
        <v>3125015738</v>
      </c>
      <c r="M176" s="220">
        <f>IF(Table35[[#This Row],[PO TMMIN]]="","",TMMIN!AD178)</f>
        <v>1</v>
      </c>
      <c r="N176" s="223">
        <f>IF(Table35[[#This Row],[Open Qty TMMIN]]="","",TMMIN!AE178)</f>
        <v>1</v>
      </c>
      <c r="O176" s="226">
        <f>IF(Table35[[#This Row],[Open Qty TAM]]="","",SUM(SUMIF('STOCK OES'!B:B,Table35[[#This Row],[Ich No]],'STOCK OES'!E:E),SUMIF('STOCK SEALING'!B:B,Table35[[#This Row],[Ich Part No]],'STOCK SEALING'!E:E)))</f>
        <v>59</v>
      </c>
      <c r="P176" s="223">
        <f>IF(Table35[[#This Row],[Rest TMMIN]]="","",SUM(SUMIF('STOCK OES'!B:B,Table35[[#This Row],[Ich Part No]],'STOCK OES'!E:E),SUMIF('STOCK SEALING'!B:B,Table35[[#This Row],[Ich Part No]],'STOCK SEALING'!E:E)))</f>
        <v>47</v>
      </c>
      <c r="Q176" s="226"/>
      <c r="R176" s="223"/>
      <c r="S176" s="226">
        <f>IFERROR(Table35[[#This Row],[REST TAM]]-Table35[[#This Row],[Scan TAM]],"")</f>
        <v>1</v>
      </c>
      <c r="T176" s="223">
        <f>IFERROR(Table35[[#This Row],[Rest TMMIN]]-Table35[[#This Row],[Scan Tmmin]],"")</f>
        <v>1</v>
      </c>
      <c r="U176" s="212" t="str">
        <f>IF(Table35[[#This Row],[PO TAM]]="","",IF(Table35[[#This Row],[Balance TAM]]&gt;0,"Open","Close"))</f>
        <v>Open</v>
      </c>
      <c r="V176" s="214" t="str">
        <f>IF(Table35[[#This Row],[PO TMMIN]]="","",IF(Table35[[#This Row],[Balance TMMIN]]&gt;0,"Open","Close"))</f>
        <v>Open</v>
      </c>
      <c r="W176" s="212"/>
      <c r="X176" s="214"/>
      <c r="Y176" s="236">
        <f>IF(Table35[[#This Row],[PO TAM]]="","",SUMIF(J:J,Table35[[#This Row],[Ich No]],J:N))</f>
        <v>0</v>
      </c>
      <c r="Z176" s="214">
        <f>IF(Table35[[#This Row],[PO TMMIN]]="","",SUMIF(B:B,Table35[[#This Row],[Ich Part No]],I:I))</f>
        <v>0</v>
      </c>
      <c r="AC176" s="169">
        <f ca="1">IF(Table35[[#This Row],[Delivery Date]]="","",$AC$2-Table35[[#This Row],[Delivery Date]])</f>
        <v>6</v>
      </c>
      <c r="AE176" t="str">
        <f>IFERROR(VLOOKUP(Table35[[#This Row],[Ich No]],'ICH NO'!K:M,3,0),"")</f>
        <v>ASSY</v>
      </c>
      <c r="AF176">
        <f>IF(Table35[[#This Row],[REST TAM]]&gt;Table35[[#This Row],[Stock TAM]],Table35[[#This Row],[Stock TAM]],Table35[[#This Row],[REST TAM]])</f>
        <v>1</v>
      </c>
    </row>
    <row r="177" spans="1:32" x14ac:dyDescent="0.3">
      <c r="A177" s="173">
        <f>IF(Table35[[#This Row],[TAM PART NO]]="","",(ROW()-2))</f>
        <v>175</v>
      </c>
      <c r="B177" s="212" t="str">
        <f>IF(TAM!T181="","",TAM!T181)</f>
        <v>ADV082-9000T</v>
      </c>
      <c r="C177" s="42" t="str">
        <f>IF(TAM!Q181="","",TAM!Q181)</f>
        <v>81561BZ410</v>
      </c>
      <c r="D177" s="42" t="str">
        <f>IF(TAM!I181="","",TAM!I181)</f>
        <v>I0706490</v>
      </c>
      <c r="E177" s="42" t="str">
        <f>IF(TAM!H181="","",TAM!H181)</f>
        <v>20026854</v>
      </c>
      <c r="F177" s="213">
        <f>IF(TAM!L181="","",TAM!L181)</f>
        <v>45919</v>
      </c>
      <c r="G177" s="213">
        <f>IF(TAM!M181="","",TAM!M181)</f>
        <v>45924</v>
      </c>
      <c r="H177" s="220">
        <f>IF(TAM!AD181="","",TAM!AD181)</f>
        <v>1</v>
      </c>
      <c r="I177" s="223">
        <f>IF(Table35[[#This Row],[Open Qty TAM]]="","",TAM!AE181)</f>
        <v>1</v>
      </c>
      <c r="J177" s="212" t="str">
        <f>IF(TMMIN!T179="","",TMMIN!T179)</f>
        <v>ADW362-9000</v>
      </c>
      <c r="K177" s="42" t="str">
        <f>IF(TMMIN!Q179="","",TMMIN!Q179)</f>
        <v>81561VT050</v>
      </c>
      <c r="L177" s="42" t="str">
        <f>IF(TMMIN!I179="","",TMMIN!I179)</f>
        <v>3125015738</v>
      </c>
      <c r="M177" s="220">
        <f>IF(Table35[[#This Row],[PO TMMIN]]="","",TMMIN!AD179)</f>
        <v>1</v>
      </c>
      <c r="N177" s="223">
        <f>IF(Table35[[#This Row],[Open Qty TMMIN]]="","",TMMIN!AE179)</f>
        <v>1</v>
      </c>
      <c r="O177" s="226">
        <f>IF(Table35[[#This Row],[Open Qty TAM]]="","",SUM(SUMIF('STOCK OES'!B:B,Table35[[#This Row],[Ich No]],'STOCK OES'!E:E),SUMIF('STOCK SEALING'!B:B,Table35[[#This Row],[Ich Part No]],'STOCK SEALING'!E:E)))</f>
        <v>9</v>
      </c>
      <c r="P177" s="223">
        <f>IF(Table35[[#This Row],[Rest TMMIN]]="","",SUM(SUMIF('STOCK OES'!B:B,Table35[[#This Row],[Ich Part No]],'STOCK OES'!E:E),SUMIF('STOCK SEALING'!B:B,Table35[[#This Row],[Ich Part No]],'STOCK SEALING'!E:E)))</f>
        <v>47</v>
      </c>
      <c r="Q177" s="226"/>
      <c r="R177" s="223"/>
      <c r="S177" s="226">
        <f>IFERROR(Table35[[#This Row],[REST TAM]]-Table35[[#This Row],[Scan TAM]],"")</f>
        <v>1</v>
      </c>
      <c r="T177" s="223">
        <f>IFERROR(Table35[[#This Row],[Rest TMMIN]]-Table35[[#This Row],[Scan Tmmin]],"")</f>
        <v>1</v>
      </c>
      <c r="U177" s="212" t="str">
        <f>IF(Table35[[#This Row],[PO TAM]]="","",IF(Table35[[#This Row],[Balance TAM]]&gt;0,"Open","Close"))</f>
        <v>Open</v>
      </c>
      <c r="V177" s="214" t="str">
        <f>IF(Table35[[#This Row],[PO TMMIN]]="","",IF(Table35[[#This Row],[Balance TMMIN]]&gt;0,"Open","Close"))</f>
        <v>Open</v>
      </c>
      <c r="W177" s="212"/>
      <c r="X177" s="214"/>
      <c r="Y177" s="236">
        <f>IF(Table35[[#This Row],[PO TAM]]="","",SUMIF(J:J,Table35[[#This Row],[Ich No]],J:N))</f>
        <v>0</v>
      </c>
      <c r="Z177" s="214">
        <f>IF(Table35[[#This Row],[PO TMMIN]]="","",SUMIF(B:B,Table35[[#This Row],[Ich Part No]],I:I))</f>
        <v>2</v>
      </c>
      <c r="AC177" s="169">
        <f ca="1">IF(Table35[[#This Row],[Delivery Date]]="","",$AC$2-Table35[[#This Row],[Delivery Date]])</f>
        <v>6</v>
      </c>
      <c r="AE177" t="str">
        <f>IFERROR(VLOOKUP(Table35[[#This Row],[Ich No]],'ICH NO'!K:M,3,0),"")</f>
        <v>ASSY</v>
      </c>
      <c r="AF177">
        <f>IF(Table35[[#This Row],[REST TAM]]&gt;Table35[[#This Row],[Stock TAM]],Table35[[#This Row],[Stock TAM]],Table35[[#This Row],[REST TAM]])</f>
        <v>1</v>
      </c>
    </row>
    <row r="178" spans="1:32" x14ac:dyDescent="0.3">
      <c r="A178" s="173">
        <f>IF(Table35[[#This Row],[TAM PART NO]]="","",(ROW()-2))</f>
        <v>176</v>
      </c>
      <c r="B178" s="212" t="str">
        <f>IF(TAM!T182="","",TAM!T182)</f>
        <v>BGE242-0020T</v>
      </c>
      <c r="C178" s="42" t="str">
        <f>IF(TAM!Q182="","",TAM!Q182)</f>
        <v>87945BZ070</v>
      </c>
      <c r="D178" s="42" t="str">
        <f>IF(TAM!I182="","",TAM!I182)</f>
        <v>I0706490</v>
      </c>
      <c r="E178" s="42" t="str">
        <f>IF(TAM!H182="","",TAM!H182)</f>
        <v>20026855</v>
      </c>
      <c r="F178" s="213">
        <f>IF(TAM!L182="","",TAM!L182)</f>
        <v>45919</v>
      </c>
      <c r="G178" s="213">
        <f>IF(TAM!M182="","",TAM!M182)</f>
        <v>45924</v>
      </c>
      <c r="H178" s="220">
        <f>IF(TAM!AD182="","",TAM!AD182)</f>
        <v>1</v>
      </c>
      <c r="I178" s="223">
        <f>IF(Table35[[#This Row],[Open Qty TAM]]="","",TAM!AE182)</f>
        <v>1</v>
      </c>
      <c r="J178" s="212" t="str">
        <f>IF(TMMIN!T180="","",TMMIN!T180)</f>
        <v>ADN182-0050T</v>
      </c>
      <c r="K178" s="42" t="str">
        <f>IF(TMMIN!Q180="","",TMMIN!Q180)</f>
        <v>815940K050</v>
      </c>
      <c r="L178" s="42" t="str">
        <f>IF(TMMIN!I180="","",TMMIN!I180)</f>
        <v>3125015738</v>
      </c>
      <c r="M178" s="220">
        <f>IF(Table35[[#This Row],[PO TMMIN]]="","",TMMIN!AD180)</f>
        <v>1</v>
      </c>
      <c r="N178" s="223">
        <f>IF(Table35[[#This Row],[Open Qty TMMIN]]="","",TMMIN!AE180)</f>
        <v>1</v>
      </c>
      <c r="O178" s="226">
        <f>IF(Table35[[#This Row],[Open Qty TAM]]="","",SUM(SUMIF('STOCK OES'!B:B,Table35[[#This Row],[Ich No]],'STOCK OES'!E:E),SUMIF('STOCK SEALING'!B:B,Table35[[#This Row],[Ich Part No]],'STOCK SEALING'!E:E)))</f>
        <v>1</v>
      </c>
      <c r="P178" s="223">
        <f>IF(Table35[[#This Row],[Rest TMMIN]]="","",SUM(SUMIF('STOCK OES'!B:B,Table35[[#This Row],[Ich Part No]],'STOCK OES'!E:E),SUMIF('STOCK SEALING'!B:B,Table35[[#This Row],[Ich Part No]],'STOCK SEALING'!E:E)))</f>
        <v>1</v>
      </c>
      <c r="Q178" s="226"/>
      <c r="R178" s="223"/>
      <c r="S178" s="226">
        <f>IFERROR(Table35[[#This Row],[REST TAM]]-Table35[[#This Row],[Scan TAM]],"")</f>
        <v>1</v>
      </c>
      <c r="T178" s="223">
        <f>IFERROR(Table35[[#This Row],[Rest TMMIN]]-Table35[[#This Row],[Scan Tmmin]],"")</f>
        <v>1</v>
      </c>
      <c r="U178" s="212" t="str">
        <f>IF(Table35[[#This Row],[PO TAM]]="","",IF(Table35[[#This Row],[Balance TAM]]&gt;0,"Open","Close"))</f>
        <v>Open</v>
      </c>
      <c r="V178" s="214" t="str">
        <f>IF(Table35[[#This Row],[PO TMMIN]]="","",IF(Table35[[#This Row],[Balance TMMIN]]&gt;0,"Open","Close"))</f>
        <v>Open</v>
      </c>
      <c r="W178" s="212"/>
      <c r="X178" s="214"/>
      <c r="Y178" s="236">
        <f>IF(Table35[[#This Row],[PO TAM]]="","",SUMIF(J:J,Table35[[#This Row],[Ich No]],J:N))</f>
        <v>0</v>
      </c>
      <c r="Z178" s="214">
        <f>IF(Table35[[#This Row],[PO TMMIN]]="","",SUMIF(B:B,Table35[[#This Row],[Ich Part No]],I:I))</f>
        <v>0</v>
      </c>
      <c r="AC178" s="169">
        <f ca="1">IF(Table35[[#This Row],[Delivery Date]]="","",$AC$2-Table35[[#This Row],[Delivery Date]])</f>
        <v>6</v>
      </c>
      <c r="AE178" t="str">
        <f>IFERROR(VLOOKUP(Table35[[#This Row],[Ich No]],'ICH NO'!K:M,3,0),"")</f>
        <v>Sealing</v>
      </c>
      <c r="AF178">
        <f>IF(Table35[[#This Row],[REST TAM]]&gt;Table35[[#This Row],[Stock TAM]],Table35[[#This Row],[Stock TAM]],Table35[[#This Row],[REST TAM]])</f>
        <v>1</v>
      </c>
    </row>
    <row r="179" spans="1:32" x14ac:dyDescent="0.3">
      <c r="A179" s="173">
        <f>IF(Table35[[#This Row],[TAM PART NO]]="","",(ROW()-2))</f>
        <v>177</v>
      </c>
      <c r="B179" s="212" t="str">
        <f>IF(TAM!T183="","",TAM!T183)</f>
        <v>AAH232-0000T</v>
      </c>
      <c r="C179" s="42" t="str">
        <f>IF(TAM!Q183="","",TAM!Q183)</f>
        <v>811500W070</v>
      </c>
      <c r="D179" s="42" t="str">
        <f>IF(TAM!I183="","",TAM!I183)</f>
        <v>I0802189</v>
      </c>
      <c r="E179" s="42" t="str">
        <f>IF(TAM!H183="","",TAM!H183)</f>
        <v>20026859</v>
      </c>
      <c r="F179" s="213">
        <f>IF(TAM!L183="","",TAM!L183)</f>
        <v>45919</v>
      </c>
      <c r="G179" s="213">
        <f>IF(TAM!M183="","",TAM!M183)</f>
        <v>45924</v>
      </c>
      <c r="H179" s="220">
        <f>IF(TAM!AD183="","",TAM!AD183)</f>
        <v>1</v>
      </c>
      <c r="I179" s="223">
        <f>IF(Table35[[#This Row],[Open Qty TAM]]="","",TAM!AE183)</f>
        <v>1</v>
      </c>
      <c r="J179" s="212" t="str">
        <f>IF(TMMIN!T181="","",TMMIN!T181)</f>
        <v>ST0961-6660</v>
      </c>
      <c r="K179" s="42" t="str">
        <f>IF(TMMIN!Q181="","",TMMIN!Q181)</f>
        <v>9008081116</v>
      </c>
      <c r="L179" s="42" t="str">
        <f>IF(TMMIN!I181="","",TMMIN!I181)</f>
        <v>3125015738</v>
      </c>
      <c r="M179" s="220">
        <f>IF(Table35[[#This Row],[PO TMMIN]]="","",TMMIN!AD181)</f>
        <v>2</v>
      </c>
      <c r="N179" s="223">
        <f>IF(Table35[[#This Row],[Open Qty TMMIN]]="","",TMMIN!AE181)</f>
        <v>2</v>
      </c>
      <c r="O179" s="226">
        <f>IF(Table35[[#This Row],[Open Qty TAM]]="","",SUM(SUMIF('STOCK OES'!B:B,Table35[[#This Row],[Ich No]],'STOCK OES'!E:E),SUMIF('STOCK SEALING'!B:B,Table35[[#This Row],[Ich Part No]],'STOCK SEALING'!E:E)))</f>
        <v>17</v>
      </c>
      <c r="P179" s="223">
        <f>IF(Table35[[#This Row],[Rest TMMIN]]="","",SUM(SUMIF('STOCK OES'!B:B,Table35[[#This Row],[Ich Part No]],'STOCK OES'!E:E),SUMIF('STOCK SEALING'!B:B,Table35[[#This Row],[Ich Part No]],'STOCK SEALING'!E:E)))</f>
        <v>6</v>
      </c>
      <c r="Q179" s="226"/>
      <c r="R179" s="223"/>
      <c r="S179" s="226">
        <f>IFERROR(Table35[[#This Row],[REST TAM]]-Table35[[#This Row],[Scan TAM]],"")</f>
        <v>1</v>
      </c>
      <c r="T179" s="223">
        <f>IFERROR(Table35[[#This Row],[Rest TMMIN]]-Table35[[#This Row],[Scan Tmmin]],"")</f>
        <v>2</v>
      </c>
      <c r="U179" s="212" t="str">
        <f>IF(Table35[[#This Row],[PO TAM]]="","",IF(Table35[[#This Row],[Balance TAM]]&gt;0,"Open","Close"))</f>
        <v>Open</v>
      </c>
      <c r="V179" s="214" t="str">
        <f>IF(Table35[[#This Row],[PO TMMIN]]="","",IF(Table35[[#This Row],[Balance TMMIN]]&gt;0,"Open","Close"))</f>
        <v>Open</v>
      </c>
      <c r="W179" s="212"/>
      <c r="X179" s="214"/>
      <c r="Y179" s="236">
        <f>IF(Table35[[#This Row],[PO TAM]]="","",SUMIF(J:J,Table35[[#This Row],[Ich No]],J:N))</f>
        <v>0</v>
      </c>
      <c r="Z179" s="214">
        <f>IF(Table35[[#This Row],[PO TMMIN]]="","",SUMIF(B:B,Table35[[#This Row],[Ich Part No]],I:I))</f>
        <v>6</v>
      </c>
      <c r="AC179" s="169">
        <f ca="1">IF(Table35[[#This Row],[Delivery Date]]="","",$AC$2-Table35[[#This Row],[Delivery Date]])</f>
        <v>6</v>
      </c>
      <c r="AE179" t="str">
        <f>IFERROR(VLOOKUP(Table35[[#This Row],[Ich No]],'ICH NO'!K:M,3,0),"")</f>
        <v>ASSY</v>
      </c>
      <c r="AF179">
        <f>IF(Table35[[#This Row],[REST TAM]]&gt;Table35[[#This Row],[Stock TAM]],Table35[[#This Row],[Stock TAM]],Table35[[#This Row],[REST TAM]])</f>
        <v>1</v>
      </c>
    </row>
    <row r="180" spans="1:32" x14ac:dyDescent="0.3">
      <c r="A180" s="173">
        <f>IF(Table35[[#This Row],[TAM PART NO]]="","",(ROW()-2))</f>
        <v>178</v>
      </c>
      <c r="B180" s="212" t="str">
        <f>IF(TAM!T184="","",TAM!T184)</f>
        <v>ADN171-0030T</v>
      </c>
      <c r="C180" s="42" t="str">
        <f>IF(TAM!Q184="","",TAM!Q184)</f>
        <v>525620K070</v>
      </c>
      <c r="D180" s="42" t="str">
        <f>IF(TAM!I184="","",TAM!I184)</f>
        <v>I0306311</v>
      </c>
      <c r="E180" s="42" t="str">
        <f>IF(TAM!H184="","",TAM!H184)</f>
        <v>20030188</v>
      </c>
      <c r="F180" s="213">
        <f>IF(TAM!L184="","",TAM!L184)</f>
        <v>45922</v>
      </c>
      <c r="G180" s="213">
        <f>IF(TAM!M184="","",TAM!M184)</f>
        <v>45924</v>
      </c>
      <c r="H180" s="220">
        <f>IF(TAM!AD184="","",TAM!AD184)</f>
        <v>2</v>
      </c>
      <c r="I180" s="223">
        <f>IF(Table35[[#This Row],[Open Qty TAM]]="","",TAM!AE184)</f>
        <v>2</v>
      </c>
      <c r="J180" s="212" t="str">
        <f>IF(TMMIN!T182="","",TMMIN!T182)</f>
        <v>AAV072-7000T</v>
      </c>
      <c r="K180" s="42" t="str">
        <f>IF(TMMIN!Q182="","",TMMIN!Q182)</f>
        <v>81170BZ440</v>
      </c>
      <c r="L180" s="42" t="str">
        <f>IF(TMMIN!I182="","",TMMIN!I182)</f>
        <v>3X25TP72</v>
      </c>
      <c r="M180" s="220">
        <f>IF(Table35[[#This Row],[PO TMMIN]]="","",TMMIN!AD182)</f>
        <v>1</v>
      </c>
      <c r="N180" s="223">
        <f>IF(Table35[[#This Row],[Open Qty TMMIN]]="","",TMMIN!AE182)</f>
        <v>1</v>
      </c>
      <c r="O180" s="226">
        <f>IF(Table35[[#This Row],[Open Qty TAM]]="","",SUM(SUMIF('STOCK OES'!B:B,Table35[[#This Row],[Ich No]],'STOCK OES'!E:E),SUMIF('STOCK SEALING'!B:B,Table35[[#This Row],[Ich Part No]],'STOCK SEALING'!E:E)))</f>
        <v>0</v>
      </c>
      <c r="P180" s="223">
        <f>IF(Table35[[#This Row],[Rest TMMIN]]="","",SUM(SUMIF('STOCK OES'!B:B,Table35[[#This Row],[Ich Part No]],'STOCK OES'!E:E),SUMIF('STOCK SEALING'!B:B,Table35[[#This Row],[Ich Part No]],'STOCK SEALING'!E:E)))</f>
        <v>69</v>
      </c>
      <c r="Q180" s="226"/>
      <c r="R180" s="223"/>
      <c r="S180" s="226">
        <f>IFERROR(Table35[[#This Row],[REST TAM]]-Table35[[#This Row],[Scan TAM]],"")</f>
        <v>2</v>
      </c>
      <c r="T180" s="223">
        <f>IFERROR(Table35[[#This Row],[Rest TMMIN]]-Table35[[#This Row],[Scan Tmmin]],"")</f>
        <v>1</v>
      </c>
      <c r="U180" s="212" t="str">
        <f>IF(Table35[[#This Row],[PO TAM]]="","",IF(Table35[[#This Row],[Balance TAM]]&gt;0,"Open","Close"))</f>
        <v>Open</v>
      </c>
      <c r="V180" s="214" t="str">
        <f>IF(Table35[[#This Row],[PO TMMIN]]="","",IF(Table35[[#This Row],[Balance TMMIN]]&gt;0,"Open","Close"))</f>
        <v>Open</v>
      </c>
      <c r="W180" s="212"/>
      <c r="X180" s="214"/>
      <c r="Y180" s="236">
        <f>IF(Table35[[#This Row],[PO TAM]]="","",SUMIF(J:J,Table35[[#This Row],[Ich No]],J:N))</f>
        <v>0</v>
      </c>
      <c r="Z180" s="214">
        <f>IF(Table35[[#This Row],[PO TMMIN]]="","",SUMIF(B:B,Table35[[#This Row],[Ich Part No]],I:I))</f>
        <v>0</v>
      </c>
      <c r="AC180" s="169">
        <f ca="1">IF(Table35[[#This Row],[Delivery Date]]="","",$AC$2-Table35[[#This Row],[Delivery Date]])</f>
        <v>6</v>
      </c>
      <c r="AE180" t="str">
        <f>IFERROR(VLOOKUP(Table35[[#This Row],[Ich No]],'ICH NO'!K:M,3,0),"")</f>
        <v>Sealing</v>
      </c>
      <c r="AF180">
        <f>IF(Table35[[#This Row],[REST TAM]]&gt;Table35[[#This Row],[Stock TAM]],Table35[[#This Row],[Stock TAM]],Table35[[#This Row],[REST TAM]])</f>
        <v>0</v>
      </c>
    </row>
    <row r="181" spans="1:32" x14ac:dyDescent="0.3">
      <c r="A181" s="173">
        <f>IF(Table35[[#This Row],[TAM PART NO]]="","",(ROW()-2))</f>
        <v>179</v>
      </c>
      <c r="B181" s="212" t="str">
        <f>IF(TAM!T185="","",TAM!T185)</f>
        <v>ADN172-0030T</v>
      </c>
      <c r="C181" s="42" t="str">
        <f>IF(TAM!Q185="","",TAM!Q185)</f>
        <v>525630K010</v>
      </c>
      <c r="D181" s="42" t="str">
        <f>IF(TAM!I185="","",TAM!I185)</f>
        <v>I0306311</v>
      </c>
      <c r="E181" s="42" t="str">
        <f>IF(TAM!H185="","",TAM!H185)</f>
        <v>20030189</v>
      </c>
      <c r="F181" s="213">
        <f>IF(TAM!L185="","",TAM!L185)</f>
        <v>45922</v>
      </c>
      <c r="G181" s="213">
        <f>IF(TAM!M185="","",TAM!M185)</f>
        <v>45924</v>
      </c>
      <c r="H181" s="220">
        <f>IF(TAM!AD185="","",TAM!AD185)</f>
        <v>1</v>
      </c>
      <c r="I181" s="223">
        <f>IF(Table35[[#This Row],[Open Qty TAM]]="","",TAM!AE185)</f>
        <v>1</v>
      </c>
      <c r="J181" s="212" t="str">
        <f>IF(TMMIN!T183="","",TMMIN!T183)</f>
        <v>ADP231-0000T</v>
      </c>
      <c r="K181" s="42" t="str">
        <f>IF(TMMIN!Q183="","",TMMIN!Q183)</f>
        <v>81550BZ220</v>
      </c>
      <c r="L181" s="42" t="str">
        <f>IF(TMMIN!I183="","",TMMIN!I183)</f>
        <v>3X25TP72</v>
      </c>
      <c r="M181" s="220">
        <f>IF(Table35[[#This Row],[PO TMMIN]]="","",TMMIN!AD183)</f>
        <v>3</v>
      </c>
      <c r="N181" s="223">
        <f>IF(Table35[[#This Row],[Open Qty TMMIN]]="","",TMMIN!AE183)</f>
        <v>3</v>
      </c>
      <c r="O181" s="226">
        <f>IF(Table35[[#This Row],[Open Qty TAM]]="","",SUM(SUMIF('STOCK OES'!B:B,Table35[[#This Row],[Ich No]],'STOCK OES'!E:E),SUMIF('STOCK SEALING'!B:B,Table35[[#This Row],[Ich Part No]],'STOCK SEALING'!E:E)))</f>
        <v>0</v>
      </c>
      <c r="P181" s="223">
        <f>IF(Table35[[#This Row],[Rest TMMIN]]="","",SUM(SUMIF('STOCK OES'!B:B,Table35[[#This Row],[Ich Part No]],'STOCK OES'!E:E),SUMIF('STOCK SEALING'!B:B,Table35[[#This Row],[Ich Part No]],'STOCK SEALING'!E:E)))</f>
        <v>30</v>
      </c>
      <c r="Q181" s="226"/>
      <c r="R181" s="223"/>
      <c r="S181" s="226">
        <f>IFERROR(Table35[[#This Row],[REST TAM]]-Table35[[#This Row],[Scan TAM]],"")</f>
        <v>1</v>
      </c>
      <c r="T181" s="223">
        <f>IFERROR(Table35[[#This Row],[Rest TMMIN]]-Table35[[#This Row],[Scan Tmmin]],"")</f>
        <v>3</v>
      </c>
      <c r="U181" s="212" t="str">
        <f>IF(Table35[[#This Row],[PO TAM]]="","",IF(Table35[[#This Row],[Balance TAM]]&gt;0,"Open","Close"))</f>
        <v>Open</v>
      </c>
      <c r="V181" s="214" t="str">
        <f>IF(Table35[[#This Row],[PO TMMIN]]="","",IF(Table35[[#This Row],[Balance TMMIN]]&gt;0,"Open","Close"))</f>
        <v>Open</v>
      </c>
      <c r="W181" s="212"/>
      <c r="X181" s="214"/>
      <c r="Y181" s="236">
        <f>IF(Table35[[#This Row],[PO TAM]]="","",SUMIF(J:J,Table35[[#This Row],[Ich No]],J:N))</f>
        <v>0</v>
      </c>
      <c r="Z181" s="214">
        <f>IF(Table35[[#This Row],[PO TMMIN]]="","",SUMIF(B:B,Table35[[#This Row],[Ich Part No]],I:I))</f>
        <v>1</v>
      </c>
      <c r="AC181" s="169">
        <f ca="1">IF(Table35[[#This Row],[Delivery Date]]="","",$AC$2-Table35[[#This Row],[Delivery Date]])</f>
        <v>6</v>
      </c>
      <c r="AE181" t="str">
        <f>IFERROR(VLOOKUP(Table35[[#This Row],[Ich No]],'ICH NO'!K:M,3,0),"")</f>
        <v>Sealing</v>
      </c>
      <c r="AF181">
        <f>IF(Table35[[#This Row],[REST TAM]]&gt;Table35[[#This Row],[Stock TAM]],Table35[[#This Row],[Stock TAM]],Table35[[#This Row],[REST TAM]])</f>
        <v>0</v>
      </c>
    </row>
    <row r="182" spans="1:32" x14ac:dyDescent="0.3">
      <c r="A182" s="173">
        <f>IF(Table35[[#This Row],[TAM PART NO]]="","",(ROW()-2))</f>
        <v>180</v>
      </c>
      <c r="B182" s="212" t="str">
        <f>IF(TAM!T186="","",TAM!T186)</f>
        <v>AAL031-0000T</v>
      </c>
      <c r="C182" s="42" t="str">
        <f>IF(TAM!Q186="","",TAM!Q186)</f>
        <v>811100K520</v>
      </c>
      <c r="D182" s="42" t="str">
        <f>IF(TAM!I186="","",TAM!I186)</f>
        <v>I0306311</v>
      </c>
      <c r="E182" s="42" t="str">
        <f>IF(TAM!H186="","",TAM!H186)</f>
        <v>20030190</v>
      </c>
      <c r="F182" s="213">
        <f>IF(TAM!L186="","",TAM!L186)</f>
        <v>45922</v>
      </c>
      <c r="G182" s="213">
        <f>IF(TAM!M186="","",TAM!M186)</f>
        <v>45924</v>
      </c>
      <c r="H182" s="220">
        <f>IF(TAM!AD186="","",TAM!AD186)</f>
        <v>1</v>
      </c>
      <c r="I182" s="223">
        <f>IF(Table35[[#This Row],[Open Qty TAM]]="","",TAM!AE186)</f>
        <v>1</v>
      </c>
      <c r="J182" s="212" t="str">
        <f>IF(TMMIN!T184="","",TMMIN!T184)</f>
        <v>ADS031-0000T</v>
      </c>
      <c r="K182" s="42" t="str">
        <f>IF(TMMIN!Q184="","",TMMIN!Q184)</f>
        <v>81550BZ490</v>
      </c>
      <c r="L182" s="42" t="str">
        <f>IF(TMMIN!I184="","",TMMIN!I184)</f>
        <v>3X25TP72</v>
      </c>
      <c r="M182" s="220">
        <f>IF(Table35[[#This Row],[PO TMMIN]]="","",TMMIN!AD184)</f>
        <v>1</v>
      </c>
      <c r="N182" s="223">
        <f>IF(Table35[[#This Row],[Open Qty TMMIN]]="","",TMMIN!AE184)</f>
        <v>1</v>
      </c>
      <c r="O182" s="226">
        <f>IF(Table35[[#This Row],[Open Qty TAM]]="","",SUM(SUMIF('STOCK OES'!B:B,Table35[[#This Row],[Ich No]],'STOCK OES'!E:E),SUMIF('STOCK SEALING'!B:B,Table35[[#This Row],[Ich Part No]],'STOCK SEALING'!E:E)))</f>
        <v>70</v>
      </c>
      <c r="P182" s="223">
        <f>IF(Table35[[#This Row],[Rest TMMIN]]="","",SUM(SUMIF('STOCK OES'!B:B,Table35[[#This Row],[Ich Part No]],'STOCK OES'!E:E),SUMIF('STOCK SEALING'!B:B,Table35[[#This Row],[Ich Part No]],'STOCK SEALING'!E:E)))</f>
        <v>66</v>
      </c>
      <c r="Q182" s="226"/>
      <c r="R182" s="223"/>
      <c r="S182" s="226">
        <f>IFERROR(Table35[[#This Row],[REST TAM]]-Table35[[#This Row],[Scan TAM]],"")</f>
        <v>1</v>
      </c>
      <c r="T182" s="223">
        <f>IFERROR(Table35[[#This Row],[Rest TMMIN]]-Table35[[#This Row],[Scan Tmmin]],"")</f>
        <v>1</v>
      </c>
      <c r="U182" s="212" t="str">
        <f>IF(Table35[[#This Row],[PO TAM]]="","",IF(Table35[[#This Row],[Balance TAM]]&gt;0,"Open","Close"))</f>
        <v>Open</v>
      </c>
      <c r="V182" s="214" t="str">
        <f>IF(Table35[[#This Row],[PO TMMIN]]="","",IF(Table35[[#This Row],[Balance TMMIN]]&gt;0,"Open","Close"))</f>
        <v>Open</v>
      </c>
      <c r="W182" s="212"/>
      <c r="X182" s="214"/>
      <c r="Y182" s="236">
        <f>IF(Table35[[#This Row],[PO TAM]]="","",SUMIF(J:J,Table35[[#This Row],[Ich No]],J:N))</f>
        <v>0</v>
      </c>
      <c r="Z182" s="214">
        <f>IF(Table35[[#This Row],[PO TMMIN]]="","",SUMIF(B:B,Table35[[#This Row],[Ich Part No]],I:I))</f>
        <v>8</v>
      </c>
      <c r="AC182" s="169">
        <f ca="1">IF(Table35[[#This Row],[Delivery Date]]="","",$AC$2-Table35[[#This Row],[Delivery Date]])</f>
        <v>6</v>
      </c>
      <c r="AE182" t="str">
        <f>IFERROR(VLOOKUP(Table35[[#This Row],[Ich No]],'ICH NO'!K:M,3,0),"")</f>
        <v>ASSY</v>
      </c>
      <c r="AF182">
        <f>IF(Table35[[#This Row],[REST TAM]]&gt;Table35[[#This Row],[Stock TAM]],Table35[[#This Row],[Stock TAM]],Table35[[#This Row],[REST TAM]])</f>
        <v>1</v>
      </c>
    </row>
    <row r="183" spans="1:32" x14ac:dyDescent="0.3">
      <c r="A183" s="173">
        <f>IF(Table35[[#This Row],[TAM PART NO]]="","",(ROW()-2))</f>
        <v>181</v>
      </c>
      <c r="B183" s="212" t="str">
        <f>IF(TAM!T187="","",TAM!T187)</f>
        <v>AAP011-0000T</v>
      </c>
      <c r="C183" s="42" t="str">
        <f>IF(TAM!Q187="","",TAM!Q187)</f>
        <v>811100K580</v>
      </c>
      <c r="D183" s="42" t="str">
        <f>IF(TAM!I187="","",TAM!I187)</f>
        <v>I0306311</v>
      </c>
      <c r="E183" s="42" t="str">
        <f>IF(TAM!H187="","",TAM!H187)</f>
        <v>20030191</v>
      </c>
      <c r="F183" s="213">
        <f>IF(TAM!L187="","",TAM!L187)</f>
        <v>45922</v>
      </c>
      <c r="G183" s="213">
        <f>IF(TAM!M187="","",TAM!M187)</f>
        <v>45924</v>
      </c>
      <c r="H183" s="220">
        <f>IF(TAM!AD187="","",TAM!AD187)</f>
        <v>6</v>
      </c>
      <c r="I183" s="223">
        <f>IF(Table35[[#This Row],[Open Qty TAM]]="","",TAM!AE187)</f>
        <v>6</v>
      </c>
      <c r="J183" s="212" t="str">
        <f>IF(TMMIN!T185="","",TMMIN!T185)</f>
        <v>ADP232-0000T</v>
      </c>
      <c r="K183" s="42" t="str">
        <f>IF(TMMIN!Q185="","",TMMIN!Q185)</f>
        <v>81560BZ220</v>
      </c>
      <c r="L183" s="42" t="str">
        <f>IF(TMMIN!I185="","",TMMIN!I185)</f>
        <v>3X25TP72</v>
      </c>
      <c r="M183" s="220">
        <f>IF(Table35[[#This Row],[PO TMMIN]]="","",TMMIN!AD185)</f>
        <v>1</v>
      </c>
      <c r="N183" s="223">
        <f>IF(Table35[[#This Row],[Open Qty TMMIN]]="","",TMMIN!AE185)</f>
        <v>1</v>
      </c>
      <c r="O183" s="226">
        <f>IF(Table35[[#This Row],[Open Qty TAM]]="","",SUM(SUMIF('STOCK OES'!B:B,Table35[[#This Row],[Ich No]],'STOCK OES'!E:E),SUMIF('STOCK SEALING'!B:B,Table35[[#This Row],[Ich Part No]],'STOCK SEALING'!E:E)))</f>
        <v>118</v>
      </c>
      <c r="P183" s="223">
        <f>IF(Table35[[#This Row],[Rest TMMIN]]="","",SUM(SUMIF('STOCK OES'!B:B,Table35[[#This Row],[Ich Part No]],'STOCK OES'!E:E),SUMIF('STOCK SEALING'!B:B,Table35[[#This Row],[Ich Part No]],'STOCK SEALING'!E:E)))</f>
        <v>44</v>
      </c>
      <c r="Q183" s="226"/>
      <c r="R183" s="223"/>
      <c r="S183" s="226">
        <f>IFERROR(Table35[[#This Row],[REST TAM]]-Table35[[#This Row],[Scan TAM]],"")</f>
        <v>6</v>
      </c>
      <c r="T183" s="223">
        <f>IFERROR(Table35[[#This Row],[Rest TMMIN]]-Table35[[#This Row],[Scan Tmmin]],"")</f>
        <v>1</v>
      </c>
      <c r="U183" s="212" t="str">
        <f>IF(Table35[[#This Row],[PO TAM]]="","",IF(Table35[[#This Row],[Balance TAM]]&gt;0,"Open","Close"))</f>
        <v>Open</v>
      </c>
      <c r="V183" s="214" t="str">
        <f>IF(Table35[[#This Row],[PO TMMIN]]="","",IF(Table35[[#This Row],[Balance TMMIN]]&gt;0,"Open","Close"))</f>
        <v>Open</v>
      </c>
      <c r="W183" s="212"/>
      <c r="X183" s="214"/>
      <c r="Y183" s="236">
        <f>IF(Table35[[#This Row],[PO TAM]]="","",SUMIF(J:J,Table35[[#This Row],[Ich No]],J:N))</f>
        <v>0</v>
      </c>
      <c r="Z183" s="214">
        <f>IF(Table35[[#This Row],[PO TMMIN]]="","",SUMIF(B:B,Table35[[#This Row],[Ich Part No]],I:I))</f>
        <v>1</v>
      </c>
      <c r="AC183" s="169">
        <f ca="1">IF(Table35[[#This Row],[Delivery Date]]="","",$AC$2-Table35[[#This Row],[Delivery Date]])</f>
        <v>6</v>
      </c>
      <c r="AE183" t="str">
        <f>IFERROR(VLOOKUP(Table35[[#This Row],[Ich No]],'ICH NO'!K:M,3,0),"")</f>
        <v>ASSY</v>
      </c>
      <c r="AF183">
        <f>IF(Table35[[#This Row],[REST TAM]]&gt;Table35[[#This Row],[Stock TAM]],Table35[[#This Row],[Stock TAM]],Table35[[#This Row],[REST TAM]])</f>
        <v>6</v>
      </c>
    </row>
    <row r="184" spans="1:32" x14ac:dyDescent="0.3">
      <c r="A184" s="173">
        <f>IF(Table35[[#This Row],[TAM PART NO]]="","",(ROW()-2))</f>
        <v>182</v>
      </c>
      <c r="B184" s="212" t="str">
        <f>IF(TAM!T188="","",TAM!T188)</f>
        <v>AAL031-1000</v>
      </c>
      <c r="C184" s="42" t="str">
        <f>IF(TAM!Q188="","",TAM!Q188)</f>
        <v>811300K520</v>
      </c>
      <c r="D184" s="42" t="str">
        <f>IF(TAM!I188="","",TAM!I188)</f>
        <v>I0306311</v>
      </c>
      <c r="E184" s="42" t="str">
        <f>IF(TAM!H188="","",TAM!H188)</f>
        <v>20030192</v>
      </c>
      <c r="F184" s="213">
        <f>IF(TAM!L188="","",TAM!L188)</f>
        <v>45922</v>
      </c>
      <c r="G184" s="213">
        <f>IF(TAM!M188="","",TAM!M188)</f>
        <v>45924</v>
      </c>
      <c r="H184" s="220">
        <f>IF(TAM!AD188="","",TAM!AD188)</f>
        <v>3</v>
      </c>
      <c r="I184" s="223">
        <f>IF(Table35[[#This Row],[Open Qty TAM]]="","",TAM!AE188)</f>
        <v>3</v>
      </c>
      <c r="J184" s="212" t="str">
        <f>IF(TMMIN!T186="","",TMMIN!T186)</f>
        <v>ADS032-9000T</v>
      </c>
      <c r="K184" s="42" t="str">
        <f>IF(TMMIN!Q186="","",TMMIN!Q186)</f>
        <v>81561BZ320</v>
      </c>
      <c r="L184" s="42" t="str">
        <f>IF(TMMIN!I186="","",TMMIN!I186)</f>
        <v>3X25TP72</v>
      </c>
      <c r="M184" s="220">
        <f>IF(Table35[[#This Row],[PO TMMIN]]="","",TMMIN!AD186)</f>
        <v>1</v>
      </c>
      <c r="N184" s="223">
        <f>IF(Table35[[#This Row],[Open Qty TMMIN]]="","",TMMIN!AE186)</f>
        <v>1</v>
      </c>
      <c r="O184" s="226">
        <f>IF(Table35[[#This Row],[Open Qty TAM]]="","",SUM(SUMIF('STOCK OES'!B:B,Table35[[#This Row],[Ich No]],'STOCK OES'!E:E),SUMIF('STOCK SEALING'!B:B,Table35[[#This Row],[Ich Part No]],'STOCK SEALING'!E:E)))</f>
        <v>18</v>
      </c>
      <c r="P184" s="223">
        <f>IF(Table35[[#This Row],[Rest TMMIN]]="","",SUM(SUMIF('STOCK OES'!B:B,Table35[[#This Row],[Ich Part No]],'STOCK OES'!E:E),SUMIF('STOCK SEALING'!B:B,Table35[[#This Row],[Ich Part No]],'STOCK SEALING'!E:E)))</f>
        <v>72</v>
      </c>
      <c r="Q184" s="226"/>
      <c r="R184" s="223"/>
      <c r="S184" s="226">
        <f>IFERROR(Table35[[#This Row],[REST TAM]]-Table35[[#This Row],[Scan TAM]],"")</f>
        <v>3</v>
      </c>
      <c r="T184" s="223">
        <f>IFERROR(Table35[[#This Row],[Rest TMMIN]]-Table35[[#This Row],[Scan Tmmin]],"")</f>
        <v>1</v>
      </c>
      <c r="U184" s="212" t="str">
        <f>IF(Table35[[#This Row],[PO TAM]]="","",IF(Table35[[#This Row],[Balance TAM]]&gt;0,"Open","Close"))</f>
        <v>Open</v>
      </c>
      <c r="V184" s="214" t="str">
        <f>IF(Table35[[#This Row],[PO TMMIN]]="","",IF(Table35[[#This Row],[Balance TMMIN]]&gt;0,"Open","Close"))</f>
        <v>Open</v>
      </c>
      <c r="W184" s="212"/>
      <c r="X184" s="214"/>
      <c r="Y184" s="236">
        <f>IF(Table35[[#This Row],[PO TAM]]="","",SUMIF(J:J,Table35[[#This Row],[Ich No]],J:N))</f>
        <v>0</v>
      </c>
      <c r="Z184" s="214">
        <f>IF(Table35[[#This Row],[PO TMMIN]]="","",SUMIF(B:B,Table35[[#This Row],[Ich Part No]],I:I))</f>
        <v>4</v>
      </c>
      <c r="AC184" s="169">
        <f ca="1">IF(Table35[[#This Row],[Delivery Date]]="","",$AC$2-Table35[[#This Row],[Delivery Date]])</f>
        <v>6</v>
      </c>
      <c r="AE184" t="str">
        <f>IFERROR(VLOOKUP(Table35[[#This Row],[Ich No]],'ICH NO'!K:M,3,0),"")</f>
        <v>ASSY</v>
      </c>
      <c r="AF184">
        <f>IF(Table35[[#This Row],[REST TAM]]&gt;Table35[[#This Row],[Stock TAM]],Table35[[#This Row],[Stock TAM]],Table35[[#This Row],[REST TAM]])</f>
        <v>3</v>
      </c>
    </row>
    <row r="185" spans="1:32" x14ac:dyDescent="0.3">
      <c r="A185" s="173">
        <f>IF(Table35[[#This Row],[TAM PART NO]]="","",(ROW()-2))</f>
        <v>183</v>
      </c>
      <c r="B185" s="212" t="str">
        <f>IF(TAM!T189="","",TAM!T189)</f>
        <v>AAP011-1000</v>
      </c>
      <c r="C185" s="42" t="str">
        <f>IF(TAM!Q189="","",TAM!Q189)</f>
        <v>811300K580</v>
      </c>
      <c r="D185" s="42" t="str">
        <f>IF(TAM!I189="","",TAM!I189)</f>
        <v>I0306311</v>
      </c>
      <c r="E185" s="42" t="str">
        <f>IF(TAM!H189="","",TAM!H189)</f>
        <v>20030193</v>
      </c>
      <c r="F185" s="213">
        <f>IF(TAM!L189="","",TAM!L189)</f>
        <v>45922</v>
      </c>
      <c r="G185" s="213">
        <f>IF(TAM!M189="","",TAM!M189)</f>
        <v>45924</v>
      </c>
      <c r="H185" s="220">
        <f>IF(TAM!AD189="","",TAM!AD189)</f>
        <v>12</v>
      </c>
      <c r="I185" s="223">
        <f>IF(Table35[[#This Row],[Open Qty TAM]]="","",TAM!AE189)</f>
        <v>12</v>
      </c>
      <c r="J185" s="212" t="str">
        <f>IF(TMMIN!T187="","",TMMIN!T187)</f>
        <v>ADS052-0001T</v>
      </c>
      <c r="K185" s="42" t="str">
        <f>IF(TMMIN!Q187="","",TMMIN!Q187)</f>
        <v>81590BZ051</v>
      </c>
      <c r="L185" s="42" t="str">
        <f>IF(TMMIN!I187="","",TMMIN!I187)</f>
        <v>3X25TP72</v>
      </c>
      <c r="M185" s="220">
        <f>IF(Table35[[#This Row],[PO TMMIN]]="","",TMMIN!AD187)</f>
        <v>8</v>
      </c>
      <c r="N185" s="223">
        <f>IF(Table35[[#This Row],[Open Qty TMMIN]]="","",TMMIN!AE187)</f>
        <v>8</v>
      </c>
      <c r="O185" s="226">
        <f>IF(Table35[[#This Row],[Open Qty TAM]]="","",SUM(SUMIF('STOCK OES'!B:B,Table35[[#This Row],[Ich No]],'STOCK OES'!E:E),SUMIF('STOCK SEALING'!B:B,Table35[[#This Row],[Ich Part No]],'STOCK SEALING'!E:E)))</f>
        <v>29</v>
      </c>
      <c r="P185" s="223">
        <f>IF(Table35[[#This Row],[Rest TMMIN]]="","",SUM(SUMIF('STOCK OES'!B:B,Table35[[#This Row],[Ich Part No]],'STOCK OES'!E:E),SUMIF('STOCK SEALING'!B:B,Table35[[#This Row],[Ich Part No]],'STOCK SEALING'!E:E)))</f>
        <v>119</v>
      </c>
      <c r="Q185" s="226"/>
      <c r="R185" s="223"/>
      <c r="S185" s="226">
        <f>IFERROR(Table35[[#This Row],[REST TAM]]-Table35[[#This Row],[Scan TAM]],"")</f>
        <v>12</v>
      </c>
      <c r="T185" s="223">
        <f>IFERROR(Table35[[#This Row],[Rest TMMIN]]-Table35[[#This Row],[Scan Tmmin]],"")</f>
        <v>8</v>
      </c>
      <c r="U185" s="212" t="str">
        <f>IF(Table35[[#This Row],[PO TAM]]="","",IF(Table35[[#This Row],[Balance TAM]]&gt;0,"Open","Close"))</f>
        <v>Open</v>
      </c>
      <c r="V185" s="214" t="str">
        <f>IF(Table35[[#This Row],[PO TMMIN]]="","",IF(Table35[[#This Row],[Balance TMMIN]]&gt;0,"Open","Close"))</f>
        <v>Open</v>
      </c>
      <c r="W185" s="212"/>
      <c r="X185" s="214"/>
      <c r="Y185" s="236">
        <f>IF(Table35[[#This Row],[PO TAM]]="","",SUMIF(J:J,Table35[[#This Row],[Ich No]],J:N))</f>
        <v>0</v>
      </c>
      <c r="Z185" s="214">
        <f>IF(Table35[[#This Row],[PO TMMIN]]="","",SUMIF(B:B,Table35[[#This Row],[Ich Part No]],I:I))</f>
        <v>4</v>
      </c>
      <c r="AC185" s="169">
        <f ca="1">IF(Table35[[#This Row],[Delivery Date]]="","",$AC$2-Table35[[#This Row],[Delivery Date]])</f>
        <v>6</v>
      </c>
      <c r="AE185" t="str">
        <f>IFERROR(VLOOKUP(Table35[[#This Row],[Ich No]],'ICH NO'!K:M,3,0),"")</f>
        <v>ASSY</v>
      </c>
      <c r="AF185">
        <f>IF(Table35[[#This Row],[REST TAM]]&gt;Table35[[#This Row],[Stock TAM]],Table35[[#This Row],[Stock TAM]],Table35[[#This Row],[REST TAM]])</f>
        <v>12</v>
      </c>
    </row>
    <row r="186" spans="1:32" x14ac:dyDescent="0.3">
      <c r="A186" s="173">
        <f>IF(Table35[[#This Row],[TAM PART NO]]="","",(ROW()-2))</f>
        <v>184</v>
      </c>
      <c r="B186" s="212" t="str">
        <f>IF(TAM!T190="","",TAM!T190)</f>
        <v>AAL032-0000T</v>
      </c>
      <c r="C186" s="42" t="str">
        <f>IF(TAM!Q190="","",TAM!Q190)</f>
        <v>811500K520</v>
      </c>
      <c r="D186" s="42" t="str">
        <f>IF(TAM!I190="","",TAM!I190)</f>
        <v>I0306311</v>
      </c>
      <c r="E186" s="42" t="str">
        <f>IF(TAM!H190="","",TAM!H190)</f>
        <v>20030194</v>
      </c>
      <c r="F186" s="213">
        <f>IF(TAM!L190="","",TAM!L190)</f>
        <v>45922</v>
      </c>
      <c r="G186" s="213">
        <f>IF(TAM!M190="","",TAM!M190)</f>
        <v>45924</v>
      </c>
      <c r="H186" s="220">
        <f>IF(TAM!AD190="","",TAM!AD190)</f>
        <v>1</v>
      </c>
      <c r="I186" s="223">
        <f>IF(Table35[[#This Row],[Open Qty TAM]]="","",TAM!AE190)</f>
        <v>1</v>
      </c>
      <c r="J186" s="212" t="str">
        <f>IF(TMMIN!T188="","",TMMIN!T188)</f>
        <v>ADV092-0000T</v>
      </c>
      <c r="K186" s="42" t="str">
        <f>IF(TMMIN!Q188="","",TMMIN!Q188)</f>
        <v>81590BZ090</v>
      </c>
      <c r="L186" s="42" t="str">
        <f>IF(TMMIN!I188="","",TMMIN!I188)</f>
        <v>3X25TP72</v>
      </c>
      <c r="M186" s="220">
        <f>IF(Table35[[#This Row],[PO TMMIN]]="","",TMMIN!AD188)</f>
        <v>1</v>
      </c>
      <c r="N186" s="223">
        <f>IF(Table35[[#This Row],[Open Qty TMMIN]]="","",TMMIN!AE188)</f>
        <v>1</v>
      </c>
      <c r="O186" s="226">
        <f>IF(Table35[[#This Row],[Open Qty TAM]]="","",SUM(SUMIF('STOCK OES'!B:B,Table35[[#This Row],[Ich No]],'STOCK OES'!E:E),SUMIF('STOCK SEALING'!B:B,Table35[[#This Row],[Ich Part No]],'STOCK SEALING'!E:E)))</f>
        <v>7</v>
      </c>
      <c r="P186" s="223">
        <f>IF(Table35[[#This Row],[Rest TMMIN]]="","",SUM(SUMIF('STOCK OES'!B:B,Table35[[#This Row],[Ich Part No]],'STOCK OES'!E:E),SUMIF('STOCK SEALING'!B:B,Table35[[#This Row],[Ich Part No]],'STOCK SEALING'!E:E)))</f>
        <v>128</v>
      </c>
      <c r="Q186" s="226"/>
      <c r="R186" s="223"/>
      <c r="S186" s="226">
        <f>IFERROR(Table35[[#This Row],[REST TAM]]-Table35[[#This Row],[Scan TAM]],"")</f>
        <v>1</v>
      </c>
      <c r="T186" s="223">
        <f>IFERROR(Table35[[#This Row],[Rest TMMIN]]-Table35[[#This Row],[Scan Tmmin]],"")</f>
        <v>1</v>
      </c>
      <c r="U186" s="212" t="str">
        <f>IF(Table35[[#This Row],[PO TAM]]="","",IF(Table35[[#This Row],[Balance TAM]]&gt;0,"Open","Close"))</f>
        <v>Open</v>
      </c>
      <c r="V186" s="214" t="str">
        <f>IF(Table35[[#This Row],[PO TMMIN]]="","",IF(Table35[[#This Row],[Balance TMMIN]]&gt;0,"Open","Close"))</f>
        <v>Open</v>
      </c>
      <c r="W186" s="212"/>
      <c r="X186" s="214"/>
      <c r="Y186" s="236">
        <f>IF(Table35[[#This Row],[PO TAM]]="","",SUMIF(J:J,Table35[[#This Row],[Ich No]],J:N))</f>
        <v>0</v>
      </c>
      <c r="Z186" s="214">
        <f>IF(Table35[[#This Row],[PO TMMIN]]="","",SUMIF(B:B,Table35[[#This Row],[Ich Part No]],I:I))</f>
        <v>0</v>
      </c>
      <c r="AC186" s="169">
        <f ca="1">IF(Table35[[#This Row],[Delivery Date]]="","",$AC$2-Table35[[#This Row],[Delivery Date]])</f>
        <v>6</v>
      </c>
      <c r="AE186" t="str">
        <f>IFERROR(VLOOKUP(Table35[[#This Row],[Ich No]],'ICH NO'!K:M,3,0),"")</f>
        <v>ASSY</v>
      </c>
      <c r="AF186">
        <f>IF(Table35[[#This Row],[REST TAM]]&gt;Table35[[#This Row],[Stock TAM]],Table35[[#This Row],[Stock TAM]],Table35[[#This Row],[REST TAM]])</f>
        <v>1</v>
      </c>
    </row>
    <row r="187" spans="1:32" x14ac:dyDescent="0.3">
      <c r="A187" s="173">
        <f>IF(Table35[[#This Row],[TAM PART NO]]="","",(ROW()-2))</f>
        <v>185</v>
      </c>
      <c r="B187" s="212" t="str">
        <f>IF(TAM!T191="","",TAM!T191)</f>
        <v>AAP012-0000T</v>
      </c>
      <c r="C187" s="42" t="str">
        <f>IF(TAM!Q191="","",TAM!Q191)</f>
        <v>811500K580</v>
      </c>
      <c r="D187" s="42" t="str">
        <f>IF(TAM!I191="","",TAM!I191)</f>
        <v>I0306311</v>
      </c>
      <c r="E187" s="42" t="str">
        <f>IF(TAM!H191="","",TAM!H191)</f>
        <v>20030195</v>
      </c>
      <c r="F187" s="213">
        <f>IF(TAM!L191="","",TAM!L191)</f>
        <v>45922</v>
      </c>
      <c r="G187" s="213">
        <f>IF(TAM!M191="","",TAM!M191)</f>
        <v>45924</v>
      </c>
      <c r="H187" s="220">
        <f>IF(TAM!AD191="","",TAM!AD191)</f>
        <v>4</v>
      </c>
      <c r="I187" s="223">
        <f>IF(Table35[[#This Row],[Open Qty TAM]]="","",TAM!AE191)</f>
        <v>4</v>
      </c>
      <c r="J187" s="212" t="str">
        <f>IF(TMMIN!T189="","",TMMIN!T189)</f>
        <v>ST0F61-0160</v>
      </c>
      <c r="K187" s="42" t="str">
        <f>IF(TMMIN!Q189="","",TMMIN!Q189)</f>
        <v>9004A81011</v>
      </c>
      <c r="L187" s="42" t="str">
        <f>IF(TMMIN!I189="","",TMMIN!I189)</f>
        <v>3X25TP72</v>
      </c>
      <c r="M187" s="220">
        <f>IF(Table35[[#This Row],[PO TMMIN]]="","",TMMIN!AD189)</f>
        <v>1</v>
      </c>
      <c r="N187" s="223">
        <f>IF(Table35[[#This Row],[Open Qty TMMIN]]="","",TMMIN!AE189)</f>
        <v>1</v>
      </c>
      <c r="O187" s="226">
        <f>IF(Table35[[#This Row],[Open Qty TAM]]="","",SUM(SUMIF('STOCK OES'!B:B,Table35[[#This Row],[Ich No]],'STOCK OES'!E:E),SUMIF('STOCK SEALING'!B:B,Table35[[#This Row],[Ich Part No]],'STOCK SEALING'!E:E)))</f>
        <v>67</v>
      </c>
      <c r="P187" s="223">
        <f>IF(Table35[[#This Row],[Rest TMMIN]]="","",SUM(SUMIF('STOCK OES'!B:B,Table35[[#This Row],[Ich Part No]],'STOCK OES'!E:E),SUMIF('STOCK SEALING'!B:B,Table35[[#This Row],[Ich Part No]],'STOCK SEALING'!E:E)))</f>
        <v>0</v>
      </c>
      <c r="Q187" s="226"/>
      <c r="R187" s="223"/>
      <c r="S187" s="226">
        <f>IFERROR(Table35[[#This Row],[REST TAM]]-Table35[[#This Row],[Scan TAM]],"")</f>
        <v>4</v>
      </c>
      <c r="T187" s="223">
        <f>IFERROR(Table35[[#This Row],[Rest TMMIN]]-Table35[[#This Row],[Scan Tmmin]],"")</f>
        <v>1</v>
      </c>
      <c r="U187" s="212" t="str">
        <f>IF(Table35[[#This Row],[PO TAM]]="","",IF(Table35[[#This Row],[Balance TAM]]&gt;0,"Open","Close"))</f>
        <v>Open</v>
      </c>
      <c r="V187" s="214" t="str">
        <f>IF(Table35[[#This Row],[PO TMMIN]]="","",IF(Table35[[#This Row],[Balance TMMIN]]&gt;0,"Open","Close"))</f>
        <v>Open</v>
      </c>
      <c r="W187" s="212"/>
      <c r="X187" s="214"/>
      <c r="Y187" s="236">
        <f>IF(Table35[[#This Row],[PO TAM]]="","",SUMIF(J:J,Table35[[#This Row],[Ich No]],J:N))</f>
        <v>0</v>
      </c>
      <c r="Z187" s="214">
        <f>IF(Table35[[#This Row],[PO TMMIN]]="","",SUMIF(B:B,Table35[[#This Row],[Ich Part No]],I:I))</f>
        <v>0</v>
      </c>
      <c r="AC187" s="169">
        <f ca="1">IF(Table35[[#This Row],[Delivery Date]]="","",$AC$2-Table35[[#This Row],[Delivery Date]])</f>
        <v>6</v>
      </c>
      <c r="AE187" t="str">
        <f>IFERROR(VLOOKUP(Table35[[#This Row],[Ich No]],'ICH NO'!K:M,3,0),"")</f>
        <v>ASSY</v>
      </c>
      <c r="AF187">
        <f>IF(Table35[[#This Row],[REST TAM]]&gt;Table35[[#This Row],[Stock TAM]],Table35[[#This Row],[Stock TAM]],Table35[[#This Row],[REST TAM]])</f>
        <v>4</v>
      </c>
    </row>
    <row r="188" spans="1:32" x14ac:dyDescent="0.3">
      <c r="A188" s="173">
        <f>IF(Table35[[#This Row],[TAM PART NO]]="","",(ROW()-2))</f>
        <v>186</v>
      </c>
      <c r="B188" s="212" t="str">
        <f>IF(TAM!T192="","",TAM!T192)</f>
        <v>AAL032-1000</v>
      </c>
      <c r="C188" s="42" t="str">
        <f>IF(TAM!Q192="","",TAM!Q192)</f>
        <v>811700K520</v>
      </c>
      <c r="D188" s="42" t="str">
        <f>IF(TAM!I192="","",TAM!I192)</f>
        <v>I0306311</v>
      </c>
      <c r="E188" s="42" t="str">
        <f>IF(TAM!H192="","",TAM!H192)</f>
        <v>20030196</v>
      </c>
      <c r="F188" s="213">
        <f>IF(TAM!L192="","",TAM!L192)</f>
        <v>45922</v>
      </c>
      <c r="G188" s="213">
        <f>IF(TAM!M192="","",TAM!M192)</f>
        <v>45924</v>
      </c>
      <c r="H188" s="220">
        <f>IF(TAM!AD192="","",TAM!AD192)</f>
        <v>2</v>
      </c>
      <c r="I188" s="223">
        <f>IF(Table35[[#This Row],[Open Qty TAM]]="","",TAM!AE192)</f>
        <v>2</v>
      </c>
      <c r="J188" s="212" t="str">
        <f>IF(TMMIN!T190="","",TMMIN!T190)</f>
        <v/>
      </c>
      <c r="K188" s="42" t="str">
        <f>IF(TMMIN!Q190="","",TMMIN!Q190)</f>
        <v/>
      </c>
      <c r="L188" s="42" t="str">
        <f>IF(TMMIN!I190="","",TMMIN!I190)</f>
        <v/>
      </c>
      <c r="M188" s="220" t="str">
        <f>IF(Table35[[#This Row],[PO TMMIN]]="","",TMMIN!AD190)</f>
        <v/>
      </c>
      <c r="N188" s="223" t="str">
        <f>IF(Table35[[#This Row],[Open Qty TMMIN]]="","",TMMIN!AE190)</f>
        <v/>
      </c>
      <c r="O188" s="226">
        <f>IF(Table35[[#This Row],[Open Qty TAM]]="","",SUM(SUMIF('STOCK OES'!B:B,Table35[[#This Row],[Ich No]],'STOCK OES'!E:E),SUMIF('STOCK SEALING'!B:B,Table35[[#This Row],[Ich Part No]],'STOCK SEALING'!E:E)))</f>
        <v>0</v>
      </c>
      <c r="P188" s="223" t="str">
        <f>IF(Table35[[#This Row],[Rest TMMIN]]="","",SUM(SUMIF('STOCK OES'!B:B,Table35[[#This Row],[Ich Part No]],'STOCK OES'!E:E),SUMIF('STOCK SEALING'!B:B,Table35[[#This Row],[Ich Part No]],'STOCK SEALING'!E:E)))</f>
        <v/>
      </c>
      <c r="Q188" s="226"/>
      <c r="R188" s="223"/>
      <c r="S188" s="226">
        <f>IFERROR(Table35[[#This Row],[REST TAM]]-Table35[[#This Row],[Scan TAM]],"")</f>
        <v>2</v>
      </c>
      <c r="T188" s="223" t="str">
        <f>IFERROR(Table35[[#This Row],[Rest TMMIN]]-Table35[[#This Row],[Scan Tmmin]],"")</f>
        <v/>
      </c>
      <c r="U188" s="212" t="str">
        <f>IF(Table35[[#This Row],[PO TAM]]="","",IF(Table35[[#This Row],[Balance TAM]]&gt;0,"Open","Close"))</f>
        <v>Open</v>
      </c>
      <c r="V188" s="214" t="str">
        <f>IF(Table35[[#This Row],[PO TMMIN]]="","",IF(Table35[[#This Row],[Balance TMMIN]]&gt;0,"Open","Close"))</f>
        <v/>
      </c>
      <c r="W188" s="212"/>
      <c r="X188" s="214"/>
      <c r="Y188" s="236">
        <f>IF(Table35[[#This Row],[PO TAM]]="","",SUMIF(J:J,Table35[[#This Row],[Ich No]],J:N))</f>
        <v>0</v>
      </c>
      <c r="Z188" s="214" t="str">
        <f>IF(Table35[[#This Row],[PO TMMIN]]="","",SUMIF(B:B,Table35[[#This Row],[Ich Part No]],I:I))</f>
        <v/>
      </c>
      <c r="AC188" s="169">
        <f ca="1">IF(Table35[[#This Row],[Delivery Date]]="","",$AC$2-Table35[[#This Row],[Delivery Date]])</f>
        <v>6</v>
      </c>
      <c r="AE188" t="str">
        <f>IFERROR(VLOOKUP(Table35[[#This Row],[Ich No]],'ICH NO'!K:M,3,0),"")</f>
        <v>ASSY</v>
      </c>
      <c r="AF188">
        <f>IF(Table35[[#This Row],[REST TAM]]&gt;Table35[[#This Row],[Stock TAM]],Table35[[#This Row],[Stock TAM]],Table35[[#This Row],[REST TAM]])</f>
        <v>0</v>
      </c>
    </row>
    <row r="189" spans="1:32" x14ac:dyDescent="0.3">
      <c r="A189" s="173">
        <f>IF(Table35[[#This Row],[TAM PART NO]]="","",(ROW()-2))</f>
        <v>187</v>
      </c>
      <c r="B189" s="212" t="str">
        <f>IF(TAM!T193="","",TAM!T193)</f>
        <v>ADN171-0000T</v>
      </c>
      <c r="C189" s="42" t="str">
        <f>IF(TAM!Q193="","",TAM!Q193)</f>
        <v>815500K240</v>
      </c>
      <c r="D189" s="42" t="str">
        <f>IF(TAM!I193="","",TAM!I193)</f>
        <v>I0306311</v>
      </c>
      <c r="E189" s="42" t="str">
        <f>IF(TAM!H193="","",TAM!H193)</f>
        <v>20030197</v>
      </c>
      <c r="F189" s="213">
        <f>IF(TAM!L193="","",TAM!L193)</f>
        <v>45922</v>
      </c>
      <c r="G189" s="213">
        <f>IF(TAM!M193="","",TAM!M193)</f>
        <v>45924</v>
      </c>
      <c r="H189" s="220">
        <f>IF(TAM!AD193="","",TAM!AD193)</f>
        <v>7</v>
      </c>
      <c r="I189" s="223">
        <f>IF(Table35[[#This Row],[Open Qty TAM]]="","",TAM!AE193)</f>
        <v>7</v>
      </c>
      <c r="J189" s="212" t="str">
        <f>IF(TMMIN!T191="","",TMMIN!T191)</f>
        <v/>
      </c>
      <c r="K189" s="42" t="str">
        <f>IF(TMMIN!Q191="","",TMMIN!Q191)</f>
        <v/>
      </c>
      <c r="L189" s="42" t="str">
        <f>IF(TMMIN!I191="","",TMMIN!I191)</f>
        <v/>
      </c>
      <c r="M189" s="220" t="str">
        <f>IF(Table35[[#This Row],[PO TMMIN]]="","",TMMIN!AD191)</f>
        <v/>
      </c>
      <c r="N189" s="223" t="str">
        <f>IF(Table35[[#This Row],[Open Qty TMMIN]]="","",TMMIN!AE191)</f>
        <v/>
      </c>
      <c r="O189" s="226">
        <f>IF(Table35[[#This Row],[Open Qty TAM]]="","",SUM(SUMIF('STOCK OES'!B:B,Table35[[#This Row],[Ich No]],'STOCK OES'!E:E),SUMIF('STOCK SEALING'!B:B,Table35[[#This Row],[Ich Part No]],'STOCK SEALING'!E:E)))</f>
        <v>105</v>
      </c>
      <c r="P189" s="223" t="str">
        <f>IF(Table35[[#This Row],[Rest TMMIN]]="","",SUM(SUMIF('STOCK OES'!B:B,Table35[[#This Row],[Ich Part No]],'STOCK OES'!E:E),SUMIF('STOCK SEALING'!B:B,Table35[[#This Row],[Ich Part No]],'STOCK SEALING'!E:E)))</f>
        <v/>
      </c>
      <c r="Q189" s="226"/>
      <c r="R189" s="223"/>
      <c r="S189" s="226">
        <f>IFERROR(Table35[[#This Row],[REST TAM]]-Table35[[#This Row],[Scan TAM]],"")</f>
        <v>7</v>
      </c>
      <c r="T189" s="223" t="str">
        <f>IFERROR(Table35[[#This Row],[Rest TMMIN]]-Table35[[#This Row],[Scan Tmmin]],"")</f>
        <v/>
      </c>
      <c r="U189" s="212" t="str">
        <f>IF(Table35[[#This Row],[PO TAM]]="","",IF(Table35[[#This Row],[Balance TAM]]&gt;0,"Open","Close"))</f>
        <v>Open</v>
      </c>
      <c r="V189" s="214" t="str">
        <f>IF(Table35[[#This Row],[PO TMMIN]]="","",IF(Table35[[#This Row],[Balance TMMIN]]&gt;0,"Open","Close"))</f>
        <v/>
      </c>
      <c r="W189" s="212"/>
      <c r="X189" s="214"/>
      <c r="Y189" s="236">
        <f>IF(Table35[[#This Row],[PO TAM]]="","",SUMIF(J:J,Table35[[#This Row],[Ich No]],J:N))</f>
        <v>0</v>
      </c>
      <c r="Z189" s="214" t="str">
        <f>IF(Table35[[#This Row],[PO TMMIN]]="","",SUMIF(B:B,Table35[[#This Row],[Ich Part No]],I:I))</f>
        <v/>
      </c>
      <c r="AC189" s="169">
        <f ca="1">IF(Table35[[#This Row],[Delivery Date]]="","",$AC$2-Table35[[#This Row],[Delivery Date]])</f>
        <v>6</v>
      </c>
      <c r="AE189" t="str">
        <f>IFERROR(VLOOKUP(Table35[[#This Row],[Ich No]],'ICH NO'!K:M,3,0),"")</f>
        <v>ASSY</v>
      </c>
      <c r="AF189">
        <f>IF(Table35[[#This Row],[REST TAM]]&gt;Table35[[#This Row],[Stock TAM]],Table35[[#This Row],[Stock TAM]],Table35[[#This Row],[REST TAM]])</f>
        <v>7</v>
      </c>
    </row>
    <row r="190" spans="1:32" x14ac:dyDescent="0.3">
      <c r="A190" s="173">
        <f>IF(Table35[[#This Row],[TAM PART NO]]="","",(ROW()-2))</f>
        <v>188</v>
      </c>
      <c r="B190" s="212" t="str">
        <f>IF(TAM!T194="","",TAM!T194)</f>
        <v>ADV141-0000T</v>
      </c>
      <c r="C190" s="42" t="str">
        <f>IF(TAM!Q194="","",TAM!Q194)</f>
        <v>815500K630</v>
      </c>
      <c r="D190" s="42" t="str">
        <f>IF(TAM!I194="","",TAM!I194)</f>
        <v>I0306311</v>
      </c>
      <c r="E190" s="42" t="str">
        <f>IF(TAM!H194="","",TAM!H194)</f>
        <v>20030198</v>
      </c>
      <c r="F190" s="213">
        <f>IF(TAM!L194="","",TAM!L194)</f>
        <v>45922</v>
      </c>
      <c r="G190" s="213">
        <f>IF(TAM!M194="","",TAM!M194)</f>
        <v>45924</v>
      </c>
      <c r="H190" s="220">
        <f>IF(TAM!AD194="","",TAM!AD194)</f>
        <v>3</v>
      </c>
      <c r="I190" s="223">
        <f>IF(Table35[[#This Row],[Open Qty TAM]]="","",TAM!AE194)</f>
        <v>3</v>
      </c>
      <c r="J190" s="212" t="str">
        <f>IF(TMMIN!T192="","",TMMIN!T192)</f>
        <v/>
      </c>
      <c r="K190" s="42" t="str">
        <f>IF(TMMIN!Q192="","",TMMIN!Q192)</f>
        <v/>
      </c>
      <c r="L190" s="42" t="str">
        <f>IF(TMMIN!I192="","",TMMIN!I192)</f>
        <v/>
      </c>
      <c r="M190" s="220" t="str">
        <f>IF(Table35[[#This Row],[PO TMMIN]]="","",TMMIN!AD192)</f>
        <v/>
      </c>
      <c r="N190" s="223" t="str">
        <f>IF(Table35[[#This Row],[Open Qty TMMIN]]="","",TMMIN!AE192)</f>
        <v/>
      </c>
      <c r="O190" s="226">
        <f>IF(Table35[[#This Row],[Open Qty TAM]]="","",SUM(SUMIF('STOCK OES'!B:B,Table35[[#This Row],[Ich No]],'STOCK OES'!E:E),SUMIF('STOCK SEALING'!B:B,Table35[[#This Row],[Ich Part No]],'STOCK SEALING'!E:E)))</f>
        <v>70</v>
      </c>
      <c r="P190" s="223" t="str">
        <f>IF(Table35[[#This Row],[Rest TMMIN]]="","",SUM(SUMIF('STOCK OES'!B:B,Table35[[#This Row],[Ich Part No]],'STOCK OES'!E:E),SUMIF('STOCK SEALING'!B:B,Table35[[#This Row],[Ich Part No]],'STOCK SEALING'!E:E)))</f>
        <v/>
      </c>
      <c r="Q190" s="226"/>
      <c r="R190" s="223"/>
      <c r="S190" s="226">
        <f>IFERROR(Table35[[#This Row],[REST TAM]]-Table35[[#This Row],[Scan TAM]],"")</f>
        <v>3</v>
      </c>
      <c r="T190" s="223" t="str">
        <f>IFERROR(Table35[[#This Row],[Rest TMMIN]]-Table35[[#This Row],[Scan Tmmin]],"")</f>
        <v/>
      </c>
      <c r="U190" s="212" t="str">
        <f>IF(Table35[[#This Row],[PO TAM]]="","",IF(Table35[[#This Row],[Balance TAM]]&gt;0,"Open","Close"))</f>
        <v>Open</v>
      </c>
      <c r="V190" s="214" t="str">
        <f>IF(Table35[[#This Row],[PO TMMIN]]="","",IF(Table35[[#This Row],[Balance TMMIN]]&gt;0,"Open","Close"))</f>
        <v/>
      </c>
      <c r="W190" s="212"/>
      <c r="X190" s="214"/>
      <c r="Y190" s="236">
        <f>IF(Table35[[#This Row],[PO TAM]]="","",SUMIF(J:J,Table35[[#This Row],[Ich No]],J:N))</f>
        <v>0</v>
      </c>
      <c r="Z190" s="214" t="str">
        <f>IF(Table35[[#This Row],[PO TMMIN]]="","",SUMIF(B:B,Table35[[#This Row],[Ich Part No]],I:I))</f>
        <v/>
      </c>
      <c r="AC190" s="169">
        <f ca="1">IF(Table35[[#This Row],[Delivery Date]]="","",$AC$2-Table35[[#This Row],[Delivery Date]])</f>
        <v>6</v>
      </c>
      <c r="AE190" t="str">
        <f>IFERROR(VLOOKUP(Table35[[#This Row],[Ich No]],'ICH NO'!K:M,3,0),"")</f>
        <v>ASSY</v>
      </c>
      <c r="AF190">
        <f>IF(Table35[[#This Row],[REST TAM]]&gt;Table35[[#This Row],[Stock TAM]],Table35[[#This Row],[Stock TAM]],Table35[[#This Row],[REST TAM]])</f>
        <v>3</v>
      </c>
    </row>
    <row r="191" spans="1:32" x14ac:dyDescent="0.3">
      <c r="A191" s="173">
        <f>IF(Table35[[#This Row],[TAM PART NO]]="","",(ROW()-2))</f>
        <v>189</v>
      </c>
      <c r="B191" s="212" t="str">
        <f>IF(TAM!T195="","",TAM!T195)</f>
        <v>ADN171-9000</v>
      </c>
      <c r="C191" s="42" t="str">
        <f>IF(TAM!Q195="","",TAM!Q195)</f>
        <v>815510K240</v>
      </c>
      <c r="D191" s="42" t="str">
        <f>IF(TAM!I195="","",TAM!I195)</f>
        <v>I0306311</v>
      </c>
      <c r="E191" s="42" t="str">
        <f>IF(TAM!H195="","",TAM!H195)</f>
        <v>20030199</v>
      </c>
      <c r="F191" s="213">
        <f>IF(TAM!L195="","",TAM!L195)</f>
        <v>45922</v>
      </c>
      <c r="G191" s="213">
        <f>IF(TAM!M195="","",TAM!M195)</f>
        <v>45924</v>
      </c>
      <c r="H191" s="220">
        <f>IF(TAM!AD195="","",TAM!AD195)</f>
        <v>18</v>
      </c>
      <c r="I191" s="223">
        <f>IF(Table35[[#This Row],[Open Qty TAM]]="","",TAM!AE195)</f>
        <v>18</v>
      </c>
      <c r="J191" s="212" t="str">
        <f>IF(TMMIN!T193="","",TMMIN!T193)</f>
        <v/>
      </c>
      <c r="K191" s="42" t="str">
        <f>IF(TMMIN!Q193="","",TMMIN!Q193)</f>
        <v/>
      </c>
      <c r="L191" s="42" t="str">
        <f>IF(TMMIN!I193="","",TMMIN!I193)</f>
        <v/>
      </c>
      <c r="M191" s="220" t="str">
        <f>IF(Table35[[#This Row],[PO TMMIN]]="","",TMMIN!AD193)</f>
        <v/>
      </c>
      <c r="N191" s="223" t="str">
        <f>IF(Table35[[#This Row],[Open Qty TMMIN]]="","",TMMIN!AE193)</f>
        <v/>
      </c>
      <c r="O191" s="226">
        <f>IF(Table35[[#This Row],[Open Qty TAM]]="","",SUM(SUMIF('STOCK OES'!B:B,Table35[[#This Row],[Ich No]],'STOCK OES'!E:E),SUMIF('STOCK SEALING'!B:B,Table35[[#This Row],[Ich Part No]],'STOCK SEALING'!E:E)))</f>
        <v>79</v>
      </c>
      <c r="P191" s="223" t="str">
        <f>IF(Table35[[#This Row],[Rest TMMIN]]="","",SUM(SUMIF('STOCK OES'!B:B,Table35[[#This Row],[Ich Part No]],'STOCK OES'!E:E),SUMIF('STOCK SEALING'!B:B,Table35[[#This Row],[Ich Part No]],'STOCK SEALING'!E:E)))</f>
        <v/>
      </c>
      <c r="Q191" s="226"/>
      <c r="R191" s="223"/>
      <c r="S191" s="226">
        <f>IFERROR(Table35[[#This Row],[REST TAM]]-Table35[[#This Row],[Scan TAM]],"")</f>
        <v>18</v>
      </c>
      <c r="T191" s="223" t="str">
        <f>IFERROR(Table35[[#This Row],[Rest TMMIN]]-Table35[[#This Row],[Scan Tmmin]],"")</f>
        <v/>
      </c>
      <c r="U191" s="212" t="str">
        <f>IF(Table35[[#This Row],[PO TAM]]="","",IF(Table35[[#This Row],[Balance TAM]]&gt;0,"Open","Close"))</f>
        <v>Open</v>
      </c>
      <c r="V191" s="214" t="str">
        <f>IF(Table35[[#This Row],[PO TMMIN]]="","",IF(Table35[[#This Row],[Balance TMMIN]]&gt;0,"Open","Close"))</f>
        <v/>
      </c>
      <c r="W191" s="212"/>
      <c r="X191" s="214"/>
      <c r="Y191" s="236">
        <f>IF(Table35[[#This Row],[PO TAM]]="","",SUMIF(J:J,Table35[[#This Row],[Ich No]],J:N))</f>
        <v>0</v>
      </c>
      <c r="Z191" s="214" t="str">
        <f>IF(Table35[[#This Row],[PO TMMIN]]="","",SUMIF(B:B,Table35[[#This Row],[Ich Part No]],I:I))</f>
        <v/>
      </c>
      <c r="AC191" s="169">
        <f ca="1">IF(Table35[[#This Row],[Delivery Date]]="","",$AC$2-Table35[[#This Row],[Delivery Date]])</f>
        <v>6</v>
      </c>
      <c r="AE191" t="str">
        <f>IFERROR(VLOOKUP(Table35[[#This Row],[Ich No]],'ICH NO'!K:M,3,0),"")</f>
        <v>ASSY</v>
      </c>
      <c r="AF191">
        <f>IF(Table35[[#This Row],[REST TAM]]&gt;Table35[[#This Row],[Stock TAM]],Table35[[#This Row],[Stock TAM]],Table35[[#This Row],[REST TAM]])</f>
        <v>18</v>
      </c>
    </row>
    <row r="192" spans="1:32" x14ac:dyDescent="0.3">
      <c r="A192" s="173">
        <f>IF(Table35[[#This Row],[TAM PART NO]]="","",(ROW()-2))</f>
        <v>190</v>
      </c>
      <c r="B192" s="212" t="str">
        <f>IF(TAM!T196="","",TAM!T196)</f>
        <v>ADN172-0000T</v>
      </c>
      <c r="C192" s="42" t="str">
        <f>IF(TAM!Q196="","",TAM!Q196)</f>
        <v>815600K240</v>
      </c>
      <c r="D192" s="42" t="str">
        <f>IF(TAM!I196="","",TAM!I196)</f>
        <v>I0306311</v>
      </c>
      <c r="E192" s="42" t="str">
        <f>IF(TAM!H196="","",TAM!H196)</f>
        <v>20030200</v>
      </c>
      <c r="F192" s="213">
        <f>IF(TAM!L196="","",TAM!L196)</f>
        <v>45922</v>
      </c>
      <c r="G192" s="213">
        <f>IF(TAM!M196="","",TAM!M196)</f>
        <v>45924</v>
      </c>
      <c r="H192" s="220">
        <f>IF(TAM!AD196="","",TAM!AD196)</f>
        <v>9</v>
      </c>
      <c r="I192" s="223">
        <f>IF(Table35[[#This Row],[Open Qty TAM]]="","",TAM!AE196)</f>
        <v>9</v>
      </c>
      <c r="J192" s="212" t="str">
        <f>IF(TMMIN!T194="","",TMMIN!T194)</f>
        <v/>
      </c>
      <c r="K192" s="42" t="str">
        <f>IF(TMMIN!Q194="","",TMMIN!Q194)</f>
        <v/>
      </c>
      <c r="L192" s="42" t="str">
        <f>IF(TMMIN!I194="","",TMMIN!I194)</f>
        <v/>
      </c>
      <c r="M192" s="220" t="str">
        <f>IF(Table35[[#This Row],[PO TMMIN]]="","",TMMIN!AD194)</f>
        <v/>
      </c>
      <c r="N192" s="223" t="str">
        <f>IF(Table35[[#This Row],[Open Qty TMMIN]]="","",TMMIN!AE194)</f>
        <v/>
      </c>
      <c r="O192" s="226">
        <f>IF(Table35[[#This Row],[Open Qty TAM]]="","",SUM(SUMIF('STOCK OES'!B:B,Table35[[#This Row],[Ich No]],'STOCK OES'!E:E),SUMIF('STOCK SEALING'!B:B,Table35[[#This Row],[Ich Part No]],'STOCK SEALING'!E:E)))</f>
        <v>66</v>
      </c>
      <c r="P192" s="223" t="str">
        <f>IF(Table35[[#This Row],[Rest TMMIN]]="","",SUM(SUMIF('STOCK OES'!B:B,Table35[[#This Row],[Ich Part No]],'STOCK OES'!E:E),SUMIF('STOCK SEALING'!B:B,Table35[[#This Row],[Ich Part No]],'STOCK SEALING'!E:E)))</f>
        <v/>
      </c>
      <c r="Q192" s="226"/>
      <c r="R192" s="223"/>
      <c r="S192" s="226">
        <f>IFERROR(Table35[[#This Row],[REST TAM]]-Table35[[#This Row],[Scan TAM]],"")</f>
        <v>9</v>
      </c>
      <c r="T192" s="223" t="str">
        <f>IFERROR(Table35[[#This Row],[Rest TMMIN]]-Table35[[#This Row],[Scan Tmmin]],"")</f>
        <v/>
      </c>
      <c r="U192" s="212" t="str">
        <f>IF(Table35[[#This Row],[PO TAM]]="","",IF(Table35[[#This Row],[Balance TAM]]&gt;0,"Open","Close"))</f>
        <v>Open</v>
      </c>
      <c r="V192" s="214" t="str">
        <f>IF(Table35[[#This Row],[PO TMMIN]]="","",IF(Table35[[#This Row],[Balance TMMIN]]&gt;0,"Open","Close"))</f>
        <v/>
      </c>
      <c r="W192" s="212"/>
      <c r="X192" s="214"/>
      <c r="Y192" s="236">
        <f>IF(Table35[[#This Row],[PO TAM]]="","",SUMIF(J:J,Table35[[#This Row],[Ich No]],J:N))</f>
        <v>0</v>
      </c>
      <c r="Z192" s="214" t="str">
        <f>IF(Table35[[#This Row],[PO TMMIN]]="","",SUMIF(B:B,Table35[[#This Row],[Ich Part No]],I:I))</f>
        <v/>
      </c>
      <c r="AC192" s="169">
        <f ca="1">IF(Table35[[#This Row],[Delivery Date]]="","",$AC$2-Table35[[#This Row],[Delivery Date]])</f>
        <v>6</v>
      </c>
      <c r="AE192" t="str">
        <f>IFERROR(VLOOKUP(Table35[[#This Row],[Ich No]],'ICH NO'!K:M,3,0),"")</f>
        <v>ASSY</v>
      </c>
      <c r="AF192">
        <f>IF(Table35[[#This Row],[REST TAM]]&gt;Table35[[#This Row],[Stock TAM]],Table35[[#This Row],[Stock TAM]],Table35[[#This Row],[REST TAM]])</f>
        <v>9</v>
      </c>
    </row>
    <row r="193" spans="1:32" x14ac:dyDescent="0.3">
      <c r="A193" s="173">
        <f>IF(Table35[[#This Row],[TAM PART NO]]="","",(ROW()-2))</f>
        <v>191</v>
      </c>
      <c r="B193" s="212" t="str">
        <f>IF(TAM!T197="","",TAM!T197)</f>
        <v>ADV142-0000T</v>
      </c>
      <c r="C193" s="42" t="str">
        <f>IF(TAM!Q197="","",TAM!Q197)</f>
        <v>815600K590</v>
      </c>
      <c r="D193" s="42" t="str">
        <f>IF(TAM!I197="","",TAM!I197)</f>
        <v>I0306311</v>
      </c>
      <c r="E193" s="42" t="str">
        <f>IF(TAM!H197="","",TAM!H197)</f>
        <v>20030201</v>
      </c>
      <c r="F193" s="213">
        <f>IF(TAM!L197="","",TAM!L197)</f>
        <v>45922</v>
      </c>
      <c r="G193" s="213">
        <f>IF(TAM!M197="","",TAM!M197)</f>
        <v>45924</v>
      </c>
      <c r="H193" s="220">
        <f>IF(TAM!AD197="","",TAM!AD197)</f>
        <v>3</v>
      </c>
      <c r="I193" s="223">
        <f>IF(Table35[[#This Row],[Open Qty TAM]]="","",TAM!AE197)</f>
        <v>3</v>
      </c>
      <c r="J193" s="212" t="str">
        <f>IF(TMMIN!T195="","",TMMIN!T195)</f>
        <v/>
      </c>
      <c r="K193" s="42" t="str">
        <f>IF(TMMIN!Q195="","",TMMIN!Q195)</f>
        <v/>
      </c>
      <c r="L193" s="42" t="str">
        <f>IF(TMMIN!I195="","",TMMIN!I195)</f>
        <v/>
      </c>
      <c r="M193" s="220" t="str">
        <f>IF(Table35[[#This Row],[PO TMMIN]]="","",TMMIN!AD195)</f>
        <v/>
      </c>
      <c r="N193" s="223" t="str">
        <f>IF(Table35[[#This Row],[Open Qty TMMIN]]="","",TMMIN!AE195)</f>
        <v/>
      </c>
      <c r="O193" s="226">
        <f>IF(Table35[[#This Row],[Open Qty TAM]]="","",SUM(SUMIF('STOCK OES'!B:B,Table35[[#This Row],[Ich No]],'STOCK OES'!E:E),SUMIF('STOCK SEALING'!B:B,Table35[[#This Row],[Ich Part No]],'STOCK SEALING'!E:E)))</f>
        <v>56</v>
      </c>
      <c r="P193" s="223" t="str">
        <f>IF(Table35[[#This Row],[Rest TMMIN]]="","",SUM(SUMIF('STOCK OES'!B:B,Table35[[#This Row],[Ich Part No]],'STOCK OES'!E:E),SUMIF('STOCK SEALING'!B:B,Table35[[#This Row],[Ich Part No]],'STOCK SEALING'!E:E)))</f>
        <v/>
      </c>
      <c r="Q193" s="226"/>
      <c r="R193" s="223"/>
      <c r="S193" s="226">
        <f>IFERROR(Table35[[#This Row],[REST TAM]]-Table35[[#This Row],[Scan TAM]],"")</f>
        <v>3</v>
      </c>
      <c r="T193" s="223" t="str">
        <f>IFERROR(Table35[[#This Row],[Rest TMMIN]]-Table35[[#This Row],[Scan Tmmin]],"")</f>
        <v/>
      </c>
      <c r="U193" s="212" t="str">
        <f>IF(Table35[[#This Row],[PO TAM]]="","",IF(Table35[[#This Row],[Balance TAM]]&gt;0,"Open","Close"))</f>
        <v>Open</v>
      </c>
      <c r="V193" s="214" t="str">
        <f>IF(Table35[[#This Row],[PO TMMIN]]="","",IF(Table35[[#This Row],[Balance TMMIN]]&gt;0,"Open","Close"))</f>
        <v/>
      </c>
      <c r="W193" s="212"/>
      <c r="X193" s="214"/>
      <c r="Y193" s="236">
        <f>IF(Table35[[#This Row],[PO TAM]]="","",SUMIF(J:J,Table35[[#This Row],[Ich No]],J:N))</f>
        <v>0</v>
      </c>
      <c r="Z193" s="214" t="str">
        <f>IF(Table35[[#This Row],[PO TMMIN]]="","",SUMIF(B:B,Table35[[#This Row],[Ich Part No]],I:I))</f>
        <v/>
      </c>
      <c r="AC193" s="169">
        <f ca="1">IF(Table35[[#This Row],[Delivery Date]]="","",$AC$2-Table35[[#This Row],[Delivery Date]])</f>
        <v>6</v>
      </c>
      <c r="AE193" t="str">
        <f>IFERROR(VLOOKUP(Table35[[#This Row],[Ich No]],'ICH NO'!K:M,3,0),"")</f>
        <v>ASSY</v>
      </c>
      <c r="AF193">
        <f>IF(Table35[[#This Row],[REST TAM]]&gt;Table35[[#This Row],[Stock TAM]],Table35[[#This Row],[Stock TAM]],Table35[[#This Row],[REST TAM]])</f>
        <v>3</v>
      </c>
    </row>
    <row r="194" spans="1:32" x14ac:dyDescent="0.3">
      <c r="A194" s="173">
        <f>IF(Table35[[#This Row],[TAM PART NO]]="","",(ROW()-2))</f>
        <v>192</v>
      </c>
      <c r="B194" s="212" t="str">
        <f>IF(TAM!T198="","",TAM!T198)</f>
        <v>ADN172-9000</v>
      </c>
      <c r="C194" s="42" t="str">
        <f>IF(TAM!Q198="","",TAM!Q198)</f>
        <v>815610K240</v>
      </c>
      <c r="D194" s="42" t="str">
        <f>IF(TAM!I198="","",TAM!I198)</f>
        <v>I0306311</v>
      </c>
      <c r="E194" s="42" t="str">
        <f>IF(TAM!H198="","",TAM!H198)</f>
        <v>20030202</v>
      </c>
      <c r="F194" s="213">
        <f>IF(TAM!L198="","",TAM!L198)</f>
        <v>45922</v>
      </c>
      <c r="G194" s="213">
        <f>IF(TAM!M198="","",TAM!M198)</f>
        <v>45924</v>
      </c>
      <c r="H194" s="220">
        <f>IF(TAM!AD198="","",TAM!AD198)</f>
        <v>12</v>
      </c>
      <c r="I194" s="223">
        <f>IF(Table35[[#This Row],[Open Qty TAM]]="","",TAM!AE198)</f>
        <v>12</v>
      </c>
      <c r="J194" s="212" t="str">
        <f>IF(TMMIN!T196="","",TMMIN!T196)</f>
        <v/>
      </c>
      <c r="K194" s="42" t="str">
        <f>IF(TMMIN!Q196="","",TMMIN!Q196)</f>
        <v/>
      </c>
      <c r="L194" s="42" t="str">
        <f>IF(TMMIN!I196="","",TMMIN!I196)</f>
        <v/>
      </c>
      <c r="M194" s="220" t="str">
        <f>IF(Table35[[#This Row],[PO TMMIN]]="","",TMMIN!AD196)</f>
        <v/>
      </c>
      <c r="N194" s="223" t="str">
        <f>IF(Table35[[#This Row],[Open Qty TMMIN]]="","",TMMIN!AE196)</f>
        <v/>
      </c>
      <c r="O194" s="226">
        <f>IF(Table35[[#This Row],[Open Qty TAM]]="","",SUM(SUMIF('STOCK OES'!B:B,Table35[[#This Row],[Ich No]],'STOCK OES'!E:E),SUMIF('STOCK SEALING'!B:B,Table35[[#This Row],[Ich Part No]],'STOCK SEALING'!E:E)))</f>
        <v>16</v>
      </c>
      <c r="P194" s="223" t="str">
        <f>IF(Table35[[#This Row],[Rest TMMIN]]="","",SUM(SUMIF('STOCK OES'!B:B,Table35[[#This Row],[Ich Part No]],'STOCK OES'!E:E),SUMIF('STOCK SEALING'!B:B,Table35[[#This Row],[Ich Part No]],'STOCK SEALING'!E:E)))</f>
        <v/>
      </c>
      <c r="Q194" s="226"/>
      <c r="R194" s="223"/>
      <c r="S194" s="226">
        <f>IFERROR(Table35[[#This Row],[REST TAM]]-Table35[[#This Row],[Scan TAM]],"")</f>
        <v>12</v>
      </c>
      <c r="T194" s="223" t="str">
        <f>IFERROR(Table35[[#This Row],[Rest TMMIN]]-Table35[[#This Row],[Scan Tmmin]],"")</f>
        <v/>
      </c>
      <c r="U194" s="212" t="str">
        <f>IF(Table35[[#This Row],[PO TAM]]="","",IF(Table35[[#This Row],[Balance TAM]]&gt;0,"Open","Close"))</f>
        <v>Open</v>
      </c>
      <c r="V194" s="214" t="str">
        <f>IF(Table35[[#This Row],[PO TMMIN]]="","",IF(Table35[[#This Row],[Balance TMMIN]]&gt;0,"Open","Close"))</f>
        <v/>
      </c>
      <c r="W194" s="212"/>
      <c r="X194" s="214"/>
      <c r="Y194" s="236">
        <f>IF(Table35[[#This Row],[PO TAM]]="","",SUMIF(J:J,Table35[[#This Row],[Ich No]],J:N))</f>
        <v>0</v>
      </c>
      <c r="Z194" s="214" t="str">
        <f>IF(Table35[[#This Row],[PO TMMIN]]="","",SUMIF(B:B,Table35[[#This Row],[Ich Part No]],I:I))</f>
        <v/>
      </c>
      <c r="AC194" s="169">
        <f ca="1">IF(Table35[[#This Row],[Delivery Date]]="","",$AC$2-Table35[[#This Row],[Delivery Date]])</f>
        <v>6</v>
      </c>
      <c r="AE194" t="str">
        <f>IFERROR(VLOOKUP(Table35[[#This Row],[Ich No]],'ICH NO'!K:M,3,0),"")</f>
        <v>ASSY</v>
      </c>
      <c r="AF194">
        <f>IF(Table35[[#This Row],[REST TAM]]&gt;Table35[[#This Row],[Stock TAM]],Table35[[#This Row],[Stock TAM]],Table35[[#This Row],[REST TAM]])</f>
        <v>12</v>
      </c>
    </row>
    <row r="195" spans="1:32" x14ac:dyDescent="0.3">
      <c r="A195" s="173">
        <f>IF(Table35[[#This Row],[TAM PART NO]]="","",(ROW()-2))</f>
        <v>193</v>
      </c>
      <c r="B195" s="212" t="str">
        <f>IF(TAM!T199="","",TAM!T199)</f>
        <v>ADN181-0000T</v>
      </c>
      <c r="C195" s="42" t="str">
        <f>IF(TAM!Q199="","",TAM!Q199)</f>
        <v>815800K050</v>
      </c>
      <c r="D195" s="42" t="str">
        <f>IF(TAM!I199="","",TAM!I199)</f>
        <v>I0306311</v>
      </c>
      <c r="E195" s="42" t="str">
        <f>IF(TAM!H199="","",TAM!H199)</f>
        <v>20030203</v>
      </c>
      <c r="F195" s="213">
        <f>IF(TAM!L199="","",TAM!L199)</f>
        <v>45922</v>
      </c>
      <c r="G195" s="213">
        <f>IF(TAM!M199="","",TAM!M199)</f>
        <v>45924</v>
      </c>
      <c r="H195" s="220">
        <f>IF(TAM!AD199="","",TAM!AD199)</f>
        <v>5</v>
      </c>
      <c r="I195" s="223">
        <f>IF(Table35[[#This Row],[Open Qty TAM]]="","",TAM!AE199)</f>
        <v>5</v>
      </c>
      <c r="J195" s="212" t="str">
        <f>IF(TMMIN!T197="","",TMMIN!T197)</f>
        <v/>
      </c>
      <c r="K195" s="42" t="str">
        <f>IF(TMMIN!Q197="","",TMMIN!Q197)</f>
        <v/>
      </c>
      <c r="L195" s="42" t="str">
        <f>IF(TMMIN!I197="","",TMMIN!I197)</f>
        <v/>
      </c>
      <c r="M195" s="220" t="str">
        <f>IF(Table35[[#This Row],[PO TMMIN]]="","",TMMIN!AD197)</f>
        <v/>
      </c>
      <c r="N195" s="223" t="str">
        <f>IF(Table35[[#This Row],[Open Qty TMMIN]]="","",TMMIN!AE197)</f>
        <v/>
      </c>
      <c r="O195" s="226">
        <f>IF(Table35[[#This Row],[Open Qty TAM]]="","",SUM(SUMIF('STOCK OES'!B:B,Table35[[#This Row],[Ich No]],'STOCK OES'!E:E),SUMIF('STOCK SEALING'!B:B,Table35[[#This Row],[Ich Part No]],'STOCK SEALING'!E:E)))</f>
        <v>109</v>
      </c>
      <c r="P195" s="223" t="str">
        <f>IF(Table35[[#This Row],[Rest TMMIN]]="","",SUM(SUMIF('STOCK OES'!B:B,Table35[[#This Row],[Ich Part No]],'STOCK OES'!E:E),SUMIF('STOCK SEALING'!B:B,Table35[[#This Row],[Ich Part No]],'STOCK SEALING'!E:E)))</f>
        <v/>
      </c>
      <c r="Q195" s="226"/>
      <c r="R195" s="223"/>
      <c r="S195" s="226">
        <f>IFERROR(Table35[[#This Row],[REST TAM]]-Table35[[#This Row],[Scan TAM]],"")</f>
        <v>5</v>
      </c>
      <c r="T195" s="223" t="str">
        <f>IFERROR(Table35[[#This Row],[Rest TMMIN]]-Table35[[#This Row],[Scan Tmmin]],"")</f>
        <v/>
      </c>
      <c r="U195" s="212" t="str">
        <f>IF(Table35[[#This Row],[PO TAM]]="","",IF(Table35[[#This Row],[Balance TAM]]&gt;0,"Open","Close"))</f>
        <v>Open</v>
      </c>
      <c r="V195" s="214" t="str">
        <f>IF(Table35[[#This Row],[PO TMMIN]]="","",IF(Table35[[#This Row],[Balance TMMIN]]&gt;0,"Open","Close"))</f>
        <v/>
      </c>
      <c r="W195" s="212"/>
      <c r="X195" s="214"/>
      <c r="Y195" s="236">
        <f>IF(Table35[[#This Row],[PO TAM]]="","",SUMIF(J:J,Table35[[#This Row],[Ich No]],J:N))</f>
        <v>0</v>
      </c>
      <c r="Z195" s="214" t="str">
        <f>IF(Table35[[#This Row],[PO TMMIN]]="","",SUMIF(B:B,Table35[[#This Row],[Ich Part No]],I:I))</f>
        <v/>
      </c>
      <c r="AC195" s="169">
        <f ca="1">IF(Table35[[#This Row],[Delivery Date]]="","",$AC$2-Table35[[#This Row],[Delivery Date]])</f>
        <v>6</v>
      </c>
      <c r="AE195" t="str">
        <f>IFERROR(VLOOKUP(Table35[[#This Row],[Ich No]],'ICH NO'!K:M,3,0),"")</f>
        <v>ASSY</v>
      </c>
      <c r="AF195">
        <f>IF(Table35[[#This Row],[REST TAM]]&gt;Table35[[#This Row],[Stock TAM]],Table35[[#This Row],[Stock TAM]],Table35[[#This Row],[REST TAM]])</f>
        <v>5</v>
      </c>
    </row>
    <row r="196" spans="1:32" x14ac:dyDescent="0.3">
      <c r="A196" s="173">
        <f>IF(Table35[[#This Row],[TAM PART NO]]="","",(ROW()-2))</f>
        <v>194</v>
      </c>
      <c r="B196" s="212" t="str">
        <f>IF(TAM!T200="","",TAM!T200)</f>
        <v>ADN181-9000</v>
      </c>
      <c r="C196" s="42" t="str">
        <f>IF(TAM!Q200="","",TAM!Q200)</f>
        <v>815810K050</v>
      </c>
      <c r="D196" s="42" t="str">
        <f>IF(TAM!I200="","",TAM!I200)</f>
        <v>I0306311</v>
      </c>
      <c r="E196" s="42" t="str">
        <f>IF(TAM!H200="","",TAM!H200)</f>
        <v>20030204</v>
      </c>
      <c r="F196" s="213">
        <f>IF(TAM!L200="","",TAM!L200)</f>
        <v>45922</v>
      </c>
      <c r="G196" s="213">
        <f>IF(TAM!M200="","",TAM!M200)</f>
        <v>45924</v>
      </c>
      <c r="H196" s="220">
        <f>IF(TAM!AD200="","",TAM!AD200)</f>
        <v>8</v>
      </c>
      <c r="I196" s="223">
        <f>IF(Table35[[#This Row],[Open Qty TAM]]="","",TAM!AE200)</f>
        <v>8</v>
      </c>
      <c r="J196" s="212" t="str">
        <f>IF(TMMIN!T198="","",TMMIN!T198)</f>
        <v/>
      </c>
      <c r="K196" s="42" t="str">
        <f>IF(TMMIN!Q198="","",TMMIN!Q198)</f>
        <v/>
      </c>
      <c r="L196" s="42" t="str">
        <f>IF(TMMIN!I198="","",TMMIN!I198)</f>
        <v/>
      </c>
      <c r="M196" s="220" t="str">
        <f>IF(Table35[[#This Row],[PO TMMIN]]="","",TMMIN!AD198)</f>
        <v/>
      </c>
      <c r="N196" s="223" t="str">
        <f>IF(Table35[[#This Row],[Open Qty TMMIN]]="","",TMMIN!AE198)</f>
        <v/>
      </c>
      <c r="O196" s="226">
        <f>IF(Table35[[#This Row],[Open Qty TAM]]="","",SUM(SUMIF('STOCK OES'!B:B,Table35[[#This Row],[Ich No]],'STOCK OES'!E:E),SUMIF('STOCK SEALING'!B:B,Table35[[#This Row],[Ich Part No]],'STOCK SEALING'!E:E)))</f>
        <v>39</v>
      </c>
      <c r="P196" s="223" t="str">
        <f>IF(Table35[[#This Row],[Rest TMMIN]]="","",SUM(SUMIF('STOCK OES'!B:B,Table35[[#This Row],[Ich Part No]],'STOCK OES'!E:E),SUMIF('STOCK SEALING'!B:B,Table35[[#This Row],[Ich Part No]],'STOCK SEALING'!E:E)))</f>
        <v/>
      </c>
      <c r="Q196" s="226"/>
      <c r="R196" s="223"/>
      <c r="S196" s="226">
        <f>IFERROR(Table35[[#This Row],[REST TAM]]-Table35[[#This Row],[Scan TAM]],"")</f>
        <v>8</v>
      </c>
      <c r="T196" s="223" t="str">
        <f>IFERROR(Table35[[#This Row],[Rest TMMIN]]-Table35[[#This Row],[Scan Tmmin]],"")</f>
        <v/>
      </c>
      <c r="U196" s="212" t="str">
        <f>IF(Table35[[#This Row],[PO TAM]]="","",IF(Table35[[#This Row],[Balance TAM]]&gt;0,"Open","Close"))</f>
        <v>Open</v>
      </c>
      <c r="V196" s="214" t="str">
        <f>IF(Table35[[#This Row],[PO TMMIN]]="","",IF(Table35[[#This Row],[Balance TMMIN]]&gt;0,"Open","Close"))</f>
        <v/>
      </c>
      <c r="W196" s="212"/>
      <c r="X196" s="214"/>
      <c r="Y196" s="236">
        <f>IF(Table35[[#This Row],[PO TAM]]="","",SUMIF(J:J,Table35[[#This Row],[Ich No]],J:N))</f>
        <v>0</v>
      </c>
      <c r="Z196" s="214" t="str">
        <f>IF(Table35[[#This Row],[PO TMMIN]]="","",SUMIF(B:B,Table35[[#This Row],[Ich Part No]],I:I))</f>
        <v/>
      </c>
      <c r="AC196" s="169">
        <f ca="1">IF(Table35[[#This Row],[Delivery Date]]="","",$AC$2-Table35[[#This Row],[Delivery Date]])</f>
        <v>6</v>
      </c>
      <c r="AE196" t="str">
        <f>IFERROR(VLOOKUP(Table35[[#This Row],[Ich No]],'ICH NO'!K:M,3,0),"")</f>
        <v>ASSY</v>
      </c>
      <c r="AF196">
        <f>IF(Table35[[#This Row],[REST TAM]]&gt;Table35[[#This Row],[Stock TAM]],Table35[[#This Row],[Stock TAM]],Table35[[#This Row],[REST TAM]])</f>
        <v>8</v>
      </c>
    </row>
    <row r="197" spans="1:32" x14ac:dyDescent="0.3">
      <c r="A197" s="173">
        <f>IF(Table35[[#This Row],[TAM PART NO]]="","",(ROW()-2))</f>
        <v>195</v>
      </c>
      <c r="B197" s="212" t="str">
        <f>IF(TAM!T201="","",TAM!T201)</f>
        <v>ADV151-9000</v>
      </c>
      <c r="C197" s="42" t="str">
        <f>IF(TAM!Q201="","",TAM!Q201)</f>
        <v>815810K260</v>
      </c>
      <c r="D197" s="42" t="str">
        <f>IF(TAM!I201="","",TAM!I201)</f>
        <v>I0306311</v>
      </c>
      <c r="E197" s="42" t="str">
        <f>IF(TAM!H201="","",TAM!H201)</f>
        <v>20030205</v>
      </c>
      <c r="F197" s="213">
        <f>IF(TAM!L201="","",TAM!L201)</f>
        <v>45922</v>
      </c>
      <c r="G197" s="213">
        <f>IF(TAM!M201="","",TAM!M201)</f>
        <v>45924</v>
      </c>
      <c r="H197" s="220">
        <f>IF(TAM!AD201="","",TAM!AD201)</f>
        <v>1</v>
      </c>
      <c r="I197" s="223">
        <f>IF(Table35[[#This Row],[Open Qty TAM]]="","",TAM!AE201)</f>
        <v>1</v>
      </c>
      <c r="J197" s="212" t="str">
        <f>IF(TMMIN!T199="","",TMMIN!T199)</f>
        <v/>
      </c>
      <c r="K197" s="42" t="str">
        <f>IF(TMMIN!Q199="","",TMMIN!Q199)</f>
        <v/>
      </c>
      <c r="L197" s="42" t="str">
        <f>IF(TMMIN!I199="","",TMMIN!I199)</f>
        <v/>
      </c>
      <c r="M197" s="220" t="str">
        <f>IF(Table35[[#This Row],[PO TMMIN]]="","",TMMIN!AD199)</f>
        <v/>
      </c>
      <c r="N197" s="223" t="str">
        <f>IF(Table35[[#This Row],[Open Qty TMMIN]]="","",TMMIN!AE199)</f>
        <v/>
      </c>
      <c r="O197" s="226">
        <f>IF(Table35[[#This Row],[Open Qty TAM]]="","",SUM(SUMIF('STOCK OES'!B:B,Table35[[#This Row],[Ich No]],'STOCK OES'!E:E),SUMIF('STOCK SEALING'!B:B,Table35[[#This Row],[Ich Part No]],'STOCK SEALING'!E:E)))</f>
        <v>33</v>
      </c>
      <c r="P197" s="223" t="str">
        <f>IF(Table35[[#This Row],[Rest TMMIN]]="","",SUM(SUMIF('STOCK OES'!B:B,Table35[[#This Row],[Ich Part No]],'STOCK OES'!E:E),SUMIF('STOCK SEALING'!B:B,Table35[[#This Row],[Ich Part No]],'STOCK SEALING'!E:E)))</f>
        <v/>
      </c>
      <c r="Q197" s="226"/>
      <c r="R197" s="223"/>
      <c r="S197" s="226">
        <f>IFERROR(Table35[[#This Row],[REST TAM]]-Table35[[#This Row],[Scan TAM]],"")</f>
        <v>1</v>
      </c>
      <c r="T197" s="223" t="str">
        <f>IFERROR(Table35[[#This Row],[Rest TMMIN]]-Table35[[#This Row],[Scan Tmmin]],"")</f>
        <v/>
      </c>
      <c r="U197" s="212" t="str">
        <f>IF(Table35[[#This Row],[PO TAM]]="","",IF(Table35[[#This Row],[Balance TAM]]&gt;0,"Open","Close"))</f>
        <v>Open</v>
      </c>
      <c r="V197" s="214" t="str">
        <f>IF(Table35[[#This Row],[PO TMMIN]]="","",IF(Table35[[#This Row],[Balance TMMIN]]&gt;0,"Open","Close"))</f>
        <v/>
      </c>
      <c r="W197" s="212"/>
      <c r="X197" s="214"/>
      <c r="Y197" s="236">
        <f>IF(Table35[[#This Row],[PO TAM]]="","",SUMIF(J:J,Table35[[#This Row],[Ich No]],J:N))</f>
        <v>0</v>
      </c>
      <c r="Z197" s="214" t="str">
        <f>IF(Table35[[#This Row],[PO TMMIN]]="","",SUMIF(B:B,Table35[[#This Row],[Ich Part No]],I:I))</f>
        <v/>
      </c>
      <c r="AC197" s="169">
        <f ca="1">IF(Table35[[#This Row],[Delivery Date]]="","",$AC$2-Table35[[#This Row],[Delivery Date]])</f>
        <v>6</v>
      </c>
      <c r="AE197" t="str">
        <f>IFERROR(VLOOKUP(Table35[[#This Row],[Ich No]],'ICH NO'!K:M,3,0),"")</f>
        <v>ASSY</v>
      </c>
      <c r="AF197">
        <f>IF(Table35[[#This Row],[REST TAM]]&gt;Table35[[#This Row],[Stock TAM]],Table35[[#This Row],[Stock TAM]],Table35[[#This Row],[REST TAM]])</f>
        <v>1</v>
      </c>
    </row>
    <row r="198" spans="1:32" x14ac:dyDescent="0.3">
      <c r="A198" s="173">
        <f>IF(Table35[[#This Row],[TAM PART NO]]="","",(ROW()-2))</f>
        <v>196</v>
      </c>
      <c r="B198" s="212" t="str">
        <f>IF(TAM!T202="","",TAM!T202)</f>
        <v>ADN182-0000T</v>
      </c>
      <c r="C198" s="42" t="str">
        <f>IF(TAM!Q202="","",TAM!Q202)</f>
        <v>815900K050</v>
      </c>
      <c r="D198" s="42" t="str">
        <f>IF(TAM!I202="","",TAM!I202)</f>
        <v>I0306311</v>
      </c>
      <c r="E198" s="42" t="str">
        <f>IF(TAM!H202="","",TAM!H202)</f>
        <v>20030206</v>
      </c>
      <c r="F198" s="213">
        <f>IF(TAM!L202="","",TAM!L202)</f>
        <v>45922</v>
      </c>
      <c r="G198" s="213">
        <f>IF(TAM!M202="","",TAM!M202)</f>
        <v>45924</v>
      </c>
      <c r="H198" s="220">
        <f>IF(TAM!AD202="","",TAM!AD202)</f>
        <v>3</v>
      </c>
      <c r="I198" s="223">
        <f>IF(Table35[[#This Row],[Open Qty TAM]]="","",TAM!AE202)</f>
        <v>3</v>
      </c>
      <c r="J198" s="212" t="str">
        <f>IF(TMMIN!T200="","",TMMIN!T200)</f>
        <v/>
      </c>
      <c r="K198" s="42" t="str">
        <f>IF(TMMIN!Q200="","",TMMIN!Q200)</f>
        <v/>
      </c>
      <c r="L198" s="42" t="str">
        <f>IF(TMMIN!I200="","",TMMIN!I200)</f>
        <v/>
      </c>
      <c r="M198" s="220" t="str">
        <f>IF(Table35[[#This Row],[PO TMMIN]]="","",TMMIN!AD200)</f>
        <v/>
      </c>
      <c r="N198" s="223" t="str">
        <f>IF(Table35[[#This Row],[Open Qty TMMIN]]="","",TMMIN!AE200)</f>
        <v/>
      </c>
      <c r="O198" s="226">
        <f>IF(Table35[[#This Row],[Open Qty TAM]]="","",SUM(SUMIF('STOCK OES'!B:B,Table35[[#This Row],[Ich No]],'STOCK OES'!E:E),SUMIF('STOCK SEALING'!B:B,Table35[[#This Row],[Ich Part No]],'STOCK SEALING'!E:E)))</f>
        <v>96</v>
      </c>
      <c r="P198" s="223" t="str">
        <f>IF(Table35[[#This Row],[Rest TMMIN]]="","",SUM(SUMIF('STOCK OES'!B:B,Table35[[#This Row],[Ich Part No]],'STOCK OES'!E:E),SUMIF('STOCK SEALING'!B:B,Table35[[#This Row],[Ich Part No]],'STOCK SEALING'!E:E)))</f>
        <v/>
      </c>
      <c r="Q198" s="226"/>
      <c r="R198" s="223"/>
      <c r="S198" s="226">
        <f>IFERROR(Table35[[#This Row],[REST TAM]]-Table35[[#This Row],[Scan TAM]],"")</f>
        <v>3</v>
      </c>
      <c r="T198" s="223" t="str">
        <f>IFERROR(Table35[[#This Row],[Rest TMMIN]]-Table35[[#This Row],[Scan Tmmin]],"")</f>
        <v/>
      </c>
      <c r="U198" s="212" t="str">
        <f>IF(Table35[[#This Row],[PO TAM]]="","",IF(Table35[[#This Row],[Balance TAM]]&gt;0,"Open","Close"))</f>
        <v>Open</v>
      </c>
      <c r="V198" s="214" t="str">
        <f>IF(Table35[[#This Row],[PO TMMIN]]="","",IF(Table35[[#This Row],[Balance TMMIN]]&gt;0,"Open","Close"))</f>
        <v/>
      </c>
      <c r="W198" s="212"/>
      <c r="X198" s="214"/>
      <c r="Y198" s="236">
        <f>IF(Table35[[#This Row],[PO TAM]]="","",SUMIF(J:J,Table35[[#This Row],[Ich No]],J:N))</f>
        <v>0</v>
      </c>
      <c r="Z198" s="214" t="str">
        <f>IF(Table35[[#This Row],[PO TMMIN]]="","",SUMIF(B:B,Table35[[#This Row],[Ich Part No]],I:I))</f>
        <v/>
      </c>
      <c r="AC198" s="169">
        <f ca="1">IF(Table35[[#This Row],[Delivery Date]]="","",$AC$2-Table35[[#This Row],[Delivery Date]])</f>
        <v>6</v>
      </c>
      <c r="AE198" t="str">
        <f>IFERROR(VLOOKUP(Table35[[#This Row],[Ich No]],'ICH NO'!K:M,3,0),"")</f>
        <v>ASSY</v>
      </c>
      <c r="AF198">
        <f>IF(Table35[[#This Row],[REST TAM]]&gt;Table35[[#This Row],[Stock TAM]],Table35[[#This Row],[Stock TAM]],Table35[[#This Row],[REST TAM]])</f>
        <v>3</v>
      </c>
    </row>
    <row r="199" spans="1:32" x14ac:dyDescent="0.3">
      <c r="A199" s="173">
        <f>IF(Table35[[#This Row],[TAM PART NO]]="","",(ROW()-2))</f>
        <v>197</v>
      </c>
      <c r="B199" s="212" t="str">
        <f>IF(TAM!T203="","",TAM!T203)</f>
        <v>ADV152-0000T</v>
      </c>
      <c r="C199" s="42" t="str">
        <f>IF(TAM!Q203="","",TAM!Q203)</f>
        <v>815900K260</v>
      </c>
      <c r="D199" s="42" t="str">
        <f>IF(TAM!I203="","",TAM!I203)</f>
        <v>I0306311</v>
      </c>
      <c r="E199" s="42" t="str">
        <f>IF(TAM!H203="","",TAM!H203)</f>
        <v>20030207</v>
      </c>
      <c r="F199" s="213">
        <f>IF(TAM!L203="","",TAM!L203)</f>
        <v>45922</v>
      </c>
      <c r="G199" s="213">
        <f>IF(TAM!M203="","",TAM!M203)</f>
        <v>45924</v>
      </c>
      <c r="H199" s="220">
        <f>IF(TAM!AD203="","",TAM!AD203)</f>
        <v>1</v>
      </c>
      <c r="I199" s="223">
        <f>IF(Table35[[#This Row],[Open Qty TAM]]="","",TAM!AE203)</f>
        <v>1</v>
      </c>
      <c r="J199" s="212" t="str">
        <f>IF(TMMIN!T201="","",TMMIN!T201)</f>
        <v/>
      </c>
      <c r="K199" s="42" t="str">
        <f>IF(TMMIN!Q201="","",TMMIN!Q201)</f>
        <v/>
      </c>
      <c r="L199" s="42" t="str">
        <f>IF(TMMIN!I201="","",TMMIN!I201)</f>
        <v/>
      </c>
      <c r="M199" s="220" t="str">
        <f>IF(Table35[[#This Row],[PO TMMIN]]="","",TMMIN!AD201)</f>
        <v/>
      </c>
      <c r="N199" s="223" t="str">
        <f>IF(Table35[[#This Row],[Open Qty TMMIN]]="","",TMMIN!AE201)</f>
        <v/>
      </c>
      <c r="O199" s="226">
        <f>IF(Table35[[#This Row],[Open Qty TAM]]="","",SUM(SUMIF('STOCK OES'!B:B,Table35[[#This Row],[Ich No]],'STOCK OES'!E:E),SUMIF('STOCK SEALING'!B:B,Table35[[#This Row],[Ich Part No]],'STOCK SEALING'!E:E)))</f>
        <v>28</v>
      </c>
      <c r="P199" s="223" t="str">
        <f>IF(Table35[[#This Row],[Rest TMMIN]]="","",SUM(SUMIF('STOCK OES'!B:B,Table35[[#This Row],[Ich Part No]],'STOCK OES'!E:E),SUMIF('STOCK SEALING'!B:B,Table35[[#This Row],[Ich Part No]],'STOCK SEALING'!E:E)))</f>
        <v/>
      </c>
      <c r="Q199" s="226"/>
      <c r="R199" s="223"/>
      <c r="S199" s="226">
        <f>IFERROR(Table35[[#This Row],[REST TAM]]-Table35[[#This Row],[Scan TAM]],"")</f>
        <v>1</v>
      </c>
      <c r="T199" s="223" t="str">
        <f>IFERROR(Table35[[#This Row],[Rest TMMIN]]-Table35[[#This Row],[Scan Tmmin]],"")</f>
        <v/>
      </c>
      <c r="U199" s="212" t="str">
        <f>IF(Table35[[#This Row],[PO TAM]]="","",IF(Table35[[#This Row],[Balance TAM]]&gt;0,"Open","Close"))</f>
        <v>Open</v>
      </c>
      <c r="V199" s="214" t="str">
        <f>IF(Table35[[#This Row],[PO TMMIN]]="","",IF(Table35[[#This Row],[Balance TMMIN]]&gt;0,"Open","Close"))</f>
        <v/>
      </c>
      <c r="W199" s="212"/>
      <c r="X199" s="214"/>
      <c r="Y199" s="236">
        <f>IF(Table35[[#This Row],[PO TAM]]="","",SUMIF(J:J,Table35[[#This Row],[Ich No]],J:N))</f>
        <v>0</v>
      </c>
      <c r="Z199" s="214" t="str">
        <f>IF(Table35[[#This Row],[PO TMMIN]]="","",SUMIF(B:B,Table35[[#This Row],[Ich Part No]],I:I))</f>
        <v/>
      </c>
      <c r="AC199" s="169">
        <f ca="1">IF(Table35[[#This Row],[Delivery Date]]="","",$AC$2-Table35[[#This Row],[Delivery Date]])</f>
        <v>6</v>
      </c>
      <c r="AE199" t="str">
        <f>IFERROR(VLOOKUP(Table35[[#This Row],[Ich No]],'ICH NO'!K:M,3,0),"")</f>
        <v>ASSY</v>
      </c>
      <c r="AF199">
        <f>IF(Table35[[#This Row],[REST TAM]]&gt;Table35[[#This Row],[Stock TAM]],Table35[[#This Row],[Stock TAM]],Table35[[#This Row],[REST TAM]])</f>
        <v>1</v>
      </c>
    </row>
    <row r="200" spans="1:32" x14ac:dyDescent="0.3">
      <c r="A200" s="173">
        <f>IF(Table35[[#This Row],[TAM PART NO]]="","",(ROW()-2))</f>
        <v>198</v>
      </c>
      <c r="B200" s="212" t="str">
        <f>IF(TAM!T204="","",TAM!T204)</f>
        <v>ADN182-9000</v>
      </c>
      <c r="C200" s="42" t="str">
        <f>IF(TAM!Q204="","",TAM!Q204)</f>
        <v>815910K050</v>
      </c>
      <c r="D200" s="42" t="str">
        <f>IF(TAM!I204="","",TAM!I204)</f>
        <v>I0306311</v>
      </c>
      <c r="E200" s="42" t="str">
        <f>IF(TAM!H204="","",TAM!H204)</f>
        <v>20030208</v>
      </c>
      <c r="F200" s="213">
        <f>IF(TAM!L204="","",TAM!L204)</f>
        <v>45922</v>
      </c>
      <c r="G200" s="213">
        <f>IF(TAM!M204="","",TAM!M204)</f>
        <v>45924</v>
      </c>
      <c r="H200" s="220">
        <f>IF(TAM!AD204="","",TAM!AD204)</f>
        <v>9</v>
      </c>
      <c r="I200" s="223">
        <f>IF(Table35[[#This Row],[Open Qty TAM]]="","",TAM!AE204)</f>
        <v>9</v>
      </c>
      <c r="J200" s="212" t="str">
        <f>IF(TMMIN!T202="","",TMMIN!T202)</f>
        <v/>
      </c>
      <c r="K200" s="42" t="str">
        <f>IF(TMMIN!Q202="","",TMMIN!Q202)</f>
        <v/>
      </c>
      <c r="L200" s="42" t="str">
        <f>IF(TMMIN!I202="","",TMMIN!I202)</f>
        <v/>
      </c>
      <c r="M200" s="220" t="str">
        <f>IF(Table35[[#This Row],[PO TMMIN]]="","",TMMIN!AD202)</f>
        <v/>
      </c>
      <c r="N200" s="223" t="str">
        <f>IF(Table35[[#This Row],[Open Qty TMMIN]]="","",TMMIN!AE202)</f>
        <v/>
      </c>
      <c r="O200" s="226">
        <f>IF(Table35[[#This Row],[Open Qty TAM]]="","",SUM(SUMIF('STOCK OES'!B:B,Table35[[#This Row],[Ich No]],'STOCK OES'!E:E),SUMIF('STOCK SEALING'!B:B,Table35[[#This Row],[Ich Part No]],'STOCK SEALING'!E:E)))</f>
        <v>81</v>
      </c>
      <c r="P200" s="223" t="str">
        <f>IF(Table35[[#This Row],[Rest TMMIN]]="","",SUM(SUMIF('STOCK OES'!B:B,Table35[[#This Row],[Ich Part No]],'STOCK OES'!E:E),SUMIF('STOCK SEALING'!B:B,Table35[[#This Row],[Ich Part No]],'STOCK SEALING'!E:E)))</f>
        <v/>
      </c>
      <c r="Q200" s="226"/>
      <c r="R200" s="223"/>
      <c r="S200" s="226">
        <f>IFERROR(Table35[[#This Row],[REST TAM]]-Table35[[#This Row],[Scan TAM]],"")</f>
        <v>9</v>
      </c>
      <c r="T200" s="223" t="str">
        <f>IFERROR(Table35[[#This Row],[Rest TMMIN]]-Table35[[#This Row],[Scan Tmmin]],"")</f>
        <v/>
      </c>
      <c r="U200" s="212" t="str">
        <f>IF(Table35[[#This Row],[PO TAM]]="","",IF(Table35[[#This Row],[Balance TAM]]&gt;0,"Open","Close"))</f>
        <v>Open</v>
      </c>
      <c r="V200" s="214" t="str">
        <f>IF(Table35[[#This Row],[PO TMMIN]]="","",IF(Table35[[#This Row],[Balance TMMIN]]&gt;0,"Open","Close"))</f>
        <v/>
      </c>
      <c r="W200" s="212"/>
      <c r="X200" s="214"/>
      <c r="Y200" s="236">
        <f>IF(Table35[[#This Row],[PO TAM]]="","",SUMIF(J:J,Table35[[#This Row],[Ich No]],J:N))</f>
        <v>0</v>
      </c>
      <c r="Z200" s="214" t="str">
        <f>IF(Table35[[#This Row],[PO TMMIN]]="","",SUMIF(B:B,Table35[[#This Row],[Ich Part No]],I:I))</f>
        <v/>
      </c>
      <c r="AC200" s="169">
        <f ca="1">IF(Table35[[#This Row],[Delivery Date]]="","",$AC$2-Table35[[#This Row],[Delivery Date]])</f>
        <v>6</v>
      </c>
      <c r="AE200" t="str">
        <f>IFERROR(VLOOKUP(Table35[[#This Row],[Ich No]],'ICH NO'!K:M,3,0),"")</f>
        <v>ASSY</v>
      </c>
      <c r="AF200">
        <f>IF(Table35[[#This Row],[REST TAM]]&gt;Table35[[#This Row],[Stock TAM]],Table35[[#This Row],[Stock TAM]],Table35[[#This Row],[REST TAM]])</f>
        <v>9</v>
      </c>
    </row>
    <row r="201" spans="1:32" x14ac:dyDescent="0.3">
      <c r="A201" s="173">
        <f>IF(Table35[[#This Row],[TAM PART NO]]="","",(ROW()-2))</f>
        <v>199</v>
      </c>
      <c r="B201" s="212" t="str">
        <f>IF(TAM!T205="","",TAM!T205)</f>
        <v>ADV152-9000</v>
      </c>
      <c r="C201" s="42" t="str">
        <f>IF(TAM!Q205="","",TAM!Q205)</f>
        <v>815910K260</v>
      </c>
      <c r="D201" s="42" t="str">
        <f>IF(TAM!I205="","",TAM!I205)</f>
        <v>I0306311</v>
      </c>
      <c r="E201" s="42" t="str">
        <f>IF(TAM!H205="","",TAM!H205)</f>
        <v>20030209</v>
      </c>
      <c r="F201" s="213">
        <f>IF(TAM!L205="","",TAM!L205)</f>
        <v>45922</v>
      </c>
      <c r="G201" s="213">
        <f>IF(TAM!M205="","",TAM!M205)</f>
        <v>45924</v>
      </c>
      <c r="H201" s="220">
        <f>IF(TAM!AD205="","",TAM!AD205)</f>
        <v>1</v>
      </c>
      <c r="I201" s="223">
        <f>IF(Table35[[#This Row],[Open Qty TAM]]="","",TAM!AE205)</f>
        <v>1</v>
      </c>
      <c r="J201" s="212" t="str">
        <f>IF(TMMIN!T203="","",TMMIN!T203)</f>
        <v/>
      </c>
      <c r="K201" s="42" t="str">
        <f>IF(TMMIN!Q203="","",TMMIN!Q203)</f>
        <v/>
      </c>
      <c r="L201" s="42" t="str">
        <f>IF(TMMIN!I203="","",TMMIN!I203)</f>
        <v/>
      </c>
      <c r="M201" s="220" t="str">
        <f>IF(Table35[[#This Row],[PO TMMIN]]="","",TMMIN!AD203)</f>
        <v/>
      </c>
      <c r="N201" s="223" t="str">
        <f>IF(Table35[[#This Row],[Open Qty TMMIN]]="","",TMMIN!AE203)</f>
        <v/>
      </c>
      <c r="O201" s="226">
        <f>IF(Table35[[#This Row],[Open Qty TAM]]="","",SUM(SUMIF('STOCK OES'!B:B,Table35[[#This Row],[Ich No]],'STOCK OES'!E:E),SUMIF('STOCK SEALING'!B:B,Table35[[#This Row],[Ich Part No]],'STOCK SEALING'!E:E)))</f>
        <v>21</v>
      </c>
      <c r="P201" s="223" t="str">
        <f>IF(Table35[[#This Row],[Rest TMMIN]]="","",SUM(SUMIF('STOCK OES'!B:B,Table35[[#This Row],[Ich Part No]],'STOCK OES'!E:E),SUMIF('STOCK SEALING'!B:B,Table35[[#This Row],[Ich Part No]],'STOCK SEALING'!E:E)))</f>
        <v/>
      </c>
      <c r="Q201" s="226"/>
      <c r="R201" s="223"/>
      <c r="S201" s="226">
        <f>IFERROR(Table35[[#This Row],[REST TAM]]-Table35[[#This Row],[Scan TAM]],"")</f>
        <v>1</v>
      </c>
      <c r="T201" s="223" t="str">
        <f>IFERROR(Table35[[#This Row],[Rest TMMIN]]-Table35[[#This Row],[Scan Tmmin]],"")</f>
        <v/>
      </c>
      <c r="U201" s="212" t="str">
        <f>IF(Table35[[#This Row],[PO TAM]]="","",IF(Table35[[#This Row],[Balance TAM]]&gt;0,"Open","Close"))</f>
        <v>Open</v>
      </c>
      <c r="V201" s="214" t="str">
        <f>IF(Table35[[#This Row],[PO TMMIN]]="","",IF(Table35[[#This Row],[Balance TMMIN]]&gt;0,"Open","Close"))</f>
        <v/>
      </c>
      <c r="W201" s="212"/>
      <c r="X201" s="214"/>
      <c r="Y201" s="236">
        <f>IF(Table35[[#This Row],[PO TAM]]="","",SUMIF(J:J,Table35[[#This Row],[Ich No]],J:N))</f>
        <v>0</v>
      </c>
      <c r="Z201" s="214" t="str">
        <f>IF(Table35[[#This Row],[PO TMMIN]]="","",SUMIF(B:B,Table35[[#This Row],[Ich Part No]],I:I))</f>
        <v/>
      </c>
      <c r="AC201" s="169">
        <f ca="1">IF(Table35[[#This Row],[Delivery Date]]="","",$AC$2-Table35[[#This Row],[Delivery Date]])</f>
        <v>6</v>
      </c>
      <c r="AE201" t="str">
        <f>IFERROR(VLOOKUP(Table35[[#This Row],[Ich No]],'ICH NO'!K:M,3,0),"")</f>
        <v>ASSY</v>
      </c>
      <c r="AF201">
        <f>IF(Table35[[#This Row],[REST TAM]]&gt;Table35[[#This Row],[Stock TAM]],Table35[[#This Row],[Stock TAM]],Table35[[#This Row],[REST TAM]])</f>
        <v>1</v>
      </c>
    </row>
    <row r="202" spans="1:32" x14ac:dyDescent="0.3">
      <c r="A202" s="173">
        <f>IF(Table35[[#This Row],[TAM PART NO]]="","",(ROW()-2))</f>
        <v>200</v>
      </c>
      <c r="B202" s="212" t="str">
        <f>IF(TAM!T206="","",TAM!T206)</f>
        <v>ST0961-6660</v>
      </c>
      <c r="C202" s="42">
        <f>IF(TAM!Q206="","",TAM!Q206)</f>
        <v>9008081116</v>
      </c>
      <c r="D202" s="42" t="str">
        <f>IF(TAM!I206="","",TAM!I206)</f>
        <v>I0306311</v>
      </c>
      <c r="E202" s="42" t="str">
        <f>IF(TAM!H206="","",TAM!H206)</f>
        <v>20030210</v>
      </c>
      <c r="F202" s="213">
        <f>IF(TAM!L206="","",TAM!L206)</f>
        <v>45922</v>
      </c>
      <c r="G202" s="213">
        <f>IF(TAM!M206="","",TAM!M206)</f>
        <v>45924</v>
      </c>
      <c r="H202" s="220">
        <f>IF(TAM!AD206="","",TAM!AD206)</f>
        <v>3</v>
      </c>
      <c r="I202" s="223">
        <f>IF(Table35[[#This Row],[Open Qty TAM]]="","",TAM!AE206)</f>
        <v>3</v>
      </c>
      <c r="J202" s="212" t="str">
        <f>IF(TMMIN!T204="","",TMMIN!T204)</f>
        <v/>
      </c>
      <c r="K202" s="42" t="str">
        <f>IF(TMMIN!Q204="","",TMMIN!Q204)</f>
        <v/>
      </c>
      <c r="L202" s="42" t="str">
        <f>IF(TMMIN!I204="","",TMMIN!I204)</f>
        <v/>
      </c>
      <c r="M202" s="220" t="str">
        <f>IF(Table35[[#This Row],[PO TMMIN]]="","",TMMIN!AD204)</f>
        <v/>
      </c>
      <c r="N202" s="223" t="str">
        <f>IF(Table35[[#This Row],[Open Qty TMMIN]]="","",TMMIN!AE204)</f>
        <v/>
      </c>
      <c r="O202" s="226">
        <f>IF(Table35[[#This Row],[Open Qty TAM]]="","",SUM(SUMIF('STOCK OES'!B:B,Table35[[#This Row],[Ich No]],'STOCK OES'!E:E),SUMIF('STOCK SEALING'!B:B,Table35[[#This Row],[Ich Part No]],'STOCK SEALING'!E:E)))</f>
        <v>0</v>
      </c>
      <c r="P202" s="223" t="str">
        <f>IF(Table35[[#This Row],[Rest TMMIN]]="","",SUM(SUMIF('STOCK OES'!B:B,Table35[[#This Row],[Ich Part No]],'STOCK OES'!E:E),SUMIF('STOCK SEALING'!B:B,Table35[[#This Row],[Ich Part No]],'STOCK SEALING'!E:E)))</f>
        <v/>
      </c>
      <c r="Q202" s="226"/>
      <c r="R202" s="223"/>
      <c r="S202" s="226">
        <f>IFERROR(Table35[[#This Row],[REST TAM]]-Table35[[#This Row],[Scan TAM]],"")</f>
        <v>3</v>
      </c>
      <c r="T202" s="223" t="str">
        <f>IFERROR(Table35[[#This Row],[Rest TMMIN]]-Table35[[#This Row],[Scan Tmmin]],"")</f>
        <v/>
      </c>
      <c r="U202" s="212" t="str">
        <f>IF(Table35[[#This Row],[PO TAM]]="","",IF(Table35[[#This Row],[Balance TAM]]&gt;0,"Open","Close"))</f>
        <v>Open</v>
      </c>
      <c r="V202" s="214" t="str">
        <f>IF(Table35[[#This Row],[PO TMMIN]]="","",IF(Table35[[#This Row],[Balance TMMIN]]&gt;0,"Open","Close"))</f>
        <v/>
      </c>
      <c r="W202" s="212"/>
      <c r="X202" s="214"/>
      <c r="Y202" s="236">
        <f>IF(Table35[[#This Row],[PO TAM]]="","",SUMIF(J:J,Table35[[#This Row],[Ich No]],J:N))</f>
        <v>0</v>
      </c>
      <c r="Z202" s="214" t="str">
        <f>IF(Table35[[#This Row],[PO TMMIN]]="","",SUMIF(B:B,Table35[[#This Row],[Ich Part No]],I:I))</f>
        <v/>
      </c>
      <c r="AC202" s="169">
        <f ca="1">IF(Table35[[#This Row],[Delivery Date]]="","",$AC$2-Table35[[#This Row],[Delivery Date]])</f>
        <v>6</v>
      </c>
      <c r="AE202" t="str">
        <f>IFERROR(VLOOKUP(Table35[[#This Row],[Ich No]],'ICH NO'!K:M,3,0),"")</f>
        <v>Sealing</v>
      </c>
      <c r="AF202">
        <f>IF(Table35[[#This Row],[REST TAM]]&gt;Table35[[#This Row],[Stock TAM]],Table35[[#This Row],[Stock TAM]],Table35[[#This Row],[REST TAM]])</f>
        <v>0</v>
      </c>
    </row>
    <row r="203" spans="1:32" x14ac:dyDescent="0.3">
      <c r="A203" s="173">
        <f>IF(Table35[[#This Row],[TAM PART NO]]="","",(ROW()-2))</f>
        <v>201</v>
      </c>
      <c r="B203" s="212" t="str">
        <f>IF(TAM!T207="","",TAM!T207)</f>
        <v>ST0961-6730</v>
      </c>
      <c r="C203" s="42">
        <f>IF(TAM!Q207="","",TAM!Q207)</f>
        <v>9098113087</v>
      </c>
      <c r="D203" s="42" t="str">
        <f>IF(TAM!I207="","",TAM!I207)</f>
        <v>I0306311</v>
      </c>
      <c r="E203" s="42" t="str">
        <f>IF(TAM!H207="","",TAM!H207)</f>
        <v>20030211</v>
      </c>
      <c r="F203" s="213">
        <f>IF(TAM!L207="","",TAM!L207)</f>
        <v>45922</v>
      </c>
      <c r="G203" s="213">
        <f>IF(TAM!M207="","",TAM!M207)</f>
        <v>45924</v>
      </c>
      <c r="H203" s="220">
        <f>IF(TAM!AD207="","",TAM!AD207)</f>
        <v>5</v>
      </c>
      <c r="I203" s="223">
        <f>IF(Table35[[#This Row],[Open Qty TAM]]="","",TAM!AE207)</f>
        <v>5</v>
      </c>
      <c r="J203" s="212" t="str">
        <f>IF(TMMIN!T205="","",TMMIN!T205)</f>
        <v/>
      </c>
      <c r="K203" s="42" t="str">
        <f>IF(TMMIN!Q205="","",TMMIN!Q205)</f>
        <v/>
      </c>
      <c r="L203" s="42" t="str">
        <f>IF(TMMIN!I205="","",TMMIN!I205)</f>
        <v/>
      </c>
      <c r="M203" s="220" t="str">
        <f>IF(Table35[[#This Row],[PO TMMIN]]="","",TMMIN!AD205)</f>
        <v/>
      </c>
      <c r="N203" s="223" t="str">
        <f>IF(Table35[[#This Row],[Open Qty TMMIN]]="","",TMMIN!AE205)</f>
        <v/>
      </c>
      <c r="O203" s="226">
        <f>IF(Table35[[#This Row],[Open Qty TAM]]="","",SUM(SUMIF('STOCK OES'!B:B,Table35[[#This Row],[Ich No]],'STOCK OES'!E:E),SUMIF('STOCK SEALING'!B:B,Table35[[#This Row],[Ich Part No]],'STOCK SEALING'!E:E)))</f>
        <v>0</v>
      </c>
      <c r="P203" s="223" t="str">
        <f>IF(Table35[[#This Row],[Rest TMMIN]]="","",SUM(SUMIF('STOCK OES'!B:B,Table35[[#This Row],[Ich Part No]],'STOCK OES'!E:E),SUMIF('STOCK SEALING'!B:B,Table35[[#This Row],[Ich Part No]],'STOCK SEALING'!E:E)))</f>
        <v/>
      </c>
      <c r="Q203" s="226"/>
      <c r="R203" s="223"/>
      <c r="S203" s="226">
        <f>IFERROR(Table35[[#This Row],[REST TAM]]-Table35[[#This Row],[Scan TAM]],"")</f>
        <v>5</v>
      </c>
      <c r="T203" s="223" t="str">
        <f>IFERROR(Table35[[#This Row],[Rest TMMIN]]-Table35[[#This Row],[Scan Tmmin]],"")</f>
        <v/>
      </c>
      <c r="U203" s="212" t="str">
        <f>IF(Table35[[#This Row],[PO TAM]]="","",IF(Table35[[#This Row],[Balance TAM]]&gt;0,"Open","Close"))</f>
        <v>Open</v>
      </c>
      <c r="V203" s="214" t="str">
        <f>IF(Table35[[#This Row],[PO TMMIN]]="","",IF(Table35[[#This Row],[Balance TMMIN]]&gt;0,"Open","Close"))</f>
        <v/>
      </c>
      <c r="W203" s="212"/>
      <c r="X203" s="214"/>
      <c r="Y203" s="236">
        <f>IF(Table35[[#This Row],[PO TAM]]="","",SUMIF(J:J,Table35[[#This Row],[Ich No]],J:N))</f>
        <v>0</v>
      </c>
      <c r="Z203" s="214" t="str">
        <f>IF(Table35[[#This Row],[PO TMMIN]]="","",SUMIF(B:B,Table35[[#This Row],[Ich Part No]],I:I))</f>
        <v/>
      </c>
      <c r="AC203" s="169">
        <f ca="1">IF(Table35[[#This Row],[Delivery Date]]="","",$AC$2-Table35[[#This Row],[Delivery Date]])</f>
        <v>6</v>
      </c>
      <c r="AE203" t="str">
        <f>IFERROR(VLOOKUP(Table35[[#This Row],[Ich No]],'ICH NO'!K:M,3,0),"")</f>
        <v>Sealing</v>
      </c>
      <c r="AF203">
        <f>IF(Table35[[#This Row],[REST TAM]]&gt;Table35[[#This Row],[Stock TAM]],Table35[[#This Row],[Stock TAM]],Table35[[#This Row],[REST TAM]])</f>
        <v>0</v>
      </c>
    </row>
    <row r="204" spans="1:32" x14ac:dyDescent="0.3">
      <c r="A204" s="173">
        <f>IF(Table35[[#This Row],[TAM PART NO]]="","",(ROW()-2))</f>
        <v>202</v>
      </c>
      <c r="B204" s="212" t="str">
        <f>IF(TAM!T208="","",TAM!T208)</f>
        <v>ST0961-5110L</v>
      </c>
      <c r="C204" s="42">
        <f>IF(TAM!Q208="","",TAM!Q208)</f>
        <v>9098122003</v>
      </c>
      <c r="D204" s="42" t="str">
        <f>IF(TAM!I208="","",TAM!I208)</f>
        <v>I0306311</v>
      </c>
      <c r="E204" s="42" t="str">
        <f>IF(TAM!H208="","",TAM!H208)</f>
        <v>20030212</v>
      </c>
      <c r="F204" s="213">
        <f>IF(TAM!L208="","",TAM!L208)</f>
        <v>45922</v>
      </c>
      <c r="G204" s="213">
        <f>IF(TAM!M208="","",TAM!M208)</f>
        <v>45924</v>
      </c>
      <c r="H204" s="220">
        <f>IF(TAM!AD208="","",TAM!AD208)</f>
        <v>5</v>
      </c>
      <c r="I204" s="223">
        <f>IF(Table35[[#This Row],[Open Qty TAM]]="","",TAM!AE208)</f>
        <v>5</v>
      </c>
      <c r="J204" s="212" t="str">
        <f>IF(TMMIN!T206="","",TMMIN!T206)</f>
        <v/>
      </c>
      <c r="K204" s="42" t="str">
        <f>IF(TMMIN!Q206="","",TMMIN!Q206)</f>
        <v/>
      </c>
      <c r="L204" s="42" t="str">
        <f>IF(TMMIN!I206="","",TMMIN!I206)</f>
        <v/>
      </c>
      <c r="M204" s="220" t="str">
        <f>IF(Table35[[#This Row],[PO TMMIN]]="","",TMMIN!AD206)</f>
        <v/>
      </c>
      <c r="N204" s="223" t="str">
        <f>IF(Table35[[#This Row],[Open Qty TMMIN]]="","",TMMIN!AE206)</f>
        <v/>
      </c>
      <c r="O204" s="226">
        <f>IF(Table35[[#This Row],[Open Qty TAM]]="","",SUM(SUMIF('STOCK OES'!B:B,Table35[[#This Row],[Ich No]],'STOCK OES'!E:E),SUMIF('STOCK SEALING'!B:B,Table35[[#This Row],[Ich Part No]],'STOCK SEALING'!E:E)))</f>
        <v>0</v>
      </c>
      <c r="P204" s="223" t="str">
        <f>IF(Table35[[#This Row],[Rest TMMIN]]="","",SUM(SUMIF('STOCK OES'!B:B,Table35[[#This Row],[Ich Part No]],'STOCK OES'!E:E),SUMIF('STOCK SEALING'!B:B,Table35[[#This Row],[Ich Part No]],'STOCK SEALING'!E:E)))</f>
        <v/>
      </c>
      <c r="Q204" s="226"/>
      <c r="R204" s="223"/>
      <c r="S204" s="226">
        <f>IFERROR(Table35[[#This Row],[REST TAM]]-Table35[[#This Row],[Scan TAM]],"")</f>
        <v>5</v>
      </c>
      <c r="T204" s="223" t="str">
        <f>IFERROR(Table35[[#This Row],[Rest TMMIN]]-Table35[[#This Row],[Scan Tmmin]],"")</f>
        <v/>
      </c>
      <c r="U204" s="212" t="str">
        <f>IF(Table35[[#This Row],[PO TAM]]="","",IF(Table35[[#This Row],[Balance TAM]]&gt;0,"Open","Close"))</f>
        <v>Open</v>
      </c>
      <c r="V204" s="214" t="str">
        <f>IF(Table35[[#This Row],[PO TMMIN]]="","",IF(Table35[[#This Row],[Balance TMMIN]]&gt;0,"Open","Close"))</f>
        <v/>
      </c>
      <c r="W204" s="212"/>
      <c r="X204" s="214"/>
      <c r="Y204" s="236">
        <f>IF(Table35[[#This Row],[PO TAM]]="","",SUMIF(J:J,Table35[[#This Row],[Ich No]],J:N))</f>
        <v>0</v>
      </c>
      <c r="Z204" s="214" t="str">
        <f>IF(Table35[[#This Row],[PO TMMIN]]="","",SUMIF(B:B,Table35[[#This Row],[Ich Part No]],I:I))</f>
        <v/>
      </c>
      <c r="AC204" s="169">
        <f ca="1">IF(Table35[[#This Row],[Delivery Date]]="","",$AC$2-Table35[[#This Row],[Delivery Date]])</f>
        <v>6</v>
      </c>
      <c r="AE204" t="str">
        <f>IFERROR(VLOOKUP(Table35[[#This Row],[Ich No]],'ICH NO'!K:M,3,0),"")</f>
        <v>Sealing</v>
      </c>
      <c r="AF204">
        <f>IF(Table35[[#This Row],[REST TAM]]&gt;Table35[[#This Row],[Stock TAM]],Table35[[#This Row],[Stock TAM]],Table35[[#This Row],[REST TAM]])</f>
        <v>0</v>
      </c>
    </row>
    <row r="205" spans="1:32" x14ac:dyDescent="0.3">
      <c r="A205" s="173">
        <f>IF(Table35[[#This Row],[TAM PART NO]]="","",(ROW()-2))</f>
        <v>203</v>
      </c>
      <c r="B205" s="212" t="str">
        <f>IF(TAM!T209="","",TAM!T209)</f>
        <v>ST0961-6790</v>
      </c>
      <c r="C205" s="42">
        <f>IF(TAM!Q209="","",TAM!Q209)</f>
        <v>9913212050</v>
      </c>
      <c r="D205" s="42" t="str">
        <f>IF(TAM!I209="","",TAM!I209)</f>
        <v>I0306311</v>
      </c>
      <c r="E205" s="42" t="str">
        <f>IF(TAM!H209="","",TAM!H209)</f>
        <v>20030213</v>
      </c>
      <c r="F205" s="213">
        <f>IF(TAM!L209="","",TAM!L209)</f>
        <v>45922</v>
      </c>
      <c r="G205" s="213">
        <f>IF(TAM!M209="","",TAM!M209)</f>
        <v>45924</v>
      </c>
      <c r="H205" s="220">
        <f>IF(TAM!AD209="","",TAM!AD209)</f>
        <v>385</v>
      </c>
      <c r="I205" s="223">
        <f>IF(Table35[[#This Row],[Open Qty TAM]]="","",TAM!AE209)</f>
        <v>385</v>
      </c>
      <c r="J205" s="212" t="str">
        <f>IF(TMMIN!T207="","",TMMIN!T207)</f>
        <v/>
      </c>
      <c r="K205" s="42" t="str">
        <f>IF(TMMIN!Q207="","",TMMIN!Q207)</f>
        <v/>
      </c>
      <c r="L205" s="42" t="str">
        <f>IF(TMMIN!I207="","",TMMIN!I207)</f>
        <v/>
      </c>
      <c r="M205" s="220" t="str">
        <f>IF(Table35[[#This Row],[PO TMMIN]]="","",TMMIN!AD207)</f>
        <v/>
      </c>
      <c r="N205" s="223" t="str">
        <f>IF(Table35[[#This Row],[Open Qty TMMIN]]="","",TMMIN!AE207)</f>
        <v/>
      </c>
      <c r="O205" s="226">
        <f>IF(Table35[[#This Row],[Open Qty TAM]]="","",SUM(SUMIF('STOCK OES'!B:B,Table35[[#This Row],[Ich No]],'STOCK OES'!E:E),SUMIF('STOCK SEALING'!B:B,Table35[[#This Row],[Ich Part No]],'STOCK SEALING'!E:E)))</f>
        <v>0</v>
      </c>
      <c r="P205" s="223" t="str">
        <f>IF(Table35[[#This Row],[Rest TMMIN]]="","",SUM(SUMIF('STOCK OES'!B:B,Table35[[#This Row],[Ich Part No]],'STOCK OES'!E:E),SUMIF('STOCK SEALING'!B:B,Table35[[#This Row],[Ich Part No]],'STOCK SEALING'!E:E)))</f>
        <v/>
      </c>
      <c r="Q205" s="226"/>
      <c r="R205" s="223"/>
      <c r="S205" s="226">
        <f>IFERROR(Table35[[#This Row],[REST TAM]]-Table35[[#This Row],[Scan TAM]],"")</f>
        <v>385</v>
      </c>
      <c r="T205" s="223" t="str">
        <f>IFERROR(Table35[[#This Row],[Rest TMMIN]]-Table35[[#This Row],[Scan Tmmin]],"")</f>
        <v/>
      </c>
      <c r="U205" s="212" t="str">
        <f>IF(Table35[[#This Row],[PO TAM]]="","",IF(Table35[[#This Row],[Balance TAM]]&gt;0,"Open","Close"))</f>
        <v>Open</v>
      </c>
      <c r="V205" s="214" t="str">
        <f>IF(Table35[[#This Row],[PO TMMIN]]="","",IF(Table35[[#This Row],[Balance TMMIN]]&gt;0,"Open","Close"))</f>
        <v/>
      </c>
      <c r="W205" s="212"/>
      <c r="X205" s="214"/>
      <c r="Y205" s="236">
        <f>IF(Table35[[#This Row],[PO TAM]]="","",SUMIF(J:J,Table35[[#This Row],[Ich No]],J:N))</f>
        <v>0</v>
      </c>
      <c r="Z205" s="214" t="str">
        <f>IF(Table35[[#This Row],[PO TMMIN]]="","",SUMIF(B:B,Table35[[#This Row],[Ich Part No]],I:I))</f>
        <v/>
      </c>
      <c r="AC205" s="169">
        <f ca="1">IF(Table35[[#This Row],[Delivery Date]]="","",$AC$2-Table35[[#This Row],[Delivery Date]])</f>
        <v>6</v>
      </c>
      <c r="AE205" t="str">
        <f>IFERROR(VLOOKUP(Table35[[#This Row],[Ich No]],'ICH NO'!K:M,3,0),"")</f>
        <v>Sealing</v>
      </c>
      <c r="AF205">
        <f>IF(Table35[[#This Row],[REST TAM]]&gt;Table35[[#This Row],[Stock TAM]],Table35[[#This Row],[Stock TAM]],Table35[[#This Row],[REST TAM]])</f>
        <v>0</v>
      </c>
    </row>
    <row r="206" spans="1:32" x14ac:dyDescent="0.3">
      <c r="A206" s="173">
        <f>IF(Table35[[#This Row],[TAM PART NO]]="","",(ROW()-2))</f>
        <v>204</v>
      </c>
      <c r="B206" s="212" t="str">
        <f>IF(TAM!T210="","",TAM!T210)</f>
        <v>ST0961-3860</v>
      </c>
      <c r="C206" s="42">
        <f>IF(TAM!Q210="","",TAM!Q210)</f>
        <v>9913221210</v>
      </c>
      <c r="D206" s="42" t="str">
        <f>IF(TAM!I210="","",TAM!I210)</f>
        <v>I0306311</v>
      </c>
      <c r="E206" s="42" t="str">
        <f>IF(TAM!H210="","",TAM!H210)</f>
        <v>20030214</v>
      </c>
      <c r="F206" s="213">
        <f>IF(TAM!L210="","",TAM!L210)</f>
        <v>45922</v>
      </c>
      <c r="G206" s="213">
        <f>IF(TAM!M210="","",TAM!M210)</f>
        <v>45924</v>
      </c>
      <c r="H206" s="220">
        <f>IF(TAM!AD210="","",TAM!AD210)</f>
        <v>54</v>
      </c>
      <c r="I206" s="223">
        <f>IF(Table35[[#This Row],[Open Qty TAM]]="","",TAM!AE210)</f>
        <v>54</v>
      </c>
      <c r="J206" s="212" t="str">
        <f>IF(TMMIN!T208="","",TMMIN!T208)</f>
        <v/>
      </c>
      <c r="K206" s="42" t="str">
        <f>IF(TMMIN!Q208="","",TMMIN!Q208)</f>
        <v/>
      </c>
      <c r="L206" s="42" t="str">
        <f>IF(TMMIN!I208="","",TMMIN!I208)</f>
        <v/>
      </c>
      <c r="M206" s="220" t="str">
        <f>IF(Table35[[#This Row],[PO TMMIN]]="","",TMMIN!AD208)</f>
        <v/>
      </c>
      <c r="N206" s="223" t="str">
        <f>IF(Table35[[#This Row],[Open Qty TMMIN]]="","",TMMIN!AE208)</f>
        <v/>
      </c>
      <c r="O206" s="226">
        <f>IF(Table35[[#This Row],[Open Qty TAM]]="","",SUM(SUMIF('STOCK OES'!B:B,Table35[[#This Row],[Ich No]],'STOCK OES'!E:E),SUMIF('STOCK SEALING'!B:B,Table35[[#This Row],[Ich Part No]],'STOCK SEALING'!E:E)))</f>
        <v>0</v>
      </c>
      <c r="P206" s="223" t="str">
        <f>IF(Table35[[#This Row],[Rest TMMIN]]="","",SUM(SUMIF('STOCK OES'!B:B,Table35[[#This Row],[Ich Part No]],'STOCK OES'!E:E),SUMIF('STOCK SEALING'!B:B,Table35[[#This Row],[Ich Part No]],'STOCK SEALING'!E:E)))</f>
        <v/>
      </c>
      <c r="Q206" s="226"/>
      <c r="R206" s="223"/>
      <c r="S206" s="226">
        <f>IFERROR(Table35[[#This Row],[REST TAM]]-Table35[[#This Row],[Scan TAM]],"")</f>
        <v>54</v>
      </c>
      <c r="T206" s="223" t="str">
        <f>IFERROR(Table35[[#This Row],[Rest TMMIN]]-Table35[[#This Row],[Scan Tmmin]],"")</f>
        <v/>
      </c>
      <c r="U206" s="212" t="str">
        <f>IF(Table35[[#This Row],[PO TAM]]="","",IF(Table35[[#This Row],[Balance TAM]]&gt;0,"Open","Close"))</f>
        <v>Open</v>
      </c>
      <c r="V206" s="214" t="str">
        <f>IF(Table35[[#This Row],[PO TMMIN]]="","",IF(Table35[[#This Row],[Balance TMMIN]]&gt;0,"Open","Close"))</f>
        <v/>
      </c>
      <c r="W206" s="212"/>
      <c r="X206" s="214"/>
      <c r="Y206" s="236">
        <f>IF(Table35[[#This Row],[PO TAM]]="","",SUMIF(J:J,Table35[[#This Row],[Ich No]],J:N))</f>
        <v>0</v>
      </c>
      <c r="Z206" s="214" t="str">
        <f>IF(Table35[[#This Row],[PO TMMIN]]="","",SUMIF(B:B,Table35[[#This Row],[Ich Part No]],I:I))</f>
        <v/>
      </c>
      <c r="AC206" s="169">
        <f ca="1">IF(Table35[[#This Row],[Delivery Date]]="","",$AC$2-Table35[[#This Row],[Delivery Date]])</f>
        <v>6</v>
      </c>
      <c r="AE206" t="str">
        <f>IFERROR(VLOOKUP(Table35[[#This Row],[Ich No]],'ICH NO'!K:M,3,0),"")</f>
        <v>Sealing</v>
      </c>
      <c r="AF206">
        <f>IF(Table35[[#This Row],[REST TAM]]&gt;Table35[[#This Row],[Stock TAM]],Table35[[#This Row],[Stock TAM]],Table35[[#This Row],[REST TAM]])</f>
        <v>0</v>
      </c>
    </row>
    <row r="207" spans="1:32" x14ac:dyDescent="0.3">
      <c r="A207" s="173">
        <f>IF(Table35[[#This Row],[TAM PART NO]]="","",(ROW()-2))</f>
        <v>205</v>
      </c>
      <c r="B207" s="212" t="str">
        <f>IF(TAM!T211="","",TAM!T211)</f>
        <v>AAL031-1000</v>
      </c>
      <c r="C207" s="42" t="str">
        <f>IF(TAM!Q211="","",TAM!Q211)</f>
        <v>811300K520</v>
      </c>
      <c r="D207" s="42" t="str">
        <f>IF(TAM!I211="","",TAM!I211)</f>
        <v>I0306314</v>
      </c>
      <c r="E207" s="42" t="str">
        <f>IF(TAM!H211="","",TAM!H211)</f>
        <v>20030220</v>
      </c>
      <c r="F207" s="213">
        <f>IF(TAM!L211="","",TAM!L211)</f>
        <v>45922</v>
      </c>
      <c r="G207" s="213">
        <f>IF(TAM!M211="","",TAM!M211)</f>
        <v>45924</v>
      </c>
      <c r="H207" s="220">
        <f>IF(TAM!AD211="","",TAM!AD211)</f>
        <v>1</v>
      </c>
      <c r="I207" s="223">
        <f>IF(Table35[[#This Row],[Open Qty TAM]]="","",TAM!AE211)</f>
        <v>1</v>
      </c>
      <c r="J207" s="212" t="str">
        <f>IF(TMMIN!T209="","",TMMIN!T209)</f>
        <v/>
      </c>
      <c r="K207" s="42" t="str">
        <f>IF(TMMIN!Q209="","",TMMIN!Q209)</f>
        <v/>
      </c>
      <c r="L207" s="42" t="str">
        <f>IF(TMMIN!I209="","",TMMIN!I209)</f>
        <v/>
      </c>
      <c r="M207" s="220" t="str">
        <f>IF(Table35[[#This Row],[PO TMMIN]]="","",TMMIN!AD209)</f>
        <v/>
      </c>
      <c r="N207" s="223" t="str">
        <f>IF(Table35[[#This Row],[Open Qty TMMIN]]="","",TMMIN!AE209)</f>
        <v/>
      </c>
      <c r="O207" s="226">
        <f>IF(Table35[[#This Row],[Open Qty TAM]]="","",SUM(SUMIF('STOCK OES'!B:B,Table35[[#This Row],[Ich No]],'STOCK OES'!E:E),SUMIF('STOCK SEALING'!B:B,Table35[[#This Row],[Ich Part No]],'STOCK SEALING'!E:E)))</f>
        <v>18</v>
      </c>
      <c r="P207" s="223" t="str">
        <f>IF(Table35[[#This Row],[Rest TMMIN]]="","",SUM(SUMIF('STOCK OES'!B:B,Table35[[#This Row],[Ich Part No]],'STOCK OES'!E:E),SUMIF('STOCK SEALING'!B:B,Table35[[#This Row],[Ich Part No]],'STOCK SEALING'!E:E)))</f>
        <v/>
      </c>
      <c r="Q207" s="226"/>
      <c r="R207" s="223"/>
      <c r="S207" s="226">
        <f>IFERROR(Table35[[#This Row],[REST TAM]]-Table35[[#This Row],[Scan TAM]],"")</f>
        <v>1</v>
      </c>
      <c r="T207" s="223" t="str">
        <f>IFERROR(Table35[[#This Row],[Rest TMMIN]]-Table35[[#This Row],[Scan Tmmin]],"")</f>
        <v/>
      </c>
      <c r="U207" s="212" t="str">
        <f>IF(Table35[[#This Row],[PO TAM]]="","",IF(Table35[[#This Row],[Balance TAM]]&gt;0,"Open","Close"))</f>
        <v>Open</v>
      </c>
      <c r="V207" s="214" t="str">
        <f>IF(Table35[[#This Row],[PO TMMIN]]="","",IF(Table35[[#This Row],[Balance TMMIN]]&gt;0,"Open","Close"))</f>
        <v/>
      </c>
      <c r="W207" s="212"/>
      <c r="X207" s="214"/>
      <c r="Y207" s="236">
        <f>IF(Table35[[#This Row],[PO TAM]]="","",SUMIF(J:J,Table35[[#This Row],[Ich No]],J:N))</f>
        <v>0</v>
      </c>
      <c r="Z207" s="214" t="str">
        <f>IF(Table35[[#This Row],[PO TMMIN]]="","",SUMIF(B:B,Table35[[#This Row],[Ich Part No]],I:I))</f>
        <v/>
      </c>
      <c r="AC207" s="169">
        <f ca="1">IF(Table35[[#This Row],[Delivery Date]]="","",$AC$2-Table35[[#This Row],[Delivery Date]])</f>
        <v>6</v>
      </c>
      <c r="AE207" t="str">
        <f>IFERROR(VLOOKUP(Table35[[#This Row],[Ich No]],'ICH NO'!K:M,3,0),"")</f>
        <v>ASSY</v>
      </c>
      <c r="AF207">
        <f>IF(Table35[[#This Row],[REST TAM]]&gt;Table35[[#This Row],[Stock TAM]],Table35[[#This Row],[Stock TAM]],Table35[[#This Row],[REST TAM]])</f>
        <v>1</v>
      </c>
    </row>
    <row r="208" spans="1:32" x14ac:dyDescent="0.3">
      <c r="A208" s="173">
        <f>IF(Table35[[#This Row],[TAM PART NO]]="","",(ROW()-2))</f>
        <v>206</v>
      </c>
      <c r="B208" s="212" t="str">
        <f>IF(TAM!T212="","",TAM!T212)</f>
        <v>AAP012-0000T</v>
      </c>
      <c r="C208" s="42" t="str">
        <f>IF(TAM!Q212="","",TAM!Q212)</f>
        <v>811500K580</v>
      </c>
      <c r="D208" s="42" t="str">
        <f>IF(TAM!I212="","",TAM!I212)</f>
        <v>I0306314</v>
      </c>
      <c r="E208" s="42" t="str">
        <f>IF(TAM!H212="","",TAM!H212)</f>
        <v>20030221</v>
      </c>
      <c r="F208" s="213">
        <f>IF(TAM!L212="","",TAM!L212)</f>
        <v>45922</v>
      </c>
      <c r="G208" s="213">
        <f>IF(TAM!M212="","",TAM!M212)</f>
        <v>45924</v>
      </c>
      <c r="H208" s="220">
        <f>IF(TAM!AD212="","",TAM!AD212)</f>
        <v>3</v>
      </c>
      <c r="I208" s="223">
        <f>IF(Table35[[#This Row],[Open Qty TAM]]="","",TAM!AE212)</f>
        <v>3</v>
      </c>
      <c r="J208" s="212" t="str">
        <f>IF(TMMIN!T210="","",TMMIN!T210)</f>
        <v/>
      </c>
      <c r="K208" s="42" t="str">
        <f>IF(TMMIN!Q210="","",TMMIN!Q210)</f>
        <v/>
      </c>
      <c r="L208" s="42" t="str">
        <f>IF(TMMIN!I210="","",TMMIN!I210)</f>
        <v/>
      </c>
      <c r="M208" s="220" t="str">
        <f>IF(Table35[[#This Row],[PO TMMIN]]="","",TMMIN!AD210)</f>
        <v/>
      </c>
      <c r="N208" s="223" t="str">
        <f>IF(Table35[[#This Row],[Open Qty TMMIN]]="","",TMMIN!AE210)</f>
        <v/>
      </c>
      <c r="O208" s="226">
        <f>IF(Table35[[#This Row],[Open Qty TAM]]="","",SUM(SUMIF('STOCK OES'!B:B,Table35[[#This Row],[Ich No]],'STOCK OES'!E:E),SUMIF('STOCK SEALING'!B:B,Table35[[#This Row],[Ich Part No]],'STOCK SEALING'!E:E)))</f>
        <v>67</v>
      </c>
      <c r="P208" s="223" t="str">
        <f>IF(Table35[[#This Row],[Rest TMMIN]]="","",SUM(SUMIF('STOCK OES'!B:B,Table35[[#This Row],[Ich Part No]],'STOCK OES'!E:E),SUMIF('STOCK SEALING'!B:B,Table35[[#This Row],[Ich Part No]],'STOCK SEALING'!E:E)))</f>
        <v/>
      </c>
      <c r="Q208" s="226"/>
      <c r="R208" s="223"/>
      <c r="S208" s="226">
        <f>IFERROR(Table35[[#This Row],[REST TAM]]-Table35[[#This Row],[Scan TAM]],"")</f>
        <v>3</v>
      </c>
      <c r="T208" s="223" t="str">
        <f>IFERROR(Table35[[#This Row],[Rest TMMIN]]-Table35[[#This Row],[Scan Tmmin]],"")</f>
        <v/>
      </c>
      <c r="U208" s="212" t="str">
        <f>IF(Table35[[#This Row],[PO TAM]]="","",IF(Table35[[#This Row],[Balance TAM]]&gt;0,"Open","Close"))</f>
        <v>Open</v>
      </c>
      <c r="V208" s="214" t="str">
        <f>IF(Table35[[#This Row],[PO TMMIN]]="","",IF(Table35[[#This Row],[Balance TMMIN]]&gt;0,"Open","Close"))</f>
        <v/>
      </c>
      <c r="W208" s="212"/>
      <c r="X208" s="214"/>
      <c r="Y208" s="236">
        <f>IF(Table35[[#This Row],[PO TAM]]="","",SUMIF(J:J,Table35[[#This Row],[Ich No]],J:N))</f>
        <v>0</v>
      </c>
      <c r="Z208" s="214" t="str">
        <f>IF(Table35[[#This Row],[PO TMMIN]]="","",SUMIF(B:B,Table35[[#This Row],[Ich Part No]],I:I))</f>
        <v/>
      </c>
      <c r="AC208" s="169">
        <f ca="1">IF(Table35[[#This Row],[Delivery Date]]="","",$AC$2-Table35[[#This Row],[Delivery Date]])</f>
        <v>6</v>
      </c>
      <c r="AE208" t="str">
        <f>IFERROR(VLOOKUP(Table35[[#This Row],[Ich No]],'ICH NO'!K:M,3,0),"")</f>
        <v>ASSY</v>
      </c>
      <c r="AF208">
        <f>IF(Table35[[#This Row],[REST TAM]]&gt;Table35[[#This Row],[Stock TAM]],Table35[[#This Row],[Stock TAM]],Table35[[#This Row],[REST TAM]])</f>
        <v>3</v>
      </c>
    </row>
    <row r="209" spans="1:32" x14ac:dyDescent="0.3">
      <c r="A209" s="173">
        <f>IF(Table35[[#This Row],[TAM PART NO]]="","",(ROW()-2))</f>
        <v>207</v>
      </c>
      <c r="B209" s="212" t="str">
        <f>IF(TAM!T213="","",TAM!T213)</f>
        <v>AAP012-1000</v>
      </c>
      <c r="C209" s="42" t="str">
        <f>IF(TAM!Q213="","",TAM!Q213)</f>
        <v>811700K580</v>
      </c>
      <c r="D209" s="42" t="str">
        <f>IF(TAM!I213="","",TAM!I213)</f>
        <v>I0306314</v>
      </c>
      <c r="E209" s="42" t="str">
        <f>IF(TAM!H213="","",TAM!H213)</f>
        <v>20030222</v>
      </c>
      <c r="F209" s="213">
        <f>IF(TAM!L213="","",TAM!L213)</f>
        <v>45922</v>
      </c>
      <c r="G209" s="213">
        <f>IF(TAM!M213="","",TAM!M213)</f>
        <v>45924</v>
      </c>
      <c r="H209" s="220">
        <f>IF(TAM!AD213="","",TAM!AD213)</f>
        <v>3</v>
      </c>
      <c r="I209" s="223">
        <f>IF(Table35[[#This Row],[Open Qty TAM]]="","",TAM!AE213)</f>
        <v>3</v>
      </c>
      <c r="J209" s="212" t="str">
        <f>IF(TMMIN!T211="","",TMMIN!T211)</f>
        <v/>
      </c>
      <c r="K209" s="42" t="str">
        <f>IF(TMMIN!Q211="","",TMMIN!Q211)</f>
        <v/>
      </c>
      <c r="L209" s="42" t="str">
        <f>IF(TMMIN!I211="","",TMMIN!I211)</f>
        <v/>
      </c>
      <c r="M209" s="220" t="str">
        <f>IF(Table35[[#This Row],[PO TMMIN]]="","",TMMIN!AD211)</f>
        <v/>
      </c>
      <c r="N209" s="223" t="str">
        <f>IF(Table35[[#This Row],[Open Qty TMMIN]]="","",TMMIN!AE211)</f>
        <v/>
      </c>
      <c r="O209" s="226">
        <f>IF(Table35[[#This Row],[Open Qty TAM]]="","",SUM(SUMIF('STOCK OES'!B:B,Table35[[#This Row],[Ich No]],'STOCK OES'!E:E),SUMIF('STOCK SEALING'!B:B,Table35[[#This Row],[Ich Part No]],'STOCK SEALING'!E:E)))</f>
        <v>91</v>
      </c>
      <c r="P209" s="223" t="str">
        <f>IF(Table35[[#This Row],[Rest TMMIN]]="","",SUM(SUMIF('STOCK OES'!B:B,Table35[[#This Row],[Ich Part No]],'STOCK OES'!E:E),SUMIF('STOCK SEALING'!B:B,Table35[[#This Row],[Ich Part No]],'STOCK SEALING'!E:E)))</f>
        <v/>
      </c>
      <c r="Q209" s="226"/>
      <c r="R209" s="223"/>
      <c r="S209" s="226">
        <f>IFERROR(Table35[[#This Row],[REST TAM]]-Table35[[#This Row],[Scan TAM]],"")</f>
        <v>3</v>
      </c>
      <c r="T209" s="223" t="str">
        <f>IFERROR(Table35[[#This Row],[Rest TMMIN]]-Table35[[#This Row],[Scan Tmmin]],"")</f>
        <v/>
      </c>
      <c r="U209" s="212" t="str">
        <f>IF(Table35[[#This Row],[PO TAM]]="","",IF(Table35[[#This Row],[Balance TAM]]&gt;0,"Open","Close"))</f>
        <v>Open</v>
      </c>
      <c r="V209" s="214" t="str">
        <f>IF(Table35[[#This Row],[PO TMMIN]]="","",IF(Table35[[#This Row],[Balance TMMIN]]&gt;0,"Open","Close"))</f>
        <v/>
      </c>
      <c r="W209" s="212"/>
      <c r="X209" s="214"/>
      <c r="Y209" s="236">
        <f>IF(Table35[[#This Row],[PO TAM]]="","",SUMIF(J:J,Table35[[#This Row],[Ich No]],J:N))</f>
        <v>0</v>
      </c>
      <c r="Z209" s="214" t="str">
        <f>IF(Table35[[#This Row],[PO TMMIN]]="","",SUMIF(B:B,Table35[[#This Row],[Ich Part No]],I:I))</f>
        <v/>
      </c>
      <c r="AC209" s="169">
        <f ca="1">IF(Table35[[#This Row],[Delivery Date]]="","",$AC$2-Table35[[#This Row],[Delivery Date]])</f>
        <v>6</v>
      </c>
      <c r="AE209" t="str">
        <f>IFERROR(VLOOKUP(Table35[[#This Row],[Ich No]],'ICH NO'!K:M,3,0),"")</f>
        <v>ASSY</v>
      </c>
      <c r="AF209">
        <f>IF(Table35[[#This Row],[REST TAM]]&gt;Table35[[#This Row],[Stock TAM]],Table35[[#This Row],[Stock TAM]],Table35[[#This Row],[REST TAM]])</f>
        <v>3</v>
      </c>
    </row>
    <row r="210" spans="1:32" x14ac:dyDescent="0.3">
      <c r="A210" s="173">
        <f>IF(Table35[[#This Row],[TAM PART NO]]="","",(ROW()-2))</f>
        <v>208</v>
      </c>
      <c r="B210" s="212" t="str">
        <f>IF(TAM!T214="","",TAM!T214)</f>
        <v>ADK041-0000T</v>
      </c>
      <c r="C210" s="42" t="str">
        <f>IF(TAM!Q214="","",TAM!Q214)</f>
        <v>815500K210</v>
      </c>
      <c r="D210" s="42" t="str">
        <f>IF(TAM!I214="","",TAM!I214)</f>
        <v>I0306314</v>
      </c>
      <c r="E210" s="42" t="str">
        <f>IF(TAM!H214="","",TAM!H214)</f>
        <v>20030223</v>
      </c>
      <c r="F210" s="213">
        <f>IF(TAM!L214="","",TAM!L214)</f>
        <v>45922</v>
      </c>
      <c r="G210" s="213">
        <f>IF(TAM!M214="","",TAM!M214)</f>
        <v>45924</v>
      </c>
      <c r="H210" s="220">
        <f>IF(TAM!AD214="","",TAM!AD214)</f>
        <v>1</v>
      </c>
      <c r="I210" s="223">
        <f>IF(Table35[[#This Row],[Open Qty TAM]]="","",TAM!AE214)</f>
        <v>1</v>
      </c>
      <c r="J210" s="212" t="str">
        <f>IF(TMMIN!T212="","",TMMIN!T212)</f>
        <v/>
      </c>
      <c r="K210" s="42" t="str">
        <f>IF(TMMIN!Q212="","",TMMIN!Q212)</f>
        <v/>
      </c>
      <c r="L210" s="42" t="str">
        <f>IF(TMMIN!I212="","",TMMIN!I212)</f>
        <v/>
      </c>
      <c r="M210" s="220" t="str">
        <f>IF(Table35[[#This Row],[PO TMMIN]]="","",TMMIN!AD212)</f>
        <v/>
      </c>
      <c r="N210" s="223" t="str">
        <f>IF(Table35[[#This Row],[Open Qty TMMIN]]="","",TMMIN!AE212)</f>
        <v/>
      </c>
      <c r="O210" s="226">
        <f>IF(Table35[[#This Row],[Open Qty TAM]]="","",SUM(SUMIF('STOCK OES'!B:B,Table35[[#This Row],[Ich No]],'STOCK OES'!E:E),SUMIF('STOCK SEALING'!B:B,Table35[[#This Row],[Ich Part No]],'STOCK SEALING'!E:E)))</f>
        <v>137</v>
      </c>
      <c r="P210" s="223" t="str">
        <f>IF(Table35[[#This Row],[Rest TMMIN]]="","",SUM(SUMIF('STOCK OES'!B:B,Table35[[#This Row],[Ich Part No]],'STOCK OES'!E:E),SUMIF('STOCK SEALING'!B:B,Table35[[#This Row],[Ich Part No]],'STOCK SEALING'!E:E)))</f>
        <v/>
      </c>
      <c r="Q210" s="226"/>
      <c r="R210" s="223"/>
      <c r="S210" s="226">
        <f>IFERROR(Table35[[#This Row],[REST TAM]]-Table35[[#This Row],[Scan TAM]],"")</f>
        <v>1</v>
      </c>
      <c r="T210" s="223" t="str">
        <f>IFERROR(Table35[[#This Row],[Rest TMMIN]]-Table35[[#This Row],[Scan Tmmin]],"")</f>
        <v/>
      </c>
      <c r="U210" s="212" t="str">
        <f>IF(Table35[[#This Row],[PO TAM]]="","",IF(Table35[[#This Row],[Balance TAM]]&gt;0,"Open","Close"))</f>
        <v>Open</v>
      </c>
      <c r="V210" s="214" t="str">
        <f>IF(Table35[[#This Row],[PO TMMIN]]="","",IF(Table35[[#This Row],[Balance TMMIN]]&gt;0,"Open","Close"))</f>
        <v/>
      </c>
      <c r="W210" s="212"/>
      <c r="X210" s="214"/>
      <c r="Y210" s="236">
        <f>IF(Table35[[#This Row],[PO TAM]]="","",SUMIF(J:J,Table35[[#This Row],[Ich No]],J:N))</f>
        <v>0</v>
      </c>
      <c r="Z210" s="214" t="str">
        <f>IF(Table35[[#This Row],[PO TMMIN]]="","",SUMIF(B:B,Table35[[#This Row],[Ich Part No]],I:I))</f>
        <v/>
      </c>
      <c r="AC210" s="169">
        <f ca="1">IF(Table35[[#This Row],[Delivery Date]]="","",$AC$2-Table35[[#This Row],[Delivery Date]])</f>
        <v>6</v>
      </c>
      <c r="AE210" t="str">
        <f>IFERROR(VLOOKUP(Table35[[#This Row],[Ich No]],'ICH NO'!K:M,3,0),"")</f>
        <v>ASSY</v>
      </c>
      <c r="AF210">
        <f>IF(Table35[[#This Row],[REST TAM]]&gt;Table35[[#This Row],[Stock TAM]],Table35[[#This Row],[Stock TAM]],Table35[[#This Row],[REST TAM]])</f>
        <v>1</v>
      </c>
    </row>
    <row r="211" spans="1:32" x14ac:dyDescent="0.3">
      <c r="A211" s="173">
        <f>IF(Table35[[#This Row],[TAM PART NO]]="","",(ROW()-2))</f>
        <v>209</v>
      </c>
      <c r="B211" s="212" t="str">
        <f>IF(TAM!T215="","",TAM!T215)</f>
        <v>ADN171-9000</v>
      </c>
      <c r="C211" s="42" t="str">
        <f>IF(TAM!Q215="","",TAM!Q215)</f>
        <v>815510K240</v>
      </c>
      <c r="D211" s="42" t="str">
        <f>IF(TAM!I215="","",TAM!I215)</f>
        <v>I0306314</v>
      </c>
      <c r="E211" s="42" t="str">
        <f>IF(TAM!H215="","",TAM!H215)</f>
        <v>20030224</v>
      </c>
      <c r="F211" s="213">
        <f>IF(TAM!L215="","",TAM!L215)</f>
        <v>45922</v>
      </c>
      <c r="G211" s="213">
        <f>IF(TAM!M215="","",TAM!M215)</f>
        <v>45924</v>
      </c>
      <c r="H211" s="220">
        <f>IF(TAM!AD215="","",TAM!AD215)</f>
        <v>3</v>
      </c>
      <c r="I211" s="223">
        <f>IF(Table35[[#This Row],[Open Qty TAM]]="","",TAM!AE215)</f>
        <v>3</v>
      </c>
      <c r="J211" s="212" t="str">
        <f>IF(TMMIN!T213="","",TMMIN!T213)</f>
        <v/>
      </c>
      <c r="K211" s="42" t="str">
        <f>IF(TMMIN!Q213="","",TMMIN!Q213)</f>
        <v/>
      </c>
      <c r="L211" s="42" t="str">
        <f>IF(TMMIN!I213="","",TMMIN!I213)</f>
        <v/>
      </c>
      <c r="M211" s="220" t="str">
        <f>IF(Table35[[#This Row],[PO TMMIN]]="","",TMMIN!AD213)</f>
        <v/>
      </c>
      <c r="N211" s="223" t="str">
        <f>IF(Table35[[#This Row],[Open Qty TMMIN]]="","",TMMIN!AE213)</f>
        <v/>
      </c>
      <c r="O211" s="226">
        <f>IF(Table35[[#This Row],[Open Qty TAM]]="","",SUM(SUMIF('STOCK OES'!B:B,Table35[[#This Row],[Ich No]],'STOCK OES'!E:E),SUMIF('STOCK SEALING'!B:B,Table35[[#This Row],[Ich Part No]],'STOCK SEALING'!E:E)))</f>
        <v>79</v>
      </c>
      <c r="P211" s="223" t="str">
        <f>IF(Table35[[#This Row],[Rest TMMIN]]="","",SUM(SUMIF('STOCK OES'!B:B,Table35[[#This Row],[Ich Part No]],'STOCK OES'!E:E),SUMIF('STOCK SEALING'!B:B,Table35[[#This Row],[Ich Part No]],'STOCK SEALING'!E:E)))</f>
        <v/>
      </c>
      <c r="Q211" s="226"/>
      <c r="R211" s="223"/>
      <c r="S211" s="226">
        <f>IFERROR(Table35[[#This Row],[REST TAM]]-Table35[[#This Row],[Scan TAM]],"")</f>
        <v>3</v>
      </c>
      <c r="T211" s="223" t="str">
        <f>IFERROR(Table35[[#This Row],[Rest TMMIN]]-Table35[[#This Row],[Scan Tmmin]],"")</f>
        <v/>
      </c>
      <c r="U211" s="212" t="str">
        <f>IF(Table35[[#This Row],[PO TAM]]="","",IF(Table35[[#This Row],[Balance TAM]]&gt;0,"Open","Close"))</f>
        <v>Open</v>
      </c>
      <c r="V211" s="214" t="str">
        <f>IF(Table35[[#This Row],[PO TMMIN]]="","",IF(Table35[[#This Row],[Balance TMMIN]]&gt;0,"Open","Close"))</f>
        <v/>
      </c>
      <c r="W211" s="212"/>
      <c r="X211" s="214"/>
      <c r="Y211" s="236">
        <f>IF(Table35[[#This Row],[PO TAM]]="","",SUMIF(J:J,Table35[[#This Row],[Ich No]],J:N))</f>
        <v>0</v>
      </c>
      <c r="Z211" s="214" t="str">
        <f>IF(Table35[[#This Row],[PO TMMIN]]="","",SUMIF(B:B,Table35[[#This Row],[Ich Part No]],I:I))</f>
        <v/>
      </c>
      <c r="AC211" s="169">
        <f ca="1">IF(Table35[[#This Row],[Delivery Date]]="","",$AC$2-Table35[[#This Row],[Delivery Date]])</f>
        <v>6</v>
      </c>
      <c r="AE211" t="str">
        <f>IFERROR(VLOOKUP(Table35[[#This Row],[Ich No]],'ICH NO'!K:M,3,0),"")</f>
        <v>ASSY</v>
      </c>
      <c r="AF211">
        <f>IF(Table35[[#This Row],[REST TAM]]&gt;Table35[[#This Row],[Stock TAM]],Table35[[#This Row],[Stock TAM]],Table35[[#This Row],[REST TAM]])</f>
        <v>3</v>
      </c>
    </row>
    <row r="212" spans="1:32" x14ac:dyDescent="0.3">
      <c r="A212" s="173">
        <f>IF(Table35[[#This Row],[TAM PART NO]]="","",(ROW()-2))</f>
        <v>210</v>
      </c>
      <c r="B212" s="212" t="str">
        <f>IF(TAM!T216="","",TAM!T216)</f>
        <v>AAS051-0000T</v>
      </c>
      <c r="C212" s="42" t="str">
        <f>IF(TAM!Q216="","",TAM!Q216)</f>
        <v>81110BZ610</v>
      </c>
      <c r="D212" s="42" t="str">
        <f>IF(TAM!I216="","",TAM!I216)</f>
        <v>I0606459</v>
      </c>
      <c r="E212" s="42" t="str">
        <f>IF(TAM!H216="","",TAM!H216)</f>
        <v>20030263</v>
      </c>
      <c r="F212" s="213">
        <f>IF(TAM!L216="","",TAM!L216)</f>
        <v>45922</v>
      </c>
      <c r="G212" s="213">
        <f>IF(TAM!M216="","",TAM!M216)</f>
        <v>45924</v>
      </c>
      <c r="H212" s="220">
        <f>IF(TAM!AD216="","",TAM!AD216)</f>
        <v>1</v>
      </c>
      <c r="I212" s="223">
        <f>IF(Table35[[#This Row],[Open Qty TAM]]="","",TAM!AE216)</f>
        <v>1</v>
      </c>
      <c r="J212" s="212" t="str">
        <f>IF(TMMIN!T214="","",TMMIN!T214)</f>
        <v/>
      </c>
      <c r="K212" s="42" t="str">
        <f>IF(TMMIN!Q214="","",TMMIN!Q214)</f>
        <v/>
      </c>
      <c r="L212" s="42" t="str">
        <f>IF(TMMIN!I214="","",TMMIN!I214)</f>
        <v/>
      </c>
      <c r="M212" s="220" t="str">
        <f>IF(Table35[[#This Row],[PO TMMIN]]="","",TMMIN!AD214)</f>
        <v/>
      </c>
      <c r="N212" s="223" t="str">
        <f>IF(Table35[[#This Row],[Open Qty TMMIN]]="","",TMMIN!AE214)</f>
        <v/>
      </c>
      <c r="O212" s="226">
        <f>IF(Table35[[#This Row],[Open Qty TAM]]="","",SUM(SUMIF('STOCK OES'!B:B,Table35[[#This Row],[Ich No]],'STOCK OES'!E:E),SUMIF('STOCK SEALING'!B:B,Table35[[#This Row],[Ich Part No]],'STOCK SEALING'!E:E)))</f>
        <v>2</v>
      </c>
      <c r="P212" s="223" t="str">
        <f>IF(Table35[[#This Row],[Rest TMMIN]]="","",SUM(SUMIF('STOCK OES'!B:B,Table35[[#This Row],[Ich Part No]],'STOCK OES'!E:E),SUMIF('STOCK SEALING'!B:B,Table35[[#This Row],[Ich Part No]],'STOCK SEALING'!E:E)))</f>
        <v/>
      </c>
      <c r="Q212" s="226"/>
      <c r="R212" s="223"/>
      <c r="S212" s="226">
        <f>IFERROR(Table35[[#This Row],[REST TAM]]-Table35[[#This Row],[Scan TAM]],"")</f>
        <v>1</v>
      </c>
      <c r="T212" s="223" t="str">
        <f>IFERROR(Table35[[#This Row],[Rest TMMIN]]-Table35[[#This Row],[Scan Tmmin]],"")</f>
        <v/>
      </c>
      <c r="U212" s="212" t="str">
        <f>IF(Table35[[#This Row],[PO TAM]]="","",IF(Table35[[#This Row],[Balance TAM]]&gt;0,"Open","Close"))</f>
        <v>Open</v>
      </c>
      <c r="V212" s="214" t="str">
        <f>IF(Table35[[#This Row],[PO TMMIN]]="","",IF(Table35[[#This Row],[Balance TMMIN]]&gt;0,"Open","Close"))</f>
        <v/>
      </c>
      <c r="W212" s="212"/>
      <c r="X212" s="214"/>
      <c r="Y212" s="236">
        <f>IF(Table35[[#This Row],[PO TAM]]="","",SUMIF(J:J,Table35[[#This Row],[Ich No]],J:N))</f>
        <v>0</v>
      </c>
      <c r="Z212" s="214" t="str">
        <f>IF(Table35[[#This Row],[PO TMMIN]]="","",SUMIF(B:B,Table35[[#This Row],[Ich Part No]],I:I))</f>
        <v/>
      </c>
      <c r="AC212" s="169">
        <f ca="1">IF(Table35[[#This Row],[Delivery Date]]="","",$AC$2-Table35[[#This Row],[Delivery Date]])</f>
        <v>6</v>
      </c>
      <c r="AE212" t="str">
        <f>IFERROR(VLOOKUP(Table35[[#This Row],[Ich No]],'ICH NO'!K:M,3,0),"")</f>
        <v>ASSY</v>
      </c>
      <c r="AF212">
        <f>IF(Table35[[#This Row],[REST TAM]]&gt;Table35[[#This Row],[Stock TAM]],Table35[[#This Row],[Stock TAM]],Table35[[#This Row],[REST TAM]])</f>
        <v>1</v>
      </c>
    </row>
    <row r="213" spans="1:32" x14ac:dyDescent="0.3">
      <c r="A213" s="173">
        <f>IF(Table35[[#This Row],[TAM PART NO]]="","",(ROW()-2))</f>
        <v>211</v>
      </c>
      <c r="B213" s="212" t="str">
        <f>IF(TAM!T217="","",TAM!T217)</f>
        <v>AAS061-0000T</v>
      </c>
      <c r="C213" s="42" t="str">
        <f>IF(TAM!Q217="","",TAM!Q217)</f>
        <v>81110BZ620</v>
      </c>
      <c r="D213" s="42" t="str">
        <f>IF(TAM!I217="","",TAM!I217)</f>
        <v>I0606459</v>
      </c>
      <c r="E213" s="42" t="str">
        <f>IF(TAM!H217="","",TAM!H217)</f>
        <v>20030264</v>
      </c>
      <c r="F213" s="213">
        <f>IF(TAM!L217="","",TAM!L217)</f>
        <v>45922</v>
      </c>
      <c r="G213" s="213">
        <f>IF(TAM!M217="","",TAM!M217)</f>
        <v>45924</v>
      </c>
      <c r="H213" s="220">
        <f>IF(TAM!AD217="","",TAM!AD217)</f>
        <v>5</v>
      </c>
      <c r="I213" s="223">
        <f>IF(Table35[[#This Row],[Open Qty TAM]]="","",TAM!AE217)</f>
        <v>5</v>
      </c>
      <c r="J213" s="212" t="str">
        <f>IF(TMMIN!T215="","",TMMIN!T215)</f>
        <v/>
      </c>
      <c r="K213" s="42" t="str">
        <f>IF(TMMIN!Q215="","",TMMIN!Q215)</f>
        <v/>
      </c>
      <c r="L213" s="42" t="str">
        <f>IF(TMMIN!I215="","",TMMIN!I215)</f>
        <v/>
      </c>
      <c r="M213" s="220" t="str">
        <f>IF(Table35[[#This Row],[PO TMMIN]]="","",TMMIN!AD215)</f>
        <v/>
      </c>
      <c r="N213" s="223" t="str">
        <f>IF(Table35[[#This Row],[Open Qty TMMIN]]="","",TMMIN!AE215)</f>
        <v/>
      </c>
      <c r="O213" s="226">
        <f>IF(Table35[[#This Row],[Open Qty TAM]]="","",SUM(SUMIF('STOCK OES'!B:B,Table35[[#This Row],[Ich No]],'STOCK OES'!E:E),SUMIF('STOCK SEALING'!B:B,Table35[[#This Row],[Ich Part No]],'STOCK SEALING'!E:E)))</f>
        <v>3</v>
      </c>
      <c r="P213" s="223" t="str">
        <f>IF(Table35[[#This Row],[Rest TMMIN]]="","",SUM(SUMIF('STOCK OES'!B:B,Table35[[#This Row],[Ich Part No]],'STOCK OES'!E:E),SUMIF('STOCK SEALING'!B:B,Table35[[#This Row],[Ich Part No]],'STOCK SEALING'!E:E)))</f>
        <v/>
      </c>
      <c r="Q213" s="226"/>
      <c r="R213" s="223"/>
      <c r="S213" s="226">
        <f>IFERROR(Table35[[#This Row],[REST TAM]]-Table35[[#This Row],[Scan TAM]],"")</f>
        <v>5</v>
      </c>
      <c r="T213" s="223" t="str">
        <f>IFERROR(Table35[[#This Row],[Rest TMMIN]]-Table35[[#This Row],[Scan Tmmin]],"")</f>
        <v/>
      </c>
      <c r="U213" s="212" t="str">
        <f>IF(Table35[[#This Row],[PO TAM]]="","",IF(Table35[[#This Row],[Balance TAM]]&gt;0,"Open","Close"))</f>
        <v>Open</v>
      </c>
      <c r="V213" s="214" t="str">
        <f>IF(Table35[[#This Row],[PO TMMIN]]="","",IF(Table35[[#This Row],[Balance TMMIN]]&gt;0,"Open","Close"))</f>
        <v/>
      </c>
      <c r="W213" s="212"/>
      <c r="X213" s="214"/>
      <c r="Y213" s="236">
        <f>IF(Table35[[#This Row],[PO TAM]]="","",SUMIF(J:J,Table35[[#This Row],[Ich No]],J:N))</f>
        <v>0</v>
      </c>
      <c r="Z213" s="214" t="str">
        <f>IF(Table35[[#This Row],[PO TMMIN]]="","",SUMIF(B:B,Table35[[#This Row],[Ich Part No]],I:I))</f>
        <v/>
      </c>
      <c r="AC213" s="169">
        <f ca="1">IF(Table35[[#This Row],[Delivery Date]]="","",$AC$2-Table35[[#This Row],[Delivery Date]])</f>
        <v>6</v>
      </c>
      <c r="AE213" t="str">
        <f>IFERROR(VLOOKUP(Table35[[#This Row],[Ich No]],'ICH NO'!K:M,3,0),"")</f>
        <v>ASSY</v>
      </c>
      <c r="AF213">
        <f>IF(Table35[[#This Row],[REST TAM]]&gt;Table35[[#This Row],[Stock TAM]],Table35[[#This Row],[Stock TAM]],Table35[[#This Row],[REST TAM]])</f>
        <v>3</v>
      </c>
    </row>
    <row r="214" spans="1:32" x14ac:dyDescent="0.3">
      <c r="A214" s="173">
        <f>IF(Table35[[#This Row],[TAM PART NO]]="","",(ROW()-2))</f>
        <v>212</v>
      </c>
      <c r="B214" s="212" t="str">
        <f>IF(TAM!T218="","",TAM!T218)</f>
        <v>AAK111-1000T</v>
      </c>
      <c r="C214" s="42" t="str">
        <f>IF(TAM!Q218="","",TAM!Q218)</f>
        <v>81130BZ200</v>
      </c>
      <c r="D214" s="42" t="str">
        <f>IF(TAM!I218="","",TAM!I218)</f>
        <v>I0606459</v>
      </c>
      <c r="E214" s="42" t="str">
        <f>IF(TAM!H218="","",TAM!H218)</f>
        <v>20030265</v>
      </c>
      <c r="F214" s="213">
        <f>IF(TAM!L218="","",TAM!L218)</f>
        <v>45922</v>
      </c>
      <c r="G214" s="213">
        <f>IF(TAM!M218="","",TAM!M218)</f>
        <v>45924</v>
      </c>
      <c r="H214" s="220">
        <f>IF(TAM!AD218="","",TAM!AD218)</f>
        <v>1</v>
      </c>
      <c r="I214" s="223">
        <f>IF(Table35[[#This Row],[Open Qty TAM]]="","",TAM!AE218)</f>
        <v>1</v>
      </c>
      <c r="J214" s="212" t="str">
        <f>IF(TMMIN!T216="","",TMMIN!T216)</f>
        <v/>
      </c>
      <c r="K214" s="42" t="str">
        <f>IF(TMMIN!Q216="","",TMMIN!Q216)</f>
        <v/>
      </c>
      <c r="L214" s="42" t="str">
        <f>IF(TMMIN!I216="","",TMMIN!I216)</f>
        <v/>
      </c>
      <c r="M214" s="220" t="str">
        <f>IF(Table35[[#This Row],[PO TMMIN]]="","",TMMIN!AD216)</f>
        <v/>
      </c>
      <c r="N214" s="223" t="str">
        <f>IF(Table35[[#This Row],[Open Qty TMMIN]]="","",TMMIN!AE216)</f>
        <v/>
      </c>
      <c r="O214" s="226">
        <f>IF(Table35[[#This Row],[Open Qty TAM]]="","",SUM(SUMIF('STOCK OES'!B:B,Table35[[#This Row],[Ich No]],'STOCK OES'!E:E),SUMIF('STOCK SEALING'!B:B,Table35[[#This Row],[Ich Part No]],'STOCK SEALING'!E:E)))</f>
        <v>0</v>
      </c>
      <c r="P214" s="223" t="str">
        <f>IF(Table35[[#This Row],[Rest TMMIN]]="","",SUM(SUMIF('STOCK OES'!B:B,Table35[[#This Row],[Ich Part No]],'STOCK OES'!E:E),SUMIF('STOCK SEALING'!B:B,Table35[[#This Row],[Ich Part No]],'STOCK SEALING'!E:E)))</f>
        <v/>
      </c>
      <c r="Q214" s="226"/>
      <c r="R214" s="223"/>
      <c r="S214" s="226">
        <f>IFERROR(Table35[[#This Row],[REST TAM]]-Table35[[#This Row],[Scan TAM]],"")</f>
        <v>1</v>
      </c>
      <c r="T214" s="223" t="str">
        <f>IFERROR(Table35[[#This Row],[Rest TMMIN]]-Table35[[#This Row],[Scan Tmmin]],"")</f>
        <v/>
      </c>
      <c r="U214" s="212" t="str">
        <f>IF(Table35[[#This Row],[PO TAM]]="","",IF(Table35[[#This Row],[Balance TAM]]&gt;0,"Open","Close"))</f>
        <v>Open</v>
      </c>
      <c r="V214" s="214" t="str">
        <f>IF(Table35[[#This Row],[PO TMMIN]]="","",IF(Table35[[#This Row],[Balance TMMIN]]&gt;0,"Open","Close"))</f>
        <v/>
      </c>
      <c r="W214" s="212"/>
      <c r="X214" s="214"/>
      <c r="Y214" s="236">
        <f>IF(Table35[[#This Row],[PO TAM]]="","",SUMIF(J:J,Table35[[#This Row],[Ich No]],J:N))</f>
        <v>0</v>
      </c>
      <c r="Z214" s="214" t="str">
        <f>IF(Table35[[#This Row],[PO TMMIN]]="","",SUMIF(B:B,Table35[[#This Row],[Ich Part No]],I:I))</f>
        <v/>
      </c>
      <c r="AC214" s="169">
        <f ca="1">IF(Table35[[#This Row],[Delivery Date]]="","",$AC$2-Table35[[#This Row],[Delivery Date]])</f>
        <v>6</v>
      </c>
      <c r="AE214" t="str">
        <f>IFERROR(VLOOKUP(Table35[[#This Row],[Ich No]],'ICH NO'!K:M,3,0),"")</f>
        <v>ASSY</v>
      </c>
      <c r="AF214">
        <f>IF(Table35[[#This Row],[REST TAM]]&gt;Table35[[#This Row],[Stock TAM]],Table35[[#This Row],[Stock TAM]],Table35[[#This Row],[REST TAM]])</f>
        <v>0</v>
      </c>
    </row>
    <row r="215" spans="1:32" x14ac:dyDescent="0.3">
      <c r="A215" s="173">
        <f>IF(Table35[[#This Row],[TAM PART NO]]="","",(ROW()-2))</f>
        <v>213</v>
      </c>
      <c r="B215" s="212" t="str">
        <f>IF(TAM!T219="","",TAM!T219)</f>
        <v>AAS061-1000T</v>
      </c>
      <c r="C215" s="42" t="str">
        <f>IF(TAM!Q219="","",TAM!Q219)</f>
        <v>81130BZ620</v>
      </c>
      <c r="D215" s="42" t="str">
        <f>IF(TAM!I219="","",TAM!I219)</f>
        <v>I0606459</v>
      </c>
      <c r="E215" s="42" t="str">
        <f>IF(TAM!H219="","",TAM!H219)</f>
        <v>20030266</v>
      </c>
      <c r="F215" s="213">
        <f>IF(TAM!L219="","",TAM!L219)</f>
        <v>45922</v>
      </c>
      <c r="G215" s="213">
        <f>IF(TAM!M219="","",TAM!M219)</f>
        <v>45924</v>
      </c>
      <c r="H215" s="220">
        <f>IF(TAM!AD219="","",TAM!AD219)</f>
        <v>4</v>
      </c>
      <c r="I215" s="223">
        <f>IF(Table35[[#This Row],[Open Qty TAM]]="","",TAM!AE219)</f>
        <v>4</v>
      </c>
      <c r="J215" s="212" t="str">
        <f>IF(TMMIN!T217="","",TMMIN!T217)</f>
        <v/>
      </c>
      <c r="K215" s="42" t="str">
        <f>IF(TMMIN!Q217="","",TMMIN!Q217)</f>
        <v/>
      </c>
      <c r="L215" s="42" t="str">
        <f>IF(TMMIN!I217="","",TMMIN!I217)</f>
        <v/>
      </c>
      <c r="M215" s="220" t="str">
        <f>IF(Table35[[#This Row],[PO TMMIN]]="","",TMMIN!AD217)</f>
        <v/>
      </c>
      <c r="N215" s="223" t="str">
        <f>IF(Table35[[#This Row],[Open Qty TMMIN]]="","",TMMIN!AE217)</f>
        <v/>
      </c>
      <c r="O215" s="226">
        <f>IF(Table35[[#This Row],[Open Qty TAM]]="","",SUM(SUMIF('STOCK OES'!B:B,Table35[[#This Row],[Ich No]],'STOCK OES'!E:E),SUMIF('STOCK SEALING'!B:B,Table35[[#This Row],[Ich Part No]],'STOCK SEALING'!E:E)))</f>
        <v>1</v>
      </c>
      <c r="P215" s="223" t="str">
        <f>IF(Table35[[#This Row],[Rest TMMIN]]="","",SUM(SUMIF('STOCK OES'!B:B,Table35[[#This Row],[Ich Part No]],'STOCK OES'!E:E),SUMIF('STOCK SEALING'!B:B,Table35[[#This Row],[Ich Part No]],'STOCK SEALING'!E:E)))</f>
        <v/>
      </c>
      <c r="Q215" s="226"/>
      <c r="R215" s="223"/>
      <c r="S215" s="226">
        <f>IFERROR(Table35[[#This Row],[REST TAM]]-Table35[[#This Row],[Scan TAM]],"")</f>
        <v>4</v>
      </c>
      <c r="T215" s="223" t="str">
        <f>IFERROR(Table35[[#This Row],[Rest TMMIN]]-Table35[[#This Row],[Scan Tmmin]],"")</f>
        <v/>
      </c>
      <c r="U215" s="212" t="str">
        <f>IF(Table35[[#This Row],[PO TAM]]="","",IF(Table35[[#This Row],[Balance TAM]]&gt;0,"Open","Close"))</f>
        <v>Open</v>
      </c>
      <c r="V215" s="214" t="str">
        <f>IF(Table35[[#This Row],[PO TMMIN]]="","",IF(Table35[[#This Row],[Balance TMMIN]]&gt;0,"Open","Close"))</f>
        <v/>
      </c>
      <c r="W215" s="212"/>
      <c r="X215" s="214"/>
      <c r="Y215" s="236">
        <f>IF(Table35[[#This Row],[PO TAM]]="","",SUMIF(J:J,Table35[[#This Row],[Ich No]],J:N))</f>
        <v>0</v>
      </c>
      <c r="Z215" s="214" t="str">
        <f>IF(Table35[[#This Row],[PO TMMIN]]="","",SUMIF(B:B,Table35[[#This Row],[Ich Part No]],I:I))</f>
        <v/>
      </c>
      <c r="AC215" s="169">
        <f ca="1">IF(Table35[[#This Row],[Delivery Date]]="","",$AC$2-Table35[[#This Row],[Delivery Date]])</f>
        <v>6</v>
      </c>
      <c r="AE215" t="str">
        <f>IFERROR(VLOOKUP(Table35[[#This Row],[Ich No]],'ICH NO'!K:M,3,0),"")</f>
        <v>ASSY</v>
      </c>
      <c r="AF215">
        <f>IF(Table35[[#This Row],[REST TAM]]&gt;Table35[[#This Row],[Stock TAM]],Table35[[#This Row],[Stock TAM]],Table35[[#This Row],[REST TAM]])</f>
        <v>1</v>
      </c>
    </row>
    <row r="216" spans="1:32" x14ac:dyDescent="0.3">
      <c r="A216" s="173">
        <f>IF(Table35[[#This Row],[TAM PART NO]]="","",(ROW()-2))</f>
        <v>214</v>
      </c>
      <c r="B216" s="212" t="str">
        <f>IF(TAM!T220="","",TAM!T220)</f>
        <v>AAS062-0000T</v>
      </c>
      <c r="C216" s="42" t="str">
        <f>IF(TAM!Q220="","",TAM!Q220)</f>
        <v>81150BZ620</v>
      </c>
      <c r="D216" s="42" t="str">
        <f>IF(TAM!I220="","",TAM!I220)</f>
        <v>I0606459</v>
      </c>
      <c r="E216" s="42" t="str">
        <f>IF(TAM!H220="","",TAM!H220)</f>
        <v>20030267</v>
      </c>
      <c r="F216" s="213">
        <f>IF(TAM!L220="","",TAM!L220)</f>
        <v>45922</v>
      </c>
      <c r="G216" s="213">
        <f>IF(TAM!M220="","",TAM!M220)</f>
        <v>45924</v>
      </c>
      <c r="H216" s="220">
        <f>IF(TAM!AD220="","",TAM!AD220)</f>
        <v>6</v>
      </c>
      <c r="I216" s="223">
        <f>IF(Table35[[#This Row],[Open Qty TAM]]="","",TAM!AE220)</f>
        <v>6</v>
      </c>
      <c r="J216" s="212" t="str">
        <f>IF(TMMIN!T218="","",TMMIN!T218)</f>
        <v/>
      </c>
      <c r="K216" s="42" t="str">
        <f>IF(TMMIN!Q218="","",TMMIN!Q218)</f>
        <v/>
      </c>
      <c r="L216" s="42" t="str">
        <f>IF(TMMIN!I218="","",TMMIN!I218)</f>
        <v/>
      </c>
      <c r="M216" s="220" t="str">
        <f>IF(Table35[[#This Row],[PO TMMIN]]="","",TMMIN!AD218)</f>
        <v/>
      </c>
      <c r="N216" s="223" t="str">
        <f>IF(Table35[[#This Row],[Open Qty TMMIN]]="","",TMMIN!AE218)</f>
        <v/>
      </c>
      <c r="O216" s="226">
        <f>IF(Table35[[#This Row],[Open Qty TAM]]="","",SUM(SUMIF('STOCK OES'!B:B,Table35[[#This Row],[Ich No]],'STOCK OES'!E:E),SUMIF('STOCK SEALING'!B:B,Table35[[#This Row],[Ich Part No]],'STOCK SEALING'!E:E)))</f>
        <v>0</v>
      </c>
      <c r="P216" s="223" t="str">
        <f>IF(Table35[[#This Row],[Rest TMMIN]]="","",SUM(SUMIF('STOCK OES'!B:B,Table35[[#This Row],[Ich Part No]],'STOCK OES'!E:E),SUMIF('STOCK SEALING'!B:B,Table35[[#This Row],[Ich Part No]],'STOCK SEALING'!E:E)))</f>
        <v/>
      </c>
      <c r="Q216" s="226"/>
      <c r="R216" s="223"/>
      <c r="S216" s="226">
        <f>IFERROR(Table35[[#This Row],[REST TAM]]-Table35[[#This Row],[Scan TAM]],"")</f>
        <v>6</v>
      </c>
      <c r="T216" s="223" t="str">
        <f>IFERROR(Table35[[#This Row],[Rest TMMIN]]-Table35[[#This Row],[Scan Tmmin]],"")</f>
        <v/>
      </c>
      <c r="U216" s="212" t="str">
        <f>IF(Table35[[#This Row],[PO TAM]]="","",IF(Table35[[#This Row],[Balance TAM]]&gt;0,"Open","Close"))</f>
        <v>Open</v>
      </c>
      <c r="V216" s="214" t="str">
        <f>IF(Table35[[#This Row],[PO TMMIN]]="","",IF(Table35[[#This Row],[Balance TMMIN]]&gt;0,"Open","Close"))</f>
        <v/>
      </c>
      <c r="W216" s="212"/>
      <c r="X216" s="214"/>
      <c r="Y216" s="236">
        <f>IF(Table35[[#This Row],[PO TAM]]="","",SUMIF(J:J,Table35[[#This Row],[Ich No]],J:N))</f>
        <v>0</v>
      </c>
      <c r="Z216" s="214" t="str">
        <f>IF(Table35[[#This Row],[PO TMMIN]]="","",SUMIF(B:B,Table35[[#This Row],[Ich Part No]],I:I))</f>
        <v/>
      </c>
      <c r="AC216" s="169">
        <f ca="1">IF(Table35[[#This Row],[Delivery Date]]="","",$AC$2-Table35[[#This Row],[Delivery Date]])</f>
        <v>6</v>
      </c>
      <c r="AE216" t="str">
        <f>IFERROR(VLOOKUP(Table35[[#This Row],[Ich No]],'ICH NO'!K:M,3,0),"")</f>
        <v>ASSY</v>
      </c>
      <c r="AF216">
        <f>IF(Table35[[#This Row],[REST TAM]]&gt;Table35[[#This Row],[Stock TAM]],Table35[[#This Row],[Stock TAM]],Table35[[#This Row],[REST TAM]])</f>
        <v>0</v>
      </c>
    </row>
    <row r="217" spans="1:32" x14ac:dyDescent="0.3">
      <c r="A217" s="173">
        <f>IF(Table35[[#This Row],[TAM PART NO]]="","",(ROW()-2))</f>
        <v>215</v>
      </c>
      <c r="B217" s="212" t="str">
        <f>IF(TAM!T221="","",TAM!T221)</f>
        <v>AAK112-1000T</v>
      </c>
      <c r="C217" s="42" t="str">
        <f>IF(TAM!Q221="","",TAM!Q221)</f>
        <v>81170BZ200</v>
      </c>
      <c r="D217" s="42" t="str">
        <f>IF(TAM!I221="","",TAM!I221)</f>
        <v>I0606459</v>
      </c>
      <c r="E217" s="42" t="str">
        <f>IF(TAM!H221="","",TAM!H221)</f>
        <v>20030268</v>
      </c>
      <c r="F217" s="213">
        <f>IF(TAM!L221="","",TAM!L221)</f>
        <v>45922</v>
      </c>
      <c r="G217" s="213">
        <f>IF(TAM!M221="","",TAM!M221)</f>
        <v>45924</v>
      </c>
      <c r="H217" s="220">
        <f>IF(TAM!AD221="","",TAM!AD221)</f>
        <v>2</v>
      </c>
      <c r="I217" s="223">
        <f>IF(Table35[[#This Row],[Open Qty TAM]]="","",TAM!AE221)</f>
        <v>2</v>
      </c>
      <c r="J217" s="212" t="str">
        <f>IF(TMMIN!T219="","",TMMIN!T219)</f>
        <v/>
      </c>
      <c r="K217" s="42" t="str">
        <f>IF(TMMIN!Q219="","",TMMIN!Q219)</f>
        <v/>
      </c>
      <c r="L217" s="42" t="str">
        <f>IF(TMMIN!I219="","",TMMIN!I219)</f>
        <v/>
      </c>
      <c r="M217" s="220" t="str">
        <f>IF(Table35[[#This Row],[PO TMMIN]]="","",TMMIN!AD219)</f>
        <v/>
      </c>
      <c r="N217" s="223" t="str">
        <f>IF(Table35[[#This Row],[Open Qty TMMIN]]="","",TMMIN!AE219)</f>
        <v/>
      </c>
      <c r="O217" s="226">
        <f>IF(Table35[[#This Row],[Open Qty TAM]]="","",SUM(SUMIF('STOCK OES'!B:B,Table35[[#This Row],[Ich No]],'STOCK OES'!E:E),SUMIF('STOCK SEALING'!B:B,Table35[[#This Row],[Ich Part No]],'STOCK SEALING'!E:E)))</f>
        <v>32</v>
      </c>
      <c r="P217" s="223" t="str">
        <f>IF(Table35[[#This Row],[Rest TMMIN]]="","",SUM(SUMIF('STOCK OES'!B:B,Table35[[#This Row],[Ich Part No]],'STOCK OES'!E:E),SUMIF('STOCK SEALING'!B:B,Table35[[#This Row],[Ich Part No]],'STOCK SEALING'!E:E)))</f>
        <v/>
      </c>
      <c r="Q217" s="226"/>
      <c r="R217" s="223"/>
      <c r="S217" s="226">
        <f>IFERROR(Table35[[#This Row],[REST TAM]]-Table35[[#This Row],[Scan TAM]],"")</f>
        <v>2</v>
      </c>
      <c r="T217" s="223" t="str">
        <f>IFERROR(Table35[[#This Row],[Rest TMMIN]]-Table35[[#This Row],[Scan Tmmin]],"")</f>
        <v/>
      </c>
      <c r="U217" s="212" t="str">
        <f>IF(Table35[[#This Row],[PO TAM]]="","",IF(Table35[[#This Row],[Balance TAM]]&gt;0,"Open","Close"))</f>
        <v>Open</v>
      </c>
      <c r="V217" s="214" t="str">
        <f>IF(Table35[[#This Row],[PO TMMIN]]="","",IF(Table35[[#This Row],[Balance TMMIN]]&gt;0,"Open","Close"))</f>
        <v/>
      </c>
      <c r="W217" s="212"/>
      <c r="X217" s="214"/>
      <c r="Y217" s="236">
        <f>IF(Table35[[#This Row],[PO TAM]]="","",SUMIF(J:J,Table35[[#This Row],[Ich No]],J:N))</f>
        <v>0</v>
      </c>
      <c r="Z217" s="214" t="str">
        <f>IF(Table35[[#This Row],[PO TMMIN]]="","",SUMIF(B:B,Table35[[#This Row],[Ich Part No]],I:I))</f>
        <v/>
      </c>
      <c r="AC217" s="169">
        <f ca="1">IF(Table35[[#This Row],[Delivery Date]]="","",$AC$2-Table35[[#This Row],[Delivery Date]])</f>
        <v>6</v>
      </c>
      <c r="AE217" t="str">
        <f>IFERROR(VLOOKUP(Table35[[#This Row],[Ich No]],'ICH NO'!K:M,3,0),"")</f>
        <v>ASSY</v>
      </c>
      <c r="AF217">
        <f>IF(Table35[[#This Row],[REST TAM]]&gt;Table35[[#This Row],[Stock TAM]],Table35[[#This Row],[Stock TAM]],Table35[[#This Row],[REST TAM]])</f>
        <v>2</v>
      </c>
    </row>
    <row r="218" spans="1:32" x14ac:dyDescent="0.3">
      <c r="A218" s="173">
        <f>IF(Table35[[#This Row],[TAM PART NO]]="","",(ROW()-2))</f>
        <v>216</v>
      </c>
      <c r="B218" s="212" t="str">
        <f>IF(TAM!T222="","",TAM!T222)</f>
        <v>AAS062-1000T</v>
      </c>
      <c r="C218" s="42" t="str">
        <f>IF(TAM!Q222="","",TAM!Q222)</f>
        <v>81170BZ620</v>
      </c>
      <c r="D218" s="42" t="str">
        <f>IF(TAM!I222="","",TAM!I222)</f>
        <v>I0606459</v>
      </c>
      <c r="E218" s="42" t="str">
        <f>IF(TAM!H222="","",TAM!H222)</f>
        <v>20030269</v>
      </c>
      <c r="F218" s="213">
        <f>IF(TAM!L222="","",TAM!L222)</f>
        <v>45922</v>
      </c>
      <c r="G218" s="213">
        <f>IF(TAM!M222="","",TAM!M222)</f>
        <v>45924</v>
      </c>
      <c r="H218" s="220">
        <f>IF(TAM!AD222="","",TAM!AD222)</f>
        <v>4</v>
      </c>
      <c r="I218" s="223">
        <f>IF(Table35[[#This Row],[Open Qty TAM]]="","",TAM!AE222)</f>
        <v>4</v>
      </c>
      <c r="J218" s="212" t="str">
        <f>IF(TMMIN!T220="","",TMMIN!T220)</f>
        <v/>
      </c>
      <c r="K218" s="42" t="str">
        <f>IF(TMMIN!Q220="","",TMMIN!Q220)</f>
        <v/>
      </c>
      <c r="L218" s="42" t="str">
        <f>IF(TMMIN!I220="","",TMMIN!I220)</f>
        <v/>
      </c>
      <c r="M218" s="220" t="str">
        <f>IF(Table35[[#This Row],[PO TMMIN]]="","",TMMIN!AD220)</f>
        <v/>
      </c>
      <c r="N218" s="223" t="str">
        <f>IF(Table35[[#This Row],[Open Qty TMMIN]]="","",TMMIN!AE220)</f>
        <v/>
      </c>
      <c r="O218" s="226">
        <f>IF(Table35[[#This Row],[Open Qty TAM]]="","",SUM(SUMIF('STOCK OES'!B:B,Table35[[#This Row],[Ich No]],'STOCK OES'!E:E),SUMIF('STOCK SEALING'!B:B,Table35[[#This Row],[Ich Part No]],'STOCK SEALING'!E:E)))</f>
        <v>0</v>
      </c>
      <c r="P218" s="223" t="str">
        <f>IF(Table35[[#This Row],[Rest TMMIN]]="","",SUM(SUMIF('STOCK OES'!B:B,Table35[[#This Row],[Ich Part No]],'STOCK OES'!E:E),SUMIF('STOCK SEALING'!B:B,Table35[[#This Row],[Ich Part No]],'STOCK SEALING'!E:E)))</f>
        <v/>
      </c>
      <c r="Q218" s="226"/>
      <c r="R218" s="223"/>
      <c r="S218" s="226">
        <f>IFERROR(Table35[[#This Row],[REST TAM]]-Table35[[#This Row],[Scan TAM]],"")</f>
        <v>4</v>
      </c>
      <c r="T218" s="223" t="str">
        <f>IFERROR(Table35[[#This Row],[Rest TMMIN]]-Table35[[#This Row],[Scan Tmmin]],"")</f>
        <v/>
      </c>
      <c r="U218" s="212" t="str">
        <f>IF(Table35[[#This Row],[PO TAM]]="","",IF(Table35[[#This Row],[Balance TAM]]&gt;0,"Open","Close"))</f>
        <v>Open</v>
      </c>
      <c r="V218" s="214" t="str">
        <f>IF(Table35[[#This Row],[PO TMMIN]]="","",IF(Table35[[#This Row],[Balance TMMIN]]&gt;0,"Open","Close"))</f>
        <v/>
      </c>
      <c r="W218" s="212"/>
      <c r="X218" s="214"/>
      <c r="Y218" s="236">
        <f>IF(Table35[[#This Row],[PO TAM]]="","",SUMIF(J:J,Table35[[#This Row],[Ich No]],J:N))</f>
        <v>0</v>
      </c>
      <c r="Z218" s="214" t="str">
        <f>IF(Table35[[#This Row],[PO TMMIN]]="","",SUMIF(B:B,Table35[[#This Row],[Ich Part No]],I:I))</f>
        <v/>
      </c>
      <c r="AC218" s="169">
        <f ca="1">IF(Table35[[#This Row],[Delivery Date]]="","",$AC$2-Table35[[#This Row],[Delivery Date]])</f>
        <v>6</v>
      </c>
      <c r="AE218" t="str">
        <f>IFERROR(VLOOKUP(Table35[[#This Row],[Ich No]],'ICH NO'!K:M,3,0),"")</f>
        <v>ASSY</v>
      </c>
      <c r="AF218">
        <f>IF(Table35[[#This Row],[REST TAM]]&gt;Table35[[#This Row],[Stock TAM]],Table35[[#This Row],[Stock TAM]],Table35[[#This Row],[REST TAM]])</f>
        <v>0</v>
      </c>
    </row>
    <row r="219" spans="1:32" x14ac:dyDescent="0.3">
      <c r="A219" s="173">
        <f>IF(Table35[[#This Row],[TAM PART NO]]="","",(ROW()-2))</f>
        <v>217</v>
      </c>
      <c r="B219" s="212" t="str">
        <f>IF(TAM!T223="","",TAM!T223)</f>
        <v>ADP231-0000T</v>
      </c>
      <c r="C219" s="42" t="str">
        <f>IF(TAM!Q223="","",TAM!Q223)</f>
        <v>81550BZ220</v>
      </c>
      <c r="D219" s="42" t="str">
        <f>IF(TAM!I223="","",TAM!I223)</f>
        <v>I0606459</v>
      </c>
      <c r="E219" s="42" t="str">
        <f>IF(TAM!H223="","",TAM!H223)</f>
        <v>20030270</v>
      </c>
      <c r="F219" s="213">
        <f>IF(TAM!L223="","",TAM!L223)</f>
        <v>45922</v>
      </c>
      <c r="G219" s="213">
        <f>IF(TAM!M223="","",TAM!M223)</f>
        <v>45924</v>
      </c>
      <c r="H219" s="220">
        <f>IF(TAM!AD223="","",TAM!AD223)</f>
        <v>1</v>
      </c>
      <c r="I219" s="223">
        <f>IF(Table35[[#This Row],[Open Qty TAM]]="","",TAM!AE223)</f>
        <v>1</v>
      </c>
      <c r="J219" s="212" t="str">
        <f>IF(TMMIN!T221="","",TMMIN!T221)</f>
        <v/>
      </c>
      <c r="K219" s="42" t="str">
        <f>IF(TMMIN!Q221="","",TMMIN!Q221)</f>
        <v/>
      </c>
      <c r="L219" s="42" t="str">
        <f>IF(TMMIN!I221="","",TMMIN!I221)</f>
        <v/>
      </c>
      <c r="M219" s="220" t="str">
        <f>IF(Table35[[#This Row],[PO TMMIN]]="","",TMMIN!AD221)</f>
        <v/>
      </c>
      <c r="N219" s="223" t="str">
        <f>IF(Table35[[#This Row],[Open Qty TMMIN]]="","",TMMIN!AE221)</f>
        <v/>
      </c>
      <c r="O219" s="226">
        <f>IF(Table35[[#This Row],[Open Qty TAM]]="","",SUM(SUMIF('STOCK OES'!B:B,Table35[[#This Row],[Ich No]],'STOCK OES'!E:E),SUMIF('STOCK SEALING'!B:B,Table35[[#This Row],[Ich Part No]],'STOCK SEALING'!E:E)))</f>
        <v>30</v>
      </c>
      <c r="P219" s="223" t="str">
        <f>IF(Table35[[#This Row],[Rest TMMIN]]="","",SUM(SUMIF('STOCK OES'!B:B,Table35[[#This Row],[Ich Part No]],'STOCK OES'!E:E),SUMIF('STOCK SEALING'!B:B,Table35[[#This Row],[Ich Part No]],'STOCK SEALING'!E:E)))</f>
        <v/>
      </c>
      <c r="Q219" s="226"/>
      <c r="R219" s="223"/>
      <c r="S219" s="226">
        <f>IFERROR(Table35[[#This Row],[REST TAM]]-Table35[[#This Row],[Scan TAM]],"")</f>
        <v>1</v>
      </c>
      <c r="T219" s="223" t="str">
        <f>IFERROR(Table35[[#This Row],[Rest TMMIN]]-Table35[[#This Row],[Scan Tmmin]],"")</f>
        <v/>
      </c>
      <c r="U219" s="212" t="str">
        <f>IF(Table35[[#This Row],[PO TAM]]="","",IF(Table35[[#This Row],[Balance TAM]]&gt;0,"Open","Close"))</f>
        <v>Open</v>
      </c>
      <c r="V219" s="214" t="str">
        <f>IF(Table35[[#This Row],[PO TMMIN]]="","",IF(Table35[[#This Row],[Balance TMMIN]]&gt;0,"Open","Close"))</f>
        <v/>
      </c>
      <c r="W219" s="212"/>
      <c r="X219" s="214"/>
      <c r="Y219" s="236">
        <f>IF(Table35[[#This Row],[PO TAM]]="","",SUMIF(J:J,Table35[[#This Row],[Ich No]],J:N))</f>
        <v>0</v>
      </c>
      <c r="Z219" s="214" t="str">
        <f>IF(Table35[[#This Row],[PO TMMIN]]="","",SUMIF(B:B,Table35[[#This Row],[Ich Part No]],I:I))</f>
        <v/>
      </c>
      <c r="AC219" s="169">
        <f ca="1">IF(Table35[[#This Row],[Delivery Date]]="","",$AC$2-Table35[[#This Row],[Delivery Date]])</f>
        <v>6</v>
      </c>
      <c r="AE219" t="str">
        <f>IFERROR(VLOOKUP(Table35[[#This Row],[Ich No]],'ICH NO'!K:M,3,0),"")</f>
        <v>ASSY</v>
      </c>
      <c r="AF219">
        <f>IF(Table35[[#This Row],[REST TAM]]&gt;Table35[[#This Row],[Stock TAM]],Table35[[#This Row],[Stock TAM]],Table35[[#This Row],[REST TAM]])</f>
        <v>1</v>
      </c>
    </row>
    <row r="220" spans="1:32" x14ac:dyDescent="0.3">
      <c r="A220" s="173">
        <f>IF(Table35[[#This Row],[TAM PART NO]]="","",(ROW()-2))</f>
        <v>218</v>
      </c>
      <c r="B220" s="212" t="str">
        <f>IF(TAM!T224="","",TAM!T224)</f>
        <v>ADS031-0000T</v>
      </c>
      <c r="C220" s="42" t="str">
        <f>IF(TAM!Q224="","",TAM!Q224)</f>
        <v>81550BZ490</v>
      </c>
      <c r="D220" s="42" t="str">
        <f>IF(TAM!I224="","",TAM!I224)</f>
        <v>I0606459</v>
      </c>
      <c r="E220" s="42" t="str">
        <f>IF(TAM!H224="","",TAM!H224)</f>
        <v>20030271</v>
      </c>
      <c r="F220" s="213">
        <f>IF(TAM!L224="","",TAM!L224)</f>
        <v>45922</v>
      </c>
      <c r="G220" s="213">
        <f>IF(TAM!M224="","",TAM!M224)</f>
        <v>45924</v>
      </c>
      <c r="H220" s="220">
        <f>IF(TAM!AD224="","",TAM!AD224)</f>
        <v>5</v>
      </c>
      <c r="I220" s="223">
        <f>IF(Table35[[#This Row],[Open Qty TAM]]="","",TAM!AE224)</f>
        <v>5</v>
      </c>
      <c r="J220" s="212" t="str">
        <f>IF(TMMIN!T222="","",TMMIN!T222)</f>
        <v/>
      </c>
      <c r="K220" s="42" t="str">
        <f>IF(TMMIN!Q222="","",TMMIN!Q222)</f>
        <v/>
      </c>
      <c r="L220" s="42" t="str">
        <f>IF(TMMIN!I222="","",TMMIN!I222)</f>
        <v/>
      </c>
      <c r="M220" s="220" t="str">
        <f>IF(Table35[[#This Row],[PO TMMIN]]="","",TMMIN!AD222)</f>
        <v/>
      </c>
      <c r="N220" s="223" t="str">
        <f>IF(Table35[[#This Row],[Open Qty TMMIN]]="","",TMMIN!AE222)</f>
        <v/>
      </c>
      <c r="O220" s="226">
        <f>IF(Table35[[#This Row],[Open Qty TAM]]="","",SUM(SUMIF('STOCK OES'!B:B,Table35[[#This Row],[Ich No]],'STOCK OES'!E:E),SUMIF('STOCK SEALING'!B:B,Table35[[#This Row],[Ich Part No]],'STOCK SEALING'!E:E)))</f>
        <v>66</v>
      </c>
      <c r="P220" s="223" t="str">
        <f>IF(Table35[[#This Row],[Rest TMMIN]]="","",SUM(SUMIF('STOCK OES'!B:B,Table35[[#This Row],[Ich Part No]],'STOCK OES'!E:E),SUMIF('STOCK SEALING'!B:B,Table35[[#This Row],[Ich Part No]],'STOCK SEALING'!E:E)))</f>
        <v/>
      </c>
      <c r="Q220" s="226"/>
      <c r="R220" s="223"/>
      <c r="S220" s="226">
        <f>IFERROR(Table35[[#This Row],[REST TAM]]-Table35[[#This Row],[Scan TAM]],"")</f>
        <v>5</v>
      </c>
      <c r="T220" s="223" t="str">
        <f>IFERROR(Table35[[#This Row],[Rest TMMIN]]-Table35[[#This Row],[Scan Tmmin]],"")</f>
        <v/>
      </c>
      <c r="U220" s="212" t="str">
        <f>IF(Table35[[#This Row],[PO TAM]]="","",IF(Table35[[#This Row],[Balance TAM]]&gt;0,"Open","Close"))</f>
        <v>Open</v>
      </c>
      <c r="V220" s="214" t="str">
        <f>IF(Table35[[#This Row],[PO TMMIN]]="","",IF(Table35[[#This Row],[Balance TMMIN]]&gt;0,"Open","Close"))</f>
        <v/>
      </c>
      <c r="W220" s="212"/>
      <c r="X220" s="214"/>
      <c r="Y220" s="236">
        <f>IF(Table35[[#This Row],[PO TAM]]="","",SUMIF(J:J,Table35[[#This Row],[Ich No]],J:N))</f>
        <v>0</v>
      </c>
      <c r="Z220" s="214" t="str">
        <f>IF(Table35[[#This Row],[PO TMMIN]]="","",SUMIF(B:B,Table35[[#This Row],[Ich Part No]],I:I))</f>
        <v/>
      </c>
      <c r="AC220" s="169">
        <f ca="1">IF(Table35[[#This Row],[Delivery Date]]="","",$AC$2-Table35[[#This Row],[Delivery Date]])</f>
        <v>6</v>
      </c>
      <c r="AE220" t="str">
        <f>IFERROR(VLOOKUP(Table35[[#This Row],[Ich No]],'ICH NO'!K:M,3,0),"")</f>
        <v>ASSY</v>
      </c>
      <c r="AF220">
        <f>IF(Table35[[#This Row],[REST TAM]]&gt;Table35[[#This Row],[Stock TAM]],Table35[[#This Row],[Stock TAM]],Table35[[#This Row],[REST TAM]])</f>
        <v>5</v>
      </c>
    </row>
    <row r="221" spans="1:32" x14ac:dyDescent="0.3">
      <c r="A221" s="173">
        <f>IF(Table35[[#This Row],[TAM PART NO]]="","",(ROW()-2))</f>
        <v>219</v>
      </c>
      <c r="B221" s="212" t="str">
        <f>IF(TAM!T225="","",TAM!T225)</f>
        <v>ADM061-9000T</v>
      </c>
      <c r="C221" s="42" t="str">
        <f>IF(TAM!Q225="","",TAM!Q225)</f>
        <v>81551BZ150</v>
      </c>
      <c r="D221" s="42" t="str">
        <f>IF(TAM!I225="","",TAM!I225)</f>
        <v>I0606459</v>
      </c>
      <c r="E221" s="42" t="str">
        <f>IF(TAM!H225="","",TAM!H225)</f>
        <v>20030272</v>
      </c>
      <c r="F221" s="213">
        <f>IF(TAM!L225="","",TAM!L225)</f>
        <v>45922</v>
      </c>
      <c r="G221" s="213">
        <f>IF(TAM!M225="","",TAM!M225)</f>
        <v>45924</v>
      </c>
      <c r="H221" s="220">
        <f>IF(TAM!AD225="","",TAM!AD225)</f>
        <v>5</v>
      </c>
      <c r="I221" s="223">
        <f>IF(Table35[[#This Row],[Open Qty TAM]]="","",TAM!AE225)</f>
        <v>5</v>
      </c>
      <c r="J221" s="212" t="str">
        <f>IF(TMMIN!T223="","",TMMIN!T223)</f>
        <v/>
      </c>
      <c r="K221" s="42" t="str">
        <f>IF(TMMIN!Q223="","",TMMIN!Q223)</f>
        <v/>
      </c>
      <c r="L221" s="42" t="str">
        <f>IF(TMMIN!I223="","",TMMIN!I223)</f>
        <v/>
      </c>
      <c r="M221" s="220" t="str">
        <f>IF(Table35[[#This Row],[PO TMMIN]]="","",TMMIN!AD223)</f>
        <v/>
      </c>
      <c r="N221" s="223" t="str">
        <f>IF(Table35[[#This Row],[Open Qty TMMIN]]="","",TMMIN!AE223)</f>
        <v/>
      </c>
      <c r="O221" s="226">
        <f>IF(Table35[[#This Row],[Open Qty TAM]]="","",SUM(SUMIF('STOCK OES'!B:B,Table35[[#This Row],[Ich No]],'STOCK OES'!E:E),SUMIF('STOCK SEALING'!B:B,Table35[[#This Row],[Ich Part No]],'STOCK SEALING'!E:E)))</f>
        <v>57</v>
      </c>
      <c r="P221" s="223" t="str">
        <f>IF(Table35[[#This Row],[Rest TMMIN]]="","",SUM(SUMIF('STOCK OES'!B:B,Table35[[#This Row],[Ich Part No]],'STOCK OES'!E:E),SUMIF('STOCK SEALING'!B:B,Table35[[#This Row],[Ich Part No]],'STOCK SEALING'!E:E)))</f>
        <v/>
      </c>
      <c r="Q221" s="226"/>
      <c r="R221" s="223"/>
      <c r="S221" s="226">
        <f>IFERROR(Table35[[#This Row],[REST TAM]]-Table35[[#This Row],[Scan TAM]],"")</f>
        <v>5</v>
      </c>
      <c r="T221" s="223" t="str">
        <f>IFERROR(Table35[[#This Row],[Rest TMMIN]]-Table35[[#This Row],[Scan Tmmin]],"")</f>
        <v/>
      </c>
      <c r="U221" s="212" t="str">
        <f>IF(Table35[[#This Row],[PO TAM]]="","",IF(Table35[[#This Row],[Balance TAM]]&gt;0,"Open","Close"))</f>
        <v>Open</v>
      </c>
      <c r="V221" s="214" t="str">
        <f>IF(Table35[[#This Row],[PO TMMIN]]="","",IF(Table35[[#This Row],[Balance TMMIN]]&gt;0,"Open","Close"))</f>
        <v/>
      </c>
      <c r="W221" s="212"/>
      <c r="X221" s="214"/>
      <c r="Y221" s="236">
        <f>IF(Table35[[#This Row],[PO TAM]]="","",SUMIF(J:J,Table35[[#This Row],[Ich No]],J:N))</f>
        <v>0</v>
      </c>
      <c r="Z221" s="214" t="str">
        <f>IF(Table35[[#This Row],[PO TMMIN]]="","",SUMIF(B:B,Table35[[#This Row],[Ich Part No]],I:I))</f>
        <v/>
      </c>
      <c r="AC221" s="169">
        <f ca="1">IF(Table35[[#This Row],[Delivery Date]]="","",$AC$2-Table35[[#This Row],[Delivery Date]])</f>
        <v>6</v>
      </c>
      <c r="AE221" t="str">
        <f>IFERROR(VLOOKUP(Table35[[#This Row],[Ich No]],'ICH NO'!K:M,3,0),"")</f>
        <v>ASSY</v>
      </c>
      <c r="AF221">
        <f>IF(Table35[[#This Row],[REST TAM]]&gt;Table35[[#This Row],[Stock TAM]],Table35[[#This Row],[Stock TAM]],Table35[[#This Row],[REST TAM]])</f>
        <v>5</v>
      </c>
    </row>
    <row r="222" spans="1:32" x14ac:dyDescent="0.3">
      <c r="A222" s="173">
        <f>IF(Table35[[#This Row],[TAM PART NO]]="","",(ROW()-2))</f>
        <v>220</v>
      </c>
      <c r="B222" s="212" t="str">
        <f>IF(TAM!T226="","",TAM!T226)</f>
        <v>ADP231-9000T</v>
      </c>
      <c r="C222" s="42" t="str">
        <f>IF(TAM!Q226="","",TAM!Q226)</f>
        <v>81551BZ240</v>
      </c>
      <c r="D222" s="42" t="str">
        <f>IF(TAM!I226="","",TAM!I226)</f>
        <v>I0606459</v>
      </c>
      <c r="E222" s="42" t="str">
        <f>IF(TAM!H226="","",TAM!H226)</f>
        <v>20030273</v>
      </c>
      <c r="F222" s="213">
        <f>IF(TAM!L226="","",TAM!L226)</f>
        <v>45922</v>
      </c>
      <c r="G222" s="213">
        <f>IF(TAM!M226="","",TAM!M226)</f>
        <v>45924</v>
      </c>
      <c r="H222" s="220">
        <f>IF(TAM!AD226="","",TAM!AD226)</f>
        <v>6</v>
      </c>
      <c r="I222" s="223">
        <f>IF(Table35[[#This Row],[Open Qty TAM]]="","",TAM!AE226)</f>
        <v>6</v>
      </c>
      <c r="J222" s="212" t="str">
        <f>IF(TMMIN!T224="","",TMMIN!T224)</f>
        <v/>
      </c>
      <c r="K222" s="42" t="str">
        <f>IF(TMMIN!Q224="","",TMMIN!Q224)</f>
        <v/>
      </c>
      <c r="L222" s="42" t="str">
        <f>IF(TMMIN!I224="","",TMMIN!I224)</f>
        <v/>
      </c>
      <c r="M222" s="220" t="str">
        <f>IF(Table35[[#This Row],[PO TMMIN]]="","",TMMIN!AD224)</f>
        <v/>
      </c>
      <c r="N222" s="223" t="str">
        <f>IF(Table35[[#This Row],[Open Qty TMMIN]]="","",TMMIN!AE224)</f>
        <v/>
      </c>
      <c r="O222" s="226">
        <f>IF(Table35[[#This Row],[Open Qty TAM]]="","",SUM(SUMIF('STOCK OES'!B:B,Table35[[#This Row],[Ich No]],'STOCK OES'!E:E),SUMIF('STOCK SEALING'!B:B,Table35[[#This Row],[Ich Part No]],'STOCK SEALING'!E:E)))</f>
        <v>99</v>
      </c>
      <c r="P222" s="223" t="str">
        <f>IF(Table35[[#This Row],[Rest TMMIN]]="","",SUM(SUMIF('STOCK OES'!B:B,Table35[[#This Row],[Ich Part No]],'STOCK OES'!E:E),SUMIF('STOCK SEALING'!B:B,Table35[[#This Row],[Ich Part No]],'STOCK SEALING'!E:E)))</f>
        <v/>
      </c>
      <c r="Q222" s="226"/>
      <c r="R222" s="223"/>
      <c r="S222" s="226">
        <f>IFERROR(Table35[[#This Row],[REST TAM]]-Table35[[#This Row],[Scan TAM]],"")</f>
        <v>6</v>
      </c>
      <c r="T222" s="223" t="str">
        <f>IFERROR(Table35[[#This Row],[Rest TMMIN]]-Table35[[#This Row],[Scan Tmmin]],"")</f>
        <v/>
      </c>
      <c r="U222" s="212" t="str">
        <f>IF(Table35[[#This Row],[PO TAM]]="","",IF(Table35[[#This Row],[Balance TAM]]&gt;0,"Open","Close"))</f>
        <v>Open</v>
      </c>
      <c r="V222" s="214" t="str">
        <f>IF(Table35[[#This Row],[PO TMMIN]]="","",IF(Table35[[#This Row],[Balance TMMIN]]&gt;0,"Open","Close"))</f>
        <v/>
      </c>
      <c r="W222" s="212"/>
      <c r="X222" s="214"/>
      <c r="Y222" s="236">
        <f>IF(Table35[[#This Row],[PO TAM]]="","",SUMIF(J:J,Table35[[#This Row],[Ich No]],J:N))</f>
        <v>0</v>
      </c>
      <c r="Z222" s="214" t="str">
        <f>IF(Table35[[#This Row],[PO TMMIN]]="","",SUMIF(B:B,Table35[[#This Row],[Ich Part No]],I:I))</f>
        <v/>
      </c>
      <c r="AC222" s="169">
        <f ca="1">IF(Table35[[#This Row],[Delivery Date]]="","",$AC$2-Table35[[#This Row],[Delivery Date]])</f>
        <v>6</v>
      </c>
      <c r="AE222" t="str">
        <f>IFERROR(VLOOKUP(Table35[[#This Row],[Ich No]],'ICH NO'!K:M,3,0),"")</f>
        <v>ASSY</v>
      </c>
      <c r="AF222">
        <f>IF(Table35[[#This Row],[REST TAM]]&gt;Table35[[#This Row],[Stock TAM]],Table35[[#This Row],[Stock TAM]],Table35[[#This Row],[REST TAM]])</f>
        <v>6</v>
      </c>
    </row>
    <row r="223" spans="1:32" x14ac:dyDescent="0.3">
      <c r="A223" s="173">
        <f>IF(Table35[[#This Row],[TAM PART NO]]="","",(ROW()-2))</f>
        <v>221</v>
      </c>
      <c r="B223" s="212" t="str">
        <f>IF(TAM!T227="","",TAM!T227)</f>
        <v>ADS031-9000T</v>
      </c>
      <c r="C223" s="42" t="str">
        <f>IF(TAM!Q227="","",TAM!Q227)</f>
        <v>81551BZ320</v>
      </c>
      <c r="D223" s="42" t="str">
        <f>IF(TAM!I227="","",TAM!I227)</f>
        <v>I0606459</v>
      </c>
      <c r="E223" s="42" t="str">
        <f>IF(TAM!H227="","",TAM!H227)</f>
        <v>20030274</v>
      </c>
      <c r="F223" s="213">
        <f>IF(TAM!L227="","",TAM!L227)</f>
        <v>45922</v>
      </c>
      <c r="G223" s="213">
        <f>IF(TAM!M227="","",TAM!M227)</f>
        <v>45924</v>
      </c>
      <c r="H223" s="220">
        <f>IF(TAM!AD227="","",TAM!AD227)</f>
        <v>4</v>
      </c>
      <c r="I223" s="223">
        <f>IF(Table35[[#This Row],[Open Qty TAM]]="","",TAM!AE227)</f>
        <v>4</v>
      </c>
      <c r="J223" s="212" t="str">
        <f>IF(TMMIN!T225="","",TMMIN!T225)</f>
        <v/>
      </c>
      <c r="K223" s="42" t="str">
        <f>IF(TMMIN!Q225="","",TMMIN!Q225)</f>
        <v/>
      </c>
      <c r="L223" s="42" t="str">
        <f>IF(TMMIN!I225="","",TMMIN!I225)</f>
        <v/>
      </c>
      <c r="M223" s="220" t="str">
        <f>IF(Table35[[#This Row],[PO TMMIN]]="","",TMMIN!AD225)</f>
        <v/>
      </c>
      <c r="N223" s="223" t="str">
        <f>IF(Table35[[#This Row],[Open Qty TMMIN]]="","",TMMIN!AE225)</f>
        <v/>
      </c>
      <c r="O223" s="226">
        <f>IF(Table35[[#This Row],[Open Qty TAM]]="","",SUM(SUMIF('STOCK OES'!B:B,Table35[[#This Row],[Ich No]],'STOCK OES'!E:E),SUMIF('STOCK SEALING'!B:B,Table35[[#This Row],[Ich Part No]],'STOCK SEALING'!E:E)))</f>
        <v>27</v>
      </c>
      <c r="P223" s="223" t="str">
        <f>IF(Table35[[#This Row],[Rest TMMIN]]="","",SUM(SUMIF('STOCK OES'!B:B,Table35[[#This Row],[Ich Part No]],'STOCK OES'!E:E),SUMIF('STOCK SEALING'!B:B,Table35[[#This Row],[Ich Part No]],'STOCK SEALING'!E:E)))</f>
        <v/>
      </c>
      <c r="Q223" s="226"/>
      <c r="R223" s="223"/>
      <c r="S223" s="226">
        <f>IFERROR(Table35[[#This Row],[REST TAM]]-Table35[[#This Row],[Scan TAM]],"")</f>
        <v>4</v>
      </c>
      <c r="T223" s="223" t="str">
        <f>IFERROR(Table35[[#This Row],[Rest TMMIN]]-Table35[[#This Row],[Scan Tmmin]],"")</f>
        <v/>
      </c>
      <c r="U223" s="212" t="str">
        <f>IF(Table35[[#This Row],[PO TAM]]="","",IF(Table35[[#This Row],[Balance TAM]]&gt;0,"Open","Close"))</f>
        <v>Open</v>
      </c>
      <c r="V223" s="214" t="str">
        <f>IF(Table35[[#This Row],[PO TMMIN]]="","",IF(Table35[[#This Row],[Balance TMMIN]]&gt;0,"Open","Close"))</f>
        <v/>
      </c>
      <c r="W223" s="212"/>
      <c r="X223" s="214"/>
      <c r="Y223" s="236">
        <f>IF(Table35[[#This Row],[PO TAM]]="","",SUMIF(J:J,Table35[[#This Row],[Ich No]],J:N))</f>
        <v>0</v>
      </c>
      <c r="Z223" s="214" t="str">
        <f>IF(Table35[[#This Row],[PO TMMIN]]="","",SUMIF(B:B,Table35[[#This Row],[Ich Part No]],I:I))</f>
        <v/>
      </c>
      <c r="AC223" s="169">
        <f ca="1">IF(Table35[[#This Row],[Delivery Date]]="","",$AC$2-Table35[[#This Row],[Delivery Date]])</f>
        <v>6</v>
      </c>
      <c r="AE223" t="str">
        <f>IFERROR(VLOOKUP(Table35[[#This Row],[Ich No]],'ICH NO'!K:M,3,0),"")</f>
        <v>ASSY</v>
      </c>
      <c r="AF223">
        <f>IF(Table35[[#This Row],[REST TAM]]&gt;Table35[[#This Row],[Stock TAM]],Table35[[#This Row],[Stock TAM]],Table35[[#This Row],[REST TAM]])</f>
        <v>4</v>
      </c>
    </row>
    <row r="224" spans="1:32" x14ac:dyDescent="0.3">
      <c r="A224" s="173">
        <f>IF(Table35[[#This Row],[TAM PART NO]]="","",(ROW()-2))</f>
        <v>222</v>
      </c>
      <c r="B224" s="212" t="str">
        <f>IF(TAM!T228="","",TAM!T228)</f>
        <v>ADP232-0000T</v>
      </c>
      <c r="C224" s="42" t="str">
        <f>IF(TAM!Q228="","",TAM!Q228)</f>
        <v>81560BZ220</v>
      </c>
      <c r="D224" s="42" t="str">
        <f>IF(TAM!I228="","",TAM!I228)</f>
        <v>I0606459</v>
      </c>
      <c r="E224" s="42" t="str">
        <f>IF(TAM!H228="","",TAM!H228)</f>
        <v>20030275</v>
      </c>
      <c r="F224" s="213">
        <f>IF(TAM!L228="","",TAM!L228)</f>
        <v>45922</v>
      </c>
      <c r="G224" s="213">
        <f>IF(TAM!M228="","",TAM!M228)</f>
        <v>45924</v>
      </c>
      <c r="H224" s="220">
        <f>IF(TAM!AD228="","",TAM!AD228)</f>
        <v>1</v>
      </c>
      <c r="I224" s="223">
        <f>IF(Table35[[#This Row],[Open Qty TAM]]="","",TAM!AE228)</f>
        <v>1</v>
      </c>
      <c r="J224" s="212" t="str">
        <f>IF(TMMIN!T226="","",TMMIN!T226)</f>
        <v/>
      </c>
      <c r="K224" s="42" t="str">
        <f>IF(TMMIN!Q226="","",TMMIN!Q226)</f>
        <v/>
      </c>
      <c r="L224" s="42" t="str">
        <f>IF(TMMIN!I226="","",TMMIN!I226)</f>
        <v/>
      </c>
      <c r="M224" s="220" t="str">
        <f>IF(Table35[[#This Row],[PO TMMIN]]="","",TMMIN!AD226)</f>
        <v/>
      </c>
      <c r="N224" s="223" t="str">
        <f>IF(Table35[[#This Row],[Open Qty TMMIN]]="","",TMMIN!AE226)</f>
        <v/>
      </c>
      <c r="O224" s="226">
        <f>IF(Table35[[#This Row],[Open Qty TAM]]="","",SUM(SUMIF('STOCK OES'!B:B,Table35[[#This Row],[Ich No]],'STOCK OES'!E:E),SUMIF('STOCK SEALING'!B:B,Table35[[#This Row],[Ich Part No]],'STOCK SEALING'!E:E)))</f>
        <v>44</v>
      </c>
      <c r="P224" s="223" t="str">
        <f>IF(Table35[[#This Row],[Rest TMMIN]]="","",SUM(SUMIF('STOCK OES'!B:B,Table35[[#This Row],[Ich Part No]],'STOCK OES'!E:E),SUMIF('STOCK SEALING'!B:B,Table35[[#This Row],[Ich Part No]],'STOCK SEALING'!E:E)))</f>
        <v/>
      </c>
      <c r="Q224" s="226"/>
      <c r="R224" s="223"/>
      <c r="S224" s="226">
        <f>IFERROR(Table35[[#This Row],[REST TAM]]-Table35[[#This Row],[Scan TAM]],"")</f>
        <v>1</v>
      </c>
      <c r="T224" s="223" t="str">
        <f>IFERROR(Table35[[#This Row],[Rest TMMIN]]-Table35[[#This Row],[Scan Tmmin]],"")</f>
        <v/>
      </c>
      <c r="U224" s="212" t="str">
        <f>IF(Table35[[#This Row],[PO TAM]]="","",IF(Table35[[#This Row],[Balance TAM]]&gt;0,"Open","Close"))</f>
        <v>Open</v>
      </c>
      <c r="V224" s="214" t="str">
        <f>IF(Table35[[#This Row],[PO TMMIN]]="","",IF(Table35[[#This Row],[Balance TMMIN]]&gt;0,"Open","Close"))</f>
        <v/>
      </c>
      <c r="W224" s="212"/>
      <c r="X224" s="214"/>
      <c r="Y224" s="236">
        <f>IF(Table35[[#This Row],[PO TAM]]="","",SUMIF(J:J,Table35[[#This Row],[Ich No]],J:N))</f>
        <v>0</v>
      </c>
      <c r="Z224" s="214" t="str">
        <f>IF(Table35[[#This Row],[PO TMMIN]]="","",SUMIF(B:B,Table35[[#This Row],[Ich Part No]],I:I))</f>
        <v/>
      </c>
      <c r="AC224" s="169">
        <f ca="1">IF(Table35[[#This Row],[Delivery Date]]="","",$AC$2-Table35[[#This Row],[Delivery Date]])</f>
        <v>6</v>
      </c>
      <c r="AE224" t="str">
        <f>IFERROR(VLOOKUP(Table35[[#This Row],[Ich No]],'ICH NO'!K:M,3,0),"")</f>
        <v>ASSY</v>
      </c>
      <c r="AF224">
        <f>IF(Table35[[#This Row],[REST TAM]]&gt;Table35[[#This Row],[Stock TAM]],Table35[[#This Row],[Stock TAM]],Table35[[#This Row],[REST TAM]])</f>
        <v>1</v>
      </c>
    </row>
    <row r="225" spans="1:32" x14ac:dyDescent="0.3">
      <c r="A225" s="173">
        <f>IF(Table35[[#This Row],[TAM PART NO]]="","",(ROW()-2))</f>
        <v>223</v>
      </c>
      <c r="B225" s="212" t="str">
        <f>IF(TAM!T229="","",TAM!T229)</f>
        <v>ADS032-0000T</v>
      </c>
      <c r="C225" s="42" t="str">
        <f>IF(TAM!Q229="","",TAM!Q229)</f>
        <v>81560BZ490</v>
      </c>
      <c r="D225" s="42" t="str">
        <f>IF(TAM!I229="","",TAM!I229)</f>
        <v>I0606459</v>
      </c>
      <c r="E225" s="42" t="str">
        <f>IF(TAM!H229="","",TAM!H229)</f>
        <v>20030276</v>
      </c>
      <c r="F225" s="213">
        <f>IF(TAM!L229="","",TAM!L229)</f>
        <v>45922</v>
      </c>
      <c r="G225" s="213">
        <f>IF(TAM!M229="","",TAM!M229)</f>
        <v>45924</v>
      </c>
      <c r="H225" s="220">
        <f>IF(TAM!AD229="","",TAM!AD229)</f>
        <v>3</v>
      </c>
      <c r="I225" s="223">
        <f>IF(Table35[[#This Row],[Open Qty TAM]]="","",TAM!AE229)</f>
        <v>3</v>
      </c>
      <c r="J225" s="212" t="str">
        <f>IF(TMMIN!T227="","",TMMIN!T227)</f>
        <v/>
      </c>
      <c r="K225" s="42" t="str">
        <f>IF(TMMIN!Q227="","",TMMIN!Q227)</f>
        <v/>
      </c>
      <c r="L225" s="42" t="str">
        <f>IF(TMMIN!I227="","",TMMIN!I227)</f>
        <v/>
      </c>
      <c r="M225" s="220" t="str">
        <f>IF(Table35[[#This Row],[PO TMMIN]]="","",TMMIN!AD227)</f>
        <v/>
      </c>
      <c r="N225" s="223" t="str">
        <f>IF(Table35[[#This Row],[Open Qty TMMIN]]="","",TMMIN!AE227)</f>
        <v/>
      </c>
      <c r="O225" s="226">
        <f>IF(Table35[[#This Row],[Open Qty TAM]]="","",SUM(SUMIF('STOCK OES'!B:B,Table35[[#This Row],[Ich No]],'STOCK OES'!E:E),SUMIF('STOCK SEALING'!B:B,Table35[[#This Row],[Ich Part No]],'STOCK SEALING'!E:E)))</f>
        <v>59</v>
      </c>
      <c r="P225" s="223" t="str">
        <f>IF(Table35[[#This Row],[Rest TMMIN]]="","",SUM(SUMIF('STOCK OES'!B:B,Table35[[#This Row],[Ich Part No]],'STOCK OES'!E:E),SUMIF('STOCK SEALING'!B:B,Table35[[#This Row],[Ich Part No]],'STOCK SEALING'!E:E)))</f>
        <v/>
      </c>
      <c r="Q225" s="226"/>
      <c r="R225" s="223"/>
      <c r="S225" s="226">
        <f>IFERROR(Table35[[#This Row],[REST TAM]]-Table35[[#This Row],[Scan TAM]],"")</f>
        <v>3</v>
      </c>
      <c r="T225" s="223" t="str">
        <f>IFERROR(Table35[[#This Row],[Rest TMMIN]]-Table35[[#This Row],[Scan Tmmin]],"")</f>
        <v/>
      </c>
      <c r="U225" s="212" t="str">
        <f>IF(Table35[[#This Row],[PO TAM]]="","",IF(Table35[[#This Row],[Balance TAM]]&gt;0,"Open","Close"))</f>
        <v>Open</v>
      </c>
      <c r="V225" s="214" t="str">
        <f>IF(Table35[[#This Row],[PO TMMIN]]="","",IF(Table35[[#This Row],[Balance TMMIN]]&gt;0,"Open","Close"))</f>
        <v/>
      </c>
      <c r="W225" s="212"/>
      <c r="X225" s="214"/>
      <c r="Y225" s="236">
        <f>IF(Table35[[#This Row],[PO TAM]]="","",SUMIF(J:J,Table35[[#This Row],[Ich No]],J:N))</f>
        <v>0</v>
      </c>
      <c r="Z225" s="214" t="str">
        <f>IF(Table35[[#This Row],[PO TMMIN]]="","",SUMIF(B:B,Table35[[#This Row],[Ich Part No]],I:I))</f>
        <v/>
      </c>
      <c r="AC225" s="169">
        <f ca="1">IF(Table35[[#This Row],[Delivery Date]]="","",$AC$2-Table35[[#This Row],[Delivery Date]])</f>
        <v>6</v>
      </c>
      <c r="AE225" t="str">
        <f>IFERROR(VLOOKUP(Table35[[#This Row],[Ich No]],'ICH NO'!K:M,3,0),"")</f>
        <v>ASSY</v>
      </c>
      <c r="AF225">
        <f>IF(Table35[[#This Row],[REST TAM]]&gt;Table35[[#This Row],[Stock TAM]],Table35[[#This Row],[Stock TAM]],Table35[[#This Row],[REST TAM]])</f>
        <v>3</v>
      </c>
    </row>
    <row r="226" spans="1:32" x14ac:dyDescent="0.3">
      <c r="A226" s="173">
        <f>IF(Table35[[#This Row],[TAM PART NO]]="","",(ROW()-2))</f>
        <v>224</v>
      </c>
      <c r="B226" s="212" t="str">
        <f>IF(TAM!T230="","",TAM!T230)</f>
        <v>ADM072-9000T</v>
      </c>
      <c r="C226" s="42" t="str">
        <f>IF(TAM!Q230="","",TAM!Q230)</f>
        <v>81561BZ150</v>
      </c>
      <c r="D226" s="42" t="str">
        <f>IF(TAM!I230="","",TAM!I230)</f>
        <v>I0606459</v>
      </c>
      <c r="E226" s="42" t="str">
        <f>IF(TAM!H230="","",TAM!H230)</f>
        <v>20030277</v>
      </c>
      <c r="F226" s="213">
        <f>IF(TAM!L230="","",TAM!L230)</f>
        <v>45922</v>
      </c>
      <c r="G226" s="213">
        <f>IF(TAM!M230="","",TAM!M230)</f>
        <v>45924</v>
      </c>
      <c r="H226" s="220">
        <f>IF(TAM!AD230="","",TAM!AD230)</f>
        <v>2</v>
      </c>
      <c r="I226" s="223">
        <f>IF(Table35[[#This Row],[Open Qty TAM]]="","",TAM!AE230)</f>
        <v>2</v>
      </c>
      <c r="J226" s="212" t="str">
        <f>IF(TMMIN!T228="","",TMMIN!T228)</f>
        <v/>
      </c>
      <c r="K226" s="42" t="str">
        <f>IF(TMMIN!Q228="","",TMMIN!Q228)</f>
        <v/>
      </c>
      <c r="L226" s="42" t="str">
        <f>IF(TMMIN!I228="","",TMMIN!I228)</f>
        <v/>
      </c>
      <c r="M226" s="220" t="str">
        <f>IF(Table35[[#This Row],[PO TMMIN]]="","",TMMIN!AD228)</f>
        <v/>
      </c>
      <c r="N226" s="223" t="str">
        <f>IF(Table35[[#This Row],[Open Qty TMMIN]]="","",TMMIN!AE228)</f>
        <v/>
      </c>
      <c r="O226" s="226">
        <f>IF(Table35[[#This Row],[Open Qty TAM]]="","",SUM(SUMIF('STOCK OES'!B:B,Table35[[#This Row],[Ich No]],'STOCK OES'!E:E),SUMIF('STOCK SEALING'!B:B,Table35[[#This Row],[Ich Part No]],'STOCK SEALING'!E:E)))</f>
        <v>47</v>
      </c>
      <c r="P226" s="223" t="str">
        <f>IF(Table35[[#This Row],[Rest TMMIN]]="","",SUM(SUMIF('STOCK OES'!B:B,Table35[[#This Row],[Ich Part No]],'STOCK OES'!E:E),SUMIF('STOCK SEALING'!B:B,Table35[[#This Row],[Ich Part No]],'STOCK SEALING'!E:E)))</f>
        <v/>
      </c>
      <c r="Q226" s="226"/>
      <c r="R226" s="223"/>
      <c r="S226" s="226">
        <f>IFERROR(Table35[[#This Row],[REST TAM]]-Table35[[#This Row],[Scan TAM]],"")</f>
        <v>2</v>
      </c>
      <c r="T226" s="223" t="str">
        <f>IFERROR(Table35[[#This Row],[Rest TMMIN]]-Table35[[#This Row],[Scan Tmmin]],"")</f>
        <v/>
      </c>
      <c r="U226" s="212" t="str">
        <f>IF(Table35[[#This Row],[PO TAM]]="","",IF(Table35[[#This Row],[Balance TAM]]&gt;0,"Open","Close"))</f>
        <v>Open</v>
      </c>
      <c r="V226" s="214" t="str">
        <f>IF(Table35[[#This Row],[PO TMMIN]]="","",IF(Table35[[#This Row],[Balance TMMIN]]&gt;0,"Open","Close"))</f>
        <v/>
      </c>
      <c r="W226" s="212"/>
      <c r="X226" s="214"/>
      <c r="Y226" s="236">
        <f>IF(Table35[[#This Row],[PO TAM]]="","",SUMIF(J:J,Table35[[#This Row],[Ich No]],J:N))</f>
        <v>0</v>
      </c>
      <c r="Z226" s="214" t="str">
        <f>IF(Table35[[#This Row],[PO TMMIN]]="","",SUMIF(B:B,Table35[[#This Row],[Ich Part No]],I:I))</f>
        <v/>
      </c>
      <c r="AC226" s="169">
        <f ca="1">IF(Table35[[#This Row],[Delivery Date]]="","",$AC$2-Table35[[#This Row],[Delivery Date]])</f>
        <v>6</v>
      </c>
      <c r="AE226" t="str">
        <f>IFERROR(VLOOKUP(Table35[[#This Row],[Ich No]],'ICH NO'!K:M,3,0),"")</f>
        <v>ASSY</v>
      </c>
      <c r="AF226">
        <f>IF(Table35[[#This Row],[REST TAM]]&gt;Table35[[#This Row],[Stock TAM]],Table35[[#This Row],[Stock TAM]],Table35[[#This Row],[REST TAM]])</f>
        <v>2</v>
      </c>
    </row>
    <row r="227" spans="1:32" x14ac:dyDescent="0.3">
      <c r="A227" s="173">
        <f>IF(Table35[[#This Row],[TAM PART NO]]="","",(ROW()-2))</f>
        <v>225</v>
      </c>
      <c r="B227" s="212" t="str">
        <f>IF(TAM!T231="","",TAM!T231)</f>
        <v>ADP232-9000T</v>
      </c>
      <c r="C227" s="42" t="str">
        <f>IF(TAM!Q231="","",TAM!Q231)</f>
        <v>81561BZ240</v>
      </c>
      <c r="D227" s="42" t="str">
        <f>IF(TAM!I231="","",TAM!I231)</f>
        <v>I0606459</v>
      </c>
      <c r="E227" s="42" t="str">
        <f>IF(TAM!H231="","",TAM!H231)</f>
        <v>20030278</v>
      </c>
      <c r="F227" s="213">
        <f>IF(TAM!L231="","",TAM!L231)</f>
        <v>45922</v>
      </c>
      <c r="G227" s="213">
        <f>IF(TAM!M231="","",TAM!M231)</f>
        <v>45924</v>
      </c>
      <c r="H227" s="220">
        <f>IF(TAM!AD231="","",TAM!AD231)</f>
        <v>3</v>
      </c>
      <c r="I227" s="223">
        <f>IF(Table35[[#This Row],[Open Qty TAM]]="","",TAM!AE231)</f>
        <v>3</v>
      </c>
      <c r="J227" s="212" t="str">
        <f>IF(TMMIN!T229="","",TMMIN!T229)</f>
        <v/>
      </c>
      <c r="K227" s="42" t="str">
        <f>IF(TMMIN!Q229="","",TMMIN!Q229)</f>
        <v/>
      </c>
      <c r="L227" s="42" t="str">
        <f>IF(TMMIN!I229="","",TMMIN!I229)</f>
        <v/>
      </c>
      <c r="M227" s="220" t="str">
        <f>IF(Table35[[#This Row],[PO TMMIN]]="","",TMMIN!AD229)</f>
        <v/>
      </c>
      <c r="N227" s="223" t="str">
        <f>IF(Table35[[#This Row],[Open Qty TMMIN]]="","",TMMIN!AE229)</f>
        <v/>
      </c>
      <c r="O227" s="226">
        <f>IF(Table35[[#This Row],[Open Qty TAM]]="","",SUM(SUMIF('STOCK OES'!B:B,Table35[[#This Row],[Ich No]],'STOCK OES'!E:E),SUMIF('STOCK SEALING'!B:B,Table35[[#This Row],[Ich Part No]],'STOCK SEALING'!E:E)))</f>
        <v>83</v>
      </c>
      <c r="P227" s="223" t="str">
        <f>IF(Table35[[#This Row],[Rest TMMIN]]="","",SUM(SUMIF('STOCK OES'!B:B,Table35[[#This Row],[Ich Part No]],'STOCK OES'!E:E),SUMIF('STOCK SEALING'!B:B,Table35[[#This Row],[Ich Part No]],'STOCK SEALING'!E:E)))</f>
        <v/>
      </c>
      <c r="Q227" s="226"/>
      <c r="R227" s="223"/>
      <c r="S227" s="226">
        <f>IFERROR(Table35[[#This Row],[REST TAM]]-Table35[[#This Row],[Scan TAM]],"")</f>
        <v>3</v>
      </c>
      <c r="T227" s="223" t="str">
        <f>IFERROR(Table35[[#This Row],[Rest TMMIN]]-Table35[[#This Row],[Scan Tmmin]],"")</f>
        <v/>
      </c>
      <c r="U227" s="212" t="str">
        <f>IF(Table35[[#This Row],[PO TAM]]="","",IF(Table35[[#This Row],[Balance TAM]]&gt;0,"Open","Close"))</f>
        <v>Open</v>
      </c>
      <c r="V227" s="214" t="str">
        <f>IF(Table35[[#This Row],[PO TMMIN]]="","",IF(Table35[[#This Row],[Balance TMMIN]]&gt;0,"Open","Close"))</f>
        <v/>
      </c>
      <c r="W227" s="212"/>
      <c r="X227" s="214"/>
      <c r="Y227" s="236">
        <f>IF(Table35[[#This Row],[PO TAM]]="","",SUMIF(J:J,Table35[[#This Row],[Ich No]],J:N))</f>
        <v>0</v>
      </c>
      <c r="Z227" s="214" t="str">
        <f>IF(Table35[[#This Row],[PO TMMIN]]="","",SUMIF(B:B,Table35[[#This Row],[Ich Part No]],I:I))</f>
        <v/>
      </c>
      <c r="AC227" s="169">
        <f ca="1">IF(Table35[[#This Row],[Delivery Date]]="","",$AC$2-Table35[[#This Row],[Delivery Date]])</f>
        <v>6</v>
      </c>
      <c r="AE227" t="str">
        <f>IFERROR(VLOOKUP(Table35[[#This Row],[Ich No]],'ICH NO'!K:M,3,0),"")</f>
        <v>ASSY</v>
      </c>
      <c r="AF227">
        <f>IF(Table35[[#This Row],[REST TAM]]&gt;Table35[[#This Row],[Stock TAM]],Table35[[#This Row],[Stock TAM]],Table35[[#This Row],[REST TAM]])</f>
        <v>3</v>
      </c>
    </row>
    <row r="228" spans="1:32" x14ac:dyDescent="0.3">
      <c r="A228" s="173">
        <f>IF(Table35[[#This Row],[TAM PART NO]]="","",(ROW()-2))</f>
        <v>226</v>
      </c>
      <c r="B228" s="212" t="str">
        <f>IF(TAM!T232="","",TAM!T232)</f>
        <v>ADS032-9000T</v>
      </c>
      <c r="C228" s="42" t="str">
        <f>IF(TAM!Q232="","",TAM!Q232)</f>
        <v>81561BZ320</v>
      </c>
      <c r="D228" s="42" t="str">
        <f>IF(TAM!I232="","",TAM!I232)</f>
        <v>I0606459</v>
      </c>
      <c r="E228" s="42" t="str">
        <f>IF(TAM!H232="","",TAM!H232)</f>
        <v>20030279</v>
      </c>
      <c r="F228" s="213">
        <f>IF(TAM!L232="","",TAM!L232)</f>
        <v>45922</v>
      </c>
      <c r="G228" s="213">
        <f>IF(TAM!M232="","",TAM!M232)</f>
        <v>45924</v>
      </c>
      <c r="H228" s="220">
        <f>IF(TAM!AD232="","",TAM!AD232)</f>
        <v>4</v>
      </c>
      <c r="I228" s="223">
        <f>IF(Table35[[#This Row],[Open Qty TAM]]="","",TAM!AE232)</f>
        <v>4</v>
      </c>
      <c r="J228" s="212" t="str">
        <f>IF(TMMIN!T230="","",TMMIN!T230)</f>
        <v/>
      </c>
      <c r="K228" s="42" t="str">
        <f>IF(TMMIN!Q230="","",TMMIN!Q230)</f>
        <v/>
      </c>
      <c r="L228" s="42" t="str">
        <f>IF(TMMIN!I230="","",TMMIN!I230)</f>
        <v/>
      </c>
      <c r="M228" s="220" t="str">
        <f>IF(Table35[[#This Row],[PO TMMIN]]="","",TMMIN!AD230)</f>
        <v/>
      </c>
      <c r="N228" s="223" t="str">
        <f>IF(Table35[[#This Row],[Open Qty TMMIN]]="","",TMMIN!AE230)</f>
        <v/>
      </c>
      <c r="O228" s="226">
        <f>IF(Table35[[#This Row],[Open Qty TAM]]="","",SUM(SUMIF('STOCK OES'!B:B,Table35[[#This Row],[Ich No]],'STOCK OES'!E:E),SUMIF('STOCK SEALING'!B:B,Table35[[#This Row],[Ich Part No]],'STOCK SEALING'!E:E)))</f>
        <v>72</v>
      </c>
      <c r="P228" s="223" t="str">
        <f>IF(Table35[[#This Row],[Rest TMMIN]]="","",SUM(SUMIF('STOCK OES'!B:B,Table35[[#This Row],[Ich Part No]],'STOCK OES'!E:E),SUMIF('STOCK SEALING'!B:B,Table35[[#This Row],[Ich Part No]],'STOCK SEALING'!E:E)))</f>
        <v/>
      </c>
      <c r="Q228" s="226"/>
      <c r="R228" s="223"/>
      <c r="S228" s="226">
        <f>IFERROR(Table35[[#This Row],[REST TAM]]-Table35[[#This Row],[Scan TAM]],"")</f>
        <v>4</v>
      </c>
      <c r="T228" s="223" t="str">
        <f>IFERROR(Table35[[#This Row],[Rest TMMIN]]-Table35[[#This Row],[Scan Tmmin]],"")</f>
        <v/>
      </c>
      <c r="U228" s="212" t="str">
        <f>IF(Table35[[#This Row],[PO TAM]]="","",IF(Table35[[#This Row],[Balance TAM]]&gt;0,"Open","Close"))</f>
        <v>Open</v>
      </c>
      <c r="V228" s="214" t="str">
        <f>IF(Table35[[#This Row],[PO TMMIN]]="","",IF(Table35[[#This Row],[Balance TMMIN]]&gt;0,"Open","Close"))</f>
        <v/>
      </c>
      <c r="W228" s="212"/>
      <c r="X228" s="214"/>
      <c r="Y228" s="236">
        <f>IF(Table35[[#This Row],[PO TAM]]="","",SUMIF(J:J,Table35[[#This Row],[Ich No]],J:N))</f>
        <v>0</v>
      </c>
      <c r="Z228" s="214" t="str">
        <f>IF(Table35[[#This Row],[PO TMMIN]]="","",SUMIF(B:B,Table35[[#This Row],[Ich Part No]],I:I))</f>
        <v/>
      </c>
      <c r="AC228" s="169">
        <f ca="1">IF(Table35[[#This Row],[Delivery Date]]="","",$AC$2-Table35[[#This Row],[Delivery Date]])</f>
        <v>6</v>
      </c>
      <c r="AE228" t="str">
        <f>IFERROR(VLOOKUP(Table35[[#This Row],[Ich No]],'ICH NO'!K:M,3,0),"")</f>
        <v>ASSY</v>
      </c>
      <c r="AF228">
        <f>IF(Table35[[#This Row],[REST TAM]]&gt;Table35[[#This Row],[Stock TAM]],Table35[[#This Row],[Stock TAM]],Table35[[#This Row],[REST TAM]])</f>
        <v>4</v>
      </c>
    </row>
    <row r="229" spans="1:32" x14ac:dyDescent="0.3">
      <c r="A229" s="173">
        <f>IF(Table35[[#This Row],[TAM PART NO]]="","",(ROW()-2))</f>
        <v>227</v>
      </c>
      <c r="B229" s="212" t="str">
        <f>IF(TAM!T233="","",TAM!T233)</f>
        <v>ADS052-0001T</v>
      </c>
      <c r="C229" s="42" t="str">
        <f>IF(TAM!Q233="","",TAM!Q233)</f>
        <v>81590BZ051</v>
      </c>
      <c r="D229" s="42" t="str">
        <f>IF(TAM!I233="","",TAM!I233)</f>
        <v>I0606459</v>
      </c>
      <c r="E229" s="42" t="str">
        <f>IF(TAM!H233="","",TAM!H233)</f>
        <v>20030280</v>
      </c>
      <c r="F229" s="213">
        <f>IF(TAM!L233="","",TAM!L233)</f>
        <v>45922</v>
      </c>
      <c r="G229" s="213">
        <f>IF(TAM!M233="","",TAM!M233)</f>
        <v>45924</v>
      </c>
      <c r="H229" s="220">
        <f>IF(TAM!AD233="","",TAM!AD233)</f>
        <v>4</v>
      </c>
      <c r="I229" s="223">
        <f>IF(Table35[[#This Row],[Open Qty TAM]]="","",TAM!AE233)</f>
        <v>4</v>
      </c>
      <c r="J229" s="212" t="str">
        <f>IF(TMMIN!T231="","",TMMIN!T231)</f>
        <v/>
      </c>
      <c r="K229" s="42" t="str">
        <f>IF(TMMIN!Q231="","",TMMIN!Q231)</f>
        <v/>
      </c>
      <c r="L229" s="42" t="str">
        <f>IF(TMMIN!I231="","",TMMIN!I231)</f>
        <v/>
      </c>
      <c r="M229" s="220" t="str">
        <f>IF(Table35[[#This Row],[PO TMMIN]]="","",TMMIN!AD231)</f>
        <v/>
      </c>
      <c r="N229" s="223" t="str">
        <f>IF(Table35[[#This Row],[Open Qty TMMIN]]="","",TMMIN!AE231)</f>
        <v/>
      </c>
      <c r="O229" s="226">
        <f>IF(Table35[[#This Row],[Open Qty TAM]]="","",SUM(SUMIF('STOCK OES'!B:B,Table35[[#This Row],[Ich No]],'STOCK OES'!E:E),SUMIF('STOCK SEALING'!B:B,Table35[[#This Row],[Ich Part No]],'STOCK SEALING'!E:E)))</f>
        <v>119</v>
      </c>
      <c r="P229" s="223" t="str">
        <f>IF(Table35[[#This Row],[Rest TMMIN]]="","",SUM(SUMIF('STOCK OES'!B:B,Table35[[#This Row],[Ich Part No]],'STOCK OES'!E:E),SUMIF('STOCK SEALING'!B:B,Table35[[#This Row],[Ich Part No]],'STOCK SEALING'!E:E)))</f>
        <v/>
      </c>
      <c r="Q229" s="226"/>
      <c r="R229" s="223"/>
      <c r="S229" s="226">
        <f>IFERROR(Table35[[#This Row],[REST TAM]]-Table35[[#This Row],[Scan TAM]],"")</f>
        <v>4</v>
      </c>
      <c r="T229" s="223" t="str">
        <f>IFERROR(Table35[[#This Row],[Rest TMMIN]]-Table35[[#This Row],[Scan Tmmin]],"")</f>
        <v/>
      </c>
      <c r="U229" s="212" t="str">
        <f>IF(Table35[[#This Row],[PO TAM]]="","",IF(Table35[[#This Row],[Balance TAM]]&gt;0,"Open","Close"))</f>
        <v>Open</v>
      </c>
      <c r="V229" s="214" t="str">
        <f>IF(Table35[[#This Row],[PO TMMIN]]="","",IF(Table35[[#This Row],[Balance TMMIN]]&gt;0,"Open","Close"))</f>
        <v/>
      </c>
      <c r="W229" s="212"/>
      <c r="X229" s="214"/>
      <c r="Y229" s="236">
        <f>IF(Table35[[#This Row],[PO TAM]]="","",SUMIF(J:J,Table35[[#This Row],[Ich No]],J:N))</f>
        <v>0</v>
      </c>
      <c r="Z229" s="214" t="str">
        <f>IF(Table35[[#This Row],[PO TMMIN]]="","",SUMIF(B:B,Table35[[#This Row],[Ich Part No]],I:I))</f>
        <v/>
      </c>
      <c r="AC229" s="169">
        <f ca="1">IF(Table35[[#This Row],[Delivery Date]]="","",$AC$2-Table35[[#This Row],[Delivery Date]])</f>
        <v>6</v>
      </c>
      <c r="AE229" t="str">
        <f>IFERROR(VLOOKUP(Table35[[#This Row],[Ich No]],'ICH NO'!K:M,3,0),"")</f>
        <v>ASSY</v>
      </c>
      <c r="AF229">
        <f>IF(Table35[[#This Row],[REST TAM]]&gt;Table35[[#This Row],[Stock TAM]],Table35[[#This Row],[Stock TAM]],Table35[[#This Row],[REST TAM]])</f>
        <v>4</v>
      </c>
    </row>
    <row r="230" spans="1:32" x14ac:dyDescent="0.3">
      <c r="A230" s="173">
        <f>IF(Table35[[#This Row],[TAM PART NO]]="","",(ROW()-2))</f>
        <v>228</v>
      </c>
      <c r="B230" s="212" t="str">
        <f>IF(TAM!T234="","",TAM!T234)</f>
        <v>ST0961-6680</v>
      </c>
      <c r="C230" s="42" t="str">
        <f>IF(TAM!Q234="","",TAM!Q234)</f>
        <v>9004A81004</v>
      </c>
      <c r="D230" s="42" t="str">
        <f>IF(TAM!I234="","",TAM!I234)</f>
        <v>I0606459</v>
      </c>
      <c r="E230" s="42" t="str">
        <f>IF(TAM!H234="","",TAM!H234)</f>
        <v>20030281</v>
      </c>
      <c r="F230" s="213">
        <f>IF(TAM!L234="","",TAM!L234)</f>
        <v>45922</v>
      </c>
      <c r="G230" s="213">
        <f>IF(TAM!M234="","",TAM!M234)</f>
        <v>45924</v>
      </c>
      <c r="H230" s="220">
        <f>IF(TAM!AD234="","",TAM!AD234)</f>
        <v>1</v>
      </c>
      <c r="I230" s="223">
        <f>IF(Table35[[#This Row],[Open Qty TAM]]="","",TAM!AE234)</f>
        <v>1</v>
      </c>
      <c r="J230" s="212" t="str">
        <f>IF(TMMIN!T232="","",TMMIN!T232)</f>
        <v/>
      </c>
      <c r="K230" s="42" t="str">
        <f>IF(TMMIN!Q232="","",TMMIN!Q232)</f>
        <v/>
      </c>
      <c r="L230" s="42" t="str">
        <f>IF(TMMIN!I232="","",TMMIN!I232)</f>
        <v/>
      </c>
      <c r="M230" s="220" t="str">
        <f>IF(Table35[[#This Row],[PO TMMIN]]="","",TMMIN!AD232)</f>
        <v/>
      </c>
      <c r="N230" s="223" t="str">
        <f>IF(Table35[[#This Row],[Open Qty TMMIN]]="","",TMMIN!AE232)</f>
        <v/>
      </c>
      <c r="O230" s="226">
        <f>IF(Table35[[#This Row],[Open Qty TAM]]="","",SUM(SUMIF('STOCK OES'!B:B,Table35[[#This Row],[Ich No]],'STOCK OES'!E:E),SUMIF('STOCK SEALING'!B:B,Table35[[#This Row],[Ich Part No]],'STOCK SEALING'!E:E)))</f>
        <v>0</v>
      </c>
      <c r="P230" s="223" t="str">
        <f>IF(Table35[[#This Row],[Rest TMMIN]]="","",SUM(SUMIF('STOCK OES'!B:B,Table35[[#This Row],[Ich Part No]],'STOCK OES'!E:E),SUMIF('STOCK SEALING'!B:B,Table35[[#This Row],[Ich Part No]],'STOCK SEALING'!E:E)))</f>
        <v/>
      </c>
      <c r="Q230" s="226"/>
      <c r="R230" s="223"/>
      <c r="S230" s="226">
        <f>IFERROR(Table35[[#This Row],[REST TAM]]-Table35[[#This Row],[Scan TAM]],"")</f>
        <v>1</v>
      </c>
      <c r="T230" s="223" t="str">
        <f>IFERROR(Table35[[#This Row],[Rest TMMIN]]-Table35[[#This Row],[Scan Tmmin]],"")</f>
        <v/>
      </c>
      <c r="U230" s="212" t="str">
        <f>IF(Table35[[#This Row],[PO TAM]]="","",IF(Table35[[#This Row],[Balance TAM]]&gt;0,"Open","Close"))</f>
        <v>Open</v>
      </c>
      <c r="V230" s="214" t="str">
        <f>IF(Table35[[#This Row],[PO TMMIN]]="","",IF(Table35[[#This Row],[Balance TMMIN]]&gt;0,"Open","Close"))</f>
        <v/>
      </c>
      <c r="W230" s="212"/>
      <c r="X230" s="214"/>
      <c r="Y230" s="236">
        <f>IF(Table35[[#This Row],[PO TAM]]="","",SUMIF(J:J,Table35[[#This Row],[Ich No]],J:N))</f>
        <v>0</v>
      </c>
      <c r="Z230" s="214" t="str">
        <f>IF(Table35[[#This Row],[PO TMMIN]]="","",SUMIF(B:B,Table35[[#This Row],[Ich Part No]],I:I))</f>
        <v/>
      </c>
      <c r="AC230" s="169">
        <f ca="1">IF(Table35[[#This Row],[Delivery Date]]="","",$AC$2-Table35[[#This Row],[Delivery Date]])</f>
        <v>6</v>
      </c>
      <c r="AE230" t="str">
        <f>IFERROR(VLOOKUP(Table35[[#This Row],[Ich No]],'ICH NO'!K:M,3,0),"")</f>
        <v>Sealing</v>
      </c>
      <c r="AF230">
        <f>IF(Table35[[#This Row],[REST TAM]]&gt;Table35[[#This Row],[Stock TAM]],Table35[[#This Row],[Stock TAM]],Table35[[#This Row],[REST TAM]])</f>
        <v>0</v>
      </c>
    </row>
    <row r="231" spans="1:32" x14ac:dyDescent="0.3">
      <c r="A231" s="173">
        <f>IF(Table35[[#This Row],[TAM PART NO]]="","",(ROW()-2))</f>
        <v>229</v>
      </c>
      <c r="B231" s="212" t="str">
        <f>IF(TAM!T235="","",TAM!T235)</f>
        <v>ST0961-6660</v>
      </c>
      <c r="C231" s="42" t="str">
        <f>IF(TAM!Q235="","",TAM!Q235)</f>
        <v>9004A81005</v>
      </c>
      <c r="D231" s="42" t="str">
        <f>IF(TAM!I235="","",TAM!I235)</f>
        <v>I0606459</v>
      </c>
      <c r="E231" s="42" t="str">
        <f>IF(TAM!H235="","",TAM!H235)</f>
        <v>20030282</v>
      </c>
      <c r="F231" s="213">
        <f>IF(TAM!L235="","",TAM!L235)</f>
        <v>45922</v>
      </c>
      <c r="G231" s="213">
        <f>IF(TAM!M235="","",TAM!M235)</f>
        <v>45924</v>
      </c>
      <c r="H231" s="220">
        <f>IF(TAM!AD235="","",TAM!AD235)</f>
        <v>3</v>
      </c>
      <c r="I231" s="223">
        <f>IF(Table35[[#This Row],[Open Qty TAM]]="","",TAM!AE235)</f>
        <v>3</v>
      </c>
      <c r="J231" s="212" t="str">
        <f>IF(TMMIN!T233="","",TMMIN!T233)</f>
        <v/>
      </c>
      <c r="K231" s="42" t="str">
        <f>IF(TMMIN!Q233="","",TMMIN!Q233)</f>
        <v/>
      </c>
      <c r="L231" s="42" t="str">
        <f>IF(TMMIN!I233="","",TMMIN!I233)</f>
        <v/>
      </c>
      <c r="M231" s="220" t="str">
        <f>IF(Table35[[#This Row],[PO TMMIN]]="","",TMMIN!AD233)</f>
        <v/>
      </c>
      <c r="N231" s="223" t="str">
        <f>IF(Table35[[#This Row],[Open Qty TMMIN]]="","",TMMIN!AE233)</f>
        <v/>
      </c>
      <c r="O231" s="226">
        <f>IF(Table35[[#This Row],[Open Qty TAM]]="","",SUM(SUMIF('STOCK OES'!B:B,Table35[[#This Row],[Ich No]],'STOCK OES'!E:E),SUMIF('STOCK SEALING'!B:B,Table35[[#This Row],[Ich Part No]],'STOCK SEALING'!E:E)))</f>
        <v>0</v>
      </c>
      <c r="P231" s="223" t="str">
        <f>IF(Table35[[#This Row],[Rest TMMIN]]="","",SUM(SUMIF('STOCK OES'!B:B,Table35[[#This Row],[Ich Part No]],'STOCK OES'!E:E),SUMIF('STOCK SEALING'!B:B,Table35[[#This Row],[Ich Part No]],'STOCK SEALING'!E:E)))</f>
        <v/>
      </c>
      <c r="Q231" s="226"/>
      <c r="R231" s="223"/>
      <c r="S231" s="226">
        <f>IFERROR(Table35[[#This Row],[REST TAM]]-Table35[[#This Row],[Scan TAM]],"")</f>
        <v>3</v>
      </c>
      <c r="T231" s="223" t="str">
        <f>IFERROR(Table35[[#This Row],[Rest TMMIN]]-Table35[[#This Row],[Scan Tmmin]],"")</f>
        <v/>
      </c>
      <c r="U231" s="212" t="str">
        <f>IF(Table35[[#This Row],[PO TAM]]="","",IF(Table35[[#This Row],[Balance TAM]]&gt;0,"Open","Close"))</f>
        <v>Open</v>
      </c>
      <c r="V231" s="214" t="str">
        <f>IF(Table35[[#This Row],[PO TMMIN]]="","",IF(Table35[[#This Row],[Balance TMMIN]]&gt;0,"Open","Close"))</f>
        <v/>
      </c>
      <c r="W231" s="212"/>
      <c r="X231" s="214"/>
      <c r="Y231" s="236">
        <f>IF(Table35[[#This Row],[PO TAM]]="","",SUMIF(J:J,Table35[[#This Row],[Ich No]],J:N))</f>
        <v>0</v>
      </c>
      <c r="Z231" s="214" t="str">
        <f>IF(Table35[[#This Row],[PO TMMIN]]="","",SUMIF(B:B,Table35[[#This Row],[Ich Part No]],I:I))</f>
        <v/>
      </c>
      <c r="AC231" s="169">
        <f ca="1">IF(Table35[[#This Row],[Delivery Date]]="","",$AC$2-Table35[[#This Row],[Delivery Date]])</f>
        <v>6</v>
      </c>
      <c r="AE231" t="str">
        <f>IFERROR(VLOOKUP(Table35[[#This Row],[Ich No]],'ICH NO'!K:M,3,0),"")</f>
        <v>Sealing</v>
      </c>
      <c r="AF231">
        <f>IF(Table35[[#This Row],[REST TAM]]&gt;Table35[[#This Row],[Stock TAM]],Table35[[#This Row],[Stock TAM]],Table35[[#This Row],[REST TAM]])</f>
        <v>0</v>
      </c>
    </row>
    <row r="232" spans="1:32" x14ac:dyDescent="0.3">
      <c r="A232" s="173">
        <f>IF(Table35[[#This Row],[TAM PART NO]]="","",(ROW()-2))</f>
        <v>230</v>
      </c>
      <c r="B232" s="212" t="str">
        <f>IF(TAM!T236="","",TAM!T236)</f>
        <v>ST0961-6790</v>
      </c>
      <c r="C232" s="42" t="str">
        <f>IF(TAM!Q236="","",TAM!Q236)</f>
        <v>9004A81006</v>
      </c>
      <c r="D232" s="42" t="str">
        <f>IF(TAM!I236="","",TAM!I236)</f>
        <v>I0606459</v>
      </c>
      <c r="E232" s="42" t="str">
        <f>IF(TAM!H236="","",TAM!H236)</f>
        <v>20030283</v>
      </c>
      <c r="F232" s="213">
        <f>IF(TAM!L236="","",TAM!L236)</f>
        <v>45922</v>
      </c>
      <c r="G232" s="213">
        <f>IF(TAM!M236="","",TAM!M236)</f>
        <v>45924</v>
      </c>
      <c r="H232" s="220">
        <f>IF(TAM!AD236="","",TAM!AD236)</f>
        <v>4</v>
      </c>
      <c r="I232" s="223">
        <f>IF(Table35[[#This Row],[Open Qty TAM]]="","",TAM!AE236)</f>
        <v>4</v>
      </c>
      <c r="J232" s="212" t="str">
        <f>IF(TMMIN!T234="","",TMMIN!T234)</f>
        <v/>
      </c>
      <c r="K232" s="42" t="str">
        <f>IF(TMMIN!Q234="","",TMMIN!Q234)</f>
        <v/>
      </c>
      <c r="L232" s="42" t="str">
        <f>IF(TMMIN!I234="","",TMMIN!I234)</f>
        <v/>
      </c>
      <c r="M232" s="220" t="str">
        <f>IF(Table35[[#This Row],[PO TMMIN]]="","",TMMIN!AD234)</f>
        <v/>
      </c>
      <c r="N232" s="223" t="str">
        <f>IF(Table35[[#This Row],[Open Qty TMMIN]]="","",TMMIN!AE234)</f>
        <v/>
      </c>
      <c r="O232" s="226">
        <f>IF(Table35[[#This Row],[Open Qty TAM]]="","",SUM(SUMIF('STOCK OES'!B:B,Table35[[#This Row],[Ich No]],'STOCK OES'!E:E),SUMIF('STOCK SEALING'!B:B,Table35[[#This Row],[Ich Part No]],'STOCK SEALING'!E:E)))</f>
        <v>0</v>
      </c>
      <c r="P232" s="223" t="str">
        <f>IF(Table35[[#This Row],[Rest TMMIN]]="","",SUM(SUMIF('STOCK OES'!B:B,Table35[[#This Row],[Ich Part No]],'STOCK OES'!E:E),SUMIF('STOCK SEALING'!B:B,Table35[[#This Row],[Ich Part No]],'STOCK SEALING'!E:E)))</f>
        <v/>
      </c>
      <c r="Q232" s="226"/>
      <c r="R232" s="223"/>
      <c r="S232" s="226">
        <f>IFERROR(Table35[[#This Row],[REST TAM]]-Table35[[#This Row],[Scan TAM]],"")</f>
        <v>4</v>
      </c>
      <c r="T232" s="223" t="str">
        <f>IFERROR(Table35[[#This Row],[Rest TMMIN]]-Table35[[#This Row],[Scan Tmmin]],"")</f>
        <v/>
      </c>
      <c r="U232" s="212" t="str">
        <f>IF(Table35[[#This Row],[PO TAM]]="","",IF(Table35[[#This Row],[Balance TAM]]&gt;0,"Open","Close"))</f>
        <v>Open</v>
      </c>
      <c r="V232" s="214" t="str">
        <f>IF(Table35[[#This Row],[PO TMMIN]]="","",IF(Table35[[#This Row],[Balance TMMIN]]&gt;0,"Open","Close"))</f>
        <v/>
      </c>
      <c r="W232" s="212"/>
      <c r="X232" s="214"/>
      <c r="Y232" s="236">
        <f>IF(Table35[[#This Row],[PO TAM]]="","",SUMIF(J:J,Table35[[#This Row],[Ich No]],J:N))</f>
        <v>0</v>
      </c>
      <c r="Z232" s="214" t="str">
        <f>IF(Table35[[#This Row],[PO TMMIN]]="","",SUMIF(B:B,Table35[[#This Row],[Ich Part No]],I:I))</f>
        <v/>
      </c>
      <c r="AC232" s="169">
        <f ca="1">IF(Table35[[#This Row],[Delivery Date]]="","",$AC$2-Table35[[#This Row],[Delivery Date]])</f>
        <v>6</v>
      </c>
      <c r="AE232" t="str">
        <f>IFERROR(VLOOKUP(Table35[[#This Row],[Ich No]],'ICH NO'!K:M,3,0),"")</f>
        <v>Sealing</v>
      </c>
      <c r="AF232">
        <f>IF(Table35[[#This Row],[REST TAM]]&gt;Table35[[#This Row],[Stock TAM]],Table35[[#This Row],[Stock TAM]],Table35[[#This Row],[REST TAM]])</f>
        <v>0</v>
      </c>
    </row>
    <row r="233" spans="1:32" x14ac:dyDescent="0.3">
      <c r="A233" s="173">
        <f>IF(Table35[[#This Row],[TAM PART NO]]="","",(ROW()-2))</f>
        <v>231</v>
      </c>
      <c r="B233" s="212" t="str">
        <f>IF(TAM!T237="","",TAM!T237)</f>
        <v>ST1961-6500</v>
      </c>
      <c r="C233" s="42" t="str">
        <f>IF(TAM!Q237="","",TAM!Q237)</f>
        <v>9004A81026</v>
      </c>
      <c r="D233" s="42" t="str">
        <f>IF(TAM!I237="","",TAM!I237)</f>
        <v>I0606459</v>
      </c>
      <c r="E233" s="42" t="str">
        <f>IF(TAM!H237="","",TAM!H237)</f>
        <v>20030284</v>
      </c>
      <c r="F233" s="213">
        <f>IF(TAM!L237="","",TAM!L237)</f>
        <v>45922</v>
      </c>
      <c r="G233" s="213">
        <f>IF(TAM!M237="","",TAM!M237)</f>
        <v>45924</v>
      </c>
      <c r="H233" s="220">
        <f>IF(TAM!AD237="","",TAM!AD237)</f>
        <v>16</v>
      </c>
      <c r="I233" s="223">
        <f>IF(Table35[[#This Row],[Open Qty TAM]]="","",TAM!AE237)</f>
        <v>16</v>
      </c>
      <c r="J233" s="212" t="str">
        <f>IF(TMMIN!T235="","",TMMIN!T235)</f>
        <v/>
      </c>
      <c r="K233" s="42" t="str">
        <f>IF(TMMIN!Q235="","",TMMIN!Q235)</f>
        <v/>
      </c>
      <c r="L233" s="42" t="str">
        <f>IF(TMMIN!I235="","",TMMIN!I235)</f>
        <v/>
      </c>
      <c r="M233" s="220" t="str">
        <f>IF(Table35[[#This Row],[PO TMMIN]]="","",TMMIN!AD235)</f>
        <v/>
      </c>
      <c r="N233" s="223" t="str">
        <f>IF(Table35[[#This Row],[Open Qty TMMIN]]="","",TMMIN!AE235)</f>
        <v/>
      </c>
      <c r="O233" s="226">
        <f>IF(Table35[[#This Row],[Open Qty TAM]]="","",SUM(SUMIF('STOCK OES'!B:B,Table35[[#This Row],[Ich No]],'STOCK OES'!E:E),SUMIF('STOCK SEALING'!B:B,Table35[[#This Row],[Ich Part No]],'STOCK SEALING'!E:E)))</f>
        <v>0</v>
      </c>
      <c r="P233" s="223" t="str">
        <f>IF(Table35[[#This Row],[Rest TMMIN]]="","",SUM(SUMIF('STOCK OES'!B:B,Table35[[#This Row],[Ich Part No]],'STOCK OES'!E:E),SUMIF('STOCK SEALING'!B:B,Table35[[#This Row],[Ich Part No]],'STOCK SEALING'!E:E)))</f>
        <v/>
      </c>
      <c r="Q233" s="226"/>
      <c r="R233" s="223"/>
      <c r="S233" s="226">
        <f>IFERROR(Table35[[#This Row],[REST TAM]]-Table35[[#This Row],[Scan TAM]],"")</f>
        <v>16</v>
      </c>
      <c r="T233" s="223" t="str">
        <f>IFERROR(Table35[[#This Row],[Rest TMMIN]]-Table35[[#This Row],[Scan Tmmin]],"")</f>
        <v/>
      </c>
      <c r="U233" s="212" t="str">
        <f>IF(Table35[[#This Row],[PO TAM]]="","",IF(Table35[[#This Row],[Balance TAM]]&gt;0,"Open","Close"))</f>
        <v>Open</v>
      </c>
      <c r="V233" s="214" t="str">
        <f>IF(Table35[[#This Row],[PO TMMIN]]="","",IF(Table35[[#This Row],[Balance TMMIN]]&gt;0,"Open","Close"))</f>
        <v/>
      </c>
      <c r="W233" s="212"/>
      <c r="X233" s="214"/>
      <c r="Y233" s="236">
        <f>IF(Table35[[#This Row],[PO TAM]]="","",SUMIF(J:J,Table35[[#This Row],[Ich No]],J:N))</f>
        <v>0</v>
      </c>
      <c r="Z233" s="214" t="str">
        <f>IF(Table35[[#This Row],[PO TMMIN]]="","",SUMIF(B:B,Table35[[#This Row],[Ich Part No]],I:I))</f>
        <v/>
      </c>
      <c r="AC233" s="169">
        <f ca="1">IF(Table35[[#This Row],[Delivery Date]]="","",$AC$2-Table35[[#This Row],[Delivery Date]])</f>
        <v>6</v>
      </c>
      <c r="AE233" t="str">
        <f>IFERROR(VLOOKUP(Table35[[#This Row],[Ich No]],'ICH NO'!K:M,3,0),"")</f>
        <v>Sealing</v>
      </c>
      <c r="AF233">
        <f>IF(Table35[[#This Row],[REST TAM]]&gt;Table35[[#This Row],[Stock TAM]],Table35[[#This Row],[Stock TAM]],Table35[[#This Row],[REST TAM]])</f>
        <v>0</v>
      </c>
    </row>
    <row r="234" spans="1:32" x14ac:dyDescent="0.3">
      <c r="A234" s="173">
        <f>IF(Table35[[#This Row],[TAM PART NO]]="","",(ROW()-2))</f>
        <v>232</v>
      </c>
      <c r="B234" s="212" t="str">
        <f>IF(TAM!T238="","",TAM!T238)</f>
        <v>ST0961-5100</v>
      </c>
      <c r="C234" s="42">
        <f>IF(TAM!Q238="","",TAM!Q238)</f>
        <v>9004951125</v>
      </c>
      <c r="D234" s="42" t="str">
        <f>IF(TAM!I238="","",TAM!I238)</f>
        <v>I0706493</v>
      </c>
      <c r="E234" s="42" t="str">
        <f>IF(TAM!H238="","",TAM!H238)</f>
        <v>20030291</v>
      </c>
      <c r="F234" s="213">
        <f>IF(TAM!L238="","",TAM!L238)</f>
        <v>45922</v>
      </c>
      <c r="G234" s="213">
        <f>IF(TAM!M238="","",TAM!M238)</f>
        <v>45924</v>
      </c>
      <c r="H234" s="220">
        <f>IF(TAM!AD238="","",TAM!AD238)</f>
        <v>27</v>
      </c>
      <c r="I234" s="223">
        <f>IF(Table35[[#This Row],[Open Qty TAM]]="","",TAM!AE238)</f>
        <v>27</v>
      </c>
      <c r="J234" s="212" t="str">
        <f>IF(TMMIN!T236="","",TMMIN!T236)</f>
        <v/>
      </c>
      <c r="K234" s="42" t="str">
        <f>IF(TMMIN!Q236="","",TMMIN!Q236)</f>
        <v/>
      </c>
      <c r="L234" s="42" t="str">
        <f>IF(TMMIN!I236="","",TMMIN!I236)</f>
        <v/>
      </c>
      <c r="M234" s="220" t="str">
        <f>IF(Table35[[#This Row],[PO TMMIN]]="","",TMMIN!AD236)</f>
        <v/>
      </c>
      <c r="N234" s="223" t="str">
        <f>IF(Table35[[#This Row],[Open Qty TMMIN]]="","",TMMIN!AE236)</f>
        <v/>
      </c>
      <c r="O234" s="226">
        <f>IF(Table35[[#This Row],[Open Qty TAM]]="","",SUM(SUMIF('STOCK OES'!B:B,Table35[[#This Row],[Ich No]],'STOCK OES'!E:E),SUMIF('STOCK SEALING'!B:B,Table35[[#This Row],[Ich Part No]],'STOCK SEALING'!E:E)))</f>
        <v>0</v>
      </c>
      <c r="P234" s="223" t="str">
        <f>IF(Table35[[#This Row],[Rest TMMIN]]="","",SUM(SUMIF('STOCK OES'!B:B,Table35[[#This Row],[Ich Part No]],'STOCK OES'!E:E),SUMIF('STOCK SEALING'!B:B,Table35[[#This Row],[Ich Part No]],'STOCK SEALING'!E:E)))</f>
        <v/>
      </c>
      <c r="Q234" s="226"/>
      <c r="R234" s="223"/>
      <c r="S234" s="226">
        <f>IFERROR(Table35[[#This Row],[REST TAM]]-Table35[[#This Row],[Scan TAM]],"")</f>
        <v>27</v>
      </c>
      <c r="T234" s="223" t="str">
        <f>IFERROR(Table35[[#This Row],[Rest TMMIN]]-Table35[[#This Row],[Scan Tmmin]],"")</f>
        <v/>
      </c>
      <c r="U234" s="212" t="str">
        <f>IF(Table35[[#This Row],[PO TAM]]="","",IF(Table35[[#This Row],[Balance TAM]]&gt;0,"Open","Close"))</f>
        <v>Open</v>
      </c>
      <c r="V234" s="214" t="str">
        <f>IF(Table35[[#This Row],[PO TMMIN]]="","",IF(Table35[[#This Row],[Balance TMMIN]]&gt;0,"Open","Close"))</f>
        <v/>
      </c>
      <c r="W234" s="212"/>
      <c r="X234" s="214"/>
      <c r="Y234" s="236">
        <f>IF(Table35[[#This Row],[PO TAM]]="","",SUMIF(J:J,Table35[[#This Row],[Ich No]],J:N))</f>
        <v>0</v>
      </c>
      <c r="Z234" s="214" t="str">
        <f>IF(Table35[[#This Row],[PO TMMIN]]="","",SUMIF(B:B,Table35[[#This Row],[Ich Part No]],I:I))</f>
        <v/>
      </c>
      <c r="AC234" s="169">
        <f ca="1">IF(Table35[[#This Row],[Delivery Date]]="","",$AC$2-Table35[[#This Row],[Delivery Date]])</f>
        <v>6</v>
      </c>
      <c r="AE234" t="str">
        <f>IFERROR(VLOOKUP(Table35[[#This Row],[Ich No]],'ICH NO'!K:M,3,0),"")</f>
        <v>Sealing</v>
      </c>
      <c r="AF234">
        <f>IF(Table35[[#This Row],[REST TAM]]&gt;Table35[[#This Row],[Stock TAM]],Table35[[#This Row],[Stock TAM]],Table35[[#This Row],[REST TAM]])</f>
        <v>0</v>
      </c>
    </row>
    <row r="235" spans="1:32" x14ac:dyDescent="0.3">
      <c r="A235" s="173" t="str">
        <f>IF(Table35[[#This Row],[TAM PART NO]]="","",(ROW()-2))</f>
        <v/>
      </c>
      <c r="B235" s="212" t="str">
        <f>IF(TAM!T239="","",TAM!T239)</f>
        <v/>
      </c>
      <c r="C235" s="42" t="str">
        <f>IF(TAM!Q239="","",TAM!Q239)</f>
        <v/>
      </c>
      <c r="D235" s="42" t="str">
        <f>IF(TAM!I239="","",TAM!I239)</f>
        <v/>
      </c>
      <c r="E235" s="42" t="str">
        <f>IF(TAM!H239="","",TAM!H239)</f>
        <v/>
      </c>
      <c r="F235" s="213" t="str">
        <f>IF(TAM!L239="","",TAM!L239)</f>
        <v/>
      </c>
      <c r="G235" s="213" t="str">
        <f>IF(TAM!M239="","",TAM!M239)</f>
        <v/>
      </c>
      <c r="H235" s="220" t="str">
        <f>IF(TAM!AD239="","",TAM!AD239)</f>
        <v/>
      </c>
      <c r="I235" s="223" t="str">
        <f>IF(Table35[[#This Row],[Open Qty TAM]]="","",TAM!AE239)</f>
        <v/>
      </c>
      <c r="J235" s="212" t="str">
        <f>IF(TMMIN!T237="","",TMMIN!T237)</f>
        <v/>
      </c>
      <c r="K235" s="42" t="str">
        <f>IF(TMMIN!Q237="","",TMMIN!Q237)</f>
        <v/>
      </c>
      <c r="L235" s="42" t="str">
        <f>IF(TMMIN!I237="","",TMMIN!I237)</f>
        <v/>
      </c>
      <c r="M235" s="220" t="str">
        <f>IF(Table35[[#This Row],[PO TMMIN]]="","",TMMIN!AD237)</f>
        <v/>
      </c>
      <c r="N235" s="223" t="str">
        <f>IF(Table35[[#This Row],[Open Qty TMMIN]]="","",TMMIN!AE237)</f>
        <v/>
      </c>
      <c r="O235" s="226" t="str">
        <f>IF(Table35[[#This Row],[Open Qty TAM]]="","",SUM(SUMIF('STOCK OES'!B:B,Table35[[#This Row],[Ich No]],'STOCK OES'!E:E),SUMIF('STOCK SEALING'!B:B,Table35[[#This Row],[Ich Part No]],'STOCK SEALING'!E:E)))</f>
        <v/>
      </c>
      <c r="P235" s="223" t="str">
        <f>IF(Table35[[#This Row],[Rest TMMIN]]="","",SUM(SUMIF('STOCK OES'!B:B,Table35[[#This Row],[Ich Part No]],'STOCK OES'!E:E),SUMIF('STOCK SEALING'!B:B,Table35[[#This Row],[Ich Part No]],'STOCK SEALING'!E:E)))</f>
        <v/>
      </c>
      <c r="Q235" s="226"/>
      <c r="R235" s="223"/>
      <c r="S235" s="226" t="str">
        <f>IFERROR(Table35[[#This Row],[REST TAM]]-Table35[[#This Row],[Scan TAM]],"")</f>
        <v/>
      </c>
      <c r="T235" s="223" t="str">
        <f>IFERROR(Table35[[#This Row],[Rest TMMIN]]-Table35[[#This Row],[Scan Tmmin]],"")</f>
        <v/>
      </c>
      <c r="U235" s="212" t="str">
        <f>IF(Table35[[#This Row],[PO TAM]]="","",IF(Table35[[#This Row],[Balance TAM]]&gt;0,"Open","Close"))</f>
        <v/>
      </c>
      <c r="V235" s="214" t="str">
        <f>IF(Table35[[#This Row],[PO TMMIN]]="","",IF(Table35[[#This Row],[Balance TMMIN]]&gt;0,"Open","Close"))</f>
        <v/>
      </c>
      <c r="W235" s="212"/>
      <c r="X235" s="214"/>
      <c r="Y235" s="236" t="str">
        <f>IF(Table35[[#This Row],[PO TAM]]="","",SUMIF(J:J,Table35[[#This Row],[Ich No]],J:N))</f>
        <v/>
      </c>
      <c r="Z235" s="214" t="str">
        <f>IF(Table35[[#This Row],[PO TMMIN]]="","",SUMIF(B:B,Table35[[#This Row],[Ich Part No]],I:I))</f>
        <v/>
      </c>
      <c r="AC235" s="169" t="str">
        <f>IF(Table35[[#This Row],[Delivery Date]]="","",$AC$2-Table35[[#This Row],[Delivery Date]])</f>
        <v/>
      </c>
      <c r="AE235" t="str">
        <f>IFERROR(VLOOKUP(Table35[[#This Row],[Ich No]],'ICH NO'!K:M,3,0),"")</f>
        <v/>
      </c>
      <c r="AF235" t="str">
        <f>IF(Table35[[#This Row],[REST TAM]]&gt;Table35[[#This Row],[Stock TAM]],Table35[[#This Row],[Stock TAM]],Table35[[#This Row],[REST TAM]])</f>
        <v/>
      </c>
    </row>
    <row r="236" spans="1:32" x14ac:dyDescent="0.3">
      <c r="A236" s="173" t="str">
        <f>IF(Table35[[#This Row],[TAM PART NO]]="","",(ROW()-2))</f>
        <v/>
      </c>
      <c r="B236" s="212" t="str">
        <f>IF(TAM!T240="","",TAM!T240)</f>
        <v/>
      </c>
      <c r="C236" s="42" t="str">
        <f>IF(TAM!Q240="","",TAM!Q240)</f>
        <v/>
      </c>
      <c r="D236" s="42" t="str">
        <f>IF(TAM!I240="","",TAM!I240)</f>
        <v/>
      </c>
      <c r="E236" s="42" t="str">
        <f>IF(TAM!H240="","",TAM!H240)</f>
        <v/>
      </c>
      <c r="F236" s="213" t="str">
        <f>IF(TAM!L240="","",TAM!L240)</f>
        <v/>
      </c>
      <c r="G236" s="213" t="str">
        <f>IF(TAM!M240="","",TAM!M240)</f>
        <v/>
      </c>
      <c r="H236" s="220" t="str">
        <f>IF(TAM!AD240="","",TAM!AD240)</f>
        <v/>
      </c>
      <c r="I236" s="223" t="str">
        <f>IF(Table35[[#This Row],[Open Qty TAM]]="","",TAM!AE240)</f>
        <v/>
      </c>
      <c r="J236" s="212" t="str">
        <f>IF(TMMIN!T238="","",TMMIN!T238)</f>
        <v/>
      </c>
      <c r="K236" s="42" t="str">
        <f>IF(TMMIN!Q238="","",TMMIN!Q238)</f>
        <v/>
      </c>
      <c r="L236" s="42" t="str">
        <f>IF(TMMIN!I238="","",TMMIN!I238)</f>
        <v/>
      </c>
      <c r="M236" s="220" t="str">
        <f>IF(Table35[[#This Row],[PO TMMIN]]="","",TMMIN!AD238)</f>
        <v/>
      </c>
      <c r="N236" s="223" t="str">
        <f>IF(Table35[[#This Row],[Open Qty TMMIN]]="","",TMMIN!AE238)</f>
        <v/>
      </c>
      <c r="O236" s="226" t="str">
        <f>IF(Table35[[#This Row],[Open Qty TAM]]="","",SUM(SUMIF('STOCK OES'!B:B,Table35[[#This Row],[Ich No]],'STOCK OES'!E:E),SUMIF('STOCK SEALING'!B:B,Table35[[#This Row],[Ich Part No]],'STOCK SEALING'!E:E)))</f>
        <v/>
      </c>
      <c r="P236" s="223" t="str">
        <f>IF(Table35[[#This Row],[Rest TMMIN]]="","",SUM(SUMIF('STOCK OES'!B:B,Table35[[#This Row],[Ich Part No]],'STOCK OES'!E:E),SUMIF('STOCK SEALING'!B:B,Table35[[#This Row],[Ich Part No]],'STOCK SEALING'!E:E)))</f>
        <v/>
      </c>
      <c r="Q236" s="226"/>
      <c r="R236" s="223"/>
      <c r="S236" s="226" t="str">
        <f>IFERROR(Table35[[#This Row],[REST TAM]]-Table35[[#This Row],[Scan TAM]],"")</f>
        <v/>
      </c>
      <c r="T236" s="223" t="str">
        <f>IFERROR(Table35[[#This Row],[Rest TMMIN]]-Table35[[#This Row],[Scan Tmmin]],"")</f>
        <v/>
      </c>
      <c r="U236" s="212" t="str">
        <f>IF(Table35[[#This Row],[PO TAM]]="","",IF(Table35[[#This Row],[Balance TAM]]&gt;0,"Open","Close"))</f>
        <v/>
      </c>
      <c r="V236" s="214" t="str">
        <f>IF(Table35[[#This Row],[PO TMMIN]]="","",IF(Table35[[#This Row],[Balance TMMIN]]&gt;0,"Open","Close"))</f>
        <v/>
      </c>
      <c r="W236" s="212"/>
      <c r="X236" s="214"/>
      <c r="Y236" s="236" t="str">
        <f>IF(Table35[[#This Row],[PO TAM]]="","",SUMIF(J:J,Table35[[#This Row],[Ich No]],J:N))</f>
        <v/>
      </c>
      <c r="Z236" s="214" t="str">
        <f>IF(Table35[[#This Row],[PO TMMIN]]="","",SUMIF(B:B,Table35[[#This Row],[Ich Part No]],I:I))</f>
        <v/>
      </c>
      <c r="AC236" s="169" t="str">
        <f>IF(Table35[[#This Row],[Delivery Date]]="","",$AC$2-Table35[[#This Row],[Delivery Date]])</f>
        <v/>
      </c>
      <c r="AE236" t="str">
        <f>IFERROR(VLOOKUP(Table35[[#This Row],[Ich No]],'ICH NO'!K:M,3,0),"")</f>
        <v/>
      </c>
      <c r="AF236" t="str">
        <f>IF(Table35[[#This Row],[REST TAM]]&gt;Table35[[#This Row],[Stock TAM]],Table35[[#This Row],[Stock TAM]],Table35[[#This Row],[REST TAM]])</f>
        <v/>
      </c>
    </row>
    <row r="237" spans="1:32" x14ac:dyDescent="0.3">
      <c r="A237" s="173" t="str">
        <f>IF(Table35[[#This Row],[TAM PART NO]]="","",(ROW()-2))</f>
        <v/>
      </c>
      <c r="B237" s="212" t="str">
        <f>IF(TAM!T241="","",TAM!T241)</f>
        <v/>
      </c>
      <c r="C237" s="42" t="str">
        <f>IF(TAM!Q241="","",TAM!Q241)</f>
        <v/>
      </c>
      <c r="D237" s="42" t="str">
        <f>IF(TAM!I241="","",TAM!I241)</f>
        <v/>
      </c>
      <c r="E237" s="42" t="str">
        <f>IF(TAM!H241="","",TAM!H241)</f>
        <v/>
      </c>
      <c r="F237" s="213" t="str">
        <f>IF(TAM!L241="","",TAM!L241)</f>
        <v/>
      </c>
      <c r="G237" s="213" t="str">
        <f>IF(TAM!M241="","",TAM!M241)</f>
        <v/>
      </c>
      <c r="H237" s="220" t="str">
        <f>IF(TAM!AD241="","",TAM!AD241)</f>
        <v/>
      </c>
      <c r="I237" s="223" t="str">
        <f>IF(Table35[[#This Row],[Open Qty TAM]]="","",TAM!AE241)</f>
        <v/>
      </c>
      <c r="J237" s="212" t="str">
        <f>IF(TMMIN!T239="","",TMMIN!T239)</f>
        <v/>
      </c>
      <c r="K237" s="42" t="str">
        <f>IF(TMMIN!Q239="","",TMMIN!Q239)</f>
        <v/>
      </c>
      <c r="L237" s="42" t="str">
        <f>IF(TMMIN!I239="","",TMMIN!I239)</f>
        <v/>
      </c>
      <c r="M237" s="220" t="str">
        <f>IF(Table35[[#This Row],[PO TMMIN]]="","",TMMIN!AD239)</f>
        <v/>
      </c>
      <c r="N237" s="223" t="str">
        <f>IF(Table35[[#This Row],[Open Qty TMMIN]]="","",TMMIN!AE239)</f>
        <v/>
      </c>
      <c r="O237" s="226" t="str">
        <f>IF(Table35[[#This Row],[Open Qty TAM]]="","",SUM(SUMIF('STOCK OES'!B:B,Table35[[#This Row],[Ich No]],'STOCK OES'!E:E),SUMIF('STOCK SEALING'!B:B,Table35[[#This Row],[Ich Part No]],'STOCK SEALING'!E:E)))</f>
        <v/>
      </c>
      <c r="P237" s="223" t="str">
        <f>IF(Table35[[#This Row],[Rest TMMIN]]="","",SUM(SUMIF('STOCK OES'!B:B,Table35[[#This Row],[Ich Part No]],'STOCK OES'!E:E),SUMIF('STOCK SEALING'!B:B,Table35[[#This Row],[Ich Part No]],'STOCK SEALING'!E:E)))</f>
        <v/>
      </c>
      <c r="Q237" s="226"/>
      <c r="R237" s="223"/>
      <c r="S237" s="226" t="str">
        <f>IFERROR(Table35[[#This Row],[REST TAM]]-Table35[[#This Row],[Scan TAM]],"")</f>
        <v/>
      </c>
      <c r="T237" s="223" t="str">
        <f>IFERROR(Table35[[#This Row],[Rest TMMIN]]-Table35[[#This Row],[Scan Tmmin]],"")</f>
        <v/>
      </c>
      <c r="U237" s="212" t="str">
        <f>IF(Table35[[#This Row],[PO TAM]]="","",IF(Table35[[#This Row],[Balance TAM]]&gt;0,"Open","Close"))</f>
        <v/>
      </c>
      <c r="V237" s="214" t="str">
        <f>IF(Table35[[#This Row],[PO TMMIN]]="","",IF(Table35[[#This Row],[Balance TMMIN]]&gt;0,"Open","Close"))</f>
        <v/>
      </c>
      <c r="W237" s="212"/>
      <c r="X237" s="214"/>
      <c r="Y237" s="236" t="str">
        <f>IF(Table35[[#This Row],[PO TAM]]="","",SUMIF(J:J,Table35[[#This Row],[Ich No]],J:N))</f>
        <v/>
      </c>
      <c r="Z237" s="214" t="str">
        <f>IF(Table35[[#This Row],[PO TMMIN]]="","",SUMIF(B:B,Table35[[#This Row],[Ich Part No]],I:I))</f>
        <v/>
      </c>
      <c r="AC237" s="169" t="str">
        <f>IF(Table35[[#This Row],[Delivery Date]]="","",$AC$2-Table35[[#This Row],[Delivery Date]])</f>
        <v/>
      </c>
      <c r="AE237" t="str">
        <f>IFERROR(VLOOKUP(Table35[[#This Row],[Ich No]],'ICH NO'!K:M,3,0),"")</f>
        <v/>
      </c>
      <c r="AF237" t="str">
        <f>IF(Table35[[#This Row],[REST TAM]]&gt;Table35[[#This Row],[Stock TAM]],Table35[[#This Row],[Stock TAM]],Table35[[#This Row],[REST TAM]])</f>
        <v/>
      </c>
    </row>
    <row r="238" spans="1:32" x14ac:dyDescent="0.3">
      <c r="A238" s="173" t="str">
        <f>IF(Table35[[#This Row],[TAM PART NO]]="","",(ROW()-2))</f>
        <v/>
      </c>
      <c r="B238" s="212" t="str">
        <f>IF(TAM!T242="","",TAM!T242)</f>
        <v/>
      </c>
      <c r="C238" s="42" t="str">
        <f>IF(TAM!Q242="","",TAM!Q242)</f>
        <v/>
      </c>
      <c r="D238" s="42" t="str">
        <f>IF(TAM!I242="","",TAM!I242)</f>
        <v/>
      </c>
      <c r="E238" s="42" t="str">
        <f>IF(TAM!H242="","",TAM!H242)</f>
        <v/>
      </c>
      <c r="F238" s="213" t="str">
        <f>IF(TAM!L242="","",TAM!L242)</f>
        <v/>
      </c>
      <c r="G238" s="213" t="str">
        <f>IF(TAM!M242="","",TAM!M242)</f>
        <v/>
      </c>
      <c r="H238" s="220" t="str">
        <f>IF(TAM!AD242="","",TAM!AD242)</f>
        <v/>
      </c>
      <c r="I238" s="223" t="str">
        <f>IF(Table35[[#This Row],[Open Qty TAM]]="","",TAM!AE242)</f>
        <v/>
      </c>
      <c r="J238" s="212" t="str">
        <f>IF(TMMIN!T240="","",TMMIN!T240)</f>
        <v/>
      </c>
      <c r="K238" s="42" t="str">
        <f>IF(TMMIN!Q240="","",TMMIN!Q240)</f>
        <v/>
      </c>
      <c r="L238" s="42" t="str">
        <f>IF(TMMIN!I240="","",TMMIN!I240)</f>
        <v/>
      </c>
      <c r="M238" s="220" t="str">
        <f>IF(Table35[[#This Row],[PO TMMIN]]="","",TMMIN!AD240)</f>
        <v/>
      </c>
      <c r="N238" s="223" t="str">
        <f>IF(Table35[[#This Row],[Open Qty TMMIN]]="","",TMMIN!AE240)</f>
        <v/>
      </c>
      <c r="O238" s="226" t="str">
        <f>IF(Table35[[#This Row],[Open Qty TAM]]="","",SUM(SUMIF('STOCK OES'!B:B,Table35[[#This Row],[Ich No]],'STOCK OES'!E:E),SUMIF('STOCK SEALING'!B:B,Table35[[#This Row],[Ich Part No]],'STOCK SEALING'!E:E)))</f>
        <v/>
      </c>
      <c r="P238" s="223" t="str">
        <f>IF(Table35[[#This Row],[Rest TMMIN]]="","",SUM(SUMIF('STOCK OES'!B:B,Table35[[#This Row],[Ich Part No]],'STOCK OES'!E:E),SUMIF('STOCK SEALING'!B:B,Table35[[#This Row],[Ich Part No]],'STOCK SEALING'!E:E)))</f>
        <v/>
      </c>
      <c r="Q238" s="226"/>
      <c r="R238" s="223"/>
      <c r="S238" s="226" t="str">
        <f>IFERROR(Table35[[#This Row],[REST TAM]]-Table35[[#This Row],[Scan TAM]],"")</f>
        <v/>
      </c>
      <c r="T238" s="223" t="str">
        <f>IFERROR(Table35[[#This Row],[Rest TMMIN]]-Table35[[#This Row],[Scan Tmmin]],"")</f>
        <v/>
      </c>
      <c r="U238" s="212" t="str">
        <f>IF(Table35[[#This Row],[PO TAM]]="","",IF(Table35[[#This Row],[Balance TAM]]&gt;0,"Open","Close"))</f>
        <v/>
      </c>
      <c r="V238" s="214" t="str">
        <f>IF(Table35[[#This Row],[PO TMMIN]]="","",IF(Table35[[#This Row],[Balance TMMIN]]&gt;0,"Open","Close"))</f>
        <v/>
      </c>
      <c r="W238" s="212"/>
      <c r="X238" s="214"/>
      <c r="Y238" s="236" t="str">
        <f>IF(Table35[[#This Row],[PO TAM]]="","",SUMIF(J:J,Table35[[#This Row],[Ich No]],J:N))</f>
        <v/>
      </c>
      <c r="Z238" s="214" t="str">
        <f>IF(Table35[[#This Row],[PO TMMIN]]="","",SUMIF(B:B,Table35[[#This Row],[Ich Part No]],I:I))</f>
        <v/>
      </c>
      <c r="AC238" s="169" t="str">
        <f>IF(Table35[[#This Row],[Delivery Date]]="","",$AC$2-Table35[[#This Row],[Delivery Date]])</f>
        <v/>
      </c>
      <c r="AE238" t="str">
        <f>IFERROR(VLOOKUP(Table35[[#This Row],[Ich No]],'ICH NO'!K:M,3,0),"")</f>
        <v/>
      </c>
      <c r="AF238" t="str">
        <f>IF(Table35[[#This Row],[REST TAM]]&gt;Table35[[#This Row],[Stock TAM]],Table35[[#This Row],[Stock TAM]],Table35[[#This Row],[REST TAM]])</f>
        <v/>
      </c>
    </row>
    <row r="239" spans="1:32" x14ac:dyDescent="0.3">
      <c r="A239" s="173" t="str">
        <f>IF(Table35[[#This Row],[TAM PART NO]]="","",(ROW()-2))</f>
        <v/>
      </c>
      <c r="B239" s="212" t="str">
        <f>IF(TAM!T243="","",TAM!T243)</f>
        <v/>
      </c>
      <c r="C239" s="42" t="str">
        <f>IF(TAM!Q243="","",TAM!Q243)</f>
        <v/>
      </c>
      <c r="D239" s="42" t="str">
        <f>IF(TAM!I243="","",TAM!I243)</f>
        <v/>
      </c>
      <c r="E239" s="42" t="str">
        <f>IF(TAM!H243="","",TAM!H243)</f>
        <v/>
      </c>
      <c r="F239" s="213" t="str">
        <f>IF(TAM!L243="","",TAM!L243)</f>
        <v/>
      </c>
      <c r="G239" s="213" t="str">
        <f>IF(TAM!M243="","",TAM!M243)</f>
        <v/>
      </c>
      <c r="H239" s="220" t="str">
        <f>IF(TAM!AD243="","",TAM!AD243)</f>
        <v/>
      </c>
      <c r="I239" s="223" t="str">
        <f>IF(Table35[[#This Row],[Open Qty TAM]]="","",TAM!AE243)</f>
        <v/>
      </c>
      <c r="J239" s="212" t="str">
        <f>IF(TMMIN!T241="","",TMMIN!T241)</f>
        <v/>
      </c>
      <c r="K239" s="42" t="str">
        <f>IF(TMMIN!Q241="","",TMMIN!Q241)</f>
        <v/>
      </c>
      <c r="L239" s="42" t="str">
        <f>IF(TMMIN!I241="","",TMMIN!I241)</f>
        <v/>
      </c>
      <c r="M239" s="220" t="str">
        <f>IF(Table35[[#This Row],[PO TMMIN]]="","",TMMIN!AD241)</f>
        <v/>
      </c>
      <c r="N239" s="223" t="str">
        <f>IF(Table35[[#This Row],[Open Qty TMMIN]]="","",TMMIN!AE241)</f>
        <v/>
      </c>
      <c r="O239" s="226" t="str">
        <f>IF(Table35[[#This Row],[Open Qty TAM]]="","",SUM(SUMIF('STOCK OES'!B:B,Table35[[#This Row],[Ich No]],'STOCK OES'!E:E),SUMIF('STOCK SEALING'!B:B,Table35[[#This Row],[Ich Part No]],'STOCK SEALING'!E:E)))</f>
        <v/>
      </c>
      <c r="P239" s="223" t="str">
        <f>IF(Table35[[#This Row],[Rest TMMIN]]="","",SUM(SUMIF('STOCK OES'!B:B,Table35[[#This Row],[Ich Part No]],'STOCK OES'!E:E),SUMIF('STOCK SEALING'!B:B,Table35[[#This Row],[Ich Part No]],'STOCK SEALING'!E:E)))</f>
        <v/>
      </c>
      <c r="Q239" s="226"/>
      <c r="R239" s="223"/>
      <c r="S239" s="226" t="str">
        <f>IFERROR(Table35[[#This Row],[REST TAM]]-Table35[[#This Row],[Scan TAM]],"")</f>
        <v/>
      </c>
      <c r="T239" s="223" t="str">
        <f>IFERROR(Table35[[#This Row],[Rest TMMIN]]-Table35[[#This Row],[Scan Tmmin]],"")</f>
        <v/>
      </c>
      <c r="U239" s="212" t="str">
        <f>IF(Table35[[#This Row],[PO TAM]]="","",IF(Table35[[#This Row],[Balance TAM]]&gt;0,"Open","Close"))</f>
        <v/>
      </c>
      <c r="V239" s="214" t="str">
        <f>IF(Table35[[#This Row],[PO TMMIN]]="","",IF(Table35[[#This Row],[Balance TMMIN]]&gt;0,"Open","Close"))</f>
        <v/>
      </c>
      <c r="W239" s="212"/>
      <c r="X239" s="214"/>
      <c r="Y239" s="236" t="str">
        <f>IF(Table35[[#This Row],[PO TAM]]="","",SUMIF(J:J,Table35[[#This Row],[Ich No]],J:N))</f>
        <v/>
      </c>
      <c r="Z239" s="214" t="str">
        <f>IF(Table35[[#This Row],[PO TMMIN]]="","",SUMIF(B:B,Table35[[#This Row],[Ich Part No]],I:I))</f>
        <v/>
      </c>
      <c r="AC239" s="169" t="str">
        <f>IF(Table35[[#This Row],[Delivery Date]]="","",$AC$2-Table35[[#This Row],[Delivery Date]])</f>
        <v/>
      </c>
      <c r="AE239" t="str">
        <f>IFERROR(VLOOKUP(Table35[[#This Row],[Ich No]],'ICH NO'!K:M,3,0),"")</f>
        <v/>
      </c>
      <c r="AF239" t="str">
        <f>IF(Table35[[#This Row],[REST TAM]]&gt;Table35[[#This Row],[Stock TAM]],Table35[[#This Row],[Stock TAM]],Table35[[#This Row],[REST TAM]])</f>
        <v/>
      </c>
    </row>
    <row r="240" spans="1:32" x14ac:dyDescent="0.3">
      <c r="A240" s="173" t="str">
        <f>IF(Table35[[#This Row],[TAM PART NO]]="","",(ROW()-2))</f>
        <v/>
      </c>
      <c r="B240" s="212" t="str">
        <f>IF(TAM!T244="","",TAM!T244)</f>
        <v/>
      </c>
      <c r="C240" s="42" t="str">
        <f>IF(TAM!Q244="","",TAM!Q244)</f>
        <v/>
      </c>
      <c r="D240" s="42" t="str">
        <f>IF(TAM!I244="","",TAM!I244)</f>
        <v/>
      </c>
      <c r="E240" s="42" t="str">
        <f>IF(TAM!H244="","",TAM!H244)</f>
        <v/>
      </c>
      <c r="F240" s="213" t="str">
        <f>IF(TAM!L244="","",TAM!L244)</f>
        <v/>
      </c>
      <c r="G240" s="213" t="str">
        <f>IF(TAM!M244="","",TAM!M244)</f>
        <v/>
      </c>
      <c r="H240" s="220" t="str">
        <f>IF(TAM!AD244="","",TAM!AD244)</f>
        <v/>
      </c>
      <c r="I240" s="223" t="str">
        <f>IF(Table35[[#This Row],[Open Qty TAM]]="","",TAM!AE244)</f>
        <v/>
      </c>
      <c r="J240" s="212" t="str">
        <f>IF(TMMIN!T242="","",TMMIN!T242)</f>
        <v/>
      </c>
      <c r="K240" s="42" t="str">
        <f>IF(TMMIN!Q242="","",TMMIN!Q242)</f>
        <v/>
      </c>
      <c r="L240" s="42" t="str">
        <f>IF(TMMIN!I242="","",TMMIN!I242)</f>
        <v/>
      </c>
      <c r="M240" s="220" t="str">
        <f>IF(Table35[[#This Row],[PO TMMIN]]="","",TMMIN!AD242)</f>
        <v/>
      </c>
      <c r="N240" s="223" t="str">
        <f>IF(Table35[[#This Row],[Open Qty TMMIN]]="","",TMMIN!AE242)</f>
        <v/>
      </c>
      <c r="O240" s="226" t="str">
        <f>IF(Table35[[#This Row],[Open Qty TAM]]="","",SUM(SUMIF('STOCK OES'!B:B,Table35[[#This Row],[Ich No]],'STOCK OES'!E:E),SUMIF('STOCK SEALING'!B:B,Table35[[#This Row],[Ich Part No]],'STOCK SEALING'!E:E)))</f>
        <v/>
      </c>
      <c r="P240" s="223" t="str">
        <f>IF(Table35[[#This Row],[Rest TMMIN]]="","",SUM(SUMIF('STOCK OES'!B:B,Table35[[#This Row],[Ich Part No]],'STOCK OES'!E:E),SUMIF('STOCK SEALING'!B:B,Table35[[#This Row],[Ich Part No]],'STOCK SEALING'!E:E)))</f>
        <v/>
      </c>
      <c r="Q240" s="226"/>
      <c r="R240" s="223"/>
      <c r="S240" s="226" t="str">
        <f>IFERROR(Table35[[#This Row],[REST TAM]]-Table35[[#This Row],[Scan TAM]],"")</f>
        <v/>
      </c>
      <c r="T240" s="223" t="str">
        <f>IFERROR(Table35[[#This Row],[Rest TMMIN]]-Table35[[#This Row],[Scan Tmmin]],"")</f>
        <v/>
      </c>
      <c r="U240" s="212" t="str">
        <f>IF(Table35[[#This Row],[PO TAM]]="","",IF(Table35[[#This Row],[Balance TAM]]&gt;0,"Open","Close"))</f>
        <v/>
      </c>
      <c r="V240" s="214" t="str">
        <f>IF(Table35[[#This Row],[PO TMMIN]]="","",IF(Table35[[#This Row],[Balance TMMIN]]&gt;0,"Open","Close"))</f>
        <v/>
      </c>
      <c r="W240" s="212"/>
      <c r="X240" s="214"/>
      <c r="Y240" s="236" t="str">
        <f>IF(Table35[[#This Row],[PO TAM]]="","",SUMIF(J:J,Table35[[#This Row],[Ich No]],J:N))</f>
        <v/>
      </c>
      <c r="Z240" s="214" t="str">
        <f>IF(Table35[[#This Row],[PO TMMIN]]="","",SUMIF(B:B,Table35[[#This Row],[Ich Part No]],I:I))</f>
        <v/>
      </c>
      <c r="AC240" s="169" t="str">
        <f>IF(Table35[[#This Row],[Delivery Date]]="","",$AC$2-Table35[[#This Row],[Delivery Date]])</f>
        <v/>
      </c>
      <c r="AE240" t="str">
        <f>IFERROR(VLOOKUP(Table35[[#This Row],[Ich No]],'ICH NO'!K:M,3,0),"")</f>
        <v/>
      </c>
      <c r="AF240" t="str">
        <f>IF(Table35[[#This Row],[REST TAM]]&gt;Table35[[#This Row],[Stock TAM]],Table35[[#This Row],[Stock TAM]],Table35[[#This Row],[REST TAM]])</f>
        <v/>
      </c>
    </row>
    <row r="241" spans="1:32" x14ac:dyDescent="0.3">
      <c r="A241" s="173" t="str">
        <f>IF(Table35[[#This Row],[TAM PART NO]]="","",(ROW()-2))</f>
        <v/>
      </c>
      <c r="B241" s="212" t="str">
        <f>IF(TAM!T245="","",TAM!T245)</f>
        <v/>
      </c>
      <c r="C241" s="42" t="str">
        <f>IF(TAM!Q245="","",TAM!Q245)</f>
        <v/>
      </c>
      <c r="D241" s="42" t="str">
        <f>IF(TAM!I245="","",TAM!I245)</f>
        <v/>
      </c>
      <c r="E241" s="42" t="str">
        <f>IF(TAM!H245="","",TAM!H245)</f>
        <v/>
      </c>
      <c r="F241" s="213" t="str">
        <f>IF(TAM!L245="","",TAM!L245)</f>
        <v/>
      </c>
      <c r="G241" s="213" t="str">
        <f>IF(TAM!M245="","",TAM!M245)</f>
        <v/>
      </c>
      <c r="H241" s="220" t="str">
        <f>IF(TAM!AD245="","",TAM!AD245)</f>
        <v/>
      </c>
      <c r="I241" s="223" t="str">
        <f>IF(Table35[[#This Row],[Open Qty TAM]]="","",TAM!AE245)</f>
        <v/>
      </c>
      <c r="J241" s="212" t="str">
        <f>IF(TMMIN!T243="","",TMMIN!T243)</f>
        <v/>
      </c>
      <c r="K241" s="42" t="str">
        <f>IF(TMMIN!Q243="","",TMMIN!Q243)</f>
        <v/>
      </c>
      <c r="L241" s="42" t="str">
        <f>IF(TMMIN!I243="","",TMMIN!I243)</f>
        <v/>
      </c>
      <c r="M241" s="220" t="str">
        <f>IF(Table35[[#This Row],[PO TMMIN]]="","",TMMIN!AD243)</f>
        <v/>
      </c>
      <c r="N241" s="223" t="str">
        <f>IF(Table35[[#This Row],[Open Qty TMMIN]]="","",TMMIN!AE243)</f>
        <v/>
      </c>
      <c r="O241" s="226" t="str">
        <f>IF(Table35[[#This Row],[Open Qty TAM]]="","",SUM(SUMIF('STOCK OES'!B:B,Table35[[#This Row],[Ich No]],'STOCK OES'!E:E),SUMIF('STOCK SEALING'!B:B,Table35[[#This Row],[Ich Part No]],'STOCK SEALING'!E:E)))</f>
        <v/>
      </c>
      <c r="P241" s="223" t="str">
        <f>IF(Table35[[#This Row],[Rest TMMIN]]="","",SUM(SUMIF('STOCK OES'!B:B,Table35[[#This Row],[Ich Part No]],'STOCK OES'!E:E),SUMIF('STOCK SEALING'!B:B,Table35[[#This Row],[Ich Part No]],'STOCK SEALING'!E:E)))</f>
        <v/>
      </c>
      <c r="Q241" s="226"/>
      <c r="R241" s="223"/>
      <c r="S241" s="226" t="str">
        <f>IFERROR(Table35[[#This Row],[REST TAM]]-Table35[[#This Row],[Scan TAM]],"")</f>
        <v/>
      </c>
      <c r="T241" s="223" t="str">
        <f>IFERROR(Table35[[#This Row],[Rest TMMIN]]-Table35[[#This Row],[Scan Tmmin]],"")</f>
        <v/>
      </c>
      <c r="U241" s="212" t="str">
        <f>IF(Table35[[#This Row],[PO TAM]]="","",IF(Table35[[#This Row],[Balance TAM]]&gt;0,"Open","Close"))</f>
        <v/>
      </c>
      <c r="V241" s="214" t="str">
        <f>IF(Table35[[#This Row],[PO TMMIN]]="","",IF(Table35[[#This Row],[Balance TMMIN]]&gt;0,"Open","Close"))</f>
        <v/>
      </c>
      <c r="W241" s="212"/>
      <c r="X241" s="214"/>
      <c r="Y241" s="236" t="str">
        <f>IF(Table35[[#This Row],[PO TAM]]="","",SUMIF(J:J,Table35[[#This Row],[Ich No]],J:N))</f>
        <v/>
      </c>
      <c r="Z241" s="214" t="str">
        <f>IF(Table35[[#This Row],[PO TMMIN]]="","",SUMIF(B:B,Table35[[#This Row],[Ich Part No]],I:I))</f>
        <v/>
      </c>
      <c r="AC241" s="169" t="str">
        <f>IF(Table35[[#This Row],[Delivery Date]]="","",$AC$2-Table35[[#This Row],[Delivery Date]])</f>
        <v/>
      </c>
      <c r="AE241" t="str">
        <f>IFERROR(VLOOKUP(Table35[[#This Row],[Ich No]],'ICH NO'!K:M,3,0),"")</f>
        <v/>
      </c>
      <c r="AF241" t="str">
        <f>IF(Table35[[#This Row],[REST TAM]]&gt;Table35[[#This Row],[Stock TAM]],Table35[[#This Row],[Stock TAM]],Table35[[#This Row],[REST TAM]])</f>
        <v/>
      </c>
    </row>
    <row r="242" spans="1:32" x14ac:dyDescent="0.3">
      <c r="A242" s="173" t="str">
        <f>IF(Table35[[#This Row],[TAM PART NO]]="","",(ROW()-2))</f>
        <v/>
      </c>
      <c r="B242" s="212" t="str">
        <f>IF(TAM!T246="","",TAM!T246)</f>
        <v/>
      </c>
      <c r="C242" s="42" t="str">
        <f>IF(TAM!Q246="","",TAM!Q246)</f>
        <v/>
      </c>
      <c r="D242" s="42" t="str">
        <f>IF(TAM!I246="","",TAM!I246)</f>
        <v/>
      </c>
      <c r="E242" s="42" t="str">
        <f>IF(TAM!H246="","",TAM!H246)</f>
        <v/>
      </c>
      <c r="F242" s="213" t="str">
        <f>IF(TAM!L246="","",TAM!L246)</f>
        <v/>
      </c>
      <c r="G242" s="213" t="str">
        <f>IF(TAM!M246="","",TAM!M246)</f>
        <v/>
      </c>
      <c r="H242" s="220" t="str">
        <f>IF(TAM!AD246="","",TAM!AD246)</f>
        <v/>
      </c>
      <c r="I242" s="223" t="str">
        <f>IF(Table35[[#This Row],[Open Qty TAM]]="","",TAM!AE246)</f>
        <v/>
      </c>
      <c r="J242" s="212" t="str">
        <f>IF(TMMIN!T244="","",TMMIN!T244)</f>
        <v/>
      </c>
      <c r="K242" s="42" t="str">
        <f>IF(TMMIN!Q244="","",TMMIN!Q244)</f>
        <v/>
      </c>
      <c r="L242" s="42" t="str">
        <f>IF(TMMIN!I244="","",TMMIN!I244)</f>
        <v/>
      </c>
      <c r="M242" s="220" t="str">
        <f>IF(Table35[[#This Row],[PO TMMIN]]="","",TMMIN!AD244)</f>
        <v/>
      </c>
      <c r="N242" s="223" t="str">
        <f>IF(Table35[[#This Row],[Open Qty TMMIN]]="","",TMMIN!AE244)</f>
        <v/>
      </c>
      <c r="O242" s="226" t="str">
        <f>IF(Table35[[#This Row],[Open Qty TAM]]="","",SUM(SUMIF('STOCK OES'!B:B,Table35[[#This Row],[Ich No]],'STOCK OES'!E:E),SUMIF('STOCK SEALING'!B:B,Table35[[#This Row],[Ich Part No]],'STOCK SEALING'!E:E)))</f>
        <v/>
      </c>
      <c r="P242" s="223" t="str">
        <f>IF(Table35[[#This Row],[Rest TMMIN]]="","",SUM(SUMIF('STOCK OES'!B:B,Table35[[#This Row],[Ich Part No]],'STOCK OES'!E:E),SUMIF('STOCK SEALING'!B:B,Table35[[#This Row],[Ich Part No]],'STOCK SEALING'!E:E)))</f>
        <v/>
      </c>
      <c r="Q242" s="226"/>
      <c r="R242" s="223"/>
      <c r="S242" s="226" t="str">
        <f>IFERROR(Table35[[#This Row],[REST TAM]]-Table35[[#This Row],[Scan TAM]],"")</f>
        <v/>
      </c>
      <c r="T242" s="223" t="str">
        <f>IFERROR(Table35[[#This Row],[Rest TMMIN]]-Table35[[#This Row],[Scan Tmmin]],"")</f>
        <v/>
      </c>
      <c r="U242" s="212" t="str">
        <f>IF(Table35[[#This Row],[PO TAM]]="","",IF(Table35[[#This Row],[Balance TAM]]&gt;0,"Open","Close"))</f>
        <v/>
      </c>
      <c r="V242" s="214" t="str">
        <f>IF(Table35[[#This Row],[PO TMMIN]]="","",IF(Table35[[#This Row],[Balance TMMIN]]&gt;0,"Open","Close"))</f>
        <v/>
      </c>
      <c r="W242" s="212"/>
      <c r="X242" s="214"/>
      <c r="Y242" s="236" t="str">
        <f>IF(Table35[[#This Row],[PO TAM]]="","",SUMIF(J:J,Table35[[#This Row],[Ich No]],J:N))</f>
        <v/>
      </c>
      <c r="Z242" s="214" t="str">
        <f>IF(Table35[[#This Row],[PO TMMIN]]="","",SUMIF(B:B,Table35[[#This Row],[Ich Part No]],I:I))</f>
        <v/>
      </c>
      <c r="AC242" s="169" t="str">
        <f>IF(Table35[[#This Row],[Delivery Date]]="","",$AC$2-Table35[[#This Row],[Delivery Date]])</f>
        <v/>
      </c>
      <c r="AE242" t="str">
        <f>IFERROR(VLOOKUP(Table35[[#This Row],[Ich No]],'ICH NO'!K:M,3,0),"")</f>
        <v/>
      </c>
      <c r="AF242" t="str">
        <f>IF(Table35[[#This Row],[REST TAM]]&gt;Table35[[#This Row],[Stock TAM]],Table35[[#This Row],[Stock TAM]],Table35[[#This Row],[REST TAM]])</f>
        <v/>
      </c>
    </row>
    <row r="243" spans="1:32" x14ac:dyDescent="0.3">
      <c r="A243" s="173" t="str">
        <f>IF(Table35[[#This Row],[TAM PART NO]]="","",(ROW()-2))</f>
        <v/>
      </c>
      <c r="B243" s="212" t="str">
        <f>IF(TAM!T247="","",TAM!T247)</f>
        <v/>
      </c>
      <c r="C243" s="42" t="str">
        <f>IF(TAM!Q247="","",TAM!Q247)</f>
        <v/>
      </c>
      <c r="D243" s="42" t="str">
        <f>IF(TAM!I247="","",TAM!I247)</f>
        <v/>
      </c>
      <c r="E243" s="42" t="str">
        <f>IF(TAM!H247="","",TAM!H247)</f>
        <v/>
      </c>
      <c r="F243" s="213" t="str">
        <f>IF(TAM!L247="","",TAM!L247)</f>
        <v/>
      </c>
      <c r="G243" s="213" t="str">
        <f>IF(TAM!M247="","",TAM!M247)</f>
        <v/>
      </c>
      <c r="H243" s="220" t="str">
        <f>IF(TAM!AD247="","",TAM!AD247)</f>
        <v/>
      </c>
      <c r="I243" s="223" t="str">
        <f>IF(Table35[[#This Row],[Open Qty TAM]]="","",TAM!AE247)</f>
        <v/>
      </c>
      <c r="J243" s="212" t="str">
        <f>IF(TMMIN!T245="","",TMMIN!T245)</f>
        <v/>
      </c>
      <c r="K243" s="42" t="str">
        <f>IF(TMMIN!Q245="","",TMMIN!Q245)</f>
        <v/>
      </c>
      <c r="L243" s="42" t="str">
        <f>IF(TMMIN!I245="","",TMMIN!I245)</f>
        <v/>
      </c>
      <c r="M243" s="220" t="str">
        <f>IF(Table35[[#This Row],[PO TMMIN]]="","",TMMIN!AD245)</f>
        <v/>
      </c>
      <c r="N243" s="223" t="str">
        <f>IF(Table35[[#This Row],[Open Qty TMMIN]]="","",TMMIN!AE245)</f>
        <v/>
      </c>
      <c r="O243" s="226" t="str">
        <f>IF(Table35[[#This Row],[Open Qty TAM]]="","",SUM(SUMIF('STOCK OES'!B:B,Table35[[#This Row],[Ich No]],'STOCK OES'!E:E),SUMIF('STOCK SEALING'!B:B,Table35[[#This Row],[Ich Part No]],'STOCK SEALING'!E:E)))</f>
        <v/>
      </c>
      <c r="P243" s="223" t="str">
        <f>IF(Table35[[#This Row],[Rest TMMIN]]="","",SUM(SUMIF('STOCK OES'!B:B,Table35[[#This Row],[Ich Part No]],'STOCK OES'!E:E),SUMIF('STOCK SEALING'!B:B,Table35[[#This Row],[Ich Part No]],'STOCK SEALING'!E:E)))</f>
        <v/>
      </c>
      <c r="Q243" s="226"/>
      <c r="R243" s="223"/>
      <c r="S243" s="226" t="str">
        <f>IFERROR(Table35[[#This Row],[REST TAM]]-Table35[[#This Row],[Scan TAM]],"")</f>
        <v/>
      </c>
      <c r="T243" s="223" t="str">
        <f>IFERROR(Table35[[#This Row],[Rest TMMIN]]-Table35[[#This Row],[Scan Tmmin]],"")</f>
        <v/>
      </c>
      <c r="U243" s="212" t="str">
        <f>IF(Table35[[#This Row],[PO TAM]]="","",IF(Table35[[#This Row],[Balance TAM]]&gt;0,"Open","Close"))</f>
        <v/>
      </c>
      <c r="V243" s="214" t="str">
        <f>IF(Table35[[#This Row],[PO TMMIN]]="","",IF(Table35[[#This Row],[Balance TMMIN]]&gt;0,"Open","Close"))</f>
        <v/>
      </c>
      <c r="W243" s="212"/>
      <c r="X243" s="214"/>
      <c r="Y243" s="236" t="str">
        <f>IF(Table35[[#This Row],[PO TAM]]="","",SUMIF(J:J,Table35[[#This Row],[Ich No]],J:N))</f>
        <v/>
      </c>
      <c r="Z243" s="214" t="str">
        <f>IF(Table35[[#This Row],[PO TMMIN]]="","",SUMIF(B:B,Table35[[#This Row],[Ich Part No]],I:I))</f>
        <v/>
      </c>
      <c r="AC243" s="169" t="str">
        <f>IF(Table35[[#This Row],[Delivery Date]]="","",$AC$2-Table35[[#This Row],[Delivery Date]])</f>
        <v/>
      </c>
      <c r="AE243" t="str">
        <f>IFERROR(VLOOKUP(Table35[[#This Row],[Ich No]],'ICH NO'!K:M,3,0),"")</f>
        <v/>
      </c>
      <c r="AF243" t="str">
        <f>IF(Table35[[#This Row],[REST TAM]]&gt;Table35[[#This Row],[Stock TAM]],Table35[[#This Row],[Stock TAM]],Table35[[#This Row],[REST TAM]])</f>
        <v/>
      </c>
    </row>
    <row r="244" spans="1:32" x14ac:dyDescent="0.3">
      <c r="A244" s="173" t="str">
        <f>IF(Table35[[#This Row],[TAM PART NO]]="","",(ROW()-2))</f>
        <v/>
      </c>
      <c r="B244" s="212" t="str">
        <f>IF(TAM!T248="","",TAM!T248)</f>
        <v/>
      </c>
      <c r="C244" s="42" t="str">
        <f>IF(TAM!Q248="","",TAM!Q248)</f>
        <v/>
      </c>
      <c r="D244" s="42" t="str">
        <f>IF(TAM!I248="","",TAM!I248)</f>
        <v/>
      </c>
      <c r="E244" s="42" t="str">
        <f>IF(TAM!H248="","",TAM!H248)</f>
        <v/>
      </c>
      <c r="F244" s="213" t="str">
        <f>IF(TAM!L248="","",TAM!L248)</f>
        <v/>
      </c>
      <c r="G244" s="213" t="str">
        <f>IF(TAM!M248="","",TAM!M248)</f>
        <v/>
      </c>
      <c r="H244" s="220" t="str">
        <f>IF(TAM!AD248="","",TAM!AD248)</f>
        <v/>
      </c>
      <c r="I244" s="223" t="str">
        <f>IF(Table35[[#This Row],[Open Qty TAM]]="","",TAM!AE248)</f>
        <v/>
      </c>
      <c r="J244" s="212" t="str">
        <f>IF(TMMIN!T246="","",TMMIN!T246)</f>
        <v/>
      </c>
      <c r="K244" s="42" t="str">
        <f>IF(TMMIN!Q246="","",TMMIN!Q246)</f>
        <v/>
      </c>
      <c r="L244" s="42" t="str">
        <f>IF(TMMIN!I246="","",TMMIN!I246)</f>
        <v/>
      </c>
      <c r="M244" s="220" t="str">
        <f>IF(Table35[[#This Row],[PO TMMIN]]="","",TMMIN!AD246)</f>
        <v/>
      </c>
      <c r="N244" s="223" t="str">
        <f>IF(Table35[[#This Row],[Open Qty TMMIN]]="","",TMMIN!AE246)</f>
        <v/>
      </c>
      <c r="O244" s="226" t="str">
        <f>IF(Table35[[#This Row],[Open Qty TAM]]="","",SUM(SUMIF('STOCK OES'!B:B,Table35[[#This Row],[Ich No]],'STOCK OES'!E:E),SUMIF('STOCK SEALING'!B:B,Table35[[#This Row],[Ich Part No]],'STOCK SEALING'!E:E)))</f>
        <v/>
      </c>
      <c r="P244" s="223" t="str">
        <f>IF(Table35[[#This Row],[Rest TMMIN]]="","",SUM(SUMIF('STOCK OES'!B:B,Table35[[#This Row],[Ich Part No]],'STOCK OES'!E:E),SUMIF('STOCK SEALING'!B:B,Table35[[#This Row],[Ich Part No]],'STOCK SEALING'!E:E)))</f>
        <v/>
      </c>
      <c r="Q244" s="226"/>
      <c r="R244" s="223"/>
      <c r="S244" s="226" t="str">
        <f>IFERROR(Table35[[#This Row],[REST TAM]]-Table35[[#This Row],[Scan TAM]],"")</f>
        <v/>
      </c>
      <c r="T244" s="223" t="str">
        <f>IFERROR(Table35[[#This Row],[Rest TMMIN]]-Table35[[#This Row],[Scan Tmmin]],"")</f>
        <v/>
      </c>
      <c r="U244" s="212" t="str">
        <f>IF(Table35[[#This Row],[PO TAM]]="","",IF(Table35[[#This Row],[Balance TAM]]&gt;0,"Open","Close"))</f>
        <v/>
      </c>
      <c r="V244" s="214" t="str">
        <f>IF(Table35[[#This Row],[PO TMMIN]]="","",IF(Table35[[#This Row],[Balance TMMIN]]&gt;0,"Open","Close"))</f>
        <v/>
      </c>
      <c r="W244" s="212"/>
      <c r="X244" s="214"/>
      <c r="Y244" s="236" t="str">
        <f>IF(Table35[[#This Row],[PO TAM]]="","",SUMIF(J:J,Table35[[#This Row],[Ich No]],J:N))</f>
        <v/>
      </c>
      <c r="Z244" s="214" t="str">
        <f>IF(Table35[[#This Row],[PO TMMIN]]="","",SUMIF(B:B,Table35[[#This Row],[Ich Part No]],I:I))</f>
        <v/>
      </c>
      <c r="AC244" s="169" t="str">
        <f>IF(Table35[[#This Row],[Delivery Date]]="","",$AC$2-Table35[[#This Row],[Delivery Date]])</f>
        <v/>
      </c>
      <c r="AE244" t="str">
        <f>IFERROR(VLOOKUP(Table35[[#This Row],[Ich No]],'ICH NO'!K:M,3,0),"")</f>
        <v/>
      </c>
      <c r="AF244" t="str">
        <f>IF(Table35[[#This Row],[REST TAM]]&gt;Table35[[#This Row],[Stock TAM]],Table35[[#This Row],[Stock TAM]],Table35[[#This Row],[REST TAM]])</f>
        <v/>
      </c>
    </row>
    <row r="245" spans="1:32" x14ac:dyDescent="0.3">
      <c r="A245" s="173" t="str">
        <f>IF(Table35[[#This Row],[TAM PART NO]]="","",(ROW()-2))</f>
        <v/>
      </c>
      <c r="B245" s="212" t="str">
        <f>IF(TAM!T249="","",TAM!T249)</f>
        <v/>
      </c>
      <c r="C245" s="42" t="str">
        <f>IF(TAM!Q249="","",TAM!Q249)</f>
        <v/>
      </c>
      <c r="D245" s="42" t="str">
        <f>IF(TAM!I249="","",TAM!I249)</f>
        <v/>
      </c>
      <c r="E245" s="42" t="str">
        <f>IF(TAM!H249="","",TAM!H249)</f>
        <v/>
      </c>
      <c r="F245" s="213" t="str">
        <f>IF(TAM!L249="","",TAM!L249)</f>
        <v/>
      </c>
      <c r="G245" s="213" t="str">
        <f>IF(TAM!M249="","",TAM!M249)</f>
        <v/>
      </c>
      <c r="H245" s="220" t="str">
        <f>IF(TAM!AD249="","",TAM!AD249)</f>
        <v/>
      </c>
      <c r="I245" s="223" t="str">
        <f>IF(Table35[[#This Row],[Open Qty TAM]]="","",TAM!AE249)</f>
        <v/>
      </c>
      <c r="J245" s="212" t="str">
        <f>IF(TMMIN!T247="","",TMMIN!T247)</f>
        <v/>
      </c>
      <c r="K245" s="42" t="str">
        <f>IF(TMMIN!Q247="","",TMMIN!Q247)</f>
        <v/>
      </c>
      <c r="L245" s="42" t="str">
        <f>IF(TMMIN!I247="","",TMMIN!I247)</f>
        <v/>
      </c>
      <c r="M245" s="220" t="str">
        <f>IF(Table35[[#This Row],[PO TMMIN]]="","",TMMIN!AD247)</f>
        <v/>
      </c>
      <c r="N245" s="223" t="str">
        <f>IF(Table35[[#This Row],[Open Qty TMMIN]]="","",TMMIN!AE247)</f>
        <v/>
      </c>
      <c r="O245" s="226" t="str">
        <f>IF(Table35[[#This Row],[Open Qty TAM]]="","",SUM(SUMIF('STOCK OES'!B:B,Table35[[#This Row],[Ich No]],'STOCK OES'!E:E),SUMIF('STOCK SEALING'!B:B,Table35[[#This Row],[Ich Part No]],'STOCK SEALING'!E:E)))</f>
        <v/>
      </c>
      <c r="P245" s="223" t="str">
        <f>IF(Table35[[#This Row],[Rest TMMIN]]="","",SUM(SUMIF('STOCK OES'!B:B,Table35[[#This Row],[Ich Part No]],'STOCK OES'!E:E),SUMIF('STOCK SEALING'!B:B,Table35[[#This Row],[Ich Part No]],'STOCK SEALING'!E:E)))</f>
        <v/>
      </c>
      <c r="Q245" s="226"/>
      <c r="R245" s="223"/>
      <c r="S245" s="226" t="str">
        <f>IFERROR(Table35[[#This Row],[REST TAM]]-Table35[[#This Row],[Scan TAM]],"")</f>
        <v/>
      </c>
      <c r="T245" s="223" t="str">
        <f>IFERROR(Table35[[#This Row],[Rest TMMIN]]-Table35[[#This Row],[Scan Tmmin]],"")</f>
        <v/>
      </c>
      <c r="U245" s="212" t="str">
        <f>IF(Table35[[#This Row],[PO TAM]]="","",IF(Table35[[#This Row],[Balance TAM]]&gt;0,"Open","Close"))</f>
        <v/>
      </c>
      <c r="V245" s="214" t="str">
        <f>IF(Table35[[#This Row],[PO TMMIN]]="","",IF(Table35[[#This Row],[Balance TMMIN]]&gt;0,"Open","Close"))</f>
        <v/>
      </c>
      <c r="W245" s="212"/>
      <c r="X245" s="214"/>
      <c r="Y245" s="236" t="str">
        <f>IF(Table35[[#This Row],[PO TAM]]="","",SUMIF(J:J,Table35[[#This Row],[Ich No]],J:N))</f>
        <v/>
      </c>
      <c r="Z245" s="214" t="str">
        <f>IF(Table35[[#This Row],[PO TMMIN]]="","",SUMIF(B:B,Table35[[#This Row],[Ich Part No]],I:I))</f>
        <v/>
      </c>
      <c r="AC245" s="169" t="str">
        <f>IF(Table35[[#This Row],[Delivery Date]]="","",$AC$2-Table35[[#This Row],[Delivery Date]])</f>
        <v/>
      </c>
      <c r="AE245" t="str">
        <f>IFERROR(VLOOKUP(Table35[[#This Row],[Ich No]],'ICH NO'!K:M,3,0),"")</f>
        <v/>
      </c>
      <c r="AF245" t="str">
        <f>IF(Table35[[#This Row],[REST TAM]]&gt;Table35[[#This Row],[Stock TAM]],Table35[[#This Row],[Stock TAM]],Table35[[#This Row],[REST TAM]])</f>
        <v/>
      </c>
    </row>
    <row r="246" spans="1:32" x14ac:dyDescent="0.3">
      <c r="A246" s="173" t="str">
        <f>IF(Table35[[#This Row],[TAM PART NO]]="","",(ROW()-2))</f>
        <v/>
      </c>
      <c r="B246" s="212" t="str">
        <f>IF(TAM!T250="","",TAM!T250)</f>
        <v/>
      </c>
      <c r="C246" s="42" t="str">
        <f>IF(TAM!Q250="","",TAM!Q250)</f>
        <v/>
      </c>
      <c r="D246" s="42" t="str">
        <f>IF(TAM!I250="","",TAM!I250)</f>
        <v/>
      </c>
      <c r="E246" s="42" t="str">
        <f>IF(TAM!H250="","",TAM!H250)</f>
        <v/>
      </c>
      <c r="F246" s="213" t="str">
        <f>IF(TAM!L250="","",TAM!L250)</f>
        <v/>
      </c>
      <c r="G246" s="213" t="str">
        <f>IF(TAM!M250="","",TAM!M250)</f>
        <v/>
      </c>
      <c r="H246" s="220" t="str">
        <f>IF(TAM!AD250="","",TAM!AD250)</f>
        <v/>
      </c>
      <c r="I246" s="223" t="str">
        <f>IF(Table35[[#This Row],[Open Qty TAM]]="","",TAM!AE250)</f>
        <v/>
      </c>
      <c r="J246" s="212" t="str">
        <f>IF(TMMIN!T248="","",TMMIN!T248)</f>
        <v/>
      </c>
      <c r="K246" s="42" t="str">
        <f>IF(TMMIN!Q248="","",TMMIN!Q248)</f>
        <v/>
      </c>
      <c r="L246" s="42" t="str">
        <f>IF(TMMIN!I248="","",TMMIN!I248)</f>
        <v/>
      </c>
      <c r="M246" s="220" t="str">
        <f>IF(Table35[[#This Row],[PO TMMIN]]="","",TMMIN!AD248)</f>
        <v/>
      </c>
      <c r="N246" s="223" t="str">
        <f>IF(Table35[[#This Row],[Open Qty TMMIN]]="","",TMMIN!AE248)</f>
        <v/>
      </c>
      <c r="O246" s="226" t="str">
        <f>IF(Table35[[#This Row],[Open Qty TAM]]="","",SUM(SUMIF('STOCK OES'!B:B,Table35[[#This Row],[Ich No]],'STOCK OES'!E:E),SUMIF('STOCK SEALING'!B:B,Table35[[#This Row],[Ich Part No]],'STOCK SEALING'!E:E)))</f>
        <v/>
      </c>
      <c r="P246" s="223" t="str">
        <f>IF(Table35[[#This Row],[Rest TMMIN]]="","",SUM(SUMIF('STOCK OES'!B:B,Table35[[#This Row],[Ich Part No]],'STOCK OES'!E:E),SUMIF('STOCK SEALING'!B:B,Table35[[#This Row],[Ich Part No]],'STOCK SEALING'!E:E)))</f>
        <v/>
      </c>
      <c r="Q246" s="226"/>
      <c r="R246" s="223"/>
      <c r="S246" s="226" t="str">
        <f>IFERROR(Table35[[#This Row],[REST TAM]]-Table35[[#This Row],[Scan TAM]],"")</f>
        <v/>
      </c>
      <c r="T246" s="223" t="str">
        <f>IFERROR(Table35[[#This Row],[Rest TMMIN]]-Table35[[#This Row],[Scan Tmmin]],"")</f>
        <v/>
      </c>
      <c r="U246" s="212" t="str">
        <f>IF(Table35[[#This Row],[PO TAM]]="","",IF(Table35[[#This Row],[Balance TAM]]&gt;0,"Open","Close"))</f>
        <v/>
      </c>
      <c r="V246" s="214" t="str">
        <f>IF(Table35[[#This Row],[PO TMMIN]]="","",IF(Table35[[#This Row],[Balance TMMIN]]&gt;0,"Open","Close"))</f>
        <v/>
      </c>
      <c r="W246" s="212"/>
      <c r="X246" s="214"/>
      <c r="Y246" s="236" t="str">
        <f>IF(Table35[[#This Row],[PO TAM]]="","",SUMIF(J:J,Table35[[#This Row],[Ich No]],J:N))</f>
        <v/>
      </c>
      <c r="Z246" s="214" t="str">
        <f>IF(Table35[[#This Row],[PO TMMIN]]="","",SUMIF(B:B,Table35[[#This Row],[Ich Part No]],I:I))</f>
        <v/>
      </c>
      <c r="AC246" s="169" t="str">
        <f>IF(Table35[[#This Row],[Delivery Date]]="","",$AC$2-Table35[[#This Row],[Delivery Date]])</f>
        <v/>
      </c>
      <c r="AE246" t="str">
        <f>IFERROR(VLOOKUP(Table35[[#This Row],[Ich No]],'ICH NO'!K:M,3,0),"")</f>
        <v/>
      </c>
      <c r="AF246" t="str">
        <f>IF(Table35[[#This Row],[REST TAM]]&gt;Table35[[#This Row],[Stock TAM]],Table35[[#This Row],[Stock TAM]],Table35[[#This Row],[REST TAM]])</f>
        <v/>
      </c>
    </row>
    <row r="247" spans="1:32" x14ac:dyDescent="0.3">
      <c r="A247" s="173" t="str">
        <f>IF(Table35[[#This Row],[TAM PART NO]]="","",(ROW()-2))</f>
        <v/>
      </c>
      <c r="B247" s="212" t="str">
        <f>IF(TAM!T251="","",TAM!T251)</f>
        <v/>
      </c>
      <c r="C247" s="42" t="str">
        <f>IF(TAM!Q251="","",TAM!Q251)</f>
        <v/>
      </c>
      <c r="D247" s="42" t="str">
        <f>IF(TAM!I251="","",TAM!I251)</f>
        <v/>
      </c>
      <c r="E247" s="42" t="str">
        <f>IF(TAM!H251="","",TAM!H251)</f>
        <v/>
      </c>
      <c r="F247" s="213" t="str">
        <f>IF(TAM!L251="","",TAM!L251)</f>
        <v/>
      </c>
      <c r="G247" s="213" t="str">
        <f>IF(TAM!M251="","",TAM!M251)</f>
        <v/>
      </c>
      <c r="H247" s="220" t="str">
        <f>IF(TAM!AD251="","",TAM!AD251)</f>
        <v/>
      </c>
      <c r="I247" s="223" t="str">
        <f>IF(Table35[[#This Row],[Open Qty TAM]]="","",TAM!AE251)</f>
        <v/>
      </c>
      <c r="J247" s="212" t="str">
        <f>IF(TMMIN!T249="","",TMMIN!T249)</f>
        <v/>
      </c>
      <c r="K247" s="42" t="str">
        <f>IF(TMMIN!Q249="","",TMMIN!Q249)</f>
        <v/>
      </c>
      <c r="L247" s="42" t="str">
        <f>IF(TMMIN!I249="","",TMMIN!I249)</f>
        <v/>
      </c>
      <c r="M247" s="220" t="str">
        <f>IF(Table35[[#This Row],[PO TMMIN]]="","",TMMIN!AD249)</f>
        <v/>
      </c>
      <c r="N247" s="223" t="str">
        <f>IF(Table35[[#This Row],[Open Qty TMMIN]]="","",TMMIN!AE249)</f>
        <v/>
      </c>
      <c r="O247" s="226" t="str">
        <f>IF(Table35[[#This Row],[Open Qty TAM]]="","",SUM(SUMIF('STOCK OES'!B:B,Table35[[#This Row],[Ich No]],'STOCK OES'!E:E),SUMIF('STOCK SEALING'!B:B,Table35[[#This Row],[Ich Part No]],'STOCK SEALING'!E:E)))</f>
        <v/>
      </c>
      <c r="P247" s="223" t="str">
        <f>IF(Table35[[#This Row],[Rest TMMIN]]="","",SUM(SUMIF('STOCK OES'!B:B,Table35[[#This Row],[Ich Part No]],'STOCK OES'!E:E),SUMIF('STOCK SEALING'!B:B,Table35[[#This Row],[Ich Part No]],'STOCK SEALING'!E:E)))</f>
        <v/>
      </c>
      <c r="Q247" s="226"/>
      <c r="R247" s="223"/>
      <c r="S247" s="226" t="str">
        <f>IFERROR(Table35[[#This Row],[REST TAM]]-Table35[[#This Row],[Scan TAM]],"")</f>
        <v/>
      </c>
      <c r="T247" s="223" t="str">
        <f>IFERROR(Table35[[#This Row],[Rest TMMIN]]-Table35[[#This Row],[Scan Tmmin]],"")</f>
        <v/>
      </c>
      <c r="U247" s="212" t="str">
        <f>IF(Table35[[#This Row],[PO TAM]]="","",IF(Table35[[#This Row],[Balance TAM]]&gt;0,"Open","Close"))</f>
        <v/>
      </c>
      <c r="V247" s="214" t="str">
        <f>IF(Table35[[#This Row],[PO TMMIN]]="","",IF(Table35[[#This Row],[Balance TMMIN]]&gt;0,"Open","Close"))</f>
        <v/>
      </c>
      <c r="W247" s="212"/>
      <c r="X247" s="214"/>
      <c r="Y247" s="236" t="str">
        <f>IF(Table35[[#This Row],[PO TAM]]="","",SUMIF(J:J,Table35[[#This Row],[Ich No]],J:N))</f>
        <v/>
      </c>
      <c r="Z247" s="214" t="str">
        <f>IF(Table35[[#This Row],[PO TMMIN]]="","",SUMIF(B:B,Table35[[#This Row],[Ich Part No]],I:I))</f>
        <v/>
      </c>
      <c r="AC247" s="169" t="str">
        <f>IF(Table35[[#This Row],[Delivery Date]]="","",$AC$2-Table35[[#This Row],[Delivery Date]])</f>
        <v/>
      </c>
      <c r="AE247" t="str">
        <f>IFERROR(VLOOKUP(Table35[[#This Row],[Ich No]],'ICH NO'!K:M,3,0),"")</f>
        <v/>
      </c>
      <c r="AF247" t="str">
        <f>IF(Table35[[#This Row],[REST TAM]]&gt;Table35[[#This Row],[Stock TAM]],Table35[[#This Row],[Stock TAM]],Table35[[#This Row],[REST TAM]])</f>
        <v/>
      </c>
    </row>
    <row r="248" spans="1:32" x14ac:dyDescent="0.3">
      <c r="A248" s="173" t="str">
        <f>IF(Table35[[#This Row],[TAM PART NO]]="","",(ROW()-2))</f>
        <v/>
      </c>
      <c r="B248" s="212" t="str">
        <f>IF(TAM!T252="","",TAM!T252)</f>
        <v/>
      </c>
      <c r="C248" s="42" t="str">
        <f>IF(TAM!Q252="","",TAM!Q252)</f>
        <v/>
      </c>
      <c r="D248" s="42" t="str">
        <f>IF(TAM!I252="","",TAM!I252)</f>
        <v/>
      </c>
      <c r="E248" s="42" t="str">
        <f>IF(TAM!H252="","",TAM!H252)</f>
        <v/>
      </c>
      <c r="F248" s="213" t="str">
        <f>IF(TAM!L252="","",TAM!L252)</f>
        <v/>
      </c>
      <c r="G248" s="213" t="str">
        <f>IF(TAM!M252="","",TAM!M252)</f>
        <v/>
      </c>
      <c r="H248" s="220" t="str">
        <f>IF(TAM!AD252="","",TAM!AD252)</f>
        <v/>
      </c>
      <c r="I248" s="223" t="str">
        <f>IF(Table35[[#This Row],[Open Qty TAM]]="","",TAM!AE252)</f>
        <v/>
      </c>
      <c r="J248" s="212" t="str">
        <f>IF(TMMIN!T250="","",TMMIN!T250)</f>
        <v/>
      </c>
      <c r="K248" s="42" t="str">
        <f>IF(TMMIN!Q250="","",TMMIN!Q250)</f>
        <v/>
      </c>
      <c r="L248" s="42" t="str">
        <f>IF(TMMIN!I250="","",TMMIN!I250)</f>
        <v/>
      </c>
      <c r="M248" s="220" t="str">
        <f>IF(Table35[[#This Row],[PO TMMIN]]="","",TMMIN!AD250)</f>
        <v/>
      </c>
      <c r="N248" s="223" t="str">
        <f>IF(Table35[[#This Row],[Open Qty TMMIN]]="","",TMMIN!AE250)</f>
        <v/>
      </c>
      <c r="O248" s="226" t="str">
        <f>IF(Table35[[#This Row],[Open Qty TAM]]="","",SUM(SUMIF('STOCK OES'!B:B,Table35[[#This Row],[Ich No]],'STOCK OES'!E:E),SUMIF('STOCK SEALING'!B:B,Table35[[#This Row],[Ich Part No]],'STOCK SEALING'!E:E)))</f>
        <v/>
      </c>
      <c r="P248" s="223" t="str">
        <f>IF(Table35[[#This Row],[Rest TMMIN]]="","",SUM(SUMIF('STOCK OES'!B:B,Table35[[#This Row],[Ich Part No]],'STOCK OES'!E:E),SUMIF('STOCK SEALING'!B:B,Table35[[#This Row],[Ich Part No]],'STOCK SEALING'!E:E)))</f>
        <v/>
      </c>
      <c r="Q248" s="226"/>
      <c r="R248" s="223"/>
      <c r="S248" s="226" t="str">
        <f>IFERROR(Table35[[#This Row],[REST TAM]]-Table35[[#This Row],[Scan TAM]],"")</f>
        <v/>
      </c>
      <c r="T248" s="223" t="str">
        <f>IFERROR(Table35[[#This Row],[Rest TMMIN]]-Table35[[#This Row],[Scan Tmmin]],"")</f>
        <v/>
      </c>
      <c r="U248" s="212" t="str">
        <f>IF(Table35[[#This Row],[PO TAM]]="","",IF(Table35[[#This Row],[Balance TAM]]&gt;0,"Open","Close"))</f>
        <v/>
      </c>
      <c r="V248" s="214" t="str">
        <f>IF(Table35[[#This Row],[PO TMMIN]]="","",IF(Table35[[#This Row],[Balance TMMIN]]&gt;0,"Open","Close"))</f>
        <v/>
      </c>
      <c r="W248" s="212"/>
      <c r="X248" s="214"/>
      <c r="Y248" s="236" t="str">
        <f>IF(Table35[[#This Row],[PO TAM]]="","",SUMIF(J:J,Table35[[#This Row],[Ich No]],J:N))</f>
        <v/>
      </c>
      <c r="Z248" s="214" t="str">
        <f>IF(Table35[[#This Row],[PO TMMIN]]="","",SUMIF(B:B,Table35[[#This Row],[Ich Part No]],I:I))</f>
        <v/>
      </c>
      <c r="AC248" s="169" t="str">
        <f>IF(Table35[[#This Row],[Delivery Date]]="","",$AC$2-Table35[[#This Row],[Delivery Date]])</f>
        <v/>
      </c>
      <c r="AE248" t="str">
        <f>IFERROR(VLOOKUP(Table35[[#This Row],[Ich No]],'ICH NO'!K:M,3,0),"")</f>
        <v/>
      </c>
      <c r="AF248" t="str">
        <f>IF(Table35[[#This Row],[REST TAM]]&gt;Table35[[#This Row],[Stock TAM]],Table35[[#This Row],[Stock TAM]],Table35[[#This Row],[REST TAM]])</f>
        <v/>
      </c>
    </row>
    <row r="249" spans="1:32" x14ac:dyDescent="0.3">
      <c r="A249" s="173" t="str">
        <f>IF(Table35[[#This Row],[TAM PART NO]]="","",(ROW()-2))</f>
        <v/>
      </c>
      <c r="B249" s="212" t="str">
        <f>IF(TAM!T253="","",TAM!T253)</f>
        <v/>
      </c>
      <c r="C249" s="42" t="str">
        <f>IF(TAM!Q253="","",TAM!Q253)</f>
        <v/>
      </c>
      <c r="D249" s="42" t="str">
        <f>IF(TAM!I253="","",TAM!I253)</f>
        <v/>
      </c>
      <c r="E249" s="42" t="str">
        <f>IF(TAM!H253="","",TAM!H253)</f>
        <v/>
      </c>
      <c r="F249" s="213" t="str">
        <f>IF(TAM!L253="","",TAM!L253)</f>
        <v/>
      </c>
      <c r="G249" s="213" t="str">
        <f>IF(TAM!M253="","",TAM!M253)</f>
        <v/>
      </c>
      <c r="H249" s="220" t="str">
        <f>IF(TAM!AD253="","",TAM!AD253)</f>
        <v/>
      </c>
      <c r="I249" s="223" t="str">
        <f>IF(Table35[[#This Row],[Open Qty TAM]]="","",TAM!AE253)</f>
        <v/>
      </c>
      <c r="J249" s="212" t="str">
        <f>IF(TMMIN!T251="","",TMMIN!T251)</f>
        <v/>
      </c>
      <c r="K249" s="42" t="str">
        <f>IF(TMMIN!Q251="","",TMMIN!Q251)</f>
        <v/>
      </c>
      <c r="L249" s="42" t="str">
        <f>IF(TMMIN!I251="","",TMMIN!I251)</f>
        <v/>
      </c>
      <c r="M249" s="220" t="str">
        <f>IF(Table35[[#This Row],[PO TMMIN]]="","",TMMIN!AD251)</f>
        <v/>
      </c>
      <c r="N249" s="223" t="str">
        <f>IF(Table35[[#This Row],[Open Qty TMMIN]]="","",TMMIN!AE251)</f>
        <v/>
      </c>
      <c r="O249" s="226" t="str">
        <f>IF(Table35[[#This Row],[Open Qty TAM]]="","",SUM(SUMIF('STOCK OES'!B:B,Table35[[#This Row],[Ich No]],'STOCK OES'!E:E),SUMIF('STOCK SEALING'!B:B,Table35[[#This Row],[Ich Part No]],'STOCK SEALING'!E:E)))</f>
        <v/>
      </c>
      <c r="P249" s="223" t="str">
        <f>IF(Table35[[#This Row],[Rest TMMIN]]="","",SUM(SUMIF('STOCK OES'!B:B,Table35[[#This Row],[Ich Part No]],'STOCK OES'!E:E),SUMIF('STOCK SEALING'!B:B,Table35[[#This Row],[Ich Part No]],'STOCK SEALING'!E:E)))</f>
        <v/>
      </c>
      <c r="Q249" s="226"/>
      <c r="R249" s="223"/>
      <c r="S249" s="226" t="str">
        <f>IFERROR(Table35[[#This Row],[REST TAM]]-Table35[[#This Row],[Scan TAM]],"")</f>
        <v/>
      </c>
      <c r="T249" s="223" t="str">
        <f>IFERROR(Table35[[#This Row],[Rest TMMIN]]-Table35[[#This Row],[Scan Tmmin]],"")</f>
        <v/>
      </c>
      <c r="U249" s="212" t="str">
        <f>IF(Table35[[#This Row],[PO TAM]]="","",IF(Table35[[#This Row],[Balance TAM]]&gt;0,"Open","Close"))</f>
        <v/>
      </c>
      <c r="V249" s="214" t="str">
        <f>IF(Table35[[#This Row],[PO TMMIN]]="","",IF(Table35[[#This Row],[Balance TMMIN]]&gt;0,"Open","Close"))</f>
        <v/>
      </c>
      <c r="W249" s="212"/>
      <c r="X249" s="214"/>
      <c r="Y249" s="236" t="str">
        <f>IF(Table35[[#This Row],[PO TAM]]="","",SUMIF(J:J,Table35[[#This Row],[Ich No]],J:N))</f>
        <v/>
      </c>
      <c r="Z249" s="214" t="str">
        <f>IF(Table35[[#This Row],[PO TMMIN]]="","",SUMIF(B:B,Table35[[#This Row],[Ich Part No]],I:I))</f>
        <v/>
      </c>
      <c r="AC249" s="169" t="str">
        <f>IF(Table35[[#This Row],[Delivery Date]]="","",$AC$2-Table35[[#This Row],[Delivery Date]])</f>
        <v/>
      </c>
      <c r="AE249" t="str">
        <f>IFERROR(VLOOKUP(Table35[[#This Row],[Ich No]],'ICH NO'!K:M,3,0),"")</f>
        <v/>
      </c>
      <c r="AF249" t="str">
        <f>IF(Table35[[#This Row],[REST TAM]]&gt;Table35[[#This Row],[Stock TAM]],Table35[[#This Row],[Stock TAM]],Table35[[#This Row],[REST TAM]])</f>
        <v/>
      </c>
    </row>
    <row r="250" spans="1:32" x14ac:dyDescent="0.3">
      <c r="A250" s="173" t="str">
        <f>IF(Table35[[#This Row],[TAM PART NO]]="","",(ROW()-2))</f>
        <v/>
      </c>
      <c r="B250" s="212" t="str">
        <f>IF(TAM!T254="","",TAM!T254)</f>
        <v/>
      </c>
      <c r="C250" s="42" t="str">
        <f>IF(TAM!Q254="","",TAM!Q254)</f>
        <v/>
      </c>
      <c r="D250" s="42" t="str">
        <f>IF(TAM!I254="","",TAM!I254)</f>
        <v/>
      </c>
      <c r="E250" s="42" t="str">
        <f>IF(TAM!H254="","",TAM!H254)</f>
        <v/>
      </c>
      <c r="F250" s="213" t="str">
        <f>IF(TAM!L254="","",TAM!L254)</f>
        <v/>
      </c>
      <c r="G250" s="213" t="str">
        <f>IF(TAM!M254="","",TAM!M254)</f>
        <v/>
      </c>
      <c r="H250" s="220" t="str">
        <f>IF(TAM!AD254="","",TAM!AD254)</f>
        <v/>
      </c>
      <c r="I250" s="223" t="str">
        <f>IF(Table35[[#This Row],[Open Qty TAM]]="","",TAM!AE254)</f>
        <v/>
      </c>
      <c r="J250" s="212" t="str">
        <f>IF(TMMIN!T252="","",TMMIN!T252)</f>
        <v/>
      </c>
      <c r="K250" s="42" t="str">
        <f>IF(TMMIN!Q252="","",TMMIN!Q252)</f>
        <v/>
      </c>
      <c r="L250" s="42" t="str">
        <f>IF(TMMIN!I252="","",TMMIN!I252)</f>
        <v/>
      </c>
      <c r="M250" s="220" t="str">
        <f>IF(Table35[[#This Row],[PO TMMIN]]="","",TMMIN!AD252)</f>
        <v/>
      </c>
      <c r="N250" s="223" t="str">
        <f>IF(Table35[[#This Row],[Open Qty TMMIN]]="","",TMMIN!AE252)</f>
        <v/>
      </c>
      <c r="O250" s="226" t="str">
        <f>IF(Table35[[#This Row],[Open Qty TAM]]="","",SUM(SUMIF('STOCK OES'!B:B,Table35[[#This Row],[Ich No]],'STOCK OES'!E:E),SUMIF('STOCK SEALING'!B:B,Table35[[#This Row],[Ich Part No]],'STOCK SEALING'!E:E)))</f>
        <v/>
      </c>
      <c r="P250" s="223" t="str">
        <f>IF(Table35[[#This Row],[Rest TMMIN]]="","",SUM(SUMIF('STOCK OES'!B:B,Table35[[#This Row],[Ich Part No]],'STOCK OES'!E:E),SUMIF('STOCK SEALING'!B:B,Table35[[#This Row],[Ich Part No]],'STOCK SEALING'!E:E)))</f>
        <v/>
      </c>
      <c r="Q250" s="226"/>
      <c r="R250" s="223"/>
      <c r="S250" s="226" t="str">
        <f>IFERROR(Table35[[#This Row],[REST TAM]]-Table35[[#This Row],[Scan TAM]],"")</f>
        <v/>
      </c>
      <c r="T250" s="223" t="str">
        <f>IFERROR(Table35[[#This Row],[Rest TMMIN]]-Table35[[#This Row],[Scan Tmmin]],"")</f>
        <v/>
      </c>
      <c r="U250" s="212" t="str">
        <f>IF(Table35[[#This Row],[PO TAM]]="","",IF(Table35[[#This Row],[Balance TAM]]&gt;0,"Open","Close"))</f>
        <v/>
      </c>
      <c r="V250" s="214" t="str">
        <f>IF(Table35[[#This Row],[PO TMMIN]]="","",IF(Table35[[#This Row],[Balance TMMIN]]&gt;0,"Open","Close"))</f>
        <v/>
      </c>
      <c r="W250" s="212"/>
      <c r="X250" s="214"/>
      <c r="Y250" s="236" t="str">
        <f>IF(Table35[[#This Row],[PO TAM]]="","",SUMIF(J:J,Table35[[#This Row],[Ich No]],J:N))</f>
        <v/>
      </c>
      <c r="Z250" s="214" t="str">
        <f>IF(Table35[[#This Row],[PO TMMIN]]="","",SUMIF(B:B,Table35[[#This Row],[Ich Part No]],I:I))</f>
        <v/>
      </c>
      <c r="AC250" s="169" t="str">
        <f>IF(Table35[[#This Row],[Delivery Date]]="","",$AC$2-Table35[[#This Row],[Delivery Date]])</f>
        <v/>
      </c>
      <c r="AE250" t="str">
        <f>IFERROR(VLOOKUP(Table35[[#This Row],[Ich No]],'ICH NO'!K:M,3,0),"")</f>
        <v/>
      </c>
      <c r="AF250" t="str">
        <f>IF(Table35[[#This Row],[REST TAM]]&gt;Table35[[#This Row],[Stock TAM]],Table35[[#This Row],[Stock TAM]],Table35[[#This Row],[REST TAM]])</f>
        <v/>
      </c>
    </row>
    <row r="251" spans="1:32" x14ac:dyDescent="0.3">
      <c r="A251" s="173" t="str">
        <f>IF(Table35[[#This Row],[TAM PART NO]]="","",(ROW()-2))</f>
        <v/>
      </c>
      <c r="B251" s="212" t="str">
        <f>IF(TAM!T255="","",TAM!T255)</f>
        <v/>
      </c>
      <c r="C251" s="42" t="str">
        <f>IF(TAM!Q255="","",TAM!Q255)</f>
        <v/>
      </c>
      <c r="D251" s="42" t="str">
        <f>IF(TAM!I255="","",TAM!I255)</f>
        <v/>
      </c>
      <c r="E251" s="42" t="str">
        <f>IF(TAM!H255="","",TAM!H255)</f>
        <v/>
      </c>
      <c r="F251" s="213" t="str">
        <f>IF(TAM!L255="","",TAM!L255)</f>
        <v/>
      </c>
      <c r="G251" s="213" t="str">
        <f>IF(TAM!M255="","",TAM!M255)</f>
        <v/>
      </c>
      <c r="H251" s="220" t="str">
        <f>IF(TAM!AD255="","",TAM!AD255)</f>
        <v/>
      </c>
      <c r="I251" s="223" t="str">
        <f>IF(Table35[[#This Row],[Open Qty TAM]]="","",TAM!AE255)</f>
        <v/>
      </c>
      <c r="J251" s="212" t="str">
        <f>IF(TMMIN!T253="","",TMMIN!T253)</f>
        <v/>
      </c>
      <c r="K251" s="42" t="str">
        <f>IF(TMMIN!Q253="","",TMMIN!Q253)</f>
        <v/>
      </c>
      <c r="L251" s="42" t="str">
        <f>IF(TMMIN!I253="","",TMMIN!I253)</f>
        <v/>
      </c>
      <c r="M251" s="220" t="str">
        <f>IF(Table35[[#This Row],[PO TMMIN]]="","",TMMIN!AD253)</f>
        <v/>
      </c>
      <c r="N251" s="223" t="str">
        <f>IF(Table35[[#This Row],[Open Qty TMMIN]]="","",TMMIN!AE253)</f>
        <v/>
      </c>
      <c r="O251" s="226" t="str">
        <f>IF(Table35[[#This Row],[Open Qty TAM]]="","",SUM(SUMIF('STOCK OES'!B:B,Table35[[#This Row],[Ich No]],'STOCK OES'!E:E),SUMIF('STOCK SEALING'!B:B,Table35[[#This Row],[Ich Part No]],'STOCK SEALING'!E:E)))</f>
        <v/>
      </c>
      <c r="P251" s="223" t="str">
        <f>IF(Table35[[#This Row],[Rest TMMIN]]="","",SUM(SUMIF('STOCK OES'!B:B,Table35[[#This Row],[Ich Part No]],'STOCK OES'!E:E),SUMIF('STOCK SEALING'!B:B,Table35[[#This Row],[Ich Part No]],'STOCK SEALING'!E:E)))</f>
        <v/>
      </c>
      <c r="Q251" s="226"/>
      <c r="R251" s="223"/>
      <c r="S251" s="226" t="str">
        <f>IFERROR(Table35[[#This Row],[REST TAM]]-Table35[[#This Row],[Scan TAM]],"")</f>
        <v/>
      </c>
      <c r="T251" s="223" t="str">
        <f>IFERROR(Table35[[#This Row],[Rest TMMIN]]-Table35[[#This Row],[Scan Tmmin]],"")</f>
        <v/>
      </c>
      <c r="U251" s="212" t="str">
        <f>IF(Table35[[#This Row],[PO TAM]]="","",IF(Table35[[#This Row],[Balance TAM]]&gt;0,"Open","Close"))</f>
        <v/>
      </c>
      <c r="V251" s="214" t="str">
        <f>IF(Table35[[#This Row],[PO TMMIN]]="","",IF(Table35[[#This Row],[Balance TMMIN]]&gt;0,"Open","Close"))</f>
        <v/>
      </c>
      <c r="W251" s="212"/>
      <c r="X251" s="214"/>
      <c r="Y251" s="236" t="str">
        <f>IF(Table35[[#This Row],[PO TAM]]="","",SUMIF(J:J,Table35[[#This Row],[Ich No]],J:N))</f>
        <v/>
      </c>
      <c r="Z251" s="214" t="str">
        <f>IF(Table35[[#This Row],[PO TMMIN]]="","",SUMIF(B:B,Table35[[#This Row],[Ich Part No]],I:I))</f>
        <v/>
      </c>
      <c r="AC251" s="169" t="str">
        <f>IF(Table35[[#This Row],[Delivery Date]]="","",$AC$2-Table35[[#This Row],[Delivery Date]])</f>
        <v/>
      </c>
      <c r="AE251" t="str">
        <f>IFERROR(VLOOKUP(Table35[[#This Row],[Ich No]],'ICH NO'!K:M,3,0),"")</f>
        <v/>
      </c>
      <c r="AF251" t="str">
        <f>IF(Table35[[#This Row],[REST TAM]]&gt;Table35[[#This Row],[Stock TAM]],Table35[[#This Row],[Stock TAM]],Table35[[#This Row],[REST TAM]])</f>
        <v/>
      </c>
    </row>
    <row r="252" spans="1:32" x14ac:dyDescent="0.3">
      <c r="A252" s="173" t="str">
        <f>IF(Table35[[#This Row],[TAM PART NO]]="","",(ROW()-2))</f>
        <v/>
      </c>
      <c r="B252" s="212" t="str">
        <f>IF(TAM!T256="","",TAM!T256)</f>
        <v/>
      </c>
      <c r="C252" s="42" t="str">
        <f>IF(TAM!Q256="","",TAM!Q256)</f>
        <v/>
      </c>
      <c r="D252" s="42" t="str">
        <f>IF(TAM!I256="","",TAM!I256)</f>
        <v/>
      </c>
      <c r="E252" s="42" t="str">
        <f>IF(TAM!H256="","",TAM!H256)</f>
        <v/>
      </c>
      <c r="F252" s="213" t="str">
        <f>IF(TAM!L256="","",TAM!L256)</f>
        <v/>
      </c>
      <c r="G252" s="213" t="str">
        <f>IF(TAM!M256="","",TAM!M256)</f>
        <v/>
      </c>
      <c r="H252" s="220" t="str">
        <f>IF(TAM!AD256="","",TAM!AD256)</f>
        <v/>
      </c>
      <c r="I252" s="223" t="str">
        <f>IF(Table35[[#This Row],[Open Qty TAM]]="","",TAM!AE256)</f>
        <v/>
      </c>
      <c r="J252" s="212" t="str">
        <f>IF(TMMIN!T254="","",TMMIN!T254)</f>
        <v/>
      </c>
      <c r="K252" s="42" t="str">
        <f>IF(TMMIN!Q254="","",TMMIN!Q254)</f>
        <v/>
      </c>
      <c r="L252" s="42" t="str">
        <f>IF(TMMIN!I254="","",TMMIN!I254)</f>
        <v/>
      </c>
      <c r="M252" s="220" t="str">
        <f>IF(Table35[[#This Row],[PO TMMIN]]="","",TMMIN!AD254)</f>
        <v/>
      </c>
      <c r="N252" s="223" t="str">
        <f>IF(Table35[[#This Row],[Open Qty TMMIN]]="","",TMMIN!AE254)</f>
        <v/>
      </c>
      <c r="O252" s="226" t="str">
        <f>IF(Table35[[#This Row],[Open Qty TAM]]="","",SUM(SUMIF('STOCK OES'!B:B,Table35[[#This Row],[Ich No]],'STOCK OES'!E:E),SUMIF('STOCK SEALING'!B:B,Table35[[#This Row],[Ich Part No]],'STOCK SEALING'!E:E)))</f>
        <v/>
      </c>
      <c r="P252" s="223" t="str">
        <f>IF(Table35[[#This Row],[Rest TMMIN]]="","",SUM(SUMIF('STOCK OES'!B:B,Table35[[#This Row],[Ich Part No]],'STOCK OES'!E:E),SUMIF('STOCK SEALING'!B:B,Table35[[#This Row],[Ich Part No]],'STOCK SEALING'!E:E)))</f>
        <v/>
      </c>
      <c r="Q252" s="226"/>
      <c r="R252" s="223"/>
      <c r="S252" s="226" t="str">
        <f>IFERROR(Table35[[#This Row],[REST TAM]]-Table35[[#This Row],[Scan TAM]],"")</f>
        <v/>
      </c>
      <c r="T252" s="223" t="str">
        <f>IFERROR(Table35[[#This Row],[Rest TMMIN]]-Table35[[#This Row],[Scan Tmmin]],"")</f>
        <v/>
      </c>
      <c r="U252" s="212" t="str">
        <f>IF(Table35[[#This Row],[PO TAM]]="","",IF(Table35[[#This Row],[Balance TAM]]&gt;0,"Open","Close"))</f>
        <v/>
      </c>
      <c r="V252" s="214" t="str">
        <f>IF(Table35[[#This Row],[PO TMMIN]]="","",IF(Table35[[#This Row],[Balance TMMIN]]&gt;0,"Open","Close"))</f>
        <v/>
      </c>
      <c r="W252" s="212"/>
      <c r="X252" s="214"/>
      <c r="Y252" s="236" t="str">
        <f>IF(Table35[[#This Row],[PO TAM]]="","",SUMIF(J:J,Table35[[#This Row],[Ich No]],J:N))</f>
        <v/>
      </c>
      <c r="Z252" s="214" t="str">
        <f>IF(Table35[[#This Row],[PO TMMIN]]="","",SUMIF(B:B,Table35[[#This Row],[Ich Part No]],I:I))</f>
        <v/>
      </c>
      <c r="AC252" s="169" t="str">
        <f>IF(Table35[[#This Row],[Delivery Date]]="","",$AC$2-Table35[[#This Row],[Delivery Date]])</f>
        <v/>
      </c>
      <c r="AE252" t="str">
        <f>IFERROR(VLOOKUP(Table35[[#This Row],[Ich No]],'ICH NO'!K:M,3,0),"")</f>
        <v/>
      </c>
      <c r="AF252" t="str">
        <f>IF(Table35[[#This Row],[REST TAM]]&gt;Table35[[#This Row],[Stock TAM]],Table35[[#This Row],[Stock TAM]],Table35[[#This Row],[REST TAM]])</f>
        <v/>
      </c>
    </row>
    <row r="253" spans="1:32" x14ac:dyDescent="0.3">
      <c r="A253" s="173" t="str">
        <f>IF(Table35[[#This Row],[TAM PART NO]]="","",(ROW()-2))</f>
        <v/>
      </c>
      <c r="B253" s="212" t="str">
        <f>IF(TAM!T257="","",TAM!T257)</f>
        <v/>
      </c>
      <c r="C253" s="42" t="str">
        <f>IF(TAM!Q257="","",TAM!Q257)</f>
        <v/>
      </c>
      <c r="D253" s="42" t="str">
        <f>IF(TAM!I257="","",TAM!I257)</f>
        <v/>
      </c>
      <c r="E253" s="42" t="str">
        <f>IF(TAM!H257="","",TAM!H257)</f>
        <v/>
      </c>
      <c r="F253" s="213" t="str">
        <f>IF(TAM!L257="","",TAM!L257)</f>
        <v/>
      </c>
      <c r="G253" s="213" t="str">
        <f>IF(TAM!M257="","",TAM!M257)</f>
        <v/>
      </c>
      <c r="H253" s="220" t="str">
        <f>IF(TAM!AD257="","",TAM!AD257)</f>
        <v/>
      </c>
      <c r="I253" s="223" t="str">
        <f>IF(Table35[[#This Row],[Open Qty TAM]]="","",TAM!AE257)</f>
        <v/>
      </c>
      <c r="J253" s="212" t="str">
        <f>IF(TMMIN!T255="","",TMMIN!T255)</f>
        <v/>
      </c>
      <c r="K253" s="42" t="str">
        <f>IF(TMMIN!Q255="","",TMMIN!Q255)</f>
        <v/>
      </c>
      <c r="L253" s="42" t="str">
        <f>IF(TMMIN!I255="","",TMMIN!I255)</f>
        <v/>
      </c>
      <c r="M253" s="220" t="str">
        <f>IF(Table35[[#This Row],[PO TMMIN]]="","",TMMIN!AD255)</f>
        <v/>
      </c>
      <c r="N253" s="223" t="str">
        <f>IF(Table35[[#This Row],[Open Qty TMMIN]]="","",TMMIN!AE255)</f>
        <v/>
      </c>
      <c r="O253" s="226" t="str">
        <f>IF(Table35[[#This Row],[Open Qty TAM]]="","",SUM(SUMIF('STOCK OES'!B:B,Table35[[#This Row],[Ich No]],'STOCK OES'!E:E),SUMIF('STOCK SEALING'!B:B,Table35[[#This Row],[Ich Part No]],'STOCK SEALING'!E:E)))</f>
        <v/>
      </c>
      <c r="P253" s="223" t="str">
        <f>IF(Table35[[#This Row],[Rest TMMIN]]="","",SUM(SUMIF('STOCK OES'!B:B,Table35[[#This Row],[Ich Part No]],'STOCK OES'!E:E),SUMIF('STOCK SEALING'!B:B,Table35[[#This Row],[Ich Part No]],'STOCK SEALING'!E:E)))</f>
        <v/>
      </c>
      <c r="Q253" s="226"/>
      <c r="R253" s="223"/>
      <c r="S253" s="226" t="str">
        <f>IFERROR(Table35[[#This Row],[REST TAM]]-Table35[[#This Row],[Scan TAM]],"")</f>
        <v/>
      </c>
      <c r="T253" s="223" t="str">
        <f>IFERROR(Table35[[#This Row],[Rest TMMIN]]-Table35[[#This Row],[Scan Tmmin]],"")</f>
        <v/>
      </c>
      <c r="U253" s="212" t="str">
        <f>IF(Table35[[#This Row],[PO TAM]]="","",IF(Table35[[#This Row],[Balance TAM]]&gt;0,"Open","Close"))</f>
        <v/>
      </c>
      <c r="V253" s="214" t="str">
        <f>IF(Table35[[#This Row],[PO TMMIN]]="","",IF(Table35[[#This Row],[Balance TMMIN]]&gt;0,"Open","Close"))</f>
        <v/>
      </c>
      <c r="W253" s="212"/>
      <c r="X253" s="214"/>
      <c r="Y253" s="236" t="str">
        <f>IF(Table35[[#This Row],[PO TAM]]="","",SUMIF(J:J,Table35[[#This Row],[Ich No]],J:N))</f>
        <v/>
      </c>
      <c r="Z253" s="214" t="str">
        <f>IF(Table35[[#This Row],[PO TMMIN]]="","",SUMIF(B:B,Table35[[#This Row],[Ich Part No]],I:I))</f>
        <v/>
      </c>
      <c r="AC253" s="169" t="str">
        <f>IF(Table35[[#This Row],[Delivery Date]]="","",$AC$2-Table35[[#This Row],[Delivery Date]])</f>
        <v/>
      </c>
      <c r="AE253" t="str">
        <f>IFERROR(VLOOKUP(Table35[[#This Row],[Ich No]],'ICH NO'!K:M,3,0),"")</f>
        <v/>
      </c>
      <c r="AF253" t="str">
        <f>IF(Table35[[#This Row],[REST TAM]]&gt;Table35[[#This Row],[Stock TAM]],Table35[[#This Row],[Stock TAM]],Table35[[#This Row],[REST TAM]])</f>
        <v/>
      </c>
    </row>
    <row r="254" spans="1:32" x14ac:dyDescent="0.3">
      <c r="A254" s="173" t="str">
        <f>IF(Table35[[#This Row],[TAM PART NO]]="","",(ROW()-2))</f>
        <v/>
      </c>
      <c r="B254" s="212" t="str">
        <f>IF(TAM!T258="","",TAM!T258)</f>
        <v/>
      </c>
      <c r="C254" s="42" t="str">
        <f>IF(TAM!Q258="","",TAM!Q258)</f>
        <v/>
      </c>
      <c r="D254" s="42" t="str">
        <f>IF(TAM!I258="","",TAM!I258)</f>
        <v/>
      </c>
      <c r="E254" s="42" t="str">
        <f>IF(TAM!H258="","",TAM!H258)</f>
        <v/>
      </c>
      <c r="F254" s="213" t="str">
        <f>IF(TAM!L258="","",TAM!L258)</f>
        <v/>
      </c>
      <c r="G254" s="213" t="str">
        <f>IF(TAM!M258="","",TAM!M258)</f>
        <v/>
      </c>
      <c r="H254" s="220" t="str">
        <f>IF(TAM!AD258="","",TAM!AD258)</f>
        <v/>
      </c>
      <c r="I254" s="223" t="str">
        <f>IF(Table35[[#This Row],[Open Qty TAM]]="","",TAM!AE258)</f>
        <v/>
      </c>
      <c r="J254" s="212" t="str">
        <f>IF(TMMIN!T256="","",TMMIN!T256)</f>
        <v/>
      </c>
      <c r="K254" s="42" t="str">
        <f>IF(TMMIN!Q256="","",TMMIN!Q256)</f>
        <v/>
      </c>
      <c r="L254" s="42" t="str">
        <f>IF(TMMIN!I256="","",TMMIN!I256)</f>
        <v/>
      </c>
      <c r="M254" s="220" t="str">
        <f>IF(Table35[[#This Row],[PO TMMIN]]="","",TMMIN!AD256)</f>
        <v/>
      </c>
      <c r="N254" s="223" t="str">
        <f>IF(Table35[[#This Row],[Open Qty TMMIN]]="","",TMMIN!AE256)</f>
        <v/>
      </c>
      <c r="O254" s="226" t="str">
        <f>IF(Table35[[#This Row],[Open Qty TAM]]="","",SUM(SUMIF('STOCK OES'!B:B,Table35[[#This Row],[Ich No]],'STOCK OES'!E:E),SUMIF('STOCK SEALING'!B:B,Table35[[#This Row],[Ich Part No]],'STOCK SEALING'!E:E)))</f>
        <v/>
      </c>
      <c r="P254" s="223" t="str">
        <f>IF(Table35[[#This Row],[Rest TMMIN]]="","",SUM(SUMIF('STOCK OES'!B:B,Table35[[#This Row],[Ich Part No]],'STOCK OES'!E:E),SUMIF('STOCK SEALING'!B:B,Table35[[#This Row],[Ich Part No]],'STOCK SEALING'!E:E)))</f>
        <v/>
      </c>
      <c r="Q254" s="226"/>
      <c r="R254" s="223"/>
      <c r="S254" s="226" t="str">
        <f>IFERROR(Table35[[#This Row],[REST TAM]]-Table35[[#This Row],[Scan TAM]],"")</f>
        <v/>
      </c>
      <c r="T254" s="223" t="str">
        <f>IFERROR(Table35[[#This Row],[Rest TMMIN]]-Table35[[#This Row],[Scan Tmmin]],"")</f>
        <v/>
      </c>
      <c r="U254" s="212" t="str">
        <f>IF(Table35[[#This Row],[PO TAM]]="","",IF(Table35[[#This Row],[Balance TAM]]&gt;0,"Open","Close"))</f>
        <v/>
      </c>
      <c r="V254" s="214" t="str">
        <f>IF(Table35[[#This Row],[PO TMMIN]]="","",IF(Table35[[#This Row],[Balance TMMIN]]&gt;0,"Open","Close"))</f>
        <v/>
      </c>
      <c r="W254" s="212"/>
      <c r="X254" s="214"/>
      <c r="Y254" s="236" t="str">
        <f>IF(Table35[[#This Row],[PO TAM]]="","",SUMIF(J:J,Table35[[#This Row],[Ich No]],J:N))</f>
        <v/>
      </c>
      <c r="Z254" s="214" t="str">
        <f>IF(Table35[[#This Row],[PO TMMIN]]="","",SUMIF(B:B,Table35[[#This Row],[Ich Part No]],I:I))</f>
        <v/>
      </c>
      <c r="AC254" s="169" t="str">
        <f>IF(Table35[[#This Row],[Delivery Date]]="","",$AC$2-Table35[[#This Row],[Delivery Date]])</f>
        <v/>
      </c>
      <c r="AE254" t="str">
        <f>IFERROR(VLOOKUP(Table35[[#This Row],[Ich No]],'ICH NO'!K:M,3,0),"")</f>
        <v/>
      </c>
      <c r="AF254" t="str">
        <f>IF(Table35[[#This Row],[REST TAM]]&gt;Table35[[#This Row],[Stock TAM]],Table35[[#This Row],[Stock TAM]],Table35[[#This Row],[REST TAM]])</f>
        <v/>
      </c>
    </row>
    <row r="255" spans="1:32" x14ac:dyDescent="0.3">
      <c r="A255" s="173" t="str">
        <f>IF(Table35[[#This Row],[TAM PART NO]]="","",(ROW()-2))</f>
        <v/>
      </c>
      <c r="B255" s="212" t="str">
        <f>IF(TAM!T259="","",TAM!T259)</f>
        <v/>
      </c>
      <c r="C255" s="42" t="str">
        <f>IF(TAM!Q259="","",TAM!Q259)</f>
        <v/>
      </c>
      <c r="D255" s="42" t="str">
        <f>IF(TAM!I259="","",TAM!I259)</f>
        <v/>
      </c>
      <c r="E255" s="42" t="str">
        <f>IF(TAM!H259="","",TAM!H259)</f>
        <v/>
      </c>
      <c r="F255" s="213" t="str">
        <f>IF(TAM!L259="","",TAM!L259)</f>
        <v/>
      </c>
      <c r="G255" s="213" t="str">
        <f>IF(TAM!M259="","",TAM!M259)</f>
        <v/>
      </c>
      <c r="H255" s="220" t="str">
        <f>IF(TAM!AD259="","",TAM!AD259)</f>
        <v/>
      </c>
      <c r="I255" s="223" t="str">
        <f>IF(Table35[[#This Row],[Open Qty TAM]]="","",TAM!AE259)</f>
        <v/>
      </c>
      <c r="J255" s="212" t="str">
        <f>IF(TMMIN!T257="","",TMMIN!T257)</f>
        <v/>
      </c>
      <c r="K255" s="42" t="str">
        <f>IF(TMMIN!Q257="","",TMMIN!Q257)</f>
        <v/>
      </c>
      <c r="L255" s="42" t="str">
        <f>IF(TMMIN!I257="","",TMMIN!I257)</f>
        <v/>
      </c>
      <c r="M255" s="220" t="str">
        <f>IF(Table35[[#This Row],[PO TMMIN]]="","",TMMIN!AD257)</f>
        <v/>
      </c>
      <c r="N255" s="223" t="str">
        <f>IF(Table35[[#This Row],[Open Qty TMMIN]]="","",TMMIN!AE257)</f>
        <v/>
      </c>
      <c r="O255" s="226" t="str">
        <f>IF(Table35[[#This Row],[Open Qty TAM]]="","",SUM(SUMIF('STOCK OES'!B:B,Table35[[#This Row],[Ich No]],'STOCK OES'!E:E),SUMIF('STOCK SEALING'!B:B,Table35[[#This Row],[Ich Part No]],'STOCK SEALING'!E:E)))</f>
        <v/>
      </c>
      <c r="P255" s="223" t="str">
        <f>IF(Table35[[#This Row],[Rest TMMIN]]="","",SUM(SUMIF('STOCK OES'!B:B,Table35[[#This Row],[Ich Part No]],'STOCK OES'!E:E),SUMIF('STOCK SEALING'!B:B,Table35[[#This Row],[Ich Part No]],'STOCK SEALING'!E:E)))</f>
        <v/>
      </c>
      <c r="Q255" s="226"/>
      <c r="R255" s="223"/>
      <c r="S255" s="226" t="str">
        <f>IFERROR(Table35[[#This Row],[REST TAM]]-Table35[[#This Row],[Scan TAM]],"")</f>
        <v/>
      </c>
      <c r="T255" s="223" t="str">
        <f>IFERROR(Table35[[#This Row],[Rest TMMIN]]-Table35[[#This Row],[Scan Tmmin]],"")</f>
        <v/>
      </c>
      <c r="U255" s="212" t="str">
        <f>IF(Table35[[#This Row],[PO TAM]]="","",IF(Table35[[#This Row],[Balance TAM]]&gt;0,"Open","Close"))</f>
        <v/>
      </c>
      <c r="V255" s="214" t="str">
        <f>IF(Table35[[#This Row],[PO TMMIN]]="","",IF(Table35[[#This Row],[Balance TMMIN]]&gt;0,"Open","Close"))</f>
        <v/>
      </c>
      <c r="W255" s="212"/>
      <c r="X255" s="214"/>
      <c r="Y255" s="236" t="str">
        <f>IF(Table35[[#This Row],[PO TAM]]="","",SUMIF(J:J,Table35[[#This Row],[Ich No]],J:N))</f>
        <v/>
      </c>
      <c r="Z255" s="214" t="str">
        <f>IF(Table35[[#This Row],[PO TMMIN]]="","",SUMIF(B:B,Table35[[#This Row],[Ich Part No]],I:I))</f>
        <v/>
      </c>
      <c r="AC255" s="169" t="str">
        <f>IF(Table35[[#This Row],[Delivery Date]]="","",$AC$2-Table35[[#This Row],[Delivery Date]])</f>
        <v/>
      </c>
      <c r="AE255" t="str">
        <f>IFERROR(VLOOKUP(Table35[[#This Row],[Ich No]],'ICH NO'!K:M,3,0),"")</f>
        <v/>
      </c>
      <c r="AF255" t="str">
        <f>IF(Table35[[#This Row],[REST TAM]]&gt;Table35[[#This Row],[Stock TAM]],Table35[[#This Row],[Stock TAM]],Table35[[#This Row],[REST TAM]])</f>
        <v/>
      </c>
    </row>
    <row r="256" spans="1:32" x14ac:dyDescent="0.3">
      <c r="A256" s="173" t="str">
        <f>IF(Table35[[#This Row],[TAM PART NO]]="","",(ROW()-2))</f>
        <v/>
      </c>
      <c r="B256" s="212" t="str">
        <f>IF(TAM!T260="","",TAM!T260)</f>
        <v/>
      </c>
      <c r="C256" s="42" t="str">
        <f>IF(TAM!Q260="","",TAM!Q260)</f>
        <v/>
      </c>
      <c r="D256" s="42" t="str">
        <f>IF(TAM!I260="","",TAM!I260)</f>
        <v/>
      </c>
      <c r="E256" s="42" t="str">
        <f>IF(TAM!H260="","",TAM!H260)</f>
        <v/>
      </c>
      <c r="F256" s="213" t="str">
        <f>IF(TAM!L260="","",TAM!L260)</f>
        <v/>
      </c>
      <c r="G256" s="213" t="str">
        <f>IF(TAM!M260="","",TAM!M260)</f>
        <v/>
      </c>
      <c r="H256" s="220" t="str">
        <f>IF(TAM!AD260="","",TAM!AD260)</f>
        <v/>
      </c>
      <c r="I256" s="223" t="str">
        <f>IF(Table35[[#This Row],[Open Qty TAM]]="","",TAM!AE260)</f>
        <v/>
      </c>
      <c r="J256" s="212" t="str">
        <f>IF(TMMIN!T258="","",TMMIN!T258)</f>
        <v/>
      </c>
      <c r="K256" s="42" t="str">
        <f>IF(TMMIN!Q258="","",TMMIN!Q258)</f>
        <v/>
      </c>
      <c r="L256" s="42" t="str">
        <f>IF(TMMIN!I258="","",TMMIN!I258)</f>
        <v/>
      </c>
      <c r="M256" s="220" t="str">
        <f>IF(Table35[[#This Row],[PO TMMIN]]="","",TMMIN!AD258)</f>
        <v/>
      </c>
      <c r="N256" s="223" t="str">
        <f>IF(Table35[[#This Row],[Open Qty TMMIN]]="","",TMMIN!AE258)</f>
        <v/>
      </c>
      <c r="O256" s="226" t="str">
        <f>IF(Table35[[#This Row],[Open Qty TAM]]="","",SUM(SUMIF('STOCK OES'!B:B,Table35[[#This Row],[Ich No]],'STOCK OES'!E:E),SUMIF('STOCK SEALING'!B:B,Table35[[#This Row],[Ich Part No]],'STOCK SEALING'!E:E)))</f>
        <v/>
      </c>
      <c r="P256" s="223" t="str">
        <f>IF(Table35[[#This Row],[Rest TMMIN]]="","",SUM(SUMIF('STOCK OES'!B:B,Table35[[#This Row],[Ich Part No]],'STOCK OES'!E:E),SUMIF('STOCK SEALING'!B:B,Table35[[#This Row],[Ich Part No]],'STOCK SEALING'!E:E)))</f>
        <v/>
      </c>
      <c r="Q256" s="226"/>
      <c r="R256" s="223"/>
      <c r="S256" s="226" t="str">
        <f>IFERROR(Table35[[#This Row],[REST TAM]]-Table35[[#This Row],[Scan TAM]],"")</f>
        <v/>
      </c>
      <c r="T256" s="223" t="str">
        <f>IFERROR(Table35[[#This Row],[Rest TMMIN]]-Table35[[#This Row],[Scan Tmmin]],"")</f>
        <v/>
      </c>
      <c r="U256" s="212" t="str">
        <f>IF(Table35[[#This Row],[PO TAM]]="","",IF(Table35[[#This Row],[Balance TAM]]&gt;0,"Open","Close"))</f>
        <v/>
      </c>
      <c r="V256" s="214" t="str">
        <f>IF(Table35[[#This Row],[PO TMMIN]]="","",IF(Table35[[#This Row],[Balance TMMIN]]&gt;0,"Open","Close"))</f>
        <v/>
      </c>
      <c r="W256" s="212"/>
      <c r="X256" s="214"/>
      <c r="Y256" s="236" t="str">
        <f>IF(Table35[[#This Row],[PO TAM]]="","",SUMIF(J:J,Table35[[#This Row],[Ich No]],J:N))</f>
        <v/>
      </c>
      <c r="Z256" s="214" t="str">
        <f>IF(Table35[[#This Row],[PO TMMIN]]="","",SUMIF(B:B,Table35[[#This Row],[Ich Part No]],I:I))</f>
        <v/>
      </c>
      <c r="AC256" s="169" t="str">
        <f>IF(Table35[[#This Row],[Delivery Date]]="","",$AC$2-Table35[[#This Row],[Delivery Date]])</f>
        <v/>
      </c>
      <c r="AE256" t="str">
        <f>IFERROR(VLOOKUP(Table35[[#This Row],[Ich No]],'ICH NO'!K:M,3,0),"")</f>
        <v/>
      </c>
      <c r="AF256" t="str">
        <f>IF(Table35[[#This Row],[REST TAM]]&gt;Table35[[#This Row],[Stock TAM]],Table35[[#This Row],[Stock TAM]],Table35[[#This Row],[REST TAM]])</f>
        <v/>
      </c>
    </row>
    <row r="257" spans="1:32" x14ac:dyDescent="0.3">
      <c r="A257" s="173" t="str">
        <f>IF(Table35[[#This Row],[TAM PART NO]]="","",(ROW()-2))</f>
        <v/>
      </c>
      <c r="B257" s="212" t="str">
        <f>IF(TAM!T261="","",TAM!T261)</f>
        <v/>
      </c>
      <c r="C257" s="42" t="str">
        <f>IF(TAM!Q261="","",TAM!Q261)</f>
        <v/>
      </c>
      <c r="D257" s="42" t="str">
        <f>IF(TAM!I261="","",TAM!I261)</f>
        <v/>
      </c>
      <c r="E257" s="42" t="str">
        <f>IF(TAM!H261="","",TAM!H261)</f>
        <v/>
      </c>
      <c r="F257" s="213" t="str">
        <f>IF(TAM!L261="","",TAM!L261)</f>
        <v/>
      </c>
      <c r="G257" s="213" t="str">
        <f>IF(TAM!M261="","",TAM!M261)</f>
        <v/>
      </c>
      <c r="H257" s="220" t="str">
        <f>IF(TAM!AD261="","",TAM!AD261)</f>
        <v/>
      </c>
      <c r="I257" s="223" t="str">
        <f>IF(Table35[[#This Row],[Open Qty TAM]]="","",TAM!AE261)</f>
        <v/>
      </c>
      <c r="J257" s="212" t="str">
        <f>IF(TMMIN!T259="","",TMMIN!T259)</f>
        <v/>
      </c>
      <c r="K257" s="42" t="str">
        <f>IF(TMMIN!Q259="","",TMMIN!Q259)</f>
        <v/>
      </c>
      <c r="L257" s="42" t="str">
        <f>IF(TMMIN!I259="","",TMMIN!I259)</f>
        <v/>
      </c>
      <c r="M257" s="220" t="str">
        <f>IF(Table35[[#This Row],[PO TMMIN]]="","",TMMIN!AD259)</f>
        <v/>
      </c>
      <c r="N257" s="223" t="str">
        <f>IF(Table35[[#This Row],[Open Qty TMMIN]]="","",TMMIN!AE259)</f>
        <v/>
      </c>
      <c r="O257" s="226" t="str">
        <f>IF(Table35[[#This Row],[Open Qty TAM]]="","",SUM(SUMIF('STOCK OES'!B:B,Table35[[#This Row],[Ich No]],'STOCK OES'!E:E),SUMIF('STOCK SEALING'!B:B,Table35[[#This Row],[Ich Part No]],'STOCK SEALING'!E:E)))</f>
        <v/>
      </c>
      <c r="P257" s="223" t="str">
        <f>IF(Table35[[#This Row],[Rest TMMIN]]="","",SUM(SUMIF('STOCK OES'!B:B,Table35[[#This Row],[Ich Part No]],'STOCK OES'!E:E),SUMIF('STOCK SEALING'!B:B,Table35[[#This Row],[Ich Part No]],'STOCK SEALING'!E:E)))</f>
        <v/>
      </c>
      <c r="Q257" s="226"/>
      <c r="R257" s="223"/>
      <c r="S257" s="226" t="str">
        <f>IFERROR(Table35[[#This Row],[REST TAM]]-Table35[[#This Row],[Scan TAM]],"")</f>
        <v/>
      </c>
      <c r="T257" s="223" t="str">
        <f>IFERROR(Table35[[#This Row],[Rest TMMIN]]-Table35[[#This Row],[Scan Tmmin]],"")</f>
        <v/>
      </c>
      <c r="U257" s="212" t="str">
        <f>IF(Table35[[#This Row],[PO TAM]]="","",IF(Table35[[#This Row],[Balance TAM]]&gt;0,"Open","Close"))</f>
        <v/>
      </c>
      <c r="V257" s="214" t="str">
        <f>IF(Table35[[#This Row],[PO TMMIN]]="","",IF(Table35[[#This Row],[Balance TMMIN]]&gt;0,"Open","Close"))</f>
        <v/>
      </c>
      <c r="W257" s="212"/>
      <c r="X257" s="214"/>
      <c r="Y257" s="236" t="str">
        <f>IF(Table35[[#This Row],[PO TAM]]="","",SUMIF(J:J,Table35[[#This Row],[Ich No]],J:N))</f>
        <v/>
      </c>
      <c r="Z257" s="214" t="str">
        <f>IF(Table35[[#This Row],[PO TMMIN]]="","",SUMIF(B:B,Table35[[#This Row],[Ich Part No]],I:I))</f>
        <v/>
      </c>
      <c r="AC257" s="169" t="str">
        <f>IF(Table35[[#This Row],[Delivery Date]]="","",$AC$2-Table35[[#This Row],[Delivery Date]])</f>
        <v/>
      </c>
      <c r="AE257" t="str">
        <f>IFERROR(VLOOKUP(Table35[[#This Row],[Ich No]],'ICH NO'!K:M,3,0),"")</f>
        <v/>
      </c>
      <c r="AF257" t="str">
        <f>IF(Table35[[#This Row],[REST TAM]]&gt;Table35[[#This Row],[Stock TAM]],Table35[[#This Row],[Stock TAM]],Table35[[#This Row],[REST TAM]])</f>
        <v/>
      </c>
    </row>
    <row r="258" spans="1:32" x14ac:dyDescent="0.3">
      <c r="A258" s="173" t="str">
        <f>IF(Table35[[#This Row],[TAM PART NO]]="","",(ROW()-2))</f>
        <v/>
      </c>
      <c r="B258" s="212" t="str">
        <f>IF(TAM!T262="","",TAM!T262)</f>
        <v/>
      </c>
      <c r="C258" s="42" t="str">
        <f>IF(TAM!Q262="","",TAM!Q262)</f>
        <v/>
      </c>
      <c r="D258" s="42" t="str">
        <f>IF(TAM!I262="","",TAM!I262)</f>
        <v/>
      </c>
      <c r="E258" s="42" t="str">
        <f>IF(TAM!H262="","",TAM!H262)</f>
        <v/>
      </c>
      <c r="F258" s="213" t="str">
        <f>IF(TAM!L262="","",TAM!L262)</f>
        <v/>
      </c>
      <c r="G258" s="213" t="str">
        <f>IF(TAM!M262="","",TAM!M262)</f>
        <v/>
      </c>
      <c r="H258" s="220" t="str">
        <f>IF(TAM!AD262="","",TAM!AD262)</f>
        <v/>
      </c>
      <c r="I258" s="223" t="str">
        <f>IF(Table35[[#This Row],[Open Qty TAM]]="","",TAM!AE262)</f>
        <v/>
      </c>
      <c r="J258" s="212" t="str">
        <f>IF(TMMIN!T260="","",TMMIN!T260)</f>
        <v/>
      </c>
      <c r="K258" s="42" t="str">
        <f>IF(TMMIN!Q260="","",TMMIN!Q260)</f>
        <v/>
      </c>
      <c r="L258" s="42" t="str">
        <f>IF(TMMIN!I260="","",TMMIN!I260)</f>
        <v/>
      </c>
      <c r="M258" s="220" t="str">
        <f>IF(Table35[[#This Row],[PO TMMIN]]="","",TMMIN!AD260)</f>
        <v/>
      </c>
      <c r="N258" s="223" t="str">
        <f>IF(Table35[[#This Row],[Open Qty TMMIN]]="","",TMMIN!AE260)</f>
        <v/>
      </c>
      <c r="O258" s="226" t="str">
        <f>IF(Table35[[#This Row],[Open Qty TAM]]="","",SUM(SUMIF('STOCK OES'!B:B,Table35[[#This Row],[Ich No]],'STOCK OES'!E:E),SUMIF('STOCK SEALING'!B:B,Table35[[#This Row],[Ich Part No]],'STOCK SEALING'!E:E)))</f>
        <v/>
      </c>
      <c r="P258" s="223" t="str">
        <f>IF(Table35[[#This Row],[Rest TMMIN]]="","",SUM(SUMIF('STOCK OES'!B:B,Table35[[#This Row],[Ich Part No]],'STOCK OES'!E:E),SUMIF('STOCK SEALING'!B:B,Table35[[#This Row],[Ich Part No]],'STOCK SEALING'!E:E)))</f>
        <v/>
      </c>
      <c r="Q258" s="226"/>
      <c r="R258" s="223"/>
      <c r="S258" s="226" t="str">
        <f>IFERROR(Table35[[#This Row],[REST TAM]]-Table35[[#This Row],[Scan TAM]],"")</f>
        <v/>
      </c>
      <c r="T258" s="223" t="str">
        <f>IFERROR(Table35[[#This Row],[Rest TMMIN]]-Table35[[#This Row],[Scan Tmmin]],"")</f>
        <v/>
      </c>
      <c r="U258" s="212" t="str">
        <f>IF(Table35[[#This Row],[PO TAM]]="","",IF(Table35[[#This Row],[Balance TAM]]&gt;0,"Open","Close"))</f>
        <v/>
      </c>
      <c r="V258" s="214" t="str">
        <f>IF(Table35[[#This Row],[PO TMMIN]]="","",IF(Table35[[#This Row],[Balance TMMIN]]&gt;0,"Open","Close"))</f>
        <v/>
      </c>
      <c r="W258" s="212"/>
      <c r="X258" s="214"/>
      <c r="Y258" s="236" t="str">
        <f>IF(Table35[[#This Row],[PO TAM]]="","",SUMIF(J:J,Table35[[#This Row],[Ich No]],J:N))</f>
        <v/>
      </c>
      <c r="Z258" s="214" t="str">
        <f>IF(Table35[[#This Row],[PO TMMIN]]="","",SUMIF(B:B,Table35[[#This Row],[Ich Part No]],I:I))</f>
        <v/>
      </c>
      <c r="AC258" s="169" t="str">
        <f>IF(Table35[[#This Row],[Delivery Date]]="","",$AC$2-Table35[[#This Row],[Delivery Date]])</f>
        <v/>
      </c>
      <c r="AE258" t="str">
        <f>IFERROR(VLOOKUP(Table35[[#This Row],[Ich No]],'ICH NO'!K:M,3,0),"")</f>
        <v/>
      </c>
      <c r="AF258" t="str">
        <f>IF(Table35[[#This Row],[REST TAM]]&gt;Table35[[#This Row],[Stock TAM]],Table35[[#This Row],[Stock TAM]],Table35[[#This Row],[REST TAM]])</f>
        <v/>
      </c>
    </row>
    <row r="259" spans="1:32" x14ac:dyDescent="0.3">
      <c r="A259" s="173" t="str">
        <f>IF(Table35[[#This Row],[TAM PART NO]]="","",(ROW()-2))</f>
        <v/>
      </c>
      <c r="B259" s="212" t="str">
        <f>IF(TAM!T263="","",TAM!T263)</f>
        <v/>
      </c>
      <c r="C259" s="42" t="str">
        <f>IF(TAM!Q263="","",TAM!Q263)</f>
        <v/>
      </c>
      <c r="D259" s="42" t="str">
        <f>IF(TAM!I263="","",TAM!I263)</f>
        <v/>
      </c>
      <c r="E259" s="42" t="str">
        <f>IF(TAM!H263="","",TAM!H263)</f>
        <v/>
      </c>
      <c r="F259" s="213" t="str">
        <f>IF(TAM!L263="","",TAM!L263)</f>
        <v/>
      </c>
      <c r="G259" s="213" t="str">
        <f>IF(TAM!M263="","",TAM!M263)</f>
        <v/>
      </c>
      <c r="H259" s="220" t="str">
        <f>IF(TAM!AD263="","",TAM!AD263)</f>
        <v/>
      </c>
      <c r="I259" s="223" t="str">
        <f>IF(Table35[[#This Row],[Open Qty TAM]]="","",TAM!AE263)</f>
        <v/>
      </c>
      <c r="J259" s="212" t="str">
        <f>IF(TMMIN!T261="","",TMMIN!T261)</f>
        <v/>
      </c>
      <c r="K259" s="42" t="str">
        <f>IF(TMMIN!Q261="","",TMMIN!Q261)</f>
        <v/>
      </c>
      <c r="L259" s="42" t="str">
        <f>IF(TMMIN!I261="","",TMMIN!I261)</f>
        <v/>
      </c>
      <c r="M259" s="220" t="str">
        <f>IF(Table35[[#This Row],[PO TMMIN]]="","",TMMIN!AD261)</f>
        <v/>
      </c>
      <c r="N259" s="223" t="str">
        <f>IF(Table35[[#This Row],[Open Qty TMMIN]]="","",TMMIN!AE261)</f>
        <v/>
      </c>
      <c r="O259" s="226" t="str">
        <f>IF(Table35[[#This Row],[Open Qty TAM]]="","",SUM(SUMIF('STOCK OES'!B:B,Table35[[#This Row],[Ich No]],'STOCK OES'!E:E),SUMIF('STOCK SEALING'!B:B,Table35[[#This Row],[Ich Part No]],'STOCK SEALING'!E:E)))</f>
        <v/>
      </c>
      <c r="P259" s="223" t="str">
        <f>IF(Table35[[#This Row],[Rest TMMIN]]="","",SUM(SUMIF('STOCK OES'!B:B,Table35[[#This Row],[Ich Part No]],'STOCK OES'!E:E),SUMIF('STOCK SEALING'!B:B,Table35[[#This Row],[Ich Part No]],'STOCK SEALING'!E:E)))</f>
        <v/>
      </c>
      <c r="Q259" s="226"/>
      <c r="R259" s="223"/>
      <c r="S259" s="226" t="str">
        <f>IFERROR(Table35[[#This Row],[REST TAM]]-Table35[[#This Row],[Scan TAM]],"")</f>
        <v/>
      </c>
      <c r="T259" s="223" t="str">
        <f>IFERROR(Table35[[#This Row],[Rest TMMIN]]-Table35[[#This Row],[Scan Tmmin]],"")</f>
        <v/>
      </c>
      <c r="U259" s="212" t="str">
        <f>IF(Table35[[#This Row],[PO TAM]]="","",IF(Table35[[#This Row],[Balance TAM]]&gt;0,"Open","Close"))</f>
        <v/>
      </c>
      <c r="V259" s="214" t="str">
        <f>IF(Table35[[#This Row],[PO TMMIN]]="","",IF(Table35[[#This Row],[Balance TMMIN]]&gt;0,"Open","Close"))</f>
        <v/>
      </c>
      <c r="W259" s="212"/>
      <c r="X259" s="214"/>
      <c r="Y259" s="236" t="str">
        <f>IF(Table35[[#This Row],[PO TAM]]="","",SUMIF(J:J,Table35[[#This Row],[Ich No]],J:N))</f>
        <v/>
      </c>
      <c r="Z259" s="214" t="str">
        <f>IF(Table35[[#This Row],[PO TMMIN]]="","",SUMIF(B:B,Table35[[#This Row],[Ich Part No]],I:I))</f>
        <v/>
      </c>
      <c r="AC259" s="169" t="str">
        <f>IF(Table35[[#This Row],[Delivery Date]]="","",$AC$2-Table35[[#This Row],[Delivery Date]])</f>
        <v/>
      </c>
      <c r="AE259" t="str">
        <f>IFERROR(VLOOKUP(Table35[[#This Row],[Ich No]],'ICH NO'!K:M,3,0),"")</f>
        <v/>
      </c>
      <c r="AF259" t="str">
        <f>IF(Table35[[#This Row],[REST TAM]]&gt;Table35[[#This Row],[Stock TAM]],Table35[[#This Row],[Stock TAM]],Table35[[#This Row],[REST TAM]])</f>
        <v/>
      </c>
    </row>
    <row r="260" spans="1:32" x14ac:dyDescent="0.3">
      <c r="A260" s="173" t="str">
        <f>IF(Table35[[#This Row],[TAM PART NO]]="","",(ROW()-2))</f>
        <v/>
      </c>
      <c r="B260" s="212" t="str">
        <f>IF(TAM!T264="","",TAM!T264)</f>
        <v/>
      </c>
      <c r="C260" s="42" t="str">
        <f>IF(TAM!Q264="","",TAM!Q264)</f>
        <v/>
      </c>
      <c r="D260" s="42" t="str">
        <f>IF(TAM!I264="","",TAM!I264)</f>
        <v/>
      </c>
      <c r="E260" s="42" t="str">
        <f>IF(TAM!H264="","",TAM!H264)</f>
        <v/>
      </c>
      <c r="F260" s="213" t="str">
        <f>IF(TAM!L264="","",TAM!L264)</f>
        <v/>
      </c>
      <c r="G260" s="213" t="str">
        <f>IF(TAM!M264="","",TAM!M264)</f>
        <v/>
      </c>
      <c r="H260" s="220" t="str">
        <f>IF(TAM!AD264="","",TAM!AD264)</f>
        <v/>
      </c>
      <c r="I260" s="223" t="str">
        <f>IF(Table35[[#This Row],[Open Qty TAM]]="","",TAM!AE264)</f>
        <v/>
      </c>
      <c r="J260" s="212" t="str">
        <f>IF(TMMIN!T262="","",TMMIN!T262)</f>
        <v/>
      </c>
      <c r="K260" s="42" t="str">
        <f>IF(TMMIN!Q262="","",TMMIN!Q262)</f>
        <v/>
      </c>
      <c r="L260" s="42" t="str">
        <f>IF(TMMIN!I262="","",TMMIN!I262)</f>
        <v/>
      </c>
      <c r="M260" s="220" t="str">
        <f>IF(Table35[[#This Row],[PO TMMIN]]="","",TMMIN!AD262)</f>
        <v/>
      </c>
      <c r="N260" s="223" t="str">
        <f>IF(Table35[[#This Row],[Open Qty TMMIN]]="","",TMMIN!AE262)</f>
        <v/>
      </c>
      <c r="O260" s="226" t="str">
        <f>IF(Table35[[#This Row],[Open Qty TAM]]="","",SUM(SUMIF('STOCK OES'!B:B,Table35[[#This Row],[Ich No]],'STOCK OES'!E:E),SUMIF('STOCK SEALING'!B:B,Table35[[#This Row],[Ich Part No]],'STOCK SEALING'!E:E)))</f>
        <v/>
      </c>
      <c r="P260" s="223" t="str">
        <f>IF(Table35[[#This Row],[Rest TMMIN]]="","",SUM(SUMIF('STOCK OES'!B:B,Table35[[#This Row],[Ich Part No]],'STOCK OES'!E:E),SUMIF('STOCK SEALING'!B:B,Table35[[#This Row],[Ich Part No]],'STOCK SEALING'!E:E)))</f>
        <v/>
      </c>
      <c r="Q260" s="226"/>
      <c r="R260" s="223"/>
      <c r="S260" s="226" t="str">
        <f>IFERROR(Table35[[#This Row],[REST TAM]]-Table35[[#This Row],[Scan TAM]],"")</f>
        <v/>
      </c>
      <c r="T260" s="223" t="str">
        <f>IFERROR(Table35[[#This Row],[Rest TMMIN]]-Table35[[#This Row],[Scan Tmmin]],"")</f>
        <v/>
      </c>
      <c r="U260" s="212" t="str">
        <f>IF(Table35[[#This Row],[PO TAM]]="","",IF(Table35[[#This Row],[Balance TAM]]&gt;0,"Open","Close"))</f>
        <v/>
      </c>
      <c r="V260" s="214" t="str">
        <f>IF(Table35[[#This Row],[PO TMMIN]]="","",IF(Table35[[#This Row],[Balance TMMIN]]&gt;0,"Open","Close"))</f>
        <v/>
      </c>
      <c r="W260" s="212"/>
      <c r="X260" s="214"/>
      <c r="Y260" s="236" t="str">
        <f>IF(Table35[[#This Row],[PO TAM]]="","",SUMIF(J:J,Table35[[#This Row],[Ich No]],J:N))</f>
        <v/>
      </c>
      <c r="Z260" s="214" t="str">
        <f>IF(Table35[[#This Row],[PO TMMIN]]="","",SUMIF(B:B,Table35[[#This Row],[Ich Part No]],I:I))</f>
        <v/>
      </c>
      <c r="AC260" s="169" t="str">
        <f>IF(Table35[[#This Row],[Delivery Date]]="","",$AC$2-Table35[[#This Row],[Delivery Date]])</f>
        <v/>
      </c>
      <c r="AE260" t="str">
        <f>IFERROR(VLOOKUP(Table35[[#This Row],[Ich No]],'ICH NO'!K:M,3,0),"")</f>
        <v/>
      </c>
      <c r="AF260" t="str">
        <f>IF(Table35[[#This Row],[REST TAM]]&gt;Table35[[#This Row],[Stock TAM]],Table35[[#This Row],[Stock TAM]],Table35[[#This Row],[REST TAM]])</f>
        <v/>
      </c>
    </row>
    <row r="261" spans="1:32" x14ac:dyDescent="0.3">
      <c r="A261" s="173" t="str">
        <f>IF(Table35[[#This Row],[TAM PART NO]]="","",(ROW()-2))</f>
        <v/>
      </c>
      <c r="B261" s="212" t="str">
        <f>IF(TAM!T265="","",TAM!T265)</f>
        <v/>
      </c>
      <c r="C261" s="42" t="str">
        <f>IF(TAM!Q265="","",TAM!Q265)</f>
        <v/>
      </c>
      <c r="D261" s="42" t="str">
        <f>IF(TAM!I265="","",TAM!I265)</f>
        <v/>
      </c>
      <c r="E261" s="42" t="str">
        <f>IF(TAM!H265="","",TAM!H265)</f>
        <v/>
      </c>
      <c r="F261" s="213" t="str">
        <f>IF(TAM!L265="","",TAM!L265)</f>
        <v/>
      </c>
      <c r="G261" s="213" t="str">
        <f>IF(TAM!M265="","",TAM!M265)</f>
        <v/>
      </c>
      <c r="H261" s="220" t="str">
        <f>IF(TAM!AD265="","",TAM!AD265)</f>
        <v/>
      </c>
      <c r="I261" s="223" t="str">
        <f>IF(Table35[[#This Row],[Open Qty TAM]]="","",TAM!AE265)</f>
        <v/>
      </c>
      <c r="J261" s="212" t="str">
        <f>IF(TMMIN!T263="","",TMMIN!T263)</f>
        <v/>
      </c>
      <c r="K261" s="42" t="str">
        <f>IF(TMMIN!Q263="","",TMMIN!Q263)</f>
        <v/>
      </c>
      <c r="L261" s="42" t="str">
        <f>IF(TMMIN!I263="","",TMMIN!I263)</f>
        <v/>
      </c>
      <c r="M261" s="220" t="str">
        <f>IF(Table35[[#This Row],[PO TMMIN]]="","",TMMIN!AD263)</f>
        <v/>
      </c>
      <c r="N261" s="223" t="str">
        <f>IF(Table35[[#This Row],[Open Qty TMMIN]]="","",TMMIN!AE263)</f>
        <v/>
      </c>
      <c r="O261" s="226" t="str">
        <f>IF(Table35[[#This Row],[Open Qty TAM]]="","",SUM(SUMIF('STOCK OES'!B:B,Table35[[#This Row],[Ich No]],'STOCK OES'!E:E),SUMIF('STOCK SEALING'!B:B,Table35[[#This Row],[Ich Part No]],'STOCK SEALING'!E:E)))</f>
        <v/>
      </c>
      <c r="P261" s="223" t="str">
        <f>IF(Table35[[#This Row],[Rest TMMIN]]="","",SUM(SUMIF('STOCK OES'!B:B,Table35[[#This Row],[Ich Part No]],'STOCK OES'!E:E),SUMIF('STOCK SEALING'!B:B,Table35[[#This Row],[Ich Part No]],'STOCK SEALING'!E:E)))</f>
        <v/>
      </c>
      <c r="Q261" s="226"/>
      <c r="R261" s="223"/>
      <c r="S261" s="226" t="str">
        <f>IFERROR(Table35[[#This Row],[REST TAM]]-Table35[[#This Row],[Scan TAM]],"")</f>
        <v/>
      </c>
      <c r="T261" s="223" t="str">
        <f>IFERROR(Table35[[#This Row],[Rest TMMIN]]-Table35[[#This Row],[Scan Tmmin]],"")</f>
        <v/>
      </c>
      <c r="U261" s="212" t="str">
        <f>IF(Table35[[#This Row],[PO TAM]]="","",IF(Table35[[#This Row],[Balance TAM]]&gt;0,"Open","Close"))</f>
        <v/>
      </c>
      <c r="V261" s="214" t="str">
        <f>IF(Table35[[#This Row],[PO TMMIN]]="","",IF(Table35[[#This Row],[Balance TMMIN]]&gt;0,"Open","Close"))</f>
        <v/>
      </c>
      <c r="W261" s="212"/>
      <c r="X261" s="214"/>
      <c r="Y261" s="236" t="str">
        <f>IF(Table35[[#This Row],[PO TAM]]="","",SUMIF(J:J,Table35[[#This Row],[Ich No]],J:N))</f>
        <v/>
      </c>
      <c r="Z261" s="214" t="str">
        <f>IF(Table35[[#This Row],[PO TMMIN]]="","",SUMIF(B:B,Table35[[#This Row],[Ich Part No]],I:I))</f>
        <v/>
      </c>
      <c r="AC261" s="169" t="str">
        <f>IF(Table35[[#This Row],[Delivery Date]]="","",$AC$2-Table35[[#This Row],[Delivery Date]])</f>
        <v/>
      </c>
      <c r="AE261" t="str">
        <f>IFERROR(VLOOKUP(Table35[[#This Row],[Ich No]],'ICH NO'!K:M,3,0),"")</f>
        <v/>
      </c>
      <c r="AF261" t="str">
        <f>IF(Table35[[#This Row],[REST TAM]]&gt;Table35[[#This Row],[Stock TAM]],Table35[[#This Row],[Stock TAM]],Table35[[#This Row],[REST TAM]])</f>
        <v/>
      </c>
    </row>
    <row r="262" spans="1:32" x14ac:dyDescent="0.3">
      <c r="A262" s="173" t="str">
        <f>IF(Table35[[#This Row],[TAM PART NO]]="","",(ROW()-2))</f>
        <v/>
      </c>
      <c r="B262" s="212" t="str">
        <f>IF(TAM!T266="","",TAM!T266)</f>
        <v/>
      </c>
      <c r="C262" s="42" t="str">
        <f>IF(TAM!Q266="","",TAM!Q266)</f>
        <v/>
      </c>
      <c r="D262" s="42" t="str">
        <f>IF(TAM!I266="","",TAM!I266)</f>
        <v/>
      </c>
      <c r="E262" s="42" t="str">
        <f>IF(TAM!H266="","",TAM!H266)</f>
        <v/>
      </c>
      <c r="F262" s="213" t="str">
        <f>IF(TAM!L266="","",TAM!L266)</f>
        <v/>
      </c>
      <c r="G262" s="213" t="str">
        <f>IF(TAM!M266="","",TAM!M266)</f>
        <v/>
      </c>
      <c r="H262" s="220" t="str">
        <f>IF(TAM!AD266="","",TAM!AD266)</f>
        <v/>
      </c>
      <c r="I262" s="223" t="str">
        <f>IF(Table35[[#This Row],[Open Qty TAM]]="","",TAM!AE266)</f>
        <v/>
      </c>
      <c r="J262" s="212" t="str">
        <f>IF(TMMIN!T264="","",TMMIN!T264)</f>
        <v/>
      </c>
      <c r="K262" s="42" t="str">
        <f>IF(TMMIN!Q264="","",TMMIN!Q264)</f>
        <v/>
      </c>
      <c r="L262" s="42" t="str">
        <f>IF(TMMIN!I264="","",TMMIN!I264)</f>
        <v/>
      </c>
      <c r="M262" s="220" t="str">
        <f>IF(Table35[[#This Row],[PO TMMIN]]="","",TMMIN!AD264)</f>
        <v/>
      </c>
      <c r="N262" s="223" t="str">
        <f>IF(Table35[[#This Row],[Open Qty TMMIN]]="","",TMMIN!AE264)</f>
        <v/>
      </c>
      <c r="O262" s="226" t="str">
        <f>IF(Table35[[#This Row],[Open Qty TAM]]="","",SUM(SUMIF('STOCK OES'!B:B,Table35[[#This Row],[Ich No]],'STOCK OES'!E:E),SUMIF('STOCK SEALING'!B:B,Table35[[#This Row],[Ich Part No]],'STOCK SEALING'!E:E)))</f>
        <v/>
      </c>
      <c r="P262" s="223" t="str">
        <f>IF(Table35[[#This Row],[Rest TMMIN]]="","",SUM(SUMIF('STOCK OES'!B:B,Table35[[#This Row],[Ich Part No]],'STOCK OES'!E:E),SUMIF('STOCK SEALING'!B:B,Table35[[#This Row],[Ich Part No]],'STOCK SEALING'!E:E)))</f>
        <v/>
      </c>
      <c r="Q262" s="226"/>
      <c r="R262" s="223"/>
      <c r="S262" s="226" t="str">
        <f>IFERROR(Table35[[#This Row],[REST TAM]]-Table35[[#This Row],[Scan TAM]],"")</f>
        <v/>
      </c>
      <c r="T262" s="223" t="str">
        <f>IFERROR(Table35[[#This Row],[Rest TMMIN]]-Table35[[#This Row],[Scan Tmmin]],"")</f>
        <v/>
      </c>
      <c r="U262" s="212" t="str">
        <f>IF(Table35[[#This Row],[PO TAM]]="","",IF(Table35[[#This Row],[Balance TAM]]&gt;0,"Open","Close"))</f>
        <v/>
      </c>
      <c r="V262" s="214" t="str">
        <f>IF(Table35[[#This Row],[PO TMMIN]]="","",IF(Table35[[#This Row],[Balance TMMIN]]&gt;0,"Open","Close"))</f>
        <v/>
      </c>
      <c r="W262" s="212"/>
      <c r="X262" s="214"/>
      <c r="Y262" s="236" t="str">
        <f>IF(Table35[[#This Row],[PO TAM]]="","",SUMIF(J:J,Table35[[#This Row],[Ich No]],J:N))</f>
        <v/>
      </c>
      <c r="Z262" s="214" t="str">
        <f>IF(Table35[[#This Row],[PO TMMIN]]="","",SUMIF(B:B,Table35[[#This Row],[Ich Part No]],I:I))</f>
        <v/>
      </c>
      <c r="AC262" s="169" t="str">
        <f>IF(Table35[[#This Row],[Delivery Date]]="","",$AC$2-Table35[[#This Row],[Delivery Date]])</f>
        <v/>
      </c>
      <c r="AE262" t="str">
        <f>IFERROR(VLOOKUP(Table35[[#This Row],[Ich No]],'ICH NO'!K:M,3,0),"")</f>
        <v/>
      </c>
      <c r="AF262" t="str">
        <f>IF(Table35[[#This Row],[REST TAM]]&gt;Table35[[#This Row],[Stock TAM]],Table35[[#This Row],[Stock TAM]],Table35[[#This Row],[REST TAM]])</f>
        <v/>
      </c>
    </row>
    <row r="263" spans="1:32" x14ac:dyDescent="0.3">
      <c r="A263" s="173" t="str">
        <f>IF(Table35[[#This Row],[TAM PART NO]]="","",(ROW()-2))</f>
        <v/>
      </c>
      <c r="B263" s="212" t="str">
        <f>IF(TAM!T267="","",TAM!T267)</f>
        <v/>
      </c>
      <c r="C263" s="42" t="str">
        <f>IF(TAM!Q267="","",TAM!Q267)</f>
        <v/>
      </c>
      <c r="D263" s="42" t="str">
        <f>IF(TAM!I267="","",TAM!I267)</f>
        <v/>
      </c>
      <c r="E263" s="42" t="str">
        <f>IF(TAM!H267="","",TAM!H267)</f>
        <v/>
      </c>
      <c r="F263" s="213" t="str">
        <f>IF(TAM!L267="","",TAM!L267)</f>
        <v/>
      </c>
      <c r="G263" s="213" t="str">
        <f>IF(TAM!M267="","",TAM!M267)</f>
        <v/>
      </c>
      <c r="H263" s="220" t="str">
        <f>IF(TAM!AD267="","",TAM!AD267)</f>
        <v/>
      </c>
      <c r="I263" s="223" t="str">
        <f>IF(Table35[[#This Row],[Open Qty TAM]]="","",TAM!AE267)</f>
        <v/>
      </c>
      <c r="J263" s="212" t="str">
        <f>IF(TMMIN!T265="","",TMMIN!T265)</f>
        <v/>
      </c>
      <c r="K263" s="42" t="str">
        <f>IF(TMMIN!Q265="","",TMMIN!Q265)</f>
        <v/>
      </c>
      <c r="L263" s="42" t="str">
        <f>IF(TMMIN!I265="","",TMMIN!I265)</f>
        <v/>
      </c>
      <c r="M263" s="220" t="str">
        <f>IF(Table35[[#This Row],[PO TMMIN]]="","",TMMIN!AD265)</f>
        <v/>
      </c>
      <c r="N263" s="223" t="str">
        <f>IF(Table35[[#This Row],[Open Qty TMMIN]]="","",TMMIN!AE265)</f>
        <v/>
      </c>
      <c r="O263" s="226" t="str">
        <f>IF(Table35[[#This Row],[Open Qty TAM]]="","",SUM(SUMIF('STOCK OES'!B:B,Table35[[#This Row],[Ich No]],'STOCK OES'!E:E),SUMIF('STOCK SEALING'!B:B,Table35[[#This Row],[Ich Part No]],'STOCK SEALING'!E:E)))</f>
        <v/>
      </c>
      <c r="P263" s="223" t="str">
        <f>IF(Table35[[#This Row],[Rest TMMIN]]="","",SUM(SUMIF('STOCK OES'!B:B,Table35[[#This Row],[Ich Part No]],'STOCK OES'!E:E),SUMIF('STOCK SEALING'!B:B,Table35[[#This Row],[Ich Part No]],'STOCK SEALING'!E:E)))</f>
        <v/>
      </c>
      <c r="Q263" s="226"/>
      <c r="R263" s="223"/>
      <c r="S263" s="226" t="str">
        <f>IFERROR(Table35[[#This Row],[REST TAM]]-Table35[[#This Row],[Scan TAM]],"")</f>
        <v/>
      </c>
      <c r="T263" s="223" t="str">
        <f>IFERROR(Table35[[#This Row],[Rest TMMIN]]-Table35[[#This Row],[Scan Tmmin]],"")</f>
        <v/>
      </c>
      <c r="U263" s="212" t="str">
        <f>IF(Table35[[#This Row],[PO TAM]]="","",IF(Table35[[#This Row],[Balance TAM]]&gt;0,"Open","Close"))</f>
        <v/>
      </c>
      <c r="V263" s="214" t="str">
        <f>IF(Table35[[#This Row],[PO TMMIN]]="","",IF(Table35[[#This Row],[Balance TMMIN]]&gt;0,"Open","Close"))</f>
        <v/>
      </c>
      <c r="W263" s="212"/>
      <c r="X263" s="214"/>
      <c r="Y263" s="236" t="str">
        <f>IF(Table35[[#This Row],[PO TAM]]="","",SUMIF(J:J,Table35[[#This Row],[Ich No]],J:N))</f>
        <v/>
      </c>
      <c r="Z263" s="214" t="str">
        <f>IF(Table35[[#This Row],[PO TMMIN]]="","",SUMIF(B:B,Table35[[#This Row],[Ich Part No]],I:I))</f>
        <v/>
      </c>
      <c r="AC263" s="169" t="str">
        <f>IF(Table35[[#This Row],[Delivery Date]]="","",$AC$2-Table35[[#This Row],[Delivery Date]])</f>
        <v/>
      </c>
      <c r="AE263" t="str">
        <f>IFERROR(VLOOKUP(Table35[[#This Row],[Ich No]],'ICH NO'!K:M,3,0),"")</f>
        <v/>
      </c>
      <c r="AF263" t="str">
        <f>IF(Table35[[#This Row],[REST TAM]]&gt;Table35[[#This Row],[Stock TAM]],Table35[[#This Row],[Stock TAM]],Table35[[#This Row],[REST TAM]])</f>
        <v/>
      </c>
    </row>
    <row r="264" spans="1:32" x14ac:dyDescent="0.3">
      <c r="A264" s="173" t="str">
        <f>IF(Table35[[#This Row],[TAM PART NO]]="","",(ROW()-2))</f>
        <v/>
      </c>
      <c r="B264" s="212" t="str">
        <f>IF(TAM!T268="","",TAM!T268)</f>
        <v/>
      </c>
      <c r="C264" s="42" t="str">
        <f>IF(TAM!Q268="","",TAM!Q268)</f>
        <v/>
      </c>
      <c r="D264" s="42" t="str">
        <f>IF(TAM!I268="","",TAM!I268)</f>
        <v/>
      </c>
      <c r="E264" s="42" t="str">
        <f>IF(TAM!H268="","",TAM!H268)</f>
        <v/>
      </c>
      <c r="F264" s="213" t="str">
        <f>IF(TAM!L268="","",TAM!L268)</f>
        <v/>
      </c>
      <c r="G264" s="213" t="str">
        <f>IF(TAM!M268="","",TAM!M268)</f>
        <v/>
      </c>
      <c r="H264" s="220" t="str">
        <f>IF(TAM!AD268="","",TAM!AD268)</f>
        <v/>
      </c>
      <c r="I264" s="223" t="str">
        <f>IF(Table35[[#This Row],[Open Qty TAM]]="","",TAM!AE268)</f>
        <v/>
      </c>
      <c r="J264" s="212" t="str">
        <f>IF(TMMIN!T266="","",TMMIN!T266)</f>
        <v/>
      </c>
      <c r="K264" s="42" t="str">
        <f>IF(TMMIN!Q266="","",TMMIN!Q266)</f>
        <v/>
      </c>
      <c r="L264" s="42" t="str">
        <f>IF(TMMIN!I266="","",TMMIN!I266)</f>
        <v/>
      </c>
      <c r="M264" s="220" t="str">
        <f>IF(Table35[[#This Row],[PO TMMIN]]="","",TMMIN!AD266)</f>
        <v/>
      </c>
      <c r="N264" s="223" t="str">
        <f>IF(Table35[[#This Row],[Open Qty TMMIN]]="","",TMMIN!AE266)</f>
        <v/>
      </c>
      <c r="O264" s="226" t="str">
        <f>IF(Table35[[#This Row],[Open Qty TAM]]="","",SUM(SUMIF('STOCK OES'!B:B,Table35[[#This Row],[Ich No]],'STOCK OES'!E:E),SUMIF('STOCK SEALING'!B:B,Table35[[#This Row],[Ich Part No]],'STOCK SEALING'!E:E)))</f>
        <v/>
      </c>
      <c r="P264" s="223" t="str">
        <f>IF(Table35[[#This Row],[Rest TMMIN]]="","",SUM(SUMIF('STOCK OES'!B:B,Table35[[#This Row],[Ich Part No]],'STOCK OES'!E:E),SUMIF('STOCK SEALING'!B:B,Table35[[#This Row],[Ich Part No]],'STOCK SEALING'!E:E)))</f>
        <v/>
      </c>
      <c r="Q264" s="226"/>
      <c r="R264" s="223"/>
      <c r="S264" s="226" t="str">
        <f>IFERROR(Table35[[#This Row],[REST TAM]]-Table35[[#This Row],[Scan TAM]],"")</f>
        <v/>
      </c>
      <c r="T264" s="223" t="str">
        <f>IFERROR(Table35[[#This Row],[Rest TMMIN]]-Table35[[#This Row],[Scan Tmmin]],"")</f>
        <v/>
      </c>
      <c r="U264" s="212" t="str">
        <f>IF(Table35[[#This Row],[PO TAM]]="","",IF(Table35[[#This Row],[Balance TAM]]&gt;0,"Open","Close"))</f>
        <v/>
      </c>
      <c r="V264" s="214" t="str">
        <f>IF(Table35[[#This Row],[PO TMMIN]]="","",IF(Table35[[#This Row],[Balance TMMIN]]&gt;0,"Open","Close"))</f>
        <v/>
      </c>
      <c r="W264" s="212"/>
      <c r="X264" s="214"/>
      <c r="Y264" s="236" t="str">
        <f>IF(Table35[[#This Row],[PO TAM]]="","",SUMIF(J:J,Table35[[#This Row],[Ich No]],J:N))</f>
        <v/>
      </c>
      <c r="Z264" s="214" t="str">
        <f>IF(Table35[[#This Row],[PO TMMIN]]="","",SUMIF(B:B,Table35[[#This Row],[Ich Part No]],I:I))</f>
        <v/>
      </c>
      <c r="AC264" s="169" t="str">
        <f>IF(Table35[[#This Row],[Delivery Date]]="","",$AC$2-Table35[[#This Row],[Delivery Date]])</f>
        <v/>
      </c>
      <c r="AE264" t="str">
        <f>IFERROR(VLOOKUP(Table35[[#This Row],[Ich No]],'ICH NO'!K:M,3,0),"")</f>
        <v/>
      </c>
      <c r="AF264" t="str">
        <f>IF(Table35[[#This Row],[REST TAM]]&gt;Table35[[#This Row],[Stock TAM]],Table35[[#This Row],[Stock TAM]],Table35[[#This Row],[REST TAM]])</f>
        <v/>
      </c>
    </row>
    <row r="265" spans="1:32" x14ac:dyDescent="0.3">
      <c r="A265" s="173" t="str">
        <f>IF(Table35[[#This Row],[TAM PART NO]]="","",(ROW()-2))</f>
        <v/>
      </c>
      <c r="B265" s="212" t="str">
        <f>IF(TAM!T269="","",TAM!T269)</f>
        <v/>
      </c>
      <c r="C265" s="42" t="str">
        <f>IF(TAM!Q269="","",TAM!Q269)</f>
        <v/>
      </c>
      <c r="D265" s="42" t="str">
        <f>IF(TAM!I269="","",TAM!I269)</f>
        <v/>
      </c>
      <c r="E265" s="42" t="str">
        <f>IF(TAM!H269="","",TAM!H269)</f>
        <v/>
      </c>
      <c r="F265" s="213" t="str">
        <f>IF(TAM!L269="","",TAM!L269)</f>
        <v/>
      </c>
      <c r="G265" s="213" t="str">
        <f>IF(TAM!M269="","",TAM!M269)</f>
        <v/>
      </c>
      <c r="H265" s="220" t="str">
        <f>IF(TAM!AD269="","",TAM!AD269)</f>
        <v/>
      </c>
      <c r="I265" s="223" t="str">
        <f>IF(Table35[[#This Row],[Open Qty TAM]]="","",TAM!AE269)</f>
        <v/>
      </c>
      <c r="J265" s="212" t="str">
        <f>IF(TMMIN!T267="","",TMMIN!T267)</f>
        <v/>
      </c>
      <c r="K265" s="42" t="str">
        <f>IF(TMMIN!Q267="","",TMMIN!Q267)</f>
        <v/>
      </c>
      <c r="L265" s="42" t="str">
        <f>IF(TMMIN!I267="","",TMMIN!I267)</f>
        <v/>
      </c>
      <c r="M265" s="220" t="str">
        <f>IF(Table35[[#This Row],[PO TMMIN]]="","",TMMIN!AD267)</f>
        <v/>
      </c>
      <c r="N265" s="223" t="str">
        <f>IF(Table35[[#This Row],[Open Qty TMMIN]]="","",TMMIN!AE267)</f>
        <v/>
      </c>
      <c r="O265" s="226" t="str">
        <f>IF(Table35[[#This Row],[Open Qty TAM]]="","",SUM(SUMIF('STOCK OES'!B:B,Table35[[#This Row],[Ich No]],'STOCK OES'!E:E),SUMIF('STOCK SEALING'!B:B,Table35[[#This Row],[Ich Part No]],'STOCK SEALING'!E:E)))</f>
        <v/>
      </c>
      <c r="P265" s="223" t="str">
        <f>IF(Table35[[#This Row],[Rest TMMIN]]="","",SUM(SUMIF('STOCK OES'!B:B,Table35[[#This Row],[Ich Part No]],'STOCK OES'!E:E),SUMIF('STOCK SEALING'!B:B,Table35[[#This Row],[Ich Part No]],'STOCK SEALING'!E:E)))</f>
        <v/>
      </c>
      <c r="Q265" s="226"/>
      <c r="R265" s="223"/>
      <c r="S265" s="226" t="str">
        <f>IFERROR(Table35[[#This Row],[REST TAM]]-Table35[[#This Row],[Scan TAM]],"")</f>
        <v/>
      </c>
      <c r="T265" s="223" t="str">
        <f>IFERROR(Table35[[#This Row],[Rest TMMIN]]-Table35[[#This Row],[Scan Tmmin]],"")</f>
        <v/>
      </c>
      <c r="U265" s="212" t="str">
        <f>IF(Table35[[#This Row],[PO TAM]]="","",IF(Table35[[#This Row],[Balance TAM]]&gt;0,"Open","Close"))</f>
        <v/>
      </c>
      <c r="V265" s="214" t="str">
        <f>IF(Table35[[#This Row],[PO TMMIN]]="","",IF(Table35[[#This Row],[Balance TMMIN]]&gt;0,"Open","Close"))</f>
        <v/>
      </c>
      <c r="W265" s="212"/>
      <c r="X265" s="214"/>
      <c r="Y265" s="236" t="str">
        <f>IF(Table35[[#This Row],[PO TAM]]="","",SUMIF(J:J,Table35[[#This Row],[Ich No]],J:N))</f>
        <v/>
      </c>
      <c r="Z265" s="214" t="str">
        <f>IF(Table35[[#This Row],[PO TMMIN]]="","",SUMIF(B:B,Table35[[#This Row],[Ich Part No]],I:I))</f>
        <v/>
      </c>
      <c r="AC265" s="169" t="str">
        <f>IF(Table35[[#This Row],[Delivery Date]]="","",$AC$2-Table35[[#This Row],[Delivery Date]])</f>
        <v/>
      </c>
      <c r="AE265" t="str">
        <f>IFERROR(VLOOKUP(Table35[[#This Row],[Ich No]],'ICH NO'!K:M,3,0),"")</f>
        <v/>
      </c>
      <c r="AF265" t="str">
        <f>IF(Table35[[#This Row],[REST TAM]]&gt;Table35[[#This Row],[Stock TAM]],Table35[[#This Row],[Stock TAM]],Table35[[#This Row],[REST TAM]])</f>
        <v/>
      </c>
    </row>
    <row r="266" spans="1:32" x14ac:dyDescent="0.3">
      <c r="A266" s="173" t="str">
        <f>IF(Table35[[#This Row],[TAM PART NO]]="","",(ROW()-2))</f>
        <v/>
      </c>
      <c r="B266" s="212" t="str">
        <f>IF(TAM!T270="","",TAM!T270)</f>
        <v/>
      </c>
      <c r="C266" s="42" t="str">
        <f>IF(TAM!Q270="","",TAM!Q270)</f>
        <v/>
      </c>
      <c r="D266" s="42" t="str">
        <f>IF(TAM!I270="","",TAM!I270)</f>
        <v/>
      </c>
      <c r="E266" s="42" t="str">
        <f>IF(TAM!H270="","",TAM!H270)</f>
        <v/>
      </c>
      <c r="F266" s="213" t="str">
        <f>IF(TAM!L270="","",TAM!L270)</f>
        <v/>
      </c>
      <c r="G266" s="213" t="str">
        <f>IF(TAM!M270="","",TAM!M270)</f>
        <v/>
      </c>
      <c r="H266" s="220" t="str">
        <f>IF(TAM!AD270="","",TAM!AD270)</f>
        <v/>
      </c>
      <c r="I266" s="223" t="str">
        <f>IF(Table35[[#This Row],[Open Qty TAM]]="","",TAM!AE270)</f>
        <v/>
      </c>
      <c r="J266" s="212" t="str">
        <f>IF(TMMIN!T268="","",TMMIN!T268)</f>
        <v/>
      </c>
      <c r="K266" s="42" t="str">
        <f>IF(TMMIN!Q268="","",TMMIN!Q268)</f>
        <v/>
      </c>
      <c r="L266" s="42" t="str">
        <f>IF(TMMIN!I268="","",TMMIN!I268)</f>
        <v/>
      </c>
      <c r="M266" s="220" t="str">
        <f>IF(Table35[[#This Row],[PO TMMIN]]="","",TMMIN!AD268)</f>
        <v/>
      </c>
      <c r="N266" s="223" t="str">
        <f>IF(Table35[[#This Row],[Open Qty TMMIN]]="","",TMMIN!AE268)</f>
        <v/>
      </c>
      <c r="O266" s="226" t="str">
        <f>IF(Table35[[#This Row],[Open Qty TAM]]="","",SUM(SUMIF('STOCK OES'!B:B,Table35[[#This Row],[Ich No]],'STOCK OES'!E:E),SUMIF('STOCK SEALING'!B:B,Table35[[#This Row],[Ich Part No]],'STOCK SEALING'!E:E)))</f>
        <v/>
      </c>
      <c r="P266" s="223" t="str">
        <f>IF(Table35[[#This Row],[Rest TMMIN]]="","",SUM(SUMIF('STOCK OES'!B:B,Table35[[#This Row],[Ich Part No]],'STOCK OES'!E:E),SUMIF('STOCK SEALING'!B:B,Table35[[#This Row],[Ich Part No]],'STOCK SEALING'!E:E)))</f>
        <v/>
      </c>
      <c r="Q266" s="226"/>
      <c r="R266" s="223"/>
      <c r="S266" s="226" t="str">
        <f>IFERROR(Table35[[#This Row],[REST TAM]]-Table35[[#This Row],[Scan TAM]],"")</f>
        <v/>
      </c>
      <c r="T266" s="223" t="str">
        <f>IFERROR(Table35[[#This Row],[Rest TMMIN]]-Table35[[#This Row],[Scan Tmmin]],"")</f>
        <v/>
      </c>
      <c r="U266" s="212" t="str">
        <f>IF(Table35[[#This Row],[PO TAM]]="","",IF(Table35[[#This Row],[Balance TAM]]&gt;0,"Open","Close"))</f>
        <v/>
      </c>
      <c r="V266" s="214" t="str">
        <f>IF(Table35[[#This Row],[PO TMMIN]]="","",IF(Table35[[#This Row],[Balance TMMIN]]&gt;0,"Open","Close"))</f>
        <v/>
      </c>
      <c r="W266" s="212"/>
      <c r="X266" s="214"/>
      <c r="Y266" s="236" t="str">
        <f>IF(Table35[[#This Row],[PO TAM]]="","",SUMIF(J:J,Table35[[#This Row],[Ich No]],J:N))</f>
        <v/>
      </c>
      <c r="Z266" s="214" t="str">
        <f>IF(Table35[[#This Row],[PO TMMIN]]="","",SUMIF(B:B,Table35[[#This Row],[Ich Part No]],I:I))</f>
        <v/>
      </c>
      <c r="AC266" s="169" t="str">
        <f>IF(Table35[[#This Row],[Delivery Date]]="","",$AC$2-Table35[[#This Row],[Delivery Date]])</f>
        <v/>
      </c>
      <c r="AE266" t="str">
        <f>IFERROR(VLOOKUP(Table35[[#This Row],[Ich No]],'ICH NO'!K:M,3,0),"")</f>
        <v/>
      </c>
      <c r="AF266" t="str">
        <f>IF(Table35[[#This Row],[REST TAM]]&gt;Table35[[#This Row],[Stock TAM]],Table35[[#This Row],[Stock TAM]],Table35[[#This Row],[REST TAM]])</f>
        <v/>
      </c>
    </row>
    <row r="267" spans="1:32" x14ac:dyDescent="0.3">
      <c r="A267" s="173" t="str">
        <f>IF(Table35[[#This Row],[TAM PART NO]]="","",(ROW()-2))</f>
        <v/>
      </c>
      <c r="B267" s="212" t="str">
        <f>IF(TAM!T271="","",TAM!T271)</f>
        <v/>
      </c>
      <c r="C267" s="42" t="str">
        <f>IF(TAM!Q271="","",TAM!Q271)</f>
        <v/>
      </c>
      <c r="D267" s="42" t="str">
        <f>IF(TAM!I271="","",TAM!I271)</f>
        <v/>
      </c>
      <c r="E267" s="42" t="str">
        <f>IF(TAM!H271="","",TAM!H271)</f>
        <v/>
      </c>
      <c r="F267" s="213" t="str">
        <f>IF(TAM!L271="","",TAM!L271)</f>
        <v/>
      </c>
      <c r="G267" s="213" t="str">
        <f>IF(TAM!M271="","",TAM!M271)</f>
        <v/>
      </c>
      <c r="H267" s="220" t="str">
        <f>IF(TAM!AD271="","",TAM!AD271)</f>
        <v/>
      </c>
      <c r="I267" s="223" t="str">
        <f>IF(Table35[[#This Row],[Open Qty TAM]]="","",TAM!AE271)</f>
        <v/>
      </c>
      <c r="J267" s="212" t="str">
        <f>IF(TMMIN!T269="","",TMMIN!T269)</f>
        <v/>
      </c>
      <c r="K267" s="42" t="str">
        <f>IF(TMMIN!Q269="","",TMMIN!Q269)</f>
        <v/>
      </c>
      <c r="L267" s="42" t="str">
        <f>IF(TMMIN!I269="","",TMMIN!I269)</f>
        <v/>
      </c>
      <c r="M267" s="220" t="str">
        <f>IF(Table35[[#This Row],[PO TMMIN]]="","",TMMIN!AD269)</f>
        <v/>
      </c>
      <c r="N267" s="223" t="str">
        <f>IF(Table35[[#This Row],[Open Qty TMMIN]]="","",TMMIN!AE269)</f>
        <v/>
      </c>
      <c r="O267" s="226" t="str">
        <f>IF(Table35[[#This Row],[Open Qty TAM]]="","",SUM(SUMIF('STOCK OES'!B:B,Table35[[#This Row],[Ich No]],'STOCK OES'!E:E),SUMIF('STOCK SEALING'!B:B,Table35[[#This Row],[Ich Part No]],'STOCK SEALING'!E:E)))</f>
        <v/>
      </c>
      <c r="P267" s="223" t="str">
        <f>IF(Table35[[#This Row],[Rest TMMIN]]="","",SUM(SUMIF('STOCK OES'!B:B,Table35[[#This Row],[Ich Part No]],'STOCK OES'!E:E),SUMIF('STOCK SEALING'!B:B,Table35[[#This Row],[Ich Part No]],'STOCK SEALING'!E:E)))</f>
        <v/>
      </c>
      <c r="Q267" s="226"/>
      <c r="R267" s="223"/>
      <c r="S267" s="226" t="str">
        <f>IFERROR(Table35[[#This Row],[REST TAM]]-Table35[[#This Row],[Scan TAM]],"")</f>
        <v/>
      </c>
      <c r="T267" s="223" t="str">
        <f>IFERROR(Table35[[#This Row],[Rest TMMIN]]-Table35[[#This Row],[Scan Tmmin]],"")</f>
        <v/>
      </c>
      <c r="U267" s="212" t="str">
        <f>IF(Table35[[#This Row],[PO TAM]]="","",IF(Table35[[#This Row],[Balance TAM]]&gt;0,"Open","Close"))</f>
        <v/>
      </c>
      <c r="V267" s="214" t="str">
        <f>IF(Table35[[#This Row],[PO TMMIN]]="","",IF(Table35[[#This Row],[Balance TMMIN]]&gt;0,"Open","Close"))</f>
        <v/>
      </c>
      <c r="W267" s="212"/>
      <c r="X267" s="214"/>
      <c r="Y267" s="236" t="str">
        <f>IF(Table35[[#This Row],[PO TAM]]="","",SUMIF(J:J,Table35[[#This Row],[Ich No]],J:N))</f>
        <v/>
      </c>
      <c r="Z267" s="214" t="str">
        <f>IF(Table35[[#This Row],[PO TMMIN]]="","",SUMIF(B:B,Table35[[#This Row],[Ich Part No]],I:I))</f>
        <v/>
      </c>
      <c r="AC267" s="169" t="str">
        <f>IF(Table35[[#This Row],[Delivery Date]]="","",$AC$2-Table35[[#This Row],[Delivery Date]])</f>
        <v/>
      </c>
      <c r="AE267" t="str">
        <f>IFERROR(VLOOKUP(Table35[[#This Row],[Ich No]],'ICH NO'!K:M,3,0),"")</f>
        <v/>
      </c>
      <c r="AF267" t="str">
        <f>IF(Table35[[#This Row],[REST TAM]]&gt;Table35[[#This Row],[Stock TAM]],Table35[[#This Row],[Stock TAM]],Table35[[#This Row],[REST TAM]])</f>
        <v/>
      </c>
    </row>
    <row r="268" spans="1:32" x14ac:dyDescent="0.3">
      <c r="A268" s="173" t="str">
        <f>IF(Table35[[#This Row],[TAM PART NO]]="","",(ROW()-2))</f>
        <v/>
      </c>
      <c r="B268" s="212" t="str">
        <f>IF(TAM!T272="","",TAM!T272)</f>
        <v/>
      </c>
      <c r="C268" s="42" t="str">
        <f>IF(TAM!Q272="","",TAM!Q272)</f>
        <v/>
      </c>
      <c r="D268" s="42" t="str">
        <f>IF(TAM!I272="","",TAM!I272)</f>
        <v/>
      </c>
      <c r="E268" s="42" t="str">
        <f>IF(TAM!H272="","",TAM!H272)</f>
        <v/>
      </c>
      <c r="F268" s="213" t="str">
        <f>IF(TAM!L272="","",TAM!L272)</f>
        <v/>
      </c>
      <c r="G268" s="213" t="str">
        <f>IF(TAM!M272="","",TAM!M272)</f>
        <v/>
      </c>
      <c r="H268" s="220" t="str">
        <f>IF(TAM!AD272="","",TAM!AD272)</f>
        <v/>
      </c>
      <c r="I268" s="223" t="str">
        <f>IF(Table35[[#This Row],[Open Qty TAM]]="","",TAM!AE272)</f>
        <v/>
      </c>
      <c r="J268" s="212" t="str">
        <f>IF(TMMIN!T270="","",TMMIN!T270)</f>
        <v/>
      </c>
      <c r="K268" s="42" t="str">
        <f>IF(TMMIN!Q270="","",TMMIN!Q270)</f>
        <v/>
      </c>
      <c r="L268" s="42" t="str">
        <f>IF(TMMIN!I270="","",TMMIN!I270)</f>
        <v/>
      </c>
      <c r="M268" s="220" t="str">
        <f>IF(Table35[[#This Row],[PO TMMIN]]="","",TMMIN!AD270)</f>
        <v/>
      </c>
      <c r="N268" s="223" t="str">
        <f>IF(Table35[[#This Row],[Open Qty TMMIN]]="","",TMMIN!AE270)</f>
        <v/>
      </c>
      <c r="O268" s="226" t="str">
        <f>IF(Table35[[#This Row],[Open Qty TAM]]="","",SUM(SUMIF('STOCK OES'!B:B,Table35[[#This Row],[Ich No]],'STOCK OES'!E:E),SUMIF('STOCK SEALING'!B:B,Table35[[#This Row],[Ich Part No]],'STOCK SEALING'!E:E)))</f>
        <v/>
      </c>
      <c r="P268" s="223" t="str">
        <f>IF(Table35[[#This Row],[Rest TMMIN]]="","",SUM(SUMIF('STOCK OES'!B:B,Table35[[#This Row],[Ich Part No]],'STOCK OES'!E:E),SUMIF('STOCK SEALING'!B:B,Table35[[#This Row],[Ich Part No]],'STOCK SEALING'!E:E)))</f>
        <v/>
      </c>
      <c r="Q268" s="226"/>
      <c r="R268" s="223"/>
      <c r="S268" s="226" t="str">
        <f>IFERROR(Table35[[#This Row],[REST TAM]]-Table35[[#This Row],[Scan TAM]],"")</f>
        <v/>
      </c>
      <c r="T268" s="223" t="str">
        <f>IFERROR(Table35[[#This Row],[Rest TMMIN]]-Table35[[#This Row],[Scan Tmmin]],"")</f>
        <v/>
      </c>
      <c r="U268" s="212" t="str">
        <f>IF(Table35[[#This Row],[PO TAM]]="","",IF(Table35[[#This Row],[Balance TAM]]&gt;0,"Open","Close"))</f>
        <v/>
      </c>
      <c r="V268" s="214" t="str">
        <f>IF(Table35[[#This Row],[PO TMMIN]]="","",IF(Table35[[#This Row],[Balance TMMIN]]&gt;0,"Open","Close"))</f>
        <v/>
      </c>
      <c r="W268" s="212"/>
      <c r="X268" s="214"/>
      <c r="Y268" s="236" t="str">
        <f>IF(Table35[[#This Row],[PO TAM]]="","",SUMIF(J:J,Table35[[#This Row],[Ich No]],J:N))</f>
        <v/>
      </c>
      <c r="Z268" s="214" t="str">
        <f>IF(Table35[[#This Row],[PO TMMIN]]="","",SUMIF(B:B,Table35[[#This Row],[Ich Part No]],I:I))</f>
        <v/>
      </c>
      <c r="AC268" s="169" t="str">
        <f>IF(Table35[[#This Row],[Delivery Date]]="","",$AC$2-Table35[[#This Row],[Delivery Date]])</f>
        <v/>
      </c>
      <c r="AE268" t="str">
        <f>IFERROR(VLOOKUP(Table35[[#This Row],[Ich No]],'ICH NO'!K:M,3,0),"")</f>
        <v/>
      </c>
      <c r="AF268" t="str">
        <f>IF(Table35[[#This Row],[REST TAM]]&gt;Table35[[#This Row],[Stock TAM]],Table35[[#This Row],[Stock TAM]],Table35[[#This Row],[REST TAM]])</f>
        <v/>
      </c>
    </row>
    <row r="269" spans="1:32" x14ac:dyDescent="0.3">
      <c r="A269" s="173" t="str">
        <f>IF(Table35[[#This Row],[TAM PART NO]]="","",(ROW()-2))</f>
        <v/>
      </c>
      <c r="B269" s="212" t="str">
        <f>IF(TAM!T273="","",TAM!T273)</f>
        <v/>
      </c>
      <c r="C269" s="42" t="str">
        <f>IF(TAM!Q273="","",TAM!Q273)</f>
        <v/>
      </c>
      <c r="D269" s="42" t="str">
        <f>IF(TAM!I273="","",TAM!I273)</f>
        <v/>
      </c>
      <c r="E269" s="42" t="str">
        <f>IF(TAM!H273="","",TAM!H273)</f>
        <v/>
      </c>
      <c r="F269" s="213" t="str">
        <f>IF(TAM!L273="","",TAM!L273)</f>
        <v/>
      </c>
      <c r="G269" s="213" t="str">
        <f>IF(TAM!M273="","",TAM!M273)</f>
        <v/>
      </c>
      <c r="H269" s="220" t="str">
        <f>IF(TAM!AD273="","",TAM!AD273)</f>
        <v/>
      </c>
      <c r="I269" s="223" t="str">
        <f>IF(Table35[[#This Row],[Open Qty TAM]]="","",TAM!AE273)</f>
        <v/>
      </c>
      <c r="J269" s="212" t="str">
        <f>IF(TMMIN!T271="","",TMMIN!T271)</f>
        <v/>
      </c>
      <c r="K269" s="42" t="str">
        <f>IF(TMMIN!Q271="","",TMMIN!Q271)</f>
        <v/>
      </c>
      <c r="L269" s="42" t="str">
        <f>IF(TMMIN!I271="","",TMMIN!I271)</f>
        <v/>
      </c>
      <c r="M269" s="220" t="str">
        <f>IF(Table35[[#This Row],[PO TMMIN]]="","",TMMIN!AD271)</f>
        <v/>
      </c>
      <c r="N269" s="223" t="str">
        <f>IF(Table35[[#This Row],[Open Qty TMMIN]]="","",TMMIN!AE271)</f>
        <v/>
      </c>
      <c r="O269" s="226" t="str">
        <f>IF(Table35[[#This Row],[Open Qty TAM]]="","",SUM(SUMIF('STOCK OES'!B:B,Table35[[#This Row],[Ich No]],'STOCK OES'!E:E),SUMIF('STOCK SEALING'!B:B,Table35[[#This Row],[Ich Part No]],'STOCK SEALING'!E:E)))</f>
        <v/>
      </c>
      <c r="P269" s="223" t="str">
        <f>IF(Table35[[#This Row],[Rest TMMIN]]="","",SUM(SUMIF('STOCK OES'!B:B,Table35[[#This Row],[Ich Part No]],'STOCK OES'!E:E),SUMIF('STOCK SEALING'!B:B,Table35[[#This Row],[Ich Part No]],'STOCK SEALING'!E:E)))</f>
        <v/>
      </c>
      <c r="Q269" s="226"/>
      <c r="R269" s="223"/>
      <c r="S269" s="226" t="str">
        <f>IFERROR(Table35[[#This Row],[REST TAM]]-Table35[[#This Row],[Scan TAM]],"")</f>
        <v/>
      </c>
      <c r="T269" s="223" t="str">
        <f>IFERROR(Table35[[#This Row],[Rest TMMIN]]-Table35[[#This Row],[Scan Tmmin]],"")</f>
        <v/>
      </c>
      <c r="U269" s="212" t="str">
        <f>IF(Table35[[#This Row],[PO TAM]]="","",IF(Table35[[#This Row],[Balance TAM]]&gt;0,"Open","Close"))</f>
        <v/>
      </c>
      <c r="V269" s="214" t="str">
        <f>IF(Table35[[#This Row],[PO TMMIN]]="","",IF(Table35[[#This Row],[Balance TMMIN]]&gt;0,"Open","Close"))</f>
        <v/>
      </c>
      <c r="W269" s="212"/>
      <c r="X269" s="214"/>
      <c r="Y269" s="236" t="str">
        <f>IF(Table35[[#This Row],[PO TAM]]="","",SUMIF(J:J,Table35[[#This Row],[Ich No]],J:N))</f>
        <v/>
      </c>
      <c r="Z269" s="214" t="str">
        <f>IF(Table35[[#This Row],[PO TMMIN]]="","",SUMIF(B:B,Table35[[#This Row],[Ich Part No]],I:I))</f>
        <v/>
      </c>
      <c r="AC269" s="169" t="str">
        <f>IF(Table35[[#This Row],[Delivery Date]]="","",$AC$2-Table35[[#This Row],[Delivery Date]])</f>
        <v/>
      </c>
      <c r="AE269" t="str">
        <f>IFERROR(VLOOKUP(Table35[[#This Row],[Ich No]],'ICH NO'!K:M,3,0),"")</f>
        <v/>
      </c>
      <c r="AF269" t="str">
        <f>IF(Table35[[#This Row],[REST TAM]]&gt;Table35[[#This Row],[Stock TAM]],Table35[[#This Row],[Stock TAM]],Table35[[#This Row],[REST TAM]])</f>
        <v/>
      </c>
    </row>
    <row r="270" spans="1:32" x14ac:dyDescent="0.3">
      <c r="A270" s="173" t="str">
        <f>IF(Table35[[#This Row],[TAM PART NO]]="","",(ROW()-2))</f>
        <v/>
      </c>
      <c r="B270" s="212" t="str">
        <f>IF(TAM!T274="","",TAM!T274)</f>
        <v/>
      </c>
      <c r="C270" s="42" t="str">
        <f>IF(TAM!Q274="","",TAM!Q274)</f>
        <v/>
      </c>
      <c r="D270" s="42" t="str">
        <f>IF(TAM!I274="","",TAM!I274)</f>
        <v/>
      </c>
      <c r="E270" s="42" t="str">
        <f>IF(TAM!H274="","",TAM!H274)</f>
        <v/>
      </c>
      <c r="F270" s="213" t="str">
        <f>IF(TAM!L274="","",TAM!L274)</f>
        <v/>
      </c>
      <c r="G270" s="213" t="str">
        <f>IF(TAM!M274="","",TAM!M274)</f>
        <v/>
      </c>
      <c r="H270" s="220" t="str">
        <f>IF(TAM!AD274="","",TAM!AD274)</f>
        <v/>
      </c>
      <c r="I270" s="223" t="str">
        <f>IF(Table35[[#This Row],[Open Qty TAM]]="","",TAM!AE274)</f>
        <v/>
      </c>
      <c r="J270" s="212" t="str">
        <f>IF(TMMIN!T272="","",TMMIN!T272)</f>
        <v/>
      </c>
      <c r="K270" s="42" t="str">
        <f>IF(TMMIN!Q272="","",TMMIN!Q272)</f>
        <v/>
      </c>
      <c r="L270" s="42" t="str">
        <f>IF(TMMIN!I272="","",TMMIN!I272)</f>
        <v/>
      </c>
      <c r="M270" s="220" t="str">
        <f>IF(Table35[[#This Row],[PO TMMIN]]="","",TMMIN!AD272)</f>
        <v/>
      </c>
      <c r="N270" s="223" t="str">
        <f>IF(Table35[[#This Row],[Open Qty TMMIN]]="","",TMMIN!AE272)</f>
        <v/>
      </c>
      <c r="O270" s="226" t="str">
        <f>IF(Table35[[#This Row],[Open Qty TAM]]="","",SUM(SUMIF('STOCK OES'!B:B,Table35[[#This Row],[Ich No]],'STOCK OES'!E:E),SUMIF('STOCK SEALING'!B:B,Table35[[#This Row],[Ich Part No]],'STOCK SEALING'!E:E)))</f>
        <v/>
      </c>
      <c r="P270" s="223" t="str">
        <f>IF(Table35[[#This Row],[Rest TMMIN]]="","",SUM(SUMIF('STOCK OES'!B:B,Table35[[#This Row],[Ich Part No]],'STOCK OES'!E:E),SUMIF('STOCK SEALING'!B:B,Table35[[#This Row],[Ich Part No]],'STOCK SEALING'!E:E)))</f>
        <v/>
      </c>
      <c r="Q270" s="226"/>
      <c r="R270" s="223"/>
      <c r="S270" s="226" t="str">
        <f>IFERROR(Table35[[#This Row],[REST TAM]]-Table35[[#This Row],[Scan TAM]],"")</f>
        <v/>
      </c>
      <c r="T270" s="223" t="str">
        <f>IFERROR(Table35[[#This Row],[Rest TMMIN]]-Table35[[#This Row],[Scan Tmmin]],"")</f>
        <v/>
      </c>
      <c r="U270" s="212" t="str">
        <f>IF(Table35[[#This Row],[PO TAM]]="","",IF(Table35[[#This Row],[Balance TAM]]&gt;0,"Open","Close"))</f>
        <v/>
      </c>
      <c r="V270" s="214" t="str">
        <f>IF(Table35[[#This Row],[PO TMMIN]]="","",IF(Table35[[#This Row],[Balance TMMIN]]&gt;0,"Open","Close"))</f>
        <v/>
      </c>
      <c r="W270" s="212"/>
      <c r="X270" s="214"/>
      <c r="Y270" s="236" t="str">
        <f>IF(Table35[[#This Row],[PO TAM]]="","",SUMIF(J:J,Table35[[#This Row],[Ich No]],J:N))</f>
        <v/>
      </c>
      <c r="Z270" s="214" t="str">
        <f>IF(Table35[[#This Row],[PO TMMIN]]="","",SUMIF(B:B,Table35[[#This Row],[Ich Part No]],I:I))</f>
        <v/>
      </c>
      <c r="AC270" s="169" t="str">
        <f>IF(Table35[[#This Row],[Delivery Date]]="","",$AC$2-Table35[[#This Row],[Delivery Date]])</f>
        <v/>
      </c>
      <c r="AE270" t="str">
        <f>IFERROR(VLOOKUP(Table35[[#This Row],[Ich No]],'ICH NO'!K:M,3,0),"")</f>
        <v/>
      </c>
      <c r="AF270" t="str">
        <f>IF(Table35[[#This Row],[REST TAM]]&gt;Table35[[#This Row],[Stock TAM]],Table35[[#This Row],[Stock TAM]],Table35[[#This Row],[REST TAM]])</f>
        <v/>
      </c>
    </row>
    <row r="271" spans="1:32" x14ac:dyDescent="0.3">
      <c r="A271" s="173" t="str">
        <f>IF(Table35[[#This Row],[TAM PART NO]]="","",(ROW()-2))</f>
        <v/>
      </c>
      <c r="B271" s="212" t="str">
        <f>IF(TAM!T275="","",TAM!T275)</f>
        <v/>
      </c>
      <c r="C271" s="42" t="str">
        <f>IF(TAM!Q275="","",TAM!Q275)</f>
        <v/>
      </c>
      <c r="D271" s="42" t="str">
        <f>IF(TAM!I275="","",TAM!I275)</f>
        <v/>
      </c>
      <c r="E271" s="42" t="str">
        <f>IF(TAM!H275="","",TAM!H275)</f>
        <v/>
      </c>
      <c r="F271" s="213" t="str">
        <f>IF(TAM!L275="","",TAM!L275)</f>
        <v/>
      </c>
      <c r="G271" s="213" t="str">
        <f>IF(TAM!M275="","",TAM!M275)</f>
        <v/>
      </c>
      <c r="H271" s="220" t="str">
        <f>IF(TAM!AD275="","",TAM!AD275)</f>
        <v/>
      </c>
      <c r="I271" s="223" t="str">
        <f>IF(Table35[[#This Row],[Open Qty TAM]]="","",TAM!AE275)</f>
        <v/>
      </c>
      <c r="J271" s="212" t="str">
        <f>IF(TMMIN!T273="","",TMMIN!T273)</f>
        <v/>
      </c>
      <c r="K271" s="42" t="str">
        <f>IF(TMMIN!Q273="","",TMMIN!Q273)</f>
        <v/>
      </c>
      <c r="L271" s="42" t="str">
        <f>IF(TMMIN!I273="","",TMMIN!I273)</f>
        <v/>
      </c>
      <c r="M271" s="220" t="str">
        <f>IF(Table35[[#This Row],[PO TMMIN]]="","",TMMIN!AD273)</f>
        <v/>
      </c>
      <c r="N271" s="223" t="str">
        <f>IF(Table35[[#This Row],[Open Qty TMMIN]]="","",TMMIN!AE273)</f>
        <v/>
      </c>
      <c r="O271" s="226" t="str">
        <f>IF(Table35[[#This Row],[Open Qty TAM]]="","",SUM(SUMIF('STOCK OES'!B:B,Table35[[#This Row],[Ich No]],'STOCK OES'!E:E),SUMIF('STOCK SEALING'!B:B,Table35[[#This Row],[Ich Part No]],'STOCK SEALING'!E:E)))</f>
        <v/>
      </c>
      <c r="P271" s="223" t="str">
        <f>IF(Table35[[#This Row],[Rest TMMIN]]="","",SUM(SUMIF('STOCK OES'!B:B,Table35[[#This Row],[Ich Part No]],'STOCK OES'!E:E),SUMIF('STOCK SEALING'!B:B,Table35[[#This Row],[Ich Part No]],'STOCK SEALING'!E:E)))</f>
        <v/>
      </c>
      <c r="Q271" s="226"/>
      <c r="R271" s="223"/>
      <c r="S271" s="226" t="str">
        <f>IFERROR(Table35[[#This Row],[REST TAM]]-Table35[[#This Row],[Scan TAM]],"")</f>
        <v/>
      </c>
      <c r="T271" s="223" t="str">
        <f>IFERROR(Table35[[#This Row],[Rest TMMIN]]-Table35[[#This Row],[Scan Tmmin]],"")</f>
        <v/>
      </c>
      <c r="U271" s="212" t="str">
        <f>IF(Table35[[#This Row],[PO TAM]]="","",IF(Table35[[#This Row],[Balance TAM]]&gt;0,"Open","Close"))</f>
        <v/>
      </c>
      <c r="V271" s="214" t="str">
        <f>IF(Table35[[#This Row],[PO TMMIN]]="","",IF(Table35[[#This Row],[Balance TMMIN]]&gt;0,"Open","Close"))</f>
        <v/>
      </c>
      <c r="W271" s="212"/>
      <c r="X271" s="214"/>
      <c r="Y271" s="236" t="str">
        <f>IF(Table35[[#This Row],[PO TAM]]="","",SUMIF(J:J,Table35[[#This Row],[Ich No]],J:N))</f>
        <v/>
      </c>
      <c r="Z271" s="214" t="str">
        <f>IF(Table35[[#This Row],[PO TMMIN]]="","",SUMIF(B:B,Table35[[#This Row],[Ich Part No]],I:I))</f>
        <v/>
      </c>
      <c r="AC271" s="169" t="str">
        <f>IF(Table35[[#This Row],[Delivery Date]]="","",$AC$2-Table35[[#This Row],[Delivery Date]])</f>
        <v/>
      </c>
      <c r="AE271" t="str">
        <f>IFERROR(VLOOKUP(Table35[[#This Row],[Ich No]],'ICH NO'!K:M,3,0),"")</f>
        <v/>
      </c>
      <c r="AF271" t="str">
        <f>IF(Table35[[#This Row],[REST TAM]]&gt;Table35[[#This Row],[Stock TAM]],Table35[[#This Row],[Stock TAM]],Table35[[#This Row],[REST TAM]])</f>
        <v/>
      </c>
    </row>
    <row r="272" spans="1:32" x14ac:dyDescent="0.3">
      <c r="A272" s="173" t="str">
        <f>IF(Table35[[#This Row],[TAM PART NO]]="","",(ROW()-2))</f>
        <v/>
      </c>
      <c r="B272" s="212" t="str">
        <f>IF(TAM!T276="","",TAM!T276)</f>
        <v/>
      </c>
      <c r="C272" s="42" t="str">
        <f>IF(TAM!Q276="","",TAM!Q276)</f>
        <v/>
      </c>
      <c r="D272" s="42" t="str">
        <f>IF(TAM!I276="","",TAM!I276)</f>
        <v/>
      </c>
      <c r="E272" s="42" t="str">
        <f>IF(TAM!H276="","",TAM!H276)</f>
        <v/>
      </c>
      <c r="F272" s="213" t="str">
        <f>IF(TAM!L276="","",TAM!L276)</f>
        <v/>
      </c>
      <c r="G272" s="213" t="str">
        <f>IF(TAM!M276="","",TAM!M276)</f>
        <v/>
      </c>
      <c r="H272" s="220" t="str">
        <f>IF(TAM!AD276="","",TAM!AD276)</f>
        <v/>
      </c>
      <c r="I272" s="223" t="str">
        <f>IF(Table35[[#This Row],[Open Qty TAM]]="","",TAM!AE276)</f>
        <v/>
      </c>
      <c r="J272" s="212" t="str">
        <f>IF(TMMIN!T274="","",TMMIN!T274)</f>
        <v/>
      </c>
      <c r="K272" s="42" t="str">
        <f>IF(TMMIN!Q274="","",TMMIN!Q274)</f>
        <v/>
      </c>
      <c r="L272" s="42" t="str">
        <f>IF(TMMIN!I274="","",TMMIN!I274)</f>
        <v/>
      </c>
      <c r="M272" s="220" t="str">
        <f>IF(Table35[[#This Row],[PO TMMIN]]="","",TMMIN!AD274)</f>
        <v/>
      </c>
      <c r="N272" s="223" t="str">
        <f>IF(Table35[[#This Row],[Open Qty TMMIN]]="","",TMMIN!AE274)</f>
        <v/>
      </c>
      <c r="O272" s="226" t="str">
        <f>IF(Table35[[#This Row],[Open Qty TAM]]="","",SUM(SUMIF('STOCK OES'!B:B,Table35[[#This Row],[Ich No]],'STOCK OES'!E:E),SUMIF('STOCK SEALING'!B:B,Table35[[#This Row],[Ich Part No]],'STOCK SEALING'!E:E)))</f>
        <v/>
      </c>
      <c r="P272" s="223" t="str">
        <f>IF(Table35[[#This Row],[Rest TMMIN]]="","",SUM(SUMIF('STOCK OES'!B:B,Table35[[#This Row],[Ich Part No]],'STOCK OES'!E:E),SUMIF('STOCK SEALING'!B:B,Table35[[#This Row],[Ich Part No]],'STOCK SEALING'!E:E)))</f>
        <v/>
      </c>
      <c r="Q272" s="226"/>
      <c r="R272" s="223"/>
      <c r="S272" s="226" t="str">
        <f>IFERROR(Table35[[#This Row],[REST TAM]]-Table35[[#This Row],[Scan TAM]],"")</f>
        <v/>
      </c>
      <c r="T272" s="223" t="str">
        <f>IFERROR(Table35[[#This Row],[Rest TMMIN]]-Table35[[#This Row],[Scan Tmmin]],"")</f>
        <v/>
      </c>
      <c r="U272" s="212" t="str">
        <f>IF(Table35[[#This Row],[PO TAM]]="","",IF(Table35[[#This Row],[Balance TAM]]&gt;0,"Open","Close"))</f>
        <v/>
      </c>
      <c r="V272" s="214" t="str">
        <f>IF(Table35[[#This Row],[PO TMMIN]]="","",IF(Table35[[#This Row],[Balance TMMIN]]&gt;0,"Open","Close"))</f>
        <v/>
      </c>
      <c r="W272" s="212"/>
      <c r="X272" s="214"/>
      <c r="Y272" s="236" t="str">
        <f>IF(Table35[[#This Row],[PO TAM]]="","",SUMIF(J:J,Table35[[#This Row],[Ich No]],J:N))</f>
        <v/>
      </c>
      <c r="Z272" s="214" t="str">
        <f>IF(Table35[[#This Row],[PO TMMIN]]="","",SUMIF(B:B,Table35[[#This Row],[Ich Part No]],I:I))</f>
        <v/>
      </c>
      <c r="AC272" s="169" t="str">
        <f>IF(Table35[[#This Row],[Delivery Date]]="","",$AC$2-Table35[[#This Row],[Delivery Date]])</f>
        <v/>
      </c>
      <c r="AE272" t="str">
        <f>IFERROR(VLOOKUP(Table35[[#This Row],[Ich No]],'ICH NO'!K:M,3,0),"")</f>
        <v/>
      </c>
      <c r="AF272" t="str">
        <f>IF(Table35[[#This Row],[REST TAM]]&gt;Table35[[#This Row],[Stock TAM]],Table35[[#This Row],[Stock TAM]],Table35[[#This Row],[REST TAM]])</f>
        <v/>
      </c>
    </row>
    <row r="273" spans="1:32" x14ac:dyDescent="0.3">
      <c r="A273" s="173" t="str">
        <f>IF(Table35[[#This Row],[TAM PART NO]]="","",(ROW()-2))</f>
        <v/>
      </c>
      <c r="B273" s="212" t="str">
        <f>IF(TAM!T277="","",TAM!T277)</f>
        <v/>
      </c>
      <c r="C273" s="42" t="str">
        <f>IF(TAM!Q277="","",TAM!Q277)</f>
        <v/>
      </c>
      <c r="D273" s="42" t="str">
        <f>IF(TAM!I277="","",TAM!I277)</f>
        <v/>
      </c>
      <c r="E273" s="42" t="str">
        <f>IF(TAM!H277="","",TAM!H277)</f>
        <v/>
      </c>
      <c r="F273" s="213" t="str">
        <f>IF(TAM!L277="","",TAM!L277)</f>
        <v/>
      </c>
      <c r="G273" s="213" t="str">
        <f>IF(TAM!M277="","",TAM!M277)</f>
        <v/>
      </c>
      <c r="H273" s="220" t="str">
        <f>IF(TAM!AD277="","",TAM!AD277)</f>
        <v/>
      </c>
      <c r="I273" s="223" t="str">
        <f>IF(Table35[[#This Row],[Open Qty TAM]]="","",TAM!AE277)</f>
        <v/>
      </c>
      <c r="J273" s="212" t="str">
        <f>IF(TMMIN!T275="","",TMMIN!T275)</f>
        <v/>
      </c>
      <c r="K273" s="42" t="str">
        <f>IF(TMMIN!Q275="","",TMMIN!Q275)</f>
        <v/>
      </c>
      <c r="L273" s="42" t="str">
        <f>IF(TMMIN!I275="","",TMMIN!I275)</f>
        <v/>
      </c>
      <c r="M273" s="220" t="str">
        <f>IF(Table35[[#This Row],[PO TMMIN]]="","",TMMIN!AD275)</f>
        <v/>
      </c>
      <c r="N273" s="223" t="str">
        <f>IF(Table35[[#This Row],[Open Qty TMMIN]]="","",TMMIN!AE275)</f>
        <v/>
      </c>
      <c r="O273" s="226" t="str">
        <f>IF(Table35[[#This Row],[Open Qty TAM]]="","",SUM(SUMIF('STOCK OES'!B:B,Table35[[#This Row],[Ich No]],'STOCK OES'!E:E),SUMIF('STOCK SEALING'!B:B,Table35[[#This Row],[Ich Part No]],'STOCK SEALING'!E:E)))</f>
        <v/>
      </c>
      <c r="P273" s="223" t="str">
        <f>IF(Table35[[#This Row],[Rest TMMIN]]="","",SUM(SUMIF('STOCK OES'!B:B,Table35[[#This Row],[Ich Part No]],'STOCK OES'!E:E),SUMIF('STOCK SEALING'!B:B,Table35[[#This Row],[Ich Part No]],'STOCK SEALING'!E:E)))</f>
        <v/>
      </c>
      <c r="Q273" s="226"/>
      <c r="R273" s="223"/>
      <c r="S273" s="226" t="str">
        <f>IFERROR(Table35[[#This Row],[REST TAM]]-Table35[[#This Row],[Scan TAM]],"")</f>
        <v/>
      </c>
      <c r="T273" s="223" t="str">
        <f>IFERROR(Table35[[#This Row],[Rest TMMIN]]-Table35[[#This Row],[Scan Tmmin]],"")</f>
        <v/>
      </c>
      <c r="U273" s="212" t="str">
        <f>IF(Table35[[#This Row],[PO TAM]]="","",IF(Table35[[#This Row],[Balance TAM]]&gt;0,"Open","Close"))</f>
        <v/>
      </c>
      <c r="V273" s="214" t="str">
        <f>IF(Table35[[#This Row],[PO TMMIN]]="","",IF(Table35[[#This Row],[Balance TMMIN]]&gt;0,"Open","Close"))</f>
        <v/>
      </c>
      <c r="W273" s="212"/>
      <c r="X273" s="214"/>
      <c r="Y273" s="236" t="str">
        <f>IF(Table35[[#This Row],[PO TAM]]="","",SUMIF(J:J,Table35[[#This Row],[Ich No]],J:N))</f>
        <v/>
      </c>
      <c r="Z273" s="214" t="str">
        <f>IF(Table35[[#This Row],[PO TMMIN]]="","",SUMIF(B:B,Table35[[#This Row],[Ich Part No]],I:I))</f>
        <v/>
      </c>
      <c r="AC273" s="169" t="str">
        <f>IF(Table35[[#This Row],[Delivery Date]]="","",$AC$2-Table35[[#This Row],[Delivery Date]])</f>
        <v/>
      </c>
      <c r="AE273" t="str">
        <f>IFERROR(VLOOKUP(Table35[[#This Row],[Ich No]],'ICH NO'!K:M,3,0),"")</f>
        <v/>
      </c>
      <c r="AF273" t="str">
        <f>IF(Table35[[#This Row],[REST TAM]]&gt;Table35[[#This Row],[Stock TAM]],Table35[[#This Row],[Stock TAM]],Table35[[#This Row],[REST TAM]])</f>
        <v/>
      </c>
    </row>
    <row r="274" spans="1:32" x14ac:dyDescent="0.3">
      <c r="A274" s="173" t="str">
        <f>IF(Table35[[#This Row],[TAM PART NO]]="","",(ROW()-2))</f>
        <v/>
      </c>
      <c r="B274" s="212" t="str">
        <f>IF(TAM!T278="","",TAM!T278)</f>
        <v/>
      </c>
      <c r="C274" s="42" t="str">
        <f>IF(TAM!Q278="","",TAM!Q278)</f>
        <v/>
      </c>
      <c r="D274" s="42" t="str">
        <f>IF(TAM!I278="","",TAM!I278)</f>
        <v/>
      </c>
      <c r="E274" s="42" t="str">
        <f>IF(TAM!H278="","",TAM!H278)</f>
        <v/>
      </c>
      <c r="F274" s="213" t="str">
        <f>IF(TAM!L278="","",TAM!L278)</f>
        <v/>
      </c>
      <c r="G274" s="213" t="str">
        <f>IF(TAM!M278="","",TAM!M278)</f>
        <v/>
      </c>
      <c r="H274" s="220" t="str">
        <f>IF(TAM!AD278="","",TAM!AD278)</f>
        <v/>
      </c>
      <c r="I274" s="223" t="str">
        <f>IF(Table35[[#This Row],[Open Qty TAM]]="","",TAM!AE278)</f>
        <v/>
      </c>
      <c r="J274" s="212" t="str">
        <f>IF(TMMIN!T276="","",TMMIN!T276)</f>
        <v/>
      </c>
      <c r="K274" s="42" t="str">
        <f>IF(TMMIN!Q276="","",TMMIN!Q276)</f>
        <v/>
      </c>
      <c r="L274" s="42" t="str">
        <f>IF(TMMIN!I276="","",TMMIN!I276)</f>
        <v/>
      </c>
      <c r="M274" s="220" t="str">
        <f>IF(Table35[[#This Row],[PO TMMIN]]="","",TMMIN!AD276)</f>
        <v/>
      </c>
      <c r="N274" s="223" t="str">
        <f>IF(Table35[[#This Row],[Open Qty TMMIN]]="","",TMMIN!AE276)</f>
        <v/>
      </c>
      <c r="O274" s="226" t="str">
        <f>IF(Table35[[#This Row],[Open Qty TAM]]="","",SUM(SUMIF('STOCK OES'!B:B,Table35[[#This Row],[Ich No]],'STOCK OES'!E:E),SUMIF('STOCK SEALING'!B:B,Table35[[#This Row],[Ich Part No]],'STOCK SEALING'!E:E)))</f>
        <v/>
      </c>
      <c r="P274" s="223" t="str">
        <f>IF(Table35[[#This Row],[Rest TMMIN]]="","",SUM(SUMIF('STOCK OES'!B:B,Table35[[#This Row],[Ich Part No]],'STOCK OES'!E:E),SUMIF('STOCK SEALING'!B:B,Table35[[#This Row],[Ich Part No]],'STOCK SEALING'!E:E)))</f>
        <v/>
      </c>
      <c r="Q274" s="226"/>
      <c r="R274" s="223"/>
      <c r="S274" s="226" t="str">
        <f>IFERROR(Table35[[#This Row],[REST TAM]]-Table35[[#This Row],[Scan TAM]],"")</f>
        <v/>
      </c>
      <c r="T274" s="223" t="str">
        <f>IFERROR(Table35[[#This Row],[Rest TMMIN]]-Table35[[#This Row],[Scan Tmmin]],"")</f>
        <v/>
      </c>
      <c r="U274" s="212" t="str">
        <f>IF(Table35[[#This Row],[PO TAM]]="","",IF(Table35[[#This Row],[Balance TAM]]&gt;0,"Open","Close"))</f>
        <v/>
      </c>
      <c r="V274" s="214" t="str">
        <f>IF(Table35[[#This Row],[PO TMMIN]]="","",IF(Table35[[#This Row],[Balance TMMIN]]&gt;0,"Open","Close"))</f>
        <v/>
      </c>
      <c r="W274" s="212"/>
      <c r="X274" s="214"/>
      <c r="Y274" s="236" t="str">
        <f>IF(Table35[[#This Row],[PO TAM]]="","",SUMIF(J:J,Table35[[#This Row],[Ich No]],J:N))</f>
        <v/>
      </c>
      <c r="Z274" s="214" t="str">
        <f>IF(Table35[[#This Row],[PO TMMIN]]="","",SUMIF(B:B,Table35[[#This Row],[Ich Part No]],I:I))</f>
        <v/>
      </c>
      <c r="AC274" s="169" t="str">
        <f>IF(Table35[[#This Row],[Delivery Date]]="","",$AC$2-Table35[[#This Row],[Delivery Date]])</f>
        <v/>
      </c>
      <c r="AE274" t="str">
        <f>IFERROR(VLOOKUP(Table35[[#This Row],[Ich No]],'ICH NO'!K:M,3,0),"")</f>
        <v/>
      </c>
      <c r="AF274" t="str">
        <f>IF(Table35[[#This Row],[REST TAM]]&gt;Table35[[#This Row],[Stock TAM]],Table35[[#This Row],[Stock TAM]],Table35[[#This Row],[REST TAM]])</f>
        <v/>
      </c>
    </row>
    <row r="275" spans="1:32" x14ac:dyDescent="0.3">
      <c r="A275" s="173" t="str">
        <f>IF(Table35[[#This Row],[TAM PART NO]]="","",(ROW()-2))</f>
        <v/>
      </c>
      <c r="B275" s="212" t="str">
        <f>IF(TAM!T279="","",TAM!T279)</f>
        <v/>
      </c>
      <c r="C275" s="42" t="str">
        <f>IF(TAM!Q279="","",TAM!Q279)</f>
        <v/>
      </c>
      <c r="D275" s="42" t="str">
        <f>IF(TAM!I279="","",TAM!I279)</f>
        <v/>
      </c>
      <c r="E275" s="42" t="str">
        <f>IF(TAM!H279="","",TAM!H279)</f>
        <v/>
      </c>
      <c r="F275" s="213" t="str">
        <f>IF(TAM!L279="","",TAM!L279)</f>
        <v/>
      </c>
      <c r="G275" s="213" t="str">
        <f>IF(TAM!M279="","",TAM!M279)</f>
        <v/>
      </c>
      <c r="H275" s="220" t="str">
        <f>IF(TAM!AD279="","",TAM!AD279)</f>
        <v/>
      </c>
      <c r="I275" s="223" t="str">
        <f>IF(Table35[[#This Row],[Open Qty TAM]]="","",TAM!AE279)</f>
        <v/>
      </c>
      <c r="J275" s="212" t="str">
        <f>IF(TMMIN!T277="","",TMMIN!T277)</f>
        <v/>
      </c>
      <c r="K275" s="42" t="str">
        <f>IF(TMMIN!Q277="","",TMMIN!Q277)</f>
        <v/>
      </c>
      <c r="L275" s="42" t="str">
        <f>IF(TMMIN!I277="","",TMMIN!I277)</f>
        <v/>
      </c>
      <c r="M275" s="220" t="str">
        <f>IF(Table35[[#This Row],[PO TMMIN]]="","",TMMIN!AD277)</f>
        <v/>
      </c>
      <c r="N275" s="223" t="str">
        <f>IF(Table35[[#This Row],[Open Qty TMMIN]]="","",TMMIN!AE277)</f>
        <v/>
      </c>
      <c r="O275" s="226" t="str">
        <f>IF(Table35[[#This Row],[Open Qty TAM]]="","",SUM(SUMIF('STOCK OES'!B:B,Table35[[#This Row],[Ich No]],'STOCK OES'!E:E),SUMIF('STOCK SEALING'!B:B,Table35[[#This Row],[Ich Part No]],'STOCK SEALING'!E:E)))</f>
        <v/>
      </c>
      <c r="P275" s="223" t="str">
        <f>IF(Table35[[#This Row],[Rest TMMIN]]="","",SUM(SUMIF('STOCK OES'!B:B,Table35[[#This Row],[Ich Part No]],'STOCK OES'!E:E),SUMIF('STOCK SEALING'!B:B,Table35[[#This Row],[Ich Part No]],'STOCK SEALING'!E:E)))</f>
        <v/>
      </c>
      <c r="Q275" s="226"/>
      <c r="R275" s="223"/>
      <c r="S275" s="226" t="str">
        <f>IFERROR(Table35[[#This Row],[REST TAM]]-Table35[[#This Row],[Scan TAM]],"")</f>
        <v/>
      </c>
      <c r="T275" s="223" t="str">
        <f>IFERROR(Table35[[#This Row],[Rest TMMIN]]-Table35[[#This Row],[Scan Tmmin]],"")</f>
        <v/>
      </c>
      <c r="U275" s="212" t="str">
        <f>IF(Table35[[#This Row],[PO TAM]]="","",IF(Table35[[#This Row],[Balance TAM]]&gt;0,"Open","Close"))</f>
        <v/>
      </c>
      <c r="V275" s="214" t="str">
        <f>IF(Table35[[#This Row],[PO TMMIN]]="","",IF(Table35[[#This Row],[Balance TMMIN]]&gt;0,"Open","Close"))</f>
        <v/>
      </c>
      <c r="W275" s="212"/>
      <c r="X275" s="214"/>
      <c r="Y275" s="236" t="str">
        <f>IF(Table35[[#This Row],[PO TAM]]="","",SUMIF(J:J,Table35[[#This Row],[Ich No]],J:N))</f>
        <v/>
      </c>
      <c r="Z275" s="214" t="str">
        <f>IF(Table35[[#This Row],[PO TMMIN]]="","",SUMIF(B:B,Table35[[#This Row],[Ich Part No]],I:I))</f>
        <v/>
      </c>
      <c r="AC275" s="169" t="str">
        <f>IF(Table35[[#This Row],[Delivery Date]]="","",$AC$2-Table35[[#This Row],[Delivery Date]])</f>
        <v/>
      </c>
      <c r="AE275" t="str">
        <f>IFERROR(VLOOKUP(Table35[[#This Row],[Ich No]],'ICH NO'!K:M,3,0),"")</f>
        <v/>
      </c>
      <c r="AF275" t="str">
        <f>IF(Table35[[#This Row],[REST TAM]]&gt;Table35[[#This Row],[Stock TAM]],Table35[[#This Row],[Stock TAM]],Table35[[#This Row],[REST TAM]])</f>
        <v/>
      </c>
    </row>
    <row r="276" spans="1:32" x14ac:dyDescent="0.3">
      <c r="A276" s="173" t="str">
        <f>IF(Table35[[#This Row],[TAM PART NO]]="","",(ROW()-2))</f>
        <v/>
      </c>
      <c r="B276" s="212" t="str">
        <f>IF(TAM!T280="","",TAM!T280)</f>
        <v/>
      </c>
      <c r="C276" s="42" t="str">
        <f>IF(TAM!Q280="","",TAM!Q280)</f>
        <v/>
      </c>
      <c r="D276" s="42" t="str">
        <f>IF(TAM!I280="","",TAM!I280)</f>
        <v/>
      </c>
      <c r="E276" s="42" t="str">
        <f>IF(TAM!H280="","",TAM!H280)</f>
        <v/>
      </c>
      <c r="F276" s="213" t="str">
        <f>IF(TAM!L280="","",TAM!L280)</f>
        <v/>
      </c>
      <c r="G276" s="213" t="str">
        <f>IF(TAM!M280="","",TAM!M280)</f>
        <v/>
      </c>
      <c r="H276" s="220" t="str">
        <f>IF(TAM!AD280="","",TAM!AD280)</f>
        <v/>
      </c>
      <c r="I276" s="223" t="str">
        <f>IF(Table35[[#This Row],[Open Qty TAM]]="","",TAM!AE280)</f>
        <v/>
      </c>
      <c r="J276" s="212" t="str">
        <f>IF(TMMIN!T278="","",TMMIN!T278)</f>
        <v/>
      </c>
      <c r="K276" s="42" t="str">
        <f>IF(TMMIN!Q278="","",TMMIN!Q278)</f>
        <v/>
      </c>
      <c r="L276" s="42" t="str">
        <f>IF(TMMIN!I278="","",TMMIN!I278)</f>
        <v/>
      </c>
      <c r="M276" s="220" t="str">
        <f>IF(Table35[[#This Row],[PO TMMIN]]="","",TMMIN!AD278)</f>
        <v/>
      </c>
      <c r="N276" s="223" t="str">
        <f>IF(Table35[[#This Row],[Open Qty TMMIN]]="","",TMMIN!AE278)</f>
        <v/>
      </c>
      <c r="O276" s="226" t="str">
        <f>IF(Table35[[#This Row],[Open Qty TAM]]="","",SUM(SUMIF('STOCK OES'!B:B,Table35[[#This Row],[Ich No]],'STOCK OES'!E:E),SUMIF('STOCK SEALING'!B:B,Table35[[#This Row],[Ich Part No]],'STOCK SEALING'!E:E)))</f>
        <v/>
      </c>
      <c r="P276" s="223" t="str">
        <f>IF(Table35[[#This Row],[Rest TMMIN]]="","",SUM(SUMIF('STOCK OES'!B:B,Table35[[#This Row],[Ich Part No]],'STOCK OES'!E:E),SUMIF('STOCK SEALING'!B:B,Table35[[#This Row],[Ich Part No]],'STOCK SEALING'!E:E)))</f>
        <v/>
      </c>
      <c r="Q276" s="226"/>
      <c r="R276" s="223"/>
      <c r="S276" s="226" t="str">
        <f>IFERROR(Table35[[#This Row],[REST TAM]]-Table35[[#This Row],[Scan TAM]],"")</f>
        <v/>
      </c>
      <c r="T276" s="223" t="str">
        <f>IFERROR(Table35[[#This Row],[Rest TMMIN]]-Table35[[#This Row],[Scan Tmmin]],"")</f>
        <v/>
      </c>
      <c r="U276" s="212" t="str">
        <f>IF(Table35[[#This Row],[PO TAM]]="","",IF(Table35[[#This Row],[Balance TAM]]&gt;0,"Open","Close"))</f>
        <v/>
      </c>
      <c r="V276" s="214" t="str">
        <f>IF(Table35[[#This Row],[PO TMMIN]]="","",IF(Table35[[#This Row],[Balance TMMIN]]&gt;0,"Open","Close"))</f>
        <v/>
      </c>
      <c r="W276" s="212"/>
      <c r="X276" s="214"/>
      <c r="Y276" s="236" t="str">
        <f>IF(Table35[[#This Row],[PO TAM]]="","",SUMIF(J:J,Table35[[#This Row],[Ich No]],J:N))</f>
        <v/>
      </c>
      <c r="Z276" s="214" t="str">
        <f>IF(Table35[[#This Row],[PO TMMIN]]="","",SUMIF(B:B,Table35[[#This Row],[Ich Part No]],I:I))</f>
        <v/>
      </c>
      <c r="AC276" s="169" t="str">
        <f>IF(Table35[[#This Row],[Delivery Date]]="","",$AC$2-Table35[[#This Row],[Delivery Date]])</f>
        <v/>
      </c>
      <c r="AE276" t="str">
        <f>IFERROR(VLOOKUP(Table35[[#This Row],[Ich No]],'ICH NO'!K:M,3,0),"")</f>
        <v/>
      </c>
      <c r="AF276" t="str">
        <f>IF(Table35[[#This Row],[REST TAM]]&gt;Table35[[#This Row],[Stock TAM]],Table35[[#This Row],[Stock TAM]],Table35[[#This Row],[REST TAM]])</f>
        <v/>
      </c>
    </row>
    <row r="277" spans="1:32" x14ac:dyDescent="0.3">
      <c r="A277" s="173" t="str">
        <f>IF(Table35[[#This Row],[TAM PART NO]]="","",(ROW()-2))</f>
        <v/>
      </c>
      <c r="B277" s="212" t="str">
        <f>IF(TAM!T281="","",TAM!T281)</f>
        <v/>
      </c>
      <c r="C277" s="42" t="str">
        <f>IF(TAM!Q281="","",TAM!Q281)</f>
        <v/>
      </c>
      <c r="D277" s="42" t="str">
        <f>IF(TAM!I281="","",TAM!I281)</f>
        <v/>
      </c>
      <c r="E277" s="42" t="str">
        <f>IF(TAM!H281="","",TAM!H281)</f>
        <v/>
      </c>
      <c r="F277" s="213" t="str">
        <f>IF(TAM!L281="","",TAM!L281)</f>
        <v/>
      </c>
      <c r="G277" s="213" t="str">
        <f>IF(TAM!M281="","",TAM!M281)</f>
        <v/>
      </c>
      <c r="H277" s="220" t="str">
        <f>IF(TAM!AD281="","",TAM!AD281)</f>
        <v/>
      </c>
      <c r="I277" s="223" t="str">
        <f>IF(Table35[[#This Row],[Open Qty TAM]]="","",TAM!AE281)</f>
        <v/>
      </c>
      <c r="J277" s="212" t="str">
        <f>IF(TMMIN!T279="","",TMMIN!T279)</f>
        <v/>
      </c>
      <c r="K277" s="42" t="str">
        <f>IF(TMMIN!Q279="","",TMMIN!Q279)</f>
        <v/>
      </c>
      <c r="L277" s="42" t="str">
        <f>IF(TMMIN!I279="","",TMMIN!I279)</f>
        <v/>
      </c>
      <c r="M277" s="220" t="str">
        <f>IF(Table35[[#This Row],[PO TMMIN]]="","",TMMIN!AD279)</f>
        <v/>
      </c>
      <c r="N277" s="223" t="str">
        <f>IF(Table35[[#This Row],[Open Qty TMMIN]]="","",TMMIN!AE279)</f>
        <v/>
      </c>
      <c r="O277" s="226" t="str">
        <f>IF(Table35[[#This Row],[Open Qty TAM]]="","",SUM(SUMIF('STOCK OES'!B:B,Table35[[#This Row],[Ich No]],'STOCK OES'!E:E),SUMIF('STOCK SEALING'!B:B,Table35[[#This Row],[Ich Part No]],'STOCK SEALING'!E:E)))</f>
        <v/>
      </c>
      <c r="P277" s="223" t="str">
        <f>IF(Table35[[#This Row],[Rest TMMIN]]="","",SUM(SUMIF('STOCK OES'!B:B,Table35[[#This Row],[Ich Part No]],'STOCK OES'!E:E),SUMIF('STOCK SEALING'!B:B,Table35[[#This Row],[Ich Part No]],'STOCK SEALING'!E:E)))</f>
        <v/>
      </c>
      <c r="Q277" s="226"/>
      <c r="R277" s="223"/>
      <c r="S277" s="226" t="str">
        <f>IFERROR(Table35[[#This Row],[REST TAM]]-Table35[[#This Row],[Scan TAM]],"")</f>
        <v/>
      </c>
      <c r="T277" s="223" t="str">
        <f>IFERROR(Table35[[#This Row],[Rest TMMIN]]-Table35[[#This Row],[Scan Tmmin]],"")</f>
        <v/>
      </c>
      <c r="U277" s="212" t="str">
        <f>IF(Table35[[#This Row],[PO TAM]]="","",IF(Table35[[#This Row],[Balance TAM]]&gt;0,"Open","Close"))</f>
        <v/>
      </c>
      <c r="V277" s="214" t="str">
        <f>IF(Table35[[#This Row],[PO TMMIN]]="","",IF(Table35[[#This Row],[Balance TMMIN]]&gt;0,"Open","Close"))</f>
        <v/>
      </c>
      <c r="W277" s="212"/>
      <c r="X277" s="214"/>
      <c r="Y277" s="236" t="str">
        <f>IF(Table35[[#This Row],[PO TAM]]="","",SUMIF(J:J,Table35[[#This Row],[Ich No]],J:N))</f>
        <v/>
      </c>
      <c r="Z277" s="214" t="str">
        <f>IF(Table35[[#This Row],[PO TMMIN]]="","",SUMIF(B:B,Table35[[#This Row],[Ich Part No]],I:I))</f>
        <v/>
      </c>
      <c r="AC277" s="169" t="str">
        <f>IF(Table35[[#This Row],[Delivery Date]]="","",$AC$2-Table35[[#This Row],[Delivery Date]])</f>
        <v/>
      </c>
      <c r="AE277" t="str">
        <f>IFERROR(VLOOKUP(Table35[[#This Row],[Ich No]],'ICH NO'!K:M,3,0),"")</f>
        <v/>
      </c>
      <c r="AF277" t="str">
        <f>IF(Table35[[#This Row],[REST TAM]]&gt;Table35[[#This Row],[Stock TAM]],Table35[[#This Row],[Stock TAM]],Table35[[#This Row],[REST TAM]])</f>
        <v/>
      </c>
    </row>
    <row r="278" spans="1:32" x14ac:dyDescent="0.3">
      <c r="A278" s="173" t="str">
        <f>IF(Table35[[#This Row],[TAM PART NO]]="","",(ROW()-2))</f>
        <v/>
      </c>
      <c r="B278" s="212" t="str">
        <f>IF(TAM!T282="","",TAM!T282)</f>
        <v/>
      </c>
      <c r="C278" s="42" t="str">
        <f>IF(TAM!Q282="","",TAM!Q282)</f>
        <v/>
      </c>
      <c r="D278" s="42" t="str">
        <f>IF(TAM!I282="","",TAM!I282)</f>
        <v/>
      </c>
      <c r="E278" s="42" t="str">
        <f>IF(TAM!H282="","",TAM!H282)</f>
        <v/>
      </c>
      <c r="F278" s="213" t="str">
        <f>IF(TAM!L282="","",TAM!L282)</f>
        <v/>
      </c>
      <c r="G278" s="213" t="str">
        <f>IF(TAM!M282="","",TAM!M282)</f>
        <v/>
      </c>
      <c r="H278" s="220" t="str">
        <f>IF(TAM!AD282="","",TAM!AD282)</f>
        <v/>
      </c>
      <c r="I278" s="223" t="str">
        <f>IF(Table35[[#This Row],[Open Qty TAM]]="","",TAM!AE282)</f>
        <v/>
      </c>
      <c r="J278" s="212" t="str">
        <f>IF(TMMIN!T280="","",TMMIN!T280)</f>
        <v/>
      </c>
      <c r="K278" s="42" t="str">
        <f>IF(TMMIN!Q280="","",TMMIN!Q280)</f>
        <v/>
      </c>
      <c r="L278" s="42" t="str">
        <f>IF(TMMIN!I280="","",TMMIN!I280)</f>
        <v/>
      </c>
      <c r="M278" s="220" t="str">
        <f>IF(Table35[[#This Row],[PO TMMIN]]="","",TMMIN!AD280)</f>
        <v/>
      </c>
      <c r="N278" s="223" t="str">
        <f>IF(Table35[[#This Row],[Open Qty TMMIN]]="","",TMMIN!AE280)</f>
        <v/>
      </c>
      <c r="O278" s="226" t="str">
        <f>IF(Table35[[#This Row],[Open Qty TAM]]="","",SUM(SUMIF('STOCK OES'!B:B,Table35[[#This Row],[Ich No]],'STOCK OES'!E:E),SUMIF('STOCK SEALING'!B:B,Table35[[#This Row],[Ich Part No]],'STOCK SEALING'!E:E)))</f>
        <v/>
      </c>
      <c r="P278" s="223" t="str">
        <f>IF(Table35[[#This Row],[Rest TMMIN]]="","",SUM(SUMIF('STOCK OES'!B:B,Table35[[#This Row],[Ich Part No]],'STOCK OES'!E:E),SUMIF('STOCK SEALING'!B:B,Table35[[#This Row],[Ich Part No]],'STOCK SEALING'!E:E)))</f>
        <v/>
      </c>
      <c r="Q278" s="226"/>
      <c r="R278" s="223"/>
      <c r="S278" s="226" t="str">
        <f>IFERROR(Table35[[#This Row],[REST TAM]]-Table35[[#This Row],[Scan TAM]],"")</f>
        <v/>
      </c>
      <c r="T278" s="223" t="str">
        <f>IFERROR(Table35[[#This Row],[Rest TMMIN]]-Table35[[#This Row],[Scan Tmmin]],"")</f>
        <v/>
      </c>
      <c r="U278" s="212" t="str">
        <f>IF(Table35[[#This Row],[PO TAM]]="","",IF(Table35[[#This Row],[Balance TAM]]&gt;0,"Open","Close"))</f>
        <v/>
      </c>
      <c r="V278" s="214" t="str">
        <f>IF(Table35[[#This Row],[PO TMMIN]]="","",IF(Table35[[#This Row],[Balance TMMIN]]&gt;0,"Open","Close"))</f>
        <v/>
      </c>
      <c r="W278" s="212"/>
      <c r="X278" s="214"/>
      <c r="Y278" s="236" t="str">
        <f>IF(Table35[[#This Row],[PO TAM]]="","",SUMIF(J:J,Table35[[#This Row],[Ich No]],J:N))</f>
        <v/>
      </c>
      <c r="Z278" s="214" t="str">
        <f>IF(Table35[[#This Row],[PO TMMIN]]="","",SUMIF(B:B,Table35[[#This Row],[Ich Part No]],I:I))</f>
        <v/>
      </c>
      <c r="AC278" s="169" t="str">
        <f>IF(Table35[[#This Row],[Delivery Date]]="","",$AC$2-Table35[[#This Row],[Delivery Date]])</f>
        <v/>
      </c>
      <c r="AE278" t="str">
        <f>IFERROR(VLOOKUP(Table35[[#This Row],[Ich No]],'ICH NO'!K:M,3,0),"")</f>
        <v/>
      </c>
      <c r="AF278" t="str">
        <f>IF(Table35[[#This Row],[REST TAM]]&gt;Table35[[#This Row],[Stock TAM]],Table35[[#This Row],[Stock TAM]],Table35[[#This Row],[REST TAM]])</f>
        <v/>
      </c>
    </row>
    <row r="279" spans="1:32" x14ac:dyDescent="0.3">
      <c r="A279" s="173" t="str">
        <f>IF(Table35[[#This Row],[TAM PART NO]]="","",(ROW()-2))</f>
        <v/>
      </c>
      <c r="B279" s="212" t="str">
        <f>IF(TAM!T283="","",TAM!T283)</f>
        <v/>
      </c>
      <c r="C279" s="42" t="str">
        <f>IF(TAM!Q283="","",TAM!Q283)</f>
        <v/>
      </c>
      <c r="D279" s="42" t="str">
        <f>IF(TAM!I283="","",TAM!I283)</f>
        <v/>
      </c>
      <c r="E279" s="42" t="str">
        <f>IF(TAM!H283="","",TAM!H283)</f>
        <v/>
      </c>
      <c r="F279" s="213" t="str">
        <f>IF(TAM!L283="","",TAM!L283)</f>
        <v/>
      </c>
      <c r="G279" s="213" t="str">
        <f>IF(TAM!M283="","",TAM!M283)</f>
        <v/>
      </c>
      <c r="H279" s="220" t="str">
        <f>IF(TAM!AD283="","",TAM!AD283)</f>
        <v/>
      </c>
      <c r="I279" s="223" t="str">
        <f>IF(Table35[[#This Row],[Open Qty TAM]]="","",TAM!AE283)</f>
        <v/>
      </c>
      <c r="J279" s="212" t="str">
        <f>IF(TMMIN!T281="","",TMMIN!T281)</f>
        <v/>
      </c>
      <c r="K279" s="42" t="str">
        <f>IF(TMMIN!Q281="","",TMMIN!Q281)</f>
        <v/>
      </c>
      <c r="L279" s="42" t="str">
        <f>IF(TMMIN!I281="","",TMMIN!I281)</f>
        <v/>
      </c>
      <c r="M279" s="220" t="str">
        <f>IF(Table35[[#This Row],[PO TMMIN]]="","",TMMIN!AD281)</f>
        <v/>
      </c>
      <c r="N279" s="223" t="str">
        <f>IF(Table35[[#This Row],[Open Qty TMMIN]]="","",TMMIN!AE281)</f>
        <v/>
      </c>
      <c r="O279" s="226" t="str">
        <f>IF(Table35[[#This Row],[Open Qty TAM]]="","",SUM(SUMIF('STOCK OES'!B:B,Table35[[#This Row],[Ich No]],'STOCK OES'!E:E),SUMIF('STOCK SEALING'!B:B,Table35[[#This Row],[Ich Part No]],'STOCK SEALING'!E:E)))</f>
        <v/>
      </c>
      <c r="P279" s="223" t="str">
        <f>IF(Table35[[#This Row],[Rest TMMIN]]="","",SUM(SUMIF('STOCK OES'!B:B,Table35[[#This Row],[Ich Part No]],'STOCK OES'!E:E),SUMIF('STOCK SEALING'!B:B,Table35[[#This Row],[Ich Part No]],'STOCK SEALING'!E:E)))</f>
        <v/>
      </c>
      <c r="Q279" s="226"/>
      <c r="R279" s="223"/>
      <c r="S279" s="226" t="str">
        <f>IFERROR(Table35[[#This Row],[REST TAM]]-Table35[[#This Row],[Scan TAM]],"")</f>
        <v/>
      </c>
      <c r="T279" s="223" t="str">
        <f>IFERROR(Table35[[#This Row],[Rest TMMIN]]-Table35[[#This Row],[Scan Tmmin]],"")</f>
        <v/>
      </c>
      <c r="U279" s="212" t="str">
        <f>IF(Table35[[#This Row],[PO TAM]]="","",IF(Table35[[#This Row],[Balance TAM]]&gt;0,"Open","Close"))</f>
        <v/>
      </c>
      <c r="V279" s="214" t="str">
        <f>IF(Table35[[#This Row],[PO TMMIN]]="","",IF(Table35[[#This Row],[Balance TMMIN]]&gt;0,"Open","Close"))</f>
        <v/>
      </c>
      <c r="W279" s="212"/>
      <c r="X279" s="214"/>
      <c r="Y279" s="236" t="str">
        <f>IF(Table35[[#This Row],[PO TAM]]="","",SUMIF(J:J,Table35[[#This Row],[Ich No]],J:N))</f>
        <v/>
      </c>
      <c r="Z279" s="214" t="str">
        <f>IF(Table35[[#This Row],[PO TMMIN]]="","",SUMIF(B:B,Table35[[#This Row],[Ich Part No]],I:I))</f>
        <v/>
      </c>
      <c r="AC279" s="169" t="str">
        <f>IF(Table35[[#This Row],[Delivery Date]]="","",$AC$2-Table35[[#This Row],[Delivery Date]])</f>
        <v/>
      </c>
      <c r="AE279" t="str">
        <f>IFERROR(VLOOKUP(Table35[[#This Row],[Ich No]],'ICH NO'!K:M,3,0),"")</f>
        <v/>
      </c>
      <c r="AF279" t="str">
        <f>IF(Table35[[#This Row],[REST TAM]]&gt;Table35[[#This Row],[Stock TAM]],Table35[[#This Row],[Stock TAM]],Table35[[#This Row],[REST TAM]])</f>
        <v/>
      </c>
    </row>
    <row r="280" spans="1:32" x14ac:dyDescent="0.3">
      <c r="A280" s="173" t="str">
        <f>IF(Table35[[#This Row],[TAM PART NO]]="","",(ROW()-2))</f>
        <v/>
      </c>
      <c r="B280" s="212" t="str">
        <f>IF(TAM!T284="","",TAM!T284)</f>
        <v/>
      </c>
      <c r="C280" s="42" t="str">
        <f>IF(TAM!Q284="","",TAM!Q284)</f>
        <v/>
      </c>
      <c r="D280" s="42" t="str">
        <f>IF(TAM!I284="","",TAM!I284)</f>
        <v/>
      </c>
      <c r="E280" s="42" t="str">
        <f>IF(TAM!H284="","",TAM!H284)</f>
        <v/>
      </c>
      <c r="F280" s="213" t="str">
        <f>IF(TAM!L284="","",TAM!L284)</f>
        <v/>
      </c>
      <c r="G280" s="213" t="str">
        <f>IF(TAM!M284="","",TAM!M284)</f>
        <v/>
      </c>
      <c r="H280" s="220" t="str">
        <f>IF(TAM!AD284="","",TAM!AD284)</f>
        <v/>
      </c>
      <c r="I280" s="223" t="str">
        <f>IF(Table35[[#This Row],[Open Qty TAM]]="","",TAM!AE284)</f>
        <v/>
      </c>
      <c r="J280" s="212" t="str">
        <f>IF(TMMIN!T282="","",TMMIN!T282)</f>
        <v/>
      </c>
      <c r="K280" s="42" t="str">
        <f>IF(TMMIN!Q282="","",TMMIN!Q282)</f>
        <v/>
      </c>
      <c r="L280" s="42" t="str">
        <f>IF(TMMIN!I282="","",TMMIN!I282)</f>
        <v/>
      </c>
      <c r="M280" s="220" t="str">
        <f>IF(Table35[[#This Row],[PO TMMIN]]="","",TMMIN!AD282)</f>
        <v/>
      </c>
      <c r="N280" s="223" t="str">
        <f>IF(Table35[[#This Row],[Open Qty TMMIN]]="","",TMMIN!AE282)</f>
        <v/>
      </c>
      <c r="O280" s="226" t="str">
        <f>IF(Table35[[#This Row],[Open Qty TAM]]="","",SUM(SUMIF('STOCK OES'!B:B,Table35[[#This Row],[Ich No]],'STOCK OES'!E:E),SUMIF('STOCK SEALING'!B:B,Table35[[#This Row],[Ich Part No]],'STOCK SEALING'!E:E)))</f>
        <v/>
      </c>
      <c r="P280" s="223" t="str">
        <f>IF(Table35[[#This Row],[Rest TMMIN]]="","",SUM(SUMIF('STOCK OES'!B:B,Table35[[#This Row],[Ich Part No]],'STOCK OES'!E:E),SUMIF('STOCK SEALING'!B:B,Table35[[#This Row],[Ich Part No]],'STOCK SEALING'!E:E)))</f>
        <v/>
      </c>
      <c r="Q280" s="226"/>
      <c r="R280" s="223"/>
      <c r="S280" s="226" t="str">
        <f>IFERROR(Table35[[#This Row],[REST TAM]]-Table35[[#This Row],[Scan TAM]],"")</f>
        <v/>
      </c>
      <c r="T280" s="223" t="str">
        <f>IFERROR(Table35[[#This Row],[Rest TMMIN]]-Table35[[#This Row],[Scan Tmmin]],"")</f>
        <v/>
      </c>
      <c r="U280" s="212" t="str">
        <f>IF(Table35[[#This Row],[PO TAM]]="","",IF(Table35[[#This Row],[Balance TAM]]&gt;0,"Open","Close"))</f>
        <v/>
      </c>
      <c r="V280" s="214" t="str">
        <f>IF(Table35[[#This Row],[PO TMMIN]]="","",IF(Table35[[#This Row],[Balance TMMIN]]&gt;0,"Open","Close"))</f>
        <v/>
      </c>
      <c r="W280" s="212"/>
      <c r="X280" s="214"/>
      <c r="Y280" s="236" t="str">
        <f>IF(Table35[[#This Row],[PO TAM]]="","",SUMIF(J:J,Table35[[#This Row],[Ich No]],J:N))</f>
        <v/>
      </c>
      <c r="Z280" s="214" t="str">
        <f>IF(Table35[[#This Row],[PO TMMIN]]="","",SUMIF(B:B,Table35[[#This Row],[Ich Part No]],I:I))</f>
        <v/>
      </c>
      <c r="AC280" s="169" t="str">
        <f>IF(Table35[[#This Row],[Delivery Date]]="","",$AC$2-Table35[[#This Row],[Delivery Date]])</f>
        <v/>
      </c>
      <c r="AE280" t="str">
        <f>IFERROR(VLOOKUP(Table35[[#This Row],[Ich No]],'ICH NO'!K:M,3,0),"")</f>
        <v/>
      </c>
      <c r="AF280" t="str">
        <f>IF(Table35[[#This Row],[REST TAM]]&gt;Table35[[#This Row],[Stock TAM]],Table35[[#This Row],[Stock TAM]],Table35[[#This Row],[REST TAM]])</f>
        <v/>
      </c>
    </row>
    <row r="281" spans="1:32" x14ac:dyDescent="0.3">
      <c r="A281" s="173" t="str">
        <f>IF(Table35[[#This Row],[TAM PART NO]]="","",(ROW()-2))</f>
        <v/>
      </c>
      <c r="B281" s="212" t="str">
        <f>IF(TAM!T285="","",TAM!T285)</f>
        <v/>
      </c>
      <c r="C281" s="42" t="str">
        <f>IF(TAM!Q285="","",TAM!Q285)</f>
        <v/>
      </c>
      <c r="D281" s="42" t="str">
        <f>IF(TAM!I285="","",TAM!I285)</f>
        <v/>
      </c>
      <c r="E281" s="42" t="str">
        <f>IF(TAM!H285="","",TAM!H285)</f>
        <v/>
      </c>
      <c r="F281" s="213" t="str">
        <f>IF(TAM!L285="","",TAM!L285)</f>
        <v/>
      </c>
      <c r="G281" s="213" t="str">
        <f>IF(TAM!M285="","",TAM!M285)</f>
        <v/>
      </c>
      <c r="H281" s="220" t="str">
        <f>IF(TAM!AD285="","",TAM!AD285)</f>
        <v/>
      </c>
      <c r="I281" s="223" t="str">
        <f>IF(Table35[[#This Row],[Open Qty TAM]]="","",TAM!AE285)</f>
        <v/>
      </c>
      <c r="J281" s="212" t="str">
        <f>IF(TMMIN!T283="","",TMMIN!T283)</f>
        <v/>
      </c>
      <c r="K281" s="42" t="str">
        <f>IF(TMMIN!Q283="","",TMMIN!Q283)</f>
        <v/>
      </c>
      <c r="L281" s="42" t="str">
        <f>IF(TMMIN!I283="","",TMMIN!I283)</f>
        <v/>
      </c>
      <c r="M281" s="220" t="str">
        <f>IF(Table35[[#This Row],[PO TMMIN]]="","",TMMIN!AD283)</f>
        <v/>
      </c>
      <c r="N281" s="223" t="str">
        <f>IF(Table35[[#This Row],[Open Qty TMMIN]]="","",TMMIN!AE283)</f>
        <v/>
      </c>
      <c r="O281" s="226" t="str">
        <f>IF(Table35[[#This Row],[Open Qty TAM]]="","",SUM(SUMIF('STOCK OES'!B:B,Table35[[#This Row],[Ich No]],'STOCK OES'!E:E),SUMIF('STOCK SEALING'!B:B,Table35[[#This Row],[Ich Part No]],'STOCK SEALING'!E:E)))</f>
        <v/>
      </c>
      <c r="P281" s="223" t="str">
        <f>IF(Table35[[#This Row],[Rest TMMIN]]="","",SUM(SUMIF('STOCK OES'!B:B,Table35[[#This Row],[Ich Part No]],'STOCK OES'!E:E),SUMIF('STOCK SEALING'!B:B,Table35[[#This Row],[Ich Part No]],'STOCK SEALING'!E:E)))</f>
        <v/>
      </c>
      <c r="Q281" s="226"/>
      <c r="R281" s="223"/>
      <c r="S281" s="226" t="str">
        <f>IFERROR(Table35[[#This Row],[REST TAM]]-Table35[[#This Row],[Scan TAM]],"")</f>
        <v/>
      </c>
      <c r="T281" s="223" t="str">
        <f>IFERROR(Table35[[#This Row],[Rest TMMIN]]-Table35[[#This Row],[Scan Tmmin]],"")</f>
        <v/>
      </c>
      <c r="U281" s="212" t="str">
        <f>IF(Table35[[#This Row],[PO TAM]]="","",IF(Table35[[#This Row],[Balance TAM]]&gt;0,"Open","Close"))</f>
        <v/>
      </c>
      <c r="V281" s="214" t="str">
        <f>IF(Table35[[#This Row],[PO TMMIN]]="","",IF(Table35[[#This Row],[Balance TMMIN]]&gt;0,"Open","Close"))</f>
        <v/>
      </c>
      <c r="W281" s="212"/>
      <c r="X281" s="214"/>
      <c r="Y281" s="236" t="str">
        <f>IF(Table35[[#This Row],[PO TAM]]="","",SUMIF(J:J,Table35[[#This Row],[Ich No]],J:N))</f>
        <v/>
      </c>
      <c r="Z281" s="214" t="str">
        <f>IF(Table35[[#This Row],[PO TMMIN]]="","",SUMIF(B:B,Table35[[#This Row],[Ich Part No]],I:I))</f>
        <v/>
      </c>
      <c r="AC281" s="169" t="str">
        <f>IF(Table35[[#This Row],[Delivery Date]]="","",$AC$2-Table35[[#This Row],[Delivery Date]])</f>
        <v/>
      </c>
      <c r="AE281" t="str">
        <f>IFERROR(VLOOKUP(Table35[[#This Row],[Ich No]],'ICH NO'!K:M,3,0),"")</f>
        <v/>
      </c>
      <c r="AF281" t="str">
        <f>IF(Table35[[#This Row],[REST TAM]]&gt;Table35[[#This Row],[Stock TAM]],Table35[[#This Row],[Stock TAM]],Table35[[#This Row],[REST TAM]])</f>
        <v/>
      </c>
    </row>
    <row r="282" spans="1:32" x14ac:dyDescent="0.3">
      <c r="A282" s="173" t="str">
        <f>IF(Table35[[#This Row],[TAM PART NO]]="","",(ROW()-2))</f>
        <v/>
      </c>
      <c r="B282" s="212" t="str">
        <f>IF(TAM!T286="","",TAM!T286)</f>
        <v/>
      </c>
      <c r="C282" s="42" t="str">
        <f>IF(TAM!Q286="","",TAM!Q286)</f>
        <v/>
      </c>
      <c r="D282" s="42" t="str">
        <f>IF(TAM!I286="","",TAM!I286)</f>
        <v/>
      </c>
      <c r="E282" s="42" t="str">
        <f>IF(TAM!H286="","",TAM!H286)</f>
        <v/>
      </c>
      <c r="F282" s="213" t="str">
        <f>IF(TAM!L286="","",TAM!L286)</f>
        <v/>
      </c>
      <c r="G282" s="213" t="str">
        <f>IF(TAM!M286="","",TAM!M286)</f>
        <v/>
      </c>
      <c r="H282" s="220" t="str">
        <f>IF(TAM!AD286="","",TAM!AD286)</f>
        <v/>
      </c>
      <c r="I282" s="223" t="str">
        <f>IF(Table35[[#This Row],[Open Qty TAM]]="","",TAM!AE286)</f>
        <v/>
      </c>
      <c r="J282" s="212" t="str">
        <f>IF(TMMIN!T284="","",TMMIN!T284)</f>
        <v/>
      </c>
      <c r="K282" s="42" t="str">
        <f>IF(TMMIN!Q284="","",TMMIN!Q284)</f>
        <v/>
      </c>
      <c r="L282" s="42" t="str">
        <f>IF(TMMIN!I284="","",TMMIN!I284)</f>
        <v/>
      </c>
      <c r="M282" s="220" t="str">
        <f>IF(Table35[[#This Row],[PO TMMIN]]="","",TMMIN!AD284)</f>
        <v/>
      </c>
      <c r="N282" s="223" t="str">
        <f>IF(Table35[[#This Row],[Open Qty TMMIN]]="","",TMMIN!AE284)</f>
        <v/>
      </c>
      <c r="O282" s="226" t="str">
        <f>IF(Table35[[#This Row],[Open Qty TAM]]="","",SUM(SUMIF('STOCK OES'!B:B,Table35[[#This Row],[Ich No]],'STOCK OES'!E:E),SUMIF('STOCK SEALING'!B:B,Table35[[#This Row],[Ich Part No]],'STOCK SEALING'!E:E)))</f>
        <v/>
      </c>
      <c r="P282" s="223" t="str">
        <f>IF(Table35[[#This Row],[Rest TMMIN]]="","",SUM(SUMIF('STOCK OES'!B:B,Table35[[#This Row],[Ich Part No]],'STOCK OES'!E:E),SUMIF('STOCK SEALING'!B:B,Table35[[#This Row],[Ich Part No]],'STOCK SEALING'!E:E)))</f>
        <v/>
      </c>
      <c r="Q282" s="226"/>
      <c r="R282" s="223"/>
      <c r="S282" s="226" t="str">
        <f>IFERROR(Table35[[#This Row],[REST TAM]]-Table35[[#This Row],[Scan TAM]],"")</f>
        <v/>
      </c>
      <c r="T282" s="223" t="str">
        <f>IFERROR(Table35[[#This Row],[Rest TMMIN]]-Table35[[#This Row],[Scan Tmmin]],"")</f>
        <v/>
      </c>
      <c r="U282" s="212" t="str">
        <f>IF(Table35[[#This Row],[PO TAM]]="","",IF(Table35[[#This Row],[Balance TAM]]&gt;0,"Open","Close"))</f>
        <v/>
      </c>
      <c r="V282" s="214" t="str">
        <f>IF(Table35[[#This Row],[PO TMMIN]]="","",IF(Table35[[#This Row],[Balance TMMIN]]&gt;0,"Open","Close"))</f>
        <v/>
      </c>
      <c r="W282" s="212"/>
      <c r="X282" s="214"/>
      <c r="Y282" s="236" t="str">
        <f>IF(Table35[[#This Row],[PO TAM]]="","",SUMIF(J:J,Table35[[#This Row],[Ich No]],J:N))</f>
        <v/>
      </c>
      <c r="Z282" s="214" t="str">
        <f>IF(Table35[[#This Row],[PO TMMIN]]="","",SUMIF(B:B,Table35[[#This Row],[Ich Part No]],I:I))</f>
        <v/>
      </c>
      <c r="AC282" s="169" t="str">
        <f>IF(Table35[[#This Row],[Delivery Date]]="","",$AC$2-Table35[[#This Row],[Delivery Date]])</f>
        <v/>
      </c>
      <c r="AE282" t="str">
        <f>IFERROR(VLOOKUP(Table35[[#This Row],[Ich No]],'ICH NO'!K:M,3,0),"")</f>
        <v/>
      </c>
      <c r="AF282" t="str">
        <f>IF(Table35[[#This Row],[REST TAM]]&gt;Table35[[#This Row],[Stock TAM]],Table35[[#This Row],[Stock TAM]],Table35[[#This Row],[REST TAM]])</f>
        <v/>
      </c>
    </row>
    <row r="283" spans="1:32" x14ac:dyDescent="0.3">
      <c r="A283" s="173" t="str">
        <f>IF(Table35[[#This Row],[TAM PART NO]]="","",(ROW()-2))</f>
        <v/>
      </c>
      <c r="B283" s="212" t="str">
        <f>IF(TAM!T287="","",TAM!T287)</f>
        <v/>
      </c>
      <c r="C283" s="42" t="str">
        <f>IF(TAM!Q287="","",TAM!Q287)</f>
        <v/>
      </c>
      <c r="D283" s="42" t="str">
        <f>IF(TAM!I287="","",TAM!I287)</f>
        <v/>
      </c>
      <c r="E283" s="42" t="str">
        <f>IF(TAM!H287="","",TAM!H287)</f>
        <v/>
      </c>
      <c r="F283" s="213" t="str">
        <f>IF(TAM!L287="","",TAM!L287)</f>
        <v/>
      </c>
      <c r="G283" s="213" t="str">
        <f>IF(TAM!M287="","",TAM!M287)</f>
        <v/>
      </c>
      <c r="H283" s="220" t="str">
        <f>IF(TAM!AD287="","",TAM!AD287)</f>
        <v/>
      </c>
      <c r="I283" s="223" t="str">
        <f>IF(Table35[[#This Row],[Open Qty TAM]]="","",TAM!AE287)</f>
        <v/>
      </c>
      <c r="J283" s="212" t="str">
        <f>IF(TMMIN!T285="","",TMMIN!T285)</f>
        <v/>
      </c>
      <c r="K283" s="42" t="str">
        <f>IF(TMMIN!Q285="","",TMMIN!Q285)</f>
        <v/>
      </c>
      <c r="L283" s="42" t="str">
        <f>IF(TMMIN!I285="","",TMMIN!I285)</f>
        <v/>
      </c>
      <c r="M283" s="220" t="str">
        <f>IF(Table35[[#This Row],[PO TMMIN]]="","",TMMIN!AD285)</f>
        <v/>
      </c>
      <c r="N283" s="223" t="str">
        <f>IF(Table35[[#This Row],[Open Qty TMMIN]]="","",TMMIN!AE285)</f>
        <v/>
      </c>
      <c r="O283" s="226" t="str">
        <f>IF(Table35[[#This Row],[Open Qty TAM]]="","",SUM(SUMIF('STOCK OES'!B:B,Table35[[#This Row],[Ich No]],'STOCK OES'!E:E),SUMIF('STOCK SEALING'!B:B,Table35[[#This Row],[Ich Part No]],'STOCK SEALING'!E:E)))</f>
        <v/>
      </c>
      <c r="P283" s="223" t="str">
        <f>IF(Table35[[#This Row],[Rest TMMIN]]="","",SUM(SUMIF('STOCK OES'!B:B,Table35[[#This Row],[Ich Part No]],'STOCK OES'!E:E),SUMIF('STOCK SEALING'!B:B,Table35[[#This Row],[Ich Part No]],'STOCK SEALING'!E:E)))</f>
        <v/>
      </c>
      <c r="Q283" s="226"/>
      <c r="R283" s="223"/>
      <c r="S283" s="226" t="str">
        <f>IFERROR(Table35[[#This Row],[REST TAM]]-Table35[[#This Row],[Scan TAM]],"")</f>
        <v/>
      </c>
      <c r="T283" s="223" t="str">
        <f>IFERROR(Table35[[#This Row],[Rest TMMIN]]-Table35[[#This Row],[Scan Tmmin]],"")</f>
        <v/>
      </c>
      <c r="U283" s="212" t="str">
        <f>IF(Table35[[#This Row],[PO TAM]]="","",IF(Table35[[#This Row],[Balance TAM]]&gt;0,"Open","Close"))</f>
        <v/>
      </c>
      <c r="V283" s="214" t="str">
        <f>IF(Table35[[#This Row],[PO TMMIN]]="","",IF(Table35[[#This Row],[Balance TMMIN]]&gt;0,"Open","Close"))</f>
        <v/>
      </c>
      <c r="W283" s="212"/>
      <c r="X283" s="214"/>
      <c r="Y283" s="236" t="str">
        <f>IF(Table35[[#This Row],[PO TAM]]="","",SUMIF(J:J,Table35[[#This Row],[Ich No]],J:N))</f>
        <v/>
      </c>
      <c r="Z283" s="214" t="str">
        <f>IF(Table35[[#This Row],[PO TMMIN]]="","",SUMIF(B:B,Table35[[#This Row],[Ich Part No]],I:I))</f>
        <v/>
      </c>
      <c r="AC283" s="169" t="str">
        <f>IF(Table35[[#This Row],[Delivery Date]]="","",$AC$2-Table35[[#This Row],[Delivery Date]])</f>
        <v/>
      </c>
      <c r="AE283" t="str">
        <f>IFERROR(VLOOKUP(Table35[[#This Row],[Ich No]],'ICH NO'!K:M,3,0),"")</f>
        <v/>
      </c>
      <c r="AF283" t="str">
        <f>IF(Table35[[#This Row],[REST TAM]]&gt;Table35[[#This Row],[Stock TAM]],Table35[[#This Row],[Stock TAM]],Table35[[#This Row],[REST TAM]])</f>
        <v/>
      </c>
    </row>
    <row r="284" spans="1:32" x14ac:dyDescent="0.3">
      <c r="A284" s="173" t="str">
        <f>IF(Table35[[#This Row],[TAM PART NO]]="","",(ROW()-2))</f>
        <v/>
      </c>
      <c r="B284" s="212" t="str">
        <f>IF(TAM!T288="","",TAM!T288)</f>
        <v/>
      </c>
      <c r="C284" s="42" t="str">
        <f>IF(TAM!Q288="","",TAM!Q288)</f>
        <v/>
      </c>
      <c r="D284" s="42" t="str">
        <f>IF(TAM!I288="","",TAM!I288)</f>
        <v/>
      </c>
      <c r="E284" s="42" t="str">
        <f>IF(TAM!H288="","",TAM!H288)</f>
        <v/>
      </c>
      <c r="F284" s="213" t="str">
        <f>IF(TAM!L288="","",TAM!L288)</f>
        <v/>
      </c>
      <c r="G284" s="213" t="str">
        <f>IF(TAM!M288="","",TAM!M288)</f>
        <v/>
      </c>
      <c r="H284" s="220" t="str">
        <f>IF(TAM!AD288="","",TAM!AD288)</f>
        <v/>
      </c>
      <c r="I284" s="223" t="str">
        <f>IF(Table35[[#This Row],[Open Qty TAM]]="","",TAM!AE288)</f>
        <v/>
      </c>
      <c r="J284" s="212" t="str">
        <f>IF(TMMIN!T286="","",TMMIN!T286)</f>
        <v/>
      </c>
      <c r="K284" s="42" t="str">
        <f>IF(TMMIN!Q286="","",TMMIN!Q286)</f>
        <v/>
      </c>
      <c r="L284" s="42" t="str">
        <f>IF(TMMIN!I286="","",TMMIN!I286)</f>
        <v/>
      </c>
      <c r="M284" s="220" t="str">
        <f>IF(Table35[[#This Row],[PO TMMIN]]="","",TMMIN!AD286)</f>
        <v/>
      </c>
      <c r="N284" s="223" t="str">
        <f>IF(Table35[[#This Row],[Open Qty TMMIN]]="","",TMMIN!AE286)</f>
        <v/>
      </c>
      <c r="O284" s="226" t="str">
        <f>IF(Table35[[#This Row],[Open Qty TAM]]="","",SUM(SUMIF('STOCK OES'!B:B,Table35[[#This Row],[Ich No]],'STOCK OES'!E:E),SUMIF('STOCK SEALING'!B:B,Table35[[#This Row],[Ich Part No]],'STOCK SEALING'!E:E)))</f>
        <v/>
      </c>
      <c r="P284" s="223" t="str">
        <f>IF(Table35[[#This Row],[Rest TMMIN]]="","",SUM(SUMIF('STOCK OES'!B:B,Table35[[#This Row],[Ich Part No]],'STOCK OES'!E:E),SUMIF('STOCK SEALING'!B:B,Table35[[#This Row],[Ich Part No]],'STOCK SEALING'!E:E)))</f>
        <v/>
      </c>
      <c r="Q284" s="226"/>
      <c r="R284" s="223"/>
      <c r="S284" s="226" t="str">
        <f>IFERROR(Table35[[#This Row],[REST TAM]]-Table35[[#This Row],[Scan TAM]],"")</f>
        <v/>
      </c>
      <c r="T284" s="223" t="str">
        <f>IFERROR(Table35[[#This Row],[Rest TMMIN]]-Table35[[#This Row],[Scan Tmmin]],"")</f>
        <v/>
      </c>
      <c r="U284" s="212" t="str">
        <f>IF(Table35[[#This Row],[PO TAM]]="","",IF(Table35[[#This Row],[Balance TAM]]&gt;0,"Open","Close"))</f>
        <v/>
      </c>
      <c r="V284" s="214" t="str">
        <f>IF(Table35[[#This Row],[PO TMMIN]]="","",IF(Table35[[#This Row],[Balance TMMIN]]&gt;0,"Open","Close"))</f>
        <v/>
      </c>
      <c r="W284" s="212"/>
      <c r="X284" s="214"/>
      <c r="Y284" s="236" t="str">
        <f>IF(Table35[[#This Row],[PO TAM]]="","",SUMIF(J:J,Table35[[#This Row],[Ich No]],J:N))</f>
        <v/>
      </c>
      <c r="Z284" s="214" t="str">
        <f>IF(Table35[[#This Row],[PO TMMIN]]="","",SUMIF(B:B,Table35[[#This Row],[Ich Part No]],I:I))</f>
        <v/>
      </c>
      <c r="AC284" s="169" t="str">
        <f>IF(Table35[[#This Row],[Delivery Date]]="","",$AC$2-Table35[[#This Row],[Delivery Date]])</f>
        <v/>
      </c>
      <c r="AE284" t="str">
        <f>IFERROR(VLOOKUP(Table35[[#This Row],[Ich No]],'ICH NO'!K:M,3,0),"")</f>
        <v/>
      </c>
      <c r="AF284" t="str">
        <f>IF(Table35[[#This Row],[REST TAM]]&gt;Table35[[#This Row],[Stock TAM]],Table35[[#This Row],[Stock TAM]],Table35[[#This Row],[REST TAM]])</f>
        <v/>
      </c>
    </row>
    <row r="285" spans="1:32" x14ac:dyDescent="0.3">
      <c r="A285" s="173" t="str">
        <f>IF(Table35[[#This Row],[TAM PART NO]]="","",(ROW()-2))</f>
        <v/>
      </c>
      <c r="B285" s="212" t="str">
        <f>IF(TAM!T289="","",TAM!T289)</f>
        <v/>
      </c>
      <c r="C285" s="42" t="str">
        <f>IF(TAM!Q289="","",TAM!Q289)</f>
        <v/>
      </c>
      <c r="D285" s="42" t="str">
        <f>IF(TAM!I289="","",TAM!I289)</f>
        <v/>
      </c>
      <c r="E285" s="42" t="str">
        <f>IF(TAM!H289="","",TAM!H289)</f>
        <v/>
      </c>
      <c r="F285" s="213" t="str">
        <f>IF(TAM!L289="","",TAM!L289)</f>
        <v/>
      </c>
      <c r="G285" s="213" t="str">
        <f>IF(TAM!M289="","",TAM!M289)</f>
        <v/>
      </c>
      <c r="H285" s="220" t="str">
        <f>IF(TAM!AD289="","",TAM!AD289)</f>
        <v/>
      </c>
      <c r="I285" s="223" t="str">
        <f>IF(Table35[[#This Row],[Open Qty TAM]]="","",TAM!AE289)</f>
        <v/>
      </c>
      <c r="J285" s="212" t="str">
        <f>IF(TMMIN!T287="","",TMMIN!T287)</f>
        <v/>
      </c>
      <c r="K285" s="42" t="str">
        <f>IF(TMMIN!Q287="","",TMMIN!Q287)</f>
        <v/>
      </c>
      <c r="L285" s="42" t="str">
        <f>IF(TMMIN!I287="","",TMMIN!I287)</f>
        <v/>
      </c>
      <c r="M285" s="220" t="str">
        <f>IF(Table35[[#This Row],[PO TMMIN]]="","",TMMIN!AD287)</f>
        <v/>
      </c>
      <c r="N285" s="223" t="str">
        <f>IF(Table35[[#This Row],[Open Qty TMMIN]]="","",TMMIN!AE287)</f>
        <v/>
      </c>
      <c r="O285" s="226" t="str">
        <f>IF(Table35[[#This Row],[Open Qty TAM]]="","",SUM(SUMIF('STOCK OES'!B:B,Table35[[#This Row],[Ich No]],'STOCK OES'!E:E),SUMIF('STOCK SEALING'!B:B,Table35[[#This Row],[Ich Part No]],'STOCK SEALING'!E:E)))</f>
        <v/>
      </c>
      <c r="P285" s="223" t="str">
        <f>IF(Table35[[#This Row],[Rest TMMIN]]="","",SUM(SUMIF('STOCK OES'!B:B,Table35[[#This Row],[Ich Part No]],'STOCK OES'!E:E),SUMIF('STOCK SEALING'!B:B,Table35[[#This Row],[Ich Part No]],'STOCK SEALING'!E:E)))</f>
        <v/>
      </c>
      <c r="Q285" s="226"/>
      <c r="R285" s="223"/>
      <c r="S285" s="226" t="str">
        <f>IFERROR(Table35[[#This Row],[REST TAM]]-Table35[[#This Row],[Scan TAM]],"")</f>
        <v/>
      </c>
      <c r="T285" s="223" t="str">
        <f>IFERROR(Table35[[#This Row],[Rest TMMIN]]-Table35[[#This Row],[Scan Tmmin]],"")</f>
        <v/>
      </c>
      <c r="U285" s="212" t="str">
        <f>IF(Table35[[#This Row],[PO TAM]]="","",IF(Table35[[#This Row],[Balance TAM]]&gt;0,"Open","Close"))</f>
        <v/>
      </c>
      <c r="V285" s="214" t="str">
        <f>IF(Table35[[#This Row],[PO TMMIN]]="","",IF(Table35[[#This Row],[Balance TMMIN]]&gt;0,"Open","Close"))</f>
        <v/>
      </c>
      <c r="W285" s="212"/>
      <c r="X285" s="214"/>
      <c r="Y285" s="236" t="str">
        <f>IF(Table35[[#This Row],[PO TAM]]="","",SUMIF(J:J,Table35[[#This Row],[Ich No]],J:N))</f>
        <v/>
      </c>
      <c r="Z285" s="214" t="str">
        <f>IF(Table35[[#This Row],[PO TMMIN]]="","",SUMIF(B:B,Table35[[#This Row],[Ich Part No]],I:I))</f>
        <v/>
      </c>
      <c r="AC285" s="169" t="str">
        <f>IF(Table35[[#This Row],[Delivery Date]]="","",$AC$2-Table35[[#This Row],[Delivery Date]])</f>
        <v/>
      </c>
      <c r="AE285" t="str">
        <f>IFERROR(VLOOKUP(Table35[[#This Row],[Ich No]],'ICH NO'!K:M,3,0),"")</f>
        <v/>
      </c>
      <c r="AF285" t="str">
        <f>IF(Table35[[#This Row],[REST TAM]]&gt;Table35[[#This Row],[Stock TAM]],Table35[[#This Row],[Stock TAM]],Table35[[#This Row],[REST TAM]])</f>
        <v/>
      </c>
    </row>
    <row r="286" spans="1:32" x14ac:dyDescent="0.3">
      <c r="A286" s="173" t="str">
        <f>IF(Table35[[#This Row],[TAM PART NO]]="","",(ROW()-2))</f>
        <v/>
      </c>
      <c r="B286" s="212" t="str">
        <f>IF(TAM!T290="","",TAM!T290)</f>
        <v/>
      </c>
      <c r="C286" s="42" t="str">
        <f>IF(TAM!Q290="","",TAM!Q290)</f>
        <v/>
      </c>
      <c r="D286" s="42" t="str">
        <f>IF(TAM!I290="","",TAM!I290)</f>
        <v/>
      </c>
      <c r="E286" s="42" t="str">
        <f>IF(TAM!H290="","",TAM!H290)</f>
        <v/>
      </c>
      <c r="F286" s="213" t="str">
        <f>IF(TAM!L290="","",TAM!L290)</f>
        <v/>
      </c>
      <c r="G286" s="213" t="str">
        <f>IF(TAM!M290="","",TAM!M290)</f>
        <v/>
      </c>
      <c r="H286" s="220" t="str">
        <f>IF(TAM!AD290="","",TAM!AD290)</f>
        <v/>
      </c>
      <c r="I286" s="223" t="str">
        <f>IF(Table35[[#This Row],[Open Qty TAM]]="","",TAM!AE290)</f>
        <v/>
      </c>
      <c r="J286" s="212" t="str">
        <f>IF(TMMIN!T288="","",TMMIN!T288)</f>
        <v/>
      </c>
      <c r="K286" s="42" t="str">
        <f>IF(TMMIN!Q288="","",TMMIN!Q288)</f>
        <v/>
      </c>
      <c r="L286" s="42" t="str">
        <f>IF(TMMIN!I288="","",TMMIN!I288)</f>
        <v/>
      </c>
      <c r="M286" s="220" t="str">
        <f>IF(Table35[[#This Row],[PO TMMIN]]="","",TMMIN!AD288)</f>
        <v/>
      </c>
      <c r="N286" s="223" t="str">
        <f>IF(Table35[[#This Row],[Open Qty TMMIN]]="","",TMMIN!AE288)</f>
        <v/>
      </c>
      <c r="O286" s="226" t="str">
        <f>IF(Table35[[#This Row],[Open Qty TAM]]="","",SUM(SUMIF('STOCK OES'!B:B,Table35[[#This Row],[Ich No]],'STOCK OES'!E:E),SUMIF('STOCK SEALING'!B:B,Table35[[#This Row],[Ich Part No]],'STOCK SEALING'!E:E)))</f>
        <v/>
      </c>
      <c r="P286" s="223" t="str">
        <f>IF(Table35[[#This Row],[Rest TMMIN]]="","",SUM(SUMIF('STOCK OES'!B:B,Table35[[#This Row],[Ich Part No]],'STOCK OES'!E:E),SUMIF('STOCK SEALING'!B:B,Table35[[#This Row],[Ich Part No]],'STOCK SEALING'!E:E)))</f>
        <v/>
      </c>
      <c r="Q286" s="226"/>
      <c r="R286" s="223"/>
      <c r="S286" s="226" t="str">
        <f>IFERROR(Table35[[#This Row],[REST TAM]]-Table35[[#This Row],[Scan TAM]],"")</f>
        <v/>
      </c>
      <c r="T286" s="223" t="str">
        <f>IFERROR(Table35[[#This Row],[Rest TMMIN]]-Table35[[#This Row],[Scan Tmmin]],"")</f>
        <v/>
      </c>
      <c r="U286" s="212" t="str">
        <f>IF(Table35[[#This Row],[PO TAM]]="","",IF(Table35[[#This Row],[Balance TAM]]&gt;0,"Open","Close"))</f>
        <v/>
      </c>
      <c r="V286" s="214" t="str">
        <f>IF(Table35[[#This Row],[PO TMMIN]]="","",IF(Table35[[#This Row],[Balance TMMIN]]&gt;0,"Open","Close"))</f>
        <v/>
      </c>
      <c r="W286" s="212"/>
      <c r="X286" s="214"/>
      <c r="Y286" s="236" t="str">
        <f>IF(Table35[[#This Row],[PO TAM]]="","",SUMIF(J:J,Table35[[#This Row],[Ich No]],J:N))</f>
        <v/>
      </c>
      <c r="Z286" s="214" t="str">
        <f>IF(Table35[[#This Row],[PO TMMIN]]="","",SUMIF(B:B,Table35[[#This Row],[Ich Part No]],I:I))</f>
        <v/>
      </c>
      <c r="AC286" s="169" t="str">
        <f>IF(Table35[[#This Row],[Delivery Date]]="","",$AC$2-Table35[[#This Row],[Delivery Date]])</f>
        <v/>
      </c>
      <c r="AE286" t="str">
        <f>IFERROR(VLOOKUP(Table35[[#This Row],[Ich No]],'ICH NO'!K:M,3,0),"")</f>
        <v/>
      </c>
      <c r="AF286" t="str">
        <f>IF(Table35[[#This Row],[REST TAM]]&gt;Table35[[#This Row],[Stock TAM]],Table35[[#This Row],[Stock TAM]],Table35[[#This Row],[REST TAM]])</f>
        <v/>
      </c>
    </row>
    <row r="287" spans="1:32" x14ac:dyDescent="0.3">
      <c r="A287" s="173" t="str">
        <f>IF(Table35[[#This Row],[TAM PART NO]]="","",(ROW()-2))</f>
        <v/>
      </c>
      <c r="B287" s="212" t="str">
        <f>IF(TAM!T291="","",TAM!T291)</f>
        <v/>
      </c>
      <c r="C287" s="42" t="str">
        <f>IF(TAM!Q291="","",TAM!Q291)</f>
        <v/>
      </c>
      <c r="D287" s="42" t="str">
        <f>IF(TAM!I291="","",TAM!I291)</f>
        <v/>
      </c>
      <c r="E287" s="42" t="str">
        <f>IF(TAM!H291="","",TAM!H291)</f>
        <v/>
      </c>
      <c r="F287" s="213" t="str">
        <f>IF(TAM!L291="","",TAM!L291)</f>
        <v/>
      </c>
      <c r="G287" s="213" t="str">
        <f>IF(TAM!M291="","",TAM!M291)</f>
        <v/>
      </c>
      <c r="H287" s="220" t="str">
        <f>IF(TAM!AD291="","",TAM!AD291)</f>
        <v/>
      </c>
      <c r="I287" s="223" t="str">
        <f>IF(Table35[[#This Row],[Open Qty TAM]]="","",TAM!AE291)</f>
        <v/>
      </c>
      <c r="J287" s="212" t="str">
        <f>IF(TMMIN!T289="","",TMMIN!T289)</f>
        <v/>
      </c>
      <c r="K287" s="42" t="str">
        <f>IF(TMMIN!Q289="","",TMMIN!Q289)</f>
        <v/>
      </c>
      <c r="L287" s="42" t="str">
        <f>IF(TMMIN!I289="","",TMMIN!I289)</f>
        <v/>
      </c>
      <c r="M287" s="220" t="str">
        <f>IF(Table35[[#This Row],[PO TMMIN]]="","",TMMIN!AD289)</f>
        <v/>
      </c>
      <c r="N287" s="223" t="str">
        <f>IF(Table35[[#This Row],[Open Qty TMMIN]]="","",TMMIN!AE289)</f>
        <v/>
      </c>
      <c r="O287" s="226" t="str">
        <f>IF(Table35[[#This Row],[Open Qty TAM]]="","",SUM(SUMIF('STOCK OES'!B:B,Table35[[#This Row],[Ich No]],'STOCK OES'!E:E),SUMIF('STOCK SEALING'!B:B,Table35[[#This Row],[Ich Part No]],'STOCK SEALING'!E:E)))</f>
        <v/>
      </c>
      <c r="P287" s="223" t="str">
        <f>IF(Table35[[#This Row],[Rest TMMIN]]="","",SUM(SUMIF('STOCK OES'!B:B,Table35[[#This Row],[Ich Part No]],'STOCK OES'!E:E),SUMIF('STOCK SEALING'!B:B,Table35[[#This Row],[Ich Part No]],'STOCK SEALING'!E:E)))</f>
        <v/>
      </c>
      <c r="Q287" s="226"/>
      <c r="R287" s="223"/>
      <c r="S287" s="226" t="str">
        <f>IFERROR(Table35[[#This Row],[REST TAM]]-Table35[[#This Row],[Scan TAM]],"")</f>
        <v/>
      </c>
      <c r="T287" s="223" t="str">
        <f>IFERROR(Table35[[#This Row],[Rest TMMIN]]-Table35[[#This Row],[Scan Tmmin]],"")</f>
        <v/>
      </c>
      <c r="U287" s="212" t="str">
        <f>IF(Table35[[#This Row],[PO TAM]]="","",IF(Table35[[#This Row],[Balance TAM]]&gt;0,"Open","Close"))</f>
        <v/>
      </c>
      <c r="V287" s="214" t="str">
        <f>IF(Table35[[#This Row],[PO TMMIN]]="","",IF(Table35[[#This Row],[Balance TMMIN]]&gt;0,"Open","Close"))</f>
        <v/>
      </c>
      <c r="W287" s="212"/>
      <c r="X287" s="214"/>
      <c r="Y287" s="236" t="str">
        <f>IF(Table35[[#This Row],[PO TAM]]="","",SUMIF(J:J,Table35[[#This Row],[Ich No]],J:N))</f>
        <v/>
      </c>
      <c r="Z287" s="214" t="str">
        <f>IF(Table35[[#This Row],[PO TMMIN]]="","",SUMIF(B:B,Table35[[#This Row],[Ich Part No]],I:I))</f>
        <v/>
      </c>
      <c r="AC287" s="169" t="str">
        <f>IF(Table35[[#This Row],[Delivery Date]]="","",$AC$2-Table35[[#This Row],[Delivery Date]])</f>
        <v/>
      </c>
      <c r="AE287" t="str">
        <f>IFERROR(VLOOKUP(Table35[[#This Row],[Ich No]],'ICH NO'!K:M,3,0),"")</f>
        <v/>
      </c>
      <c r="AF287" t="str">
        <f>IF(Table35[[#This Row],[REST TAM]]&gt;Table35[[#This Row],[Stock TAM]],Table35[[#This Row],[Stock TAM]],Table35[[#This Row],[REST TAM]])</f>
        <v/>
      </c>
    </row>
    <row r="288" spans="1:32" x14ac:dyDescent="0.3">
      <c r="A288" s="173" t="str">
        <f>IF(Table35[[#This Row],[TAM PART NO]]="","",(ROW()-2))</f>
        <v/>
      </c>
      <c r="B288" s="212" t="str">
        <f>IF(TAM!T292="","",TAM!T292)</f>
        <v/>
      </c>
      <c r="C288" s="42" t="str">
        <f>IF(TAM!Q292="","",TAM!Q292)</f>
        <v/>
      </c>
      <c r="D288" s="42" t="str">
        <f>IF(TAM!I292="","",TAM!I292)</f>
        <v/>
      </c>
      <c r="E288" s="42" t="str">
        <f>IF(TAM!H292="","",TAM!H292)</f>
        <v/>
      </c>
      <c r="F288" s="213" t="str">
        <f>IF(TAM!L292="","",TAM!L292)</f>
        <v/>
      </c>
      <c r="G288" s="213" t="str">
        <f>IF(TAM!M292="","",TAM!M292)</f>
        <v/>
      </c>
      <c r="H288" s="220" t="str">
        <f>IF(TAM!AD292="","",TAM!AD292)</f>
        <v/>
      </c>
      <c r="I288" s="223" t="str">
        <f>IF(Table35[[#This Row],[Open Qty TAM]]="","",TAM!AE292)</f>
        <v/>
      </c>
      <c r="J288" s="212" t="str">
        <f>IF(TMMIN!T290="","",TMMIN!T290)</f>
        <v/>
      </c>
      <c r="K288" s="42" t="str">
        <f>IF(TMMIN!Q290="","",TMMIN!Q290)</f>
        <v/>
      </c>
      <c r="L288" s="42" t="str">
        <f>IF(TMMIN!I290="","",TMMIN!I290)</f>
        <v/>
      </c>
      <c r="M288" s="220" t="str">
        <f>IF(Table35[[#This Row],[PO TMMIN]]="","",TMMIN!AD290)</f>
        <v/>
      </c>
      <c r="N288" s="223" t="str">
        <f>IF(Table35[[#This Row],[Open Qty TMMIN]]="","",TMMIN!AE290)</f>
        <v/>
      </c>
      <c r="O288" s="226" t="str">
        <f>IF(Table35[[#This Row],[Open Qty TAM]]="","",SUM(SUMIF('STOCK OES'!B:B,Table35[[#This Row],[Ich No]],'STOCK OES'!E:E),SUMIF('STOCK SEALING'!B:B,Table35[[#This Row],[Ich Part No]],'STOCK SEALING'!E:E)))</f>
        <v/>
      </c>
      <c r="P288" s="223" t="str">
        <f>IF(Table35[[#This Row],[Rest TMMIN]]="","",SUM(SUMIF('STOCK OES'!B:B,Table35[[#This Row],[Ich Part No]],'STOCK OES'!E:E),SUMIF('STOCK SEALING'!B:B,Table35[[#This Row],[Ich Part No]],'STOCK SEALING'!E:E)))</f>
        <v/>
      </c>
      <c r="Q288" s="226"/>
      <c r="R288" s="223"/>
      <c r="S288" s="226" t="str">
        <f>IFERROR(Table35[[#This Row],[REST TAM]]-Table35[[#This Row],[Scan TAM]],"")</f>
        <v/>
      </c>
      <c r="T288" s="223" t="str">
        <f>IFERROR(Table35[[#This Row],[Rest TMMIN]]-Table35[[#This Row],[Scan Tmmin]],"")</f>
        <v/>
      </c>
      <c r="U288" s="212" t="str">
        <f>IF(Table35[[#This Row],[PO TAM]]="","",IF(Table35[[#This Row],[Balance TAM]]&gt;0,"Open","Close"))</f>
        <v/>
      </c>
      <c r="V288" s="214" t="str">
        <f>IF(Table35[[#This Row],[PO TMMIN]]="","",IF(Table35[[#This Row],[Balance TMMIN]]&gt;0,"Open","Close"))</f>
        <v/>
      </c>
      <c r="W288" s="212"/>
      <c r="X288" s="214"/>
      <c r="Y288" s="236" t="str">
        <f>IF(Table35[[#This Row],[PO TAM]]="","",SUMIF(J:J,Table35[[#This Row],[Ich No]],J:N))</f>
        <v/>
      </c>
      <c r="Z288" s="214" t="str">
        <f>IF(Table35[[#This Row],[PO TMMIN]]="","",SUMIF(B:B,Table35[[#This Row],[Ich Part No]],I:I))</f>
        <v/>
      </c>
      <c r="AC288" s="169" t="str">
        <f>IF(Table35[[#This Row],[Delivery Date]]="","",$AC$2-Table35[[#This Row],[Delivery Date]])</f>
        <v/>
      </c>
      <c r="AE288" t="str">
        <f>IFERROR(VLOOKUP(Table35[[#This Row],[Ich No]],'ICH NO'!K:M,3,0),"")</f>
        <v/>
      </c>
      <c r="AF288" t="str">
        <f>IF(Table35[[#This Row],[REST TAM]]&gt;Table35[[#This Row],[Stock TAM]],Table35[[#This Row],[Stock TAM]],Table35[[#This Row],[REST TAM]])</f>
        <v/>
      </c>
    </row>
    <row r="289" spans="1:32" x14ac:dyDescent="0.3">
      <c r="A289" s="173" t="str">
        <f>IF(Table35[[#This Row],[TAM PART NO]]="","",(ROW()-2))</f>
        <v/>
      </c>
      <c r="B289" s="212" t="str">
        <f>IF(TAM!T293="","",TAM!T293)</f>
        <v/>
      </c>
      <c r="C289" s="42" t="str">
        <f>IF(TAM!Q293="","",TAM!Q293)</f>
        <v/>
      </c>
      <c r="D289" s="42" t="str">
        <f>IF(TAM!I293="","",TAM!I293)</f>
        <v/>
      </c>
      <c r="E289" s="42" t="str">
        <f>IF(TAM!H293="","",TAM!H293)</f>
        <v/>
      </c>
      <c r="F289" s="213" t="str">
        <f>IF(TAM!L293="","",TAM!L293)</f>
        <v/>
      </c>
      <c r="G289" s="213" t="str">
        <f>IF(TAM!M293="","",TAM!M293)</f>
        <v/>
      </c>
      <c r="H289" s="220" t="str">
        <f>IF(TAM!AD293="","",TAM!AD293)</f>
        <v/>
      </c>
      <c r="I289" s="223" t="str">
        <f>IF(Table35[[#This Row],[Open Qty TAM]]="","",TAM!AE293)</f>
        <v/>
      </c>
      <c r="J289" s="212" t="str">
        <f>IF(TMMIN!T291="","",TMMIN!T291)</f>
        <v/>
      </c>
      <c r="K289" s="42" t="str">
        <f>IF(TMMIN!Q291="","",TMMIN!Q291)</f>
        <v/>
      </c>
      <c r="L289" s="42" t="str">
        <f>IF(TMMIN!I291="","",TMMIN!I291)</f>
        <v/>
      </c>
      <c r="M289" s="220" t="str">
        <f>IF(Table35[[#This Row],[PO TMMIN]]="","",TMMIN!AD291)</f>
        <v/>
      </c>
      <c r="N289" s="223" t="str">
        <f>IF(Table35[[#This Row],[Open Qty TMMIN]]="","",TMMIN!AE291)</f>
        <v/>
      </c>
      <c r="O289" s="226" t="str">
        <f>IF(Table35[[#This Row],[Open Qty TAM]]="","",SUM(SUMIF('STOCK OES'!B:B,Table35[[#This Row],[Ich No]],'STOCK OES'!E:E),SUMIF('STOCK SEALING'!B:B,Table35[[#This Row],[Ich Part No]],'STOCK SEALING'!E:E)))</f>
        <v/>
      </c>
      <c r="P289" s="223" t="str">
        <f>IF(Table35[[#This Row],[Rest TMMIN]]="","",SUM(SUMIF('STOCK OES'!B:B,Table35[[#This Row],[Ich Part No]],'STOCK OES'!E:E),SUMIF('STOCK SEALING'!B:B,Table35[[#This Row],[Ich Part No]],'STOCK SEALING'!E:E)))</f>
        <v/>
      </c>
      <c r="Q289" s="226"/>
      <c r="R289" s="223"/>
      <c r="S289" s="226" t="str">
        <f>IFERROR(Table35[[#This Row],[REST TAM]]-Table35[[#This Row],[Scan TAM]],"")</f>
        <v/>
      </c>
      <c r="T289" s="223" t="str">
        <f>IFERROR(Table35[[#This Row],[Rest TMMIN]]-Table35[[#This Row],[Scan Tmmin]],"")</f>
        <v/>
      </c>
      <c r="U289" s="212" t="str">
        <f>IF(Table35[[#This Row],[PO TAM]]="","",IF(Table35[[#This Row],[Balance TAM]]&gt;0,"Open","Close"))</f>
        <v/>
      </c>
      <c r="V289" s="214" t="str">
        <f>IF(Table35[[#This Row],[PO TMMIN]]="","",IF(Table35[[#This Row],[Balance TMMIN]]&gt;0,"Open","Close"))</f>
        <v/>
      </c>
      <c r="W289" s="212"/>
      <c r="X289" s="214"/>
      <c r="Y289" s="236" t="str">
        <f>IF(Table35[[#This Row],[PO TAM]]="","",SUMIF(J:J,Table35[[#This Row],[Ich No]],J:N))</f>
        <v/>
      </c>
      <c r="Z289" s="214" t="str">
        <f>IF(Table35[[#This Row],[PO TMMIN]]="","",SUMIF(B:B,Table35[[#This Row],[Ich Part No]],I:I))</f>
        <v/>
      </c>
      <c r="AC289" s="169" t="str">
        <f>IF(Table35[[#This Row],[Delivery Date]]="","",$AC$2-Table35[[#This Row],[Delivery Date]])</f>
        <v/>
      </c>
      <c r="AE289" t="str">
        <f>IFERROR(VLOOKUP(Table35[[#This Row],[Ich No]],'ICH NO'!K:M,3,0),"")</f>
        <v/>
      </c>
      <c r="AF289" t="str">
        <f>IF(Table35[[#This Row],[REST TAM]]&gt;Table35[[#This Row],[Stock TAM]],Table35[[#This Row],[Stock TAM]],Table35[[#This Row],[REST TAM]])</f>
        <v/>
      </c>
    </row>
    <row r="290" spans="1:32" x14ac:dyDescent="0.3">
      <c r="A290" s="173" t="str">
        <f>IF(Table35[[#This Row],[TAM PART NO]]="","",(ROW()-2))</f>
        <v/>
      </c>
      <c r="B290" s="212" t="str">
        <f>IF(TAM!T294="","",TAM!T294)</f>
        <v/>
      </c>
      <c r="C290" s="42" t="str">
        <f>IF(TAM!Q294="","",TAM!Q294)</f>
        <v/>
      </c>
      <c r="D290" s="42" t="str">
        <f>IF(TAM!I294="","",TAM!I294)</f>
        <v/>
      </c>
      <c r="E290" s="42" t="str">
        <f>IF(TAM!H294="","",TAM!H294)</f>
        <v/>
      </c>
      <c r="F290" s="213" t="str">
        <f>IF(TAM!L294="","",TAM!L294)</f>
        <v/>
      </c>
      <c r="G290" s="213" t="str">
        <f>IF(TAM!M294="","",TAM!M294)</f>
        <v/>
      </c>
      <c r="H290" s="220" t="str">
        <f>IF(TAM!AD294="","",TAM!AD294)</f>
        <v/>
      </c>
      <c r="I290" s="223" t="str">
        <f>IF(Table35[[#This Row],[Open Qty TAM]]="","",TAM!AE294)</f>
        <v/>
      </c>
      <c r="J290" s="212" t="str">
        <f>IF(TMMIN!T292="","",TMMIN!T292)</f>
        <v/>
      </c>
      <c r="K290" s="42" t="str">
        <f>IF(TMMIN!Q292="","",TMMIN!Q292)</f>
        <v/>
      </c>
      <c r="L290" s="42" t="str">
        <f>IF(TMMIN!I292="","",TMMIN!I292)</f>
        <v/>
      </c>
      <c r="M290" s="220" t="str">
        <f>IF(Table35[[#This Row],[PO TMMIN]]="","",TMMIN!AD292)</f>
        <v/>
      </c>
      <c r="N290" s="223" t="str">
        <f>IF(Table35[[#This Row],[Open Qty TMMIN]]="","",TMMIN!AE292)</f>
        <v/>
      </c>
      <c r="O290" s="226" t="str">
        <f>IF(Table35[[#This Row],[Open Qty TAM]]="","",SUM(SUMIF('STOCK OES'!B:B,Table35[[#This Row],[Ich No]],'STOCK OES'!E:E),SUMIF('STOCK SEALING'!B:B,Table35[[#This Row],[Ich Part No]],'STOCK SEALING'!E:E)))</f>
        <v/>
      </c>
      <c r="P290" s="223" t="str">
        <f>IF(Table35[[#This Row],[Rest TMMIN]]="","",SUM(SUMIF('STOCK OES'!B:B,Table35[[#This Row],[Ich Part No]],'STOCK OES'!E:E),SUMIF('STOCK SEALING'!B:B,Table35[[#This Row],[Ich Part No]],'STOCK SEALING'!E:E)))</f>
        <v/>
      </c>
      <c r="Q290" s="226"/>
      <c r="R290" s="223"/>
      <c r="S290" s="226" t="str">
        <f>IFERROR(Table35[[#This Row],[REST TAM]]-Table35[[#This Row],[Scan TAM]],"")</f>
        <v/>
      </c>
      <c r="T290" s="223" t="str">
        <f>IFERROR(Table35[[#This Row],[Rest TMMIN]]-Table35[[#This Row],[Scan Tmmin]],"")</f>
        <v/>
      </c>
      <c r="U290" s="212" t="str">
        <f>IF(Table35[[#This Row],[PO TAM]]="","",IF(Table35[[#This Row],[Balance TAM]]&gt;0,"Open","Close"))</f>
        <v/>
      </c>
      <c r="V290" s="214" t="str">
        <f>IF(Table35[[#This Row],[PO TMMIN]]="","",IF(Table35[[#This Row],[Balance TMMIN]]&gt;0,"Open","Close"))</f>
        <v/>
      </c>
      <c r="W290" s="212"/>
      <c r="X290" s="214"/>
      <c r="Y290" s="236" t="str">
        <f>IF(Table35[[#This Row],[PO TAM]]="","",SUMIF(J:J,Table35[[#This Row],[Ich No]],J:N))</f>
        <v/>
      </c>
      <c r="Z290" s="214" t="str">
        <f>IF(Table35[[#This Row],[PO TMMIN]]="","",SUMIF(B:B,Table35[[#This Row],[Ich Part No]],I:I))</f>
        <v/>
      </c>
      <c r="AC290" s="169" t="str">
        <f>IF(Table35[[#This Row],[Delivery Date]]="","",$AC$2-Table35[[#This Row],[Delivery Date]])</f>
        <v/>
      </c>
      <c r="AE290" t="str">
        <f>IFERROR(VLOOKUP(Table35[[#This Row],[Ich No]],'ICH NO'!K:M,3,0),"")</f>
        <v/>
      </c>
      <c r="AF290" t="str">
        <f>IF(Table35[[#This Row],[REST TAM]]&gt;Table35[[#This Row],[Stock TAM]],Table35[[#This Row],[Stock TAM]],Table35[[#This Row],[REST TAM]])</f>
        <v/>
      </c>
    </row>
    <row r="291" spans="1:32" x14ac:dyDescent="0.3">
      <c r="A291" s="173" t="str">
        <f>IF(Table35[[#This Row],[TAM PART NO]]="","",(ROW()-2))</f>
        <v/>
      </c>
      <c r="B291" s="212" t="str">
        <f>IF(TAM!T295="","",TAM!T295)</f>
        <v/>
      </c>
      <c r="C291" s="42" t="str">
        <f>IF(TAM!Q295="","",TAM!Q295)</f>
        <v/>
      </c>
      <c r="D291" s="42" t="str">
        <f>IF(TAM!I295="","",TAM!I295)</f>
        <v/>
      </c>
      <c r="E291" s="42" t="str">
        <f>IF(TAM!H295="","",TAM!H295)</f>
        <v/>
      </c>
      <c r="F291" s="213" t="str">
        <f>IF(TAM!L295="","",TAM!L295)</f>
        <v/>
      </c>
      <c r="G291" s="213" t="str">
        <f>IF(TAM!M295="","",TAM!M295)</f>
        <v/>
      </c>
      <c r="H291" s="220" t="str">
        <f>IF(TAM!AD295="","",TAM!AD295)</f>
        <v/>
      </c>
      <c r="I291" s="223" t="str">
        <f>IF(Table35[[#This Row],[Open Qty TAM]]="","",TAM!AE295)</f>
        <v/>
      </c>
      <c r="J291" s="212" t="str">
        <f>IF(TMMIN!T293="","",TMMIN!T293)</f>
        <v/>
      </c>
      <c r="K291" s="42" t="str">
        <f>IF(TMMIN!Q293="","",TMMIN!Q293)</f>
        <v/>
      </c>
      <c r="L291" s="42" t="str">
        <f>IF(TMMIN!I293="","",TMMIN!I293)</f>
        <v/>
      </c>
      <c r="M291" s="220" t="str">
        <f>IF(Table35[[#This Row],[PO TMMIN]]="","",TMMIN!AD293)</f>
        <v/>
      </c>
      <c r="N291" s="223" t="str">
        <f>IF(Table35[[#This Row],[Open Qty TMMIN]]="","",TMMIN!AE293)</f>
        <v/>
      </c>
      <c r="O291" s="226" t="str">
        <f>IF(Table35[[#This Row],[Open Qty TAM]]="","",SUM(SUMIF('STOCK OES'!B:B,Table35[[#This Row],[Ich No]],'STOCK OES'!E:E),SUMIF('STOCK SEALING'!B:B,Table35[[#This Row],[Ich Part No]],'STOCK SEALING'!E:E)))</f>
        <v/>
      </c>
      <c r="P291" s="223" t="str">
        <f>IF(Table35[[#This Row],[Rest TMMIN]]="","",SUM(SUMIF('STOCK OES'!B:B,Table35[[#This Row],[Ich Part No]],'STOCK OES'!E:E),SUMIF('STOCK SEALING'!B:B,Table35[[#This Row],[Ich Part No]],'STOCK SEALING'!E:E)))</f>
        <v/>
      </c>
      <c r="Q291" s="226"/>
      <c r="R291" s="223"/>
      <c r="S291" s="226" t="str">
        <f>IFERROR(Table35[[#This Row],[REST TAM]]-Table35[[#This Row],[Scan TAM]],"")</f>
        <v/>
      </c>
      <c r="T291" s="223" t="str">
        <f>IFERROR(Table35[[#This Row],[Rest TMMIN]]-Table35[[#This Row],[Scan Tmmin]],"")</f>
        <v/>
      </c>
      <c r="U291" s="212" t="str">
        <f>IF(Table35[[#This Row],[PO TAM]]="","",IF(Table35[[#This Row],[Balance TAM]]&gt;0,"Open","Close"))</f>
        <v/>
      </c>
      <c r="V291" s="214" t="str">
        <f>IF(Table35[[#This Row],[PO TMMIN]]="","",IF(Table35[[#This Row],[Balance TMMIN]]&gt;0,"Open","Close"))</f>
        <v/>
      </c>
      <c r="W291" s="212"/>
      <c r="X291" s="214"/>
      <c r="Y291" s="236" t="str">
        <f>IF(Table35[[#This Row],[PO TAM]]="","",SUMIF(J:J,Table35[[#This Row],[Ich No]],J:N))</f>
        <v/>
      </c>
      <c r="Z291" s="214" t="str">
        <f>IF(Table35[[#This Row],[PO TMMIN]]="","",SUMIF(B:B,Table35[[#This Row],[Ich Part No]],I:I))</f>
        <v/>
      </c>
      <c r="AC291" s="169" t="str">
        <f>IF(Table35[[#This Row],[Delivery Date]]="","",$AC$2-Table35[[#This Row],[Delivery Date]])</f>
        <v/>
      </c>
      <c r="AE291" t="str">
        <f>IFERROR(VLOOKUP(Table35[[#This Row],[Ich No]],'ICH NO'!K:M,3,0),"")</f>
        <v/>
      </c>
      <c r="AF291" t="str">
        <f>IF(Table35[[#This Row],[REST TAM]]&gt;Table35[[#This Row],[Stock TAM]],Table35[[#This Row],[Stock TAM]],Table35[[#This Row],[REST TAM]])</f>
        <v/>
      </c>
    </row>
    <row r="292" spans="1:32" x14ac:dyDescent="0.3">
      <c r="A292" s="173" t="str">
        <f>IF(Table35[[#This Row],[TAM PART NO]]="","",(ROW()-2))</f>
        <v/>
      </c>
      <c r="B292" s="212" t="str">
        <f>IF(TAM!T296="","",TAM!T296)</f>
        <v/>
      </c>
      <c r="C292" s="42" t="str">
        <f>IF(TAM!Q296="","",TAM!Q296)</f>
        <v/>
      </c>
      <c r="D292" s="42" t="str">
        <f>IF(TAM!I296="","",TAM!I296)</f>
        <v/>
      </c>
      <c r="E292" s="42" t="str">
        <f>IF(TAM!H296="","",TAM!H296)</f>
        <v/>
      </c>
      <c r="F292" s="213" t="str">
        <f>IF(TAM!L296="","",TAM!L296)</f>
        <v/>
      </c>
      <c r="G292" s="213" t="str">
        <f>IF(TAM!M296="","",TAM!M296)</f>
        <v/>
      </c>
      <c r="H292" s="220" t="str">
        <f>IF(TAM!AD296="","",TAM!AD296)</f>
        <v/>
      </c>
      <c r="I292" s="223" t="str">
        <f>IF(Table35[[#This Row],[Open Qty TAM]]="","",TAM!AE296)</f>
        <v/>
      </c>
      <c r="J292" s="212" t="str">
        <f>IF(TMMIN!T294="","",TMMIN!T294)</f>
        <v/>
      </c>
      <c r="K292" s="42" t="str">
        <f>IF(TMMIN!Q294="","",TMMIN!Q294)</f>
        <v/>
      </c>
      <c r="L292" s="42" t="str">
        <f>IF(TMMIN!I294="","",TMMIN!I294)</f>
        <v/>
      </c>
      <c r="M292" s="220" t="str">
        <f>IF(Table35[[#This Row],[PO TMMIN]]="","",TMMIN!AD294)</f>
        <v/>
      </c>
      <c r="N292" s="223" t="str">
        <f>IF(Table35[[#This Row],[Open Qty TMMIN]]="","",TMMIN!AE294)</f>
        <v/>
      </c>
      <c r="O292" s="226" t="str">
        <f>IF(Table35[[#This Row],[Open Qty TAM]]="","",SUM(SUMIF('STOCK OES'!B:B,Table35[[#This Row],[Ich No]],'STOCK OES'!E:E),SUMIF('STOCK SEALING'!B:B,Table35[[#This Row],[Ich Part No]],'STOCK SEALING'!E:E)))</f>
        <v/>
      </c>
      <c r="P292" s="223" t="str">
        <f>IF(Table35[[#This Row],[Rest TMMIN]]="","",SUM(SUMIF('STOCK OES'!B:B,Table35[[#This Row],[Ich Part No]],'STOCK OES'!E:E),SUMIF('STOCK SEALING'!B:B,Table35[[#This Row],[Ich Part No]],'STOCK SEALING'!E:E)))</f>
        <v/>
      </c>
      <c r="Q292" s="226"/>
      <c r="R292" s="223"/>
      <c r="S292" s="226" t="str">
        <f>IFERROR(Table35[[#This Row],[REST TAM]]-Table35[[#This Row],[Scan TAM]],"")</f>
        <v/>
      </c>
      <c r="T292" s="223" t="str">
        <f>IFERROR(Table35[[#This Row],[Rest TMMIN]]-Table35[[#This Row],[Scan Tmmin]],"")</f>
        <v/>
      </c>
      <c r="U292" s="212" t="str">
        <f>IF(Table35[[#This Row],[PO TAM]]="","",IF(Table35[[#This Row],[Balance TAM]]&gt;0,"Open","Close"))</f>
        <v/>
      </c>
      <c r="V292" s="214" t="str">
        <f>IF(Table35[[#This Row],[PO TMMIN]]="","",IF(Table35[[#This Row],[Balance TMMIN]]&gt;0,"Open","Close"))</f>
        <v/>
      </c>
      <c r="W292" s="212"/>
      <c r="X292" s="214"/>
      <c r="Y292" s="236" t="str">
        <f>IF(Table35[[#This Row],[PO TAM]]="","",SUMIF(J:J,Table35[[#This Row],[Ich No]],J:N))</f>
        <v/>
      </c>
      <c r="Z292" s="214" t="str">
        <f>IF(Table35[[#This Row],[PO TMMIN]]="","",SUMIF(B:B,Table35[[#This Row],[Ich Part No]],I:I))</f>
        <v/>
      </c>
      <c r="AC292" s="169" t="str">
        <f>IF(Table35[[#This Row],[Delivery Date]]="","",$AC$2-Table35[[#This Row],[Delivery Date]])</f>
        <v/>
      </c>
      <c r="AE292" t="str">
        <f>IFERROR(VLOOKUP(Table35[[#This Row],[Ich No]],'ICH NO'!K:M,3,0),"")</f>
        <v/>
      </c>
      <c r="AF292" t="str">
        <f>IF(Table35[[#This Row],[REST TAM]]&gt;Table35[[#This Row],[Stock TAM]],Table35[[#This Row],[Stock TAM]],Table35[[#This Row],[REST TAM]])</f>
        <v/>
      </c>
    </row>
    <row r="293" spans="1:32" x14ac:dyDescent="0.3">
      <c r="A293" s="173" t="str">
        <f>IF(Table35[[#This Row],[TAM PART NO]]="","",(ROW()-2))</f>
        <v/>
      </c>
      <c r="B293" s="212" t="str">
        <f>IF(TAM!T297="","",TAM!T297)</f>
        <v/>
      </c>
      <c r="C293" s="42" t="str">
        <f>IF(TAM!Q297="","",TAM!Q297)</f>
        <v/>
      </c>
      <c r="D293" s="42" t="str">
        <f>IF(TAM!I297="","",TAM!I297)</f>
        <v/>
      </c>
      <c r="E293" s="42" t="str">
        <f>IF(TAM!H297="","",TAM!H297)</f>
        <v/>
      </c>
      <c r="F293" s="213" t="str">
        <f>IF(TAM!L297="","",TAM!L297)</f>
        <v/>
      </c>
      <c r="G293" s="213" t="str">
        <f>IF(TAM!M297="","",TAM!M297)</f>
        <v/>
      </c>
      <c r="H293" s="220" t="str">
        <f>IF(TAM!AD297="","",TAM!AD297)</f>
        <v/>
      </c>
      <c r="I293" s="223" t="str">
        <f>IF(Table35[[#This Row],[Open Qty TAM]]="","",TAM!AE297)</f>
        <v/>
      </c>
      <c r="J293" s="212" t="str">
        <f>IF(TMMIN!T295="","",TMMIN!T295)</f>
        <v/>
      </c>
      <c r="K293" s="42" t="str">
        <f>IF(TMMIN!Q295="","",TMMIN!Q295)</f>
        <v/>
      </c>
      <c r="L293" s="42" t="str">
        <f>IF(TMMIN!I295="","",TMMIN!I295)</f>
        <v/>
      </c>
      <c r="M293" s="220" t="str">
        <f>IF(Table35[[#This Row],[PO TMMIN]]="","",TMMIN!AD295)</f>
        <v/>
      </c>
      <c r="N293" s="223" t="str">
        <f>IF(Table35[[#This Row],[Open Qty TMMIN]]="","",TMMIN!AE295)</f>
        <v/>
      </c>
      <c r="O293" s="226" t="str">
        <f>IF(Table35[[#This Row],[Open Qty TAM]]="","",SUM(SUMIF('STOCK OES'!B:B,Table35[[#This Row],[Ich No]],'STOCK OES'!E:E),SUMIF('STOCK SEALING'!B:B,Table35[[#This Row],[Ich Part No]],'STOCK SEALING'!E:E)))</f>
        <v/>
      </c>
      <c r="P293" s="223" t="str">
        <f>IF(Table35[[#This Row],[Rest TMMIN]]="","",SUM(SUMIF('STOCK OES'!B:B,Table35[[#This Row],[Ich Part No]],'STOCK OES'!E:E),SUMIF('STOCK SEALING'!B:B,Table35[[#This Row],[Ich Part No]],'STOCK SEALING'!E:E)))</f>
        <v/>
      </c>
      <c r="Q293" s="226"/>
      <c r="R293" s="223"/>
      <c r="S293" s="226" t="str">
        <f>IFERROR(Table35[[#This Row],[REST TAM]]-Table35[[#This Row],[Scan TAM]],"")</f>
        <v/>
      </c>
      <c r="T293" s="223" t="str">
        <f>IFERROR(Table35[[#This Row],[Rest TMMIN]]-Table35[[#This Row],[Scan Tmmin]],"")</f>
        <v/>
      </c>
      <c r="U293" s="212" t="str">
        <f>IF(Table35[[#This Row],[PO TAM]]="","",IF(Table35[[#This Row],[Balance TAM]]&gt;0,"Open","Close"))</f>
        <v/>
      </c>
      <c r="V293" s="214" t="str">
        <f>IF(Table35[[#This Row],[PO TMMIN]]="","",IF(Table35[[#This Row],[Balance TMMIN]]&gt;0,"Open","Close"))</f>
        <v/>
      </c>
      <c r="W293" s="212"/>
      <c r="X293" s="214"/>
      <c r="Y293" s="236" t="str">
        <f>IF(Table35[[#This Row],[PO TAM]]="","",SUMIF(J:J,Table35[[#This Row],[Ich No]],J:N))</f>
        <v/>
      </c>
      <c r="Z293" s="214" t="str">
        <f>IF(Table35[[#This Row],[PO TMMIN]]="","",SUMIF(B:B,Table35[[#This Row],[Ich Part No]],I:I))</f>
        <v/>
      </c>
      <c r="AC293" s="169" t="str">
        <f>IF(Table35[[#This Row],[Delivery Date]]="","",$AC$2-Table35[[#This Row],[Delivery Date]])</f>
        <v/>
      </c>
      <c r="AE293" t="str">
        <f>IFERROR(VLOOKUP(Table35[[#This Row],[Ich No]],'ICH NO'!K:M,3,0),"")</f>
        <v/>
      </c>
      <c r="AF293" t="str">
        <f>IF(Table35[[#This Row],[REST TAM]]&gt;Table35[[#This Row],[Stock TAM]],Table35[[#This Row],[Stock TAM]],Table35[[#This Row],[REST TAM]])</f>
        <v/>
      </c>
    </row>
    <row r="294" spans="1:32" x14ac:dyDescent="0.3">
      <c r="A294" s="173" t="str">
        <f>IF(Table35[[#This Row],[TAM PART NO]]="","",(ROW()-2))</f>
        <v/>
      </c>
      <c r="B294" s="212" t="str">
        <f>IF(TAM!T298="","",TAM!T298)</f>
        <v/>
      </c>
      <c r="C294" s="42" t="str">
        <f>IF(TAM!Q298="","",TAM!Q298)</f>
        <v/>
      </c>
      <c r="D294" s="42" t="str">
        <f>IF(TAM!I298="","",TAM!I298)</f>
        <v/>
      </c>
      <c r="E294" s="42" t="str">
        <f>IF(TAM!H298="","",TAM!H298)</f>
        <v/>
      </c>
      <c r="F294" s="213" t="str">
        <f>IF(TAM!L298="","",TAM!L298)</f>
        <v/>
      </c>
      <c r="G294" s="213" t="str">
        <f>IF(TAM!M298="","",TAM!M298)</f>
        <v/>
      </c>
      <c r="H294" s="220" t="str">
        <f>IF(TAM!AD298="","",TAM!AD298)</f>
        <v/>
      </c>
      <c r="I294" s="223" t="str">
        <f>IF(Table35[[#This Row],[Open Qty TAM]]="","",TAM!AE298)</f>
        <v/>
      </c>
      <c r="J294" s="212" t="str">
        <f>IF(TMMIN!T296="","",TMMIN!T296)</f>
        <v/>
      </c>
      <c r="K294" s="42" t="str">
        <f>IF(TMMIN!Q296="","",TMMIN!Q296)</f>
        <v/>
      </c>
      <c r="L294" s="42" t="str">
        <f>IF(TMMIN!I296="","",TMMIN!I296)</f>
        <v/>
      </c>
      <c r="M294" s="220" t="str">
        <f>IF(Table35[[#This Row],[PO TMMIN]]="","",TMMIN!AD296)</f>
        <v/>
      </c>
      <c r="N294" s="223" t="str">
        <f>IF(Table35[[#This Row],[Open Qty TMMIN]]="","",TMMIN!AE296)</f>
        <v/>
      </c>
      <c r="O294" s="226" t="str">
        <f>IF(Table35[[#This Row],[Open Qty TAM]]="","",SUM(SUMIF('STOCK OES'!B:B,Table35[[#This Row],[Ich No]],'STOCK OES'!E:E),SUMIF('STOCK SEALING'!B:B,Table35[[#This Row],[Ich Part No]],'STOCK SEALING'!E:E)))</f>
        <v/>
      </c>
      <c r="P294" s="223" t="str">
        <f>IF(Table35[[#This Row],[Rest TMMIN]]="","",SUM(SUMIF('STOCK OES'!B:B,Table35[[#This Row],[Ich Part No]],'STOCK OES'!E:E),SUMIF('STOCK SEALING'!B:B,Table35[[#This Row],[Ich Part No]],'STOCK SEALING'!E:E)))</f>
        <v/>
      </c>
      <c r="Q294" s="226"/>
      <c r="R294" s="223"/>
      <c r="S294" s="226" t="str">
        <f>IFERROR(Table35[[#This Row],[REST TAM]]-Table35[[#This Row],[Scan TAM]],"")</f>
        <v/>
      </c>
      <c r="T294" s="223" t="str">
        <f>IFERROR(Table35[[#This Row],[Rest TMMIN]]-Table35[[#This Row],[Scan Tmmin]],"")</f>
        <v/>
      </c>
      <c r="U294" s="212" t="str">
        <f>IF(Table35[[#This Row],[PO TAM]]="","",IF(Table35[[#This Row],[Balance TAM]]&gt;0,"Open","Close"))</f>
        <v/>
      </c>
      <c r="V294" s="214" t="str">
        <f>IF(Table35[[#This Row],[PO TMMIN]]="","",IF(Table35[[#This Row],[Balance TMMIN]]&gt;0,"Open","Close"))</f>
        <v/>
      </c>
      <c r="W294" s="212"/>
      <c r="X294" s="214"/>
      <c r="Y294" s="236" t="str">
        <f>IF(Table35[[#This Row],[PO TAM]]="","",SUMIF(J:J,Table35[[#This Row],[Ich No]],J:N))</f>
        <v/>
      </c>
      <c r="Z294" s="214" t="str">
        <f>IF(Table35[[#This Row],[PO TMMIN]]="","",SUMIF(B:B,Table35[[#This Row],[Ich Part No]],I:I))</f>
        <v/>
      </c>
      <c r="AC294" s="169" t="str">
        <f>IF(Table35[[#This Row],[Delivery Date]]="","",$AC$2-Table35[[#This Row],[Delivery Date]])</f>
        <v/>
      </c>
      <c r="AE294" t="str">
        <f>IFERROR(VLOOKUP(Table35[[#This Row],[Ich No]],'ICH NO'!K:M,3,0),"")</f>
        <v/>
      </c>
      <c r="AF294" t="str">
        <f>IF(Table35[[#This Row],[REST TAM]]&gt;Table35[[#This Row],[Stock TAM]],Table35[[#This Row],[Stock TAM]],Table35[[#This Row],[REST TAM]])</f>
        <v/>
      </c>
    </row>
    <row r="295" spans="1:32" x14ac:dyDescent="0.3">
      <c r="A295" s="173" t="str">
        <f>IF(Table35[[#This Row],[TAM PART NO]]="","",(ROW()-2))</f>
        <v/>
      </c>
      <c r="B295" s="212" t="str">
        <f>IF(TAM!T299="","",TAM!T299)</f>
        <v/>
      </c>
      <c r="C295" s="42" t="str">
        <f>IF(TAM!Q299="","",TAM!Q299)</f>
        <v/>
      </c>
      <c r="D295" s="42" t="str">
        <f>IF(TAM!I299="","",TAM!I299)</f>
        <v/>
      </c>
      <c r="E295" s="42" t="str">
        <f>IF(TAM!H299="","",TAM!H299)</f>
        <v/>
      </c>
      <c r="F295" s="213" t="str">
        <f>IF(TAM!L299="","",TAM!L299)</f>
        <v/>
      </c>
      <c r="G295" s="213" t="str">
        <f>IF(TAM!M299="","",TAM!M299)</f>
        <v/>
      </c>
      <c r="H295" s="220" t="str">
        <f>IF(TAM!AD299="","",TAM!AD299)</f>
        <v/>
      </c>
      <c r="I295" s="223" t="str">
        <f>IF(Table35[[#This Row],[Open Qty TAM]]="","",TAM!AE299)</f>
        <v/>
      </c>
      <c r="J295" s="212" t="str">
        <f>IF(TMMIN!T297="","",TMMIN!T297)</f>
        <v/>
      </c>
      <c r="K295" s="42" t="str">
        <f>IF(TMMIN!Q297="","",TMMIN!Q297)</f>
        <v/>
      </c>
      <c r="L295" s="42" t="str">
        <f>IF(TMMIN!I297="","",TMMIN!I297)</f>
        <v/>
      </c>
      <c r="M295" s="220" t="str">
        <f>IF(Table35[[#This Row],[PO TMMIN]]="","",TMMIN!AD297)</f>
        <v/>
      </c>
      <c r="N295" s="223" t="str">
        <f>IF(Table35[[#This Row],[Open Qty TMMIN]]="","",TMMIN!AE297)</f>
        <v/>
      </c>
      <c r="O295" s="226" t="str">
        <f>IF(Table35[[#This Row],[Open Qty TAM]]="","",SUM(SUMIF('STOCK OES'!B:B,Table35[[#This Row],[Ich No]],'STOCK OES'!E:E),SUMIF('STOCK SEALING'!B:B,Table35[[#This Row],[Ich Part No]],'STOCK SEALING'!E:E)))</f>
        <v/>
      </c>
      <c r="P295" s="223" t="str">
        <f>IF(Table35[[#This Row],[Rest TMMIN]]="","",SUM(SUMIF('STOCK OES'!B:B,Table35[[#This Row],[Ich Part No]],'STOCK OES'!E:E),SUMIF('STOCK SEALING'!B:B,Table35[[#This Row],[Ich Part No]],'STOCK SEALING'!E:E)))</f>
        <v/>
      </c>
      <c r="Q295" s="226"/>
      <c r="R295" s="223"/>
      <c r="S295" s="226" t="str">
        <f>IFERROR(Table35[[#This Row],[REST TAM]]-Table35[[#This Row],[Scan TAM]],"")</f>
        <v/>
      </c>
      <c r="T295" s="223" t="str">
        <f>IFERROR(Table35[[#This Row],[Rest TMMIN]]-Table35[[#This Row],[Scan Tmmin]],"")</f>
        <v/>
      </c>
      <c r="U295" s="212" t="str">
        <f>IF(Table35[[#This Row],[PO TAM]]="","",IF(Table35[[#This Row],[Balance TAM]]&gt;0,"Open","Close"))</f>
        <v/>
      </c>
      <c r="V295" s="214" t="str">
        <f>IF(Table35[[#This Row],[PO TMMIN]]="","",IF(Table35[[#This Row],[Balance TMMIN]]&gt;0,"Open","Close"))</f>
        <v/>
      </c>
      <c r="W295" s="212"/>
      <c r="X295" s="214"/>
      <c r="Y295" s="236" t="str">
        <f>IF(Table35[[#This Row],[PO TAM]]="","",SUMIF(J:J,Table35[[#This Row],[Ich No]],J:N))</f>
        <v/>
      </c>
      <c r="Z295" s="214" t="str">
        <f>IF(Table35[[#This Row],[PO TMMIN]]="","",SUMIF(B:B,Table35[[#This Row],[Ich Part No]],I:I))</f>
        <v/>
      </c>
      <c r="AC295" s="169" t="str">
        <f>IF(Table35[[#This Row],[Delivery Date]]="","",$AC$2-Table35[[#This Row],[Delivery Date]])</f>
        <v/>
      </c>
      <c r="AE295" t="str">
        <f>IFERROR(VLOOKUP(Table35[[#This Row],[Ich No]],'ICH NO'!K:M,3,0),"")</f>
        <v/>
      </c>
      <c r="AF295" t="str">
        <f>IF(Table35[[#This Row],[REST TAM]]&gt;Table35[[#This Row],[Stock TAM]],Table35[[#This Row],[Stock TAM]],Table35[[#This Row],[REST TAM]])</f>
        <v/>
      </c>
    </row>
    <row r="296" spans="1:32" x14ac:dyDescent="0.3">
      <c r="A296" s="173" t="str">
        <f>IF(Table35[[#This Row],[TAM PART NO]]="","",(ROW()-2))</f>
        <v/>
      </c>
      <c r="B296" s="212" t="str">
        <f>IF(TAM!T300="","",TAM!T300)</f>
        <v/>
      </c>
      <c r="C296" s="42" t="str">
        <f>IF(TAM!Q300="","",TAM!Q300)</f>
        <v/>
      </c>
      <c r="D296" s="42" t="str">
        <f>IF(TAM!I300="","",TAM!I300)</f>
        <v/>
      </c>
      <c r="E296" s="42" t="str">
        <f>IF(TAM!H300="","",TAM!H300)</f>
        <v/>
      </c>
      <c r="F296" s="213" t="str">
        <f>IF(TAM!L300="","",TAM!L300)</f>
        <v/>
      </c>
      <c r="G296" s="213" t="str">
        <f>IF(TAM!M300="","",TAM!M300)</f>
        <v/>
      </c>
      <c r="H296" s="220" t="str">
        <f>IF(TAM!AD300="","",TAM!AD300)</f>
        <v/>
      </c>
      <c r="I296" s="223" t="str">
        <f>IF(Table35[[#This Row],[Open Qty TAM]]="","",TAM!AE300)</f>
        <v/>
      </c>
      <c r="J296" s="212" t="str">
        <f>IF(TMMIN!T298="","",TMMIN!T298)</f>
        <v/>
      </c>
      <c r="K296" s="42" t="str">
        <f>IF(TMMIN!Q298="","",TMMIN!Q298)</f>
        <v/>
      </c>
      <c r="L296" s="42" t="str">
        <f>IF(TMMIN!I298="","",TMMIN!I298)</f>
        <v/>
      </c>
      <c r="M296" s="220" t="str">
        <f>IF(Table35[[#This Row],[PO TMMIN]]="","",TMMIN!AD298)</f>
        <v/>
      </c>
      <c r="N296" s="223" t="str">
        <f>IF(Table35[[#This Row],[Open Qty TMMIN]]="","",TMMIN!AE298)</f>
        <v/>
      </c>
      <c r="O296" s="226" t="str">
        <f>IF(Table35[[#This Row],[Open Qty TAM]]="","",SUM(SUMIF('STOCK OES'!B:B,Table35[[#This Row],[Ich No]],'STOCK OES'!E:E),SUMIF('STOCK SEALING'!B:B,Table35[[#This Row],[Ich Part No]],'STOCK SEALING'!E:E)))</f>
        <v/>
      </c>
      <c r="P296" s="223" t="str">
        <f>IF(Table35[[#This Row],[Rest TMMIN]]="","",SUM(SUMIF('STOCK OES'!B:B,Table35[[#This Row],[Ich Part No]],'STOCK OES'!E:E),SUMIF('STOCK SEALING'!B:B,Table35[[#This Row],[Ich Part No]],'STOCK SEALING'!E:E)))</f>
        <v/>
      </c>
      <c r="Q296" s="226"/>
      <c r="R296" s="223"/>
      <c r="S296" s="226" t="str">
        <f>IFERROR(Table35[[#This Row],[REST TAM]]-Table35[[#This Row],[Scan TAM]],"")</f>
        <v/>
      </c>
      <c r="T296" s="223" t="str">
        <f>IFERROR(Table35[[#This Row],[Rest TMMIN]]-Table35[[#This Row],[Scan Tmmin]],"")</f>
        <v/>
      </c>
      <c r="U296" s="212" t="str">
        <f>IF(Table35[[#This Row],[PO TAM]]="","",IF(Table35[[#This Row],[Balance TAM]]&gt;0,"Open","Close"))</f>
        <v/>
      </c>
      <c r="V296" s="214" t="str">
        <f>IF(Table35[[#This Row],[PO TMMIN]]="","",IF(Table35[[#This Row],[Balance TMMIN]]&gt;0,"Open","Close"))</f>
        <v/>
      </c>
      <c r="W296" s="212"/>
      <c r="X296" s="214"/>
      <c r="Y296" s="236" t="str">
        <f>IF(Table35[[#This Row],[PO TAM]]="","",SUMIF(J:J,Table35[[#This Row],[Ich No]],J:N))</f>
        <v/>
      </c>
      <c r="Z296" s="214" t="str">
        <f>IF(Table35[[#This Row],[PO TMMIN]]="","",SUMIF(B:B,Table35[[#This Row],[Ich Part No]],I:I))</f>
        <v/>
      </c>
      <c r="AC296" s="169" t="str">
        <f>IF(Table35[[#This Row],[Delivery Date]]="","",$AC$2-Table35[[#This Row],[Delivery Date]])</f>
        <v/>
      </c>
      <c r="AE296" t="str">
        <f>IFERROR(VLOOKUP(Table35[[#This Row],[Ich No]],'ICH NO'!K:M,3,0),"")</f>
        <v/>
      </c>
      <c r="AF296" t="str">
        <f>IF(Table35[[#This Row],[REST TAM]]&gt;Table35[[#This Row],[Stock TAM]],Table35[[#This Row],[Stock TAM]],Table35[[#This Row],[REST TAM]])</f>
        <v/>
      </c>
    </row>
    <row r="297" spans="1:32" x14ac:dyDescent="0.3">
      <c r="A297" s="173" t="str">
        <f>IF(Table35[[#This Row],[TAM PART NO]]="","",(ROW()-2))</f>
        <v/>
      </c>
      <c r="B297" s="212" t="str">
        <f>IF(TAM!T301="","",TAM!T301)</f>
        <v/>
      </c>
      <c r="C297" s="42" t="str">
        <f>IF(TAM!Q301="","",TAM!Q301)</f>
        <v/>
      </c>
      <c r="D297" s="42" t="str">
        <f>IF(TAM!I301="","",TAM!I301)</f>
        <v/>
      </c>
      <c r="E297" s="42" t="str">
        <f>IF(TAM!H301="","",TAM!H301)</f>
        <v/>
      </c>
      <c r="F297" s="213" t="str">
        <f>IF(TAM!L301="","",TAM!L301)</f>
        <v/>
      </c>
      <c r="G297" s="213" t="str">
        <f>IF(TAM!M301="","",TAM!M301)</f>
        <v/>
      </c>
      <c r="H297" s="220" t="str">
        <f>IF(TAM!AD301="","",TAM!AD301)</f>
        <v/>
      </c>
      <c r="I297" s="223" t="str">
        <f>IF(Table35[[#This Row],[Open Qty TAM]]="","",TAM!AE301)</f>
        <v/>
      </c>
      <c r="J297" s="212" t="str">
        <f>IF(TMMIN!T299="","",TMMIN!T299)</f>
        <v/>
      </c>
      <c r="K297" s="42" t="str">
        <f>IF(TMMIN!Q299="","",TMMIN!Q299)</f>
        <v/>
      </c>
      <c r="L297" s="42" t="str">
        <f>IF(TMMIN!I299="","",TMMIN!I299)</f>
        <v/>
      </c>
      <c r="M297" s="220" t="str">
        <f>IF(Table35[[#This Row],[PO TMMIN]]="","",TMMIN!AD299)</f>
        <v/>
      </c>
      <c r="N297" s="223" t="str">
        <f>IF(Table35[[#This Row],[Open Qty TMMIN]]="","",TMMIN!AE299)</f>
        <v/>
      </c>
      <c r="O297" s="226" t="str">
        <f>IF(Table35[[#This Row],[Open Qty TAM]]="","",SUM(SUMIF('STOCK OES'!B:B,Table35[[#This Row],[Ich No]],'STOCK OES'!E:E),SUMIF('STOCK SEALING'!B:B,Table35[[#This Row],[Ich Part No]],'STOCK SEALING'!E:E)))</f>
        <v/>
      </c>
      <c r="P297" s="223" t="str">
        <f>IF(Table35[[#This Row],[Rest TMMIN]]="","",SUM(SUMIF('STOCK OES'!B:B,Table35[[#This Row],[Ich Part No]],'STOCK OES'!E:E),SUMIF('STOCK SEALING'!B:B,Table35[[#This Row],[Ich Part No]],'STOCK SEALING'!E:E)))</f>
        <v/>
      </c>
      <c r="Q297" s="226"/>
      <c r="R297" s="223"/>
      <c r="S297" s="226" t="str">
        <f>IFERROR(Table35[[#This Row],[REST TAM]]-Table35[[#This Row],[Scan TAM]],"")</f>
        <v/>
      </c>
      <c r="T297" s="223" t="str">
        <f>IFERROR(Table35[[#This Row],[Rest TMMIN]]-Table35[[#This Row],[Scan Tmmin]],"")</f>
        <v/>
      </c>
      <c r="U297" s="212" t="str">
        <f>IF(Table35[[#This Row],[PO TAM]]="","",IF(Table35[[#This Row],[Balance TAM]]&gt;0,"Open","Close"))</f>
        <v/>
      </c>
      <c r="V297" s="214" t="str">
        <f>IF(Table35[[#This Row],[PO TMMIN]]="","",IF(Table35[[#This Row],[Balance TMMIN]]&gt;0,"Open","Close"))</f>
        <v/>
      </c>
      <c r="W297" s="212"/>
      <c r="X297" s="214"/>
      <c r="Y297" s="236" t="str">
        <f>IF(Table35[[#This Row],[PO TAM]]="","",SUMIF(J:J,Table35[[#This Row],[Ich No]],J:N))</f>
        <v/>
      </c>
      <c r="Z297" s="214" t="str">
        <f>IF(Table35[[#This Row],[PO TMMIN]]="","",SUMIF(B:B,Table35[[#This Row],[Ich Part No]],I:I))</f>
        <v/>
      </c>
      <c r="AC297" s="169" t="str">
        <f>IF(Table35[[#This Row],[Delivery Date]]="","",$AC$2-Table35[[#This Row],[Delivery Date]])</f>
        <v/>
      </c>
      <c r="AE297" t="str">
        <f>IFERROR(VLOOKUP(Table35[[#This Row],[Ich No]],'ICH NO'!K:M,3,0),"")</f>
        <v/>
      </c>
      <c r="AF297" t="str">
        <f>IF(Table35[[#This Row],[REST TAM]]&gt;Table35[[#This Row],[Stock TAM]],Table35[[#This Row],[Stock TAM]],Table35[[#This Row],[REST TAM]])</f>
        <v/>
      </c>
    </row>
    <row r="298" spans="1:32" x14ac:dyDescent="0.3">
      <c r="A298" s="173" t="str">
        <f>IF(Table35[[#This Row],[TAM PART NO]]="","",(ROW()-2))</f>
        <v/>
      </c>
      <c r="B298" s="212" t="str">
        <f>IF(TAM!T302="","",TAM!T302)</f>
        <v/>
      </c>
      <c r="C298" s="42" t="str">
        <f>IF(TAM!Q302="","",TAM!Q302)</f>
        <v/>
      </c>
      <c r="D298" s="42" t="str">
        <f>IF(TAM!I302="","",TAM!I302)</f>
        <v/>
      </c>
      <c r="E298" s="42" t="str">
        <f>IF(TAM!H302="","",TAM!H302)</f>
        <v/>
      </c>
      <c r="F298" s="213" t="str">
        <f>IF(TAM!L302="","",TAM!L302)</f>
        <v/>
      </c>
      <c r="G298" s="213" t="str">
        <f>IF(TAM!M302="","",TAM!M302)</f>
        <v/>
      </c>
      <c r="H298" s="220" t="str">
        <f>IF(TAM!AD302="","",TAM!AD302)</f>
        <v/>
      </c>
      <c r="I298" s="223" t="str">
        <f>IF(Table35[[#This Row],[Open Qty TAM]]="","",TAM!AE302)</f>
        <v/>
      </c>
      <c r="J298" s="212" t="str">
        <f>IF(TMMIN!T300="","",TMMIN!T300)</f>
        <v/>
      </c>
      <c r="K298" s="42" t="str">
        <f>IF(TMMIN!Q300="","",TMMIN!Q300)</f>
        <v/>
      </c>
      <c r="L298" s="42" t="str">
        <f>IF(TMMIN!I300="","",TMMIN!I300)</f>
        <v/>
      </c>
      <c r="M298" s="220" t="str">
        <f>IF(Table35[[#This Row],[PO TMMIN]]="","",TMMIN!AD300)</f>
        <v/>
      </c>
      <c r="N298" s="223" t="str">
        <f>IF(Table35[[#This Row],[Open Qty TMMIN]]="","",TMMIN!AE300)</f>
        <v/>
      </c>
      <c r="O298" s="226" t="str">
        <f>IF(Table35[[#This Row],[Open Qty TAM]]="","",SUM(SUMIF('STOCK OES'!B:B,Table35[[#This Row],[Ich No]],'STOCK OES'!E:E),SUMIF('STOCK SEALING'!B:B,Table35[[#This Row],[Ich Part No]],'STOCK SEALING'!E:E)))</f>
        <v/>
      </c>
      <c r="P298" s="223" t="str">
        <f>IF(Table35[[#This Row],[Rest TMMIN]]="","",SUM(SUMIF('STOCK OES'!B:B,Table35[[#This Row],[Ich Part No]],'STOCK OES'!E:E),SUMIF('STOCK SEALING'!B:B,Table35[[#This Row],[Ich Part No]],'STOCK SEALING'!E:E)))</f>
        <v/>
      </c>
      <c r="Q298" s="226"/>
      <c r="R298" s="223"/>
      <c r="S298" s="226" t="str">
        <f>IFERROR(Table35[[#This Row],[REST TAM]]-Table35[[#This Row],[Scan TAM]],"")</f>
        <v/>
      </c>
      <c r="T298" s="223" t="str">
        <f>IFERROR(Table35[[#This Row],[Rest TMMIN]]-Table35[[#This Row],[Scan Tmmin]],"")</f>
        <v/>
      </c>
      <c r="U298" s="212" t="str">
        <f>IF(Table35[[#This Row],[PO TAM]]="","",IF(Table35[[#This Row],[Balance TAM]]&gt;0,"Open","Close"))</f>
        <v/>
      </c>
      <c r="V298" s="214" t="str">
        <f>IF(Table35[[#This Row],[PO TMMIN]]="","",IF(Table35[[#This Row],[Balance TMMIN]]&gt;0,"Open","Close"))</f>
        <v/>
      </c>
      <c r="W298" s="212"/>
      <c r="X298" s="214"/>
      <c r="Y298" s="236" t="str">
        <f>IF(Table35[[#This Row],[PO TAM]]="","",SUMIF(J:J,Table35[[#This Row],[Ich No]],J:N))</f>
        <v/>
      </c>
      <c r="Z298" s="214" t="str">
        <f>IF(Table35[[#This Row],[PO TMMIN]]="","",SUMIF(B:B,Table35[[#This Row],[Ich Part No]],I:I))</f>
        <v/>
      </c>
      <c r="AC298" s="169" t="str">
        <f>IF(Table35[[#This Row],[Delivery Date]]="","",$AC$2-Table35[[#This Row],[Delivery Date]])</f>
        <v/>
      </c>
      <c r="AE298" t="str">
        <f>IFERROR(VLOOKUP(Table35[[#This Row],[Ich No]],'ICH NO'!K:M,3,0),"")</f>
        <v/>
      </c>
      <c r="AF298" t="str">
        <f>IF(Table35[[#This Row],[REST TAM]]&gt;Table35[[#This Row],[Stock TAM]],Table35[[#This Row],[Stock TAM]],Table35[[#This Row],[REST TAM]])</f>
        <v/>
      </c>
    </row>
    <row r="299" spans="1:32" x14ac:dyDescent="0.3">
      <c r="A299" s="173" t="str">
        <f>IF(Table35[[#This Row],[TAM PART NO]]="","",(ROW()-2))</f>
        <v/>
      </c>
      <c r="B299" s="212" t="str">
        <f>IF(TAM!T303="","",TAM!T303)</f>
        <v/>
      </c>
      <c r="C299" s="42" t="str">
        <f>IF(TAM!Q303="","",TAM!Q303)</f>
        <v/>
      </c>
      <c r="D299" s="42" t="str">
        <f>IF(TAM!I303="","",TAM!I303)</f>
        <v/>
      </c>
      <c r="E299" s="42" t="str">
        <f>IF(TAM!H303="","",TAM!H303)</f>
        <v/>
      </c>
      <c r="F299" s="213" t="str">
        <f>IF(TAM!L303="","",TAM!L303)</f>
        <v/>
      </c>
      <c r="G299" s="213" t="str">
        <f>IF(TAM!M303="","",TAM!M303)</f>
        <v/>
      </c>
      <c r="H299" s="220" t="str">
        <f>IF(TAM!AD303="","",TAM!AD303)</f>
        <v/>
      </c>
      <c r="I299" s="223" t="str">
        <f>IF(Table35[[#This Row],[Open Qty TAM]]="","",TAM!AE303)</f>
        <v/>
      </c>
      <c r="J299" s="212" t="str">
        <f>IF(TMMIN!T301="","",TMMIN!T301)</f>
        <v/>
      </c>
      <c r="K299" s="42" t="str">
        <f>IF(TMMIN!Q301="","",TMMIN!Q301)</f>
        <v/>
      </c>
      <c r="L299" s="42" t="str">
        <f>IF(TMMIN!I301="","",TMMIN!I301)</f>
        <v/>
      </c>
      <c r="M299" s="220" t="str">
        <f>IF(Table35[[#This Row],[PO TMMIN]]="","",TMMIN!AD301)</f>
        <v/>
      </c>
      <c r="N299" s="223" t="str">
        <f>IF(Table35[[#This Row],[Open Qty TMMIN]]="","",TMMIN!AE301)</f>
        <v/>
      </c>
      <c r="O299" s="226" t="str">
        <f>IF(Table35[[#This Row],[Open Qty TAM]]="","",SUM(SUMIF('STOCK OES'!B:B,Table35[[#This Row],[Ich No]],'STOCK OES'!E:E),SUMIF('STOCK SEALING'!B:B,Table35[[#This Row],[Ich Part No]],'STOCK SEALING'!E:E)))</f>
        <v/>
      </c>
      <c r="P299" s="223" t="str">
        <f>IF(Table35[[#This Row],[Rest TMMIN]]="","",SUM(SUMIF('STOCK OES'!B:B,Table35[[#This Row],[Ich Part No]],'STOCK OES'!E:E),SUMIF('STOCK SEALING'!B:B,Table35[[#This Row],[Ich Part No]],'STOCK SEALING'!E:E)))</f>
        <v/>
      </c>
      <c r="Q299" s="226"/>
      <c r="R299" s="223"/>
      <c r="S299" s="226" t="str">
        <f>IFERROR(Table35[[#This Row],[REST TAM]]-Table35[[#This Row],[Scan TAM]],"")</f>
        <v/>
      </c>
      <c r="T299" s="223" t="str">
        <f>IFERROR(Table35[[#This Row],[Rest TMMIN]]-Table35[[#This Row],[Scan Tmmin]],"")</f>
        <v/>
      </c>
      <c r="U299" s="212" t="str">
        <f>IF(Table35[[#This Row],[PO TAM]]="","",IF(Table35[[#This Row],[Balance TAM]]&gt;0,"Open","Close"))</f>
        <v/>
      </c>
      <c r="V299" s="214" t="str">
        <f>IF(Table35[[#This Row],[PO TMMIN]]="","",IF(Table35[[#This Row],[Balance TMMIN]]&gt;0,"Open","Close"))</f>
        <v/>
      </c>
      <c r="W299" s="212"/>
      <c r="X299" s="214"/>
      <c r="Y299" s="236" t="str">
        <f>IF(Table35[[#This Row],[PO TAM]]="","",SUMIF(J:J,Table35[[#This Row],[Ich No]],J:N))</f>
        <v/>
      </c>
      <c r="Z299" s="214" t="str">
        <f>IF(Table35[[#This Row],[PO TMMIN]]="","",SUMIF(B:B,Table35[[#This Row],[Ich Part No]],I:I))</f>
        <v/>
      </c>
      <c r="AC299" s="169" t="str">
        <f>IF(Table35[[#This Row],[Delivery Date]]="","",$AC$2-Table35[[#This Row],[Delivery Date]])</f>
        <v/>
      </c>
      <c r="AE299" t="str">
        <f>IFERROR(VLOOKUP(Table35[[#This Row],[Ich No]],'ICH NO'!K:M,3,0),"")</f>
        <v/>
      </c>
      <c r="AF299" t="str">
        <f>IF(Table35[[#This Row],[REST TAM]]&gt;Table35[[#This Row],[Stock TAM]],Table35[[#This Row],[Stock TAM]],Table35[[#This Row],[REST TAM]])</f>
        <v/>
      </c>
    </row>
    <row r="300" spans="1:32" x14ac:dyDescent="0.3">
      <c r="A300" s="173" t="str">
        <f>IF(Table35[[#This Row],[TAM PART NO]]="","",(ROW()-2))</f>
        <v/>
      </c>
      <c r="B300" s="212" t="str">
        <f>IF(TAM!T304="","",TAM!T304)</f>
        <v/>
      </c>
      <c r="C300" s="42" t="str">
        <f>IF(TAM!Q304="","",TAM!Q304)</f>
        <v/>
      </c>
      <c r="D300" s="42" t="str">
        <f>IF(TAM!I304="","",TAM!I304)</f>
        <v/>
      </c>
      <c r="E300" s="42" t="str">
        <f>IF(TAM!H304="","",TAM!H304)</f>
        <v/>
      </c>
      <c r="F300" s="213" t="str">
        <f>IF(TAM!L304="","",TAM!L304)</f>
        <v/>
      </c>
      <c r="G300" s="213" t="str">
        <f>IF(TAM!M304="","",TAM!M304)</f>
        <v/>
      </c>
      <c r="H300" s="220" t="str">
        <f>IF(TAM!AD304="","",TAM!AD304)</f>
        <v/>
      </c>
      <c r="I300" s="223" t="str">
        <f>IF(Table35[[#This Row],[Open Qty TAM]]="","",TAM!AE304)</f>
        <v/>
      </c>
      <c r="J300" s="212" t="str">
        <f>IF(TMMIN!T302="","",TMMIN!T302)</f>
        <v/>
      </c>
      <c r="K300" s="42" t="str">
        <f>IF(TMMIN!Q302="","",TMMIN!Q302)</f>
        <v/>
      </c>
      <c r="L300" s="42" t="str">
        <f>IF(TMMIN!I302="","",TMMIN!I302)</f>
        <v/>
      </c>
      <c r="M300" s="220" t="str">
        <f>IF(Table35[[#This Row],[PO TMMIN]]="","",TMMIN!AD302)</f>
        <v/>
      </c>
      <c r="N300" s="223" t="str">
        <f>IF(Table35[[#This Row],[Open Qty TMMIN]]="","",TMMIN!AE302)</f>
        <v/>
      </c>
      <c r="O300" s="226" t="str">
        <f>IF(Table35[[#This Row],[Open Qty TAM]]="","",SUM(SUMIF('STOCK OES'!B:B,Table35[[#This Row],[Ich No]],'STOCK OES'!E:E),SUMIF('STOCK SEALING'!B:B,Table35[[#This Row],[Ich Part No]],'STOCK SEALING'!E:E)))</f>
        <v/>
      </c>
      <c r="P300" s="223" t="str">
        <f>IF(Table35[[#This Row],[Rest TMMIN]]="","",SUM(SUMIF('STOCK OES'!B:B,Table35[[#This Row],[Ich Part No]],'STOCK OES'!E:E),SUMIF('STOCK SEALING'!B:B,Table35[[#This Row],[Ich Part No]],'STOCK SEALING'!E:E)))</f>
        <v/>
      </c>
      <c r="Q300" s="226"/>
      <c r="R300" s="223"/>
      <c r="S300" s="226" t="str">
        <f>IFERROR(Table35[[#This Row],[REST TAM]]-Table35[[#This Row],[Scan TAM]],"")</f>
        <v/>
      </c>
      <c r="T300" s="223" t="str">
        <f>IFERROR(Table35[[#This Row],[Rest TMMIN]]-Table35[[#This Row],[Scan Tmmin]],"")</f>
        <v/>
      </c>
      <c r="U300" s="212" t="str">
        <f>IF(Table35[[#This Row],[PO TAM]]="","",IF(Table35[[#This Row],[Balance TAM]]&gt;0,"Open","Close"))</f>
        <v/>
      </c>
      <c r="V300" s="214" t="str">
        <f>IF(Table35[[#This Row],[PO TMMIN]]="","",IF(Table35[[#This Row],[Balance TMMIN]]&gt;0,"Open","Close"))</f>
        <v/>
      </c>
      <c r="W300" s="212"/>
      <c r="X300" s="214"/>
      <c r="Y300" s="236" t="str">
        <f>IF(Table35[[#This Row],[PO TAM]]="","",SUMIF(J:J,Table35[[#This Row],[Ich No]],J:N))</f>
        <v/>
      </c>
      <c r="Z300" s="214" t="str">
        <f>IF(Table35[[#This Row],[PO TMMIN]]="","",SUMIF(B:B,Table35[[#This Row],[Ich Part No]],I:I))</f>
        <v/>
      </c>
      <c r="AC300" s="169" t="str">
        <f>IF(Table35[[#This Row],[Delivery Date]]="","",$AC$2-Table35[[#This Row],[Delivery Date]])</f>
        <v/>
      </c>
      <c r="AE300" t="str">
        <f>IFERROR(VLOOKUP(Table35[[#This Row],[Ich No]],'ICH NO'!K:M,3,0),"")</f>
        <v/>
      </c>
      <c r="AF300" t="str">
        <f>IF(Table35[[#This Row],[REST TAM]]&gt;Table35[[#This Row],[Stock TAM]],Table35[[#This Row],[Stock TAM]],Table35[[#This Row],[REST TAM]])</f>
        <v/>
      </c>
    </row>
    <row r="301" spans="1:32" x14ac:dyDescent="0.3">
      <c r="A301" s="173" t="str">
        <f>IF(Table35[[#This Row],[TAM PART NO]]="","",(ROW()-2))</f>
        <v/>
      </c>
      <c r="B301" s="212" t="str">
        <f>IF(TAM!T305="","",TAM!T305)</f>
        <v/>
      </c>
      <c r="C301" s="42" t="str">
        <f>IF(TAM!Q305="","",TAM!Q305)</f>
        <v/>
      </c>
      <c r="D301" s="42" t="str">
        <f>IF(TAM!I305="","",TAM!I305)</f>
        <v/>
      </c>
      <c r="E301" s="42" t="str">
        <f>IF(TAM!H305="","",TAM!H305)</f>
        <v/>
      </c>
      <c r="F301" s="213" t="str">
        <f>IF(TAM!L305="","",TAM!L305)</f>
        <v/>
      </c>
      <c r="G301" s="213" t="str">
        <f>IF(TAM!M305="","",TAM!M305)</f>
        <v/>
      </c>
      <c r="H301" s="220" t="str">
        <f>IF(TAM!AD305="","",TAM!AD305)</f>
        <v/>
      </c>
      <c r="I301" s="223" t="str">
        <f>IF(Table35[[#This Row],[Open Qty TAM]]="","",TAM!AE305)</f>
        <v/>
      </c>
      <c r="J301" s="212" t="str">
        <f>IF(TMMIN!T303="","",TMMIN!T303)</f>
        <v/>
      </c>
      <c r="K301" s="42" t="str">
        <f>IF(TMMIN!Q303="","",TMMIN!Q303)</f>
        <v/>
      </c>
      <c r="L301" s="42" t="str">
        <f>IF(TMMIN!I303="","",TMMIN!I303)</f>
        <v/>
      </c>
      <c r="M301" s="220" t="str">
        <f>IF(Table35[[#This Row],[PO TMMIN]]="","",TMMIN!AD303)</f>
        <v/>
      </c>
      <c r="N301" s="223" t="str">
        <f>IF(Table35[[#This Row],[Open Qty TMMIN]]="","",TMMIN!AE303)</f>
        <v/>
      </c>
      <c r="O301" s="226" t="str">
        <f>IF(Table35[[#This Row],[Open Qty TAM]]="","",SUM(SUMIF('STOCK OES'!B:B,Table35[[#This Row],[Ich No]],'STOCK OES'!E:E),SUMIF('STOCK SEALING'!B:B,Table35[[#This Row],[Ich Part No]],'STOCK SEALING'!E:E)))</f>
        <v/>
      </c>
      <c r="P301" s="223" t="str">
        <f>IF(Table35[[#This Row],[Rest TMMIN]]="","",SUM(SUMIF('STOCK OES'!B:B,Table35[[#This Row],[Ich Part No]],'STOCK OES'!E:E),SUMIF('STOCK SEALING'!B:B,Table35[[#This Row],[Ich Part No]],'STOCK SEALING'!E:E)))</f>
        <v/>
      </c>
      <c r="Q301" s="226"/>
      <c r="R301" s="223"/>
      <c r="S301" s="226" t="str">
        <f>IFERROR(Table35[[#This Row],[REST TAM]]-Table35[[#This Row],[Scan TAM]],"")</f>
        <v/>
      </c>
      <c r="T301" s="223" t="str">
        <f>IFERROR(Table35[[#This Row],[Rest TMMIN]]-Table35[[#This Row],[Scan Tmmin]],"")</f>
        <v/>
      </c>
      <c r="U301" s="212" t="str">
        <f>IF(Table35[[#This Row],[PO TAM]]="","",IF(Table35[[#This Row],[Balance TAM]]&gt;0,"Open","Close"))</f>
        <v/>
      </c>
      <c r="V301" s="214" t="str">
        <f>IF(Table35[[#This Row],[PO TMMIN]]="","",IF(Table35[[#This Row],[Balance TMMIN]]&gt;0,"Open","Close"))</f>
        <v/>
      </c>
      <c r="W301" s="212"/>
      <c r="X301" s="214"/>
      <c r="Y301" s="236" t="str">
        <f>IF(Table35[[#This Row],[PO TAM]]="","",SUMIF(J:J,Table35[[#This Row],[Ich No]],J:N))</f>
        <v/>
      </c>
      <c r="Z301" s="214" t="str">
        <f>IF(Table35[[#This Row],[PO TMMIN]]="","",SUMIF(B:B,Table35[[#This Row],[Ich Part No]],I:I))</f>
        <v/>
      </c>
      <c r="AC301" s="169" t="str">
        <f>IF(Table35[[#This Row],[Delivery Date]]="","",$AC$2-Table35[[#This Row],[Delivery Date]])</f>
        <v/>
      </c>
      <c r="AE301" t="str">
        <f>IFERROR(VLOOKUP(Table35[[#This Row],[Ich No]],'ICH NO'!K:M,3,0),"")</f>
        <v/>
      </c>
      <c r="AF301" t="str">
        <f>IF(Table35[[#This Row],[REST TAM]]&gt;Table35[[#This Row],[Stock TAM]],Table35[[#This Row],[Stock TAM]],Table35[[#This Row],[REST TAM]])</f>
        <v/>
      </c>
    </row>
    <row r="302" spans="1:32" x14ac:dyDescent="0.3">
      <c r="A302" s="173" t="str">
        <f>IF(Table35[[#This Row],[TAM PART NO]]="","",(ROW()-2))</f>
        <v/>
      </c>
      <c r="B302" s="212" t="str">
        <f>IF(TAM!T306="","",TAM!T306)</f>
        <v/>
      </c>
      <c r="C302" s="42" t="str">
        <f>IF(TAM!Q306="","",TAM!Q306)</f>
        <v/>
      </c>
      <c r="D302" s="42" t="str">
        <f>IF(TAM!I306="","",TAM!I306)</f>
        <v/>
      </c>
      <c r="E302" s="42" t="str">
        <f>IF(TAM!H306="","",TAM!H306)</f>
        <v/>
      </c>
      <c r="F302" s="213" t="str">
        <f>IF(TAM!L306="","",TAM!L306)</f>
        <v/>
      </c>
      <c r="G302" s="213" t="str">
        <f>IF(TAM!M306="","",TAM!M306)</f>
        <v/>
      </c>
      <c r="H302" s="220" t="str">
        <f>IF(TAM!AD306="","",TAM!AD306)</f>
        <v/>
      </c>
      <c r="I302" s="223" t="str">
        <f>IF(Table35[[#This Row],[Open Qty TAM]]="","",TAM!AE306)</f>
        <v/>
      </c>
      <c r="J302" s="212" t="str">
        <f>IF(TMMIN!T304="","",TMMIN!T304)</f>
        <v/>
      </c>
      <c r="K302" s="42" t="str">
        <f>IF(TMMIN!Q304="","",TMMIN!Q304)</f>
        <v/>
      </c>
      <c r="L302" s="42" t="str">
        <f>IF(TMMIN!I304="","",TMMIN!I304)</f>
        <v/>
      </c>
      <c r="M302" s="220" t="str">
        <f>IF(Table35[[#This Row],[PO TMMIN]]="","",TMMIN!AD304)</f>
        <v/>
      </c>
      <c r="N302" s="223" t="str">
        <f>IF(Table35[[#This Row],[Open Qty TMMIN]]="","",TMMIN!AE304)</f>
        <v/>
      </c>
      <c r="O302" s="226" t="str">
        <f>IF(Table35[[#This Row],[Open Qty TAM]]="","",SUM(SUMIF('STOCK OES'!B:B,Table35[[#This Row],[Ich No]],'STOCK OES'!E:E),SUMIF('STOCK SEALING'!B:B,Table35[[#This Row],[Ich Part No]],'STOCK SEALING'!E:E)))</f>
        <v/>
      </c>
      <c r="P302" s="223" t="str">
        <f>IF(Table35[[#This Row],[Rest TMMIN]]="","",SUM(SUMIF('STOCK OES'!B:B,Table35[[#This Row],[Ich Part No]],'STOCK OES'!E:E),SUMIF('STOCK SEALING'!B:B,Table35[[#This Row],[Ich Part No]],'STOCK SEALING'!E:E)))</f>
        <v/>
      </c>
      <c r="Q302" s="226"/>
      <c r="R302" s="223"/>
      <c r="S302" s="226" t="str">
        <f>IFERROR(Table35[[#This Row],[REST TAM]]-Table35[[#This Row],[Scan TAM]],"")</f>
        <v/>
      </c>
      <c r="T302" s="223" t="str">
        <f>IFERROR(Table35[[#This Row],[Rest TMMIN]]-Table35[[#This Row],[Scan Tmmin]],"")</f>
        <v/>
      </c>
      <c r="U302" s="212" t="str">
        <f>IF(Table35[[#This Row],[PO TAM]]="","",IF(Table35[[#This Row],[Balance TAM]]&gt;0,"Open","Close"))</f>
        <v/>
      </c>
      <c r="V302" s="214" t="str">
        <f>IF(Table35[[#This Row],[PO TMMIN]]="","",IF(Table35[[#This Row],[Balance TMMIN]]&gt;0,"Open","Close"))</f>
        <v/>
      </c>
      <c r="W302" s="212"/>
      <c r="X302" s="214"/>
      <c r="Y302" s="236" t="str">
        <f>IF(Table35[[#This Row],[PO TAM]]="","",SUMIF(J:J,Table35[[#This Row],[Ich No]],J:N))</f>
        <v/>
      </c>
      <c r="Z302" s="214" t="str">
        <f>IF(Table35[[#This Row],[PO TMMIN]]="","",SUMIF(B:B,Table35[[#This Row],[Ich Part No]],I:I))</f>
        <v/>
      </c>
      <c r="AC302" s="169" t="str">
        <f>IF(Table35[[#This Row],[Delivery Date]]="","",$AC$2-Table35[[#This Row],[Delivery Date]])</f>
        <v/>
      </c>
      <c r="AE302" t="str">
        <f>IFERROR(VLOOKUP(Table35[[#This Row],[Ich No]],'ICH NO'!K:M,3,0),"")</f>
        <v/>
      </c>
      <c r="AF302" t="str">
        <f>IF(Table35[[#This Row],[REST TAM]]&gt;Table35[[#This Row],[Stock TAM]],Table35[[#This Row],[Stock TAM]],Table35[[#This Row],[REST TAM]])</f>
        <v/>
      </c>
    </row>
    <row r="303" spans="1:32" x14ac:dyDescent="0.3">
      <c r="A303" s="173" t="str">
        <f>IF(Table35[[#This Row],[TAM PART NO]]="","",(ROW()-2))</f>
        <v/>
      </c>
      <c r="B303" s="212" t="str">
        <f>IF(TAM!T307="","",TAM!T307)</f>
        <v/>
      </c>
      <c r="C303" s="42" t="str">
        <f>IF(TAM!Q307="","",TAM!Q307)</f>
        <v/>
      </c>
      <c r="D303" s="42" t="str">
        <f>IF(TAM!I307="","",TAM!I307)</f>
        <v/>
      </c>
      <c r="E303" s="42" t="str">
        <f>IF(TAM!H307="","",TAM!H307)</f>
        <v/>
      </c>
      <c r="F303" s="213" t="str">
        <f>IF(TAM!L307="","",TAM!L307)</f>
        <v/>
      </c>
      <c r="G303" s="213" t="str">
        <f>IF(TAM!M307="","",TAM!M307)</f>
        <v/>
      </c>
      <c r="H303" s="220" t="str">
        <f>IF(TAM!AD307="","",TAM!AD307)</f>
        <v/>
      </c>
      <c r="I303" s="223" t="str">
        <f>IF(Table35[[#This Row],[Open Qty TAM]]="","",TAM!AE307)</f>
        <v/>
      </c>
      <c r="J303" s="212" t="str">
        <f>IF(TMMIN!T305="","",TMMIN!T305)</f>
        <v/>
      </c>
      <c r="K303" s="42" t="str">
        <f>IF(TMMIN!Q305="","",TMMIN!Q305)</f>
        <v/>
      </c>
      <c r="L303" s="42" t="str">
        <f>IF(TMMIN!I305="","",TMMIN!I305)</f>
        <v/>
      </c>
      <c r="M303" s="220" t="str">
        <f>IF(Table35[[#This Row],[PO TMMIN]]="","",TMMIN!AD305)</f>
        <v/>
      </c>
      <c r="N303" s="223" t="str">
        <f>IF(Table35[[#This Row],[Open Qty TMMIN]]="","",TMMIN!AE305)</f>
        <v/>
      </c>
      <c r="O303" s="226" t="str">
        <f>IF(Table35[[#This Row],[Open Qty TAM]]="","",SUM(SUMIF('STOCK OES'!B:B,Table35[[#This Row],[Ich No]],'STOCK OES'!E:E),SUMIF('STOCK SEALING'!B:B,Table35[[#This Row],[Ich Part No]],'STOCK SEALING'!E:E)))</f>
        <v/>
      </c>
      <c r="P303" s="223" t="str">
        <f>IF(Table35[[#This Row],[Rest TMMIN]]="","",SUM(SUMIF('STOCK OES'!B:B,Table35[[#This Row],[Ich Part No]],'STOCK OES'!E:E),SUMIF('STOCK SEALING'!B:B,Table35[[#This Row],[Ich Part No]],'STOCK SEALING'!E:E)))</f>
        <v/>
      </c>
      <c r="Q303" s="226"/>
      <c r="R303" s="223"/>
      <c r="S303" s="226" t="str">
        <f>IFERROR(Table35[[#This Row],[REST TAM]]-Table35[[#This Row],[Scan TAM]],"")</f>
        <v/>
      </c>
      <c r="T303" s="223" t="str">
        <f>IFERROR(Table35[[#This Row],[Rest TMMIN]]-Table35[[#This Row],[Scan Tmmin]],"")</f>
        <v/>
      </c>
      <c r="U303" s="212" t="str">
        <f>IF(Table35[[#This Row],[PO TAM]]="","",IF(Table35[[#This Row],[Balance TAM]]&gt;0,"Open","Close"))</f>
        <v/>
      </c>
      <c r="V303" s="214" t="str">
        <f>IF(Table35[[#This Row],[PO TMMIN]]="","",IF(Table35[[#This Row],[Balance TMMIN]]&gt;0,"Open","Close"))</f>
        <v/>
      </c>
      <c r="W303" s="212"/>
      <c r="X303" s="214"/>
      <c r="Y303" s="236" t="str">
        <f>IF(Table35[[#This Row],[PO TAM]]="","",SUMIF(J:J,Table35[[#This Row],[Ich No]],J:N))</f>
        <v/>
      </c>
      <c r="Z303" s="214" t="str">
        <f>IF(Table35[[#This Row],[PO TMMIN]]="","",SUMIF(B:B,Table35[[#This Row],[Ich Part No]],I:I))</f>
        <v/>
      </c>
      <c r="AC303" s="169" t="str">
        <f>IF(Table35[[#This Row],[Delivery Date]]="","",$AC$2-Table35[[#This Row],[Delivery Date]])</f>
        <v/>
      </c>
      <c r="AE303" t="str">
        <f>IFERROR(VLOOKUP(Table35[[#This Row],[Ich No]],'ICH NO'!K:M,3,0),"")</f>
        <v/>
      </c>
      <c r="AF303" t="str">
        <f>IF(Table35[[#This Row],[REST TAM]]&gt;Table35[[#This Row],[Stock TAM]],Table35[[#This Row],[Stock TAM]],Table35[[#This Row],[REST TAM]])</f>
        <v/>
      </c>
    </row>
    <row r="304" spans="1:32" x14ac:dyDescent="0.3">
      <c r="A304" s="173" t="str">
        <f>IF(Table35[[#This Row],[TAM PART NO]]="","",(ROW()-2))</f>
        <v/>
      </c>
      <c r="B304" s="212" t="str">
        <f>IF(TAM!T308="","",TAM!T308)</f>
        <v/>
      </c>
      <c r="C304" s="42" t="str">
        <f>IF(TAM!Q308="","",TAM!Q308)</f>
        <v/>
      </c>
      <c r="D304" s="42" t="str">
        <f>IF(TAM!I308="","",TAM!I308)</f>
        <v/>
      </c>
      <c r="E304" s="42" t="str">
        <f>IF(TAM!H308="","",TAM!H308)</f>
        <v/>
      </c>
      <c r="F304" s="213" t="str">
        <f>IF(TAM!L308="","",TAM!L308)</f>
        <v/>
      </c>
      <c r="G304" s="213" t="str">
        <f>IF(TAM!M308="","",TAM!M308)</f>
        <v/>
      </c>
      <c r="H304" s="220" t="str">
        <f>IF(TAM!AD308="","",TAM!AD308)</f>
        <v/>
      </c>
      <c r="I304" s="223" t="str">
        <f>IF(Table35[[#This Row],[Open Qty TAM]]="","",TAM!AE308)</f>
        <v/>
      </c>
      <c r="J304" s="212" t="str">
        <f>IF(TMMIN!T306="","",TMMIN!T306)</f>
        <v/>
      </c>
      <c r="K304" s="42" t="str">
        <f>IF(TMMIN!Q306="","",TMMIN!Q306)</f>
        <v/>
      </c>
      <c r="L304" s="42" t="str">
        <f>IF(TMMIN!I306="","",TMMIN!I306)</f>
        <v/>
      </c>
      <c r="M304" s="220" t="str">
        <f>IF(Table35[[#This Row],[PO TMMIN]]="","",TMMIN!AD306)</f>
        <v/>
      </c>
      <c r="N304" s="223" t="str">
        <f>IF(Table35[[#This Row],[Open Qty TMMIN]]="","",TMMIN!AE306)</f>
        <v/>
      </c>
      <c r="O304" s="226" t="str">
        <f>IF(Table35[[#This Row],[Open Qty TAM]]="","",SUM(SUMIF('STOCK OES'!B:B,Table35[[#This Row],[Ich No]],'STOCK OES'!E:E),SUMIF('STOCK SEALING'!B:B,Table35[[#This Row],[Ich Part No]],'STOCK SEALING'!E:E)))</f>
        <v/>
      </c>
      <c r="P304" s="223" t="str">
        <f>IF(Table35[[#This Row],[Rest TMMIN]]="","",SUM(SUMIF('STOCK OES'!B:B,Table35[[#This Row],[Ich Part No]],'STOCK OES'!E:E),SUMIF('STOCK SEALING'!B:B,Table35[[#This Row],[Ich Part No]],'STOCK SEALING'!E:E)))</f>
        <v/>
      </c>
      <c r="Q304" s="226"/>
      <c r="R304" s="223"/>
      <c r="S304" s="226" t="str">
        <f>IFERROR(Table35[[#This Row],[REST TAM]]-Table35[[#This Row],[Scan TAM]],"")</f>
        <v/>
      </c>
      <c r="T304" s="223" t="str">
        <f>IFERROR(Table35[[#This Row],[Rest TMMIN]]-Table35[[#This Row],[Scan Tmmin]],"")</f>
        <v/>
      </c>
      <c r="U304" s="212" t="str">
        <f>IF(Table35[[#This Row],[PO TAM]]="","",IF(Table35[[#This Row],[Balance TAM]]&gt;0,"Open","Close"))</f>
        <v/>
      </c>
      <c r="V304" s="214" t="str">
        <f>IF(Table35[[#This Row],[PO TMMIN]]="","",IF(Table35[[#This Row],[Balance TMMIN]]&gt;0,"Open","Close"))</f>
        <v/>
      </c>
      <c r="W304" s="212"/>
      <c r="X304" s="214"/>
      <c r="Y304" s="236" t="str">
        <f>IF(Table35[[#This Row],[PO TAM]]="","",SUMIF(J:J,Table35[[#This Row],[Ich No]],J:N))</f>
        <v/>
      </c>
      <c r="Z304" s="214" t="str">
        <f>IF(Table35[[#This Row],[PO TMMIN]]="","",SUMIF(B:B,Table35[[#This Row],[Ich Part No]],I:I))</f>
        <v/>
      </c>
      <c r="AC304" s="169" t="str">
        <f>IF(Table35[[#This Row],[Delivery Date]]="","",$AC$2-Table35[[#This Row],[Delivery Date]])</f>
        <v/>
      </c>
      <c r="AE304" t="str">
        <f>IFERROR(VLOOKUP(Table35[[#This Row],[Ich No]],'ICH NO'!K:M,3,0),"")</f>
        <v/>
      </c>
      <c r="AF304" t="str">
        <f>IF(Table35[[#This Row],[REST TAM]]&gt;Table35[[#This Row],[Stock TAM]],Table35[[#This Row],[Stock TAM]],Table35[[#This Row],[REST TAM]])</f>
        <v/>
      </c>
    </row>
    <row r="305" spans="1:32" x14ac:dyDescent="0.3">
      <c r="A305" s="173" t="str">
        <f>IF(Table35[[#This Row],[TAM PART NO]]="","",(ROW()-2))</f>
        <v/>
      </c>
      <c r="B305" s="212" t="str">
        <f>IF(TAM!T309="","",TAM!T309)</f>
        <v/>
      </c>
      <c r="C305" s="42" t="str">
        <f>IF(TAM!Q309="","",TAM!Q309)</f>
        <v/>
      </c>
      <c r="D305" s="42" t="str">
        <f>IF(TAM!I309="","",TAM!I309)</f>
        <v/>
      </c>
      <c r="E305" s="42" t="str">
        <f>IF(TAM!H309="","",TAM!H309)</f>
        <v/>
      </c>
      <c r="F305" s="213" t="str">
        <f>IF(TAM!L309="","",TAM!L309)</f>
        <v/>
      </c>
      <c r="G305" s="213" t="str">
        <f>IF(TAM!M309="","",TAM!M309)</f>
        <v/>
      </c>
      <c r="H305" s="220" t="str">
        <f>IF(TAM!AD309="","",TAM!AD309)</f>
        <v/>
      </c>
      <c r="I305" s="223" t="str">
        <f>IF(Table35[[#This Row],[Open Qty TAM]]="","",TAM!AE309)</f>
        <v/>
      </c>
      <c r="J305" s="212" t="str">
        <f>IF(TMMIN!T307="","",TMMIN!T307)</f>
        <v/>
      </c>
      <c r="K305" s="42" t="str">
        <f>IF(TMMIN!Q307="","",TMMIN!Q307)</f>
        <v/>
      </c>
      <c r="L305" s="42" t="str">
        <f>IF(TMMIN!I307="","",TMMIN!I307)</f>
        <v/>
      </c>
      <c r="M305" s="220" t="str">
        <f>IF(Table35[[#This Row],[PO TMMIN]]="","",TMMIN!AD307)</f>
        <v/>
      </c>
      <c r="N305" s="223" t="str">
        <f>IF(Table35[[#This Row],[Open Qty TMMIN]]="","",TMMIN!AE307)</f>
        <v/>
      </c>
      <c r="O305" s="226" t="str">
        <f>IF(Table35[[#This Row],[Open Qty TAM]]="","",SUM(SUMIF('STOCK OES'!B:B,Table35[[#This Row],[Ich No]],'STOCK OES'!E:E),SUMIF('STOCK SEALING'!B:B,Table35[[#This Row],[Ich Part No]],'STOCK SEALING'!E:E)))</f>
        <v/>
      </c>
      <c r="P305" s="223" t="str">
        <f>IF(Table35[[#This Row],[Rest TMMIN]]="","",SUM(SUMIF('STOCK OES'!B:B,Table35[[#This Row],[Ich Part No]],'STOCK OES'!E:E),SUMIF('STOCK SEALING'!B:B,Table35[[#This Row],[Ich Part No]],'STOCK SEALING'!E:E)))</f>
        <v/>
      </c>
      <c r="Q305" s="226"/>
      <c r="R305" s="223"/>
      <c r="S305" s="226" t="str">
        <f>IFERROR(Table35[[#This Row],[REST TAM]]-Table35[[#This Row],[Scan TAM]],"")</f>
        <v/>
      </c>
      <c r="T305" s="223" t="str">
        <f>IFERROR(Table35[[#This Row],[Rest TMMIN]]-Table35[[#This Row],[Scan Tmmin]],"")</f>
        <v/>
      </c>
      <c r="U305" s="212" t="str">
        <f>IF(Table35[[#This Row],[PO TAM]]="","",IF(Table35[[#This Row],[Balance TAM]]&gt;0,"Open","Close"))</f>
        <v/>
      </c>
      <c r="V305" s="214" t="str">
        <f>IF(Table35[[#This Row],[PO TMMIN]]="","",IF(Table35[[#This Row],[Balance TMMIN]]&gt;0,"Open","Close"))</f>
        <v/>
      </c>
      <c r="W305" s="212"/>
      <c r="X305" s="214"/>
      <c r="Y305" s="236" t="str">
        <f>IF(Table35[[#This Row],[PO TAM]]="","",SUMIF(J:J,Table35[[#This Row],[Ich No]],J:N))</f>
        <v/>
      </c>
      <c r="Z305" s="214" t="str">
        <f>IF(Table35[[#This Row],[PO TMMIN]]="","",SUMIF(B:B,Table35[[#This Row],[Ich Part No]],I:I))</f>
        <v/>
      </c>
      <c r="AC305" s="169" t="str">
        <f>IF(Table35[[#This Row],[Delivery Date]]="","",$AC$2-Table35[[#This Row],[Delivery Date]])</f>
        <v/>
      </c>
      <c r="AE305" t="str">
        <f>IFERROR(VLOOKUP(Table35[[#This Row],[Ich No]],'ICH NO'!K:M,3,0),"")</f>
        <v/>
      </c>
      <c r="AF305" t="str">
        <f>IF(Table35[[#This Row],[REST TAM]]&gt;Table35[[#This Row],[Stock TAM]],Table35[[#This Row],[Stock TAM]],Table35[[#This Row],[REST TAM]])</f>
        <v/>
      </c>
    </row>
    <row r="306" spans="1:32" x14ac:dyDescent="0.3">
      <c r="A306" s="173" t="str">
        <f>IF(Table35[[#This Row],[TAM PART NO]]="","",(ROW()-2))</f>
        <v/>
      </c>
      <c r="B306" s="212" t="str">
        <f>IF(TAM!T310="","",TAM!T310)</f>
        <v/>
      </c>
      <c r="C306" s="42" t="str">
        <f>IF(TAM!Q310="","",TAM!Q310)</f>
        <v/>
      </c>
      <c r="D306" s="42" t="str">
        <f>IF(TAM!I310="","",TAM!I310)</f>
        <v/>
      </c>
      <c r="E306" s="42" t="str">
        <f>IF(TAM!H310="","",TAM!H310)</f>
        <v/>
      </c>
      <c r="F306" s="213" t="str">
        <f>IF(TAM!L310="","",TAM!L310)</f>
        <v/>
      </c>
      <c r="G306" s="213" t="str">
        <f>IF(TAM!M310="","",TAM!M310)</f>
        <v/>
      </c>
      <c r="H306" s="220" t="str">
        <f>IF(TAM!AD310="","",TAM!AD310)</f>
        <v/>
      </c>
      <c r="I306" s="223" t="str">
        <f>IF(Table35[[#This Row],[Open Qty TAM]]="","",TAM!AE310)</f>
        <v/>
      </c>
      <c r="J306" s="212" t="str">
        <f>IF(TMMIN!T308="","",TMMIN!T308)</f>
        <v/>
      </c>
      <c r="K306" s="42" t="str">
        <f>IF(TMMIN!Q308="","",TMMIN!Q308)</f>
        <v/>
      </c>
      <c r="L306" s="42" t="str">
        <f>IF(TMMIN!I308="","",TMMIN!I308)</f>
        <v/>
      </c>
      <c r="M306" s="220" t="str">
        <f>IF(Table35[[#This Row],[PO TMMIN]]="","",TMMIN!AD308)</f>
        <v/>
      </c>
      <c r="N306" s="223" t="str">
        <f>IF(Table35[[#This Row],[Open Qty TMMIN]]="","",TMMIN!AE308)</f>
        <v/>
      </c>
      <c r="O306" s="226" t="str">
        <f>IF(Table35[[#This Row],[Open Qty TAM]]="","",SUM(SUMIF('STOCK OES'!B:B,Table35[[#This Row],[Ich No]],'STOCK OES'!E:E),SUMIF('STOCK SEALING'!B:B,Table35[[#This Row],[Ich Part No]],'STOCK SEALING'!E:E)))</f>
        <v/>
      </c>
      <c r="P306" s="223" t="str">
        <f>IF(Table35[[#This Row],[Rest TMMIN]]="","",SUM(SUMIF('STOCK OES'!B:B,Table35[[#This Row],[Ich Part No]],'STOCK OES'!E:E),SUMIF('STOCK SEALING'!B:B,Table35[[#This Row],[Ich Part No]],'STOCK SEALING'!E:E)))</f>
        <v/>
      </c>
      <c r="Q306" s="226"/>
      <c r="R306" s="223"/>
      <c r="S306" s="226" t="str">
        <f>IFERROR(Table35[[#This Row],[REST TAM]]-Table35[[#This Row],[Scan TAM]],"")</f>
        <v/>
      </c>
      <c r="T306" s="223" t="str">
        <f>IFERROR(Table35[[#This Row],[Rest TMMIN]]-Table35[[#This Row],[Scan Tmmin]],"")</f>
        <v/>
      </c>
      <c r="U306" s="212" t="str">
        <f>IF(Table35[[#This Row],[PO TAM]]="","",IF(Table35[[#This Row],[Balance TAM]]&gt;0,"Open","Close"))</f>
        <v/>
      </c>
      <c r="V306" s="214" t="str">
        <f>IF(Table35[[#This Row],[PO TMMIN]]="","",IF(Table35[[#This Row],[Balance TMMIN]]&gt;0,"Open","Close"))</f>
        <v/>
      </c>
      <c r="W306" s="212"/>
      <c r="X306" s="214"/>
      <c r="Y306" s="236" t="str">
        <f>IF(Table35[[#This Row],[PO TAM]]="","",SUMIF(J:J,Table35[[#This Row],[Ich No]],J:N))</f>
        <v/>
      </c>
      <c r="Z306" s="214" t="str">
        <f>IF(Table35[[#This Row],[PO TMMIN]]="","",SUMIF(B:B,Table35[[#This Row],[Ich Part No]],I:I))</f>
        <v/>
      </c>
      <c r="AC306" s="169" t="str">
        <f>IF(Table35[[#This Row],[Delivery Date]]="","",$AC$2-Table35[[#This Row],[Delivery Date]])</f>
        <v/>
      </c>
      <c r="AE306" t="str">
        <f>IFERROR(VLOOKUP(Table35[[#This Row],[Ich No]],'ICH NO'!K:M,3,0),"")</f>
        <v/>
      </c>
      <c r="AF306" t="str">
        <f>IF(Table35[[#This Row],[REST TAM]]&gt;Table35[[#This Row],[Stock TAM]],Table35[[#This Row],[Stock TAM]],Table35[[#This Row],[REST TAM]])</f>
        <v/>
      </c>
    </row>
    <row r="307" spans="1:32" x14ac:dyDescent="0.3">
      <c r="A307" s="173" t="str">
        <f>IF(Table35[[#This Row],[TAM PART NO]]="","",(ROW()-2))</f>
        <v/>
      </c>
      <c r="B307" s="212" t="str">
        <f>IF(TAM!T311="","",TAM!T311)</f>
        <v/>
      </c>
      <c r="C307" s="42" t="str">
        <f>IF(TAM!Q311="","",TAM!Q311)</f>
        <v/>
      </c>
      <c r="D307" s="42" t="str">
        <f>IF(TAM!I311="","",TAM!I311)</f>
        <v/>
      </c>
      <c r="E307" s="42" t="str">
        <f>IF(TAM!H311="","",TAM!H311)</f>
        <v/>
      </c>
      <c r="F307" s="213" t="str">
        <f>IF(TAM!L311="","",TAM!L311)</f>
        <v/>
      </c>
      <c r="G307" s="213" t="str">
        <f>IF(TAM!M311="","",TAM!M311)</f>
        <v/>
      </c>
      <c r="H307" s="220" t="str">
        <f>IF(TAM!AD311="","",TAM!AD311)</f>
        <v/>
      </c>
      <c r="I307" s="223" t="str">
        <f>IF(Table35[[#This Row],[Open Qty TAM]]="","",TAM!AE311)</f>
        <v/>
      </c>
      <c r="J307" s="212" t="str">
        <f>IF(TMMIN!T309="","",TMMIN!T309)</f>
        <v/>
      </c>
      <c r="K307" s="42" t="str">
        <f>IF(TMMIN!Q309="","",TMMIN!Q309)</f>
        <v/>
      </c>
      <c r="L307" s="42" t="str">
        <f>IF(TMMIN!I309="","",TMMIN!I309)</f>
        <v/>
      </c>
      <c r="M307" s="220" t="str">
        <f>IF(Table35[[#This Row],[PO TMMIN]]="","",TMMIN!AD309)</f>
        <v/>
      </c>
      <c r="N307" s="223" t="str">
        <f>IF(Table35[[#This Row],[Open Qty TMMIN]]="","",TMMIN!AE309)</f>
        <v/>
      </c>
      <c r="O307" s="226" t="str">
        <f>IF(Table35[[#This Row],[Open Qty TAM]]="","",SUM(SUMIF('STOCK OES'!B:B,Table35[[#This Row],[Ich No]],'STOCK OES'!E:E),SUMIF('STOCK SEALING'!B:B,Table35[[#This Row],[Ich Part No]],'STOCK SEALING'!E:E)))</f>
        <v/>
      </c>
      <c r="P307" s="223" t="str">
        <f>IF(Table35[[#This Row],[Rest TMMIN]]="","",SUM(SUMIF('STOCK OES'!B:B,Table35[[#This Row],[Ich Part No]],'STOCK OES'!E:E),SUMIF('STOCK SEALING'!B:B,Table35[[#This Row],[Ich Part No]],'STOCK SEALING'!E:E)))</f>
        <v/>
      </c>
      <c r="Q307" s="226"/>
      <c r="R307" s="223"/>
      <c r="S307" s="226" t="str">
        <f>IFERROR(Table35[[#This Row],[REST TAM]]-Table35[[#This Row],[Scan TAM]],"")</f>
        <v/>
      </c>
      <c r="T307" s="223" t="str">
        <f>IFERROR(Table35[[#This Row],[Rest TMMIN]]-Table35[[#This Row],[Scan Tmmin]],"")</f>
        <v/>
      </c>
      <c r="U307" s="212" t="str">
        <f>IF(Table35[[#This Row],[PO TAM]]="","",IF(Table35[[#This Row],[Balance TAM]]&gt;0,"Open","Close"))</f>
        <v/>
      </c>
      <c r="V307" s="214" t="str">
        <f>IF(Table35[[#This Row],[PO TMMIN]]="","",IF(Table35[[#This Row],[Balance TMMIN]]&gt;0,"Open","Close"))</f>
        <v/>
      </c>
      <c r="W307" s="212"/>
      <c r="X307" s="214"/>
      <c r="Y307" s="236" t="str">
        <f>IF(Table35[[#This Row],[PO TAM]]="","",SUMIF(J:J,Table35[[#This Row],[Ich No]],J:N))</f>
        <v/>
      </c>
      <c r="Z307" s="214" t="str">
        <f>IF(Table35[[#This Row],[PO TMMIN]]="","",SUMIF(B:B,Table35[[#This Row],[Ich Part No]],I:I))</f>
        <v/>
      </c>
      <c r="AC307" s="169" t="str">
        <f>IF(Table35[[#This Row],[Delivery Date]]="","",$AC$2-Table35[[#This Row],[Delivery Date]])</f>
        <v/>
      </c>
      <c r="AE307" t="str">
        <f>IFERROR(VLOOKUP(Table35[[#This Row],[Ich No]],'ICH NO'!K:M,3,0),"")</f>
        <v/>
      </c>
      <c r="AF307" t="str">
        <f>IF(Table35[[#This Row],[REST TAM]]&gt;Table35[[#This Row],[Stock TAM]],Table35[[#This Row],[Stock TAM]],Table35[[#This Row],[REST TAM]])</f>
        <v/>
      </c>
    </row>
    <row r="308" spans="1:32" x14ac:dyDescent="0.3">
      <c r="A308" s="173" t="str">
        <f>IF(Table35[[#This Row],[TAM PART NO]]="","",(ROW()-2))</f>
        <v/>
      </c>
      <c r="B308" s="212" t="str">
        <f>IF(TAM!T312="","",TAM!T312)</f>
        <v/>
      </c>
      <c r="C308" s="42" t="str">
        <f>IF(TAM!Q312="","",TAM!Q312)</f>
        <v/>
      </c>
      <c r="D308" s="42" t="str">
        <f>IF(TAM!I312="","",TAM!I312)</f>
        <v/>
      </c>
      <c r="E308" s="42" t="str">
        <f>IF(TAM!H312="","",TAM!H312)</f>
        <v/>
      </c>
      <c r="F308" s="213" t="str">
        <f>IF(TAM!L312="","",TAM!L312)</f>
        <v/>
      </c>
      <c r="G308" s="213" t="str">
        <f>IF(TAM!M312="","",TAM!M312)</f>
        <v/>
      </c>
      <c r="H308" s="220" t="str">
        <f>IF(TAM!AD312="","",TAM!AD312)</f>
        <v/>
      </c>
      <c r="I308" s="223" t="str">
        <f>IF(Table35[[#This Row],[Open Qty TAM]]="","",TAM!AE312)</f>
        <v/>
      </c>
      <c r="J308" s="212" t="str">
        <f>IF(TMMIN!T310="","",TMMIN!T310)</f>
        <v/>
      </c>
      <c r="K308" s="42" t="str">
        <f>IF(TMMIN!Q310="","",TMMIN!Q310)</f>
        <v/>
      </c>
      <c r="L308" s="42" t="str">
        <f>IF(TMMIN!I310="","",TMMIN!I310)</f>
        <v/>
      </c>
      <c r="M308" s="220" t="str">
        <f>IF(Table35[[#This Row],[PO TMMIN]]="","",TMMIN!AD310)</f>
        <v/>
      </c>
      <c r="N308" s="223" t="str">
        <f>IF(Table35[[#This Row],[Open Qty TMMIN]]="","",TMMIN!AE310)</f>
        <v/>
      </c>
      <c r="O308" s="226" t="str">
        <f>IF(Table35[[#This Row],[Open Qty TAM]]="","",SUM(SUMIF('STOCK OES'!B:B,Table35[[#This Row],[Ich No]],'STOCK OES'!E:E),SUMIF('STOCK SEALING'!B:B,Table35[[#This Row],[Ich Part No]],'STOCK SEALING'!E:E)))</f>
        <v/>
      </c>
      <c r="P308" s="223" t="str">
        <f>IF(Table35[[#This Row],[Rest TMMIN]]="","",SUM(SUMIF('STOCK OES'!B:B,Table35[[#This Row],[Ich Part No]],'STOCK OES'!E:E),SUMIF('STOCK SEALING'!B:B,Table35[[#This Row],[Ich Part No]],'STOCK SEALING'!E:E)))</f>
        <v/>
      </c>
      <c r="Q308" s="226"/>
      <c r="R308" s="223"/>
      <c r="S308" s="226" t="str">
        <f>IFERROR(Table35[[#This Row],[REST TAM]]-Table35[[#This Row],[Scan TAM]],"")</f>
        <v/>
      </c>
      <c r="T308" s="223" t="str">
        <f>IFERROR(Table35[[#This Row],[Rest TMMIN]]-Table35[[#This Row],[Scan Tmmin]],"")</f>
        <v/>
      </c>
      <c r="U308" s="212" t="str">
        <f>IF(Table35[[#This Row],[PO TAM]]="","",IF(Table35[[#This Row],[Balance TAM]]&gt;0,"Open","Close"))</f>
        <v/>
      </c>
      <c r="V308" s="214" t="str">
        <f>IF(Table35[[#This Row],[PO TMMIN]]="","",IF(Table35[[#This Row],[Balance TMMIN]]&gt;0,"Open","Close"))</f>
        <v/>
      </c>
      <c r="W308" s="212"/>
      <c r="X308" s="214"/>
      <c r="Y308" s="236" t="str">
        <f>IF(Table35[[#This Row],[PO TAM]]="","",SUMIF(J:J,Table35[[#This Row],[Ich No]],J:N))</f>
        <v/>
      </c>
      <c r="Z308" s="214" t="str">
        <f>IF(Table35[[#This Row],[PO TMMIN]]="","",SUMIF(B:B,Table35[[#This Row],[Ich Part No]],I:I))</f>
        <v/>
      </c>
      <c r="AC308" s="169" t="str">
        <f>IF(Table35[[#This Row],[Delivery Date]]="","",$AC$2-Table35[[#This Row],[Delivery Date]])</f>
        <v/>
      </c>
      <c r="AE308" t="str">
        <f>IFERROR(VLOOKUP(Table35[[#This Row],[Ich No]],'ICH NO'!K:M,3,0),"")</f>
        <v/>
      </c>
      <c r="AF308" t="str">
        <f>IF(Table35[[#This Row],[REST TAM]]&gt;Table35[[#This Row],[Stock TAM]],Table35[[#This Row],[Stock TAM]],Table35[[#This Row],[REST TAM]])</f>
        <v/>
      </c>
    </row>
    <row r="309" spans="1:32" x14ac:dyDescent="0.3">
      <c r="A309" s="173" t="str">
        <f>IF(Table35[[#This Row],[TAM PART NO]]="","",(ROW()-2))</f>
        <v/>
      </c>
      <c r="B309" s="212" t="str">
        <f>IF(TAM!T313="","",TAM!T313)</f>
        <v/>
      </c>
      <c r="C309" s="42" t="str">
        <f>IF(TAM!Q313="","",TAM!Q313)</f>
        <v/>
      </c>
      <c r="D309" s="42" t="str">
        <f>IF(TAM!I313="","",TAM!I313)</f>
        <v/>
      </c>
      <c r="E309" s="42" t="str">
        <f>IF(TAM!H313="","",TAM!H313)</f>
        <v/>
      </c>
      <c r="F309" s="213" t="str">
        <f>IF(TAM!L313="","",TAM!L313)</f>
        <v/>
      </c>
      <c r="G309" s="213" t="str">
        <f>IF(TAM!M313="","",TAM!M313)</f>
        <v/>
      </c>
      <c r="H309" s="220" t="str">
        <f>IF(TAM!AD313="","",TAM!AD313)</f>
        <v/>
      </c>
      <c r="I309" s="223" t="str">
        <f>IF(Table35[[#This Row],[Open Qty TAM]]="","",TAM!AE313)</f>
        <v/>
      </c>
      <c r="J309" s="212" t="str">
        <f>IF(TMMIN!T311="","",TMMIN!T311)</f>
        <v/>
      </c>
      <c r="K309" s="42" t="str">
        <f>IF(TMMIN!Q311="","",TMMIN!Q311)</f>
        <v/>
      </c>
      <c r="L309" s="42" t="str">
        <f>IF(TMMIN!I311="","",TMMIN!I311)</f>
        <v/>
      </c>
      <c r="M309" s="220" t="str">
        <f>IF(Table35[[#This Row],[PO TMMIN]]="","",TMMIN!AD311)</f>
        <v/>
      </c>
      <c r="N309" s="223" t="str">
        <f>IF(Table35[[#This Row],[Open Qty TMMIN]]="","",TMMIN!AE311)</f>
        <v/>
      </c>
      <c r="O309" s="226" t="str">
        <f>IF(Table35[[#This Row],[Open Qty TAM]]="","",SUM(SUMIF('STOCK OES'!B:B,Table35[[#This Row],[Ich No]],'STOCK OES'!E:E),SUMIF('STOCK SEALING'!B:B,Table35[[#This Row],[Ich Part No]],'STOCK SEALING'!E:E)))</f>
        <v/>
      </c>
      <c r="P309" s="223" t="str">
        <f>IF(Table35[[#This Row],[Rest TMMIN]]="","",SUM(SUMIF('STOCK OES'!B:B,Table35[[#This Row],[Ich Part No]],'STOCK OES'!E:E),SUMIF('STOCK SEALING'!B:B,Table35[[#This Row],[Ich Part No]],'STOCK SEALING'!E:E)))</f>
        <v/>
      </c>
      <c r="Q309" s="226"/>
      <c r="R309" s="223"/>
      <c r="S309" s="226" t="str">
        <f>IFERROR(Table35[[#This Row],[REST TAM]]-Table35[[#This Row],[Scan TAM]],"")</f>
        <v/>
      </c>
      <c r="T309" s="223" t="str">
        <f>IFERROR(Table35[[#This Row],[Rest TMMIN]]-Table35[[#This Row],[Scan Tmmin]],"")</f>
        <v/>
      </c>
      <c r="U309" s="212" t="str">
        <f>IF(Table35[[#This Row],[PO TAM]]="","",IF(Table35[[#This Row],[Balance TAM]]&gt;0,"Open","Close"))</f>
        <v/>
      </c>
      <c r="V309" s="214" t="str">
        <f>IF(Table35[[#This Row],[PO TMMIN]]="","",IF(Table35[[#This Row],[Balance TMMIN]]&gt;0,"Open","Close"))</f>
        <v/>
      </c>
      <c r="W309" s="212"/>
      <c r="X309" s="214"/>
      <c r="Y309" s="236" t="str">
        <f>IF(Table35[[#This Row],[PO TAM]]="","",SUMIF(J:J,Table35[[#This Row],[Ich No]],J:N))</f>
        <v/>
      </c>
      <c r="Z309" s="214" t="str">
        <f>IF(Table35[[#This Row],[PO TMMIN]]="","",SUMIF(B:B,Table35[[#This Row],[Ich Part No]],I:I))</f>
        <v/>
      </c>
      <c r="AC309" s="169" t="str">
        <f>IF(Table35[[#This Row],[Delivery Date]]="","",$AC$2-Table35[[#This Row],[Delivery Date]])</f>
        <v/>
      </c>
      <c r="AE309" t="str">
        <f>IFERROR(VLOOKUP(Table35[[#This Row],[Ich No]],'ICH NO'!K:M,3,0),"")</f>
        <v/>
      </c>
      <c r="AF309" t="str">
        <f>IF(Table35[[#This Row],[REST TAM]]&gt;Table35[[#This Row],[Stock TAM]],Table35[[#This Row],[Stock TAM]],Table35[[#This Row],[REST TAM]])</f>
        <v/>
      </c>
    </row>
    <row r="310" spans="1:32" x14ac:dyDescent="0.3">
      <c r="A310" s="173" t="str">
        <f>IF(Table35[[#This Row],[TAM PART NO]]="","",(ROW()-2))</f>
        <v/>
      </c>
      <c r="B310" s="212" t="str">
        <f>IF(TAM!T314="","",TAM!T314)</f>
        <v/>
      </c>
      <c r="C310" s="42" t="str">
        <f>IF(TAM!Q314="","",TAM!Q314)</f>
        <v/>
      </c>
      <c r="D310" s="42" t="str">
        <f>IF(TAM!I314="","",TAM!I314)</f>
        <v/>
      </c>
      <c r="E310" s="42" t="str">
        <f>IF(TAM!H314="","",TAM!H314)</f>
        <v/>
      </c>
      <c r="F310" s="213" t="str">
        <f>IF(TAM!L314="","",TAM!L314)</f>
        <v/>
      </c>
      <c r="G310" s="213" t="str">
        <f>IF(TAM!M314="","",TAM!M314)</f>
        <v/>
      </c>
      <c r="H310" s="220" t="str">
        <f>IF(TAM!AD314="","",TAM!AD314)</f>
        <v/>
      </c>
      <c r="I310" s="223" t="str">
        <f>IF(Table35[[#This Row],[Open Qty TAM]]="","",TAM!AE314)</f>
        <v/>
      </c>
      <c r="J310" s="212" t="str">
        <f>IF(TMMIN!T312="","",TMMIN!T312)</f>
        <v/>
      </c>
      <c r="K310" s="42" t="str">
        <f>IF(TMMIN!Q312="","",TMMIN!Q312)</f>
        <v/>
      </c>
      <c r="L310" s="42" t="str">
        <f>IF(TMMIN!I312="","",TMMIN!I312)</f>
        <v/>
      </c>
      <c r="M310" s="220" t="str">
        <f>IF(Table35[[#This Row],[PO TMMIN]]="","",TMMIN!AD312)</f>
        <v/>
      </c>
      <c r="N310" s="223" t="str">
        <f>IF(Table35[[#This Row],[Open Qty TMMIN]]="","",TMMIN!AE312)</f>
        <v/>
      </c>
      <c r="O310" s="226" t="str">
        <f>IF(Table35[[#This Row],[Open Qty TAM]]="","",SUM(SUMIF('STOCK OES'!B:B,Table35[[#This Row],[Ich No]],'STOCK OES'!E:E),SUMIF('STOCK SEALING'!B:B,Table35[[#This Row],[Ich Part No]],'STOCK SEALING'!E:E)))</f>
        <v/>
      </c>
      <c r="P310" s="223" t="str">
        <f>IF(Table35[[#This Row],[Rest TMMIN]]="","",SUM(SUMIF('STOCK OES'!B:B,Table35[[#This Row],[Ich Part No]],'STOCK OES'!E:E),SUMIF('STOCK SEALING'!B:B,Table35[[#This Row],[Ich Part No]],'STOCK SEALING'!E:E)))</f>
        <v/>
      </c>
      <c r="Q310" s="226"/>
      <c r="R310" s="223"/>
      <c r="S310" s="226" t="str">
        <f>IFERROR(Table35[[#This Row],[REST TAM]]-Table35[[#This Row],[Scan TAM]],"")</f>
        <v/>
      </c>
      <c r="T310" s="223" t="str">
        <f>IFERROR(Table35[[#This Row],[Rest TMMIN]]-Table35[[#This Row],[Scan Tmmin]],"")</f>
        <v/>
      </c>
      <c r="U310" s="212" t="str">
        <f>IF(Table35[[#This Row],[PO TAM]]="","",IF(Table35[[#This Row],[Balance TAM]]&gt;0,"Open","Close"))</f>
        <v/>
      </c>
      <c r="V310" s="214" t="str">
        <f>IF(Table35[[#This Row],[PO TMMIN]]="","",IF(Table35[[#This Row],[Balance TMMIN]]&gt;0,"Open","Close"))</f>
        <v/>
      </c>
      <c r="W310" s="212"/>
      <c r="X310" s="214"/>
      <c r="Y310" s="236" t="str">
        <f>IF(Table35[[#This Row],[PO TAM]]="","",SUMIF(J:J,Table35[[#This Row],[Ich No]],J:N))</f>
        <v/>
      </c>
      <c r="Z310" s="214" t="str">
        <f>IF(Table35[[#This Row],[PO TMMIN]]="","",SUMIF(B:B,Table35[[#This Row],[Ich Part No]],I:I))</f>
        <v/>
      </c>
      <c r="AC310" s="169" t="str">
        <f>IF(Table35[[#This Row],[Delivery Date]]="","",$AC$2-Table35[[#This Row],[Delivery Date]])</f>
        <v/>
      </c>
      <c r="AE310" t="str">
        <f>IFERROR(VLOOKUP(Table35[[#This Row],[Ich No]],'ICH NO'!K:M,3,0),"")</f>
        <v/>
      </c>
      <c r="AF310" t="str">
        <f>IF(Table35[[#This Row],[REST TAM]]&gt;Table35[[#This Row],[Stock TAM]],Table35[[#This Row],[Stock TAM]],Table35[[#This Row],[REST TAM]])</f>
        <v/>
      </c>
    </row>
    <row r="311" spans="1:32" x14ac:dyDescent="0.3">
      <c r="A311" s="173" t="str">
        <f>IF(Table35[[#This Row],[TAM PART NO]]="","",(ROW()-2))</f>
        <v/>
      </c>
      <c r="B311" s="212" t="str">
        <f>IF(TAM!T315="","",TAM!T315)</f>
        <v/>
      </c>
      <c r="C311" s="42" t="str">
        <f>IF(TAM!Q315="","",TAM!Q315)</f>
        <v/>
      </c>
      <c r="D311" s="42" t="str">
        <f>IF(TAM!I315="","",TAM!I315)</f>
        <v/>
      </c>
      <c r="E311" s="42" t="str">
        <f>IF(TAM!H315="","",TAM!H315)</f>
        <v/>
      </c>
      <c r="F311" s="213" t="str">
        <f>IF(TAM!L315="","",TAM!L315)</f>
        <v/>
      </c>
      <c r="G311" s="213" t="str">
        <f>IF(TAM!M315="","",TAM!M315)</f>
        <v/>
      </c>
      <c r="H311" s="220" t="str">
        <f>IF(TAM!AD315="","",TAM!AD315)</f>
        <v/>
      </c>
      <c r="I311" s="223" t="str">
        <f>IF(Table35[[#This Row],[Open Qty TAM]]="","",TAM!AE315)</f>
        <v/>
      </c>
      <c r="J311" s="212" t="str">
        <f>IF(TMMIN!T313="","",TMMIN!T313)</f>
        <v/>
      </c>
      <c r="K311" s="42" t="str">
        <f>IF(TMMIN!Q313="","",TMMIN!Q313)</f>
        <v/>
      </c>
      <c r="L311" s="42" t="str">
        <f>IF(TMMIN!I313="","",TMMIN!I313)</f>
        <v/>
      </c>
      <c r="M311" s="220" t="str">
        <f>IF(Table35[[#This Row],[PO TMMIN]]="","",TMMIN!AD313)</f>
        <v/>
      </c>
      <c r="N311" s="223" t="str">
        <f>IF(Table35[[#This Row],[Open Qty TMMIN]]="","",TMMIN!AE313)</f>
        <v/>
      </c>
      <c r="O311" s="226" t="str">
        <f>IF(Table35[[#This Row],[Open Qty TAM]]="","",SUM(SUMIF('STOCK OES'!B:B,Table35[[#This Row],[Ich No]],'STOCK OES'!E:E),SUMIF('STOCK SEALING'!B:B,Table35[[#This Row],[Ich Part No]],'STOCK SEALING'!E:E)))</f>
        <v/>
      </c>
      <c r="P311" s="223" t="str">
        <f>IF(Table35[[#This Row],[Rest TMMIN]]="","",SUM(SUMIF('STOCK OES'!B:B,Table35[[#This Row],[Ich Part No]],'STOCK OES'!E:E),SUMIF('STOCK SEALING'!B:B,Table35[[#This Row],[Ich Part No]],'STOCK SEALING'!E:E)))</f>
        <v/>
      </c>
      <c r="Q311" s="226"/>
      <c r="R311" s="223"/>
      <c r="S311" s="226" t="str">
        <f>IFERROR(Table35[[#This Row],[REST TAM]]-Table35[[#This Row],[Scan TAM]],"")</f>
        <v/>
      </c>
      <c r="T311" s="223" t="str">
        <f>IFERROR(Table35[[#This Row],[Rest TMMIN]]-Table35[[#This Row],[Scan Tmmin]],"")</f>
        <v/>
      </c>
      <c r="U311" s="212" t="str">
        <f>IF(Table35[[#This Row],[PO TAM]]="","",IF(Table35[[#This Row],[Balance TAM]]&gt;0,"Open","Close"))</f>
        <v/>
      </c>
      <c r="V311" s="214" t="str">
        <f>IF(Table35[[#This Row],[PO TMMIN]]="","",IF(Table35[[#This Row],[Balance TMMIN]]&gt;0,"Open","Close"))</f>
        <v/>
      </c>
      <c r="W311" s="212"/>
      <c r="X311" s="214"/>
      <c r="Y311" s="236" t="str">
        <f>IF(Table35[[#This Row],[PO TAM]]="","",SUMIF(J:J,Table35[[#This Row],[Ich No]],J:N))</f>
        <v/>
      </c>
      <c r="Z311" s="214" t="str">
        <f>IF(Table35[[#This Row],[PO TMMIN]]="","",SUMIF(B:B,Table35[[#This Row],[Ich Part No]],I:I))</f>
        <v/>
      </c>
      <c r="AC311" s="169" t="str">
        <f>IF(Table35[[#This Row],[Delivery Date]]="","",$AC$2-Table35[[#This Row],[Delivery Date]])</f>
        <v/>
      </c>
      <c r="AE311" t="str">
        <f>IFERROR(VLOOKUP(Table35[[#This Row],[Ich No]],'ICH NO'!K:M,3,0),"")</f>
        <v/>
      </c>
      <c r="AF311" t="str">
        <f>IF(Table35[[#This Row],[REST TAM]]&gt;Table35[[#This Row],[Stock TAM]],Table35[[#This Row],[Stock TAM]],Table35[[#This Row],[REST TAM]])</f>
        <v/>
      </c>
    </row>
    <row r="312" spans="1:32" x14ac:dyDescent="0.3">
      <c r="A312" s="173" t="str">
        <f>IF(Table35[[#This Row],[TAM PART NO]]="","",(ROW()-2))</f>
        <v/>
      </c>
      <c r="B312" s="212" t="str">
        <f>IF(TAM!T316="","",TAM!T316)</f>
        <v/>
      </c>
      <c r="C312" s="42" t="str">
        <f>IF(TAM!Q316="","",TAM!Q316)</f>
        <v/>
      </c>
      <c r="D312" s="42" t="str">
        <f>IF(TAM!I316="","",TAM!I316)</f>
        <v/>
      </c>
      <c r="E312" s="42" t="str">
        <f>IF(TAM!H316="","",TAM!H316)</f>
        <v/>
      </c>
      <c r="F312" s="213" t="str">
        <f>IF(TAM!L316="","",TAM!L316)</f>
        <v/>
      </c>
      <c r="G312" s="213" t="str">
        <f>IF(TAM!M316="","",TAM!M316)</f>
        <v/>
      </c>
      <c r="H312" s="220" t="str">
        <f>IF(TAM!AD316="","",TAM!AD316)</f>
        <v/>
      </c>
      <c r="I312" s="223" t="str">
        <f>IF(Table35[[#This Row],[Open Qty TAM]]="","",TAM!AE316)</f>
        <v/>
      </c>
      <c r="J312" s="212" t="str">
        <f>IF(TMMIN!T314="","",TMMIN!T314)</f>
        <v/>
      </c>
      <c r="K312" s="42" t="str">
        <f>IF(TMMIN!Q314="","",TMMIN!Q314)</f>
        <v/>
      </c>
      <c r="L312" s="42" t="str">
        <f>IF(TMMIN!I314="","",TMMIN!I314)</f>
        <v/>
      </c>
      <c r="M312" s="220" t="str">
        <f>IF(Table35[[#This Row],[PO TMMIN]]="","",TMMIN!AD314)</f>
        <v/>
      </c>
      <c r="N312" s="223" t="str">
        <f>IF(Table35[[#This Row],[Open Qty TMMIN]]="","",TMMIN!AE314)</f>
        <v/>
      </c>
      <c r="O312" s="226" t="str">
        <f>IF(Table35[[#This Row],[Open Qty TAM]]="","",SUM(SUMIF('STOCK OES'!B:B,Table35[[#This Row],[Ich No]],'STOCK OES'!E:E),SUMIF('STOCK SEALING'!B:B,Table35[[#This Row],[Ich Part No]],'STOCK SEALING'!E:E)))</f>
        <v/>
      </c>
      <c r="P312" s="223" t="str">
        <f>IF(Table35[[#This Row],[Rest TMMIN]]="","",SUM(SUMIF('STOCK OES'!B:B,Table35[[#This Row],[Ich Part No]],'STOCK OES'!E:E),SUMIF('STOCK SEALING'!B:B,Table35[[#This Row],[Ich Part No]],'STOCK SEALING'!E:E)))</f>
        <v/>
      </c>
      <c r="Q312" s="226"/>
      <c r="R312" s="223"/>
      <c r="S312" s="226" t="str">
        <f>IFERROR(Table35[[#This Row],[REST TAM]]-Table35[[#This Row],[Scan TAM]],"")</f>
        <v/>
      </c>
      <c r="T312" s="223" t="str">
        <f>IFERROR(Table35[[#This Row],[Rest TMMIN]]-Table35[[#This Row],[Scan Tmmin]],"")</f>
        <v/>
      </c>
      <c r="U312" s="212" t="str">
        <f>IF(Table35[[#This Row],[PO TAM]]="","",IF(Table35[[#This Row],[Balance TAM]]&gt;0,"Open","Close"))</f>
        <v/>
      </c>
      <c r="V312" s="214" t="str">
        <f>IF(Table35[[#This Row],[PO TMMIN]]="","",IF(Table35[[#This Row],[Balance TMMIN]]&gt;0,"Open","Close"))</f>
        <v/>
      </c>
      <c r="W312" s="212"/>
      <c r="X312" s="214"/>
      <c r="Y312" s="236" t="str">
        <f>IF(Table35[[#This Row],[PO TAM]]="","",SUMIF(J:J,Table35[[#This Row],[Ich No]],J:N))</f>
        <v/>
      </c>
      <c r="Z312" s="214" t="str">
        <f>IF(Table35[[#This Row],[PO TMMIN]]="","",SUMIF(B:B,Table35[[#This Row],[Ich Part No]],I:I))</f>
        <v/>
      </c>
      <c r="AC312" s="169" t="str">
        <f>IF(Table35[[#This Row],[Delivery Date]]="","",$AC$2-Table35[[#This Row],[Delivery Date]])</f>
        <v/>
      </c>
      <c r="AE312" t="str">
        <f>IFERROR(VLOOKUP(Table35[[#This Row],[Ich No]],'ICH NO'!K:M,3,0),"")</f>
        <v/>
      </c>
      <c r="AF312" t="str">
        <f>IF(Table35[[#This Row],[REST TAM]]&gt;Table35[[#This Row],[Stock TAM]],Table35[[#This Row],[Stock TAM]],Table35[[#This Row],[REST TAM]])</f>
        <v/>
      </c>
    </row>
    <row r="313" spans="1:32" x14ac:dyDescent="0.3">
      <c r="A313" s="173" t="str">
        <f>IF(Table35[[#This Row],[TAM PART NO]]="","",(ROW()-2))</f>
        <v/>
      </c>
      <c r="B313" s="212" t="str">
        <f>IF(TAM!T317="","",TAM!T317)</f>
        <v/>
      </c>
      <c r="C313" s="42" t="str">
        <f>IF(TAM!Q317="","",TAM!Q317)</f>
        <v/>
      </c>
      <c r="D313" s="42" t="str">
        <f>IF(TAM!I317="","",TAM!I317)</f>
        <v/>
      </c>
      <c r="E313" s="42" t="str">
        <f>IF(TAM!H317="","",TAM!H317)</f>
        <v/>
      </c>
      <c r="F313" s="213" t="str">
        <f>IF(TAM!L317="","",TAM!L317)</f>
        <v/>
      </c>
      <c r="G313" s="213" t="str">
        <f>IF(TAM!M317="","",TAM!M317)</f>
        <v/>
      </c>
      <c r="H313" s="220" t="str">
        <f>IF(TAM!AD317="","",TAM!AD317)</f>
        <v/>
      </c>
      <c r="I313" s="223" t="str">
        <f>IF(Table35[[#This Row],[Open Qty TAM]]="","",TAM!AE317)</f>
        <v/>
      </c>
      <c r="J313" s="212" t="str">
        <f>IF(TMMIN!T315="","",TMMIN!T315)</f>
        <v/>
      </c>
      <c r="K313" s="42" t="str">
        <f>IF(TMMIN!Q315="","",TMMIN!Q315)</f>
        <v/>
      </c>
      <c r="L313" s="42" t="str">
        <f>IF(TMMIN!I315="","",TMMIN!I315)</f>
        <v/>
      </c>
      <c r="M313" s="220" t="str">
        <f>IF(Table35[[#This Row],[PO TMMIN]]="","",TMMIN!AD315)</f>
        <v/>
      </c>
      <c r="N313" s="223" t="str">
        <f>IF(Table35[[#This Row],[Open Qty TMMIN]]="","",TMMIN!AE315)</f>
        <v/>
      </c>
      <c r="O313" s="226" t="str">
        <f>IF(Table35[[#This Row],[Open Qty TAM]]="","",SUM(SUMIF('STOCK OES'!B:B,Table35[[#This Row],[Ich No]],'STOCK OES'!E:E),SUMIF('STOCK SEALING'!B:B,Table35[[#This Row],[Ich Part No]],'STOCK SEALING'!E:E)))</f>
        <v/>
      </c>
      <c r="P313" s="223" t="str">
        <f>IF(Table35[[#This Row],[Rest TMMIN]]="","",SUM(SUMIF('STOCK OES'!B:B,Table35[[#This Row],[Ich Part No]],'STOCK OES'!E:E),SUMIF('STOCK SEALING'!B:B,Table35[[#This Row],[Ich Part No]],'STOCK SEALING'!E:E)))</f>
        <v/>
      </c>
      <c r="Q313" s="226"/>
      <c r="R313" s="223"/>
      <c r="S313" s="226" t="str">
        <f>IFERROR(Table35[[#This Row],[REST TAM]]-Table35[[#This Row],[Scan TAM]],"")</f>
        <v/>
      </c>
      <c r="T313" s="223" t="str">
        <f>IFERROR(Table35[[#This Row],[Rest TMMIN]]-Table35[[#This Row],[Scan Tmmin]],"")</f>
        <v/>
      </c>
      <c r="U313" s="212" t="str">
        <f>IF(Table35[[#This Row],[PO TAM]]="","",IF(Table35[[#This Row],[Balance TAM]]&gt;0,"Open","Close"))</f>
        <v/>
      </c>
      <c r="V313" s="214" t="str">
        <f>IF(Table35[[#This Row],[PO TMMIN]]="","",IF(Table35[[#This Row],[Balance TMMIN]]&gt;0,"Open","Close"))</f>
        <v/>
      </c>
      <c r="W313" s="212"/>
      <c r="X313" s="214"/>
      <c r="Y313" s="236" t="str">
        <f>IF(Table35[[#This Row],[PO TAM]]="","",SUMIF(J:J,Table35[[#This Row],[Ich No]],J:N))</f>
        <v/>
      </c>
      <c r="Z313" s="214" t="str">
        <f>IF(Table35[[#This Row],[PO TMMIN]]="","",SUMIF(B:B,Table35[[#This Row],[Ich Part No]],I:I))</f>
        <v/>
      </c>
      <c r="AC313" s="169" t="str">
        <f>IF(Table35[[#This Row],[Delivery Date]]="","",$AC$2-Table35[[#This Row],[Delivery Date]])</f>
        <v/>
      </c>
      <c r="AE313" t="str">
        <f>IFERROR(VLOOKUP(Table35[[#This Row],[Ich No]],'ICH NO'!K:M,3,0),"")</f>
        <v/>
      </c>
      <c r="AF313" t="str">
        <f>IF(Table35[[#This Row],[REST TAM]]&gt;Table35[[#This Row],[Stock TAM]],Table35[[#This Row],[Stock TAM]],Table35[[#This Row],[REST TAM]])</f>
        <v/>
      </c>
    </row>
    <row r="314" spans="1:32" x14ac:dyDescent="0.3">
      <c r="A314" s="173" t="str">
        <f>IF(Table35[[#This Row],[TAM PART NO]]="","",(ROW()-2))</f>
        <v/>
      </c>
      <c r="B314" s="212" t="str">
        <f>IF(TAM!T318="","",TAM!T318)</f>
        <v/>
      </c>
      <c r="C314" s="42" t="str">
        <f>IF(TAM!Q318="","",TAM!Q318)</f>
        <v/>
      </c>
      <c r="D314" s="42" t="str">
        <f>IF(TAM!I318="","",TAM!I318)</f>
        <v/>
      </c>
      <c r="E314" s="42" t="str">
        <f>IF(TAM!H318="","",TAM!H318)</f>
        <v/>
      </c>
      <c r="F314" s="213" t="str">
        <f>IF(TAM!L318="","",TAM!L318)</f>
        <v/>
      </c>
      <c r="G314" s="213" t="str">
        <f>IF(TAM!M318="","",TAM!M318)</f>
        <v/>
      </c>
      <c r="H314" s="220" t="str">
        <f>IF(TAM!AD318="","",TAM!AD318)</f>
        <v/>
      </c>
      <c r="I314" s="223" t="str">
        <f>IF(Table35[[#This Row],[Open Qty TAM]]="","",TAM!AE318)</f>
        <v/>
      </c>
      <c r="J314" s="212" t="str">
        <f>IF(TMMIN!T316="","",TMMIN!T316)</f>
        <v/>
      </c>
      <c r="K314" s="42" t="str">
        <f>IF(TMMIN!Q316="","",TMMIN!Q316)</f>
        <v/>
      </c>
      <c r="L314" s="42" t="str">
        <f>IF(TMMIN!I316="","",TMMIN!I316)</f>
        <v/>
      </c>
      <c r="M314" s="220" t="str">
        <f>IF(Table35[[#This Row],[PO TMMIN]]="","",TMMIN!AD316)</f>
        <v/>
      </c>
      <c r="N314" s="223" t="str">
        <f>IF(Table35[[#This Row],[Open Qty TMMIN]]="","",TMMIN!AE316)</f>
        <v/>
      </c>
      <c r="O314" s="226" t="str">
        <f>IF(Table35[[#This Row],[Open Qty TAM]]="","",SUM(SUMIF('STOCK OES'!B:B,Table35[[#This Row],[Ich No]],'STOCK OES'!E:E),SUMIF('STOCK SEALING'!B:B,Table35[[#This Row],[Ich Part No]],'STOCK SEALING'!E:E)))</f>
        <v/>
      </c>
      <c r="P314" s="223" t="str">
        <f>IF(Table35[[#This Row],[Rest TMMIN]]="","",SUM(SUMIF('STOCK OES'!B:B,Table35[[#This Row],[Ich Part No]],'STOCK OES'!E:E),SUMIF('STOCK SEALING'!B:B,Table35[[#This Row],[Ich Part No]],'STOCK SEALING'!E:E)))</f>
        <v/>
      </c>
      <c r="Q314" s="226"/>
      <c r="R314" s="223"/>
      <c r="S314" s="226" t="str">
        <f>IFERROR(Table35[[#This Row],[REST TAM]]-Table35[[#This Row],[Scan TAM]],"")</f>
        <v/>
      </c>
      <c r="T314" s="223" t="str">
        <f>IFERROR(Table35[[#This Row],[Rest TMMIN]]-Table35[[#This Row],[Scan Tmmin]],"")</f>
        <v/>
      </c>
      <c r="U314" s="212" t="str">
        <f>IF(Table35[[#This Row],[PO TAM]]="","",IF(Table35[[#This Row],[Balance TAM]]&gt;0,"Open","Close"))</f>
        <v/>
      </c>
      <c r="V314" s="214" t="str">
        <f>IF(Table35[[#This Row],[PO TMMIN]]="","",IF(Table35[[#This Row],[Balance TMMIN]]&gt;0,"Open","Close"))</f>
        <v/>
      </c>
      <c r="W314" s="212"/>
      <c r="X314" s="214"/>
      <c r="Y314" s="236" t="str">
        <f>IF(Table35[[#This Row],[PO TAM]]="","",SUMIF(J:J,Table35[[#This Row],[Ich No]],J:N))</f>
        <v/>
      </c>
      <c r="Z314" s="214" t="str">
        <f>IF(Table35[[#This Row],[PO TMMIN]]="","",SUMIF(B:B,Table35[[#This Row],[Ich Part No]],I:I))</f>
        <v/>
      </c>
      <c r="AC314" s="169" t="str">
        <f>IF(Table35[[#This Row],[Delivery Date]]="","",$AC$2-Table35[[#This Row],[Delivery Date]])</f>
        <v/>
      </c>
      <c r="AE314" t="str">
        <f>IFERROR(VLOOKUP(Table35[[#This Row],[Ich No]],'ICH NO'!K:M,3,0),"")</f>
        <v/>
      </c>
      <c r="AF314" t="str">
        <f>IF(Table35[[#This Row],[REST TAM]]&gt;Table35[[#This Row],[Stock TAM]],Table35[[#This Row],[Stock TAM]],Table35[[#This Row],[REST TAM]])</f>
        <v/>
      </c>
    </row>
    <row r="315" spans="1:32" x14ac:dyDescent="0.3">
      <c r="A315" s="173" t="str">
        <f>IF(Table35[[#This Row],[TAM PART NO]]="","",(ROW()-2))</f>
        <v/>
      </c>
      <c r="B315" s="212" t="str">
        <f>IF(TAM!T319="","",TAM!T319)</f>
        <v/>
      </c>
      <c r="C315" s="42" t="str">
        <f>IF(TAM!Q319="","",TAM!Q319)</f>
        <v/>
      </c>
      <c r="D315" s="42" t="str">
        <f>IF(TAM!I319="","",TAM!I319)</f>
        <v/>
      </c>
      <c r="E315" s="42" t="str">
        <f>IF(TAM!H319="","",TAM!H319)</f>
        <v/>
      </c>
      <c r="F315" s="213" t="str">
        <f>IF(TAM!L319="","",TAM!L319)</f>
        <v/>
      </c>
      <c r="G315" s="213" t="str">
        <f>IF(TAM!M319="","",TAM!M319)</f>
        <v/>
      </c>
      <c r="H315" s="220" t="str">
        <f>IF(TAM!AD319="","",TAM!AD319)</f>
        <v/>
      </c>
      <c r="I315" s="223" t="str">
        <f>IF(Table35[[#This Row],[Open Qty TAM]]="","",TAM!AE319)</f>
        <v/>
      </c>
      <c r="J315" s="212" t="str">
        <f>IF(TMMIN!T317="","",TMMIN!T317)</f>
        <v/>
      </c>
      <c r="K315" s="42" t="str">
        <f>IF(TMMIN!Q317="","",TMMIN!Q317)</f>
        <v/>
      </c>
      <c r="L315" s="42" t="str">
        <f>IF(TMMIN!I317="","",TMMIN!I317)</f>
        <v/>
      </c>
      <c r="M315" s="220" t="str">
        <f>IF(Table35[[#This Row],[PO TMMIN]]="","",TMMIN!AD317)</f>
        <v/>
      </c>
      <c r="N315" s="223" t="str">
        <f>IF(Table35[[#This Row],[Open Qty TMMIN]]="","",TMMIN!AE317)</f>
        <v/>
      </c>
      <c r="O315" s="226" t="str">
        <f>IF(Table35[[#This Row],[Open Qty TAM]]="","",SUM(SUMIF('STOCK OES'!B:B,Table35[[#This Row],[Ich No]],'STOCK OES'!E:E),SUMIF('STOCK SEALING'!B:B,Table35[[#This Row],[Ich Part No]],'STOCK SEALING'!E:E)))</f>
        <v/>
      </c>
      <c r="P315" s="223" t="str">
        <f>IF(Table35[[#This Row],[Rest TMMIN]]="","",SUM(SUMIF('STOCK OES'!B:B,Table35[[#This Row],[Ich Part No]],'STOCK OES'!E:E),SUMIF('STOCK SEALING'!B:B,Table35[[#This Row],[Ich Part No]],'STOCK SEALING'!E:E)))</f>
        <v/>
      </c>
      <c r="Q315" s="226"/>
      <c r="R315" s="223"/>
      <c r="S315" s="226" t="str">
        <f>IFERROR(Table35[[#This Row],[REST TAM]]-Table35[[#This Row],[Scan TAM]],"")</f>
        <v/>
      </c>
      <c r="T315" s="223" t="str">
        <f>IFERROR(Table35[[#This Row],[Rest TMMIN]]-Table35[[#This Row],[Scan Tmmin]],"")</f>
        <v/>
      </c>
      <c r="U315" s="212" t="str">
        <f>IF(Table35[[#This Row],[PO TAM]]="","",IF(Table35[[#This Row],[Balance TAM]]&gt;0,"Open","Close"))</f>
        <v/>
      </c>
      <c r="V315" s="214" t="str">
        <f>IF(Table35[[#This Row],[PO TMMIN]]="","",IF(Table35[[#This Row],[Balance TMMIN]]&gt;0,"Open","Close"))</f>
        <v/>
      </c>
      <c r="W315" s="212"/>
      <c r="X315" s="214"/>
      <c r="Y315" s="236" t="str">
        <f>IF(Table35[[#This Row],[PO TAM]]="","",SUMIF(J:J,Table35[[#This Row],[Ich No]],J:N))</f>
        <v/>
      </c>
      <c r="Z315" s="214" t="str">
        <f>IF(Table35[[#This Row],[PO TMMIN]]="","",SUMIF(B:B,Table35[[#This Row],[Ich Part No]],I:I))</f>
        <v/>
      </c>
      <c r="AC315" s="169" t="str">
        <f>IF(Table35[[#This Row],[Delivery Date]]="","",$AC$2-Table35[[#This Row],[Delivery Date]])</f>
        <v/>
      </c>
      <c r="AE315" t="str">
        <f>IFERROR(VLOOKUP(Table35[[#This Row],[Ich No]],'ICH NO'!K:M,3,0),"")</f>
        <v/>
      </c>
      <c r="AF315" t="str">
        <f>IF(Table35[[#This Row],[REST TAM]]&gt;Table35[[#This Row],[Stock TAM]],Table35[[#This Row],[Stock TAM]],Table35[[#This Row],[REST TAM]])</f>
        <v/>
      </c>
    </row>
    <row r="316" spans="1:32" x14ac:dyDescent="0.3">
      <c r="A316" s="173" t="str">
        <f>IF(Table35[[#This Row],[TAM PART NO]]="","",(ROW()-2))</f>
        <v/>
      </c>
      <c r="B316" s="212" t="str">
        <f>IF(TAM!T320="","",TAM!T320)</f>
        <v/>
      </c>
      <c r="C316" s="42" t="str">
        <f>IF(TAM!Q320="","",TAM!Q320)</f>
        <v/>
      </c>
      <c r="D316" s="42" t="str">
        <f>IF(TAM!I320="","",TAM!I320)</f>
        <v/>
      </c>
      <c r="E316" s="42" t="str">
        <f>IF(TAM!H320="","",TAM!H320)</f>
        <v/>
      </c>
      <c r="F316" s="213" t="str">
        <f>IF(TAM!L320="","",TAM!L320)</f>
        <v/>
      </c>
      <c r="G316" s="213" t="str">
        <f>IF(TAM!M320="","",TAM!M320)</f>
        <v/>
      </c>
      <c r="H316" s="220" t="str">
        <f>IF(TAM!AD320="","",TAM!AD320)</f>
        <v/>
      </c>
      <c r="I316" s="223" t="str">
        <f>IF(Table35[[#This Row],[Open Qty TAM]]="","",TAM!AE320)</f>
        <v/>
      </c>
      <c r="J316" s="212" t="str">
        <f>IF(TMMIN!T318="","",TMMIN!T318)</f>
        <v/>
      </c>
      <c r="K316" s="42" t="str">
        <f>IF(TMMIN!Q318="","",TMMIN!Q318)</f>
        <v/>
      </c>
      <c r="L316" s="42" t="str">
        <f>IF(TMMIN!I318="","",TMMIN!I318)</f>
        <v/>
      </c>
      <c r="M316" s="220" t="str">
        <f>IF(Table35[[#This Row],[PO TMMIN]]="","",TMMIN!AD318)</f>
        <v/>
      </c>
      <c r="N316" s="223" t="str">
        <f>IF(Table35[[#This Row],[Open Qty TMMIN]]="","",TMMIN!AE318)</f>
        <v/>
      </c>
      <c r="O316" s="226" t="str">
        <f>IF(Table35[[#This Row],[Open Qty TAM]]="","",SUM(SUMIF('STOCK OES'!B:B,Table35[[#This Row],[Ich No]],'STOCK OES'!E:E),SUMIF('STOCK SEALING'!B:B,Table35[[#This Row],[Ich Part No]],'STOCK SEALING'!E:E)))</f>
        <v/>
      </c>
      <c r="P316" s="223" t="str">
        <f>IF(Table35[[#This Row],[Rest TMMIN]]="","",SUM(SUMIF('STOCK OES'!B:B,Table35[[#This Row],[Ich Part No]],'STOCK OES'!E:E),SUMIF('STOCK SEALING'!B:B,Table35[[#This Row],[Ich Part No]],'STOCK SEALING'!E:E)))</f>
        <v/>
      </c>
      <c r="Q316" s="226"/>
      <c r="R316" s="223"/>
      <c r="S316" s="226" t="str">
        <f>IFERROR(Table35[[#This Row],[REST TAM]]-Table35[[#This Row],[Scan TAM]],"")</f>
        <v/>
      </c>
      <c r="T316" s="223" t="str">
        <f>IFERROR(Table35[[#This Row],[Rest TMMIN]]-Table35[[#This Row],[Scan Tmmin]],"")</f>
        <v/>
      </c>
      <c r="U316" s="212" t="str">
        <f>IF(Table35[[#This Row],[PO TAM]]="","",IF(Table35[[#This Row],[Balance TAM]]&gt;0,"Open","Close"))</f>
        <v/>
      </c>
      <c r="V316" s="214" t="str">
        <f>IF(Table35[[#This Row],[PO TMMIN]]="","",IF(Table35[[#This Row],[Balance TMMIN]]&gt;0,"Open","Close"))</f>
        <v/>
      </c>
      <c r="W316" s="212"/>
      <c r="X316" s="214"/>
      <c r="Y316" s="236" t="str">
        <f>IF(Table35[[#This Row],[PO TAM]]="","",SUMIF(J:J,Table35[[#This Row],[Ich No]],J:N))</f>
        <v/>
      </c>
      <c r="Z316" s="214" t="str">
        <f>IF(Table35[[#This Row],[PO TMMIN]]="","",SUMIF(B:B,Table35[[#This Row],[Ich Part No]],I:I))</f>
        <v/>
      </c>
      <c r="AC316" s="169" t="str">
        <f>IF(Table35[[#This Row],[Delivery Date]]="","",$AC$2-Table35[[#This Row],[Delivery Date]])</f>
        <v/>
      </c>
      <c r="AE316" t="str">
        <f>IFERROR(VLOOKUP(Table35[[#This Row],[Ich No]],'ICH NO'!K:M,3,0),"")</f>
        <v/>
      </c>
      <c r="AF316" t="str">
        <f>IF(Table35[[#This Row],[REST TAM]]&gt;Table35[[#This Row],[Stock TAM]],Table35[[#This Row],[Stock TAM]],Table35[[#This Row],[REST TAM]])</f>
        <v/>
      </c>
    </row>
    <row r="317" spans="1:32" x14ac:dyDescent="0.3">
      <c r="A317" s="173" t="str">
        <f>IF(Table35[[#This Row],[TAM PART NO]]="","",(ROW()-2))</f>
        <v/>
      </c>
      <c r="B317" s="212" t="str">
        <f>IF(TAM!T321="","",TAM!T321)</f>
        <v/>
      </c>
      <c r="C317" s="42" t="str">
        <f>IF(TAM!Q321="","",TAM!Q321)</f>
        <v/>
      </c>
      <c r="D317" s="42" t="str">
        <f>IF(TAM!I321="","",TAM!I321)</f>
        <v/>
      </c>
      <c r="E317" s="42" t="str">
        <f>IF(TAM!H321="","",TAM!H321)</f>
        <v/>
      </c>
      <c r="F317" s="213" t="str">
        <f>IF(TAM!L321="","",TAM!L321)</f>
        <v/>
      </c>
      <c r="G317" s="213" t="str">
        <f>IF(TAM!M321="","",TAM!M321)</f>
        <v/>
      </c>
      <c r="H317" s="220" t="str">
        <f>IF(TAM!AD321="","",TAM!AD321)</f>
        <v/>
      </c>
      <c r="I317" s="223" t="str">
        <f>IF(Table35[[#This Row],[Open Qty TAM]]="","",TAM!AE321)</f>
        <v/>
      </c>
      <c r="J317" s="212" t="str">
        <f>IF(TMMIN!T319="","",TMMIN!T319)</f>
        <v/>
      </c>
      <c r="K317" s="42" t="str">
        <f>IF(TMMIN!Q319="","",TMMIN!Q319)</f>
        <v/>
      </c>
      <c r="L317" s="42" t="str">
        <f>IF(TMMIN!I319="","",TMMIN!I319)</f>
        <v/>
      </c>
      <c r="M317" s="220" t="str">
        <f>IF(Table35[[#This Row],[PO TMMIN]]="","",TMMIN!AD319)</f>
        <v/>
      </c>
      <c r="N317" s="223" t="str">
        <f>IF(Table35[[#This Row],[Open Qty TMMIN]]="","",TMMIN!AE319)</f>
        <v/>
      </c>
      <c r="O317" s="226" t="str">
        <f>IF(Table35[[#This Row],[Open Qty TAM]]="","",SUM(SUMIF('STOCK OES'!B:B,Table35[[#This Row],[Ich No]],'STOCK OES'!E:E),SUMIF('STOCK SEALING'!B:B,Table35[[#This Row],[Ich Part No]],'STOCK SEALING'!E:E)))</f>
        <v/>
      </c>
      <c r="P317" s="223" t="str">
        <f>IF(Table35[[#This Row],[Rest TMMIN]]="","",SUM(SUMIF('STOCK OES'!B:B,Table35[[#This Row],[Ich Part No]],'STOCK OES'!E:E),SUMIF('STOCK SEALING'!B:B,Table35[[#This Row],[Ich Part No]],'STOCK SEALING'!E:E)))</f>
        <v/>
      </c>
      <c r="Q317" s="226"/>
      <c r="R317" s="223"/>
      <c r="S317" s="226" t="str">
        <f>IFERROR(Table35[[#This Row],[REST TAM]]-Table35[[#This Row],[Scan TAM]],"")</f>
        <v/>
      </c>
      <c r="T317" s="223" t="str">
        <f>IFERROR(Table35[[#This Row],[Rest TMMIN]]-Table35[[#This Row],[Scan Tmmin]],"")</f>
        <v/>
      </c>
      <c r="U317" s="212" t="str">
        <f>IF(Table35[[#This Row],[PO TAM]]="","",IF(Table35[[#This Row],[Balance TAM]]&gt;0,"Open","Close"))</f>
        <v/>
      </c>
      <c r="V317" s="214" t="str">
        <f>IF(Table35[[#This Row],[PO TMMIN]]="","",IF(Table35[[#This Row],[Balance TMMIN]]&gt;0,"Open","Close"))</f>
        <v/>
      </c>
      <c r="W317" s="212"/>
      <c r="X317" s="214"/>
      <c r="Y317" s="236" t="str">
        <f>IF(Table35[[#This Row],[PO TAM]]="","",SUMIF(J:J,Table35[[#This Row],[Ich No]],J:N))</f>
        <v/>
      </c>
      <c r="Z317" s="214" t="str">
        <f>IF(Table35[[#This Row],[PO TMMIN]]="","",SUMIF(B:B,Table35[[#This Row],[Ich Part No]],I:I))</f>
        <v/>
      </c>
      <c r="AC317" s="169" t="str">
        <f>IF(Table35[[#This Row],[Delivery Date]]="","",$AC$2-Table35[[#This Row],[Delivery Date]])</f>
        <v/>
      </c>
      <c r="AE317" t="str">
        <f>IFERROR(VLOOKUP(Table35[[#This Row],[Ich No]],'ICH NO'!K:M,3,0),"")</f>
        <v/>
      </c>
      <c r="AF317" t="str">
        <f>IF(Table35[[#This Row],[REST TAM]]&gt;Table35[[#This Row],[Stock TAM]],Table35[[#This Row],[Stock TAM]],Table35[[#This Row],[REST TAM]])</f>
        <v/>
      </c>
    </row>
    <row r="318" spans="1:32" x14ac:dyDescent="0.3">
      <c r="A318" s="173" t="str">
        <f>IF(Table35[[#This Row],[TAM PART NO]]="","",(ROW()-2))</f>
        <v/>
      </c>
      <c r="B318" s="212" t="str">
        <f>IF(TAM!T322="","",TAM!T322)</f>
        <v/>
      </c>
      <c r="C318" s="42" t="str">
        <f>IF(TAM!Q322="","",TAM!Q322)</f>
        <v/>
      </c>
      <c r="D318" s="42" t="str">
        <f>IF(TAM!I322="","",TAM!I322)</f>
        <v/>
      </c>
      <c r="E318" s="42" t="str">
        <f>IF(TAM!H322="","",TAM!H322)</f>
        <v/>
      </c>
      <c r="F318" s="213" t="str">
        <f>IF(TAM!L322="","",TAM!L322)</f>
        <v/>
      </c>
      <c r="G318" s="213" t="str">
        <f>IF(TAM!M322="","",TAM!M322)</f>
        <v/>
      </c>
      <c r="H318" s="220" t="str">
        <f>IF(TAM!AD322="","",TAM!AD322)</f>
        <v/>
      </c>
      <c r="I318" s="223" t="str">
        <f>IF(Table35[[#This Row],[Open Qty TAM]]="","",TAM!AE322)</f>
        <v/>
      </c>
      <c r="J318" s="212" t="str">
        <f>IF(TMMIN!T320="","",TMMIN!T320)</f>
        <v/>
      </c>
      <c r="K318" s="42" t="str">
        <f>IF(TMMIN!Q320="","",TMMIN!Q320)</f>
        <v/>
      </c>
      <c r="L318" s="42" t="str">
        <f>IF(TMMIN!I320="","",TMMIN!I320)</f>
        <v/>
      </c>
      <c r="M318" s="220" t="str">
        <f>IF(Table35[[#This Row],[PO TMMIN]]="","",TMMIN!AD320)</f>
        <v/>
      </c>
      <c r="N318" s="223" t="str">
        <f>IF(Table35[[#This Row],[Open Qty TMMIN]]="","",TMMIN!AE320)</f>
        <v/>
      </c>
      <c r="O318" s="226" t="str">
        <f>IF(Table35[[#This Row],[Open Qty TAM]]="","",SUM(SUMIF('STOCK OES'!B:B,Table35[[#This Row],[Ich No]],'STOCK OES'!E:E),SUMIF('STOCK SEALING'!B:B,Table35[[#This Row],[Ich Part No]],'STOCK SEALING'!E:E)))</f>
        <v/>
      </c>
      <c r="P318" s="223" t="str">
        <f>IF(Table35[[#This Row],[Rest TMMIN]]="","",SUM(SUMIF('STOCK OES'!B:B,Table35[[#This Row],[Ich Part No]],'STOCK OES'!E:E),SUMIF('STOCK SEALING'!B:B,Table35[[#This Row],[Ich Part No]],'STOCK SEALING'!E:E)))</f>
        <v/>
      </c>
      <c r="Q318" s="226"/>
      <c r="R318" s="223"/>
      <c r="S318" s="226" t="str">
        <f>IFERROR(Table35[[#This Row],[REST TAM]]-Table35[[#This Row],[Scan TAM]],"")</f>
        <v/>
      </c>
      <c r="T318" s="223" t="str">
        <f>IFERROR(Table35[[#This Row],[Rest TMMIN]]-Table35[[#This Row],[Scan Tmmin]],"")</f>
        <v/>
      </c>
      <c r="U318" s="212" t="str">
        <f>IF(Table35[[#This Row],[PO TAM]]="","",IF(Table35[[#This Row],[Balance TAM]]&gt;0,"Open","Close"))</f>
        <v/>
      </c>
      <c r="V318" s="214" t="str">
        <f>IF(Table35[[#This Row],[PO TMMIN]]="","",IF(Table35[[#This Row],[Balance TMMIN]]&gt;0,"Open","Close"))</f>
        <v/>
      </c>
      <c r="W318" s="212"/>
      <c r="X318" s="214"/>
      <c r="Y318" s="236" t="str">
        <f>IF(Table35[[#This Row],[PO TAM]]="","",SUMIF(J:J,Table35[[#This Row],[Ich No]],J:N))</f>
        <v/>
      </c>
      <c r="Z318" s="214" t="str">
        <f>IF(Table35[[#This Row],[PO TMMIN]]="","",SUMIF(B:B,Table35[[#This Row],[Ich Part No]],I:I))</f>
        <v/>
      </c>
      <c r="AC318" s="169" t="str">
        <f>IF(Table35[[#This Row],[Delivery Date]]="","",$AC$2-Table35[[#This Row],[Delivery Date]])</f>
        <v/>
      </c>
      <c r="AE318" t="str">
        <f>IFERROR(VLOOKUP(Table35[[#This Row],[Ich No]],'ICH NO'!K:M,3,0),"")</f>
        <v/>
      </c>
      <c r="AF318" t="str">
        <f>IF(Table35[[#This Row],[REST TAM]]&gt;Table35[[#This Row],[Stock TAM]],Table35[[#This Row],[Stock TAM]],Table35[[#This Row],[REST TAM]])</f>
        <v/>
      </c>
    </row>
    <row r="319" spans="1:32" x14ac:dyDescent="0.3">
      <c r="A319" s="173" t="str">
        <f>IF(Table35[[#This Row],[TAM PART NO]]="","",(ROW()-2))</f>
        <v/>
      </c>
      <c r="B319" s="212" t="str">
        <f>IF(TAM!T323="","",TAM!T323)</f>
        <v/>
      </c>
      <c r="C319" s="42" t="str">
        <f>IF(TAM!Q323="","",TAM!Q323)</f>
        <v/>
      </c>
      <c r="D319" s="42" t="str">
        <f>IF(TAM!I323="","",TAM!I323)</f>
        <v/>
      </c>
      <c r="E319" s="42" t="str">
        <f>IF(TAM!H323="","",TAM!H323)</f>
        <v/>
      </c>
      <c r="F319" s="213" t="str">
        <f>IF(TAM!L323="","",TAM!L323)</f>
        <v/>
      </c>
      <c r="G319" s="213" t="str">
        <f>IF(TAM!M323="","",TAM!M323)</f>
        <v/>
      </c>
      <c r="H319" s="220" t="str">
        <f>IF(TAM!AD323="","",TAM!AD323)</f>
        <v/>
      </c>
      <c r="I319" s="223" t="str">
        <f>IF(Table35[[#This Row],[Open Qty TAM]]="","",TAM!AE323)</f>
        <v/>
      </c>
      <c r="J319" s="212" t="str">
        <f>IF(TMMIN!T321="","",TMMIN!T321)</f>
        <v/>
      </c>
      <c r="K319" s="42" t="str">
        <f>IF(TMMIN!Q321="","",TMMIN!Q321)</f>
        <v/>
      </c>
      <c r="L319" s="42" t="str">
        <f>IF(TMMIN!I321="","",TMMIN!I321)</f>
        <v/>
      </c>
      <c r="M319" s="220" t="str">
        <f>IF(Table35[[#This Row],[PO TMMIN]]="","",TMMIN!AD321)</f>
        <v/>
      </c>
      <c r="N319" s="223" t="str">
        <f>IF(Table35[[#This Row],[Open Qty TMMIN]]="","",TMMIN!AE321)</f>
        <v/>
      </c>
      <c r="O319" s="226" t="str">
        <f>IF(Table35[[#This Row],[Open Qty TAM]]="","",SUM(SUMIF('STOCK OES'!B:B,Table35[[#This Row],[Ich No]],'STOCK OES'!E:E),SUMIF('STOCK SEALING'!B:B,Table35[[#This Row],[Ich Part No]],'STOCK SEALING'!E:E)))</f>
        <v/>
      </c>
      <c r="P319" s="223" t="str">
        <f>IF(Table35[[#This Row],[Rest TMMIN]]="","",SUM(SUMIF('STOCK OES'!B:B,Table35[[#This Row],[Ich Part No]],'STOCK OES'!E:E),SUMIF('STOCK SEALING'!B:B,Table35[[#This Row],[Ich Part No]],'STOCK SEALING'!E:E)))</f>
        <v/>
      </c>
      <c r="Q319" s="226"/>
      <c r="R319" s="223"/>
      <c r="S319" s="226" t="str">
        <f>IFERROR(Table35[[#This Row],[REST TAM]]-Table35[[#This Row],[Scan TAM]],"")</f>
        <v/>
      </c>
      <c r="T319" s="223" t="str">
        <f>IFERROR(Table35[[#This Row],[Rest TMMIN]]-Table35[[#This Row],[Scan Tmmin]],"")</f>
        <v/>
      </c>
      <c r="U319" s="212" t="str">
        <f>IF(Table35[[#This Row],[PO TAM]]="","",IF(Table35[[#This Row],[Balance TAM]]&gt;0,"Open","Close"))</f>
        <v/>
      </c>
      <c r="V319" s="214" t="str">
        <f>IF(Table35[[#This Row],[PO TMMIN]]="","",IF(Table35[[#This Row],[Balance TMMIN]]&gt;0,"Open","Close"))</f>
        <v/>
      </c>
      <c r="W319" s="212"/>
      <c r="X319" s="214"/>
      <c r="Y319" s="236" t="str">
        <f>IF(Table35[[#This Row],[PO TAM]]="","",SUMIF(J:J,Table35[[#This Row],[Ich No]],J:N))</f>
        <v/>
      </c>
      <c r="Z319" s="214" t="str">
        <f>IF(Table35[[#This Row],[PO TMMIN]]="","",SUMIF(B:B,Table35[[#This Row],[Ich Part No]],I:I))</f>
        <v/>
      </c>
      <c r="AC319" s="169" t="str">
        <f>IF(Table35[[#This Row],[Delivery Date]]="","",$AC$2-Table35[[#This Row],[Delivery Date]])</f>
        <v/>
      </c>
      <c r="AE319" t="str">
        <f>IFERROR(VLOOKUP(Table35[[#This Row],[Ich No]],'ICH NO'!K:M,3,0),"")</f>
        <v/>
      </c>
      <c r="AF319" t="str">
        <f>IF(Table35[[#This Row],[REST TAM]]&gt;Table35[[#This Row],[Stock TAM]],Table35[[#This Row],[Stock TAM]],Table35[[#This Row],[REST TAM]])</f>
        <v/>
      </c>
    </row>
    <row r="320" spans="1:32" x14ac:dyDescent="0.3">
      <c r="A320" s="173" t="str">
        <f>IF(Table35[[#This Row],[TAM PART NO]]="","",(ROW()-2))</f>
        <v/>
      </c>
      <c r="B320" s="212" t="str">
        <f>IF(TAM!T324="","",TAM!T324)</f>
        <v/>
      </c>
      <c r="C320" s="42" t="str">
        <f>IF(TAM!Q324="","",TAM!Q324)</f>
        <v/>
      </c>
      <c r="D320" s="42" t="str">
        <f>IF(TAM!I324="","",TAM!I324)</f>
        <v/>
      </c>
      <c r="E320" s="42" t="str">
        <f>IF(TAM!H324="","",TAM!H324)</f>
        <v/>
      </c>
      <c r="F320" s="213" t="str">
        <f>IF(TAM!L324="","",TAM!L324)</f>
        <v/>
      </c>
      <c r="G320" s="213" t="str">
        <f>IF(TAM!M324="","",TAM!M324)</f>
        <v/>
      </c>
      <c r="H320" s="220" t="str">
        <f>IF(TAM!AD324="","",TAM!AD324)</f>
        <v/>
      </c>
      <c r="I320" s="223" t="str">
        <f>IF(Table35[[#This Row],[Open Qty TAM]]="","",TAM!AE324)</f>
        <v/>
      </c>
      <c r="J320" s="212" t="str">
        <f>IF(TMMIN!T322="","",TMMIN!T322)</f>
        <v/>
      </c>
      <c r="K320" s="42" t="str">
        <f>IF(TMMIN!Q322="","",TMMIN!Q322)</f>
        <v/>
      </c>
      <c r="L320" s="42" t="str">
        <f>IF(TMMIN!I322="","",TMMIN!I322)</f>
        <v/>
      </c>
      <c r="M320" s="220" t="str">
        <f>IF(Table35[[#This Row],[PO TMMIN]]="","",TMMIN!AD322)</f>
        <v/>
      </c>
      <c r="N320" s="223" t="str">
        <f>IF(Table35[[#This Row],[Open Qty TMMIN]]="","",TMMIN!AE322)</f>
        <v/>
      </c>
      <c r="O320" s="226" t="str">
        <f>IF(Table35[[#This Row],[Open Qty TAM]]="","",SUM(SUMIF('STOCK OES'!B:B,Table35[[#This Row],[Ich No]],'STOCK OES'!E:E),SUMIF('STOCK SEALING'!B:B,Table35[[#This Row],[Ich Part No]],'STOCK SEALING'!E:E)))</f>
        <v/>
      </c>
      <c r="P320" s="223" t="str">
        <f>IF(Table35[[#This Row],[Rest TMMIN]]="","",SUM(SUMIF('STOCK OES'!B:B,Table35[[#This Row],[Ich Part No]],'STOCK OES'!E:E),SUMIF('STOCK SEALING'!B:B,Table35[[#This Row],[Ich Part No]],'STOCK SEALING'!E:E)))</f>
        <v/>
      </c>
      <c r="Q320" s="226"/>
      <c r="R320" s="223"/>
      <c r="S320" s="226" t="str">
        <f>IFERROR(Table35[[#This Row],[REST TAM]]-Table35[[#This Row],[Scan TAM]],"")</f>
        <v/>
      </c>
      <c r="T320" s="223" t="str">
        <f>IFERROR(Table35[[#This Row],[Rest TMMIN]]-Table35[[#This Row],[Scan Tmmin]],"")</f>
        <v/>
      </c>
      <c r="U320" s="212" t="str">
        <f>IF(Table35[[#This Row],[PO TAM]]="","",IF(Table35[[#This Row],[Balance TAM]]&gt;0,"Open","Close"))</f>
        <v/>
      </c>
      <c r="V320" s="214" t="str">
        <f>IF(Table35[[#This Row],[PO TMMIN]]="","",IF(Table35[[#This Row],[Balance TMMIN]]&gt;0,"Open","Close"))</f>
        <v/>
      </c>
      <c r="W320" s="212"/>
      <c r="X320" s="214"/>
      <c r="Y320" s="236" t="str">
        <f>IF(Table35[[#This Row],[PO TAM]]="","",SUMIF(J:J,Table35[[#This Row],[Ich No]],J:N))</f>
        <v/>
      </c>
      <c r="Z320" s="214" t="str">
        <f>IF(Table35[[#This Row],[PO TMMIN]]="","",SUMIF(B:B,Table35[[#This Row],[Ich Part No]],I:I))</f>
        <v/>
      </c>
      <c r="AC320" s="169" t="str">
        <f>IF(Table35[[#This Row],[Delivery Date]]="","",$AC$2-Table35[[#This Row],[Delivery Date]])</f>
        <v/>
      </c>
      <c r="AE320" t="str">
        <f>IFERROR(VLOOKUP(Table35[[#This Row],[Ich No]],'ICH NO'!K:M,3,0),"")</f>
        <v/>
      </c>
      <c r="AF320" t="str">
        <f>IF(Table35[[#This Row],[REST TAM]]&gt;Table35[[#This Row],[Stock TAM]],Table35[[#This Row],[Stock TAM]],Table35[[#This Row],[REST TAM]])</f>
        <v/>
      </c>
    </row>
    <row r="321" spans="1:32" x14ac:dyDescent="0.3">
      <c r="A321" s="173" t="str">
        <f>IF(Table35[[#This Row],[TAM PART NO]]="","",(ROW()-2))</f>
        <v/>
      </c>
      <c r="B321" s="212" t="str">
        <f>IF(TAM!T325="","",TAM!T325)</f>
        <v/>
      </c>
      <c r="C321" s="42" t="str">
        <f>IF(TAM!Q325="","",TAM!Q325)</f>
        <v/>
      </c>
      <c r="D321" s="42" t="str">
        <f>IF(TAM!I325="","",TAM!I325)</f>
        <v/>
      </c>
      <c r="E321" s="42" t="str">
        <f>IF(TAM!H325="","",TAM!H325)</f>
        <v/>
      </c>
      <c r="F321" s="213" t="str">
        <f>IF(TAM!L325="","",TAM!L325)</f>
        <v/>
      </c>
      <c r="G321" s="213" t="str">
        <f>IF(TAM!M325="","",TAM!M325)</f>
        <v/>
      </c>
      <c r="H321" s="220" t="str">
        <f>IF(TAM!AD325="","",TAM!AD325)</f>
        <v/>
      </c>
      <c r="I321" s="223" t="str">
        <f>IF(Table35[[#This Row],[Open Qty TAM]]="","",TAM!AE325)</f>
        <v/>
      </c>
      <c r="J321" s="212" t="str">
        <f>IF(TMMIN!T323="","",TMMIN!T323)</f>
        <v/>
      </c>
      <c r="K321" s="42" t="str">
        <f>IF(TMMIN!Q323="","",TMMIN!Q323)</f>
        <v/>
      </c>
      <c r="L321" s="42" t="str">
        <f>IF(TMMIN!I323="","",TMMIN!I323)</f>
        <v/>
      </c>
      <c r="M321" s="220" t="str">
        <f>IF(Table35[[#This Row],[PO TMMIN]]="","",TMMIN!AD323)</f>
        <v/>
      </c>
      <c r="N321" s="223" t="str">
        <f>IF(Table35[[#This Row],[Open Qty TMMIN]]="","",TMMIN!AE323)</f>
        <v/>
      </c>
      <c r="O321" s="226" t="str">
        <f>IF(Table35[[#This Row],[Open Qty TAM]]="","",SUM(SUMIF('STOCK OES'!B:B,Table35[[#This Row],[Ich No]],'STOCK OES'!E:E),SUMIF('STOCK SEALING'!B:B,Table35[[#This Row],[Ich Part No]],'STOCK SEALING'!E:E)))</f>
        <v/>
      </c>
      <c r="P321" s="223" t="str">
        <f>IF(Table35[[#This Row],[Rest TMMIN]]="","",SUM(SUMIF('STOCK OES'!B:B,Table35[[#This Row],[Ich Part No]],'STOCK OES'!E:E),SUMIF('STOCK SEALING'!B:B,Table35[[#This Row],[Ich Part No]],'STOCK SEALING'!E:E)))</f>
        <v/>
      </c>
      <c r="Q321" s="226"/>
      <c r="R321" s="223"/>
      <c r="S321" s="226" t="str">
        <f>IFERROR(Table35[[#This Row],[REST TAM]]-Table35[[#This Row],[Scan TAM]],"")</f>
        <v/>
      </c>
      <c r="T321" s="223" t="str">
        <f>IFERROR(Table35[[#This Row],[Rest TMMIN]]-Table35[[#This Row],[Scan Tmmin]],"")</f>
        <v/>
      </c>
      <c r="U321" s="212" t="str">
        <f>IF(Table35[[#This Row],[PO TAM]]="","",IF(Table35[[#This Row],[Balance TAM]]&gt;0,"Open","Close"))</f>
        <v/>
      </c>
      <c r="V321" s="214" t="str">
        <f>IF(Table35[[#This Row],[PO TMMIN]]="","",IF(Table35[[#This Row],[Balance TMMIN]]&gt;0,"Open","Close"))</f>
        <v/>
      </c>
      <c r="W321" s="212"/>
      <c r="X321" s="214"/>
      <c r="Y321" s="236" t="str">
        <f>IF(Table35[[#This Row],[PO TAM]]="","",SUMIF(J:J,Table35[[#This Row],[Ich No]],J:N))</f>
        <v/>
      </c>
      <c r="Z321" s="214" t="str">
        <f>IF(Table35[[#This Row],[PO TMMIN]]="","",SUMIF(B:B,Table35[[#This Row],[Ich Part No]],I:I))</f>
        <v/>
      </c>
      <c r="AC321" s="169" t="str">
        <f>IF(Table35[[#This Row],[Delivery Date]]="","",$AC$2-Table35[[#This Row],[Delivery Date]])</f>
        <v/>
      </c>
      <c r="AE321" t="str">
        <f>IFERROR(VLOOKUP(Table35[[#This Row],[Ich No]],'ICH NO'!K:M,3,0),"")</f>
        <v/>
      </c>
      <c r="AF321" t="str">
        <f>IF(Table35[[#This Row],[REST TAM]]&gt;Table35[[#This Row],[Stock TAM]],Table35[[#This Row],[Stock TAM]],Table35[[#This Row],[REST TAM]])</f>
        <v/>
      </c>
    </row>
    <row r="322" spans="1:32" x14ac:dyDescent="0.3">
      <c r="A322" s="173" t="str">
        <f>IF(Table35[[#This Row],[TAM PART NO]]="","",(ROW()-2))</f>
        <v/>
      </c>
      <c r="B322" s="212" t="str">
        <f>IF(TAM!T326="","",TAM!T326)</f>
        <v/>
      </c>
      <c r="C322" s="42" t="str">
        <f>IF(TAM!Q326="","",TAM!Q326)</f>
        <v/>
      </c>
      <c r="D322" s="42" t="str">
        <f>IF(TAM!I326="","",TAM!I326)</f>
        <v/>
      </c>
      <c r="E322" s="42" t="str">
        <f>IF(TAM!H326="","",TAM!H326)</f>
        <v/>
      </c>
      <c r="F322" s="213" t="str">
        <f>IF(TAM!L326="","",TAM!L326)</f>
        <v/>
      </c>
      <c r="G322" s="213" t="str">
        <f>IF(TAM!M326="","",TAM!M326)</f>
        <v/>
      </c>
      <c r="H322" s="220" t="str">
        <f>IF(TAM!AD326="","",TAM!AD326)</f>
        <v/>
      </c>
      <c r="I322" s="223" t="str">
        <f>IF(Table35[[#This Row],[Open Qty TAM]]="","",TAM!AE326)</f>
        <v/>
      </c>
      <c r="J322" s="212" t="str">
        <f>IF(TMMIN!T324="","",TMMIN!T324)</f>
        <v/>
      </c>
      <c r="K322" s="42" t="str">
        <f>IF(TMMIN!Q324="","",TMMIN!Q324)</f>
        <v/>
      </c>
      <c r="L322" s="42" t="str">
        <f>IF(TMMIN!I324="","",TMMIN!I324)</f>
        <v/>
      </c>
      <c r="M322" s="220" t="str">
        <f>IF(Table35[[#This Row],[PO TMMIN]]="","",TMMIN!AD324)</f>
        <v/>
      </c>
      <c r="N322" s="223" t="str">
        <f>IF(Table35[[#This Row],[Open Qty TMMIN]]="","",TMMIN!AE324)</f>
        <v/>
      </c>
      <c r="O322" s="226" t="str">
        <f>IF(Table35[[#This Row],[Open Qty TAM]]="","",SUM(SUMIF('STOCK OES'!B:B,Table35[[#This Row],[Ich No]],'STOCK OES'!E:E),SUMIF('STOCK SEALING'!B:B,Table35[[#This Row],[Ich Part No]],'STOCK SEALING'!E:E)))</f>
        <v/>
      </c>
      <c r="P322" s="223" t="str">
        <f>IF(Table35[[#This Row],[Rest TMMIN]]="","",SUM(SUMIF('STOCK OES'!B:B,Table35[[#This Row],[Ich Part No]],'STOCK OES'!E:E),SUMIF('STOCK SEALING'!B:B,Table35[[#This Row],[Ich Part No]],'STOCK SEALING'!E:E)))</f>
        <v/>
      </c>
      <c r="Q322" s="226"/>
      <c r="R322" s="223"/>
      <c r="S322" s="226" t="str">
        <f>IFERROR(Table35[[#This Row],[REST TAM]]-Table35[[#This Row],[Scan TAM]],"")</f>
        <v/>
      </c>
      <c r="T322" s="223" t="str">
        <f>IFERROR(Table35[[#This Row],[Rest TMMIN]]-Table35[[#This Row],[Scan Tmmin]],"")</f>
        <v/>
      </c>
      <c r="U322" s="212" t="str">
        <f>IF(Table35[[#This Row],[PO TAM]]="","",IF(Table35[[#This Row],[Balance TAM]]&gt;0,"Open","Close"))</f>
        <v/>
      </c>
      <c r="V322" s="214" t="str">
        <f>IF(Table35[[#This Row],[PO TMMIN]]="","",IF(Table35[[#This Row],[Balance TMMIN]]&gt;0,"Open","Close"))</f>
        <v/>
      </c>
      <c r="W322" s="212"/>
      <c r="X322" s="214"/>
      <c r="Y322" s="236" t="str">
        <f>IF(Table35[[#This Row],[PO TAM]]="","",SUMIF(J:J,Table35[[#This Row],[Ich No]],J:N))</f>
        <v/>
      </c>
      <c r="Z322" s="214" t="str">
        <f>IF(Table35[[#This Row],[PO TMMIN]]="","",SUMIF(B:B,Table35[[#This Row],[Ich Part No]],I:I))</f>
        <v/>
      </c>
      <c r="AC322" s="169" t="str">
        <f>IF(Table35[[#This Row],[Delivery Date]]="","",$AC$2-Table35[[#This Row],[Delivery Date]])</f>
        <v/>
      </c>
      <c r="AE322" t="str">
        <f>IFERROR(VLOOKUP(Table35[[#This Row],[Ich No]],'ICH NO'!K:M,3,0),"")</f>
        <v/>
      </c>
      <c r="AF322" t="str">
        <f>IF(Table35[[#This Row],[REST TAM]]&gt;Table35[[#This Row],[Stock TAM]],Table35[[#This Row],[Stock TAM]],Table35[[#This Row],[REST TAM]])</f>
        <v/>
      </c>
    </row>
    <row r="323" spans="1:32" x14ac:dyDescent="0.3">
      <c r="A323" s="173" t="str">
        <f>IF(Table35[[#This Row],[TAM PART NO]]="","",(ROW()-2))</f>
        <v/>
      </c>
      <c r="B323" s="212" t="str">
        <f>IF(TAM!T327="","",TAM!T327)</f>
        <v/>
      </c>
      <c r="C323" s="42" t="str">
        <f>IF(TAM!Q327="","",TAM!Q327)</f>
        <v/>
      </c>
      <c r="D323" s="42" t="str">
        <f>IF(TAM!I327="","",TAM!I327)</f>
        <v/>
      </c>
      <c r="E323" s="42" t="str">
        <f>IF(TAM!H327="","",TAM!H327)</f>
        <v/>
      </c>
      <c r="F323" s="213" t="str">
        <f>IF(TAM!L327="","",TAM!L327)</f>
        <v/>
      </c>
      <c r="G323" s="213" t="str">
        <f>IF(TAM!M327="","",TAM!M327)</f>
        <v/>
      </c>
      <c r="H323" s="220" t="str">
        <f>IF(TAM!AD327="","",TAM!AD327)</f>
        <v/>
      </c>
      <c r="I323" s="223" t="str">
        <f>IF(Table35[[#This Row],[Open Qty TAM]]="","",TAM!AE327)</f>
        <v/>
      </c>
      <c r="J323" s="212" t="str">
        <f>IF(TMMIN!T325="","",TMMIN!T325)</f>
        <v/>
      </c>
      <c r="K323" s="42" t="str">
        <f>IF(TMMIN!Q325="","",TMMIN!Q325)</f>
        <v/>
      </c>
      <c r="L323" s="42" t="str">
        <f>IF(TMMIN!I325="","",TMMIN!I325)</f>
        <v/>
      </c>
      <c r="M323" s="220" t="str">
        <f>IF(Table35[[#This Row],[PO TMMIN]]="","",TMMIN!AD325)</f>
        <v/>
      </c>
      <c r="N323" s="223" t="str">
        <f>IF(Table35[[#This Row],[Open Qty TMMIN]]="","",TMMIN!AE325)</f>
        <v/>
      </c>
      <c r="O323" s="226" t="str">
        <f>IF(Table35[[#This Row],[Open Qty TAM]]="","",SUM(SUMIF('STOCK OES'!B:B,Table35[[#This Row],[Ich No]],'STOCK OES'!E:E),SUMIF('STOCK SEALING'!B:B,Table35[[#This Row],[Ich Part No]],'STOCK SEALING'!E:E)))</f>
        <v/>
      </c>
      <c r="P323" s="223" t="str">
        <f>IF(Table35[[#This Row],[Rest TMMIN]]="","",SUM(SUMIF('STOCK OES'!B:B,Table35[[#This Row],[Ich Part No]],'STOCK OES'!E:E),SUMIF('STOCK SEALING'!B:B,Table35[[#This Row],[Ich Part No]],'STOCK SEALING'!E:E)))</f>
        <v/>
      </c>
      <c r="Q323" s="226"/>
      <c r="R323" s="223"/>
      <c r="S323" s="226" t="str">
        <f>IFERROR(Table35[[#This Row],[REST TAM]]-Table35[[#This Row],[Scan TAM]],"")</f>
        <v/>
      </c>
      <c r="T323" s="223" t="str">
        <f>IFERROR(Table35[[#This Row],[Rest TMMIN]]-Table35[[#This Row],[Scan Tmmin]],"")</f>
        <v/>
      </c>
      <c r="U323" s="212" t="str">
        <f>IF(Table35[[#This Row],[PO TAM]]="","",IF(Table35[[#This Row],[Balance TAM]]&gt;0,"Open","Close"))</f>
        <v/>
      </c>
      <c r="V323" s="214" t="str">
        <f>IF(Table35[[#This Row],[PO TMMIN]]="","",IF(Table35[[#This Row],[Balance TMMIN]]&gt;0,"Open","Close"))</f>
        <v/>
      </c>
      <c r="W323" s="212"/>
      <c r="X323" s="214"/>
      <c r="Y323" s="236" t="str">
        <f>IF(Table35[[#This Row],[PO TAM]]="","",SUMIF(J:J,Table35[[#This Row],[Ich No]],J:N))</f>
        <v/>
      </c>
      <c r="Z323" s="214" t="str">
        <f>IF(Table35[[#This Row],[PO TMMIN]]="","",SUMIF(B:B,Table35[[#This Row],[Ich Part No]],I:I))</f>
        <v/>
      </c>
      <c r="AC323" s="169" t="str">
        <f>IF(Table35[[#This Row],[Delivery Date]]="","",$AC$2-Table35[[#This Row],[Delivery Date]])</f>
        <v/>
      </c>
      <c r="AE323" t="str">
        <f>IFERROR(VLOOKUP(Table35[[#This Row],[Ich No]],'ICH NO'!K:M,3,0),"")</f>
        <v/>
      </c>
      <c r="AF323" t="str">
        <f>IF(Table35[[#This Row],[REST TAM]]&gt;Table35[[#This Row],[Stock TAM]],Table35[[#This Row],[Stock TAM]],Table35[[#This Row],[REST TAM]])</f>
        <v/>
      </c>
    </row>
    <row r="324" spans="1:32" x14ac:dyDescent="0.3">
      <c r="A324" s="173" t="str">
        <f>IF(Table35[[#This Row],[TAM PART NO]]="","",(ROW()-2))</f>
        <v/>
      </c>
      <c r="B324" s="212" t="str">
        <f>IF(TAM!T328="","",TAM!T328)</f>
        <v/>
      </c>
      <c r="C324" s="42" t="str">
        <f>IF(TAM!Q328="","",TAM!Q328)</f>
        <v/>
      </c>
      <c r="D324" s="42" t="str">
        <f>IF(TAM!I328="","",TAM!I328)</f>
        <v/>
      </c>
      <c r="E324" s="42" t="str">
        <f>IF(TAM!H328="","",TAM!H328)</f>
        <v/>
      </c>
      <c r="F324" s="213" t="str">
        <f>IF(TAM!L328="","",TAM!L328)</f>
        <v/>
      </c>
      <c r="G324" s="213" t="str">
        <f>IF(TAM!M328="","",TAM!M328)</f>
        <v/>
      </c>
      <c r="H324" s="220" t="str">
        <f>IF(TAM!AD328="","",TAM!AD328)</f>
        <v/>
      </c>
      <c r="I324" s="223" t="str">
        <f>IF(Table35[[#This Row],[Open Qty TAM]]="","",TAM!AE328)</f>
        <v/>
      </c>
      <c r="J324" s="212" t="str">
        <f>IF(TMMIN!T326="","",TMMIN!T326)</f>
        <v/>
      </c>
      <c r="K324" s="42" t="str">
        <f>IF(TMMIN!Q326="","",TMMIN!Q326)</f>
        <v/>
      </c>
      <c r="L324" s="42" t="str">
        <f>IF(TMMIN!I326="","",TMMIN!I326)</f>
        <v/>
      </c>
      <c r="M324" s="220" t="str">
        <f>IF(Table35[[#This Row],[PO TMMIN]]="","",TMMIN!AD326)</f>
        <v/>
      </c>
      <c r="N324" s="223" t="str">
        <f>IF(Table35[[#This Row],[Open Qty TMMIN]]="","",TMMIN!AE326)</f>
        <v/>
      </c>
      <c r="O324" s="226" t="str">
        <f>IF(Table35[[#This Row],[Open Qty TAM]]="","",SUM(SUMIF('STOCK OES'!B:B,Table35[[#This Row],[Ich No]],'STOCK OES'!E:E),SUMIF('STOCK SEALING'!B:B,Table35[[#This Row],[Ich Part No]],'STOCK SEALING'!E:E)))</f>
        <v/>
      </c>
      <c r="P324" s="223" t="str">
        <f>IF(Table35[[#This Row],[Rest TMMIN]]="","",SUM(SUMIF('STOCK OES'!B:B,Table35[[#This Row],[Ich Part No]],'STOCK OES'!E:E),SUMIF('STOCK SEALING'!B:B,Table35[[#This Row],[Ich Part No]],'STOCK SEALING'!E:E)))</f>
        <v/>
      </c>
      <c r="Q324" s="226"/>
      <c r="R324" s="223"/>
      <c r="S324" s="226" t="str">
        <f>IFERROR(Table35[[#This Row],[REST TAM]]-Table35[[#This Row],[Scan TAM]],"")</f>
        <v/>
      </c>
      <c r="T324" s="223" t="str">
        <f>IFERROR(Table35[[#This Row],[Rest TMMIN]]-Table35[[#This Row],[Scan Tmmin]],"")</f>
        <v/>
      </c>
      <c r="U324" s="212" t="str">
        <f>IF(Table35[[#This Row],[PO TAM]]="","",IF(Table35[[#This Row],[Balance TAM]]&gt;0,"Open","Close"))</f>
        <v/>
      </c>
      <c r="V324" s="214" t="str">
        <f>IF(Table35[[#This Row],[PO TMMIN]]="","",IF(Table35[[#This Row],[Balance TMMIN]]&gt;0,"Open","Close"))</f>
        <v/>
      </c>
      <c r="W324" s="212"/>
      <c r="X324" s="214"/>
      <c r="Y324" s="236" t="str">
        <f>IF(Table35[[#This Row],[PO TAM]]="","",SUMIF(J:J,Table35[[#This Row],[Ich No]],J:N))</f>
        <v/>
      </c>
      <c r="Z324" s="214" t="str">
        <f>IF(Table35[[#This Row],[PO TMMIN]]="","",SUMIF(B:B,Table35[[#This Row],[Ich Part No]],I:I))</f>
        <v/>
      </c>
      <c r="AC324" s="169" t="str">
        <f>IF(Table35[[#This Row],[Delivery Date]]="","",$AC$2-Table35[[#This Row],[Delivery Date]])</f>
        <v/>
      </c>
      <c r="AE324" t="str">
        <f>IFERROR(VLOOKUP(Table35[[#This Row],[Ich No]],'ICH NO'!K:M,3,0),"")</f>
        <v/>
      </c>
      <c r="AF324" t="str">
        <f>IF(Table35[[#This Row],[REST TAM]]&gt;Table35[[#This Row],[Stock TAM]],Table35[[#This Row],[Stock TAM]],Table35[[#This Row],[REST TAM]])</f>
        <v/>
      </c>
    </row>
    <row r="325" spans="1:32" x14ac:dyDescent="0.3">
      <c r="A325" s="173" t="str">
        <f>IF(Table35[[#This Row],[TAM PART NO]]="","",(ROW()-2))</f>
        <v/>
      </c>
      <c r="B325" s="212" t="str">
        <f>IF(TAM!T329="","",TAM!T329)</f>
        <v/>
      </c>
      <c r="C325" s="42" t="str">
        <f>IF(TAM!Q329="","",TAM!Q329)</f>
        <v/>
      </c>
      <c r="D325" s="42" t="str">
        <f>IF(TAM!I329="","",TAM!I329)</f>
        <v/>
      </c>
      <c r="E325" s="42" t="str">
        <f>IF(TAM!H329="","",TAM!H329)</f>
        <v/>
      </c>
      <c r="F325" s="213" t="str">
        <f>IF(TAM!L329="","",TAM!L329)</f>
        <v/>
      </c>
      <c r="G325" s="213" t="str">
        <f>IF(TAM!M329="","",TAM!M329)</f>
        <v/>
      </c>
      <c r="H325" s="220" t="str">
        <f>IF(TAM!AD329="","",TAM!AD329)</f>
        <v/>
      </c>
      <c r="I325" s="223" t="str">
        <f>IF(Table35[[#This Row],[Open Qty TAM]]="","",TAM!AE329)</f>
        <v/>
      </c>
      <c r="J325" s="212" t="str">
        <f>IF(TMMIN!T327="","",TMMIN!T327)</f>
        <v/>
      </c>
      <c r="K325" s="42" t="str">
        <f>IF(TMMIN!Q327="","",TMMIN!Q327)</f>
        <v/>
      </c>
      <c r="L325" s="42" t="str">
        <f>IF(TMMIN!I327="","",TMMIN!I327)</f>
        <v/>
      </c>
      <c r="M325" s="220" t="str">
        <f>IF(Table35[[#This Row],[PO TMMIN]]="","",TMMIN!AD327)</f>
        <v/>
      </c>
      <c r="N325" s="223" t="str">
        <f>IF(Table35[[#This Row],[Open Qty TMMIN]]="","",TMMIN!AE327)</f>
        <v/>
      </c>
      <c r="O325" s="226" t="str">
        <f>IF(Table35[[#This Row],[Open Qty TAM]]="","",SUM(SUMIF('STOCK OES'!B:B,Table35[[#This Row],[Ich No]],'STOCK OES'!E:E),SUMIF('STOCK SEALING'!B:B,Table35[[#This Row],[Ich Part No]],'STOCK SEALING'!E:E)))</f>
        <v/>
      </c>
      <c r="P325" s="223" t="str">
        <f>IF(Table35[[#This Row],[Rest TMMIN]]="","",SUM(SUMIF('STOCK OES'!B:B,Table35[[#This Row],[Ich Part No]],'STOCK OES'!E:E),SUMIF('STOCK SEALING'!B:B,Table35[[#This Row],[Ich Part No]],'STOCK SEALING'!E:E)))</f>
        <v/>
      </c>
      <c r="Q325" s="226"/>
      <c r="R325" s="223"/>
      <c r="S325" s="226" t="str">
        <f>IFERROR(Table35[[#This Row],[REST TAM]]-Table35[[#This Row],[Scan TAM]],"")</f>
        <v/>
      </c>
      <c r="T325" s="223" t="str">
        <f>IFERROR(Table35[[#This Row],[Rest TMMIN]]-Table35[[#This Row],[Scan Tmmin]],"")</f>
        <v/>
      </c>
      <c r="U325" s="212" t="str">
        <f>IF(Table35[[#This Row],[PO TAM]]="","",IF(Table35[[#This Row],[Balance TAM]]&gt;0,"Open","Close"))</f>
        <v/>
      </c>
      <c r="V325" s="214" t="str">
        <f>IF(Table35[[#This Row],[PO TMMIN]]="","",IF(Table35[[#This Row],[Balance TMMIN]]&gt;0,"Open","Close"))</f>
        <v/>
      </c>
      <c r="W325" s="212"/>
      <c r="X325" s="214"/>
      <c r="Y325" s="236" t="str">
        <f>IF(Table35[[#This Row],[PO TAM]]="","",SUMIF(J:J,Table35[[#This Row],[Ich No]],J:N))</f>
        <v/>
      </c>
      <c r="Z325" s="214" t="str">
        <f>IF(Table35[[#This Row],[PO TMMIN]]="","",SUMIF(B:B,Table35[[#This Row],[Ich Part No]],I:I))</f>
        <v/>
      </c>
      <c r="AC325" s="169" t="str">
        <f>IF(Table35[[#This Row],[Delivery Date]]="","",$AC$2-Table35[[#This Row],[Delivery Date]])</f>
        <v/>
      </c>
      <c r="AE325" t="str">
        <f>IFERROR(VLOOKUP(Table35[[#This Row],[Ich No]],'ICH NO'!K:M,3,0),"")</f>
        <v/>
      </c>
      <c r="AF325" t="str">
        <f>IF(Table35[[#This Row],[REST TAM]]&gt;Table35[[#This Row],[Stock TAM]],Table35[[#This Row],[Stock TAM]],Table35[[#This Row],[REST TAM]])</f>
        <v/>
      </c>
    </row>
    <row r="326" spans="1:32" x14ac:dyDescent="0.3">
      <c r="A326" s="173" t="str">
        <f>IF(Table35[[#This Row],[TAM PART NO]]="","",(ROW()-2))</f>
        <v/>
      </c>
      <c r="B326" s="212" t="str">
        <f>IF(TAM!T330="","",TAM!T330)</f>
        <v/>
      </c>
      <c r="C326" s="42" t="str">
        <f>IF(TAM!Q330="","",TAM!Q330)</f>
        <v/>
      </c>
      <c r="D326" s="42" t="str">
        <f>IF(TAM!I330="","",TAM!I330)</f>
        <v/>
      </c>
      <c r="E326" s="42" t="str">
        <f>IF(TAM!H330="","",TAM!H330)</f>
        <v/>
      </c>
      <c r="F326" s="213" t="str">
        <f>IF(TAM!L330="","",TAM!L330)</f>
        <v/>
      </c>
      <c r="G326" s="213" t="str">
        <f>IF(TAM!M330="","",TAM!M330)</f>
        <v/>
      </c>
      <c r="H326" s="220" t="str">
        <f>IF(TAM!AD330="","",TAM!AD330)</f>
        <v/>
      </c>
      <c r="I326" s="223" t="str">
        <f>IF(Table35[[#This Row],[Open Qty TAM]]="","",TAM!AE330)</f>
        <v/>
      </c>
      <c r="J326" s="212" t="str">
        <f>IF(TMMIN!T328="","",TMMIN!T328)</f>
        <v/>
      </c>
      <c r="K326" s="42" t="str">
        <f>IF(TMMIN!Q328="","",TMMIN!Q328)</f>
        <v/>
      </c>
      <c r="L326" s="42" t="str">
        <f>IF(TMMIN!I328="","",TMMIN!I328)</f>
        <v/>
      </c>
      <c r="M326" s="220" t="str">
        <f>IF(Table35[[#This Row],[PO TMMIN]]="","",TMMIN!AD328)</f>
        <v/>
      </c>
      <c r="N326" s="223" t="str">
        <f>IF(Table35[[#This Row],[Open Qty TMMIN]]="","",TMMIN!AE328)</f>
        <v/>
      </c>
      <c r="O326" s="226" t="str">
        <f>IF(Table35[[#This Row],[Open Qty TAM]]="","",SUM(SUMIF('STOCK OES'!B:B,Table35[[#This Row],[Ich No]],'STOCK OES'!E:E),SUMIF('STOCK SEALING'!B:B,Table35[[#This Row],[Ich Part No]],'STOCK SEALING'!E:E)))</f>
        <v/>
      </c>
      <c r="P326" s="223" t="str">
        <f>IF(Table35[[#This Row],[Rest TMMIN]]="","",SUM(SUMIF('STOCK OES'!B:B,Table35[[#This Row],[Ich Part No]],'STOCK OES'!E:E),SUMIF('STOCK SEALING'!B:B,Table35[[#This Row],[Ich Part No]],'STOCK SEALING'!E:E)))</f>
        <v/>
      </c>
      <c r="Q326" s="226"/>
      <c r="R326" s="223"/>
      <c r="S326" s="226" t="str">
        <f>IFERROR(Table35[[#This Row],[REST TAM]]-Table35[[#This Row],[Scan TAM]],"")</f>
        <v/>
      </c>
      <c r="T326" s="223" t="str">
        <f>IFERROR(Table35[[#This Row],[Rest TMMIN]]-Table35[[#This Row],[Scan Tmmin]],"")</f>
        <v/>
      </c>
      <c r="U326" s="212" t="str">
        <f>IF(Table35[[#This Row],[PO TAM]]="","",IF(Table35[[#This Row],[Balance TAM]]&gt;0,"Open","Close"))</f>
        <v/>
      </c>
      <c r="V326" s="214" t="str">
        <f>IF(Table35[[#This Row],[PO TMMIN]]="","",IF(Table35[[#This Row],[Balance TMMIN]]&gt;0,"Open","Close"))</f>
        <v/>
      </c>
      <c r="W326" s="212"/>
      <c r="X326" s="214"/>
      <c r="Y326" s="236" t="str">
        <f>IF(Table35[[#This Row],[PO TAM]]="","",SUMIF(J:J,Table35[[#This Row],[Ich No]],J:N))</f>
        <v/>
      </c>
      <c r="Z326" s="214" t="str">
        <f>IF(Table35[[#This Row],[PO TMMIN]]="","",SUMIF(B:B,Table35[[#This Row],[Ich Part No]],I:I))</f>
        <v/>
      </c>
      <c r="AC326" s="169" t="str">
        <f>IF(Table35[[#This Row],[Delivery Date]]="","",$AC$2-Table35[[#This Row],[Delivery Date]])</f>
        <v/>
      </c>
      <c r="AE326" t="str">
        <f>IFERROR(VLOOKUP(Table35[[#This Row],[Ich No]],'ICH NO'!K:M,3,0),"")</f>
        <v/>
      </c>
      <c r="AF326" t="str">
        <f>IF(Table35[[#This Row],[REST TAM]]&gt;Table35[[#This Row],[Stock TAM]],Table35[[#This Row],[Stock TAM]],Table35[[#This Row],[REST TAM]])</f>
        <v/>
      </c>
    </row>
    <row r="327" spans="1:32" x14ac:dyDescent="0.3">
      <c r="A327" s="173" t="str">
        <f>IF(Table35[[#This Row],[TAM PART NO]]="","",(ROW()-2))</f>
        <v/>
      </c>
      <c r="B327" s="212" t="str">
        <f>IF(TAM!T331="","",TAM!T331)</f>
        <v/>
      </c>
      <c r="C327" s="42" t="str">
        <f>IF(TAM!Q331="","",TAM!Q331)</f>
        <v/>
      </c>
      <c r="D327" s="42" t="str">
        <f>IF(TAM!I331="","",TAM!I331)</f>
        <v/>
      </c>
      <c r="E327" s="42" t="str">
        <f>IF(TAM!H331="","",TAM!H331)</f>
        <v/>
      </c>
      <c r="F327" s="213" t="str">
        <f>IF(TAM!L331="","",TAM!L331)</f>
        <v/>
      </c>
      <c r="G327" s="213" t="str">
        <f>IF(TAM!M331="","",TAM!M331)</f>
        <v/>
      </c>
      <c r="H327" s="220" t="str">
        <f>IF(TAM!AD331="","",TAM!AD331)</f>
        <v/>
      </c>
      <c r="I327" s="223" t="str">
        <f>IF(Table35[[#This Row],[Open Qty TAM]]="","",TAM!AE331)</f>
        <v/>
      </c>
      <c r="J327" s="212" t="str">
        <f>IF(TMMIN!T329="","",TMMIN!T329)</f>
        <v/>
      </c>
      <c r="K327" s="42" t="str">
        <f>IF(TMMIN!Q329="","",TMMIN!Q329)</f>
        <v/>
      </c>
      <c r="L327" s="42" t="str">
        <f>IF(TMMIN!I329="","",TMMIN!I329)</f>
        <v/>
      </c>
      <c r="M327" s="220" t="str">
        <f>IF(Table35[[#This Row],[PO TMMIN]]="","",TMMIN!AD329)</f>
        <v/>
      </c>
      <c r="N327" s="223" t="str">
        <f>IF(Table35[[#This Row],[Open Qty TMMIN]]="","",TMMIN!AE329)</f>
        <v/>
      </c>
      <c r="O327" s="226" t="str">
        <f>IF(Table35[[#This Row],[Open Qty TAM]]="","",SUM(SUMIF('STOCK OES'!B:B,Table35[[#This Row],[Ich No]],'STOCK OES'!E:E),SUMIF('STOCK SEALING'!B:B,Table35[[#This Row],[Ich Part No]],'STOCK SEALING'!E:E)))</f>
        <v/>
      </c>
      <c r="P327" s="223" t="str">
        <f>IF(Table35[[#This Row],[Rest TMMIN]]="","",SUM(SUMIF('STOCK OES'!B:B,Table35[[#This Row],[Ich Part No]],'STOCK OES'!E:E),SUMIF('STOCK SEALING'!B:B,Table35[[#This Row],[Ich Part No]],'STOCK SEALING'!E:E)))</f>
        <v/>
      </c>
      <c r="Q327" s="226"/>
      <c r="R327" s="223"/>
      <c r="S327" s="226" t="str">
        <f>IFERROR(Table35[[#This Row],[REST TAM]]-Table35[[#This Row],[Scan TAM]],"")</f>
        <v/>
      </c>
      <c r="T327" s="223" t="str">
        <f>IFERROR(Table35[[#This Row],[Rest TMMIN]]-Table35[[#This Row],[Scan Tmmin]],"")</f>
        <v/>
      </c>
      <c r="U327" s="212" t="str">
        <f>IF(Table35[[#This Row],[PO TAM]]="","",IF(Table35[[#This Row],[Balance TAM]]&gt;0,"Open","Close"))</f>
        <v/>
      </c>
      <c r="V327" s="214" t="str">
        <f>IF(Table35[[#This Row],[PO TMMIN]]="","",IF(Table35[[#This Row],[Balance TMMIN]]&gt;0,"Open","Close"))</f>
        <v/>
      </c>
      <c r="W327" s="212"/>
      <c r="X327" s="214"/>
      <c r="Y327" s="236" t="str">
        <f>IF(Table35[[#This Row],[PO TAM]]="","",SUMIF(J:J,Table35[[#This Row],[Ich No]],J:N))</f>
        <v/>
      </c>
      <c r="Z327" s="214" t="str">
        <f>IF(Table35[[#This Row],[PO TMMIN]]="","",SUMIF(B:B,Table35[[#This Row],[Ich Part No]],I:I))</f>
        <v/>
      </c>
      <c r="AC327" s="169" t="str">
        <f>IF(Table35[[#This Row],[Delivery Date]]="","",$AC$2-Table35[[#This Row],[Delivery Date]])</f>
        <v/>
      </c>
      <c r="AE327" t="str">
        <f>IFERROR(VLOOKUP(Table35[[#This Row],[Ich No]],'ICH NO'!K:M,3,0),"")</f>
        <v/>
      </c>
      <c r="AF327" t="str">
        <f>IF(Table35[[#This Row],[REST TAM]]&gt;Table35[[#This Row],[Stock TAM]],Table35[[#This Row],[Stock TAM]],Table35[[#This Row],[REST TAM]])</f>
        <v/>
      </c>
    </row>
    <row r="328" spans="1:32" x14ac:dyDescent="0.3">
      <c r="A328" s="173" t="str">
        <f>IF(Table35[[#This Row],[TAM PART NO]]="","",(ROW()-2))</f>
        <v/>
      </c>
      <c r="B328" s="212" t="str">
        <f>IF(TAM!T332="","",TAM!T332)</f>
        <v/>
      </c>
      <c r="C328" s="42" t="str">
        <f>IF(TAM!Q332="","",TAM!Q332)</f>
        <v/>
      </c>
      <c r="D328" s="42" t="str">
        <f>IF(TAM!I332="","",TAM!I332)</f>
        <v/>
      </c>
      <c r="E328" s="42" t="str">
        <f>IF(TAM!H332="","",TAM!H332)</f>
        <v/>
      </c>
      <c r="F328" s="213" t="str">
        <f>IF(TAM!L332="","",TAM!L332)</f>
        <v/>
      </c>
      <c r="G328" s="213" t="str">
        <f>IF(TAM!M332="","",TAM!M332)</f>
        <v/>
      </c>
      <c r="H328" s="220" t="str">
        <f>IF(TAM!AD332="","",TAM!AD332)</f>
        <v/>
      </c>
      <c r="I328" s="223" t="str">
        <f>IF(Table35[[#This Row],[Open Qty TAM]]="","",TAM!AE332)</f>
        <v/>
      </c>
      <c r="J328" s="212" t="str">
        <f>IF(TMMIN!T330="","",TMMIN!T330)</f>
        <v/>
      </c>
      <c r="K328" s="42" t="str">
        <f>IF(TMMIN!Q330="","",TMMIN!Q330)</f>
        <v/>
      </c>
      <c r="L328" s="42" t="str">
        <f>IF(TMMIN!I330="","",TMMIN!I330)</f>
        <v/>
      </c>
      <c r="M328" s="220" t="str">
        <f>IF(Table35[[#This Row],[PO TMMIN]]="","",TMMIN!AD330)</f>
        <v/>
      </c>
      <c r="N328" s="223" t="str">
        <f>IF(Table35[[#This Row],[Open Qty TMMIN]]="","",TMMIN!AE330)</f>
        <v/>
      </c>
      <c r="O328" s="226" t="str">
        <f>IF(Table35[[#This Row],[Open Qty TAM]]="","",SUM(SUMIF('STOCK OES'!B:B,Table35[[#This Row],[Ich No]],'STOCK OES'!E:E),SUMIF('STOCK SEALING'!B:B,Table35[[#This Row],[Ich Part No]],'STOCK SEALING'!E:E)))</f>
        <v/>
      </c>
      <c r="P328" s="223" t="str">
        <f>IF(Table35[[#This Row],[Rest TMMIN]]="","",SUM(SUMIF('STOCK OES'!B:B,Table35[[#This Row],[Ich Part No]],'STOCK OES'!E:E),SUMIF('STOCK SEALING'!B:B,Table35[[#This Row],[Ich Part No]],'STOCK SEALING'!E:E)))</f>
        <v/>
      </c>
      <c r="Q328" s="226"/>
      <c r="R328" s="223"/>
      <c r="S328" s="226" t="str">
        <f>IFERROR(Table35[[#This Row],[REST TAM]]-Table35[[#This Row],[Scan TAM]],"")</f>
        <v/>
      </c>
      <c r="T328" s="223" t="str">
        <f>IFERROR(Table35[[#This Row],[Rest TMMIN]]-Table35[[#This Row],[Scan Tmmin]],"")</f>
        <v/>
      </c>
      <c r="U328" s="212" t="str">
        <f>IF(Table35[[#This Row],[PO TAM]]="","",IF(Table35[[#This Row],[Balance TAM]]&gt;0,"Open","Close"))</f>
        <v/>
      </c>
      <c r="V328" s="214" t="str">
        <f>IF(Table35[[#This Row],[PO TMMIN]]="","",IF(Table35[[#This Row],[Balance TMMIN]]&gt;0,"Open","Close"))</f>
        <v/>
      </c>
      <c r="W328" s="212"/>
      <c r="X328" s="214"/>
      <c r="Y328" s="236" t="str">
        <f>IF(Table35[[#This Row],[PO TAM]]="","",SUMIF(J:J,Table35[[#This Row],[Ich No]],J:N))</f>
        <v/>
      </c>
      <c r="Z328" s="214" t="str">
        <f>IF(Table35[[#This Row],[PO TMMIN]]="","",SUMIF(B:B,Table35[[#This Row],[Ich Part No]],I:I))</f>
        <v/>
      </c>
      <c r="AC328" s="169" t="str">
        <f>IF(Table35[[#This Row],[Delivery Date]]="","",$AC$2-Table35[[#This Row],[Delivery Date]])</f>
        <v/>
      </c>
      <c r="AE328" t="str">
        <f>IFERROR(VLOOKUP(Table35[[#This Row],[Ich No]],'ICH NO'!K:M,3,0),"")</f>
        <v/>
      </c>
      <c r="AF328" t="str">
        <f>IF(Table35[[#This Row],[REST TAM]]&gt;Table35[[#This Row],[Stock TAM]],Table35[[#This Row],[Stock TAM]],Table35[[#This Row],[REST TAM]])</f>
        <v/>
      </c>
    </row>
    <row r="329" spans="1:32" x14ac:dyDescent="0.3">
      <c r="A329" s="173" t="str">
        <f>IF(Table35[[#This Row],[TAM PART NO]]="","",(ROW()-2))</f>
        <v/>
      </c>
      <c r="B329" s="212" t="str">
        <f>IF(TAM!T333="","",TAM!T333)</f>
        <v/>
      </c>
      <c r="C329" s="42" t="str">
        <f>IF(TAM!Q333="","",TAM!Q333)</f>
        <v/>
      </c>
      <c r="D329" s="42" t="str">
        <f>IF(TAM!I333="","",TAM!I333)</f>
        <v/>
      </c>
      <c r="E329" s="42" t="str">
        <f>IF(TAM!H333="","",TAM!H333)</f>
        <v/>
      </c>
      <c r="F329" s="213" t="str">
        <f>IF(TAM!L333="","",TAM!L333)</f>
        <v/>
      </c>
      <c r="G329" s="213" t="str">
        <f>IF(TAM!M333="","",TAM!M333)</f>
        <v/>
      </c>
      <c r="H329" s="220" t="str">
        <f>IF(TAM!AD333="","",TAM!AD333)</f>
        <v/>
      </c>
      <c r="I329" s="223" t="str">
        <f>IF(Table35[[#This Row],[Open Qty TAM]]="","",TAM!AE333)</f>
        <v/>
      </c>
      <c r="J329" s="212" t="str">
        <f>IF(TMMIN!T331="","",TMMIN!T331)</f>
        <v/>
      </c>
      <c r="K329" s="42" t="str">
        <f>IF(TMMIN!Q331="","",TMMIN!Q331)</f>
        <v/>
      </c>
      <c r="L329" s="42" t="str">
        <f>IF(TMMIN!I331="","",TMMIN!I331)</f>
        <v/>
      </c>
      <c r="M329" s="220" t="str">
        <f>IF(Table35[[#This Row],[PO TMMIN]]="","",TMMIN!AD331)</f>
        <v/>
      </c>
      <c r="N329" s="223" t="str">
        <f>IF(Table35[[#This Row],[Open Qty TMMIN]]="","",TMMIN!AE331)</f>
        <v/>
      </c>
      <c r="O329" s="226" t="str">
        <f>IF(Table35[[#This Row],[Open Qty TAM]]="","",SUM(SUMIF('STOCK OES'!B:B,Table35[[#This Row],[Ich No]],'STOCK OES'!E:E),SUMIF('STOCK SEALING'!B:B,Table35[[#This Row],[Ich Part No]],'STOCK SEALING'!E:E)))</f>
        <v/>
      </c>
      <c r="P329" s="223" t="str">
        <f>IF(Table35[[#This Row],[Rest TMMIN]]="","",SUM(SUMIF('STOCK OES'!B:B,Table35[[#This Row],[Ich Part No]],'STOCK OES'!E:E),SUMIF('STOCK SEALING'!B:B,Table35[[#This Row],[Ich Part No]],'STOCK SEALING'!E:E)))</f>
        <v/>
      </c>
      <c r="Q329" s="226"/>
      <c r="R329" s="223"/>
      <c r="S329" s="226" t="str">
        <f>IFERROR(Table35[[#This Row],[REST TAM]]-Table35[[#This Row],[Scan TAM]],"")</f>
        <v/>
      </c>
      <c r="T329" s="223" t="str">
        <f>IFERROR(Table35[[#This Row],[Rest TMMIN]]-Table35[[#This Row],[Scan Tmmin]],"")</f>
        <v/>
      </c>
      <c r="U329" s="212" t="str">
        <f>IF(Table35[[#This Row],[PO TAM]]="","",IF(Table35[[#This Row],[Balance TAM]]&gt;0,"Open","Close"))</f>
        <v/>
      </c>
      <c r="V329" s="214" t="str">
        <f>IF(Table35[[#This Row],[PO TMMIN]]="","",IF(Table35[[#This Row],[Balance TMMIN]]&gt;0,"Open","Close"))</f>
        <v/>
      </c>
      <c r="W329" s="212"/>
      <c r="X329" s="214"/>
      <c r="Y329" s="236" t="str">
        <f>IF(Table35[[#This Row],[PO TAM]]="","",SUMIF(J:J,Table35[[#This Row],[Ich No]],J:N))</f>
        <v/>
      </c>
      <c r="Z329" s="214" t="str">
        <f>IF(Table35[[#This Row],[PO TMMIN]]="","",SUMIF(B:B,Table35[[#This Row],[Ich Part No]],I:I))</f>
        <v/>
      </c>
      <c r="AC329" s="169" t="str">
        <f>IF(Table35[[#This Row],[Delivery Date]]="","",$AC$2-Table35[[#This Row],[Delivery Date]])</f>
        <v/>
      </c>
      <c r="AE329" t="str">
        <f>IFERROR(VLOOKUP(Table35[[#This Row],[Ich No]],'ICH NO'!K:M,3,0),"")</f>
        <v/>
      </c>
      <c r="AF329" t="str">
        <f>IF(Table35[[#This Row],[REST TAM]]&gt;Table35[[#This Row],[Stock TAM]],Table35[[#This Row],[Stock TAM]],Table35[[#This Row],[REST TAM]])</f>
        <v/>
      </c>
    </row>
    <row r="330" spans="1:32" x14ac:dyDescent="0.3">
      <c r="A330" s="173" t="str">
        <f>IF(Table35[[#This Row],[TAM PART NO]]="","",(ROW()-2))</f>
        <v/>
      </c>
      <c r="B330" s="212" t="str">
        <f>IF(TAM!T334="","",TAM!T334)</f>
        <v/>
      </c>
      <c r="C330" s="42" t="str">
        <f>IF(TAM!Q334="","",TAM!Q334)</f>
        <v/>
      </c>
      <c r="D330" s="42" t="str">
        <f>IF(TAM!I334="","",TAM!I334)</f>
        <v/>
      </c>
      <c r="E330" s="42" t="str">
        <f>IF(TAM!H334="","",TAM!H334)</f>
        <v/>
      </c>
      <c r="F330" s="213" t="str">
        <f>IF(TAM!L334="","",TAM!L334)</f>
        <v/>
      </c>
      <c r="G330" s="213" t="str">
        <f>IF(TAM!M334="","",TAM!M334)</f>
        <v/>
      </c>
      <c r="H330" s="220" t="str">
        <f>IF(TAM!AD334="","",TAM!AD334)</f>
        <v/>
      </c>
      <c r="I330" s="223" t="str">
        <f>IF(Table35[[#This Row],[Open Qty TAM]]="","",TAM!AE334)</f>
        <v/>
      </c>
      <c r="J330" s="212" t="str">
        <f>IF(TMMIN!T332="","",TMMIN!T332)</f>
        <v/>
      </c>
      <c r="K330" s="42" t="str">
        <f>IF(TMMIN!Q332="","",TMMIN!Q332)</f>
        <v/>
      </c>
      <c r="L330" s="42" t="str">
        <f>IF(TMMIN!I332="","",TMMIN!I332)</f>
        <v/>
      </c>
      <c r="M330" s="220" t="str">
        <f>IF(Table35[[#This Row],[PO TMMIN]]="","",TMMIN!AD332)</f>
        <v/>
      </c>
      <c r="N330" s="223" t="str">
        <f>IF(Table35[[#This Row],[Open Qty TMMIN]]="","",TMMIN!AE332)</f>
        <v/>
      </c>
      <c r="O330" s="226" t="str">
        <f>IF(Table35[[#This Row],[Open Qty TAM]]="","",SUM(SUMIF('STOCK OES'!B:B,Table35[[#This Row],[Ich No]],'STOCK OES'!E:E),SUMIF('STOCK SEALING'!B:B,Table35[[#This Row],[Ich Part No]],'STOCK SEALING'!E:E)))</f>
        <v/>
      </c>
      <c r="P330" s="223" t="str">
        <f>IF(Table35[[#This Row],[Rest TMMIN]]="","",SUM(SUMIF('STOCK OES'!B:B,Table35[[#This Row],[Ich Part No]],'STOCK OES'!E:E),SUMIF('STOCK SEALING'!B:B,Table35[[#This Row],[Ich Part No]],'STOCK SEALING'!E:E)))</f>
        <v/>
      </c>
      <c r="Q330" s="226"/>
      <c r="R330" s="223"/>
      <c r="S330" s="226" t="str">
        <f>IFERROR(Table35[[#This Row],[REST TAM]]-Table35[[#This Row],[Scan TAM]],"")</f>
        <v/>
      </c>
      <c r="T330" s="223" t="str">
        <f>IFERROR(Table35[[#This Row],[Rest TMMIN]]-Table35[[#This Row],[Scan Tmmin]],"")</f>
        <v/>
      </c>
      <c r="U330" s="212" t="str">
        <f>IF(Table35[[#This Row],[PO TAM]]="","",IF(Table35[[#This Row],[Balance TAM]]&gt;0,"Open","Close"))</f>
        <v/>
      </c>
      <c r="V330" s="214" t="str">
        <f>IF(Table35[[#This Row],[PO TMMIN]]="","",IF(Table35[[#This Row],[Balance TMMIN]]&gt;0,"Open","Close"))</f>
        <v/>
      </c>
      <c r="W330" s="212"/>
      <c r="X330" s="214"/>
      <c r="Y330" s="236" t="str">
        <f>IF(Table35[[#This Row],[PO TAM]]="","",SUMIF(J:J,Table35[[#This Row],[Ich No]],J:N))</f>
        <v/>
      </c>
      <c r="Z330" s="214" t="str">
        <f>IF(Table35[[#This Row],[PO TMMIN]]="","",SUMIF(B:B,Table35[[#This Row],[Ich Part No]],I:I))</f>
        <v/>
      </c>
      <c r="AC330" s="169" t="str">
        <f>IF(Table35[[#This Row],[Delivery Date]]="","",$AC$2-Table35[[#This Row],[Delivery Date]])</f>
        <v/>
      </c>
      <c r="AE330" t="str">
        <f>IFERROR(VLOOKUP(Table35[[#This Row],[Ich No]],'ICH NO'!K:M,3,0),"")</f>
        <v/>
      </c>
      <c r="AF330" t="str">
        <f>IF(Table35[[#This Row],[REST TAM]]&gt;Table35[[#This Row],[Stock TAM]],Table35[[#This Row],[Stock TAM]],Table35[[#This Row],[REST TAM]])</f>
        <v/>
      </c>
    </row>
    <row r="331" spans="1:32" x14ac:dyDescent="0.3">
      <c r="A331" s="173" t="str">
        <f>IF(Table35[[#This Row],[TAM PART NO]]="","",(ROW()-2))</f>
        <v/>
      </c>
      <c r="B331" s="212" t="str">
        <f>IF(TAM!T335="","",TAM!T335)</f>
        <v/>
      </c>
      <c r="C331" s="42" t="str">
        <f>IF(TAM!Q335="","",TAM!Q335)</f>
        <v/>
      </c>
      <c r="D331" s="42" t="str">
        <f>IF(TAM!I335="","",TAM!I335)</f>
        <v/>
      </c>
      <c r="E331" s="42" t="str">
        <f>IF(TAM!H335="","",TAM!H335)</f>
        <v/>
      </c>
      <c r="F331" s="213" t="str">
        <f>IF(TAM!L335="","",TAM!L335)</f>
        <v/>
      </c>
      <c r="G331" s="213" t="str">
        <f>IF(TAM!M335="","",TAM!M335)</f>
        <v/>
      </c>
      <c r="H331" s="220" t="str">
        <f>IF(TAM!AD335="","",TAM!AD335)</f>
        <v/>
      </c>
      <c r="I331" s="223" t="str">
        <f>IF(Table35[[#This Row],[Open Qty TAM]]="","",TAM!AE335)</f>
        <v/>
      </c>
      <c r="J331" s="212" t="str">
        <f>IF(TMMIN!T333="","",TMMIN!T333)</f>
        <v/>
      </c>
      <c r="K331" s="42" t="str">
        <f>IF(TMMIN!Q333="","",TMMIN!Q333)</f>
        <v/>
      </c>
      <c r="L331" s="42" t="str">
        <f>IF(TMMIN!I333="","",TMMIN!I333)</f>
        <v/>
      </c>
      <c r="M331" s="220" t="str">
        <f>IF(Table35[[#This Row],[PO TMMIN]]="","",TMMIN!AD333)</f>
        <v/>
      </c>
      <c r="N331" s="223" t="str">
        <f>IF(Table35[[#This Row],[Open Qty TMMIN]]="","",TMMIN!AE333)</f>
        <v/>
      </c>
      <c r="O331" s="226" t="str">
        <f>IF(Table35[[#This Row],[Open Qty TAM]]="","",SUM(SUMIF('STOCK OES'!B:B,Table35[[#This Row],[Ich No]],'STOCK OES'!E:E),SUMIF('STOCK SEALING'!B:B,Table35[[#This Row],[Ich Part No]],'STOCK SEALING'!E:E)))</f>
        <v/>
      </c>
      <c r="P331" s="223" t="str">
        <f>IF(Table35[[#This Row],[Rest TMMIN]]="","",SUM(SUMIF('STOCK OES'!B:B,Table35[[#This Row],[Ich Part No]],'STOCK OES'!E:E),SUMIF('STOCK SEALING'!B:B,Table35[[#This Row],[Ich Part No]],'STOCK SEALING'!E:E)))</f>
        <v/>
      </c>
      <c r="Q331" s="226"/>
      <c r="R331" s="223"/>
      <c r="S331" s="226" t="str">
        <f>IFERROR(Table35[[#This Row],[REST TAM]]-Table35[[#This Row],[Scan TAM]],"")</f>
        <v/>
      </c>
      <c r="T331" s="223" t="str">
        <f>IFERROR(Table35[[#This Row],[Rest TMMIN]]-Table35[[#This Row],[Scan Tmmin]],"")</f>
        <v/>
      </c>
      <c r="U331" s="212" t="str">
        <f>IF(Table35[[#This Row],[PO TAM]]="","",IF(Table35[[#This Row],[Balance TAM]]&gt;0,"Open","Close"))</f>
        <v/>
      </c>
      <c r="V331" s="214" t="str">
        <f>IF(Table35[[#This Row],[PO TMMIN]]="","",IF(Table35[[#This Row],[Balance TMMIN]]&gt;0,"Open","Close"))</f>
        <v/>
      </c>
      <c r="W331" s="212"/>
      <c r="X331" s="214"/>
      <c r="Y331" s="236" t="str">
        <f>IF(Table35[[#This Row],[PO TAM]]="","",SUMIF(J:J,Table35[[#This Row],[Ich No]],J:N))</f>
        <v/>
      </c>
      <c r="Z331" s="214" t="str">
        <f>IF(Table35[[#This Row],[PO TMMIN]]="","",SUMIF(B:B,Table35[[#This Row],[Ich Part No]],I:I))</f>
        <v/>
      </c>
      <c r="AC331" s="169" t="str">
        <f>IF(Table35[[#This Row],[Delivery Date]]="","",$AC$2-Table35[[#This Row],[Delivery Date]])</f>
        <v/>
      </c>
      <c r="AE331" t="str">
        <f>IFERROR(VLOOKUP(Table35[[#This Row],[Ich No]],'ICH NO'!K:M,3,0),"")</f>
        <v/>
      </c>
      <c r="AF331" t="str">
        <f>IF(Table35[[#This Row],[REST TAM]]&gt;Table35[[#This Row],[Stock TAM]],Table35[[#This Row],[Stock TAM]],Table35[[#This Row],[REST TAM]])</f>
        <v/>
      </c>
    </row>
    <row r="332" spans="1:32" x14ac:dyDescent="0.3">
      <c r="A332" s="173" t="str">
        <f>IF(Table35[[#This Row],[TAM PART NO]]="","",(ROW()-2))</f>
        <v/>
      </c>
      <c r="B332" s="212" t="str">
        <f>IF(TAM!T336="","",TAM!T336)</f>
        <v/>
      </c>
      <c r="C332" s="42" t="str">
        <f>IF(TAM!Q336="","",TAM!Q336)</f>
        <v/>
      </c>
      <c r="D332" s="42" t="str">
        <f>IF(TAM!I336="","",TAM!I336)</f>
        <v/>
      </c>
      <c r="E332" s="42" t="str">
        <f>IF(TAM!H336="","",TAM!H336)</f>
        <v/>
      </c>
      <c r="F332" s="213" t="str">
        <f>IF(TAM!L336="","",TAM!L336)</f>
        <v/>
      </c>
      <c r="G332" s="213" t="str">
        <f>IF(TAM!M336="","",TAM!M336)</f>
        <v/>
      </c>
      <c r="H332" s="220" t="str">
        <f>IF(TAM!AD336="","",TAM!AD336)</f>
        <v/>
      </c>
      <c r="I332" s="223" t="str">
        <f>IF(Table35[[#This Row],[Open Qty TAM]]="","",TAM!AE336)</f>
        <v/>
      </c>
      <c r="J332" s="212" t="str">
        <f>IF(TMMIN!T334="","",TMMIN!T334)</f>
        <v/>
      </c>
      <c r="K332" s="42" t="str">
        <f>IF(TMMIN!Q334="","",TMMIN!Q334)</f>
        <v/>
      </c>
      <c r="L332" s="42" t="str">
        <f>IF(TMMIN!I334="","",TMMIN!I334)</f>
        <v/>
      </c>
      <c r="M332" s="220" t="str">
        <f>IF(Table35[[#This Row],[PO TMMIN]]="","",TMMIN!AD334)</f>
        <v/>
      </c>
      <c r="N332" s="223" t="str">
        <f>IF(Table35[[#This Row],[Open Qty TMMIN]]="","",TMMIN!AE334)</f>
        <v/>
      </c>
      <c r="O332" s="226" t="str">
        <f>IF(Table35[[#This Row],[Open Qty TAM]]="","",SUM(SUMIF('STOCK OES'!B:B,Table35[[#This Row],[Ich No]],'STOCK OES'!E:E),SUMIF('STOCK SEALING'!B:B,Table35[[#This Row],[Ich Part No]],'STOCK SEALING'!E:E)))</f>
        <v/>
      </c>
      <c r="P332" s="223" t="str">
        <f>IF(Table35[[#This Row],[Rest TMMIN]]="","",SUM(SUMIF('STOCK OES'!B:B,Table35[[#This Row],[Ich Part No]],'STOCK OES'!E:E),SUMIF('STOCK SEALING'!B:B,Table35[[#This Row],[Ich Part No]],'STOCK SEALING'!E:E)))</f>
        <v/>
      </c>
      <c r="Q332" s="226"/>
      <c r="R332" s="223"/>
      <c r="S332" s="226" t="str">
        <f>IFERROR(Table35[[#This Row],[REST TAM]]-Table35[[#This Row],[Scan TAM]],"")</f>
        <v/>
      </c>
      <c r="T332" s="223" t="str">
        <f>IFERROR(Table35[[#This Row],[Rest TMMIN]]-Table35[[#This Row],[Scan Tmmin]],"")</f>
        <v/>
      </c>
      <c r="U332" s="212" t="str">
        <f>IF(Table35[[#This Row],[PO TAM]]="","",IF(Table35[[#This Row],[Balance TAM]]&gt;0,"Open","Close"))</f>
        <v/>
      </c>
      <c r="V332" s="214" t="str">
        <f>IF(Table35[[#This Row],[PO TMMIN]]="","",IF(Table35[[#This Row],[Balance TMMIN]]&gt;0,"Open","Close"))</f>
        <v/>
      </c>
      <c r="W332" s="212"/>
      <c r="X332" s="214"/>
      <c r="Y332" s="236" t="str">
        <f>IF(Table35[[#This Row],[PO TAM]]="","",SUMIF(J:J,Table35[[#This Row],[Ich No]],J:N))</f>
        <v/>
      </c>
      <c r="Z332" s="214" t="str">
        <f>IF(Table35[[#This Row],[PO TMMIN]]="","",SUMIF(B:B,Table35[[#This Row],[Ich Part No]],I:I))</f>
        <v/>
      </c>
      <c r="AC332" s="169" t="str">
        <f>IF(Table35[[#This Row],[Delivery Date]]="","",$AC$2-Table35[[#This Row],[Delivery Date]])</f>
        <v/>
      </c>
      <c r="AE332" t="str">
        <f>IFERROR(VLOOKUP(Table35[[#This Row],[Ich No]],'ICH NO'!K:M,3,0),"")</f>
        <v/>
      </c>
      <c r="AF332" t="str">
        <f>IF(Table35[[#This Row],[REST TAM]]&gt;Table35[[#This Row],[Stock TAM]],Table35[[#This Row],[Stock TAM]],Table35[[#This Row],[REST TAM]])</f>
        <v/>
      </c>
    </row>
    <row r="333" spans="1:32" x14ac:dyDescent="0.3">
      <c r="A333" s="173" t="str">
        <f>IF(Table35[[#This Row],[TAM PART NO]]="","",(ROW()-2))</f>
        <v/>
      </c>
      <c r="B333" s="212" t="str">
        <f>IF(TAM!T337="","",TAM!T337)</f>
        <v/>
      </c>
      <c r="C333" s="42" t="str">
        <f>IF(TAM!Q337="","",TAM!Q337)</f>
        <v/>
      </c>
      <c r="D333" s="42" t="str">
        <f>IF(TAM!I337="","",TAM!I337)</f>
        <v/>
      </c>
      <c r="E333" s="42" t="str">
        <f>IF(TAM!H337="","",TAM!H337)</f>
        <v/>
      </c>
      <c r="F333" s="213" t="str">
        <f>IF(TAM!L337="","",TAM!L337)</f>
        <v/>
      </c>
      <c r="G333" s="213" t="str">
        <f>IF(TAM!M337="","",TAM!M337)</f>
        <v/>
      </c>
      <c r="H333" s="220" t="str">
        <f>IF(TAM!AD337="","",TAM!AD337)</f>
        <v/>
      </c>
      <c r="I333" s="223" t="str">
        <f>IF(Table35[[#This Row],[Open Qty TAM]]="","",TAM!AE337)</f>
        <v/>
      </c>
      <c r="J333" s="212" t="str">
        <f>IF(TMMIN!T335="","",TMMIN!T335)</f>
        <v/>
      </c>
      <c r="K333" s="42" t="str">
        <f>IF(TMMIN!Q335="","",TMMIN!Q335)</f>
        <v/>
      </c>
      <c r="L333" s="42" t="str">
        <f>IF(TMMIN!I335="","",TMMIN!I335)</f>
        <v/>
      </c>
      <c r="M333" s="220" t="str">
        <f>IF(Table35[[#This Row],[PO TMMIN]]="","",TMMIN!AD335)</f>
        <v/>
      </c>
      <c r="N333" s="223" t="str">
        <f>IF(Table35[[#This Row],[Open Qty TMMIN]]="","",TMMIN!AE335)</f>
        <v/>
      </c>
      <c r="O333" s="226" t="str">
        <f>IF(Table35[[#This Row],[Open Qty TAM]]="","",SUM(SUMIF('STOCK OES'!B:B,Table35[[#This Row],[Ich No]],'STOCK OES'!E:E),SUMIF('STOCK SEALING'!B:B,Table35[[#This Row],[Ich Part No]],'STOCK SEALING'!E:E)))</f>
        <v/>
      </c>
      <c r="P333" s="223" t="str">
        <f>IF(Table35[[#This Row],[Rest TMMIN]]="","",SUM(SUMIF('STOCK OES'!B:B,Table35[[#This Row],[Ich Part No]],'STOCK OES'!E:E),SUMIF('STOCK SEALING'!B:B,Table35[[#This Row],[Ich Part No]],'STOCK SEALING'!E:E)))</f>
        <v/>
      </c>
      <c r="Q333" s="226"/>
      <c r="R333" s="223"/>
      <c r="S333" s="226" t="str">
        <f>IFERROR(Table35[[#This Row],[REST TAM]]-Table35[[#This Row],[Scan TAM]],"")</f>
        <v/>
      </c>
      <c r="T333" s="223" t="str">
        <f>IFERROR(Table35[[#This Row],[Rest TMMIN]]-Table35[[#This Row],[Scan Tmmin]],"")</f>
        <v/>
      </c>
      <c r="U333" s="212" t="str">
        <f>IF(Table35[[#This Row],[PO TAM]]="","",IF(Table35[[#This Row],[Balance TAM]]&gt;0,"Open","Close"))</f>
        <v/>
      </c>
      <c r="V333" s="214" t="str">
        <f>IF(Table35[[#This Row],[PO TMMIN]]="","",IF(Table35[[#This Row],[Balance TMMIN]]&gt;0,"Open","Close"))</f>
        <v/>
      </c>
      <c r="W333" s="212"/>
      <c r="X333" s="214"/>
      <c r="Y333" s="236" t="str">
        <f>IF(Table35[[#This Row],[PO TAM]]="","",SUMIF(J:J,Table35[[#This Row],[Ich No]],J:N))</f>
        <v/>
      </c>
      <c r="Z333" s="214" t="str">
        <f>IF(Table35[[#This Row],[PO TMMIN]]="","",SUMIF(B:B,Table35[[#This Row],[Ich Part No]],I:I))</f>
        <v/>
      </c>
      <c r="AC333" s="169" t="str">
        <f>IF(Table35[[#This Row],[Delivery Date]]="","",$AC$2-Table35[[#This Row],[Delivery Date]])</f>
        <v/>
      </c>
      <c r="AE333" t="str">
        <f>IFERROR(VLOOKUP(Table35[[#This Row],[Ich No]],'ICH NO'!K:M,3,0),"")</f>
        <v/>
      </c>
      <c r="AF333" t="str">
        <f>IF(Table35[[#This Row],[REST TAM]]&gt;Table35[[#This Row],[Stock TAM]],Table35[[#This Row],[Stock TAM]],Table35[[#This Row],[REST TAM]])</f>
        <v/>
      </c>
    </row>
    <row r="334" spans="1:32" x14ac:dyDescent="0.3">
      <c r="A334" s="173" t="str">
        <f>IF(Table35[[#This Row],[TAM PART NO]]="","",(ROW()-2))</f>
        <v/>
      </c>
      <c r="B334" s="212" t="str">
        <f>IF(TAM!T338="","",TAM!T338)</f>
        <v/>
      </c>
      <c r="C334" s="42" t="str">
        <f>IF(TAM!Q338="","",TAM!Q338)</f>
        <v/>
      </c>
      <c r="D334" s="42" t="str">
        <f>IF(TAM!I338="","",TAM!I338)</f>
        <v/>
      </c>
      <c r="E334" s="42" t="str">
        <f>IF(TAM!H338="","",TAM!H338)</f>
        <v/>
      </c>
      <c r="F334" s="213" t="str">
        <f>IF(TAM!L338="","",TAM!L338)</f>
        <v/>
      </c>
      <c r="G334" s="213" t="str">
        <f>IF(TAM!M338="","",TAM!M338)</f>
        <v/>
      </c>
      <c r="H334" s="220" t="str">
        <f>IF(TAM!AD338="","",TAM!AD338)</f>
        <v/>
      </c>
      <c r="I334" s="223" t="str">
        <f>IF(Table35[[#This Row],[Open Qty TAM]]="","",TAM!AE338)</f>
        <v/>
      </c>
      <c r="J334" s="212" t="str">
        <f>IF(TMMIN!T336="","",TMMIN!T336)</f>
        <v/>
      </c>
      <c r="K334" s="42" t="str">
        <f>IF(TMMIN!Q336="","",TMMIN!Q336)</f>
        <v/>
      </c>
      <c r="L334" s="42" t="str">
        <f>IF(TMMIN!I336="","",TMMIN!I336)</f>
        <v/>
      </c>
      <c r="M334" s="220" t="str">
        <f>IF(Table35[[#This Row],[PO TMMIN]]="","",TMMIN!AD336)</f>
        <v/>
      </c>
      <c r="N334" s="223" t="str">
        <f>IF(Table35[[#This Row],[Open Qty TMMIN]]="","",TMMIN!AE336)</f>
        <v/>
      </c>
      <c r="O334" s="226" t="str">
        <f>IF(Table35[[#This Row],[Open Qty TAM]]="","",SUM(SUMIF('STOCK OES'!B:B,Table35[[#This Row],[Ich No]],'STOCK OES'!E:E),SUMIF('STOCK SEALING'!B:B,Table35[[#This Row],[Ich Part No]],'STOCK SEALING'!E:E)))</f>
        <v/>
      </c>
      <c r="P334" s="223" t="str">
        <f>IF(Table35[[#This Row],[Rest TMMIN]]="","",SUM(SUMIF('STOCK OES'!B:B,Table35[[#This Row],[Ich Part No]],'STOCK OES'!E:E),SUMIF('STOCK SEALING'!B:B,Table35[[#This Row],[Ich Part No]],'STOCK SEALING'!E:E)))</f>
        <v/>
      </c>
      <c r="Q334" s="226"/>
      <c r="R334" s="223"/>
      <c r="S334" s="226" t="str">
        <f>IFERROR(Table35[[#This Row],[REST TAM]]-Table35[[#This Row],[Scan TAM]],"")</f>
        <v/>
      </c>
      <c r="T334" s="223" t="str">
        <f>IFERROR(Table35[[#This Row],[Rest TMMIN]]-Table35[[#This Row],[Scan Tmmin]],"")</f>
        <v/>
      </c>
      <c r="U334" s="212" t="str">
        <f>IF(Table35[[#This Row],[PO TAM]]="","",IF(Table35[[#This Row],[Balance TAM]]&gt;0,"Open","Close"))</f>
        <v/>
      </c>
      <c r="V334" s="214" t="str">
        <f>IF(Table35[[#This Row],[PO TMMIN]]="","",IF(Table35[[#This Row],[Balance TMMIN]]&gt;0,"Open","Close"))</f>
        <v/>
      </c>
      <c r="W334" s="212"/>
      <c r="X334" s="214"/>
      <c r="Y334" s="236" t="str">
        <f>IF(Table35[[#This Row],[PO TAM]]="","",SUMIF(J:J,Table35[[#This Row],[Ich No]],J:N))</f>
        <v/>
      </c>
      <c r="Z334" s="214" t="str">
        <f>IF(Table35[[#This Row],[PO TMMIN]]="","",SUMIF(B:B,Table35[[#This Row],[Ich Part No]],I:I))</f>
        <v/>
      </c>
      <c r="AC334" s="169" t="str">
        <f>IF(Table35[[#This Row],[Delivery Date]]="","",$AC$2-Table35[[#This Row],[Delivery Date]])</f>
        <v/>
      </c>
      <c r="AE334" t="str">
        <f>IFERROR(VLOOKUP(Table35[[#This Row],[Ich No]],'ICH NO'!K:M,3,0),"")</f>
        <v/>
      </c>
      <c r="AF334" t="str">
        <f>IF(Table35[[#This Row],[REST TAM]]&gt;Table35[[#This Row],[Stock TAM]],Table35[[#This Row],[Stock TAM]],Table35[[#This Row],[REST TAM]])</f>
        <v/>
      </c>
    </row>
    <row r="335" spans="1:32" x14ac:dyDescent="0.3">
      <c r="A335" s="173" t="str">
        <f>IF(Table35[[#This Row],[TAM PART NO]]="","",(ROW()-2))</f>
        <v/>
      </c>
      <c r="B335" s="212" t="str">
        <f>IF(TAM!T339="","",TAM!T339)</f>
        <v/>
      </c>
      <c r="C335" s="42" t="str">
        <f>IF(TAM!Q339="","",TAM!Q339)</f>
        <v/>
      </c>
      <c r="D335" s="42" t="str">
        <f>IF(TAM!I339="","",TAM!I339)</f>
        <v/>
      </c>
      <c r="E335" s="42" t="str">
        <f>IF(TAM!H339="","",TAM!H339)</f>
        <v/>
      </c>
      <c r="F335" s="213" t="str">
        <f>IF(TAM!L339="","",TAM!L339)</f>
        <v/>
      </c>
      <c r="G335" s="213" t="str">
        <f>IF(TAM!M339="","",TAM!M339)</f>
        <v/>
      </c>
      <c r="H335" s="220" t="str">
        <f>IF(TAM!AD339="","",TAM!AD339)</f>
        <v/>
      </c>
      <c r="I335" s="223" t="str">
        <f>IF(Table35[[#This Row],[Open Qty TAM]]="","",TAM!AE339)</f>
        <v/>
      </c>
      <c r="J335" s="212" t="str">
        <f>IF(TMMIN!T337="","",TMMIN!T337)</f>
        <v/>
      </c>
      <c r="K335" s="42" t="str">
        <f>IF(TMMIN!Q337="","",TMMIN!Q337)</f>
        <v/>
      </c>
      <c r="L335" s="42" t="str">
        <f>IF(TMMIN!I337="","",TMMIN!I337)</f>
        <v/>
      </c>
      <c r="M335" s="220" t="str">
        <f>IF(Table35[[#This Row],[PO TMMIN]]="","",TMMIN!AD337)</f>
        <v/>
      </c>
      <c r="N335" s="223" t="str">
        <f>IF(Table35[[#This Row],[Open Qty TMMIN]]="","",TMMIN!AE337)</f>
        <v/>
      </c>
      <c r="O335" s="226" t="str">
        <f>IF(Table35[[#This Row],[Open Qty TAM]]="","",SUM(SUMIF('STOCK OES'!B:B,Table35[[#This Row],[Ich No]],'STOCK OES'!E:E),SUMIF('STOCK SEALING'!B:B,Table35[[#This Row],[Ich Part No]],'STOCK SEALING'!E:E)))</f>
        <v/>
      </c>
      <c r="P335" s="223" t="str">
        <f>IF(Table35[[#This Row],[Rest TMMIN]]="","",SUM(SUMIF('STOCK OES'!B:B,Table35[[#This Row],[Ich Part No]],'STOCK OES'!E:E),SUMIF('STOCK SEALING'!B:B,Table35[[#This Row],[Ich Part No]],'STOCK SEALING'!E:E)))</f>
        <v/>
      </c>
      <c r="Q335" s="226"/>
      <c r="R335" s="223"/>
      <c r="S335" s="226" t="str">
        <f>IFERROR(Table35[[#This Row],[REST TAM]]-Table35[[#This Row],[Scan TAM]],"")</f>
        <v/>
      </c>
      <c r="T335" s="223" t="str">
        <f>IFERROR(Table35[[#This Row],[Rest TMMIN]]-Table35[[#This Row],[Scan Tmmin]],"")</f>
        <v/>
      </c>
      <c r="U335" s="212" t="str">
        <f>IF(Table35[[#This Row],[PO TAM]]="","",IF(Table35[[#This Row],[Balance TAM]]&gt;0,"Open","Close"))</f>
        <v/>
      </c>
      <c r="V335" s="214" t="str">
        <f>IF(Table35[[#This Row],[PO TMMIN]]="","",IF(Table35[[#This Row],[Balance TMMIN]]&gt;0,"Open","Close"))</f>
        <v/>
      </c>
      <c r="W335" s="212"/>
      <c r="X335" s="214"/>
      <c r="Y335" s="236" t="str">
        <f>IF(Table35[[#This Row],[PO TAM]]="","",SUMIF(J:J,Table35[[#This Row],[Ich No]],J:N))</f>
        <v/>
      </c>
      <c r="Z335" s="214" t="str">
        <f>IF(Table35[[#This Row],[PO TMMIN]]="","",SUMIF(B:B,Table35[[#This Row],[Ich Part No]],I:I))</f>
        <v/>
      </c>
      <c r="AC335" s="169" t="str">
        <f>IF(Table35[[#This Row],[Delivery Date]]="","",$AC$2-Table35[[#This Row],[Delivery Date]])</f>
        <v/>
      </c>
      <c r="AE335" t="str">
        <f>IFERROR(VLOOKUP(Table35[[#This Row],[Ich No]],'ICH NO'!K:M,3,0),"")</f>
        <v/>
      </c>
      <c r="AF335" t="str">
        <f>IF(Table35[[#This Row],[REST TAM]]&gt;Table35[[#This Row],[Stock TAM]],Table35[[#This Row],[Stock TAM]],Table35[[#This Row],[REST TAM]])</f>
        <v/>
      </c>
    </row>
    <row r="336" spans="1:32" x14ac:dyDescent="0.3">
      <c r="A336" s="173" t="str">
        <f>IF(Table35[[#This Row],[TAM PART NO]]="","",(ROW()-2))</f>
        <v/>
      </c>
      <c r="B336" s="212" t="str">
        <f>IF(TAM!T340="","",TAM!T340)</f>
        <v/>
      </c>
      <c r="C336" s="42" t="str">
        <f>IF(TAM!Q340="","",TAM!Q340)</f>
        <v/>
      </c>
      <c r="D336" s="42" t="str">
        <f>IF(TAM!I340="","",TAM!I340)</f>
        <v/>
      </c>
      <c r="E336" s="42" t="str">
        <f>IF(TAM!H340="","",TAM!H340)</f>
        <v/>
      </c>
      <c r="F336" s="213" t="str">
        <f>IF(TAM!L340="","",TAM!L340)</f>
        <v/>
      </c>
      <c r="G336" s="213" t="str">
        <f>IF(TAM!M340="","",TAM!M340)</f>
        <v/>
      </c>
      <c r="H336" s="220" t="str">
        <f>IF(TAM!AD340="","",TAM!AD340)</f>
        <v/>
      </c>
      <c r="I336" s="223" t="str">
        <f>IF(Table35[[#This Row],[Open Qty TAM]]="","",TAM!AE340)</f>
        <v/>
      </c>
      <c r="J336" s="212" t="str">
        <f>IF(TMMIN!T338="","",TMMIN!T338)</f>
        <v/>
      </c>
      <c r="K336" s="42" t="str">
        <f>IF(TMMIN!Q338="","",TMMIN!Q338)</f>
        <v/>
      </c>
      <c r="L336" s="42" t="str">
        <f>IF(TMMIN!I338="","",TMMIN!I338)</f>
        <v/>
      </c>
      <c r="M336" s="220" t="str">
        <f>IF(Table35[[#This Row],[PO TMMIN]]="","",TMMIN!AD338)</f>
        <v/>
      </c>
      <c r="N336" s="223" t="str">
        <f>IF(Table35[[#This Row],[Open Qty TMMIN]]="","",TMMIN!AE338)</f>
        <v/>
      </c>
      <c r="O336" s="226" t="str">
        <f>IF(Table35[[#This Row],[Open Qty TAM]]="","",SUM(SUMIF('STOCK OES'!B:B,Table35[[#This Row],[Ich No]],'STOCK OES'!E:E),SUMIF('STOCK SEALING'!B:B,Table35[[#This Row],[Ich Part No]],'STOCK SEALING'!E:E)))</f>
        <v/>
      </c>
      <c r="P336" s="223" t="str">
        <f>IF(Table35[[#This Row],[Rest TMMIN]]="","",SUM(SUMIF('STOCK OES'!B:B,Table35[[#This Row],[Ich Part No]],'STOCK OES'!E:E),SUMIF('STOCK SEALING'!B:B,Table35[[#This Row],[Ich Part No]],'STOCK SEALING'!E:E)))</f>
        <v/>
      </c>
      <c r="Q336" s="226"/>
      <c r="R336" s="223"/>
      <c r="S336" s="226" t="str">
        <f>IFERROR(Table35[[#This Row],[REST TAM]]-Table35[[#This Row],[Scan TAM]],"")</f>
        <v/>
      </c>
      <c r="T336" s="223" t="str">
        <f>IFERROR(Table35[[#This Row],[Rest TMMIN]]-Table35[[#This Row],[Scan Tmmin]],"")</f>
        <v/>
      </c>
      <c r="U336" s="212" t="str">
        <f>IF(Table35[[#This Row],[PO TAM]]="","",IF(Table35[[#This Row],[Balance TAM]]&gt;0,"Open","Close"))</f>
        <v/>
      </c>
      <c r="V336" s="214" t="str">
        <f>IF(Table35[[#This Row],[PO TMMIN]]="","",IF(Table35[[#This Row],[Balance TMMIN]]&gt;0,"Open","Close"))</f>
        <v/>
      </c>
      <c r="W336" s="212"/>
      <c r="X336" s="214"/>
      <c r="Y336" s="236" t="str">
        <f>IF(Table35[[#This Row],[PO TAM]]="","",SUMIF(J:J,Table35[[#This Row],[Ich No]],J:N))</f>
        <v/>
      </c>
      <c r="Z336" s="214" t="str">
        <f>IF(Table35[[#This Row],[PO TMMIN]]="","",SUMIF(B:B,Table35[[#This Row],[Ich Part No]],I:I))</f>
        <v/>
      </c>
      <c r="AC336" s="169" t="str">
        <f>IF(Table35[[#This Row],[Delivery Date]]="","",$AC$2-Table35[[#This Row],[Delivery Date]])</f>
        <v/>
      </c>
      <c r="AE336" t="str">
        <f>IFERROR(VLOOKUP(Table35[[#This Row],[Ich No]],'ICH NO'!K:M,3,0),"")</f>
        <v/>
      </c>
      <c r="AF336" t="str">
        <f>IF(Table35[[#This Row],[REST TAM]]&gt;Table35[[#This Row],[Stock TAM]],Table35[[#This Row],[Stock TAM]],Table35[[#This Row],[REST TAM]])</f>
        <v/>
      </c>
    </row>
    <row r="337" spans="1:32" x14ac:dyDescent="0.3">
      <c r="A337" s="173" t="str">
        <f>IF(Table35[[#This Row],[TAM PART NO]]="","",(ROW()-2))</f>
        <v/>
      </c>
      <c r="B337" s="212" t="str">
        <f>IF(TAM!T341="","",TAM!T341)</f>
        <v/>
      </c>
      <c r="C337" s="42" t="str">
        <f>IF(TAM!Q341="","",TAM!Q341)</f>
        <v/>
      </c>
      <c r="D337" s="42" t="str">
        <f>IF(TAM!I341="","",TAM!I341)</f>
        <v/>
      </c>
      <c r="E337" s="42" t="str">
        <f>IF(TAM!H341="","",TAM!H341)</f>
        <v/>
      </c>
      <c r="F337" s="213" t="str">
        <f>IF(TAM!L341="","",TAM!L341)</f>
        <v/>
      </c>
      <c r="G337" s="213" t="str">
        <f>IF(TAM!M341="","",TAM!M341)</f>
        <v/>
      </c>
      <c r="H337" s="220" t="str">
        <f>IF(TAM!AD341="","",TAM!AD341)</f>
        <v/>
      </c>
      <c r="I337" s="223" t="str">
        <f>IF(Table35[[#This Row],[Open Qty TAM]]="","",TAM!AE341)</f>
        <v/>
      </c>
      <c r="J337" s="212" t="str">
        <f>IF(TMMIN!T339="","",TMMIN!T339)</f>
        <v/>
      </c>
      <c r="K337" s="42" t="str">
        <f>IF(TMMIN!Q339="","",TMMIN!Q339)</f>
        <v/>
      </c>
      <c r="L337" s="42" t="str">
        <f>IF(TMMIN!I339="","",TMMIN!I339)</f>
        <v/>
      </c>
      <c r="M337" s="220" t="str">
        <f>IF(Table35[[#This Row],[PO TMMIN]]="","",TMMIN!AD339)</f>
        <v/>
      </c>
      <c r="N337" s="223" t="str">
        <f>IF(Table35[[#This Row],[Open Qty TMMIN]]="","",TMMIN!AE339)</f>
        <v/>
      </c>
      <c r="O337" s="226" t="str">
        <f>IF(Table35[[#This Row],[Open Qty TAM]]="","",SUM(SUMIF('STOCK OES'!B:B,Table35[[#This Row],[Ich No]],'STOCK OES'!E:E),SUMIF('STOCK SEALING'!B:B,Table35[[#This Row],[Ich Part No]],'STOCK SEALING'!E:E)))</f>
        <v/>
      </c>
      <c r="P337" s="223" t="str">
        <f>IF(Table35[[#This Row],[Rest TMMIN]]="","",SUM(SUMIF('STOCK OES'!B:B,Table35[[#This Row],[Ich Part No]],'STOCK OES'!E:E),SUMIF('STOCK SEALING'!B:B,Table35[[#This Row],[Ich Part No]],'STOCK SEALING'!E:E)))</f>
        <v/>
      </c>
      <c r="Q337" s="226"/>
      <c r="R337" s="223"/>
      <c r="S337" s="226" t="str">
        <f>IFERROR(Table35[[#This Row],[REST TAM]]-Table35[[#This Row],[Scan TAM]],"")</f>
        <v/>
      </c>
      <c r="T337" s="223" t="str">
        <f>IFERROR(Table35[[#This Row],[Rest TMMIN]]-Table35[[#This Row],[Scan Tmmin]],"")</f>
        <v/>
      </c>
      <c r="U337" s="212" t="str">
        <f>IF(Table35[[#This Row],[PO TAM]]="","",IF(Table35[[#This Row],[Balance TAM]]&gt;0,"Open","Close"))</f>
        <v/>
      </c>
      <c r="V337" s="214" t="str">
        <f>IF(Table35[[#This Row],[PO TMMIN]]="","",IF(Table35[[#This Row],[Balance TMMIN]]&gt;0,"Open","Close"))</f>
        <v/>
      </c>
      <c r="W337" s="212"/>
      <c r="X337" s="214"/>
      <c r="Y337" s="236" t="str">
        <f>IF(Table35[[#This Row],[PO TAM]]="","",SUMIF(J:J,Table35[[#This Row],[Ich No]],J:N))</f>
        <v/>
      </c>
      <c r="Z337" s="214" t="str">
        <f>IF(Table35[[#This Row],[PO TMMIN]]="","",SUMIF(B:B,Table35[[#This Row],[Ich Part No]],I:I))</f>
        <v/>
      </c>
      <c r="AC337" s="169" t="str">
        <f>IF(Table35[[#This Row],[Delivery Date]]="","",$AC$2-Table35[[#This Row],[Delivery Date]])</f>
        <v/>
      </c>
      <c r="AE337" t="str">
        <f>IFERROR(VLOOKUP(Table35[[#This Row],[Ich No]],'ICH NO'!K:M,3,0),"")</f>
        <v/>
      </c>
      <c r="AF337" t="str">
        <f>IF(Table35[[#This Row],[REST TAM]]&gt;Table35[[#This Row],[Stock TAM]],Table35[[#This Row],[Stock TAM]],Table35[[#This Row],[REST TAM]])</f>
        <v/>
      </c>
    </row>
    <row r="338" spans="1:32" x14ac:dyDescent="0.3">
      <c r="A338" s="173" t="str">
        <f>IF(Table35[[#This Row],[TAM PART NO]]="","",(ROW()-2))</f>
        <v/>
      </c>
      <c r="B338" s="212" t="str">
        <f>IF(TAM!T342="","",TAM!T342)</f>
        <v/>
      </c>
      <c r="C338" s="42" t="str">
        <f>IF(TAM!Q342="","",TAM!Q342)</f>
        <v/>
      </c>
      <c r="D338" s="42" t="str">
        <f>IF(TAM!I342="","",TAM!I342)</f>
        <v/>
      </c>
      <c r="E338" s="42" t="str">
        <f>IF(TAM!H342="","",TAM!H342)</f>
        <v/>
      </c>
      <c r="F338" s="213" t="str">
        <f>IF(TAM!L342="","",TAM!L342)</f>
        <v/>
      </c>
      <c r="G338" s="213" t="str">
        <f>IF(TAM!M342="","",TAM!M342)</f>
        <v/>
      </c>
      <c r="H338" s="220" t="str">
        <f>IF(TAM!AD342="","",TAM!AD342)</f>
        <v/>
      </c>
      <c r="I338" s="223" t="str">
        <f>IF(Table35[[#This Row],[Open Qty TAM]]="","",TAM!AE342)</f>
        <v/>
      </c>
      <c r="J338" s="212" t="str">
        <f>IF(TMMIN!T340="","",TMMIN!T340)</f>
        <v/>
      </c>
      <c r="K338" s="42" t="str">
        <f>IF(TMMIN!Q340="","",TMMIN!Q340)</f>
        <v/>
      </c>
      <c r="L338" s="42" t="str">
        <f>IF(TMMIN!I340="","",TMMIN!I340)</f>
        <v/>
      </c>
      <c r="M338" s="220" t="str">
        <f>IF(Table35[[#This Row],[PO TMMIN]]="","",TMMIN!AD340)</f>
        <v/>
      </c>
      <c r="N338" s="223" t="str">
        <f>IF(Table35[[#This Row],[Open Qty TMMIN]]="","",TMMIN!AE340)</f>
        <v/>
      </c>
      <c r="O338" s="226" t="str">
        <f>IF(Table35[[#This Row],[Open Qty TAM]]="","",SUM(SUMIF('STOCK OES'!B:B,Table35[[#This Row],[Ich No]],'STOCK OES'!E:E),SUMIF('STOCK SEALING'!B:B,Table35[[#This Row],[Ich Part No]],'STOCK SEALING'!E:E)))</f>
        <v/>
      </c>
      <c r="P338" s="223" t="str">
        <f>IF(Table35[[#This Row],[Rest TMMIN]]="","",SUM(SUMIF('STOCK OES'!B:B,Table35[[#This Row],[Ich Part No]],'STOCK OES'!E:E),SUMIF('STOCK SEALING'!B:B,Table35[[#This Row],[Ich Part No]],'STOCK SEALING'!E:E)))</f>
        <v/>
      </c>
      <c r="Q338" s="226"/>
      <c r="R338" s="223"/>
      <c r="S338" s="226" t="str">
        <f>IFERROR(Table35[[#This Row],[REST TAM]]-Table35[[#This Row],[Scan TAM]],"")</f>
        <v/>
      </c>
      <c r="T338" s="223" t="str">
        <f>IFERROR(Table35[[#This Row],[Rest TMMIN]]-Table35[[#This Row],[Scan Tmmin]],"")</f>
        <v/>
      </c>
      <c r="U338" s="212" t="str">
        <f>IF(Table35[[#This Row],[PO TAM]]="","",IF(Table35[[#This Row],[Balance TAM]]&gt;0,"Open","Close"))</f>
        <v/>
      </c>
      <c r="V338" s="214" t="str">
        <f>IF(Table35[[#This Row],[PO TMMIN]]="","",IF(Table35[[#This Row],[Balance TMMIN]]&gt;0,"Open","Close"))</f>
        <v/>
      </c>
      <c r="W338" s="212"/>
      <c r="X338" s="214"/>
      <c r="Y338" s="236" t="str">
        <f>IF(Table35[[#This Row],[PO TAM]]="","",SUMIF(J:J,Table35[[#This Row],[Ich No]],J:N))</f>
        <v/>
      </c>
      <c r="Z338" s="214" t="str">
        <f>IF(Table35[[#This Row],[PO TMMIN]]="","",SUMIF(B:B,Table35[[#This Row],[Ich Part No]],I:I))</f>
        <v/>
      </c>
      <c r="AC338" s="169" t="str">
        <f>IF(Table35[[#This Row],[Delivery Date]]="","",$AC$2-Table35[[#This Row],[Delivery Date]])</f>
        <v/>
      </c>
      <c r="AE338" t="str">
        <f>IFERROR(VLOOKUP(Table35[[#This Row],[Ich No]],'ICH NO'!K:M,3,0),"")</f>
        <v/>
      </c>
      <c r="AF338" t="str">
        <f>IF(Table35[[#This Row],[REST TAM]]&gt;Table35[[#This Row],[Stock TAM]],Table35[[#This Row],[Stock TAM]],Table35[[#This Row],[REST TAM]])</f>
        <v/>
      </c>
    </row>
    <row r="339" spans="1:32" x14ac:dyDescent="0.3">
      <c r="A339" s="173" t="str">
        <f>IF(Table35[[#This Row],[TAM PART NO]]="","",(ROW()-2))</f>
        <v/>
      </c>
      <c r="B339" s="212" t="str">
        <f>IF(TAM!T343="","",TAM!T343)</f>
        <v/>
      </c>
      <c r="C339" s="42" t="str">
        <f>IF(TAM!Q343="","",TAM!Q343)</f>
        <v/>
      </c>
      <c r="D339" s="42" t="str">
        <f>IF(TAM!I343="","",TAM!I343)</f>
        <v/>
      </c>
      <c r="E339" s="42" t="str">
        <f>IF(TAM!H343="","",TAM!H343)</f>
        <v/>
      </c>
      <c r="F339" s="213" t="str">
        <f>IF(TAM!L343="","",TAM!L343)</f>
        <v/>
      </c>
      <c r="G339" s="213" t="str">
        <f>IF(TAM!M343="","",TAM!M343)</f>
        <v/>
      </c>
      <c r="H339" s="220" t="str">
        <f>IF(TAM!AD343="","",TAM!AD343)</f>
        <v/>
      </c>
      <c r="I339" s="223" t="str">
        <f>IF(Table35[[#This Row],[Open Qty TAM]]="","",TAM!AE343)</f>
        <v/>
      </c>
      <c r="J339" s="212" t="str">
        <f>IF(TMMIN!T341="","",TMMIN!T341)</f>
        <v/>
      </c>
      <c r="K339" s="42" t="str">
        <f>IF(TMMIN!Q341="","",TMMIN!Q341)</f>
        <v/>
      </c>
      <c r="L339" s="42" t="str">
        <f>IF(TMMIN!I341="","",TMMIN!I341)</f>
        <v/>
      </c>
      <c r="M339" s="220" t="str">
        <f>IF(Table35[[#This Row],[PO TMMIN]]="","",TMMIN!AD341)</f>
        <v/>
      </c>
      <c r="N339" s="223" t="str">
        <f>IF(Table35[[#This Row],[Open Qty TMMIN]]="","",TMMIN!AE341)</f>
        <v/>
      </c>
      <c r="O339" s="226" t="str">
        <f>IF(Table35[[#This Row],[Open Qty TAM]]="","",SUM(SUMIF('STOCK OES'!B:B,Table35[[#This Row],[Ich No]],'STOCK OES'!E:E),SUMIF('STOCK SEALING'!B:B,Table35[[#This Row],[Ich Part No]],'STOCK SEALING'!E:E)))</f>
        <v/>
      </c>
      <c r="P339" s="223" t="str">
        <f>IF(Table35[[#This Row],[Rest TMMIN]]="","",SUM(SUMIF('STOCK OES'!B:B,Table35[[#This Row],[Ich Part No]],'STOCK OES'!E:E),SUMIF('STOCK SEALING'!B:B,Table35[[#This Row],[Ich Part No]],'STOCK SEALING'!E:E)))</f>
        <v/>
      </c>
      <c r="Q339" s="226"/>
      <c r="R339" s="223"/>
      <c r="S339" s="226" t="str">
        <f>IFERROR(Table35[[#This Row],[REST TAM]]-Table35[[#This Row],[Scan TAM]],"")</f>
        <v/>
      </c>
      <c r="T339" s="223" t="str">
        <f>IFERROR(Table35[[#This Row],[Rest TMMIN]]-Table35[[#This Row],[Scan Tmmin]],"")</f>
        <v/>
      </c>
      <c r="U339" s="212" t="str">
        <f>IF(Table35[[#This Row],[PO TAM]]="","",IF(Table35[[#This Row],[Balance TAM]]&gt;0,"Open","Close"))</f>
        <v/>
      </c>
      <c r="V339" s="214" t="str">
        <f>IF(Table35[[#This Row],[PO TMMIN]]="","",IF(Table35[[#This Row],[Balance TMMIN]]&gt;0,"Open","Close"))</f>
        <v/>
      </c>
      <c r="W339" s="212"/>
      <c r="X339" s="214"/>
      <c r="Y339" s="236" t="str">
        <f>IF(Table35[[#This Row],[PO TAM]]="","",SUMIF(J:J,Table35[[#This Row],[Ich No]],J:N))</f>
        <v/>
      </c>
      <c r="Z339" s="214" t="str">
        <f>IF(Table35[[#This Row],[PO TMMIN]]="","",SUMIF(B:B,Table35[[#This Row],[Ich Part No]],I:I))</f>
        <v/>
      </c>
      <c r="AC339" s="169" t="str">
        <f>IF(Table35[[#This Row],[Delivery Date]]="","",$AC$2-Table35[[#This Row],[Delivery Date]])</f>
        <v/>
      </c>
      <c r="AE339" t="str">
        <f>IFERROR(VLOOKUP(Table35[[#This Row],[Ich No]],'ICH NO'!K:M,3,0),"")</f>
        <v/>
      </c>
      <c r="AF339" t="str">
        <f>IF(Table35[[#This Row],[REST TAM]]&gt;Table35[[#This Row],[Stock TAM]],Table35[[#This Row],[Stock TAM]],Table35[[#This Row],[REST TAM]])</f>
        <v/>
      </c>
    </row>
    <row r="340" spans="1:32" x14ac:dyDescent="0.3">
      <c r="A340" s="173" t="str">
        <f>IF(Table35[[#This Row],[TAM PART NO]]="","",(ROW()-2))</f>
        <v/>
      </c>
      <c r="B340" s="212" t="str">
        <f>IF(TAM!T344="","",TAM!T344)</f>
        <v/>
      </c>
      <c r="C340" s="42" t="str">
        <f>IF(TAM!Q344="","",TAM!Q344)</f>
        <v/>
      </c>
      <c r="D340" s="42" t="str">
        <f>IF(TAM!I344="","",TAM!I344)</f>
        <v/>
      </c>
      <c r="E340" s="42" t="str">
        <f>IF(TAM!H344="","",TAM!H344)</f>
        <v/>
      </c>
      <c r="F340" s="213" t="str">
        <f>IF(TAM!L344="","",TAM!L344)</f>
        <v/>
      </c>
      <c r="G340" s="213" t="str">
        <f>IF(TAM!M344="","",TAM!M344)</f>
        <v/>
      </c>
      <c r="H340" s="220" t="str">
        <f>IF(TAM!AD344="","",TAM!AD344)</f>
        <v/>
      </c>
      <c r="I340" s="223" t="str">
        <f>IF(Table35[[#This Row],[Open Qty TAM]]="","",TAM!AE344)</f>
        <v/>
      </c>
      <c r="J340" s="212" t="str">
        <f>IF(TMMIN!T342="","",TMMIN!T342)</f>
        <v/>
      </c>
      <c r="K340" s="42" t="str">
        <f>IF(TMMIN!Q342="","",TMMIN!Q342)</f>
        <v/>
      </c>
      <c r="L340" s="42" t="str">
        <f>IF(TMMIN!I342="","",TMMIN!I342)</f>
        <v/>
      </c>
      <c r="M340" s="220" t="str">
        <f>IF(Table35[[#This Row],[PO TMMIN]]="","",TMMIN!AD342)</f>
        <v/>
      </c>
      <c r="N340" s="223" t="str">
        <f>IF(Table35[[#This Row],[Open Qty TMMIN]]="","",TMMIN!AE342)</f>
        <v/>
      </c>
      <c r="O340" s="226" t="str">
        <f>IF(Table35[[#This Row],[Open Qty TAM]]="","",SUM(SUMIF('STOCK OES'!B:B,Table35[[#This Row],[Ich No]],'STOCK OES'!E:E),SUMIF('STOCK SEALING'!B:B,Table35[[#This Row],[Ich Part No]],'STOCK SEALING'!E:E)))</f>
        <v/>
      </c>
      <c r="P340" s="223" t="str">
        <f>IF(Table35[[#This Row],[Rest TMMIN]]="","",SUM(SUMIF('STOCK OES'!B:B,Table35[[#This Row],[Ich Part No]],'STOCK OES'!E:E),SUMIF('STOCK SEALING'!B:B,Table35[[#This Row],[Ich Part No]],'STOCK SEALING'!E:E)))</f>
        <v/>
      </c>
      <c r="Q340" s="226"/>
      <c r="R340" s="223"/>
      <c r="S340" s="226" t="str">
        <f>IFERROR(Table35[[#This Row],[REST TAM]]-Table35[[#This Row],[Scan TAM]],"")</f>
        <v/>
      </c>
      <c r="T340" s="223" t="str">
        <f>IFERROR(Table35[[#This Row],[Rest TMMIN]]-Table35[[#This Row],[Scan Tmmin]],"")</f>
        <v/>
      </c>
      <c r="U340" s="212" t="str">
        <f>IF(Table35[[#This Row],[PO TAM]]="","",IF(Table35[[#This Row],[Balance TAM]]&gt;0,"Open","Close"))</f>
        <v/>
      </c>
      <c r="V340" s="214" t="str">
        <f>IF(Table35[[#This Row],[PO TMMIN]]="","",IF(Table35[[#This Row],[Balance TMMIN]]&gt;0,"Open","Close"))</f>
        <v/>
      </c>
      <c r="W340" s="212"/>
      <c r="X340" s="214"/>
      <c r="Y340" s="236" t="str">
        <f>IF(Table35[[#This Row],[PO TAM]]="","",SUMIF(J:J,Table35[[#This Row],[Ich No]],J:N))</f>
        <v/>
      </c>
      <c r="Z340" s="214" t="str">
        <f>IF(Table35[[#This Row],[PO TMMIN]]="","",SUMIF(B:B,Table35[[#This Row],[Ich Part No]],I:I))</f>
        <v/>
      </c>
      <c r="AC340" s="169" t="str">
        <f>IF(Table35[[#This Row],[Delivery Date]]="","",$AC$2-Table35[[#This Row],[Delivery Date]])</f>
        <v/>
      </c>
      <c r="AE340" t="str">
        <f>IFERROR(VLOOKUP(Table35[[#This Row],[Ich No]],'ICH NO'!K:M,3,0),"")</f>
        <v/>
      </c>
      <c r="AF340" t="str">
        <f>IF(Table35[[#This Row],[REST TAM]]&gt;Table35[[#This Row],[Stock TAM]],Table35[[#This Row],[Stock TAM]],Table35[[#This Row],[REST TAM]])</f>
        <v/>
      </c>
    </row>
    <row r="341" spans="1:32" x14ac:dyDescent="0.3">
      <c r="A341" s="173" t="str">
        <f>IF(Table35[[#This Row],[TAM PART NO]]="","",(ROW()-2))</f>
        <v/>
      </c>
      <c r="B341" s="212" t="str">
        <f>IF(TAM!T345="","",TAM!T345)</f>
        <v/>
      </c>
      <c r="C341" s="42" t="str">
        <f>IF(TAM!Q345="","",TAM!Q345)</f>
        <v/>
      </c>
      <c r="D341" s="42" t="str">
        <f>IF(TAM!I345="","",TAM!I345)</f>
        <v/>
      </c>
      <c r="E341" s="42" t="str">
        <f>IF(TAM!H345="","",TAM!H345)</f>
        <v/>
      </c>
      <c r="F341" s="213" t="str">
        <f>IF(TAM!L345="","",TAM!L345)</f>
        <v/>
      </c>
      <c r="G341" s="213" t="str">
        <f>IF(TAM!M345="","",TAM!M345)</f>
        <v/>
      </c>
      <c r="H341" s="220" t="str">
        <f>IF(TAM!AD345="","",TAM!AD345)</f>
        <v/>
      </c>
      <c r="I341" s="223" t="str">
        <f>IF(Table35[[#This Row],[Open Qty TAM]]="","",TAM!AE345)</f>
        <v/>
      </c>
      <c r="J341" s="212" t="str">
        <f>IF(TMMIN!T343="","",TMMIN!T343)</f>
        <v/>
      </c>
      <c r="K341" s="42" t="str">
        <f>IF(TMMIN!Q343="","",TMMIN!Q343)</f>
        <v/>
      </c>
      <c r="L341" s="42" t="str">
        <f>IF(TMMIN!I343="","",TMMIN!I343)</f>
        <v/>
      </c>
      <c r="M341" s="220" t="str">
        <f>IF(Table35[[#This Row],[PO TMMIN]]="","",TMMIN!AD343)</f>
        <v/>
      </c>
      <c r="N341" s="223" t="str">
        <f>IF(Table35[[#This Row],[Open Qty TMMIN]]="","",TMMIN!AE343)</f>
        <v/>
      </c>
      <c r="O341" s="226" t="str">
        <f>IF(Table35[[#This Row],[Open Qty TAM]]="","",SUM(SUMIF('STOCK OES'!B:B,Table35[[#This Row],[Ich No]],'STOCK OES'!E:E),SUMIF('STOCK SEALING'!B:B,Table35[[#This Row],[Ich Part No]],'STOCK SEALING'!E:E)))</f>
        <v/>
      </c>
      <c r="P341" s="223" t="str">
        <f>IF(Table35[[#This Row],[Rest TMMIN]]="","",SUM(SUMIF('STOCK OES'!B:B,Table35[[#This Row],[Ich Part No]],'STOCK OES'!E:E),SUMIF('STOCK SEALING'!B:B,Table35[[#This Row],[Ich Part No]],'STOCK SEALING'!E:E)))</f>
        <v/>
      </c>
      <c r="Q341" s="226"/>
      <c r="R341" s="223"/>
      <c r="S341" s="226" t="str">
        <f>IFERROR(Table35[[#This Row],[REST TAM]]-Table35[[#This Row],[Scan TAM]],"")</f>
        <v/>
      </c>
      <c r="T341" s="223" t="str">
        <f>IFERROR(Table35[[#This Row],[Rest TMMIN]]-Table35[[#This Row],[Scan Tmmin]],"")</f>
        <v/>
      </c>
      <c r="U341" s="212" t="str">
        <f>IF(Table35[[#This Row],[PO TAM]]="","",IF(Table35[[#This Row],[Balance TAM]]&gt;0,"Open","Close"))</f>
        <v/>
      </c>
      <c r="V341" s="214" t="str">
        <f>IF(Table35[[#This Row],[PO TMMIN]]="","",IF(Table35[[#This Row],[Balance TMMIN]]&gt;0,"Open","Close"))</f>
        <v/>
      </c>
      <c r="W341" s="212"/>
      <c r="X341" s="214"/>
      <c r="Y341" s="236" t="str">
        <f>IF(Table35[[#This Row],[PO TAM]]="","",SUMIF(J:J,Table35[[#This Row],[Ich No]],J:N))</f>
        <v/>
      </c>
      <c r="Z341" s="214" t="str">
        <f>IF(Table35[[#This Row],[PO TMMIN]]="","",SUMIF(B:B,Table35[[#This Row],[Ich Part No]],I:I))</f>
        <v/>
      </c>
      <c r="AC341" s="169" t="str">
        <f>IF(Table35[[#This Row],[Delivery Date]]="","",$AC$2-Table35[[#This Row],[Delivery Date]])</f>
        <v/>
      </c>
      <c r="AE341" t="str">
        <f>IFERROR(VLOOKUP(Table35[[#This Row],[Ich No]],'ICH NO'!K:M,3,0),"")</f>
        <v/>
      </c>
      <c r="AF341" t="str">
        <f>IF(Table35[[#This Row],[REST TAM]]&gt;Table35[[#This Row],[Stock TAM]],Table35[[#This Row],[Stock TAM]],Table35[[#This Row],[REST TAM]])</f>
        <v/>
      </c>
    </row>
    <row r="342" spans="1:32" x14ac:dyDescent="0.3">
      <c r="A342" s="173" t="str">
        <f>IF(Table35[[#This Row],[TAM PART NO]]="","",(ROW()-2))</f>
        <v/>
      </c>
      <c r="B342" s="212" t="str">
        <f>IF(TAM!T346="","",TAM!T346)</f>
        <v/>
      </c>
      <c r="C342" s="42" t="str">
        <f>IF(TAM!Q346="","",TAM!Q346)</f>
        <v/>
      </c>
      <c r="D342" s="42" t="str">
        <f>IF(TAM!I346="","",TAM!I346)</f>
        <v/>
      </c>
      <c r="E342" s="42" t="str">
        <f>IF(TAM!H346="","",TAM!H346)</f>
        <v/>
      </c>
      <c r="F342" s="213" t="str">
        <f>IF(TAM!L346="","",TAM!L346)</f>
        <v/>
      </c>
      <c r="G342" s="213" t="str">
        <f>IF(TAM!M346="","",TAM!M346)</f>
        <v/>
      </c>
      <c r="H342" s="220" t="str">
        <f>IF(TAM!AD346="","",TAM!AD346)</f>
        <v/>
      </c>
      <c r="I342" s="223" t="str">
        <f>IF(Table35[[#This Row],[Open Qty TAM]]="","",TAM!AE346)</f>
        <v/>
      </c>
      <c r="J342" s="212" t="str">
        <f>IF(TMMIN!T344="","",TMMIN!T344)</f>
        <v/>
      </c>
      <c r="K342" s="42" t="str">
        <f>IF(TMMIN!Q344="","",TMMIN!Q344)</f>
        <v/>
      </c>
      <c r="L342" s="42" t="str">
        <f>IF(TMMIN!I344="","",TMMIN!I344)</f>
        <v/>
      </c>
      <c r="M342" s="220" t="str">
        <f>IF(Table35[[#This Row],[PO TMMIN]]="","",TMMIN!AD344)</f>
        <v/>
      </c>
      <c r="N342" s="223" t="str">
        <f>IF(Table35[[#This Row],[Open Qty TMMIN]]="","",TMMIN!AE344)</f>
        <v/>
      </c>
      <c r="O342" s="226" t="str">
        <f>IF(Table35[[#This Row],[Open Qty TAM]]="","",SUM(SUMIF('STOCK OES'!B:B,Table35[[#This Row],[Ich No]],'STOCK OES'!E:E),SUMIF('STOCK SEALING'!B:B,Table35[[#This Row],[Ich Part No]],'STOCK SEALING'!E:E)))</f>
        <v/>
      </c>
      <c r="P342" s="223" t="str">
        <f>IF(Table35[[#This Row],[Rest TMMIN]]="","",SUM(SUMIF('STOCK OES'!B:B,Table35[[#This Row],[Ich Part No]],'STOCK OES'!E:E),SUMIF('STOCK SEALING'!B:B,Table35[[#This Row],[Ich Part No]],'STOCK SEALING'!E:E)))</f>
        <v/>
      </c>
      <c r="Q342" s="226"/>
      <c r="R342" s="223"/>
      <c r="S342" s="226" t="str">
        <f>IFERROR(Table35[[#This Row],[REST TAM]]-Table35[[#This Row],[Scan TAM]],"")</f>
        <v/>
      </c>
      <c r="T342" s="223" t="str">
        <f>IFERROR(Table35[[#This Row],[Rest TMMIN]]-Table35[[#This Row],[Scan Tmmin]],"")</f>
        <v/>
      </c>
      <c r="U342" s="212" t="str">
        <f>IF(Table35[[#This Row],[PO TAM]]="","",IF(Table35[[#This Row],[Balance TAM]]&gt;0,"Open","Close"))</f>
        <v/>
      </c>
      <c r="V342" s="214" t="str">
        <f>IF(Table35[[#This Row],[PO TMMIN]]="","",IF(Table35[[#This Row],[Balance TMMIN]]&gt;0,"Open","Close"))</f>
        <v/>
      </c>
      <c r="W342" s="212"/>
      <c r="X342" s="214"/>
      <c r="Y342" s="236" t="str">
        <f>IF(Table35[[#This Row],[PO TAM]]="","",SUMIF(J:J,Table35[[#This Row],[Ich No]],J:N))</f>
        <v/>
      </c>
      <c r="Z342" s="214" t="str">
        <f>IF(Table35[[#This Row],[PO TMMIN]]="","",SUMIF(B:B,Table35[[#This Row],[Ich Part No]],I:I))</f>
        <v/>
      </c>
      <c r="AC342" s="169" t="str">
        <f>IF(Table35[[#This Row],[Delivery Date]]="","",$AC$2-Table35[[#This Row],[Delivery Date]])</f>
        <v/>
      </c>
      <c r="AE342" t="str">
        <f>IFERROR(VLOOKUP(Table35[[#This Row],[Ich No]],'ICH NO'!K:M,3,0),"")</f>
        <v/>
      </c>
      <c r="AF342" t="str">
        <f>IF(Table35[[#This Row],[REST TAM]]&gt;Table35[[#This Row],[Stock TAM]],Table35[[#This Row],[Stock TAM]],Table35[[#This Row],[REST TAM]])</f>
        <v/>
      </c>
    </row>
    <row r="343" spans="1:32" x14ac:dyDescent="0.3">
      <c r="A343" s="173" t="str">
        <f>IF(Table35[[#This Row],[TAM PART NO]]="","",(ROW()-2))</f>
        <v/>
      </c>
      <c r="B343" s="212" t="str">
        <f>IF(TAM!T347="","",TAM!T347)</f>
        <v/>
      </c>
      <c r="C343" s="42" t="str">
        <f>IF(TAM!Q347="","",TAM!Q347)</f>
        <v/>
      </c>
      <c r="D343" s="42" t="str">
        <f>IF(TAM!I347="","",TAM!I347)</f>
        <v/>
      </c>
      <c r="E343" s="42" t="str">
        <f>IF(TAM!H347="","",TAM!H347)</f>
        <v/>
      </c>
      <c r="F343" s="213" t="str">
        <f>IF(TAM!L347="","",TAM!L347)</f>
        <v/>
      </c>
      <c r="G343" s="213" t="str">
        <f>IF(TAM!M347="","",TAM!M347)</f>
        <v/>
      </c>
      <c r="H343" s="220" t="str">
        <f>IF(TAM!AD347="","",TAM!AD347)</f>
        <v/>
      </c>
      <c r="I343" s="223" t="str">
        <f>IF(Table35[[#This Row],[Open Qty TAM]]="","",TAM!AE347)</f>
        <v/>
      </c>
      <c r="J343" s="212" t="str">
        <f>IF(TMMIN!T345="","",TMMIN!T345)</f>
        <v/>
      </c>
      <c r="K343" s="42" t="str">
        <f>IF(TMMIN!Q345="","",TMMIN!Q345)</f>
        <v/>
      </c>
      <c r="L343" s="42" t="str">
        <f>IF(TMMIN!I345="","",TMMIN!I345)</f>
        <v/>
      </c>
      <c r="M343" s="220" t="str">
        <f>IF(Table35[[#This Row],[PO TMMIN]]="","",TMMIN!AD345)</f>
        <v/>
      </c>
      <c r="N343" s="223" t="str">
        <f>IF(Table35[[#This Row],[Open Qty TMMIN]]="","",TMMIN!AE345)</f>
        <v/>
      </c>
      <c r="O343" s="226" t="str">
        <f>IF(Table35[[#This Row],[Open Qty TAM]]="","",SUM(SUMIF('STOCK OES'!B:B,Table35[[#This Row],[Ich No]],'STOCK OES'!E:E),SUMIF('STOCK SEALING'!B:B,Table35[[#This Row],[Ich Part No]],'STOCK SEALING'!E:E)))</f>
        <v/>
      </c>
      <c r="P343" s="223" t="str">
        <f>IF(Table35[[#This Row],[Rest TMMIN]]="","",SUM(SUMIF('STOCK OES'!B:B,Table35[[#This Row],[Ich Part No]],'STOCK OES'!E:E),SUMIF('STOCK SEALING'!B:B,Table35[[#This Row],[Ich Part No]],'STOCK SEALING'!E:E)))</f>
        <v/>
      </c>
      <c r="Q343" s="226"/>
      <c r="R343" s="223"/>
      <c r="S343" s="226" t="str">
        <f>IFERROR(Table35[[#This Row],[REST TAM]]-Table35[[#This Row],[Scan TAM]],"")</f>
        <v/>
      </c>
      <c r="T343" s="223" t="str">
        <f>IFERROR(Table35[[#This Row],[Rest TMMIN]]-Table35[[#This Row],[Scan Tmmin]],"")</f>
        <v/>
      </c>
      <c r="U343" s="212" t="str">
        <f>IF(Table35[[#This Row],[PO TAM]]="","",IF(Table35[[#This Row],[Balance TAM]]&gt;0,"Open","Close"))</f>
        <v/>
      </c>
      <c r="V343" s="214" t="str">
        <f>IF(Table35[[#This Row],[PO TMMIN]]="","",IF(Table35[[#This Row],[Balance TMMIN]]&gt;0,"Open","Close"))</f>
        <v/>
      </c>
      <c r="W343" s="212"/>
      <c r="X343" s="214"/>
      <c r="Y343" s="236" t="str">
        <f>IF(Table35[[#This Row],[PO TAM]]="","",SUMIF(J:J,Table35[[#This Row],[Ich No]],J:N))</f>
        <v/>
      </c>
      <c r="Z343" s="214" t="str">
        <f>IF(Table35[[#This Row],[PO TMMIN]]="","",SUMIF(B:B,Table35[[#This Row],[Ich Part No]],I:I))</f>
        <v/>
      </c>
      <c r="AC343" s="169" t="str">
        <f>IF(Table35[[#This Row],[Delivery Date]]="","",$AC$2-Table35[[#This Row],[Delivery Date]])</f>
        <v/>
      </c>
      <c r="AE343" t="str">
        <f>IFERROR(VLOOKUP(Table35[[#This Row],[Ich No]],'ICH NO'!K:M,3,0),"")</f>
        <v/>
      </c>
      <c r="AF343" t="str">
        <f>IF(Table35[[#This Row],[REST TAM]]&gt;Table35[[#This Row],[Stock TAM]],Table35[[#This Row],[Stock TAM]],Table35[[#This Row],[REST TAM]])</f>
        <v/>
      </c>
    </row>
    <row r="344" spans="1:32" x14ac:dyDescent="0.3">
      <c r="A344" s="173" t="str">
        <f>IF(Table35[[#This Row],[TAM PART NO]]="","",(ROW()-2))</f>
        <v/>
      </c>
      <c r="B344" s="212" t="str">
        <f>IF(TAM!T348="","",TAM!T348)</f>
        <v/>
      </c>
      <c r="C344" s="42" t="str">
        <f>IF(TAM!Q348="","",TAM!Q348)</f>
        <v/>
      </c>
      <c r="D344" s="42" t="str">
        <f>IF(TAM!I348="","",TAM!I348)</f>
        <v/>
      </c>
      <c r="E344" s="42" t="str">
        <f>IF(TAM!H348="","",TAM!H348)</f>
        <v/>
      </c>
      <c r="F344" s="213" t="str">
        <f>IF(TAM!L348="","",TAM!L348)</f>
        <v/>
      </c>
      <c r="G344" s="213" t="str">
        <f>IF(TAM!M348="","",TAM!M348)</f>
        <v/>
      </c>
      <c r="H344" s="220" t="str">
        <f>IF(TAM!AD348="","",TAM!AD348)</f>
        <v/>
      </c>
      <c r="I344" s="223" t="str">
        <f>IF(Table35[[#This Row],[Open Qty TAM]]="","",TAM!AE348)</f>
        <v/>
      </c>
      <c r="J344" s="212" t="str">
        <f>IF(TMMIN!T346="","",TMMIN!T346)</f>
        <v/>
      </c>
      <c r="K344" s="42" t="str">
        <f>IF(TMMIN!Q346="","",TMMIN!Q346)</f>
        <v/>
      </c>
      <c r="L344" s="42" t="str">
        <f>IF(TMMIN!I346="","",TMMIN!I346)</f>
        <v/>
      </c>
      <c r="M344" s="220" t="str">
        <f>IF(Table35[[#This Row],[PO TMMIN]]="","",TMMIN!AD346)</f>
        <v/>
      </c>
      <c r="N344" s="223" t="str">
        <f>IF(Table35[[#This Row],[Open Qty TMMIN]]="","",TMMIN!AE346)</f>
        <v/>
      </c>
      <c r="O344" s="226" t="str">
        <f>IF(Table35[[#This Row],[Open Qty TAM]]="","",SUM(SUMIF('STOCK OES'!B:B,Table35[[#This Row],[Ich No]],'STOCK OES'!E:E),SUMIF('STOCK SEALING'!B:B,Table35[[#This Row],[Ich Part No]],'STOCK SEALING'!E:E)))</f>
        <v/>
      </c>
      <c r="P344" s="223" t="str">
        <f>IF(Table35[[#This Row],[Rest TMMIN]]="","",SUM(SUMIF('STOCK OES'!B:B,Table35[[#This Row],[Ich Part No]],'STOCK OES'!E:E),SUMIF('STOCK SEALING'!B:B,Table35[[#This Row],[Ich Part No]],'STOCK SEALING'!E:E)))</f>
        <v/>
      </c>
      <c r="Q344" s="226"/>
      <c r="R344" s="223"/>
      <c r="S344" s="226" t="str">
        <f>IFERROR(Table35[[#This Row],[REST TAM]]-Table35[[#This Row],[Scan TAM]],"")</f>
        <v/>
      </c>
      <c r="T344" s="223" t="str">
        <f>IFERROR(Table35[[#This Row],[Rest TMMIN]]-Table35[[#This Row],[Scan Tmmin]],"")</f>
        <v/>
      </c>
      <c r="U344" s="212" t="str">
        <f>IF(Table35[[#This Row],[PO TAM]]="","",IF(Table35[[#This Row],[Balance TAM]]&gt;0,"Open","Close"))</f>
        <v/>
      </c>
      <c r="V344" s="214" t="str">
        <f>IF(Table35[[#This Row],[PO TMMIN]]="","",IF(Table35[[#This Row],[Balance TMMIN]]&gt;0,"Open","Close"))</f>
        <v/>
      </c>
      <c r="W344" s="212"/>
      <c r="X344" s="214"/>
      <c r="Y344" s="236" t="str">
        <f>IF(Table35[[#This Row],[PO TAM]]="","",SUMIF(J:J,Table35[[#This Row],[Ich No]],J:N))</f>
        <v/>
      </c>
      <c r="Z344" s="214" t="str">
        <f>IF(Table35[[#This Row],[PO TMMIN]]="","",SUMIF(B:B,Table35[[#This Row],[Ich Part No]],I:I))</f>
        <v/>
      </c>
      <c r="AC344" s="169" t="str">
        <f>IF(Table35[[#This Row],[Delivery Date]]="","",$AC$2-Table35[[#This Row],[Delivery Date]])</f>
        <v/>
      </c>
      <c r="AE344" t="str">
        <f>IFERROR(VLOOKUP(Table35[[#This Row],[Ich No]],'ICH NO'!K:M,3,0),"")</f>
        <v/>
      </c>
      <c r="AF344" t="str">
        <f>IF(Table35[[#This Row],[REST TAM]]&gt;Table35[[#This Row],[Stock TAM]],Table35[[#This Row],[Stock TAM]],Table35[[#This Row],[REST TAM]])</f>
        <v/>
      </c>
    </row>
    <row r="345" spans="1:32" x14ac:dyDescent="0.3">
      <c r="A345" s="173" t="str">
        <f>IF(Table35[[#This Row],[TAM PART NO]]="","",(ROW()-2))</f>
        <v/>
      </c>
      <c r="B345" s="212" t="str">
        <f>IF(TAM!T349="","",TAM!T349)</f>
        <v/>
      </c>
      <c r="C345" s="42" t="str">
        <f>IF(TAM!Q349="","",TAM!Q349)</f>
        <v/>
      </c>
      <c r="D345" s="42" t="str">
        <f>IF(TAM!I349="","",TAM!I349)</f>
        <v/>
      </c>
      <c r="E345" s="42" t="str">
        <f>IF(TAM!H349="","",TAM!H349)</f>
        <v/>
      </c>
      <c r="F345" s="213" t="str">
        <f>IF(TAM!L349="","",TAM!L349)</f>
        <v/>
      </c>
      <c r="G345" s="213" t="str">
        <f>IF(TAM!M349="","",TAM!M349)</f>
        <v/>
      </c>
      <c r="H345" s="220" t="str">
        <f>IF(TAM!AD349="","",TAM!AD349)</f>
        <v/>
      </c>
      <c r="I345" s="223" t="str">
        <f>IF(Table35[[#This Row],[Open Qty TAM]]="","",TAM!AE349)</f>
        <v/>
      </c>
      <c r="J345" s="212" t="str">
        <f>IF(TMMIN!T347="","",TMMIN!T347)</f>
        <v/>
      </c>
      <c r="K345" s="42" t="str">
        <f>IF(TMMIN!Q347="","",TMMIN!Q347)</f>
        <v/>
      </c>
      <c r="L345" s="42" t="str">
        <f>IF(TMMIN!I347="","",TMMIN!I347)</f>
        <v/>
      </c>
      <c r="M345" s="220" t="str">
        <f>IF(Table35[[#This Row],[PO TMMIN]]="","",TMMIN!AD347)</f>
        <v/>
      </c>
      <c r="N345" s="223" t="str">
        <f>IF(Table35[[#This Row],[Open Qty TMMIN]]="","",TMMIN!AE347)</f>
        <v/>
      </c>
      <c r="O345" s="226" t="str">
        <f>IF(Table35[[#This Row],[Open Qty TAM]]="","",SUM(SUMIF('STOCK OES'!B:B,Table35[[#This Row],[Ich No]],'STOCK OES'!E:E),SUMIF('STOCK SEALING'!B:B,Table35[[#This Row],[Ich Part No]],'STOCK SEALING'!E:E)))</f>
        <v/>
      </c>
      <c r="P345" s="223" t="str">
        <f>IF(Table35[[#This Row],[Rest TMMIN]]="","",SUM(SUMIF('STOCK OES'!B:B,Table35[[#This Row],[Ich Part No]],'STOCK OES'!E:E),SUMIF('STOCK SEALING'!B:B,Table35[[#This Row],[Ich Part No]],'STOCK SEALING'!E:E)))</f>
        <v/>
      </c>
      <c r="Q345" s="226"/>
      <c r="R345" s="223"/>
      <c r="S345" s="226" t="str">
        <f>IFERROR(Table35[[#This Row],[REST TAM]]-Table35[[#This Row],[Scan TAM]],"")</f>
        <v/>
      </c>
      <c r="T345" s="223" t="str">
        <f>IFERROR(Table35[[#This Row],[Rest TMMIN]]-Table35[[#This Row],[Scan Tmmin]],"")</f>
        <v/>
      </c>
      <c r="U345" s="212" t="str">
        <f>IF(Table35[[#This Row],[PO TAM]]="","",IF(Table35[[#This Row],[Balance TAM]]&gt;0,"Open","Close"))</f>
        <v/>
      </c>
      <c r="V345" s="214" t="str">
        <f>IF(Table35[[#This Row],[PO TMMIN]]="","",IF(Table35[[#This Row],[Balance TMMIN]]&gt;0,"Open","Close"))</f>
        <v/>
      </c>
      <c r="W345" s="212"/>
      <c r="X345" s="214"/>
      <c r="Y345" s="236" t="str">
        <f>IF(Table35[[#This Row],[PO TAM]]="","",SUMIF(J:J,Table35[[#This Row],[Ich No]],J:N))</f>
        <v/>
      </c>
      <c r="Z345" s="214" t="str">
        <f>IF(Table35[[#This Row],[PO TMMIN]]="","",SUMIF(B:B,Table35[[#This Row],[Ich Part No]],I:I))</f>
        <v/>
      </c>
      <c r="AC345" s="169" t="str">
        <f>IF(Table35[[#This Row],[Delivery Date]]="","",$AC$2-Table35[[#This Row],[Delivery Date]])</f>
        <v/>
      </c>
      <c r="AE345" t="str">
        <f>IFERROR(VLOOKUP(Table35[[#This Row],[Ich No]],'ICH NO'!K:M,3,0),"")</f>
        <v/>
      </c>
      <c r="AF345" t="str">
        <f>IF(Table35[[#This Row],[REST TAM]]&gt;Table35[[#This Row],[Stock TAM]],Table35[[#This Row],[Stock TAM]],Table35[[#This Row],[REST TAM]])</f>
        <v/>
      </c>
    </row>
    <row r="346" spans="1:32" x14ac:dyDescent="0.3">
      <c r="A346" s="173" t="str">
        <f>IF(Table35[[#This Row],[TAM PART NO]]="","",(ROW()-2))</f>
        <v/>
      </c>
      <c r="B346" s="212" t="str">
        <f>IF(TAM!T350="","",TAM!T350)</f>
        <v/>
      </c>
      <c r="C346" s="42" t="str">
        <f>IF(TAM!Q350="","",TAM!Q350)</f>
        <v/>
      </c>
      <c r="D346" s="42" t="str">
        <f>IF(TAM!I350="","",TAM!I350)</f>
        <v/>
      </c>
      <c r="E346" s="42" t="str">
        <f>IF(TAM!H350="","",TAM!H350)</f>
        <v/>
      </c>
      <c r="F346" s="213" t="str">
        <f>IF(TAM!L350="","",TAM!L350)</f>
        <v/>
      </c>
      <c r="G346" s="213" t="str">
        <f>IF(TAM!M350="","",TAM!M350)</f>
        <v/>
      </c>
      <c r="H346" s="220" t="str">
        <f>IF(TAM!AD350="","",TAM!AD350)</f>
        <v/>
      </c>
      <c r="I346" s="223" t="str">
        <f>IF(Table35[[#This Row],[Open Qty TAM]]="","",TAM!AE350)</f>
        <v/>
      </c>
      <c r="J346" s="212" t="str">
        <f>IF(TMMIN!T348="","",TMMIN!T348)</f>
        <v/>
      </c>
      <c r="K346" s="42" t="str">
        <f>IF(TMMIN!Q348="","",TMMIN!Q348)</f>
        <v/>
      </c>
      <c r="L346" s="42" t="str">
        <f>IF(TMMIN!I348="","",TMMIN!I348)</f>
        <v/>
      </c>
      <c r="M346" s="220" t="str">
        <f>IF(Table35[[#This Row],[PO TMMIN]]="","",TMMIN!AD348)</f>
        <v/>
      </c>
      <c r="N346" s="223" t="str">
        <f>IF(Table35[[#This Row],[Open Qty TMMIN]]="","",TMMIN!AE348)</f>
        <v/>
      </c>
      <c r="O346" s="226" t="str">
        <f>IF(Table35[[#This Row],[Open Qty TAM]]="","",SUM(SUMIF('STOCK OES'!B:B,Table35[[#This Row],[Ich No]],'STOCK OES'!E:E),SUMIF('STOCK SEALING'!B:B,Table35[[#This Row],[Ich Part No]],'STOCK SEALING'!E:E)))</f>
        <v/>
      </c>
      <c r="P346" s="223" t="str">
        <f>IF(Table35[[#This Row],[Rest TMMIN]]="","",SUM(SUMIF('STOCK OES'!B:B,Table35[[#This Row],[Ich Part No]],'STOCK OES'!E:E),SUMIF('STOCK SEALING'!B:B,Table35[[#This Row],[Ich Part No]],'STOCK SEALING'!E:E)))</f>
        <v/>
      </c>
      <c r="Q346" s="226"/>
      <c r="R346" s="223"/>
      <c r="S346" s="226" t="str">
        <f>IFERROR(Table35[[#This Row],[REST TAM]]-Table35[[#This Row],[Scan TAM]],"")</f>
        <v/>
      </c>
      <c r="T346" s="223" t="str">
        <f>IFERROR(Table35[[#This Row],[Rest TMMIN]]-Table35[[#This Row],[Scan Tmmin]],"")</f>
        <v/>
      </c>
      <c r="U346" s="212" t="str">
        <f>IF(Table35[[#This Row],[PO TAM]]="","",IF(Table35[[#This Row],[Balance TAM]]&gt;0,"Open","Close"))</f>
        <v/>
      </c>
      <c r="V346" s="214" t="str">
        <f>IF(Table35[[#This Row],[PO TMMIN]]="","",IF(Table35[[#This Row],[Balance TMMIN]]&gt;0,"Open","Close"))</f>
        <v/>
      </c>
      <c r="W346" s="212"/>
      <c r="X346" s="214"/>
      <c r="Y346" s="236" t="str">
        <f>IF(Table35[[#This Row],[PO TAM]]="","",SUMIF(J:J,Table35[[#This Row],[Ich No]],J:N))</f>
        <v/>
      </c>
      <c r="Z346" s="214" t="str">
        <f>IF(Table35[[#This Row],[PO TMMIN]]="","",SUMIF(B:B,Table35[[#This Row],[Ich Part No]],I:I))</f>
        <v/>
      </c>
      <c r="AC346" s="169" t="str">
        <f>IF(Table35[[#This Row],[Delivery Date]]="","",$AC$2-Table35[[#This Row],[Delivery Date]])</f>
        <v/>
      </c>
      <c r="AE346" t="str">
        <f>IFERROR(VLOOKUP(Table35[[#This Row],[Ich No]],'ICH NO'!K:M,3,0),"")</f>
        <v/>
      </c>
      <c r="AF346" t="str">
        <f>IF(Table35[[#This Row],[REST TAM]]&gt;Table35[[#This Row],[Stock TAM]],Table35[[#This Row],[Stock TAM]],Table35[[#This Row],[REST TAM]])</f>
        <v/>
      </c>
    </row>
    <row r="347" spans="1:32" x14ac:dyDescent="0.3">
      <c r="A347" s="173" t="str">
        <f>IF(Table35[[#This Row],[TAM PART NO]]="","",(ROW()-2))</f>
        <v/>
      </c>
      <c r="B347" s="212" t="str">
        <f>IF(TAM!T351="","",TAM!T351)</f>
        <v/>
      </c>
      <c r="C347" s="42" t="str">
        <f>IF(TAM!Q351="","",TAM!Q351)</f>
        <v/>
      </c>
      <c r="D347" s="42" t="str">
        <f>IF(TAM!I351="","",TAM!I351)</f>
        <v/>
      </c>
      <c r="E347" s="42" t="str">
        <f>IF(TAM!H351="","",TAM!H351)</f>
        <v/>
      </c>
      <c r="F347" s="213" t="str">
        <f>IF(TAM!L351="","",TAM!L351)</f>
        <v/>
      </c>
      <c r="G347" s="213" t="str">
        <f>IF(TAM!M351="","",TAM!M351)</f>
        <v/>
      </c>
      <c r="H347" s="220" t="str">
        <f>IF(TAM!AD351="","",TAM!AD351)</f>
        <v/>
      </c>
      <c r="I347" s="223" t="str">
        <f>IF(Table35[[#This Row],[Open Qty TAM]]="","",TAM!AE351)</f>
        <v/>
      </c>
      <c r="J347" s="212" t="str">
        <f>IF(TMMIN!T349="","",TMMIN!T349)</f>
        <v/>
      </c>
      <c r="K347" s="42" t="str">
        <f>IF(TMMIN!Q349="","",TMMIN!Q349)</f>
        <v/>
      </c>
      <c r="L347" s="42" t="str">
        <f>IF(TMMIN!I349="","",TMMIN!I349)</f>
        <v/>
      </c>
      <c r="M347" s="220" t="str">
        <f>IF(Table35[[#This Row],[PO TMMIN]]="","",TMMIN!AD349)</f>
        <v/>
      </c>
      <c r="N347" s="223" t="str">
        <f>IF(Table35[[#This Row],[Open Qty TMMIN]]="","",TMMIN!AE349)</f>
        <v/>
      </c>
      <c r="O347" s="226" t="str">
        <f>IF(Table35[[#This Row],[Open Qty TAM]]="","",SUM(SUMIF('STOCK OES'!B:B,Table35[[#This Row],[Ich No]],'STOCK OES'!E:E),SUMIF('STOCK SEALING'!B:B,Table35[[#This Row],[Ich Part No]],'STOCK SEALING'!E:E)))</f>
        <v/>
      </c>
      <c r="P347" s="223" t="str">
        <f>IF(Table35[[#This Row],[Rest TMMIN]]="","",SUM(SUMIF('STOCK OES'!B:B,Table35[[#This Row],[Ich Part No]],'STOCK OES'!E:E),SUMIF('STOCK SEALING'!B:B,Table35[[#This Row],[Ich Part No]],'STOCK SEALING'!E:E)))</f>
        <v/>
      </c>
      <c r="Q347" s="226"/>
      <c r="R347" s="223"/>
      <c r="S347" s="226" t="str">
        <f>IFERROR(Table35[[#This Row],[REST TAM]]-Table35[[#This Row],[Scan TAM]],"")</f>
        <v/>
      </c>
      <c r="T347" s="223" t="str">
        <f>IFERROR(Table35[[#This Row],[Rest TMMIN]]-Table35[[#This Row],[Scan Tmmin]],"")</f>
        <v/>
      </c>
      <c r="U347" s="212" t="str">
        <f>IF(Table35[[#This Row],[PO TAM]]="","",IF(Table35[[#This Row],[Balance TAM]]&gt;0,"Open","Close"))</f>
        <v/>
      </c>
      <c r="V347" s="214" t="str">
        <f>IF(Table35[[#This Row],[PO TMMIN]]="","",IF(Table35[[#This Row],[Balance TMMIN]]&gt;0,"Open","Close"))</f>
        <v/>
      </c>
      <c r="W347" s="212"/>
      <c r="X347" s="214"/>
      <c r="Y347" s="236" t="str">
        <f>IF(Table35[[#This Row],[PO TAM]]="","",SUMIF(J:J,Table35[[#This Row],[Ich No]],J:N))</f>
        <v/>
      </c>
      <c r="Z347" s="214" t="str">
        <f>IF(Table35[[#This Row],[PO TMMIN]]="","",SUMIF(B:B,Table35[[#This Row],[Ich Part No]],I:I))</f>
        <v/>
      </c>
      <c r="AC347" s="169" t="str">
        <f>IF(Table35[[#This Row],[Delivery Date]]="","",$AC$2-Table35[[#This Row],[Delivery Date]])</f>
        <v/>
      </c>
      <c r="AE347" t="str">
        <f>IFERROR(VLOOKUP(Table35[[#This Row],[Ich No]],'ICH NO'!K:M,3,0),"")</f>
        <v/>
      </c>
      <c r="AF347" t="str">
        <f>IF(Table35[[#This Row],[REST TAM]]&gt;Table35[[#This Row],[Stock TAM]],Table35[[#This Row],[Stock TAM]],Table35[[#This Row],[REST TAM]])</f>
        <v/>
      </c>
    </row>
    <row r="348" spans="1:32" x14ac:dyDescent="0.3">
      <c r="A348" s="173" t="str">
        <f>IF(Table35[[#This Row],[TAM PART NO]]="","",(ROW()-2))</f>
        <v/>
      </c>
      <c r="B348" s="212" t="str">
        <f>IF(TAM!T352="","",TAM!T352)</f>
        <v/>
      </c>
      <c r="C348" s="42" t="str">
        <f>IF(TAM!Q352="","",TAM!Q352)</f>
        <v/>
      </c>
      <c r="D348" s="42" t="str">
        <f>IF(TAM!I352="","",TAM!I352)</f>
        <v/>
      </c>
      <c r="E348" s="42" t="str">
        <f>IF(TAM!H352="","",TAM!H352)</f>
        <v/>
      </c>
      <c r="F348" s="213" t="str">
        <f>IF(TAM!L352="","",TAM!L352)</f>
        <v/>
      </c>
      <c r="G348" s="213" t="str">
        <f>IF(TAM!M352="","",TAM!M352)</f>
        <v/>
      </c>
      <c r="H348" s="220" t="str">
        <f>IF(TAM!AD352="","",TAM!AD352)</f>
        <v/>
      </c>
      <c r="I348" s="223" t="str">
        <f>IF(Table35[[#This Row],[Open Qty TAM]]="","",TAM!AE352)</f>
        <v/>
      </c>
      <c r="J348" s="212" t="str">
        <f>IF(TMMIN!T350="","",TMMIN!T350)</f>
        <v/>
      </c>
      <c r="K348" s="42" t="str">
        <f>IF(TMMIN!Q350="","",TMMIN!Q350)</f>
        <v/>
      </c>
      <c r="L348" s="42" t="str">
        <f>IF(TMMIN!I350="","",TMMIN!I350)</f>
        <v/>
      </c>
      <c r="M348" s="220" t="str">
        <f>IF(Table35[[#This Row],[PO TMMIN]]="","",TMMIN!AD350)</f>
        <v/>
      </c>
      <c r="N348" s="223" t="str">
        <f>IF(Table35[[#This Row],[Open Qty TMMIN]]="","",TMMIN!AE350)</f>
        <v/>
      </c>
      <c r="O348" s="226" t="str">
        <f>IF(Table35[[#This Row],[Open Qty TAM]]="","",SUM(SUMIF('STOCK OES'!B:B,Table35[[#This Row],[Ich No]],'STOCK OES'!E:E),SUMIF('STOCK SEALING'!B:B,Table35[[#This Row],[Ich Part No]],'STOCK SEALING'!E:E)))</f>
        <v/>
      </c>
      <c r="P348" s="223" t="str">
        <f>IF(Table35[[#This Row],[Rest TMMIN]]="","",SUM(SUMIF('STOCK OES'!B:B,Table35[[#This Row],[Ich Part No]],'STOCK OES'!E:E),SUMIF('STOCK SEALING'!B:B,Table35[[#This Row],[Ich Part No]],'STOCK SEALING'!E:E)))</f>
        <v/>
      </c>
      <c r="Q348" s="226"/>
      <c r="R348" s="223"/>
      <c r="S348" s="226" t="str">
        <f>IFERROR(Table35[[#This Row],[REST TAM]]-Table35[[#This Row],[Scan TAM]],"")</f>
        <v/>
      </c>
      <c r="T348" s="223" t="str">
        <f>IFERROR(Table35[[#This Row],[Rest TMMIN]]-Table35[[#This Row],[Scan Tmmin]],"")</f>
        <v/>
      </c>
      <c r="U348" s="212" t="str">
        <f>IF(Table35[[#This Row],[PO TAM]]="","",IF(Table35[[#This Row],[Balance TAM]]&gt;0,"Open","Close"))</f>
        <v/>
      </c>
      <c r="V348" s="214" t="str">
        <f>IF(Table35[[#This Row],[PO TMMIN]]="","",IF(Table35[[#This Row],[Balance TMMIN]]&gt;0,"Open","Close"))</f>
        <v/>
      </c>
      <c r="W348" s="212"/>
      <c r="X348" s="214"/>
      <c r="Y348" s="236" t="str">
        <f>IF(Table35[[#This Row],[PO TAM]]="","",SUMIF(J:J,Table35[[#This Row],[Ich No]],J:N))</f>
        <v/>
      </c>
      <c r="Z348" s="214" t="str">
        <f>IF(Table35[[#This Row],[PO TMMIN]]="","",SUMIF(B:B,Table35[[#This Row],[Ich Part No]],I:I))</f>
        <v/>
      </c>
      <c r="AC348" s="169" t="str">
        <f>IF(Table35[[#This Row],[Delivery Date]]="","",$AC$2-Table35[[#This Row],[Delivery Date]])</f>
        <v/>
      </c>
      <c r="AE348" t="str">
        <f>IFERROR(VLOOKUP(Table35[[#This Row],[Ich No]],'ICH NO'!K:M,3,0),"")</f>
        <v/>
      </c>
      <c r="AF348" t="str">
        <f>IF(Table35[[#This Row],[REST TAM]]&gt;Table35[[#This Row],[Stock TAM]],Table35[[#This Row],[Stock TAM]],Table35[[#This Row],[REST TAM]])</f>
        <v/>
      </c>
    </row>
    <row r="349" spans="1:32" x14ac:dyDescent="0.3">
      <c r="A349" s="173" t="str">
        <f>IF(Table35[[#This Row],[TAM PART NO]]="","",(ROW()-2))</f>
        <v/>
      </c>
      <c r="B349" s="212" t="str">
        <f>IF(TAM!T353="","",TAM!T353)</f>
        <v/>
      </c>
      <c r="C349" s="42" t="str">
        <f>IF(TAM!Q353="","",TAM!Q353)</f>
        <v/>
      </c>
      <c r="D349" s="42" t="str">
        <f>IF(TAM!I353="","",TAM!I353)</f>
        <v/>
      </c>
      <c r="E349" s="42" t="str">
        <f>IF(TAM!H353="","",TAM!H353)</f>
        <v/>
      </c>
      <c r="F349" s="213" t="str">
        <f>IF(TAM!L353="","",TAM!L353)</f>
        <v/>
      </c>
      <c r="G349" s="213" t="str">
        <f>IF(TAM!M353="","",TAM!M353)</f>
        <v/>
      </c>
      <c r="H349" s="220" t="str">
        <f>IF(TAM!AD353="","",TAM!AD353)</f>
        <v/>
      </c>
      <c r="I349" s="223" t="str">
        <f>IF(Table35[[#This Row],[Open Qty TAM]]="","",TAM!AE353)</f>
        <v/>
      </c>
      <c r="J349" s="212" t="str">
        <f>IF(TMMIN!T351="","",TMMIN!T351)</f>
        <v/>
      </c>
      <c r="K349" s="42" t="str">
        <f>IF(TMMIN!Q351="","",TMMIN!Q351)</f>
        <v/>
      </c>
      <c r="L349" s="42" t="str">
        <f>IF(TMMIN!I351="","",TMMIN!I351)</f>
        <v/>
      </c>
      <c r="M349" s="220" t="str">
        <f>IF(Table35[[#This Row],[PO TMMIN]]="","",TMMIN!AD351)</f>
        <v/>
      </c>
      <c r="N349" s="223" t="str">
        <f>IF(Table35[[#This Row],[Open Qty TMMIN]]="","",TMMIN!AE351)</f>
        <v/>
      </c>
      <c r="O349" s="226" t="str">
        <f>IF(Table35[[#This Row],[Open Qty TAM]]="","",SUM(SUMIF('STOCK OES'!B:B,Table35[[#This Row],[Ich No]],'STOCK OES'!E:E),SUMIF('STOCK SEALING'!B:B,Table35[[#This Row],[Ich Part No]],'STOCK SEALING'!E:E)))</f>
        <v/>
      </c>
      <c r="P349" s="223" t="str">
        <f>IF(Table35[[#This Row],[Rest TMMIN]]="","",SUM(SUMIF('STOCK OES'!B:B,Table35[[#This Row],[Ich Part No]],'STOCK OES'!E:E),SUMIF('STOCK SEALING'!B:B,Table35[[#This Row],[Ich Part No]],'STOCK SEALING'!E:E)))</f>
        <v/>
      </c>
      <c r="Q349" s="226"/>
      <c r="R349" s="223"/>
      <c r="S349" s="226" t="str">
        <f>IFERROR(Table35[[#This Row],[REST TAM]]-Table35[[#This Row],[Scan TAM]],"")</f>
        <v/>
      </c>
      <c r="T349" s="223" t="str">
        <f>IFERROR(Table35[[#This Row],[Rest TMMIN]]-Table35[[#This Row],[Scan Tmmin]],"")</f>
        <v/>
      </c>
      <c r="U349" s="212" t="str">
        <f>IF(Table35[[#This Row],[PO TAM]]="","",IF(Table35[[#This Row],[Balance TAM]]&gt;0,"Open","Close"))</f>
        <v/>
      </c>
      <c r="V349" s="214" t="str">
        <f>IF(Table35[[#This Row],[PO TMMIN]]="","",IF(Table35[[#This Row],[Balance TMMIN]]&gt;0,"Open","Close"))</f>
        <v/>
      </c>
      <c r="W349" s="212"/>
      <c r="X349" s="214"/>
      <c r="Y349" s="236" t="str">
        <f>IF(Table35[[#This Row],[PO TAM]]="","",SUMIF(J:J,Table35[[#This Row],[Ich No]],J:N))</f>
        <v/>
      </c>
      <c r="Z349" s="214" t="str">
        <f>IF(Table35[[#This Row],[PO TMMIN]]="","",SUMIF(B:B,Table35[[#This Row],[Ich Part No]],I:I))</f>
        <v/>
      </c>
      <c r="AC349" s="169" t="str">
        <f>IF(Table35[[#This Row],[Delivery Date]]="","",$AC$2-Table35[[#This Row],[Delivery Date]])</f>
        <v/>
      </c>
      <c r="AE349" t="str">
        <f>IFERROR(VLOOKUP(Table35[[#This Row],[Ich No]],'ICH NO'!K:M,3,0),"")</f>
        <v/>
      </c>
      <c r="AF349" t="str">
        <f>IF(Table35[[#This Row],[REST TAM]]&gt;Table35[[#This Row],[Stock TAM]],Table35[[#This Row],[Stock TAM]],Table35[[#This Row],[REST TAM]])</f>
        <v/>
      </c>
    </row>
    <row r="350" spans="1:32" x14ac:dyDescent="0.3">
      <c r="A350" s="173" t="str">
        <f>IF(Table35[[#This Row],[TAM PART NO]]="","",(ROW()-2))</f>
        <v/>
      </c>
      <c r="B350" s="212" t="str">
        <f>IF(TAM!T354="","",TAM!T354)</f>
        <v/>
      </c>
      <c r="C350" s="42" t="str">
        <f>IF(TAM!Q354="","",TAM!Q354)</f>
        <v/>
      </c>
      <c r="D350" s="42" t="str">
        <f>IF(TAM!I354="","",TAM!I354)</f>
        <v/>
      </c>
      <c r="E350" s="42" t="str">
        <f>IF(TAM!H354="","",TAM!H354)</f>
        <v/>
      </c>
      <c r="F350" s="213" t="str">
        <f>IF(TAM!L354="","",TAM!L354)</f>
        <v/>
      </c>
      <c r="G350" s="213" t="str">
        <f>IF(TAM!M354="","",TAM!M354)</f>
        <v/>
      </c>
      <c r="H350" s="220" t="str">
        <f>IF(TAM!AD354="","",TAM!AD354)</f>
        <v/>
      </c>
      <c r="I350" s="223" t="str">
        <f>IF(Table35[[#This Row],[Open Qty TAM]]="","",TAM!AE354)</f>
        <v/>
      </c>
      <c r="J350" s="212" t="str">
        <f>IF(TMMIN!T352="","",TMMIN!T352)</f>
        <v/>
      </c>
      <c r="K350" s="42" t="str">
        <f>IF(TMMIN!Q352="","",TMMIN!Q352)</f>
        <v/>
      </c>
      <c r="L350" s="42" t="str">
        <f>IF(TMMIN!I352="","",TMMIN!I352)</f>
        <v/>
      </c>
      <c r="M350" s="220" t="str">
        <f>IF(Table35[[#This Row],[PO TMMIN]]="","",TMMIN!AD352)</f>
        <v/>
      </c>
      <c r="N350" s="223" t="str">
        <f>IF(Table35[[#This Row],[Open Qty TMMIN]]="","",TMMIN!AE352)</f>
        <v/>
      </c>
      <c r="O350" s="226" t="str">
        <f>IF(Table35[[#This Row],[Open Qty TAM]]="","",SUM(SUMIF('STOCK OES'!B:B,Table35[[#This Row],[Ich No]],'STOCK OES'!E:E),SUMIF('STOCK SEALING'!B:B,Table35[[#This Row],[Ich Part No]],'STOCK SEALING'!E:E)))</f>
        <v/>
      </c>
      <c r="P350" s="223" t="str">
        <f>IF(Table35[[#This Row],[Rest TMMIN]]="","",SUM(SUMIF('STOCK OES'!B:B,Table35[[#This Row],[Ich Part No]],'STOCK OES'!E:E),SUMIF('STOCK SEALING'!B:B,Table35[[#This Row],[Ich Part No]],'STOCK SEALING'!E:E)))</f>
        <v/>
      </c>
      <c r="Q350" s="226"/>
      <c r="R350" s="223"/>
      <c r="S350" s="226" t="str">
        <f>IFERROR(Table35[[#This Row],[REST TAM]]-Table35[[#This Row],[Scan TAM]],"")</f>
        <v/>
      </c>
      <c r="T350" s="223" t="str">
        <f>IFERROR(Table35[[#This Row],[Rest TMMIN]]-Table35[[#This Row],[Scan Tmmin]],"")</f>
        <v/>
      </c>
      <c r="U350" s="212" t="str">
        <f>IF(Table35[[#This Row],[PO TAM]]="","",IF(Table35[[#This Row],[Balance TAM]]&gt;0,"Open","Close"))</f>
        <v/>
      </c>
      <c r="V350" s="214" t="str">
        <f>IF(Table35[[#This Row],[PO TMMIN]]="","",IF(Table35[[#This Row],[Balance TMMIN]]&gt;0,"Open","Close"))</f>
        <v/>
      </c>
      <c r="W350" s="212"/>
      <c r="X350" s="214"/>
      <c r="Y350" s="236" t="str">
        <f>IF(Table35[[#This Row],[PO TAM]]="","",SUMIF(J:J,Table35[[#This Row],[Ich No]],J:N))</f>
        <v/>
      </c>
      <c r="Z350" s="214" t="str">
        <f>IF(Table35[[#This Row],[PO TMMIN]]="","",SUMIF(B:B,Table35[[#This Row],[Ich Part No]],I:I))</f>
        <v/>
      </c>
      <c r="AC350" s="169" t="str">
        <f>IF(Table35[[#This Row],[Delivery Date]]="","",$AC$2-Table35[[#This Row],[Delivery Date]])</f>
        <v/>
      </c>
      <c r="AE350" t="str">
        <f>IFERROR(VLOOKUP(Table35[[#This Row],[Ich No]],'ICH NO'!K:M,3,0),"")</f>
        <v/>
      </c>
      <c r="AF350" t="str">
        <f>IF(Table35[[#This Row],[REST TAM]]&gt;Table35[[#This Row],[Stock TAM]],Table35[[#This Row],[Stock TAM]],Table35[[#This Row],[REST TAM]])</f>
        <v/>
      </c>
    </row>
    <row r="351" spans="1:32" x14ac:dyDescent="0.3">
      <c r="A351" s="173" t="str">
        <f>IF(Table35[[#This Row],[TAM PART NO]]="","",(ROW()-2))</f>
        <v/>
      </c>
      <c r="B351" s="212" t="str">
        <f>IF(TAM!T355="","",TAM!T355)</f>
        <v/>
      </c>
      <c r="C351" s="42" t="str">
        <f>IF(TAM!Q355="","",TAM!Q355)</f>
        <v/>
      </c>
      <c r="D351" s="42" t="str">
        <f>IF(TAM!I355="","",TAM!I355)</f>
        <v/>
      </c>
      <c r="E351" s="42" t="str">
        <f>IF(TAM!H355="","",TAM!H355)</f>
        <v/>
      </c>
      <c r="F351" s="213" t="str">
        <f>IF(TAM!L355="","",TAM!L355)</f>
        <v/>
      </c>
      <c r="G351" s="213" t="str">
        <f>IF(TAM!M355="","",TAM!M355)</f>
        <v/>
      </c>
      <c r="H351" s="220" t="str">
        <f>IF(TAM!AD355="","",TAM!AD355)</f>
        <v/>
      </c>
      <c r="I351" s="223" t="str">
        <f>IF(Table35[[#This Row],[Open Qty TAM]]="","",TAM!AE355)</f>
        <v/>
      </c>
      <c r="J351" s="212" t="str">
        <f>IF(TMMIN!T353="","",TMMIN!T353)</f>
        <v/>
      </c>
      <c r="K351" s="42" t="str">
        <f>IF(TMMIN!Q353="","",TMMIN!Q353)</f>
        <v/>
      </c>
      <c r="L351" s="42" t="str">
        <f>IF(TMMIN!I353="","",TMMIN!I353)</f>
        <v/>
      </c>
      <c r="M351" s="220" t="str">
        <f>IF(Table35[[#This Row],[PO TMMIN]]="","",TMMIN!AD353)</f>
        <v/>
      </c>
      <c r="N351" s="223" t="str">
        <f>IF(Table35[[#This Row],[Open Qty TMMIN]]="","",TMMIN!AE353)</f>
        <v/>
      </c>
      <c r="O351" s="226" t="str">
        <f>IF(Table35[[#This Row],[Open Qty TAM]]="","",SUM(SUMIF('STOCK OES'!B:B,Table35[[#This Row],[Ich No]],'STOCK OES'!E:E),SUMIF('STOCK SEALING'!B:B,Table35[[#This Row],[Ich Part No]],'STOCK SEALING'!E:E)))</f>
        <v/>
      </c>
      <c r="P351" s="223" t="str">
        <f>IF(Table35[[#This Row],[Rest TMMIN]]="","",SUM(SUMIF('STOCK OES'!B:B,Table35[[#This Row],[Ich Part No]],'STOCK OES'!E:E),SUMIF('STOCK SEALING'!B:B,Table35[[#This Row],[Ich Part No]],'STOCK SEALING'!E:E)))</f>
        <v/>
      </c>
      <c r="Q351" s="226"/>
      <c r="R351" s="223"/>
      <c r="S351" s="226" t="str">
        <f>IFERROR(Table35[[#This Row],[REST TAM]]-Table35[[#This Row],[Scan TAM]],"")</f>
        <v/>
      </c>
      <c r="T351" s="223" t="str">
        <f>IFERROR(Table35[[#This Row],[Rest TMMIN]]-Table35[[#This Row],[Scan Tmmin]],"")</f>
        <v/>
      </c>
      <c r="U351" s="212" t="str">
        <f>IF(Table35[[#This Row],[PO TAM]]="","",IF(Table35[[#This Row],[Balance TAM]]&gt;0,"Open","Close"))</f>
        <v/>
      </c>
      <c r="V351" s="214" t="str">
        <f>IF(Table35[[#This Row],[PO TMMIN]]="","",IF(Table35[[#This Row],[Balance TMMIN]]&gt;0,"Open","Close"))</f>
        <v/>
      </c>
      <c r="W351" s="212"/>
      <c r="X351" s="214"/>
      <c r="Y351" s="236" t="str">
        <f>IF(Table35[[#This Row],[PO TAM]]="","",SUMIF(J:J,Table35[[#This Row],[Ich No]],J:N))</f>
        <v/>
      </c>
      <c r="Z351" s="214" t="str">
        <f>IF(Table35[[#This Row],[PO TMMIN]]="","",SUMIF(B:B,Table35[[#This Row],[Ich Part No]],I:I))</f>
        <v/>
      </c>
      <c r="AC351" s="169" t="str">
        <f>IF(Table35[[#This Row],[Delivery Date]]="","",$AC$2-Table35[[#This Row],[Delivery Date]])</f>
        <v/>
      </c>
      <c r="AE351" t="str">
        <f>IFERROR(VLOOKUP(Table35[[#This Row],[Ich No]],'ICH NO'!K:M,3,0),"")</f>
        <v/>
      </c>
      <c r="AF351" t="str">
        <f>IF(Table35[[#This Row],[REST TAM]]&gt;Table35[[#This Row],[Stock TAM]],Table35[[#This Row],[Stock TAM]],Table35[[#This Row],[REST TAM]])</f>
        <v/>
      </c>
    </row>
    <row r="352" spans="1:32" x14ac:dyDescent="0.3">
      <c r="A352" s="173" t="str">
        <f>IF(Table35[[#This Row],[TAM PART NO]]="","",(ROW()-2))</f>
        <v/>
      </c>
      <c r="B352" s="212" t="str">
        <f>IF(TAM!T356="","",TAM!T356)</f>
        <v/>
      </c>
      <c r="C352" s="42" t="str">
        <f>IF(TAM!Q356="","",TAM!Q356)</f>
        <v/>
      </c>
      <c r="D352" s="42" t="str">
        <f>IF(TAM!I356="","",TAM!I356)</f>
        <v/>
      </c>
      <c r="E352" s="42" t="str">
        <f>IF(TAM!H356="","",TAM!H356)</f>
        <v/>
      </c>
      <c r="F352" s="213" t="str">
        <f>IF(TAM!L356="","",TAM!L356)</f>
        <v/>
      </c>
      <c r="G352" s="213" t="str">
        <f>IF(TAM!M356="","",TAM!M356)</f>
        <v/>
      </c>
      <c r="H352" s="220" t="str">
        <f>IF(TAM!AD356="","",TAM!AD356)</f>
        <v/>
      </c>
      <c r="I352" s="223" t="str">
        <f>IF(Table35[[#This Row],[Open Qty TAM]]="","",TAM!AE356)</f>
        <v/>
      </c>
      <c r="J352" s="212" t="str">
        <f>IF(TMMIN!T354="","",TMMIN!T354)</f>
        <v/>
      </c>
      <c r="K352" s="42" t="str">
        <f>IF(TMMIN!Q354="","",TMMIN!Q354)</f>
        <v/>
      </c>
      <c r="L352" s="42" t="str">
        <f>IF(TMMIN!I354="","",TMMIN!I354)</f>
        <v/>
      </c>
      <c r="M352" s="220" t="str">
        <f>IF(Table35[[#This Row],[PO TMMIN]]="","",TMMIN!AD354)</f>
        <v/>
      </c>
      <c r="N352" s="223" t="str">
        <f>IF(Table35[[#This Row],[Open Qty TMMIN]]="","",TMMIN!AE354)</f>
        <v/>
      </c>
      <c r="O352" s="226" t="str">
        <f>IF(Table35[[#This Row],[Open Qty TAM]]="","",SUM(SUMIF('STOCK OES'!B:B,Table35[[#This Row],[Ich No]],'STOCK OES'!E:E),SUMIF('STOCK SEALING'!B:B,Table35[[#This Row],[Ich Part No]],'STOCK SEALING'!E:E)))</f>
        <v/>
      </c>
      <c r="P352" s="223" t="str">
        <f>IF(Table35[[#This Row],[Rest TMMIN]]="","",SUM(SUMIF('STOCK OES'!B:B,Table35[[#This Row],[Ich Part No]],'STOCK OES'!E:E),SUMIF('STOCK SEALING'!B:B,Table35[[#This Row],[Ich Part No]],'STOCK SEALING'!E:E)))</f>
        <v/>
      </c>
      <c r="Q352" s="226"/>
      <c r="R352" s="223"/>
      <c r="S352" s="226" t="str">
        <f>IFERROR(Table35[[#This Row],[REST TAM]]-Table35[[#This Row],[Scan TAM]],"")</f>
        <v/>
      </c>
      <c r="T352" s="223" t="str">
        <f>IFERROR(Table35[[#This Row],[Rest TMMIN]]-Table35[[#This Row],[Scan Tmmin]],"")</f>
        <v/>
      </c>
      <c r="U352" s="212" t="str">
        <f>IF(Table35[[#This Row],[PO TAM]]="","",IF(Table35[[#This Row],[Balance TAM]]&gt;0,"Open","Close"))</f>
        <v/>
      </c>
      <c r="V352" s="214" t="str">
        <f>IF(Table35[[#This Row],[PO TMMIN]]="","",IF(Table35[[#This Row],[Balance TMMIN]]&gt;0,"Open","Close"))</f>
        <v/>
      </c>
      <c r="W352" s="212"/>
      <c r="X352" s="214"/>
      <c r="Y352" s="236" t="str">
        <f>IF(Table35[[#This Row],[PO TAM]]="","",SUMIF(J:J,Table35[[#This Row],[Ich No]],J:N))</f>
        <v/>
      </c>
      <c r="Z352" s="214" t="str">
        <f>IF(Table35[[#This Row],[PO TMMIN]]="","",SUMIF(B:B,Table35[[#This Row],[Ich Part No]],I:I))</f>
        <v/>
      </c>
      <c r="AC352" s="169" t="str">
        <f>IF(Table35[[#This Row],[Delivery Date]]="","",$AC$2-Table35[[#This Row],[Delivery Date]])</f>
        <v/>
      </c>
      <c r="AE352" t="str">
        <f>IFERROR(VLOOKUP(Table35[[#This Row],[Ich No]],'ICH NO'!K:M,3,0),"")</f>
        <v/>
      </c>
      <c r="AF352" t="str">
        <f>IF(Table35[[#This Row],[REST TAM]]&gt;Table35[[#This Row],[Stock TAM]],Table35[[#This Row],[Stock TAM]],Table35[[#This Row],[REST TAM]])</f>
        <v/>
      </c>
    </row>
    <row r="353" spans="1:32" x14ac:dyDescent="0.3">
      <c r="A353" s="173" t="str">
        <f>IF(Table35[[#This Row],[TAM PART NO]]="","",(ROW()-2))</f>
        <v/>
      </c>
      <c r="B353" s="212" t="str">
        <f>IF(TAM!T357="","",TAM!T357)</f>
        <v/>
      </c>
      <c r="C353" s="42" t="str">
        <f>IF(TAM!Q357="","",TAM!Q357)</f>
        <v/>
      </c>
      <c r="D353" s="42" t="str">
        <f>IF(TAM!I357="","",TAM!I357)</f>
        <v/>
      </c>
      <c r="E353" s="42" t="str">
        <f>IF(TAM!H357="","",TAM!H357)</f>
        <v/>
      </c>
      <c r="F353" s="213" t="str">
        <f>IF(TAM!L357="","",TAM!L357)</f>
        <v/>
      </c>
      <c r="G353" s="213" t="str">
        <f>IF(TAM!M357="","",TAM!M357)</f>
        <v/>
      </c>
      <c r="H353" s="220" t="str">
        <f>IF(TAM!AD357="","",TAM!AD357)</f>
        <v/>
      </c>
      <c r="I353" s="223" t="str">
        <f>IF(Table35[[#This Row],[Open Qty TAM]]="","",TAM!AE357)</f>
        <v/>
      </c>
      <c r="J353" s="212" t="str">
        <f>IF(TMMIN!T355="","",TMMIN!T355)</f>
        <v/>
      </c>
      <c r="K353" s="42" t="str">
        <f>IF(TMMIN!Q355="","",TMMIN!Q355)</f>
        <v/>
      </c>
      <c r="L353" s="42" t="str">
        <f>IF(TMMIN!I355="","",TMMIN!I355)</f>
        <v/>
      </c>
      <c r="M353" s="220" t="str">
        <f>IF(Table35[[#This Row],[PO TMMIN]]="","",TMMIN!AD355)</f>
        <v/>
      </c>
      <c r="N353" s="223" t="str">
        <f>IF(Table35[[#This Row],[Open Qty TMMIN]]="","",TMMIN!AE355)</f>
        <v/>
      </c>
      <c r="O353" s="226" t="str">
        <f>IF(Table35[[#This Row],[Open Qty TAM]]="","",SUM(SUMIF('STOCK OES'!B:B,Table35[[#This Row],[Ich No]],'STOCK OES'!E:E),SUMIF('STOCK SEALING'!B:B,Table35[[#This Row],[Ich Part No]],'STOCK SEALING'!E:E)))</f>
        <v/>
      </c>
      <c r="P353" s="223" t="str">
        <f>IF(Table35[[#This Row],[Rest TMMIN]]="","",SUM(SUMIF('STOCK OES'!B:B,Table35[[#This Row],[Ich Part No]],'STOCK OES'!E:E),SUMIF('STOCK SEALING'!B:B,Table35[[#This Row],[Ich Part No]],'STOCK SEALING'!E:E)))</f>
        <v/>
      </c>
      <c r="Q353" s="226"/>
      <c r="R353" s="223"/>
      <c r="S353" s="226" t="str">
        <f>IFERROR(Table35[[#This Row],[REST TAM]]-Table35[[#This Row],[Scan TAM]],"")</f>
        <v/>
      </c>
      <c r="T353" s="223" t="str">
        <f>IFERROR(Table35[[#This Row],[Rest TMMIN]]-Table35[[#This Row],[Scan Tmmin]],"")</f>
        <v/>
      </c>
      <c r="U353" s="212" t="str">
        <f>IF(Table35[[#This Row],[PO TAM]]="","",IF(Table35[[#This Row],[Balance TAM]]&gt;0,"Open","Close"))</f>
        <v/>
      </c>
      <c r="V353" s="214" t="str">
        <f>IF(Table35[[#This Row],[PO TMMIN]]="","",IF(Table35[[#This Row],[Balance TMMIN]]&gt;0,"Open","Close"))</f>
        <v/>
      </c>
      <c r="W353" s="212"/>
      <c r="X353" s="214"/>
      <c r="Y353" s="236" t="str">
        <f>IF(Table35[[#This Row],[PO TAM]]="","",SUMIF(J:J,Table35[[#This Row],[Ich No]],J:N))</f>
        <v/>
      </c>
      <c r="Z353" s="214" t="str">
        <f>IF(Table35[[#This Row],[PO TMMIN]]="","",SUMIF(B:B,Table35[[#This Row],[Ich Part No]],I:I))</f>
        <v/>
      </c>
      <c r="AC353" s="169" t="str">
        <f>IF(Table35[[#This Row],[Delivery Date]]="","",$AC$2-Table35[[#This Row],[Delivery Date]])</f>
        <v/>
      </c>
      <c r="AE353" t="str">
        <f>IFERROR(VLOOKUP(Table35[[#This Row],[Ich No]],'ICH NO'!K:M,3,0),"")</f>
        <v/>
      </c>
      <c r="AF353" t="str">
        <f>IF(Table35[[#This Row],[REST TAM]]&gt;Table35[[#This Row],[Stock TAM]],Table35[[#This Row],[Stock TAM]],Table35[[#This Row],[REST TAM]])</f>
        <v/>
      </c>
    </row>
    <row r="354" spans="1:32" x14ac:dyDescent="0.3">
      <c r="A354" s="173" t="str">
        <f>IF(Table35[[#This Row],[TAM PART NO]]="","",(ROW()-2))</f>
        <v/>
      </c>
      <c r="B354" s="212" t="str">
        <f>IF(TAM!T358="","",TAM!T358)</f>
        <v/>
      </c>
      <c r="C354" s="42" t="str">
        <f>IF(TAM!Q358="","",TAM!Q358)</f>
        <v/>
      </c>
      <c r="D354" s="42" t="str">
        <f>IF(TAM!I358="","",TAM!I358)</f>
        <v/>
      </c>
      <c r="E354" s="42" t="str">
        <f>IF(TAM!H358="","",TAM!H358)</f>
        <v/>
      </c>
      <c r="F354" s="213" t="str">
        <f>IF(TAM!L358="","",TAM!L358)</f>
        <v/>
      </c>
      <c r="G354" s="213" t="str">
        <f>IF(TAM!M358="","",TAM!M358)</f>
        <v/>
      </c>
      <c r="H354" s="220" t="str">
        <f>IF(TAM!AD358="","",TAM!AD358)</f>
        <v/>
      </c>
      <c r="I354" s="223" t="str">
        <f>IF(Table35[[#This Row],[Open Qty TAM]]="","",TAM!AE358)</f>
        <v/>
      </c>
      <c r="J354" s="212" t="str">
        <f>IF(TMMIN!T356="","",TMMIN!T356)</f>
        <v/>
      </c>
      <c r="K354" s="42" t="str">
        <f>IF(TMMIN!Q356="","",TMMIN!Q356)</f>
        <v/>
      </c>
      <c r="L354" s="42" t="str">
        <f>IF(TMMIN!I356="","",TMMIN!I356)</f>
        <v/>
      </c>
      <c r="M354" s="220" t="str">
        <f>IF(Table35[[#This Row],[PO TMMIN]]="","",TMMIN!AD356)</f>
        <v/>
      </c>
      <c r="N354" s="223" t="str">
        <f>IF(Table35[[#This Row],[Open Qty TMMIN]]="","",TMMIN!AE356)</f>
        <v/>
      </c>
      <c r="O354" s="226" t="str">
        <f>IF(Table35[[#This Row],[Open Qty TAM]]="","",SUM(SUMIF('STOCK OES'!B:B,Table35[[#This Row],[Ich No]],'STOCK OES'!E:E),SUMIF('STOCK SEALING'!B:B,Table35[[#This Row],[Ich Part No]],'STOCK SEALING'!E:E)))</f>
        <v/>
      </c>
      <c r="P354" s="223" t="str">
        <f>IF(Table35[[#This Row],[Rest TMMIN]]="","",SUM(SUMIF('STOCK OES'!B:B,Table35[[#This Row],[Ich Part No]],'STOCK OES'!E:E),SUMIF('STOCK SEALING'!B:B,Table35[[#This Row],[Ich Part No]],'STOCK SEALING'!E:E)))</f>
        <v/>
      </c>
      <c r="Q354" s="226"/>
      <c r="R354" s="223"/>
      <c r="S354" s="226" t="str">
        <f>IFERROR(Table35[[#This Row],[REST TAM]]-Table35[[#This Row],[Scan TAM]],"")</f>
        <v/>
      </c>
      <c r="T354" s="223" t="str">
        <f>IFERROR(Table35[[#This Row],[Rest TMMIN]]-Table35[[#This Row],[Scan Tmmin]],"")</f>
        <v/>
      </c>
      <c r="U354" s="212" t="str">
        <f>IF(Table35[[#This Row],[PO TAM]]="","",IF(Table35[[#This Row],[Balance TAM]]&gt;0,"Open","Close"))</f>
        <v/>
      </c>
      <c r="V354" s="214" t="str">
        <f>IF(Table35[[#This Row],[PO TMMIN]]="","",IF(Table35[[#This Row],[Balance TMMIN]]&gt;0,"Open","Close"))</f>
        <v/>
      </c>
      <c r="W354" s="212"/>
      <c r="X354" s="214"/>
      <c r="Y354" s="236" t="str">
        <f>IF(Table35[[#This Row],[PO TAM]]="","",SUMIF(J:J,Table35[[#This Row],[Ich No]],J:N))</f>
        <v/>
      </c>
      <c r="Z354" s="214" t="str">
        <f>IF(Table35[[#This Row],[PO TMMIN]]="","",SUMIF(B:B,Table35[[#This Row],[Ich Part No]],I:I))</f>
        <v/>
      </c>
      <c r="AC354" s="169" t="str">
        <f>IF(Table35[[#This Row],[Delivery Date]]="","",$AC$2-Table35[[#This Row],[Delivery Date]])</f>
        <v/>
      </c>
      <c r="AE354" t="str">
        <f>IFERROR(VLOOKUP(Table35[[#This Row],[Ich No]],'ICH NO'!K:M,3,0),"")</f>
        <v/>
      </c>
      <c r="AF354" t="str">
        <f>IF(Table35[[#This Row],[REST TAM]]&gt;Table35[[#This Row],[Stock TAM]],Table35[[#This Row],[Stock TAM]],Table35[[#This Row],[REST TAM]])</f>
        <v/>
      </c>
    </row>
    <row r="355" spans="1:32" x14ac:dyDescent="0.3">
      <c r="A355" s="173" t="str">
        <f>IF(Table35[[#This Row],[TAM PART NO]]="","",(ROW()-2))</f>
        <v/>
      </c>
      <c r="B355" s="212" t="str">
        <f>IF(TAM!T359="","",TAM!T359)</f>
        <v/>
      </c>
      <c r="C355" s="42" t="str">
        <f>IF(TAM!Q359="","",TAM!Q359)</f>
        <v/>
      </c>
      <c r="D355" s="42" t="str">
        <f>IF(TAM!I359="","",TAM!I359)</f>
        <v/>
      </c>
      <c r="E355" s="42" t="str">
        <f>IF(TAM!H359="","",TAM!H359)</f>
        <v/>
      </c>
      <c r="F355" s="213" t="str">
        <f>IF(TAM!L359="","",TAM!L359)</f>
        <v/>
      </c>
      <c r="G355" s="213" t="str">
        <f>IF(TAM!M359="","",TAM!M359)</f>
        <v/>
      </c>
      <c r="H355" s="220" t="str">
        <f>IF(TAM!AD359="","",TAM!AD359)</f>
        <v/>
      </c>
      <c r="I355" s="223" t="str">
        <f>IF(Table35[[#This Row],[Open Qty TAM]]="","",TAM!AE359)</f>
        <v/>
      </c>
      <c r="J355" s="212" t="str">
        <f>IF(TMMIN!T357="","",TMMIN!T357)</f>
        <v/>
      </c>
      <c r="K355" s="42" t="str">
        <f>IF(TMMIN!Q357="","",TMMIN!Q357)</f>
        <v/>
      </c>
      <c r="L355" s="42" t="str">
        <f>IF(TMMIN!I357="","",TMMIN!I357)</f>
        <v/>
      </c>
      <c r="M355" s="220" t="str">
        <f>IF(Table35[[#This Row],[PO TMMIN]]="","",TMMIN!AD357)</f>
        <v/>
      </c>
      <c r="N355" s="223" t="str">
        <f>IF(Table35[[#This Row],[Open Qty TMMIN]]="","",TMMIN!AE357)</f>
        <v/>
      </c>
      <c r="O355" s="226" t="str">
        <f>IF(Table35[[#This Row],[Open Qty TAM]]="","",SUM(SUMIF('STOCK OES'!B:B,Table35[[#This Row],[Ich No]],'STOCK OES'!E:E),SUMIF('STOCK SEALING'!B:B,Table35[[#This Row],[Ich Part No]],'STOCK SEALING'!E:E)))</f>
        <v/>
      </c>
      <c r="P355" s="223" t="str">
        <f>IF(Table35[[#This Row],[Rest TMMIN]]="","",SUM(SUMIF('STOCK OES'!B:B,Table35[[#This Row],[Ich Part No]],'STOCK OES'!E:E),SUMIF('STOCK SEALING'!B:B,Table35[[#This Row],[Ich Part No]],'STOCK SEALING'!E:E)))</f>
        <v/>
      </c>
      <c r="Q355" s="226"/>
      <c r="R355" s="223"/>
      <c r="S355" s="226" t="str">
        <f>IFERROR(Table35[[#This Row],[REST TAM]]-Table35[[#This Row],[Scan TAM]],"")</f>
        <v/>
      </c>
      <c r="T355" s="223" t="str">
        <f>IFERROR(Table35[[#This Row],[Rest TMMIN]]-Table35[[#This Row],[Scan Tmmin]],"")</f>
        <v/>
      </c>
      <c r="U355" s="212" t="str">
        <f>IF(Table35[[#This Row],[PO TAM]]="","",IF(Table35[[#This Row],[Balance TAM]]&gt;0,"Open","Close"))</f>
        <v/>
      </c>
      <c r="V355" s="214" t="str">
        <f>IF(Table35[[#This Row],[PO TMMIN]]="","",IF(Table35[[#This Row],[Balance TMMIN]]&gt;0,"Open","Close"))</f>
        <v/>
      </c>
      <c r="W355" s="212"/>
      <c r="X355" s="214"/>
      <c r="Y355" s="236" t="str">
        <f>IF(Table35[[#This Row],[PO TAM]]="","",SUMIF(J:J,Table35[[#This Row],[Ich No]],J:N))</f>
        <v/>
      </c>
      <c r="Z355" s="214" t="str">
        <f>IF(Table35[[#This Row],[PO TMMIN]]="","",SUMIF(B:B,Table35[[#This Row],[Ich Part No]],I:I))</f>
        <v/>
      </c>
      <c r="AC355" s="169" t="str">
        <f>IF(Table35[[#This Row],[Delivery Date]]="","",$AC$2-Table35[[#This Row],[Delivery Date]])</f>
        <v/>
      </c>
      <c r="AE355" t="str">
        <f>IFERROR(VLOOKUP(Table35[[#This Row],[Ich No]],'ICH NO'!K:M,3,0),"")</f>
        <v/>
      </c>
      <c r="AF355" t="str">
        <f>IF(Table35[[#This Row],[REST TAM]]&gt;Table35[[#This Row],[Stock TAM]],Table35[[#This Row],[Stock TAM]],Table35[[#This Row],[REST TAM]])</f>
        <v/>
      </c>
    </row>
    <row r="356" spans="1:32" x14ac:dyDescent="0.3">
      <c r="A356" s="173" t="str">
        <f>IF(Table35[[#This Row],[TAM PART NO]]="","",(ROW()-2))</f>
        <v/>
      </c>
      <c r="B356" s="212" t="str">
        <f>IF(TAM!T360="","",TAM!T360)</f>
        <v/>
      </c>
      <c r="C356" s="42" t="str">
        <f>IF(TAM!Q360="","",TAM!Q360)</f>
        <v/>
      </c>
      <c r="D356" s="42" t="str">
        <f>IF(TAM!I360="","",TAM!I360)</f>
        <v/>
      </c>
      <c r="E356" s="42" t="str">
        <f>IF(TAM!H360="","",TAM!H360)</f>
        <v/>
      </c>
      <c r="F356" s="213" t="str">
        <f>IF(TAM!L360="","",TAM!L360)</f>
        <v/>
      </c>
      <c r="G356" s="213" t="str">
        <f>IF(TAM!M360="","",TAM!M360)</f>
        <v/>
      </c>
      <c r="H356" s="220" t="str">
        <f>IF(TAM!AD360="","",TAM!AD360)</f>
        <v/>
      </c>
      <c r="I356" s="223" t="str">
        <f>IF(Table35[[#This Row],[Open Qty TAM]]="","",TAM!AE360)</f>
        <v/>
      </c>
      <c r="J356" s="212" t="str">
        <f>IF(TMMIN!T358="","",TMMIN!T358)</f>
        <v/>
      </c>
      <c r="K356" s="42" t="str">
        <f>IF(TMMIN!Q358="","",TMMIN!Q358)</f>
        <v/>
      </c>
      <c r="L356" s="42" t="str">
        <f>IF(TMMIN!I358="","",TMMIN!I358)</f>
        <v/>
      </c>
      <c r="M356" s="220" t="str">
        <f>IF(Table35[[#This Row],[PO TMMIN]]="","",TMMIN!AD358)</f>
        <v/>
      </c>
      <c r="N356" s="223" t="str">
        <f>IF(Table35[[#This Row],[Open Qty TMMIN]]="","",TMMIN!AE358)</f>
        <v/>
      </c>
      <c r="O356" s="226" t="str">
        <f>IF(Table35[[#This Row],[Open Qty TAM]]="","",SUM(SUMIF('STOCK OES'!B:B,Table35[[#This Row],[Ich No]],'STOCK OES'!E:E),SUMIF('STOCK SEALING'!B:B,Table35[[#This Row],[Ich Part No]],'STOCK SEALING'!E:E)))</f>
        <v/>
      </c>
      <c r="P356" s="223" t="str">
        <f>IF(Table35[[#This Row],[Rest TMMIN]]="","",SUM(SUMIF('STOCK OES'!B:B,Table35[[#This Row],[Ich Part No]],'STOCK OES'!E:E),SUMIF('STOCK SEALING'!B:B,Table35[[#This Row],[Ich Part No]],'STOCK SEALING'!E:E)))</f>
        <v/>
      </c>
      <c r="Q356" s="226"/>
      <c r="R356" s="223"/>
      <c r="S356" s="226" t="str">
        <f>IFERROR(Table35[[#This Row],[REST TAM]]-Table35[[#This Row],[Scan TAM]],"")</f>
        <v/>
      </c>
      <c r="T356" s="223" t="str">
        <f>IFERROR(Table35[[#This Row],[Rest TMMIN]]-Table35[[#This Row],[Scan Tmmin]],"")</f>
        <v/>
      </c>
      <c r="U356" s="212" t="str">
        <f>IF(Table35[[#This Row],[PO TAM]]="","",IF(Table35[[#This Row],[Balance TAM]]&gt;0,"Open","Close"))</f>
        <v/>
      </c>
      <c r="V356" s="214" t="str">
        <f>IF(Table35[[#This Row],[PO TMMIN]]="","",IF(Table35[[#This Row],[Balance TMMIN]]&gt;0,"Open","Close"))</f>
        <v/>
      </c>
      <c r="W356" s="212"/>
      <c r="X356" s="214"/>
      <c r="Y356" s="236" t="str">
        <f>IF(Table35[[#This Row],[PO TAM]]="","",SUMIF(J:J,Table35[[#This Row],[Ich No]],J:N))</f>
        <v/>
      </c>
      <c r="Z356" s="214" t="str">
        <f>IF(Table35[[#This Row],[PO TMMIN]]="","",SUMIF(B:B,Table35[[#This Row],[Ich Part No]],I:I))</f>
        <v/>
      </c>
      <c r="AC356" s="169" t="str">
        <f>IF(Table35[[#This Row],[Delivery Date]]="","",$AC$2-Table35[[#This Row],[Delivery Date]])</f>
        <v/>
      </c>
      <c r="AE356" t="str">
        <f>IFERROR(VLOOKUP(Table35[[#This Row],[Ich No]],'ICH NO'!K:M,3,0),"")</f>
        <v/>
      </c>
      <c r="AF356" t="str">
        <f>IF(Table35[[#This Row],[REST TAM]]&gt;Table35[[#This Row],[Stock TAM]],Table35[[#This Row],[Stock TAM]],Table35[[#This Row],[REST TAM]])</f>
        <v/>
      </c>
    </row>
    <row r="357" spans="1:32" x14ac:dyDescent="0.3">
      <c r="A357" s="173" t="str">
        <f>IF(Table35[[#This Row],[TAM PART NO]]="","",(ROW()-2))</f>
        <v/>
      </c>
      <c r="B357" s="212" t="str">
        <f>IF(TAM!T361="","",TAM!T361)</f>
        <v/>
      </c>
      <c r="C357" s="42" t="str">
        <f>IF(TAM!Q361="","",TAM!Q361)</f>
        <v/>
      </c>
      <c r="D357" s="42" t="str">
        <f>IF(TAM!I361="","",TAM!I361)</f>
        <v/>
      </c>
      <c r="E357" s="42" t="str">
        <f>IF(TAM!H361="","",TAM!H361)</f>
        <v/>
      </c>
      <c r="F357" s="213" t="str">
        <f>IF(TAM!L361="","",TAM!L361)</f>
        <v/>
      </c>
      <c r="G357" s="213" t="str">
        <f>IF(TAM!M361="","",TAM!M361)</f>
        <v/>
      </c>
      <c r="H357" s="220" t="str">
        <f>IF(TAM!AD361="","",TAM!AD361)</f>
        <v/>
      </c>
      <c r="I357" s="223" t="str">
        <f>IF(Table35[[#This Row],[Open Qty TAM]]="","",TAM!AE361)</f>
        <v/>
      </c>
      <c r="J357" s="212" t="str">
        <f>IF(TMMIN!T359="","",TMMIN!T359)</f>
        <v/>
      </c>
      <c r="K357" s="42" t="str">
        <f>IF(TMMIN!Q359="","",TMMIN!Q359)</f>
        <v/>
      </c>
      <c r="L357" s="42" t="str">
        <f>IF(TMMIN!I359="","",TMMIN!I359)</f>
        <v/>
      </c>
      <c r="M357" s="220" t="str">
        <f>IF(Table35[[#This Row],[PO TMMIN]]="","",TMMIN!AD359)</f>
        <v/>
      </c>
      <c r="N357" s="223" t="str">
        <f>IF(Table35[[#This Row],[Open Qty TMMIN]]="","",TMMIN!AE359)</f>
        <v/>
      </c>
      <c r="O357" s="226" t="str">
        <f>IF(Table35[[#This Row],[Open Qty TAM]]="","",SUM(SUMIF('STOCK OES'!B:B,Table35[[#This Row],[Ich No]],'STOCK OES'!E:E),SUMIF('STOCK SEALING'!B:B,Table35[[#This Row],[Ich Part No]],'STOCK SEALING'!E:E)))</f>
        <v/>
      </c>
      <c r="P357" s="223" t="str">
        <f>IF(Table35[[#This Row],[Rest TMMIN]]="","",SUM(SUMIF('STOCK OES'!B:B,Table35[[#This Row],[Ich Part No]],'STOCK OES'!E:E),SUMIF('STOCK SEALING'!B:B,Table35[[#This Row],[Ich Part No]],'STOCK SEALING'!E:E)))</f>
        <v/>
      </c>
      <c r="Q357" s="226"/>
      <c r="R357" s="223"/>
      <c r="S357" s="226" t="str">
        <f>IFERROR(Table35[[#This Row],[REST TAM]]-Table35[[#This Row],[Scan TAM]],"")</f>
        <v/>
      </c>
      <c r="T357" s="223" t="str">
        <f>IFERROR(Table35[[#This Row],[Rest TMMIN]]-Table35[[#This Row],[Scan Tmmin]],"")</f>
        <v/>
      </c>
      <c r="U357" s="212" t="str">
        <f>IF(Table35[[#This Row],[PO TAM]]="","",IF(Table35[[#This Row],[Balance TAM]]&gt;0,"Open","Close"))</f>
        <v/>
      </c>
      <c r="V357" s="214" t="str">
        <f>IF(Table35[[#This Row],[PO TMMIN]]="","",IF(Table35[[#This Row],[Balance TMMIN]]&gt;0,"Open","Close"))</f>
        <v/>
      </c>
      <c r="W357" s="212"/>
      <c r="X357" s="214"/>
      <c r="Y357" s="236" t="str">
        <f>IF(Table35[[#This Row],[PO TAM]]="","",SUMIF(J:J,Table35[[#This Row],[Ich No]],J:N))</f>
        <v/>
      </c>
      <c r="Z357" s="214" t="str">
        <f>IF(Table35[[#This Row],[PO TMMIN]]="","",SUMIF(B:B,Table35[[#This Row],[Ich Part No]],I:I))</f>
        <v/>
      </c>
      <c r="AC357" s="169" t="str">
        <f>IF(Table35[[#This Row],[Delivery Date]]="","",$AC$2-Table35[[#This Row],[Delivery Date]])</f>
        <v/>
      </c>
      <c r="AE357" t="str">
        <f>IFERROR(VLOOKUP(Table35[[#This Row],[Ich No]],'ICH NO'!K:M,3,0),"")</f>
        <v/>
      </c>
      <c r="AF357" t="str">
        <f>IF(Table35[[#This Row],[REST TAM]]&gt;Table35[[#This Row],[Stock TAM]],Table35[[#This Row],[Stock TAM]],Table35[[#This Row],[REST TAM]])</f>
        <v/>
      </c>
    </row>
    <row r="358" spans="1:32" x14ac:dyDescent="0.3">
      <c r="A358" s="173" t="str">
        <f>IF(Table35[[#This Row],[TAM PART NO]]="","",(ROW()-2))</f>
        <v/>
      </c>
      <c r="B358" s="212" t="str">
        <f>IF(TAM!T362="","",TAM!T362)</f>
        <v/>
      </c>
      <c r="C358" s="42" t="str">
        <f>IF(TAM!Q362="","",TAM!Q362)</f>
        <v/>
      </c>
      <c r="D358" s="42" t="str">
        <f>IF(TAM!I362="","",TAM!I362)</f>
        <v/>
      </c>
      <c r="E358" s="42" t="str">
        <f>IF(TAM!H362="","",TAM!H362)</f>
        <v/>
      </c>
      <c r="F358" s="213" t="str">
        <f>IF(TAM!L362="","",TAM!L362)</f>
        <v/>
      </c>
      <c r="G358" s="213" t="str">
        <f>IF(TAM!M362="","",TAM!M362)</f>
        <v/>
      </c>
      <c r="H358" s="220" t="str">
        <f>IF(TAM!AD362="","",TAM!AD362)</f>
        <v/>
      </c>
      <c r="I358" s="223" t="str">
        <f>IF(Table35[[#This Row],[Open Qty TAM]]="","",TAM!AE362)</f>
        <v/>
      </c>
      <c r="J358" s="212" t="str">
        <f>IF(TMMIN!T360="","",TMMIN!T360)</f>
        <v/>
      </c>
      <c r="K358" s="42" t="str">
        <f>IF(TMMIN!Q360="","",TMMIN!Q360)</f>
        <v/>
      </c>
      <c r="L358" s="42" t="str">
        <f>IF(TMMIN!I360="","",TMMIN!I360)</f>
        <v/>
      </c>
      <c r="M358" s="220" t="str">
        <f>IF(Table35[[#This Row],[PO TMMIN]]="","",TMMIN!AD360)</f>
        <v/>
      </c>
      <c r="N358" s="223" t="str">
        <f>IF(Table35[[#This Row],[Open Qty TMMIN]]="","",TMMIN!AE360)</f>
        <v/>
      </c>
      <c r="O358" s="226" t="str">
        <f>IF(Table35[[#This Row],[Open Qty TAM]]="","",SUM(SUMIF('STOCK OES'!B:B,Table35[[#This Row],[Ich No]],'STOCK OES'!E:E),SUMIF('STOCK SEALING'!B:B,Table35[[#This Row],[Ich Part No]],'STOCK SEALING'!E:E)))</f>
        <v/>
      </c>
      <c r="P358" s="223" t="str">
        <f>IF(Table35[[#This Row],[Rest TMMIN]]="","",SUM(SUMIF('STOCK OES'!B:B,Table35[[#This Row],[Ich Part No]],'STOCK OES'!E:E),SUMIF('STOCK SEALING'!B:B,Table35[[#This Row],[Ich Part No]],'STOCK SEALING'!E:E)))</f>
        <v/>
      </c>
      <c r="Q358" s="226"/>
      <c r="R358" s="223"/>
      <c r="S358" s="226" t="str">
        <f>IFERROR(Table35[[#This Row],[REST TAM]]-Table35[[#This Row],[Scan TAM]],"")</f>
        <v/>
      </c>
      <c r="T358" s="223" t="str">
        <f>IFERROR(Table35[[#This Row],[Rest TMMIN]]-Table35[[#This Row],[Scan Tmmin]],"")</f>
        <v/>
      </c>
      <c r="U358" s="212" t="str">
        <f>IF(Table35[[#This Row],[PO TAM]]="","",IF(Table35[[#This Row],[Balance TAM]]&gt;0,"Open","Close"))</f>
        <v/>
      </c>
      <c r="V358" s="214" t="str">
        <f>IF(Table35[[#This Row],[PO TMMIN]]="","",IF(Table35[[#This Row],[Balance TMMIN]]&gt;0,"Open","Close"))</f>
        <v/>
      </c>
      <c r="W358" s="212"/>
      <c r="X358" s="214"/>
      <c r="Y358" s="236" t="str">
        <f>IF(Table35[[#This Row],[PO TAM]]="","",SUMIF(J:J,Table35[[#This Row],[Ich No]],J:N))</f>
        <v/>
      </c>
      <c r="Z358" s="214" t="str">
        <f>IF(Table35[[#This Row],[PO TMMIN]]="","",SUMIF(B:B,Table35[[#This Row],[Ich Part No]],I:I))</f>
        <v/>
      </c>
      <c r="AC358" s="169" t="str">
        <f>IF(Table35[[#This Row],[Delivery Date]]="","",$AC$2-Table35[[#This Row],[Delivery Date]])</f>
        <v/>
      </c>
      <c r="AE358" t="str">
        <f>IFERROR(VLOOKUP(Table35[[#This Row],[Ich No]],'ICH NO'!K:M,3,0),"")</f>
        <v/>
      </c>
      <c r="AF358" t="str">
        <f>IF(Table35[[#This Row],[REST TAM]]&gt;Table35[[#This Row],[Stock TAM]],Table35[[#This Row],[Stock TAM]],Table35[[#This Row],[REST TAM]])</f>
        <v/>
      </c>
    </row>
    <row r="359" spans="1:32" x14ac:dyDescent="0.3">
      <c r="A359" s="173" t="str">
        <f>IF(Table35[[#This Row],[TAM PART NO]]="","",(ROW()-2))</f>
        <v/>
      </c>
      <c r="B359" s="212" t="str">
        <f>IF(TAM!T363="","",TAM!T363)</f>
        <v/>
      </c>
      <c r="C359" s="42" t="str">
        <f>IF(TAM!Q363="","",TAM!Q363)</f>
        <v/>
      </c>
      <c r="D359" s="42" t="str">
        <f>IF(TAM!I363="","",TAM!I363)</f>
        <v/>
      </c>
      <c r="E359" s="42" t="str">
        <f>IF(TAM!H363="","",TAM!H363)</f>
        <v/>
      </c>
      <c r="F359" s="213" t="str">
        <f>IF(TAM!L363="","",TAM!L363)</f>
        <v/>
      </c>
      <c r="G359" s="213" t="str">
        <f>IF(TAM!M363="","",TAM!M363)</f>
        <v/>
      </c>
      <c r="H359" s="220" t="str">
        <f>IF(TAM!AD363="","",TAM!AD363)</f>
        <v/>
      </c>
      <c r="I359" s="223" t="str">
        <f>IF(Table35[[#This Row],[Open Qty TAM]]="","",TAM!AE363)</f>
        <v/>
      </c>
      <c r="J359" s="212" t="str">
        <f>IF(TMMIN!T361="","",TMMIN!T361)</f>
        <v/>
      </c>
      <c r="K359" s="42" t="str">
        <f>IF(TMMIN!Q361="","",TMMIN!Q361)</f>
        <v/>
      </c>
      <c r="L359" s="42" t="str">
        <f>IF(TMMIN!I361="","",TMMIN!I361)</f>
        <v/>
      </c>
      <c r="M359" s="220" t="str">
        <f>IF(Table35[[#This Row],[PO TMMIN]]="","",TMMIN!AD361)</f>
        <v/>
      </c>
      <c r="N359" s="223" t="str">
        <f>IF(Table35[[#This Row],[Open Qty TMMIN]]="","",TMMIN!AE361)</f>
        <v/>
      </c>
      <c r="O359" s="226" t="str">
        <f>IF(Table35[[#This Row],[Open Qty TAM]]="","",SUM(SUMIF('STOCK OES'!B:B,Table35[[#This Row],[Ich No]],'STOCK OES'!E:E),SUMIF('STOCK SEALING'!B:B,Table35[[#This Row],[Ich Part No]],'STOCK SEALING'!E:E)))</f>
        <v/>
      </c>
      <c r="P359" s="223" t="str">
        <f>IF(Table35[[#This Row],[Rest TMMIN]]="","",SUM(SUMIF('STOCK OES'!B:B,Table35[[#This Row],[Ich Part No]],'STOCK OES'!E:E),SUMIF('STOCK SEALING'!B:B,Table35[[#This Row],[Ich Part No]],'STOCK SEALING'!E:E)))</f>
        <v/>
      </c>
      <c r="Q359" s="226"/>
      <c r="R359" s="223"/>
      <c r="S359" s="226" t="str">
        <f>IFERROR(Table35[[#This Row],[REST TAM]]-Table35[[#This Row],[Scan TAM]],"")</f>
        <v/>
      </c>
      <c r="T359" s="223" t="str">
        <f>IFERROR(Table35[[#This Row],[Rest TMMIN]]-Table35[[#This Row],[Scan Tmmin]],"")</f>
        <v/>
      </c>
      <c r="U359" s="212" t="str">
        <f>IF(Table35[[#This Row],[PO TAM]]="","",IF(Table35[[#This Row],[Balance TAM]]&gt;0,"Open","Close"))</f>
        <v/>
      </c>
      <c r="V359" s="214" t="str">
        <f>IF(Table35[[#This Row],[PO TMMIN]]="","",IF(Table35[[#This Row],[Balance TMMIN]]&gt;0,"Open","Close"))</f>
        <v/>
      </c>
      <c r="W359" s="212"/>
      <c r="X359" s="214"/>
      <c r="Y359" s="236" t="str">
        <f>IF(Table35[[#This Row],[PO TAM]]="","",SUMIF(J:J,Table35[[#This Row],[Ich No]],J:N))</f>
        <v/>
      </c>
      <c r="Z359" s="214" t="str">
        <f>IF(Table35[[#This Row],[PO TMMIN]]="","",SUMIF(B:B,Table35[[#This Row],[Ich Part No]],I:I))</f>
        <v/>
      </c>
      <c r="AC359" s="169" t="str">
        <f>IF(Table35[[#This Row],[Delivery Date]]="","",$AC$2-Table35[[#This Row],[Delivery Date]])</f>
        <v/>
      </c>
      <c r="AE359" t="str">
        <f>IFERROR(VLOOKUP(Table35[[#This Row],[Ich No]],'ICH NO'!K:M,3,0),"")</f>
        <v/>
      </c>
      <c r="AF359" t="str">
        <f>IF(Table35[[#This Row],[REST TAM]]&gt;Table35[[#This Row],[Stock TAM]],Table35[[#This Row],[Stock TAM]],Table35[[#This Row],[REST TAM]])</f>
        <v/>
      </c>
    </row>
    <row r="360" spans="1:32" x14ac:dyDescent="0.3">
      <c r="A360" s="173" t="str">
        <f>IF(Table35[[#This Row],[TAM PART NO]]="","",(ROW()-2))</f>
        <v/>
      </c>
      <c r="B360" s="212" t="str">
        <f>IF(TAM!T364="","",TAM!T364)</f>
        <v/>
      </c>
      <c r="C360" s="42" t="str">
        <f>IF(TAM!Q364="","",TAM!Q364)</f>
        <v/>
      </c>
      <c r="D360" s="42" t="str">
        <f>IF(TAM!I364="","",TAM!I364)</f>
        <v/>
      </c>
      <c r="E360" s="42" t="str">
        <f>IF(TAM!H364="","",TAM!H364)</f>
        <v/>
      </c>
      <c r="F360" s="213" t="str">
        <f>IF(TAM!L364="","",TAM!L364)</f>
        <v/>
      </c>
      <c r="G360" s="213" t="str">
        <f>IF(TAM!M364="","",TAM!M364)</f>
        <v/>
      </c>
      <c r="H360" s="220" t="str">
        <f>IF(TAM!AD364="","",TAM!AD364)</f>
        <v/>
      </c>
      <c r="I360" s="223" t="str">
        <f>IF(Table35[[#This Row],[Open Qty TAM]]="","",TAM!AE364)</f>
        <v/>
      </c>
      <c r="J360" s="212" t="str">
        <f>IF(TMMIN!T362="","",TMMIN!T362)</f>
        <v/>
      </c>
      <c r="K360" s="42" t="str">
        <f>IF(TMMIN!Q362="","",TMMIN!Q362)</f>
        <v/>
      </c>
      <c r="L360" s="42" t="str">
        <f>IF(TMMIN!I362="","",TMMIN!I362)</f>
        <v/>
      </c>
      <c r="M360" s="220" t="str">
        <f>IF(Table35[[#This Row],[PO TMMIN]]="","",TMMIN!AD362)</f>
        <v/>
      </c>
      <c r="N360" s="223" t="str">
        <f>IF(Table35[[#This Row],[Open Qty TMMIN]]="","",TMMIN!AE362)</f>
        <v/>
      </c>
      <c r="O360" s="226" t="str">
        <f>IF(Table35[[#This Row],[Open Qty TAM]]="","",SUM(SUMIF('STOCK OES'!B:B,Table35[[#This Row],[Ich No]],'STOCK OES'!E:E),SUMIF('STOCK SEALING'!B:B,Table35[[#This Row],[Ich Part No]],'STOCK SEALING'!E:E)))</f>
        <v/>
      </c>
      <c r="P360" s="223" t="str">
        <f>IF(Table35[[#This Row],[Rest TMMIN]]="","",SUM(SUMIF('STOCK OES'!B:B,Table35[[#This Row],[Ich Part No]],'STOCK OES'!E:E),SUMIF('STOCK SEALING'!B:B,Table35[[#This Row],[Ich Part No]],'STOCK SEALING'!E:E)))</f>
        <v/>
      </c>
      <c r="Q360" s="226"/>
      <c r="R360" s="223"/>
      <c r="S360" s="226" t="str">
        <f>IFERROR(Table35[[#This Row],[REST TAM]]-Table35[[#This Row],[Scan TAM]],"")</f>
        <v/>
      </c>
      <c r="T360" s="223" t="str">
        <f>IFERROR(Table35[[#This Row],[Rest TMMIN]]-Table35[[#This Row],[Scan Tmmin]],"")</f>
        <v/>
      </c>
      <c r="U360" s="212" t="str">
        <f>IF(Table35[[#This Row],[PO TAM]]="","",IF(Table35[[#This Row],[Balance TAM]]&gt;0,"Open","Close"))</f>
        <v/>
      </c>
      <c r="V360" s="214" t="str">
        <f>IF(Table35[[#This Row],[PO TMMIN]]="","",IF(Table35[[#This Row],[Balance TMMIN]]&gt;0,"Open","Close"))</f>
        <v/>
      </c>
      <c r="W360" s="212"/>
      <c r="X360" s="214"/>
      <c r="Y360" s="236" t="str">
        <f>IF(Table35[[#This Row],[PO TAM]]="","",SUMIF(J:J,Table35[[#This Row],[Ich No]],J:N))</f>
        <v/>
      </c>
      <c r="Z360" s="214" t="str">
        <f>IF(Table35[[#This Row],[PO TMMIN]]="","",SUMIF(B:B,Table35[[#This Row],[Ich Part No]],I:I))</f>
        <v/>
      </c>
      <c r="AC360" s="169" t="str">
        <f>IF(Table35[[#This Row],[Delivery Date]]="","",$AC$2-Table35[[#This Row],[Delivery Date]])</f>
        <v/>
      </c>
      <c r="AE360" t="str">
        <f>IFERROR(VLOOKUP(Table35[[#This Row],[Ich No]],'ICH NO'!K:M,3,0),"")</f>
        <v/>
      </c>
      <c r="AF360" t="str">
        <f>IF(Table35[[#This Row],[REST TAM]]&gt;Table35[[#This Row],[Stock TAM]],Table35[[#This Row],[Stock TAM]],Table35[[#This Row],[REST TAM]])</f>
        <v/>
      </c>
    </row>
    <row r="361" spans="1:32" x14ac:dyDescent="0.3">
      <c r="A361" s="173" t="str">
        <f>IF(Table35[[#This Row],[TAM PART NO]]="","",(ROW()-2))</f>
        <v/>
      </c>
      <c r="B361" s="212" t="str">
        <f>IF(TAM!T365="","",TAM!T365)</f>
        <v/>
      </c>
      <c r="C361" s="42" t="str">
        <f>IF(TAM!Q365="","",TAM!Q365)</f>
        <v/>
      </c>
      <c r="D361" s="42" t="str">
        <f>IF(TAM!I365="","",TAM!I365)</f>
        <v/>
      </c>
      <c r="E361" s="42" t="str">
        <f>IF(TAM!H365="","",TAM!H365)</f>
        <v/>
      </c>
      <c r="F361" s="213" t="str">
        <f>IF(TAM!L365="","",TAM!L365)</f>
        <v/>
      </c>
      <c r="G361" s="213" t="str">
        <f>IF(TAM!M365="","",TAM!M365)</f>
        <v/>
      </c>
      <c r="H361" s="220" t="str">
        <f>IF(TAM!AD365="","",TAM!AD365)</f>
        <v/>
      </c>
      <c r="I361" s="223" t="str">
        <f>IF(Table35[[#This Row],[Open Qty TAM]]="","",TAM!AE365)</f>
        <v/>
      </c>
      <c r="J361" s="212" t="str">
        <f>IF(TMMIN!T363="","",TMMIN!T363)</f>
        <v/>
      </c>
      <c r="K361" s="42" t="str">
        <f>IF(TMMIN!Q363="","",TMMIN!Q363)</f>
        <v/>
      </c>
      <c r="L361" s="42" t="str">
        <f>IF(TMMIN!I363="","",TMMIN!I363)</f>
        <v/>
      </c>
      <c r="M361" s="220" t="str">
        <f>IF(Table35[[#This Row],[PO TMMIN]]="","",TMMIN!AD363)</f>
        <v/>
      </c>
      <c r="N361" s="223" t="str">
        <f>IF(Table35[[#This Row],[Open Qty TMMIN]]="","",TMMIN!AE363)</f>
        <v/>
      </c>
      <c r="O361" s="226" t="str">
        <f>IF(Table35[[#This Row],[Open Qty TAM]]="","",SUM(SUMIF('STOCK OES'!B:B,Table35[[#This Row],[Ich No]],'STOCK OES'!E:E),SUMIF('STOCK SEALING'!B:B,Table35[[#This Row],[Ich Part No]],'STOCK SEALING'!E:E)))</f>
        <v/>
      </c>
      <c r="P361" s="223" t="str">
        <f>IF(Table35[[#This Row],[Rest TMMIN]]="","",SUM(SUMIF('STOCK OES'!B:B,Table35[[#This Row],[Ich Part No]],'STOCK OES'!E:E),SUMIF('STOCK SEALING'!B:B,Table35[[#This Row],[Ich Part No]],'STOCK SEALING'!E:E)))</f>
        <v/>
      </c>
      <c r="Q361" s="226"/>
      <c r="R361" s="223"/>
      <c r="S361" s="226" t="str">
        <f>IFERROR(Table35[[#This Row],[REST TAM]]-Table35[[#This Row],[Scan TAM]],"")</f>
        <v/>
      </c>
      <c r="T361" s="223" t="str">
        <f>IFERROR(Table35[[#This Row],[Rest TMMIN]]-Table35[[#This Row],[Scan Tmmin]],"")</f>
        <v/>
      </c>
      <c r="U361" s="212" t="str">
        <f>IF(Table35[[#This Row],[PO TAM]]="","",IF(Table35[[#This Row],[Balance TAM]]&gt;0,"Open","Close"))</f>
        <v/>
      </c>
      <c r="V361" s="214" t="str">
        <f>IF(Table35[[#This Row],[PO TMMIN]]="","",IF(Table35[[#This Row],[Balance TMMIN]]&gt;0,"Open","Close"))</f>
        <v/>
      </c>
      <c r="W361" s="212"/>
      <c r="X361" s="214"/>
      <c r="Y361" s="236" t="str">
        <f>IF(Table35[[#This Row],[PO TAM]]="","",SUMIF(J:J,Table35[[#This Row],[Ich No]],J:N))</f>
        <v/>
      </c>
      <c r="Z361" s="214" t="str">
        <f>IF(Table35[[#This Row],[PO TMMIN]]="","",SUMIF(B:B,Table35[[#This Row],[Ich Part No]],I:I))</f>
        <v/>
      </c>
      <c r="AC361" s="169" t="str">
        <f>IF(Table35[[#This Row],[Delivery Date]]="","",$AC$2-Table35[[#This Row],[Delivery Date]])</f>
        <v/>
      </c>
      <c r="AE361" t="str">
        <f>IFERROR(VLOOKUP(Table35[[#This Row],[Ich No]],'ICH NO'!K:M,3,0),"")</f>
        <v/>
      </c>
      <c r="AF361" t="str">
        <f>IF(Table35[[#This Row],[REST TAM]]&gt;Table35[[#This Row],[Stock TAM]],Table35[[#This Row],[Stock TAM]],Table35[[#This Row],[REST TAM]])</f>
        <v/>
      </c>
    </row>
    <row r="362" spans="1:32" x14ac:dyDescent="0.3">
      <c r="A362" s="173" t="str">
        <f>IF(Table35[[#This Row],[TAM PART NO]]="","",(ROW()-2))</f>
        <v/>
      </c>
      <c r="B362" s="212" t="str">
        <f>IF(TAM!T366="","",TAM!T366)</f>
        <v/>
      </c>
      <c r="C362" s="42" t="str">
        <f>IF(TAM!Q366="","",TAM!Q366)</f>
        <v/>
      </c>
      <c r="D362" s="42" t="str">
        <f>IF(TAM!I366="","",TAM!I366)</f>
        <v/>
      </c>
      <c r="E362" s="42" t="str">
        <f>IF(TAM!H366="","",TAM!H366)</f>
        <v/>
      </c>
      <c r="F362" s="213" t="str">
        <f>IF(TAM!L366="","",TAM!L366)</f>
        <v/>
      </c>
      <c r="G362" s="213" t="str">
        <f>IF(TAM!M366="","",TAM!M366)</f>
        <v/>
      </c>
      <c r="H362" s="220" t="str">
        <f>IF(TAM!AD366="","",TAM!AD366)</f>
        <v/>
      </c>
      <c r="I362" s="223" t="str">
        <f>IF(Table35[[#This Row],[Open Qty TAM]]="","",TAM!AE366)</f>
        <v/>
      </c>
      <c r="J362" s="212" t="str">
        <f>IF(TMMIN!T364="","",TMMIN!T364)</f>
        <v/>
      </c>
      <c r="K362" s="42" t="str">
        <f>IF(TMMIN!Q364="","",TMMIN!Q364)</f>
        <v/>
      </c>
      <c r="L362" s="42" t="str">
        <f>IF(TMMIN!I364="","",TMMIN!I364)</f>
        <v/>
      </c>
      <c r="M362" s="220" t="str">
        <f>IF(Table35[[#This Row],[PO TMMIN]]="","",TMMIN!AD364)</f>
        <v/>
      </c>
      <c r="N362" s="223" t="str">
        <f>IF(Table35[[#This Row],[Open Qty TMMIN]]="","",TMMIN!AE364)</f>
        <v/>
      </c>
      <c r="O362" s="226" t="str">
        <f>IF(Table35[[#This Row],[Open Qty TAM]]="","",SUM(SUMIF('STOCK OES'!B:B,Table35[[#This Row],[Ich No]],'STOCK OES'!E:E),SUMIF('STOCK SEALING'!B:B,Table35[[#This Row],[Ich Part No]],'STOCK SEALING'!E:E)))</f>
        <v/>
      </c>
      <c r="P362" s="223" t="str">
        <f>IF(Table35[[#This Row],[Rest TMMIN]]="","",SUM(SUMIF('STOCK OES'!B:B,Table35[[#This Row],[Ich Part No]],'STOCK OES'!E:E),SUMIF('STOCK SEALING'!B:B,Table35[[#This Row],[Ich Part No]],'STOCK SEALING'!E:E)))</f>
        <v/>
      </c>
      <c r="Q362" s="226"/>
      <c r="R362" s="223"/>
      <c r="S362" s="226" t="str">
        <f>IFERROR(Table35[[#This Row],[REST TAM]]-Table35[[#This Row],[Scan TAM]],"")</f>
        <v/>
      </c>
      <c r="T362" s="223" t="str">
        <f>IFERROR(Table35[[#This Row],[Rest TMMIN]]-Table35[[#This Row],[Scan Tmmin]],"")</f>
        <v/>
      </c>
      <c r="U362" s="212" t="str">
        <f>IF(Table35[[#This Row],[PO TAM]]="","",IF(Table35[[#This Row],[Balance TAM]]&gt;0,"Open","Close"))</f>
        <v/>
      </c>
      <c r="V362" s="214" t="str">
        <f>IF(Table35[[#This Row],[PO TMMIN]]="","",IF(Table35[[#This Row],[Balance TMMIN]]&gt;0,"Open","Close"))</f>
        <v/>
      </c>
      <c r="W362" s="212"/>
      <c r="X362" s="214"/>
      <c r="Y362" s="236" t="str">
        <f>IF(Table35[[#This Row],[PO TAM]]="","",SUMIF(J:J,Table35[[#This Row],[Ich No]],J:N))</f>
        <v/>
      </c>
      <c r="Z362" s="214" t="str">
        <f>IF(Table35[[#This Row],[PO TMMIN]]="","",SUMIF(B:B,Table35[[#This Row],[Ich Part No]],I:I))</f>
        <v/>
      </c>
      <c r="AC362" s="169" t="str">
        <f>IF(Table35[[#This Row],[Delivery Date]]="","",$AC$2-Table35[[#This Row],[Delivery Date]])</f>
        <v/>
      </c>
      <c r="AE362" t="str">
        <f>IFERROR(VLOOKUP(Table35[[#This Row],[Ich No]],'ICH NO'!K:M,3,0),"")</f>
        <v/>
      </c>
      <c r="AF362" t="str">
        <f>IF(Table35[[#This Row],[REST TAM]]&gt;Table35[[#This Row],[Stock TAM]],Table35[[#This Row],[Stock TAM]],Table35[[#This Row],[REST TAM]])</f>
        <v/>
      </c>
    </row>
    <row r="363" spans="1:32" x14ac:dyDescent="0.3">
      <c r="A363" s="173" t="str">
        <f>IF(Table35[[#This Row],[TAM PART NO]]="","",(ROW()-2))</f>
        <v/>
      </c>
      <c r="B363" s="212" t="str">
        <f>IF(TAM!T367="","",TAM!T367)</f>
        <v/>
      </c>
      <c r="C363" s="42" t="str">
        <f>IF(TAM!Q367="","",TAM!Q367)</f>
        <v/>
      </c>
      <c r="D363" s="42" t="str">
        <f>IF(TAM!I367="","",TAM!I367)</f>
        <v/>
      </c>
      <c r="E363" s="42" t="str">
        <f>IF(TAM!H367="","",TAM!H367)</f>
        <v/>
      </c>
      <c r="F363" s="213" t="str">
        <f>IF(TAM!L367="","",TAM!L367)</f>
        <v/>
      </c>
      <c r="G363" s="213" t="str">
        <f>IF(TAM!M367="","",TAM!M367)</f>
        <v/>
      </c>
      <c r="H363" s="220" t="str">
        <f>IF(TAM!AD367="","",TAM!AD367)</f>
        <v/>
      </c>
      <c r="I363" s="223" t="str">
        <f>IF(Table35[[#This Row],[Open Qty TAM]]="","",TAM!AE367)</f>
        <v/>
      </c>
      <c r="J363" s="212" t="str">
        <f>IF(TMMIN!T365="","",TMMIN!T365)</f>
        <v/>
      </c>
      <c r="K363" s="42" t="str">
        <f>IF(TMMIN!Q365="","",TMMIN!Q365)</f>
        <v/>
      </c>
      <c r="L363" s="42" t="str">
        <f>IF(TMMIN!I365="","",TMMIN!I365)</f>
        <v/>
      </c>
      <c r="M363" s="220" t="str">
        <f>IF(Table35[[#This Row],[PO TMMIN]]="","",TMMIN!AD365)</f>
        <v/>
      </c>
      <c r="N363" s="223" t="str">
        <f>IF(Table35[[#This Row],[Open Qty TMMIN]]="","",TMMIN!AE365)</f>
        <v/>
      </c>
      <c r="O363" s="226" t="str">
        <f>IF(Table35[[#This Row],[Open Qty TAM]]="","",SUM(SUMIF('STOCK OES'!B:B,Table35[[#This Row],[Ich No]],'STOCK OES'!E:E),SUMIF('STOCK SEALING'!B:B,Table35[[#This Row],[Ich Part No]],'STOCK SEALING'!E:E)))</f>
        <v/>
      </c>
      <c r="P363" s="223" t="str">
        <f>IF(Table35[[#This Row],[Rest TMMIN]]="","",SUM(SUMIF('STOCK OES'!B:B,Table35[[#This Row],[Ich Part No]],'STOCK OES'!E:E),SUMIF('STOCK SEALING'!B:B,Table35[[#This Row],[Ich Part No]],'STOCK SEALING'!E:E)))</f>
        <v/>
      </c>
      <c r="Q363" s="226"/>
      <c r="R363" s="223"/>
      <c r="S363" s="226" t="str">
        <f>IFERROR(Table35[[#This Row],[REST TAM]]-Table35[[#This Row],[Scan TAM]],"")</f>
        <v/>
      </c>
      <c r="T363" s="223" t="str">
        <f>IFERROR(Table35[[#This Row],[Rest TMMIN]]-Table35[[#This Row],[Scan Tmmin]],"")</f>
        <v/>
      </c>
      <c r="U363" s="212" t="str">
        <f>IF(Table35[[#This Row],[PO TAM]]="","",IF(Table35[[#This Row],[Balance TAM]]&gt;0,"Open","Close"))</f>
        <v/>
      </c>
      <c r="V363" s="214" t="str">
        <f>IF(Table35[[#This Row],[PO TMMIN]]="","",IF(Table35[[#This Row],[Balance TMMIN]]&gt;0,"Open","Close"))</f>
        <v/>
      </c>
      <c r="W363" s="212"/>
      <c r="X363" s="214"/>
      <c r="Y363" s="236" t="str">
        <f>IF(Table35[[#This Row],[PO TAM]]="","",SUMIF(J:J,Table35[[#This Row],[Ich No]],J:N))</f>
        <v/>
      </c>
      <c r="Z363" s="214" t="str">
        <f>IF(Table35[[#This Row],[PO TMMIN]]="","",SUMIF(B:B,Table35[[#This Row],[Ich Part No]],I:I))</f>
        <v/>
      </c>
      <c r="AC363" s="169" t="str">
        <f>IF(Table35[[#This Row],[Delivery Date]]="","",$AC$2-Table35[[#This Row],[Delivery Date]])</f>
        <v/>
      </c>
      <c r="AE363" t="str">
        <f>IFERROR(VLOOKUP(Table35[[#This Row],[Ich No]],'ICH NO'!K:M,3,0),"")</f>
        <v/>
      </c>
      <c r="AF363" t="str">
        <f>IF(Table35[[#This Row],[REST TAM]]&gt;Table35[[#This Row],[Stock TAM]],Table35[[#This Row],[Stock TAM]],Table35[[#This Row],[REST TAM]])</f>
        <v/>
      </c>
    </row>
    <row r="364" spans="1:32" x14ac:dyDescent="0.3">
      <c r="A364" s="173" t="str">
        <f>IF(Table35[[#This Row],[TAM PART NO]]="","",(ROW()-2))</f>
        <v/>
      </c>
      <c r="B364" s="212" t="str">
        <f>IF(TAM!T368="","",TAM!T368)</f>
        <v/>
      </c>
      <c r="C364" s="42" t="str">
        <f>IF(TAM!Q368="","",TAM!Q368)</f>
        <v/>
      </c>
      <c r="D364" s="42" t="str">
        <f>IF(TAM!I368="","",TAM!I368)</f>
        <v/>
      </c>
      <c r="E364" s="42" t="str">
        <f>IF(TAM!H368="","",TAM!H368)</f>
        <v/>
      </c>
      <c r="F364" s="213" t="str">
        <f>IF(TAM!L368="","",TAM!L368)</f>
        <v/>
      </c>
      <c r="G364" s="213" t="str">
        <f>IF(TAM!M368="","",TAM!M368)</f>
        <v/>
      </c>
      <c r="H364" s="220" t="str">
        <f>IF(TAM!AD368="","",TAM!AD368)</f>
        <v/>
      </c>
      <c r="I364" s="223" t="str">
        <f>IF(Table35[[#This Row],[Open Qty TAM]]="","",TAM!AE368)</f>
        <v/>
      </c>
      <c r="J364" s="212" t="str">
        <f>IF(TMMIN!T366="","",TMMIN!T366)</f>
        <v/>
      </c>
      <c r="K364" s="42" t="str">
        <f>IF(TMMIN!Q366="","",TMMIN!Q366)</f>
        <v/>
      </c>
      <c r="L364" s="42" t="str">
        <f>IF(TMMIN!I366="","",TMMIN!I366)</f>
        <v/>
      </c>
      <c r="M364" s="220" t="str">
        <f>IF(Table35[[#This Row],[PO TMMIN]]="","",TMMIN!AD366)</f>
        <v/>
      </c>
      <c r="N364" s="223" t="str">
        <f>IF(Table35[[#This Row],[Open Qty TMMIN]]="","",TMMIN!AE366)</f>
        <v/>
      </c>
      <c r="O364" s="226" t="str">
        <f>IF(Table35[[#This Row],[Open Qty TAM]]="","",SUM(SUMIF('STOCK OES'!B:B,Table35[[#This Row],[Ich No]],'STOCK OES'!E:E),SUMIF('STOCK SEALING'!B:B,Table35[[#This Row],[Ich Part No]],'STOCK SEALING'!E:E)))</f>
        <v/>
      </c>
      <c r="P364" s="223" t="str">
        <f>IF(Table35[[#This Row],[Rest TMMIN]]="","",SUM(SUMIF('STOCK OES'!B:B,Table35[[#This Row],[Ich Part No]],'STOCK OES'!E:E),SUMIF('STOCK SEALING'!B:B,Table35[[#This Row],[Ich Part No]],'STOCK SEALING'!E:E)))</f>
        <v/>
      </c>
      <c r="Q364" s="226"/>
      <c r="R364" s="223"/>
      <c r="S364" s="226" t="str">
        <f>IFERROR(Table35[[#This Row],[REST TAM]]-Table35[[#This Row],[Scan TAM]],"")</f>
        <v/>
      </c>
      <c r="T364" s="223" t="str">
        <f>IFERROR(Table35[[#This Row],[Rest TMMIN]]-Table35[[#This Row],[Scan Tmmin]],"")</f>
        <v/>
      </c>
      <c r="U364" s="212" t="str">
        <f>IF(Table35[[#This Row],[PO TAM]]="","",IF(Table35[[#This Row],[Balance TAM]]&gt;0,"Open","Close"))</f>
        <v/>
      </c>
      <c r="V364" s="214" t="str">
        <f>IF(Table35[[#This Row],[PO TMMIN]]="","",IF(Table35[[#This Row],[Balance TMMIN]]&gt;0,"Open","Close"))</f>
        <v/>
      </c>
      <c r="W364" s="212"/>
      <c r="X364" s="214"/>
      <c r="Y364" s="236" t="str">
        <f>IF(Table35[[#This Row],[PO TAM]]="","",SUMIF(J:J,Table35[[#This Row],[Ich No]],J:N))</f>
        <v/>
      </c>
      <c r="Z364" s="214" t="str">
        <f>IF(Table35[[#This Row],[PO TMMIN]]="","",SUMIF(B:B,Table35[[#This Row],[Ich Part No]],I:I))</f>
        <v/>
      </c>
      <c r="AC364" s="169" t="str">
        <f>IF(Table35[[#This Row],[Delivery Date]]="","",$AC$2-Table35[[#This Row],[Delivery Date]])</f>
        <v/>
      </c>
      <c r="AE364" t="str">
        <f>IFERROR(VLOOKUP(Table35[[#This Row],[Ich No]],'ICH NO'!K:M,3,0),"")</f>
        <v/>
      </c>
      <c r="AF364" t="str">
        <f>IF(Table35[[#This Row],[REST TAM]]&gt;Table35[[#This Row],[Stock TAM]],Table35[[#This Row],[Stock TAM]],Table35[[#This Row],[REST TAM]])</f>
        <v/>
      </c>
    </row>
    <row r="365" spans="1:32" x14ac:dyDescent="0.3">
      <c r="A365" s="173" t="str">
        <f>IF(Table35[[#This Row],[TAM PART NO]]="","",(ROW()-2))</f>
        <v/>
      </c>
      <c r="B365" s="212" t="str">
        <f>IF(TAM!T369="","",TAM!T369)</f>
        <v/>
      </c>
      <c r="C365" s="42" t="str">
        <f>IF(TAM!Q369="","",TAM!Q369)</f>
        <v/>
      </c>
      <c r="D365" s="42" t="str">
        <f>IF(TAM!I369="","",TAM!I369)</f>
        <v/>
      </c>
      <c r="E365" s="42" t="str">
        <f>IF(TAM!H369="","",TAM!H369)</f>
        <v/>
      </c>
      <c r="F365" s="213" t="str">
        <f>IF(TAM!L369="","",TAM!L369)</f>
        <v/>
      </c>
      <c r="G365" s="213" t="str">
        <f>IF(TAM!M369="","",TAM!M369)</f>
        <v/>
      </c>
      <c r="H365" s="220" t="str">
        <f>IF(TAM!AD369="","",TAM!AD369)</f>
        <v/>
      </c>
      <c r="I365" s="223" t="str">
        <f>IF(Table35[[#This Row],[Open Qty TAM]]="","",TAM!AE369)</f>
        <v/>
      </c>
      <c r="J365" s="212" t="str">
        <f>IF(TMMIN!T367="","",TMMIN!T367)</f>
        <v/>
      </c>
      <c r="K365" s="42" t="str">
        <f>IF(TMMIN!Q367="","",TMMIN!Q367)</f>
        <v/>
      </c>
      <c r="L365" s="42" t="str">
        <f>IF(TMMIN!I367="","",TMMIN!I367)</f>
        <v/>
      </c>
      <c r="M365" s="220" t="str">
        <f>IF(Table35[[#This Row],[PO TMMIN]]="","",TMMIN!AD367)</f>
        <v/>
      </c>
      <c r="N365" s="223" t="str">
        <f>IF(Table35[[#This Row],[Open Qty TMMIN]]="","",TMMIN!AE367)</f>
        <v/>
      </c>
      <c r="O365" s="226" t="str">
        <f>IF(Table35[[#This Row],[Open Qty TAM]]="","",SUM(SUMIF('STOCK OES'!B:B,Table35[[#This Row],[Ich No]],'STOCK OES'!E:E),SUMIF('STOCK SEALING'!B:B,Table35[[#This Row],[Ich Part No]],'STOCK SEALING'!E:E)))</f>
        <v/>
      </c>
      <c r="P365" s="223" t="str">
        <f>IF(Table35[[#This Row],[Rest TMMIN]]="","",SUM(SUMIF('STOCK OES'!B:B,Table35[[#This Row],[Ich Part No]],'STOCK OES'!E:E),SUMIF('STOCK SEALING'!B:B,Table35[[#This Row],[Ich Part No]],'STOCK SEALING'!E:E)))</f>
        <v/>
      </c>
      <c r="Q365" s="226"/>
      <c r="R365" s="223"/>
      <c r="S365" s="226" t="str">
        <f>IFERROR(Table35[[#This Row],[REST TAM]]-Table35[[#This Row],[Scan TAM]],"")</f>
        <v/>
      </c>
      <c r="T365" s="223" t="str">
        <f>IFERROR(Table35[[#This Row],[Rest TMMIN]]-Table35[[#This Row],[Scan Tmmin]],"")</f>
        <v/>
      </c>
      <c r="U365" s="212" t="str">
        <f>IF(Table35[[#This Row],[PO TAM]]="","",IF(Table35[[#This Row],[Balance TAM]]&gt;0,"Open","Close"))</f>
        <v/>
      </c>
      <c r="V365" s="214" t="str">
        <f>IF(Table35[[#This Row],[PO TMMIN]]="","",IF(Table35[[#This Row],[Balance TMMIN]]&gt;0,"Open","Close"))</f>
        <v/>
      </c>
      <c r="W365" s="212"/>
      <c r="X365" s="214"/>
      <c r="Y365" s="236" t="str">
        <f>IF(Table35[[#This Row],[PO TAM]]="","",SUMIF(J:J,Table35[[#This Row],[Ich No]],J:N))</f>
        <v/>
      </c>
      <c r="Z365" s="214" t="str">
        <f>IF(Table35[[#This Row],[PO TMMIN]]="","",SUMIF(B:B,Table35[[#This Row],[Ich Part No]],I:I))</f>
        <v/>
      </c>
      <c r="AC365" s="169" t="str">
        <f>IF(Table35[[#This Row],[Delivery Date]]="","",$AC$2-Table35[[#This Row],[Delivery Date]])</f>
        <v/>
      </c>
      <c r="AE365" t="str">
        <f>IFERROR(VLOOKUP(Table35[[#This Row],[Ich No]],'ICH NO'!K:M,3,0),"")</f>
        <v/>
      </c>
      <c r="AF365" t="str">
        <f>IF(Table35[[#This Row],[REST TAM]]&gt;Table35[[#This Row],[Stock TAM]],Table35[[#This Row],[Stock TAM]],Table35[[#This Row],[REST TAM]])</f>
        <v/>
      </c>
    </row>
    <row r="366" spans="1:32" x14ac:dyDescent="0.3">
      <c r="A366" s="173" t="str">
        <f>IF(Table35[[#This Row],[TAM PART NO]]="","",(ROW()-2))</f>
        <v/>
      </c>
      <c r="B366" s="212" t="str">
        <f>IF(TAM!T370="","",TAM!T370)</f>
        <v/>
      </c>
      <c r="C366" s="42" t="str">
        <f>IF(TAM!Q370="","",TAM!Q370)</f>
        <v/>
      </c>
      <c r="D366" s="42" t="str">
        <f>IF(TAM!I370="","",TAM!I370)</f>
        <v/>
      </c>
      <c r="E366" s="42" t="str">
        <f>IF(TAM!H370="","",TAM!H370)</f>
        <v/>
      </c>
      <c r="F366" s="213" t="str">
        <f>IF(TAM!L370="","",TAM!L370)</f>
        <v/>
      </c>
      <c r="G366" s="213" t="str">
        <f>IF(TAM!M370="","",TAM!M370)</f>
        <v/>
      </c>
      <c r="H366" s="220" t="str">
        <f>IF(TAM!AD370="","",TAM!AD370)</f>
        <v/>
      </c>
      <c r="I366" s="223" t="str">
        <f>IF(Table35[[#This Row],[Open Qty TAM]]="","",TAM!AE370)</f>
        <v/>
      </c>
      <c r="J366" s="212" t="str">
        <f>IF(TMMIN!T368="","",TMMIN!T368)</f>
        <v/>
      </c>
      <c r="K366" s="42" t="str">
        <f>IF(TMMIN!Q368="","",TMMIN!Q368)</f>
        <v/>
      </c>
      <c r="L366" s="42" t="str">
        <f>IF(TMMIN!I368="","",TMMIN!I368)</f>
        <v/>
      </c>
      <c r="M366" s="220" t="str">
        <f>IF(Table35[[#This Row],[PO TMMIN]]="","",TMMIN!AD368)</f>
        <v/>
      </c>
      <c r="N366" s="223" t="str">
        <f>IF(Table35[[#This Row],[Open Qty TMMIN]]="","",TMMIN!AE368)</f>
        <v/>
      </c>
      <c r="O366" s="226" t="str">
        <f>IF(Table35[[#This Row],[Open Qty TAM]]="","",SUM(SUMIF('STOCK OES'!B:B,Table35[[#This Row],[Ich No]],'STOCK OES'!E:E),SUMIF('STOCK SEALING'!B:B,Table35[[#This Row],[Ich Part No]],'STOCK SEALING'!E:E)))</f>
        <v/>
      </c>
      <c r="P366" s="223" t="str">
        <f>IF(Table35[[#This Row],[Rest TMMIN]]="","",SUM(SUMIF('STOCK OES'!B:B,Table35[[#This Row],[Ich Part No]],'STOCK OES'!E:E),SUMIF('STOCK SEALING'!B:B,Table35[[#This Row],[Ich Part No]],'STOCK SEALING'!E:E)))</f>
        <v/>
      </c>
      <c r="Q366" s="226"/>
      <c r="R366" s="223"/>
      <c r="S366" s="226" t="str">
        <f>IFERROR(Table35[[#This Row],[REST TAM]]-Table35[[#This Row],[Scan TAM]],"")</f>
        <v/>
      </c>
      <c r="T366" s="223" t="str">
        <f>IFERROR(Table35[[#This Row],[Rest TMMIN]]-Table35[[#This Row],[Scan Tmmin]],"")</f>
        <v/>
      </c>
      <c r="U366" s="212" t="str">
        <f>IF(Table35[[#This Row],[PO TAM]]="","",IF(Table35[[#This Row],[Balance TAM]]&gt;0,"Open","Close"))</f>
        <v/>
      </c>
      <c r="V366" s="214" t="str">
        <f>IF(Table35[[#This Row],[PO TMMIN]]="","",IF(Table35[[#This Row],[Balance TMMIN]]&gt;0,"Open","Close"))</f>
        <v/>
      </c>
      <c r="W366" s="212"/>
      <c r="X366" s="214"/>
      <c r="Y366" s="236" t="str">
        <f>IF(Table35[[#This Row],[PO TAM]]="","",SUMIF(J:J,Table35[[#This Row],[Ich No]],J:N))</f>
        <v/>
      </c>
      <c r="Z366" s="214" t="str">
        <f>IF(Table35[[#This Row],[PO TMMIN]]="","",SUMIF(B:B,Table35[[#This Row],[Ich Part No]],I:I))</f>
        <v/>
      </c>
      <c r="AC366" s="169" t="str">
        <f>IF(Table35[[#This Row],[Delivery Date]]="","",$AC$2-Table35[[#This Row],[Delivery Date]])</f>
        <v/>
      </c>
      <c r="AE366" t="str">
        <f>IFERROR(VLOOKUP(Table35[[#This Row],[Ich No]],'ICH NO'!K:M,3,0),"")</f>
        <v/>
      </c>
      <c r="AF366" t="str">
        <f>IF(Table35[[#This Row],[REST TAM]]&gt;Table35[[#This Row],[Stock TAM]],Table35[[#This Row],[Stock TAM]],Table35[[#This Row],[REST TAM]])</f>
        <v/>
      </c>
    </row>
    <row r="367" spans="1:32" x14ac:dyDescent="0.3">
      <c r="A367" s="173" t="str">
        <f>IF(Table35[[#This Row],[TAM PART NO]]="","",(ROW()-2))</f>
        <v/>
      </c>
      <c r="B367" s="212" t="str">
        <f>IF(TAM!T371="","",TAM!T371)</f>
        <v/>
      </c>
      <c r="C367" s="42" t="str">
        <f>IF(TAM!Q371="","",TAM!Q371)</f>
        <v/>
      </c>
      <c r="D367" s="42" t="str">
        <f>IF(TAM!I371="","",TAM!I371)</f>
        <v/>
      </c>
      <c r="E367" s="42" t="str">
        <f>IF(TAM!H371="","",TAM!H371)</f>
        <v/>
      </c>
      <c r="F367" s="213" t="str">
        <f>IF(TAM!L371="","",TAM!L371)</f>
        <v/>
      </c>
      <c r="G367" s="213" t="str">
        <f>IF(TAM!M371="","",TAM!M371)</f>
        <v/>
      </c>
      <c r="H367" s="220" t="str">
        <f>IF(TAM!AD371="","",TAM!AD371)</f>
        <v/>
      </c>
      <c r="I367" s="223" t="str">
        <f>IF(Table35[[#This Row],[Open Qty TAM]]="","",TAM!AE371)</f>
        <v/>
      </c>
      <c r="J367" s="212" t="str">
        <f>IF(TMMIN!T369="","",TMMIN!T369)</f>
        <v/>
      </c>
      <c r="K367" s="42" t="str">
        <f>IF(TMMIN!Q369="","",TMMIN!Q369)</f>
        <v/>
      </c>
      <c r="L367" s="42" t="str">
        <f>IF(TMMIN!I369="","",TMMIN!I369)</f>
        <v/>
      </c>
      <c r="M367" s="220" t="str">
        <f>IF(Table35[[#This Row],[PO TMMIN]]="","",TMMIN!AD369)</f>
        <v/>
      </c>
      <c r="N367" s="223" t="str">
        <f>IF(Table35[[#This Row],[Open Qty TMMIN]]="","",TMMIN!AE369)</f>
        <v/>
      </c>
      <c r="O367" s="226" t="str">
        <f>IF(Table35[[#This Row],[Open Qty TAM]]="","",SUM(SUMIF('STOCK OES'!B:B,Table35[[#This Row],[Ich No]],'STOCK OES'!E:E),SUMIF('STOCK SEALING'!B:B,Table35[[#This Row],[Ich Part No]],'STOCK SEALING'!E:E)))</f>
        <v/>
      </c>
      <c r="P367" s="223" t="str">
        <f>IF(Table35[[#This Row],[Rest TMMIN]]="","",SUM(SUMIF('STOCK OES'!B:B,Table35[[#This Row],[Ich Part No]],'STOCK OES'!E:E),SUMIF('STOCK SEALING'!B:B,Table35[[#This Row],[Ich Part No]],'STOCK SEALING'!E:E)))</f>
        <v/>
      </c>
      <c r="Q367" s="226"/>
      <c r="R367" s="223"/>
      <c r="S367" s="226" t="str">
        <f>IFERROR(Table35[[#This Row],[REST TAM]]-Table35[[#This Row],[Scan TAM]],"")</f>
        <v/>
      </c>
      <c r="T367" s="223" t="str">
        <f>IFERROR(Table35[[#This Row],[Rest TMMIN]]-Table35[[#This Row],[Scan Tmmin]],"")</f>
        <v/>
      </c>
      <c r="U367" s="212" t="str">
        <f>IF(Table35[[#This Row],[PO TAM]]="","",IF(Table35[[#This Row],[Balance TAM]]&gt;0,"Open","Close"))</f>
        <v/>
      </c>
      <c r="V367" s="214" t="str">
        <f>IF(Table35[[#This Row],[PO TMMIN]]="","",IF(Table35[[#This Row],[Balance TMMIN]]&gt;0,"Open","Close"))</f>
        <v/>
      </c>
      <c r="W367" s="212"/>
      <c r="X367" s="214"/>
      <c r="Y367" s="236" t="str">
        <f>IF(Table35[[#This Row],[PO TAM]]="","",SUMIF(J:J,Table35[[#This Row],[Ich No]],J:N))</f>
        <v/>
      </c>
      <c r="Z367" s="214" t="str">
        <f>IF(Table35[[#This Row],[PO TMMIN]]="","",SUMIF(B:B,Table35[[#This Row],[Ich Part No]],I:I))</f>
        <v/>
      </c>
      <c r="AC367" s="169" t="str">
        <f>IF(Table35[[#This Row],[Delivery Date]]="","",$AC$2-Table35[[#This Row],[Delivery Date]])</f>
        <v/>
      </c>
      <c r="AE367" t="str">
        <f>IFERROR(VLOOKUP(Table35[[#This Row],[Ich No]],'ICH NO'!K:M,3,0),"")</f>
        <v/>
      </c>
      <c r="AF367" t="str">
        <f>IF(Table35[[#This Row],[REST TAM]]&gt;Table35[[#This Row],[Stock TAM]],Table35[[#This Row],[Stock TAM]],Table35[[#This Row],[REST TAM]])</f>
        <v/>
      </c>
    </row>
    <row r="368" spans="1:32" x14ac:dyDescent="0.3">
      <c r="A368" s="173" t="str">
        <f>IF(Table35[[#This Row],[TAM PART NO]]="","",(ROW()-2))</f>
        <v/>
      </c>
      <c r="B368" s="212" t="str">
        <f>IF(TAM!T372="","",TAM!T372)</f>
        <v/>
      </c>
      <c r="C368" s="42" t="str">
        <f>IF(TAM!Q372="","",TAM!Q372)</f>
        <v/>
      </c>
      <c r="D368" s="42" t="str">
        <f>IF(TAM!I372="","",TAM!I372)</f>
        <v/>
      </c>
      <c r="E368" s="42" t="str">
        <f>IF(TAM!H372="","",TAM!H372)</f>
        <v/>
      </c>
      <c r="F368" s="213" t="str">
        <f>IF(TAM!L372="","",TAM!L372)</f>
        <v/>
      </c>
      <c r="G368" s="213" t="str">
        <f>IF(TAM!M372="","",TAM!M372)</f>
        <v/>
      </c>
      <c r="H368" s="220" t="str">
        <f>IF(TAM!AD372="","",TAM!AD372)</f>
        <v/>
      </c>
      <c r="I368" s="223" t="str">
        <f>IF(Table35[[#This Row],[Open Qty TAM]]="","",TAM!AE372)</f>
        <v/>
      </c>
      <c r="J368" s="212" t="str">
        <f>IF(TMMIN!T370="","",TMMIN!T370)</f>
        <v/>
      </c>
      <c r="K368" s="42" t="str">
        <f>IF(TMMIN!Q370="","",TMMIN!Q370)</f>
        <v/>
      </c>
      <c r="L368" s="42" t="str">
        <f>IF(TMMIN!I370="","",TMMIN!I370)</f>
        <v/>
      </c>
      <c r="M368" s="220" t="str">
        <f>IF(Table35[[#This Row],[PO TMMIN]]="","",TMMIN!AD370)</f>
        <v/>
      </c>
      <c r="N368" s="223" t="str">
        <f>IF(Table35[[#This Row],[Open Qty TMMIN]]="","",TMMIN!AE370)</f>
        <v/>
      </c>
      <c r="O368" s="226" t="str">
        <f>IF(Table35[[#This Row],[Open Qty TAM]]="","",SUM(SUMIF('STOCK OES'!B:B,Table35[[#This Row],[Ich No]],'STOCK OES'!E:E),SUMIF('STOCK SEALING'!B:B,Table35[[#This Row],[Ich Part No]],'STOCK SEALING'!E:E)))</f>
        <v/>
      </c>
      <c r="P368" s="223" t="str">
        <f>IF(Table35[[#This Row],[Rest TMMIN]]="","",SUM(SUMIF('STOCK OES'!B:B,Table35[[#This Row],[Ich Part No]],'STOCK OES'!E:E),SUMIF('STOCK SEALING'!B:B,Table35[[#This Row],[Ich Part No]],'STOCK SEALING'!E:E)))</f>
        <v/>
      </c>
      <c r="Q368" s="226"/>
      <c r="R368" s="223"/>
      <c r="S368" s="226" t="str">
        <f>IFERROR(Table35[[#This Row],[REST TAM]]-Table35[[#This Row],[Scan TAM]],"")</f>
        <v/>
      </c>
      <c r="T368" s="223" t="str">
        <f>IFERROR(Table35[[#This Row],[Rest TMMIN]]-Table35[[#This Row],[Scan Tmmin]],"")</f>
        <v/>
      </c>
      <c r="U368" s="212" t="str">
        <f>IF(Table35[[#This Row],[PO TAM]]="","",IF(Table35[[#This Row],[Balance TAM]]&gt;0,"Open","Close"))</f>
        <v/>
      </c>
      <c r="V368" s="214" t="str">
        <f>IF(Table35[[#This Row],[PO TMMIN]]="","",IF(Table35[[#This Row],[Balance TMMIN]]&gt;0,"Open","Close"))</f>
        <v/>
      </c>
      <c r="W368" s="212"/>
      <c r="X368" s="214"/>
      <c r="Y368" s="236" t="str">
        <f>IF(Table35[[#This Row],[PO TAM]]="","",SUMIF(J:J,Table35[[#This Row],[Ich No]],J:N))</f>
        <v/>
      </c>
      <c r="Z368" s="214" t="str">
        <f>IF(Table35[[#This Row],[PO TMMIN]]="","",SUMIF(B:B,Table35[[#This Row],[Ich Part No]],I:I))</f>
        <v/>
      </c>
      <c r="AC368" s="169" t="str">
        <f>IF(Table35[[#This Row],[Delivery Date]]="","",$AC$2-Table35[[#This Row],[Delivery Date]])</f>
        <v/>
      </c>
      <c r="AE368" t="str">
        <f>IFERROR(VLOOKUP(Table35[[#This Row],[Ich No]],'ICH NO'!K:M,3,0),"")</f>
        <v/>
      </c>
      <c r="AF368" t="str">
        <f>IF(Table35[[#This Row],[REST TAM]]&gt;Table35[[#This Row],[Stock TAM]],Table35[[#This Row],[Stock TAM]],Table35[[#This Row],[REST TAM]])</f>
        <v/>
      </c>
    </row>
    <row r="369" spans="1:32" x14ac:dyDescent="0.3">
      <c r="A369" s="173" t="str">
        <f>IF(Table35[[#This Row],[TAM PART NO]]="","",(ROW()-2))</f>
        <v/>
      </c>
      <c r="B369" s="212" t="str">
        <f>IF(TAM!T373="","",TAM!T373)</f>
        <v/>
      </c>
      <c r="C369" s="42" t="str">
        <f>IF(TAM!Q373="","",TAM!Q373)</f>
        <v/>
      </c>
      <c r="D369" s="42" t="str">
        <f>IF(TAM!I373="","",TAM!I373)</f>
        <v/>
      </c>
      <c r="E369" s="42" t="str">
        <f>IF(TAM!H373="","",TAM!H373)</f>
        <v/>
      </c>
      <c r="F369" s="213" t="str">
        <f>IF(TAM!L373="","",TAM!L373)</f>
        <v/>
      </c>
      <c r="G369" s="213" t="str">
        <f>IF(TAM!M373="","",TAM!M373)</f>
        <v/>
      </c>
      <c r="H369" s="220" t="str">
        <f>IF(TAM!AD373="","",TAM!AD373)</f>
        <v/>
      </c>
      <c r="I369" s="223" t="str">
        <f>IF(Table35[[#This Row],[Open Qty TAM]]="","",TAM!AE373)</f>
        <v/>
      </c>
      <c r="J369" s="212" t="str">
        <f>IF(TMMIN!T371="","",TMMIN!T371)</f>
        <v/>
      </c>
      <c r="K369" s="42" t="str">
        <f>IF(TMMIN!Q371="","",TMMIN!Q371)</f>
        <v/>
      </c>
      <c r="L369" s="42" t="str">
        <f>IF(TMMIN!I371="","",TMMIN!I371)</f>
        <v/>
      </c>
      <c r="M369" s="220" t="str">
        <f>IF(Table35[[#This Row],[PO TMMIN]]="","",TMMIN!AD371)</f>
        <v/>
      </c>
      <c r="N369" s="223" t="str">
        <f>IF(Table35[[#This Row],[Open Qty TMMIN]]="","",TMMIN!AE371)</f>
        <v/>
      </c>
      <c r="O369" s="226" t="str">
        <f>IF(Table35[[#This Row],[Open Qty TAM]]="","",SUM(SUMIF('STOCK OES'!B:B,Table35[[#This Row],[Ich No]],'STOCK OES'!E:E),SUMIF('STOCK SEALING'!B:B,Table35[[#This Row],[Ich Part No]],'STOCK SEALING'!E:E)))</f>
        <v/>
      </c>
      <c r="P369" s="223" t="str">
        <f>IF(Table35[[#This Row],[Rest TMMIN]]="","",SUM(SUMIF('STOCK OES'!B:B,Table35[[#This Row],[Ich Part No]],'STOCK OES'!E:E),SUMIF('STOCK SEALING'!B:B,Table35[[#This Row],[Ich Part No]],'STOCK SEALING'!E:E)))</f>
        <v/>
      </c>
      <c r="Q369" s="226"/>
      <c r="R369" s="223"/>
      <c r="S369" s="226" t="str">
        <f>IFERROR(Table35[[#This Row],[REST TAM]]-Table35[[#This Row],[Scan TAM]],"")</f>
        <v/>
      </c>
      <c r="T369" s="223" t="str">
        <f>IFERROR(Table35[[#This Row],[Rest TMMIN]]-Table35[[#This Row],[Scan Tmmin]],"")</f>
        <v/>
      </c>
      <c r="U369" s="212" t="str">
        <f>IF(Table35[[#This Row],[PO TAM]]="","",IF(Table35[[#This Row],[Balance TAM]]&gt;0,"Open","Close"))</f>
        <v/>
      </c>
      <c r="V369" s="214" t="str">
        <f>IF(Table35[[#This Row],[PO TMMIN]]="","",IF(Table35[[#This Row],[Balance TMMIN]]&gt;0,"Open","Close"))</f>
        <v/>
      </c>
      <c r="W369" s="212"/>
      <c r="X369" s="214"/>
      <c r="Y369" s="236" t="str">
        <f>IF(Table35[[#This Row],[PO TAM]]="","",SUMIF(J:J,Table35[[#This Row],[Ich No]],J:N))</f>
        <v/>
      </c>
      <c r="Z369" s="214" t="str">
        <f>IF(Table35[[#This Row],[PO TMMIN]]="","",SUMIF(B:B,Table35[[#This Row],[Ich Part No]],I:I))</f>
        <v/>
      </c>
      <c r="AC369" s="169" t="str">
        <f>IF(Table35[[#This Row],[Delivery Date]]="","",$AC$2-Table35[[#This Row],[Delivery Date]])</f>
        <v/>
      </c>
      <c r="AE369" t="str">
        <f>IFERROR(VLOOKUP(Table35[[#This Row],[Ich No]],'ICH NO'!K:M,3,0),"")</f>
        <v/>
      </c>
      <c r="AF369" t="str">
        <f>IF(Table35[[#This Row],[REST TAM]]&gt;Table35[[#This Row],[Stock TAM]],Table35[[#This Row],[Stock TAM]],Table35[[#This Row],[REST TAM]])</f>
        <v/>
      </c>
    </row>
    <row r="370" spans="1:32" x14ac:dyDescent="0.3">
      <c r="A370" s="173" t="str">
        <f>IF(Table35[[#This Row],[TAM PART NO]]="","",(ROW()-2))</f>
        <v/>
      </c>
      <c r="B370" s="212" t="str">
        <f>IF(TAM!T374="","",TAM!T374)</f>
        <v/>
      </c>
      <c r="C370" s="42" t="str">
        <f>IF(TAM!Q374="","",TAM!Q374)</f>
        <v/>
      </c>
      <c r="D370" s="42" t="str">
        <f>IF(TAM!I374="","",TAM!I374)</f>
        <v/>
      </c>
      <c r="E370" s="42" t="str">
        <f>IF(TAM!H374="","",TAM!H374)</f>
        <v/>
      </c>
      <c r="F370" s="213" t="str">
        <f>IF(TAM!L374="","",TAM!L374)</f>
        <v/>
      </c>
      <c r="G370" s="213" t="str">
        <f>IF(TAM!M374="","",TAM!M374)</f>
        <v/>
      </c>
      <c r="H370" s="220" t="str">
        <f>IF(TAM!AD374="","",TAM!AD374)</f>
        <v/>
      </c>
      <c r="I370" s="223" t="str">
        <f>IF(Table35[[#This Row],[Open Qty TAM]]="","",TAM!AE374)</f>
        <v/>
      </c>
      <c r="J370" s="212" t="str">
        <f>IF(TMMIN!T372="","",TMMIN!T372)</f>
        <v/>
      </c>
      <c r="K370" s="42" t="str">
        <f>IF(TMMIN!Q372="","",TMMIN!Q372)</f>
        <v/>
      </c>
      <c r="L370" s="42" t="str">
        <f>IF(TMMIN!I372="","",TMMIN!I372)</f>
        <v/>
      </c>
      <c r="M370" s="220" t="str">
        <f>IF(Table35[[#This Row],[PO TMMIN]]="","",TMMIN!AD372)</f>
        <v/>
      </c>
      <c r="N370" s="223" t="str">
        <f>IF(Table35[[#This Row],[Open Qty TMMIN]]="","",TMMIN!AE372)</f>
        <v/>
      </c>
      <c r="O370" s="226" t="str">
        <f>IF(Table35[[#This Row],[Open Qty TAM]]="","",SUM(SUMIF('STOCK OES'!B:B,Table35[[#This Row],[Ich No]],'STOCK OES'!E:E),SUMIF('STOCK SEALING'!B:B,Table35[[#This Row],[Ich Part No]],'STOCK SEALING'!E:E)))</f>
        <v/>
      </c>
      <c r="P370" s="223" t="str">
        <f>IF(Table35[[#This Row],[Rest TMMIN]]="","",SUM(SUMIF('STOCK OES'!B:B,Table35[[#This Row],[Ich Part No]],'STOCK OES'!E:E),SUMIF('STOCK SEALING'!B:B,Table35[[#This Row],[Ich Part No]],'STOCK SEALING'!E:E)))</f>
        <v/>
      </c>
      <c r="Q370" s="226"/>
      <c r="R370" s="223"/>
      <c r="S370" s="226" t="str">
        <f>IFERROR(Table35[[#This Row],[REST TAM]]-Table35[[#This Row],[Scan TAM]],"")</f>
        <v/>
      </c>
      <c r="T370" s="223" t="str">
        <f>IFERROR(Table35[[#This Row],[Rest TMMIN]]-Table35[[#This Row],[Scan Tmmin]],"")</f>
        <v/>
      </c>
      <c r="U370" s="212" t="str">
        <f>IF(Table35[[#This Row],[PO TAM]]="","",IF(Table35[[#This Row],[Balance TAM]]&gt;0,"Open","Close"))</f>
        <v/>
      </c>
      <c r="V370" s="214" t="str">
        <f>IF(Table35[[#This Row],[PO TMMIN]]="","",IF(Table35[[#This Row],[Balance TMMIN]]&gt;0,"Open","Close"))</f>
        <v/>
      </c>
      <c r="W370" s="212"/>
      <c r="X370" s="214"/>
      <c r="Y370" s="236" t="str">
        <f>IF(Table35[[#This Row],[PO TAM]]="","",SUMIF(J:J,Table35[[#This Row],[Ich No]],J:N))</f>
        <v/>
      </c>
      <c r="Z370" s="214" t="str">
        <f>IF(Table35[[#This Row],[PO TMMIN]]="","",SUMIF(B:B,Table35[[#This Row],[Ich Part No]],I:I))</f>
        <v/>
      </c>
      <c r="AC370" s="169" t="str">
        <f>IF(Table35[[#This Row],[Delivery Date]]="","",$AC$2-Table35[[#This Row],[Delivery Date]])</f>
        <v/>
      </c>
      <c r="AE370" t="str">
        <f>IFERROR(VLOOKUP(Table35[[#This Row],[Ich No]],'ICH NO'!K:M,3,0),"")</f>
        <v/>
      </c>
      <c r="AF370" t="str">
        <f>IF(Table35[[#This Row],[REST TAM]]&gt;Table35[[#This Row],[Stock TAM]],Table35[[#This Row],[Stock TAM]],Table35[[#This Row],[REST TAM]])</f>
        <v/>
      </c>
    </row>
    <row r="371" spans="1:32" x14ac:dyDescent="0.3">
      <c r="A371" s="173" t="str">
        <f>IF(Table35[[#This Row],[TAM PART NO]]="","",(ROW()-2))</f>
        <v/>
      </c>
      <c r="B371" s="212" t="str">
        <f>IF(TAM!T375="","",TAM!T375)</f>
        <v/>
      </c>
      <c r="C371" s="42" t="str">
        <f>IF(TAM!Q375="","",TAM!Q375)</f>
        <v/>
      </c>
      <c r="D371" s="42" t="str">
        <f>IF(TAM!I375="","",TAM!I375)</f>
        <v/>
      </c>
      <c r="E371" s="42" t="str">
        <f>IF(TAM!H375="","",TAM!H375)</f>
        <v/>
      </c>
      <c r="F371" s="213" t="str">
        <f>IF(TAM!L375="","",TAM!L375)</f>
        <v/>
      </c>
      <c r="G371" s="213" t="str">
        <f>IF(TAM!M375="","",TAM!M375)</f>
        <v/>
      </c>
      <c r="H371" s="220" t="str">
        <f>IF(TAM!AD375="","",TAM!AD375)</f>
        <v/>
      </c>
      <c r="I371" s="223" t="str">
        <f>IF(Table35[[#This Row],[Open Qty TAM]]="","",TAM!AE375)</f>
        <v/>
      </c>
      <c r="J371" s="212" t="str">
        <f>IF(TMMIN!T373="","",TMMIN!T373)</f>
        <v/>
      </c>
      <c r="K371" s="42" t="str">
        <f>IF(TMMIN!Q373="","",TMMIN!Q373)</f>
        <v/>
      </c>
      <c r="L371" s="42" t="str">
        <f>IF(TMMIN!I373="","",TMMIN!I373)</f>
        <v/>
      </c>
      <c r="M371" s="220" t="str">
        <f>IF(Table35[[#This Row],[PO TMMIN]]="","",TMMIN!AD373)</f>
        <v/>
      </c>
      <c r="N371" s="223" t="str">
        <f>IF(Table35[[#This Row],[Open Qty TMMIN]]="","",TMMIN!AE373)</f>
        <v/>
      </c>
      <c r="O371" s="226" t="str">
        <f>IF(Table35[[#This Row],[Open Qty TAM]]="","",SUM(SUMIF('STOCK OES'!B:B,Table35[[#This Row],[Ich No]],'STOCK OES'!E:E),SUMIF('STOCK SEALING'!B:B,Table35[[#This Row],[Ich Part No]],'STOCK SEALING'!E:E)))</f>
        <v/>
      </c>
      <c r="P371" s="223" t="str">
        <f>IF(Table35[[#This Row],[Rest TMMIN]]="","",SUM(SUMIF('STOCK OES'!B:B,Table35[[#This Row],[Ich Part No]],'STOCK OES'!E:E),SUMIF('STOCK SEALING'!B:B,Table35[[#This Row],[Ich Part No]],'STOCK SEALING'!E:E)))</f>
        <v/>
      </c>
      <c r="Q371" s="226"/>
      <c r="R371" s="223"/>
      <c r="S371" s="226" t="str">
        <f>IFERROR(Table35[[#This Row],[REST TAM]]-Table35[[#This Row],[Scan TAM]],"")</f>
        <v/>
      </c>
      <c r="T371" s="223" t="str">
        <f>IFERROR(Table35[[#This Row],[Rest TMMIN]]-Table35[[#This Row],[Scan Tmmin]],"")</f>
        <v/>
      </c>
      <c r="U371" s="212" t="str">
        <f>IF(Table35[[#This Row],[PO TAM]]="","",IF(Table35[[#This Row],[Balance TAM]]&gt;0,"Open","Close"))</f>
        <v/>
      </c>
      <c r="V371" s="214" t="str">
        <f>IF(Table35[[#This Row],[PO TMMIN]]="","",IF(Table35[[#This Row],[Balance TMMIN]]&gt;0,"Open","Close"))</f>
        <v/>
      </c>
      <c r="W371" s="212"/>
      <c r="X371" s="214"/>
      <c r="Y371" s="236" t="str">
        <f>IF(Table35[[#This Row],[PO TAM]]="","",SUMIF(J:J,Table35[[#This Row],[Ich No]],J:N))</f>
        <v/>
      </c>
      <c r="Z371" s="214" t="str">
        <f>IF(Table35[[#This Row],[PO TMMIN]]="","",SUMIF(B:B,Table35[[#This Row],[Ich Part No]],I:I))</f>
        <v/>
      </c>
      <c r="AC371" s="169" t="str">
        <f>IF(Table35[[#This Row],[Delivery Date]]="","",$AC$2-Table35[[#This Row],[Delivery Date]])</f>
        <v/>
      </c>
      <c r="AE371" t="str">
        <f>IFERROR(VLOOKUP(Table35[[#This Row],[Ich No]],'ICH NO'!K:M,3,0),"")</f>
        <v/>
      </c>
      <c r="AF371" t="str">
        <f>IF(Table35[[#This Row],[REST TAM]]&gt;Table35[[#This Row],[Stock TAM]],Table35[[#This Row],[Stock TAM]],Table35[[#This Row],[REST TAM]])</f>
        <v/>
      </c>
    </row>
    <row r="372" spans="1:32" x14ac:dyDescent="0.3">
      <c r="A372" s="173" t="str">
        <f>IF(Table35[[#This Row],[TAM PART NO]]="","",(ROW()-2))</f>
        <v/>
      </c>
      <c r="B372" s="212" t="str">
        <f>IF(TAM!T376="","",TAM!T376)</f>
        <v/>
      </c>
      <c r="C372" s="42" t="str">
        <f>IF(TAM!Q376="","",TAM!Q376)</f>
        <v/>
      </c>
      <c r="D372" s="42" t="str">
        <f>IF(TAM!I376="","",TAM!I376)</f>
        <v/>
      </c>
      <c r="E372" s="42" t="str">
        <f>IF(TAM!H376="","",TAM!H376)</f>
        <v/>
      </c>
      <c r="F372" s="213" t="str">
        <f>IF(TAM!L376="","",TAM!L376)</f>
        <v/>
      </c>
      <c r="G372" s="213" t="str">
        <f>IF(TAM!M376="","",TAM!M376)</f>
        <v/>
      </c>
      <c r="H372" s="220" t="str">
        <f>IF(TAM!AD376="","",TAM!AD376)</f>
        <v/>
      </c>
      <c r="I372" s="223" t="str">
        <f>IF(Table35[[#This Row],[Open Qty TAM]]="","",TAM!AE376)</f>
        <v/>
      </c>
      <c r="J372" s="212" t="str">
        <f>IF(TMMIN!T374="","",TMMIN!T374)</f>
        <v/>
      </c>
      <c r="K372" s="42" t="str">
        <f>IF(TMMIN!Q374="","",TMMIN!Q374)</f>
        <v/>
      </c>
      <c r="L372" s="42" t="str">
        <f>IF(TMMIN!I374="","",TMMIN!I374)</f>
        <v/>
      </c>
      <c r="M372" s="220" t="str">
        <f>IF(Table35[[#This Row],[PO TMMIN]]="","",TMMIN!AD374)</f>
        <v/>
      </c>
      <c r="N372" s="223" t="str">
        <f>IF(Table35[[#This Row],[Open Qty TMMIN]]="","",TMMIN!AE374)</f>
        <v/>
      </c>
      <c r="O372" s="226" t="str">
        <f>IF(Table35[[#This Row],[Open Qty TAM]]="","",SUM(SUMIF('STOCK OES'!B:B,Table35[[#This Row],[Ich No]],'STOCK OES'!E:E),SUMIF('STOCK SEALING'!B:B,Table35[[#This Row],[Ich Part No]],'STOCK SEALING'!E:E)))</f>
        <v/>
      </c>
      <c r="P372" s="223" t="str">
        <f>IF(Table35[[#This Row],[Rest TMMIN]]="","",SUM(SUMIF('STOCK OES'!B:B,Table35[[#This Row],[Ich Part No]],'STOCK OES'!E:E),SUMIF('STOCK SEALING'!B:B,Table35[[#This Row],[Ich Part No]],'STOCK SEALING'!E:E)))</f>
        <v/>
      </c>
      <c r="Q372" s="226"/>
      <c r="R372" s="223"/>
      <c r="S372" s="226" t="str">
        <f>IFERROR(Table35[[#This Row],[REST TAM]]-Table35[[#This Row],[Scan TAM]],"")</f>
        <v/>
      </c>
      <c r="T372" s="223" t="str">
        <f>IFERROR(Table35[[#This Row],[Rest TMMIN]]-Table35[[#This Row],[Scan Tmmin]],"")</f>
        <v/>
      </c>
      <c r="U372" s="212" t="str">
        <f>IF(Table35[[#This Row],[PO TAM]]="","",IF(Table35[[#This Row],[Balance TAM]]&gt;0,"Open","Close"))</f>
        <v/>
      </c>
      <c r="V372" s="214" t="str">
        <f>IF(Table35[[#This Row],[PO TMMIN]]="","",IF(Table35[[#This Row],[Balance TMMIN]]&gt;0,"Open","Close"))</f>
        <v/>
      </c>
      <c r="W372" s="212"/>
      <c r="X372" s="214"/>
      <c r="Y372" s="236" t="str">
        <f>IF(Table35[[#This Row],[PO TAM]]="","",SUMIF(J:J,Table35[[#This Row],[Ich No]],J:N))</f>
        <v/>
      </c>
      <c r="Z372" s="214" t="str">
        <f>IF(Table35[[#This Row],[PO TMMIN]]="","",SUMIF(B:B,Table35[[#This Row],[Ich Part No]],I:I))</f>
        <v/>
      </c>
      <c r="AC372" s="169" t="str">
        <f>IF(Table35[[#This Row],[Delivery Date]]="","",$AC$2-Table35[[#This Row],[Delivery Date]])</f>
        <v/>
      </c>
      <c r="AE372" t="str">
        <f>IFERROR(VLOOKUP(Table35[[#This Row],[Ich No]],'ICH NO'!K:M,3,0),"")</f>
        <v/>
      </c>
      <c r="AF372" t="str">
        <f>IF(Table35[[#This Row],[REST TAM]]&gt;Table35[[#This Row],[Stock TAM]],Table35[[#This Row],[Stock TAM]],Table35[[#This Row],[REST TAM]])</f>
        <v/>
      </c>
    </row>
    <row r="373" spans="1:32" x14ac:dyDescent="0.3">
      <c r="A373" s="173" t="str">
        <f>IF(Table35[[#This Row],[TAM PART NO]]="","",(ROW()-2))</f>
        <v/>
      </c>
      <c r="B373" s="212" t="str">
        <f>IF(TAM!T377="","",TAM!T377)</f>
        <v/>
      </c>
      <c r="C373" s="42" t="str">
        <f>IF(TAM!Q377="","",TAM!Q377)</f>
        <v/>
      </c>
      <c r="D373" s="42" t="str">
        <f>IF(TAM!I377="","",TAM!I377)</f>
        <v/>
      </c>
      <c r="E373" s="42" t="str">
        <f>IF(TAM!H377="","",TAM!H377)</f>
        <v/>
      </c>
      <c r="F373" s="213" t="str">
        <f>IF(TAM!L377="","",TAM!L377)</f>
        <v/>
      </c>
      <c r="G373" s="213" t="str">
        <f>IF(TAM!M377="","",TAM!M377)</f>
        <v/>
      </c>
      <c r="H373" s="220" t="str">
        <f>IF(TAM!AD377="","",TAM!AD377)</f>
        <v/>
      </c>
      <c r="I373" s="223" t="str">
        <f>IF(Table35[[#This Row],[Open Qty TAM]]="","",TAM!AE377)</f>
        <v/>
      </c>
      <c r="J373" s="212" t="str">
        <f>IF(TMMIN!T375="","",TMMIN!T375)</f>
        <v/>
      </c>
      <c r="K373" s="42" t="str">
        <f>IF(TMMIN!Q375="","",TMMIN!Q375)</f>
        <v/>
      </c>
      <c r="L373" s="42" t="str">
        <f>IF(TMMIN!I375="","",TMMIN!I375)</f>
        <v/>
      </c>
      <c r="M373" s="220" t="str">
        <f>IF(Table35[[#This Row],[PO TMMIN]]="","",TMMIN!AD375)</f>
        <v/>
      </c>
      <c r="N373" s="223" t="str">
        <f>IF(Table35[[#This Row],[Open Qty TMMIN]]="","",TMMIN!AE375)</f>
        <v/>
      </c>
      <c r="O373" s="226" t="str">
        <f>IF(Table35[[#This Row],[Open Qty TAM]]="","",SUM(SUMIF('STOCK OES'!B:B,Table35[[#This Row],[Ich No]],'STOCK OES'!E:E),SUMIF('STOCK SEALING'!B:B,Table35[[#This Row],[Ich Part No]],'STOCK SEALING'!E:E)))</f>
        <v/>
      </c>
      <c r="P373" s="223" t="str">
        <f>IF(Table35[[#This Row],[Rest TMMIN]]="","",SUM(SUMIF('STOCK OES'!B:B,Table35[[#This Row],[Ich Part No]],'STOCK OES'!E:E),SUMIF('STOCK SEALING'!B:B,Table35[[#This Row],[Ich Part No]],'STOCK SEALING'!E:E)))</f>
        <v/>
      </c>
      <c r="Q373" s="226"/>
      <c r="R373" s="223"/>
      <c r="S373" s="226" t="str">
        <f>IFERROR(Table35[[#This Row],[REST TAM]]-Table35[[#This Row],[Scan TAM]],"")</f>
        <v/>
      </c>
      <c r="T373" s="223" t="str">
        <f>IFERROR(Table35[[#This Row],[Rest TMMIN]]-Table35[[#This Row],[Scan Tmmin]],"")</f>
        <v/>
      </c>
      <c r="U373" s="212" t="str">
        <f>IF(Table35[[#This Row],[PO TAM]]="","",IF(Table35[[#This Row],[Balance TAM]]&gt;0,"Open","Close"))</f>
        <v/>
      </c>
      <c r="V373" s="214" t="str">
        <f>IF(Table35[[#This Row],[PO TMMIN]]="","",IF(Table35[[#This Row],[Balance TMMIN]]&gt;0,"Open","Close"))</f>
        <v/>
      </c>
      <c r="W373" s="212"/>
      <c r="X373" s="214"/>
      <c r="Y373" s="236" t="str">
        <f>IF(Table35[[#This Row],[PO TAM]]="","",SUMIF(J:J,Table35[[#This Row],[Ich No]],J:N))</f>
        <v/>
      </c>
      <c r="Z373" s="214" t="str">
        <f>IF(Table35[[#This Row],[PO TMMIN]]="","",SUMIF(B:B,Table35[[#This Row],[Ich Part No]],I:I))</f>
        <v/>
      </c>
      <c r="AC373" s="169" t="str">
        <f>IF(Table35[[#This Row],[Delivery Date]]="","",$AC$2-Table35[[#This Row],[Delivery Date]])</f>
        <v/>
      </c>
      <c r="AE373" t="str">
        <f>IFERROR(VLOOKUP(Table35[[#This Row],[Ich No]],'ICH NO'!K:M,3,0),"")</f>
        <v/>
      </c>
      <c r="AF373" t="str">
        <f>IF(Table35[[#This Row],[REST TAM]]&gt;Table35[[#This Row],[Stock TAM]],Table35[[#This Row],[Stock TAM]],Table35[[#This Row],[REST TAM]])</f>
        <v/>
      </c>
    </row>
    <row r="374" spans="1:32" x14ac:dyDescent="0.3">
      <c r="A374" s="173" t="str">
        <f>IF(Table35[[#This Row],[TAM PART NO]]="","",(ROW()-2))</f>
        <v/>
      </c>
      <c r="B374" s="212" t="str">
        <f>IF(TAM!T378="","",TAM!T378)</f>
        <v/>
      </c>
      <c r="C374" s="42" t="str">
        <f>IF(TAM!Q378="","",TAM!Q378)</f>
        <v/>
      </c>
      <c r="D374" s="42" t="str">
        <f>IF(TAM!I378="","",TAM!I378)</f>
        <v/>
      </c>
      <c r="E374" s="42" t="str">
        <f>IF(TAM!H378="","",TAM!H378)</f>
        <v/>
      </c>
      <c r="F374" s="213" t="str">
        <f>IF(TAM!L378="","",TAM!L378)</f>
        <v/>
      </c>
      <c r="G374" s="213" t="str">
        <f>IF(TAM!M378="","",TAM!M378)</f>
        <v/>
      </c>
      <c r="H374" s="220" t="str">
        <f>IF(TAM!AD378="","",TAM!AD378)</f>
        <v/>
      </c>
      <c r="I374" s="223" t="str">
        <f>IF(Table35[[#This Row],[Open Qty TAM]]="","",TAM!AE378)</f>
        <v/>
      </c>
      <c r="J374" s="212" t="str">
        <f>IF(TMMIN!T376="","",TMMIN!T376)</f>
        <v/>
      </c>
      <c r="K374" s="42" t="str">
        <f>IF(TMMIN!Q376="","",TMMIN!Q376)</f>
        <v/>
      </c>
      <c r="L374" s="42" t="str">
        <f>IF(TMMIN!I376="","",TMMIN!I376)</f>
        <v/>
      </c>
      <c r="M374" s="220" t="str">
        <f>IF(Table35[[#This Row],[PO TMMIN]]="","",TMMIN!AD376)</f>
        <v/>
      </c>
      <c r="N374" s="223" t="str">
        <f>IF(Table35[[#This Row],[Open Qty TMMIN]]="","",TMMIN!AE376)</f>
        <v/>
      </c>
      <c r="O374" s="226" t="str">
        <f>IF(Table35[[#This Row],[Open Qty TAM]]="","",SUM(SUMIF('STOCK OES'!B:B,Table35[[#This Row],[Ich No]],'STOCK OES'!E:E),SUMIF('STOCK SEALING'!B:B,Table35[[#This Row],[Ich Part No]],'STOCK SEALING'!E:E)))</f>
        <v/>
      </c>
      <c r="P374" s="223" t="str">
        <f>IF(Table35[[#This Row],[Rest TMMIN]]="","",SUM(SUMIF('STOCK OES'!B:B,Table35[[#This Row],[Ich Part No]],'STOCK OES'!E:E),SUMIF('STOCK SEALING'!B:B,Table35[[#This Row],[Ich Part No]],'STOCK SEALING'!E:E)))</f>
        <v/>
      </c>
      <c r="Q374" s="226"/>
      <c r="R374" s="223"/>
      <c r="S374" s="226" t="str">
        <f>IFERROR(Table35[[#This Row],[REST TAM]]-Table35[[#This Row],[Scan TAM]],"")</f>
        <v/>
      </c>
      <c r="T374" s="223" t="str">
        <f>IFERROR(Table35[[#This Row],[Rest TMMIN]]-Table35[[#This Row],[Scan Tmmin]],"")</f>
        <v/>
      </c>
      <c r="U374" s="212" t="str">
        <f>IF(Table35[[#This Row],[PO TAM]]="","",IF(Table35[[#This Row],[Balance TAM]]&gt;0,"Open","Close"))</f>
        <v/>
      </c>
      <c r="V374" s="214" t="str">
        <f>IF(Table35[[#This Row],[PO TMMIN]]="","",IF(Table35[[#This Row],[Balance TMMIN]]&gt;0,"Open","Close"))</f>
        <v/>
      </c>
      <c r="W374" s="212"/>
      <c r="X374" s="214"/>
      <c r="Y374" s="236" t="str">
        <f>IF(Table35[[#This Row],[PO TAM]]="","",SUMIF(J:J,Table35[[#This Row],[Ich No]],J:N))</f>
        <v/>
      </c>
      <c r="Z374" s="214" t="str">
        <f>IF(Table35[[#This Row],[PO TMMIN]]="","",SUMIF(B:B,Table35[[#This Row],[Ich Part No]],I:I))</f>
        <v/>
      </c>
      <c r="AC374" s="169" t="str">
        <f>IF(Table35[[#This Row],[Delivery Date]]="","",$AC$2-Table35[[#This Row],[Delivery Date]])</f>
        <v/>
      </c>
      <c r="AE374" t="str">
        <f>IFERROR(VLOOKUP(Table35[[#This Row],[Ich No]],'ICH NO'!K:M,3,0),"")</f>
        <v/>
      </c>
      <c r="AF374" t="str">
        <f>IF(Table35[[#This Row],[REST TAM]]&gt;Table35[[#This Row],[Stock TAM]],Table35[[#This Row],[Stock TAM]],Table35[[#This Row],[REST TAM]])</f>
        <v/>
      </c>
    </row>
    <row r="375" spans="1:32" x14ac:dyDescent="0.3">
      <c r="A375" s="173" t="str">
        <f>IF(Table35[[#This Row],[TAM PART NO]]="","",(ROW()-2))</f>
        <v/>
      </c>
      <c r="B375" s="212" t="str">
        <f>IF(TAM!T379="","",TAM!T379)</f>
        <v/>
      </c>
      <c r="C375" s="42" t="str">
        <f>IF(TAM!Q379="","",TAM!Q379)</f>
        <v/>
      </c>
      <c r="D375" s="42" t="str">
        <f>IF(TAM!I379="","",TAM!I379)</f>
        <v/>
      </c>
      <c r="E375" s="42" t="str">
        <f>IF(TAM!H379="","",TAM!H379)</f>
        <v/>
      </c>
      <c r="F375" s="213" t="str">
        <f>IF(TAM!L379="","",TAM!L379)</f>
        <v/>
      </c>
      <c r="G375" s="213" t="str">
        <f>IF(TAM!M379="","",TAM!M379)</f>
        <v/>
      </c>
      <c r="H375" s="220" t="str">
        <f>IF(TAM!AD379="","",TAM!AD379)</f>
        <v/>
      </c>
      <c r="I375" s="223" t="str">
        <f>IF(Table35[[#This Row],[Open Qty TAM]]="","",TAM!AE379)</f>
        <v/>
      </c>
      <c r="J375" s="212" t="str">
        <f>IF(TMMIN!T377="","",TMMIN!T377)</f>
        <v/>
      </c>
      <c r="K375" s="42" t="str">
        <f>IF(TMMIN!Q377="","",TMMIN!Q377)</f>
        <v/>
      </c>
      <c r="L375" s="42" t="str">
        <f>IF(TMMIN!I377="","",TMMIN!I377)</f>
        <v/>
      </c>
      <c r="M375" s="220" t="str">
        <f>IF(Table35[[#This Row],[PO TMMIN]]="","",TMMIN!AD377)</f>
        <v/>
      </c>
      <c r="N375" s="223" t="str">
        <f>IF(Table35[[#This Row],[Open Qty TMMIN]]="","",TMMIN!AE377)</f>
        <v/>
      </c>
      <c r="O375" s="226" t="str">
        <f>IF(Table35[[#This Row],[Open Qty TAM]]="","",SUM(SUMIF('STOCK OES'!B:B,Table35[[#This Row],[Ich No]],'STOCK OES'!E:E),SUMIF('STOCK SEALING'!B:B,Table35[[#This Row],[Ich Part No]],'STOCK SEALING'!E:E)))</f>
        <v/>
      </c>
      <c r="P375" s="223" t="str">
        <f>IF(Table35[[#This Row],[Rest TMMIN]]="","",SUM(SUMIF('STOCK OES'!B:B,Table35[[#This Row],[Ich Part No]],'STOCK OES'!E:E),SUMIF('STOCK SEALING'!B:B,Table35[[#This Row],[Ich Part No]],'STOCK SEALING'!E:E)))</f>
        <v/>
      </c>
      <c r="Q375" s="226"/>
      <c r="R375" s="223"/>
      <c r="S375" s="226" t="str">
        <f>IFERROR(Table35[[#This Row],[REST TAM]]-Table35[[#This Row],[Scan TAM]],"")</f>
        <v/>
      </c>
      <c r="T375" s="223" t="str">
        <f>IFERROR(Table35[[#This Row],[Rest TMMIN]]-Table35[[#This Row],[Scan Tmmin]],"")</f>
        <v/>
      </c>
      <c r="U375" s="212" t="str">
        <f>IF(Table35[[#This Row],[PO TAM]]="","",IF(Table35[[#This Row],[Balance TAM]]&gt;0,"Open","Close"))</f>
        <v/>
      </c>
      <c r="V375" s="214" t="str">
        <f>IF(Table35[[#This Row],[PO TMMIN]]="","",IF(Table35[[#This Row],[Balance TMMIN]]&gt;0,"Open","Close"))</f>
        <v/>
      </c>
      <c r="W375" s="212"/>
      <c r="X375" s="214"/>
      <c r="Y375" s="236" t="str">
        <f>IF(Table35[[#This Row],[PO TAM]]="","",SUMIF(J:J,Table35[[#This Row],[Ich No]],J:N))</f>
        <v/>
      </c>
      <c r="Z375" s="214" t="str">
        <f>IF(Table35[[#This Row],[PO TMMIN]]="","",SUMIF(B:B,Table35[[#This Row],[Ich Part No]],I:I))</f>
        <v/>
      </c>
      <c r="AC375" s="169" t="str">
        <f>IF(Table35[[#This Row],[Delivery Date]]="","",$AC$2-Table35[[#This Row],[Delivery Date]])</f>
        <v/>
      </c>
      <c r="AE375" t="str">
        <f>IFERROR(VLOOKUP(Table35[[#This Row],[Ich No]],'ICH NO'!K:M,3,0),"")</f>
        <v/>
      </c>
      <c r="AF375" t="str">
        <f>IF(Table35[[#This Row],[REST TAM]]&gt;Table35[[#This Row],[Stock TAM]],Table35[[#This Row],[Stock TAM]],Table35[[#This Row],[REST TAM]])</f>
        <v/>
      </c>
    </row>
    <row r="376" spans="1:32" x14ac:dyDescent="0.3">
      <c r="A376" s="173" t="str">
        <f>IF(Table35[[#This Row],[TAM PART NO]]="","",(ROW()-2))</f>
        <v/>
      </c>
      <c r="B376" s="212" t="str">
        <f>IF(TAM!T380="","",TAM!T380)</f>
        <v/>
      </c>
      <c r="C376" s="42" t="str">
        <f>IF(TAM!Q380="","",TAM!Q380)</f>
        <v/>
      </c>
      <c r="D376" s="42" t="str">
        <f>IF(TAM!I380="","",TAM!I380)</f>
        <v/>
      </c>
      <c r="E376" s="42" t="str">
        <f>IF(TAM!H380="","",TAM!H380)</f>
        <v/>
      </c>
      <c r="F376" s="213" t="str">
        <f>IF(TAM!L380="","",TAM!L380)</f>
        <v/>
      </c>
      <c r="G376" s="213" t="str">
        <f>IF(TAM!M380="","",TAM!M380)</f>
        <v/>
      </c>
      <c r="H376" s="220" t="str">
        <f>IF(TAM!AD380="","",TAM!AD380)</f>
        <v/>
      </c>
      <c r="I376" s="223" t="str">
        <f>IF(Table35[[#This Row],[Open Qty TAM]]="","",TAM!AE380)</f>
        <v/>
      </c>
      <c r="J376" s="212" t="str">
        <f>IF(TMMIN!T378="","",TMMIN!T378)</f>
        <v/>
      </c>
      <c r="K376" s="42" t="str">
        <f>IF(TMMIN!Q378="","",TMMIN!Q378)</f>
        <v/>
      </c>
      <c r="L376" s="42" t="str">
        <f>IF(TMMIN!I378="","",TMMIN!I378)</f>
        <v/>
      </c>
      <c r="M376" s="220" t="str">
        <f>IF(Table35[[#This Row],[PO TMMIN]]="","",TMMIN!AD378)</f>
        <v/>
      </c>
      <c r="N376" s="223" t="str">
        <f>IF(Table35[[#This Row],[Open Qty TMMIN]]="","",TMMIN!AE378)</f>
        <v/>
      </c>
      <c r="O376" s="226" t="str">
        <f>IF(Table35[[#This Row],[Open Qty TAM]]="","",SUM(SUMIF('STOCK OES'!B:B,Table35[[#This Row],[Ich No]],'STOCK OES'!E:E),SUMIF('STOCK SEALING'!B:B,Table35[[#This Row],[Ich Part No]],'STOCK SEALING'!E:E)))</f>
        <v/>
      </c>
      <c r="P376" s="223" t="str">
        <f>IF(Table35[[#This Row],[Rest TMMIN]]="","",SUM(SUMIF('STOCK OES'!B:B,Table35[[#This Row],[Ich Part No]],'STOCK OES'!E:E),SUMIF('STOCK SEALING'!B:B,Table35[[#This Row],[Ich Part No]],'STOCK SEALING'!E:E)))</f>
        <v/>
      </c>
      <c r="Q376" s="226"/>
      <c r="R376" s="223"/>
      <c r="S376" s="226" t="str">
        <f>IFERROR(Table35[[#This Row],[REST TAM]]-Table35[[#This Row],[Scan TAM]],"")</f>
        <v/>
      </c>
      <c r="T376" s="223" t="str">
        <f>IFERROR(Table35[[#This Row],[Rest TMMIN]]-Table35[[#This Row],[Scan Tmmin]],"")</f>
        <v/>
      </c>
      <c r="U376" s="212" t="str">
        <f>IF(Table35[[#This Row],[PO TAM]]="","",IF(Table35[[#This Row],[Balance TAM]]&gt;0,"Open","Close"))</f>
        <v/>
      </c>
      <c r="V376" s="214" t="str">
        <f>IF(Table35[[#This Row],[PO TMMIN]]="","",IF(Table35[[#This Row],[Balance TMMIN]]&gt;0,"Open","Close"))</f>
        <v/>
      </c>
      <c r="W376" s="212"/>
      <c r="X376" s="214"/>
      <c r="Y376" s="236" t="str">
        <f>IF(Table35[[#This Row],[PO TAM]]="","",SUMIF(J:J,Table35[[#This Row],[Ich No]],J:N))</f>
        <v/>
      </c>
      <c r="Z376" s="214" t="str">
        <f>IF(Table35[[#This Row],[PO TMMIN]]="","",SUMIF(B:B,Table35[[#This Row],[Ich Part No]],I:I))</f>
        <v/>
      </c>
      <c r="AC376" s="169" t="str">
        <f>IF(Table35[[#This Row],[Delivery Date]]="","",$AC$2-Table35[[#This Row],[Delivery Date]])</f>
        <v/>
      </c>
      <c r="AE376" t="str">
        <f>IFERROR(VLOOKUP(Table35[[#This Row],[Ich No]],'ICH NO'!K:M,3,0),"")</f>
        <v/>
      </c>
      <c r="AF376" t="str">
        <f>IF(Table35[[#This Row],[REST TAM]]&gt;Table35[[#This Row],[Stock TAM]],Table35[[#This Row],[Stock TAM]],Table35[[#This Row],[REST TAM]])</f>
        <v/>
      </c>
    </row>
    <row r="377" spans="1:32" x14ac:dyDescent="0.3">
      <c r="A377" s="173" t="str">
        <f>IF(Table35[[#This Row],[TAM PART NO]]="","",(ROW()-2))</f>
        <v/>
      </c>
      <c r="B377" s="212" t="str">
        <f>IF(TAM!T381="","",TAM!T381)</f>
        <v/>
      </c>
      <c r="C377" s="42" t="str">
        <f>IF(TAM!Q381="","",TAM!Q381)</f>
        <v/>
      </c>
      <c r="D377" s="42" t="str">
        <f>IF(TAM!I381="","",TAM!I381)</f>
        <v/>
      </c>
      <c r="E377" s="42" t="str">
        <f>IF(TAM!H381="","",TAM!H381)</f>
        <v/>
      </c>
      <c r="F377" s="213" t="str">
        <f>IF(TAM!L381="","",TAM!L381)</f>
        <v/>
      </c>
      <c r="G377" s="213" t="str">
        <f>IF(TAM!M381="","",TAM!M381)</f>
        <v/>
      </c>
      <c r="H377" s="220" t="str">
        <f>IF(TAM!AD381="","",TAM!AD381)</f>
        <v/>
      </c>
      <c r="I377" s="223" t="str">
        <f>IF(Table35[[#This Row],[Open Qty TAM]]="","",TAM!AE381)</f>
        <v/>
      </c>
      <c r="J377" s="212" t="str">
        <f>IF(TMMIN!T379="","",TMMIN!T379)</f>
        <v/>
      </c>
      <c r="K377" s="42" t="str">
        <f>IF(TMMIN!Q379="","",TMMIN!Q379)</f>
        <v/>
      </c>
      <c r="L377" s="42" t="str">
        <f>IF(TMMIN!I379="","",TMMIN!I379)</f>
        <v/>
      </c>
      <c r="M377" s="220" t="str">
        <f>IF(Table35[[#This Row],[PO TMMIN]]="","",TMMIN!AD379)</f>
        <v/>
      </c>
      <c r="N377" s="223" t="str">
        <f>IF(Table35[[#This Row],[Open Qty TMMIN]]="","",TMMIN!AE379)</f>
        <v/>
      </c>
      <c r="O377" s="226" t="str">
        <f>IF(Table35[[#This Row],[Open Qty TAM]]="","",SUM(SUMIF('STOCK OES'!B:B,Table35[[#This Row],[Ich No]],'STOCK OES'!E:E),SUMIF('STOCK SEALING'!B:B,Table35[[#This Row],[Ich Part No]],'STOCK SEALING'!E:E)))</f>
        <v/>
      </c>
      <c r="P377" s="223" t="str">
        <f>IF(Table35[[#This Row],[Rest TMMIN]]="","",SUM(SUMIF('STOCK OES'!B:B,Table35[[#This Row],[Ich Part No]],'STOCK OES'!E:E),SUMIF('STOCK SEALING'!B:B,Table35[[#This Row],[Ich Part No]],'STOCK SEALING'!E:E)))</f>
        <v/>
      </c>
      <c r="Q377" s="226"/>
      <c r="R377" s="223"/>
      <c r="S377" s="226" t="str">
        <f>IFERROR(Table35[[#This Row],[REST TAM]]-Table35[[#This Row],[Scan TAM]],"")</f>
        <v/>
      </c>
      <c r="T377" s="223" t="str">
        <f>IFERROR(Table35[[#This Row],[Rest TMMIN]]-Table35[[#This Row],[Scan Tmmin]],"")</f>
        <v/>
      </c>
      <c r="U377" s="212" t="str">
        <f>IF(Table35[[#This Row],[PO TAM]]="","",IF(Table35[[#This Row],[Balance TAM]]&gt;0,"Open","Close"))</f>
        <v/>
      </c>
      <c r="V377" s="214" t="str">
        <f>IF(Table35[[#This Row],[PO TMMIN]]="","",IF(Table35[[#This Row],[Balance TMMIN]]&gt;0,"Open","Close"))</f>
        <v/>
      </c>
      <c r="W377" s="212"/>
      <c r="X377" s="214"/>
      <c r="Y377" s="236" t="str">
        <f>IF(Table35[[#This Row],[PO TAM]]="","",SUMIF(J:J,Table35[[#This Row],[Ich No]],J:N))</f>
        <v/>
      </c>
      <c r="Z377" s="214" t="str">
        <f>IF(Table35[[#This Row],[PO TMMIN]]="","",SUMIF(B:B,Table35[[#This Row],[Ich Part No]],I:I))</f>
        <v/>
      </c>
      <c r="AC377" s="169" t="str">
        <f>IF(Table35[[#This Row],[Delivery Date]]="","",$AC$2-Table35[[#This Row],[Delivery Date]])</f>
        <v/>
      </c>
      <c r="AE377" t="str">
        <f>IFERROR(VLOOKUP(Table35[[#This Row],[Ich No]],'ICH NO'!K:M,3,0),"")</f>
        <v/>
      </c>
      <c r="AF377" t="str">
        <f>IF(Table35[[#This Row],[REST TAM]]&gt;Table35[[#This Row],[Stock TAM]],Table35[[#This Row],[Stock TAM]],Table35[[#This Row],[REST TAM]])</f>
        <v/>
      </c>
    </row>
    <row r="378" spans="1:32" x14ac:dyDescent="0.3">
      <c r="A378" s="173" t="str">
        <f>IF(Table35[[#This Row],[TAM PART NO]]="","",(ROW()-2))</f>
        <v/>
      </c>
      <c r="B378" s="212" t="str">
        <f>IF(TAM!T382="","",TAM!T382)</f>
        <v/>
      </c>
      <c r="C378" s="42" t="str">
        <f>IF(TAM!Q382="","",TAM!Q382)</f>
        <v/>
      </c>
      <c r="D378" s="42" t="str">
        <f>IF(TAM!I382="","",TAM!I382)</f>
        <v/>
      </c>
      <c r="E378" s="42" t="str">
        <f>IF(TAM!H382="","",TAM!H382)</f>
        <v/>
      </c>
      <c r="F378" s="213" t="str">
        <f>IF(TAM!L382="","",TAM!L382)</f>
        <v/>
      </c>
      <c r="G378" s="213" t="str">
        <f>IF(TAM!M382="","",TAM!M382)</f>
        <v/>
      </c>
      <c r="H378" s="220" t="str">
        <f>IF(TAM!AD382="","",TAM!AD382)</f>
        <v/>
      </c>
      <c r="I378" s="223" t="str">
        <f>IF(Table35[[#This Row],[Open Qty TAM]]="","",TAM!AE382)</f>
        <v/>
      </c>
      <c r="J378" s="212" t="str">
        <f>IF(TMMIN!T380="","",TMMIN!T380)</f>
        <v/>
      </c>
      <c r="K378" s="42" t="str">
        <f>IF(TMMIN!Q380="","",TMMIN!Q380)</f>
        <v/>
      </c>
      <c r="L378" s="42" t="str">
        <f>IF(TMMIN!I380="","",TMMIN!I380)</f>
        <v/>
      </c>
      <c r="M378" s="220" t="str">
        <f>IF(Table35[[#This Row],[PO TMMIN]]="","",TMMIN!AD380)</f>
        <v/>
      </c>
      <c r="N378" s="223" t="str">
        <f>IF(Table35[[#This Row],[Open Qty TMMIN]]="","",TMMIN!AE380)</f>
        <v/>
      </c>
      <c r="O378" s="226" t="str">
        <f>IF(Table35[[#This Row],[Open Qty TAM]]="","",SUM(SUMIF('STOCK OES'!B:B,Table35[[#This Row],[Ich No]],'STOCK OES'!E:E),SUMIF('STOCK SEALING'!B:B,Table35[[#This Row],[Ich Part No]],'STOCK SEALING'!E:E)))</f>
        <v/>
      </c>
      <c r="P378" s="223" t="str">
        <f>IF(Table35[[#This Row],[Rest TMMIN]]="","",SUM(SUMIF('STOCK OES'!B:B,Table35[[#This Row],[Ich Part No]],'STOCK OES'!E:E),SUMIF('STOCK SEALING'!B:B,Table35[[#This Row],[Ich Part No]],'STOCK SEALING'!E:E)))</f>
        <v/>
      </c>
      <c r="Q378" s="226"/>
      <c r="R378" s="223"/>
      <c r="S378" s="226" t="str">
        <f>IFERROR(Table35[[#This Row],[REST TAM]]-Table35[[#This Row],[Scan TAM]],"")</f>
        <v/>
      </c>
      <c r="T378" s="223" t="str">
        <f>IFERROR(Table35[[#This Row],[Rest TMMIN]]-Table35[[#This Row],[Scan Tmmin]],"")</f>
        <v/>
      </c>
      <c r="U378" s="212" t="str">
        <f>IF(Table35[[#This Row],[PO TAM]]="","",IF(Table35[[#This Row],[Balance TAM]]&gt;0,"Open","Close"))</f>
        <v/>
      </c>
      <c r="V378" s="214" t="str">
        <f>IF(Table35[[#This Row],[PO TMMIN]]="","",IF(Table35[[#This Row],[Balance TMMIN]]&gt;0,"Open","Close"))</f>
        <v/>
      </c>
      <c r="W378" s="212"/>
      <c r="X378" s="214"/>
      <c r="Y378" s="236" t="str">
        <f>IF(Table35[[#This Row],[PO TAM]]="","",SUMIF(J:J,Table35[[#This Row],[Ich No]],J:N))</f>
        <v/>
      </c>
      <c r="Z378" s="214" t="str">
        <f>IF(Table35[[#This Row],[PO TMMIN]]="","",SUMIF(B:B,Table35[[#This Row],[Ich Part No]],I:I))</f>
        <v/>
      </c>
      <c r="AC378" s="169" t="str">
        <f>IF(Table35[[#This Row],[Delivery Date]]="","",$AC$2-Table35[[#This Row],[Delivery Date]])</f>
        <v/>
      </c>
      <c r="AE378" t="str">
        <f>IFERROR(VLOOKUP(Table35[[#This Row],[Ich No]],'ICH NO'!K:M,3,0),"")</f>
        <v/>
      </c>
      <c r="AF378" t="str">
        <f>IF(Table35[[#This Row],[REST TAM]]&gt;Table35[[#This Row],[Stock TAM]],Table35[[#This Row],[Stock TAM]],Table35[[#This Row],[REST TAM]])</f>
        <v/>
      </c>
    </row>
    <row r="379" spans="1:32" x14ac:dyDescent="0.3">
      <c r="A379" s="173" t="str">
        <f>IF(Table35[[#This Row],[TAM PART NO]]="","",(ROW()-2))</f>
        <v/>
      </c>
      <c r="B379" s="212" t="str">
        <f>IF(TAM!T383="","",TAM!T383)</f>
        <v/>
      </c>
      <c r="C379" s="42" t="str">
        <f>IF(TAM!Q383="","",TAM!Q383)</f>
        <v/>
      </c>
      <c r="D379" s="42" t="str">
        <f>IF(TAM!I383="","",TAM!I383)</f>
        <v/>
      </c>
      <c r="E379" s="42" t="str">
        <f>IF(TAM!H383="","",TAM!H383)</f>
        <v/>
      </c>
      <c r="F379" s="213" t="str">
        <f>IF(TAM!L383="","",TAM!L383)</f>
        <v/>
      </c>
      <c r="G379" s="213" t="str">
        <f>IF(TAM!M383="","",TAM!M383)</f>
        <v/>
      </c>
      <c r="H379" s="220" t="str">
        <f>IF(TAM!AD383="","",TAM!AD383)</f>
        <v/>
      </c>
      <c r="I379" s="223" t="str">
        <f>IF(Table35[[#This Row],[Open Qty TAM]]="","",TAM!AE383)</f>
        <v/>
      </c>
      <c r="J379" s="212" t="str">
        <f>IF(TMMIN!T381="","",TMMIN!T381)</f>
        <v/>
      </c>
      <c r="K379" s="42" t="str">
        <f>IF(TMMIN!Q381="","",TMMIN!Q381)</f>
        <v/>
      </c>
      <c r="L379" s="42" t="str">
        <f>IF(TMMIN!I381="","",TMMIN!I381)</f>
        <v/>
      </c>
      <c r="M379" s="220" t="str">
        <f>IF(Table35[[#This Row],[PO TMMIN]]="","",TMMIN!AD381)</f>
        <v/>
      </c>
      <c r="N379" s="223" t="str">
        <f>IF(Table35[[#This Row],[Open Qty TMMIN]]="","",TMMIN!AE381)</f>
        <v/>
      </c>
      <c r="O379" s="226" t="str">
        <f>IF(Table35[[#This Row],[Open Qty TAM]]="","",SUM(SUMIF('STOCK OES'!B:B,Table35[[#This Row],[Ich No]],'STOCK OES'!E:E),SUMIF('STOCK SEALING'!B:B,Table35[[#This Row],[Ich Part No]],'STOCK SEALING'!E:E)))</f>
        <v/>
      </c>
      <c r="P379" s="223" t="str">
        <f>IF(Table35[[#This Row],[Rest TMMIN]]="","",SUM(SUMIF('STOCK OES'!B:B,Table35[[#This Row],[Ich Part No]],'STOCK OES'!E:E),SUMIF('STOCK SEALING'!B:B,Table35[[#This Row],[Ich Part No]],'STOCK SEALING'!E:E)))</f>
        <v/>
      </c>
      <c r="Q379" s="226"/>
      <c r="R379" s="223"/>
      <c r="S379" s="226" t="str">
        <f>IFERROR(Table35[[#This Row],[REST TAM]]-Table35[[#This Row],[Scan TAM]],"")</f>
        <v/>
      </c>
      <c r="T379" s="223" t="str">
        <f>IFERROR(Table35[[#This Row],[Rest TMMIN]]-Table35[[#This Row],[Scan Tmmin]],"")</f>
        <v/>
      </c>
      <c r="U379" s="212" t="str">
        <f>IF(Table35[[#This Row],[PO TAM]]="","",IF(Table35[[#This Row],[Balance TAM]]&gt;0,"Open","Close"))</f>
        <v/>
      </c>
      <c r="V379" s="214" t="str">
        <f>IF(Table35[[#This Row],[PO TMMIN]]="","",IF(Table35[[#This Row],[Balance TMMIN]]&gt;0,"Open","Close"))</f>
        <v/>
      </c>
      <c r="W379" s="212"/>
      <c r="X379" s="214"/>
      <c r="Y379" s="236" t="str">
        <f>IF(Table35[[#This Row],[PO TAM]]="","",SUMIF(J:J,Table35[[#This Row],[Ich No]],J:N))</f>
        <v/>
      </c>
      <c r="Z379" s="214" t="str">
        <f>IF(Table35[[#This Row],[PO TMMIN]]="","",SUMIF(B:B,Table35[[#This Row],[Ich Part No]],I:I))</f>
        <v/>
      </c>
      <c r="AC379" s="169" t="str">
        <f>IF(Table35[[#This Row],[Delivery Date]]="","",$AC$2-Table35[[#This Row],[Delivery Date]])</f>
        <v/>
      </c>
      <c r="AE379" t="str">
        <f>IFERROR(VLOOKUP(Table35[[#This Row],[Ich No]],'ICH NO'!K:M,3,0),"")</f>
        <v/>
      </c>
      <c r="AF379" t="str">
        <f>IF(Table35[[#This Row],[REST TAM]]&gt;Table35[[#This Row],[Stock TAM]],Table35[[#This Row],[Stock TAM]],Table35[[#This Row],[REST TAM]])</f>
        <v/>
      </c>
    </row>
    <row r="380" spans="1:32" x14ac:dyDescent="0.3">
      <c r="A380" s="173" t="str">
        <f>IF(Table35[[#This Row],[TAM PART NO]]="","",(ROW()-2))</f>
        <v/>
      </c>
      <c r="B380" s="212" t="str">
        <f>IF(TAM!T384="","",TAM!T384)</f>
        <v/>
      </c>
      <c r="C380" s="42" t="str">
        <f>IF(TAM!Q384="","",TAM!Q384)</f>
        <v/>
      </c>
      <c r="D380" s="42" t="str">
        <f>IF(TAM!I384="","",TAM!I384)</f>
        <v/>
      </c>
      <c r="E380" s="42" t="str">
        <f>IF(TAM!H384="","",TAM!H384)</f>
        <v/>
      </c>
      <c r="F380" s="213" t="str">
        <f>IF(TAM!L384="","",TAM!L384)</f>
        <v/>
      </c>
      <c r="G380" s="213" t="str">
        <f>IF(TAM!M384="","",TAM!M384)</f>
        <v/>
      </c>
      <c r="H380" s="220" t="str">
        <f>IF(TAM!AD384="","",TAM!AD384)</f>
        <v/>
      </c>
      <c r="I380" s="223" t="str">
        <f>IF(Table35[[#This Row],[Open Qty TAM]]="","",TAM!AE384)</f>
        <v/>
      </c>
      <c r="J380" s="212" t="str">
        <f>IF(TMMIN!T382="","",TMMIN!T382)</f>
        <v/>
      </c>
      <c r="K380" s="42" t="str">
        <f>IF(TMMIN!Q382="","",TMMIN!Q382)</f>
        <v/>
      </c>
      <c r="L380" s="42" t="str">
        <f>IF(TMMIN!I382="","",TMMIN!I382)</f>
        <v/>
      </c>
      <c r="M380" s="220" t="str">
        <f>IF(Table35[[#This Row],[PO TMMIN]]="","",TMMIN!AD382)</f>
        <v/>
      </c>
      <c r="N380" s="223" t="str">
        <f>IF(Table35[[#This Row],[Open Qty TMMIN]]="","",TMMIN!AE382)</f>
        <v/>
      </c>
      <c r="O380" s="226" t="str">
        <f>IF(Table35[[#This Row],[Open Qty TAM]]="","",SUM(SUMIF('STOCK OES'!B:B,Table35[[#This Row],[Ich No]],'STOCK OES'!E:E),SUMIF('STOCK SEALING'!B:B,Table35[[#This Row],[Ich Part No]],'STOCK SEALING'!E:E)))</f>
        <v/>
      </c>
      <c r="P380" s="223" t="str">
        <f>IF(Table35[[#This Row],[Rest TMMIN]]="","",SUM(SUMIF('STOCK OES'!B:B,Table35[[#This Row],[Ich Part No]],'STOCK OES'!E:E),SUMIF('STOCK SEALING'!B:B,Table35[[#This Row],[Ich Part No]],'STOCK SEALING'!E:E)))</f>
        <v/>
      </c>
      <c r="Q380" s="226"/>
      <c r="R380" s="223"/>
      <c r="S380" s="226" t="str">
        <f>IFERROR(Table35[[#This Row],[REST TAM]]-Table35[[#This Row],[Scan TAM]],"")</f>
        <v/>
      </c>
      <c r="T380" s="223" t="str">
        <f>IFERROR(Table35[[#This Row],[Rest TMMIN]]-Table35[[#This Row],[Scan Tmmin]],"")</f>
        <v/>
      </c>
      <c r="U380" s="212" t="str">
        <f>IF(Table35[[#This Row],[PO TAM]]="","",IF(Table35[[#This Row],[Balance TAM]]&gt;0,"Open","Close"))</f>
        <v/>
      </c>
      <c r="V380" s="214" t="str">
        <f>IF(Table35[[#This Row],[PO TMMIN]]="","",IF(Table35[[#This Row],[Balance TMMIN]]&gt;0,"Open","Close"))</f>
        <v/>
      </c>
      <c r="W380" s="212"/>
      <c r="X380" s="214"/>
      <c r="Y380" s="236" t="str">
        <f>IF(Table35[[#This Row],[PO TAM]]="","",SUMIF(J:J,Table35[[#This Row],[Ich No]],J:N))</f>
        <v/>
      </c>
      <c r="Z380" s="214" t="str">
        <f>IF(Table35[[#This Row],[PO TMMIN]]="","",SUMIF(B:B,Table35[[#This Row],[Ich Part No]],I:I))</f>
        <v/>
      </c>
      <c r="AC380" s="169" t="str">
        <f>IF(Table35[[#This Row],[Delivery Date]]="","",$AC$2-Table35[[#This Row],[Delivery Date]])</f>
        <v/>
      </c>
      <c r="AE380" t="str">
        <f>IFERROR(VLOOKUP(Table35[[#This Row],[Ich No]],'ICH NO'!K:M,3,0),"")</f>
        <v/>
      </c>
      <c r="AF380" t="str">
        <f>IF(Table35[[#This Row],[REST TAM]]&gt;Table35[[#This Row],[Stock TAM]],Table35[[#This Row],[Stock TAM]],Table35[[#This Row],[REST TAM]])</f>
        <v/>
      </c>
    </row>
    <row r="381" spans="1:32" x14ac:dyDescent="0.3">
      <c r="A381" s="173" t="str">
        <f>IF(Table35[[#This Row],[TAM PART NO]]="","",(ROW()-2))</f>
        <v/>
      </c>
      <c r="B381" s="212" t="str">
        <f>IF(TAM!T385="","",TAM!T385)</f>
        <v/>
      </c>
      <c r="C381" s="42" t="str">
        <f>IF(TAM!Q385="","",TAM!Q385)</f>
        <v/>
      </c>
      <c r="D381" s="42" t="str">
        <f>IF(TAM!I385="","",TAM!I385)</f>
        <v/>
      </c>
      <c r="E381" s="42" t="str">
        <f>IF(TAM!H385="","",TAM!H385)</f>
        <v/>
      </c>
      <c r="F381" s="213" t="str">
        <f>IF(TAM!L385="","",TAM!L385)</f>
        <v/>
      </c>
      <c r="G381" s="213" t="str">
        <f>IF(TAM!M385="","",TAM!M385)</f>
        <v/>
      </c>
      <c r="H381" s="220" t="str">
        <f>IF(TAM!AD385="","",TAM!AD385)</f>
        <v/>
      </c>
      <c r="I381" s="223" t="str">
        <f>IF(Table35[[#This Row],[Open Qty TAM]]="","",TAM!AE385)</f>
        <v/>
      </c>
      <c r="J381" s="212" t="str">
        <f>IF(TMMIN!T383="","",TMMIN!T383)</f>
        <v/>
      </c>
      <c r="K381" s="42" t="str">
        <f>IF(TMMIN!Q383="","",TMMIN!Q383)</f>
        <v/>
      </c>
      <c r="L381" s="42" t="str">
        <f>IF(TMMIN!I383="","",TMMIN!I383)</f>
        <v/>
      </c>
      <c r="M381" s="220" t="str">
        <f>IF(Table35[[#This Row],[PO TMMIN]]="","",TMMIN!AD383)</f>
        <v/>
      </c>
      <c r="N381" s="223" t="str">
        <f>IF(Table35[[#This Row],[Open Qty TMMIN]]="","",TMMIN!AE383)</f>
        <v/>
      </c>
      <c r="O381" s="226" t="str">
        <f>IF(Table35[[#This Row],[Open Qty TAM]]="","",SUM(SUMIF('STOCK OES'!B:B,Table35[[#This Row],[Ich No]],'STOCK OES'!E:E),SUMIF('STOCK SEALING'!B:B,Table35[[#This Row],[Ich Part No]],'STOCK SEALING'!E:E)))</f>
        <v/>
      </c>
      <c r="P381" s="223" t="str">
        <f>IF(Table35[[#This Row],[Rest TMMIN]]="","",SUM(SUMIF('STOCK OES'!B:B,Table35[[#This Row],[Ich Part No]],'STOCK OES'!E:E),SUMIF('STOCK SEALING'!B:B,Table35[[#This Row],[Ich Part No]],'STOCK SEALING'!E:E)))</f>
        <v/>
      </c>
      <c r="Q381" s="226"/>
      <c r="R381" s="223"/>
      <c r="S381" s="226" t="str">
        <f>IFERROR(Table35[[#This Row],[REST TAM]]-Table35[[#This Row],[Scan TAM]],"")</f>
        <v/>
      </c>
      <c r="T381" s="223" t="str">
        <f>IFERROR(Table35[[#This Row],[Rest TMMIN]]-Table35[[#This Row],[Scan Tmmin]],"")</f>
        <v/>
      </c>
      <c r="U381" s="212" t="str">
        <f>IF(Table35[[#This Row],[PO TAM]]="","",IF(Table35[[#This Row],[Balance TAM]]&gt;0,"Open","Close"))</f>
        <v/>
      </c>
      <c r="V381" s="214" t="str">
        <f>IF(Table35[[#This Row],[PO TMMIN]]="","",IF(Table35[[#This Row],[Balance TMMIN]]&gt;0,"Open","Close"))</f>
        <v/>
      </c>
      <c r="W381" s="212"/>
      <c r="X381" s="214"/>
      <c r="Y381" s="236" t="str">
        <f>IF(Table35[[#This Row],[PO TAM]]="","",SUMIF(J:J,Table35[[#This Row],[Ich No]],J:N))</f>
        <v/>
      </c>
      <c r="Z381" s="214" t="str">
        <f>IF(Table35[[#This Row],[PO TMMIN]]="","",SUMIF(B:B,Table35[[#This Row],[Ich Part No]],I:I))</f>
        <v/>
      </c>
      <c r="AC381" s="169" t="str">
        <f>IF(Table35[[#This Row],[Delivery Date]]="","",$AC$2-Table35[[#This Row],[Delivery Date]])</f>
        <v/>
      </c>
      <c r="AE381" t="str">
        <f>IFERROR(VLOOKUP(Table35[[#This Row],[Ich No]],'ICH NO'!K:M,3,0),"")</f>
        <v/>
      </c>
      <c r="AF381" t="str">
        <f>IF(Table35[[#This Row],[REST TAM]]&gt;Table35[[#This Row],[Stock TAM]],Table35[[#This Row],[Stock TAM]],Table35[[#This Row],[REST TAM]])</f>
        <v/>
      </c>
    </row>
    <row r="382" spans="1:32" x14ac:dyDescent="0.3">
      <c r="A382" s="173" t="str">
        <f>IF(Table35[[#This Row],[TAM PART NO]]="","",(ROW()-2))</f>
        <v/>
      </c>
      <c r="B382" s="212" t="str">
        <f>IF(TAM!T386="","",TAM!T386)</f>
        <v/>
      </c>
      <c r="C382" s="42" t="str">
        <f>IF(TAM!Q386="","",TAM!Q386)</f>
        <v/>
      </c>
      <c r="D382" s="42" t="str">
        <f>IF(TAM!I386="","",TAM!I386)</f>
        <v/>
      </c>
      <c r="E382" s="42" t="str">
        <f>IF(TAM!H386="","",TAM!H386)</f>
        <v/>
      </c>
      <c r="F382" s="213" t="str">
        <f>IF(TAM!L386="","",TAM!L386)</f>
        <v/>
      </c>
      <c r="G382" s="213" t="str">
        <f>IF(TAM!M386="","",TAM!M386)</f>
        <v/>
      </c>
      <c r="H382" s="220" t="str">
        <f>IF(TAM!AD386="","",TAM!AD386)</f>
        <v/>
      </c>
      <c r="I382" s="223" t="str">
        <f>IF(Table35[[#This Row],[Open Qty TAM]]="","",TAM!AE386)</f>
        <v/>
      </c>
      <c r="J382" s="212" t="str">
        <f>IF(TMMIN!T384="","",TMMIN!T384)</f>
        <v/>
      </c>
      <c r="K382" s="42" t="str">
        <f>IF(TMMIN!Q384="","",TMMIN!Q384)</f>
        <v/>
      </c>
      <c r="L382" s="42" t="str">
        <f>IF(TMMIN!I384="","",TMMIN!I384)</f>
        <v/>
      </c>
      <c r="M382" s="220" t="str">
        <f>IF(Table35[[#This Row],[PO TMMIN]]="","",TMMIN!AD384)</f>
        <v/>
      </c>
      <c r="N382" s="223" t="str">
        <f>IF(Table35[[#This Row],[Open Qty TMMIN]]="","",TMMIN!AE384)</f>
        <v/>
      </c>
      <c r="O382" s="226" t="str">
        <f>IF(Table35[[#This Row],[Open Qty TAM]]="","",SUM(SUMIF('STOCK OES'!B:B,Table35[[#This Row],[Ich No]],'STOCK OES'!E:E),SUMIF('STOCK SEALING'!B:B,Table35[[#This Row],[Ich Part No]],'STOCK SEALING'!E:E)))</f>
        <v/>
      </c>
      <c r="P382" s="223" t="str">
        <f>IF(Table35[[#This Row],[Rest TMMIN]]="","",SUM(SUMIF('STOCK OES'!B:B,Table35[[#This Row],[Ich Part No]],'STOCK OES'!E:E),SUMIF('STOCK SEALING'!B:B,Table35[[#This Row],[Ich Part No]],'STOCK SEALING'!E:E)))</f>
        <v/>
      </c>
      <c r="Q382" s="226"/>
      <c r="R382" s="223"/>
      <c r="S382" s="226" t="str">
        <f>IFERROR(Table35[[#This Row],[REST TAM]]-Table35[[#This Row],[Scan TAM]],"")</f>
        <v/>
      </c>
      <c r="T382" s="223" t="str">
        <f>IFERROR(Table35[[#This Row],[Rest TMMIN]]-Table35[[#This Row],[Scan Tmmin]],"")</f>
        <v/>
      </c>
      <c r="U382" s="212" t="str">
        <f>IF(Table35[[#This Row],[PO TAM]]="","",IF(Table35[[#This Row],[Balance TAM]]&gt;0,"Open","Close"))</f>
        <v/>
      </c>
      <c r="V382" s="214" t="str">
        <f>IF(Table35[[#This Row],[PO TMMIN]]="","",IF(Table35[[#This Row],[Balance TMMIN]]&gt;0,"Open","Close"))</f>
        <v/>
      </c>
      <c r="W382" s="212"/>
      <c r="X382" s="214"/>
      <c r="Y382" s="236" t="str">
        <f>IF(Table35[[#This Row],[PO TAM]]="","",SUMIF(J:J,Table35[[#This Row],[Ich No]],J:N))</f>
        <v/>
      </c>
      <c r="Z382" s="214" t="str">
        <f>IF(Table35[[#This Row],[PO TMMIN]]="","",SUMIF(B:B,Table35[[#This Row],[Ich Part No]],I:I))</f>
        <v/>
      </c>
      <c r="AC382" s="169" t="str">
        <f>IF(Table35[[#This Row],[Delivery Date]]="","",$AC$2-Table35[[#This Row],[Delivery Date]])</f>
        <v/>
      </c>
      <c r="AE382" t="str">
        <f>IFERROR(VLOOKUP(Table35[[#This Row],[Ich No]],'ICH NO'!K:M,3,0),"")</f>
        <v/>
      </c>
      <c r="AF382" t="str">
        <f>IF(Table35[[#This Row],[REST TAM]]&gt;Table35[[#This Row],[Stock TAM]],Table35[[#This Row],[Stock TAM]],Table35[[#This Row],[REST TAM]])</f>
        <v/>
      </c>
    </row>
    <row r="383" spans="1:32" x14ac:dyDescent="0.3">
      <c r="A383" s="173" t="str">
        <f>IF(Table35[[#This Row],[TAM PART NO]]="","",(ROW()-2))</f>
        <v/>
      </c>
      <c r="B383" s="212" t="str">
        <f>IF(TAM!T387="","",TAM!T387)</f>
        <v/>
      </c>
      <c r="C383" s="42" t="str">
        <f>IF(TAM!Q387="","",TAM!Q387)</f>
        <v/>
      </c>
      <c r="D383" s="42" t="str">
        <f>IF(TAM!I387="","",TAM!I387)</f>
        <v/>
      </c>
      <c r="E383" s="42" t="str">
        <f>IF(TAM!H387="","",TAM!H387)</f>
        <v/>
      </c>
      <c r="F383" s="213" t="str">
        <f>IF(TAM!L387="","",TAM!L387)</f>
        <v/>
      </c>
      <c r="G383" s="213" t="str">
        <f>IF(TAM!M387="","",TAM!M387)</f>
        <v/>
      </c>
      <c r="H383" s="220" t="str">
        <f>IF(TAM!AD387="","",TAM!AD387)</f>
        <v/>
      </c>
      <c r="I383" s="223" t="str">
        <f>IF(Table35[[#This Row],[Open Qty TAM]]="","",TAM!AE387)</f>
        <v/>
      </c>
      <c r="J383" s="212" t="str">
        <f>IF(TMMIN!T385="","",TMMIN!T385)</f>
        <v/>
      </c>
      <c r="K383" s="42" t="str">
        <f>IF(TMMIN!Q385="","",TMMIN!Q385)</f>
        <v/>
      </c>
      <c r="L383" s="42" t="str">
        <f>IF(TMMIN!I385="","",TMMIN!I385)</f>
        <v/>
      </c>
      <c r="M383" s="220" t="str">
        <f>IF(Table35[[#This Row],[PO TMMIN]]="","",TMMIN!AD385)</f>
        <v/>
      </c>
      <c r="N383" s="223" t="str">
        <f>IF(Table35[[#This Row],[Open Qty TMMIN]]="","",TMMIN!AE385)</f>
        <v/>
      </c>
      <c r="O383" s="226" t="str">
        <f>IF(Table35[[#This Row],[Open Qty TAM]]="","",SUM(SUMIF('STOCK OES'!B:B,Table35[[#This Row],[Ich No]],'STOCK OES'!E:E),SUMIF('STOCK SEALING'!B:B,Table35[[#This Row],[Ich Part No]],'STOCK SEALING'!E:E)))</f>
        <v/>
      </c>
      <c r="P383" s="223" t="str">
        <f>IF(Table35[[#This Row],[Rest TMMIN]]="","",SUM(SUMIF('STOCK OES'!B:B,Table35[[#This Row],[Ich Part No]],'STOCK OES'!E:E),SUMIF('STOCK SEALING'!B:B,Table35[[#This Row],[Ich Part No]],'STOCK SEALING'!E:E)))</f>
        <v/>
      </c>
      <c r="Q383" s="226"/>
      <c r="R383" s="223"/>
      <c r="S383" s="226" t="str">
        <f>IFERROR(Table35[[#This Row],[REST TAM]]-Table35[[#This Row],[Scan TAM]],"")</f>
        <v/>
      </c>
      <c r="T383" s="223" t="str">
        <f>IFERROR(Table35[[#This Row],[Rest TMMIN]]-Table35[[#This Row],[Scan Tmmin]],"")</f>
        <v/>
      </c>
      <c r="U383" s="212" t="str">
        <f>IF(Table35[[#This Row],[PO TAM]]="","",IF(Table35[[#This Row],[Balance TAM]]&gt;0,"Open","Close"))</f>
        <v/>
      </c>
      <c r="V383" s="214" t="str">
        <f>IF(Table35[[#This Row],[PO TMMIN]]="","",IF(Table35[[#This Row],[Balance TMMIN]]&gt;0,"Open","Close"))</f>
        <v/>
      </c>
      <c r="W383" s="212"/>
      <c r="X383" s="214"/>
      <c r="Y383" s="236" t="str">
        <f>IF(Table35[[#This Row],[PO TAM]]="","",SUMIF(J:J,Table35[[#This Row],[Ich No]],J:N))</f>
        <v/>
      </c>
      <c r="Z383" s="214" t="str">
        <f>IF(Table35[[#This Row],[PO TMMIN]]="","",SUMIF(B:B,Table35[[#This Row],[Ich Part No]],I:I))</f>
        <v/>
      </c>
      <c r="AC383" s="169" t="str">
        <f>IF(Table35[[#This Row],[Delivery Date]]="","",$AC$2-Table35[[#This Row],[Delivery Date]])</f>
        <v/>
      </c>
      <c r="AE383" t="str">
        <f>IFERROR(VLOOKUP(Table35[[#This Row],[Ich No]],'ICH NO'!K:M,3,0),"")</f>
        <v/>
      </c>
      <c r="AF383" t="str">
        <f>IF(Table35[[#This Row],[REST TAM]]&gt;Table35[[#This Row],[Stock TAM]],Table35[[#This Row],[Stock TAM]],Table35[[#This Row],[REST TAM]])</f>
        <v/>
      </c>
    </row>
    <row r="384" spans="1:32" x14ac:dyDescent="0.3">
      <c r="A384" s="173" t="str">
        <f>IF(Table35[[#This Row],[TAM PART NO]]="","",(ROW()-2))</f>
        <v/>
      </c>
      <c r="B384" s="212" t="str">
        <f>IF(TAM!T388="","",TAM!T388)</f>
        <v/>
      </c>
      <c r="C384" s="42" t="str">
        <f>IF(TAM!Q388="","",TAM!Q388)</f>
        <v/>
      </c>
      <c r="D384" s="42" t="str">
        <f>IF(TAM!I388="","",TAM!I388)</f>
        <v/>
      </c>
      <c r="E384" s="42" t="str">
        <f>IF(TAM!H388="","",TAM!H388)</f>
        <v/>
      </c>
      <c r="F384" s="213" t="str">
        <f>IF(TAM!L388="","",TAM!L388)</f>
        <v/>
      </c>
      <c r="G384" s="213" t="str">
        <f>IF(TAM!M388="","",TAM!M388)</f>
        <v/>
      </c>
      <c r="H384" s="220" t="str">
        <f>IF(TAM!AD388="","",TAM!AD388)</f>
        <v/>
      </c>
      <c r="I384" s="223" t="str">
        <f>IF(Table35[[#This Row],[Open Qty TAM]]="","",TAM!AE388)</f>
        <v/>
      </c>
      <c r="J384" s="212" t="str">
        <f>IF(TMMIN!T386="","",TMMIN!T386)</f>
        <v/>
      </c>
      <c r="K384" s="42" t="str">
        <f>IF(TMMIN!Q386="","",TMMIN!Q386)</f>
        <v/>
      </c>
      <c r="L384" s="42" t="str">
        <f>IF(TMMIN!I386="","",TMMIN!I386)</f>
        <v/>
      </c>
      <c r="M384" s="220" t="str">
        <f>IF(Table35[[#This Row],[PO TMMIN]]="","",TMMIN!AD386)</f>
        <v/>
      </c>
      <c r="N384" s="223" t="str">
        <f>IF(Table35[[#This Row],[Open Qty TMMIN]]="","",TMMIN!AE386)</f>
        <v/>
      </c>
      <c r="O384" s="226" t="str">
        <f>IF(Table35[[#This Row],[Open Qty TAM]]="","",SUM(SUMIF('STOCK OES'!B:B,Table35[[#This Row],[Ich No]],'STOCK OES'!E:E),SUMIF('STOCK SEALING'!B:B,Table35[[#This Row],[Ich Part No]],'STOCK SEALING'!E:E)))</f>
        <v/>
      </c>
      <c r="P384" s="223" t="str">
        <f>IF(Table35[[#This Row],[Rest TMMIN]]="","",SUM(SUMIF('STOCK OES'!B:B,Table35[[#This Row],[Ich Part No]],'STOCK OES'!E:E),SUMIF('STOCK SEALING'!B:B,Table35[[#This Row],[Ich Part No]],'STOCK SEALING'!E:E)))</f>
        <v/>
      </c>
      <c r="Q384" s="226"/>
      <c r="R384" s="223"/>
      <c r="S384" s="226" t="str">
        <f>IFERROR(Table35[[#This Row],[REST TAM]]-Table35[[#This Row],[Scan TAM]],"")</f>
        <v/>
      </c>
      <c r="T384" s="223" t="str">
        <f>IFERROR(Table35[[#This Row],[Rest TMMIN]]-Table35[[#This Row],[Scan Tmmin]],"")</f>
        <v/>
      </c>
      <c r="U384" s="212" t="str">
        <f>IF(Table35[[#This Row],[PO TAM]]="","",IF(Table35[[#This Row],[Balance TAM]]&gt;0,"Open","Close"))</f>
        <v/>
      </c>
      <c r="V384" s="214" t="str">
        <f>IF(Table35[[#This Row],[PO TMMIN]]="","",IF(Table35[[#This Row],[Balance TMMIN]]&gt;0,"Open","Close"))</f>
        <v/>
      </c>
      <c r="W384" s="212"/>
      <c r="X384" s="214"/>
      <c r="Y384" s="236" t="str">
        <f>IF(Table35[[#This Row],[PO TAM]]="","",SUMIF(J:J,Table35[[#This Row],[Ich No]],J:N))</f>
        <v/>
      </c>
      <c r="Z384" s="214" t="str">
        <f>IF(Table35[[#This Row],[PO TMMIN]]="","",SUMIF(B:B,Table35[[#This Row],[Ich Part No]],I:I))</f>
        <v/>
      </c>
      <c r="AC384" s="169" t="str">
        <f>IF(Table35[[#This Row],[Delivery Date]]="","",$AC$2-Table35[[#This Row],[Delivery Date]])</f>
        <v/>
      </c>
      <c r="AE384" t="str">
        <f>IFERROR(VLOOKUP(Table35[[#This Row],[Ich No]],'ICH NO'!K:M,3,0),"")</f>
        <v/>
      </c>
      <c r="AF384" t="str">
        <f>IF(Table35[[#This Row],[REST TAM]]&gt;Table35[[#This Row],[Stock TAM]],Table35[[#This Row],[Stock TAM]],Table35[[#This Row],[REST TAM]])</f>
        <v/>
      </c>
    </row>
    <row r="385" spans="1:32" x14ac:dyDescent="0.3">
      <c r="A385" s="173" t="str">
        <f>IF(Table35[[#This Row],[TAM PART NO]]="","",(ROW()-2))</f>
        <v/>
      </c>
      <c r="B385" s="212" t="str">
        <f>IF(TAM!T389="","",TAM!T389)</f>
        <v/>
      </c>
      <c r="C385" s="42" t="str">
        <f>IF(TAM!Q389="","",TAM!Q389)</f>
        <v/>
      </c>
      <c r="D385" s="42" t="str">
        <f>IF(TAM!I389="","",TAM!I389)</f>
        <v/>
      </c>
      <c r="E385" s="42" t="str">
        <f>IF(TAM!H389="","",TAM!H389)</f>
        <v/>
      </c>
      <c r="F385" s="213" t="str">
        <f>IF(TAM!L389="","",TAM!L389)</f>
        <v/>
      </c>
      <c r="G385" s="213" t="str">
        <f>IF(TAM!M389="","",TAM!M389)</f>
        <v/>
      </c>
      <c r="H385" s="220" t="str">
        <f>IF(TAM!AD389="","",TAM!AD389)</f>
        <v/>
      </c>
      <c r="I385" s="223" t="str">
        <f>IF(Table35[[#This Row],[Open Qty TAM]]="","",TAM!AE389)</f>
        <v/>
      </c>
      <c r="J385" s="212" t="str">
        <f>IF(TMMIN!T387="","",TMMIN!T387)</f>
        <v/>
      </c>
      <c r="K385" s="42" t="str">
        <f>IF(TMMIN!Q387="","",TMMIN!Q387)</f>
        <v/>
      </c>
      <c r="L385" s="42" t="str">
        <f>IF(TMMIN!I387="","",TMMIN!I387)</f>
        <v/>
      </c>
      <c r="M385" s="220" t="str">
        <f>IF(Table35[[#This Row],[PO TMMIN]]="","",TMMIN!AD387)</f>
        <v/>
      </c>
      <c r="N385" s="223" t="str">
        <f>IF(Table35[[#This Row],[Open Qty TMMIN]]="","",TMMIN!AE387)</f>
        <v/>
      </c>
      <c r="O385" s="226" t="str">
        <f>IF(Table35[[#This Row],[Open Qty TAM]]="","",SUM(SUMIF('STOCK OES'!B:B,Table35[[#This Row],[Ich No]],'STOCK OES'!E:E),SUMIF('STOCK SEALING'!B:B,Table35[[#This Row],[Ich Part No]],'STOCK SEALING'!E:E)))</f>
        <v/>
      </c>
      <c r="P385" s="223" t="str">
        <f>IF(Table35[[#This Row],[Rest TMMIN]]="","",SUM(SUMIF('STOCK OES'!B:B,Table35[[#This Row],[Ich Part No]],'STOCK OES'!E:E),SUMIF('STOCK SEALING'!B:B,Table35[[#This Row],[Ich Part No]],'STOCK SEALING'!E:E)))</f>
        <v/>
      </c>
      <c r="Q385" s="226"/>
      <c r="R385" s="223"/>
      <c r="S385" s="226" t="str">
        <f>IFERROR(Table35[[#This Row],[REST TAM]]-Table35[[#This Row],[Scan TAM]],"")</f>
        <v/>
      </c>
      <c r="T385" s="223" t="str">
        <f>IFERROR(Table35[[#This Row],[Rest TMMIN]]-Table35[[#This Row],[Scan Tmmin]],"")</f>
        <v/>
      </c>
      <c r="U385" s="212" t="str">
        <f>IF(Table35[[#This Row],[PO TAM]]="","",IF(Table35[[#This Row],[Balance TAM]]&gt;0,"Open","Close"))</f>
        <v/>
      </c>
      <c r="V385" s="214" t="str">
        <f>IF(Table35[[#This Row],[PO TMMIN]]="","",IF(Table35[[#This Row],[Balance TMMIN]]&gt;0,"Open","Close"))</f>
        <v/>
      </c>
      <c r="W385" s="212"/>
      <c r="X385" s="214"/>
      <c r="Y385" s="236" t="str">
        <f>IF(Table35[[#This Row],[PO TAM]]="","",SUMIF(J:J,Table35[[#This Row],[Ich No]],J:N))</f>
        <v/>
      </c>
      <c r="Z385" s="214" t="str">
        <f>IF(Table35[[#This Row],[PO TMMIN]]="","",SUMIF(B:B,Table35[[#This Row],[Ich Part No]],I:I))</f>
        <v/>
      </c>
      <c r="AC385" s="169" t="str">
        <f>IF(Table35[[#This Row],[Delivery Date]]="","",$AC$2-Table35[[#This Row],[Delivery Date]])</f>
        <v/>
      </c>
      <c r="AE385" t="str">
        <f>IFERROR(VLOOKUP(Table35[[#This Row],[Ich No]],'ICH NO'!K:M,3,0),"")</f>
        <v/>
      </c>
      <c r="AF385" t="str">
        <f>IF(Table35[[#This Row],[REST TAM]]&gt;Table35[[#This Row],[Stock TAM]],Table35[[#This Row],[Stock TAM]],Table35[[#This Row],[REST TAM]])</f>
        <v/>
      </c>
    </row>
    <row r="386" spans="1:32" x14ac:dyDescent="0.3">
      <c r="A386" s="173" t="str">
        <f>IF(Table35[[#This Row],[TAM PART NO]]="","",(ROW()-2))</f>
        <v/>
      </c>
      <c r="B386" s="212" t="str">
        <f>IF(TAM!T390="","",TAM!T390)</f>
        <v/>
      </c>
      <c r="C386" s="42" t="str">
        <f>IF(TAM!Q390="","",TAM!Q390)</f>
        <v/>
      </c>
      <c r="D386" s="42" t="str">
        <f>IF(TAM!I390="","",TAM!I390)</f>
        <v/>
      </c>
      <c r="E386" s="42" t="str">
        <f>IF(TAM!H390="","",TAM!H390)</f>
        <v/>
      </c>
      <c r="F386" s="213" t="str">
        <f>IF(TAM!L390="","",TAM!L390)</f>
        <v/>
      </c>
      <c r="G386" s="213" t="str">
        <f>IF(TAM!M390="","",TAM!M390)</f>
        <v/>
      </c>
      <c r="H386" s="220" t="str">
        <f>IF(TAM!AD390="","",TAM!AD390)</f>
        <v/>
      </c>
      <c r="I386" s="223" t="str">
        <f>IF(Table35[[#This Row],[Open Qty TAM]]="","",TAM!AE390)</f>
        <v/>
      </c>
      <c r="J386" s="212" t="str">
        <f>IF(TMMIN!T388="","",TMMIN!T388)</f>
        <v/>
      </c>
      <c r="K386" s="42" t="str">
        <f>IF(TMMIN!Q388="","",TMMIN!Q388)</f>
        <v/>
      </c>
      <c r="L386" s="42" t="str">
        <f>IF(TMMIN!I388="","",TMMIN!I388)</f>
        <v/>
      </c>
      <c r="M386" s="220" t="str">
        <f>IF(Table35[[#This Row],[PO TMMIN]]="","",TMMIN!AD388)</f>
        <v/>
      </c>
      <c r="N386" s="223" t="str">
        <f>IF(Table35[[#This Row],[Open Qty TMMIN]]="","",TMMIN!AE388)</f>
        <v/>
      </c>
      <c r="O386" s="226" t="str">
        <f>IF(Table35[[#This Row],[Open Qty TAM]]="","",SUM(SUMIF('STOCK OES'!B:B,Table35[[#This Row],[Ich No]],'STOCK OES'!E:E),SUMIF('STOCK SEALING'!B:B,Table35[[#This Row],[Ich Part No]],'STOCK SEALING'!E:E)))</f>
        <v/>
      </c>
      <c r="P386" s="223" t="str">
        <f>IF(Table35[[#This Row],[Rest TMMIN]]="","",SUM(SUMIF('STOCK OES'!B:B,Table35[[#This Row],[Ich Part No]],'STOCK OES'!E:E),SUMIF('STOCK SEALING'!B:B,Table35[[#This Row],[Ich Part No]],'STOCK SEALING'!E:E)))</f>
        <v/>
      </c>
      <c r="Q386" s="226"/>
      <c r="R386" s="223"/>
      <c r="S386" s="226" t="str">
        <f>IFERROR(Table35[[#This Row],[REST TAM]]-Table35[[#This Row],[Scan TAM]],"")</f>
        <v/>
      </c>
      <c r="T386" s="223" t="str">
        <f>IFERROR(Table35[[#This Row],[Rest TMMIN]]-Table35[[#This Row],[Scan Tmmin]],"")</f>
        <v/>
      </c>
      <c r="U386" s="212" t="str">
        <f>IF(Table35[[#This Row],[PO TAM]]="","",IF(Table35[[#This Row],[Balance TAM]]&gt;0,"Open","Close"))</f>
        <v/>
      </c>
      <c r="V386" s="214" t="str">
        <f>IF(Table35[[#This Row],[PO TMMIN]]="","",IF(Table35[[#This Row],[Balance TMMIN]]&gt;0,"Open","Close"))</f>
        <v/>
      </c>
      <c r="W386" s="212"/>
      <c r="X386" s="214"/>
      <c r="Y386" s="236" t="str">
        <f>IF(Table35[[#This Row],[PO TAM]]="","",SUMIF(J:J,Table35[[#This Row],[Ich No]],J:N))</f>
        <v/>
      </c>
      <c r="Z386" s="214" t="str">
        <f>IF(Table35[[#This Row],[PO TMMIN]]="","",SUMIF(B:B,Table35[[#This Row],[Ich Part No]],I:I))</f>
        <v/>
      </c>
      <c r="AC386" s="169" t="str">
        <f>IF(Table35[[#This Row],[Delivery Date]]="","",$AC$2-Table35[[#This Row],[Delivery Date]])</f>
        <v/>
      </c>
      <c r="AE386" t="str">
        <f>IFERROR(VLOOKUP(Table35[[#This Row],[Ich No]],'ICH NO'!K:M,3,0),"")</f>
        <v/>
      </c>
      <c r="AF386" t="str">
        <f>IF(Table35[[#This Row],[REST TAM]]&gt;Table35[[#This Row],[Stock TAM]],Table35[[#This Row],[Stock TAM]],Table35[[#This Row],[REST TAM]])</f>
        <v/>
      </c>
    </row>
    <row r="387" spans="1:32" x14ac:dyDescent="0.3">
      <c r="A387" s="173" t="str">
        <f>IF(Table35[[#This Row],[TAM PART NO]]="","",(ROW()-2))</f>
        <v/>
      </c>
      <c r="B387" s="212" t="str">
        <f>IF(TAM!T391="","",TAM!T391)</f>
        <v/>
      </c>
      <c r="C387" s="42" t="str">
        <f>IF(TAM!Q391="","",TAM!Q391)</f>
        <v/>
      </c>
      <c r="D387" s="42" t="str">
        <f>IF(TAM!I391="","",TAM!I391)</f>
        <v/>
      </c>
      <c r="E387" s="42" t="str">
        <f>IF(TAM!H391="","",TAM!H391)</f>
        <v/>
      </c>
      <c r="F387" s="213" t="str">
        <f>IF(TAM!L391="","",TAM!L391)</f>
        <v/>
      </c>
      <c r="G387" s="213" t="str">
        <f>IF(TAM!M391="","",TAM!M391)</f>
        <v/>
      </c>
      <c r="H387" s="220" t="str">
        <f>IF(TAM!AD391="","",TAM!AD391)</f>
        <v/>
      </c>
      <c r="I387" s="223" t="str">
        <f>IF(Table35[[#This Row],[Open Qty TAM]]="","",TAM!AE391)</f>
        <v/>
      </c>
      <c r="J387" s="212" t="str">
        <f>IF(TMMIN!T389="","",TMMIN!T389)</f>
        <v/>
      </c>
      <c r="K387" s="42" t="str">
        <f>IF(TMMIN!Q389="","",TMMIN!Q389)</f>
        <v/>
      </c>
      <c r="L387" s="42" t="str">
        <f>IF(TMMIN!I389="","",TMMIN!I389)</f>
        <v/>
      </c>
      <c r="M387" s="220" t="str">
        <f>IF(Table35[[#This Row],[PO TMMIN]]="","",TMMIN!AD389)</f>
        <v/>
      </c>
      <c r="N387" s="223" t="str">
        <f>IF(Table35[[#This Row],[Open Qty TMMIN]]="","",TMMIN!AE389)</f>
        <v/>
      </c>
      <c r="O387" s="226" t="str">
        <f>IF(Table35[[#This Row],[Open Qty TAM]]="","",SUM(SUMIF('STOCK OES'!B:B,Table35[[#This Row],[Ich No]],'STOCK OES'!E:E),SUMIF('STOCK SEALING'!B:B,Table35[[#This Row],[Ich Part No]],'STOCK SEALING'!E:E)))</f>
        <v/>
      </c>
      <c r="P387" s="223" t="str">
        <f>IF(Table35[[#This Row],[Rest TMMIN]]="","",SUM(SUMIF('STOCK OES'!B:B,Table35[[#This Row],[Ich Part No]],'STOCK OES'!E:E),SUMIF('STOCK SEALING'!B:B,Table35[[#This Row],[Ich Part No]],'STOCK SEALING'!E:E)))</f>
        <v/>
      </c>
      <c r="Q387" s="226"/>
      <c r="R387" s="223"/>
      <c r="S387" s="226" t="str">
        <f>IFERROR(Table35[[#This Row],[REST TAM]]-Table35[[#This Row],[Scan TAM]],"")</f>
        <v/>
      </c>
      <c r="T387" s="223" t="str">
        <f>IFERROR(Table35[[#This Row],[Rest TMMIN]]-Table35[[#This Row],[Scan Tmmin]],"")</f>
        <v/>
      </c>
      <c r="U387" s="212" t="str">
        <f>IF(Table35[[#This Row],[PO TAM]]="","",IF(Table35[[#This Row],[Balance TAM]]&gt;0,"Open","Close"))</f>
        <v/>
      </c>
      <c r="V387" s="214" t="str">
        <f>IF(Table35[[#This Row],[PO TMMIN]]="","",IF(Table35[[#This Row],[Balance TMMIN]]&gt;0,"Open","Close"))</f>
        <v/>
      </c>
      <c r="W387" s="212"/>
      <c r="X387" s="214"/>
      <c r="Y387" s="236" t="str">
        <f>IF(Table35[[#This Row],[PO TAM]]="","",SUMIF(J:J,Table35[[#This Row],[Ich No]],J:N))</f>
        <v/>
      </c>
      <c r="Z387" s="214" t="str">
        <f>IF(Table35[[#This Row],[PO TMMIN]]="","",SUMIF(B:B,Table35[[#This Row],[Ich Part No]],I:I))</f>
        <v/>
      </c>
      <c r="AC387" s="169" t="str">
        <f>IF(Table35[[#This Row],[Delivery Date]]="","",$AC$2-Table35[[#This Row],[Delivery Date]])</f>
        <v/>
      </c>
      <c r="AE387" t="str">
        <f>IFERROR(VLOOKUP(Table35[[#This Row],[Ich No]],'ICH NO'!K:M,3,0),"")</f>
        <v/>
      </c>
      <c r="AF387" t="str">
        <f>IF(Table35[[#This Row],[REST TAM]]&gt;Table35[[#This Row],[Stock TAM]],Table35[[#This Row],[Stock TAM]],Table35[[#This Row],[REST TAM]])</f>
        <v/>
      </c>
    </row>
    <row r="388" spans="1:32" x14ac:dyDescent="0.3">
      <c r="A388" s="173" t="str">
        <f>IF(Table35[[#This Row],[TAM PART NO]]="","",(ROW()-2))</f>
        <v/>
      </c>
      <c r="B388" s="212" t="str">
        <f>IF(TAM!T392="","",TAM!T392)</f>
        <v/>
      </c>
      <c r="C388" s="42" t="str">
        <f>IF(TAM!Q392="","",TAM!Q392)</f>
        <v/>
      </c>
      <c r="D388" s="42" t="str">
        <f>IF(TAM!I392="","",TAM!I392)</f>
        <v/>
      </c>
      <c r="E388" s="42" t="str">
        <f>IF(TAM!H392="","",TAM!H392)</f>
        <v/>
      </c>
      <c r="F388" s="213" t="str">
        <f>IF(TAM!L392="","",TAM!L392)</f>
        <v/>
      </c>
      <c r="G388" s="213" t="str">
        <f>IF(TAM!M392="","",TAM!M392)</f>
        <v/>
      </c>
      <c r="H388" s="220" t="str">
        <f>IF(TAM!AD392="","",TAM!AD392)</f>
        <v/>
      </c>
      <c r="I388" s="223" t="str">
        <f>IF(Table35[[#This Row],[Open Qty TAM]]="","",TAM!AE392)</f>
        <v/>
      </c>
      <c r="J388" s="212" t="str">
        <f>IF(TMMIN!T390="","",TMMIN!T390)</f>
        <v/>
      </c>
      <c r="K388" s="42" t="str">
        <f>IF(TMMIN!Q390="","",TMMIN!Q390)</f>
        <v/>
      </c>
      <c r="L388" s="42" t="str">
        <f>IF(TMMIN!I390="","",TMMIN!I390)</f>
        <v/>
      </c>
      <c r="M388" s="220" t="str">
        <f>IF(Table35[[#This Row],[PO TMMIN]]="","",TMMIN!AD390)</f>
        <v/>
      </c>
      <c r="N388" s="223" t="str">
        <f>IF(Table35[[#This Row],[Open Qty TMMIN]]="","",TMMIN!AE390)</f>
        <v/>
      </c>
      <c r="O388" s="226" t="str">
        <f>IF(Table35[[#This Row],[Open Qty TAM]]="","",SUM(SUMIF('STOCK OES'!B:B,Table35[[#This Row],[Ich No]],'STOCK OES'!E:E),SUMIF('STOCK SEALING'!B:B,Table35[[#This Row],[Ich Part No]],'STOCK SEALING'!E:E)))</f>
        <v/>
      </c>
      <c r="P388" s="223" t="str">
        <f>IF(Table35[[#This Row],[Rest TMMIN]]="","",SUM(SUMIF('STOCK OES'!B:B,Table35[[#This Row],[Ich Part No]],'STOCK OES'!E:E),SUMIF('STOCK SEALING'!B:B,Table35[[#This Row],[Ich Part No]],'STOCK SEALING'!E:E)))</f>
        <v/>
      </c>
      <c r="Q388" s="226"/>
      <c r="R388" s="223"/>
      <c r="S388" s="226" t="str">
        <f>IFERROR(Table35[[#This Row],[REST TAM]]-Table35[[#This Row],[Scan TAM]],"")</f>
        <v/>
      </c>
      <c r="T388" s="223" t="str">
        <f>IFERROR(Table35[[#This Row],[Rest TMMIN]]-Table35[[#This Row],[Scan Tmmin]],"")</f>
        <v/>
      </c>
      <c r="U388" s="212" t="str">
        <f>IF(Table35[[#This Row],[PO TAM]]="","",IF(Table35[[#This Row],[Balance TAM]]&gt;0,"Open","Close"))</f>
        <v/>
      </c>
      <c r="V388" s="214" t="str">
        <f>IF(Table35[[#This Row],[PO TMMIN]]="","",IF(Table35[[#This Row],[Balance TMMIN]]&gt;0,"Open","Close"))</f>
        <v/>
      </c>
      <c r="W388" s="212"/>
      <c r="X388" s="214"/>
      <c r="Y388" s="236" t="str">
        <f>IF(Table35[[#This Row],[PO TAM]]="","",SUMIF(J:J,Table35[[#This Row],[Ich No]],J:N))</f>
        <v/>
      </c>
      <c r="Z388" s="214" t="str">
        <f>IF(Table35[[#This Row],[PO TMMIN]]="","",SUMIF(B:B,Table35[[#This Row],[Ich Part No]],I:I))</f>
        <v/>
      </c>
      <c r="AC388" s="169" t="str">
        <f>IF(Table35[[#This Row],[Delivery Date]]="","",$AC$2-Table35[[#This Row],[Delivery Date]])</f>
        <v/>
      </c>
      <c r="AE388" t="str">
        <f>IFERROR(VLOOKUP(Table35[[#This Row],[Ich No]],'ICH NO'!K:M,3,0),"")</f>
        <v/>
      </c>
      <c r="AF388" t="str">
        <f>IF(Table35[[#This Row],[REST TAM]]&gt;Table35[[#This Row],[Stock TAM]],Table35[[#This Row],[Stock TAM]],Table35[[#This Row],[REST TAM]])</f>
        <v/>
      </c>
    </row>
    <row r="389" spans="1:32" x14ac:dyDescent="0.3">
      <c r="A389" s="173" t="str">
        <f>IF(Table35[[#This Row],[TAM PART NO]]="","",(ROW()-2))</f>
        <v/>
      </c>
      <c r="B389" s="212" t="str">
        <f>IF(TAM!T393="","",TAM!T393)</f>
        <v/>
      </c>
      <c r="C389" s="42" t="str">
        <f>IF(TAM!Q393="","",TAM!Q393)</f>
        <v/>
      </c>
      <c r="D389" s="42" t="str">
        <f>IF(TAM!I393="","",TAM!I393)</f>
        <v/>
      </c>
      <c r="E389" s="42" t="str">
        <f>IF(TAM!H393="","",TAM!H393)</f>
        <v/>
      </c>
      <c r="F389" s="213" t="str">
        <f>IF(TAM!L393="","",TAM!L393)</f>
        <v/>
      </c>
      <c r="G389" s="213" t="str">
        <f>IF(TAM!M393="","",TAM!M393)</f>
        <v/>
      </c>
      <c r="H389" s="220" t="str">
        <f>IF(TAM!AD393="","",TAM!AD393)</f>
        <v/>
      </c>
      <c r="I389" s="223" t="str">
        <f>IF(Table35[[#This Row],[Open Qty TAM]]="","",TAM!AE393)</f>
        <v/>
      </c>
      <c r="J389" s="212" t="str">
        <f>IF(TMMIN!T391="","",TMMIN!T391)</f>
        <v/>
      </c>
      <c r="K389" s="42" t="str">
        <f>IF(TMMIN!Q391="","",TMMIN!Q391)</f>
        <v/>
      </c>
      <c r="L389" s="42" t="str">
        <f>IF(TMMIN!I391="","",TMMIN!I391)</f>
        <v/>
      </c>
      <c r="M389" s="220" t="str">
        <f>IF(Table35[[#This Row],[PO TMMIN]]="","",TMMIN!AD391)</f>
        <v/>
      </c>
      <c r="N389" s="223" t="str">
        <f>IF(Table35[[#This Row],[Open Qty TMMIN]]="","",TMMIN!AE391)</f>
        <v/>
      </c>
      <c r="O389" s="226" t="str">
        <f>IF(Table35[[#This Row],[Open Qty TAM]]="","",SUM(SUMIF('STOCK OES'!B:B,Table35[[#This Row],[Ich No]],'STOCK OES'!E:E),SUMIF('STOCK SEALING'!B:B,Table35[[#This Row],[Ich Part No]],'STOCK SEALING'!E:E)))</f>
        <v/>
      </c>
      <c r="P389" s="223" t="str">
        <f>IF(Table35[[#This Row],[Rest TMMIN]]="","",SUM(SUMIF('STOCK OES'!B:B,Table35[[#This Row],[Ich Part No]],'STOCK OES'!E:E),SUMIF('STOCK SEALING'!B:B,Table35[[#This Row],[Ich Part No]],'STOCK SEALING'!E:E)))</f>
        <v/>
      </c>
      <c r="Q389" s="226"/>
      <c r="R389" s="223"/>
      <c r="S389" s="226" t="str">
        <f>IFERROR(Table35[[#This Row],[REST TAM]]-Table35[[#This Row],[Scan TAM]],"")</f>
        <v/>
      </c>
      <c r="T389" s="223" t="str">
        <f>IFERROR(Table35[[#This Row],[Rest TMMIN]]-Table35[[#This Row],[Scan Tmmin]],"")</f>
        <v/>
      </c>
      <c r="U389" s="212" t="str">
        <f>IF(Table35[[#This Row],[PO TAM]]="","",IF(Table35[[#This Row],[Balance TAM]]&gt;0,"Open","Close"))</f>
        <v/>
      </c>
      <c r="V389" s="214" t="str">
        <f>IF(Table35[[#This Row],[PO TMMIN]]="","",IF(Table35[[#This Row],[Balance TMMIN]]&gt;0,"Open","Close"))</f>
        <v/>
      </c>
      <c r="W389" s="212"/>
      <c r="X389" s="214"/>
      <c r="Y389" s="236" t="str">
        <f>IF(Table35[[#This Row],[PO TAM]]="","",SUMIF(J:J,Table35[[#This Row],[Ich No]],J:N))</f>
        <v/>
      </c>
      <c r="Z389" s="214" t="str">
        <f>IF(Table35[[#This Row],[PO TMMIN]]="","",SUMIF(B:B,Table35[[#This Row],[Ich Part No]],I:I))</f>
        <v/>
      </c>
      <c r="AC389" s="169" t="str">
        <f>IF(Table35[[#This Row],[Delivery Date]]="","",$AC$2-Table35[[#This Row],[Delivery Date]])</f>
        <v/>
      </c>
      <c r="AE389" t="str">
        <f>IFERROR(VLOOKUP(Table35[[#This Row],[Ich No]],'ICH NO'!K:M,3,0),"")</f>
        <v/>
      </c>
      <c r="AF389" t="str">
        <f>IF(Table35[[#This Row],[REST TAM]]&gt;Table35[[#This Row],[Stock TAM]],Table35[[#This Row],[Stock TAM]],Table35[[#This Row],[REST TAM]])</f>
        <v/>
      </c>
    </row>
    <row r="390" spans="1:32" x14ac:dyDescent="0.3">
      <c r="A390" s="173" t="str">
        <f>IF(Table35[[#This Row],[TAM PART NO]]="","",(ROW()-2))</f>
        <v/>
      </c>
      <c r="B390" s="212" t="str">
        <f>IF(TAM!T394="","",TAM!T394)</f>
        <v/>
      </c>
      <c r="C390" s="42" t="str">
        <f>IF(TAM!Q394="","",TAM!Q394)</f>
        <v/>
      </c>
      <c r="D390" s="42" t="str">
        <f>IF(TAM!I394="","",TAM!I394)</f>
        <v/>
      </c>
      <c r="E390" s="42" t="str">
        <f>IF(TAM!H394="","",TAM!H394)</f>
        <v/>
      </c>
      <c r="F390" s="213" t="str">
        <f>IF(TAM!L394="","",TAM!L394)</f>
        <v/>
      </c>
      <c r="G390" s="213" t="str">
        <f>IF(TAM!M394="","",TAM!M394)</f>
        <v/>
      </c>
      <c r="H390" s="220" t="str">
        <f>IF(TAM!AD394="","",TAM!AD394)</f>
        <v/>
      </c>
      <c r="I390" s="223" t="str">
        <f>IF(Table35[[#This Row],[Open Qty TAM]]="","",TAM!AE394)</f>
        <v/>
      </c>
      <c r="J390" s="212" t="str">
        <f>IF(TMMIN!T392="","",TMMIN!T392)</f>
        <v/>
      </c>
      <c r="K390" s="42" t="str">
        <f>IF(TMMIN!Q392="","",TMMIN!Q392)</f>
        <v/>
      </c>
      <c r="L390" s="42" t="str">
        <f>IF(TMMIN!I392="","",TMMIN!I392)</f>
        <v/>
      </c>
      <c r="M390" s="220" t="str">
        <f>IF(Table35[[#This Row],[PO TMMIN]]="","",TMMIN!AD392)</f>
        <v/>
      </c>
      <c r="N390" s="223" t="str">
        <f>IF(Table35[[#This Row],[Open Qty TMMIN]]="","",TMMIN!AE392)</f>
        <v/>
      </c>
      <c r="O390" s="226" t="str">
        <f>IF(Table35[[#This Row],[Open Qty TAM]]="","",SUM(SUMIF('STOCK OES'!B:B,Table35[[#This Row],[Ich No]],'STOCK OES'!E:E),SUMIF('STOCK SEALING'!B:B,Table35[[#This Row],[Ich Part No]],'STOCK SEALING'!E:E)))</f>
        <v/>
      </c>
      <c r="P390" s="223" t="str">
        <f>IF(Table35[[#This Row],[Rest TMMIN]]="","",SUM(SUMIF('STOCK OES'!B:B,Table35[[#This Row],[Ich Part No]],'STOCK OES'!E:E),SUMIF('STOCK SEALING'!B:B,Table35[[#This Row],[Ich Part No]],'STOCK SEALING'!E:E)))</f>
        <v/>
      </c>
      <c r="Q390" s="226"/>
      <c r="R390" s="223"/>
      <c r="S390" s="226" t="str">
        <f>IFERROR(Table35[[#This Row],[REST TAM]]-Table35[[#This Row],[Scan TAM]],"")</f>
        <v/>
      </c>
      <c r="T390" s="223" t="str">
        <f>IFERROR(Table35[[#This Row],[Rest TMMIN]]-Table35[[#This Row],[Scan Tmmin]],"")</f>
        <v/>
      </c>
      <c r="U390" s="212" t="str">
        <f>IF(Table35[[#This Row],[PO TAM]]="","",IF(Table35[[#This Row],[Balance TAM]]&gt;0,"Open","Close"))</f>
        <v/>
      </c>
      <c r="V390" s="214" t="str">
        <f>IF(Table35[[#This Row],[PO TMMIN]]="","",IF(Table35[[#This Row],[Balance TMMIN]]&gt;0,"Open","Close"))</f>
        <v/>
      </c>
      <c r="W390" s="212"/>
      <c r="X390" s="214"/>
      <c r="Y390" s="236" t="str">
        <f>IF(Table35[[#This Row],[PO TAM]]="","",SUMIF(J:J,Table35[[#This Row],[Ich No]],J:N))</f>
        <v/>
      </c>
      <c r="Z390" s="214" t="str">
        <f>IF(Table35[[#This Row],[PO TMMIN]]="","",SUMIF(B:B,Table35[[#This Row],[Ich Part No]],I:I))</f>
        <v/>
      </c>
      <c r="AC390" s="169" t="str">
        <f>IF(Table35[[#This Row],[Delivery Date]]="","",$AC$2-Table35[[#This Row],[Delivery Date]])</f>
        <v/>
      </c>
      <c r="AE390" t="str">
        <f>IFERROR(VLOOKUP(Table35[[#This Row],[Ich No]],'ICH NO'!K:M,3,0),"")</f>
        <v/>
      </c>
      <c r="AF390" t="str">
        <f>IF(Table35[[#This Row],[REST TAM]]&gt;Table35[[#This Row],[Stock TAM]],Table35[[#This Row],[Stock TAM]],Table35[[#This Row],[REST TAM]])</f>
        <v/>
      </c>
    </row>
    <row r="391" spans="1:32" x14ac:dyDescent="0.3">
      <c r="A391" s="173" t="str">
        <f>IF(Table35[[#This Row],[TAM PART NO]]="","",(ROW()-2))</f>
        <v/>
      </c>
      <c r="B391" s="212" t="str">
        <f>IF(TAM!T395="","",TAM!T395)</f>
        <v/>
      </c>
      <c r="C391" s="42" t="str">
        <f>IF(TAM!Q395="","",TAM!Q395)</f>
        <v/>
      </c>
      <c r="D391" s="42" t="str">
        <f>IF(TAM!I395="","",TAM!I395)</f>
        <v/>
      </c>
      <c r="E391" s="42" t="str">
        <f>IF(TAM!H395="","",TAM!H395)</f>
        <v/>
      </c>
      <c r="F391" s="213" t="str">
        <f>IF(TAM!L395="","",TAM!L395)</f>
        <v/>
      </c>
      <c r="G391" s="213" t="str">
        <f>IF(TAM!M395="","",TAM!M395)</f>
        <v/>
      </c>
      <c r="H391" s="220" t="str">
        <f>IF(TAM!AD395="","",TAM!AD395)</f>
        <v/>
      </c>
      <c r="I391" s="223" t="str">
        <f>IF(Table35[[#This Row],[Open Qty TAM]]="","",TAM!AE395)</f>
        <v/>
      </c>
      <c r="J391" s="212" t="str">
        <f>IF(TMMIN!T393="","",TMMIN!T393)</f>
        <v/>
      </c>
      <c r="K391" s="42" t="str">
        <f>IF(TMMIN!Q393="","",TMMIN!Q393)</f>
        <v/>
      </c>
      <c r="L391" s="42" t="str">
        <f>IF(TMMIN!I393="","",TMMIN!I393)</f>
        <v/>
      </c>
      <c r="M391" s="220" t="str">
        <f>IF(Table35[[#This Row],[PO TMMIN]]="","",TMMIN!AD393)</f>
        <v/>
      </c>
      <c r="N391" s="223" t="str">
        <f>IF(Table35[[#This Row],[Open Qty TMMIN]]="","",TMMIN!AE393)</f>
        <v/>
      </c>
      <c r="O391" s="226" t="str">
        <f>IF(Table35[[#This Row],[Open Qty TAM]]="","",SUM(SUMIF('STOCK OES'!B:B,Table35[[#This Row],[Ich No]],'STOCK OES'!E:E),SUMIF('STOCK SEALING'!B:B,Table35[[#This Row],[Ich Part No]],'STOCK SEALING'!E:E)))</f>
        <v/>
      </c>
      <c r="P391" s="223" t="str">
        <f>IF(Table35[[#This Row],[Rest TMMIN]]="","",SUM(SUMIF('STOCK OES'!B:B,Table35[[#This Row],[Ich Part No]],'STOCK OES'!E:E),SUMIF('STOCK SEALING'!B:B,Table35[[#This Row],[Ich Part No]],'STOCK SEALING'!E:E)))</f>
        <v/>
      </c>
      <c r="Q391" s="226"/>
      <c r="R391" s="223"/>
      <c r="S391" s="226" t="str">
        <f>IFERROR(Table35[[#This Row],[REST TAM]]-Table35[[#This Row],[Scan TAM]],"")</f>
        <v/>
      </c>
      <c r="T391" s="223" t="str">
        <f>IFERROR(Table35[[#This Row],[Rest TMMIN]]-Table35[[#This Row],[Scan Tmmin]],"")</f>
        <v/>
      </c>
      <c r="U391" s="212" t="str">
        <f>IF(Table35[[#This Row],[PO TAM]]="","",IF(Table35[[#This Row],[Balance TAM]]&gt;0,"Open","Close"))</f>
        <v/>
      </c>
      <c r="V391" s="214" t="str">
        <f>IF(Table35[[#This Row],[PO TMMIN]]="","",IF(Table35[[#This Row],[Balance TMMIN]]&gt;0,"Open","Close"))</f>
        <v/>
      </c>
      <c r="W391" s="212"/>
      <c r="X391" s="214"/>
      <c r="Y391" s="236" t="str">
        <f>IF(Table35[[#This Row],[PO TAM]]="","",SUMIF(J:J,Table35[[#This Row],[Ich No]],J:N))</f>
        <v/>
      </c>
      <c r="Z391" s="214" t="str">
        <f>IF(Table35[[#This Row],[PO TMMIN]]="","",SUMIF(B:B,Table35[[#This Row],[Ich Part No]],I:I))</f>
        <v/>
      </c>
      <c r="AC391" s="169" t="str">
        <f>IF(Table35[[#This Row],[Delivery Date]]="","",$AC$2-Table35[[#This Row],[Delivery Date]])</f>
        <v/>
      </c>
      <c r="AE391" t="str">
        <f>IFERROR(VLOOKUP(Table35[[#This Row],[Ich No]],'ICH NO'!K:M,3,0),"")</f>
        <v/>
      </c>
      <c r="AF391" t="str">
        <f>IF(Table35[[#This Row],[REST TAM]]&gt;Table35[[#This Row],[Stock TAM]],Table35[[#This Row],[Stock TAM]],Table35[[#This Row],[REST TAM]])</f>
        <v/>
      </c>
    </row>
    <row r="392" spans="1:32" x14ac:dyDescent="0.3">
      <c r="A392" s="173" t="str">
        <f>IF(Table35[[#This Row],[TAM PART NO]]="","",(ROW()-2))</f>
        <v/>
      </c>
      <c r="B392" s="212" t="str">
        <f>IF(TAM!T396="","",TAM!T396)</f>
        <v/>
      </c>
      <c r="C392" s="42" t="str">
        <f>IF(TAM!Q396="","",TAM!Q396)</f>
        <v/>
      </c>
      <c r="D392" s="42" t="str">
        <f>IF(TAM!I396="","",TAM!I396)</f>
        <v/>
      </c>
      <c r="E392" s="42" t="str">
        <f>IF(TAM!H396="","",TAM!H396)</f>
        <v/>
      </c>
      <c r="F392" s="213" t="str">
        <f>IF(TAM!L396="","",TAM!L396)</f>
        <v/>
      </c>
      <c r="G392" s="213" t="str">
        <f>IF(TAM!M396="","",TAM!M396)</f>
        <v/>
      </c>
      <c r="H392" s="220" t="str">
        <f>IF(TAM!AD396="","",TAM!AD396)</f>
        <v/>
      </c>
      <c r="I392" s="223" t="str">
        <f>IF(Table35[[#This Row],[Open Qty TAM]]="","",TAM!AE396)</f>
        <v/>
      </c>
      <c r="J392" s="212" t="str">
        <f>IF(TMMIN!T394="","",TMMIN!T394)</f>
        <v/>
      </c>
      <c r="K392" s="42" t="str">
        <f>IF(TMMIN!Q394="","",TMMIN!Q394)</f>
        <v/>
      </c>
      <c r="L392" s="42" t="str">
        <f>IF(TMMIN!I394="","",TMMIN!I394)</f>
        <v/>
      </c>
      <c r="M392" s="220" t="str">
        <f>IF(Table35[[#This Row],[PO TMMIN]]="","",TMMIN!AD394)</f>
        <v/>
      </c>
      <c r="N392" s="223" t="str">
        <f>IF(Table35[[#This Row],[Open Qty TMMIN]]="","",TMMIN!AE394)</f>
        <v/>
      </c>
      <c r="O392" s="226" t="str">
        <f>IF(Table35[[#This Row],[Open Qty TAM]]="","",SUM(SUMIF('STOCK OES'!B:B,Table35[[#This Row],[Ich No]],'STOCK OES'!E:E),SUMIF('STOCK SEALING'!B:B,Table35[[#This Row],[Ich Part No]],'STOCK SEALING'!E:E)))</f>
        <v/>
      </c>
      <c r="P392" s="223" t="str">
        <f>IF(Table35[[#This Row],[Rest TMMIN]]="","",SUM(SUMIF('STOCK OES'!B:B,Table35[[#This Row],[Ich Part No]],'STOCK OES'!E:E),SUMIF('STOCK SEALING'!B:B,Table35[[#This Row],[Ich Part No]],'STOCK SEALING'!E:E)))</f>
        <v/>
      </c>
      <c r="Q392" s="226"/>
      <c r="R392" s="223"/>
      <c r="S392" s="226" t="str">
        <f>IFERROR(Table35[[#This Row],[REST TAM]]-Table35[[#This Row],[Scan TAM]],"")</f>
        <v/>
      </c>
      <c r="T392" s="223" t="str">
        <f>IFERROR(Table35[[#This Row],[Rest TMMIN]]-Table35[[#This Row],[Scan Tmmin]],"")</f>
        <v/>
      </c>
      <c r="U392" s="212" t="str">
        <f>IF(Table35[[#This Row],[PO TAM]]="","",IF(Table35[[#This Row],[Balance TAM]]&gt;0,"Open","Close"))</f>
        <v/>
      </c>
      <c r="V392" s="214" t="str">
        <f>IF(Table35[[#This Row],[PO TMMIN]]="","",IF(Table35[[#This Row],[Balance TMMIN]]&gt;0,"Open","Close"))</f>
        <v/>
      </c>
      <c r="W392" s="212"/>
      <c r="X392" s="214"/>
      <c r="Y392" s="236" t="str">
        <f>IF(Table35[[#This Row],[PO TAM]]="","",SUMIF(J:J,Table35[[#This Row],[Ich No]],J:N))</f>
        <v/>
      </c>
      <c r="Z392" s="214" t="str">
        <f>IF(Table35[[#This Row],[PO TMMIN]]="","",SUMIF(B:B,Table35[[#This Row],[Ich Part No]],I:I))</f>
        <v/>
      </c>
      <c r="AC392" s="169" t="str">
        <f>IF(Table35[[#This Row],[Delivery Date]]="","",$AC$2-Table35[[#This Row],[Delivery Date]])</f>
        <v/>
      </c>
      <c r="AE392" t="str">
        <f>IFERROR(VLOOKUP(Table35[[#This Row],[Ich No]],'ICH NO'!K:M,3,0),"")</f>
        <v/>
      </c>
      <c r="AF392" t="str">
        <f>IF(Table35[[#This Row],[REST TAM]]&gt;Table35[[#This Row],[Stock TAM]],Table35[[#This Row],[Stock TAM]],Table35[[#This Row],[REST TAM]])</f>
        <v/>
      </c>
    </row>
    <row r="393" spans="1:32" x14ac:dyDescent="0.3">
      <c r="A393" s="173" t="str">
        <f>IF(Table35[[#This Row],[TAM PART NO]]="","",(ROW()-2))</f>
        <v/>
      </c>
      <c r="B393" s="212" t="str">
        <f>IF(TAM!T397="","",TAM!T397)</f>
        <v/>
      </c>
      <c r="C393" s="42" t="str">
        <f>IF(TAM!Q397="","",TAM!Q397)</f>
        <v/>
      </c>
      <c r="D393" s="42" t="str">
        <f>IF(TAM!I397="","",TAM!I397)</f>
        <v/>
      </c>
      <c r="E393" s="42" t="str">
        <f>IF(TAM!H397="","",TAM!H397)</f>
        <v/>
      </c>
      <c r="F393" s="213" t="str">
        <f>IF(TAM!L397="","",TAM!L397)</f>
        <v/>
      </c>
      <c r="G393" s="213" t="str">
        <f>IF(TAM!M397="","",TAM!M397)</f>
        <v/>
      </c>
      <c r="H393" s="220" t="str">
        <f>IF(TAM!AD397="","",TAM!AD397)</f>
        <v/>
      </c>
      <c r="I393" s="223" t="str">
        <f>IF(Table35[[#This Row],[Open Qty TAM]]="","",TAM!AE397)</f>
        <v/>
      </c>
      <c r="J393" s="212" t="str">
        <f>IF(TMMIN!T395="","",TMMIN!T395)</f>
        <v/>
      </c>
      <c r="K393" s="42" t="str">
        <f>IF(TMMIN!Q395="","",TMMIN!Q395)</f>
        <v/>
      </c>
      <c r="L393" s="42" t="str">
        <f>IF(TMMIN!I395="","",TMMIN!I395)</f>
        <v/>
      </c>
      <c r="M393" s="220" t="str">
        <f>IF(Table35[[#This Row],[PO TMMIN]]="","",TMMIN!AD395)</f>
        <v/>
      </c>
      <c r="N393" s="223" t="str">
        <f>IF(Table35[[#This Row],[Open Qty TMMIN]]="","",TMMIN!AE395)</f>
        <v/>
      </c>
      <c r="O393" s="226" t="str">
        <f>IF(Table35[[#This Row],[Open Qty TAM]]="","",SUM(SUMIF('STOCK OES'!B:B,Table35[[#This Row],[Ich No]],'STOCK OES'!E:E),SUMIF('STOCK SEALING'!B:B,Table35[[#This Row],[Ich Part No]],'STOCK SEALING'!E:E)))</f>
        <v/>
      </c>
      <c r="P393" s="223" t="str">
        <f>IF(Table35[[#This Row],[Rest TMMIN]]="","",SUM(SUMIF('STOCK OES'!B:B,Table35[[#This Row],[Ich Part No]],'STOCK OES'!E:E),SUMIF('STOCK SEALING'!B:B,Table35[[#This Row],[Ich Part No]],'STOCK SEALING'!E:E)))</f>
        <v/>
      </c>
      <c r="Q393" s="226"/>
      <c r="R393" s="223"/>
      <c r="S393" s="226" t="str">
        <f>IFERROR(Table35[[#This Row],[REST TAM]]-Table35[[#This Row],[Scan TAM]],"")</f>
        <v/>
      </c>
      <c r="T393" s="223" t="str">
        <f>IFERROR(Table35[[#This Row],[Rest TMMIN]]-Table35[[#This Row],[Scan Tmmin]],"")</f>
        <v/>
      </c>
      <c r="U393" s="212" t="str">
        <f>IF(Table35[[#This Row],[PO TAM]]="","",IF(Table35[[#This Row],[Balance TAM]]&gt;0,"Open","Close"))</f>
        <v/>
      </c>
      <c r="V393" s="214" t="str">
        <f>IF(Table35[[#This Row],[PO TMMIN]]="","",IF(Table35[[#This Row],[Balance TMMIN]]&gt;0,"Open","Close"))</f>
        <v/>
      </c>
      <c r="W393" s="212"/>
      <c r="X393" s="214"/>
      <c r="Y393" s="236" t="str">
        <f>IF(Table35[[#This Row],[PO TAM]]="","",SUMIF(J:J,Table35[[#This Row],[Ich No]],J:N))</f>
        <v/>
      </c>
      <c r="Z393" s="214" t="str">
        <f>IF(Table35[[#This Row],[PO TMMIN]]="","",SUMIF(B:B,Table35[[#This Row],[Ich Part No]],I:I))</f>
        <v/>
      </c>
      <c r="AC393" s="169" t="str">
        <f>IF(Table35[[#This Row],[Delivery Date]]="","",$AC$2-Table35[[#This Row],[Delivery Date]])</f>
        <v/>
      </c>
      <c r="AE393" t="str">
        <f>IFERROR(VLOOKUP(Table35[[#This Row],[Ich No]],'ICH NO'!K:M,3,0),"")</f>
        <v/>
      </c>
      <c r="AF393" t="str">
        <f>IF(Table35[[#This Row],[REST TAM]]&gt;Table35[[#This Row],[Stock TAM]],Table35[[#This Row],[Stock TAM]],Table35[[#This Row],[REST TAM]])</f>
        <v/>
      </c>
    </row>
    <row r="394" spans="1:32" x14ac:dyDescent="0.3">
      <c r="A394" s="173" t="str">
        <f>IF(Table35[[#This Row],[TAM PART NO]]="","",(ROW()-2))</f>
        <v/>
      </c>
      <c r="B394" s="212" t="str">
        <f>IF(TAM!T398="","",TAM!T398)</f>
        <v/>
      </c>
      <c r="C394" s="42" t="str">
        <f>IF(TAM!Q398="","",TAM!Q398)</f>
        <v/>
      </c>
      <c r="D394" s="42" t="str">
        <f>IF(TAM!I398="","",TAM!I398)</f>
        <v/>
      </c>
      <c r="E394" s="42" t="str">
        <f>IF(TAM!H398="","",TAM!H398)</f>
        <v/>
      </c>
      <c r="F394" s="213" t="str">
        <f>IF(TAM!L398="","",TAM!L398)</f>
        <v/>
      </c>
      <c r="G394" s="213" t="str">
        <f>IF(TAM!M398="","",TAM!M398)</f>
        <v/>
      </c>
      <c r="H394" s="220" t="str">
        <f>IF(TAM!AD398="","",TAM!AD398)</f>
        <v/>
      </c>
      <c r="I394" s="223" t="str">
        <f>IF(Table35[[#This Row],[Open Qty TAM]]="","",TAM!AE398)</f>
        <v/>
      </c>
      <c r="J394" s="212" t="str">
        <f>IF(TMMIN!T396="","",TMMIN!T396)</f>
        <v/>
      </c>
      <c r="K394" s="42" t="str">
        <f>IF(TMMIN!Q396="","",TMMIN!Q396)</f>
        <v/>
      </c>
      <c r="L394" s="42" t="str">
        <f>IF(TMMIN!I396="","",TMMIN!I396)</f>
        <v/>
      </c>
      <c r="M394" s="220" t="str">
        <f>IF(Table35[[#This Row],[PO TMMIN]]="","",TMMIN!AD396)</f>
        <v/>
      </c>
      <c r="N394" s="223" t="str">
        <f>IF(Table35[[#This Row],[Open Qty TMMIN]]="","",TMMIN!AE396)</f>
        <v/>
      </c>
      <c r="O394" s="226" t="str">
        <f>IF(Table35[[#This Row],[Open Qty TAM]]="","",SUM(SUMIF('STOCK OES'!B:B,Table35[[#This Row],[Ich No]],'STOCK OES'!E:E),SUMIF('STOCK SEALING'!B:B,Table35[[#This Row],[Ich Part No]],'STOCK SEALING'!E:E)))</f>
        <v/>
      </c>
      <c r="P394" s="223" t="str">
        <f>IF(Table35[[#This Row],[Rest TMMIN]]="","",SUM(SUMIF('STOCK OES'!B:B,Table35[[#This Row],[Ich Part No]],'STOCK OES'!E:E),SUMIF('STOCK SEALING'!B:B,Table35[[#This Row],[Ich Part No]],'STOCK SEALING'!E:E)))</f>
        <v/>
      </c>
      <c r="Q394" s="226"/>
      <c r="R394" s="223"/>
      <c r="S394" s="226" t="str">
        <f>IFERROR(Table35[[#This Row],[REST TAM]]-Table35[[#This Row],[Scan TAM]],"")</f>
        <v/>
      </c>
      <c r="T394" s="223" t="str">
        <f>IFERROR(Table35[[#This Row],[Rest TMMIN]]-Table35[[#This Row],[Scan Tmmin]],"")</f>
        <v/>
      </c>
      <c r="U394" s="212" t="str">
        <f>IF(Table35[[#This Row],[PO TAM]]="","",IF(Table35[[#This Row],[Balance TAM]]&gt;0,"Open","Close"))</f>
        <v/>
      </c>
      <c r="V394" s="214" t="str">
        <f>IF(Table35[[#This Row],[PO TMMIN]]="","",IF(Table35[[#This Row],[Balance TMMIN]]&gt;0,"Open","Close"))</f>
        <v/>
      </c>
      <c r="W394" s="212"/>
      <c r="X394" s="214"/>
      <c r="Y394" s="236" t="str">
        <f>IF(Table35[[#This Row],[PO TAM]]="","",SUMIF(J:J,Table35[[#This Row],[Ich No]],J:N))</f>
        <v/>
      </c>
      <c r="Z394" s="214" t="str">
        <f>IF(Table35[[#This Row],[PO TMMIN]]="","",SUMIF(B:B,Table35[[#This Row],[Ich Part No]],I:I))</f>
        <v/>
      </c>
      <c r="AC394" s="169" t="str">
        <f>IF(Table35[[#This Row],[Delivery Date]]="","",$AC$2-Table35[[#This Row],[Delivery Date]])</f>
        <v/>
      </c>
      <c r="AE394" t="str">
        <f>IFERROR(VLOOKUP(Table35[[#This Row],[Ich No]],'ICH NO'!K:M,3,0),"")</f>
        <v/>
      </c>
      <c r="AF394" t="str">
        <f>IF(Table35[[#This Row],[REST TAM]]&gt;Table35[[#This Row],[Stock TAM]],Table35[[#This Row],[Stock TAM]],Table35[[#This Row],[REST TAM]])</f>
        <v/>
      </c>
    </row>
    <row r="395" spans="1:32" x14ac:dyDescent="0.3">
      <c r="A395" s="173" t="str">
        <f>IF(Table35[[#This Row],[TAM PART NO]]="","",(ROW()-2))</f>
        <v/>
      </c>
      <c r="B395" s="212" t="str">
        <f>IF(TAM!T399="","",TAM!T399)</f>
        <v/>
      </c>
      <c r="C395" s="42" t="str">
        <f>IF(TAM!Q399="","",TAM!Q399)</f>
        <v/>
      </c>
      <c r="D395" s="42" t="str">
        <f>IF(TAM!I399="","",TAM!I399)</f>
        <v/>
      </c>
      <c r="E395" s="42" t="str">
        <f>IF(TAM!H399="","",TAM!H399)</f>
        <v/>
      </c>
      <c r="F395" s="213" t="str">
        <f>IF(TAM!L399="","",TAM!L399)</f>
        <v/>
      </c>
      <c r="G395" s="213" t="str">
        <f>IF(TAM!M399="","",TAM!M399)</f>
        <v/>
      </c>
      <c r="H395" s="220" t="str">
        <f>IF(TAM!AD399="","",TAM!AD399)</f>
        <v/>
      </c>
      <c r="I395" s="223" t="str">
        <f>IF(Table35[[#This Row],[Open Qty TAM]]="","",TAM!AE399)</f>
        <v/>
      </c>
      <c r="J395" s="212" t="str">
        <f>IF(TMMIN!T397="","",TMMIN!T397)</f>
        <v/>
      </c>
      <c r="K395" s="42" t="str">
        <f>IF(TMMIN!Q397="","",TMMIN!Q397)</f>
        <v/>
      </c>
      <c r="L395" s="42" t="str">
        <f>IF(TMMIN!I397="","",TMMIN!I397)</f>
        <v/>
      </c>
      <c r="M395" s="220" t="str">
        <f>IF(Table35[[#This Row],[PO TMMIN]]="","",TMMIN!AD397)</f>
        <v/>
      </c>
      <c r="N395" s="223" t="str">
        <f>IF(Table35[[#This Row],[Open Qty TMMIN]]="","",TMMIN!AE397)</f>
        <v/>
      </c>
      <c r="O395" s="226" t="str">
        <f>IF(Table35[[#This Row],[Open Qty TAM]]="","",SUM(SUMIF('STOCK OES'!B:B,Table35[[#This Row],[Ich No]],'STOCK OES'!E:E),SUMIF('STOCK SEALING'!B:B,Table35[[#This Row],[Ich Part No]],'STOCK SEALING'!E:E)))</f>
        <v/>
      </c>
      <c r="P395" s="223" t="str">
        <f>IF(Table35[[#This Row],[Rest TMMIN]]="","",SUM(SUMIF('STOCK OES'!B:B,Table35[[#This Row],[Ich Part No]],'STOCK OES'!E:E),SUMIF('STOCK SEALING'!B:B,Table35[[#This Row],[Ich Part No]],'STOCK SEALING'!E:E)))</f>
        <v/>
      </c>
      <c r="Q395" s="226"/>
      <c r="R395" s="223"/>
      <c r="S395" s="226" t="str">
        <f>IFERROR(Table35[[#This Row],[REST TAM]]-Table35[[#This Row],[Scan TAM]],"")</f>
        <v/>
      </c>
      <c r="T395" s="223" t="str">
        <f>IFERROR(Table35[[#This Row],[Rest TMMIN]]-Table35[[#This Row],[Scan Tmmin]],"")</f>
        <v/>
      </c>
      <c r="U395" s="212" t="str">
        <f>IF(Table35[[#This Row],[PO TAM]]="","",IF(Table35[[#This Row],[Balance TAM]]&gt;0,"Open","Close"))</f>
        <v/>
      </c>
      <c r="V395" s="214" t="str">
        <f>IF(Table35[[#This Row],[PO TMMIN]]="","",IF(Table35[[#This Row],[Balance TMMIN]]&gt;0,"Open","Close"))</f>
        <v/>
      </c>
      <c r="W395" s="212"/>
      <c r="X395" s="214"/>
      <c r="Y395" s="236" t="str">
        <f>IF(Table35[[#This Row],[PO TAM]]="","",SUMIF(J:J,Table35[[#This Row],[Ich No]],J:N))</f>
        <v/>
      </c>
      <c r="Z395" s="214" t="str">
        <f>IF(Table35[[#This Row],[PO TMMIN]]="","",SUMIF(B:B,Table35[[#This Row],[Ich Part No]],I:I))</f>
        <v/>
      </c>
      <c r="AC395" s="169" t="str">
        <f>IF(Table35[[#This Row],[Delivery Date]]="","",$AC$2-Table35[[#This Row],[Delivery Date]])</f>
        <v/>
      </c>
      <c r="AE395" t="str">
        <f>IFERROR(VLOOKUP(Table35[[#This Row],[Ich No]],'ICH NO'!K:M,3,0),"")</f>
        <v/>
      </c>
      <c r="AF395" t="str">
        <f>IF(Table35[[#This Row],[REST TAM]]&gt;Table35[[#This Row],[Stock TAM]],Table35[[#This Row],[Stock TAM]],Table35[[#This Row],[REST TAM]])</f>
        <v/>
      </c>
    </row>
    <row r="396" spans="1:32" x14ac:dyDescent="0.3">
      <c r="A396" s="173" t="str">
        <f>IF(Table35[[#This Row],[TAM PART NO]]="","",(ROW()-2))</f>
        <v/>
      </c>
      <c r="B396" s="212" t="str">
        <f>IF(TAM!T400="","",TAM!T400)</f>
        <v/>
      </c>
      <c r="C396" s="42" t="str">
        <f>IF(TAM!Q400="","",TAM!Q400)</f>
        <v/>
      </c>
      <c r="D396" s="42" t="str">
        <f>IF(TAM!I400="","",TAM!I400)</f>
        <v/>
      </c>
      <c r="E396" s="42" t="str">
        <f>IF(TAM!H400="","",TAM!H400)</f>
        <v/>
      </c>
      <c r="F396" s="213" t="str">
        <f>IF(TAM!L400="","",TAM!L400)</f>
        <v/>
      </c>
      <c r="G396" s="213" t="str">
        <f>IF(TAM!M400="","",TAM!M400)</f>
        <v/>
      </c>
      <c r="H396" s="220" t="str">
        <f>IF(TAM!AD400="","",TAM!AD400)</f>
        <v/>
      </c>
      <c r="I396" s="223" t="str">
        <f>IF(Table35[[#This Row],[Open Qty TAM]]="","",TAM!AE400)</f>
        <v/>
      </c>
      <c r="J396" s="212" t="str">
        <f>IF(TMMIN!T398="","",TMMIN!T398)</f>
        <v/>
      </c>
      <c r="K396" s="42" t="str">
        <f>IF(TMMIN!Q398="","",TMMIN!Q398)</f>
        <v/>
      </c>
      <c r="L396" s="42" t="str">
        <f>IF(TMMIN!I398="","",TMMIN!I398)</f>
        <v/>
      </c>
      <c r="M396" s="220" t="str">
        <f>IF(Table35[[#This Row],[PO TMMIN]]="","",TMMIN!AD398)</f>
        <v/>
      </c>
      <c r="N396" s="223" t="str">
        <f>IF(Table35[[#This Row],[Open Qty TMMIN]]="","",TMMIN!AE398)</f>
        <v/>
      </c>
      <c r="O396" s="226" t="str">
        <f>IF(Table35[[#This Row],[Open Qty TAM]]="","",SUM(SUMIF('STOCK OES'!B:B,Table35[[#This Row],[Ich No]],'STOCK OES'!E:E),SUMIF('STOCK SEALING'!B:B,Table35[[#This Row],[Ich Part No]],'STOCK SEALING'!E:E)))</f>
        <v/>
      </c>
      <c r="P396" s="223" t="str">
        <f>IF(Table35[[#This Row],[Rest TMMIN]]="","",SUM(SUMIF('STOCK OES'!B:B,Table35[[#This Row],[Ich Part No]],'STOCK OES'!E:E),SUMIF('STOCK SEALING'!B:B,Table35[[#This Row],[Ich Part No]],'STOCK SEALING'!E:E)))</f>
        <v/>
      </c>
      <c r="Q396" s="226"/>
      <c r="R396" s="223"/>
      <c r="S396" s="226" t="str">
        <f>IFERROR(Table35[[#This Row],[REST TAM]]-Table35[[#This Row],[Scan TAM]],"")</f>
        <v/>
      </c>
      <c r="T396" s="223" t="str">
        <f>IFERROR(Table35[[#This Row],[Rest TMMIN]]-Table35[[#This Row],[Scan Tmmin]],"")</f>
        <v/>
      </c>
      <c r="U396" s="212" t="str">
        <f>IF(Table35[[#This Row],[PO TAM]]="","",IF(Table35[[#This Row],[Balance TAM]]&gt;0,"Open","Close"))</f>
        <v/>
      </c>
      <c r="V396" s="214" t="str">
        <f>IF(Table35[[#This Row],[PO TMMIN]]="","",IF(Table35[[#This Row],[Balance TMMIN]]&gt;0,"Open","Close"))</f>
        <v/>
      </c>
      <c r="W396" s="212"/>
      <c r="X396" s="214"/>
      <c r="Y396" s="236" t="str">
        <f>IF(Table35[[#This Row],[PO TAM]]="","",SUMIF(J:J,Table35[[#This Row],[Ich No]],J:N))</f>
        <v/>
      </c>
      <c r="Z396" s="214" t="str">
        <f>IF(Table35[[#This Row],[PO TMMIN]]="","",SUMIF(B:B,Table35[[#This Row],[Ich Part No]],I:I))</f>
        <v/>
      </c>
      <c r="AC396" s="169" t="str">
        <f>IF(Table35[[#This Row],[Delivery Date]]="","",$AC$2-Table35[[#This Row],[Delivery Date]])</f>
        <v/>
      </c>
      <c r="AE396" t="str">
        <f>IFERROR(VLOOKUP(Table35[[#This Row],[Ich No]],'ICH NO'!K:M,3,0),"")</f>
        <v/>
      </c>
      <c r="AF396" t="str">
        <f>IF(Table35[[#This Row],[REST TAM]]&gt;Table35[[#This Row],[Stock TAM]],Table35[[#This Row],[Stock TAM]],Table35[[#This Row],[REST TAM]])</f>
        <v/>
      </c>
    </row>
    <row r="397" spans="1:32" x14ac:dyDescent="0.3">
      <c r="A397" s="173" t="str">
        <f>IF(Table35[[#This Row],[TAM PART NO]]="","",(ROW()-2))</f>
        <v/>
      </c>
      <c r="B397" s="212" t="str">
        <f>IF(TAM!T401="","",TAM!T401)</f>
        <v/>
      </c>
      <c r="C397" s="42" t="str">
        <f>IF(TAM!Q401="","",TAM!Q401)</f>
        <v/>
      </c>
      <c r="D397" s="42" t="str">
        <f>IF(TAM!I401="","",TAM!I401)</f>
        <v/>
      </c>
      <c r="E397" s="42" t="str">
        <f>IF(TAM!H401="","",TAM!H401)</f>
        <v/>
      </c>
      <c r="F397" s="213" t="str">
        <f>IF(TAM!L401="","",TAM!L401)</f>
        <v/>
      </c>
      <c r="G397" s="213" t="str">
        <f>IF(TAM!M401="","",TAM!M401)</f>
        <v/>
      </c>
      <c r="H397" s="220" t="str">
        <f>IF(TAM!AD401="","",TAM!AD401)</f>
        <v/>
      </c>
      <c r="I397" s="223" t="str">
        <f>IF(Table35[[#This Row],[Open Qty TAM]]="","",TAM!AE401)</f>
        <v/>
      </c>
      <c r="J397" s="212" t="str">
        <f>IF(TMMIN!T399="","",TMMIN!T399)</f>
        <v/>
      </c>
      <c r="K397" s="42" t="str">
        <f>IF(TMMIN!Q399="","",TMMIN!Q399)</f>
        <v/>
      </c>
      <c r="L397" s="42" t="str">
        <f>IF(TMMIN!I399="","",TMMIN!I399)</f>
        <v/>
      </c>
      <c r="M397" s="220" t="str">
        <f>IF(Table35[[#This Row],[PO TMMIN]]="","",TMMIN!AD399)</f>
        <v/>
      </c>
      <c r="N397" s="223" t="str">
        <f>IF(Table35[[#This Row],[Open Qty TMMIN]]="","",TMMIN!AE399)</f>
        <v/>
      </c>
      <c r="O397" s="226" t="str">
        <f>IF(Table35[[#This Row],[Open Qty TAM]]="","",SUM(SUMIF('STOCK OES'!B:B,Table35[[#This Row],[Ich No]],'STOCK OES'!E:E),SUMIF('STOCK SEALING'!B:B,Table35[[#This Row],[Ich Part No]],'STOCK SEALING'!E:E)))</f>
        <v/>
      </c>
      <c r="P397" s="223" t="str">
        <f>IF(Table35[[#This Row],[Rest TMMIN]]="","",SUM(SUMIF('STOCK OES'!B:B,Table35[[#This Row],[Ich Part No]],'STOCK OES'!E:E),SUMIF('STOCK SEALING'!B:B,Table35[[#This Row],[Ich Part No]],'STOCK SEALING'!E:E)))</f>
        <v/>
      </c>
      <c r="Q397" s="226"/>
      <c r="R397" s="223"/>
      <c r="S397" s="226" t="str">
        <f>IFERROR(Table35[[#This Row],[REST TAM]]-Table35[[#This Row],[Scan TAM]],"")</f>
        <v/>
      </c>
      <c r="T397" s="223" t="str">
        <f>IFERROR(Table35[[#This Row],[Rest TMMIN]]-Table35[[#This Row],[Scan Tmmin]],"")</f>
        <v/>
      </c>
      <c r="U397" s="212" t="str">
        <f>IF(Table35[[#This Row],[PO TAM]]="","",IF(Table35[[#This Row],[Balance TAM]]&gt;0,"Open","Close"))</f>
        <v/>
      </c>
      <c r="V397" s="214" t="str">
        <f>IF(Table35[[#This Row],[PO TMMIN]]="","",IF(Table35[[#This Row],[Balance TMMIN]]&gt;0,"Open","Close"))</f>
        <v/>
      </c>
      <c r="W397" s="212"/>
      <c r="X397" s="214"/>
      <c r="Y397" s="236" t="str">
        <f>IF(Table35[[#This Row],[PO TAM]]="","",SUMIF(J:J,Table35[[#This Row],[Ich No]],J:N))</f>
        <v/>
      </c>
      <c r="Z397" s="214" t="str">
        <f>IF(Table35[[#This Row],[PO TMMIN]]="","",SUMIF(B:B,Table35[[#This Row],[Ich Part No]],I:I))</f>
        <v/>
      </c>
      <c r="AC397" s="169" t="str">
        <f>IF(Table35[[#This Row],[Delivery Date]]="","",$AC$2-Table35[[#This Row],[Delivery Date]])</f>
        <v/>
      </c>
      <c r="AE397" t="str">
        <f>IFERROR(VLOOKUP(Table35[[#This Row],[Ich No]],'ICH NO'!K:M,3,0),"")</f>
        <v/>
      </c>
      <c r="AF397" t="str">
        <f>IF(Table35[[#This Row],[REST TAM]]&gt;Table35[[#This Row],[Stock TAM]],Table35[[#This Row],[Stock TAM]],Table35[[#This Row],[REST TAM]])</f>
        <v/>
      </c>
    </row>
    <row r="398" spans="1:32" x14ac:dyDescent="0.3">
      <c r="A398" s="173" t="str">
        <f>IF(Table35[[#This Row],[TAM PART NO]]="","",(ROW()-2))</f>
        <v/>
      </c>
      <c r="B398" s="212" t="str">
        <f>IF(TAM!T402="","",TAM!T402)</f>
        <v/>
      </c>
      <c r="C398" s="42" t="str">
        <f>IF(TAM!Q402="","",TAM!Q402)</f>
        <v/>
      </c>
      <c r="D398" s="42" t="str">
        <f>IF(TAM!I402="","",TAM!I402)</f>
        <v/>
      </c>
      <c r="E398" s="42" t="str">
        <f>IF(TAM!H402="","",TAM!H402)</f>
        <v/>
      </c>
      <c r="F398" s="213" t="str">
        <f>IF(TAM!L402="","",TAM!L402)</f>
        <v/>
      </c>
      <c r="G398" s="213" t="str">
        <f>IF(TAM!M402="","",TAM!M402)</f>
        <v/>
      </c>
      <c r="H398" s="220" t="str">
        <f>IF(TAM!AD402="","",TAM!AD402)</f>
        <v/>
      </c>
      <c r="I398" s="223" t="str">
        <f>IF(Table35[[#This Row],[Open Qty TAM]]="","",TAM!AE402)</f>
        <v/>
      </c>
      <c r="J398" s="212" t="str">
        <f>IF(TMMIN!T400="","",TMMIN!T400)</f>
        <v/>
      </c>
      <c r="K398" s="42" t="str">
        <f>IF(TMMIN!Q400="","",TMMIN!Q400)</f>
        <v/>
      </c>
      <c r="L398" s="42" t="str">
        <f>IF(TMMIN!I400="","",TMMIN!I400)</f>
        <v/>
      </c>
      <c r="M398" s="220" t="str">
        <f>IF(Table35[[#This Row],[PO TMMIN]]="","",TMMIN!AD400)</f>
        <v/>
      </c>
      <c r="N398" s="223" t="str">
        <f>IF(Table35[[#This Row],[Open Qty TMMIN]]="","",TMMIN!AE400)</f>
        <v/>
      </c>
      <c r="O398" s="226" t="str">
        <f>IF(Table35[[#This Row],[Open Qty TAM]]="","",SUM(SUMIF('STOCK OES'!B:B,Table35[[#This Row],[Ich No]],'STOCK OES'!E:E),SUMIF('STOCK SEALING'!B:B,Table35[[#This Row],[Ich Part No]],'STOCK SEALING'!E:E)))</f>
        <v/>
      </c>
      <c r="P398" s="223" t="str">
        <f>IF(Table35[[#This Row],[Rest TMMIN]]="","",SUM(SUMIF('STOCK OES'!B:B,Table35[[#This Row],[Ich Part No]],'STOCK OES'!E:E),SUMIF('STOCK SEALING'!B:B,Table35[[#This Row],[Ich Part No]],'STOCK SEALING'!E:E)))</f>
        <v/>
      </c>
      <c r="Q398" s="226"/>
      <c r="R398" s="223"/>
      <c r="S398" s="226" t="str">
        <f>IFERROR(Table35[[#This Row],[REST TAM]]-Table35[[#This Row],[Scan TAM]],"")</f>
        <v/>
      </c>
      <c r="T398" s="223" t="str">
        <f>IFERROR(Table35[[#This Row],[Rest TMMIN]]-Table35[[#This Row],[Scan Tmmin]],"")</f>
        <v/>
      </c>
      <c r="U398" s="212" t="str">
        <f>IF(Table35[[#This Row],[PO TAM]]="","",IF(Table35[[#This Row],[Balance TAM]]&gt;0,"Open","Close"))</f>
        <v/>
      </c>
      <c r="V398" s="214" t="str">
        <f>IF(Table35[[#This Row],[PO TMMIN]]="","",IF(Table35[[#This Row],[Balance TMMIN]]&gt;0,"Open","Close"))</f>
        <v/>
      </c>
      <c r="W398" s="212"/>
      <c r="X398" s="214"/>
      <c r="Y398" s="236" t="str">
        <f>IF(Table35[[#This Row],[PO TAM]]="","",SUMIF(J:J,Table35[[#This Row],[Ich No]],J:N))</f>
        <v/>
      </c>
      <c r="Z398" s="214" t="str">
        <f>IF(Table35[[#This Row],[PO TMMIN]]="","",SUMIF(B:B,Table35[[#This Row],[Ich Part No]],I:I))</f>
        <v/>
      </c>
      <c r="AC398" s="169" t="str">
        <f>IF(Table35[[#This Row],[Delivery Date]]="","",$AC$2-Table35[[#This Row],[Delivery Date]])</f>
        <v/>
      </c>
      <c r="AE398" t="str">
        <f>IFERROR(VLOOKUP(Table35[[#This Row],[Ich No]],'ICH NO'!K:M,3,0),"")</f>
        <v/>
      </c>
      <c r="AF398" t="str">
        <f>IF(Table35[[#This Row],[REST TAM]]&gt;Table35[[#This Row],[Stock TAM]],Table35[[#This Row],[Stock TAM]],Table35[[#This Row],[REST TAM]])</f>
        <v/>
      </c>
    </row>
    <row r="399" spans="1:32" x14ac:dyDescent="0.3">
      <c r="A399" s="173" t="str">
        <f>IF(Table35[[#This Row],[TAM PART NO]]="","",(ROW()-2))</f>
        <v/>
      </c>
      <c r="B399" s="212" t="str">
        <f>IF(TAM!T403="","",TAM!T403)</f>
        <v/>
      </c>
      <c r="C399" s="42" t="str">
        <f>IF(TAM!Q403="","",TAM!Q403)</f>
        <v/>
      </c>
      <c r="D399" s="42" t="str">
        <f>IF(TAM!I403="","",TAM!I403)</f>
        <v/>
      </c>
      <c r="E399" s="42" t="str">
        <f>IF(TAM!H403="","",TAM!H403)</f>
        <v/>
      </c>
      <c r="F399" s="213" t="str">
        <f>IF(TAM!L403="","",TAM!L403)</f>
        <v/>
      </c>
      <c r="G399" s="213" t="str">
        <f>IF(TAM!M403="","",TAM!M403)</f>
        <v/>
      </c>
      <c r="H399" s="220" t="str">
        <f>IF(TAM!AD403="","",TAM!AD403)</f>
        <v/>
      </c>
      <c r="I399" s="223" t="str">
        <f>IF(Table35[[#This Row],[Open Qty TAM]]="","",TAM!AE403)</f>
        <v/>
      </c>
      <c r="J399" s="212" t="str">
        <f>IF(TMMIN!T401="","",TMMIN!T401)</f>
        <v/>
      </c>
      <c r="K399" s="42" t="str">
        <f>IF(TMMIN!Q401="","",TMMIN!Q401)</f>
        <v/>
      </c>
      <c r="L399" s="42" t="str">
        <f>IF(TMMIN!I401="","",TMMIN!I401)</f>
        <v/>
      </c>
      <c r="M399" s="220" t="str">
        <f>IF(Table35[[#This Row],[PO TMMIN]]="","",TMMIN!AD401)</f>
        <v/>
      </c>
      <c r="N399" s="223" t="str">
        <f>IF(Table35[[#This Row],[Open Qty TMMIN]]="","",TMMIN!AE401)</f>
        <v/>
      </c>
      <c r="O399" s="226" t="str">
        <f>IF(Table35[[#This Row],[Open Qty TAM]]="","",SUM(SUMIF('STOCK OES'!B:B,Table35[[#This Row],[Ich No]],'STOCK OES'!E:E),SUMIF('STOCK SEALING'!B:B,Table35[[#This Row],[Ich Part No]],'STOCK SEALING'!E:E)))</f>
        <v/>
      </c>
      <c r="P399" s="223" t="str">
        <f>IF(Table35[[#This Row],[Rest TMMIN]]="","",SUM(SUMIF('STOCK OES'!B:B,Table35[[#This Row],[Ich Part No]],'STOCK OES'!E:E),SUMIF('STOCK SEALING'!B:B,Table35[[#This Row],[Ich Part No]],'STOCK SEALING'!E:E)))</f>
        <v/>
      </c>
      <c r="Q399" s="226"/>
      <c r="R399" s="223"/>
      <c r="S399" s="226" t="str">
        <f>IFERROR(Table35[[#This Row],[REST TAM]]-Table35[[#This Row],[Scan TAM]],"")</f>
        <v/>
      </c>
      <c r="T399" s="223" t="str">
        <f>IFERROR(Table35[[#This Row],[Rest TMMIN]]-Table35[[#This Row],[Scan Tmmin]],"")</f>
        <v/>
      </c>
      <c r="U399" s="212" t="str">
        <f>IF(Table35[[#This Row],[PO TAM]]="","",IF(Table35[[#This Row],[Balance TAM]]&gt;0,"Open","Close"))</f>
        <v/>
      </c>
      <c r="V399" s="214" t="str">
        <f>IF(Table35[[#This Row],[PO TMMIN]]="","",IF(Table35[[#This Row],[Balance TMMIN]]&gt;0,"Open","Close"))</f>
        <v/>
      </c>
      <c r="W399" s="212"/>
      <c r="X399" s="214"/>
      <c r="Y399" s="236" t="str">
        <f>IF(Table35[[#This Row],[PO TAM]]="","",SUMIF(J:J,Table35[[#This Row],[Ich No]],J:N))</f>
        <v/>
      </c>
      <c r="Z399" s="214" t="str">
        <f>IF(Table35[[#This Row],[PO TMMIN]]="","",SUMIF(B:B,Table35[[#This Row],[Ich Part No]],I:I))</f>
        <v/>
      </c>
      <c r="AC399" s="169" t="str">
        <f>IF(Table35[[#This Row],[Delivery Date]]="","",$AC$2-Table35[[#This Row],[Delivery Date]])</f>
        <v/>
      </c>
      <c r="AE399" t="str">
        <f>IFERROR(VLOOKUP(Table35[[#This Row],[Ich No]],'ICH NO'!K:M,3,0),"")</f>
        <v/>
      </c>
      <c r="AF399" t="str">
        <f>IF(Table35[[#This Row],[REST TAM]]&gt;Table35[[#This Row],[Stock TAM]],Table35[[#This Row],[Stock TAM]],Table35[[#This Row],[REST TAM]])</f>
        <v/>
      </c>
    </row>
    <row r="400" spans="1:32" x14ac:dyDescent="0.3">
      <c r="A400" s="173" t="str">
        <f>IF(Table35[[#This Row],[TAM PART NO]]="","",(ROW()-2))</f>
        <v/>
      </c>
      <c r="B400" s="212" t="str">
        <f>IF(TAM!T404="","",TAM!T404)</f>
        <v/>
      </c>
      <c r="C400" s="42" t="str">
        <f>IF(TAM!Q404="","",TAM!Q404)</f>
        <v/>
      </c>
      <c r="D400" s="42" t="str">
        <f>IF(TAM!I404="","",TAM!I404)</f>
        <v/>
      </c>
      <c r="E400" s="42" t="str">
        <f>IF(TAM!H404="","",TAM!H404)</f>
        <v/>
      </c>
      <c r="F400" s="213" t="str">
        <f>IF(TAM!L404="","",TAM!L404)</f>
        <v/>
      </c>
      <c r="G400" s="213" t="str">
        <f>IF(TAM!M404="","",TAM!M404)</f>
        <v/>
      </c>
      <c r="H400" s="220" t="str">
        <f>IF(TAM!AD404="","",TAM!AD404)</f>
        <v/>
      </c>
      <c r="I400" s="223" t="str">
        <f>IF(Table35[[#This Row],[Open Qty TAM]]="","",TAM!AE404)</f>
        <v/>
      </c>
      <c r="J400" s="212" t="str">
        <f>IF(TMMIN!T402="","",TMMIN!T402)</f>
        <v/>
      </c>
      <c r="K400" s="42" t="str">
        <f>IF(TMMIN!Q402="","",TMMIN!Q402)</f>
        <v/>
      </c>
      <c r="L400" s="42" t="str">
        <f>IF(TMMIN!I402="","",TMMIN!I402)</f>
        <v/>
      </c>
      <c r="M400" s="220" t="str">
        <f>IF(Table35[[#This Row],[PO TMMIN]]="","",TMMIN!AD402)</f>
        <v/>
      </c>
      <c r="N400" s="223" t="str">
        <f>IF(Table35[[#This Row],[Open Qty TMMIN]]="","",TMMIN!AE402)</f>
        <v/>
      </c>
      <c r="O400" s="226" t="str">
        <f>IF(Table35[[#This Row],[Open Qty TAM]]="","",SUM(SUMIF('STOCK OES'!B:B,Table35[[#This Row],[Ich No]],'STOCK OES'!E:E),SUMIF('STOCK SEALING'!B:B,Table35[[#This Row],[Ich Part No]],'STOCK SEALING'!E:E)))</f>
        <v/>
      </c>
      <c r="P400" s="223" t="str">
        <f>IF(Table35[[#This Row],[Rest TMMIN]]="","",SUM(SUMIF('STOCK OES'!B:B,Table35[[#This Row],[Ich Part No]],'STOCK OES'!E:E),SUMIF('STOCK SEALING'!B:B,Table35[[#This Row],[Ich Part No]],'STOCK SEALING'!E:E)))</f>
        <v/>
      </c>
      <c r="Q400" s="226"/>
      <c r="R400" s="223"/>
      <c r="S400" s="226" t="str">
        <f>IFERROR(Table35[[#This Row],[REST TAM]]-Table35[[#This Row],[Scan TAM]],"")</f>
        <v/>
      </c>
      <c r="T400" s="223" t="str">
        <f>IFERROR(Table35[[#This Row],[Rest TMMIN]]-Table35[[#This Row],[Scan Tmmin]],"")</f>
        <v/>
      </c>
      <c r="U400" s="212" t="str">
        <f>IF(Table35[[#This Row],[PO TAM]]="","",IF(Table35[[#This Row],[Balance TAM]]&gt;0,"Open","Close"))</f>
        <v/>
      </c>
      <c r="V400" s="214" t="str">
        <f>IF(Table35[[#This Row],[PO TMMIN]]="","",IF(Table35[[#This Row],[Balance TMMIN]]&gt;0,"Open","Close"))</f>
        <v/>
      </c>
      <c r="W400" s="212"/>
      <c r="X400" s="214"/>
      <c r="Y400" s="236" t="str">
        <f>IF(Table35[[#This Row],[PO TAM]]="","",SUMIF(J:J,Table35[[#This Row],[Ich No]],J:N))</f>
        <v/>
      </c>
      <c r="Z400" s="214" t="str">
        <f>IF(Table35[[#This Row],[PO TMMIN]]="","",SUMIF(B:B,Table35[[#This Row],[Ich Part No]],I:I))</f>
        <v/>
      </c>
      <c r="AC400" s="169" t="str">
        <f>IF(Table35[[#This Row],[Delivery Date]]="","",$AC$2-Table35[[#This Row],[Delivery Date]])</f>
        <v/>
      </c>
      <c r="AE400" t="str">
        <f>IFERROR(VLOOKUP(Table35[[#This Row],[Ich No]],'ICH NO'!K:M,3,0),"")</f>
        <v/>
      </c>
      <c r="AF400" t="str">
        <f>IF(Table35[[#This Row],[REST TAM]]&gt;Table35[[#This Row],[Stock TAM]],Table35[[#This Row],[Stock TAM]],Table35[[#This Row],[REST TAM]])</f>
        <v/>
      </c>
    </row>
    <row r="401" spans="1:32" x14ac:dyDescent="0.3">
      <c r="A401" s="173" t="str">
        <f>IF(Table35[[#This Row],[TAM PART NO]]="","",(ROW()-2))</f>
        <v/>
      </c>
      <c r="B401" s="212" t="str">
        <f>IF(TAM!T405="","",TAM!T405)</f>
        <v/>
      </c>
      <c r="C401" s="42" t="str">
        <f>IF(TAM!Q405="","",TAM!Q405)</f>
        <v/>
      </c>
      <c r="D401" s="42" t="str">
        <f>IF(TAM!I405="","",TAM!I405)</f>
        <v/>
      </c>
      <c r="E401" s="42" t="str">
        <f>IF(TAM!H405="","",TAM!H405)</f>
        <v/>
      </c>
      <c r="F401" s="213" t="str">
        <f>IF(TAM!L405="","",TAM!L405)</f>
        <v/>
      </c>
      <c r="G401" s="213" t="str">
        <f>IF(TAM!M405="","",TAM!M405)</f>
        <v/>
      </c>
      <c r="H401" s="220" t="str">
        <f>IF(TAM!AD405="","",TAM!AD405)</f>
        <v/>
      </c>
      <c r="I401" s="223" t="str">
        <f>IF(Table35[[#This Row],[Open Qty TAM]]="","",TAM!AE405)</f>
        <v/>
      </c>
      <c r="J401" s="212" t="str">
        <f>IF(TMMIN!T403="","",TMMIN!T403)</f>
        <v/>
      </c>
      <c r="K401" s="42" t="str">
        <f>IF(TMMIN!Q403="","",TMMIN!Q403)</f>
        <v/>
      </c>
      <c r="L401" s="42" t="str">
        <f>IF(TMMIN!I403="","",TMMIN!I403)</f>
        <v/>
      </c>
      <c r="M401" s="220" t="str">
        <f>IF(Table35[[#This Row],[PO TMMIN]]="","",TMMIN!AD403)</f>
        <v/>
      </c>
      <c r="N401" s="223" t="str">
        <f>IF(Table35[[#This Row],[Open Qty TMMIN]]="","",TMMIN!AE403)</f>
        <v/>
      </c>
      <c r="O401" s="226" t="str">
        <f>IF(Table35[[#This Row],[Open Qty TAM]]="","",SUM(SUMIF('STOCK OES'!B:B,Table35[[#This Row],[Ich No]],'STOCK OES'!E:E),SUMIF('STOCK SEALING'!B:B,Table35[[#This Row],[Ich Part No]],'STOCK SEALING'!E:E)))</f>
        <v/>
      </c>
      <c r="P401" s="223" t="str">
        <f>IF(Table35[[#This Row],[Rest TMMIN]]="","",SUM(SUMIF('STOCK OES'!B:B,Table35[[#This Row],[Ich Part No]],'STOCK OES'!E:E),SUMIF('STOCK SEALING'!B:B,Table35[[#This Row],[Ich Part No]],'STOCK SEALING'!E:E)))</f>
        <v/>
      </c>
      <c r="Q401" s="226"/>
      <c r="R401" s="223"/>
      <c r="S401" s="226" t="str">
        <f>IFERROR(Table35[[#This Row],[REST TAM]]-Table35[[#This Row],[Scan TAM]],"")</f>
        <v/>
      </c>
      <c r="T401" s="223" t="str">
        <f>IFERROR(Table35[[#This Row],[Rest TMMIN]]-Table35[[#This Row],[Scan Tmmin]],"")</f>
        <v/>
      </c>
      <c r="U401" s="212" t="str">
        <f>IF(Table35[[#This Row],[PO TAM]]="","",IF(Table35[[#This Row],[Balance TAM]]&gt;0,"Open","Close"))</f>
        <v/>
      </c>
      <c r="V401" s="214" t="str">
        <f>IF(Table35[[#This Row],[PO TMMIN]]="","",IF(Table35[[#This Row],[Balance TMMIN]]&gt;0,"Open","Close"))</f>
        <v/>
      </c>
      <c r="W401" s="212"/>
      <c r="X401" s="214"/>
      <c r="Y401" s="236" t="str">
        <f>IF(Table35[[#This Row],[PO TAM]]="","",SUMIF(J:J,Table35[[#This Row],[Ich No]],J:N))</f>
        <v/>
      </c>
      <c r="Z401" s="214" t="str">
        <f>IF(Table35[[#This Row],[PO TMMIN]]="","",SUMIF(B:B,Table35[[#This Row],[Ich Part No]],I:I))</f>
        <v/>
      </c>
      <c r="AC401" s="169" t="str">
        <f>IF(Table35[[#This Row],[Delivery Date]]="","",$AC$2-Table35[[#This Row],[Delivery Date]])</f>
        <v/>
      </c>
      <c r="AE401" t="str">
        <f>IFERROR(VLOOKUP(Table35[[#This Row],[Ich No]],'ICH NO'!K:M,3,0),"")</f>
        <v/>
      </c>
      <c r="AF401" t="str">
        <f>IF(Table35[[#This Row],[REST TAM]]&gt;Table35[[#This Row],[Stock TAM]],Table35[[#This Row],[Stock TAM]],Table35[[#This Row],[REST TAM]])</f>
        <v/>
      </c>
    </row>
    <row r="402" spans="1:32" x14ac:dyDescent="0.3">
      <c r="A402" s="173" t="str">
        <f>IF(Table35[[#This Row],[TAM PART NO]]="","",(ROW()-2))</f>
        <v/>
      </c>
      <c r="B402" s="212" t="str">
        <f>IF(TAM!T406="","",TAM!T406)</f>
        <v/>
      </c>
      <c r="C402" s="42" t="str">
        <f>IF(TAM!Q406="","",TAM!Q406)</f>
        <v/>
      </c>
      <c r="D402" s="42" t="str">
        <f>IF(TAM!I406="","",TAM!I406)</f>
        <v/>
      </c>
      <c r="E402" s="42" t="str">
        <f>IF(TAM!H406="","",TAM!H406)</f>
        <v/>
      </c>
      <c r="F402" s="213" t="str">
        <f>IF(TAM!L406="","",TAM!L406)</f>
        <v/>
      </c>
      <c r="G402" s="213" t="str">
        <f>IF(TAM!M406="","",TAM!M406)</f>
        <v/>
      </c>
      <c r="H402" s="220" t="str">
        <f>IF(TAM!AD406="","",TAM!AD406)</f>
        <v/>
      </c>
      <c r="I402" s="223" t="str">
        <f>IF(Table35[[#This Row],[Open Qty TAM]]="","",TAM!AE406)</f>
        <v/>
      </c>
      <c r="J402" s="212" t="str">
        <f>IF(TMMIN!T404="","",TMMIN!T404)</f>
        <v/>
      </c>
      <c r="K402" s="42" t="str">
        <f>IF(TMMIN!Q404="","",TMMIN!Q404)</f>
        <v/>
      </c>
      <c r="L402" s="42" t="str">
        <f>IF(TMMIN!I404="","",TMMIN!I404)</f>
        <v/>
      </c>
      <c r="M402" s="220" t="str">
        <f>IF(Table35[[#This Row],[PO TMMIN]]="","",TMMIN!AD404)</f>
        <v/>
      </c>
      <c r="N402" s="223" t="str">
        <f>IF(Table35[[#This Row],[Open Qty TMMIN]]="","",TMMIN!AE404)</f>
        <v/>
      </c>
      <c r="O402" s="226" t="str">
        <f>IF(Table35[[#This Row],[Open Qty TAM]]="","",SUM(SUMIF('STOCK OES'!B:B,Table35[[#This Row],[Ich No]],'STOCK OES'!E:E),SUMIF('STOCK SEALING'!B:B,Table35[[#This Row],[Ich Part No]],'STOCK SEALING'!E:E)))</f>
        <v/>
      </c>
      <c r="P402" s="223" t="str">
        <f>IF(Table35[[#This Row],[Rest TMMIN]]="","",SUM(SUMIF('STOCK OES'!B:B,Table35[[#This Row],[Ich Part No]],'STOCK OES'!E:E),SUMIF('STOCK SEALING'!B:B,Table35[[#This Row],[Ich Part No]],'STOCK SEALING'!E:E)))</f>
        <v/>
      </c>
      <c r="Q402" s="226"/>
      <c r="R402" s="223"/>
      <c r="S402" s="226" t="str">
        <f>IFERROR(Table35[[#This Row],[REST TAM]]-Table35[[#This Row],[Scan TAM]],"")</f>
        <v/>
      </c>
      <c r="T402" s="223" t="str">
        <f>IFERROR(Table35[[#This Row],[Rest TMMIN]]-Table35[[#This Row],[Scan Tmmin]],"")</f>
        <v/>
      </c>
      <c r="U402" s="212" t="str">
        <f>IF(Table35[[#This Row],[PO TAM]]="","",IF(Table35[[#This Row],[Balance TAM]]&gt;0,"Open","Close"))</f>
        <v/>
      </c>
      <c r="V402" s="214" t="str">
        <f>IF(Table35[[#This Row],[PO TMMIN]]="","",IF(Table35[[#This Row],[Balance TMMIN]]&gt;0,"Open","Close"))</f>
        <v/>
      </c>
      <c r="W402" s="212"/>
      <c r="X402" s="214"/>
      <c r="Y402" s="236" t="str">
        <f>IF(Table35[[#This Row],[PO TAM]]="","",SUMIF(J:J,Table35[[#This Row],[Ich No]],J:N))</f>
        <v/>
      </c>
      <c r="Z402" s="214" t="str">
        <f>IF(Table35[[#This Row],[PO TMMIN]]="","",SUMIF(B:B,Table35[[#This Row],[Ich Part No]],I:I))</f>
        <v/>
      </c>
      <c r="AC402" s="169" t="str">
        <f>IF(Table35[[#This Row],[Delivery Date]]="","",$AC$2-Table35[[#This Row],[Delivery Date]])</f>
        <v/>
      </c>
      <c r="AE402" t="str">
        <f>IFERROR(VLOOKUP(Table35[[#This Row],[Ich No]],'ICH NO'!K:M,3,0),"")</f>
        <v/>
      </c>
      <c r="AF402" t="str">
        <f>IF(Table35[[#This Row],[REST TAM]]&gt;Table35[[#This Row],[Stock TAM]],Table35[[#This Row],[Stock TAM]],Table35[[#This Row],[REST TAM]])</f>
        <v/>
      </c>
    </row>
    <row r="403" spans="1:32" x14ac:dyDescent="0.3">
      <c r="A403" s="173" t="str">
        <f>IF(Table35[[#This Row],[TAM PART NO]]="","",(ROW()-2))</f>
        <v/>
      </c>
      <c r="B403" s="212" t="str">
        <f>IF(TAM!T407="","",TAM!T407)</f>
        <v/>
      </c>
      <c r="C403" s="42" t="str">
        <f>IF(TAM!Q407="","",TAM!Q407)</f>
        <v/>
      </c>
      <c r="D403" s="42" t="str">
        <f>IF(TAM!I407="","",TAM!I407)</f>
        <v/>
      </c>
      <c r="E403" s="42" t="str">
        <f>IF(TAM!H407="","",TAM!H407)</f>
        <v/>
      </c>
      <c r="F403" s="213" t="str">
        <f>IF(TAM!L407="","",TAM!L407)</f>
        <v/>
      </c>
      <c r="G403" s="213" t="str">
        <f>IF(TAM!M407="","",TAM!M407)</f>
        <v/>
      </c>
      <c r="H403" s="220" t="str">
        <f>IF(TAM!AD407="","",TAM!AD407)</f>
        <v/>
      </c>
      <c r="I403" s="223" t="str">
        <f>IF(Table35[[#This Row],[Open Qty TAM]]="","",TAM!AE407)</f>
        <v/>
      </c>
      <c r="J403" s="212" t="str">
        <f>IF(TMMIN!T405="","",TMMIN!T405)</f>
        <v/>
      </c>
      <c r="K403" s="42" t="str">
        <f>IF(TMMIN!Q405="","",TMMIN!Q405)</f>
        <v/>
      </c>
      <c r="L403" s="42" t="str">
        <f>IF(TMMIN!I405="","",TMMIN!I405)</f>
        <v/>
      </c>
      <c r="M403" s="220" t="str">
        <f>IF(Table35[[#This Row],[PO TMMIN]]="","",TMMIN!AD405)</f>
        <v/>
      </c>
      <c r="N403" s="223" t="str">
        <f>IF(Table35[[#This Row],[Open Qty TMMIN]]="","",TMMIN!AE405)</f>
        <v/>
      </c>
      <c r="O403" s="226" t="str">
        <f>IF(Table35[[#This Row],[Open Qty TAM]]="","",SUM(SUMIF('STOCK OES'!B:B,Table35[[#This Row],[Ich No]],'STOCK OES'!E:E),SUMIF('STOCK SEALING'!B:B,Table35[[#This Row],[Ich Part No]],'STOCK SEALING'!E:E)))</f>
        <v/>
      </c>
      <c r="P403" s="223" t="str">
        <f>IF(Table35[[#This Row],[Rest TMMIN]]="","",SUM(SUMIF('STOCK OES'!B:B,Table35[[#This Row],[Ich Part No]],'STOCK OES'!E:E),SUMIF('STOCK SEALING'!B:B,Table35[[#This Row],[Ich Part No]],'STOCK SEALING'!E:E)))</f>
        <v/>
      </c>
      <c r="Q403" s="226"/>
      <c r="R403" s="223"/>
      <c r="S403" s="226" t="str">
        <f>IFERROR(Table35[[#This Row],[REST TAM]]-Table35[[#This Row],[Scan TAM]],"")</f>
        <v/>
      </c>
      <c r="T403" s="223" t="str">
        <f>IFERROR(Table35[[#This Row],[Rest TMMIN]]-Table35[[#This Row],[Scan Tmmin]],"")</f>
        <v/>
      </c>
      <c r="U403" s="212" t="str">
        <f>IF(Table35[[#This Row],[PO TAM]]="","",IF(Table35[[#This Row],[Balance TAM]]&gt;0,"Open","Close"))</f>
        <v/>
      </c>
      <c r="V403" s="214" t="str">
        <f>IF(Table35[[#This Row],[PO TMMIN]]="","",IF(Table35[[#This Row],[Balance TMMIN]]&gt;0,"Open","Close"))</f>
        <v/>
      </c>
      <c r="W403" s="212"/>
      <c r="X403" s="214"/>
      <c r="Y403" s="236" t="str">
        <f>IF(Table35[[#This Row],[PO TAM]]="","",SUMIF(J:J,Table35[[#This Row],[Ich No]],J:N))</f>
        <v/>
      </c>
      <c r="Z403" s="214" t="str">
        <f>IF(Table35[[#This Row],[PO TMMIN]]="","",SUMIF(B:B,Table35[[#This Row],[Ich Part No]],I:I))</f>
        <v/>
      </c>
      <c r="AC403" s="169" t="str">
        <f>IF(Table35[[#This Row],[Delivery Date]]="","",$AC$2-Table35[[#This Row],[Delivery Date]])</f>
        <v/>
      </c>
      <c r="AE403" t="str">
        <f>IFERROR(VLOOKUP(Table35[[#This Row],[Ich No]],'ICH NO'!K:M,3,0),"")</f>
        <v/>
      </c>
      <c r="AF403" t="str">
        <f>IF(Table35[[#This Row],[REST TAM]]&gt;Table35[[#This Row],[Stock TAM]],Table35[[#This Row],[Stock TAM]],Table35[[#This Row],[REST TAM]])</f>
        <v/>
      </c>
    </row>
    <row r="404" spans="1:32" x14ac:dyDescent="0.3">
      <c r="A404" s="173" t="str">
        <f>IF(Table35[[#This Row],[TAM PART NO]]="","",(ROW()-2))</f>
        <v/>
      </c>
      <c r="B404" s="212" t="str">
        <f>IF(TAM!T408="","",TAM!T408)</f>
        <v/>
      </c>
      <c r="C404" s="42" t="str">
        <f>IF(TAM!Q408="","",TAM!Q408)</f>
        <v/>
      </c>
      <c r="D404" s="42" t="str">
        <f>IF(TAM!I408="","",TAM!I408)</f>
        <v/>
      </c>
      <c r="E404" s="42" t="str">
        <f>IF(TAM!H408="","",TAM!H408)</f>
        <v/>
      </c>
      <c r="F404" s="213" t="str">
        <f>IF(TAM!L408="","",TAM!L408)</f>
        <v/>
      </c>
      <c r="G404" s="213" t="str">
        <f>IF(TAM!M408="","",TAM!M408)</f>
        <v/>
      </c>
      <c r="H404" s="220" t="str">
        <f>IF(TAM!AD408="","",TAM!AD408)</f>
        <v/>
      </c>
      <c r="I404" s="223" t="str">
        <f>IF(Table35[[#This Row],[Open Qty TAM]]="","",TAM!AE408)</f>
        <v/>
      </c>
      <c r="J404" s="212" t="str">
        <f>IF(TMMIN!T406="","",TMMIN!T406)</f>
        <v/>
      </c>
      <c r="K404" s="42" t="str">
        <f>IF(TMMIN!Q406="","",TMMIN!Q406)</f>
        <v/>
      </c>
      <c r="L404" s="42" t="str">
        <f>IF(TMMIN!I406="","",TMMIN!I406)</f>
        <v/>
      </c>
      <c r="M404" s="220" t="str">
        <f>IF(Table35[[#This Row],[PO TMMIN]]="","",TMMIN!AD406)</f>
        <v/>
      </c>
      <c r="N404" s="223" t="str">
        <f>IF(Table35[[#This Row],[Open Qty TMMIN]]="","",TMMIN!AE406)</f>
        <v/>
      </c>
      <c r="O404" s="226" t="str">
        <f>IF(Table35[[#This Row],[Open Qty TAM]]="","",SUM(SUMIF('STOCK OES'!B:B,Table35[[#This Row],[Ich No]],'STOCK OES'!E:E),SUMIF('STOCK SEALING'!B:B,Table35[[#This Row],[Ich Part No]],'STOCK SEALING'!E:E)))</f>
        <v/>
      </c>
      <c r="P404" s="223" t="str">
        <f>IF(Table35[[#This Row],[Rest TMMIN]]="","",SUM(SUMIF('STOCK OES'!B:B,Table35[[#This Row],[Ich Part No]],'STOCK OES'!E:E),SUMIF('STOCK SEALING'!B:B,Table35[[#This Row],[Ich Part No]],'STOCK SEALING'!E:E)))</f>
        <v/>
      </c>
      <c r="Q404" s="226"/>
      <c r="R404" s="223"/>
      <c r="S404" s="226" t="str">
        <f>IFERROR(Table35[[#This Row],[REST TAM]]-Table35[[#This Row],[Scan TAM]],"")</f>
        <v/>
      </c>
      <c r="T404" s="223" t="str">
        <f>IFERROR(Table35[[#This Row],[Rest TMMIN]]-Table35[[#This Row],[Scan Tmmin]],"")</f>
        <v/>
      </c>
      <c r="U404" s="212" t="str">
        <f>IF(Table35[[#This Row],[PO TAM]]="","",IF(Table35[[#This Row],[Balance TAM]]&gt;0,"Open","Close"))</f>
        <v/>
      </c>
      <c r="V404" s="214" t="str">
        <f>IF(Table35[[#This Row],[PO TMMIN]]="","",IF(Table35[[#This Row],[Balance TMMIN]]&gt;0,"Open","Close"))</f>
        <v/>
      </c>
      <c r="W404" s="212"/>
      <c r="X404" s="214"/>
      <c r="Y404" s="236" t="str">
        <f>IF(Table35[[#This Row],[PO TAM]]="","",SUMIF(J:J,Table35[[#This Row],[Ich No]],J:N))</f>
        <v/>
      </c>
      <c r="Z404" s="214" t="str">
        <f>IF(Table35[[#This Row],[PO TMMIN]]="","",SUMIF(B:B,Table35[[#This Row],[Ich Part No]],I:I))</f>
        <v/>
      </c>
      <c r="AC404" s="169" t="str">
        <f>IF(Table35[[#This Row],[Delivery Date]]="","",$AC$2-Table35[[#This Row],[Delivery Date]])</f>
        <v/>
      </c>
      <c r="AE404" t="str">
        <f>IFERROR(VLOOKUP(Table35[[#This Row],[Ich No]],'ICH NO'!K:M,3,0),"")</f>
        <v/>
      </c>
      <c r="AF404" t="str">
        <f>IF(Table35[[#This Row],[REST TAM]]&gt;Table35[[#This Row],[Stock TAM]],Table35[[#This Row],[Stock TAM]],Table35[[#This Row],[REST TAM]])</f>
        <v/>
      </c>
    </row>
    <row r="405" spans="1:32" x14ac:dyDescent="0.3">
      <c r="A405" s="173" t="str">
        <f>IF(Table35[[#This Row],[TAM PART NO]]="","",(ROW()-2))</f>
        <v/>
      </c>
      <c r="B405" s="212" t="str">
        <f>IF(TAM!T409="","",TAM!T409)</f>
        <v/>
      </c>
      <c r="C405" s="42" t="str">
        <f>IF(TAM!Q409="","",TAM!Q409)</f>
        <v/>
      </c>
      <c r="D405" s="42" t="str">
        <f>IF(TAM!I409="","",TAM!I409)</f>
        <v/>
      </c>
      <c r="E405" s="42" t="str">
        <f>IF(TAM!H409="","",TAM!H409)</f>
        <v/>
      </c>
      <c r="F405" s="213" t="str">
        <f>IF(TAM!L409="","",TAM!L409)</f>
        <v/>
      </c>
      <c r="G405" s="213" t="str">
        <f>IF(TAM!M409="","",TAM!M409)</f>
        <v/>
      </c>
      <c r="H405" s="220" t="str">
        <f>IF(TAM!AD409="","",TAM!AD409)</f>
        <v/>
      </c>
      <c r="I405" s="223" t="str">
        <f>IF(Table35[[#This Row],[Open Qty TAM]]="","",TAM!AE409)</f>
        <v/>
      </c>
      <c r="J405" s="212" t="str">
        <f>IF(TMMIN!T407="","",TMMIN!T407)</f>
        <v/>
      </c>
      <c r="K405" s="42" t="str">
        <f>IF(TMMIN!Q407="","",TMMIN!Q407)</f>
        <v/>
      </c>
      <c r="L405" s="42" t="str">
        <f>IF(TMMIN!I407="","",TMMIN!I407)</f>
        <v/>
      </c>
      <c r="M405" s="220" t="str">
        <f>IF(Table35[[#This Row],[PO TMMIN]]="","",TMMIN!AD407)</f>
        <v/>
      </c>
      <c r="N405" s="223" t="str">
        <f>IF(Table35[[#This Row],[Open Qty TMMIN]]="","",TMMIN!AE407)</f>
        <v/>
      </c>
      <c r="O405" s="226" t="str">
        <f>IF(Table35[[#This Row],[Open Qty TAM]]="","",SUM(SUMIF('STOCK OES'!B:B,Table35[[#This Row],[Ich No]],'STOCK OES'!E:E),SUMIF('STOCK SEALING'!B:B,Table35[[#This Row],[Ich Part No]],'STOCK SEALING'!E:E)))</f>
        <v/>
      </c>
      <c r="P405" s="223" t="str">
        <f>IF(Table35[[#This Row],[Rest TMMIN]]="","",SUM(SUMIF('STOCK OES'!B:B,Table35[[#This Row],[Ich Part No]],'STOCK OES'!E:E),SUMIF('STOCK SEALING'!B:B,Table35[[#This Row],[Ich Part No]],'STOCK SEALING'!E:E)))</f>
        <v/>
      </c>
      <c r="Q405" s="226"/>
      <c r="R405" s="223"/>
      <c r="S405" s="226" t="str">
        <f>IFERROR(Table35[[#This Row],[REST TAM]]-Table35[[#This Row],[Scan TAM]],"")</f>
        <v/>
      </c>
      <c r="T405" s="223" t="str">
        <f>IFERROR(Table35[[#This Row],[Rest TMMIN]]-Table35[[#This Row],[Scan Tmmin]],"")</f>
        <v/>
      </c>
      <c r="U405" s="212" t="str">
        <f>IF(Table35[[#This Row],[PO TAM]]="","",IF(Table35[[#This Row],[Balance TAM]]&gt;0,"Open","Close"))</f>
        <v/>
      </c>
      <c r="V405" s="214" t="str">
        <f>IF(Table35[[#This Row],[PO TMMIN]]="","",IF(Table35[[#This Row],[Balance TMMIN]]&gt;0,"Open","Close"))</f>
        <v/>
      </c>
      <c r="W405" s="212"/>
      <c r="X405" s="214"/>
      <c r="Y405" s="236" t="str">
        <f>IF(Table35[[#This Row],[PO TAM]]="","",SUMIF(J:J,Table35[[#This Row],[Ich No]],J:N))</f>
        <v/>
      </c>
      <c r="Z405" s="214" t="str">
        <f>IF(Table35[[#This Row],[PO TMMIN]]="","",SUMIF(B:B,Table35[[#This Row],[Ich Part No]],I:I))</f>
        <v/>
      </c>
      <c r="AC405" s="169" t="str">
        <f>IF(Table35[[#This Row],[Delivery Date]]="","",$AC$2-Table35[[#This Row],[Delivery Date]])</f>
        <v/>
      </c>
      <c r="AE405" t="str">
        <f>IFERROR(VLOOKUP(Table35[[#This Row],[Ich No]],'ICH NO'!K:M,3,0),"")</f>
        <v/>
      </c>
      <c r="AF405" t="str">
        <f>IF(Table35[[#This Row],[REST TAM]]&gt;Table35[[#This Row],[Stock TAM]],Table35[[#This Row],[Stock TAM]],Table35[[#This Row],[REST TAM]])</f>
        <v/>
      </c>
    </row>
    <row r="406" spans="1:32" x14ac:dyDescent="0.3">
      <c r="A406" s="173" t="str">
        <f>IF(Table35[[#This Row],[TAM PART NO]]="","",(ROW()-2))</f>
        <v/>
      </c>
      <c r="B406" s="212" t="str">
        <f>IF(TAM!T410="","",TAM!T410)</f>
        <v/>
      </c>
      <c r="C406" s="42" t="str">
        <f>IF(TAM!Q410="","",TAM!Q410)</f>
        <v/>
      </c>
      <c r="D406" s="42" t="str">
        <f>IF(TAM!I410="","",TAM!I410)</f>
        <v/>
      </c>
      <c r="E406" s="42" t="str">
        <f>IF(TAM!H410="","",TAM!H410)</f>
        <v/>
      </c>
      <c r="F406" s="213" t="str">
        <f>IF(TAM!L410="","",TAM!L410)</f>
        <v/>
      </c>
      <c r="G406" s="213" t="str">
        <f>IF(TAM!M410="","",TAM!M410)</f>
        <v/>
      </c>
      <c r="H406" s="220" t="str">
        <f>IF(TAM!AD410="","",TAM!AD410)</f>
        <v/>
      </c>
      <c r="I406" s="223" t="str">
        <f>IF(Table35[[#This Row],[Open Qty TAM]]="","",TAM!AE410)</f>
        <v/>
      </c>
      <c r="J406" s="212" t="str">
        <f>IF(TMMIN!T408="","",TMMIN!T408)</f>
        <v/>
      </c>
      <c r="K406" s="42" t="str">
        <f>IF(TMMIN!Q408="","",TMMIN!Q408)</f>
        <v/>
      </c>
      <c r="L406" s="42" t="str">
        <f>IF(TMMIN!I408="","",TMMIN!I408)</f>
        <v/>
      </c>
      <c r="M406" s="220" t="str">
        <f>IF(Table35[[#This Row],[PO TMMIN]]="","",TMMIN!AD408)</f>
        <v/>
      </c>
      <c r="N406" s="223" t="str">
        <f>IF(Table35[[#This Row],[Open Qty TMMIN]]="","",TMMIN!AE408)</f>
        <v/>
      </c>
      <c r="O406" s="226" t="str">
        <f>IF(Table35[[#This Row],[Open Qty TAM]]="","",SUM(SUMIF('STOCK OES'!B:B,Table35[[#This Row],[Ich No]],'STOCK OES'!E:E),SUMIF('STOCK SEALING'!B:B,Table35[[#This Row],[Ich Part No]],'STOCK SEALING'!E:E)))</f>
        <v/>
      </c>
      <c r="P406" s="223" t="str">
        <f>IF(Table35[[#This Row],[Rest TMMIN]]="","",SUM(SUMIF('STOCK OES'!B:B,Table35[[#This Row],[Ich Part No]],'STOCK OES'!E:E),SUMIF('STOCK SEALING'!B:B,Table35[[#This Row],[Ich Part No]],'STOCK SEALING'!E:E)))</f>
        <v/>
      </c>
      <c r="Q406" s="226"/>
      <c r="R406" s="223"/>
      <c r="S406" s="226" t="str">
        <f>IFERROR(Table35[[#This Row],[REST TAM]]-Table35[[#This Row],[Scan TAM]],"")</f>
        <v/>
      </c>
      <c r="T406" s="223" t="str">
        <f>IFERROR(Table35[[#This Row],[Rest TMMIN]]-Table35[[#This Row],[Scan Tmmin]],"")</f>
        <v/>
      </c>
      <c r="U406" s="212" t="str">
        <f>IF(Table35[[#This Row],[PO TAM]]="","",IF(Table35[[#This Row],[Balance TAM]]&gt;0,"Open","Close"))</f>
        <v/>
      </c>
      <c r="V406" s="214" t="str">
        <f>IF(Table35[[#This Row],[PO TMMIN]]="","",IF(Table35[[#This Row],[Balance TMMIN]]&gt;0,"Open","Close"))</f>
        <v/>
      </c>
      <c r="W406" s="212"/>
      <c r="X406" s="214"/>
      <c r="Y406" s="236" t="str">
        <f>IF(Table35[[#This Row],[PO TAM]]="","",SUMIF(J:J,Table35[[#This Row],[Ich No]],J:N))</f>
        <v/>
      </c>
      <c r="Z406" s="214" t="str">
        <f>IF(Table35[[#This Row],[PO TMMIN]]="","",SUMIF(B:B,Table35[[#This Row],[Ich Part No]],I:I))</f>
        <v/>
      </c>
      <c r="AC406" s="169" t="str">
        <f>IF(Table35[[#This Row],[Delivery Date]]="","",$AC$2-Table35[[#This Row],[Delivery Date]])</f>
        <v/>
      </c>
      <c r="AE406" t="str">
        <f>IFERROR(VLOOKUP(Table35[[#This Row],[Ich No]],'ICH NO'!K:M,3,0),"")</f>
        <v/>
      </c>
      <c r="AF406" t="str">
        <f>IF(Table35[[#This Row],[REST TAM]]&gt;Table35[[#This Row],[Stock TAM]],Table35[[#This Row],[Stock TAM]],Table35[[#This Row],[REST TAM]])</f>
        <v/>
      </c>
    </row>
    <row r="407" spans="1:32" x14ac:dyDescent="0.3">
      <c r="A407" s="173" t="str">
        <f>IF(Table35[[#This Row],[TAM PART NO]]="","",(ROW()-2))</f>
        <v/>
      </c>
      <c r="B407" s="212" t="str">
        <f>IF(TAM!T411="","",TAM!T411)</f>
        <v/>
      </c>
      <c r="C407" s="42" t="str">
        <f>IF(TAM!Q411="","",TAM!Q411)</f>
        <v/>
      </c>
      <c r="D407" s="42" t="str">
        <f>IF(TAM!I411="","",TAM!I411)</f>
        <v/>
      </c>
      <c r="E407" s="42" t="str">
        <f>IF(TAM!H411="","",TAM!H411)</f>
        <v/>
      </c>
      <c r="F407" s="213" t="str">
        <f>IF(TAM!L411="","",TAM!L411)</f>
        <v/>
      </c>
      <c r="G407" s="213" t="str">
        <f>IF(TAM!M411="","",TAM!M411)</f>
        <v/>
      </c>
      <c r="H407" s="220" t="str">
        <f>IF(TAM!AD411="","",TAM!AD411)</f>
        <v/>
      </c>
      <c r="I407" s="223" t="str">
        <f>IF(Table35[[#This Row],[Open Qty TAM]]="","",TAM!AE411)</f>
        <v/>
      </c>
      <c r="J407" s="212" t="str">
        <f>IF(TMMIN!T409="","",TMMIN!T409)</f>
        <v/>
      </c>
      <c r="K407" s="42" t="str">
        <f>IF(TMMIN!Q409="","",TMMIN!Q409)</f>
        <v/>
      </c>
      <c r="L407" s="42" t="str">
        <f>IF(TMMIN!I409="","",TMMIN!I409)</f>
        <v/>
      </c>
      <c r="M407" s="220" t="str">
        <f>IF(Table35[[#This Row],[PO TMMIN]]="","",TMMIN!AD409)</f>
        <v/>
      </c>
      <c r="N407" s="223" t="str">
        <f>IF(Table35[[#This Row],[Open Qty TMMIN]]="","",TMMIN!AE409)</f>
        <v/>
      </c>
      <c r="O407" s="226" t="str">
        <f>IF(Table35[[#This Row],[Open Qty TAM]]="","",SUM(SUMIF('STOCK OES'!B:B,Table35[[#This Row],[Ich No]],'STOCK OES'!E:E),SUMIF('STOCK SEALING'!B:B,Table35[[#This Row],[Ich Part No]],'STOCK SEALING'!E:E)))</f>
        <v/>
      </c>
      <c r="P407" s="223" t="str">
        <f>IF(Table35[[#This Row],[Rest TMMIN]]="","",SUM(SUMIF('STOCK OES'!B:B,Table35[[#This Row],[Ich Part No]],'STOCK OES'!E:E),SUMIF('STOCK SEALING'!B:B,Table35[[#This Row],[Ich Part No]],'STOCK SEALING'!E:E)))</f>
        <v/>
      </c>
      <c r="Q407" s="226"/>
      <c r="R407" s="223"/>
      <c r="S407" s="226" t="str">
        <f>IFERROR(Table35[[#This Row],[REST TAM]]-Table35[[#This Row],[Scan TAM]],"")</f>
        <v/>
      </c>
      <c r="T407" s="223" t="str">
        <f>IFERROR(Table35[[#This Row],[Rest TMMIN]]-Table35[[#This Row],[Scan Tmmin]],"")</f>
        <v/>
      </c>
      <c r="U407" s="212" t="str">
        <f>IF(Table35[[#This Row],[PO TAM]]="","",IF(Table35[[#This Row],[Balance TAM]]&gt;0,"Open","Close"))</f>
        <v/>
      </c>
      <c r="V407" s="214" t="str">
        <f>IF(Table35[[#This Row],[PO TMMIN]]="","",IF(Table35[[#This Row],[Balance TMMIN]]&gt;0,"Open","Close"))</f>
        <v/>
      </c>
      <c r="W407" s="212"/>
      <c r="X407" s="214"/>
      <c r="Y407" s="236" t="str">
        <f>IF(Table35[[#This Row],[PO TAM]]="","",SUMIF(J:J,Table35[[#This Row],[Ich No]],J:N))</f>
        <v/>
      </c>
      <c r="Z407" s="214" t="str">
        <f>IF(Table35[[#This Row],[PO TMMIN]]="","",SUMIF(B:B,Table35[[#This Row],[Ich Part No]],I:I))</f>
        <v/>
      </c>
      <c r="AC407" s="169" t="str">
        <f>IF(Table35[[#This Row],[Delivery Date]]="","",$AC$2-Table35[[#This Row],[Delivery Date]])</f>
        <v/>
      </c>
      <c r="AE407" t="str">
        <f>IFERROR(VLOOKUP(Table35[[#This Row],[Ich No]],'ICH NO'!K:M,3,0),"")</f>
        <v/>
      </c>
      <c r="AF407" t="str">
        <f>IF(Table35[[#This Row],[REST TAM]]&gt;Table35[[#This Row],[Stock TAM]],Table35[[#This Row],[Stock TAM]],Table35[[#This Row],[REST TAM]])</f>
        <v/>
      </c>
    </row>
    <row r="408" spans="1:32" x14ac:dyDescent="0.3">
      <c r="A408" s="173" t="str">
        <f>IF(Table35[[#This Row],[TAM PART NO]]="","",(ROW()-2))</f>
        <v/>
      </c>
      <c r="B408" s="212" t="str">
        <f>IF(TAM!T412="","",TAM!T412)</f>
        <v/>
      </c>
      <c r="C408" s="42" t="str">
        <f>IF(TAM!Q412="","",TAM!Q412)</f>
        <v/>
      </c>
      <c r="D408" s="42" t="str">
        <f>IF(TAM!I412="","",TAM!I412)</f>
        <v/>
      </c>
      <c r="E408" s="42" t="str">
        <f>IF(TAM!H412="","",TAM!H412)</f>
        <v/>
      </c>
      <c r="F408" s="213" t="str">
        <f>IF(TAM!L412="","",TAM!L412)</f>
        <v/>
      </c>
      <c r="G408" s="213" t="str">
        <f>IF(TAM!M412="","",TAM!M412)</f>
        <v/>
      </c>
      <c r="H408" s="220" t="str">
        <f>IF(TAM!AD412="","",TAM!AD412)</f>
        <v/>
      </c>
      <c r="I408" s="223" t="str">
        <f>IF(Table35[[#This Row],[Open Qty TAM]]="","",TAM!AE412)</f>
        <v/>
      </c>
      <c r="J408" s="212" t="str">
        <f>IF(TMMIN!T410="","",TMMIN!T410)</f>
        <v/>
      </c>
      <c r="K408" s="42" t="str">
        <f>IF(TMMIN!Q410="","",TMMIN!Q410)</f>
        <v/>
      </c>
      <c r="L408" s="42" t="str">
        <f>IF(TMMIN!I410="","",TMMIN!I410)</f>
        <v/>
      </c>
      <c r="M408" s="220" t="str">
        <f>IF(Table35[[#This Row],[PO TMMIN]]="","",TMMIN!AD410)</f>
        <v/>
      </c>
      <c r="N408" s="223" t="str">
        <f>IF(Table35[[#This Row],[Open Qty TMMIN]]="","",TMMIN!AE410)</f>
        <v/>
      </c>
      <c r="O408" s="226" t="str">
        <f>IF(Table35[[#This Row],[Open Qty TAM]]="","",SUM(SUMIF('STOCK OES'!B:B,Table35[[#This Row],[Ich No]],'STOCK OES'!E:E),SUMIF('STOCK SEALING'!B:B,Table35[[#This Row],[Ich Part No]],'STOCK SEALING'!E:E)))</f>
        <v/>
      </c>
      <c r="P408" s="223" t="str">
        <f>IF(Table35[[#This Row],[Rest TMMIN]]="","",SUM(SUMIF('STOCK OES'!B:B,Table35[[#This Row],[Ich Part No]],'STOCK OES'!E:E),SUMIF('STOCK SEALING'!B:B,Table35[[#This Row],[Ich Part No]],'STOCK SEALING'!E:E)))</f>
        <v/>
      </c>
      <c r="Q408" s="226"/>
      <c r="R408" s="223"/>
      <c r="S408" s="226" t="str">
        <f>IFERROR(Table35[[#This Row],[REST TAM]]-Table35[[#This Row],[Scan TAM]],"")</f>
        <v/>
      </c>
      <c r="T408" s="223" t="str">
        <f>IFERROR(Table35[[#This Row],[Rest TMMIN]]-Table35[[#This Row],[Scan Tmmin]],"")</f>
        <v/>
      </c>
      <c r="U408" s="212" t="str">
        <f>IF(Table35[[#This Row],[PO TAM]]="","",IF(Table35[[#This Row],[Balance TAM]]&gt;0,"Open","Close"))</f>
        <v/>
      </c>
      <c r="V408" s="214" t="str">
        <f>IF(Table35[[#This Row],[PO TMMIN]]="","",IF(Table35[[#This Row],[Balance TMMIN]]&gt;0,"Open","Close"))</f>
        <v/>
      </c>
      <c r="W408" s="212"/>
      <c r="X408" s="214"/>
      <c r="Y408" s="236" t="str">
        <f>IF(Table35[[#This Row],[PO TAM]]="","",SUMIF(J:J,Table35[[#This Row],[Ich No]],J:N))</f>
        <v/>
      </c>
      <c r="Z408" s="214" t="str">
        <f>IF(Table35[[#This Row],[PO TMMIN]]="","",SUMIF(B:B,Table35[[#This Row],[Ich Part No]],I:I))</f>
        <v/>
      </c>
      <c r="AC408" s="169" t="str">
        <f>IF(Table35[[#This Row],[Delivery Date]]="","",$AC$2-Table35[[#This Row],[Delivery Date]])</f>
        <v/>
      </c>
      <c r="AE408" t="str">
        <f>IFERROR(VLOOKUP(Table35[[#This Row],[Ich No]],'ICH NO'!K:M,3,0),"")</f>
        <v/>
      </c>
      <c r="AF408" t="str">
        <f>IF(Table35[[#This Row],[REST TAM]]&gt;Table35[[#This Row],[Stock TAM]],Table35[[#This Row],[Stock TAM]],Table35[[#This Row],[REST TAM]])</f>
        <v/>
      </c>
    </row>
    <row r="409" spans="1:32" x14ac:dyDescent="0.3">
      <c r="A409" s="173" t="str">
        <f>IF(Table35[[#This Row],[TAM PART NO]]="","",(ROW()-2))</f>
        <v/>
      </c>
      <c r="B409" s="212" t="str">
        <f>IF(TAM!T413="","",TAM!T413)</f>
        <v/>
      </c>
      <c r="C409" s="42" t="str">
        <f>IF(TAM!Q413="","",TAM!Q413)</f>
        <v/>
      </c>
      <c r="D409" s="42" t="str">
        <f>IF(TAM!I413="","",TAM!I413)</f>
        <v/>
      </c>
      <c r="E409" s="42" t="str">
        <f>IF(TAM!H413="","",TAM!H413)</f>
        <v/>
      </c>
      <c r="F409" s="213" t="str">
        <f>IF(TAM!L413="","",TAM!L413)</f>
        <v/>
      </c>
      <c r="G409" s="213" t="str">
        <f>IF(TAM!M413="","",TAM!M413)</f>
        <v/>
      </c>
      <c r="H409" s="220" t="str">
        <f>IF(TAM!AD413="","",TAM!AD413)</f>
        <v/>
      </c>
      <c r="I409" s="223" t="str">
        <f>IF(Table35[[#This Row],[Open Qty TAM]]="","",TAM!AE413)</f>
        <v/>
      </c>
      <c r="J409" s="212" t="str">
        <f>IF(TMMIN!T411="","",TMMIN!T411)</f>
        <v/>
      </c>
      <c r="K409" s="42" t="str">
        <f>IF(TMMIN!Q411="","",TMMIN!Q411)</f>
        <v/>
      </c>
      <c r="L409" s="42" t="str">
        <f>IF(TMMIN!I411="","",TMMIN!I411)</f>
        <v/>
      </c>
      <c r="M409" s="220" t="str">
        <f>IF(Table35[[#This Row],[PO TMMIN]]="","",TMMIN!AD411)</f>
        <v/>
      </c>
      <c r="N409" s="223" t="str">
        <f>IF(Table35[[#This Row],[Open Qty TMMIN]]="","",TMMIN!AE411)</f>
        <v/>
      </c>
      <c r="O409" s="226" t="str">
        <f>IF(Table35[[#This Row],[Open Qty TAM]]="","",SUM(SUMIF('STOCK OES'!B:B,Table35[[#This Row],[Ich No]],'STOCK OES'!E:E),SUMIF('STOCK SEALING'!B:B,Table35[[#This Row],[Ich Part No]],'STOCK SEALING'!E:E)))</f>
        <v/>
      </c>
      <c r="P409" s="223" t="str">
        <f>IF(Table35[[#This Row],[Rest TMMIN]]="","",SUM(SUMIF('STOCK OES'!B:B,Table35[[#This Row],[Ich Part No]],'STOCK OES'!E:E),SUMIF('STOCK SEALING'!B:B,Table35[[#This Row],[Ich Part No]],'STOCK SEALING'!E:E)))</f>
        <v/>
      </c>
      <c r="Q409" s="226"/>
      <c r="R409" s="223"/>
      <c r="S409" s="226" t="str">
        <f>IFERROR(Table35[[#This Row],[REST TAM]]-Table35[[#This Row],[Scan TAM]],"")</f>
        <v/>
      </c>
      <c r="T409" s="223" t="str">
        <f>IFERROR(Table35[[#This Row],[Rest TMMIN]]-Table35[[#This Row],[Scan Tmmin]],"")</f>
        <v/>
      </c>
      <c r="U409" s="212" t="str">
        <f>IF(Table35[[#This Row],[PO TAM]]="","",IF(Table35[[#This Row],[Balance TAM]]&gt;0,"Open","Close"))</f>
        <v/>
      </c>
      <c r="V409" s="214" t="str">
        <f>IF(Table35[[#This Row],[PO TMMIN]]="","",IF(Table35[[#This Row],[Balance TMMIN]]&gt;0,"Open","Close"))</f>
        <v/>
      </c>
      <c r="W409" s="212"/>
      <c r="X409" s="214"/>
      <c r="Y409" s="236" t="str">
        <f>IF(Table35[[#This Row],[PO TAM]]="","",SUMIF(J:J,Table35[[#This Row],[Ich No]],J:N))</f>
        <v/>
      </c>
      <c r="Z409" s="214" t="str">
        <f>IF(Table35[[#This Row],[PO TMMIN]]="","",SUMIF(B:B,Table35[[#This Row],[Ich Part No]],I:I))</f>
        <v/>
      </c>
      <c r="AC409" s="169" t="str">
        <f>IF(Table35[[#This Row],[Delivery Date]]="","",$AC$2-Table35[[#This Row],[Delivery Date]])</f>
        <v/>
      </c>
      <c r="AE409" t="str">
        <f>IFERROR(VLOOKUP(Table35[[#This Row],[Ich No]],'ICH NO'!K:M,3,0),"")</f>
        <v/>
      </c>
      <c r="AF409" t="str">
        <f>IF(Table35[[#This Row],[REST TAM]]&gt;Table35[[#This Row],[Stock TAM]],Table35[[#This Row],[Stock TAM]],Table35[[#This Row],[REST TAM]])</f>
        <v/>
      </c>
    </row>
    <row r="410" spans="1:32" x14ac:dyDescent="0.3">
      <c r="A410" s="173" t="str">
        <f>IF(Table35[[#This Row],[TAM PART NO]]="","",(ROW()-2))</f>
        <v/>
      </c>
      <c r="B410" s="212" t="str">
        <f>IF(TAM!T414="","",TAM!T414)</f>
        <v/>
      </c>
      <c r="C410" s="42" t="str">
        <f>IF(TAM!Q414="","",TAM!Q414)</f>
        <v/>
      </c>
      <c r="D410" s="42" t="str">
        <f>IF(TAM!I414="","",TAM!I414)</f>
        <v/>
      </c>
      <c r="E410" s="42" t="str">
        <f>IF(TAM!H414="","",TAM!H414)</f>
        <v/>
      </c>
      <c r="F410" s="213" t="str">
        <f>IF(TAM!L414="","",TAM!L414)</f>
        <v/>
      </c>
      <c r="G410" s="213" t="str">
        <f>IF(TAM!M414="","",TAM!M414)</f>
        <v/>
      </c>
      <c r="H410" s="220" t="str">
        <f>IF(TAM!AD414="","",TAM!AD414)</f>
        <v/>
      </c>
      <c r="I410" s="223" t="str">
        <f>IF(Table35[[#This Row],[Open Qty TAM]]="","",TAM!AE414)</f>
        <v/>
      </c>
      <c r="J410" s="212" t="str">
        <f>IF(TMMIN!T412="","",TMMIN!T412)</f>
        <v/>
      </c>
      <c r="K410" s="42" t="str">
        <f>IF(TMMIN!Q412="","",TMMIN!Q412)</f>
        <v/>
      </c>
      <c r="L410" s="42" t="str">
        <f>IF(TMMIN!I412="","",TMMIN!I412)</f>
        <v/>
      </c>
      <c r="M410" s="220" t="str">
        <f>IF(Table35[[#This Row],[PO TMMIN]]="","",TMMIN!AD412)</f>
        <v/>
      </c>
      <c r="N410" s="223" t="str">
        <f>IF(Table35[[#This Row],[Open Qty TMMIN]]="","",TMMIN!AE412)</f>
        <v/>
      </c>
      <c r="O410" s="226" t="str">
        <f>IF(Table35[[#This Row],[Open Qty TAM]]="","",SUM(SUMIF('STOCK OES'!B:B,Table35[[#This Row],[Ich No]],'STOCK OES'!E:E),SUMIF('STOCK SEALING'!B:B,Table35[[#This Row],[Ich Part No]],'STOCK SEALING'!E:E)))</f>
        <v/>
      </c>
      <c r="P410" s="223" t="str">
        <f>IF(Table35[[#This Row],[Rest TMMIN]]="","",SUM(SUMIF('STOCK OES'!B:B,Table35[[#This Row],[Ich Part No]],'STOCK OES'!E:E),SUMIF('STOCK SEALING'!B:B,Table35[[#This Row],[Ich Part No]],'STOCK SEALING'!E:E)))</f>
        <v/>
      </c>
      <c r="Q410" s="226"/>
      <c r="R410" s="223"/>
      <c r="S410" s="226" t="str">
        <f>IFERROR(Table35[[#This Row],[REST TAM]]-Table35[[#This Row],[Scan TAM]],"")</f>
        <v/>
      </c>
      <c r="T410" s="223" t="str">
        <f>IFERROR(Table35[[#This Row],[Rest TMMIN]]-Table35[[#This Row],[Scan Tmmin]],"")</f>
        <v/>
      </c>
      <c r="U410" s="212" t="str">
        <f>IF(Table35[[#This Row],[PO TAM]]="","",IF(Table35[[#This Row],[Balance TAM]]&gt;0,"Open","Close"))</f>
        <v/>
      </c>
      <c r="V410" s="214" t="str">
        <f>IF(Table35[[#This Row],[PO TMMIN]]="","",IF(Table35[[#This Row],[Balance TMMIN]]&gt;0,"Open","Close"))</f>
        <v/>
      </c>
      <c r="W410" s="212"/>
      <c r="X410" s="214"/>
      <c r="Y410" s="236" t="str">
        <f>IF(Table35[[#This Row],[PO TAM]]="","",SUMIF(J:J,Table35[[#This Row],[Ich No]],J:N))</f>
        <v/>
      </c>
      <c r="Z410" s="214" t="str">
        <f>IF(Table35[[#This Row],[PO TMMIN]]="","",SUMIF(B:B,Table35[[#This Row],[Ich Part No]],I:I))</f>
        <v/>
      </c>
      <c r="AC410" s="169" t="str">
        <f>IF(Table35[[#This Row],[Delivery Date]]="","",$AC$2-Table35[[#This Row],[Delivery Date]])</f>
        <v/>
      </c>
      <c r="AE410" t="str">
        <f>IFERROR(VLOOKUP(Table35[[#This Row],[Ich No]],'ICH NO'!K:M,3,0),"")</f>
        <v/>
      </c>
      <c r="AF410" t="str">
        <f>IF(Table35[[#This Row],[REST TAM]]&gt;Table35[[#This Row],[Stock TAM]],Table35[[#This Row],[Stock TAM]],Table35[[#This Row],[REST TAM]])</f>
        <v/>
      </c>
    </row>
    <row r="411" spans="1:32" x14ac:dyDescent="0.3">
      <c r="A411" s="173" t="str">
        <f>IF(Table35[[#This Row],[TAM PART NO]]="","",(ROW()-2))</f>
        <v/>
      </c>
      <c r="B411" s="212" t="str">
        <f>IF(TAM!T415="","",TAM!T415)</f>
        <v/>
      </c>
      <c r="C411" s="42" t="str">
        <f>IF(TAM!Q415="","",TAM!Q415)</f>
        <v/>
      </c>
      <c r="D411" s="42" t="str">
        <f>IF(TAM!I415="","",TAM!I415)</f>
        <v/>
      </c>
      <c r="E411" s="42" t="str">
        <f>IF(TAM!H415="","",TAM!H415)</f>
        <v/>
      </c>
      <c r="F411" s="213" t="str">
        <f>IF(TAM!L415="","",TAM!L415)</f>
        <v/>
      </c>
      <c r="G411" s="213" t="str">
        <f>IF(TAM!M415="","",TAM!M415)</f>
        <v/>
      </c>
      <c r="H411" s="220" t="str">
        <f>IF(TAM!AD415="","",TAM!AD415)</f>
        <v/>
      </c>
      <c r="I411" s="223" t="str">
        <f>IF(Table35[[#This Row],[Open Qty TAM]]="","",TAM!AE415)</f>
        <v/>
      </c>
      <c r="J411" s="212" t="str">
        <f>IF(TMMIN!T413="","",TMMIN!T413)</f>
        <v/>
      </c>
      <c r="K411" s="42" t="str">
        <f>IF(TMMIN!Q413="","",TMMIN!Q413)</f>
        <v/>
      </c>
      <c r="L411" s="42" t="str">
        <f>IF(TMMIN!I413="","",TMMIN!I413)</f>
        <v/>
      </c>
      <c r="M411" s="220" t="str">
        <f>IF(Table35[[#This Row],[PO TMMIN]]="","",TMMIN!AD413)</f>
        <v/>
      </c>
      <c r="N411" s="223" t="str">
        <f>IF(Table35[[#This Row],[Open Qty TMMIN]]="","",TMMIN!AE413)</f>
        <v/>
      </c>
      <c r="O411" s="226" t="str">
        <f>IF(Table35[[#This Row],[Open Qty TAM]]="","",SUM(SUMIF('STOCK OES'!B:B,Table35[[#This Row],[Ich No]],'STOCK OES'!E:E),SUMIF('STOCK SEALING'!B:B,Table35[[#This Row],[Ich Part No]],'STOCK SEALING'!E:E)))</f>
        <v/>
      </c>
      <c r="P411" s="223" t="str">
        <f>IF(Table35[[#This Row],[Rest TMMIN]]="","",SUM(SUMIF('STOCK OES'!B:B,Table35[[#This Row],[Ich Part No]],'STOCK OES'!E:E),SUMIF('STOCK SEALING'!B:B,Table35[[#This Row],[Ich Part No]],'STOCK SEALING'!E:E)))</f>
        <v/>
      </c>
      <c r="Q411" s="226"/>
      <c r="R411" s="223"/>
      <c r="S411" s="226" t="str">
        <f>IFERROR(Table35[[#This Row],[REST TAM]]-Table35[[#This Row],[Scan TAM]],"")</f>
        <v/>
      </c>
      <c r="T411" s="223" t="str">
        <f>IFERROR(Table35[[#This Row],[Rest TMMIN]]-Table35[[#This Row],[Scan Tmmin]],"")</f>
        <v/>
      </c>
      <c r="U411" s="212" t="str">
        <f>IF(Table35[[#This Row],[PO TAM]]="","",IF(Table35[[#This Row],[Balance TAM]]&gt;0,"Open","Close"))</f>
        <v/>
      </c>
      <c r="V411" s="214" t="str">
        <f>IF(Table35[[#This Row],[PO TMMIN]]="","",IF(Table35[[#This Row],[Balance TMMIN]]&gt;0,"Open","Close"))</f>
        <v/>
      </c>
      <c r="W411" s="212"/>
      <c r="X411" s="214"/>
      <c r="Y411" s="236" t="str">
        <f>IF(Table35[[#This Row],[PO TAM]]="","",SUMIF(J:J,Table35[[#This Row],[Ich No]],J:N))</f>
        <v/>
      </c>
      <c r="Z411" s="214" t="str">
        <f>IF(Table35[[#This Row],[PO TMMIN]]="","",SUMIF(B:B,Table35[[#This Row],[Ich Part No]],I:I))</f>
        <v/>
      </c>
      <c r="AC411" s="169" t="str">
        <f>IF(Table35[[#This Row],[Delivery Date]]="","",$AC$2-Table35[[#This Row],[Delivery Date]])</f>
        <v/>
      </c>
      <c r="AE411" t="str">
        <f>IFERROR(VLOOKUP(Table35[[#This Row],[Ich No]],'ICH NO'!K:M,3,0),"")</f>
        <v/>
      </c>
      <c r="AF411" t="str">
        <f>IF(Table35[[#This Row],[REST TAM]]&gt;Table35[[#This Row],[Stock TAM]],Table35[[#This Row],[Stock TAM]],Table35[[#This Row],[REST TAM]])</f>
        <v/>
      </c>
    </row>
    <row r="412" spans="1:32" x14ac:dyDescent="0.3">
      <c r="A412" s="173" t="str">
        <f>IF(Table35[[#This Row],[TAM PART NO]]="","",(ROW()-2))</f>
        <v/>
      </c>
      <c r="B412" s="212" t="str">
        <f>IF(TAM!T416="","",TAM!T416)</f>
        <v/>
      </c>
      <c r="C412" s="42" t="str">
        <f>IF(TAM!Q416="","",TAM!Q416)</f>
        <v/>
      </c>
      <c r="D412" s="42" t="str">
        <f>IF(TAM!I416="","",TAM!I416)</f>
        <v/>
      </c>
      <c r="E412" s="42" t="str">
        <f>IF(TAM!H416="","",TAM!H416)</f>
        <v/>
      </c>
      <c r="F412" s="213" t="str">
        <f>IF(TAM!L416="","",TAM!L416)</f>
        <v/>
      </c>
      <c r="G412" s="213" t="str">
        <f>IF(TAM!M416="","",TAM!M416)</f>
        <v/>
      </c>
      <c r="H412" s="220" t="str">
        <f>IF(TAM!AD416="","",TAM!AD416)</f>
        <v/>
      </c>
      <c r="I412" s="223" t="str">
        <f>IF(Table35[[#This Row],[Open Qty TAM]]="","",TAM!AE416)</f>
        <v/>
      </c>
      <c r="J412" s="212" t="str">
        <f>IF(TMMIN!T414="","",TMMIN!T414)</f>
        <v/>
      </c>
      <c r="K412" s="42" t="str">
        <f>IF(TMMIN!Q414="","",TMMIN!Q414)</f>
        <v/>
      </c>
      <c r="L412" s="42" t="str">
        <f>IF(TMMIN!I414="","",TMMIN!I414)</f>
        <v/>
      </c>
      <c r="M412" s="220" t="str">
        <f>IF(Table35[[#This Row],[PO TMMIN]]="","",TMMIN!AD414)</f>
        <v/>
      </c>
      <c r="N412" s="223" t="str">
        <f>IF(Table35[[#This Row],[Open Qty TMMIN]]="","",TMMIN!AE414)</f>
        <v/>
      </c>
      <c r="O412" s="226" t="str">
        <f>IF(Table35[[#This Row],[Open Qty TAM]]="","",SUM(SUMIF('STOCK OES'!B:B,Table35[[#This Row],[Ich No]],'STOCK OES'!E:E),SUMIF('STOCK SEALING'!B:B,Table35[[#This Row],[Ich Part No]],'STOCK SEALING'!E:E)))</f>
        <v/>
      </c>
      <c r="P412" s="223" t="str">
        <f>IF(Table35[[#This Row],[Rest TMMIN]]="","",SUM(SUMIF('STOCK OES'!B:B,Table35[[#This Row],[Ich Part No]],'STOCK OES'!E:E),SUMIF('STOCK SEALING'!B:B,Table35[[#This Row],[Ich Part No]],'STOCK SEALING'!E:E)))</f>
        <v/>
      </c>
      <c r="Q412" s="226"/>
      <c r="R412" s="223"/>
      <c r="S412" s="226" t="str">
        <f>IFERROR(Table35[[#This Row],[REST TAM]]-Table35[[#This Row],[Scan TAM]],"")</f>
        <v/>
      </c>
      <c r="T412" s="223" t="str">
        <f>IFERROR(Table35[[#This Row],[Rest TMMIN]]-Table35[[#This Row],[Scan Tmmin]],"")</f>
        <v/>
      </c>
      <c r="U412" s="212" t="str">
        <f>IF(Table35[[#This Row],[PO TAM]]="","",IF(Table35[[#This Row],[Balance TAM]]&gt;0,"Open","Close"))</f>
        <v/>
      </c>
      <c r="V412" s="214" t="str">
        <f>IF(Table35[[#This Row],[PO TMMIN]]="","",IF(Table35[[#This Row],[Balance TMMIN]]&gt;0,"Open","Close"))</f>
        <v/>
      </c>
      <c r="W412" s="212"/>
      <c r="X412" s="214"/>
      <c r="Y412" s="236" t="str">
        <f>IF(Table35[[#This Row],[PO TAM]]="","",SUMIF(J:J,Table35[[#This Row],[Ich No]],J:N))</f>
        <v/>
      </c>
      <c r="Z412" s="214" t="str">
        <f>IF(Table35[[#This Row],[PO TMMIN]]="","",SUMIF(B:B,Table35[[#This Row],[Ich Part No]],I:I))</f>
        <v/>
      </c>
      <c r="AC412" s="169" t="str">
        <f>IF(Table35[[#This Row],[Delivery Date]]="","",$AC$2-Table35[[#This Row],[Delivery Date]])</f>
        <v/>
      </c>
      <c r="AE412" t="str">
        <f>IFERROR(VLOOKUP(Table35[[#This Row],[Ich No]],'ICH NO'!K:M,3,0),"")</f>
        <v/>
      </c>
      <c r="AF412" t="str">
        <f>IF(Table35[[#This Row],[REST TAM]]&gt;Table35[[#This Row],[Stock TAM]],Table35[[#This Row],[Stock TAM]],Table35[[#This Row],[REST TAM]])</f>
        <v/>
      </c>
    </row>
    <row r="413" spans="1:32" x14ac:dyDescent="0.3">
      <c r="A413" s="173" t="str">
        <f>IF(Table35[[#This Row],[TAM PART NO]]="","",(ROW()-2))</f>
        <v/>
      </c>
      <c r="B413" s="212" t="str">
        <f>IF(TAM!T417="","",TAM!T417)</f>
        <v/>
      </c>
      <c r="C413" s="42" t="str">
        <f>IF(TAM!Q417="","",TAM!Q417)</f>
        <v/>
      </c>
      <c r="D413" s="42" t="str">
        <f>IF(TAM!I417="","",TAM!I417)</f>
        <v/>
      </c>
      <c r="E413" s="42" t="str">
        <f>IF(TAM!H417="","",TAM!H417)</f>
        <v/>
      </c>
      <c r="F413" s="213" t="str">
        <f>IF(TAM!L417="","",TAM!L417)</f>
        <v/>
      </c>
      <c r="G413" s="213" t="str">
        <f>IF(TAM!M417="","",TAM!M417)</f>
        <v/>
      </c>
      <c r="H413" s="220" t="str">
        <f>IF(TAM!AD417="","",TAM!AD417)</f>
        <v/>
      </c>
      <c r="I413" s="223" t="str">
        <f>IF(Table35[[#This Row],[Open Qty TAM]]="","",TAM!AE417)</f>
        <v/>
      </c>
      <c r="J413" s="212" t="str">
        <f>IF(TMMIN!T415="","",TMMIN!T415)</f>
        <v/>
      </c>
      <c r="K413" s="42" t="str">
        <f>IF(TMMIN!Q415="","",TMMIN!Q415)</f>
        <v/>
      </c>
      <c r="L413" s="42" t="str">
        <f>IF(TMMIN!I415="","",TMMIN!I415)</f>
        <v/>
      </c>
      <c r="M413" s="220" t="str">
        <f>IF(Table35[[#This Row],[PO TMMIN]]="","",TMMIN!AD415)</f>
        <v/>
      </c>
      <c r="N413" s="223" t="str">
        <f>IF(Table35[[#This Row],[Open Qty TMMIN]]="","",TMMIN!AE415)</f>
        <v/>
      </c>
      <c r="O413" s="226" t="str">
        <f>IF(Table35[[#This Row],[Open Qty TAM]]="","",SUM(SUMIF('STOCK OES'!B:B,Table35[[#This Row],[Ich No]],'STOCK OES'!E:E),SUMIF('STOCK SEALING'!B:B,Table35[[#This Row],[Ich Part No]],'STOCK SEALING'!E:E)))</f>
        <v/>
      </c>
      <c r="P413" s="223" t="str">
        <f>IF(Table35[[#This Row],[Rest TMMIN]]="","",SUM(SUMIF('STOCK OES'!B:B,Table35[[#This Row],[Ich Part No]],'STOCK OES'!E:E),SUMIF('STOCK SEALING'!B:B,Table35[[#This Row],[Ich Part No]],'STOCK SEALING'!E:E)))</f>
        <v/>
      </c>
      <c r="Q413" s="226"/>
      <c r="R413" s="223"/>
      <c r="S413" s="226" t="str">
        <f>IFERROR(Table35[[#This Row],[REST TAM]]-Table35[[#This Row],[Scan TAM]],"")</f>
        <v/>
      </c>
      <c r="T413" s="223" t="str">
        <f>IFERROR(Table35[[#This Row],[Rest TMMIN]]-Table35[[#This Row],[Scan Tmmin]],"")</f>
        <v/>
      </c>
      <c r="U413" s="212" t="str">
        <f>IF(Table35[[#This Row],[PO TAM]]="","",IF(Table35[[#This Row],[Balance TAM]]&gt;0,"Open","Close"))</f>
        <v/>
      </c>
      <c r="V413" s="214" t="str">
        <f>IF(Table35[[#This Row],[PO TMMIN]]="","",IF(Table35[[#This Row],[Balance TMMIN]]&gt;0,"Open","Close"))</f>
        <v/>
      </c>
      <c r="W413" s="212"/>
      <c r="X413" s="214"/>
      <c r="Y413" s="236" t="str">
        <f>IF(Table35[[#This Row],[PO TAM]]="","",SUMIF(J:J,Table35[[#This Row],[Ich No]],J:N))</f>
        <v/>
      </c>
      <c r="Z413" s="214" t="str">
        <f>IF(Table35[[#This Row],[PO TMMIN]]="","",SUMIF(B:B,Table35[[#This Row],[Ich Part No]],I:I))</f>
        <v/>
      </c>
      <c r="AC413" s="169" t="str">
        <f>IF(Table35[[#This Row],[Delivery Date]]="","",$AC$2-Table35[[#This Row],[Delivery Date]])</f>
        <v/>
      </c>
      <c r="AE413" t="str">
        <f>IFERROR(VLOOKUP(Table35[[#This Row],[Ich No]],'ICH NO'!K:M,3,0),"")</f>
        <v/>
      </c>
      <c r="AF413" t="str">
        <f>IF(Table35[[#This Row],[REST TAM]]&gt;Table35[[#This Row],[Stock TAM]],Table35[[#This Row],[Stock TAM]],Table35[[#This Row],[REST TAM]])</f>
        <v/>
      </c>
    </row>
    <row r="414" spans="1:32" x14ac:dyDescent="0.3">
      <c r="A414" s="173" t="str">
        <f>IF(Table35[[#This Row],[TAM PART NO]]="","",(ROW()-2))</f>
        <v/>
      </c>
      <c r="B414" s="212" t="str">
        <f>IF(TAM!T418="","",TAM!T418)</f>
        <v/>
      </c>
      <c r="C414" s="42" t="str">
        <f>IF(TAM!Q418="","",TAM!Q418)</f>
        <v/>
      </c>
      <c r="D414" s="42" t="str">
        <f>IF(TAM!I418="","",TAM!I418)</f>
        <v/>
      </c>
      <c r="E414" s="42" t="str">
        <f>IF(TAM!H418="","",TAM!H418)</f>
        <v/>
      </c>
      <c r="F414" s="213" t="str">
        <f>IF(TAM!L418="","",TAM!L418)</f>
        <v/>
      </c>
      <c r="G414" s="213" t="str">
        <f>IF(TAM!M418="","",TAM!M418)</f>
        <v/>
      </c>
      <c r="H414" s="220" t="str">
        <f>IF(TAM!AD418="","",TAM!AD418)</f>
        <v/>
      </c>
      <c r="I414" s="223" t="str">
        <f>IF(Table35[[#This Row],[Open Qty TAM]]="","",TAM!AE418)</f>
        <v/>
      </c>
      <c r="J414" s="212" t="str">
        <f>IF(TMMIN!T416="","",TMMIN!T416)</f>
        <v/>
      </c>
      <c r="K414" s="42" t="str">
        <f>IF(TMMIN!Q416="","",TMMIN!Q416)</f>
        <v/>
      </c>
      <c r="L414" s="42" t="str">
        <f>IF(TMMIN!I416="","",TMMIN!I416)</f>
        <v/>
      </c>
      <c r="M414" s="220" t="str">
        <f>IF(Table35[[#This Row],[PO TMMIN]]="","",TMMIN!AD416)</f>
        <v/>
      </c>
      <c r="N414" s="223" t="str">
        <f>IF(Table35[[#This Row],[Open Qty TMMIN]]="","",TMMIN!AE416)</f>
        <v/>
      </c>
      <c r="O414" s="226" t="str">
        <f>IF(Table35[[#This Row],[Open Qty TAM]]="","",SUM(SUMIF('STOCK OES'!B:B,Table35[[#This Row],[Ich No]],'STOCK OES'!E:E),SUMIF('STOCK SEALING'!B:B,Table35[[#This Row],[Ich Part No]],'STOCK SEALING'!E:E)))</f>
        <v/>
      </c>
      <c r="P414" s="223" t="str">
        <f>IF(Table35[[#This Row],[Rest TMMIN]]="","",SUM(SUMIF('STOCK OES'!B:B,Table35[[#This Row],[Ich Part No]],'STOCK OES'!E:E),SUMIF('STOCK SEALING'!B:B,Table35[[#This Row],[Ich Part No]],'STOCK SEALING'!E:E)))</f>
        <v/>
      </c>
      <c r="Q414" s="226"/>
      <c r="R414" s="223"/>
      <c r="S414" s="226" t="str">
        <f>IFERROR(Table35[[#This Row],[REST TAM]]-Table35[[#This Row],[Scan TAM]],"")</f>
        <v/>
      </c>
      <c r="T414" s="223" t="str">
        <f>IFERROR(Table35[[#This Row],[Rest TMMIN]]-Table35[[#This Row],[Scan Tmmin]],"")</f>
        <v/>
      </c>
      <c r="U414" s="212" t="str">
        <f>IF(Table35[[#This Row],[PO TAM]]="","",IF(Table35[[#This Row],[Balance TAM]]&gt;0,"Open","Close"))</f>
        <v/>
      </c>
      <c r="V414" s="214" t="str">
        <f>IF(Table35[[#This Row],[PO TMMIN]]="","",IF(Table35[[#This Row],[Balance TMMIN]]&gt;0,"Open","Close"))</f>
        <v/>
      </c>
      <c r="W414" s="212"/>
      <c r="X414" s="214"/>
      <c r="Y414" s="236" t="str">
        <f>IF(Table35[[#This Row],[PO TAM]]="","",SUMIF(J:J,Table35[[#This Row],[Ich No]],J:N))</f>
        <v/>
      </c>
      <c r="Z414" s="214" t="str">
        <f>IF(Table35[[#This Row],[PO TMMIN]]="","",SUMIF(B:B,Table35[[#This Row],[Ich Part No]],I:I))</f>
        <v/>
      </c>
      <c r="AC414" s="169" t="str">
        <f>IF(Table35[[#This Row],[Delivery Date]]="","",$AC$2-Table35[[#This Row],[Delivery Date]])</f>
        <v/>
      </c>
      <c r="AE414" t="str">
        <f>IFERROR(VLOOKUP(Table35[[#This Row],[Ich No]],'ICH NO'!K:M,3,0),"")</f>
        <v/>
      </c>
      <c r="AF414" t="str">
        <f>IF(Table35[[#This Row],[REST TAM]]&gt;Table35[[#This Row],[Stock TAM]],Table35[[#This Row],[Stock TAM]],Table35[[#This Row],[REST TAM]])</f>
        <v/>
      </c>
    </row>
    <row r="415" spans="1:32" x14ac:dyDescent="0.3">
      <c r="A415" s="173" t="str">
        <f>IF(Table35[[#This Row],[TAM PART NO]]="","",(ROW()-2))</f>
        <v/>
      </c>
      <c r="B415" s="212" t="str">
        <f>IF(TAM!T419="","",TAM!T419)</f>
        <v/>
      </c>
      <c r="C415" s="42" t="str">
        <f>IF(TAM!Q419="","",TAM!Q419)</f>
        <v/>
      </c>
      <c r="D415" s="42" t="str">
        <f>IF(TAM!I419="","",TAM!I419)</f>
        <v/>
      </c>
      <c r="E415" s="42" t="str">
        <f>IF(TAM!H419="","",TAM!H419)</f>
        <v/>
      </c>
      <c r="F415" s="213" t="str">
        <f>IF(TAM!L419="","",TAM!L419)</f>
        <v/>
      </c>
      <c r="G415" s="213" t="str">
        <f>IF(TAM!M419="","",TAM!M419)</f>
        <v/>
      </c>
      <c r="H415" s="220" t="str">
        <f>IF(TAM!AD419="","",TAM!AD419)</f>
        <v/>
      </c>
      <c r="I415" s="223" t="str">
        <f>IF(Table35[[#This Row],[Open Qty TAM]]="","",TAM!AE419)</f>
        <v/>
      </c>
      <c r="J415" s="212" t="str">
        <f>IF(TMMIN!T417="","",TMMIN!T417)</f>
        <v/>
      </c>
      <c r="K415" s="42" t="str">
        <f>IF(TMMIN!Q417="","",TMMIN!Q417)</f>
        <v/>
      </c>
      <c r="L415" s="42" t="str">
        <f>IF(TMMIN!I417="","",TMMIN!I417)</f>
        <v/>
      </c>
      <c r="M415" s="220" t="str">
        <f>IF(Table35[[#This Row],[PO TMMIN]]="","",TMMIN!AD417)</f>
        <v/>
      </c>
      <c r="N415" s="223" t="str">
        <f>IF(Table35[[#This Row],[Open Qty TMMIN]]="","",TMMIN!AE417)</f>
        <v/>
      </c>
      <c r="O415" s="226" t="str">
        <f>IF(Table35[[#This Row],[Open Qty TAM]]="","",SUM(SUMIF('STOCK OES'!B:B,Table35[[#This Row],[Ich No]],'STOCK OES'!E:E),SUMIF('STOCK SEALING'!B:B,Table35[[#This Row],[Ich Part No]],'STOCK SEALING'!E:E)))</f>
        <v/>
      </c>
      <c r="P415" s="223" t="str">
        <f>IF(Table35[[#This Row],[Rest TMMIN]]="","",SUM(SUMIF('STOCK OES'!B:B,Table35[[#This Row],[Ich Part No]],'STOCK OES'!E:E),SUMIF('STOCK SEALING'!B:B,Table35[[#This Row],[Ich Part No]],'STOCK SEALING'!E:E)))</f>
        <v/>
      </c>
      <c r="Q415" s="226"/>
      <c r="R415" s="223"/>
      <c r="S415" s="226" t="str">
        <f>IFERROR(Table35[[#This Row],[REST TAM]]-Table35[[#This Row],[Scan TAM]],"")</f>
        <v/>
      </c>
      <c r="T415" s="223" t="str">
        <f>IFERROR(Table35[[#This Row],[Rest TMMIN]]-Table35[[#This Row],[Scan Tmmin]],"")</f>
        <v/>
      </c>
      <c r="U415" s="212" t="str">
        <f>IF(Table35[[#This Row],[PO TAM]]="","",IF(Table35[[#This Row],[Balance TAM]]&gt;0,"Open","Close"))</f>
        <v/>
      </c>
      <c r="V415" s="214" t="str">
        <f>IF(Table35[[#This Row],[PO TMMIN]]="","",IF(Table35[[#This Row],[Balance TMMIN]]&gt;0,"Open","Close"))</f>
        <v/>
      </c>
      <c r="W415" s="212"/>
      <c r="X415" s="214"/>
      <c r="Y415" s="236" t="str">
        <f>IF(Table35[[#This Row],[PO TAM]]="","",SUMIF(J:J,Table35[[#This Row],[Ich No]],J:N))</f>
        <v/>
      </c>
      <c r="Z415" s="214" t="str">
        <f>IF(Table35[[#This Row],[PO TMMIN]]="","",SUMIF(B:B,Table35[[#This Row],[Ich Part No]],I:I))</f>
        <v/>
      </c>
      <c r="AC415" s="169" t="str">
        <f>IF(Table35[[#This Row],[Delivery Date]]="","",$AC$2-Table35[[#This Row],[Delivery Date]])</f>
        <v/>
      </c>
      <c r="AE415" t="str">
        <f>IFERROR(VLOOKUP(Table35[[#This Row],[Ich No]],'ICH NO'!K:M,3,0),"")</f>
        <v/>
      </c>
      <c r="AF415" t="str">
        <f>IF(Table35[[#This Row],[REST TAM]]&gt;Table35[[#This Row],[Stock TAM]],Table35[[#This Row],[Stock TAM]],Table35[[#This Row],[REST TAM]])</f>
        <v/>
      </c>
    </row>
    <row r="416" spans="1:32" x14ac:dyDescent="0.3">
      <c r="A416" s="173" t="str">
        <f>IF(Table35[[#This Row],[TAM PART NO]]="","",(ROW()-2))</f>
        <v/>
      </c>
      <c r="B416" s="212" t="str">
        <f>IF(TAM!T420="","",TAM!T420)</f>
        <v/>
      </c>
      <c r="C416" s="42" t="str">
        <f>IF(TAM!Q420="","",TAM!Q420)</f>
        <v/>
      </c>
      <c r="D416" s="42" t="str">
        <f>IF(TAM!I420="","",TAM!I420)</f>
        <v/>
      </c>
      <c r="E416" s="42" t="str">
        <f>IF(TAM!H420="","",TAM!H420)</f>
        <v/>
      </c>
      <c r="F416" s="213" t="str">
        <f>IF(TAM!L420="","",TAM!L420)</f>
        <v/>
      </c>
      <c r="G416" s="213" t="str">
        <f>IF(TAM!M420="","",TAM!M420)</f>
        <v/>
      </c>
      <c r="H416" s="220" t="str">
        <f>IF(TAM!AD420="","",TAM!AD420)</f>
        <v/>
      </c>
      <c r="I416" s="223" t="str">
        <f>IF(Table35[[#This Row],[Open Qty TAM]]="","",TAM!AE420)</f>
        <v/>
      </c>
      <c r="J416" s="212" t="str">
        <f>IF(TMMIN!T418="","",TMMIN!T418)</f>
        <v/>
      </c>
      <c r="K416" s="42" t="str">
        <f>IF(TMMIN!Q418="","",TMMIN!Q418)</f>
        <v/>
      </c>
      <c r="L416" s="42" t="str">
        <f>IF(TMMIN!I418="","",TMMIN!I418)</f>
        <v/>
      </c>
      <c r="M416" s="220" t="str">
        <f>IF(Table35[[#This Row],[PO TMMIN]]="","",TMMIN!AD418)</f>
        <v/>
      </c>
      <c r="N416" s="223" t="str">
        <f>IF(Table35[[#This Row],[Open Qty TMMIN]]="","",TMMIN!AE418)</f>
        <v/>
      </c>
      <c r="O416" s="226" t="str">
        <f>IF(Table35[[#This Row],[Open Qty TAM]]="","",SUM(SUMIF('STOCK OES'!B:B,Table35[[#This Row],[Ich No]],'STOCK OES'!E:E),SUMIF('STOCK SEALING'!B:B,Table35[[#This Row],[Ich Part No]],'STOCK SEALING'!E:E)))</f>
        <v/>
      </c>
      <c r="P416" s="223" t="str">
        <f>IF(Table35[[#This Row],[Rest TMMIN]]="","",SUM(SUMIF('STOCK OES'!B:B,Table35[[#This Row],[Ich Part No]],'STOCK OES'!E:E),SUMIF('STOCK SEALING'!B:B,Table35[[#This Row],[Ich Part No]],'STOCK SEALING'!E:E)))</f>
        <v/>
      </c>
      <c r="Q416" s="226"/>
      <c r="R416" s="223"/>
      <c r="S416" s="226" t="str">
        <f>IFERROR(Table35[[#This Row],[REST TAM]]-Table35[[#This Row],[Scan TAM]],"")</f>
        <v/>
      </c>
      <c r="T416" s="223" t="str">
        <f>IFERROR(Table35[[#This Row],[Rest TMMIN]]-Table35[[#This Row],[Scan Tmmin]],"")</f>
        <v/>
      </c>
      <c r="U416" s="212" t="str">
        <f>IF(Table35[[#This Row],[PO TAM]]="","",IF(Table35[[#This Row],[Balance TAM]]&gt;0,"Open","Close"))</f>
        <v/>
      </c>
      <c r="V416" s="214" t="str">
        <f>IF(Table35[[#This Row],[PO TMMIN]]="","",IF(Table35[[#This Row],[Balance TMMIN]]&gt;0,"Open","Close"))</f>
        <v/>
      </c>
      <c r="W416" s="212"/>
      <c r="X416" s="214"/>
      <c r="Y416" s="236" t="str">
        <f>IF(Table35[[#This Row],[PO TAM]]="","",SUMIF(J:J,Table35[[#This Row],[Ich No]],J:N))</f>
        <v/>
      </c>
      <c r="Z416" s="214" t="str">
        <f>IF(Table35[[#This Row],[PO TMMIN]]="","",SUMIF(B:B,Table35[[#This Row],[Ich Part No]],I:I))</f>
        <v/>
      </c>
      <c r="AC416" s="169" t="str">
        <f>IF(Table35[[#This Row],[Delivery Date]]="","",$AC$2-Table35[[#This Row],[Delivery Date]])</f>
        <v/>
      </c>
      <c r="AE416" t="str">
        <f>IFERROR(VLOOKUP(Table35[[#This Row],[Ich No]],'ICH NO'!K:M,3,0),"")</f>
        <v/>
      </c>
      <c r="AF416" t="str">
        <f>IF(Table35[[#This Row],[REST TAM]]&gt;Table35[[#This Row],[Stock TAM]],Table35[[#This Row],[Stock TAM]],Table35[[#This Row],[REST TAM]])</f>
        <v/>
      </c>
    </row>
    <row r="417" spans="1:32" x14ac:dyDescent="0.3">
      <c r="A417" s="173" t="str">
        <f>IF(Table35[[#This Row],[TAM PART NO]]="","",(ROW()-2))</f>
        <v/>
      </c>
      <c r="B417" s="212" t="str">
        <f>IF(TAM!T421="","",TAM!T421)</f>
        <v/>
      </c>
      <c r="C417" s="42" t="str">
        <f>IF(TAM!Q421="","",TAM!Q421)</f>
        <v/>
      </c>
      <c r="D417" s="42" t="str">
        <f>IF(TAM!I421="","",TAM!I421)</f>
        <v/>
      </c>
      <c r="E417" s="42" t="str">
        <f>IF(TAM!H421="","",TAM!H421)</f>
        <v/>
      </c>
      <c r="F417" s="213" t="str">
        <f>IF(TAM!L421="","",TAM!L421)</f>
        <v/>
      </c>
      <c r="G417" s="213" t="str">
        <f>IF(TAM!M421="","",TAM!M421)</f>
        <v/>
      </c>
      <c r="H417" s="220" t="str">
        <f>IF(TAM!AD421="","",TAM!AD421)</f>
        <v/>
      </c>
      <c r="I417" s="223" t="str">
        <f>IF(Table35[[#This Row],[Open Qty TAM]]="","",TAM!AE421)</f>
        <v/>
      </c>
      <c r="J417" s="212" t="str">
        <f>IF(TMMIN!T419="","",TMMIN!T419)</f>
        <v/>
      </c>
      <c r="K417" s="42" t="str">
        <f>IF(TMMIN!Q419="","",TMMIN!Q419)</f>
        <v/>
      </c>
      <c r="L417" s="42" t="str">
        <f>IF(TMMIN!I419="","",TMMIN!I419)</f>
        <v/>
      </c>
      <c r="M417" s="220" t="str">
        <f>IF(Table35[[#This Row],[PO TMMIN]]="","",TMMIN!AD419)</f>
        <v/>
      </c>
      <c r="N417" s="223" t="str">
        <f>IF(Table35[[#This Row],[Open Qty TMMIN]]="","",TMMIN!AE419)</f>
        <v/>
      </c>
      <c r="O417" s="226" t="str">
        <f>IF(Table35[[#This Row],[Open Qty TAM]]="","",SUM(SUMIF('STOCK OES'!B:B,Table35[[#This Row],[Ich No]],'STOCK OES'!E:E),SUMIF('STOCK SEALING'!B:B,Table35[[#This Row],[Ich Part No]],'STOCK SEALING'!E:E)))</f>
        <v/>
      </c>
      <c r="P417" s="223" t="str">
        <f>IF(Table35[[#This Row],[Rest TMMIN]]="","",SUM(SUMIF('STOCK OES'!B:B,Table35[[#This Row],[Ich Part No]],'STOCK OES'!E:E),SUMIF('STOCK SEALING'!B:B,Table35[[#This Row],[Ich Part No]],'STOCK SEALING'!E:E)))</f>
        <v/>
      </c>
      <c r="Q417" s="226"/>
      <c r="R417" s="223"/>
      <c r="S417" s="226" t="str">
        <f>IFERROR(Table35[[#This Row],[REST TAM]]-Table35[[#This Row],[Scan TAM]],"")</f>
        <v/>
      </c>
      <c r="T417" s="223" t="str">
        <f>IFERROR(Table35[[#This Row],[Rest TMMIN]]-Table35[[#This Row],[Scan Tmmin]],"")</f>
        <v/>
      </c>
      <c r="U417" s="212" t="str">
        <f>IF(Table35[[#This Row],[PO TAM]]="","",IF(Table35[[#This Row],[Balance TAM]]&gt;0,"Open","Close"))</f>
        <v/>
      </c>
      <c r="V417" s="214" t="str">
        <f>IF(Table35[[#This Row],[PO TMMIN]]="","",IF(Table35[[#This Row],[Balance TMMIN]]&gt;0,"Open","Close"))</f>
        <v/>
      </c>
      <c r="W417" s="212"/>
      <c r="X417" s="214"/>
      <c r="Y417" s="236" t="str">
        <f>IF(Table35[[#This Row],[PO TAM]]="","",SUMIF(J:J,Table35[[#This Row],[Ich No]],J:N))</f>
        <v/>
      </c>
      <c r="Z417" s="214" t="str">
        <f>IF(Table35[[#This Row],[PO TMMIN]]="","",SUMIF(B:B,Table35[[#This Row],[Ich Part No]],I:I))</f>
        <v/>
      </c>
      <c r="AC417" s="169" t="str">
        <f>IF(Table35[[#This Row],[Delivery Date]]="","",$AC$2-Table35[[#This Row],[Delivery Date]])</f>
        <v/>
      </c>
      <c r="AE417" t="str">
        <f>IFERROR(VLOOKUP(Table35[[#This Row],[Ich No]],'ICH NO'!K:M,3,0),"")</f>
        <v/>
      </c>
      <c r="AF417" t="str">
        <f>IF(Table35[[#This Row],[REST TAM]]&gt;Table35[[#This Row],[Stock TAM]],Table35[[#This Row],[Stock TAM]],Table35[[#This Row],[REST TAM]])</f>
        <v/>
      </c>
    </row>
    <row r="418" spans="1:32" x14ac:dyDescent="0.3">
      <c r="A418" s="173" t="str">
        <f>IF(Table35[[#This Row],[TAM PART NO]]="","",(ROW()-2))</f>
        <v/>
      </c>
      <c r="B418" s="212" t="str">
        <f>IF(TAM!T422="","",TAM!T422)</f>
        <v/>
      </c>
      <c r="C418" s="42" t="str">
        <f>IF(TAM!Q422="","",TAM!Q422)</f>
        <v/>
      </c>
      <c r="D418" s="42" t="str">
        <f>IF(TAM!I422="","",TAM!I422)</f>
        <v/>
      </c>
      <c r="E418" s="42" t="str">
        <f>IF(TAM!H422="","",TAM!H422)</f>
        <v/>
      </c>
      <c r="F418" s="213" t="str">
        <f>IF(TAM!L422="","",TAM!L422)</f>
        <v/>
      </c>
      <c r="G418" s="213" t="str">
        <f>IF(TAM!M422="","",TAM!M422)</f>
        <v/>
      </c>
      <c r="H418" s="220" t="str">
        <f>IF(TAM!AD422="","",TAM!AD422)</f>
        <v/>
      </c>
      <c r="I418" s="223" t="str">
        <f>IF(Table35[[#This Row],[Open Qty TAM]]="","",TAM!AE422)</f>
        <v/>
      </c>
      <c r="J418" s="212" t="str">
        <f>IF(TMMIN!T420="","",TMMIN!T420)</f>
        <v/>
      </c>
      <c r="K418" s="42" t="str">
        <f>IF(TMMIN!Q420="","",TMMIN!Q420)</f>
        <v/>
      </c>
      <c r="L418" s="42" t="str">
        <f>IF(TMMIN!I420="","",TMMIN!I420)</f>
        <v/>
      </c>
      <c r="M418" s="220" t="str">
        <f>IF(Table35[[#This Row],[PO TMMIN]]="","",TMMIN!AD420)</f>
        <v/>
      </c>
      <c r="N418" s="223" t="str">
        <f>IF(Table35[[#This Row],[Open Qty TMMIN]]="","",TMMIN!AE420)</f>
        <v/>
      </c>
      <c r="O418" s="226" t="str">
        <f>IF(Table35[[#This Row],[Open Qty TAM]]="","",SUM(SUMIF('STOCK OES'!B:B,Table35[[#This Row],[Ich No]],'STOCK OES'!E:E),SUMIF('STOCK SEALING'!B:B,Table35[[#This Row],[Ich Part No]],'STOCK SEALING'!E:E)))</f>
        <v/>
      </c>
      <c r="P418" s="223" t="str">
        <f>IF(Table35[[#This Row],[Rest TMMIN]]="","",SUM(SUMIF('STOCK OES'!B:B,Table35[[#This Row],[Ich Part No]],'STOCK OES'!E:E),SUMIF('STOCK SEALING'!B:B,Table35[[#This Row],[Ich Part No]],'STOCK SEALING'!E:E)))</f>
        <v/>
      </c>
      <c r="Q418" s="226"/>
      <c r="R418" s="223"/>
      <c r="S418" s="226" t="str">
        <f>IFERROR(Table35[[#This Row],[REST TAM]]-Table35[[#This Row],[Scan TAM]],"")</f>
        <v/>
      </c>
      <c r="T418" s="223" t="str">
        <f>IFERROR(Table35[[#This Row],[Rest TMMIN]]-Table35[[#This Row],[Scan Tmmin]],"")</f>
        <v/>
      </c>
      <c r="U418" s="212" t="str">
        <f>IF(Table35[[#This Row],[PO TAM]]="","",IF(Table35[[#This Row],[Balance TAM]]&gt;0,"Open","Close"))</f>
        <v/>
      </c>
      <c r="V418" s="214" t="str">
        <f>IF(Table35[[#This Row],[PO TMMIN]]="","",IF(Table35[[#This Row],[Balance TMMIN]]&gt;0,"Open","Close"))</f>
        <v/>
      </c>
      <c r="W418" s="212"/>
      <c r="X418" s="214"/>
      <c r="Y418" s="236" t="str">
        <f>IF(Table35[[#This Row],[PO TAM]]="","",SUMIF(J:J,Table35[[#This Row],[Ich No]],J:N))</f>
        <v/>
      </c>
      <c r="Z418" s="214" t="str">
        <f>IF(Table35[[#This Row],[PO TMMIN]]="","",SUMIF(B:B,Table35[[#This Row],[Ich Part No]],I:I))</f>
        <v/>
      </c>
      <c r="AC418" s="169" t="str">
        <f>IF(Table35[[#This Row],[Delivery Date]]="","",$AC$2-Table35[[#This Row],[Delivery Date]])</f>
        <v/>
      </c>
      <c r="AE418" t="str">
        <f>IFERROR(VLOOKUP(Table35[[#This Row],[Ich No]],'ICH NO'!K:M,3,0),"")</f>
        <v/>
      </c>
      <c r="AF418" t="str">
        <f>IF(Table35[[#This Row],[REST TAM]]&gt;Table35[[#This Row],[Stock TAM]],Table35[[#This Row],[Stock TAM]],Table35[[#This Row],[REST TAM]])</f>
        <v/>
      </c>
    </row>
    <row r="419" spans="1:32" x14ac:dyDescent="0.3">
      <c r="A419" s="173" t="str">
        <f>IF(Table35[[#This Row],[TAM PART NO]]="","",(ROW()-2))</f>
        <v/>
      </c>
      <c r="B419" s="212" t="str">
        <f>IF(TAM!T423="","",TAM!T423)</f>
        <v/>
      </c>
      <c r="C419" s="42" t="str">
        <f>IF(TAM!Q423="","",TAM!Q423)</f>
        <v/>
      </c>
      <c r="D419" s="42" t="str">
        <f>IF(TAM!I423="","",TAM!I423)</f>
        <v/>
      </c>
      <c r="E419" s="42" t="str">
        <f>IF(TAM!H423="","",TAM!H423)</f>
        <v/>
      </c>
      <c r="F419" s="213" t="str">
        <f>IF(TAM!L423="","",TAM!L423)</f>
        <v/>
      </c>
      <c r="G419" s="213" t="str">
        <f>IF(TAM!M423="","",TAM!M423)</f>
        <v/>
      </c>
      <c r="H419" s="220" t="str">
        <f>IF(TAM!AD423="","",TAM!AD423)</f>
        <v/>
      </c>
      <c r="I419" s="223" t="str">
        <f>IF(Table35[[#This Row],[Open Qty TAM]]="","",TAM!AE423)</f>
        <v/>
      </c>
      <c r="J419" s="212" t="str">
        <f>IF(TMMIN!T421="","",TMMIN!T421)</f>
        <v/>
      </c>
      <c r="K419" s="42" t="str">
        <f>IF(TMMIN!Q421="","",TMMIN!Q421)</f>
        <v/>
      </c>
      <c r="L419" s="42" t="str">
        <f>IF(TMMIN!I421="","",TMMIN!I421)</f>
        <v/>
      </c>
      <c r="M419" s="220" t="str">
        <f>IF(Table35[[#This Row],[PO TMMIN]]="","",TMMIN!AD421)</f>
        <v/>
      </c>
      <c r="N419" s="223" t="str">
        <f>IF(Table35[[#This Row],[Open Qty TMMIN]]="","",TMMIN!AE421)</f>
        <v/>
      </c>
      <c r="O419" s="226" t="str">
        <f>IF(Table35[[#This Row],[Open Qty TAM]]="","",SUM(SUMIF('STOCK OES'!B:B,Table35[[#This Row],[Ich No]],'STOCK OES'!E:E),SUMIF('STOCK SEALING'!B:B,Table35[[#This Row],[Ich Part No]],'STOCK SEALING'!E:E)))</f>
        <v/>
      </c>
      <c r="P419" s="223" t="str">
        <f>IF(Table35[[#This Row],[Rest TMMIN]]="","",SUM(SUMIF('STOCK OES'!B:B,Table35[[#This Row],[Ich Part No]],'STOCK OES'!E:E),SUMIF('STOCK SEALING'!B:B,Table35[[#This Row],[Ich Part No]],'STOCK SEALING'!E:E)))</f>
        <v/>
      </c>
      <c r="Q419" s="226"/>
      <c r="R419" s="223"/>
      <c r="S419" s="226" t="str">
        <f>IFERROR(Table35[[#This Row],[REST TAM]]-Table35[[#This Row],[Scan TAM]],"")</f>
        <v/>
      </c>
      <c r="T419" s="223" t="str">
        <f>IFERROR(Table35[[#This Row],[Rest TMMIN]]-Table35[[#This Row],[Scan Tmmin]],"")</f>
        <v/>
      </c>
      <c r="U419" s="212" t="str">
        <f>IF(Table35[[#This Row],[PO TAM]]="","",IF(Table35[[#This Row],[Balance TAM]]&gt;0,"Open","Close"))</f>
        <v/>
      </c>
      <c r="V419" s="214" t="str">
        <f>IF(Table35[[#This Row],[PO TMMIN]]="","",IF(Table35[[#This Row],[Balance TMMIN]]&gt;0,"Open","Close"))</f>
        <v/>
      </c>
      <c r="W419" s="212"/>
      <c r="X419" s="214"/>
      <c r="Y419" s="236" t="str">
        <f>IF(Table35[[#This Row],[PO TAM]]="","",SUMIF(J:J,Table35[[#This Row],[Ich No]],J:N))</f>
        <v/>
      </c>
      <c r="Z419" s="214" t="str">
        <f>IF(Table35[[#This Row],[PO TMMIN]]="","",SUMIF(B:B,Table35[[#This Row],[Ich Part No]],I:I))</f>
        <v/>
      </c>
      <c r="AC419" s="169" t="str">
        <f>IF(Table35[[#This Row],[Delivery Date]]="","",$AC$2-Table35[[#This Row],[Delivery Date]])</f>
        <v/>
      </c>
      <c r="AE419" t="str">
        <f>IFERROR(VLOOKUP(Table35[[#This Row],[Ich No]],'ICH NO'!K:M,3,0),"")</f>
        <v/>
      </c>
      <c r="AF419" t="str">
        <f>IF(Table35[[#This Row],[REST TAM]]&gt;Table35[[#This Row],[Stock TAM]],Table35[[#This Row],[Stock TAM]],Table35[[#This Row],[REST TAM]])</f>
        <v/>
      </c>
    </row>
    <row r="420" spans="1:32" x14ac:dyDescent="0.3">
      <c r="A420" s="173" t="str">
        <f>IF(Table35[[#This Row],[TAM PART NO]]="","",(ROW()-2))</f>
        <v/>
      </c>
      <c r="B420" s="212" t="str">
        <f>IF(TAM!T424="","",TAM!T424)</f>
        <v/>
      </c>
      <c r="C420" s="42" t="str">
        <f>IF(TAM!Q424="","",TAM!Q424)</f>
        <v/>
      </c>
      <c r="D420" s="42" t="str">
        <f>IF(TAM!I424="","",TAM!I424)</f>
        <v/>
      </c>
      <c r="E420" s="42" t="str">
        <f>IF(TAM!H424="","",TAM!H424)</f>
        <v/>
      </c>
      <c r="F420" s="213" t="str">
        <f>IF(TAM!L424="","",TAM!L424)</f>
        <v/>
      </c>
      <c r="G420" s="213" t="str">
        <f>IF(TAM!M424="","",TAM!M424)</f>
        <v/>
      </c>
      <c r="H420" s="220" t="str">
        <f>IF(TAM!AD424="","",TAM!AD424)</f>
        <v/>
      </c>
      <c r="I420" s="223" t="str">
        <f>IF(Table35[[#This Row],[Open Qty TAM]]="","",TAM!AE424)</f>
        <v/>
      </c>
      <c r="J420" s="212" t="str">
        <f>IF(TMMIN!T422="","",TMMIN!T422)</f>
        <v/>
      </c>
      <c r="K420" s="42" t="str">
        <f>IF(TMMIN!Q422="","",TMMIN!Q422)</f>
        <v/>
      </c>
      <c r="L420" s="42" t="str">
        <f>IF(TMMIN!I422="","",TMMIN!I422)</f>
        <v/>
      </c>
      <c r="M420" s="220" t="str">
        <f>IF(Table35[[#This Row],[PO TMMIN]]="","",TMMIN!AD422)</f>
        <v/>
      </c>
      <c r="N420" s="223" t="str">
        <f>IF(Table35[[#This Row],[Open Qty TMMIN]]="","",TMMIN!AE422)</f>
        <v/>
      </c>
      <c r="O420" s="226" t="str">
        <f>IF(Table35[[#This Row],[Open Qty TAM]]="","",SUM(SUMIF('STOCK OES'!B:B,Table35[[#This Row],[Ich No]],'STOCK OES'!E:E),SUMIF('STOCK SEALING'!B:B,Table35[[#This Row],[Ich Part No]],'STOCK SEALING'!E:E)))</f>
        <v/>
      </c>
      <c r="P420" s="223" t="str">
        <f>IF(Table35[[#This Row],[Rest TMMIN]]="","",SUM(SUMIF('STOCK OES'!B:B,Table35[[#This Row],[Ich Part No]],'STOCK OES'!E:E),SUMIF('STOCK SEALING'!B:B,Table35[[#This Row],[Ich Part No]],'STOCK SEALING'!E:E)))</f>
        <v/>
      </c>
      <c r="Q420" s="226"/>
      <c r="R420" s="223"/>
      <c r="S420" s="226" t="str">
        <f>IFERROR(Table35[[#This Row],[REST TAM]]-Table35[[#This Row],[Scan TAM]],"")</f>
        <v/>
      </c>
      <c r="T420" s="223" t="str">
        <f>IFERROR(Table35[[#This Row],[Rest TMMIN]]-Table35[[#This Row],[Scan Tmmin]],"")</f>
        <v/>
      </c>
      <c r="U420" s="212" t="str">
        <f>IF(Table35[[#This Row],[PO TAM]]="","",IF(Table35[[#This Row],[Balance TAM]]&gt;0,"Open","Close"))</f>
        <v/>
      </c>
      <c r="V420" s="214" t="str">
        <f>IF(Table35[[#This Row],[PO TMMIN]]="","",IF(Table35[[#This Row],[Balance TMMIN]]&gt;0,"Open","Close"))</f>
        <v/>
      </c>
      <c r="W420" s="212"/>
      <c r="X420" s="214"/>
      <c r="Y420" s="236" t="str">
        <f>IF(Table35[[#This Row],[PO TAM]]="","",SUMIF(J:J,Table35[[#This Row],[Ich No]],J:N))</f>
        <v/>
      </c>
      <c r="Z420" s="214" t="str">
        <f>IF(Table35[[#This Row],[PO TMMIN]]="","",SUMIF(B:B,Table35[[#This Row],[Ich Part No]],I:I))</f>
        <v/>
      </c>
      <c r="AC420" s="169" t="str">
        <f>IF(Table35[[#This Row],[Delivery Date]]="","",$AC$2-Table35[[#This Row],[Delivery Date]])</f>
        <v/>
      </c>
      <c r="AE420" t="str">
        <f>IFERROR(VLOOKUP(Table35[[#This Row],[Ich No]],'ICH NO'!K:M,3,0),"")</f>
        <v/>
      </c>
      <c r="AF420" t="str">
        <f>IF(Table35[[#This Row],[REST TAM]]&gt;Table35[[#This Row],[Stock TAM]],Table35[[#This Row],[Stock TAM]],Table35[[#This Row],[REST TAM]])</f>
        <v/>
      </c>
    </row>
    <row r="421" spans="1:32" x14ac:dyDescent="0.3">
      <c r="A421" s="173" t="str">
        <f>IF(Table35[[#This Row],[TAM PART NO]]="","",(ROW()-2))</f>
        <v/>
      </c>
      <c r="B421" s="212" t="str">
        <f>IF(TAM!T425="","",TAM!T425)</f>
        <v/>
      </c>
      <c r="C421" s="42" t="str">
        <f>IF(TAM!Q425="","",TAM!Q425)</f>
        <v/>
      </c>
      <c r="D421" s="42" t="str">
        <f>IF(TAM!I425="","",TAM!I425)</f>
        <v/>
      </c>
      <c r="E421" s="42" t="str">
        <f>IF(TAM!H425="","",TAM!H425)</f>
        <v/>
      </c>
      <c r="F421" s="213" t="str">
        <f>IF(TAM!L425="","",TAM!L425)</f>
        <v/>
      </c>
      <c r="G421" s="213" t="str">
        <f>IF(TAM!M425="","",TAM!M425)</f>
        <v/>
      </c>
      <c r="H421" s="220" t="str">
        <f>IF(TAM!AD425="","",TAM!AD425)</f>
        <v/>
      </c>
      <c r="I421" s="223" t="str">
        <f>IF(Table35[[#This Row],[Open Qty TAM]]="","",TAM!AE425)</f>
        <v/>
      </c>
      <c r="J421" s="212" t="str">
        <f>IF(TMMIN!T423="","",TMMIN!T423)</f>
        <v/>
      </c>
      <c r="K421" s="42" t="str">
        <f>IF(TMMIN!Q423="","",TMMIN!Q423)</f>
        <v/>
      </c>
      <c r="L421" s="42" t="str">
        <f>IF(TMMIN!I423="","",TMMIN!I423)</f>
        <v/>
      </c>
      <c r="M421" s="220" t="str">
        <f>IF(Table35[[#This Row],[PO TMMIN]]="","",TMMIN!AD423)</f>
        <v/>
      </c>
      <c r="N421" s="223" t="str">
        <f>IF(Table35[[#This Row],[Open Qty TMMIN]]="","",TMMIN!AE423)</f>
        <v/>
      </c>
      <c r="O421" s="226" t="str">
        <f>IF(Table35[[#This Row],[Open Qty TAM]]="","",SUM(SUMIF('STOCK OES'!B:B,Table35[[#This Row],[Ich No]],'STOCK OES'!E:E),SUMIF('STOCK SEALING'!B:B,Table35[[#This Row],[Ich Part No]],'STOCK SEALING'!E:E)))</f>
        <v/>
      </c>
      <c r="P421" s="223" t="str">
        <f>IF(Table35[[#This Row],[Rest TMMIN]]="","",SUM(SUMIF('STOCK OES'!B:B,Table35[[#This Row],[Ich Part No]],'STOCK OES'!E:E),SUMIF('STOCK SEALING'!B:B,Table35[[#This Row],[Ich Part No]],'STOCK SEALING'!E:E)))</f>
        <v/>
      </c>
      <c r="Q421" s="226"/>
      <c r="R421" s="223"/>
      <c r="S421" s="226" t="str">
        <f>IFERROR(Table35[[#This Row],[REST TAM]]-Table35[[#This Row],[Scan TAM]],"")</f>
        <v/>
      </c>
      <c r="T421" s="223" t="str">
        <f>IFERROR(Table35[[#This Row],[Rest TMMIN]]-Table35[[#This Row],[Scan Tmmin]],"")</f>
        <v/>
      </c>
      <c r="U421" s="212" t="str">
        <f>IF(Table35[[#This Row],[PO TAM]]="","",IF(Table35[[#This Row],[Balance TAM]]&gt;0,"Open","Close"))</f>
        <v/>
      </c>
      <c r="V421" s="214" t="str">
        <f>IF(Table35[[#This Row],[PO TMMIN]]="","",IF(Table35[[#This Row],[Balance TMMIN]]&gt;0,"Open","Close"))</f>
        <v/>
      </c>
      <c r="W421" s="212"/>
      <c r="X421" s="214"/>
      <c r="Y421" s="236" t="str">
        <f>IF(Table35[[#This Row],[PO TAM]]="","",SUMIF(J:J,Table35[[#This Row],[Ich No]],J:N))</f>
        <v/>
      </c>
      <c r="Z421" s="214" t="str">
        <f>IF(Table35[[#This Row],[PO TMMIN]]="","",SUMIF(B:B,Table35[[#This Row],[Ich Part No]],I:I))</f>
        <v/>
      </c>
      <c r="AC421" s="169" t="str">
        <f>IF(Table35[[#This Row],[Delivery Date]]="","",$AC$2-Table35[[#This Row],[Delivery Date]])</f>
        <v/>
      </c>
      <c r="AE421" t="str">
        <f>IFERROR(VLOOKUP(Table35[[#This Row],[Ich No]],'ICH NO'!K:M,3,0),"")</f>
        <v/>
      </c>
      <c r="AF421" t="str">
        <f>IF(Table35[[#This Row],[REST TAM]]&gt;Table35[[#This Row],[Stock TAM]],Table35[[#This Row],[Stock TAM]],Table35[[#This Row],[REST TAM]])</f>
        <v/>
      </c>
    </row>
    <row r="422" spans="1:32" x14ac:dyDescent="0.3">
      <c r="A422" s="173" t="str">
        <f>IF(Table35[[#This Row],[TAM PART NO]]="","",(ROW()-2))</f>
        <v/>
      </c>
      <c r="B422" s="212" t="str">
        <f>IF(TAM!T426="","",TAM!T426)</f>
        <v/>
      </c>
      <c r="C422" s="42" t="str">
        <f>IF(TAM!Q426="","",TAM!Q426)</f>
        <v/>
      </c>
      <c r="D422" s="42" t="str">
        <f>IF(TAM!I426="","",TAM!I426)</f>
        <v/>
      </c>
      <c r="E422" s="42" t="str">
        <f>IF(TAM!H426="","",TAM!H426)</f>
        <v/>
      </c>
      <c r="F422" s="213" t="str">
        <f>IF(TAM!L426="","",TAM!L426)</f>
        <v/>
      </c>
      <c r="G422" s="213" t="str">
        <f>IF(TAM!M426="","",TAM!M426)</f>
        <v/>
      </c>
      <c r="H422" s="220" t="str">
        <f>IF(TAM!AD426="","",TAM!AD426)</f>
        <v/>
      </c>
      <c r="I422" s="223" t="str">
        <f>IF(Table35[[#This Row],[Open Qty TAM]]="","",TAM!AE426)</f>
        <v/>
      </c>
      <c r="J422" s="212" t="str">
        <f>IF(TMMIN!T424="","",TMMIN!T424)</f>
        <v/>
      </c>
      <c r="K422" s="42" t="str">
        <f>IF(TMMIN!Q424="","",TMMIN!Q424)</f>
        <v/>
      </c>
      <c r="L422" s="42" t="str">
        <f>IF(TMMIN!I424="","",TMMIN!I424)</f>
        <v/>
      </c>
      <c r="M422" s="220" t="str">
        <f>IF(Table35[[#This Row],[PO TMMIN]]="","",TMMIN!AD424)</f>
        <v/>
      </c>
      <c r="N422" s="223" t="str">
        <f>IF(Table35[[#This Row],[Open Qty TMMIN]]="","",TMMIN!AE424)</f>
        <v/>
      </c>
      <c r="O422" s="226" t="str">
        <f>IF(Table35[[#This Row],[Open Qty TAM]]="","",SUM(SUMIF('STOCK OES'!B:B,Table35[[#This Row],[Ich No]],'STOCK OES'!E:E),SUMIF('STOCK SEALING'!B:B,Table35[[#This Row],[Ich Part No]],'STOCK SEALING'!E:E)))</f>
        <v/>
      </c>
      <c r="P422" s="223" t="str">
        <f>IF(Table35[[#This Row],[Rest TMMIN]]="","",SUM(SUMIF('STOCK OES'!B:B,Table35[[#This Row],[Ich Part No]],'STOCK OES'!E:E),SUMIF('STOCK SEALING'!B:B,Table35[[#This Row],[Ich Part No]],'STOCK SEALING'!E:E)))</f>
        <v/>
      </c>
      <c r="Q422" s="226"/>
      <c r="R422" s="223"/>
      <c r="S422" s="226" t="str">
        <f>IFERROR(Table35[[#This Row],[REST TAM]]-Table35[[#This Row],[Scan TAM]],"")</f>
        <v/>
      </c>
      <c r="T422" s="223" t="str">
        <f>IFERROR(Table35[[#This Row],[Rest TMMIN]]-Table35[[#This Row],[Scan Tmmin]],"")</f>
        <v/>
      </c>
      <c r="U422" s="212" t="str">
        <f>IF(Table35[[#This Row],[PO TAM]]="","",IF(Table35[[#This Row],[Balance TAM]]&gt;0,"Open","Close"))</f>
        <v/>
      </c>
      <c r="V422" s="214" t="str">
        <f>IF(Table35[[#This Row],[PO TMMIN]]="","",IF(Table35[[#This Row],[Balance TMMIN]]&gt;0,"Open","Close"))</f>
        <v/>
      </c>
      <c r="W422" s="212"/>
      <c r="X422" s="214"/>
      <c r="Y422" s="236" t="str">
        <f>IF(Table35[[#This Row],[PO TAM]]="","",SUMIF(J:J,Table35[[#This Row],[Ich No]],J:N))</f>
        <v/>
      </c>
      <c r="Z422" s="214" t="str">
        <f>IF(Table35[[#This Row],[PO TMMIN]]="","",SUMIF(B:B,Table35[[#This Row],[Ich Part No]],I:I))</f>
        <v/>
      </c>
      <c r="AC422" s="169" t="str">
        <f>IF(Table35[[#This Row],[Delivery Date]]="","",$AC$2-Table35[[#This Row],[Delivery Date]])</f>
        <v/>
      </c>
      <c r="AE422" t="str">
        <f>IFERROR(VLOOKUP(Table35[[#This Row],[Ich No]],'ICH NO'!K:M,3,0),"")</f>
        <v/>
      </c>
      <c r="AF422" t="str">
        <f>IF(Table35[[#This Row],[REST TAM]]&gt;Table35[[#This Row],[Stock TAM]],Table35[[#This Row],[Stock TAM]],Table35[[#This Row],[REST TAM]])</f>
        <v/>
      </c>
    </row>
    <row r="423" spans="1:32" x14ac:dyDescent="0.3">
      <c r="A423" s="173" t="str">
        <f>IF(Table35[[#This Row],[TAM PART NO]]="","",(ROW()-2))</f>
        <v/>
      </c>
      <c r="B423" s="212" t="str">
        <f>IF(TAM!T427="","",TAM!T427)</f>
        <v/>
      </c>
      <c r="C423" s="42" t="str">
        <f>IF(TAM!Q427="","",TAM!Q427)</f>
        <v/>
      </c>
      <c r="D423" s="42" t="str">
        <f>IF(TAM!I427="","",TAM!I427)</f>
        <v/>
      </c>
      <c r="E423" s="42" t="str">
        <f>IF(TAM!H427="","",TAM!H427)</f>
        <v/>
      </c>
      <c r="F423" s="213" t="str">
        <f>IF(TAM!L427="","",TAM!L427)</f>
        <v/>
      </c>
      <c r="G423" s="213" t="str">
        <f>IF(TAM!M427="","",TAM!M427)</f>
        <v/>
      </c>
      <c r="H423" s="220" t="str">
        <f>IF(TAM!AD427="","",TAM!AD427)</f>
        <v/>
      </c>
      <c r="I423" s="223" t="str">
        <f>IF(Table35[[#This Row],[Open Qty TAM]]="","",TAM!AE427)</f>
        <v/>
      </c>
      <c r="J423" s="212" t="str">
        <f>IF(TMMIN!T425="","",TMMIN!T425)</f>
        <v/>
      </c>
      <c r="K423" s="42" t="str">
        <f>IF(TMMIN!Q425="","",TMMIN!Q425)</f>
        <v/>
      </c>
      <c r="L423" s="42" t="str">
        <f>IF(TMMIN!I425="","",TMMIN!I425)</f>
        <v/>
      </c>
      <c r="M423" s="220" t="str">
        <f>IF(Table35[[#This Row],[PO TMMIN]]="","",TMMIN!AD425)</f>
        <v/>
      </c>
      <c r="N423" s="223" t="str">
        <f>IF(Table35[[#This Row],[Open Qty TMMIN]]="","",TMMIN!AE425)</f>
        <v/>
      </c>
      <c r="O423" s="226" t="str">
        <f>IF(Table35[[#This Row],[Open Qty TAM]]="","",SUM(SUMIF('STOCK OES'!B:B,Table35[[#This Row],[Ich No]],'STOCK OES'!E:E),SUMIF('STOCK SEALING'!B:B,Table35[[#This Row],[Ich Part No]],'STOCK SEALING'!E:E)))</f>
        <v/>
      </c>
      <c r="P423" s="223" t="str">
        <f>IF(Table35[[#This Row],[Rest TMMIN]]="","",SUM(SUMIF('STOCK OES'!B:B,Table35[[#This Row],[Ich Part No]],'STOCK OES'!E:E),SUMIF('STOCK SEALING'!B:B,Table35[[#This Row],[Ich Part No]],'STOCK SEALING'!E:E)))</f>
        <v/>
      </c>
      <c r="Q423" s="226"/>
      <c r="R423" s="223"/>
      <c r="S423" s="226" t="str">
        <f>IFERROR(Table35[[#This Row],[REST TAM]]-Table35[[#This Row],[Scan TAM]],"")</f>
        <v/>
      </c>
      <c r="T423" s="223" t="str">
        <f>IFERROR(Table35[[#This Row],[Rest TMMIN]]-Table35[[#This Row],[Scan Tmmin]],"")</f>
        <v/>
      </c>
      <c r="U423" s="212" t="str">
        <f>IF(Table35[[#This Row],[PO TAM]]="","",IF(Table35[[#This Row],[Balance TAM]]&gt;0,"Open","Close"))</f>
        <v/>
      </c>
      <c r="V423" s="214" t="str">
        <f>IF(Table35[[#This Row],[PO TMMIN]]="","",IF(Table35[[#This Row],[Balance TMMIN]]&gt;0,"Open","Close"))</f>
        <v/>
      </c>
      <c r="W423" s="212"/>
      <c r="X423" s="214"/>
      <c r="Y423" s="236" t="str">
        <f>IF(Table35[[#This Row],[PO TAM]]="","",SUMIF(J:J,Table35[[#This Row],[Ich No]],J:N))</f>
        <v/>
      </c>
      <c r="Z423" s="214" t="str">
        <f>IF(Table35[[#This Row],[PO TMMIN]]="","",SUMIF(B:B,Table35[[#This Row],[Ich Part No]],I:I))</f>
        <v/>
      </c>
      <c r="AC423" s="169" t="str">
        <f>IF(Table35[[#This Row],[Delivery Date]]="","",$AC$2-Table35[[#This Row],[Delivery Date]])</f>
        <v/>
      </c>
      <c r="AE423" t="str">
        <f>IFERROR(VLOOKUP(Table35[[#This Row],[Ich No]],'ICH NO'!K:M,3,0),"")</f>
        <v/>
      </c>
      <c r="AF423" t="str">
        <f>IF(Table35[[#This Row],[REST TAM]]&gt;Table35[[#This Row],[Stock TAM]],Table35[[#This Row],[Stock TAM]],Table35[[#This Row],[REST TAM]])</f>
        <v/>
      </c>
    </row>
    <row r="424" spans="1:32" x14ac:dyDescent="0.3">
      <c r="A424" s="173" t="str">
        <f>IF(Table35[[#This Row],[TAM PART NO]]="","",(ROW()-2))</f>
        <v/>
      </c>
      <c r="B424" s="212" t="str">
        <f>IF(TAM!T428="","",TAM!T428)</f>
        <v/>
      </c>
      <c r="C424" s="42" t="str">
        <f>IF(TAM!Q428="","",TAM!Q428)</f>
        <v/>
      </c>
      <c r="D424" s="42" t="str">
        <f>IF(TAM!I428="","",TAM!I428)</f>
        <v/>
      </c>
      <c r="E424" s="42" t="str">
        <f>IF(TAM!H428="","",TAM!H428)</f>
        <v/>
      </c>
      <c r="F424" s="213" t="str">
        <f>IF(TAM!L428="","",TAM!L428)</f>
        <v/>
      </c>
      <c r="G424" s="213" t="str">
        <f>IF(TAM!M428="","",TAM!M428)</f>
        <v/>
      </c>
      <c r="H424" s="220" t="str">
        <f>IF(TAM!AD428="","",TAM!AD428)</f>
        <v/>
      </c>
      <c r="I424" s="223" t="str">
        <f>IF(Table35[[#This Row],[Open Qty TAM]]="","",TAM!AE428)</f>
        <v/>
      </c>
      <c r="J424" s="212" t="str">
        <f>IF(TMMIN!T426="","",TMMIN!T426)</f>
        <v/>
      </c>
      <c r="K424" s="42" t="str">
        <f>IF(TMMIN!Q426="","",TMMIN!Q426)</f>
        <v/>
      </c>
      <c r="L424" s="42" t="str">
        <f>IF(TMMIN!I426="","",TMMIN!I426)</f>
        <v/>
      </c>
      <c r="M424" s="220" t="str">
        <f>IF(Table35[[#This Row],[PO TMMIN]]="","",TMMIN!AD426)</f>
        <v/>
      </c>
      <c r="N424" s="223" t="str">
        <f>IF(Table35[[#This Row],[Open Qty TMMIN]]="","",TMMIN!AE426)</f>
        <v/>
      </c>
      <c r="O424" s="226" t="str">
        <f>IF(Table35[[#This Row],[Open Qty TAM]]="","",SUM(SUMIF('STOCK OES'!B:B,Table35[[#This Row],[Ich No]],'STOCK OES'!E:E),SUMIF('STOCK SEALING'!B:B,Table35[[#This Row],[Ich Part No]],'STOCK SEALING'!E:E)))</f>
        <v/>
      </c>
      <c r="P424" s="223" t="str">
        <f>IF(Table35[[#This Row],[Rest TMMIN]]="","",SUM(SUMIF('STOCK OES'!B:B,Table35[[#This Row],[Ich Part No]],'STOCK OES'!E:E),SUMIF('STOCK SEALING'!B:B,Table35[[#This Row],[Ich Part No]],'STOCK SEALING'!E:E)))</f>
        <v/>
      </c>
      <c r="Q424" s="226"/>
      <c r="R424" s="223"/>
      <c r="S424" s="226" t="str">
        <f>IFERROR(Table35[[#This Row],[REST TAM]]-Table35[[#This Row],[Scan TAM]],"")</f>
        <v/>
      </c>
      <c r="T424" s="223" t="str">
        <f>IFERROR(Table35[[#This Row],[Rest TMMIN]]-Table35[[#This Row],[Scan Tmmin]],"")</f>
        <v/>
      </c>
      <c r="U424" s="212" t="str">
        <f>IF(Table35[[#This Row],[PO TAM]]="","",IF(Table35[[#This Row],[Balance TAM]]&gt;0,"Open","Close"))</f>
        <v/>
      </c>
      <c r="V424" s="214" t="str">
        <f>IF(Table35[[#This Row],[PO TMMIN]]="","",IF(Table35[[#This Row],[Balance TMMIN]]&gt;0,"Open","Close"))</f>
        <v/>
      </c>
      <c r="W424" s="212"/>
      <c r="X424" s="214"/>
      <c r="Y424" s="236" t="str">
        <f>IF(Table35[[#This Row],[PO TAM]]="","",SUMIF(J:J,Table35[[#This Row],[Ich No]],J:N))</f>
        <v/>
      </c>
      <c r="Z424" s="214" t="str">
        <f>IF(Table35[[#This Row],[PO TMMIN]]="","",SUMIF(B:B,Table35[[#This Row],[Ich Part No]],I:I))</f>
        <v/>
      </c>
      <c r="AC424" s="169" t="str">
        <f>IF(Table35[[#This Row],[Delivery Date]]="","",$AC$2-Table35[[#This Row],[Delivery Date]])</f>
        <v/>
      </c>
      <c r="AE424" t="str">
        <f>IFERROR(VLOOKUP(Table35[[#This Row],[Ich No]],'ICH NO'!K:M,3,0),"")</f>
        <v/>
      </c>
      <c r="AF424" t="str">
        <f>IF(Table35[[#This Row],[REST TAM]]&gt;Table35[[#This Row],[Stock TAM]],Table35[[#This Row],[Stock TAM]],Table35[[#This Row],[REST TAM]])</f>
        <v/>
      </c>
    </row>
    <row r="425" spans="1:32" x14ac:dyDescent="0.3">
      <c r="A425" s="173" t="str">
        <f>IF(Table35[[#This Row],[TAM PART NO]]="","",(ROW()-2))</f>
        <v/>
      </c>
      <c r="B425" s="212" t="str">
        <f>IF(TAM!T429="","",TAM!T429)</f>
        <v/>
      </c>
      <c r="C425" s="42" t="str">
        <f>IF(TAM!Q429="","",TAM!Q429)</f>
        <v/>
      </c>
      <c r="D425" s="42" t="str">
        <f>IF(TAM!I429="","",TAM!I429)</f>
        <v/>
      </c>
      <c r="E425" s="42" t="str">
        <f>IF(TAM!H429="","",TAM!H429)</f>
        <v/>
      </c>
      <c r="F425" s="213" t="str">
        <f>IF(TAM!L429="","",TAM!L429)</f>
        <v/>
      </c>
      <c r="G425" s="213" t="str">
        <f>IF(TAM!M429="","",TAM!M429)</f>
        <v/>
      </c>
      <c r="H425" s="220" t="str">
        <f>IF(TAM!AD429="","",TAM!AD429)</f>
        <v/>
      </c>
      <c r="I425" s="223" t="str">
        <f>IF(Table35[[#This Row],[Open Qty TAM]]="","",TAM!AE429)</f>
        <v/>
      </c>
      <c r="J425" s="212" t="str">
        <f>IF(TMMIN!T427="","",TMMIN!T427)</f>
        <v/>
      </c>
      <c r="K425" s="42" t="str">
        <f>IF(TMMIN!Q427="","",TMMIN!Q427)</f>
        <v/>
      </c>
      <c r="L425" s="42" t="str">
        <f>IF(TMMIN!I427="","",TMMIN!I427)</f>
        <v/>
      </c>
      <c r="M425" s="220" t="str">
        <f>IF(Table35[[#This Row],[PO TMMIN]]="","",TMMIN!AD427)</f>
        <v/>
      </c>
      <c r="N425" s="223" t="str">
        <f>IF(Table35[[#This Row],[Open Qty TMMIN]]="","",TMMIN!AE427)</f>
        <v/>
      </c>
      <c r="O425" s="226" t="str">
        <f>IF(Table35[[#This Row],[Open Qty TAM]]="","",SUM(SUMIF('STOCK OES'!B:B,Table35[[#This Row],[Ich No]],'STOCK OES'!E:E),SUMIF('STOCK SEALING'!B:B,Table35[[#This Row],[Ich Part No]],'STOCK SEALING'!E:E)))</f>
        <v/>
      </c>
      <c r="P425" s="223" t="str">
        <f>IF(Table35[[#This Row],[Rest TMMIN]]="","",SUM(SUMIF('STOCK OES'!B:B,Table35[[#This Row],[Ich Part No]],'STOCK OES'!E:E),SUMIF('STOCK SEALING'!B:B,Table35[[#This Row],[Ich Part No]],'STOCK SEALING'!E:E)))</f>
        <v/>
      </c>
      <c r="Q425" s="226"/>
      <c r="R425" s="223"/>
      <c r="S425" s="226" t="str">
        <f>IFERROR(Table35[[#This Row],[REST TAM]]-Table35[[#This Row],[Scan TAM]],"")</f>
        <v/>
      </c>
      <c r="T425" s="223" t="str">
        <f>IFERROR(Table35[[#This Row],[Rest TMMIN]]-Table35[[#This Row],[Scan Tmmin]],"")</f>
        <v/>
      </c>
      <c r="U425" s="212" t="str">
        <f>IF(Table35[[#This Row],[PO TAM]]="","",IF(Table35[[#This Row],[Balance TAM]]&gt;0,"Open","Close"))</f>
        <v/>
      </c>
      <c r="V425" s="214" t="str">
        <f>IF(Table35[[#This Row],[PO TMMIN]]="","",IF(Table35[[#This Row],[Balance TMMIN]]&gt;0,"Open","Close"))</f>
        <v/>
      </c>
      <c r="W425" s="212"/>
      <c r="X425" s="214"/>
      <c r="Y425" s="236" t="str">
        <f>IF(Table35[[#This Row],[PO TAM]]="","",SUMIF(J:J,Table35[[#This Row],[Ich No]],J:N))</f>
        <v/>
      </c>
      <c r="Z425" s="214" t="str">
        <f>IF(Table35[[#This Row],[PO TMMIN]]="","",SUMIF(B:B,Table35[[#This Row],[Ich Part No]],I:I))</f>
        <v/>
      </c>
      <c r="AC425" s="169" t="str">
        <f>IF(Table35[[#This Row],[Delivery Date]]="","",$AC$2-Table35[[#This Row],[Delivery Date]])</f>
        <v/>
      </c>
      <c r="AE425" t="str">
        <f>IFERROR(VLOOKUP(Table35[[#This Row],[Ich No]],'ICH NO'!K:M,3,0),"")</f>
        <v/>
      </c>
      <c r="AF425" t="str">
        <f>IF(Table35[[#This Row],[REST TAM]]&gt;Table35[[#This Row],[Stock TAM]],Table35[[#This Row],[Stock TAM]],Table35[[#This Row],[REST TAM]])</f>
        <v/>
      </c>
    </row>
    <row r="426" spans="1:32" x14ac:dyDescent="0.3">
      <c r="A426" s="173" t="str">
        <f>IF(Table35[[#This Row],[TAM PART NO]]="","",(ROW()-2))</f>
        <v/>
      </c>
      <c r="B426" s="212" t="str">
        <f>IF(TAM!T430="","",TAM!T430)</f>
        <v/>
      </c>
      <c r="C426" s="42" t="str">
        <f>IF(TAM!Q430="","",TAM!Q430)</f>
        <v/>
      </c>
      <c r="D426" s="42" t="str">
        <f>IF(TAM!I430="","",TAM!I430)</f>
        <v/>
      </c>
      <c r="E426" s="42" t="str">
        <f>IF(TAM!H430="","",TAM!H430)</f>
        <v/>
      </c>
      <c r="F426" s="213" t="str">
        <f>IF(TAM!L430="","",TAM!L430)</f>
        <v/>
      </c>
      <c r="G426" s="213" t="str">
        <f>IF(TAM!M430="","",TAM!M430)</f>
        <v/>
      </c>
      <c r="H426" s="220" t="str">
        <f>IF(TAM!AD430="","",TAM!AD430)</f>
        <v/>
      </c>
      <c r="I426" s="223" t="str">
        <f>IF(Table35[[#This Row],[Open Qty TAM]]="","",TAM!AE430)</f>
        <v/>
      </c>
      <c r="J426" s="212" t="str">
        <f>IF(TMMIN!T428="","",TMMIN!T428)</f>
        <v/>
      </c>
      <c r="K426" s="42" t="str">
        <f>IF(TMMIN!Q428="","",TMMIN!Q428)</f>
        <v/>
      </c>
      <c r="L426" s="42" t="str">
        <f>IF(TMMIN!I428="","",TMMIN!I428)</f>
        <v/>
      </c>
      <c r="M426" s="220" t="str">
        <f>IF(Table35[[#This Row],[PO TMMIN]]="","",TMMIN!AD428)</f>
        <v/>
      </c>
      <c r="N426" s="223" t="str">
        <f>IF(Table35[[#This Row],[Open Qty TMMIN]]="","",TMMIN!AE428)</f>
        <v/>
      </c>
      <c r="O426" s="226" t="str">
        <f>IF(Table35[[#This Row],[Open Qty TAM]]="","",SUM(SUMIF('STOCK OES'!B:B,Table35[[#This Row],[Ich No]],'STOCK OES'!E:E),SUMIF('STOCK SEALING'!B:B,Table35[[#This Row],[Ich Part No]],'STOCK SEALING'!E:E)))</f>
        <v/>
      </c>
      <c r="P426" s="223" t="str">
        <f>IF(Table35[[#This Row],[Rest TMMIN]]="","",SUM(SUMIF('STOCK OES'!B:B,Table35[[#This Row],[Ich Part No]],'STOCK OES'!E:E),SUMIF('STOCK SEALING'!B:B,Table35[[#This Row],[Ich Part No]],'STOCK SEALING'!E:E)))</f>
        <v/>
      </c>
      <c r="Q426" s="226"/>
      <c r="R426" s="223"/>
      <c r="S426" s="226" t="str">
        <f>IFERROR(Table35[[#This Row],[REST TAM]]-Table35[[#This Row],[Scan TAM]],"")</f>
        <v/>
      </c>
      <c r="T426" s="223" t="str">
        <f>IFERROR(Table35[[#This Row],[Rest TMMIN]]-Table35[[#This Row],[Scan Tmmin]],"")</f>
        <v/>
      </c>
      <c r="U426" s="212" t="str">
        <f>IF(Table35[[#This Row],[PO TAM]]="","",IF(Table35[[#This Row],[Balance TAM]]&gt;0,"Open","Close"))</f>
        <v/>
      </c>
      <c r="V426" s="214" t="str">
        <f>IF(Table35[[#This Row],[PO TMMIN]]="","",IF(Table35[[#This Row],[Balance TMMIN]]&gt;0,"Open","Close"))</f>
        <v/>
      </c>
      <c r="W426" s="212"/>
      <c r="X426" s="214"/>
      <c r="Y426" s="236" t="str">
        <f>IF(Table35[[#This Row],[PO TAM]]="","",SUMIF(J:J,Table35[[#This Row],[Ich No]],J:N))</f>
        <v/>
      </c>
      <c r="Z426" s="214" t="str">
        <f>IF(Table35[[#This Row],[PO TMMIN]]="","",SUMIF(B:B,Table35[[#This Row],[Ich Part No]],I:I))</f>
        <v/>
      </c>
      <c r="AC426" s="169" t="str">
        <f>IF(Table35[[#This Row],[Delivery Date]]="","",$AC$2-Table35[[#This Row],[Delivery Date]])</f>
        <v/>
      </c>
      <c r="AE426" t="str">
        <f>IFERROR(VLOOKUP(Table35[[#This Row],[Ich No]],'ICH NO'!K:M,3,0),"")</f>
        <v/>
      </c>
      <c r="AF426" t="str">
        <f>IF(Table35[[#This Row],[REST TAM]]&gt;Table35[[#This Row],[Stock TAM]],Table35[[#This Row],[Stock TAM]],Table35[[#This Row],[REST TAM]])</f>
        <v/>
      </c>
    </row>
    <row r="427" spans="1:32" x14ac:dyDescent="0.3">
      <c r="A427" s="173" t="str">
        <f>IF(Table35[[#This Row],[TAM PART NO]]="","",(ROW()-2))</f>
        <v/>
      </c>
      <c r="B427" s="212" t="str">
        <f>IF(TAM!T431="","",TAM!T431)</f>
        <v/>
      </c>
      <c r="C427" s="42" t="str">
        <f>IF(TAM!Q431="","",TAM!Q431)</f>
        <v/>
      </c>
      <c r="D427" s="42" t="str">
        <f>IF(TAM!I431="","",TAM!I431)</f>
        <v/>
      </c>
      <c r="E427" s="42" t="str">
        <f>IF(TAM!H431="","",TAM!H431)</f>
        <v/>
      </c>
      <c r="F427" s="213" t="str">
        <f>IF(TAM!L431="","",TAM!L431)</f>
        <v/>
      </c>
      <c r="G427" s="213" t="str">
        <f>IF(TAM!M431="","",TAM!M431)</f>
        <v/>
      </c>
      <c r="H427" s="220" t="str">
        <f>IF(TAM!AD431="","",TAM!AD431)</f>
        <v/>
      </c>
      <c r="I427" s="223" t="str">
        <f>IF(Table35[[#This Row],[Open Qty TAM]]="","",TAM!AE431)</f>
        <v/>
      </c>
      <c r="J427" s="212" t="str">
        <f>IF(TMMIN!T429="","",TMMIN!T429)</f>
        <v/>
      </c>
      <c r="K427" s="42" t="str">
        <f>IF(TMMIN!Q429="","",TMMIN!Q429)</f>
        <v/>
      </c>
      <c r="L427" s="42" t="str">
        <f>IF(TMMIN!I429="","",TMMIN!I429)</f>
        <v/>
      </c>
      <c r="M427" s="220" t="str">
        <f>IF(Table35[[#This Row],[PO TMMIN]]="","",TMMIN!AD429)</f>
        <v/>
      </c>
      <c r="N427" s="223" t="str">
        <f>IF(Table35[[#This Row],[Open Qty TMMIN]]="","",TMMIN!AE429)</f>
        <v/>
      </c>
      <c r="O427" s="226" t="str">
        <f>IF(Table35[[#This Row],[Open Qty TAM]]="","",SUM(SUMIF('STOCK OES'!B:B,Table35[[#This Row],[Ich No]],'STOCK OES'!E:E),SUMIF('STOCK SEALING'!B:B,Table35[[#This Row],[Ich Part No]],'STOCK SEALING'!E:E)))</f>
        <v/>
      </c>
      <c r="P427" s="223" t="str">
        <f>IF(Table35[[#This Row],[Rest TMMIN]]="","",SUM(SUMIF('STOCK OES'!B:B,Table35[[#This Row],[Ich Part No]],'STOCK OES'!E:E),SUMIF('STOCK SEALING'!B:B,Table35[[#This Row],[Ich Part No]],'STOCK SEALING'!E:E)))</f>
        <v/>
      </c>
      <c r="Q427" s="226"/>
      <c r="R427" s="223"/>
      <c r="S427" s="226" t="str">
        <f>IFERROR(Table35[[#This Row],[REST TAM]]-Table35[[#This Row],[Scan TAM]],"")</f>
        <v/>
      </c>
      <c r="T427" s="223" t="str">
        <f>IFERROR(Table35[[#This Row],[Rest TMMIN]]-Table35[[#This Row],[Scan Tmmin]],"")</f>
        <v/>
      </c>
      <c r="U427" s="212" t="str">
        <f>IF(Table35[[#This Row],[PO TAM]]="","",IF(Table35[[#This Row],[Balance TAM]]&gt;0,"Open","Close"))</f>
        <v/>
      </c>
      <c r="V427" s="214" t="str">
        <f>IF(Table35[[#This Row],[PO TMMIN]]="","",IF(Table35[[#This Row],[Balance TMMIN]]&gt;0,"Open","Close"))</f>
        <v/>
      </c>
      <c r="W427" s="212"/>
      <c r="X427" s="214"/>
      <c r="Y427" s="236" t="str">
        <f>IF(Table35[[#This Row],[PO TAM]]="","",SUMIF(J:J,Table35[[#This Row],[Ich No]],J:N))</f>
        <v/>
      </c>
      <c r="Z427" s="214" t="str">
        <f>IF(Table35[[#This Row],[PO TMMIN]]="","",SUMIF(B:B,Table35[[#This Row],[Ich Part No]],I:I))</f>
        <v/>
      </c>
      <c r="AC427" s="169" t="str">
        <f>IF(Table35[[#This Row],[Delivery Date]]="","",$AC$2-Table35[[#This Row],[Delivery Date]])</f>
        <v/>
      </c>
      <c r="AE427" t="str">
        <f>IFERROR(VLOOKUP(Table35[[#This Row],[Ich No]],'ICH NO'!K:M,3,0),"")</f>
        <v/>
      </c>
      <c r="AF427" t="str">
        <f>IF(Table35[[#This Row],[REST TAM]]&gt;Table35[[#This Row],[Stock TAM]],Table35[[#This Row],[Stock TAM]],Table35[[#This Row],[REST TAM]])</f>
        <v/>
      </c>
    </row>
    <row r="428" spans="1:32" x14ac:dyDescent="0.3">
      <c r="A428" s="173" t="str">
        <f>IF(Table35[[#This Row],[TAM PART NO]]="","",(ROW()-2))</f>
        <v/>
      </c>
      <c r="B428" s="212" t="str">
        <f>IF(TAM!T432="","",TAM!T432)</f>
        <v/>
      </c>
      <c r="C428" s="42" t="str">
        <f>IF(TAM!Q432="","",TAM!Q432)</f>
        <v/>
      </c>
      <c r="D428" s="42" t="str">
        <f>IF(TAM!I432="","",TAM!I432)</f>
        <v/>
      </c>
      <c r="E428" s="42" t="str">
        <f>IF(TAM!H432="","",TAM!H432)</f>
        <v/>
      </c>
      <c r="F428" s="213" t="str">
        <f>IF(TAM!L432="","",TAM!L432)</f>
        <v/>
      </c>
      <c r="G428" s="213" t="str">
        <f>IF(TAM!M432="","",TAM!M432)</f>
        <v/>
      </c>
      <c r="H428" s="220" t="str">
        <f>IF(TAM!AD432="","",TAM!AD432)</f>
        <v/>
      </c>
      <c r="I428" s="223" t="str">
        <f>IF(Table35[[#This Row],[Open Qty TAM]]="","",TAM!AE432)</f>
        <v/>
      </c>
      <c r="J428" s="212" t="str">
        <f>IF(TMMIN!T430="","",TMMIN!T430)</f>
        <v/>
      </c>
      <c r="K428" s="42" t="str">
        <f>IF(TMMIN!Q430="","",TMMIN!Q430)</f>
        <v/>
      </c>
      <c r="L428" s="42" t="str">
        <f>IF(TMMIN!I430="","",TMMIN!I430)</f>
        <v/>
      </c>
      <c r="M428" s="220" t="str">
        <f>IF(Table35[[#This Row],[PO TMMIN]]="","",TMMIN!AD430)</f>
        <v/>
      </c>
      <c r="N428" s="223" t="str">
        <f>IF(Table35[[#This Row],[Open Qty TMMIN]]="","",TMMIN!AE430)</f>
        <v/>
      </c>
      <c r="O428" s="226" t="str">
        <f>IF(Table35[[#This Row],[Open Qty TAM]]="","",SUM(SUMIF('STOCK OES'!B:B,Table35[[#This Row],[Ich No]],'STOCK OES'!E:E),SUMIF('STOCK SEALING'!B:B,Table35[[#This Row],[Ich Part No]],'STOCK SEALING'!E:E)))</f>
        <v/>
      </c>
      <c r="P428" s="223" t="str">
        <f>IF(Table35[[#This Row],[Rest TMMIN]]="","",SUM(SUMIF('STOCK OES'!B:B,Table35[[#This Row],[Ich Part No]],'STOCK OES'!E:E),SUMIF('STOCK SEALING'!B:B,Table35[[#This Row],[Ich Part No]],'STOCK SEALING'!E:E)))</f>
        <v/>
      </c>
      <c r="Q428" s="226"/>
      <c r="R428" s="223"/>
      <c r="S428" s="226" t="str">
        <f>IFERROR(Table35[[#This Row],[REST TAM]]-Table35[[#This Row],[Scan TAM]],"")</f>
        <v/>
      </c>
      <c r="T428" s="223" t="str">
        <f>IFERROR(Table35[[#This Row],[Rest TMMIN]]-Table35[[#This Row],[Scan Tmmin]],"")</f>
        <v/>
      </c>
      <c r="U428" s="212" t="str">
        <f>IF(Table35[[#This Row],[PO TAM]]="","",IF(Table35[[#This Row],[Balance TAM]]&gt;0,"Open","Close"))</f>
        <v/>
      </c>
      <c r="V428" s="214" t="str">
        <f>IF(Table35[[#This Row],[PO TMMIN]]="","",IF(Table35[[#This Row],[Balance TMMIN]]&gt;0,"Open","Close"))</f>
        <v/>
      </c>
      <c r="W428" s="212"/>
      <c r="X428" s="214"/>
      <c r="Y428" s="236" t="str">
        <f>IF(Table35[[#This Row],[PO TAM]]="","",SUMIF(J:J,Table35[[#This Row],[Ich No]],J:N))</f>
        <v/>
      </c>
      <c r="Z428" s="214" t="str">
        <f>IF(Table35[[#This Row],[PO TMMIN]]="","",SUMIF(B:B,Table35[[#This Row],[Ich Part No]],I:I))</f>
        <v/>
      </c>
      <c r="AC428" s="169" t="str">
        <f>IF(Table35[[#This Row],[Delivery Date]]="","",$AC$2-Table35[[#This Row],[Delivery Date]])</f>
        <v/>
      </c>
      <c r="AE428" t="str">
        <f>IFERROR(VLOOKUP(Table35[[#This Row],[Ich No]],'ICH NO'!K:M,3,0),"")</f>
        <v/>
      </c>
      <c r="AF428" t="str">
        <f>IF(Table35[[#This Row],[REST TAM]]&gt;Table35[[#This Row],[Stock TAM]],Table35[[#This Row],[Stock TAM]],Table35[[#This Row],[REST TAM]])</f>
        <v/>
      </c>
    </row>
    <row r="429" spans="1:32" x14ac:dyDescent="0.3">
      <c r="A429" s="173" t="str">
        <f>IF(Table35[[#This Row],[TAM PART NO]]="","",(ROW()-2))</f>
        <v/>
      </c>
      <c r="B429" s="212" t="str">
        <f>IF(TAM!T433="","",TAM!T433)</f>
        <v/>
      </c>
      <c r="C429" s="42" t="str">
        <f>IF(TAM!Q433="","",TAM!Q433)</f>
        <v/>
      </c>
      <c r="D429" s="42" t="str">
        <f>IF(TAM!I433="","",TAM!I433)</f>
        <v/>
      </c>
      <c r="E429" s="42" t="str">
        <f>IF(TAM!H433="","",TAM!H433)</f>
        <v/>
      </c>
      <c r="F429" s="213" t="str">
        <f>IF(TAM!L433="","",TAM!L433)</f>
        <v/>
      </c>
      <c r="G429" s="213" t="str">
        <f>IF(TAM!M433="","",TAM!M433)</f>
        <v/>
      </c>
      <c r="H429" s="220" t="str">
        <f>IF(TAM!AD433="","",TAM!AD433)</f>
        <v/>
      </c>
      <c r="I429" s="223" t="str">
        <f>IF(Table35[[#This Row],[Open Qty TAM]]="","",TAM!AE433)</f>
        <v/>
      </c>
      <c r="J429" s="212" t="str">
        <f>IF(TMMIN!T431="","",TMMIN!T431)</f>
        <v/>
      </c>
      <c r="K429" s="42" t="str">
        <f>IF(TMMIN!Q431="","",TMMIN!Q431)</f>
        <v/>
      </c>
      <c r="L429" s="42" t="str">
        <f>IF(TMMIN!I431="","",TMMIN!I431)</f>
        <v/>
      </c>
      <c r="M429" s="220" t="str">
        <f>IF(Table35[[#This Row],[PO TMMIN]]="","",TMMIN!AD431)</f>
        <v/>
      </c>
      <c r="N429" s="223" t="str">
        <f>IF(Table35[[#This Row],[Open Qty TMMIN]]="","",TMMIN!AE431)</f>
        <v/>
      </c>
      <c r="O429" s="226" t="str">
        <f>IF(Table35[[#This Row],[Open Qty TAM]]="","",SUM(SUMIF('STOCK OES'!B:B,Table35[[#This Row],[Ich No]],'STOCK OES'!E:E),SUMIF('STOCK SEALING'!B:B,Table35[[#This Row],[Ich Part No]],'STOCK SEALING'!E:E)))</f>
        <v/>
      </c>
      <c r="P429" s="223" t="str">
        <f>IF(Table35[[#This Row],[Rest TMMIN]]="","",SUM(SUMIF('STOCK OES'!B:B,Table35[[#This Row],[Ich Part No]],'STOCK OES'!E:E),SUMIF('STOCK SEALING'!B:B,Table35[[#This Row],[Ich Part No]],'STOCK SEALING'!E:E)))</f>
        <v/>
      </c>
      <c r="Q429" s="226"/>
      <c r="R429" s="223"/>
      <c r="S429" s="226" t="str">
        <f>IFERROR(Table35[[#This Row],[REST TAM]]-Table35[[#This Row],[Scan TAM]],"")</f>
        <v/>
      </c>
      <c r="T429" s="223" t="str">
        <f>IFERROR(Table35[[#This Row],[Rest TMMIN]]-Table35[[#This Row],[Scan Tmmin]],"")</f>
        <v/>
      </c>
      <c r="U429" s="212" t="str">
        <f>IF(Table35[[#This Row],[PO TAM]]="","",IF(Table35[[#This Row],[Balance TAM]]&gt;0,"Open","Close"))</f>
        <v/>
      </c>
      <c r="V429" s="214" t="str">
        <f>IF(Table35[[#This Row],[PO TMMIN]]="","",IF(Table35[[#This Row],[Balance TMMIN]]&gt;0,"Open","Close"))</f>
        <v/>
      </c>
      <c r="W429" s="212"/>
      <c r="X429" s="214"/>
      <c r="Y429" s="236" t="str">
        <f>IF(Table35[[#This Row],[PO TAM]]="","",SUMIF(J:J,Table35[[#This Row],[Ich No]],J:N))</f>
        <v/>
      </c>
      <c r="Z429" s="214" t="str">
        <f>IF(Table35[[#This Row],[PO TMMIN]]="","",SUMIF(B:B,Table35[[#This Row],[Ich Part No]],I:I))</f>
        <v/>
      </c>
      <c r="AC429" s="169" t="str">
        <f>IF(Table35[[#This Row],[Delivery Date]]="","",$AC$2-Table35[[#This Row],[Delivery Date]])</f>
        <v/>
      </c>
      <c r="AE429" t="str">
        <f>IFERROR(VLOOKUP(Table35[[#This Row],[Ich No]],'ICH NO'!K:M,3,0),"")</f>
        <v/>
      </c>
      <c r="AF429" t="str">
        <f>IF(Table35[[#This Row],[REST TAM]]&gt;Table35[[#This Row],[Stock TAM]],Table35[[#This Row],[Stock TAM]],Table35[[#This Row],[REST TAM]])</f>
        <v/>
      </c>
    </row>
    <row r="430" spans="1:32" x14ac:dyDescent="0.3">
      <c r="A430" s="173" t="str">
        <f>IF(Table35[[#This Row],[TAM PART NO]]="","",(ROW()-2))</f>
        <v/>
      </c>
      <c r="B430" s="212" t="str">
        <f>IF(TAM!T434="","",TAM!T434)</f>
        <v/>
      </c>
      <c r="C430" s="42" t="str">
        <f>IF(TAM!Q434="","",TAM!Q434)</f>
        <v/>
      </c>
      <c r="D430" s="42" t="str">
        <f>IF(TAM!I434="","",TAM!I434)</f>
        <v/>
      </c>
      <c r="E430" s="42" t="str">
        <f>IF(TAM!H434="","",TAM!H434)</f>
        <v/>
      </c>
      <c r="F430" s="213" t="str">
        <f>IF(TAM!L434="","",TAM!L434)</f>
        <v/>
      </c>
      <c r="G430" s="213" t="str">
        <f>IF(TAM!M434="","",TAM!M434)</f>
        <v/>
      </c>
      <c r="H430" s="220" t="str">
        <f>IF(TAM!AD434="","",TAM!AD434)</f>
        <v/>
      </c>
      <c r="I430" s="223" t="str">
        <f>IF(Table35[[#This Row],[Open Qty TAM]]="","",TAM!AE434)</f>
        <v/>
      </c>
      <c r="J430" s="212" t="str">
        <f>IF(TMMIN!T432="","",TMMIN!T432)</f>
        <v/>
      </c>
      <c r="K430" s="42" t="str">
        <f>IF(TMMIN!Q432="","",TMMIN!Q432)</f>
        <v/>
      </c>
      <c r="L430" s="42" t="str">
        <f>IF(TMMIN!I432="","",TMMIN!I432)</f>
        <v/>
      </c>
      <c r="M430" s="220" t="str">
        <f>IF(Table35[[#This Row],[PO TMMIN]]="","",TMMIN!AD432)</f>
        <v/>
      </c>
      <c r="N430" s="223" t="str">
        <f>IF(Table35[[#This Row],[Open Qty TMMIN]]="","",TMMIN!AE432)</f>
        <v/>
      </c>
      <c r="O430" s="226" t="str">
        <f>IF(Table35[[#This Row],[Open Qty TAM]]="","",SUM(SUMIF('STOCK OES'!B:B,Table35[[#This Row],[Ich No]],'STOCK OES'!E:E),SUMIF('STOCK SEALING'!B:B,Table35[[#This Row],[Ich Part No]],'STOCK SEALING'!E:E)))</f>
        <v/>
      </c>
      <c r="P430" s="223" t="str">
        <f>IF(Table35[[#This Row],[Rest TMMIN]]="","",SUM(SUMIF('STOCK OES'!B:B,Table35[[#This Row],[Ich Part No]],'STOCK OES'!E:E),SUMIF('STOCK SEALING'!B:B,Table35[[#This Row],[Ich Part No]],'STOCK SEALING'!E:E)))</f>
        <v/>
      </c>
      <c r="Q430" s="226"/>
      <c r="R430" s="223"/>
      <c r="S430" s="226" t="str">
        <f>IFERROR(Table35[[#This Row],[REST TAM]]-Table35[[#This Row],[Scan TAM]],"")</f>
        <v/>
      </c>
      <c r="T430" s="223" t="str">
        <f>IFERROR(Table35[[#This Row],[Rest TMMIN]]-Table35[[#This Row],[Scan Tmmin]],"")</f>
        <v/>
      </c>
      <c r="U430" s="212" t="str">
        <f>IF(Table35[[#This Row],[PO TAM]]="","",IF(Table35[[#This Row],[Balance TAM]]&gt;0,"Open","Close"))</f>
        <v/>
      </c>
      <c r="V430" s="214" t="str">
        <f>IF(Table35[[#This Row],[PO TMMIN]]="","",IF(Table35[[#This Row],[Balance TMMIN]]&gt;0,"Open","Close"))</f>
        <v/>
      </c>
      <c r="W430" s="212"/>
      <c r="X430" s="214"/>
      <c r="Y430" s="236" t="str">
        <f>IF(Table35[[#This Row],[PO TAM]]="","",SUMIF(J:J,Table35[[#This Row],[Ich No]],J:N))</f>
        <v/>
      </c>
      <c r="Z430" s="214" t="str">
        <f>IF(Table35[[#This Row],[PO TMMIN]]="","",SUMIF(B:B,Table35[[#This Row],[Ich Part No]],I:I))</f>
        <v/>
      </c>
      <c r="AC430" s="169" t="str">
        <f>IF(Table35[[#This Row],[Delivery Date]]="","",$AC$2-Table35[[#This Row],[Delivery Date]])</f>
        <v/>
      </c>
      <c r="AE430" t="str">
        <f>IFERROR(VLOOKUP(Table35[[#This Row],[Ich No]],'ICH NO'!K:M,3,0),"")</f>
        <v/>
      </c>
      <c r="AF430" t="str">
        <f>IF(Table35[[#This Row],[REST TAM]]&gt;Table35[[#This Row],[Stock TAM]],Table35[[#This Row],[Stock TAM]],Table35[[#This Row],[REST TAM]])</f>
        <v/>
      </c>
    </row>
    <row r="431" spans="1:32" x14ac:dyDescent="0.3">
      <c r="A431" s="173" t="str">
        <f>IF(Table35[[#This Row],[TAM PART NO]]="","",(ROW()-2))</f>
        <v/>
      </c>
      <c r="B431" s="212" t="str">
        <f>IF(TAM!T435="","",TAM!T435)</f>
        <v/>
      </c>
      <c r="C431" s="42" t="str">
        <f>IF(TAM!Q435="","",TAM!Q435)</f>
        <v/>
      </c>
      <c r="D431" s="42" t="str">
        <f>IF(TAM!I435="","",TAM!I435)</f>
        <v/>
      </c>
      <c r="E431" s="42" t="str">
        <f>IF(TAM!H435="","",TAM!H435)</f>
        <v/>
      </c>
      <c r="F431" s="213" t="str">
        <f>IF(TAM!L435="","",TAM!L435)</f>
        <v/>
      </c>
      <c r="G431" s="213" t="str">
        <f>IF(TAM!M435="","",TAM!M435)</f>
        <v/>
      </c>
      <c r="H431" s="220" t="str">
        <f>IF(TAM!AD435="","",TAM!AD435)</f>
        <v/>
      </c>
      <c r="I431" s="223" t="str">
        <f>IF(Table35[[#This Row],[Open Qty TAM]]="","",TAM!AE435)</f>
        <v/>
      </c>
      <c r="J431" s="212" t="str">
        <f>IF(TMMIN!T433="","",TMMIN!T433)</f>
        <v/>
      </c>
      <c r="K431" s="42" t="str">
        <f>IF(TMMIN!Q433="","",TMMIN!Q433)</f>
        <v/>
      </c>
      <c r="L431" s="42" t="str">
        <f>IF(TMMIN!I433="","",TMMIN!I433)</f>
        <v/>
      </c>
      <c r="M431" s="220" t="str">
        <f>IF(Table35[[#This Row],[PO TMMIN]]="","",TMMIN!AD433)</f>
        <v/>
      </c>
      <c r="N431" s="223" t="str">
        <f>IF(Table35[[#This Row],[Open Qty TMMIN]]="","",TMMIN!AE433)</f>
        <v/>
      </c>
      <c r="O431" s="226" t="str">
        <f>IF(Table35[[#This Row],[Open Qty TAM]]="","",SUM(SUMIF('STOCK OES'!B:B,Table35[[#This Row],[Ich No]],'STOCK OES'!E:E),SUMIF('STOCK SEALING'!B:B,Table35[[#This Row],[Ich Part No]],'STOCK SEALING'!E:E)))</f>
        <v/>
      </c>
      <c r="P431" s="223" t="str">
        <f>IF(Table35[[#This Row],[Rest TMMIN]]="","",SUM(SUMIF('STOCK OES'!B:B,Table35[[#This Row],[Ich Part No]],'STOCK OES'!E:E),SUMIF('STOCK SEALING'!B:B,Table35[[#This Row],[Ich Part No]],'STOCK SEALING'!E:E)))</f>
        <v/>
      </c>
      <c r="Q431" s="226"/>
      <c r="R431" s="223"/>
      <c r="S431" s="226" t="str">
        <f>IFERROR(Table35[[#This Row],[REST TAM]]-Table35[[#This Row],[Scan TAM]],"")</f>
        <v/>
      </c>
      <c r="T431" s="223" t="str">
        <f>IFERROR(Table35[[#This Row],[Rest TMMIN]]-Table35[[#This Row],[Scan Tmmin]],"")</f>
        <v/>
      </c>
      <c r="U431" s="212" t="str">
        <f>IF(Table35[[#This Row],[PO TAM]]="","",IF(Table35[[#This Row],[Balance TAM]]&gt;0,"Open","Close"))</f>
        <v/>
      </c>
      <c r="V431" s="214" t="str">
        <f>IF(Table35[[#This Row],[PO TMMIN]]="","",IF(Table35[[#This Row],[Balance TMMIN]]&gt;0,"Open","Close"))</f>
        <v/>
      </c>
      <c r="W431" s="212"/>
      <c r="X431" s="214"/>
      <c r="Y431" s="236" t="str">
        <f>IF(Table35[[#This Row],[PO TAM]]="","",SUMIF(J:J,Table35[[#This Row],[Ich No]],J:N))</f>
        <v/>
      </c>
      <c r="Z431" s="214" t="str">
        <f>IF(Table35[[#This Row],[PO TMMIN]]="","",SUMIF(B:B,Table35[[#This Row],[Ich Part No]],I:I))</f>
        <v/>
      </c>
      <c r="AC431" s="169" t="str">
        <f>IF(Table35[[#This Row],[Delivery Date]]="","",$AC$2-Table35[[#This Row],[Delivery Date]])</f>
        <v/>
      </c>
      <c r="AE431" t="str">
        <f>IFERROR(VLOOKUP(Table35[[#This Row],[Ich No]],'ICH NO'!K:M,3,0),"")</f>
        <v/>
      </c>
      <c r="AF431" t="str">
        <f>IF(Table35[[#This Row],[REST TAM]]&gt;Table35[[#This Row],[Stock TAM]],Table35[[#This Row],[Stock TAM]],Table35[[#This Row],[REST TAM]])</f>
        <v/>
      </c>
    </row>
    <row r="432" spans="1:32" x14ac:dyDescent="0.3">
      <c r="A432" s="173" t="str">
        <f>IF(Table35[[#This Row],[TAM PART NO]]="","",(ROW()-2))</f>
        <v/>
      </c>
      <c r="B432" s="212" t="str">
        <f>IF(TAM!T436="","",TAM!T436)</f>
        <v/>
      </c>
      <c r="C432" s="42" t="str">
        <f>IF(TAM!Q436="","",TAM!Q436)</f>
        <v/>
      </c>
      <c r="D432" s="42" t="str">
        <f>IF(TAM!I436="","",TAM!I436)</f>
        <v/>
      </c>
      <c r="E432" s="42" t="str">
        <f>IF(TAM!H436="","",TAM!H436)</f>
        <v/>
      </c>
      <c r="F432" s="213" t="str">
        <f>IF(TAM!L436="","",TAM!L436)</f>
        <v/>
      </c>
      <c r="G432" s="213" t="str">
        <f>IF(TAM!M436="","",TAM!M436)</f>
        <v/>
      </c>
      <c r="H432" s="220" t="str">
        <f>IF(TAM!AD436="","",TAM!AD436)</f>
        <v/>
      </c>
      <c r="I432" s="223" t="str">
        <f>IF(Table35[[#This Row],[Open Qty TAM]]="","",TAM!AE436)</f>
        <v/>
      </c>
      <c r="J432" s="212" t="str">
        <f>IF(TMMIN!T434="","",TMMIN!T434)</f>
        <v/>
      </c>
      <c r="K432" s="42" t="str">
        <f>IF(TMMIN!Q434="","",TMMIN!Q434)</f>
        <v/>
      </c>
      <c r="L432" s="42" t="str">
        <f>IF(TMMIN!I434="","",TMMIN!I434)</f>
        <v/>
      </c>
      <c r="M432" s="220" t="str">
        <f>IF(Table35[[#This Row],[PO TMMIN]]="","",TMMIN!AD434)</f>
        <v/>
      </c>
      <c r="N432" s="223" t="str">
        <f>IF(Table35[[#This Row],[Open Qty TMMIN]]="","",TMMIN!AE434)</f>
        <v/>
      </c>
      <c r="O432" s="226" t="str">
        <f>IF(Table35[[#This Row],[Open Qty TAM]]="","",SUM(SUMIF('STOCK OES'!B:B,Table35[[#This Row],[Ich No]],'STOCK OES'!E:E),SUMIF('STOCK SEALING'!B:B,Table35[[#This Row],[Ich Part No]],'STOCK SEALING'!E:E)))</f>
        <v/>
      </c>
      <c r="P432" s="223" t="str">
        <f>IF(Table35[[#This Row],[Rest TMMIN]]="","",SUM(SUMIF('STOCK OES'!B:B,Table35[[#This Row],[Ich Part No]],'STOCK OES'!E:E),SUMIF('STOCK SEALING'!B:B,Table35[[#This Row],[Ich Part No]],'STOCK SEALING'!E:E)))</f>
        <v/>
      </c>
      <c r="Q432" s="226"/>
      <c r="R432" s="223"/>
      <c r="S432" s="226" t="str">
        <f>IFERROR(Table35[[#This Row],[REST TAM]]-Table35[[#This Row],[Scan TAM]],"")</f>
        <v/>
      </c>
      <c r="T432" s="223" t="str">
        <f>IFERROR(Table35[[#This Row],[Rest TMMIN]]-Table35[[#This Row],[Scan Tmmin]],"")</f>
        <v/>
      </c>
      <c r="U432" s="212" t="str">
        <f>IF(Table35[[#This Row],[PO TAM]]="","",IF(Table35[[#This Row],[Balance TAM]]&gt;0,"Open","Close"))</f>
        <v/>
      </c>
      <c r="V432" s="214" t="str">
        <f>IF(Table35[[#This Row],[PO TMMIN]]="","",IF(Table35[[#This Row],[Balance TMMIN]]&gt;0,"Open","Close"))</f>
        <v/>
      </c>
      <c r="W432" s="212"/>
      <c r="X432" s="214"/>
      <c r="Y432" s="236" t="str">
        <f>IF(Table35[[#This Row],[PO TAM]]="","",SUMIF(J:J,Table35[[#This Row],[Ich No]],J:N))</f>
        <v/>
      </c>
      <c r="Z432" s="214" t="str">
        <f>IF(Table35[[#This Row],[PO TMMIN]]="","",SUMIF(B:B,Table35[[#This Row],[Ich Part No]],I:I))</f>
        <v/>
      </c>
      <c r="AC432" s="169" t="str">
        <f>IF(Table35[[#This Row],[Delivery Date]]="","",$AC$2-Table35[[#This Row],[Delivery Date]])</f>
        <v/>
      </c>
      <c r="AE432" t="str">
        <f>IFERROR(VLOOKUP(Table35[[#This Row],[Ich No]],'ICH NO'!K:M,3,0),"")</f>
        <v/>
      </c>
      <c r="AF432" t="str">
        <f>IF(Table35[[#This Row],[REST TAM]]&gt;Table35[[#This Row],[Stock TAM]],Table35[[#This Row],[Stock TAM]],Table35[[#This Row],[REST TAM]])</f>
        <v/>
      </c>
    </row>
    <row r="433" spans="1:32" x14ac:dyDescent="0.3">
      <c r="A433" s="173" t="str">
        <f>IF(Table35[[#This Row],[TAM PART NO]]="","",(ROW()-2))</f>
        <v/>
      </c>
      <c r="B433" s="212" t="str">
        <f>IF(TAM!T437="","",TAM!T437)</f>
        <v/>
      </c>
      <c r="C433" s="42" t="str">
        <f>IF(TAM!Q437="","",TAM!Q437)</f>
        <v/>
      </c>
      <c r="D433" s="42" t="str">
        <f>IF(TAM!I437="","",TAM!I437)</f>
        <v/>
      </c>
      <c r="E433" s="42" t="str">
        <f>IF(TAM!H437="","",TAM!H437)</f>
        <v/>
      </c>
      <c r="F433" s="213" t="str">
        <f>IF(TAM!L437="","",TAM!L437)</f>
        <v/>
      </c>
      <c r="G433" s="213" t="str">
        <f>IF(TAM!M437="","",TAM!M437)</f>
        <v/>
      </c>
      <c r="H433" s="220" t="str">
        <f>IF(TAM!AD437="","",TAM!AD437)</f>
        <v/>
      </c>
      <c r="I433" s="223" t="str">
        <f>IF(Table35[[#This Row],[Open Qty TAM]]="","",TAM!AE437)</f>
        <v/>
      </c>
      <c r="J433" s="212" t="str">
        <f>IF(TMMIN!T435="","",TMMIN!T435)</f>
        <v/>
      </c>
      <c r="K433" s="42" t="str">
        <f>IF(TMMIN!Q435="","",TMMIN!Q435)</f>
        <v/>
      </c>
      <c r="L433" s="42" t="str">
        <f>IF(TMMIN!I435="","",TMMIN!I435)</f>
        <v/>
      </c>
      <c r="M433" s="220" t="str">
        <f>IF(Table35[[#This Row],[PO TMMIN]]="","",TMMIN!AD435)</f>
        <v/>
      </c>
      <c r="N433" s="223" t="str">
        <f>IF(Table35[[#This Row],[Open Qty TMMIN]]="","",TMMIN!AE435)</f>
        <v/>
      </c>
      <c r="O433" s="226" t="str">
        <f>IF(Table35[[#This Row],[Open Qty TAM]]="","",SUM(SUMIF('STOCK OES'!B:B,Table35[[#This Row],[Ich No]],'STOCK OES'!E:E),SUMIF('STOCK SEALING'!B:B,Table35[[#This Row],[Ich Part No]],'STOCK SEALING'!E:E)))</f>
        <v/>
      </c>
      <c r="P433" s="223" t="str">
        <f>IF(Table35[[#This Row],[Rest TMMIN]]="","",SUM(SUMIF('STOCK OES'!B:B,Table35[[#This Row],[Ich Part No]],'STOCK OES'!E:E),SUMIF('STOCK SEALING'!B:B,Table35[[#This Row],[Ich Part No]],'STOCK SEALING'!E:E)))</f>
        <v/>
      </c>
      <c r="Q433" s="226"/>
      <c r="R433" s="223"/>
      <c r="S433" s="226" t="str">
        <f>IFERROR(Table35[[#This Row],[REST TAM]]-Table35[[#This Row],[Scan TAM]],"")</f>
        <v/>
      </c>
      <c r="T433" s="223" t="str">
        <f>IFERROR(Table35[[#This Row],[Rest TMMIN]]-Table35[[#This Row],[Scan Tmmin]],"")</f>
        <v/>
      </c>
      <c r="U433" s="212" t="str">
        <f>IF(Table35[[#This Row],[PO TAM]]="","",IF(Table35[[#This Row],[Balance TAM]]&gt;0,"Open","Close"))</f>
        <v/>
      </c>
      <c r="V433" s="214" t="str">
        <f>IF(Table35[[#This Row],[PO TMMIN]]="","",IF(Table35[[#This Row],[Balance TMMIN]]&gt;0,"Open","Close"))</f>
        <v/>
      </c>
      <c r="W433" s="212"/>
      <c r="X433" s="214"/>
      <c r="Y433" s="236" t="str">
        <f>IF(Table35[[#This Row],[PO TAM]]="","",SUMIF(J:J,Table35[[#This Row],[Ich No]],J:N))</f>
        <v/>
      </c>
      <c r="Z433" s="214" t="str">
        <f>IF(Table35[[#This Row],[PO TMMIN]]="","",SUMIF(B:B,Table35[[#This Row],[Ich Part No]],I:I))</f>
        <v/>
      </c>
      <c r="AC433" s="169" t="str">
        <f>IF(Table35[[#This Row],[Delivery Date]]="","",$AC$2-Table35[[#This Row],[Delivery Date]])</f>
        <v/>
      </c>
      <c r="AE433" t="str">
        <f>IFERROR(VLOOKUP(Table35[[#This Row],[Ich No]],'ICH NO'!K:M,3,0),"")</f>
        <v/>
      </c>
      <c r="AF433" t="str">
        <f>IF(Table35[[#This Row],[REST TAM]]&gt;Table35[[#This Row],[Stock TAM]],Table35[[#This Row],[Stock TAM]],Table35[[#This Row],[REST TAM]])</f>
        <v/>
      </c>
    </row>
    <row r="434" spans="1:32" x14ac:dyDescent="0.3">
      <c r="A434" s="173" t="str">
        <f>IF(Table35[[#This Row],[TAM PART NO]]="","",(ROW()-2))</f>
        <v/>
      </c>
      <c r="B434" s="212" t="str">
        <f>IF(TAM!T438="","",TAM!T438)</f>
        <v/>
      </c>
      <c r="C434" s="42" t="str">
        <f>IF(TAM!Q438="","",TAM!Q438)</f>
        <v/>
      </c>
      <c r="D434" s="42" t="str">
        <f>IF(TAM!I438="","",TAM!I438)</f>
        <v/>
      </c>
      <c r="E434" s="42" t="str">
        <f>IF(TAM!H438="","",TAM!H438)</f>
        <v/>
      </c>
      <c r="F434" s="213" t="str">
        <f>IF(TAM!L438="","",TAM!L438)</f>
        <v/>
      </c>
      <c r="G434" s="213" t="str">
        <f>IF(TAM!M438="","",TAM!M438)</f>
        <v/>
      </c>
      <c r="H434" s="220" t="str">
        <f>IF(TAM!AD438="","",TAM!AD438)</f>
        <v/>
      </c>
      <c r="I434" s="223" t="str">
        <f>IF(Table35[[#This Row],[Open Qty TAM]]="","",TAM!AE438)</f>
        <v/>
      </c>
      <c r="J434" s="212" t="str">
        <f>IF(TMMIN!T436="","",TMMIN!T436)</f>
        <v/>
      </c>
      <c r="K434" s="42" t="str">
        <f>IF(TMMIN!Q436="","",TMMIN!Q436)</f>
        <v/>
      </c>
      <c r="L434" s="42" t="str">
        <f>IF(TMMIN!I436="","",TMMIN!I436)</f>
        <v/>
      </c>
      <c r="M434" s="220" t="str">
        <f>IF(Table35[[#This Row],[PO TMMIN]]="","",TMMIN!AD436)</f>
        <v/>
      </c>
      <c r="N434" s="223" t="str">
        <f>IF(Table35[[#This Row],[Open Qty TMMIN]]="","",TMMIN!AE436)</f>
        <v/>
      </c>
      <c r="O434" s="226" t="str">
        <f>IF(Table35[[#This Row],[Open Qty TAM]]="","",SUM(SUMIF('STOCK OES'!B:B,Table35[[#This Row],[Ich No]],'STOCK OES'!E:E),SUMIF('STOCK SEALING'!B:B,Table35[[#This Row],[Ich Part No]],'STOCK SEALING'!E:E)))</f>
        <v/>
      </c>
      <c r="P434" s="223" t="str">
        <f>IF(Table35[[#This Row],[Rest TMMIN]]="","",SUM(SUMIF('STOCK OES'!B:B,Table35[[#This Row],[Ich Part No]],'STOCK OES'!E:E),SUMIF('STOCK SEALING'!B:B,Table35[[#This Row],[Ich Part No]],'STOCK SEALING'!E:E)))</f>
        <v/>
      </c>
      <c r="Q434" s="226"/>
      <c r="R434" s="223"/>
      <c r="S434" s="226" t="str">
        <f>IFERROR(Table35[[#This Row],[REST TAM]]-Table35[[#This Row],[Scan TAM]],"")</f>
        <v/>
      </c>
      <c r="T434" s="223" t="str">
        <f>IFERROR(Table35[[#This Row],[Rest TMMIN]]-Table35[[#This Row],[Scan Tmmin]],"")</f>
        <v/>
      </c>
      <c r="U434" s="212" t="str">
        <f>IF(Table35[[#This Row],[PO TAM]]="","",IF(Table35[[#This Row],[Balance TAM]]&gt;0,"Open","Close"))</f>
        <v/>
      </c>
      <c r="V434" s="214" t="str">
        <f>IF(Table35[[#This Row],[PO TMMIN]]="","",IF(Table35[[#This Row],[Balance TMMIN]]&gt;0,"Open","Close"))</f>
        <v/>
      </c>
      <c r="W434" s="212"/>
      <c r="X434" s="214"/>
      <c r="Y434" s="236" t="str">
        <f>IF(Table35[[#This Row],[PO TAM]]="","",SUMIF(J:J,Table35[[#This Row],[Ich No]],J:N))</f>
        <v/>
      </c>
      <c r="Z434" s="214" t="str">
        <f>IF(Table35[[#This Row],[PO TMMIN]]="","",SUMIF(B:B,Table35[[#This Row],[Ich Part No]],I:I))</f>
        <v/>
      </c>
      <c r="AC434" s="169" t="str">
        <f>IF(Table35[[#This Row],[Delivery Date]]="","",$AC$2-Table35[[#This Row],[Delivery Date]])</f>
        <v/>
      </c>
      <c r="AE434" t="str">
        <f>IFERROR(VLOOKUP(Table35[[#This Row],[Ich No]],'ICH NO'!K:M,3,0),"")</f>
        <v/>
      </c>
      <c r="AF434" t="str">
        <f>IF(Table35[[#This Row],[REST TAM]]&gt;Table35[[#This Row],[Stock TAM]],Table35[[#This Row],[Stock TAM]],Table35[[#This Row],[REST TAM]])</f>
        <v/>
      </c>
    </row>
    <row r="435" spans="1:32" x14ac:dyDescent="0.3">
      <c r="A435" s="173" t="str">
        <f>IF(Table35[[#This Row],[TAM PART NO]]="","",(ROW()-2))</f>
        <v/>
      </c>
      <c r="B435" s="212" t="str">
        <f>IF(TAM!T439="","",TAM!T439)</f>
        <v/>
      </c>
      <c r="C435" s="42" t="str">
        <f>IF(TAM!Q439="","",TAM!Q439)</f>
        <v/>
      </c>
      <c r="D435" s="42" t="str">
        <f>IF(TAM!I439="","",TAM!I439)</f>
        <v/>
      </c>
      <c r="E435" s="42" t="str">
        <f>IF(TAM!H439="","",TAM!H439)</f>
        <v/>
      </c>
      <c r="F435" s="213" t="str">
        <f>IF(TAM!L439="","",TAM!L439)</f>
        <v/>
      </c>
      <c r="G435" s="213" t="str">
        <f>IF(TAM!M439="","",TAM!M439)</f>
        <v/>
      </c>
      <c r="H435" s="220" t="str">
        <f>IF(TAM!AD439="","",TAM!AD439)</f>
        <v/>
      </c>
      <c r="I435" s="223" t="str">
        <f>IF(Table35[[#This Row],[Open Qty TAM]]="","",TAM!AE439)</f>
        <v/>
      </c>
      <c r="J435" s="212" t="str">
        <f>IF(TMMIN!T437="","",TMMIN!T437)</f>
        <v/>
      </c>
      <c r="K435" s="42" t="str">
        <f>IF(TMMIN!Q437="","",TMMIN!Q437)</f>
        <v/>
      </c>
      <c r="L435" s="42" t="str">
        <f>IF(TMMIN!I437="","",TMMIN!I437)</f>
        <v/>
      </c>
      <c r="M435" s="220" t="str">
        <f>IF(Table35[[#This Row],[PO TMMIN]]="","",TMMIN!AD437)</f>
        <v/>
      </c>
      <c r="N435" s="223" t="str">
        <f>IF(Table35[[#This Row],[Open Qty TMMIN]]="","",TMMIN!AE437)</f>
        <v/>
      </c>
      <c r="O435" s="226" t="str">
        <f>IF(Table35[[#This Row],[Open Qty TAM]]="","",SUM(SUMIF('STOCK OES'!B:B,Table35[[#This Row],[Ich No]],'STOCK OES'!E:E),SUMIF('STOCK SEALING'!B:B,Table35[[#This Row],[Ich Part No]],'STOCK SEALING'!E:E)))</f>
        <v/>
      </c>
      <c r="P435" s="223" t="str">
        <f>IF(Table35[[#This Row],[Rest TMMIN]]="","",SUM(SUMIF('STOCK OES'!B:B,Table35[[#This Row],[Ich Part No]],'STOCK OES'!E:E),SUMIF('STOCK SEALING'!B:B,Table35[[#This Row],[Ich Part No]],'STOCK SEALING'!E:E)))</f>
        <v/>
      </c>
      <c r="Q435" s="226"/>
      <c r="R435" s="223"/>
      <c r="S435" s="226" t="str">
        <f>IFERROR(Table35[[#This Row],[REST TAM]]-Table35[[#This Row],[Scan TAM]],"")</f>
        <v/>
      </c>
      <c r="T435" s="223" t="str">
        <f>IFERROR(Table35[[#This Row],[Rest TMMIN]]-Table35[[#This Row],[Scan Tmmin]],"")</f>
        <v/>
      </c>
      <c r="U435" s="212" t="str">
        <f>IF(Table35[[#This Row],[PO TAM]]="","",IF(Table35[[#This Row],[Balance TAM]]&gt;0,"Open","Close"))</f>
        <v/>
      </c>
      <c r="V435" s="214" t="str">
        <f>IF(Table35[[#This Row],[PO TMMIN]]="","",IF(Table35[[#This Row],[Balance TMMIN]]&gt;0,"Open","Close"))</f>
        <v/>
      </c>
      <c r="W435" s="212"/>
      <c r="X435" s="214"/>
      <c r="Y435" s="236" t="str">
        <f>IF(Table35[[#This Row],[PO TAM]]="","",SUMIF(J:J,Table35[[#This Row],[Ich No]],J:N))</f>
        <v/>
      </c>
      <c r="Z435" s="214" t="str">
        <f>IF(Table35[[#This Row],[PO TMMIN]]="","",SUMIF(B:B,Table35[[#This Row],[Ich Part No]],I:I))</f>
        <v/>
      </c>
      <c r="AC435" s="169" t="str">
        <f>IF(Table35[[#This Row],[Delivery Date]]="","",$AC$2-Table35[[#This Row],[Delivery Date]])</f>
        <v/>
      </c>
      <c r="AE435" t="str">
        <f>IFERROR(VLOOKUP(Table35[[#This Row],[Ich No]],'ICH NO'!K:M,3,0),"")</f>
        <v/>
      </c>
      <c r="AF435" t="str">
        <f>IF(Table35[[#This Row],[REST TAM]]&gt;Table35[[#This Row],[Stock TAM]],Table35[[#This Row],[Stock TAM]],Table35[[#This Row],[REST TAM]])</f>
        <v/>
      </c>
    </row>
    <row r="436" spans="1:32" x14ac:dyDescent="0.3">
      <c r="A436" s="173" t="str">
        <f>IF(Table35[[#This Row],[TAM PART NO]]="","",(ROW()-2))</f>
        <v/>
      </c>
      <c r="B436" s="212" t="str">
        <f>IF(TAM!T440="","",TAM!T440)</f>
        <v/>
      </c>
      <c r="C436" s="42" t="str">
        <f>IF(TAM!Q440="","",TAM!Q440)</f>
        <v/>
      </c>
      <c r="D436" s="42" t="str">
        <f>IF(TAM!I440="","",TAM!I440)</f>
        <v/>
      </c>
      <c r="E436" s="42" t="str">
        <f>IF(TAM!H440="","",TAM!H440)</f>
        <v/>
      </c>
      <c r="F436" s="213" t="str">
        <f>IF(TAM!L440="","",TAM!L440)</f>
        <v/>
      </c>
      <c r="G436" s="213" t="str">
        <f>IF(TAM!M440="","",TAM!M440)</f>
        <v/>
      </c>
      <c r="H436" s="220" t="str">
        <f>IF(TAM!AD440="","",TAM!AD440)</f>
        <v/>
      </c>
      <c r="I436" s="223" t="str">
        <f>IF(Table35[[#This Row],[Open Qty TAM]]="","",TAM!AE440)</f>
        <v/>
      </c>
      <c r="J436" s="212" t="str">
        <f>IF(TMMIN!T438="","",TMMIN!T438)</f>
        <v/>
      </c>
      <c r="K436" s="42" t="str">
        <f>IF(TMMIN!Q438="","",TMMIN!Q438)</f>
        <v/>
      </c>
      <c r="L436" s="42" t="str">
        <f>IF(TMMIN!I438="","",TMMIN!I438)</f>
        <v/>
      </c>
      <c r="M436" s="220" t="str">
        <f>IF(Table35[[#This Row],[PO TMMIN]]="","",TMMIN!AD438)</f>
        <v/>
      </c>
      <c r="N436" s="223" t="str">
        <f>IF(Table35[[#This Row],[Open Qty TMMIN]]="","",TMMIN!AE438)</f>
        <v/>
      </c>
      <c r="O436" s="226" t="str">
        <f>IF(Table35[[#This Row],[Open Qty TAM]]="","",SUM(SUMIF('STOCK OES'!B:B,Table35[[#This Row],[Ich No]],'STOCK OES'!E:E),SUMIF('STOCK SEALING'!B:B,Table35[[#This Row],[Ich Part No]],'STOCK SEALING'!E:E)))</f>
        <v/>
      </c>
      <c r="P436" s="223" t="str">
        <f>IF(Table35[[#This Row],[Rest TMMIN]]="","",SUM(SUMIF('STOCK OES'!B:B,Table35[[#This Row],[Ich Part No]],'STOCK OES'!E:E),SUMIF('STOCK SEALING'!B:B,Table35[[#This Row],[Ich Part No]],'STOCK SEALING'!E:E)))</f>
        <v/>
      </c>
      <c r="Q436" s="226"/>
      <c r="R436" s="223"/>
      <c r="S436" s="226" t="str">
        <f>IFERROR(Table35[[#This Row],[REST TAM]]-Table35[[#This Row],[Scan TAM]],"")</f>
        <v/>
      </c>
      <c r="T436" s="223" t="str">
        <f>IFERROR(Table35[[#This Row],[Rest TMMIN]]-Table35[[#This Row],[Scan Tmmin]],"")</f>
        <v/>
      </c>
      <c r="U436" s="212" t="str">
        <f>IF(Table35[[#This Row],[PO TAM]]="","",IF(Table35[[#This Row],[Balance TAM]]&gt;0,"Open","Close"))</f>
        <v/>
      </c>
      <c r="V436" s="214" t="str">
        <f>IF(Table35[[#This Row],[PO TMMIN]]="","",IF(Table35[[#This Row],[Balance TMMIN]]&gt;0,"Open","Close"))</f>
        <v/>
      </c>
      <c r="W436" s="212"/>
      <c r="X436" s="214"/>
      <c r="Y436" s="236" t="str">
        <f>IF(Table35[[#This Row],[PO TAM]]="","",SUMIF(J:J,Table35[[#This Row],[Ich No]],J:N))</f>
        <v/>
      </c>
      <c r="Z436" s="214" t="str">
        <f>IF(Table35[[#This Row],[PO TMMIN]]="","",SUMIF(B:B,Table35[[#This Row],[Ich Part No]],I:I))</f>
        <v/>
      </c>
      <c r="AC436" s="169" t="str">
        <f>IF(Table35[[#This Row],[Delivery Date]]="","",$AC$2-Table35[[#This Row],[Delivery Date]])</f>
        <v/>
      </c>
      <c r="AE436" t="str">
        <f>IFERROR(VLOOKUP(Table35[[#This Row],[Ich No]],'ICH NO'!K:M,3,0),"")</f>
        <v/>
      </c>
      <c r="AF436" t="str">
        <f>IF(Table35[[#This Row],[REST TAM]]&gt;Table35[[#This Row],[Stock TAM]],Table35[[#This Row],[Stock TAM]],Table35[[#This Row],[REST TAM]])</f>
        <v/>
      </c>
    </row>
    <row r="437" spans="1:32" x14ac:dyDescent="0.3">
      <c r="A437" s="173" t="str">
        <f>IF(Table35[[#This Row],[TAM PART NO]]="","",(ROW()-2))</f>
        <v/>
      </c>
      <c r="B437" s="212" t="str">
        <f>IF(TAM!T441="","",TAM!T441)</f>
        <v/>
      </c>
      <c r="C437" s="42" t="str">
        <f>IF(TAM!Q441="","",TAM!Q441)</f>
        <v/>
      </c>
      <c r="D437" s="42" t="str">
        <f>IF(TAM!I441="","",TAM!I441)</f>
        <v/>
      </c>
      <c r="E437" s="42" t="str">
        <f>IF(TAM!H441="","",TAM!H441)</f>
        <v/>
      </c>
      <c r="F437" s="213" t="str">
        <f>IF(TAM!L441="","",TAM!L441)</f>
        <v/>
      </c>
      <c r="G437" s="213" t="str">
        <f>IF(TAM!M441="","",TAM!M441)</f>
        <v/>
      </c>
      <c r="H437" s="220" t="str">
        <f>IF(TAM!AD441="","",TAM!AD441)</f>
        <v/>
      </c>
      <c r="I437" s="223" t="str">
        <f>IF(Table35[[#This Row],[Open Qty TAM]]="","",TAM!AE441)</f>
        <v/>
      </c>
      <c r="J437" s="212" t="str">
        <f>IF(TMMIN!T439="","",TMMIN!T439)</f>
        <v/>
      </c>
      <c r="K437" s="42" t="str">
        <f>IF(TMMIN!Q439="","",TMMIN!Q439)</f>
        <v/>
      </c>
      <c r="L437" s="42" t="str">
        <f>IF(TMMIN!I439="","",TMMIN!I439)</f>
        <v/>
      </c>
      <c r="M437" s="220" t="str">
        <f>IF(Table35[[#This Row],[PO TMMIN]]="","",TMMIN!AD439)</f>
        <v/>
      </c>
      <c r="N437" s="223" t="str">
        <f>IF(Table35[[#This Row],[Open Qty TMMIN]]="","",TMMIN!AE439)</f>
        <v/>
      </c>
      <c r="O437" s="226" t="str">
        <f>IF(Table35[[#This Row],[Open Qty TAM]]="","",SUM(SUMIF('STOCK OES'!B:B,Table35[[#This Row],[Ich No]],'STOCK OES'!E:E),SUMIF('STOCK SEALING'!B:B,Table35[[#This Row],[Ich Part No]],'STOCK SEALING'!E:E)))</f>
        <v/>
      </c>
      <c r="P437" s="223" t="str">
        <f>IF(Table35[[#This Row],[Rest TMMIN]]="","",SUM(SUMIF('STOCK OES'!B:B,Table35[[#This Row],[Ich Part No]],'STOCK OES'!E:E),SUMIF('STOCK SEALING'!B:B,Table35[[#This Row],[Ich Part No]],'STOCK SEALING'!E:E)))</f>
        <v/>
      </c>
      <c r="Q437" s="226"/>
      <c r="R437" s="223"/>
      <c r="S437" s="226" t="str">
        <f>IFERROR(Table35[[#This Row],[REST TAM]]-Table35[[#This Row],[Scan TAM]],"")</f>
        <v/>
      </c>
      <c r="T437" s="223" t="str">
        <f>IFERROR(Table35[[#This Row],[Rest TMMIN]]-Table35[[#This Row],[Scan Tmmin]],"")</f>
        <v/>
      </c>
      <c r="U437" s="212" t="str">
        <f>IF(Table35[[#This Row],[PO TAM]]="","",IF(Table35[[#This Row],[Balance TAM]]&gt;0,"Open","Close"))</f>
        <v/>
      </c>
      <c r="V437" s="214" t="str">
        <f>IF(Table35[[#This Row],[PO TMMIN]]="","",IF(Table35[[#This Row],[Balance TMMIN]]&gt;0,"Open","Close"))</f>
        <v/>
      </c>
      <c r="W437" s="212"/>
      <c r="X437" s="214"/>
      <c r="Y437" s="236" t="str">
        <f>IF(Table35[[#This Row],[PO TAM]]="","",SUMIF(J:J,Table35[[#This Row],[Ich No]],J:N))</f>
        <v/>
      </c>
      <c r="Z437" s="214" t="str">
        <f>IF(Table35[[#This Row],[PO TMMIN]]="","",SUMIF(B:B,Table35[[#This Row],[Ich Part No]],I:I))</f>
        <v/>
      </c>
      <c r="AC437" s="169" t="str">
        <f>IF(Table35[[#This Row],[Delivery Date]]="","",$AC$2-Table35[[#This Row],[Delivery Date]])</f>
        <v/>
      </c>
      <c r="AE437" t="str">
        <f>IFERROR(VLOOKUP(Table35[[#This Row],[Ich No]],'ICH NO'!K:M,3,0),"")</f>
        <v/>
      </c>
      <c r="AF437" t="str">
        <f>IF(Table35[[#This Row],[REST TAM]]&gt;Table35[[#This Row],[Stock TAM]],Table35[[#This Row],[Stock TAM]],Table35[[#This Row],[REST TAM]])</f>
        <v/>
      </c>
    </row>
    <row r="438" spans="1:32" x14ac:dyDescent="0.3">
      <c r="A438" s="173" t="str">
        <f>IF(Table35[[#This Row],[TAM PART NO]]="","",(ROW()-2))</f>
        <v/>
      </c>
      <c r="B438" s="212" t="str">
        <f>IF(TAM!T442="","",TAM!T442)</f>
        <v/>
      </c>
      <c r="C438" s="42" t="str">
        <f>IF(TAM!Q442="","",TAM!Q442)</f>
        <v/>
      </c>
      <c r="D438" s="42" t="str">
        <f>IF(TAM!I442="","",TAM!I442)</f>
        <v/>
      </c>
      <c r="E438" s="42" t="str">
        <f>IF(TAM!H442="","",TAM!H442)</f>
        <v/>
      </c>
      <c r="F438" s="213" t="str">
        <f>IF(TAM!L442="","",TAM!L442)</f>
        <v/>
      </c>
      <c r="G438" s="213" t="str">
        <f>IF(TAM!M442="","",TAM!M442)</f>
        <v/>
      </c>
      <c r="H438" s="220" t="str">
        <f>IF(TAM!AD442="","",TAM!AD442)</f>
        <v/>
      </c>
      <c r="I438" s="223" t="str">
        <f>IF(Table35[[#This Row],[Open Qty TAM]]="","",TAM!AE442)</f>
        <v/>
      </c>
      <c r="J438" s="212" t="str">
        <f>IF(TMMIN!T440="","",TMMIN!T440)</f>
        <v/>
      </c>
      <c r="K438" s="42" t="str">
        <f>IF(TMMIN!Q440="","",TMMIN!Q440)</f>
        <v/>
      </c>
      <c r="L438" s="42" t="str">
        <f>IF(TMMIN!I440="","",TMMIN!I440)</f>
        <v/>
      </c>
      <c r="M438" s="220" t="str">
        <f>IF(Table35[[#This Row],[PO TMMIN]]="","",TMMIN!AD440)</f>
        <v/>
      </c>
      <c r="N438" s="223" t="str">
        <f>IF(Table35[[#This Row],[Open Qty TMMIN]]="","",TMMIN!AE440)</f>
        <v/>
      </c>
      <c r="O438" s="226" t="str">
        <f>IF(Table35[[#This Row],[Open Qty TAM]]="","",SUM(SUMIF('STOCK OES'!B:B,Table35[[#This Row],[Ich No]],'STOCK OES'!E:E),SUMIF('STOCK SEALING'!B:B,Table35[[#This Row],[Ich Part No]],'STOCK SEALING'!E:E)))</f>
        <v/>
      </c>
      <c r="P438" s="223" t="str">
        <f>IF(Table35[[#This Row],[Rest TMMIN]]="","",SUM(SUMIF('STOCK OES'!B:B,Table35[[#This Row],[Ich Part No]],'STOCK OES'!E:E),SUMIF('STOCK SEALING'!B:B,Table35[[#This Row],[Ich Part No]],'STOCK SEALING'!E:E)))</f>
        <v/>
      </c>
      <c r="Q438" s="226"/>
      <c r="R438" s="223"/>
      <c r="S438" s="226" t="str">
        <f>IFERROR(Table35[[#This Row],[REST TAM]]-Table35[[#This Row],[Scan TAM]],"")</f>
        <v/>
      </c>
      <c r="T438" s="223" t="str">
        <f>IFERROR(Table35[[#This Row],[Rest TMMIN]]-Table35[[#This Row],[Scan Tmmin]],"")</f>
        <v/>
      </c>
      <c r="U438" s="212" t="str">
        <f>IF(Table35[[#This Row],[PO TAM]]="","",IF(Table35[[#This Row],[Balance TAM]]&gt;0,"Open","Close"))</f>
        <v/>
      </c>
      <c r="V438" s="214" t="str">
        <f>IF(Table35[[#This Row],[PO TMMIN]]="","",IF(Table35[[#This Row],[Balance TMMIN]]&gt;0,"Open","Close"))</f>
        <v/>
      </c>
      <c r="W438" s="212"/>
      <c r="X438" s="214"/>
      <c r="Y438" s="236" t="str">
        <f>IF(Table35[[#This Row],[PO TAM]]="","",SUMIF(J:J,Table35[[#This Row],[Ich No]],J:N))</f>
        <v/>
      </c>
      <c r="Z438" s="214" t="str">
        <f>IF(Table35[[#This Row],[PO TMMIN]]="","",SUMIF(B:B,Table35[[#This Row],[Ich Part No]],I:I))</f>
        <v/>
      </c>
      <c r="AC438" s="169" t="str">
        <f>IF(Table35[[#This Row],[Delivery Date]]="","",$AC$2-Table35[[#This Row],[Delivery Date]])</f>
        <v/>
      </c>
      <c r="AE438" t="str">
        <f>IFERROR(VLOOKUP(Table35[[#This Row],[Ich No]],'ICH NO'!K:M,3,0),"")</f>
        <v/>
      </c>
      <c r="AF438" t="str">
        <f>IF(Table35[[#This Row],[REST TAM]]&gt;Table35[[#This Row],[Stock TAM]],Table35[[#This Row],[Stock TAM]],Table35[[#This Row],[REST TAM]])</f>
        <v/>
      </c>
    </row>
    <row r="439" spans="1:32" x14ac:dyDescent="0.3">
      <c r="A439" s="173" t="str">
        <f>IF(Table35[[#This Row],[TAM PART NO]]="","",(ROW()-2))</f>
        <v/>
      </c>
      <c r="B439" s="212" t="str">
        <f>IF(TAM!T443="","",TAM!T443)</f>
        <v/>
      </c>
      <c r="C439" s="42" t="str">
        <f>IF(TAM!Q443="","",TAM!Q443)</f>
        <v/>
      </c>
      <c r="D439" s="42" t="str">
        <f>IF(TAM!I443="","",TAM!I443)</f>
        <v/>
      </c>
      <c r="E439" s="42" t="str">
        <f>IF(TAM!H443="","",TAM!H443)</f>
        <v/>
      </c>
      <c r="F439" s="213" t="str">
        <f>IF(TAM!L443="","",TAM!L443)</f>
        <v/>
      </c>
      <c r="G439" s="213" t="str">
        <f>IF(TAM!M443="","",TAM!M443)</f>
        <v/>
      </c>
      <c r="H439" s="220" t="str">
        <f>IF(TAM!AD443="","",TAM!AD443)</f>
        <v/>
      </c>
      <c r="I439" s="223" t="str">
        <f>IF(Table35[[#This Row],[Open Qty TAM]]="","",TAM!AE443)</f>
        <v/>
      </c>
      <c r="J439" s="212" t="str">
        <f>IF(TMMIN!T441="","",TMMIN!T441)</f>
        <v/>
      </c>
      <c r="K439" s="42" t="str">
        <f>IF(TMMIN!Q441="","",TMMIN!Q441)</f>
        <v/>
      </c>
      <c r="L439" s="42" t="str">
        <f>IF(TMMIN!I441="","",TMMIN!I441)</f>
        <v/>
      </c>
      <c r="M439" s="220" t="str">
        <f>IF(Table35[[#This Row],[PO TMMIN]]="","",TMMIN!AD441)</f>
        <v/>
      </c>
      <c r="N439" s="223" t="str">
        <f>IF(Table35[[#This Row],[Open Qty TMMIN]]="","",TMMIN!AE441)</f>
        <v/>
      </c>
      <c r="O439" s="226" t="str">
        <f>IF(Table35[[#This Row],[Open Qty TAM]]="","",SUM(SUMIF('STOCK OES'!B:B,Table35[[#This Row],[Ich No]],'STOCK OES'!E:E),SUMIF('STOCK SEALING'!B:B,Table35[[#This Row],[Ich Part No]],'STOCK SEALING'!E:E)))</f>
        <v/>
      </c>
      <c r="P439" s="223" t="str">
        <f>IF(Table35[[#This Row],[Rest TMMIN]]="","",SUM(SUMIF('STOCK OES'!B:B,Table35[[#This Row],[Ich Part No]],'STOCK OES'!E:E),SUMIF('STOCK SEALING'!B:B,Table35[[#This Row],[Ich Part No]],'STOCK SEALING'!E:E)))</f>
        <v/>
      </c>
      <c r="Q439" s="226"/>
      <c r="R439" s="223"/>
      <c r="S439" s="226" t="str">
        <f>IFERROR(Table35[[#This Row],[REST TAM]]-Table35[[#This Row],[Scan TAM]],"")</f>
        <v/>
      </c>
      <c r="T439" s="223" t="str">
        <f>IFERROR(Table35[[#This Row],[Rest TMMIN]]-Table35[[#This Row],[Scan Tmmin]],"")</f>
        <v/>
      </c>
      <c r="U439" s="212" t="str">
        <f>IF(Table35[[#This Row],[PO TAM]]="","",IF(Table35[[#This Row],[Balance TAM]]&gt;0,"Open","Close"))</f>
        <v/>
      </c>
      <c r="V439" s="214" t="str">
        <f>IF(Table35[[#This Row],[PO TMMIN]]="","",IF(Table35[[#This Row],[Balance TMMIN]]&gt;0,"Open","Close"))</f>
        <v/>
      </c>
      <c r="W439" s="212"/>
      <c r="X439" s="214"/>
      <c r="Y439" s="236" t="str">
        <f>IF(Table35[[#This Row],[PO TAM]]="","",SUMIF(J:J,Table35[[#This Row],[Ich No]],J:N))</f>
        <v/>
      </c>
      <c r="Z439" s="214" t="str">
        <f>IF(Table35[[#This Row],[PO TMMIN]]="","",SUMIF(B:B,Table35[[#This Row],[Ich Part No]],I:I))</f>
        <v/>
      </c>
      <c r="AC439" s="169" t="str">
        <f>IF(Table35[[#This Row],[Delivery Date]]="","",$AC$2-Table35[[#This Row],[Delivery Date]])</f>
        <v/>
      </c>
      <c r="AE439" t="str">
        <f>IFERROR(VLOOKUP(Table35[[#This Row],[Ich No]],'ICH NO'!K:M,3,0),"")</f>
        <v/>
      </c>
      <c r="AF439" t="str">
        <f>IF(Table35[[#This Row],[REST TAM]]&gt;Table35[[#This Row],[Stock TAM]],Table35[[#This Row],[Stock TAM]],Table35[[#This Row],[REST TAM]])</f>
        <v/>
      </c>
    </row>
    <row r="440" spans="1:32" x14ac:dyDescent="0.3">
      <c r="A440" s="173" t="str">
        <f>IF(Table35[[#This Row],[TAM PART NO]]="","",(ROW()-2))</f>
        <v/>
      </c>
      <c r="B440" s="212" t="str">
        <f>IF(TAM!T444="","",TAM!T444)</f>
        <v/>
      </c>
      <c r="C440" s="42" t="str">
        <f>IF(TAM!Q444="","",TAM!Q444)</f>
        <v/>
      </c>
      <c r="D440" s="42" t="str">
        <f>IF(TAM!I444="","",TAM!I444)</f>
        <v/>
      </c>
      <c r="E440" s="42" t="str">
        <f>IF(TAM!H444="","",TAM!H444)</f>
        <v/>
      </c>
      <c r="F440" s="213" t="str">
        <f>IF(TAM!L444="","",TAM!L444)</f>
        <v/>
      </c>
      <c r="G440" s="213" t="str">
        <f>IF(TAM!M444="","",TAM!M444)</f>
        <v/>
      </c>
      <c r="H440" s="220" t="str">
        <f>IF(TAM!AD444="","",TAM!AD444)</f>
        <v/>
      </c>
      <c r="I440" s="223" t="str">
        <f>IF(Table35[[#This Row],[Open Qty TAM]]="","",TAM!AE444)</f>
        <v/>
      </c>
      <c r="J440" s="212" t="str">
        <f>IF(TMMIN!T442="","",TMMIN!T442)</f>
        <v/>
      </c>
      <c r="K440" s="42" t="str">
        <f>IF(TMMIN!Q442="","",TMMIN!Q442)</f>
        <v/>
      </c>
      <c r="L440" s="42" t="str">
        <f>IF(TMMIN!I442="","",TMMIN!I442)</f>
        <v/>
      </c>
      <c r="M440" s="220" t="str">
        <f>IF(Table35[[#This Row],[PO TMMIN]]="","",TMMIN!AD442)</f>
        <v/>
      </c>
      <c r="N440" s="223" t="str">
        <f>IF(Table35[[#This Row],[Open Qty TMMIN]]="","",TMMIN!AE442)</f>
        <v/>
      </c>
      <c r="O440" s="226" t="str">
        <f>IF(Table35[[#This Row],[Open Qty TAM]]="","",SUM(SUMIF('STOCK OES'!B:B,Table35[[#This Row],[Ich No]],'STOCK OES'!E:E),SUMIF('STOCK SEALING'!B:B,Table35[[#This Row],[Ich Part No]],'STOCK SEALING'!E:E)))</f>
        <v/>
      </c>
      <c r="P440" s="223" t="str">
        <f>IF(Table35[[#This Row],[Rest TMMIN]]="","",SUM(SUMIF('STOCK OES'!B:B,Table35[[#This Row],[Ich Part No]],'STOCK OES'!E:E),SUMIF('STOCK SEALING'!B:B,Table35[[#This Row],[Ich Part No]],'STOCK SEALING'!E:E)))</f>
        <v/>
      </c>
      <c r="Q440" s="226"/>
      <c r="R440" s="223"/>
      <c r="S440" s="226" t="str">
        <f>IFERROR(Table35[[#This Row],[REST TAM]]-Table35[[#This Row],[Scan TAM]],"")</f>
        <v/>
      </c>
      <c r="T440" s="223" t="str">
        <f>IFERROR(Table35[[#This Row],[Rest TMMIN]]-Table35[[#This Row],[Scan Tmmin]],"")</f>
        <v/>
      </c>
      <c r="U440" s="212" t="str">
        <f>IF(Table35[[#This Row],[PO TAM]]="","",IF(Table35[[#This Row],[Balance TAM]]&gt;0,"Open","Close"))</f>
        <v/>
      </c>
      <c r="V440" s="214" t="str">
        <f>IF(Table35[[#This Row],[PO TMMIN]]="","",IF(Table35[[#This Row],[Balance TMMIN]]&gt;0,"Open","Close"))</f>
        <v/>
      </c>
      <c r="W440" s="212"/>
      <c r="X440" s="214"/>
      <c r="Y440" s="236" t="str">
        <f>IF(Table35[[#This Row],[PO TAM]]="","",SUMIF(J:J,Table35[[#This Row],[Ich No]],J:N))</f>
        <v/>
      </c>
      <c r="Z440" s="214" t="str">
        <f>IF(Table35[[#This Row],[PO TMMIN]]="","",SUMIF(B:B,Table35[[#This Row],[Ich Part No]],I:I))</f>
        <v/>
      </c>
      <c r="AC440" s="169" t="str">
        <f>IF(Table35[[#This Row],[Delivery Date]]="","",$AC$2-Table35[[#This Row],[Delivery Date]])</f>
        <v/>
      </c>
      <c r="AE440" t="str">
        <f>IFERROR(VLOOKUP(Table35[[#This Row],[Ich No]],'ICH NO'!K:M,3,0),"")</f>
        <v/>
      </c>
      <c r="AF440" t="str">
        <f>IF(Table35[[#This Row],[REST TAM]]&gt;Table35[[#This Row],[Stock TAM]],Table35[[#This Row],[Stock TAM]],Table35[[#This Row],[REST TAM]])</f>
        <v/>
      </c>
    </row>
    <row r="441" spans="1:32" x14ac:dyDescent="0.3">
      <c r="A441" s="173" t="str">
        <f>IF(Table35[[#This Row],[TAM PART NO]]="","",(ROW()-2))</f>
        <v/>
      </c>
      <c r="B441" s="212" t="str">
        <f>IF(TAM!T445="","",TAM!T445)</f>
        <v/>
      </c>
      <c r="C441" s="42" t="str">
        <f>IF(TAM!Q445="","",TAM!Q445)</f>
        <v/>
      </c>
      <c r="D441" s="42" t="str">
        <f>IF(TAM!I445="","",TAM!I445)</f>
        <v/>
      </c>
      <c r="E441" s="42" t="str">
        <f>IF(TAM!H445="","",TAM!H445)</f>
        <v/>
      </c>
      <c r="F441" s="213" t="str">
        <f>IF(TAM!L445="","",TAM!L445)</f>
        <v/>
      </c>
      <c r="G441" s="213" t="str">
        <f>IF(TAM!M445="","",TAM!M445)</f>
        <v/>
      </c>
      <c r="H441" s="220" t="str">
        <f>IF(TAM!AD445="","",TAM!AD445)</f>
        <v/>
      </c>
      <c r="I441" s="223" t="str">
        <f>IF(Table35[[#This Row],[Open Qty TAM]]="","",TAM!AE445)</f>
        <v/>
      </c>
      <c r="J441" s="212" t="str">
        <f>IF(TMMIN!T443="","",TMMIN!T443)</f>
        <v/>
      </c>
      <c r="K441" s="42" t="str">
        <f>IF(TMMIN!Q443="","",TMMIN!Q443)</f>
        <v/>
      </c>
      <c r="L441" s="42" t="str">
        <f>IF(TMMIN!I443="","",TMMIN!I443)</f>
        <v/>
      </c>
      <c r="M441" s="220" t="str">
        <f>IF(Table35[[#This Row],[PO TMMIN]]="","",TMMIN!AD443)</f>
        <v/>
      </c>
      <c r="N441" s="223" t="str">
        <f>IF(Table35[[#This Row],[Open Qty TMMIN]]="","",TMMIN!AE443)</f>
        <v/>
      </c>
      <c r="O441" s="226" t="str">
        <f>IF(Table35[[#This Row],[Open Qty TAM]]="","",SUM(SUMIF('STOCK OES'!B:B,Table35[[#This Row],[Ich No]],'STOCK OES'!E:E),SUMIF('STOCK SEALING'!B:B,Table35[[#This Row],[Ich Part No]],'STOCK SEALING'!E:E)))</f>
        <v/>
      </c>
      <c r="P441" s="223" t="str">
        <f>IF(Table35[[#This Row],[Rest TMMIN]]="","",SUM(SUMIF('STOCK OES'!B:B,Table35[[#This Row],[Ich Part No]],'STOCK OES'!E:E),SUMIF('STOCK SEALING'!B:B,Table35[[#This Row],[Ich Part No]],'STOCK SEALING'!E:E)))</f>
        <v/>
      </c>
      <c r="Q441" s="226"/>
      <c r="R441" s="223"/>
      <c r="S441" s="226" t="str">
        <f>IFERROR(Table35[[#This Row],[REST TAM]]-Table35[[#This Row],[Scan TAM]],"")</f>
        <v/>
      </c>
      <c r="T441" s="223" t="str">
        <f>IFERROR(Table35[[#This Row],[Rest TMMIN]]-Table35[[#This Row],[Scan Tmmin]],"")</f>
        <v/>
      </c>
      <c r="U441" s="212" t="str">
        <f>IF(Table35[[#This Row],[PO TAM]]="","",IF(Table35[[#This Row],[Balance TAM]]&gt;0,"Open","Close"))</f>
        <v/>
      </c>
      <c r="V441" s="214" t="str">
        <f>IF(Table35[[#This Row],[PO TMMIN]]="","",IF(Table35[[#This Row],[Balance TMMIN]]&gt;0,"Open","Close"))</f>
        <v/>
      </c>
      <c r="W441" s="212"/>
      <c r="X441" s="214"/>
      <c r="Y441" s="236" t="str">
        <f>IF(Table35[[#This Row],[PO TAM]]="","",SUMIF(J:J,Table35[[#This Row],[Ich No]],J:N))</f>
        <v/>
      </c>
      <c r="Z441" s="214" t="str">
        <f>IF(Table35[[#This Row],[PO TMMIN]]="","",SUMIF(B:B,Table35[[#This Row],[Ich Part No]],I:I))</f>
        <v/>
      </c>
      <c r="AC441" s="169" t="str">
        <f>IF(Table35[[#This Row],[Delivery Date]]="","",$AC$2-Table35[[#This Row],[Delivery Date]])</f>
        <v/>
      </c>
      <c r="AE441" t="str">
        <f>IFERROR(VLOOKUP(Table35[[#This Row],[Ich No]],'ICH NO'!K:M,3,0),"")</f>
        <v/>
      </c>
      <c r="AF441" t="str">
        <f>IF(Table35[[#This Row],[REST TAM]]&gt;Table35[[#This Row],[Stock TAM]],Table35[[#This Row],[Stock TAM]],Table35[[#This Row],[REST TAM]])</f>
        <v/>
      </c>
    </row>
    <row r="442" spans="1:32" x14ac:dyDescent="0.3">
      <c r="A442" s="173" t="str">
        <f>IF(Table35[[#This Row],[TAM PART NO]]="","",(ROW()-2))</f>
        <v/>
      </c>
      <c r="B442" s="212" t="str">
        <f>IF(TAM!T446="","",TAM!T446)</f>
        <v/>
      </c>
      <c r="C442" s="42" t="str">
        <f>IF(TAM!Q446="","",TAM!Q446)</f>
        <v/>
      </c>
      <c r="D442" s="42" t="str">
        <f>IF(TAM!I446="","",TAM!I446)</f>
        <v/>
      </c>
      <c r="E442" s="42" t="str">
        <f>IF(TAM!H446="","",TAM!H446)</f>
        <v/>
      </c>
      <c r="F442" s="213" t="str">
        <f>IF(TAM!L446="","",TAM!L446)</f>
        <v/>
      </c>
      <c r="G442" s="213" t="str">
        <f>IF(TAM!M446="","",TAM!M446)</f>
        <v/>
      </c>
      <c r="H442" s="220" t="str">
        <f>IF(TAM!AD446="","",TAM!AD446)</f>
        <v/>
      </c>
      <c r="I442" s="223" t="str">
        <f>IF(Table35[[#This Row],[Open Qty TAM]]="","",TAM!AE446)</f>
        <v/>
      </c>
      <c r="J442" s="212" t="str">
        <f>IF(TMMIN!T444="","",TMMIN!T444)</f>
        <v/>
      </c>
      <c r="K442" s="42" t="str">
        <f>IF(TMMIN!Q444="","",TMMIN!Q444)</f>
        <v/>
      </c>
      <c r="L442" s="42" t="str">
        <f>IF(TMMIN!I444="","",TMMIN!I444)</f>
        <v/>
      </c>
      <c r="M442" s="220" t="str">
        <f>IF(Table35[[#This Row],[PO TMMIN]]="","",TMMIN!AD444)</f>
        <v/>
      </c>
      <c r="N442" s="223" t="str">
        <f>IF(Table35[[#This Row],[Open Qty TMMIN]]="","",TMMIN!AE444)</f>
        <v/>
      </c>
      <c r="O442" s="226" t="str">
        <f>IF(Table35[[#This Row],[Open Qty TAM]]="","",SUM(SUMIF('STOCK OES'!B:B,Table35[[#This Row],[Ich No]],'STOCK OES'!E:E),SUMIF('STOCK SEALING'!B:B,Table35[[#This Row],[Ich Part No]],'STOCK SEALING'!E:E)))</f>
        <v/>
      </c>
      <c r="P442" s="223" t="str">
        <f>IF(Table35[[#This Row],[Rest TMMIN]]="","",SUM(SUMIF('STOCK OES'!B:B,Table35[[#This Row],[Ich Part No]],'STOCK OES'!E:E),SUMIF('STOCK SEALING'!B:B,Table35[[#This Row],[Ich Part No]],'STOCK SEALING'!E:E)))</f>
        <v/>
      </c>
      <c r="Q442" s="226"/>
      <c r="R442" s="223"/>
      <c r="S442" s="226" t="str">
        <f>IFERROR(Table35[[#This Row],[REST TAM]]-Table35[[#This Row],[Scan TAM]],"")</f>
        <v/>
      </c>
      <c r="T442" s="223" t="str">
        <f>IFERROR(Table35[[#This Row],[Rest TMMIN]]-Table35[[#This Row],[Scan Tmmin]],"")</f>
        <v/>
      </c>
      <c r="U442" s="212" t="str">
        <f>IF(Table35[[#This Row],[PO TAM]]="","",IF(Table35[[#This Row],[Balance TAM]]&gt;0,"Open","Close"))</f>
        <v/>
      </c>
      <c r="V442" s="214" t="str">
        <f>IF(Table35[[#This Row],[PO TMMIN]]="","",IF(Table35[[#This Row],[Balance TMMIN]]&gt;0,"Open","Close"))</f>
        <v/>
      </c>
      <c r="W442" s="212"/>
      <c r="X442" s="214"/>
      <c r="Y442" s="236" t="str">
        <f>IF(Table35[[#This Row],[PO TAM]]="","",SUMIF(J:J,Table35[[#This Row],[Ich No]],J:N))</f>
        <v/>
      </c>
      <c r="Z442" s="214" t="str">
        <f>IF(Table35[[#This Row],[PO TMMIN]]="","",SUMIF(B:B,Table35[[#This Row],[Ich Part No]],I:I))</f>
        <v/>
      </c>
      <c r="AC442" s="169" t="str">
        <f>IF(Table35[[#This Row],[Delivery Date]]="","",$AC$2-Table35[[#This Row],[Delivery Date]])</f>
        <v/>
      </c>
      <c r="AE442" t="str">
        <f>IFERROR(VLOOKUP(Table35[[#This Row],[Ich No]],'ICH NO'!K:M,3,0),"")</f>
        <v/>
      </c>
      <c r="AF442" t="str">
        <f>IF(Table35[[#This Row],[REST TAM]]&gt;Table35[[#This Row],[Stock TAM]],Table35[[#This Row],[Stock TAM]],Table35[[#This Row],[REST TAM]])</f>
        <v/>
      </c>
    </row>
    <row r="443" spans="1:32" x14ac:dyDescent="0.3">
      <c r="A443" s="173" t="str">
        <f>IF(Table35[[#This Row],[TAM PART NO]]="","",(ROW()-2))</f>
        <v/>
      </c>
      <c r="B443" s="212" t="str">
        <f>IF(TAM!T447="","",TAM!T447)</f>
        <v/>
      </c>
      <c r="C443" s="42" t="str">
        <f>IF(TAM!Q447="","",TAM!Q447)</f>
        <v/>
      </c>
      <c r="D443" s="42" t="str">
        <f>IF(TAM!I447="","",TAM!I447)</f>
        <v/>
      </c>
      <c r="E443" s="42" t="str">
        <f>IF(TAM!H447="","",TAM!H447)</f>
        <v/>
      </c>
      <c r="F443" s="213" t="str">
        <f>IF(TAM!L447="","",TAM!L447)</f>
        <v/>
      </c>
      <c r="G443" s="213" t="str">
        <f>IF(TAM!M447="","",TAM!M447)</f>
        <v/>
      </c>
      <c r="H443" s="220" t="str">
        <f>IF(TAM!AD447="","",TAM!AD447)</f>
        <v/>
      </c>
      <c r="I443" s="223" t="str">
        <f>IF(Table35[[#This Row],[Open Qty TAM]]="","",TAM!AE447)</f>
        <v/>
      </c>
      <c r="J443" s="212" t="str">
        <f>IF(TMMIN!T445="","",TMMIN!T445)</f>
        <v/>
      </c>
      <c r="K443" s="42" t="str">
        <f>IF(TMMIN!Q445="","",TMMIN!Q445)</f>
        <v/>
      </c>
      <c r="L443" s="42" t="str">
        <f>IF(TMMIN!I445="","",TMMIN!I445)</f>
        <v/>
      </c>
      <c r="M443" s="220" t="str">
        <f>IF(Table35[[#This Row],[PO TMMIN]]="","",TMMIN!AD445)</f>
        <v/>
      </c>
      <c r="N443" s="223" t="str">
        <f>IF(Table35[[#This Row],[Open Qty TMMIN]]="","",TMMIN!AE445)</f>
        <v/>
      </c>
      <c r="O443" s="226" t="str">
        <f>IF(Table35[[#This Row],[Open Qty TAM]]="","",SUM(SUMIF('STOCK OES'!B:B,Table35[[#This Row],[Ich No]],'STOCK OES'!E:E),SUMIF('STOCK SEALING'!B:B,Table35[[#This Row],[Ich Part No]],'STOCK SEALING'!E:E)))</f>
        <v/>
      </c>
      <c r="P443" s="223" t="str">
        <f>IF(Table35[[#This Row],[Rest TMMIN]]="","",SUM(SUMIF('STOCK OES'!B:B,Table35[[#This Row],[Ich Part No]],'STOCK OES'!E:E),SUMIF('STOCK SEALING'!B:B,Table35[[#This Row],[Ich Part No]],'STOCK SEALING'!E:E)))</f>
        <v/>
      </c>
      <c r="Q443" s="226"/>
      <c r="R443" s="223"/>
      <c r="S443" s="226" t="str">
        <f>IFERROR(Table35[[#This Row],[REST TAM]]-Table35[[#This Row],[Scan TAM]],"")</f>
        <v/>
      </c>
      <c r="T443" s="223" t="str">
        <f>IFERROR(Table35[[#This Row],[Rest TMMIN]]-Table35[[#This Row],[Scan Tmmin]],"")</f>
        <v/>
      </c>
      <c r="U443" s="212" t="str">
        <f>IF(Table35[[#This Row],[PO TAM]]="","",IF(Table35[[#This Row],[Balance TAM]]&gt;0,"Open","Close"))</f>
        <v/>
      </c>
      <c r="V443" s="214" t="str">
        <f>IF(Table35[[#This Row],[PO TMMIN]]="","",IF(Table35[[#This Row],[Balance TMMIN]]&gt;0,"Open","Close"))</f>
        <v/>
      </c>
      <c r="W443" s="212"/>
      <c r="X443" s="214"/>
      <c r="Y443" s="236" t="str">
        <f>IF(Table35[[#This Row],[PO TAM]]="","",SUMIF(J:J,Table35[[#This Row],[Ich No]],J:N))</f>
        <v/>
      </c>
      <c r="Z443" s="214" t="str">
        <f>IF(Table35[[#This Row],[PO TMMIN]]="","",SUMIF(B:B,Table35[[#This Row],[Ich Part No]],I:I))</f>
        <v/>
      </c>
      <c r="AC443" s="169" t="str">
        <f>IF(Table35[[#This Row],[Delivery Date]]="","",$AC$2-Table35[[#This Row],[Delivery Date]])</f>
        <v/>
      </c>
      <c r="AE443" t="str">
        <f>IFERROR(VLOOKUP(Table35[[#This Row],[Ich No]],'ICH NO'!K:M,3,0),"")</f>
        <v/>
      </c>
      <c r="AF443" t="str">
        <f>IF(Table35[[#This Row],[REST TAM]]&gt;Table35[[#This Row],[Stock TAM]],Table35[[#This Row],[Stock TAM]],Table35[[#This Row],[REST TAM]])</f>
        <v/>
      </c>
    </row>
    <row r="444" spans="1:32" x14ac:dyDescent="0.3">
      <c r="A444" s="173" t="str">
        <f>IF(Table35[[#This Row],[TAM PART NO]]="","",(ROW()-2))</f>
        <v/>
      </c>
      <c r="B444" s="212" t="str">
        <f>IF(TAM!T448="","",TAM!T448)</f>
        <v/>
      </c>
      <c r="C444" s="42" t="str">
        <f>IF(TAM!Q448="","",TAM!Q448)</f>
        <v/>
      </c>
      <c r="D444" s="42" t="str">
        <f>IF(TAM!I448="","",TAM!I448)</f>
        <v/>
      </c>
      <c r="E444" s="42" t="str">
        <f>IF(TAM!H448="","",TAM!H448)</f>
        <v/>
      </c>
      <c r="F444" s="213" t="str">
        <f>IF(TAM!L448="","",TAM!L448)</f>
        <v/>
      </c>
      <c r="G444" s="213" t="str">
        <f>IF(TAM!M448="","",TAM!M448)</f>
        <v/>
      </c>
      <c r="H444" s="220" t="str">
        <f>IF(TAM!AD448="","",TAM!AD448)</f>
        <v/>
      </c>
      <c r="I444" s="223" t="str">
        <f>IF(Table35[[#This Row],[Open Qty TAM]]="","",TAM!AE448)</f>
        <v/>
      </c>
      <c r="J444" s="212" t="str">
        <f>IF(TMMIN!T446="","",TMMIN!T446)</f>
        <v/>
      </c>
      <c r="K444" s="42" t="str">
        <f>IF(TMMIN!Q446="","",TMMIN!Q446)</f>
        <v/>
      </c>
      <c r="L444" s="42" t="str">
        <f>IF(TMMIN!I446="","",TMMIN!I446)</f>
        <v/>
      </c>
      <c r="M444" s="220" t="str">
        <f>IF(Table35[[#This Row],[PO TMMIN]]="","",TMMIN!AD446)</f>
        <v/>
      </c>
      <c r="N444" s="223" t="str">
        <f>IF(Table35[[#This Row],[Open Qty TMMIN]]="","",TMMIN!AE446)</f>
        <v/>
      </c>
      <c r="O444" s="226" t="str">
        <f>IF(Table35[[#This Row],[Open Qty TAM]]="","",SUM(SUMIF('STOCK OES'!B:B,Table35[[#This Row],[Ich No]],'STOCK OES'!E:E),SUMIF('STOCK SEALING'!B:B,Table35[[#This Row],[Ich Part No]],'STOCK SEALING'!E:E)))</f>
        <v/>
      </c>
      <c r="P444" s="223" t="str">
        <f>IF(Table35[[#This Row],[Rest TMMIN]]="","",SUM(SUMIF('STOCK OES'!B:B,Table35[[#This Row],[Ich Part No]],'STOCK OES'!E:E),SUMIF('STOCK SEALING'!B:B,Table35[[#This Row],[Ich Part No]],'STOCK SEALING'!E:E)))</f>
        <v/>
      </c>
      <c r="Q444" s="226"/>
      <c r="R444" s="223"/>
      <c r="S444" s="226" t="str">
        <f>IFERROR(Table35[[#This Row],[REST TAM]]-Table35[[#This Row],[Scan TAM]],"")</f>
        <v/>
      </c>
      <c r="T444" s="223" t="str">
        <f>IFERROR(Table35[[#This Row],[Rest TMMIN]]-Table35[[#This Row],[Scan Tmmin]],"")</f>
        <v/>
      </c>
      <c r="U444" s="212" t="str">
        <f>IF(Table35[[#This Row],[PO TAM]]="","",IF(Table35[[#This Row],[Balance TAM]]&gt;0,"Open","Close"))</f>
        <v/>
      </c>
      <c r="V444" s="214" t="str">
        <f>IF(Table35[[#This Row],[PO TMMIN]]="","",IF(Table35[[#This Row],[Balance TMMIN]]&gt;0,"Open","Close"))</f>
        <v/>
      </c>
      <c r="W444" s="212"/>
      <c r="X444" s="214"/>
      <c r="Y444" s="236" t="str">
        <f>IF(Table35[[#This Row],[PO TAM]]="","",SUMIF(J:J,Table35[[#This Row],[Ich No]],J:N))</f>
        <v/>
      </c>
      <c r="Z444" s="214" t="str">
        <f>IF(Table35[[#This Row],[PO TMMIN]]="","",SUMIF(B:B,Table35[[#This Row],[Ich Part No]],I:I))</f>
        <v/>
      </c>
      <c r="AC444" s="169" t="str">
        <f>IF(Table35[[#This Row],[Delivery Date]]="","",$AC$2-Table35[[#This Row],[Delivery Date]])</f>
        <v/>
      </c>
      <c r="AE444" t="str">
        <f>IFERROR(VLOOKUP(Table35[[#This Row],[Ich No]],'ICH NO'!K:M,3,0),"")</f>
        <v/>
      </c>
      <c r="AF444" t="str">
        <f>IF(Table35[[#This Row],[REST TAM]]&gt;Table35[[#This Row],[Stock TAM]],Table35[[#This Row],[Stock TAM]],Table35[[#This Row],[REST TAM]])</f>
        <v/>
      </c>
    </row>
    <row r="445" spans="1:32" x14ac:dyDescent="0.3">
      <c r="A445" s="173" t="str">
        <f>IF(Table35[[#This Row],[TAM PART NO]]="","",(ROW()-2))</f>
        <v/>
      </c>
      <c r="B445" s="212" t="str">
        <f>IF(TAM!T449="","",TAM!T449)</f>
        <v/>
      </c>
      <c r="C445" s="42" t="str">
        <f>IF(TAM!Q449="","",TAM!Q449)</f>
        <v/>
      </c>
      <c r="D445" s="42" t="str">
        <f>IF(TAM!I449="","",TAM!I449)</f>
        <v/>
      </c>
      <c r="E445" s="42" t="str">
        <f>IF(TAM!H449="","",TAM!H449)</f>
        <v/>
      </c>
      <c r="F445" s="213" t="str">
        <f>IF(TAM!L449="","",TAM!L449)</f>
        <v/>
      </c>
      <c r="G445" s="213" t="str">
        <f>IF(TAM!M449="","",TAM!M449)</f>
        <v/>
      </c>
      <c r="H445" s="220" t="str">
        <f>IF(TAM!AD449="","",TAM!AD449)</f>
        <v/>
      </c>
      <c r="I445" s="223" t="str">
        <f>IF(Table35[[#This Row],[Open Qty TAM]]="","",TAM!AE449)</f>
        <v/>
      </c>
      <c r="J445" s="212" t="str">
        <f>IF(TMMIN!T447="","",TMMIN!T447)</f>
        <v/>
      </c>
      <c r="K445" s="42" t="str">
        <f>IF(TMMIN!Q447="","",TMMIN!Q447)</f>
        <v/>
      </c>
      <c r="L445" s="42" t="str">
        <f>IF(TMMIN!I447="","",TMMIN!I447)</f>
        <v/>
      </c>
      <c r="M445" s="220" t="str">
        <f>IF(Table35[[#This Row],[PO TMMIN]]="","",TMMIN!AD447)</f>
        <v/>
      </c>
      <c r="N445" s="223" t="str">
        <f>IF(Table35[[#This Row],[Open Qty TMMIN]]="","",TMMIN!AE447)</f>
        <v/>
      </c>
      <c r="O445" s="226" t="str">
        <f>IF(Table35[[#This Row],[Open Qty TAM]]="","",SUM(SUMIF('STOCK OES'!B:B,Table35[[#This Row],[Ich No]],'STOCK OES'!E:E),SUMIF('STOCK SEALING'!B:B,Table35[[#This Row],[Ich Part No]],'STOCK SEALING'!E:E)))</f>
        <v/>
      </c>
      <c r="P445" s="223" t="str">
        <f>IF(Table35[[#This Row],[Rest TMMIN]]="","",SUM(SUMIF('STOCK OES'!B:B,Table35[[#This Row],[Ich Part No]],'STOCK OES'!E:E),SUMIF('STOCK SEALING'!B:B,Table35[[#This Row],[Ich Part No]],'STOCK SEALING'!E:E)))</f>
        <v/>
      </c>
      <c r="Q445" s="226"/>
      <c r="R445" s="223"/>
      <c r="S445" s="226" t="str">
        <f>IFERROR(Table35[[#This Row],[REST TAM]]-Table35[[#This Row],[Scan TAM]],"")</f>
        <v/>
      </c>
      <c r="T445" s="223" t="str">
        <f>IFERROR(Table35[[#This Row],[Rest TMMIN]]-Table35[[#This Row],[Scan Tmmin]],"")</f>
        <v/>
      </c>
      <c r="U445" s="212" t="str">
        <f>IF(Table35[[#This Row],[PO TAM]]="","",IF(Table35[[#This Row],[Balance TAM]]&gt;0,"Open","Close"))</f>
        <v/>
      </c>
      <c r="V445" s="214" t="str">
        <f>IF(Table35[[#This Row],[PO TMMIN]]="","",IF(Table35[[#This Row],[Balance TMMIN]]&gt;0,"Open","Close"))</f>
        <v/>
      </c>
      <c r="W445" s="212"/>
      <c r="X445" s="214"/>
      <c r="Y445" s="236" t="str">
        <f>IF(Table35[[#This Row],[PO TAM]]="","",SUMIF(J:J,Table35[[#This Row],[Ich No]],J:N))</f>
        <v/>
      </c>
      <c r="Z445" s="214" t="str">
        <f>IF(Table35[[#This Row],[PO TMMIN]]="","",SUMIF(B:B,Table35[[#This Row],[Ich Part No]],I:I))</f>
        <v/>
      </c>
      <c r="AC445" s="169" t="str">
        <f>IF(Table35[[#This Row],[Delivery Date]]="","",$AC$2-Table35[[#This Row],[Delivery Date]])</f>
        <v/>
      </c>
      <c r="AE445" t="str">
        <f>IFERROR(VLOOKUP(Table35[[#This Row],[Ich No]],'ICH NO'!K:M,3,0),"")</f>
        <v/>
      </c>
      <c r="AF445" t="str">
        <f>IF(Table35[[#This Row],[REST TAM]]&gt;Table35[[#This Row],[Stock TAM]],Table35[[#This Row],[Stock TAM]],Table35[[#This Row],[REST TAM]])</f>
        <v/>
      </c>
    </row>
    <row r="446" spans="1:32" x14ac:dyDescent="0.3">
      <c r="A446" s="173" t="str">
        <f>IF(Table35[[#This Row],[TAM PART NO]]="","",(ROW()-2))</f>
        <v/>
      </c>
      <c r="B446" s="212" t="str">
        <f>IF(TAM!T450="","",TAM!T450)</f>
        <v/>
      </c>
      <c r="C446" s="42" t="str">
        <f>IF(TAM!Q450="","",TAM!Q450)</f>
        <v/>
      </c>
      <c r="D446" s="42" t="str">
        <f>IF(TAM!I450="","",TAM!I450)</f>
        <v/>
      </c>
      <c r="E446" s="42" t="str">
        <f>IF(TAM!H450="","",TAM!H450)</f>
        <v/>
      </c>
      <c r="F446" s="213" t="str">
        <f>IF(TAM!L450="","",TAM!L450)</f>
        <v/>
      </c>
      <c r="G446" s="213" t="str">
        <f>IF(TAM!M450="","",TAM!M450)</f>
        <v/>
      </c>
      <c r="H446" s="220" t="str">
        <f>IF(TAM!AD450="","",TAM!AD450)</f>
        <v/>
      </c>
      <c r="I446" s="223" t="str">
        <f>IF(Table35[[#This Row],[Open Qty TAM]]="","",TAM!AE450)</f>
        <v/>
      </c>
      <c r="J446" s="212" t="str">
        <f>IF(TMMIN!T448="","",TMMIN!T448)</f>
        <v/>
      </c>
      <c r="K446" s="42" t="str">
        <f>IF(TMMIN!Q448="","",TMMIN!Q448)</f>
        <v/>
      </c>
      <c r="L446" s="42" t="str">
        <f>IF(TMMIN!I448="","",TMMIN!I448)</f>
        <v/>
      </c>
      <c r="M446" s="220" t="str">
        <f>IF(Table35[[#This Row],[PO TMMIN]]="","",TMMIN!AD448)</f>
        <v/>
      </c>
      <c r="N446" s="223" t="str">
        <f>IF(Table35[[#This Row],[Open Qty TMMIN]]="","",TMMIN!AE448)</f>
        <v/>
      </c>
      <c r="O446" s="226" t="str">
        <f>IF(Table35[[#This Row],[Open Qty TAM]]="","",SUM(SUMIF('STOCK OES'!B:B,Table35[[#This Row],[Ich No]],'STOCK OES'!E:E),SUMIF('STOCK SEALING'!B:B,Table35[[#This Row],[Ich Part No]],'STOCK SEALING'!E:E)))</f>
        <v/>
      </c>
      <c r="P446" s="223" t="str">
        <f>IF(Table35[[#This Row],[Rest TMMIN]]="","",SUM(SUMIF('STOCK OES'!B:B,Table35[[#This Row],[Ich Part No]],'STOCK OES'!E:E),SUMIF('STOCK SEALING'!B:B,Table35[[#This Row],[Ich Part No]],'STOCK SEALING'!E:E)))</f>
        <v/>
      </c>
      <c r="Q446" s="226"/>
      <c r="R446" s="223"/>
      <c r="S446" s="226" t="str">
        <f>IFERROR(Table35[[#This Row],[REST TAM]]-Table35[[#This Row],[Scan TAM]],"")</f>
        <v/>
      </c>
      <c r="T446" s="223" t="str">
        <f>IFERROR(Table35[[#This Row],[Rest TMMIN]]-Table35[[#This Row],[Scan Tmmin]],"")</f>
        <v/>
      </c>
      <c r="U446" s="212" t="str">
        <f>IF(Table35[[#This Row],[PO TAM]]="","",IF(Table35[[#This Row],[Balance TAM]]&gt;0,"Open","Close"))</f>
        <v/>
      </c>
      <c r="V446" s="214" t="str">
        <f>IF(Table35[[#This Row],[PO TMMIN]]="","",IF(Table35[[#This Row],[Balance TMMIN]]&gt;0,"Open","Close"))</f>
        <v/>
      </c>
      <c r="W446" s="212"/>
      <c r="X446" s="214"/>
      <c r="Y446" s="236" t="str">
        <f>IF(Table35[[#This Row],[PO TAM]]="","",SUMIF(J:J,Table35[[#This Row],[Ich No]],J:N))</f>
        <v/>
      </c>
      <c r="Z446" s="214" t="str">
        <f>IF(Table35[[#This Row],[PO TMMIN]]="","",SUMIF(B:B,Table35[[#This Row],[Ich Part No]],I:I))</f>
        <v/>
      </c>
      <c r="AC446" s="169" t="str">
        <f>IF(Table35[[#This Row],[Delivery Date]]="","",$AC$2-Table35[[#This Row],[Delivery Date]])</f>
        <v/>
      </c>
      <c r="AE446" t="str">
        <f>IFERROR(VLOOKUP(Table35[[#This Row],[Ich No]],'ICH NO'!K:M,3,0),"")</f>
        <v/>
      </c>
      <c r="AF446" t="str">
        <f>IF(Table35[[#This Row],[REST TAM]]&gt;Table35[[#This Row],[Stock TAM]],Table35[[#This Row],[Stock TAM]],Table35[[#This Row],[REST TAM]])</f>
        <v/>
      </c>
    </row>
    <row r="447" spans="1:32" x14ac:dyDescent="0.3">
      <c r="A447" s="173" t="str">
        <f>IF(Table35[[#This Row],[TAM PART NO]]="","",(ROW()-2))</f>
        <v/>
      </c>
      <c r="B447" s="212" t="str">
        <f>IF(TAM!T451="","",TAM!T451)</f>
        <v/>
      </c>
      <c r="C447" s="42" t="str">
        <f>IF(TAM!Q451="","",TAM!Q451)</f>
        <v/>
      </c>
      <c r="D447" s="42" t="str">
        <f>IF(TAM!I451="","",TAM!I451)</f>
        <v/>
      </c>
      <c r="E447" s="42" t="str">
        <f>IF(TAM!H451="","",TAM!H451)</f>
        <v/>
      </c>
      <c r="F447" s="213" t="str">
        <f>IF(TAM!L451="","",TAM!L451)</f>
        <v/>
      </c>
      <c r="G447" s="213" t="str">
        <f>IF(TAM!M451="","",TAM!M451)</f>
        <v/>
      </c>
      <c r="H447" s="220" t="str">
        <f>IF(TAM!AD451="","",TAM!AD451)</f>
        <v/>
      </c>
      <c r="I447" s="223" t="str">
        <f>IF(Table35[[#This Row],[Open Qty TAM]]="","",TAM!AE451)</f>
        <v/>
      </c>
      <c r="J447" s="212" t="str">
        <f>IF(TMMIN!T449="","",TMMIN!T449)</f>
        <v/>
      </c>
      <c r="K447" s="42" t="str">
        <f>IF(TMMIN!Q449="","",TMMIN!Q449)</f>
        <v/>
      </c>
      <c r="L447" s="42" t="str">
        <f>IF(TMMIN!I449="","",TMMIN!I449)</f>
        <v/>
      </c>
      <c r="M447" s="220" t="str">
        <f>IF(Table35[[#This Row],[PO TMMIN]]="","",TMMIN!AD449)</f>
        <v/>
      </c>
      <c r="N447" s="223" t="str">
        <f>IF(Table35[[#This Row],[Open Qty TMMIN]]="","",TMMIN!AE449)</f>
        <v/>
      </c>
      <c r="O447" s="226" t="str">
        <f>IF(Table35[[#This Row],[Open Qty TAM]]="","",SUM(SUMIF('STOCK OES'!B:B,Table35[[#This Row],[Ich No]],'STOCK OES'!E:E),SUMIF('STOCK SEALING'!B:B,Table35[[#This Row],[Ich Part No]],'STOCK SEALING'!E:E)))</f>
        <v/>
      </c>
      <c r="P447" s="223" t="str">
        <f>IF(Table35[[#This Row],[Rest TMMIN]]="","",SUM(SUMIF('STOCK OES'!B:B,Table35[[#This Row],[Ich Part No]],'STOCK OES'!E:E),SUMIF('STOCK SEALING'!B:B,Table35[[#This Row],[Ich Part No]],'STOCK SEALING'!E:E)))</f>
        <v/>
      </c>
      <c r="Q447" s="226"/>
      <c r="R447" s="223"/>
      <c r="S447" s="226" t="str">
        <f>IFERROR(Table35[[#This Row],[REST TAM]]-Table35[[#This Row],[Scan TAM]],"")</f>
        <v/>
      </c>
      <c r="T447" s="223" t="str">
        <f>IFERROR(Table35[[#This Row],[Rest TMMIN]]-Table35[[#This Row],[Scan Tmmin]],"")</f>
        <v/>
      </c>
      <c r="U447" s="212" t="str">
        <f>IF(Table35[[#This Row],[PO TAM]]="","",IF(Table35[[#This Row],[Balance TAM]]&gt;0,"Open","Close"))</f>
        <v/>
      </c>
      <c r="V447" s="214" t="str">
        <f>IF(Table35[[#This Row],[PO TMMIN]]="","",IF(Table35[[#This Row],[Balance TMMIN]]&gt;0,"Open","Close"))</f>
        <v/>
      </c>
      <c r="W447" s="212"/>
      <c r="X447" s="214"/>
      <c r="Y447" s="236" t="str">
        <f>IF(Table35[[#This Row],[PO TAM]]="","",SUMIF(J:J,Table35[[#This Row],[Ich No]],J:N))</f>
        <v/>
      </c>
      <c r="Z447" s="214" t="str">
        <f>IF(Table35[[#This Row],[PO TMMIN]]="","",SUMIF(B:B,Table35[[#This Row],[Ich Part No]],I:I))</f>
        <v/>
      </c>
      <c r="AC447" s="169" t="str">
        <f>IF(Table35[[#This Row],[Delivery Date]]="","",$AC$2-Table35[[#This Row],[Delivery Date]])</f>
        <v/>
      </c>
      <c r="AE447" t="str">
        <f>IFERROR(VLOOKUP(Table35[[#This Row],[Ich No]],'ICH NO'!K:M,3,0),"")</f>
        <v/>
      </c>
      <c r="AF447" t="str">
        <f>IF(Table35[[#This Row],[REST TAM]]&gt;Table35[[#This Row],[Stock TAM]],Table35[[#This Row],[Stock TAM]],Table35[[#This Row],[REST TAM]])</f>
        <v/>
      </c>
    </row>
    <row r="448" spans="1:32" x14ac:dyDescent="0.3">
      <c r="A448" s="173" t="str">
        <f>IF(Table35[[#This Row],[TAM PART NO]]="","",(ROW()-2))</f>
        <v/>
      </c>
      <c r="B448" s="212" t="str">
        <f>IF(TAM!T452="","",TAM!T452)</f>
        <v/>
      </c>
      <c r="C448" s="42" t="str">
        <f>IF(TAM!Q452="","",TAM!Q452)</f>
        <v/>
      </c>
      <c r="D448" s="42" t="str">
        <f>IF(TAM!I452="","",TAM!I452)</f>
        <v/>
      </c>
      <c r="E448" s="42" t="str">
        <f>IF(TAM!H452="","",TAM!H452)</f>
        <v/>
      </c>
      <c r="F448" s="213" t="str">
        <f>IF(TAM!L452="","",TAM!L452)</f>
        <v/>
      </c>
      <c r="G448" s="213" t="str">
        <f>IF(TAM!M452="","",TAM!M452)</f>
        <v/>
      </c>
      <c r="H448" s="220" t="str">
        <f>IF(TAM!AD452="","",TAM!AD452)</f>
        <v/>
      </c>
      <c r="I448" s="223" t="str">
        <f>IF(Table35[[#This Row],[Open Qty TAM]]="","",TAM!AE452)</f>
        <v/>
      </c>
      <c r="J448" s="212" t="str">
        <f>IF(TMMIN!T450="","",TMMIN!T450)</f>
        <v/>
      </c>
      <c r="K448" s="42" t="str">
        <f>IF(TMMIN!Q450="","",TMMIN!Q450)</f>
        <v/>
      </c>
      <c r="L448" s="42" t="str">
        <f>IF(TMMIN!I450="","",TMMIN!I450)</f>
        <v/>
      </c>
      <c r="M448" s="220" t="str">
        <f>IF(Table35[[#This Row],[PO TMMIN]]="","",TMMIN!AD450)</f>
        <v/>
      </c>
      <c r="N448" s="223" t="str">
        <f>IF(Table35[[#This Row],[Open Qty TMMIN]]="","",TMMIN!AE450)</f>
        <v/>
      </c>
      <c r="O448" s="226" t="str">
        <f>IF(Table35[[#This Row],[Open Qty TAM]]="","",SUM(SUMIF('STOCK OES'!B:B,Table35[[#This Row],[Ich No]],'STOCK OES'!E:E),SUMIF('STOCK SEALING'!B:B,Table35[[#This Row],[Ich Part No]],'STOCK SEALING'!E:E)))</f>
        <v/>
      </c>
      <c r="P448" s="223" t="str">
        <f>IF(Table35[[#This Row],[Rest TMMIN]]="","",SUM(SUMIF('STOCK OES'!B:B,Table35[[#This Row],[Ich Part No]],'STOCK OES'!E:E),SUMIF('STOCK SEALING'!B:B,Table35[[#This Row],[Ich Part No]],'STOCK SEALING'!E:E)))</f>
        <v/>
      </c>
      <c r="Q448" s="226"/>
      <c r="R448" s="223"/>
      <c r="S448" s="226" t="str">
        <f>IFERROR(Table35[[#This Row],[REST TAM]]-Table35[[#This Row],[Scan TAM]],"")</f>
        <v/>
      </c>
      <c r="T448" s="223" t="str">
        <f>IFERROR(Table35[[#This Row],[Rest TMMIN]]-Table35[[#This Row],[Scan Tmmin]],"")</f>
        <v/>
      </c>
      <c r="U448" s="212" t="str">
        <f>IF(Table35[[#This Row],[PO TAM]]="","",IF(Table35[[#This Row],[Balance TAM]]&gt;0,"Open","Close"))</f>
        <v/>
      </c>
      <c r="V448" s="214" t="str">
        <f>IF(Table35[[#This Row],[PO TMMIN]]="","",IF(Table35[[#This Row],[Balance TMMIN]]&gt;0,"Open","Close"))</f>
        <v/>
      </c>
      <c r="W448" s="212"/>
      <c r="X448" s="214"/>
      <c r="Y448" s="236" t="str">
        <f>IF(Table35[[#This Row],[PO TAM]]="","",SUMIF(J:J,Table35[[#This Row],[Ich No]],J:N))</f>
        <v/>
      </c>
      <c r="Z448" s="214" t="str">
        <f>IF(Table35[[#This Row],[PO TMMIN]]="","",SUMIF(B:B,Table35[[#This Row],[Ich Part No]],I:I))</f>
        <v/>
      </c>
      <c r="AC448" s="169" t="str">
        <f>IF(Table35[[#This Row],[Delivery Date]]="","",$AC$2-Table35[[#This Row],[Delivery Date]])</f>
        <v/>
      </c>
      <c r="AE448" t="str">
        <f>IFERROR(VLOOKUP(Table35[[#This Row],[Ich No]],'ICH NO'!K:M,3,0),"")</f>
        <v/>
      </c>
      <c r="AF448" t="str">
        <f>IF(Table35[[#This Row],[REST TAM]]&gt;Table35[[#This Row],[Stock TAM]],Table35[[#This Row],[Stock TAM]],Table35[[#This Row],[REST TAM]])</f>
        <v/>
      </c>
    </row>
    <row r="449" spans="1:32" x14ac:dyDescent="0.3">
      <c r="A449" s="173" t="str">
        <f>IF(Table35[[#This Row],[TAM PART NO]]="","",(ROW()-2))</f>
        <v/>
      </c>
      <c r="B449" s="212" t="str">
        <f>IF(TAM!T453="","",TAM!T453)</f>
        <v/>
      </c>
      <c r="C449" s="42" t="str">
        <f>IF(TAM!Q453="","",TAM!Q453)</f>
        <v/>
      </c>
      <c r="D449" s="42" t="str">
        <f>IF(TAM!I453="","",TAM!I453)</f>
        <v/>
      </c>
      <c r="E449" s="42" t="str">
        <f>IF(TAM!H453="","",TAM!H453)</f>
        <v/>
      </c>
      <c r="F449" s="213" t="str">
        <f>IF(TAM!L453="","",TAM!L453)</f>
        <v/>
      </c>
      <c r="G449" s="213" t="str">
        <f>IF(TAM!M453="","",TAM!M453)</f>
        <v/>
      </c>
      <c r="H449" s="220" t="str">
        <f>IF(TAM!AD453="","",TAM!AD453)</f>
        <v/>
      </c>
      <c r="I449" s="223" t="str">
        <f>IF(Table35[[#This Row],[Open Qty TAM]]="","",TAM!AE453)</f>
        <v/>
      </c>
      <c r="J449" s="212" t="str">
        <f>IF(TMMIN!T451="","",TMMIN!T451)</f>
        <v/>
      </c>
      <c r="K449" s="42" t="str">
        <f>IF(TMMIN!Q451="","",TMMIN!Q451)</f>
        <v/>
      </c>
      <c r="L449" s="42" t="str">
        <f>IF(TMMIN!I451="","",TMMIN!I451)</f>
        <v/>
      </c>
      <c r="M449" s="220" t="str">
        <f>IF(Table35[[#This Row],[PO TMMIN]]="","",TMMIN!AD451)</f>
        <v/>
      </c>
      <c r="N449" s="223" t="str">
        <f>IF(Table35[[#This Row],[Open Qty TMMIN]]="","",TMMIN!AE451)</f>
        <v/>
      </c>
      <c r="O449" s="226" t="str">
        <f>IF(Table35[[#This Row],[Open Qty TAM]]="","",SUM(SUMIF('STOCK OES'!B:B,Table35[[#This Row],[Ich No]],'STOCK OES'!E:E),SUMIF('STOCK SEALING'!B:B,Table35[[#This Row],[Ich Part No]],'STOCK SEALING'!E:E)))</f>
        <v/>
      </c>
      <c r="P449" s="223" t="str">
        <f>IF(Table35[[#This Row],[Rest TMMIN]]="","",SUM(SUMIF('STOCK OES'!B:B,Table35[[#This Row],[Ich Part No]],'STOCK OES'!E:E),SUMIF('STOCK SEALING'!B:B,Table35[[#This Row],[Ich Part No]],'STOCK SEALING'!E:E)))</f>
        <v/>
      </c>
      <c r="Q449" s="226"/>
      <c r="R449" s="223"/>
      <c r="S449" s="226" t="str">
        <f>IFERROR(Table35[[#This Row],[REST TAM]]-Table35[[#This Row],[Scan TAM]],"")</f>
        <v/>
      </c>
      <c r="T449" s="223" t="str">
        <f>IFERROR(Table35[[#This Row],[Rest TMMIN]]-Table35[[#This Row],[Scan Tmmin]],"")</f>
        <v/>
      </c>
      <c r="U449" s="212" t="str">
        <f>IF(Table35[[#This Row],[PO TAM]]="","",IF(Table35[[#This Row],[Balance TAM]]&gt;0,"Open","Close"))</f>
        <v/>
      </c>
      <c r="V449" s="214" t="str">
        <f>IF(Table35[[#This Row],[PO TMMIN]]="","",IF(Table35[[#This Row],[Balance TMMIN]]&gt;0,"Open","Close"))</f>
        <v/>
      </c>
      <c r="W449" s="212"/>
      <c r="X449" s="214"/>
      <c r="Y449" s="236" t="str">
        <f>IF(Table35[[#This Row],[PO TAM]]="","",SUMIF(J:J,Table35[[#This Row],[Ich No]],J:N))</f>
        <v/>
      </c>
      <c r="Z449" s="214" t="str">
        <f>IF(Table35[[#This Row],[PO TMMIN]]="","",SUMIF(B:B,Table35[[#This Row],[Ich Part No]],I:I))</f>
        <v/>
      </c>
      <c r="AC449" s="169" t="str">
        <f>IF(Table35[[#This Row],[Delivery Date]]="","",$AC$2-Table35[[#This Row],[Delivery Date]])</f>
        <v/>
      </c>
      <c r="AE449" t="str">
        <f>IFERROR(VLOOKUP(Table35[[#This Row],[Ich No]],'ICH NO'!K:M,3,0),"")</f>
        <v/>
      </c>
      <c r="AF449" t="str">
        <f>IF(Table35[[#This Row],[REST TAM]]&gt;Table35[[#This Row],[Stock TAM]],Table35[[#This Row],[Stock TAM]],Table35[[#This Row],[REST TAM]])</f>
        <v/>
      </c>
    </row>
    <row r="450" spans="1:32" x14ac:dyDescent="0.3">
      <c r="A450" s="173" t="str">
        <f>IF(Table35[[#This Row],[TAM PART NO]]="","",(ROW()-2))</f>
        <v/>
      </c>
      <c r="B450" s="212" t="str">
        <f>IF(TAM!T454="","",TAM!T454)</f>
        <v/>
      </c>
      <c r="C450" s="42" t="str">
        <f>IF(TAM!Q454="","",TAM!Q454)</f>
        <v/>
      </c>
      <c r="D450" s="42" t="str">
        <f>IF(TAM!I454="","",TAM!I454)</f>
        <v/>
      </c>
      <c r="E450" s="42" t="str">
        <f>IF(TAM!H454="","",TAM!H454)</f>
        <v/>
      </c>
      <c r="F450" s="213" t="str">
        <f>IF(TAM!L454="","",TAM!L454)</f>
        <v/>
      </c>
      <c r="G450" s="213" t="str">
        <f>IF(TAM!M454="","",TAM!M454)</f>
        <v/>
      </c>
      <c r="H450" s="220" t="str">
        <f>IF(TAM!AD454="","",TAM!AD454)</f>
        <v/>
      </c>
      <c r="I450" s="223" t="str">
        <f>IF(Table35[[#This Row],[Open Qty TAM]]="","",TAM!AE454)</f>
        <v/>
      </c>
      <c r="J450" s="212" t="str">
        <f>IF(TMMIN!T452="","",TMMIN!T452)</f>
        <v/>
      </c>
      <c r="K450" s="42" t="str">
        <f>IF(TMMIN!Q452="","",TMMIN!Q452)</f>
        <v/>
      </c>
      <c r="L450" s="42" t="str">
        <f>IF(TMMIN!I452="","",TMMIN!I452)</f>
        <v/>
      </c>
      <c r="M450" s="220" t="str">
        <f>IF(Table35[[#This Row],[PO TMMIN]]="","",TMMIN!AD452)</f>
        <v/>
      </c>
      <c r="N450" s="223" t="str">
        <f>IF(Table35[[#This Row],[Open Qty TMMIN]]="","",TMMIN!AE452)</f>
        <v/>
      </c>
      <c r="O450" s="226" t="str">
        <f>IF(Table35[[#This Row],[Open Qty TAM]]="","",SUM(SUMIF('STOCK OES'!B:B,Table35[[#This Row],[Ich No]],'STOCK OES'!E:E),SUMIF('STOCK SEALING'!B:B,Table35[[#This Row],[Ich Part No]],'STOCK SEALING'!E:E)))</f>
        <v/>
      </c>
      <c r="P450" s="223" t="str">
        <f>IF(Table35[[#This Row],[Rest TMMIN]]="","",SUM(SUMIF('STOCK OES'!B:B,Table35[[#This Row],[Ich Part No]],'STOCK OES'!E:E),SUMIF('STOCK SEALING'!B:B,Table35[[#This Row],[Ich Part No]],'STOCK SEALING'!E:E)))</f>
        <v/>
      </c>
      <c r="Q450" s="226"/>
      <c r="R450" s="223"/>
      <c r="S450" s="226" t="str">
        <f>IFERROR(Table35[[#This Row],[REST TAM]]-Table35[[#This Row],[Scan TAM]],"")</f>
        <v/>
      </c>
      <c r="T450" s="223" t="str">
        <f>IFERROR(Table35[[#This Row],[Rest TMMIN]]-Table35[[#This Row],[Scan Tmmin]],"")</f>
        <v/>
      </c>
      <c r="U450" s="212" t="str">
        <f>IF(Table35[[#This Row],[PO TAM]]="","",IF(Table35[[#This Row],[Balance TAM]]&gt;0,"Open","Close"))</f>
        <v/>
      </c>
      <c r="V450" s="214" t="str">
        <f>IF(Table35[[#This Row],[PO TMMIN]]="","",IF(Table35[[#This Row],[Balance TMMIN]]&gt;0,"Open","Close"))</f>
        <v/>
      </c>
      <c r="W450" s="212"/>
      <c r="X450" s="214"/>
      <c r="Y450" s="236" t="str">
        <f>IF(Table35[[#This Row],[PO TAM]]="","",SUMIF(J:J,Table35[[#This Row],[Ich No]],J:N))</f>
        <v/>
      </c>
      <c r="Z450" s="214" t="str">
        <f>IF(Table35[[#This Row],[PO TMMIN]]="","",SUMIF(B:B,Table35[[#This Row],[Ich Part No]],I:I))</f>
        <v/>
      </c>
      <c r="AC450" s="169" t="str">
        <f>IF(Table35[[#This Row],[Delivery Date]]="","",$AC$2-Table35[[#This Row],[Delivery Date]])</f>
        <v/>
      </c>
      <c r="AE450" t="str">
        <f>IFERROR(VLOOKUP(Table35[[#This Row],[Ich No]],'ICH NO'!K:M,3,0),"")</f>
        <v/>
      </c>
      <c r="AF450" t="str">
        <f>IF(Table35[[#This Row],[REST TAM]]&gt;Table35[[#This Row],[Stock TAM]],Table35[[#This Row],[Stock TAM]],Table35[[#This Row],[REST TAM]])</f>
        <v/>
      </c>
    </row>
    <row r="451" spans="1:32" x14ac:dyDescent="0.3">
      <c r="A451" s="173" t="str">
        <f>IF(Table35[[#This Row],[TAM PART NO]]="","",(ROW()-2))</f>
        <v/>
      </c>
      <c r="B451" s="212" t="str">
        <f>IF(TAM!T455="","",TAM!T455)</f>
        <v/>
      </c>
      <c r="C451" s="42" t="str">
        <f>IF(TAM!Q455="","",TAM!Q455)</f>
        <v/>
      </c>
      <c r="D451" s="42" t="str">
        <f>IF(TAM!I455="","",TAM!I455)</f>
        <v/>
      </c>
      <c r="E451" s="42" t="str">
        <f>IF(TAM!H455="","",TAM!H455)</f>
        <v/>
      </c>
      <c r="F451" s="213" t="str">
        <f>IF(TAM!L455="","",TAM!L455)</f>
        <v/>
      </c>
      <c r="G451" s="213" t="str">
        <f>IF(TAM!M455="","",TAM!M455)</f>
        <v/>
      </c>
      <c r="H451" s="220" t="str">
        <f>IF(TAM!AD455="","",TAM!AD455)</f>
        <v/>
      </c>
      <c r="I451" s="223" t="str">
        <f>IF(Table35[[#This Row],[Open Qty TAM]]="","",TAM!AE455)</f>
        <v/>
      </c>
      <c r="J451" s="212" t="str">
        <f>IF(TMMIN!T453="","",TMMIN!T453)</f>
        <v/>
      </c>
      <c r="K451" s="42" t="str">
        <f>IF(TMMIN!Q453="","",TMMIN!Q453)</f>
        <v/>
      </c>
      <c r="L451" s="42" t="str">
        <f>IF(TMMIN!I453="","",TMMIN!I453)</f>
        <v/>
      </c>
      <c r="M451" s="220" t="str">
        <f>IF(Table35[[#This Row],[PO TMMIN]]="","",TMMIN!AD453)</f>
        <v/>
      </c>
      <c r="N451" s="223" t="str">
        <f>IF(Table35[[#This Row],[Open Qty TMMIN]]="","",TMMIN!AE453)</f>
        <v/>
      </c>
      <c r="O451" s="226" t="str">
        <f>IF(Table35[[#This Row],[Open Qty TAM]]="","",SUM(SUMIF('STOCK OES'!B:B,Table35[[#This Row],[Ich No]],'STOCK OES'!E:E),SUMIF('STOCK SEALING'!B:B,Table35[[#This Row],[Ich Part No]],'STOCK SEALING'!E:E)))</f>
        <v/>
      </c>
      <c r="P451" s="223" t="str">
        <f>IF(Table35[[#This Row],[Rest TMMIN]]="","",SUM(SUMIF('STOCK OES'!B:B,Table35[[#This Row],[Ich Part No]],'STOCK OES'!E:E),SUMIF('STOCK SEALING'!B:B,Table35[[#This Row],[Ich Part No]],'STOCK SEALING'!E:E)))</f>
        <v/>
      </c>
      <c r="Q451" s="226"/>
      <c r="R451" s="223"/>
      <c r="S451" s="226" t="str">
        <f>IFERROR(Table35[[#This Row],[REST TAM]]-Table35[[#This Row],[Scan TAM]],"")</f>
        <v/>
      </c>
      <c r="T451" s="223" t="str">
        <f>IFERROR(Table35[[#This Row],[Rest TMMIN]]-Table35[[#This Row],[Scan Tmmin]],"")</f>
        <v/>
      </c>
      <c r="U451" s="212" t="str">
        <f>IF(Table35[[#This Row],[PO TAM]]="","",IF(Table35[[#This Row],[Balance TAM]]&gt;0,"Open","Close"))</f>
        <v/>
      </c>
      <c r="V451" s="214" t="str">
        <f>IF(Table35[[#This Row],[PO TMMIN]]="","",IF(Table35[[#This Row],[Balance TMMIN]]&gt;0,"Open","Close"))</f>
        <v/>
      </c>
      <c r="W451" s="212"/>
      <c r="X451" s="214"/>
      <c r="Y451" s="236" t="str">
        <f>IF(Table35[[#This Row],[PO TAM]]="","",SUMIF(J:J,Table35[[#This Row],[Ich No]],J:N))</f>
        <v/>
      </c>
      <c r="Z451" s="214" t="str">
        <f>IF(Table35[[#This Row],[PO TMMIN]]="","",SUMIF(B:B,Table35[[#This Row],[Ich Part No]],I:I))</f>
        <v/>
      </c>
      <c r="AC451" s="169" t="str">
        <f>IF(Table35[[#This Row],[Delivery Date]]="","",$AC$2-Table35[[#This Row],[Delivery Date]])</f>
        <v/>
      </c>
      <c r="AE451" t="str">
        <f>IFERROR(VLOOKUP(Table35[[#This Row],[Ich No]],'ICH NO'!K:M,3,0),"")</f>
        <v/>
      </c>
      <c r="AF451" t="str">
        <f>IF(Table35[[#This Row],[REST TAM]]&gt;Table35[[#This Row],[Stock TAM]],Table35[[#This Row],[Stock TAM]],Table35[[#This Row],[REST TAM]])</f>
        <v/>
      </c>
    </row>
    <row r="452" spans="1:32" x14ac:dyDescent="0.3">
      <c r="A452" s="173" t="str">
        <f>IF(Table35[[#This Row],[TAM PART NO]]="","",(ROW()-2))</f>
        <v/>
      </c>
      <c r="B452" s="212" t="str">
        <f>IF(TAM!T456="","",TAM!T456)</f>
        <v/>
      </c>
      <c r="C452" s="42" t="str">
        <f>IF(TAM!Q456="","",TAM!Q456)</f>
        <v/>
      </c>
      <c r="D452" s="42" t="str">
        <f>IF(TAM!I456="","",TAM!I456)</f>
        <v/>
      </c>
      <c r="E452" s="42" t="str">
        <f>IF(TAM!H456="","",TAM!H456)</f>
        <v/>
      </c>
      <c r="F452" s="213" t="str">
        <f>IF(TAM!L456="","",TAM!L456)</f>
        <v/>
      </c>
      <c r="G452" s="213" t="str">
        <f>IF(TAM!M456="","",TAM!M456)</f>
        <v/>
      </c>
      <c r="H452" s="220" t="str">
        <f>IF(TAM!AD456="","",TAM!AD456)</f>
        <v/>
      </c>
      <c r="I452" s="223" t="str">
        <f>IF(Table35[[#This Row],[Open Qty TAM]]="","",TAM!AE456)</f>
        <v/>
      </c>
      <c r="J452" s="212" t="str">
        <f>IF(TMMIN!T454="","",TMMIN!T454)</f>
        <v/>
      </c>
      <c r="K452" s="42" t="str">
        <f>IF(TMMIN!Q454="","",TMMIN!Q454)</f>
        <v/>
      </c>
      <c r="L452" s="42" t="str">
        <f>IF(TMMIN!I454="","",TMMIN!I454)</f>
        <v/>
      </c>
      <c r="M452" s="220" t="str">
        <f>IF(Table35[[#This Row],[PO TMMIN]]="","",TMMIN!AD454)</f>
        <v/>
      </c>
      <c r="N452" s="223" t="str">
        <f>IF(Table35[[#This Row],[Open Qty TMMIN]]="","",TMMIN!AE454)</f>
        <v/>
      </c>
      <c r="O452" s="226" t="str">
        <f>IF(Table35[[#This Row],[Open Qty TAM]]="","",SUM(SUMIF('STOCK OES'!B:B,Table35[[#This Row],[Ich No]],'STOCK OES'!E:E),SUMIF('STOCK SEALING'!B:B,Table35[[#This Row],[Ich Part No]],'STOCK SEALING'!E:E)))</f>
        <v/>
      </c>
      <c r="P452" s="223" t="str">
        <f>IF(Table35[[#This Row],[Rest TMMIN]]="","",SUM(SUMIF('STOCK OES'!B:B,Table35[[#This Row],[Ich Part No]],'STOCK OES'!E:E),SUMIF('STOCK SEALING'!B:B,Table35[[#This Row],[Ich Part No]],'STOCK SEALING'!E:E)))</f>
        <v/>
      </c>
      <c r="Q452" s="226"/>
      <c r="R452" s="223"/>
      <c r="S452" s="226" t="str">
        <f>IFERROR(Table35[[#This Row],[REST TAM]]-Table35[[#This Row],[Scan TAM]],"")</f>
        <v/>
      </c>
      <c r="T452" s="223" t="str">
        <f>IFERROR(Table35[[#This Row],[Rest TMMIN]]-Table35[[#This Row],[Scan Tmmin]],"")</f>
        <v/>
      </c>
      <c r="U452" s="212" t="str">
        <f>IF(Table35[[#This Row],[PO TAM]]="","",IF(Table35[[#This Row],[Balance TAM]]&gt;0,"Open","Close"))</f>
        <v/>
      </c>
      <c r="V452" s="214" t="str">
        <f>IF(Table35[[#This Row],[PO TMMIN]]="","",IF(Table35[[#This Row],[Balance TMMIN]]&gt;0,"Open","Close"))</f>
        <v/>
      </c>
      <c r="W452" s="212"/>
      <c r="X452" s="214"/>
      <c r="Y452" s="236" t="str">
        <f>IF(Table35[[#This Row],[PO TAM]]="","",SUMIF(J:J,Table35[[#This Row],[Ich No]],J:N))</f>
        <v/>
      </c>
      <c r="Z452" s="214" t="str">
        <f>IF(Table35[[#This Row],[PO TMMIN]]="","",SUMIF(B:B,Table35[[#This Row],[Ich Part No]],I:I))</f>
        <v/>
      </c>
      <c r="AC452" s="169" t="str">
        <f>IF(Table35[[#This Row],[Delivery Date]]="","",$AC$2-Table35[[#This Row],[Delivery Date]])</f>
        <v/>
      </c>
      <c r="AE452" t="str">
        <f>IFERROR(VLOOKUP(Table35[[#This Row],[Ich No]],'ICH NO'!K:M,3,0),"")</f>
        <v/>
      </c>
      <c r="AF452" t="str">
        <f>IF(Table35[[#This Row],[REST TAM]]&gt;Table35[[#This Row],[Stock TAM]],Table35[[#This Row],[Stock TAM]],Table35[[#This Row],[REST TAM]])</f>
        <v/>
      </c>
    </row>
    <row r="453" spans="1:32" x14ac:dyDescent="0.3">
      <c r="A453" s="173" t="str">
        <f>IF(Table35[[#This Row],[TAM PART NO]]="","",(ROW()-2))</f>
        <v/>
      </c>
      <c r="B453" s="212" t="str">
        <f>IF(TAM!T457="","",TAM!T457)</f>
        <v/>
      </c>
      <c r="C453" s="42" t="str">
        <f>IF(TAM!Q457="","",TAM!Q457)</f>
        <v/>
      </c>
      <c r="D453" s="42" t="str">
        <f>IF(TAM!I457="","",TAM!I457)</f>
        <v/>
      </c>
      <c r="E453" s="42" t="str">
        <f>IF(TAM!H457="","",TAM!H457)</f>
        <v/>
      </c>
      <c r="F453" s="213" t="str">
        <f>IF(TAM!L457="","",TAM!L457)</f>
        <v/>
      </c>
      <c r="G453" s="213" t="str">
        <f>IF(TAM!M457="","",TAM!M457)</f>
        <v/>
      </c>
      <c r="H453" s="220" t="str">
        <f>IF(TAM!AD457="","",TAM!AD457)</f>
        <v/>
      </c>
      <c r="I453" s="223" t="str">
        <f>IF(Table35[[#This Row],[Open Qty TAM]]="","",TAM!AE457)</f>
        <v/>
      </c>
      <c r="J453" s="212" t="str">
        <f>IF(TMMIN!T455="","",TMMIN!T455)</f>
        <v/>
      </c>
      <c r="K453" s="42" t="str">
        <f>IF(TMMIN!Q455="","",TMMIN!Q455)</f>
        <v/>
      </c>
      <c r="L453" s="42" t="str">
        <f>IF(TMMIN!I455="","",TMMIN!I455)</f>
        <v/>
      </c>
      <c r="M453" s="220" t="str">
        <f>IF(Table35[[#This Row],[PO TMMIN]]="","",TMMIN!AD455)</f>
        <v/>
      </c>
      <c r="N453" s="223" t="str">
        <f>IF(Table35[[#This Row],[Open Qty TMMIN]]="","",TMMIN!AE455)</f>
        <v/>
      </c>
      <c r="O453" s="226" t="str">
        <f>IF(Table35[[#This Row],[Open Qty TAM]]="","",SUM(SUMIF('STOCK OES'!B:B,Table35[[#This Row],[Ich No]],'STOCK OES'!E:E),SUMIF('STOCK SEALING'!B:B,Table35[[#This Row],[Ich Part No]],'STOCK SEALING'!E:E)))</f>
        <v/>
      </c>
      <c r="P453" s="223" t="str">
        <f>IF(Table35[[#This Row],[Rest TMMIN]]="","",SUM(SUMIF('STOCK OES'!B:B,Table35[[#This Row],[Ich Part No]],'STOCK OES'!E:E),SUMIF('STOCK SEALING'!B:B,Table35[[#This Row],[Ich Part No]],'STOCK SEALING'!E:E)))</f>
        <v/>
      </c>
      <c r="Q453" s="226"/>
      <c r="R453" s="223"/>
      <c r="S453" s="226" t="str">
        <f>IFERROR(Table35[[#This Row],[REST TAM]]-Table35[[#This Row],[Scan TAM]],"")</f>
        <v/>
      </c>
      <c r="T453" s="223" t="str">
        <f>IFERROR(Table35[[#This Row],[Rest TMMIN]]-Table35[[#This Row],[Scan Tmmin]],"")</f>
        <v/>
      </c>
      <c r="U453" s="212" t="str">
        <f>IF(Table35[[#This Row],[PO TAM]]="","",IF(Table35[[#This Row],[Balance TAM]]&gt;0,"Open","Close"))</f>
        <v/>
      </c>
      <c r="V453" s="214" t="str">
        <f>IF(Table35[[#This Row],[PO TMMIN]]="","",IF(Table35[[#This Row],[Balance TMMIN]]&gt;0,"Open","Close"))</f>
        <v/>
      </c>
      <c r="W453" s="212"/>
      <c r="X453" s="214"/>
      <c r="Y453" s="236" t="str">
        <f>IF(Table35[[#This Row],[PO TAM]]="","",SUMIF(J:J,Table35[[#This Row],[Ich No]],J:N))</f>
        <v/>
      </c>
      <c r="Z453" s="214" t="str">
        <f>IF(Table35[[#This Row],[PO TMMIN]]="","",SUMIF(B:B,Table35[[#This Row],[Ich Part No]],I:I))</f>
        <v/>
      </c>
      <c r="AC453" s="169" t="str">
        <f>IF(Table35[[#This Row],[Delivery Date]]="","",$AC$2-Table35[[#This Row],[Delivery Date]])</f>
        <v/>
      </c>
      <c r="AE453" t="str">
        <f>IFERROR(VLOOKUP(Table35[[#This Row],[Ich No]],'ICH NO'!K:M,3,0),"")</f>
        <v/>
      </c>
      <c r="AF453" t="str">
        <f>IF(Table35[[#This Row],[REST TAM]]&gt;Table35[[#This Row],[Stock TAM]],Table35[[#This Row],[Stock TAM]],Table35[[#This Row],[REST TAM]])</f>
        <v/>
      </c>
    </row>
    <row r="454" spans="1:32" x14ac:dyDescent="0.3">
      <c r="A454" s="173" t="str">
        <f>IF(Table35[[#This Row],[TAM PART NO]]="","",(ROW()-2))</f>
        <v/>
      </c>
      <c r="B454" s="212" t="str">
        <f>IF(TAM!T458="","",TAM!T458)</f>
        <v/>
      </c>
      <c r="C454" s="42" t="str">
        <f>IF(TAM!Q458="","",TAM!Q458)</f>
        <v/>
      </c>
      <c r="D454" s="42" t="str">
        <f>IF(TAM!I458="","",TAM!I458)</f>
        <v/>
      </c>
      <c r="E454" s="42" t="str">
        <f>IF(TAM!H458="","",TAM!H458)</f>
        <v/>
      </c>
      <c r="F454" s="213" t="str">
        <f>IF(TAM!L458="","",TAM!L458)</f>
        <v/>
      </c>
      <c r="G454" s="213" t="str">
        <f>IF(TAM!M458="","",TAM!M458)</f>
        <v/>
      </c>
      <c r="H454" s="220" t="str">
        <f>IF(TAM!AD458="","",TAM!AD458)</f>
        <v/>
      </c>
      <c r="I454" s="223" t="str">
        <f>IF(Table35[[#This Row],[Open Qty TAM]]="","",TAM!AE458)</f>
        <v/>
      </c>
      <c r="J454" s="212" t="str">
        <f>IF(TMMIN!T456="","",TMMIN!T456)</f>
        <v/>
      </c>
      <c r="K454" s="42" t="str">
        <f>IF(TMMIN!Q456="","",TMMIN!Q456)</f>
        <v/>
      </c>
      <c r="L454" s="42" t="str">
        <f>IF(TMMIN!I456="","",TMMIN!I456)</f>
        <v/>
      </c>
      <c r="M454" s="220" t="str">
        <f>IF(Table35[[#This Row],[PO TMMIN]]="","",TMMIN!AD456)</f>
        <v/>
      </c>
      <c r="N454" s="223" t="str">
        <f>IF(Table35[[#This Row],[Open Qty TMMIN]]="","",TMMIN!AE456)</f>
        <v/>
      </c>
      <c r="O454" s="226" t="str">
        <f>IF(Table35[[#This Row],[Open Qty TAM]]="","",SUM(SUMIF('STOCK OES'!B:B,Table35[[#This Row],[Ich No]],'STOCK OES'!E:E),SUMIF('STOCK SEALING'!B:B,Table35[[#This Row],[Ich Part No]],'STOCK SEALING'!E:E)))</f>
        <v/>
      </c>
      <c r="P454" s="223" t="str">
        <f>IF(Table35[[#This Row],[Rest TMMIN]]="","",SUM(SUMIF('STOCK OES'!B:B,Table35[[#This Row],[Ich Part No]],'STOCK OES'!E:E),SUMIF('STOCK SEALING'!B:B,Table35[[#This Row],[Ich Part No]],'STOCK SEALING'!E:E)))</f>
        <v/>
      </c>
      <c r="Q454" s="226"/>
      <c r="R454" s="223"/>
      <c r="S454" s="226" t="str">
        <f>IFERROR(Table35[[#This Row],[REST TAM]]-Table35[[#This Row],[Scan TAM]],"")</f>
        <v/>
      </c>
      <c r="T454" s="223" t="str">
        <f>IFERROR(Table35[[#This Row],[Rest TMMIN]]-Table35[[#This Row],[Scan Tmmin]],"")</f>
        <v/>
      </c>
      <c r="U454" s="212" t="str">
        <f>IF(Table35[[#This Row],[PO TAM]]="","",IF(Table35[[#This Row],[Balance TAM]]&gt;0,"Open","Close"))</f>
        <v/>
      </c>
      <c r="V454" s="214" t="str">
        <f>IF(Table35[[#This Row],[PO TMMIN]]="","",IF(Table35[[#This Row],[Balance TMMIN]]&gt;0,"Open","Close"))</f>
        <v/>
      </c>
      <c r="W454" s="212"/>
      <c r="X454" s="214"/>
      <c r="Y454" s="236" t="str">
        <f>IF(Table35[[#This Row],[PO TAM]]="","",SUMIF(J:J,Table35[[#This Row],[Ich No]],J:N))</f>
        <v/>
      </c>
      <c r="Z454" s="214" t="str">
        <f>IF(Table35[[#This Row],[PO TMMIN]]="","",SUMIF(B:B,Table35[[#This Row],[Ich Part No]],I:I))</f>
        <v/>
      </c>
      <c r="AC454" s="169" t="str">
        <f>IF(Table35[[#This Row],[Delivery Date]]="","",$AC$2-Table35[[#This Row],[Delivery Date]])</f>
        <v/>
      </c>
      <c r="AE454" t="str">
        <f>IFERROR(VLOOKUP(Table35[[#This Row],[Ich No]],'ICH NO'!K:M,3,0),"")</f>
        <v/>
      </c>
      <c r="AF454" t="str">
        <f>IF(Table35[[#This Row],[REST TAM]]&gt;Table35[[#This Row],[Stock TAM]],Table35[[#This Row],[Stock TAM]],Table35[[#This Row],[REST TAM]])</f>
        <v/>
      </c>
    </row>
    <row r="455" spans="1:32" x14ac:dyDescent="0.3">
      <c r="A455" s="173" t="str">
        <f>IF(Table35[[#This Row],[TAM PART NO]]="","",(ROW()-2))</f>
        <v/>
      </c>
      <c r="B455" s="212" t="str">
        <f>IF(TAM!T459="","",TAM!T459)</f>
        <v/>
      </c>
      <c r="C455" s="42" t="str">
        <f>IF(TAM!Q459="","",TAM!Q459)</f>
        <v/>
      </c>
      <c r="D455" s="42" t="str">
        <f>IF(TAM!I459="","",TAM!I459)</f>
        <v/>
      </c>
      <c r="E455" s="42" t="str">
        <f>IF(TAM!H459="","",TAM!H459)</f>
        <v/>
      </c>
      <c r="F455" s="213" t="str">
        <f>IF(TAM!L459="","",TAM!L459)</f>
        <v/>
      </c>
      <c r="G455" s="213" t="str">
        <f>IF(TAM!M459="","",TAM!M459)</f>
        <v/>
      </c>
      <c r="H455" s="220" t="str">
        <f>IF(TAM!AD459="","",TAM!AD459)</f>
        <v/>
      </c>
      <c r="I455" s="223" t="str">
        <f>IF(Table35[[#This Row],[Open Qty TAM]]="","",TAM!AE459)</f>
        <v/>
      </c>
      <c r="J455" s="212" t="str">
        <f>IF(TMMIN!T457="","",TMMIN!T457)</f>
        <v/>
      </c>
      <c r="K455" s="42" t="str">
        <f>IF(TMMIN!Q457="","",TMMIN!Q457)</f>
        <v/>
      </c>
      <c r="L455" s="42" t="str">
        <f>IF(TMMIN!I457="","",TMMIN!I457)</f>
        <v/>
      </c>
      <c r="M455" s="220" t="str">
        <f>IF(Table35[[#This Row],[PO TMMIN]]="","",TMMIN!AD457)</f>
        <v/>
      </c>
      <c r="N455" s="223" t="str">
        <f>IF(Table35[[#This Row],[Open Qty TMMIN]]="","",TMMIN!AE457)</f>
        <v/>
      </c>
      <c r="O455" s="226" t="str">
        <f>IF(Table35[[#This Row],[Open Qty TAM]]="","",SUM(SUMIF('STOCK OES'!B:B,Table35[[#This Row],[Ich No]],'STOCK OES'!E:E),SUMIF('STOCK SEALING'!B:B,Table35[[#This Row],[Ich Part No]],'STOCK SEALING'!E:E)))</f>
        <v/>
      </c>
      <c r="P455" s="223" t="str">
        <f>IF(Table35[[#This Row],[Rest TMMIN]]="","",SUM(SUMIF('STOCK OES'!B:B,Table35[[#This Row],[Ich Part No]],'STOCK OES'!E:E),SUMIF('STOCK SEALING'!B:B,Table35[[#This Row],[Ich Part No]],'STOCK SEALING'!E:E)))</f>
        <v/>
      </c>
      <c r="Q455" s="226"/>
      <c r="R455" s="223"/>
      <c r="S455" s="226" t="str">
        <f>IFERROR(Table35[[#This Row],[REST TAM]]-Table35[[#This Row],[Scan TAM]],"")</f>
        <v/>
      </c>
      <c r="T455" s="223" t="str">
        <f>IFERROR(Table35[[#This Row],[Rest TMMIN]]-Table35[[#This Row],[Scan Tmmin]],"")</f>
        <v/>
      </c>
      <c r="U455" s="212" t="str">
        <f>IF(Table35[[#This Row],[PO TAM]]="","",IF(Table35[[#This Row],[Balance TAM]]&gt;0,"Open","Close"))</f>
        <v/>
      </c>
      <c r="V455" s="214" t="str">
        <f>IF(Table35[[#This Row],[PO TMMIN]]="","",IF(Table35[[#This Row],[Balance TMMIN]]&gt;0,"Open","Close"))</f>
        <v/>
      </c>
      <c r="W455" s="212"/>
      <c r="X455" s="214"/>
      <c r="Y455" s="236" t="str">
        <f>IF(Table35[[#This Row],[PO TAM]]="","",SUMIF(J:J,Table35[[#This Row],[Ich No]],J:N))</f>
        <v/>
      </c>
      <c r="Z455" s="214" t="str">
        <f>IF(Table35[[#This Row],[PO TMMIN]]="","",SUMIF(B:B,Table35[[#This Row],[Ich Part No]],I:I))</f>
        <v/>
      </c>
      <c r="AC455" s="169" t="str">
        <f>IF(Table35[[#This Row],[Delivery Date]]="","",$AC$2-Table35[[#This Row],[Delivery Date]])</f>
        <v/>
      </c>
      <c r="AE455" t="str">
        <f>IFERROR(VLOOKUP(Table35[[#This Row],[Ich No]],'ICH NO'!K:M,3,0),"")</f>
        <v/>
      </c>
      <c r="AF455" t="str">
        <f>IF(Table35[[#This Row],[REST TAM]]&gt;Table35[[#This Row],[Stock TAM]],Table35[[#This Row],[Stock TAM]],Table35[[#This Row],[REST TAM]])</f>
        <v/>
      </c>
    </row>
    <row r="456" spans="1:32" x14ac:dyDescent="0.3">
      <c r="A456" s="173" t="str">
        <f>IF(Table35[[#This Row],[TAM PART NO]]="","",(ROW()-2))</f>
        <v/>
      </c>
      <c r="B456" s="212" t="str">
        <f>IF(TAM!T460="","",TAM!T460)</f>
        <v/>
      </c>
      <c r="C456" s="42" t="str">
        <f>IF(TAM!Q460="","",TAM!Q460)</f>
        <v/>
      </c>
      <c r="D456" s="42" t="str">
        <f>IF(TAM!I460="","",TAM!I460)</f>
        <v/>
      </c>
      <c r="E456" s="42" t="str">
        <f>IF(TAM!H460="","",TAM!H460)</f>
        <v/>
      </c>
      <c r="F456" s="213" t="str">
        <f>IF(TAM!L460="","",TAM!L460)</f>
        <v/>
      </c>
      <c r="G456" s="213" t="str">
        <f>IF(TAM!M460="","",TAM!M460)</f>
        <v/>
      </c>
      <c r="H456" s="220" t="str">
        <f>IF(TAM!AD460="","",TAM!AD460)</f>
        <v/>
      </c>
      <c r="I456" s="223" t="str">
        <f>IF(Table35[[#This Row],[Open Qty TAM]]="","",TAM!AE460)</f>
        <v/>
      </c>
      <c r="J456" s="212" t="str">
        <f>IF(TMMIN!T458="","",TMMIN!T458)</f>
        <v/>
      </c>
      <c r="K456" s="42" t="str">
        <f>IF(TMMIN!Q458="","",TMMIN!Q458)</f>
        <v/>
      </c>
      <c r="L456" s="42" t="str">
        <f>IF(TMMIN!I458="","",TMMIN!I458)</f>
        <v/>
      </c>
      <c r="M456" s="220" t="str">
        <f>IF(Table35[[#This Row],[PO TMMIN]]="","",TMMIN!AD458)</f>
        <v/>
      </c>
      <c r="N456" s="223" t="str">
        <f>IF(Table35[[#This Row],[Open Qty TMMIN]]="","",TMMIN!AE458)</f>
        <v/>
      </c>
      <c r="O456" s="226" t="str">
        <f>IF(Table35[[#This Row],[Open Qty TAM]]="","",SUM(SUMIF('STOCK OES'!B:B,Table35[[#This Row],[Ich No]],'STOCK OES'!E:E),SUMIF('STOCK SEALING'!B:B,Table35[[#This Row],[Ich Part No]],'STOCK SEALING'!E:E)))</f>
        <v/>
      </c>
      <c r="P456" s="223" t="str">
        <f>IF(Table35[[#This Row],[Rest TMMIN]]="","",SUM(SUMIF('STOCK OES'!B:B,Table35[[#This Row],[Ich Part No]],'STOCK OES'!E:E),SUMIF('STOCK SEALING'!B:B,Table35[[#This Row],[Ich Part No]],'STOCK SEALING'!E:E)))</f>
        <v/>
      </c>
      <c r="Q456" s="226"/>
      <c r="R456" s="223"/>
      <c r="S456" s="226" t="str">
        <f>IFERROR(Table35[[#This Row],[REST TAM]]-Table35[[#This Row],[Scan TAM]],"")</f>
        <v/>
      </c>
      <c r="T456" s="223" t="str">
        <f>IFERROR(Table35[[#This Row],[Rest TMMIN]]-Table35[[#This Row],[Scan Tmmin]],"")</f>
        <v/>
      </c>
      <c r="U456" s="212" t="str">
        <f>IF(Table35[[#This Row],[PO TAM]]="","",IF(Table35[[#This Row],[Balance TAM]]&gt;0,"Open","Close"))</f>
        <v/>
      </c>
      <c r="V456" s="214" t="str">
        <f>IF(Table35[[#This Row],[PO TMMIN]]="","",IF(Table35[[#This Row],[Balance TMMIN]]&gt;0,"Open","Close"))</f>
        <v/>
      </c>
      <c r="W456" s="212"/>
      <c r="X456" s="214"/>
      <c r="Y456" s="236" t="str">
        <f>IF(Table35[[#This Row],[PO TAM]]="","",SUMIF(J:J,Table35[[#This Row],[Ich No]],J:N))</f>
        <v/>
      </c>
      <c r="Z456" s="214" t="str">
        <f>IF(Table35[[#This Row],[PO TMMIN]]="","",SUMIF(B:B,Table35[[#This Row],[Ich Part No]],I:I))</f>
        <v/>
      </c>
      <c r="AC456" s="169" t="str">
        <f>IF(Table35[[#This Row],[Delivery Date]]="","",$AC$2-Table35[[#This Row],[Delivery Date]])</f>
        <v/>
      </c>
      <c r="AE456" t="str">
        <f>IFERROR(VLOOKUP(Table35[[#This Row],[Ich No]],'ICH NO'!K:M,3,0),"")</f>
        <v/>
      </c>
      <c r="AF456" t="str">
        <f>IF(Table35[[#This Row],[REST TAM]]&gt;Table35[[#This Row],[Stock TAM]],Table35[[#This Row],[Stock TAM]],Table35[[#This Row],[REST TAM]])</f>
        <v/>
      </c>
    </row>
    <row r="457" spans="1:32" x14ac:dyDescent="0.3">
      <c r="A457" s="173" t="str">
        <f>IF(Table35[[#This Row],[TAM PART NO]]="","",(ROW()-2))</f>
        <v/>
      </c>
      <c r="B457" s="212" t="str">
        <f>IF(TAM!T461="","",TAM!T461)</f>
        <v/>
      </c>
      <c r="C457" s="42" t="str">
        <f>IF(TAM!Q461="","",TAM!Q461)</f>
        <v/>
      </c>
      <c r="D457" s="42" t="str">
        <f>IF(TAM!I461="","",TAM!I461)</f>
        <v/>
      </c>
      <c r="E457" s="42" t="str">
        <f>IF(TAM!H461="","",TAM!H461)</f>
        <v/>
      </c>
      <c r="F457" s="213" t="str">
        <f>IF(TAM!L461="","",TAM!L461)</f>
        <v/>
      </c>
      <c r="G457" s="213" t="str">
        <f>IF(TAM!M461="","",TAM!M461)</f>
        <v/>
      </c>
      <c r="H457" s="220" t="str">
        <f>IF(TAM!AD461="","",TAM!AD461)</f>
        <v/>
      </c>
      <c r="I457" s="223" t="str">
        <f>IF(Table35[[#This Row],[Open Qty TAM]]="","",TAM!AE461)</f>
        <v/>
      </c>
      <c r="J457" s="212" t="str">
        <f>IF(TMMIN!T459="","",TMMIN!T459)</f>
        <v/>
      </c>
      <c r="K457" s="42" t="str">
        <f>IF(TMMIN!Q459="","",TMMIN!Q459)</f>
        <v/>
      </c>
      <c r="L457" s="42" t="str">
        <f>IF(TMMIN!I459="","",TMMIN!I459)</f>
        <v/>
      </c>
      <c r="M457" s="220" t="str">
        <f>IF(Table35[[#This Row],[PO TMMIN]]="","",TMMIN!AD459)</f>
        <v/>
      </c>
      <c r="N457" s="223" t="str">
        <f>IF(Table35[[#This Row],[Open Qty TMMIN]]="","",TMMIN!AE459)</f>
        <v/>
      </c>
      <c r="O457" s="226" t="str">
        <f>IF(Table35[[#This Row],[Open Qty TAM]]="","",SUM(SUMIF('STOCK OES'!B:B,Table35[[#This Row],[Ich No]],'STOCK OES'!E:E),SUMIF('STOCK SEALING'!B:B,Table35[[#This Row],[Ich Part No]],'STOCK SEALING'!E:E)))</f>
        <v/>
      </c>
      <c r="P457" s="223" t="str">
        <f>IF(Table35[[#This Row],[Rest TMMIN]]="","",SUM(SUMIF('STOCK OES'!B:B,Table35[[#This Row],[Ich Part No]],'STOCK OES'!E:E),SUMIF('STOCK SEALING'!B:B,Table35[[#This Row],[Ich Part No]],'STOCK SEALING'!E:E)))</f>
        <v/>
      </c>
      <c r="Q457" s="226"/>
      <c r="R457" s="223"/>
      <c r="S457" s="226" t="str">
        <f>IFERROR(Table35[[#This Row],[REST TAM]]-Table35[[#This Row],[Scan TAM]],"")</f>
        <v/>
      </c>
      <c r="T457" s="223" t="str">
        <f>IFERROR(Table35[[#This Row],[Rest TMMIN]]-Table35[[#This Row],[Scan Tmmin]],"")</f>
        <v/>
      </c>
      <c r="U457" s="212" t="str">
        <f>IF(Table35[[#This Row],[PO TAM]]="","",IF(Table35[[#This Row],[Balance TAM]]&gt;0,"Open","Close"))</f>
        <v/>
      </c>
      <c r="V457" s="214" t="str">
        <f>IF(Table35[[#This Row],[PO TMMIN]]="","",IF(Table35[[#This Row],[Balance TMMIN]]&gt;0,"Open","Close"))</f>
        <v/>
      </c>
      <c r="W457" s="212"/>
      <c r="X457" s="214"/>
      <c r="Y457" s="236" t="str">
        <f>IF(Table35[[#This Row],[PO TAM]]="","",SUMIF(J:J,Table35[[#This Row],[Ich No]],J:N))</f>
        <v/>
      </c>
      <c r="Z457" s="214" t="str">
        <f>IF(Table35[[#This Row],[PO TMMIN]]="","",SUMIF(B:B,Table35[[#This Row],[Ich Part No]],I:I))</f>
        <v/>
      </c>
      <c r="AC457" s="169" t="str">
        <f>IF(Table35[[#This Row],[Delivery Date]]="","",$AC$2-Table35[[#This Row],[Delivery Date]])</f>
        <v/>
      </c>
      <c r="AE457" t="str">
        <f>IFERROR(VLOOKUP(Table35[[#This Row],[Ich No]],'ICH NO'!K:M,3,0),"")</f>
        <v/>
      </c>
      <c r="AF457" t="str">
        <f>IF(Table35[[#This Row],[REST TAM]]&gt;Table35[[#This Row],[Stock TAM]],Table35[[#This Row],[Stock TAM]],Table35[[#This Row],[REST TAM]])</f>
        <v/>
      </c>
    </row>
    <row r="458" spans="1:32" x14ac:dyDescent="0.3">
      <c r="A458" s="173" t="str">
        <f>IF(Table35[[#This Row],[TAM PART NO]]="","",(ROW()-2))</f>
        <v/>
      </c>
      <c r="B458" s="212" t="str">
        <f>IF(TAM!T462="","",TAM!T462)</f>
        <v/>
      </c>
      <c r="C458" s="42" t="str">
        <f>IF(TAM!Q462="","",TAM!Q462)</f>
        <v/>
      </c>
      <c r="D458" s="42" t="str">
        <f>IF(TAM!I462="","",TAM!I462)</f>
        <v/>
      </c>
      <c r="E458" s="42" t="str">
        <f>IF(TAM!H462="","",TAM!H462)</f>
        <v/>
      </c>
      <c r="F458" s="213" t="str">
        <f>IF(TAM!L462="","",TAM!L462)</f>
        <v/>
      </c>
      <c r="G458" s="213" t="str">
        <f>IF(TAM!M462="","",TAM!M462)</f>
        <v/>
      </c>
      <c r="H458" s="220" t="str">
        <f>IF(TAM!AD462="","",TAM!AD462)</f>
        <v/>
      </c>
      <c r="I458" s="223" t="str">
        <f>IF(Table35[[#This Row],[Open Qty TAM]]="","",TAM!AE462)</f>
        <v/>
      </c>
      <c r="J458" s="212" t="str">
        <f>IF(TMMIN!T460="","",TMMIN!T460)</f>
        <v/>
      </c>
      <c r="K458" s="42" t="str">
        <f>IF(TMMIN!Q460="","",TMMIN!Q460)</f>
        <v/>
      </c>
      <c r="L458" s="42" t="str">
        <f>IF(TMMIN!I460="","",TMMIN!I460)</f>
        <v/>
      </c>
      <c r="M458" s="220" t="str">
        <f>IF(Table35[[#This Row],[PO TMMIN]]="","",TMMIN!AD460)</f>
        <v/>
      </c>
      <c r="N458" s="223" t="str">
        <f>IF(Table35[[#This Row],[Open Qty TMMIN]]="","",TMMIN!AE460)</f>
        <v/>
      </c>
      <c r="O458" s="226" t="str">
        <f>IF(Table35[[#This Row],[Open Qty TAM]]="","",SUM(SUMIF('STOCK OES'!B:B,Table35[[#This Row],[Ich No]],'STOCK OES'!E:E),SUMIF('STOCK SEALING'!B:B,Table35[[#This Row],[Ich Part No]],'STOCK SEALING'!E:E)))</f>
        <v/>
      </c>
      <c r="P458" s="223" t="str">
        <f>IF(Table35[[#This Row],[Rest TMMIN]]="","",SUM(SUMIF('STOCK OES'!B:B,Table35[[#This Row],[Ich Part No]],'STOCK OES'!E:E),SUMIF('STOCK SEALING'!B:B,Table35[[#This Row],[Ich Part No]],'STOCK SEALING'!E:E)))</f>
        <v/>
      </c>
      <c r="Q458" s="226"/>
      <c r="R458" s="223"/>
      <c r="S458" s="226" t="str">
        <f>IFERROR(Table35[[#This Row],[REST TAM]]-Table35[[#This Row],[Scan TAM]],"")</f>
        <v/>
      </c>
      <c r="T458" s="223" t="str">
        <f>IFERROR(Table35[[#This Row],[Rest TMMIN]]-Table35[[#This Row],[Scan Tmmin]],"")</f>
        <v/>
      </c>
      <c r="U458" s="212" t="str">
        <f>IF(Table35[[#This Row],[PO TAM]]="","",IF(Table35[[#This Row],[Balance TAM]]&gt;0,"Open","Close"))</f>
        <v/>
      </c>
      <c r="V458" s="214" t="str">
        <f>IF(Table35[[#This Row],[PO TMMIN]]="","",IF(Table35[[#This Row],[Balance TMMIN]]&gt;0,"Open","Close"))</f>
        <v/>
      </c>
      <c r="W458" s="212"/>
      <c r="X458" s="214"/>
      <c r="Y458" s="236" t="str">
        <f>IF(Table35[[#This Row],[PO TAM]]="","",SUMIF(J:J,Table35[[#This Row],[Ich No]],J:N))</f>
        <v/>
      </c>
      <c r="Z458" s="214" t="str">
        <f>IF(Table35[[#This Row],[PO TMMIN]]="","",SUMIF(B:B,Table35[[#This Row],[Ich Part No]],I:I))</f>
        <v/>
      </c>
      <c r="AC458" s="169" t="str">
        <f>IF(Table35[[#This Row],[Delivery Date]]="","",$AC$2-Table35[[#This Row],[Delivery Date]])</f>
        <v/>
      </c>
      <c r="AE458" t="str">
        <f>IFERROR(VLOOKUP(Table35[[#This Row],[Ich No]],'ICH NO'!K:M,3,0),"")</f>
        <v/>
      </c>
      <c r="AF458" t="str">
        <f>IF(Table35[[#This Row],[REST TAM]]&gt;Table35[[#This Row],[Stock TAM]],Table35[[#This Row],[Stock TAM]],Table35[[#This Row],[REST TAM]])</f>
        <v/>
      </c>
    </row>
    <row r="459" spans="1:32" x14ac:dyDescent="0.3">
      <c r="A459" s="173" t="str">
        <f>IF(Table35[[#This Row],[TAM PART NO]]="","",(ROW()-2))</f>
        <v/>
      </c>
      <c r="B459" s="212" t="str">
        <f>IF(TAM!T463="","",TAM!T463)</f>
        <v/>
      </c>
      <c r="C459" s="42" t="str">
        <f>IF(TAM!Q463="","",TAM!Q463)</f>
        <v/>
      </c>
      <c r="D459" s="42" t="str">
        <f>IF(TAM!I463="","",TAM!I463)</f>
        <v/>
      </c>
      <c r="E459" s="42" t="str">
        <f>IF(TAM!H463="","",TAM!H463)</f>
        <v/>
      </c>
      <c r="F459" s="213" t="str">
        <f>IF(TAM!L463="","",TAM!L463)</f>
        <v/>
      </c>
      <c r="G459" s="213" t="str">
        <f>IF(TAM!M463="","",TAM!M463)</f>
        <v/>
      </c>
      <c r="H459" s="220" t="str">
        <f>IF(TAM!AD463="","",TAM!AD463)</f>
        <v/>
      </c>
      <c r="I459" s="223" t="str">
        <f>IF(Table35[[#This Row],[Open Qty TAM]]="","",TAM!AE463)</f>
        <v/>
      </c>
      <c r="J459" s="212" t="str">
        <f>IF(TMMIN!T461="","",TMMIN!T461)</f>
        <v/>
      </c>
      <c r="K459" s="42" t="str">
        <f>IF(TMMIN!Q461="","",TMMIN!Q461)</f>
        <v/>
      </c>
      <c r="L459" s="42" t="str">
        <f>IF(TMMIN!I461="","",TMMIN!I461)</f>
        <v/>
      </c>
      <c r="M459" s="220" t="str">
        <f>IF(Table35[[#This Row],[PO TMMIN]]="","",TMMIN!AD461)</f>
        <v/>
      </c>
      <c r="N459" s="223" t="str">
        <f>IF(Table35[[#This Row],[Open Qty TMMIN]]="","",TMMIN!AE461)</f>
        <v/>
      </c>
      <c r="O459" s="226" t="str">
        <f>IF(Table35[[#This Row],[Open Qty TAM]]="","",SUM(SUMIF('STOCK OES'!B:B,Table35[[#This Row],[Ich No]],'STOCK OES'!E:E),SUMIF('STOCK SEALING'!B:B,Table35[[#This Row],[Ich Part No]],'STOCK SEALING'!E:E)))</f>
        <v/>
      </c>
      <c r="P459" s="223" t="str">
        <f>IF(Table35[[#This Row],[Rest TMMIN]]="","",SUM(SUMIF('STOCK OES'!B:B,Table35[[#This Row],[Ich Part No]],'STOCK OES'!E:E),SUMIF('STOCK SEALING'!B:B,Table35[[#This Row],[Ich Part No]],'STOCK SEALING'!E:E)))</f>
        <v/>
      </c>
      <c r="Q459" s="226"/>
      <c r="R459" s="223"/>
      <c r="S459" s="226" t="str">
        <f>IFERROR(Table35[[#This Row],[REST TAM]]-Table35[[#This Row],[Scan TAM]],"")</f>
        <v/>
      </c>
      <c r="T459" s="223" t="str">
        <f>IFERROR(Table35[[#This Row],[Rest TMMIN]]-Table35[[#This Row],[Scan Tmmin]],"")</f>
        <v/>
      </c>
      <c r="U459" s="212" t="str">
        <f>IF(Table35[[#This Row],[PO TAM]]="","",IF(Table35[[#This Row],[Balance TAM]]&gt;0,"Open","Close"))</f>
        <v/>
      </c>
      <c r="V459" s="214" t="str">
        <f>IF(Table35[[#This Row],[PO TMMIN]]="","",IF(Table35[[#This Row],[Balance TMMIN]]&gt;0,"Open","Close"))</f>
        <v/>
      </c>
      <c r="W459" s="212"/>
      <c r="X459" s="214"/>
      <c r="Y459" s="236" t="str">
        <f>IF(Table35[[#This Row],[PO TAM]]="","",SUMIF(J:J,Table35[[#This Row],[Ich No]],J:N))</f>
        <v/>
      </c>
      <c r="Z459" s="214" t="str">
        <f>IF(Table35[[#This Row],[PO TMMIN]]="","",SUMIF(B:B,Table35[[#This Row],[Ich Part No]],I:I))</f>
        <v/>
      </c>
      <c r="AC459" s="169" t="str">
        <f>IF(Table35[[#This Row],[Delivery Date]]="","",$AC$2-Table35[[#This Row],[Delivery Date]])</f>
        <v/>
      </c>
      <c r="AE459" t="str">
        <f>IFERROR(VLOOKUP(Table35[[#This Row],[Ich No]],'ICH NO'!K:M,3,0),"")</f>
        <v/>
      </c>
      <c r="AF459" t="str">
        <f>IF(Table35[[#This Row],[REST TAM]]&gt;Table35[[#This Row],[Stock TAM]],Table35[[#This Row],[Stock TAM]],Table35[[#This Row],[REST TAM]])</f>
        <v/>
      </c>
    </row>
    <row r="460" spans="1:32" x14ac:dyDescent="0.3">
      <c r="A460" s="173" t="str">
        <f>IF(Table35[[#This Row],[TAM PART NO]]="","",(ROW()-2))</f>
        <v/>
      </c>
      <c r="B460" s="212" t="str">
        <f>IF(TAM!T464="","",TAM!T464)</f>
        <v/>
      </c>
      <c r="C460" s="42" t="str">
        <f>IF(TAM!Q464="","",TAM!Q464)</f>
        <v/>
      </c>
      <c r="D460" s="42" t="str">
        <f>IF(TAM!I464="","",TAM!I464)</f>
        <v/>
      </c>
      <c r="E460" s="42" t="str">
        <f>IF(TAM!H464="","",TAM!H464)</f>
        <v/>
      </c>
      <c r="F460" s="213" t="str">
        <f>IF(TAM!L464="","",TAM!L464)</f>
        <v/>
      </c>
      <c r="G460" s="213" t="str">
        <f>IF(TAM!M464="","",TAM!M464)</f>
        <v/>
      </c>
      <c r="H460" s="220" t="str">
        <f>IF(TAM!AD464="","",TAM!AD464)</f>
        <v/>
      </c>
      <c r="I460" s="223" t="str">
        <f>IF(Table35[[#This Row],[Open Qty TAM]]="","",TAM!AE464)</f>
        <v/>
      </c>
      <c r="J460" s="212" t="str">
        <f>IF(TMMIN!T462="","",TMMIN!T462)</f>
        <v/>
      </c>
      <c r="K460" s="42" t="str">
        <f>IF(TMMIN!Q462="","",TMMIN!Q462)</f>
        <v/>
      </c>
      <c r="L460" s="42" t="str">
        <f>IF(TMMIN!I462="","",TMMIN!I462)</f>
        <v/>
      </c>
      <c r="M460" s="220" t="str">
        <f>IF(Table35[[#This Row],[PO TMMIN]]="","",TMMIN!AD462)</f>
        <v/>
      </c>
      <c r="N460" s="223" t="str">
        <f>IF(Table35[[#This Row],[Open Qty TMMIN]]="","",TMMIN!AE462)</f>
        <v/>
      </c>
      <c r="O460" s="226" t="str">
        <f>IF(Table35[[#This Row],[Open Qty TAM]]="","",SUM(SUMIF('STOCK OES'!B:B,Table35[[#This Row],[Ich No]],'STOCK OES'!E:E),SUMIF('STOCK SEALING'!B:B,Table35[[#This Row],[Ich Part No]],'STOCK SEALING'!E:E)))</f>
        <v/>
      </c>
      <c r="P460" s="223" t="str">
        <f>IF(Table35[[#This Row],[Rest TMMIN]]="","",SUM(SUMIF('STOCK OES'!B:B,Table35[[#This Row],[Ich Part No]],'STOCK OES'!E:E),SUMIF('STOCK SEALING'!B:B,Table35[[#This Row],[Ich Part No]],'STOCK SEALING'!E:E)))</f>
        <v/>
      </c>
      <c r="Q460" s="226"/>
      <c r="R460" s="223"/>
      <c r="S460" s="226" t="str">
        <f>IFERROR(Table35[[#This Row],[REST TAM]]-Table35[[#This Row],[Scan TAM]],"")</f>
        <v/>
      </c>
      <c r="T460" s="223" t="str">
        <f>IFERROR(Table35[[#This Row],[Rest TMMIN]]-Table35[[#This Row],[Scan Tmmin]],"")</f>
        <v/>
      </c>
      <c r="U460" s="212" t="str">
        <f>IF(Table35[[#This Row],[PO TAM]]="","",IF(Table35[[#This Row],[Balance TAM]]&gt;0,"Open","Close"))</f>
        <v/>
      </c>
      <c r="V460" s="214" t="str">
        <f>IF(Table35[[#This Row],[PO TMMIN]]="","",IF(Table35[[#This Row],[Balance TMMIN]]&gt;0,"Open","Close"))</f>
        <v/>
      </c>
      <c r="W460" s="212"/>
      <c r="X460" s="214"/>
      <c r="Y460" s="236" t="str">
        <f>IF(Table35[[#This Row],[PO TAM]]="","",SUMIF(J:J,Table35[[#This Row],[Ich No]],J:N))</f>
        <v/>
      </c>
      <c r="Z460" s="214" t="str">
        <f>IF(Table35[[#This Row],[PO TMMIN]]="","",SUMIF(B:B,Table35[[#This Row],[Ich Part No]],I:I))</f>
        <v/>
      </c>
      <c r="AC460" s="169" t="str">
        <f>IF(Table35[[#This Row],[Delivery Date]]="","",$AC$2-Table35[[#This Row],[Delivery Date]])</f>
        <v/>
      </c>
      <c r="AE460" t="str">
        <f>IFERROR(VLOOKUP(Table35[[#This Row],[Ich No]],'ICH NO'!K:M,3,0),"")</f>
        <v/>
      </c>
      <c r="AF460" t="str">
        <f>IF(Table35[[#This Row],[REST TAM]]&gt;Table35[[#This Row],[Stock TAM]],Table35[[#This Row],[Stock TAM]],Table35[[#This Row],[REST TAM]])</f>
        <v/>
      </c>
    </row>
    <row r="461" spans="1:32" x14ac:dyDescent="0.3">
      <c r="A461" s="173" t="str">
        <f>IF(Table35[[#This Row],[TAM PART NO]]="","",(ROW()-2))</f>
        <v/>
      </c>
      <c r="B461" s="212" t="str">
        <f>IF(TAM!T465="","",TAM!T465)</f>
        <v/>
      </c>
      <c r="C461" s="42" t="str">
        <f>IF(TAM!Q465="","",TAM!Q465)</f>
        <v/>
      </c>
      <c r="D461" s="42" t="str">
        <f>IF(TAM!I465="","",TAM!I465)</f>
        <v/>
      </c>
      <c r="E461" s="42" t="str">
        <f>IF(TAM!H465="","",TAM!H465)</f>
        <v/>
      </c>
      <c r="F461" s="213" t="str">
        <f>IF(TAM!L465="","",TAM!L465)</f>
        <v/>
      </c>
      <c r="G461" s="213" t="str">
        <f>IF(TAM!M465="","",TAM!M465)</f>
        <v/>
      </c>
      <c r="H461" s="220" t="str">
        <f>IF(TAM!AD465="","",TAM!AD465)</f>
        <v/>
      </c>
      <c r="I461" s="223" t="str">
        <f>IF(Table35[[#This Row],[Open Qty TAM]]="","",TAM!AE465)</f>
        <v/>
      </c>
      <c r="J461" s="212" t="str">
        <f>IF(TMMIN!T463="","",TMMIN!T463)</f>
        <v/>
      </c>
      <c r="K461" s="42" t="str">
        <f>IF(TMMIN!Q463="","",TMMIN!Q463)</f>
        <v/>
      </c>
      <c r="L461" s="42" t="str">
        <f>IF(TMMIN!I463="","",TMMIN!I463)</f>
        <v/>
      </c>
      <c r="M461" s="220" t="str">
        <f>IF(Table35[[#This Row],[PO TMMIN]]="","",TMMIN!AD463)</f>
        <v/>
      </c>
      <c r="N461" s="223" t="str">
        <f>IF(Table35[[#This Row],[Open Qty TMMIN]]="","",TMMIN!AE463)</f>
        <v/>
      </c>
      <c r="O461" s="226" t="str">
        <f>IF(Table35[[#This Row],[Open Qty TAM]]="","",SUM(SUMIF('STOCK OES'!B:B,Table35[[#This Row],[Ich No]],'STOCK OES'!E:E),SUMIF('STOCK SEALING'!B:B,Table35[[#This Row],[Ich Part No]],'STOCK SEALING'!E:E)))</f>
        <v/>
      </c>
      <c r="P461" s="223" t="str">
        <f>IF(Table35[[#This Row],[Rest TMMIN]]="","",SUM(SUMIF('STOCK OES'!B:B,Table35[[#This Row],[Ich Part No]],'STOCK OES'!E:E),SUMIF('STOCK SEALING'!B:B,Table35[[#This Row],[Ich Part No]],'STOCK SEALING'!E:E)))</f>
        <v/>
      </c>
      <c r="Q461" s="226"/>
      <c r="R461" s="223"/>
      <c r="S461" s="226" t="str">
        <f>IFERROR(Table35[[#This Row],[REST TAM]]-Table35[[#This Row],[Scan TAM]],"")</f>
        <v/>
      </c>
      <c r="T461" s="223" t="str">
        <f>IFERROR(Table35[[#This Row],[Rest TMMIN]]-Table35[[#This Row],[Scan Tmmin]],"")</f>
        <v/>
      </c>
      <c r="U461" s="212" t="str">
        <f>IF(Table35[[#This Row],[PO TAM]]="","",IF(Table35[[#This Row],[Balance TAM]]&gt;0,"Open","Close"))</f>
        <v/>
      </c>
      <c r="V461" s="214" t="str">
        <f>IF(Table35[[#This Row],[PO TMMIN]]="","",IF(Table35[[#This Row],[Balance TMMIN]]&gt;0,"Open","Close"))</f>
        <v/>
      </c>
      <c r="W461" s="212"/>
      <c r="X461" s="214"/>
      <c r="Y461" s="236" t="str">
        <f>IF(Table35[[#This Row],[PO TAM]]="","",SUMIF(J:J,Table35[[#This Row],[Ich No]],J:N))</f>
        <v/>
      </c>
      <c r="Z461" s="214" t="str">
        <f>IF(Table35[[#This Row],[PO TMMIN]]="","",SUMIF(B:B,Table35[[#This Row],[Ich Part No]],I:I))</f>
        <v/>
      </c>
      <c r="AC461" s="169" t="str">
        <f>IF(Table35[[#This Row],[Delivery Date]]="","",$AC$2-Table35[[#This Row],[Delivery Date]])</f>
        <v/>
      </c>
      <c r="AE461" t="str">
        <f>IFERROR(VLOOKUP(Table35[[#This Row],[Ich No]],'ICH NO'!K:M,3,0),"")</f>
        <v/>
      </c>
      <c r="AF461" t="str">
        <f>IF(Table35[[#This Row],[REST TAM]]&gt;Table35[[#This Row],[Stock TAM]],Table35[[#This Row],[Stock TAM]],Table35[[#This Row],[REST TAM]])</f>
        <v/>
      </c>
    </row>
    <row r="462" spans="1:32" x14ac:dyDescent="0.3">
      <c r="A462" s="173" t="str">
        <f>IF(Table35[[#This Row],[TAM PART NO]]="","",(ROW()-2))</f>
        <v/>
      </c>
      <c r="B462" s="212" t="str">
        <f>IF(TAM!T466="","",TAM!T466)</f>
        <v/>
      </c>
      <c r="C462" s="42" t="str">
        <f>IF(TAM!Q466="","",TAM!Q466)</f>
        <v/>
      </c>
      <c r="D462" s="42" t="str">
        <f>IF(TAM!I466="","",TAM!I466)</f>
        <v/>
      </c>
      <c r="E462" s="42" t="str">
        <f>IF(TAM!H466="","",TAM!H466)</f>
        <v/>
      </c>
      <c r="F462" s="213" t="str">
        <f>IF(TAM!L466="","",TAM!L466)</f>
        <v/>
      </c>
      <c r="G462" s="213" t="str">
        <f>IF(TAM!M466="","",TAM!M466)</f>
        <v/>
      </c>
      <c r="H462" s="220" t="str">
        <f>IF(TAM!AD466="","",TAM!AD466)</f>
        <v/>
      </c>
      <c r="I462" s="223" t="str">
        <f>IF(Table35[[#This Row],[Open Qty TAM]]="","",TAM!AE466)</f>
        <v/>
      </c>
      <c r="J462" s="212" t="str">
        <f>IF(TMMIN!T464="","",TMMIN!T464)</f>
        <v/>
      </c>
      <c r="K462" s="42" t="str">
        <f>IF(TMMIN!Q464="","",TMMIN!Q464)</f>
        <v/>
      </c>
      <c r="L462" s="42" t="str">
        <f>IF(TMMIN!I464="","",TMMIN!I464)</f>
        <v/>
      </c>
      <c r="M462" s="220" t="str">
        <f>IF(Table35[[#This Row],[PO TMMIN]]="","",TMMIN!AD464)</f>
        <v/>
      </c>
      <c r="N462" s="223" t="str">
        <f>IF(Table35[[#This Row],[Open Qty TMMIN]]="","",TMMIN!AE464)</f>
        <v/>
      </c>
      <c r="O462" s="226" t="str">
        <f>IF(Table35[[#This Row],[Open Qty TAM]]="","",SUM(SUMIF('STOCK OES'!B:B,Table35[[#This Row],[Ich No]],'STOCK OES'!E:E),SUMIF('STOCK SEALING'!B:B,Table35[[#This Row],[Ich Part No]],'STOCK SEALING'!E:E)))</f>
        <v/>
      </c>
      <c r="P462" s="223" t="str">
        <f>IF(Table35[[#This Row],[Rest TMMIN]]="","",SUM(SUMIF('STOCK OES'!B:B,Table35[[#This Row],[Ich Part No]],'STOCK OES'!E:E),SUMIF('STOCK SEALING'!B:B,Table35[[#This Row],[Ich Part No]],'STOCK SEALING'!E:E)))</f>
        <v/>
      </c>
      <c r="Q462" s="226"/>
      <c r="R462" s="223"/>
      <c r="S462" s="226" t="str">
        <f>IFERROR(Table35[[#This Row],[REST TAM]]-Table35[[#This Row],[Scan TAM]],"")</f>
        <v/>
      </c>
      <c r="T462" s="223" t="str">
        <f>IFERROR(Table35[[#This Row],[Rest TMMIN]]-Table35[[#This Row],[Scan Tmmin]],"")</f>
        <v/>
      </c>
      <c r="U462" s="212" t="str">
        <f>IF(Table35[[#This Row],[PO TAM]]="","",IF(Table35[[#This Row],[Balance TAM]]&gt;0,"Open","Close"))</f>
        <v/>
      </c>
      <c r="V462" s="214" t="str">
        <f>IF(Table35[[#This Row],[PO TMMIN]]="","",IF(Table35[[#This Row],[Balance TMMIN]]&gt;0,"Open","Close"))</f>
        <v/>
      </c>
      <c r="W462" s="212"/>
      <c r="X462" s="214"/>
      <c r="Y462" s="236" t="str">
        <f>IF(Table35[[#This Row],[PO TAM]]="","",SUMIF(J:J,Table35[[#This Row],[Ich No]],J:N))</f>
        <v/>
      </c>
      <c r="Z462" s="214" t="str">
        <f>IF(Table35[[#This Row],[PO TMMIN]]="","",SUMIF(B:B,Table35[[#This Row],[Ich Part No]],I:I))</f>
        <v/>
      </c>
      <c r="AC462" s="169" t="str">
        <f>IF(Table35[[#This Row],[Delivery Date]]="","",$AC$2-Table35[[#This Row],[Delivery Date]])</f>
        <v/>
      </c>
      <c r="AE462" t="str">
        <f>IFERROR(VLOOKUP(Table35[[#This Row],[Ich No]],'ICH NO'!K:M,3,0),"")</f>
        <v/>
      </c>
      <c r="AF462" t="str">
        <f>IF(Table35[[#This Row],[REST TAM]]&gt;Table35[[#This Row],[Stock TAM]],Table35[[#This Row],[Stock TAM]],Table35[[#This Row],[REST TAM]])</f>
        <v/>
      </c>
    </row>
    <row r="463" spans="1:32" x14ac:dyDescent="0.3">
      <c r="A463" s="173" t="str">
        <f>IF(Table35[[#This Row],[TAM PART NO]]="","",(ROW()-2))</f>
        <v/>
      </c>
      <c r="B463" s="212" t="str">
        <f>IF(TAM!T467="","",TAM!T467)</f>
        <v/>
      </c>
      <c r="C463" s="42" t="str">
        <f>IF(TAM!Q467="","",TAM!Q467)</f>
        <v/>
      </c>
      <c r="D463" s="42" t="str">
        <f>IF(TAM!I467="","",TAM!I467)</f>
        <v/>
      </c>
      <c r="E463" s="42" t="str">
        <f>IF(TAM!H467="","",TAM!H467)</f>
        <v/>
      </c>
      <c r="F463" s="213" t="str">
        <f>IF(TAM!L467="","",TAM!L467)</f>
        <v/>
      </c>
      <c r="G463" s="213" t="str">
        <f>IF(TAM!M467="","",TAM!M467)</f>
        <v/>
      </c>
      <c r="H463" s="220" t="str">
        <f>IF(TAM!AD467="","",TAM!AD467)</f>
        <v/>
      </c>
      <c r="I463" s="223" t="str">
        <f>IF(Table35[[#This Row],[Open Qty TAM]]="","",TAM!AE467)</f>
        <v/>
      </c>
      <c r="J463" s="212" t="str">
        <f>IF(TMMIN!T465="","",TMMIN!T465)</f>
        <v/>
      </c>
      <c r="K463" s="42" t="str">
        <f>IF(TMMIN!Q465="","",TMMIN!Q465)</f>
        <v/>
      </c>
      <c r="L463" s="42" t="str">
        <f>IF(TMMIN!I465="","",TMMIN!I465)</f>
        <v/>
      </c>
      <c r="M463" s="220" t="str">
        <f>IF(Table35[[#This Row],[PO TMMIN]]="","",TMMIN!AD465)</f>
        <v/>
      </c>
      <c r="N463" s="223" t="str">
        <f>IF(Table35[[#This Row],[Open Qty TMMIN]]="","",TMMIN!AE465)</f>
        <v/>
      </c>
      <c r="O463" s="226" t="str">
        <f>IF(Table35[[#This Row],[Open Qty TAM]]="","",SUM(SUMIF('STOCK OES'!B:B,Table35[[#This Row],[Ich No]],'STOCK OES'!E:E),SUMIF('STOCK SEALING'!B:B,Table35[[#This Row],[Ich Part No]],'STOCK SEALING'!E:E)))</f>
        <v/>
      </c>
      <c r="P463" s="223" t="str">
        <f>IF(Table35[[#This Row],[Rest TMMIN]]="","",SUM(SUMIF('STOCK OES'!B:B,Table35[[#This Row],[Ich Part No]],'STOCK OES'!E:E),SUMIF('STOCK SEALING'!B:B,Table35[[#This Row],[Ich Part No]],'STOCK SEALING'!E:E)))</f>
        <v/>
      </c>
      <c r="Q463" s="226"/>
      <c r="R463" s="223"/>
      <c r="S463" s="226" t="str">
        <f>IFERROR(Table35[[#This Row],[REST TAM]]-Table35[[#This Row],[Scan TAM]],"")</f>
        <v/>
      </c>
      <c r="T463" s="223" t="str">
        <f>IFERROR(Table35[[#This Row],[Rest TMMIN]]-Table35[[#This Row],[Scan Tmmin]],"")</f>
        <v/>
      </c>
      <c r="U463" s="212" t="str">
        <f>IF(Table35[[#This Row],[PO TAM]]="","",IF(Table35[[#This Row],[Balance TAM]]&gt;0,"Open","Close"))</f>
        <v/>
      </c>
      <c r="V463" s="214" t="str">
        <f>IF(Table35[[#This Row],[PO TMMIN]]="","",IF(Table35[[#This Row],[Balance TMMIN]]&gt;0,"Open","Close"))</f>
        <v/>
      </c>
      <c r="W463" s="212"/>
      <c r="X463" s="214"/>
      <c r="Y463" s="236" t="str">
        <f>IF(Table35[[#This Row],[PO TAM]]="","",SUMIF(J:J,Table35[[#This Row],[Ich No]],J:N))</f>
        <v/>
      </c>
      <c r="Z463" s="214" t="str">
        <f>IF(Table35[[#This Row],[PO TMMIN]]="","",SUMIF(B:B,Table35[[#This Row],[Ich Part No]],I:I))</f>
        <v/>
      </c>
      <c r="AC463" s="169" t="str">
        <f>IF(Table35[[#This Row],[Delivery Date]]="","",$AC$2-Table35[[#This Row],[Delivery Date]])</f>
        <v/>
      </c>
      <c r="AE463" t="str">
        <f>IFERROR(VLOOKUP(Table35[[#This Row],[Ich No]],'ICH NO'!K:M,3,0),"")</f>
        <v/>
      </c>
      <c r="AF463" t="str">
        <f>IF(Table35[[#This Row],[REST TAM]]&gt;Table35[[#This Row],[Stock TAM]],Table35[[#This Row],[Stock TAM]],Table35[[#This Row],[REST TAM]])</f>
        <v/>
      </c>
    </row>
    <row r="464" spans="1:32" x14ac:dyDescent="0.3">
      <c r="A464" s="173" t="str">
        <f>IF(Table35[[#This Row],[TAM PART NO]]="","",(ROW()-2))</f>
        <v/>
      </c>
      <c r="B464" s="212" t="str">
        <f>IF(TAM!T468="","",TAM!T468)</f>
        <v/>
      </c>
      <c r="C464" s="42" t="str">
        <f>IF(TAM!Q468="","",TAM!Q468)</f>
        <v/>
      </c>
      <c r="D464" s="42" t="str">
        <f>IF(TAM!I468="","",TAM!I468)</f>
        <v/>
      </c>
      <c r="E464" s="42" t="str">
        <f>IF(TAM!H468="","",TAM!H468)</f>
        <v/>
      </c>
      <c r="F464" s="213" t="str">
        <f>IF(TAM!L468="","",TAM!L468)</f>
        <v/>
      </c>
      <c r="G464" s="213" t="str">
        <f>IF(TAM!M468="","",TAM!M468)</f>
        <v/>
      </c>
      <c r="H464" s="220" t="str">
        <f>IF(TAM!AD468="","",TAM!AD468)</f>
        <v/>
      </c>
      <c r="I464" s="223" t="str">
        <f>IF(Table35[[#This Row],[Open Qty TAM]]="","",TAM!AE468)</f>
        <v/>
      </c>
      <c r="J464" s="212" t="str">
        <f>IF(TMMIN!T466="","",TMMIN!T466)</f>
        <v/>
      </c>
      <c r="K464" s="42" t="str">
        <f>IF(TMMIN!Q466="","",TMMIN!Q466)</f>
        <v/>
      </c>
      <c r="L464" s="42" t="str">
        <f>IF(TMMIN!I466="","",TMMIN!I466)</f>
        <v/>
      </c>
      <c r="M464" s="220" t="str">
        <f>IF(Table35[[#This Row],[PO TMMIN]]="","",TMMIN!AD466)</f>
        <v/>
      </c>
      <c r="N464" s="223" t="str">
        <f>IF(Table35[[#This Row],[Open Qty TMMIN]]="","",TMMIN!AE466)</f>
        <v/>
      </c>
      <c r="O464" s="226" t="str">
        <f>IF(Table35[[#This Row],[Open Qty TAM]]="","",SUM(SUMIF('STOCK OES'!B:B,Table35[[#This Row],[Ich No]],'STOCK OES'!E:E),SUMIF('STOCK SEALING'!B:B,Table35[[#This Row],[Ich Part No]],'STOCK SEALING'!E:E)))</f>
        <v/>
      </c>
      <c r="P464" s="223" t="str">
        <f>IF(Table35[[#This Row],[Rest TMMIN]]="","",SUM(SUMIF('STOCK OES'!B:B,Table35[[#This Row],[Ich Part No]],'STOCK OES'!E:E),SUMIF('STOCK SEALING'!B:B,Table35[[#This Row],[Ich Part No]],'STOCK SEALING'!E:E)))</f>
        <v/>
      </c>
      <c r="Q464" s="226"/>
      <c r="R464" s="223"/>
      <c r="S464" s="226" t="str">
        <f>IFERROR(Table35[[#This Row],[REST TAM]]-Table35[[#This Row],[Scan TAM]],"")</f>
        <v/>
      </c>
      <c r="T464" s="223" t="str">
        <f>IFERROR(Table35[[#This Row],[Rest TMMIN]]-Table35[[#This Row],[Scan Tmmin]],"")</f>
        <v/>
      </c>
      <c r="U464" s="212" t="str">
        <f>IF(Table35[[#This Row],[PO TAM]]="","",IF(Table35[[#This Row],[Balance TAM]]&gt;0,"Open","Close"))</f>
        <v/>
      </c>
      <c r="V464" s="214" t="str">
        <f>IF(Table35[[#This Row],[PO TMMIN]]="","",IF(Table35[[#This Row],[Balance TMMIN]]&gt;0,"Open","Close"))</f>
        <v/>
      </c>
      <c r="W464" s="212"/>
      <c r="X464" s="214"/>
      <c r="Y464" s="236" t="str">
        <f>IF(Table35[[#This Row],[PO TAM]]="","",SUMIF(J:J,Table35[[#This Row],[Ich No]],J:N))</f>
        <v/>
      </c>
      <c r="Z464" s="214" t="str">
        <f>IF(Table35[[#This Row],[PO TMMIN]]="","",SUMIF(B:B,Table35[[#This Row],[Ich Part No]],I:I))</f>
        <v/>
      </c>
      <c r="AC464" s="169" t="str">
        <f>IF(Table35[[#This Row],[Delivery Date]]="","",$AC$2-Table35[[#This Row],[Delivery Date]])</f>
        <v/>
      </c>
      <c r="AE464" t="str">
        <f>IFERROR(VLOOKUP(Table35[[#This Row],[Ich No]],'ICH NO'!K:M,3,0),"")</f>
        <v/>
      </c>
      <c r="AF464" t="str">
        <f>IF(Table35[[#This Row],[REST TAM]]&gt;Table35[[#This Row],[Stock TAM]],Table35[[#This Row],[Stock TAM]],Table35[[#This Row],[REST TAM]])</f>
        <v/>
      </c>
    </row>
    <row r="465" spans="1:32" x14ac:dyDescent="0.3">
      <c r="A465" s="173" t="str">
        <f>IF(Table35[[#This Row],[TAM PART NO]]="","",(ROW()-2))</f>
        <v/>
      </c>
      <c r="B465" s="212" t="str">
        <f>IF(TAM!T469="","",TAM!T469)</f>
        <v/>
      </c>
      <c r="C465" s="42" t="str">
        <f>IF(TAM!Q469="","",TAM!Q469)</f>
        <v/>
      </c>
      <c r="D465" s="42" t="str">
        <f>IF(TAM!I469="","",TAM!I469)</f>
        <v/>
      </c>
      <c r="E465" s="42" t="str">
        <f>IF(TAM!H469="","",TAM!H469)</f>
        <v/>
      </c>
      <c r="F465" s="213" t="str">
        <f>IF(TAM!L469="","",TAM!L469)</f>
        <v/>
      </c>
      <c r="G465" s="213" t="str">
        <f>IF(TAM!M469="","",TAM!M469)</f>
        <v/>
      </c>
      <c r="H465" s="220" t="str">
        <f>IF(TAM!AD469="","",TAM!AD469)</f>
        <v/>
      </c>
      <c r="I465" s="223" t="str">
        <f>IF(Table35[[#This Row],[Open Qty TAM]]="","",TAM!AE469)</f>
        <v/>
      </c>
      <c r="J465" s="212" t="str">
        <f>IF(TMMIN!T467="","",TMMIN!T467)</f>
        <v/>
      </c>
      <c r="K465" s="42" t="str">
        <f>IF(TMMIN!Q467="","",TMMIN!Q467)</f>
        <v/>
      </c>
      <c r="L465" s="42" t="str">
        <f>IF(TMMIN!I467="","",TMMIN!I467)</f>
        <v/>
      </c>
      <c r="M465" s="220" t="str">
        <f>IF(Table35[[#This Row],[PO TMMIN]]="","",TMMIN!AD467)</f>
        <v/>
      </c>
      <c r="N465" s="223" t="str">
        <f>IF(Table35[[#This Row],[Open Qty TMMIN]]="","",TMMIN!AE467)</f>
        <v/>
      </c>
      <c r="O465" s="226" t="str">
        <f>IF(Table35[[#This Row],[Open Qty TAM]]="","",SUM(SUMIF('STOCK OES'!B:B,Table35[[#This Row],[Ich No]],'STOCK OES'!E:E),SUMIF('STOCK SEALING'!B:B,Table35[[#This Row],[Ich Part No]],'STOCK SEALING'!E:E)))</f>
        <v/>
      </c>
      <c r="P465" s="223" t="str">
        <f>IF(Table35[[#This Row],[Rest TMMIN]]="","",SUM(SUMIF('STOCK OES'!B:B,Table35[[#This Row],[Ich Part No]],'STOCK OES'!E:E),SUMIF('STOCK SEALING'!B:B,Table35[[#This Row],[Ich Part No]],'STOCK SEALING'!E:E)))</f>
        <v/>
      </c>
      <c r="Q465" s="226"/>
      <c r="R465" s="223"/>
      <c r="S465" s="226" t="str">
        <f>IFERROR(Table35[[#This Row],[REST TAM]]-Table35[[#This Row],[Scan TAM]],"")</f>
        <v/>
      </c>
      <c r="T465" s="223" t="str">
        <f>IFERROR(Table35[[#This Row],[Rest TMMIN]]-Table35[[#This Row],[Scan Tmmin]],"")</f>
        <v/>
      </c>
      <c r="U465" s="212" t="str">
        <f>IF(Table35[[#This Row],[PO TAM]]="","",IF(Table35[[#This Row],[Balance TAM]]&gt;0,"Open","Close"))</f>
        <v/>
      </c>
      <c r="V465" s="214" t="str">
        <f>IF(Table35[[#This Row],[PO TMMIN]]="","",IF(Table35[[#This Row],[Balance TMMIN]]&gt;0,"Open","Close"))</f>
        <v/>
      </c>
      <c r="W465" s="212"/>
      <c r="X465" s="214"/>
      <c r="Y465" s="236" t="str">
        <f>IF(Table35[[#This Row],[PO TAM]]="","",SUMIF(J:J,Table35[[#This Row],[Ich No]],J:N))</f>
        <v/>
      </c>
      <c r="Z465" s="214" t="str">
        <f>IF(Table35[[#This Row],[PO TMMIN]]="","",SUMIF(B:B,Table35[[#This Row],[Ich Part No]],I:I))</f>
        <v/>
      </c>
      <c r="AC465" s="169" t="str">
        <f>IF(Table35[[#This Row],[Delivery Date]]="","",$AC$2-Table35[[#This Row],[Delivery Date]])</f>
        <v/>
      </c>
      <c r="AE465" t="str">
        <f>IFERROR(VLOOKUP(Table35[[#This Row],[Ich No]],'ICH NO'!K:M,3,0),"")</f>
        <v/>
      </c>
      <c r="AF465" t="str">
        <f>IF(Table35[[#This Row],[REST TAM]]&gt;Table35[[#This Row],[Stock TAM]],Table35[[#This Row],[Stock TAM]],Table35[[#This Row],[REST TAM]])</f>
        <v/>
      </c>
    </row>
    <row r="466" spans="1:32" x14ac:dyDescent="0.3">
      <c r="A466" s="173" t="str">
        <f>IF(Table35[[#This Row],[TAM PART NO]]="","",(ROW()-2))</f>
        <v/>
      </c>
      <c r="B466" s="212" t="str">
        <f>IF(TAM!T470="","",TAM!T470)</f>
        <v/>
      </c>
      <c r="C466" s="42" t="str">
        <f>IF(TAM!Q470="","",TAM!Q470)</f>
        <v/>
      </c>
      <c r="D466" s="42" t="str">
        <f>IF(TAM!I470="","",TAM!I470)</f>
        <v/>
      </c>
      <c r="E466" s="42" t="str">
        <f>IF(TAM!H470="","",TAM!H470)</f>
        <v/>
      </c>
      <c r="F466" s="213" t="str">
        <f>IF(TAM!L470="","",TAM!L470)</f>
        <v/>
      </c>
      <c r="G466" s="213" t="str">
        <f>IF(TAM!M470="","",TAM!M470)</f>
        <v/>
      </c>
      <c r="H466" s="220" t="str">
        <f>IF(TAM!AD470="","",TAM!AD470)</f>
        <v/>
      </c>
      <c r="I466" s="223" t="str">
        <f>IF(Table35[[#This Row],[Open Qty TAM]]="","",TAM!AE470)</f>
        <v/>
      </c>
      <c r="J466" s="212" t="str">
        <f>IF(TMMIN!T468="","",TMMIN!T468)</f>
        <v/>
      </c>
      <c r="K466" s="42" t="str">
        <f>IF(TMMIN!Q468="","",TMMIN!Q468)</f>
        <v/>
      </c>
      <c r="L466" s="42" t="str">
        <f>IF(TMMIN!I468="","",TMMIN!I468)</f>
        <v/>
      </c>
      <c r="M466" s="220" t="str">
        <f>IF(Table35[[#This Row],[PO TMMIN]]="","",TMMIN!AD468)</f>
        <v/>
      </c>
      <c r="N466" s="223" t="str">
        <f>IF(Table35[[#This Row],[Open Qty TMMIN]]="","",TMMIN!AE468)</f>
        <v/>
      </c>
      <c r="O466" s="226" t="str">
        <f>IF(Table35[[#This Row],[Open Qty TAM]]="","",SUM(SUMIF('STOCK OES'!B:B,Table35[[#This Row],[Ich No]],'STOCK OES'!E:E),SUMIF('STOCK SEALING'!B:B,Table35[[#This Row],[Ich Part No]],'STOCK SEALING'!E:E)))</f>
        <v/>
      </c>
      <c r="P466" s="223" t="str">
        <f>IF(Table35[[#This Row],[Rest TMMIN]]="","",SUM(SUMIF('STOCK OES'!B:B,Table35[[#This Row],[Ich Part No]],'STOCK OES'!E:E),SUMIF('STOCK SEALING'!B:B,Table35[[#This Row],[Ich Part No]],'STOCK SEALING'!E:E)))</f>
        <v/>
      </c>
      <c r="Q466" s="226"/>
      <c r="R466" s="223"/>
      <c r="S466" s="226" t="str">
        <f>IFERROR(Table35[[#This Row],[REST TAM]]-Table35[[#This Row],[Scan TAM]],"")</f>
        <v/>
      </c>
      <c r="T466" s="223" t="str">
        <f>IFERROR(Table35[[#This Row],[Rest TMMIN]]-Table35[[#This Row],[Scan Tmmin]],"")</f>
        <v/>
      </c>
      <c r="U466" s="212" t="str">
        <f>IF(Table35[[#This Row],[PO TAM]]="","",IF(Table35[[#This Row],[Balance TAM]]&gt;0,"Open","Close"))</f>
        <v/>
      </c>
      <c r="V466" s="214" t="str">
        <f>IF(Table35[[#This Row],[PO TMMIN]]="","",IF(Table35[[#This Row],[Balance TMMIN]]&gt;0,"Open","Close"))</f>
        <v/>
      </c>
      <c r="W466" s="212"/>
      <c r="X466" s="214"/>
      <c r="Y466" s="236" t="str">
        <f>IF(Table35[[#This Row],[PO TAM]]="","",SUMIF(J:J,Table35[[#This Row],[Ich No]],J:N))</f>
        <v/>
      </c>
      <c r="Z466" s="214" t="str">
        <f>IF(Table35[[#This Row],[PO TMMIN]]="","",SUMIF(B:B,Table35[[#This Row],[Ich Part No]],I:I))</f>
        <v/>
      </c>
      <c r="AC466" s="169" t="str">
        <f>IF(Table35[[#This Row],[Delivery Date]]="","",$AC$2-Table35[[#This Row],[Delivery Date]])</f>
        <v/>
      </c>
      <c r="AE466" t="str">
        <f>IFERROR(VLOOKUP(Table35[[#This Row],[Ich No]],'ICH NO'!K:M,3,0),"")</f>
        <v/>
      </c>
      <c r="AF466" t="str">
        <f>IF(Table35[[#This Row],[REST TAM]]&gt;Table35[[#This Row],[Stock TAM]],Table35[[#This Row],[Stock TAM]],Table35[[#This Row],[REST TAM]])</f>
        <v/>
      </c>
    </row>
    <row r="467" spans="1:32" x14ac:dyDescent="0.3">
      <c r="A467" s="173" t="str">
        <f>IF(Table35[[#This Row],[TAM PART NO]]="","",(ROW()-2))</f>
        <v/>
      </c>
      <c r="B467" s="212" t="str">
        <f>IF(TAM!T471="","",TAM!T471)</f>
        <v/>
      </c>
      <c r="C467" s="42" t="str">
        <f>IF(TAM!Q471="","",TAM!Q471)</f>
        <v/>
      </c>
      <c r="D467" s="42" t="str">
        <f>IF(TAM!I471="","",TAM!I471)</f>
        <v/>
      </c>
      <c r="E467" s="42" t="str">
        <f>IF(TAM!H471="","",TAM!H471)</f>
        <v/>
      </c>
      <c r="F467" s="213" t="str">
        <f>IF(TAM!L471="","",TAM!L471)</f>
        <v/>
      </c>
      <c r="G467" s="213" t="str">
        <f>IF(TAM!M471="","",TAM!M471)</f>
        <v/>
      </c>
      <c r="H467" s="220" t="str">
        <f>IF(TAM!AD471="","",TAM!AD471)</f>
        <v/>
      </c>
      <c r="I467" s="223" t="str">
        <f>IF(Table35[[#This Row],[Open Qty TAM]]="","",TAM!AE471)</f>
        <v/>
      </c>
      <c r="J467" s="212" t="str">
        <f>IF(TMMIN!T469="","",TMMIN!T469)</f>
        <v/>
      </c>
      <c r="K467" s="42" t="str">
        <f>IF(TMMIN!Q469="","",TMMIN!Q469)</f>
        <v/>
      </c>
      <c r="L467" s="42" t="str">
        <f>IF(TMMIN!I469="","",TMMIN!I469)</f>
        <v/>
      </c>
      <c r="M467" s="220" t="str">
        <f>IF(Table35[[#This Row],[PO TMMIN]]="","",TMMIN!AD469)</f>
        <v/>
      </c>
      <c r="N467" s="223" t="str">
        <f>IF(Table35[[#This Row],[Open Qty TMMIN]]="","",TMMIN!AE469)</f>
        <v/>
      </c>
      <c r="O467" s="226" t="str">
        <f>IF(Table35[[#This Row],[Open Qty TAM]]="","",SUM(SUMIF('STOCK OES'!B:B,Table35[[#This Row],[Ich No]],'STOCK OES'!E:E),SUMIF('STOCK SEALING'!B:B,Table35[[#This Row],[Ich Part No]],'STOCK SEALING'!E:E)))</f>
        <v/>
      </c>
      <c r="P467" s="223" t="str">
        <f>IF(Table35[[#This Row],[Rest TMMIN]]="","",SUM(SUMIF('STOCK OES'!B:B,Table35[[#This Row],[Ich Part No]],'STOCK OES'!E:E),SUMIF('STOCK SEALING'!B:B,Table35[[#This Row],[Ich Part No]],'STOCK SEALING'!E:E)))</f>
        <v/>
      </c>
      <c r="Q467" s="226"/>
      <c r="R467" s="223"/>
      <c r="S467" s="226" t="str">
        <f>IFERROR(Table35[[#This Row],[REST TAM]]-Table35[[#This Row],[Scan TAM]],"")</f>
        <v/>
      </c>
      <c r="T467" s="223" t="str">
        <f>IFERROR(Table35[[#This Row],[Rest TMMIN]]-Table35[[#This Row],[Scan Tmmin]],"")</f>
        <v/>
      </c>
      <c r="U467" s="212" t="str">
        <f>IF(Table35[[#This Row],[PO TAM]]="","",IF(Table35[[#This Row],[Balance TAM]]&gt;0,"Open","Close"))</f>
        <v/>
      </c>
      <c r="V467" s="214" t="str">
        <f>IF(Table35[[#This Row],[PO TMMIN]]="","",IF(Table35[[#This Row],[Balance TMMIN]]&gt;0,"Open","Close"))</f>
        <v/>
      </c>
      <c r="W467" s="212"/>
      <c r="X467" s="214"/>
      <c r="Y467" s="236" t="str">
        <f>IF(Table35[[#This Row],[PO TAM]]="","",SUMIF(J:J,Table35[[#This Row],[Ich No]],J:N))</f>
        <v/>
      </c>
      <c r="Z467" s="214" t="str">
        <f>IF(Table35[[#This Row],[PO TMMIN]]="","",SUMIF(B:B,Table35[[#This Row],[Ich Part No]],I:I))</f>
        <v/>
      </c>
      <c r="AC467" s="169" t="str">
        <f>IF(Table35[[#This Row],[Delivery Date]]="","",$AC$2-Table35[[#This Row],[Delivery Date]])</f>
        <v/>
      </c>
      <c r="AE467" t="str">
        <f>IFERROR(VLOOKUP(Table35[[#This Row],[Ich No]],'ICH NO'!K:M,3,0),"")</f>
        <v/>
      </c>
      <c r="AF467" t="str">
        <f>IF(Table35[[#This Row],[REST TAM]]&gt;Table35[[#This Row],[Stock TAM]],Table35[[#This Row],[Stock TAM]],Table35[[#This Row],[REST TAM]])</f>
        <v/>
      </c>
    </row>
    <row r="468" spans="1:32" x14ac:dyDescent="0.3">
      <c r="A468" s="173" t="str">
        <f>IF(Table35[[#This Row],[TAM PART NO]]="","",(ROW()-2))</f>
        <v/>
      </c>
      <c r="B468" s="212" t="str">
        <f>IF(TAM!T472="","",TAM!T472)</f>
        <v/>
      </c>
      <c r="C468" s="42" t="str">
        <f>IF(TAM!Q472="","",TAM!Q472)</f>
        <v/>
      </c>
      <c r="D468" s="42" t="str">
        <f>IF(TAM!I472="","",TAM!I472)</f>
        <v/>
      </c>
      <c r="E468" s="42" t="str">
        <f>IF(TAM!H472="","",TAM!H472)</f>
        <v/>
      </c>
      <c r="F468" s="213" t="str">
        <f>IF(TAM!L472="","",TAM!L472)</f>
        <v/>
      </c>
      <c r="G468" s="213" t="str">
        <f>IF(TAM!M472="","",TAM!M472)</f>
        <v/>
      </c>
      <c r="H468" s="220" t="str">
        <f>IF(TAM!AD472="","",TAM!AD472)</f>
        <v/>
      </c>
      <c r="I468" s="223" t="str">
        <f>IF(Table35[[#This Row],[Open Qty TAM]]="","",TAM!AE472)</f>
        <v/>
      </c>
      <c r="J468" s="212" t="str">
        <f>IF(TMMIN!T470="","",TMMIN!T470)</f>
        <v/>
      </c>
      <c r="K468" s="42" t="str">
        <f>IF(TMMIN!Q470="","",TMMIN!Q470)</f>
        <v/>
      </c>
      <c r="L468" s="42" t="str">
        <f>IF(TMMIN!I470="","",TMMIN!I470)</f>
        <v/>
      </c>
      <c r="M468" s="220" t="str">
        <f>IF(Table35[[#This Row],[PO TMMIN]]="","",TMMIN!AD470)</f>
        <v/>
      </c>
      <c r="N468" s="223" t="str">
        <f>IF(Table35[[#This Row],[Open Qty TMMIN]]="","",TMMIN!AE470)</f>
        <v/>
      </c>
      <c r="O468" s="226" t="str">
        <f>IF(Table35[[#This Row],[Open Qty TAM]]="","",SUM(SUMIF('STOCK OES'!B:B,Table35[[#This Row],[Ich No]],'STOCK OES'!E:E),SUMIF('STOCK SEALING'!B:B,Table35[[#This Row],[Ich Part No]],'STOCK SEALING'!E:E)))</f>
        <v/>
      </c>
      <c r="P468" s="223" t="str">
        <f>IF(Table35[[#This Row],[Rest TMMIN]]="","",SUM(SUMIF('STOCK OES'!B:B,Table35[[#This Row],[Ich Part No]],'STOCK OES'!E:E),SUMIF('STOCK SEALING'!B:B,Table35[[#This Row],[Ich Part No]],'STOCK SEALING'!E:E)))</f>
        <v/>
      </c>
      <c r="Q468" s="226"/>
      <c r="R468" s="223"/>
      <c r="S468" s="226" t="str">
        <f>IFERROR(Table35[[#This Row],[REST TAM]]-Table35[[#This Row],[Scan TAM]],"")</f>
        <v/>
      </c>
      <c r="T468" s="223" t="str">
        <f>IFERROR(Table35[[#This Row],[Rest TMMIN]]-Table35[[#This Row],[Scan Tmmin]],"")</f>
        <v/>
      </c>
      <c r="U468" s="212" t="str">
        <f>IF(Table35[[#This Row],[PO TAM]]="","",IF(Table35[[#This Row],[Balance TAM]]&gt;0,"Open","Close"))</f>
        <v/>
      </c>
      <c r="V468" s="214" t="str">
        <f>IF(Table35[[#This Row],[PO TMMIN]]="","",IF(Table35[[#This Row],[Balance TMMIN]]&gt;0,"Open","Close"))</f>
        <v/>
      </c>
      <c r="W468" s="212"/>
      <c r="X468" s="214"/>
      <c r="Y468" s="236" t="str">
        <f>IF(Table35[[#This Row],[PO TAM]]="","",SUMIF(J:J,Table35[[#This Row],[Ich No]],J:N))</f>
        <v/>
      </c>
      <c r="Z468" s="214" t="str">
        <f>IF(Table35[[#This Row],[PO TMMIN]]="","",SUMIF(B:B,Table35[[#This Row],[Ich Part No]],I:I))</f>
        <v/>
      </c>
      <c r="AC468" s="169" t="str">
        <f>IF(Table35[[#This Row],[Delivery Date]]="","",$AC$2-Table35[[#This Row],[Delivery Date]])</f>
        <v/>
      </c>
      <c r="AE468" t="str">
        <f>IFERROR(VLOOKUP(Table35[[#This Row],[Ich No]],'ICH NO'!K:M,3,0),"")</f>
        <v/>
      </c>
      <c r="AF468" t="str">
        <f>IF(Table35[[#This Row],[REST TAM]]&gt;Table35[[#This Row],[Stock TAM]],Table35[[#This Row],[Stock TAM]],Table35[[#This Row],[REST TAM]])</f>
        <v/>
      </c>
    </row>
    <row r="469" spans="1:32" x14ac:dyDescent="0.3">
      <c r="A469" s="173" t="str">
        <f>IF(Table35[[#This Row],[TAM PART NO]]="","",(ROW()-2))</f>
        <v/>
      </c>
      <c r="B469" s="212" t="str">
        <f>IF(TAM!T473="","",TAM!T473)</f>
        <v/>
      </c>
      <c r="C469" s="42" t="str">
        <f>IF(TAM!Q473="","",TAM!Q473)</f>
        <v/>
      </c>
      <c r="D469" s="42" t="str">
        <f>IF(TAM!I473="","",TAM!I473)</f>
        <v/>
      </c>
      <c r="E469" s="42" t="str">
        <f>IF(TAM!H473="","",TAM!H473)</f>
        <v/>
      </c>
      <c r="F469" s="213" t="str">
        <f>IF(TAM!L473="","",TAM!L473)</f>
        <v/>
      </c>
      <c r="G469" s="213" t="str">
        <f>IF(TAM!M473="","",TAM!M473)</f>
        <v/>
      </c>
      <c r="H469" s="220" t="str">
        <f>IF(TAM!AD473="","",TAM!AD473)</f>
        <v/>
      </c>
      <c r="I469" s="223" t="str">
        <f>IF(Table35[[#This Row],[Open Qty TAM]]="","",TAM!AE473)</f>
        <v/>
      </c>
      <c r="J469" s="212" t="str">
        <f>IF(TMMIN!T471="","",TMMIN!T471)</f>
        <v/>
      </c>
      <c r="K469" s="42" t="str">
        <f>IF(TMMIN!Q471="","",TMMIN!Q471)</f>
        <v/>
      </c>
      <c r="L469" s="42" t="str">
        <f>IF(TMMIN!I471="","",TMMIN!I471)</f>
        <v/>
      </c>
      <c r="M469" s="220" t="str">
        <f>IF(Table35[[#This Row],[PO TMMIN]]="","",TMMIN!AD471)</f>
        <v/>
      </c>
      <c r="N469" s="223" t="str">
        <f>IF(Table35[[#This Row],[Open Qty TMMIN]]="","",TMMIN!AE471)</f>
        <v/>
      </c>
      <c r="O469" s="226" t="str">
        <f>IF(Table35[[#This Row],[Open Qty TAM]]="","",SUM(SUMIF('STOCK OES'!B:B,Table35[[#This Row],[Ich No]],'STOCK OES'!E:E),SUMIF('STOCK SEALING'!B:B,Table35[[#This Row],[Ich Part No]],'STOCK SEALING'!E:E)))</f>
        <v/>
      </c>
      <c r="P469" s="223" t="str">
        <f>IF(Table35[[#This Row],[Rest TMMIN]]="","",SUM(SUMIF('STOCK OES'!B:B,Table35[[#This Row],[Ich Part No]],'STOCK OES'!E:E),SUMIF('STOCK SEALING'!B:B,Table35[[#This Row],[Ich Part No]],'STOCK SEALING'!E:E)))</f>
        <v/>
      </c>
      <c r="Q469" s="226"/>
      <c r="R469" s="223"/>
      <c r="S469" s="226" t="str">
        <f>IFERROR(Table35[[#This Row],[REST TAM]]-Table35[[#This Row],[Scan TAM]],"")</f>
        <v/>
      </c>
      <c r="T469" s="223" t="str">
        <f>IFERROR(Table35[[#This Row],[Rest TMMIN]]-Table35[[#This Row],[Scan Tmmin]],"")</f>
        <v/>
      </c>
      <c r="U469" s="212" t="str">
        <f>IF(Table35[[#This Row],[PO TAM]]="","",IF(Table35[[#This Row],[Balance TAM]]&gt;0,"Open","Close"))</f>
        <v/>
      </c>
      <c r="V469" s="214" t="str">
        <f>IF(Table35[[#This Row],[PO TMMIN]]="","",IF(Table35[[#This Row],[Balance TMMIN]]&gt;0,"Open","Close"))</f>
        <v/>
      </c>
      <c r="W469" s="212"/>
      <c r="X469" s="214"/>
      <c r="Y469" s="236" t="str">
        <f>IF(Table35[[#This Row],[PO TAM]]="","",SUMIF(J:J,Table35[[#This Row],[Ich No]],J:N))</f>
        <v/>
      </c>
      <c r="Z469" s="214" t="str">
        <f>IF(Table35[[#This Row],[PO TMMIN]]="","",SUMIF(B:B,Table35[[#This Row],[Ich Part No]],I:I))</f>
        <v/>
      </c>
      <c r="AC469" s="169" t="str">
        <f>IF(Table35[[#This Row],[Delivery Date]]="","",$AC$2-Table35[[#This Row],[Delivery Date]])</f>
        <v/>
      </c>
      <c r="AE469" t="str">
        <f>IFERROR(VLOOKUP(Table35[[#This Row],[Ich No]],'ICH NO'!K:M,3,0),"")</f>
        <v/>
      </c>
      <c r="AF469" t="str">
        <f>IF(Table35[[#This Row],[REST TAM]]&gt;Table35[[#This Row],[Stock TAM]],Table35[[#This Row],[Stock TAM]],Table35[[#This Row],[REST TAM]])</f>
        <v/>
      </c>
    </row>
    <row r="470" spans="1:32" x14ac:dyDescent="0.3">
      <c r="A470" s="173" t="str">
        <f>IF(Table35[[#This Row],[TAM PART NO]]="","",(ROW()-2))</f>
        <v/>
      </c>
      <c r="B470" s="212" t="str">
        <f>IF(TAM!T474="","",TAM!T474)</f>
        <v/>
      </c>
      <c r="C470" s="42" t="str">
        <f>IF(TAM!Q474="","",TAM!Q474)</f>
        <v/>
      </c>
      <c r="D470" s="42" t="str">
        <f>IF(TAM!I474="","",TAM!I474)</f>
        <v/>
      </c>
      <c r="E470" s="42" t="str">
        <f>IF(TAM!H474="","",TAM!H474)</f>
        <v/>
      </c>
      <c r="F470" s="213" t="str">
        <f>IF(TAM!L474="","",TAM!L474)</f>
        <v/>
      </c>
      <c r="G470" s="213" t="str">
        <f>IF(TAM!M474="","",TAM!M474)</f>
        <v/>
      </c>
      <c r="H470" s="220" t="str">
        <f>IF(TAM!AD474="","",TAM!AD474)</f>
        <v/>
      </c>
      <c r="I470" s="223" t="str">
        <f>IF(Table35[[#This Row],[Open Qty TAM]]="","",TAM!AE474)</f>
        <v/>
      </c>
      <c r="J470" s="212" t="str">
        <f>IF(TMMIN!T472="","",TMMIN!T472)</f>
        <v/>
      </c>
      <c r="K470" s="42" t="str">
        <f>IF(TMMIN!Q472="","",TMMIN!Q472)</f>
        <v/>
      </c>
      <c r="L470" s="42" t="str">
        <f>IF(TMMIN!I472="","",TMMIN!I472)</f>
        <v/>
      </c>
      <c r="M470" s="220" t="str">
        <f>IF(Table35[[#This Row],[PO TMMIN]]="","",TMMIN!AD472)</f>
        <v/>
      </c>
      <c r="N470" s="223" t="str">
        <f>IF(Table35[[#This Row],[Open Qty TMMIN]]="","",TMMIN!AE472)</f>
        <v/>
      </c>
      <c r="O470" s="226" t="str">
        <f>IF(Table35[[#This Row],[Open Qty TAM]]="","",SUM(SUMIF('STOCK OES'!B:B,Table35[[#This Row],[Ich No]],'STOCK OES'!E:E),SUMIF('STOCK SEALING'!B:B,Table35[[#This Row],[Ich Part No]],'STOCK SEALING'!E:E)))</f>
        <v/>
      </c>
      <c r="P470" s="223" t="str">
        <f>IF(Table35[[#This Row],[Rest TMMIN]]="","",SUM(SUMIF('STOCK OES'!B:B,Table35[[#This Row],[Ich Part No]],'STOCK OES'!E:E),SUMIF('STOCK SEALING'!B:B,Table35[[#This Row],[Ich Part No]],'STOCK SEALING'!E:E)))</f>
        <v/>
      </c>
      <c r="Q470" s="226"/>
      <c r="R470" s="223"/>
      <c r="S470" s="226" t="str">
        <f>IFERROR(Table35[[#This Row],[REST TAM]]-Table35[[#This Row],[Scan TAM]],"")</f>
        <v/>
      </c>
      <c r="T470" s="223" t="str">
        <f>IFERROR(Table35[[#This Row],[Rest TMMIN]]-Table35[[#This Row],[Scan Tmmin]],"")</f>
        <v/>
      </c>
      <c r="U470" s="212" t="str">
        <f>IF(Table35[[#This Row],[PO TAM]]="","",IF(Table35[[#This Row],[Balance TAM]]&gt;0,"Open","Close"))</f>
        <v/>
      </c>
      <c r="V470" s="214" t="str">
        <f>IF(Table35[[#This Row],[PO TMMIN]]="","",IF(Table35[[#This Row],[Balance TMMIN]]&gt;0,"Open","Close"))</f>
        <v/>
      </c>
      <c r="W470" s="212"/>
      <c r="X470" s="214"/>
      <c r="Y470" s="236" t="str">
        <f>IF(Table35[[#This Row],[PO TAM]]="","",SUMIF(J:J,Table35[[#This Row],[Ich No]],J:N))</f>
        <v/>
      </c>
      <c r="Z470" s="214" t="str">
        <f>IF(Table35[[#This Row],[PO TMMIN]]="","",SUMIF(B:B,Table35[[#This Row],[Ich Part No]],I:I))</f>
        <v/>
      </c>
      <c r="AC470" s="169" t="str">
        <f>IF(Table35[[#This Row],[Delivery Date]]="","",$AC$2-Table35[[#This Row],[Delivery Date]])</f>
        <v/>
      </c>
      <c r="AE470" t="str">
        <f>IFERROR(VLOOKUP(Table35[[#This Row],[Ich No]],'ICH NO'!K:M,3,0),"")</f>
        <v/>
      </c>
      <c r="AF470" t="str">
        <f>IF(Table35[[#This Row],[REST TAM]]&gt;Table35[[#This Row],[Stock TAM]],Table35[[#This Row],[Stock TAM]],Table35[[#This Row],[REST TAM]])</f>
        <v/>
      </c>
    </row>
    <row r="471" spans="1:32" x14ac:dyDescent="0.3">
      <c r="A471" s="173" t="str">
        <f>IF(Table35[[#This Row],[TAM PART NO]]="","",(ROW()-2))</f>
        <v/>
      </c>
      <c r="B471" s="212" t="str">
        <f>IF(TAM!T475="","",TAM!T475)</f>
        <v/>
      </c>
      <c r="C471" s="42" t="str">
        <f>IF(TAM!Q475="","",TAM!Q475)</f>
        <v/>
      </c>
      <c r="D471" s="42" t="str">
        <f>IF(TAM!I475="","",TAM!I475)</f>
        <v/>
      </c>
      <c r="E471" s="42" t="str">
        <f>IF(TAM!H475="","",TAM!H475)</f>
        <v/>
      </c>
      <c r="F471" s="213" t="str">
        <f>IF(TAM!L475="","",TAM!L475)</f>
        <v/>
      </c>
      <c r="G471" s="213" t="str">
        <f>IF(TAM!M475="","",TAM!M475)</f>
        <v/>
      </c>
      <c r="H471" s="220" t="str">
        <f>IF(TAM!AD475="","",TAM!AD475)</f>
        <v/>
      </c>
      <c r="I471" s="223" t="str">
        <f>IF(Table35[[#This Row],[Open Qty TAM]]="","",TAM!AE475)</f>
        <v/>
      </c>
      <c r="J471" s="212" t="str">
        <f>IF(TMMIN!T473="","",TMMIN!T473)</f>
        <v/>
      </c>
      <c r="K471" s="42" t="str">
        <f>IF(TMMIN!Q473="","",TMMIN!Q473)</f>
        <v/>
      </c>
      <c r="L471" s="42" t="str">
        <f>IF(TMMIN!I473="","",TMMIN!I473)</f>
        <v/>
      </c>
      <c r="M471" s="220" t="str">
        <f>IF(Table35[[#This Row],[PO TMMIN]]="","",TMMIN!AD473)</f>
        <v/>
      </c>
      <c r="N471" s="223" t="str">
        <f>IF(Table35[[#This Row],[Open Qty TMMIN]]="","",TMMIN!AE473)</f>
        <v/>
      </c>
      <c r="O471" s="226" t="str">
        <f>IF(Table35[[#This Row],[Open Qty TAM]]="","",SUM(SUMIF('STOCK OES'!B:B,Table35[[#This Row],[Ich No]],'STOCK OES'!E:E),SUMIF('STOCK SEALING'!B:B,Table35[[#This Row],[Ich Part No]],'STOCK SEALING'!E:E)))</f>
        <v/>
      </c>
      <c r="P471" s="223" t="str">
        <f>IF(Table35[[#This Row],[Rest TMMIN]]="","",SUM(SUMIF('STOCK OES'!B:B,Table35[[#This Row],[Ich Part No]],'STOCK OES'!E:E),SUMIF('STOCK SEALING'!B:B,Table35[[#This Row],[Ich Part No]],'STOCK SEALING'!E:E)))</f>
        <v/>
      </c>
      <c r="Q471" s="226"/>
      <c r="R471" s="223"/>
      <c r="S471" s="226" t="str">
        <f>IFERROR(Table35[[#This Row],[REST TAM]]-Table35[[#This Row],[Scan TAM]],"")</f>
        <v/>
      </c>
      <c r="T471" s="223" t="str">
        <f>IFERROR(Table35[[#This Row],[Rest TMMIN]]-Table35[[#This Row],[Scan Tmmin]],"")</f>
        <v/>
      </c>
      <c r="U471" s="212" t="str">
        <f>IF(Table35[[#This Row],[PO TAM]]="","",IF(Table35[[#This Row],[Balance TAM]]&gt;0,"Open","Close"))</f>
        <v/>
      </c>
      <c r="V471" s="214" t="str">
        <f>IF(Table35[[#This Row],[PO TMMIN]]="","",IF(Table35[[#This Row],[Balance TMMIN]]&gt;0,"Open","Close"))</f>
        <v/>
      </c>
      <c r="W471" s="212"/>
      <c r="X471" s="214"/>
      <c r="Y471" s="236" t="str">
        <f>IF(Table35[[#This Row],[PO TAM]]="","",SUMIF(J:J,Table35[[#This Row],[Ich No]],J:N))</f>
        <v/>
      </c>
      <c r="Z471" s="214" t="str">
        <f>IF(Table35[[#This Row],[PO TMMIN]]="","",SUMIF(B:B,Table35[[#This Row],[Ich Part No]],I:I))</f>
        <v/>
      </c>
      <c r="AC471" s="169" t="str">
        <f>IF(Table35[[#This Row],[Delivery Date]]="","",$AC$2-Table35[[#This Row],[Delivery Date]])</f>
        <v/>
      </c>
      <c r="AE471" t="str">
        <f>IFERROR(VLOOKUP(Table35[[#This Row],[Ich No]],'ICH NO'!K:M,3,0),"")</f>
        <v/>
      </c>
      <c r="AF471" t="str">
        <f>IF(Table35[[#This Row],[REST TAM]]&gt;Table35[[#This Row],[Stock TAM]],Table35[[#This Row],[Stock TAM]],Table35[[#This Row],[REST TAM]])</f>
        <v/>
      </c>
    </row>
    <row r="472" spans="1:32" x14ac:dyDescent="0.3">
      <c r="A472" s="173" t="str">
        <f>IF(Table35[[#This Row],[TAM PART NO]]="","",(ROW()-2))</f>
        <v/>
      </c>
      <c r="B472" s="212" t="str">
        <f>IF(TAM!T476="","",TAM!T476)</f>
        <v/>
      </c>
      <c r="C472" s="42" t="str">
        <f>IF(TAM!Q476="","",TAM!Q476)</f>
        <v/>
      </c>
      <c r="D472" s="42" t="str">
        <f>IF(TAM!I476="","",TAM!I476)</f>
        <v/>
      </c>
      <c r="E472" s="42" t="str">
        <f>IF(TAM!H476="","",TAM!H476)</f>
        <v/>
      </c>
      <c r="F472" s="213" t="str">
        <f>IF(TAM!L476="","",TAM!L476)</f>
        <v/>
      </c>
      <c r="G472" s="213" t="str">
        <f>IF(TAM!M476="","",TAM!M476)</f>
        <v/>
      </c>
      <c r="H472" s="220" t="str">
        <f>IF(TAM!AD476="","",TAM!AD476)</f>
        <v/>
      </c>
      <c r="I472" s="223" t="str">
        <f>IF(Table35[[#This Row],[Open Qty TAM]]="","",TAM!AE476)</f>
        <v/>
      </c>
      <c r="J472" s="212" t="str">
        <f>IF(TMMIN!T474="","",TMMIN!T474)</f>
        <v/>
      </c>
      <c r="K472" s="42" t="str">
        <f>IF(TMMIN!Q474="","",TMMIN!Q474)</f>
        <v/>
      </c>
      <c r="L472" s="42" t="str">
        <f>IF(TMMIN!I474="","",TMMIN!I474)</f>
        <v/>
      </c>
      <c r="M472" s="220" t="str">
        <f>IF(Table35[[#This Row],[PO TMMIN]]="","",TMMIN!AD474)</f>
        <v/>
      </c>
      <c r="N472" s="223" t="str">
        <f>IF(Table35[[#This Row],[Open Qty TMMIN]]="","",TMMIN!AE474)</f>
        <v/>
      </c>
      <c r="O472" s="226" t="str">
        <f>IF(Table35[[#This Row],[Open Qty TAM]]="","",SUM(SUMIF('STOCK OES'!B:B,Table35[[#This Row],[Ich No]],'STOCK OES'!E:E),SUMIF('STOCK SEALING'!B:B,Table35[[#This Row],[Ich Part No]],'STOCK SEALING'!E:E)))</f>
        <v/>
      </c>
      <c r="P472" s="223" t="str">
        <f>IF(Table35[[#This Row],[Rest TMMIN]]="","",SUM(SUMIF('STOCK OES'!B:B,Table35[[#This Row],[Ich Part No]],'STOCK OES'!E:E),SUMIF('STOCK SEALING'!B:B,Table35[[#This Row],[Ich Part No]],'STOCK SEALING'!E:E)))</f>
        <v/>
      </c>
      <c r="Q472" s="226"/>
      <c r="R472" s="223"/>
      <c r="S472" s="226" t="str">
        <f>IFERROR(Table35[[#This Row],[REST TAM]]-Table35[[#This Row],[Scan TAM]],"")</f>
        <v/>
      </c>
      <c r="T472" s="223" t="str">
        <f>IFERROR(Table35[[#This Row],[Rest TMMIN]]-Table35[[#This Row],[Scan Tmmin]],"")</f>
        <v/>
      </c>
      <c r="U472" s="212" t="str">
        <f>IF(Table35[[#This Row],[PO TAM]]="","",IF(Table35[[#This Row],[Balance TAM]]&gt;0,"Open","Close"))</f>
        <v/>
      </c>
      <c r="V472" s="214" t="str">
        <f>IF(Table35[[#This Row],[PO TMMIN]]="","",IF(Table35[[#This Row],[Balance TMMIN]]&gt;0,"Open","Close"))</f>
        <v/>
      </c>
      <c r="W472" s="212"/>
      <c r="X472" s="214"/>
      <c r="Y472" s="236" t="str">
        <f>IF(Table35[[#This Row],[PO TAM]]="","",SUMIF(J:J,Table35[[#This Row],[Ich No]],J:N))</f>
        <v/>
      </c>
      <c r="Z472" s="214" t="str">
        <f>IF(Table35[[#This Row],[PO TMMIN]]="","",SUMIF(B:B,Table35[[#This Row],[Ich Part No]],I:I))</f>
        <v/>
      </c>
      <c r="AC472" s="169" t="str">
        <f>IF(Table35[[#This Row],[Delivery Date]]="","",$AC$2-Table35[[#This Row],[Delivery Date]])</f>
        <v/>
      </c>
      <c r="AE472" t="str">
        <f>IFERROR(VLOOKUP(Table35[[#This Row],[Ich No]],'ICH NO'!K:M,3,0),"")</f>
        <v/>
      </c>
      <c r="AF472" t="str">
        <f>IF(Table35[[#This Row],[REST TAM]]&gt;Table35[[#This Row],[Stock TAM]],Table35[[#This Row],[Stock TAM]],Table35[[#This Row],[REST TAM]])</f>
        <v/>
      </c>
    </row>
    <row r="473" spans="1:32" x14ac:dyDescent="0.3">
      <c r="A473" s="173" t="str">
        <f>IF(Table35[[#This Row],[TAM PART NO]]="","",(ROW()-2))</f>
        <v/>
      </c>
      <c r="B473" s="212" t="str">
        <f>IF(TAM!T477="","",TAM!T477)</f>
        <v/>
      </c>
      <c r="C473" s="42" t="str">
        <f>IF(TAM!Q477="","",TAM!Q477)</f>
        <v/>
      </c>
      <c r="D473" s="42" t="str">
        <f>IF(TAM!I477="","",TAM!I477)</f>
        <v/>
      </c>
      <c r="E473" s="42" t="str">
        <f>IF(TAM!H477="","",TAM!H477)</f>
        <v/>
      </c>
      <c r="F473" s="213" t="str">
        <f>IF(TAM!L477="","",TAM!L477)</f>
        <v/>
      </c>
      <c r="G473" s="213" t="str">
        <f>IF(TAM!M477="","",TAM!M477)</f>
        <v/>
      </c>
      <c r="H473" s="220" t="str">
        <f>IF(TAM!AD477="","",TAM!AD477)</f>
        <v/>
      </c>
      <c r="I473" s="223" t="str">
        <f>IF(Table35[[#This Row],[Open Qty TAM]]="","",TAM!AE477)</f>
        <v/>
      </c>
      <c r="J473" s="212" t="str">
        <f>IF(TMMIN!T475="","",TMMIN!T475)</f>
        <v/>
      </c>
      <c r="K473" s="42" t="str">
        <f>IF(TMMIN!Q475="","",TMMIN!Q475)</f>
        <v/>
      </c>
      <c r="L473" s="42" t="str">
        <f>IF(TMMIN!I475="","",TMMIN!I475)</f>
        <v/>
      </c>
      <c r="M473" s="220" t="str">
        <f>IF(Table35[[#This Row],[PO TMMIN]]="","",TMMIN!AD475)</f>
        <v/>
      </c>
      <c r="N473" s="223" t="str">
        <f>IF(Table35[[#This Row],[Open Qty TMMIN]]="","",TMMIN!AE475)</f>
        <v/>
      </c>
      <c r="O473" s="226" t="str">
        <f>IF(Table35[[#This Row],[Open Qty TAM]]="","",SUM(SUMIF('STOCK OES'!B:B,Table35[[#This Row],[Ich No]],'STOCK OES'!E:E),SUMIF('STOCK SEALING'!B:B,Table35[[#This Row],[Ich Part No]],'STOCK SEALING'!E:E)))</f>
        <v/>
      </c>
      <c r="P473" s="223" t="str">
        <f>IF(Table35[[#This Row],[Rest TMMIN]]="","",SUM(SUMIF('STOCK OES'!B:B,Table35[[#This Row],[Ich Part No]],'STOCK OES'!E:E),SUMIF('STOCK SEALING'!B:B,Table35[[#This Row],[Ich Part No]],'STOCK SEALING'!E:E)))</f>
        <v/>
      </c>
      <c r="Q473" s="226"/>
      <c r="R473" s="223"/>
      <c r="S473" s="226" t="str">
        <f>IFERROR(Table35[[#This Row],[REST TAM]]-Table35[[#This Row],[Scan TAM]],"")</f>
        <v/>
      </c>
      <c r="T473" s="223" t="str">
        <f>IFERROR(Table35[[#This Row],[Rest TMMIN]]-Table35[[#This Row],[Scan Tmmin]],"")</f>
        <v/>
      </c>
      <c r="U473" s="212" t="str">
        <f>IF(Table35[[#This Row],[PO TAM]]="","",IF(Table35[[#This Row],[Balance TAM]]&gt;0,"Open","Close"))</f>
        <v/>
      </c>
      <c r="V473" s="214" t="str">
        <f>IF(Table35[[#This Row],[PO TMMIN]]="","",IF(Table35[[#This Row],[Balance TMMIN]]&gt;0,"Open","Close"))</f>
        <v/>
      </c>
      <c r="W473" s="212"/>
      <c r="X473" s="214"/>
      <c r="Y473" s="236" t="str">
        <f>IF(Table35[[#This Row],[PO TAM]]="","",SUMIF(J:J,Table35[[#This Row],[Ich No]],J:N))</f>
        <v/>
      </c>
      <c r="Z473" s="214" t="str">
        <f>IF(Table35[[#This Row],[PO TMMIN]]="","",SUMIF(B:B,Table35[[#This Row],[Ich Part No]],I:I))</f>
        <v/>
      </c>
      <c r="AC473" s="169" t="str">
        <f>IF(Table35[[#This Row],[Delivery Date]]="","",$AC$2-Table35[[#This Row],[Delivery Date]])</f>
        <v/>
      </c>
      <c r="AE473" t="str">
        <f>IFERROR(VLOOKUP(Table35[[#This Row],[Ich No]],'ICH NO'!K:M,3,0),"")</f>
        <v/>
      </c>
      <c r="AF473" t="str">
        <f>IF(Table35[[#This Row],[REST TAM]]&gt;Table35[[#This Row],[Stock TAM]],Table35[[#This Row],[Stock TAM]],Table35[[#This Row],[REST TAM]])</f>
        <v/>
      </c>
    </row>
    <row r="474" spans="1:32" x14ac:dyDescent="0.3">
      <c r="A474" s="173" t="str">
        <f>IF(Table35[[#This Row],[TAM PART NO]]="","",(ROW()-2))</f>
        <v/>
      </c>
      <c r="B474" s="212" t="str">
        <f>IF(TAM!T478="","",TAM!T478)</f>
        <v/>
      </c>
      <c r="C474" s="42" t="str">
        <f>IF(TAM!Q478="","",TAM!Q478)</f>
        <v/>
      </c>
      <c r="D474" s="42" t="str">
        <f>IF(TAM!I478="","",TAM!I478)</f>
        <v/>
      </c>
      <c r="E474" s="42" t="str">
        <f>IF(TAM!H478="","",TAM!H478)</f>
        <v/>
      </c>
      <c r="F474" s="213" t="str">
        <f>IF(TAM!L478="","",TAM!L478)</f>
        <v/>
      </c>
      <c r="G474" s="213" t="str">
        <f>IF(TAM!M478="","",TAM!M478)</f>
        <v/>
      </c>
      <c r="H474" s="220" t="str">
        <f>IF(TAM!AD478="","",TAM!AD478)</f>
        <v/>
      </c>
      <c r="I474" s="223" t="str">
        <f>IF(Table35[[#This Row],[Open Qty TAM]]="","",TAM!AE478)</f>
        <v/>
      </c>
      <c r="J474" s="212" t="str">
        <f>IF(TMMIN!T476="","",TMMIN!T476)</f>
        <v/>
      </c>
      <c r="K474" s="42" t="str">
        <f>IF(TMMIN!Q476="","",TMMIN!Q476)</f>
        <v/>
      </c>
      <c r="L474" s="42" t="str">
        <f>IF(TMMIN!I476="","",TMMIN!I476)</f>
        <v/>
      </c>
      <c r="M474" s="220" t="str">
        <f>IF(Table35[[#This Row],[PO TMMIN]]="","",TMMIN!AD476)</f>
        <v/>
      </c>
      <c r="N474" s="223" t="str">
        <f>IF(Table35[[#This Row],[Open Qty TMMIN]]="","",TMMIN!AE476)</f>
        <v/>
      </c>
      <c r="O474" s="226" t="str">
        <f>IF(Table35[[#This Row],[Open Qty TAM]]="","",SUM(SUMIF('STOCK OES'!B:B,Table35[[#This Row],[Ich No]],'STOCK OES'!E:E),SUMIF('STOCK SEALING'!B:B,Table35[[#This Row],[Ich Part No]],'STOCK SEALING'!E:E)))</f>
        <v/>
      </c>
      <c r="P474" s="223" t="str">
        <f>IF(Table35[[#This Row],[Rest TMMIN]]="","",SUM(SUMIF('STOCK OES'!B:B,Table35[[#This Row],[Ich Part No]],'STOCK OES'!E:E),SUMIF('STOCK SEALING'!B:B,Table35[[#This Row],[Ich Part No]],'STOCK SEALING'!E:E)))</f>
        <v/>
      </c>
      <c r="Q474" s="226"/>
      <c r="R474" s="223"/>
      <c r="S474" s="226" t="str">
        <f>IFERROR(Table35[[#This Row],[REST TAM]]-Table35[[#This Row],[Scan TAM]],"")</f>
        <v/>
      </c>
      <c r="T474" s="223" t="str">
        <f>IFERROR(Table35[[#This Row],[Rest TMMIN]]-Table35[[#This Row],[Scan Tmmin]],"")</f>
        <v/>
      </c>
      <c r="U474" s="212" t="str">
        <f>IF(Table35[[#This Row],[PO TAM]]="","",IF(Table35[[#This Row],[Balance TAM]]&gt;0,"Open","Close"))</f>
        <v/>
      </c>
      <c r="V474" s="214" t="str">
        <f>IF(Table35[[#This Row],[PO TMMIN]]="","",IF(Table35[[#This Row],[Balance TMMIN]]&gt;0,"Open","Close"))</f>
        <v/>
      </c>
      <c r="W474" s="212"/>
      <c r="X474" s="214"/>
      <c r="Y474" s="236" t="str">
        <f>IF(Table35[[#This Row],[PO TAM]]="","",SUMIF(J:J,Table35[[#This Row],[Ich No]],J:N))</f>
        <v/>
      </c>
      <c r="Z474" s="214" t="str">
        <f>IF(Table35[[#This Row],[PO TMMIN]]="","",SUMIF(B:B,Table35[[#This Row],[Ich Part No]],I:I))</f>
        <v/>
      </c>
      <c r="AC474" s="169" t="str">
        <f>IF(Table35[[#This Row],[Delivery Date]]="","",$AC$2-Table35[[#This Row],[Delivery Date]])</f>
        <v/>
      </c>
      <c r="AE474" t="str">
        <f>IFERROR(VLOOKUP(Table35[[#This Row],[Ich No]],'ICH NO'!K:M,3,0),"")</f>
        <v/>
      </c>
      <c r="AF474" t="str">
        <f>IF(Table35[[#This Row],[REST TAM]]&gt;Table35[[#This Row],[Stock TAM]],Table35[[#This Row],[Stock TAM]],Table35[[#This Row],[REST TAM]])</f>
        <v/>
      </c>
    </row>
    <row r="475" spans="1:32" x14ac:dyDescent="0.3">
      <c r="A475" s="173" t="str">
        <f>IF(Table35[[#This Row],[TAM PART NO]]="","",(ROW()-2))</f>
        <v/>
      </c>
      <c r="B475" s="212" t="str">
        <f>IF(TAM!T479="","",TAM!T479)</f>
        <v/>
      </c>
      <c r="C475" s="42" t="str">
        <f>IF(TAM!Q479="","",TAM!Q479)</f>
        <v/>
      </c>
      <c r="D475" s="42" t="str">
        <f>IF(TAM!I479="","",TAM!I479)</f>
        <v/>
      </c>
      <c r="E475" s="42" t="str">
        <f>IF(TAM!H479="","",TAM!H479)</f>
        <v/>
      </c>
      <c r="F475" s="213" t="str">
        <f>IF(TAM!L479="","",TAM!L479)</f>
        <v/>
      </c>
      <c r="G475" s="213" t="str">
        <f>IF(TAM!M479="","",TAM!M479)</f>
        <v/>
      </c>
      <c r="H475" s="220" t="str">
        <f>IF(TAM!AD479="","",TAM!AD479)</f>
        <v/>
      </c>
      <c r="I475" s="223" t="str">
        <f>IF(Table35[[#This Row],[Open Qty TAM]]="","",TAM!AE479)</f>
        <v/>
      </c>
      <c r="J475" s="212" t="str">
        <f>IF(TMMIN!T477="","",TMMIN!T477)</f>
        <v/>
      </c>
      <c r="K475" s="42" t="str">
        <f>IF(TMMIN!Q477="","",TMMIN!Q477)</f>
        <v/>
      </c>
      <c r="L475" s="42" t="str">
        <f>IF(TMMIN!I477="","",TMMIN!I477)</f>
        <v/>
      </c>
      <c r="M475" s="220" t="str">
        <f>IF(Table35[[#This Row],[PO TMMIN]]="","",TMMIN!AD477)</f>
        <v/>
      </c>
      <c r="N475" s="223" t="str">
        <f>IF(Table35[[#This Row],[Open Qty TMMIN]]="","",TMMIN!AE477)</f>
        <v/>
      </c>
      <c r="O475" s="226" t="str">
        <f>IF(Table35[[#This Row],[Open Qty TAM]]="","",SUM(SUMIF('STOCK OES'!B:B,Table35[[#This Row],[Ich No]],'STOCK OES'!E:E),SUMIF('STOCK SEALING'!B:B,Table35[[#This Row],[Ich Part No]],'STOCK SEALING'!E:E)))</f>
        <v/>
      </c>
      <c r="P475" s="223" t="str">
        <f>IF(Table35[[#This Row],[Rest TMMIN]]="","",SUM(SUMIF('STOCK OES'!B:B,Table35[[#This Row],[Ich Part No]],'STOCK OES'!E:E),SUMIF('STOCK SEALING'!B:B,Table35[[#This Row],[Ich Part No]],'STOCK SEALING'!E:E)))</f>
        <v/>
      </c>
      <c r="Q475" s="226"/>
      <c r="R475" s="223"/>
      <c r="S475" s="226" t="str">
        <f>IFERROR(Table35[[#This Row],[REST TAM]]-Table35[[#This Row],[Scan TAM]],"")</f>
        <v/>
      </c>
      <c r="T475" s="223" t="str">
        <f>IFERROR(Table35[[#This Row],[Rest TMMIN]]-Table35[[#This Row],[Scan Tmmin]],"")</f>
        <v/>
      </c>
      <c r="U475" s="212" t="str">
        <f>IF(Table35[[#This Row],[PO TAM]]="","",IF(Table35[[#This Row],[Balance TAM]]&gt;0,"Open","Close"))</f>
        <v/>
      </c>
      <c r="V475" s="214" t="str">
        <f>IF(Table35[[#This Row],[PO TMMIN]]="","",IF(Table35[[#This Row],[Balance TMMIN]]&gt;0,"Open","Close"))</f>
        <v/>
      </c>
      <c r="W475" s="212"/>
      <c r="X475" s="214"/>
      <c r="Y475" s="236" t="str">
        <f>IF(Table35[[#This Row],[PO TAM]]="","",SUMIF(J:J,Table35[[#This Row],[Ich No]],J:N))</f>
        <v/>
      </c>
      <c r="Z475" s="214" t="str">
        <f>IF(Table35[[#This Row],[PO TMMIN]]="","",SUMIF(B:B,Table35[[#This Row],[Ich Part No]],I:I))</f>
        <v/>
      </c>
      <c r="AC475" s="169" t="str">
        <f>IF(Table35[[#This Row],[Delivery Date]]="","",$AC$2-Table35[[#This Row],[Delivery Date]])</f>
        <v/>
      </c>
      <c r="AE475" t="str">
        <f>IFERROR(VLOOKUP(Table35[[#This Row],[Ich No]],'ICH NO'!K:M,3,0),"")</f>
        <v/>
      </c>
      <c r="AF475" t="str">
        <f>IF(Table35[[#This Row],[REST TAM]]&gt;Table35[[#This Row],[Stock TAM]],Table35[[#This Row],[Stock TAM]],Table35[[#This Row],[REST TAM]])</f>
        <v/>
      </c>
    </row>
    <row r="476" spans="1:32" x14ac:dyDescent="0.3">
      <c r="A476" s="173" t="str">
        <f>IF(Table35[[#This Row],[TAM PART NO]]="","",(ROW()-2))</f>
        <v/>
      </c>
      <c r="B476" s="212" t="str">
        <f>IF(TAM!T480="","",TAM!T480)</f>
        <v/>
      </c>
      <c r="C476" s="42" t="str">
        <f>IF(TAM!Q480="","",TAM!Q480)</f>
        <v/>
      </c>
      <c r="D476" s="42" t="str">
        <f>IF(TAM!I480="","",TAM!I480)</f>
        <v/>
      </c>
      <c r="E476" s="42" t="str">
        <f>IF(TAM!H480="","",TAM!H480)</f>
        <v/>
      </c>
      <c r="F476" s="213" t="str">
        <f>IF(TAM!L480="","",TAM!L480)</f>
        <v/>
      </c>
      <c r="G476" s="213" t="str">
        <f>IF(TAM!M480="","",TAM!M480)</f>
        <v/>
      </c>
      <c r="H476" s="220" t="str">
        <f>IF(TAM!AD480="","",TAM!AD480)</f>
        <v/>
      </c>
      <c r="I476" s="223" t="str">
        <f>IF(Table35[[#This Row],[Open Qty TAM]]="","",TAM!AE480)</f>
        <v/>
      </c>
      <c r="J476" s="212" t="str">
        <f>IF(TMMIN!T478="","",TMMIN!T478)</f>
        <v/>
      </c>
      <c r="K476" s="42" t="str">
        <f>IF(TMMIN!Q478="","",TMMIN!Q478)</f>
        <v/>
      </c>
      <c r="L476" s="42" t="str">
        <f>IF(TMMIN!I478="","",TMMIN!I478)</f>
        <v/>
      </c>
      <c r="M476" s="220" t="str">
        <f>IF(Table35[[#This Row],[PO TMMIN]]="","",TMMIN!AD478)</f>
        <v/>
      </c>
      <c r="N476" s="223" t="str">
        <f>IF(Table35[[#This Row],[Open Qty TMMIN]]="","",TMMIN!AE478)</f>
        <v/>
      </c>
      <c r="O476" s="226" t="str">
        <f>IF(Table35[[#This Row],[Open Qty TAM]]="","",SUM(SUMIF('STOCK OES'!B:B,Table35[[#This Row],[Ich No]],'STOCK OES'!E:E),SUMIF('STOCK SEALING'!B:B,Table35[[#This Row],[Ich Part No]],'STOCK SEALING'!E:E)))</f>
        <v/>
      </c>
      <c r="P476" s="223" t="str">
        <f>IF(Table35[[#This Row],[Rest TMMIN]]="","",SUM(SUMIF('STOCK OES'!B:B,Table35[[#This Row],[Ich Part No]],'STOCK OES'!E:E),SUMIF('STOCK SEALING'!B:B,Table35[[#This Row],[Ich Part No]],'STOCK SEALING'!E:E)))</f>
        <v/>
      </c>
      <c r="Q476" s="226"/>
      <c r="R476" s="223"/>
      <c r="S476" s="226" t="str">
        <f>IFERROR(Table35[[#This Row],[REST TAM]]-Table35[[#This Row],[Scan TAM]],"")</f>
        <v/>
      </c>
      <c r="T476" s="223" t="str">
        <f>IFERROR(Table35[[#This Row],[Rest TMMIN]]-Table35[[#This Row],[Scan Tmmin]],"")</f>
        <v/>
      </c>
      <c r="U476" s="212" t="str">
        <f>IF(Table35[[#This Row],[PO TAM]]="","",IF(Table35[[#This Row],[Balance TAM]]&gt;0,"Open","Close"))</f>
        <v/>
      </c>
      <c r="V476" s="214" t="str">
        <f>IF(Table35[[#This Row],[PO TMMIN]]="","",IF(Table35[[#This Row],[Balance TMMIN]]&gt;0,"Open","Close"))</f>
        <v/>
      </c>
      <c r="W476" s="212"/>
      <c r="X476" s="214"/>
      <c r="Y476" s="236" t="str">
        <f>IF(Table35[[#This Row],[PO TAM]]="","",SUMIF(J:J,Table35[[#This Row],[Ich No]],J:N))</f>
        <v/>
      </c>
      <c r="Z476" s="214" t="str">
        <f>IF(Table35[[#This Row],[PO TMMIN]]="","",SUMIF(B:B,Table35[[#This Row],[Ich Part No]],I:I))</f>
        <v/>
      </c>
      <c r="AC476" s="169" t="str">
        <f>IF(Table35[[#This Row],[Delivery Date]]="","",$AC$2-Table35[[#This Row],[Delivery Date]])</f>
        <v/>
      </c>
      <c r="AE476" t="str">
        <f>IFERROR(VLOOKUP(Table35[[#This Row],[Ich No]],'ICH NO'!K:M,3,0),"")</f>
        <v/>
      </c>
      <c r="AF476" t="str">
        <f>IF(Table35[[#This Row],[REST TAM]]&gt;Table35[[#This Row],[Stock TAM]],Table35[[#This Row],[Stock TAM]],Table35[[#This Row],[REST TAM]])</f>
        <v/>
      </c>
    </row>
    <row r="477" spans="1:32" x14ac:dyDescent="0.3">
      <c r="A477" s="173" t="str">
        <f>IF(Table35[[#This Row],[TAM PART NO]]="","",(ROW()-2))</f>
        <v/>
      </c>
      <c r="B477" s="212" t="str">
        <f>IF(TAM!T481="","",TAM!T481)</f>
        <v/>
      </c>
      <c r="C477" s="42" t="str">
        <f>IF(TAM!Q481="","",TAM!Q481)</f>
        <v/>
      </c>
      <c r="D477" s="42" t="str">
        <f>IF(TAM!I481="","",TAM!I481)</f>
        <v/>
      </c>
      <c r="E477" s="42" t="str">
        <f>IF(TAM!H481="","",TAM!H481)</f>
        <v/>
      </c>
      <c r="F477" s="213" t="str">
        <f>IF(TAM!L481="","",TAM!L481)</f>
        <v/>
      </c>
      <c r="G477" s="213" t="str">
        <f>IF(TAM!M481="","",TAM!M481)</f>
        <v/>
      </c>
      <c r="H477" s="220" t="str">
        <f>IF(TAM!AD481="","",TAM!AD481)</f>
        <v/>
      </c>
      <c r="I477" s="223" t="str">
        <f>IF(Table35[[#This Row],[Open Qty TAM]]="","",TAM!AE481)</f>
        <v/>
      </c>
      <c r="J477" s="212" t="str">
        <f>IF(TMMIN!T479="","",TMMIN!T479)</f>
        <v/>
      </c>
      <c r="K477" s="42" t="str">
        <f>IF(TMMIN!Q479="","",TMMIN!Q479)</f>
        <v/>
      </c>
      <c r="L477" s="42" t="str">
        <f>IF(TMMIN!I479="","",TMMIN!I479)</f>
        <v/>
      </c>
      <c r="M477" s="220" t="str">
        <f>IF(Table35[[#This Row],[PO TMMIN]]="","",TMMIN!AD479)</f>
        <v/>
      </c>
      <c r="N477" s="223" t="str">
        <f>IF(Table35[[#This Row],[Open Qty TMMIN]]="","",TMMIN!AE479)</f>
        <v/>
      </c>
      <c r="O477" s="226" t="str">
        <f>IF(Table35[[#This Row],[Open Qty TAM]]="","",SUM(SUMIF('STOCK OES'!B:B,Table35[[#This Row],[Ich No]],'STOCK OES'!E:E),SUMIF('STOCK SEALING'!B:B,Table35[[#This Row],[Ich Part No]],'STOCK SEALING'!E:E)))</f>
        <v/>
      </c>
      <c r="P477" s="223" t="str">
        <f>IF(Table35[[#This Row],[Rest TMMIN]]="","",SUM(SUMIF('STOCK OES'!B:B,Table35[[#This Row],[Ich Part No]],'STOCK OES'!E:E),SUMIF('STOCK SEALING'!B:B,Table35[[#This Row],[Ich Part No]],'STOCK SEALING'!E:E)))</f>
        <v/>
      </c>
      <c r="Q477" s="226"/>
      <c r="R477" s="223"/>
      <c r="S477" s="226" t="str">
        <f>IFERROR(Table35[[#This Row],[REST TAM]]-Table35[[#This Row],[Scan TAM]],"")</f>
        <v/>
      </c>
      <c r="T477" s="223" t="str">
        <f>IFERROR(Table35[[#This Row],[Rest TMMIN]]-Table35[[#This Row],[Scan Tmmin]],"")</f>
        <v/>
      </c>
      <c r="U477" s="212" t="str">
        <f>IF(Table35[[#This Row],[PO TAM]]="","",IF(Table35[[#This Row],[Balance TAM]]&gt;0,"Open","Close"))</f>
        <v/>
      </c>
      <c r="V477" s="214" t="str">
        <f>IF(Table35[[#This Row],[PO TMMIN]]="","",IF(Table35[[#This Row],[Balance TMMIN]]&gt;0,"Open","Close"))</f>
        <v/>
      </c>
      <c r="W477" s="212"/>
      <c r="X477" s="214"/>
      <c r="Y477" s="236" t="str">
        <f>IF(Table35[[#This Row],[PO TAM]]="","",SUMIF(J:J,Table35[[#This Row],[Ich No]],J:N))</f>
        <v/>
      </c>
      <c r="Z477" s="214" t="str">
        <f>IF(Table35[[#This Row],[PO TMMIN]]="","",SUMIF(B:B,Table35[[#This Row],[Ich Part No]],I:I))</f>
        <v/>
      </c>
      <c r="AC477" s="169" t="str">
        <f>IF(Table35[[#This Row],[Delivery Date]]="","",$AC$2-Table35[[#This Row],[Delivery Date]])</f>
        <v/>
      </c>
      <c r="AE477" t="str">
        <f>IFERROR(VLOOKUP(Table35[[#This Row],[Ich No]],'ICH NO'!K:M,3,0),"")</f>
        <v/>
      </c>
      <c r="AF477" t="str">
        <f>IF(Table35[[#This Row],[REST TAM]]&gt;Table35[[#This Row],[Stock TAM]],Table35[[#This Row],[Stock TAM]],Table35[[#This Row],[REST TAM]])</f>
        <v/>
      </c>
    </row>
    <row r="478" spans="1:32" x14ac:dyDescent="0.3">
      <c r="A478" s="173" t="str">
        <f>IF(Table35[[#This Row],[TAM PART NO]]="","",(ROW()-2))</f>
        <v/>
      </c>
      <c r="B478" s="212" t="str">
        <f>IF(TAM!T482="","",TAM!T482)</f>
        <v/>
      </c>
      <c r="C478" s="42" t="str">
        <f>IF(TAM!Q482="","",TAM!Q482)</f>
        <v/>
      </c>
      <c r="D478" s="42" t="str">
        <f>IF(TAM!I482="","",TAM!I482)</f>
        <v/>
      </c>
      <c r="E478" s="42" t="str">
        <f>IF(TAM!H482="","",TAM!H482)</f>
        <v/>
      </c>
      <c r="F478" s="213" t="str">
        <f>IF(TAM!L482="","",TAM!L482)</f>
        <v/>
      </c>
      <c r="G478" s="213" t="str">
        <f>IF(TAM!M482="","",TAM!M482)</f>
        <v/>
      </c>
      <c r="H478" s="220" t="str">
        <f>IF(TAM!AD482="","",TAM!AD482)</f>
        <v/>
      </c>
      <c r="I478" s="223" t="str">
        <f>IF(Table35[[#This Row],[Open Qty TAM]]="","",TAM!AE482)</f>
        <v/>
      </c>
      <c r="J478" s="212" t="str">
        <f>IF(TMMIN!T480="","",TMMIN!T480)</f>
        <v/>
      </c>
      <c r="K478" s="42" t="str">
        <f>IF(TMMIN!Q480="","",TMMIN!Q480)</f>
        <v/>
      </c>
      <c r="L478" s="42" t="str">
        <f>IF(TMMIN!I480="","",TMMIN!I480)</f>
        <v/>
      </c>
      <c r="M478" s="220" t="str">
        <f>IF(Table35[[#This Row],[PO TMMIN]]="","",TMMIN!AD480)</f>
        <v/>
      </c>
      <c r="N478" s="223" t="str">
        <f>IF(Table35[[#This Row],[Open Qty TMMIN]]="","",TMMIN!AE480)</f>
        <v/>
      </c>
      <c r="O478" s="226" t="str">
        <f>IF(Table35[[#This Row],[Open Qty TAM]]="","",SUM(SUMIF('STOCK OES'!B:B,Table35[[#This Row],[Ich No]],'STOCK OES'!E:E),SUMIF('STOCK SEALING'!B:B,Table35[[#This Row],[Ich Part No]],'STOCK SEALING'!E:E)))</f>
        <v/>
      </c>
      <c r="P478" s="223" t="str">
        <f>IF(Table35[[#This Row],[Rest TMMIN]]="","",SUM(SUMIF('STOCK OES'!B:B,Table35[[#This Row],[Ich Part No]],'STOCK OES'!E:E),SUMIF('STOCK SEALING'!B:B,Table35[[#This Row],[Ich Part No]],'STOCK SEALING'!E:E)))</f>
        <v/>
      </c>
      <c r="Q478" s="226"/>
      <c r="R478" s="223"/>
      <c r="S478" s="226" t="str">
        <f>IFERROR(Table35[[#This Row],[REST TAM]]-Table35[[#This Row],[Scan TAM]],"")</f>
        <v/>
      </c>
      <c r="T478" s="223" t="str">
        <f>IFERROR(Table35[[#This Row],[Rest TMMIN]]-Table35[[#This Row],[Scan Tmmin]],"")</f>
        <v/>
      </c>
      <c r="U478" s="212" t="str">
        <f>IF(Table35[[#This Row],[PO TAM]]="","",IF(Table35[[#This Row],[Balance TAM]]&gt;0,"Open","Close"))</f>
        <v/>
      </c>
      <c r="V478" s="214" t="str">
        <f>IF(Table35[[#This Row],[PO TMMIN]]="","",IF(Table35[[#This Row],[Balance TMMIN]]&gt;0,"Open","Close"))</f>
        <v/>
      </c>
      <c r="W478" s="212"/>
      <c r="X478" s="214"/>
      <c r="Y478" s="236" t="str">
        <f>IF(Table35[[#This Row],[PO TAM]]="","",SUMIF(J:J,Table35[[#This Row],[Ich No]],J:N))</f>
        <v/>
      </c>
      <c r="Z478" s="214" t="str">
        <f>IF(Table35[[#This Row],[PO TMMIN]]="","",SUMIF(B:B,Table35[[#This Row],[Ich Part No]],I:I))</f>
        <v/>
      </c>
      <c r="AC478" s="169" t="str">
        <f>IF(Table35[[#This Row],[Delivery Date]]="","",$AC$2-Table35[[#This Row],[Delivery Date]])</f>
        <v/>
      </c>
      <c r="AE478" t="str">
        <f>IFERROR(VLOOKUP(Table35[[#This Row],[Ich No]],'ICH NO'!K:M,3,0),"")</f>
        <v/>
      </c>
      <c r="AF478" t="str">
        <f>IF(Table35[[#This Row],[REST TAM]]&gt;Table35[[#This Row],[Stock TAM]],Table35[[#This Row],[Stock TAM]],Table35[[#This Row],[REST TAM]])</f>
        <v/>
      </c>
    </row>
    <row r="479" spans="1:32" x14ac:dyDescent="0.3">
      <c r="A479" s="173" t="str">
        <f>IF(Table35[[#This Row],[TAM PART NO]]="","",(ROW()-2))</f>
        <v/>
      </c>
      <c r="B479" s="212" t="str">
        <f>IF(TAM!T483="","",TAM!T483)</f>
        <v/>
      </c>
      <c r="C479" s="42" t="str">
        <f>IF(TAM!Q483="","",TAM!Q483)</f>
        <v/>
      </c>
      <c r="D479" s="42" t="str">
        <f>IF(TAM!I483="","",TAM!I483)</f>
        <v/>
      </c>
      <c r="E479" s="42" t="str">
        <f>IF(TAM!H483="","",TAM!H483)</f>
        <v/>
      </c>
      <c r="F479" s="213" t="str">
        <f>IF(TAM!L483="","",TAM!L483)</f>
        <v/>
      </c>
      <c r="G479" s="213" t="str">
        <f>IF(TAM!M483="","",TAM!M483)</f>
        <v/>
      </c>
      <c r="H479" s="220" t="str">
        <f>IF(TAM!AD483="","",TAM!AD483)</f>
        <v/>
      </c>
      <c r="I479" s="223" t="str">
        <f>IF(Table35[[#This Row],[Open Qty TAM]]="","",TAM!AE483)</f>
        <v/>
      </c>
      <c r="J479" s="212" t="str">
        <f>IF(TMMIN!T481="","",TMMIN!T481)</f>
        <v/>
      </c>
      <c r="K479" s="42" t="str">
        <f>IF(TMMIN!Q481="","",TMMIN!Q481)</f>
        <v/>
      </c>
      <c r="L479" s="42" t="str">
        <f>IF(TMMIN!I481="","",TMMIN!I481)</f>
        <v/>
      </c>
      <c r="M479" s="220" t="str">
        <f>IF(Table35[[#This Row],[PO TMMIN]]="","",TMMIN!AD481)</f>
        <v/>
      </c>
      <c r="N479" s="223" t="str">
        <f>IF(Table35[[#This Row],[Open Qty TMMIN]]="","",TMMIN!AE481)</f>
        <v/>
      </c>
      <c r="O479" s="226" t="str">
        <f>IF(Table35[[#This Row],[Open Qty TAM]]="","",SUM(SUMIF('STOCK OES'!B:B,Table35[[#This Row],[Ich No]],'STOCK OES'!E:E),SUMIF('STOCK SEALING'!B:B,Table35[[#This Row],[Ich Part No]],'STOCK SEALING'!E:E)))</f>
        <v/>
      </c>
      <c r="P479" s="223" t="str">
        <f>IF(Table35[[#This Row],[Rest TMMIN]]="","",SUM(SUMIF('STOCK OES'!B:B,Table35[[#This Row],[Ich Part No]],'STOCK OES'!E:E),SUMIF('STOCK SEALING'!B:B,Table35[[#This Row],[Ich Part No]],'STOCK SEALING'!E:E)))</f>
        <v/>
      </c>
      <c r="Q479" s="226"/>
      <c r="R479" s="223"/>
      <c r="S479" s="226" t="str">
        <f>IFERROR(Table35[[#This Row],[REST TAM]]-Table35[[#This Row],[Scan TAM]],"")</f>
        <v/>
      </c>
      <c r="T479" s="223" t="str">
        <f>IFERROR(Table35[[#This Row],[Rest TMMIN]]-Table35[[#This Row],[Scan Tmmin]],"")</f>
        <v/>
      </c>
      <c r="U479" s="212" t="str">
        <f>IF(Table35[[#This Row],[PO TAM]]="","",IF(Table35[[#This Row],[Balance TAM]]&gt;0,"Open","Close"))</f>
        <v/>
      </c>
      <c r="V479" s="214" t="str">
        <f>IF(Table35[[#This Row],[PO TMMIN]]="","",IF(Table35[[#This Row],[Balance TMMIN]]&gt;0,"Open","Close"))</f>
        <v/>
      </c>
      <c r="W479" s="212"/>
      <c r="X479" s="214"/>
      <c r="Y479" s="236" t="str">
        <f>IF(Table35[[#This Row],[PO TAM]]="","",SUMIF(J:J,Table35[[#This Row],[Ich No]],J:N))</f>
        <v/>
      </c>
      <c r="Z479" s="214" t="str">
        <f>IF(Table35[[#This Row],[PO TMMIN]]="","",SUMIF(B:B,Table35[[#This Row],[Ich Part No]],I:I))</f>
        <v/>
      </c>
      <c r="AC479" s="169" t="str">
        <f>IF(Table35[[#This Row],[Delivery Date]]="","",$AC$2-Table35[[#This Row],[Delivery Date]])</f>
        <v/>
      </c>
      <c r="AE479" t="str">
        <f>IFERROR(VLOOKUP(Table35[[#This Row],[Ich No]],'ICH NO'!K:M,3,0),"")</f>
        <v/>
      </c>
      <c r="AF479" t="str">
        <f>IF(Table35[[#This Row],[REST TAM]]&gt;Table35[[#This Row],[Stock TAM]],Table35[[#This Row],[Stock TAM]],Table35[[#This Row],[REST TAM]])</f>
        <v/>
      </c>
    </row>
    <row r="480" spans="1:32" x14ac:dyDescent="0.3">
      <c r="A480" s="173" t="str">
        <f>IF(Table35[[#This Row],[TAM PART NO]]="","",(ROW()-2))</f>
        <v/>
      </c>
      <c r="B480" s="212" t="str">
        <f>IF(TAM!T484="","",TAM!T484)</f>
        <v/>
      </c>
      <c r="C480" s="42" t="str">
        <f>IF(TAM!Q484="","",TAM!Q484)</f>
        <v/>
      </c>
      <c r="D480" s="42" t="str">
        <f>IF(TAM!I484="","",TAM!I484)</f>
        <v/>
      </c>
      <c r="E480" s="42" t="str">
        <f>IF(TAM!H484="","",TAM!H484)</f>
        <v/>
      </c>
      <c r="F480" s="213" t="str">
        <f>IF(TAM!L484="","",TAM!L484)</f>
        <v/>
      </c>
      <c r="G480" s="213" t="str">
        <f>IF(TAM!M484="","",TAM!M484)</f>
        <v/>
      </c>
      <c r="H480" s="220" t="str">
        <f>IF(TAM!AD484="","",TAM!AD484)</f>
        <v/>
      </c>
      <c r="I480" s="223" t="str">
        <f>IF(Table35[[#This Row],[Open Qty TAM]]="","",TAM!AE484)</f>
        <v/>
      </c>
      <c r="J480" s="212" t="str">
        <f>IF(TMMIN!T482="","",TMMIN!T482)</f>
        <v/>
      </c>
      <c r="K480" s="42" t="str">
        <f>IF(TMMIN!Q482="","",TMMIN!Q482)</f>
        <v/>
      </c>
      <c r="L480" s="42" t="str">
        <f>IF(TMMIN!I482="","",TMMIN!I482)</f>
        <v/>
      </c>
      <c r="M480" s="220" t="str">
        <f>IF(Table35[[#This Row],[PO TMMIN]]="","",TMMIN!AD482)</f>
        <v/>
      </c>
      <c r="N480" s="223" t="str">
        <f>IF(Table35[[#This Row],[Open Qty TMMIN]]="","",TMMIN!AE482)</f>
        <v/>
      </c>
      <c r="O480" s="226" t="str">
        <f>IF(Table35[[#This Row],[Open Qty TAM]]="","",SUM(SUMIF('STOCK OES'!B:B,Table35[[#This Row],[Ich No]],'STOCK OES'!E:E),SUMIF('STOCK SEALING'!B:B,Table35[[#This Row],[Ich Part No]],'STOCK SEALING'!E:E)))</f>
        <v/>
      </c>
      <c r="P480" s="223" t="str">
        <f>IF(Table35[[#This Row],[Rest TMMIN]]="","",SUM(SUMIF('STOCK OES'!B:B,Table35[[#This Row],[Ich Part No]],'STOCK OES'!E:E),SUMIF('STOCK SEALING'!B:B,Table35[[#This Row],[Ich Part No]],'STOCK SEALING'!E:E)))</f>
        <v/>
      </c>
      <c r="Q480" s="226"/>
      <c r="R480" s="223"/>
      <c r="S480" s="226" t="str">
        <f>IFERROR(Table35[[#This Row],[REST TAM]]-Table35[[#This Row],[Scan TAM]],"")</f>
        <v/>
      </c>
      <c r="T480" s="223" t="str">
        <f>IFERROR(Table35[[#This Row],[Rest TMMIN]]-Table35[[#This Row],[Scan Tmmin]],"")</f>
        <v/>
      </c>
      <c r="U480" s="212" t="str">
        <f>IF(Table35[[#This Row],[PO TAM]]="","",IF(Table35[[#This Row],[Balance TAM]]&gt;0,"Open","Close"))</f>
        <v/>
      </c>
      <c r="V480" s="214" t="str">
        <f>IF(Table35[[#This Row],[PO TMMIN]]="","",IF(Table35[[#This Row],[Balance TMMIN]]&gt;0,"Open","Close"))</f>
        <v/>
      </c>
      <c r="W480" s="212"/>
      <c r="X480" s="214"/>
      <c r="Y480" s="236" t="str">
        <f>IF(Table35[[#This Row],[PO TAM]]="","",SUMIF(J:J,Table35[[#This Row],[Ich No]],J:N))</f>
        <v/>
      </c>
      <c r="Z480" s="214" t="str">
        <f>IF(Table35[[#This Row],[PO TMMIN]]="","",SUMIF(B:B,Table35[[#This Row],[Ich Part No]],I:I))</f>
        <v/>
      </c>
      <c r="AC480" s="169" t="str">
        <f>IF(Table35[[#This Row],[Delivery Date]]="","",$AC$2-Table35[[#This Row],[Delivery Date]])</f>
        <v/>
      </c>
      <c r="AE480" t="str">
        <f>IFERROR(VLOOKUP(Table35[[#This Row],[Ich No]],'ICH NO'!K:M,3,0),"")</f>
        <v/>
      </c>
      <c r="AF480" t="str">
        <f>IF(Table35[[#This Row],[REST TAM]]&gt;Table35[[#This Row],[Stock TAM]],Table35[[#This Row],[Stock TAM]],Table35[[#This Row],[REST TAM]])</f>
        <v/>
      </c>
    </row>
    <row r="481" spans="1:32" x14ac:dyDescent="0.3">
      <c r="A481" s="173" t="str">
        <f>IF(Table35[[#This Row],[TAM PART NO]]="","",(ROW()-2))</f>
        <v/>
      </c>
      <c r="B481" s="212" t="str">
        <f>IF(TAM!T485="","",TAM!T485)</f>
        <v/>
      </c>
      <c r="C481" s="42" t="str">
        <f>IF(TAM!Q485="","",TAM!Q485)</f>
        <v/>
      </c>
      <c r="D481" s="42" t="str">
        <f>IF(TAM!I485="","",TAM!I485)</f>
        <v/>
      </c>
      <c r="E481" s="42" t="str">
        <f>IF(TAM!H485="","",TAM!H485)</f>
        <v/>
      </c>
      <c r="F481" s="213" t="str">
        <f>IF(TAM!L485="","",TAM!L485)</f>
        <v/>
      </c>
      <c r="G481" s="213" t="str">
        <f>IF(TAM!M485="","",TAM!M485)</f>
        <v/>
      </c>
      <c r="H481" s="220" t="str">
        <f>IF(TAM!AD485="","",TAM!AD485)</f>
        <v/>
      </c>
      <c r="I481" s="223" t="str">
        <f>IF(Table35[[#This Row],[Open Qty TAM]]="","",TAM!AE485)</f>
        <v/>
      </c>
      <c r="J481" s="212" t="str">
        <f>IF(TMMIN!T483="","",TMMIN!T483)</f>
        <v/>
      </c>
      <c r="K481" s="42" t="str">
        <f>IF(TMMIN!Q483="","",TMMIN!Q483)</f>
        <v/>
      </c>
      <c r="L481" s="42" t="str">
        <f>IF(TMMIN!I483="","",TMMIN!I483)</f>
        <v/>
      </c>
      <c r="M481" s="220" t="str">
        <f>IF(Table35[[#This Row],[PO TMMIN]]="","",TMMIN!AD483)</f>
        <v/>
      </c>
      <c r="N481" s="223" t="str">
        <f>IF(Table35[[#This Row],[Open Qty TMMIN]]="","",TMMIN!AE483)</f>
        <v/>
      </c>
      <c r="O481" s="226" t="str">
        <f>IF(Table35[[#This Row],[Open Qty TAM]]="","",SUM(SUMIF('STOCK OES'!B:B,Table35[[#This Row],[Ich No]],'STOCK OES'!E:E),SUMIF('STOCK SEALING'!B:B,Table35[[#This Row],[Ich Part No]],'STOCK SEALING'!E:E)))</f>
        <v/>
      </c>
      <c r="P481" s="223" t="str">
        <f>IF(Table35[[#This Row],[Rest TMMIN]]="","",SUM(SUMIF('STOCK OES'!B:B,Table35[[#This Row],[Ich Part No]],'STOCK OES'!E:E),SUMIF('STOCK SEALING'!B:B,Table35[[#This Row],[Ich Part No]],'STOCK SEALING'!E:E)))</f>
        <v/>
      </c>
      <c r="Q481" s="226"/>
      <c r="R481" s="223"/>
      <c r="S481" s="226" t="str">
        <f>IFERROR(Table35[[#This Row],[REST TAM]]-Table35[[#This Row],[Scan TAM]],"")</f>
        <v/>
      </c>
      <c r="T481" s="223" t="str">
        <f>IFERROR(Table35[[#This Row],[Rest TMMIN]]-Table35[[#This Row],[Scan Tmmin]],"")</f>
        <v/>
      </c>
      <c r="U481" s="212" t="str">
        <f>IF(Table35[[#This Row],[PO TAM]]="","",IF(Table35[[#This Row],[Balance TAM]]&gt;0,"Open","Close"))</f>
        <v/>
      </c>
      <c r="V481" s="214" t="str">
        <f>IF(Table35[[#This Row],[PO TMMIN]]="","",IF(Table35[[#This Row],[Balance TMMIN]]&gt;0,"Open","Close"))</f>
        <v/>
      </c>
      <c r="W481" s="212"/>
      <c r="X481" s="214"/>
      <c r="Y481" s="236" t="str">
        <f>IF(Table35[[#This Row],[PO TAM]]="","",SUMIF(J:J,Table35[[#This Row],[Ich No]],J:N))</f>
        <v/>
      </c>
      <c r="Z481" s="214" t="str">
        <f>IF(Table35[[#This Row],[PO TMMIN]]="","",SUMIF(B:B,Table35[[#This Row],[Ich Part No]],I:I))</f>
        <v/>
      </c>
      <c r="AC481" s="169" t="str">
        <f>IF(Table35[[#This Row],[Delivery Date]]="","",$AC$2-Table35[[#This Row],[Delivery Date]])</f>
        <v/>
      </c>
      <c r="AE481" t="str">
        <f>IFERROR(VLOOKUP(Table35[[#This Row],[Ich No]],'ICH NO'!K:M,3,0),"")</f>
        <v/>
      </c>
      <c r="AF481" t="str">
        <f>IF(Table35[[#This Row],[REST TAM]]&gt;Table35[[#This Row],[Stock TAM]],Table35[[#This Row],[Stock TAM]],Table35[[#This Row],[REST TAM]])</f>
        <v/>
      </c>
    </row>
    <row r="482" spans="1:32" x14ac:dyDescent="0.3">
      <c r="A482" s="173" t="str">
        <f>IF(Table35[[#This Row],[TAM PART NO]]="","",(ROW()-2))</f>
        <v/>
      </c>
      <c r="B482" s="212" t="str">
        <f>IF(TAM!T486="","",TAM!T486)</f>
        <v/>
      </c>
      <c r="C482" s="42" t="str">
        <f>IF(TAM!Q486="","",TAM!Q486)</f>
        <v/>
      </c>
      <c r="D482" s="42" t="str">
        <f>IF(TAM!I486="","",TAM!I486)</f>
        <v/>
      </c>
      <c r="E482" s="42" t="str">
        <f>IF(TAM!H486="","",TAM!H486)</f>
        <v/>
      </c>
      <c r="F482" s="213" t="str">
        <f>IF(TAM!L486="","",TAM!L486)</f>
        <v/>
      </c>
      <c r="G482" s="213" t="str">
        <f>IF(TAM!M486="","",TAM!M486)</f>
        <v/>
      </c>
      <c r="H482" s="220" t="str">
        <f>IF(TAM!AD486="","",TAM!AD486)</f>
        <v/>
      </c>
      <c r="I482" s="223" t="str">
        <f>IF(Table35[[#This Row],[Open Qty TAM]]="","",TAM!AE486)</f>
        <v/>
      </c>
      <c r="J482" s="212" t="str">
        <f>IF(TMMIN!T484="","",TMMIN!T484)</f>
        <v/>
      </c>
      <c r="K482" s="42" t="str">
        <f>IF(TMMIN!Q484="","",TMMIN!Q484)</f>
        <v/>
      </c>
      <c r="L482" s="42" t="str">
        <f>IF(TMMIN!I484="","",TMMIN!I484)</f>
        <v/>
      </c>
      <c r="M482" s="220" t="str">
        <f>IF(Table35[[#This Row],[PO TMMIN]]="","",TMMIN!AD484)</f>
        <v/>
      </c>
      <c r="N482" s="223" t="str">
        <f>IF(Table35[[#This Row],[Open Qty TMMIN]]="","",TMMIN!AE484)</f>
        <v/>
      </c>
      <c r="O482" s="226" t="str">
        <f>IF(Table35[[#This Row],[Open Qty TAM]]="","",SUM(SUMIF('STOCK OES'!B:B,Table35[[#This Row],[Ich No]],'STOCK OES'!E:E),SUMIF('STOCK SEALING'!B:B,Table35[[#This Row],[Ich Part No]],'STOCK SEALING'!E:E)))</f>
        <v/>
      </c>
      <c r="P482" s="223" t="str">
        <f>IF(Table35[[#This Row],[Rest TMMIN]]="","",SUM(SUMIF('STOCK OES'!B:B,Table35[[#This Row],[Ich Part No]],'STOCK OES'!E:E),SUMIF('STOCK SEALING'!B:B,Table35[[#This Row],[Ich Part No]],'STOCK SEALING'!E:E)))</f>
        <v/>
      </c>
      <c r="Q482" s="226"/>
      <c r="R482" s="223"/>
      <c r="S482" s="226" t="str">
        <f>IFERROR(Table35[[#This Row],[REST TAM]]-Table35[[#This Row],[Scan TAM]],"")</f>
        <v/>
      </c>
      <c r="T482" s="223" t="str">
        <f>IFERROR(Table35[[#This Row],[Rest TMMIN]]-Table35[[#This Row],[Scan Tmmin]],"")</f>
        <v/>
      </c>
      <c r="U482" s="212" t="str">
        <f>IF(Table35[[#This Row],[PO TAM]]="","",IF(Table35[[#This Row],[Balance TAM]]&gt;0,"Open","Close"))</f>
        <v/>
      </c>
      <c r="V482" s="214" t="str">
        <f>IF(Table35[[#This Row],[PO TMMIN]]="","",IF(Table35[[#This Row],[Balance TMMIN]]&gt;0,"Open","Close"))</f>
        <v/>
      </c>
      <c r="W482" s="212"/>
      <c r="X482" s="214"/>
      <c r="Y482" s="236" t="str">
        <f>IF(Table35[[#This Row],[PO TAM]]="","",SUMIF(J:J,Table35[[#This Row],[Ich No]],J:N))</f>
        <v/>
      </c>
      <c r="Z482" s="214" t="str">
        <f>IF(Table35[[#This Row],[PO TMMIN]]="","",SUMIF(B:B,Table35[[#This Row],[Ich Part No]],I:I))</f>
        <v/>
      </c>
      <c r="AC482" s="169" t="str">
        <f>IF(Table35[[#This Row],[Delivery Date]]="","",$AC$2-Table35[[#This Row],[Delivery Date]])</f>
        <v/>
      </c>
      <c r="AE482" t="str">
        <f>IFERROR(VLOOKUP(Table35[[#This Row],[Ich No]],'ICH NO'!K:M,3,0),"")</f>
        <v/>
      </c>
      <c r="AF482" t="str">
        <f>IF(Table35[[#This Row],[REST TAM]]&gt;Table35[[#This Row],[Stock TAM]],Table35[[#This Row],[Stock TAM]],Table35[[#This Row],[REST TAM]])</f>
        <v/>
      </c>
    </row>
    <row r="483" spans="1:32" x14ac:dyDescent="0.3">
      <c r="A483" s="173" t="str">
        <f>IF(Table35[[#This Row],[TAM PART NO]]="","",(ROW()-2))</f>
        <v/>
      </c>
      <c r="B483" s="212" t="str">
        <f>IF(TAM!T487="","",TAM!T487)</f>
        <v/>
      </c>
      <c r="C483" s="42" t="str">
        <f>IF(TAM!Q487="","",TAM!Q487)</f>
        <v/>
      </c>
      <c r="D483" s="42" t="str">
        <f>IF(TAM!I487="","",TAM!I487)</f>
        <v/>
      </c>
      <c r="E483" s="42" t="str">
        <f>IF(TAM!H487="","",TAM!H487)</f>
        <v/>
      </c>
      <c r="F483" s="213" t="str">
        <f>IF(TAM!L487="","",TAM!L487)</f>
        <v/>
      </c>
      <c r="G483" s="213" t="str">
        <f>IF(TAM!M487="","",TAM!M487)</f>
        <v/>
      </c>
      <c r="H483" s="220" t="str">
        <f>IF(TAM!AD487="","",TAM!AD487)</f>
        <v/>
      </c>
      <c r="I483" s="223" t="str">
        <f>IF(Table35[[#This Row],[Open Qty TAM]]="","",TAM!AE487)</f>
        <v/>
      </c>
      <c r="J483" s="212" t="str">
        <f>IF(TMMIN!T485="","",TMMIN!T485)</f>
        <v/>
      </c>
      <c r="K483" s="42" t="str">
        <f>IF(TMMIN!Q485="","",TMMIN!Q485)</f>
        <v/>
      </c>
      <c r="L483" s="42" t="str">
        <f>IF(TMMIN!I485="","",TMMIN!I485)</f>
        <v/>
      </c>
      <c r="M483" s="220" t="str">
        <f>IF(Table35[[#This Row],[PO TMMIN]]="","",TMMIN!AD485)</f>
        <v/>
      </c>
      <c r="N483" s="223" t="str">
        <f>IF(Table35[[#This Row],[Open Qty TMMIN]]="","",TMMIN!AE485)</f>
        <v/>
      </c>
      <c r="O483" s="226" t="str">
        <f>IF(Table35[[#This Row],[Open Qty TAM]]="","",SUM(SUMIF('STOCK OES'!B:B,Table35[[#This Row],[Ich No]],'STOCK OES'!E:E),SUMIF('STOCK SEALING'!B:B,Table35[[#This Row],[Ich Part No]],'STOCK SEALING'!E:E)))</f>
        <v/>
      </c>
      <c r="P483" s="223" t="str">
        <f>IF(Table35[[#This Row],[Rest TMMIN]]="","",SUM(SUMIF('STOCK OES'!B:B,Table35[[#This Row],[Ich Part No]],'STOCK OES'!E:E),SUMIF('STOCK SEALING'!B:B,Table35[[#This Row],[Ich Part No]],'STOCK SEALING'!E:E)))</f>
        <v/>
      </c>
      <c r="Q483" s="226"/>
      <c r="R483" s="223"/>
      <c r="S483" s="226" t="str">
        <f>IFERROR(Table35[[#This Row],[REST TAM]]-Table35[[#This Row],[Scan TAM]],"")</f>
        <v/>
      </c>
      <c r="T483" s="223" t="str">
        <f>IFERROR(Table35[[#This Row],[Rest TMMIN]]-Table35[[#This Row],[Scan Tmmin]],"")</f>
        <v/>
      </c>
      <c r="U483" s="212" t="str">
        <f>IF(Table35[[#This Row],[PO TAM]]="","",IF(Table35[[#This Row],[Balance TAM]]&gt;0,"Open","Close"))</f>
        <v/>
      </c>
      <c r="V483" s="214" t="str">
        <f>IF(Table35[[#This Row],[PO TMMIN]]="","",IF(Table35[[#This Row],[Balance TMMIN]]&gt;0,"Open","Close"))</f>
        <v/>
      </c>
      <c r="W483" s="212"/>
      <c r="X483" s="214"/>
      <c r="Y483" s="236" t="str">
        <f>IF(Table35[[#This Row],[PO TAM]]="","",SUMIF(J:J,Table35[[#This Row],[Ich No]],J:N))</f>
        <v/>
      </c>
      <c r="Z483" s="214" t="str">
        <f>IF(Table35[[#This Row],[PO TMMIN]]="","",SUMIF(B:B,Table35[[#This Row],[Ich Part No]],I:I))</f>
        <v/>
      </c>
      <c r="AC483" s="169" t="str">
        <f>IF(Table35[[#This Row],[Delivery Date]]="","",$AC$2-Table35[[#This Row],[Delivery Date]])</f>
        <v/>
      </c>
      <c r="AE483" t="str">
        <f>IFERROR(VLOOKUP(Table35[[#This Row],[Ich No]],'ICH NO'!K:M,3,0),"")</f>
        <v/>
      </c>
      <c r="AF483" t="str">
        <f>IF(Table35[[#This Row],[REST TAM]]&gt;Table35[[#This Row],[Stock TAM]],Table35[[#This Row],[Stock TAM]],Table35[[#This Row],[REST TAM]])</f>
        <v/>
      </c>
    </row>
    <row r="484" spans="1:32" x14ac:dyDescent="0.3">
      <c r="A484" s="173" t="str">
        <f>IF(Table35[[#This Row],[TAM PART NO]]="","",(ROW()-2))</f>
        <v/>
      </c>
      <c r="B484" s="212" t="str">
        <f>IF(TAM!T488="","",TAM!T488)</f>
        <v/>
      </c>
      <c r="C484" s="42" t="str">
        <f>IF(TAM!Q488="","",TAM!Q488)</f>
        <v/>
      </c>
      <c r="D484" s="42" t="str">
        <f>IF(TAM!I488="","",TAM!I488)</f>
        <v/>
      </c>
      <c r="E484" s="42" t="str">
        <f>IF(TAM!H488="","",TAM!H488)</f>
        <v/>
      </c>
      <c r="F484" s="213" t="str">
        <f>IF(TAM!L488="","",TAM!L488)</f>
        <v/>
      </c>
      <c r="G484" s="213" t="str">
        <f>IF(TAM!M488="","",TAM!M488)</f>
        <v/>
      </c>
      <c r="H484" s="220" t="str">
        <f>IF(TAM!AD488="","",TAM!AD488)</f>
        <v/>
      </c>
      <c r="I484" s="223" t="str">
        <f>IF(Table35[[#This Row],[Open Qty TAM]]="","",TAM!AE488)</f>
        <v/>
      </c>
      <c r="J484" s="212" t="str">
        <f>IF(TMMIN!T486="","",TMMIN!T486)</f>
        <v/>
      </c>
      <c r="K484" s="42" t="str">
        <f>IF(TMMIN!Q486="","",TMMIN!Q486)</f>
        <v/>
      </c>
      <c r="L484" s="42" t="str">
        <f>IF(TMMIN!I486="","",TMMIN!I486)</f>
        <v/>
      </c>
      <c r="M484" s="220" t="str">
        <f>IF(Table35[[#This Row],[PO TMMIN]]="","",TMMIN!AD486)</f>
        <v/>
      </c>
      <c r="N484" s="223" t="str">
        <f>IF(Table35[[#This Row],[Open Qty TMMIN]]="","",TMMIN!AE486)</f>
        <v/>
      </c>
      <c r="O484" s="226" t="str">
        <f>IF(Table35[[#This Row],[Open Qty TAM]]="","",SUM(SUMIF('STOCK OES'!B:B,Table35[[#This Row],[Ich No]],'STOCK OES'!E:E),SUMIF('STOCK SEALING'!B:B,Table35[[#This Row],[Ich Part No]],'STOCK SEALING'!E:E)))</f>
        <v/>
      </c>
      <c r="P484" s="223" t="str">
        <f>IF(Table35[[#This Row],[Rest TMMIN]]="","",SUM(SUMIF('STOCK OES'!B:B,Table35[[#This Row],[Ich Part No]],'STOCK OES'!E:E),SUMIF('STOCK SEALING'!B:B,Table35[[#This Row],[Ich Part No]],'STOCK SEALING'!E:E)))</f>
        <v/>
      </c>
      <c r="Q484" s="226"/>
      <c r="R484" s="223"/>
      <c r="S484" s="226" t="str">
        <f>IFERROR(Table35[[#This Row],[REST TAM]]-Table35[[#This Row],[Scan TAM]],"")</f>
        <v/>
      </c>
      <c r="T484" s="223" t="str">
        <f>IFERROR(Table35[[#This Row],[Rest TMMIN]]-Table35[[#This Row],[Scan Tmmin]],"")</f>
        <v/>
      </c>
      <c r="U484" s="212" t="str">
        <f>IF(Table35[[#This Row],[PO TAM]]="","",IF(Table35[[#This Row],[Balance TAM]]&gt;0,"Open","Close"))</f>
        <v/>
      </c>
      <c r="V484" s="214" t="str">
        <f>IF(Table35[[#This Row],[PO TMMIN]]="","",IF(Table35[[#This Row],[Balance TMMIN]]&gt;0,"Open","Close"))</f>
        <v/>
      </c>
      <c r="W484" s="212"/>
      <c r="X484" s="214"/>
      <c r="Y484" s="236" t="str">
        <f>IF(Table35[[#This Row],[PO TAM]]="","",SUMIF(J:J,Table35[[#This Row],[Ich No]],J:N))</f>
        <v/>
      </c>
      <c r="Z484" s="214" t="str">
        <f>IF(Table35[[#This Row],[PO TMMIN]]="","",SUMIF(B:B,Table35[[#This Row],[Ich Part No]],I:I))</f>
        <v/>
      </c>
      <c r="AC484" s="169" t="str">
        <f>IF(Table35[[#This Row],[Delivery Date]]="","",$AC$2-Table35[[#This Row],[Delivery Date]])</f>
        <v/>
      </c>
      <c r="AE484" t="str">
        <f>IFERROR(VLOOKUP(Table35[[#This Row],[Ich No]],'ICH NO'!K:M,3,0),"")</f>
        <v/>
      </c>
      <c r="AF484" t="str">
        <f>IF(Table35[[#This Row],[REST TAM]]&gt;Table35[[#This Row],[Stock TAM]],Table35[[#This Row],[Stock TAM]],Table35[[#This Row],[REST TAM]])</f>
        <v/>
      </c>
    </row>
    <row r="485" spans="1:32" x14ac:dyDescent="0.3">
      <c r="A485" s="173" t="str">
        <f>IF(Table35[[#This Row],[TAM PART NO]]="","",(ROW()-2))</f>
        <v/>
      </c>
      <c r="B485" s="212" t="str">
        <f>IF(TAM!T489="","",TAM!T489)</f>
        <v/>
      </c>
      <c r="C485" s="42" t="str">
        <f>IF(TAM!Q489="","",TAM!Q489)</f>
        <v/>
      </c>
      <c r="D485" s="42" t="str">
        <f>IF(TAM!I489="","",TAM!I489)</f>
        <v/>
      </c>
      <c r="E485" s="42" t="str">
        <f>IF(TAM!H489="","",TAM!H489)</f>
        <v/>
      </c>
      <c r="F485" s="213" t="str">
        <f>IF(TAM!L489="","",TAM!L489)</f>
        <v/>
      </c>
      <c r="G485" s="213" t="str">
        <f>IF(TAM!M489="","",TAM!M489)</f>
        <v/>
      </c>
      <c r="H485" s="220" t="str">
        <f>IF(TAM!AD489="","",TAM!AD489)</f>
        <v/>
      </c>
      <c r="I485" s="223" t="str">
        <f>IF(Table35[[#This Row],[Open Qty TAM]]="","",TAM!AE489)</f>
        <v/>
      </c>
      <c r="J485" s="212" t="str">
        <f>IF(TMMIN!T487="","",TMMIN!T487)</f>
        <v/>
      </c>
      <c r="K485" s="42" t="str">
        <f>IF(TMMIN!Q487="","",TMMIN!Q487)</f>
        <v/>
      </c>
      <c r="L485" s="42" t="str">
        <f>IF(TMMIN!I487="","",TMMIN!I487)</f>
        <v/>
      </c>
      <c r="M485" s="220" t="str">
        <f>IF(Table35[[#This Row],[PO TMMIN]]="","",TMMIN!AD487)</f>
        <v/>
      </c>
      <c r="N485" s="223" t="str">
        <f>IF(Table35[[#This Row],[Open Qty TMMIN]]="","",TMMIN!AE487)</f>
        <v/>
      </c>
      <c r="O485" s="226" t="str">
        <f>IF(Table35[[#This Row],[Open Qty TAM]]="","",SUM(SUMIF('STOCK OES'!B:B,Table35[[#This Row],[Ich No]],'STOCK OES'!E:E),SUMIF('STOCK SEALING'!B:B,Table35[[#This Row],[Ich Part No]],'STOCK SEALING'!E:E)))</f>
        <v/>
      </c>
      <c r="P485" s="223" t="str">
        <f>IF(Table35[[#This Row],[Rest TMMIN]]="","",SUM(SUMIF('STOCK OES'!B:B,Table35[[#This Row],[Ich Part No]],'STOCK OES'!E:E),SUMIF('STOCK SEALING'!B:B,Table35[[#This Row],[Ich Part No]],'STOCK SEALING'!E:E)))</f>
        <v/>
      </c>
      <c r="Q485" s="226"/>
      <c r="R485" s="223"/>
      <c r="S485" s="226" t="str">
        <f>IFERROR(Table35[[#This Row],[REST TAM]]-Table35[[#This Row],[Scan TAM]],"")</f>
        <v/>
      </c>
      <c r="T485" s="223" t="str">
        <f>IFERROR(Table35[[#This Row],[Rest TMMIN]]-Table35[[#This Row],[Scan Tmmin]],"")</f>
        <v/>
      </c>
      <c r="U485" s="212" t="str">
        <f>IF(Table35[[#This Row],[PO TAM]]="","",IF(Table35[[#This Row],[Balance TAM]]&gt;0,"Open","Close"))</f>
        <v/>
      </c>
      <c r="V485" s="214" t="str">
        <f>IF(Table35[[#This Row],[PO TMMIN]]="","",IF(Table35[[#This Row],[Balance TMMIN]]&gt;0,"Open","Close"))</f>
        <v/>
      </c>
      <c r="W485" s="212"/>
      <c r="X485" s="214"/>
      <c r="Y485" s="236" t="str">
        <f>IF(Table35[[#This Row],[PO TAM]]="","",SUMIF(J:J,Table35[[#This Row],[Ich No]],J:N))</f>
        <v/>
      </c>
      <c r="Z485" s="214" t="str">
        <f>IF(Table35[[#This Row],[PO TMMIN]]="","",SUMIF(B:B,Table35[[#This Row],[Ich Part No]],I:I))</f>
        <v/>
      </c>
      <c r="AC485" s="169" t="str">
        <f>IF(Table35[[#This Row],[Delivery Date]]="","",$AC$2-Table35[[#This Row],[Delivery Date]])</f>
        <v/>
      </c>
      <c r="AE485" t="str">
        <f>IFERROR(VLOOKUP(Table35[[#This Row],[Ich No]],'ICH NO'!K:M,3,0),"")</f>
        <v/>
      </c>
      <c r="AF485" t="str">
        <f>IF(Table35[[#This Row],[REST TAM]]&gt;Table35[[#This Row],[Stock TAM]],Table35[[#This Row],[Stock TAM]],Table35[[#This Row],[REST TAM]])</f>
        <v/>
      </c>
    </row>
    <row r="486" spans="1:32" x14ac:dyDescent="0.3">
      <c r="A486" s="173" t="str">
        <f>IF(Table35[[#This Row],[TAM PART NO]]="","",(ROW()-2))</f>
        <v/>
      </c>
      <c r="B486" s="212" t="str">
        <f>IF(TAM!T490="","",TAM!T490)</f>
        <v/>
      </c>
      <c r="C486" s="42" t="str">
        <f>IF(TAM!Q490="","",TAM!Q490)</f>
        <v/>
      </c>
      <c r="D486" s="42" t="str">
        <f>IF(TAM!I490="","",TAM!I490)</f>
        <v/>
      </c>
      <c r="E486" s="42" t="str">
        <f>IF(TAM!H490="","",TAM!H490)</f>
        <v/>
      </c>
      <c r="F486" s="213" t="str">
        <f>IF(TAM!L490="","",TAM!L490)</f>
        <v/>
      </c>
      <c r="G486" s="213" t="str">
        <f>IF(TAM!M490="","",TAM!M490)</f>
        <v/>
      </c>
      <c r="H486" s="220" t="str">
        <f>IF(TAM!AD490="","",TAM!AD490)</f>
        <v/>
      </c>
      <c r="I486" s="223" t="str">
        <f>IF(Table35[[#This Row],[Open Qty TAM]]="","",TAM!AE490)</f>
        <v/>
      </c>
      <c r="J486" s="212" t="str">
        <f>IF(TMMIN!T488="","",TMMIN!T488)</f>
        <v/>
      </c>
      <c r="K486" s="42" t="str">
        <f>IF(TMMIN!Q488="","",TMMIN!Q488)</f>
        <v/>
      </c>
      <c r="L486" s="42" t="str">
        <f>IF(TMMIN!I488="","",TMMIN!I488)</f>
        <v/>
      </c>
      <c r="M486" s="220" t="str">
        <f>IF(Table35[[#This Row],[PO TMMIN]]="","",TMMIN!AD488)</f>
        <v/>
      </c>
      <c r="N486" s="223" t="str">
        <f>IF(Table35[[#This Row],[Open Qty TMMIN]]="","",TMMIN!AE488)</f>
        <v/>
      </c>
      <c r="O486" s="226" t="str">
        <f>IF(Table35[[#This Row],[Open Qty TAM]]="","",SUM(SUMIF('STOCK OES'!B:B,Table35[[#This Row],[Ich No]],'STOCK OES'!E:E),SUMIF('STOCK SEALING'!B:B,Table35[[#This Row],[Ich Part No]],'STOCK SEALING'!E:E)))</f>
        <v/>
      </c>
      <c r="P486" s="223" t="str">
        <f>IF(Table35[[#This Row],[Rest TMMIN]]="","",SUM(SUMIF('STOCK OES'!B:B,Table35[[#This Row],[Ich Part No]],'STOCK OES'!E:E),SUMIF('STOCK SEALING'!B:B,Table35[[#This Row],[Ich Part No]],'STOCK SEALING'!E:E)))</f>
        <v/>
      </c>
      <c r="Q486" s="226"/>
      <c r="R486" s="223"/>
      <c r="S486" s="226" t="str">
        <f>IFERROR(Table35[[#This Row],[REST TAM]]-Table35[[#This Row],[Scan TAM]],"")</f>
        <v/>
      </c>
      <c r="T486" s="223" t="str">
        <f>IFERROR(Table35[[#This Row],[Rest TMMIN]]-Table35[[#This Row],[Scan Tmmin]],"")</f>
        <v/>
      </c>
      <c r="U486" s="212" t="str">
        <f>IF(Table35[[#This Row],[PO TAM]]="","",IF(Table35[[#This Row],[Balance TAM]]&gt;0,"Open","Close"))</f>
        <v/>
      </c>
      <c r="V486" s="214" t="str">
        <f>IF(Table35[[#This Row],[PO TMMIN]]="","",IF(Table35[[#This Row],[Balance TMMIN]]&gt;0,"Open","Close"))</f>
        <v/>
      </c>
      <c r="W486" s="212"/>
      <c r="X486" s="214"/>
      <c r="Y486" s="236" t="str">
        <f>IF(Table35[[#This Row],[PO TAM]]="","",SUMIF(J:J,Table35[[#This Row],[Ich No]],J:N))</f>
        <v/>
      </c>
      <c r="Z486" s="214" t="str">
        <f>IF(Table35[[#This Row],[PO TMMIN]]="","",SUMIF(B:B,Table35[[#This Row],[Ich Part No]],I:I))</f>
        <v/>
      </c>
      <c r="AC486" s="169" t="str">
        <f>IF(Table35[[#This Row],[Delivery Date]]="","",$AC$2-Table35[[#This Row],[Delivery Date]])</f>
        <v/>
      </c>
      <c r="AE486" t="str">
        <f>IFERROR(VLOOKUP(Table35[[#This Row],[Ich No]],'ICH NO'!K:M,3,0),"")</f>
        <v/>
      </c>
      <c r="AF486" t="str">
        <f>IF(Table35[[#This Row],[REST TAM]]&gt;Table35[[#This Row],[Stock TAM]],Table35[[#This Row],[Stock TAM]],Table35[[#This Row],[REST TAM]])</f>
        <v/>
      </c>
    </row>
    <row r="487" spans="1:32" x14ac:dyDescent="0.3">
      <c r="A487" s="173" t="str">
        <f>IF(Table35[[#This Row],[TAM PART NO]]="","",(ROW()-2))</f>
        <v/>
      </c>
      <c r="B487" s="212" t="str">
        <f>IF(TAM!T491="","",TAM!T491)</f>
        <v/>
      </c>
      <c r="C487" s="42" t="str">
        <f>IF(TAM!Q491="","",TAM!Q491)</f>
        <v/>
      </c>
      <c r="D487" s="42" t="str">
        <f>IF(TAM!I491="","",TAM!I491)</f>
        <v/>
      </c>
      <c r="E487" s="42" t="str">
        <f>IF(TAM!H491="","",TAM!H491)</f>
        <v/>
      </c>
      <c r="F487" s="213" t="str">
        <f>IF(TAM!L491="","",TAM!L491)</f>
        <v/>
      </c>
      <c r="G487" s="213" t="str">
        <f>IF(TAM!M491="","",TAM!M491)</f>
        <v/>
      </c>
      <c r="H487" s="220" t="str">
        <f>IF(TAM!AD491="","",TAM!AD491)</f>
        <v/>
      </c>
      <c r="I487" s="223" t="str">
        <f>IF(Table35[[#This Row],[Open Qty TAM]]="","",TAM!AE491)</f>
        <v/>
      </c>
      <c r="J487" s="212" t="str">
        <f>IF(TMMIN!T489="","",TMMIN!T489)</f>
        <v/>
      </c>
      <c r="K487" s="42" t="str">
        <f>IF(TMMIN!Q489="","",TMMIN!Q489)</f>
        <v/>
      </c>
      <c r="L487" s="42" t="str">
        <f>IF(TMMIN!I489="","",TMMIN!I489)</f>
        <v/>
      </c>
      <c r="M487" s="220" t="str">
        <f>IF(Table35[[#This Row],[PO TMMIN]]="","",TMMIN!AD489)</f>
        <v/>
      </c>
      <c r="N487" s="223" t="str">
        <f>IF(Table35[[#This Row],[Open Qty TMMIN]]="","",TMMIN!AE489)</f>
        <v/>
      </c>
      <c r="O487" s="226" t="str">
        <f>IF(Table35[[#This Row],[Open Qty TAM]]="","",SUM(SUMIF('STOCK OES'!B:B,Table35[[#This Row],[Ich No]],'STOCK OES'!E:E),SUMIF('STOCK SEALING'!B:B,Table35[[#This Row],[Ich Part No]],'STOCK SEALING'!E:E)))</f>
        <v/>
      </c>
      <c r="P487" s="223" t="str">
        <f>IF(Table35[[#This Row],[Rest TMMIN]]="","",SUM(SUMIF('STOCK OES'!B:B,Table35[[#This Row],[Ich Part No]],'STOCK OES'!E:E),SUMIF('STOCK SEALING'!B:B,Table35[[#This Row],[Ich Part No]],'STOCK SEALING'!E:E)))</f>
        <v/>
      </c>
      <c r="Q487" s="226"/>
      <c r="R487" s="223"/>
      <c r="S487" s="226" t="str">
        <f>IFERROR(Table35[[#This Row],[REST TAM]]-Table35[[#This Row],[Scan TAM]],"")</f>
        <v/>
      </c>
      <c r="T487" s="223" t="str">
        <f>IFERROR(Table35[[#This Row],[Rest TMMIN]]-Table35[[#This Row],[Scan Tmmin]],"")</f>
        <v/>
      </c>
      <c r="U487" s="212" t="str">
        <f>IF(Table35[[#This Row],[PO TAM]]="","",IF(Table35[[#This Row],[Balance TAM]]&gt;0,"Open","Close"))</f>
        <v/>
      </c>
      <c r="V487" s="214" t="str">
        <f>IF(Table35[[#This Row],[PO TMMIN]]="","",IF(Table35[[#This Row],[Balance TMMIN]]&gt;0,"Open","Close"))</f>
        <v/>
      </c>
      <c r="W487" s="212"/>
      <c r="X487" s="214"/>
      <c r="Y487" s="236" t="str">
        <f>IF(Table35[[#This Row],[PO TAM]]="","",SUMIF(J:J,Table35[[#This Row],[Ich No]],J:N))</f>
        <v/>
      </c>
      <c r="Z487" s="214" t="str">
        <f>IF(Table35[[#This Row],[PO TMMIN]]="","",SUMIF(B:B,Table35[[#This Row],[Ich Part No]],I:I))</f>
        <v/>
      </c>
      <c r="AC487" s="169" t="str">
        <f>IF(Table35[[#This Row],[Delivery Date]]="","",$AC$2-Table35[[#This Row],[Delivery Date]])</f>
        <v/>
      </c>
      <c r="AE487" t="str">
        <f>IFERROR(VLOOKUP(Table35[[#This Row],[Ich No]],'ICH NO'!K:M,3,0),"")</f>
        <v/>
      </c>
      <c r="AF487" t="str">
        <f>IF(Table35[[#This Row],[REST TAM]]&gt;Table35[[#This Row],[Stock TAM]],Table35[[#This Row],[Stock TAM]],Table35[[#This Row],[REST TAM]])</f>
        <v/>
      </c>
    </row>
    <row r="488" spans="1:32" x14ac:dyDescent="0.3">
      <c r="A488" s="173" t="str">
        <f>IF(Table35[[#This Row],[TAM PART NO]]="","",(ROW()-2))</f>
        <v/>
      </c>
      <c r="B488" s="212" t="str">
        <f>IF(TAM!T492="","",TAM!T492)</f>
        <v/>
      </c>
      <c r="C488" s="42" t="str">
        <f>IF(TAM!Q492="","",TAM!Q492)</f>
        <v/>
      </c>
      <c r="D488" s="42" t="str">
        <f>IF(TAM!I492="","",TAM!I492)</f>
        <v/>
      </c>
      <c r="E488" s="42" t="str">
        <f>IF(TAM!H492="","",TAM!H492)</f>
        <v/>
      </c>
      <c r="F488" s="213" t="str">
        <f>IF(TAM!L492="","",TAM!L492)</f>
        <v/>
      </c>
      <c r="G488" s="213" t="str">
        <f>IF(TAM!M492="","",TAM!M492)</f>
        <v/>
      </c>
      <c r="H488" s="220" t="str">
        <f>IF(TAM!AD492="","",TAM!AD492)</f>
        <v/>
      </c>
      <c r="I488" s="223" t="str">
        <f>IF(Table35[[#This Row],[Open Qty TAM]]="","",TAM!AE492)</f>
        <v/>
      </c>
      <c r="J488" s="212" t="str">
        <f>IF(TMMIN!T490="","",TMMIN!T490)</f>
        <v/>
      </c>
      <c r="K488" s="42" t="str">
        <f>IF(TMMIN!Q490="","",TMMIN!Q490)</f>
        <v/>
      </c>
      <c r="L488" s="42" t="str">
        <f>IF(TMMIN!I490="","",TMMIN!I490)</f>
        <v/>
      </c>
      <c r="M488" s="220" t="str">
        <f>IF(Table35[[#This Row],[PO TMMIN]]="","",TMMIN!AD490)</f>
        <v/>
      </c>
      <c r="N488" s="223" t="str">
        <f>IF(Table35[[#This Row],[Open Qty TMMIN]]="","",TMMIN!AE490)</f>
        <v/>
      </c>
      <c r="O488" s="226" t="str">
        <f>IF(Table35[[#This Row],[Open Qty TAM]]="","",SUM(SUMIF('STOCK OES'!B:B,Table35[[#This Row],[Ich No]],'STOCK OES'!E:E),SUMIF('STOCK SEALING'!B:B,Table35[[#This Row],[Ich Part No]],'STOCK SEALING'!E:E)))</f>
        <v/>
      </c>
      <c r="P488" s="223" t="str">
        <f>IF(Table35[[#This Row],[Rest TMMIN]]="","",SUM(SUMIF('STOCK OES'!B:B,Table35[[#This Row],[Ich Part No]],'STOCK OES'!E:E),SUMIF('STOCK SEALING'!B:B,Table35[[#This Row],[Ich Part No]],'STOCK SEALING'!E:E)))</f>
        <v/>
      </c>
      <c r="Q488" s="226"/>
      <c r="R488" s="223"/>
      <c r="S488" s="226" t="str">
        <f>IFERROR(Table35[[#This Row],[REST TAM]]-Table35[[#This Row],[Scan TAM]],"")</f>
        <v/>
      </c>
      <c r="T488" s="223" t="str">
        <f>IFERROR(Table35[[#This Row],[Rest TMMIN]]-Table35[[#This Row],[Scan Tmmin]],"")</f>
        <v/>
      </c>
      <c r="U488" s="212" t="str">
        <f>IF(Table35[[#This Row],[PO TAM]]="","",IF(Table35[[#This Row],[Balance TAM]]&gt;0,"Open","Close"))</f>
        <v/>
      </c>
      <c r="V488" s="214" t="str">
        <f>IF(Table35[[#This Row],[PO TMMIN]]="","",IF(Table35[[#This Row],[Balance TMMIN]]&gt;0,"Open","Close"))</f>
        <v/>
      </c>
      <c r="W488" s="212"/>
      <c r="X488" s="214"/>
      <c r="Y488" s="236" t="str">
        <f>IF(Table35[[#This Row],[PO TAM]]="","",SUMIF(J:J,Table35[[#This Row],[Ich No]],J:N))</f>
        <v/>
      </c>
      <c r="Z488" s="214" t="str">
        <f>IF(Table35[[#This Row],[PO TMMIN]]="","",SUMIF(B:B,Table35[[#This Row],[Ich Part No]],I:I))</f>
        <v/>
      </c>
      <c r="AC488" s="169" t="str">
        <f>IF(Table35[[#This Row],[Delivery Date]]="","",$AC$2-Table35[[#This Row],[Delivery Date]])</f>
        <v/>
      </c>
      <c r="AE488" t="str">
        <f>IFERROR(VLOOKUP(Table35[[#This Row],[Ich No]],'ICH NO'!K:M,3,0),"")</f>
        <v/>
      </c>
      <c r="AF488" t="str">
        <f>IF(Table35[[#This Row],[REST TAM]]&gt;Table35[[#This Row],[Stock TAM]],Table35[[#This Row],[Stock TAM]],Table35[[#This Row],[REST TAM]])</f>
        <v/>
      </c>
    </row>
    <row r="489" spans="1:32" x14ac:dyDescent="0.3">
      <c r="A489" s="173" t="str">
        <f>IF(Table35[[#This Row],[TAM PART NO]]="","",(ROW()-2))</f>
        <v/>
      </c>
      <c r="B489" s="212" t="str">
        <f>IF(TAM!T493="","",TAM!T493)</f>
        <v/>
      </c>
      <c r="C489" s="42" t="str">
        <f>IF(TAM!Q493="","",TAM!Q493)</f>
        <v/>
      </c>
      <c r="D489" s="42" t="str">
        <f>IF(TAM!I493="","",TAM!I493)</f>
        <v/>
      </c>
      <c r="E489" s="42" t="str">
        <f>IF(TAM!H493="","",TAM!H493)</f>
        <v/>
      </c>
      <c r="F489" s="213" t="str">
        <f>IF(TAM!L493="","",TAM!L493)</f>
        <v/>
      </c>
      <c r="G489" s="213" t="str">
        <f>IF(TAM!M493="","",TAM!M493)</f>
        <v/>
      </c>
      <c r="H489" s="220" t="str">
        <f>IF(TAM!AD493="","",TAM!AD493)</f>
        <v/>
      </c>
      <c r="I489" s="223" t="str">
        <f>IF(Table35[[#This Row],[Open Qty TAM]]="","",TAM!AE493)</f>
        <v/>
      </c>
      <c r="J489" s="212" t="str">
        <f>IF(TMMIN!T491="","",TMMIN!T491)</f>
        <v/>
      </c>
      <c r="K489" s="42" t="str">
        <f>IF(TMMIN!Q491="","",TMMIN!Q491)</f>
        <v/>
      </c>
      <c r="L489" s="42" t="str">
        <f>IF(TMMIN!I491="","",TMMIN!I491)</f>
        <v/>
      </c>
      <c r="M489" s="220" t="str">
        <f>IF(Table35[[#This Row],[PO TMMIN]]="","",TMMIN!AD491)</f>
        <v/>
      </c>
      <c r="N489" s="223" t="str">
        <f>IF(Table35[[#This Row],[Open Qty TMMIN]]="","",TMMIN!AE491)</f>
        <v/>
      </c>
      <c r="O489" s="226" t="str">
        <f>IF(Table35[[#This Row],[Open Qty TAM]]="","",SUM(SUMIF('STOCK OES'!B:B,Table35[[#This Row],[Ich No]],'STOCK OES'!E:E),SUMIF('STOCK SEALING'!B:B,Table35[[#This Row],[Ich Part No]],'STOCK SEALING'!E:E)))</f>
        <v/>
      </c>
      <c r="P489" s="223" t="str">
        <f>IF(Table35[[#This Row],[Rest TMMIN]]="","",SUM(SUMIF('STOCK OES'!B:B,Table35[[#This Row],[Ich Part No]],'STOCK OES'!E:E),SUMIF('STOCK SEALING'!B:B,Table35[[#This Row],[Ich Part No]],'STOCK SEALING'!E:E)))</f>
        <v/>
      </c>
      <c r="Q489" s="226"/>
      <c r="R489" s="223"/>
      <c r="S489" s="226" t="str">
        <f>IFERROR(Table35[[#This Row],[REST TAM]]-Table35[[#This Row],[Scan TAM]],"")</f>
        <v/>
      </c>
      <c r="T489" s="223" t="str">
        <f>IFERROR(Table35[[#This Row],[Rest TMMIN]]-Table35[[#This Row],[Scan Tmmin]],"")</f>
        <v/>
      </c>
      <c r="U489" s="212" t="str">
        <f>IF(Table35[[#This Row],[PO TAM]]="","",IF(Table35[[#This Row],[Balance TAM]]&gt;0,"Open","Close"))</f>
        <v/>
      </c>
      <c r="V489" s="214" t="str">
        <f>IF(Table35[[#This Row],[PO TMMIN]]="","",IF(Table35[[#This Row],[Balance TMMIN]]&gt;0,"Open","Close"))</f>
        <v/>
      </c>
      <c r="W489" s="212"/>
      <c r="X489" s="214"/>
      <c r="Y489" s="236" t="str">
        <f>IF(Table35[[#This Row],[PO TAM]]="","",SUMIF(J:J,Table35[[#This Row],[Ich No]],J:N))</f>
        <v/>
      </c>
      <c r="Z489" s="214" t="str">
        <f>IF(Table35[[#This Row],[PO TMMIN]]="","",SUMIF(B:B,Table35[[#This Row],[Ich Part No]],I:I))</f>
        <v/>
      </c>
      <c r="AC489" s="169" t="str">
        <f>IF(Table35[[#This Row],[Delivery Date]]="","",$AC$2-Table35[[#This Row],[Delivery Date]])</f>
        <v/>
      </c>
      <c r="AE489" t="str">
        <f>IFERROR(VLOOKUP(Table35[[#This Row],[Ich No]],'ICH NO'!K:M,3,0),"")</f>
        <v/>
      </c>
      <c r="AF489" t="str">
        <f>IF(Table35[[#This Row],[REST TAM]]&gt;Table35[[#This Row],[Stock TAM]],Table35[[#This Row],[Stock TAM]],Table35[[#This Row],[REST TAM]])</f>
        <v/>
      </c>
    </row>
    <row r="490" spans="1:32" x14ac:dyDescent="0.3">
      <c r="A490" s="173" t="str">
        <f>IF(Table35[[#This Row],[TAM PART NO]]="","",(ROW()-2))</f>
        <v/>
      </c>
      <c r="B490" s="212" t="str">
        <f>IF(TAM!T494="","",TAM!T494)</f>
        <v/>
      </c>
      <c r="C490" s="42" t="str">
        <f>IF(TAM!Q494="","",TAM!Q494)</f>
        <v/>
      </c>
      <c r="D490" s="42" t="str">
        <f>IF(TAM!I494="","",TAM!I494)</f>
        <v/>
      </c>
      <c r="E490" s="42" t="str">
        <f>IF(TAM!H494="","",TAM!H494)</f>
        <v/>
      </c>
      <c r="F490" s="213" t="str">
        <f>IF(TAM!L494="","",TAM!L494)</f>
        <v/>
      </c>
      <c r="G490" s="213" t="str">
        <f>IF(TAM!M494="","",TAM!M494)</f>
        <v/>
      </c>
      <c r="H490" s="220" t="str">
        <f>IF(TAM!AD494="","",TAM!AD494)</f>
        <v/>
      </c>
      <c r="I490" s="223" t="str">
        <f>IF(Table35[[#This Row],[Open Qty TAM]]="","",TAM!AE494)</f>
        <v/>
      </c>
      <c r="J490" s="212" t="str">
        <f>IF(TMMIN!T492="","",TMMIN!T492)</f>
        <v/>
      </c>
      <c r="K490" s="42" t="str">
        <f>IF(TMMIN!Q492="","",TMMIN!Q492)</f>
        <v/>
      </c>
      <c r="L490" s="42" t="str">
        <f>IF(TMMIN!I492="","",TMMIN!I492)</f>
        <v/>
      </c>
      <c r="M490" s="220" t="str">
        <f>IF(Table35[[#This Row],[PO TMMIN]]="","",TMMIN!AD492)</f>
        <v/>
      </c>
      <c r="N490" s="223" t="str">
        <f>IF(Table35[[#This Row],[Open Qty TMMIN]]="","",TMMIN!AE492)</f>
        <v/>
      </c>
      <c r="O490" s="226" t="str">
        <f>IF(Table35[[#This Row],[Open Qty TAM]]="","",SUM(SUMIF('STOCK OES'!B:B,Table35[[#This Row],[Ich No]],'STOCK OES'!E:E),SUMIF('STOCK SEALING'!B:B,Table35[[#This Row],[Ich Part No]],'STOCK SEALING'!E:E)))</f>
        <v/>
      </c>
      <c r="P490" s="223" t="str">
        <f>IF(Table35[[#This Row],[Rest TMMIN]]="","",SUM(SUMIF('STOCK OES'!B:B,Table35[[#This Row],[Ich Part No]],'STOCK OES'!E:E),SUMIF('STOCK SEALING'!B:B,Table35[[#This Row],[Ich Part No]],'STOCK SEALING'!E:E)))</f>
        <v/>
      </c>
      <c r="Q490" s="226"/>
      <c r="R490" s="223"/>
      <c r="S490" s="226" t="str">
        <f>IFERROR(Table35[[#This Row],[REST TAM]]-Table35[[#This Row],[Scan TAM]],"")</f>
        <v/>
      </c>
      <c r="T490" s="223" t="str">
        <f>IFERROR(Table35[[#This Row],[Rest TMMIN]]-Table35[[#This Row],[Scan Tmmin]],"")</f>
        <v/>
      </c>
      <c r="U490" s="212" t="str">
        <f>IF(Table35[[#This Row],[PO TAM]]="","",IF(Table35[[#This Row],[Balance TAM]]&gt;0,"Open","Close"))</f>
        <v/>
      </c>
      <c r="V490" s="214" t="str">
        <f>IF(Table35[[#This Row],[PO TMMIN]]="","",IF(Table35[[#This Row],[Balance TMMIN]]&gt;0,"Open","Close"))</f>
        <v/>
      </c>
      <c r="W490" s="212"/>
      <c r="X490" s="214"/>
      <c r="Y490" s="236" t="str">
        <f>IF(Table35[[#This Row],[PO TAM]]="","",SUMIF(J:J,Table35[[#This Row],[Ich No]],J:N))</f>
        <v/>
      </c>
      <c r="Z490" s="214" t="str">
        <f>IF(Table35[[#This Row],[PO TMMIN]]="","",SUMIF(B:B,Table35[[#This Row],[Ich Part No]],I:I))</f>
        <v/>
      </c>
      <c r="AC490" s="169" t="str">
        <f>IF(Table35[[#This Row],[Delivery Date]]="","",$AC$2-Table35[[#This Row],[Delivery Date]])</f>
        <v/>
      </c>
      <c r="AE490" t="str">
        <f>IFERROR(VLOOKUP(Table35[[#This Row],[Ich No]],'ICH NO'!K:M,3,0),"")</f>
        <v/>
      </c>
      <c r="AF490" t="str">
        <f>IF(Table35[[#This Row],[REST TAM]]&gt;Table35[[#This Row],[Stock TAM]],Table35[[#This Row],[Stock TAM]],Table35[[#This Row],[REST TAM]])</f>
        <v/>
      </c>
    </row>
    <row r="491" spans="1:32" x14ac:dyDescent="0.3">
      <c r="A491" s="173" t="str">
        <f>IF(Table35[[#This Row],[TAM PART NO]]="","",(ROW()-2))</f>
        <v/>
      </c>
      <c r="B491" s="212" t="str">
        <f>IF(TAM!T495="","",TAM!T495)</f>
        <v/>
      </c>
      <c r="C491" s="42" t="str">
        <f>IF(TAM!Q495="","",TAM!Q495)</f>
        <v/>
      </c>
      <c r="D491" s="42" t="str">
        <f>IF(TAM!I495="","",TAM!I495)</f>
        <v/>
      </c>
      <c r="E491" s="42" t="str">
        <f>IF(TAM!H495="","",TAM!H495)</f>
        <v/>
      </c>
      <c r="F491" s="213" t="str">
        <f>IF(TAM!L495="","",TAM!L495)</f>
        <v/>
      </c>
      <c r="G491" s="213" t="str">
        <f>IF(TAM!M495="","",TAM!M495)</f>
        <v/>
      </c>
      <c r="H491" s="220" t="str">
        <f>IF(TAM!AD495="","",TAM!AD495)</f>
        <v/>
      </c>
      <c r="I491" s="223" t="str">
        <f>IF(Table35[[#This Row],[Open Qty TAM]]="","",TAM!AE495)</f>
        <v/>
      </c>
      <c r="J491" s="212" t="str">
        <f>IF(TMMIN!T493="","",TMMIN!T493)</f>
        <v/>
      </c>
      <c r="K491" s="42" t="str">
        <f>IF(TMMIN!Q493="","",TMMIN!Q493)</f>
        <v/>
      </c>
      <c r="L491" s="42" t="str">
        <f>IF(TMMIN!I493="","",TMMIN!I493)</f>
        <v/>
      </c>
      <c r="M491" s="220" t="str">
        <f>IF(Table35[[#This Row],[PO TMMIN]]="","",TMMIN!AD493)</f>
        <v/>
      </c>
      <c r="N491" s="223" t="str">
        <f>IF(Table35[[#This Row],[Open Qty TMMIN]]="","",TMMIN!AE493)</f>
        <v/>
      </c>
      <c r="O491" s="226" t="str">
        <f>IF(Table35[[#This Row],[Open Qty TAM]]="","",SUM(SUMIF('STOCK OES'!B:B,Table35[[#This Row],[Ich No]],'STOCK OES'!E:E),SUMIF('STOCK SEALING'!B:B,Table35[[#This Row],[Ich Part No]],'STOCK SEALING'!E:E)))</f>
        <v/>
      </c>
      <c r="P491" s="223" t="str">
        <f>IF(Table35[[#This Row],[Rest TMMIN]]="","",SUM(SUMIF('STOCK OES'!B:B,Table35[[#This Row],[Ich Part No]],'STOCK OES'!E:E),SUMIF('STOCK SEALING'!B:B,Table35[[#This Row],[Ich Part No]],'STOCK SEALING'!E:E)))</f>
        <v/>
      </c>
      <c r="Q491" s="226"/>
      <c r="R491" s="223"/>
      <c r="S491" s="226" t="str">
        <f>IFERROR(Table35[[#This Row],[REST TAM]]-Table35[[#This Row],[Scan TAM]],"")</f>
        <v/>
      </c>
      <c r="T491" s="223" t="str">
        <f>IFERROR(Table35[[#This Row],[Rest TMMIN]]-Table35[[#This Row],[Scan Tmmin]],"")</f>
        <v/>
      </c>
      <c r="U491" s="212" t="str">
        <f>IF(Table35[[#This Row],[PO TAM]]="","",IF(Table35[[#This Row],[Balance TAM]]&gt;0,"Open","Close"))</f>
        <v/>
      </c>
      <c r="V491" s="214" t="str">
        <f>IF(Table35[[#This Row],[PO TMMIN]]="","",IF(Table35[[#This Row],[Balance TMMIN]]&gt;0,"Open","Close"))</f>
        <v/>
      </c>
      <c r="W491" s="212"/>
      <c r="X491" s="214"/>
      <c r="Y491" s="236" t="str">
        <f>IF(Table35[[#This Row],[PO TAM]]="","",SUMIF(J:J,Table35[[#This Row],[Ich No]],J:N))</f>
        <v/>
      </c>
      <c r="Z491" s="214" t="str">
        <f>IF(Table35[[#This Row],[PO TMMIN]]="","",SUMIF(B:B,Table35[[#This Row],[Ich Part No]],I:I))</f>
        <v/>
      </c>
      <c r="AC491" s="169" t="str">
        <f>IF(Table35[[#This Row],[Delivery Date]]="","",$AC$2-Table35[[#This Row],[Delivery Date]])</f>
        <v/>
      </c>
      <c r="AE491" t="str">
        <f>IFERROR(VLOOKUP(Table35[[#This Row],[Ich No]],'ICH NO'!K:M,3,0),"")</f>
        <v/>
      </c>
      <c r="AF491" t="str">
        <f>IF(Table35[[#This Row],[REST TAM]]&gt;Table35[[#This Row],[Stock TAM]],Table35[[#This Row],[Stock TAM]],Table35[[#This Row],[REST TAM]])</f>
        <v/>
      </c>
    </row>
    <row r="492" spans="1:32" x14ac:dyDescent="0.3">
      <c r="A492" s="173" t="str">
        <f>IF(Table35[[#This Row],[TAM PART NO]]="","",(ROW()-2))</f>
        <v/>
      </c>
      <c r="B492" s="212" t="str">
        <f>IF(TAM!T496="","",TAM!T496)</f>
        <v/>
      </c>
      <c r="C492" s="42" t="str">
        <f>IF(TAM!Q496="","",TAM!Q496)</f>
        <v/>
      </c>
      <c r="D492" s="42" t="str">
        <f>IF(TAM!I496="","",TAM!I496)</f>
        <v/>
      </c>
      <c r="E492" s="42" t="str">
        <f>IF(TAM!H496="","",TAM!H496)</f>
        <v/>
      </c>
      <c r="F492" s="213" t="str">
        <f>IF(TAM!L496="","",TAM!L496)</f>
        <v/>
      </c>
      <c r="G492" s="213" t="str">
        <f>IF(TAM!M496="","",TAM!M496)</f>
        <v/>
      </c>
      <c r="H492" s="220" t="str">
        <f>IF(TAM!AD496="","",TAM!AD496)</f>
        <v/>
      </c>
      <c r="I492" s="223" t="str">
        <f>IF(Table35[[#This Row],[Open Qty TAM]]="","",TAM!AE496)</f>
        <v/>
      </c>
      <c r="J492" s="212" t="str">
        <f>IF(TMMIN!T494="","",TMMIN!T494)</f>
        <v/>
      </c>
      <c r="K492" s="42" t="str">
        <f>IF(TMMIN!Q494="","",TMMIN!Q494)</f>
        <v/>
      </c>
      <c r="L492" s="42" t="str">
        <f>IF(TMMIN!I494="","",TMMIN!I494)</f>
        <v/>
      </c>
      <c r="M492" s="220" t="str">
        <f>IF(Table35[[#This Row],[PO TMMIN]]="","",TMMIN!AD494)</f>
        <v/>
      </c>
      <c r="N492" s="223" t="str">
        <f>IF(Table35[[#This Row],[Open Qty TMMIN]]="","",TMMIN!AE494)</f>
        <v/>
      </c>
      <c r="O492" s="226" t="str">
        <f>IF(Table35[[#This Row],[Open Qty TAM]]="","",SUM(SUMIF('STOCK OES'!B:B,Table35[[#This Row],[Ich No]],'STOCK OES'!E:E),SUMIF('STOCK SEALING'!B:B,Table35[[#This Row],[Ich Part No]],'STOCK SEALING'!E:E)))</f>
        <v/>
      </c>
      <c r="P492" s="223" t="str">
        <f>IF(Table35[[#This Row],[Rest TMMIN]]="","",SUM(SUMIF('STOCK OES'!B:B,Table35[[#This Row],[Ich Part No]],'STOCK OES'!E:E),SUMIF('STOCK SEALING'!B:B,Table35[[#This Row],[Ich Part No]],'STOCK SEALING'!E:E)))</f>
        <v/>
      </c>
      <c r="Q492" s="226"/>
      <c r="R492" s="223"/>
      <c r="S492" s="226" t="str">
        <f>IFERROR(Table35[[#This Row],[REST TAM]]-Table35[[#This Row],[Scan TAM]],"")</f>
        <v/>
      </c>
      <c r="T492" s="223" t="str">
        <f>IFERROR(Table35[[#This Row],[Rest TMMIN]]-Table35[[#This Row],[Scan Tmmin]],"")</f>
        <v/>
      </c>
      <c r="U492" s="212" t="str">
        <f>IF(Table35[[#This Row],[PO TAM]]="","",IF(Table35[[#This Row],[Balance TAM]]&gt;0,"Open","Close"))</f>
        <v/>
      </c>
      <c r="V492" s="214" t="str">
        <f>IF(Table35[[#This Row],[PO TMMIN]]="","",IF(Table35[[#This Row],[Balance TMMIN]]&gt;0,"Open","Close"))</f>
        <v/>
      </c>
      <c r="W492" s="212"/>
      <c r="X492" s="214"/>
      <c r="Y492" s="236" t="str">
        <f>IF(Table35[[#This Row],[PO TAM]]="","",SUMIF(J:J,Table35[[#This Row],[Ich No]],J:N))</f>
        <v/>
      </c>
      <c r="Z492" s="214" t="str">
        <f>IF(Table35[[#This Row],[PO TMMIN]]="","",SUMIF(B:B,Table35[[#This Row],[Ich Part No]],I:I))</f>
        <v/>
      </c>
      <c r="AC492" s="169" t="str">
        <f>IF(Table35[[#This Row],[Delivery Date]]="","",$AC$2-Table35[[#This Row],[Delivery Date]])</f>
        <v/>
      </c>
      <c r="AE492" t="str">
        <f>IFERROR(VLOOKUP(Table35[[#This Row],[Ich No]],'ICH NO'!K:M,3,0),"")</f>
        <v/>
      </c>
      <c r="AF492" t="str">
        <f>IF(Table35[[#This Row],[REST TAM]]&gt;Table35[[#This Row],[Stock TAM]],Table35[[#This Row],[Stock TAM]],Table35[[#This Row],[REST TAM]])</f>
        <v/>
      </c>
    </row>
    <row r="493" spans="1:32" x14ac:dyDescent="0.3">
      <c r="A493" s="173" t="str">
        <f>IF(Table35[[#This Row],[TAM PART NO]]="","",(ROW()-2))</f>
        <v/>
      </c>
      <c r="B493" s="212" t="str">
        <f>IF(TAM!T497="","",TAM!T497)</f>
        <v/>
      </c>
      <c r="C493" s="42" t="str">
        <f>IF(TAM!Q497="","",TAM!Q497)</f>
        <v/>
      </c>
      <c r="D493" s="42" t="str">
        <f>IF(TAM!I497="","",TAM!I497)</f>
        <v/>
      </c>
      <c r="E493" s="42" t="str">
        <f>IF(TAM!H497="","",TAM!H497)</f>
        <v/>
      </c>
      <c r="F493" s="213" t="str">
        <f>IF(TAM!L497="","",TAM!L497)</f>
        <v/>
      </c>
      <c r="G493" s="213" t="str">
        <f>IF(TAM!M497="","",TAM!M497)</f>
        <v/>
      </c>
      <c r="H493" s="220" t="str">
        <f>IF(TAM!AD497="","",TAM!AD497)</f>
        <v/>
      </c>
      <c r="I493" s="223" t="str">
        <f>IF(Table35[[#This Row],[Open Qty TAM]]="","",TAM!AE497)</f>
        <v/>
      </c>
      <c r="J493" s="212" t="str">
        <f>IF(TMMIN!T495="","",TMMIN!T495)</f>
        <v/>
      </c>
      <c r="K493" s="42" t="str">
        <f>IF(TMMIN!Q495="","",TMMIN!Q495)</f>
        <v/>
      </c>
      <c r="L493" s="42" t="str">
        <f>IF(TMMIN!I495="","",TMMIN!I495)</f>
        <v/>
      </c>
      <c r="M493" s="220" t="str">
        <f>IF(Table35[[#This Row],[PO TMMIN]]="","",TMMIN!AD495)</f>
        <v/>
      </c>
      <c r="N493" s="223" t="str">
        <f>IF(Table35[[#This Row],[Open Qty TMMIN]]="","",TMMIN!AE495)</f>
        <v/>
      </c>
      <c r="O493" s="226" t="str">
        <f>IF(Table35[[#This Row],[Open Qty TAM]]="","",SUM(SUMIF('STOCK OES'!B:B,Table35[[#This Row],[Ich No]],'STOCK OES'!E:E),SUMIF('STOCK SEALING'!B:B,Table35[[#This Row],[Ich Part No]],'STOCK SEALING'!E:E)))</f>
        <v/>
      </c>
      <c r="P493" s="223" t="str">
        <f>IF(Table35[[#This Row],[Rest TMMIN]]="","",SUM(SUMIF('STOCK OES'!B:B,Table35[[#This Row],[Ich Part No]],'STOCK OES'!E:E),SUMIF('STOCK SEALING'!B:B,Table35[[#This Row],[Ich Part No]],'STOCK SEALING'!E:E)))</f>
        <v/>
      </c>
      <c r="Q493" s="226"/>
      <c r="R493" s="223"/>
      <c r="S493" s="226" t="str">
        <f>IFERROR(Table35[[#This Row],[REST TAM]]-Table35[[#This Row],[Scan TAM]],"")</f>
        <v/>
      </c>
      <c r="T493" s="223" t="str">
        <f>IFERROR(Table35[[#This Row],[Rest TMMIN]]-Table35[[#This Row],[Scan Tmmin]],"")</f>
        <v/>
      </c>
      <c r="U493" s="212" t="str">
        <f>IF(Table35[[#This Row],[PO TAM]]="","",IF(Table35[[#This Row],[Balance TAM]]&gt;0,"Open","Close"))</f>
        <v/>
      </c>
      <c r="V493" s="214" t="str">
        <f>IF(Table35[[#This Row],[PO TMMIN]]="","",IF(Table35[[#This Row],[Balance TMMIN]]&gt;0,"Open","Close"))</f>
        <v/>
      </c>
      <c r="W493" s="212"/>
      <c r="X493" s="214"/>
      <c r="Y493" s="236" t="str">
        <f>IF(Table35[[#This Row],[PO TAM]]="","",SUMIF(J:J,Table35[[#This Row],[Ich No]],J:N))</f>
        <v/>
      </c>
      <c r="Z493" s="214" t="str">
        <f>IF(Table35[[#This Row],[PO TMMIN]]="","",SUMIF(B:B,Table35[[#This Row],[Ich Part No]],I:I))</f>
        <v/>
      </c>
      <c r="AC493" s="169" t="str">
        <f>IF(Table35[[#This Row],[Delivery Date]]="","",$AC$2-Table35[[#This Row],[Delivery Date]])</f>
        <v/>
      </c>
      <c r="AE493" t="str">
        <f>IFERROR(VLOOKUP(Table35[[#This Row],[Ich No]],'ICH NO'!K:M,3,0),"")</f>
        <v/>
      </c>
      <c r="AF493" t="str">
        <f>IF(Table35[[#This Row],[REST TAM]]&gt;Table35[[#This Row],[Stock TAM]],Table35[[#This Row],[Stock TAM]],Table35[[#This Row],[REST TAM]])</f>
        <v/>
      </c>
    </row>
    <row r="494" spans="1:32" x14ac:dyDescent="0.3">
      <c r="A494" s="173" t="str">
        <f>IF(Table35[[#This Row],[TAM PART NO]]="","",(ROW()-2))</f>
        <v/>
      </c>
      <c r="B494" s="212" t="str">
        <f>IF(TAM!T498="","",TAM!T498)</f>
        <v/>
      </c>
      <c r="C494" s="42" t="str">
        <f>IF(TAM!Q498="","",TAM!Q498)</f>
        <v/>
      </c>
      <c r="D494" s="42" t="str">
        <f>IF(TAM!I498="","",TAM!I498)</f>
        <v/>
      </c>
      <c r="E494" s="42" t="str">
        <f>IF(TAM!H498="","",TAM!H498)</f>
        <v/>
      </c>
      <c r="F494" s="213" t="str">
        <f>IF(TAM!L498="","",TAM!L498)</f>
        <v/>
      </c>
      <c r="G494" s="213" t="str">
        <f>IF(TAM!M498="","",TAM!M498)</f>
        <v/>
      </c>
      <c r="H494" s="220" t="str">
        <f>IF(TAM!AD498="","",TAM!AD498)</f>
        <v/>
      </c>
      <c r="I494" s="223" t="str">
        <f>IF(Table35[[#This Row],[Open Qty TAM]]="","",TAM!AE498)</f>
        <v/>
      </c>
      <c r="J494" s="212" t="str">
        <f>IF(TMMIN!T496="","",TMMIN!T496)</f>
        <v/>
      </c>
      <c r="K494" s="42" t="str">
        <f>IF(TMMIN!Q496="","",TMMIN!Q496)</f>
        <v/>
      </c>
      <c r="L494" s="42" t="str">
        <f>IF(TMMIN!I496="","",TMMIN!I496)</f>
        <v/>
      </c>
      <c r="M494" s="220" t="str">
        <f>IF(Table35[[#This Row],[PO TMMIN]]="","",TMMIN!AD496)</f>
        <v/>
      </c>
      <c r="N494" s="223" t="str">
        <f>IF(Table35[[#This Row],[Open Qty TMMIN]]="","",TMMIN!AE496)</f>
        <v/>
      </c>
      <c r="O494" s="226" t="str">
        <f>IF(Table35[[#This Row],[Open Qty TAM]]="","",SUM(SUMIF('STOCK OES'!B:B,Table35[[#This Row],[Ich No]],'STOCK OES'!E:E),SUMIF('STOCK SEALING'!B:B,Table35[[#This Row],[Ich Part No]],'STOCK SEALING'!E:E)))</f>
        <v/>
      </c>
      <c r="P494" s="223" t="str">
        <f>IF(Table35[[#This Row],[Rest TMMIN]]="","",SUM(SUMIF('STOCK OES'!B:B,Table35[[#This Row],[Ich Part No]],'STOCK OES'!E:E),SUMIF('STOCK SEALING'!B:B,Table35[[#This Row],[Ich Part No]],'STOCK SEALING'!E:E)))</f>
        <v/>
      </c>
      <c r="Q494" s="226"/>
      <c r="R494" s="223"/>
      <c r="S494" s="226" t="str">
        <f>IFERROR(Table35[[#This Row],[REST TAM]]-Table35[[#This Row],[Scan TAM]],"")</f>
        <v/>
      </c>
      <c r="T494" s="223" t="str">
        <f>IFERROR(Table35[[#This Row],[Rest TMMIN]]-Table35[[#This Row],[Scan Tmmin]],"")</f>
        <v/>
      </c>
      <c r="U494" s="212" t="str">
        <f>IF(Table35[[#This Row],[PO TAM]]="","",IF(Table35[[#This Row],[Balance TAM]]&gt;0,"Open","Close"))</f>
        <v/>
      </c>
      <c r="V494" s="214" t="str">
        <f>IF(Table35[[#This Row],[PO TMMIN]]="","",IF(Table35[[#This Row],[Balance TMMIN]]&gt;0,"Open","Close"))</f>
        <v/>
      </c>
      <c r="W494" s="212"/>
      <c r="X494" s="214"/>
      <c r="Y494" s="236" t="str">
        <f>IF(Table35[[#This Row],[PO TAM]]="","",SUMIF(J:J,Table35[[#This Row],[Ich No]],J:N))</f>
        <v/>
      </c>
      <c r="Z494" s="214" t="str">
        <f>IF(Table35[[#This Row],[PO TMMIN]]="","",SUMIF(B:B,Table35[[#This Row],[Ich Part No]],I:I))</f>
        <v/>
      </c>
      <c r="AC494" s="169" t="str">
        <f>IF(Table35[[#This Row],[Delivery Date]]="","",$AC$2-Table35[[#This Row],[Delivery Date]])</f>
        <v/>
      </c>
      <c r="AE494" t="str">
        <f>IFERROR(VLOOKUP(Table35[[#This Row],[Ich No]],'ICH NO'!K:M,3,0),"")</f>
        <v/>
      </c>
      <c r="AF494" t="str">
        <f>IF(Table35[[#This Row],[REST TAM]]&gt;Table35[[#This Row],[Stock TAM]],Table35[[#This Row],[Stock TAM]],Table35[[#This Row],[REST TAM]])</f>
        <v/>
      </c>
    </row>
    <row r="495" spans="1:32" x14ac:dyDescent="0.3">
      <c r="A495" s="173" t="str">
        <f>IF(Table35[[#This Row],[TAM PART NO]]="","",(ROW()-2))</f>
        <v/>
      </c>
      <c r="B495" s="212" t="str">
        <f>IF(TAM!T499="","",TAM!T499)</f>
        <v/>
      </c>
      <c r="C495" s="42" t="str">
        <f>IF(TAM!Q499="","",TAM!Q499)</f>
        <v/>
      </c>
      <c r="D495" s="42" t="str">
        <f>IF(TAM!I499="","",TAM!I499)</f>
        <v/>
      </c>
      <c r="E495" s="42" t="str">
        <f>IF(TAM!H499="","",TAM!H499)</f>
        <v/>
      </c>
      <c r="F495" s="213" t="str">
        <f>IF(TAM!L499="","",TAM!L499)</f>
        <v/>
      </c>
      <c r="G495" s="213" t="str">
        <f>IF(TAM!M499="","",TAM!M499)</f>
        <v/>
      </c>
      <c r="H495" s="220" t="str">
        <f>IF(TAM!AD499="","",TAM!AD499)</f>
        <v/>
      </c>
      <c r="I495" s="223" t="str">
        <f>IF(Table35[[#This Row],[Open Qty TAM]]="","",TAM!AE499)</f>
        <v/>
      </c>
      <c r="J495" s="212" t="str">
        <f>IF(TMMIN!T497="","",TMMIN!T497)</f>
        <v/>
      </c>
      <c r="K495" s="42" t="str">
        <f>IF(TMMIN!Q497="","",TMMIN!Q497)</f>
        <v/>
      </c>
      <c r="L495" s="42" t="str">
        <f>IF(TMMIN!I497="","",TMMIN!I497)</f>
        <v/>
      </c>
      <c r="M495" s="220" t="str">
        <f>IF(Table35[[#This Row],[PO TMMIN]]="","",TMMIN!AD497)</f>
        <v/>
      </c>
      <c r="N495" s="223" t="str">
        <f>IF(Table35[[#This Row],[Open Qty TMMIN]]="","",TMMIN!AE497)</f>
        <v/>
      </c>
      <c r="O495" s="226" t="str">
        <f>IF(Table35[[#This Row],[Open Qty TAM]]="","",SUM(SUMIF('STOCK OES'!B:B,Table35[[#This Row],[Ich No]],'STOCK OES'!E:E),SUMIF('STOCK SEALING'!B:B,Table35[[#This Row],[Ich Part No]],'STOCK SEALING'!E:E)))</f>
        <v/>
      </c>
      <c r="P495" s="223" t="str">
        <f>IF(Table35[[#This Row],[Rest TMMIN]]="","",SUM(SUMIF('STOCK OES'!B:B,Table35[[#This Row],[Ich Part No]],'STOCK OES'!E:E),SUMIF('STOCK SEALING'!B:B,Table35[[#This Row],[Ich Part No]],'STOCK SEALING'!E:E)))</f>
        <v/>
      </c>
      <c r="Q495" s="226"/>
      <c r="R495" s="223"/>
      <c r="S495" s="226" t="str">
        <f>IFERROR(Table35[[#This Row],[REST TAM]]-Table35[[#This Row],[Scan TAM]],"")</f>
        <v/>
      </c>
      <c r="T495" s="223" t="str">
        <f>IFERROR(Table35[[#This Row],[Rest TMMIN]]-Table35[[#This Row],[Scan Tmmin]],"")</f>
        <v/>
      </c>
      <c r="U495" s="212" t="str">
        <f>IF(Table35[[#This Row],[PO TAM]]="","",IF(Table35[[#This Row],[Balance TAM]]&gt;0,"Open","Close"))</f>
        <v/>
      </c>
      <c r="V495" s="214" t="str">
        <f>IF(Table35[[#This Row],[PO TMMIN]]="","",IF(Table35[[#This Row],[Balance TMMIN]]&gt;0,"Open","Close"))</f>
        <v/>
      </c>
      <c r="W495" s="212"/>
      <c r="X495" s="214"/>
      <c r="Y495" s="236" t="str">
        <f>IF(Table35[[#This Row],[PO TAM]]="","",SUMIF(J:J,Table35[[#This Row],[Ich No]],J:N))</f>
        <v/>
      </c>
      <c r="Z495" s="214" t="str">
        <f>IF(Table35[[#This Row],[PO TMMIN]]="","",SUMIF(B:B,Table35[[#This Row],[Ich Part No]],I:I))</f>
        <v/>
      </c>
      <c r="AC495" s="169" t="str">
        <f>IF(Table35[[#This Row],[Delivery Date]]="","",$AC$2-Table35[[#This Row],[Delivery Date]])</f>
        <v/>
      </c>
      <c r="AE495" t="str">
        <f>IFERROR(VLOOKUP(Table35[[#This Row],[Ich No]],'ICH NO'!K:M,3,0),"")</f>
        <v/>
      </c>
      <c r="AF495" t="str">
        <f>IF(Table35[[#This Row],[REST TAM]]&gt;Table35[[#This Row],[Stock TAM]],Table35[[#This Row],[Stock TAM]],Table35[[#This Row],[REST TAM]])</f>
        <v/>
      </c>
    </row>
    <row r="496" spans="1:32" x14ac:dyDescent="0.3">
      <c r="A496" s="173" t="str">
        <f>IF(Table35[[#This Row],[TAM PART NO]]="","",(ROW()-2))</f>
        <v/>
      </c>
      <c r="B496" s="212" t="str">
        <f>IF(TAM!T500="","",TAM!T500)</f>
        <v/>
      </c>
      <c r="C496" s="42" t="str">
        <f>IF(TAM!Q500="","",TAM!Q500)</f>
        <v/>
      </c>
      <c r="D496" s="42" t="str">
        <f>IF(TAM!I500="","",TAM!I500)</f>
        <v/>
      </c>
      <c r="E496" s="42" t="str">
        <f>IF(TAM!H500="","",TAM!H500)</f>
        <v/>
      </c>
      <c r="F496" s="213" t="str">
        <f>IF(TAM!L500="","",TAM!L500)</f>
        <v/>
      </c>
      <c r="G496" s="213" t="str">
        <f>IF(TAM!M500="","",TAM!M500)</f>
        <v/>
      </c>
      <c r="H496" s="220" t="str">
        <f>IF(TAM!AD500="","",TAM!AD500)</f>
        <v/>
      </c>
      <c r="I496" s="223" t="str">
        <f>IF(Table35[[#This Row],[Open Qty TAM]]="","",TAM!AE500)</f>
        <v/>
      </c>
      <c r="J496" s="212" t="str">
        <f>IF(TMMIN!T498="","",TMMIN!T498)</f>
        <v/>
      </c>
      <c r="K496" s="42" t="str">
        <f>IF(TMMIN!Q498="","",TMMIN!Q498)</f>
        <v/>
      </c>
      <c r="L496" s="42" t="str">
        <f>IF(TMMIN!I498="","",TMMIN!I498)</f>
        <v/>
      </c>
      <c r="M496" s="220" t="str">
        <f>IF(Table35[[#This Row],[PO TMMIN]]="","",TMMIN!AD498)</f>
        <v/>
      </c>
      <c r="N496" s="223" t="str">
        <f>IF(Table35[[#This Row],[Open Qty TMMIN]]="","",TMMIN!AE498)</f>
        <v/>
      </c>
      <c r="O496" s="226" t="str">
        <f>IF(Table35[[#This Row],[Open Qty TAM]]="","",SUM(SUMIF('STOCK OES'!B:B,Table35[[#This Row],[Ich No]],'STOCK OES'!E:E),SUMIF('STOCK SEALING'!B:B,Table35[[#This Row],[Ich Part No]],'STOCK SEALING'!E:E)))</f>
        <v/>
      </c>
      <c r="P496" s="223" t="str">
        <f>IF(Table35[[#This Row],[Rest TMMIN]]="","",SUM(SUMIF('STOCK OES'!B:B,Table35[[#This Row],[Ich Part No]],'STOCK OES'!E:E),SUMIF('STOCK SEALING'!B:B,Table35[[#This Row],[Ich Part No]],'STOCK SEALING'!E:E)))</f>
        <v/>
      </c>
      <c r="Q496" s="226"/>
      <c r="R496" s="223"/>
      <c r="S496" s="226" t="str">
        <f>IFERROR(Table35[[#This Row],[REST TAM]]-Table35[[#This Row],[Scan TAM]],"")</f>
        <v/>
      </c>
      <c r="T496" s="223" t="str">
        <f>IFERROR(Table35[[#This Row],[Rest TMMIN]]-Table35[[#This Row],[Scan Tmmin]],"")</f>
        <v/>
      </c>
      <c r="U496" s="212" t="str">
        <f>IF(Table35[[#This Row],[PO TAM]]="","",IF(Table35[[#This Row],[Balance TAM]]&gt;0,"Open","Close"))</f>
        <v/>
      </c>
      <c r="V496" s="214" t="str">
        <f>IF(Table35[[#This Row],[PO TMMIN]]="","",IF(Table35[[#This Row],[Balance TMMIN]]&gt;0,"Open","Close"))</f>
        <v/>
      </c>
      <c r="W496" s="212"/>
      <c r="X496" s="214"/>
      <c r="Y496" s="236" t="str">
        <f>IF(Table35[[#This Row],[PO TAM]]="","",SUMIF(J:J,Table35[[#This Row],[Ich No]],J:N))</f>
        <v/>
      </c>
      <c r="Z496" s="214" t="str">
        <f>IF(Table35[[#This Row],[PO TMMIN]]="","",SUMIF(B:B,Table35[[#This Row],[Ich Part No]],I:I))</f>
        <v/>
      </c>
      <c r="AC496" s="169" t="str">
        <f>IF(Table35[[#This Row],[Delivery Date]]="","",$AC$2-Table35[[#This Row],[Delivery Date]])</f>
        <v/>
      </c>
      <c r="AE496" t="str">
        <f>IFERROR(VLOOKUP(Table35[[#This Row],[Ich No]],'ICH NO'!K:M,3,0),"")</f>
        <v/>
      </c>
      <c r="AF496" t="str">
        <f>IF(Table35[[#This Row],[REST TAM]]&gt;Table35[[#This Row],[Stock TAM]],Table35[[#This Row],[Stock TAM]],Table35[[#This Row],[REST TAM]])</f>
        <v/>
      </c>
    </row>
    <row r="497" spans="1:32" x14ac:dyDescent="0.3">
      <c r="A497" s="173" t="str">
        <f>IF(Table35[[#This Row],[TAM PART NO]]="","",(ROW()-2))</f>
        <v/>
      </c>
      <c r="B497" s="212" t="str">
        <f>IF(TAM!T501="","",TAM!T501)</f>
        <v/>
      </c>
      <c r="C497" s="42" t="str">
        <f>IF(TAM!Q501="","",TAM!Q501)</f>
        <v/>
      </c>
      <c r="D497" s="42" t="str">
        <f>IF(TAM!I501="","",TAM!I501)</f>
        <v/>
      </c>
      <c r="E497" s="42" t="str">
        <f>IF(TAM!H501="","",TAM!H501)</f>
        <v/>
      </c>
      <c r="F497" s="213" t="str">
        <f>IF(TAM!L501="","",TAM!L501)</f>
        <v/>
      </c>
      <c r="G497" s="213" t="str">
        <f>IF(TAM!M501="","",TAM!M501)</f>
        <v/>
      </c>
      <c r="H497" s="220" t="str">
        <f>IF(TAM!AD501="","",TAM!AD501)</f>
        <v/>
      </c>
      <c r="I497" s="223" t="str">
        <f>IF(Table35[[#This Row],[Open Qty TAM]]="","",TAM!AE501)</f>
        <v/>
      </c>
      <c r="J497" s="212" t="str">
        <f>IF(TMMIN!T499="","",TMMIN!T499)</f>
        <v/>
      </c>
      <c r="K497" s="42" t="str">
        <f>IF(TMMIN!Q499="","",TMMIN!Q499)</f>
        <v/>
      </c>
      <c r="L497" s="42" t="str">
        <f>IF(TMMIN!I499="","",TMMIN!I499)</f>
        <v/>
      </c>
      <c r="M497" s="220" t="str">
        <f>IF(Table35[[#This Row],[PO TMMIN]]="","",TMMIN!AD499)</f>
        <v/>
      </c>
      <c r="N497" s="223" t="str">
        <f>IF(Table35[[#This Row],[Open Qty TMMIN]]="","",TMMIN!AE499)</f>
        <v/>
      </c>
      <c r="O497" s="226" t="str">
        <f>IF(Table35[[#This Row],[Open Qty TAM]]="","",SUM(SUMIF('STOCK OES'!B:B,Table35[[#This Row],[Ich No]],'STOCK OES'!E:E),SUMIF('STOCK SEALING'!B:B,Table35[[#This Row],[Ich Part No]],'STOCK SEALING'!E:E)))</f>
        <v/>
      </c>
      <c r="P497" s="223" t="str">
        <f>IF(Table35[[#This Row],[Rest TMMIN]]="","",SUM(SUMIF('STOCK OES'!B:B,Table35[[#This Row],[Ich Part No]],'STOCK OES'!E:E),SUMIF('STOCK SEALING'!B:B,Table35[[#This Row],[Ich Part No]],'STOCK SEALING'!E:E)))</f>
        <v/>
      </c>
      <c r="Q497" s="226"/>
      <c r="R497" s="223"/>
      <c r="S497" s="226" t="str">
        <f>IFERROR(Table35[[#This Row],[REST TAM]]-Table35[[#This Row],[Scan TAM]],"")</f>
        <v/>
      </c>
      <c r="T497" s="223" t="str">
        <f>IFERROR(Table35[[#This Row],[Rest TMMIN]]-Table35[[#This Row],[Scan Tmmin]],"")</f>
        <v/>
      </c>
      <c r="U497" s="212" t="str">
        <f>IF(Table35[[#This Row],[PO TAM]]="","",IF(Table35[[#This Row],[Balance TAM]]&gt;0,"Open","Close"))</f>
        <v/>
      </c>
      <c r="V497" s="214" t="str">
        <f>IF(Table35[[#This Row],[PO TMMIN]]="","",IF(Table35[[#This Row],[Balance TMMIN]]&gt;0,"Open","Close"))</f>
        <v/>
      </c>
      <c r="W497" s="212"/>
      <c r="X497" s="214"/>
      <c r="Y497" s="236" t="str">
        <f>IF(Table35[[#This Row],[PO TAM]]="","",SUMIF(J:J,Table35[[#This Row],[Ich No]],J:N))</f>
        <v/>
      </c>
      <c r="Z497" s="214" t="str">
        <f>IF(Table35[[#This Row],[PO TMMIN]]="","",SUMIF(B:B,Table35[[#This Row],[Ich Part No]],I:I))</f>
        <v/>
      </c>
      <c r="AC497" s="169" t="str">
        <f>IF(Table35[[#This Row],[Delivery Date]]="","",$AC$2-Table35[[#This Row],[Delivery Date]])</f>
        <v/>
      </c>
      <c r="AE497" t="str">
        <f>IFERROR(VLOOKUP(Table35[[#This Row],[Ich No]],'ICH NO'!K:M,3,0),"")</f>
        <v/>
      </c>
      <c r="AF497" t="str">
        <f>IF(Table35[[#This Row],[REST TAM]]&gt;Table35[[#This Row],[Stock TAM]],Table35[[#This Row],[Stock TAM]],Table35[[#This Row],[REST TAM]])</f>
        <v/>
      </c>
    </row>
    <row r="498" spans="1:32" x14ac:dyDescent="0.3">
      <c r="A498" s="173" t="str">
        <f>IF(Table35[[#This Row],[TAM PART NO]]="","",(ROW()-2))</f>
        <v/>
      </c>
      <c r="B498" s="212" t="str">
        <f>IF(TAM!T502="","",TAM!T502)</f>
        <v/>
      </c>
      <c r="C498" s="42" t="str">
        <f>IF(TAM!Q502="","",TAM!Q502)</f>
        <v/>
      </c>
      <c r="D498" s="42" t="str">
        <f>IF(TAM!I502="","",TAM!I502)</f>
        <v/>
      </c>
      <c r="E498" s="42" t="str">
        <f>IF(TAM!H502="","",TAM!H502)</f>
        <v/>
      </c>
      <c r="F498" s="213" t="str">
        <f>IF(TAM!L502="","",TAM!L502)</f>
        <v/>
      </c>
      <c r="G498" s="213" t="str">
        <f>IF(TAM!M502="","",TAM!M502)</f>
        <v/>
      </c>
      <c r="H498" s="220" t="str">
        <f>IF(TAM!AD502="","",TAM!AD502)</f>
        <v/>
      </c>
      <c r="I498" s="223" t="str">
        <f>IF(Table35[[#This Row],[Open Qty TAM]]="","",TAM!AE502)</f>
        <v/>
      </c>
      <c r="J498" s="212" t="str">
        <f>IF(TMMIN!T500="","",TMMIN!T500)</f>
        <v/>
      </c>
      <c r="K498" s="42" t="str">
        <f>IF(TMMIN!Q500="","",TMMIN!Q500)</f>
        <v/>
      </c>
      <c r="L498" s="42" t="str">
        <f>IF(TMMIN!I500="","",TMMIN!I500)</f>
        <v/>
      </c>
      <c r="M498" s="220" t="str">
        <f>IF(Table35[[#This Row],[PO TMMIN]]="","",TMMIN!AD500)</f>
        <v/>
      </c>
      <c r="N498" s="223" t="str">
        <f>IF(Table35[[#This Row],[Open Qty TMMIN]]="","",TMMIN!AE500)</f>
        <v/>
      </c>
      <c r="O498" s="226" t="str">
        <f>IF(Table35[[#This Row],[Open Qty TAM]]="","",SUM(SUMIF('STOCK OES'!B:B,Table35[[#This Row],[Ich No]],'STOCK OES'!E:E),SUMIF('STOCK SEALING'!B:B,Table35[[#This Row],[Ich Part No]],'STOCK SEALING'!E:E)))</f>
        <v/>
      </c>
      <c r="P498" s="223" t="str">
        <f>IF(Table35[[#This Row],[Rest TMMIN]]="","",SUM(SUMIF('STOCK OES'!B:B,Table35[[#This Row],[Ich Part No]],'STOCK OES'!E:E),SUMIF('STOCK SEALING'!B:B,Table35[[#This Row],[Ich Part No]],'STOCK SEALING'!E:E)))</f>
        <v/>
      </c>
      <c r="Q498" s="226"/>
      <c r="R498" s="223"/>
      <c r="S498" s="226" t="str">
        <f>IFERROR(Table35[[#This Row],[REST TAM]]-Table35[[#This Row],[Scan TAM]],"")</f>
        <v/>
      </c>
      <c r="T498" s="223" t="str">
        <f>IFERROR(Table35[[#This Row],[Rest TMMIN]]-Table35[[#This Row],[Scan Tmmin]],"")</f>
        <v/>
      </c>
      <c r="U498" s="212" t="str">
        <f>IF(Table35[[#This Row],[PO TAM]]="","",IF(Table35[[#This Row],[Balance TAM]]&gt;0,"Open","Close"))</f>
        <v/>
      </c>
      <c r="V498" s="214" t="str">
        <f>IF(Table35[[#This Row],[PO TMMIN]]="","",IF(Table35[[#This Row],[Balance TMMIN]]&gt;0,"Open","Close"))</f>
        <v/>
      </c>
      <c r="W498" s="212"/>
      <c r="X498" s="214"/>
      <c r="Y498" s="236" t="str">
        <f>IF(Table35[[#This Row],[PO TAM]]="","",SUMIF(J:J,Table35[[#This Row],[Ich No]],J:N))</f>
        <v/>
      </c>
      <c r="Z498" s="214" t="str">
        <f>IF(Table35[[#This Row],[PO TMMIN]]="","",SUMIF(B:B,Table35[[#This Row],[Ich Part No]],I:I))</f>
        <v/>
      </c>
      <c r="AC498" s="169" t="str">
        <f>IF(Table35[[#This Row],[Delivery Date]]="","",$AC$2-Table35[[#This Row],[Delivery Date]])</f>
        <v/>
      </c>
      <c r="AE498" t="str">
        <f>IFERROR(VLOOKUP(Table35[[#This Row],[Ich No]],'ICH NO'!K:M,3,0),"")</f>
        <v/>
      </c>
      <c r="AF498" t="str">
        <f>IF(Table35[[#This Row],[REST TAM]]&gt;Table35[[#This Row],[Stock TAM]],Table35[[#This Row],[Stock TAM]],Table35[[#This Row],[REST TAM]])</f>
        <v/>
      </c>
    </row>
    <row r="499" spans="1:32" x14ac:dyDescent="0.3">
      <c r="A499" s="173" t="str">
        <f>IF(Table35[[#This Row],[TAM PART NO]]="","",(ROW()-2))</f>
        <v/>
      </c>
      <c r="B499" s="212" t="str">
        <f>IF(TAM!T503="","",TAM!T503)</f>
        <v/>
      </c>
      <c r="C499" s="42" t="str">
        <f>IF(TAM!Q503="","",TAM!Q503)</f>
        <v/>
      </c>
      <c r="D499" s="42" t="str">
        <f>IF(TAM!I503="","",TAM!I503)</f>
        <v/>
      </c>
      <c r="E499" s="42" t="str">
        <f>IF(TAM!H503="","",TAM!H503)</f>
        <v/>
      </c>
      <c r="F499" s="213" t="str">
        <f>IF(TAM!L503="","",TAM!L503)</f>
        <v/>
      </c>
      <c r="G499" s="213" t="str">
        <f>IF(TAM!M503="","",TAM!M503)</f>
        <v/>
      </c>
      <c r="H499" s="220" t="str">
        <f>IF(TAM!AD503="","",TAM!AD503)</f>
        <v/>
      </c>
      <c r="I499" s="223" t="str">
        <f>IF(Table35[[#This Row],[Open Qty TAM]]="","",TAM!AE503)</f>
        <v/>
      </c>
      <c r="J499" s="212" t="str">
        <f>IF(TMMIN!T501="","",TMMIN!T501)</f>
        <v/>
      </c>
      <c r="K499" s="42" t="str">
        <f>IF(TMMIN!Q501="","",TMMIN!Q501)</f>
        <v/>
      </c>
      <c r="L499" s="42" t="str">
        <f>IF(TMMIN!I501="","",TMMIN!I501)</f>
        <v/>
      </c>
      <c r="M499" s="220" t="str">
        <f>IF(Table35[[#This Row],[PO TMMIN]]="","",TMMIN!AD501)</f>
        <v/>
      </c>
      <c r="N499" s="223" t="str">
        <f>IF(Table35[[#This Row],[Open Qty TMMIN]]="","",TMMIN!AE501)</f>
        <v/>
      </c>
      <c r="O499" s="226" t="str">
        <f>IF(Table35[[#This Row],[Open Qty TAM]]="","",SUM(SUMIF('STOCK OES'!B:B,Table35[[#This Row],[Ich No]],'STOCK OES'!E:E),SUMIF('STOCK SEALING'!B:B,Table35[[#This Row],[Ich Part No]],'STOCK SEALING'!E:E)))</f>
        <v/>
      </c>
      <c r="P499" s="223" t="str">
        <f>IF(Table35[[#This Row],[Rest TMMIN]]="","",SUM(SUMIF('STOCK OES'!B:B,Table35[[#This Row],[Ich Part No]],'STOCK OES'!E:E),SUMIF('STOCK SEALING'!B:B,Table35[[#This Row],[Ich Part No]],'STOCK SEALING'!E:E)))</f>
        <v/>
      </c>
      <c r="Q499" s="226"/>
      <c r="R499" s="223"/>
      <c r="S499" s="226" t="str">
        <f>IFERROR(Table35[[#This Row],[REST TAM]]-Table35[[#This Row],[Scan TAM]],"")</f>
        <v/>
      </c>
      <c r="T499" s="223" t="str">
        <f>IFERROR(Table35[[#This Row],[Rest TMMIN]]-Table35[[#This Row],[Scan Tmmin]],"")</f>
        <v/>
      </c>
      <c r="U499" s="212" t="str">
        <f>IF(Table35[[#This Row],[PO TAM]]="","",IF(Table35[[#This Row],[Balance TAM]]&gt;0,"Open","Close"))</f>
        <v/>
      </c>
      <c r="V499" s="214" t="str">
        <f>IF(Table35[[#This Row],[PO TMMIN]]="","",IF(Table35[[#This Row],[Balance TMMIN]]&gt;0,"Open","Close"))</f>
        <v/>
      </c>
      <c r="W499" s="212"/>
      <c r="X499" s="214"/>
      <c r="Y499" s="236" t="str">
        <f>IF(Table35[[#This Row],[PO TAM]]="","",SUMIF(J:J,Table35[[#This Row],[Ich No]],J:N))</f>
        <v/>
      </c>
      <c r="Z499" s="214" t="str">
        <f>IF(Table35[[#This Row],[PO TMMIN]]="","",SUMIF(B:B,Table35[[#This Row],[Ich Part No]],I:I))</f>
        <v/>
      </c>
      <c r="AC499" s="169" t="str">
        <f>IF(Table35[[#This Row],[Delivery Date]]="","",$AC$2-Table35[[#This Row],[Delivery Date]])</f>
        <v/>
      </c>
      <c r="AE499" t="str">
        <f>IFERROR(VLOOKUP(Table35[[#This Row],[Ich No]],'ICH NO'!K:M,3,0),"")</f>
        <v/>
      </c>
      <c r="AF499" t="str">
        <f>IF(Table35[[#This Row],[REST TAM]]&gt;Table35[[#This Row],[Stock TAM]],Table35[[#This Row],[Stock TAM]],Table35[[#This Row],[REST TAM]])</f>
        <v/>
      </c>
    </row>
    <row r="500" spans="1:32" x14ac:dyDescent="0.3">
      <c r="A500" s="173" t="str">
        <f>IF(Table35[[#This Row],[TAM PART NO]]="","",(ROW()-2))</f>
        <v/>
      </c>
      <c r="B500" s="212" t="str">
        <f>IF(TAM!T504="","",TAM!T504)</f>
        <v/>
      </c>
      <c r="C500" s="42" t="str">
        <f>IF(TAM!Q504="","",TAM!Q504)</f>
        <v/>
      </c>
      <c r="D500" s="42" t="str">
        <f>IF(TAM!I504="","",TAM!I504)</f>
        <v/>
      </c>
      <c r="E500" s="42" t="str">
        <f>IF(TAM!H504="","",TAM!H504)</f>
        <v/>
      </c>
      <c r="F500" s="213" t="str">
        <f>IF(TAM!L504="","",TAM!L504)</f>
        <v/>
      </c>
      <c r="G500" s="213" t="str">
        <f>IF(TAM!M504="","",TAM!M504)</f>
        <v/>
      </c>
      <c r="H500" s="220" t="str">
        <f>IF(TAM!AD504="","",TAM!AD504)</f>
        <v/>
      </c>
      <c r="I500" s="223" t="str">
        <f>IF(Table35[[#This Row],[Open Qty TAM]]="","",TAM!AE504)</f>
        <v/>
      </c>
      <c r="J500" s="212" t="str">
        <f>IF(TMMIN!T502="","",TMMIN!T502)</f>
        <v/>
      </c>
      <c r="K500" s="42" t="str">
        <f>IF(TMMIN!Q502="","",TMMIN!Q502)</f>
        <v/>
      </c>
      <c r="L500" s="42" t="str">
        <f>IF(TMMIN!I502="","",TMMIN!I502)</f>
        <v/>
      </c>
      <c r="M500" s="220" t="str">
        <f>IF(Table35[[#This Row],[PO TMMIN]]="","",TMMIN!AD502)</f>
        <v/>
      </c>
      <c r="N500" s="223" t="str">
        <f>IF(Table35[[#This Row],[Open Qty TMMIN]]="","",TMMIN!AE502)</f>
        <v/>
      </c>
      <c r="O500" s="226" t="str">
        <f>IF(Table35[[#This Row],[Open Qty TAM]]="","",SUM(SUMIF('STOCK OES'!B:B,Table35[[#This Row],[Ich No]],'STOCK OES'!E:E),SUMIF('STOCK SEALING'!B:B,Table35[[#This Row],[Ich Part No]],'STOCK SEALING'!E:E)))</f>
        <v/>
      </c>
      <c r="P500" s="223" t="str">
        <f>IF(Table35[[#This Row],[Rest TMMIN]]="","",SUM(SUMIF('STOCK OES'!B:B,Table35[[#This Row],[Ich Part No]],'STOCK OES'!E:E),SUMIF('STOCK SEALING'!B:B,Table35[[#This Row],[Ich Part No]],'STOCK SEALING'!E:E)))</f>
        <v/>
      </c>
      <c r="Q500" s="226"/>
      <c r="R500" s="223"/>
      <c r="S500" s="226" t="str">
        <f>IFERROR(Table35[[#This Row],[REST TAM]]-Table35[[#This Row],[Scan TAM]],"")</f>
        <v/>
      </c>
      <c r="T500" s="223" t="str">
        <f>IFERROR(Table35[[#This Row],[Rest TMMIN]]-Table35[[#This Row],[Scan Tmmin]],"")</f>
        <v/>
      </c>
      <c r="U500" s="212" t="str">
        <f>IF(Table35[[#This Row],[PO TAM]]="","",IF(Table35[[#This Row],[Balance TAM]]&gt;0,"Open","Close"))</f>
        <v/>
      </c>
      <c r="V500" s="214" t="str">
        <f>IF(Table35[[#This Row],[PO TMMIN]]="","",IF(Table35[[#This Row],[Balance TMMIN]]&gt;0,"Open","Close"))</f>
        <v/>
      </c>
      <c r="W500" s="212"/>
      <c r="X500" s="214"/>
      <c r="Y500" s="236" t="str">
        <f>IF(Table35[[#This Row],[PO TAM]]="","",SUMIF(J:J,Table35[[#This Row],[Ich No]],J:N))</f>
        <v/>
      </c>
      <c r="Z500" s="214" t="str">
        <f>IF(Table35[[#This Row],[PO TMMIN]]="","",SUMIF(B:B,Table35[[#This Row],[Ich Part No]],I:I))</f>
        <v/>
      </c>
      <c r="AC500" s="169" t="str">
        <f>IF(Table35[[#This Row],[Delivery Date]]="","",$AC$2-Table35[[#This Row],[Delivery Date]])</f>
        <v/>
      </c>
      <c r="AE500" t="str">
        <f>IFERROR(VLOOKUP(Table35[[#This Row],[Ich No]],'ICH NO'!K:M,3,0),"")</f>
        <v/>
      </c>
      <c r="AF500" t="str">
        <f>IF(Table35[[#This Row],[REST TAM]]&gt;Table35[[#This Row],[Stock TAM]],Table35[[#This Row],[Stock TAM]],Table35[[#This Row],[REST TAM]])</f>
        <v/>
      </c>
    </row>
    <row r="501" spans="1:32" x14ac:dyDescent="0.3">
      <c r="A501" s="173" t="str">
        <f>IF(Table35[[#This Row],[TAM PART NO]]="","",(ROW()-2))</f>
        <v/>
      </c>
      <c r="B501" s="212" t="str">
        <f>IF(TAM!T505="","",TAM!T505)</f>
        <v/>
      </c>
      <c r="C501" s="42" t="str">
        <f>IF(TAM!Q505="","",TAM!Q505)</f>
        <v/>
      </c>
      <c r="D501" s="42" t="str">
        <f>IF(TAM!I505="","",TAM!I505)</f>
        <v/>
      </c>
      <c r="E501" s="42" t="str">
        <f>IF(TAM!H505="","",TAM!H505)</f>
        <v/>
      </c>
      <c r="F501" s="213" t="str">
        <f>IF(TAM!L505="","",TAM!L505)</f>
        <v/>
      </c>
      <c r="G501" s="213" t="str">
        <f>IF(TAM!M505="","",TAM!M505)</f>
        <v/>
      </c>
      <c r="H501" s="220" t="str">
        <f>IF(TAM!AD505="","",TAM!AD505)</f>
        <v/>
      </c>
      <c r="I501" s="223" t="str">
        <f>IF(Table35[[#This Row],[Open Qty TAM]]="","",TAM!AE505)</f>
        <v/>
      </c>
      <c r="J501" s="212" t="str">
        <f>IF(TMMIN!T503="","",TMMIN!T503)</f>
        <v/>
      </c>
      <c r="K501" s="42" t="str">
        <f>IF(TMMIN!Q503="","",TMMIN!Q503)</f>
        <v/>
      </c>
      <c r="L501" s="42" t="str">
        <f>IF(TMMIN!I503="","",TMMIN!I503)</f>
        <v/>
      </c>
      <c r="M501" s="220" t="str">
        <f>IF(Table35[[#This Row],[PO TMMIN]]="","",TMMIN!AD503)</f>
        <v/>
      </c>
      <c r="N501" s="223" t="str">
        <f>IF(Table35[[#This Row],[Open Qty TMMIN]]="","",TMMIN!AE503)</f>
        <v/>
      </c>
      <c r="O501" s="226" t="str">
        <f>IF(Table35[[#This Row],[Open Qty TAM]]="","",SUM(SUMIF('STOCK OES'!B:B,Table35[[#This Row],[Ich No]],'STOCK OES'!E:E),SUMIF('STOCK SEALING'!B:B,Table35[[#This Row],[Ich Part No]],'STOCK SEALING'!E:E)))</f>
        <v/>
      </c>
      <c r="P501" s="223" t="str">
        <f>IF(Table35[[#This Row],[Rest TMMIN]]="","",SUM(SUMIF('STOCK OES'!B:B,Table35[[#This Row],[Ich Part No]],'STOCK OES'!E:E),SUMIF('STOCK SEALING'!B:B,Table35[[#This Row],[Ich Part No]],'STOCK SEALING'!E:E)))</f>
        <v/>
      </c>
      <c r="Q501" s="226"/>
      <c r="R501" s="223"/>
      <c r="S501" s="226" t="str">
        <f>IFERROR(Table35[[#This Row],[REST TAM]]-Table35[[#This Row],[Scan TAM]],"")</f>
        <v/>
      </c>
      <c r="T501" s="223" t="str">
        <f>IFERROR(Table35[[#This Row],[Rest TMMIN]]-Table35[[#This Row],[Scan Tmmin]],"")</f>
        <v/>
      </c>
      <c r="U501" s="212" t="str">
        <f>IF(Table35[[#This Row],[PO TAM]]="","",IF(Table35[[#This Row],[Balance TAM]]&gt;0,"Open","Close"))</f>
        <v/>
      </c>
      <c r="V501" s="214" t="str">
        <f>IF(Table35[[#This Row],[PO TMMIN]]="","",IF(Table35[[#This Row],[Balance TMMIN]]&gt;0,"Open","Close"))</f>
        <v/>
      </c>
      <c r="W501" s="212"/>
      <c r="X501" s="214"/>
      <c r="Y501" s="236" t="str">
        <f>IF(Table35[[#This Row],[PO TAM]]="","",SUMIF(J:J,Table35[[#This Row],[Ich No]],J:N))</f>
        <v/>
      </c>
      <c r="Z501" s="214" t="str">
        <f>IF(Table35[[#This Row],[PO TMMIN]]="","",SUMIF(B:B,Table35[[#This Row],[Ich Part No]],I:I))</f>
        <v/>
      </c>
      <c r="AC501" s="169" t="str">
        <f>IF(Table35[[#This Row],[Delivery Date]]="","",$AC$2-Table35[[#This Row],[Delivery Date]])</f>
        <v/>
      </c>
      <c r="AE501" t="str">
        <f>IFERROR(VLOOKUP(Table35[[#This Row],[Ich No]],'ICH NO'!K:M,3,0),"")</f>
        <v/>
      </c>
      <c r="AF501" t="str">
        <f>IF(Table35[[#This Row],[REST TAM]]&gt;Table35[[#This Row],[Stock TAM]],Table35[[#This Row],[Stock TAM]],Table35[[#This Row],[REST TAM]])</f>
        <v/>
      </c>
    </row>
    <row r="502" spans="1:32" x14ac:dyDescent="0.3">
      <c r="A502" s="173" t="str">
        <f>IF(Table35[[#This Row],[TAM PART NO]]="","",(ROW()-2))</f>
        <v/>
      </c>
      <c r="B502" s="212" t="str">
        <f>IF(TAM!T506="","",TAM!T506)</f>
        <v/>
      </c>
      <c r="C502" s="42" t="str">
        <f>IF(TAM!Q506="","",TAM!Q506)</f>
        <v/>
      </c>
      <c r="D502" s="42" t="str">
        <f>IF(TAM!I506="","",TAM!I506)</f>
        <v/>
      </c>
      <c r="E502" s="42" t="str">
        <f>IF(TAM!H506="","",TAM!H506)</f>
        <v/>
      </c>
      <c r="F502" s="213" t="str">
        <f>IF(TAM!L506="","",TAM!L506)</f>
        <v/>
      </c>
      <c r="G502" s="213" t="str">
        <f>IF(TAM!M506="","",TAM!M506)</f>
        <v/>
      </c>
      <c r="H502" s="220" t="str">
        <f>IF(TAM!AD506="","",TAM!AD506)</f>
        <v/>
      </c>
      <c r="I502" s="223" t="str">
        <f>IF(Table35[[#This Row],[Open Qty TAM]]="","",TAM!AE506)</f>
        <v/>
      </c>
      <c r="J502" s="212" t="str">
        <f>IF(TMMIN!T504="","",TMMIN!T504)</f>
        <v/>
      </c>
      <c r="K502" s="42" t="str">
        <f>IF(TMMIN!Q504="","",TMMIN!Q504)</f>
        <v/>
      </c>
      <c r="L502" s="42" t="str">
        <f>IF(TMMIN!I504="","",TMMIN!I504)</f>
        <v/>
      </c>
      <c r="M502" s="220" t="str">
        <f>IF(Table35[[#This Row],[PO TMMIN]]="","",TMMIN!AD504)</f>
        <v/>
      </c>
      <c r="N502" s="223" t="str">
        <f>IF(Table35[[#This Row],[Open Qty TMMIN]]="","",TMMIN!AE504)</f>
        <v/>
      </c>
      <c r="O502" s="226" t="str">
        <f>IF(Table35[[#This Row],[Open Qty TAM]]="","",SUM(SUMIF('STOCK OES'!B:B,Table35[[#This Row],[Ich No]],'STOCK OES'!E:E),SUMIF('STOCK SEALING'!B:B,Table35[[#This Row],[Ich Part No]],'STOCK SEALING'!E:E)))</f>
        <v/>
      </c>
      <c r="P502" s="223" t="str">
        <f>IF(Table35[[#This Row],[Rest TMMIN]]="","",SUM(SUMIF('STOCK OES'!B:B,Table35[[#This Row],[Ich Part No]],'STOCK OES'!E:E),SUMIF('STOCK SEALING'!B:B,Table35[[#This Row],[Ich Part No]],'STOCK SEALING'!E:E)))</f>
        <v/>
      </c>
      <c r="Q502" s="226"/>
      <c r="R502" s="223"/>
      <c r="S502" s="226" t="str">
        <f>IFERROR(Table35[[#This Row],[REST TAM]]-Table35[[#This Row],[Scan TAM]],"")</f>
        <v/>
      </c>
      <c r="T502" s="223" t="str">
        <f>IFERROR(Table35[[#This Row],[Rest TMMIN]]-Table35[[#This Row],[Scan Tmmin]],"")</f>
        <v/>
      </c>
      <c r="U502" s="212" t="str">
        <f>IF(Table35[[#This Row],[PO TAM]]="","",IF(Table35[[#This Row],[Balance TAM]]&gt;0,"Open","Close"))</f>
        <v/>
      </c>
      <c r="V502" s="214" t="str">
        <f>IF(Table35[[#This Row],[PO TMMIN]]="","",IF(Table35[[#This Row],[Balance TMMIN]]&gt;0,"Open","Close"))</f>
        <v/>
      </c>
      <c r="W502" s="212"/>
      <c r="X502" s="214"/>
      <c r="Y502" s="236" t="str">
        <f>IF(Table35[[#This Row],[PO TAM]]="","",SUMIF(J:J,Table35[[#This Row],[Ich No]],J:N))</f>
        <v/>
      </c>
      <c r="Z502" s="214" t="str">
        <f>IF(Table35[[#This Row],[PO TMMIN]]="","",SUMIF(B:B,Table35[[#This Row],[Ich Part No]],I:I))</f>
        <v/>
      </c>
      <c r="AC502" s="169" t="str">
        <f>IF(Table35[[#This Row],[Delivery Date]]="","",$AC$2-Table35[[#This Row],[Delivery Date]])</f>
        <v/>
      </c>
      <c r="AE502" t="str">
        <f>IFERROR(VLOOKUP(Table35[[#This Row],[Ich No]],'ICH NO'!K:M,3,0),"")</f>
        <v/>
      </c>
      <c r="AF502" t="str">
        <f>IF(Table35[[#This Row],[REST TAM]]&gt;Table35[[#This Row],[Stock TAM]],Table35[[#This Row],[Stock TAM]],Table35[[#This Row],[REST TAM]])</f>
        <v/>
      </c>
    </row>
    <row r="503" spans="1:32" x14ac:dyDescent="0.3">
      <c r="A503" s="173" t="str">
        <f>IF(Table35[[#This Row],[TAM PART NO]]="","",(ROW()-2))</f>
        <v/>
      </c>
      <c r="B503" s="212" t="str">
        <f>IF(TAM!T507="","",TAM!T507)</f>
        <v/>
      </c>
      <c r="C503" s="42" t="str">
        <f>IF(TAM!Q507="","",TAM!Q507)</f>
        <v/>
      </c>
      <c r="D503" s="42" t="str">
        <f>IF(TAM!I507="","",TAM!I507)</f>
        <v/>
      </c>
      <c r="E503" s="42" t="str">
        <f>IF(TAM!H507="","",TAM!H507)</f>
        <v/>
      </c>
      <c r="F503" s="213" t="str">
        <f>IF(TAM!L507="","",TAM!L507)</f>
        <v/>
      </c>
      <c r="G503" s="213" t="str">
        <f>IF(TAM!M507="","",TAM!M507)</f>
        <v/>
      </c>
      <c r="H503" s="220" t="str">
        <f>IF(TAM!AD507="","",TAM!AD507)</f>
        <v/>
      </c>
      <c r="I503" s="223" t="str">
        <f>IF(Table35[[#This Row],[Open Qty TAM]]="","",TAM!AE507)</f>
        <v/>
      </c>
      <c r="J503" s="212" t="str">
        <f>IF(TMMIN!T505="","",TMMIN!T505)</f>
        <v/>
      </c>
      <c r="K503" s="42" t="str">
        <f>IF(TMMIN!Q505="","",TMMIN!Q505)</f>
        <v/>
      </c>
      <c r="L503" s="42" t="str">
        <f>IF(TMMIN!I505="","",TMMIN!I505)</f>
        <v/>
      </c>
      <c r="M503" s="220" t="str">
        <f>IF(Table35[[#This Row],[PO TMMIN]]="","",TMMIN!AD505)</f>
        <v/>
      </c>
      <c r="N503" s="223" t="str">
        <f>IF(Table35[[#This Row],[Open Qty TMMIN]]="","",TMMIN!AE505)</f>
        <v/>
      </c>
      <c r="O503" s="226" t="str">
        <f>IF(Table35[[#This Row],[Open Qty TAM]]="","",SUM(SUMIF('STOCK OES'!B:B,Table35[[#This Row],[Ich No]],'STOCK OES'!E:E),SUMIF('STOCK SEALING'!B:B,Table35[[#This Row],[Ich Part No]],'STOCK SEALING'!E:E)))</f>
        <v/>
      </c>
      <c r="P503" s="223" t="str">
        <f>IF(Table35[[#This Row],[Rest TMMIN]]="","",SUM(SUMIF('STOCK OES'!B:B,Table35[[#This Row],[Ich Part No]],'STOCK OES'!E:E),SUMIF('STOCK SEALING'!B:B,Table35[[#This Row],[Ich Part No]],'STOCK SEALING'!E:E)))</f>
        <v/>
      </c>
      <c r="Q503" s="226"/>
      <c r="R503" s="223"/>
      <c r="S503" s="226" t="str">
        <f>IFERROR(Table35[[#This Row],[REST TAM]]-Table35[[#This Row],[Scan TAM]],"")</f>
        <v/>
      </c>
      <c r="T503" s="223" t="str">
        <f>IFERROR(Table35[[#This Row],[Rest TMMIN]]-Table35[[#This Row],[Scan Tmmin]],"")</f>
        <v/>
      </c>
      <c r="U503" s="212" t="str">
        <f>IF(Table35[[#This Row],[PO TAM]]="","",IF(Table35[[#This Row],[Balance TAM]]&gt;0,"Open","Close"))</f>
        <v/>
      </c>
      <c r="V503" s="214" t="str">
        <f>IF(Table35[[#This Row],[PO TMMIN]]="","",IF(Table35[[#This Row],[Balance TMMIN]]&gt;0,"Open","Close"))</f>
        <v/>
      </c>
      <c r="W503" s="212"/>
      <c r="X503" s="214"/>
      <c r="Y503" s="236" t="str">
        <f>IF(Table35[[#This Row],[PO TAM]]="","",SUMIF(J:J,Table35[[#This Row],[Ich No]],J:N))</f>
        <v/>
      </c>
      <c r="Z503" s="214" t="str">
        <f>IF(Table35[[#This Row],[PO TMMIN]]="","",SUMIF(B:B,Table35[[#This Row],[Ich Part No]],I:I))</f>
        <v/>
      </c>
      <c r="AC503" s="169" t="str">
        <f>IF(Table35[[#This Row],[Delivery Date]]="","",$AC$2-Table35[[#This Row],[Delivery Date]])</f>
        <v/>
      </c>
      <c r="AE503" t="str">
        <f>IFERROR(VLOOKUP(Table35[[#This Row],[Ich No]],'ICH NO'!K:M,3,0),"")</f>
        <v/>
      </c>
      <c r="AF503" t="str">
        <f>IF(Table35[[#This Row],[REST TAM]]&gt;Table35[[#This Row],[Stock TAM]],Table35[[#This Row],[Stock TAM]],Table35[[#This Row],[REST TAM]])</f>
        <v/>
      </c>
    </row>
    <row r="504" spans="1:32" x14ac:dyDescent="0.3">
      <c r="A504" s="173" t="str">
        <f>IF(Table35[[#This Row],[TAM PART NO]]="","",(ROW()-2))</f>
        <v/>
      </c>
      <c r="B504" s="212" t="str">
        <f>IF(TAM!T508="","",TAM!T508)</f>
        <v/>
      </c>
      <c r="C504" s="42" t="str">
        <f>IF(TAM!Q508="","",TAM!Q508)</f>
        <v/>
      </c>
      <c r="D504" s="42" t="str">
        <f>IF(TAM!I508="","",TAM!I508)</f>
        <v/>
      </c>
      <c r="E504" s="42" t="str">
        <f>IF(TAM!H508="","",TAM!H508)</f>
        <v/>
      </c>
      <c r="F504" s="213" t="str">
        <f>IF(TAM!L508="","",TAM!L508)</f>
        <v/>
      </c>
      <c r="G504" s="213" t="str">
        <f>IF(TAM!M508="","",TAM!M508)</f>
        <v/>
      </c>
      <c r="H504" s="220" t="str">
        <f>IF(TAM!AD508="","",TAM!AD508)</f>
        <v/>
      </c>
      <c r="I504" s="223" t="str">
        <f>IF(Table35[[#This Row],[Open Qty TAM]]="","",TAM!AE508)</f>
        <v/>
      </c>
      <c r="J504" s="212" t="str">
        <f>IF(TMMIN!T506="","",TMMIN!T506)</f>
        <v/>
      </c>
      <c r="K504" s="42" t="str">
        <f>IF(TMMIN!Q506="","",TMMIN!Q506)</f>
        <v/>
      </c>
      <c r="L504" s="42" t="str">
        <f>IF(TMMIN!I506="","",TMMIN!I506)</f>
        <v/>
      </c>
      <c r="M504" s="220" t="str">
        <f>IF(Table35[[#This Row],[PO TMMIN]]="","",TMMIN!AD506)</f>
        <v/>
      </c>
      <c r="N504" s="223" t="str">
        <f>IF(Table35[[#This Row],[Open Qty TMMIN]]="","",TMMIN!AE506)</f>
        <v/>
      </c>
      <c r="O504" s="226" t="str">
        <f>IF(Table35[[#This Row],[Open Qty TAM]]="","",SUM(SUMIF('STOCK OES'!B:B,Table35[[#This Row],[Ich No]],'STOCK OES'!E:E),SUMIF('STOCK SEALING'!B:B,Table35[[#This Row],[Ich Part No]],'STOCK SEALING'!E:E)))</f>
        <v/>
      </c>
      <c r="P504" s="223" t="str">
        <f>IF(Table35[[#This Row],[Rest TMMIN]]="","",SUM(SUMIF('STOCK OES'!B:B,Table35[[#This Row],[Ich Part No]],'STOCK OES'!E:E),SUMIF('STOCK SEALING'!B:B,Table35[[#This Row],[Ich Part No]],'STOCK SEALING'!E:E)))</f>
        <v/>
      </c>
      <c r="Q504" s="226"/>
      <c r="R504" s="223"/>
      <c r="S504" s="226" t="str">
        <f>IFERROR(Table35[[#This Row],[REST TAM]]-Table35[[#This Row],[Scan TAM]],"")</f>
        <v/>
      </c>
      <c r="T504" s="223" t="str">
        <f>IFERROR(Table35[[#This Row],[Rest TMMIN]]-Table35[[#This Row],[Scan Tmmin]],"")</f>
        <v/>
      </c>
      <c r="U504" s="212" t="str">
        <f>IF(Table35[[#This Row],[PO TAM]]="","",IF(Table35[[#This Row],[Balance TAM]]&gt;0,"Open","Close"))</f>
        <v/>
      </c>
      <c r="V504" s="214" t="str">
        <f>IF(Table35[[#This Row],[PO TMMIN]]="","",IF(Table35[[#This Row],[Balance TMMIN]]&gt;0,"Open","Close"))</f>
        <v/>
      </c>
      <c r="W504" s="212"/>
      <c r="X504" s="214"/>
      <c r="Y504" s="236" t="str">
        <f>IF(Table35[[#This Row],[PO TAM]]="","",SUMIF(J:J,Table35[[#This Row],[Ich No]],J:N))</f>
        <v/>
      </c>
      <c r="Z504" s="214" t="str">
        <f>IF(Table35[[#This Row],[PO TMMIN]]="","",SUMIF(B:B,Table35[[#This Row],[Ich Part No]],I:I))</f>
        <v/>
      </c>
      <c r="AC504" s="169" t="str">
        <f>IF(Table35[[#This Row],[Delivery Date]]="","",$AC$2-Table35[[#This Row],[Delivery Date]])</f>
        <v/>
      </c>
      <c r="AE504" t="str">
        <f>IFERROR(VLOOKUP(Table35[[#This Row],[Ich No]],'ICH NO'!K:M,3,0),"")</f>
        <v/>
      </c>
      <c r="AF504" t="str">
        <f>IF(Table35[[#This Row],[REST TAM]]&gt;Table35[[#This Row],[Stock TAM]],Table35[[#This Row],[Stock TAM]],Table35[[#This Row],[REST TAM]])</f>
        <v/>
      </c>
    </row>
    <row r="505" spans="1:32" x14ac:dyDescent="0.3">
      <c r="A505" s="173" t="str">
        <f>IF(Table35[[#This Row],[TAM PART NO]]="","",(ROW()-2))</f>
        <v/>
      </c>
      <c r="B505" s="212" t="str">
        <f>IF(TAM!T509="","",TAM!T509)</f>
        <v/>
      </c>
      <c r="C505" s="42" t="str">
        <f>IF(TAM!Q509="","",TAM!Q509)</f>
        <v/>
      </c>
      <c r="D505" s="42" t="str">
        <f>IF(TAM!I509="","",TAM!I509)</f>
        <v/>
      </c>
      <c r="E505" s="42" t="str">
        <f>IF(TAM!H509="","",TAM!H509)</f>
        <v/>
      </c>
      <c r="F505" s="213" t="str">
        <f>IF(TAM!L509="","",TAM!L509)</f>
        <v/>
      </c>
      <c r="G505" s="213" t="str">
        <f>IF(TAM!M509="","",TAM!M509)</f>
        <v/>
      </c>
      <c r="H505" s="220" t="str">
        <f>IF(TAM!AD509="","",TAM!AD509)</f>
        <v/>
      </c>
      <c r="I505" s="223" t="str">
        <f>IF(Table35[[#This Row],[Open Qty TAM]]="","",TAM!AE509)</f>
        <v/>
      </c>
      <c r="J505" s="212" t="str">
        <f>IF(TMMIN!T507="","",TMMIN!T507)</f>
        <v/>
      </c>
      <c r="K505" s="42" t="str">
        <f>IF(TMMIN!Q507="","",TMMIN!Q507)</f>
        <v/>
      </c>
      <c r="L505" s="42" t="str">
        <f>IF(TMMIN!I507="","",TMMIN!I507)</f>
        <v/>
      </c>
      <c r="M505" s="220" t="str">
        <f>IF(Table35[[#This Row],[PO TMMIN]]="","",TMMIN!AD507)</f>
        <v/>
      </c>
      <c r="N505" s="223" t="str">
        <f>IF(Table35[[#This Row],[Open Qty TMMIN]]="","",TMMIN!AE507)</f>
        <v/>
      </c>
      <c r="O505" s="226" t="str">
        <f>IF(Table35[[#This Row],[Open Qty TAM]]="","",SUM(SUMIF('STOCK OES'!B:B,Table35[[#This Row],[Ich No]],'STOCK OES'!E:E),SUMIF('STOCK SEALING'!B:B,Table35[[#This Row],[Ich Part No]],'STOCK SEALING'!E:E)))</f>
        <v/>
      </c>
      <c r="P505" s="223" t="str">
        <f>IF(Table35[[#This Row],[Rest TMMIN]]="","",SUM(SUMIF('STOCK OES'!B:B,Table35[[#This Row],[Ich Part No]],'STOCK OES'!E:E),SUMIF('STOCK SEALING'!B:B,Table35[[#This Row],[Ich Part No]],'STOCK SEALING'!E:E)))</f>
        <v/>
      </c>
      <c r="Q505" s="226"/>
      <c r="R505" s="223"/>
      <c r="S505" s="226" t="str">
        <f>IFERROR(Table35[[#This Row],[REST TAM]]-Table35[[#This Row],[Scan TAM]],"")</f>
        <v/>
      </c>
      <c r="T505" s="223" t="str">
        <f>IFERROR(Table35[[#This Row],[Rest TMMIN]]-Table35[[#This Row],[Scan Tmmin]],"")</f>
        <v/>
      </c>
      <c r="U505" s="212" t="str">
        <f>IF(Table35[[#This Row],[PO TAM]]="","",IF(Table35[[#This Row],[Balance TAM]]&gt;0,"Open","Close"))</f>
        <v/>
      </c>
      <c r="V505" s="214" t="str">
        <f>IF(Table35[[#This Row],[PO TMMIN]]="","",IF(Table35[[#This Row],[Balance TMMIN]]&gt;0,"Open","Close"))</f>
        <v/>
      </c>
      <c r="W505" s="212"/>
      <c r="X505" s="214"/>
      <c r="Y505" s="236" t="str">
        <f>IF(Table35[[#This Row],[PO TAM]]="","",SUMIF(J:J,Table35[[#This Row],[Ich No]],J:N))</f>
        <v/>
      </c>
      <c r="Z505" s="214" t="str">
        <f>IF(Table35[[#This Row],[PO TMMIN]]="","",SUMIF(B:B,Table35[[#This Row],[Ich Part No]],I:I))</f>
        <v/>
      </c>
      <c r="AC505" s="169" t="str">
        <f>IF(Table35[[#This Row],[Delivery Date]]="","",$AC$2-Table35[[#This Row],[Delivery Date]])</f>
        <v/>
      </c>
      <c r="AE505" t="str">
        <f>IFERROR(VLOOKUP(Table35[[#This Row],[Ich No]],'ICH NO'!K:M,3,0),"")</f>
        <v/>
      </c>
      <c r="AF505" t="str">
        <f>IF(Table35[[#This Row],[REST TAM]]&gt;Table35[[#This Row],[Stock TAM]],Table35[[#This Row],[Stock TAM]],Table35[[#This Row],[REST TAM]])</f>
        <v/>
      </c>
    </row>
    <row r="506" spans="1:32" x14ac:dyDescent="0.3">
      <c r="A506" s="173" t="str">
        <f>IF(Table35[[#This Row],[TAM PART NO]]="","",(ROW()-2))</f>
        <v/>
      </c>
      <c r="B506" s="212" t="str">
        <f>IF(TAM!T510="","",TAM!T510)</f>
        <v/>
      </c>
      <c r="C506" s="42" t="str">
        <f>IF(TAM!Q510="","",TAM!Q510)</f>
        <v/>
      </c>
      <c r="D506" s="42" t="str">
        <f>IF(TAM!I510="","",TAM!I510)</f>
        <v/>
      </c>
      <c r="E506" s="42" t="str">
        <f>IF(TAM!H510="","",TAM!H510)</f>
        <v/>
      </c>
      <c r="F506" s="213" t="str">
        <f>IF(TAM!L510="","",TAM!L510)</f>
        <v/>
      </c>
      <c r="G506" s="213" t="str">
        <f>IF(TAM!M510="","",TAM!M510)</f>
        <v/>
      </c>
      <c r="H506" s="220" t="str">
        <f>IF(TAM!AD510="","",TAM!AD510)</f>
        <v/>
      </c>
      <c r="I506" s="223" t="str">
        <f>IF(Table35[[#This Row],[Open Qty TAM]]="","",TAM!AE510)</f>
        <v/>
      </c>
      <c r="J506" s="212" t="str">
        <f>IF(TMMIN!T508="","",TMMIN!T508)</f>
        <v/>
      </c>
      <c r="K506" s="42" t="str">
        <f>IF(TMMIN!Q508="","",TMMIN!Q508)</f>
        <v/>
      </c>
      <c r="L506" s="42" t="str">
        <f>IF(TMMIN!I508="","",TMMIN!I508)</f>
        <v/>
      </c>
      <c r="M506" s="220" t="str">
        <f>IF(Table35[[#This Row],[PO TMMIN]]="","",TMMIN!AD508)</f>
        <v/>
      </c>
      <c r="N506" s="223" t="str">
        <f>IF(Table35[[#This Row],[Open Qty TMMIN]]="","",TMMIN!AE508)</f>
        <v/>
      </c>
      <c r="O506" s="226" t="str">
        <f>IF(Table35[[#This Row],[Open Qty TAM]]="","",SUM(SUMIF('STOCK OES'!B:B,Table35[[#This Row],[Ich No]],'STOCK OES'!E:E),SUMIF('STOCK SEALING'!B:B,Table35[[#This Row],[Ich Part No]],'STOCK SEALING'!E:E)))</f>
        <v/>
      </c>
      <c r="P506" s="223" t="str">
        <f>IF(Table35[[#This Row],[Rest TMMIN]]="","",SUM(SUMIF('STOCK OES'!B:B,Table35[[#This Row],[Ich Part No]],'STOCK OES'!E:E),SUMIF('STOCK SEALING'!B:B,Table35[[#This Row],[Ich Part No]],'STOCK SEALING'!E:E)))</f>
        <v/>
      </c>
      <c r="Q506" s="226"/>
      <c r="R506" s="223"/>
      <c r="S506" s="226" t="str">
        <f>IFERROR(Table35[[#This Row],[REST TAM]]-Table35[[#This Row],[Scan TAM]],"")</f>
        <v/>
      </c>
      <c r="T506" s="223" t="str">
        <f>IFERROR(Table35[[#This Row],[Rest TMMIN]]-Table35[[#This Row],[Scan Tmmin]],"")</f>
        <v/>
      </c>
      <c r="U506" s="212" t="str">
        <f>IF(Table35[[#This Row],[PO TAM]]="","",IF(Table35[[#This Row],[Balance TAM]]&gt;0,"Open","Close"))</f>
        <v/>
      </c>
      <c r="V506" s="214" t="str">
        <f>IF(Table35[[#This Row],[PO TMMIN]]="","",IF(Table35[[#This Row],[Balance TMMIN]]&gt;0,"Open","Close"))</f>
        <v/>
      </c>
      <c r="W506" s="212"/>
      <c r="X506" s="214"/>
      <c r="Y506" s="236" t="str">
        <f>IF(Table35[[#This Row],[PO TAM]]="","",SUMIF(J:J,Table35[[#This Row],[Ich No]],J:N))</f>
        <v/>
      </c>
      <c r="Z506" s="214" t="str">
        <f>IF(Table35[[#This Row],[PO TMMIN]]="","",SUMIF(B:B,Table35[[#This Row],[Ich Part No]],I:I))</f>
        <v/>
      </c>
      <c r="AC506" s="169" t="str">
        <f>IF(Table35[[#This Row],[Delivery Date]]="","",$AC$2-Table35[[#This Row],[Delivery Date]])</f>
        <v/>
      </c>
      <c r="AE506" t="str">
        <f>IFERROR(VLOOKUP(Table35[[#This Row],[Ich No]],'ICH NO'!K:M,3,0),"")</f>
        <v/>
      </c>
      <c r="AF506" t="str">
        <f>IF(Table35[[#This Row],[REST TAM]]&gt;Table35[[#This Row],[Stock TAM]],Table35[[#This Row],[Stock TAM]],Table35[[#This Row],[REST TAM]])</f>
        <v/>
      </c>
    </row>
    <row r="507" spans="1:32" x14ac:dyDescent="0.3">
      <c r="A507" s="173" t="str">
        <f>IF(Table35[[#This Row],[TAM PART NO]]="","",(ROW()-2))</f>
        <v/>
      </c>
      <c r="B507" s="212" t="str">
        <f>IF(TAM!T511="","",TAM!T511)</f>
        <v/>
      </c>
      <c r="C507" s="42" t="str">
        <f>IF(TAM!Q511="","",TAM!Q511)</f>
        <v/>
      </c>
      <c r="D507" s="42" t="str">
        <f>IF(TAM!I511="","",TAM!I511)</f>
        <v/>
      </c>
      <c r="E507" s="42" t="str">
        <f>IF(TAM!H511="","",TAM!H511)</f>
        <v/>
      </c>
      <c r="F507" s="213" t="str">
        <f>IF(TAM!L511="","",TAM!L511)</f>
        <v/>
      </c>
      <c r="G507" s="213" t="str">
        <f>IF(TAM!M511="","",TAM!M511)</f>
        <v/>
      </c>
      <c r="H507" s="220" t="str">
        <f>IF(TAM!AD511="","",TAM!AD511)</f>
        <v/>
      </c>
      <c r="I507" s="223" t="str">
        <f>IF(Table35[[#This Row],[Open Qty TAM]]="","",TAM!AE511)</f>
        <v/>
      </c>
      <c r="J507" s="212" t="str">
        <f>IF(TMMIN!T509="","",TMMIN!T509)</f>
        <v/>
      </c>
      <c r="K507" s="42" t="str">
        <f>IF(TMMIN!Q509="","",TMMIN!Q509)</f>
        <v/>
      </c>
      <c r="L507" s="42" t="str">
        <f>IF(TMMIN!I509="","",TMMIN!I509)</f>
        <v/>
      </c>
      <c r="M507" s="220" t="str">
        <f>IF(Table35[[#This Row],[PO TMMIN]]="","",TMMIN!AD509)</f>
        <v/>
      </c>
      <c r="N507" s="223" t="str">
        <f>IF(Table35[[#This Row],[Open Qty TMMIN]]="","",TMMIN!AE509)</f>
        <v/>
      </c>
      <c r="O507" s="226" t="str">
        <f>IF(Table35[[#This Row],[Open Qty TAM]]="","",SUM(SUMIF('STOCK OES'!B:B,Table35[[#This Row],[Ich No]],'STOCK OES'!E:E),SUMIF('STOCK SEALING'!B:B,Table35[[#This Row],[Ich Part No]],'STOCK SEALING'!E:E)))</f>
        <v/>
      </c>
      <c r="P507" s="223" t="str">
        <f>IF(Table35[[#This Row],[Rest TMMIN]]="","",SUM(SUMIF('STOCK OES'!B:B,Table35[[#This Row],[Ich Part No]],'STOCK OES'!E:E),SUMIF('STOCK SEALING'!B:B,Table35[[#This Row],[Ich Part No]],'STOCK SEALING'!E:E)))</f>
        <v/>
      </c>
      <c r="Q507" s="226"/>
      <c r="R507" s="223"/>
      <c r="S507" s="226" t="str">
        <f>IFERROR(Table35[[#This Row],[REST TAM]]-Table35[[#This Row],[Scan TAM]],"")</f>
        <v/>
      </c>
      <c r="T507" s="223" t="str">
        <f>IFERROR(Table35[[#This Row],[Rest TMMIN]]-Table35[[#This Row],[Scan Tmmin]],"")</f>
        <v/>
      </c>
      <c r="U507" s="212" t="str">
        <f>IF(Table35[[#This Row],[PO TAM]]="","",IF(Table35[[#This Row],[Balance TAM]]&gt;0,"Open","Close"))</f>
        <v/>
      </c>
      <c r="V507" s="214" t="str">
        <f>IF(Table35[[#This Row],[PO TMMIN]]="","",IF(Table35[[#This Row],[Balance TMMIN]]&gt;0,"Open","Close"))</f>
        <v/>
      </c>
      <c r="W507" s="212"/>
      <c r="X507" s="214"/>
      <c r="Y507" s="236" t="str">
        <f>IF(Table35[[#This Row],[PO TAM]]="","",SUMIF(J:J,Table35[[#This Row],[Ich No]],J:N))</f>
        <v/>
      </c>
      <c r="Z507" s="214" t="str">
        <f>IF(Table35[[#This Row],[PO TMMIN]]="","",SUMIF(B:B,Table35[[#This Row],[Ich Part No]],I:I))</f>
        <v/>
      </c>
      <c r="AC507" s="169" t="str">
        <f>IF(Table35[[#This Row],[Delivery Date]]="","",$AC$2-Table35[[#This Row],[Delivery Date]])</f>
        <v/>
      </c>
      <c r="AE507" t="str">
        <f>IFERROR(VLOOKUP(Table35[[#This Row],[Ich No]],'ICH NO'!K:M,3,0),"")</f>
        <v/>
      </c>
      <c r="AF507" t="str">
        <f>IF(Table35[[#This Row],[REST TAM]]&gt;Table35[[#This Row],[Stock TAM]],Table35[[#This Row],[Stock TAM]],Table35[[#This Row],[REST TAM]])</f>
        <v/>
      </c>
    </row>
    <row r="508" spans="1:32" x14ac:dyDescent="0.3">
      <c r="A508" s="173" t="str">
        <f>IF(Table35[[#This Row],[TAM PART NO]]="","",(ROW()-2))</f>
        <v/>
      </c>
      <c r="B508" s="212" t="str">
        <f>IF(TAM!T512="","",TAM!T512)</f>
        <v/>
      </c>
      <c r="C508" s="42" t="str">
        <f>IF(TAM!Q512="","",TAM!Q512)</f>
        <v/>
      </c>
      <c r="D508" s="42" t="str">
        <f>IF(TAM!I512="","",TAM!I512)</f>
        <v/>
      </c>
      <c r="E508" s="42" t="str">
        <f>IF(TAM!H512="","",TAM!H512)</f>
        <v/>
      </c>
      <c r="F508" s="213" t="str">
        <f>IF(TAM!L512="","",TAM!L512)</f>
        <v/>
      </c>
      <c r="G508" s="213" t="str">
        <f>IF(TAM!M512="","",TAM!M512)</f>
        <v/>
      </c>
      <c r="H508" s="220" t="str">
        <f>IF(TAM!AD512="","",TAM!AD512)</f>
        <v/>
      </c>
      <c r="I508" s="223" t="str">
        <f>IF(Table35[[#This Row],[Open Qty TAM]]="","",TAM!AE512)</f>
        <v/>
      </c>
      <c r="J508" s="212" t="str">
        <f>IF(TMMIN!T510="","",TMMIN!T510)</f>
        <v/>
      </c>
      <c r="K508" s="42" t="str">
        <f>IF(TMMIN!Q510="","",TMMIN!Q510)</f>
        <v/>
      </c>
      <c r="L508" s="42" t="str">
        <f>IF(TMMIN!I510="","",TMMIN!I510)</f>
        <v/>
      </c>
      <c r="M508" s="220" t="str">
        <f>IF(Table35[[#This Row],[PO TMMIN]]="","",TMMIN!AD510)</f>
        <v/>
      </c>
      <c r="N508" s="223" t="str">
        <f>IF(Table35[[#This Row],[Open Qty TMMIN]]="","",TMMIN!AE510)</f>
        <v/>
      </c>
      <c r="O508" s="226" t="str">
        <f>IF(Table35[[#This Row],[Open Qty TAM]]="","",SUM(SUMIF('STOCK OES'!B:B,Table35[[#This Row],[Ich No]],'STOCK OES'!E:E),SUMIF('STOCK SEALING'!B:B,Table35[[#This Row],[Ich Part No]],'STOCK SEALING'!E:E)))</f>
        <v/>
      </c>
      <c r="P508" s="223" t="str">
        <f>IF(Table35[[#This Row],[Rest TMMIN]]="","",SUM(SUMIF('STOCK OES'!B:B,Table35[[#This Row],[Ich Part No]],'STOCK OES'!E:E),SUMIF('STOCK SEALING'!B:B,Table35[[#This Row],[Ich Part No]],'STOCK SEALING'!E:E)))</f>
        <v/>
      </c>
      <c r="Q508" s="226"/>
      <c r="R508" s="223"/>
      <c r="S508" s="226" t="str">
        <f>IFERROR(Table35[[#This Row],[REST TAM]]-Table35[[#This Row],[Scan TAM]],"")</f>
        <v/>
      </c>
      <c r="T508" s="223" t="str">
        <f>IFERROR(Table35[[#This Row],[Rest TMMIN]]-Table35[[#This Row],[Scan Tmmin]],"")</f>
        <v/>
      </c>
      <c r="U508" s="212" t="str">
        <f>IF(Table35[[#This Row],[PO TAM]]="","",IF(Table35[[#This Row],[Balance TAM]]&gt;0,"Open","Close"))</f>
        <v/>
      </c>
      <c r="V508" s="214" t="str">
        <f>IF(Table35[[#This Row],[PO TMMIN]]="","",IF(Table35[[#This Row],[Balance TMMIN]]&gt;0,"Open","Close"))</f>
        <v/>
      </c>
      <c r="W508" s="212"/>
      <c r="X508" s="214"/>
      <c r="Y508" s="236" t="str">
        <f>IF(Table35[[#This Row],[PO TAM]]="","",SUMIF(J:J,Table35[[#This Row],[Ich No]],J:N))</f>
        <v/>
      </c>
      <c r="Z508" s="214" t="str">
        <f>IF(Table35[[#This Row],[PO TMMIN]]="","",SUMIF(B:B,Table35[[#This Row],[Ich Part No]],I:I))</f>
        <v/>
      </c>
      <c r="AC508" s="169" t="str">
        <f>IF(Table35[[#This Row],[Delivery Date]]="","",$AC$2-Table35[[#This Row],[Delivery Date]])</f>
        <v/>
      </c>
      <c r="AE508" t="str">
        <f>IFERROR(VLOOKUP(Table35[[#This Row],[Ich No]],'ICH NO'!K:M,3,0),"")</f>
        <v/>
      </c>
      <c r="AF508" t="str">
        <f>IF(Table35[[#This Row],[REST TAM]]&gt;Table35[[#This Row],[Stock TAM]],Table35[[#This Row],[Stock TAM]],Table35[[#This Row],[REST TAM]])</f>
        <v/>
      </c>
    </row>
    <row r="509" spans="1:32" x14ac:dyDescent="0.3">
      <c r="A509" s="173" t="str">
        <f>IF(Table35[[#This Row],[TAM PART NO]]="","",(ROW()-2))</f>
        <v/>
      </c>
      <c r="B509" s="212" t="str">
        <f>IF(TAM!T513="","",TAM!T513)</f>
        <v/>
      </c>
      <c r="C509" s="42" t="str">
        <f>IF(TAM!Q513="","",TAM!Q513)</f>
        <v/>
      </c>
      <c r="D509" s="42" t="str">
        <f>IF(TAM!I513="","",TAM!I513)</f>
        <v/>
      </c>
      <c r="E509" s="42" t="str">
        <f>IF(TAM!H513="","",TAM!H513)</f>
        <v/>
      </c>
      <c r="F509" s="213" t="str">
        <f>IF(TAM!L513="","",TAM!L513)</f>
        <v/>
      </c>
      <c r="G509" s="213" t="str">
        <f>IF(TAM!M513="","",TAM!M513)</f>
        <v/>
      </c>
      <c r="H509" s="220" t="str">
        <f>IF(TAM!AD513="","",TAM!AD513)</f>
        <v/>
      </c>
      <c r="I509" s="223" t="str">
        <f>IF(Table35[[#This Row],[Open Qty TAM]]="","",TAM!AE513)</f>
        <v/>
      </c>
      <c r="J509" s="212" t="str">
        <f>IF(TMMIN!T511="","",TMMIN!T511)</f>
        <v/>
      </c>
      <c r="K509" s="42" t="str">
        <f>IF(TMMIN!Q511="","",TMMIN!Q511)</f>
        <v/>
      </c>
      <c r="L509" s="42" t="str">
        <f>IF(TMMIN!I511="","",TMMIN!I511)</f>
        <v/>
      </c>
      <c r="M509" s="220" t="str">
        <f>IF(Table35[[#This Row],[PO TMMIN]]="","",TMMIN!AD511)</f>
        <v/>
      </c>
      <c r="N509" s="223" t="str">
        <f>IF(Table35[[#This Row],[Open Qty TMMIN]]="","",TMMIN!AE511)</f>
        <v/>
      </c>
      <c r="O509" s="226" t="str">
        <f>IF(Table35[[#This Row],[Open Qty TAM]]="","",SUM(SUMIF('STOCK OES'!B:B,Table35[[#This Row],[Ich No]],'STOCK OES'!E:E),SUMIF('STOCK SEALING'!B:B,Table35[[#This Row],[Ich Part No]],'STOCK SEALING'!E:E)))</f>
        <v/>
      </c>
      <c r="P509" s="223" t="str">
        <f>IF(Table35[[#This Row],[Rest TMMIN]]="","",SUM(SUMIF('STOCK OES'!B:B,Table35[[#This Row],[Ich Part No]],'STOCK OES'!E:E),SUMIF('STOCK SEALING'!B:B,Table35[[#This Row],[Ich Part No]],'STOCK SEALING'!E:E)))</f>
        <v/>
      </c>
      <c r="Q509" s="226"/>
      <c r="R509" s="223"/>
      <c r="S509" s="226" t="str">
        <f>IFERROR(Table35[[#This Row],[REST TAM]]-Table35[[#This Row],[Scan TAM]],"")</f>
        <v/>
      </c>
      <c r="T509" s="223" t="str">
        <f>IFERROR(Table35[[#This Row],[Rest TMMIN]]-Table35[[#This Row],[Scan Tmmin]],"")</f>
        <v/>
      </c>
      <c r="U509" s="212" t="str">
        <f>IF(Table35[[#This Row],[PO TAM]]="","",IF(Table35[[#This Row],[Balance TAM]]&gt;0,"Open","Close"))</f>
        <v/>
      </c>
      <c r="V509" s="214" t="str">
        <f>IF(Table35[[#This Row],[PO TMMIN]]="","",IF(Table35[[#This Row],[Balance TMMIN]]&gt;0,"Open","Close"))</f>
        <v/>
      </c>
      <c r="W509" s="212"/>
      <c r="X509" s="214"/>
      <c r="Y509" s="236" t="str">
        <f>IF(Table35[[#This Row],[PO TAM]]="","",SUMIF(J:J,Table35[[#This Row],[Ich No]],J:N))</f>
        <v/>
      </c>
      <c r="Z509" s="214" t="str">
        <f>IF(Table35[[#This Row],[PO TMMIN]]="","",SUMIF(B:B,Table35[[#This Row],[Ich Part No]],I:I))</f>
        <v/>
      </c>
      <c r="AC509" s="169" t="str">
        <f>IF(Table35[[#This Row],[Delivery Date]]="","",$AC$2-Table35[[#This Row],[Delivery Date]])</f>
        <v/>
      </c>
      <c r="AE509" t="str">
        <f>IFERROR(VLOOKUP(Table35[[#This Row],[Ich No]],'ICH NO'!K:M,3,0),"")</f>
        <v/>
      </c>
      <c r="AF509" t="str">
        <f>IF(Table35[[#This Row],[REST TAM]]&gt;Table35[[#This Row],[Stock TAM]],Table35[[#This Row],[Stock TAM]],Table35[[#This Row],[REST TAM]])</f>
        <v/>
      </c>
    </row>
    <row r="510" spans="1:32" x14ac:dyDescent="0.3">
      <c r="A510" s="173" t="str">
        <f>IF(Table35[[#This Row],[TAM PART NO]]="","",(ROW()-2))</f>
        <v/>
      </c>
      <c r="B510" s="212" t="str">
        <f>IF(TAM!T514="","",TAM!T514)</f>
        <v/>
      </c>
      <c r="C510" s="42" t="str">
        <f>IF(TAM!Q514="","",TAM!Q514)</f>
        <v/>
      </c>
      <c r="D510" s="42" t="str">
        <f>IF(TAM!I514="","",TAM!I514)</f>
        <v/>
      </c>
      <c r="E510" s="42" t="str">
        <f>IF(TAM!H514="","",TAM!H514)</f>
        <v/>
      </c>
      <c r="F510" s="213" t="str">
        <f>IF(TAM!L514="","",TAM!L514)</f>
        <v/>
      </c>
      <c r="G510" s="213" t="str">
        <f>IF(TAM!M514="","",TAM!M514)</f>
        <v/>
      </c>
      <c r="H510" s="220" t="str">
        <f>IF(TAM!AD514="","",TAM!AD514)</f>
        <v/>
      </c>
      <c r="I510" s="223" t="str">
        <f>IF(Table35[[#This Row],[Open Qty TAM]]="","",TAM!AE514)</f>
        <v/>
      </c>
      <c r="J510" s="212" t="str">
        <f>IF(TMMIN!T512="","",TMMIN!T512)</f>
        <v/>
      </c>
      <c r="K510" s="42" t="str">
        <f>IF(TMMIN!Q512="","",TMMIN!Q512)</f>
        <v/>
      </c>
      <c r="L510" s="42" t="str">
        <f>IF(TMMIN!I512="","",TMMIN!I512)</f>
        <v/>
      </c>
      <c r="M510" s="220" t="str">
        <f>IF(Table35[[#This Row],[PO TMMIN]]="","",TMMIN!AD512)</f>
        <v/>
      </c>
      <c r="N510" s="223" t="str">
        <f>IF(Table35[[#This Row],[Open Qty TMMIN]]="","",TMMIN!AE512)</f>
        <v/>
      </c>
      <c r="O510" s="226" t="str">
        <f>IF(Table35[[#This Row],[Open Qty TAM]]="","",SUM(SUMIF('STOCK OES'!B:B,Table35[[#This Row],[Ich No]],'STOCK OES'!E:E),SUMIF('STOCK SEALING'!B:B,Table35[[#This Row],[Ich Part No]],'STOCK SEALING'!E:E)))</f>
        <v/>
      </c>
      <c r="P510" s="223" t="str">
        <f>IF(Table35[[#This Row],[Rest TMMIN]]="","",SUM(SUMIF('STOCK OES'!B:B,Table35[[#This Row],[Ich Part No]],'STOCK OES'!E:E),SUMIF('STOCK SEALING'!B:B,Table35[[#This Row],[Ich Part No]],'STOCK SEALING'!E:E)))</f>
        <v/>
      </c>
      <c r="Q510" s="226"/>
      <c r="R510" s="223"/>
      <c r="S510" s="226" t="str">
        <f>IFERROR(Table35[[#This Row],[REST TAM]]-Table35[[#This Row],[Scan TAM]],"")</f>
        <v/>
      </c>
      <c r="T510" s="223" t="str">
        <f>IFERROR(Table35[[#This Row],[Rest TMMIN]]-Table35[[#This Row],[Scan Tmmin]],"")</f>
        <v/>
      </c>
      <c r="U510" s="212" t="str">
        <f>IF(Table35[[#This Row],[PO TAM]]="","",IF(Table35[[#This Row],[Balance TAM]]&gt;0,"Open","Close"))</f>
        <v/>
      </c>
      <c r="V510" s="214" t="str">
        <f>IF(Table35[[#This Row],[PO TMMIN]]="","",IF(Table35[[#This Row],[Balance TMMIN]]&gt;0,"Open","Close"))</f>
        <v/>
      </c>
      <c r="W510" s="212"/>
      <c r="X510" s="214"/>
      <c r="Y510" s="236" t="str">
        <f>IF(Table35[[#This Row],[PO TAM]]="","",SUMIF(J:J,Table35[[#This Row],[Ich No]],J:N))</f>
        <v/>
      </c>
      <c r="Z510" s="214" t="str">
        <f>IF(Table35[[#This Row],[PO TMMIN]]="","",SUMIF(B:B,Table35[[#This Row],[Ich Part No]],I:I))</f>
        <v/>
      </c>
      <c r="AC510" s="169" t="str">
        <f>IF(Table35[[#This Row],[Delivery Date]]="","",$AC$2-Table35[[#This Row],[Delivery Date]])</f>
        <v/>
      </c>
      <c r="AE510" t="str">
        <f>IFERROR(VLOOKUP(Table35[[#This Row],[Ich No]],'ICH NO'!K:M,3,0),"")</f>
        <v/>
      </c>
      <c r="AF510" t="str">
        <f>IF(Table35[[#This Row],[REST TAM]]&gt;Table35[[#This Row],[Stock TAM]],Table35[[#This Row],[Stock TAM]],Table35[[#This Row],[REST TAM]])</f>
        <v/>
      </c>
    </row>
    <row r="511" spans="1:32" x14ac:dyDescent="0.3">
      <c r="A511" s="173" t="str">
        <f>IF(Table35[[#This Row],[TAM PART NO]]="","",(ROW()-2))</f>
        <v/>
      </c>
      <c r="B511" s="212" t="str">
        <f>IF(TAM!T515="","",TAM!T515)</f>
        <v/>
      </c>
      <c r="C511" s="42" t="str">
        <f>IF(TAM!Q515="","",TAM!Q515)</f>
        <v/>
      </c>
      <c r="D511" s="42" t="str">
        <f>IF(TAM!I515="","",TAM!I515)</f>
        <v/>
      </c>
      <c r="E511" s="42" t="str">
        <f>IF(TAM!H515="","",TAM!H515)</f>
        <v/>
      </c>
      <c r="F511" s="213" t="str">
        <f>IF(TAM!L515="","",TAM!L515)</f>
        <v/>
      </c>
      <c r="G511" s="213" t="str">
        <f>IF(TAM!M515="","",TAM!M515)</f>
        <v/>
      </c>
      <c r="H511" s="220" t="str">
        <f>IF(TAM!AD515="","",TAM!AD515)</f>
        <v/>
      </c>
      <c r="I511" s="223" t="str">
        <f>IF(Table35[[#This Row],[Open Qty TAM]]="","",TAM!AE515)</f>
        <v/>
      </c>
      <c r="J511" s="212" t="str">
        <f>IF(TMMIN!T513="","",TMMIN!T513)</f>
        <v/>
      </c>
      <c r="K511" s="42" t="str">
        <f>IF(TMMIN!Q513="","",TMMIN!Q513)</f>
        <v/>
      </c>
      <c r="L511" s="42" t="str">
        <f>IF(TMMIN!I513="","",TMMIN!I513)</f>
        <v/>
      </c>
      <c r="M511" s="220" t="str">
        <f>IF(Table35[[#This Row],[PO TMMIN]]="","",TMMIN!AD513)</f>
        <v/>
      </c>
      <c r="N511" s="223" t="str">
        <f>IF(Table35[[#This Row],[Open Qty TMMIN]]="","",TMMIN!AE513)</f>
        <v/>
      </c>
      <c r="O511" s="226" t="str">
        <f>IF(Table35[[#This Row],[Open Qty TAM]]="","",SUM(SUMIF('STOCK OES'!B:B,Table35[[#This Row],[Ich No]],'STOCK OES'!E:E),SUMIF('STOCK SEALING'!B:B,Table35[[#This Row],[Ich Part No]],'STOCK SEALING'!E:E)))</f>
        <v/>
      </c>
      <c r="P511" s="223" t="str">
        <f>IF(Table35[[#This Row],[Rest TMMIN]]="","",SUM(SUMIF('STOCK OES'!B:B,Table35[[#This Row],[Ich Part No]],'STOCK OES'!E:E),SUMIF('STOCK SEALING'!B:B,Table35[[#This Row],[Ich Part No]],'STOCK SEALING'!E:E)))</f>
        <v/>
      </c>
      <c r="Q511" s="226"/>
      <c r="R511" s="223"/>
      <c r="S511" s="226" t="str">
        <f>IFERROR(Table35[[#This Row],[REST TAM]]-Table35[[#This Row],[Scan TAM]],"")</f>
        <v/>
      </c>
      <c r="T511" s="223" t="str">
        <f>IFERROR(Table35[[#This Row],[Rest TMMIN]]-Table35[[#This Row],[Scan Tmmin]],"")</f>
        <v/>
      </c>
      <c r="U511" s="212" t="str">
        <f>IF(Table35[[#This Row],[PO TAM]]="","",IF(Table35[[#This Row],[Balance TAM]]&gt;0,"Open","Close"))</f>
        <v/>
      </c>
      <c r="V511" s="214" t="str">
        <f>IF(Table35[[#This Row],[PO TMMIN]]="","",IF(Table35[[#This Row],[Balance TMMIN]]&gt;0,"Open","Close"))</f>
        <v/>
      </c>
      <c r="W511" s="212"/>
      <c r="X511" s="214"/>
      <c r="Y511" s="236" t="str">
        <f>IF(Table35[[#This Row],[PO TAM]]="","",SUMIF(J:J,Table35[[#This Row],[Ich No]],J:N))</f>
        <v/>
      </c>
      <c r="Z511" s="214" t="str">
        <f>IF(Table35[[#This Row],[PO TMMIN]]="","",SUMIF(B:B,Table35[[#This Row],[Ich Part No]],I:I))</f>
        <v/>
      </c>
      <c r="AC511" s="169" t="str">
        <f>IF(Table35[[#This Row],[Delivery Date]]="","",$AC$2-Table35[[#This Row],[Delivery Date]])</f>
        <v/>
      </c>
      <c r="AE511" t="str">
        <f>IFERROR(VLOOKUP(Table35[[#This Row],[Ich No]],'ICH NO'!K:M,3,0),"")</f>
        <v/>
      </c>
      <c r="AF511" t="str">
        <f>IF(Table35[[#This Row],[REST TAM]]&gt;Table35[[#This Row],[Stock TAM]],Table35[[#This Row],[Stock TAM]],Table35[[#This Row],[REST TAM]])</f>
        <v/>
      </c>
    </row>
    <row r="512" spans="1:32" x14ac:dyDescent="0.3">
      <c r="A512" s="173" t="str">
        <f>IF(Table35[[#This Row],[TAM PART NO]]="","",(ROW()-2))</f>
        <v/>
      </c>
      <c r="B512" s="212" t="str">
        <f>IF(TAM!T516="","",TAM!T516)</f>
        <v/>
      </c>
      <c r="C512" s="42" t="str">
        <f>IF(TAM!Q516="","",TAM!Q516)</f>
        <v/>
      </c>
      <c r="D512" s="42" t="str">
        <f>IF(TAM!I516="","",TAM!I516)</f>
        <v/>
      </c>
      <c r="E512" s="42" t="str">
        <f>IF(TAM!H516="","",TAM!H516)</f>
        <v/>
      </c>
      <c r="F512" s="213" t="str">
        <f>IF(TAM!L516="","",TAM!L516)</f>
        <v/>
      </c>
      <c r="G512" s="213" t="str">
        <f>IF(TAM!M516="","",TAM!M516)</f>
        <v/>
      </c>
      <c r="H512" s="220" t="str">
        <f>IF(TAM!AD516="","",TAM!AD516)</f>
        <v/>
      </c>
      <c r="I512" s="223" t="str">
        <f>IF(Table35[[#This Row],[Open Qty TAM]]="","",TAM!AE516)</f>
        <v/>
      </c>
      <c r="J512" s="212" t="str">
        <f>IF(TMMIN!T514="","",TMMIN!T514)</f>
        <v/>
      </c>
      <c r="K512" s="42" t="str">
        <f>IF(TMMIN!Q514="","",TMMIN!Q514)</f>
        <v/>
      </c>
      <c r="L512" s="42" t="str">
        <f>IF(TMMIN!I514="","",TMMIN!I514)</f>
        <v/>
      </c>
      <c r="M512" s="220" t="str">
        <f>IF(Table35[[#This Row],[PO TMMIN]]="","",TMMIN!AD514)</f>
        <v/>
      </c>
      <c r="N512" s="223" t="str">
        <f>IF(Table35[[#This Row],[Open Qty TMMIN]]="","",TMMIN!AE514)</f>
        <v/>
      </c>
      <c r="O512" s="226" t="str">
        <f>IF(Table35[[#This Row],[Open Qty TAM]]="","",SUM(SUMIF('STOCK OES'!B:B,Table35[[#This Row],[Ich No]],'STOCK OES'!E:E),SUMIF('STOCK SEALING'!B:B,Table35[[#This Row],[Ich Part No]],'STOCK SEALING'!E:E)))</f>
        <v/>
      </c>
      <c r="P512" s="223" t="str">
        <f>IF(Table35[[#This Row],[Rest TMMIN]]="","",SUM(SUMIF('STOCK OES'!B:B,Table35[[#This Row],[Ich Part No]],'STOCK OES'!E:E),SUMIF('STOCK SEALING'!B:B,Table35[[#This Row],[Ich Part No]],'STOCK SEALING'!E:E)))</f>
        <v/>
      </c>
      <c r="Q512" s="226"/>
      <c r="R512" s="223"/>
      <c r="S512" s="226" t="str">
        <f>IFERROR(Table35[[#This Row],[REST TAM]]-Table35[[#This Row],[Scan TAM]],"")</f>
        <v/>
      </c>
      <c r="T512" s="223" t="str">
        <f>IFERROR(Table35[[#This Row],[Rest TMMIN]]-Table35[[#This Row],[Scan Tmmin]],"")</f>
        <v/>
      </c>
      <c r="U512" s="212" t="str">
        <f>IF(Table35[[#This Row],[PO TAM]]="","",IF(Table35[[#This Row],[Balance TAM]]&gt;0,"Open","Close"))</f>
        <v/>
      </c>
      <c r="V512" s="214" t="str">
        <f>IF(Table35[[#This Row],[PO TMMIN]]="","",IF(Table35[[#This Row],[Balance TMMIN]]&gt;0,"Open","Close"))</f>
        <v/>
      </c>
      <c r="W512" s="212"/>
      <c r="X512" s="214"/>
      <c r="Y512" s="236" t="str">
        <f>IF(Table35[[#This Row],[PO TAM]]="","",SUMIF(J:J,Table35[[#This Row],[Ich No]],J:N))</f>
        <v/>
      </c>
      <c r="Z512" s="214" t="str">
        <f>IF(Table35[[#This Row],[PO TMMIN]]="","",SUMIF(B:B,Table35[[#This Row],[Ich Part No]],I:I))</f>
        <v/>
      </c>
      <c r="AC512" s="169" t="str">
        <f>IF(Table35[[#This Row],[Delivery Date]]="","",$AC$2-Table35[[#This Row],[Delivery Date]])</f>
        <v/>
      </c>
      <c r="AE512" t="str">
        <f>IFERROR(VLOOKUP(Table35[[#This Row],[Ich No]],'ICH NO'!K:M,3,0),"")</f>
        <v/>
      </c>
      <c r="AF512" t="str">
        <f>IF(Table35[[#This Row],[REST TAM]]&gt;Table35[[#This Row],[Stock TAM]],Table35[[#This Row],[Stock TAM]],Table35[[#This Row],[REST TAM]])</f>
        <v/>
      </c>
    </row>
    <row r="513" spans="1:32" x14ac:dyDescent="0.3">
      <c r="A513" s="173" t="str">
        <f>IF(Table35[[#This Row],[TAM PART NO]]="","",(ROW()-2))</f>
        <v/>
      </c>
      <c r="B513" s="212" t="str">
        <f>IF(TAM!T517="","",TAM!T517)</f>
        <v/>
      </c>
      <c r="C513" s="42" t="str">
        <f>IF(TAM!Q517="","",TAM!Q517)</f>
        <v/>
      </c>
      <c r="D513" s="42" t="str">
        <f>IF(TAM!I517="","",TAM!I517)</f>
        <v/>
      </c>
      <c r="E513" s="42" t="str">
        <f>IF(TAM!H517="","",TAM!H517)</f>
        <v/>
      </c>
      <c r="F513" s="213" t="str">
        <f>IF(TAM!L517="","",TAM!L517)</f>
        <v/>
      </c>
      <c r="G513" s="213" t="str">
        <f>IF(TAM!M517="","",TAM!M517)</f>
        <v/>
      </c>
      <c r="H513" s="220" t="str">
        <f>IF(TAM!AD517="","",TAM!AD517)</f>
        <v/>
      </c>
      <c r="I513" s="223" t="str">
        <f>IF(Table35[[#This Row],[Open Qty TAM]]="","",TAM!AE517)</f>
        <v/>
      </c>
      <c r="J513" s="212" t="str">
        <f>IF(TMMIN!T515="","",TMMIN!T515)</f>
        <v/>
      </c>
      <c r="K513" s="42" t="str">
        <f>IF(TMMIN!Q515="","",TMMIN!Q515)</f>
        <v/>
      </c>
      <c r="L513" s="42" t="str">
        <f>IF(TMMIN!I515="","",TMMIN!I515)</f>
        <v/>
      </c>
      <c r="M513" s="220" t="str">
        <f>IF(Table35[[#This Row],[PO TMMIN]]="","",TMMIN!AD515)</f>
        <v/>
      </c>
      <c r="N513" s="223" t="str">
        <f>IF(Table35[[#This Row],[Open Qty TMMIN]]="","",TMMIN!AE515)</f>
        <v/>
      </c>
      <c r="O513" s="226" t="str">
        <f>IF(Table35[[#This Row],[Open Qty TAM]]="","",SUM(SUMIF('STOCK OES'!B:B,Table35[[#This Row],[Ich No]],'STOCK OES'!E:E),SUMIF('STOCK SEALING'!B:B,Table35[[#This Row],[Ich Part No]],'STOCK SEALING'!E:E)))</f>
        <v/>
      </c>
      <c r="P513" s="223" t="str">
        <f>IF(Table35[[#This Row],[Rest TMMIN]]="","",SUM(SUMIF('STOCK OES'!B:B,Table35[[#This Row],[Ich Part No]],'STOCK OES'!E:E),SUMIF('STOCK SEALING'!B:B,Table35[[#This Row],[Ich Part No]],'STOCK SEALING'!E:E)))</f>
        <v/>
      </c>
      <c r="Q513" s="226"/>
      <c r="R513" s="223"/>
      <c r="S513" s="226" t="str">
        <f>IFERROR(Table35[[#This Row],[REST TAM]]-Table35[[#This Row],[Scan TAM]],"")</f>
        <v/>
      </c>
      <c r="T513" s="223" t="str">
        <f>IFERROR(Table35[[#This Row],[Rest TMMIN]]-Table35[[#This Row],[Scan Tmmin]],"")</f>
        <v/>
      </c>
      <c r="U513" s="212" t="str">
        <f>IF(Table35[[#This Row],[PO TAM]]="","",IF(Table35[[#This Row],[Balance TAM]]&gt;0,"Open","Close"))</f>
        <v/>
      </c>
      <c r="V513" s="214" t="str">
        <f>IF(Table35[[#This Row],[PO TMMIN]]="","",IF(Table35[[#This Row],[Balance TMMIN]]&gt;0,"Open","Close"))</f>
        <v/>
      </c>
      <c r="W513" s="212"/>
      <c r="X513" s="214"/>
      <c r="Y513" s="236" t="str">
        <f>IF(Table35[[#This Row],[PO TAM]]="","",SUMIF(J:J,Table35[[#This Row],[Ich No]],J:N))</f>
        <v/>
      </c>
      <c r="Z513" s="214" t="str">
        <f>IF(Table35[[#This Row],[PO TMMIN]]="","",SUMIF(B:B,Table35[[#This Row],[Ich Part No]],I:I))</f>
        <v/>
      </c>
      <c r="AC513" s="169" t="str">
        <f>IF(Table35[[#This Row],[Delivery Date]]="","",$AC$2-Table35[[#This Row],[Delivery Date]])</f>
        <v/>
      </c>
      <c r="AE513" t="str">
        <f>IFERROR(VLOOKUP(Table35[[#This Row],[Ich No]],'ICH NO'!K:M,3,0),"")</f>
        <v/>
      </c>
      <c r="AF513" t="str">
        <f>IF(Table35[[#This Row],[REST TAM]]&gt;Table35[[#This Row],[Stock TAM]],Table35[[#This Row],[Stock TAM]],Table35[[#This Row],[REST TAM]])</f>
        <v/>
      </c>
    </row>
    <row r="514" spans="1:32" x14ac:dyDescent="0.3">
      <c r="A514" s="173" t="str">
        <f>IF(Table35[[#This Row],[TAM PART NO]]="","",(ROW()-2))</f>
        <v/>
      </c>
      <c r="B514" s="212" t="str">
        <f>IF(TAM!T518="","",TAM!T518)</f>
        <v/>
      </c>
      <c r="C514" s="42" t="str">
        <f>IF(TAM!Q518="","",TAM!Q518)</f>
        <v/>
      </c>
      <c r="D514" s="42" t="str">
        <f>IF(TAM!I518="","",TAM!I518)</f>
        <v/>
      </c>
      <c r="E514" s="42" t="str">
        <f>IF(TAM!H518="","",TAM!H518)</f>
        <v/>
      </c>
      <c r="F514" s="213" t="str">
        <f>IF(TAM!L518="","",TAM!L518)</f>
        <v/>
      </c>
      <c r="G514" s="213" t="str">
        <f>IF(TAM!M518="","",TAM!M518)</f>
        <v/>
      </c>
      <c r="H514" s="220" t="str">
        <f>IF(TAM!AD518="","",TAM!AD518)</f>
        <v/>
      </c>
      <c r="I514" s="223" t="str">
        <f>IF(Table35[[#This Row],[Open Qty TAM]]="","",TAM!AE518)</f>
        <v/>
      </c>
      <c r="J514" s="212" t="str">
        <f>IF(TMMIN!T516="","",TMMIN!T516)</f>
        <v/>
      </c>
      <c r="K514" s="42" t="str">
        <f>IF(TMMIN!Q516="","",TMMIN!Q516)</f>
        <v/>
      </c>
      <c r="L514" s="42" t="str">
        <f>IF(TMMIN!I516="","",TMMIN!I516)</f>
        <v/>
      </c>
      <c r="M514" s="220" t="str">
        <f>IF(Table35[[#This Row],[PO TMMIN]]="","",TMMIN!AD516)</f>
        <v/>
      </c>
      <c r="N514" s="223" t="str">
        <f>IF(Table35[[#This Row],[Open Qty TMMIN]]="","",TMMIN!AE516)</f>
        <v/>
      </c>
      <c r="O514" s="226" t="str">
        <f>IF(Table35[[#This Row],[Open Qty TAM]]="","",SUM(SUMIF('STOCK OES'!B:B,Table35[[#This Row],[Ich No]],'STOCK OES'!E:E),SUMIF('STOCK SEALING'!B:B,Table35[[#This Row],[Ich Part No]],'STOCK SEALING'!E:E)))</f>
        <v/>
      </c>
      <c r="P514" s="223" t="str">
        <f>IF(Table35[[#This Row],[Rest TMMIN]]="","",SUM(SUMIF('STOCK OES'!B:B,Table35[[#This Row],[Ich Part No]],'STOCK OES'!E:E),SUMIF('STOCK SEALING'!B:B,Table35[[#This Row],[Ich Part No]],'STOCK SEALING'!E:E)))</f>
        <v/>
      </c>
      <c r="Q514" s="226"/>
      <c r="R514" s="223"/>
      <c r="S514" s="226" t="str">
        <f>IFERROR(Table35[[#This Row],[REST TAM]]-Table35[[#This Row],[Scan TAM]],"")</f>
        <v/>
      </c>
      <c r="T514" s="223" t="str">
        <f>IFERROR(Table35[[#This Row],[Rest TMMIN]]-Table35[[#This Row],[Scan Tmmin]],"")</f>
        <v/>
      </c>
      <c r="U514" s="212" t="str">
        <f>IF(Table35[[#This Row],[PO TAM]]="","",IF(Table35[[#This Row],[Balance TAM]]&gt;0,"Open","Close"))</f>
        <v/>
      </c>
      <c r="V514" s="214" t="str">
        <f>IF(Table35[[#This Row],[PO TMMIN]]="","",IF(Table35[[#This Row],[Balance TMMIN]]&gt;0,"Open","Close"))</f>
        <v/>
      </c>
      <c r="W514" s="212"/>
      <c r="X514" s="214"/>
      <c r="Y514" s="236" t="str">
        <f>IF(Table35[[#This Row],[PO TAM]]="","",SUMIF(J:J,Table35[[#This Row],[Ich No]],J:N))</f>
        <v/>
      </c>
      <c r="Z514" s="214" t="str">
        <f>IF(Table35[[#This Row],[PO TMMIN]]="","",SUMIF(B:B,Table35[[#This Row],[Ich Part No]],I:I))</f>
        <v/>
      </c>
      <c r="AC514" s="169" t="str">
        <f>IF(Table35[[#This Row],[Delivery Date]]="","",$AC$2-Table35[[#This Row],[Delivery Date]])</f>
        <v/>
      </c>
      <c r="AE514" t="str">
        <f>IFERROR(VLOOKUP(Table35[[#This Row],[Ich No]],'ICH NO'!K:M,3,0),"")</f>
        <v/>
      </c>
      <c r="AF514" t="str">
        <f>IF(Table35[[#This Row],[REST TAM]]&gt;Table35[[#This Row],[Stock TAM]],Table35[[#This Row],[Stock TAM]],Table35[[#This Row],[REST TAM]])</f>
        <v/>
      </c>
    </row>
    <row r="515" spans="1:32" x14ac:dyDescent="0.3">
      <c r="A515" s="173" t="str">
        <f>IF(Table35[[#This Row],[TAM PART NO]]="","",(ROW()-2))</f>
        <v/>
      </c>
      <c r="B515" s="212" t="str">
        <f>IF(TAM!T519="","",TAM!T519)</f>
        <v/>
      </c>
      <c r="C515" s="42" t="str">
        <f>IF(TAM!Q519="","",TAM!Q519)</f>
        <v/>
      </c>
      <c r="D515" s="42" t="str">
        <f>IF(TAM!I519="","",TAM!I519)</f>
        <v/>
      </c>
      <c r="E515" s="42" t="str">
        <f>IF(TAM!H519="","",TAM!H519)</f>
        <v/>
      </c>
      <c r="F515" s="213" t="str">
        <f>IF(TAM!L519="","",TAM!L519)</f>
        <v/>
      </c>
      <c r="G515" s="213" t="str">
        <f>IF(TAM!M519="","",TAM!M519)</f>
        <v/>
      </c>
      <c r="H515" s="220" t="str">
        <f>IF(TAM!AD519="","",TAM!AD519)</f>
        <v/>
      </c>
      <c r="I515" s="223" t="str">
        <f>IF(Table35[[#This Row],[Open Qty TAM]]="","",TAM!AE519)</f>
        <v/>
      </c>
      <c r="J515" s="212" t="str">
        <f>IF(TMMIN!T517="","",TMMIN!T517)</f>
        <v/>
      </c>
      <c r="K515" s="42" t="str">
        <f>IF(TMMIN!Q517="","",TMMIN!Q517)</f>
        <v/>
      </c>
      <c r="L515" s="42" t="str">
        <f>IF(TMMIN!I517="","",TMMIN!I517)</f>
        <v/>
      </c>
      <c r="M515" s="220" t="str">
        <f>IF(Table35[[#This Row],[PO TMMIN]]="","",TMMIN!AD517)</f>
        <v/>
      </c>
      <c r="N515" s="223" t="str">
        <f>IF(Table35[[#This Row],[Open Qty TMMIN]]="","",TMMIN!AE517)</f>
        <v/>
      </c>
      <c r="O515" s="226" t="str">
        <f>IF(Table35[[#This Row],[Open Qty TAM]]="","",SUM(SUMIF('STOCK OES'!B:B,Table35[[#This Row],[Ich No]],'STOCK OES'!E:E),SUMIF('STOCK SEALING'!B:B,Table35[[#This Row],[Ich Part No]],'STOCK SEALING'!E:E)))</f>
        <v/>
      </c>
      <c r="P515" s="223" t="str">
        <f>IF(Table35[[#This Row],[Rest TMMIN]]="","",SUM(SUMIF('STOCK OES'!B:B,Table35[[#This Row],[Ich Part No]],'STOCK OES'!E:E),SUMIF('STOCK SEALING'!B:B,Table35[[#This Row],[Ich Part No]],'STOCK SEALING'!E:E)))</f>
        <v/>
      </c>
      <c r="Q515" s="226"/>
      <c r="R515" s="223"/>
      <c r="S515" s="226" t="str">
        <f>IFERROR(Table35[[#This Row],[REST TAM]]-Table35[[#This Row],[Scan TAM]],"")</f>
        <v/>
      </c>
      <c r="T515" s="223" t="str">
        <f>IFERROR(Table35[[#This Row],[Rest TMMIN]]-Table35[[#This Row],[Scan Tmmin]],"")</f>
        <v/>
      </c>
      <c r="U515" s="212" t="str">
        <f>IF(Table35[[#This Row],[PO TAM]]="","",IF(Table35[[#This Row],[Balance TAM]]&gt;0,"Open","Close"))</f>
        <v/>
      </c>
      <c r="V515" s="214" t="str">
        <f>IF(Table35[[#This Row],[PO TMMIN]]="","",IF(Table35[[#This Row],[Balance TMMIN]]&gt;0,"Open","Close"))</f>
        <v/>
      </c>
      <c r="W515" s="212"/>
      <c r="X515" s="214"/>
      <c r="Y515" s="236" t="str">
        <f>IF(Table35[[#This Row],[PO TAM]]="","",SUMIF(J:J,Table35[[#This Row],[Ich No]],J:N))</f>
        <v/>
      </c>
      <c r="Z515" s="214" t="str">
        <f>IF(Table35[[#This Row],[PO TMMIN]]="","",SUMIF(B:B,Table35[[#This Row],[Ich Part No]],I:I))</f>
        <v/>
      </c>
      <c r="AC515" s="169" t="str">
        <f>IF(Table35[[#This Row],[Delivery Date]]="","",$AC$2-Table35[[#This Row],[Delivery Date]])</f>
        <v/>
      </c>
      <c r="AE515" t="str">
        <f>IFERROR(VLOOKUP(Table35[[#This Row],[Ich No]],'ICH NO'!K:M,3,0),"")</f>
        <v/>
      </c>
      <c r="AF515" t="str">
        <f>IF(Table35[[#This Row],[REST TAM]]&gt;Table35[[#This Row],[Stock TAM]],Table35[[#This Row],[Stock TAM]],Table35[[#This Row],[REST TAM]])</f>
        <v/>
      </c>
    </row>
    <row r="516" spans="1:32" x14ac:dyDescent="0.3">
      <c r="A516" s="173" t="str">
        <f>IF(Table35[[#This Row],[TAM PART NO]]="","",(ROW()-2))</f>
        <v/>
      </c>
      <c r="B516" s="212" t="str">
        <f>IF(TAM!T520="","",TAM!T520)</f>
        <v/>
      </c>
      <c r="C516" s="42" t="str">
        <f>IF(TAM!Q520="","",TAM!Q520)</f>
        <v/>
      </c>
      <c r="D516" s="42" t="str">
        <f>IF(TAM!I520="","",TAM!I520)</f>
        <v/>
      </c>
      <c r="E516" s="42" t="str">
        <f>IF(TAM!H520="","",TAM!H520)</f>
        <v/>
      </c>
      <c r="F516" s="213" t="str">
        <f>IF(TAM!L520="","",TAM!L520)</f>
        <v/>
      </c>
      <c r="G516" s="213" t="str">
        <f>IF(TAM!M520="","",TAM!M520)</f>
        <v/>
      </c>
      <c r="H516" s="220" t="str">
        <f>IF(TAM!AD520="","",TAM!AD520)</f>
        <v/>
      </c>
      <c r="I516" s="223" t="str">
        <f>IF(Table35[[#This Row],[Open Qty TAM]]="","",TAM!AE520)</f>
        <v/>
      </c>
      <c r="J516" s="212" t="str">
        <f>IF(TMMIN!T518="","",TMMIN!T518)</f>
        <v/>
      </c>
      <c r="K516" s="42" t="str">
        <f>IF(TMMIN!Q518="","",TMMIN!Q518)</f>
        <v/>
      </c>
      <c r="L516" s="42" t="str">
        <f>IF(TMMIN!I518="","",TMMIN!I518)</f>
        <v/>
      </c>
      <c r="M516" s="220" t="str">
        <f>IF(Table35[[#This Row],[PO TMMIN]]="","",TMMIN!AD518)</f>
        <v/>
      </c>
      <c r="N516" s="223" t="str">
        <f>IF(Table35[[#This Row],[Open Qty TMMIN]]="","",TMMIN!AE518)</f>
        <v/>
      </c>
      <c r="O516" s="226" t="str">
        <f>IF(Table35[[#This Row],[Open Qty TAM]]="","",SUM(SUMIF('STOCK OES'!B:B,Table35[[#This Row],[Ich No]],'STOCK OES'!E:E),SUMIF('STOCK SEALING'!B:B,Table35[[#This Row],[Ich Part No]],'STOCK SEALING'!E:E)))</f>
        <v/>
      </c>
      <c r="P516" s="223" t="str">
        <f>IF(Table35[[#This Row],[Rest TMMIN]]="","",SUM(SUMIF('STOCK OES'!B:B,Table35[[#This Row],[Ich Part No]],'STOCK OES'!E:E),SUMIF('STOCK SEALING'!B:B,Table35[[#This Row],[Ich Part No]],'STOCK SEALING'!E:E)))</f>
        <v/>
      </c>
      <c r="Q516" s="226"/>
      <c r="R516" s="223"/>
      <c r="S516" s="226" t="str">
        <f>IFERROR(Table35[[#This Row],[REST TAM]]-Table35[[#This Row],[Scan TAM]],"")</f>
        <v/>
      </c>
      <c r="T516" s="223" t="str">
        <f>IFERROR(Table35[[#This Row],[Rest TMMIN]]-Table35[[#This Row],[Scan Tmmin]],"")</f>
        <v/>
      </c>
      <c r="U516" s="212" t="str">
        <f>IF(Table35[[#This Row],[PO TAM]]="","",IF(Table35[[#This Row],[Balance TAM]]&gt;0,"Open","Close"))</f>
        <v/>
      </c>
      <c r="V516" s="214" t="str">
        <f>IF(Table35[[#This Row],[PO TMMIN]]="","",IF(Table35[[#This Row],[Balance TMMIN]]&gt;0,"Open","Close"))</f>
        <v/>
      </c>
      <c r="W516" s="212"/>
      <c r="X516" s="214"/>
      <c r="Y516" s="236" t="str">
        <f>IF(Table35[[#This Row],[PO TAM]]="","",SUMIF(J:J,Table35[[#This Row],[Ich No]],J:N))</f>
        <v/>
      </c>
      <c r="Z516" s="214" t="str">
        <f>IF(Table35[[#This Row],[PO TMMIN]]="","",SUMIF(B:B,Table35[[#This Row],[Ich Part No]],I:I))</f>
        <v/>
      </c>
      <c r="AC516" s="169" t="str">
        <f>IF(Table35[[#This Row],[Delivery Date]]="","",$AC$2-Table35[[#This Row],[Delivery Date]])</f>
        <v/>
      </c>
      <c r="AE516" t="str">
        <f>IFERROR(VLOOKUP(Table35[[#This Row],[Ich No]],'ICH NO'!K:M,3,0),"")</f>
        <v/>
      </c>
      <c r="AF516" t="str">
        <f>IF(Table35[[#This Row],[REST TAM]]&gt;Table35[[#This Row],[Stock TAM]],Table35[[#This Row],[Stock TAM]],Table35[[#This Row],[REST TAM]])</f>
        <v/>
      </c>
    </row>
    <row r="517" spans="1:32" x14ac:dyDescent="0.3">
      <c r="A517" s="173" t="str">
        <f>IF(Table35[[#This Row],[TAM PART NO]]="","",(ROW()-2))</f>
        <v/>
      </c>
      <c r="B517" s="212" t="str">
        <f>IF(TAM!T521="","",TAM!T521)</f>
        <v/>
      </c>
      <c r="C517" s="42" t="str">
        <f>IF(TAM!Q521="","",TAM!Q521)</f>
        <v/>
      </c>
      <c r="D517" s="42" t="str">
        <f>IF(TAM!I521="","",TAM!I521)</f>
        <v/>
      </c>
      <c r="E517" s="42" t="str">
        <f>IF(TAM!H521="","",TAM!H521)</f>
        <v/>
      </c>
      <c r="F517" s="213" t="str">
        <f>IF(TAM!L521="","",TAM!L521)</f>
        <v/>
      </c>
      <c r="G517" s="213" t="str">
        <f>IF(TAM!M521="","",TAM!M521)</f>
        <v/>
      </c>
      <c r="H517" s="220" t="str">
        <f>IF(TAM!AD521="","",TAM!AD521)</f>
        <v/>
      </c>
      <c r="I517" s="223" t="str">
        <f>IF(Table35[[#This Row],[Open Qty TAM]]="","",TAM!AE521)</f>
        <v/>
      </c>
      <c r="J517" s="212" t="str">
        <f>IF(TMMIN!T519="","",TMMIN!T519)</f>
        <v/>
      </c>
      <c r="K517" s="42" t="str">
        <f>IF(TMMIN!Q519="","",TMMIN!Q519)</f>
        <v/>
      </c>
      <c r="L517" s="42" t="str">
        <f>IF(TMMIN!I519="","",TMMIN!I519)</f>
        <v/>
      </c>
      <c r="M517" s="220" t="str">
        <f>IF(Table35[[#This Row],[PO TMMIN]]="","",TMMIN!AD519)</f>
        <v/>
      </c>
      <c r="N517" s="223" t="str">
        <f>IF(Table35[[#This Row],[Open Qty TMMIN]]="","",TMMIN!AE519)</f>
        <v/>
      </c>
      <c r="O517" s="226" t="str">
        <f>IF(Table35[[#This Row],[Open Qty TAM]]="","",SUM(SUMIF('STOCK OES'!B:B,Table35[[#This Row],[Ich No]],'STOCK OES'!E:E),SUMIF('STOCK SEALING'!B:B,Table35[[#This Row],[Ich Part No]],'STOCK SEALING'!E:E)))</f>
        <v/>
      </c>
      <c r="P517" s="223" t="str">
        <f>IF(Table35[[#This Row],[Rest TMMIN]]="","",SUM(SUMIF('STOCK OES'!B:B,Table35[[#This Row],[Ich Part No]],'STOCK OES'!E:E),SUMIF('STOCK SEALING'!B:B,Table35[[#This Row],[Ich Part No]],'STOCK SEALING'!E:E)))</f>
        <v/>
      </c>
      <c r="Q517" s="226"/>
      <c r="R517" s="223"/>
      <c r="S517" s="226" t="str">
        <f>IFERROR(Table35[[#This Row],[REST TAM]]-Table35[[#This Row],[Scan TAM]],"")</f>
        <v/>
      </c>
      <c r="T517" s="223" t="str">
        <f>IFERROR(Table35[[#This Row],[Rest TMMIN]]-Table35[[#This Row],[Scan Tmmin]],"")</f>
        <v/>
      </c>
      <c r="U517" s="212" t="str">
        <f>IF(Table35[[#This Row],[PO TAM]]="","",IF(Table35[[#This Row],[Balance TAM]]&gt;0,"Open","Close"))</f>
        <v/>
      </c>
      <c r="V517" s="214" t="str">
        <f>IF(Table35[[#This Row],[PO TMMIN]]="","",IF(Table35[[#This Row],[Balance TMMIN]]&gt;0,"Open","Close"))</f>
        <v/>
      </c>
      <c r="W517" s="212"/>
      <c r="X517" s="214"/>
      <c r="Y517" s="236" t="str">
        <f>IF(Table35[[#This Row],[PO TAM]]="","",SUMIF(J:J,Table35[[#This Row],[Ich No]],J:N))</f>
        <v/>
      </c>
      <c r="Z517" s="214" t="str">
        <f>IF(Table35[[#This Row],[PO TMMIN]]="","",SUMIF(B:B,Table35[[#This Row],[Ich Part No]],I:I))</f>
        <v/>
      </c>
      <c r="AC517" s="169" t="str">
        <f>IF(Table35[[#This Row],[Delivery Date]]="","",$AC$2-Table35[[#This Row],[Delivery Date]])</f>
        <v/>
      </c>
      <c r="AE517" t="str">
        <f>IFERROR(VLOOKUP(Table35[[#This Row],[Ich No]],'ICH NO'!K:M,3,0),"")</f>
        <v/>
      </c>
      <c r="AF517" t="str">
        <f>IF(Table35[[#This Row],[REST TAM]]&gt;Table35[[#This Row],[Stock TAM]],Table35[[#This Row],[Stock TAM]],Table35[[#This Row],[REST TAM]])</f>
        <v/>
      </c>
    </row>
    <row r="518" spans="1:32" x14ac:dyDescent="0.3">
      <c r="A518" s="173" t="str">
        <f>IF(Table35[[#This Row],[TAM PART NO]]="","",(ROW()-2))</f>
        <v/>
      </c>
      <c r="B518" s="212" t="str">
        <f>IF(TAM!T522="","",TAM!T522)</f>
        <v/>
      </c>
      <c r="C518" s="42" t="str">
        <f>IF(TAM!Q522="","",TAM!Q522)</f>
        <v/>
      </c>
      <c r="D518" s="42" t="str">
        <f>IF(TAM!I522="","",TAM!I522)</f>
        <v/>
      </c>
      <c r="E518" s="42" t="str">
        <f>IF(TAM!H522="","",TAM!H522)</f>
        <v/>
      </c>
      <c r="F518" s="213" t="str">
        <f>IF(TAM!L522="","",TAM!L522)</f>
        <v/>
      </c>
      <c r="G518" s="213" t="str">
        <f>IF(TAM!M522="","",TAM!M522)</f>
        <v/>
      </c>
      <c r="H518" s="220" t="str">
        <f>IF(TAM!AD522="","",TAM!AD522)</f>
        <v/>
      </c>
      <c r="I518" s="223" t="str">
        <f>IF(Table35[[#This Row],[Open Qty TAM]]="","",TAM!AE522)</f>
        <v/>
      </c>
      <c r="J518" s="212" t="str">
        <f>IF(TMMIN!T520="","",TMMIN!T520)</f>
        <v/>
      </c>
      <c r="K518" s="42" t="str">
        <f>IF(TMMIN!Q520="","",TMMIN!Q520)</f>
        <v/>
      </c>
      <c r="L518" s="42" t="str">
        <f>IF(TMMIN!I520="","",TMMIN!I520)</f>
        <v/>
      </c>
      <c r="M518" s="220" t="str">
        <f>IF(Table35[[#This Row],[PO TMMIN]]="","",TMMIN!AD520)</f>
        <v/>
      </c>
      <c r="N518" s="223" t="str">
        <f>IF(Table35[[#This Row],[Open Qty TMMIN]]="","",TMMIN!AE520)</f>
        <v/>
      </c>
      <c r="O518" s="226" t="str">
        <f>IF(Table35[[#This Row],[Open Qty TAM]]="","",SUM(SUMIF('STOCK OES'!B:B,Table35[[#This Row],[Ich No]],'STOCK OES'!E:E),SUMIF('STOCK SEALING'!B:B,Table35[[#This Row],[Ich Part No]],'STOCK SEALING'!E:E)))</f>
        <v/>
      </c>
      <c r="P518" s="223" t="str">
        <f>IF(Table35[[#This Row],[Rest TMMIN]]="","",SUM(SUMIF('STOCK OES'!B:B,Table35[[#This Row],[Ich Part No]],'STOCK OES'!E:E),SUMIF('STOCK SEALING'!B:B,Table35[[#This Row],[Ich Part No]],'STOCK SEALING'!E:E)))</f>
        <v/>
      </c>
      <c r="Q518" s="226"/>
      <c r="R518" s="223"/>
      <c r="S518" s="226" t="str">
        <f>IFERROR(Table35[[#This Row],[REST TAM]]-Table35[[#This Row],[Scan TAM]],"")</f>
        <v/>
      </c>
      <c r="T518" s="223" t="str">
        <f>IFERROR(Table35[[#This Row],[Rest TMMIN]]-Table35[[#This Row],[Scan Tmmin]],"")</f>
        <v/>
      </c>
      <c r="U518" s="212" t="str">
        <f>IF(Table35[[#This Row],[PO TAM]]="","",IF(Table35[[#This Row],[Balance TAM]]&gt;0,"Open","Close"))</f>
        <v/>
      </c>
      <c r="V518" s="214" t="str">
        <f>IF(Table35[[#This Row],[PO TMMIN]]="","",IF(Table35[[#This Row],[Balance TMMIN]]&gt;0,"Open","Close"))</f>
        <v/>
      </c>
      <c r="W518" s="212"/>
      <c r="X518" s="214"/>
      <c r="Y518" s="236" t="str">
        <f>IF(Table35[[#This Row],[PO TAM]]="","",SUMIF(J:J,Table35[[#This Row],[Ich No]],J:N))</f>
        <v/>
      </c>
      <c r="Z518" s="214" t="str">
        <f>IF(Table35[[#This Row],[PO TMMIN]]="","",SUMIF(B:B,Table35[[#This Row],[Ich Part No]],I:I))</f>
        <v/>
      </c>
      <c r="AC518" s="169" t="str">
        <f>IF(Table35[[#This Row],[Delivery Date]]="","",$AC$2-Table35[[#This Row],[Delivery Date]])</f>
        <v/>
      </c>
      <c r="AE518" t="str">
        <f>IFERROR(VLOOKUP(Table35[[#This Row],[Ich No]],'ICH NO'!K:M,3,0),"")</f>
        <v/>
      </c>
      <c r="AF518" t="str">
        <f>IF(Table35[[#This Row],[REST TAM]]&gt;Table35[[#This Row],[Stock TAM]],Table35[[#This Row],[Stock TAM]],Table35[[#This Row],[REST TAM]])</f>
        <v/>
      </c>
    </row>
    <row r="519" spans="1:32" x14ac:dyDescent="0.3">
      <c r="A519" s="173" t="str">
        <f>IF(Table35[[#This Row],[TAM PART NO]]="","",(ROW()-2))</f>
        <v/>
      </c>
      <c r="B519" s="212" t="str">
        <f>IF(TAM!T523="","",TAM!T523)</f>
        <v/>
      </c>
      <c r="C519" s="42" t="str">
        <f>IF(TAM!Q523="","",TAM!Q523)</f>
        <v/>
      </c>
      <c r="D519" s="42" t="str">
        <f>IF(TAM!I523="","",TAM!I523)</f>
        <v/>
      </c>
      <c r="E519" s="42" t="str">
        <f>IF(TAM!H523="","",TAM!H523)</f>
        <v/>
      </c>
      <c r="F519" s="213" t="str">
        <f>IF(TAM!L523="","",TAM!L523)</f>
        <v/>
      </c>
      <c r="G519" s="213" t="str">
        <f>IF(TAM!M523="","",TAM!M523)</f>
        <v/>
      </c>
      <c r="H519" s="220" t="str">
        <f>IF(TAM!AD523="","",TAM!AD523)</f>
        <v/>
      </c>
      <c r="I519" s="223" t="str">
        <f>IF(Table35[[#This Row],[Open Qty TAM]]="","",TAM!AE523)</f>
        <v/>
      </c>
      <c r="J519" s="212" t="str">
        <f>IF(TMMIN!T521="","",TMMIN!T521)</f>
        <v/>
      </c>
      <c r="K519" s="42" t="str">
        <f>IF(TMMIN!Q521="","",TMMIN!Q521)</f>
        <v/>
      </c>
      <c r="L519" s="42" t="str">
        <f>IF(TMMIN!I521="","",TMMIN!I521)</f>
        <v/>
      </c>
      <c r="M519" s="220" t="str">
        <f>IF(Table35[[#This Row],[PO TMMIN]]="","",TMMIN!AD521)</f>
        <v/>
      </c>
      <c r="N519" s="223" t="str">
        <f>IF(Table35[[#This Row],[Open Qty TMMIN]]="","",TMMIN!AE521)</f>
        <v/>
      </c>
      <c r="O519" s="226" t="str">
        <f>IF(Table35[[#This Row],[Open Qty TAM]]="","",SUM(SUMIF('STOCK OES'!B:B,Table35[[#This Row],[Ich No]],'STOCK OES'!E:E),SUMIF('STOCK SEALING'!B:B,Table35[[#This Row],[Ich Part No]],'STOCK SEALING'!E:E)))</f>
        <v/>
      </c>
      <c r="P519" s="223" t="str">
        <f>IF(Table35[[#This Row],[Rest TMMIN]]="","",SUM(SUMIF('STOCK OES'!B:B,Table35[[#This Row],[Ich Part No]],'STOCK OES'!E:E),SUMIF('STOCK SEALING'!B:B,Table35[[#This Row],[Ich Part No]],'STOCK SEALING'!E:E)))</f>
        <v/>
      </c>
      <c r="Q519" s="226"/>
      <c r="R519" s="223"/>
      <c r="S519" s="226" t="str">
        <f>IFERROR(Table35[[#This Row],[REST TAM]]-Table35[[#This Row],[Scan TAM]],"")</f>
        <v/>
      </c>
      <c r="T519" s="223" t="str">
        <f>IFERROR(Table35[[#This Row],[Rest TMMIN]]-Table35[[#This Row],[Scan Tmmin]],"")</f>
        <v/>
      </c>
      <c r="U519" s="212" t="str">
        <f>IF(Table35[[#This Row],[PO TAM]]="","",IF(Table35[[#This Row],[Balance TAM]]&gt;0,"Open","Close"))</f>
        <v/>
      </c>
      <c r="V519" s="214" t="str">
        <f>IF(Table35[[#This Row],[PO TMMIN]]="","",IF(Table35[[#This Row],[Balance TMMIN]]&gt;0,"Open","Close"))</f>
        <v/>
      </c>
      <c r="W519" s="212"/>
      <c r="X519" s="214"/>
      <c r="Y519" s="236" t="str">
        <f>IF(Table35[[#This Row],[PO TAM]]="","",SUMIF(J:J,Table35[[#This Row],[Ich No]],J:N))</f>
        <v/>
      </c>
      <c r="Z519" s="214" t="str">
        <f>IF(Table35[[#This Row],[PO TMMIN]]="","",SUMIF(B:B,Table35[[#This Row],[Ich Part No]],I:I))</f>
        <v/>
      </c>
      <c r="AC519" s="169" t="str">
        <f>IF(Table35[[#This Row],[Delivery Date]]="","",$AC$2-Table35[[#This Row],[Delivery Date]])</f>
        <v/>
      </c>
      <c r="AE519" t="str">
        <f>IFERROR(VLOOKUP(Table35[[#This Row],[Ich No]],'ICH NO'!K:M,3,0),"")</f>
        <v/>
      </c>
      <c r="AF519" t="str">
        <f>IF(Table35[[#This Row],[REST TAM]]&gt;Table35[[#This Row],[Stock TAM]],Table35[[#This Row],[Stock TAM]],Table35[[#This Row],[REST TAM]])</f>
        <v/>
      </c>
    </row>
    <row r="520" spans="1:32" x14ac:dyDescent="0.3">
      <c r="A520" s="173" t="str">
        <f>IF(Table35[[#This Row],[TAM PART NO]]="","",(ROW()-2))</f>
        <v/>
      </c>
      <c r="B520" s="212" t="str">
        <f>IF(TAM!T524="","",TAM!T524)</f>
        <v/>
      </c>
      <c r="C520" s="42" t="str">
        <f>IF(TAM!Q524="","",TAM!Q524)</f>
        <v/>
      </c>
      <c r="D520" s="42" t="str">
        <f>IF(TAM!I524="","",TAM!I524)</f>
        <v/>
      </c>
      <c r="E520" s="42" t="str">
        <f>IF(TAM!H524="","",TAM!H524)</f>
        <v/>
      </c>
      <c r="F520" s="213" t="str">
        <f>IF(TAM!L524="","",TAM!L524)</f>
        <v/>
      </c>
      <c r="G520" s="213" t="str">
        <f>IF(TAM!M524="","",TAM!M524)</f>
        <v/>
      </c>
      <c r="H520" s="220" t="str">
        <f>IF(TAM!AD524="","",TAM!AD524)</f>
        <v/>
      </c>
      <c r="I520" s="223" t="str">
        <f>IF(Table35[[#This Row],[Open Qty TAM]]="","",TAM!AE524)</f>
        <v/>
      </c>
      <c r="J520" s="212" t="str">
        <f>IF(TMMIN!T522="","",TMMIN!T522)</f>
        <v/>
      </c>
      <c r="K520" s="42" t="str">
        <f>IF(TMMIN!Q522="","",TMMIN!Q522)</f>
        <v/>
      </c>
      <c r="L520" s="42" t="str">
        <f>IF(TMMIN!I522="","",TMMIN!I522)</f>
        <v/>
      </c>
      <c r="M520" s="220" t="str">
        <f>IF(Table35[[#This Row],[PO TMMIN]]="","",TMMIN!AD522)</f>
        <v/>
      </c>
      <c r="N520" s="223" t="str">
        <f>IF(Table35[[#This Row],[Open Qty TMMIN]]="","",TMMIN!AE522)</f>
        <v/>
      </c>
      <c r="O520" s="226" t="str">
        <f>IF(Table35[[#This Row],[Open Qty TAM]]="","",SUM(SUMIF('STOCK OES'!B:B,Table35[[#This Row],[Ich No]],'STOCK OES'!E:E),SUMIF('STOCK SEALING'!B:B,Table35[[#This Row],[Ich Part No]],'STOCK SEALING'!E:E)))</f>
        <v/>
      </c>
      <c r="P520" s="223" t="str">
        <f>IF(Table35[[#This Row],[Rest TMMIN]]="","",SUM(SUMIF('STOCK OES'!B:B,Table35[[#This Row],[Ich Part No]],'STOCK OES'!E:E),SUMIF('STOCK SEALING'!B:B,Table35[[#This Row],[Ich Part No]],'STOCK SEALING'!E:E)))</f>
        <v/>
      </c>
      <c r="Q520" s="226"/>
      <c r="R520" s="223"/>
      <c r="S520" s="226" t="str">
        <f>IFERROR(Table35[[#This Row],[REST TAM]]-Table35[[#This Row],[Scan TAM]],"")</f>
        <v/>
      </c>
      <c r="T520" s="223" t="str">
        <f>IFERROR(Table35[[#This Row],[Rest TMMIN]]-Table35[[#This Row],[Scan Tmmin]],"")</f>
        <v/>
      </c>
      <c r="U520" s="212" t="str">
        <f>IF(Table35[[#This Row],[PO TAM]]="","",IF(Table35[[#This Row],[Balance TAM]]&gt;0,"Open","Close"))</f>
        <v/>
      </c>
      <c r="V520" s="214" t="str">
        <f>IF(Table35[[#This Row],[PO TMMIN]]="","",IF(Table35[[#This Row],[Balance TMMIN]]&gt;0,"Open","Close"))</f>
        <v/>
      </c>
      <c r="W520" s="212"/>
      <c r="X520" s="214"/>
      <c r="Y520" s="236" t="str">
        <f>IF(Table35[[#This Row],[PO TAM]]="","",SUMIF(J:J,Table35[[#This Row],[Ich No]],J:N))</f>
        <v/>
      </c>
      <c r="Z520" s="214" t="str">
        <f>IF(Table35[[#This Row],[PO TMMIN]]="","",SUMIF(B:B,Table35[[#This Row],[Ich Part No]],I:I))</f>
        <v/>
      </c>
      <c r="AC520" s="169" t="str">
        <f>IF(Table35[[#This Row],[Delivery Date]]="","",$AC$2-Table35[[#This Row],[Delivery Date]])</f>
        <v/>
      </c>
      <c r="AE520" t="str">
        <f>IFERROR(VLOOKUP(Table35[[#This Row],[Ich No]],'ICH NO'!K:M,3,0),"")</f>
        <v/>
      </c>
      <c r="AF520" t="str">
        <f>IF(Table35[[#This Row],[REST TAM]]&gt;Table35[[#This Row],[Stock TAM]],Table35[[#This Row],[Stock TAM]],Table35[[#This Row],[REST TAM]])</f>
        <v/>
      </c>
    </row>
    <row r="521" spans="1:32" x14ac:dyDescent="0.3">
      <c r="A521" s="173" t="str">
        <f>IF(Table35[[#This Row],[TAM PART NO]]="","",(ROW()-2))</f>
        <v/>
      </c>
      <c r="B521" s="212" t="str">
        <f>IF(TAM!T525="","",TAM!T525)</f>
        <v/>
      </c>
      <c r="C521" s="42" t="str">
        <f>IF(TAM!Q525="","",TAM!Q525)</f>
        <v/>
      </c>
      <c r="D521" s="42" t="str">
        <f>IF(TAM!I525="","",TAM!I525)</f>
        <v/>
      </c>
      <c r="E521" s="42" t="str">
        <f>IF(TAM!H525="","",TAM!H525)</f>
        <v/>
      </c>
      <c r="F521" s="213" t="str">
        <f>IF(TAM!L525="","",TAM!L525)</f>
        <v/>
      </c>
      <c r="G521" s="213" t="str">
        <f>IF(TAM!M525="","",TAM!M525)</f>
        <v/>
      </c>
      <c r="H521" s="220" t="str">
        <f>IF(TAM!AD525="","",TAM!AD525)</f>
        <v/>
      </c>
      <c r="I521" s="223" t="str">
        <f>IF(Table35[[#This Row],[Open Qty TAM]]="","",TAM!AE525)</f>
        <v/>
      </c>
      <c r="J521" s="212" t="str">
        <f>IF(TMMIN!T523="","",TMMIN!T523)</f>
        <v/>
      </c>
      <c r="K521" s="42" t="str">
        <f>IF(TMMIN!Q523="","",TMMIN!Q523)</f>
        <v/>
      </c>
      <c r="L521" s="42" t="str">
        <f>IF(TMMIN!I523="","",TMMIN!I523)</f>
        <v/>
      </c>
      <c r="M521" s="220" t="str">
        <f>IF(Table35[[#This Row],[PO TMMIN]]="","",TMMIN!AD523)</f>
        <v/>
      </c>
      <c r="N521" s="223" t="str">
        <f>IF(Table35[[#This Row],[Open Qty TMMIN]]="","",TMMIN!AE523)</f>
        <v/>
      </c>
      <c r="O521" s="226" t="str">
        <f>IF(Table35[[#This Row],[Open Qty TAM]]="","",SUM(SUMIF('STOCK OES'!B:B,Table35[[#This Row],[Ich No]],'STOCK OES'!E:E),SUMIF('STOCK SEALING'!B:B,Table35[[#This Row],[Ich Part No]],'STOCK SEALING'!E:E)))</f>
        <v/>
      </c>
      <c r="P521" s="223" t="str">
        <f>IF(Table35[[#This Row],[Rest TMMIN]]="","",SUM(SUMIF('STOCK OES'!B:B,Table35[[#This Row],[Ich Part No]],'STOCK OES'!E:E),SUMIF('STOCK SEALING'!B:B,Table35[[#This Row],[Ich Part No]],'STOCK SEALING'!E:E)))</f>
        <v/>
      </c>
      <c r="Q521" s="226"/>
      <c r="R521" s="223"/>
      <c r="S521" s="226" t="str">
        <f>IFERROR(Table35[[#This Row],[REST TAM]]-Table35[[#This Row],[Scan TAM]],"")</f>
        <v/>
      </c>
      <c r="T521" s="223" t="str">
        <f>IFERROR(Table35[[#This Row],[Rest TMMIN]]-Table35[[#This Row],[Scan Tmmin]],"")</f>
        <v/>
      </c>
      <c r="U521" s="212" t="str">
        <f>IF(Table35[[#This Row],[PO TAM]]="","",IF(Table35[[#This Row],[Balance TAM]]&gt;0,"Open","Close"))</f>
        <v/>
      </c>
      <c r="V521" s="214" t="str">
        <f>IF(Table35[[#This Row],[PO TMMIN]]="","",IF(Table35[[#This Row],[Balance TMMIN]]&gt;0,"Open","Close"))</f>
        <v/>
      </c>
      <c r="W521" s="212"/>
      <c r="X521" s="214"/>
      <c r="Y521" s="236" t="str">
        <f>IF(Table35[[#This Row],[PO TAM]]="","",SUMIF(J:J,Table35[[#This Row],[Ich No]],J:N))</f>
        <v/>
      </c>
      <c r="Z521" s="214" t="str">
        <f>IF(Table35[[#This Row],[PO TMMIN]]="","",SUMIF(B:B,Table35[[#This Row],[Ich Part No]],I:I))</f>
        <v/>
      </c>
      <c r="AC521" s="169" t="str">
        <f>IF(Table35[[#This Row],[Delivery Date]]="","",$AC$2-Table35[[#This Row],[Delivery Date]])</f>
        <v/>
      </c>
      <c r="AE521" t="str">
        <f>IFERROR(VLOOKUP(Table35[[#This Row],[Ich No]],'ICH NO'!K:M,3,0),"")</f>
        <v/>
      </c>
      <c r="AF521" t="str">
        <f>IF(Table35[[#This Row],[REST TAM]]&gt;Table35[[#This Row],[Stock TAM]],Table35[[#This Row],[Stock TAM]],Table35[[#This Row],[REST TAM]])</f>
        <v/>
      </c>
    </row>
    <row r="522" spans="1:32" x14ac:dyDescent="0.3">
      <c r="A522" s="173" t="str">
        <f>IF(Table35[[#This Row],[TAM PART NO]]="","",(ROW()-2))</f>
        <v/>
      </c>
      <c r="B522" s="212" t="str">
        <f>IF(TAM!T526="","",TAM!T526)</f>
        <v/>
      </c>
      <c r="C522" s="42" t="str">
        <f>IF(TAM!Q526="","",TAM!Q526)</f>
        <v/>
      </c>
      <c r="D522" s="42" t="str">
        <f>IF(TAM!I526="","",TAM!I526)</f>
        <v/>
      </c>
      <c r="E522" s="42" t="str">
        <f>IF(TAM!H526="","",TAM!H526)</f>
        <v/>
      </c>
      <c r="F522" s="213" t="str">
        <f>IF(TAM!L526="","",TAM!L526)</f>
        <v/>
      </c>
      <c r="G522" s="213" t="str">
        <f>IF(TAM!M526="","",TAM!M526)</f>
        <v/>
      </c>
      <c r="H522" s="220" t="str">
        <f>IF(TAM!AD526="","",TAM!AD526)</f>
        <v/>
      </c>
      <c r="I522" s="223" t="str">
        <f>IF(Table35[[#This Row],[Open Qty TAM]]="","",TAM!AE526)</f>
        <v/>
      </c>
      <c r="J522" s="212" t="str">
        <f>IF(TMMIN!T524="","",TMMIN!T524)</f>
        <v/>
      </c>
      <c r="K522" s="42" t="str">
        <f>IF(TMMIN!Q524="","",TMMIN!Q524)</f>
        <v/>
      </c>
      <c r="L522" s="42" t="str">
        <f>IF(TMMIN!I524="","",TMMIN!I524)</f>
        <v/>
      </c>
      <c r="M522" s="220" t="str">
        <f>IF(Table35[[#This Row],[PO TMMIN]]="","",TMMIN!AD524)</f>
        <v/>
      </c>
      <c r="N522" s="223" t="str">
        <f>IF(Table35[[#This Row],[Open Qty TMMIN]]="","",TMMIN!AE524)</f>
        <v/>
      </c>
      <c r="O522" s="226" t="str">
        <f>IF(Table35[[#This Row],[Open Qty TAM]]="","",SUM(SUMIF('STOCK OES'!B:B,Table35[[#This Row],[Ich No]],'STOCK OES'!E:E),SUMIF('STOCK SEALING'!B:B,Table35[[#This Row],[Ich Part No]],'STOCK SEALING'!E:E)))</f>
        <v/>
      </c>
      <c r="P522" s="223" t="str">
        <f>IF(Table35[[#This Row],[Rest TMMIN]]="","",SUM(SUMIF('STOCK OES'!B:B,Table35[[#This Row],[Ich Part No]],'STOCK OES'!E:E),SUMIF('STOCK SEALING'!B:B,Table35[[#This Row],[Ich Part No]],'STOCK SEALING'!E:E)))</f>
        <v/>
      </c>
      <c r="Q522" s="226"/>
      <c r="R522" s="223"/>
      <c r="S522" s="226" t="str">
        <f>IFERROR(Table35[[#This Row],[REST TAM]]-Table35[[#This Row],[Scan TAM]],"")</f>
        <v/>
      </c>
      <c r="T522" s="223" t="str">
        <f>IFERROR(Table35[[#This Row],[Rest TMMIN]]-Table35[[#This Row],[Scan Tmmin]],"")</f>
        <v/>
      </c>
      <c r="U522" s="212" t="str">
        <f>IF(Table35[[#This Row],[PO TAM]]="","",IF(Table35[[#This Row],[Balance TAM]]&gt;0,"Open","Close"))</f>
        <v/>
      </c>
      <c r="V522" s="214" t="str">
        <f>IF(Table35[[#This Row],[PO TMMIN]]="","",IF(Table35[[#This Row],[Balance TMMIN]]&gt;0,"Open","Close"))</f>
        <v/>
      </c>
      <c r="W522" s="212"/>
      <c r="X522" s="214"/>
      <c r="Y522" s="236" t="str">
        <f>IF(Table35[[#This Row],[PO TAM]]="","",SUMIF(J:J,Table35[[#This Row],[Ich No]],J:N))</f>
        <v/>
      </c>
      <c r="Z522" s="214" t="str">
        <f>IF(Table35[[#This Row],[PO TMMIN]]="","",SUMIF(B:B,Table35[[#This Row],[Ich Part No]],I:I))</f>
        <v/>
      </c>
      <c r="AC522" s="169" t="str">
        <f>IF(Table35[[#This Row],[Delivery Date]]="","",$AC$2-Table35[[#This Row],[Delivery Date]])</f>
        <v/>
      </c>
      <c r="AE522" t="str">
        <f>IFERROR(VLOOKUP(Table35[[#This Row],[Ich No]],'ICH NO'!K:M,3,0),"")</f>
        <v/>
      </c>
      <c r="AF522" t="str">
        <f>IF(Table35[[#This Row],[REST TAM]]&gt;Table35[[#This Row],[Stock TAM]],Table35[[#This Row],[Stock TAM]],Table35[[#This Row],[REST TAM]])</f>
        <v/>
      </c>
    </row>
    <row r="523" spans="1:32" x14ac:dyDescent="0.3">
      <c r="A523" s="173" t="str">
        <f>IF(Table35[[#This Row],[TAM PART NO]]="","",(ROW()-2))</f>
        <v/>
      </c>
      <c r="B523" s="212" t="str">
        <f>IF(TAM!T527="","",TAM!T527)</f>
        <v/>
      </c>
      <c r="C523" s="42" t="str">
        <f>IF(TAM!Q527="","",TAM!Q527)</f>
        <v/>
      </c>
      <c r="D523" s="42" t="str">
        <f>IF(TAM!I527="","",TAM!I527)</f>
        <v/>
      </c>
      <c r="E523" s="42" t="str">
        <f>IF(TAM!H527="","",TAM!H527)</f>
        <v/>
      </c>
      <c r="F523" s="213" t="str">
        <f>IF(TAM!L527="","",TAM!L527)</f>
        <v/>
      </c>
      <c r="G523" s="213" t="str">
        <f>IF(TAM!M527="","",TAM!M527)</f>
        <v/>
      </c>
      <c r="H523" s="220" t="str">
        <f>IF(TAM!AD527="","",TAM!AD527)</f>
        <v/>
      </c>
      <c r="I523" s="223" t="str">
        <f>IF(Table35[[#This Row],[Open Qty TAM]]="","",TAM!AE527)</f>
        <v/>
      </c>
      <c r="J523" s="212" t="str">
        <f>IF(TMMIN!T525="","",TMMIN!T525)</f>
        <v/>
      </c>
      <c r="K523" s="42" t="str">
        <f>IF(TMMIN!Q525="","",TMMIN!Q525)</f>
        <v/>
      </c>
      <c r="L523" s="42" t="str">
        <f>IF(TMMIN!I525="","",TMMIN!I525)</f>
        <v/>
      </c>
      <c r="M523" s="220" t="str">
        <f>IF(Table35[[#This Row],[PO TMMIN]]="","",TMMIN!AD525)</f>
        <v/>
      </c>
      <c r="N523" s="223" t="str">
        <f>IF(Table35[[#This Row],[Open Qty TMMIN]]="","",TMMIN!AE525)</f>
        <v/>
      </c>
      <c r="O523" s="226" t="str">
        <f>IF(Table35[[#This Row],[Open Qty TAM]]="","",SUM(SUMIF('STOCK OES'!B:B,Table35[[#This Row],[Ich No]],'STOCK OES'!E:E),SUMIF('STOCK SEALING'!B:B,Table35[[#This Row],[Ich Part No]],'STOCK SEALING'!E:E)))</f>
        <v/>
      </c>
      <c r="P523" s="223" t="str">
        <f>IF(Table35[[#This Row],[Rest TMMIN]]="","",SUM(SUMIF('STOCK OES'!B:B,Table35[[#This Row],[Ich Part No]],'STOCK OES'!E:E),SUMIF('STOCK SEALING'!B:B,Table35[[#This Row],[Ich Part No]],'STOCK SEALING'!E:E)))</f>
        <v/>
      </c>
      <c r="Q523" s="226"/>
      <c r="R523" s="223"/>
      <c r="S523" s="226" t="str">
        <f>IFERROR(Table35[[#This Row],[REST TAM]]-Table35[[#This Row],[Scan TAM]],"")</f>
        <v/>
      </c>
      <c r="T523" s="223" t="str">
        <f>IFERROR(Table35[[#This Row],[Rest TMMIN]]-Table35[[#This Row],[Scan Tmmin]],"")</f>
        <v/>
      </c>
      <c r="U523" s="212" t="str">
        <f>IF(Table35[[#This Row],[PO TAM]]="","",IF(Table35[[#This Row],[Balance TAM]]&gt;0,"Open","Close"))</f>
        <v/>
      </c>
      <c r="V523" s="214" t="str">
        <f>IF(Table35[[#This Row],[PO TMMIN]]="","",IF(Table35[[#This Row],[Balance TMMIN]]&gt;0,"Open","Close"))</f>
        <v/>
      </c>
      <c r="W523" s="212"/>
      <c r="X523" s="214"/>
      <c r="Y523" s="236" t="str">
        <f>IF(Table35[[#This Row],[PO TAM]]="","",SUMIF(J:J,Table35[[#This Row],[Ich No]],J:N))</f>
        <v/>
      </c>
      <c r="Z523" s="214" t="str">
        <f>IF(Table35[[#This Row],[PO TMMIN]]="","",SUMIF(B:B,Table35[[#This Row],[Ich Part No]],I:I))</f>
        <v/>
      </c>
      <c r="AC523" s="169" t="str">
        <f>IF(Table35[[#This Row],[Delivery Date]]="","",$AC$2-Table35[[#This Row],[Delivery Date]])</f>
        <v/>
      </c>
      <c r="AE523" t="str">
        <f>IFERROR(VLOOKUP(Table35[[#This Row],[Ich No]],'ICH NO'!K:M,3,0),"")</f>
        <v/>
      </c>
      <c r="AF523" t="str">
        <f>IF(Table35[[#This Row],[REST TAM]]&gt;Table35[[#This Row],[Stock TAM]],Table35[[#This Row],[Stock TAM]],Table35[[#This Row],[REST TAM]])</f>
        <v/>
      </c>
    </row>
    <row r="524" spans="1:32" x14ac:dyDescent="0.3">
      <c r="A524" s="173" t="str">
        <f>IF(Table35[[#This Row],[TAM PART NO]]="","",(ROW()-2))</f>
        <v/>
      </c>
      <c r="B524" s="212" t="str">
        <f>IF(TAM!T528="","",TAM!T528)</f>
        <v/>
      </c>
      <c r="C524" s="42" t="str">
        <f>IF(TAM!Q528="","",TAM!Q528)</f>
        <v/>
      </c>
      <c r="D524" s="42" t="str">
        <f>IF(TAM!I528="","",TAM!I528)</f>
        <v/>
      </c>
      <c r="E524" s="42" t="str">
        <f>IF(TAM!H528="","",TAM!H528)</f>
        <v/>
      </c>
      <c r="F524" s="213" t="str">
        <f>IF(TAM!L528="","",TAM!L528)</f>
        <v/>
      </c>
      <c r="G524" s="213" t="str">
        <f>IF(TAM!M528="","",TAM!M528)</f>
        <v/>
      </c>
      <c r="H524" s="220" t="str">
        <f>IF(TAM!AD528="","",TAM!AD528)</f>
        <v/>
      </c>
      <c r="I524" s="223" t="str">
        <f>IF(Table35[[#This Row],[Open Qty TAM]]="","",TAM!AE528)</f>
        <v/>
      </c>
      <c r="J524" s="212" t="str">
        <f>IF(TMMIN!T526="","",TMMIN!T526)</f>
        <v/>
      </c>
      <c r="K524" s="42" t="str">
        <f>IF(TMMIN!Q526="","",TMMIN!Q526)</f>
        <v/>
      </c>
      <c r="L524" s="42" t="str">
        <f>IF(TMMIN!I526="","",TMMIN!I526)</f>
        <v/>
      </c>
      <c r="M524" s="220" t="str">
        <f>IF(Table35[[#This Row],[PO TMMIN]]="","",TMMIN!AD526)</f>
        <v/>
      </c>
      <c r="N524" s="223" t="str">
        <f>IF(Table35[[#This Row],[Open Qty TMMIN]]="","",TMMIN!AE526)</f>
        <v/>
      </c>
      <c r="O524" s="226" t="str">
        <f>IF(Table35[[#This Row],[Open Qty TAM]]="","",SUM(SUMIF('STOCK OES'!B:B,Table35[[#This Row],[Ich No]],'STOCK OES'!E:E),SUMIF('STOCK SEALING'!B:B,Table35[[#This Row],[Ich Part No]],'STOCK SEALING'!E:E)))</f>
        <v/>
      </c>
      <c r="P524" s="223" t="str">
        <f>IF(Table35[[#This Row],[Rest TMMIN]]="","",SUM(SUMIF('STOCK OES'!B:B,Table35[[#This Row],[Ich Part No]],'STOCK OES'!E:E),SUMIF('STOCK SEALING'!B:B,Table35[[#This Row],[Ich Part No]],'STOCK SEALING'!E:E)))</f>
        <v/>
      </c>
      <c r="Q524" s="226"/>
      <c r="R524" s="223"/>
      <c r="S524" s="226" t="str">
        <f>IFERROR(Table35[[#This Row],[REST TAM]]-Table35[[#This Row],[Scan TAM]],"")</f>
        <v/>
      </c>
      <c r="T524" s="223" t="str">
        <f>IFERROR(Table35[[#This Row],[Rest TMMIN]]-Table35[[#This Row],[Scan Tmmin]],"")</f>
        <v/>
      </c>
      <c r="U524" s="212" t="str">
        <f>IF(Table35[[#This Row],[PO TAM]]="","",IF(Table35[[#This Row],[Balance TAM]]&gt;0,"Open","Close"))</f>
        <v/>
      </c>
      <c r="V524" s="214" t="str">
        <f>IF(Table35[[#This Row],[PO TMMIN]]="","",IF(Table35[[#This Row],[Balance TMMIN]]&gt;0,"Open","Close"))</f>
        <v/>
      </c>
      <c r="W524" s="212"/>
      <c r="X524" s="214"/>
      <c r="Y524" s="236" t="str">
        <f>IF(Table35[[#This Row],[PO TAM]]="","",SUMIF(J:J,Table35[[#This Row],[Ich No]],J:N))</f>
        <v/>
      </c>
      <c r="Z524" s="214" t="str">
        <f>IF(Table35[[#This Row],[PO TMMIN]]="","",SUMIF(B:B,Table35[[#This Row],[Ich Part No]],I:I))</f>
        <v/>
      </c>
      <c r="AC524" s="169" t="str">
        <f>IF(Table35[[#This Row],[Delivery Date]]="","",$AC$2-Table35[[#This Row],[Delivery Date]])</f>
        <v/>
      </c>
      <c r="AE524" t="str">
        <f>IFERROR(VLOOKUP(Table35[[#This Row],[Ich No]],'ICH NO'!K:M,3,0),"")</f>
        <v/>
      </c>
      <c r="AF524" t="str">
        <f>IF(Table35[[#This Row],[REST TAM]]&gt;Table35[[#This Row],[Stock TAM]],Table35[[#This Row],[Stock TAM]],Table35[[#This Row],[REST TAM]])</f>
        <v/>
      </c>
    </row>
    <row r="525" spans="1:32" x14ac:dyDescent="0.3">
      <c r="A525" s="173" t="str">
        <f>IF(Table35[[#This Row],[TAM PART NO]]="","",(ROW()-2))</f>
        <v/>
      </c>
      <c r="B525" s="212" t="str">
        <f>IF(TAM!T529="","",TAM!T529)</f>
        <v/>
      </c>
      <c r="C525" s="42" t="str">
        <f>IF(TAM!Q529="","",TAM!Q529)</f>
        <v/>
      </c>
      <c r="D525" s="42" t="str">
        <f>IF(TAM!I529="","",TAM!I529)</f>
        <v/>
      </c>
      <c r="E525" s="42" t="str">
        <f>IF(TAM!H529="","",TAM!H529)</f>
        <v/>
      </c>
      <c r="F525" s="213" t="str">
        <f>IF(TAM!L529="","",TAM!L529)</f>
        <v/>
      </c>
      <c r="G525" s="213" t="str">
        <f>IF(TAM!M529="","",TAM!M529)</f>
        <v/>
      </c>
      <c r="H525" s="220" t="str">
        <f>IF(TAM!AD529="","",TAM!AD529)</f>
        <v/>
      </c>
      <c r="I525" s="223" t="str">
        <f>IF(Table35[[#This Row],[Open Qty TAM]]="","",TAM!AE529)</f>
        <v/>
      </c>
      <c r="J525" s="212" t="str">
        <f>IF(TMMIN!T527="","",TMMIN!T527)</f>
        <v/>
      </c>
      <c r="K525" s="42" t="str">
        <f>IF(TMMIN!Q527="","",TMMIN!Q527)</f>
        <v/>
      </c>
      <c r="L525" s="42" t="str">
        <f>IF(TMMIN!I527="","",TMMIN!I527)</f>
        <v/>
      </c>
      <c r="M525" s="220" t="str">
        <f>IF(Table35[[#This Row],[PO TMMIN]]="","",TMMIN!AD527)</f>
        <v/>
      </c>
      <c r="N525" s="223" t="str">
        <f>IF(Table35[[#This Row],[Open Qty TMMIN]]="","",TMMIN!AE527)</f>
        <v/>
      </c>
      <c r="O525" s="226" t="str">
        <f>IF(Table35[[#This Row],[Open Qty TAM]]="","",SUM(SUMIF('STOCK OES'!B:B,Table35[[#This Row],[Ich No]],'STOCK OES'!E:E),SUMIF('STOCK SEALING'!B:B,Table35[[#This Row],[Ich Part No]],'STOCK SEALING'!E:E)))</f>
        <v/>
      </c>
      <c r="P525" s="223" t="str">
        <f>IF(Table35[[#This Row],[Rest TMMIN]]="","",SUM(SUMIF('STOCK OES'!B:B,Table35[[#This Row],[Ich Part No]],'STOCK OES'!E:E),SUMIF('STOCK SEALING'!B:B,Table35[[#This Row],[Ich Part No]],'STOCK SEALING'!E:E)))</f>
        <v/>
      </c>
      <c r="Q525" s="226"/>
      <c r="R525" s="223"/>
      <c r="S525" s="226" t="str">
        <f>IFERROR(Table35[[#This Row],[REST TAM]]-Table35[[#This Row],[Scan TAM]],"")</f>
        <v/>
      </c>
      <c r="T525" s="223" t="str">
        <f>IFERROR(Table35[[#This Row],[Rest TMMIN]]-Table35[[#This Row],[Scan Tmmin]],"")</f>
        <v/>
      </c>
      <c r="U525" s="212" t="str">
        <f>IF(Table35[[#This Row],[PO TAM]]="","",IF(Table35[[#This Row],[Balance TAM]]&gt;0,"Open","Close"))</f>
        <v/>
      </c>
      <c r="V525" s="214" t="str">
        <f>IF(Table35[[#This Row],[PO TMMIN]]="","",IF(Table35[[#This Row],[Balance TMMIN]]&gt;0,"Open","Close"))</f>
        <v/>
      </c>
      <c r="W525" s="212"/>
      <c r="X525" s="214"/>
      <c r="Y525" s="236" t="str">
        <f>IF(Table35[[#This Row],[PO TAM]]="","",SUMIF(J:J,Table35[[#This Row],[Ich No]],J:N))</f>
        <v/>
      </c>
      <c r="Z525" s="214" t="str">
        <f>IF(Table35[[#This Row],[PO TMMIN]]="","",SUMIF(B:B,Table35[[#This Row],[Ich Part No]],I:I))</f>
        <v/>
      </c>
      <c r="AC525" s="169" t="str">
        <f>IF(Table35[[#This Row],[Delivery Date]]="","",$AC$2-Table35[[#This Row],[Delivery Date]])</f>
        <v/>
      </c>
      <c r="AE525" t="str">
        <f>IFERROR(VLOOKUP(Table35[[#This Row],[Ich No]],'ICH NO'!K:M,3,0),"")</f>
        <v/>
      </c>
      <c r="AF525" t="str">
        <f>IF(Table35[[#This Row],[REST TAM]]&gt;Table35[[#This Row],[Stock TAM]],Table35[[#This Row],[Stock TAM]],Table35[[#This Row],[REST TAM]])</f>
        <v/>
      </c>
    </row>
    <row r="526" spans="1:32" x14ac:dyDescent="0.3">
      <c r="A526" s="173" t="str">
        <f>IF(Table35[[#This Row],[TAM PART NO]]="","",(ROW()-2))</f>
        <v/>
      </c>
      <c r="B526" s="212" t="str">
        <f>IF(TAM!T530="","",TAM!T530)</f>
        <v/>
      </c>
      <c r="C526" s="42" t="str">
        <f>IF(TAM!Q530="","",TAM!Q530)</f>
        <v/>
      </c>
      <c r="D526" s="42" t="str">
        <f>IF(TAM!I530="","",TAM!I530)</f>
        <v/>
      </c>
      <c r="E526" s="42" t="str">
        <f>IF(TAM!H530="","",TAM!H530)</f>
        <v/>
      </c>
      <c r="F526" s="213" t="str">
        <f>IF(TAM!L530="","",TAM!L530)</f>
        <v/>
      </c>
      <c r="G526" s="213" t="str">
        <f>IF(TAM!M530="","",TAM!M530)</f>
        <v/>
      </c>
      <c r="H526" s="220" t="str">
        <f>IF(TAM!AD530="","",TAM!AD530)</f>
        <v/>
      </c>
      <c r="I526" s="223" t="str">
        <f>IF(Table35[[#This Row],[Open Qty TAM]]="","",TAM!AE530)</f>
        <v/>
      </c>
      <c r="J526" s="212" t="str">
        <f>IF(TMMIN!T528="","",TMMIN!T528)</f>
        <v/>
      </c>
      <c r="K526" s="42" t="str">
        <f>IF(TMMIN!Q528="","",TMMIN!Q528)</f>
        <v/>
      </c>
      <c r="L526" s="42" t="str">
        <f>IF(TMMIN!I528="","",TMMIN!I528)</f>
        <v/>
      </c>
      <c r="M526" s="220" t="str">
        <f>IF(Table35[[#This Row],[PO TMMIN]]="","",TMMIN!AD528)</f>
        <v/>
      </c>
      <c r="N526" s="223" t="str">
        <f>IF(Table35[[#This Row],[Open Qty TMMIN]]="","",TMMIN!AE528)</f>
        <v/>
      </c>
      <c r="O526" s="226" t="str">
        <f>IF(Table35[[#This Row],[Open Qty TAM]]="","",SUM(SUMIF('STOCK OES'!B:B,Table35[[#This Row],[Ich No]],'STOCK OES'!E:E),SUMIF('STOCK SEALING'!B:B,Table35[[#This Row],[Ich Part No]],'STOCK SEALING'!E:E)))</f>
        <v/>
      </c>
      <c r="P526" s="223" t="str">
        <f>IF(Table35[[#This Row],[Rest TMMIN]]="","",SUM(SUMIF('STOCK OES'!B:B,Table35[[#This Row],[Ich Part No]],'STOCK OES'!E:E),SUMIF('STOCK SEALING'!B:B,Table35[[#This Row],[Ich Part No]],'STOCK SEALING'!E:E)))</f>
        <v/>
      </c>
      <c r="Q526" s="226"/>
      <c r="R526" s="223"/>
      <c r="S526" s="226" t="str">
        <f>IFERROR(Table35[[#This Row],[REST TAM]]-Table35[[#This Row],[Scan TAM]],"")</f>
        <v/>
      </c>
      <c r="T526" s="223" t="str">
        <f>IFERROR(Table35[[#This Row],[Rest TMMIN]]-Table35[[#This Row],[Scan Tmmin]],"")</f>
        <v/>
      </c>
      <c r="U526" s="212" t="str">
        <f>IF(Table35[[#This Row],[PO TAM]]="","",IF(Table35[[#This Row],[Balance TAM]]&gt;0,"Open","Close"))</f>
        <v/>
      </c>
      <c r="V526" s="214" t="str">
        <f>IF(Table35[[#This Row],[PO TMMIN]]="","",IF(Table35[[#This Row],[Balance TMMIN]]&gt;0,"Open","Close"))</f>
        <v/>
      </c>
      <c r="W526" s="212"/>
      <c r="X526" s="214"/>
      <c r="Y526" s="236" t="str">
        <f>IF(Table35[[#This Row],[PO TAM]]="","",SUMIF(J:J,Table35[[#This Row],[Ich No]],J:N))</f>
        <v/>
      </c>
      <c r="Z526" s="214" t="str">
        <f>IF(Table35[[#This Row],[PO TMMIN]]="","",SUMIF(B:B,Table35[[#This Row],[Ich Part No]],I:I))</f>
        <v/>
      </c>
      <c r="AC526" s="169" t="str">
        <f>IF(Table35[[#This Row],[Delivery Date]]="","",$AC$2-Table35[[#This Row],[Delivery Date]])</f>
        <v/>
      </c>
      <c r="AE526" t="str">
        <f>IFERROR(VLOOKUP(Table35[[#This Row],[Ich No]],'ICH NO'!K:M,3,0),"")</f>
        <v/>
      </c>
      <c r="AF526" t="str">
        <f>IF(Table35[[#This Row],[REST TAM]]&gt;Table35[[#This Row],[Stock TAM]],Table35[[#This Row],[Stock TAM]],Table35[[#This Row],[REST TAM]])</f>
        <v/>
      </c>
    </row>
    <row r="527" spans="1:32" x14ac:dyDescent="0.3">
      <c r="A527" s="173" t="str">
        <f>IF(Table35[[#This Row],[TAM PART NO]]="","",(ROW()-2))</f>
        <v/>
      </c>
      <c r="B527" s="212" t="str">
        <f>IF(TAM!T531="","",TAM!T531)</f>
        <v/>
      </c>
      <c r="C527" s="42" t="str">
        <f>IF(TAM!Q531="","",TAM!Q531)</f>
        <v/>
      </c>
      <c r="D527" s="42" t="str">
        <f>IF(TAM!I531="","",TAM!I531)</f>
        <v/>
      </c>
      <c r="E527" s="42" t="str">
        <f>IF(TAM!H531="","",TAM!H531)</f>
        <v/>
      </c>
      <c r="F527" s="213" t="str">
        <f>IF(TAM!L531="","",TAM!L531)</f>
        <v/>
      </c>
      <c r="G527" s="213" t="str">
        <f>IF(TAM!M531="","",TAM!M531)</f>
        <v/>
      </c>
      <c r="H527" s="220" t="str">
        <f>IF(TAM!AD531="","",TAM!AD531)</f>
        <v/>
      </c>
      <c r="I527" s="223" t="str">
        <f>IF(Table35[[#This Row],[Open Qty TAM]]="","",TAM!AE531)</f>
        <v/>
      </c>
      <c r="J527" s="212" t="str">
        <f>IF(TMMIN!T529="","",TMMIN!T529)</f>
        <v/>
      </c>
      <c r="K527" s="42" t="str">
        <f>IF(TMMIN!Q529="","",TMMIN!Q529)</f>
        <v/>
      </c>
      <c r="L527" s="42" t="str">
        <f>IF(TMMIN!I529="","",TMMIN!I529)</f>
        <v/>
      </c>
      <c r="M527" s="220" t="str">
        <f>IF(Table35[[#This Row],[PO TMMIN]]="","",TMMIN!AD529)</f>
        <v/>
      </c>
      <c r="N527" s="223" t="str">
        <f>IF(Table35[[#This Row],[Open Qty TMMIN]]="","",TMMIN!AE529)</f>
        <v/>
      </c>
      <c r="O527" s="226" t="str">
        <f>IF(Table35[[#This Row],[Open Qty TAM]]="","",SUM(SUMIF('STOCK OES'!B:B,Table35[[#This Row],[Ich No]],'STOCK OES'!E:E),SUMIF('STOCK SEALING'!B:B,Table35[[#This Row],[Ich Part No]],'STOCK SEALING'!E:E)))</f>
        <v/>
      </c>
      <c r="P527" s="223" t="str">
        <f>IF(Table35[[#This Row],[Rest TMMIN]]="","",SUM(SUMIF('STOCK OES'!B:B,Table35[[#This Row],[Ich Part No]],'STOCK OES'!E:E),SUMIF('STOCK SEALING'!B:B,Table35[[#This Row],[Ich Part No]],'STOCK SEALING'!E:E)))</f>
        <v/>
      </c>
      <c r="Q527" s="226"/>
      <c r="R527" s="223"/>
      <c r="S527" s="226" t="str">
        <f>IFERROR(Table35[[#This Row],[REST TAM]]-Table35[[#This Row],[Scan TAM]],"")</f>
        <v/>
      </c>
      <c r="T527" s="223" t="str">
        <f>IFERROR(Table35[[#This Row],[Rest TMMIN]]-Table35[[#This Row],[Scan Tmmin]],"")</f>
        <v/>
      </c>
      <c r="U527" s="212" t="str">
        <f>IF(Table35[[#This Row],[PO TAM]]="","",IF(Table35[[#This Row],[Balance TAM]]&gt;0,"Open","Close"))</f>
        <v/>
      </c>
      <c r="V527" s="214" t="str">
        <f>IF(Table35[[#This Row],[PO TMMIN]]="","",IF(Table35[[#This Row],[Balance TMMIN]]&gt;0,"Open","Close"))</f>
        <v/>
      </c>
      <c r="W527" s="212"/>
      <c r="X527" s="214"/>
      <c r="Y527" s="236" t="str">
        <f>IF(Table35[[#This Row],[PO TAM]]="","",SUMIF(J:J,Table35[[#This Row],[Ich No]],J:N))</f>
        <v/>
      </c>
      <c r="Z527" s="214" t="str">
        <f>IF(Table35[[#This Row],[PO TMMIN]]="","",SUMIF(B:B,Table35[[#This Row],[Ich Part No]],I:I))</f>
        <v/>
      </c>
      <c r="AC527" s="169" t="str">
        <f>IF(Table35[[#This Row],[Delivery Date]]="","",$AC$2-Table35[[#This Row],[Delivery Date]])</f>
        <v/>
      </c>
      <c r="AE527" t="str">
        <f>IFERROR(VLOOKUP(Table35[[#This Row],[Ich No]],'ICH NO'!K:M,3,0),"")</f>
        <v/>
      </c>
      <c r="AF527" t="str">
        <f>IF(Table35[[#This Row],[REST TAM]]&gt;Table35[[#This Row],[Stock TAM]],Table35[[#This Row],[Stock TAM]],Table35[[#This Row],[REST TAM]])</f>
        <v/>
      </c>
    </row>
    <row r="528" spans="1:32" x14ac:dyDescent="0.3">
      <c r="A528" s="173" t="str">
        <f>IF(Table35[[#This Row],[TAM PART NO]]="","",(ROW()-2))</f>
        <v/>
      </c>
      <c r="B528" s="212" t="str">
        <f>IF(TAM!T532="","",TAM!T532)</f>
        <v/>
      </c>
      <c r="C528" s="42" t="str">
        <f>IF(TAM!Q532="","",TAM!Q532)</f>
        <v/>
      </c>
      <c r="D528" s="42" t="str">
        <f>IF(TAM!I532="","",TAM!I532)</f>
        <v/>
      </c>
      <c r="E528" s="42" t="str">
        <f>IF(TAM!H532="","",TAM!H532)</f>
        <v/>
      </c>
      <c r="F528" s="213" t="str">
        <f>IF(TAM!L532="","",TAM!L532)</f>
        <v/>
      </c>
      <c r="G528" s="213" t="str">
        <f>IF(TAM!M532="","",TAM!M532)</f>
        <v/>
      </c>
      <c r="H528" s="220" t="str">
        <f>IF(TAM!AD532="","",TAM!AD532)</f>
        <v/>
      </c>
      <c r="I528" s="223" t="str">
        <f>IF(Table35[[#This Row],[Open Qty TAM]]="","",TAM!AE532)</f>
        <v/>
      </c>
      <c r="J528" s="212" t="str">
        <f>IF(TMMIN!T530="","",TMMIN!T530)</f>
        <v/>
      </c>
      <c r="K528" s="42" t="str">
        <f>IF(TMMIN!Q530="","",TMMIN!Q530)</f>
        <v/>
      </c>
      <c r="L528" s="42" t="str">
        <f>IF(TMMIN!I530="","",TMMIN!I530)</f>
        <v/>
      </c>
      <c r="M528" s="220" t="str">
        <f>IF(Table35[[#This Row],[PO TMMIN]]="","",TMMIN!AD530)</f>
        <v/>
      </c>
      <c r="N528" s="223" t="str">
        <f>IF(Table35[[#This Row],[Open Qty TMMIN]]="","",TMMIN!AE530)</f>
        <v/>
      </c>
      <c r="O528" s="226" t="str">
        <f>IF(Table35[[#This Row],[Open Qty TAM]]="","",SUM(SUMIF('STOCK OES'!B:B,Table35[[#This Row],[Ich No]],'STOCK OES'!E:E),SUMIF('STOCK SEALING'!B:B,Table35[[#This Row],[Ich Part No]],'STOCK SEALING'!E:E)))</f>
        <v/>
      </c>
      <c r="P528" s="223" t="str">
        <f>IF(Table35[[#This Row],[Rest TMMIN]]="","",SUM(SUMIF('STOCK OES'!B:B,Table35[[#This Row],[Ich Part No]],'STOCK OES'!E:E),SUMIF('STOCK SEALING'!B:B,Table35[[#This Row],[Ich Part No]],'STOCK SEALING'!E:E)))</f>
        <v/>
      </c>
      <c r="Q528" s="226"/>
      <c r="R528" s="223"/>
      <c r="S528" s="226" t="str">
        <f>IFERROR(Table35[[#This Row],[REST TAM]]-Table35[[#This Row],[Scan TAM]],"")</f>
        <v/>
      </c>
      <c r="T528" s="223" t="str">
        <f>IFERROR(Table35[[#This Row],[Rest TMMIN]]-Table35[[#This Row],[Scan Tmmin]],"")</f>
        <v/>
      </c>
      <c r="U528" s="212" t="str">
        <f>IF(Table35[[#This Row],[PO TAM]]="","",IF(Table35[[#This Row],[Balance TAM]]&gt;0,"Open","Close"))</f>
        <v/>
      </c>
      <c r="V528" s="214" t="str">
        <f>IF(Table35[[#This Row],[PO TMMIN]]="","",IF(Table35[[#This Row],[Balance TMMIN]]&gt;0,"Open","Close"))</f>
        <v/>
      </c>
      <c r="W528" s="212"/>
      <c r="X528" s="214"/>
      <c r="Y528" s="236" t="str">
        <f>IF(Table35[[#This Row],[PO TAM]]="","",SUMIF(J:J,Table35[[#This Row],[Ich No]],J:N))</f>
        <v/>
      </c>
      <c r="Z528" s="214" t="str">
        <f>IF(Table35[[#This Row],[PO TMMIN]]="","",SUMIF(B:B,Table35[[#This Row],[Ich Part No]],I:I))</f>
        <v/>
      </c>
      <c r="AC528" s="169" t="str">
        <f>IF(Table35[[#This Row],[Delivery Date]]="","",$AC$2-Table35[[#This Row],[Delivery Date]])</f>
        <v/>
      </c>
      <c r="AE528" t="str">
        <f>IFERROR(VLOOKUP(Table35[[#This Row],[Ich No]],'ICH NO'!K:M,3,0),"")</f>
        <v/>
      </c>
      <c r="AF528" t="str">
        <f>IF(Table35[[#This Row],[REST TAM]]&gt;Table35[[#This Row],[Stock TAM]],Table35[[#This Row],[Stock TAM]],Table35[[#This Row],[REST TAM]])</f>
        <v/>
      </c>
    </row>
    <row r="529" spans="1:32" x14ac:dyDescent="0.3">
      <c r="A529" s="173" t="str">
        <f>IF(Table35[[#This Row],[TAM PART NO]]="","",(ROW()-2))</f>
        <v/>
      </c>
      <c r="B529" s="212" t="str">
        <f>IF(TAM!T533="","",TAM!T533)</f>
        <v/>
      </c>
      <c r="C529" s="42" t="str">
        <f>IF(TAM!Q533="","",TAM!Q533)</f>
        <v/>
      </c>
      <c r="D529" s="42" t="str">
        <f>IF(TAM!I533="","",TAM!I533)</f>
        <v/>
      </c>
      <c r="E529" s="42" t="str">
        <f>IF(TAM!H533="","",TAM!H533)</f>
        <v/>
      </c>
      <c r="F529" s="213" t="str">
        <f>IF(TAM!L533="","",TAM!L533)</f>
        <v/>
      </c>
      <c r="G529" s="213" t="str">
        <f>IF(TAM!M533="","",TAM!M533)</f>
        <v/>
      </c>
      <c r="H529" s="220" t="str">
        <f>IF(TAM!AD533="","",TAM!AD533)</f>
        <v/>
      </c>
      <c r="I529" s="223" t="str">
        <f>IF(Table35[[#This Row],[Open Qty TAM]]="","",TAM!AE533)</f>
        <v/>
      </c>
      <c r="J529" s="212" t="str">
        <f>IF(TMMIN!T531="","",TMMIN!T531)</f>
        <v/>
      </c>
      <c r="K529" s="42" t="str">
        <f>IF(TMMIN!Q531="","",TMMIN!Q531)</f>
        <v/>
      </c>
      <c r="L529" s="42" t="str">
        <f>IF(TMMIN!I531="","",TMMIN!I531)</f>
        <v/>
      </c>
      <c r="M529" s="220" t="str">
        <f>IF(Table35[[#This Row],[PO TMMIN]]="","",TMMIN!AD531)</f>
        <v/>
      </c>
      <c r="N529" s="223" t="str">
        <f>IF(Table35[[#This Row],[Open Qty TMMIN]]="","",TMMIN!AE531)</f>
        <v/>
      </c>
      <c r="O529" s="226" t="str">
        <f>IF(Table35[[#This Row],[Open Qty TAM]]="","",SUM(SUMIF('STOCK OES'!B:B,Table35[[#This Row],[Ich No]],'STOCK OES'!E:E),SUMIF('STOCK SEALING'!B:B,Table35[[#This Row],[Ich Part No]],'STOCK SEALING'!E:E)))</f>
        <v/>
      </c>
      <c r="P529" s="223" t="str">
        <f>IF(Table35[[#This Row],[Rest TMMIN]]="","",SUM(SUMIF('STOCK OES'!B:B,Table35[[#This Row],[Ich Part No]],'STOCK OES'!E:E),SUMIF('STOCK SEALING'!B:B,Table35[[#This Row],[Ich Part No]],'STOCK SEALING'!E:E)))</f>
        <v/>
      </c>
      <c r="Q529" s="226"/>
      <c r="R529" s="223"/>
      <c r="S529" s="226" t="str">
        <f>IFERROR(Table35[[#This Row],[REST TAM]]-Table35[[#This Row],[Scan TAM]],"")</f>
        <v/>
      </c>
      <c r="T529" s="223" t="str">
        <f>IFERROR(Table35[[#This Row],[Rest TMMIN]]-Table35[[#This Row],[Scan Tmmin]],"")</f>
        <v/>
      </c>
      <c r="U529" s="212" t="str">
        <f>IF(Table35[[#This Row],[PO TAM]]="","",IF(Table35[[#This Row],[Balance TAM]]&gt;0,"Open","Close"))</f>
        <v/>
      </c>
      <c r="V529" s="214" t="str">
        <f>IF(Table35[[#This Row],[PO TMMIN]]="","",IF(Table35[[#This Row],[Balance TMMIN]]&gt;0,"Open","Close"))</f>
        <v/>
      </c>
      <c r="W529" s="212"/>
      <c r="X529" s="214"/>
      <c r="Y529" s="236" t="str">
        <f>IF(Table35[[#This Row],[PO TAM]]="","",SUMIF(J:J,Table35[[#This Row],[Ich No]],J:N))</f>
        <v/>
      </c>
      <c r="Z529" s="214" t="str">
        <f>IF(Table35[[#This Row],[PO TMMIN]]="","",SUMIF(B:B,Table35[[#This Row],[Ich Part No]],I:I))</f>
        <v/>
      </c>
      <c r="AC529" s="169" t="str">
        <f>IF(Table35[[#This Row],[Delivery Date]]="","",$AC$2-Table35[[#This Row],[Delivery Date]])</f>
        <v/>
      </c>
      <c r="AE529" t="str">
        <f>IFERROR(VLOOKUP(Table35[[#This Row],[Ich No]],'ICH NO'!K:M,3,0),"")</f>
        <v/>
      </c>
      <c r="AF529" t="str">
        <f>IF(Table35[[#This Row],[REST TAM]]&gt;Table35[[#This Row],[Stock TAM]],Table35[[#This Row],[Stock TAM]],Table35[[#This Row],[REST TAM]])</f>
        <v/>
      </c>
    </row>
    <row r="530" spans="1:32" x14ac:dyDescent="0.3">
      <c r="A530" s="173" t="str">
        <f>IF(Table35[[#This Row],[TAM PART NO]]="","",(ROW()-2))</f>
        <v/>
      </c>
      <c r="B530" s="212" t="str">
        <f>IF(TAM!T534="","",TAM!T534)</f>
        <v/>
      </c>
      <c r="C530" s="42" t="str">
        <f>IF(TAM!Q534="","",TAM!Q534)</f>
        <v/>
      </c>
      <c r="D530" s="42" t="str">
        <f>IF(TAM!I534="","",TAM!I534)</f>
        <v/>
      </c>
      <c r="E530" s="42" t="str">
        <f>IF(TAM!H534="","",TAM!H534)</f>
        <v/>
      </c>
      <c r="F530" s="213" t="str">
        <f>IF(TAM!L534="","",TAM!L534)</f>
        <v/>
      </c>
      <c r="G530" s="213" t="str">
        <f>IF(TAM!M534="","",TAM!M534)</f>
        <v/>
      </c>
      <c r="H530" s="220" t="str">
        <f>IF(TAM!AD534="","",TAM!AD534)</f>
        <v/>
      </c>
      <c r="I530" s="223" t="str">
        <f>IF(Table35[[#This Row],[Open Qty TAM]]="","",TAM!AE534)</f>
        <v/>
      </c>
      <c r="J530" s="212" t="str">
        <f>IF(TMMIN!T532="","",TMMIN!T532)</f>
        <v/>
      </c>
      <c r="K530" s="42" t="str">
        <f>IF(TMMIN!Q532="","",TMMIN!Q532)</f>
        <v/>
      </c>
      <c r="L530" s="42" t="str">
        <f>IF(TMMIN!I532="","",TMMIN!I532)</f>
        <v/>
      </c>
      <c r="M530" s="220" t="str">
        <f>IF(Table35[[#This Row],[PO TMMIN]]="","",TMMIN!AD532)</f>
        <v/>
      </c>
      <c r="N530" s="223" t="str">
        <f>IF(Table35[[#This Row],[Open Qty TMMIN]]="","",TMMIN!AE532)</f>
        <v/>
      </c>
      <c r="O530" s="226" t="str">
        <f>IF(Table35[[#This Row],[Open Qty TAM]]="","",SUM(SUMIF('STOCK OES'!B:B,Table35[[#This Row],[Ich No]],'STOCK OES'!E:E),SUMIF('STOCK SEALING'!B:B,Table35[[#This Row],[Ich Part No]],'STOCK SEALING'!E:E)))</f>
        <v/>
      </c>
      <c r="P530" s="223" t="str">
        <f>IF(Table35[[#This Row],[Rest TMMIN]]="","",SUM(SUMIF('STOCK OES'!B:B,Table35[[#This Row],[Ich Part No]],'STOCK OES'!E:E),SUMIF('STOCK SEALING'!B:B,Table35[[#This Row],[Ich Part No]],'STOCK SEALING'!E:E)))</f>
        <v/>
      </c>
      <c r="Q530" s="226"/>
      <c r="R530" s="223"/>
      <c r="S530" s="226" t="str">
        <f>IFERROR(Table35[[#This Row],[REST TAM]]-Table35[[#This Row],[Scan TAM]],"")</f>
        <v/>
      </c>
      <c r="T530" s="223" t="str">
        <f>IFERROR(Table35[[#This Row],[Rest TMMIN]]-Table35[[#This Row],[Scan Tmmin]],"")</f>
        <v/>
      </c>
      <c r="U530" s="212" t="str">
        <f>IF(Table35[[#This Row],[PO TAM]]="","",IF(Table35[[#This Row],[Balance TAM]]&gt;0,"Open","Close"))</f>
        <v/>
      </c>
      <c r="V530" s="214" t="str">
        <f>IF(Table35[[#This Row],[PO TMMIN]]="","",IF(Table35[[#This Row],[Balance TMMIN]]&gt;0,"Open","Close"))</f>
        <v/>
      </c>
      <c r="W530" s="212"/>
      <c r="X530" s="214"/>
      <c r="Y530" s="236" t="str">
        <f>IF(Table35[[#This Row],[PO TAM]]="","",SUMIF(J:J,Table35[[#This Row],[Ich No]],J:N))</f>
        <v/>
      </c>
      <c r="Z530" s="214" t="str">
        <f>IF(Table35[[#This Row],[PO TMMIN]]="","",SUMIF(B:B,Table35[[#This Row],[Ich Part No]],I:I))</f>
        <v/>
      </c>
      <c r="AC530" s="169" t="str">
        <f>IF(Table35[[#This Row],[Delivery Date]]="","",$AC$2-Table35[[#This Row],[Delivery Date]])</f>
        <v/>
      </c>
      <c r="AE530" t="str">
        <f>IFERROR(VLOOKUP(Table35[[#This Row],[Ich No]],'ICH NO'!K:M,3,0),"")</f>
        <v/>
      </c>
      <c r="AF530" t="str">
        <f>IF(Table35[[#This Row],[REST TAM]]&gt;Table35[[#This Row],[Stock TAM]],Table35[[#This Row],[Stock TAM]],Table35[[#This Row],[REST TAM]])</f>
        <v/>
      </c>
    </row>
    <row r="531" spans="1:32" x14ac:dyDescent="0.3">
      <c r="A531" s="173" t="str">
        <f>IF(Table35[[#This Row],[TAM PART NO]]="","",(ROW()-2))</f>
        <v/>
      </c>
      <c r="B531" s="212" t="str">
        <f>IF(TAM!T535="","",TAM!T535)</f>
        <v/>
      </c>
      <c r="C531" s="42" t="str">
        <f>IF(TAM!Q535="","",TAM!Q535)</f>
        <v/>
      </c>
      <c r="D531" s="42" t="str">
        <f>IF(TAM!I535="","",TAM!I535)</f>
        <v/>
      </c>
      <c r="E531" s="42" t="str">
        <f>IF(TAM!H535="","",TAM!H535)</f>
        <v/>
      </c>
      <c r="F531" s="213" t="str">
        <f>IF(TAM!L535="","",TAM!L535)</f>
        <v/>
      </c>
      <c r="G531" s="213" t="str">
        <f>IF(TAM!M535="","",TAM!M535)</f>
        <v/>
      </c>
      <c r="H531" s="220" t="str">
        <f>IF(TAM!AD535="","",TAM!AD535)</f>
        <v/>
      </c>
      <c r="I531" s="223" t="str">
        <f>IF(Table35[[#This Row],[Open Qty TAM]]="","",TAM!AE535)</f>
        <v/>
      </c>
      <c r="J531" s="212" t="str">
        <f>IF(TMMIN!T533="","",TMMIN!T533)</f>
        <v/>
      </c>
      <c r="K531" s="42" t="str">
        <f>IF(TMMIN!Q533="","",TMMIN!Q533)</f>
        <v/>
      </c>
      <c r="L531" s="42" t="str">
        <f>IF(TMMIN!I533="","",TMMIN!I533)</f>
        <v/>
      </c>
      <c r="M531" s="220" t="str">
        <f>IF(Table35[[#This Row],[PO TMMIN]]="","",TMMIN!AD533)</f>
        <v/>
      </c>
      <c r="N531" s="223" t="str">
        <f>IF(Table35[[#This Row],[Open Qty TMMIN]]="","",TMMIN!AE533)</f>
        <v/>
      </c>
      <c r="O531" s="226" t="str">
        <f>IF(Table35[[#This Row],[Open Qty TAM]]="","",SUM(SUMIF('STOCK OES'!B:B,Table35[[#This Row],[Ich No]],'STOCK OES'!E:E),SUMIF('STOCK SEALING'!B:B,Table35[[#This Row],[Ich Part No]],'STOCK SEALING'!E:E)))</f>
        <v/>
      </c>
      <c r="P531" s="223" t="str">
        <f>IF(Table35[[#This Row],[Rest TMMIN]]="","",SUM(SUMIF('STOCK OES'!B:B,Table35[[#This Row],[Ich Part No]],'STOCK OES'!E:E),SUMIF('STOCK SEALING'!B:B,Table35[[#This Row],[Ich Part No]],'STOCK SEALING'!E:E)))</f>
        <v/>
      </c>
      <c r="Q531" s="226"/>
      <c r="R531" s="223"/>
      <c r="S531" s="226" t="str">
        <f>IFERROR(Table35[[#This Row],[REST TAM]]-Table35[[#This Row],[Scan TAM]],"")</f>
        <v/>
      </c>
      <c r="T531" s="223" t="str">
        <f>IFERROR(Table35[[#This Row],[Rest TMMIN]]-Table35[[#This Row],[Scan Tmmin]],"")</f>
        <v/>
      </c>
      <c r="U531" s="212" t="str">
        <f>IF(Table35[[#This Row],[PO TAM]]="","",IF(Table35[[#This Row],[Balance TAM]]&gt;0,"Open","Close"))</f>
        <v/>
      </c>
      <c r="V531" s="214" t="str">
        <f>IF(Table35[[#This Row],[PO TMMIN]]="","",IF(Table35[[#This Row],[Balance TMMIN]]&gt;0,"Open","Close"))</f>
        <v/>
      </c>
      <c r="W531" s="212"/>
      <c r="X531" s="214"/>
      <c r="Y531" s="236" t="str">
        <f>IF(Table35[[#This Row],[PO TAM]]="","",SUMIF(J:J,Table35[[#This Row],[Ich No]],J:N))</f>
        <v/>
      </c>
      <c r="Z531" s="214" t="str">
        <f>IF(Table35[[#This Row],[PO TMMIN]]="","",SUMIF(B:B,Table35[[#This Row],[Ich Part No]],I:I))</f>
        <v/>
      </c>
      <c r="AC531" s="169" t="str">
        <f>IF(Table35[[#This Row],[Delivery Date]]="","",$AC$2-Table35[[#This Row],[Delivery Date]])</f>
        <v/>
      </c>
      <c r="AE531" t="str">
        <f>IFERROR(VLOOKUP(Table35[[#This Row],[Ich No]],'ICH NO'!K:M,3,0),"")</f>
        <v/>
      </c>
      <c r="AF531" t="str">
        <f>IF(Table35[[#This Row],[REST TAM]]&gt;Table35[[#This Row],[Stock TAM]],Table35[[#This Row],[Stock TAM]],Table35[[#This Row],[REST TAM]])</f>
        <v/>
      </c>
    </row>
    <row r="532" spans="1:32" x14ac:dyDescent="0.3">
      <c r="A532" s="173" t="str">
        <f>IF(Table35[[#This Row],[TAM PART NO]]="","",(ROW()-2))</f>
        <v/>
      </c>
      <c r="B532" s="212" t="str">
        <f>IF(TAM!T536="","",TAM!T536)</f>
        <v/>
      </c>
      <c r="C532" s="42" t="str">
        <f>IF(TAM!Q536="","",TAM!Q536)</f>
        <v/>
      </c>
      <c r="D532" s="42" t="str">
        <f>IF(TAM!I536="","",TAM!I536)</f>
        <v/>
      </c>
      <c r="E532" s="42" t="str">
        <f>IF(TAM!H536="","",TAM!H536)</f>
        <v/>
      </c>
      <c r="F532" s="213" t="str">
        <f>IF(TAM!L536="","",TAM!L536)</f>
        <v/>
      </c>
      <c r="G532" s="213" t="str">
        <f>IF(TAM!M536="","",TAM!M536)</f>
        <v/>
      </c>
      <c r="H532" s="220" t="str">
        <f>IF(TAM!AD536="","",TAM!AD536)</f>
        <v/>
      </c>
      <c r="I532" s="223" t="str">
        <f>IF(Table35[[#This Row],[Open Qty TAM]]="","",TAM!AE536)</f>
        <v/>
      </c>
      <c r="J532" s="212" t="str">
        <f>IF(TMMIN!T534="","",TMMIN!T534)</f>
        <v/>
      </c>
      <c r="K532" s="42" t="str">
        <f>IF(TMMIN!Q534="","",TMMIN!Q534)</f>
        <v/>
      </c>
      <c r="L532" s="42" t="str">
        <f>IF(TMMIN!I534="","",TMMIN!I534)</f>
        <v/>
      </c>
      <c r="M532" s="220" t="str">
        <f>IF(Table35[[#This Row],[PO TMMIN]]="","",TMMIN!AD534)</f>
        <v/>
      </c>
      <c r="N532" s="223" t="str">
        <f>IF(Table35[[#This Row],[Open Qty TMMIN]]="","",TMMIN!AE534)</f>
        <v/>
      </c>
      <c r="O532" s="226" t="str">
        <f>IF(Table35[[#This Row],[Open Qty TAM]]="","",SUM(SUMIF('STOCK OES'!B:B,Table35[[#This Row],[Ich No]],'STOCK OES'!E:E),SUMIF('STOCK SEALING'!B:B,Table35[[#This Row],[Ich Part No]],'STOCK SEALING'!E:E)))</f>
        <v/>
      </c>
      <c r="P532" s="223" t="str">
        <f>IF(Table35[[#This Row],[Rest TMMIN]]="","",SUM(SUMIF('STOCK OES'!B:B,Table35[[#This Row],[Ich Part No]],'STOCK OES'!E:E),SUMIF('STOCK SEALING'!B:B,Table35[[#This Row],[Ich Part No]],'STOCK SEALING'!E:E)))</f>
        <v/>
      </c>
      <c r="Q532" s="226"/>
      <c r="R532" s="223"/>
      <c r="S532" s="226" t="str">
        <f>IFERROR(Table35[[#This Row],[REST TAM]]-Table35[[#This Row],[Scan TAM]],"")</f>
        <v/>
      </c>
      <c r="T532" s="223" t="str">
        <f>IFERROR(Table35[[#This Row],[Rest TMMIN]]-Table35[[#This Row],[Scan Tmmin]],"")</f>
        <v/>
      </c>
      <c r="U532" s="212" t="str">
        <f>IF(Table35[[#This Row],[PO TAM]]="","",IF(Table35[[#This Row],[Balance TAM]]&gt;0,"Open","Close"))</f>
        <v/>
      </c>
      <c r="V532" s="214" t="str">
        <f>IF(Table35[[#This Row],[PO TMMIN]]="","",IF(Table35[[#This Row],[Balance TMMIN]]&gt;0,"Open","Close"))</f>
        <v/>
      </c>
      <c r="W532" s="212"/>
      <c r="X532" s="214"/>
      <c r="Y532" s="236" t="str">
        <f>IF(Table35[[#This Row],[PO TAM]]="","",SUMIF(J:J,Table35[[#This Row],[Ich No]],J:N))</f>
        <v/>
      </c>
      <c r="Z532" s="214" t="str">
        <f>IF(Table35[[#This Row],[PO TMMIN]]="","",SUMIF(B:B,Table35[[#This Row],[Ich Part No]],I:I))</f>
        <v/>
      </c>
      <c r="AC532" s="169" t="str">
        <f>IF(Table35[[#This Row],[Delivery Date]]="","",$AC$2-Table35[[#This Row],[Delivery Date]])</f>
        <v/>
      </c>
      <c r="AE532" t="str">
        <f>IFERROR(VLOOKUP(Table35[[#This Row],[Ich No]],'ICH NO'!K:M,3,0),"")</f>
        <v/>
      </c>
      <c r="AF532" t="str">
        <f>IF(Table35[[#This Row],[REST TAM]]&gt;Table35[[#This Row],[Stock TAM]],Table35[[#This Row],[Stock TAM]],Table35[[#This Row],[REST TAM]])</f>
        <v/>
      </c>
    </row>
    <row r="533" spans="1:32" x14ac:dyDescent="0.3">
      <c r="A533" s="173" t="str">
        <f>IF(Table35[[#This Row],[TAM PART NO]]="","",(ROW()-2))</f>
        <v/>
      </c>
      <c r="B533" s="212" t="str">
        <f>IF(TAM!T537="","",TAM!T537)</f>
        <v/>
      </c>
      <c r="C533" s="42" t="str">
        <f>IF(TAM!Q537="","",TAM!Q537)</f>
        <v/>
      </c>
      <c r="D533" s="42" t="str">
        <f>IF(TAM!I537="","",TAM!I537)</f>
        <v/>
      </c>
      <c r="E533" s="42" t="str">
        <f>IF(TAM!H537="","",TAM!H537)</f>
        <v/>
      </c>
      <c r="F533" s="213" t="str">
        <f>IF(TAM!L537="","",TAM!L537)</f>
        <v/>
      </c>
      <c r="G533" s="213" t="str">
        <f>IF(TAM!M537="","",TAM!M537)</f>
        <v/>
      </c>
      <c r="H533" s="220" t="str">
        <f>IF(TAM!AD537="","",TAM!AD537)</f>
        <v/>
      </c>
      <c r="I533" s="223" t="str">
        <f>IF(Table35[[#This Row],[Open Qty TAM]]="","",TAM!AE537)</f>
        <v/>
      </c>
      <c r="J533" s="212" t="str">
        <f>IF(TMMIN!T535="","",TMMIN!T535)</f>
        <v/>
      </c>
      <c r="K533" s="42" t="str">
        <f>IF(TMMIN!Q535="","",TMMIN!Q535)</f>
        <v/>
      </c>
      <c r="L533" s="42" t="str">
        <f>IF(TMMIN!I535="","",TMMIN!I535)</f>
        <v/>
      </c>
      <c r="M533" s="220" t="str">
        <f>IF(Table35[[#This Row],[PO TMMIN]]="","",TMMIN!AD535)</f>
        <v/>
      </c>
      <c r="N533" s="223" t="str">
        <f>IF(Table35[[#This Row],[Open Qty TMMIN]]="","",TMMIN!AE535)</f>
        <v/>
      </c>
      <c r="O533" s="226" t="str">
        <f>IF(Table35[[#This Row],[Open Qty TAM]]="","",SUM(SUMIF('STOCK OES'!B:B,Table35[[#This Row],[Ich No]],'STOCK OES'!E:E),SUMIF('STOCK SEALING'!B:B,Table35[[#This Row],[Ich Part No]],'STOCK SEALING'!E:E)))</f>
        <v/>
      </c>
      <c r="P533" s="223" t="str">
        <f>IF(Table35[[#This Row],[Rest TMMIN]]="","",SUM(SUMIF('STOCK OES'!B:B,Table35[[#This Row],[Ich Part No]],'STOCK OES'!E:E),SUMIF('STOCK SEALING'!B:B,Table35[[#This Row],[Ich Part No]],'STOCK SEALING'!E:E)))</f>
        <v/>
      </c>
      <c r="Q533" s="226"/>
      <c r="R533" s="223"/>
      <c r="S533" s="226" t="str">
        <f>IFERROR(Table35[[#This Row],[REST TAM]]-Table35[[#This Row],[Scan TAM]],"")</f>
        <v/>
      </c>
      <c r="T533" s="223" t="str">
        <f>IFERROR(Table35[[#This Row],[Rest TMMIN]]-Table35[[#This Row],[Scan Tmmin]],"")</f>
        <v/>
      </c>
      <c r="U533" s="212" t="str">
        <f>IF(Table35[[#This Row],[PO TAM]]="","",IF(Table35[[#This Row],[Balance TAM]]&gt;0,"Open","Close"))</f>
        <v/>
      </c>
      <c r="V533" s="214" t="str">
        <f>IF(Table35[[#This Row],[PO TMMIN]]="","",IF(Table35[[#This Row],[Balance TMMIN]]&gt;0,"Open","Close"))</f>
        <v/>
      </c>
      <c r="W533" s="212"/>
      <c r="X533" s="214"/>
      <c r="Y533" s="236" t="str">
        <f>IF(Table35[[#This Row],[PO TAM]]="","",SUMIF(J:J,Table35[[#This Row],[Ich No]],J:N))</f>
        <v/>
      </c>
      <c r="Z533" s="214" t="str">
        <f>IF(Table35[[#This Row],[PO TMMIN]]="","",SUMIF(B:B,Table35[[#This Row],[Ich Part No]],I:I))</f>
        <v/>
      </c>
      <c r="AC533" s="169" t="str">
        <f>IF(Table35[[#This Row],[Delivery Date]]="","",$AC$2-Table35[[#This Row],[Delivery Date]])</f>
        <v/>
      </c>
      <c r="AE533" t="str">
        <f>IFERROR(VLOOKUP(Table35[[#This Row],[Ich No]],'ICH NO'!K:M,3,0),"")</f>
        <v/>
      </c>
      <c r="AF533" t="str">
        <f>IF(Table35[[#This Row],[REST TAM]]&gt;Table35[[#This Row],[Stock TAM]],Table35[[#This Row],[Stock TAM]],Table35[[#This Row],[REST TAM]])</f>
        <v/>
      </c>
    </row>
    <row r="534" spans="1:32" x14ac:dyDescent="0.3">
      <c r="A534" s="173" t="str">
        <f>IF(Table35[[#This Row],[TAM PART NO]]="","",(ROW()-2))</f>
        <v/>
      </c>
      <c r="B534" s="212" t="str">
        <f>IF(TAM!T538="","",TAM!T538)</f>
        <v/>
      </c>
      <c r="C534" s="42" t="str">
        <f>IF(TAM!Q538="","",TAM!Q538)</f>
        <v/>
      </c>
      <c r="D534" s="42" t="str">
        <f>IF(TAM!I538="","",TAM!I538)</f>
        <v/>
      </c>
      <c r="E534" s="42" t="str">
        <f>IF(TAM!H538="","",TAM!H538)</f>
        <v/>
      </c>
      <c r="F534" s="213" t="str">
        <f>IF(TAM!L538="","",TAM!L538)</f>
        <v/>
      </c>
      <c r="G534" s="213" t="str">
        <f>IF(TAM!M538="","",TAM!M538)</f>
        <v/>
      </c>
      <c r="H534" s="220" t="str">
        <f>IF(TAM!AD538="","",TAM!AD538)</f>
        <v/>
      </c>
      <c r="I534" s="223" t="str">
        <f>IF(Table35[[#This Row],[Open Qty TAM]]="","",TAM!AE538)</f>
        <v/>
      </c>
      <c r="J534" s="212" t="str">
        <f>IF(TMMIN!T536="","",TMMIN!T536)</f>
        <v/>
      </c>
      <c r="K534" s="42" t="str">
        <f>IF(TMMIN!Q536="","",TMMIN!Q536)</f>
        <v/>
      </c>
      <c r="L534" s="42" t="str">
        <f>IF(TMMIN!I536="","",TMMIN!I536)</f>
        <v/>
      </c>
      <c r="M534" s="220" t="str">
        <f>IF(Table35[[#This Row],[PO TMMIN]]="","",TMMIN!AD536)</f>
        <v/>
      </c>
      <c r="N534" s="223" t="str">
        <f>IF(Table35[[#This Row],[Open Qty TMMIN]]="","",TMMIN!AE536)</f>
        <v/>
      </c>
      <c r="O534" s="226" t="str">
        <f>IF(Table35[[#This Row],[Open Qty TAM]]="","",SUM(SUMIF('STOCK OES'!B:B,Table35[[#This Row],[Ich No]],'STOCK OES'!E:E),SUMIF('STOCK SEALING'!B:B,Table35[[#This Row],[Ich Part No]],'STOCK SEALING'!E:E)))</f>
        <v/>
      </c>
      <c r="P534" s="223" t="str">
        <f>IF(Table35[[#This Row],[Rest TMMIN]]="","",SUM(SUMIF('STOCK OES'!B:B,Table35[[#This Row],[Ich Part No]],'STOCK OES'!E:E),SUMIF('STOCK SEALING'!B:B,Table35[[#This Row],[Ich Part No]],'STOCK SEALING'!E:E)))</f>
        <v/>
      </c>
      <c r="Q534" s="226"/>
      <c r="R534" s="223"/>
      <c r="S534" s="226" t="str">
        <f>IFERROR(Table35[[#This Row],[REST TAM]]-Table35[[#This Row],[Scan TAM]],"")</f>
        <v/>
      </c>
      <c r="T534" s="223" t="str">
        <f>IFERROR(Table35[[#This Row],[Rest TMMIN]]-Table35[[#This Row],[Scan Tmmin]],"")</f>
        <v/>
      </c>
      <c r="U534" s="212" t="str">
        <f>IF(Table35[[#This Row],[PO TAM]]="","",IF(Table35[[#This Row],[Balance TAM]]&gt;0,"Open","Close"))</f>
        <v/>
      </c>
      <c r="V534" s="214" t="str">
        <f>IF(Table35[[#This Row],[PO TMMIN]]="","",IF(Table35[[#This Row],[Balance TMMIN]]&gt;0,"Open","Close"))</f>
        <v/>
      </c>
      <c r="W534" s="212"/>
      <c r="X534" s="214"/>
      <c r="Y534" s="236" t="str">
        <f>IF(Table35[[#This Row],[PO TAM]]="","",SUMIF(J:J,Table35[[#This Row],[Ich No]],J:N))</f>
        <v/>
      </c>
      <c r="Z534" s="214" t="str">
        <f>IF(Table35[[#This Row],[PO TMMIN]]="","",SUMIF(B:B,Table35[[#This Row],[Ich Part No]],I:I))</f>
        <v/>
      </c>
      <c r="AC534" s="169" t="str">
        <f>IF(Table35[[#This Row],[Delivery Date]]="","",$AC$2-Table35[[#This Row],[Delivery Date]])</f>
        <v/>
      </c>
      <c r="AE534" t="str">
        <f>IFERROR(VLOOKUP(Table35[[#This Row],[Ich No]],'ICH NO'!K:M,3,0),"")</f>
        <v/>
      </c>
      <c r="AF534" t="str">
        <f>IF(Table35[[#This Row],[REST TAM]]&gt;Table35[[#This Row],[Stock TAM]],Table35[[#This Row],[Stock TAM]],Table35[[#This Row],[REST TAM]])</f>
        <v/>
      </c>
    </row>
    <row r="535" spans="1:32" x14ac:dyDescent="0.3">
      <c r="A535" s="173" t="str">
        <f>IF(Table35[[#This Row],[TAM PART NO]]="","",(ROW()-2))</f>
        <v/>
      </c>
      <c r="B535" s="212" t="str">
        <f>IF(TAM!T539="","",TAM!T539)</f>
        <v/>
      </c>
      <c r="C535" s="42" t="str">
        <f>IF(TAM!Q539="","",TAM!Q539)</f>
        <v/>
      </c>
      <c r="D535" s="42" t="str">
        <f>IF(TAM!I539="","",TAM!I539)</f>
        <v/>
      </c>
      <c r="E535" s="42" t="str">
        <f>IF(TAM!H539="","",TAM!H539)</f>
        <v/>
      </c>
      <c r="F535" s="213" t="str">
        <f>IF(TAM!L539="","",TAM!L539)</f>
        <v/>
      </c>
      <c r="G535" s="213" t="str">
        <f>IF(TAM!M539="","",TAM!M539)</f>
        <v/>
      </c>
      <c r="H535" s="220" t="str">
        <f>IF(TAM!AD539="","",TAM!AD539)</f>
        <v/>
      </c>
      <c r="I535" s="223" t="str">
        <f>IF(Table35[[#This Row],[Open Qty TAM]]="","",TAM!AE539)</f>
        <v/>
      </c>
      <c r="J535" s="212" t="str">
        <f>IF(TMMIN!T537="","",TMMIN!T537)</f>
        <v/>
      </c>
      <c r="K535" s="42" t="str">
        <f>IF(TMMIN!Q537="","",TMMIN!Q537)</f>
        <v/>
      </c>
      <c r="L535" s="42" t="str">
        <f>IF(TMMIN!I537="","",TMMIN!I537)</f>
        <v/>
      </c>
      <c r="M535" s="220" t="str">
        <f>IF(Table35[[#This Row],[PO TMMIN]]="","",TMMIN!AD537)</f>
        <v/>
      </c>
      <c r="N535" s="223" t="str">
        <f>IF(Table35[[#This Row],[Open Qty TMMIN]]="","",TMMIN!AE537)</f>
        <v/>
      </c>
      <c r="O535" s="226" t="str">
        <f>IF(Table35[[#This Row],[Open Qty TAM]]="","",SUM(SUMIF('STOCK OES'!B:B,Table35[[#This Row],[Ich No]],'STOCK OES'!E:E),SUMIF('STOCK SEALING'!B:B,Table35[[#This Row],[Ich Part No]],'STOCK SEALING'!E:E)))</f>
        <v/>
      </c>
      <c r="P535" s="223" t="str">
        <f>IF(Table35[[#This Row],[Rest TMMIN]]="","",SUM(SUMIF('STOCK OES'!B:B,Table35[[#This Row],[Ich Part No]],'STOCK OES'!E:E),SUMIF('STOCK SEALING'!B:B,Table35[[#This Row],[Ich Part No]],'STOCK SEALING'!E:E)))</f>
        <v/>
      </c>
      <c r="Q535" s="226"/>
      <c r="R535" s="223"/>
      <c r="S535" s="226" t="str">
        <f>IFERROR(Table35[[#This Row],[REST TAM]]-Table35[[#This Row],[Scan TAM]],"")</f>
        <v/>
      </c>
      <c r="T535" s="223" t="str">
        <f>IFERROR(Table35[[#This Row],[Rest TMMIN]]-Table35[[#This Row],[Scan Tmmin]],"")</f>
        <v/>
      </c>
      <c r="U535" s="212" t="str">
        <f>IF(Table35[[#This Row],[PO TAM]]="","",IF(Table35[[#This Row],[Balance TAM]]&gt;0,"Open","Close"))</f>
        <v/>
      </c>
      <c r="V535" s="214" t="str">
        <f>IF(Table35[[#This Row],[PO TMMIN]]="","",IF(Table35[[#This Row],[Balance TMMIN]]&gt;0,"Open","Close"))</f>
        <v/>
      </c>
      <c r="W535" s="212"/>
      <c r="X535" s="214"/>
      <c r="Y535" s="236" t="str">
        <f>IF(Table35[[#This Row],[PO TAM]]="","",SUMIF(J:J,Table35[[#This Row],[Ich No]],J:N))</f>
        <v/>
      </c>
      <c r="Z535" s="214" t="str">
        <f>IF(Table35[[#This Row],[PO TMMIN]]="","",SUMIF(B:B,Table35[[#This Row],[Ich Part No]],I:I))</f>
        <v/>
      </c>
      <c r="AC535" s="169" t="str">
        <f>IF(Table35[[#This Row],[Delivery Date]]="","",$AC$2-Table35[[#This Row],[Delivery Date]])</f>
        <v/>
      </c>
      <c r="AE535" t="str">
        <f>IFERROR(VLOOKUP(Table35[[#This Row],[Ich No]],'ICH NO'!K:M,3,0),"")</f>
        <v/>
      </c>
      <c r="AF535" t="str">
        <f>IF(Table35[[#This Row],[REST TAM]]&gt;Table35[[#This Row],[Stock TAM]],Table35[[#This Row],[Stock TAM]],Table35[[#This Row],[REST TAM]])</f>
        <v/>
      </c>
    </row>
    <row r="536" spans="1:32" x14ac:dyDescent="0.3">
      <c r="A536" s="173" t="str">
        <f>IF(Table35[[#This Row],[TAM PART NO]]="","",(ROW()-2))</f>
        <v/>
      </c>
      <c r="B536" s="212" t="str">
        <f>IF(TAM!T540="","",TAM!T540)</f>
        <v/>
      </c>
      <c r="C536" s="42" t="str">
        <f>IF(TAM!Q540="","",TAM!Q540)</f>
        <v/>
      </c>
      <c r="D536" s="42" t="str">
        <f>IF(TAM!I540="","",TAM!I540)</f>
        <v/>
      </c>
      <c r="E536" s="42" t="str">
        <f>IF(TAM!H540="","",TAM!H540)</f>
        <v/>
      </c>
      <c r="F536" s="213" t="str">
        <f>IF(TAM!L540="","",TAM!L540)</f>
        <v/>
      </c>
      <c r="G536" s="213" t="str">
        <f>IF(TAM!M540="","",TAM!M540)</f>
        <v/>
      </c>
      <c r="H536" s="220" t="str">
        <f>IF(TAM!AD540="","",TAM!AD540)</f>
        <v/>
      </c>
      <c r="I536" s="223" t="str">
        <f>IF(Table35[[#This Row],[Open Qty TAM]]="","",TAM!AE540)</f>
        <v/>
      </c>
      <c r="J536" s="212" t="str">
        <f>IF(TMMIN!T538="","",TMMIN!T538)</f>
        <v/>
      </c>
      <c r="K536" s="42" t="str">
        <f>IF(TMMIN!Q538="","",TMMIN!Q538)</f>
        <v/>
      </c>
      <c r="L536" s="42" t="str">
        <f>IF(TMMIN!I538="","",TMMIN!I538)</f>
        <v/>
      </c>
      <c r="M536" s="220" t="str">
        <f>IF(Table35[[#This Row],[PO TMMIN]]="","",TMMIN!AD538)</f>
        <v/>
      </c>
      <c r="N536" s="223" t="str">
        <f>IF(Table35[[#This Row],[Open Qty TMMIN]]="","",TMMIN!AE538)</f>
        <v/>
      </c>
      <c r="O536" s="226" t="str">
        <f>IF(Table35[[#This Row],[Open Qty TAM]]="","",SUM(SUMIF('STOCK OES'!B:B,Table35[[#This Row],[Ich No]],'STOCK OES'!E:E),SUMIF('STOCK SEALING'!B:B,Table35[[#This Row],[Ich Part No]],'STOCK SEALING'!E:E)))</f>
        <v/>
      </c>
      <c r="P536" s="223" t="str">
        <f>IF(Table35[[#This Row],[Rest TMMIN]]="","",SUM(SUMIF('STOCK OES'!B:B,Table35[[#This Row],[Ich Part No]],'STOCK OES'!E:E),SUMIF('STOCK SEALING'!B:B,Table35[[#This Row],[Ich Part No]],'STOCK SEALING'!E:E)))</f>
        <v/>
      </c>
      <c r="Q536" s="226"/>
      <c r="R536" s="223"/>
      <c r="S536" s="226" t="str">
        <f>IFERROR(Table35[[#This Row],[REST TAM]]-Table35[[#This Row],[Scan TAM]],"")</f>
        <v/>
      </c>
      <c r="T536" s="223" t="str">
        <f>IFERROR(Table35[[#This Row],[Rest TMMIN]]-Table35[[#This Row],[Scan Tmmin]],"")</f>
        <v/>
      </c>
      <c r="U536" s="212" t="str">
        <f>IF(Table35[[#This Row],[PO TAM]]="","",IF(Table35[[#This Row],[Balance TAM]]&gt;0,"Open","Close"))</f>
        <v/>
      </c>
      <c r="V536" s="214" t="str">
        <f>IF(Table35[[#This Row],[PO TMMIN]]="","",IF(Table35[[#This Row],[Balance TMMIN]]&gt;0,"Open","Close"))</f>
        <v/>
      </c>
      <c r="W536" s="212"/>
      <c r="X536" s="214"/>
      <c r="Y536" s="236" t="str">
        <f>IF(Table35[[#This Row],[PO TAM]]="","",SUMIF(J:J,Table35[[#This Row],[Ich No]],J:N))</f>
        <v/>
      </c>
      <c r="Z536" s="214" t="str">
        <f>IF(Table35[[#This Row],[PO TMMIN]]="","",SUMIF(B:B,Table35[[#This Row],[Ich Part No]],I:I))</f>
        <v/>
      </c>
      <c r="AC536" s="169" t="str">
        <f>IF(Table35[[#This Row],[Delivery Date]]="","",$AC$2-Table35[[#This Row],[Delivery Date]])</f>
        <v/>
      </c>
      <c r="AE536" t="str">
        <f>IFERROR(VLOOKUP(Table35[[#This Row],[Ich No]],'ICH NO'!K:M,3,0),"")</f>
        <v/>
      </c>
      <c r="AF536" t="str">
        <f>IF(Table35[[#This Row],[REST TAM]]&gt;Table35[[#This Row],[Stock TAM]],Table35[[#This Row],[Stock TAM]],Table35[[#This Row],[REST TAM]])</f>
        <v/>
      </c>
    </row>
    <row r="537" spans="1:32" x14ac:dyDescent="0.3">
      <c r="A537" s="173" t="str">
        <f>IF(Table35[[#This Row],[TAM PART NO]]="","",(ROW()-2))</f>
        <v/>
      </c>
      <c r="B537" s="212" t="str">
        <f>IF(TAM!T541="","",TAM!T541)</f>
        <v/>
      </c>
      <c r="C537" s="42" t="str">
        <f>IF(TAM!Q541="","",TAM!Q541)</f>
        <v/>
      </c>
      <c r="D537" s="42" t="str">
        <f>IF(TAM!I541="","",TAM!I541)</f>
        <v/>
      </c>
      <c r="E537" s="42" t="str">
        <f>IF(TAM!H541="","",TAM!H541)</f>
        <v/>
      </c>
      <c r="F537" s="213" t="str">
        <f>IF(TAM!L541="","",TAM!L541)</f>
        <v/>
      </c>
      <c r="G537" s="213" t="str">
        <f>IF(TAM!M541="","",TAM!M541)</f>
        <v/>
      </c>
      <c r="H537" s="220" t="str">
        <f>IF(TAM!AD541="","",TAM!AD541)</f>
        <v/>
      </c>
      <c r="I537" s="223" t="str">
        <f>IF(Table35[[#This Row],[Open Qty TAM]]="","",TAM!AE541)</f>
        <v/>
      </c>
      <c r="J537" s="212" t="str">
        <f>IF(TMMIN!T539="","",TMMIN!T539)</f>
        <v/>
      </c>
      <c r="K537" s="42" t="str">
        <f>IF(TMMIN!Q539="","",TMMIN!Q539)</f>
        <v/>
      </c>
      <c r="L537" s="42" t="str">
        <f>IF(TMMIN!I539="","",TMMIN!I539)</f>
        <v/>
      </c>
      <c r="M537" s="220" t="str">
        <f>IF(Table35[[#This Row],[PO TMMIN]]="","",TMMIN!AD539)</f>
        <v/>
      </c>
      <c r="N537" s="223" t="str">
        <f>IF(Table35[[#This Row],[Open Qty TMMIN]]="","",TMMIN!AE539)</f>
        <v/>
      </c>
      <c r="O537" s="226" t="str">
        <f>IF(Table35[[#This Row],[Open Qty TAM]]="","",SUM(SUMIF('STOCK OES'!B:B,Table35[[#This Row],[Ich No]],'STOCK OES'!E:E),SUMIF('STOCK SEALING'!B:B,Table35[[#This Row],[Ich Part No]],'STOCK SEALING'!E:E)))</f>
        <v/>
      </c>
      <c r="P537" s="223" t="str">
        <f>IF(Table35[[#This Row],[Rest TMMIN]]="","",SUM(SUMIF('STOCK OES'!B:B,Table35[[#This Row],[Ich Part No]],'STOCK OES'!E:E),SUMIF('STOCK SEALING'!B:B,Table35[[#This Row],[Ich Part No]],'STOCK SEALING'!E:E)))</f>
        <v/>
      </c>
      <c r="Q537" s="226"/>
      <c r="R537" s="223"/>
      <c r="S537" s="226" t="str">
        <f>IFERROR(Table35[[#This Row],[REST TAM]]-Table35[[#This Row],[Scan TAM]],"")</f>
        <v/>
      </c>
      <c r="T537" s="223" t="str">
        <f>IFERROR(Table35[[#This Row],[Rest TMMIN]]-Table35[[#This Row],[Scan Tmmin]],"")</f>
        <v/>
      </c>
      <c r="U537" s="212" t="str">
        <f>IF(Table35[[#This Row],[PO TAM]]="","",IF(Table35[[#This Row],[Balance TAM]]&gt;0,"Open","Close"))</f>
        <v/>
      </c>
      <c r="V537" s="214" t="str">
        <f>IF(Table35[[#This Row],[PO TMMIN]]="","",IF(Table35[[#This Row],[Balance TMMIN]]&gt;0,"Open","Close"))</f>
        <v/>
      </c>
      <c r="W537" s="212"/>
      <c r="X537" s="214"/>
      <c r="Y537" s="236" t="str">
        <f>IF(Table35[[#This Row],[PO TAM]]="","",SUMIF(J:J,Table35[[#This Row],[Ich No]],J:N))</f>
        <v/>
      </c>
      <c r="Z537" s="214" t="str">
        <f>IF(Table35[[#This Row],[PO TMMIN]]="","",SUMIF(B:B,Table35[[#This Row],[Ich Part No]],I:I))</f>
        <v/>
      </c>
      <c r="AC537" s="169" t="str">
        <f>IF(Table35[[#This Row],[Delivery Date]]="","",$AC$2-Table35[[#This Row],[Delivery Date]])</f>
        <v/>
      </c>
      <c r="AE537" t="str">
        <f>IFERROR(VLOOKUP(Table35[[#This Row],[Ich No]],'ICH NO'!K:M,3,0),"")</f>
        <v/>
      </c>
      <c r="AF537" t="str">
        <f>IF(Table35[[#This Row],[REST TAM]]&gt;Table35[[#This Row],[Stock TAM]],Table35[[#This Row],[Stock TAM]],Table35[[#This Row],[REST TAM]])</f>
        <v/>
      </c>
    </row>
    <row r="538" spans="1:32" x14ac:dyDescent="0.3">
      <c r="A538" s="173" t="str">
        <f>IF(Table35[[#This Row],[TAM PART NO]]="","",(ROW()-2))</f>
        <v/>
      </c>
      <c r="B538" s="212" t="str">
        <f>IF(TAM!T542="","",TAM!T542)</f>
        <v/>
      </c>
      <c r="C538" s="42" t="str">
        <f>IF(TAM!Q542="","",TAM!Q542)</f>
        <v/>
      </c>
      <c r="D538" s="42" t="str">
        <f>IF(TAM!I542="","",TAM!I542)</f>
        <v/>
      </c>
      <c r="E538" s="42" t="str">
        <f>IF(TAM!H542="","",TAM!H542)</f>
        <v/>
      </c>
      <c r="F538" s="213" t="str">
        <f>IF(TAM!L542="","",TAM!L542)</f>
        <v/>
      </c>
      <c r="G538" s="213" t="str">
        <f>IF(TAM!M542="","",TAM!M542)</f>
        <v/>
      </c>
      <c r="H538" s="220" t="str">
        <f>IF(TAM!AD542="","",TAM!AD542)</f>
        <v/>
      </c>
      <c r="I538" s="223" t="str">
        <f>IF(Table35[[#This Row],[Open Qty TAM]]="","",TAM!AE542)</f>
        <v/>
      </c>
      <c r="J538" s="212" t="str">
        <f>IF(TMMIN!T540="","",TMMIN!T540)</f>
        <v/>
      </c>
      <c r="K538" s="42" t="str">
        <f>IF(TMMIN!Q540="","",TMMIN!Q540)</f>
        <v/>
      </c>
      <c r="L538" s="42" t="str">
        <f>IF(TMMIN!I540="","",TMMIN!I540)</f>
        <v/>
      </c>
      <c r="M538" s="220" t="str">
        <f>IF(Table35[[#This Row],[PO TMMIN]]="","",TMMIN!AD540)</f>
        <v/>
      </c>
      <c r="N538" s="223" t="str">
        <f>IF(Table35[[#This Row],[Open Qty TMMIN]]="","",TMMIN!AE540)</f>
        <v/>
      </c>
      <c r="O538" s="226" t="str">
        <f>IF(Table35[[#This Row],[Open Qty TAM]]="","",SUM(SUMIF('STOCK OES'!B:B,Table35[[#This Row],[Ich No]],'STOCK OES'!E:E),SUMIF('STOCK SEALING'!B:B,Table35[[#This Row],[Ich Part No]],'STOCK SEALING'!E:E)))</f>
        <v/>
      </c>
      <c r="P538" s="223" t="str">
        <f>IF(Table35[[#This Row],[Rest TMMIN]]="","",SUM(SUMIF('STOCK OES'!B:B,Table35[[#This Row],[Ich Part No]],'STOCK OES'!E:E),SUMIF('STOCK SEALING'!B:B,Table35[[#This Row],[Ich Part No]],'STOCK SEALING'!E:E)))</f>
        <v/>
      </c>
      <c r="Q538" s="226"/>
      <c r="R538" s="223"/>
      <c r="S538" s="226" t="str">
        <f>IFERROR(Table35[[#This Row],[REST TAM]]-Table35[[#This Row],[Scan TAM]],"")</f>
        <v/>
      </c>
      <c r="T538" s="223" t="str">
        <f>IFERROR(Table35[[#This Row],[Rest TMMIN]]-Table35[[#This Row],[Scan Tmmin]],"")</f>
        <v/>
      </c>
      <c r="U538" s="212" t="str">
        <f>IF(Table35[[#This Row],[PO TAM]]="","",IF(Table35[[#This Row],[Balance TAM]]&gt;0,"Open","Close"))</f>
        <v/>
      </c>
      <c r="V538" s="214" t="str">
        <f>IF(Table35[[#This Row],[PO TMMIN]]="","",IF(Table35[[#This Row],[Balance TMMIN]]&gt;0,"Open","Close"))</f>
        <v/>
      </c>
      <c r="W538" s="212"/>
      <c r="X538" s="214"/>
      <c r="Y538" s="236" t="str">
        <f>IF(Table35[[#This Row],[PO TAM]]="","",SUMIF(J:J,Table35[[#This Row],[Ich No]],J:N))</f>
        <v/>
      </c>
      <c r="Z538" s="214" t="str">
        <f>IF(Table35[[#This Row],[PO TMMIN]]="","",SUMIF(B:B,Table35[[#This Row],[Ich Part No]],I:I))</f>
        <v/>
      </c>
      <c r="AC538" s="169" t="str">
        <f>IF(Table35[[#This Row],[Delivery Date]]="","",$AC$2-Table35[[#This Row],[Delivery Date]])</f>
        <v/>
      </c>
      <c r="AE538" t="str">
        <f>IFERROR(VLOOKUP(Table35[[#This Row],[Ich No]],'ICH NO'!K:M,3,0),"")</f>
        <v/>
      </c>
      <c r="AF538" t="str">
        <f>IF(Table35[[#This Row],[REST TAM]]&gt;Table35[[#This Row],[Stock TAM]],Table35[[#This Row],[Stock TAM]],Table35[[#This Row],[REST TAM]])</f>
        <v/>
      </c>
    </row>
    <row r="539" spans="1:32" x14ac:dyDescent="0.3">
      <c r="A539" s="173" t="str">
        <f>IF(Table35[[#This Row],[TAM PART NO]]="","",(ROW()-2))</f>
        <v/>
      </c>
      <c r="B539" s="212" t="str">
        <f>IF(TAM!T543="","",TAM!T543)</f>
        <v/>
      </c>
      <c r="C539" s="42" t="str">
        <f>IF(TAM!Q543="","",TAM!Q543)</f>
        <v/>
      </c>
      <c r="D539" s="42" t="str">
        <f>IF(TAM!I543="","",TAM!I543)</f>
        <v/>
      </c>
      <c r="E539" s="42" t="str">
        <f>IF(TAM!H543="","",TAM!H543)</f>
        <v/>
      </c>
      <c r="F539" s="213" t="str">
        <f>IF(TAM!L543="","",TAM!L543)</f>
        <v/>
      </c>
      <c r="G539" s="213" t="str">
        <f>IF(TAM!M543="","",TAM!M543)</f>
        <v/>
      </c>
      <c r="H539" s="220" t="str">
        <f>IF(TAM!AD543="","",TAM!AD543)</f>
        <v/>
      </c>
      <c r="I539" s="223" t="str">
        <f>IF(Table35[[#This Row],[Open Qty TAM]]="","",TAM!AE543)</f>
        <v/>
      </c>
      <c r="J539" s="212" t="str">
        <f>IF(TMMIN!T541="","",TMMIN!T541)</f>
        <v/>
      </c>
      <c r="K539" s="42" t="str">
        <f>IF(TMMIN!Q541="","",TMMIN!Q541)</f>
        <v/>
      </c>
      <c r="L539" s="42" t="str">
        <f>IF(TMMIN!I541="","",TMMIN!I541)</f>
        <v/>
      </c>
      <c r="M539" s="220" t="str">
        <f>IF(Table35[[#This Row],[PO TMMIN]]="","",TMMIN!AD541)</f>
        <v/>
      </c>
      <c r="N539" s="223" t="str">
        <f>IF(Table35[[#This Row],[Open Qty TMMIN]]="","",TMMIN!AE541)</f>
        <v/>
      </c>
      <c r="O539" s="226" t="str">
        <f>IF(Table35[[#This Row],[Open Qty TAM]]="","",SUM(SUMIF('STOCK OES'!B:B,Table35[[#This Row],[Ich No]],'STOCK OES'!E:E),SUMIF('STOCK SEALING'!B:B,Table35[[#This Row],[Ich Part No]],'STOCK SEALING'!E:E)))</f>
        <v/>
      </c>
      <c r="P539" s="223" t="str">
        <f>IF(Table35[[#This Row],[Rest TMMIN]]="","",SUM(SUMIF('STOCK OES'!B:B,Table35[[#This Row],[Ich Part No]],'STOCK OES'!E:E),SUMIF('STOCK SEALING'!B:B,Table35[[#This Row],[Ich Part No]],'STOCK SEALING'!E:E)))</f>
        <v/>
      </c>
      <c r="Q539" s="226"/>
      <c r="R539" s="223"/>
      <c r="S539" s="226" t="str">
        <f>IFERROR(Table35[[#This Row],[REST TAM]]-Table35[[#This Row],[Scan TAM]],"")</f>
        <v/>
      </c>
      <c r="T539" s="223" t="str">
        <f>IFERROR(Table35[[#This Row],[Rest TMMIN]]-Table35[[#This Row],[Scan Tmmin]],"")</f>
        <v/>
      </c>
      <c r="U539" s="212" t="str">
        <f>IF(Table35[[#This Row],[PO TAM]]="","",IF(Table35[[#This Row],[Balance TAM]]&gt;0,"Open","Close"))</f>
        <v/>
      </c>
      <c r="V539" s="214" t="str">
        <f>IF(Table35[[#This Row],[PO TMMIN]]="","",IF(Table35[[#This Row],[Balance TMMIN]]&gt;0,"Open","Close"))</f>
        <v/>
      </c>
      <c r="W539" s="212"/>
      <c r="X539" s="214"/>
      <c r="Y539" s="236" t="str">
        <f>IF(Table35[[#This Row],[PO TAM]]="","",SUMIF(J:J,Table35[[#This Row],[Ich No]],J:N))</f>
        <v/>
      </c>
      <c r="Z539" s="214" t="str">
        <f>IF(Table35[[#This Row],[PO TMMIN]]="","",SUMIF(B:B,Table35[[#This Row],[Ich Part No]],I:I))</f>
        <v/>
      </c>
      <c r="AC539" s="169" t="str">
        <f>IF(Table35[[#This Row],[Delivery Date]]="","",$AC$2-Table35[[#This Row],[Delivery Date]])</f>
        <v/>
      </c>
      <c r="AE539" t="str">
        <f>IFERROR(VLOOKUP(Table35[[#This Row],[Ich No]],'ICH NO'!K:M,3,0),"")</f>
        <v/>
      </c>
      <c r="AF539" t="str">
        <f>IF(Table35[[#This Row],[REST TAM]]&gt;Table35[[#This Row],[Stock TAM]],Table35[[#This Row],[Stock TAM]],Table35[[#This Row],[REST TAM]])</f>
        <v/>
      </c>
    </row>
    <row r="540" spans="1:32" x14ac:dyDescent="0.3">
      <c r="A540" s="173" t="str">
        <f>IF(Table35[[#This Row],[TAM PART NO]]="","",(ROW()-2))</f>
        <v/>
      </c>
      <c r="B540" s="212" t="str">
        <f>IF(TAM!T544="","",TAM!T544)</f>
        <v/>
      </c>
      <c r="C540" s="42" t="str">
        <f>IF(TAM!Q544="","",TAM!Q544)</f>
        <v/>
      </c>
      <c r="D540" s="42" t="str">
        <f>IF(TAM!I544="","",TAM!I544)</f>
        <v/>
      </c>
      <c r="E540" s="42" t="str">
        <f>IF(TAM!H544="","",TAM!H544)</f>
        <v/>
      </c>
      <c r="F540" s="213" t="str">
        <f>IF(TAM!L544="","",TAM!L544)</f>
        <v/>
      </c>
      <c r="G540" s="213" t="str">
        <f>IF(TAM!M544="","",TAM!M544)</f>
        <v/>
      </c>
      <c r="H540" s="220" t="str">
        <f>IF(TAM!AD544="","",TAM!AD544)</f>
        <v/>
      </c>
      <c r="I540" s="223" t="str">
        <f>IF(Table35[[#This Row],[Open Qty TAM]]="","",TAM!AE544)</f>
        <v/>
      </c>
      <c r="J540" s="212" t="str">
        <f>IF(TMMIN!T542="","",TMMIN!T542)</f>
        <v/>
      </c>
      <c r="K540" s="42" t="str">
        <f>IF(TMMIN!Q542="","",TMMIN!Q542)</f>
        <v/>
      </c>
      <c r="L540" s="42" t="str">
        <f>IF(TMMIN!I542="","",TMMIN!I542)</f>
        <v/>
      </c>
      <c r="M540" s="220" t="str">
        <f>IF(Table35[[#This Row],[PO TMMIN]]="","",TMMIN!AD542)</f>
        <v/>
      </c>
      <c r="N540" s="223" t="str">
        <f>IF(Table35[[#This Row],[Open Qty TMMIN]]="","",TMMIN!AE542)</f>
        <v/>
      </c>
      <c r="O540" s="226" t="str">
        <f>IF(Table35[[#This Row],[Open Qty TAM]]="","",SUM(SUMIF('STOCK OES'!B:B,Table35[[#This Row],[Ich No]],'STOCK OES'!E:E),SUMIF('STOCK SEALING'!B:B,Table35[[#This Row],[Ich Part No]],'STOCK SEALING'!E:E)))</f>
        <v/>
      </c>
      <c r="P540" s="223" t="str">
        <f>IF(Table35[[#This Row],[Rest TMMIN]]="","",SUM(SUMIF('STOCK OES'!B:B,Table35[[#This Row],[Ich Part No]],'STOCK OES'!E:E),SUMIF('STOCK SEALING'!B:B,Table35[[#This Row],[Ich Part No]],'STOCK SEALING'!E:E)))</f>
        <v/>
      </c>
      <c r="Q540" s="226"/>
      <c r="R540" s="223"/>
      <c r="S540" s="226" t="str">
        <f>IFERROR(Table35[[#This Row],[REST TAM]]-Table35[[#This Row],[Scan TAM]],"")</f>
        <v/>
      </c>
      <c r="T540" s="223" t="str">
        <f>IFERROR(Table35[[#This Row],[Rest TMMIN]]-Table35[[#This Row],[Scan Tmmin]],"")</f>
        <v/>
      </c>
      <c r="U540" s="212" t="str">
        <f>IF(Table35[[#This Row],[PO TAM]]="","",IF(Table35[[#This Row],[Balance TAM]]&gt;0,"Open","Close"))</f>
        <v/>
      </c>
      <c r="V540" s="214" t="str">
        <f>IF(Table35[[#This Row],[PO TMMIN]]="","",IF(Table35[[#This Row],[Balance TMMIN]]&gt;0,"Open","Close"))</f>
        <v/>
      </c>
      <c r="W540" s="212"/>
      <c r="X540" s="214"/>
      <c r="Y540" s="236" t="str">
        <f>IF(Table35[[#This Row],[PO TAM]]="","",SUMIF(J:J,Table35[[#This Row],[Ich No]],J:N))</f>
        <v/>
      </c>
      <c r="Z540" s="214" t="str">
        <f>IF(Table35[[#This Row],[PO TMMIN]]="","",SUMIF(B:B,Table35[[#This Row],[Ich Part No]],I:I))</f>
        <v/>
      </c>
      <c r="AC540" s="169" t="str">
        <f>IF(Table35[[#This Row],[Delivery Date]]="","",$AC$2-Table35[[#This Row],[Delivery Date]])</f>
        <v/>
      </c>
      <c r="AE540" t="str">
        <f>IFERROR(VLOOKUP(Table35[[#This Row],[Ich No]],'ICH NO'!K:M,3,0),"")</f>
        <v/>
      </c>
      <c r="AF540" t="str">
        <f>IF(Table35[[#This Row],[REST TAM]]&gt;Table35[[#This Row],[Stock TAM]],Table35[[#This Row],[Stock TAM]],Table35[[#This Row],[REST TAM]])</f>
        <v/>
      </c>
    </row>
    <row r="541" spans="1:32" x14ac:dyDescent="0.3">
      <c r="A541" s="173" t="str">
        <f>IF(Table35[[#This Row],[TAM PART NO]]="","",(ROW()-2))</f>
        <v/>
      </c>
      <c r="B541" s="212" t="str">
        <f>IF(TAM!T545="","",TAM!T545)</f>
        <v/>
      </c>
      <c r="C541" s="42" t="str">
        <f>IF(TAM!Q545="","",TAM!Q545)</f>
        <v/>
      </c>
      <c r="D541" s="42" t="str">
        <f>IF(TAM!I545="","",TAM!I545)</f>
        <v/>
      </c>
      <c r="E541" s="42" t="str">
        <f>IF(TAM!H545="","",TAM!H545)</f>
        <v/>
      </c>
      <c r="F541" s="213" t="str">
        <f>IF(TAM!L545="","",TAM!L545)</f>
        <v/>
      </c>
      <c r="G541" s="213" t="str">
        <f>IF(TAM!M545="","",TAM!M545)</f>
        <v/>
      </c>
      <c r="H541" s="220" t="str">
        <f>IF(TAM!AD545="","",TAM!AD545)</f>
        <v/>
      </c>
      <c r="I541" s="223" t="str">
        <f>IF(Table35[[#This Row],[Open Qty TAM]]="","",TAM!AE545)</f>
        <v/>
      </c>
      <c r="J541" s="212" t="str">
        <f>IF(TMMIN!T543="","",TMMIN!T543)</f>
        <v/>
      </c>
      <c r="K541" s="42" t="str">
        <f>IF(TMMIN!Q543="","",TMMIN!Q543)</f>
        <v/>
      </c>
      <c r="L541" s="42" t="str">
        <f>IF(TMMIN!I543="","",TMMIN!I543)</f>
        <v/>
      </c>
      <c r="M541" s="220" t="str">
        <f>IF(Table35[[#This Row],[PO TMMIN]]="","",TMMIN!AD543)</f>
        <v/>
      </c>
      <c r="N541" s="223" t="str">
        <f>IF(Table35[[#This Row],[Open Qty TMMIN]]="","",TMMIN!AE543)</f>
        <v/>
      </c>
      <c r="O541" s="226" t="str">
        <f>IF(Table35[[#This Row],[Open Qty TAM]]="","",SUM(SUMIF('STOCK OES'!B:B,Table35[[#This Row],[Ich No]],'STOCK OES'!E:E),SUMIF('STOCK SEALING'!B:B,Table35[[#This Row],[Ich Part No]],'STOCK SEALING'!E:E)))</f>
        <v/>
      </c>
      <c r="P541" s="223" t="str">
        <f>IF(Table35[[#This Row],[Rest TMMIN]]="","",SUM(SUMIF('STOCK OES'!B:B,Table35[[#This Row],[Ich Part No]],'STOCK OES'!E:E),SUMIF('STOCK SEALING'!B:B,Table35[[#This Row],[Ich Part No]],'STOCK SEALING'!E:E)))</f>
        <v/>
      </c>
      <c r="Q541" s="226"/>
      <c r="R541" s="223"/>
      <c r="S541" s="226" t="str">
        <f>IFERROR(Table35[[#This Row],[REST TAM]]-Table35[[#This Row],[Scan TAM]],"")</f>
        <v/>
      </c>
      <c r="T541" s="223" t="str">
        <f>IFERROR(Table35[[#This Row],[Rest TMMIN]]-Table35[[#This Row],[Scan Tmmin]],"")</f>
        <v/>
      </c>
      <c r="U541" s="212" t="str">
        <f>IF(Table35[[#This Row],[PO TAM]]="","",IF(Table35[[#This Row],[Balance TAM]]&gt;0,"Open","Close"))</f>
        <v/>
      </c>
      <c r="V541" s="214" t="str">
        <f>IF(Table35[[#This Row],[PO TMMIN]]="","",IF(Table35[[#This Row],[Balance TMMIN]]&gt;0,"Open","Close"))</f>
        <v/>
      </c>
      <c r="W541" s="212"/>
      <c r="X541" s="214"/>
      <c r="Y541" s="236" t="str">
        <f>IF(Table35[[#This Row],[PO TAM]]="","",SUMIF(J:J,Table35[[#This Row],[Ich No]],J:N))</f>
        <v/>
      </c>
      <c r="Z541" s="214" t="str">
        <f>IF(Table35[[#This Row],[PO TMMIN]]="","",SUMIF(B:B,Table35[[#This Row],[Ich Part No]],I:I))</f>
        <v/>
      </c>
      <c r="AC541" s="169" t="str">
        <f>IF(Table35[[#This Row],[Delivery Date]]="","",$AC$2-Table35[[#This Row],[Delivery Date]])</f>
        <v/>
      </c>
      <c r="AE541" t="str">
        <f>IFERROR(VLOOKUP(Table35[[#This Row],[Ich No]],'ICH NO'!K:M,3,0),"")</f>
        <v/>
      </c>
      <c r="AF541" t="str">
        <f>IF(Table35[[#This Row],[REST TAM]]&gt;Table35[[#This Row],[Stock TAM]],Table35[[#This Row],[Stock TAM]],Table35[[#This Row],[REST TAM]])</f>
        <v/>
      </c>
    </row>
    <row r="542" spans="1:32" x14ac:dyDescent="0.3">
      <c r="A542" s="173" t="str">
        <f>IF(Table35[[#This Row],[TAM PART NO]]="","",(ROW()-2))</f>
        <v/>
      </c>
      <c r="B542" s="212" t="str">
        <f>IF(TAM!T546="","",TAM!T546)</f>
        <v/>
      </c>
      <c r="C542" s="42" t="str">
        <f>IF(TAM!Q546="","",TAM!Q546)</f>
        <v/>
      </c>
      <c r="D542" s="42" t="str">
        <f>IF(TAM!I546="","",TAM!I546)</f>
        <v/>
      </c>
      <c r="E542" s="42" t="str">
        <f>IF(TAM!H546="","",TAM!H546)</f>
        <v/>
      </c>
      <c r="F542" s="213" t="str">
        <f>IF(TAM!L546="","",TAM!L546)</f>
        <v/>
      </c>
      <c r="G542" s="213" t="str">
        <f>IF(TAM!M546="","",TAM!M546)</f>
        <v/>
      </c>
      <c r="H542" s="220" t="str">
        <f>IF(TAM!AD546="","",TAM!AD546)</f>
        <v/>
      </c>
      <c r="I542" s="223" t="str">
        <f>IF(Table35[[#This Row],[Open Qty TAM]]="","",TAM!AE546)</f>
        <v/>
      </c>
      <c r="J542" s="212" t="str">
        <f>IF(TMMIN!T544="","",TMMIN!T544)</f>
        <v/>
      </c>
      <c r="K542" s="42" t="str">
        <f>IF(TMMIN!Q544="","",TMMIN!Q544)</f>
        <v/>
      </c>
      <c r="L542" s="42" t="str">
        <f>IF(TMMIN!I544="","",TMMIN!I544)</f>
        <v/>
      </c>
      <c r="M542" s="220" t="str">
        <f>IF(Table35[[#This Row],[PO TMMIN]]="","",TMMIN!AD544)</f>
        <v/>
      </c>
      <c r="N542" s="223" t="str">
        <f>IF(Table35[[#This Row],[Open Qty TMMIN]]="","",TMMIN!AE544)</f>
        <v/>
      </c>
      <c r="O542" s="226" t="str">
        <f>IF(Table35[[#This Row],[Open Qty TAM]]="","",SUM(SUMIF('STOCK OES'!B:B,Table35[[#This Row],[Ich No]],'STOCK OES'!E:E),SUMIF('STOCK SEALING'!B:B,Table35[[#This Row],[Ich Part No]],'STOCK SEALING'!E:E)))</f>
        <v/>
      </c>
      <c r="P542" s="223" t="str">
        <f>IF(Table35[[#This Row],[Rest TMMIN]]="","",SUM(SUMIF('STOCK OES'!B:B,Table35[[#This Row],[Ich Part No]],'STOCK OES'!E:E),SUMIF('STOCK SEALING'!B:B,Table35[[#This Row],[Ich Part No]],'STOCK SEALING'!E:E)))</f>
        <v/>
      </c>
      <c r="Q542" s="226"/>
      <c r="R542" s="223"/>
      <c r="S542" s="226" t="str">
        <f>IFERROR(Table35[[#This Row],[REST TAM]]-Table35[[#This Row],[Scan TAM]],"")</f>
        <v/>
      </c>
      <c r="T542" s="223" t="str">
        <f>IFERROR(Table35[[#This Row],[Rest TMMIN]]-Table35[[#This Row],[Scan Tmmin]],"")</f>
        <v/>
      </c>
      <c r="U542" s="212" t="str">
        <f>IF(Table35[[#This Row],[PO TAM]]="","",IF(Table35[[#This Row],[Balance TAM]]&gt;0,"Open","Close"))</f>
        <v/>
      </c>
      <c r="V542" s="214" t="str">
        <f>IF(Table35[[#This Row],[PO TMMIN]]="","",IF(Table35[[#This Row],[Balance TMMIN]]&gt;0,"Open","Close"))</f>
        <v/>
      </c>
      <c r="W542" s="212"/>
      <c r="X542" s="214"/>
      <c r="Y542" s="236" t="str">
        <f>IF(Table35[[#This Row],[PO TAM]]="","",SUMIF(J:J,Table35[[#This Row],[Ich No]],J:N))</f>
        <v/>
      </c>
      <c r="Z542" s="214" t="str">
        <f>IF(Table35[[#This Row],[PO TMMIN]]="","",SUMIF(B:B,Table35[[#This Row],[Ich Part No]],I:I))</f>
        <v/>
      </c>
      <c r="AC542" s="169" t="str">
        <f>IF(Table35[[#This Row],[Delivery Date]]="","",$AC$2-Table35[[#This Row],[Delivery Date]])</f>
        <v/>
      </c>
      <c r="AE542" t="str">
        <f>IFERROR(VLOOKUP(Table35[[#This Row],[Ich No]],'ICH NO'!K:M,3,0),"")</f>
        <v/>
      </c>
      <c r="AF542" t="str">
        <f>IF(Table35[[#This Row],[REST TAM]]&gt;Table35[[#This Row],[Stock TAM]],Table35[[#This Row],[Stock TAM]],Table35[[#This Row],[REST TAM]])</f>
        <v/>
      </c>
    </row>
    <row r="543" spans="1:32" x14ac:dyDescent="0.3">
      <c r="A543" s="173" t="str">
        <f>IF(Table35[[#This Row],[TAM PART NO]]="","",(ROW()-2))</f>
        <v/>
      </c>
      <c r="B543" s="212" t="str">
        <f>IF(TAM!T547="","",TAM!T547)</f>
        <v/>
      </c>
      <c r="C543" s="42" t="str">
        <f>IF(TAM!Q547="","",TAM!Q547)</f>
        <v/>
      </c>
      <c r="D543" s="42" t="str">
        <f>IF(TAM!I547="","",TAM!I547)</f>
        <v/>
      </c>
      <c r="E543" s="42" t="str">
        <f>IF(TAM!H547="","",TAM!H547)</f>
        <v/>
      </c>
      <c r="F543" s="213" t="str">
        <f>IF(TAM!L547="","",TAM!L547)</f>
        <v/>
      </c>
      <c r="G543" s="213" t="str">
        <f>IF(TAM!M547="","",TAM!M547)</f>
        <v/>
      </c>
      <c r="H543" s="220" t="str">
        <f>IF(TAM!AD547="","",TAM!AD547)</f>
        <v/>
      </c>
      <c r="I543" s="223" t="str">
        <f>IF(Table35[[#This Row],[Open Qty TAM]]="","",TAM!AE547)</f>
        <v/>
      </c>
      <c r="J543" s="212" t="str">
        <f>IF(TMMIN!T545="","",TMMIN!T545)</f>
        <v/>
      </c>
      <c r="K543" s="42" t="str">
        <f>IF(TMMIN!Q545="","",TMMIN!Q545)</f>
        <v/>
      </c>
      <c r="L543" s="42" t="str">
        <f>IF(TMMIN!I545="","",TMMIN!I545)</f>
        <v/>
      </c>
      <c r="M543" s="220" t="str">
        <f>IF(Table35[[#This Row],[PO TMMIN]]="","",TMMIN!AD545)</f>
        <v/>
      </c>
      <c r="N543" s="223" t="str">
        <f>IF(Table35[[#This Row],[Open Qty TMMIN]]="","",TMMIN!AE545)</f>
        <v/>
      </c>
      <c r="O543" s="226" t="str">
        <f>IF(Table35[[#This Row],[Open Qty TAM]]="","",SUM(SUMIF('STOCK OES'!B:B,Table35[[#This Row],[Ich No]],'STOCK OES'!E:E),SUMIF('STOCK SEALING'!B:B,Table35[[#This Row],[Ich Part No]],'STOCK SEALING'!E:E)))</f>
        <v/>
      </c>
      <c r="P543" s="223" t="str">
        <f>IF(Table35[[#This Row],[Rest TMMIN]]="","",SUM(SUMIF('STOCK OES'!B:B,Table35[[#This Row],[Ich Part No]],'STOCK OES'!E:E),SUMIF('STOCK SEALING'!B:B,Table35[[#This Row],[Ich Part No]],'STOCK SEALING'!E:E)))</f>
        <v/>
      </c>
      <c r="Q543" s="226"/>
      <c r="R543" s="223"/>
      <c r="S543" s="226" t="str">
        <f>IFERROR(Table35[[#This Row],[REST TAM]]-Table35[[#This Row],[Scan TAM]],"")</f>
        <v/>
      </c>
      <c r="T543" s="223" t="str">
        <f>IFERROR(Table35[[#This Row],[Rest TMMIN]]-Table35[[#This Row],[Scan Tmmin]],"")</f>
        <v/>
      </c>
      <c r="U543" s="212" t="str">
        <f>IF(Table35[[#This Row],[PO TAM]]="","",IF(Table35[[#This Row],[Balance TAM]]&gt;0,"Open","Close"))</f>
        <v/>
      </c>
      <c r="V543" s="214" t="str">
        <f>IF(Table35[[#This Row],[PO TMMIN]]="","",IF(Table35[[#This Row],[Balance TMMIN]]&gt;0,"Open","Close"))</f>
        <v/>
      </c>
      <c r="W543" s="212"/>
      <c r="X543" s="214"/>
      <c r="Y543" s="236" t="str">
        <f>IF(Table35[[#This Row],[PO TAM]]="","",SUMIF(J:J,Table35[[#This Row],[Ich No]],J:N))</f>
        <v/>
      </c>
      <c r="Z543" s="214" t="str">
        <f>IF(Table35[[#This Row],[PO TMMIN]]="","",SUMIF(B:B,Table35[[#This Row],[Ich Part No]],I:I))</f>
        <v/>
      </c>
      <c r="AC543" s="169" t="str">
        <f>IF(Table35[[#This Row],[Delivery Date]]="","",$AC$2-Table35[[#This Row],[Delivery Date]])</f>
        <v/>
      </c>
      <c r="AE543" t="str">
        <f>IFERROR(VLOOKUP(Table35[[#This Row],[Ich No]],'ICH NO'!K:M,3,0),"")</f>
        <v/>
      </c>
      <c r="AF543" t="str">
        <f>IF(Table35[[#This Row],[REST TAM]]&gt;Table35[[#This Row],[Stock TAM]],Table35[[#This Row],[Stock TAM]],Table35[[#This Row],[REST TAM]])</f>
        <v/>
      </c>
    </row>
    <row r="544" spans="1:32" x14ac:dyDescent="0.3">
      <c r="A544" s="173" t="str">
        <f>IF(Table35[[#This Row],[TAM PART NO]]="","",(ROW()-2))</f>
        <v/>
      </c>
      <c r="B544" s="212" t="str">
        <f>IF(TAM!T548="","",TAM!T548)</f>
        <v/>
      </c>
      <c r="C544" s="42" t="str">
        <f>IF(TAM!Q548="","",TAM!Q548)</f>
        <v/>
      </c>
      <c r="D544" s="42" t="str">
        <f>IF(TAM!I548="","",TAM!I548)</f>
        <v/>
      </c>
      <c r="E544" s="42" t="str">
        <f>IF(TAM!H548="","",TAM!H548)</f>
        <v/>
      </c>
      <c r="F544" s="213" t="str">
        <f>IF(TAM!L548="","",TAM!L548)</f>
        <v/>
      </c>
      <c r="G544" s="213" t="str">
        <f>IF(TAM!M548="","",TAM!M548)</f>
        <v/>
      </c>
      <c r="H544" s="220" t="str">
        <f>IF(TAM!AD548="","",TAM!AD548)</f>
        <v/>
      </c>
      <c r="I544" s="223" t="str">
        <f>IF(Table35[[#This Row],[Open Qty TAM]]="","",TAM!AE548)</f>
        <v/>
      </c>
      <c r="J544" s="212" t="str">
        <f>IF(TMMIN!T546="","",TMMIN!T546)</f>
        <v/>
      </c>
      <c r="K544" s="42" t="str">
        <f>IF(TMMIN!Q546="","",TMMIN!Q546)</f>
        <v/>
      </c>
      <c r="L544" s="42" t="str">
        <f>IF(TMMIN!I546="","",TMMIN!I546)</f>
        <v/>
      </c>
      <c r="M544" s="220" t="str">
        <f>IF(Table35[[#This Row],[PO TMMIN]]="","",TMMIN!AD546)</f>
        <v/>
      </c>
      <c r="N544" s="223" t="str">
        <f>IF(Table35[[#This Row],[Open Qty TMMIN]]="","",TMMIN!AE546)</f>
        <v/>
      </c>
      <c r="O544" s="226" t="str">
        <f>IF(Table35[[#This Row],[Open Qty TAM]]="","",SUM(SUMIF('STOCK OES'!B:B,Table35[[#This Row],[Ich No]],'STOCK OES'!E:E),SUMIF('STOCK SEALING'!B:B,Table35[[#This Row],[Ich Part No]],'STOCK SEALING'!E:E)))</f>
        <v/>
      </c>
      <c r="P544" s="223" t="str">
        <f>IF(Table35[[#This Row],[Rest TMMIN]]="","",SUM(SUMIF('STOCK OES'!B:B,Table35[[#This Row],[Ich Part No]],'STOCK OES'!E:E),SUMIF('STOCK SEALING'!B:B,Table35[[#This Row],[Ich Part No]],'STOCK SEALING'!E:E)))</f>
        <v/>
      </c>
      <c r="Q544" s="226"/>
      <c r="R544" s="223"/>
      <c r="S544" s="226" t="str">
        <f>IFERROR(Table35[[#This Row],[REST TAM]]-Table35[[#This Row],[Scan TAM]],"")</f>
        <v/>
      </c>
      <c r="T544" s="223" t="str">
        <f>IFERROR(Table35[[#This Row],[Rest TMMIN]]-Table35[[#This Row],[Scan Tmmin]],"")</f>
        <v/>
      </c>
      <c r="U544" s="212" t="str">
        <f>IF(Table35[[#This Row],[PO TAM]]="","",IF(Table35[[#This Row],[Balance TAM]]&gt;0,"Open","Close"))</f>
        <v/>
      </c>
      <c r="V544" s="214" t="str">
        <f>IF(Table35[[#This Row],[PO TMMIN]]="","",IF(Table35[[#This Row],[Balance TMMIN]]&gt;0,"Open","Close"))</f>
        <v/>
      </c>
      <c r="W544" s="212"/>
      <c r="X544" s="214"/>
      <c r="Y544" s="236" t="str">
        <f>IF(Table35[[#This Row],[PO TAM]]="","",SUMIF(J:J,Table35[[#This Row],[Ich No]],J:N))</f>
        <v/>
      </c>
      <c r="Z544" s="214" t="str">
        <f>IF(Table35[[#This Row],[PO TMMIN]]="","",SUMIF(B:B,Table35[[#This Row],[Ich Part No]],I:I))</f>
        <v/>
      </c>
      <c r="AC544" s="169" t="str">
        <f>IF(Table35[[#This Row],[Delivery Date]]="","",$AC$2-Table35[[#This Row],[Delivery Date]])</f>
        <v/>
      </c>
      <c r="AE544" t="str">
        <f>IFERROR(VLOOKUP(Table35[[#This Row],[Ich No]],'ICH NO'!K:M,3,0),"")</f>
        <v/>
      </c>
      <c r="AF544" t="str">
        <f>IF(Table35[[#This Row],[REST TAM]]&gt;Table35[[#This Row],[Stock TAM]],Table35[[#This Row],[Stock TAM]],Table35[[#This Row],[REST TAM]])</f>
        <v/>
      </c>
    </row>
    <row r="545" spans="1:32" x14ac:dyDescent="0.3">
      <c r="A545" s="173" t="str">
        <f>IF(Table35[[#This Row],[TAM PART NO]]="","",(ROW()-2))</f>
        <v/>
      </c>
      <c r="B545" s="212" t="str">
        <f>IF(TAM!T549="","",TAM!T549)</f>
        <v/>
      </c>
      <c r="C545" s="42" t="str">
        <f>IF(TAM!Q549="","",TAM!Q549)</f>
        <v/>
      </c>
      <c r="D545" s="42" t="str">
        <f>IF(TAM!I549="","",TAM!I549)</f>
        <v/>
      </c>
      <c r="E545" s="42" t="str">
        <f>IF(TAM!H549="","",TAM!H549)</f>
        <v/>
      </c>
      <c r="F545" s="213" t="str">
        <f>IF(TAM!L549="","",TAM!L549)</f>
        <v/>
      </c>
      <c r="G545" s="213" t="str">
        <f>IF(TAM!M549="","",TAM!M549)</f>
        <v/>
      </c>
      <c r="H545" s="220" t="str">
        <f>IF(TAM!AD549="","",TAM!AD549)</f>
        <v/>
      </c>
      <c r="I545" s="223" t="str">
        <f>IF(Table35[[#This Row],[Open Qty TAM]]="","",TAM!AE549)</f>
        <v/>
      </c>
      <c r="J545" s="212" t="str">
        <f>IF(TMMIN!T547="","",TMMIN!T547)</f>
        <v/>
      </c>
      <c r="K545" s="42" t="str">
        <f>IF(TMMIN!Q547="","",TMMIN!Q547)</f>
        <v/>
      </c>
      <c r="L545" s="42" t="str">
        <f>IF(TMMIN!I547="","",TMMIN!I547)</f>
        <v/>
      </c>
      <c r="M545" s="220" t="str">
        <f>IF(Table35[[#This Row],[PO TMMIN]]="","",TMMIN!AD547)</f>
        <v/>
      </c>
      <c r="N545" s="223" t="str">
        <f>IF(Table35[[#This Row],[Open Qty TMMIN]]="","",TMMIN!AE547)</f>
        <v/>
      </c>
      <c r="O545" s="226" t="str">
        <f>IF(Table35[[#This Row],[Open Qty TAM]]="","",SUM(SUMIF('STOCK OES'!B:B,Table35[[#This Row],[Ich No]],'STOCK OES'!E:E),SUMIF('STOCK SEALING'!B:B,Table35[[#This Row],[Ich Part No]],'STOCK SEALING'!E:E)))</f>
        <v/>
      </c>
      <c r="P545" s="223" t="str">
        <f>IF(Table35[[#This Row],[Rest TMMIN]]="","",SUM(SUMIF('STOCK OES'!B:B,Table35[[#This Row],[Ich Part No]],'STOCK OES'!E:E),SUMIF('STOCK SEALING'!B:B,Table35[[#This Row],[Ich Part No]],'STOCK SEALING'!E:E)))</f>
        <v/>
      </c>
      <c r="Q545" s="226"/>
      <c r="R545" s="223"/>
      <c r="S545" s="226" t="str">
        <f>IFERROR(Table35[[#This Row],[REST TAM]]-Table35[[#This Row],[Scan TAM]],"")</f>
        <v/>
      </c>
      <c r="T545" s="223" t="str">
        <f>IFERROR(Table35[[#This Row],[Rest TMMIN]]-Table35[[#This Row],[Scan Tmmin]],"")</f>
        <v/>
      </c>
      <c r="U545" s="212" t="str">
        <f>IF(Table35[[#This Row],[PO TAM]]="","",IF(Table35[[#This Row],[Balance TAM]]&gt;0,"Open","Close"))</f>
        <v/>
      </c>
      <c r="V545" s="214" t="str">
        <f>IF(Table35[[#This Row],[PO TMMIN]]="","",IF(Table35[[#This Row],[Balance TMMIN]]&gt;0,"Open","Close"))</f>
        <v/>
      </c>
      <c r="W545" s="212"/>
      <c r="X545" s="214"/>
      <c r="Y545" s="236" t="str">
        <f>IF(Table35[[#This Row],[PO TAM]]="","",SUMIF(J:J,Table35[[#This Row],[Ich No]],J:N))</f>
        <v/>
      </c>
      <c r="Z545" s="214" t="str">
        <f>IF(Table35[[#This Row],[PO TMMIN]]="","",SUMIF(B:B,Table35[[#This Row],[Ich Part No]],I:I))</f>
        <v/>
      </c>
      <c r="AC545" s="169" t="str">
        <f>IF(Table35[[#This Row],[Delivery Date]]="","",$AC$2-Table35[[#This Row],[Delivery Date]])</f>
        <v/>
      </c>
      <c r="AE545" t="str">
        <f>IFERROR(VLOOKUP(Table35[[#This Row],[Ich No]],'ICH NO'!K:M,3,0),"")</f>
        <v/>
      </c>
      <c r="AF545" t="str">
        <f>IF(Table35[[#This Row],[REST TAM]]&gt;Table35[[#This Row],[Stock TAM]],Table35[[#This Row],[Stock TAM]],Table35[[#This Row],[REST TAM]])</f>
        <v/>
      </c>
    </row>
    <row r="546" spans="1:32" x14ac:dyDescent="0.3">
      <c r="A546" s="173" t="str">
        <f>IF(Table35[[#This Row],[TAM PART NO]]="","",(ROW()-2))</f>
        <v/>
      </c>
      <c r="B546" s="212" t="str">
        <f>IF(TAM!T550="","",TAM!T550)</f>
        <v/>
      </c>
      <c r="C546" s="42" t="str">
        <f>IF(TAM!Q550="","",TAM!Q550)</f>
        <v/>
      </c>
      <c r="D546" s="42" t="str">
        <f>IF(TAM!I550="","",TAM!I550)</f>
        <v/>
      </c>
      <c r="E546" s="42" t="str">
        <f>IF(TAM!H550="","",TAM!H550)</f>
        <v/>
      </c>
      <c r="F546" s="213" t="str">
        <f>IF(TAM!L550="","",TAM!L550)</f>
        <v/>
      </c>
      <c r="G546" s="213" t="str">
        <f>IF(TAM!M550="","",TAM!M550)</f>
        <v/>
      </c>
      <c r="H546" s="220" t="str">
        <f>IF(TAM!AD550="","",TAM!AD550)</f>
        <v/>
      </c>
      <c r="I546" s="223" t="str">
        <f>IF(Table35[[#This Row],[Open Qty TAM]]="","",TAM!AE550)</f>
        <v/>
      </c>
      <c r="J546" s="212" t="str">
        <f>IF(TMMIN!T548="","",TMMIN!T548)</f>
        <v/>
      </c>
      <c r="K546" s="42" t="str">
        <f>IF(TMMIN!Q548="","",TMMIN!Q548)</f>
        <v/>
      </c>
      <c r="L546" s="42" t="str">
        <f>IF(TMMIN!I548="","",TMMIN!I548)</f>
        <v/>
      </c>
      <c r="M546" s="220" t="str">
        <f>IF(Table35[[#This Row],[PO TMMIN]]="","",TMMIN!AD548)</f>
        <v/>
      </c>
      <c r="N546" s="223" t="str">
        <f>IF(Table35[[#This Row],[Open Qty TMMIN]]="","",TMMIN!AE548)</f>
        <v/>
      </c>
      <c r="O546" s="226" t="str">
        <f>IF(Table35[[#This Row],[Open Qty TAM]]="","",SUM(SUMIF('STOCK OES'!B:B,Table35[[#This Row],[Ich No]],'STOCK OES'!E:E),SUMIF('STOCK SEALING'!B:B,Table35[[#This Row],[Ich Part No]],'STOCK SEALING'!E:E)))</f>
        <v/>
      </c>
      <c r="P546" s="223" t="str">
        <f>IF(Table35[[#This Row],[Rest TMMIN]]="","",SUM(SUMIF('STOCK OES'!B:B,Table35[[#This Row],[Ich Part No]],'STOCK OES'!E:E),SUMIF('STOCK SEALING'!B:B,Table35[[#This Row],[Ich Part No]],'STOCK SEALING'!E:E)))</f>
        <v/>
      </c>
      <c r="Q546" s="226"/>
      <c r="R546" s="223"/>
      <c r="S546" s="226" t="str">
        <f>IFERROR(Table35[[#This Row],[REST TAM]]-Table35[[#This Row],[Scan TAM]],"")</f>
        <v/>
      </c>
      <c r="T546" s="223" t="str">
        <f>IFERROR(Table35[[#This Row],[Rest TMMIN]]-Table35[[#This Row],[Scan Tmmin]],"")</f>
        <v/>
      </c>
      <c r="U546" s="212" t="str">
        <f>IF(Table35[[#This Row],[PO TAM]]="","",IF(Table35[[#This Row],[Balance TAM]]&gt;0,"Open","Close"))</f>
        <v/>
      </c>
      <c r="V546" s="214" t="str">
        <f>IF(Table35[[#This Row],[PO TMMIN]]="","",IF(Table35[[#This Row],[Balance TMMIN]]&gt;0,"Open","Close"))</f>
        <v/>
      </c>
      <c r="W546" s="212"/>
      <c r="X546" s="214"/>
      <c r="Y546" s="236" t="str">
        <f>IF(Table35[[#This Row],[PO TAM]]="","",SUMIF(J:J,Table35[[#This Row],[Ich No]],J:N))</f>
        <v/>
      </c>
      <c r="Z546" s="214" t="str">
        <f>IF(Table35[[#This Row],[PO TMMIN]]="","",SUMIF(B:B,Table35[[#This Row],[Ich Part No]],I:I))</f>
        <v/>
      </c>
      <c r="AC546" s="169" t="str">
        <f>IF(Table35[[#This Row],[Delivery Date]]="","",$AC$2-Table35[[#This Row],[Delivery Date]])</f>
        <v/>
      </c>
      <c r="AE546" t="str">
        <f>IFERROR(VLOOKUP(Table35[[#This Row],[Ich No]],'ICH NO'!K:M,3,0),"")</f>
        <v/>
      </c>
      <c r="AF546" t="str">
        <f>IF(Table35[[#This Row],[REST TAM]]&gt;Table35[[#This Row],[Stock TAM]],Table35[[#This Row],[Stock TAM]],Table35[[#This Row],[REST TAM]])</f>
        <v/>
      </c>
    </row>
    <row r="547" spans="1:32" x14ac:dyDescent="0.3">
      <c r="A547" s="173" t="str">
        <f>IF(Table35[[#This Row],[TAM PART NO]]="","",(ROW()-2))</f>
        <v/>
      </c>
      <c r="B547" s="212" t="str">
        <f>IF(TAM!T551="","",TAM!T551)</f>
        <v/>
      </c>
      <c r="C547" s="42" t="str">
        <f>IF(TAM!Q551="","",TAM!Q551)</f>
        <v/>
      </c>
      <c r="D547" s="42" t="str">
        <f>IF(TAM!I551="","",TAM!I551)</f>
        <v/>
      </c>
      <c r="E547" s="42" t="str">
        <f>IF(TAM!H551="","",TAM!H551)</f>
        <v/>
      </c>
      <c r="F547" s="213" t="str">
        <f>IF(TAM!L551="","",TAM!L551)</f>
        <v/>
      </c>
      <c r="G547" s="213" t="str">
        <f>IF(TAM!M551="","",TAM!M551)</f>
        <v/>
      </c>
      <c r="H547" s="220" t="str">
        <f>IF(TAM!AD551="","",TAM!AD551)</f>
        <v/>
      </c>
      <c r="I547" s="223" t="str">
        <f>IF(Table35[[#This Row],[Open Qty TAM]]="","",TAM!AE551)</f>
        <v/>
      </c>
      <c r="J547" s="212" t="str">
        <f>IF(TMMIN!T549="","",TMMIN!T549)</f>
        <v/>
      </c>
      <c r="K547" s="42" t="str">
        <f>IF(TMMIN!Q549="","",TMMIN!Q549)</f>
        <v/>
      </c>
      <c r="L547" s="42" t="str">
        <f>IF(TMMIN!I549="","",TMMIN!I549)</f>
        <v/>
      </c>
      <c r="M547" s="220" t="str">
        <f>IF(Table35[[#This Row],[PO TMMIN]]="","",TMMIN!AD549)</f>
        <v/>
      </c>
      <c r="N547" s="223" t="str">
        <f>IF(Table35[[#This Row],[Open Qty TMMIN]]="","",TMMIN!AE549)</f>
        <v/>
      </c>
      <c r="O547" s="226" t="str">
        <f>IF(Table35[[#This Row],[Open Qty TAM]]="","",SUM(SUMIF('STOCK OES'!B:B,Table35[[#This Row],[Ich No]],'STOCK OES'!E:E),SUMIF('STOCK SEALING'!B:B,Table35[[#This Row],[Ich Part No]],'STOCK SEALING'!E:E)))</f>
        <v/>
      </c>
      <c r="P547" s="223" t="str">
        <f>IF(Table35[[#This Row],[Rest TMMIN]]="","",SUM(SUMIF('STOCK OES'!B:B,Table35[[#This Row],[Ich Part No]],'STOCK OES'!E:E),SUMIF('STOCK SEALING'!B:B,Table35[[#This Row],[Ich Part No]],'STOCK SEALING'!E:E)))</f>
        <v/>
      </c>
      <c r="Q547" s="226"/>
      <c r="R547" s="223"/>
      <c r="S547" s="226" t="str">
        <f>IFERROR(Table35[[#This Row],[REST TAM]]-Table35[[#This Row],[Scan TAM]],"")</f>
        <v/>
      </c>
      <c r="T547" s="223" t="str">
        <f>IFERROR(Table35[[#This Row],[Rest TMMIN]]-Table35[[#This Row],[Scan Tmmin]],"")</f>
        <v/>
      </c>
      <c r="U547" s="212" t="str">
        <f>IF(Table35[[#This Row],[PO TAM]]="","",IF(Table35[[#This Row],[Balance TAM]]&gt;0,"Open","Close"))</f>
        <v/>
      </c>
      <c r="V547" s="214" t="str">
        <f>IF(Table35[[#This Row],[PO TMMIN]]="","",IF(Table35[[#This Row],[Balance TMMIN]]&gt;0,"Open","Close"))</f>
        <v/>
      </c>
      <c r="W547" s="212"/>
      <c r="X547" s="214"/>
      <c r="Y547" s="236" t="str">
        <f>IF(Table35[[#This Row],[PO TAM]]="","",SUMIF(J:J,Table35[[#This Row],[Ich No]],J:N))</f>
        <v/>
      </c>
      <c r="Z547" s="214" t="str">
        <f>IF(Table35[[#This Row],[PO TMMIN]]="","",SUMIF(B:B,Table35[[#This Row],[Ich Part No]],I:I))</f>
        <v/>
      </c>
      <c r="AC547" s="169" t="str">
        <f>IF(Table35[[#This Row],[Delivery Date]]="","",$AC$2-Table35[[#This Row],[Delivery Date]])</f>
        <v/>
      </c>
      <c r="AE547" t="str">
        <f>IFERROR(VLOOKUP(Table35[[#This Row],[Ich No]],'ICH NO'!K:M,3,0),"")</f>
        <v/>
      </c>
      <c r="AF547" t="str">
        <f>IF(Table35[[#This Row],[REST TAM]]&gt;Table35[[#This Row],[Stock TAM]],Table35[[#This Row],[Stock TAM]],Table35[[#This Row],[REST TAM]])</f>
        <v/>
      </c>
    </row>
    <row r="548" spans="1:32" x14ac:dyDescent="0.3">
      <c r="A548" s="173" t="str">
        <f>IF(Table35[[#This Row],[TAM PART NO]]="","",(ROW()-2))</f>
        <v/>
      </c>
      <c r="B548" s="212" t="str">
        <f>IF(TAM!T552="","",TAM!T552)</f>
        <v/>
      </c>
      <c r="C548" s="42" t="str">
        <f>IF(TAM!Q552="","",TAM!Q552)</f>
        <v/>
      </c>
      <c r="D548" s="42" t="str">
        <f>IF(TAM!I552="","",TAM!I552)</f>
        <v/>
      </c>
      <c r="E548" s="42" t="str">
        <f>IF(TAM!H552="","",TAM!H552)</f>
        <v/>
      </c>
      <c r="F548" s="213" t="str">
        <f>IF(TAM!L552="","",TAM!L552)</f>
        <v/>
      </c>
      <c r="G548" s="213" t="str">
        <f>IF(TAM!M552="","",TAM!M552)</f>
        <v/>
      </c>
      <c r="H548" s="220" t="str">
        <f>IF(TAM!AD552="","",TAM!AD552)</f>
        <v/>
      </c>
      <c r="I548" s="223" t="str">
        <f>IF(Table35[[#This Row],[Open Qty TAM]]="","",TAM!AE552)</f>
        <v/>
      </c>
      <c r="J548" s="212" t="str">
        <f>IF(TMMIN!T550="","",TMMIN!T550)</f>
        <v/>
      </c>
      <c r="K548" s="42" t="str">
        <f>IF(TMMIN!Q550="","",TMMIN!Q550)</f>
        <v/>
      </c>
      <c r="L548" s="42" t="str">
        <f>IF(TMMIN!I550="","",TMMIN!I550)</f>
        <v/>
      </c>
      <c r="M548" s="220" t="str">
        <f>IF(Table35[[#This Row],[PO TMMIN]]="","",TMMIN!AD550)</f>
        <v/>
      </c>
      <c r="N548" s="223" t="str">
        <f>IF(Table35[[#This Row],[Open Qty TMMIN]]="","",TMMIN!AE550)</f>
        <v/>
      </c>
      <c r="O548" s="226" t="str">
        <f>IF(Table35[[#This Row],[Open Qty TAM]]="","",SUM(SUMIF('STOCK OES'!B:B,Table35[[#This Row],[Ich No]],'STOCK OES'!E:E),SUMIF('STOCK SEALING'!B:B,Table35[[#This Row],[Ich Part No]],'STOCK SEALING'!E:E)))</f>
        <v/>
      </c>
      <c r="P548" s="223" t="str">
        <f>IF(Table35[[#This Row],[Rest TMMIN]]="","",SUM(SUMIF('STOCK OES'!B:B,Table35[[#This Row],[Ich Part No]],'STOCK OES'!E:E),SUMIF('STOCK SEALING'!B:B,Table35[[#This Row],[Ich Part No]],'STOCK SEALING'!E:E)))</f>
        <v/>
      </c>
      <c r="Q548" s="226"/>
      <c r="R548" s="223"/>
      <c r="S548" s="226" t="str">
        <f>IFERROR(Table35[[#This Row],[REST TAM]]-Table35[[#This Row],[Scan TAM]],"")</f>
        <v/>
      </c>
      <c r="T548" s="223" t="str">
        <f>IFERROR(Table35[[#This Row],[Rest TMMIN]]-Table35[[#This Row],[Scan Tmmin]],"")</f>
        <v/>
      </c>
      <c r="U548" s="212" t="str">
        <f>IF(Table35[[#This Row],[PO TAM]]="","",IF(Table35[[#This Row],[Balance TAM]]&gt;0,"Open","Close"))</f>
        <v/>
      </c>
      <c r="V548" s="214" t="str">
        <f>IF(Table35[[#This Row],[PO TMMIN]]="","",IF(Table35[[#This Row],[Balance TMMIN]]&gt;0,"Open","Close"))</f>
        <v/>
      </c>
      <c r="W548" s="212"/>
      <c r="X548" s="214"/>
      <c r="Y548" s="236" t="str">
        <f>IF(Table35[[#This Row],[PO TAM]]="","",SUMIF(J:J,Table35[[#This Row],[Ich No]],J:N))</f>
        <v/>
      </c>
      <c r="Z548" s="214" t="str">
        <f>IF(Table35[[#This Row],[PO TMMIN]]="","",SUMIF(B:B,Table35[[#This Row],[Ich Part No]],I:I))</f>
        <v/>
      </c>
      <c r="AC548" s="169" t="str">
        <f>IF(Table35[[#This Row],[Delivery Date]]="","",$AC$2-Table35[[#This Row],[Delivery Date]])</f>
        <v/>
      </c>
      <c r="AE548" t="str">
        <f>IFERROR(VLOOKUP(Table35[[#This Row],[Ich No]],'ICH NO'!K:M,3,0),"")</f>
        <v/>
      </c>
      <c r="AF548" t="str">
        <f>IF(Table35[[#This Row],[REST TAM]]&gt;Table35[[#This Row],[Stock TAM]],Table35[[#This Row],[Stock TAM]],Table35[[#This Row],[REST TAM]])</f>
        <v/>
      </c>
    </row>
    <row r="549" spans="1:32" x14ac:dyDescent="0.3">
      <c r="A549" s="173" t="str">
        <f>IF(Table35[[#This Row],[TAM PART NO]]="","",(ROW()-2))</f>
        <v/>
      </c>
      <c r="B549" s="212" t="str">
        <f>IF(TAM!T553="","",TAM!T553)</f>
        <v/>
      </c>
      <c r="C549" s="42" t="str">
        <f>IF(TAM!Q553="","",TAM!Q553)</f>
        <v/>
      </c>
      <c r="D549" s="42" t="str">
        <f>IF(TAM!I553="","",TAM!I553)</f>
        <v/>
      </c>
      <c r="E549" s="42" t="str">
        <f>IF(TAM!H553="","",TAM!H553)</f>
        <v/>
      </c>
      <c r="F549" s="213" t="str">
        <f>IF(TAM!L553="","",TAM!L553)</f>
        <v/>
      </c>
      <c r="G549" s="213" t="str">
        <f>IF(TAM!M553="","",TAM!M553)</f>
        <v/>
      </c>
      <c r="H549" s="220" t="str">
        <f>IF(TAM!AD553="","",TAM!AD553)</f>
        <v/>
      </c>
      <c r="I549" s="223" t="str">
        <f>IF(Table35[[#This Row],[Open Qty TAM]]="","",TAM!AE553)</f>
        <v/>
      </c>
      <c r="J549" s="212" t="str">
        <f>IF(TMMIN!T551="","",TMMIN!T551)</f>
        <v/>
      </c>
      <c r="K549" s="42" t="str">
        <f>IF(TMMIN!Q551="","",TMMIN!Q551)</f>
        <v/>
      </c>
      <c r="L549" s="42" t="str">
        <f>IF(TMMIN!I551="","",TMMIN!I551)</f>
        <v/>
      </c>
      <c r="M549" s="220" t="str">
        <f>IF(Table35[[#This Row],[PO TMMIN]]="","",TMMIN!AD551)</f>
        <v/>
      </c>
      <c r="N549" s="223" t="str">
        <f>IF(Table35[[#This Row],[Open Qty TMMIN]]="","",TMMIN!AE551)</f>
        <v/>
      </c>
      <c r="O549" s="226" t="str">
        <f>IF(Table35[[#This Row],[Open Qty TAM]]="","",SUM(SUMIF('STOCK OES'!B:B,Table35[[#This Row],[Ich No]],'STOCK OES'!E:E),SUMIF('STOCK SEALING'!B:B,Table35[[#This Row],[Ich Part No]],'STOCK SEALING'!E:E)))</f>
        <v/>
      </c>
      <c r="P549" s="223" t="str">
        <f>IF(Table35[[#This Row],[Rest TMMIN]]="","",SUM(SUMIF('STOCK OES'!B:B,Table35[[#This Row],[Ich Part No]],'STOCK OES'!E:E),SUMIF('STOCK SEALING'!B:B,Table35[[#This Row],[Ich Part No]],'STOCK SEALING'!E:E)))</f>
        <v/>
      </c>
      <c r="Q549" s="226"/>
      <c r="R549" s="223"/>
      <c r="S549" s="226" t="str">
        <f>IFERROR(Table35[[#This Row],[REST TAM]]-Table35[[#This Row],[Scan TAM]],"")</f>
        <v/>
      </c>
      <c r="T549" s="223" t="str">
        <f>IFERROR(Table35[[#This Row],[Rest TMMIN]]-Table35[[#This Row],[Scan Tmmin]],"")</f>
        <v/>
      </c>
      <c r="U549" s="212" t="str">
        <f>IF(Table35[[#This Row],[PO TAM]]="","",IF(Table35[[#This Row],[Balance TAM]]&gt;0,"Open","Close"))</f>
        <v/>
      </c>
      <c r="V549" s="214" t="str">
        <f>IF(Table35[[#This Row],[PO TMMIN]]="","",IF(Table35[[#This Row],[Balance TMMIN]]&gt;0,"Open","Close"))</f>
        <v/>
      </c>
      <c r="W549" s="212"/>
      <c r="X549" s="214"/>
      <c r="Y549" s="236" t="str">
        <f>IF(Table35[[#This Row],[PO TAM]]="","",SUMIF(J:J,Table35[[#This Row],[Ich No]],J:N))</f>
        <v/>
      </c>
      <c r="Z549" s="214" t="str">
        <f>IF(Table35[[#This Row],[PO TMMIN]]="","",SUMIF(B:B,Table35[[#This Row],[Ich Part No]],I:I))</f>
        <v/>
      </c>
      <c r="AC549" s="169" t="str">
        <f>IF(Table35[[#This Row],[Delivery Date]]="","",$AC$2-Table35[[#This Row],[Delivery Date]])</f>
        <v/>
      </c>
      <c r="AE549" t="str">
        <f>IFERROR(VLOOKUP(Table35[[#This Row],[Ich No]],'ICH NO'!K:M,3,0),"")</f>
        <v/>
      </c>
      <c r="AF549" t="str">
        <f>IF(Table35[[#This Row],[REST TAM]]&gt;Table35[[#This Row],[Stock TAM]],Table35[[#This Row],[Stock TAM]],Table35[[#This Row],[REST TAM]])</f>
        <v/>
      </c>
    </row>
    <row r="550" spans="1:32" x14ac:dyDescent="0.3">
      <c r="A550" s="173" t="str">
        <f>IF(Table35[[#This Row],[TAM PART NO]]="","",(ROW()-2))</f>
        <v/>
      </c>
      <c r="B550" s="212" t="str">
        <f>IF(TAM!T554="","",TAM!T554)</f>
        <v/>
      </c>
      <c r="C550" s="42" t="str">
        <f>IF(TAM!Q554="","",TAM!Q554)</f>
        <v/>
      </c>
      <c r="D550" s="42" t="str">
        <f>IF(TAM!I554="","",TAM!I554)</f>
        <v/>
      </c>
      <c r="E550" s="42" t="str">
        <f>IF(TAM!H554="","",TAM!H554)</f>
        <v/>
      </c>
      <c r="F550" s="213" t="str">
        <f>IF(TAM!L554="","",TAM!L554)</f>
        <v/>
      </c>
      <c r="G550" s="213" t="str">
        <f>IF(TAM!M554="","",TAM!M554)</f>
        <v/>
      </c>
      <c r="H550" s="220" t="str">
        <f>IF(TAM!AD554="","",TAM!AD554)</f>
        <v/>
      </c>
      <c r="I550" s="223" t="str">
        <f>IF(Table35[[#This Row],[Open Qty TAM]]="","",TAM!AE554)</f>
        <v/>
      </c>
      <c r="J550" s="212" t="str">
        <f>IF(TMMIN!T552="","",TMMIN!T552)</f>
        <v/>
      </c>
      <c r="K550" s="42" t="str">
        <f>IF(TMMIN!Q552="","",TMMIN!Q552)</f>
        <v/>
      </c>
      <c r="L550" s="42" t="str">
        <f>IF(TMMIN!I552="","",TMMIN!I552)</f>
        <v/>
      </c>
      <c r="M550" s="220" t="str">
        <f>IF(Table35[[#This Row],[PO TMMIN]]="","",TMMIN!AD552)</f>
        <v/>
      </c>
      <c r="N550" s="223" t="str">
        <f>IF(Table35[[#This Row],[Open Qty TMMIN]]="","",TMMIN!AE552)</f>
        <v/>
      </c>
      <c r="O550" s="226" t="str">
        <f>IF(Table35[[#This Row],[Open Qty TAM]]="","",SUM(SUMIF('STOCK OES'!B:B,Table35[[#This Row],[Ich No]],'STOCK OES'!E:E),SUMIF('STOCK SEALING'!B:B,Table35[[#This Row],[Ich Part No]],'STOCK SEALING'!E:E)))</f>
        <v/>
      </c>
      <c r="P550" s="223" t="str">
        <f>IF(Table35[[#This Row],[Rest TMMIN]]="","",SUM(SUMIF('STOCK OES'!B:B,Table35[[#This Row],[Ich Part No]],'STOCK OES'!E:E),SUMIF('STOCK SEALING'!B:B,Table35[[#This Row],[Ich Part No]],'STOCK SEALING'!E:E)))</f>
        <v/>
      </c>
      <c r="Q550" s="226"/>
      <c r="R550" s="223"/>
      <c r="S550" s="226" t="str">
        <f>IFERROR(Table35[[#This Row],[REST TAM]]-Table35[[#This Row],[Scan TAM]],"")</f>
        <v/>
      </c>
      <c r="T550" s="223" t="str">
        <f>IFERROR(Table35[[#This Row],[Rest TMMIN]]-Table35[[#This Row],[Scan Tmmin]],"")</f>
        <v/>
      </c>
      <c r="U550" s="212" t="str">
        <f>IF(Table35[[#This Row],[PO TAM]]="","",IF(Table35[[#This Row],[Balance TAM]]&gt;0,"Open","Close"))</f>
        <v/>
      </c>
      <c r="V550" s="214" t="str">
        <f>IF(Table35[[#This Row],[PO TMMIN]]="","",IF(Table35[[#This Row],[Balance TMMIN]]&gt;0,"Open","Close"))</f>
        <v/>
      </c>
      <c r="W550" s="212"/>
      <c r="X550" s="214"/>
      <c r="Y550" s="236" t="str">
        <f>IF(Table35[[#This Row],[PO TAM]]="","",SUMIF(J:J,Table35[[#This Row],[Ich No]],J:N))</f>
        <v/>
      </c>
      <c r="Z550" s="214" t="str">
        <f>IF(Table35[[#This Row],[PO TMMIN]]="","",SUMIF(B:B,Table35[[#This Row],[Ich Part No]],I:I))</f>
        <v/>
      </c>
      <c r="AC550" s="169" t="str">
        <f>IF(Table35[[#This Row],[Delivery Date]]="","",$AC$2-Table35[[#This Row],[Delivery Date]])</f>
        <v/>
      </c>
      <c r="AE550" t="str">
        <f>IFERROR(VLOOKUP(Table35[[#This Row],[Ich No]],'ICH NO'!K:M,3,0),"")</f>
        <v/>
      </c>
      <c r="AF550" t="str">
        <f>IF(Table35[[#This Row],[REST TAM]]&gt;Table35[[#This Row],[Stock TAM]],Table35[[#This Row],[Stock TAM]],Table35[[#This Row],[REST TAM]])</f>
        <v/>
      </c>
    </row>
    <row r="551" spans="1:32" x14ac:dyDescent="0.3">
      <c r="A551" s="173" t="str">
        <f>IF(Table35[[#This Row],[TAM PART NO]]="","",(ROW()-2))</f>
        <v/>
      </c>
      <c r="B551" s="212" t="str">
        <f>IF(TAM!T555="","",TAM!T555)</f>
        <v/>
      </c>
      <c r="C551" s="42" t="str">
        <f>IF(TAM!Q555="","",TAM!Q555)</f>
        <v/>
      </c>
      <c r="D551" s="42" t="str">
        <f>IF(TAM!I555="","",TAM!I555)</f>
        <v/>
      </c>
      <c r="E551" s="42" t="str">
        <f>IF(TAM!H555="","",TAM!H555)</f>
        <v/>
      </c>
      <c r="F551" s="213" t="str">
        <f>IF(TAM!L555="","",TAM!L555)</f>
        <v/>
      </c>
      <c r="G551" s="213" t="str">
        <f>IF(TAM!M555="","",TAM!M555)</f>
        <v/>
      </c>
      <c r="H551" s="220" t="str">
        <f>IF(TAM!AD555="","",TAM!AD555)</f>
        <v/>
      </c>
      <c r="I551" s="223" t="str">
        <f>IF(Table35[[#This Row],[Open Qty TAM]]="","",TAM!AE555)</f>
        <v/>
      </c>
      <c r="J551" s="212" t="str">
        <f>IF(TMMIN!T553="","",TMMIN!T553)</f>
        <v/>
      </c>
      <c r="K551" s="42" t="str">
        <f>IF(TMMIN!Q553="","",TMMIN!Q553)</f>
        <v/>
      </c>
      <c r="L551" s="42" t="str">
        <f>IF(TMMIN!I553="","",TMMIN!I553)</f>
        <v/>
      </c>
      <c r="M551" s="220" t="str">
        <f>IF(Table35[[#This Row],[PO TMMIN]]="","",TMMIN!AD553)</f>
        <v/>
      </c>
      <c r="N551" s="223" t="str">
        <f>IF(Table35[[#This Row],[Open Qty TMMIN]]="","",TMMIN!AE553)</f>
        <v/>
      </c>
      <c r="O551" s="226" t="str">
        <f>IF(Table35[[#This Row],[Open Qty TAM]]="","",SUM(SUMIF('STOCK OES'!B:B,Table35[[#This Row],[Ich No]],'STOCK OES'!E:E),SUMIF('STOCK SEALING'!B:B,Table35[[#This Row],[Ich Part No]],'STOCK SEALING'!E:E)))</f>
        <v/>
      </c>
      <c r="P551" s="223" t="str">
        <f>IF(Table35[[#This Row],[Rest TMMIN]]="","",SUM(SUMIF('STOCK OES'!B:B,Table35[[#This Row],[Ich Part No]],'STOCK OES'!E:E),SUMIF('STOCK SEALING'!B:B,Table35[[#This Row],[Ich Part No]],'STOCK SEALING'!E:E)))</f>
        <v/>
      </c>
      <c r="Q551" s="226"/>
      <c r="R551" s="223"/>
      <c r="S551" s="226" t="str">
        <f>IFERROR(Table35[[#This Row],[REST TAM]]-Table35[[#This Row],[Scan TAM]],"")</f>
        <v/>
      </c>
      <c r="T551" s="223" t="str">
        <f>IFERROR(Table35[[#This Row],[Rest TMMIN]]-Table35[[#This Row],[Scan Tmmin]],"")</f>
        <v/>
      </c>
      <c r="U551" s="212" t="str">
        <f>IF(Table35[[#This Row],[PO TAM]]="","",IF(Table35[[#This Row],[Balance TAM]]&gt;0,"Open","Close"))</f>
        <v/>
      </c>
      <c r="V551" s="214" t="str">
        <f>IF(Table35[[#This Row],[PO TMMIN]]="","",IF(Table35[[#This Row],[Balance TMMIN]]&gt;0,"Open","Close"))</f>
        <v/>
      </c>
      <c r="W551" s="212"/>
      <c r="X551" s="214"/>
      <c r="Y551" s="236" t="str">
        <f>IF(Table35[[#This Row],[PO TAM]]="","",SUMIF(J:J,Table35[[#This Row],[Ich No]],J:N))</f>
        <v/>
      </c>
      <c r="Z551" s="214" t="str">
        <f>IF(Table35[[#This Row],[PO TMMIN]]="","",SUMIF(B:B,Table35[[#This Row],[Ich Part No]],I:I))</f>
        <v/>
      </c>
      <c r="AC551" s="169" t="str">
        <f>IF(Table35[[#This Row],[Delivery Date]]="","",$AC$2-Table35[[#This Row],[Delivery Date]])</f>
        <v/>
      </c>
      <c r="AE551" t="str">
        <f>IFERROR(VLOOKUP(Table35[[#This Row],[Ich No]],'ICH NO'!K:M,3,0),"")</f>
        <v/>
      </c>
      <c r="AF551" t="str">
        <f>IF(Table35[[#This Row],[REST TAM]]&gt;Table35[[#This Row],[Stock TAM]],Table35[[#This Row],[Stock TAM]],Table35[[#This Row],[REST TAM]])</f>
        <v/>
      </c>
    </row>
    <row r="552" spans="1:32" x14ac:dyDescent="0.3">
      <c r="A552" s="173" t="str">
        <f>IF(Table35[[#This Row],[TAM PART NO]]="","",(ROW()-2))</f>
        <v/>
      </c>
      <c r="B552" s="212" t="str">
        <f>IF(TAM!T556="","",TAM!T556)</f>
        <v/>
      </c>
      <c r="C552" s="42" t="str">
        <f>IF(TAM!Q556="","",TAM!Q556)</f>
        <v/>
      </c>
      <c r="D552" s="42" t="str">
        <f>IF(TAM!I556="","",TAM!I556)</f>
        <v/>
      </c>
      <c r="E552" s="42" t="str">
        <f>IF(TAM!H556="","",TAM!H556)</f>
        <v/>
      </c>
      <c r="F552" s="213" t="str">
        <f>IF(TAM!L556="","",TAM!L556)</f>
        <v/>
      </c>
      <c r="G552" s="213" t="str">
        <f>IF(TAM!M556="","",TAM!M556)</f>
        <v/>
      </c>
      <c r="H552" s="220" t="str">
        <f>IF(TAM!AD556="","",TAM!AD556)</f>
        <v/>
      </c>
      <c r="I552" s="223" t="str">
        <f>IF(Table35[[#This Row],[Open Qty TAM]]="","",TAM!AE556)</f>
        <v/>
      </c>
      <c r="J552" s="212" t="str">
        <f>IF(TMMIN!T554="","",TMMIN!T554)</f>
        <v/>
      </c>
      <c r="K552" s="42" t="str">
        <f>IF(TMMIN!Q554="","",TMMIN!Q554)</f>
        <v/>
      </c>
      <c r="L552" s="42" t="str">
        <f>IF(TMMIN!I554="","",TMMIN!I554)</f>
        <v/>
      </c>
      <c r="M552" s="220" t="str">
        <f>IF(Table35[[#This Row],[PO TMMIN]]="","",TMMIN!AD554)</f>
        <v/>
      </c>
      <c r="N552" s="223" t="str">
        <f>IF(Table35[[#This Row],[Open Qty TMMIN]]="","",TMMIN!AE554)</f>
        <v/>
      </c>
      <c r="O552" s="226" t="str">
        <f>IF(Table35[[#This Row],[Open Qty TAM]]="","",SUM(SUMIF('STOCK OES'!B:B,Table35[[#This Row],[Ich No]],'STOCK OES'!E:E),SUMIF('STOCK SEALING'!B:B,Table35[[#This Row],[Ich Part No]],'STOCK SEALING'!E:E)))</f>
        <v/>
      </c>
      <c r="P552" s="223" t="str">
        <f>IF(Table35[[#This Row],[Rest TMMIN]]="","",SUM(SUMIF('STOCK OES'!B:B,Table35[[#This Row],[Ich Part No]],'STOCK OES'!E:E),SUMIF('STOCK SEALING'!B:B,Table35[[#This Row],[Ich Part No]],'STOCK SEALING'!E:E)))</f>
        <v/>
      </c>
      <c r="Q552" s="226"/>
      <c r="R552" s="223"/>
      <c r="S552" s="226" t="str">
        <f>IFERROR(Table35[[#This Row],[REST TAM]]-Table35[[#This Row],[Scan TAM]],"")</f>
        <v/>
      </c>
      <c r="T552" s="223" t="str">
        <f>IFERROR(Table35[[#This Row],[Rest TMMIN]]-Table35[[#This Row],[Scan Tmmin]],"")</f>
        <v/>
      </c>
      <c r="U552" s="212" t="str">
        <f>IF(Table35[[#This Row],[PO TAM]]="","",IF(Table35[[#This Row],[Balance TAM]]&gt;0,"Open","Close"))</f>
        <v/>
      </c>
      <c r="V552" s="214" t="str">
        <f>IF(Table35[[#This Row],[PO TMMIN]]="","",IF(Table35[[#This Row],[Balance TMMIN]]&gt;0,"Open","Close"))</f>
        <v/>
      </c>
      <c r="W552" s="212"/>
      <c r="X552" s="214"/>
      <c r="Y552" s="236" t="str">
        <f>IF(Table35[[#This Row],[PO TAM]]="","",SUMIF(J:J,Table35[[#This Row],[Ich No]],J:N))</f>
        <v/>
      </c>
      <c r="Z552" s="214" t="str">
        <f>IF(Table35[[#This Row],[PO TMMIN]]="","",SUMIF(B:B,Table35[[#This Row],[Ich Part No]],I:I))</f>
        <v/>
      </c>
      <c r="AC552" s="169" t="str">
        <f>IF(Table35[[#This Row],[Delivery Date]]="","",$AC$2-Table35[[#This Row],[Delivery Date]])</f>
        <v/>
      </c>
      <c r="AE552" t="str">
        <f>IFERROR(VLOOKUP(Table35[[#This Row],[Ich No]],'ICH NO'!K:M,3,0),"")</f>
        <v/>
      </c>
      <c r="AF552" t="str">
        <f>IF(Table35[[#This Row],[REST TAM]]&gt;Table35[[#This Row],[Stock TAM]],Table35[[#This Row],[Stock TAM]],Table35[[#This Row],[REST TAM]])</f>
        <v/>
      </c>
    </row>
    <row r="553" spans="1:32" x14ac:dyDescent="0.3">
      <c r="A553" s="173" t="str">
        <f>IF(Table35[[#This Row],[TAM PART NO]]="","",(ROW()-2))</f>
        <v/>
      </c>
      <c r="B553" s="212" t="str">
        <f>IF(TAM!T557="","",TAM!T557)</f>
        <v/>
      </c>
      <c r="C553" s="42" t="str">
        <f>IF(TAM!Q557="","",TAM!Q557)</f>
        <v/>
      </c>
      <c r="D553" s="42" t="str">
        <f>IF(TAM!I557="","",TAM!I557)</f>
        <v/>
      </c>
      <c r="E553" s="42" t="str">
        <f>IF(TAM!H557="","",TAM!H557)</f>
        <v/>
      </c>
      <c r="F553" s="213" t="str">
        <f>IF(TAM!L557="","",TAM!L557)</f>
        <v/>
      </c>
      <c r="G553" s="213" t="str">
        <f>IF(TAM!M557="","",TAM!M557)</f>
        <v/>
      </c>
      <c r="H553" s="220" t="str">
        <f>IF(TAM!AD557="","",TAM!AD557)</f>
        <v/>
      </c>
      <c r="I553" s="223" t="str">
        <f>IF(Table35[[#This Row],[Open Qty TAM]]="","",TAM!AE557)</f>
        <v/>
      </c>
      <c r="J553" s="212" t="str">
        <f>IF(TMMIN!T555="","",TMMIN!T555)</f>
        <v/>
      </c>
      <c r="K553" s="42" t="str">
        <f>IF(TMMIN!Q555="","",TMMIN!Q555)</f>
        <v/>
      </c>
      <c r="L553" s="42" t="str">
        <f>IF(TMMIN!I555="","",TMMIN!I555)</f>
        <v/>
      </c>
      <c r="M553" s="220" t="str">
        <f>IF(Table35[[#This Row],[PO TMMIN]]="","",TMMIN!AD555)</f>
        <v/>
      </c>
      <c r="N553" s="223" t="str">
        <f>IF(Table35[[#This Row],[Open Qty TMMIN]]="","",TMMIN!AE555)</f>
        <v/>
      </c>
      <c r="O553" s="226" t="str">
        <f>IF(Table35[[#This Row],[Open Qty TAM]]="","",SUM(SUMIF('STOCK OES'!B:B,Table35[[#This Row],[Ich No]],'STOCK OES'!E:E),SUMIF('STOCK SEALING'!B:B,Table35[[#This Row],[Ich Part No]],'STOCK SEALING'!E:E)))</f>
        <v/>
      </c>
      <c r="P553" s="223" t="str">
        <f>IF(Table35[[#This Row],[Rest TMMIN]]="","",SUM(SUMIF('STOCK OES'!B:B,Table35[[#This Row],[Ich Part No]],'STOCK OES'!E:E),SUMIF('STOCK SEALING'!B:B,Table35[[#This Row],[Ich Part No]],'STOCK SEALING'!E:E)))</f>
        <v/>
      </c>
      <c r="Q553" s="226"/>
      <c r="R553" s="223"/>
      <c r="S553" s="226" t="str">
        <f>IFERROR(Table35[[#This Row],[REST TAM]]-Table35[[#This Row],[Scan TAM]],"")</f>
        <v/>
      </c>
      <c r="T553" s="223" t="str">
        <f>IFERROR(Table35[[#This Row],[Rest TMMIN]]-Table35[[#This Row],[Scan Tmmin]],"")</f>
        <v/>
      </c>
      <c r="U553" s="212" t="str">
        <f>IF(Table35[[#This Row],[PO TAM]]="","",IF(Table35[[#This Row],[Balance TAM]]&gt;0,"Open","Close"))</f>
        <v/>
      </c>
      <c r="V553" s="214" t="str">
        <f>IF(Table35[[#This Row],[PO TMMIN]]="","",IF(Table35[[#This Row],[Balance TMMIN]]&gt;0,"Open","Close"))</f>
        <v/>
      </c>
      <c r="W553" s="212"/>
      <c r="X553" s="214"/>
      <c r="Y553" s="236" t="str">
        <f>IF(Table35[[#This Row],[PO TAM]]="","",SUMIF(J:J,Table35[[#This Row],[Ich No]],J:N))</f>
        <v/>
      </c>
      <c r="Z553" s="214" t="str">
        <f>IF(Table35[[#This Row],[PO TMMIN]]="","",SUMIF(B:B,Table35[[#This Row],[Ich Part No]],I:I))</f>
        <v/>
      </c>
      <c r="AC553" s="169" t="str">
        <f>IF(Table35[[#This Row],[Delivery Date]]="","",$AC$2-Table35[[#This Row],[Delivery Date]])</f>
        <v/>
      </c>
      <c r="AE553" t="str">
        <f>IFERROR(VLOOKUP(Table35[[#This Row],[Ich No]],'ICH NO'!K:M,3,0),"")</f>
        <v/>
      </c>
      <c r="AF553" t="str">
        <f>IF(Table35[[#This Row],[REST TAM]]&gt;Table35[[#This Row],[Stock TAM]],Table35[[#This Row],[Stock TAM]],Table35[[#This Row],[REST TAM]])</f>
        <v/>
      </c>
    </row>
    <row r="554" spans="1:32" x14ac:dyDescent="0.3">
      <c r="A554" s="173" t="str">
        <f>IF(Table35[[#This Row],[TAM PART NO]]="","",(ROW()-2))</f>
        <v/>
      </c>
      <c r="B554" s="212" t="str">
        <f>IF(TAM!T558="","",TAM!T558)</f>
        <v/>
      </c>
      <c r="C554" s="42" t="str">
        <f>IF(TAM!Q558="","",TAM!Q558)</f>
        <v/>
      </c>
      <c r="D554" s="42" t="str">
        <f>IF(TAM!I558="","",TAM!I558)</f>
        <v/>
      </c>
      <c r="E554" s="42" t="str">
        <f>IF(TAM!H558="","",TAM!H558)</f>
        <v/>
      </c>
      <c r="F554" s="213" t="str">
        <f>IF(TAM!L558="","",TAM!L558)</f>
        <v/>
      </c>
      <c r="G554" s="213" t="str">
        <f>IF(TAM!M558="","",TAM!M558)</f>
        <v/>
      </c>
      <c r="H554" s="220" t="str">
        <f>IF(TAM!AD558="","",TAM!AD558)</f>
        <v/>
      </c>
      <c r="I554" s="223" t="str">
        <f>IF(Table35[[#This Row],[Open Qty TAM]]="","",TAM!AE558)</f>
        <v/>
      </c>
      <c r="J554" s="212" t="str">
        <f>IF(TMMIN!T556="","",TMMIN!T556)</f>
        <v/>
      </c>
      <c r="K554" s="42" t="str">
        <f>IF(TMMIN!Q556="","",TMMIN!Q556)</f>
        <v/>
      </c>
      <c r="L554" s="42" t="str">
        <f>IF(TMMIN!I556="","",TMMIN!I556)</f>
        <v/>
      </c>
      <c r="M554" s="220" t="str">
        <f>IF(Table35[[#This Row],[PO TMMIN]]="","",TMMIN!AD556)</f>
        <v/>
      </c>
      <c r="N554" s="223" t="str">
        <f>IF(Table35[[#This Row],[Open Qty TMMIN]]="","",TMMIN!AE556)</f>
        <v/>
      </c>
      <c r="O554" s="226" t="str">
        <f>IF(Table35[[#This Row],[Open Qty TAM]]="","",SUM(SUMIF('STOCK OES'!B:B,Table35[[#This Row],[Ich No]],'STOCK OES'!E:E),SUMIF('STOCK SEALING'!B:B,Table35[[#This Row],[Ich Part No]],'STOCK SEALING'!E:E)))</f>
        <v/>
      </c>
      <c r="P554" s="223" t="str">
        <f>IF(Table35[[#This Row],[Rest TMMIN]]="","",SUM(SUMIF('STOCK OES'!B:B,Table35[[#This Row],[Ich Part No]],'STOCK OES'!E:E),SUMIF('STOCK SEALING'!B:B,Table35[[#This Row],[Ich Part No]],'STOCK SEALING'!E:E)))</f>
        <v/>
      </c>
      <c r="Q554" s="226"/>
      <c r="R554" s="223"/>
      <c r="S554" s="226" t="str">
        <f>IFERROR(Table35[[#This Row],[REST TAM]]-Table35[[#This Row],[Scan TAM]],"")</f>
        <v/>
      </c>
      <c r="T554" s="223" t="str">
        <f>IFERROR(Table35[[#This Row],[Rest TMMIN]]-Table35[[#This Row],[Scan Tmmin]],"")</f>
        <v/>
      </c>
      <c r="U554" s="212" t="str">
        <f>IF(Table35[[#This Row],[PO TAM]]="","",IF(Table35[[#This Row],[Balance TAM]]&gt;0,"Open","Close"))</f>
        <v/>
      </c>
      <c r="V554" s="214" t="str">
        <f>IF(Table35[[#This Row],[PO TMMIN]]="","",IF(Table35[[#This Row],[Balance TMMIN]]&gt;0,"Open","Close"))</f>
        <v/>
      </c>
      <c r="W554" s="212"/>
      <c r="X554" s="214"/>
      <c r="Y554" s="236" t="str">
        <f>IF(Table35[[#This Row],[PO TAM]]="","",SUMIF(J:J,Table35[[#This Row],[Ich No]],J:N))</f>
        <v/>
      </c>
      <c r="Z554" s="214" t="str">
        <f>IF(Table35[[#This Row],[PO TMMIN]]="","",SUMIF(B:B,Table35[[#This Row],[Ich Part No]],I:I))</f>
        <v/>
      </c>
      <c r="AC554" s="169" t="str">
        <f>IF(Table35[[#This Row],[Delivery Date]]="","",$AC$2-Table35[[#This Row],[Delivery Date]])</f>
        <v/>
      </c>
      <c r="AE554" t="str">
        <f>IFERROR(VLOOKUP(Table35[[#This Row],[Ich No]],'ICH NO'!K:M,3,0),"")</f>
        <v/>
      </c>
      <c r="AF554" t="str">
        <f>IF(Table35[[#This Row],[REST TAM]]&gt;Table35[[#This Row],[Stock TAM]],Table35[[#This Row],[Stock TAM]],Table35[[#This Row],[REST TAM]])</f>
        <v/>
      </c>
    </row>
    <row r="555" spans="1:32" x14ac:dyDescent="0.3">
      <c r="A555" s="173" t="str">
        <f>IF(Table35[[#This Row],[TAM PART NO]]="","",(ROW()-2))</f>
        <v/>
      </c>
      <c r="B555" s="212" t="str">
        <f>IF(TAM!T559="","",TAM!T559)</f>
        <v/>
      </c>
      <c r="C555" s="42" t="str">
        <f>IF(TAM!Q559="","",TAM!Q559)</f>
        <v/>
      </c>
      <c r="D555" s="42" t="str">
        <f>IF(TAM!I559="","",TAM!I559)</f>
        <v/>
      </c>
      <c r="E555" s="42" t="str">
        <f>IF(TAM!H559="","",TAM!H559)</f>
        <v/>
      </c>
      <c r="F555" s="213" t="str">
        <f>IF(TAM!L559="","",TAM!L559)</f>
        <v/>
      </c>
      <c r="G555" s="213" t="str">
        <f>IF(TAM!M559="","",TAM!M559)</f>
        <v/>
      </c>
      <c r="H555" s="220" t="str">
        <f>IF(TAM!AD559="","",TAM!AD559)</f>
        <v/>
      </c>
      <c r="I555" s="223" t="str">
        <f>IF(Table35[[#This Row],[Open Qty TAM]]="","",TAM!AE559)</f>
        <v/>
      </c>
      <c r="J555" s="212" t="str">
        <f>IF(TMMIN!T557="","",TMMIN!T557)</f>
        <v/>
      </c>
      <c r="K555" s="42" t="str">
        <f>IF(TMMIN!Q557="","",TMMIN!Q557)</f>
        <v/>
      </c>
      <c r="L555" s="42" t="str">
        <f>IF(TMMIN!I557="","",TMMIN!I557)</f>
        <v/>
      </c>
      <c r="M555" s="220" t="str">
        <f>IF(Table35[[#This Row],[PO TMMIN]]="","",TMMIN!AD557)</f>
        <v/>
      </c>
      <c r="N555" s="223" t="str">
        <f>IF(Table35[[#This Row],[Open Qty TMMIN]]="","",TMMIN!AE557)</f>
        <v/>
      </c>
      <c r="O555" s="226" t="str">
        <f>IF(Table35[[#This Row],[Open Qty TAM]]="","",SUM(SUMIF('STOCK OES'!B:B,Table35[[#This Row],[Ich No]],'STOCK OES'!E:E),SUMIF('STOCK SEALING'!B:B,Table35[[#This Row],[Ich Part No]],'STOCK SEALING'!E:E)))</f>
        <v/>
      </c>
      <c r="P555" s="223" t="str">
        <f>IF(Table35[[#This Row],[Rest TMMIN]]="","",SUM(SUMIF('STOCK OES'!B:B,Table35[[#This Row],[Ich Part No]],'STOCK OES'!E:E),SUMIF('STOCK SEALING'!B:B,Table35[[#This Row],[Ich Part No]],'STOCK SEALING'!E:E)))</f>
        <v/>
      </c>
      <c r="Q555" s="226"/>
      <c r="R555" s="223"/>
      <c r="S555" s="226" t="str">
        <f>IFERROR(Table35[[#This Row],[REST TAM]]-Table35[[#This Row],[Scan TAM]],"")</f>
        <v/>
      </c>
      <c r="T555" s="223" t="str">
        <f>IFERROR(Table35[[#This Row],[Rest TMMIN]]-Table35[[#This Row],[Scan Tmmin]],"")</f>
        <v/>
      </c>
      <c r="U555" s="212" t="str">
        <f>IF(Table35[[#This Row],[PO TAM]]="","",IF(Table35[[#This Row],[Balance TAM]]&gt;0,"Open","Close"))</f>
        <v/>
      </c>
      <c r="V555" s="214" t="str">
        <f>IF(Table35[[#This Row],[PO TMMIN]]="","",IF(Table35[[#This Row],[Balance TMMIN]]&gt;0,"Open","Close"))</f>
        <v/>
      </c>
      <c r="W555" s="212"/>
      <c r="X555" s="214"/>
      <c r="Y555" s="236" t="str">
        <f>IF(Table35[[#This Row],[PO TAM]]="","",SUMIF(J:J,Table35[[#This Row],[Ich No]],J:N))</f>
        <v/>
      </c>
      <c r="Z555" s="214" t="str">
        <f>IF(Table35[[#This Row],[PO TMMIN]]="","",SUMIF(B:B,Table35[[#This Row],[Ich Part No]],I:I))</f>
        <v/>
      </c>
      <c r="AC555" s="169" t="str">
        <f>IF(Table35[[#This Row],[Delivery Date]]="","",$AC$2-Table35[[#This Row],[Delivery Date]])</f>
        <v/>
      </c>
      <c r="AE555" t="str">
        <f>IFERROR(VLOOKUP(Table35[[#This Row],[Ich No]],'ICH NO'!K:M,3,0),"")</f>
        <v/>
      </c>
      <c r="AF555" t="str">
        <f>IF(Table35[[#This Row],[REST TAM]]&gt;Table35[[#This Row],[Stock TAM]],Table35[[#This Row],[Stock TAM]],Table35[[#This Row],[REST TAM]])</f>
        <v/>
      </c>
    </row>
    <row r="556" spans="1:32" x14ac:dyDescent="0.3">
      <c r="A556" s="173" t="str">
        <f>IF(Table35[[#This Row],[TAM PART NO]]="","",(ROW()-2))</f>
        <v/>
      </c>
      <c r="B556" s="212" t="str">
        <f>IF(TAM!T560="","",TAM!T560)</f>
        <v/>
      </c>
      <c r="C556" s="42" t="str">
        <f>IF(TAM!Q560="","",TAM!Q560)</f>
        <v/>
      </c>
      <c r="D556" s="42" t="str">
        <f>IF(TAM!I560="","",TAM!I560)</f>
        <v/>
      </c>
      <c r="E556" s="42" t="str">
        <f>IF(TAM!H560="","",TAM!H560)</f>
        <v/>
      </c>
      <c r="F556" s="213" t="str">
        <f>IF(TAM!L560="","",TAM!L560)</f>
        <v/>
      </c>
      <c r="G556" s="213" t="str">
        <f>IF(TAM!M560="","",TAM!M560)</f>
        <v/>
      </c>
      <c r="H556" s="220" t="str">
        <f>IF(TAM!AD560="","",TAM!AD560)</f>
        <v/>
      </c>
      <c r="I556" s="223" t="str">
        <f>IF(Table35[[#This Row],[Open Qty TAM]]="","",TAM!AE560)</f>
        <v/>
      </c>
      <c r="J556" s="212" t="str">
        <f>IF(TMMIN!T558="","",TMMIN!T558)</f>
        <v/>
      </c>
      <c r="K556" s="42" t="str">
        <f>IF(TMMIN!Q558="","",TMMIN!Q558)</f>
        <v/>
      </c>
      <c r="L556" s="42" t="str">
        <f>IF(TMMIN!I558="","",TMMIN!I558)</f>
        <v/>
      </c>
      <c r="M556" s="220" t="str">
        <f>IF(Table35[[#This Row],[PO TMMIN]]="","",TMMIN!AD558)</f>
        <v/>
      </c>
      <c r="N556" s="223" t="str">
        <f>IF(Table35[[#This Row],[Open Qty TMMIN]]="","",TMMIN!AE558)</f>
        <v/>
      </c>
      <c r="O556" s="226" t="str">
        <f>IF(Table35[[#This Row],[Open Qty TAM]]="","",SUM(SUMIF('STOCK OES'!B:B,Table35[[#This Row],[Ich No]],'STOCK OES'!E:E),SUMIF('STOCK SEALING'!B:B,Table35[[#This Row],[Ich Part No]],'STOCK SEALING'!E:E)))</f>
        <v/>
      </c>
      <c r="P556" s="223" t="str">
        <f>IF(Table35[[#This Row],[Rest TMMIN]]="","",SUM(SUMIF('STOCK OES'!B:B,Table35[[#This Row],[Ich Part No]],'STOCK OES'!E:E),SUMIF('STOCK SEALING'!B:B,Table35[[#This Row],[Ich Part No]],'STOCK SEALING'!E:E)))</f>
        <v/>
      </c>
      <c r="Q556" s="226"/>
      <c r="R556" s="223"/>
      <c r="S556" s="226" t="str">
        <f>IFERROR(Table35[[#This Row],[REST TAM]]-Table35[[#This Row],[Scan TAM]],"")</f>
        <v/>
      </c>
      <c r="T556" s="223" t="str">
        <f>IFERROR(Table35[[#This Row],[Rest TMMIN]]-Table35[[#This Row],[Scan Tmmin]],"")</f>
        <v/>
      </c>
      <c r="U556" s="212" t="str">
        <f>IF(Table35[[#This Row],[PO TAM]]="","",IF(Table35[[#This Row],[Balance TAM]]&gt;0,"Open","Close"))</f>
        <v/>
      </c>
      <c r="V556" s="214" t="str">
        <f>IF(Table35[[#This Row],[PO TMMIN]]="","",IF(Table35[[#This Row],[Balance TMMIN]]&gt;0,"Open","Close"))</f>
        <v/>
      </c>
      <c r="W556" s="212"/>
      <c r="X556" s="214"/>
      <c r="Y556" s="236" t="str">
        <f>IF(Table35[[#This Row],[PO TAM]]="","",SUMIF(J:J,Table35[[#This Row],[Ich No]],J:N))</f>
        <v/>
      </c>
      <c r="Z556" s="214" t="str">
        <f>IF(Table35[[#This Row],[PO TMMIN]]="","",SUMIF(B:B,Table35[[#This Row],[Ich Part No]],I:I))</f>
        <v/>
      </c>
      <c r="AC556" s="169" t="str">
        <f>IF(Table35[[#This Row],[Delivery Date]]="","",$AC$2-Table35[[#This Row],[Delivery Date]])</f>
        <v/>
      </c>
      <c r="AE556" t="str">
        <f>IFERROR(VLOOKUP(Table35[[#This Row],[Ich No]],'ICH NO'!K:M,3,0),"")</f>
        <v/>
      </c>
      <c r="AF556" t="str">
        <f>IF(Table35[[#This Row],[REST TAM]]&gt;Table35[[#This Row],[Stock TAM]],Table35[[#This Row],[Stock TAM]],Table35[[#This Row],[REST TAM]])</f>
        <v/>
      </c>
    </row>
    <row r="557" spans="1:32" x14ac:dyDescent="0.3">
      <c r="A557" s="173" t="str">
        <f>IF(Table35[[#This Row],[TAM PART NO]]="","",(ROW()-2))</f>
        <v/>
      </c>
      <c r="B557" s="212" t="str">
        <f>IF(TAM!T561="","",TAM!T561)</f>
        <v/>
      </c>
      <c r="C557" s="42" t="str">
        <f>IF(TAM!Q561="","",TAM!Q561)</f>
        <v/>
      </c>
      <c r="D557" s="42" t="str">
        <f>IF(TAM!I561="","",TAM!I561)</f>
        <v/>
      </c>
      <c r="E557" s="42" t="str">
        <f>IF(TAM!H561="","",TAM!H561)</f>
        <v/>
      </c>
      <c r="F557" s="213" t="str">
        <f>IF(TAM!L561="","",TAM!L561)</f>
        <v/>
      </c>
      <c r="G557" s="213" t="str">
        <f>IF(TAM!M561="","",TAM!M561)</f>
        <v/>
      </c>
      <c r="H557" s="220" t="str">
        <f>IF(TAM!AD561="","",TAM!AD561)</f>
        <v/>
      </c>
      <c r="I557" s="223" t="str">
        <f>IF(Table35[[#This Row],[Open Qty TAM]]="","",TAM!AE561)</f>
        <v/>
      </c>
      <c r="J557" s="212" t="str">
        <f>IF(TMMIN!T559="","",TMMIN!T559)</f>
        <v/>
      </c>
      <c r="K557" s="42" t="str">
        <f>IF(TMMIN!Q559="","",TMMIN!Q559)</f>
        <v/>
      </c>
      <c r="L557" s="42" t="str">
        <f>IF(TMMIN!I559="","",TMMIN!I559)</f>
        <v/>
      </c>
      <c r="M557" s="220" t="str">
        <f>IF(Table35[[#This Row],[PO TMMIN]]="","",TMMIN!AD559)</f>
        <v/>
      </c>
      <c r="N557" s="223" t="str">
        <f>IF(Table35[[#This Row],[Open Qty TMMIN]]="","",TMMIN!AE559)</f>
        <v/>
      </c>
      <c r="O557" s="226" t="str">
        <f>IF(Table35[[#This Row],[Open Qty TAM]]="","",SUM(SUMIF('STOCK OES'!B:B,Table35[[#This Row],[Ich No]],'STOCK OES'!E:E),SUMIF('STOCK SEALING'!B:B,Table35[[#This Row],[Ich Part No]],'STOCK SEALING'!E:E)))</f>
        <v/>
      </c>
      <c r="P557" s="223" t="str">
        <f>IF(Table35[[#This Row],[Rest TMMIN]]="","",SUM(SUMIF('STOCK OES'!B:B,Table35[[#This Row],[Ich Part No]],'STOCK OES'!E:E),SUMIF('STOCK SEALING'!B:B,Table35[[#This Row],[Ich Part No]],'STOCK SEALING'!E:E)))</f>
        <v/>
      </c>
      <c r="Q557" s="226"/>
      <c r="R557" s="223"/>
      <c r="S557" s="226" t="str">
        <f>IFERROR(Table35[[#This Row],[REST TAM]]-Table35[[#This Row],[Scan TAM]],"")</f>
        <v/>
      </c>
      <c r="T557" s="223" t="str">
        <f>IFERROR(Table35[[#This Row],[Rest TMMIN]]-Table35[[#This Row],[Scan Tmmin]],"")</f>
        <v/>
      </c>
      <c r="U557" s="212" t="str">
        <f>IF(Table35[[#This Row],[PO TAM]]="","",IF(Table35[[#This Row],[Balance TAM]]&gt;0,"Open","Close"))</f>
        <v/>
      </c>
      <c r="V557" s="214" t="str">
        <f>IF(Table35[[#This Row],[PO TMMIN]]="","",IF(Table35[[#This Row],[Balance TMMIN]]&gt;0,"Open","Close"))</f>
        <v/>
      </c>
      <c r="W557" s="212"/>
      <c r="X557" s="214"/>
      <c r="Y557" s="236" t="str">
        <f>IF(Table35[[#This Row],[PO TAM]]="","",SUMIF(J:J,Table35[[#This Row],[Ich No]],J:N))</f>
        <v/>
      </c>
      <c r="Z557" s="214" t="str">
        <f>IF(Table35[[#This Row],[PO TMMIN]]="","",SUMIF(B:B,Table35[[#This Row],[Ich Part No]],I:I))</f>
        <v/>
      </c>
      <c r="AC557" s="169" t="str">
        <f>IF(Table35[[#This Row],[Delivery Date]]="","",$AC$2-Table35[[#This Row],[Delivery Date]])</f>
        <v/>
      </c>
      <c r="AE557" t="str">
        <f>IFERROR(VLOOKUP(Table35[[#This Row],[Ich No]],'ICH NO'!K:M,3,0),"")</f>
        <v/>
      </c>
      <c r="AF557" t="str">
        <f>IF(Table35[[#This Row],[REST TAM]]&gt;Table35[[#This Row],[Stock TAM]],Table35[[#This Row],[Stock TAM]],Table35[[#This Row],[REST TAM]])</f>
        <v/>
      </c>
    </row>
    <row r="558" spans="1:32" x14ac:dyDescent="0.3">
      <c r="A558" s="173" t="str">
        <f>IF(Table35[[#This Row],[TAM PART NO]]="","",(ROW()-2))</f>
        <v/>
      </c>
      <c r="B558" s="212" t="str">
        <f>IF(TAM!T562="","",TAM!T562)</f>
        <v/>
      </c>
      <c r="C558" s="42" t="str">
        <f>IF(TAM!Q562="","",TAM!Q562)</f>
        <v/>
      </c>
      <c r="D558" s="42" t="str">
        <f>IF(TAM!I562="","",TAM!I562)</f>
        <v/>
      </c>
      <c r="E558" s="42" t="str">
        <f>IF(TAM!H562="","",TAM!H562)</f>
        <v/>
      </c>
      <c r="F558" s="213" t="str">
        <f>IF(TAM!L562="","",TAM!L562)</f>
        <v/>
      </c>
      <c r="G558" s="213" t="str">
        <f>IF(TAM!M562="","",TAM!M562)</f>
        <v/>
      </c>
      <c r="H558" s="220" t="str">
        <f>IF(TAM!AD562="","",TAM!AD562)</f>
        <v/>
      </c>
      <c r="I558" s="223" t="str">
        <f>IF(Table35[[#This Row],[Open Qty TAM]]="","",TAM!AE562)</f>
        <v/>
      </c>
      <c r="J558" s="212" t="str">
        <f>IF(TMMIN!T560="","",TMMIN!T560)</f>
        <v/>
      </c>
      <c r="K558" s="42" t="str">
        <f>IF(TMMIN!Q560="","",TMMIN!Q560)</f>
        <v/>
      </c>
      <c r="L558" s="42" t="str">
        <f>IF(TMMIN!I560="","",TMMIN!I560)</f>
        <v/>
      </c>
      <c r="M558" s="220" t="str">
        <f>IF(Table35[[#This Row],[PO TMMIN]]="","",TMMIN!AD560)</f>
        <v/>
      </c>
      <c r="N558" s="223" t="str">
        <f>IF(Table35[[#This Row],[Open Qty TMMIN]]="","",TMMIN!AE560)</f>
        <v/>
      </c>
      <c r="O558" s="226" t="str">
        <f>IF(Table35[[#This Row],[Open Qty TAM]]="","",SUM(SUMIF('STOCK OES'!B:B,Table35[[#This Row],[Ich No]],'STOCK OES'!E:E),SUMIF('STOCK SEALING'!B:B,Table35[[#This Row],[Ich Part No]],'STOCK SEALING'!E:E)))</f>
        <v/>
      </c>
      <c r="P558" s="223" t="str">
        <f>IF(Table35[[#This Row],[Rest TMMIN]]="","",SUM(SUMIF('STOCK OES'!B:B,Table35[[#This Row],[Ich Part No]],'STOCK OES'!E:E),SUMIF('STOCK SEALING'!B:B,Table35[[#This Row],[Ich Part No]],'STOCK SEALING'!E:E)))</f>
        <v/>
      </c>
      <c r="Q558" s="226"/>
      <c r="R558" s="223"/>
      <c r="S558" s="226" t="str">
        <f>IFERROR(Table35[[#This Row],[REST TAM]]-Table35[[#This Row],[Scan TAM]],"")</f>
        <v/>
      </c>
      <c r="T558" s="223" t="str">
        <f>IFERROR(Table35[[#This Row],[Rest TMMIN]]-Table35[[#This Row],[Scan Tmmin]],"")</f>
        <v/>
      </c>
      <c r="U558" s="212" t="str">
        <f>IF(Table35[[#This Row],[PO TAM]]="","",IF(Table35[[#This Row],[Balance TAM]]&gt;0,"Open","Close"))</f>
        <v/>
      </c>
      <c r="V558" s="214" t="str">
        <f>IF(Table35[[#This Row],[PO TMMIN]]="","",IF(Table35[[#This Row],[Balance TMMIN]]&gt;0,"Open","Close"))</f>
        <v/>
      </c>
      <c r="W558" s="212"/>
      <c r="X558" s="214"/>
      <c r="Y558" s="236" t="str">
        <f>IF(Table35[[#This Row],[PO TAM]]="","",SUMIF(J:J,Table35[[#This Row],[Ich No]],J:N))</f>
        <v/>
      </c>
      <c r="Z558" s="214" t="str">
        <f>IF(Table35[[#This Row],[PO TMMIN]]="","",SUMIF(B:B,Table35[[#This Row],[Ich Part No]],I:I))</f>
        <v/>
      </c>
      <c r="AC558" s="169" t="str">
        <f>IF(Table35[[#This Row],[Delivery Date]]="","",$AC$2-Table35[[#This Row],[Delivery Date]])</f>
        <v/>
      </c>
      <c r="AE558" t="str">
        <f>IFERROR(VLOOKUP(Table35[[#This Row],[Ich No]],'ICH NO'!K:M,3,0),"")</f>
        <v/>
      </c>
      <c r="AF558" t="str">
        <f>IF(Table35[[#This Row],[REST TAM]]&gt;Table35[[#This Row],[Stock TAM]],Table35[[#This Row],[Stock TAM]],Table35[[#This Row],[REST TAM]])</f>
        <v/>
      </c>
    </row>
    <row r="559" spans="1:32" x14ac:dyDescent="0.3">
      <c r="A559" s="173" t="str">
        <f>IF(Table35[[#This Row],[TAM PART NO]]="","",(ROW()-2))</f>
        <v/>
      </c>
      <c r="B559" s="212" t="str">
        <f>IF(TAM!T563="","",TAM!T563)</f>
        <v/>
      </c>
      <c r="C559" s="42" t="str">
        <f>IF(TAM!Q563="","",TAM!Q563)</f>
        <v/>
      </c>
      <c r="D559" s="42" t="str">
        <f>IF(TAM!I563="","",TAM!I563)</f>
        <v/>
      </c>
      <c r="E559" s="42" t="str">
        <f>IF(TAM!H563="","",TAM!H563)</f>
        <v/>
      </c>
      <c r="F559" s="213" t="str">
        <f>IF(TAM!L563="","",TAM!L563)</f>
        <v/>
      </c>
      <c r="G559" s="213" t="str">
        <f>IF(TAM!M563="","",TAM!M563)</f>
        <v/>
      </c>
      <c r="H559" s="220" t="str">
        <f>IF(TAM!AD563="","",TAM!AD563)</f>
        <v/>
      </c>
      <c r="I559" s="223" t="str">
        <f>IF(Table35[[#This Row],[Open Qty TAM]]="","",TAM!AE563)</f>
        <v/>
      </c>
      <c r="J559" s="212" t="str">
        <f>IF(TMMIN!T561="","",TMMIN!T561)</f>
        <v/>
      </c>
      <c r="K559" s="42" t="str">
        <f>IF(TMMIN!Q561="","",TMMIN!Q561)</f>
        <v/>
      </c>
      <c r="L559" s="42" t="str">
        <f>IF(TMMIN!I561="","",TMMIN!I561)</f>
        <v/>
      </c>
      <c r="M559" s="220" t="str">
        <f>IF(Table35[[#This Row],[PO TMMIN]]="","",TMMIN!AD561)</f>
        <v/>
      </c>
      <c r="N559" s="223" t="str">
        <f>IF(Table35[[#This Row],[Open Qty TMMIN]]="","",TMMIN!AE561)</f>
        <v/>
      </c>
      <c r="O559" s="226" t="str">
        <f>IF(Table35[[#This Row],[Open Qty TAM]]="","",SUM(SUMIF('STOCK OES'!B:B,Table35[[#This Row],[Ich No]],'STOCK OES'!E:E),SUMIF('STOCK SEALING'!B:B,Table35[[#This Row],[Ich Part No]],'STOCK SEALING'!E:E)))</f>
        <v/>
      </c>
      <c r="P559" s="223" t="str">
        <f>IF(Table35[[#This Row],[Rest TMMIN]]="","",SUM(SUMIF('STOCK OES'!B:B,Table35[[#This Row],[Ich Part No]],'STOCK OES'!E:E),SUMIF('STOCK SEALING'!B:B,Table35[[#This Row],[Ich Part No]],'STOCK SEALING'!E:E)))</f>
        <v/>
      </c>
      <c r="Q559" s="226"/>
      <c r="R559" s="223"/>
      <c r="S559" s="226" t="str">
        <f>IFERROR(Table35[[#This Row],[REST TAM]]-Table35[[#This Row],[Scan TAM]],"")</f>
        <v/>
      </c>
      <c r="T559" s="223" t="str">
        <f>IFERROR(Table35[[#This Row],[Rest TMMIN]]-Table35[[#This Row],[Scan Tmmin]],"")</f>
        <v/>
      </c>
      <c r="U559" s="212" t="str">
        <f>IF(Table35[[#This Row],[PO TAM]]="","",IF(Table35[[#This Row],[Balance TAM]]&gt;0,"Open","Close"))</f>
        <v/>
      </c>
      <c r="V559" s="214" t="str">
        <f>IF(Table35[[#This Row],[PO TMMIN]]="","",IF(Table35[[#This Row],[Balance TMMIN]]&gt;0,"Open","Close"))</f>
        <v/>
      </c>
      <c r="W559" s="212"/>
      <c r="X559" s="214"/>
      <c r="Y559" s="236" t="str">
        <f>IF(Table35[[#This Row],[PO TAM]]="","",SUMIF(J:J,Table35[[#This Row],[Ich No]],J:N))</f>
        <v/>
      </c>
      <c r="Z559" s="214" t="str">
        <f>IF(Table35[[#This Row],[PO TMMIN]]="","",SUMIF(B:B,Table35[[#This Row],[Ich Part No]],I:I))</f>
        <v/>
      </c>
      <c r="AC559" s="169" t="str">
        <f>IF(Table35[[#This Row],[Delivery Date]]="","",$AC$2-Table35[[#This Row],[Delivery Date]])</f>
        <v/>
      </c>
      <c r="AE559" t="str">
        <f>IFERROR(VLOOKUP(Table35[[#This Row],[Ich No]],'ICH NO'!K:M,3,0),"")</f>
        <v/>
      </c>
      <c r="AF559" t="str">
        <f>IF(Table35[[#This Row],[REST TAM]]&gt;Table35[[#This Row],[Stock TAM]],Table35[[#This Row],[Stock TAM]],Table35[[#This Row],[REST TAM]])</f>
        <v/>
      </c>
    </row>
    <row r="560" spans="1:32" x14ac:dyDescent="0.3">
      <c r="A560" s="173" t="str">
        <f>IF(Table35[[#This Row],[TAM PART NO]]="","",(ROW()-2))</f>
        <v/>
      </c>
      <c r="B560" s="212" t="str">
        <f>IF(TAM!T564="","",TAM!T564)</f>
        <v/>
      </c>
      <c r="C560" s="42" t="str">
        <f>IF(TAM!Q564="","",TAM!Q564)</f>
        <v/>
      </c>
      <c r="D560" s="42" t="str">
        <f>IF(TAM!I564="","",TAM!I564)</f>
        <v/>
      </c>
      <c r="E560" s="42" t="str">
        <f>IF(TAM!H564="","",TAM!H564)</f>
        <v/>
      </c>
      <c r="F560" s="213" t="str">
        <f>IF(TAM!L564="","",TAM!L564)</f>
        <v/>
      </c>
      <c r="G560" s="213" t="str">
        <f>IF(TAM!M564="","",TAM!M564)</f>
        <v/>
      </c>
      <c r="H560" s="220" t="str">
        <f>IF(TAM!AD564="","",TAM!AD564)</f>
        <v/>
      </c>
      <c r="I560" s="223" t="str">
        <f>IF(Table35[[#This Row],[Open Qty TAM]]="","",TAM!AE564)</f>
        <v/>
      </c>
      <c r="J560" s="212" t="str">
        <f>IF(TMMIN!T562="","",TMMIN!T562)</f>
        <v/>
      </c>
      <c r="K560" s="42" t="str">
        <f>IF(TMMIN!Q562="","",TMMIN!Q562)</f>
        <v/>
      </c>
      <c r="L560" s="42" t="str">
        <f>IF(TMMIN!I562="","",TMMIN!I562)</f>
        <v/>
      </c>
      <c r="M560" s="220" t="str">
        <f>IF(Table35[[#This Row],[PO TMMIN]]="","",TMMIN!AD562)</f>
        <v/>
      </c>
      <c r="N560" s="223" t="str">
        <f>IF(Table35[[#This Row],[Open Qty TMMIN]]="","",TMMIN!AE562)</f>
        <v/>
      </c>
      <c r="O560" s="226" t="str">
        <f>IF(Table35[[#This Row],[Open Qty TAM]]="","",SUM(SUMIF('STOCK OES'!B:B,Table35[[#This Row],[Ich No]],'STOCK OES'!E:E),SUMIF('STOCK SEALING'!B:B,Table35[[#This Row],[Ich Part No]],'STOCK SEALING'!E:E)))</f>
        <v/>
      </c>
      <c r="P560" s="223" t="str">
        <f>IF(Table35[[#This Row],[Rest TMMIN]]="","",SUM(SUMIF('STOCK OES'!B:B,Table35[[#This Row],[Ich Part No]],'STOCK OES'!E:E),SUMIF('STOCK SEALING'!B:B,Table35[[#This Row],[Ich Part No]],'STOCK SEALING'!E:E)))</f>
        <v/>
      </c>
      <c r="Q560" s="226"/>
      <c r="R560" s="223"/>
      <c r="S560" s="226" t="str">
        <f>IFERROR(Table35[[#This Row],[REST TAM]]-Table35[[#This Row],[Scan TAM]],"")</f>
        <v/>
      </c>
      <c r="T560" s="223" t="str">
        <f>IFERROR(Table35[[#This Row],[Rest TMMIN]]-Table35[[#This Row],[Scan Tmmin]],"")</f>
        <v/>
      </c>
      <c r="U560" s="212" t="str">
        <f>IF(Table35[[#This Row],[PO TAM]]="","",IF(Table35[[#This Row],[Balance TAM]]&gt;0,"Open","Close"))</f>
        <v/>
      </c>
      <c r="V560" s="214" t="str">
        <f>IF(Table35[[#This Row],[PO TMMIN]]="","",IF(Table35[[#This Row],[Balance TMMIN]]&gt;0,"Open","Close"))</f>
        <v/>
      </c>
      <c r="W560" s="212"/>
      <c r="X560" s="214"/>
      <c r="Y560" s="236" t="str">
        <f>IF(Table35[[#This Row],[PO TAM]]="","",SUMIF(J:J,Table35[[#This Row],[Ich No]],J:N))</f>
        <v/>
      </c>
      <c r="Z560" s="214" t="str">
        <f>IF(Table35[[#This Row],[PO TMMIN]]="","",SUMIF(B:B,Table35[[#This Row],[Ich Part No]],I:I))</f>
        <v/>
      </c>
      <c r="AC560" s="169" t="str">
        <f>IF(Table35[[#This Row],[Delivery Date]]="","",$AC$2-Table35[[#This Row],[Delivery Date]])</f>
        <v/>
      </c>
      <c r="AE560" t="str">
        <f>IFERROR(VLOOKUP(Table35[[#This Row],[Ich No]],'ICH NO'!K:M,3,0),"")</f>
        <v/>
      </c>
      <c r="AF560" t="str">
        <f>IF(Table35[[#This Row],[REST TAM]]&gt;Table35[[#This Row],[Stock TAM]],Table35[[#This Row],[Stock TAM]],Table35[[#This Row],[REST TAM]])</f>
        <v/>
      </c>
    </row>
    <row r="561" spans="1:32" x14ac:dyDescent="0.3">
      <c r="A561" s="173" t="str">
        <f>IF(Table35[[#This Row],[TAM PART NO]]="","",(ROW()-2))</f>
        <v/>
      </c>
      <c r="B561" s="212" t="str">
        <f>IF(TAM!T565="","",TAM!T565)</f>
        <v/>
      </c>
      <c r="C561" s="42" t="str">
        <f>IF(TAM!Q565="","",TAM!Q565)</f>
        <v/>
      </c>
      <c r="D561" s="42" t="str">
        <f>IF(TAM!I565="","",TAM!I565)</f>
        <v/>
      </c>
      <c r="E561" s="42" t="str">
        <f>IF(TAM!H565="","",TAM!H565)</f>
        <v/>
      </c>
      <c r="F561" s="213" t="str">
        <f>IF(TAM!L565="","",TAM!L565)</f>
        <v/>
      </c>
      <c r="G561" s="213" t="str">
        <f>IF(TAM!M565="","",TAM!M565)</f>
        <v/>
      </c>
      <c r="H561" s="220" t="str">
        <f>IF(TAM!AD565="","",TAM!AD565)</f>
        <v/>
      </c>
      <c r="I561" s="223" t="str">
        <f>IF(Table35[[#This Row],[Open Qty TAM]]="","",TAM!AE565)</f>
        <v/>
      </c>
      <c r="J561" s="212" t="str">
        <f>IF(TMMIN!T563="","",TMMIN!T563)</f>
        <v/>
      </c>
      <c r="K561" s="42" t="str">
        <f>IF(TMMIN!Q563="","",TMMIN!Q563)</f>
        <v/>
      </c>
      <c r="L561" s="42" t="str">
        <f>IF(TMMIN!I563="","",TMMIN!I563)</f>
        <v/>
      </c>
      <c r="M561" s="220" t="str">
        <f>IF(Table35[[#This Row],[PO TMMIN]]="","",TMMIN!AD563)</f>
        <v/>
      </c>
      <c r="N561" s="223" t="str">
        <f>IF(Table35[[#This Row],[Open Qty TMMIN]]="","",TMMIN!AE563)</f>
        <v/>
      </c>
      <c r="O561" s="226" t="str">
        <f>IF(Table35[[#This Row],[Open Qty TAM]]="","",SUM(SUMIF('STOCK OES'!B:B,Table35[[#This Row],[Ich No]],'STOCK OES'!E:E),SUMIF('STOCK SEALING'!B:B,Table35[[#This Row],[Ich Part No]],'STOCK SEALING'!E:E)))</f>
        <v/>
      </c>
      <c r="P561" s="223" t="str">
        <f>IF(Table35[[#This Row],[Rest TMMIN]]="","",SUM(SUMIF('STOCK OES'!B:B,Table35[[#This Row],[Ich Part No]],'STOCK OES'!E:E),SUMIF('STOCK SEALING'!B:B,Table35[[#This Row],[Ich Part No]],'STOCK SEALING'!E:E)))</f>
        <v/>
      </c>
      <c r="Q561" s="226"/>
      <c r="R561" s="223"/>
      <c r="S561" s="226" t="str">
        <f>IFERROR(Table35[[#This Row],[REST TAM]]-Table35[[#This Row],[Scan TAM]],"")</f>
        <v/>
      </c>
      <c r="T561" s="223" t="str">
        <f>IFERROR(Table35[[#This Row],[Rest TMMIN]]-Table35[[#This Row],[Scan Tmmin]],"")</f>
        <v/>
      </c>
      <c r="U561" s="212" t="str">
        <f>IF(Table35[[#This Row],[PO TAM]]="","",IF(Table35[[#This Row],[Balance TAM]]&gt;0,"Open","Close"))</f>
        <v/>
      </c>
      <c r="V561" s="214" t="str">
        <f>IF(Table35[[#This Row],[PO TMMIN]]="","",IF(Table35[[#This Row],[Balance TMMIN]]&gt;0,"Open","Close"))</f>
        <v/>
      </c>
      <c r="W561" s="212"/>
      <c r="X561" s="214"/>
      <c r="Y561" s="236" t="str">
        <f>IF(Table35[[#This Row],[PO TAM]]="","",SUMIF(J:J,Table35[[#This Row],[Ich No]],J:N))</f>
        <v/>
      </c>
      <c r="Z561" s="214" t="str">
        <f>IF(Table35[[#This Row],[PO TMMIN]]="","",SUMIF(B:B,Table35[[#This Row],[Ich Part No]],I:I))</f>
        <v/>
      </c>
      <c r="AC561" s="169" t="str">
        <f>IF(Table35[[#This Row],[Delivery Date]]="","",$AC$2-Table35[[#This Row],[Delivery Date]])</f>
        <v/>
      </c>
      <c r="AE561" t="str">
        <f>IFERROR(VLOOKUP(Table35[[#This Row],[Ich No]],'ICH NO'!K:M,3,0),"")</f>
        <v/>
      </c>
      <c r="AF561" t="str">
        <f>IF(Table35[[#This Row],[REST TAM]]&gt;Table35[[#This Row],[Stock TAM]],Table35[[#This Row],[Stock TAM]],Table35[[#This Row],[REST TAM]])</f>
        <v/>
      </c>
    </row>
    <row r="562" spans="1:32" x14ac:dyDescent="0.3">
      <c r="A562" s="173" t="str">
        <f>IF(Table35[[#This Row],[TAM PART NO]]="","",(ROW()-2))</f>
        <v/>
      </c>
      <c r="B562" s="212" t="str">
        <f>IF(TAM!T566="","",TAM!T566)</f>
        <v/>
      </c>
      <c r="C562" s="42" t="str">
        <f>IF(TAM!Q566="","",TAM!Q566)</f>
        <v/>
      </c>
      <c r="D562" s="42" t="str">
        <f>IF(TAM!I566="","",TAM!I566)</f>
        <v/>
      </c>
      <c r="E562" s="42" t="str">
        <f>IF(TAM!H566="","",TAM!H566)</f>
        <v/>
      </c>
      <c r="F562" s="213" t="str">
        <f>IF(TAM!L566="","",TAM!L566)</f>
        <v/>
      </c>
      <c r="G562" s="213" t="str">
        <f>IF(TAM!M566="","",TAM!M566)</f>
        <v/>
      </c>
      <c r="H562" s="220" t="str">
        <f>IF(TAM!AD566="","",TAM!AD566)</f>
        <v/>
      </c>
      <c r="I562" s="223" t="str">
        <f>IF(Table35[[#This Row],[Open Qty TAM]]="","",TAM!AE566)</f>
        <v/>
      </c>
      <c r="J562" s="212" t="str">
        <f>IF(TMMIN!T564="","",TMMIN!T564)</f>
        <v/>
      </c>
      <c r="K562" s="42" t="str">
        <f>IF(TMMIN!Q564="","",TMMIN!Q564)</f>
        <v/>
      </c>
      <c r="L562" s="42" t="str">
        <f>IF(TMMIN!I564="","",TMMIN!I564)</f>
        <v/>
      </c>
      <c r="M562" s="220" t="str">
        <f>IF(Table35[[#This Row],[PO TMMIN]]="","",TMMIN!AD564)</f>
        <v/>
      </c>
      <c r="N562" s="223" t="str">
        <f>IF(Table35[[#This Row],[Open Qty TMMIN]]="","",TMMIN!AE564)</f>
        <v/>
      </c>
      <c r="O562" s="226" t="str">
        <f>IF(Table35[[#This Row],[Open Qty TAM]]="","",SUM(SUMIF('STOCK OES'!B:B,Table35[[#This Row],[Ich No]],'STOCK OES'!E:E),SUMIF('STOCK SEALING'!B:B,Table35[[#This Row],[Ich Part No]],'STOCK SEALING'!E:E)))</f>
        <v/>
      </c>
      <c r="P562" s="223" t="str">
        <f>IF(Table35[[#This Row],[Rest TMMIN]]="","",SUM(SUMIF('STOCK OES'!B:B,Table35[[#This Row],[Ich Part No]],'STOCK OES'!E:E),SUMIF('STOCK SEALING'!B:B,Table35[[#This Row],[Ich Part No]],'STOCK SEALING'!E:E)))</f>
        <v/>
      </c>
      <c r="Q562" s="226"/>
      <c r="R562" s="223"/>
      <c r="S562" s="226" t="str">
        <f>IFERROR(Table35[[#This Row],[REST TAM]]-Table35[[#This Row],[Scan TAM]],"")</f>
        <v/>
      </c>
      <c r="T562" s="223" t="str">
        <f>IFERROR(Table35[[#This Row],[Rest TMMIN]]-Table35[[#This Row],[Scan Tmmin]],"")</f>
        <v/>
      </c>
      <c r="U562" s="212" t="str">
        <f>IF(Table35[[#This Row],[PO TAM]]="","",IF(Table35[[#This Row],[Balance TAM]]&gt;0,"Open","Close"))</f>
        <v/>
      </c>
      <c r="V562" s="214" t="str">
        <f>IF(Table35[[#This Row],[PO TMMIN]]="","",IF(Table35[[#This Row],[Balance TMMIN]]&gt;0,"Open","Close"))</f>
        <v/>
      </c>
      <c r="W562" s="212"/>
      <c r="X562" s="214"/>
      <c r="Y562" s="236" t="str">
        <f>IF(Table35[[#This Row],[PO TAM]]="","",SUMIF(J:J,Table35[[#This Row],[Ich No]],J:N))</f>
        <v/>
      </c>
      <c r="Z562" s="214" t="str">
        <f>IF(Table35[[#This Row],[PO TMMIN]]="","",SUMIF(B:B,Table35[[#This Row],[Ich Part No]],I:I))</f>
        <v/>
      </c>
      <c r="AC562" s="169" t="str">
        <f>IF(Table35[[#This Row],[Delivery Date]]="","",$AC$2-Table35[[#This Row],[Delivery Date]])</f>
        <v/>
      </c>
      <c r="AE562" t="str">
        <f>IFERROR(VLOOKUP(Table35[[#This Row],[Ich No]],'ICH NO'!K:M,3,0),"")</f>
        <v/>
      </c>
      <c r="AF562" t="str">
        <f>IF(Table35[[#This Row],[REST TAM]]&gt;Table35[[#This Row],[Stock TAM]],Table35[[#This Row],[Stock TAM]],Table35[[#This Row],[REST TAM]])</f>
        <v/>
      </c>
    </row>
    <row r="563" spans="1:32" x14ac:dyDescent="0.3">
      <c r="A563" s="173" t="str">
        <f>IF(Table35[[#This Row],[TAM PART NO]]="","",(ROW()-2))</f>
        <v/>
      </c>
      <c r="B563" s="212" t="str">
        <f>IF(TAM!T567="","",TAM!T567)</f>
        <v/>
      </c>
      <c r="C563" s="42" t="str">
        <f>IF(TAM!Q567="","",TAM!Q567)</f>
        <v/>
      </c>
      <c r="D563" s="42" t="str">
        <f>IF(TAM!I567="","",TAM!I567)</f>
        <v/>
      </c>
      <c r="E563" s="42" t="str">
        <f>IF(TAM!H567="","",TAM!H567)</f>
        <v/>
      </c>
      <c r="F563" s="213" t="str">
        <f>IF(TAM!L567="","",TAM!L567)</f>
        <v/>
      </c>
      <c r="G563" s="213" t="str">
        <f>IF(TAM!M567="","",TAM!M567)</f>
        <v/>
      </c>
      <c r="H563" s="220" t="str">
        <f>IF(TAM!AD567="","",TAM!AD567)</f>
        <v/>
      </c>
      <c r="I563" s="223" t="str">
        <f>IF(Table35[[#This Row],[Open Qty TAM]]="","",TAM!AE567)</f>
        <v/>
      </c>
      <c r="J563" s="212" t="str">
        <f>IF(TMMIN!T565="","",TMMIN!T565)</f>
        <v/>
      </c>
      <c r="K563" s="42" t="str">
        <f>IF(TMMIN!Q565="","",TMMIN!Q565)</f>
        <v/>
      </c>
      <c r="L563" s="42" t="str">
        <f>IF(TMMIN!I565="","",TMMIN!I565)</f>
        <v/>
      </c>
      <c r="M563" s="220" t="str">
        <f>IF(Table35[[#This Row],[PO TMMIN]]="","",TMMIN!AD565)</f>
        <v/>
      </c>
      <c r="N563" s="223" t="str">
        <f>IF(Table35[[#This Row],[Open Qty TMMIN]]="","",TMMIN!AE565)</f>
        <v/>
      </c>
      <c r="O563" s="226" t="str">
        <f>IF(Table35[[#This Row],[Open Qty TAM]]="","",SUM(SUMIF('STOCK OES'!B:B,Table35[[#This Row],[Ich No]],'STOCK OES'!E:E),SUMIF('STOCK SEALING'!B:B,Table35[[#This Row],[Ich Part No]],'STOCK SEALING'!E:E)))</f>
        <v/>
      </c>
      <c r="P563" s="223" t="str">
        <f>IF(Table35[[#This Row],[Rest TMMIN]]="","",SUM(SUMIF('STOCK OES'!B:B,Table35[[#This Row],[Ich Part No]],'STOCK OES'!E:E),SUMIF('STOCK SEALING'!B:B,Table35[[#This Row],[Ich Part No]],'STOCK SEALING'!E:E)))</f>
        <v/>
      </c>
      <c r="Q563" s="226"/>
      <c r="R563" s="223"/>
      <c r="S563" s="226" t="str">
        <f>IFERROR(Table35[[#This Row],[REST TAM]]-Table35[[#This Row],[Scan TAM]],"")</f>
        <v/>
      </c>
      <c r="T563" s="223" t="str">
        <f>IFERROR(Table35[[#This Row],[Rest TMMIN]]-Table35[[#This Row],[Scan Tmmin]],"")</f>
        <v/>
      </c>
      <c r="U563" s="212" t="str">
        <f>IF(Table35[[#This Row],[PO TAM]]="","",IF(Table35[[#This Row],[Balance TAM]]&gt;0,"Open","Close"))</f>
        <v/>
      </c>
      <c r="V563" s="214" t="str">
        <f>IF(Table35[[#This Row],[PO TMMIN]]="","",IF(Table35[[#This Row],[Balance TMMIN]]&gt;0,"Open","Close"))</f>
        <v/>
      </c>
      <c r="W563" s="212"/>
      <c r="X563" s="214"/>
      <c r="Y563" s="236" t="str">
        <f>IF(Table35[[#This Row],[PO TAM]]="","",SUMIF(J:J,Table35[[#This Row],[Ich No]],J:N))</f>
        <v/>
      </c>
      <c r="Z563" s="214" t="str">
        <f>IF(Table35[[#This Row],[PO TMMIN]]="","",SUMIF(B:B,Table35[[#This Row],[Ich Part No]],I:I))</f>
        <v/>
      </c>
      <c r="AC563" s="169" t="str">
        <f>IF(Table35[[#This Row],[Delivery Date]]="","",$AC$2-Table35[[#This Row],[Delivery Date]])</f>
        <v/>
      </c>
      <c r="AE563" t="str">
        <f>IFERROR(VLOOKUP(Table35[[#This Row],[Ich No]],'ICH NO'!K:M,3,0),"")</f>
        <v/>
      </c>
      <c r="AF563" t="str">
        <f>IF(Table35[[#This Row],[REST TAM]]&gt;Table35[[#This Row],[Stock TAM]],Table35[[#This Row],[Stock TAM]],Table35[[#This Row],[REST TAM]])</f>
        <v/>
      </c>
    </row>
    <row r="564" spans="1:32" x14ac:dyDescent="0.3">
      <c r="A564" s="173" t="str">
        <f>IF(Table35[[#This Row],[TAM PART NO]]="","",(ROW()-2))</f>
        <v/>
      </c>
      <c r="B564" s="212" t="str">
        <f>IF(TAM!T568="","",TAM!T568)</f>
        <v/>
      </c>
      <c r="C564" s="42" t="str">
        <f>IF(TAM!Q568="","",TAM!Q568)</f>
        <v/>
      </c>
      <c r="D564" s="42" t="str">
        <f>IF(TAM!I568="","",TAM!I568)</f>
        <v/>
      </c>
      <c r="E564" s="42" t="str">
        <f>IF(TAM!H568="","",TAM!H568)</f>
        <v/>
      </c>
      <c r="F564" s="213" t="str">
        <f>IF(TAM!L568="","",TAM!L568)</f>
        <v/>
      </c>
      <c r="G564" s="213" t="str">
        <f>IF(TAM!M568="","",TAM!M568)</f>
        <v/>
      </c>
      <c r="H564" s="220" t="str">
        <f>IF(TAM!AD568="","",TAM!AD568)</f>
        <v/>
      </c>
      <c r="I564" s="223" t="str">
        <f>IF(Table35[[#This Row],[Open Qty TAM]]="","",TAM!AE568)</f>
        <v/>
      </c>
      <c r="J564" s="212" t="str">
        <f>IF(TMMIN!T566="","",TMMIN!T566)</f>
        <v/>
      </c>
      <c r="K564" s="42" t="str">
        <f>IF(TMMIN!Q566="","",TMMIN!Q566)</f>
        <v/>
      </c>
      <c r="L564" s="42" t="str">
        <f>IF(TMMIN!I566="","",TMMIN!I566)</f>
        <v/>
      </c>
      <c r="M564" s="220" t="str">
        <f>IF(Table35[[#This Row],[PO TMMIN]]="","",TMMIN!AD566)</f>
        <v/>
      </c>
      <c r="N564" s="223" t="str">
        <f>IF(Table35[[#This Row],[Open Qty TMMIN]]="","",TMMIN!AE566)</f>
        <v/>
      </c>
      <c r="O564" s="226" t="str">
        <f>IF(Table35[[#This Row],[Open Qty TAM]]="","",SUM(SUMIF('STOCK OES'!B:B,Table35[[#This Row],[Ich No]],'STOCK OES'!E:E),SUMIF('STOCK SEALING'!B:B,Table35[[#This Row],[Ich Part No]],'STOCK SEALING'!E:E)))</f>
        <v/>
      </c>
      <c r="P564" s="223" t="str">
        <f>IF(Table35[[#This Row],[Rest TMMIN]]="","",SUM(SUMIF('STOCK OES'!B:B,Table35[[#This Row],[Ich Part No]],'STOCK OES'!E:E),SUMIF('STOCK SEALING'!B:B,Table35[[#This Row],[Ich Part No]],'STOCK SEALING'!E:E)))</f>
        <v/>
      </c>
      <c r="Q564" s="226"/>
      <c r="R564" s="223"/>
      <c r="S564" s="226" t="str">
        <f>IFERROR(Table35[[#This Row],[REST TAM]]-Table35[[#This Row],[Scan TAM]],"")</f>
        <v/>
      </c>
      <c r="T564" s="223" t="str">
        <f>IFERROR(Table35[[#This Row],[Rest TMMIN]]-Table35[[#This Row],[Scan Tmmin]],"")</f>
        <v/>
      </c>
      <c r="U564" s="212" t="str">
        <f>IF(Table35[[#This Row],[PO TAM]]="","",IF(Table35[[#This Row],[Balance TAM]]&gt;0,"Open","Close"))</f>
        <v/>
      </c>
      <c r="V564" s="214" t="str">
        <f>IF(Table35[[#This Row],[PO TMMIN]]="","",IF(Table35[[#This Row],[Balance TMMIN]]&gt;0,"Open","Close"))</f>
        <v/>
      </c>
      <c r="W564" s="212"/>
      <c r="X564" s="214"/>
      <c r="Y564" s="236" t="str">
        <f>IF(Table35[[#This Row],[PO TAM]]="","",SUMIF(J:J,Table35[[#This Row],[Ich No]],J:N))</f>
        <v/>
      </c>
      <c r="Z564" s="214" t="str">
        <f>IF(Table35[[#This Row],[PO TMMIN]]="","",SUMIF(B:B,Table35[[#This Row],[Ich Part No]],I:I))</f>
        <v/>
      </c>
      <c r="AC564" s="169" t="str">
        <f>IF(Table35[[#This Row],[Delivery Date]]="","",$AC$2-Table35[[#This Row],[Delivery Date]])</f>
        <v/>
      </c>
      <c r="AE564" t="str">
        <f>IFERROR(VLOOKUP(Table35[[#This Row],[Ich No]],'ICH NO'!K:M,3,0),"")</f>
        <v/>
      </c>
      <c r="AF564" t="str">
        <f>IF(Table35[[#This Row],[REST TAM]]&gt;Table35[[#This Row],[Stock TAM]],Table35[[#This Row],[Stock TAM]],Table35[[#This Row],[REST TAM]])</f>
        <v/>
      </c>
    </row>
    <row r="565" spans="1:32" x14ac:dyDescent="0.3">
      <c r="A565" s="173" t="str">
        <f>IF(Table35[[#This Row],[TAM PART NO]]="","",(ROW()-2))</f>
        <v/>
      </c>
      <c r="B565" s="212" t="str">
        <f>IF(TAM!T569="","",TAM!T569)</f>
        <v/>
      </c>
      <c r="C565" s="42" t="str">
        <f>IF(TAM!Q569="","",TAM!Q569)</f>
        <v/>
      </c>
      <c r="D565" s="42" t="str">
        <f>IF(TAM!I569="","",TAM!I569)</f>
        <v/>
      </c>
      <c r="E565" s="42" t="str">
        <f>IF(TAM!H569="","",TAM!H569)</f>
        <v/>
      </c>
      <c r="F565" s="213" t="str">
        <f>IF(TAM!L569="","",TAM!L569)</f>
        <v/>
      </c>
      <c r="G565" s="213" t="str">
        <f>IF(TAM!M569="","",TAM!M569)</f>
        <v/>
      </c>
      <c r="H565" s="220" t="str">
        <f>IF(TAM!AD569="","",TAM!AD569)</f>
        <v/>
      </c>
      <c r="I565" s="223" t="str">
        <f>IF(Table35[[#This Row],[Open Qty TAM]]="","",TAM!AE569)</f>
        <v/>
      </c>
      <c r="J565" s="212" t="str">
        <f>IF(TMMIN!T567="","",TMMIN!T567)</f>
        <v/>
      </c>
      <c r="K565" s="42" t="str">
        <f>IF(TMMIN!Q567="","",TMMIN!Q567)</f>
        <v/>
      </c>
      <c r="L565" s="42" t="str">
        <f>IF(TMMIN!I567="","",TMMIN!I567)</f>
        <v/>
      </c>
      <c r="M565" s="220" t="str">
        <f>IF(Table35[[#This Row],[PO TMMIN]]="","",TMMIN!AD567)</f>
        <v/>
      </c>
      <c r="N565" s="223" t="str">
        <f>IF(Table35[[#This Row],[Open Qty TMMIN]]="","",TMMIN!AE567)</f>
        <v/>
      </c>
      <c r="O565" s="226" t="str">
        <f>IF(Table35[[#This Row],[Open Qty TAM]]="","",SUM(SUMIF('STOCK OES'!B:B,Table35[[#This Row],[Ich No]],'STOCK OES'!E:E),SUMIF('STOCK SEALING'!B:B,Table35[[#This Row],[Ich Part No]],'STOCK SEALING'!E:E)))</f>
        <v/>
      </c>
      <c r="P565" s="223" t="str">
        <f>IF(Table35[[#This Row],[Rest TMMIN]]="","",SUM(SUMIF('STOCK OES'!B:B,Table35[[#This Row],[Ich Part No]],'STOCK OES'!E:E),SUMIF('STOCK SEALING'!B:B,Table35[[#This Row],[Ich Part No]],'STOCK SEALING'!E:E)))</f>
        <v/>
      </c>
      <c r="Q565" s="226"/>
      <c r="R565" s="223"/>
      <c r="S565" s="226" t="str">
        <f>IFERROR(Table35[[#This Row],[REST TAM]]-Table35[[#This Row],[Scan TAM]],"")</f>
        <v/>
      </c>
      <c r="T565" s="223" t="str">
        <f>IFERROR(Table35[[#This Row],[Rest TMMIN]]-Table35[[#This Row],[Scan Tmmin]],"")</f>
        <v/>
      </c>
      <c r="U565" s="212" t="str">
        <f>IF(Table35[[#This Row],[PO TAM]]="","",IF(Table35[[#This Row],[Balance TAM]]&gt;0,"Open","Close"))</f>
        <v/>
      </c>
      <c r="V565" s="214" t="str">
        <f>IF(Table35[[#This Row],[PO TMMIN]]="","",IF(Table35[[#This Row],[Balance TMMIN]]&gt;0,"Open","Close"))</f>
        <v/>
      </c>
      <c r="W565" s="212"/>
      <c r="X565" s="214"/>
      <c r="Y565" s="236" t="str">
        <f>IF(Table35[[#This Row],[PO TAM]]="","",SUMIF(J:J,Table35[[#This Row],[Ich No]],J:N))</f>
        <v/>
      </c>
      <c r="Z565" s="214" t="str">
        <f>IF(Table35[[#This Row],[PO TMMIN]]="","",SUMIF(B:B,Table35[[#This Row],[Ich Part No]],I:I))</f>
        <v/>
      </c>
      <c r="AC565" s="169" t="str">
        <f>IF(Table35[[#This Row],[Delivery Date]]="","",$AC$2-Table35[[#This Row],[Delivery Date]])</f>
        <v/>
      </c>
      <c r="AE565" t="str">
        <f>IFERROR(VLOOKUP(Table35[[#This Row],[Ich No]],'ICH NO'!K:M,3,0),"")</f>
        <v/>
      </c>
      <c r="AF565" t="str">
        <f>IF(Table35[[#This Row],[REST TAM]]&gt;Table35[[#This Row],[Stock TAM]],Table35[[#This Row],[Stock TAM]],Table35[[#This Row],[REST TAM]])</f>
        <v/>
      </c>
    </row>
    <row r="566" spans="1:32" x14ac:dyDescent="0.3">
      <c r="A566" s="173" t="str">
        <f>IF(Table35[[#This Row],[TAM PART NO]]="","",(ROW()-2))</f>
        <v/>
      </c>
      <c r="B566" s="212" t="str">
        <f>IF(TAM!T570="","",TAM!T570)</f>
        <v/>
      </c>
      <c r="C566" s="42" t="str">
        <f>IF(TAM!Q570="","",TAM!Q570)</f>
        <v/>
      </c>
      <c r="D566" s="42" t="str">
        <f>IF(TAM!I570="","",TAM!I570)</f>
        <v/>
      </c>
      <c r="E566" s="42" t="str">
        <f>IF(TAM!H570="","",TAM!H570)</f>
        <v/>
      </c>
      <c r="F566" s="213" t="str">
        <f>IF(TAM!L570="","",TAM!L570)</f>
        <v/>
      </c>
      <c r="G566" s="213" t="str">
        <f>IF(TAM!M570="","",TAM!M570)</f>
        <v/>
      </c>
      <c r="H566" s="220" t="str">
        <f>IF(TAM!AD570="","",TAM!AD570)</f>
        <v/>
      </c>
      <c r="I566" s="223" t="str">
        <f>IF(Table35[[#This Row],[Open Qty TAM]]="","",TAM!AE570)</f>
        <v/>
      </c>
      <c r="J566" s="212" t="str">
        <f>IF(TMMIN!T568="","",TMMIN!T568)</f>
        <v/>
      </c>
      <c r="K566" s="42" t="str">
        <f>IF(TMMIN!Q568="","",TMMIN!Q568)</f>
        <v/>
      </c>
      <c r="L566" s="42" t="str">
        <f>IF(TMMIN!I568="","",TMMIN!I568)</f>
        <v/>
      </c>
      <c r="M566" s="220" t="str">
        <f>IF(Table35[[#This Row],[PO TMMIN]]="","",TMMIN!AD568)</f>
        <v/>
      </c>
      <c r="N566" s="223" t="str">
        <f>IF(Table35[[#This Row],[Open Qty TMMIN]]="","",TMMIN!AE568)</f>
        <v/>
      </c>
      <c r="O566" s="226" t="str">
        <f>IF(Table35[[#This Row],[Open Qty TAM]]="","",SUM(SUMIF('STOCK OES'!B:B,Table35[[#This Row],[Ich No]],'STOCK OES'!E:E),SUMIF('STOCK SEALING'!B:B,Table35[[#This Row],[Ich Part No]],'STOCK SEALING'!E:E)))</f>
        <v/>
      </c>
      <c r="P566" s="223" t="str">
        <f>IF(Table35[[#This Row],[Rest TMMIN]]="","",SUM(SUMIF('STOCK OES'!B:B,Table35[[#This Row],[Ich Part No]],'STOCK OES'!E:E),SUMIF('STOCK SEALING'!B:B,Table35[[#This Row],[Ich Part No]],'STOCK SEALING'!E:E)))</f>
        <v/>
      </c>
      <c r="Q566" s="226"/>
      <c r="R566" s="223"/>
      <c r="S566" s="226" t="str">
        <f>IFERROR(Table35[[#This Row],[REST TAM]]-Table35[[#This Row],[Scan TAM]],"")</f>
        <v/>
      </c>
      <c r="T566" s="223" t="str">
        <f>IFERROR(Table35[[#This Row],[Rest TMMIN]]-Table35[[#This Row],[Scan Tmmin]],"")</f>
        <v/>
      </c>
      <c r="U566" s="212" t="str">
        <f>IF(Table35[[#This Row],[PO TAM]]="","",IF(Table35[[#This Row],[Balance TAM]]&gt;0,"Open","Close"))</f>
        <v/>
      </c>
      <c r="V566" s="214" t="str">
        <f>IF(Table35[[#This Row],[PO TMMIN]]="","",IF(Table35[[#This Row],[Balance TMMIN]]&gt;0,"Open","Close"))</f>
        <v/>
      </c>
      <c r="W566" s="212"/>
      <c r="X566" s="214"/>
      <c r="Y566" s="236" t="str">
        <f>IF(Table35[[#This Row],[PO TAM]]="","",SUMIF(J:J,Table35[[#This Row],[Ich No]],J:N))</f>
        <v/>
      </c>
      <c r="Z566" s="214" t="str">
        <f>IF(Table35[[#This Row],[PO TMMIN]]="","",SUMIF(B:B,Table35[[#This Row],[Ich Part No]],I:I))</f>
        <v/>
      </c>
      <c r="AC566" s="169" t="str">
        <f>IF(Table35[[#This Row],[Delivery Date]]="","",$AC$2-Table35[[#This Row],[Delivery Date]])</f>
        <v/>
      </c>
      <c r="AE566" t="str">
        <f>IFERROR(VLOOKUP(Table35[[#This Row],[Ich No]],'ICH NO'!K:M,3,0),"")</f>
        <v/>
      </c>
      <c r="AF566" t="str">
        <f>IF(Table35[[#This Row],[REST TAM]]&gt;Table35[[#This Row],[Stock TAM]],Table35[[#This Row],[Stock TAM]],Table35[[#This Row],[REST TAM]])</f>
        <v/>
      </c>
    </row>
    <row r="567" spans="1:32" x14ac:dyDescent="0.3">
      <c r="A567" s="173" t="str">
        <f>IF(Table35[[#This Row],[TAM PART NO]]="","",(ROW()-2))</f>
        <v/>
      </c>
      <c r="B567" s="212" t="str">
        <f>IF(TAM!T571="","",TAM!T571)</f>
        <v/>
      </c>
      <c r="C567" s="42" t="str">
        <f>IF(TAM!Q571="","",TAM!Q571)</f>
        <v/>
      </c>
      <c r="D567" s="42" t="str">
        <f>IF(TAM!I571="","",TAM!I571)</f>
        <v/>
      </c>
      <c r="E567" s="42" t="str">
        <f>IF(TAM!H571="","",TAM!H571)</f>
        <v/>
      </c>
      <c r="F567" s="213" t="str">
        <f>IF(TAM!L571="","",TAM!L571)</f>
        <v/>
      </c>
      <c r="G567" s="213" t="str">
        <f>IF(TAM!M571="","",TAM!M571)</f>
        <v/>
      </c>
      <c r="H567" s="220" t="str">
        <f>IF(TAM!AD571="","",TAM!AD571)</f>
        <v/>
      </c>
      <c r="I567" s="223" t="str">
        <f>IF(Table35[[#This Row],[Open Qty TAM]]="","",TAM!AE571)</f>
        <v/>
      </c>
      <c r="J567" s="212" t="str">
        <f>IF(TMMIN!T569="","",TMMIN!T569)</f>
        <v/>
      </c>
      <c r="K567" s="42" t="str">
        <f>IF(TMMIN!Q569="","",TMMIN!Q569)</f>
        <v/>
      </c>
      <c r="L567" s="42" t="str">
        <f>IF(TMMIN!I569="","",TMMIN!I569)</f>
        <v/>
      </c>
      <c r="M567" s="220" t="str">
        <f>IF(Table35[[#This Row],[PO TMMIN]]="","",TMMIN!AD569)</f>
        <v/>
      </c>
      <c r="N567" s="223" t="str">
        <f>IF(Table35[[#This Row],[Open Qty TMMIN]]="","",TMMIN!AE569)</f>
        <v/>
      </c>
      <c r="O567" s="226" t="str">
        <f>IF(Table35[[#This Row],[Open Qty TAM]]="","",SUM(SUMIF('STOCK OES'!B:B,Table35[[#This Row],[Ich No]],'STOCK OES'!E:E),SUMIF('STOCK SEALING'!B:B,Table35[[#This Row],[Ich Part No]],'STOCK SEALING'!E:E)))</f>
        <v/>
      </c>
      <c r="P567" s="223" t="str">
        <f>IF(Table35[[#This Row],[Rest TMMIN]]="","",SUM(SUMIF('STOCK OES'!B:B,Table35[[#This Row],[Ich Part No]],'STOCK OES'!E:E),SUMIF('STOCK SEALING'!B:B,Table35[[#This Row],[Ich Part No]],'STOCK SEALING'!E:E)))</f>
        <v/>
      </c>
      <c r="Q567" s="226"/>
      <c r="R567" s="223"/>
      <c r="S567" s="226" t="str">
        <f>IFERROR(Table35[[#This Row],[REST TAM]]-Table35[[#This Row],[Scan TAM]],"")</f>
        <v/>
      </c>
      <c r="T567" s="223" t="str">
        <f>IFERROR(Table35[[#This Row],[Rest TMMIN]]-Table35[[#This Row],[Scan Tmmin]],"")</f>
        <v/>
      </c>
      <c r="U567" s="212" t="str">
        <f>IF(Table35[[#This Row],[PO TAM]]="","",IF(Table35[[#This Row],[Balance TAM]]&gt;0,"Open","Close"))</f>
        <v/>
      </c>
      <c r="V567" s="214" t="str">
        <f>IF(Table35[[#This Row],[PO TMMIN]]="","",IF(Table35[[#This Row],[Balance TMMIN]]&gt;0,"Open","Close"))</f>
        <v/>
      </c>
      <c r="W567" s="212"/>
      <c r="X567" s="214"/>
      <c r="Y567" s="236" t="str">
        <f>IF(Table35[[#This Row],[PO TAM]]="","",SUMIF(J:J,Table35[[#This Row],[Ich No]],J:N))</f>
        <v/>
      </c>
      <c r="Z567" s="214" t="str">
        <f>IF(Table35[[#This Row],[PO TMMIN]]="","",SUMIF(B:B,Table35[[#This Row],[Ich Part No]],I:I))</f>
        <v/>
      </c>
      <c r="AC567" s="169" t="str">
        <f>IF(Table35[[#This Row],[Delivery Date]]="","",$AC$2-Table35[[#This Row],[Delivery Date]])</f>
        <v/>
      </c>
      <c r="AE567" t="str">
        <f>IFERROR(VLOOKUP(Table35[[#This Row],[Ich No]],'ICH NO'!K:M,3,0),"")</f>
        <v/>
      </c>
      <c r="AF567" t="str">
        <f>IF(Table35[[#This Row],[REST TAM]]&gt;Table35[[#This Row],[Stock TAM]],Table35[[#This Row],[Stock TAM]],Table35[[#This Row],[REST TAM]])</f>
        <v/>
      </c>
    </row>
    <row r="568" spans="1:32" x14ac:dyDescent="0.3">
      <c r="A568" s="173" t="str">
        <f>IF(Table35[[#This Row],[TAM PART NO]]="","",(ROW()-2))</f>
        <v/>
      </c>
      <c r="B568" s="212" t="str">
        <f>IF(TAM!T572="","",TAM!T572)</f>
        <v/>
      </c>
      <c r="C568" s="42" t="str">
        <f>IF(TAM!Q572="","",TAM!Q572)</f>
        <v/>
      </c>
      <c r="D568" s="42" t="str">
        <f>IF(TAM!I572="","",TAM!I572)</f>
        <v/>
      </c>
      <c r="E568" s="42" t="str">
        <f>IF(TAM!H572="","",TAM!H572)</f>
        <v/>
      </c>
      <c r="F568" s="213" t="str">
        <f>IF(TAM!L572="","",TAM!L572)</f>
        <v/>
      </c>
      <c r="G568" s="213" t="str">
        <f>IF(TAM!M572="","",TAM!M572)</f>
        <v/>
      </c>
      <c r="H568" s="220" t="str">
        <f>IF(TAM!AD572="","",TAM!AD572)</f>
        <v/>
      </c>
      <c r="I568" s="223" t="str">
        <f>IF(Table35[[#This Row],[Open Qty TAM]]="","",TAM!AE572)</f>
        <v/>
      </c>
      <c r="J568" s="212" t="str">
        <f>IF(TMMIN!T570="","",TMMIN!T570)</f>
        <v/>
      </c>
      <c r="K568" s="42" t="str">
        <f>IF(TMMIN!Q570="","",TMMIN!Q570)</f>
        <v/>
      </c>
      <c r="L568" s="42" t="str">
        <f>IF(TMMIN!I570="","",TMMIN!I570)</f>
        <v/>
      </c>
      <c r="M568" s="220" t="str">
        <f>IF(Table35[[#This Row],[PO TMMIN]]="","",TMMIN!AD570)</f>
        <v/>
      </c>
      <c r="N568" s="223" t="str">
        <f>IF(Table35[[#This Row],[Open Qty TMMIN]]="","",TMMIN!AE570)</f>
        <v/>
      </c>
      <c r="O568" s="226" t="str">
        <f>IF(Table35[[#This Row],[Open Qty TAM]]="","",SUM(SUMIF('STOCK OES'!B:B,Table35[[#This Row],[Ich No]],'STOCK OES'!E:E),SUMIF('STOCK SEALING'!B:B,Table35[[#This Row],[Ich Part No]],'STOCK SEALING'!E:E)))</f>
        <v/>
      </c>
      <c r="P568" s="223" t="str">
        <f>IF(Table35[[#This Row],[Rest TMMIN]]="","",SUM(SUMIF('STOCK OES'!B:B,Table35[[#This Row],[Ich Part No]],'STOCK OES'!E:E),SUMIF('STOCK SEALING'!B:B,Table35[[#This Row],[Ich Part No]],'STOCK SEALING'!E:E)))</f>
        <v/>
      </c>
      <c r="Q568" s="226"/>
      <c r="R568" s="223"/>
      <c r="S568" s="226" t="str">
        <f>IFERROR(Table35[[#This Row],[REST TAM]]-Table35[[#This Row],[Scan TAM]],"")</f>
        <v/>
      </c>
      <c r="T568" s="223" t="str">
        <f>IFERROR(Table35[[#This Row],[Rest TMMIN]]-Table35[[#This Row],[Scan Tmmin]],"")</f>
        <v/>
      </c>
      <c r="U568" s="212" t="str">
        <f>IF(Table35[[#This Row],[PO TAM]]="","",IF(Table35[[#This Row],[Balance TAM]]&gt;0,"Open","Close"))</f>
        <v/>
      </c>
      <c r="V568" s="214" t="str">
        <f>IF(Table35[[#This Row],[PO TMMIN]]="","",IF(Table35[[#This Row],[Balance TMMIN]]&gt;0,"Open","Close"))</f>
        <v/>
      </c>
      <c r="W568" s="212"/>
      <c r="X568" s="214"/>
      <c r="Y568" s="236" t="str">
        <f>IF(Table35[[#This Row],[PO TAM]]="","",SUMIF(J:J,Table35[[#This Row],[Ich No]],J:N))</f>
        <v/>
      </c>
      <c r="Z568" s="214" t="str">
        <f>IF(Table35[[#This Row],[PO TMMIN]]="","",SUMIF(B:B,Table35[[#This Row],[Ich Part No]],I:I))</f>
        <v/>
      </c>
      <c r="AC568" s="169" t="str">
        <f>IF(Table35[[#This Row],[Delivery Date]]="","",$AC$2-Table35[[#This Row],[Delivery Date]])</f>
        <v/>
      </c>
      <c r="AE568" t="str">
        <f>IFERROR(VLOOKUP(Table35[[#This Row],[Ich No]],'ICH NO'!K:M,3,0),"")</f>
        <v/>
      </c>
      <c r="AF568" t="str">
        <f>IF(Table35[[#This Row],[REST TAM]]&gt;Table35[[#This Row],[Stock TAM]],Table35[[#This Row],[Stock TAM]],Table35[[#This Row],[REST TAM]])</f>
        <v/>
      </c>
    </row>
    <row r="569" spans="1:32" x14ac:dyDescent="0.3">
      <c r="A569" s="173" t="str">
        <f>IF(Table35[[#This Row],[TAM PART NO]]="","",(ROW()-2))</f>
        <v/>
      </c>
      <c r="B569" s="212" t="str">
        <f>IF(TAM!T573="","",TAM!T573)</f>
        <v/>
      </c>
      <c r="C569" s="42" t="str">
        <f>IF(TAM!Q573="","",TAM!Q573)</f>
        <v/>
      </c>
      <c r="D569" s="42" t="str">
        <f>IF(TAM!I573="","",TAM!I573)</f>
        <v/>
      </c>
      <c r="E569" s="42" t="str">
        <f>IF(TAM!H573="","",TAM!H573)</f>
        <v/>
      </c>
      <c r="F569" s="213" t="str">
        <f>IF(TAM!L573="","",TAM!L573)</f>
        <v/>
      </c>
      <c r="G569" s="213" t="str">
        <f>IF(TAM!M573="","",TAM!M573)</f>
        <v/>
      </c>
      <c r="H569" s="220" t="str">
        <f>IF(TAM!AD573="","",TAM!AD573)</f>
        <v/>
      </c>
      <c r="I569" s="223" t="str">
        <f>IF(Table35[[#This Row],[Open Qty TAM]]="","",TAM!AE573)</f>
        <v/>
      </c>
      <c r="J569" s="212" t="str">
        <f>IF(TMMIN!T571="","",TMMIN!T571)</f>
        <v/>
      </c>
      <c r="K569" s="42" t="str">
        <f>IF(TMMIN!Q571="","",TMMIN!Q571)</f>
        <v/>
      </c>
      <c r="L569" s="42" t="str">
        <f>IF(TMMIN!I571="","",TMMIN!I571)</f>
        <v/>
      </c>
      <c r="M569" s="220" t="str">
        <f>IF(Table35[[#This Row],[PO TMMIN]]="","",TMMIN!AD571)</f>
        <v/>
      </c>
      <c r="N569" s="223" t="str">
        <f>IF(Table35[[#This Row],[Open Qty TMMIN]]="","",TMMIN!AE571)</f>
        <v/>
      </c>
      <c r="O569" s="226" t="str">
        <f>IF(Table35[[#This Row],[Open Qty TAM]]="","",SUM(SUMIF('STOCK OES'!B:B,Table35[[#This Row],[Ich No]],'STOCK OES'!E:E),SUMIF('STOCK SEALING'!B:B,Table35[[#This Row],[Ich Part No]],'STOCK SEALING'!E:E)))</f>
        <v/>
      </c>
      <c r="P569" s="223" t="str">
        <f>IF(Table35[[#This Row],[Rest TMMIN]]="","",SUM(SUMIF('STOCK OES'!B:B,Table35[[#This Row],[Ich Part No]],'STOCK OES'!E:E),SUMIF('STOCK SEALING'!B:B,Table35[[#This Row],[Ich Part No]],'STOCK SEALING'!E:E)))</f>
        <v/>
      </c>
      <c r="Q569" s="226"/>
      <c r="R569" s="223"/>
      <c r="S569" s="226" t="str">
        <f>IFERROR(Table35[[#This Row],[REST TAM]]-Table35[[#This Row],[Scan TAM]],"")</f>
        <v/>
      </c>
      <c r="T569" s="223" t="str">
        <f>IFERROR(Table35[[#This Row],[Rest TMMIN]]-Table35[[#This Row],[Scan Tmmin]],"")</f>
        <v/>
      </c>
      <c r="U569" s="212" t="str">
        <f>IF(Table35[[#This Row],[PO TAM]]="","",IF(Table35[[#This Row],[Balance TAM]]&gt;0,"Open","Close"))</f>
        <v/>
      </c>
      <c r="V569" s="214" t="str">
        <f>IF(Table35[[#This Row],[PO TMMIN]]="","",IF(Table35[[#This Row],[Balance TMMIN]]&gt;0,"Open","Close"))</f>
        <v/>
      </c>
      <c r="W569" s="212"/>
      <c r="X569" s="214"/>
      <c r="Y569" s="236" t="str">
        <f>IF(Table35[[#This Row],[PO TAM]]="","",SUMIF(J:J,Table35[[#This Row],[Ich No]],J:N))</f>
        <v/>
      </c>
      <c r="Z569" s="214" t="str">
        <f>IF(Table35[[#This Row],[PO TMMIN]]="","",SUMIF(B:B,Table35[[#This Row],[Ich Part No]],I:I))</f>
        <v/>
      </c>
      <c r="AC569" s="169" t="str">
        <f>IF(Table35[[#This Row],[Delivery Date]]="","",$AC$2-Table35[[#This Row],[Delivery Date]])</f>
        <v/>
      </c>
      <c r="AE569" t="str">
        <f>IFERROR(VLOOKUP(Table35[[#This Row],[Ich No]],'ICH NO'!K:M,3,0),"")</f>
        <v/>
      </c>
      <c r="AF569" t="str">
        <f>IF(Table35[[#This Row],[REST TAM]]&gt;Table35[[#This Row],[Stock TAM]],Table35[[#This Row],[Stock TAM]],Table35[[#This Row],[REST TAM]])</f>
        <v/>
      </c>
    </row>
    <row r="570" spans="1:32" x14ac:dyDescent="0.3">
      <c r="A570" s="173" t="str">
        <f>IF(Table35[[#This Row],[TAM PART NO]]="","",(ROW()-2))</f>
        <v/>
      </c>
      <c r="B570" s="212" t="str">
        <f>IF(TAM!T574="","",TAM!T574)</f>
        <v/>
      </c>
      <c r="C570" s="42" t="str">
        <f>IF(TAM!Q574="","",TAM!Q574)</f>
        <v/>
      </c>
      <c r="D570" s="42" t="str">
        <f>IF(TAM!I574="","",TAM!I574)</f>
        <v/>
      </c>
      <c r="E570" s="42" t="str">
        <f>IF(TAM!H574="","",TAM!H574)</f>
        <v/>
      </c>
      <c r="F570" s="213" t="str">
        <f>IF(TAM!L574="","",TAM!L574)</f>
        <v/>
      </c>
      <c r="G570" s="213" t="str">
        <f>IF(TAM!M574="","",TAM!M574)</f>
        <v/>
      </c>
      <c r="H570" s="220" t="str">
        <f>IF(TAM!AD574="","",TAM!AD574)</f>
        <v/>
      </c>
      <c r="I570" s="223" t="str">
        <f>IF(Table35[[#This Row],[Open Qty TAM]]="","",TAM!AE574)</f>
        <v/>
      </c>
      <c r="J570" s="212" t="str">
        <f>IF(TMMIN!T572="","",TMMIN!T572)</f>
        <v/>
      </c>
      <c r="K570" s="42" t="str">
        <f>IF(TMMIN!Q572="","",TMMIN!Q572)</f>
        <v/>
      </c>
      <c r="L570" s="42" t="str">
        <f>IF(TMMIN!I572="","",TMMIN!I572)</f>
        <v/>
      </c>
      <c r="M570" s="220" t="str">
        <f>IF(Table35[[#This Row],[PO TMMIN]]="","",TMMIN!AD572)</f>
        <v/>
      </c>
      <c r="N570" s="223" t="str">
        <f>IF(Table35[[#This Row],[Open Qty TMMIN]]="","",TMMIN!AE572)</f>
        <v/>
      </c>
      <c r="O570" s="226" t="str">
        <f>IF(Table35[[#This Row],[Open Qty TAM]]="","",SUM(SUMIF('STOCK OES'!B:B,Table35[[#This Row],[Ich No]],'STOCK OES'!E:E),SUMIF('STOCK SEALING'!B:B,Table35[[#This Row],[Ich Part No]],'STOCK SEALING'!E:E)))</f>
        <v/>
      </c>
      <c r="P570" s="223" t="str">
        <f>IF(Table35[[#This Row],[Rest TMMIN]]="","",SUM(SUMIF('STOCK OES'!B:B,Table35[[#This Row],[Ich Part No]],'STOCK OES'!E:E),SUMIF('STOCK SEALING'!B:B,Table35[[#This Row],[Ich Part No]],'STOCK SEALING'!E:E)))</f>
        <v/>
      </c>
      <c r="Q570" s="226"/>
      <c r="R570" s="223"/>
      <c r="S570" s="226" t="str">
        <f>IFERROR(Table35[[#This Row],[REST TAM]]-Table35[[#This Row],[Scan TAM]],"")</f>
        <v/>
      </c>
      <c r="T570" s="223" t="str">
        <f>IFERROR(Table35[[#This Row],[Rest TMMIN]]-Table35[[#This Row],[Scan Tmmin]],"")</f>
        <v/>
      </c>
      <c r="U570" s="212" t="str">
        <f>IF(Table35[[#This Row],[PO TAM]]="","",IF(Table35[[#This Row],[Balance TAM]]&gt;0,"Open","Close"))</f>
        <v/>
      </c>
      <c r="V570" s="214" t="str">
        <f>IF(Table35[[#This Row],[PO TMMIN]]="","",IF(Table35[[#This Row],[Balance TMMIN]]&gt;0,"Open","Close"))</f>
        <v/>
      </c>
      <c r="W570" s="212"/>
      <c r="X570" s="214"/>
      <c r="Y570" s="236" t="str">
        <f>IF(Table35[[#This Row],[PO TAM]]="","",SUMIF(J:J,Table35[[#This Row],[Ich No]],J:N))</f>
        <v/>
      </c>
      <c r="Z570" s="214" t="str">
        <f>IF(Table35[[#This Row],[PO TMMIN]]="","",SUMIF(B:B,Table35[[#This Row],[Ich Part No]],I:I))</f>
        <v/>
      </c>
      <c r="AC570" s="169" t="str">
        <f>IF(Table35[[#This Row],[Delivery Date]]="","",$AC$2-Table35[[#This Row],[Delivery Date]])</f>
        <v/>
      </c>
      <c r="AE570" t="str">
        <f>IFERROR(VLOOKUP(Table35[[#This Row],[Ich No]],'ICH NO'!K:M,3,0),"")</f>
        <v/>
      </c>
      <c r="AF570" t="str">
        <f>IF(Table35[[#This Row],[REST TAM]]&gt;Table35[[#This Row],[Stock TAM]],Table35[[#This Row],[Stock TAM]],Table35[[#This Row],[REST TAM]])</f>
        <v/>
      </c>
    </row>
    <row r="571" spans="1:32" x14ac:dyDescent="0.3">
      <c r="A571" s="173" t="str">
        <f>IF(Table35[[#This Row],[TAM PART NO]]="","",(ROW()-2))</f>
        <v/>
      </c>
      <c r="B571" s="212" t="str">
        <f>IF(TAM!T575="","",TAM!T575)</f>
        <v/>
      </c>
      <c r="C571" s="42" t="str">
        <f>IF(TAM!Q575="","",TAM!Q575)</f>
        <v/>
      </c>
      <c r="D571" s="42" t="str">
        <f>IF(TAM!I575="","",TAM!I575)</f>
        <v/>
      </c>
      <c r="E571" s="42" t="str">
        <f>IF(TAM!H575="","",TAM!H575)</f>
        <v/>
      </c>
      <c r="F571" s="213" t="str">
        <f>IF(TAM!L575="","",TAM!L575)</f>
        <v/>
      </c>
      <c r="G571" s="213" t="str">
        <f>IF(TAM!M575="","",TAM!M575)</f>
        <v/>
      </c>
      <c r="H571" s="220" t="str">
        <f>IF(TAM!AD575="","",TAM!AD575)</f>
        <v/>
      </c>
      <c r="I571" s="223" t="str">
        <f>IF(Table35[[#This Row],[Open Qty TAM]]="","",TAM!AE575)</f>
        <v/>
      </c>
      <c r="J571" s="212" t="str">
        <f>IF(TMMIN!T573="","",TMMIN!T573)</f>
        <v/>
      </c>
      <c r="K571" s="42" t="str">
        <f>IF(TMMIN!Q573="","",TMMIN!Q573)</f>
        <v/>
      </c>
      <c r="L571" s="42" t="str">
        <f>IF(TMMIN!I573="","",TMMIN!I573)</f>
        <v/>
      </c>
      <c r="M571" s="220" t="str">
        <f>IF(Table35[[#This Row],[PO TMMIN]]="","",TMMIN!AD573)</f>
        <v/>
      </c>
      <c r="N571" s="223" t="str">
        <f>IF(Table35[[#This Row],[Open Qty TMMIN]]="","",TMMIN!AE573)</f>
        <v/>
      </c>
      <c r="O571" s="226" t="str">
        <f>IF(Table35[[#This Row],[Open Qty TAM]]="","",SUM(SUMIF('STOCK OES'!B:B,Table35[[#This Row],[Ich No]],'STOCK OES'!E:E),SUMIF('STOCK SEALING'!B:B,Table35[[#This Row],[Ich Part No]],'STOCK SEALING'!E:E)))</f>
        <v/>
      </c>
      <c r="P571" s="223" t="str">
        <f>IF(Table35[[#This Row],[Rest TMMIN]]="","",SUM(SUMIF('STOCK OES'!B:B,Table35[[#This Row],[Ich Part No]],'STOCK OES'!E:E),SUMIF('STOCK SEALING'!B:B,Table35[[#This Row],[Ich Part No]],'STOCK SEALING'!E:E)))</f>
        <v/>
      </c>
      <c r="Q571" s="226"/>
      <c r="R571" s="223"/>
      <c r="S571" s="226" t="str">
        <f>IFERROR(Table35[[#This Row],[REST TAM]]-Table35[[#This Row],[Scan TAM]],"")</f>
        <v/>
      </c>
      <c r="T571" s="223" t="str">
        <f>IFERROR(Table35[[#This Row],[Rest TMMIN]]-Table35[[#This Row],[Scan Tmmin]],"")</f>
        <v/>
      </c>
      <c r="U571" s="212" t="str">
        <f>IF(Table35[[#This Row],[PO TAM]]="","",IF(Table35[[#This Row],[Balance TAM]]&gt;0,"Open","Close"))</f>
        <v/>
      </c>
      <c r="V571" s="214" t="str">
        <f>IF(Table35[[#This Row],[PO TMMIN]]="","",IF(Table35[[#This Row],[Balance TMMIN]]&gt;0,"Open","Close"))</f>
        <v/>
      </c>
      <c r="W571" s="212"/>
      <c r="X571" s="214"/>
      <c r="Y571" s="236" t="str">
        <f>IF(Table35[[#This Row],[PO TAM]]="","",SUMIF(J:J,Table35[[#This Row],[Ich No]],J:N))</f>
        <v/>
      </c>
      <c r="Z571" s="214" t="str">
        <f>IF(Table35[[#This Row],[PO TMMIN]]="","",SUMIF(B:B,Table35[[#This Row],[Ich Part No]],I:I))</f>
        <v/>
      </c>
      <c r="AC571" s="169" t="str">
        <f>IF(Table35[[#This Row],[Delivery Date]]="","",$AC$2-Table35[[#This Row],[Delivery Date]])</f>
        <v/>
      </c>
      <c r="AE571" t="str">
        <f>IFERROR(VLOOKUP(Table35[[#This Row],[Ich No]],'ICH NO'!K:M,3,0),"")</f>
        <v/>
      </c>
      <c r="AF571" t="str">
        <f>IF(Table35[[#This Row],[REST TAM]]&gt;Table35[[#This Row],[Stock TAM]],Table35[[#This Row],[Stock TAM]],Table35[[#This Row],[REST TAM]])</f>
        <v/>
      </c>
    </row>
    <row r="572" spans="1:32" x14ac:dyDescent="0.3">
      <c r="A572" s="173" t="str">
        <f>IF(Table35[[#This Row],[TAM PART NO]]="","",(ROW()-2))</f>
        <v/>
      </c>
      <c r="B572" s="212" t="str">
        <f>IF(TAM!T576="","",TAM!T576)</f>
        <v/>
      </c>
      <c r="C572" s="42" t="str">
        <f>IF(TAM!Q576="","",TAM!Q576)</f>
        <v/>
      </c>
      <c r="D572" s="42" t="str">
        <f>IF(TAM!I576="","",TAM!I576)</f>
        <v/>
      </c>
      <c r="E572" s="42" t="str">
        <f>IF(TAM!H576="","",TAM!H576)</f>
        <v/>
      </c>
      <c r="F572" s="213" t="str">
        <f>IF(TAM!L576="","",TAM!L576)</f>
        <v/>
      </c>
      <c r="G572" s="213" t="str">
        <f>IF(TAM!M576="","",TAM!M576)</f>
        <v/>
      </c>
      <c r="H572" s="220" t="str">
        <f>IF(TAM!AD576="","",TAM!AD576)</f>
        <v/>
      </c>
      <c r="I572" s="223" t="str">
        <f>IF(Table35[[#This Row],[Open Qty TAM]]="","",TAM!AE576)</f>
        <v/>
      </c>
      <c r="J572" s="212" t="str">
        <f>IF(TMMIN!T574="","",TMMIN!T574)</f>
        <v/>
      </c>
      <c r="K572" s="42" t="str">
        <f>IF(TMMIN!Q574="","",TMMIN!Q574)</f>
        <v/>
      </c>
      <c r="L572" s="42" t="str">
        <f>IF(TMMIN!I574="","",TMMIN!I574)</f>
        <v/>
      </c>
      <c r="M572" s="220" t="str">
        <f>IF(Table35[[#This Row],[PO TMMIN]]="","",TMMIN!AD574)</f>
        <v/>
      </c>
      <c r="N572" s="223" t="str">
        <f>IF(Table35[[#This Row],[Open Qty TMMIN]]="","",TMMIN!AE574)</f>
        <v/>
      </c>
      <c r="O572" s="226" t="str">
        <f>IF(Table35[[#This Row],[Open Qty TAM]]="","",SUM(SUMIF('STOCK OES'!B:B,Table35[[#This Row],[Ich No]],'STOCK OES'!E:E),SUMIF('STOCK SEALING'!B:B,Table35[[#This Row],[Ich Part No]],'STOCK SEALING'!E:E)))</f>
        <v/>
      </c>
      <c r="P572" s="223" t="str">
        <f>IF(Table35[[#This Row],[Rest TMMIN]]="","",SUM(SUMIF('STOCK OES'!B:B,Table35[[#This Row],[Ich Part No]],'STOCK OES'!E:E),SUMIF('STOCK SEALING'!B:B,Table35[[#This Row],[Ich Part No]],'STOCK SEALING'!E:E)))</f>
        <v/>
      </c>
      <c r="Q572" s="226"/>
      <c r="R572" s="223"/>
      <c r="S572" s="226" t="str">
        <f>IFERROR(Table35[[#This Row],[REST TAM]]-Table35[[#This Row],[Scan TAM]],"")</f>
        <v/>
      </c>
      <c r="T572" s="223" t="str">
        <f>IFERROR(Table35[[#This Row],[Rest TMMIN]]-Table35[[#This Row],[Scan Tmmin]],"")</f>
        <v/>
      </c>
      <c r="U572" s="212" t="str">
        <f>IF(Table35[[#This Row],[PO TAM]]="","",IF(Table35[[#This Row],[Balance TAM]]&gt;0,"Open","Close"))</f>
        <v/>
      </c>
      <c r="V572" s="214" t="str">
        <f>IF(Table35[[#This Row],[PO TMMIN]]="","",IF(Table35[[#This Row],[Balance TMMIN]]&gt;0,"Open","Close"))</f>
        <v/>
      </c>
      <c r="W572" s="212"/>
      <c r="X572" s="214"/>
      <c r="Y572" s="236" t="str">
        <f>IF(Table35[[#This Row],[PO TAM]]="","",SUMIF(J:J,Table35[[#This Row],[Ich No]],J:N))</f>
        <v/>
      </c>
      <c r="Z572" s="214" t="str">
        <f>IF(Table35[[#This Row],[PO TMMIN]]="","",SUMIF(B:B,Table35[[#This Row],[Ich Part No]],I:I))</f>
        <v/>
      </c>
      <c r="AC572" s="169" t="str">
        <f>IF(Table35[[#This Row],[Delivery Date]]="","",$AC$2-Table35[[#This Row],[Delivery Date]])</f>
        <v/>
      </c>
      <c r="AE572" t="str">
        <f>IFERROR(VLOOKUP(Table35[[#This Row],[Ich No]],'ICH NO'!K:M,3,0),"")</f>
        <v/>
      </c>
      <c r="AF572" t="str">
        <f>IF(Table35[[#This Row],[REST TAM]]&gt;Table35[[#This Row],[Stock TAM]],Table35[[#This Row],[Stock TAM]],Table35[[#This Row],[REST TAM]])</f>
        <v/>
      </c>
    </row>
    <row r="573" spans="1:32" x14ac:dyDescent="0.3">
      <c r="A573" s="173" t="str">
        <f>IF(Table35[[#This Row],[TAM PART NO]]="","",(ROW()-2))</f>
        <v/>
      </c>
      <c r="B573" s="212" t="str">
        <f>IF(TAM!T577="","",TAM!T577)</f>
        <v/>
      </c>
      <c r="C573" s="42" t="str">
        <f>IF(TAM!Q577="","",TAM!Q577)</f>
        <v/>
      </c>
      <c r="D573" s="42" t="str">
        <f>IF(TAM!I577="","",TAM!I577)</f>
        <v/>
      </c>
      <c r="E573" s="42" t="str">
        <f>IF(TAM!H577="","",TAM!H577)</f>
        <v/>
      </c>
      <c r="F573" s="213" t="str">
        <f>IF(TAM!L577="","",TAM!L577)</f>
        <v/>
      </c>
      <c r="G573" s="213" t="str">
        <f>IF(TAM!M577="","",TAM!M577)</f>
        <v/>
      </c>
      <c r="H573" s="220" t="str">
        <f>IF(TAM!AD577="","",TAM!AD577)</f>
        <v/>
      </c>
      <c r="I573" s="223" t="str">
        <f>IF(Table35[[#This Row],[Open Qty TAM]]="","",TAM!AE577)</f>
        <v/>
      </c>
      <c r="J573" s="212" t="str">
        <f>IF(TMMIN!T575="","",TMMIN!T575)</f>
        <v/>
      </c>
      <c r="K573" s="42" t="str">
        <f>IF(TMMIN!Q575="","",TMMIN!Q575)</f>
        <v/>
      </c>
      <c r="L573" s="42" t="str">
        <f>IF(TMMIN!I575="","",TMMIN!I575)</f>
        <v/>
      </c>
      <c r="M573" s="220" t="str">
        <f>IF(Table35[[#This Row],[PO TMMIN]]="","",TMMIN!AD575)</f>
        <v/>
      </c>
      <c r="N573" s="223" t="str">
        <f>IF(Table35[[#This Row],[Open Qty TMMIN]]="","",TMMIN!AE575)</f>
        <v/>
      </c>
      <c r="O573" s="226" t="str">
        <f>IF(Table35[[#This Row],[Open Qty TAM]]="","",SUM(SUMIF('STOCK OES'!B:B,Table35[[#This Row],[Ich No]],'STOCK OES'!E:E),SUMIF('STOCK SEALING'!B:B,Table35[[#This Row],[Ich Part No]],'STOCK SEALING'!E:E)))</f>
        <v/>
      </c>
      <c r="P573" s="223" t="str">
        <f>IF(Table35[[#This Row],[Rest TMMIN]]="","",SUM(SUMIF('STOCK OES'!B:B,Table35[[#This Row],[Ich Part No]],'STOCK OES'!E:E),SUMIF('STOCK SEALING'!B:B,Table35[[#This Row],[Ich Part No]],'STOCK SEALING'!E:E)))</f>
        <v/>
      </c>
      <c r="Q573" s="226"/>
      <c r="R573" s="223"/>
      <c r="S573" s="226" t="str">
        <f>IFERROR(Table35[[#This Row],[REST TAM]]-Table35[[#This Row],[Scan TAM]],"")</f>
        <v/>
      </c>
      <c r="T573" s="223" t="str">
        <f>IFERROR(Table35[[#This Row],[Rest TMMIN]]-Table35[[#This Row],[Scan Tmmin]],"")</f>
        <v/>
      </c>
      <c r="U573" s="212" t="str">
        <f>IF(Table35[[#This Row],[PO TAM]]="","",IF(Table35[[#This Row],[Balance TAM]]&gt;0,"Open","Close"))</f>
        <v/>
      </c>
      <c r="V573" s="214" t="str">
        <f>IF(Table35[[#This Row],[PO TMMIN]]="","",IF(Table35[[#This Row],[Balance TMMIN]]&gt;0,"Open","Close"))</f>
        <v/>
      </c>
      <c r="W573" s="212"/>
      <c r="X573" s="214"/>
      <c r="Y573" s="236" t="str">
        <f>IF(Table35[[#This Row],[PO TAM]]="","",SUMIF(J:J,Table35[[#This Row],[Ich No]],J:N))</f>
        <v/>
      </c>
      <c r="Z573" s="214" t="str">
        <f>IF(Table35[[#This Row],[PO TMMIN]]="","",SUMIF(B:B,Table35[[#This Row],[Ich Part No]],I:I))</f>
        <v/>
      </c>
      <c r="AC573" s="169" t="str">
        <f>IF(Table35[[#This Row],[Delivery Date]]="","",$AC$2-Table35[[#This Row],[Delivery Date]])</f>
        <v/>
      </c>
      <c r="AE573" t="str">
        <f>IFERROR(VLOOKUP(Table35[[#This Row],[Ich No]],'ICH NO'!K:M,3,0),"")</f>
        <v/>
      </c>
      <c r="AF573" t="str">
        <f>IF(Table35[[#This Row],[REST TAM]]&gt;Table35[[#This Row],[Stock TAM]],Table35[[#This Row],[Stock TAM]],Table35[[#This Row],[REST TAM]])</f>
        <v/>
      </c>
    </row>
    <row r="574" spans="1:32" x14ac:dyDescent="0.3">
      <c r="A574" s="173" t="str">
        <f>IF(Table35[[#This Row],[TAM PART NO]]="","",(ROW()-2))</f>
        <v/>
      </c>
      <c r="B574" s="212" t="str">
        <f>IF(TAM!T578="","",TAM!T578)</f>
        <v/>
      </c>
      <c r="C574" s="42" t="str">
        <f>IF(TAM!Q578="","",TAM!Q578)</f>
        <v/>
      </c>
      <c r="D574" s="42" t="str">
        <f>IF(TAM!I578="","",TAM!I578)</f>
        <v/>
      </c>
      <c r="E574" s="42" t="str">
        <f>IF(TAM!H578="","",TAM!H578)</f>
        <v/>
      </c>
      <c r="F574" s="213" t="str">
        <f>IF(TAM!L578="","",TAM!L578)</f>
        <v/>
      </c>
      <c r="G574" s="213" t="str">
        <f>IF(TAM!M578="","",TAM!M578)</f>
        <v/>
      </c>
      <c r="H574" s="220" t="str">
        <f>IF(TAM!AD578="","",TAM!AD578)</f>
        <v/>
      </c>
      <c r="I574" s="223" t="str">
        <f>IF(Table35[[#This Row],[Open Qty TAM]]="","",TAM!AE578)</f>
        <v/>
      </c>
      <c r="J574" s="212" t="str">
        <f>IF(TMMIN!T576="","",TMMIN!T576)</f>
        <v/>
      </c>
      <c r="K574" s="42" t="str">
        <f>IF(TMMIN!Q576="","",TMMIN!Q576)</f>
        <v/>
      </c>
      <c r="L574" s="42" t="str">
        <f>IF(TMMIN!I576="","",TMMIN!I576)</f>
        <v/>
      </c>
      <c r="M574" s="220" t="str">
        <f>IF(Table35[[#This Row],[PO TMMIN]]="","",TMMIN!AD576)</f>
        <v/>
      </c>
      <c r="N574" s="223" t="str">
        <f>IF(Table35[[#This Row],[Open Qty TMMIN]]="","",TMMIN!AE576)</f>
        <v/>
      </c>
      <c r="O574" s="226" t="str">
        <f>IF(Table35[[#This Row],[Open Qty TAM]]="","",SUM(SUMIF('STOCK OES'!B:B,Table35[[#This Row],[Ich No]],'STOCK OES'!E:E),SUMIF('STOCK SEALING'!B:B,Table35[[#This Row],[Ich Part No]],'STOCK SEALING'!E:E)))</f>
        <v/>
      </c>
      <c r="P574" s="223" t="str">
        <f>IF(Table35[[#This Row],[Rest TMMIN]]="","",SUM(SUMIF('STOCK OES'!B:B,Table35[[#This Row],[Ich Part No]],'STOCK OES'!E:E),SUMIF('STOCK SEALING'!B:B,Table35[[#This Row],[Ich Part No]],'STOCK SEALING'!E:E)))</f>
        <v/>
      </c>
      <c r="Q574" s="226"/>
      <c r="R574" s="223"/>
      <c r="S574" s="226" t="str">
        <f>IFERROR(Table35[[#This Row],[REST TAM]]-Table35[[#This Row],[Scan TAM]],"")</f>
        <v/>
      </c>
      <c r="T574" s="223" t="str">
        <f>IFERROR(Table35[[#This Row],[Rest TMMIN]]-Table35[[#This Row],[Scan Tmmin]],"")</f>
        <v/>
      </c>
      <c r="U574" s="212" t="str">
        <f>IF(Table35[[#This Row],[PO TAM]]="","",IF(Table35[[#This Row],[Balance TAM]]&gt;0,"Open","Close"))</f>
        <v/>
      </c>
      <c r="V574" s="214" t="str">
        <f>IF(Table35[[#This Row],[PO TMMIN]]="","",IF(Table35[[#This Row],[Balance TMMIN]]&gt;0,"Open","Close"))</f>
        <v/>
      </c>
      <c r="W574" s="212"/>
      <c r="X574" s="214"/>
      <c r="Y574" s="236" t="str">
        <f>IF(Table35[[#This Row],[PO TAM]]="","",SUMIF(J:J,Table35[[#This Row],[Ich No]],J:N))</f>
        <v/>
      </c>
      <c r="Z574" s="214" t="str">
        <f>IF(Table35[[#This Row],[PO TMMIN]]="","",SUMIF(B:B,Table35[[#This Row],[Ich Part No]],I:I))</f>
        <v/>
      </c>
      <c r="AC574" s="169" t="str">
        <f>IF(Table35[[#This Row],[Delivery Date]]="","",$AC$2-Table35[[#This Row],[Delivery Date]])</f>
        <v/>
      </c>
      <c r="AE574" t="str">
        <f>IFERROR(VLOOKUP(Table35[[#This Row],[Ich No]],'ICH NO'!K:M,3,0),"")</f>
        <v/>
      </c>
      <c r="AF574" t="str">
        <f>IF(Table35[[#This Row],[REST TAM]]&gt;Table35[[#This Row],[Stock TAM]],Table35[[#This Row],[Stock TAM]],Table35[[#This Row],[REST TAM]])</f>
        <v/>
      </c>
    </row>
    <row r="575" spans="1:32" x14ac:dyDescent="0.3">
      <c r="A575" s="173" t="str">
        <f>IF(Table35[[#This Row],[TAM PART NO]]="","",(ROW()-2))</f>
        <v/>
      </c>
      <c r="B575" s="212" t="str">
        <f>IF(TAM!T579="","",TAM!T579)</f>
        <v/>
      </c>
      <c r="C575" s="42" t="str">
        <f>IF(TAM!Q579="","",TAM!Q579)</f>
        <v/>
      </c>
      <c r="D575" s="42" t="str">
        <f>IF(TAM!I579="","",TAM!I579)</f>
        <v/>
      </c>
      <c r="E575" s="42" t="str">
        <f>IF(TAM!H579="","",TAM!H579)</f>
        <v/>
      </c>
      <c r="F575" s="213" t="str">
        <f>IF(TAM!L579="","",TAM!L579)</f>
        <v/>
      </c>
      <c r="G575" s="213" t="str">
        <f>IF(TAM!M579="","",TAM!M579)</f>
        <v/>
      </c>
      <c r="H575" s="220" t="str">
        <f>IF(TAM!AD579="","",TAM!AD579)</f>
        <v/>
      </c>
      <c r="I575" s="223" t="str">
        <f>IF(Table35[[#This Row],[Open Qty TAM]]="","",TAM!AE579)</f>
        <v/>
      </c>
      <c r="J575" s="212" t="str">
        <f>IF(TMMIN!T577="","",TMMIN!T577)</f>
        <v/>
      </c>
      <c r="K575" s="42" t="str">
        <f>IF(TMMIN!Q577="","",TMMIN!Q577)</f>
        <v/>
      </c>
      <c r="L575" s="42" t="str">
        <f>IF(TMMIN!I577="","",TMMIN!I577)</f>
        <v/>
      </c>
      <c r="M575" s="220" t="str">
        <f>IF(Table35[[#This Row],[PO TMMIN]]="","",TMMIN!AD577)</f>
        <v/>
      </c>
      <c r="N575" s="223" t="str">
        <f>IF(Table35[[#This Row],[Open Qty TMMIN]]="","",TMMIN!AE577)</f>
        <v/>
      </c>
      <c r="O575" s="226" t="str">
        <f>IF(Table35[[#This Row],[Open Qty TAM]]="","",SUM(SUMIF('STOCK OES'!B:B,Table35[[#This Row],[Ich No]],'STOCK OES'!E:E),SUMIF('STOCK SEALING'!B:B,Table35[[#This Row],[Ich Part No]],'STOCK SEALING'!E:E)))</f>
        <v/>
      </c>
      <c r="P575" s="223" t="str">
        <f>IF(Table35[[#This Row],[Rest TMMIN]]="","",SUM(SUMIF('STOCK OES'!B:B,Table35[[#This Row],[Ich Part No]],'STOCK OES'!E:E),SUMIF('STOCK SEALING'!B:B,Table35[[#This Row],[Ich Part No]],'STOCK SEALING'!E:E)))</f>
        <v/>
      </c>
      <c r="Q575" s="226"/>
      <c r="R575" s="223"/>
      <c r="S575" s="226" t="str">
        <f>IFERROR(Table35[[#This Row],[REST TAM]]-Table35[[#This Row],[Scan TAM]],"")</f>
        <v/>
      </c>
      <c r="T575" s="223" t="str">
        <f>IFERROR(Table35[[#This Row],[Rest TMMIN]]-Table35[[#This Row],[Scan Tmmin]],"")</f>
        <v/>
      </c>
      <c r="U575" s="212" t="str">
        <f>IF(Table35[[#This Row],[PO TAM]]="","",IF(Table35[[#This Row],[Balance TAM]]&gt;0,"Open","Close"))</f>
        <v/>
      </c>
      <c r="V575" s="214" t="str">
        <f>IF(Table35[[#This Row],[PO TMMIN]]="","",IF(Table35[[#This Row],[Balance TMMIN]]&gt;0,"Open","Close"))</f>
        <v/>
      </c>
      <c r="W575" s="212"/>
      <c r="X575" s="214"/>
      <c r="Y575" s="236" t="str">
        <f>IF(Table35[[#This Row],[PO TAM]]="","",SUMIF(J:J,Table35[[#This Row],[Ich No]],J:N))</f>
        <v/>
      </c>
      <c r="Z575" s="214" t="str">
        <f>IF(Table35[[#This Row],[PO TMMIN]]="","",SUMIF(B:B,Table35[[#This Row],[Ich Part No]],I:I))</f>
        <v/>
      </c>
      <c r="AC575" s="169" t="str">
        <f>IF(Table35[[#This Row],[Delivery Date]]="","",$AC$2-Table35[[#This Row],[Delivery Date]])</f>
        <v/>
      </c>
      <c r="AE575" t="str">
        <f>IFERROR(VLOOKUP(Table35[[#This Row],[Ich No]],'ICH NO'!K:M,3,0),"")</f>
        <v/>
      </c>
      <c r="AF575" t="str">
        <f>IF(Table35[[#This Row],[REST TAM]]&gt;Table35[[#This Row],[Stock TAM]],Table35[[#This Row],[Stock TAM]],Table35[[#This Row],[REST TAM]])</f>
        <v/>
      </c>
    </row>
    <row r="576" spans="1:32" x14ac:dyDescent="0.3">
      <c r="A576" s="173" t="str">
        <f>IF(Table35[[#This Row],[TAM PART NO]]="","",(ROW()-2))</f>
        <v/>
      </c>
      <c r="B576" s="212" t="str">
        <f>IF(TAM!T580="","",TAM!T580)</f>
        <v/>
      </c>
      <c r="C576" s="42" t="str">
        <f>IF(TAM!Q580="","",TAM!Q580)</f>
        <v/>
      </c>
      <c r="D576" s="42" t="str">
        <f>IF(TAM!I580="","",TAM!I580)</f>
        <v/>
      </c>
      <c r="E576" s="42" t="str">
        <f>IF(TAM!H580="","",TAM!H580)</f>
        <v/>
      </c>
      <c r="F576" s="213" t="str">
        <f>IF(TAM!L580="","",TAM!L580)</f>
        <v/>
      </c>
      <c r="G576" s="213" t="str">
        <f>IF(TAM!M580="","",TAM!M580)</f>
        <v/>
      </c>
      <c r="H576" s="220" t="str">
        <f>IF(TAM!AD580="","",TAM!AD580)</f>
        <v/>
      </c>
      <c r="I576" s="223" t="str">
        <f>IF(Table35[[#This Row],[Open Qty TAM]]="","",TAM!AE580)</f>
        <v/>
      </c>
      <c r="J576" s="212" t="str">
        <f>IF(TMMIN!T578="","",TMMIN!T578)</f>
        <v/>
      </c>
      <c r="K576" s="42" t="str">
        <f>IF(TMMIN!Q578="","",TMMIN!Q578)</f>
        <v/>
      </c>
      <c r="L576" s="42" t="str">
        <f>IF(TMMIN!I578="","",TMMIN!I578)</f>
        <v/>
      </c>
      <c r="M576" s="220" t="str">
        <f>IF(Table35[[#This Row],[PO TMMIN]]="","",TMMIN!AD578)</f>
        <v/>
      </c>
      <c r="N576" s="223" t="str">
        <f>IF(Table35[[#This Row],[Open Qty TMMIN]]="","",TMMIN!AE578)</f>
        <v/>
      </c>
      <c r="O576" s="226" t="str">
        <f>IF(Table35[[#This Row],[Open Qty TAM]]="","",SUM(SUMIF('STOCK OES'!B:B,Table35[[#This Row],[Ich No]],'STOCK OES'!E:E),SUMIF('STOCK SEALING'!B:B,Table35[[#This Row],[Ich Part No]],'STOCK SEALING'!E:E)))</f>
        <v/>
      </c>
      <c r="P576" s="223" t="str">
        <f>IF(Table35[[#This Row],[Rest TMMIN]]="","",SUM(SUMIF('STOCK OES'!B:B,Table35[[#This Row],[Ich Part No]],'STOCK OES'!E:E),SUMIF('STOCK SEALING'!B:B,Table35[[#This Row],[Ich Part No]],'STOCK SEALING'!E:E)))</f>
        <v/>
      </c>
      <c r="Q576" s="226"/>
      <c r="R576" s="223"/>
      <c r="S576" s="226" t="str">
        <f>IFERROR(Table35[[#This Row],[REST TAM]]-Table35[[#This Row],[Scan TAM]],"")</f>
        <v/>
      </c>
      <c r="T576" s="223" t="str">
        <f>IFERROR(Table35[[#This Row],[Rest TMMIN]]-Table35[[#This Row],[Scan Tmmin]],"")</f>
        <v/>
      </c>
      <c r="U576" s="212" t="str">
        <f>IF(Table35[[#This Row],[PO TAM]]="","",IF(Table35[[#This Row],[Balance TAM]]&gt;0,"Open","Close"))</f>
        <v/>
      </c>
      <c r="V576" s="214" t="str">
        <f>IF(Table35[[#This Row],[PO TMMIN]]="","",IF(Table35[[#This Row],[Balance TMMIN]]&gt;0,"Open","Close"))</f>
        <v/>
      </c>
      <c r="W576" s="212"/>
      <c r="X576" s="214"/>
      <c r="Y576" s="236" t="str">
        <f>IF(Table35[[#This Row],[PO TAM]]="","",SUMIF(J:J,Table35[[#This Row],[Ich No]],J:N))</f>
        <v/>
      </c>
      <c r="Z576" s="214" t="str">
        <f>IF(Table35[[#This Row],[PO TMMIN]]="","",SUMIF(B:B,Table35[[#This Row],[Ich Part No]],I:I))</f>
        <v/>
      </c>
      <c r="AC576" s="169" t="str">
        <f>IF(Table35[[#This Row],[Delivery Date]]="","",$AC$2-Table35[[#This Row],[Delivery Date]])</f>
        <v/>
      </c>
      <c r="AE576" t="str">
        <f>IFERROR(VLOOKUP(Table35[[#This Row],[Ich No]],'ICH NO'!K:M,3,0),"")</f>
        <v/>
      </c>
      <c r="AF576" t="str">
        <f>IF(Table35[[#This Row],[REST TAM]]&gt;Table35[[#This Row],[Stock TAM]],Table35[[#This Row],[Stock TAM]],Table35[[#This Row],[REST TAM]])</f>
        <v/>
      </c>
    </row>
    <row r="577" spans="1:32" x14ac:dyDescent="0.3">
      <c r="A577" s="173" t="str">
        <f>IF(Table35[[#This Row],[TAM PART NO]]="","",(ROW()-2))</f>
        <v/>
      </c>
      <c r="B577" s="212" t="str">
        <f>IF(TAM!T581="","",TAM!T581)</f>
        <v/>
      </c>
      <c r="C577" s="42" t="str">
        <f>IF(TAM!Q581="","",TAM!Q581)</f>
        <v/>
      </c>
      <c r="D577" s="42" t="str">
        <f>IF(TAM!I581="","",TAM!I581)</f>
        <v/>
      </c>
      <c r="E577" s="42" t="str">
        <f>IF(TAM!H581="","",TAM!H581)</f>
        <v/>
      </c>
      <c r="F577" s="213" t="str">
        <f>IF(TAM!L581="","",TAM!L581)</f>
        <v/>
      </c>
      <c r="G577" s="213" t="str">
        <f>IF(TAM!M581="","",TAM!M581)</f>
        <v/>
      </c>
      <c r="H577" s="220" t="str">
        <f>IF(TAM!AD581="","",TAM!AD581)</f>
        <v/>
      </c>
      <c r="I577" s="223" t="str">
        <f>IF(Table35[[#This Row],[Open Qty TAM]]="","",TAM!AE581)</f>
        <v/>
      </c>
      <c r="J577" s="212" t="str">
        <f>IF(TMMIN!T579="","",TMMIN!T579)</f>
        <v/>
      </c>
      <c r="K577" s="42" t="str">
        <f>IF(TMMIN!Q579="","",TMMIN!Q579)</f>
        <v/>
      </c>
      <c r="L577" s="42" t="str">
        <f>IF(TMMIN!I579="","",TMMIN!I579)</f>
        <v/>
      </c>
      <c r="M577" s="220" t="str">
        <f>IF(Table35[[#This Row],[PO TMMIN]]="","",TMMIN!AD579)</f>
        <v/>
      </c>
      <c r="N577" s="223" t="str">
        <f>IF(Table35[[#This Row],[Open Qty TMMIN]]="","",TMMIN!AE579)</f>
        <v/>
      </c>
      <c r="O577" s="226" t="str">
        <f>IF(Table35[[#This Row],[Open Qty TAM]]="","",SUM(SUMIF('STOCK OES'!B:B,Table35[[#This Row],[Ich No]],'STOCK OES'!E:E),SUMIF('STOCK SEALING'!B:B,Table35[[#This Row],[Ich Part No]],'STOCK SEALING'!E:E)))</f>
        <v/>
      </c>
      <c r="P577" s="223" t="str">
        <f>IF(Table35[[#This Row],[Rest TMMIN]]="","",SUM(SUMIF('STOCK OES'!B:B,Table35[[#This Row],[Ich Part No]],'STOCK OES'!E:E),SUMIF('STOCK SEALING'!B:B,Table35[[#This Row],[Ich Part No]],'STOCK SEALING'!E:E)))</f>
        <v/>
      </c>
      <c r="Q577" s="226"/>
      <c r="R577" s="223"/>
      <c r="S577" s="226" t="str">
        <f>IFERROR(Table35[[#This Row],[REST TAM]]-Table35[[#This Row],[Scan TAM]],"")</f>
        <v/>
      </c>
      <c r="T577" s="223" t="str">
        <f>IFERROR(Table35[[#This Row],[Rest TMMIN]]-Table35[[#This Row],[Scan Tmmin]],"")</f>
        <v/>
      </c>
      <c r="U577" s="212" t="str">
        <f>IF(Table35[[#This Row],[PO TAM]]="","",IF(Table35[[#This Row],[Balance TAM]]&gt;0,"Open","Close"))</f>
        <v/>
      </c>
      <c r="V577" s="214" t="str">
        <f>IF(Table35[[#This Row],[PO TMMIN]]="","",IF(Table35[[#This Row],[Balance TMMIN]]&gt;0,"Open","Close"))</f>
        <v/>
      </c>
      <c r="W577" s="212"/>
      <c r="X577" s="214"/>
      <c r="Y577" s="236" t="str">
        <f>IF(Table35[[#This Row],[PO TAM]]="","",SUMIF(J:J,Table35[[#This Row],[Ich No]],J:N))</f>
        <v/>
      </c>
      <c r="Z577" s="214" t="str">
        <f>IF(Table35[[#This Row],[PO TMMIN]]="","",SUMIF(B:B,Table35[[#This Row],[Ich Part No]],I:I))</f>
        <v/>
      </c>
      <c r="AC577" s="169" t="str">
        <f>IF(Table35[[#This Row],[Delivery Date]]="","",$AC$2-Table35[[#This Row],[Delivery Date]])</f>
        <v/>
      </c>
      <c r="AE577" t="str">
        <f>IFERROR(VLOOKUP(Table35[[#This Row],[Ich No]],'ICH NO'!K:M,3,0),"")</f>
        <v/>
      </c>
      <c r="AF577" t="str">
        <f>IF(Table35[[#This Row],[REST TAM]]&gt;Table35[[#This Row],[Stock TAM]],Table35[[#This Row],[Stock TAM]],Table35[[#This Row],[REST TAM]])</f>
        <v/>
      </c>
    </row>
    <row r="578" spans="1:32" x14ac:dyDescent="0.3">
      <c r="A578" s="173" t="str">
        <f>IF(Table35[[#This Row],[TAM PART NO]]="","",(ROW()-2))</f>
        <v/>
      </c>
      <c r="B578" s="212" t="str">
        <f>IF(TAM!T582="","",TAM!T582)</f>
        <v/>
      </c>
      <c r="C578" s="42" t="str">
        <f>IF(TAM!Q582="","",TAM!Q582)</f>
        <v/>
      </c>
      <c r="D578" s="42" t="str">
        <f>IF(TAM!I582="","",TAM!I582)</f>
        <v/>
      </c>
      <c r="E578" s="42" t="str">
        <f>IF(TAM!H582="","",TAM!H582)</f>
        <v/>
      </c>
      <c r="F578" s="213" t="str">
        <f>IF(TAM!L582="","",TAM!L582)</f>
        <v/>
      </c>
      <c r="G578" s="213" t="str">
        <f>IF(TAM!M582="","",TAM!M582)</f>
        <v/>
      </c>
      <c r="H578" s="220" t="str">
        <f>IF(TAM!AD582="","",TAM!AD582)</f>
        <v/>
      </c>
      <c r="I578" s="223" t="str">
        <f>IF(Table35[[#This Row],[Open Qty TAM]]="","",TAM!AE582)</f>
        <v/>
      </c>
      <c r="J578" s="212" t="str">
        <f>IF(TMMIN!T580="","",TMMIN!T580)</f>
        <v/>
      </c>
      <c r="K578" s="42" t="str">
        <f>IF(TMMIN!Q580="","",TMMIN!Q580)</f>
        <v/>
      </c>
      <c r="L578" s="42" t="str">
        <f>IF(TMMIN!I580="","",TMMIN!I580)</f>
        <v/>
      </c>
      <c r="M578" s="220" t="str">
        <f>IF(Table35[[#This Row],[PO TMMIN]]="","",TMMIN!AD580)</f>
        <v/>
      </c>
      <c r="N578" s="223" t="str">
        <f>IF(Table35[[#This Row],[Open Qty TMMIN]]="","",TMMIN!AE580)</f>
        <v/>
      </c>
      <c r="O578" s="226" t="str">
        <f>IF(Table35[[#This Row],[Open Qty TAM]]="","",SUM(SUMIF('STOCK OES'!B:B,Table35[[#This Row],[Ich No]],'STOCK OES'!E:E),SUMIF('STOCK SEALING'!B:B,Table35[[#This Row],[Ich Part No]],'STOCK SEALING'!E:E)))</f>
        <v/>
      </c>
      <c r="P578" s="223" t="str">
        <f>IF(Table35[[#This Row],[Rest TMMIN]]="","",SUM(SUMIF('STOCK OES'!B:B,Table35[[#This Row],[Ich Part No]],'STOCK OES'!E:E),SUMIF('STOCK SEALING'!B:B,Table35[[#This Row],[Ich Part No]],'STOCK SEALING'!E:E)))</f>
        <v/>
      </c>
      <c r="Q578" s="226"/>
      <c r="R578" s="223"/>
      <c r="S578" s="226" t="str">
        <f>IFERROR(Table35[[#This Row],[REST TAM]]-Table35[[#This Row],[Scan TAM]],"")</f>
        <v/>
      </c>
      <c r="T578" s="223" t="str">
        <f>IFERROR(Table35[[#This Row],[Rest TMMIN]]-Table35[[#This Row],[Scan Tmmin]],"")</f>
        <v/>
      </c>
      <c r="U578" s="212" t="str">
        <f>IF(Table35[[#This Row],[PO TAM]]="","",IF(Table35[[#This Row],[Balance TAM]]&gt;0,"Open","Close"))</f>
        <v/>
      </c>
      <c r="V578" s="214" t="str">
        <f>IF(Table35[[#This Row],[PO TMMIN]]="","",IF(Table35[[#This Row],[Balance TMMIN]]&gt;0,"Open","Close"))</f>
        <v/>
      </c>
      <c r="W578" s="212"/>
      <c r="X578" s="214"/>
      <c r="Y578" s="236" t="str">
        <f>IF(Table35[[#This Row],[PO TAM]]="","",SUMIF(J:J,Table35[[#This Row],[Ich No]],J:N))</f>
        <v/>
      </c>
      <c r="Z578" s="214" t="str">
        <f>IF(Table35[[#This Row],[PO TMMIN]]="","",SUMIF(B:B,Table35[[#This Row],[Ich Part No]],I:I))</f>
        <v/>
      </c>
      <c r="AC578" s="169" t="str">
        <f>IF(Table35[[#This Row],[Delivery Date]]="","",$AC$2-Table35[[#This Row],[Delivery Date]])</f>
        <v/>
      </c>
      <c r="AE578" t="str">
        <f>IFERROR(VLOOKUP(Table35[[#This Row],[Ich No]],'ICH NO'!K:M,3,0),"")</f>
        <v/>
      </c>
      <c r="AF578" t="str">
        <f>IF(Table35[[#This Row],[REST TAM]]&gt;Table35[[#This Row],[Stock TAM]],Table35[[#This Row],[Stock TAM]],Table35[[#This Row],[REST TAM]])</f>
        <v/>
      </c>
    </row>
    <row r="579" spans="1:32" x14ac:dyDescent="0.3">
      <c r="A579" s="173" t="str">
        <f>IF(Table35[[#This Row],[TAM PART NO]]="","",(ROW()-2))</f>
        <v/>
      </c>
      <c r="B579" s="212" t="str">
        <f>IF(TAM!T583="","",TAM!T583)</f>
        <v/>
      </c>
      <c r="C579" s="42" t="str">
        <f>IF(TAM!Q583="","",TAM!Q583)</f>
        <v/>
      </c>
      <c r="D579" s="42" t="str">
        <f>IF(TAM!I583="","",TAM!I583)</f>
        <v/>
      </c>
      <c r="E579" s="42" t="str">
        <f>IF(TAM!H583="","",TAM!H583)</f>
        <v/>
      </c>
      <c r="F579" s="213" t="str">
        <f>IF(TAM!L583="","",TAM!L583)</f>
        <v/>
      </c>
      <c r="G579" s="213" t="str">
        <f>IF(TAM!M583="","",TAM!M583)</f>
        <v/>
      </c>
      <c r="H579" s="220" t="str">
        <f>IF(TAM!AD583="","",TAM!AD583)</f>
        <v/>
      </c>
      <c r="I579" s="223" t="str">
        <f>IF(Table35[[#This Row],[Open Qty TAM]]="","",TAM!AE583)</f>
        <v/>
      </c>
      <c r="J579" s="212" t="str">
        <f>IF(TMMIN!T581="","",TMMIN!T581)</f>
        <v/>
      </c>
      <c r="K579" s="42" t="str">
        <f>IF(TMMIN!Q581="","",TMMIN!Q581)</f>
        <v/>
      </c>
      <c r="L579" s="42" t="str">
        <f>IF(TMMIN!I581="","",TMMIN!I581)</f>
        <v/>
      </c>
      <c r="M579" s="220" t="str">
        <f>IF(Table35[[#This Row],[PO TMMIN]]="","",TMMIN!AD581)</f>
        <v/>
      </c>
      <c r="N579" s="223" t="str">
        <f>IF(Table35[[#This Row],[Open Qty TMMIN]]="","",TMMIN!AE581)</f>
        <v/>
      </c>
      <c r="O579" s="226" t="str">
        <f>IF(Table35[[#This Row],[Open Qty TAM]]="","",SUM(SUMIF('STOCK OES'!B:B,Table35[[#This Row],[Ich No]],'STOCK OES'!E:E),SUMIF('STOCK SEALING'!B:B,Table35[[#This Row],[Ich Part No]],'STOCK SEALING'!E:E)))</f>
        <v/>
      </c>
      <c r="P579" s="223" t="str">
        <f>IF(Table35[[#This Row],[Rest TMMIN]]="","",SUM(SUMIF('STOCK OES'!B:B,Table35[[#This Row],[Ich Part No]],'STOCK OES'!E:E),SUMIF('STOCK SEALING'!B:B,Table35[[#This Row],[Ich Part No]],'STOCK SEALING'!E:E)))</f>
        <v/>
      </c>
      <c r="Q579" s="226"/>
      <c r="R579" s="223"/>
      <c r="S579" s="226" t="str">
        <f>IFERROR(Table35[[#This Row],[REST TAM]]-Table35[[#This Row],[Scan TAM]],"")</f>
        <v/>
      </c>
      <c r="T579" s="223" t="str">
        <f>IFERROR(Table35[[#This Row],[Rest TMMIN]]-Table35[[#This Row],[Scan Tmmin]],"")</f>
        <v/>
      </c>
      <c r="U579" s="212" t="str">
        <f>IF(Table35[[#This Row],[PO TAM]]="","",IF(Table35[[#This Row],[Balance TAM]]&gt;0,"Open","Close"))</f>
        <v/>
      </c>
      <c r="V579" s="214" t="str">
        <f>IF(Table35[[#This Row],[PO TMMIN]]="","",IF(Table35[[#This Row],[Balance TMMIN]]&gt;0,"Open","Close"))</f>
        <v/>
      </c>
      <c r="W579" s="212"/>
      <c r="X579" s="214"/>
      <c r="Y579" s="236" t="str">
        <f>IF(Table35[[#This Row],[PO TAM]]="","",SUMIF(J:J,Table35[[#This Row],[Ich No]],J:N))</f>
        <v/>
      </c>
      <c r="Z579" s="214" t="str">
        <f>IF(Table35[[#This Row],[PO TMMIN]]="","",SUMIF(B:B,Table35[[#This Row],[Ich Part No]],I:I))</f>
        <v/>
      </c>
      <c r="AC579" s="169" t="str">
        <f>IF(Table35[[#This Row],[Delivery Date]]="","",$AC$2-Table35[[#This Row],[Delivery Date]])</f>
        <v/>
      </c>
      <c r="AE579" t="str">
        <f>IFERROR(VLOOKUP(Table35[[#This Row],[Ich No]],'ICH NO'!K:M,3,0),"")</f>
        <v/>
      </c>
      <c r="AF579" t="str">
        <f>IF(Table35[[#This Row],[REST TAM]]&gt;Table35[[#This Row],[Stock TAM]],Table35[[#This Row],[Stock TAM]],Table35[[#This Row],[REST TAM]])</f>
        <v/>
      </c>
    </row>
    <row r="580" spans="1:32" x14ac:dyDescent="0.3">
      <c r="A580" s="173" t="str">
        <f>IF(Table35[[#This Row],[TAM PART NO]]="","",(ROW()-2))</f>
        <v/>
      </c>
      <c r="B580" s="212" t="str">
        <f>IF(TAM!T584="","",TAM!T584)</f>
        <v/>
      </c>
      <c r="C580" s="42" t="str">
        <f>IF(TAM!Q584="","",TAM!Q584)</f>
        <v/>
      </c>
      <c r="D580" s="42" t="str">
        <f>IF(TAM!I584="","",TAM!I584)</f>
        <v/>
      </c>
      <c r="E580" s="42" t="str">
        <f>IF(TAM!H584="","",TAM!H584)</f>
        <v/>
      </c>
      <c r="F580" s="213" t="str">
        <f>IF(TAM!L584="","",TAM!L584)</f>
        <v/>
      </c>
      <c r="G580" s="213" t="str">
        <f>IF(TAM!M584="","",TAM!M584)</f>
        <v/>
      </c>
      <c r="H580" s="220" t="str">
        <f>IF(TAM!AD584="","",TAM!AD584)</f>
        <v/>
      </c>
      <c r="I580" s="223" t="str">
        <f>IF(Table35[[#This Row],[Open Qty TAM]]="","",TAM!AE584)</f>
        <v/>
      </c>
      <c r="J580" s="212" t="str">
        <f>IF(TMMIN!T582="","",TMMIN!T582)</f>
        <v/>
      </c>
      <c r="K580" s="42" t="str">
        <f>IF(TMMIN!Q582="","",TMMIN!Q582)</f>
        <v/>
      </c>
      <c r="L580" s="42" t="str">
        <f>IF(TMMIN!I582="","",TMMIN!I582)</f>
        <v/>
      </c>
      <c r="M580" s="220" t="str">
        <f>IF(Table35[[#This Row],[PO TMMIN]]="","",TMMIN!AD582)</f>
        <v/>
      </c>
      <c r="N580" s="223" t="str">
        <f>IF(Table35[[#This Row],[Open Qty TMMIN]]="","",TMMIN!AE582)</f>
        <v/>
      </c>
      <c r="O580" s="226" t="str">
        <f>IF(Table35[[#This Row],[Open Qty TAM]]="","",SUM(SUMIF('STOCK OES'!B:B,Table35[[#This Row],[Ich No]],'STOCK OES'!E:E),SUMIF('STOCK SEALING'!B:B,Table35[[#This Row],[Ich Part No]],'STOCK SEALING'!E:E)))</f>
        <v/>
      </c>
      <c r="P580" s="223" t="str">
        <f>IF(Table35[[#This Row],[Rest TMMIN]]="","",SUM(SUMIF('STOCK OES'!B:B,Table35[[#This Row],[Ich Part No]],'STOCK OES'!E:E),SUMIF('STOCK SEALING'!B:B,Table35[[#This Row],[Ich Part No]],'STOCK SEALING'!E:E)))</f>
        <v/>
      </c>
      <c r="Q580" s="226"/>
      <c r="R580" s="223"/>
      <c r="S580" s="226" t="str">
        <f>IFERROR(Table35[[#This Row],[REST TAM]]-Table35[[#This Row],[Scan TAM]],"")</f>
        <v/>
      </c>
      <c r="T580" s="223" t="str">
        <f>IFERROR(Table35[[#This Row],[Rest TMMIN]]-Table35[[#This Row],[Scan Tmmin]],"")</f>
        <v/>
      </c>
      <c r="U580" s="212" t="str">
        <f>IF(Table35[[#This Row],[PO TAM]]="","",IF(Table35[[#This Row],[Balance TAM]]&gt;0,"Open","Close"))</f>
        <v/>
      </c>
      <c r="V580" s="214" t="str">
        <f>IF(Table35[[#This Row],[PO TMMIN]]="","",IF(Table35[[#This Row],[Balance TMMIN]]&gt;0,"Open","Close"))</f>
        <v/>
      </c>
      <c r="W580" s="212"/>
      <c r="X580" s="214"/>
      <c r="Y580" s="236" t="str">
        <f>IF(Table35[[#This Row],[PO TAM]]="","",SUMIF(J:J,Table35[[#This Row],[Ich No]],J:N))</f>
        <v/>
      </c>
      <c r="Z580" s="214" t="str">
        <f>IF(Table35[[#This Row],[PO TMMIN]]="","",SUMIF(B:B,Table35[[#This Row],[Ich Part No]],I:I))</f>
        <v/>
      </c>
      <c r="AC580" s="169" t="str">
        <f>IF(Table35[[#This Row],[Delivery Date]]="","",$AC$2-Table35[[#This Row],[Delivery Date]])</f>
        <v/>
      </c>
      <c r="AE580" t="str">
        <f>IFERROR(VLOOKUP(Table35[[#This Row],[Ich No]],'ICH NO'!K:M,3,0),"")</f>
        <v/>
      </c>
      <c r="AF580" t="str">
        <f>IF(Table35[[#This Row],[REST TAM]]&gt;Table35[[#This Row],[Stock TAM]],Table35[[#This Row],[Stock TAM]],Table35[[#This Row],[REST TAM]])</f>
        <v/>
      </c>
    </row>
    <row r="581" spans="1:32" x14ac:dyDescent="0.3">
      <c r="A581" s="173" t="str">
        <f>IF(Table35[[#This Row],[TAM PART NO]]="","",(ROW()-2))</f>
        <v/>
      </c>
      <c r="B581" s="212" t="str">
        <f>IF(TAM!T585="","",TAM!T585)</f>
        <v/>
      </c>
      <c r="C581" s="42" t="str">
        <f>IF(TAM!Q585="","",TAM!Q585)</f>
        <v/>
      </c>
      <c r="D581" s="42" t="str">
        <f>IF(TAM!I585="","",TAM!I585)</f>
        <v/>
      </c>
      <c r="E581" s="42" t="str">
        <f>IF(TAM!H585="","",TAM!H585)</f>
        <v/>
      </c>
      <c r="F581" s="213" t="str">
        <f>IF(TAM!L585="","",TAM!L585)</f>
        <v/>
      </c>
      <c r="G581" s="213" t="str">
        <f>IF(TAM!M585="","",TAM!M585)</f>
        <v/>
      </c>
      <c r="H581" s="220" t="str">
        <f>IF(TAM!AD585="","",TAM!AD585)</f>
        <v/>
      </c>
      <c r="I581" s="223" t="str">
        <f>IF(Table35[[#This Row],[Open Qty TAM]]="","",TAM!AE585)</f>
        <v/>
      </c>
      <c r="J581" s="212" t="str">
        <f>IF(TMMIN!T583="","",TMMIN!T583)</f>
        <v/>
      </c>
      <c r="K581" s="42" t="str">
        <f>IF(TMMIN!Q583="","",TMMIN!Q583)</f>
        <v/>
      </c>
      <c r="L581" s="42" t="str">
        <f>IF(TMMIN!I583="","",TMMIN!I583)</f>
        <v/>
      </c>
      <c r="M581" s="220" t="str">
        <f>IF(Table35[[#This Row],[PO TMMIN]]="","",TMMIN!AD583)</f>
        <v/>
      </c>
      <c r="N581" s="223" t="str">
        <f>IF(Table35[[#This Row],[Open Qty TMMIN]]="","",TMMIN!AE583)</f>
        <v/>
      </c>
      <c r="O581" s="226" t="str">
        <f>IF(Table35[[#This Row],[Open Qty TAM]]="","",SUM(SUMIF('STOCK OES'!B:B,Table35[[#This Row],[Ich No]],'STOCK OES'!E:E),SUMIF('STOCK SEALING'!B:B,Table35[[#This Row],[Ich Part No]],'STOCK SEALING'!E:E)))</f>
        <v/>
      </c>
      <c r="P581" s="223" t="str">
        <f>IF(Table35[[#This Row],[Rest TMMIN]]="","",SUM(SUMIF('STOCK OES'!B:B,Table35[[#This Row],[Ich Part No]],'STOCK OES'!E:E),SUMIF('STOCK SEALING'!B:B,Table35[[#This Row],[Ich Part No]],'STOCK SEALING'!E:E)))</f>
        <v/>
      </c>
      <c r="Q581" s="226"/>
      <c r="R581" s="223"/>
      <c r="S581" s="226" t="str">
        <f>IFERROR(Table35[[#This Row],[REST TAM]]-Table35[[#This Row],[Scan TAM]],"")</f>
        <v/>
      </c>
      <c r="T581" s="223" t="str">
        <f>IFERROR(Table35[[#This Row],[Rest TMMIN]]-Table35[[#This Row],[Scan Tmmin]],"")</f>
        <v/>
      </c>
      <c r="U581" s="212" t="str">
        <f>IF(Table35[[#This Row],[PO TAM]]="","",IF(Table35[[#This Row],[Balance TAM]]&gt;0,"Open","Close"))</f>
        <v/>
      </c>
      <c r="V581" s="214" t="str">
        <f>IF(Table35[[#This Row],[PO TMMIN]]="","",IF(Table35[[#This Row],[Balance TMMIN]]&gt;0,"Open","Close"))</f>
        <v/>
      </c>
      <c r="W581" s="212"/>
      <c r="X581" s="214"/>
      <c r="Y581" s="236" t="str">
        <f>IF(Table35[[#This Row],[PO TAM]]="","",SUMIF(J:J,Table35[[#This Row],[Ich No]],J:N))</f>
        <v/>
      </c>
      <c r="Z581" s="214" t="str">
        <f>IF(Table35[[#This Row],[PO TMMIN]]="","",SUMIF(B:B,Table35[[#This Row],[Ich Part No]],I:I))</f>
        <v/>
      </c>
      <c r="AC581" s="169" t="str">
        <f>IF(Table35[[#This Row],[Delivery Date]]="","",$AC$2-Table35[[#This Row],[Delivery Date]])</f>
        <v/>
      </c>
      <c r="AE581" t="str">
        <f>IFERROR(VLOOKUP(Table35[[#This Row],[Ich No]],'ICH NO'!K:M,3,0),"")</f>
        <v/>
      </c>
      <c r="AF581" t="str">
        <f>IF(Table35[[#This Row],[REST TAM]]&gt;Table35[[#This Row],[Stock TAM]],Table35[[#This Row],[Stock TAM]],Table35[[#This Row],[REST TAM]])</f>
        <v/>
      </c>
    </row>
    <row r="582" spans="1:32" x14ac:dyDescent="0.3">
      <c r="A582" s="173" t="str">
        <f>IF(Table35[[#This Row],[TAM PART NO]]="","",(ROW()-2))</f>
        <v/>
      </c>
      <c r="B582" s="212" t="str">
        <f>IF(TAM!T586="","",TAM!T586)</f>
        <v/>
      </c>
      <c r="C582" s="42" t="str">
        <f>IF(TAM!Q586="","",TAM!Q586)</f>
        <v/>
      </c>
      <c r="D582" s="42" t="str">
        <f>IF(TAM!I586="","",TAM!I586)</f>
        <v/>
      </c>
      <c r="E582" s="42" t="str">
        <f>IF(TAM!H586="","",TAM!H586)</f>
        <v/>
      </c>
      <c r="F582" s="213" t="str">
        <f>IF(TAM!L586="","",TAM!L586)</f>
        <v/>
      </c>
      <c r="G582" s="213" t="str">
        <f>IF(TAM!M586="","",TAM!M586)</f>
        <v/>
      </c>
      <c r="H582" s="220" t="str">
        <f>IF(TAM!AD586="","",TAM!AD586)</f>
        <v/>
      </c>
      <c r="I582" s="223" t="str">
        <f>IF(Table35[[#This Row],[Open Qty TAM]]="","",TAM!AE586)</f>
        <v/>
      </c>
      <c r="J582" s="212" t="str">
        <f>IF(TMMIN!T584="","",TMMIN!T584)</f>
        <v/>
      </c>
      <c r="K582" s="42" t="str">
        <f>IF(TMMIN!Q584="","",TMMIN!Q584)</f>
        <v/>
      </c>
      <c r="L582" s="42" t="str">
        <f>IF(TMMIN!I584="","",TMMIN!I584)</f>
        <v/>
      </c>
      <c r="M582" s="220" t="str">
        <f>IF(Table35[[#This Row],[PO TMMIN]]="","",TMMIN!AD584)</f>
        <v/>
      </c>
      <c r="N582" s="223" t="str">
        <f>IF(Table35[[#This Row],[Open Qty TMMIN]]="","",TMMIN!AE584)</f>
        <v/>
      </c>
      <c r="O582" s="226" t="str">
        <f>IF(Table35[[#This Row],[Open Qty TAM]]="","",SUM(SUMIF('STOCK OES'!B:B,Table35[[#This Row],[Ich No]],'STOCK OES'!E:E),SUMIF('STOCK SEALING'!B:B,Table35[[#This Row],[Ich Part No]],'STOCK SEALING'!E:E)))</f>
        <v/>
      </c>
      <c r="P582" s="223" t="str">
        <f>IF(Table35[[#This Row],[Rest TMMIN]]="","",SUM(SUMIF('STOCK OES'!B:B,Table35[[#This Row],[Ich Part No]],'STOCK OES'!E:E),SUMIF('STOCK SEALING'!B:B,Table35[[#This Row],[Ich Part No]],'STOCK SEALING'!E:E)))</f>
        <v/>
      </c>
      <c r="Q582" s="226"/>
      <c r="R582" s="223"/>
      <c r="S582" s="226" t="str">
        <f>IFERROR(Table35[[#This Row],[REST TAM]]-Table35[[#This Row],[Scan TAM]],"")</f>
        <v/>
      </c>
      <c r="T582" s="223" t="str">
        <f>IFERROR(Table35[[#This Row],[Rest TMMIN]]-Table35[[#This Row],[Scan Tmmin]],"")</f>
        <v/>
      </c>
      <c r="U582" s="212" t="str">
        <f>IF(Table35[[#This Row],[PO TAM]]="","",IF(Table35[[#This Row],[Balance TAM]]&gt;0,"Open","Close"))</f>
        <v/>
      </c>
      <c r="V582" s="214" t="str">
        <f>IF(Table35[[#This Row],[PO TMMIN]]="","",IF(Table35[[#This Row],[Balance TMMIN]]&gt;0,"Open","Close"))</f>
        <v/>
      </c>
      <c r="W582" s="212"/>
      <c r="X582" s="214"/>
      <c r="Y582" s="236" t="str">
        <f>IF(Table35[[#This Row],[PO TAM]]="","",SUMIF(J:J,Table35[[#This Row],[Ich No]],J:N))</f>
        <v/>
      </c>
      <c r="Z582" s="214" t="str">
        <f>IF(Table35[[#This Row],[PO TMMIN]]="","",SUMIF(B:B,Table35[[#This Row],[Ich Part No]],I:I))</f>
        <v/>
      </c>
      <c r="AC582" s="169" t="str">
        <f>IF(Table35[[#This Row],[Delivery Date]]="","",$AC$2-Table35[[#This Row],[Delivery Date]])</f>
        <v/>
      </c>
      <c r="AE582" t="str">
        <f>IFERROR(VLOOKUP(Table35[[#This Row],[Ich No]],'ICH NO'!K:M,3,0),"")</f>
        <v/>
      </c>
      <c r="AF582" t="str">
        <f>IF(Table35[[#This Row],[REST TAM]]&gt;Table35[[#This Row],[Stock TAM]],Table35[[#This Row],[Stock TAM]],Table35[[#This Row],[REST TAM]])</f>
        <v/>
      </c>
    </row>
    <row r="583" spans="1:32" x14ac:dyDescent="0.3">
      <c r="A583" s="173" t="str">
        <f>IF(Table35[[#This Row],[TAM PART NO]]="","",(ROW()-2))</f>
        <v/>
      </c>
      <c r="B583" s="212" t="str">
        <f>IF(TAM!T587="","",TAM!T587)</f>
        <v/>
      </c>
      <c r="C583" s="42" t="str">
        <f>IF(TAM!Q587="","",TAM!Q587)</f>
        <v/>
      </c>
      <c r="D583" s="42" t="str">
        <f>IF(TAM!I587="","",TAM!I587)</f>
        <v/>
      </c>
      <c r="E583" s="42" t="str">
        <f>IF(TAM!H587="","",TAM!H587)</f>
        <v/>
      </c>
      <c r="F583" s="213" t="str">
        <f>IF(TAM!L587="","",TAM!L587)</f>
        <v/>
      </c>
      <c r="G583" s="213" t="str">
        <f>IF(TAM!M587="","",TAM!M587)</f>
        <v/>
      </c>
      <c r="H583" s="220" t="str">
        <f>IF(TAM!AD587="","",TAM!AD587)</f>
        <v/>
      </c>
      <c r="I583" s="223" t="str">
        <f>IF(Table35[[#This Row],[Open Qty TAM]]="","",TAM!AE587)</f>
        <v/>
      </c>
      <c r="J583" s="212" t="str">
        <f>IF(TMMIN!T585="","",TMMIN!T585)</f>
        <v/>
      </c>
      <c r="K583" s="42" t="str">
        <f>IF(TMMIN!Q585="","",TMMIN!Q585)</f>
        <v/>
      </c>
      <c r="L583" s="42" t="str">
        <f>IF(TMMIN!I585="","",TMMIN!I585)</f>
        <v/>
      </c>
      <c r="M583" s="220" t="str">
        <f>IF(Table35[[#This Row],[PO TMMIN]]="","",TMMIN!AD585)</f>
        <v/>
      </c>
      <c r="N583" s="223" t="str">
        <f>IF(Table35[[#This Row],[Open Qty TMMIN]]="","",TMMIN!AE585)</f>
        <v/>
      </c>
      <c r="O583" s="226" t="str">
        <f>IF(Table35[[#This Row],[Open Qty TAM]]="","",SUM(SUMIF('STOCK OES'!B:B,Table35[[#This Row],[Ich No]],'STOCK OES'!E:E),SUMIF('STOCK SEALING'!B:B,Table35[[#This Row],[Ich Part No]],'STOCK SEALING'!E:E)))</f>
        <v/>
      </c>
      <c r="P583" s="223" t="str">
        <f>IF(Table35[[#This Row],[Rest TMMIN]]="","",SUM(SUMIF('STOCK OES'!B:B,Table35[[#This Row],[Ich Part No]],'STOCK OES'!E:E),SUMIF('STOCK SEALING'!B:B,Table35[[#This Row],[Ich Part No]],'STOCK SEALING'!E:E)))</f>
        <v/>
      </c>
      <c r="Q583" s="226"/>
      <c r="R583" s="223"/>
      <c r="S583" s="226" t="str">
        <f>IFERROR(Table35[[#This Row],[REST TAM]]-Table35[[#This Row],[Scan TAM]],"")</f>
        <v/>
      </c>
      <c r="T583" s="223" t="str">
        <f>IFERROR(Table35[[#This Row],[Rest TMMIN]]-Table35[[#This Row],[Scan Tmmin]],"")</f>
        <v/>
      </c>
      <c r="U583" s="212" t="str">
        <f>IF(Table35[[#This Row],[PO TAM]]="","",IF(Table35[[#This Row],[Balance TAM]]&gt;0,"Open","Close"))</f>
        <v/>
      </c>
      <c r="V583" s="214" t="str">
        <f>IF(Table35[[#This Row],[PO TMMIN]]="","",IF(Table35[[#This Row],[Balance TMMIN]]&gt;0,"Open","Close"))</f>
        <v/>
      </c>
      <c r="W583" s="212"/>
      <c r="X583" s="214"/>
      <c r="Y583" s="236" t="str">
        <f>IF(Table35[[#This Row],[PO TAM]]="","",SUMIF(J:J,Table35[[#This Row],[Ich No]],J:N))</f>
        <v/>
      </c>
      <c r="Z583" s="214" t="str">
        <f>IF(Table35[[#This Row],[PO TMMIN]]="","",SUMIF(B:B,Table35[[#This Row],[Ich Part No]],I:I))</f>
        <v/>
      </c>
      <c r="AC583" s="169" t="str">
        <f>IF(Table35[[#This Row],[Delivery Date]]="","",$AC$2-Table35[[#This Row],[Delivery Date]])</f>
        <v/>
      </c>
      <c r="AE583" t="str">
        <f>IFERROR(VLOOKUP(Table35[[#This Row],[Ich No]],'ICH NO'!K:M,3,0),"")</f>
        <v/>
      </c>
      <c r="AF583" t="str">
        <f>IF(Table35[[#This Row],[REST TAM]]&gt;Table35[[#This Row],[Stock TAM]],Table35[[#This Row],[Stock TAM]],Table35[[#This Row],[REST TAM]])</f>
        <v/>
      </c>
    </row>
    <row r="584" spans="1:32" x14ac:dyDescent="0.3">
      <c r="A584" s="173" t="str">
        <f>IF(Table35[[#This Row],[TAM PART NO]]="","",(ROW()-2))</f>
        <v/>
      </c>
      <c r="B584" s="212" t="str">
        <f>IF(TAM!T588="","",TAM!T588)</f>
        <v/>
      </c>
      <c r="C584" s="42" t="str">
        <f>IF(TAM!Q588="","",TAM!Q588)</f>
        <v/>
      </c>
      <c r="D584" s="42" t="str">
        <f>IF(TAM!I588="","",TAM!I588)</f>
        <v/>
      </c>
      <c r="E584" s="42" t="str">
        <f>IF(TAM!H588="","",TAM!H588)</f>
        <v/>
      </c>
      <c r="F584" s="213" t="str">
        <f>IF(TAM!L588="","",TAM!L588)</f>
        <v/>
      </c>
      <c r="G584" s="213" t="str">
        <f>IF(TAM!M588="","",TAM!M588)</f>
        <v/>
      </c>
      <c r="H584" s="220" t="str">
        <f>IF(TAM!AD588="","",TAM!AD588)</f>
        <v/>
      </c>
      <c r="I584" s="223" t="str">
        <f>IF(Table35[[#This Row],[Open Qty TAM]]="","",TAM!AE588)</f>
        <v/>
      </c>
      <c r="J584" s="212" t="str">
        <f>IF(TMMIN!T586="","",TMMIN!T586)</f>
        <v/>
      </c>
      <c r="K584" s="42" t="str">
        <f>IF(TMMIN!Q586="","",TMMIN!Q586)</f>
        <v/>
      </c>
      <c r="L584" s="42" t="str">
        <f>IF(TMMIN!I586="","",TMMIN!I586)</f>
        <v/>
      </c>
      <c r="M584" s="220" t="str">
        <f>IF(Table35[[#This Row],[PO TMMIN]]="","",TMMIN!AD586)</f>
        <v/>
      </c>
      <c r="N584" s="223" t="str">
        <f>IF(Table35[[#This Row],[Open Qty TMMIN]]="","",TMMIN!AE586)</f>
        <v/>
      </c>
      <c r="O584" s="226" t="str">
        <f>IF(Table35[[#This Row],[Open Qty TAM]]="","",SUM(SUMIF('STOCK OES'!B:B,Table35[[#This Row],[Ich No]],'STOCK OES'!E:E),SUMIF('STOCK SEALING'!B:B,Table35[[#This Row],[Ich Part No]],'STOCK SEALING'!E:E)))</f>
        <v/>
      </c>
      <c r="P584" s="223" t="str">
        <f>IF(Table35[[#This Row],[Rest TMMIN]]="","",SUM(SUMIF('STOCK OES'!B:B,Table35[[#This Row],[Ich Part No]],'STOCK OES'!E:E),SUMIF('STOCK SEALING'!B:B,Table35[[#This Row],[Ich Part No]],'STOCK SEALING'!E:E)))</f>
        <v/>
      </c>
      <c r="Q584" s="226"/>
      <c r="R584" s="223"/>
      <c r="S584" s="226" t="str">
        <f>IFERROR(Table35[[#This Row],[REST TAM]]-Table35[[#This Row],[Scan TAM]],"")</f>
        <v/>
      </c>
      <c r="T584" s="223" t="str">
        <f>IFERROR(Table35[[#This Row],[Rest TMMIN]]-Table35[[#This Row],[Scan Tmmin]],"")</f>
        <v/>
      </c>
      <c r="U584" s="212" t="str">
        <f>IF(Table35[[#This Row],[PO TAM]]="","",IF(Table35[[#This Row],[Balance TAM]]&gt;0,"Open","Close"))</f>
        <v/>
      </c>
      <c r="V584" s="214" t="str">
        <f>IF(Table35[[#This Row],[PO TMMIN]]="","",IF(Table35[[#This Row],[Balance TMMIN]]&gt;0,"Open","Close"))</f>
        <v/>
      </c>
      <c r="W584" s="212"/>
      <c r="X584" s="214"/>
      <c r="Y584" s="236" t="str">
        <f>IF(Table35[[#This Row],[PO TAM]]="","",SUMIF(J:J,Table35[[#This Row],[Ich No]],J:N))</f>
        <v/>
      </c>
      <c r="Z584" s="214" t="str">
        <f>IF(Table35[[#This Row],[PO TMMIN]]="","",SUMIF(B:B,Table35[[#This Row],[Ich Part No]],I:I))</f>
        <v/>
      </c>
      <c r="AC584" s="169" t="str">
        <f>IF(Table35[[#This Row],[Delivery Date]]="","",$AC$2-Table35[[#This Row],[Delivery Date]])</f>
        <v/>
      </c>
      <c r="AE584" t="str">
        <f>IFERROR(VLOOKUP(Table35[[#This Row],[Ich No]],'ICH NO'!K:M,3,0),"")</f>
        <v/>
      </c>
      <c r="AF584" t="str">
        <f>IF(Table35[[#This Row],[REST TAM]]&gt;Table35[[#This Row],[Stock TAM]],Table35[[#This Row],[Stock TAM]],Table35[[#This Row],[REST TAM]])</f>
        <v/>
      </c>
    </row>
    <row r="585" spans="1:32" x14ac:dyDescent="0.3">
      <c r="A585" s="173" t="str">
        <f>IF(Table35[[#This Row],[TAM PART NO]]="","",(ROW()-2))</f>
        <v/>
      </c>
      <c r="B585" s="212" t="str">
        <f>IF(TAM!T589="","",TAM!T589)</f>
        <v/>
      </c>
      <c r="C585" s="42" t="str">
        <f>IF(TAM!Q589="","",TAM!Q589)</f>
        <v/>
      </c>
      <c r="D585" s="42" t="str">
        <f>IF(TAM!I589="","",TAM!I589)</f>
        <v/>
      </c>
      <c r="E585" s="42" t="str">
        <f>IF(TAM!H589="","",TAM!H589)</f>
        <v/>
      </c>
      <c r="F585" s="213" t="str">
        <f>IF(TAM!L589="","",TAM!L589)</f>
        <v/>
      </c>
      <c r="G585" s="213" t="str">
        <f>IF(TAM!M589="","",TAM!M589)</f>
        <v/>
      </c>
      <c r="H585" s="220" t="str">
        <f>IF(TAM!AD589="","",TAM!AD589)</f>
        <v/>
      </c>
      <c r="I585" s="223" t="str">
        <f>IF(Table35[[#This Row],[Open Qty TAM]]="","",TAM!AE589)</f>
        <v/>
      </c>
      <c r="J585" s="212" t="str">
        <f>IF(TMMIN!T587="","",TMMIN!T587)</f>
        <v/>
      </c>
      <c r="K585" s="42" t="str">
        <f>IF(TMMIN!Q587="","",TMMIN!Q587)</f>
        <v/>
      </c>
      <c r="L585" s="42" t="str">
        <f>IF(TMMIN!I587="","",TMMIN!I587)</f>
        <v/>
      </c>
      <c r="M585" s="220" t="str">
        <f>IF(Table35[[#This Row],[PO TMMIN]]="","",TMMIN!AD587)</f>
        <v/>
      </c>
      <c r="N585" s="223" t="str">
        <f>IF(Table35[[#This Row],[Open Qty TMMIN]]="","",TMMIN!AE587)</f>
        <v/>
      </c>
      <c r="O585" s="226" t="str">
        <f>IF(Table35[[#This Row],[Open Qty TAM]]="","",SUM(SUMIF('STOCK OES'!B:B,Table35[[#This Row],[Ich No]],'STOCK OES'!E:E),SUMIF('STOCK SEALING'!B:B,Table35[[#This Row],[Ich Part No]],'STOCK SEALING'!E:E)))</f>
        <v/>
      </c>
      <c r="P585" s="223" t="str">
        <f>IF(Table35[[#This Row],[Rest TMMIN]]="","",SUM(SUMIF('STOCK OES'!B:B,Table35[[#This Row],[Ich Part No]],'STOCK OES'!E:E),SUMIF('STOCK SEALING'!B:B,Table35[[#This Row],[Ich Part No]],'STOCK SEALING'!E:E)))</f>
        <v/>
      </c>
      <c r="Q585" s="226"/>
      <c r="R585" s="223"/>
      <c r="S585" s="226" t="str">
        <f>IFERROR(Table35[[#This Row],[REST TAM]]-Table35[[#This Row],[Scan TAM]],"")</f>
        <v/>
      </c>
      <c r="T585" s="223" t="str">
        <f>IFERROR(Table35[[#This Row],[Rest TMMIN]]-Table35[[#This Row],[Scan Tmmin]],"")</f>
        <v/>
      </c>
      <c r="U585" s="212" t="str">
        <f>IF(Table35[[#This Row],[PO TAM]]="","",IF(Table35[[#This Row],[Balance TAM]]&gt;0,"Open","Close"))</f>
        <v/>
      </c>
      <c r="V585" s="214" t="str">
        <f>IF(Table35[[#This Row],[PO TMMIN]]="","",IF(Table35[[#This Row],[Balance TMMIN]]&gt;0,"Open","Close"))</f>
        <v/>
      </c>
      <c r="W585" s="212"/>
      <c r="X585" s="214"/>
      <c r="Y585" s="236" t="str">
        <f>IF(Table35[[#This Row],[PO TAM]]="","",SUMIF(J:J,Table35[[#This Row],[Ich No]],J:N))</f>
        <v/>
      </c>
      <c r="Z585" s="214" t="str">
        <f>IF(Table35[[#This Row],[PO TMMIN]]="","",SUMIF(B:B,Table35[[#This Row],[Ich Part No]],I:I))</f>
        <v/>
      </c>
      <c r="AC585" s="169" t="str">
        <f>IF(Table35[[#This Row],[Delivery Date]]="","",$AC$2-Table35[[#This Row],[Delivery Date]])</f>
        <v/>
      </c>
      <c r="AE585" t="str">
        <f>IFERROR(VLOOKUP(Table35[[#This Row],[Ich No]],'ICH NO'!K:M,3,0),"")</f>
        <v/>
      </c>
      <c r="AF585" t="str">
        <f>IF(Table35[[#This Row],[REST TAM]]&gt;Table35[[#This Row],[Stock TAM]],Table35[[#This Row],[Stock TAM]],Table35[[#This Row],[REST TAM]])</f>
        <v/>
      </c>
    </row>
    <row r="586" spans="1:32" x14ac:dyDescent="0.3">
      <c r="A586" s="173" t="str">
        <f>IF(Table35[[#This Row],[TAM PART NO]]="","",(ROW()-2))</f>
        <v/>
      </c>
      <c r="B586" s="212" t="str">
        <f>IF(TAM!T590="","",TAM!T590)</f>
        <v/>
      </c>
      <c r="C586" s="42" t="str">
        <f>IF(TAM!Q590="","",TAM!Q590)</f>
        <v/>
      </c>
      <c r="D586" s="42" t="str">
        <f>IF(TAM!I590="","",TAM!I590)</f>
        <v/>
      </c>
      <c r="E586" s="42" t="str">
        <f>IF(TAM!H590="","",TAM!H590)</f>
        <v/>
      </c>
      <c r="F586" s="213" t="str">
        <f>IF(TAM!L590="","",TAM!L590)</f>
        <v/>
      </c>
      <c r="G586" s="213" t="str">
        <f>IF(TAM!M590="","",TAM!M590)</f>
        <v/>
      </c>
      <c r="H586" s="220" t="str">
        <f>IF(TAM!AD590="","",TAM!AD590)</f>
        <v/>
      </c>
      <c r="I586" s="223" t="str">
        <f>IF(Table35[[#This Row],[Open Qty TAM]]="","",TAM!AE590)</f>
        <v/>
      </c>
      <c r="J586" s="212" t="str">
        <f>IF(TMMIN!T588="","",TMMIN!T588)</f>
        <v/>
      </c>
      <c r="K586" s="42" t="str">
        <f>IF(TMMIN!Q588="","",TMMIN!Q588)</f>
        <v/>
      </c>
      <c r="L586" s="42" t="str">
        <f>IF(TMMIN!I588="","",TMMIN!I588)</f>
        <v/>
      </c>
      <c r="M586" s="220" t="str">
        <f>IF(Table35[[#This Row],[PO TMMIN]]="","",TMMIN!AD588)</f>
        <v/>
      </c>
      <c r="N586" s="223" t="str">
        <f>IF(Table35[[#This Row],[Open Qty TMMIN]]="","",TMMIN!AE588)</f>
        <v/>
      </c>
      <c r="O586" s="226" t="str">
        <f>IF(Table35[[#This Row],[Open Qty TAM]]="","",SUM(SUMIF('STOCK OES'!B:B,Table35[[#This Row],[Ich No]],'STOCK OES'!E:E),SUMIF('STOCK SEALING'!B:B,Table35[[#This Row],[Ich Part No]],'STOCK SEALING'!E:E)))</f>
        <v/>
      </c>
      <c r="P586" s="223" t="str">
        <f>IF(Table35[[#This Row],[Rest TMMIN]]="","",SUM(SUMIF('STOCK OES'!B:B,Table35[[#This Row],[Ich Part No]],'STOCK OES'!E:E),SUMIF('STOCK SEALING'!B:B,Table35[[#This Row],[Ich Part No]],'STOCK SEALING'!E:E)))</f>
        <v/>
      </c>
      <c r="Q586" s="226"/>
      <c r="R586" s="223"/>
      <c r="S586" s="226" t="str">
        <f>IFERROR(Table35[[#This Row],[REST TAM]]-Table35[[#This Row],[Scan TAM]],"")</f>
        <v/>
      </c>
      <c r="T586" s="223" t="str">
        <f>IFERROR(Table35[[#This Row],[Rest TMMIN]]-Table35[[#This Row],[Scan Tmmin]],"")</f>
        <v/>
      </c>
      <c r="U586" s="212" t="str">
        <f>IF(Table35[[#This Row],[PO TAM]]="","",IF(Table35[[#This Row],[Balance TAM]]&gt;0,"Open","Close"))</f>
        <v/>
      </c>
      <c r="V586" s="214" t="str">
        <f>IF(Table35[[#This Row],[PO TMMIN]]="","",IF(Table35[[#This Row],[Balance TMMIN]]&gt;0,"Open","Close"))</f>
        <v/>
      </c>
      <c r="W586" s="212"/>
      <c r="X586" s="214"/>
      <c r="Y586" s="236" t="str">
        <f>IF(Table35[[#This Row],[PO TAM]]="","",SUMIF(J:J,Table35[[#This Row],[Ich No]],J:N))</f>
        <v/>
      </c>
      <c r="Z586" s="214" t="str">
        <f>IF(Table35[[#This Row],[PO TMMIN]]="","",SUMIF(B:B,Table35[[#This Row],[Ich Part No]],I:I))</f>
        <v/>
      </c>
      <c r="AC586" s="169" t="str">
        <f>IF(Table35[[#This Row],[Delivery Date]]="","",$AC$2-Table35[[#This Row],[Delivery Date]])</f>
        <v/>
      </c>
      <c r="AE586" t="str">
        <f>IFERROR(VLOOKUP(Table35[[#This Row],[Ich No]],'ICH NO'!K:M,3,0),"")</f>
        <v/>
      </c>
      <c r="AF586" t="str">
        <f>IF(Table35[[#This Row],[REST TAM]]&gt;Table35[[#This Row],[Stock TAM]],Table35[[#This Row],[Stock TAM]],Table35[[#This Row],[REST TAM]])</f>
        <v/>
      </c>
    </row>
    <row r="587" spans="1:32" x14ac:dyDescent="0.3">
      <c r="A587" s="173" t="str">
        <f>IF(Table35[[#This Row],[TAM PART NO]]="","",(ROW()-2))</f>
        <v/>
      </c>
      <c r="B587" s="212" t="str">
        <f>IF(TAM!T591="","",TAM!T591)</f>
        <v/>
      </c>
      <c r="C587" s="42" t="str">
        <f>IF(TAM!Q591="","",TAM!Q591)</f>
        <v/>
      </c>
      <c r="D587" s="42" t="str">
        <f>IF(TAM!I591="","",TAM!I591)</f>
        <v/>
      </c>
      <c r="E587" s="42" t="str">
        <f>IF(TAM!H591="","",TAM!H591)</f>
        <v/>
      </c>
      <c r="F587" s="213" t="str">
        <f>IF(TAM!L591="","",TAM!L591)</f>
        <v/>
      </c>
      <c r="G587" s="213" t="str">
        <f>IF(TAM!M591="","",TAM!M591)</f>
        <v/>
      </c>
      <c r="H587" s="220" t="str">
        <f>IF(TAM!AD591="","",TAM!AD591)</f>
        <v/>
      </c>
      <c r="I587" s="223" t="str">
        <f>IF(Table35[[#This Row],[Open Qty TAM]]="","",TAM!AE591)</f>
        <v/>
      </c>
      <c r="J587" s="212" t="str">
        <f>IF(TMMIN!T589="","",TMMIN!T589)</f>
        <v/>
      </c>
      <c r="K587" s="42" t="str">
        <f>IF(TMMIN!Q589="","",TMMIN!Q589)</f>
        <v/>
      </c>
      <c r="L587" s="42" t="str">
        <f>IF(TMMIN!I589="","",TMMIN!I589)</f>
        <v/>
      </c>
      <c r="M587" s="220" t="str">
        <f>IF(Table35[[#This Row],[PO TMMIN]]="","",TMMIN!AD589)</f>
        <v/>
      </c>
      <c r="N587" s="223" t="str">
        <f>IF(Table35[[#This Row],[Open Qty TMMIN]]="","",TMMIN!AE589)</f>
        <v/>
      </c>
      <c r="O587" s="226" t="str">
        <f>IF(Table35[[#This Row],[Open Qty TAM]]="","",SUM(SUMIF('STOCK OES'!B:B,Table35[[#This Row],[Ich No]],'STOCK OES'!E:E),SUMIF('STOCK SEALING'!B:B,Table35[[#This Row],[Ich Part No]],'STOCK SEALING'!E:E)))</f>
        <v/>
      </c>
      <c r="P587" s="223" t="str">
        <f>IF(Table35[[#This Row],[Rest TMMIN]]="","",SUM(SUMIF('STOCK OES'!B:B,Table35[[#This Row],[Ich Part No]],'STOCK OES'!E:E),SUMIF('STOCK SEALING'!B:B,Table35[[#This Row],[Ich Part No]],'STOCK SEALING'!E:E)))</f>
        <v/>
      </c>
      <c r="Q587" s="226"/>
      <c r="R587" s="223"/>
      <c r="S587" s="226" t="str">
        <f>IFERROR(Table35[[#This Row],[REST TAM]]-Table35[[#This Row],[Scan TAM]],"")</f>
        <v/>
      </c>
      <c r="T587" s="223" t="str">
        <f>IFERROR(Table35[[#This Row],[Rest TMMIN]]-Table35[[#This Row],[Scan Tmmin]],"")</f>
        <v/>
      </c>
      <c r="U587" s="212" t="str">
        <f>IF(Table35[[#This Row],[PO TAM]]="","",IF(Table35[[#This Row],[Balance TAM]]&gt;0,"Open","Close"))</f>
        <v/>
      </c>
      <c r="V587" s="214" t="str">
        <f>IF(Table35[[#This Row],[PO TMMIN]]="","",IF(Table35[[#This Row],[Balance TMMIN]]&gt;0,"Open","Close"))</f>
        <v/>
      </c>
      <c r="W587" s="212"/>
      <c r="X587" s="214"/>
      <c r="Y587" s="236" t="str">
        <f>IF(Table35[[#This Row],[PO TAM]]="","",SUMIF(J:J,Table35[[#This Row],[Ich No]],J:N))</f>
        <v/>
      </c>
      <c r="Z587" s="214" t="str">
        <f>IF(Table35[[#This Row],[PO TMMIN]]="","",SUMIF(B:B,Table35[[#This Row],[Ich Part No]],I:I))</f>
        <v/>
      </c>
      <c r="AC587" s="169" t="str">
        <f>IF(Table35[[#This Row],[Delivery Date]]="","",$AC$2-Table35[[#This Row],[Delivery Date]])</f>
        <v/>
      </c>
      <c r="AE587" t="str">
        <f>IFERROR(VLOOKUP(Table35[[#This Row],[Ich No]],'ICH NO'!K:M,3,0),"")</f>
        <v/>
      </c>
      <c r="AF587" t="str">
        <f>IF(Table35[[#This Row],[REST TAM]]&gt;Table35[[#This Row],[Stock TAM]],Table35[[#This Row],[Stock TAM]],Table35[[#This Row],[REST TAM]])</f>
        <v/>
      </c>
    </row>
    <row r="588" spans="1:32" x14ac:dyDescent="0.3">
      <c r="A588" s="173" t="str">
        <f>IF(Table35[[#This Row],[TAM PART NO]]="","",(ROW()-2))</f>
        <v/>
      </c>
      <c r="B588" s="212" t="str">
        <f>IF(TAM!T592="","",TAM!T592)</f>
        <v/>
      </c>
      <c r="C588" s="42" t="str">
        <f>IF(TAM!Q592="","",TAM!Q592)</f>
        <v/>
      </c>
      <c r="D588" s="42" t="str">
        <f>IF(TAM!I592="","",TAM!I592)</f>
        <v/>
      </c>
      <c r="E588" s="42" t="str">
        <f>IF(TAM!H592="","",TAM!H592)</f>
        <v/>
      </c>
      <c r="F588" s="213" t="str">
        <f>IF(TAM!L592="","",TAM!L592)</f>
        <v/>
      </c>
      <c r="G588" s="213" t="str">
        <f>IF(TAM!M592="","",TAM!M592)</f>
        <v/>
      </c>
      <c r="H588" s="220" t="str">
        <f>IF(TAM!AD592="","",TAM!AD592)</f>
        <v/>
      </c>
      <c r="I588" s="223" t="str">
        <f>IF(Table35[[#This Row],[Open Qty TAM]]="","",TAM!AE592)</f>
        <v/>
      </c>
      <c r="J588" s="212" t="str">
        <f>IF(TMMIN!T590="","",TMMIN!T590)</f>
        <v/>
      </c>
      <c r="K588" s="42" t="str">
        <f>IF(TMMIN!Q590="","",TMMIN!Q590)</f>
        <v/>
      </c>
      <c r="L588" s="42" t="str">
        <f>IF(TMMIN!I590="","",TMMIN!I590)</f>
        <v/>
      </c>
      <c r="M588" s="220" t="str">
        <f>IF(Table35[[#This Row],[PO TMMIN]]="","",TMMIN!AD590)</f>
        <v/>
      </c>
      <c r="N588" s="223" t="str">
        <f>IF(Table35[[#This Row],[Open Qty TMMIN]]="","",TMMIN!AE590)</f>
        <v/>
      </c>
      <c r="O588" s="226" t="str">
        <f>IF(Table35[[#This Row],[Open Qty TAM]]="","",SUM(SUMIF('STOCK OES'!B:B,Table35[[#This Row],[Ich No]],'STOCK OES'!E:E),SUMIF('STOCK SEALING'!B:B,Table35[[#This Row],[Ich Part No]],'STOCK SEALING'!E:E)))</f>
        <v/>
      </c>
      <c r="P588" s="223" t="str">
        <f>IF(Table35[[#This Row],[Rest TMMIN]]="","",SUM(SUMIF('STOCK OES'!B:B,Table35[[#This Row],[Ich Part No]],'STOCK OES'!E:E),SUMIF('STOCK SEALING'!B:B,Table35[[#This Row],[Ich Part No]],'STOCK SEALING'!E:E)))</f>
        <v/>
      </c>
      <c r="Q588" s="226"/>
      <c r="R588" s="223"/>
      <c r="S588" s="226" t="str">
        <f>IFERROR(Table35[[#This Row],[REST TAM]]-Table35[[#This Row],[Scan TAM]],"")</f>
        <v/>
      </c>
      <c r="T588" s="223" t="str">
        <f>IFERROR(Table35[[#This Row],[Rest TMMIN]]-Table35[[#This Row],[Scan Tmmin]],"")</f>
        <v/>
      </c>
      <c r="U588" s="212" t="str">
        <f>IF(Table35[[#This Row],[PO TAM]]="","",IF(Table35[[#This Row],[Balance TAM]]&gt;0,"Open","Close"))</f>
        <v/>
      </c>
      <c r="V588" s="214" t="str">
        <f>IF(Table35[[#This Row],[PO TMMIN]]="","",IF(Table35[[#This Row],[Balance TMMIN]]&gt;0,"Open","Close"))</f>
        <v/>
      </c>
      <c r="W588" s="212"/>
      <c r="X588" s="214"/>
      <c r="Y588" s="236" t="str">
        <f>IF(Table35[[#This Row],[PO TAM]]="","",SUMIF(J:J,Table35[[#This Row],[Ich No]],J:N))</f>
        <v/>
      </c>
      <c r="Z588" s="214" t="str">
        <f>IF(Table35[[#This Row],[PO TMMIN]]="","",SUMIF(B:B,Table35[[#This Row],[Ich Part No]],I:I))</f>
        <v/>
      </c>
      <c r="AC588" s="169" t="str">
        <f>IF(Table35[[#This Row],[Delivery Date]]="","",$AC$2-Table35[[#This Row],[Delivery Date]])</f>
        <v/>
      </c>
      <c r="AE588" t="str">
        <f>IFERROR(VLOOKUP(Table35[[#This Row],[Ich No]],'ICH NO'!K:M,3,0),"")</f>
        <v/>
      </c>
      <c r="AF588" t="str">
        <f>IF(Table35[[#This Row],[REST TAM]]&gt;Table35[[#This Row],[Stock TAM]],Table35[[#This Row],[Stock TAM]],Table35[[#This Row],[REST TAM]])</f>
        <v/>
      </c>
    </row>
    <row r="589" spans="1:32" x14ac:dyDescent="0.3">
      <c r="A589" s="173" t="str">
        <f>IF(Table35[[#This Row],[TAM PART NO]]="","",(ROW()-2))</f>
        <v/>
      </c>
      <c r="B589" s="212" t="str">
        <f>IF(TAM!T593="","",TAM!T593)</f>
        <v/>
      </c>
      <c r="C589" s="42" t="str">
        <f>IF(TAM!Q593="","",TAM!Q593)</f>
        <v/>
      </c>
      <c r="D589" s="42" t="str">
        <f>IF(TAM!I593="","",TAM!I593)</f>
        <v/>
      </c>
      <c r="E589" s="42" t="str">
        <f>IF(TAM!H593="","",TAM!H593)</f>
        <v/>
      </c>
      <c r="F589" s="213" t="str">
        <f>IF(TAM!L593="","",TAM!L593)</f>
        <v/>
      </c>
      <c r="G589" s="213" t="str">
        <f>IF(TAM!M593="","",TAM!M593)</f>
        <v/>
      </c>
      <c r="H589" s="220" t="str">
        <f>IF(TAM!AD593="","",TAM!AD593)</f>
        <v/>
      </c>
      <c r="I589" s="223" t="str">
        <f>IF(Table35[[#This Row],[Open Qty TAM]]="","",TAM!AE593)</f>
        <v/>
      </c>
      <c r="J589" s="212" t="str">
        <f>IF(TMMIN!T591="","",TMMIN!T591)</f>
        <v/>
      </c>
      <c r="K589" s="42" t="str">
        <f>IF(TMMIN!Q591="","",TMMIN!Q591)</f>
        <v/>
      </c>
      <c r="L589" s="42" t="str">
        <f>IF(TMMIN!I591="","",TMMIN!I591)</f>
        <v/>
      </c>
      <c r="M589" s="220" t="str">
        <f>IF(Table35[[#This Row],[PO TMMIN]]="","",TMMIN!AD591)</f>
        <v/>
      </c>
      <c r="N589" s="223" t="str">
        <f>IF(Table35[[#This Row],[Open Qty TMMIN]]="","",TMMIN!AE591)</f>
        <v/>
      </c>
      <c r="O589" s="226" t="str">
        <f>IF(Table35[[#This Row],[Open Qty TAM]]="","",SUM(SUMIF('STOCK OES'!B:B,Table35[[#This Row],[Ich No]],'STOCK OES'!E:E),SUMIF('STOCK SEALING'!B:B,Table35[[#This Row],[Ich Part No]],'STOCK SEALING'!E:E)))</f>
        <v/>
      </c>
      <c r="P589" s="223" t="str">
        <f>IF(Table35[[#This Row],[Rest TMMIN]]="","",SUM(SUMIF('STOCK OES'!B:B,Table35[[#This Row],[Ich Part No]],'STOCK OES'!E:E),SUMIF('STOCK SEALING'!B:B,Table35[[#This Row],[Ich Part No]],'STOCK SEALING'!E:E)))</f>
        <v/>
      </c>
      <c r="Q589" s="226"/>
      <c r="R589" s="223"/>
      <c r="S589" s="226" t="str">
        <f>IFERROR(Table35[[#This Row],[REST TAM]]-Table35[[#This Row],[Scan TAM]],"")</f>
        <v/>
      </c>
      <c r="T589" s="223" t="str">
        <f>IFERROR(Table35[[#This Row],[Rest TMMIN]]-Table35[[#This Row],[Scan Tmmin]],"")</f>
        <v/>
      </c>
      <c r="U589" s="212" t="str">
        <f>IF(Table35[[#This Row],[PO TAM]]="","",IF(Table35[[#This Row],[Balance TAM]]&gt;0,"Open","Close"))</f>
        <v/>
      </c>
      <c r="V589" s="214" t="str">
        <f>IF(Table35[[#This Row],[PO TMMIN]]="","",IF(Table35[[#This Row],[Balance TMMIN]]&gt;0,"Open","Close"))</f>
        <v/>
      </c>
      <c r="W589" s="212"/>
      <c r="X589" s="214"/>
      <c r="Y589" s="236" t="str">
        <f>IF(Table35[[#This Row],[PO TAM]]="","",SUMIF(J:J,Table35[[#This Row],[Ich No]],J:N))</f>
        <v/>
      </c>
      <c r="Z589" s="214" t="str">
        <f>IF(Table35[[#This Row],[PO TMMIN]]="","",SUMIF(B:B,Table35[[#This Row],[Ich Part No]],I:I))</f>
        <v/>
      </c>
      <c r="AC589" s="169" t="str">
        <f>IF(Table35[[#This Row],[Delivery Date]]="","",$AC$2-Table35[[#This Row],[Delivery Date]])</f>
        <v/>
      </c>
      <c r="AE589" t="str">
        <f>IFERROR(VLOOKUP(Table35[[#This Row],[Ich No]],'ICH NO'!K:M,3,0),"")</f>
        <v/>
      </c>
      <c r="AF589" t="str">
        <f>IF(Table35[[#This Row],[REST TAM]]&gt;Table35[[#This Row],[Stock TAM]],Table35[[#This Row],[Stock TAM]],Table35[[#This Row],[REST TAM]])</f>
        <v/>
      </c>
    </row>
    <row r="590" spans="1:32" x14ac:dyDescent="0.3">
      <c r="A590" s="173" t="str">
        <f>IF(Table35[[#This Row],[TAM PART NO]]="","",(ROW()-2))</f>
        <v/>
      </c>
      <c r="B590" s="212" t="str">
        <f>IF(TAM!T594="","",TAM!T594)</f>
        <v/>
      </c>
      <c r="C590" s="42" t="str">
        <f>IF(TAM!Q594="","",TAM!Q594)</f>
        <v/>
      </c>
      <c r="D590" s="42" t="str">
        <f>IF(TAM!I594="","",TAM!I594)</f>
        <v/>
      </c>
      <c r="E590" s="42" t="str">
        <f>IF(TAM!H594="","",TAM!H594)</f>
        <v/>
      </c>
      <c r="F590" s="213" t="str">
        <f>IF(TAM!L594="","",TAM!L594)</f>
        <v/>
      </c>
      <c r="G590" s="213" t="str">
        <f>IF(TAM!M594="","",TAM!M594)</f>
        <v/>
      </c>
      <c r="H590" s="220" t="str">
        <f>IF(TAM!AD594="","",TAM!AD594)</f>
        <v/>
      </c>
      <c r="I590" s="223" t="str">
        <f>IF(Table35[[#This Row],[Open Qty TAM]]="","",TAM!AE594)</f>
        <v/>
      </c>
      <c r="J590" s="212" t="str">
        <f>IF(TMMIN!T592="","",TMMIN!T592)</f>
        <v/>
      </c>
      <c r="K590" s="42" t="str">
        <f>IF(TMMIN!Q592="","",TMMIN!Q592)</f>
        <v/>
      </c>
      <c r="L590" s="42" t="str">
        <f>IF(TMMIN!I592="","",TMMIN!I592)</f>
        <v/>
      </c>
      <c r="M590" s="220" t="str">
        <f>IF(Table35[[#This Row],[PO TMMIN]]="","",TMMIN!AD592)</f>
        <v/>
      </c>
      <c r="N590" s="223" t="str">
        <f>IF(Table35[[#This Row],[Open Qty TMMIN]]="","",TMMIN!AE592)</f>
        <v/>
      </c>
      <c r="O590" s="226" t="str">
        <f>IF(Table35[[#This Row],[Open Qty TAM]]="","",SUM(SUMIF('STOCK OES'!B:B,Table35[[#This Row],[Ich No]],'STOCK OES'!E:E),SUMIF('STOCK SEALING'!B:B,Table35[[#This Row],[Ich Part No]],'STOCK SEALING'!E:E)))</f>
        <v/>
      </c>
      <c r="P590" s="223" t="str">
        <f>IF(Table35[[#This Row],[Rest TMMIN]]="","",SUM(SUMIF('STOCK OES'!B:B,Table35[[#This Row],[Ich Part No]],'STOCK OES'!E:E),SUMIF('STOCK SEALING'!B:B,Table35[[#This Row],[Ich Part No]],'STOCK SEALING'!E:E)))</f>
        <v/>
      </c>
      <c r="Q590" s="226"/>
      <c r="R590" s="223"/>
      <c r="S590" s="226" t="str">
        <f>IFERROR(Table35[[#This Row],[REST TAM]]-Table35[[#This Row],[Scan TAM]],"")</f>
        <v/>
      </c>
      <c r="T590" s="223" t="str">
        <f>IFERROR(Table35[[#This Row],[Rest TMMIN]]-Table35[[#This Row],[Scan Tmmin]],"")</f>
        <v/>
      </c>
      <c r="U590" s="212" t="str">
        <f>IF(Table35[[#This Row],[PO TAM]]="","",IF(Table35[[#This Row],[Balance TAM]]&gt;0,"Open","Close"))</f>
        <v/>
      </c>
      <c r="V590" s="214" t="str">
        <f>IF(Table35[[#This Row],[PO TMMIN]]="","",IF(Table35[[#This Row],[Balance TMMIN]]&gt;0,"Open","Close"))</f>
        <v/>
      </c>
      <c r="W590" s="212"/>
      <c r="X590" s="214"/>
      <c r="Y590" s="236" t="str">
        <f>IF(Table35[[#This Row],[PO TAM]]="","",SUMIF(J:J,Table35[[#This Row],[Ich No]],J:N))</f>
        <v/>
      </c>
      <c r="Z590" s="214" t="str">
        <f>IF(Table35[[#This Row],[PO TMMIN]]="","",SUMIF(B:B,Table35[[#This Row],[Ich Part No]],I:I))</f>
        <v/>
      </c>
      <c r="AC590" s="169" t="str">
        <f>IF(Table35[[#This Row],[Delivery Date]]="","",$AC$2-Table35[[#This Row],[Delivery Date]])</f>
        <v/>
      </c>
      <c r="AE590" t="str">
        <f>IFERROR(VLOOKUP(Table35[[#This Row],[Ich No]],'ICH NO'!K:M,3,0),"")</f>
        <v/>
      </c>
      <c r="AF590" t="str">
        <f>IF(Table35[[#This Row],[REST TAM]]&gt;Table35[[#This Row],[Stock TAM]],Table35[[#This Row],[Stock TAM]],Table35[[#This Row],[REST TAM]])</f>
        <v/>
      </c>
    </row>
    <row r="591" spans="1:32" x14ac:dyDescent="0.3">
      <c r="A591" s="173" t="str">
        <f>IF(Table35[[#This Row],[TAM PART NO]]="","",(ROW()-2))</f>
        <v/>
      </c>
      <c r="B591" s="212" t="str">
        <f>IF(TAM!T595="","",TAM!T595)</f>
        <v/>
      </c>
      <c r="C591" s="42" t="str">
        <f>IF(TAM!Q595="","",TAM!Q595)</f>
        <v/>
      </c>
      <c r="D591" s="42" t="str">
        <f>IF(TAM!I595="","",TAM!I595)</f>
        <v/>
      </c>
      <c r="E591" s="42" t="str">
        <f>IF(TAM!H595="","",TAM!H595)</f>
        <v/>
      </c>
      <c r="F591" s="213" t="str">
        <f>IF(TAM!L595="","",TAM!L595)</f>
        <v/>
      </c>
      <c r="G591" s="213" t="str">
        <f>IF(TAM!M595="","",TAM!M595)</f>
        <v/>
      </c>
      <c r="H591" s="220" t="str">
        <f>IF(TAM!AD595="","",TAM!AD595)</f>
        <v/>
      </c>
      <c r="I591" s="223" t="str">
        <f>IF(Table35[[#This Row],[Open Qty TAM]]="","",TAM!AE595)</f>
        <v/>
      </c>
      <c r="J591" s="212" t="str">
        <f>IF(TMMIN!T593="","",TMMIN!T593)</f>
        <v/>
      </c>
      <c r="K591" s="42" t="str">
        <f>IF(TMMIN!Q593="","",TMMIN!Q593)</f>
        <v/>
      </c>
      <c r="L591" s="42" t="str">
        <f>IF(TMMIN!I593="","",TMMIN!I593)</f>
        <v/>
      </c>
      <c r="M591" s="220" t="str">
        <f>IF(Table35[[#This Row],[PO TMMIN]]="","",TMMIN!AD593)</f>
        <v/>
      </c>
      <c r="N591" s="223" t="str">
        <f>IF(Table35[[#This Row],[Open Qty TMMIN]]="","",TMMIN!AE593)</f>
        <v/>
      </c>
      <c r="O591" s="226" t="str">
        <f>IF(Table35[[#This Row],[Open Qty TAM]]="","",SUM(SUMIF('STOCK OES'!B:B,Table35[[#This Row],[Ich No]],'STOCK OES'!E:E),SUMIF('STOCK SEALING'!B:B,Table35[[#This Row],[Ich Part No]],'STOCK SEALING'!E:E)))</f>
        <v/>
      </c>
      <c r="P591" s="223" t="str">
        <f>IF(Table35[[#This Row],[Rest TMMIN]]="","",SUM(SUMIF('STOCK OES'!B:B,Table35[[#This Row],[Ich Part No]],'STOCK OES'!E:E),SUMIF('STOCK SEALING'!B:B,Table35[[#This Row],[Ich Part No]],'STOCK SEALING'!E:E)))</f>
        <v/>
      </c>
      <c r="Q591" s="226"/>
      <c r="R591" s="223"/>
      <c r="S591" s="226" t="str">
        <f>IFERROR(Table35[[#This Row],[REST TAM]]-Table35[[#This Row],[Scan TAM]],"")</f>
        <v/>
      </c>
      <c r="T591" s="223" t="str">
        <f>IFERROR(Table35[[#This Row],[Rest TMMIN]]-Table35[[#This Row],[Scan Tmmin]],"")</f>
        <v/>
      </c>
      <c r="U591" s="212" t="str">
        <f>IF(Table35[[#This Row],[PO TAM]]="","",IF(Table35[[#This Row],[Balance TAM]]&gt;0,"Open","Close"))</f>
        <v/>
      </c>
      <c r="V591" s="214" t="str">
        <f>IF(Table35[[#This Row],[PO TMMIN]]="","",IF(Table35[[#This Row],[Balance TMMIN]]&gt;0,"Open","Close"))</f>
        <v/>
      </c>
      <c r="W591" s="212"/>
      <c r="X591" s="214"/>
      <c r="Y591" s="236" t="str">
        <f>IF(Table35[[#This Row],[PO TAM]]="","",SUMIF(J:J,Table35[[#This Row],[Ich No]],J:N))</f>
        <v/>
      </c>
      <c r="Z591" s="214" t="str">
        <f>IF(Table35[[#This Row],[PO TMMIN]]="","",SUMIF(B:B,Table35[[#This Row],[Ich Part No]],I:I))</f>
        <v/>
      </c>
      <c r="AC591" s="169" t="str">
        <f>IF(Table35[[#This Row],[Delivery Date]]="","",$AC$2-Table35[[#This Row],[Delivery Date]])</f>
        <v/>
      </c>
      <c r="AE591" t="str">
        <f>IFERROR(VLOOKUP(Table35[[#This Row],[Ich No]],'ICH NO'!K:M,3,0),"")</f>
        <v/>
      </c>
      <c r="AF591" t="str">
        <f>IF(Table35[[#This Row],[REST TAM]]&gt;Table35[[#This Row],[Stock TAM]],Table35[[#This Row],[Stock TAM]],Table35[[#This Row],[REST TAM]])</f>
        <v/>
      </c>
    </row>
    <row r="592" spans="1:32" x14ac:dyDescent="0.3">
      <c r="A592" s="173" t="str">
        <f>IF(Table35[[#This Row],[TAM PART NO]]="","",(ROW()-2))</f>
        <v/>
      </c>
      <c r="B592" s="212" t="str">
        <f>IF(TAM!T596="","",TAM!T596)</f>
        <v/>
      </c>
      <c r="C592" s="42" t="str">
        <f>IF(TAM!Q596="","",TAM!Q596)</f>
        <v/>
      </c>
      <c r="D592" s="42" t="str">
        <f>IF(TAM!I596="","",TAM!I596)</f>
        <v/>
      </c>
      <c r="E592" s="42" t="str">
        <f>IF(TAM!H596="","",TAM!H596)</f>
        <v/>
      </c>
      <c r="F592" s="213" t="str">
        <f>IF(TAM!L596="","",TAM!L596)</f>
        <v/>
      </c>
      <c r="G592" s="213" t="str">
        <f>IF(TAM!M596="","",TAM!M596)</f>
        <v/>
      </c>
      <c r="H592" s="220" t="str">
        <f>IF(TAM!AD596="","",TAM!AD596)</f>
        <v/>
      </c>
      <c r="I592" s="223" t="str">
        <f>IF(Table35[[#This Row],[Open Qty TAM]]="","",TAM!AE596)</f>
        <v/>
      </c>
      <c r="J592" s="212" t="str">
        <f>IF(TMMIN!T594="","",TMMIN!T594)</f>
        <v/>
      </c>
      <c r="K592" s="42" t="str">
        <f>IF(TMMIN!Q594="","",TMMIN!Q594)</f>
        <v/>
      </c>
      <c r="L592" s="42" t="str">
        <f>IF(TMMIN!I594="","",TMMIN!I594)</f>
        <v/>
      </c>
      <c r="M592" s="220" t="str">
        <f>IF(Table35[[#This Row],[PO TMMIN]]="","",TMMIN!AD594)</f>
        <v/>
      </c>
      <c r="N592" s="223" t="str">
        <f>IF(Table35[[#This Row],[Open Qty TMMIN]]="","",TMMIN!AE594)</f>
        <v/>
      </c>
      <c r="O592" s="226" t="str">
        <f>IF(Table35[[#This Row],[Open Qty TAM]]="","",SUM(SUMIF('STOCK OES'!B:B,Table35[[#This Row],[Ich No]],'STOCK OES'!E:E),SUMIF('STOCK SEALING'!B:B,Table35[[#This Row],[Ich Part No]],'STOCK SEALING'!E:E)))</f>
        <v/>
      </c>
      <c r="P592" s="223" t="str">
        <f>IF(Table35[[#This Row],[Rest TMMIN]]="","",SUM(SUMIF('STOCK OES'!B:B,Table35[[#This Row],[Ich Part No]],'STOCK OES'!E:E),SUMIF('STOCK SEALING'!B:B,Table35[[#This Row],[Ich Part No]],'STOCK SEALING'!E:E)))</f>
        <v/>
      </c>
      <c r="Q592" s="226"/>
      <c r="R592" s="223"/>
      <c r="S592" s="226" t="str">
        <f>IFERROR(Table35[[#This Row],[REST TAM]]-Table35[[#This Row],[Scan TAM]],"")</f>
        <v/>
      </c>
      <c r="T592" s="223" t="str">
        <f>IFERROR(Table35[[#This Row],[Rest TMMIN]]-Table35[[#This Row],[Scan Tmmin]],"")</f>
        <v/>
      </c>
      <c r="U592" s="212" t="str">
        <f>IF(Table35[[#This Row],[PO TAM]]="","",IF(Table35[[#This Row],[Balance TAM]]&gt;0,"Open","Close"))</f>
        <v/>
      </c>
      <c r="V592" s="214" t="str">
        <f>IF(Table35[[#This Row],[PO TMMIN]]="","",IF(Table35[[#This Row],[Balance TMMIN]]&gt;0,"Open","Close"))</f>
        <v/>
      </c>
      <c r="W592" s="212"/>
      <c r="X592" s="214"/>
      <c r="Y592" s="236" t="str">
        <f>IF(Table35[[#This Row],[PO TAM]]="","",SUMIF(J:J,Table35[[#This Row],[Ich No]],J:N))</f>
        <v/>
      </c>
      <c r="Z592" s="214" t="str">
        <f>IF(Table35[[#This Row],[PO TMMIN]]="","",SUMIF(B:B,Table35[[#This Row],[Ich Part No]],I:I))</f>
        <v/>
      </c>
      <c r="AC592" s="169" t="str">
        <f>IF(Table35[[#This Row],[Delivery Date]]="","",$AC$2-Table35[[#This Row],[Delivery Date]])</f>
        <v/>
      </c>
      <c r="AE592" t="str">
        <f>IFERROR(VLOOKUP(Table35[[#This Row],[Ich No]],'ICH NO'!K:M,3,0),"")</f>
        <v/>
      </c>
      <c r="AF592" t="str">
        <f>IF(Table35[[#This Row],[REST TAM]]&gt;Table35[[#This Row],[Stock TAM]],Table35[[#This Row],[Stock TAM]],Table35[[#This Row],[REST TAM]])</f>
        <v/>
      </c>
    </row>
    <row r="593" spans="1:32" x14ac:dyDescent="0.3">
      <c r="A593" s="173" t="str">
        <f>IF(Table35[[#This Row],[TAM PART NO]]="","",(ROW()-2))</f>
        <v/>
      </c>
      <c r="B593" s="212" t="str">
        <f>IF(TAM!T597="","",TAM!T597)</f>
        <v/>
      </c>
      <c r="C593" s="42" t="str">
        <f>IF(TAM!Q597="","",TAM!Q597)</f>
        <v/>
      </c>
      <c r="D593" s="42" t="str">
        <f>IF(TAM!I597="","",TAM!I597)</f>
        <v/>
      </c>
      <c r="E593" s="42" t="str">
        <f>IF(TAM!H597="","",TAM!H597)</f>
        <v/>
      </c>
      <c r="F593" s="213" t="str">
        <f>IF(TAM!L597="","",TAM!L597)</f>
        <v/>
      </c>
      <c r="G593" s="213" t="str">
        <f>IF(TAM!M597="","",TAM!M597)</f>
        <v/>
      </c>
      <c r="H593" s="220" t="str">
        <f>IF(TAM!AD597="","",TAM!AD597)</f>
        <v/>
      </c>
      <c r="I593" s="223" t="str">
        <f>IF(Table35[[#This Row],[Open Qty TAM]]="","",TAM!AE597)</f>
        <v/>
      </c>
      <c r="J593" s="212" t="str">
        <f>IF(TMMIN!T595="","",TMMIN!T595)</f>
        <v/>
      </c>
      <c r="K593" s="42" t="str">
        <f>IF(TMMIN!Q595="","",TMMIN!Q595)</f>
        <v/>
      </c>
      <c r="L593" s="42" t="str">
        <f>IF(TMMIN!I595="","",TMMIN!I595)</f>
        <v/>
      </c>
      <c r="M593" s="220" t="str">
        <f>IF(Table35[[#This Row],[PO TMMIN]]="","",TMMIN!AD595)</f>
        <v/>
      </c>
      <c r="N593" s="223" t="str">
        <f>IF(Table35[[#This Row],[Open Qty TMMIN]]="","",TMMIN!AE595)</f>
        <v/>
      </c>
      <c r="O593" s="226" t="str">
        <f>IF(Table35[[#This Row],[Open Qty TAM]]="","",SUM(SUMIF('STOCK OES'!B:B,Table35[[#This Row],[Ich No]],'STOCK OES'!E:E),SUMIF('STOCK SEALING'!B:B,Table35[[#This Row],[Ich Part No]],'STOCK SEALING'!E:E)))</f>
        <v/>
      </c>
      <c r="P593" s="223" t="str">
        <f>IF(Table35[[#This Row],[Rest TMMIN]]="","",SUM(SUMIF('STOCK OES'!B:B,Table35[[#This Row],[Ich Part No]],'STOCK OES'!E:E),SUMIF('STOCK SEALING'!B:B,Table35[[#This Row],[Ich Part No]],'STOCK SEALING'!E:E)))</f>
        <v/>
      </c>
      <c r="Q593" s="226"/>
      <c r="R593" s="223"/>
      <c r="S593" s="226" t="str">
        <f>IFERROR(Table35[[#This Row],[REST TAM]]-Table35[[#This Row],[Scan TAM]],"")</f>
        <v/>
      </c>
      <c r="T593" s="223" t="str">
        <f>IFERROR(Table35[[#This Row],[Rest TMMIN]]-Table35[[#This Row],[Scan Tmmin]],"")</f>
        <v/>
      </c>
      <c r="U593" s="212" t="str">
        <f>IF(Table35[[#This Row],[PO TAM]]="","",IF(Table35[[#This Row],[Balance TAM]]&gt;0,"Open","Close"))</f>
        <v/>
      </c>
      <c r="V593" s="214" t="str">
        <f>IF(Table35[[#This Row],[PO TMMIN]]="","",IF(Table35[[#This Row],[Balance TMMIN]]&gt;0,"Open","Close"))</f>
        <v/>
      </c>
      <c r="W593" s="212"/>
      <c r="X593" s="214"/>
      <c r="Y593" s="236" t="str">
        <f>IF(Table35[[#This Row],[PO TAM]]="","",SUMIF(J:J,Table35[[#This Row],[Ich No]],J:N))</f>
        <v/>
      </c>
      <c r="Z593" s="214" t="str">
        <f>IF(Table35[[#This Row],[PO TMMIN]]="","",SUMIF(B:B,Table35[[#This Row],[Ich Part No]],I:I))</f>
        <v/>
      </c>
      <c r="AC593" s="169" t="str">
        <f>IF(Table35[[#This Row],[Delivery Date]]="","",$AC$2-Table35[[#This Row],[Delivery Date]])</f>
        <v/>
      </c>
      <c r="AE593" t="str">
        <f>IFERROR(VLOOKUP(Table35[[#This Row],[Ich No]],'ICH NO'!K:M,3,0),"")</f>
        <v/>
      </c>
      <c r="AF593" t="str">
        <f>IF(Table35[[#This Row],[REST TAM]]&gt;Table35[[#This Row],[Stock TAM]],Table35[[#This Row],[Stock TAM]],Table35[[#This Row],[REST TAM]])</f>
        <v/>
      </c>
    </row>
    <row r="594" spans="1:32" x14ac:dyDescent="0.3">
      <c r="A594" s="173" t="str">
        <f>IF(Table35[[#This Row],[TAM PART NO]]="","",(ROW()-2))</f>
        <v/>
      </c>
      <c r="B594" s="212" t="str">
        <f>IF(TAM!T598="","",TAM!T598)</f>
        <v/>
      </c>
      <c r="C594" s="42" t="str">
        <f>IF(TAM!Q598="","",TAM!Q598)</f>
        <v/>
      </c>
      <c r="D594" s="42" t="str">
        <f>IF(TAM!I598="","",TAM!I598)</f>
        <v/>
      </c>
      <c r="E594" s="42" t="str">
        <f>IF(TAM!H598="","",TAM!H598)</f>
        <v/>
      </c>
      <c r="F594" s="213" t="str">
        <f>IF(TAM!L598="","",TAM!L598)</f>
        <v/>
      </c>
      <c r="G594" s="213" t="str">
        <f>IF(TAM!M598="","",TAM!M598)</f>
        <v/>
      </c>
      <c r="H594" s="220" t="str">
        <f>IF(TAM!AD598="","",TAM!AD598)</f>
        <v/>
      </c>
      <c r="I594" s="223" t="str">
        <f>IF(Table35[[#This Row],[Open Qty TAM]]="","",TAM!AE598)</f>
        <v/>
      </c>
      <c r="J594" s="212" t="str">
        <f>IF(TMMIN!T596="","",TMMIN!T596)</f>
        <v/>
      </c>
      <c r="K594" s="42" t="str">
        <f>IF(TMMIN!Q596="","",TMMIN!Q596)</f>
        <v/>
      </c>
      <c r="L594" s="42" t="str">
        <f>IF(TMMIN!I596="","",TMMIN!I596)</f>
        <v/>
      </c>
      <c r="M594" s="220" t="str">
        <f>IF(Table35[[#This Row],[PO TMMIN]]="","",TMMIN!AD596)</f>
        <v/>
      </c>
      <c r="N594" s="223" t="str">
        <f>IF(Table35[[#This Row],[Open Qty TMMIN]]="","",TMMIN!AE596)</f>
        <v/>
      </c>
      <c r="O594" s="226" t="str">
        <f>IF(Table35[[#This Row],[Open Qty TAM]]="","",SUM(SUMIF('STOCK OES'!B:B,Table35[[#This Row],[Ich No]],'STOCK OES'!E:E),SUMIF('STOCK SEALING'!B:B,Table35[[#This Row],[Ich Part No]],'STOCK SEALING'!E:E)))</f>
        <v/>
      </c>
      <c r="P594" s="223" t="str">
        <f>IF(Table35[[#This Row],[Rest TMMIN]]="","",SUM(SUMIF('STOCK OES'!B:B,Table35[[#This Row],[Ich Part No]],'STOCK OES'!E:E),SUMIF('STOCK SEALING'!B:B,Table35[[#This Row],[Ich Part No]],'STOCK SEALING'!E:E)))</f>
        <v/>
      </c>
      <c r="Q594" s="226"/>
      <c r="R594" s="223"/>
      <c r="S594" s="226" t="str">
        <f>IFERROR(Table35[[#This Row],[REST TAM]]-Table35[[#This Row],[Scan TAM]],"")</f>
        <v/>
      </c>
      <c r="T594" s="223" t="str">
        <f>IFERROR(Table35[[#This Row],[Rest TMMIN]]-Table35[[#This Row],[Scan Tmmin]],"")</f>
        <v/>
      </c>
      <c r="U594" s="212" t="str">
        <f>IF(Table35[[#This Row],[PO TAM]]="","",IF(Table35[[#This Row],[Balance TAM]]&gt;0,"Open","Close"))</f>
        <v/>
      </c>
      <c r="V594" s="214" t="str">
        <f>IF(Table35[[#This Row],[PO TMMIN]]="","",IF(Table35[[#This Row],[Balance TMMIN]]&gt;0,"Open","Close"))</f>
        <v/>
      </c>
      <c r="W594" s="212"/>
      <c r="X594" s="214"/>
      <c r="Y594" s="236" t="str">
        <f>IF(Table35[[#This Row],[PO TAM]]="","",SUMIF(J:J,Table35[[#This Row],[Ich No]],J:N))</f>
        <v/>
      </c>
      <c r="Z594" s="214" t="str">
        <f>IF(Table35[[#This Row],[PO TMMIN]]="","",SUMIF(B:B,Table35[[#This Row],[Ich Part No]],I:I))</f>
        <v/>
      </c>
      <c r="AC594" s="169" t="str">
        <f>IF(Table35[[#This Row],[Delivery Date]]="","",$AC$2-Table35[[#This Row],[Delivery Date]])</f>
        <v/>
      </c>
      <c r="AE594" t="str">
        <f>IFERROR(VLOOKUP(Table35[[#This Row],[Ich No]],'ICH NO'!K:M,3,0),"")</f>
        <v/>
      </c>
      <c r="AF594" t="str">
        <f>IF(Table35[[#This Row],[REST TAM]]&gt;Table35[[#This Row],[Stock TAM]],Table35[[#This Row],[Stock TAM]],Table35[[#This Row],[REST TAM]])</f>
        <v/>
      </c>
    </row>
    <row r="595" spans="1:32" x14ac:dyDescent="0.3">
      <c r="A595" s="173" t="str">
        <f>IF(Table35[[#This Row],[TAM PART NO]]="","",(ROW()-2))</f>
        <v/>
      </c>
      <c r="B595" s="212" t="str">
        <f>IF(TAM!T599="","",TAM!T599)</f>
        <v/>
      </c>
      <c r="C595" s="42" t="str">
        <f>IF(TAM!Q599="","",TAM!Q599)</f>
        <v/>
      </c>
      <c r="D595" s="42" t="str">
        <f>IF(TAM!I599="","",TAM!I599)</f>
        <v/>
      </c>
      <c r="E595" s="42" t="str">
        <f>IF(TAM!H599="","",TAM!H599)</f>
        <v/>
      </c>
      <c r="F595" s="213" t="str">
        <f>IF(TAM!L599="","",TAM!L599)</f>
        <v/>
      </c>
      <c r="G595" s="213" t="str">
        <f>IF(TAM!M599="","",TAM!M599)</f>
        <v/>
      </c>
      <c r="H595" s="220" t="str">
        <f>IF(TAM!AD599="","",TAM!AD599)</f>
        <v/>
      </c>
      <c r="I595" s="223" t="str">
        <f>IF(Table35[[#This Row],[Open Qty TAM]]="","",TAM!AE599)</f>
        <v/>
      </c>
      <c r="J595" s="212" t="str">
        <f>IF(TMMIN!T597="","",TMMIN!T597)</f>
        <v/>
      </c>
      <c r="K595" s="42" t="str">
        <f>IF(TMMIN!Q597="","",TMMIN!Q597)</f>
        <v/>
      </c>
      <c r="L595" s="42" t="str">
        <f>IF(TMMIN!I597="","",TMMIN!I597)</f>
        <v/>
      </c>
      <c r="M595" s="220" t="str">
        <f>IF(Table35[[#This Row],[PO TMMIN]]="","",TMMIN!AD597)</f>
        <v/>
      </c>
      <c r="N595" s="223" t="str">
        <f>IF(Table35[[#This Row],[Open Qty TMMIN]]="","",TMMIN!AE597)</f>
        <v/>
      </c>
      <c r="O595" s="226" t="str">
        <f>IF(Table35[[#This Row],[Open Qty TAM]]="","",SUM(SUMIF('STOCK OES'!B:B,Table35[[#This Row],[Ich No]],'STOCK OES'!E:E),SUMIF('STOCK SEALING'!B:B,Table35[[#This Row],[Ich Part No]],'STOCK SEALING'!E:E)))</f>
        <v/>
      </c>
      <c r="P595" s="223" t="str">
        <f>IF(Table35[[#This Row],[Rest TMMIN]]="","",SUM(SUMIF('STOCK OES'!B:B,Table35[[#This Row],[Ich Part No]],'STOCK OES'!E:E),SUMIF('STOCK SEALING'!B:B,Table35[[#This Row],[Ich Part No]],'STOCK SEALING'!E:E)))</f>
        <v/>
      </c>
      <c r="Q595" s="226"/>
      <c r="R595" s="223"/>
      <c r="S595" s="226" t="str">
        <f>IFERROR(Table35[[#This Row],[REST TAM]]-Table35[[#This Row],[Scan TAM]],"")</f>
        <v/>
      </c>
      <c r="T595" s="223" t="str">
        <f>IFERROR(Table35[[#This Row],[Rest TMMIN]]-Table35[[#This Row],[Scan Tmmin]],"")</f>
        <v/>
      </c>
      <c r="U595" s="212" t="str">
        <f>IF(Table35[[#This Row],[PO TAM]]="","",IF(Table35[[#This Row],[Balance TAM]]&gt;0,"Open","Close"))</f>
        <v/>
      </c>
      <c r="V595" s="214" t="str">
        <f>IF(Table35[[#This Row],[PO TMMIN]]="","",IF(Table35[[#This Row],[Balance TMMIN]]&gt;0,"Open","Close"))</f>
        <v/>
      </c>
      <c r="W595" s="212"/>
      <c r="X595" s="214"/>
      <c r="Y595" s="236" t="str">
        <f>IF(Table35[[#This Row],[PO TAM]]="","",SUMIF(J:J,Table35[[#This Row],[Ich No]],J:N))</f>
        <v/>
      </c>
      <c r="Z595" s="214" t="str">
        <f>IF(Table35[[#This Row],[PO TMMIN]]="","",SUMIF(B:B,Table35[[#This Row],[Ich Part No]],I:I))</f>
        <v/>
      </c>
      <c r="AC595" s="169" t="str">
        <f>IF(Table35[[#This Row],[Delivery Date]]="","",$AC$2-Table35[[#This Row],[Delivery Date]])</f>
        <v/>
      </c>
      <c r="AE595" t="str">
        <f>IFERROR(VLOOKUP(Table35[[#This Row],[Ich No]],'ICH NO'!K:M,3,0),"")</f>
        <v/>
      </c>
      <c r="AF595" t="str">
        <f>IF(Table35[[#This Row],[REST TAM]]&gt;Table35[[#This Row],[Stock TAM]],Table35[[#This Row],[Stock TAM]],Table35[[#This Row],[REST TAM]])</f>
        <v/>
      </c>
    </row>
    <row r="596" spans="1:32" x14ac:dyDescent="0.3">
      <c r="A596" s="173" t="str">
        <f>IF(Table35[[#This Row],[TAM PART NO]]="","",(ROW()-2))</f>
        <v/>
      </c>
      <c r="B596" s="212" t="str">
        <f>IF(TAM!T600="","",TAM!T600)</f>
        <v/>
      </c>
      <c r="C596" s="42" t="str">
        <f>IF(TAM!Q600="","",TAM!Q600)</f>
        <v/>
      </c>
      <c r="D596" s="42" t="str">
        <f>IF(TAM!I600="","",TAM!I600)</f>
        <v/>
      </c>
      <c r="E596" s="42" t="str">
        <f>IF(TAM!H600="","",TAM!H600)</f>
        <v/>
      </c>
      <c r="F596" s="213" t="str">
        <f>IF(TAM!L600="","",TAM!L600)</f>
        <v/>
      </c>
      <c r="G596" s="213" t="str">
        <f>IF(TAM!M600="","",TAM!M600)</f>
        <v/>
      </c>
      <c r="H596" s="220" t="str">
        <f>IF(TAM!AD600="","",TAM!AD600)</f>
        <v/>
      </c>
      <c r="I596" s="223" t="str">
        <f>IF(Table35[[#This Row],[Open Qty TAM]]="","",TAM!AE600)</f>
        <v/>
      </c>
      <c r="J596" s="212" t="str">
        <f>IF(TMMIN!T598="","",TMMIN!T598)</f>
        <v/>
      </c>
      <c r="K596" s="42" t="str">
        <f>IF(TMMIN!Q598="","",TMMIN!Q598)</f>
        <v/>
      </c>
      <c r="L596" s="42" t="str">
        <f>IF(TMMIN!I598="","",TMMIN!I598)</f>
        <v/>
      </c>
      <c r="M596" s="220" t="str">
        <f>IF(Table35[[#This Row],[PO TMMIN]]="","",TMMIN!AD598)</f>
        <v/>
      </c>
      <c r="N596" s="223" t="str">
        <f>IF(Table35[[#This Row],[Open Qty TMMIN]]="","",TMMIN!AE598)</f>
        <v/>
      </c>
      <c r="O596" s="226" t="str">
        <f>IF(Table35[[#This Row],[Open Qty TAM]]="","",SUM(SUMIF('STOCK OES'!B:B,Table35[[#This Row],[Ich No]],'STOCK OES'!E:E),SUMIF('STOCK SEALING'!B:B,Table35[[#This Row],[Ich Part No]],'STOCK SEALING'!E:E)))</f>
        <v/>
      </c>
      <c r="P596" s="223" t="str">
        <f>IF(Table35[[#This Row],[Rest TMMIN]]="","",SUM(SUMIF('STOCK OES'!B:B,Table35[[#This Row],[Ich Part No]],'STOCK OES'!E:E),SUMIF('STOCK SEALING'!B:B,Table35[[#This Row],[Ich Part No]],'STOCK SEALING'!E:E)))</f>
        <v/>
      </c>
      <c r="Q596" s="226"/>
      <c r="R596" s="223"/>
      <c r="S596" s="226" t="str">
        <f>IFERROR(Table35[[#This Row],[REST TAM]]-Table35[[#This Row],[Scan TAM]],"")</f>
        <v/>
      </c>
      <c r="T596" s="223" t="str">
        <f>IFERROR(Table35[[#This Row],[Rest TMMIN]]-Table35[[#This Row],[Scan Tmmin]],"")</f>
        <v/>
      </c>
      <c r="U596" s="212" t="str">
        <f>IF(Table35[[#This Row],[PO TAM]]="","",IF(Table35[[#This Row],[Balance TAM]]&gt;0,"Open","Close"))</f>
        <v/>
      </c>
      <c r="V596" s="214" t="str">
        <f>IF(Table35[[#This Row],[PO TMMIN]]="","",IF(Table35[[#This Row],[Balance TMMIN]]&gt;0,"Open","Close"))</f>
        <v/>
      </c>
      <c r="W596" s="212"/>
      <c r="X596" s="214"/>
      <c r="Y596" s="236" t="str">
        <f>IF(Table35[[#This Row],[PO TAM]]="","",SUMIF(J:J,Table35[[#This Row],[Ich No]],J:N))</f>
        <v/>
      </c>
      <c r="Z596" s="214" t="str">
        <f>IF(Table35[[#This Row],[PO TMMIN]]="","",SUMIF(B:B,Table35[[#This Row],[Ich Part No]],I:I))</f>
        <v/>
      </c>
      <c r="AC596" s="169" t="str">
        <f>IF(Table35[[#This Row],[Delivery Date]]="","",$AC$2-Table35[[#This Row],[Delivery Date]])</f>
        <v/>
      </c>
      <c r="AE596" t="str">
        <f>IFERROR(VLOOKUP(Table35[[#This Row],[Ich No]],'ICH NO'!K:M,3,0),"")</f>
        <v/>
      </c>
      <c r="AF596" t="str">
        <f>IF(Table35[[#This Row],[REST TAM]]&gt;Table35[[#This Row],[Stock TAM]],Table35[[#This Row],[Stock TAM]],Table35[[#This Row],[REST TAM]])</f>
        <v/>
      </c>
    </row>
    <row r="597" spans="1:32" x14ac:dyDescent="0.3">
      <c r="A597" s="173" t="str">
        <f>IF(Table35[[#This Row],[TAM PART NO]]="","",(ROW()-2))</f>
        <v/>
      </c>
      <c r="B597" s="212" t="str">
        <f>IF(TAM!T601="","",TAM!T601)</f>
        <v/>
      </c>
      <c r="C597" s="42" t="str">
        <f>IF(TAM!Q601="","",TAM!Q601)</f>
        <v/>
      </c>
      <c r="D597" s="42" t="str">
        <f>IF(TAM!I601="","",TAM!I601)</f>
        <v/>
      </c>
      <c r="E597" s="42" t="str">
        <f>IF(TAM!H601="","",TAM!H601)</f>
        <v/>
      </c>
      <c r="F597" s="213" t="str">
        <f>IF(TAM!L601="","",TAM!L601)</f>
        <v/>
      </c>
      <c r="G597" s="213" t="str">
        <f>IF(TAM!M601="","",TAM!M601)</f>
        <v/>
      </c>
      <c r="H597" s="220" t="str">
        <f>IF(TAM!AD601="","",TAM!AD601)</f>
        <v/>
      </c>
      <c r="I597" s="223" t="str">
        <f>IF(Table35[[#This Row],[Open Qty TAM]]="","",TAM!AE601)</f>
        <v/>
      </c>
      <c r="J597" s="212" t="str">
        <f>IF(TMMIN!T599="","",TMMIN!T599)</f>
        <v/>
      </c>
      <c r="K597" s="42" t="str">
        <f>IF(TMMIN!Q599="","",TMMIN!Q599)</f>
        <v/>
      </c>
      <c r="L597" s="42" t="str">
        <f>IF(TMMIN!I599="","",TMMIN!I599)</f>
        <v/>
      </c>
      <c r="M597" s="220" t="str">
        <f>IF(Table35[[#This Row],[PO TMMIN]]="","",TMMIN!AD599)</f>
        <v/>
      </c>
      <c r="N597" s="223" t="str">
        <f>IF(Table35[[#This Row],[Open Qty TMMIN]]="","",TMMIN!AE599)</f>
        <v/>
      </c>
      <c r="O597" s="226" t="str">
        <f>IF(Table35[[#This Row],[Open Qty TAM]]="","",SUM(SUMIF('STOCK OES'!B:B,Table35[[#This Row],[Ich No]],'STOCK OES'!E:E),SUMIF('STOCK SEALING'!B:B,Table35[[#This Row],[Ich Part No]],'STOCK SEALING'!E:E)))</f>
        <v/>
      </c>
      <c r="P597" s="223" t="str">
        <f>IF(Table35[[#This Row],[Rest TMMIN]]="","",SUM(SUMIF('STOCK OES'!B:B,Table35[[#This Row],[Ich Part No]],'STOCK OES'!E:E),SUMIF('STOCK SEALING'!B:B,Table35[[#This Row],[Ich Part No]],'STOCK SEALING'!E:E)))</f>
        <v/>
      </c>
      <c r="Q597" s="226"/>
      <c r="R597" s="223"/>
      <c r="S597" s="226" t="str">
        <f>IFERROR(Table35[[#This Row],[REST TAM]]-Table35[[#This Row],[Scan TAM]],"")</f>
        <v/>
      </c>
      <c r="T597" s="223" t="str">
        <f>IFERROR(Table35[[#This Row],[Rest TMMIN]]-Table35[[#This Row],[Scan Tmmin]],"")</f>
        <v/>
      </c>
      <c r="U597" s="212" t="str">
        <f>IF(Table35[[#This Row],[PO TAM]]="","",IF(Table35[[#This Row],[Balance TAM]]&gt;0,"Open","Close"))</f>
        <v/>
      </c>
      <c r="V597" s="214" t="str">
        <f>IF(Table35[[#This Row],[PO TMMIN]]="","",IF(Table35[[#This Row],[Balance TMMIN]]&gt;0,"Open","Close"))</f>
        <v/>
      </c>
      <c r="W597" s="212"/>
      <c r="X597" s="214"/>
      <c r="Y597" s="236" t="str">
        <f>IF(Table35[[#This Row],[PO TAM]]="","",SUMIF(J:J,Table35[[#This Row],[Ich No]],J:N))</f>
        <v/>
      </c>
      <c r="Z597" s="214" t="str">
        <f>IF(Table35[[#This Row],[PO TMMIN]]="","",SUMIF(B:B,Table35[[#This Row],[Ich Part No]],I:I))</f>
        <v/>
      </c>
      <c r="AC597" s="169" t="str">
        <f>IF(Table35[[#This Row],[Delivery Date]]="","",$AC$2-Table35[[#This Row],[Delivery Date]])</f>
        <v/>
      </c>
      <c r="AE597" t="str">
        <f>IFERROR(VLOOKUP(Table35[[#This Row],[Ich No]],'ICH NO'!K:M,3,0),"")</f>
        <v/>
      </c>
      <c r="AF597" t="str">
        <f>IF(Table35[[#This Row],[REST TAM]]&gt;Table35[[#This Row],[Stock TAM]],Table35[[#This Row],[Stock TAM]],Table35[[#This Row],[REST TAM]])</f>
        <v/>
      </c>
    </row>
    <row r="598" spans="1:32" x14ac:dyDescent="0.3">
      <c r="A598" s="173" t="str">
        <f>IF(Table35[[#This Row],[TAM PART NO]]="","",(ROW()-2))</f>
        <v/>
      </c>
      <c r="B598" s="212" t="str">
        <f>IF(TAM!T602="","",TAM!T602)</f>
        <v/>
      </c>
      <c r="C598" s="42" t="str">
        <f>IF(TAM!Q602="","",TAM!Q602)</f>
        <v/>
      </c>
      <c r="D598" s="42" t="str">
        <f>IF(TAM!I602="","",TAM!I602)</f>
        <v/>
      </c>
      <c r="E598" s="42" t="str">
        <f>IF(TAM!H602="","",TAM!H602)</f>
        <v/>
      </c>
      <c r="F598" s="213" t="str">
        <f>IF(TAM!L602="","",TAM!L602)</f>
        <v/>
      </c>
      <c r="G598" s="213" t="str">
        <f>IF(TAM!M602="","",TAM!M602)</f>
        <v/>
      </c>
      <c r="H598" s="220" t="str">
        <f>IF(TAM!AD602="","",TAM!AD602)</f>
        <v/>
      </c>
      <c r="I598" s="223" t="str">
        <f>IF(Table35[[#This Row],[Open Qty TAM]]="","",TAM!AE602)</f>
        <v/>
      </c>
      <c r="J598" s="212" t="str">
        <f>IF(TMMIN!T600="","",TMMIN!T600)</f>
        <v/>
      </c>
      <c r="K598" s="42" t="str">
        <f>IF(TMMIN!Q600="","",TMMIN!Q600)</f>
        <v/>
      </c>
      <c r="L598" s="42" t="str">
        <f>IF(TMMIN!I600="","",TMMIN!I600)</f>
        <v/>
      </c>
      <c r="M598" s="220" t="str">
        <f>IF(Table35[[#This Row],[PO TMMIN]]="","",TMMIN!AD600)</f>
        <v/>
      </c>
      <c r="N598" s="223" t="str">
        <f>IF(Table35[[#This Row],[Open Qty TMMIN]]="","",TMMIN!AE600)</f>
        <v/>
      </c>
      <c r="O598" s="226" t="str">
        <f>IF(Table35[[#This Row],[Open Qty TAM]]="","",SUM(SUMIF('STOCK OES'!B:B,Table35[[#This Row],[Ich No]],'STOCK OES'!E:E),SUMIF('STOCK SEALING'!B:B,Table35[[#This Row],[Ich Part No]],'STOCK SEALING'!E:E)))</f>
        <v/>
      </c>
      <c r="P598" s="223" t="str">
        <f>IF(Table35[[#This Row],[Rest TMMIN]]="","",SUM(SUMIF('STOCK OES'!B:B,Table35[[#This Row],[Ich Part No]],'STOCK OES'!E:E),SUMIF('STOCK SEALING'!B:B,Table35[[#This Row],[Ich Part No]],'STOCK SEALING'!E:E)))</f>
        <v/>
      </c>
      <c r="Q598" s="226"/>
      <c r="R598" s="223"/>
      <c r="S598" s="226" t="str">
        <f>IFERROR(Table35[[#This Row],[REST TAM]]-Table35[[#This Row],[Scan TAM]],"")</f>
        <v/>
      </c>
      <c r="T598" s="223" t="str">
        <f>IFERROR(Table35[[#This Row],[Rest TMMIN]]-Table35[[#This Row],[Scan Tmmin]],"")</f>
        <v/>
      </c>
      <c r="U598" s="212" t="str">
        <f>IF(Table35[[#This Row],[PO TAM]]="","",IF(Table35[[#This Row],[Balance TAM]]&gt;0,"Open","Close"))</f>
        <v/>
      </c>
      <c r="V598" s="214" t="str">
        <f>IF(Table35[[#This Row],[PO TMMIN]]="","",IF(Table35[[#This Row],[Balance TMMIN]]&gt;0,"Open","Close"))</f>
        <v/>
      </c>
      <c r="W598" s="212"/>
      <c r="X598" s="214"/>
      <c r="Y598" s="236" t="str">
        <f>IF(Table35[[#This Row],[PO TAM]]="","",SUMIF(J:J,Table35[[#This Row],[Ich No]],J:N))</f>
        <v/>
      </c>
      <c r="Z598" s="214" t="str">
        <f>IF(Table35[[#This Row],[PO TMMIN]]="","",SUMIF(B:B,Table35[[#This Row],[Ich Part No]],I:I))</f>
        <v/>
      </c>
      <c r="AC598" s="169" t="str">
        <f>IF(Table35[[#This Row],[Delivery Date]]="","",$AC$2-Table35[[#This Row],[Delivery Date]])</f>
        <v/>
      </c>
      <c r="AE598" t="str">
        <f>IFERROR(VLOOKUP(Table35[[#This Row],[Ich No]],'ICH NO'!K:M,3,0),"")</f>
        <v/>
      </c>
      <c r="AF598" t="str">
        <f>IF(Table35[[#This Row],[REST TAM]]&gt;Table35[[#This Row],[Stock TAM]],Table35[[#This Row],[Stock TAM]],Table35[[#This Row],[REST TAM]])</f>
        <v/>
      </c>
    </row>
    <row r="599" spans="1:32" x14ac:dyDescent="0.3">
      <c r="A599" s="173" t="str">
        <f>IF(Table35[[#This Row],[TAM PART NO]]="","",(ROW()-2))</f>
        <v/>
      </c>
      <c r="B599" s="212" t="str">
        <f>IF(TAM!T603="","",TAM!T603)</f>
        <v/>
      </c>
      <c r="C599" s="42" t="str">
        <f>IF(TAM!Q603="","",TAM!Q603)</f>
        <v/>
      </c>
      <c r="D599" s="42" t="str">
        <f>IF(TAM!I603="","",TAM!I603)</f>
        <v/>
      </c>
      <c r="E599" s="42" t="str">
        <f>IF(TAM!H603="","",TAM!H603)</f>
        <v/>
      </c>
      <c r="F599" s="213" t="str">
        <f>IF(TAM!L603="","",TAM!L603)</f>
        <v/>
      </c>
      <c r="G599" s="213" t="str">
        <f>IF(TAM!M603="","",TAM!M603)</f>
        <v/>
      </c>
      <c r="H599" s="220" t="str">
        <f>IF(TAM!AD603="","",TAM!AD603)</f>
        <v/>
      </c>
      <c r="I599" s="223" t="str">
        <f>IF(Table35[[#This Row],[Open Qty TAM]]="","",TAM!AE603)</f>
        <v/>
      </c>
      <c r="J599" s="212" t="str">
        <f>IF(TMMIN!T601="","",TMMIN!T601)</f>
        <v/>
      </c>
      <c r="K599" s="42" t="str">
        <f>IF(TMMIN!Q601="","",TMMIN!Q601)</f>
        <v/>
      </c>
      <c r="L599" s="42" t="str">
        <f>IF(TMMIN!I601="","",TMMIN!I601)</f>
        <v/>
      </c>
      <c r="M599" s="220" t="str">
        <f>IF(Table35[[#This Row],[PO TMMIN]]="","",TMMIN!AD601)</f>
        <v/>
      </c>
      <c r="N599" s="223" t="str">
        <f>IF(Table35[[#This Row],[Open Qty TMMIN]]="","",TMMIN!AE601)</f>
        <v/>
      </c>
      <c r="O599" s="226" t="str">
        <f>IF(Table35[[#This Row],[Open Qty TAM]]="","",SUM(SUMIF('STOCK OES'!B:B,Table35[[#This Row],[Ich No]],'STOCK OES'!E:E),SUMIF('STOCK SEALING'!B:B,Table35[[#This Row],[Ich Part No]],'STOCK SEALING'!E:E)))</f>
        <v/>
      </c>
      <c r="P599" s="223" t="str">
        <f>IF(Table35[[#This Row],[Rest TMMIN]]="","",SUM(SUMIF('STOCK OES'!B:B,Table35[[#This Row],[Ich Part No]],'STOCK OES'!E:E),SUMIF('STOCK SEALING'!B:B,Table35[[#This Row],[Ich Part No]],'STOCK SEALING'!E:E)))</f>
        <v/>
      </c>
      <c r="Q599" s="226"/>
      <c r="R599" s="223"/>
      <c r="S599" s="226" t="str">
        <f>IFERROR(Table35[[#This Row],[REST TAM]]-Table35[[#This Row],[Scan TAM]],"")</f>
        <v/>
      </c>
      <c r="T599" s="223" t="str">
        <f>IFERROR(Table35[[#This Row],[Rest TMMIN]]-Table35[[#This Row],[Scan Tmmin]],"")</f>
        <v/>
      </c>
      <c r="U599" s="212" t="str">
        <f>IF(Table35[[#This Row],[PO TAM]]="","",IF(Table35[[#This Row],[Balance TAM]]&gt;0,"Open","Close"))</f>
        <v/>
      </c>
      <c r="V599" s="214" t="str">
        <f>IF(Table35[[#This Row],[PO TMMIN]]="","",IF(Table35[[#This Row],[Balance TMMIN]]&gt;0,"Open","Close"))</f>
        <v/>
      </c>
      <c r="W599" s="212"/>
      <c r="X599" s="214"/>
      <c r="Y599" s="236" t="str">
        <f>IF(Table35[[#This Row],[PO TAM]]="","",SUMIF(J:J,Table35[[#This Row],[Ich No]],J:N))</f>
        <v/>
      </c>
      <c r="Z599" s="214" t="str">
        <f>IF(Table35[[#This Row],[PO TMMIN]]="","",SUMIF(B:B,Table35[[#This Row],[Ich Part No]],I:I))</f>
        <v/>
      </c>
      <c r="AC599" s="169" t="str">
        <f>IF(Table35[[#This Row],[Delivery Date]]="","",$AC$2-Table35[[#This Row],[Delivery Date]])</f>
        <v/>
      </c>
      <c r="AE599" t="str">
        <f>IFERROR(VLOOKUP(Table35[[#This Row],[Ich No]],'ICH NO'!K:M,3,0),"")</f>
        <v/>
      </c>
      <c r="AF599" t="str">
        <f>IF(Table35[[#This Row],[REST TAM]]&gt;Table35[[#This Row],[Stock TAM]],Table35[[#This Row],[Stock TAM]],Table35[[#This Row],[REST TAM]])</f>
        <v/>
      </c>
    </row>
    <row r="600" spans="1:32" x14ac:dyDescent="0.3">
      <c r="A600" s="173" t="str">
        <f>IF(Table35[[#This Row],[TAM PART NO]]="","",(ROW()-2))</f>
        <v/>
      </c>
      <c r="B600" s="212" t="str">
        <f>IF(TAM!T604="","",TAM!T604)</f>
        <v/>
      </c>
      <c r="C600" s="42" t="str">
        <f>IF(TAM!Q604="","",TAM!Q604)</f>
        <v/>
      </c>
      <c r="D600" s="42" t="str">
        <f>IF(TAM!I604="","",TAM!I604)</f>
        <v/>
      </c>
      <c r="E600" s="42" t="str">
        <f>IF(TAM!H604="","",TAM!H604)</f>
        <v/>
      </c>
      <c r="F600" s="213" t="str">
        <f>IF(TAM!L604="","",TAM!L604)</f>
        <v/>
      </c>
      <c r="G600" s="213" t="str">
        <f>IF(TAM!M604="","",TAM!M604)</f>
        <v/>
      </c>
      <c r="H600" s="220" t="str">
        <f>IF(TAM!AD604="","",TAM!AD604)</f>
        <v/>
      </c>
      <c r="I600" s="223" t="str">
        <f>IF(Table35[[#This Row],[Open Qty TAM]]="","",TAM!AE604)</f>
        <v/>
      </c>
      <c r="J600" s="212" t="str">
        <f>IF(TMMIN!T602="","",TMMIN!T602)</f>
        <v/>
      </c>
      <c r="K600" s="42" t="str">
        <f>IF(TMMIN!Q602="","",TMMIN!Q602)</f>
        <v/>
      </c>
      <c r="L600" s="42" t="str">
        <f>IF(TMMIN!I602="","",TMMIN!I602)</f>
        <v/>
      </c>
      <c r="M600" s="220" t="str">
        <f>IF(Table35[[#This Row],[PO TMMIN]]="","",TMMIN!AD602)</f>
        <v/>
      </c>
      <c r="N600" s="223" t="str">
        <f>IF(Table35[[#This Row],[Open Qty TMMIN]]="","",TMMIN!AE602)</f>
        <v/>
      </c>
      <c r="O600" s="226" t="str">
        <f>IF(Table35[[#This Row],[Open Qty TAM]]="","",SUM(SUMIF('STOCK OES'!B:B,Table35[[#This Row],[Ich No]],'STOCK OES'!E:E),SUMIF('STOCK SEALING'!B:B,Table35[[#This Row],[Ich Part No]],'STOCK SEALING'!E:E)))</f>
        <v/>
      </c>
      <c r="P600" s="223" t="str">
        <f>IF(Table35[[#This Row],[Rest TMMIN]]="","",SUM(SUMIF('STOCK OES'!B:B,Table35[[#This Row],[Ich Part No]],'STOCK OES'!E:E),SUMIF('STOCK SEALING'!B:B,Table35[[#This Row],[Ich Part No]],'STOCK SEALING'!E:E)))</f>
        <v/>
      </c>
      <c r="Q600" s="226"/>
      <c r="R600" s="223"/>
      <c r="S600" s="226" t="str">
        <f>IFERROR(Table35[[#This Row],[REST TAM]]-Table35[[#This Row],[Scan TAM]],"")</f>
        <v/>
      </c>
      <c r="T600" s="223" t="str">
        <f>IFERROR(Table35[[#This Row],[Rest TMMIN]]-Table35[[#This Row],[Scan Tmmin]],"")</f>
        <v/>
      </c>
      <c r="U600" s="212" t="str">
        <f>IF(Table35[[#This Row],[PO TAM]]="","",IF(Table35[[#This Row],[Balance TAM]]&gt;0,"Open","Close"))</f>
        <v/>
      </c>
      <c r="V600" s="214" t="str">
        <f>IF(Table35[[#This Row],[PO TMMIN]]="","",IF(Table35[[#This Row],[Balance TMMIN]]&gt;0,"Open","Close"))</f>
        <v/>
      </c>
      <c r="W600" s="212"/>
      <c r="X600" s="214"/>
      <c r="Y600" s="236" t="str">
        <f>IF(Table35[[#This Row],[PO TAM]]="","",SUMIF(J:J,Table35[[#This Row],[Ich No]],J:N))</f>
        <v/>
      </c>
      <c r="Z600" s="214" t="str">
        <f>IF(Table35[[#This Row],[PO TMMIN]]="","",SUMIF(B:B,Table35[[#This Row],[Ich Part No]],I:I))</f>
        <v/>
      </c>
      <c r="AC600" s="169" t="str">
        <f>IF(Table35[[#This Row],[Delivery Date]]="","",$AC$2-Table35[[#This Row],[Delivery Date]])</f>
        <v/>
      </c>
      <c r="AE600" t="str">
        <f>IFERROR(VLOOKUP(Table35[[#This Row],[Ich No]],'ICH NO'!K:M,3,0),"")</f>
        <v/>
      </c>
      <c r="AF600" t="str">
        <f>IF(Table35[[#This Row],[REST TAM]]&gt;Table35[[#This Row],[Stock TAM]],Table35[[#This Row],[Stock TAM]],Table35[[#This Row],[REST TAM]])</f>
        <v/>
      </c>
    </row>
    <row r="601" spans="1:32" x14ac:dyDescent="0.3">
      <c r="A601" s="173" t="str">
        <f>IF(Table35[[#This Row],[TAM PART NO]]="","",(ROW()-2))</f>
        <v/>
      </c>
      <c r="B601" s="212" t="str">
        <f>IF(TAM!T605="","",TAM!T605)</f>
        <v/>
      </c>
      <c r="C601" s="42" t="str">
        <f>IF(TAM!Q605="","",TAM!Q605)</f>
        <v/>
      </c>
      <c r="D601" s="42" t="str">
        <f>IF(TAM!I605="","",TAM!I605)</f>
        <v/>
      </c>
      <c r="E601" s="42" t="str">
        <f>IF(TAM!H605="","",TAM!H605)</f>
        <v/>
      </c>
      <c r="F601" s="213" t="str">
        <f>IF(TAM!L605="","",TAM!L605)</f>
        <v/>
      </c>
      <c r="G601" s="213" t="str">
        <f>IF(TAM!M605="","",TAM!M605)</f>
        <v/>
      </c>
      <c r="H601" s="220" t="str">
        <f>IF(TAM!AD605="","",TAM!AD605)</f>
        <v/>
      </c>
      <c r="I601" s="223" t="str">
        <f>IF(Table35[[#This Row],[Open Qty TAM]]="","",TAM!AE605)</f>
        <v/>
      </c>
      <c r="J601" s="212" t="str">
        <f>IF(TMMIN!T603="","",TMMIN!T603)</f>
        <v/>
      </c>
      <c r="K601" s="42" t="str">
        <f>IF(TMMIN!Q603="","",TMMIN!Q603)</f>
        <v/>
      </c>
      <c r="L601" s="42" t="str">
        <f>IF(TMMIN!I603="","",TMMIN!I603)</f>
        <v/>
      </c>
      <c r="M601" s="220" t="str">
        <f>IF(Table35[[#This Row],[PO TMMIN]]="","",TMMIN!AD603)</f>
        <v/>
      </c>
      <c r="N601" s="223" t="str">
        <f>IF(Table35[[#This Row],[Open Qty TMMIN]]="","",TMMIN!AE603)</f>
        <v/>
      </c>
      <c r="O601" s="226" t="str">
        <f>IF(Table35[[#This Row],[Open Qty TAM]]="","",SUM(SUMIF('STOCK OES'!B:B,Table35[[#This Row],[Ich No]],'STOCK OES'!E:E),SUMIF('STOCK SEALING'!B:B,Table35[[#This Row],[Ich Part No]],'STOCK SEALING'!E:E)))</f>
        <v/>
      </c>
      <c r="P601" s="223" t="str">
        <f>IF(Table35[[#This Row],[Rest TMMIN]]="","",SUM(SUMIF('STOCK OES'!B:B,Table35[[#This Row],[Ich Part No]],'STOCK OES'!E:E),SUMIF('STOCK SEALING'!B:B,Table35[[#This Row],[Ich Part No]],'STOCK SEALING'!E:E)))</f>
        <v/>
      </c>
      <c r="Q601" s="226"/>
      <c r="R601" s="223"/>
      <c r="S601" s="226" t="str">
        <f>IFERROR(Table35[[#This Row],[REST TAM]]-Table35[[#This Row],[Scan TAM]],"")</f>
        <v/>
      </c>
      <c r="T601" s="223" t="str">
        <f>IFERROR(Table35[[#This Row],[Rest TMMIN]]-Table35[[#This Row],[Scan Tmmin]],"")</f>
        <v/>
      </c>
      <c r="U601" s="212" t="str">
        <f>IF(Table35[[#This Row],[PO TAM]]="","",IF(Table35[[#This Row],[Balance TAM]]&gt;0,"Open","Close"))</f>
        <v/>
      </c>
      <c r="V601" s="214" t="str">
        <f>IF(Table35[[#This Row],[PO TMMIN]]="","",IF(Table35[[#This Row],[Balance TMMIN]]&gt;0,"Open","Close"))</f>
        <v/>
      </c>
      <c r="W601" s="212"/>
      <c r="X601" s="214"/>
      <c r="Y601" s="236" t="str">
        <f>IF(Table35[[#This Row],[PO TAM]]="","",SUMIF(J:J,Table35[[#This Row],[Ich No]],J:N))</f>
        <v/>
      </c>
      <c r="Z601" s="214" t="str">
        <f>IF(Table35[[#This Row],[PO TMMIN]]="","",SUMIF(B:B,Table35[[#This Row],[Ich Part No]],I:I))</f>
        <v/>
      </c>
      <c r="AC601" s="169" t="str">
        <f>IF(Table35[[#This Row],[Delivery Date]]="","",$AC$2-Table35[[#This Row],[Delivery Date]])</f>
        <v/>
      </c>
      <c r="AE601" t="str">
        <f>IFERROR(VLOOKUP(Table35[[#This Row],[Ich No]],'ICH NO'!K:M,3,0),"")</f>
        <v/>
      </c>
      <c r="AF601" t="str">
        <f>IF(Table35[[#This Row],[REST TAM]]&gt;Table35[[#This Row],[Stock TAM]],Table35[[#This Row],[Stock TAM]],Table35[[#This Row],[REST TAM]])</f>
        <v/>
      </c>
    </row>
    <row r="602" spans="1:32" x14ac:dyDescent="0.3">
      <c r="A602" s="173" t="str">
        <f>IF(Table35[[#This Row],[TAM PART NO]]="","",(ROW()-2))</f>
        <v/>
      </c>
      <c r="B602" s="212" t="str">
        <f>IF(TAM!T606="","",TAM!T606)</f>
        <v/>
      </c>
      <c r="C602" s="42" t="str">
        <f>IF(TAM!Q606="","",TAM!Q606)</f>
        <v/>
      </c>
      <c r="D602" s="42" t="str">
        <f>IF(TAM!I606="","",TAM!I606)</f>
        <v/>
      </c>
      <c r="E602" s="42" t="str">
        <f>IF(TAM!H606="","",TAM!H606)</f>
        <v/>
      </c>
      <c r="F602" s="213" t="str">
        <f>IF(TAM!L606="","",TAM!L606)</f>
        <v/>
      </c>
      <c r="G602" s="213" t="str">
        <f>IF(TAM!M606="","",TAM!M606)</f>
        <v/>
      </c>
      <c r="H602" s="220" t="str">
        <f>IF(TAM!AD606="","",TAM!AD606)</f>
        <v/>
      </c>
      <c r="I602" s="223" t="str">
        <f>IF(Table35[[#This Row],[Open Qty TAM]]="","",TAM!AE606)</f>
        <v/>
      </c>
      <c r="J602" s="212" t="str">
        <f>IF(TMMIN!T604="","",TMMIN!T604)</f>
        <v/>
      </c>
      <c r="K602" s="42" t="str">
        <f>IF(TMMIN!Q604="","",TMMIN!Q604)</f>
        <v/>
      </c>
      <c r="L602" s="42" t="str">
        <f>IF(TMMIN!I604="","",TMMIN!I604)</f>
        <v/>
      </c>
      <c r="M602" s="220" t="str">
        <f>IF(Table35[[#This Row],[PO TMMIN]]="","",TMMIN!AD604)</f>
        <v/>
      </c>
      <c r="N602" s="223" t="str">
        <f>IF(Table35[[#This Row],[Open Qty TMMIN]]="","",TMMIN!AE604)</f>
        <v/>
      </c>
      <c r="O602" s="226" t="str">
        <f>IF(Table35[[#This Row],[Open Qty TAM]]="","",SUM(SUMIF('STOCK OES'!B:B,Table35[[#This Row],[Ich No]],'STOCK OES'!E:E),SUMIF('STOCK SEALING'!B:B,Table35[[#This Row],[Ich Part No]],'STOCK SEALING'!E:E)))</f>
        <v/>
      </c>
      <c r="P602" s="223" t="str">
        <f>IF(Table35[[#This Row],[Rest TMMIN]]="","",SUM(SUMIF('STOCK OES'!B:B,Table35[[#This Row],[Ich Part No]],'STOCK OES'!E:E),SUMIF('STOCK SEALING'!B:B,Table35[[#This Row],[Ich Part No]],'STOCK SEALING'!E:E)))</f>
        <v/>
      </c>
      <c r="Q602" s="226"/>
      <c r="R602" s="223"/>
      <c r="S602" s="226" t="str">
        <f>IFERROR(Table35[[#This Row],[REST TAM]]-Table35[[#This Row],[Scan TAM]],"")</f>
        <v/>
      </c>
      <c r="T602" s="223" t="str">
        <f>IFERROR(Table35[[#This Row],[Rest TMMIN]]-Table35[[#This Row],[Scan Tmmin]],"")</f>
        <v/>
      </c>
      <c r="U602" s="212" t="str">
        <f>IF(Table35[[#This Row],[PO TAM]]="","",IF(Table35[[#This Row],[Balance TAM]]&gt;0,"Open","Close"))</f>
        <v/>
      </c>
      <c r="V602" s="214" t="str">
        <f>IF(Table35[[#This Row],[PO TMMIN]]="","",IF(Table35[[#This Row],[Balance TMMIN]]&gt;0,"Open","Close"))</f>
        <v/>
      </c>
      <c r="W602" s="212"/>
      <c r="X602" s="214"/>
      <c r="Y602" s="236" t="str">
        <f>IF(Table35[[#This Row],[PO TAM]]="","",SUMIF(J:J,Table35[[#This Row],[Ich No]],J:N))</f>
        <v/>
      </c>
      <c r="Z602" s="214" t="str">
        <f>IF(Table35[[#This Row],[PO TMMIN]]="","",SUMIF(B:B,Table35[[#This Row],[Ich Part No]],I:I))</f>
        <v/>
      </c>
      <c r="AC602" s="169" t="str">
        <f>IF(Table35[[#This Row],[Delivery Date]]="","",$AC$2-Table35[[#This Row],[Delivery Date]])</f>
        <v/>
      </c>
      <c r="AE602" t="str">
        <f>IFERROR(VLOOKUP(Table35[[#This Row],[Ich No]],'ICH NO'!K:M,3,0),"")</f>
        <v/>
      </c>
      <c r="AF602" t="str">
        <f>IF(Table35[[#This Row],[REST TAM]]&gt;Table35[[#This Row],[Stock TAM]],Table35[[#This Row],[Stock TAM]],Table35[[#This Row],[REST TAM]])</f>
        <v/>
      </c>
    </row>
    <row r="603" spans="1:32" x14ac:dyDescent="0.3">
      <c r="A603" s="173" t="str">
        <f>IF(Table35[[#This Row],[TAM PART NO]]="","",(ROW()-2))</f>
        <v/>
      </c>
      <c r="B603" s="212" t="str">
        <f>IF(TAM!T607="","",TAM!T607)</f>
        <v/>
      </c>
      <c r="C603" s="42" t="str">
        <f>IF(TAM!Q607="","",TAM!Q607)</f>
        <v/>
      </c>
      <c r="D603" s="42" t="str">
        <f>IF(TAM!I607="","",TAM!I607)</f>
        <v/>
      </c>
      <c r="E603" s="42" t="str">
        <f>IF(TAM!H607="","",TAM!H607)</f>
        <v/>
      </c>
      <c r="F603" s="213" t="str">
        <f>IF(TAM!L607="","",TAM!L607)</f>
        <v/>
      </c>
      <c r="G603" s="213" t="str">
        <f>IF(TAM!M607="","",TAM!M607)</f>
        <v/>
      </c>
      <c r="H603" s="220" t="str">
        <f>IF(TAM!AD607="","",TAM!AD607)</f>
        <v/>
      </c>
      <c r="I603" s="223" t="str">
        <f>IF(Table35[[#This Row],[Open Qty TAM]]="","",TAM!AE607)</f>
        <v/>
      </c>
      <c r="J603" s="212" t="str">
        <f>IF(TMMIN!T605="","",TMMIN!T605)</f>
        <v/>
      </c>
      <c r="K603" s="42" t="str">
        <f>IF(TMMIN!Q605="","",TMMIN!Q605)</f>
        <v/>
      </c>
      <c r="L603" s="42" t="str">
        <f>IF(TMMIN!I605="","",TMMIN!I605)</f>
        <v/>
      </c>
      <c r="M603" s="220" t="str">
        <f>IF(Table35[[#This Row],[PO TMMIN]]="","",TMMIN!AD605)</f>
        <v/>
      </c>
      <c r="N603" s="223" t="str">
        <f>IF(Table35[[#This Row],[Open Qty TMMIN]]="","",TMMIN!AE605)</f>
        <v/>
      </c>
      <c r="O603" s="226" t="str">
        <f>IF(Table35[[#This Row],[Open Qty TAM]]="","",SUM(SUMIF('STOCK OES'!B:B,Table35[[#This Row],[Ich No]],'STOCK OES'!E:E),SUMIF('STOCK SEALING'!B:B,Table35[[#This Row],[Ich Part No]],'STOCK SEALING'!E:E)))</f>
        <v/>
      </c>
      <c r="P603" s="223" t="str">
        <f>IF(Table35[[#This Row],[Rest TMMIN]]="","",SUM(SUMIF('STOCK OES'!B:B,Table35[[#This Row],[Ich Part No]],'STOCK OES'!E:E),SUMIF('STOCK SEALING'!B:B,Table35[[#This Row],[Ich Part No]],'STOCK SEALING'!E:E)))</f>
        <v/>
      </c>
      <c r="Q603" s="226"/>
      <c r="R603" s="223"/>
      <c r="S603" s="226" t="str">
        <f>IFERROR(Table35[[#This Row],[REST TAM]]-Table35[[#This Row],[Scan TAM]],"")</f>
        <v/>
      </c>
      <c r="T603" s="223" t="str">
        <f>IFERROR(Table35[[#This Row],[Rest TMMIN]]-Table35[[#This Row],[Scan Tmmin]],"")</f>
        <v/>
      </c>
      <c r="U603" s="212" t="str">
        <f>IF(Table35[[#This Row],[PO TAM]]="","",IF(Table35[[#This Row],[Balance TAM]]&gt;0,"Open","Close"))</f>
        <v/>
      </c>
      <c r="V603" s="214" t="str">
        <f>IF(Table35[[#This Row],[PO TMMIN]]="","",IF(Table35[[#This Row],[Balance TMMIN]]&gt;0,"Open","Close"))</f>
        <v/>
      </c>
      <c r="W603" s="212"/>
      <c r="X603" s="214"/>
      <c r="Y603" s="236" t="str">
        <f>IF(Table35[[#This Row],[PO TAM]]="","",SUMIF(J:J,Table35[[#This Row],[Ich No]],J:N))</f>
        <v/>
      </c>
      <c r="Z603" s="214" t="str">
        <f>IF(Table35[[#This Row],[PO TMMIN]]="","",SUMIF(B:B,Table35[[#This Row],[Ich Part No]],I:I))</f>
        <v/>
      </c>
      <c r="AC603" s="169" t="str">
        <f>IF(Table35[[#This Row],[Delivery Date]]="","",$AC$2-Table35[[#This Row],[Delivery Date]])</f>
        <v/>
      </c>
      <c r="AE603" t="str">
        <f>IFERROR(VLOOKUP(Table35[[#This Row],[Ich No]],'ICH NO'!K:M,3,0),"")</f>
        <v/>
      </c>
      <c r="AF603" t="str">
        <f>IF(Table35[[#This Row],[REST TAM]]&gt;Table35[[#This Row],[Stock TAM]],Table35[[#This Row],[Stock TAM]],Table35[[#This Row],[REST TAM]])</f>
        <v/>
      </c>
    </row>
    <row r="604" spans="1:32" x14ac:dyDescent="0.3">
      <c r="A604" s="173" t="str">
        <f>IF(Table35[[#This Row],[TAM PART NO]]="","",(ROW()-2))</f>
        <v/>
      </c>
      <c r="B604" s="212" t="str">
        <f>IF(TAM!T608="","",TAM!T608)</f>
        <v/>
      </c>
      <c r="C604" s="42" t="str">
        <f>IF(TAM!Q608="","",TAM!Q608)</f>
        <v/>
      </c>
      <c r="D604" s="42" t="str">
        <f>IF(TAM!I608="","",TAM!I608)</f>
        <v/>
      </c>
      <c r="E604" s="42" t="str">
        <f>IF(TAM!H608="","",TAM!H608)</f>
        <v/>
      </c>
      <c r="F604" s="213" t="str">
        <f>IF(TAM!L608="","",TAM!L608)</f>
        <v/>
      </c>
      <c r="G604" s="213" t="str">
        <f>IF(TAM!M608="","",TAM!M608)</f>
        <v/>
      </c>
      <c r="H604" s="220" t="str">
        <f>IF(TAM!AD608="","",TAM!AD608)</f>
        <v/>
      </c>
      <c r="I604" s="223" t="str">
        <f>IF(Table35[[#This Row],[Open Qty TAM]]="","",TAM!AE608)</f>
        <v/>
      </c>
      <c r="J604" s="212" t="str">
        <f>IF(TMMIN!T606="","",TMMIN!T606)</f>
        <v/>
      </c>
      <c r="K604" s="42" t="str">
        <f>IF(TMMIN!Q606="","",TMMIN!Q606)</f>
        <v/>
      </c>
      <c r="L604" s="42" t="str">
        <f>IF(TMMIN!I606="","",TMMIN!I606)</f>
        <v/>
      </c>
      <c r="M604" s="220" t="str">
        <f>IF(Table35[[#This Row],[PO TMMIN]]="","",TMMIN!AD606)</f>
        <v/>
      </c>
      <c r="N604" s="223" t="str">
        <f>IF(Table35[[#This Row],[Open Qty TMMIN]]="","",TMMIN!AE606)</f>
        <v/>
      </c>
      <c r="O604" s="226" t="str">
        <f>IF(Table35[[#This Row],[Open Qty TAM]]="","",SUM(SUMIF('STOCK OES'!B:B,Table35[[#This Row],[Ich No]],'STOCK OES'!E:E),SUMIF('STOCK SEALING'!B:B,Table35[[#This Row],[Ich Part No]],'STOCK SEALING'!E:E)))</f>
        <v/>
      </c>
      <c r="P604" s="223" t="str">
        <f>IF(Table35[[#This Row],[Rest TMMIN]]="","",SUM(SUMIF('STOCK OES'!B:B,Table35[[#This Row],[Ich Part No]],'STOCK OES'!E:E),SUMIF('STOCK SEALING'!B:B,Table35[[#This Row],[Ich Part No]],'STOCK SEALING'!E:E)))</f>
        <v/>
      </c>
      <c r="Q604" s="226"/>
      <c r="R604" s="223"/>
      <c r="S604" s="226" t="str">
        <f>IFERROR(Table35[[#This Row],[REST TAM]]-Table35[[#This Row],[Scan TAM]],"")</f>
        <v/>
      </c>
      <c r="T604" s="223" t="str">
        <f>IFERROR(Table35[[#This Row],[Rest TMMIN]]-Table35[[#This Row],[Scan Tmmin]],"")</f>
        <v/>
      </c>
      <c r="U604" s="212" t="str">
        <f>IF(Table35[[#This Row],[PO TAM]]="","",IF(Table35[[#This Row],[Balance TAM]]&gt;0,"Open","Close"))</f>
        <v/>
      </c>
      <c r="V604" s="214" t="str">
        <f>IF(Table35[[#This Row],[PO TMMIN]]="","",IF(Table35[[#This Row],[Balance TMMIN]]&gt;0,"Open","Close"))</f>
        <v/>
      </c>
      <c r="W604" s="212"/>
      <c r="X604" s="214"/>
      <c r="Y604" s="236" t="str">
        <f>IF(Table35[[#This Row],[PO TAM]]="","",SUMIF(J:J,Table35[[#This Row],[Ich No]],J:N))</f>
        <v/>
      </c>
      <c r="Z604" s="214" t="str">
        <f>IF(Table35[[#This Row],[PO TMMIN]]="","",SUMIF(B:B,Table35[[#This Row],[Ich Part No]],I:I))</f>
        <v/>
      </c>
      <c r="AC604" s="169" t="str">
        <f>IF(Table35[[#This Row],[Delivery Date]]="","",$AC$2-Table35[[#This Row],[Delivery Date]])</f>
        <v/>
      </c>
      <c r="AE604" t="str">
        <f>IFERROR(VLOOKUP(Table35[[#This Row],[Ich No]],'ICH NO'!K:M,3,0),"")</f>
        <v/>
      </c>
      <c r="AF604" t="str">
        <f>IF(Table35[[#This Row],[REST TAM]]&gt;Table35[[#This Row],[Stock TAM]],Table35[[#This Row],[Stock TAM]],Table35[[#This Row],[REST TAM]])</f>
        <v/>
      </c>
    </row>
    <row r="605" spans="1:32" x14ac:dyDescent="0.3">
      <c r="A605" s="173" t="str">
        <f>IF(Table35[[#This Row],[TAM PART NO]]="","",(ROW()-2))</f>
        <v/>
      </c>
      <c r="B605" s="212" t="str">
        <f>IF(TAM!T609="","",TAM!T609)</f>
        <v/>
      </c>
      <c r="C605" s="42" t="str">
        <f>IF(TAM!Q609="","",TAM!Q609)</f>
        <v/>
      </c>
      <c r="D605" s="42" t="str">
        <f>IF(TAM!I609="","",TAM!I609)</f>
        <v/>
      </c>
      <c r="E605" s="42" t="str">
        <f>IF(TAM!H609="","",TAM!H609)</f>
        <v/>
      </c>
      <c r="F605" s="213" t="str">
        <f>IF(TAM!L609="","",TAM!L609)</f>
        <v/>
      </c>
      <c r="G605" s="213" t="str">
        <f>IF(TAM!M609="","",TAM!M609)</f>
        <v/>
      </c>
      <c r="H605" s="220" t="str">
        <f>IF(TAM!AD609="","",TAM!AD609)</f>
        <v/>
      </c>
      <c r="I605" s="223" t="str">
        <f>IF(Table35[[#This Row],[Open Qty TAM]]="","",TAM!AE609)</f>
        <v/>
      </c>
      <c r="J605" s="212" t="str">
        <f>IF(TMMIN!T607="","",TMMIN!T607)</f>
        <v/>
      </c>
      <c r="K605" s="42" t="str">
        <f>IF(TMMIN!Q607="","",TMMIN!Q607)</f>
        <v/>
      </c>
      <c r="L605" s="42" t="str">
        <f>IF(TMMIN!I607="","",TMMIN!I607)</f>
        <v/>
      </c>
      <c r="M605" s="220" t="str">
        <f>IF(Table35[[#This Row],[PO TMMIN]]="","",TMMIN!AD607)</f>
        <v/>
      </c>
      <c r="N605" s="223" t="str">
        <f>IF(Table35[[#This Row],[Open Qty TMMIN]]="","",TMMIN!AE607)</f>
        <v/>
      </c>
      <c r="O605" s="226" t="str">
        <f>IF(Table35[[#This Row],[Open Qty TAM]]="","",SUM(SUMIF('STOCK OES'!B:B,Table35[[#This Row],[Ich No]],'STOCK OES'!E:E),SUMIF('STOCK SEALING'!B:B,Table35[[#This Row],[Ich Part No]],'STOCK SEALING'!E:E)))</f>
        <v/>
      </c>
      <c r="P605" s="223" t="str">
        <f>IF(Table35[[#This Row],[Rest TMMIN]]="","",SUM(SUMIF('STOCK OES'!B:B,Table35[[#This Row],[Ich Part No]],'STOCK OES'!E:E),SUMIF('STOCK SEALING'!B:B,Table35[[#This Row],[Ich Part No]],'STOCK SEALING'!E:E)))</f>
        <v/>
      </c>
      <c r="Q605" s="226"/>
      <c r="R605" s="223"/>
      <c r="S605" s="226" t="str">
        <f>IFERROR(Table35[[#This Row],[REST TAM]]-Table35[[#This Row],[Scan TAM]],"")</f>
        <v/>
      </c>
      <c r="T605" s="223" t="str">
        <f>IFERROR(Table35[[#This Row],[Rest TMMIN]]-Table35[[#This Row],[Scan Tmmin]],"")</f>
        <v/>
      </c>
      <c r="U605" s="212" t="str">
        <f>IF(Table35[[#This Row],[PO TAM]]="","",IF(Table35[[#This Row],[Balance TAM]]&gt;0,"Open","Close"))</f>
        <v/>
      </c>
      <c r="V605" s="214" t="str">
        <f>IF(Table35[[#This Row],[PO TMMIN]]="","",IF(Table35[[#This Row],[Balance TMMIN]]&gt;0,"Open","Close"))</f>
        <v/>
      </c>
      <c r="W605" s="212"/>
      <c r="X605" s="214"/>
      <c r="Y605" s="236" t="str">
        <f>IF(Table35[[#This Row],[PO TAM]]="","",SUMIF(J:J,Table35[[#This Row],[Ich No]],J:N))</f>
        <v/>
      </c>
      <c r="Z605" s="214" t="str">
        <f>IF(Table35[[#This Row],[PO TMMIN]]="","",SUMIF(B:B,Table35[[#This Row],[Ich Part No]],I:I))</f>
        <v/>
      </c>
      <c r="AC605" s="169" t="str">
        <f>IF(Table35[[#This Row],[Delivery Date]]="","",$AC$2-Table35[[#This Row],[Delivery Date]])</f>
        <v/>
      </c>
      <c r="AE605" t="str">
        <f>IFERROR(VLOOKUP(Table35[[#This Row],[Ich No]],'ICH NO'!K:M,3,0),"")</f>
        <v/>
      </c>
      <c r="AF605" t="str">
        <f>IF(Table35[[#This Row],[REST TAM]]&gt;Table35[[#This Row],[Stock TAM]],Table35[[#This Row],[Stock TAM]],Table35[[#This Row],[REST TAM]])</f>
        <v/>
      </c>
    </row>
    <row r="606" spans="1:32" x14ac:dyDescent="0.3">
      <c r="A606" s="173" t="str">
        <f>IF(Table35[[#This Row],[TAM PART NO]]="","",(ROW()-2))</f>
        <v/>
      </c>
      <c r="B606" s="212" t="str">
        <f>IF(TAM!T610="","",TAM!T610)</f>
        <v/>
      </c>
      <c r="C606" s="42" t="str">
        <f>IF(TAM!Q610="","",TAM!Q610)</f>
        <v/>
      </c>
      <c r="D606" s="42" t="str">
        <f>IF(TAM!I610="","",TAM!I610)</f>
        <v/>
      </c>
      <c r="E606" s="42" t="str">
        <f>IF(TAM!H610="","",TAM!H610)</f>
        <v/>
      </c>
      <c r="F606" s="213" t="str">
        <f>IF(TAM!L610="","",TAM!L610)</f>
        <v/>
      </c>
      <c r="G606" s="213" t="str">
        <f>IF(TAM!M610="","",TAM!M610)</f>
        <v/>
      </c>
      <c r="H606" s="220" t="str">
        <f>IF(TAM!AD610="","",TAM!AD610)</f>
        <v/>
      </c>
      <c r="I606" s="223" t="str">
        <f>IF(Table35[[#This Row],[Open Qty TAM]]="","",TAM!AE610)</f>
        <v/>
      </c>
      <c r="J606" s="212" t="str">
        <f>IF(TMMIN!T608="","",TMMIN!T608)</f>
        <v/>
      </c>
      <c r="K606" s="42" t="str">
        <f>IF(TMMIN!Q608="","",TMMIN!Q608)</f>
        <v/>
      </c>
      <c r="L606" s="42" t="str">
        <f>IF(TMMIN!I608="","",TMMIN!I608)</f>
        <v/>
      </c>
      <c r="M606" s="220" t="str">
        <f>IF(Table35[[#This Row],[PO TMMIN]]="","",TMMIN!AD608)</f>
        <v/>
      </c>
      <c r="N606" s="223" t="str">
        <f>IF(Table35[[#This Row],[Open Qty TMMIN]]="","",TMMIN!AE608)</f>
        <v/>
      </c>
      <c r="O606" s="226" t="str">
        <f>IF(Table35[[#This Row],[Open Qty TAM]]="","",SUM(SUMIF('STOCK OES'!B:B,Table35[[#This Row],[Ich No]],'STOCK OES'!E:E),SUMIF('STOCK SEALING'!B:B,Table35[[#This Row],[Ich Part No]],'STOCK SEALING'!E:E)))</f>
        <v/>
      </c>
      <c r="P606" s="223" t="str">
        <f>IF(Table35[[#This Row],[Rest TMMIN]]="","",SUM(SUMIF('STOCK OES'!B:B,Table35[[#This Row],[Ich Part No]],'STOCK OES'!E:E),SUMIF('STOCK SEALING'!B:B,Table35[[#This Row],[Ich Part No]],'STOCK SEALING'!E:E)))</f>
        <v/>
      </c>
      <c r="Q606" s="226"/>
      <c r="R606" s="223"/>
      <c r="S606" s="226" t="str">
        <f>IFERROR(Table35[[#This Row],[REST TAM]]-Table35[[#This Row],[Scan TAM]],"")</f>
        <v/>
      </c>
      <c r="T606" s="223" t="str">
        <f>IFERROR(Table35[[#This Row],[Rest TMMIN]]-Table35[[#This Row],[Scan Tmmin]],"")</f>
        <v/>
      </c>
      <c r="U606" s="212" t="str">
        <f>IF(Table35[[#This Row],[PO TAM]]="","",IF(Table35[[#This Row],[Balance TAM]]&gt;0,"Open","Close"))</f>
        <v/>
      </c>
      <c r="V606" s="214" t="str">
        <f>IF(Table35[[#This Row],[PO TMMIN]]="","",IF(Table35[[#This Row],[Balance TMMIN]]&gt;0,"Open","Close"))</f>
        <v/>
      </c>
      <c r="W606" s="212"/>
      <c r="X606" s="214"/>
      <c r="Y606" s="236" t="str">
        <f>IF(Table35[[#This Row],[PO TAM]]="","",SUMIF(J:J,Table35[[#This Row],[Ich No]],J:N))</f>
        <v/>
      </c>
      <c r="Z606" s="214" t="str">
        <f>IF(Table35[[#This Row],[PO TMMIN]]="","",SUMIF(B:B,Table35[[#This Row],[Ich Part No]],I:I))</f>
        <v/>
      </c>
      <c r="AC606" s="169" t="str">
        <f>IF(Table35[[#This Row],[Delivery Date]]="","",$AC$2-Table35[[#This Row],[Delivery Date]])</f>
        <v/>
      </c>
      <c r="AE606" t="str">
        <f>IFERROR(VLOOKUP(Table35[[#This Row],[Ich No]],'ICH NO'!K:M,3,0),"")</f>
        <v/>
      </c>
      <c r="AF606" t="str">
        <f>IF(Table35[[#This Row],[REST TAM]]&gt;Table35[[#This Row],[Stock TAM]],Table35[[#This Row],[Stock TAM]],Table35[[#This Row],[REST TAM]])</f>
        <v/>
      </c>
    </row>
    <row r="607" spans="1:32" x14ac:dyDescent="0.3">
      <c r="A607" s="173" t="str">
        <f>IF(Table35[[#This Row],[TAM PART NO]]="","",(ROW()-2))</f>
        <v/>
      </c>
      <c r="B607" s="212" t="str">
        <f>IF(TAM!T611="","",TAM!T611)</f>
        <v/>
      </c>
      <c r="C607" s="42" t="str">
        <f>IF(TAM!Q611="","",TAM!Q611)</f>
        <v/>
      </c>
      <c r="D607" s="42" t="str">
        <f>IF(TAM!I611="","",TAM!I611)</f>
        <v/>
      </c>
      <c r="E607" s="42" t="str">
        <f>IF(TAM!H611="","",TAM!H611)</f>
        <v/>
      </c>
      <c r="F607" s="213" t="str">
        <f>IF(TAM!L611="","",TAM!L611)</f>
        <v/>
      </c>
      <c r="G607" s="213" t="str">
        <f>IF(TAM!M611="","",TAM!M611)</f>
        <v/>
      </c>
      <c r="H607" s="220" t="str">
        <f>IF(TAM!AD611="","",TAM!AD611)</f>
        <v/>
      </c>
      <c r="I607" s="223" t="str">
        <f>IF(Table35[[#This Row],[Open Qty TAM]]="","",TAM!AE611)</f>
        <v/>
      </c>
      <c r="J607" s="212" t="str">
        <f>IF(TMMIN!T609="","",TMMIN!T609)</f>
        <v/>
      </c>
      <c r="K607" s="42" t="str">
        <f>IF(TMMIN!Q609="","",TMMIN!Q609)</f>
        <v/>
      </c>
      <c r="L607" s="42" t="str">
        <f>IF(TMMIN!I609="","",TMMIN!I609)</f>
        <v/>
      </c>
      <c r="M607" s="220" t="str">
        <f>IF(Table35[[#This Row],[PO TMMIN]]="","",TMMIN!AD609)</f>
        <v/>
      </c>
      <c r="N607" s="223" t="str">
        <f>IF(Table35[[#This Row],[Open Qty TMMIN]]="","",TMMIN!AE609)</f>
        <v/>
      </c>
      <c r="O607" s="226" t="str">
        <f>IF(Table35[[#This Row],[Open Qty TAM]]="","",SUM(SUMIF('STOCK OES'!B:B,Table35[[#This Row],[Ich No]],'STOCK OES'!E:E),SUMIF('STOCK SEALING'!B:B,Table35[[#This Row],[Ich Part No]],'STOCK SEALING'!E:E)))</f>
        <v/>
      </c>
      <c r="P607" s="223" t="str">
        <f>IF(Table35[[#This Row],[Rest TMMIN]]="","",SUM(SUMIF('STOCK OES'!B:B,Table35[[#This Row],[Ich Part No]],'STOCK OES'!E:E),SUMIF('STOCK SEALING'!B:B,Table35[[#This Row],[Ich Part No]],'STOCK SEALING'!E:E)))</f>
        <v/>
      </c>
      <c r="Q607" s="226"/>
      <c r="R607" s="223"/>
      <c r="S607" s="226" t="str">
        <f>IFERROR(Table35[[#This Row],[REST TAM]]-Table35[[#This Row],[Scan TAM]],"")</f>
        <v/>
      </c>
      <c r="T607" s="223" t="str">
        <f>IFERROR(Table35[[#This Row],[Rest TMMIN]]-Table35[[#This Row],[Scan Tmmin]],"")</f>
        <v/>
      </c>
      <c r="U607" s="212" t="str">
        <f>IF(Table35[[#This Row],[PO TAM]]="","",IF(Table35[[#This Row],[Balance TAM]]&gt;0,"Open","Close"))</f>
        <v/>
      </c>
      <c r="V607" s="214" t="str">
        <f>IF(Table35[[#This Row],[PO TMMIN]]="","",IF(Table35[[#This Row],[Balance TMMIN]]&gt;0,"Open","Close"))</f>
        <v/>
      </c>
      <c r="W607" s="212"/>
      <c r="X607" s="214"/>
      <c r="Y607" s="236" t="str">
        <f>IF(Table35[[#This Row],[PO TAM]]="","",SUMIF(J:J,Table35[[#This Row],[Ich No]],J:N))</f>
        <v/>
      </c>
      <c r="Z607" s="214" t="str">
        <f>IF(Table35[[#This Row],[PO TMMIN]]="","",SUMIF(B:B,Table35[[#This Row],[Ich Part No]],I:I))</f>
        <v/>
      </c>
      <c r="AC607" s="169" t="str">
        <f>IF(Table35[[#This Row],[Delivery Date]]="","",$AC$2-Table35[[#This Row],[Delivery Date]])</f>
        <v/>
      </c>
      <c r="AE607" t="str">
        <f>IFERROR(VLOOKUP(Table35[[#This Row],[Ich No]],'ICH NO'!K:M,3,0),"")</f>
        <v/>
      </c>
      <c r="AF607" t="str">
        <f>IF(Table35[[#This Row],[REST TAM]]&gt;Table35[[#This Row],[Stock TAM]],Table35[[#This Row],[Stock TAM]],Table35[[#This Row],[REST TAM]])</f>
        <v/>
      </c>
    </row>
    <row r="608" spans="1:32" x14ac:dyDescent="0.3">
      <c r="A608" s="173" t="str">
        <f>IF(Table35[[#This Row],[TAM PART NO]]="","",(ROW()-2))</f>
        <v/>
      </c>
      <c r="B608" s="212" t="str">
        <f>IF(TAM!T612="","",TAM!T612)</f>
        <v/>
      </c>
      <c r="C608" s="42" t="str">
        <f>IF(TAM!Q612="","",TAM!Q612)</f>
        <v/>
      </c>
      <c r="D608" s="42" t="str">
        <f>IF(TAM!I612="","",TAM!I612)</f>
        <v/>
      </c>
      <c r="E608" s="42" t="str">
        <f>IF(TAM!H612="","",TAM!H612)</f>
        <v/>
      </c>
      <c r="F608" s="213" t="str">
        <f>IF(TAM!L612="","",TAM!L612)</f>
        <v/>
      </c>
      <c r="G608" s="213" t="str">
        <f>IF(TAM!M612="","",TAM!M612)</f>
        <v/>
      </c>
      <c r="H608" s="220" t="str">
        <f>IF(TAM!AD612="","",TAM!AD612)</f>
        <v/>
      </c>
      <c r="I608" s="223" t="str">
        <f>IF(Table35[[#This Row],[Open Qty TAM]]="","",TAM!AE612)</f>
        <v/>
      </c>
      <c r="J608" s="212" t="str">
        <f>IF(TMMIN!T610="","",TMMIN!T610)</f>
        <v/>
      </c>
      <c r="K608" s="42" t="str">
        <f>IF(TMMIN!Q610="","",TMMIN!Q610)</f>
        <v/>
      </c>
      <c r="L608" s="42" t="str">
        <f>IF(TMMIN!I610="","",TMMIN!I610)</f>
        <v/>
      </c>
      <c r="M608" s="220" t="str">
        <f>IF(Table35[[#This Row],[PO TMMIN]]="","",TMMIN!AD610)</f>
        <v/>
      </c>
      <c r="N608" s="223" t="str">
        <f>IF(Table35[[#This Row],[Open Qty TMMIN]]="","",TMMIN!AE610)</f>
        <v/>
      </c>
      <c r="O608" s="226" t="str">
        <f>IF(Table35[[#This Row],[Open Qty TAM]]="","",SUM(SUMIF('STOCK OES'!B:B,Table35[[#This Row],[Ich No]],'STOCK OES'!E:E),SUMIF('STOCK SEALING'!B:B,Table35[[#This Row],[Ich Part No]],'STOCK SEALING'!E:E)))</f>
        <v/>
      </c>
      <c r="P608" s="223" t="str">
        <f>IF(Table35[[#This Row],[Rest TMMIN]]="","",SUM(SUMIF('STOCK OES'!B:B,Table35[[#This Row],[Ich Part No]],'STOCK OES'!E:E),SUMIF('STOCK SEALING'!B:B,Table35[[#This Row],[Ich Part No]],'STOCK SEALING'!E:E)))</f>
        <v/>
      </c>
      <c r="Q608" s="226"/>
      <c r="R608" s="223"/>
      <c r="S608" s="226" t="str">
        <f>IFERROR(Table35[[#This Row],[REST TAM]]-Table35[[#This Row],[Scan TAM]],"")</f>
        <v/>
      </c>
      <c r="T608" s="223" t="str">
        <f>IFERROR(Table35[[#This Row],[Rest TMMIN]]-Table35[[#This Row],[Scan Tmmin]],"")</f>
        <v/>
      </c>
      <c r="U608" s="212" t="str">
        <f>IF(Table35[[#This Row],[PO TAM]]="","",IF(Table35[[#This Row],[Balance TAM]]&gt;0,"Open","Close"))</f>
        <v/>
      </c>
      <c r="V608" s="214" t="str">
        <f>IF(Table35[[#This Row],[PO TMMIN]]="","",IF(Table35[[#This Row],[Balance TMMIN]]&gt;0,"Open","Close"))</f>
        <v/>
      </c>
      <c r="W608" s="212"/>
      <c r="X608" s="214"/>
      <c r="Y608" s="236" t="str">
        <f>IF(Table35[[#This Row],[PO TAM]]="","",SUMIF(J:J,Table35[[#This Row],[Ich No]],J:N))</f>
        <v/>
      </c>
      <c r="Z608" s="214" t="str">
        <f>IF(Table35[[#This Row],[PO TMMIN]]="","",SUMIF(B:B,Table35[[#This Row],[Ich Part No]],I:I))</f>
        <v/>
      </c>
      <c r="AC608" s="169" t="str">
        <f>IF(Table35[[#This Row],[Delivery Date]]="","",$AC$2-Table35[[#This Row],[Delivery Date]])</f>
        <v/>
      </c>
      <c r="AE608" t="str">
        <f>IFERROR(VLOOKUP(Table35[[#This Row],[Ich No]],'ICH NO'!K:M,3,0),"")</f>
        <v/>
      </c>
      <c r="AF608" t="str">
        <f>IF(Table35[[#This Row],[REST TAM]]&gt;Table35[[#This Row],[Stock TAM]],Table35[[#This Row],[Stock TAM]],Table35[[#This Row],[REST TAM]])</f>
        <v/>
      </c>
    </row>
    <row r="609" spans="1:32" x14ac:dyDescent="0.3">
      <c r="A609" s="173" t="str">
        <f>IF(Table35[[#This Row],[TAM PART NO]]="","",(ROW()-2))</f>
        <v/>
      </c>
      <c r="B609" s="212" t="str">
        <f>IF(TAM!T613="","",TAM!T613)</f>
        <v/>
      </c>
      <c r="C609" s="42" t="str">
        <f>IF(TAM!Q613="","",TAM!Q613)</f>
        <v/>
      </c>
      <c r="D609" s="42" t="str">
        <f>IF(TAM!I613="","",TAM!I613)</f>
        <v/>
      </c>
      <c r="E609" s="42" t="str">
        <f>IF(TAM!H613="","",TAM!H613)</f>
        <v/>
      </c>
      <c r="F609" s="213" t="str">
        <f>IF(TAM!L613="","",TAM!L613)</f>
        <v/>
      </c>
      <c r="G609" s="213" t="str">
        <f>IF(TAM!M613="","",TAM!M613)</f>
        <v/>
      </c>
      <c r="H609" s="220" t="str">
        <f>IF(TAM!AD613="","",TAM!AD613)</f>
        <v/>
      </c>
      <c r="I609" s="223" t="str">
        <f>IF(Table35[[#This Row],[Open Qty TAM]]="","",TAM!AE613)</f>
        <v/>
      </c>
      <c r="J609" s="212" t="str">
        <f>IF(TMMIN!T611="","",TMMIN!T611)</f>
        <v/>
      </c>
      <c r="K609" s="42" t="str">
        <f>IF(TMMIN!Q611="","",TMMIN!Q611)</f>
        <v/>
      </c>
      <c r="L609" s="42" t="str">
        <f>IF(TMMIN!I611="","",TMMIN!I611)</f>
        <v/>
      </c>
      <c r="M609" s="220" t="str">
        <f>IF(Table35[[#This Row],[PO TMMIN]]="","",TMMIN!AD611)</f>
        <v/>
      </c>
      <c r="N609" s="223" t="str">
        <f>IF(Table35[[#This Row],[Open Qty TMMIN]]="","",TMMIN!AE611)</f>
        <v/>
      </c>
      <c r="O609" s="226" t="str">
        <f>IF(Table35[[#This Row],[Open Qty TAM]]="","",SUM(SUMIF('STOCK OES'!B:B,Table35[[#This Row],[Ich No]],'STOCK OES'!E:E),SUMIF('STOCK SEALING'!B:B,Table35[[#This Row],[Ich Part No]],'STOCK SEALING'!E:E)))</f>
        <v/>
      </c>
      <c r="P609" s="223" t="str">
        <f>IF(Table35[[#This Row],[Rest TMMIN]]="","",SUM(SUMIF('STOCK OES'!B:B,Table35[[#This Row],[Ich Part No]],'STOCK OES'!E:E),SUMIF('STOCK SEALING'!B:B,Table35[[#This Row],[Ich Part No]],'STOCK SEALING'!E:E)))</f>
        <v/>
      </c>
      <c r="Q609" s="226"/>
      <c r="R609" s="223"/>
      <c r="S609" s="226" t="str">
        <f>IFERROR(Table35[[#This Row],[REST TAM]]-Table35[[#This Row],[Scan TAM]],"")</f>
        <v/>
      </c>
      <c r="T609" s="223" t="str">
        <f>IFERROR(Table35[[#This Row],[Rest TMMIN]]-Table35[[#This Row],[Scan Tmmin]],"")</f>
        <v/>
      </c>
      <c r="U609" s="212" t="str">
        <f>IF(Table35[[#This Row],[PO TAM]]="","",IF(Table35[[#This Row],[Balance TAM]]&gt;0,"Open","Close"))</f>
        <v/>
      </c>
      <c r="V609" s="214" t="str">
        <f>IF(Table35[[#This Row],[PO TMMIN]]="","",IF(Table35[[#This Row],[Balance TMMIN]]&gt;0,"Open","Close"))</f>
        <v/>
      </c>
      <c r="W609" s="212"/>
      <c r="X609" s="214"/>
      <c r="Y609" s="236" t="str">
        <f>IF(Table35[[#This Row],[PO TAM]]="","",SUMIF(J:J,Table35[[#This Row],[Ich No]],J:N))</f>
        <v/>
      </c>
      <c r="Z609" s="214" t="str">
        <f>IF(Table35[[#This Row],[PO TMMIN]]="","",SUMIF(B:B,Table35[[#This Row],[Ich Part No]],I:I))</f>
        <v/>
      </c>
      <c r="AC609" s="169" t="str">
        <f>IF(Table35[[#This Row],[Delivery Date]]="","",$AC$2-Table35[[#This Row],[Delivery Date]])</f>
        <v/>
      </c>
      <c r="AE609" t="str">
        <f>IFERROR(VLOOKUP(Table35[[#This Row],[Ich No]],'ICH NO'!K:M,3,0),"")</f>
        <v/>
      </c>
      <c r="AF609" t="str">
        <f>IF(Table35[[#This Row],[REST TAM]]&gt;Table35[[#This Row],[Stock TAM]],Table35[[#This Row],[Stock TAM]],Table35[[#This Row],[REST TAM]])</f>
        <v/>
      </c>
    </row>
    <row r="610" spans="1:32" x14ac:dyDescent="0.3">
      <c r="A610" s="173" t="str">
        <f>IF(Table35[[#This Row],[TAM PART NO]]="","",(ROW()-2))</f>
        <v/>
      </c>
      <c r="B610" s="212" t="str">
        <f>IF(TAM!T614="","",TAM!T614)</f>
        <v/>
      </c>
      <c r="C610" s="42" t="str">
        <f>IF(TAM!Q614="","",TAM!Q614)</f>
        <v/>
      </c>
      <c r="D610" s="42" t="str">
        <f>IF(TAM!I614="","",TAM!I614)</f>
        <v/>
      </c>
      <c r="E610" s="42" t="str">
        <f>IF(TAM!H614="","",TAM!H614)</f>
        <v/>
      </c>
      <c r="F610" s="213" t="str">
        <f>IF(TAM!L614="","",TAM!L614)</f>
        <v/>
      </c>
      <c r="G610" s="213" t="str">
        <f>IF(TAM!M614="","",TAM!M614)</f>
        <v/>
      </c>
      <c r="H610" s="220" t="str">
        <f>IF(TAM!AD614="","",TAM!AD614)</f>
        <v/>
      </c>
      <c r="I610" s="223" t="str">
        <f>IF(Table35[[#This Row],[Open Qty TAM]]="","",TAM!AE614)</f>
        <v/>
      </c>
      <c r="J610" s="212" t="str">
        <f>IF(TMMIN!T612="","",TMMIN!T612)</f>
        <v/>
      </c>
      <c r="K610" s="42" t="str">
        <f>IF(TMMIN!Q612="","",TMMIN!Q612)</f>
        <v/>
      </c>
      <c r="L610" s="42" t="str">
        <f>IF(TMMIN!I612="","",TMMIN!I612)</f>
        <v/>
      </c>
      <c r="M610" s="220" t="str">
        <f>IF(Table35[[#This Row],[PO TMMIN]]="","",TMMIN!AD612)</f>
        <v/>
      </c>
      <c r="N610" s="223" t="str">
        <f>IF(Table35[[#This Row],[Open Qty TMMIN]]="","",TMMIN!AE612)</f>
        <v/>
      </c>
      <c r="O610" s="226" t="str">
        <f>IF(Table35[[#This Row],[Open Qty TAM]]="","",SUM(SUMIF('STOCK OES'!B:B,Table35[[#This Row],[Ich No]],'STOCK OES'!E:E),SUMIF('STOCK SEALING'!B:B,Table35[[#This Row],[Ich Part No]],'STOCK SEALING'!E:E)))</f>
        <v/>
      </c>
      <c r="P610" s="223" t="str">
        <f>IF(Table35[[#This Row],[Rest TMMIN]]="","",SUM(SUMIF('STOCK OES'!B:B,Table35[[#This Row],[Ich Part No]],'STOCK OES'!E:E),SUMIF('STOCK SEALING'!B:B,Table35[[#This Row],[Ich Part No]],'STOCK SEALING'!E:E)))</f>
        <v/>
      </c>
      <c r="Q610" s="226"/>
      <c r="R610" s="223"/>
      <c r="S610" s="226" t="str">
        <f>IFERROR(Table35[[#This Row],[REST TAM]]-Table35[[#This Row],[Scan TAM]],"")</f>
        <v/>
      </c>
      <c r="T610" s="223" t="str">
        <f>IFERROR(Table35[[#This Row],[Rest TMMIN]]-Table35[[#This Row],[Scan Tmmin]],"")</f>
        <v/>
      </c>
      <c r="U610" s="212" t="str">
        <f>IF(Table35[[#This Row],[PO TAM]]="","",IF(Table35[[#This Row],[Balance TAM]]&gt;0,"Open","Close"))</f>
        <v/>
      </c>
      <c r="V610" s="214" t="str">
        <f>IF(Table35[[#This Row],[PO TMMIN]]="","",IF(Table35[[#This Row],[Balance TMMIN]]&gt;0,"Open","Close"))</f>
        <v/>
      </c>
      <c r="W610" s="212"/>
      <c r="X610" s="214"/>
      <c r="Y610" s="236" t="str">
        <f>IF(Table35[[#This Row],[PO TAM]]="","",SUMIF(J:J,Table35[[#This Row],[Ich No]],J:N))</f>
        <v/>
      </c>
      <c r="Z610" s="214" t="str">
        <f>IF(Table35[[#This Row],[PO TMMIN]]="","",SUMIF(B:B,Table35[[#This Row],[Ich Part No]],I:I))</f>
        <v/>
      </c>
      <c r="AC610" s="169" t="str">
        <f>IF(Table35[[#This Row],[Delivery Date]]="","",$AC$2-Table35[[#This Row],[Delivery Date]])</f>
        <v/>
      </c>
      <c r="AE610" t="str">
        <f>IFERROR(VLOOKUP(Table35[[#This Row],[Ich No]],'ICH NO'!K:M,3,0),"")</f>
        <v/>
      </c>
      <c r="AF610" t="str">
        <f>IF(Table35[[#This Row],[REST TAM]]&gt;Table35[[#This Row],[Stock TAM]],Table35[[#This Row],[Stock TAM]],Table35[[#This Row],[REST TAM]])</f>
        <v/>
      </c>
    </row>
    <row r="611" spans="1:32" x14ac:dyDescent="0.3">
      <c r="A611" s="173" t="str">
        <f>IF(Table35[[#This Row],[TAM PART NO]]="","",(ROW()-2))</f>
        <v/>
      </c>
      <c r="B611" s="212" t="str">
        <f>IF(TAM!T615="","",TAM!T615)</f>
        <v/>
      </c>
      <c r="C611" s="42" t="str">
        <f>IF(TAM!Q615="","",TAM!Q615)</f>
        <v/>
      </c>
      <c r="D611" s="42" t="str">
        <f>IF(TAM!I615="","",TAM!I615)</f>
        <v/>
      </c>
      <c r="E611" s="42" t="str">
        <f>IF(TAM!H615="","",TAM!H615)</f>
        <v/>
      </c>
      <c r="F611" s="213" t="str">
        <f>IF(TAM!L615="","",TAM!L615)</f>
        <v/>
      </c>
      <c r="G611" s="213" t="str">
        <f>IF(TAM!M615="","",TAM!M615)</f>
        <v/>
      </c>
      <c r="H611" s="220" t="str">
        <f>IF(TAM!AD615="","",TAM!AD615)</f>
        <v/>
      </c>
      <c r="I611" s="223" t="str">
        <f>IF(Table35[[#This Row],[Open Qty TAM]]="","",TAM!AE615)</f>
        <v/>
      </c>
      <c r="J611" s="212" t="str">
        <f>IF(TMMIN!T613="","",TMMIN!T613)</f>
        <v/>
      </c>
      <c r="K611" s="42" t="str">
        <f>IF(TMMIN!Q613="","",TMMIN!Q613)</f>
        <v/>
      </c>
      <c r="L611" s="42" t="str">
        <f>IF(TMMIN!I613="","",TMMIN!I613)</f>
        <v/>
      </c>
      <c r="M611" s="220" t="str">
        <f>IF(Table35[[#This Row],[PO TMMIN]]="","",TMMIN!AD613)</f>
        <v/>
      </c>
      <c r="N611" s="223" t="str">
        <f>IF(Table35[[#This Row],[Open Qty TMMIN]]="","",TMMIN!AE613)</f>
        <v/>
      </c>
      <c r="O611" s="226" t="str">
        <f>IF(Table35[[#This Row],[Open Qty TAM]]="","",SUM(SUMIF('STOCK OES'!B:B,Table35[[#This Row],[Ich No]],'STOCK OES'!E:E),SUMIF('STOCK SEALING'!B:B,Table35[[#This Row],[Ich Part No]],'STOCK SEALING'!E:E)))</f>
        <v/>
      </c>
      <c r="P611" s="223" t="str">
        <f>IF(Table35[[#This Row],[Rest TMMIN]]="","",SUM(SUMIF('STOCK OES'!B:B,Table35[[#This Row],[Ich Part No]],'STOCK OES'!E:E),SUMIF('STOCK SEALING'!B:B,Table35[[#This Row],[Ich Part No]],'STOCK SEALING'!E:E)))</f>
        <v/>
      </c>
      <c r="Q611" s="226"/>
      <c r="R611" s="223"/>
      <c r="S611" s="226" t="str">
        <f>IFERROR(Table35[[#This Row],[REST TAM]]-Table35[[#This Row],[Scan TAM]],"")</f>
        <v/>
      </c>
      <c r="T611" s="223" t="str">
        <f>IFERROR(Table35[[#This Row],[Rest TMMIN]]-Table35[[#This Row],[Scan Tmmin]],"")</f>
        <v/>
      </c>
      <c r="U611" s="212" t="str">
        <f>IF(Table35[[#This Row],[PO TAM]]="","",IF(Table35[[#This Row],[Balance TAM]]&gt;0,"Open","Close"))</f>
        <v/>
      </c>
      <c r="V611" s="214" t="str">
        <f>IF(Table35[[#This Row],[PO TMMIN]]="","",IF(Table35[[#This Row],[Balance TMMIN]]&gt;0,"Open","Close"))</f>
        <v/>
      </c>
      <c r="W611" s="212"/>
      <c r="X611" s="214"/>
      <c r="Y611" s="236" t="str">
        <f>IF(Table35[[#This Row],[PO TAM]]="","",SUMIF(J:J,Table35[[#This Row],[Ich No]],J:N))</f>
        <v/>
      </c>
      <c r="Z611" s="214" t="str">
        <f>IF(Table35[[#This Row],[PO TMMIN]]="","",SUMIF(B:B,Table35[[#This Row],[Ich Part No]],I:I))</f>
        <v/>
      </c>
      <c r="AC611" s="169" t="str">
        <f>IF(Table35[[#This Row],[Delivery Date]]="","",$AC$2-Table35[[#This Row],[Delivery Date]])</f>
        <v/>
      </c>
      <c r="AE611" t="str">
        <f>IFERROR(VLOOKUP(Table35[[#This Row],[Ich No]],'ICH NO'!K:M,3,0),"")</f>
        <v/>
      </c>
      <c r="AF611" t="str">
        <f>IF(Table35[[#This Row],[REST TAM]]&gt;Table35[[#This Row],[Stock TAM]],Table35[[#This Row],[Stock TAM]],Table35[[#This Row],[REST TAM]])</f>
        <v/>
      </c>
    </row>
    <row r="612" spans="1:32" x14ac:dyDescent="0.3">
      <c r="A612" s="173" t="str">
        <f>IF(Table35[[#This Row],[TAM PART NO]]="","",(ROW()-2))</f>
        <v/>
      </c>
      <c r="B612" s="212" t="str">
        <f>IF(TAM!T616="","",TAM!T616)</f>
        <v/>
      </c>
      <c r="C612" s="42" t="str">
        <f>IF(TAM!Q616="","",TAM!Q616)</f>
        <v/>
      </c>
      <c r="D612" s="42" t="str">
        <f>IF(TAM!I616="","",TAM!I616)</f>
        <v/>
      </c>
      <c r="E612" s="42" t="str">
        <f>IF(TAM!H616="","",TAM!H616)</f>
        <v/>
      </c>
      <c r="F612" s="213" t="str">
        <f>IF(TAM!L616="","",TAM!L616)</f>
        <v/>
      </c>
      <c r="G612" s="213" t="str">
        <f>IF(TAM!M616="","",TAM!M616)</f>
        <v/>
      </c>
      <c r="H612" s="220" t="str">
        <f>IF(TAM!AD616="","",TAM!AD616)</f>
        <v/>
      </c>
      <c r="I612" s="223" t="str">
        <f>IF(Table35[[#This Row],[Open Qty TAM]]="","",TAM!AE616)</f>
        <v/>
      </c>
      <c r="J612" s="212" t="str">
        <f>IF(TMMIN!T614="","",TMMIN!T614)</f>
        <v/>
      </c>
      <c r="K612" s="42" t="str">
        <f>IF(TMMIN!Q614="","",TMMIN!Q614)</f>
        <v/>
      </c>
      <c r="L612" s="42" t="str">
        <f>IF(TMMIN!I614="","",TMMIN!I614)</f>
        <v/>
      </c>
      <c r="M612" s="220" t="str">
        <f>IF(Table35[[#This Row],[PO TMMIN]]="","",TMMIN!AD614)</f>
        <v/>
      </c>
      <c r="N612" s="223" t="str">
        <f>IF(Table35[[#This Row],[Open Qty TMMIN]]="","",TMMIN!AE614)</f>
        <v/>
      </c>
      <c r="O612" s="226" t="str">
        <f>IF(Table35[[#This Row],[Open Qty TAM]]="","",SUM(SUMIF('STOCK OES'!B:B,Table35[[#This Row],[Ich No]],'STOCK OES'!E:E),SUMIF('STOCK SEALING'!B:B,Table35[[#This Row],[Ich Part No]],'STOCK SEALING'!E:E)))</f>
        <v/>
      </c>
      <c r="P612" s="223" t="str">
        <f>IF(Table35[[#This Row],[Rest TMMIN]]="","",SUM(SUMIF('STOCK OES'!B:B,Table35[[#This Row],[Ich Part No]],'STOCK OES'!E:E),SUMIF('STOCK SEALING'!B:B,Table35[[#This Row],[Ich Part No]],'STOCK SEALING'!E:E)))</f>
        <v/>
      </c>
      <c r="Q612" s="226"/>
      <c r="R612" s="223"/>
      <c r="S612" s="226" t="str">
        <f>IFERROR(Table35[[#This Row],[REST TAM]]-Table35[[#This Row],[Scan TAM]],"")</f>
        <v/>
      </c>
      <c r="T612" s="223" t="str">
        <f>IFERROR(Table35[[#This Row],[Rest TMMIN]]-Table35[[#This Row],[Scan Tmmin]],"")</f>
        <v/>
      </c>
      <c r="U612" s="212" t="str">
        <f>IF(Table35[[#This Row],[PO TAM]]="","",IF(Table35[[#This Row],[Balance TAM]]&gt;0,"Open","Close"))</f>
        <v/>
      </c>
      <c r="V612" s="214" t="str">
        <f>IF(Table35[[#This Row],[PO TMMIN]]="","",IF(Table35[[#This Row],[Balance TMMIN]]&gt;0,"Open","Close"))</f>
        <v/>
      </c>
      <c r="W612" s="212"/>
      <c r="X612" s="214"/>
      <c r="Y612" s="236" t="str">
        <f>IF(Table35[[#This Row],[PO TAM]]="","",SUMIF(J:J,Table35[[#This Row],[Ich No]],J:N))</f>
        <v/>
      </c>
      <c r="Z612" s="214" t="str">
        <f>IF(Table35[[#This Row],[PO TMMIN]]="","",SUMIF(B:B,Table35[[#This Row],[Ich Part No]],I:I))</f>
        <v/>
      </c>
      <c r="AC612" s="169" t="str">
        <f>IF(Table35[[#This Row],[Delivery Date]]="","",$AC$2-Table35[[#This Row],[Delivery Date]])</f>
        <v/>
      </c>
      <c r="AE612" t="str">
        <f>IFERROR(VLOOKUP(Table35[[#This Row],[Ich No]],'ICH NO'!K:M,3,0),"")</f>
        <v/>
      </c>
      <c r="AF612" t="str">
        <f>IF(Table35[[#This Row],[REST TAM]]&gt;Table35[[#This Row],[Stock TAM]],Table35[[#This Row],[Stock TAM]],Table35[[#This Row],[REST TAM]])</f>
        <v/>
      </c>
    </row>
    <row r="613" spans="1:32" x14ac:dyDescent="0.3">
      <c r="A613" s="173" t="str">
        <f>IF(Table35[[#This Row],[TAM PART NO]]="","",(ROW()-2))</f>
        <v/>
      </c>
      <c r="B613" s="212" t="str">
        <f>IF(TAM!T617="","",TAM!T617)</f>
        <v/>
      </c>
      <c r="C613" s="42" t="str">
        <f>IF(TAM!Q617="","",TAM!Q617)</f>
        <v/>
      </c>
      <c r="D613" s="42" t="str">
        <f>IF(TAM!I617="","",TAM!I617)</f>
        <v/>
      </c>
      <c r="E613" s="42" t="str">
        <f>IF(TAM!H617="","",TAM!H617)</f>
        <v/>
      </c>
      <c r="F613" s="213" t="str">
        <f>IF(TAM!L617="","",TAM!L617)</f>
        <v/>
      </c>
      <c r="G613" s="213" t="str">
        <f>IF(TAM!M617="","",TAM!M617)</f>
        <v/>
      </c>
      <c r="H613" s="220" t="str">
        <f>IF(TAM!AD617="","",TAM!AD617)</f>
        <v/>
      </c>
      <c r="I613" s="223" t="str">
        <f>IF(Table35[[#This Row],[Open Qty TAM]]="","",TAM!AE617)</f>
        <v/>
      </c>
      <c r="J613" s="212" t="str">
        <f>IF(TMMIN!T615="","",TMMIN!T615)</f>
        <v/>
      </c>
      <c r="K613" s="42" t="str">
        <f>IF(TMMIN!Q615="","",TMMIN!Q615)</f>
        <v/>
      </c>
      <c r="L613" s="42" t="str">
        <f>IF(TMMIN!I615="","",TMMIN!I615)</f>
        <v/>
      </c>
      <c r="M613" s="220" t="str">
        <f>IF(Table35[[#This Row],[PO TMMIN]]="","",TMMIN!AD615)</f>
        <v/>
      </c>
      <c r="N613" s="223" t="str">
        <f>IF(Table35[[#This Row],[Open Qty TMMIN]]="","",TMMIN!AE615)</f>
        <v/>
      </c>
      <c r="O613" s="226" t="str">
        <f>IF(Table35[[#This Row],[Open Qty TAM]]="","",SUM(SUMIF('STOCK OES'!B:B,Table35[[#This Row],[Ich No]],'STOCK OES'!E:E),SUMIF('STOCK SEALING'!B:B,Table35[[#This Row],[Ich Part No]],'STOCK SEALING'!E:E)))</f>
        <v/>
      </c>
      <c r="P613" s="223" t="str">
        <f>IF(Table35[[#This Row],[Rest TMMIN]]="","",SUM(SUMIF('STOCK OES'!B:B,Table35[[#This Row],[Ich Part No]],'STOCK OES'!E:E),SUMIF('STOCK SEALING'!B:B,Table35[[#This Row],[Ich Part No]],'STOCK SEALING'!E:E)))</f>
        <v/>
      </c>
      <c r="Q613" s="226"/>
      <c r="R613" s="223"/>
      <c r="S613" s="226" t="str">
        <f>IFERROR(Table35[[#This Row],[REST TAM]]-Table35[[#This Row],[Scan TAM]],"")</f>
        <v/>
      </c>
      <c r="T613" s="223" t="str">
        <f>IFERROR(Table35[[#This Row],[Rest TMMIN]]-Table35[[#This Row],[Scan Tmmin]],"")</f>
        <v/>
      </c>
      <c r="U613" s="212" t="str">
        <f>IF(Table35[[#This Row],[PO TAM]]="","",IF(Table35[[#This Row],[Balance TAM]]&gt;0,"Open","Close"))</f>
        <v/>
      </c>
      <c r="V613" s="214" t="str">
        <f>IF(Table35[[#This Row],[PO TMMIN]]="","",IF(Table35[[#This Row],[Balance TMMIN]]&gt;0,"Open","Close"))</f>
        <v/>
      </c>
      <c r="W613" s="212"/>
      <c r="X613" s="214"/>
      <c r="Y613" s="236" t="str">
        <f>IF(Table35[[#This Row],[PO TAM]]="","",SUMIF(J:J,Table35[[#This Row],[Ich No]],J:N))</f>
        <v/>
      </c>
      <c r="Z613" s="214" t="str">
        <f>IF(Table35[[#This Row],[PO TMMIN]]="","",SUMIF(B:B,Table35[[#This Row],[Ich Part No]],I:I))</f>
        <v/>
      </c>
      <c r="AC613" s="169" t="str">
        <f>IF(Table35[[#This Row],[Delivery Date]]="","",$AC$2-Table35[[#This Row],[Delivery Date]])</f>
        <v/>
      </c>
      <c r="AE613" t="str">
        <f>IFERROR(VLOOKUP(Table35[[#This Row],[Ich No]],'ICH NO'!K:M,3,0),"")</f>
        <v/>
      </c>
      <c r="AF613" t="str">
        <f>IF(Table35[[#This Row],[REST TAM]]&gt;Table35[[#This Row],[Stock TAM]],Table35[[#This Row],[Stock TAM]],Table35[[#This Row],[REST TAM]])</f>
        <v/>
      </c>
    </row>
    <row r="614" spans="1:32" x14ac:dyDescent="0.3">
      <c r="A614" s="173" t="str">
        <f>IF(Table35[[#This Row],[TAM PART NO]]="","",(ROW()-2))</f>
        <v/>
      </c>
      <c r="B614" s="212" t="str">
        <f>IF(TAM!T618="","",TAM!T618)</f>
        <v/>
      </c>
      <c r="C614" s="42" t="str">
        <f>IF(TAM!Q618="","",TAM!Q618)</f>
        <v/>
      </c>
      <c r="D614" s="42" t="str">
        <f>IF(TAM!I618="","",TAM!I618)</f>
        <v/>
      </c>
      <c r="E614" s="42" t="str">
        <f>IF(TAM!H618="","",TAM!H618)</f>
        <v/>
      </c>
      <c r="F614" s="213" t="str">
        <f>IF(TAM!L618="","",TAM!L618)</f>
        <v/>
      </c>
      <c r="G614" s="213" t="str">
        <f>IF(TAM!M618="","",TAM!M618)</f>
        <v/>
      </c>
      <c r="H614" s="220" t="str">
        <f>IF(TAM!AD618="","",TAM!AD618)</f>
        <v/>
      </c>
      <c r="I614" s="223" t="str">
        <f>IF(Table35[[#This Row],[Open Qty TAM]]="","",TAM!AE618)</f>
        <v/>
      </c>
      <c r="J614" s="212" t="str">
        <f>IF(TMMIN!T616="","",TMMIN!T616)</f>
        <v/>
      </c>
      <c r="K614" s="42" t="str">
        <f>IF(TMMIN!Q616="","",TMMIN!Q616)</f>
        <v/>
      </c>
      <c r="L614" s="42" t="str">
        <f>IF(TMMIN!I616="","",TMMIN!I616)</f>
        <v/>
      </c>
      <c r="M614" s="220" t="str">
        <f>IF(Table35[[#This Row],[PO TMMIN]]="","",TMMIN!AD616)</f>
        <v/>
      </c>
      <c r="N614" s="223" t="str">
        <f>IF(Table35[[#This Row],[Open Qty TMMIN]]="","",TMMIN!AE616)</f>
        <v/>
      </c>
      <c r="O614" s="226" t="str">
        <f>IF(Table35[[#This Row],[Open Qty TAM]]="","",SUM(SUMIF('STOCK OES'!B:B,Table35[[#This Row],[Ich No]],'STOCK OES'!E:E),SUMIF('STOCK SEALING'!B:B,Table35[[#This Row],[Ich Part No]],'STOCK SEALING'!E:E)))</f>
        <v/>
      </c>
      <c r="P614" s="223" t="str">
        <f>IF(Table35[[#This Row],[Rest TMMIN]]="","",SUM(SUMIF('STOCK OES'!B:B,Table35[[#This Row],[Ich Part No]],'STOCK OES'!E:E),SUMIF('STOCK SEALING'!B:B,Table35[[#This Row],[Ich Part No]],'STOCK SEALING'!E:E)))</f>
        <v/>
      </c>
      <c r="Q614" s="226"/>
      <c r="R614" s="223"/>
      <c r="S614" s="226" t="str">
        <f>IFERROR(Table35[[#This Row],[REST TAM]]-Table35[[#This Row],[Scan TAM]],"")</f>
        <v/>
      </c>
      <c r="T614" s="223" t="str">
        <f>IFERROR(Table35[[#This Row],[Rest TMMIN]]-Table35[[#This Row],[Scan Tmmin]],"")</f>
        <v/>
      </c>
      <c r="U614" s="212" t="str">
        <f>IF(Table35[[#This Row],[PO TAM]]="","",IF(Table35[[#This Row],[Balance TAM]]&gt;0,"Open","Close"))</f>
        <v/>
      </c>
      <c r="V614" s="214" t="str">
        <f>IF(Table35[[#This Row],[PO TMMIN]]="","",IF(Table35[[#This Row],[Balance TMMIN]]&gt;0,"Open","Close"))</f>
        <v/>
      </c>
      <c r="W614" s="212"/>
      <c r="X614" s="214"/>
      <c r="Y614" s="236" t="str">
        <f>IF(Table35[[#This Row],[PO TAM]]="","",SUMIF(J:J,Table35[[#This Row],[Ich No]],J:N))</f>
        <v/>
      </c>
      <c r="Z614" s="214" t="str">
        <f>IF(Table35[[#This Row],[PO TMMIN]]="","",SUMIF(B:B,Table35[[#This Row],[Ich Part No]],I:I))</f>
        <v/>
      </c>
      <c r="AC614" s="169" t="str">
        <f>IF(Table35[[#This Row],[Delivery Date]]="","",$AC$2-Table35[[#This Row],[Delivery Date]])</f>
        <v/>
      </c>
      <c r="AE614" t="str">
        <f>IFERROR(VLOOKUP(Table35[[#This Row],[Ich No]],'ICH NO'!K:M,3,0),"")</f>
        <v/>
      </c>
      <c r="AF614" t="str">
        <f>IF(Table35[[#This Row],[REST TAM]]&gt;Table35[[#This Row],[Stock TAM]],Table35[[#This Row],[Stock TAM]],Table35[[#This Row],[REST TAM]])</f>
        <v/>
      </c>
    </row>
    <row r="615" spans="1:32" x14ac:dyDescent="0.3">
      <c r="A615" s="173" t="str">
        <f>IF(Table35[[#This Row],[TAM PART NO]]="","",(ROW()-2))</f>
        <v/>
      </c>
      <c r="B615" s="212" t="str">
        <f>IF(TAM!T619="","",TAM!T619)</f>
        <v/>
      </c>
      <c r="C615" s="42" t="str">
        <f>IF(TAM!Q619="","",TAM!Q619)</f>
        <v/>
      </c>
      <c r="D615" s="42" t="str">
        <f>IF(TAM!I619="","",TAM!I619)</f>
        <v/>
      </c>
      <c r="E615" s="42" t="str">
        <f>IF(TAM!H619="","",TAM!H619)</f>
        <v/>
      </c>
      <c r="F615" s="213" t="str">
        <f>IF(TAM!L619="","",TAM!L619)</f>
        <v/>
      </c>
      <c r="G615" s="213" t="str">
        <f>IF(TAM!M619="","",TAM!M619)</f>
        <v/>
      </c>
      <c r="H615" s="220" t="str">
        <f>IF(TAM!AD619="","",TAM!AD619)</f>
        <v/>
      </c>
      <c r="I615" s="223" t="str">
        <f>IF(Table35[[#This Row],[Open Qty TAM]]="","",TAM!AE619)</f>
        <v/>
      </c>
      <c r="J615" s="212" t="str">
        <f>IF(TMMIN!T617="","",TMMIN!T617)</f>
        <v/>
      </c>
      <c r="K615" s="42" t="str">
        <f>IF(TMMIN!Q617="","",TMMIN!Q617)</f>
        <v/>
      </c>
      <c r="L615" s="42" t="str">
        <f>IF(TMMIN!I617="","",TMMIN!I617)</f>
        <v/>
      </c>
      <c r="M615" s="220" t="str">
        <f>IF(Table35[[#This Row],[PO TMMIN]]="","",TMMIN!AD617)</f>
        <v/>
      </c>
      <c r="N615" s="223" t="str">
        <f>IF(Table35[[#This Row],[Open Qty TMMIN]]="","",TMMIN!AE617)</f>
        <v/>
      </c>
      <c r="O615" s="226" t="str">
        <f>IF(Table35[[#This Row],[Open Qty TAM]]="","",SUM(SUMIF('STOCK OES'!B:B,Table35[[#This Row],[Ich No]],'STOCK OES'!E:E),SUMIF('STOCK SEALING'!B:B,Table35[[#This Row],[Ich Part No]],'STOCK SEALING'!E:E)))</f>
        <v/>
      </c>
      <c r="P615" s="223" t="str">
        <f>IF(Table35[[#This Row],[Rest TMMIN]]="","",SUM(SUMIF('STOCK OES'!B:B,Table35[[#This Row],[Ich Part No]],'STOCK OES'!E:E),SUMIF('STOCK SEALING'!B:B,Table35[[#This Row],[Ich Part No]],'STOCK SEALING'!E:E)))</f>
        <v/>
      </c>
      <c r="Q615" s="226"/>
      <c r="R615" s="223"/>
      <c r="S615" s="226" t="str">
        <f>IFERROR(Table35[[#This Row],[REST TAM]]-Table35[[#This Row],[Scan TAM]],"")</f>
        <v/>
      </c>
      <c r="T615" s="223" t="str">
        <f>IFERROR(Table35[[#This Row],[Rest TMMIN]]-Table35[[#This Row],[Scan Tmmin]],"")</f>
        <v/>
      </c>
      <c r="U615" s="212" t="str">
        <f>IF(Table35[[#This Row],[PO TAM]]="","",IF(Table35[[#This Row],[Balance TAM]]&gt;0,"Open","Close"))</f>
        <v/>
      </c>
      <c r="V615" s="214" t="str">
        <f>IF(Table35[[#This Row],[PO TMMIN]]="","",IF(Table35[[#This Row],[Balance TMMIN]]&gt;0,"Open","Close"))</f>
        <v/>
      </c>
      <c r="W615" s="212"/>
      <c r="X615" s="214"/>
      <c r="Y615" s="236" t="str">
        <f>IF(Table35[[#This Row],[PO TAM]]="","",SUMIF(J:J,Table35[[#This Row],[Ich No]],J:N))</f>
        <v/>
      </c>
      <c r="Z615" s="214" t="str">
        <f>IF(Table35[[#This Row],[PO TMMIN]]="","",SUMIF(B:B,Table35[[#This Row],[Ich Part No]],I:I))</f>
        <v/>
      </c>
      <c r="AC615" s="169" t="str">
        <f>IF(Table35[[#This Row],[Delivery Date]]="","",$AC$2-Table35[[#This Row],[Delivery Date]])</f>
        <v/>
      </c>
      <c r="AE615" t="str">
        <f>IFERROR(VLOOKUP(Table35[[#This Row],[Ich No]],'ICH NO'!K:M,3,0),"")</f>
        <v/>
      </c>
      <c r="AF615" t="str">
        <f>IF(Table35[[#This Row],[REST TAM]]&gt;Table35[[#This Row],[Stock TAM]],Table35[[#This Row],[Stock TAM]],Table35[[#This Row],[REST TAM]])</f>
        <v/>
      </c>
    </row>
    <row r="616" spans="1:32" x14ac:dyDescent="0.3">
      <c r="A616" s="173" t="str">
        <f>IF(Table35[[#This Row],[TAM PART NO]]="","",(ROW()-2))</f>
        <v/>
      </c>
      <c r="B616" s="212" t="str">
        <f>IF(TAM!T620="","",TAM!T620)</f>
        <v/>
      </c>
      <c r="C616" s="42" t="str">
        <f>IF(TAM!Q620="","",TAM!Q620)</f>
        <v/>
      </c>
      <c r="D616" s="42" t="str">
        <f>IF(TAM!I620="","",TAM!I620)</f>
        <v/>
      </c>
      <c r="E616" s="42" t="str">
        <f>IF(TAM!H620="","",TAM!H620)</f>
        <v/>
      </c>
      <c r="F616" s="213" t="str">
        <f>IF(TAM!L620="","",TAM!L620)</f>
        <v/>
      </c>
      <c r="G616" s="213" t="str">
        <f>IF(TAM!M620="","",TAM!M620)</f>
        <v/>
      </c>
      <c r="H616" s="220" t="str">
        <f>IF(TAM!AD620="","",TAM!AD620)</f>
        <v/>
      </c>
      <c r="I616" s="223" t="str">
        <f>IF(Table35[[#This Row],[Open Qty TAM]]="","",TAM!AE620)</f>
        <v/>
      </c>
      <c r="J616" s="212" t="str">
        <f>IF(TMMIN!T618="","",TMMIN!T618)</f>
        <v/>
      </c>
      <c r="K616" s="42" t="str">
        <f>IF(TMMIN!Q618="","",TMMIN!Q618)</f>
        <v/>
      </c>
      <c r="L616" s="42" t="str">
        <f>IF(TMMIN!I618="","",TMMIN!I618)</f>
        <v/>
      </c>
      <c r="M616" s="220" t="str">
        <f>IF(Table35[[#This Row],[PO TMMIN]]="","",TMMIN!AD618)</f>
        <v/>
      </c>
      <c r="N616" s="223" t="str">
        <f>IF(Table35[[#This Row],[Open Qty TMMIN]]="","",TMMIN!AE618)</f>
        <v/>
      </c>
      <c r="O616" s="226" t="str">
        <f>IF(Table35[[#This Row],[Open Qty TAM]]="","",SUM(SUMIF('STOCK OES'!B:B,Table35[[#This Row],[Ich No]],'STOCK OES'!E:E),SUMIF('STOCK SEALING'!B:B,Table35[[#This Row],[Ich Part No]],'STOCK SEALING'!E:E)))</f>
        <v/>
      </c>
      <c r="P616" s="223" t="str">
        <f>IF(Table35[[#This Row],[Rest TMMIN]]="","",SUM(SUMIF('STOCK OES'!B:B,Table35[[#This Row],[Ich Part No]],'STOCK OES'!E:E),SUMIF('STOCK SEALING'!B:B,Table35[[#This Row],[Ich Part No]],'STOCK SEALING'!E:E)))</f>
        <v/>
      </c>
      <c r="Q616" s="226"/>
      <c r="R616" s="223"/>
      <c r="S616" s="226" t="str">
        <f>IFERROR(Table35[[#This Row],[REST TAM]]-Table35[[#This Row],[Scan TAM]],"")</f>
        <v/>
      </c>
      <c r="T616" s="223" t="str">
        <f>IFERROR(Table35[[#This Row],[Rest TMMIN]]-Table35[[#This Row],[Scan Tmmin]],"")</f>
        <v/>
      </c>
      <c r="U616" s="212" t="str">
        <f>IF(Table35[[#This Row],[PO TAM]]="","",IF(Table35[[#This Row],[Balance TAM]]&gt;0,"Open","Close"))</f>
        <v/>
      </c>
      <c r="V616" s="214" t="str">
        <f>IF(Table35[[#This Row],[PO TMMIN]]="","",IF(Table35[[#This Row],[Balance TMMIN]]&gt;0,"Open","Close"))</f>
        <v/>
      </c>
      <c r="W616" s="212"/>
      <c r="X616" s="214"/>
      <c r="Y616" s="236" t="str">
        <f>IF(Table35[[#This Row],[PO TAM]]="","",SUMIF(J:J,Table35[[#This Row],[Ich No]],J:N))</f>
        <v/>
      </c>
      <c r="Z616" s="214" t="str">
        <f>IF(Table35[[#This Row],[PO TMMIN]]="","",SUMIF(B:B,Table35[[#This Row],[Ich Part No]],I:I))</f>
        <v/>
      </c>
      <c r="AC616" s="169" t="str">
        <f>IF(Table35[[#This Row],[Delivery Date]]="","",$AC$2-Table35[[#This Row],[Delivery Date]])</f>
        <v/>
      </c>
      <c r="AE616" t="str">
        <f>IFERROR(VLOOKUP(Table35[[#This Row],[Ich No]],'ICH NO'!K:M,3,0),"")</f>
        <v/>
      </c>
      <c r="AF616" t="str">
        <f>IF(Table35[[#This Row],[REST TAM]]&gt;Table35[[#This Row],[Stock TAM]],Table35[[#This Row],[Stock TAM]],Table35[[#This Row],[REST TAM]])</f>
        <v/>
      </c>
    </row>
    <row r="617" spans="1:32" x14ac:dyDescent="0.3">
      <c r="A617" s="173" t="str">
        <f>IF(Table35[[#This Row],[TAM PART NO]]="","",(ROW()-2))</f>
        <v/>
      </c>
      <c r="B617" s="212" t="str">
        <f>IF(TAM!T621="","",TAM!T621)</f>
        <v/>
      </c>
      <c r="C617" s="42" t="str">
        <f>IF(TAM!Q621="","",TAM!Q621)</f>
        <v/>
      </c>
      <c r="D617" s="42" t="str">
        <f>IF(TAM!I621="","",TAM!I621)</f>
        <v/>
      </c>
      <c r="E617" s="42" t="str">
        <f>IF(TAM!H621="","",TAM!H621)</f>
        <v/>
      </c>
      <c r="F617" s="213" t="str">
        <f>IF(TAM!L621="","",TAM!L621)</f>
        <v/>
      </c>
      <c r="G617" s="213" t="str">
        <f>IF(TAM!M621="","",TAM!M621)</f>
        <v/>
      </c>
      <c r="H617" s="220" t="str">
        <f>IF(TAM!AD621="","",TAM!AD621)</f>
        <v/>
      </c>
      <c r="I617" s="223" t="str">
        <f>IF(Table35[[#This Row],[Open Qty TAM]]="","",TAM!AE621)</f>
        <v/>
      </c>
      <c r="J617" s="212" t="str">
        <f>IF(TMMIN!T619="","",TMMIN!T619)</f>
        <v/>
      </c>
      <c r="K617" s="42" t="str">
        <f>IF(TMMIN!Q619="","",TMMIN!Q619)</f>
        <v/>
      </c>
      <c r="L617" s="42" t="str">
        <f>IF(TMMIN!I619="","",TMMIN!I619)</f>
        <v/>
      </c>
      <c r="M617" s="220" t="str">
        <f>IF(Table35[[#This Row],[PO TMMIN]]="","",TMMIN!AD619)</f>
        <v/>
      </c>
      <c r="N617" s="223" t="str">
        <f>IF(Table35[[#This Row],[Open Qty TMMIN]]="","",TMMIN!AE619)</f>
        <v/>
      </c>
      <c r="O617" s="226" t="str">
        <f>IF(Table35[[#This Row],[Open Qty TAM]]="","",SUM(SUMIF('STOCK OES'!B:B,Table35[[#This Row],[Ich No]],'STOCK OES'!E:E),SUMIF('STOCK SEALING'!B:B,Table35[[#This Row],[Ich Part No]],'STOCK SEALING'!E:E)))</f>
        <v/>
      </c>
      <c r="P617" s="223" t="str">
        <f>IF(Table35[[#This Row],[Rest TMMIN]]="","",SUM(SUMIF('STOCK OES'!B:B,Table35[[#This Row],[Ich Part No]],'STOCK OES'!E:E),SUMIF('STOCK SEALING'!B:B,Table35[[#This Row],[Ich Part No]],'STOCK SEALING'!E:E)))</f>
        <v/>
      </c>
      <c r="Q617" s="226"/>
      <c r="R617" s="223"/>
      <c r="S617" s="226" t="str">
        <f>IFERROR(Table35[[#This Row],[REST TAM]]-Table35[[#This Row],[Scan TAM]],"")</f>
        <v/>
      </c>
      <c r="T617" s="223" t="str">
        <f>IFERROR(Table35[[#This Row],[Rest TMMIN]]-Table35[[#This Row],[Scan Tmmin]],"")</f>
        <v/>
      </c>
      <c r="U617" s="212" t="str">
        <f>IF(Table35[[#This Row],[PO TAM]]="","",IF(Table35[[#This Row],[Balance TAM]]&gt;0,"Open","Close"))</f>
        <v/>
      </c>
      <c r="V617" s="214" t="str">
        <f>IF(Table35[[#This Row],[PO TMMIN]]="","",IF(Table35[[#This Row],[Balance TMMIN]]&gt;0,"Open","Close"))</f>
        <v/>
      </c>
      <c r="W617" s="212"/>
      <c r="X617" s="214"/>
      <c r="Y617" s="236" t="str">
        <f>IF(Table35[[#This Row],[PO TAM]]="","",SUMIF(J:J,Table35[[#This Row],[Ich No]],J:N))</f>
        <v/>
      </c>
      <c r="Z617" s="214" t="str">
        <f>IF(Table35[[#This Row],[PO TMMIN]]="","",SUMIF(B:B,Table35[[#This Row],[Ich Part No]],I:I))</f>
        <v/>
      </c>
      <c r="AC617" s="169" t="str">
        <f>IF(Table35[[#This Row],[Delivery Date]]="","",$AC$2-Table35[[#This Row],[Delivery Date]])</f>
        <v/>
      </c>
      <c r="AE617" t="str">
        <f>IFERROR(VLOOKUP(Table35[[#This Row],[Ich No]],'ICH NO'!K:M,3,0),"")</f>
        <v/>
      </c>
      <c r="AF617" t="str">
        <f>IF(Table35[[#This Row],[REST TAM]]&gt;Table35[[#This Row],[Stock TAM]],Table35[[#This Row],[Stock TAM]],Table35[[#This Row],[REST TAM]])</f>
        <v/>
      </c>
    </row>
    <row r="618" spans="1:32" x14ac:dyDescent="0.3">
      <c r="A618" s="173" t="str">
        <f>IF(Table35[[#This Row],[TAM PART NO]]="","",(ROW()-2))</f>
        <v/>
      </c>
      <c r="B618" s="212" t="str">
        <f>IF(TAM!T622="","",TAM!T622)</f>
        <v/>
      </c>
      <c r="C618" s="42" t="str">
        <f>IF(TAM!Q622="","",TAM!Q622)</f>
        <v/>
      </c>
      <c r="D618" s="42" t="str">
        <f>IF(TAM!I622="","",TAM!I622)</f>
        <v/>
      </c>
      <c r="E618" s="42" t="str">
        <f>IF(TAM!H622="","",TAM!H622)</f>
        <v/>
      </c>
      <c r="F618" s="213" t="str">
        <f>IF(TAM!L622="","",TAM!L622)</f>
        <v/>
      </c>
      <c r="G618" s="213" t="str">
        <f>IF(TAM!M622="","",TAM!M622)</f>
        <v/>
      </c>
      <c r="H618" s="220" t="str">
        <f>IF(TAM!AD622="","",TAM!AD622)</f>
        <v/>
      </c>
      <c r="I618" s="223" t="str">
        <f>IF(Table35[[#This Row],[Open Qty TAM]]="","",TAM!AE622)</f>
        <v/>
      </c>
      <c r="J618" s="212" t="str">
        <f>IF(TMMIN!T620="","",TMMIN!T620)</f>
        <v/>
      </c>
      <c r="K618" s="42" t="str">
        <f>IF(TMMIN!Q620="","",TMMIN!Q620)</f>
        <v/>
      </c>
      <c r="L618" s="42" t="str">
        <f>IF(TMMIN!I620="","",TMMIN!I620)</f>
        <v/>
      </c>
      <c r="M618" s="220" t="str">
        <f>IF(Table35[[#This Row],[PO TMMIN]]="","",TMMIN!AD620)</f>
        <v/>
      </c>
      <c r="N618" s="223" t="str">
        <f>IF(Table35[[#This Row],[Open Qty TMMIN]]="","",TMMIN!AE620)</f>
        <v/>
      </c>
      <c r="O618" s="226" t="str">
        <f>IF(Table35[[#This Row],[Open Qty TAM]]="","",SUM(SUMIF('STOCK OES'!B:B,Table35[[#This Row],[Ich No]],'STOCK OES'!E:E),SUMIF('STOCK SEALING'!B:B,Table35[[#This Row],[Ich Part No]],'STOCK SEALING'!E:E)))</f>
        <v/>
      </c>
      <c r="P618" s="223" t="str">
        <f>IF(Table35[[#This Row],[Rest TMMIN]]="","",SUM(SUMIF('STOCK OES'!B:B,Table35[[#This Row],[Ich Part No]],'STOCK OES'!E:E),SUMIF('STOCK SEALING'!B:B,Table35[[#This Row],[Ich Part No]],'STOCK SEALING'!E:E)))</f>
        <v/>
      </c>
      <c r="Q618" s="226"/>
      <c r="R618" s="223"/>
      <c r="S618" s="226" t="str">
        <f>IFERROR(Table35[[#This Row],[REST TAM]]-Table35[[#This Row],[Scan TAM]],"")</f>
        <v/>
      </c>
      <c r="T618" s="223" t="str">
        <f>IFERROR(Table35[[#This Row],[Rest TMMIN]]-Table35[[#This Row],[Scan Tmmin]],"")</f>
        <v/>
      </c>
      <c r="U618" s="212" t="str">
        <f>IF(Table35[[#This Row],[PO TAM]]="","",IF(Table35[[#This Row],[Balance TAM]]&gt;0,"Open","Close"))</f>
        <v/>
      </c>
      <c r="V618" s="214" t="str">
        <f>IF(Table35[[#This Row],[PO TMMIN]]="","",IF(Table35[[#This Row],[Balance TMMIN]]&gt;0,"Open","Close"))</f>
        <v/>
      </c>
      <c r="W618" s="212"/>
      <c r="X618" s="214"/>
      <c r="Y618" s="236" t="str">
        <f>IF(Table35[[#This Row],[PO TAM]]="","",SUMIF(J:J,Table35[[#This Row],[Ich No]],J:N))</f>
        <v/>
      </c>
      <c r="Z618" s="214" t="str">
        <f>IF(Table35[[#This Row],[PO TMMIN]]="","",SUMIF(B:B,Table35[[#This Row],[Ich Part No]],I:I))</f>
        <v/>
      </c>
      <c r="AC618" s="169" t="str">
        <f>IF(Table35[[#This Row],[Delivery Date]]="","",$AC$2-Table35[[#This Row],[Delivery Date]])</f>
        <v/>
      </c>
      <c r="AE618" t="str">
        <f>IFERROR(VLOOKUP(Table35[[#This Row],[Ich No]],'ICH NO'!K:M,3,0),"")</f>
        <v/>
      </c>
      <c r="AF618" t="str">
        <f>IF(Table35[[#This Row],[REST TAM]]&gt;Table35[[#This Row],[Stock TAM]],Table35[[#This Row],[Stock TAM]],Table35[[#This Row],[REST TAM]])</f>
        <v/>
      </c>
    </row>
    <row r="619" spans="1:32" x14ac:dyDescent="0.3">
      <c r="A619" s="173" t="str">
        <f>IF(Table35[[#This Row],[TAM PART NO]]="","",(ROW()-2))</f>
        <v/>
      </c>
      <c r="B619" s="212" t="str">
        <f>IF(TAM!T623="","",TAM!T623)</f>
        <v/>
      </c>
      <c r="C619" s="42" t="str">
        <f>IF(TAM!Q623="","",TAM!Q623)</f>
        <v/>
      </c>
      <c r="D619" s="42" t="str">
        <f>IF(TAM!I623="","",TAM!I623)</f>
        <v/>
      </c>
      <c r="E619" s="42" t="str">
        <f>IF(TAM!H623="","",TAM!H623)</f>
        <v/>
      </c>
      <c r="F619" s="213" t="str">
        <f>IF(TAM!L623="","",TAM!L623)</f>
        <v/>
      </c>
      <c r="G619" s="213" t="str">
        <f>IF(TAM!M623="","",TAM!M623)</f>
        <v/>
      </c>
      <c r="H619" s="220" t="str">
        <f>IF(TAM!AD623="","",TAM!AD623)</f>
        <v/>
      </c>
      <c r="I619" s="223" t="str">
        <f>IF(Table35[[#This Row],[Open Qty TAM]]="","",TAM!AE623)</f>
        <v/>
      </c>
      <c r="J619" s="212" t="str">
        <f>IF(TMMIN!T621="","",TMMIN!T621)</f>
        <v/>
      </c>
      <c r="K619" s="42" t="str">
        <f>IF(TMMIN!Q621="","",TMMIN!Q621)</f>
        <v/>
      </c>
      <c r="L619" s="42" t="str">
        <f>IF(TMMIN!I621="","",TMMIN!I621)</f>
        <v/>
      </c>
      <c r="M619" s="220" t="str">
        <f>IF(Table35[[#This Row],[PO TMMIN]]="","",TMMIN!AD621)</f>
        <v/>
      </c>
      <c r="N619" s="223" t="str">
        <f>IF(Table35[[#This Row],[Open Qty TMMIN]]="","",TMMIN!AE621)</f>
        <v/>
      </c>
      <c r="O619" s="226" t="str">
        <f>IF(Table35[[#This Row],[Open Qty TAM]]="","",SUM(SUMIF('STOCK OES'!B:B,Table35[[#This Row],[Ich No]],'STOCK OES'!E:E),SUMIF('STOCK SEALING'!B:B,Table35[[#This Row],[Ich Part No]],'STOCK SEALING'!E:E)))</f>
        <v/>
      </c>
      <c r="P619" s="223" t="str">
        <f>IF(Table35[[#This Row],[Rest TMMIN]]="","",SUM(SUMIF('STOCK OES'!B:B,Table35[[#This Row],[Ich Part No]],'STOCK OES'!E:E),SUMIF('STOCK SEALING'!B:B,Table35[[#This Row],[Ich Part No]],'STOCK SEALING'!E:E)))</f>
        <v/>
      </c>
      <c r="Q619" s="226"/>
      <c r="R619" s="223"/>
      <c r="S619" s="226" t="str">
        <f>IFERROR(Table35[[#This Row],[REST TAM]]-Table35[[#This Row],[Scan TAM]],"")</f>
        <v/>
      </c>
      <c r="T619" s="223" t="str">
        <f>IFERROR(Table35[[#This Row],[Rest TMMIN]]-Table35[[#This Row],[Scan Tmmin]],"")</f>
        <v/>
      </c>
      <c r="U619" s="212" t="str">
        <f>IF(Table35[[#This Row],[PO TAM]]="","",IF(Table35[[#This Row],[Balance TAM]]&gt;0,"Open","Close"))</f>
        <v/>
      </c>
      <c r="V619" s="214" t="str">
        <f>IF(Table35[[#This Row],[PO TMMIN]]="","",IF(Table35[[#This Row],[Balance TMMIN]]&gt;0,"Open","Close"))</f>
        <v/>
      </c>
      <c r="W619" s="212"/>
      <c r="X619" s="214"/>
      <c r="Y619" s="236" t="str">
        <f>IF(Table35[[#This Row],[PO TAM]]="","",SUMIF(J:J,Table35[[#This Row],[Ich No]],J:N))</f>
        <v/>
      </c>
      <c r="Z619" s="214" t="str">
        <f>IF(Table35[[#This Row],[PO TMMIN]]="","",SUMIF(B:B,Table35[[#This Row],[Ich Part No]],I:I))</f>
        <v/>
      </c>
      <c r="AC619" s="169" t="str">
        <f>IF(Table35[[#This Row],[Delivery Date]]="","",$AC$2-Table35[[#This Row],[Delivery Date]])</f>
        <v/>
      </c>
      <c r="AE619" t="str">
        <f>IFERROR(VLOOKUP(Table35[[#This Row],[Ich No]],'ICH NO'!K:M,3,0),"")</f>
        <v/>
      </c>
      <c r="AF619" t="str">
        <f>IF(Table35[[#This Row],[REST TAM]]&gt;Table35[[#This Row],[Stock TAM]],Table35[[#This Row],[Stock TAM]],Table35[[#This Row],[REST TAM]])</f>
        <v/>
      </c>
    </row>
    <row r="620" spans="1:32" x14ac:dyDescent="0.3">
      <c r="A620" s="173" t="str">
        <f>IF(Table35[[#This Row],[TAM PART NO]]="","",(ROW()-2))</f>
        <v/>
      </c>
      <c r="B620" s="212" t="str">
        <f>IF(TAM!T624="","",TAM!T624)</f>
        <v/>
      </c>
      <c r="C620" s="42" t="str">
        <f>IF(TAM!Q624="","",TAM!Q624)</f>
        <v/>
      </c>
      <c r="D620" s="42" t="str">
        <f>IF(TAM!I624="","",TAM!I624)</f>
        <v/>
      </c>
      <c r="E620" s="42" t="str">
        <f>IF(TAM!H624="","",TAM!H624)</f>
        <v/>
      </c>
      <c r="F620" s="213" t="str">
        <f>IF(TAM!L624="","",TAM!L624)</f>
        <v/>
      </c>
      <c r="G620" s="213" t="str">
        <f>IF(TAM!M624="","",TAM!M624)</f>
        <v/>
      </c>
      <c r="H620" s="220" t="str">
        <f>IF(TAM!AD624="","",TAM!AD624)</f>
        <v/>
      </c>
      <c r="I620" s="223" t="str">
        <f>IF(Table35[[#This Row],[Open Qty TAM]]="","",TAM!AE624)</f>
        <v/>
      </c>
      <c r="J620" s="212" t="str">
        <f>IF(TMMIN!T622="","",TMMIN!T622)</f>
        <v/>
      </c>
      <c r="K620" s="42" t="str">
        <f>IF(TMMIN!Q622="","",TMMIN!Q622)</f>
        <v/>
      </c>
      <c r="L620" s="42" t="str">
        <f>IF(TMMIN!I622="","",TMMIN!I622)</f>
        <v/>
      </c>
      <c r="M620" s="220" t="str">
        <f>IF(Table35[[#This Row],[PO TMMIN]]="","",TMMIN!AD622)</f>
        <v/>
      </c>
      <c r="N620" s="223" t="str">
        <f>IF(Table35[[#This Row],[Open Qty TMMIN]]="","",TMMIN!AE622)</f>
        <v/>
      </c>
      <c r="O620" s="226" t="str">
        <f>IF(Table35[[#This Row],[Open Qty TAM]]="","",SUM(SUMIF('STOCK OES'!B:B,Table35[[#This Row],[Ich No]],'STOCK OES'!E:E),SUMIF('STOCK SEALING'!B:B,Table35[[#This Row],[Ich Part No]],'STOCK SEALING'!E:E)))</f>
        <v/>
      </c>
      <c r="P620" s="223" t="str">
        <f>IF(Table35[[#This Row],[Rest TMMIN]]="","",SUM(SUMIF('STOCK OES'!B:B,Table35[[#This Row],[Ich Part No]],'STOCK OES'!E:E),SUMIF('STOCK SEALING'!B:B,Table35[[#This Row],[Ich Part No]],'STOCK SEALING'!E:E)))</f>
        <v/>
      </c>
      <c r="Q620" s="226"/>
      <c r="R620" s="223"/>
      <c r="S620" s="226" t="str">
        <f>IFERROR(Table35[[#This Row],[REST TAM]]-Table35[[#This Row],[Scan TAM]],"")</f>
        <v/>
      </c>
      <c r="T620" s="223" t="str">
        <f>IFERROR(Table35[[#This Row],[Rest TMMIN]]-Table35[[#This Row],[Scan Tmmin]],"")</f>
        <v/>
      </c>
      <c r="U620" s="212" t="str">
        <f>IF(Table35[[#This Row],[PO TAM]]="","",IF(Table35[[#This Row],[Balance TAM]]&gt;0,"Open","Close"))</f>
        <v/>
      </c>
      <c r="V620" s="214" t="str">
        <f>IF(Table35[[#This Row],[PO TMMIN]]="","",IF(Table35[[#This Row],[Balance TMMIN]]&gt;0,"Open","Close"))</f>
        <v/>
      </c>
      <c r="W620" s="212"/>
      <c r="X620" s="214"/>
      <c r="Y620" s="236" t="str">
        <f>IF(Table35[[#This Row],[PO TAM]]="","",SUMIF(J:J,Table35[[#This Row],[Ich No]],J:N))</f>
        <v/>
      </c>
      <c r="Z620" s="214" t="str">
        <f>IF(Table35[[#This Row],[PO TMMIN]]="","",SUMIF(B:B,Table35[[#This Row],[Ich Part No]],I:I))</f>
        <v/>
      </c>
      <c r="AC620" s="169" t="str">
        <f>IF(Table35[[#This Row],[Delivery Date]]="","",$AC$2-Table35[[#This Row],[Delivery Date]])</f>
        <v/>
      </c>
      <c r="AE620" t="str">
        <f>IFERROR(VLOOKUP(Table35[[#This Row],[Ich No]],'ICH NO'!K:M,3,0),"")</f>
        <v/>
      </c>
      <c r="AF620" t="str">
        <f>IF(Table35[[#This Row],[REST TAM]]&gt;Table35[[#This Row],[Stock TAM]],Table35[[#This Row],[Stock TAM]],Table35[[#This Row],[REST TAM]])</f>
        <v/>
      </c>
    </row>
    <row r="621" spans="1:32" x14ac:dyDescent="0.3">
      <c r="A621" s="173" t="str">
        <f>IF(Table35[[#This Row],[TAM PART NO]]="","",(ROW()-2))</f>
        <v/>
      </c>
      <c r="B621" s="212" t="str">
        <f>IF(TAM!T625="","",TAM!T625)</f>
        <v/>
      </c>
      <c r="C621" s="42" t="str">
        <f>IF(TAM!Q625="","",TAM!Q625)</f>
        <v/>
      </c>
      <c r="D621" s="42" t="str">
        <f>IF(TAM!I625="","",TAM!I625)</f>
        <v/>
      </c>
      <c r="E621" s="42" t="str">
        <f>IF(TAM!H625="","",TAM!H625)</f>
        <v/>
      </c>
      <c r="F621" s="213" t="str">
        <f>IF(TAM!L625="","",TAM!L625)</f>
        <v/>
      </c>
      <c r="G621" s="213" t="str">
        <f>IF(TAM!M625="","",TAM!M625)</f>
        <v/>
      </c>
      <c r="H621" s="220" t="str">
        <f>IF(TAM!AD625="","",TAM!AD625)</f>
        <v/>
      </c>
      <c r="I621" s="223" t="str">
        <f>IF(Table35[[#This Row],[Open Qty TAM]]="","",TAM!AE625)</f>
        <v/>
      </c>
      <c r="J621" s="212" t="str">
        <f>IF(TMMIN!T623="","",TMMIN!T623)</f>
        <v/>
      </c>
      <c r="K621" s="42" t="str">
        <f>IF(TMMIN!Q623="","",TMMIN!Q623)</f>
        <v/>
      </c>
      <c r="L621" s="42" t="str">
        <f>IF(TMMIN!I623="","",TMMIN!I623)</f>
        <v/>
      </c>
      <c r="M621" s="220" t="str">
        <f>IF(Table35[[#This Row],[PO TMMIN]]="","",TMMIN!AD623)</f>
        <v/>
      </c>
      <c r="N621" s="223" t="str">
        <f>IF(Table35[[#This Row],[Open Qty TMMIN]]="","",TMMIN!AE623)</f>
        <v/>
      </c>
      <c r="O621" s="226" t="str">
        <f>IF(Table35[[#This Row],[Open Qty TAM]]="","",SUM(SUMIF('STOCK OES'!B:B,Table35[[#This Row],[Ich No]],'STOCK OES'!E:E),SUMIF('STOCK SEALING'!B:B,Table35[[#This Row],[Ich Part No]],'STOCK SEALING'!E:E)))</f>
        <v/>
      </c>
      <c r="P621" s="223" t="str">
        <f>IF(Table35[[#This Row],[Rest TMMIN]]="","",SUM(SUMIF('STOCK OES'!B:B,Table35[[#This Row],[Ich Part No]],'STOCK OES'!E:E),SUMIF('STOCK SEALING'!B:B,Table35[[#This Row],[Ich Part No]],'STOCK SEALING'!E:E)))</f>
        <v/>
      </c>
      <c r="Q621" s="226"/>
      <c r="R621" s="223"/>
      <c r="S621" s="226" t="str">
        <f>IFERROR(Table35[[#This Row],[REST TAM]]-Table35[[#This Row],[Scan TAM]],"")</f>
        <v/>
      </c>
      <c r="T621" s="223" t="str">
        <f>IFERROR(Table35[[#This Row],[Rest TMMIN]]-Table35[[#This Row],[Scan Tmmin]],"")</f>
        <v/>
      </c>
      <c r="U621" s="212" t="str">
        <f>IF(Table35[[#This Row],[PO TAM]]="","",IF(Table35[[#This Row],[Balance TAM]]&gt;0,"Open","Close"))</f>
        <v/>
      </c>
      <c r="V621" s="214" t="str">
        <f>IF(Table35[[#This Row],[PO TMMIN]]="","",IF(Table35[[#This Row],[Balance TMMIN]]&gt;0,"Open","Close"))</f>
        <v/>
      </c>
      <c r="W621" s="212"/>
      <c r="X621" s="214"/>
      <c r="Y621" s="236" t="str">
        <f>IF(Table35[[#This Row],[PO TAM]]="","",SUMIF(J:J,Table35[[#This Row],[Ich No]],J:N))</f>
        <v/>
      </c>
      <c r="Z621" s="214" t="str">
        <f>IF(Table35[[#This Row],[PO TMMIN]]="","",SUMIF(B:B,Table35[[#This Row],[Ich Part No]],I:I))</f>
        <v/>
      </c>
      <c r="AC621" s="169" t="str">
        <f>IF(Table35[[#This Row],[Delivery Date]]="","",$AC$2-Table35[[#This Row],[Delivery Date]])</f>
        <v/>
      </c>
      <c r="AE621" t="str">
        <f>IFERROR(VLOOKUP(Table35[[#This Row],[Ich No]],'ICH NO'!K:M,3,0),"")</f>
        <v/>
      </c>
      <c r="AF621" t="str">
        <f>IF(Table35[[#This Row],[REST TAM]]&gt;Table35[[#This Row],[Stock TAM]],Table35[[#This Row],[Stock TAM]],Table35[[#This Row],[REST TAM]])</f>
        <v/>
      </c>
    </row>
    <row r="622" spans="1:32" x14ac:dyDescent="0.3">
      <c r="A622" s="173" t="str">
        <f>IF(Table35[[#This Row],[TAM PART NO]]="","",(ROW()-2))</f>
        <v/>
      </c>
      <c r="B622" s="212" t="str">
        <f>IF(TAM!T626="","",TAM!T626)</f>
        <v/>
      </c>
      <c r="C622" s="42" t="str">
        <f>IF(TAM!Q626="","",TAM!Q626)</f>
        <v/>
      </c>
      <c r="D622" s="42" t="str">
        <f>IF(TAM!I626="","",TAM!I626)</f>
        <v/>
      </c>
      <c r="E622" s="42" t="str">
        <f>IF(TAM!H626="","",TAM!H626)</f>
        <v/>
      </c>
      <c r="F622" s="213" t="str">
        <f>IF(TAM!L626="","",TAM!L626)</f>
        <v/>
      </c>
      <c r="G622" s="213" t="str">
        <f>IF(TAM!M626="","",TAM!M626)</f>
        <v/>
      </c>
      <c r="H622" s="220" t="str">
        <f>IF(TAM!AD626="","",TAM!AD626)</f>
        <v/>
      </c>
      <c r="I622" s="223" t="str">
        <f>IF(Table35[[#This Row],[Open Qty TAM]]="","",TAM!AE626)</f>
        <v/>
      </c>
      <c r="J622" s="212" t="str">
        <f>IF(TMMIN!T624="","",TMMIN!T624)</f>
        <v/>
      </c>
      <c r="K622" s="42" t="str">
        <f>IF(TMMIN!Q624="","",TMMIN!Q624)</f>
        <v/>
      </c>
      <c r="L622" s="42" t="str">
        <f>IF(TMMIN!I624="","",TMMIN!I624)</f>
        <v/>
      </c>
      <c r="M622" s="220" t="str">
        <f>IF(Table35[[#This Row],[PO TMMIN]]="","",TMMIN!AD624)</f>
        <v/>
      </c>
      <c r="N622" s="223" t="str">
        <f>IF(Table35[[#This Row],[Open Qty TMMIN]]="","",TMMIN!AE624)</f>
        <v/>
      </c>
      <c r="O622" s="226" t="str">
        <f>IF(Table35[[#This Row],[Open Qty TAM]]="","",SUM(SUMIF('STOCK OES'!B:B,Table35[[#This Row],[Ich No]],'STOCK OES'!E:E),SUMIF('STOCK SEALING'!B:B,Table35[[#This Row],[Ich Part No]],'STOCK SEALING'!E:E)))</f>
        <v/>
      </c>
      <c r="P622" s="223" t="str">
        <f>IF(Table35[[#This Row],[Rest TMMIN]]="","",SUM(SUMIF('STOCK OES'!B:B,Table35[[#This Row],[Ich Part No]],'STOCK OES'!E:E),SUMIF('STOCK SEALING'!B:B,Table35[[#This Row],[Ich Part No]],'STOCK SEALING'!E:E)))</f>
        <v/>
      </c>
      <c r="Q622" s="226"/>
      <c r="R622" s="223"/>
      <c r="S622" s="226" t="str">
        <f>IFERROR(Table35[[#This Row],[REST TAM]]-Table35[[#This Row],[Scan TAM]],"")</f>
        <v/>
      </c>
      <c r="T622" s="223" t="str">
        <f>IFERROR(Table35[[#This Row],[Rest TMMIN]]-Table35[[#This Row],[Scan Tmmin]],"")</f>
        <v/>
      </c>
      <c r="U622" s="212" t="str">
        <f>IF(Table35[[#This Row],[PO TAM]]="","",IF(Table35[[#This Row],[Balance TAM]]&gt;0,"Open","Close"))</f>
        <v/>
      </c>
      <c r="V622" s="214" t="str">
        <f>IF(Table35[[#This Row],[PO TMMIN]]="","",IF(Table35[[#This Row],[Balance TMMIN]]&gt;0,"Open","Close"))</f>
        <v/>
      </c>
      <c r="W622" s="212"/>
      <c r="X622" s="214"/>
      <c r="Y622" s="236" t="str">
        <f>IF(Table35[[#This Row],[PO TAM]]="","",SUMIF(J:J,Table35[[#This Row],[Ich No]],J:N))</f>
        <v/>
      </c>
      <c r="Z622" s="214" t="str">
        <f>IF(Table35[[#This Row],[PO TMMIN]]="","",SUMIF(B:B,Table35[[#This Row],[Ich Part No]],I:I))</f>
        <v/>
      </c>
      <c r="AC622" s="169" t="str">
        <f>IF(Table35[[#This Row],[Delivery Date]]="","",$AC$2-Table35[[#This Row],[Delivery Date]])</f>
        <v/>
      </c>
      <c r="AE622" t="str">
        <f>IFERROR(VLOOKUP(Table35[[#This Row],[Ich No]],'ICH NO'!K:M,3,0),"")</f>
        <v/>
      </c>
      <c r="AF622" t="str">
        <f>IF(Table35[[#This Row],[REST TAM]]&gt;Table35[[#This Row],[Stock TAM]],Table35[[#This Row],[Stock TAM]],Table35[[#This Row],[REST TAM]])</f>
        <v/>
      </c>
    </row>
    <row r="623" spans="1:32" x14ac:dyDescent="0.3">
      <c r="A623" s="173" t="str">
        <f>IF(Table35[[#This Row],[TAM PART NO]]="","",(ROW()-2))</f>
        <v/>
      </c>
      <c r="B623" s="212" t="str">
        <f>IF(TAM!T627="","",TAM!T627)</f>
        <v/>
      </c>
      <c r="C623" s="42" t="str">
        <f>IF(TAM!Q627="","",TAM!Q627)</f>
        <v/>
      </c>
      <c r="D623" s="42" t="str">
        <f>IF(TAM!I627="","",TAM!I627)</f>
        <v/>
      </c>
      <c r="E623" s="42" t="str">
        <f>IF(TAM!H627="","",TAM!H627)</f>
        <v/>
      </c>
      <c r="F623" s="213" t="str">
        <f>IF(TAM!L627="","",TAM!L627)</f>
        <v/>
      </c>
      <c r="G623" s="213" t="str">
        <f>IF(TAM!M627="","",TAM!M627)</f>
        <v/>
      </c>
      <c r="H623" s="220" t="str">
        <f>IF(TAM!AD627="","",TAM!AD627)</f>
        <v/>
      </c>
      <c r="I623" s="223" t="str">
        <f>IF(Table35[[#This Row],[Open Qty TAM]]="","",TAM!AE627)</f>
        <v/>
      </c>
      <c r="J623" s="212" t="str">
        <f>IF(TMMIN!T625="","",TMMIN!T625)</f>
        <v/>
      </c>
      <c r="K623" s="42" t="str">
        <f>IF(TMMIN!Q625="","",TMMIN!Q625)</f>
        <v/>
      </c>
      <c r="L623" s="42" t="str">
        <f>IF(TMMIN!I625="","",TMMIN!I625)</f>
        <v/>
      </c>
      <c r="M623" s="220" t="str">
        <f>IF(Table35[[#This Row],[PO TMMIN]]="","",TMMIN!AD625)</f>
        <v/>
      </c>
      <c r="N623" s="223" t="str">
        <f>IF(Table35[[#This Row],[Open Qty TMMIN]]="","",TMMIN!AE625)</f>
        <v/>
      </c>
      <c r="O623" s="226" t="str">
        <f>IF(Table35[[#This Row],[Open Qty TAM]]="","",SUM(SUMIF('STOCK OES'!B:B,Table35[[#This Row],[Ich No]],'STOCK OES'!E:E),SUMIF('STOCK SEALING'!B:B,Table35[[#This Row],[Ich Part No]],'STOCK SEALING'!E:E)))</f>
        <v/>
      </c>
      <c r="P623" s="223" t="str">
        <f>IF(Table35[[#This Row],[Rest TMMIN]]="","",SUM(SUMIF('STOCK OES'!B:B,Table35[[#This Row],[Ich Part No]],'STOCK OES'!E:E),SUMIF('STOCK SEALING'!B:B,Table35[[#This Row],[Ich Part No]],'STOCK SEALING'!E:E)))</f>
        <v/>
      </c>
      <c r="Q623" s="226"/>
      <c r="R623" s="223"/>
      <c r="S623" s="226" t="str">
        <f>IFERROR(Table35[[#This Row],[REST TAM]]-Table35[[#This Row],[Scan TAM]],"")</f>
        <v/>
      </c>
      <c r="T623" s="223" t="str">
        <f>IFERROR(Table35[[#This Row],[Rest TMMIN]]-Table35[[#This Row],[Scan Tmmin]],"")</f>
        <v/>
      </c>
      <c r="U623" s="212" t="str">
        <f>IF(Table35[[#This Row],[PO TAM]]="","",IF(Table35[[#This Row],[Balance TAM]]&gt;0,"Open","Close"))</f>
        <v/>
      </c>
      <c r="V623" s="214" t="str">
        <f>IF(Table35[[#This Row],[PO TMMIN]]="","",IF(Table35[[#This Row],[Balance TMMIN]]&gt;0,"Open","Close"))</f>
        <v/>
      </c>
      <c r="W623" s="212"/>
      <c r="X623" s="214"/>
      <c r="Y623" s="236" t="str">
        <f>IF(Table35[[#This Row],[PO TAM]]="","",SUMIF(J:J,Table35[[#This Row],[Ich No]],J:N))</f>
        <v/>
      </c>
      <c r="Z623" s="214" t="str">
        <f>IF(Table35[[#This Row],[PO TMMIN]]="","",SUMIF(B:B,Table35[[#This Row],[Ich Part No]],I:I))</f>
        <v/>
      </c>
      <c r="AC623" s="169" t="str">
        <f>IF(Table35[[#This Row],[Delivery Date]]="","",$AC$2-Table35[[#This Row],[Delivery Date]])</f>
        <v/>
      </c>
      <c r="AE623" t="str">
        <f>IFERROR(VLOOKUP(Table35[[#This Row],[Ich No]],'ICH NO'!K:M,3,0),"")</f>
        <v/>
      </c>
      <c r="AF623" t="str">
        <f>IF(Table35[[#This Row],[REST TAM]]&gt;Table35[[#This Row],[Stock TAM]],Table35[[#This Row],[Stock TAM]],Table35[[#This Row],[REST TAM]])</f>
        <v/>
      </c>
    </row>
    <row r="624" spans="1:32" x14ac:dyDescent="0.3">
      <c r="A624" s="173" t="str">
        <f>IF(Table35[[#This Row],[TAM PART NO]]="","",(ROW()-2))</f>
        <v/>
      </c>
      <c r="B624" s="212" t="str">
        <f>IF(TAM!T628="","",TAM!T628)</f>
        <v/>
      </c>
      <c r="C624" s="42" t="str">
        <f>IF(TAM!Q628="","",TAM!Q628)</f>
        <v/>
      </c>
      <c r="D624" s="42" t="str">
        <f>IF(TAM!I628="","",TAM!I628)</f>
        <v/>
      </c>
      <c r="E624" s="42" t="str">
        <f>IF(TAM!H628="","",TAM!H628)</f>
        <v/>
      </c>
      <c r="F624" s="213" t="str">
        <f>IF(TAM!L628="","",TAM!L628)</f>
        <v/>
      </c>
      <c r="G624" s="213" t="str">
        <f>IF(TAM!M628="","",TAM!M628)</f>
        <v/>
      </c>
      <c r="H624" s="220" t="str">
        <f>IF(TAM!AD628="","",TAM!AD628)</f>
        <v/>
      </c>
      <c r="I624" s="223" t="str">
        <f>IF(Table35[[#This Row],[Open Qty TAM]]="","",TAM!AE628)</f>
        <v/>
      </c>
      <c r="J624" s="212" t="str">
        <f>IF(TMMIN!T626="","",TMMIN!T626)</f>
        <v/>
      </c>
      <c r="K624" s="42" t="str">
        <f>IF(TMMIN!Q626="","",TMMIN!Q626)</f>
        <v/>
      </c>
      <c r="L624" s="42" t="str">
        <f>IF(TMMIN!I626="","",TMMIN!I626)</f>
        <v/>
      </c>
      <c r="M624" s="220" t="str">
        <f>IF(Table35[[#This Row],[PO TMMIN]]="","",TMMIN!AD626)</f>
        <v/>
      </c>
      <c r="N624" s="223" t="str">
        <f>IF(Table35[[#This Row],[Open Qty TMMIN]]="","",TMMIN!AE626)</f>
        <v/>
      </c>
      <c r="O624" s="226" t="str">
        <f>IF(Table35[[#This Row],[Open Qty TAM]]="","",SUM(SUMIF('STOCK OES'!B:B,Table35[[#This Row],[Ich No]],'STOCK OES'!E:E),SUMIF('STOCK SEALING'!B:B,Table35[[#This Row],[Ich Part No]],'STOCK SEALING'!E:E)))</f>
        <v/>
      </c>
      <c r="P624" s="223" t="str">
        <f>IF(Table35[[#This Row],[Rest TMMIN]]="","",SUM(SUMIF('STOCK OES'!B:B,Table35[[#This Row],[Ich Part No]],'STOCK OES'!E:E),SUMIF('STOCK SEALING'!B:B,Table35[[#This Row],[Ich Part No]],'STOCK SEALING'!E:E)))</f>
        <v/>
      </c>
      <c r="Q624" s="226"/>
      <c r="R624" s="223"/>
      <c r="S624" s="226" t="str">
        <f>IFERROR(Table35[[#This Row],[REST TAM]]-Table35[[#This Row],[Scan TAM]],"")</f>
        <v/>
      </c>
      <c r="T624" s="223" t="str">
        <f>IFERROR(Table35[[#This Row],[Rest TMMIN]]-Table35[[#This Row],[Scan Tmmin]],"")</f>
        <v/>
      </c>
      <c r="U624" s="212" t="str">
        <f>IF(Table35[[#This Row],[PO TAM]]="","",IF(Table35[[#This Row],[Balance TAM]]&gt;0,"Open","Close"))</f>
        <v/>
      </c>
      <c r="V624" s="214" t="str">
        <f>IF(Table35[[#This Row],[PO TMMIN]]="","",IF(Table35[[#This Row],[Balance TMMIN]]&gt;0,"Open","Close"))</f>
        <v/>
      </c>
      <c r="W624" s="212"/>
      <c r="X624" s="214"/>
      <c r="Y624" s="236" t="str">
        <f>IF(Table35[[#This Row],[PO TAM]]="","",SUMIF(J:J,Table35[[#This Row],[Ich No]],J:N))</f>
        <v/>
      </c>
      <c r="Z624" s="214" t="str">
        <f>IF(Table35[[#This Row],[PO TMMIN]]="","",SUMIF(B:B,Table35[[#This Row],[Ich Part No]],I:I))</f>
        <v/>
      </c>
      <c r="AC624" s="169" t="str">
        <f>IF(Table35[[#This Row],[Delivery Date]]="","",$AC$2-Table35[[#This Row],[Delivery Date]])</f>
        <v/>
      </c>
      <c r="AE624" t="str">
        <f>IFERROR(VLOOKUP(Table35[[#This Row],[Ich No]],'ICH NO'!K:M,3,0),"")</f>
        <v/>
      </c>
      <c r="AF624" t="str">
        <f>IF(Table35[[#This Row],[REST TAM]]&gt;Table35[[#This Row],[Stock TAM]],Table35[[#This Row],[Stock TAM]],Table35[[#This Row],[REST TAM]])</f>
        <v/>
      </c>
    </row>
    <row r="625" spans="1:32" x14ac:dyDescent="0.3">
      <c r="A625" s="173" t="str">
        <f>IF(Table35[[#This Row],[TAM PART NO]]="","",(ROW()-2))</f>
        <v/>
      </c>
      <c r="B625" s="212" t="str">
        <f>IF(TAM!T629="","",TAM!T629)</f>
        <v/>
      </c>
      <c r="C625" s="42" t="str">
        <f>IF(TAM!Q629="","",TAM!Q629)</f>
        <v/>
      </c>
      <c r="D625" s="42" t="str">
        <f>IF(TAM!I629="","",TAM!I629)</f>
        <v/>
      </c>
      <c r="E625" s="42" t="str">
        <f>IF(TAM!H629="","",TAM!H629)</f>
        <v/>
      </c>
      <c r="F625" s="213" t="str">
        <f>IF(TAM!L629="","",TAM!L629)</f>
        <v/>
      </c>
      <c r="G625" s="213" t="str">
        <f>IF(TAM!M629="","",TAM!M629)</f>
        <v/>
      </c>
      <c r="H625" s="220" t="str">
        <f>IF(TAM!AD629="","",TAM!AD629)</f>
        <v/>
      </c>
      <c r="I625" s="223" t="str">
        <f>IF(Table35[[#This Row],[Open Qty TAM]]="","",TAM!AE629)</f>
        <v/>
      </c>
      <c r="J625" s="212" t="str">
        <f>IF(TMMIN!T627="","",TMMIN!T627)</f>
        <v/>
      </c>
      <c r="K625" s="42" t="str">
        <f>IF(TMMIN!Q627="","",TMMIN!Q627)</f>
        <v/>
      </c>
      <c r="L625" s="42" t="str">
        <f>IF(TMMIN!I627="","",TMMIN!I627)</f>
        <v/>
      </c>
      <c r="M625" s="220" t="str">
        <f>IF(Table35[[#This Row],[PO TMMIN]]="","",TMMIN!AD627)</f>
        <v/>
      </c>
      <c r="N625" s="223" t="str">
        <f>IF(Table35[[#This Row],[Open Qty TMMIN]]="","",TMMIN!AE627)</f>
        <v/>
      </c>
      <c r="O625" s="226" t="str">
        <f>IF(Table35[[#This Row],[Open Qty TAM]]="","",SUM(SUMIF('STOCK OES'!B:B,Table35[[#This Row],[Ich No]],'STOCK OES'!E:E),SUMIF('STOCK SEALING'!B:B,Table35[[#This Row],[Ich Part No]],'STOCK SEALING'!E:E)))</f>
        <v/>
      </c>
      <c r="P625" s="223" t="str">
        <f>IF(Table35[[#This Row],[Rest TMMIN]]="","",SUM(SUMIF('STOCK OES'!B:B,Table35[[#This Row],[Ich Part No]],'STOCK OES'!E:E),SUMIF('STOCK SEALING'!B:B,Table35[[#This Row],[Ich Part No]],'STOCK SEALING'!E:E)))</f>
        <v/>
      </c>
      <c r="Q625" s="226"/>
      <c r="R625" s="223"/>
      <c r="S625" s="226" t="str">
        <f>IFERROR(Table35[[#This Row],[REST TAM]]-Table35[[#This Row],[Scan TAM]],"")</f>
        <v/>
      </c>
      <c r="T625" s="223" t="str">
        <f>IFERROR(Table35[[#This Row],[Rest TMMIN]]-Table35[[#This Row],[Scan Tmmin]],"")</f>
        <v/>
      </c>
      <c r="U625" s="212" t="str">
        <f>IF(Table35[[#This Row],[PO TAM]]="","",IF(Table35[[#This Row],[Balance TAM]]&gt;0,"Open","Close"))</f>
        <v/>
      </c>
      <c r="V625" s="214" t="str">
        <f>IF(Table35[[#This Row],[PO TMMIN]]="","",IF(Table35[[#This Row],[Balance TMMIN]]&gt;0,"Open","Close"))</f>
        <v/>
      </c>
      <c r="W625" s="212"/>
      <c r="X625" s="214"/>
      <c r="Y625" s="236" t="str">
        <f>IF(Table35[[#This Row],[PO TAM]]="","",SUMIF(J:J,Table35[[#This Row],[Ich No]],J:N))</f>
        <v/>
      </c>
      <c r="Z625" s="214" t="str">
        <f>IF(Table35[[#This Row],[PO TMMIN]]="","",SUMIF(B:B,Table35[[#This Row],[Ich Part No]],I:I))</f>
        <v/>
      </c>
      <c r="AC625" s="169" t="str">
        <f>IF(Table35[[#This Row],[Delivery Date]]="","",$AC$2-Table35[[#This Row],[Delivery Date]])</f>
        <v/>
      </c>
      <c r="AE625" t="str">
        <f>IFERROR(VLOOKUP(Table35[[#This Row],[Ich No]],'ICH NO'!K:M,3,0),"")</f>
        <v/>
      </c>
      <c r="AF625" t="str">
        <f>IF(Table35[[#This Row],[REST TAM]]&gt;Table35[[#This Row],[Stock TAM]],Table35[[#This Row],[Stock TAM]],Table35[[#This Row],[REST TAM]])</f>
        <v/>
      </c>
    </row>
    <row r="626" spans="1:32" x14ac:dyDescent="0.3">
      <c r="A626" s="173" t="str">
        <f>IF(Table35[[#This Row],[TAM PART NO]]="","",(ROW()-2))</f>
        <v/>
      </c>
      <c r="B626" s="212" t="str">
        <f>IF(TAM!T630="","",TAM!T630)</f>
        <v/>
      </c>
      <c r="C626" s="42" t="str">
        <f>IF(TAM!Q630="","",TAM!Q630)</f>
        <v/>
      </c>
      <c r="D626" s="42" t="str">
        <f>IF(TAM!I630="","",TAM!I630)</f>
        <v/>
      </c>
      <c r="E626" s="42" t="str">
        <f>IF(TAM!H630="","",TAM!H630)</f>
        <v/>
      </c>
      <c r="F626" s="213" t="str">
        <f>IF(TAM!L630="","",TAM!L630)</f>
        <v/>
      </c>
      <c r="G626" s="213" t="str">
        <f>IF(TAM!M630="","",TAM!M630)</f>
        <v/>
      </c>
      <c r="H626" s="220" t="str">
        <f>IF(TAM!AD630="","",TAM!AD630)</f>
        <v/>
      </c>
      <c r="I626" s="223" t="str">
        <f>IF(Table35[[#This Row],[Open Qty TAM]]="","",TAM!AE630)</f>
        <v/>
      </c>
      <c r="J626" s="212" t="str">
        <f>IF(TMMIN!T628="","",TMMIN!T628)</f>
        <v/>
      </c>
      <c r="K626" s="42" t="str">
        <f>IF(TMMIN!Q628="","",TMMIN!Q628)</f>
        <v/>
      </c>
      <c r="L626" s="42" t="str">
        <f>IF(TMMIN!I628="","",TMMIN!I628)</f>
        <v/>
      </c>
      <c r="M626" s="220" t="str">
        <f>IF(Table35[[#This Row],[PO TMMIN]]="","",TMMIN!AD628)</f>
        <v/>
      </c>
      <c r="N626" s="223" t="str">
        <f>IF(Table35[[#This Row],[Open Qty TMMIN]]="","",TMMIN!AE628)</f>
        <v/>
      </c>
      <c r="O626" s="226" t="str">
        <f>IF(Table35[[#This Row],[Open Qty TAM]]="","",SUM(SUMIF('STOCK OES'!B:B,Table35[[#This Row],[Ich No]],'STOCK OES'!E:E),SUMIF('STOCK SEALING'!B:B,Table35[[#This Row],[Ich Part No]],'STOCK SEALING'!E:E)))</f>
        <v/>
      </c>
      <c r="P626" s="223" t="str">
        <f>IF(Table35[[#This Row],[Rest TMMIN]]="","",SUM(SUMIF('STOCK OES'!B:B,Table35[[#This Row],[Ich Part No]],'STOCK OES'!E:E),SUMIF('STOCK SEALING'!B:B,Table35[[#This Row],[Ich Part No]],'STOCK SEALING'!E:E)))</f>
        <v/>
      </c>
      <c r="Q626" s="226"/>
      <c r="R626" s="223"/>
      <c r="S626" s="226" t="str">
        <f>IFERROR(Table35[[#This Row],[REST TAM]]-Table35[[#This Row],[Scan TAM]],"")</f>
        <v/>
      </c>
      <c r="T626" s="223" t="str">
        <f>IFERROR(Table35[[#This Row],[Rest TMMIN]]-Table35[[#This Row],[Scan Tmmin]],"")</f>
        <v/>
      </c>
      <c r="U626" s="212" t="str">
        <f>IF(Table35[[#This Row],[PO TAM]]="","",IF(Table35[[#This Row],[Balance TAM]]&gt;0,"Open","Close"))</f>
        <v/>
      </c>
      <c r="V626" s="214" t="str">
        <f>IF(Table35[[#This Row],[PO TMMIN]]="","",IF(Table35[[#This Row],[Balance TMMIN]]&gt;0,"Open","Close"))</f>
        <v/>
      </c>
      <c r="W626" s="212"/>
      <c r="X626" s="214"/>
      <c r="Y626" s="236" t="str">
        <f>IF(Table35[[#This Row],[PO TAM]]="","",SUMIF(J:J,Table35[[#This Row],[Ich No]],J:N))</f>
        <v/>
      </c>
      <c r="Z626" s="214" t="str">
        <f>IF(Table35[[#This Row],[PO TMMIN]]="","",SUMIF(B:B,Table35[[#This Row],[Ich Part No]],I:I))</f>
        <v/>
      </c>
      <c r="AC626" s="169" t="str">
        <f>IF(Table35[[#This Row],[Delivery Date]]="","",$AC$2-Table35[[#This Row],[Delivery Date]])</f>
        <v/>
      </c>
      <c r="AE626" t="str">
        <f>IFERROR(VLOOKUP(Table35[[#This Row],[Ich No]],'ICH NO'!K:M,3,0),"")</f>
        <v/>
      </c>
      <c r="AF626" t="str">
        <f>IF(Table35[[#This Row],[REST TAM]]&gt;Table35[[#This Row],[Stock TAM]],Table35[[#This Row],[Stock TAM]],Table35[[#This Row],[REST TAM]])</f>
        <v/>
      </c>
    </row>
    <row r="627" spans="1:32" x14ac:dyDescent="0.3">
      <c r="A627" s="173" t="str">
        <f>IF(Table35[[#This Row],[TAM PART NO]]="","",(ROW()-2))</f>
        <v/>
      </c>
      <c r="B627" s="212" t="str">
        <f>IF(TAM!T631="","",TAM!T631)</f>
        <v/>
      </c>
      <c r="C627" s="42" t="str">
        <f>IF(TAM!Q631="","",TAM!Q631)</f>
        <v/>
      </c>
      <c r="D627" s="42" t="str">
        <f>IF(TAM!I631="","",TAM!I631)</f>
        <v/>
      </c>
      <c r="E627" s="42" t="str">
        <f>IF(TAM!H631="","",TAM!H631)</f>
        <v/>
      </c>
      <c r="F627" s="213" t="str">
        <f>IF(TAM!L631="","",TAM!L631)</f>
        <v/>
      </c>
      <c r="G627" s="213" t="str">
        <f>IF(TAM!M631="","",TAM!M631)</f>
        <v/>
      </c>
      <c r="H627" s="220" t="str">
        <f>IF(TAM!AD631="","",TAM!AD631)</f>
        <v/>
      </c>
      <c r="I627" s="223" t="str">
        <f>IF(Table35[[#This Row],[Open Qty TAM]]="","",TAM!AE631)</f>
        <v/>
      </c>
      <c r="J627" s="212" t="str">
        <f>IF(TMMIN!T629="","",TMMIN!T629)</f>
        <v/>
      </c>
      <c r="K627" s="42" t="str">
        <f>IF(TMMIN!Q629="","",TMMIN!Q629)</f>
        <v/>
      </c>
      <c r="L627" s="42" t="str">
        <f>IF(TMMIN!I629="","",TMMIN!I629)</f>
        <v/>
      </c>
      <c r="M627" s="220" t="str">
        <f>IF(Table35[[#This Row],[PO TMMIN]]="","",TMMIN!AD629)</f>
        <v/>
      </c>
      <c r="N627" s="223" t="str">
        <f>IF(Table35[[#This Row],[Open Qty TMMIN]]="","",TMMIN!AE629)</f>
        <v/>
      </c>
      <c r="O627" s="226" t="str">
        <f>IF(Table35[[#This Row],[Open Qty TAM]]="","",SUM(SUMIF('STOCK OES'!B:B,Table35[[#This Row],[Ich No]],'STOCK OES'!E:E),SUMIF('STOCK SEALING'!B:B,Table35[[#This Row],[Ich Part No]],'STOCK SEALING'!E:E)))</f>
        <v/>
      </c>
      <c r="P627" s="223" t="str">
        <f>IF(Table35[[#This Row],[Rest TMMIN]]="","",SUM(SUMIF('STOCK OES'!B:B,Table35[[#This Row],[Ich Part No]],'STOCK OES'!E:E),SUMIF('STOCK SEALING'!B:B,Table35[[#This Row],[Ich Part No]],'STOCK SEALING'!E:E)))</f>
        <v/>
      </c>
      <c r="Q627" s="226"/>
      <c r="R627" s="223"/>
      <c r="S627" s="226" t="str">
        <f>IFERROR(Table35[[#This Row],[REST TAM]]-Table35[[#This Row],[Scan TAM]],"")</f>
        <v/>
      </c>
      <c r="T627" s="223" t="str">
        <f>IFERROR(Table35[[#This Row],[Rest TMMIN]]-Table35[[#This Row],[Scan Tmmin]],"")</f>
        <v/>
      </c>
      <c r="U627" s="212" t="str">
        <f>IF(Table35[[#This Row],[PO TAM]]="","",IF(Table35[[#This Row],[Balance TAM]]&gt;0,"Open","Close"))</f>
        <v/>
      </c>
      <c r="V627" s="214" t="str">
        <f>IF(Table35[[#This Row],[PO TMMIN]]="","",IF(Table35[[#This Row],[Balance TMMIN]]&gt;0,"Open","Close"))</f>
        <v/>
      </c>
      <c r="W627" s="212"/>
      <c r="X627" s="214"/>
      <c r="Y627" s="236" t="str">
        <f>IF(Table35[[#This Row],[PO TAM]]="","",SUMIF(J:J,Table35[[#This Row],[Ich No]],J:N))</f>
        <v/>
      </c>
      <c r="Z627" s="214" t="str">
        <f>IF(Table35[[#This Row],[PO TMMIN]]="","",SUMIF(B:B,Table35[[#This Row],[Ich Part No]],I:I))</f>
        <v/>
      </c>
      <c r="AC627" s="169" t="str">
        <f>IF(Table35[[#This Row],[Delivery Date]]="","",$AC$2-Table35[[#This Row],[Delivery Date]])</f>
        <v/>
      </c>
      <c r="AE627" t="str">
        <f>IFERROR(VLOOKUP(Table35[[#This Row],[Ich No]],'ICH NO'!K:M,3,0),"")</f>
        <v/>
      </c>
      <c r="AF627" t="str">
        <f>IF(Table35[[#This Row],[REST TAM]]&gt;Table35[[#This Row],[Stock TAM]],Table35[[#This Row],[Stock TAM]],Table35[[#This Row],[REST TAM]])</f>
        <v/>
      </c>
    </row>
    <row r="628" spans="1:32" x14ac:dyDescent="0.3">
      <c r="A628" s="173" t="str">
        <f>IF(Table35[[#This Row],[TAM PART NO]]="","",(ROW()-2))</f>
        <v/>
      </c>
      <c r="B628" s="212" t="str">
        <f>IF(TAM!T632="","",TAM!T632)</f>
        <v/>
      </c>
      <c r="C628" s="42" t="str">
        <f>IF(TAM!Q632="","",TAM!Q632)</f>
        <v/>
      </c>
      <c r="D628" s="42" t="str">
        <f>IF(TAM!I632="","",TAM!I632)</f>
        <v/>
      </c>
      <c r="E628" s="42" t="str">
        <f>IF(TAM!H632="","",TAM!H632)</f>
        <v/>
      </c>
      <c r="F628" s="213" t="str">
        <f>IF(TAM!L632="","",TAM!L632)</f>
        <v/>
      </c>
      <c r="G628" s="213" t="str">
        <f>IF(TAM!M632="","",TAM!M632)</f>
        <v/>
      </c>
      <c r="H628" s="220" t="str">
        <f>IF(TAM!AD632="","",TAM!AD632)</f>
        <v/>
      </c>
      <c r="I628" s="223" t="str">
        <f>IF(Table35[[#This Row],[Open Qty TAM]]="","",TAM!AE632)</f>
        <v/>
      </c>
      <c r="J628" s="212" t="str">
        <f>IF(TMMIN!T630="","",TMMIN!T630)</f>
        <v/>
      </c>
      <c r="K628" s="42" t="str">
        <f>IF(TMMIN!Q630="","",TMMIN!Q630)</f>
        <v/>
      </c>
      <c r="L628" s="42" t="str">
        <f>IF(TMMIN!I630="","",TMMIN!I630)</f>
        <v/>
      </c>
      <c r="M628" s="220" t="str">
        <f>IF(Table35[[#This Row],[PO TMMIN]]="","",TMMIN!AD630)</f>
        <v/>
      </c>
      <c r="N628" s="223" t="str">
        <f>IF(Table35[[#This Row],[Open Qty TMMIN]]="","",TMMIN!AE630)</f>
        <v/>
      </c>
      <c r="O628" s="226" t="str">
        <f>IF(Table35[[#This Row],[Open Qty TAM]]="","",SUM(SUMIF('STOCK OES'!B:B,Table35[[#This Row],[Ich No]],'STOCK OES'!E:E),SUMIF('STOCK SEALING'!B:B,Table35[[#This Row],[Ich Part No]],'STOCK SEALING'!E:E)))</f>
        <v/>
      </c>
      <c r="P628" s="223" t="str">
        <f>IF(Table35[[#This Row],[Rest TMMIN]]="","",SUM(SUMIF('STOCK OES'!B:B,Table35[[#This Row],[Ich Part No]],'STOCK OES'!E:E),SUMIF('STOCK SEALING'!B:B,Table35[[#This Row],[Ich Part No]],'STOCK SEALING'!E:E)))</f>
        <v/>
      </c>
      <c r="Q628" s="226"/>
      <c r="R628" s="223"/>
      <c r="S628" s="226" t="str">
        <f>IFERROR(Table35[[#This Row],[REST TAM]]-Table35[[#This Row],[Scan TAM]],"")</f>
        <v/>
      </c>
      <c r="T628" s="223" t="str">
        <f>IFERROR(Table35[[#This Row],[Rest TMMIN]]-Table35[[#This Row],[Scan Tmmin]],"")</f>
        <v/>
      </c>
      <c r="U628" s="212" t="str">
        <f>IF(Table35[[#This Row],[PO TAM]]="","",IF(Table35[[#This Row],[Balance TAM]]&gt;0,"Open","Close"))</f>
        <v/>
      </c>
      <c r="V628" s="214" t="str">
        <f>IF(Table35[[#This Row],[PO TMMIN]]="","",IF(Table35[[#This Row],[Balance TMMIN]]&gt;0,"Open","Close"))</f>
        <v/>
      </c>
      <c r="W628" s="212"/>
      <c r="X628" s="214"/>
      <c r="Y628" s="236" t="str">
        <f>IF(Table35[[#This Row],[PO TAM]]="","",SUMIF(J:J,Table35[[#This Row],[Ich No]],J:N))</f>
        <v/>
      </c>
      <c r="Z628" s="214" t="str">
        <f>IF(Table35[[#This Row],[PO TMMIN]]="","",SUMIF(B:B,Table35[[#This Row],[Ich Part No]],I:I))</f>
        <v/>
      </c>
      <c r="AC628" s="169" t="str">
        <f>IF(Table35[[#This Row],[Delivery Date]]="","",$AC$2-Table35[[#This Row],[Delivery Date]])</f>
        <v/>
      </c>
      <c r="AE628" t="str">
        <f>IFERROR(VLOOKUP(Table35[[#This Row],[Ich No]],'ICH NO'!K:M,3,0),"")</f>
        <v/>
      </c>
      <c r="AF628" t="str">
        <f>IF(Table35[[#This Row],[REST TAM]]&gt;Table35[[#This Row],[Stock TAM]],Table35[[#This Row],[Stock TAM]],Table35[[#This Row],[REST TAM]])</f>
        <v/>
      </c>
    </row>
    <row r="629" spans="1:32" x14ac:dyDescent="0.3">
      <c r="A629" s="173" t="str">
        <f>IF(Table35[[#This Row],[TAM PART NO]]="","",(ROW()-2))</f>
        <v/>
      </c>
      <c r="B629" s="212" t="str">
        <f>IF(TAM!T633="","",TAM!T633)</f>
        <v/>
      </c>
      <c r="C629" s="42" t="str">
        <f>IF(TAM!Q633="","",TAM!Q633)</f>
        <v/>
      </c>
      <c r="D629" s="42" t="str">
        <f>IF(TAM!I633="","",TAM!I633)</f>
        <v/>
      </c>
      <c r="E629" s="42" t="str">
        <f>IF(TAM!H633="","",TAM!H633)</f>
        <v/>
      </c>
      <c r="F629" s="213" t="str">
        <f>IF(TAM!L633="","",TAM!L633)</f>
        <v/>
      </c>
      <c r="G629" s="213" t="str">
        <f>IF(TAM!M633="","",TAM!M633)</f>
        <v/>
      </c>
      <c r="H629" s="220" t="str">
        <f>IF(TAM!AD633="","",TAM!AD633)</f>
        <v/>
      </c>
      <c r="I629" s="223" t="str">
        <f>IF(Table35[[#This Row],[Open Qty TAM]]="","",TAM!AE633)</f>
        <v/>
      </c>
      <c r="J629" s="212" t="str">
        <f>IF(TMMIN!T631="","",TMMIN!T631)</f>
        <v/>
      </c>
      <c r="K629" s="42" t="str">
        <f>IF(TMMIN!Q631="","",TMMIN!Q631)</f>
        <v/>
      </c>
      <c r="L629" s="42" t="str">
        <f>IF(TMMIN!I631="","",TMMIN!I631)</f>
        <v/>
      </c>
      <c r="M629" s="220" t="str">
        <f>IF(Table35[[#This Row],[PO TMMIN]]="","",TMMIN!AD631)</f>
        <v/>
      </c>
      <c r="N629" s="223" t="str">
        <f>IF(Table35[[#This Row],[Open Qty TMMIN]]="","",TMMIN!AE631)</f>
        <v/>
      </c>
      <c r="O629" s="226" t="str">
        <f>IF(Table35[[#This Row],[Open Qty TAM]]="","",SUM(SUMIF('STOCK OES'!B:B,Table35[[#This Row],[Ich No]],'STOCK OES'!E:E),SUMIF('STOCK SEALING'!B:B,Table35[[#This Row],[Ich Part No]],'STOCK SEALING'!E:E)))</f>
        <v/>
      </c>
      <c r="P629" s="223" t="str">
        <f>IF(Table35[[#This Row],[Rest TMMIN]]="","",SUM(SUMIF('STOCK OES'!B:B,Table35[[#This Row],[Ich Part No]],'STOCK OES'!E:E),SUMIF('STOCK SEALING'!B:B,Table35[[#This Row],[Ich Part No]],'STOCK SEALING'!E:E)))</f>
        <v/>
      </c>
      <c r="Q629" s="226"/>
      <c r="R629" s="223"/>
      <c r="S629" s="226" t="str">
        <f>IFERROR(Table35[[#This Row],[REST TAM]]-Table35[[#This Row],[Scan TAM]],"")</f>
        <v/>
      </c>
      <c r="T629" s="223" t="str">
        <f>IFERROR(Table35[[#This Row],[Rest TMMIN]]-Table35[[#This Row],[Scan Tmmin]],"")</f>
        <v/>
      </c>
      <c r="U629" s="212" t="str">
        <f>IF(Table35[[#This Row],[PO TAM]]="","",IF(Table35[[#This Row],[Balance TAM]]&gt;0,"Open","Close"))</f>
        <v/>
      </c>
      <c r="V629" s="214" t="str">
        <f>IF(Table35[[#This Row],[PO TMMIN]]="","",IF(Table35[[#This Row],[Balance TMMIN]]&gt;0,"Open","Close"))</f>
        <v/>
      </c>
      <c r="W629" s="212"/>
      <c r="X629" s="214"/>
      <c r="Y629" s="236" t="str">
        <f>IF(Table35[[#This Row],[PO TAM]]="","",SUMIF(J:J,Table35[[#This Row],[Ich No]],J:N))</f>
        <v/>
      </c>
      <c r="Z629" s="214" t="str">
        <f>IF(Table35[[#This Row],[PO TMMIN]]="","",SUMIF(B:B,Table35[[#This Row],[Ich Part No]],I:I))</f>
        <v/>
      </c>
      <c r="AC629" s="169" t="str">
        <f>IF(Table35[[#This Row],[Delivery Date]]="","",$AC$2-Table35[[#This Row],[Delivery Date]])</f>
        <v/>
      </c>
      <c r="AE629" t="str">
        <f>IFERROR(VLOOKUP(Table35[[#This Row],[Ich No]],'ICH NO'!K:M,3,0),"")</f>
        <v/>
      </c>
      <c r="AF629" t="str">
        <f>IF(Table35[[#This Row],[REST TAM]]&gt;Table35[[#This Row],[Stock TAM]],Table35[[#This Row],[Stock TAM]],Table35[[#This Row],[REST TAM]])</f>
        <v/>
      </c>
    </row>
    <row r="630" spans="1:32" x14ac:dyDescent="0.3">
      <c r="A630" s="173" t="str">
        <f>IF(Table35[[#This Row],[TAM PART NO]]="","",(ROW()-2))</f>
        <v/>
      </c>
      <c r="B630" s="212" t="str">
        <f>IF(TAM!T634="","",TAM!T634)</f>
        <v/>
      </c>
      <c r="C630" s="42" t="str">
        <f>IF(TAM!Q634="","",TAM!Q634)</f>
        <v/>
      </c>
      <c r="D630" s="42" t="str">
        <f>IF(TAM!I634="","",TAM!I634)</f>
        <v/>
      </c>
      <c r="E630" s="42" t="str">
        <f>IF(TAM!H634="","",TAM!H634)</f>
        <v/>
      </c>
      <c r="F630" s="213" t="str">
        <f>IF(TAM!L634="","",TAM!L634)</f>
        <v/>
      </c>
      <c r="G630" s="213" t="str">
        <f>IF(TAM!M634="","",TAM!M634)</f>
        <v/>
      </c>
      <c r="H630" s="220" t="str">
        <f>IF(TAM!AD634="","",TAM!AD634)</f>
        <v/>
      </c>
      <c r="I630" s="223" t="str">
        <f>IF(Table35[[#This Row],[Open Qty TAM]]="","",TAM!AE634)</f>
        <v/>
      </c>
      <c r="J630" s="212" t="str">
        <f>IF(TMMIN!T632="","",TMMIN!T632)</f>
        <v/>
      </c>
      <c r="K630" s="42" t="str">
        <f>IF(TMMIN!Q632="","",TMMIN!Q632)</f>
        <v/>
      </c>
      <c r="L630" s="42" t="str">
        <f>IF(TMMIN!I632="","",TMMIN!I632)</f>
        <v/>
      </c>
      <c r="M630" s="220" t="str">
        <f>IF(Table35[[#This Row],[PO TMMIN]]="","",TMMIN!AD632)</f>
        <v/>
      </c>
      <c r="N630" s="223" t="str">
        <f>IF(Table35[[#This Row],[Open Qty TMMIN]]="","",TMMIN!AE632)</f>
        <v/>
      </c>
      <c r="O630" s="226" t="str">
        <f>IF(Table35[[#This Row],[Open Qty TAM]]="","",SUM(SUMIF('STOCK OES'!B:B,Table35[[#This Row],[Ich No]],'STOCK OES'!E:E),SUMIF('STOCK SEALING'!B:B,Table35[[#This Row],[Ich Part No]],'STOCK SEALING'!E:E)))</f>
        <v/>
      </c>
      <c r="P630" s="223" t="str">
        <f>IF(Table35[[#This Row],[Rest TMMIN]]="","",SUM(SUMIF('STOCK OES'!B:B,Table35[[#This Row],[Ich Part No]],'STOCK OES'!E:E),SUMIF('STOCK SEALING'!B:B,Table35[[#This Row],[Ich Part No]],'STOCK SEALING'!E:E)))</f>
        <v/>
      </c>
      <c r="Q630" s="226"/>
      <c r="R630" s="223"/>
      <c r="S630" s="226" t="str">
        <f>IFERROR(Table35[[#This Row],[REST TAM]]-Table35[[#This Row],[Scan TAM]],"")</f>
        <v/>
      </c>
      <c r="T630" s="223" t="str">
        <f>IFERROR(Table35[[#This Row],[Rest TMMIN]]-Table35[[#This Row],[Scan Tmmin]],"")</f>
        <v/>
      </c>
      <c r="U630" s="212" t="str">
        <f>IF(Table35[[#This Row],[PO TAM]]="","",IF(Table35[[#This Row],[Balance TAM]]&gt;0,"Open","Close"))</f>
        <v/>
      </c>
      <c r="V630" s="214" t="str">
        <f>IF(Table35[[#This Row],[PO TMMIN]]="","",IF(Table35[[#This Row],[Balance TMMIN]]&gt;0,"Open","Close"))</f>
        <v/>
      </c>
      <c r="W630" s="212"/>
      <c r="X630" s="214"/>
      <c r="Y630" s="236" t="str">
        <f>IF(Table35[[#This Row],[PO TAM]]="","",SUMIF(J:J,Table35[[#This Row],[Ich No]],J:N))</f>
        <v/>
      </c>
      <c r="Z630" s="214" t="str">
        <f>IF(Table35[[#This Row],[PO TMMIN]]="","",SUMIF(B:B,Table35[[#This Row],[Ich Part No]],I:I))</f>
        <v/>
      </c>
      <c r="AC630" s="169" t="str">
        <f>IF(Table35[[#This Row],[Delivery Date]]="","",$AC$2-Table35[[#This Row],[Delivery Date]])</f>
        <v/>
      </c>
      <c r="AE630" t="str">
        <f>IFERROR(VLOOKUP(Table35[[#This Row],[Ich No]],'ICH NO'!K:M,3,0),"")</f>
        <v/>
      </c>
      <c r="AF630" t="str">
        <f>IF(Table35[[#This Row],[REST TAM]]&gt;Table35[[#This Row],[Stock TAM]],Table35[[#This Row],[Stock TAM]],Table35[[#This Row],[REST TAM]])</f>
        <v/>
      </c>
    </row>
    <row r="631" spans="1:32" x14ac:dyDescent="0.3">
      <c r="A631" s="173" t="str">
        <f>IF(Table35[[#This Row],[TAM PART NO]]="","",(ROW()-2))</f>
        <v/>
      </c>
      <c r="B631" s="212" t="str">
        <f>IF(TAM!T635="","",TAM!T635)</f>
        <v/>
      </c>
      <c r="C631" s="42" t="str">
        <f>IF(TAM!Q635="","",TAM!Q635)</f>
        <v/>
      </c>
      <c r="D631" s="42" t="str">
        <f>IF(TAM!I635="","",TAM!I635)</f>
        <v/>
      </c>
      <c r="E631" s="42" t="str">
        <f>IF(TAM!H635="","",TAM!H635)</f>
        <v/>
      </c>
      <c r="F631" s="213" t="str">
        <f>IF(TAM!L635="","",TAM!L635)</f>
        <v/>
      </c>
      <c r="G631" s="213" t="str">
        <f>IF(TAM!M635="","",TAM!M635)</f>
        <v/>
      </c>
      <c r="H631" s="220" t="str">
        <f>IF(TAM!AD635="","",TAM!AD635)</f>
        <v/>
      </c>
      <c r="I631" s="223" t="str">
        <f>IF(Table35[[#This Row],[Open Qty TAM]]="","",TAM!AE635)</f>
        <v/>
      </c>
      <c r="J631" s="212" t="str">
        <f>IF(TMMIN!T633="","",TMMIN!T633)</f>
        <v/>
      </c>
      <c r="K631" s="42" t="str">
        <f>IF(TMMIN!Q633="","",TMMIN!Q633)</f>
        <v/>
      </c>
      <c r="L631" s="42" t="str">
        <f>IF(TMMIN!I633="","",TMMIN!I633)</f>
        <v/>
      </c>
      <c r="M631" s="220" t="str">
        <f>IF(Table35[[#This Row],[PO TMMIN]]="","",TMMIN!AD633)</f>
        <v/>
      </c>
      <c r="N631" s="223" t="str">
        <f>IF(Table35[[#This Row],[Open Qty TMMIN]]="","",TMMIN!AE633)</f>
        <v/>
      </c>
      <c r="O631" s="226" t="str">
        <f>IF(Table35[[#This Row],[Open Qty TAM]]="","",SUM(SUMIF('STOCK OES'!B:B,Table35[[#This Row],[Ich No]],'STOCK OES'!E:E),SUMIF('STOCK SEALING'!B:B,Table35[[#This Row],[Ich Part No]],'STOCK SEALING'!E:E)))</f>
        <v/>
      </c>
      <c r="P631" s="223" t="str">
        <f>IF(Table35[[#This Row],[Rest TMMIN]]="","",SUM(SUMIF('STOCK OES'!B:B,Table35[[#This Row],[Ich Part No]],'STOCK OES'!E:E),SUMIF('STOCK SEALING'!B:B,Table35[[#This Row],[Ich Part No]],'STOCK SEALING'!E:E)))</f>
        <v/>
      </c>
      <c r="Q631" s="226"/>
      <c r="R631" s="223"/>
      <c r="S631" s="226" t="str">
        <f>IFERROR(Table35[[#This Row],[REST TAM]]-Table35[[#This Row],[Scan TAM]],"")</f>
        <v/>
      </c>
      <c r="T631" s="223" t="str">
        <f>IFERROR(Table35[[#This Row],[Rest TMMIN]]-Table35[[#This Row],[Scan Tmmin]],"")</f>
        <v/>
      </c>
      <c r="U631" s="212" t="str">
        <f>IF(Table35[[#This Row],[PO TAM]]="","",IF(Table35[[#This Row],[Balance TAM]]&gt;0,"Open","Close"))</f>
        <v/>
      </c>
      <c r="V631" s="214" t="str">
        <f>IF(Table35[[#This Row],[PO TMMIN]]="","",IF(Table35[[#This Row],[Balance TMMIN]]&gt;0,"Open","Close"))</f>
        <v/>
      </c>
      <c r="W631" s="212"/>
      <c r="X631" s="214"/>
      <c r="Y631" s="236" t="str">
        <f>IF(Table35[[#This Row],[PO TAM]]="","",SUMIF(J:J,Table35[[#This Row],[Ich No]],J:N))</f>
        <v/>
      </c>
      <c r="Z631" s="214" t="str">
        <f>IF(Table35[[#This Row],[PO TMMIN]]="","",SUMIF(B:B,Table35[[#This Row],[Ich Part No]],I:I))</f>
        <v/>
      </c>
      <c r="AC631" s="169" t="str">
        <f>IF(Table35[[#This Row],[Delivery Date]]="","",$AC$2-Table35[[#This Row],[Delivery Date]])</f>
        <v/>
      </c>
      <c r="AE631" t="str">
        <f>IFERROR(VLOOKUP(Table35[[#This Row],[Ich No]],'ICH NO'!K:M,3,0),"")</f>
        <v/>
      </c>
      <c r="AF631" t="str">
        <f>IF(Table35[[#This Row],[REST TAM]]&gt;Table35[[#This Row],[Stock TAM]],Table35[[#This Row],[Stock TAM]],Table35[[#This Row],[REST TAM]])</f>
        <v/>
      </c>
    </row>
    <row r="632" spans="1:32" x14ac:dyDescent="0.3">
      <c r="A632" s="173" t="str">
        <f>IF(Table35[[#This Row],[TAM PART NO]]="","",(ROW()-2))</f>
        <v/>
      </c>
      <c r="B632" s="212" t="str">
        <f>IF(TAM!T636="","",TAM!T636)</f>
        <v/>
      </c>
      <c r="C632" s="42" t="str">
        <f>IF(TAM!Q636="","",TAM!Q636)</f>
        <v/>
      </c>
      <c r="D632" s="42" t="str">
        <f>IF(TAM!I636="","",TAM!I636)</f>
        <v/>
      </c>
      <c r="E632" s="42" t="str">
        <f>IF(TAM!H636="","",TAM!H636)</f>
        <v/>
      </c>
      <c r="F632" s="213" t="str">
        <f>IF(TAM!L636="","",TAM!L636)</f>
        <v/>
      </c>
      <c r="G632" s="213" t="str">
        <f>IF(TAM!M636="","",TAM!M636)</f>
        <v/>
      </c>
      <c r="H632" s="220" t="str">
        <f>IF(TAM!AD636="","",TAM!AD636)</f>
        <v/>
      </c>
      <c r="I632" s="223" t="str">
        <f>IF(Table35[[#This Row],[Open Qty TAM]]="","",TAM!AE636)</f>
        <v/>
      </c>
      <c r="J632" s="212" t="str">
        <f>IF(TMMIN!T634="","",TMMIN!T634)</f>
        <v/>
      </c>
      <c r="K632" s="42" t="str">
        <f>IF(TMMIN!Q634="","",TMMIN!Q634)</f>
        <v/>
      </c>
      <c r="L632" s="42" t="str">
        <f>IF(TMMIN!I634="","",TMMIN!I634)</f>
        <v/>
      </c>
      <c r="M632" s="220" t="str">
        <f>IF(Table35[[#This Row],[PO TMMIN]]="","",TMMIN!AD634)</f>
        <v/>
      </c>
      <c r="N632" s="223" t="str">
        <f>IF(Table35[[#This Row],[Open Qty TMMIN]]="","",TMMIN!AE634)</f>
        <v/>
      </c>
      <c r="O632" s="226" t="str">
        <f>IF(Table35[[#This Row],[Open Qty TAM]]="","",SUM(SUMIF('STOCK OES'!B:B,Table35[[#This Row],[Ich No]],'STOCK OES'!E:E),SUMIF('STOCK SEALING'!B:B,Table35[[#This Row],[Ich Part No]],'STOCK SEALING'!E:E)))</f>
        <v/>
      </c>
      <c r="P632" s="223" t="str">
        <f>IF(Table35[[#This Row],[Rest TMMIN]]="","",SUM(SUMIF('STOCK OES'!B:B,Table35[[#This Row],[Ich Part No]],'STOCK OES'!E:E),SUMIF('STOCK SEALING'!B:B,Table35[[#This Row],[Ich Part No]],'STOCK SEALING'!E:E)))</f>
        <v/>
      </c>
      <c r="Q632" s="226"/>
      <c r="R632" s="223"/>
      <c r="S632" s="226" t="str">
        <f>IFERROR(Table35[[#This Row],[REST TAM]]-Table35[[#This Row],[Scan TAM]],"")</f>
        <v/>
      </c>
      <c r="T632" s="223" t="str">
        <f>IFERROR(Table35[[#This Row],[Rest TMMIN]]-Table35[[#This Row],[Scan Tmmin]],"")</f>
        <v/>
      </c>
      <c r="U632" s="212" t="str">
        <f>IF(Table35[[#This Row],[PO TAM]]="","",IF(Table35[[#This Row],[Balance TAM]]&gt;0,"Open","Close"))</f>
        <v/>
      </c>
      <c r="V632" s="214" t="str">
        <f>IF(Table35[[#This Row],[PO TMMIN]]="","",IF(Table35[[#This Row],[Balance TMMIN]]&gt;0,"Open","Close"))</f>
        <v/>
      </c>
      <c r="W632" s="212"/>
      <c r="X632" s="214"/>
      <c r="Y632" s="236" t="str">
        <f>IF(Table35[[#This Row],[PO TAM]]="","",SUMIF(J:J,Table35[[#This Row],[Ich No]],J:N))</f>
        <v/>
      </c>
      <c r="Z632" s="214" t="str">
        <f>IF(Table35[[#This Row],[PO TMMIN]]="","",SUMIF(B:B,Table35[[#This Row],[Ich Part No]],I:I))</f>
        <v/>
      </c>
      <c r="AC632" s="169" t="str">
        <f>IF(Table35[[#This Row],[Delivery Date]]="","",$AC$2-Table35[[#This Row],[Delivery Date]])</f>
        <v/>
      </c>
      <c r="AE632" t="str">
        <f>IFERROR(VLOOKUP(Table35[[#This Row],[Ich No]],'ICH NO'!K:M,3,0),"")</f>
        <v/>
      </c>
      <c r="AF632" t="str">
        <f>IF(Table35[[#This Row],[REST TAM]]&gt;Table35[[#This Row],[Stock TAM]],Table35[[#This Row],[Stock TAM]],Table35[[#This Row],[REST TAM]])</f>
        <v/>
      </c>
    </row>
    <row r="633" spans="1:32" x14ac:dyDescent="0.3">
      <c r="A633" s="173" t="str">
        <f>IF(Table35[[#This Row],[TAM PART NO]]="","",(ROW()-2))</f>
        <v/>
      </c>
      <c r="B633" s="212" t="str">
        <f>IF(TAM!T637="","",TAM!T637)</f>
        <v/>
      </c>
      <c r="C633" s="42" t="str">
        <f>IF(TAM!Q637="","",TAM!Q637)</f>
        <v/>
      </c>
      <c r="D633" s="42" t="str">
        <f>IF(TAM!I637="","",TAM!I637)</f>
        <v/>
      </c>
      <c r="E633" s="42" t="str">
        <f>IF(TAM!H637="","",TAM!H637)</f>
        <v/>
      </c>
      <c r="F633" s="213" t="str">
        <f>IF(TAM!L637="","",TAM!L637)</f>
        <v/>
      </c>
      <c r="G633" s="213" t="str">
        <f>IF(TAM!M637="","",TAM!M637)</f>
        <v/>
      </c>
      <c r="H633" s="220" t="str">
        <f>IF(TAM!AD637="","",TAM!AD637)</f>
        <v/>
      </c>
      <c r="I633" s="223" t="str">
        <f>IF(Table35[[#This Row],[Open Qty TAM]]="","",TAM!AE637)</f>
        <v/>
      </c>
      <c r="J633" s="212" t="str">
        <f>IF(TMMIN!T635="","",TMMIN!T635)</f>
        <v/>
      </c>
      <c r="K633" s="42" t="str">
        <f>IF(TMMIN!Q635="","",TMMIN!Q635)</f>
        <v/>
      </c>
      <c r="L633" s="42" t="str">
        <f>IF(TMMIN!I635="","",TMMIN!I635)</f>
        <v/>
      </c>
      <c r="M633" s="220" t="str">
        <f>IF(Table35[[#This Row],[PO TMMIN]]="","",TMMIN!AD635)</f>
        <v/>
      </c>
      <c r="N633" s="223" t="str">
        <f>IF(Table35[[#This Row],[Open Qty TMMIN]]="","",TMMIN!AE635)</f>
        <v/>
      </c>
      <c r="O633" s="226" t="str">
        <f>IF(Table35[[#This Row],[Open Qty TAM]]="","",SUM(SUMIF('STOCK OES'!B:B,Table35[[#This Row],[Ich No]],'STOCK OES'!E:E),SUMIF('STOCK SEALING'!B:B,Table35[[#This Row],[Ich Part No]],'STOCK SEALING'!E:E)))</f>
        <v/>
      </c>
      <c r="P633" s="223" t="str">
        <f>IF(Table35[[#This Row],[Rest TMMIN]]="","",SUM(SUMIF('STOCK OES'!B:B,Table35[[#This Row],[Ich Part No]],'STOCK OES'!E:E),SUMIF('STOCK SEALING'!B:B,Table35[[#This Row],[Ich Part No]],'STOCK SEALING'!E:E)))</f>
        <v/>
      </c>
      <c r="Q633" s="226"/>
      <c r="R633" s="223"/>
      <c r="S633" s="226" t="str">
        <f>IFERROR(Table35[[#This Row],[REST TAM]]-Table35[[#This Row],[Scan TAM]],"")</f>
        <v/>
      </c>
      <c r="T633" s="223" t="str">
        <f>IFERROR(Table35[[#This Row],[Rest TMMIN]]-Table35[[#This Row],[Scan Tmmin]],"")</f>
        <v/>
      </c>
      <c r="U633" s="212" t="str">
        <f>IF(Table35[[#This Row],[PO TAM]]="","",IF(Table35[[#This Row],[Balance TAM]]&gt;0,"Open","Close"))</f>
        <v/>
      </c>
      <c r="V633" s="214" t="str">
        <f>IF(Table35[[#This Row],[PO TMMIN]]="","",IF(Table35[[#This Row],[Balance TMMIN]]&gt;0,"Open","Close"))</f>
        <v/>
      </c>
      <c r="W633" s="212"/>
      <c r="X633" s="214"/>
      <c r="Y633" s="236" t="str">
        <f>IF(Table35[[#This Row],[PO TAM]]="","",SUMIF(J:J,Table35[[#This Row],[Ich No]],J:N))</f>
        <v/>
      </c>
      <c r="Z633" s="214" t="str">
        <f>IF(Table35[[#This Row],[PO TMMIN]]="","",SUMIF(B:B,Table35[[#This Row],[Ich Part No]],I:I))</f>
        <v/>
      </c>
      <c r="AC633" s="169" t="str">
        <f>IF(Table35[[#This Row],[Delivery Date]]="","",$AC$2-Table35[[#This Row],[Delivery Date]])</f>
        <v/>
      </c>
      <c r="AE633" t="str">
        <f>IFERROR(VLOOKUP(Table35[[#This Row],[Ich No]],'ICH NO'!K:M,3,0),"")</f>
        <v/>
      </c>
      <c r="AF633" t="str">
        <f>IF(Table35[[#This Row],[REST TAM]]&gt;Table35[[#This Row],[Stock TAM]],Table35[[#This Row],[Stock TAM]],Table35[[#This Row],[REST TAM]])</f>
        <v/>
      </c>
    </row>
    <row r="634" spans="1:32" x14ac:dyDescent="0.3">
      <c r="A634" s="173" t="str">
        <f>IF(Table35[[#This Row],[TAM PART NO]]="","",(ROW()-2))</f>
        <v/>
      </c>
      <c r="B634" s="212" t="str">
        <f>IF(TAM!T638="","",TAM!T638)</f>
        <v/>
      </c>
      <c r="C634" s="42" t="str">
        <f>IF(TAM!Q638="","",TAM!Q638)</f>
        <v/>
      </c>
      <c r="D634" s="42" t="str">
        <f>IF(TAM!I638="","",TAM!I638)</f>
        <v/>
      </c>
      <c r="E634" s="42" t="str">
        <f>IF(TAM!H638="","",TAM!H638)</f>
        <v/>
      </c>
      <c r="F634" s="213" t="str">
        <f>IF(TAM!L638="","",TAM!L638)</f>
        <v/>
      </c>
      <c r="G634" s="213" t="str">
        <f>IF(TAM!M638="","",TAM!M638)</f>
        <v/>
      </c>
      <c r="H634" s="220" t="str">
        <f>IF(TAM!AD638="","",TAM!AD638)</f>
        <v/>
      </c>
      <c r="I634" s="223" t="str">
        <f>IF(Table35[[#This Row],[Open Qty TAM]]="","",TAM!AE638)</f>
        <v/>
      </c>
      <c r="J634" s="212" t="str">
        <f>IF(TMMIN!T636="","",TMMIN!T636)</f>
        <v/>
      </c>
      <c r="K634" s="42" t="str">
        <f>IF(TMMIN!Q636="","",TMMIN!Q636)</f>
        <v/>
      </c>
      <c r="L634" s="42" t="str">
        <f>IF(TMMIN!I636="","",TMMIN!I636)</f>
        <v/>
      </c>
      <c r="M634" s="220" t="str">
        <f>IF(Table35[[#This Row],[PO TMMIN]]="","",TMMIN!AD636)</f>
        <v/>
      </c>
      <c r="N634" s="223" t="str">
        <f>IF(Table35[[#This Row],[Open Qty TMMIN]]="","",TMMIN!AE636)</f>
        <v/>
      </c>
      <c r="O634" s="226" t="str">
        <f>IF(Table35[[#This Row],[Open Qty TAM]]="","",SUM(SUMIF('STOCK OES'!B:B,Table35[[#This Row],[Ich No]],'STOCK OES'!E:E),SUMIF('STOCK SEALING'!B:B,Table35[[#This Row],[Ich Part No]],'STOCK SEALING'!E:E)))</f>
        <v/>
      </c>
      <c r="P634" s="223" t="str">
        <f>IF(Table35[[#This Row],[Rest TMMIN]]="","",SUM(SUMIF('STOCK OES'!B:B,Table35[[#This Row],[Ich Part No]],'STOCK OES'!E:E),SUMIF('STOCK SEALING'!B:B,Table35[[#This Row],[Ich Part No]],'STOCK SEALING'!E:E)))</f>
        <v/>
      </c>
      <c r="Q634" s="226"/>
      <c r="R634" s="223"/>
      <c r="S634" s="226" t="str">
        <f>IFERROR(Table35[[#This Row],[REST TAM]]-Table35[[#This Row],[Scan TAM]],"")</f>
        <v/>
      </c>
      <c r="T634" s="223" t="str">
        <f>IFERROR(Table35[[#This Row],[Rest TMMIN]]-Table35[[#This Row],[Scan Tmmin]],"")</f>
        <v/>
      </c>
      <c r="U634" s="212" t="str">
        <f>IF(Table35[[#This Row],[PO TAM]]="","",IF(Table35[[#This Row],[Balance TAM]]&gt;0,"Open","Close"))</f>
        <v/>
      </c>
      <c r="V634" s="214" t="str">
        <f>IF(Table35[[#This Row],[PO TMMIN]]="","",IF(Table35[[#This Row],[Balance TMMIN]]&gt;0,"Open","Close"))</f>
        <v/>
      </c>
      <c r="W634" s="212"/>
      <c r="X634" s="214"/>
      <c r="Y634" s="236" t="str">
        <f>IF(Table35[[#This Row],[PO TAM]]="","",SUMIF(J:J,Table35[[#This Row],[Ich No]],J:N))</f>
        <v/>
      </c>
      <c r="Z634" s="214" t="str">
        <f>IF(Table35[[#This Row],[PO TMMIN]]="","",SUMIF(B:B,Table35[[#This Row],[Ich Part No]],I:I))</f>
        <v/>
      </c>
      <c r="AC634" s="169" t="str">
        <f>IF(Table35[[#This Row],[Delivery Date]]="","",$AC$2-Table35[[#This Row],[Delivery Date]])</f>
        <v/>
      </c>
      <c r="AE634" t="str">
        <f>IFERROR(VLOOKUP(Table35[[#This Row],[Ich No]],'ICH NO'!K:M,3,0),"")</f>
        <v/>
      </c>
      <c r="AF634" t="str">
        <f>IF(Table35[[#This Row],[REST TAM]]&gt;Table35[[#This Row],[Stock TAM]],Table35[[#This Row],[Stock TAM]],Table35[[#This Row],[REST TAM]])</f>
        <v/>
      </c>
    </row>
    <row r="635" spans="1:32" x14ac:dyDescent="0.3">
      <c r="A635" s="173" t="str">
        <f>IF(Table35[[#This Row],[TAM PART NO]]="","",(ROW()-2))</f>
        <v/>
      </c>
      <c r="B635" s="212" t="str">
        <f>IF(TAM!T639="","",TAM!T639)</f>
        <v/>
      </c>
      <c r="C635" s="42" t="str">
        <f>IF(TAM!Q639="","",TAM!Q639)</f>
        <v/>
      </c>
      <c r="D635" s="42" t="str">
        <f>IF(TAM!I639="","",TAM!I639)</f>
        <v/>
      </c>
      <c r="E635" s="42" t="str">
        <f>IF(TAM!H639="","",TAM!H639)</f>
        <v/>
      </c>
      <c r="F635" s="213" t="str">
        <f>IF(TAM!L639="","",TAM!L639)</f>
        <v/>
      </c>
      <c r="G635" s="213" t="str">
        <f>IF(TAM!M639="","",TAM!M639)</f>
        <v/>
      </c>
      <c r="H635" s="220" t="str">
        <f>IF(TAM!AD639="","",TAM!AD639)</f>
        <v/>
      </c>
      <c r="I635" s="223" t="str">
        <f>IF(Table35[[#This Row],[Open Qty TAM]]="","",TAM!AE639)</f>
        <v/>
      </c>
      <c r="J635" s="212" t="str">
        <f>IF(TMMIN!T637="","",TMMIN!T637)</f>
        <v/>
      </c>
      <c r="K635" s="42" t="str">
        <f>IF(TMMIN!Q637="","",TMMIN!Q637)</f>
        <v/>
      </c>
      <c r="L635" s="42" t="str">
        <f>IF(TMMIN!I637="","",TMMIN!I637)</f>
        <v/>
      </c>
      <c r="M635" s="220" t="str">
        <f>IF(Table35[[#This Row],[PO TMMIN]]="","",TMMIN!AD637)</f>
        <v/>
      </c>
      <c r="N635" s="223" t="str">
        <f>IF(Table35[[#This Row],[Open Qty TMMIN]]="","",TMMIN!AE637)</f>
        <v/>
      </c>
      <c r="O635" s="226" t="str">
        <f>IF(Table35[[#This Row],[Open Qty TAM]]="","",SUM(SUMIF('STOCK OES'!B:B,Table35[[#This Row],[Ich No]],'STOCK OES'!E:E),SUMIF('STOCK SEALING'!B:B,Table35[[#This Row],[Ich Part No]],'STOCK SEALING'!E:E)))</f>
        <v/>
      </c>
      <c r="P635" s="223" t="str">
        <f>IF(Table35[[#This Row],[Rest TMMIN]]="","",SUM(SUMIF('STOCK OES'!B:B,Table35[[#This Row],[Ich Part No]],'STOCK OES'!E:E),SUMIF('STOCK SEALING'!B:B,Table35[[#This Row],[Ich Part No]],'STOCK SEALING'!E:E)))</f>
        <v/>
      </c>
      <c r="Q635" s="226"/>
      <c r="R635" s="223"/>
      <c r="S635" s="226" t="str">
        <f>IFERROR(Table35[[#This Row],[REST TAM]]-Table35[[#This Row],[Scan TAM]],"")</f>
        <v/>
      </c>
      <c r="T635" s="223" t="str">
        <f>IFERROR(Table35[[#This Row],[Rest TMMIN]]-Table35[[#This Row],[Scan Tmmin]],"")</f>
        <v/>
      </c>
      <c r="U635" s="212" t="str">
        <f>IF(Table35[[#This Row],[PO TAM]]="","",IF(Table35[[#This Row],[Balance TAM]]&gt;0,"Open","Close"))</f>
        <v/>
      </c>
      <c r="V635" s="214" t="str">
        <f>IF(Table35[[#This Row],[PO TMMIN]]="","",IF(Table35[[#This Row],[Balance TMMIN]]&gt;0,"Open","Close"))</f>
        <v/>
      </c>
      <c r="W635" s="212"/>
      <c r="X635" s="214"/>
      <c r="Y635" s="236" t="str">
        <f>IF(Table35[[#This Row],[PO TAM]]="","",SUMIF(J:J,Table35[[#This Row],[Ich No]],J:N))</f>
        <v/>
      </c>
      <c r="Z635" s="214" t="str">
        <f>IF(Table35[[#This Row],[PO TMMIN]]="","",SUMIF(B:B,Table35[[#This Row],[Ich Part No]],I:I))</f>
        <v/>
      </c>
      <c r="AC635" s="169" t="str">
        <f>IF(Table35[[#This Row],[Delivery Date]]="","",$AC$2-Table35[[#This Row],[Delivery Date]])</f>
        <v/>
      </c>
      <c r="AE635" t="str">
        <f>IFERROR(VLOOKUP(Table35[[#This Row],[Ich No]],'ICH NO'!K:M,3,0),"")</f>
        <v/>
      </c>
      <c r="AF635" t="str">
        <f>IF(Table35[[#This Row],[REST TAM]]&gt;Table35[[#This Row],[Stock TAM]],Table35[[#This Row],[Stock TAM]],Table35[[#This Row],[REST TAM]])</f>
        <v/>
      </c>
    </row>
    <row r="636" spans="1:32" x14ac:dyDescent="0.3">
      <c r="A636" s="173" t="str">
        <f>IF(Table35[[#This Row],[TAM PART NO]]="","",(ROW()-2))</f>
        <v/>
      </c>
      <c r="B636" s="212" t="str">
        <f>IF(TAM!T640="","",TAM!T640)</f>
        <v/>
      </c>
      <c r="C636" s="42" t="str">
        <f>IF(TAM!Q640="","",TAM!Q640)</f>
        <v/>
      </c>
      <c r="D636" s="42" t="str">
        <f>IF(TAM!I640="","",TAM!I640)</f>
        <v/>
      </c>
      <c r="E636" s="42" t="str">
        <f>IF(TAM!H640="","",TAM!H640)</f>
        <v/>
      </c>
      <c r="F636" s="213" t="str">
        <f>IF(TAM!L640="","",TAM!L640)</f>
        <v/>
      </c>
      <c r="G636" s="213" t="str">
        <f>IF(TAM!M640="","",TAM!M640)</f>
        <v/>
      </c>
      <c r="H636" s="220" t="str">
        <f>IF(TAM!AD640="","",TAM!AD640)</f>
        <v/>
      </c>
      <c r="I636" s="223" t="str">
        <f>IF(Table35[[#This Row],[Open Qty TAM]]="","",TAM!AE640)</f>
        <v/>
      </c>
      <c r="J636" s="212" t="str">
        <f>IF(TMMIN!T638="","",TMMIN!T638)</f>
        <v/>
      </c>
      <c r="K636" s="42" t="str">
        <f>IF(TMMIN!Q638="","",TMMIN!Q638)</f>
        <v/>
      </c>
      <c r="L636" s="42" t="str">
        <f>IF(TMMIN!I638="","",TMMIN!I638)</f>
        <v/>
      </c>
      <c r="M636" s="220" t="str">
        <f>IF(Table35[[#This Row],[PO TMMIN]]="","",TMMIN!AD638)</f>
        <v/>
      </c>
      <c r="N636" s="223" t="str">
        <f>IF(Table35[[#This Row],[Open Qty TMMIN]]="","",TMMIN!AE638)</f>
        <v/>
      </c>
      <c r="O636" s="226" t="str">
        <f>IF(Table35[[#This Row],[Open Qty TAM]]="","",SUM(SUMIF('STOCK OES'!B:B,Table35[[#This Row],[Ich No]],'STOCK OES'!E:E),SUMIF('STOCK SEALING'!B:B,Table35[[#This Row],[Ich Part No]],'STOCK SEALING'!E:E)))</f>
        <v/>
      </c>
      <c r="P636" s="223" t="str">
        <f>IF(Table35[[#This Row],[Rest TMMIN]]="","",SUM(SUMIF('STOCK OES'!B:B,Table35[[#This Row],[Ich Part No]],'STOCK OES'!E:E),SUMIF('STOCK SEALING'!B:B,Table35[[#This Row],[Ich Part No]],'STOCK SEALING'!E:E)))</f>
        <v/>
      </c>
      <c r="Q636" s="226"/>
      <c r="R636" s="223"/>
      <c r="S636" s="226" t="str">
        <f>IFERROR(Table35[[#This Row],[REST TAM]]-Table35[[#This Row],[Scan TAM]],"")</f>
        <v/>
      </c>
      <c r="T636" s="223" t="str">
        <f>IFERROR(Table35[[#This Row],[Rest TMMIN]]-Table35[[#This Row],[Scan Tmmin]],"")</f>
        <v/>
      </c>
      <c r="U636" s="212" t="str">
        <f>IF(Table35[[#This Row],[PO TAM]]="","",IF(Table35[[#This Row],[Balance TAM]]&gt;0,"Open","Close"))</f>
        <v/>
      </c>
      <c r="V636" s="214" t="str">
        <f>IF(Table35[[#This Row],[PO TMMIN]]="","",IF(Table35[[#This Row],[Balance TMMIN]]&gt;0,"Open","Close"))</f>
        <v/>
      </c>
      <c r="W636" s="212"/>
      <c r="X636" s="214"/>
      <c r="Y636" s="236" t="str">
        <f>IF(Table35[[#This Row],[PO TAM]]="","",SUMIF(J:J,Table35[[#This Row],[Ich No]],J:N))</f>
        <v/>
      </c>
      <c r="Z636" s="214" t="str">
        <f>IF(Table35[[#This Row],[PO TMMIN]]="","",SUMIF(B:B,Table35[[#This Row],[Ich Part No]],I:I))</f>
        <v/>
      </c>
      <c r="AC636" s="169" t="str">
        <f>IF(Table35[[#This Row],[Delivery Date]]="","",$AC$2-Table35[[#This Row],[Delivery Date]])</f>
        <v/>
      </c>
      <c r="AE636" t="str">
        <f>IFERROR(VLOOKUP(Table35[[#This Row],[Ich No]],'ICH NO'!K:M,3,0),"")</f>
        <v/>
      </c>
      <c r="AF636" t="str">
        <f>IF(Table35[[#This Row],[REST TAM]]&gt;Table35[[#This Row],[Stock TAM]],Table35[[#This Row],[Stock TAM]],Table35[[#This Row],[REST TAM]])</f>
        <v/>
      </c>
    </row>
    <row r="637" spans="1:32" x14ac:dyDescent="0.3">
      <c r="A637" s="173" t="str">
        <f>IF(Table35[[#This Row],[TAM PART NO]]="","",(ROW()-2))</f>
        <v/>
      </c>
      <c r="B637" s="212" t="str">
        <f>IF(TAM!T641="","",TAM!T641)</f>
        <v/>
      </c>
      <c r="C637" s="42" t="str">
        <f>IF(TAM!Q641="","",TAM!Q641)</f>
        <v/>
      </c>
      <c r="D637" s="42" t="str">
        <f>IF(TAM!I641="","",TAM!I641)</f>
        <v/>
      </c>
      <c r="E637" s="42" t="str">
        <f>IF(TAM!H641="","",TAM!H641)</f>
        <v/>
      </c>
      <c r="F637" s="213" t="str">
        <f>IF(TAM!L641="","",TAM!L641)</f>
        <v/>
      </c>
      <c r="G637" s="213" t="str">
        <f>IF(TAM!M641="","",TAM!M641)</f>
        <v/>
      </c>
      <c r="H637" s="220" t="str">
        <f>IF(TAM!AD641="","",TAM!AD641)</f>
        <v/>
      </c>
      <c r="I637" s="223" t="str">
        <f>IF(Table35[[#This Row],[Open Qty TAM]]="","",TAM!AE641)</f>
        <v/>
      </c>
      <c r="J637" s="212" t="str">
        <f>IF(TMMIN!T639="","",TMMIN!T639)</f>
        <v/>
      </c>
      <c r="K637" s="42" t="str">
        <f>IF(TMMIN!Q639="","",TMMIN!Q639)</f>
        <v/>
      </c>
      <c r="L637" s="42" t="str">
        <f>IF(TMMIN!I639="","",TMMIN!I639)</f>
        <v/>
      </c>
      <c r="M637" s="220" t="str">
        <f>IF(Table35[[#This Row],[PO TMMIN]]="","",TMMIN!AD639)</f>
        <v/>
      </c>
      <c r="N637" s="223" t="str">
        <f>IF(Table35[[#This Row],[Open Qty TMMIN]]="","",TMMIN!AE639)</f>
        <v/>
      </c>
      <c r="O637" s="226" t="str">
        <f>IF(Table35[[#This Row],[Open Qty TAM]]="","",SUM(SUMIF('STOCK OES'!B:B,Table35[[#This Row],[Ich No]],'STOCK OES'!E:E),SUMIF('STOCK SEALING'!B:B,Table35[[#This Row],[Ich Part No]],'STOCK SEALING'!E:E)))</f>
        <v/>
      </c>
      <c r="P637" s="223" t="str">
        <f>IF(Table35[[#This Row],[Rest TMMIN]]="","",SUM(SUMIF('STOCK OES'!B:B,Table35[[#This Row],[Ich Part No]],'STOCK OES'!E:E),SUMIF('STOCK SEALING'!B:B,Table35[[#This Row],[Ich Part No]],'STOCK SEALING'!E:E)))</f>
        <v/>
      </c>
      <c r="Q637" s="226"/>
      <c r="R637" s="223"/>
      <c r="S637" s="226" t="str">
        <f>IFERROR(Table35[[#This Row],[REST TAM]]-Table35[[#This Row],[Scan TAM]],"")</f>
        <v/>
      </c>
      <c r="T637" s="223" t="str">
        <f>IFERROR(Table35[[#This Row],[Rest TMMIN]]-Table35[[#This Row],[Scan Tmmin]],"")</f>
        <v/>
      </c>
      <c r="U637" s="212" t="str">
        <f>IF(Table35[[#This Row],[PO TAM]]="","",IF(Table35[[#This Row],[Balance TAM]]&gt;0,"Open","Close"))</f>
        <v/>
      </c>
      <c r="V637" s="214" t="str">
        <f>IF(Table35[[#This Row],[PO TMMIN]]="","",IF(Table35[[#This Row],[Balance TMMIN]]&gt;0,"Open","Close"))</f>
        <v/>
      </c>
      <c r="W637" s="212"/>
      <c r="X637" s="214"/>
      <c r="Y637" s="236" t="str">
        <f>IF(Table35[[#This Row],[PO TAM]]="","",SUMIF(J:J,Table35[[#This Row],[Ich No]],J:N))</f>
        <v/>
      </c>
      <c r="Z637" s="214" t="str">
        <f>IF(Table35[[#This Row],[PO TMMIN]]="","",SUMIF(B:B,Table35[[#This Row],[Ich Part No]],I:I))</f>
        <v/>
      </c>
      <c r="AC637" s="169" t="str">
        <f>IF(Table35[[#This Row],[Delivery Date]]="","",$AC$2-Table35[[#This Row],[Delivery Date]])</f>
        <v/>
      </c>
      <c r="AE637" t="str">
        <f>IFERROR(VLOOKUP(Table35[[#This Row],[Ich No]],'ICH NO'!K:M,3,0),"")</f>
        <v/>
      </c>
      <c r="AF637" t="str">
        <f>IF(Table35[[#This Row],[REST TAM]]&gt;Table35[[#This Row],[Stock TAM]],Table35[[#This Row],[Stock TAM]],Table35[[#This Row],[REST TAM]])</f>
        <v/>
      </c>
    </row>
    <row r="638" spans="1:32" x14ac:dyDescent="0.3">
      <c r="A638" s="173" t="str">
        <f>IF(Table35[[#This Row],[TAM PART NO]]="","",(ROW()-2))</f>
        <v/>
      </c>
      <c r="B638" s="212" t="str">
        <f>IF(TAM!T642="","",TAM!T642)</f>
        <v/>
      </c>
      <c r="C638" s="42" t="str">
        <f>IF(TAM!Q642="","",TAM!Q642)</f>
        <v/>
      </c>
      <c r="D638" s="42" t="str">
        <f>IF(TAM!I642="","",TAM!I642)</f>
        <v/>
      </c>
      <c r="E638" s="42" t="str">
        <f>IF(TAM!H642="","",TAM!H642)</f>
        <v/>
      </c>
      <c r="F638" s="213" t="str">
        <f>IF(TAM!L642="","",TAM!L642)</f>
        <v/>
      </c>
      <c r="G638" s="213" t="str">
        <f>IF(TAM!M642="","",TAM!M642)</f>
        <v/>
      </c>
      <c r="H638" s="220" t="str">
        <f>IF(TAM!AD642="","",TAM!AD642)</f>
        <v/>
      </c>
      <c r="I638" s="223" t="str">
        <f>IF(Table35[[#This Row],[Open Qty TAM]]="","",TAM!AE642)</f>
        <v/>
      </c>
      <c r="J638" s="212" t="str">
        <f>IF(TMMIN!T640="","",TMMIN!T640)</f>
        <v/>
      </c>
      <c r="K638" s="42" t="str">
        <f>IF(TMMIN!Q640="","",TMMIN!Q640)</f>
        <v/>
      </c>
      <c r="L638" s="42" t="str">
        <f>IF(TMMIN!I640="","",TMMIN!I640)</f>
        <v/>
      </c>
      <c r="M638" s="220" t="str">
        <f>IF(Table35[[#This Row],[PO TMMIN]]="","",TMMIN!AD640)</f>
        <v/>
      </c>
      <c r="N638" s="223" t="str">
        <f>IF(Table35[[#This Row],[Open Qty TMMIN]]="","",TMMIN!AE640)</f>
        <v/>
      </c>
      <c r="O638" s="226" t="str">
        <f>IF(Table35[[#This Row],[Open Qty TAM]]="","",SUM(SUMIF('STOCK OES'!B:B,Table35[[#This Row],[Ich No]],'STOCK OES'!E:E),SUMIF('STOCK SEALING'!B:B,Table35[[#This Row],[Ich Part No]],'STOCK SEALING'!E:E)))</f>
        <v/>
      </c>
      <c r="P638" s="223" t="str">
        <f>IF(Table35[[#This Row],[Rest TMMIN]]="","",SUM(SUMIF('STOCK OES'!B:B,Table35[[#This Row],[Ich Part No]],'STOCK OES'!E:E),SUMIF('STOCK SEALING'!B:B,Table35[[#This Row],[Ich Part No]],'STOCK SEALING'!E:E)))</f>
        <v/>
      </c>
      <c r="Q638" s="226"/>
      <c r="R638" s="223"/>
      <c r="S638" s="226" t="str">
        <f>IFERROR(Table35[[#This Row],[REST TAM]]-Table35[[#This Row],[Scan TAM]],"")</f>
        <v/>
      </c>
      <c r="T638" s="223" t="str">
        <f>IFERROR(Table35[[#This Row],[Rest TMMIN]]-Table35[[#This Row],[Scan Tmmin]],"")</f>
        <v/>
      </c>
      <c r="U638" s="212" t="str">
        <f>IF(Table35[[#This Row],[PO TAM]]="","",IF(Table35[[#This Row],[Balance TAM]]&gt;0,"Open","Close"))</f>
        <v/>
      </c>
      <c r="V638" s="214" t="str">
        <f>IF(Table35[[#This Row],[PO TMMIN]]="","",IF(Table35[[#This Row],[Balance TMMIN]]&gt;0,"Open","Close"))</f>
        <v/>
      </c>
      <c r="W638" s="212"/>
      <c r="X638" s="214"/>
      <c r="Y638" s="236" t="str">
        <f>IF(Table35[[#This Row],[PO TAM]]="","",SUMIF(J:J,Table35[[#This Row],[Ich No]],J:N))</f>
        <v/>
      </c>
      <c r="Z638" s="214" t="str">
        <f>IF(Table35[[#This Row],[PO TMMIN]]="","",SUMIF(B:B,Table35[[#This Row],[Ich Part No]],I:I))</f>
        <v/>
      </c>
      <c r="AC638" s="169" t="str">
        <f>IF(Table35[[#This Row],[Delivery Date]]="","",$AC$2-Table35[[#This Row],[Delivery Date]])</f>
        <v/>
      </c>
      <c r="AE638" t="str">
        <f>IFERROR(VLOOKUP(Table35[[#This Row],[Ich No]],'ICH NO'!K:M,3,0),"")</f>
        <v/>
      </c>
      <c r="AF638" t="str">
        <f>IF(Table35[[#This Row],[REST TAM]]&gt;Table35[[#This Row],[Stock TAM]],Table35[[#This Row],[Stock TAM]],Table35[[#This Row],[REST TAM]])</f>
        <v/>
      </c>
    </row>
    <row r="639" spans="1:32" x14ac:dyDescent="0.3">
      <c r="A639" s="173" t="str">
        <f>IF(Table35[[#This Row],[TAM PART NO]]="","",(ROW()-2))</f>
        <v/>
      </c>
      <c r="B639" s="212" t="str">
        <f>IF(TAM!T643="","",TAM!T643)</f>
        <v/>
      </c>
      <c r="C639" s="42" t="str">
        <f>IF(TAM!Q643="","",TAM!Q643)</f>
        <v/>
      </c>
      <c r="D639" s="42" t="str">
        <f>IF(TAM!I643="","",TAM!I643)</f>
        <v/>
      </c>
      <c r="E639" s="42" t="str">
        <f>IF(TAM!H643="","",TAM!H643)</f>
        <v/>
      </c>
      <c r="F639" s="213" t="str">
        <f>IF(TAM!L643="","",TAM!L643)</f>
        <v/>
      </c>
      <c r="G639" s="213" t="str">
        <f>IF(TAM!M643="","",TAM!M643)</f>
        <v/>
      </c>
      <c r="H639" s="220" t="str">
        <f>IF(TAM!AD643="","",TAM!AD643)</f>
        <v/>
      </c>
      <c r="I639" s="223" t="str">
        <f>IF(Table35[[#This Row],[Open Qty TAM]]="","",TAM!AE643)</f>
        <v/>
      </c>
      <c r="J639" s="212" t="str">
        <f>IF(TMMIN!T641="","",TMMIN!T641)</f>
        <v/>
      </c>
      <c r="K639" s="42" t="str">
        <f>IF(TMMIN!Q641="","",TMMIN!Q641)</f>
        <v/>
      </c>
      <c r="L639" s="42" t="str">
        <f>IF(TMMIN!I641="","",TMMIN!I641)</f>
        <v/>
      </c>
      <c r="M639" s="220" t="str">
        <f>IF(Table35[[#This Row],[PO TMMIN]]="","",TMMIN!AD641)</f>
        <v/>
      </c>
      <c r="N639" s="223" t="str">
        <f>IF(Table35[[#This Row],[Open Qty TMMIN]]="","",TMMIN!AE641)</f>
        <v/>
      </c>
      <c r="O639" s="226" t="str">
        <f>IF(Table35[[#This Row],[Open Qty TAM]]="","",SUM(SUMIF('STOCK OES'!B:B,Table35[[#This Row],[Ich No]],'STOCK OES'!E:E),SUMIF('STOCK SEALING'!B:B,Table35[[#This Row],[Ich Part No]],'STOCK SEALING'!E:E)))</f>
        <v/>
      </c>
      <c r="P639" s="223" t="str">
        <f>IF(Table35[[#This Row],[Rest TMMIN]]="","",SUM(SUMIF('STOCK OES'!B:B,Table35[[#This Row],[Ich Part No]],'STOCK OES'!E:E),SUMIF('STOCK SEALING'!B:B,Table35[[#This Row],[Ich Part No]],'STOCK SEALING'!E:E)))</f>
        <v/>
      </c>
      <c r="Q639" s="226"/>
      <c r="R639" s="223"/>
      <c r="S639" s="226" t="str">
        <f>IFERROR(Table35[[#This Row],[REST TAM]]-Table35[[#This Row],[Scan TAM]],"")</f>
        <v/>
      </c>
      <c r="T639" s="223" t="str">
        <f>IFERROR(Table35[[#This Row],[Rest TMMIN]]-Table35[[#This Row],[Scan Tmmin]],"")</f>
        <v/>
      </c>
      <c r="U639" s="212" t="str">
        <f>IF(Table35[[#This Row],[PO TAM]]="","",IF(Table35[[#This Row],[Balance TAM]]&gt;0,"Open","Close"))</f>
        <v/>
      </c>
      <c r="V639" s="214" t="str">
        <f>IF(Table35[[#This Row],[PO TMMIN]]="","",IF(Table35[[#This Row],[Balance TMMIN]]&gt;0,"Open","Close"))</f>
        <v/>
      </c>
      <c r="W639" s="212"/>
      <c r="X639" s="214"/>
      <c r="Y639" s="236" t="str">
        <f>IF(Table35[[#This Row],[PO TAM]]="","",SUMIF(J:J,Table35[[#This Row],[Ich No]],J:N))</f>
        <v/>
      </c>
      <c r="Z639" s="214" t="str">
        <f>IF(Table35[[#This Row],[PO TMMIN]]="","",SUMIF(B:B,Table35[[#This Row],[Ich Part No]],I:I))</f>
        <v/>
      </c>
      <c r="AC639" s="169" t="str">
        <f>IF(Table35[[#This Row],[Delivery Date]]="","",$AC$2-Table35[[#This Row],[Delivery Date]])</f>
        <v/>
      </c>
      <c r="AE639" t="str">
        <f>IFERROR(VLOOKUP(Table35[[#This Row],[Ich No]],'ICH NO'!K:M,3,0),"")</f>
        <v/>
      </c>
      <c r="AF639" t="str">
        <f>IF(Table35[[#This Row],[REST TAM]]&gt;Table35[[#This Row],[Stock TAM]],Table35[[#This Row],[Stock TAM]],Table35[[#This Row],[REST TAM]])</f>
        <v/>
      </c>
    </row>
    <row r="640" spans="1:32" x14ac:dyDescent="0.3">
      <c r="A640" s="173" t="str">
        <f>IF(Table35[[#This Row],[TAM PART NO]]="","",(ROW()-2))</f>
        <v/>
      </c>
      <c r="B640" s="212" t="str">
        <f>IF(TAM!T644="","",TAM!T644)</f>
        <v/>
      </c>
      <c r="C640" s="42" t="str">
        <f>IF(TAM!Q644="","",TAM!Q644)</f>
        <v/>
      </c>
      <c r="D640" s="42" t="str">
        <f>IF(TAM!I644="","",TAM!I644)</f>
        <v/>
      </c>
      <c r="E640" s="42" t="str">
        <f>IF(TAM!H644="","",TAM!H644)</f>
        <v/>
      </c>
      <c r="F640" s="213" t="str">
        <f>IF(TAM!L644="","",TAM!L644)</f>
        <v/>
      </c>
      <c r="G640" s="213" t="str">
        <f>IF(TAM!M644="","",TAM!M644)</f>
        <v/>
      </c>
      <c r="H640" s="220" t="str">
        <f>IF(TAM!AD644="","",TAM!AD644)</f>
        <v/>
      </c>
      <c r="I640" s="223" t="str">
        <f>IF(Table35[[#This Row],[Open Qty TAM]]="","",TAM!AE644)</f>
        <v/>
      </c>
      <c r="J640" s="212" t="str">
        <f>IF(TMMIN!T642="","",TMMIN!T642)</f>
        <v/>
      </c>
      <c r="K640" s="42" t="str">
        <f>IF(TMMIN!Q642="","",TMMIN!Q642)</f>
        <v/>
      </c>
      <c r="L640" s="42" t="str">
        <f>IF(TMMIN!I642="","",TMMIN!I642)</f>
        <v/>
      </c>
      <c r="M640" s="220" t="str">
        <f>IF(Table35[[#This Row],[PO TMMIN]]="","",TMMIN!AD642)</f>
        <v/>
      </c>
      <c r="N640" s="223" t="str">
        <f>IF(Table35[[#This Row],[Open Qty TMMIN]]="","",TMMIN!AE642)</f>
        <v/>
      </c>
      <c r="O640" s="226" t="str">
        <f>IF(Table35[[#This Row],[Open Qty TAM]]="","",SUM(SUMIF('STOCK OES'!B:B,Table35[[#This Row],[Ich No]],'STOCK OES'!E:E),SUMIF('STOCK SEALING'!B:B,Table35[[#This Row],[Ich Part No]],'STOCK SEALING'!E:E)))</f>
        <v/>
      </c>
      <c r="P640" s="223" t="str">
        <f>IF(Table35[[#This Row],[Rest TMMIN]]="","",SUM(SUMIF('STOCK OES'!B:B,Table35[[#This Row],[Ich Part No]],'STOCK OES'!E:E),SUMIF('STOCK SEALING'!B:B,Table35[[#This Row],[Ich Part No]],'STOCK SEALING'!E:E)))</f>
        <v/>
      </c>
      <c r="Q640" s="226"/>
      <c r="R640" s="223"/>
      <c r="S640" s="226" t="str">
        <f>IFERROR(Table35[[#This Row],[REST TAM]]-Table35[[#This Row],[Scan TAM]],"")</f>
        <v/>
      </c>
      <c r="T640" s="223" t="str">
        <f>IFERROR(Table35[[#This Row],[Rest TMMIN]]-Table35[[#This Row],[Scan Tmmin]],"")</f>
        <v/>
      </c>
      <c r="U640" s="212" t="str">
        <f>IF(Table35[[#This Row],[PO TAM]]="","",IF(Table35[[#This Row],[Balance TAM]]&gt;0,"Open","Close"))</f>
        <v/>
      </c>
      <c r="V640" s="214" t="str">
        <f>IF(Table35[[#This Row],[PO TMMIN]]="","",IF(Table35[[#This Row],[Balance TMMIN]]&gt;0,"Open","Close"))</f>
        <v/>
      </c>
      <c r="W640" s="212"/>
      <c r="X640" s="214"/>
      <c r="Y640" s="236" t="str">
        <f>IF(Table35[[#This Row],[PO TAM]]="","",SUMIF(J:J,Table35[[#This Row],[Ich No]],J:N))</f>
        <v/>
      </c>
      <c r="Z640" s="214" t="str">
        <f>IF(Table35[[#This Row],[PO TMMIN]]="","",SUMIF(B:B,Table35[[#This Row],[Ich Part No]],I:I))</f>
        <v/>
      </c>
      <c r="AC640" s="169" t="str">
        <f>IF(Table35[[#This Row],[Delivery Date]]="","",$AC$2-Table35[[#This Row],[Delivery Date]])</f>
        <v/>
      </c>
      <c r="AE640" t="str">
        <f>IFERROR(VLOOKUP(Table35[[#This Row],[Ich No]],'ICH NO'!K:M,3,0),"")</f>
        <v/>
      </c>
      <c r="AF640" t="str">
        <f>IF(Table35[[#This Row],[REST TAM]]&gt;Table35[[#This Row],[Stock TAM]],Table35[[#This Row],[Stock TAM]],Table35[[#This Row],[REST TAM]])</f>
        <v/>
      </c>
    </row>
    <row r="641" spans="1:32" x14ac:dyDescent="0.3">
      <c r="A641" s="173" t="str">
        <f>IF(Table35[[#This Row],[TAM PART NO]]="","",(ROW()-2))</f>
        <v/>
      </c>
      <c r="B641" s="212" t="str">
        <f>IF(TAM!T645="","",TAM!T645)</f>
        <v/>
      </c>
      <c r="C641" s="42" t="str">
        <f>IF(TAM!Q645="","",TAM!Q645)</f>
        <v/>
      </c>
      <c r="D641" s="42" t="str">
        <f>IF(TAM!I645="","",TAM!I645)</f>
        <v/>
      </c>
      <c r="E641" s="42" t="str">
        <f>IF(TAM!H645="","",TAM!H645)</f>
        <v/>
      </c>
      <c r="F641" s="213" t="str">
        <f>IF(TAM!L645="","",TAM!L645)</f>
        <v/>
      </c>
      <c r="G641" s="213" t="str">
        <f>IF(TAM!M645="","",TAM!M645)</f>
        <v/>
      </c>
      <c r="H641" s="220" t="str">
        <f>IF(TAM!AD645="","",TAM!AD645)</f>
        <v/>
      </c>
      <c r="I641" s="223" t="str">
        <f>IF(Table35[[#This Row],[Open Qty TAM]]="","",TAM!AE645)</f>
        <v/>
      </c>
      <c r="J641" s="212" t="str">
        <f>IF(TMMIN!T643="","",TMMIN!T643)</f>
        <v/>
      </c>
      <c r="K641" s="42" t="str">
        <f>IF(TMMIN!Q643="","",TMMIN!Q643)</f>
        <v/>
      </c>
      <c r="L641" s="42" t="str">
        <f>IF(TMMIN!I643="","",TMMIN!I643)</f>
        <v/>
      </c>
      <c r="M641" s="220" t="str">
        <f>IF(Table35[[#This Row],[PO TMMIN]]="","",TMMIN!AD643)</f>
        <v/>
      </c>
      <c r="N641" s="223" t="str">
        <f>IF(Table35[[#This Row],[Open Qty TMMIN]]="","",TMMIN!AE643)</f>
        <v/>
      </c>
      <c r="O641" s="226" t="str">
        <f>IF(Table35[[#This Row],[Open Qty TAM]]="","",SUM(SUMIF('STOCK OES'!B:B,Table35[[#This Row],[Ich No]],'STOCK OES'!E:E),SUMIF('STOCK SEALING'!B:B,Table35[[#This Row],[Ich Part No]],'STOCK SEALING'!E:E)))</f>
        <v/>
      </c>
      <c r="P641" s="223" t="str">
        <f>IF(Table35[[#This Row],[Rest TMMIN]]="","",SUM(SUMIF('STOCK OES'!B:B,Table35[[#This Row],[Ich Part No]],'STOCK OES'!E:E),SUMIF('STOCK SEALING'!B:B,Table35[[#This Row],[Ich Part No]],'STOCK SEALING'!E:E)))</f>
        <v/>
      </c>
      <c r="Q641" s="226"/>
      <c r="R641" s="223"/>
      <c r="S641" s="226" t="str">
        <f>IFERROR(Table35[[#This Row],[REST TAM]]-Table35[[#This Row],[Scan TAM]],"")</f>
        <v/>
      </c>
      <c r="T641" s="223" t="str">
        <f>IFERROR(Table35[[#This Row],[Rest TMMIN]]-Table35[[#This Row],[Scan Tmmin]],"")</f>
        <v/>
      </c>
      <c r="U641" s="212" t="str">
        <f>IF(Table35[[#This Row],[PO TAM]]="","",IF(Table35[[#This Row],[Balance TAM]]&gt;0,"Open","Close"))</f>
        <v/>
      </c>
      <c r="V641" s="214" t="str">
        <f>IF(Table35[[#This Row],[PO TMMIN]]="","",IF(Table35[[#This Row],[Balance TMMIN]]&gt;0,"Open","Close"))</f>
        <v/>
      </c>
      <c r="W641" s="212"/>
      <c r="X641" s="214"/>
      <c r="Y641" s="236" t="str">
        <f>IF(Table35[[#This Row],[PO TAM]]="","",SUMIF(J:J,Table35[[#This Row],[Ich No]],J:N))</f>
        <v/>
      </c>
      <c r="Z641" s="214" t="str">
        <f>IF(Table35[[#This Row],[PO TMMIN]]="","",SUMIF(B:B,Table35[[#This Row],[Ich Part No]],I:I))</f>
        <v/>
      </c>
      <c r="AC641" s="169" t="str">
        <f>IF(Table35[[#This Row],[Delivery Date]]="","",$AC$2-Table35[[#This Row],[Delivery Date]])</f>
        <v/>
      </c>
      <c r="AE641" t="str">
        <f>IFERROR(VLOOKUP(Table35[[#This Row],[Ich No]],'ICH NO'!K:M,3,0),"")</f>
        <v/>
      </c>
      <c r="AF641" t="str">
        <f>IF(Table35[[#This Row],[REST TAM]]&gt;Table35[[#This Row],[Stock TAM]],Table35[[#This Row],[Stock TAM]],Table35[[#This Row],[REST TAM]])</f>
        <v/>
      </c>
    </row>
    <row r="642" spans="1:32" x14ac:dyDescent="0.3">
      <c r="A642" s="173" t="str">
        <f>IF(Table35[[#This Row],[TAM PART NO]]="","",(ROW()-2))</f>
        <v/>
      </c>
      <c r="B642" s="212" t="str">
        <f>IF(TAM!T646="","",TAM!T646)</f>
        <v/>
      </c>
      <c r="C642" s="42" t="str">
        <f>IF(TAM!Q646="","",TAM!Q646)</f>
        <v/>
      </c>
      <c r="D642" s="42" t="str">
        <f>IF(TAM!I646="","",TAM!I646)</f>
        <v/>
      </c>
      <c r="E642" s="42" t="str">
        <f>IF(TAM!H646="","",TAM!H646)</f>
        <v/>
      </c>
      <c r="F642" s="213" t="str">
        <f>IF(TAM!L646="","",TAM!L646)</f>
        <v/>
      </c>
      <c r="G642" s="213" t="str">
        <f>IF(TAM!M646="","",TAM!M646)</f>
        <v/>
      </c>
      <c r="H642" s="220" t="str">
        <f>IF(TAM!AD646="","",TAM!AD646)</f>
        <v/>
      </c>
      <c r="I642" s="223" t="str">
        <f>IF(Table35[[#This Row],[Open Qty TAM]]="","",TAM!AE646)</f>
        <v/>
      </c>
      <c r="J642" s="212" t="str">
        <f>IF(TMMIN!T644="","",TMMIN!T644)</f>
        <v/>
      </c>
      <c r="K642" s="42" t="str">
        <f>IF(TMMIN!Q644="","",TMMIN!Q644)</f>
        <v/>
      </c>
      <c r="L642" s="42" t="str">
        <f>IF(TMMIN!I644="","",TMMIN!I644)</f>
        <v/>
      </c>
      <c r="M642" s="220" t="str">
        <f>IF(Table35[[#This Row],[PO TMMIN]]="","",TMMIN!AD644)</f>
        <v/>
      </c>
      <c r="N642" s="223" t="str">
        <f>IF(Table35[[#This Row],[Open Qty TMMIN]]="","",TMMIN!AE644)</f>
        <v/>
      </c>
      <c r="O642" s="226" t="str">
        <f>IF(Table35[[#This Row],[Open Qty TAM]]="","",SUM(SUMIF('STOCK OES'!B:B,Table35[[#This Row],[Ich No]],'STOCK OES'!E:E),SUMIF('STOCK SEALING'!B:B,Table35[[#This Row],[Ich Part No]],'STOCK SEALING'!E:E)))</f>
        <v/>
      </c>
      <c r="P642" s="223" t="str">
        <f>IF(Table35[[#This Row],[Rest TMMIN]]="","",SUM(SUMIF('STOCK OES'!B:B,Table35[[#This Row],[Ich Part No]],'STOCK OES'!E:E),SUMIF('STOCK SEALING'!B:B,Table35[[#This Row],[Ich Part No]],'STOCK SEALING'!E:E)))</f>
        <v/>
      </c>
      <c r="Q642" s="226"/>
      <c r="R642" s="223"/>
      <c r="S642" s="226" t="str">
        <f>IFERROR(Table35[[#This Row],[REST TAM]]-Table35[[#This Row],[Scan TAM]],"")</f>
        <v/>
      </c>
      <c r="T642" s="223" t="str">
        <f>IFERROR(Table35[[#This Row],[Rest TMMIN]]-Table35[[#This Row],[Scan Tmmin]],"")</f>
        <v/>
      </c>
      <c r="U642" s="212" t="str">
        <f>IF(Table35[[#This Row],[PO TAM]]="","",IF(Table35[[#This Row],[Balance TAM]]&gt;0,"Open","Close"))</f>
        <v/>
      </c>
      <c r="V642" s="214" t="str">
        <f>IF(Table35[[#This Row],[PO TMMIN]]="","",IF(Table35[[#This Row],[Balance TMMIN]]&gt;0,"Open","Close"))</f>
        <v/>
      </c>
      <c r="W642" s="212"/>
      <c r="X642" s="214"/>
      <c r="Y642" s="236" t="str">
        <f>IF(Table35[[#This Row],[PO TAM]]="","",SUMIF(J:J,Table35[[#This Row],[Ich No]],J:N))</f>
        <v/>
      </c>
      <c r="Z642" s="214" t="str">
        <f>IF(Table35[[#This Row],[PO TMMIN]]="","",SUMIF(B:B,Table35[[#This Row],[Ich Part No]],I:I))</f>
        <v/>
      </c>
      <c r="AC642" s="169" t="str">
        <f>IF(Table35[[#This Row],[Delivery Date]]="","",$AC$2-Table35[[#This Row],[Delivery Date]])</f>
        <v/>
      </c>
      <c r="AE642" t="str">
        <f>IFERROR(VLOOKUP(Table35[[#This Row],[Ich No]],'ICH NO'!K:M,3,0),"")</f>
        <v/>
      </c>
      <c r="AF642" t="str">
        <f>IF(Table35[[#This Row],[REST TAM]]&gt;Table35[[#This Row],[Stock TAM]],Table35[[#This Row],[Stock TAM]],Table35[[#This Row],[REST TAM]])</f>
        <v/>
      </c>
    </row>
    <row r="643" spans="1:32" x14ac:dyDescent="0.3">
      <c r="A643" s="173" t="str">
        <f>IF(Table35[[#This Row],[TAM PART NO]]="","",(ROW()-2))</f>
        <v/>
      </c>
      <c r="B643" s="212" t="str">
        <f>IF(TAM!T647="","",TAM!T647)</f>
        <v/>
      </c>
      <c r="C643" s="42" t="str">
        <f>IF(TAM!Q647="","",TAM!Q647)</f>
        <v/>
      </c>
      <c r="D643" s="42" t="str">
        <f>IF(TAM!I647="","",TAM!I647)</f>
        <v/>
      </c>
      <c r="E643" s="42" t="str">
        <f>IF(TAM!H647="","",TAM!H647)</f>
        <v/>
      </c>
      <c r="F643" s="213" t="str">
        <f>IF(TAM!L647="","",TAM!L647)</f>
        <v/>
      </c>
      <c r="G643" s="213" t="str">
        <f>IF(TAM!M647="","",TAM!M647)</f>
        <v/>
      </c>
      <c r="H643" s="220" t="str">
        <f>IF(TAM!AD647="","",TAM!AD647)</f>
        <v/>
      </c>
      <c r="I643" s="223" t="str">
        <f>IF(Table35[[#This Row],[Open Qty TAM]]="","",TAM!AE647)</f>
        <v/>
      </c>
      <c r="J643" s="212" t="str">
        <f>IF(TMMIN!T645="","",TMMIN!T645)</f>
        <v/>
      </c>
      <c r="K643" s="42" t="str">
        <f>IF(TMMIN!Q645="","",TMMIN!Q645)</f>
        <v/>
      </c>
      <c r="L643" s="42" t="str">
        <f>IF(TMMIN!I645="","",TMMIN!I645)</f>
        <v/>
      </c>
      <c r="M643" s="220" t="str">
        <f>IF(Table35[[#This Row],[PO TMMIN]]="","",TMMIN!AD645)</f>
        <v/>
      </c>
      <c r="N643" s="223" t="str">
        <f>IF(Table35[[#This Row],[Open Qty TMMIN]]="","",TMMIN!AE645)</f>
        <v/>
      </c>
      <c r="O643" s="226" t="str">
        <f>IF(Table35[[#This Row],[Open Qty TAM]]="","",SUM(SUMIF('STOCK OES'!B:B,Table35[[#This Row],[Ich No]],'STOCK OES'!E:E),SUMIF('STOCK SEALING'!B:B,Table35[[#This Row],[Ich Part No]],'STOCK SEALING'!E:E)))</f>
        <v/>
      </c>
      <c r="P643" s="223" t="str">
        <f>IF(Table35[[#This Row],[Rest TMMIN]]="","",SUM(SUMIF('STOCK OES'!B:B,Table35[[#This Row],[Ich Part No]],'STOCK OES'!E:E),SUMIF('STOCK SEALING'!B:B,Table35[[#This Row],[Ich Part No]],'STOCK SEALING'!E:E)))</f>
        <v/>
      </c>
      <c r="Q643" s="226"/>
      <c r="R643" s="223"/>
      <c r="S643" s="226" t="str">
        <f>IFERROR(Table35[[#This Row],[REST TAM]]-Table35[[#This Row],[Scan TAM]],"")</f>
        <v/>
      </c>
      <c r="T643" s="223" t="str">
        <f>IFERROR(Table35[[#This Row],[Rest TMMIN]]-Table35[[#This Row],[Scan Tmmin]],"")</f>
        <v/>
      </c>
      <c r="U643" s="212" t="str">
        <f>IF(Table35[[#This Row],[PO TAM]]="","",IF(Table35[[#This Row],[Balance TAM]]&gt;0,"Open","Close"))</f>
        <v/>
      </c>
      <c r="V643" s="214" t="str">
        <f>IF(Table35[[#This Row],[PO TMMIN]]="","",IF(Table35[[#This Row],[Balance TMMIN]]&gt;0,"Open","Close"))</f>
        <v/>
      </c>
      <c r="W643" s="212"/>
      <c r="X643" s="214"/>
      <c r="Y643" s="236" t="str">
        <f>IF(Table35[[#This Row],[PO TAM]]="","",SUMIF(J:J,Table35[[#This Row],[Ich No]],J:N))</f>
        <v/>
      </c>
      <c r="Z643" s="214" t="str">
        <f>IF(Table35[[#This Row],[PO TMMIN]]="","",SUMIF(B:B,Table35[[#This Row],[Ich Part No]],I:I))</f>
        <v/>
      </c>
      <c r="AC643" s="169" t="str">
        <f>IF(Table35[[#This Row],[Delivery Date]]="","",$AC$2-Table35[[#This Row],[Delivery Date]])</f>
        <v/>
      </c>
      <c r="AE643" t="str">
        <f>IFERROR(VLOOKUP(Table35[[#This Row],[Ich No]],'ICH NO'!K:M,3,0),"")</f>
        <v/>
      </c>
      <c r="AF643" t="str">
        <f>IF(Table35[[#This Row],[REST TAM]]&gt;Table35[[#This Row],[Stock TAM]],Table35[[#This Row],[Stock TAM]],Table35[[#This Row],[REST TAM]])</f>
        <v/>
      </c>
    </row>
    <row r="644" spans="1:32" x14ac:dyDescent="0.3">
      <c r="A644" s="173" t="str">
        <f>IF(Table35[[#This Row],[TAM PART NO]]="","",(ROW()-2))</f>
        <v/>
      </c>
      <c r="B644" s="212" t="str">
        <f>IF(TAM!T648="","",TAM!T648)</f>
        <v/>
      </c>
      <c r="C644" s="42" t="str">
        <f>IF(TAM!Q648="","",TAM!Q648)</f>
        <v/>
      </c>
      <c r="D644" s="42" t="str">
        <f>IF(TAM!I648="","",TAM!I648)</f>
        <v/>
      </c>
      <c r="E644" s="42" t="str">
        <f>IF(TAM!H648="","",TAM!H648)</f>
        <v/>
      </c>
      <c r="F644" s="213" t="str">
        <f>IF(TAM!L648="","",TAM!L648)</f>
        <v/>
      </c>
      <c r="G644" s="213" t="str">
        <f>IF(TAM!M648="","",TAM!M648)</f>
        <v/>
      </c>
      <c r="H644" s="220" t="str">
        <f>IF(TAM!AD648="","",TAM!AD648)</f>
        <v/>
      </c>
      <c r="I644" s="223" t="str">
        <f>IF(Table35[[#This Row],[Open Qty TAM]]="","",TAM!AE648)</f>
        <v/>
      </c>
      <c r="J644" s="212" t="str">
        <f>IF(TMMIN!T646="","",TMMIN!T646)</f>
        <v/>
      </c>
      <c r="K644" s="42" t="str">
        <f>IF(TMMIN!Q646="","",TMMIN!Q646)</f>
        <v/>
      </c>
      <c r="L644" s="42" t="str">
        <f>IF(TMMIN!I646="","",TMMIN!I646)</f>
        <v/>
      </c>
      <c r="M644" s="220" t="str">
        <f>IF(Table35[[#This Row],[PO TMMIN]]="","",TMMIN!AD646)</f>
        <v/>
      </c>
      <c r="N644" s="223" t="str">
        <f>IF(Table35[[#This Row],[Open Qty TMMIN]]="","",TMMIN!AE646)</f>
        <v/>
      </c>
      <c r="O644" s="226" t="str">
        <f>IF(Table35[[#This Row],[Open Qty TAM]]="","",SUM(SUMIF('STOCK OES'!B:B,Table35[[#This Row],[Ich No]],'STOCK OES'!E:E),SUMIF('STOCK SEALING'!B:B,Table35[[#This Row],[Ich Part No]],'STOCK SEALING'!E:E)))</f>
        <v/>
      </c>
      <c r="P644" s="223" t="str">
        <f>IF(Table35[[#This Row],[Rest TMMIN]]="","",SUM(SUMIF('STOCK OES'!B:B,Table35[[#This Row],[Ich Part No]],'STOCK OES'!E:E),SUMIF('STOCK SEALING'!B:B,Table35[[#This Row],[Ich Part No]],'STOCK SEALING'!E:E)))</f>
        <v/>
      </c>
      <c r="Q644" s="226"/>
      <c r="R644" s="223"/>
      <c r="S644" s="226" t="str">
        <f>IFERROR(Table35[[#This Row],[REST TAM]]-Table35[[#This Row],[Scan TAM]],"")</f>
        <v/>
      </c>
      <c r="T644" s="223" t="str">
        <f>IFERROR(Table35[[#This Row],[Rest TMMIN]]-Table35[[#This Row],[Scan Tmmin]],"")</f>
        <v/>
      </c>
      <c r="U644" s="212" t="str">
        <f>IF(Table35[[#This Row],[PO TAM]]="","",IF(Table35[[#This Row],[Balance TAM]]&gt;0,"Open","Close"))</f>
        <v/>
      </c>
      <c r="V644" s="214" t="str">
        <f>IF(Table35[[#This Row],[PO TMMIN]]="","",IF(Table35[[#This Row],[Balance TMMIN]]&gt;0,"Open","Close"))</f>
        <v/>
      </c>
      <c r="W644" s="212"/>
      <c r="X644" s="214"/>
      <c r="Y644" s="236" t="str">
        <f>IF(Table35[[#This Row],[PO TAM]]="","",SUMIF(J:J,Table35[[#This Row],[Ich No]],J:N))</f>
        <v/>
      </c>
      <c r="Z644" s="214" t="str">
        <f>IF(Table35[[#This Row],[PO TMMIN]]="","",SUMIF(B:B,Table35[[#This Row],[Ich Part No]],I:I))</f>
        <v/>
      </c>
      <c r="AC644" s="169" t="str">
        <f>IF(Table35[[#This Row],[Delivery Date]]="","",$AC$2-Table35[[#This Row],[Delivery Date]])</f>
        <v/>
      </c>
      <c r="AE644" t="str">
        <f>IFERROR(VLOOKUP(Table35[[#This Row],[Ich No]],'ICH NO'!K:M,3,0),"")</f>
        <v/>
      </c>
      <c r="AF644" t="str">
        <f>IF(Table35[[#This Row],[REST TAM]]&gt;Table35[[#This Row],[Stock TAM]],Table35[[#This Row],[Stock TAM]],Table35[[#This Row],[REST TAM]])</f>
        <v/>
      </c>
    </row>
    <row r="645" spans="1:32" x14ac:dyDescent="0.3">
      <c r="A645" s="173" t="str">
        <f>IF(Table35[[#This Row],[TAM PART NO]]="","",(ROW()-2))</f>
        <v/>
      </c>
      <c r="B645" s="212" t="str">
        <f>IF(TAM!T649="","",TAM!T649)</f>
        <v/>
      </c>
      <c r="C645" s="42" t="str">
        <f>IF(TAM!Q649="","",TAM!Q649)</f>
        <v/>
      </c>
      <c r="D645" s="42" t="str">
        <f>IF(TAM!I649="","",TAM!I649)</f>
        <v/>
      </c>
      <c r="E645" s="42" t="str">
        <f>IF(TAM!H649="","",TAM!H649)</f>
        <v/>
      </c>
      <c r="F645" s="213" t="str">
        <f>IF(TAM!L649="","",TAM!L649)</f>
        <v/>
      </c>
      <c r="G645" s="213" t="str">
        <f>IF(TAM!M649="","",TAM!M649)</f>
        <v/>
      </c>
      <c r="H645" s="220" t="str">
        <f>IF(TAM!AD649="","",TAM!AD649)</f>
        <v/>
      </c>
      <c r="I645" s="223" t="str">
        <f>IF(Table35[[#This Row],[Open Qty TAM]]="","",TAM!AE649)</f>
        <v/>
      </c>
      <c r="J645" s="212" t="str">
        <f>IF(TMMIN!T647="","",TMMIN!T647)</f>
        <v/>
      </c>
      <c r="K645" s="42" t="str">
        <f>IF(TMMIN!Q647="","",TMMIN!Q647)</f>
        <v/>
      </c>
      <c r="L645" s="42" t="str">
        <f>IF(TMMIN!I647="","",TMMIN!I647)</f>
        <v/>
      </c>
      <c r="M645" s="220" t="str">
        <f>IF(Table35[[#This Row],[PO TMMIN]]="","",TMMIN!AD647)</f>
        <v/>
      </c>
      <c r="N645" s="223" t="str">
        <f>IF(Table35[[#This Row],[Open Qty TMMIN]]="","",TMMIN!AE647)</f>
        <v/>
      </c>
      <c r="O645" s="226" t="str">
        <f>IF(Table35[[#This Row],[Open Qty TAM]]="","",SUM(SUMIF('STOCK OES'!B:B,Table35[[#This Row],[Ich No]],'STOCK OES'!E:E),SUMIF('STOCK SEALING'!B:B,Table35[[#This Row],[Ich Part No]],'STOCK SEALING'!E:E)))</f>
        <v/>
      </c>
      <c r="P645" s="223" t="str">
        <f>IF(Table35[[#This Row],[Rest TMMIN]]="","",SUM(SUMIF('STOCK OES'!B:B,Table35[[#This Row],[Ich Part No]],'STOCK OES'!E:E),SUMIF('STOCK SEALING'!B:B,Table35[[#This Row],[Ich Part No]],'STOCK SEALING'!E:E)))</f>
        <v/>
      </c>
      <c r="Q645" s="226"/>
      <c r="R645" s="223"/>
      <c r="S645" s="226" t="str">
        <f>IFERROR(Table35[[#This Row],[REST TAM]]-Table35[[#This Row],[Scan TAM]],"")</f>
        <v/>
      </c>
      <c r="T645" s="223" t="str">
        <f>IFERROR(Table35[[#This Row],[Rest TMMIN]]-Table35[[#This Row],[Scan Tmmin]],"")</f>
        <v/>
      </c>
      <c r="U645" s="212" t="str">
        <f>IF(Table35[[#This Row],[PO TAM]]="","",IF(Table35[[#This Row],[Balance TAM]]&gt;0,"Open","Close"))</f>
        <v/>
      </c>
      <c r="V645" s="214" t="str">
        <f>IF(Table35[[#This Row],[PO TMMIN]]="","",IF(Table35[[#This Row],[Balance TMMIN]]&gt;0,"Open","Close"))</f>
        <v/>
      </c>
      <c r="W645" s="212"/>
      <c r="X645" s="214"/>
      <c r="Y645" s="236" t="str">
        <f>IF(Table35[[#This Row],[PO TAM]]="","",SUMIF(J:J,Table35[[#This Row],[Ich No]],J:N))</f>
        <v/>
      </c>
      <c r="Z645" s="214" t="str">
        <f>IF(Table35[[#This Row],[PO TMMIN]]="","",SUMIF(B:B,Table35[[#This Row],[Ich Part No]],I:I))</f>
        <v/>
      </c>
      <c r="AC645" s="169" t="str">
        <f>IF(Table35[[#This Row],[Delivery Date]]="","",$AC$2-Table35[[#This Row],[Delivery Date]])</f>
        <v/>
      </c>
      <c r="AE645" t="str">
        <f>IFERROR(VLOOKUP(Table35[[#This Row],[Ich No]],'ICH NO'!K:M,3,0),"")</f>
        <v/>
      </c>
      <c r="AF645" t="str">
        <f>IF(Table35[[#This Row],[REST TAM]]&gt;Table35[[#This Row],[Stock TAM]],Table35[[#This Row],[Stock TAM]],Table35[[#This Row],[REST TAM]])</f>
        <v/>
      </c>
    </row>
    <row r="646" spans="1:32" x14ac:dyDescent="0.3">
      <c r="A646" s="173" t="str">
        <f>IF(Table35[[#This Row],[TAM PART NO]]="","",(ROW()-2))</f>
        <v/>
      </c>
      <c r="B646" s="212" t="str">
        <f>IF(TAM!T650="","",TAM!T650)</f>
        <v/>
      </c>
      <c r="C646" s="42" t="str">
        <f>IF(TAM!Q650="","",TAM!Q650)</f>
        <v/>
      </c>
      <c r="D646" s="42" t="str">
        <f>IF(TAM!I650="","",TAM!I650)</f>
        <v/>
      </c>
      <c r="E646" s="42" t="str">
        <f>IF(TAM!H650="","",TAM!H650)</f>
        <v/>
      </c>
      <c r="F646" s="213" t="str">
        <f>IF(TAM!L650="","",TAM!L650)</f>
        <v/>
      </c>
      <c r="G646" s="213" t="str">
        <f>IF(TAM!M650="","",TAM!M650)</f>
        <v/>
      </c>
      <c r="H646" s="220" t="str">
        <f>IF(TAM!AD650="","",TAM!AD650)</f>
        <v/>
      </c>
      <c r="I646" s="223" t="str">
        <f>IF(Table35[[#This Row],[Open Qty TAM]]="","",TAM!AE650)</f>
        <v/>
      </c>
      <c r="J646" s="212" t="str">
        <f>IF(TMMIN!T648="","",TMMIN!T648)</f>
        <v/>
      </c>
      <c r="K646" s="42" t="str">
        <f>IF(TMMIN!Q648="","",TMMIN!Q648)</f>
        <v/>
      </c>
      <c r="L646" s="42" t="str">
        <f>IF(TMMIN!I648="","",TMMIN!I648)</f>
        <v/>
      </c>
      <c r="M646" s="220" t="str">
        <f>IF(Table35[[#This Row],[PO TMMIN]]="","",TMMIN!AD648)</f>
        <v/>
      </c>
      <c r="N646" s="223" t="str">
        <f>IF(Table35[[#This Row],[Open Qty TMMIN]]="","",TMMIN!AE648)</f>
        <v/>
      </c>
      <c r="O646" s="226" t="str">
        <f>IF(Table35[[#This Row],[Open Qty TAM]]="","",SUM(SUMIF('STOCK OES'!B:B,Table35[[#This Row],[Ich No]],'STOCK OES'!E:E),SUMIF('STOCK SEALING'!B:B,Table35[[#This Row],[Ich Part No]],'STOCK SEALING'!E:E)))</f>
        <v/>
      </c>
      <c r="P646" s="223" t="str">
        <f>IF(Table35[[#This Row],[Rest TMMIN]]="","",SUM(SUMIF('STOCK OES'!B:B,Table35[[#This Row],[Ich Part No]],'STOCK OES'!E:E),SUMIF('STOCK SEALING'!B:B,Table35[[#This Row],[Ich Part No]],'STOCK SEALING'!E:E)))</f>
        <v/>
      </c>
      <c r="Q646" s="226"/>
      <c r="R646" s="223"/>
      <c r="S646" s="226" t="str">
        <f>IFERROR(Table35[[#This Row],[REST TAM]]-Table35[[#This Row],[Scan TAM]],"")</f>
        <v/>
      </c>
      <c r="T646" s="223" t="str">
        <f>IFERROR(Table35[[#This Row],[Rest TMMIN]]-Table35[[#This Row],[Scan Tmmin]],"")</f>
        <v/>
      </c>
      <c r="U646" s="212" t="str">
        <f>IF(Table35[[#This Row],[PO TAM]]="","",IF(Table35[[#This Row],[Balance TAM]]&gt;0,"Open","Close"))</f>
        <v/>
      </c>
      <c r="V646" s="214" t="str">
        <f>IF(Table35[[#This Row],[PO TMMIN]]="","",IF(Table35[[#This Row],[Balance TMMIN]]&gt;0,"Open","Close"))</f>
        <v/>
      </c>
      <c r="W646" s="212"/>
      <c r="X646" s="214"/>
      <c r="Y646" s="236" t="str">
        <f>IF(Table35[[#This Row],[PO TAM]]="","",SUMIF(J:J,Table35[[#This Row],[Ich No]],J:N))</f>
        <v/>
      </c>
      <c r="Z646" s="214" t="str">
        <f>IF(Table35[[#This Row],[PO TMMIN]]="","",SUMIF(B:B,Table35[[#This Row],[Ich Part No]],I:I))</f>
        <v/>
      </c>
      <c r="AC646" s="169" t="str">
        <f>IF(Table35[[#This Row],[Delivery Date]]="","",$AC$2-Table35[[#This Row],[Delivery Date]])</f>
        <v/>
      </c>
      <c r="AE646" t="str">
        <f>IFERROR(VLOOKUP(Table35[[#This Row],[Ich No]],'ICH NO'!K:M,3,0),"")</f>
        <v/>
      </c>
      <c r="AF646" t="str">
        <f>IF(Table35[[#This Row],[REST TAM]]&gt;Table35[[#This Row],[Stock TAM]],Table35[[#This Row],[Stock TAM]],Table35[[#This Row],[REST TAM]])</f>
        <v/>
      </c>
    </row>
    <row r="647" spans="1:32" x14ac:dyDescent="0.3">
      <c r="A647" s="173" t="str">
        <f>IF(Table35[[#This Row],[TAM PART NO]]="","",(ROW()-2))</f>
        <v/>
      </c>
      <c r="B647" s="212" t="str">
        <f>IF(TAM!T651="","",TAM!T651)</f>
        <v/>
      </c>
      <c r="C647" s="42" t="str">
        <f>IF(TAM!Q651="","",TAM!Q651)</f>
        <v/>
      </c>
      <c r="D647" s="42" t="str">
        <f>IF(TAM!I651="","",TAM!I651)</f>
        <v/>
      </c>
      <c r="E647" s="42" t="str">
        <f>IF(TAM!H651="","",TAM!H651)</f>
        <v/>
      </c>
      <c r="F647" s="213" t="str">
        <f>IF(TAM!L651="","",TAM!L651)</f>
        <v/>
      </c>
      <c r="G647" s="213" t="str">
        <f>IF(TAM!M651="","",TAM!M651)</f>
        <v/>
      </c>
      <c r="H647" s="220" t="str">
        <f>IF(TAM!AD651="","",TAM!AD651)</f>
        <v/>
      </c>
      <c r="I647" s="223" t="str">
        <f>IF(Table35[[#This Row],[Open Qty TAM]]="","",TAM!AE651)</f>
        <v/>
      </c>
      <c r="J647" s="212" t="str">
        <f>IF(TMMIN!T649="","",TMMIN!T649)</f>
        <v/>
      </c>
      <c r="K647" s="42" t="str">
        <f>IF(TMMIN!Q649="","",TMMIN!Q649)</f>
        <v/>
      </c>
      <c r="L647" s="42" t="str">
        <f>IF(TMMIN!I649="","",TMMIN!I649)</f>
        <v/>
      </c>
      <c r="M647" s="220" t="str">
        <f>IF(Table35[[#This Row],[PO TMMIN]]="","",TMMIN!AD649)</f>
        <v/>
      </c>
      <c r="N647" s="223" t="str">
        <f>IF(Table35[[#This Row],[Open Qty TMMIN]]="","",TMMIN!AE649)</f>
        <v/>
      </c>
      <c r="O647" s="226" t="str">
        <f>IF(Table35[[#This Row],[Open Qty TAM]]="","",SUM(SUMIF('STOCK OES'!B:B,Table35[[#This Row],[Ich No]],'STOCK OES'!E:E),SUMIF('STOCK SEALING'!B:B,Table35[[#This Row],[Ich Part No]],'STOCK SEALING'!E:E)))</f>
        <v/>
      </c>
      <c r="P647" s="223" t="str">
        <f>IF(Table35[[#This Row],[Rest TMMIN]]="","",SUM(SUMIF('STOCK OES'!B:B,Table35[[#This Row],[Ich Part No]],'STOCK OES'!E:E),SUMIF('STOCK SEALING'!B:B,Table35[[#This Row],[Ich Part No]],'STOCK SEALING'!E:E)))</f>
        <v/>
      </c>
      <c r="Q647" s="226"/>
      <c r="R647" s="223"/>
      <c r="S647" s="226" t="str">
        <f>IFERROR(Table35[[#This Row],[REST TAM]]-Table35[[#This Row],[Scan TAM]],"")</f>
        <v/>
      </c>
      <c r="T647" s="223" t="str">
        <f>IFERROR(Table35[[#This Row],[Rest TMMIN]]-Table35[[#This Row],[Scan Tmmin]],"")</f>
        <v/>
      </c>
      <c r="U647" s="212" t="str">
        <f>IF(Table35[[#This Row],[PO TAM]]="","",IF(Table35[[#This Row],[Balance TAM]]&gt;0,"Open","Close"))</f>
        <v/>
      </c>
      <c r="V647" s="214" t="str">
        <f>IF(Table35[[#This Row],[PO TMMIN]]="","",IF(Table35[[#This Row],[Balance TMMIN]]&gt;0,"Open","Close"))</f>
        <v/>
      </c>
      <c r="W647" s="212"/>
      <c r="X647" s="214"/>
      <c r="Y647" s="236" t="str">
        <f>IF(Table35[[#This Row],[PO TAM]]="","",SUMIF(J:J,Table35[[#This Row],[Ich No]],J:N))</f>
        <v/>
      </c>
      <c r="Z647" s="214" t="str">
        <f>IF(Table35[[#This Row],[PO TMMIN]]="","",SUMIF(B:B,Table35[[#This Row],[Ich Part No]],I:I))</f>
        <v/>
      </c>
      <c r="AC647" s="169" t="str">
        <f>IF(Table35[[#This Row],[Delivery Date]]="","",$AC$2-Table35[[#This Row],[Delivery Date]])</f>
        <v/>
      </c>
      <c r="AE647" t="str">
        <f>IFERROR(VLOOKUP(Table35[[#This Row],[Ich No]],'ICH NO'!K:M,3,0),"")</f>
        <v/>
      </c>
      <c r="AF647" t="str">
        <f>IF(Table35[[#This Row],[REST TAM]]&gt;Table35[[#This Row],[Stock TAM]],Table35[[#This Row],[Stock TAM]],Table35[[#This Row],[REST TAM]])</f>
        <v/>
      </c>
    </row>
    <row r="648" spans="1:32" x14ac:dyDescent="0.3">
      <c r="A648" s="173" t="str">
        <f>IF(Table35[[#This Row],[TAM PART NO]]="","",(ROW()-2))</f>
        <v/>
      </c>
      <c r="B648" s="212" t="str">
        <f>IF(TAM!T652="","",TAM!T652)</f>
        <v/>
      </c>
      <c r="C648" s="42" t="str">
        <f>IF(TAM!Q652="","",TAM!Q652)</f>
        <v/>
      </c>
      <c r="D648" s="42" t="str">
        <f>IF(TAM!I652="","",TAM!I652)</f>
        <v/>
      </c>
      <c r="E648" s="42" t="str">
        <f>IF(TAM!H652="","",TAM!H652)</f>
        <v/>
      </c>
      <c r="F648" s="213" t="str">
        <f>IF(TAM!L652="","",TAM!L652)</f>
        <v/>
      </c>
      <c r="G648" s="213" t="str">
        <f>IF(TAM!M652="","",TAM!M652)</f>
        <v/>
      </c>
      <c r="H648" s="220" t="str">
        <f>IF(TAM!AD652="","",TAM!AD652)</f>
        <v/>
      </c>
      <c r="I648" s="223" t="str">
        <f>IF(Table35[[#This Row],[Open Qty TAM]]="","",TAM!AE652)</f>
        <v/>
      </c>
      <c r="J648" s="212" t="str">
        <f>IF(TMMIN!T650="","",TMMIN!T650)</f>
        <v/>
      </c>
      <c r="K648" s="42" t="str">
        <f>IF(TMMIN!Q650="","",TMMIN!Q650)</f>
        <v/>
      </c>
      <c r="L648" s="42" t="str">
        <f>IF(TMMIN!I650="","",TMMIN!I650)</f>
        <v/>
      </c>
      <c r="M648" s="220" t="str">
        <f>IF(Table35[[#This Row],[PO TMMIN]]="","",TMMIN!AD650)</f>
        <v/>
      </c>
      <c r="N648" s="223" t="str">
        <f>IF(Table35[[#This Row],[Open Qty TMMIN]]="","",TMMIN!AE650)</f>
        <v/>
      </c>
      <c r="O648" s="226" t="str">
        <f>IF(Table35[[#This Row],[Open Qty TAM]]="","",SUM(SUMIF('STOCK OES'!B:B,Table35[[#This Row],[Ich No]],'STOCK OES'!E:E),SUMIF('STOCK SEALING'!B:B,Table35[[#This Row],[Ich Part No]],'STOCK SEALING'!E:E)))</f>
        <v/>
      </c>
      <c r="P648" s="223" t="str">
        <f>IF(Table35[[#This Row],[Rest TMMIN]]="","",SUM(SUMIF('STOCK OES'!B:B,Table35[[#This Row],[Ich Part No]],'STOCK OES'!E:E),SUMIF('STOCK SEALING'!B:B,Table35[[#This Row],[Ich Part No]],'STOCK SEALING'!E:E)))</f>
        <v/>
      </c>
      <c r="Q648" s="226"/>
      <c r="R648" s="223"/>
      <c r="S648" s="226" t="str">
        <f>IFERROR(Table35[[#This Row],[REST TAM]]-Table35[[#This Row],[Scan TAM]],"")</f>
        <v/>
      </c>
      <c r="T648" s="223" t="str">
        <f>IFERROR(Table35[[#This Row],[Rest TMMIN]]-Table35[[#This Row],[Scan Tmmin]],"")</f>
        <v/>
      </c>
      <c r="U648" s="212" t="str">
        <f>IF(Table35[[#This Row],[PO TAM]]="","",IF(Table35[[#This Row],[Balance TAM]]&gt;0,"Open","Close"))</f>
        <v/>
      </c>
      <c r="V648" s="214" t="str">
        <f>IF(Table35[[#This Row],[PO TMMIN]]="","",IF(Table35[[#This Row],[Balance TMMIN]]&gt;0,"Open","Close"))</f>
        <v/>
      </c>
      <c r="W648" s="212"/>
      <c r="X648" s="214"/>
      <c r="Y648" s="236" t="str">
        <f>IF(Table35[[#This Row],[PO TAM]]="","",SUMIF(J:J,Table35[[#This Row],[Ich No]],J:N))</f>
        <v/>
      </c>
      <c r="Z648" s="214" t="str">
        <f>IF(Table35[[#This Row],[PO TMMIN]]="","",SUMIF(B:B,Table35[[#This Row],[Ich Part No]],I:I))</f>
        <v/>
      </c>
      <c r="AC648" s="169" t="str">
        <f>IF(Table35[[#This Row],[Delivery Date]]="","",$AC$2-Table35[[#This Row],[Delivery Date]])</f>
        <v/>
      </c>
      <c r="AE648" t="str">
        <f>IFERROR(VLOOKUP(Table35[[#This Row],[Ich No]],'ICH NO'!K:M,3,0),"")</f>
        <v/>
      </c>
      <c r="AF648" t="str">
        <f>IF(Table35[[#This Row],[REST TAM]]&gt;Table35[[#This Row],[Stock TAM]],Table35[[#This Row],[Stock TAM]],Table35[[#This Row],[REST TAM]])</f>
        <v/>
      </c>
    </row>
    <row r="649" spans="1:32" x14ac:dyDescent="0.3">
      <c r="A649" s="173" t="str">
        <f>IF(Table35[[#This Row],[TAM PART NO]]="","",(ROW()-2))</f>
        <v/>
      </c>
      <c r="B649" s="212" t="str">
        <f>IF(TAM!T653="","",TAM!T653)</f>
        <v/>
      </c>
      <c r="C649" s="42" t="str">
        <f>IF(TAM!Q653="","",TAM!Q653)</f>
        <v/>
      </c>
      <c r="D649" s="42" t="str">
        <f>IF(TAM!I653="","",TAM!I653)</f>
        <v/>
      </c>
      <c r="E649" s="42" t="str">
        <f>IF(TAM!H653="","",TAM!H653)</f>
        <v/>
      </c>
      <c r="F649" s="213" t="str">
        <f>IF(TAM!L653="","",TAM!L653)</f>
        <v/>
      </c>
      <c r="G649" s="213" t="str">
        <f>IF(TAM!M653="","",TAM!M653)</f>
        <v/>
      </c>
      <c r="H649" s="220" t="str">
        <f>IF(TAM!AD653="","",TAM!AD653)</f>
        <v/>
      </c>
      <c r="I649" s="223" t="str">
        <f>IF(Table35[[#This Row],[Open Qty TAM]]="","",TAM!AE653)</f>
        <v/>
      </c>
      <c r="J649" s="212" t="str">
        <f>IF(TMMIN!T651="","",TMMIN!T651)</f>
        <v/>
      </c>
      <c r="K649" s="42" t="str">
        <f>IF(TMMIN!Q651="","",TMMIN!Q651)</f>
        <v/>
      </c>
      <c r="L649" s="42" t="str">
        <f>IF(TMMIN!I651="","",TMMIN!I651)</f>
        <v/>
      </c>
      <c r="M649" s="220" t="str">
        <f>IF(Table35[[#This Row],[PO TMMIN]]="","",TMMIN!AD651)</f>
        <v/>
      </c>
      <c r="N649" s="223" t="str">
        <f>IF(Table35[[#This Row],[Open Qty TMMIN]]="","",TMMIN!AE651)</f>
        <v/>
      </c>
      <c r="O649" s="226" t="str">
        <f>IF(Table35[[#This Row],[Open Qty TAM]]="","",SUM(SUMIF('STOCK OES'!B:B,Table35[[#This Row],[Ich No]],'STOCK OES'!E:E),SUMIF('STOCK SEALING'!B:B,Table35[[#This Row],[Ich Part No]],'STOCK SEALING'!E:E)))</f>
        <v/>
      </c>
      <c r="P649" s="223" t="str">
        <f>IF(Table35[[#This Row],[Rest TMMIN]]="","",SUM(SUMIF('STOCK OES'!B:B,Table35[[#This Row],[Ich Part No]],'STOCK OES'!E:E),SUMIF('STOCK SEALING'!B:B,Table35[[#This Row],[Ich Part No]],'STOCK SEALING'!E:E)))</f>
        <v/>
      </c>
      <c r="Q649" s="226"/>
      <c r="R649" s="223"/>
      <c r="S649" s="226" t="str">
        <f>IFERROR(Table35[[#This Row],[REST TAM]]-Table35[[#This Row],[Scan TAM]],"")</f>
        <v/>
      </c>
      <c r="T649" s="223" t="str">
        <f>IFERROR(Table35[[#This Row],[Rest TMMIN]]-Table35[[#This Row],[Scan Tmmin]],"")</f>
        <v/>
      </c>
      <c r="U649" s="212" t="str">
        <f>IF(Table35[[#This Row],[PO TAM]]="","",IF(Table35[[#This Row],[Balance TAM]]&gt;0,"Open","Close"))</f>
        <v/>
      </c>
      <c r="V649" s="214" t="str">
        <f>IF(Table35[[#This Row],[PO TMMIN]]="","",IF(Table35[[#This Row],[Balance TMMIN]]&gt;0,"Open","Close"))</f>
        <v/>
      </c>
      <c r="W649" s="212"/>
      <c r="X649" s="214"/>
      <c r="Y649" s="236" t="str">
        <f>IF(Table35[[#This Row],[PO TAM]]="","",SUMIF(J:J,Table35[[#This Row],[Ich No]],J:N))</f>
        <v/>
      </c>
      <c r="Z649" s="214" t="str">
        <f>IF(Table35[[#This Row],[PO TMMIN]]="","",SUMIF(B:B,Table35[[#This Row],[Ich Part No]],I:I))</f>
        <v/>
      </c>
      <c r="AC649" s="169" t="str">
        <f>IF(Table35[[#This Row],[Delivery Date]]="","",$AC$2-Table35[[#This Row],[Delivery Date]])</f>
        <v/>
      </c>
      <c r="AE649" t="str">
        <f>IFERROR(VLOOKUP(Table35[[#This Row],[Ich No]],'ICH NO'!K:M,3,0),"")</f>
        <v/>
      </c>
      <c r="AF649" t="str">
        <f>IF(Table35[[#This Row],[REST TAM]]&gt;Table35[[#This Row],[Stock TAM]],Table35[[#This Row],[Stock TAM]],Table35[[#This Row],[REST TAM]])</f>
        <v/>
      </c>
    </row>
    <row r="650" spans="1:32" x14ac:dyDescent="0.3">
      <c r="A650" s="173" t="str">
        <f>IF(Table35[[#This Row],[TAM PART NO]]="","",(ROW()-2))</f>
        <v/>
      </c>
      <c r="B650" s="212" t="str">
        <f>IF(TAM!T654="","",TAM!T654)</f>
        <v/>
      </c>
      <c r="C650" s="42" t="str">
        <f>IF(TAM!Q654="","",TAM!Q654)</f>
        <v/>
      </c>
      <c r="D650" s="42" t="str">
        <f>IF(TAM!I654="","",TAM!I654)</f>
        <v/>
      </c>
      <c r="E650" s="42" t="str">
        <f>IF(TAM!H654="","",TAM!H654)</f>
        <v/>
      </c>
      <c r="F650" s="213" t="str">
        <f>IF(TAM!L654="","",TAM!L654)</f>
        <v/>
      </c>
      <c r="G650" s="213" t="str">
        <f>IF(TAM!M654="","",TAM!M654)</f>
        <v/>
      </c>
      <c r="H650" s="220" t="str">
        <f>IF(TAM!AD654="","",TAM!AD654)</f>
        <v/>
      </c>
      <c r="I650" s="223" t="str">
        <f>IF(Table35[[#This Row],[Open Qty TAM]]="","",TAM!AE654)</f>
        <v/>
      </c>
      <c r="J650" s="212" t="str">
        <f>IF(TMMIN!T652="","",TMMIN!T652)</f>
        <v/>
      </c>
      <c r="K650" s="42" t="str">
        <f>IF(TMMIN!Q652="","",TMMIN!Q652)</f>
        <v/>
      </c>
      <c r="L650" s="42" t="str">
        <f>IF(TMMIN!I652="","",TMMIN!I652)</f>
        <v/>
      </c>
      <c r="M650" s="220" t="str">
        <f>IF(Table35[[#This Row],[PO TMMIN]]="","",TMMIN!AD652)</f>
        <v/>
      </c>
      <c r="N650" s="223" t="str">
        <f>IF(Table35[[#This Row],[Open Qty TMMIN]]="","",TMMIN!AE652)</f>
        <v/>
      </c>
      <c r="O650" s="226" t="str">
        <f>IF(Table35[[#This Row],[Open Qty TAM]]="","",SUM(SUMIF('STOCK OES'!B:B,Table35[[#This Row],[Ich No]],'STOCK OES'!E:E),SUMIF('STOCK SEALING'!B:B,Table35[[#This Row],[Ich Part No]],'STOCK SEALING'!E:E)))</f>
        <v/>
      </c>
      <c r="P650" s="223" t="str">
        <f>IF(Table35[[#This Row],[Rest TMMIN]]="","",SUM(SUMIF('STOCK OES'!B:B,Table35[[#This Row],[Ich Part No]],'STOCK OES'!E:E),SUMIF('STOCK SEALING'!B:B,Table35[[#This Row],[Ich Part No]],'STOCK SEALING'!E:E)))</f>
        <v/>
      </c>
      <c r="Q650" s="226"/>
      <c r="R650" s="223"/>
      <c r="S650" s="226" t="str">
        <f>IFERROR(Table35[[#This Row],[REST TAM]]-Table35[[#This Row],[Scan TAM]],"")</f>
        <v/>
      </c>
      <c r="T650" s="223" t="str">
        <f>IFERROR(Table35[[#This Row],[Rest TMMIN]]-Table35[[#This Row],[Scan Tmmin]],"")</f>
        <v/>
      </c>
      <c r="U650" s="212" t="str">
        <f>IF(Table35[[#This Row],[PO TAM]]="","",IF(Table35[[#This Row],[Balance TAM]]&gt;0,"Open","Close"))</f>
        <v/>
      </c>
      <c r="V650" s="214" t="str">
        <f>IF(Table35[[#This Row],[PO TMMIN]]="","",IF(Table35[[#This Row],[Balance TMMIN]]&gt;0,"Open","Close"))</f>
        <v/>
      </c>
      <c r="W650" s="212"/>
      <c r="X650" s="214"/>
      <c r="Y650" s="236" t="str">
        <f>IF(Table35[[#This Row],[PO TAM]]="","",SUMIF(J:J,Table35[[#This Row],[Ich No]],J:N))</f>
        <v/>
      </c>
      <c r="Z650" s="214" t="str">
        <f>IF(Table35[[#This Row],[PO TMMIN]]="","",SUMIF(B:B,Table35[[#This Row],[Ich Part No]],I:I))</f>
        <v/>
      </c>
      <c r="AC650" s="169" t="str">
        <f>IF(Table35[[#This Row],[Delivery Date]]="","",$AC$2-Table35[[#This Row],[Delivery Date]])</f>
        <v/>
      </c>
      <c r="AE650" t="str">
        <f>IFERROR(VLOOKUP(Table35[[#This Row],[Ich No]],'ICH NO'!K:M,3,0),"")</f>
        <v/>
      </c>
      <c r="AF650" t="str">
        <f>IF(Table35[[#This Row],[REST TAM]]&gt;Table35[[#This Row],[Stock TAM]],Table35[[#This Row],[Stock TAM]],Table35[[#This Row],[REST TAM]])</f>
        <v/>
      </c>
    </row>
    <row r="651" spans="1:32" ht="15" thickBot="1" x14ac:dyDescent="0.35">
      <c r="A651" s="173" t="str">
        <f>IF(Table35[[#This Row],[TAM PART NO]]="","",(ROW()-2))</f>
        <v/>
      </c>
      <c r="B651" s="215" t="str">
        <f>IF(TAM!T655="","",TAM!T655)</f>
        <v/>
      </c>
      <c r="C651" s="216" t="str">
        <f>IF(TAM!Q655="","",TAM!Q655)</f>
        <v/>
      </c>
      <c r="D651" s="216" t="str">
        <f>IF(TAM!I655="","",TAM!I655)</f>
        <v/>
      </c>
      <c r="E651" s="216" t="str">
        <f>IF(TAM!H655="","",TAM!H655)</f>
        <v/>
      </c>
      <c r="F651" s="217" t="str">
        <f>IF(TAM!L655="","",TAM!L655)</f>
        <v/>
      </c>
      <c r="G651" s="217" t="str">
        <f>IF(TAM!M655="","",TAM!M655)</f>
        <v/>
      </c>
      <c r="H651" s="221" t="str">
        <f>IF(TAM!AD655="","",TAM!AD655)</f>
        <v/>
      </c>
      <c r="I651" s="224" t="str">
        <f>IF(Table35[[#This Row],[Open Qty TAM]]="","",TAM!AE655)</f>
        <v/>
      </c>
      <c r="J651" s="215" t="str">
        <f>IF(TMMIN!T653="","",TMMIN!T653)</f>
        <v/>
      </c>
      <c r="K651" s="216" t="str">
        <f>IF(TMMIN!Q653="","",TMMIN!Q653)</f>
        <v/>
      </c>
      <c r="L651" s="216" t="str">
        <f>IF(TMMIN!I653="","",TMMIN!I653)</f>
        <v/>
      </c>
      <c r="M651" s="221" t="str">
        <f>IF(Table35[[#This Row],[PO TMMIN]]="","",TMMIN!AD653)</f>
        <v/>
      </c>
      <c r="N651" s="224" t="str">
        <f>IF(Table35[[#This Row],[Open Qty TMMIN]]="","",TMMIN!AE653)</f>
        <v/>
      </c>
      <c r="O651" s="227" t="str">
        <f>IF(Table35[[#This Row],[Open Qty TAM]]="","",SUM(SUMIF('STOCK OES'!B:B,Table35[[#This Row],[Ich No]],'STOCK OES'!E:E),SUMIF('STOCK SEALING'!B:B,Table35[[#This Row],[Ich Part No]],'STOCK SEALING'!E:E)))</f>
        <v/>
      </c>
      <c r="P651" s="224" t="str">
        <f>IF(Table35[[#This Row],[Rest TMMIN]]="","",SUM(SUMIF('STOCK OES'!B:B,Table35[[#This Row],[Ich Part No]],'STOCK OES'!E:E),SUMIF('STOCK SEALING'!B:B,Table35[[#This Row],[Ich Part No]],'STOCK SEALING'!E:E)))</f>
        <v/>
      </c>
      <c r="Q651" s="227"/>
      <c r="R651" s="224"/>
      <c r="S651" s="227" t="str">
        <f>IFERROR(Table35[[#This Row],[REST TAM]]-Table35[[#This Row],[Scan TAM]],"")</f>
        <v/>
      </c>
      <c r="T651" s="224" t="str">
        <f>IFERROR(Table35[[#This Row],[Rest TMMIN]]-Table35[[#This Row],[Scan Tmmin]],"")</f>
        <v/>
      </c>
      <c r="U651" s="212" t="str">
        <f>IF(Table35[[#This Row],[PO TAM]]="","",IF(Table35[[#This Row],[Balance TAM]]&gt;0,"Open","Close"))</f>
        <v/>
      </c>
      <c r="V651" s="218" t="str">
        <f>IF(Table35[[#This Row],[PO TMMIN]]="","",IF(Table35[[#This Row],[Balance TMMIN]]&gt;0,"Open","Close"))</f>
        <v/>
      </c>
      <c r="W651" s="215"/>
      <c r="X651" s="218"/>
      <c r="Y651" s="237" t="str">
        <f>IF(Table35[[#This Row],[PO TAM]]="","",SUMIF(J:J,Table35[[#This Row],[Ich No]],J:N))</f>
        <v/>
      </c>
      <c r="Z651" s="218" t="str">
        <f>IF(Table35[[#This Row],[PO TMMIN]]="","",SUMIF(B:B,Table35[[#This Row],[Ich Part No]],I:I))</f>
        <v/>
      </c>
      <c r="AC651" s="169" t="str">
        <f>IF(Table35[[#This Row],[Delivery Date]]="","",$AC$2-Table35[[#This Row],[Delivery Date]])</f>
        <v/>
      </c>
      <c r="AE651" t="str">
        <f>IFERROR(VLOOKUP(Table35[[#This Row],[Ich No]],'ICH NO'!K:M,3,0),"")</f>
        <v/>
      </c>
      <c r="AF651" t="str">
        <f>IF(Table35[[#This Row],[REST TAM]]&gt;Table35[[#This Row],[Stock TAM]],Table35[[#This Row],[Stock TAM]],Table35[[#This Row],[REST TAM]])</f>
        <v/>
      </c>
    </row>
  </sheetData>
  <mergeCells count="8">
    <mergeCell ref="W1:X1"/>
    <mergeCell ref="Y1:Z1"/>
    <mergeCell ref="B1:I1"/>
    <mergeCell ref="J1:N1"/>
    <mergeCell ref="O1:P1"/>
    <mergeCell ref="Q1:R1"/>
    <mergeCell ref="S1:T1"/>
    <mergeCell ref="U1:V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33FCBC-6AA5-491F-BD50-DBCFB9410710}">
  <sheetPr codeName="Sheet16"/>
  <dimension ref="A1:W7706"/>
  <sheetViews>
    <sheetView zoomScale="60" zoomScaleNormal="60" workbookViewId="0">
      <pane xSplit="7" ySplit="6" topLeftCell="H7" activePane="bottomRight" state="frozen"/>
      <selection pane="topRight" activeCell="F1" sqref="F1"/>
      <selection pane="bottomLeft" activeCell="A2" sqref="A2"/>
      <selection pane="bottomRight" activeCell="H9" sqref="H9"/>
    </sheetView>
  </sheetViews>
  <sheetFormatPr defaultColWidth="8.77734375" defaultRowHeight="14.4" x14ac:dyDescent="0.3"/>
  <cols>
    <col min="1" max="1" width="30.21875" style="251" bestFit="1" customWidth="1"/>
    <col min="2" max="2" width="13.21875" style="251" customWidth="1"/>
    <col min="3" max="3" width="9.77734375" style="251" bestFit="1" customWidth="1"/>
    <col min="4" max="4" width="14" style="251" bestFit="1" customWidth="1"/>
    <col min="5" max="5" width="12.5546875" style="251" bestFit="1" customWidth="1"/>
    <col min="6" max="6" width="9.77734375" style="251" customWidth="1"/>
    <col min="7" max="7" width="15.21875" style="251" bestFit="1" customWidth="1"/>
    <col min="8" max="8" width="27.77734375" style="251" bestFit="1" customWidth="1"/>
    <col min="9" max="9" width="14.77734375" style="251" customWidth="1"/>
    <col min="10" max="10" width="9.77734375" style="251" customWidth="1"/>
    <col min="11" max="11" width="10.77734375" style="251" bestFit="1" customWidth="1"/>
    <col min="12" max="12" width="9.5546875" style="251" customWidth="1"/>
    <col min="13" max="13" width="11.77734375" style="251" customWidth="1"/>
    <col min="14" max="14" width="15.5546875" style="251" bestFit="1" customWidth="1"/>
    <col min="15" max="15" width="9.5546875" style="251" customWidth="1"/>
    <col min="16" max="16" width="13.21875" style="251" bestFit="1" customWidth="1"/>
    <col min="17" max="17" width="12.77734375" style="251" bestFit="1" customWidth="1"/>
    <col min="18" max="18" width="9.77734375" style="251" bestFit="1" customWidth="1"/>
    <col min="19" max="19" width="13.77734375" style="252" bestFit="1" customWidth="1"/>
    <col min="20" max="20" width="20.21875" style="251" customWidth="1"/>
    <col min="21" max="21" width="13.21875" style="251" customWidth="1"/>
    <col min="22" max="22" width="23.44140625" style="251" hidden="1" customWidth="1"/>
    <col min="23" max="23" width="22.5546875" style="251" customWidth="1"/>
    <col min="24" max="24" width="23.21875" style="251" bestFit="1" customWidth="1"/>
    <col min="25" max="25" width="9.21875" style="251" customWidth="1"/>
    <col min="26" max="26" width="5.77734375" style="251" customWidth="1"/>
    <col min="27" max="16384" width="8.77734375" style="251"/>
  </cols>
  <sheetData>
    <row r="1" spans="1:23" x14ac:dyDescent="0.3">
      <c r="P1" s="252"/>
    </row>
    <row r="2" spans="1:23" x14ac:dyDescent="0.3">
      <c r="B2" s="253" t="s">
        <v>3998</v>
      </c>
      <c r="P2" s="252"/>
      <c r="U2" s="254" t="s">
        <v>3998</v>
      </c>
    </row>
    <row r="3" spans="1:23" x14ac:dyDescent="0.3">
      <c r="B3" s="253" t="s">
        <v>3999</v>
      </c>
      <c r="P3" s="252"/>
      <c r="U3" s="254" t="s">
        <v>3999</v>
      </c>
    </row>
    <row r="4" spans="1:23" x14ac:dyDescent="0.3">
      <c r="B4" s="253" t="s">
        <v>4000</v>
      </c>
      <c r="P4" s="252"/>
      <c r="U4" s="254" t="s">
        <v>4000</v>
      </c>
    </row>
    <row r="5" spans="1:23" x14ac:dyDescent="0.3">
      <c r="B5" s="253" t="s">
        <v>4001</v>
      </c>
      <c r="P5" s="252"/>
      <c r="U5" s="254" t="s">
        <v>4001</v>
      </c>
    </row>
    <row r="6" spans="1:23" x14ac:dyDescent="0.3">
      <c r="A6" s="251" t="s">
        <v>4003</v>
      </c>
      <c r="B6" s="255" t="s">
        <v>9937</v>
      </c>
      <c r="C6" s="251" t="s">
        <v>9938</v>
      </c>
      <c r="D6" s="251" t="s">
        <v>9939</v>
      </c>
      <c r="E6" s="251" t="s">
        <v>9940</v>
      </c>
      <c r="F6" s="251" t="s">
        <v>9941</v>
      </c>
      <c r="G6" s="251" t="s">
        <v>9942</v>
      </c>
      <c r="H6" s="251" t="s">
        <v>9943</v>
      </c>
      <c r="I6" s="251" t="s">
        <v>9944</v>
      </c>
      <c r="J6" s="251" t="s">
        <v>9945</v>
      </c>
      <c r="K6" s="251" t="s">
        <v>9946</v>
      </c>
      <c r="L6" s="251" t="s">
        <v>9947</v>
      </c>
      <c r="M6" s="251" t="s">
        <v>9948</v>
      </c>
      <c r="N6" s="251" t="s">
        <v>9949</v>
      </c>
      <c r="O6" s="252" t="s">
        <v>9950</v>
      </c>
      <c r="P6" s="251" t="s">
        <v>9951</v>
      </c>
      <c r="Q6" s="251" t="s">
        <v>3701</v>
      </c>
      <c r="R6" s="251" t="s">
        <v>9952</v>
      </c>
      <c r="S6" s="252" t="s">
        <v>9942</v>
      </c>
      <c r="T6" s="251" t="s">
        <v>9942</v>
      </c>
      <c r="U6" s="251" t="s">
        <v>9937</v>
      </c>
    </row>
    <row r="7" spans="1:23" x14ac:dyDescent="0.3">
      <c r="A7" s="256" t="str">
        <f t="shared" ref="A7:A70" si="0">D7&amp;$A$6&amp;S7&amp;I7</f>
        <v>I0306117-811100K520-00005</v>
      </c>
      <c r="B7" s="251" t="s">
        <v>9953</v>
      </c>
      <c r="C7" s="251" t="s">
        <v>9954</v>
      </c>
      <c r="D7" s="251" t="s">
        <v>9955</v>
      </c>
      <c r="E7" s="251" t="s">
        <v>9956</v>
      </c>
      <c r="F7" s="251" t="s">
        <v>9957</v>
      </c>
      <c r="G7" s="251" t="s">
        <v>269</v>
      </c>
      <c r="H7" s="251" t="s">
        <v>3422</v>
      </c>
      <c r="I7" s="257" t="str">
        <f t="shared" ref="I7:I70" si="1">+IF(AND(O7&lt;10),$B$2&amp;O7,IF(AND(O7&gt;9,O7&lt;=99),$B$3&amp;O7,IF(AND(O7&gt;99,L88883&lt;1000),$B$4&amp;O7,IF(AND(O7&gt;999),$B$5&amp;7))))</f>
        <v>-00005</v>
      </c>
      <c r="J7" s="251">
        <v>5</v>
      </c>
      <c r="K7" s="251">
        <v>5</v>
      </c>
      <c r="M7" s="251" t="s">
        <v>9958</v>
      </c>
      <c r="N7" s="251" t="s">
        <v>9959</v>
      </c>
      <c r="O7" s="251">
        <v>5</v>
      </c>
      <c r="Q7" s="251" t="s">
        <v>9953</v>
      </c>
      <c r="R7" s="251" t="s">
        <v>9960</v>
      </c>
      <c r="S7" s="252" t="s">
        <v>7</v>
      </c>
      <c r="T7" s="251" t="str">
        <f t="shared" ref="T7:T70" si="2">+D7&amp;S7</f>
        <v>I0306117811100K520</v>
      </c>
      <c r="W7" s="251" t="str">
        <f t="shared" ref="W7:W70" si="3">D7&amp;G7</f>
        <v>I030611781110-0K520</v>
      </c>
    </row>
    <row r="8" spans="1:23" x14ac:dyDescent="0.3">
      <c r="A8" s="256" t="str">
        <f t="shared" si="0"/>
        <v>I0306117-811100K580-00008</v>
      </c>
      <c r="B8" s="251" t="s">
        <v>9961</v>
      </c>
      <c r="C8" s="251" t="s">
        <v>9954</v>
      </c>
      <c r="D8" s="251" t="s">
        <v>9955</v>
      </c>
      <c r="E8" s="251" t="s">
        <v>9956</v>
      </c>
      <c r="F8" s="251" t="s">
        <v>9962</v>
      </c>
      <c r="G8" s="251" t="s">
        <v>429</v>
      </c>
      <c r="H8" s="251" t="s">
        <v>3422</v>
      </c>
      <c r="I8" s="257" t="str">
        <f t="shared" si="1"/>
        <v>-00008</v>
      </c>
      <c r="J8" s="251">
        <v>8</v>
      </c>
      <c r="K8" s="251">
        <v>8</v>
      </c>
      <c r="M8" s="251" t="s">
        <v>9958</v>
      </c>
      <c r="N8" s="251" t="s">
        <v>9959</v>
      </c>
      <c r="O8" s="251">
        <v>8</v>
      </c>
      <c r="Q8" s="251" t="s">
        <v>9961</v>
      </c>
      <c r="R8" s="251" t="s">
        <v>9960</v>
      </c>
      <c r="S8" s="252" t="s">
        <v>428</v>
      </c>
      <c r="T8" s="251" t="str">
        <f t="shared" si="2"/>
        <v>I0306117811100K580</v>
      </c>
      <c r="W8" s="251" t="str">
        <f t="shared" si="3"/>
        <v>I030611781110-0K580</v>
      </c>
    </row>
    <row r="9" spans="1:23" x14ac:dyDescent="0.3">
      <c r="A9" s="256" t="str">
        <f t="shared" si="0"/>
        <v>I0306117-811300K520-00015</v>
      </c>
      <c r="B9" s="251" t="s">
        <v>9963</v>
      </c>
      <c r="C9" s="251" t="s">
        <v>9954</v>
      </c>
      <c r="D9" s="251" t="s">
        <v>9955</v>
      </c>
      <c r="E9" s="251" t="s">
        <v>9956</v>
      </c>
      <c r="F9" s="251" t="s">
        <v>9964</v>
      </c>
      <c r="G9" s="251" t="s">
        <v>277</v>
      </c>
      <c r="H9" s="251" t="s">
        <v>5101</v>
      </c>
      <c r="I9" s="257" t="str">
        <f t="shared" si="1"/>
        <v>-00015</v>
      </c>
      <c r="J9" s="251">
        <v>15</v>
      </c>
      <c r="K9" s="251">
        <v>15</v>
      </c>
      <c r="M9" s="251" t="s">
        <v>9958</v>
      </c>
      <c r="N9" s="251" t="s">
        <v>9959</v>
      </c>
      <c r="O9" s="251">
        <v>15</v>
      </c>
      <c r="Q9" s="251" t="s">
        <v>9963</v>
      </c>
      <c r="R9" s="251" t="s">
        <v>9960</v>
      </c>
      <c r="S9" s="252" t="s">
        <v>276</v>
      </c>
      <c r="T9" s="251" t="str">
        <f t="shared" si="2"/>
        <v>I0306117811300K520</v>
      </c>
      <c r="W9" s="251" t="str">
        <f t="shared" si="3"/>
        <v>I030611781130-0K520</v>
      </c>
    </row>
    <row r="10" spans="1:23" x14ac:dyDescent="0.3">
      <c r="A10" s="256" t="str">
        <f t="shared" si="0"/>
        <v>I0306117-811300K580-00018</v>
      </c>
      <c r="B10" s="251" t="s">
        <v>9965</v>
      </c>
      <c r="C10" s="251" t="s">
        <v>9954</v>
      </c>
      <c r="D10" s="251" t="s">
        <v>9955</v>
      </c>
      <c r="E10" s="251" t="s">
        <v>9956</v>
      </c>
      <c r="F10" s="251" t="s">
        <v>9966</v>
      </c>
      <c r="G10" s="251" t="s">
        <v>434</v>
      </c>
      <c r="H10" s="251" t="s">
        <v>5101</v>
      </c>
      <c r="I10" s="257" t="str">
        <f t="shared" si="1"/>
        <v>-00018</v>
      </c>
      <c r="J10" s="251">
        <v>18</v>
      </c>
      <c r="K10" s="251">
        <v>18</v>
      </c>
      <c r="M10" s="251" t="s">
        <v>9958</v>
      </c>
      <c r="N10" s="251" t="s">
        <v>9959</v>
      </c>
      <c r="O10" s="251">
        <v>18</v>
      </c>
      <c r="Q10" s="251" t="s">
        <v>9965</v>
      </c>
      <c r="R10" s="251" t="s">
        <v>9960</v>
      </c>
      <c r="S10" s="252" t="s">
        <v>433</v>
      </c>
      <c r="T10" s="251" t="str">
        <f t="shared" si="2"/>
        <v>I0306117811300K580</v>
      </c>
      <c r="W10" s="251" t="str">
        <f t="shared" si="3"/>
        <v>I030611781130-0K580</v>
      </c>
    </row>
    <row r="11" spans="1:23" x14ac:dyDescent="0.3">
      <c r="A11" s="256" t="str">
        <f t="shared" si="0"/>
        <v>I0306117-811500K520-00001</v>
      </c>
      <c r="B11" s="251" t="s">
        <v>9967</v>
      </c>
      <c r="C11" s="251" t="s">
        <v>9954</v>
      </c>
      <c r="D11" s="251" t="s">
        <v>9955</v>
      </c>
      <c r="E11" s="251" t="s">
        <v>9956</v>
      </c>
      <c r="F11" s="251" t="s">
        <v>9968</v>
      </c>
      <c r="G11" s="251" t="s">
        <v>280</v>
      </c>
      <c r="H11" s="251" t="s">
        <v>3429</v>
      </c>
      <c r="I11" s="257" t="str">
        <f t="shared" si="1"/>
        <v>-00001</v>
      </c>
      <c r="J11" s="251">
        <v>1</v>
      </c>
      <c r="K11" s="251">
        <v>1</v>
      </c>
      <c r="M11" s="251" t="s">
        <v>9958</v>
      </c>
      <c r="N11" s="251" t="s">
        <v>9959</v>
      </c>
      <c r="O11" s="251">
        <v>1</v>
      </c>
      <c r="Q11" s="251" t="s">
        <v>9967</v>
      </c>
      <c r="R11" s="251" t="s">
        <v>9960</v>
      </c>
      <c r="S11" s="252" t="s">
        <v>12</v>
      </c>
      <c r="T11" s="251" t="str">
        <f t="shared" si="2"/>
        <v>I0306117811500K520</v>
      </c>
      <c r="W11" s="251" t="str">
        <f t="shared" si="3"/>
        <v>I030611781150-0K520</v>
      </c>
    </row>
    <row r="12" spans="1:23" x14ac:dyDescent="0.3">
      <c r="A12" s="256" t="str">
        <f t="shared" si="0"/>
        <v>I0306117-811500K580-00004</v>
      </c>
      <c r="B12" s="251" t="s">
        <v>9969</v>
      </c>
      <c r="C12" s="251" t="s">
        <v>9954</v>
      </c>
      <c r="D12" s="251" t="s">
        <v>9955</v>
      </c>
      <c r="E12" s="251" t="s">
        <v>9956</v>
      </c>
      <c r="F12" s="251" t="s">
        <v>9970</v>
      </c>
      <c r="G12" s="251" t="s">
        <v>437</v>
      </c>
      <c r="H12" s="251" t="s">
        <v>3429</v>
      </c>
      <c r="I12" s="257" t="str">
        <f t="shared" si="1"/>
        <v>-00004</v>
      </c>
      <c r="J12" s="251">
        <v>4</v>
      </c>
      <c r="K12" s="251">
        <v>4</v>
      </c>
      <c r="M12" s="251" t="s">
        <v>9958</v>
      </c>
      <c r="N12" s="251" t="s">
        <v>9959</v>
      </c>
      <c r="O12" s="251">
        <v>4</v>
      </c>
      <c r="Q12" s="251" t="s">
        <v>9969</v>
      </c>
      <c r="R12" s="251" t="s">
        <v>9960</v>
      </c>
      <c r="S12" s="252" t="s">
        <v>436</v>
      </c>
      <c r="T12" s="251" t="str">
        <f t="shared" si="2"/>
        <v>I0306117811500K580</v>
      </c>
      <c r="W12" s="251" t="str">
        <f t="shared" si="3"/>
        <v>I030611781150-0K580</v>
      </c>
    </row>
    <row r="13" spans="1:23" x14ac:dyDescent="0.3">
      <c r="A13" s="256" t="str">
        <f t="shared" si="0"/>
        <v>I0306117-811500K590-00001</v>
      </c>
      <c r="B13" s="251" t="s">
        <v>9971</v>
      </c>
      <c r="C13" s="251" t="s">
        <v>9954</v>
      </c>
      <c r="D13" s="251" t="s">
        <v>9955</v>
      </c>
      <c r="E13" s="251" t="s">
        <v>9956</v>
      </c>
      <c r="F13" s="251" t="s">
        <v>9972</v>
      </c>
      <c r="G13" s="251" t="s">
        <v>412</v>
      </c>
      <c r="H13" s="251" t="s">
        <v>3429</v>
      </c>
      <c r="I13" s="257" t="str">
        <f t="shared" si="1"/>
        <v>-00001</v>
      </c>
      <c r="J13" s="251">
        <v>1</v>
      </c>
      <c r="K13" s="251">
        <v>1</v>
      </c>
      <c r="M13" s="251" t="s">
        <v>9958</v>
      </c>
      <c r="N13" s="251" t="s">
        <v>9959</v>
      </c>
      <c r="O13" s="251">
        <v>1</v>
      </c>
      <c r="Q13" s="251" t="s">
        <v>9971</v>
      </c>
      <c r="R13" s="251" t="s">
        <v>9960</v>
      </c>
      <c r="S13" s="252" t="s">
        <v>411</v>
      </c>
      <c r="T13" s="251" t="str">
        <f t="shared" si="2"/>
        <v>I0306117811500K590</v>
      </c>
      <c r="W13" s="251" t="str">
        <f t="shared" si="3"/>
        <v>I030611781150-0K590</v>
      </c>
    </row>
    <row r="14" spans="1:23" x14ac:dyDescent="0.3">
      <c r="A14" s="256" t="str">
        <f t="shared" si="0"/>
        <v>I0306117-811700K520-00015</v>
      </c>
      <c r="B14" s="251" t="s">
        <v>9973</v>
      </c>
      <c r="C14" s="251" t="s">
        <v>9954</v>
      </c>
      <c r="D14" s="251" t="s">
        <v>9955</v>
      </c>
      <c r="E14" s="251" t="s">
        <v>9956</v>
      </c>
      <c r="F14" s="251" t="s">
        <v>9974</v>
      </c>
      <c r="G14" s="251" t="s">
        <v>285</v>
      </c>
      <c r="H14" s="251" t="s">
        <v>5102</v>
      </c>
      <c r="I14" s="257" t="str">
        <f t="shared" si="1"/>
        <v>-00015</v>
      </c>
      <c r="J14" s="251">
        <v>15</v>
      </c>
      <c r="K14" s="251">
        <v>15</v>
      </c>
      <c r="M14" s="251" t="s">
        <v>9958</v>
      </c>
      <c r="N14" s="251" t="s">
        <v>9959</v>
      </c>
      <c r="O14" s="251">
        <v>15</v>
      </c>
      <c r="Q14" s="251" t="s">
        <v>9973</v>
      </c>
      <c r="R14" s="251" t="s">
        <v>9960</v>
      </c>
      <c r="S14" s="252" t="s">
        <v>284</v>
      </c>
      <c r="T14" s="251" t="str">
        <f t="shared" si="2"/>
        <v>I0306117811700K520</v>
      </c>
      <c r="W14" s="251" t="str">
        <f t="shared" si="3"/>
        <v>I030611781170-0K520</v>
      </c>
    </row>
    <row r="15" spans="1:23" x14ac:dyDescent="0.3">
      <c r="A15" s="256" t="str">
        <f t="shared" si="0"/>
        <v>I0306117-811700K580-00018</v>
      </c>
      <c r="B15" s="251" t="s">
        <v>9975</v>
      </c>
      <c r="C15" s="251" t="s">
        <v>9954</v>
      </c>
      <c r="D15" s="251" t="s">
        <v>9955</v>
      </c>
      <c r="E15" s="251" t="s">
        <v>9956</v>
      </c>
      <c r="F15" s="251" t="s">
        <v>9976</v>
      </c>
      <c r="G15" s="251" t="s">
        <v>442</v>
      </c>
      <c r="H15" s="251" t="s">
        <v>5102</v>
      </c>
      <c r="I15" s="257" t="str">
        <f t="shared" si="1"/>
        <v>-00018</v>
      </c>
      <c r="J15" s="251">
        <v>18</v>
      </c>
      <c r="K15" s="251">
        <v>18</v>
      </c>
      <c r="M15" s="251" t="s">
        <v>9958</v>
      </c>
      <c r="N15" s="251" t="s">
        <v>9959</v>
      </c>
      <c r="O15" s="251">
        <v>18</v>
      </c>
      <c r="Q15" s="251" t="s">
        <v>9975</v>
      </c>
      <c r="R15" s="251" t="s">
        <v>9960</v>
      </c>
      <c r="S15" s="252" t="s">
        <v>441</v>
      </c>
      <c r="T15" s="251" t="str">
        <f t="shared" si="2"/>
        <v>I0306117811700K580</v>
      </c>
      <c r="W15" s="251" t="str">
        <f t="shared" si="3"/>
        <v>I030611781170-0K580</v>
      </c>
    </row>
    <row r="16" spans="1:23" x14ac:dyDescent="0.3">
      <c r="A16" s="256" t="str">
        <f t="shared" si="0"/>
        <v>I0306117-815500K210-00009</v>
      </c>
      <c r="B16" s="251" t="s">
        <v>9977</v>
      </c>
      <c r="C16" s="251" t="s">
        <v>9954</v>
      </c>
      <c r="D16" s="251" t="s">
        <v>9955</v>
      </c>
      <c r="E16" s="251" t="s">
        <v>9956</v>
      </c>
      <c r="F16" s="251" t="s">
        <v>9978</v>
      </c>
      <c r="G16" s="251" t="s">
        <v>654</v>
      </c>
      <c r="H16" s="251" t="s">
        <v>5202</v>
      </c>
      <c r="I16" s="257" t="str">
        <f t="shared" si="1"/>
        <v>-00009</v>
      </c>
      <c r="J16" s="251">
        <v>9</v>
      </c>
      <c r="K16" s="251">
        <v>9</v>
      </c>
      <c r="M16" s="251" t="s">
        <v>9958</v>
      </c>
      <c r="N16" s="251" t="s">
        <v>9959</v>
      </c>
      <c r="O16" s="251">
        <v>9</v>
      </c>
      <c r="Q16" s="251" t="s">
        <v>9977</v>
      </c>
      <c r="R16" s="251" t="s">
        <v>9960</v>
      </c>
      <c r="S16" s="252" t="s">
        <v>653</v>
      </c>
      <c r="T16" s="251" t="str">
        <f t="shared" si="2"/>
        <v>I0306117815500K210</v>
      </c>
      <c r="W16" s="251" t="str">
        <f t="shared" si="3"/>
        <v>I030611781550-0K210</v>
      </c>
    </row>
    <row r="17" spans="1:23" x14ac:dyDescent="0.3">
      <c r="A17" s="256" t="str">
        <f t="shared" si="0"/>
        <v>I0306117-815500K240-00003</v>
      </c>
      <c r="B17" s="251" t="s">
        <v>9979</v>
      </c>
      <c r="C17" s="251" t="s">
        <v>9954</v>
      </c>
      <c r="D17" s="251" t="s">
        <v>9955</v>
      </c>
      <c r="E17" s="251" t="s">
        <v>9956</v>
      </c>
      <c r="F17" s="251" t="s">
        <v>9980</v>
      </c>
      <c r="G17" s="251" t="s">
        <v>727</v>
      </c>
      <c r="H17" s="251" t="s">
        <v>5202</v>
      </c>
      <c r="I17" s="257" t="str">
        <f t="shared" si="1"/>
        <v>-00003</v>
      </c>
      <c r="J17" s="251">
        <v>3</v>
      </c>
      <c r="K17" s="251">
        <v>3</v>
      </c>
      <c r="M17" s="251" t="s">
        <v>9958</v>
      </c>
      <c r="N17" s="251" t="s">
        <v>9959</v>
      </c>
      <c r="O17" s="251">
        <v>3</v>
      </c>
      <c r="Q17" s="251" t="s">
        <v>9979</v>
      </c>
      <c r="R17" s="251" t="s">
        <v>9960</v>
      </c>
      <c r="S17" s="252" t="s">
        <v>726</v>
      </c>
      <c r="T17" s="251" t="str">
        <f t="shared" si="2"/>
        <v>I0306117815500K240</v>
      </c>
      <c r="W17" s="251" t="str">
        <f t="shared" si="3"/>
        <v>I030611781550-0K240</v>
      </c>
    </row>
    <row r="18" spans="1:23" x14ac:dyDescent="0.3">
      <c r="A18" s="256" t="str">
        <f t="shared" si="0"/>
        <v>I0306117-815500K630-00003</v>
      </c>
      <c r="B18" s="251" t="s">
        <v>9981</v>
      </c>
      <c r="C18" s="251" t="s">
        <v>9954</v>
      </c>
      <c r="D18" s="251" t="s">
        <v>9955</v>
      </c>
      <c r="E18" s="251" t="s">
        <v>9956</v>
      </c>
      <c r="F18" s="251" t="s">
        <v>9982</v>
      </c>
      <c r="G18" s="251" t="s">
        <v>3385</v>
      </c>
      <c r="H18" s="251" t="s">
        <v>5202</v>
      </c>
      <c r="I18" s="257" t="str">
        <f t="shared" si="1"/>
        <v>-00003</v>
      </c>
      <c r="J18" s="251">
        <v>3</v>
      </c>
      <c r="K18" s="251">
        <v>3</v>
      </c>
      <c r="M18" s="251" t="s">
        <v>9958</v>
      </c>
      <c r="N18" s="251" t="s">
        <v>9959</v>
      </c>
      <c r="O18" s="251">
        <v>3</v>
      </c>
      <c r="Q18" s="251" t="s">
        <v>9981</v>
      </c>
      <c r="R18" s="251" t="s">
        <v>9960</v>
      </c>
      <c r="S18" s="252" t="s">
        <v>3366</v>
      </c>
      <c r="T18" s="251" t="str">
        <f t="shared" si="2"/>
        <v>I0306117815500K630</v>
      </c>
      <c r="W18" s="251" t="str">
        <f t="shared" si="3"/>
        <v>I030611781550-0K630</v>
      </c>
    </row>
    <row r="19" spans="1:23" x14ac:dyDescent="0.3">
      <c r="A19" s="256" t="str">
        <f t="shared" si="0"/>
        <v>I0306117-815510K240-00012</v>
      </c>
      <c r="B19" s="251" t="s">
        <v>9983</v>
      </c>
      <c r="C19" s="251" t="s">
        <v>9954</v>
      </c>
      <c r="D19" s="251" t="s">
        <v>9955</v>
      </c>
      <c r="E19" s="251" t="s">
        <v>9956</v>
      </c>
      <c r="F19" s="251" t="s">
        <v>9984</v>
      </c>
      <c r="G19" s="251" t="s">
        <v>740</v>
      </c>
      <c r="H19" s="251" t="s">
        <v>3436</v>
      </c>
      <c r="I19" s="257" t="str">
        <f t="shared" si="1"/>
        <v>-00012</v>
      </c>
      <c r="J19" s="251">
        <v>12</v>
      </c>
      <c r="K19" s="251">
        <v>12</v>
      </c>
      <c r="M19" s="251" t="s">
        <v>9958</v>
      </c>
      <c r="N19" s="251" t="s">
        <v>9959</v>
      </c>
      <c r="O19" s="251">
        <v>12</v>
      </c>
      <c r="Q19" s="251" t="s">
        <v>9983</v>
      </c>
      <c r="R19" s="251" t="s">
        <v>9960</v>
      </c>
      <c r="S19" s="252" t="s">
        <v>9</v>
      </c>
      <c r="T19" s="251" t="str">
        <f t="shared" si="2"/>
        <v>I0306117815510K240</v>
      </c>
      <c r="W19" s="251" t="str">
        <f t="shared" si="3"/>
        <v>I030611781551-0K240</v>
      </c>
    </row>
    <row r="20" spans="1:23" x14ac:dyDescent="0.3">
      <c r="A20" s="256" t="str">
        <f t="shared" si="0"/>
        <v>I0306117-815600K210-00006</v>
      </c>
      <c r="B20" s="251" t="s">
        <v>9985</v>
      </c>
      <c r="C20" s="251" t="s">
        <v>9954</v>
      </c>
      <c r="D20" s="251" t="s">
        <v>9955</v>
      </c>
      <c r="E20" s="251" t="s">
        <v>9956</v>
      </c>
      <c r="F20" s="251" t="s">
        <v>9986</v>
      </c>
      <c r="G20" s="251" t="s">
        <v>670</v>
      </c>
      <c r="H20" s="251" t="s">
        <v>5204</v>
      </c>
      <c r="I20" s="257" t="str">
        <f t="shared" si="1"/>
        <v>-00006</v>
      </c>
      <c r="J20" s="251">
        <v>6</v>
      </c>
      <c r="K20" s="251">
        <v>6</v>
      </c>
      <c r="M20" s="251" t="s">
        <v>9958</v>
      </c>
      <c r="N20" s="251" t="s">
        <v>9959</v>
      </c>
      <c r="O20" s="251">
        <v>6</v>
      </c>
      <c r="Q20" s="251" t="s">
        <v>9985</v>
      </c>
      <c r="R20" s="251" t="s">
        <v>9960</v>
      </c>
      <c r="S20" s="252" t="s">
        <v>13</v>
      </c>
      <c r="T20" s="251" t="str">
        <f t="shared" si="2"/>
        <v>I0306117815600K210</v>
      </c>
      <c r="W20" s="251" t="str">
        <f t="shared" si="3"/>
        <v>I030611781560-0K210</v>
      </c>
    </row>
    <row r="21" spans="1:23" x14ac:dyDescent="0.3">
      <c r="A21" s="256" t="str">
        <f t="shared" si="0"/>
        <v>I0306117-815600K590-00003</v>
      </c>
      <c r="B21" s="251" t="s">
        <v>9987</v>
      </c>
      <c r="C21" s="251" t="s">
        <v>9954</v>
      </c>
      <c r="D21" s="251" t="s">
        <v>9955</v>
      </c>
      <c r="E21" s="251" t="s">
        <v>9956</v>
      </c>
      <c r="F21" s="251" t="s">
        <v>9988</v>
      </c>
      <c r="G21" s="251" t="s">
        <v>3386</v>
      </c>
      <c r="H21" s="251" t="s">
        <v>5204</v>
      </c>
      <c r="I21" s="257" t="str">
        <f t="shared" si="1"/>
        <v>-00003</v>
      </c>
      <c r="J21" s="251">
        <v>3</v>
      </c>
      <c r="K21" s="251">
        <v>3</v>
      </c>
      <c r="M21" s="251" t="s">
        <v>9958</v>
      </c>
      <c r="N21" s="251" t="s">
        <v>9959</v>
      </c>
      <c r="O21" s="251">
        <v>3</v>
      </c>
      <c r="Q21" s="251" t="s">
        <v>9987</v>
      </c>
      <c r="R21" s="251" t="s">
        <v>9960</v>
      </c>
      <c r="S21" s="252" t="s">
        <v>3370</v>
      </c>
      <c r="T21" s="251" t="str">
        <f t="shared" si="2"/>
        <v>I0306117815600K590</v>
      </c>
      <c r="W21" s="251" t="str">
        <f t="shared" si="3"/>
        <v>I030611781560-0K590</v>
      </c>
    </row>
    <row r="22" spans="1:23" x14ac:dyDescent="0.3">
      <c r="A22" s="256" t="str">
        <f t="shared" si="0"/>
        <v>I0306117-815610K240-00012</v>
      </c>
      <c r="B22" s="251" t="s">
        <v>9989</v>
      </c>
      <c r="C22" s="251" t="s">
        <v>9954</v>
      </c>
      <c r="D22" s="251" t="s">
        <v>9955</v>
      </c>
      <c r="E22" s="251" t="s">
        <v>9956</v>
      </c>
      <c r="F22" s="251" t="s">
        <v>9990</v>
      </c>
      <c r="G22" s="251" t="s">
        <v>753</v>
      </c>
      <c r="H22" s="251" t="s">
        <v>3443</v>
      </c>
      <c r="I22" s="257" t="str">
        <f t="shared" si="1"/>
        <v>-00012</v>
      </c>
      <c r="J22" s="251">
        <v>12</v>
      </c>
      <c r="K22" s="251">
        <v>12</v>
      </c>
      <c r="M22" s="251" t="s">
        <v>9958</v>
      </c>
      <c r="N22" s="251" t="s">
        <v>9959</v>
      </c>
      <c r="O22" s="251">
        <v>12</v>
      </c>
      <c r="Q22" s="251" t="s">
        <v>9989</v>
      </c>
      <c r="R22" s="251" t="s">
        <v>9960</v>
      </c>
      <c r="S22" s="252" t="s">
        <v>10</v>
      </c>
      <c r="T22" s="251" t="str">
        <f t="shared" si="2"/>
        <v>I0306117815610K240</v>
      </c>
      <c r="W22" s="251" t="str">
        <f t="shared" si="3"/>
        <v>I030611781561-0K240</v>
      </c>
    </row>
    <row r="23" spans="1:23" x14ac:dyDescent="0.3">
      <c r="A23" s="256" t="str">
        <f t="shared" si="0"/>
        <v>I0306117-815800D441-00001</v>
      </c>
      <c r="B23" s="251" t="s">
        <v>9991</v>
      </c>
      <c r="C23" s="251" t="s">
        <v>9954</v>
      </c>
      <c r="D23" s="251" t="s">
        <v>9955</v>
      </c>
      <c r="E23" s="251" t="s">
        <v>9956</v>
      </c>
      <c r="F23" s="251" t="s">
        <v>9992</v>
      </c>
      <c r="G23" s="251" t="s">
        <v>3358</v>
      </c>
      <c r="H23" s="251" t="s">
        <v>758</v>
      </c>
      <c r="I23" s="257" t="str">
        <f t="shared" si="1"/>
        <v>-00001</v>
      </c>
      <c r="J23" s="251">
        <v>1</v>
      </c>
      <c r="K23" s="251">
        <v>1</v>
      </c>
      <c r="M23" s="251" t="s">
        <v>9993</v>
      </c>
      <c r="N23" s="251" t="s">
        <v>9959</v>
      </c>
      <c r="O23" s="251">
        <v>1</v>
      </c>
      <c r="Q23" s="251" t="s">
        <v>9991</v>
      </c>
      <c r="R23" s="251" t="s">
        <v>9960</v>
      </c>
      <c r="S23" s="252" t="s">
        <v>3357</v>
      </c>
      <c r="T23" s="251" t="str">
        <f t="shared" si="2"/>
        <v>I0306117815800D441</v>
      </c>
      <c r="W23" s="251" t="str">
        <f t="shared" si="3"/>
        <v>I030611781580-0D441</v>
      </c>
    </row>
    <row r="24" spans="1:23" x14ac:dyDescent="0.3">
      <c r="A24" s="256" t="str">
        <f t="shared" si="0"/>
        <v>I0306117-815900K050-00003</v>
      </c>
      <c r="B24" s="251" t="s">
        <v>9994</v>
      </c>
      <c r="C24" s="251" t="s">
        <v>9954</v>
      </c>
      <c r="D24" s="251" t="s">
        <v>9955</v>
      </c>
      <c r="E24" s="251" t="s">
        <v>9956</v>
      </c>
      <c r="F24" s="251" t="s">
        <v>9995</v>
      </c>
      <c r="G24" s="251" t="s">
        <v>767</v>
      </c>
      <c r="H24" s="251" t="s">
        <v>770</v>
      </c>
      <c r="I24" s="257" t="str">
        <f t="shared" si="1"/>
        <v>-00003</v>
      </c>
      <c r="J24" s="251">
        <v>3</v>
      </c>
      <c r="K24" s="251">
        <v>3</v>
      </c>
      <c r="M24" s="251" t="s">
        <v>9958</v>
      </c>
      <c r="N24" s="251" t="s">
        <v>9959</v>
      </c>
      <c r="O24" s="251">
        <v>3</v>
      </c>
      <c r="Q24" s="251" t="s">
        <v>9994</v>
      </c>
      <c r="R24" s="251" t="s">
        <v>9960</v>
      </c>
      <c r="S24" s="252" t="s">
        <v>766</v>
      </c>
      <c r="T24" s="251" t="str">
        <f t="shared" si="2"/>
        <v>I0306117815900K050</v>
      </c>
      <c r="W24" s="251" t="str">
        <f t="shared" si="3"/>
        <v>I030611781590-0K050</v>
      </c>
    </row>
    <row r="25" spans="1:23" x14ac:dyDescent="0.3">
      <c r="A25" s="256" t="str">
        <f t="shared" si="0"/>
        <v>I0306117-81590BZ400-00001</v>
      </c>
      <c r="B25" s="251" t="s">
        <v>9996</v>
      </c>
      <c r="C25" s="251" t="s">
        <v>9954</v>
      </c>
      <c r="D25" s="251" t="s">
        <v>9955</v>
      </c>
      <c r="E25" s="251" t="s">
        <v>9956</v>
      </c>
      <c r="F25" s="251" t="s">
        <v>9997</v>
      </c>
      <c r="G25" s="251" t="s">
        <v>5309</v>
      </c>
      <c r="H25" s="251" t="s">
        <v>9998</v>
      </c>
      <c r="I25" s="257" t="str">
        <f t="shared" si="1"/>
        <v>-00001</v>
      </c>
      <c r="J25" s="251">
        <v>1</v>
      </c>
      <c r="K25" s="251">
        <v>1</v>
      </c>
      <c r="M25" s="251" t="s">
        <v>9993</v>
      </c>
      <c r="N25" s="251" t="s">
        <v>9959</v>
      </c>
      <c r="O25" s="251">
        <v>1</v>
      </c>
      <c r="Q25" s="251" t="s">
        <v>9996</v>
      </c>
      <c r="R25" s="251" t="s">
        <v>9960</v>
      </c>
      <c r="S25" s="252" t="s">
        <v>8687</v>
      </c>
      <c r="T25" s="251" t="str">
        <f t="shared" si="2"/>
        <v>I030611781590BZ400</v>
      </c>
      <c r="W25" s="251" t="str">
        <f t="shared" si="3"/>
        <v>I030611781590-BZ400</v>
      </c>
    </row>
    <row r="26" spans="1:23" x14ac:dyDescent="0.3">
      <c r="A26" s="256" t="str">
        <f t="shared" si="0"/>
        <v>I0306117-815910K050-00005</v>
      </c>
      <c r="B26" s="251" t="s">
        <v>9999</v>
      </c>
      <c r="C26" s="251" t="s">
        <v>9954</v>
      </c>
      <c r="D26" s="251" t="s">
        <v>9955</v>
      </c>
      <c r="E26" s="251" t="s">
        <v>9956</v>
      </c>
      <c r="F26" s="251" t="s">
        <v>10000</v>
      </c>
      <c r="G26" s="251" t="s">
        <v>777</v>
      </c>
      <c r="H26" s="251" t="s">
        <v>5219</v>
      </c>
      <c r="I26" s="257" t="str">
        <f t="shared" si="1"/>
        <v>-00005</v>
      </c>
      <c r="J26" s="251">
        <v>5</v>
      </c>
      <c r="K26" s="251">
        <v>5</v>
      </c>
      <c r="M26" s="251" t="s">
        <v>9958</v>
      </c>
      <c r="N26" s="251" t="s">
        <v>9959</v>
      </c>
      <c r="O26" s="251">
        <v>5</v>
      </c>
      <c r="Q26" s="251" t="s">
        <v>9999</v>
      </c>
      <c r="R26" s="251" t="s">
        <v>9960</v>
      </c>
      <c r="S26" s="252" t="s">
        <v>776</v>
      </c>
      <c r="T26" s="251" t="str">
        <f t="shared" si="2"/>
        <v>I0306117815910K050</v>
      </c>
      <c r="W26" s="251" t="str">
        <f t="shared" si="3"/>
        <v>I030611781591-0K050</v>
      </c>
    </row>
    <row r="27" spans="1:23" x14ac:dyDescent="0.3">
      <c r="A27" s="256" t="str">
        <f t="shared" si="0"/>
        <v>I0306117-9098122003-00015</v>
      </c>
      <c r="B27" s="251" t="s">
        <v>10001</v>
      </c>
      <c r="C27" s="251" t="s">
        <v>9954</v>
      </c>
      <c r="D27" s="251" t="s">
        <v>9955</v>
      </c>
      <c r="E27" s="251" t="s">
        <v>9956</v>
      </c>
      <c r="F27" s="251" t="s">
        <v>10002</v>
      </c>
      <c r="G27" s="251" t="s">
        <v>926</v>
      </c>
      <c r="H27" s="251" t="s">
        <v>1564</v>
      </c>
      <c r="I27" s="257" t="str">
        <f t="shared" si="1"/>
        <v>-00015</v>
      </c>
      <c r="J27" s="251">
        <v>15</v>
      </c>
      <c r="K27" s="251">
        <v>15</v>
      </c>
      <c r="M27" s="251" t="s">
        <v>10003</v>
      </c>
      <c r="N27" s="251" t="s">
        <v>9959</v>
      </c>
      <c r="O27" s="251">
        <v>15</v>
      </c>
      <c r="Q27" s="251" t="s">
        <v>10001</v>
      </c>
      <c r="R27" s="251" t="s">
        <v>9960</v>
      </c>
      <c r="S27" s="252">
        <v>9098122003</v>
      </c>
      <c r="T27" s="251" t="str">
        <f t="shared" si="2"/>
        <v>I03061179098122003</v>
      </c>
      <c r="W27" s="251" t="str">
        <f t="shared" si="3"/>
        <v>I030611790981-22003</v>
      </c>
    </row>
    <row r="28" spans="1:23" x14ac:dyDescent="0.3">
      <c r="A28" s="256" t="str">
        <f t="shared" si="0"/>
        <v>I0306117-9913211210-00018</v>
      </c>
      <c r="B28" s="251" t="s">
        <v>10004</v>
      </c>
      <c r="C28" s="251" t="s">
        <v>9954</v>
      </c>
      <c r="D28" s="251" t="s">
        <v>9955</v>
      </c>
      <c r="E28" s="251" t="s">
        <v>9956</v>
      </c>
      <c r="F28" s="251" t="s">
        <v>10005</v>
      </c>
      <c r="G28" s="251" t="s">
        <v>924</v>
      </c>
      <c r="H28" s="251" t="s">
        <v>10006</v>
      </c>
      <c r="I28" s="257" t="str">
        <f t="shared" si="1"/>
        <v>-00018</v>
      </c>
      <c r="J28" s="251">
        <v>18</v>
      </c>
      <c r="K28" s="251">
        <v>18</v>
      </c>
      <c r="M28" s="251" t="s">
        <v>10007</v>
      </c>
      <c r="N28" s="251" t="s">
        <v>9959</v>
      </c>
      <c r="O28" s="251">
        <v>18</v>
      </c>
      <c r="Q28" s="251" t="s">
        <v>10004</v>
      </c>
      <c r="R28" s="251" t="s">
        <v>9960</v>
      </c>
      <c r="S28" s="252">
        <v>9913211210</v>
      </c>
      <c r="T28" s="251" t="str">
        <f t="shared" si="2"/>
        <v>I03061179913211210</v>
      </c>
      <c r="W28" s="251" t="str">
        <f t="shared" si="3"/>
        <v>I030611799132-11210</v>
      </c>
    </row>
    <row r="29" spans="1:23" x14ac:dyDescent="0.3">
      <c r="A29" s="256" t="str">
        <f t="shared" si="0"/>
        <v>I0306117-9913212050-00440</v>
      </c>
      <c r="B29" s="251" t="s">
        <v>10008</v>
      </c>
      <c r="C29" s="251" t="s">
        <v>9954</v>
      </c>
      <c r="D29" s="251" t="s">
        <v>9955</v>
      </c>
      <c r="E29" s="251" t="s">
        <v>9956</v>
      </c>
      <c r="F29" s="251" t="s">
        <v>10009</v>
      </c>
      <c r="G29" s="251" t="s">
        <v>946</v>
      </c>
      <c r="H29" s="251" t="s">
        <v>10010</v>
      </c>
      <c r="I29" s="257" t="str">
        <f t="shared" si="1"/>
        <v>-00440</v>
      </c>
      <c r="J29" s="251">
        <v>440</v>
      </c>
      <c r="K29" s="251">
        <v>440</v>
      </c>
      <c r="M29" s="251" t="s">
        <v>10007</v>
      </c>
      <c r="N29" s="251" t="s">
        <v>9959</v>
      </c>
      <c r="O29" s="251">
        <v>440</v>
      </c>
      <c r="Q29" s="251" t="s">
        <v>10008</v>
      </c>
      <c r="R29" s="251" t="s">
        <v>9960</v>
      </c>
      <c r="S29" s="252">
        <v>9913212050</v>
      </c>
      <c r="T29" s="251" t="str">
        <f t="shared" si="2"/>
        <v>I03061179913212050</v>
      </c>
      <c r="W29" s="251" t="str">
        <f t="shared" si="3"/>
        <v>I030611799132-12050</v>
      </c>
    </row>
    <row r="30" spans="1:23" x14ac:dyDescent="0.3">
      <c r="A30" s="256" t="str">
        <f t="shared" si="0"/>
        <v>I0306117-9913221210-00018</v>
      </c>
      <c r="B30" s="251" t="s">
        <v>10011</v>
      </c>
      <c r="C30" s="251" t="s">
        <v>9954</v>
      </c>
      <c r="D30" s="251" t="s">
        <v>9955</v>
      </c>
      <c r="E30" s="251" t="s">
        <v>9956</v>
      </c>
      <c r="F30" s="251" t="s">
        <v>10012</v>
      </c>
      <c r="G30" s="251" t="s">
        <v>916</v>
      </c>
      <c r="H30" s="251" t="s">
        <v>10013</v>
      </c>
      <c r="I30" s="257" t="str">
        <f t="shared" si="1"/>
        <v>-00018</v>
      </c>
      <c r="J30" s="251">
        <v>18</v>
      </c>
      <c r="K30" s="251">
        <v>18</v>
      </c>
      <c r="M30" s="251" t="s">
        <v>10007</v>
      </c>
      <c r="N30" s="251" t="s">
        <v>9959</v>
      </c>
      <c r="O30" s="251">
        <v>18</v>
      </c>
      <c r="Q30" s="251" t="s">
        <v>10011</v>
      </c>
      <c r="R30" s="251" t="s">
        <v>9960</v>
      </c>
      <c r="S30" s="252">
        <v>9913221210</v>
      </c>
      <c r="T30" s="251" t="str">
        <f t="shared" si="2"/>
        <v>I03061179913221210</v>
      </c>
      <c r="W30" s="251" t="str">
        <f t="shared" si="3"/>
        <v>I030611799132-21210</v>
      </c>
    </row>
    <row r="31" spans="1:23" x14ac:dyDescent="0.3">
      <c r="A31" s="256" t="str">
        <f t="shared" si="0"/>
        <v>I0306118-811100K591-00002</v>
      </c>
      <c r="B31" s="251" t="s">
        <v>10014</v>
      </c>
      <c r="C31" s="251" t="s">
        <v>9954</v>
      </c>
      <c r="D31" s="251" t="s">
        <v>10015</v>
      </c>
      <c r="E31" s="251" t="s">
        <v>9956</v>
      </c>
      <c r="F31" s="251" t="s">
        <v>9957</v>
      </c>
      <c r="G31" s="251" t="s">
        <v>401</v>
      </c>
      <c r="H31" s="251" t="s">
        <v>3422</v>
      </c>
      <c r="I31" s="257" t="str">
        <f t="shared" si="1"/>
        <v>-00002</v>
      </c>
      <c r="J31" s="251">
        <v>2</v>
      </c>
      <c r="K31" s="251">
        <v>2</v>
      </c>
      <c r="M31" s="251" t="s">
        <v>9958</v>
      </c>
      <c r="N31" s="251" t="s">
        <v>10016</v>
      </c>
      <c r="O31" s="251">
        <v>2</v>
      </c>
      <c r="Q31" s="251" t="s">
        <v>10014</v>
      </c>
      <c r="R31" s="251" t="s">
        <v>10017</v>
      </c>
      <c r="S31" s="252" t="s">
        <v>400</v>
      </c>
      <c r="T31" s="251" t="str">
        <f t="shared" si="2"/>
        <v>I0306118811100K591</v>
      </c>
      <c r="W31" s="251" t="str">
        <f t="shared" si="3"/>
        <v>I030611881110-0K591</v>
      </c>
    </row>
    <row r="32" spans="1:23" x14ac:dyDescent="0.3">
      <c r="A32" s="256" t="str">
        <f t="shared" si="0"/>
        <v>I0306118-811100KB10-00001</v>
      </c>
      <c r="B32" s="251" t="s">
        <v>10018</v>
      </c>
      <c r="C32" s="251" t="s">
        <v>9954</v>
      </c>
      <c r="D32" s="251" t="s">
        <v>10015</v>
      </c>
      <c r="E32" s="251" t="s">
        <v>9956</v>
      </c>
      <c r="F32" s="251" t="s">
        <v>9962</v>
      </c>
      <c r="G32" s="251" t="s">
        <v>348</v>
      </c>
      <c r="H32" s="251" t="s">
        <v>3422</v>
      </c>
      <c r="I32" s="257" t="str">
        <f t="shared" si="1"/>
        <v>-00001</v>
      </c>
      <c r="J32" s="251">
        <v>1</v>
      </c>
      <c r="K32" s="251">
        <v>1</v>
      </c>
      <c r="M32" s="251" t="s">
        <v>9958</v>
      </c>
      <c r="N32" s="251" t="s">
        <v>10016</v>
      </c>
      <c r="O32" s="251">
        <v>1</v>
      </c>
      <c r="Q32" s="251" t="s">
        <v>10018</v>
      </c>
      <c r="R32" s="251" t="s">
        <v>10017</v>
      </c>
      <c r="S32" s="252" t="s">
        <v>347</v>
      </c>
      <c r="T32" s="251" t="str">
        <f t="shared" si="2"/>
        <v>I0306118811100KB10</v>
      </c>
      <c r="W32" s="251" t="str">
        <f t="shared" si="3"/>
        <v>I030611881110-0KB10</v>
      </c>
    </row>
    <row r="33" spans="1:23" x14ac:dyDescent="0.3">
      <c r="A33" s="256" t="str">
        <f t="shared" si="0"/>
        <v>I0306118-811100KF21-00001</v>
      </c>
      <c r="B33" s="251" t="s">
        <v>10019</v>
      </c>
      <c r="C33" s="251" t="s">
        <v>9954</v>
      </c>
      <c r="D33" s="251" t="s">
        <v>10015</v>
      </c>
      <c r="E33" s="251" t="s">
        <v>9956</v>
      </c>
      <c r="F33" s="251" t="s">
        <v>9964</v>
      </c>
      <c r="G33" s="251" t="s">
        <v>515</v>
      </c>
      <c r="H33" s="251" t="s">
        <v>3422</v>
      </c>
      <c r="I33" s="257" t="str">
        <f t="shared" si="1"/>
        <v>-00001</v>
      </c>
      <c r="J33" s="251">
        <v>1</v>
      </c>
      <c r="K33" s="251">
        <v>1</v>
      </c>
      <c r="M33" s="251" t="s">
        <v>9958</v>
      </c>
      <c r="N33" s="251" t="s">
        <v>10016</v>
      </c>
      <c r="O33" s="251">
        <v>1</v>
      </c>
      <c r="Q33" s="251" t="s">
        <v>10019</v>
      </c>
      <c r="R33" s="251" t="s">
        <v>10017</v>
      </c>
      <c r="S33" s="252" t="s">
        <v>514</v>
      </c>
      <c r="T33" s="251" t="str">
        <f t="shared" si="2"/>
        <v>I0306118811100KF21</v>
      </c>
      <c r="W33" s="251" t="str">
        <f t="shared" si="3"/>
        <v>I030611881110-0KF21</v>
      </c>
    </row>
    <row r="34" spans="1:23" x14ac:dyDescent="0.3">
      <c r="A34" s="256" t="str">
        <f t="shared" si="0"/>
        <v>I0306118-811300K591-00002</v>
      </c>
      <c r="B34" s="251" t="s">
        <v>10020</v>
      </c>
      <c r="C34" s="251" t="s">
        <v>9954</v>
      </c>
      <c r="D34" s="251" t="s">
        <v>10015</v>
      </c>
      <c r="E34" s="251" t="s">
        <v>9956</v>
      </c>
      <c r="F34" s="251" t="s">
        <v>9966</v>
      </c>
      <c r="G34" s="251" t="s">
        <v>408</v>
      </c>
      <c r="H34" s="251" t="s">
        <v>5101</v>
      </c>
      <c r="I34" s="257" t="str">
        <f t="shared" si="1"/>
        <v>-00002</v>
      </c>
      <c r="J34" s="251">
        <v>2</v>
      </c>
      <c r="K34" s="251">
        <v>2</v>
      </c>
      <c r="M34" s="251" t="s">
        <v>9958</v>
      </c>
      <c r="N34" s="251" t="s">
        <v>10016</v>
      </c>
      <c r="O34" s="251">
        <v>2</v>
      </c>
      <c r="Q34" s="251" t="s">
        <v>10020</v>
      </c>
      <c r="R34" s="251" t="s">
        <v>10017</v>
      </c>
      <c r="S34" s="252" t="s">
        <v>407</v>
      </c>
      <c r="T34" s="251" t="str">
        <f t="shared" si="2"/>
        <v>I0306118811300K591</v>
      </c>
      <c r="W34" s="251" t="str">
        <f t="shared" si="3"/>
        <v>I030611881130-0K591</v>
      </c>
    </row>
    <row r="35" spans="1:23" x14ac:dyDescent="0.3">
      <c r="A35" s="256" t="str">
        <f t="shared" si="0"/>
        <v>I0306118-811300KF21-00001</v>
      </c>
      <c r="B35" s="251" t="s">
        <v>10021</v>
      </c>
      <c r="C35" s="251" t="s">
        <v>9954</v>
      </c>
      <c r="D35" s="251" t="s">
        <v>10015</v>
      </c>
      <c r="E35" s="251" t="s">
        <v>9956</v>
      </c>
      <c r="F35" s="251" t="s">
        <v>9968</v>
      </c>
      <c r="G35" s="251" t="s">
        <v>521</v>
      </c>
      <c r="H35" s="251" t="s">
        <v>5101</v>
      </c>
      <c r="I35" s="257" t="str">
        <f t="shared" si="1"/>
        <v>-00001</v>
      </c>
      <c r="J35" s="251">
        <v>1</v>
      </c>
      <c r="K35" s="251">
        <v>1</v>
      </c>
      <c r="M35" s="251" t="s">
        <v>9958</v>
      </c>
      <c r="N35" s="251" t="s">
        <v>10016</v>
      </c>
      <c r="O35" s="251">
        <v>1</v>
      </c>
      <c r="Q35" s="251" t="s">
        <v>10021</v>
      </c>
      <c r="R35" s="251" t="s">
        <v>10017</v>
      </c>
      <c r="S35" s="252" t="s">
        <v>520</v>
      </c>
      <c r="T35" s="251" t="str">
        <f t="shared" si="2"/>
        <v>I0306118811300KF21</v>
      </c>
      <c r="W35" s="251" t="str">
        <f t="shared" si="3"/>
        <v>I030611881130-0KF21</v>
      </c>
    </row>
    <row r="36" spans="1:23" x14ac:dyDescent="0.3">
      <c r="A36" s="256" t="str">
        <f t="shared" si="0"/>
        <v>I0306118-811500K591-00002</v>
      </c>
      <c r="B36" s="251" t="s">
        <v>10022</v>
      </c>
      <c r="C36" s="251" t="s">
        <v>9954</v>
      </c>
      <c r="D36" s="251" t="s">
        <v>10015</v>
      </c>
      <c r="E36" s="251" t="s">
        <v>9956</v>
      </c>
      <c r="F36" s="251" t="s">
        <v>9970</v>
      </c>
      <c r="G36" s="251" t="s">
        <v>417</v>
      </c>
      <c r="H36" s="251" t="s">
        <v>3429</v>
      </c>
      <c r="I36" s="257" t="str">
        <f t="shared" si="1"/>
        <v>-00002</v>
      </c>
      <c r="J36" s="251">
        <v>2</v>
      </c>
      <c r="K36" s="251">
        <v>2</v>
      </c>
      <c r="M36" s="251" t="s">
        <v>9958</v>
      </c>
      <c r="N36" s="251" t="s">
        <v>10016</v>
      </c>
      <c r="O36" s="251">
        <v>2</v>
      </c>
      <c r="Q36" s="251" t="s">
        <v>10022</v>
      </c>
      <c r="R36" s="251" t="s">
        <v>10017</v>
      </c>
      <c r="S36" s="252" t="s">
        <v>416</v>
      </c>
      <c r="T36" s="251" t="str">
        <f t="shared" si="2"/>
        <v>I0306118811500K591</v>
      </c>
      <c r="W36" s="251" t="str">
        <f t="shared" si="3"/>
        <v>I030611881150-0K591</v>
      </c>
    </row>
    <row r="37" spans="1:23" x14ac:dyDescent="0.3">
      <c r="A37" s="256" t="str">
        <f t="shared" si="0"/>
        <v>I0306118-811700K591-00002</v>
      </c>
      <c r="B37" s="251" t="s">
        <v>10023</v>
      </c>
      <c r="C37" s="251" t="s">
        <v>9954</v>
      </c>
      <c r="D37" s="251" t="s">
        <v>10015</v>
      </c>
      <c r="E37" s="251" t="s">
        <v>9956</v>
      </c>
      <c r="F37" s="251" t="s">
        <v>9972</v>
      </c>
      <c r="G37" s="251" t="s">
        <v>425</v>
      </c>
      <c r="H37" s="251" t="s">
        <v>5102</v>
      </c>
      <c r="I37" s="257" t="str">
        <f t="shared" si="1"/>
        <v>-00002</v>
      </c>
      <c r="J37" s="251">
        <v>2</v>
      </c>
      <c r="K37" s="251">
        <v>2</v>
      </c>
      <c r="M37" s="251" t="s">
        <v>9958</v>
      </c>
      <c r="N37" s="251" t="s">
        <v>10016</v>
      </c>
      <c r="O37" s="251">
        <v>2</v>
      </c>
      <c r="Q37" s="251" t="s">
        <v>10023</v>
      </c>
      <c r="R37" s="251" t="s">
        <v>10017</v>
      </c>
      <c r="S37" s="252" t="s">
        <v>424</v>
      </c>
      <c r="T37" s="251" t="str">
        <f t="shared" si="2"/>
        <v>I0306118811700K591</v>
      </c>
      <c r="W37" s="251" t="str">
        <f t="shared" si="3"/>
        <v>I030611881170-0K591</v>
      </c>
    </row>
    <row r="38" spans="1:23" x14ac:dyDescent="0.3">
      <c r="A38" s="256" t="str">
        <f t="shared" si="0"/>
        <v>I0306118-811700K610-00001</v>
      </c>
      <c r="B38" s="251" t="s">
        <v>10024</v>
      </c>
      <c r="C38" s="251" t="s">
        <v>9954</v>
      </c>
      <c r="D38" s="251" t="s">
        <v>10015</v>
      </c>
      <c r="E38" s="251" t="s">
        <v>9956</v>
      </c>
      <c r="F38" s="251" t="s">
        <v>9974</v>
      </c>
      <c r="G38" s="251" t="s">
        <v>456</v>
      </c>
      <c r="H38" s="251" t="s">
        <v>5102</v>
      </c>
      <c r="I38" s="257" t="str">
        <f t="shared" si="1"/>
        <v>-00001</v>
      </c>
      <c r="J38" s="251">
        <v>1</v>
      </c>
      <c r="K38" s="251">
        <v>1</v>
      </c>
      <c r="M38" s="251" t="s">
        <v>9958</v>
      </c>
      <c r="N38" s="251" t="s">
        <v>10016</v>
      </c>
      <c r="O38" s="251">
        <v>1</v>
      </c>
      <c r="Q38" s="251" t="s">
        <v>10024</v>
      </c>
      <c r="R38" s="251" t="s">
        <v>10017</v>
      </c>
      <c r="S38" s="252" t="s">
        <v>455</v>
      </c>
      <c r="T38" s="251" t="str">
        <f t="shared" si="2"/>
        <v>I0306118811700K610</v>
      </c>
      <c r="W38" s="251" t="str">
        <f t="shared" si="3"/>
        <v>I030611881170-0K610</v>
      </c>
    </row>
    <row r="39" spans="1:23" x14ac:dyDescent="0.3">
      <c r="A39" s="256" t="str">
        <f t="shared" si="0"/>
        <v>I0306119-815510D400-00001</v>
      </c>
      <c r="B39" s="251" t="s">
        <v>10025</v>
      </c>
      <c r="C39" s="251" t="s">
        <v>9954</v>
      </c>
      <c r="D39" s="251" t="s">
        <v>10026</v>
      </c>
      <c r="E39" s="251" t="s">
        <v>9956</v>
      </c>
      <c r="F39" s="251" t="s">
        <v>9957</v>
      </c>
      <c r="G39" s="251" t="s">
        <v>694</v>
      </c>
      <c r="H39" s="251" t="s">
        <v>5216</v>
      </c>
      <c r="I39" s="257" t="str">
        <f t="shared" si="1"/>
        <v>-00001</v>
      </c>
      <c r="J39" s="251">
        <v>1</v>
      </c>
      <c r="K39" s="251">
        <v>1</v>
      </c>
      <c r="M39" s="251" t="s">
        <v>9993</v>
      </c>
      <c r="N39" s="251" t="s">
        <v>10027</v>
      </c>
      <c r="O39" s="251">
        <v>1</v>
      </c>
      <c r="Q39" s="251" t="s">
        <v>10025</v>
      </c>
      <c r="R39" s="251" t="s">
        <v>10028</v>
      </c>
      <c r="S39" s="252" t="s">
        <v>693</v>
      </c>
      <c r="T39" s="251" t="str">
        <f t="shared" si="2"/>
        <v>I0306119815510D400</v>
      </c>
      <c r="W39" s="251" t="str">
        <f t="shared" si="3"/>
        <v>I030611981551-0D400</v>
      </c>
    </row>
    <row r="40" spans="1:23" x14ac:dyDescent="0.3">
      <c r="A40" s="256" t="str">
        <f t="shared" si="0"/>
        <v>I0306119-815610D570-00001</v>
      </c>
      <c r="B40" s="251" t="s">
        <v>10029</v>
      </c>
      <c r="C40" s="251" t="s">
        <v>9954</v>
      </c>
      <c r="D40" s="251" t="s">
        <v>10026</v>
      </c>
      <c r="E40" s="251" t="s">
        <v>9956</v>
      </c>
      <c r="F40" s="251" t="s">
        <v>9962</v>
      </c>
      <c r="G40" s="251" t="s">
        <v>723</v>
      </c>
      <c r="H40" s="251" t="s">
        <v>3443</v>
      </c>
      <c r="I40" s="257" t="str">
        <f t="shared" si="1"/>
        <v>-00001</v>
      </c>
      <c r="J40" s="251">
        <v>1</v>
      </c>
      <c r="K40" s="251">
        <v>1</v>
      </c>
      <c r="M40" s="251" t="s">
        <v>9958</v>
      </c>
      <c r="N40" s="251" t="s">
        <v>10027</v>
      </c>
      <c r="O40" s="251">
        <v>1</v>
      </c>
      <c r="Q40" s="251" t="s">
        <v>10029</v>
      </c>
      <c r="R40" s="251" t="s">
        <v>10028</v>
      </c>
      <c r="S40" s="252" t="s">
        <v>722</v>
      </c>
      <c r="T40" s="251" t="str">
        <f t="shared" si="2"/>
        <v>I0306119815610D570</v>
      </c>
      <c r="W40" s="251" t="str">
        <f t="shared" si="3"/>
        <v>I030611981561-0D570</v>
      </c>
    </row>
    <row r="41" spans="1:23" x14ac:dyDescent="0.3">
      <c r="A41" s="256" t="str">
        <f t="shared" si="0"/>
        <v>I0404546-811050K130-00008</v>
      </c>
      <c r="B41" s="251" t="s">
        <v>10030</v>
      </c>
      <c r="C41" s="251" t="s">
        <v>10031</v>
      </c>
      <c r="D41" s="251" t="s">
        <v>10032</v>
      </c>
      <c r="E41" s="251" t="s">
        <v>9956</v>
      </c>
      <c r="F41" s="251" t="s">
        <v>9957</v>
      </c>
      <c r="G41" s="251" t="s">
        <v>187</v>
      </c>
      <c r="H41" s="251" t="s">
        <v>5053</v>
      </c>
      <c r="I41" s="257" t="str">
        <f t="shared" si="1"/>
        <v>-00008</v>
      </c>
      <c r="J41" s="251">
        <v>8</v>
      </c>
      <c r="K41" s="251">
        <v>8</v>
      </c>
      <c r="M41" s="251" t="s">
        <v>9958</v>
      </c>
      <c r="N41" s="251" t="s">
        <v>10016</v>
      </c>
      <c r="O41" s="251">
        <v>8</v>
      </c>
      <c r="Q41" s="251" t="s">
        <v>10030</v>
      </c>
      <c r="R41" s="251" t="s">
        <v>10017</v>
      </c>
      <c r="S41" s="252" t="s">
        <v>186</v>
      </c>
      <c r="T41" s="251" t="str">
        <f t="shared" si="2"/>
        <v>I0404546811050K130</v>
      </c>
      <c r="W41" s="251" t="str">
        <f t="shared" si="3"/>
        <v>I040454681105-0K130</v>
      </c>
    </row>
    <row r="42" spans="1:23" x14ac:dyDescent="0.3">
      <c r="A42" s="256" t="str">
        <f t="shared" si="0"/>
        <v>I0404546-811060K130-00009</v>
      </c>
      <c r="B42" s="251" t="s">
        <v>10033</v>
      </c>
      <c r="C42" s="251" t="s">
        <v>10031</v>
      </c>
      <c r="D42" s="251" t="s">
        <v>10032</v>
      </c>
      <c r="E42" s="251" t="s">
        <v>9956</v>
      </c>
      <c r="F42" s="251" t="s">
        <v>9962</v>
      </c>
      <c r="G42" s="251" t="s">
        <v>196</v>
      </c>
      <c r="H42" s="251" t="s">
        <v>5054</v>
      </c>
      <c r="I42" s="257" t="str">
        <f t="shared" si="1"/>
        <v>-00009</v>
      </c>
      <c r="J42" s="251">
        <v>9</v>
      </c>
      <c r="K42" s="251">
        <v>9</v>
      </c>
      <c r="M42" s="251" t="s">
        <v>9958</v>
      </c>
      <c r="N42" s="251" t="s">
        <v>10016</v>
      </c>
      <c r="O42" s="251">
        <v>9</v>
      </c>
      <c r="Q42" s="251" t="s">
        <v>10033</v>
      </c>
      <c r="R42" s="251" t="s">
        <v>10017</v>
      </c>
      <c r="S42" s="252" t="s">
        <v>195</v>
      </c>
      <c r="T42" s="251" t="str">
        <f t="shared" si="2"/>
        <v>I0404546811060K130</v>
      </c>
      <c r="W42" s="251" t="str">
        <f t="shared" si="3"/>
        <v>I040454681106-0K130</v>
      </c>
    </row>
    <row r="43" spans="1:23" x14ac:dyDescent="0.3">
      <c r="A43" s="256" t="str">
        <f t="shared" si="0"/>
        <v>I0404546-811100K130-00003</v>
      </c>
      <c r="B43" s="251" t="s">
        <v>10034</v>
      </c>
      <c r="C43" s="251" t="s">
        <v>10031</v>
      </c>
      <c r="D43" s="251" t="s">
        <v>10032</v>
      </c>
      <c r="E43" s="251" t="s">
        <v>9956</v>
      </c>
      <c r="F43" s="251" t="s">
        <v>9964</v>
      </c>
      <c r="G43" s="251" t="s">
        <v>183</v>
      </c>
      <c r="H43" s="251" t="s">
        <v>3422</v>
      </c>
      <c r="I43" s="257" t="str">
        <f t="shared" si="1"/>
        <v>-00003</v>
      </c>
      <c r="J43" s="251">
        <v>3</v>
      </c>
      <c r="K43" s="251">
        <v>3</v>
      </c>
      <c r="M43" s="251" t="s">
        <v>9958</v>
      </c>
      <c r="N43" s="251" t="s">
        <v>10016</v>
      </c>
      <c r="O43" s="251">
        <v>3</v>
      </c>
      <c r="Q43" s="251" t="s">
        <v>10034</v>
      </c>
      <c r="R43" s="251" t="s">
        <v>10017</v>
      </c>
      <c r="S43" s="252" t="s">
        <v>182</v>
      </c>
      <c r="T43" s="251" t="str">
        <f t="shared" si="2"/>
        <v>I0404546811100K130</v>
      </c>
      <c r="W43" s="251" t="str">
        <f t="shared" si="3"/>
        <v>I040454681110-0K130</v>
      </c>
    </row>
    <row r="44" spans="1:23" x14ac:dyDescent="0.3">
      <c r="A44" s="256" t="str">
        <f t="shared" si="0"/>
        <v>I0404546-811100KC31-00001</v>
      </c>
      <c r="B44" s="251" t="s">
        <v>10035</v>
      </c>
      <c r="C44" s="251" t="s">
        <v>10031</v>
      </c>
      <c r="D44" s="251" t="s">
        <v>10032</v>
      </c>
      <c r="E44" s="251" t="s">
        <v>9956</v>
      </c>
      <c r="F44" s="251" t="s">
        <v>9966</v>
      </c>
      <c r="G44" s="251" t="s">
        <v>464</v>
      </c>
      <c r="H44" s="251" t="s">
        <v>3422</v>
      </c>
      <c r="I44" s="257" t="str">
        <f t="shared" si="1"/>
        <v>-00001</v>
      </c>
      <c r="J44" s="251">
        <v>1</v>
      </c>
      <c r="K44" s="251">
        <v>1</v>
      </c>
      <c r="M44" s="251" t="s">
        <v>9958</v>
      </c>
      <c r="N44" s="251" t="s">
        <v>10016</v>
      </c>
      <c r="O44" s="251">
        <v>1</v>
      </c>
      <c r="Q44" s="251" t="s">
        <v>10035</v>
      </c>
      <c r="R44" s="251" t="s">
        <v>10017</v>
      </c>
      <c r="S44" s="252" t="s">
        <v>463</v>
      </c>
      <c r="T44" s="251" t="str">
        <f t="shared" si="2"/>
        <v>I0404546811100KC31</v>
      </c>
      <c r="W44" s="251" t="str">
        <f t="shared" si="3"/>
        <v>I040454681110-0KC31</v>
      </c>
    </row>
    <row r="45" spans="1:23" x14ac:dyDescent="0.3">
      <c r="A45" s="256" t="str">
        <f t="shared" si="0"/>
        <v>I0404546-811500K130-00002</v>
      </c>
      <c r="B45" s="251" t="s">
        <v>10036</v>
      </c>
      <c r="C45" s="251" t="s">
        <v>10031</v>
      </c>
      <c r="D45" s="251" t="s">
        <v>10032</v>
      </c>
      <c r="E45" s="251" t="s">
        <v>9956</v>
      </c>
      <c r="F45" s="251" t="s">
        <v>9968</v>
      </c>
      <c r="G45" s="251" t="s">
        <v>191</v>
      </c>
      <c r="H45" s="251" t="s">
        <v>3429</v>
      </c>
      <c r="I45" s="257" t="str">
        <f t="shared" si="1"/>
        <v>-00002</v>
      </c>
      <c r="J45" s="251">
        <v>2</v>
      </c>
      <c r="K45" s="251">
        <v>2</v>
      </c>
      <c r="M45" s="251" t="s">
        <v>9958</v>
      </c>
      <c r="N45" s="251" t="s">
        <v>10016</v>
      </c>
      <c r="O45" s="251">
        <v>2</v>
      </c>
      <c r="Q45" s="251" t="s">
        <v>10036</v>
      </c>
      <c r="R45" s="251" t="s">
        <v>10017</v>
      </c>
      <c r="S45" s="252" t="s">
        <v>190</v>
      </c>
      <c r="T45" s="251" t="str">
        <f t="shared" si="2"/>
        <v>I0404546811500K130</v>
      </c>
      <c r="W45" s="251" t="str">
        <f t="shared" si="3"/>
        <v>I040454681150-0K130</v>
      </c>
    </row>
    <row r="46" spans="1:23" x14ac:dyDescent="0.3">
      <c r="A46" s="256" t="str">
        <f t="shared" si="0"/>
        <v>I0404546-811500KG61-00001</v>
      </c>
      <c r="B46" s="251" t="s">
        <v>10037</v>
      </c>
      <c r="C46" s="251" t="s">
        <v>10031</v>
      </c>
      <c r="D46" s="251" t="s">
        <v>10032</v>
      </c>
      <c r="E46" s="251" t="s">
        <v>9956</v>
      </c>
      <c r="F46" s="251" t="s">
        <v>9970</v>
      </c>
      <c r="G46" s="251" t="s">
        <v>583</v>
      </c>
      <c r="H46" s="251" t="s">
        <v>3429</v>
      </c>
      <c r="I46" s="257" t="str">
        <f t="shared" si="1"/>
        <v>-00001</v>
      </c>
      <c r="J46" s="251">
        <v>1</v>
      </c>
      <c r="K46" s="251">
        <v>1</v>
      </c>
      <c r="M46" s="251" t="s">
        <v>9958</v>
      </c>
      <c r="N46" s="251" t="s">
        <v>10016</v>
      </c>
      <c r="O46" s="251">
        <v>1</v>
      </c>
      <c r="Q46" s="251" t="s">
        <v>10037</v>
      </c>
      <c r="R46" s="251" t="s">
        <v>10017</v>
      </c>
      <c r="S46" s="252" t="s">
        <v>582</v>
      </c>
      <c r="T46" s="251" t="str">
        <f t="shared" si="2"/>
        <v>I0404546811500KG61</v>
      </c>
      <c r="W46" s="251" t="str">
        <f t="shared" si="3"/>
        <v>I040454681150-0KG61</v>
      </c>
    </row>
    <row r="47" spans="1:23" x14ac:dyDescent="0.3">
      <c r="A47" s="256" t="str">
        <f t="shared" si="0"/>
        <v>I0404546-811700KC31-00002</v>
      </c>
      <c r="B47" s="251" t="s">
        <v>10038</v>
      </c>
      <c r="C47" s="251" t="s">
        <v>10031</v>
      </c>
      <c r="D47" s="251" t="s">
        <v>10032</v>
      </c>
      <c r="E47" s="251" t="s">
        <v>9956</v>
      </c>
      <c r="F47" s="251" t="s">
        <v>9972</v>
      </c>
      <c r="G47" s="251" t="s">
        <v>482</v>
      </c>
      <c r="H47" s="251" t="s">
        <v>5102</v>
      </c>
      <c r="I47" s="257" t="str">
        <f t="shared" si="1"/>
        <v>-00002</v>
      </c>
      <c r="J47" s="251">
        <v>2</v>
      </c>
      <c r="K47" s="251">
        <v>2</v>
      </c>
      <c r="M47" s="251" t="s">
        <v>9958</v>
      </c>
      <c r="N47" s="251" t="s">
        <v>10016</v>
      </c>
      <c r="O47" s="251">
        <v>2</v>
      </c>
      <c r="Q47" s="251" t="s">
        <v>10038</v>
      </c>
      <c r="R47" s="251" t="s">
        <v>10017</v>
      </c>
      <c r="S47" s="252" t="s">
        <v>481</v>
      </c>
      <c r="T47" s="251" t="str">
        <f t="shared" si="2"/>
        <v>I0404546811700KC31</v>
      </c>
      <c r="W47" s="251" t="str">
        <f t="shared" si="3"/>
        <v>I040454681170-0KC31</v>
      </c>
    </row>
    <row r="48" spans="1:23" x14ac:dyDescent="0.3">
      <c r="A48" s="256" t="str">
        <f t="shared" si="0"/>
        <v>I0404546-811700KG61-00001</v>
      </c>
      <c r="B48" s="251" t="s">
        <v>10039</v>
      </c>
      <c r="C48" s="251" t="s">
        <v>10031</v>
      </c>
      <c r="D48" s="251" t="s">
        <v>10032</v>
      </c>
      <c r="E48" s="251" t="s">
        <v>9956</v>
      </c>
      <c r="F48" s="251" t="s">
        <v>9974</v>
      </c>
      <c r="G48" s="251" t="s">
        <v>586</v>
      </c>
      <c r="H48" s="251" t="s">
        <v>5102</v>
      </c>
      <c r="I48" s="257" t="str">
        <f t="shared" si="1"/>
        <v>-00001</v>
      </c>
      <c r="J48" s="251">
        <v>1</v>
      </c>
      <c r="K48" s="251">
        <v>1</v>
      </c>
      <c r="M48" s="251" t="s">
        <v>9958</v>
      </c>
      <c r="N48" s="251" t="s">
        <v>10016</v>
      </c>
      <c r="O48" s="251">
        <v>1</v>
      </c>
      <c r="Q48" s="251" t="s">
        <v>10039</v>
      </c>
      <c r="R48" s="251" t="s">
        <v>10017</v>
      </c>
      <c r="S48" s="252" t="s">
        <v>585</v>
      </c>
      <c r="T48" s="251" t="str">
        <f t="shared" si="2"/>
        <v>I0404546811700KG61</v>
      </c>
      <c r="W48" s="251" t="str">
        <f t="shared" si="3"/>
        <v>I040454681170-0KG61</v>
      </c>
    </row>
    <row r="49" spans="1:23" x14ac:dyDescent="0.3">
      <c r="A49" s="256" t="str">
        <f t="shared" si="0"/>
        <v>I0404546-815500K120-00001</v>
      </c>
      <c r="B49" s="251" t="s">
        <v>10040</v>
      </c>
      <c r="C49" s="251" t="s">
        <v>10031</v>
      </c>
      <c r="D49" s="251" t="s">
        <v>10032</v>
      </c>
      <c r="E49" s="251" t="s">
        <v>9956</v>
      </c>
      <c r="F49" s="251" t="s">
        <v>9976</v>
      </c>
      <c r="G49" s="251" t="s">
        <v>625</v>
      </c>
      <c r="H49" s="251" t="s">
        <v>5202</v>
      </c>
      <c r="I49" s="257" t="str">
        <f t="shared" si="1"/>
        <v>-00001</v>
      </c>
      <c r="J49" s="251">
        <v>1</v>
      </c>
      <c r="K49" s="251">
        <v>1</v>
      </c>
      <c r="M49" s="251" t="s">
        <v>9958</v>
      </c>
      <c r="N49" s="251" t="s">
        <v>10016</v>
      </c>
      <c r="O49" s="251">
        <v>1</v>
      </c>
      <c r="Q49" s="251" t="s">
        <v>10040</v>
      </c>
      <c r="R49" s="251" t="s">
        <v>10017</v>
      </c>
      <c r="S49" s="252" t="s">
        <v>8</v>
      </c>
      <c r="T49" s="251" t="str">
        <f t="shared" si="2"/>
        <v>I0404546815500K120</v>
      </c>
      <c r="W49" s="251" t="str">
        <f t="shared" si="3"/>
        <v>I040454681550-0K120</v>
      </c>
    </row>
    <row r="50" spans="1:23" x14ac:dyDescent="0.3">
      <c r="A50" s="256" t="str">
        <f t="shared" si="0"/>
        <v>I0404546-815510K210-00011</v>
      </c>
      <c r="B50" s="251" t="s">
        <v>10041</v>
      </c>
      <c r="C50" s="251" t="s">
        <v>10031</v>
      </c>
      <c r="D50" s="251" t="s">
        <v>10032</v>
      </c>
      <c r="E50" s="251" t="s">
        <v>9956</v>
      </c>
      <c r="F50" s="251" t="s">
        <v>9978</v>
      </c>
      <c r="G50" s="251" t="s">
        <v>667</v>
      </c>
      <c r="H50" s="251" t="s">
        <v>3436</v>
      </c>
      <c r="I50" s="257" t="str">
        <f t="shared" si="1"/>
        <v>-00011</v>
      </c>
      <c r="J50" s="251">
        <v>11</v>
      </c>
      <c r="K50" s="251">
        <v>11</v>
      </c>
      <c r="M50" s="251" t="s">
        <v>9958</v>
      </c>
      <c r="N50" s="251" t="s">
        <v>10016</v>
      </c>
      <c r="O50" s="251">
        <v>11</v>
      </c>
      <c r="Q50" s="251" t="s">
        <v>10041</v>
      </c>
      <c r="R50" s="251" t="s">
        <v>10017</v>
      </c>
      <c r="S50" s="252" t="s">
        <v>666</v>
      </c>
      <c r="T50" s="251" t="str">
        <f t="shared" si="2"/>
        <v>I0404546815510K210</v>
      </c>
      <c r="W50" s="251" t="str">
        <f t="shared" si="3"/>
        <v>I040454681551-0K210</v>
      </c>
    </row>
    <row r="51" spans="1:23" x14ac:dyDescent="0.3">
      <c r="A51" s="256" t="str">
        <f t="shared" si="0"/>
        <v>I0404546-81560BZ850-00002</v>
      </c>
      <c r="B51" s="251" t="s">
        <v>10042</v>
      </c>
      <c r="C51" s="251" t="s">
        <v>10031</v>
      </c>
      <c r="D51" s="251" t="s">
        <v>10032</v>
      </c>
      <c r="E51" s="251" t="s">
        <v>9956</v>
      </c>
      <c r="F51" s="251" t="s">
        <v>9980</v>
      </c>
      <c r="G51" s="251" t="s">
        <v>5302</v>
      </c>
      <c r="H51" s="251" t="s">
        <v>5204</v>
      </c>
      <c r="I51" s="257" t="str">
        <f t="shared" si="1"/>
        <v>-00002</v>
      </c>
      <c r="J51" s="251">
        <v>2</v>
      </c>
      <c r="K51" s="251">
        <v>2</v>
      </c>
      <c r="M51" s="251" t="s">
        <v>9958</v>
      </c>
      <c r="N51" s="251" t="s">
        <v>10016</v>
      </c>
      <c r="O51" s="251">
        <v>2</v>
      </c>
      <c r="Q51" s="251" t="s">
        <v>10042</v>
      </c>
      <c r="R51" s="251" t="s">
        <v>10017</v>
      </c>
      <c r="S51" s="252" t="s">
        <v>4316</v>
      </c>
      <c r="T51" s="251" t="str">
        <f t="shared" si="2"/>
        <v>I040454681560BZ850</v>
      </c>
      <c r="W51" s="251" t="str">
        <f t="shared" si="3"/>
        <v>I040454681560-BZ850</v>
      </c>
    </row>
    <row r="52" spans="1:23" x14ac:dyDescent="0.3">
      <c r="A52" s="256" t="str">
        <f t="shared" si="0"/>
        <v>I0404546-815610K120-00003</v>
      </c>
      <c r="B52" s="251" t="s">
        <v>10043</v>
      </c>
      <c r="C52" s="251" t="s">
        <v>10031</v>
      </c>
      <c r="D52" s="251" t="s">
        <v>10032</v>
      </c>
      <c r="E52" s="251" t="s">
        <v>9956</v>
      </c>
      <c r="F52" s="251" t="s">
        <v>9982</v>
      </c>
      <c r="G52" s="251" t="s">
        <v>650</v>
      </c>
      <c r="H52" s="251" t="s">
        <v>5205</v>
      </c>
      <c r="I52" s="257" t="str">
        <f t="shared" si="1"/>
        <v>-00003</v>
      </c>
      <c r="J52" s="251">
        <v>3</v>
      </c>
      <c r="K52" s="251">
        <v>3</v>
      </c>
      <c r="M52" s="251" t="s">
        <v>9958</v>
      </c>
      <c r="N52" s="251" t="s">
        <v>10016</v>
      </c>
      <c r="O52" s="251">
        <v>3</v>
      </c>
      <c r="Q52" s="251" t="s">
        <v>10043</v>
      </c>
      <c r="R52" s="251" t="s">
        <v>10017</v>
      </c>
      <c r="S52" s="252" t="s">
        <v>649</v>
      </c>
      <c r="T52" s="251" t="str">
        <f t="shared" si="2"/>
        <v>I0404546815610K120</v>
      </c>
      <c r="W52" s="251" t="str">
        <f t="shared" si="3"/>
        <v>I040454681561-0K120</v>
      </c>
    </row>
    <row r="53" spans="1:23" x14ac:dyDescent="0.3">
      <c r="A53" s="256" t="str">
        <f t="shared" si="0"/>
        <v>I0404546-815610K210-00012</v>
      </c>
      <c r="B53" s="251" t="s">
        <v>10044</v>
      </c>
      <c r="C53" s="251" t="s">
        <v>10031</v>
      </c>
      <c r="D53" s="251" t="s">
        <v>10032</v>
      </c>
      <c r="E53" s="251" t="s">
        <v>9956</v>
      </c>
      <c r="F53" s="251" t="s">
        <v>9984</v>
      </c>
      <c r="G53" s="251" t="s">
        <v>678</v>
      </c>
      <c r="H53" s="251" t="s">
        <v>3443</v>
      </c>
      <c r="I53" s="257" t="str">
        <f t="shared" si="1"/>
        <v>-00012</v>
      </c>
      <c r="J53" s="251">
        <v>12</v>
      </c>
      <c r="K53" s="251">
        <v>12</v>
      </c>
      <c r="M53" s="251" t="s">
        <v>9958</v>
      </c>
      <c r="N53" s="251" t="s">
        <v>10016</v>
      </c>
      <c r="O53" s="251">
        <v>12</v>
      </c>
      <c r="Q53" s="251" t="s">
        <v>10044</v>
      </c>
      <c r="R53" s="251" t="s">
        <v>10017</v>
      </c>
      <c r="S53" s="252" t="s">
        <v>677</v>
      </c>
      <c r="T53" s="251" t="str">
        <f t="shared" si="2"/>
        <v>I0404546815610K210</v>
      </c>
      <c r="W53" s="251" t="str">
        <f t="shared" si="3"/>
        <v>I040454681561-0K210</v>
      </c>
    </row>
    <row r="54" spans="1:23" x14ac:dyDescent="0.3">
      <c r="A54" s="256" t="str">
        <f t="shared" si="0"/>
        <v>I0404547-81110VT040-00003</v>
      </c>
      <c r="B54" s="251" t="s">
        <v>10045</v>
      </c>
      <c r="C54" s="251" t="s">
        <v>10031</v>
      </c>
      <c r="D54" s="251" t="s">
        <v>10046</v>
      </c>
      <c r="E54" s="251" t="s">
        <v>9956</v>
      </c>
      <c r="F54" s="251" t="s">
        <v>9957</v>
      </c>
      <c r="G54" s="251" t="s">
        <v>10047</v>
      </c>
      <c r="H54" s="251" t="s">
        <v>3422</v>
      </c>
      <c r="I54" s="257" t="str">
        <f t="shared" si="1"/>
        <v>-00003</v>
      </c>
      <c r="J54" s="251">
        <v>3</v>
      </c>
      <c r="K54" s="251">
        <v>3</v>
      </c>
      <c r="M54" s="251" t="s">
        <v>9958</v>
      </c>
      <c r="N54" s="251" t="s">
        <v>10027</v>
      </c>
      <c r="O54" s="251">
        <v>3</v>
      </c>
      <c r="Q54" s="251" t="s">
        <v>10045</v>
      </c>
      <c r="R54" s="251" t="s">
        <v>10028</v>
      </c>
      <c r="S54" s="252" t="s">
        <v>3713</v>
      </c>
      <c r="T54" s="251" t="str">
        <f t="shared" si="2"/>
        <v>I040454781110VT040</v>
      </c>
      <c r="W54" s="251" t="str">
        <f t="shared" si="3"/>
        <v>I040454781110-VT040</v>
      </c>
    </row>
    <row r="55" spans="1:23" x14ac:dyDescent="0.3">
      <c r="A55" s="256" t="str">
        <f t="shared" si="0"/>
        <v>I0404547-81110VT100-00002</v>
      </c>
      <c r="B55" s="251" t="s">
        <v>10048</v>
      </c>
      <c r="C55" s="251" t="s">
        <v>10031</v>
      </c>
      <c r="D55" s="251" t="s">
        <v>10046</v>
      </c>
      <c r="E55" s="251" t="s">
        <v>9956</v>
      </c>
      <c r="F55" s="251" t="s">
        <v>9962</v>
      </c>
      <c r="G55" s="251" t="s">
        <v>10049</v>
      </c>
      <c r="H55" s="251" t="s">
        <v>3422</v>
      </c>
      <c r="I55" s="257" t="str">
        <f t="shared" si="1"/>
        <v>-00002</v>
      </c>
      <c r="J55" s="251">
        <v>2</v>
      </c>
      <c r="K55" s="251">
        <v>2</v>
      </c>
      <c r="M55" s="251" t="s">
        <v>9958</v>
      </c>
      <c r="N55" s="251" t="s">
        <v>10027</v>
      </c>
      <c r="O55" s="251">
        <v>2</v>
      </c>
      <c r="Q55" s="251" t="s">
        <v>10048</v>
      </c>
      <c r="R55" s="251" t="s">
        <v>10028</v>
      </c>
      <c r="S55" s="252" t="s">
        <v>3723</v>
      </c>
      <c r="T55" s="251" t="str">
        <f t="shared" si="2"/>
        <v>I040454781110VT100</v>
      </c>
      <c r="W55" s="251" t="str">
        <f t="shared" si="3"/>
        <v>I040454781110-VT100</v>
      </c>
    </row>
    <row r="56" spans="1:23" x14ac:dyDescent="0.3">
      <c r="A56" s="256" t="str">
        <f t="shared" si="0"/>
        <v>I0404547-81150VT040-00003</v>
      </c>
      <c r="B56" s="251" t="s">
        <v>10050</v>
      </c>
      <c r="C56" s="251" t="s">
        <v>10031</v>
      </c>
      <c r="D56" s="251" t="s">
        <v>10046</v>
      </c>
      <c r="E56" s="251" t="s">
        <v>9956</v>
      </c>
      <c r="F56" s="251" t="s">
        <v>9964</v>
      </c>
      <c r="G56" s="251" t="s">
        <v>10051</v>
      </c>
      <c r="H56" s="251" t="s">
        <v>3429</v>
      </c>
      <c r="I56" s="257" t="str">
        <f t="shared" si="1"/>
        <v>-00003</v>
      </c>
      <c r="J56" s="251">
        <v>3</v>
      </c>
      <c r="K56" s="251">
        <v>3</v>
      </c>
      <c r="M56" s="251" t="s">
        <v>9958</v>
      </c>
      <c r="N56" s="251" t="s">
        <v>10027</v>
      </c>
      <c r="O56" s="251">
        <v>3</v>
      </c>
      <c r="Q56" s="251" t="s">
        <v>10050</v>
      </c>
      <c r="R56" s="251" t="s">
        <v>10028</v>
      </c>
      <c r="S56" s="252" t="s">
        <v>3725</v>
      </c>
      <c r="T56" s="251" t="str">
        <f t="shared" si="2"/>
        <v>I040454781150VT040</v>
      </c>
      <c r="W56" s="251" t="str">
        <f t="shared" si="3"/>
        <v>I040454781150-VT040</v>
      </c>
    </row>
    <row r="57" spans="1:23" x14ac:dyDescent="0.3">
      <c r="A57" s="256" t="str">
        <f t="shared" si="0"/>
        <v>I0404547-811700K310-00002</v>
      </c>
      <c r="B57" s="251" t="s">
        <v>10052</v>
      </c>
      <c r="C57" s="251" t="s">
        <v>10031</v>
      </c>
      <c r="D57" s="251" t="s">
        <v>10046</v>
      </c>
      <c r="E57" s="251" t="s">
        <v>9956</v>
      </c>
      <c r="F57" s="251" t="s">
        <v>9966</v>
      </c>
      <c r="G57" s="251" t="s">
        <v>254</v>
      </c>
      <c r="H57" s="251" t="s">
        <v>5094</v>
      </c>
      <c r="I57" s="257" t="str">
        <f t="shared" si="1"/>
        <v>-00002</v>
      </c>
      <c r="J57" s="251">
        <v>2</v>
      </c>
      <c r="K57" s="251">
        <v>2</v>
      </c>
      <c r="M57" s="251" t="s">
        <v>9958</v>
      </c>
      <c r="N57" s="251" t="s">
        <v>10027</v>
      </c>
      <c r="O57" s="251">
        <v>2</v>
      </c>
      <c r="Q57" s="251" t="s">
        <v>10052</v>
      </c>
      <c r="R57" s="251" t="s">
        <v>10028</v>
      </c>
      <c r="S57" s="252" t="s">
        <v>253</v>
      </c>
      <c r="T57" s="251" t="str">
        <f t="shared" si="2"/>
        <v>I0404547811700K310</v>
      </c>
      <c r="W57" s="251" t="str">
        <f t="shared" si="3"/>
        <v>I040454781170-0K310</v>
      </c>
    </row>
    <row r="58" spans="1:23" x14ac:dyDescent="0.3">
      <c r="A58" s="256" t="str">
        <f t="shared" si="0"/>
        <v>I0404547-81170VT040-00001</v>
      </c>
      <c r="B58" s="251" t="s">
        <v>10053</v>
      </c>
      <c r="C58" s="251" t="s">
        <v>10031</v>
      </c>
      <c r="D58" s="251" t="s">
        <v>10046</v>
      </c>
      <c r="E58" s="251" t="s">
        <v>9956</v>
      </c>
      <c r="F58" s="251" t="s">
        <v>9968</v>
      </c>
      <c r="G58" s="251" t="s">
        <v>10054</v>
      </c>
      <c r="H58" s="251" t="s">
        <v>5102</v>
      </c>
      <c r="I58" s="257" t="str">
        <f t="shared" si="1"/>
        <v>-00001</v>
      </c>
      <c r="J58" s="251">
        <v>1</v>
      </c>
      <c r="K58" s="251">
        <v>1</v>
      </c>
      <c r="M58" s="251" t="s">
        <v>9958</v>
      </c>
      <c r="N58" s="251" t="s">
        <v>10027</v>
      </c>
      <c r="O58" s="251">
        <v>1</v>
      </c>
      <c r="Q58" s="251" t="s">
        <v>10053</v>
      </c>
      <c r="R58" s="251" t="s">
        <v>10028</v>
      </c>
      <c r="S58" s="252" t="s">
        <v>8706</v>
      </c>
      <c r="T58" s="251" t="str">
        <f t="shared" si="2"/>
        <v>I040454781170VT040</v>
      </c>
      <c r="W58" s="251" t="str">
        <f t="shared" si="3"/>
        <v>I040454781170-VT040</v>
      </c>
    </row>
    <row r="59" spans="1:23" x14ac:dyDescent="0.3">
      <c r="A59" s="256" t="str">
        <f t="shared" si="0"/>
        <v>I0404547-815500K080-00002</v>
      </c>
      <c r="B59" s="251" t="s">
        <v>10055</v>
      </c>
      <c r="C59" s="251" t="s">
        <v>10031</v>
      </c>
      <c r="D59" s="251" t="s">
        <v>10046</v>
      </c>
      <c r="E59" s="251" t="s">
        <v>9956</v>
      </c>
      <c r="F59" s="251" t="s">
        <v>9970</v>
      </c>
      <c r="G59" s="251" t="s">
        <v>151</v>
      </c>
      <c r="H59" s="251" t="s">
        <v>5045</v>
      </c>
      <c r="I59" s="257" t="str">
        <f t="shared" si="1"/>
        <v>-00002</v>
      </c>
      <c r="J59" s="251">
        <v>2</v>
      </c>
      <c r="K59" s="251">
        <v>2</v>
      </c>
      <c r="M59" s="251" t="s">
        <v>9958</v>
      </c>
      <c r="N59" s="251" t="s">
        <v>10027</v>
      </c>
      <c r="O59" s="251">
        <v>2</v>
      </c>
      <c r="Q59" s="251" t="s">
        <v>10055</v>
      </c>
      <c r="R59" s="251" t="s">
        <v>10028</v>
      </c>
      <c r="S59" s="252" t="s">
        <v>150</v>
      </c>
      <c r="T59" s="251" t="str">
        <f t="shared" si="2"/>
        <v>I0404547815500K080</v>
      </c>
      <c r="W59" s="251" t="str">
        <f t="shared" si="3"/>
        <v>I040454781550-0K080</v>
      </c>
    </row>
    <row r="60" spans="1:23" x14ac:dyDescent="0.3">
      <c r="A60" s="256" t="str">
        <f t="shared" si="0"/>
        <v>I0404547-81550VT020-00002</v>
      </c>
      <c r="B60" s="251" t="s">
        <v>10056</v>
      </c>
      <c r="C60" s="251" t="s">
        <v>10031</v>
      </c>
      <c r="D60" s="251" t="s">
        <v>10046</v>
      </c>
      <c r="E60" s="251" t="s">
        <v>9956</v>
      </c>
      <c r="F60" s="251" t="s">
        <v>9972</v>
      </c>
      <c r="G60" s="251" t="s">
        <v>10057</v>
      </c>
      <c r="H60" s="251" t="s">
        <v>5202</v>
      </c>
      <c r="I60" s="257" t="str">
        <f t="shared" si="1"/>
        <v>-00002</v>
      </c>
      <c r="J60" s="251">
        <v>2</v>
      </c>
      <c r="K60" s="251">
        <v>2</v>
      </c>
      <c r="M60" s="251" t="s">
        <v>9958</v>
      </c>
      <c r="N60" s="251" t="s">
        <v>10027</v>
      </c>
      <c r="O60" s="251">
        <v>2</v>
      </c>
      <c r="Q60" s="251" t="s">
        <v>10056</v>
      </c>
      <c r="R60" s="251" t="s">
        <v>10028</v>
      </c>
      <c r="S60" s="252" t="s">
        <v>3737</v>
      </c>
      <c r="T60" s="251" t="str">
        <f t="shared" si="2"/>
        <v>I040454781550VT020</v>
      </c>
      <c r="W60" s="251" t="str">
        <f t="shared" si="3"/>
        <v>I040454781550-VT020</v>
      </c>
    </row>
    <row r="61" spans="1:23" x14ac:dyDescent="0.3">
      <c r="A61" s="256" t="str">
        <f t="shared" si="0"/>
        <v>I0404547-81550VT050-00003</v>
      </c>
      <c r="B61" s="251" t="s">
        <v>10058</v>
      </c>
      <c r="C61" s="251" t="s">
        <v>10031</v>
      </c>
      <c r="D61" s="251" t="s">
        <v>10046</v>
      </c>
      <c r="E61" s="251" t="s">
        <v>9956</v>
      </c>
      <c r="F61" s="251" t="s">
        <v>9974</v>
      </c>
      <c r="G61" s="251" t="s">
        <v>5265</v>
      </c>
      <c r="H61" s="251" t="s">
        <v>5202</v>
      </c>
      <c r="I61" s="257" t="str">
        <f t="shared" si="1"/>
        <v>-00003</v>
      </c>
      <c r="J61" s="251">
        <v>3</v>
      </c>
      <c r="K61" s="251">
        <v>3</v>
      </c>
      <c r="M61" s="251" t="s">
        <v>9958</v>
      </c>
      <c r="N61" s="251" t="s">
        <v>10027</v>
      </c>
      <c r="O61" s="251">
        <v>3</v>
      </c>
      <c r="Q61" s="251" t="s">
        <v>10058</v>
      </c>
      <c r="R61" s="251" t="s">
        <v>10028</v>
      </c>
      <c r="S61" s="252" t="s">
        <v>3740</v>
      </c>
      <c r="T61" s="251" t="str">
        <f t="shared" si="2"/>
        <v>I040454781550VT050</v>
      </c>
      <c r="W61" s="251" t="str">
        <f t="shared" si="3"/>
        <v>I040454781550-VT050</v>
      </c>
    </row>
    <row r="62" spans="1:23" x14ac:dyDescent="0.3">
      <c r="A62" s="256" t="str">
        <f t="shared" si="0"/>
        <v>I0404547-81551VT020-00001</v>
      </c>
      <c r="B62" s="251" t="s">
        <v>10059</v>
      </c>
      <c r="C62" s="251" t="s">
        <v>10031</v>
      </c>
      <c r="D62" s="251" t="s">
        <v>10046</v>
      </c>
      <c r="E62" s="251" t="s">
        <v>9956</v>
      </c>
      <c r="F62" s="251" t="s">
        <v>9976</v>
      </c>
      <c r="G62" s="251" t="s">
        <v>10060</v>
      </c>
      <c r="H62" s="251" t="s">
        <v>3436</v>
      </c>
      <c r="I62" s="257" t="str">
        <f t="shared" si="1"/>
        <v>-00001</v>
      </c>
      <c r="J62" s="251">
        <v>1</v>
      </c>
      <c r="K62" s="251">
        <v>1</v>
      </c>
      <c r="M62" s="251" t="s">
        <v>9958</v>
      </c>
      <c r="N62" s="251" t="s">
        <v>10027</v>
      </c>
      <c r="O62" s="251">
        <v>1</v>
      </c>
      <c r="Q62" s="251" t="s">
        <v>10059</v>
      </c>
      <c r="R62" s="251" t="s">
        <v>10028</v>
      </c>
      <c r="S62" s="252" t="s">
        <v>3761</v>
      </c>
      <c r="T62" s="251" t="str">
        <f t="shared" si="2"/>
        <v>I040454781551VT020</v>
      </c>
      <c r="W62" s="251" t="str">
        <f t="shared" si="3"/>
        <v>I040454781551-VT020</v>
      </c>
    </row>
    <row r="63" spans="1:23" x14ac:dyDescent="0.3">
      <c r="A63" s="256" t="str">
        <f t="shared" si="0"/>
        <v>I0404547-81551VT050-00002</v>
      </c>
      <c r="B63" s="251" t="s">
        <v>10061</v>
      </c>
      <c r="C63" s="251" t="s">
        <v>10031</v>
      </c>
      <c r="D63" s="251" t="s">
        <v>10046</v>
      </c>
      <c r="E63" s="251" t="s">
        <v>9956</v>
      </c>
      <c r="F63" s="251" t="s">
        <v>9978</v>
      </c>
      <c r="G63" s="251" t="s">
        <v>10062</v>
      </c>
      <c r="H63" s="251" t="s">
        <v>3436</v>
      </c>
      <c r="I63" s="257" t="str">
        <f t="shared" si="1"/>
        <v>-00002</v>
      </c>
      <c r="J63" s="251">
        <v>2</v>
      </c>
      <c r="K63" s="251">
        <v>2</v>
      </c>
      <c r="M63" s="251" t="s">
        <v>9958</v>
      </c>
      <c r="N63" s="251" t="s">
        <v>10027</v>
      </c>
      <c r="O63" s="251">
        <v>2</v>
      </c>
      <c r="Q63" s="251" t="s">
        <v>10061</v>
      </c>
      <c r="R63" s="251" t="s">
        <v>10028</v>
      </c>
      <c r="S63" s="252" t="s">
        <v>3763</v>
      </c>
      <c r="T63" s="251" t="str">
        <f t="shared" si="2"/>
        <v>I040454781551VT050</v>
      </c>
      <c r="W63" s="251" t="str">
        <f t="shared" si="3"/>
        <v>I040454781551-VT050</v>
      </c>
    </row>
    <row r="64" spans="1:23" x14ac:dyDescent="0.3">
      <c r="A64" s="256" t="str">
        <f t="shared" si="0"/>
        <v>I0404547-815600K080-00002</v>
      </c>
      <c r="B64" s="251" t="s">
        <v>10063</v>
      </c>
      <c r="C64" s="251" t="s">
        <v>10031</v>
      </c>
      <c r="D64" s="251" t="s">
        <v>10046</v>
      </c>
      <c r="E64" s="251" t="s">
        <v>9956</v>
      </c>
      <c r="F64" s="251" t="s">
        <v>9980</v>
      </c>
      <c r="G64" s="251" t="s">
        <v>164</v>
      </c>
      <c r="H64" s="251" t="s">
        <v>5047</v>
      </c>
      <c r="I64" s="257" t="str">
        <f t="shared" si="1"/>
        <v>-00002</v>
      </c>
      <c r="J64" s="251">
        <v>2</v>
      </c>
      <c r="K64" s="251">
        <v>2</v>
      </c>
      <c r="M64" s="251" t="s">
        <v>9958</v>
      </c>
      <c r="N64" s="251" t="s">
        <v>10027</v>
      </c>
      <c r="O64" s="251">
        <v>2</v>
      </c>
      <c r="Q64" s="251" t="s">
        <v>10063</v>
      </c>
      <c r="R64" s="251" t="s">
        <v>10028</v>
      </c>
      <c r="S64" s="252" t="s">
        <v>163</v>
      </c>
      <c r="T64" s="251" t="str">
        <f t="shared" si="2"/>
        <v>I0404547815600K080</v>
      </c>
      <c r="W64" s="251" t="str">
        <f t="shared" si="3"/>
        <v>I040454781560-0K080</v>
      </c>
    </row>
    <row r="65" spans="1:23" x14ac:dyDescent="0.3">
      <c r="A65" s="256" t="str">
        <f t="shared" si="0"/>
        <v>I0404547-81560VT020-00002</v>
      </c>
      <c r="B65" s="251" t="s">
        <v>10064</v>
      </c>
      <c r="C65" s="251" t="s">
        <v>10031</v>
      </c>
      <c r="D65" s="251" t="s">
        <v>10046</v>
      </c>
      <c r="E65" s="251" t="s">
        <v>9956</v>
      </c>
      <c r="F65" s="251" t="s">
        <v>9982</v>
      </c>
      <c r="G65" s="251" t="s">
        <v>10065</v>
      </c>
      <c r="H65" s="251" t="s">
        <v>5204</v>
      </c>
      <c r="I65" s="257" t="str">
        <f t="shared" si="1"/>
        <v>-00002</v>
      </c>
      <c r="J65" s="251">
        <v>2</v>
      </c>
      <c r="K65" s="251">
        <v>2</v>
      </c>
      <c r="M65" s="251" t="s">
        <v>9958</v>
      </c>
      <c r="N65" s="251" t="s">
        <v>10027</v>
      </c>
      <c r="O65" s="251">
        <v>2</v>
      </c>
      <c r="Q65" s="251" t="s">
        <v>10064</v>
      </c>
      <c r="R65" s="251" t="s">
        <v>10028</v>
      </c>
      <c r="S65" s="252" t="s">
        <v>3743</v>
      </c>
      <c r="T65" s="251" t="str">
        <f t="shared" si="2"/>
        <v>I040454781560VT020</v>
      </c>
      <c r="W65" s="251" t="str">
        <f t="shared" si="3"/>
        <v>I040454781560-VT020</v>
      </c>
    </row>
    <row r="66" spans="1:23" x14ac:dyDescent="0.3">
      <c r="A66" s="256" t="str">
        <f t="shared" si="0"/>
        <v>I0404547-81560VT050-00004</v>
      </c>
      <c r="B66" s="251" t="s">
        <v>10066</v>
      </c>
      <c r="C66" s="251" t="s">
        <v>10031</v>
      </c>
      <c r="D66" s="251" t="s">
        <v>10046</v>
      </c>
      <c r="E66" s="251" t="s">
        <v>9956</v>
      </c>
      <c r="F66" s="251" t="s">
        <v>9984</v>
      </c>
      <c r="G66" s="251" t="s">
        <v>10067</v>
      </c>
      <c r="H66" s="251" t="s">
        <v>5204</v>
      </c>
      <c r="I66" s="257" t="str">
        <f t="shared" si="1"/>
        <v>-00004</v>
      </c>
      <c r="J66" s="251">
        <v>4</v>
      </c>
      <c r="K66" s="251">
        <v>4</v>
      </c>
      <c r="M66" s="251" t="s">
        <v>9958</v>
      </c>
      <c r="N66" s="251" t="s">
        <v>10027</v>
      </c>
      <c r="O66" s="251">
        <v>4</v>
      </c>
      <c r="Q66" s="251" t="s">
        <v>10066</v>
      </c>
      <c r="R66" s="251" t="s">
        <v>10028</v>
      </c>
      <c r="S66" s="252" t="s">
        <v>3746</v>
      </c>
      <c r="T66" s="251" t="str">
        <f t="shared" si="2"/>
        <v>I040454781560VT050</v>
      </c>
      <c r="W66" s="251" t="str">
        <f t="shared" si="3"/>
        <v>I040454781560-VT050</v>
      </c>
    </row>
    <row r="67" spans="1:23" x14ac:dyDescent="0.3">
      <c r="A67" s="256" t="str">
        <f t="shared" si="0"/>
        <v>I0404547-815610K080-00002</v>
      </c>
      <c r="B67" s="251" t="s">
        <v>10068</v>
      </c>
      <c r="C67" s="251" t="s">
        <v>10031</v>
      </c>
      <c r="D67" s="251" t="s">
        <v>10046</v>
      </c>
      <c r="E67" s="251" t="s">
        <v>9956</v>
      </c>
      <c r="F67" s="251" t="s">
        <v>9986</v>
      </c>
      <c r="G67" s="251" t="s">
        <v>168</v>
      </c>
      <c r="H67" s="251" t="s">
        <v>5048</v>
      </c>
      <c r="I67" s="257" t="str">
        <f t="shared" si="1"/>
        <v>-00002</v>
      </c>
      <c r="J67" s="251">
        <v>2</v>
      </c>
      <c r="K67" s="251">
        <v>2</v>
      </c>
      <c r="M67" s="251" t="s">
        <v>9958</v>
      </c>
      <c r="N67" s="251" t="s">
        <v>10027</v>
      </c>
      <c r="O67" s="251">
        <v>2</v>
      </c>
      <c r="Q67" s="251" t="s">
        <v>10068</v>
      </c>
      <c r="R67" s="251" t="s">
        <v>10028</v>
      </c>
      <c r="S67" s="252" t="s">
        <v>167</v>
      </c>
      <c r="T67" s="251" t="str">
        <f t="shared" si="2"/>
        <v>I0404547815610K080</v>
      </c>
      <c r="W67" s="251" t="str">
        <f t="shared" si="3"/>
        <v>I040454781561-0K080</v>
      </c>
    </row>
    <row r="68" spans="1:23" x14ac:dyDescent="0.3">
      <c r="A68" s="256" t="str">
        <f t="shared" si="0"/>
        <v>I0404547-81580VT010-00002</v>
      </c>
      <c r="B68" s="251" t="s">
        <v>10069</v>
      </c>
      <c r="C68" s="251" t="s">
        <v>10031</v>
      </c>
      <c r="D68" s="251" t="s">
        <v>10046</v>
      </c>
      <c r="E68" s="251" t="s">
        <v>9956</v>
      </c>
      <c r="F68" s="251" t="s">
        <v>9988</v>
      </c>
      <c r="G68" s="251" t="s">
        <v>5289</v>
      </c>
      <c r="H68" s="251" t="s">
        <v>758</v>
      </c>
      <c r="I68" s="257" t="str">
        <f t="shared" si="1"/>
        <v>-00002</v>
      </c>
      <c r="J68" s="251">
        <v>2</v>
      </c>
      <c r="K68" s="251">
        <v>2</v>
      </c>
      <c r="M68" s="251" t="s">
        <v>9993</v>
      </c>
      <c r="N68" s="251" t="s">
        <v>10027</v>
      </c>
      <c r="O68" s="251">
        <v>2</v>
      </c>
      <c r="Q68" s="251" t="s">
        <v>10069</v>
      </c>
      <c r="R68" s="251" t="s">
        <v>10028</v>
      </c>
      <c r="S68" s="252" t="s">
        <v>3749</v>
      </c>
      <c r="T68" s="251" t="str">
        <f t="shared" si="2"/>
        <v>I040454781580VT010</v>
      </c>
      <c r="W68" s="251" t="str">
        <f t="shared" si="3"/>
        <v>I040454781580-VT010</v>
      </c>
    </row>
    <row r="69" spans="1:23" x14ac:dyDescent="0.3">
      <c r="A69" s="256" t="str">
        <f t="shared" si="0"/>
        <v>I0404547-81580VT020-00004</v>
      </c>
      <c r="B69" s="251" t="s">
        <v>10070</v>
      </c>
      <c r="C69" s="251" t="s">
        <v>10031</v>
      </c>
      <c r="D69" s="251" t="s">
        <v>10046</v>
      </c>
      <c r="E69" s="251" t="s">
        <v>9956</v>
      </c>
      <c r="F69" s="251" t="s">
        <v>9990</v>
      </c>
      <c r="G69" s="251" t="s">
        <v>10071</v>
      </c>
      <c r="H69" s="251" t="s">
        <v>758</v>
      </c>
      <c r="I69" s="257" t="str">
        <f t="shared" si="1"/>
        <v>-00004</v>
      </c>
      <c r="J69" s="251">
        <v>4</v>
      </c>
      <c r="K69" s="251">
        <v>4</v>
      </c>
      <c r="M69" s="251" t="s">
        <v>9958</v>
      </c>
      <c r="N69" s="251" t="s">
        <v>10027</v>
      </c>
      <c r="O69" s="251">
        <v>4</v>
      </c>
      <c r="Q69" s="251" t="s">
        <v>10070</v>
      </c>
      <c r="R69" s="251" t="s">
        <v>10028</v>
      </c>
      <c r="S69" s="252" t="s">
        <v>3752</v>
      </c>
      <c r="T69" s="251" t="str">
        <f t="shared" si="2"/>
        <v>I040454781580VT020</v>
      </c>
      <c r="W69" s="251" t="str">
        <f t="shared" si="3"/>
        <v>I040454781580-VT020</v>
      </c>
    </row>
    <row r="70" spans="1:23" x14ac:dyDescent="0.3">
      <c r="A70" s="256" t="str">
        <f t="shared" si="0"/>
        <v>I0404547-81590VT010-00002</v>
      </c>
      <c r="B70" s="251" t="s">
        <v>10072</v>
      </c>
      <c r="C70" s="251" t="s">
        <v>10031</v>
      </c>
      <c r="D70" s="251" t="s">
        <v>10046</v>
      </c>
      <c r="E70" s="251" t="s">
        <v>9956</v>
      </c>
      <c r="F70" s="251" t="s">
        <v>9992</v>
      </c>
      <c r="G70" s="251" t="s">
        <v>10073</v>
      </c>
      <c r="H70" s="251" t="s">
        <v>770</v>
      </c>
      <c r="I70" s="257" t="str">
        <f t="shared" si="1"/>
        <v>-00002</v>
      </c>
      <c r="J70" s="251">
        <v>2</v>
      </c>
      <c r="K70" s="251">
        <v>2</v>
      </c>
      <c r="M70" s="251" t="s">
        <v>9993</v>
      </c>
      <c r="N70" s="251" t="s">
        <v>10027</v>
      </c>
      <c r="O70" s="251">
        <v>2</v>
      </c>
      <c r="Q70" s="251" t="s">
        <v>10072</v>
      </c>
      <c r="R70" s="251" t="s">
        <v>10028</v>
      </c>
      <c r="S70" s="252" t="s">
        <v>3755</v>
      </c>
      <c r="T70" s="251" t="str">
        <f t="shared" si="2"/>
        <v>I040454781590VT010</v>
      </c>
      <c r="W70" s="251" t="str">
        <f t="shared" si="3"/>
        <v>I040454781590-VT010</v>
      </c>
    </row>
    <row r="71" spans="1:23" x14ac:dyDescent="0.3">
      <c r="A71" s="256" t="str">
        <f t="shared" ref="A71:A134" si="4">D71&amp;$A$6&amp;S71&amp;I71</f>
        <v>I0404547-81590VT020-00004</v>
      </c>
      <c r="B71" s="251" t="s">
        <v>10074</v>
      </c>
      <c r="C71" s="251" t="s">
        <v>10031</v>
      </c>
      <c r="D71" s="251" t="s">
        <v>10046</v>
      </c>
      <c r="E71" s="251" t="s">
        <v>9956</v>
      </c>
      <c r="F71" s="251" t="s">
        <v>9995</v>
      </c>
      <c r="G71" s="251" t="s">
        <v>10075</v>
      </c>
      <c r="H71" s="251" t="s">
        <v>770</v>
      </c>
      <c r="I71" s="257" t="str">
        <f t="shared" ref="I71:I134" si="5">+IF(AND(O71&lt;10),$B$2&amp;O71,IF(AND(O71&gt;9,O71&lt;=99),$B$3&amp;O71,IF(AND(O71&gt;99,L88947&lt;1000),$B$4&amp;O71,IF(AND(O71&gt;999),$B$5&amp;7))))</f>
        <v>-00004</v>
      </c>
      <c r="J71" s="251">
        <v>4</v>
      </c>
      <c r="K71" s="251">
        <v>4</v>
      </c>
      <c r="M71" s="251" t="s">
        <v>9958</v>
      </c>
      <c r="N71" s="251" t="s">
        <v>10027</v>
      </c>
      <c r="O71" s="251">
        <v>4</v>
      </c>
      <c r="Q71" s="251" t="s">
        <v>10074</v>
      </c>
      <c r="R71" s="251" t="s">
        <v>10028</v>
      </c>
      <c r="S71" s="252" t="s">
        <v>3758</v>
      </c>
      <c r="T71" s="251" t="str">
        <f t="shared" ref="T71:T134" si="6">+D71&amp;S71</f>
        <v>I040454781590VT020</v>
      </c>
      <c r="W71" s="251" t="str">
        <f t="shared" ref="W71:W134" si="7">D71&amp;G71</f>
        <v>I040454781590-VT020</v>
      </c>
    </row>
    <row r="72" spans="1:23" x14ac:dyDescent="0.3">
      <c r="A72" s="256" t="str">
        <f t="shared" si="4"/>
        <v>I0606275-81110BZ620-00006</v>
      </c>
      <c r="B72" s="251" t="s">
        <v>10076</v>
      </c>
      <c r="C72" s="251" t="s">
        <v>10077</v>
      </c>
      <c r="D72" s="251" t="s">
        <v>10078</v>
      </c>
      <c r="E72" s="251" t="s">
        <v>9956</v>
      </c>
      <c r="F72" s="251" t="s">
        <v>9957</v>
      </c>
      <c r="G72" s="251" t="s">
        <v>1193</v>
      </c>
      <c r="H72" s="251" t="s">
        <v>3422</v>
      </c>
      <c r="I72" s="257" t="str">
        <f t="shared" si="5"/>
        <v>-00006</v>
      </c>
      <c r="J72" s="251">
        <v>6</v>
      </c>
      <c r="K72" s="251">
        <v>6</v>
      </c>
      <c r="M72" s="251" t="s">
        <v>9958</v>
      </c>
      <c r="N72" s="251" t="s">
        <v>9959</v>
      </c>
      <c r="O72" s="251">
        <v>6</v>
      </c>
      <c r="Q72" s="251" t="s">
        <v>10076</v>
      </c>
      <c r="R72" s="251" t="s">
        <v>9960</v>
      </c>
      <c r="S72" s="252" t="s">
        <v>1192</v>
      </c>
      <c r="T72" s="251" t="str">
        <f t="shared" si="6"/>
        <v>I060627581110BZ620</v>
      </c>
      <c r="W72" s="251" t="str">
        <f t="shared" si="7"/>
        <v>I060627581110-BZ620</v>
      </c>
    </row>
    <row r="73" spans="1:23" x14ac:dyDescent="0.3">
      <c r="A73" s="256" t="str">
        <f t="shared" si="4"/>
        <v>I0606275-81130BZ440-00001</v>
      </c>
      <c r="B73" s="251" t="s">
        <v>10079</v>
      </c>
      <c r="C73" s="251" t="s">
        <v>10077</v>
      </c>
      <c r="D73" s="251" t="s">
        <v>10078</v>
      </c>
      <c r="E73" s="251" t="s">
        <v>9956</v>
      </c>
      <c r="F73" s="251" t="s">
        <v>9962</v>
      </c>
      <c r="G73" s="251" t="s">
        <v>3563</v>
      </c>
      <c r="H73" s="251" t="s">
        <v>374</v>
      </c>
      <c r="I73" s="257" t="str">
        <f t="shared" si="5"/>
        <v>-00001</v>
      </c>
      <c r="J73" s="251">
        <v>1</v>
      </c>
      <c r="K73" s="251">
        <v>1</v>
      </c>
      <c r="M73" s="251" t="s">
        <v>9958</v>
      </c>
      <c r="N73" s="251" t="s">
        <v>9959</v>
      </c>
      <c r="O73" s="251">
        <v>1</v>
      </c>
      <c r="Q73" s="251" t="s">
        <v>10079</v>
      </c>
      <c r="R73" s="251" t="s">
        <v>9960</v>
      </c>
      <c r="S73" s="252" t="s">
        <v>3562</v>
      </c>
      <c r="T73" s="251" t="str">
        <f t="shared" si="6"/>
        <v>I060627581130BZ440</v>
      </c>
      <c r="W73" s="251" t="str">
        <f t="shared" si="7"/>
        <v>I060627581130-BZ440</v>
      </c>
    </row>
    <row r="74" spans="1:23" x14ac:dyDescent="0.3">
      <c r="A74" s="256" t="str">
        <f t="shared" si="4"/>
        <v>I0606275-81150BZ620-00006</v>
      </c>
      <c r="B74" s="251" t="s">
        <v>10080</v>
      </c>
      <c r="C74" s="251" t="s">
        <v>10077</v>
      </c>
      <c r="D74" s="251" t="s">
        <v>10078</v>
      </c>
      <c r="E74" s="251" t="s">
        <v>9956</v>
      </c>
      <c r="F74" s="251" t="s">
        <v>9964</v>
      </c>
      <c r="G74" s="251" t="s">
        <v>1203</v>
      </c>
      <c r="H74" s="251" t="s">
        <v>3429</v>
      </c>
      <c r="I74" s="257" t="str">
        <f t="shared" si="5"/>
        <v>-00006</v>
      </c>
      <c r="J74" s="251">
        <v>6</v>
      </c>
      <c r="K74" s="251">
        <v>6</v>
      </c>
      <c r="M74" s="251" t="s">
        <v>9958</v>
      </c>
      <c r="N74" s="251" t="s">
        <v>9959</v>
      </c>
      <c r="O74" s="251">
        <v>6</v>
      </c>
      <c r="Q74" s="251" t="s">
        <v>10080</v>
      </c>
      <c r="R74" s="251" t="s">
        <v>9960</v>
      </c>
      <c r="S74" s="252" t="s">
        <v>1202</v>
      </c>
      <c r="T74" s="251" t="str">
        <f t="shared" si="6"/>
        <v>I060627581150BZ620</v>
      </c>
      <c r="W74" s="251" t="str">
        <f t="shared" si="7"/>
        <v>I060627581150-BZ620</v>
      </c>
    </row>
    <row r="75" spans="1:23" x14ac:dyDescent="0.3">
      <c r="A75" s="256" t="str">
        <f t="shared" si="4"/>
        <v>I0606275-81170BZ200-00003</v>
      </c>
      <c r="B75" s="251" t="s">
        <v>10081</v>
      </c>
      <c r="C75" s="251" t="s">
        <v>10077</v>
      </c>
      <c r="D75" s="251" t="s">
        <v>10078</v>
      </c>
      <c r="E75" s="251" t="s">
        <v>9956</v>
      </c>
      <c r="F75" s="251" t="s">
        <v>9966</v>
      </c>
      <c r="G75" s="251" t="s">
        <v>1095</v>
      </c>
      <c r="H75" s="251" t="s">
        <v>10082</v>
      </c>
      <c r="I75" s="257" t="str">
        <f t="shared" si="5"/>
        <v>-00003</v>
      </c>
      <c r="J75" s="251">
        <v>3</v>
      </c>
      <c r="K75" s="251">
        <v>3</v>
      </c>
      <c r="M75" s="251" t="s">
        <v>9958</v>
      </c>
      <c r="N75" s="251" t="s">
        <v>9959</v>
      </c>
      <c r="O75" s="251">
        <v>3</v>
      </c>
      <c r="Q75" s="251" t="s">
        <v>10081</v>
      </c>
      <c r="R75" s="251" t="s">
        <v>9960</v>
      </c>
      <c r="S75" s="252" t="s">
        <v>1094</v>
      </c>
      <c r="T75" s="251" t="str">
        <f t="shared" si="6"/>
        <v>I060627581170BZ200</v>
      </c>
      <c r="W75" s="251" t="str">
        <f t="shared" si="7"/>
        <v>I060627581170-BZ200</v>
      </c>
    </row>
    <row r="76" spans="1:23" x14ac:dyDescent="0.3">
      <c r="A76" s="256" t="str">
        <f t="shared" si="4"/>
        <v>I0606275-81170BZ440-00001</v>
      </c>
      <c r="B76" s="251" t="s">
        <v>10083</v>
      </c>
      <c r="C76" s="251" t="s">
        <v>10077</v>
      </c>
      <c r="D76" s="251" t="s">
        <v>10078</v>
      </c>
      <c r="E76" s="251" t="s">
        <v>9956</v>
      </c>
      <c r="F76" s="251" t="s">
        <v>9968</v>
      </c>
      <c r="G76" s="251" t="s">
        <v>3567</v>
      </c>
      <c r="H76" s="251" t="s">
        <v>391</v>
      </c>
      <c r="I76" s="257" t="str">
        <f t="shared" si="5"/>
        <v>-00001</v>
      </c>
      <c r="J76" s="251">
        <v>1</v>
      </c>
      <c r="K76" s="251">
        <v>1</v>
      </c>
      <c r="M76" s="251" t="s">
        <v>9958</v>
      </c>
      <c r="N76" s="251" t="s">
        <v>9959</v>
      </c>
      <c r="O76" s="251">
        <v>1</v>
      </c>
      <c r="Q76" s="251" t="s">
        <v>10083</v>
      </c>
      <c r="R76" s="251" t="s">
        <v>9960</v>
      </c>
      <c r="S76" s="252" t="s">
        <v>3566</v>
      </c>
      <c r="T76" s="251" t="str">
        <f t="shared" si="6"/>
        <v>I060627581170BZ440</v>
      </c>
      <c r="W76" s="251" t="str">
        <f t="shared" si="7"/>
        <v>I060627581170-BZ440</v>
      </c>
    </row>
    <row r="77" spans="1:23" x14ac:dyDescent="0.3">
      <c r="A77" s="256" t="str">
        <f t="shared" si="4"/>
        <v>I0606275-81170BZ620-00009</v>
      </c>
      <c r="B77" s="251" t="s">
        <v>10084</v>
      </c>
      <c r="C77" s="251" t="s">
        <v>10077</v>
      </c>
      <c r="D77" s="251" t="s">
        <v>10078</v>
      </c>
      <c r="E77" s="251" t="s">
        <v>9956</v>
      </c>
      <c r="F77" s="251" t="s">
        <v>9970</v>
      </c>
      <c r="G77" s="251" t="s">
        <v>1208</v>
      </c>
      <c r="H77" s="251" t="s">
        <v>5102</v>
      </c>
      <c r="I77" s="257" t="str">
        <f t="shared" si="5"/>
        <v>-00009</v>
      </c>
      <c r="J77" s="251">
        <v>9</v>
      </c>
      <c r="K77" s="251">
        <v>9</v>
      </c>
      <c r="M77" s="251" t="s">
        <v>9958</v>
      </c>
      <c r="N77" s="251" t="s">
        <v>9959</v>
      </c>
      <c r="O77" s="251">
        <v>9</v>
      </c>
      <c r="Q77" s="251" t="s">
        <v>10084</v>
      </c>
      <c r="R77" s="251" t="s">
        <v>9960</v>
      </c>
      <c r="S77" s="252" t="s">
        <v>1207</v>
      </c>
      <c r="T77" s="251" t="str">
        <f t="shared" si="6"/>
        <v>I060627581170BZ620</v>
      </c>
      <c r="W77" s="251" t="str">
        <f t="shared" si="7"/>
        <v>I060627581170-BZ620</v>
      </c>
    </row>
    <row r="78" spans="1:23" x14ac:dyDescent="0.3">
      <c r="A78" s="256" t="str">
        <f t="shared" si="4"/>
        <v>I0606275-81550BZ220-00001</v>
      </c>
      <c r="B78" s="251" t="s">
        <v>10085</v>
      </c>
      <c r="C78" s="251" t="s">
        <v>10077</v>
      </c>
      <c r="D78" s="251" t="s">
        <v>10078</v>
      </c>
      <c r="E78" s="251" t="s">
        <v>9956</v>
      </c>
      <c r="F78" s="251" t="s">
        <v>9972</v>
      </c>
      <c r="G78" s="251" t="s">
        <v>1364</v>
      </c>
      <c r="H78" s="251" t="s">
        <v>5202</v>
      </c>
      <c r="I78" s="257" t="str">
        <f t="shared" si="5"/>
        <v>-00001</v>
      </c>
      <c r="J78" s="251">
        <v>1</v>
      </c>
      <c r="K78" s="251">
        <v>1</v>
      </c>
      <c r="M78" s="251" t="s">
        <v>9958</v>
      </c>
      <c r="N78" s="251" t="s">
        <v>9959</v>
      </c>
      <c r="O78" s="251">
        <v>1</v>
      </c>
      <c r="Q78" s="251" t="s">
        <v>10085</v>
      </c>
      <c r="R78" s="251" t="s">
        <v>9960</v>
      </c>
      <c r="S78" s="252" t="s">
        <v>1363</v>
      </c>
      <c r="T78" s="251" t="str">
        <f t="shared" si="6"/>
        <v>I060627581550BZ220</v>
      </c>
      <c r="W78" s="251" t="str">
        <f t="shared" si="7"/>
        <v>I060627581550-BZ220</v>
      </c>
    </row>
    <row r="79" spans="1:23" x14ac:dyDescent="0.3">
      <c r="A79" s="256" t="str">
        <f t="shared" si="4"/>
        <v>I0606275-81550BZ490-00005</v>
      </c>
      <c r="B79" s="251" t="s">
        <v>10086</v>
      </c>
      <c r="C79" s="251" t="s">
        <v>10077</v>
      </c>
      <c r="D79" s="251" t="s">
        <v>10078</v>
      </c>
      <c r="E79" s="251" t="s">
        <v>9956</v>
      </c>
      <c r="F79" s="251" t="s">
        <v>9974</v>
      </c>
      <c r="G79" s="251" t="s">
        <v>1409</v>
      </c>
      <c r="H79" s="251" t="s">
        <v>5202</v>
      </c>
      <c r="I79" s="257" t="str">
        <f t="shared" si="5"/>
        <v>-00005</v>
      </c>
      <c r="J79" s="251">
        <v>5</v>
      </c>
      <c r="K79" s="251">
        <v>5</v>
      </c>
      <c r="M79" s="251" t="s">
        <v>9958</v>
      </c>
      <c r="N79" s="251" t="s">
        <v>9959</v>
      </c>
      <c r="O79" s="251">
        <v>5</v>
      </c>
      <c r="Q79" s="251" t="s">
        <v>10086</v>
      </c>
      <c r="R79" s="251" t="s">
        <v>9960</v>
      </c>
      <c r="S79" s="252" t="s">
        <v>1408</v>
      </c>
      <c r="T79" s="251" t="str">
        <f t="shared" si="6"/>
        <v>I060627581550BZ490</v>
      </c>
      <c r="W79" s="251" t="str">
        <f t="shared" si="7"/>
        <v>I060627581550-BZ490</v>
      </c>
    </row>
    <row r="80" spans="1:23" x14ac:dyDescent="0.3">
      <c r="A80" s="256" t="str">
        <f t="shared" si="4"/>
        <v>I0606275-81551BZ150-00002</v>
      </c>
      <c r="B80" s="251" t="s">
        <v>10087</v>
      </c>
      <c r="C80" s="251" t="s">
        <v>10077</v>
      </c>
      <c r="D80" s="251" t="s">
        <v>10078</v>
      </c>
      <c r="E80" s="251" t="s">
        <v>9956</v>
      </c>
      <c r="F80" s="251" t="s">
        <v>9976</v>
      </c>
      <c r="G80" s="251" t="s">
        <v>1351</v>
      </c>
      <c r="H80" s="251" t="s">
        <v>3436</v>
      </c>
      <c r="I80" s="257" t="str">
        <f t="shared" si="5"/>
        <v>-00002</v>
      </c>
      <c r="J80" s="251">
        <v>2</v>
      </c>
      <c r="K80" s="251">
        <v>2</v>
      </c>
      <c r="M80" s="251" t="s">
        <v>9958</v>
      </c>
      <c r="N80" s="251" t="s">
        <v>9959</v>
      </c>
      <c r="O80" s="251">
        <v>2</v>
      </c>
      <c r="Q80" s="251" t="s">
        <v>10087</v>
      </c>
      <c r="R80" s="251" t="s">
        <v>9960</v>
      </c>
      <c r="S80" s="252" t="s">
        <v>1350</v>
      </c>
      <c r="T80" s="251" t="str">
        <f t="shared" si="6"/>
        <v>I060627581551BZ150</v>
      </c>
      <c r="W80" s="251" t="str">
        <f t="shared" si="7"/>
        <v>I060627581551-BZ150</v>
      </c>
    </row>
    <row r="81" spans="1:23" x14ac:dyDescent="0.3">
      <c r="A81" s="256" t="str">
        <f t="shared" si="4"/>
        <v>I0606275-81551BZ240-00005</v>
      </c>
      <c r="B81" s="251" t="s">
        <v>10088</v>
      </c>
      <c r="C81" s="251" t="s">
        <v>10077</v>
      </c>
      <c r="D81" s="251" t="s">
        <v>10078</v>
      </c>
      <c r="E81" s="251" t="s">
        <v>9956</v>
      </c>
      <c r="F81" s="251" t="s">
        <v>9978</v>
      </c>
      <c r="G81" s="251" t="s">
        <v>1373</v>
      </c>
      <c r="H81" s="251" t="s">
        <v>3436</v>
      </c>
      <c r="I81" s="257" t="str">
        <f t="shared" si="5"/>
        <v>-00005</v>
      </c>
      <c r="J81" s="251">
        <v>5</v>
      </c>
      <c r="K81" s="251">
        <v>5</v>
      </c>
      <c r="M81" s="251" t="s">
        <v>9958</v>
      </c>
      <c r="N81" s="251" t="s">
        <v>9959</v>
      </c>
      <c r="O81" s="251">
        <v>5</v>
      </c>
      <c r="Q81" s="251" t="s">
        <v>10088</v>
      </c>
      <c r="R81" s="251" t="s">
        <v>9960</v>
      </c>
      <c r="S81" s="252" t="s">
        <v>1372</v>
      </c>
      <c r="T81" s="251" t="str">
        <f t="shared" si="6"/>
        <v>I060627581551BZ240</v>
      </c>
      <c r="W81" s="251" t="str">
        <f t="shared" si="7"/>
        <v>I060627581551-BZ240</v>
      </c>
    </row>
    <row r="82" spans="1:23" x14ac:dyDescent="0.3">
      <c r="A82" s="256" t="str">
        <f t="shared" si="4"/>
        <v>I0606275-81551BZ320-00002</v>
      </c>
      <c r="B82" s="251" t="s">
        <v>10089</v>
      </c>
      <c r="C82" s="251" t="s">
        <v>10077</v>
      </c>
      <c r="D82" s="251" t="s">
        <v>10078</v>
      </c>
      <c r="E82" s="251" t="s">
        <v>9956</v>
      </c>
      <c r="F82" s="251" t="s">
        <v>9980</v>
      </c>
      <c r="G82" s="251" t="s">
        <v>1418</v>
      </c>
      <c r="H82" s="251" t="s">
        <v>3436</v>
      </c>
      <c r="I82" s="257" t="str">
        <f t="shared" si="5"/>
        <v>-00002</v>
      </c>
      <c r="J82" s="251">
        <v>2</v>
      </c>
      <c r="K82" s="251">
        <v>2</v>
      </c>
      <c r="M82" s="251" t="s">
        <v>9958</v>
      </c>
      <c r="N82" s="251" t="s">
        <v>9959</v>
      </c>
      <c r="O82" s="251">
        <v>2</v>
      </c>
      <c r="Q82" s="251" t="s">
        <v>10089</v>
      </c>
      <c r="R82" s="251" t="s">
        <v>9960</v>
      </c>
      <c r="S82" s="252" t="s">
        <v>1417</v>
      </c>
      <c r="T82" s="251" t="str">
        <f t="shared" si="6"/>
        <v>I060627581551BZ320</v>
      </c>
      <c r="W82" s="251" t="str">
        <f t="shared" si="7"/>
        <v>I060627581551-BZ320</v>
      </c>
    </row>
    <row r="83" spans="1:23" x14ac:dyDescent="0.3">
      <c r="A83" s="256" t="str">
        <f t="shared" si="4"/>
        <v>I0606275-81555BZ100-00001</v>
      </c>
      <c r="B83" s="251" t="s">
        <v>10090</v>
      </c>
      <c r="C83" s="251" t="s">
        <v>10077</v>
      </c>
      <c r="D83" s="251" t="s">
        <v>10078</v>
      </c>
      <c r="E83" s="251" t="s">
        <v>9956</v>
      </c>
      <c r="F83" s="251" t="s">
        <v>9982</v>
      </c>
      <c r="G83" s="251" t="s">
        <v>1369</v>
      </c>
      <c r="H83" s="251" t="s">
        <v>3440</v>
      </c>
      <c r="I83" s="257" t="str">
        <f t="shared" si="5"/>
        <v>-00001</v>
      </c>
      <c r="J83" s="251">
        <v>1</v>
      </c>
      <c r="K83" s="251">
        <v>1</v>
      </c>
      <c r="M83" s="251" t="s">
        <v>10007</v>
      </c>
      <c r="N83" s="251" t="s">
        <v>9959</v>
      </c>
      <c r="O83" s="251">
        <v>1</v>
      </c>
      <c r="Q83" s="251" t="s">
        <v>10090</v>
      </c>
      <c r="R83" s="251" t="s">
        <v>9960</v>
      </c>
      <c r="S83" s="252" t="s">
        <v>1368</v>
      </c>
      <c r="T83" s="251" t="str">
        <f t="shared" si="6"/>
        <v>I060627581555BZ100</v>
      </c>
      <c r="W83" s="251" t="str">
        <f t="shared" si="7"/>
        <v>I060627581555-BZ100</v>
      </c>
    </row>
    <row r="84" spans="1:23" x14ac:dyDescent="0.3">
      <c r="A84" s="256" t="str">
        <f t="shared" si="4"/>
        <v>I0606275-81560BZ490-00004</v>
      </c>
      <c r="B84" s="251" t="s">
        <v>10091</v>
      </c>
      <c r="C84" s="251" t="s">
        <v>10077</v>
      </c>
      <c r="D84" s="251" t="s">
        <v>10078</v>
      </c>
      <c r="E84" s="251" t="s">
        <v>9956</v>
      </c>
      <c r="F84" s="251" t="s">
        <v>9984</v>
      </c>
      <c r="G84" s="251" t="s">
        <v>1423</v>
      </c>
      <c r="H84" s="251" t="s">
        <v>5204</v>
      </c>
      <c r="I84" s="257" t="str">
        <f t="shared" si="5"/>
        <v>-00004</v>
      </c>
      <c r="J84" s="251">
        <v>4</v>
      </c>
      <c r="K84" s="251">
        <v>4</v>
      </c>
      <c r="M84" s="251" t="s">
        <v>9958</v>
      </c>
      <c r="N84" s="251" t="s">
        <v>9959</v>
      </c>
      <c r="O84" s="251">
        <v>4</v>
      </c>
      <c r="Q84" s="251" t="s">
        <v>10091</v>
      </c>
      <c r="R84" s="251" t="s">
        <v>9960</v>
      </c>
      <c r="S84" s="252" t="s">
        <v>1422</v>
      </c>
      <c r="T84" s="251" t="str">
        <f t="shared" si="6"/>
        <v>I060627581560BZ490</v>
      </c>
      <c r="W84" s="251" t="str">
        <f t="shared" si="7"/>
        <v>I060627581560-BZ490</v>
      </c>
    </row>
    <row r="85" spans="1:23" x14ac:dyDescent="0.3">
      <c r="A85" s="256" t="str">
        <f t="shared" si="4"/>
        <v>I0606275-81561BZ150-00002</v>
      </c>
      <c r="B85" s="251" t="s">
        <v>10092</v>
      </c>
      <c r="C85" s="251" t="s">
        <v>10077</v>
      </c>
      <c r="D85" s="251" t="s">
        <v>10078</v>
      </c>
      <c r="E85" s="251" t="s">
        <v>9956</v>
      </c>
      <c r="F85" s="251" t="s">
        <v>9986</v>
      </c>
      <c r="G85" s="251" t="s">
        <v>1359</v>
      </c>
      <c r="H85" s="251" t="s">
        <v>3443</v>
      </c>
      <c r="I85" s="257" t="str">
        <f t="shared" si="5"/>
        <v>-00002</v>
      </c>
      <c r="J85" s="251">
        <v>2</v>
      </c>
      <c r="K85" s="251">
        <v>2</v>
      </c>
      <c r="M85" s="251" t="s">
        <v>9958</v>
      </c>
      <c r="N85" s="251" t="s">
        <v>9959</v>
      </c>
      <c r="O85" s="251">
        <v>2</v>
      </c>
      <c r="Q85" s="251" t="s">
        <v>10092</v>
      </c>
      <c r="R85" s="251" t="s">
        <v>9960</v>
      </c>
      <c r="S85" s="252" t="s">
        <v>1358</v>
      </c>
      <c r="T85" s="251" t="str">
        <f t="shared" si="6"/>
        <v>I060627581561BZ150</v>
      </c>
      <c r="W85" s="251" t="str">
        <f t="shared" si="7"/>
        <v>I060627581561-BZ150</v>
      </c>
    </row>
    <row r="86" spans="1:23" x14ac:dyDescent="0.3">
      <c r="A86" s="256" t="str">
        <f t="shared" si="4"/>
        <v>I0606275-81561BZ240-00005</v>
      </c>
      <c r="B86" s="251" t="s">
        <v>10093</v>
      </c>
      <c r="C86" s="251" t="s">
        <v>10077</v>
      </c>
      <c r="D86" s="251" t="s">
        <v>10078</v>
      </c>
      <c r="E86" s="251" t="s">
        <v>9956</v>
      </c>
      <c r="F86" s="251" t="s">
        <v>9988</v>
      </c>
      <c r="G86" s="251" t="s">
        <v>1387</v>
      </c>
      <c r="H86" s="251" t="s">
        <v>3443</v>
      </c>
      <c r="I86" s="257" t="str">
        <f t="shared" si="5"/>
        <v>-00005</v>
      </c>
      <c r="J86" s="251">
        <v>5</v>
      </c>
      <c r="K86" s="251">
        <v>5</v>
      </c>
      <c r="M86" s="251" t="s">
        <v>9958</v>
      </c>
      <c r="N86" s="251" t="s">
        <v>9959</v>
      </c>
      <c r="O86" s="251">
        <v>5</v>
      </c>
      <c r="Q86" s="251" t="s">
        <v>10093</v>
      </c>
      <c r="R86" s="251" t="s">
        <v>9960</v>
      </c>
      <c r="S86" s="252" t="s">
        <v>1386</v>
      </c>
      <c r="T86" s="251" t="str">
        <f t="shared" si="6"/>
        <v>I060627581561BZ240</v>
      </c>
      <c r="W86" s="251" t="str">
        <f t="shared" si="7"/>
        <v>I060627581561-BZ240</v>
      </c>
    </row>
    <row r="87" spans="1:23" x14ac:dyDescent="0.3">
      <c r="A87" s="256" t="str">
        <f t="shared" si="4"/>
        <v>I0606275-81561BZ320-00004</v>
      </c>
      <c r="B87" s="251" t="s">
        <v>10094</v>
      </c>
      <c r="C87" s="251" t="s">
        <v>10077</v>
      </c>
      <c r="D87" s="251" t="s">
        <v>10078</v>
      </c>
      <c r="E87" s="251" t="s">
        <v>9956</v>
      </c>
      <c r="F87" s="251" t="s">
        <v>9990</v>
      </c>
      <c r="G87" s="251" t="s">
        <v>1428</v>
      </c>
      <c r="H87" s="251" t="s">
        <v>3443</v>
      </c>
      <c r="I87" s="257" t="str">
        <f t="shared" si="5"/>
        <v>-00004</v>
      </c>
      <c r="J87" s="251">
        <v>4</v>
      </c>
      <c r="K87" s="251">
        <v>4</v>
      </c>
      <c r="M87" s="251" t="s">
        <v>9958</v>
      </c>
      <c r="N87" s="251" t="s">
        <v>9959</v>
      </c>
      <c r="O87" s="251">
        <v>4</v>
      </c>
      <c r="Q87" s="251" t="s">
        <v>10094</v>
      </c>
      <c r="R87" s="251" t="s">
        <v>9960</v>
      </c>
      <c r="S87" s="252" t="s">
        <v>1427</v>
      </c>
      <c r="T87" s="251" t="str">
        <f t="shared" si="6"/>
        <v>I060627581561BZ320</v>
      </c>
      <c r="W87" s="251" t="str">
        <f t="shared" si="7"/>
        <v>I060627581561-BZ320</v>
      </c>
    </row>
    <row r="88" spans="1:23" x14ac:dyDescent="0.3">
      <c r="A88" s="256" t="str">
        <f t="shared" si="4"/>
        <v>I0606275-81581BZ040-00002</v>
      </c>
      <c r="B88" s="251" t="s">
        <v>10095</v>
      </c>
      <c r="C88" s="251" t="s">
        <v>10077</v>
      </c>
      <c r="D88" s="251" t="s">
        <v>10078</v>
      </c>
      <c r="E88" s="251" t="s">
        <v>9956</v>
      </c>
      <c r="F88" s="251" t="s">
        <v>9992</v>
      </c>
      <c r="G88" s="251" t="s">
        <v>1454</v>
      </c>
      <c r="H88" s="251" t="s">
        <v>5218</v>
      </c>
      <c r="I88" s="257" t="str">
        <f t="shared" si="5"/>
        <v>-00002</v>
      </c>
      <c r="J88" s="251">
        <v>2</v>
      </c>
      <c r="K88" s="251">
        <v>2</v>
      </c>
      <c r="M88" s="251" t="s">
        <v>9958</v>
      </c>
      <c r="N88" s="251" t="s">
        <v>9959</v>
      </c>
      <c r="O88" s="251">
        <v>2</v>
      </c>
      <c r="Q88" s="251" t="s">
        <v>10095</v>
      </c>
      <c r="R88" s="251" t="s">
        <v>9960</v>
      </c>
      <c r="S88" s="252" t="s">
        <v>1453</v>
      </c>
      <c r="T88" s="251" t="str">
        <f t="shared" si="6"/>
        <v>I060627581581BZ040</v>
      </c>
      <c r="W88" s="251" t="str">
        <f t="shared" si="7"/>
        <v>I060627581581-BZ040</v>
      </c>
    </row>
    <row r="89" spans="1:23" x14ac:dyDescent="0.3">
      <c r="A89" s="256" t="str">
        <f t="shared" si="4"/>
        <v>I0606275-81590BZ051-00003</v>
      </c>
      <c r="B89" s="251" t="s">
        <v>10096</v>
      </c>
      <c r="C89" s="251" t="s">
        <v>10077</v>
      </c>
      <c r="D89" s="251" t="s">
        <v>10078</v>
      </c>
      <c r="E89" s="251" t="s">
        <v>9956</v>
      </c>
      <c r="F89" s="251" t="s">
        <v>9995</v>
      </c>
      <c r="G89" s="251" t="s">
        <v>5230</v>
      </c>
      <c r="H89" s="251" t="s">
        <v>770</v>
      </c>
      <c r="I89" s="257" t="str">
        <f t="shared" si="5"/>
        <v>-00003</v>
      </c>
      <c r="J89" s="251">
        <v>3</v>
      </c>
      <c r="K89" s="251">
        <v>3</v>
      </c>
      <c r="M89" s="251" t="s">
        <v>9958</v>
      </c>
      <c r="N89" s="251" t="s">
        <v>9959</v>
      </c>
      <c r="O89" s="251">
        <v>3</v>
      </c>
      <c r="Q89" s="251" t="s">
        <v>10096</v>
      </c>
      <c r="R89" s="251" t="s">
        <v>9960</v>
      </c>
      <c r="S89" s="252" t="s">
        <v>4062</v>
      </c>
      <c r="T89" s="251" t="str">
        <f t="shared" si="6"/>
        <v>I060627581590BZ051</v>
      </c>
      <c r="W89" s="251" t="str">
        <f t="shared" si="7"/>
        <v>I060627581590-BZ051</v>
      </c>
    </row>
    <row r="90" spans="1:23" x14ac:dyDescent="0.3">
      <c r="A90" s="256" t="str">
        <f t="shared" si="4"/>
        <v>I0606275-9004A81006-00004</v>
      </c>
      <c r="B90" s="251" t="s">
        <v>10097</v>
      </c>
      <c r="C90" s="251" t="s">
        <v>10077</v>
      </c>
      <c r="D90" s="251" t="s">
        <v>10078</v>
      </c>
      <c r="E90" s="251" t="s">
        <v>9956</v>
      </c>
      <c r="F90" s="251" t="s">
        <v>9997</v>
      </c>
      <c r="G90" s="251" t="s">
        <v>1574</v>
      </c>
      <c r="H90" s="251" t="s">
        <v>3393</v>
      </c>
      <c r="I90" s="257" t="str">
        <f t="shared" si="5"/>
        <v>-00004</v>
      </c>
      <c r="J90" s="251">
        <v>4</v>
      </c>
      <c r="K90" s="251">
        <v>4</v>
      </c>
      <c r="M90" s="251" t="s">
        <v>10007</v>
      </c>
      <c r="N90" s="251" t="s">
        <v>9959</v>
      </c>
      <c r="O90" s="251">
        <v>4</v>
      </c>
      <c r="Q90" s="251" t="s">
        <v>10097</v>
      </c>
      <c r="R90" s="251" t="s">
        <v>9960</v>
      </c>
      <c r="S90" s="252" t="s">
        <v>1573</v>
      </c>
      <c r="T90" s="251" t="str">
        <f t="shared" si="6"/>
        <v>I06062759004A81006</v>
      </c>
      <c r="W90" s="251" t="str">
        <f t="shared" si="7"/>
        <v>I06062759004A-81006</v>
      </c>
    </row>
    <row r="91" spans="1:23" x14ac:dyDescent="0.3">
      <c r="A91" s="256" t="str">
        <f t="shared" si="4"/>
        <v>I0606275-9004A81007-00007</v>
      </c>
      <c r="B91" s="251" t="s">
        <v>10098</v>
      </c>
      <c r="C91" s="251" t="s">
        <v>10077</v>
      </c>
      <c r="D91" s="251" t="s">
        <v>10078</v>
      </c>
      <c r="E91" s="251" t="s">
        <v>9956</v>
      </c>
      <c r="F91" s="251" t="s">
        <v>10000</v>
      </c>
      <c r="G91" s="251" t="s">
        <v>1576</v>
      </c>
      <c r="H91" s="251" t="s">
        <v>3393</v>
      </c>
      <c r="I91" s="257" t="str">
        <f t="shared" si="5"/>
        <v>-00007</v>
      </c>
      <c r="J91" s="251">
        <v>7</v>
      </c>
      <c r="K91" s="251">
        <v>7</v>
      </c>
      <c r="M91" s="251" t="s">
        <v>10003</v>
      </c>
      <c r="N91" s="251" t="s">
        <v>9959</v>
      </c>
      <c r="O91" s="251">
        <v>7</v>
      </c>
      <c r="Q91" s="251" t="s">
        <v>10098</v>
      </c>
      <c r="R91" s="251" t="s">
        <v>9960</v>
      </c>
      <c r="S91" s="252" t="s">
        <v>1575</v>
      </c>
      <c r="T91" s="251" t="str">
        <f t="shared" si="6"/>
        <v>I06062759004A81007</v>
      </c>
      <c r="W91" s="251" t="str">
        <f t="shared" si="7"/>
        <v>I06062759004A-81007</v>
      </c>
    </row>
    <row r="92" spans="1:23" x14ac:dyDescent="0.3">
      <c r="A92" s="256" t="str">
        <f t="shared" si="4"/>
        <v>I0606275-9004A81026-00011</v>
      </c>
      <c r="B92" s="251" t="s">
        <v>10099</v>
      </c>
      <c r="C92" s="251" t="s">
        <v>10077</v>
      </c>
      <c r="D92" s="251" t="s">
        <v>10078</v>
      </c>
      <c r="E92" s="251" t="s">
        <v>9956</v>
      </c>
      <c r="F92" s="251" t="s">
        <v>10002</v>
      </c>
      <c r="G92" s="251" t="s">
        <v>1624</v>
      </c>
      <c r="H92" s="251" t="s">
        <v>3393</v>
      </c>
      <c r="I92" s="257" t="str">
        <f t="shared" si="5"/>
        <v>-00011</v>
      </c>
      <c r="J92" s="251">
        <v>11</v>
      </c>
      <c r="K92" s="251">
        <v>11</v>
      </c>
      <c r="M92" s="251" t="s">
        <v>10007</v>
      </c>
      <c r="N92" s="251" t="s">
        <v>9959</v>
      </c>
      <c r="O92" s="251">
        <v>11</v>
      </c>
      <c r="Q92" s="251" t="s">
        <v>10099</v>
      </c>
      <c r="R92" s="251" t="s">
        <v>9960</v>
      </c>
      <c r="S92" s="252" t="s">
        <v>1623</v>
      </c>
      <c r="T92" s="251" t="str">
        <f t="shared" si="6"/>
        <v>I06062759004A81026</v>
      </c>
      <c r="W92" s="251" t="str">
        <f t="shared" si="7"/>
        <v>I06062759004A-81026</v>
      </c>
    </row>
    <row r="93" spans="1:23" x14ac:dyDescent="0.3">
      <c r="A93" s="256" t="str">
        <f t="shared" si="4"/>
        <v>I0606275-9004A81027-00001</v>
      </c>
      <c r="B93" s="251" t="s">
        <v>10100</v>
      </c>
      <c r="C93" s="251" t="s">
        <v>10077</v>
      </c>
      <c r="D93" s="251" t="s">
        <v>10078</v>
      </c>
      <c r="E93" s="251" t="s">
        <v>9956</v>
      </c>
      <c r="F93" s="251" t="s">
        <v>10005</v>
      </c>
      <c r="G93" s="251" t="s">
        <v>1617</v>
      </c>
      <c r="H93" s="251" t="s">
        <v>3393</v>
      </c>
      <c r="I93" s="257" t="str">
        <f t="shared" si="5"/>
        <v>-00001</v>
      </c>
      <c r="J93" s="251">
        <v>1</v>
      </c>
      <c r="K93" s="251">
        <v>1</v>
      </c>
      <c r="M93" s="251" t="s">
        <v>10007</v>
      </c>
      <c r="N93" s="251" t="s">
        <v>9959</v>
      </c>
      <c r="O93" s="251">
        <v>1</v>
      </c>
      <c r="Q93" s="251" t="s">
        <v>10100</v>
      </c>
      <c r="R93" s="251" t="s">
        <v>9960</v>
      </c>
      <c r="S93" s="252" t="s">
        <v>1616</v>
      </c>
      <c r="T93" s="251" t="str">
        <f t="shared" si="6"/>
        <v>I06062759004A81027</v>
      </c>
      <c r="W93" s="251" t="str">
        <f t="shared" si="7"/>
        <v>I06062759004A-81027</v>
      </c>
    </row>
    <row r="94" spans="1:23" x14ac:dyDescent="0.3">
      <c r="A94" s="256" t="str">
        <f t="shared" si="4"/>
        <v>I0606276-81110BZ600-00001</v>
      </c>
      <c r="B94" s="251" t="s">
        <v>10101</v>
      </c>
      <c r="C94" s="251" t="s">
        <v>10077</v>
      </c>
      <c r="D94" s="251" t="s">
        <v>10102</v>
      </c>
      <c r="E94" s="251" t="s">
        <v>9956</v>
      </c>
      <c r="F94" s="251" t="s">
        <v>9957</v>
      </c>
      <c r="G94" s="251" t="s">
        <v>1162</v>
      </c>
      <c r="H94" s="251" t="s">
        <v>3422</v>
      </c>
      <c r="I94" s="257" t="str">
        <f t="shared" si="5"/>
        <v>-00001</v>
      </c>
      <c r="J94" s="251">
        <v>1</v>
      </c>
      <c r="K94" s="251">
        <v>1</v>
      </c>
      <c r="M94" s="251" t="s">
        <v>9958</v>
      </c>
      <c r="N94" s="251" t="s">
        <v>10016</v>
      </c>
      <c r="O94" s="251">
        <v>1</v>
      </c>
      <c r="Q94" s="251" t="s">
        <v>10101</v>
      </c>
      <c r="R94" s="251" t="s">
        <v>10017</v>
      </c>
      <c r="S94" s="252" t="s">
        <v>1161</v>
      </c>
      <c r="T94" s="251" t="str">
        <f t="shared" si="6"/>
        <v>I060627681110BZ600</v>
      </c>
      <c r="W94" s="251" t="str">
        <f t="shared" si="7"/>
        <v>I060627681110-BZ600</v>
      </c>
    </row>
    <row r="95" spans="1:23" x14ac:dyDescent="0.3">
      <c r="A95" s="256" t="str">
        <f t="shared" si="4"/>
        <v>I0606276-81139BZ010-00002</v>
      </c>
      <c r="B95" s="251" t="s">
        <v>10103</v>
      </c>
      <c r="C95" s="251" t="s">
        <v>10077</v>
      </c>
      <c r="D95" s="251" t="s">
        <v>10102</v>
      </c>
      <c r="E95" s="251" t="s">
        <v>9956</v>
      </c>
      <c r="F95" s="251" t="s">
        <v>9962</v>
      </c>
      <c r="G95" s="251" t="s">
        <v>1614</v>
      </c>
      <c r="H95" s="251" t="s">
        <v>10104</v>
      </c>
      <c r="I95" s="257" t="str">
        <f t="shared" si="5"/>
        <v>-00002</v>
      </c>
      <c r="J95" s="251">
        <v>2</v>
      </c>
      <c r="K95" s="251">
        <v>2</v>
      </c>
      <c r="M95" s="251" t="s">
        <v>10007</v>
      </c>
      <c r="N95" s="251" t="s">
        <v>10016</v>
      </c>
      <c r="O95" s="251">
        <v>2</v>
      </c>
      <c r="Q95" s="251" t="s">
        <v>10103</v>
      </c>
      <c r="R95" s="251" t="s">
        <v>10017</v>
      </c>
      <c r="S95" s="252" t="s">
        <v>1613</v>
      </c>
      <c r="T95" s="251" t="str">
        <f t="shared" si="6"/>
        <v>I060627681139BZ010</v>
      </c>
      <c r="W95" s="251" t="str">
        <f t="shared" si="7"/>
        <v>I060627681139-BZ010</v>
      </c>
    </row>
    <row r="96" spans="1:23" x14ac:dyDescent="0.3">
      <c r="A96" s="256" t="str">
        <f t="shared" si="4"/>
        <v>I0606276-81240BZ010C0-00001</v>
      </c>
      <c r="B96" s="251" t="s">
        <v>10105</v>
      </c>
      <c r="C96" s="251" t="s">
        <v>10077</v>
      </c>
      <c r="D96" s="251" t="s">
        <v>10102</v>
      </c>
      <c r="E96" s="251" t="s">
        <v>9956</v>
      </c>
      <c r="F96" s="251" t="s">
        <v>9964</v>
      </c>
      <c r="G96" s="251" t="s">
        <v>10106</v>
      </c>
      <c r="H96" s="251" t="s">
        <v>2227</v>
      </c>
      <c r="I96" s="257" t="str">
        <f t="shared" si="5"/>
        <v>-00001</v>
      </c>
      <c r="J96" s="251">
        <v>1</v>
      </c>
      <c r="K96" s="251">
        <v>1</v>
      </c>
      <c r="M96" s="251" t="s">
        <v>10007</v>
      </c>
      <c r="N96" s="251" t="s">
        <v>10016</v>
      </c>
      <c r="O96" s="251">
        <v>1</v>
      </c>
      <c r="Q96" s="251" t="s">
        <v>10105</v>
      </c>
      <c r="R96" s="251" t="s">
        <v>10017</v>
      </c>
      <c r="S96" s="252" t="s">
        <v>3982</v>
      </c>
      <c r="T96" s="251" t="str">
        <f t="shared" si="6"/>
        <v>I060627681240BZ010C0</v>
      </c>
      <c r="W96" s="251" t="str">
        <f t="shared" si="7"/>
        <v>I060627681240-BZ010-C0</v>
      </c>
    </row>
    <row r="97" spans="1:23" x14ac:dyDescent="0.3">
      <c r="A97" s="256" t="str">
        <f t="shared" si="4"/>
        <v>I0606276-81580BZ051-00003</v>
      </c>
      <c r="B97" s="251" t="s">
        <v>10107</v>
      </c>
      <c r="C97" s="251" t="s">
        <v>10077</v>
      </c>
      <c r="D97" s="251" t="s">
        <v>10102</v>
      </c>
      <c r="E97" s="251" t="s">
        <v>9956</v>
      </c>
      <c r="F97" s="251" t="s">
        <v>9966</v>
      </c>
      <c r="G97" s="251" t="s">
        <v>5226</v>
      </c>
      <c r="H97" s="251" t="s">
        <v>758</v>
      </c>
      <c r="I97" s="257" t="str">
        <f t="shared" si="5"/>
        <v>-00003</v>
      </c>
      <c r="J97" s="251">
        <v>3</v>
      </c>
      <c r="K97" s="251">
        <v>3</v>
      </c>
      <c r="M97" s="251" t="s">
        <v>9958</v>
      </c>
      <c r="N97" s="251" t="s">
        <v>10016</v>
      </c>
      <c r="O97" s="251">
        <v>3</v>
      </c>
      <c r="Q97" s="251" t="s">
        <v>10107</v>
      </c>
      <c r="R97" s="251" t="s">
        <v>10017</v>
      </c>
      <c r="S97" s="252" t="s">
        <v>4065</v>
      </c>
      <c r="T97" s="251" t="str">
        <f t="shared" si="6"/>
        <v>I060627681580BZ051</v>
      </c>
      <c r="W97" s="251" t="str">
        <f t="shared" si="7"/>
        <v>I060627681580-BZ051</v>
      </c>
    </row>
    <row r="98" spans="1:23" x14ac:dyDescent="0.3">
      <c r="A98" s="256" t="str">
        <f t="shared" si="4"/>
        <v>I0606276-87917BZ010-00007</v>
      </c>
      <c r="B98" s="251" t="s">
        <v>10108</v>
      </c>
      <c r="C98" s="251" t="s">
        <v>10077</v>
      </c>
      <c r="D98" s="251" t="s">
        <v>10102</v>
      </c>
      <c r="E98" s="251" t="s">
        <v>9956</v>
      </c>
      <c r="F98" s="251" t="s">
        <v>9968</v>
      </c>
      <c r="G98" s="251" t="s">
        <v>1515</v>
      </c>
      <c r="H98" s="251" t="s">
        <v>10109</v>
      </c>
      <c r="I98" s="257" t="str">
        <f t="shared" si="5"/>
        <v>-00007</v>
      </c>
      <c r="J98" s="251">
        <v>7</v>
      </c>
      <c r="K98" s="251">
        <v>7</v>
      </c>
      <c r="M98" s="251" t="s">
        <v>10007</v>
      </c>
      <c r="N98" s="251" t="s">
        <v>10016</v>
      </c>
      <c r="O98" s="251">
        <v>7</v>
      </c>
      <c r="Q98" s="251" t="s">
        <v>10108</v>
      </c>
      <c r="R98" s="251" t="s">
        <v>10017</v>
      </c>
      <c r="S98" s="252" t="s">
        <v>1514</v>
      </c>
      <c r="T98" s="251" t="str">
        <f t="shared" si="6"/>
        <v>I060627687917BZ010</v>
      </c>
      <c r="W98" s="251" t="str">
        <f t="shared" si="7"/>
        <v>I060627687917-BZ010</v>
      </c>
    </row>
    <row r="99" spans="1:23" x14ac:dyDescent="0.3">
      <c r="A99" s="256" t="str">
        <f t="shared" si="4"/>
        <v>I0606276-87947BZ010-00001</v>
      </c>
      <c r="B99" s="251" t="s">
        <v>10110</v>
      </c>
      <c r="C99" s="251" t="s">
        <v>10077</v>
      </c>
      <c r="D99" s="251" t="s">
        <v>10102</v>
      </c>
      <c r="E99" s="251" t="s">
        <v>9956</v>
      </c>
      <c r="F99" s="251" t="s">
        <v>9970</v>
      </c>
      <c r="G99" s="251" t="s">
        <v>1519</v>
      </c>
      <c r="H99" s="251" t="s">
        <v>10109</v>
      </c>
      <c r="I99" s="257" t="str">
        <f t="shared" si="5"/>
        <v>-00001</v>
      </c>
      <c r="J99" s="251">
        <v>1</v>
      </c>
      <c r="K99" s="251">
        <v>1</v>
      </c>
      <c r="M99" s="251" t="s">
        <v>10007</v>
      </c>
      <c r="N99" s="251" t="s">
        <v>10016</v>
      </c>
      <c r="O99" s="251">
        <v>1</v>
      </c>
      <c r="Q99" s="251" t="s">
        <v>10110</v>
      </c>
      <c r="R99" s="251" t="s">
        <v>10017</v>
      </c>
      <c r="S99" s="252" t="s">
        <v>1518</v>
      </c>
      <c r="T99" s="251" t="str">
        <f t="shared" si="6"/>
        <v>I060627687947BZ010</v>
      </c>
      <c r="W99" s="251" t="str">
        <f t="shared" si="7"/>
        <v>I060627687947-BZ010</v>
      </c>
    </row>
    <row r="100" spans="1:23" x14ac:dyDescent="0.3">
      <c r="A100" s="256" t="str">
        <f t="shared" si="4"/>
        <v>I0606277-81110BZ200-00001</v>
      </c>
      <c r="B100" s="251" t="s">
        <v>10111</v>
      </c>
      <c r="C100" s="251" t="s">
        <v>10077</v>
      </c>
      <c r="D100" s="251" t="s">
        <v>10112</v>
      </c>
      <c r="E100" s="251" t="s">
        <v>9956</v>
      </c>
      <c r="F100" s="251" t="s">
        <v>9957</v>
      </c>
      <c r="G100" s="251" t="s">
        <v>1084</v>
      </c>
      <c r="H100" s="251" t="s">
        <v>10113</v>
      </c>
      <c r="I100" s="257" t="str">
        <f t="shared" si="5"/>
        <v>-00001</v>
      </c>
      <c r="J100" s="251">
        <v>1</v>
      </c>
      <c r="K100" s="251">
        <v>1</v>
      </c>
      <c r="M100" s="251" t="s">
        <v>9958</v>
      </c>
      <c r="N100" s="251" t="s">
        <v>10027</v>
      </c>
      <c r="O100" s="251">
        <v>1</v>
      </c>
      <c r="Q100" s="251" t="s">
        <v>10111</v>
      </c>
      <c r="R100" s="251" t="s">
        <v>10028</v>
      </c>
      <c r="S100" s="252" t="s">
        <v>1083</v>
      </c>
      <c r="T100" s="251" t="str">
        <f t="shared" si="6"/>
        <v>I060627781110BZ200</v>
      </c>
      <c r="W100" s="251" t="str">
        <f t="shared" si="7"/>
        <v>I060627781110-BZ200</v>
      </c>
    </row>
    <row r="101" spans="1:23" x14ac:dyDescent="0.3">
      <c r="A101" s="256" t="str">
        <f t="shared" si="4"/>
        <v>I0606277-81555BZ070-00001</v>
      </c>
      <c r="B101" s="251" t="s">
        <v>10114</v>
      </c>
      <c r="C101" s="251" t="s">
        <v>10077</v>
      </c>
      <c r="D101" s="251" t="s">
        <v>10112</v>
      </c>
      <c r="E101" s="251" t="s">
        <v>9956</v>
      </c>
      <c r="F101" s="251" t="s">
        <v>9962</v>
      </c>
      <c r="G101" s="251" t="s">
        <v>1348</v>
      </c>
      <c r="H101" s="251" t="s">
        <v>10115</v>
      </c>
      <c r="I101" s="257" t="str">
        <f t="shared" si="5"/>
        <v>-00001</v>
      </c>
      <c r="J101" s="251">
        <v>1</v>
      </c>
      <c r="K101" s="251">
        <v>1</v>
      </c>
      <c r="M101" s="251" t="s">
        <v>10007</v>
      </c>
      <c r="N101" s="251" t="s">
        <v>10027</v>
      </c>
      <c r="O101" s="251">
        <v>1</v>
      </c>
      <c r="Q101" s="251" t="s">
        <v>10114</v>
      </c>
      <c r="R101" s="251" t="s">
        <v>10028</v>
      </c>
      <c r="S101" s="252" t="s">
        <v>1347</v>
      </c>
      <c r="T101" s="251" t="str">
        <f t="shared" si="6"/>
        <v>I060627781555BZ070</v>
      </c>
      <c r="W101" s="251" t="str">
        <f t="shared" si="7"/>
        <v>I060627781555-BZ070</v>
      </c>
    </row>
    <row r="102" spans="1:23" x14ac:dyDescent="0.3">
      <c r="A102" s="256" t="str">
        <f t="shared" si="4"/>
        <v>I0706262-9004951125-00023</v>
      </c>
      <c r="B102" s="251" t="s">
        <v>10116</v>
      </c>
      <c r="C102" s="251" t="s">
        <v>10117</v>
      </c>
      <c r="D102" s="251" t="s">
        <v>10118</v>
      </c>
      <c r="E102" s="251" t="s">
        <v>9956</v>
      </c>
      <c r="F102" s="251" t="s">
        <v>9957</v>
      </c>
      <c r="G102" s="251" t="s">
        <v>1561</v>
      </c>
      <c r="H102" s="251" t="s">
        <v>3393</v>
      </c>
      <c r="I102" s="257" t="str">
        <f t="shared" si="5"/>
        <v>-00023</v>
      </c>
      <c r="J102" s="251">
        <v>23</v>
      </c>
      <c r="K102" s="251">
        <v>23</v>
      </c>
      <c r="M102" s="251" t="s">
        <v>10003</v>
      </c>
      <c r="N102" s="251" t="s">
        <v>9959</v>
      </c>
      <c r="O102" s="251">
        <v>23</v>
      </c>
      <c r="Q102" s="251" t="s">
        <v>10116</v>
      </c>
      <c r="R102" s="251" t="s">
        <v>9960</v>
      </c>
      <c r="S102" s="252">
        <v>9004951125</v>
      </c>
      <c r="T102" s="251" t="str">
        <f t="shared" si="6"/>
        <v>I07062629004951125</v>
      </c>
      <c r="W102" s="251" t="str">
        <f t="shared" si="7"/>
        <v>I070626290049-51125</v>
      </c>
    </row>
    <row r="103" spans="1:23" x14ac:dyDescent="0.3">
      <c r="A103" s="256" t="str">
        <f t="shared" si="4"/>
        <v>I0706263-81110BZ010-00002</v>
      </c>
      <c r="B103" s="251" t="s">
        <v>10119</v>
      </c>
      <c r="C103" s="251" t="s">
        <v>10117</v>
      </c>
      <c r="D103" s="251" t="s">
        <v>10120</v>
      </c>
      <c r="E103" s="251" t="s">
        <v>9956</v>
      </c>
      <c r="F103" s="251" t="s">
        <v>9957</v>
      </c>
      <c r="G103" s="251" t="s">
        <v>997</v>
      </c>
      <c r="H103" s="251" t="s">
        <v>10121</v>
      </c>
      <c r="I103" s="257" t="str">
        <f t="shared" si="5"/>
        <v>-00002</v>
      </c>
      <c r="J103" s="251">
        <v>2</v>
      </c>
      <c r="K103" s="251">
        <v>2</v>
      </c>
      <c r="M103" s="251" t="s">
        <v>9958</v>
      </c>
      <c r="N103" s="251" t="s">
        <v>10016</v>
      </c>
      <c r="O103" s="251">
        <v>2</v>
      </c>
      <c r="Q103" s="251" t="s">
        <v>10119</v>
      </c>
      <c r="R103" s="251" t="s">
        <v>10017</v>
      </c>
      <c r="S103" s="252" t="s">
        <v>996</v>
      </c>
      <c r="T103" s="251" t="str">
        <f t="shared" si="6"/>
        <v>I070626381110BZ010</v>
      </c>
      <c r="W103" s="251" t="str">
        <f t="shared" si="7"/>
        <v>I070626381110-BZ010</v>
      </c>
    </row>
    <row r="104" spans="1:23" x14ac:dyDescent="0.3">
      <c r="A104" s="256" t="str">
        <f t="shared" si="4"/>
        <v>I0706263-81110BZ050-00003</v>
      </c>
      <c r="B104" s="251" t="s">
        <v>10122</v>
      </c>
      <c r="C104" s="251" t="s">
        <v>10117</v>
      </c>
      <c r="D104" s="251" t="s">
        <v>10120</v>
      </c>
      <c r="E104" s="251" t="s">
        <v>9956</v>
      </c>
      <c r="F104" s="251" t="s">
        <v>9962</v>
      </c>
      <c r="G104" s="251" t="s">
        <v>1015</v>
      </c>
      <c r="H104" s="251" t="s">
        <v>10123</v>
      </c>
      <c r="I104" s="257" t="str">
        <f t="shared" si="5"/>
        <v>-00003</v>
      </c>
      <c r="J104" s="251">
        <v>3</v>
      </c>
      <c r="K104" s="251">
        <v>3</v>
      </c>
      <c r="M104" s="251" t="s">
        <v>9958</v>
      </c>
      <c r="N104" s="251" t="s">
        <v>10016</v>
      </c>
      <c r="O104" s="251">
        <v>3</v>
      </c>
      <c r="Q104" s="251" t="s">
        <v>10122</v>
      </c>
      <c r="R104" s="251" t="s">
        <v>10017</v>
      </c>
      <c r="S104" s="252" t="s">
        <v>1014</v>
      </c>
      <c r="T104" s="251" t="str">
        <f t="shared" si="6"/>
        <v>I070626381110BZ050</v>
      </c>
      <c r="W104" s="251" t="str">
        <f t="shared" si="7"/>
        <v>I070626381110-BZ050</v>
      </c>
    </row>
    <row r="105" spans="1:23" x14ac:dyDescent="0.3">
      <c r="A105" s="256" t="str">
        <f t="shared" si="4"/>
        <v>I0706263-81150BZ010-00001</v>
      </c>
      <c r="B105" s="251" t="s">
        <v>10124</v>
      </c>
      <c r="C105" s="251" t="s">
        <v>10117</v>
      </c>
      <c r="D105" s="251" t="s">
        <v>10120</v>
      </c>
      <c r="E105" s="251" t="s">
        <v>9956</v>
      </c>
      <c r="F105" s="251" t="s">
        <v>9964</v>
      </c>
      <c r="G105" s="251" t="s">
        <v>1006</v>
      </c>
      <c r="H105" s="251" t="s">
        <v>3429</v>
      </c>
      <c r="I105" s="257" t="str">
        <f t="shared" si="5"/>
        <v>-00001</v>
      </c>
      <c r="J105" s="251">
        <v>1</v>
      </c>
      <c r="K105" s="251">
        <v>1</v>
      </c>
      <c r="M105" s="251" t="s">
        <v>9958</v>
      </c>
      <c r="N105" s="251" t="s">
        <v>10016</v>
      </c>
      <c r="O105" s="251">
        <v>1</v>
      </c>
      <c r="Q105" s="251" t="s">
        <v>10124</v>
      </c>
      <c r="R105" s="251" t="s">
        <v>10017</v>
      </c>
      <c r="S105" s="252" t="s">
        <v>1005</v>
      </c>
      <c r="T105" s="251" t="str">
        <f t="shared" si="6"/>
        <v>I070626381150BZ010</v>
      </c>
      <c r="W105" s="251" t="str">
        <f t="shared" si="7"/>
        <v>I070626381150-BZ010</v>
      </c>
    </row>
    <row r="106" spans="1:23" x14ac:dyDescent="0.3">
      <c r="A106" s="256" t="str">
        <f t="shared" si="4"/>
        <v>I0706263-81150BZ050-00010</v>
      </c>
      <c r="B106" s="251" t="s">
        <v>10125</v>
      </c>
      <c r="C106" s="251" t="s">
        <v>10117</v>
      </c>
      <c r="D106" s="251" t="s">
        <v>10120</v>
      </c>
      <c r="E106" s="251" t="s">
        <v>9956</v>
      </c>
      <c r="F106" s="251" t="s">
        <v>9966</v>
      </c>
      <c r="G106" s="251" t="s">
        <v>1024</v>
      </c>
      <c r="H106" s="251" t="s">
        <v>5057</v>
      </c>
      <c r="I106" s="257" t="str">
        <f t="shared" si="5"/>
        <v>-00010</v>
      </c>
      <c r="J106" s="251">
        <v>10</v>
      </c>
      <c r="K106" s="251">
        <v>10</v>
      </c>
      <c r="M106" s="251" t="s">
        <v>9958</v>
      </c>
      <c r="N106" s="251" t="s">
        <v>10016</v>
      </c>
      <c r="O106" s="251">
        <v>10</v>
      </c>
      <c r="Q106" s="251" t="s">
        <v>10125</v>
      </c>
      <c r="R106" s="251" t="s">
        <v>10017</v>
      </c>
      <c r="S106" s="252" t="s">
        <v>1023</v>
      </c>
      <c r="T106" s="251" t="str">
        <f t="shared" si="6"/>
        <v>I070626381150BZ050</v>
      </c>
      <c r="W106" s="251" t="str">
        <f t="shared" si="7"/>
        <v>I070626381150-BZ050</v>
      </c>
    </row>
    <row r="107" spans="1:23" x14ac:dyDescent="0.3">
      <c r="A107" s="256" t="str">
        <f t="shared" si="4"/>
        <v>I0706263-81150BZ840-00003</v>
      </c>
      <c r="B107" s="251" t="s">
        <v>10126</v>
      </c>
      <c r="C107" s="251" t="s">
        <v>10117</v>
      </c>
      <c r="D107" s="251" t="s">
        <v>10120</v>
      </c>
      <c r="E107" s="251" t="s">
        <v>9956</v>
      </c>
      <c r="F107" s="251" t="s">
        <v>9968</v>
      </c>
      <c r="G107" s="251" t="s">
        <v>3431</v>
      </c>
      <c r="H107" s="251" t="s">
        <v>3429</v>
      </c>
      <c r="I107" s="257" t="str">
        <f t="shared" si="5"/>
        <v>-00003</v>
      </c>
      <c r="J107" s="251">
        <v>3</v>
      </c>
      <c r="K107" s="251">
        <v>3</v>
      </c>
      <c r="M107" s="251" t="s">
        <v>9958</v>
      </c>
      <c r="N107" s="251" t="s">
        <v>10016</v>
      </c>
      <c r="O107" s="251">
        <v>3</v>
      </c>
      <c r="Q107" s="251" t="s">
        <v>10126</v>
      </c>
      <c r="R107" s="251" t="s">
        <v>10017</v>
      </c>
      <c r="S107" s="252" t="s">
        <v>3430</v>
      </c>
      <c r="T107" s="251" t="str">
        <f t="shared" si="6"/>
        <v>I070626381150BZ840</v>
      </c>
      <c r="W107" s="251" t="str">
        <f t="shared" si="7"/>
        <v>I070626381150-BZ840</v>
      </c>
    </row>
    <row r="108" spans="1:23" x14ac:dyDescent="0.3">
      <c r="A108" s="256" t="str">
        <f t="shared" si="4"/>
        <v>I0706263-81561BZ060-00003</v>
      </c>
      <c r="B108" s="251" t="s">
        <v>10127</v>
      </c>
      <c r="C108" s="251" t="s">
        <v>10117</v>
      </c>
      <c r="D108" s="251" t="s">
        <v>10120</v>
      </c>
      <c r="E108" s="251" t="s">
        <v>9956</v>
      </c>
      <c r="F108" s="251" t="s">
        <v>9970</v>
      </c>
      <c r="G108" s="251" t="s">
        <v>1304</v>
      </c>
      <c r="H108" s="251" t="s">
        <v>10128</v>
      </c>
      <c r="I108" s="257" t="str">
        <f t="shared" si="5"/>
        <v>-00003</v>
      </c>
      <c r="J108" s="251">
        <v>3</v>
      </c>
      <c r="K108" s="251">
        <v>3</v>
      </c>
      <c r="M108" s="251" t="s">
        <v>9958</v>
      </c>
      <c r="N108" s="251" t="s">
        <v>10016</v>
      </c>
      <c r="O108" s="251">
        <v>3</v>
      </c>
      <c r="Q108" s="251" t="s">
        <v>10127</v>
      </c>
      <c r="R108" s="251" t="s">
        <v>10017</v>
      </c>
      <c r="S108" s="252" t="s">
        <v>1303</v>
      </c>
      <c r="T108" s="251" t="str">
        <f t="shared" si="6"/>
        <v>I070626381561BZ060</v>
      </c>
      <c r="W108" s="251" t="str">
        <f t="shared" si="7"/>
        <v>I070626381561-BZ060</v>
      </c>
    </row>
    <row r="109" spans="1:23" x14ac:dyDescent="0.3">
      <c r="A109" s="256" t="str">
        <f t="shared" si="4"/>
        <v>I0706263-81561BZ410-00004</v>
      </c>
      <c r="B109" s="251" t="s">
        <v>10129</v>
      </c>
      <c r="C109" s="251" t="s">
        <v>10117</v>
      </c>
      <c r="D109" s="251" t="s">
        <v>10120</v>
      </c>
      <c r="E109" s="251" t="s">
        <v>9956</v>
      </c>
      <c r="F109" s="251" t="s">
        <v>9972</v>
      </c>
      <c r="G109" s="251" t="s">
        <v>3441</v>
      </c>
      <c r="H109" s="251" t="s">
        <v>3443</v>
      </c>
      <c r="I109" s="257" t="str">
        <f t="shared" si="5"/>
        <v>-00004</v>
      </c>
      <c r="J109" s="251">
        <v>4</v>
      </c>
      <c r="K109" s="251">
        <v>4</v>
      </c>
      <c r="M109" s="251" t="s">
        <v>9958</v>
      </c>
      <c r="N109" s="251" t="s">
        <v>10016</v>
      </c>
      <c r="O109" s="251">
        <v>4</v>
      </c>
      <c r="Q109" s="251" t="s">
        <v>10129</v>
      </c>
      <c r="R109" s="251" t="s">
        <v>10017</v>
      </c>
      <c r="S109" s="252" t="s">
        <v>11</v>
      </c>
      <c r="T109" s="251" t="str">
        <f t="shared" si="6"/>
        <v>I070626381561BZ410</v>
      </c>
      <c r="W109" s="251" t="str">
        <f t="shared" si="7"/>
        <v>I070626381561-BZ410</v>
      </c>
    </row>
    <row r="110" spans="1:23" x14ac:dyDescent="0.3">
      <c r="A110" s="256" t="str">
        <f t="shared" si="4"/>
        <v>I0706263-81580BZ090-00001</v>
      </c>
      <c r="B110" s="251" t="s">
        <v>10130</v>
      </c>
      <c r="C110" s="251" t="s">
        <v>10117</v>
      </c>
      <c r="D110" s="251" t="s">
        <v>10120</v>
      </c>
      <c r="E110" s="251" t="s">
        <v>9956</v>
      </c>
      <c r="F110" s="251" t="s">
        <v>9974</v>
      </c>
      <c r="G110" s="251" t="s">
        <v>3449</v>
      </c>
      <c r="H110" s="251" t="s">
        <v>758</v>
      </c>
      <c r="I110" s="257" t="str">
        <f t="shared" si="5"/>
        <v>-00001</v>
      </c>
      <c r="J110" s="251">
        <v>1</v>
      </c>
      <c r="K110" s="251">
        <v>1</v>
      </c>
      <c r="M110" s="251" t="s">
        <v>9993</v>
      </c>
      <c r="N110" s="251" t="s">
        <v>10016</v>
      </c>
      <c r="O110" s="251">
        <v>1</v>
      </c>
      <c r="Q110" s="251" t="s">
        <v>10130</v>
      </c>
      <c r="R110" s="251" t="s">
        <v>10017</v>
      </c>
      <c r="S110" s="252" t="s">
        <v>3448</v>
      </c>
      <c r="T110" s="251" t="str">
        <f t="shared" si="6"/>
        <v>I070626381580BZ090</v>
      </c>
      <c r="W110" s="251" t="str">
        <f t="shared" si="7"/>
        <v>I070626381580-BZ090</v>
      </c>
    </row>
    <row r="111" spans="1:23" x14ac:dyDescent="0.3">
      <c r="A111" s="256" t="str">
        <f t="shared" si="4"/>
        <v>I0706263-87940BZ070-00002</v>
      </c>
      <c r="B111" s="251" t="s">
        <v>10131</v>
      </c>
      <c r="C111" s="251" t="s">
        <v>10117</v>
      </c>
      <c r="D111" s="251" t="s">
        <v>10120</v>
      </c>
      <c r="E111" s="251" t="s">
        <v>9956</v>
      </c>
      <c r="F111" s="251" t="s">
        <v>9976</v>
      </c>
      <c r="G111" s="251" t="s">
        <v>1545</v>
      </c>
      <c r="H111" s="251" t="s">
        <v>10132</v>
      </c>
      <c r="I111" s="257" t="str">
        <f t="shared" si="5"/>
        <v>-00002</v>
      </c>
      <c r="J111" s="251">
        <v>2</v>
      </c>
      <c r="K111" s="251">
        <v>2</v>
      </c>
      <c r="M111" s="251" t="s">
        <v>9993</v>
      </c>
      <c r="N111" s="251" t="s">
        <v>10016</v>
      </c>
      <c r="O111" s="251">
        <v>2</v>
      </c>
      <c r="Q111" s="251" t="s">
        <v>10131</v>
      </c>
      <c r="R111" s="251" t="s">
        <v>10017</v>
      </c>
      <c r="S111" s="252" t="s">
        <v>1544</v>
      </c>
      <c r="T111" s="251" t="str">
        <f t="shared" si="6"/>
        <v>I070626387940BZ070</v>
      </c>
      <c r="W111" s="251" t="str">
        <f t="shared" si="7"/>
        <v>I070626387940-BZ070</v>
      </c>
    </row>
    <row r="112" spans="1:23" x14ac:dyDescent="0.3">
      <c r="A112" s="256" t="str">
        <f t="shared" si="4"/>
        <v>I0706264-81130BZ520-00002</v>
      </c>
      <c r="B112" s="251" t="s">
        <v>10133</v>
      </c>
      <c r="C112" s="251" t="s">
        <v>10117</v>
      </c>
      <c r="D112" s="251" t="s">
        <v>10134</v>
      </c>
      <c r="E112" s="251" t="s">
        <v>9956</v>
      </c>
      <c r="F112" s="251" t="s">
        <v>9957</v>
      </c>
      <c r="G112" s="251" t="s">
        <v>1115</v>
      </c>
      <c r="H112" s="251" t="s">
        <v>5101</v>
      </c>
      <c r="I112" s="257" t="str">
        <f t="shared" si="5"/>
        <v>-00002</v>
      </c>
      <c r="J112" s="251">
        <v>2</v>
      </c>
      <c r="K112" s="251">
        <v>2</v>
      </c>
      <c r="M112" s="251" t="s">
        <v>9958</v>
      </c>
      <c r="N112" s="251" t="s">
        <v>10027</v>
      </c>
      <c r="O112" s="251">
        <v>2</v>
      </c>
      <c r="Q112" s="251" t="s">
        <v>10133</v>
      </c>
      <c r="R112" s="251" t="s">
        <v>10028</v>
      </c>
      <c r="S112" s="252" t="s">
        <v>1114</v>
      </c>
      <c r="T112" s="251" t="str">
        <f t="shared" si="6"/>
        <v>I070626481130BZ520</v>
      </c>
      <c r="W112" s="251" t="str">
        <f t="shared" si="7"/>
        <v>I070626481130-BZ520</v>
      </c>
    </row>
    <row r="113" spans="1:23" x14ac:dyDescent="0.3">
      <c r="A113" s="256" t="str">
        <f t="shared" si="4"/>
        <v>I0706264-81150BZ520-00001</v>
      </c>
      <c r="B113" s="251" t="s">
        <v>10135</v>
      </c>
      <c r="C113" s="251" t="s">
        <v>10117</v>
      </c>
      <c r="D113" s="251" t="s">
        <v>10134</v>
      </c>
      <c r="E113" s="251" t="s">
        <v>9956</v>
      </c>
      <c r="F113" s="251" t="s">
        <v>9962</v>
      </c>
      <c r="G113" s="251" t="s">
        <v>1120</v>
      </c>
      <c r="H113" s="251" t="s">
        <v>3429</v>
      </c>
      <c r="I113" s="257" t="str">
        <f t="shared" si="5"/>
        <v>-00001</v>
      </c>
      <c r="J113" s="251">
        <v>1</v>
      </c>
      <c r="K113" s="251">
        <v>1</v>
      </c>
      <c r="M113" s="251" t="s">
        <v>9958</v>
      </c>
      <c r="N113" s="251" t="s">
        <v>10027</v>
      </c>
      <c r="O113" s="251">
        <v>1</v>
      </c>
      <c r="Q113" s="251" t="s">
        <v>10135</v>
      </c>
      <c r="R113" s="251" t="s">
        <v>10028</v>
      </c>
      <c r="S113" s="252" t="s">
        <v>1119</v>
      </c>
      <c r="T113" s="251" t="str">
        <f t="shared" si="6"/>
        <v>I070626481150BZ520</v>
      </c>
      <c r="W113" s="251" t="str">
        <f t="shared" si="7"/>
        <v>I070626481150-BZ520</v>
      </c>
    </row>
    <row r="114" spans="1:23" x14ac:dyDescent="0.3">
      <c r="A114" s="256" t="str">
        <f t="shared" si="4"/>
        <v>I0706264-81270BZ010-00002</v>
      </c>
      <c r="B114" s="251" t="s">
        <v>10136</v>
      </c>
      <c r="C114" s="251" t="s">
        <v>10117</v>
      </c>
      <c r="D114" s="251" t="s">
        <v>10134</v>
      </c>
      <c r="E114" s="251" t="s">
        <v>9956</v>
      </c>
      <c r="F114" s="251" t="s">
        <v>9964</v>
      </c>
      <c r="G114" s="251" t="s">
        <v>1474</v>
      </c>
      <c r="H114" s="251" t="s">
        <v>10137</v>
      </c>
      <c r="I114" s="257" t="str">
        <f t="shared" si="5"/>
        <v>-00002</v>
      </c>
      <c r="J114" s="251">
        <v>2</v>
      </c>
      <c r="K114" s="251">
        <v>2</v>
      </c>
      <c r="M114" s="251" t="s">
        <v>10007</v>
      </c>
      <c r="N114" s="251" t="s">
        <v>10027</v>
      </c>
      <c r="O114" s="251">
        <v>2</v>
      </c>
      <c r="Q114" s="251" t="s">
        <v>10136</v>
      </c>
      <c r="R114" s="251" t="s">
        <v>10028</v>
      </c>
      <c r="S114" s="252" t="s">
        <v>1473</v>
      </c>
      <c r="T114" s="251" t="str">
        <f t="shared" si="6"/>
        <v>I070626481270BZ010</v>
      </c>
      <c r="W114" s="251" t="str">
        <f t="shared" si="7"/>
        <v>I070626481270-BZ010</v>
      </c>
    </row>
    <row r="115" spans="1:23" x14ac:dyDescent="0.3">
      <c r="A115" s="256" t="str">
        <f t="shared" si="4"/>
        <v>I0706264-81550BZ070-00002</v>
      </c>
      <c r="B115" s="251" t="s">
        <v>10138</v>
      </c>
      <c r="C115" s="251" t="s">
        <v>10117</v>
      </c>
      <c r="D115" s="251" t="s">
        <v>10134</v>
      </c>
      <c r="E115" s="251" t="s">
        <v>9956</v>
      </c>
      <c r="F115" s="251" t="s">
        <v>9966</v>
      </c>
      <c r="G115" s="251" t="s">
        <v>1292</v>
      </c>
      <c r="H115" s="251" t="s">
        <v>10139</v>
      </c>
      <c r="I115" s="257" t="str">
        <f t="shared" si="5"/>
        <v>-00002</v>
      </c>
      <c r="J115" s="251">
        <v>2</v>
      </c>
      <c r="K115" s="251">
        <v>2</v>
      </c>
      <c r="M115" s="251" t="s">
        <v>9958</v>
      </c>
      <c r="N115" s="251" t="s">
        <v>10027</v>
      </c>
      <c r="O115" s="251">
        <v>2</v>
      </c>
      <c r="Q115" s="251" t="s">
        <v>10138</v>
      </c>
      <c r="R115" s="251" t="s">
        <v>10028</v>
      </c>
      <c r="S115" s="252" t="s">
        <v>1291</v>
      </c>
      <c r="T115" s="251" t="str">
        <f t="shared" si="6"/>
        <v>I070626481550BZ070</v>
      </c>
      <c r="W115" s="251" t="str">
        <f t="shared" si="7"/>
        <v>I070626481550-BZ070</v>
      </c>
    </row>
    <row r="116" spans="1:23" x14ac:dyDescent="0.3">
      <c r="A116" s="256" t="str">
        <f t="shared" si="4"/>
        <v>I0706264-81550BZ190-00002</v>
      </c>
      <c r="B116" s="251" t="s">
        <v>10140</v>
      </c>
      <c r="C116" s="251" t="s">
        <v>10117</v>
      </c>
      <c r="D116" s="251" t="s">
        <v>10134</v>
      </c>
      <c r="E116" s="251" t="s">
        <v>9956</v>
      </c>
      <c r="F116" s="251" t="s">
        <v>9968</v>
      </c>
      <c r="G116" s="251" t="s">
        <v>1308</v>
      </c>
      <c r="H116" s="251" t="s">
        <v>10141</v>
      </c>
      <c r="I116" s="257" t="str">
        <f t="shared" si="5"/>
        <v>-00002</v>
      </c>
      <c r="J116" s="251">
        <v>2</v>
      </c>
      <c r="K116" s="251">
        <v>2</v>
      </c>
      <c r="M116" s="251" t="s">
        <v>9958</v>
      </c>
      <c r="N116" s="251" t="s">
        <v>10027</v>
      </c>
      <c r="O116" s="251">
        <v>2</v>
      </c>
      <c r="Q116" s="251" t="s">
        <v>10140</v>
      </c>
      <c r="R116" s="251" t="s">
        <v>10028</v>
      </c>
      <c r="S116" s="252" t="s">
        <v>1307</v>
      </c>
      <c r="T116" s="251" t="str">
        <f t="shared" si="6"/>
        <v>I070626481550BZ190</v>
      </c>
      <c r="W116" s="251" t="str">
        <f t="shared" si="7"/>
        <v>I070626481550-BZ190</v>
      </c>
    </row>
    <row r="117" spans="1:23" x14ac:dyDescent="0.3">
      <c r="A117" s="256" t="str">
        <f t="shared" si="4"/>
        <v>I0706264-81551BZ010-00001</v>
      </c>
      <c r="B117" s="251" t="s">
        <v>10142</v>
      </c>
      <c r="C117" s="251" t="s">
        <v>10117</v>
      </c>
      <c r="D117" s="251" t="s">
        <v>10134</v>
      </c>
      <c r="E117" s="251" t="s">
        <v>9956</v>
      </c>
      <c r="F117" s="251" t="s">
        <v>9970</v>
      </c>
      <c r="G117" s="251" t="s">
        <v>1278</v>
      </c>
      <c r="H117" s="251" t="s">
        <v>5216</v>
      </c>
      <c r="I117" s="257" t="str">
        <f t="shared" si="5"/>
        <v>-00001</v>
      </c>
      <c r="J117" s="251">
        <v>1</v>
      </c>
      <c r="K117" s="251">
        <v>1</v>
      </c>
      <c r="M117" s="251" t="s">
        <v>9993</v>
      </c>
      <c r="N117" s="251" t="s">
        <v>10027</v>
      </c>
      <c r="O117" s="251">
        <v>1</v>
      </c>
      <c r="Q117" s="251" t="s">
        <v>10142</v>
      </c>
      <c r="R117" s="251" t="s">
        <v>10028</v>
      </c>
      <c r="S117" s="252" t="s">
        <v>1277</v>
      </c>
      <c r="T117" s="251" t="str">
        <f t="shared" si="6"/>
        <v>I070626481551BZ010</v>
      </c>
      <c r="W117" s="251" t="str">
        <f t="shared" si="7"/>
        <v>I070626481551-BZ010</v>
      </c>
    </row>
    <row r="118" spans="1:23" x14ac:dyDescent="0.3">
      <c r="A118" s="256" t="str">
        <f t="shared" si="4"/>
        <v>I0706264-81551BZ140-00001</v>
      </c>
      <c r="B118" s="251" t="s">
        <v>10143</v>
      </c>
      <c r="C118" s="251" t="s">
        <v>10117</v>
      </c>
      <c r="D118" s="251" t="s">
        <v>10134</v>
      </c>
      <c r="E118" s="251" t="s">
        <v>9956</v>
      </c>
      <c r="F118" s="251" t="s">
        <v>9972</v>
      </c>
      <c r="G118" s="251" t="s">
        <v>1339</v>
      </c>
      <c r="H118" s="251" t="s">
        <v>10144</v>
      </c>
      <c r="I118" s="257" t="str">
        <f t="shared" si="5"/>
        <v>-00001</v>
      </c>
      <c r="J118" s="251">
        <v>1</v>
      </c>
      <c r="K118" s="251">
        <v>1</v>
      </c>
      <c r="M118" s="251" t="s">
        <v>9993</v>
      </c>
      <c r="N118" s="251" t="s">
        <v>10027</v>
      </c>
      <c r="O118" s="251">
        <v>1</v>
      </c>
      <c r="Q118" s="251" t="s">
        <v>10143</v>
      </c>
      <c r="R118" s="251" t="s">
        <v>10028</v>
      </c>
      <c r="S118" s="252" t="s">
        <v>1338</v>
      </c>
      <c r="T118" s="251" t="str">
        <f t="shared" si="6"/>
        <v>I070626481551BZ140</v>
      </c>
      <c r="W118" s="251" t="str">
        <f t="shared" si="7"/>
        <v>I070626481551-BZ140</v>
      </c>
    </row>
    <row r="119" spans="1:23" x14ac:dyDescent="0.3">
      <c r="A119" s="256" t="str">
        <f t="shared" si="4"/>
        <v>I0706264-81560BZ200-00001</v>
      </c>
      <c r="B119" s="251" t="s">
        <v>10145</v>
      </c>
      <c r="C119" s="251" t="s">
        <v>10117</v>
      </c>
      <c r="D119" s="251" t="s">
        <v>10134</v>
      </c>
      <c r="E119" s="251" t="s">
        <v>9956</v>
      </c>
      <c r="F119" s="251" t="s">
        <v>9974</v>
      </c>
      <c r="G119" s="251" t="s">
        <v>1342</v>
      </c>
      <c r="H119" s="251" t="s">
        <v>10146</v>
      </c>
      <c r="I119" s="257" t="str">
        <f t="shared" si="5"/>
        <v>-00001</v>
      </c>
      <c r="J119" s="251">
        <v>1</v>
      </c>
      <c r="K119" s="251">
        <v>1</v>
      </c>
      <c r="M119" s="251" t="s">
        <v>9993</v>
      </c>
      <c r="N119" s="251" t="s">
        <v>10027</v>
      </c>
      <c r="O119" s="251">
        <v>1</v>
      </c>
      <c r="Q119" s="251" t="s">
        <v>10145</v>
      </c>
      <c r="R119" s="251" t="s">
        <v>10028</v>
      </c>
      <c r="S119" s="252" t="s">
        <v>1341</v>
      </c>
      <c r="T119" s="251" t="str">
        <f t="shared" si="6"/>
        <v>I070626481560BZ200</v>
      </c>
      <c r="W119" s="251" t="str">
        <f t="shared" si="7"/>
        <v>I070626481560-BZ200</v>
      </c>
    </row>
    <row r="120" spans="1:23" x14ac:dyDescent="0.3">
      <c r="A120" s="256" t="str">
        <f t="shared" si="4"/>
        <v>I0706264-81561BZ050-00001</v>
      </c>
      <c r="B120" s="251" t="s">
        <v>10147</v>
      </c>
      <c r="C120" s="251" t="s">
        <v>10117</v>
      </c>
      <c r="D120" s="251" t="s">
        <v>10134</v>
      </c>
      <c r="E120" s="251" t="s">
        <v>9956</v>
      </c>
      <c r="F120" s="251" t="s">
        <v>9976</v>
      </c>
      <c r="G120" s="251" t="s">
        <v>1345</v>
      </c>
      <c r="H120" s="251" t="s">
        <v>10148</v>
      </c>
      <c r="I120" s="257" t="str">
        <f t="shared" si="5"/>
        <v>-00001</v>
      </c>
      <c r="J120" s="251">
        <v>1</v>
      </c>
      <c r="K120" s="251">
        <v>1</v>
      </c>
      <c r="M120" s="251" t="s">
        <v>9993</v>
      </c>
      <c r="N120" s="251" t="s">
        <v>10027</v>
      </c>
      <c r="O120" s="251">
        <v>1</v>
      </c>
      <c r="Q120" s="251" t="s">
        <v>10147</v>
      </c>
      <c r="R120" s="251" t="s">
        <v>10028</v>
      </c>
      <c r="S120" s="252" t="s">
        <v>1344</v>
      </c>
      <c r="T120" s="251" t="str">
        <f t="shared" si="6"/>
        <v>I070626481561BZ050</v>
      </c>
      <c r="W120" s="251" t="str">
        <f t="shared" si="7"/>
        <v>I070626481561-BZ050</v>
      </c>
    </row>
    <row r="121" spans="1:23" x14ac:dyDescent="0.3">
      <c r="A121" s="256" t="str">
        <f t="shared" si="4"/>
        <v>I0706264-81561BZ250-00002</v>
      </c>
      <c r="B121" s="251" t="s">
        <v>10149</v>
      </c>
      <c r="C121" s="251" t="s">
        <v>10117</v>
      </c>
      <c r="D121" s="251" t="s">
        <v>10134</v>
      </c>
      <c r="E121" s="251" t="s">
        <v>9956</v>
      </c>
      <c r="F121" s="251" t="s">
        <v>9978</v>
      </c>
      <c r="G121" s="251" t="s">
        <v>1404</v>
      </c>
      <c r="H121" s="251" t="s">
        <v>3443</v>
      </c>
      <c r="I121" s="257" t="str">
        <f t="shared" si="5"/>
        <v>-00002</v>
      </c>
      <c r="J121" s="251">
        <v>2</v>
      </c>
      <c r="K121" s="251">
        <v>2</v>
      </c>
      <c r="M121" s="251" t="s">
        <v>9958</v>
      </c>
      <c r="N121" s="251" t="s">
        <v>10027</v>
      </c>
      <c r="O121" s="251">
        <v>2</v>
      </c>
      <c r="Q121" s="251" t="s">
        <v>10149</v>
      </c>
      <c r="R121" s="251" t="s">
        <v>10028</v>
      </c>
      <c r="S121" s="252" t="s">
        <v>1403</v>
      </c>
      <c r="T121" s="251" t="str">
        <f t="shared" si="6"/>
        <v>I070626481561BZ250</v>
      </c>
      <c r="W121" s="251" t="str">
        <f t="shared" si="7"/>
        <v>I070626481561-BZ250</v>
      </c>
    </row>
    <row r="122" spans="1:23" x14ac:dyDescent="0.3">
      <c r="A122" s="256" t="str">
        <f t="shared" si="4"/>
        <v>I0802137-811100W070-00003</v>
      </c>
      <c r="B122" s="251" t="s">
        <v>10150</v>
      </c>
      <c r="C122" s="251" t="s">
        <v>10151</v>
      </c>
      <c r="D122" s="251" t="s">
        <v>10152</v>
      </c>
      <c r="E122" s="251" t="s">
        <v>9956</v>
      </c>
      <c r="F122" s="251" t="s">
        <v>9957</v>
      </c>
      <c r="G122" s="251" t="s">
        <v>45</v>
      </c>
      <c r="H122" s="251" t="s">
        <v>5059</v>
      </c>
      <c r="I122" s="257" t="str">
        <f t="shared" si="5"/>
        <v>-00003</v>
      </c>
      <c r="J122" s="251">
        <v>3</v>
      </c>
      <c r="K122" s="251">
        <v>3</v>
      </c>
      <c r="M122" s="251" t="s">
        <v>9958</v>
      </c>
      <c r="N122" s="251" t="s">
        <v>10016</v>
      </c>
      <c r="O122" s="251">
        <v>3</v>
      </c>
      <c r="Q122" s="251" t="s">
        <v>10150</v>
      </c>
      <c r="R122" s="251" t="s">
        <v>10017</v>
      </c>
      <c r="S122" s="252" t="s">
        <v>44</v>
      </c>
      <c r="T122" s="251" t="str">
        <f t="shared" si="6"/>
        <v>I0802137811100W070</v>
      </c>
      <c r="W122" s="251" t="str">
        <f t="shared" si="7"/>
        <v>I080213781110-0W070</v>
      </c>
    </row>
    <row r="123" spans="1:23" x14ac:dyDescent="0.3">
      <c r="A123" s="256" t="str">
        <f t="shared" si="4"/>
        <v>I0802137-81110F1010-00001</v>
      </c>
      <c r="B123" s="251" t="s">
        <v>10153</v>
      </c>
      <c r="C123" s="251" t="s">
        <v>10151</v>
      </c>
      <c r="D123" s="251" t="s">
        <v>10152</v>
      </c>
      <c r="E123" s="251" t="s">
        <v>9956</v>
      </c>
      <c r="F123" s="251" t="s">
        <v>9962</v>
      </c>
      <c r="G123" s="251" t="s">
        <v>3606</v>
      </c>
      <c r="H123" s="251" t="s">
        <v>10154</v>
      </c>
      <c r="I123" s="257" t="str">
        <f t="shared" si="5"/>
        <v>-00001</v>
      </c>
      <c r="J123" s="251">
        <v>1</v>
      </c>
      <c r="K123" s="251">
        <v>1</v>
      </c>
      <c r="M123" s="251" t="s">
        <v>9958</v>
      </c>
      <c r="N123" s="251" t="s">
        <v>10016</v>
      </c>
      <c r="O123" s="251">
        <v>1</v>
      </c>
      <c r="Q123" s="251" t="s">
        <v>10153</v>
      </c>
      <c r="R123" s="251" t="s">
        <v>10017</v>
      </c>
      <c r="S123" s="252" t="s">
        <v>3997</v>
      </c>
      <c r="T123" s="251" t="str">
        <f t="shared" si="6"/>
        <v>I080213781110F1010</v>
      </c>
      <c r="W123" s="251" t="str">
        <f t="shared" si="7"/>
        <v>I080213781110-F1010</v>
      </c>
    </row>
    <row r="124" spans="1:23" x14ac:dyDescent="0.3">
      <c r="A124" s="256" t="str">
        <f t="shared" si="4"/>
        <v>I0802137-811500W070-00003</v>
      </c>
      <c r="B124" s="251" t="s">
        <v>10155</v>
      </c>
      <c r="C124" s="251" t="s">
        <v>10151</v>
      </c>
      <c r="D124" s="251" t="s">
        <v>10152</v>
      </c>
      <c r="E124" s="251" t="s">
        <v>9956</v>
      </c>
      <c r="F124" s="251" t="s">
        <v>9964</v>
      </c>
      <c r="G124" s="251" t="s">
        <v>53</v>
      </c>
      <c r="H124" s="251" t="s">
        <v>5060</v>
      </c>
      <c r="I124" s="257" t="str">
        <f t="shared" si="5"/>
        <v>-00003</v>
      </c>
      <c r="J124" s="251">
        <v>3</v>
      </c>
      <c r="K124" s="251">
        <v>3</v>
      </c>
      <c r="M124" s="251" t="s">
        <v>9958</v>
      </c>
      <c r="N124" s="251" t="s">
        <v>10016</v>
      </c>
      <c r="O124" s="251">
        <v>3</v>
      </c>
      <c r="Q124" s="251" t="s">
        <v>10155</v>
      </c>
      <c r="R124" s="251" t="s">
        <v>10017</v>
      </c>
      <c r="S124" s="252" t="s">
        <v>52</v>
      </c>
      <c r="T124" s="251" t="str">
        <f t="shared" si="6"/>
        <v>I0802137811500W070</v>
      </c>
      <c r="W124" s="251" t="str">
        <f t="shared" si="7"/>
        <v>I080213781150-0W070</v>
      </c>
    </row>
    <row r="125" spans="1:23" x14ac:dyDescent="0.3">
      <c r="A125" s="256" t="str">
        <f t="shared" si="4"/>
        <v>I0802137-81150F1010-00001</v>
      </c>
      <c r="B125" s="251" t="s">
        <v>10156</v>
      </c>
      <c r="C125" s="251" t="s">
        <v>10151</v>
      </c>
      <c r="D125" s="251" t="s">
        <v>10152</v>
      </c>
      <c r="E125" s="251" t="s">
        <v>9956</v>
      </c>
      <c r="F125" s="251" t="s">
        <v>9966</v>
      </c>
      <c r="G125" s="251" t="s">
        <v>3604</v>
      </c>
      <c r="H125" s="251" t="s">
        <v>10157</v>
      </c>
      <c r="I125" s="257" t="str">
        <f t="shared" si="5"/>
        <v>-00001</v>
      </c>
      <c r="J125" s="251">
        <v>1</v>
      </c>
      <c r="K125" s="251">
        <v>1</v>
      </c>
      <c r="M125" s="251" t="s">
        <v>9993</v>
      </c>
      <c r="N125" s="251" t="s">
        <v>10016</v>
      </c>
      <c r="O125" s="251">
        <v>1</v>
      </c>
      <c r="Q125" s="251" t="s">
        <v>10156</v>
      </c>
      <c r="R125" s="251" t="s">
        <v>10017</v>
      </c>
      <c r="S125" s="252" t="s">
        <v>8694</v>
      </c>
      <c r="T125" s="251" t="str">
        <f t="shared" si="6"/>
        <v>I080213781150F1010</v>
      </c>
      <c r="W125" s="251" t="str">
        <f t="shared" si="7"/>
        <v>I080213781150-F1010</v>
      </c>
    </row>
    <row r="126" spans="1:23" x14ac:dyDescent="0.3">
      <c r="A126" s="256" t="str">
        <f t="shared" si="4"/>
        <v>I0306120-525620K070-00002</v>
      </c>
      <c r="B126" s="251" t="s">
        <v>10158</v>
      </c>
      <c r="C126" s="251" t="s">
        <v>9954</v>
      </c>
      <c r="D126" s="251" t="s">
        <v>10159</v>
      </c>
      <c r="E126" s="251" t="s">
        <v>10160</v>
      </c>
      <c r="F126" s="251" t="s">
        <v>9957</v>
      </c>
      <c r="G126" s="251" t="s">
        <v>732</v>
      </c>
      <c r="H126" s="251" t="s">
        <v>10161</v>
      </c>
      <c r="I126" s="257" t="str">
        <f t="shared" si="5"/>
        <v>-00002</v>
      </c>
      <c r="J126" s="251">
        <v>2</v>
      </c>
      <c r="K126" s="251">
        <v>2</v>
      </c>
      <c r="M126" s="251" t="s">
        <v>10007</v>
      </c>
      <c r="N126" s="251" t="s">
        <v>10016</v>
      </c>
      <c r="O126" s="251">
        <v>2</v>
      </c>
      <c r="Q126" s="251" t="s">
        <v>10158</v>
      </c>
      <c r="R126" s="251" t="s">
        <v>9960</v>
      </c>
      <c r="S126" s="252" t="s">
        <v>731</v>
      </c>
      <c r="T126" s="251" t="str">
        <f t="shared" si="6"/>
        <v>I0306120525620K070</v>
      </c>
      <c r="W126" s="251" t="str">
        <f t="shared" si="7"/>
        <v>I030612052562-0K070</v>
      </c>
    </row>
    <row r="127" spans="1:23" x14ac:dyDescent="0.3">
      <c r="A127" s="256" t="str">
        <f t="shared" si="4"/>
        <v>I0306120-525630K010-00001</v>
      </c>
      <c r="B127" s="251" t="s">
        <v>10162</v>
      </c>
      <c r="C127" s="251" t="s">
        <v>9954</v>
      </c>
      <c r="D127" s="251" t="s">
        <v>10159</v>
      </c>
      <c r="E127" s="251" t="s">
        <v>10160</v>
      </c>
      <c r="F127" s="251" t="s">
        <v>9962</v>
      </c>
      <c r="G127" s="251" t="s">
        <v>749</v>
      </c>
      <c r="H127" s="251" t="s">
        <v>10163</v>
      </c>
      <c r="I127" s="257" t="str">
        <f t="shared" si="5"/>
        <v>-00001</v>
      </c>
      <c r="J127" s="251">
        <v>1</v>
      </c>
      <c r="K127" s="251">
        <v>1</v>
      </c>
      <c r="M127" s="251" t="s">
        <v>10007</v>
      </c>
      <c r="N127" s="251" t="s">
        <v>10016</v>
      </c>
      <c r="O127" s="251">
        <v>1</v>
      </c>
      <c r="Q127" s="251" t="s">
        <v>10162</v>
      </c>
      <c r="R127" s="251" t="s">
        <v>9960</v>
      </c>
      <c r="S127" s="252" t="s">
        <v>748</v>
      </c>
      <c r="T127" s="251" t="str">
        <f t="shared" si="6"/>
        <v>I0306120525630K010</v>
      </c>
      <c r="W127" s="251" t="str">
        <f t="shared" si="7"/>
        <v>I030612052563-0K010</v>
      </c>
    </row>
    <row r="128" spans="1:23" x14ac:dyDescent="0.3">
      <c r="A128" s="256" t="str">
        <f t="shared" si="4"/>
        <v>I0306120-811100K520-00005</v>
      </c>
      <c r="B128" s="251" t="s">
        <v>10164</v>
      </c>
      <c r="C128" s="251" t="s">
        <v>9954</v>
      </c>
      <c r="D128" s="251" t="s">
        <v>10159</v>
      </c>
      <c r="E128" s="251" t="s">
        <v>10160</v>
      </c>
      <c r="F128" s="251" t="s">
        <v>9964</v>
      </c>
      <c r="G128" s="251" t="s">
        <v>269</v>
      </c>
      <c r="H128" s="251" t="s">
        <v>3422</v>
      </c>
      <c r="I128" s="257" t="str">
        <f t="shared" si="5"/>
        <v>-00005</v>
      </c>
      <c r="J128" s="251">
        <v>5</v>
      </c>
      <c r="K128" s="251">
        <v>5</v>
      </c>
      <c r="M128" s="251" t="s">
        <v>9958</v>
      </c>
      <c r="N128" s="251" t="s">
        <v>10016</v>
      </c>
      <c r="O128" s="251">
        <v>5</v>
      </c>
      <c r="Q128" s="251" t="s">
        <v>10164</v>
      </c>
      <c r="R128" s="251" t="s">
        <v>9960</v>
      </c>
      <c r="S128" s="252" t="s">
        <v>7</v>
      </c>
      <c r="T128" s="251" t="str">
        <f t="shared" si="6"/>
        <v>I0306120811100K520</v>
      </c>
      <c r="W128" s="251" t="str">
        <f t="shared" si="7"/>
        <v>I030612081110-0K520</v>
      </c>
    </row>
    <row r="129" spans="1:23" x14ac:dyDescent="0.3">
      <c r="A129" s="256" t="str">
        <f t="shared" si="4"/>
        <v>I0306120-811100K580-00008</v>
      </c>
      <c r="B129" s="251" t="s">
        <v>10165</v>
      </c>
      <c r="C129" s="251" t="s">
        <v>9954</v>
      </c>
      <c r="D129" s="251" t="s">
        <v>10159</v>
      </c>
      <c r="E129" s="251" t="s">
        <v>10160</v>
      </c>
      <c r="F129" s="251" t="s">
        <v>9966</v>
      </c>
      <c r="G129" s="251" t="s">
        <v>429</v>
      </c>
      <c r="H129" s="251" t="s">
        <v>3422</v>
      </c>
      <c r="I129" s="257" t="str">
        <f t="shared" si="5"/>
        <v>-00008</v>
      </c>
      <c r="J129" s="251">
        <v>8</v>
      </c>
      <c r="K129" s="251">
        <v>8</v>
      </c>
      <c r="M129" s="251" t="s">
        <v>9958</v>
      </c>
      <c r="N129" s="251" t="s">
        <v>10016</v>
      </c>
      <c r="O129" s="251">
        <v>8</v>
      </c>
      <c r="Q129" s="251" t="s">
        <v>10165</v>
      </c>
      <c r="R129" s="251" t="s">
        <v>9960</v>
      </c>
      <c r="S129" s="252" t="s">
        <v>428</v>
      </c>
      <c r="T129" s="251" t="str">
        <f t="shared" si="6"/>
        <v>I0306120811100K580</v>
      </c>
      <c r="W129" s="251" t="str">
        <f t="shared" si="7"/>
        <v>I030612081110-0K580</v>
      </c>
    </row>
    <row r="130" spans="1:23" x14ac:dyDescent="0.3">
      <c r="A130" s="256" t="str">
        <f t="shared" si="4"/>
        <v>I0306120-811300K520-00014</v>
      </c>
      <c r="B130" s="251" t="s">
        <v>10166</v>
      </c>
      <c r="C130" s="251" t="s">
        <v>9954</v>
      </c>
      <c r="D130" s="251" t="s">
        <v>10159</v>
      </c>
      <c r="E130" s="251" t="s">
        <v>10160</v>
      </c>
      <c r="F130" s="251" t="s">
        <v>9968</v>
      </c>
      <c r="G130" s="251" t="s">
        <v>277</v>
      </c>
      <c r="H130" s="251" t="s">
        <v>5101</v>
      </c>
      <c r="I130" s="257" t="str">
        <f t="shared" si="5"/>
        <v>-00014</v>
      </c>
      <c r="J130" s="251">
        <v>14</v>
      </c>
      <c r="K130" s="251">
        <v>14</v>
      </c>
      <c r="M130" s="251" t="s">
        <v>9958</v>
      </c>
      <c r="N130" s="251" t="s">
        <v>10016</v>
      </c>
      <c r="O130" s="251">
        <v>14</v>
      </c>
      <c r="Q130" s="251" t="s">
        <v>10166</v>
      </c>
      <c r="R130" s="251" t="s">
        <v>9960</v>
      </c>
      <c r="S130" s="252" t="s">
        <v>276</v>
      </c>
      <c r="T130" s="251" t="str">
        <f t="shared" si="6"/>
        <v>I0306120811300K520</v>
      </c>
      <c r="W130" s="251" t="str">
        <f t="shared" si="7"/>
        <v>I030612081130-0K520</v>
      </c>
    </row>
    <row r="131" spans="1:23" x14ac:dyDescent="0.3">
      <c r="A131" s="256" t="str">
        <f t="shared" si="4"/>
        <v>I0306120-811300K580-00018</v>
      </c>
      <c r="B131" s="251" t="s">
        <v>10167</v>
      </c>
      <c r="C131" s="251" t="s">
        <v>9954</v>
      </c>
      <c r="D131" s="251" t="s">
        <v>10159</v>
      </c>
      <c r="E131" s="251" t="s">
        <v>10160</v>
      </c>
      <c r="F131" s="251" t="s">
        <v>9970</v>
      </c>
      <c r="G131" s="251" t="s">
        <v>434</v>
      </c>
      <c r="H131" s="251" t="s">
        <v>5101</v>
      </c>
      <c r="I131" s="257" t="str">
        <f t="shared" si="5"/>
        <v>-00018</v>
      </c>
      <c r="J131" s="251">
        <v>18</v>
      </c>
      <c r="K131" s="251">
        <v>18</v>
      </c>
      <c r="M131" s="251" t="s">
        <v>9958</v>
      </c>
      <c r="N131" s="251" t="s">
        <v>10016</v>
      </c>
      <c r="O131" s="251">
        <v>18</v>
      </c>
      <c r="Q131" s="251" t="s">
        <v>10167</v>
      </c>
      <c r="R131" s="251" t="s">
        <v>9960</v>
      </c>
      <c r="S131" s="252" t="s">
        <v>433</v>
      </c>
      <c r="T131" s="251" t="str">
        <f t="shared" si="6"/>
        <v>I0306120811300K580</v>
      </c>
      <c r="W131" s="251" t="str">
        <f t="shared" si="7"/>
        <v>I030612081130-0K580</v>
      </c>
    </row>
    <row r="132" spans="1:23" x14ac:dyDescent="0.3">
      <c r="A132" s="256" t="str">
        <f t="shared" si="4"/>
        <v>I0306120-811500K520-00003</v>
      </c>
      <c r="B132" s="251" t="s">
        <v>10168</v>
      </c>
      <c r="C132" s="251" t="s">
        <v>9954</v>
      </c>
      <c r="D132" s="251" t="s">
        <v>10159</v>
      </c>
      <c r="E132" s="251" t="s">
        <v>10160</v>
      </c>
      <c r="F132" s="251" t="s">
        <v>9972</v>
      </c>
      <c r="G132" s="251" t="s">
        <v>280</v>
      </c>
      <c r="H132" s="251" t="s">
        <v>3429</v>
      </c>
      <c r="I132" s="257" t="str">
        <f t="shared" si="5"/>
        <v>-00003</v>
      </c>
      <c r="J132" s="251">
        <v>3</v>
      </c>
      <c r="K132" s="251">
        <v>3</v>
      </c>
      <c r="M132" s="251" t="s">
        <v>9958</v>
      </c>
      <c r="N132" s="251" t="s">
        <v>10016</v>
      </c>
      <c r="O132" s="251">
        <v>3</v>
      </c>
      <c r="Q132" s="251" t="s">
        <v>10168</v>
      </c>
      <c r="R132" s="251" t="s">
        <v>9960</v>
      </c>
      <c r="S132" s="252" t="s">
        <v>12</v>
      </c>
      <c r="T132" s="251" t="str">
        <f t="shared" si="6"/>
        <v>I0306120811500K520</v>
      </c>
      <c r="W132" s="251" t="str">
        <f t="shared" si="7"/>
        <v>I030612081150-0K520</v>
      </c>
    </row>
    <row r="133" spans="1:23" x14ac:dyDescent="0.3">
      <c r="A133" s="256" t="str">
        <f t="shared" si="4"/>
        <v>I0306120-811500K580-00010</v>
      </c>
      <c r="B133" s="251" t="s">
        <v>10169</v>
      </c>
      <c r="C133" s="251" t="s">
        <v>9954</v>
      </c>
      <c r="D133" s="251" t="s">
        <v>10159</v>
      </c>
      <c r="E133" s="251" t="s">
        <v>10160</v>
      </c>
      <c r="F133" s="251" t="s">
        <v>9974</v>
      </c>
      <c r="G133" s="251" t="s">
        <v>437</v>
      </c>
      <c r="H133" s="251" t="s">
        <v>3429</v>
      </c>
      <c r="I133" s="257" t="str">
        <f t="shared" si="5"/>
        <v>-00010</v>
      </c>
      <c r="J133" s="251">
        <v>10</v>
      </c>
      <c r="K133" s="251">
        <v>10</v>
      </c>
      <c r="M133" s="251" t="s">
        <v>9958</v>
      </c>
      <c r="N133" s="251" t="s">
        <v>10016</v>
      </c>
      <c r="O133" s="251">
        <v>10</v>
      </c>
      <c r="Q133" s="251" t="s">
        <v>10169</v>
      </c>
      <c r="R133" s="251" t="s">
        <v>9960</v>
      </c>
      <c r="S133" s="252" t="s">
        <v>436</v>
      </c>
      <c r="T133" s="251" t="str">
        <f t="shared" si="6"/>
        <v>I0306120811500K580</v>
      </c>
      <c r="W133" s="251" t="str">
        <f t="shared" si="7"/>
        <v>I030612081150-0K580</v>
      </c>
    </row>
    <row r="134" spans="1:23" x14ac:dyDescent="0.3">
      <c r="A134" s="256" t="str">
        <f t="shared" si="4"/>
        <v>I0306120-811500K590-00001</v>
      </c>
      <c r="B134" s="251" t="s">
        <v>10170</v>
      </c>
      <c r="C134" s="251" t="s">
        <v>9954</v>
      </c>
      <c r="D134" s="251" t="s">
        <v>10159</v>
      </c>
      <c r="E134" s="251" t="s">
        <v>10160</v>
      </c>
      <c r="F134" s="251" t="s">
        <v>9976</v>
      </c>
      <c r="G134" s="251" t="s">
        <v>412</v>
      </c>
      <c r="H134" s="251" t="s">
        <v>3429</v>
      </c>
      <c r="I134" s="257" t="str">
        <f t="shared" si="5"/>
        <v>-00001</v>
      </c>
      <c r="J134" s="251">
        <v>1</v>
      </c>
      <c r="K134" s="251">
        <v>1</v>
      </c>
      <c r="M134" s="251" t="s">
        <v>9958</v>
      </c>
      <c r="N134" s="251" t="s">
        <v>10016</v>
      </c>
      <c r="O134" s="251">
        <v>1</v>
      </c>
      <c r="Q134" s="251" t="s">
        <v>10170</v>
      </c>
      <c r="R134" s="251" t="s">
        <v>9960</v>
      </c>
      <c r="S134" s="252" t="s">
        <v>411</v>
      </c>
      <c r="T134" s="251" t="str">
        <f t="shared" si="6"/>
        <v>I0306120811500K590</v>
      </c>
      <c r="W134" s="251" t="str">
        <f t="shared" si="7"/>
        <v>I030612081150-0K590</v>
      </c>
    </row>
    <row r="135" spans="1:23" x14ac:dyDescent="0.3">
      <c r="A135" s="256" t="str">
        <f t="shared" ref="A135:A198" si="8">D135&amp;$A$6&amp;S135&amp;I135</f>
        <v>I0306120-811700K520-00015</v>
      </c>
      <c r="B135" s="251" t="s">
        <v>10171</v>
      </c>
      <c r="C135" s="251" t="s">
        <v>9954</v>
      </c>
      <c r="D135" s="251" t="s">
        <v>10159</v>
      </c>
      <c r="E135" s="251" t="s">
        <v>10160</v>
      </c>
      <c r="F135" s="251" t="s">
        <v>9978</v>
      </c>
      <c r="G135" s="251" t="s">
        <v>285</v>
      </c>
      <c r="H135" s="251" t="s">
        <v>5102</v>
      </c>
      <c r="I135" s="257" t="str">
        <f t="shared" ref="I135:I198" si="9">+IF(AND(O135&lt;10),$B$2&amp;O135,IF(AND(O135&gt;9,O135&lt;=99),$B$3&amp;O135,IF(AND(O135&gt;99,L89011&lt;1000),$B$4&amp;O135,IF(AND(O135&gt;999),$B$5&amp;7))))</f>
        <v>-00015</v>
      </c>
      <c r="J135" s="251">
        <v>15</v>
      </c>
      <c r="K135" s="251">
        <v>15</v>
      </c>
      <c r="M135" s="251" t="s">
        <v>9958</v>
      </c>
      <c r="N135" s="251" t="s">
        <v>10016</v>
      </c>
      <c r="O135" s="251">
        <v>15</v>
      </c>
      <c r="Q135" s="251" t="s">
        <v>10171</v>
      </c>
      <c r="R135" s="251" t="s">
        <v>9960</v>
      </c>
      <c r="S135" s="252" t="s">
        <v>284</v>
      </c>
      <c r="T135" s="251" t="str">
        <f t="shared" ref="T135:T198" si="10">+D135&amp;S135</f>
        <v>I0306120811700K520</v>
      </c>
      <c r="W135" s="251" t="str">
        <f t="shared" ref="W135:W198" si="11">D135&amp;G135</f>
        <v>I030612081170-0K520</v>
      </c>
    </row>
    <row r="136" spans="1:23" x14ac:dyDescent="0.3">
      <c r="A136" s="256" t="str">
        <f t="shared" si="8"/>
        <v>I0306120-811700K580-00004</v>
      </c>
      <c r="B136" s="251" t="s">
        <v>10172</v>
      </c>
      <c r="C136" s="251" t="s">
        <v>9954</v>
      </c>
      <c r="D136" s="251" t="s">
        <v>10159</v>
      </c>
      <c r="E136" s="251" t="s">
        <v>10160</v>
      </c>
      <c r="F136" s="251" t="s">
        <v>9980</v>
      </c>
      <c r="G136" s="251" t="s">
        <v>442</v>
      </c>
      <c r="H136" s="251" t="s">
        <v>5102</v>
      </c>
      <c r="I136" s="257" t="str">
        <f t="shared" si="9"/>
        <v>-00004</v>
      </c>
      <c r="J136" s="251">
        <v>4</v>
      </c>
      <c r="K136" s="251">
        <v>4</v>
      </c>
      <c r="M136" s="251" t="s">
        <v>9958</v>
      </c>
      <c r="N136" s="251" t="s">
        <v>10016</v>
      </c>
      <c r="O136" s="251">
        <v>4</v>
      </c>
      <c r="Q136" s="251" t="s">
        <v>10172</v>
      </c>
      <c r="R136" s="251" t="s">
        <v>9960</v>
      </c>
      <c r="S136" s="252" t="s">
        <v>441</v>
      </c>
      <c r="T136" s="251" t="str">
        <f t="shared" si="10"/>
        <v>I0306120811700K580</v>
      </c>
      <c r="W136" s="251" t="str">
        <f t="shared" si="11"/>
        <v>I030612081170-0K580</v>
      </c>
    </row>
    <row r="137" spans="1:23" x14ac:dyDescent="0.3">
      <c r="A137" s="256" t="str">
        <f t="shared" si="8"/>
        <v>I0306120-815500K210-00001</v>
      </c>
      <c r="B137" s="251" t="s">
        <v>10173</v>
      </c>
      <c r="C137" s="251" t="s">
        <v>9954</v>
      </c>
      <c r="D137" s="251" t="s">
        <v>10159</v>
      </c>
      <c r="E137" s="251" t="s">
        <v>10160</v>
      </c>
      <c r="F137" s="251" t="s">
        <v>9982</v>
      </c>
      <c r="G137" s="251" t="s">
        <v>654</v>
      </c>
      <c r="H137" s="251" t="s">
        <v>5202</v>
      </c>
      <c r="I137" s="257" t="str">
        <f t="shared" si="9"/>
        <v>-00001</v>
      </c>
      <c r="J137" s="251">
        <v>1</v>
      </c>
      <c r="K137" s="251">
        <v>1</v>
      </c>
      <c r="M137" s="251" t="s">
        <v>9958</v>
      </c>
      <c r="N137" s="251" t="s">
        <v>10016</v>
      </c>
      <c r="O137" s="251">
        <v>1</v>
      </c>
      <c r="Q137" s="251" t="s">
        <v>10173</v>
      </c>
      <c r="R137" s="251" t="s">
        <v>9960</v>
      </c>
      <c r="S137" s="252" t="s">
        <v>653</v>
      </c>
      <c r="T137" s="251" t="str">
        <f t="shared" si="10"/>
        <v>I0306120815500K210</v>
      </c>
      <c r="W137" s="251" t="str">
        <f t="shared" si="11"/>
        <v>I030612081550-0K210</v>
      </c>
    </row>
    <row r="138" spans="1:23" x14ac:dyDescent="0.3">
      <c r="A138" s="256" t="str">
        <f t="shared" si="8"/>
        <v>I0306120-815500K240-00006</v>
      </c>
      <c r="B138" s="251" t="s">
        <v>10174</v>
      </c>
      <c r="C138" s="251" t="s">
        <v>9954</v>
      </c>
      <c r="D138" s="251" t="s">
        <v>10159</v>
      </c>
      <c r="E138" s="251" t="s">
        <v>10160</v>
      </c>
      <c r="F138" s="251" t="s">
        <v>9984</v>
      </c>
      <c r="G138" s="251" t="s">
        <v>727</v>
      </c>
      <c r="H138" s="251" t="s">
        <v>5202</v>
      </c>
      <c r="I138" s="257" t="str">
        <f t="shared" si="9"/>
        <v>-00006</v>
      </c>
      <c r="J138" s="251">
        <v>6</v>
      </c>
      <c r="K138" s="251">
        <v>6</v>
      </c>
      <c r="M138" s="251" t="s">
        <v>9958</v>
      </c>
      <c r="N138" s="251" t="s">
        <v>10016</v>
      </c>
      <c r="O138" s="251">
        <v>6</v>
      </c>
      <c r="Q138" s="251" t="s">
        <v>10174</v>
      </c>
      <c r="R138" s="251" t="s">
        <v>9960</v>
      </c>
      <c r="S138" s="252" t="s">
        <v>726</v>
      </c>
      <c r="T138" s="251" t="str">
        <f t="shared" si="10"/>
        <v>I0306120815500K240</v>
      </c>
      <c r="W138" s="251" t="str">
        <f t="shared" si="11"/>
        <v>I030612081550-0K240</v>
      </c>
    </row>
    <row r="139" spans="1:23" x14ac:dyDescent="0.3">
      <c r="A139" s="256" t="str">
        <f t="shared" si="8"/>
        <v>I0306120-815500K630-00002</v>
      </c>
      <c r="B139" s="251" t="s">
        <v>10175</v>
      </c>
      <c r="C139" s="251" t="s">
        <v>9954</v>
      </c>
      <c r="D139" s="251" t="s">
        <v>10159</v>
      </c>
      <c r="E139" s="251" t="s">
        <v>10160</v>
      </c>
      <c r="F139" s="251" t="s">
        <v>9986</v>
      </c>
      <c r="G139" s="251" t="s">
        <v>3385</v>
      </c>
      <c r="H139" s="251" t="s">
        <v>5202</v>
      </c>
      <c r="I139" s="257" t="str">
        <f t="shared" si="9"/>
        <v>-00002</v>
      </c>
      <c r="J139" s="251">
        <v>2</v>
      </c>
      <c r="K139" s="251">
        <v>2</v>
      </c>
      <c r="M139" s="251" t="s">
        <v>9958</v>
      </c>
      <c r="N139" s="251" t="s">
        <v>10016</v>
      </c>
      <c r="O139" s="251">
        <v>2</v>
      </c>
      <c r="Q139" s="251" t="s">
        <v>10175</v>
      </c>
      <c r="R139" s="251" t="s">
        <v>9960</v>
      </c>
      <c r="S139" s="252" t="s">
        <v>3366</v>
      </c>
      <c r="T139" s="251" t="str">
        <f t="shared" si="10"/>
        <v>I0306120815500K630</v>
      </c>
      <c r="W139" s="251" t="str">
        <f t="shared" si="11"/>
        <v>I030612081550-0K630</v>
      </c>
    </row>
    <row r="140" spans="1:23" x14ac:dyDescent="0.3">
      <c r="A140" s="256" t="str">
        <f t="shared" si="8"/>
        <v>I0306120-815510K240-00007</v>
      </c>
      <c r="B140" s="251" t="s">
        <v>10176</v>
      </c>
      <c r="C140" s="251" t="s">
        <v>9954</v>
      </c>
      <c r="D140" s="251" t="s">
        <v>10159</v>
      </c>
      <c r="E140" s="251" t="s">
        <v>10160</v>
      </c>
      <c r="F140" s="251" t="s">
        <v>9988</v>
      </c>
      <c r="G140" s="251" t="s">
        <v>740</v>
      </c>
      <c r="H140" s="251" t="s">
        <v>3436</v>
      </c>
      <c r="I140" s="257" t="str">
        <f t="shared" si="9"/>
        <v>-00007</v>
      </c>
      <c r="J140" s="251">
        <v>7</v>
      </c>
      <c r="K140" s="251">
        <v>7</v>
      </c>
      <c r="M140" s="251" t="s">
        <v>9958</v>
      </c>
      <c r="N140" s="251" t="s">
        <v>10016</v>
      </c>
      <c r="O140" s="251">
        <v>7</v>
      </c>
      <c r="Q140" s="251" t="s">
        <v>10176</v>
      </c>
      <c r="R140" s="251" t="s">
        <v>9960</v>
      </c>
      <c r="S140" s="252" t="s">
        <v>9</v>
      </c>
      <c r="T140" s="251" t="str">
        <f t="shared" si="10"/>
        <v>I0306120815510K240</v>
      </c>
      <c r="W140" s="251" t="str">
        <f t="shared" si="11"/>
        <v>I030612081551-0K240</v>
      </c>
    </row>
    <row r="141" spans="1:23" x14ac:dyDescent="0.3">
      <c r="A141" s="256" t="str">
        <f t="shared" si="8"/>
        <v>I0306120-815550K210-00001</v>
      </c>
      <c r="B141" s="251" t="s">
        <v>10177</v>
      </c>
      <c r="C141" s="251" t="s">
        <v>9954</v>
      </c>
      <c r="D141" s="251" t="s">
        <v>10159</v>
      </c>
      <c r="E141" s="251" t="s">
        <v>10160</v>
      </c>
      <c r="F141" s="251" t="s">
        <v>9990</v>
      </c>
      <c r="G141" s="251" t="s">
        <v>663</v>
      </c>
      <c r="H141" s="251" t="s">
        <v>3440</v>
      </c>
      <c r="I141" s="257" t="str">
        <f t="shared" si="9"/>
        <v>-00001</v>
      </c>
      <c r="J141" s="251">
        <v>1</v>
      </c>
      <c r="K141" s="251">
        <v>1</v>
      </c>
      <c r="M141" s="251" t="s">
        <v>10007</v>
      </c>
      <c r="N141" s="251" t="s">
        <v>10016</v>
      </c>
      <c r="O141" s="251">
        <v>1</v>
      </c>
      <c r="Q141" s="251" t="s">
        <v>10177</v>
      </c>
      <c r="R141" s="251" t="s">
        <v>9960</v>
      </c>
      <c r="S141" s="252" t="s">
        <v>662</v>
      </c>
      <c r="T141" s="251" t="str">
        <f t="shared" si="10"/>
        <v>I0306120815550K210</v>
      </c>
      <c r="W141" s="251" t="str">
        <f t="shared" si="11"/>
        <v>I030612081555-0K210</v>
      </c>
    </row>
    <row r="142" spans="1:23" x14ac:dyDescent="0.3">
      <c r="A142" s="256" t="str">
        <f t="shared" si="8"/>
        <v>I0306120-815550K240-00001</v>
      </c>
      <c r="B142" s="251" t="s">
        <v>10178</v>
      </c>
      <c r="C142" s="251" t="s">
        <v>9954</v>
      </c>
      <c r="D142" s="251" t="s">
        <v>10159</v>
      </c>
      <c r="E142" s="251" t="s">
        <v>10160</v>
      </c>
      <c r="F142" s="251" t="s">
        <v>9992</v>
      </c>
      <c r="G142" s="251" t="s">
        <v>737</v>
      </c>
      <c r="H142" s="251" t="s">
        <v>10179</v>
      </c>
      <c r="I142" s="257" t="str">
        <f t="shared" si="9"/>
        <v>-00001</v>
      </c>
      <c r="J142" s="251">
        <v>1</v>
      </c>
      <c r="K142" s="251">
        <v>1</v>
      </c>
      <c r="M142" s="251" t="s">
        <v>10007</v>
      </c>
      <c r="N142" s="251" t="s">
        <v>10016</v>
      </c>
      <c r="O142" s="251">
        <v>1</v>
      </c>
      <c r="Q142" s="251" t="s">
        <v>10178</v>
      </c>
      <c r="R142" s="251" t="s">
        <v>9960</v>
      </c>
      <c r="S142" s="252" t="s">
        <v>736</v>
      </c>
      <c r="T142" s="251" t="str">
        <f t="shared" si="10"/>
        <v>I0306120815550K240</v>
      </c>
      <c r="W142" s="251" t="str">
        <f t="shared" si="11"/>
        <v>I030612081555-0K240</v>
      </c>
    </row>
    <row r="143" spans="1:23" x14ac:dyDescent="0.3">
      <c r="A143" s="256" t="str">
        <f t="shared" si="8"/>
        <v>I0306120-815600K210-00009</v>
      </c>
      <c r="B143" s="251" t="s">
        <v>10180</v>
      </c>
      <c r="C143" s="251" t="s">
        <v>9954</v>
      </c>
      <c r="D143" s="251" t="s">
        <v>10159</v>
      </c>
      <c r="E143" s="251" t="s">
        <v>10160</v>
      </c>
      <c r="F143" s="251" t="s">
        <v>9995</v>
      </c>
      <c r="G143" s="251" t="s">
        <v>670</v>
      </c>
      <c r="H143" s="251" t="s">
        <v>5204</v>
      </c>
      <c r="I143" s="257" t="str">
        <f t="shared" si="9"/>
        <v>-00009</v>
      </c>
      <c r="J143" s="251">
        <v>9</v>
      </c>
      <c r="K143" s="251">
        <v>9</v>
      </c>
      <c r="M143" s="251" t="s">
        <v>9958</v>
      </c>
      <c r="N143" s="251" t="s">
        <v>10016</v>
      </c>
      <c r="O143" s="251">
        <v>9</v>
      </c>
      <c r="Q143" s="251" t="s">
        <v>10180</v>
      </c>
      <c r="R143" s="251" t="s">
        <v>9960</v>
      </c>
      <c r="S143" s="252" t="s">
        <v>13</v>
      </c>
      <c r="T143" s="251" t="str">
        <f t="shared" si="10"/>
        <v>I0306120815600K210</v>
      </c>
      <c r="W143" s="251" t="str">
        <f t="shared" si="11"/>
        <v>I030612081560-0K210</v>
      </c>
    </row>
    <row r="144" spans="1:23" x14ac:dyDescent="0.3">
      <c r="A144" s="256" t="str">
        <f t="shared" si="8"/>
        <v>I0306120-815600K240-00002</v>
      </c>
      <c r="B144" s="251" t="s">
        <v>10181</v>
      </c>
      <c r="C144" s="251" t="s">
        <v>9954</v>
      </c>
      <c r="D144" s="251" t="s">
        <v>10159</v>
      </c>
      <c r="E144" s="251" t="s">
        <v>10160</v>
      </c>
      <c r="F144" s="251" t="s">
        <v>9997</v>
      </c>
      <c r="G144" s="251" t="s">
        <v>744</v>
      </c>
      <c r="H144" s="251" t="s">
        <v>5204</v>
      </c>
      <c r="I144" s="257" t="str">
        <f t="shared" si="9"/>
        <v>-00002</v>
      </c>
      <c r="J144" s="251">
        <v>2</v>
      </c>
      <c r="K144" s="251">
        <v>2</v>
      </c>
      <c r="M144" s="251" t="s">
        <v>9958</v>
      </c>
      <c r="N144" s="251" t="s">
        <v>10016</v>
      </c>
      <c r="O144" s="251">
        <v>2</v>
      </c>
      <c r="Q144" s="251" t="s">
        <v>10181</v>
      </c>
      <c r="R144" s="251" t="s">
        <v>9960</v>
      </c>
      <c r="S144" s="252" t="s">
        <v>743</v>
      </c>
      <c r="T144" s="251" t="str">
        <f t="shared" si="10"/>
        <v>I0306120815600K240</v>
      </c>
      <c r="W144" s="251" t="str">
        <f t="shared" si="11"/>
        <v>I030612081560-0K240</v>
      </c>
    </row>
    <row r="145" spans="1:23" x14ac:dyDescent="0.3">
      <c r="A145" s="256" t="str">
        <f t="shared" si="8"/>
        <v>I0306120-815600K590-00001</v>
      </c>
      <c r="B145" s="251" t="s">
        <v>10182</v>
      </c>
      <c r="C145" s="251" t="s">
        <v>9954</v>
      </c>
      <c r="D145" s="251" t="s">
        <v>10159</v>
      </c>
      <c r="E145" s="251" t="s">
        <v>10160</v>
      </c>
      <c r="F145" s="251" t="s">
        <v>10000</v>
      </c>
      <c r="G145" s="251" t="s">
        <v>3386</v>
      </c>
      <c r="H145" s="251" t="s">
        <v>5204</v>
      </c>
      <c r="I145" s="257" t="str">
        <f t="shared" si="9"/>
        <v>-00001</v>
      </c>
      <c r="J145" s="251">
        <v>1</v>
      </c>
      <c r="K145" s="251">
        <v>1</v>
      </c>
      <c r="M145" s="251" t="s">
        <v>9958</v>
      </c>
      <c r="N145" s="251" t="s">
        <v>10016</v>
      </c>
      <c r="O145" s="251">
        <v>1</v>
      </c>
      <c r="Q145" s="251" t="s">
        <v>10182</v>
      </c>
      <c r="R145" s="251" t="s">
        <v>9960</v>
      </c>
      <c r="S145" s="252" t="s">
        <v>3370</v>
      </c>
      <c r="T145" s="251" t="str">
        <f t="shared" si="10"/>
        <v>I0306120815600K590</v>
      </c>
      <c r="W145" s="251" t="str">
        <f t="shared" si="11"/>
        <v>I030612081560-0K590</v>
      </c>
    </row>
    <row r="146" spans="1:23" x14ac:dyDescent="0.3">
      <c r="A146" s="256" t="str">
        <f t="shared" si="8"/>
        <v>I0306120-815610K240-00012</v>
      </c>
      <c r="B146" s="251" t="s">
        <v>10183</v>
      </c>
      <c r="C146" s="251" t="s">
        <v>9954</v>
      </c>
      <c r="D146" s="251" t="s">
        <v>10159</v>
      </c>
      <c r="E146" s="251" t="s">
        <v>10160</v>
      </c>
      <c r="F146" s="251" t="s">
        <v>10002</v>
      </c>
      <c r="G146" s="251" t="s">
        <v>753</v>
      </c>
      <c r="H146" s="251" t="s">
        <v>3443</v>
      </c>
      <c r="I146" s="257" t="str">
        <f t="shared" si="9"/>
        <v>-00012</v>
      </c>
      <c r="J146" s="251">
        <v>12</v>
      </c>
      <c r="K146" s="251">
        <v>12</v>
      </c>
      <c r="M146" s="251" t="s">
        <v>9958</v>
      </c>
      <c r="N146" s="251" t="s">
        <v>10016</v>
      </c>
      <c r="O146" s="251">
        <v>12</v>
      </c>
      <c r="Q146" s="251" t="s">
        <v>10183</v>
      </c>
      <c r="R146" s="251" t="s">
        <v>9960</v>
      </c>
      <c r="S146" s="252" t="s">
        <v>10</v>
      </c>
      <c r="T146" s="251" t="str">
        <f t="shared" si="10"/>
        <v>I0306120815610K240</v>
      </c>
      <c r="W146" s="251" t="str">
        <f t="shared" si="11"/>
        <v>I030612081561-0K240</v>
      </c>
    </row>
    <row r="147" spans="1:23" x14ac:dyDescent="0.3">
      <c r="A147" s="256" t="str">
        <f t="shared" si="8"/>
        <v>I0306120-815800D441-00001</v>
      </c>
      <c r="B147" s="251" t="s">
        <v>10184</v>
      </c>
      <c r="C147" s="251" t="s">
        <v>9954</v>
      </c>
      <c r="D147" s="251" t="s">
        <v>10159</v>
      </c>
      <c r="E147" s="251" t="s">
        <v>10160</v>
      </c>
      <c r="F147" s="251" t="s">
        <v>10005</v>
      </c>
      <c r="G147" s="251" t="s">
        <v>3358</v>
      </c>
      <c r="H147" s="251" t="s">
        <v>758</v>
      </c>
      <c r="I147" s="257" t="str">
        <f t="shared" si="9"/>
        <v>-00001</v>
      </c>
      <c r="J147" s="251">
        <v>1</v>
      </c>
      <c r="K147" s="251">
        <v>1</v>
      </c>
      <c r="M147" s="251" t="s">
        <v>9993</v>
      </c>
      <c r="N147" s="251" t="s">
        <v>10016</v>
      </c>
      <c r="O147" s="251">
        <v>1</v>
      </c>
      <c r="Q147" s="251" t="s">
        <v>10184</v>
      </c>
      <c r="R147" s="251" t="s">
        <v>9960</v>
      </c>
      <c r="S147" s="252" t="s">
        <v>3357</v>
      </c>
      <c r="T147" s="251" t="str">
        <f t="shared" si="10"/>
        <v>I0306120815800D441</v>
      </c>
      <c r="W147" s="251" t="str">
        <f t="shared" si="11"/>
        <v>I030612081580-0D441</v>
      </c>
    </row>
    <row r="148" spans="1:23" x14ac:dyDescent="0.3">
      <c r="A148" s="256" t="str">
        <f t="shared" si="8"/>
        <v>I0306120-815800K050-00004</v>
      </c>
      <c r="B148" s="251" t="s">
        <v>10185</v>
      </c>
      <c r="C148" s="251" t="s">
        <v>9954</v>
      </c>
      <c r="D148" s="251" t="s">
        <v>10159</v>
      </c>
      <c r="E148" s="251" t="s">
        <v>10160</v>
      </c>
      <c r="F148" s="251" t="s">
        <v>10009</v>
      </c>
      <c r="G148" s="251" t="s">
        <v>756</v>
      </c>
      <c r="H148" s="251" t="s">
        <v>758</v>
      </c>
      <c r="I148" s="257" t="str">
        <f t="shared" si="9"/>
        <v>-00004</v>
      </c>
      <c r="J148" s="251">
        <v>4</v>
      </c>
      <c r="K148" s="251">
        <v>4</v>
      </c>
      <c r="M148" s="251" t="s">
        <v>9958</v>
      </c>
      <c r="N148" s="251" t="s">
        <v>10016</v>
      </c>
      <c r="O148" s="251">
        <v>4</v>
      </c>
      <c r="Q148" s="251" t="s">
        <v>10185</v>
      </c>
      <c r="R148" s="251" t="s">
        <v>9960</v>
      </c>
      <c r="S148" s="252" t="s">
        <v>6</v>
      </c>
      <c r="T148" s="251" t="str">
        <f t="shared" si="10"/>
        <v>I0306120815800K050</v>
      </c>
      <c r="W148" s="251" t="str">
        <f t="shared" si="11"/>
        <v>I030612081580-0K050</v>
      </c>
    </row>
    <row r="149" spans="1:23" x14ac:dyDescent="0.3">
      <c r="A149" s="256" t="str">
        <f t="shared" si="8"/>
        <v>I0306120-815810K050-00001</v>
      </c>
      <c r="B149" s="251" t="s">
        <v>10186</v>
      </c>
      <c r="C149" s="251" t="s">
        <v>9954</v>
      </c>
      <c r="D149" s="251" t="s">
        <v>10159</v>
      </c>
      <c r="E149" s="251" t="s">
        <v>10160</v>
      </c>
      <c r="F149" s="251" t="s">
        <v>10012</v>
      </c>
      <c r="G149" s="251" t="s">
        <v>763</v>
      </c>
      <c r="H149" s="251" t="s">
        <v>5218</v>
      </c>
      <c r="I149" s="257" t="str">
        <f t="shared" si="9"/>
        <v>-00001</v>
      </c>
      <c r="J149" s="251">
        <v>1</v>
      </c>
      <c r="K149" s="251">
        <v>1</v>
      </c>
      <c r="M149" s="251" t="s">
        <v>9958</v>
      </c>
      <c r="N149" s="251" t="s">
        <v>10016</v>
      </c>
      <c r="O149" s="251">
        <v>1</v>
      </c>
      <c r="Q149" s="251" t="s">
        <v>10186</v>
      </c>
      <c r="R149" s="251" t="s">
        <v>9960</v>
      </c>
      <c r="S149" s="252" t="s">
        <v>762</v>
      </c>
      <c r="T149" s="251" t="str">
        <f t="shared" si="10"/>
        <v>I0306120815810K050</v>
      </c>
      <c r="W149" s="251" t="str">
        <f t="shared" si="11"/>
        <v>I030612081581-0K050</v>
      </c>
    </row>
    <row r="150" spans="1:23" x14ac:dyDescent="0.3">
      <c r="A150" s="256" t="str">
        <f t="shared" si="8"/>
        <v>I0306120-815900K050-00004</v>
      </c>
      <c r="B150" s="251" t="s">
        <v>10187</v>
      </c>
      <c r="C150" s="251" t="s">
        <v>9954</v>
      </c>
      <c r="D150" s="251" t="s">
        <v>10159</v>
      </c>
      <c r="E150" s="251" t="s">
        <v>10160</v>
      </c>
      <c r="F150" s="251" t="s">
        <v>10188</v>
      </c>
      <c r="G150" s="251" t="s">
        <v>767</v>
      </c>
      <c r="H150" s="251" t="s">
        <v>770</v>
      </c>
      <c r="I150" s="257" t="str">
        <f t="shared" si="9"/>
        <v>-00004</v>
      </c>
      <c r="J150" s="251">
        <v>4</v>
      </c>
      <c r="K150" s="251">
        <v>4</v>
      </c>
      <c r="M150" s="251" t="s">
        <v>9958</v>
      </c>
      <c r="N150" s="251" t="s">
        <v>10016</v>
      </c>
      <c r="O150" s="251">
        <v>4</v>
      </c>
      <c r="Q150" s="251" t="s">
        <v>10187</v>
      </c>
      <c r="R150" s="251" t="s">
        <v>9960</v>
      </c>
      <c r="S150" s="252" t="s">
        <v>766</v>
      </c>
      <c r="T150" s="251" t="str">
        <f t="shared" si="10"/>
        <v>I0306120815900K050</v>
      </c>
      <c r="W150" s="251" t="str">
        <f t="shared" si="11"/>
        <v>I030612081590-0K050</v>
      </c>
    </row>
    <row r="151" spans="1:23" x14ac:dyDescent="0.3">
      <c r="A151" s="256" t="str">
        <f t="shared" si="8"/>
        <v>I0306120-815900K260-00002</v>
      </c>
      <c r="B151" s="251" t="s">
        <v>10189</v>
      </c>
      <c r="C151" s="251" t="s">
        <v>9954</v>
      </c>
      <c r="D151" s="251" t="s">
        <v>10159</v>
      </c>
      <c r="E151" s="251" t="s">
        <v>10160</v>
      </c>
      <c r="F151" s="251" t="s">
        <v>10190</v>
      </c>
      <c r="G151" s="251" t="s">
        <v>3388</v>
      </c>
      <c r="H151" s="251" t="s">
        <v>770</v>
      </c>
      <c r="I151" s="257" t="str">
        <f t="shared" si="9"/>
        <v>-00002</v>
      </c>
      <c r="J151" s="251">
        <v>2</v>
      </c>
      <c r="K151" s="251">
        <v>2</v>
      </c>
      <c r="M151" s="251" t="s">
        <v>9993</v>
      </c>
      <c r="N151" s="251" t="s">
        <v>10016</v>
      </c>
      <c r="O151" s="251">
        <v>2</v>
      </c>
      <c r="Q151" s="251" t="s">
        <v>10189</v>
      </c>
      <c r="R151" s="251" t="s">
        <v>9960</v>
      </c>
      <c r="S151" s="252" t="s">
        <v>3377</v>
      </c>
      <c r="T151" s="251" t="str">
        <f t="shared" si="10"/>
        <v>I0306120815900K260</v>
      </c>
      <c r="W151" s="251" t="str">
        <f t="shared" si="11"/>
        <v>I030612081590-0K260</v>
      </c>
    </row>
    <row r="152" spans="1:23" x14ac:dyDescent="0.3">
      <c r="A152" s="256" t="str">
        <f t="shared" si="8"/>
        <v>I0306120-81590BZ400-00001</v>
      </c>
      <c r="B152" s="251" t="s">
        <v>10191</v>
      </c>
      <c r="C152" s="251" t="s">
        <v>9954</v>
      </c>
      <c r="D152" s="251" t="s">
        <v>10159</v>
      </c>
      <c r="E152" s="251" t="s">
        <v>10160</v>
      </c>
      <c r="F152" s="251" t="s">
        <v>10192</v>
      </c>
      <c r="G152" s="251" t="s">
        <v>5309</v>
      </c>
      <c r="H152" s="251" t="s">
        <v>9998</v>
      </c>
      <c r="I152" s="257" t="str">
        <f t="shared" si="9"/>
        <v>-00001</v>
      </c>
      <c r="J152" s="251">
        <v>1</v>
      </c>
      <c r="K152" s="251">
        <v>1</v>
      </c>
      <c r="M152" s="251" t="s">
        <v>9993</v>
      </c>
      <c r="N152" s="251" t="s">
        <v>10016</v>
      </c>
      <c r="O152" s="251">
        <v>1</v>
      </c>
      <c r="Q152" s="251" t="s">
        <v>10191</v>
      </c>
      <c r="R152" s="251" t="s">
        <v>9960</v>
      </c>
      <c r="S152" s="252" t="s">
        <v>8687</v>
      </c>
      <c r="T152" s="251" t="str">
        <f t="shared" si="10"/>
        <v>I030612081590BZ400</v>
      </c>
      <c r="W152" s="251" t="str">
        <f t="shared" si="11"/>
        <v>I030612081590-BZ400</v>
      </c>
    </row>
    <row r="153" spans="1:23" x14ac:dyDescent="0.3">
      <c r="A153" s="256" t="str">
        <f t="shared" si="8"/>
        <v>I0306120-9098113087-00002</v>
      </c>
      <c r="B153" s="251" t="s">
        <v>10193</v>
      </c>
      <c r="C153" s="251" t="s">
        <v>9954</v>
      </c>
      <c r="D153" s="251" t="s">
        <v>10159</v>
      </c>
      <c r="E153" s="251" t="s">
        <v>10160</v>
      </c>
      <c r="F153" s="251" t="s">
        <v>10194</v>
      </c>
      <c r="G153" s="251" t="s">
        <v>939</v>
      </c>
      <c r="H153" s="251" t="s">
        <v>3393</v>
      </c>
      <c r="I153" s="257" t="str">
        <f t="shared" si="9"/>
        <v>-00002</v>
      </c>
      <c r="J153" s="251">
        <v>2</v>
      </c>
      <c r="K153" s="251">
        <v>2</v>
      </c>
      <c r="M153" s="251" t="s">
        <v>10003</v>
      </c>
      <c r="N153" s="251" t="s">
        <v>10016</v>
      </c>
      <c r="O153" s="251">
        <v>2</v>
      </c>
      <c r="Q153" s="251" t="s">
        <v>10193</v>
      </c>
      <c r="R153" s="251" t="s">
        <v>9960</v>
      </c>
      <c r="S153" s="252">
        <v>9098113087</v>
      </c>
      <c r="T153" s="251" t="str">
        <f t="shared" si="10"/>
        <v>I03061209098113087</v>
      </c>
      <c r="W153" s="251" t="str">
        <f t="shared" si="11"/>
        <v>I030612090981-13087</v>
      </c>
    </row>
    <row r="154" spans="1:23" x14ac:dyDescent="0.3">
      <c r="A154" s="256" t="str">
        <f t="shared" si="8"/>
        <v>I0306120-9098113101-00001</v>
      </c>
      <c r="B154" s="251" t="s">
        <v>10195</v>
      </c>
      <c r="C154" s="251" t="s">
        <v>9954</v>
      </c>
      <c r="D154" s="251" t="s">
        <v>10159</v>
      </c>
      <c r="E154" s="251" t="s">
        <v>10160</v>
      </c>
      <c r="F154" s="251" t="s">
        <v>10196</v>
      </c>
      <c r="G154" s="251" t="s">
        <v>963</v>
      </c>
      <c r="H154" s="251" t="s">
        <v>3393</v>
      </c>
      <c r="I154" s="257" t="str">
        <f t="shared" si="9"/>
        <v>-00001</v>
      </c>
      <c r="J154" s="251">
        <v>1</v>
      </c>
      <c r="K154" s="251">
        <v>1</v>
      </c>
      <c r="M154" s="251" t="s">
        <v>10007</v>
      </c>
      <c r="N154" s="251" t="s">
        <v>10016</v>
      </c>
      <c r="O154" s="251">
        <v>1</v>
      </c>
      <c r="Q154" s="251" t="s">
        <v>10195</v>
      </c>
      <c r="R154" s="251" t="s">
        <v>9960</v>
      </c>
      <c r="S154" s="252">
        <v>9098113101</v>
      </c>
      <c r="T154" s="251" t="str">
        <f t="shared" si="10"/>
        <v>I03061209098113101</v>
      </c>
      <c r="W154" s="251" t="str">
        <f t="shared" si="11"/>
        <v>I030612090981-13101</v>
      </c>
    </row>
    <row r="155" spans="1:23" x14ac:dyDescent="0.3">
      <c r="A155" s="256" t="str">
        <f t="shared" si="8"/>
        <v>I0306120-9098122003-00015</v>
      </c>
      <c r="B155" s="251" t="s">
        <v>10197</v>
      </c>
      <c r="C155" s="251" t="s">
        <v>9954</v>
      </c>
      <c r="D155" s="251" t="s">
        <v>10159</v>
      </c>
      <c r="E155" s="251" t="s">
        <v>10160</v>
      </c>
      <c r="F155" s="251" t="s">
        <v>10198</v>
      </c>
      <c r="G155" s="251" t="s">
        <v>926</v>
      </c>
      <c r="H155" s="251" t="s">
        <v>1564</v>
      </c>
      <c r="I155" s="257" t="str">
        <f t="shared" si="9"/>
        <v>-00015</v>
      </c>
      <c r="J155" s="251">
        <v>15</v>
      </c>
      <c r="K155" s="251">
        <v>15</v>
      </c>
      <c r="M155" s="251" t="s">
        <v>10003</v>
      </c>
      <c r="N155" s="251" t="s">
        <v>10016</v>
      </c>
      <c r="O155" s="251">
        <v>15</v>
      </c>
      <c r="Q155" s="251" t="s">
        <v>10197</v>
      </c>
      <c r="R155" s="251" t="s">
        <v>9960</v>
      </c>
      <c r="S155" s="252">
        <v>9098122003</v>
      </c>
      <c r="T155" s="251" t="str">
        <f t="shared" si="10"/>
        <v>I03061209098122003</v>
      </c>
      <c r="W155" s="251" t="str">
        <f t="shared" si="11"/>
        <v>I030612090981-22003</v>
      </c>
    </row>
    <row r="156" spans="1:23" x14ac:dyDescent="0.3">
      <c r="A156" s="256" t="str">
        <f t="shared" si="8"/>
        <v>I0306120-9913212050-00385</v>
      </c>
      <c r="B156" s="251" t="s">
        <v>10199</v>
      </c>
      <c r="C156" s="251" t="s">
        <v>9954</v>
      </c>
      <c r="D156" s="251" t="s">
        <v>10159</v>
      </c>
      <c r="E156" s="251" t="s">
        <v>10160</v>
      </c>
      <c r="F156" s="251" t="s">
        <v>10200</v>
      </c>
      <c r="G156" s="251" t="s">
        <v>946</v>
      </c>
      <c r="H156" s="251" t="s">
        <v>10010</v>
      </c>
      <c r="I156" s="257" t="str">
        <f t="shared" si="9"/>
        <v>-00385</v>
      </c>
      <c r="J156" s="251">
        <v>385</v>
      </c>
      <c r="K156" s="251">
        <v>385</v>
      </c>
      <c r="M156" s="251" t="s">
        <v>10007</v>
      </c>
      <c r="N156" s="251" t="s">
        <v>10016</v>
      </c>
      <c r="O156" s="251">
        <v>385</v>
      </c>
      <c r="Q156" s="251" t="s">
        <v>10199</v>
      </c>
      <c r="R156" s="251" t="s">
        <v>9960</v>
      </c>
      <c r="S156" s="252">
        <v>9913212050</v>
      </c>
      <c r="T156" s="251" t="str">
        <f t="shared" si="10"/>
        <v>I03061209913212050</v>
      </c>
      <c r="W156" s="251" t="str">
        <f t="shared" si="11"/>
        <v>I030612099132-12050</v>
      </c>
    </row>
    <row r="157" spans="1:23" x14ac:dyDescent="0.3">
      <c r="A157" s="256" t="str">
        <f t="shared" si="8"/>
        <v>I0306120-9913221210-00018</v>
      </c>
      <c r="B157" s="251" t="s">
        <v>10201</v>
      </c>
      <c r="C157" s="251" t="s">
        <v>9954</v>
      </c>
      <c r="D157" s="251" t="s">
        <v>10159</v>
      </c>
      <c r="E157" s="251" t="s">
        <v>10160</v>
      </c>
      <c r="F157" s="251" t="s">
        <v>10202</v>
      </c>
      <c r="G157" s="251" t="s">
        <v>916</v>
      </c>
      <c r="H157" s="251" t="s">
        <v>10013</v>
      </c>
      <c r="I157" s="257" t="str">
        <f t="shared" si="9"/>
        <v>-00018</v>
      </c>
      <c r="J157" s="251">
        <v>18</v>
      </c>
      <c r="K157" s="251">
        <v>18</v>
      </c>
      <c r="M157" s="251" t="s">
        <v>10007</v>
      </c>
      <c r="N157" s="251" t="s">
        <v>10016</v>
      </c>
      <c r="O157" s="251">
        <v>18</v>
      </c>
      <c r="Q157" s="251" t="s">
        <v>10201</v>
      </c>
      <c r="R157" s="251" t="s">
        <v>9960</v>
      </c>
      <c r="S157" s="252">
        <v>9913221210</v>
      </c>
      <c r="T157" s="251" t="str">
        <f t="shared" si="10"/>
        <v>I03061209913221210</v>
      </c>
      <c r="W157" s="251" t="str">
        <f t="shared" si="11"/>
        <v>I030612099132-21210</v>
      </c>
    </row>
    <row r="158" spans="1:23" x14ac:dyDescent="0.3">
      <c r="A158" s="256" t="str">
        <f t="shared" si="8"/>
        <v>I0306121-811100KB10-00001</v>
      </c>
      <c r="B158" s="251" t="s">
        <v>10203</v>
      </c>
      <c r="C158" s="251" t="s">
        <v>9954</v>
      </c>
      <c r="D158" s="251" t="s">
        <v>10204</v>
      </c>
      <c r="E158" s="251" t="s">
        <v>10160</v>
      </c>
      <c r="F158" s="251" t="s">
        <v>9957</v>
      </c>
      <c r="G158" s="251" t="s">
        <v>348</v>
      </c>
      <c r="H158" s="251" t="s">
        <v>3422</v>
      </c>
      <c r="I158" s="257" t="str">
        <f t="shared" si="9"/>
        <v>-00001</v>
      </c>
      <c r="J158" s="251">
        <v>1</v>
      </c>
      <c r="K158" s="251">
        <v>1</v>
      </c>
      <c r="M158" s="251" t="s">
        <v>9958</v>
      </c>
      <c r="N158" s="251" t="s">
        <v>10205</v>
      </c>
      <c r="O158" s="251">
        <v>1</v>
      </c>
      <c r="Q158" s="251" t="s">
        <v>10203</v>
      </c>
      <c r="R158" s="251" t="s">
        <v>10017</v>
      </c>
      <c r="S158" s="252" t="s">
        <v>347</v>
      </c>
      <c r="T158" s="251" t="str">
        <f t="shared" si="10"/>
        <v>I0306121811100KB10</v>
      </c>
      <c r="W158" s="251" t="str">
        <f t="shared" si="11"/>
        <v>I030612181110-0KB10</v>
      </c>
    </row>
    <row r="159" spans="1:23" x14ac:dyDescent="0.3">
      <c r="A159" s="256" t="str">
        <f t="shared" si="8"/>
        <v>I0306121-811100KF21-00001</v>
      </c>
      <c r="B159" s="251" t="s">
        <v>10206</v>
      </c>
      <c r="C159" s="251" t="s">
        <v>9954</v>
      </c>
      <c r="D159" s="251" t="s">
        <v>10204</v>
      </c>
      <c r="E159" s="251" t="s">
        <v>10160</v>
      </c>
      <c r="F159" s="251" t="s">
        <v>9962</v>
      </c>
      <c r="G159" s="251" t="s">
        <v>515</v>
      </c>
      <c r="H159" s="251" t="s">
        <v>3422</v>
      </c>
      <c r="I159" s="257" t="str">
        <f t="shared" si="9"/>
        <v>-00001</v>
      </c>
      <c r="J159" s="251">
        <v>1</v>
      </c>
      <c r="K159" s="251">
        <v>1</v>
      </c>
      <c r="M159" s="251" t="s">
        <v>9958</v>
      </c>
      <c r="N159" s="251" t="s">
        <v>10205</v>
      </c>
      <c r="O159" s="251">
        <v>1</v>
      </c>
      <c r="Q159" s="251" t="s">
        <v>10206</v>
      </c>
      <c r="R159" s="251" t="s">
        <v>10017</v>
      </c>
      <c r="S159" s="252" t="s">
        <v>514</v>
      </c>
      <c r="T159" s="251" t="str">
        <f t="shared" si="10"/>
        <v>I0306121811100KF21</v>
      </c>
      <c r="W159" s="251" t="str">
        <f t="shared" si="11"/>
        <v>I030612181110-0KF21</v>
      </c>
    </row>
    <row r="160" spans="1:23" x14ac:dyDescent="0.3">
      <c r="A160" s="256" t="str">
        <f t="shared" si="8"/>
        <v>I0306121-811300K591-00002</v>
      </c>
      <c r="B160" s="251" t="s">
        <v>10207</v>
      </c>
      <c r="C160" s="251" t="s">
        <v>9954</v>
      </c>
      <c r="D160" s="251" t="s">
        <v>10204</v>
      </c>
      <c r="E160" s="251" t="s">
        <v>10160</v>
      </c>
      <c r="F160" s="251" t="s">
        <v>9964</v>
      </c>
      <c r="G160" s="251" t="s">
        <v>408</v>
      </c>
      <c r="H160" s="251" t="s">
        <v>5101</v>
      </c>
      <c r="I160" s="257" t="str">
        <f t="shared" si="9"/>
        <v>-00002</v>
      </c>
      <c r="J160" s="251">
        <v>2</v>
      </c>
      <c r="K160" s="251">
        <v>2</v>
      </c>
      <c r="M160" s="251" t="s">
        <v>9958</v>
      </c>
      <c r="N160" s="251" t="s">
        <v>10205</v>
      </c>
      <c r="O160" s="251">
        <v>2</v>
      </c>
      <c r="Q160" s="251" t="s">
        <v>10207</v>
      </c>
      <c r="R160" s="251" t="s">
        <v>10017</v>
      </c>
      <c r="S160" s="252" t="s">
        <v>407</v>
      </c>
      <c r="T160" s="251" t="str">
        <f t="shared" si="10"/>
        <v>I0306121811300K591</v>
      </c>
      <c r="W160" s="251" t="str">
        <f t="shared" si="11"/>
        <v>I030612181130-0K591</v>
      </c>
    </row>
    <row r="161" spans="1:23" x14ac:dyDescent="0.3">
      <c r="A161" s="256" t="str">
        <f t="shared" si="8"/>
        <v>I0306121-811500K591-00002</v>
      </c>
      <c r="B161" s="251" t="s">
        <v>10208</v>
      </c>
      <c r="C161" s="251" t="s">
        <v>9954</v>
      </c>
      <c r="D161" s="251" t="s">
        <v>10204</v>
      </c>
      <c r="E161" s="251" t="s">
        <v>10160</v>
      </c>
      <c r="F161" s="251" t="s">
        <v>9966</v>
      </c>
      <c r="G161" s="251" t="s">
        <v>417</v>
      </c>
      <c r="H161" s="251" t="s">
        <v>3429</v>
      </c>
      <c r="I161" s="257" t="str">
        <f t="shared" si="9"/>
        <v>-00002</v>
      </c>
      <c r="J161" s="251">
        <v>2</v>
      </c>
      <c r="K161" s="251">
        <v>2</v>
      </c>
      <c r="M161" s="251" t="s">
        <v>9958</v>
      </c>
      <c r="N161" s="251" t="s">
        <v>10205</v>
      </c>
      <c r="O161" s="251">
        <v>2</v>
      </c>
      <c r="Q161" s="251" t="s">
        <v>10208</v>
      </c>
      <c r="R161" s="251" t="s">
        <v>10017</v>
      </c>
      <c r="S161" s="252" t="s">
        <v>416</v>
      </c>
      <c r="T161" s="251" t="str">
        <f t="shared" si="10"/>
        <v>I0306121811500K591</v>
      </c>
      <c r="W161" s="251" t="str">
        <f t="shared" si="11"/>
        <v>I030612181150-0K591</v>
      </c>
    </row>
    <row r="162" spans="1:23" x14ac:dyDescent="0.3">
      <c r="A162" s="256" t="str">
        <f t="shared" si="8"/>
        <v>I0306121-811700K591-00001</v>
      </c>
      <c r="B162" s="251" t="s">
        <v>10209</v>
      </c>
      <c r="C162" s="251" t="s">
        <v>9954</v>
      </c>
      <c r="D162" s="251" t="s">
        <v>10204</v>
      </c>
      <c r="E162" s="251" t="s">
        <v>10160</v>
      </c>
      <c r="F162" s="251" t="s">
        <v>9968</v>
      </c>
      <c r="G162" s="251" t="s">
        <v>425</v>
      </c>
      <c r="H162" s="251" t="s">
        <v>5102</v>
      </c>
      <c r="I162" s="257" t="str">
        <f t="shared" si="9"/>
        <v>-00001</v>
      </c>
      <c r="J162" s="251">
        <v>1</v>
      </c>
      <c r="K162" s="251">
        <v>1</v>
      </c>
      <c r="M162" s="251" t="s">
        <v>9958</v>
      </c>
      <c r="N162" s="251" t="s">
        <v>10205</v>
      </c>
      <c r="O162" s="251">
        <v>1</v>
      </c>
      <c r="Q162" s="251" t="s">
        <v>10209</v>
      </c>
      <c r="R162" s="251" t="s">
        <v>10017</v>
      </c>
      <c r="S162" s="252" t="s">
        <v>424</v>
      </c>
      <c r="T162" s="251" t="str">
        <f t="shared" si="10"/>
        <v>I0306121811700K591</v>
      </c>
      <c r="W162" s="251" t="str">
        <f t="shared" si="11"/>
        <v>I030612181170-0K591</v>
      </c>
    </row>
    <row r="163" spans="1:23" x14ac:dyDescent="0.3">
      <c r="A163" s="256" t="str">
        <f t="shared" si="8"/>
        <v>I0306121-811700K610-00001</v>
      </c>
      <c r="B163" s="251" t="s">
        <v>10210</v>
      </c>
      <c r="C163" s="251" t="s">
        <v>9954</v>
      </c>
      <c r="D163" s="251" t="s">
        <v>10204</v>
      </c>
      <c r="E163" s="251" t="s">
        <v>10160</v>
      </c>
      <c r="F163" s="251" t="s">
        <v>9970</v>
      </c>
      <c r="G163" s="251" t="s">
        <v>456</v>
      </c>
      <c r="H163" s="251" t="s">
        <v>5102</v>
      </c>
      <c r="I163" s="257" t="str">
        <f t="shared" si="9"/>
        <v>-00001</v>
      </c>
      <c r="J163" s="251">
        <v>1</v>
      </c>
      <c r="K163" s="251">
        <v>1</v>
      </c>
      <c r="M163" s="251" t="s">
        <v>9958</v>
      </c>
      <c r="N163" s="251" t="s">
        <v>10205</v>
      </c>
      <c r="O163" s="251">
        <v>1</v>
      </c>
      <c r="Q163" s="251" t="s">
        <v>10210</v>
      </c>
      <c r="R163" s="251" t="s">
        <v>10017</v>
      </c>
      <c r="S163" s="252" t="s">
        <v>455</v>
      </c>
      <c r="T163" s="251" t="str">
        <f t="shared" si="10"/>
        <v>I0306121811700K610</v>
      </c>
      <c r="W163" s="251" t="str">
        <f t="shared" si="11"/>
        <v>I030612181170-0K610</v>
      </c>
    </row>
    <row r="164" spans="1:23" x14ac:dyDescent="0.3">
      <c r="A164" s="256" t="str">
        <f t="shared" si="8"/>
        <v>I0306121-9098111062-00001</v>
      </c>
      <c r="B164" s="251" t="s">
        <v>10211</v>
      </c>
      <c r="C164" s="251" t="s">
        <v>9954</v>
      </c>
      <c r="D164" s="251" t="s">
        <v>10204</v>
      </c>
      <c r="E164" s="251" t="s">
        <v>10160</v>
      </c>
      <c r="F164" s="251" t="s">
        <v>9972</v>
      </c>
      <c r="G164" s="251" t="s">
        <v>937</v>
      </c>
      <c r="H164" s="251" t="s">
        <v>3393</v>
      </c>
      <c r="I164" s="257" t="str">
        <f t="shared" si="9"/>
        <v>-00001</v>
      </c>
      <c r="J164" s="251">
        <v>1</v>
      </c>
      <c r="K164" s="251">
        <v>1</v>
      </c>
      <c r="M164" s="251" t="s">
        <v>10007</v>
      </c>
      <c r="N164" s="251" t="s">
        <v>10205</v>
      </c>
      <c r="O164" s="251">
        <v>1</v>
      </c>
      <c r="Q164" s="251" t="s">
        <v>10211</v>
      </c>
      <c r="R164" s="251" t="s">
        <v>10017</v>
      </c>
      <c r="S164" s="252">
        <v>9098111062</v>
      </c>
      <c r="T164" s="251" t="str">
        <f t="shared" si="10"/>
        <v>I03061219098111062</v>
      </c>
      <c r="W164" s="251" t="str">
        <f t="shared" si="11"/>
        <v>I030612190981-11062</v>
      </c>
    </row>
    <row r="165" spans="1:23" x14ac:dyDescent="0.3">
      <c r="A165" s="256" t="str">
        <f t="shared" si="8"/>
        <v>I0306122-815500D400-00002</v>
      </c>
      <c r="B165" s="251" t="s">
        <v>10212</v>
      </c>
      <c r="C165" s="251" t="s">
        <v>9954</v>
      </c>
      <c r="D165" s="251" t="s">
        <v>10213</v>
      </c>
      <c r="E165" s="251" t="s">
        <v>10160</v>
      </c>
      <c r="F165" s="251" t="s">
        <v>9957</v>
      </c>
      <c r="G165" s="251" t="s">
        <v>682</v>
      </c>
      <c r="H165" s="251" t="s">
        <v>5202</v>
      </c>
      <c r="I165" s="257" t="str">
        <f t="shared" si="9"/>
        <v>-00002</v>
      </c>
      <c r="J165" s="251">
        <v>2</v>
      </c>
      <c r="K165" s="251">
        <v>2</v>
      </c>
      <c r="M165" s="251" t="s">
        <v>9958</v>
      </c>
      <c r="N165" s="251" t="s">
        <v>10214</v>
      </c>
      <c r="O165" s="251">
        <v>2</v>
      </c>
      <c r="Q165" s="251" t="s">
        <v>10212</v>
      </c>
      <c r="R165" s="251" t="s">
        <v>10028</v>
      </c>
      <c r="S165" s="252" t="s">
        <v>681</v>
      </c>
      <c r="T165" s="251" t="str">
        <f t="shared" si="10"/>
        <v>I0306122815500D400</v>
      </c>
      <c r="W165" s="251" t="str">
        <f t="shared" si="11"/>
        <v>I030612281550-0D400</v>
      </c>
    </row>
    <row r="166" spans="1:23" x14ac:dyDescent="0.3">
      <c r="A166" s="256" t="str">
        <f t="shared" si="8"/>
        <v>I0306122-815510D400-00001</v>
      </c>
      <c r="B166" s="251" t="s">
        <v>10215</v>
      </c>
      <c r="C166" s="251" t="s">
        <v>9954</v>
      </c>
      <c r="D166" s="251" t="s">
        <v>10213</v>
      </c>
      <c r="E166" s="251" t="s">
        <v>10160</v>
      </c>
      <c r="F166" s="251" t="s">
        <v>9962</v>
      </c>
      <c r="G166" s="251" t="s">
        <v>694</v>
      </c>
      <c r="H166" s="251" t="s">
        <v>5216</v>
      </c>
      <c r="I166" s="257" t="str">
        <f t="shared" si="9"/>
        <v>-00001</v>
      </c>
      <c r="J166" s="251">
        <v>1</v>
      </c>
      <c r="K166" s="251">
        <v>1</v>
      </c>
      <c r="M166" s="251" t="s">
        <v>9993</v>
      </c>
      <c r="N166" s="251" t="s">
        <v>10214</v>
      </c>
      <c r="O166" s="251">
        <v>1</v>
      </c>
      <c r="Q166" s="251" t="s">
        <v>10215</v>
      </c>
      <c r="R166" s="251" t="s">
        <v>10028</v>
      </c>
      <c r="S166" s="252" t="s">
        <v>693</v>
      </c>
      <c r="T166" s="251" t="str">
        <f t="shared" si="10"/>
        <v>I0306122815510D400</v>
      </c>
      <c r="W166" s="251" t="str">
        <f t="shared" si="11"/>
        <v>I030612281551-0D400</v>
      </c>
    </row>
    <row r="167" spans="1:23" x14ac:dyDescent="0.3">
      <c r="A167" s="256" t="str">
        <f t="shared" si="8"/>
        <v>I0306122-815600D400-00002</v>
      </c>
      <c r="B167" s="251" t="s">
        <v>10216</v>
      </c>
      <c r="C167" s="251" t="s">
        <v>9954</v>
      </c>
      <c r="D167" s="251" t="s">
        <v>10213</v>
      </c>
      <c r="E167" s="251" t="s">
        <v>10160</v>
      </c>
      <c r="F167" s="251" t="s">
        <v>9964</v>
      </c>
      <c r="G167" s="251" t="s">
        <v>697</v>
      </c>
      <c r="H167" s="251" t="s">
        <v>5204</v>
      </c>
      <c r="I167" s="257" t="str">
        <f t="shared" si="9"/>
        <v>-00002</v>
      </c>
      <c r="J167" s="251">
        <v>2</v>
      </c>
      <c r="K167" s="251">
        <v>2</v>
      </c>
      <c r="M167" s="251" t="s">
        <v>9958</v>
      </c>
      <c r="N167" s="251" t="s">
        <v>10214</v>
      </c>
      <c r="O167" s="251">
        <v>2</v>
      </c>
      <c r="Q167" s="251" t="s">
        <v>10216</v>
      </c>
      <c r="R167" s="251" t="s">
        <v>10028</v>
      </c>
      <c r="S167" s="252" t="s">
        <v>696</v>
      </c>
      <c r="T167" s="251" t="str">
        <f t="shared" si="10"/>
        <v>I0306122815600D400</v>
      </c>
      <c r="W167" s="251" t="str">
        <f t="shared" si="11"/>
        <v>I030612281560-0D400</v>
      </c>
    </row>
    <row r="168" spans="1:23" x14ac:dyDescent="0.3">
      <c r="A168" s="256" t="str">
        <f t="shared" si="8"/>
        <v>I0404548-811050K130-00008</v>
      </c>
      <c r="B168" s="251" t="s">
        <v>10217</v>
      </c>
      <c r="C168" s="251" t="s">
        <v>10031</v>
      </c>
      <c r="D168" s="251" t="s">
        <v>10218</v>
      </c>
      <c r="E168" s="251" t="s">
        <v>10160</v>
      </c>
      <c r="F168" s="251" t="s">
        <v>9957</v>
      </c>
      <c r="G168" s="251" t="s">
        <v>187</v>
      </c>
      <c r="H168" s="251" t="s">
        <v>5053</v>
      </c>
      <c r="I168" s="257" t="str">
        <f t="shared" si="9"/>
        <v>-00008</v>
      </c>
      <c r="J168" s="251">
        <v>8</v>
      </c>
      <c r="K168" s="251">
        <v>8</v>
      </c>
      <c r="M168" s="251" t="s">
        <v>9958</v>
      </c>
      <c r="N168" s="251" t="s">
        <v>10205</v>
      </c>
      <c r="O168" s="251">
        <v>8</v>
      </c>
      <c r="Q168" s="251" t="s">
        <v>10217</v>
      </c>
      <c r="R168" s="251" t="s">
        <v>10017</v>
      </c>
      <c r="S168" s="252" t="s">
        <v>186</v>
      </c>
      <c r="T168" s="251" t="str">
        <f t="shared" si="10"/>
        <v>I0404548811050K130</v>
      </c>
      <c r="W168" s="251" t="str">
        <f t="shared" si="11"/>
        <v>I040454881105-0K130</v>
      </c>
    </row>
    <row r="169" spans="1:23" x14ac:dyDescent="0.3">
      <c r="A169" s="256" t="str">
        <f t="shared" si="8"/>
        <v>I0404548-811060K130-00009</v>
      </c>
      <c r="B169" s="251" t="s">
        <v>10219</v>
      </c>
      <c r="C169" s="251" t="s">
        <v>10031</v>
      </c>
      <c r="D169" s="251" t="s">
        <v>10218</v>
      </c>
      <c r="E169" s="251" t="s">
        <v>10160</v>
      </c>
      <c r="F169" s="251" t="s">
        <v>9962</v>
      </c>
      <c r="G169" s="251" t="s">
        <v>196</v>
      </c>
      <c r="H169" s="251" t="s">
        <v>5054</v>
      </c>
      <c r="I169" s="257" t="str">
        <f t="shared" si="9"/>
        <v>-00009</v>
      </c>
      <c r="J169" s="251">
        <v>9</v>
      </c>
      <c r="K169" s="251">
        <v>9</v>
      </c>
      <c r="M169" s="251" t="s">
        <v>9958</v>
      </c>
      <c r="N169" s="251" t="s">
        <v>10205</v>
      </c>
      <c r="O169" s="251">
        <v>9</v>
      </c>
      <c r="Q169" s="251" t="s">
        <v>10219</v>
      </c>
      <c r="R169" s="251" t="s">
        <v>10017</v>
      </c>
      <c r="S169" s="252" t="s">
        <v>195</v>
      </c>
      <c r="T169" s="251" t="str">
        <f t="shared" si="10"/>
        <v>I0404548811060K130</v>
      </c>
      <c r="W169" s="251" t="str">
        <f t="shared" si="11"/>
        <v>I040454881106-0K130</v>
      </c>
    </row>
    <row r="170" spans="1:23" x14ac:dyDescent="0.3">
      <c r="A170" s="256" t="str">
        <f t="shared" si="8"/>
        <v>I0404548-811100K130-00001</v>
      </c>
      <c r="B170" s="251" t="s">
        <v>10220</v>
      </c>
      <c r="C170" s="251" t="s">
        <v>10031</v>
      </c>
      <c r="D170" s="251" t="s">
        <v>10218</v>
      </c>
      <c r="E170" s="251" t="s">
        <v>10160</v>
      </c>
      <c r="F170" s="251" t="s">
        <v>9964</v>
      </c>
      <c r="G170" s="251" t="s">
        <v>183</v>
      </c>
      <c r="H170" s="251" t="s">
        <v>3422</v>
      </c>
      <c r="I170" s="257" t="str">
        <f t="shared" si="9"/>
        <v>-00001</v>
      </c>
      <c r="J170" s="251">
        <v>1</v>
      </c>
      <c r="K170" s="251">
        <v>1</v>
      </c>
      <c r="M170" s="251" t="s">
        <v>9958</v>
      </c>
      <c r="N170" s="251" t="s">
        <v>10205</v>
      </c>
      <c r="O170" s="251">
        <v>1</v>
      </c>
      <c r="Q170" s="251" t="s">
        <v>10220</v>
      </c>
      <c r="R170" s="251" t="s">
        <v>10017</v>
      </c>
      <c r="S170" s="252" t="s">
        <v>182</v>
      </c>
      <c r="T170" s="251" t="str">
        <f t="shared" si="10"/>
        <v>I0404548811100K130</v>
      </c>
      <c r="W170" s="251" t="str">
        <f t="shared" si="11"/>
        <v>I040454881110-0K130</v>
      </c>
    </row>
    <row r="171" spans="1:23" x14ac:dyDescent="0.3">
      <c r="A171" s="256" t="str">
        <f t="shared" si="8"/>
        <v>I0404548-811100KG61-00001</v>
      </c>
      <c r="B171" s="251" t="s">
        <v>10221</v>
      </c>
      <c r="C171" s="251" t="s">
        <v>10031</v>
      </c>
      <c r="D171" s="251" t="s">
        <v>10218</v>
      </c>
      <c r="E171" s="251" t="s">
        <v>10160</v>
      </c>
      <c r="F171" s="251" t="s">
        <v>9966</v>
      </c>
      <c r="G171" s="251" t="s">
        <v>575</v>
      </c>
      <c r="H171" s="251" t="s">
        <v>3422</v>
      </c>
      <c r="I171" s="257" t="str">
        <f t="shared" si="9"/>
        <v>-00001</v>
      </c>
      <c r="J171" s="251">
        <v>1</v>
      </c>
      <c r="K171" s="251">
        <v>1</v>
      </c>
      <c r="M171" s="251" t="s">
        <v>9958</v>
      </c>
      <c r="N171" s="251" t="s">
        <v>10205</v>
      </c>
      <c r="O171" s="251">
        <v>1</v>
      </c>
      <c r="Q171" s="251" t="s">
        <v>10221</v>
      </c>
      <c r="R171" s="251" t="s">
        <v>10017</v>
      </c>
      <c r="S171" s="252" t="s">
        <v>574</v>
      </c>
      <c r="T171" s="251" t="str">
        <f t="shared" si="10"/>
        <v>I0404548811100KG61</v>
      </c>
      <c r="W171" s="251" t="str">
        <f t="shared" si="11"/>
        <v>I040454881110-0KG61</v>
      </c>
    </row>
    <row r="172" spans="1:23" x14ac:dyDescent="0.3">
      <c r="A172" s="256" t="str">
        <f t="shared" si="8"/>
        <v>I0404548-811500K130-00002</v>
      </c>
      <c r="B172" s="251" t="s">
        <v>10222</v>
      </c>
      <c r="C172" s="251" t="s">
        <v>10031</v>
      </c>
      <c r="D172" s="251" t="s">
        <v>10218</v>
      </c>
      <c r="E172" s="251" t="s">
        <v>10160</v>
      </c>
      <c r="F172" s="251" t="s">
        <v>9968</v>
      </c>
      <c r="G172" s="251" t="s">
        <v>191</v>
      </c>
      <c r="H172" s="251" t="s">
        <v>3429</v>
      </c>
      <c r="I172" s="257" t="str">
        <f t="shared" si="9"/>
        <v>-00002</v>
      </c>
      <c r="J172" s="251">
        <v>2</v>
      </c>
      <c r="K172" s="251">
        <v>2</v>
      </c>
      <c r="M172" s="251" t="s">
        <v>9958</v>
      </c>
      <c r="N172" s="251" t="s">
        <v>10205</v>
      </c>
      <c r="O172" s="251">
        <v>2</v>
      </c>
      <c r="Q172" s="251" t="s">
        <v>10222</v>
      </c>
      <c r="R172" s="251" t="s">
        <v>10017</v>
      </c>
      <c r="S172" s="252" t="s">
        <v>190</v>
      </c>
      <c r="T172" s="251" t="str">
        <f t="shared" si="10"/>
        <v>I0404548811500K130</v>
      </c>
      <c r="W172" s="251" t="str">
        <f t="shared" si="11"/>
        <v>I040454881150-0K130</v>
      </c>
    </row>
    <row r="173" spans="1:23" x14ac:dyDescent="0.3">
      <c r="A173" s="256" t="str">
        <f t="shared" si="8"/>
        <v>I0404548-811500KG61-00001</v>
      </c>
      <c r="B173" s="251" t="s">
        <v>10223</v>
      </c>
      <c r="C173" s="251" t="s">
        <v>10031</v>
      </c>
      <c r="D173" s="251" t="s">
        <v>10218</v>
      </c>
      <c r="E173" s="251" t="s">
        <v>10160</v>
      </c>
      <c r="F173" s="251" t="s">
        <v>9970</v>
      </c>
      <c r="G173" s="251" t="s">
        <v>583</v>
      </c>
      <c r="H173" s="251" t="s">
        <v>3429</v>
      </c>
      <c r="I173" s="257" t="str">
        <f t="shared" si="9"/>
        <v>-00001</v>
      </c>
      <c r="J173" s="251">
        <v>1</v>
      </c>
      <c r="K173" s="251">
        <v>1</v>
      </c>
      <c r="M173" s="251" t="s">
        <v>9958</v>
      </c>
      <c r="N173" s="251" t="s">
        <v>10205</v>
      </c>
      <c r="O173" s="251">
        <v>1</v>
      </c>
      <c r="Q173" s="251" t="s">
        <v>10223</v>
      </c>
      <c r="R173" s="251" t="s">
        <v>10017</v>
      </c>
      <c r="S173" s="252" t="s">
        <v>582</v>
      </c>
      <c r="T173" s="251" t="str">
        <f t="shared" si="10"/>
        <v>I0404548811500KG61</v>
      </c>
      <c r="W173" s="251" t="str">
        <f t="shared" si="11"/>
        <v>I040454881150-0KG61</v>
      </c>
    </row>
    <row r="174" spans="1:23" x14ac:dyDescent="0.3">
      <c r="A174" s="256" t="str">
        <f t="shared" si="8"/>
        <v>I0404548-811700KC31-00001</v>
      </c>
      <c r="B174" s="251" t="s">
        <v>10224</v>
      </c>
      <c r="C174" s="251" t="s">
        <v>10031</v>
      </c>
      <c r="D174" s="251" t="s">
        <v>10218</v>
      </c>
      <c r="E174" s="251" t="s">
        <v>10160</v>
      </c>
      <c r="F174" s="251" t="s">
        <v>9972</v>
      </c>
      <c r="G174" s="251" t="s">
        <v>482</v>
      </c>
      <c r="H174" s="251" t="s">
        <v>5102</v>
      </c>
      <c r="I174" s="257" t="str">
        <f t="shared" si="9"/>
        <v>-00001</v>
      </c>
      <c r="J174" s="251">
        <v>1</v>
      </c>
      <c r="K174" s="251">
        <v>1</v>
      </c>
      <c r="M174" s="251" t="s">
        <v>9958</v>
      </c>
      <c r="N174" s="251" t="s">
        <v>10205</v>
      </c>
      <c r="O174" s="251">
        <v>1</v>
      </c>
      <c r="Q174" s="251" t="s">
        <v>10224</v>
      </c>
      <c r="R174" s="251" t="s">
        <v>10017</v>
      </c>
      <c r="S174" s="252" t="s">
        <v>481</v>
      </c>
      <c r="T174" s="251" t="str">
        <f t="shared" si="10"/>
        <v>I0404548811700KC31</v>
      </c>
      <c r="W174" s="251" t="str">
        <f t="shared" si="11"/>
        <v>I040454881170-0KC31</v>
      </c>
    </row>
    <row r="175" spans="1:23" x14ac:dyDescent="0.3">
      <c r="A175" s="256" t="str">
        <f t="shared" si="8"/>
        <v>I0404548-811700KG61-00001</v>
      </c>
      <c r="B175" s="251" t="s">
        <v>10225</v>
      </c>
      <c r="C175" s="251" t="s">
        <v>10031</v>
      </c>
      <c r="D175" s="251" t="s">
        <v>10218</v>
      </c>
      <c r="E175" s="251" t="s">
        <v>10160</v>
      </c>
      <c r="F175" s="251" t="s">
        <v>9974</v>
      </c>
      <c r="G175" s="251" t="s">
        <v>586</v>
      </c>
      <c r="H175" s="251" t="s">
        <v>5102</v>
      </c>
      <c r="I175" s="257" t="str">
        <f t="shared" si="9"/>
        <v>-00001</v>
      </c>
      <c r="J175" s="251">
        <v>1</v>
      </c>
      <c r="K175" s="251">
        <v>1</v>
      </c>
      <c r="M175" s="251" t="s">
        <v>9958</v>
      </c>
      <c r="N175" s="251" t="s">
        <v>10205</v>
      </c>
      <c r="O175" s="251">
        <v>1</v>
      </c>
      <c r="Q175" s="251" t="s">
        <v>10225</v>
      </c>
      <c r="R175" s="251" t="s">
        <v>10017</v>
      </c>
      <c r="S175" s="252" t="s">
        <v>585</v>
      </c>
      <c r="T175" s="251" t="str">
        <f t="shared" si="10"/>
        <v>I0404548811700KG61</v>
      </c>
      <c r="W175" s="251" t="str">
        <f t="shared" si="11"/>
        <v>I040454881170-0KG61</v>
      </c>
    </row>
    <row r="176" spans="1:23" x14ac:dyDescent="0.3">
      <c r="A176" s="256" t="str">
        <f t="shared" si="8"/>
        <v>I0404548-81170VT080-00001</v>
      </c>
      <c r="B176" s="251" t="s">
        <v>10226</v>
      </c>
      <c r="C176" s="251" t="s">
        <v>10031</v>
      </c>
      <c r="D176" s="251" t="s">
        <v>10218</v>
      </c>
      <c r="E176" s="251" t="s">
        <v>10160</v>
      </c>
      <c r="F176" s="251" t="s">
        <v>9976</v>
      </c>
      <c r="G176" s="251" t="s">
        <v>10227</v>
      </c>
      <c r="H176" s="251" t="s">
        <v>5102</v>
      </c>
      <c r="I176" s="257" t="str">
        <f t="shared" si="9"/>
        <v>-00001</v>
      </c>
      <c r="J176" s="251">
        <v>1</v>
      </c>
      <c r="K176" s="251">
        <v>1</v>
      </c>
      <c r="M176" s="251" t="s">
        <v>9958</v>
      </c>
      <c r="N176" s="251" t="s">
        <v>10205</v>
      </c>
      <c r="O176" s="251">
        <v>1</v>
      </c>
      <c r="Q176" s="251" t="s">
        <v>10226</v>
      </c>
      <c r="R176" s="251" t="s">
        <v>10017</v>
      </c>
      <c r="S176" s="252" t="s">
        <v>8693</v>
      </c>
      <c r="T176" s="251" t="str">
        <f t="shared" si="10"/>
        <v>I040454881170VT080</v>
      </c>
      <c r="W176" s="251" t="str">
        <f t="shared" si="11"/>
        <v>I040454881170-VT080</v>
      </c>
    </row>
    <row r="177" spans="1:23" x14ac:dyDescent="0.3">
      <c r="A177" s="256" t="str">
        <f t="shared" si="8"/>
        <v>I0404548-815510K210-00007</v>
      </c>
      <c r="B177" s="251" t="s">
        <v>10228</v>
      </c>
      <c r="C177" s="251" t="s">
        <v>10031</v>
      </c>
      <c r="D177" s="251" t="s">
        <v>10218</v>
      </c>
      <c r="E177" s="251" t="s">
        <v>10160</v>
      </c>
      <c r="F177" s="251" t="s">
        <v>9978</v>
      </c>
      <c r="G177" s="251" t="s">
        <v>667</v>
      </c>
      <c r="H177" s="251" t="s">
        <v>3436</v>
      </c>
      <c r="I177" s="257" t="str">
        <f t="shared" si="9"/>
        <v>-00007</v>
      </c>
      <c r="J177" s="251">
        <v>7</v>
      </c>
      <c r="K177" s="251">
        <v>7</v>
      </c>
      <c r="M177" s="251" t="s">
        <v>9958</v>
      </c>
      <c r="N177" s="251" t="s">
        <v>10205</v>
      </c>
      <c r="O177" s="251">
        <v>7</v>
      </c>
      <c r="Q177" s="251" t="s">
        <v>10228</v>
      </c>
      <c r="R177" s="251" t="s">
        <v>10017</v>
      </c>
      <c r="S177" s="252" t="s">
        <v>666</v>
      </c>
      <c r="T177" s="251" t="str">
        <f t="shared" si="10"/>
        <v>I0404548815510K210</v>
      </c>
      <c r="W177" s="251" t="str">
        <f t="shared" si="11"/>
        <v>I040454881551-0K210</v>
      </c>
    </row>
    <row r="178" spans="1:23" x14ac:dyDescent="0.3">
      <c r="A178" s="256" t="str">
        <f t="shared" si="8"/>
        <v>I0404548-81560BZ850-00002</v>
      </c>
      <c r="B178" s="251" t="s">
        <v>10229</v>
      </c>
      <c r="C178" s="251" t="s">
        <v>10031</v>
      </c>
      <c r="D178" s="251" t="s">
        <v>10218</v>
      </c>
      <c r="E178" s="251" t="s">
        <v>10160</v>
      </c>
      <c r="F178" s="251" t="s">
        <v>9980</v>
      </c>
      <c r="G178" s="251" t="s">
        <v>5302</v>
      </c>
      <c r="H178" s="251" t="s">
        <v>5204</v>
      </c>
      <c r="I178" s="257" t="str">
        <f t="shared" si="9"/>
        <v>-00002</v>
      </c>
      <c r="J178" s="251">
        <v>2</v>
      </c>
      <c r="K178" s="251">
        <v>2</v>
      </c>
      <c r="M178" s="251" t="s">
        <v>9958</v>
      </c>
      <c r="N178" s="251" t="s">
        <v>10205</v>
      </c>
      <c r="O178" s="251">
        <v>2</v>
      </c>
      <c r="Q178" s="251" t="s">
        <v>10229</v>
      </c>
      <c r="R178" s="251" t="s">
        <v>10017</v>
      </c>
      <c r="S178" s="252" t="s">
        <v>4316</v>
      </c>
      <c r="T178" s="251" t="str">
        <f t="shared" si="10"/>
        <v>I040454881560BZ850</v>
      </c>
      <c r="W178" s="251" t="str">
        <f t="shared" si="11"/>
        <v>I040454881560-BZ850</v>
      </c>
    </row>
    <row r="179" spans="1:23" x14ac:dyDescent="0.3">
      <c r="A179" s="256" t="str">
        <f t="shared" si="8"/>
        <v>I0404548-815610K120-00003</v>
      </c>
      <c r="B179" s="251" t="s">
        <v>10230</v>
      </c>
      <c r="C179" s="251" t="s">
        <v>10031</v>
      </c>
      <c r="D179" s="251" t="s">
        <v>10218</v>
      </c>
      <c r="E179" s="251" t="s">
        <v>10160</v>
      </c>
      <c r="F179" s="251" t="s">
        <v>9982</v>
      </c>
      <c r="G179" s="251" t="s">
        <v>650</v>
      </c>
      <c r="H179" s="251" t="s">
        <v>5205</v>
      </c>
      <c r="I179" s="257" t="str">
        <f t="shared" si="9"/>
        <v>-00003</v>
      </c>
      <c r="J179" s="251">
        <v>3</v>
      </c>
      <c r="K179" s="251">
        <v>3</v>
      </c>
      <c r="M179" s="251" t="s">
        <v>9958</v>
      </c>
      <c r="N179" s="251" t="s">
        <v>10205</v>
      </c>
      <c r="O179" s="251">
        <v>3</v>
      </c>
      <c r="Q179" s="251" t="s">
        <v>10230</v>
      </c>
      <c r="R179" s="251" t="s">
        <v>10017</v>
      </c>
      <c r="S179" s="252" t="s">
        <v>649</v>
      </c>
      <c r="T179" s="251" t="str">
        <f t="shared" si="10"/>
        <v>I0404548815610K120</v>
      </c>
      <c r="W179" s="251" t="str">
        <f t="shared" si="11"/>
        <v>I040454881561-0K120</v>
      </c>
    </row>
    <row r="180" spans="1:23" x14ac:dyDescent="0.3">
      <c r="A180" s="256" t="str">
        <f t="shared" si="8"/>
        <v>I0404548-815610K210-00005</v>
      </c>
      <c r="B180" s="251" t="s">
        <v>10231</v>
      </c>
      <c r="C180" s="251" t="s">
        <v>10031</v>
      </c>
      <c r="D180" s="251" t="s">
        <v>10218</v>
      </c>
      <c r="E180" s="251" t="s">
        <v>10160</v>
      </c>
      <c r="F180" s="251" t="s">
        <v>9984</v>
      </c>
      <c r="G180" s="251" t="s">
        <v>678</v>
      </c>
      <c r="H180" s="251" t="s">
        <v>3443</v>
      </c>
      <c r="I180" s="257" t="str">
        <f t="shared" si="9"/>
        <v>-00005</v>
      </c>
      <c r="J180" s="251">
        <v>5</v>
      </c>
      <c r="K180" s="251">
        <v>5</v>
      </c>
      <c r="M180" s="251" t="s">
        <v>9958</v>
      </c>
      <c r="N180" s="251" t="s">
        <v>10205</v>
      </c>
      <c r="O180" s="251">
        <v>5</v>
      </c>
      <c r="Q180" s="251" t="s">
        <v>10231</v>
      </c>
      <c r="R180" s="251" t="s">
        <v>10017</v>
      </c>
      <c r="S180" s="252" t="s">
        <v>677</v>
      </c>
      <c r="T180" s="251" t="str">
        <f t="shared" si="10"/>
        <v>I0404548815610K210</v>
      </c>
      <c r="W180" s="251" t="str">
        <f t="shared" si="11"/>
        <v>I040454881561-0K210</v>
      </c>
    </row>
    <row r="181" spans="1:23" x14ac:dyDescent="0.3">
      <c r="A181" s="256" t="str">
        <f t="shared" si="8"/>
        <v>I0404548-815840K050-00001</v>
      </c>
      <c r="B181" s="251" t="s">
        <v>10232</v>
      </c>
      <c r="C181" s="251" t="s">
        <v>10031</v>
      </c>
      <c r="D181" s="251" t="s">
        <v>10218</v>
      </c>
      <c r="E181" s="251" t="s">
        <v>10160</v>
      </c>
      <c r="F181" s="251" t="s">
        <v>9986</v>
      </c>
      <c r="G181" s="251" t="s">
        <v>760</v>
      </c>
      <c r="H181" s="251" t="s">
        <v>10233</v>
      </c>
      <c r="I181" s="257" t="str">
        <f t="shared" si="9"/>
        <v>-00001</v>
      </c>
      <c r="J181" s="251">
        <v>1</v>
      </c>
      <c r="K181" s="251">
        <v>1</v>
      </c>
      <c r="M181" s="251" t="s">
        <v>10007</v>
      </c>
      <c r="N181" s="251" t="s">
        <v>10205</v>
      </c>
      <c r="O181" s="251">
        <v>1</v>
      </c>
      <c r="Q181" s="251" t="s">
        <v>10232</v>
      </c>
      <c r="R181" s="251" t="s">
        <v>10017</v>
      </c>
      <c r="S181" s="252" t="s">
        <v>759</v>
      </c>
      <c r="T181" s="251" t="str">
        <f t="shared" si="10"/>
        <v>I0404548815840K050</v>
      </c>
      <c r="W181" s="251" t="str">
        <f t="shared" si="11"/>
        <v>I040454881584-0K050</v>
      </c>
    </row>
    <row r="182" spans="1:23" x14ac:dyDescent="0.3">
      <c r="A182" s="256" t="str">
        <f t="shared" si="8"/>
        <v>I0404548-815940K050-00001</v>
      </c>
      <c r="B182" s="251" t="s">
        <v>10234</v>
      </c>
      <c r="C182" s="251" t="s">
        <v>10031</v>
      </c>
      <c r="D182" s="251" t="s">
        <v>10218</v>
      </c>
      <c r="E182" s="251" t="s">
        <v>10160</v>
      </c>
      <c r="F182" s="251" t="s">
        <v>9988</v>
      </c>
      <c r="G182" s="251" t="s">
        <v>772</v>
      </c>
      <c r="H182" s="251" t="s">
        <v>10233</v>
      </c>
      <c r="I182" s="257" t="str">
        <f t="shared" si="9"/>
        <v>-00001</v>
      </c>
      <c r="J182" s="251">
        <v>1</v>
      </c>
      <c r="K182" s="251">
        <v>1</v>
      </c>
      <c r="M182" s="251" t="s">
        <v>10007</v>
      </c>
      <c r="N182" s="251" t="s">
        <v>10205</v>
      </c>
      <c r="O182" s="251">
        <v>1</v>
      </c>
      <c r="Q182" s="251" t="s">
        <v>10234</v>
      </c>
      <c r="R182" s="251" t="s">
        <v>10017</v>
      </c>
      <c r="S182" s="252" t="s">
        <v>771</v>
      </c>
      <c r="T182" s="251" t="str">
        <f t="shared" si="10"/>
        <v>I0404548815940K050</v>
      </c>
      <c r="W182" s="251" t="str">
        <f t="shared" si="11"/>
        <v>I040454881594-0K050</v>
      </c>
    </row>
    <row r="183" spans="1:23" x14ac:dyDescent="0.3">
      <c r="A183" s="256" t="str">
        <f t="shared" si="8"/>
        <v>I0404549-81110VT040-00003</v>
      </c>
      <c r="B183" s="251" t="s">
        <v>10235</v>
      </c>
      <c r="C183" s="251" t="s">
        <v>10031</v>
      </c>
      <c r="D183" s="251" t="s">
        <v>10236</v>
      </c>
      <c r="E183" s="251" t="s">
        <v>10160</v>
      </c>
      <c r="F183" s="251" t="s">
        <v>9957</v>
      </c>
      <c r="G183" s="251" t="s">
        <v>10047</v>
      </c>
      <c r="H183" s="251" t="s">
        <v>3422</v>
      </c>
      <c r="I183" s="257" t="str">
        <f t="shared" si="9"/>
        <v>-00003</v>
      </c>
      <c r="J183" s="251">
        <v>3</v>
      </c>
      <c r="K183" s="251">
        <v>3</v>
      </c>
      <c r="M183" s="251" t="s">
        <v>9958</v>
      </c>
      <c r="N183" s="251" t="s">
        <v>10214</v>
      </c>
      <c r="O183" s="251">
        <v>3</v>
      </c>
      <c r="Q183" s="251" t="s">
        <v>10235</v>
      </c>
      <c r="R183" s="251" t="s">
        <v>10028</v>
      </c>
      <c r="S183" s="252" t="s">
        <v>3713</v>
      </c>
      <c r="T183" s="251" t="str">
        <f t="shared" si="10"/>
        <v>I040454981110VT040</v>
      </c>
      <c r="W183" s="251" t="str">
        <f t="shared" si="11"/>
        <v>I040454981110-VT040</v>
      </c>
    </row>
    <row r="184" spans="1:23" x14ac:dyDescent="0.3">
      <c r="A184" s="256" t="str">
        <f t="shared" si="8"/>
        <v>I0404549-81110VT080-00003</v>
      </c>
      <c r="B184" s="251" t="s">
        <v>10237</v>
      </c>
      <c r="C184" s="251" t="s">
        <v>10031</v>
      </c>
      <c r="D184" s="251" t="s">
        <v>10236</v>
      </c>
      <c r="E184" s="251" t="s">
        <v>10160</v>
      </c>
      <c r="F184" s="251" t="s">
        <v>9962</v>
      </c>
      <c r="G184" s="251" t="s">
        <v>4985</v>
      </c>
      <c r="H184" s="251" t="s">
        <v>3422</v>
      </c>
      <c r="I184" s="257" t="str">
        <f t="shared" si="9"/>
        <v>-00003</v>
      </c>
      <c r="J184" s="251">
        <v>3</v>
      </c>
      <c r="K184" s="251">
        <v>3</v>
      </c>
      <c r="M184" s="251" t="s">
        <v>9958</v>
      </c>
      <c r="N184" s="251" t="s">
        <v>10214</v>
      </c>
      <c r="O184" s="251">
        <v>3</v>
      </c>
      <c r="Q184" s="251" t="s">
        <v>10237</v>
      </c>
      <c r="R184" s="251" t="s">
        <v>10028</v>
      </c>
      <c r="S184" s="252" t="s">
        <v>3719</v>
      </c>
      <c r="T184" s="251" t="str">
        <f t="shared" si="10"/>
        <v>I040454981110VT080</v>
      </c>
      <c r="W184" s="251" t="str">
        <f t="shared" si="11"/>
        <v>I040454981110-VT080</v>
      </c>
    </row>
    <row r="185" spans="1:23" x14ac:dyDescent="0.3">
      <c r="A185" s="256" t="str">
        <f t="shared" si="8"/>
        <v>I0404549-81110VT100-00001</v>
      </c>
      <c r="B185" s="251" t="s">
        <v>10238</v>
      </c>
      <c r="C185" s="251" t="s">
        <v>10031</v>
      </c>
      <c r="D185" s="251" t="s">
        <v>10236</v>
      </c>
      <c r="E185" s="251" t="s">
        <v>10160</v>
      </c>
      <c r="F185" s="251" t="s">
        <v>9964</v>
      </c>
      <c r="G185" s="251" t="s">
        <v>10049</v>
      </c>
      <c r="H185" s="251" t="s">
        <v>3422</v>
      </c>
      <c r="I185" s="257" t="str">
        <f t="shared" si="9"/>
        <v>-00001</v>
      </c>
      <c r="J185" s="251">
        <v>1</v>
      </c>
      <c r="K185" s="251">
        <v>1</v>
      </c>
      <c r="M185" s="251" t="s">
        <v>9958</v>
      </c>
      <c r="N185" s="251" t="s">
        <v>10214</v>
      </c>
      <c r="O185" s="251">
        <v>1</v>
      </c>
      <c r="Q185" s="251" t="s">
        <v>10238</v>
      </c>
      <c r="R185" s="251" t="s">
        <v>10028</v>
      </c>
      <c r="S185" s="252" t="s">
        <v>3723</v>
      </c>
      <c r="T185" s="251" t="str">
        <f t="shared" si="10"/>
        <v>I040454981110VT100</v>
      </c>
      <c r="W185" s="251" t="str">
        <f t="shared" si="11"/>
        <v>I040454981110-VT100</v>
      </c>
    </row>
    <row r="186" spans="1:23" x14ac:dyDescent="0.3">
      <c r="A186" s="256" t="str">
        <f t="shared" si="8"/>
        <v>I0404549-811500K300-00002</v>
      </c>
      <c r="B186" s="251" t="s">
        <v>10239</v>
      </c>
      <c r="C186" s="251" t="s">
        <v>10031</v>
      </c>
      <c r="D186" s="251" t="s">
        <v>10236</v>
      </c>
      <c r="E186" s="251" t="s">
        <v>10160</v>
      </c>
      <c r="F186" s="251" t="s">
        <v>9966</v>
      </c>
      <c r="G186" s="251" t="s">
        <v>234</v>
      </c>
      <c r="H186" s="251" t="s">
        <v>5093</v>
      </c>
      <c r="I186" s="257" t="str">
        <f t="shared" si="9"/>
        <v>-00002</v>
      </c>
      <c r="J186" s="251">
        <v>2</v>
      </c>
      <c r="K186" s="251">
        <v>2</v>
      </c>
      <c r="M186" s="251" t="s">
        <v>9958</v>
      </c>
      <c r="N186" s="251" t="s">
        <v>10214</v>
      </c>
      <c r="O186" s="251">
        <v>2</v>
      </c>
      <c r="Q186" s="251" t="s">
        <v>10239</v>
      </c>
      <c r="R186" s="251" t="s">
        <v>10028</v>
      </c>
      <c r="S186" s="252" t="s">
        <v>233</v>
      </c>
      <c r="T186" s="251" t="str">
        <f t="shared" si="10"/>
        <v>I0404549811500K300</v>
      </c>
      <c r="W186" s="251" t="str">
        <f t="shared" si="11"/>
        <v>I040454981150-0K300</v>
      </c>
    </row>
    <row r="187" spans="1:23" x14ac:dyDescent="0.3">
      <c r="A187" s="256" t="str">
        <f t="shared" si="8"/>
        <v>I0404549-81150VT040-00003</v>
      </c>
      <c r="B187" s="251" t="s">
        <v>10240</v>
      </c>
      <c r="C187" s="251" t="s">
        <v>10031</v>
      </c>
      <c r="D187" s="251" t="s">
        <v>10236</v>
      </c>
      <c r="E187" s="251" t="s">
        <v>10160</v>
      </c>
      <c r="F187" s="251" t="s">
        <v>9968</v>
      </c>
      <c r="G187" s="251" t="s">
        <v>10051</v>
      </c>
      <c r="H187" s="251" t="s">
        <v>3429</v>
      </c>
      <c r="I187" s="257" t="str">
        <f t="shared" si="9"/>
        <v>-00003</v>
      </c>
      <c r="J187" s="251">
        <v>3</v>
      </c>
      <c r="K187" s="251">
        <v>3</v>
      </c>
      <c r="M187" s="251" t="s">
        <v>9958</v>
      </c>
      <c r="N187" s="251" t="s">
        <v>10214</v>
      </c>
      <c r="O187" s="251">
        <v>3</v>
      </c>
      <c r="Q187" s="251" t="s">
        <v>10240</v>
      </c>
      <c r="R187" s="251" t="s">
        <v>10028</v>
      </c>
      <c r="S187" s="252" t="s">
        <v>3725</v>
      </c>
      <c r="T187" s="251" t="str">
        <f t="shared" si="10"/>
        <v>I040454981150VT040</v>
      </c>
      <c r="W187" s="251" t="str">
        <f t="shared" si="11"/>
        <v>I040454981150-VT040</v>
      </c>
    </row>
    <row r="188" spans="1:23" x14ac:dyDescent="0.3">
      <c r="A188" s="256" t="str">
        <f t="shared" si="8"/>
        <v>I0404549-81150VT080-00002</v>
      </c>
      <c r="B188" s="251" t="s">
        <v>10241</v>
      </c>
      <c r="C188" s="251" t="s">
        <v>10031</v>
      </c>
      <c r="D188" s="251" t="s">
        <v>10236</v>
      </c>
      <c r="E188" s="251" t="s">
        <v>10160</v>
      </c>
      <c r="F188" s="251" t="s">
        <v>9970</v>
      </c>
      <c r="G188" s="251" t="s">
        <v>10242</v>
      </c>
      <c r="H188" s="251" t="s">
        <v>3429</v>
      </c>
      <c r="I188" s="257" t="str">
        <f t="shared" si="9"/>
        <v>-00002</v>
      </c>
      <c r="J188" s="251">
        <v>2</v>
      </c>
      <c r="K188" s="251">
        <v>2</v>
      </c>
      <c r="M188" s="251" t="s">
        <v>9958</v>
      </c>
      <c r="N188" s="251" t="s">
        <v>10214</v>
      </c>
      <c r="O188" s="251">
        <v>2</v>
      </c>
      <c r="Q188" s="251" t="s">
        <v>10241</v>
      </c>
      <c r="R188" s="251" t="s">
        <v>10028</v>
      </c>
      <c r="S188" s="252" t="s">
        <v>3731</v>
      </c>
      <c r="T188" s="251" t="str">
        <f t="shared" si="10"/>
        <v>I040454981150VT080</v>
      </c>
      <c r="W188" s="251" t="str">
        <f t="shared" si="11"/>
        <v>I040454981150-VT080</v>
      </c>
    </row>
    <row r="189" spans="1:23" x14ac:dyDescent="0.3">
      <c r="A189" s="256" t="str">
        <f t="shared" si="8"/>
        <v>I0404549-81150VT100-00002</v>
      </c>
      <c r="B189" s="251" t="s">
        <v>10243</v>
      </c>
      <c r="C189" s="251" t="s">
        <v>10031</v>
      </c>
      <c r="D189" s="251" t="s">
        <v>10236</v>
      </c>
      <c r="E189" s="251" t="s">
        <v>10160</v>
      </c>
      <c r="F189" s="251" t="s">
        <v>9972</v>
      </c>
      <c r="G189" s="251" t="s">
        <v>4999</v>
      </c>
      <c r="H189" s="251" t="s">
        <v>3429</v>
      </c>
      <c r="I189" s="257" t="str">
        <f t="shared" si="9"/>
        <v>-00002</v>
      </c>
      <c r="J189" s="251">
        <v>2</v>
      </c>
      <c r="K189" s="251">
        <v>2</v>
      </c>
      <c r="M189" s="251" t="s">
        <v>9958</v>
      </c>
      <c r="N189" s="251" t="s">
        <v>10214</v>
      </c>
      <c r="O189" s="251">
        <v>2</v>
      </c>
      <c r="Q189" s="251" t="s">
        <v>10243</v>
      </c>
      <c r="R189" s="251" t="s">
        <v>10028</v>
      </c>
      <c r="S189" s="252" t="s">
        <v>3735</v>
      </c>
      <c r="T189" s="251" t="str">
        <f t="shared" si="10"/>
        <v>I040454981150VT100</v>
      </c>
      <c r="W189" s="251" t="str">
        <f t="shared" si="11"/>
        <v>I040454981150-VT100</v>
      </c>
    </row>
    <row r="190" spans="1:23" x14ac:dyDescent="0.3">
      <c r="A190" s="256" t="str">
        <f t="shared" si="8"/>
        <v>I0404549-811700K310-00002</v>
      </c>
      <c r="B190" s="251" t="s">
        <v>10244</v>
      </c>
      <c r="C190" s="251" t="s">
        <v>10031</v>
      </c>
      <c r="D190" s="251" t="s">
        <v>10236</v>
      </c>
      <c r="E190" s="251" t="s">
        <v>10160</v>
      </c>
      <c r="F190" s="251" t="s">
        <v>9974</v>
      </c>
      <c r="G190" s="251" t="s">
        <v>254</v>
      </c>
      <c r="H190" s="251" t="s">
        <v>5094</v>
      </c>
      <c r="I190" s="257" t="str">
        <f t="shared" si="9"/>
        <v>-00002</v>
      </c>
      <c r="J190" s="251">
        <v>2</v>
      </c>
      <c r="K190" s="251">
        <v>2</v>
      </c>
      <c r="M190" s="251" t="s">
        <v>9958</v>
      </c>
      <c r="N190" s="251" t="s">
        <v>10214</v>
      </c>
      <c r="O190" s="251">
        <v>2</v>
      </c>
      <c r="Q190" s="251" t="s">
        <v>10244</v>
      </c>
      <c r="R190" s="251" t="s">
        <v>10028</v>
      </c>
      <c r="S190" s="252" t="s">
        <v>253</v>
      </c>
      <c r="T190" s="251" t="str">
        <f t="shared" si="10"/>
        <v>I0404549811700K310</v>
      </c>
      <c r="W190" s="251" t="str">
        <f t="shared" si="11"/>
        <v>I040454981170-0K310</v>
      </c>
    </row>
    <row r="191" spans="1:23" x14ac:dyDescent="0.3">
      <c r="A191" s="256" t="str">
        <f t="shared" si="8"/>
        <v>I0404549-81170VT040-00001</v>
      </c>
      <c r="B191" s="251" t="s">
        <v>10245</v>
      </c>
      <c r="C191" s="251" t="s">
        <v>10031</v>
      </c>
      <c r="D191" s="251" t="s">
        <v>10236</v>
      </c>
      <c r="E191" s="251" t="s">
        <v>10160</v>
      </c>
      <c r="F191" s="251" t="s">
        <v>9976</v>
      </c>
      <c r="G191" s="251" t="s">
        <v>10054</v>
      </c>
      <c r="H191" s="251" t="s">
        <v>5102</v>
      </c>
      <c r="I191" s="257" t="str">
        <f t="shared" si="9"/>
        <v>-00001</v>
      </c>
      <c r="J191" s="251">
        <v>1</v>
      </c>
      <c r="K191" s="251">
        <v>1</v>
      </c>
      <c r="M191" s="251" t="s">
        <v>9958</v>
      </c>
      <c r="N191" s="251" t="s">
        <v>10214</v>
      </c>
      <c r="O191" s="251">
        <v>1</v>
      </c>
      <c r="Q191" s="251" t="s">
        <v>10245</v>
      </c>
      <c r="R191" s="251" t="s">
        <v>10028</v>
      </c>
      <c r="S191" s="252" t="s">
        <v>8706</v>
      </c>
      <c r="T191" s="251" t="str">
        <f t="shared" si="10"/>
        <v>I040454981170VT040</v>
      </c>
      <c r="W191" s="251" t="str">
        <f t="shared" si="11"/>
        <v>I040454981170-VT040</v>
      </c>
    </row>
    <row r="192" spans="1:23" x14ac:dyDescent="0.3">
      <c r="A192" s="256" t="str">
        <f t="shared" si="8"/>
        <v>I0404549-815500K080-00002</v>
      </c>
      <c r="B192" s="251" t="s">
        <v>10246</v>
      </c>
      <c r="C192" s="251" t="s">
        <v>10031</v>
      </c>
      <c r="D192" s="251" t="s">
        <v>10236</v>
      </c>
      <c r="E192" s="251" t="s">
        <v>10160</v>
      </c>
      <c r="F192" s="251" t="s">
        <v>9978</v>
      </c>
      <c r="G192" s="251" t="s">
        <v>151</v>
      </c>
      <c r="H192" s="251" t="s">
        <v>5045</v>
      </c>
      <c r="I192" s="257" t="str">
        <f t="shared" si="9"/>
        <v>-00002</v>
      </c>
      <c r="J192" s="251">
        <v>2</v>
      </c>
      <c r="K192" s="251">
        <v>2</v>
      </c>
      <c r="M192" s="251" t="s">
        <v>9958</v>
      </c>
      <c r="N192" s="251" t="s">
        <v>10214</v>
      </c>
      <c r="O192" s="251">
        <v>2</v>
      </c>
      <c r="Q192" s="251" t="s">
        <v>10246</v>
      </c>
      <c r="R192" s="251" t="s">
        <v>10028</v>
      </c>
      <c r="S192" s="252" t="s">
        <v>150</v>
      </c>
      <c r="T192" s="251" t="str">
        <f t="shared" si="10"/>
        <v>I0404549815500K080</v>
      </c>
      <c r="W192" s="251" t="str">
        <f t="shared" si="11"/>
        <v>I040454981550-0K080</v>
      </c>
    </row>
    <row r="193" spans="1:23" x14ac:dyDescent="0.3">
      <c r="A193" s="256" t="str">
        <f t="shared" si="8"/>
        <v>I0404549-81550VT020-00002</v>
      </c>
      <c r="B193" s="251" t="s">
        <v>10247</v>
      </c>
      <c r="C193" s="251" t="s">
        <v>10031</v>
      </c>
      <c r="D193" s="251" t="s">
        <v>10236</v>
      </c>
      <c r="E193" s="251" t="s">
        <v>10160</v>
      </c>
      <c r="F193" s="251" t="s">
        <v>9980</v>
      </c>
      <c r="G193" s="251" t="s">
        <v>10057</v>
      </c>
      <c r="H193" s="251" t="s">
        <v>5202</v>
      </c>
      <c r="I193" s="257" t="str">
        <f t="shared" si="9"/>
        <v>-00002</v>
      </c>
      <c r="J193" s="251">
        <v>2</v>
      </c>
      <c r="K193" s="251">
        <v>2</v>
      </c>
      <c r="M193" s="251" t="s">
        <v>9958</v>
      </c>
      <c r="N193" s="251" t="s">
        <v>10214</v>
      </c>
      <c r="O193" s="251">
        <v>2</v>
      </c>
      <c r="Q193" s="251" t="s">
        <v>10247</v>
      </c>
      <c r="R193" s="251" t="s">
        <v>10028</v>
      </c>
      <c r="S193" s="252" t="s">
        <v>3737</v>
      </c>
      <c r="T193" s="251" t="str">
        <f t="shared" si="10"/>
        <v>I040454981550VT020</v>
      </c>
      <c r="W193" s="251" t="str">
        <f t="shared" si="11"/>
        <v>I040454981550-VT020</v>
      </c>
    </row>
    <row r="194" spans="1:23" x14ac:dyDescent="0.3">
      <c r="A194" s="256" t="str">
        <f t="shared" si="8"/>
        <v>I0404549-81550VT050-00002</v>
      </c>
      <c r="B194" s="251" t="s">
        <v>10248</v>
      </c>
      <c r="C194" s="251" t="s">
        <v>10031</v>
      </c>
      <c r="D194" s="251" t="s">
        <v>10236</v>
      </c>
      <c r="E194" s="251" t="s">
        <v>10160</v>
      </c>
      <c r="F194" s="251" t="s">
        <v>9982</v>
      </c>
      <c r="G194" s="251" t="s">
        <v>5265</v>
      </c>
      <c r="H194" s="251" t="s">
        <v>5202</v>
      </c>
      <c r="I194" s="257" t="str">
        <f t="shared" si="9"/>
        <v>-00002</v>
      </c>
      <c r="J194" s="251">
        <v>2</v>
      </c>
      <c r="K194" s="251">
        <v>2</v>
      </c>
      <c r="M194" s="251" t="s">
        <v>9958</v>
      </c>
      <c r="N194" s="251" t="s">
        <v>10214</v>
      </c>
      <c r="O194" s="251">
        <v>2</v>
      </c>
      <c r="Q194" s="251" t="s">
        <v>10248</v>
      </c>
      <c r="R194" s="251" t="s">
        <v>10028</v>
      </c>
      <c r="S194" s="252" t="s">
        <v>3740</v>
      </c>
      <c r="T194" s="251" t="str">
        <f t="shared" si="10"/>
        <v>I040454981550VT050</v>
      </c>
      <c r="W194" s="251" t="str">
        <f t="shared" si="11"/>
        <v>I040454981550-VT050</v>
      </c>
    </row>
    <row r="195" spans="1:23" x14ac:dyDescent="0.3">
      <c r="A195" s="256" t="str">
        <f t="shared" si="8"/>
        <v>I0404549-81551VT020-00001</v>
      </c>
      <c r="B195" s="251" t="s">
        <v>10249</v>
      </c>
      <c r="C195" s="251" t="s">
        <v>10031</v>
      </c>
      <c r="D195" s="251" t="s">
        <v>10236</v>
      </c>
      <c r="E195" s="251" t="s">
        <v>10160</v>
      </c>
      <c r="F195" s="251" t="s">
        <v>9984</v>
      </c>
      <c r="G195" s="251" t="s">
        <v>10060</v>
      </c>
      <c r="H195" s="251" t="s">
        <v>3436</v>
      </c>
      <c r="I195" s="257" t="str">
        <f t="shared" si="9"/>
        <v>-00001</v>
      </c>
      <c r="J195" s="251">
        <v>1</v>
      </c>
      <c r="K195" s="251">
        <v>1</v>
      </c>
      <c r="M195" s="251" t="s">
        <v>9958</v>
      </c>
      <c r="N195" s="251" t="s">
        <v>10214</v>
      </c>
      <c r="O195" s="251">
        <v>1</v>
      </c>
      <c r="Q195" s="251" t="s">
        <v>10249</v>
      </c>
      <c r="R195" s="251" t="s">
        <v>10028</v>
      </c>
      <c r="S195" s="252" t="s">
        <v>3761</v>
      </c>
      <c r="T195" s="251" t="str">
        <f t="shared" si="10"/>
        <v>I040454981551VT020</v>
      </c>
      <c r="W195" s="251" t="str">
        <f t="shared" si="11"/>
        <v>I040454981551-VT020</v>
      </c>
    </row>
    <row r="196" spans="1:23" x14ac:dyDescent="0.3">
      <c r="A196" s="256" t="str">
        <f t="shared" si="8"/>
        <v>I0404549-81551VT050-00002</v>
      </c>
      <c r="B196" s="251" t="s">
        <v>10250</v>
      </c>
      <c r="C196" s="251" t="s">
        <v>10031</v>
      </c>
      <c r="D196" s="251" t="s">
        <v>10236</v>
      </c>
      <c r="E196" s="251" t="s">
        <v>10160</v>
      </c>
      <c r="F196" s="251" t="s">
        <v>9986</v>
      </c>
      <c r="G196" s="251" t="s">
        <v>10062</v>
      </c>
      <c r="H196" s="251" t="s">
        <v>3436</v>
      </c>
      <c r="I196" s="257" t="str">
        <f t="shared" si="9"/>
        <v>-00002</v>
      </c>
      <c r="J196" s="251">
        <v>2</v>
      </c>
      <c r="K196" s="251">
        <v>2</v>
      </c>
      <c r="M196" s="251" t="s">
        <v>9958</v>
      </c>
      <c r="N196" s="251" t="s">
        <v>10214</v>
      </c>
      <c r="O196" s="251">
        <v>2</v>
      </c>
      <c r="Q196" s="251" t="s">
        <v>10250</v>
      </c>
      <c r="R196" s="251" t="s">
        <v>10028</v>
      </c>
      <c r="S196" s="252" t="s">
        <v>3763</v>
      </c>
      <c r="T196" s="251" t="str">
        <f t="shared" si="10"/>
        <v>I040454981551VT050</v>
      </c>
      <c r="W196" s="251" t="str">
        <f t="shared" si="11"/>
        <v>I040454981551-VT050</v>
      </c>
    </row>
    <row r="197" spans="1:23" x14ac:dyDescent="0.3">
      <c r="A197" s="256" t="str">
        <f t="shared" si="8"/>
        <v>I0404549-815600K080-00002</v>
      </c>
      <c r="B197" s="251" t="s">
        <v>10251</v>
      </c>
      <c r="C197" s="251" t="s">
        <v>10031</v>
      </c>
      <c r="D197" s="251" t="s">
        <v>10236</v>
      </c>
      <c r="E197" s="251" t="s">
        <v>10160</v>
      </c>
      <c r="F197" s="251" t="s">
        <v>9988</v>
      </c>
      <c r="G197" s="251" t="s">
        <v>164</v>
      </c>
      <c r="H197" s="251" t="s">
        <v>5047</v>
      </c>
      <c r="I197" s="257" t="str">
        <f t="shared" si="9"/>
        <v>-00002</v>
      </c>
      <c r="J197" s="251">
        <v>2</v>
      </c>
      <c r="K197" s="251">
        <v>2</v>
      </c>
      <c r="M197" s="251" t="s">
        <v>9958</v>
      </c>
      <c r="N197" s="251" t="s">
        <v>10214</v>
      </c>
      <c r="O197" s="251">
        <v>2</v>
      </c>
      <c r="Q197" s="251" t="s">
        <v>10251</v>
      </c>
      <c r="R197" s="251" t="s">
        <v>10028</v>
      </c>
      <c r="S197" s="252" t="s">
        <v>163</v>
      </c>
      <c r="T197" s="251" t="str">
        <f t="shared" si="10"/>
        <v>I0404549815600K080</v>
      </c>
      <c r="W197" s="251" t="str">
        <f t="shared" si="11"/>
        <v>I040454981560-0K080</v>
      </c>
    </row>
    <row r="198" spans="1:23" x14ac:dyDescent="0.3">
      <c r="A198" s="256" t="str">
        <f t="shared" si="8"/>
        <v>I0404549-81560VT020-00002</v>
      </c>
      <c r="B198" s="251" t="s">
        <v>10252</v>
      </c>
      <c r="C198" s="251" t="s">
        <v>10031</v>
      </c>
      <c r="D198" s="251" t="s">
        <v>10236</v>
      </c>
      <c r="E198" s="251" t="s">
        <v>10160</v>
      </c>
      <c r="F198" s="251" t="s">
        <v>9990</v>
      </c>
      <c r="G198" s="251" t="s">
        <v>10065</v>
      </c>
      <c r="H198" s="251" t="s">
        <v>5204</v>
      </c>
      <c r="I198" s="257" t="str">
        <f t="shared" si="9"/>
        <v>-00002</v>
      </c>
      <c r="J198" s="251">
        <v>2</v>
      </c>
      <c r="K198" s="251">
        <v>2</v>
      </c>
      <c r="M198" s="251" t="s">
        <v>9958</v>
      </c>
      <c r="N198" s="251" t="s">
        <v>10214</v>
      </c>
      <c r="O198" s="251">
        <v>2</v>
      </c>
      <c r="Q198" s="251" t="s">
        <v>10252</v>
      </c>
      <c r="R198" s="251" t="s">
        <v>10028</v>
      </c>
      <c r="S198" s="252" t="s">
        <v>3743</v>
      </c>
      <c r="T198" s="251" t="str">
        <f t="shared" si="10"/>
        <v>I040454981560VT020</v>
      </c>
      <c r="W198" s="251" t="str">
        <f t="shared" si="11"/>
        <v>I040454981560-VT020</v>
      </c>
    </row>
    <row r="199" spans="1:23" x14ac:dyDescent="0.3">
      <c r="A199" s="256" t="str">
        <f t="shared" ref="A199:A262" si="12">D199&amp;$A$6&amp;S199&amp;I199</f>
        <v>I0404549-81560VT050-00001</v>
      </c>
      <c r="B199" s="251" t="s">
        <v>10253</v>
      </c>
      <c r="C199" s="251" t="s">
        <v>10031</v>
      </c>
      <c r="D199" s="251" t="s">
        <v>10236</v>
      </c>
      <c r="E199" s="251" t="s">
        <v>10160</v>
      </c>
      <c r="F199" s="251" t="s">
        <v>9992</v>
      </c>
      <c r="G199" s="251" t="s">
        <v>10067</v>
      </c>
      <c r="H199" s="251" t="s">
        <v>5204</v>
      </c>
      <c r="I199" s="257" t="str">
        <f t="shared" ref="I199:I262" si="13">+IF(AND(O199&lt;10),$B$2&amp;O199,IF(AND(O199&gt;9,O199&lt;=99),$B$3&amp;O199,IF(AND(O199&gt;99,L89075&lt;1000),$B$4&amp;O199,IF(AND(O199&gt;999),$B$5&amp;7))))</f>
        <v>-00001</v>
      </c>
      <c r="J199" s="251">
        <v>1</v>
      </c>
      <c r="K199" s="251">
        <v>1</v>
      </c>
      <c r="M199" s="251" t="s">
        <v>9958</v>
      </c>
      <c r="N199" s="251" t="s">
        <v>10214</v>
      </c>
      <c r="O199" s="251">
        <v>1</v>
      </c>
      <c r="Q199" s="251" t="s">
        <v>10253</v>
      </c>
      <c r="R199" s="251" t="s">
        <v>10028</v>
      </c>
      <c r="S199" s="252" t="s">
        <v>3746</v>
      </c>
      <c r="T199" s="251" t="str">
        <f t="shared" ref="T199:T262" si="14">+D199&amp;S199</f>
        <v>I040454981560VT050</v>
      </c>
      <c r="W199" s="251" t="str">
        <f t="shared" ref="W199:W262" si="15">D199&amp;G199</f>
        <v>I040454981560-VT050</v>
      </c>
    </row>
    <row r="200" spans="1:23" x14ac:dyDescent="0.3">
      <c r="A200" s="256" t="str">
        <f t="shared" si="12"/>
        <v>I0404549-815610K080-00002</v>
      </c>
      <c r="B200" s="251" t="s">
        <v>10254</v>
      </c>
      <c r="C200" s="251" t="s">
        <v>10031</v>
      </c>
      <c r="D200" s="251" t="s">
        <v>10236</v>
      </c>
      <c r="E200" s="251" t="s">
        <v>10160</v>
      </c>
      <c r="F200" s="251" t="s">
        <v>9995</v>
      </c>
      <c r="G200" s="251" t="s">
        <v>168</v>
      </c>
      <c r="H200" s="251" t="s">
        <v>5048</v>
      </c>
      <c r="I200" s="257" t="str">
        <f t="shared" si="13"/>
        <v>-00002</v>
      </c>
      <c r="J200" s="251">
        <v>2</v>
      </c>
      <c r="K200" s="251">
        <v>2</v>
      </c>
      <c r="M200" s="251" t="s">
        <v>9958</v>
      </c>
      <c r="N200" s="251" t="s">
        <v>10214</v>
      </c>
      <c r="O200" s="251">
        <v>2</v>
      </c>
      <c r="Q200" s="251" t="s">
        <v>10254</v>
      </c>
      <c r="R200" s="251" t="s">
        <v>10028</v>
      </c>
      <c r="S200" s="252" t="s">
        <v>167</v>
      </c>
      <c r="T200" s="251" t="str">
        <f t="shared" si="14"/>
        <v>I0404549815610K080</v>
      </c>
      <c r="W200" s="251" t="str">
        <f t="shared" si="15"/>
        <v>I040454981561-0K080</v>
      </c>
    </row>
    <row r="201" spans="1:23" x14ac:dyDescent="0.3">
      <c r="A201" s="256" t="str">
        <f t="shared" si="12"/>
        <v>I0404549-81561VT020-00001</v>
      </c>
      <c r="B201" s="251" t="s">
        <v>10255</v>
      </c>
      <c r="C201" s="251" t="s">
        <v>10031</v>
      </c>
      <c r="D201" s="251" t="s">
        <v>10236</v>
      </c>
      <c r="E201" s="251" t="s">
        <v>10160</v>
      </c>
      <c r="F201" s="251" t="s">
        <v>9997</v>
      </c>
      <c r="G201" s="251" t="s">
        <v>10256</v>
      </c>
      <c r="H201" s="251" t="s">
        <v>3443</v>
      </c>
      <c r="I201" s="257" t="str">
        <f t="shared" si="13"/>
        <v>-00001</v>
      </c>
      <c r="J201" s="251">
        <v>1</v>
      </c>
      <c r="K201" s="251">
        <v>1</v>
      </c>
      <c r="M201" s="251" t="s">
        <v>9958</v>
      </c>
      <c r="N201" s="251" t="s">
        <v>10214</v>
      </c>
      <c r="O201" s="251">
        <v>1</v>
      </c>
      <c r="Q201" s="251" t="s">
        <v>10255</v>
      </c>
      <c r="R201" s="251" t="s">
        <v>10028</v>
      </c>
      <c r="S201" s="252" t="s">
        <v>3767</v>
      </c>
      <c r="T201" s="251" t="str">
        <f t="shared" si="14"/>
        <v>I040454981561VT020</v>
      </c>
      <c r="W201" s="251" t="str">
        <f t="shared" si="15"/>
        <v>I040454981561-VT020</v>
      </c>
    </row>
    <row r="202" spans="1:23" x14ac:dyDescent="0.3">
      <c r="A202" s="256" t="str">
        <f t="shared" si="12"/>
        <v>I0404549-81561VT050-00002</v>
      </c>
      <c r="B202" s="251" t="s">
        <v>10257</v>
      </c>
      <c r="C202" s="251" t="s">
        <v>10031</v>
      </c>
      <c r="D202" s="251" t="s">
        <v>10236</v>
      </c>
      <c r="E202" s="251" t="s">
        <v>10160</v>
      </c>
      <c r="F202" s="251" t="s">
        <v>10000</v>
      </c>
      <c r="G202" s="251" t="s">
        <v>10258</v>
      </c>
      <c r="H202" s="251" t="s">
        <v>3443</v>
      </c>
      <c r="I202" s="257" t="str">
        <f t="shared" si="13"/>
        <v>-00002</v>
      </c>
      <c r="J202" s="251">
        <v>2</v>
      </c>
      <c r="K202" s="251">
        <v>2</v>
      </c>
      <c r="M202" s="251" t="s">
        <v>9958</v>
      </c>
      <c r="N202" s="251" t="s">
        <v>10214</v>
      </c>
      <c r="O202" s="251">
        <v>2</v>
      </c>
      <c r="Q202" s="251" t="s">
        <v>10257</v>
      </c>
      <c r="R202" s="251" t="s">
        <v>10028</v>
      </c>
      <c r="S202" s="252" t="s">
        <v>3769</v>
      </c>
      <c r="T202" s="251" t="str">
        <f t="shared" si="14"/>
        <v>I040454981561VT050</v>
      </c>
      <c r="W202" s="251" t="str">
        <f t="shared" si="15"/>
        <v>I040454981561-VT050</v>
      </c>
    </row>
    <row r="203" spans="1:23" x14ac:dyDescent="0.3">
      <c r="A203" s="256" t="str">
        <f t="shared" si="12"/>
        <v>I0404549-81580VT010-00002</v>
      </c>
      <c r="B203" s="251" t="s">
        <v>10259</v>
      </c>
      <c r="C203" s="251" t="s">
        <v>10031</v>
      </c>
      <c r="D203" s="251" t="s">
        <v>10236</v>
      </c>
      <c r="E203" s="251" t="s">
        <v>10160</v>
      </c>
      <c r="F203" s="251" t="s">
        <v>10002</v>
      </c>
      <c r="G203" s="251" t="s">
        <v>5289</v>
      </c>
      <c r="H203" s="251" t="s">
        <v>758</v>
      </c>
      <c r="I203" s="257" t="str">
        <f t="shared" si="13"/>
        <v>-00002</v>
      </c>
      <c r="J203" s="251">
        <v>2</v>
      </c>
      <c r="K203" s="251">
        <v>2</v>
      </c>
      <c r="M203" s="251" t="s">
        <v>9993</v>
      </c>
      <c r="N203" s="251" t="s">
        <v>10214</v>
      </c>
      <c r="O203" s="251">
        <v>2</v>
      </c>
      <c r="Q203" s="251" t="s">
        <v>10259</v>
      </c>
      <c r="R203" s="251" t="s">
        <v>10028</v>
      </c>
      <c r="S203" s="252" t="s">
        <v>3749</v>
      </c>
      <c r="T203" s="251" t="str">
        <f t="shared" si="14"/>
        <v>I040454981580VT010</v>
      </c>
      <c r="W203" s="251" t="str">
        <f t="shared" si="15"/>
        <v>I040454981580-VT010</v>
      </c>
    </row>
    <row r="204" spans="1:23" x14ac:dyDescent="0.3">
      <c r="A204" s="256" t="str">
        <f t="shared" si="12"/>
        <v>I0404549-81580VT020-00004</v>
      </c>
      <c r="B204" s="251" t="s">
        <v>10260</v>
      </c>
      <c r="C204" s="251" t="s">
        <v>10031</v>
      </c>
      <c r="D204" s="251" t="s">
        <v>10236</v>
      </c>
      <c r="E204" s="251" t="s">
        <v>10160</v>
      </c>
      <c r="F204" s="251" t="s">
        <v>10005</v>
      </c>
      <c r="G204" s="251" t="s">
        <v>10071</v>
      </c>
      <c r="H204" s="251" t="s">
        <v>758</v>
      </c>
      <c r="I204" s="257" t="str">
        <f t="shared" si="13"/>
        <v>-00004</v>
      </c>
      <c r="J204" s="251">
        <v>4</v>
      </c>
      <c r="K204" s="251">
        <v>4</v>
      </c>
      <c r="M204" s="251" t="s">
        <v>9958</v>
      </c>
      <c r="N204" s="251" t="s">
        <v>10214</v>
      </c>
      <c r="O204" s="251">
        <v>4</v>
      </c>
      <c r="Q204" s="251" t="s">
        <v>10260</v>
      </c>
      <c r="R204" s="251" t="s">
        <v>10028</v>
      </c>
      <c r="S204" s="252" t="s">
        <v>3752</v>
      </c>
      <c r="T204" s="251" t="str">
        <f t="shared" si="14"/>
        <v>I040454981580VT020</v>
      </c>
      <c r="W204" s="251" t="str">
        <f t="shared" si="15"/>
        <v>I040454981580-VT020</v>
      </c>
    </row>
    <row r="205" spans="1:23" x14ac:dyDescent="0.3">
      <c r="A205" s="256" t="str">
        <f t="shared" si="12"/>
        <v>I0404549-81590VT010-00002</v>
      </c>
      <c r="B205" s="251" t="s">
        <v>10261</v>
      </c>
      <c r="C205" s="251" t="s">
        <v>10031</v>
      </c>
      <c r="D205" s="251" t="s">
        <v>10236</v>
      </c>
      <c r="E205" s="251" t="s">
        <v>10160</v>
      </c>
      <c r="F205" s="251" t="s">
        <v>10009</v>
      </c>
      <c r="G205" s="251" t="s">
        <v>10073</v>
      </c>
      <c r="H205" s="251" t="s">
        <v>770</v>
      </c>
      <c r="I205" s="257" t="str">
        <f t="shared" si="13"/>
        <v>-00002</v>
      </c>
      <c r="J205" s="251">
        <v>2</v>
      </c>
      <c r="K205" s="251">
        <v>2</v>
      </c>
      <c r="M205" s="251" t="s">
        <v>9993</v>
      </c>
      <c r="N205" s="251" t="s">
        <v>10214</v>
      </c>
      <c r="O205" s="251">
        <v>2</v>
      </c>
      <c r="Q205" s="251" t="s">
        <v>10261</v>
      </c>
      <c r="R205" s="251" t="s">
        <v>10028</v>
      </c>
      <c r="S205" s="252" t="s">
        <v>3755</v>
      </c>
      <c r="T205" s="251" t="str">
        <f t="shared" si="14"/>
        <v>I040454981590VT010</v>
      </c>
      <c r="W205" s="251" t="str">
        <f t="shared" si="15"/>
        <v>I040454981590-VT010</v>
      </c>
    </row>
    <row r="206" spans="1:23" x14ac:dyDescent="0.3">
      <c r="A206" s="256" t="str">
        <f t="shared" si="12"/>
        <v>I0404549-81590VT020-00004</v>
      </c>
      <c r="B206" s="251" t="s">
        <v>10262</v>
      </c>
      <c r="C206" s="251" t="s">
        <v>10031</v>
      </c>
      <c r="D206" s="251" t="s">
        <v>10236</v>
      </c>
      <c r="E206" s="251" t="s">
        <v>10160</v>
      </c>
      <c r="F206" s="251" t="s">
        <v>10012</v>
      </c>
      <c r="G206" s="251" t="s">
        <v>10075</v>
      </c>
      <c r="H206" s="251" t="s">
        <v>770</v>
      </c>
      <c r="I206" s="257" t="str">
        <f t="shared" si="13"/>
        <v>-00004</v>
      </c>
      <c r="J206" s="251">
        <v>4</v>
      </c>
      <c r="K206" s="251">
        <v>4</v>
      </c>
      <c r="M206" s="251" t="s">
        <v>9958</v>
      </c>
      <c r="N206" s="251" t="s">
        <v>10214</v>
      </c>
      <c r="O206" s="251">
        <v>4</v>
      </c>
      <c r="Q206" s="251" t="s">
        <v>10262</v>
      </c>
      <c r="R206" s="251" t="s">
        <v>10028</v>
      </c>
      <c r="S206" s="252" t="s">
        <v>3758</v>
      </c>
      <c r="T206" s="251" t="str">
        <f t="shared" si="14"/>
        <v>I040454981590VT020</v>
      </c>
      <c r="W206" s="251" t="str">
        <f t="shared" si="15"/>
        <v>I040454981590-VT020</v>
      </c>
    </row>
    <row r="207" spans="1:23" x14ac:dyDescent="0.3">
      <c r="A207" s="256" t="str">
        <f t="shared" si="12"/>
        <v>I0404549-9098115029-00001</v>
      </c>
      <c r="B207" s="251" t="s">
        <v>10263</v>
      </c>
      <c r="C207" s="251" t="s">
        <v>10031</v>
      </c>
      <c r="D207" s="251" t="s">
        <v>10236</v>
      </c>
      <c r="E207" s="251" t="s">
        <v>10160</v>
      </c>
      <c r="F207" s="251" t="s">
        <v>10188</v>
      </c>
      <c r="G207" s="251" t="s">
        <v>10264</v>
      </c>
      <c r="H207" s="251" t="s">
        <v>3393</v>
      </c>
      <c r="I207" s="257" t="str">
        <f t="shared" si="13"/>
        <v>-00001</v>
      </c>
      <c r="J207" s="251">
        <v>1</v>
      </c>
      <c r="K207" s="251">
        <v>1</v>
      </c>
      <c r="M207" s="251" t="s">
        <v>10007</v>
      </c>
      <c r="N207" s="251" t="s">
        <v>10214</v>
      </c>
      <c r="O207" s="251">
        <v>1</v>
      </c>
      <c r="Q207" s="251" t="s">
        <v>10263</v>
      </c>
      <c r="R207" s="251" t="s">
        <v>10028</v>
      </c>
      <c r="S207" s="252">
        <v>9098115029</v>
      </c>
      <c r="T207" s="251" t="str">
        <f t="shared" si="14"/>
        <v>I04045499098115029</v>
      </c>
      <c r="W207" s="251" t="str">
        <f t="shared" si="15"/>
        <v>I040454990981-15029</v>
      </c>
    </row>
    <row r="208" spans="1:23" x14ac:dyDescent="0.3">
      <c r="A208" s="256" t="str">
        <f t="shared" si="12"/>
        <v>I0606278-81110BZ620-00005</v>
      </c>
      <c r="B208" s="251" t="s">
        <v>10265</v>
      </c>
      <c r="C208" s="251" t="s">
        <v>10077</v>
      </c>
      <c r="D208" s="251" t="s">
        <v>10266</v>
      </c>
      <c r="E208" s="251" t="s">
        <v>10160</v>
      </c>
      <c r="F208" s="251" t="s">
        <v>9957</v>
      </c>
      <c r="G208" s="251" t="s">
        <v>1193</v>
      </c>
      <c r="H208" s="251" t="s">
        <v>3422</v>
      </c>
      <c r="I208" s="257" t="str">
        <f t="shared" si="13"/>
        <v>-00005</v>
      </c>
      <c r="J208" s="251">
        <v>5</v>
      </c>
      <c r="K208" s="251">
        <v>5</v>
      </c>
      <c r="M208" s="251" t="s">
        <v>9958</v>
      </c>
      <c r="N208" s="251" t="s">
        <v>10016</v>
      </c>
      <c r="O208" s="251">
        <v>5</v>
      </c>
      <c r="Q208" s="251" t="s">
        <v>10265</v>
      </c>
      <c r="R208" s="251" t="s">
        <v>9960</v>
      </c>
      <c r="S208" s="252" t="s">
        <v>1192</v>
      </c>
      <c r="T208" s="251" t="str">
        <f t="shared" si="14"/>
        <v>I060627881110BZ620</v>
      </c>
      <c r="W208" s="251" t="str">
        <f t="shared" si="15"/>
        <v>I060627881110-BZ620</v>
      </c>
    </row>
    <row r="209" spans="1:23" x14ac:dyDescent="0.3">
      <c r="A209" s="256" t="str">
        <f t="shared" si="12"/>
        <v>I0606278-81130BZ440-00001</v>
      </c>
      <c r="B209" s="251" t="s">
        <v>10267</v>
      </c>
      <c r="C209" s="251" t="s">
        <v>10077</v>
      </c>
      <c r="D209" s="251" t="s">
        <v>10266</v>
      </c>
      <c r="E209" s="251" t="s">
        <v>10160</v>
      </c>
      <c r="F209" s="251" t="s">
        <v>9962</v>
      </c>
      <c r="G209" s="251" t="s">
        <v>3563</v>
      </c>
      <c r="H209" s="251" t="s">
        <v>374</v>
      </c>
      <c r="I209" s="257" t="str">
        <f t="shared" si="13"/>
        <v>-00001</v>
      </c>
      <c r="J209" s="251">
        <v>1</v>
      </c>
      <c r="K209" s="251">
        <v>1</v>
      </c>
      <c r="M209" s="251" t="s">
        <v>9958</v>
      </c>
      <c r="N209" s="251" t="s">
        <v>10016</v>
      </c>
      <c r="O209" s="251">
        <v>1</v>
      </c>
      <c r="Q209" s="251" t="s">
        <v>10267</v>
      </c>
      <c r="R209" s="251" t="s">
        <v>9960</v>
      </c>
      <c r="S209" s="252" t="s">
        <v>3562</v>
      </c>
      <c r="T209" s="251" t="str">
        <f t="shared" si="14"/>
        <v>I060627881130BZ440</v>
      </c>
      <c r="W209" s="251" t="str">
        <f t="shared" si="15"/>
        <v>I060627881130-BZ440</v>
      </c>
    </row>
    <row r="210" spans="1:23" x14ac:dyDescent="0.3">
      <c r="A210" s="256" t="str">
        <f t="shared" si="12"/>
        <v>I0606278-81130BZ620-00005</v>
      </c>
      <c r="B210" s="251" t="s">
        <v>10268</v>
      </c>
      <c r="C210" s="251" t="s">
        <v>10077</v>
      </c>
      <c r="D210" s="251" t="s">
        <v>10266</v>
      </c>
      <c r="E210" s="251" t="s">
        <v>10160</v>
      </c>
      <c r="F210" s="251" t="s">
        <v>9964</v>
      </c>
      <c r="G210" s="251" t="s">
        <v>1198</v>
      </c>
      <c r="H210" s="251" t="s">
        <v>5101</v>
      </c>
      <c r="I210" s="257" t="str">
        <f t="shared" si="13"/>
        <v>-00005</v>
      </c>
      <c r="J210" s="251">
        <v>5</v>
      </c>
      <c r="K210" s="251">
        <v>5</v>
      </c>
      <c r="M210" s="251" t="s">
        <v>9958</v>
      </c>
      <c r="N210" s="251" t="s">
        <v>10016</v>
      </c>
      <c r="O210" s="251">
        <v>5</v>
      </c>
      <c r="Q210" s="251" t="s">
        <v>10268</v>
      </c>
      <c r="R210" s="251" t="s">
        <v>9960</v>
      </c>
      <c r="S210" s="252" t="s">
        <v>1197</v>
      </c>
      <c r="T210" s="251" t="str">
        <f t="shared" si="14"/>
        <v>I060627881130BZ620</v>
      </c>
      <c r="W210" s="251" t="str">
        <f t="shared" si="15"/>
        <v>I060627881130-BZ620</v>
      </c>
    </row>
    <row r="211" spans="1:23" x14ac:dyDescent="0.3">
      <c r="A211" s="256" t="str">
        <f t="shared" si="12"/>
        <v>I0606278-81150BZ620-00002</v>
      </c>
      <c r="B211" s="251" t="s">
        <v>10269</v>
      </c>
      <c r="C211" s="251" t="s">
        <v>10077</v>
      </c>
      <c r="D211" s="251" t="s">
        <v>10266</v>
      </c>
      <c r="E211" s="251" t="s">
        <v>10160</v>
      </c>
      <c r="F211" s="251" t="s">
        <v>9966</v>
      </c>
      <c r="G211" s="251" t="s">
        <v>1203</v>
      </c>
      <c r="H211" s="251" t="s">
        <v>3429</v>
      </c>
      <c r="I211" s="257" t="str">
        <f t="shared" si="13"/>
        <v>-00002</v>
      </c>
      <c r="J211" s="251">
        <v>2</v>
      </c>
      <c r="K211" s="251">
        <v>2</v>
      </c>
      <c r="M211" s="251" t="s">
        <v>9958</v>
      </c>
      <c r="N211" s="251" t="s">
        <v>10016</v>
      </c>
      <c r="O211" s="251">
        <v>2</v>
      </c>
      <c r="Q211" s="251" t="s">
        <v>10269</v>
      </c>
      <c r="R211" s="251" t="s">
        <v>9960</v>
      </c>
      <c r="S211" s="252" t="s">
        <v>1202</v>
      </c>
      <c r="T211" s="251" t="str">
        <f t="shared" si="14"/>
        <v>I060627881150BZ620</v>
      </c>
      <c r="W211" s="251" t="str">
        <f t="shared" si="15"/>
        <v>I060627881150-BZ620</v>
      </c>
    </row>
    <row r="212" spans="1:23" x14ac:dyDescent="0.3">
      <c r="A212" s="256" t="str">
        <f t="shared" si="12"/>
        <v>I0606278-81170BZ200-00003</v>
      </c>
      <c r="B212" s="251" t="s">
        <v>10270</v>
      </c>
      <c r="C212" s="251" t="s">
        <v>10077</v>
      </c>
      <c r="D212" s="251" t="s">
        <v>10266</v>
      </c>
      <c r="E212" s="251" t="s">
        <v>10160</v>
      </c>
      <c r="F212" s="251" t="s">
        <v>9968</v>
      </c>
      <c r="G212" s="251" t="s">
        <v>1095</v>
      </c>
      <c r="H212" s="251" t="s">
        <v>10082</v>
      </c>
      <c r="I212" s="257" t="str">
        <f t="shared" si="13"/>
        <v>-00003</v>
      </c>
      <c r="J212" s="251">
        <v>3</v>
      </c>
      <c r="K212" s="251">
        <v>3</v>
      </c>
      <c r="M212" s="251" t="s">
        <v>9958</v>
      </c>
      <c r="N212" s="251" t="s">
        <v>10016</v>
      </c>
      <c r="O212" s="251">
        <v>3</v>
      </c>
      <c r="Q212" s="251" t="s">
        <v>10270</v>
      </c>
      <c r="R212" s="251" t="s">
        <v>9960</v>
      </c>
      <c r="S212" s="252" t="s">
        <v>1094</v>
      </c>
      <c r="T212" s="251" t="str">
        <f t="shared" si="14"/>
        <v>I060627881170BZ200</v>
      </c>
      <c r="W212" s="251" t="str">
        <f t="shared" si="15"/>
        <v>I060627881170-BZ200</v>
      </c>
    </row>
    <row r="213" spans="1:23" x14ac:dyDescent="0.3">
      <c r="A213" s="256" t="str">
        <f t="shared" si="12"/>
        <v>I0606278-81170BZ440-00001</v>
      </c>
      <c r="B213" s="251" t="s">
        <v>10271</v>
      </c>
      <c r="C213" s="251" t="s">
        <v>10077</v>
      </c>
      <c r="D213" s="251" t="s">
        <v>10266</v>
      </c>
      <c r="E213" s="251" t="s">
        <v>10160</v>
      </c>
      <c r="F213" s="251" t="s">
        <v>9970</v>
      </c>
      <c r="G213" s="251" t="s">
        <v>3567</v>
      </c>
      <c r="H213" s="251" t="s">
        <v>391</v>
      </c>
      <c r="I213" s="257" t="str">
        <f t="shared" si="13"/>
        <v>-00001</v>
      </c>
      <c r="J213" s="251">
        <v>1</v>
      </c>
      <c r="K213" s="251">
        <v>1</v>
      </c>
      <c r="M213" s="251" t="s">
        <v>9958</v>
      </c>
      <c r="N213" s="251" t="s">
        <v>10016</v>
      </c>
      <c r="O213" s="251">
        <v>1</v>
      </c>
      <c r="Q213" s="251" t="s">
        <v>10271</v>
      </c>
      <c r="R213" s="251" t="s">
        <v>9960</v>
      </c>
      <c r="S213" s="252" t="s">
        <v>3566</v>
      </c>
      <c r="T213" s="251" t="str">
        <f t="shared" si="14"/>
        <v>I060627881170BZ440</v>
      </c>
      <c r="W213" s="251" t="str">
        <f t="shared" si="15"/>
        <v>I060627881170-BZ440</v>
      </c>
    </row>
    <row r="214" spans="1:23" x14ac:dyDescent="0.3">
      <c r="A214" s="256" t="str">
        <f t="shared" si="12"/>
        <v>I0606278-81170BZ620-00006</v>
      </c>
      <c r="B214" s="251" t="s">
        <v>10272</v>
      </c>
      <c r="C214" s="251" t="s">
        <v>10077</v>
      </c>
      <c r="D214" s="251" t="s">
        <v>10266</v>
      </c>
      <c r="E214" s="251" t="s">
        <v>10160</v>
      </c>
      <c r="F214" s="251" t="s">
        <v>9972</v>
      </c>
      <c r="G214" s="251" t="s">
        <v>1208</v>
      </c>
      <c r="H214" s="251" t="s">
        <v>5102</v>
      </c>
      <c r="I214" s="257" t="str">
        <f t="shared" si="13"/>
        <v>-00006</v>
      </c>
      <c r="J214" s="251">
        <v>6</v>
      </c>
      <c r="K214" s="251">
        <v>6</v>
      </c>
      <c r="M214" s="251" t="s">
        <v>9958</v>
      </c>
      <c r="N214" s="251" t="s">
        <v>10016</v>
      </c>
      <c r="O214" s="251">
        <v>6</v>
      </c>
      <c r="Q214" s="251" t="s">
        <v>10272</v>
      </c>
      <c r="R214" s="251" t="s">
        <v>9960</v>
      </c>
      <c r="S214" s="252" t="s">
        <v>1207</v>
      </c>
      <c r="T214" s="251" t="str">
        <f t="shared" si="14"/>
        <v>I060627881170BZ620</v>
      </c>
      <c r="W214" s="251" t="str">
        <f t="shared" si="15"/>
        <v>I060627881170-BZ620</v>
      </c>
    </row>
    <row r="215" spans="1:23" x14ac:dyDescent="0.3">
      <c r="A215" s="256" t="str">
        <f t="shared" si="12"/>
        <v>I0606278-81550BZ220-00001</v>
      </c>
      <c r="B215" s="251" t="s">
        <v>10273</v>
      </c>
      <c r="C215" s="251" t="s">
        <v>10077</v>
      </c>
      <c r="D215" s="251" t="s">
        <v>10266</v>
      </c>
      <c r="E215" s="251" t="s">
        <v>10160</v>
      </c>
      <c r="F215" s="251" t="s">
        <v>9974</v>
      </c>
      <c r="G215" s="251" t="s">
        <v>1364</v>
      </c>
      <c r="H215" s="251" t="s">
        <v>5202</v>
      </c>
      <c r="I215" s="257" t="str">
        <f t="shared" si="13"/>
        <v>-00001</v>
      </c>
      <c r="J215" s="251">
        <v>1</v>
      </c>
      <c r="K215" s="251">
        <v>1</v>
      </c>
      <c r="M215" s="251" t="s">
        <v>9958</v>
      </c>
      <c r="N215" s="251" t="s">
        <v>10016</v>
      </c>
      <c r="O215" s="251">
        <v>1</v>
      </c>
      <c r="Q215" s="251" t="s">
        <v>10273</v>
      </c>
      <c r="R215" s="251" t="s">
        <v>9960</v>
      </c>
      <c r="S215" s="252" t="s">
        <v>1363</v>
      </c>
      <c r="T215" s="251" t="str">
        <f t="shared" si="14"/>
        <v>I060627881550BZ220</v>
      </c>
      <c r="W215" s="251" t="str">
        <f t="shared" si="15"/>
        <v>I060627881550-BZ220</v>
      </c>
    </row>
    <row r="216" spans="1:23" x14ac:dyDescent="0.3">
      <c r="A216" s="256" t="str">
        <f t="shared" si="12"/>
        <v>I0606278-81550BZ490-00005</v>
      </c>
      <c r="B216" s="251" t="s">
        <v>10274</v>
      </c>
      <c r="C216" s="251" t="s">
        <v>10077</v>
      </c>
      <c r="D216" s="251" t="s">
        <v>10266</v>
      </c>
      <c r="E216" s="251" t="s">
        <v>10160</v>
      </c>
      <c r="F216" s="251" t="s">
        <v>9976</v>
      </c>
      <c r="G216" s="251" t="s">
        <v>1409</v>
      </c>
      <c r="H216" s="251" t="s">
        <v>5202</v>
      </c>
      <c r="I216" s="257" t="str">
        <f t="shared" si="13"/>
        <v>-00005</v>
      </c>
      <c r="J216" s="251">
        <v>5</v>
      </c>
      <c r="K216" s="251">
        <v>5</v>
      </c>
      <c r="M216" s="251" t="s">
        <v>9958</v>
      </c>
      <c r="N216" s="251" t="s">
        <v>10016</v>
      </c>
      <c r="O216" s="251">
        <v>5</v>
      </c>
      <c r="Q216" s="251" t="s">
        <v>10274</v>
      </c>
      <c r="R216" s="251" t="s">
        <v>9960</v>
      </c>
      <c r="S216" s="252" t="s">
        <v>1408</v>
      </c>
      <c r="T216" s="251" t="str">
        <f t="shared" si="14"/>
        <v>I060627881550BZ490</v>
      </c>
      <c r="W216" s="251" t="str">
        <f t="shared" si="15"/>
        <v>I060627881550-BZ490</v>
      </c>
    </row>
    <row r="217" spans="1:23" x14ac:dyDescent="0.3">
      <c r="A217" s="256" t="str">
        <f t="shared" si="12"/>
        <v>I0606278-81551BZ150-00005</v>
      </c>
      <c r="B217" s="251" t="s">
        <v>10275</v>
      </c>
      <c r="C217" s="251" t="s">
        <v>10077</v>
      </c>
      <c r="D217" s="251" t="s">
        <v>10266</v>
      </c>
      <c r="E217" s="251" t="s">
        <v>10160</v>
      </c>
      <c r="F217" s="251" t="s">
        <v>9978</v>
      </c>
      <c r="G217" s="251" t="s">
        <v>1351</v>
      </c>
      <c r="H217" s="251" t="s">
        <v>3436</v>
      </c>
      <c r="I217" s="257" t="str">
        <f t="shared" si="13"/>
        <v>-00005</v>
      </c>
      <c r="J217" s="251">
        <v>5</v>
      </c>
      <c r="K217" s="251">
        <v>5</v>
      </c>
      <c r="M217" s="251" t="s">
        <v>9958</v>
      </c>
      <c r="N217" s="251" t="s">
        <v>10016</v>
      </c>
      <c r="O217" s="251">
        <v>5</v>
      </c>
      <c r="Q217" s="251" t="s">
        <v>10275</v>
      </c>
      <c r="R217" s="251" t="s">
        <v>9960</v>
      </c>
      <c r="S217" s="252" t="s">
        <v>1350</v>
      </c>
      <c r="T217" s="251" t="str">
        <f t="shared" si="14"/>
        <v>I060627881551BZ150</v>
      </c>
      <c r="W217" s="251" t="str">
        <f t="shared" si="15"/>
        <v>I060627881551-BZ150</v>
      </c>
    </row>
    <row r="218" spans="1:23" x14ac:dyDescent="0.3">
      <c r="A218" s="256" t="str">
        <f t="shared" si="12"/>
        <v>I0606278-81551BZ240-00004</v>
      </c>
      <c r="B218" s="251" t="s">
        <v>10276</v>
      </c>
      <c r="C218" s="251" t="s">
        <v>10077</v>
      </c>
      <c r="D218" s="251" t="s">
        <v>10266</v>
      </c>
      <c r="E218" s="251" t="s">
        <v>10160</v>
      </c>
      <c r="F218" s="251" t="s">
        <v>9980</v>
      </c>
      <c r="G218" s="251" t="s">
        <v>1373</v>
      </c>
      <c r="H218" s="251" t="s">
        <v>3436</v>
      </c>
      <c r="I218" s="257" t="str">
        <f t="shared" si="13"/>
        <v>-00004</v>
      </c>
      <c r="J218" s="251">
        <v>4</v>
      </c>
      <c r="K218" s="251">
        <v>4</v>
      </c>
      <c r="M218" s="251" t="s">
        <v>9958</v>
      </c>
      <c r="N218" s="251" t="s">
        <v>10016</v>
      </c>
      <c r="O218" s="251">
        <v>4</v>
      </c>
      <c r="Q218" s="251" t="s">
        <v>10276</v>
      </c>
      <c r="R218" s="251" t="s">
        <v>9960</v>
      </c>
      <c r="S218" s="252" t="s">
        <v>1372</v>
      </c>
      <c r="T218" s="251" t="str">
        <f t="shared" si="14"/>
        <v>I060627881551BZ240</v>
      </c>
      <c r="W218" s="251" t="str">
        <f t="shared" si="15"/>
        <v>I060627881551-BZ240</v>
      </c>
    </row>
    <row r="219" spans="1:23" x14ac:dyDescent="0.3">
      <c r="A219" s="256" t="str">
        <f t="shared" si="12"/>
        <v>I0606278-81551BZ320-00004</v>
      </c>
      <c r="B219" s="251" t="s">
        <v>10277</v>
      </c>
      <c r="C219" s="251" t="s">
        <v>10077</v>
      </c>
      <c r="D219" s="251" t="s">
        <v>10266</v>
      </c>
      <c r="E219" s="251" t="s">
        <v>10160</v>
      </c>
      <c r="F219" s="251" t="s">
        <v>9982</v>
      </c>
      <c r="G219" s="251" t="s">
        <v>1418</v>
      </c>
      <c r="H219" s="251" t="s">
        <v>3436</v>
      </c>
      <c r="I219" s="257" t="str">
        <f t="shared" si="13"/>
        <v>-00004</v>
      </c>
      <c r="J219" s="251">
        <v>4</v>
      </c>
      <c r="K219" s="251">
        <v>4</v>
      </c>
      <c r="M219" s="251" t="s">
        <v>9958</v>
      </c>
      <c r="N219" s="251" t="s">
        <v>10016</v>
      </c>
      <c r="O219" s="251">
        <v>4</v>
      </c>
      <c r="Q219" s="251" t="s">
        <v>10277</v>
      </c>
      <c r="R219" s="251" t="s">
        <v>9960</v>
      </c>
      <c r="S219" s="252" t="s">
        <v>1417</v>
      </c>
      <c r="T219" s="251" t="str">
        <f t="shared" si="14"/>
        <v>I060627881551BZ320</v>
      </c>
      <c r="W219" s="251" t="str">
        <f t="shared" si="15"/>
        <v>I060627881551-BZ320</v>
      </c>
    </row>
    <row r="220" spans="1:23" x14ac:dyDescent="0.3">
      <c r="A220" s="256" t="str">
        <f t="shared" si="12"/>
        <v>I0606278-81560BZ220-00002</v>
      </c>
      <c r="B220" s="251" t="s">
        <v>10278</v>
      </c>
      <c r="C220" s="251" t="s">
        <v>10077</v>
      </c>
      <c r="D220" s="251" t="s">
        <v>10266</v>
      </c>
      <c r="E220" s="251" t="s">
        <v>10160</v>
      </c>
      <c r="F220" s="251" t="s">
        <v>9984</v>
      </c>
      <c r="G220" s="251" t="s">
        <v>1378</v>
      </c>
      <c r="H220" s="251" t="s">
        <v>5204</v>
      </c>
      <c r="I220" s="257" t="str">
        <f t="shared" si="13"/>
        <v>-00002</v>
      </c>
      <c r="J220" s="251">
        <v>2</v>
      </c>
      <c r="K220" s="251">
        <v>2</v>
      </c>
      <c r="M220" s="251" t="s">
        <v>9958</v>
      </c>
      <c r="N220" s="251" t="s">
        <v>10016</v>
      </c>
      <c r="O220" s="251">
        <v>2</v>
      </c>
      <c r="Q220" s="251" t="s">
        <v>10278</v>
      </c>
      <c r="R220" s="251" t="s">
        <v>9960</v>
      </c>
      <c r="S220" s="252" t="s">
        <v>1377</v>
      </c>
      <c r="T220" s="251" t="str">
        <f t="shared" si="14"/>
        <v>I060627881560BZ220</v>
      </c>
      <c r="W220" s="251" t="str">
        <f t="shared" si="15"/>
        <v>I060627881560-BZ220</v>
      </c>
    </row>
    <row r="221" spans="1:23" x14ac:dyDescent="0.3">
      <c r="A221" s="256" t="str">
        <f t="shared" si="12"/>
        <v>I0606278-81560BZ490-00004</v>
      </c>
      <c r="B221" s="251" t="s">
        <v>10279</v>
      </c>
      <c r="C221" s="251" t="s">
        <v>10077</v>
      </c>
      <c r="D221" s="251" t="s">
        <v>10266</v>
      </c>
      <c r="E221" s="251" t="s">
        <v>10160</v>
      </c>
      <c r="F221" s="251" t="s">
        <v>9986</v>
      </c>
      <c r="G221" s="251" t="s">
        <v>1423</v>
      </c>
      <c r="H221" s="251" t="s">
        <v>5204</v>
      </c>
      <c r="I221" s="257" t="str">
        <f t="shared" si="13"/>
        <v>-00004</v>
      </c>
      <c r="J221" s="251">
        <v>4</v>
      </c>
      <c r="K221" s="251">
        <v>4</v>
      </c>
      <c r="M221" s="251" t="s">
        <v>9958</v>
      </c>
      <c r="N221" s="251" t="s">
        <v>10016</v>
      </c>
      <c r="O221" s="251">
        <v>4</v>
      </c>
      <c r="Q221" s="251" t="s">
        <v>10279</v>
      </c>
      <c r="R221" s="251" t="s">
        <v>9960</v>
      </c>
      <c r="S221" s="252" t="s">
        <v>1422</v>
      </c>
      <c r="T221" s="251" t="str">
        <f t="shared" si="14"/>
        <v>I060627881560BZ490</v>
      </c>
      <c r="W221" s="251" t="str">
        <f t="shared" si="15"/>
        <v>I060627881560-BZ490</v>
      </c>
    </row>
    <row r="222" spans="1:23" x14ac:dyDescent="0.3">
      <c r="A222" s="256" t="str">
        <f t="shared" si="12"/>
        <v>I0606278-81561BZ240-00005</v>
      </c>
      <c r="B222" s="251" t="s">
        <v>10280</v>
      </c>
      <c r="C222" s="251" t="s">
        <v>10077</v>
      </c>
      <c r="D222" s="251" t="s">
        <v>10266</v>
      </c>
      <c r="E222" s="251" t="s">
        <v>10160</v>
      </c>
      <c r="F222" s="251" t="s">
        <v>9988</v>
      </c>
      <c r="G222" s="251" t="s">
        <v>1387</v>
      </c>
      <c r="H222" s="251" t="s">
        <v>3443</v>
      </c>
      <c r="I222" s="257" t="str">
        <f t="shared" si="13"/>
        <v>-00005</v>
      </c>
      <c r="J222" s="251">
        <v>5</v>
      </c>
      <c r="K222" s="251">
        <v>5</v>
      </c>
      <c r="M222" s="251" t="s">
        <v>9958</v>
      </c>
      <c r="N222" s="251" t="s">
        <v>10016</v>
      </c>
      <c r="O222" s="251">
        <v>5</v>
      </c>
      <c r="Q222" s="251" t="s">
        <v>10280</v>
      </c>
      <c r="R222" s="251" t="s">
        <v>9960</v>
      </c>
      <c r="S222" s="252" t="s">
        <v>1386</v>
      </c>
      <c r="T222" s="251" t="str">
        <f t="shared" si="14"/>
        <v>I060627881561BZ240</v>
      </c>
      <c r="W222" s="251" t="str">
        <f t="shared" si="15"/>
        <v>I060627881561-BZ240</v>
      </c>
    </row>
    <row r="223" spans="1:23" x14ac:dyDescent="0.3">
      <c r="A223" s="256" t="str">
        <f t="shared" si="12"/>
        <v>I0606278-81561BZ320-00004</v>
      </c>
      <c r="B223" s="251" t="s">
        <v>10281</v>
      </c>
      <c r="C223" s="251" t="s">
        <v>10077</v>
      </c>
      <c r="D223" s="251" t="s">
        <v>10266</v>
      </c>
      <c r="E223" s="251" t="s">
        <v>10160</v>
      </c>
      <c r="F223" s="251" t="s">
        <v>9990</v>
      </c>
      <c r="G223" s="251" t="s">
        <v>1428</v>
      </c>
      <c r="H223" s="251" t="s">
        <v>3443</v>
      </c>
      <c r="I223" s="257" t="str">
        <f t="shared" si="13"/>
        <v>-00004</v>
      </c>
      <c r="J223" s="251">
        <v>4</v>
      </c>
      <c r="K223" s="251">
        <v>4</v>
      </c>
      <c r="M223" s="251" t="s">
        <v>9958</v>
      </c>
      <c r="N223" s="251" t="s">
        <v>10016</v>
      </c>
      <c r="O223" s="251">
        <v>4</v>
      </c>
      <c r="Q223" s="251" t="s">
        <v>10281</v>
      </c>
      <c r="R223" s="251" t="s">
        <v>9960</v>
      </c>
      <c r="S223" s="252" t="s">
        <v>1427</v>
      </c>
      <c r="T223" s="251" t="str">
        <f t="shared" si="14"/>
        <v>I060627881561BZ320</v>
      </c>
      <c r="W223" s="251" t="str">
        <f t="shared" si="15"/>
        <v>I060627881561-BZ320</v>
      </c>
    </row>
    <row r="224" spans="1:23" x14ac:dyDescent="0.3">
      <c r="A224" s="256" t="str">
        <f t="shared" si="12"/>
        <v>I0606278-81581BZ040-00002</v>
      </c>
      <c r="B224" s="251" t="s">
        <v>10282</v>
      </c>
      <c r="C224" s="251" t="s">
        <v>10077</v>
      </c>
      <c r="D224" s="251" t="s">
        <v>10266</v>
      </c>
      <c r="E224" s="251" t="s">
        <v>10160</v>
      </c>
      <c r="F224" s="251" t="s">
        <v>9992</v>
      </c>
      <c r="G224" s="251" t="s">
        <v>1454</v>
      </c>
      <c r="H224" s="251" t="s">
        <v>5218</v>
      </c>
      <c r="I224" s="257" t="str">
        <f t="shared" si="13"/>
        <v>-00002</v>
      </c>
      <c r="J224" s="251">
        <v>2</v>
      </c>
      <c r="K224" s="251">
        <v>2</v>
      </c>
      <c r="M224" s="251" t="s">
        <v>9958</v>
      </c>
      <c r="N224" s="251" t="s">
        <v>10016</v>
      </c>
      <c r="O224" s="251">
        <v>2</v>
      </c>
      <c r="Q224" s="251" t="s">
        <v>10282</v>
      </c>
      <c r="R224" s="251" t="s">
        <v>9960</v>
      </c>
      <c r="S224" s="252" t="s">
        <v>1453</v>
      </c>
      <c r="T224" s="251" t="str">
        <f t="shared" si="14"/>
        <v>I060627881581BZ040</v>
      </c>
      <c r="W224" s="251" t="str">
        <f t="shared" si="15"/>
        <v>I060627881581-BZ040</v>
      </c>
    </row>
    <row r="225" spans="1:23" x14ac:dyDescent="0.3">
      <c r="A225" s="256" t="str">
        <f t="shared" si="12"/>
        <v>I0606278-81590BZ051-00003</v>
      </c>
      <c r="B225" s="251" t="s">
        <v>10283</v>
      </c>
      <c r="C225" s="251" t="s">
        <v>10077</v>
      </c>
      <c r="D225" s="251" t="s">
        <v>10266</v>
      </c>
      <c r="E225" s="251" t="s">
        <v>10160</v>
      </c>
      <c r="F225" s="251" t="s">
        <v>9995</v>
      </c>
      <c r="G225" s="251" t="s">
        <v>5230</v>
      </c>
      <c r="H225" s="251" t="s">
        <v>770</v>
      </c>
      <c r="I225" s="257" t="str">
        <f t="shared" si="13"/>
        <v>-00003</v>
      </c>
      <c r="J225" s="251">
        <v>3</v>
      </c>
      <c r="K225" s="251">
        <v>3</v>
      </c>
      <c r="M225" s="251" t="s">
        <v>9958</v>
      </c>
      <c r="N225" s="251" t="s">
        <v>10016</v>
      </c>
      <c r="O225" s="251">
        <v>3</v>
      </c>
      <c r="Q225" s="251" t="s">
        <v>10283</v>
      </c>
      <c r="R225" s="251" t="s">
        <v>9960</v>
      </c>
      <c r="S225" s="252" t="s">
        <v>4062</v>
      </c>
      <c r="T225" s="251" t="str">
        <f t="shared" si="14"/>
        <v>I060627881590BZ051</v>
      </c>
      <c r="W225" s="251" t="str">
        <f t="shared" si="15"/>
        <v>I060627881590-BZ051</v>
      </c>
    </row>
    <row r="226" spans="1:23" x14ac:dyDescent="0.3">
      <c r="A226" s="256" t="str">
        <f t="shared" si="12"/>
        <v>I0606278-9004A81004-00001</v>
      </c>
      <c r="B226" s="251" t="s">
        <v>10284</v>
      </c>
      <c r="C226" s="251" t="s">
        <v>10077</v>
      </c>
      <c r="D226" s="251" t="s">
        <v>10266</v>
      </c>
      <c r="E226" s="251" t="s">
        <v>10160</v>
      </c>
      <c r="F226" s="251" t="s">
        <v>9997</v>
      </c>
      <c r="G226" s="251" t="s">
        <v>1571</v>
      </c>
      <c r="H226" s="251" t="s">
        <v>3393</v>
      </c>
      <c r="I226" s="257" t="str">
        <f t="shared" si="13"/>
        <v>-00001</v>
      </c>
      <c r="J226" s="251">
        <v>1</v>
      </c>
      <c r="K226" s="251">
        <v>1</v>
      </c>
      <c r="M226" s="251" t="s">
        <v>10003</v>
      </c>
      <c r="N226" s="251" t="s">
        <v>10016</v>
      </c>
      <c r="O226" s="251">
        <v>1</v>
      </c>
      <c r="Q226" s="251" t="s">
        <v>10284</v>
      </c>
      <c r="R226" s="251" t="s">
        <v>9960</v>
      </c>
      <c r="S226" s="252" t="s">
        <v>1570</v>
      </c>
      <c r="T226" s="251" t="str">
        <f t="shared" si="14"/>
        <v>I06062789004A81004</v>
      </c>
      <c r="W226" s="251" t="str">
        <f t="shared" si="15"/>
        <v>I06062789004A-81004</v>
      </c>
    </row>
    <row r="227" spans="1:23" x14ac:dyDescent="0.3">
      <c r="A227" s="256" t="str">
        <f t="shared" si="12"/>
        <v>I0606278-9004A81006-00002</v>
      </c>
      <c r="B227" s="251" t="s">
        <v>10285</v>
      </c>
      <c r="C227" s="251" t="s">
        <v>10077</v>
      </c>
      <c r="D227" s="251" t="s">
        <v>10266</v>
      </c>
      <c r="E227" s="251" t="s">
        <v>10160</v>
      </c>
      <c r="F227" s="251" t="s">
        <v>10000</v>
      </c>
      <c r="G227" s="251" t="s">
        <v>1574</v>
      </c>
      <c r="H227" s="251" t="s">
        <v>3393</v>
      </c>
      <c r="I227" s="257" t="str">
        <f t="shared" si="13"/>
        <v>-00002</v>
      </c>
      <c r="J227" s="251">
        <v>2</v>
      </c>
      <c r="K227" s="251">
        <v>2</v>
      </c>
      <c r="M227" s="251" t="s">
        <v>10007</v>
      </c>
      <c r="N227" s="251" t="s">
        <v>10016</v>
      </c>
      <c r="O227" s="251">
        <v>2</v>
      </c>
      <c r="Q227" s="251" t="s">
        <v>10285</v>
      </c>
      <c r="R227" s="251" t="s">
        <v>9960</v>
      </c>
      <c r="S227" s="252" t="s">
        <v>1573</v>
      </c>
      <c r="T227" s="251" t="str">
        <f t="shared" si="14"/>
        <v>I06062789004A81006</v>
      </c>
      <c r="W227" s="251" t="str">
        <f t="shared" si="15"/>
        <v>I06062789004A-81006</v>
      </c>
    </row>
    <row r="228" spans="1:23" x14ac:dyDescent="0.3">
      <c r="A228" s="256" t="str">
        <f t="shared" si="12"/>
        <v>I0606278-9004A81007-00007</v>
      </c>
      <c r="B228" s="251" t="s">
        <v>10286</v>
      </c>
      <c r="C228" s="251" t="s">
        <v>10077</v>
      </c>
      <c r="D228" s="251" t="s">
        <v>10266</v>
      </c>
      <c r="E228" s="251" t="s">
        <v>10160</v>
      </c>
      <c r="F228" s="251" t="s">
        <v>10002</v>
      </c>
      <c r="G228" s="251" t="s">
        <v>1576</v>
      </c>
      <c r="H228" s="251" t="s">
        <v>3393</v>
      </c>
      <c r="I228" s="257" t="str">
        <f t="shared" si="13"/>
        <v>-00007</v>
      </c>
      <c r="J228" s="251">
        <v>7</v>
      </c>
      <c r="K228" s="251">
        <v>7</v>
      </c>
      <c r="M228" s="251" t="s">
        <v>10003</v>
      </c>
      <c r="N228" s="251" t="s">
        <v>10016</v>
      </c>
      <c r="O228" s="251">
        <v>7</v>
      </c>
      <c r="Q228" s="251" t="s">
        <v>10286</v>
      </c>
      <c r="R228" s="251" t="s">
        <v>9960</v>
      </c>
      <c r="S228" s="252" t="s">
        <v>1575</v>
      </c>
      <c r="T228" s="251" t="str">
        <f t="shared" si="14"/>
        <v>I06062789004A81007</v>
      </c>
      <c r="W228" s="251" t="str">
        <f t="shared" si="15"/>
        <v>I06062789004A-81007</v>
      </c>
    </row>
    <row r="229" spans="1:23" x14ac:dyDescent="0.3">
      <c r="A229" s="256" t="str">
        <f t="shared" si="12"/>
        <v>I0606278-9004A81026-00013</v>
      </c>
      <c r="B229" s="251" t="s">
        <v>10287</v>
      </c>
      <c r="C229" s="251" t="s">
        <v>10077</v>
      </c>
      <c r="D229" s="251" t="s">
        <v>10266</v>
      </c>
      <c r="E229" s="251" t="s">
        <v>10160</v>
      </c>
      <c r="F229" s="251" t="s">
        <v>10005</v>
      </c>
      <c r="G229" s="251" t="s">
        <v>1624</v>
      </c>
      <c r="H229" s="251" t="s">
        <v>3393</v>
      </c>
      <c r="I229" s="257" t="str">
        <f t="shared" si="13"/>
        <v>-00013</v>
      </c>
      <c r="J229" s="251">
        <v>13</v>
      </c>
      <c r="K229" s="251">
        <v>13</v>
      </c>
      <c r="M229" s="251" t="s">
        <v>10007</v>
      </c>
      <c r="N229" s="251" t="s">
        <v>10016</v>
      </c>
      <c r="O229" s="251">
        <v>13</v>
      </c>
      <c r="Q229" s="251" t="s">
        <v>10287</v>
      </c>
      <c r="R229" s="251" t="s">
        <v>9960</v>
      </c>
      <c r="S229" s="252" t="s">
        <v>1623</v>
      </c>
      <c r="T229" s="251" t="str">
        <f t="shared" si="14"/>
        <v>I06062789004A81026</v>
      </c>
      <c r="W229" s="251" t="str">
        <f t="shared" si="15"/>
        <v>I06062789004A-81026</v>
      </c>
    </row>
    <row r="230" spans="1:23" x14ac:dyDescent="0.3">
      <c r="A230" s="256" t="str">
        <f t="shared" si="12"/>
        <v>I0606279-81110BZ600-00001</v>
      </c>
      <c r="B230" s="251" t="s">
        <v>10288</v>
      </c>
      <c r="C230" s="251" t="s">
        <v>10077</v>
      </c>
      <c r="D230" s="251" t="s">
        <v>10289</v>
      </c>
      <c r="E230" s="251" t="s">
        <v>10160</v>
      </c>
      <c r="F230" s="251" t="s">
        <v>9957</v>
      </c>
      <c r="G230" s="251" t="s">
        <v>1162</v>
      </c>
      <c r="H230" s="251" t="s">
        <v>3422</v>
      </c>
      <c r="I230" s="257" t="str">
        <f t="shared" si="13"/>
        <v>-00001</v>
      </c>
      <c r="J230" s="251">
        <v>1</v>
      </c>
      <c r="K230" s="251">
        <v>1</v>
      </c>
      <c r="M230" s="251" t="s">
        <v>9958</v>
      </c>
      <c r="N230" s="251" t="s">
        <v>10205</v>
      </c>
      <c r="O230" s="251">
        <v>1</v>
      </c>
      <c r="Q230" s="251" t="s">
        <v>10288</v>
      </c>
      <c r="R230" s="251" t="s">
        <v>10017</v>
      </c>
      <c r="S230" s="252" t="s">
        <v>1161</v>
      </c>
      <c r="T230" s="251" t="str">
        <f t="shared" si="14"/>
        <v>I060627981110BZ600</v>
      </c>
      <c r="W230" s="251" t="str">
        <f t="shared" si="15"/>
        <v>I060627981110-BZ600</v>
      </c>
    </row>
    <row r="231" spans="1:23" x14ac:dyDescent="0.3">
      <c r="A231" s="256" t="str">
        <f t="shared" si="12"/>
        <v>I0606279-81139BZ010-00002</v>
      </c>
      <c r="B231" s="251" t="s">
        <v>10290</v>
      </c>
      <c r="C231" s="251" t="s">
        <v>10077</v>
      </c>
      <c r="D231" s="251" t="s">
        <v>10289</v>
      </c>
      <c r="E231" s="251" t="s">
        <v>10160</v>
      </c>
      <c r="F231" s="251" t="s">
        <v>9962</v>
      </c>
      <c r="G231" s="251" t="s">
        <v>1614</v>
      </c>
      <c r="H231" s="251" t="s">
        <v>10104</v>
      </c>
      <c r="I231" s="257" t="str">
        <f t="shared" si="13"/>
        <v>-00002</v>
      </c>
      <c r="J231" s="251">
        <v>2</v>
      </c>
      <c r="K231" s="251">
        <v>2</v>
      </c>
      <c r="M231" s="251" t="s">
        <v>10007</v>
      </c>
      <c r="N231" s="251" t="s">
        <v>10205</v>
      </c>
      <c r="O231" s="251">
        <v>2</v>
      </c>
      <c r="Q231" s="251" t="s">
        <v>10290</v>
      </c>
      <c r="R231" s="251" t="s">
        <v>10017</v>
      </c>
      <c r="S231" s="252" t="s">
        <v>1613</v>
      </c>
      <c r="T231" s="251" t="str">
        <f t="shared" si="14"/>
        <v>I060627981139BZ010</v>
      </c>
      <c r="W231" s="251" t="str">
        <f t="shared" si="15"/>
        <v>I060627981139-BZ010</v>
      </c>
    </row>
    <row r="232" spans="1:23" x14ac:dyDescent="0.3">
      <c r="A232" s="256" t="str">
        <f t="shared" si="12"/>
        <v>I0606279-81580BZ051-00003</v>
      </c>
      <c r="B232" s="251" t="s">
        <v>10291</v>
      </c>
      <c r="C232" s="251" t="s">
        <v>10077</v>
      </c>
      <c r="D232" s="251" t="s">
        <v>10289</v>
      </c>
      <c r="E232" s="251" t="s">
        <v>10160</v>
      </c>
      <c r="F232" s="251" t="s">
        <v>9964</v>
      </c>
      <c r="G232" s="251" t="s">
        <v>5226</v>
      </c>
      <c r="H232" s="251" t="s">
        <v>758</v>
      </c>
      <c r="I232" s="257" t="str">
        <f t="shared" si="13"/>
        <v>-00003</v>
      </c>
      <c r="J232" s="251">
        <v>3</v>
      </c>
      <c r="K232" s="251">
        <v>3</v>
      </c>
      <c r="M232" s="251" t="s">
        <v>9958</v>
      </c>
      <c r="N232" s="251" t="s">
        <v>10205</v>
      </c>
      <c r="O232" s="251">
        <v>3</v>
      </c>
      <c r="Q232" s="251" t="s">
        <v>10291</v>
      </c>
      <c r="R232" s="251" t="s">
        <v>10017</v>
      </c>
      <c r="S232" s="252" t="s">
        <v>4065</v>
      </c>
      <c r="T232" s="251" t="str">
        <f t="shared" si="14"/>
        <v>I060627981580BZ051</v>
      </c>
      <c r="W232" s="251" t="str">
        <f t="shared" si="15"/>
        <v>I060627981580-BZ051</v>
      </c>
    </row>
    <row r="233" spans="1:23" x14ac:dyDescent="0.3">
      <c r="A233" s="256" t="str">
        <f t="shared" si="12"/>
        <v>I0606279-87915BZ070-00001</v>
      </c>
      <c r="B233" s="251" t="s">
        <v>10292</v>
      </c>
      <c r="C233" s="251" t="s">
        <v>10077</v>
      </c>
      <c r="D233" s="251" t="s">
        <v>10289</v>
      </c>
      <c r="E233" s="251" t="s">
        <v>10160</v>
      </c>
      <c r="F233" s="251" t="s">
        <v>9966</v>
      </c>
      <c r="G233" s="251" t="s">
        <v>1528</v>
      </c>
      <c r="H233" s="251" t="s">
        <v>10293</v>
      </c>
      <c r="I233" s="257" t="str">
        <f t="shared" si="13"/>
        <v>-00001</v>
      </c>
      <c r="J233" s="251">
        <v>1</v>
      </c>
      <c r="K233" s="251">
        <v>1</v>
      </c>
      <c r="M233" s="251" t="s">
        <v>10007</v>
      </c>
      <c r="N233" s="251" t="s">
        <v>10205</v>
      </c>
      <c r="O233" s="251">
        <v>1</v>
      </c>
      <c r="Q233" s="251" t="s">
        <v>10292</v>
      </c>
      <c r="R233" s="251" t="s">
        <v>10017</v>
      </c>
      <c r="S233" s="252" t="s">
        <v>1527</v>
      </c>
      <c r="T233" s="251" t="str">
        <f t="shared" si="14"/>
        <v>I060627987915BZ070</v>
      </c>
      <c r="W233" s="251" t="str">
        <f t="shared" si="15"/>
        <v>I060627987915-BZ070</v>
      </c>
    </row>
    <row r="234" spans="1:23" x14ac:dyDescent="0.3">
      <c r="A234" s="256" t="str">
        <f t="shared" si="12"/>
        <v>I0606279-87917BZ010-00002</v>
      </c>
      <c r="B234" s="251" t="s">
        <v>10294</v>
      </c>
      <c r="C234" s="251" t="s">
        <v>10077</v>
      </c>
      <c r="D234" s="251" t="s">
        <v>10289</v>
      </c>
      <c r="E234" s="251" t="s">
        <v>10160</v>
      </c>
      <c r="F234" s="251" t="s">
        <v>9968</v>
      </c>
      <c r="G234" s="251" t="s">
        <v>1515</v>
      </c>
      <c r="H234" s="251" t="s">
        <v>10109</v>
      </c>
      <c r="I234" s="257" t="str">
        <f t="shared" si="13"/>
        <v>-00002</v>
      </c>
      <c r="J234" s="251">
        <v>2</v>
      </c>
      <c r="K234" s="251">
        <v>2</v>
      </c>
      <c r="M234" s="251" t="s">
        <v>10007</v>
      </c>
      <c r="N234" s="251" t="s">
        <v>10205</v>
      </c>
      <c r="O234" s="251">
        <v>2</v>
      </c>
      <c r="Q234" s="251" t="s">
        <v>10294</v>
      </c>
      <c r="R234" s="251" t="s">
        <v>10017</v>
      </c>
      <c r="S234" s="252" t="s">
        <v>1514</v>
      </c>
      <c r="T234" s="251" t="str">
        <f t="shared" si="14"/>
        <v>I060627987917BZ010</v>
      </c>
      <c r="W234" s="251" t="str">
        <f t="shared" si="15"/>
        <v>I060627987917-BZ010</v>
      </c>
    </row>
    <row r="235" spans="1:23" x14ac:dyDescent="0.3">
      <c r="A235" s="256" t="str">
        <f t="shared" si="12"/>
        <v>I0606280-81110BZ200-00001</v>
      </c>
      <c r="B235" s="251" t="s">
        <v>10295</v>
      </c>
      <c r="C235" s="251" t="s">
        <v>10077</v>
      </c>
      <c r="D235" s="251" t="s">
        <v>10296</v>
      </c>
      <c r="E235" s="251" t="s">
        <v>10160</v>
      </c>
      <c r="F235" s="251" t="s">
        <v>9957</v>
      </c>
      <c r="G235" s="251" t="s">
        <v>1084</v>
      </c>
      <c r="H235" s="251" t="s">
        <v>10113</v>
      </c>
      <c r="I235" s="257" t="str">
        <f t="shared" si="13"/>
        <v>-00001</v>
      </c>
      <c r="J235" s="251">
        <v>1</v>
      </c>
      <c r="K235" s="251">
        <v>1</v>
      </c>
      <c r="M235" s="251" t="s">
        <v>9958</v>
      </c>
      <c r="N235" s="251" t="s">
        <v>10214</v>
      </c>
      <c r="O235" s="251">
        <v>1</v>
      </c>
      <c r="Q235" s="251" t="s">
        <v>10295</v>
      </c>
      <c r="R235" s="251" t="s">
        <v>10028</v>
      </c>
      <c r="S235" s="252" t="s">
        <v>1083</v>
      </c>
      <c r="T235" s="251" t="str">
        <f t="shared" si="14"/>
        <v>I060628081110BZ200</v>
      </c>
      <c r="W235" s="251" t="str">
        <f t="shared" si="15"/>
        <v>I060628081110-BZ200</v>
      </c>
    </row>
    <row r="236" spans="1:23" x14ac:dyDescent="0.3">
      <c r="A236" s="256" t="str">
        <f t="shared" si="12"/>
        <v>I0606280-81555BZ010-00002</v>
      </c>
      <c r="B236" s="251" t="s">
        <v>10297</v>
      </c>
      <c r="C236" s="251" t="s">
        <v>10077</v>
      </c>
      <c r="D236" s="251" t="s">
        <v>10296</v>
      </c>
      <c r="E236" s="251" t="s">
        <v>10160</v>
      </c>
      <c r="F236" s="251" t="s">
        <v>9962</v>
      </c>
      <c r="G236" s="251" t="s">
        <v>1275</v>
      </c>
      <c r="H236" s="251" t="s">
        <v>10298</v>
      </c>
      <c r="I236" s="257" t="str">
        <f t="shared" si="13"/>
        <v>-00002</v>
      </c>
      <c r="J236" s="251">
        <v>2</v>
      </c>
      <c r="K236" s="251">
        <v>2</v>
      </c>
      <c r="M236" s="251" t="s">
        <v>10007</v>
      </c>
      <c r="N236" s="251" t="s">
        <v>10214</v>
      </c>
      <c r="O236" s="251">
        <v>2</v>
      </c>
      <c r="Q236" s="251" t="s">
        <v>10297</v>
      </c>
      <c r="R236" s="251" t="s">
        <v>10028</v>
      </c>
      <c r="S236" s="252" t="s">
        <v>1274</v>
      </c>
      <c r="T236" s="251" t="str">
        <f t="shared" si="14"/>
        <v>I060628081555BZ010</v>
      </c>
      <c r="W236" s="251" t="str">
        <f t="shared" si="15"/>
        <v>I060628081555-BZ010</v>
      </c>
    </row>
    <row r="237" spans="1:23" x14ac:dyDescent="0.3">
      <c r="A237" s="256" t="str">
        <f t="shared" si="12"/>
        <v>I0606280-81555BZ070-00001</v>
      </c>
      <c r="B237" s="251" t="s">
        <v>10299</v>
      </c>
      <c r="C237" s="251" t="s">
        <v>10077</v>
      </c>
      <c r="D237" s="251" t="s">
        <v>10296</v>
      </c>
      <c r="E237" s="251" t="s">
        <v>10160</v>
      </c>
      <c r="F237" s="251" t="s">
        <v>9964</v>
      </c>
      <c r="G237" s="251" t="s">
        <v>1348</v>
      </c>
      <c r="H237" s="251" t="s">
        <v>10115</v>
      </c>
      <c r="I237" s="257" t="str">
        <f t="shared" si="13"/>
        <v>-00001</v>
      </c>
      <c r="J237" s="251">
        <v>1</v>
      </c>
      <c r="K237" s="251">
        <v>1</v>
      </c>
      <c r="M237" s="251" t="s">
        <v>10007</v>
      </c>
      <c r="N237" s="251" t="s">
        <v>10214</v>
      </c>
      <c r="O237" s="251">
        <v>1</v>
      </c>
      <c r="Q237" s="251" t="s">
        <v>10299</v>
      </c>
      <c r="R237" s="251" t="s">
        <v>10028</v>
      </c>
      <c r="S237" s="252" t="s">
        <v>1347</v>
      </c>
      <c r="T237" s="251" t="str">
        <f t="shared" si="14"/>
        <v>I060628081555BZ070</v>
      </c>
      <c r="W237" s="251" t="str">
        <f t="shared" si="15"/>
        <v>I060628081555-BZ070</v>
      </c>
    </row>
    <row r="238" spans="1:23" x14ac:dyDescent="0.3">
      <c r="A238" s="256" t="str">
        <f t="shared" si="12"/>
        <v>I0606280-81560BZ310-00002</v>
      </c>
      <c r="B238" s="251" t="s">
        <v>10300</v>
      </c>
      <c r="C238" s="251" t="s">
        <v>10077</v>
      </c>
      <c r="D238" s="251" t="s">
        <v>10296</v>
      </c>
      <c r="E238" s="251" t="s">
        <v>10160</v>
      </c>
      <c r="F238" s="251" t="s">
        <v>9966</v>
      </c>
      <c r="G238" s="251" t="s">
        <v>1401</v>
      </c>
      <c r="H238" s="251" t="s">
        <v>5204</v>
      </c>
      <c r="I238" s="257" t="str">
        <f t="shared" si="13"/>
        <v>-00002</v>
      </c>
      <c r="J238" s="251">
        <v>2</v>
      </c>
      <c r="K238" s="251">
        <v>2</v>
      </c>
      <c r="M238" s="251" t="s">
        <v>9958</v>
      </c>
      <c r="N238" s="251" t="s">
        <v>10214</v>
      </c>
      <c r="O238" s="251">
        <v>2</v>
      </c>
      <c r="Q238" s="251" t="s">
        <v>10300</v>
      </c>
      <c r="R238" s="251" t="s">
        <v>10028</v>
      </c>
      <c r="S238" s="252" t="s">
        <v>1400</v>
      </c>
      <c r="T238" s="251" t="str">
        <f t="shared" si="14"/>
        <v>I060628081560BZ310</v>
      </c>
      <c r="W238" s="251" t="str">
        <f t="shared" si="15"/>
        <v>I060628081560-BZ310</v>
      </c>
    </row>
    <row r="239" spans="1:23" x14ac:dyDescent="0.3">
      <c r="A239" s="256" t="str">
        <f t="shared" si="12"/>
        <v>I0606280-81565BZ010-00002</v>
      </c>
      <c r="B239" s="251" t="s">
        <v>10301</v>
      </c>
      <c r="C239" s="251" t="s">
        <v>10077</v>
      </c>
      <c r="D239" s="251" t="s">
        <v>10296</v>
      </c>
      <c r="E239" s="251" t="s">
        <v>10160</v>
      </c>
      <c r="F239" s="251" t="s">
        <v>9968</v>
      </c>
      <c r="G239" s="251" t="s">
        <v>1326</v>
      </c>
      <c r="H239" s="251" t="s">
        <v>10302</v>
      </c>
      <c r="I239" s="257" t="str">
        <f t="shared" si="13"/>
        <v>-00002</v>
      </c>
      <c r="J239" s="251">
        <v>2</v>
      </c>
      <c r="K239" s="251">
        <v>2</v>
      </c>
      <c r="M239" s="251" t="s">
        <v>10007</v>
      </c>
      <c r="N239" s="251" t="s">
        <v>10214</v>
      </c>
      <c r="O239" s="251">
        <v>2</v>
      </c>
      <c r="Q239" s="251" t="s">
        <v>10301</v>
      </c>
      <c r="R239" s="251" t="s">
        <v>10028</v>
      </c>
      <c r="S239" s="252" t="s">
        <v>1325</v>
      </c>
      <c r="T239" s="251" t="str">
        <f t="shared" si="14"/>
        <v>I060628081565BZ010</v>
      </c>
      <c r="W239" s="251" t="str">
        <f t="shared" si="15"/>
        <v>I060628081565-BZ010</v>
      </c>
    </row>
    <row r="240" spans="1:23" x14ac:dyDescent="0.3">
      <c r="A240" s="256" t="str">
        <f t="shared" si="12"/>
        <v>I0606281-81555BZ060-00001</v>
      </c>
      <c r="B240" s="251" t="s">
        <v>10303</v>
      </c>
      <c r="C240" s="251" t="s">
        <v>10077</v>
      </c>
      <c r="D240" s="251" t="s">
        <v>10304</v>
      </c>
      <c r="E240" s="251" t="s">
        <v>10160</v>
      </c>
      <c r="F240" s="251" t="s">
        <v>9957</v>
      </c>
      <c r="G240" s="251" t="s">
        <v>1313</v>
      </c>
      <c r="H240" s="251" t="s">
        <v>10305</v>
      </c>
      <c r="I240" s="257" t="str">
        <f t="shared" si="13"/>
        <v>-00001</v>
      </c>
      <c r="J240" s="251">
        <v>1</v>
      </c>
      <c r="K240" s="251">
        <v>1</v>
      </c>
      <c r="M240" s="251" t="s">
        <v>10007</v>
      </c>
      <c r="N240" s="251" t="s">
        <v>10306</v>
      </c>
      <c r="O240" s="251">
        <v>1</v>
      </c>
      <c r="Q240" s="251" t="s">
        <v>10303</v>
      </c>
      <c r="R240" s="251" t="s">
        <v>10307</v>
      </c>
      <c r="S240" s="252" t="s">
        <v>1312</v>
      </c>
      <c r="T240" s="251" t="str">
        <f t="shared" si="14"/>
        <v>I060628181555BZ060</v>
      </c>
      <c r="W240" s="251" t="str">
        <f t="shared" si="15"/>
        <v>I060628181555-BZ060</v>
      </c>
    </row>
    <row r="241" spans="1:23" x14ac:dyDescent="0.3">
      <c r="A241" s="256" t="str">
        <f t="shared" si="12"/>
        <v>I0706265-9004951125-00009</v>
      </c>
      <c r="B241" s="251" t="s">
        <v>10308</v>
      </c>
      <c r="C241" s="251" t="s">
        <v>10117</v>
      </c>
      <c r="D241" s="251" t="s">
        <v>10309</v>
      </c>
      <c r="E241" s="251" t="s">
        <v>10160</v>
      </c>
      <c r="F241" s="251" t="s">
        <v>9957</v>
      </c>
      <c r="G241" s="251" t="s">
        <v>1561</v>
      </c>
      <c r="H241" s="251" t="s">
        <v>3393</v>
      </c>
      <c r="I241" s="257" t="str">
        <f t="shared" si="13"/>
        <v>-00009</v>
      </c>
      <c r="J241" s="251">
        <v>9</v>
      </c>
      <c r="K241" s="251">
        <v>9</v>
      </c>
      <c r="M241" s="251" t="s">
        <v>10003</v>
      </c>
      <c r="N241" s="251" t="s">
        <v>10016</v>
      </c>
      <c r="O241" s="251">
        <v>9</v>
      </c>
      <c r="Q241" s="251" t="s">
        <v>10308</v>
      </c>
      <c r="R241" s="251" t="s">
        <v>9960</v>
      </c>
      <c r="S241" s="252">
        <v>9004951125</v>
      </c>
      <c r="T241" s="251" t="str">
        <f t="shared" si="14"/>
        <v>I07062659004951125</v>
      </c>
      <c r="W241" s="251" t="str">
        <f t="shared" si="15"/>
        <v>I070626590049-51125</v>
      </c>
    </row>
    <row r="242" spans="1:23" x14ac:dyDescent="0.3">
      <c r="A242" s="256" t="str">
        <f t="shared" si="12"/>
        <v>I0706266-81110BZ010-00002</v>
      </c>
      <c r="B242" s="251" t="s">
        <v>10310</v>
      </c>
      <c r="C242" s="251" t="s">
        <v>10117</v>
      </c>
      <c r="D242" s="251" t="s">
        <v>10311</v>
      </c>
      <c r="E242" s="251" t="s">
        <v>10160</v>
      </c>
      <c r="F242" s="251" t="s">
        <v>9957</v>
      </c>
      <c r="G242" s="251" t="s">
        <v>997</v>
      </c>
      <c r="H242" s="251" t="s">
        <v>10121</v>
      </c>
      <c r="I242" s="257" t="str">
        <f t="shared" si="13"/>
        <v>-00002</v>
      </c>
      <c r="J242" s="251">
        <v>2</v>
      </c>
      <c r="K242" s="251">
        <v>2</v>
      </c>
      <c r="M242" s="251" t="s">
        <v>9958</v>
      </c>
      <c r="N242" s="251" t="s">
        <v>10205</v>
      </c>
      <c r="O242" s="251">
        <v>2</v>
      </c>
      <c r="Q242" s="251" t="s">
        <v>10310</v>
      </c>
      <c r="R242" s="251" t="s">
        <v>10017</v>
      </c>
      <c r="S242" s="252" t="s">
        <v>996</v>
      </c>
      <c r="T242" s="251" t="str">
        <f t="shared" si="14"/>
        <v>I070626681110BZ010</v>
      </c>
      <c r="W242" s="251" t="str">
        <f t="shared" si="15"/>
        <v>I070626681110-BZ010</v>
      </c>
    </row>
    <row r="243" spans="1:23" x14ac:dyDescent="0.3">
      <c r="A243" s="256" t="str">
        <f t="shared" si="12"/>
        <v>I0706266-81110BZ800-00003</v>
      </c>
      <c r="B243" s="251" t="s">
        <v>10312</v>
      </c>
      <c r="C243" s="251" t="s">
        <v>10117</v>
      </c>
      <c r="D243" s="251" t="s">
        <v>10311</v>
      </c>
      <c r="E243" s="251" t="s">
        <v>10160</v>
      </c>
      <c r="F243" s="251" t="s">
        <v>9962</v>
      </c>
      <c r="G243" s="251" t="s">
        <v>3420</v>
      </c>
      <c r="H243" s="251" t="s">
        <v>3422</v>
      </c>
      <c r="I243" s="257" t="str">
        <f t="shared" si="13"/>
        <v>-00003</v>
      </c>
      <c r="J243" s="251">
        <v>3</v>
      </c>
      <c r="K243" s="251">
        <v>3</v>
      </c>
      <c r="M243" s="251" t="s">
        <v>9958</v>
      </c>
      <c r="N243" s="251" t="s">
        <v>10205</v>
      </c>
      <c r="O243" s="251">
        <v>3</v>
      </c>
      <c r="Q243" s="251" t="s">
        <v>10312</v>
      </c>
      <c r="R243" s="251" t="s">
        <v>10017</v>
      </c>
      <c r="S243" s="252" t="s">
        <v>3419</v>
      </c>
      <c r="T243" s="251" t="str">
        <f t="shared" si="14"/>
        <v>I070626681110BZ800</v>
      </c>
      <c r="W243" s="251" t="str">
        <f t="shared" si="15"/>
        <v>I070626681110-BZ800</v>
      </c>
    </row>
    <row r="244" spans="1:23" x14ac:dyDescent="0.3">
      <c r="A244" s="256" t="str">
        <f t="shared" si="12"/>
        <v>I0706266-81110BZ840-00003</v>
      </c>
      <c r="B244" s="251" t="s">
        <v>10313</v>
      </c>
      <c r="C244" s="251" t="s">
        <v>10117</v>
      </c>
      <c r="D244" s="251" t="s">
        <v>10311</v>
      </c>
      <c r="E244" s="251" t="s">
        <v>10160</v>
      </c>
      <c r="F244" s="251" t="s">
        <v>9964</v>
      </c>
      <c r="G244" s="251" t="s">
        <v>3424</v>
      </c>
      <c r="H244" s="251" t="s">
        <v>3422</v>
      </c>
      <c r="I244" s="257" t="str">
        <f t="shared" si="13"/>
        <v>-00003</v>
      </c>
      <c r="J244" s="251">
        <v>3</v>
      </c>
      <c r="K244" s="251">
        <v>3</v>
      </c>
      <c r="M244" s="251" t="s">
        <v>9958</v>
      </c>
      <c r="N244" s="251" t="s">
        <v>10205</v>
      </c>
      <c r="O244" s="251">
        <v>3</v>
      </c>
      <c r="Q244" s="251" t="s">
        <v>10313</v>
      </c>
      <c r="R244" s="251" t="s">
        <v>10017</v>
      </c>
      <c r="S244" s="252" t="s">
        <v>3423</v>
      </c>
      <c r="T244" s="251" t="str">
        <f t="shared" si="14"/>
        <v>I070626681110BZ840</v>
      </c>
      <c r="W244" s="251" t="str">
        <f t="shared" si="15"/>
        <v>I070626681110-BZ840</v>
      </c>
    </row>
    <row r="245" spans="1:23" x14ac:dyDescent="0.3">
      <c r="A245" s="256" t="str">
        <f t="shared" si="12"/>
        <v>I0706266-81150BZ050-00010</v>
      </c>
      <c r="B245" s="251" t="s">
        <v>10314</v>
      </c>
      <c r="C245" s="251" t="s">
        <v>10117</v>
      </c>
      <c r="D245" s="251" t="s">
        <v>10311</v>
      </c>
      <c r="E245" s="251" t="s">
        <v>10160</v>
      </c>
      <c r="F245" s="251" t="s">
        <v>9966</v>
      </c>
      <c r="G245" s="251" t="s">
        <v>1024</v>
      </c>
      <c r="H245" s="251" t="s">
        <v>5057</v>
      </c>
      <c r="I245" s="257" t="str">
        <f t="shared" si="13"/>
        <v>-00010</v>
      </c>
      <c r="J245" s="251">
        <v>10</v>
      </c>
      <c r="K245" s="251">
        <v>10</v>
      </c>
      <c r="M245" s="251" t="s">
        <v>9958</v>
      </c>
      <c r="N245" s="251" t="s">
        <v>10205</v>
      </c>
      <c r="O245" s="251">
        <v>10</v>
      </c>
      <c r="Q245" s="251" t="s">
        <v>10314</v>
      </c>
      <c r="R245" s="251" t="s">
        <v>10017</v>
      </c>
      <c r="S245" s="252" t="s">
        <v>1023</v>
      </c>
      <c r="T245" s="251" t="str">
        <f t="shared" si="14"/>
        <v>I070626681150BZ050</v>
      </c>
      <c r="W245" s="251" t="str">
        <f t="shared" si="15"/>
        <v>I070626681150-BZ050</v>
      </c>
    </row>
    <row r="246" spans="1:23" x14ac:dyDescent="0.3">
      <c r="A246" s="256" t="str">
        <f t="shared" si="12"/>
        <v>I0706266-81150BZ840-00003</v>
      </c>
      <c r="B246" s="251" t="s">
        <v>10315</v>
      </c>
      <c r="C246" s="251" t="s">
        <v>10117</v>
      </c>
      <c r="D246" s="251" t="s">
        <v>10311</v>
      </c>
      <c r="E246" s="251" t="s">
        <v>10160</v>
      </c>
      <c r="F246" s="251" t="s">
        <v>9968</v>
      </c>
      <c r="G246" s="251" t="s">
        <v>3431</v>
      </c>
      <c r="H246" s="251" t="s">
        <v>3429</v>
      </c>
      <c r="I246" s="257" t="str">
        <f t="shared" si="13"/>
        <v>-00003</v>
      </c>
      <c r="J246" s="251">
        <v>3</v>
      </c>
      <c r="K246" s="251">
        <v>3</v>
      </c>
      <c r="M246" s="251" t="s">
        <v>9958</v>
      </c>
      <c r="N246" s="251" t="s">
        <v>10205</v>
      </c>
      <c r="O246" s="251">
        <v>3</v>
      </c>
      <c r="Q246" s="251" t="s">
        <v>10315</v>
      </c>
      <c r="R246" s="251" t="s">
        <v>10017</v>
      </c>
      <c r="S246" s="252" t="s">
        <v>3430</v>
      </c>
      <c r="T246" s="251" t="str">
        <f t="shared" si="14"/>
        <v>I070626681150BZ840</v>
      </c>
      <c r="W246" s="251" t="str">
        <f t="shared" si="15"/>
        <v>I070626681150-BZ840</v>
      </c>
    </row>
    <row r="247" spans="1:23" x14ac:dyDescent="0.3">
      <c r="A247" s="256" t="str">
        <f t="shared" si="12"/>
        <v>I0706266-81551BZ060-00003</v>
      </c>
      <c r="B247" s="251" t="s">
        <v>10316</v>
      </c>
      <c r="C247" s="251" t="s">
        <v>10117</v>
      </c>
      <c r="D247" s="251" t="s">
        <v>10311</v>
      </c>
      <c r="E247" s="251" t="s">
        <v>10160</v>
      </c>
      <c r="F247" s="251" t="s">
        <v>9970</v>
      </c>
      <c r="G247" s="251" t="s">
        <v>1296</v>
      </c>
      <c r="H247" s="251" t="s">
        <v>10317</v>
      </c>
      <c r="I247" s="257" t="str">
        <f t="shared" si="13"/>
        <v>-00003</v>
      </c>
      <c r="J247" s="251">
        <v>3</v>
      </c>
      <c r="K247" s="251">
        <v>3</v>
      </c>
      <c r="M247" s="251" t="s">
        <v>9958</v>
      </c>
      <c r="N247" s="251" t="s">
        <v>10205</v>
      </c>
      <c r="O247" s="251">
        <v>3</v>
      </c>
      <c r="Q247" s="251" t="s">
        <v>10316</v>
      </c>
      <c r="R247" s="251" t="s">
        <v>10017</v>
      </c>
      <c r="S247" s="252" t="s">
        <v>1295</v>
      </c>
      <c r="T247" s="251" t="str">
        <f t="shared" si="14"/>
        <v>I070626681551BZ060</v>
      </c>
      <c r="W247" s="251" t="str">
        <f t="shared" si="15"/>
        <v>I070626681551-BZ060</v>
      </c>
    </row>
    <row r="248" spans="1:23" x14ac:dyDescent="0.3">
      <c r="A248" s="256" t="str">
        <f t="shared" si="12"/>
        <v>I0706266-81561BZ060-00003</v>
      </c>
      <c r="B248" s="251" t="s">
        <v>10318</v>
      </c>
      <c r="C248" s="251" t="s">
        <v>10117</v>
      </c>
      <c r="D248" s="251" t="s">
        <v>10311</v>
      </c>
      <c r="E248" s="251" t="s">
        <v>10160</v>
      </c>
      <c r="F248" s="251" t="s">
        <v>9972</v>
      </c>
      <c r="G248" s="251" t="s">
        <v>1304</v>
      </c>
      <c r="H248" s="251" t="s">
        <v>10128</v>
      </c>
      <c r="I248" s="257" t="str">
        <f t="shared" si="13"/>
        <v>-00003</v>
      </c>
      <c r="J248" s="251">
        <v>3</v>
      </c>
      <c r="K248" s="251">
        <v>3</v>
      </c>
      <c r="M248" s="251" t="s">
        <v>9958</v>
      </c>
      <c r="N248" s="251" t="s">
        <v>10205</v>
      </c>
      <c r="O248" s="251">
        <v>3</v>
      </c>
      <c r="Q248" s="251" t="s">
        <v>10318</v>
      </c>
      <c r="R248" s="251" t="s">
        <v>10017</v>
      </c>
      <c r="S248" s="252" t="s">
        <v>1303</v>
      </c>
      <c r="T248" s="251" t="str">
        <f t="shared" si="14"/>
        <v>I070626681561BZ060</v>
      </c>
      <c r="W248" s="251" t="str">
        <f t="shared" si="15"/>
        <v>I070626681561-BZ060</v>
      </c>
    </row>
    <row r="249" spans="1:23" x14ac:dyDescent="0.3">
      <c r="A249" s="256" t="str">
        <f t="shared" si="12"/>
        <v>I0706266-81561BZ090-00001</v>
      </c>
      <c r="B249" s="251" t="s">
        <v>10319</v>
      </c>
      <c r="C249" s="251" t="s">
        <v>10117</v>
      </c>
      <c r="D249" s="251" t="s">
        <v>10311</v>
      </c>
      <c r="E249" s="251" t="s">
        <v>10160</v>
      </c>
      <c r="F249" s="251" t="s">
        <v>9974</v>
      </c>
      <c r="G249" s="251" t="s">
        <v>1331</v>
      </c>
      <c r="H249" s="251" t="s">
        <v>5211</v>
      </c>
      <c r="I249" s="257" t="str">
        <f t="shared" si="13"/>
        <v>-00001</v>
      </c>
      <c r="J249" s="251">
        <v>1</v>
      </c>
      <c r="K249" s="251">
        <v>1</v>
      </c>
      <c r="M249" s="251" t="s">
        <v>9958</v>
      </c>
      <c r="N249" s="251" t="s">
        <v>10205</v>
      </c>
      <c r="O249" s="251">
        <v>1</v>
      </c>
      <c r="Q249" s="251" t="s">
        <v>10319</v>
      </c>
      <c r="R249" s="251" t="s">
        <v>10017</v>
      </c>
      <c r="S249" s="252" t="s">
        <v>1330</v>
      </c>
      <c r="T249" s="251" t="str">
        <f t="shared" si="14"/>
        <v>I070626681561BZ090</v>
      </c>
      <c r="W249" s="251" t="str">
        <f t="shared" si="15"/>
        <v>I070626681561-BZ090</v>
      </c>
    </row>
    <row r="250" spans="1:23" x14ac:dyDescent="0.3">
      <c r="A250" s="256" t="str">
        <f t="shared" si="12"/>
        <v>I0706266-81561BZ410-00004</v>
      </c>
      <c r="B250" s="251" t="s">
        <v>10320</v>
      </c>
      <c r="C250" s="251" t="s">
        <v>10117</v>
      </c>
      <c r="D250" s="251" t="s">
        <v>10311</v>
      </c>
      <c r="E250" s="251" t="s">
        <v>10160</v>
      </c>
      <c r="F250" s="251" t="s">
        <v>9976</v>
      </c>
      <c r="G250" s="251" t="s">
        <v>3441</v>
      </c>
      <c r="H250" s="251" t="s">
        <v>3443</v>
      </c>
      <c r="I250" s="257" t="str">
        <f t="shared" si="13"/>
        <v>-00004</v>
      </c>
      <c r="J250" s="251">
        <v>4</v>
      </c>
      <c r="K250" s="251">
        <v>4</v>
      </c>
      <c r="M250" s="251" t="s">
        <v>9958</v>
      </c>
      <c r="N250" s="251" t="s">
        <v>10205</v>
      </c>
      <c r="O250" s="251">
        <v>4</v>
      </c>
      <c r="Q250" s="251" t="s">
        <v>10320</v>
      </c>
      <c r="R250" s="251" t="s">
        <v>10017</v>
      </c>
      <c r="S250" s="252" t="s">
        <v>11</v>
      </c>
      <c r="T250" s="251" t="str">
        <f t="shared" si="14"/>
        <v>I070626681561BZ410</v>
      </c>
      <c r="W250" s="251" t="str">
        <f t="shared" si="15"/>
        <v>I070626681561-BZ410</v>
      </c>
    </row>
    <row r="251" spans="1:23" x14ac:dyDescent="0.3">
      <c r="A251" s="256" t="str">
        <f t="shared" si="12"/>
        <v>I0706266-81565BZ080-00001</v>
      </c>
      <c r="B251" s="251" t="s">
        <v>10321</v>
      </c>
      <c r="C251" s="251" t="s">
        <v>10117</v>
      </c>
      <c r="D251" s="251" t="s">
        <v>10311</v>
      </c>
      <c r="E251" s="251" t="s">
        <v>10160</v>
      </c>
      <c r="F251" s="251" t="s">
        <v>9978</v>
      </c>
      <c r="G251" s="251" t="s">
        <v>3445</v>
      </c>
      <c r="H251" s="251" t="s">
        <v>3447</v>
      </c>
      <c r="I251" s="257" t="str">
        <f t="shared" si="13"/>
        <v>-00001</v>
      </c>
      <c r="J251" s="251">
        <v>1</v>
      </c>
      <c r="K251" s="251">
        <v>1</v>
      </c>
      <c r="M251" s="251" t="s">
        <v>10007</v>
      </c>
      <c r="N251" s="251" t="s">
        <v>10205</v>
      </c>
      <c r="O251" s="251">
        <v>1</v>
      </c>
      <c r="Q251" s="251" t="s">
        <v>10321</v>
      </c>
      <c r="R251" s="251" t="s">
        <v>10017</v>
      </c>
      <c r="S251" s="252" t="s">
        <v>3444</v>
      </c>
      <c r="T251" s="251" t="str">
        <f t="shared" si="14"/>
        <v>I070626681565BZ080</v>
      </c>
      <c r="W251" s="251" t="str">
        <f t="shared" si="15"/>
        <v>I070626681565-BZ080</v>
      </c>
    </row>
    <row r="252" spans="1:23" x14ac:dyDescent="0.3">
      <c r="A252" s="256" t="str">
        <f t="shared" si="12"/>
        <v>I0706266-87940BZ070-00002</v>
      </c>
      <c r="B252" s="251" t="s">
        <v>10322</v>
      </c>
      <c r="C252" s="251" t="s">
        <v>10117</v>
      </c>
      <c r="D252" s="251" t="s">
        <v>10311</v>
      </c>
      <c r="E252" s="251" t="s">
        <v>10160</v>
      </c>
      <c r="F252" s="251" t="s">
        <v>9980</v>
      </c>
      <c r="G252" s="251" t="s">
        <v>1545</v>
      </c>
      <c r="H252" s="251" t="s">
        <v>10132</v>
      </c>
      <c r="I252" s="257" t="str">
        <f t="shared" si="13"/>
        <v>-00002</v>
      </c>
      <c r="J252" s="251">
        <v>2</v>
      </c>
      <c r="K252" s="251">
        <v>2</v>
      </c>
      <c r="M252" s="251" t="s">
        <v>9993</v>
      </c>
      <c r="N252" s="251" t="s">
        <v>10205</v>
      </c>
      <c r="O252" s="251">
        <v>2</v>
      </c>
      <c r="Q252" s="251" t="s">
        <v>10322</v>
      </c>
      <c r="R252" s="251" t="s">
        <v>10017</v>
      </c>
      <c r="S252" s="252" t="s">
        <v>1544</v>
      </c>
      <c r="T252" s="251" t="str">
        <f t="shared" si="14"/>
        <v>I070626687940BZ070</v>
      </c>
      <c r="W252" s="251" t="str">
        <f t="shared" si="15"/>
        <v>I070626687940-BZ070</v>
      </c>
    </row>
    <row r="253" spans="1:23" x14ac:dyDescent="0.3">
      <c r="A253" s="256" t="str">
        <f t="shared" si="12"/>
        <v>I0706267-81130BZ520-00002</v>
      </c>
      <c r="B253" s="251" t="s">
        <v>10323</v>
      </c>
      <c r="C253" s="251" t="s">
        <v>10117</v>
      </c>
      <c r="D253" s="251" t="s">
        <v>10324</v>
      </c>
      <c r="E253" s="251" t="s">
        <v>10160</v>
      </c>
      <c r="F253" s="251" t="s">
        <v>9957</v>
      </c>
      <c r="G253" s="251" t="s">
        <v>1115</v>
      </c>
      <c r="H253" s="251" t="s">
        <v>5101</v>
      </c>
      <c r="I253" s="257" t="str">
        <f t="shared" si="13"/>
        <v>-00002</v>
      </c>
      <c r="J253" s="251">
        <v>2</v>
      </c>
      <c r="K253" s="251">
        <v>2</v>
      </c>
      <c r="M253" s="251" t="s">
        <v>9958</v>
      </c>
      <c r="N253" s="251" t="s">
        <v>10214</v>
      </c>
      <c r="O253" s="251">
        <v>2</v>
      </c>
      <c r="Q253" s="251" t="s">
        <v>10323</v>
      </c>
      <c r="R253" s="251" t="s">
        <v>10028</v>
      </c>
      <c r="S253" s="252" t="s">
        <v>1114</v>
      </c>
      <c r="T253" s="251" t="str">
        <f t="shared" si="14"/>
        <v>I070626781130BZ520</v>
      </c>
      <c r="W253" s="251" t="str">
        <f t="shared" si="15"/>
        <v>I070626781130-BZ520</v>
      </c>
    </row>
    <row r="254" spans="1:23" x14ac:dyDescent="0.3">
      <c r="A254" s="256" t="str">
        <f t="shared" si="12"/>
        <v>I0706267-81150BZ520-00001</v>
      </c>
      <c r="B254" s="251" t="s">
        <v>10325</v>
      </c>
      <c r="C254" s="251" t="s">
        <v>10117</v>
      </c>
      <c r="D254" s="251" t="s">
        <v>10324</v>
      </c>
      <c r="E254" s="251" t="s">
        <v>10160</v>
      </c>
      <c r="F254" s="251" t="s">
        <v>9962</v>
      </c>
      <c r="G254" s="251" t="s">
        <v>1120</v>
      </c>
      <c r="H254" s="251" t="s">
        <v>3429</v>
      </c>
      <c r="I254" s="257" t="str">
        <f t="shared" si="13"/>
        <v>-00001</v>
      </c>
      <c r="J254" s="251">
        <v>1</v>
      </c>
      <c r="K254" s="251">
        <v>1</v>
      </c>
      <c r="M254" s="251" t="s">
        <v>9958</v>
      </c>
      <c r="N254" s="251" t="s">
        <v>10214</v>
      </c>
      <c r="O254" s="251">
        <v>1</v>
      </c>
      <c r="Q254" s="251" t="s">
        <v>10325</v>
      </c>
      <c r="R254" s="251" t="s">
        <v>10028</v>
      </c>
      <c r="S254" s="252" t="s">
        <v>1119</v>
      </c>
      <c r="T254" s="251" t="str">
        <f t="shared" si="14"/>
        <v>I070626781150BZ520</v>
      </c>
      <c r="W254" s="251" t="str">
        <f t="shared" si="15"/>
        <v>I070626781150-BZ520</v>
      </c>
    </row>
    <row r="255" spans="1:23" x14ac:dyDescent="0.3">
      <c r="A255" s="256" t="str">
        <f t="shared" si="12"/>
        <v>I0706267-81270BZ010-00002</v>
      </c>
      <c r="B255" s="251" t="s">
        <v>10326</v>
      </c>
      <c r="C255" s="251" t="s">
        <v>10117</v>
      </c>
      <c r="D255" s="251" t="s">
        <v>10324</v>
      </c>
      <c r="E255" s="251" t="s">
        <v>10160</v>
      </c>
      <c r="F255" s="251" t="s">
        <v>9964</v>
      </c>
      <c r="G255" s="251" t="s">
        <v>1474</v>
      </c>
      <c r="H255" s="251" t="s">
        <v>10137</v>
      </c>
      <c r="I255" s="257" t="str">
        <f t="shared" si="13"/>
        <v>-00002</v>
      </c>
      <c r="J255" s="251">
        <v>2</v>
      </c>
      <c r="K255" s="251">
        <v>2</v>
      </c>
      <c r="M255" s="251" t="s">
        <v>10007</v>
      </c>
      <c r="N255" s="251" t="s">
        <v>10214</v>
      </c>
      <c r="O255" s="251">
        <v>2</v>
      </c>
      <c r="Q255" s="251" t="s">
        <v>10326</v>
      </c>
      <c r="R255" s="251" t="s">
        <v>10028</v>
      </c>
      <c r="S255" s="252" t="s">
        <v>1473</v>
      </c>
      <c r="T255" s="251" t="str">
        <f t="shared" si="14"/>
        <v>I070626781270BZ010</v>
      </c>
      <c r="W255" s="251" t="str">
        <f t="shared" si="15"/>
        <v>I070626781270-BZ010</v>
      </c>
    </row>
    <row r="256" spans="1:23" x14ac:dyDescent="0.3">
      <c r="A256" s="256" t="str">
        <f t="shared" si="12"/>
        <v>I0706267-81550BZ070-00002</v>
      </c>
      <c r="B256" s="251" t="s">
        <v>10327</v>
      </c>
      <c r="C256" s="251" t="s">
        <v>10117</v>
      </c>
      <c r="D256" s="251" t="s">
        <v>10324</v>
      </c>
      <c r="E256" s="251" t="s">
        <v>10160</v>
      </c>
      <c r="F256" s="251" t="s">
        <v>9966</v>
      </c>
      <c r="G256" s="251" t="s">
        <v>1292</v>
      </c>
      <c r="H256" s="251" t="s">
        <v>10139</v>
      </c>
      <c r="I256" s="257" t="str">
        <f t="shared" si="13"/>
        <v>-00002</v>
      </c>
      <c r="J256" s="251">
        <v>2</v>
      </c>
      <c r="K256" s="251">
        <v>2</v>
      </c>
      <c r="M256" s="251" t="s">
        <v>9958</v>
      </c>
      <c r="N256" s="251" t="s">
        <v>10214</v>
      </c>
      <c r="O256" s="251">
        <v>2</v>
      </c>
      <c r="Q256" s="251" t="s">
        <v>10327</v>
      </c>
      <c r="R256" s="251" t="s">
        <v>10028</v>
      </c>
      <c r="S256" s="252" t="s">
        <v>1291</v>
      </c>
      <c r="T256" s="251" t="str">
        <f t="shared" si="14"/>
        <v>I070626781550BZ070</v>
      </c>
      <c r="W256" s="251" t="str">
        <f t="shared" si="15"/>
        <v>I070626781550-BZ070</v>
      </c>
    </row>
    <row r="257" spans="1:23" x14ac:dyDescent="0.3">
      <c r="A257" s="256" t="str">
        <f t="shared" si="12"/>
        <v>I0706267-81550BZ190-00002</v>
      </c>
      <c r="B257" s="251" t="s">
        <v>10328</v>
      </c>
      <c r="C257" s="251" t="s">
        <v>10117</v>
      </c>
      <c r="D257" s="251" t="s">
        <v>10324</v>
      </c>
      <c r="E257" s="251" t="s">
        <v>10160</v>
      </c>
      <c r="F257" s="251" t="s">
        <v>9968</v>
      </c>
      <c r="G257" s="251" t="s">
        <v>1308</v>
      </c>
      <c r="H257" s="251" t="s">
        <v>10141</v>
      </c>
      <c r="I257" s="257" t="str">
        <f t="shared" si="13"/>
        <v>-00002</v>
      </c>
      <c r="J257" s="251">
        <v>2</v>
      </c>
      <c r="K257" s="251">
        <v>2</v>
      </c>
      <c r="M257" s="251" t="s">
        <v>9958</v>
      </c>
      <c r="N257" s="251" t="s">
        <v>10214</v>
      </c>
      <c r="O257" s="251">
        <v>2</v>
      </c>
      <c r="Q257" s="251" t="s">
        <v>10328</v>
      </c>
      <c r="R257" s="251" t="s">
        <v>10028</v>
      </c>
      <c r="S257" s="252" t="s">
        <v>1307</v>
      </c>
      <c r="T257" s="251" t="str">
        <f t="shared" si="14"/>
        <v>I070626781550BZ190</v>
      </c>
      <c r="W257" s="251" t="str">
        <f t="shared" si="15"/>
        <v>I070626781550-BZ190</v>
      </c>
    </row>
    <row r="258" spans="1:23" x14ac:dyDescent="0.3">
      <c r="A258" s="256" t="str">
        <f t="shared" si="12"/>
        <v>I0706267-81551BZ010-00001</v>
      </c>
      <c r="B258" s="251" t="s">
        <v>10329</v>
      </c>
      <c r="C258" s="251" t="s">
        <v>10117</v>
      </c>
      <c r="D258" s="251" t="s">
        <v>10324</v>
      </c>
      <c r="E258" s="251" t="s">
        <v>10160</v>
      </c>
      <c r="F258" s="251" t="s">
        <v>9970</v>
      </c>
      <c r="G258" s="251" t="s">
        <v>1278</v>
      </c>
      <c r="H258" s="251" t="s">
        <v>5216</v>
      </c>
      <c r="I258" s="257" t="str">
        <f t="shared" si="13"/>
        <v>-00001</v>
      </c>
      <c r="J258" s="251">
        <v>1</v>
      </c>
      <c r="K258" s="251">
        <v>1</v>
      </c>
      <c r="M258" s="251" t="s">
        <v>9993</v>
      </c>
      <c r="N258" s="251" t="s">
        <v>10214</v>
      </c>
      <c r="O258" s="251">
        <v>1</v>
      </c>
      <c r="Q258" s="251" t="s">
        <v>10329</v>
      </c>
      <c r="R258" s="251" t="s">
        <v>10028</v>
      </c>
      <c r="S258" s="252" t="s">
        <v>1277</v>
      </c>
      <c r="T258" s="251" t="str">
        <f t="shared" si="14"/>
        <v>I070626781551BZ010</v>
      </c>
      <c r="W258" s="251" t="str">
        <f t="shared" si="15"/>
        <v>I070626781551-BZ010</v>
      </c>
    </row>
    <row r="259" spans="1:23" x14ac:dyDescent="0.3">
      <c r="A259" s="256" t="str">
        <f t="shared" si="12"/>
        <v>I0706267-81551BZ140-00001</v>
      </c>
      <c r="B259" s="251" t="s">
        <v>10330</v>
      </c>
      <c r="C259" s="251" t="s">
        <v>10117</v>
      </c>
      <c r="D259" s="251" t="s">
        <v>10324</v>
      </c>
      <c r="E259" s="251" t="s">
        <v>10160</v>
      </c>
      <c r="F259" s="251" t="s">
        <v>9972</v>
      </c>
      <c r="G259" s="251" t="s">
        <v>1339</v>
      </c>
      <c r="H259" s="251" t="s">
        <v>10144</v>
      </c>
      <c r="I259" s="257" t="str">
        <f t="shared" si="13"/>
        <v>-00001</v>
      </c>
      <c r="J259" s="251">
        <v>1</v>
      </c>
      <c r="K259" s="251">
        <v>1</v>
      </c>
      <c r="M259" s="251" t="s">
        <v>9993</v>
      </c>
      <c r="N259" s="251" t="s">
        <v>10214</v>
      </c>
      <c r="O259" s="251">
        <v>1</v>
      </c>
      <c r="Q259" s="251" t="s">
        <v>10330</v>
      </c>
      <c r="R259" s="251" t="s">
        <v>10028</v>
      </c>
      <c r="S259" s="252" t="s">
        <v>1338</v>
      </c>
      <c r="T259" s="251" t="str">
        <f t="shared" si="14"/>
        <v>I070626781551BZ140</v>
      </c>
      <c r="W259" s="251" t="str">
        <f t="shared" si="15"/>
        <v>I070626781551-BZ140</v>
      </c>
    </row>
    <row r="260" spans="1:23" x14ac:dyDescent="0.3">
      <c r="A260" s="256" t="str">
        <f t="shared" si="12"/>
        <v>I0706267-81560BZ070-00001</v>
      </c>
      <c r="B260" s="251" t="s">
        <v>10331</v>
      </c>
      <c r="C260" s="251" t="s">
        <v>10117</v>
      </c>
      <c r="D260" s="251" t="s">
        <v>10324</v>
      </c>
      <c r="E260" s="251" t="s">
        <v>10160</v>
      </c>
      <c r="F260" s="251" t="s">
        <v>9974</v>
      </c>
      <c r="G260" s="251" t="s">
        <v>1300</v>
      </c>
      <c r="H260" s="251" t="s">
        <v>10332</v>
      </c>
      <c r="I260" s="257" t="str">
        <f t="shared" si="13"/>
        <v>-00001</v>
      </c>
      <c r="J260" s="251">
        <v>1</v>
      </c>
      <c r="K260" s="251">
        <v>1</v>
      </c>
      <c r="M260" s="251" t="s">
        <v>9958</v>
      </c>
      <c r="N260" s="251" t="s">
        <v>10214</v>
      </c>
      <c r="O260" s="251">
        <v>1</v>
      </c>
      <c r="Q260" s="251" t="s">
        <v>10331</v>
      </c>
      <c r="R260" s="251" t="s">
        <v>10028</v>
      </c>
      <c r="S260" s="252" t="s">
        <v>1299</v>
      </c>
      <c r="T260" s="251" t="str">
        <f t="shared" si="14"/>
        <v>I070626781560BZ070</v>
      </c>
      <c r="W260" s="251" t="str">
        <f t="shared" si="15"/>
        <v>I070626781560-BZ070</v>
      </c>
    </row>
    <row r="261" spans="1:23" x14ac:dyDescent="0.3">
      <c r="A261" s="256" t="str">
        <f t="shared" si="12"/>
        <v>I0706267-81560BZ190-00002</v>
      </c>
      <c r="B261" s="251" t="s">
        <v>10333</v>
      </c>
      <c r="C261" s="251" t="s">
        <v>10117</v>
      </c>
      <c r="D261" s="251" t="s">
        <v>10324</v>
      </c>
      <c r="E261" s="251" t="s">
        <v>10160</v>
      </c>
      <c r="F261" s="251" t="s">
        <v>9976</v>
      </c>
      <c r="G261" s="251" t="s">
        <v>1322</v>
      </c>
      <c r="H261" s="251" t="s">
        <v>10146</v>
      </c>
      <c r="I261" s="257" t="str">
        <f t="shared" si="13"/>
        <v>-00002</v>
      </c>
      <c r="J261" s="251">
        <v>2</v>
      </c>
      <c r="K261" s="251">
        <v>2</v>
      </c>
      <c r="M261" s="251" t="s">
        <v>9958</v>
      </c>
      <c r="N261" s="251" t="s">
        <v>10214</v>
      </c>
      <c r="O261" s="251">
        <v>2</v>
      </c>
      <c r="Q261" s="251" t="s">
        <v>10333</v>
      </c>
      <c r="R261" s="251" t="s">
        <v>10028</v>
      </c>
      <c r="S261" s="252" t="s">
        <v>1321</v>
      </c>
      <c r="T261" s="251" t="str">
        <f t="shared" si="14"/>
        <v>I070626781560BZ190</v>
      </c>
      <c r="W261" s="251" t="str">
        <f t="shared" si="15"/>
        <v>I070626781560-BZ190</v>
      </c>
    </row>
    <row r="262" spans="1:23" x14ac:dyDescent="0.3">
      <c r="A262" s="256" t="str">
        <f t="shared" si="12"/>
        <v>I0706267-81561BZ050-00001</v>
      </c>
      <c r="B262" s="251" t="s">
        <v>10334</v>
      </c>
      <c r="C262" s="251" t="s">
        <v>10117</v>
      </c>
      <c r="D262" s="251" t="s">
        <v>10324</v>
      </c>
      <c r="E262" s="251" t="s">
        <v>10160</v>
      </c>
      <c r="F262" s="251" t="s">
        <v>9978</v>
      </c>
      <c r="G262" s="251" t="s">
        <v>1345</v>
      </c>
      <c r="H262" s="251" t="s">
        <v>10148</v>
      </c>
      <c r="I262" s="257" t="str">
        <f t="shared" si="13"/>
        <v>-00001</v>
      </c>
      <c r="J262" s="251">
        <v>1</v>
      </c>
      <c r="K262" s="251">
        <v>1</v>
      </c>
      <c r="M262" s="251" t="s">
        <v>9993</v>
      </c>
      <c r="N262" s="251" t="s">
        <v>10214</v>
      </c>
      <c r="O262" s="251">
        <v>1</v>
      </c>
      <c r="Q262" s="251" t="s">
        <v>10334</v>
      </c>
      <c r="R262" s="251" t="s">
        <v>10028</v>
      </c>
      <c r="S262" s="252" t="s">
        <v>1344</v>
      </c>
      <c r="T262" s="251" t="str">
        <f t="shared" si="14"/>
        <v>I070626781561BZ050</v>
      </c>
      <c r="W262" s="251" t="str">
        <f t="shared" si="15"/>
        <v>I070626781561-BZ050</v>
      </c>
    </row>
    <row r="263" spans="1:23" x14ac:dyDescent="0.3">
      <c r="A263" s="256" t="str">
        <f t="shared" ref="A263:A326" si="16">D263&amp;$A$6&amp;S263&amp;I263</f>
        <v>I0706267-81561BZ250-00002</v>
      </c>
      <c r="B263" s="251" t="s">
        <v>10335</v>
      </c>
      <c r="C263" s="251" t="s">
        <v>10117</v>
      </c>
      <c r="D263" s="251" t="s">
        <v>10324</v>
      </c>
      <c r="E263" s="251" t="s">
        <v>10160</v>
      </c>
      <c r="F263" s="251" t="s">
        <v>9980</v>
      </c>
      <c r="G263" s="251" t="s">
        <v>1404</v>
      </c>
      <c r="H263" s="251" t="s">
        <v>3443</v>
      </c>
      <c r="I263" s="257" t="str">
        <f t="shared" ref="I263:I326" si="17">+IF(AND(O263&lt;10),$B$2&amp;O263,IF(AND(O263&gt;9,O263&lt;=99),$B$3&amp;O263,IF(AND(O263&gt;99,L89139&lt;1000),$B$4&amp;O263,IF(AND(O263&gt;999),$B$5&amp;7))))</f>
        <v>-00002</v>
      </c>
      <c r="J263" s="251">
        <v>2</v>
      </c>
      <c r="K263" s="251">
        <v>2</v>
      </c>
      <c r="M263" s="251" t="s">
        <v>9958</v>
      </c>
      <c r="N263" s="251" t="s">
        <v>10214</v>
      </c>
      <c r="O263" s="251">
        <v>2</v>
      </c>
      <c r="Q263" s="251" t="s">
        <v>10335</v>
      </c>
      <c r="R263" s="251" t="s">
        <v>10028</v>
      </c>
      <c r="S263" s="252" t="s">
        <v>1403</v>
      </c>
      <c r="T263" s="251" t="str">
        <f t="shared" ref="T263:T327" si="18">+D263&amp;S263</f>
        <v>I070626781561BZ250</v>
      </c>
      <c r="W263" s="251" t="str">
        <f t="shared" ref="W263:W327" si="19">D263&amp;G263</f>
        <v>I070626781561-BZ250</v>
      </c>
    </row>
    <row r="264" spans="1:23" x14ac:dyDescent="0.3">
      <c r="A264" s="256" t="str">
        <f t="shared" si="16"/>
        <v>I0802138-811100W070-00003</v>
      </c>
      <c r="B264" s="251" t="s">
        <v>10336</v>
      </c>
      <c r="C264" s="251" t="s">
        <v>10151</v>
      </c>
      <c r="D264" s="251" t="s">
        <v>10337</v>
      </c>
      <c r="E264" s="251" t="s">
        <v>10160</v>
      </c>
      <c r="F264" s="251" t="s">
        <v>9957</v>
      </c>
      <c r="G264" s="251" t="s">
        <v>45</v>
      </c>
      <c r="H264" s="251" t="s">
        <v>5059</v>
      </c>
      <c r="I264" s="257" t="str">
        <f t="shared" si="17"/>
        <v>-00003</v>
      </c>
      <c r="J264" s="251">
        <v>3</v>
      </c>
      <c r="K264" s="251">
        <v>3</v>
      </c>
      <c r="M264" s="251" t="s">
        <v>9958</v>
      </c>
      <c r="N264" s="251" t="s">
        <v>10205</v>
      </c>
      <c r="O264" s="251">
        <v>3</v>
      </c>
      <c r="Q264" s="251" t="s">
        <v>10336</v>
      </c>
      <c r="R264" s="251" t="s">
        <v>10017</v>
      </c>
      <c r="S264" s="252" t="s">
        <v>44</v>
      </c>
      <c r="T264" s="251" t="str">
        <f t="shared" si="18"/>
        <v>I0802138811100W070</v>
      </c>
      <c r="W264" s="251" t="str">
        <f t="shared" si="19"/>
        <v>I080213881110-0W070</v>
      </c>
    </row>
    <row r="265" spans="1:23" x14ac:dyDescent="0.3">
      <c r="A265" s="256" t="str">
        <f t="shared" si="16"/>
        <v>I0802138-81110F1010-00001</v>
      </c>
      <c r="B265" s="251" t="s">
        <v>10338</v>
      </c>
      <c r="C265" s="251" t="s">
        <v>10151</v>
      </c>
      <c r="D265" s="251" t="s">
        <v>10337</v>
      </c>
      <c r="E265" s="251" t="s">
        <v>10160</v>
      </c>
      <c r="F265" s="251" t="s">
        <v>9962</v>
      </c>
      <c r="G265" s="251" t="s">
        <v>3606</v>
      </c>
      <c r="H265" s="251" t="s">
        <v>10154</v>
      </c>
      <c r="I265" s="257" t="str">
        <f t="shared" si="17"/>
        <v>-00001</v>
      </c>
      <c r="J265" s="251">
        <v>1</v>
      </c>
      <c r="K265" s="251">
        <v>1</v>
      </c>
      <c r="M265" s="251" t="s">
        <v>9958</v>
      </c>
      <c r="N265" s="251" t="s">
        <v>10205</v>
      </c>
      <c r="O265" s="251">
        <v>1</v>
      </c>
      <c r="Q265" s="251" t="s">
        <v>10338</v>
      </c>
      <c r="R265" s="251" t="s">
        <v>10017</v>
      </c>
      <c r="S265" s="252" t="s">
        <v>3997</v>
      </c>
      <c r="T265" s="251" t="str">
        <f t="shared" si="18"/>
        <v>I080213881110F1010</v>
      </c>
      <c r="W265" s="251" t="str">
        <f t="shared" si="19"/>
        <v>I080213881110-F1010</v>
      </c>
    </row>
    <row r="266" spans="1:23" x14ac:dyDescent="0.3">
      <c r="A266" s="256" t="str">
        <f t="shared" si="16"/>
        <v>I0802138-811500W070-00003</v>
      </c>
      <c r="B266" s="251" t="s">
        <v>10339</v>
      </c>
      <c r="C266" s="251" t="s">
        <v>10151</v>
      </c>
      <c r="D266" s="251" t="s">
        <v>10337</v>
      </c>
      <c r="E266" s="251" t="s">
        <v>10160</v>
      </c>
      <c r="F266" s="251" t="s">
        <v>9964</v>
      </c>
      <c r="G266" s="251" t="s">
        <v>53</v>
      </c>
      <c r="H266" s="251" t="s">
        <v>5060</v>
      </c>
      <c r="I266" s="257" t="str">
        <f t="shared" si="17"/>
        <v>-00003</v>
      </c>
      <c r="J266" s="251">
        <v>3</v>
      </c>
      <c r="K266" s="251">
        <v>3</v>
      </c>
      <c r="M266" s="251" t="s">
        <v>9958</v>
      </c>
      <c r="N266" s="251" t="s">
        <v>10205</v>
      </c>
      <c r="O266" s="251">
        <v>3</v>
      </c>
      <c r="Q266" s="251" t="s">
        <v>10339</v>
      </c>
      <c r="R266" s="251" t="s">
        <v>10017</v>
      </c>
      <c r="S266" s="252" t="s">
        <v>52</v>
      </c>
      <c r="T266" s="251" t="str">
        <f t="shared" si="18"/>
        <v>I0802138811500W070</v>
      </c>
      <c r="W266" s="251" t="str">
        <f t="shared" si="19"/>
        <v>I080213881150-0W070</v>
      </c>
    </row>
    <row r="267" spans="1:23" x14ac:dyDescent="0.3">
      <c r="A267" s="256" t="str">
        <f t="shared" si="16"/>
        <v>I0802138-81150F1010-00001</v>
      </c>
      <c r="B267" s="251" t="s">
        <v>10340</v>
      </c>
      <c r="C267" s="251" t="s">
        <v>10151</v>
      </c>
      <c r="D267" s="251" t="s">
        <v>10337</v>
      </c>
      <c r="E267" s="251" t="s">
        <v>10160</v>
      </c>
      <c r="F267" s="251" t="s">
        <v>9966</v>
      </c>
      <c r="G267" s="251" t="s">
        <v>3604</v>
      </c>
      <c r="H267" s="251" t="s">
        <v>10157</v>
      </c>
      <c r="I267" s="257" t="str">
        <f t="shared" si="17"/>
        <v>-00001</v>
      </c>
      <c r="J267" s="251">
        <v>1</v>
      </c>
      <c r="K267" s="251">
        <v>1</v>
      </c>
      <c r="M267" s="251" t="s">
        <v>9993</v>
      </c>
      <c r="N267" s="251" t="s">
        <v>10205</v>
      </c>
      <c r="O267" s="251">
        <v>1</v>
      </c>
      <c r="Q267" s="251" t="s">
        <v>10340</v>
      </c>
      <c r="R267" s="251" t="s">
        <v>10017</v>
      </c>
      <c r="S267" s="252" t="s">
        <v>8694</v>
      </c>
      <c r="T267" s="251" t="str">
        <f t="shared" si="18"/>
        <v>I080213881150F1010</v>
      </c>
      <c r="W267" s="251" t="str">
        <f t="shared" si="19"/>
        <v>I080213881150-F1010</v>
      </c>
    </row>
    <row r="268" spans="1:23" x14ac:dyDescent="0.3">
      <c r="A268" s="256" t="str">
        <f t="shared" si="16"/>
        <v>I0306123-525620K070-00002</v>
      </c>
      <c r="B268" s="251" t="s">
        <v>10341</v>
      </c>
      <c r="C268" s="251" t="s">
        <v>9954</v>
      </c>
      <c r="D268" s="251" t="s">
        <v>10342</v>
      </c>
      <c r="E268" s="251" t="s">
        <v>9959</v>
      </c>
      <c r="F268" s="251" t="s">
        <v>9957</v>
      </c>
      <c r="G268" s="251" t="s">
        <v>732</v>
      </c>
      <c r="H268" s="251" t="s">
        <v>10161</v>
      </c>
      <c r="I268" s="257" t="str">
        <f t="shared" si="17"/>
        <v>-00002</v>
      </c>
      <c r="J268" s="251">
        <v>2</v>
      </c>
      <c r="K268" s="251">
        <v>2</v>
      </c>
      <c r="M268" s="251" t="s">
        <v>10007</v>
      </c>
      <c r="N268" s="251" t="s">
        <v>10205</v>
      </c>
      <c r="O268" s="251">
        <v>2</v>
      </c>
      <c r="Q268" s="251" t="s">
        <v>10341</v>
      </c>
      <c r="R268" s="251" t="s">
        <v>9960</v>
      </c>
      <c r="S268" s="252" t="s">
        <v>731</v>
      </c>
      <c r="T268" s="251" t="str">
        <f t="shared" si="18"/>
        <v>I0306123525620K070</v>
      </c>
      <c r="W268" s="251" t="str">
        <f t="shared" si="19"/>
        <v>I030612352562-0K070</v>
      </c>
    </row>
    <row r="269" spans="1:23" x14ac:dyDescent="0.3">
      <c r="A269" s="256" t="str">
        <f t="shared" si="16"/>
        <v>I0306123-525630K010-00001</v>
      </c>
      <c r="B269" s="251" t="s">
        <v>10343</v>
      </c>
      <c r="C269" s="251" t="s">
        <v>9954</v>
      </c>
      <c r="D269" s="251" t="s">
        <v>10342</v>
      </c>
      <c r="E269" s="251" t="s">
        <v>9959</v>
      </c>
      <c r="F269" s="251" t="s">
        <v>9962</v>
      </c>
      <c r="G269" s="251" t="s">
        <v>749</v>
      </c>
      <c r="H269" s="251" t="s">
        <v>10163</v>
      </c>
      <c r="I269" s="257" t="str">
        <f t="shared" si="17"/>
        <v>-00001</v>
      </c>
      <c r="J269" s="251">
        <v>1</v>
      </c>
      <c r="K269" s="251">
        <v>1</v>
      </c>
      <c r="M269" s="251" t="s">
        <v>10007</v>
      </c>
      <c r="N269" s="251" t="s">
        <v>10205</v>
      </c>
      <c r="O269" s="251">
        <v>1</v>
      </c>
      <c r="Q269" s="251" t="s">
        <v>10343</v>
      </c>
      <c r="R269" s="251" t="s">
        <v>9960</v>
      </c>
      <c r="S269" s="252" t="s">
        <v>748</v>
      </c>
      <c r="T269" s="251" t="str">
        <f t="shared" si="18"/>
        <v>I0306123525630K010</v>
      </c>
      <c r="W269" s="251" t="str">
        <f t="shared" si="19"/>
        <v>I030612352563-0K010</v>
      </c>
    </row>
    <row r="270" spans="1:23" x14ac:dyDescent="0.3">
      <c r="A270" s="256" t="str">
        <f t="shared" si="16"/>
        <v>I0306123-811100K520-00002</v>
      </c>
      <c r="B270" s="251" t="s">
        <v>10344</v>
      </c>
      <c r="C270" s="251" t="s">
        <v>9954</v>
      </c>
      <c r="D270" s="251" t="s">
        <v>10342</v>
      </c>
      <c r="E270" s="251" t="s">
        <v>9959</v>
      </c>
      <c r="F270" s="251" t="s">
        <v>9964</v>
      </c>
      <c r="G270" s="251" t="s">
        <v>269</v>
      </c>
      <c r="H270" s="251" t="s">
        <v>3422</v>
      </c>
      <c r="I270" s="257" t="str">
        <f t="shared" si="17"/>
        <v>-00002</v>
      </c>
      <c r="J270" s="251">
        <v>2</v>
      </c>
      <c r="K270" s="251">
        <v>2</v>
      </c>
      <c r="M270" s="251" t="s">
        <v>9958</v>
      </c>
      <c r="N270" s="251" t="s">
        <v>10205</v>
      </c>
      <c r="O270" s="251">
        <v>2</v>
      </c>
      <c r="Q270" s="251" t="s">
        <v>10344</v>
      </c>
      <c r="R270" s="251" t="s">
        <v>9960</v>
      </c>
      <c r="S270" s="252" t="s">
        <v>7</v>
      </c>
      <c r="T270" s="251" t="str">
        <f t="shared" si="18"/>
        <v>I0306123811100K520</v>
      </c>
      <c r="W270" s="251" t="str">
        <f t="shared" si="19"/>
        <v>I030612381110-0K520</v>
      </c>
    </row>
    <row r="271" spans="1:23" x14ac:dyDescent="0.3">
      <c r="A271" s="256" t="str">
        <f t="shared" si="16"/>
        <v>I0306123-811100K580-00008</v>
      </c>
      <c r="B271" s="251" t="s">
        <v>10345</v>
      </c>
      <c r="C271" s="251" t="s">
        <v>9954</v>
      </c>
      <c r="D271" s="251" t="s">
        <v>10342</v>
      </c>
      <c r="E271" s="251" t="s">
        <v>9959</v>
      </c>
      <c r="F271" s="251" t="s">
        <v>9966</v>
      </c>
      <c r="G271" s="251" t="s">
        <v>429</v>
      </c>
      <c r="H271" s="251" t="s">
        <v>3422</v>
      </c>
      <c r="I271" s="257" t="str">
        <f t="shared" si="17"/>
        <v>-00008</v>
      </c>
      <c r="J271" s="251">
        <v>8</v>
      </c>
      <c r="K271" s="251">
        <v>8</v>
      </c>
      <c r="M271" s="251" t="s">
        <v>9958</v>
      </c>
      <c r="N271" s="251" t="s">
        <v>10205</v>
      </c>
      <c r="O271" s="251">
        <v>8</v>
      </c>
      <c r="Q271" s="251" t="s">
        <v>10345</v>
      </c>
      <c r="R271" s="251" t="s">
        <v>9960</v>
      </c>
      <c r="S271" s="252" t="s">
        <v>428</v>
      </c>
      <c r="T271" s="251" t="str">
        <f t="shared" si="18"/>
        <v>I0306123811100K580</v>
      </c>
      <c r="W271" s="251" t="str">
        <f t="shared" si="19"/>
        <v>I030612381110-0K580</v>
      </c>
    </row>
    <row r="272" spans="1:23" x14ac:dyDescent="0.3">
      <c r="A272" s="256" t="str">
        <f t="shared" si="16"/>
        <v>I0306123-811300K520-00007</v>
      </c>
      <c r="B272" s="251" t="s">
        <v>10346</v>
      </c>
      <c r="C272" s="251" t="s">
        <v>9954</v>
      </c>
      <c r="D272" s="251" t="s">
        <v>10342</v>
      </c>
      <c r="E272" s="251" t="s">
        <v>9959</v>
      </c>
      <c r="F272" s="251" t="s">
        <v>9968</v>
      </c>
      <c r="G272" s="251" t="s">
        <v>277</v>
      </c>
      <c r="H272" s="251" t="s">
        <v>5101</v>
      </c>
      <c r="I272" s="257" t="str">
        <f t="shared" si="17"/>
        <v>-00007</v>
      </c>
      <c r="J272" s="251">
        <v>7</v>
      </c>
      <c r="K272" s="251">
        <v>7</v>
      </c>
      <c r="M272" s="251" t="s">
        <v>9958</v>
      </c>
      <c r="N272" s="251" t="s">
        <v>10205</v>
      </c>
      <c r="O272" s="251">
        <v>7</v>
      </c>
      <c r="Q272" s="251" t="s">
        <v>10346</v>
      </c>
      <c r="R272" s="251" t="s">
        <v>9960</v>
      </c>
      <c r="S272" s="252" t="s">
        <v>276</v>
      </c>
      <c r="T272" s="251" t="str">
        <f t="shared" si="18"/>
        <v>I0306123811300K520</v>
      </c>
      <c r="W272" s="251" t="str">
        <f t="shared" si="19"/>
        <v>I030612381130-0K520</v>
      </c>
    </row>
    <row r="273" spans="1:23" x14ac:dyDescent="0.3">
      <c r="A273" s="256" t="str">
        <f t="shared" si="16"/>
        <v>I0306123-811300K580-00017</v>
      </c>
      <c r="B273" s="251" t="s">
        <v>10347</v>
      </c>
      <c r="C273" s="251" t="s">
        <v>9954</v>
      </c>
      <c r="D273" s="251" t="s">
        <v>10342</v>
      </c>
      <c r="E273" s="251" t="s">
        <v>9959</v>
      </c>
      <c r="F273" s="251" t="s">
        <v>9970</v>
      </c>
      <c r="G273" s="251" t="s">
        <v>434</v>
      </c>
      <c r="H273" s="251" t="s">
        <v>5101</v>
      </c>
      <c r="I273" s="257" t="str">
        <f t="shared" si="17"/>
        <v>-00017</v>
      </c>
      <c r="J273" s="251">
        <v>17</v>
      </c>
      <c r="K273" s="251">
        <v>17</v>
      </c>
      <c r="M273" s="251" t="s">
        <v>9958</v>
      </c>
      <c r="N273" s="251" t="s">
        <v>10205</v>
      </c>
      <c r="O273" s="251">
        <v>17</v>
      </c>
      <c r="Q273" s="251" t="s">
        <v>10347</v>
      </c>
      <c r="R273" s="251" t="s">
        <v>9960</v>
      </c>
      <c r="S273" s="252" t="s">
        <v>433</v>
      </c>
      <c r="T273" s="251" t="str">
        <f t="shared" si="18"/>
        <v>I0306123811300K580</v>
      </c>
      <c r="W273" s="251" t="str">
        <f t="shared" si="19"/>
        <v>I030612381130-0K580</v>
      </c>
    </row>
    <row r="274" spans="1:23" x14ac:dyDescent="0.3">
      <c r="A274" s="256" t="str">
        <f t="shared" si="16"/>
        <v>I0306123-8113852570-00003</v>
      </c>
      <c r="B274" s="251" t="s">
        <v>10348</v>
      </c>
      <c r="C274" s="251" t="s">
        <v>9954</v>
      </c>
      <c r="D274" s="251" t="s">
        <v>10342</v>
      </c>
      <c r="E274" s="251" t="s">
        <v>9959</v>
      </c>
      <c r="F274" s="251" t="s">
        <v>9972</v>
      </c>
      <c r="G274" s="251" t="s">
        <v>955</v>
      </c>
      <c r="H274" s="251" t="s">
        <v>10349</v>
      </c>
      <c r="I274" s="257" t="str">
        <f t="shared" si="17"/>
        <v>-00003</v>
      </c>
      <c r="J274" s="251">
        <v>3</v>
      </c>
      <c r="K274" s="251">
        <v>3</v>
      </c>
      <c r="M274" s="251" t="s">
        <v>10007</v>
      </c>
      <c r="N274" s="251" t="s">
        <v>10205</v>
      </c>
      <c r="O274" s="251">
        <v>3</v>
      </c>
      <c r="Q274" s="251" t="s">
        <v>10348</v>
      </c>
      <c r="R274" s="251" t="s">
        <v>9960</v>
      </c>
      <c r="S274" s="252">
        <v>8113852570</v>
      </c>
      <c r="T274" s="251" t="str">
        <f t="shared" si="18"/>
        <v>I03061238113852570</v>
      </c>
      <c r="W274" s="251" t="str">
        <f t="shared" si="19"/>
        <v>I030612381138-52570</v>
      </c>
    </row>
    <row r="275" spans="1:23" x14ac:dyDescent="0.3">
      <c r="A275" s="256" t="str">
        <f t="shared" si="16"/>
        <v>I0306123-811500K520-00003</v>
      </c>
      <c r="B275" s="251" t="s">
        <v>10350</v>
      </c>
      <c r="C275" s="251" t="s">
        <v>9954</v>
      </c>
      <c r="D275" s="251" t="s">
        <v>10342</v>
      </c>
      <c r="E275" s="251" t="s">
        <v>9959</v>
      </c>
      <c r="F275" s="251" t="s">
        <v>9974</v>
      </c>
      <c r="G275" s="251" t="s">
        <v>280</v>
      </c>
      <c r="H275" s="251" t="s">
        <v>3429</v>
      </c>
      <c r="I275" s="257" t="str">
        <f t="shared" si="17"/>
        <v>-00003</v>
      </c>
      <c r="J275" s="251">
        <v>3</v>
      </c>
      <c r="K275" s="251">
        <v>3</v>
      </c>
      <c r="M275" s="251" t="s">
        <v>9958</v>
      </c>
      <c r="N275" s="251" t="s">
        <v>10205</v>
      </c>
      <c r="O275" s="251">
        <v>3</v>
      </c>
      <c r="Q275" s="251" t="s">
        <v>10350</v>
      </c>
      <c r="R275" s="251" t="s">
        <v>9960</v>
      </c>
      <c r="S275" s="252" t="s">
        <v>12</v>
      </c>
      <c r="T275" s="251" t="str">
        <f t="shared" si="18"/>
        <v>I0306123811500K520</v>
      </c>
      <c r="W275" s="251" t="str">
        <f t="shared" si="19"/>
        <v>I030612381150-0K520</v>
      </c>
    </row>
    <row r="276" spans="1:23" x14ac:dyDescent="0.3">
      <c r="A276" s="256" t="str">
        <f t="shared" si="16"/>
        <v>I0306123-811500K580-00009</v>
      </c>
      <c r="B276" s="251" t="s">
        <v>10351</v>
      </c>
      <c r="C276" s="251" t="s">
        <v>9954</v>
      </c>
      <c r="D276" s="251" t="s">
        <v>10342</v>
      </c>
      <c r="E276" s="251" t="s">
        <v>9959</v>
      </c>
      <c r="F276" s="251" t="s">
        <v>9976</v>
      </c>
      <c r="G276" s="251" t="s">
        <v>437</v>
      </c>
      <c r="H276" s="251" t="s">
        <v>3429</v>
      </c>
      <c r="I276" s="257" t="str">
        <f t="shared" si="17"/>
        <v>-00009</v>
      </c>
      <c r="J276" s="251">
        <v>9</v>
      </c>
      <c r="K276" s="251">
        <v>9</v>
      </c>
      <c r="M276" s="251" t="s">
        <v>9958</v>
      </c>
      <c r="N276" s="251" t="s">
        <v>10205</v>
      </c>
      <c r="O276" s="251">
        <v>9</v>
      </c>
      <c r="Q276" s="251" t="s">
        <v>10351</v>
      </c>
      <c r="R276" s="251" t="s">
        <v>9960</v>
      </c>
      <c r="S276" s="252" t="s">
        <v>436</v>
      </c>
      <c r="T276" s="251" t="str">
        <f t="shared" si="18"/>
        <v>I0306123811500K580</v>
      </c>
      <c r="W276" s="251" t="str">
        <f t="shared" si="19"/>
        <v>I030612381150-0K580</v>
      </c>
    </row>
    <row r="277" spans="1:23" x14ac:dyDescent="0.3">
      <c r="A277" s="256" t="str">
        <f t="shared" si="16"/>
        <v>I0306123-811500K590-00001</v>
      </c>
      <c r="B277" s="251" t="s">
        <v>10352</v>
      </c>
      <c r="C277" s="251" t="s">
        <v>9954</v>
      </c>
      <c r="D277" s="251" t="s">
        <v>10342</v>
      </c>
      <c r="E277" s="251" t="s">
        <v>9959</v>
      </c>
      <c r="F277" s="251" t="s">
        <v>9978</v>
      </c>
      <c r="G277" s="251" t="s">
        <v>412</v>
      </c>
      <c r="H277" s="251" t="s">
        <v>3429</v>
      </c>
      <c r="I277" s="257" t="str">
        <f t="shared" si="17"/>
        <v>-00001</v>
      </c>
      <c r="J277" s="251">
        <v>1</v>
      </c>
      <c r="K277" s="251">
        <v>1</v>
      </c>
      <c r="M277" s="251" t="s">
        <v>9958</v>
      </c>
      <c r="N277" s="251" t="s">
        <v>10205</v>
      </c>
      <c r="O277" s="251">
        <v>1</v>
      </c>
      <c r="Q277" s="251" t="s">
        <v>10352</v>
      </c>
      <c r="R277" s="251" t="s">
        <v>9960</v>
      </c>
      <c r="S277" s="252" t="s">
        <v>411</v>
      </c>
      <c r="T277" s="251" t="str">
        <f t="shared" si="18"/>
        <v>I0306123811500K590</v>
      </c>
      <c r="W277" s="251" t="str">
        <f t="shared" si="19"/>
        <v>I030612381150-0K590</v>
      </c>
    </row>
    <row r="278" spans="1:23" x14ac:dyDescent="0.3">
      <c r="A278" s="256" t="str">
        <f t="shared" si="16"/>
        <v>I0306123-811700K520-00005</v>
      </c>
      <c r="B278" s="251" t="s">
        <v>10353</v>
      </c>
      <c r="C278" s="251" t="s">
        <v>9954</v>
      </c>
      <c r="D278" s="251" t="s">
        <v>10342</v>
      </c>
      <c r="E278" s="251" t="s">
        <v>9959</v>
      </c>
      <c r="F278" s="251" t="s">
        <v>9980</v>
      </c>
      <c r="G278" s="251" t="s">
        <v>285</v>
      </c>
      <c r="H278" s="251" t="s">
        <v>5102</v>
      </c>
      <c r="I278" s="257" t="str">
        <f t="shared" si="17"/>
        <v>-00005</v>
      </c>
      <c r="J278" s="251">
        <v>5</v>
      </c>
      <c r="K278" s="251">
        <v>5</v>
      </c>
      <c r="M278" s="251" t="s">
        <v>9958</v>
      </c>
      <c r="N278" s="251" t="s">
        <v>10205</v>
      </c>
      <c r="O278" s="251">
        <v>5</v>
      </c>
      <c r="Q278" s="251" t="s">
        <v>10353</v>
      </c>
      <c r="R278" s="251" t="s">
        <v>9960</v>
      </c>
      <c r="S278" s="252" t="s">
        <v>284</v>
      </c>
      <c r="T278" s="251" t="str">
        <f t="shared" si="18"/>
        <v>I0306123811700K520</v>
      </c>
      <c r="W278" s="251" t="str">
        <f t="shared" si="19"/>
        <v>I030612381170-0K520</v>
      </c>
    </row>
    <row r="279" spans="1:23" x14ac:dyDescent="0.3">
      <c r="A279" s="256" t="str">
        <f t="shared" si="16"/>
        <v>I0306123-811700K580-00017</v>
      </c>
      <c r="B279" s="251" t="s">
        <v>10354</v>
      </c>
      <c r="C279" s="251" t="s">
        <v>9954</v>
      </c>
      <c r="D279" s="251" t="s">
        <v>10342</v>
      </c>
      <c r="E279" s="251" t="s">
        <v>9959</v>
      </c>
      <c r="F279" s="251" t="s">
        <v>9982</v>
      </c>
      <c r="G279" s="251" t="s">
        <v>442</v>
      </c>
      <c r="H279" s="251" t="s">
        <v>5102</v>
      </c>
      <c r="I279" s="257" t="str">
        <f t="shared" si="17"/>
        <v>-00017</v>
      </c>
      <c r="J279" s="251">
        <v>17</v>
      </c>
      <c r="K279" s="251">
        <v>17</v>
      </c>
      <c r="M279" s="251" t="s">
        <v>9958</v>
      </c>
      <c r="N279" s="251" t="s">
        <v>10205</v>
      </c>
      <c r="O279" s="251">
        <v>17</v>
      </c>
      <c r="Q279" s="251" t="s">
        <v>10354</v>
      </c>
      <c r="R279" s="251" t="s">
        <v>9960</v>
      </c>
      <c r="S279" s="252" t="s">
        <v>441</v>
      </c>
      <c r="T279" s="251" t="str">
        <f t="shared" si="18"/>
        <v>I0306123811700K580</v>
      </c>
      <c r="W279" s="251" t="str">
        <f t="shared" si="19"/>
        <v>I030612381170-0K580</v>
      </c>
    </row>
    <row r="280" spans="1:23" x14ac:dyDescent="0.3">
      <c r="A280" s="256" t="str">
        <f t="shared" si="16"/>
        <v>I0306123-815500K210-00008</v>
      </c>
      <c r="B280" s="251" t="s">
        <v>10355</v>
      </c>
      <c r="C280" s="251" t="s">
        <v>9954</v>
      </c>
      <c r="D280" s="251" t="s">
        <v>10342</v>
      </c>
      <c r="E280" s="251" t="s">
        <v>9959</v>
      </c>
      <c r="F280" s="251" t="s">
        <v>9984</v>
      </c>
      <c r="G280" s="251" t="s">
        <v>654</v>
      </c>
      <c r="H280" s="251" t="s">
        <v>5202</v>
      </c>
      <c r="I280" s="257" t="str">
        <f t="shared" si="17"/>
        <v>-00008</v>
      </c>
      <c r="J280" s="251">
        <v>8</v>
      </c>
      <c r="K280" s="251">
        <v>8</v>
      </c>
      <c r="M280" s="251" t="s">
        <v>9958</v>
      </c>
      <c r="N280" s="251" t="s">
        <v>10205</v>
      </c>
      <c r="O280" s="251">
        <v>8</v>
      </c>
      <c r="Q280" s="251" t="s">
        <v>10355</v>
      </c>
      <c r="R280" s="251" t="s">
        <v>9960</v>
      </c>
      <c r="S280" s="252" t="s">
        <v>653</v>
      </c>
      <c r="T280" s="251" t="str">
        <f t="shared" si="18"/>
        <v>I0306123815500K210</v>
      </c>
      <c r="W280" s="251" t="str">
        <f t="shared" si="19"/>
        <v>I030612381550-0K210</v>
      </c>
    </row>
    <row r="281" spans="1:23" x14ac:dyDescent="0.3">
      <c r="A281" s="256" t="str">
        <f t="shared" si="16"/>
        <v>I0306123-815500K240-00004</v>
      </c>
      <c r="B281" s="251" t="s">
        <v>10356</v>
      </c>
      <c r="C281" s="251" t="s">
        <v>9954</v>
      </c>
      <c r="D281" s="251" t="s">
        <v>10342</v>
      </c>
      <c r="E281" s="251" t="s">
        <v>9959</v>
      </c>
      <c r="F281" s="251" t="s">
        <v>9986</v>
      </c>
      <c r="G281" s="251" t="s">
        <v>727</v>
      </c>
      <c r="H281" s="251" t="s">
        <v>5202</v>
      </c>
      <c r="I281" s="257" t="str">
        <f t="shared" si="17"/>
        <v>-00004</v>
      </c>
      <c r="J281" s="251">
        <v>4</v>
      </c>
      <c r="K281" s="251">
        <v>4</v>
      </c>
      <c r="M281" s="251" t="s">
        <v>9958</v>
      </c>
      <c r="N281" s="251" t="s">
        <v>10205</v>
      </c>
      <c r="O281" s="251">
        <v>4</v>
      </c>
      <c r="Q281" s="251" t="s">
        <v>10356</v>
      </c>
      <c r="R281" s="251" t="s">
        <v>9960</v>
      </c>
      <c r="S281" s="252" t="s">
        <v>726</v>
      </c>
      <c r="T281" s="251" t="str">
        <f t="shared" si="18"/>
        <v>I0306123815500K240</v>
      </c>
      <c r="W281" s="251" t="str">
        <f t="shared" si="19"/>
        <v>I030612381550-0K240</v>
      </c>
    </row>
    <row r="282" spans="1:23" x14ac:dyDescent="0.3">
      <c r="A282" s="256" t="str">
        <f t="shared" si="16"/>
        <v>I0306123-815500K630-00003</v>
      </c>
      <c r="B282" s="251" t="s">
        <v>10357</v>
      </c>
      <c r="C282" s="251" t="s">
        <v>9954</v>
      </c>
      <c r="D282" s="251" t="s">
        <v>10342</v>
      </c>
      <c r="E282" s="251" t="s">
        <v>9959</v>
      </c>
      <c r="F282" s="251" t="s">
        <v>9988</v>
      </c>
      <c r="G282" s="251" t="s">
        <v>3385</v>
      </c>
      <c r="H282" s="251" t="s">
        <v>5202</v>
      </c>
      <c r="I282" s="257" t="str">
        <f t="shared" si="17"/>
        <v>-00003</v>
      </c>
      <c r="J282" s="251">
        <v>3</v>
      </c>
      <c r="K282" s="251">
        <v>3</v>
      </c>
      <c r="M282" s="251" t="s">
        <v>9958</v>
      </c>
      <c r="N282" s="251" t="s">
        <v>10205</v>
      </c>
      <c r="O282" s="251">
        <v>3</v>
      </c>
      <c r="Q282" s="251" t="s">
        <v>10357</v>
      </c>
      <c r="R282" s="251" t="s">
        <v>9960</v>
      </c>
      <c r="S282" s="252" t="s">
        <v>3366</v>
      </c>
      <c r="T282" s="251" t="str">
        <f t="shared" si="18"/>
        <v>I0306123815500K630</v>
      </c>
      <c r="W282" s="251" t="str">
        <f t="shared" si="19"/>
        <v>I030612381550-0K630</v>
      </c>
    </row>
    <row r="283" spans="1:23" x14ac:dyDescent="0.3">
      <c r="A283" s="256" t="str">
        <f t="shared" si="16"/>
        <v>I0306123-815510K240-00008</v>
      </c>
      <c r="B283" s="251" t="s">
        <v>10358</v>
      </c>
      <c r="C283" s="251" t="s">
        <v>9954</v>
      </c>
      <c r="D283" s="251" t="s">
        <v>10342</v>
      </c>
      <c r="E283" s="251" t="s">
        <v>9959</v>
      </c>
      <c r="F283" s="251" t="s">
        <v>9990</v>
      </c>
      <c r="G283" s="251" t="s">
        <v>740</v>
      </c>
      <c r="H283" s="251" t="s">
        <v>3436</v>
      </c>
      <c r="I283" s="257" t="str">
        <f t="shared" si="17"/>
        <v>-00008</v>
      </c>
      <c r="J283" s="251">
        <v>8</v>
      </c>
      <c r="K283" s="251">
        <v>8</v>
      </c>
      <c r="M283" s="251" t="s">
        <v>9958</v>
      </c>
      <c r="N283" s="251" t="s">
        <v>10205</v>
      </c>
      <c r="O283" s="251">
        <v>8</v>
      </c>
      <c r="Q283" s="251" t="s">
        <v>10358</v>
      </c>
      <c r="R283" s="251" t="s">
        <v>9960</v>
      </c>
      <c r="S283" s="252" t="s">
        <v>9</v>
      </c>
      <c r="T283" s="251" t="str">
        <f t="shared" si="18"/>
        <v>I0306123815510K240</v>
      </c>
      <c r="W283" s="251" t="str">
        <f t="shared" si="19"/>
        <v>I030612381551-0K240</v>
      </c>
    </row>
    <row r="284" spans="1:23" x14ac:dyDescent="0.3">
      <c r="A284" s="256" t="str">
        <f t="shared" si="16"/>
        <v>I0306123-815600K210-00003</v>
      </c>
      <c r="B284" s="251" t="s">
        <v>10359</v>
      </c>
      <c r="C284" s="251" t="s">
        <v>9954</v>
      </c>
      <c r="D284" s="251" t="s">
        <v>10342</v>
      </c>
      <c r="E284" s="251" t="s">
        <v>9959</v>
      </c>
      <c r="F284" s="251" t="s">
        <v>9992</v>
      </c>
      <c r="G284" s="251" t="s">
        <v>670</v>
      </c>
      <c r="H284" s="251" t="s">
        <v>5204</v>
      </c>
      <c r="I284" s="257" t="str">
        <f t="shared" si="17"/>
        <v>-00003</v>
      </c>
      <c r="J284" s="251">
        <v>3</v>
      </c>
      <c r="K284" s="251">
        <v>3</v>
      </c>
      <c r="M284" s="251" t="s">
        <v>9958</v>
      </c>
      <c r="N284" s="251" t="s">
        <v>10205</v>
      </c>
      <c r="O284" s="251">
        <v>3</v>
      </c>
      <c r="Q284" s="251" t="s">
        <v>10359</v>
      </c>
      <c r="R284" s="251" t="s">
        <v>9960</v>
      </c>
      <c r="S284" s="252" t="s">
        <v>13</v>
      </c>
      <c r="T284" s="251" t="str">
        <f t="shared" si="18"/>
        <v>I0306123815600K210</v>
      </c>
      <c r="W284" s="251" t="str">
        <f t="shared" si="19"/>
        <v>I030612381560-0K210</v>
      </c>
    </row>
    <row r="285" spans="1:23" x14ac:dyDescent="0.3">
      <c r="A285" s="256" t="str">
        <f t="shared" si="16"/>
        <v>I0306123-815600K240-00004</v>
      </c>
      <c r="B285" s="251" t="s">
        <v>10360</v>
      </c>
      <c r="C285" s="251" t="s">
        <v>9954</v>
      </c>
      <c r="D285" s="251" t="s">
        <v>10342</v>
      </c>
      <c r="E285" s="251" t="s">
        <v>9959</v>
      </c>
      <c r="F285" s="251" t="s">
        <v>9995</v>
      </c>
      <c r="G285" s="251" t="s">
        <v>744</v>
      </c>
      <c r="H285" s="251" t="s">
        <v>5204</v>
      </c>
      <c r="I285" s="257" t="str">
        <f t="shared" si="17"/>
        <v>-00004</v>
      </c>
      <c r="J285" s="251">
        <v>4</v>
      </c>
      <c r="K285" s="251">
        <v>4</v>
      </c>
      <c r="M285" s="251" t="s">
        <v>9958</v>
      </c>
      <c r="N285" s="251" t="s">
        <v>10205</v>
      </c>
      <c r="O285" s="251">
        <v>4</v>
      </c>
      <c r="Q285" s="251" t="s">
        <v>10360</v>
      </c>
      <c r="R285" s="251" t="s">
        <v>9960</v>
      </c>
      <c r="S285" s="252" t="s">
        <v>743</v>
      </c>
      <c r="T285" s="251" t="str">
        <f t="shared" si="18"/>
        <v>I0306123815600K240</v>
      </c>
      <c r="W285" s="251" t="str">
        <f t="shared" si="19"/>
        <v>I030612381560-0K240</v>
      </c>
    </row>
    <row r="286" spans="1:23" x14ac:dyDescent="0.3">
      <c r="A286" s="256" t="str">
        <f t="shared" si="16"/>
        <v>I0306123-815600K590-00002</v>
      </c>
      <c r="B286" s="251" t="s">
        <v>10361</v>
      </c>
      <c r="C286" s="251" t="s">
        <v>9954</v>
      </c>
      <c r="D286" s="251" t="s">
        <v>10342</v>
      </c>
      <c r="E286" s="251" t="s">
        <v>9959</v>
      </c>
      <c r="F286" s="251" t="s">
        <v>9997</v>
      </c>
      <c r="G286" s="251" t="s">
        <v>3386</v>
      </c>
      <c r="H286" s="251" t="s">
        <v>5204</v>
      </c>
      <c r="I286" s="257" t="str">
        <f t="shared" si="17"/>
        <v>-00002</v>
      </c>
      <c r="J286" s="251">
        <v>2</v>
      </c>
      <c r="K286" s="251">
        <v>2</v>
      </c>
      <c r="M286" s="251" t="s">
        <v>9958</v>
      </c>
      <c r="N286" s="251" t="s">
        <v>10205</v>
      </c>
      <c r="O286" s="251">
        <v>2</v>
      </c>
      <c r="Q286" s="251" t="s">
        <v>10361</v>
      </c>
      <c r="R286" s="251" t="s">
        <v>9960</v>
      </c>
      <c r="S286" s="252" t="s">
        <v>3370</v>
      </c>
      <c r="T286" s="251" t="str">
        <f t="shared" si="18"/>
        <v>I0306123815600K590</v>
      </c>
      <c r="W286" s="251" t="str">
        <f t="shared" si="19"/>
        <v>I030612381560-0K590</v>
      </c>
    </row>
    <row r="287" spans="1:23" x14ac:dyDescent="0.3">
      <c r="A287" s="256" t="str">
        <f t="shared" si="16"/>
        <v>I0306123-815610K240-00012</v>
      </c>
      <c r="B287" s="251" t="s">
        <v>10362</v>
      </c>
      <c r="C287" s="251" t="s">
        <v>9954</v>
      </c>
      <c r="D287" s="251" t="s">
        <v>10342</v>
      </c>
      <c r="E287" s="251" t="s">
        <v>9959</v>
      </c>
      <c r="F287" s="251" t="s">
        <v>10000</v>
      </c>
      <c r="G287" s="251" t="s">
        <v>753</v>
      </c>
      <c r="H287" s="251" t="s">
        <v>3443</v>
      </c>
      <c r="I287" s="257" t="str">
        <f t="shared" si="17"/>
        <v>-00012</v>
      </c>
      <c r="J287" s="251">
        <v>12</v>
      </c>
      <c r="K287" s="251">
        <v>12</v>
      </c>
      <c r="M287" s="251" t="s">
        <v>9958</v>
      </c>
      <c r="N287" s="251" t="s">
        <v>10205</v>
      </c>
      <c r="O287" s="251">
        <v>12</v>
      </c>
      <c r="Q287" s="251" t="s">
        <v>10362</v>
      </c>
      <c r="R287" s="251" t="s">
        <v>9960</v>
      </c>
      <c r="S287" s="252" t="s">
        <v>10</v>
      </c>
      <c r="T287" s="251" t="str">
        <f t="shared" si="18"/>
        <v>I0306123815610K240</v>
      </c>
      <c r="W287" s="251" t="str">
        <f t="shared" si="19"/>
        <v>I030612381561-0K240</v>
      </c>
    </row>
    <row r="288" spans="1:23" x14ac:dyDescent="0.3">
      <c r="A288" s="256" t="str">
        <f t="shared" si="16"/>
        <v>I0306123-815800K050-00002</v>
      </c>
      <c r="B288" s="251" t="s">
        <v>10363</v>
      </c>
      <c r="C288" s="251" t="s">
        <v>9954</v>
      </c>
      <c r="D288" s="251" t="s">
        <v>10342</v>
      </c>
      <c r="E288" s="251" t="s">
        <v>9959</v>
      </c>
      <c r="F288" s="251" t="s">
        <v>10002</v>
      </c>
      <c r="G288" s="251" t="s">
        <v>756</v>
      </c>
      <c r="H288" s="251" t="s">
        <v>758</v>
      </c>
      <c r="I288" s="257" t="str">
        <f t="shared" si="17"/>
        <v>-00002</v>
      </c>
      <c r="J288" s="251">
        <v>2</v>
      </c>
      <c r="K288" s="251">
        <v>2</v>
      </c>
      <c r="M288" s="251" t="s">
        <v>9958</v>
      </c>
      <c r="N288" s="251" t="s">
        <v>10205</v>
      </c>
      <c r="O288" s="251">
        <v>2</v>
      </c>
      <c r="Q288" s="251" t="s">
        <v>10363</v>
      </c>
      <c r="R288" s="251" t="s">
        <v>9960</v>
      </c>
      <c r="S288" s="252" t="s">
        <v>6</v>
      </c>
      <c r="T288" s="251" t="str">
        <f t="shared" si="18"/>
        <v>I0306123815800K050</v>
      </c>
      <c r="W288" s="251" t="str">
        <f t="shared" si="19"/>
        <v>I030612381580-0K050</v>
      </c>
    </row>
    <row r="289" spans="1:23" x14ac:dyDescent="0.3">
      <c r="A289" s="256" t="str">
        <f t="shared" si="16"/>
        <v>I0306123-815800K260-00002</v>
      </c>
      <c r="B289" s="251" t="s">
        <v>10364</v>
      </c>
      <c r="C289" s="251" t="s">
        <v>9954</v>
      </c>
      <c r="D289" s="251" t="s">
        <v>10342</v>
      </c>
      <c r="E289" s="251" t="s">
        <v>9959</v>
      </c>
      <c r="F289" s="251" t="s">
        <v>10005</v>
      </c>
      <c r="G289" s="251" t="s">
        <v>3387</v>
      </c>
      <c r="H289" s="251" t="s">
        <v>758</v>
      </c>
      <c r="I289" s="257" t="str">
        <f t="shared" si="17"/>
        <v>-00002</v>
      </c>
      <c r="J289" s="251">
        <v>2</v>
      </c>
      <c r="K289" s="251">
        <v>2</v>
      </c>
      <c r="M289" s="251" t="s">
        <v>9993</v>
      </c>
      <c r="N289" s="251" t="s">
        <v>10205</v>
      </c>
      <c r="O289" s="251">
        <v>2</v>
      </c>
      <c r="Q289" s="251" t="s">
        <v>10364</v>
      </c>
      <c r="R289" s="251" t="s">
        <v>9960</v>
      </c>
      <c r="S289" s="252" t="s">
        <v>3374</v>
      </c>
      <c r="T289" s="251" t="str">
        <f t="shared" si="18"/>
        <v>I0306123815800K260</v>
      </c>
      <c r="W289" s="251" t="str">
        <f t="shared" si="19"/>
        <v>I030612381580-0K260</v>
      </c>
    </row>
    <row r="290" spans="1:23" x14ac:dyDescent="0.3">
      <c r="A290" s="256" t="str">
        <f t="shared" si="16"/>
        <v>I0306123-815900K050-00002</v>
      </c>
      <c r="B290" s="251" t="s">
        <v>10365</v>
      </c>
      <c r="C290" s="251" t="s">
        <v>9954</v>
      </c>
      <c r="D290" s="251" t="s">
        <v>10342</v>
      </c>
      <c r="E290" s="251" t="s">
        <v>9959</v>
      </c>
      <c r="F290" s="251" t="s">
        <v>10009</v>
      </c>
      <c r="G290" s="251" t="s">
        <v>767</v>
      </c>
      <c r="H290" s="251" t="s">
        <v>770</v>
      </c>
      <c r="I290" s="257" t="str">
        <f t="shared" si="17"/>
        <v>-00002</v>
      </c>
      <c r="J290" s="251">
        <v>2</v>
      </c>
      <c r="K290" s="251">
        <v>2</v>
      </c>
      <c r="M290" s="251" t="s">
        <v>9958</v>
      </c>
      <c r="N290" s="251" t="s">
        <v>10205</v>
      </c>
      <c r="O290" s="251">
        <v>2</v>
      </c>
      <c r="Q290" s="251" t="s">
        <v>10365</v>
      </c>
      <c r="R290" s="251" t="s">
        <v>9960</v>
      </c>
      <c r="S290" s="252" t="s">
        <v>766</v>
      </c>
      <c r="T290" s="251" t="str">
        <f t="shared" si="18"/>
        <v>I0306123815900K050</v>
      </c>
      <c r="W290" s="251" t="str">
        <f t="shared" si="19"/>
        <v>I030612381590-0K050</v>
      </c>
    </row>
    <row r="291" spans="1:23" x14ac:dyDescent="0.3">
      <c r="A291" s="256" t="str">
        <f t="shared" si="16"/>
        <v>I0306123-815900K260-00002</v>
      </c>
      <c r="B291" s="251" t="s">
        <v>10366</v>
      </c>
      <c r="C291" s="251" t="s">
        <v>9954</v>
      </c>
      <c r="D291" s="251" t="s">
        <v>10342</v>
      </c>
      <c r="E291" s="251" t="s">
        <v>9959</v>
      </c>
      <c r="F291" s="251" t="s">
        <v>10012</v>
      </c>
      <c r="G291" s="251" t="s">
        <v>3388</v>
      </c>
      <c r="H291" s="251" t="s">
        <v>770</v>
      </c>
      <c r="I291" s="257" t="str">
        <f t="shared" si="17"/>
        <v>-00002</v>
      </c>
      <c r="J291" s="251">
        <v>2</v>
      </c>
      <c r="K291" s="251">
        <v>2</v>
      </c>
      <c r="M291" s="251" t="s">
        <v>9993</v>
      </c>
      <c r="N291" s="251" t="s">
        <v>10205</v>
      </c>
      <c r="O291" s="251">
        <v>2</v>
      </c>
      <c r="Q291" s="251" t="s">
        <v>10366</v>
      </c>
      <c r="R291" s="251" t="s">
        <v>9960</v>
      </c>
      <c r="S291" s="252" t="s">
        <v>3377</v>
      </c>
      <c r="T291" s="251" t="str">
        <f t="shared" si="18"/>
        <v>I0306123815900K260</v>
      </c>
      <c r="W291" s="251" t="str">
        <f t="shared" si="19"/>
        <v>I030612381590-0K260</v>
      </c>
    </row>
    <row r="292" spans="1:23" x14ac:dyDescent="0.3">
      <c r="A292" s="256" t="str">
        <f t="shared" si="16"/>
        <v>I0306123-81590BZ400-00001</v>
      </c>
      <c r="B292" s="251" t="s">
        <v>10367</v>
      </c>
      <c r="C292" s="251" t="s">
        <v>9954</v>
      </c>
      <c r="D292" s="251" t="s">
        <v>10342</v>
      </c>
      <c r="E292" s="251" t="s">
        <v>9959</v>
      </c>
      <c r="F292" s="251" t="s">
        <v>10188</v>
      </c>
      <c r="G292" s="251" t="s">
        <v>5309</v>
      </c>
      <c r="H292" s="251" t="s">
        <v>9998</v>
      </c>
      <c r="I292" s="257" t="str">
        <f t="shared" si="17"/>
        <v>-00001</v>
      </c>
      <c r="J292" s="251">
        <v>1</v>
      </c>
      <c r="K292" s="251">
        <v>1</v>
      </c>
      <c r="M292" s="251" t="s">
        <v>9993</v>
      </c>
      <c r="N292" s="251" t="s">
        <v>10205</v>
      </c>
      <c r="O292" s="251">
        <v>1</v>
      </c>
      <c r="Q292" s="251" t="s">
        <v>10367</v>
      </c>
      <c r="R292" s="251" t="s">
        <v>9960</v>
      </c>
      <c r="S292" s="252" t="s">
        <v>8687</v>
      </c>
      <c r="T292" s="251" t="str">
        <f t="shared" si="18"/>
        <v>I030612381590BZ400</v>
      </c>
      <c r="W292" s="251" t="str">
        <f t="shared" si="19"/>
        <v>I030612381590-BZ400</v>
      </c>
    </row>
    <row r="293" spans="1:23" x14ac:dyDescent="0.3">
      <c r="A293" s="256" t="str">
        <f t="shared" si="16"/>
        <v>I0306123-815910K050-00002</v>
      </c>
      <c r="B293" s="251" t="s">
        <v>10368</v>
      </c>
      <c r="C293" s="251" t="s">
        <v>9954</v>
      </c>
      <c r="D293" s="251" t="s">
        <v>10342</v>
      </c>
      <c r="E293" s="251" t="s">
        <v>9959</v>
      </c>
      <c r="F293" s="251" t="s">
        <v>10190</v>
      </c>
      <c r="G293" s="251" t="s">
        <v>777</v>
      </c>
      <c r="H293" s="251" t="s">
        <v>5219</v>
      </c>
      <c r="I293" s="257" t="str">
        <f t="shared" si="17"/>
        <v>-00002</v>
      </c>
      <c r="J293" s="251">
        <v>2</v>
      </c>
      <c r="K293" s="251">
        <v>2</v>
      </c>
      <c r="M293" s="251" t="s">
        <v>9958</v>
      </c>
      <c r="N293" s="251" t="s">
        <v>10205</v>
      </c>
      <c r="O293" s="251">
        <v>2</v>
      </c>
      <c r="Q293" s="251" t="s">
        <v>10368</v>
      </c>
      <c r="R293" s="251" t="s">
        <v>9960</v>
      </c>
      <c r="S293" s="252" t="s">
        <v>776</v>
      </c>
      <c r="T293" s="251" t="str">
        <f t="shared" si="18"/>
        <v>I0306123815910K050</v>
      </c>
      <c r="W293" s="251" t="str">
        <f t="shared" si="19"/>
        <v>I030612381591-0K050</v>
      </c>
    </row>
    <row r="294" spans="1:23" x14ac:dyDescent="0.3">
      <c r="A294" s="256" t="str">
        <f t="shared" si="16"/>
        <v>I0306123-9098113087-00003</v>
      </c>
      <c r="B294" s="251" t="s">
        <v>10369</v>
      </c>
      <c r="C294" s="251" t="s">
        <v>9954</v>
      </c>
      <c r="D294" s="251" t="s">
        <v>10342</v>
      </c>
      <c r="E294" s="251" t="s">
        <v>9959</v>
      </c>
      <c r="F294" s="251" t="s">
        <v>10192</v>
      </c>
      <c r="G294" s="251" t="s">
        <v>939</v>
      </c>
      <c r="H294" s="251" t="s">
        <v>3393</v>
      </c>
      <c r="I294" s="257" t="str">
        <f t="shared" si="17"/>
        <v>-00003</v>
      </c>
      <c r="J294" s="251">
        <v>3</v>
      </c>
      <c r="K294" s="251">
        <v>3</v>
      </c>
      <c r="M294" s="251" t="s">
        <v>10003</v>
      </c>
      <c r="N294" s="251" t="s">
        <v>10205</v>
      </c>
      <c r="O294" s="251">
        <v>3</v>
      </c>
      <c r="Q294" s="251" t="s">
        <v>10369</v>
      </c>
      <c r="R294" s="251" t="s">
        <v>9960</v>
      </c>
      <c r="S294" s="252">
        <v>9098113087</v>
      </c>
      <c r="T294" s="251" t="str">
        <f t="shared" si="18"/>
        <v>I03061239098113087</v>
      </c>
      <c r="W294" s="251" t="str">
        <f t="shared" si="19"/>
        <v>I030612390981-13087</v>
      </c>
    </row>
    <row r="295" spans="1:23" x14ac:dyDescent="0.3">
      <c r="A295" s="256" t="str">
        <f t="shared" si="16"/>
        <v>I0306123-9098113101-00001</v>
      </c>
      <c r="B295" s="251" t="s">
        <v>10370</v>
      </c>
      <c r="C295" s="251" t="s">
        <v>9954</v>
      </c>
      <c r="D295" s="251" t="s">
        <v>10342</v>
      </c>
      <c r="E295" s="251" t="s">
        <v>9959</v>
      </c>
      <c r="F295" s="251" t="s">
        <v>10194</v>
      </c>
      <c r="G295" s="251" t="s">
        <v>963</v>
      </c>
      <c r="H295" s="251" t="s">
        <v>3393</v>
      </c>
      <c r="I295" s="257" t="str">
        <f t="shared" si="17"/>
        <v>-00001</v>
      </c>
      <c r="J295" s="251">
        <v>1</v>
      </c>
      <c r="K295" s="251">
        <v>1</v>
      </c>
      <c r="M295" s="251" t="s">
        <v>10007</v>
      </c>
      <c r="N295" s="251" t="s">
        <v>10205</v>
      </c>
      <c r="O295" s="251">
        <v>1</v>
      </c>
      <c r="Q295" s="251" t="s">
        <v>10370</v>
      </c>
      <c r="R295" s="251" t="s">
        <v>9960</v>
      </c>
      <c r="S295" s="252">
        <v>9098113101</v>
      </c>
      <c r="T295" s="251" t="str">
        <f t="shared" si="18"/>
        <v>I03061239098113101</v>
      </c>
      <c r="W295" s="251" t="str">
        <f t="shared" si="19"/>
        <v>I030612390981-13101</v>
      </c>
    </row>
    <row r="296" spans="1:23" x14ac:dyDescent="0.3">
      <c r="A296" s="256" t="str">
        <f t="shared" si="16"/>
        <v>I0306123-9098122003-00015</v>
      </c>
      <c r="B296" s="251" t="s">
        <v>10371</v>
      </c>
      <c r="C296" s="251" t="s">
        <v>9954</v>
      </c>
      <c r="D296" s="251" t="s">
        <v>10342</v>
      </c>
      <c r="E296" s="251" t="s">
        <v>9959</v>
      </c>
      <c r="F296" s="251" t="s">
        <v>10196</v>
      </c>
      <c r="G296" s="251" t="s">
        <v>926</v>
      </c>
      <c r="H296" s="251" t="s">
        <v>1564</v>
      </c>
      <c r="I296" s="257" t="str">
        <f t="shared" si="17"/>
        <v>-00015</v>
      </c>
      <c r="J296" s="251">
        <v>15</v>
      </c>
      <c r="K296" s="251">
        <v>15</v>
      </c>
      <c r="M296" s="251" t="s">
        <v>10003</v>
      </c>
      <c r="N296" s="251" t="s">
        <v>10205</v>
      </c>
      <c r="O296" s="251">
        <v>15</v>
      </c>
      <c r="Q296" s="251" t="s">
        <v>10371</v>
      </c>
      <c r="R296" s="251" t="s">
        <v>9960</v>
      </c>
      <c r="S296" s="252">
        <v>9098122003</v>
      </c>
      <c r="T296" s="251" t="str">
        <f t="shared" si="18"/>
        <v>I03061239098122003</v>
      </c>
      <c r="W296" s="251" t="str">
        <f t="shared" si="19"/>
        <v>I030612390981-22003</v>
      </c>
    </row>
    <row r="297" spans="1:23" x14ac:dyDescent="0.3">
      <c r="A297" s="256" t="str">
        <f t="shared" si="16"/>
        <v>I0306123-9913212050-00275</v>
      </c>
      <c r="B297" s="251" t="s">
        <v>10372</v>
      </c>
      <c r="C297" s="251" t="s">
        <v>9954</v>
      </c>
      <c r="D297" s="251" t="s">
        <v>10342</v>
      </c>
      <c r="E297" s="251" t="s">
        <v>9959</v>
      </c>
      <c r="F297" s="251" t="s">
        <v>10198</v>
      </c>
      <c r="G297" s="251" t="s">
        <v>946</v>
      </c>
      <c r="H297" s="251" t="s">
        <v>10010</v>
      </c>
      <c r="I297" s="257" t="str">
        <f t="shared" si="17"/>
        <v>-00275</v>
      </c>
      <c r="J297" s="251">
        <v>275</v>
      </c>
      <c r="K297" s="251">
        <v>275</v>
      </c>
      <c r="M297" s="251" t="s">
        <v>10007</v>
      </c>
      <c r="N297" s="251" t="s">
        <v>10205</v>
      </c>
      <c r="O297" s="251">
        <v>275</v>
      </c>
      <c r="Q297" s="251" t="s">
        <v>10372</v>
      </c>
      <c r="R297" s="251" t="s">
        <v>9960</v>
      </c>
      <c r="S297" s="252">
        <v>9913212050</v>
      </c>
      <c r="T297" s="251" t="str">
        <f t="shared" si="18"/>
        <v>I03061239913212050</v>
      </c>
      <c r="W297" s="251" t="str">
        <f t="shared" si="19"/>
        <v>I030612399132-12050</v>
      </c>
    </row>
    <row r="298" spans="1:23" x14ac:dyDescent="0.3">
      <c r="A298" s="256" t="str">
        <f t="shared" si="16"/>
        <v>I0306123-9913221210-00090</v>
      </c>
      <c r="B298" s="251" t="s">
        <v>10373</v>
      </c>
      <c r="C298" s="251" t="s">
        <v>9954</v>
      </c>
      <c r="D298" s="251" t="s">
        <v>10342</v>
      </c>
      <c r="E298" s="251" t="s">
        <v>9959</v>
      </c>
      <c r="F298" s="251" t="s">
        <v>10200</v>
      </c>
      <c r="G298" s="251" t="s">
        <v>916</v>
      </c>
      <c r="H298" s="251" t="s">
        <v>10013</v>
      </c>
      <c r="I298" s="257" t="str">
        <f t="shared" si="17"/>
        <v>-00090</v>
      </c>
      <c r="J298" s="251">
        <v>90</v>
      </c>
      <c r="K298" s="251">
        <v>90</v>
      </c>
      <c r="M298" s="251" t="s">
        <v>10007</v>
      </c>
      <c r="N298" s="251" t="s">
        <v>10205</v>
      </c>
      <c r="O298" s="251">
        <v>90</v>
      </c>
      <c r="Q298" s="251" t="s">
        <v>10373</v>
      </c>
      <c r="R298" s="251" t="s">
        <v>9960</v>
      </c>
      <c r="S298" s="252">
        <v>9913221210</v>
      </c>
      <c r="T298" s="251" t="str">
        <f t="shared" si="18"/>
        <v>I03061239913221210</v>
      </c>
      <c r="W298" s="251" t="str">
        <f t="shared" si="19"/>
        <v>I030612399132-21210</v>
      </c>
    </row>
    <row r="299" spans="1:23" x14ac:dyDescent="0.3">
      <c r="A299" s="256" t="str">
        <f t="shared" si="16"/>
        <v>I0306124-811100KB10-00001</v>
      </c>
      <c r="B299" s="251" t="s">
        <v>10374</v>
      </c>
      <c r="C299" s="251" t="s">
        <v>9954</v>
      </c>
      <c r="D299" s="251" t="s">
        <v>10375</v>
      </c>
      <c r="E299" s="251" t="s">
        <v>9959</v>
      </c>
      <c r="F299" s="251" t="s">
        <v>9957</v>
      </c>
      <c r="G299" s="251" t="s">
        <v>348</v>
      </c>
      <c r="H299" s="251" t="s">
        <v>3422</v>
      </c>
      <c r="I299" s="257" t="str">
        <f t="shared" si="17"/>
        <v>-00001</v>
      </c>
      <c r="J299" s="251">
        <v>1</v>
      </c>
      <c r="K299" s="251">
        <v>1</v>
      </c>
      <c r="M299" s="251" t="s">
        <v>9958</v>
      </c>
      <c r="N299" s="251" t="s">
        <v>10027</v>
      </c>
      <c r="O299" s="251">
        <v>1</v>
      </c>
      <c r="Q299" s="251" t="s">
        <v>10374</v>
      </c>
      <c r="R299" s="251" t="s">
        <v>10017</v>
      </c>
      <c r="S299" s="252" t="s">
        <v>347</v>
      </c>
      <c r="T299" s="251" t="str">
        <f t="shared" si="18"/>
        <v>I0306124811100KB10</v>
      </c>
      <c r="W299" s="251" t="str">
        <f t="shared" si="19"/>
        <v>I030612481110-0KB10</v>
      </c>
    </row>
    <row r="300" spans="1:23" x14ac:dyDescent="0.3">
      <c r="A300" s="256" t="str">
        <f t="shared" si="16"/>
        <v>I0306124-811300K591-00001</v>
      </c>
      <c r="B300" s="251" t="s">
        <v>10376</v>
      </c>
      <c r="C300" s="251" t="s">
        <v>9954</v>
      </c>
      <c r="D300" s="251" t="s">
        <v>10375</v>
      </c>
      <c r="E300" s="251" t="s">
        <v>9959</v>
      </c>
      <c r="F300" s="251" t="s">
        <v>9962</v>
      </c>
      <c r="G300" s="251" t="s">
        <v>408</v>
      </c>
      <c r="H300" s="251" t="s">
        <v>5101</v>
      </c>
      <c r="I300" s="257" t="str">
        <f t="shared" si="17"/>
        <v>-00001</v>
      </c>
      <c r="J300" s="251">
        <v>1</v>
      </c>
      <c r="K300" s="251">
        <v>1</v>
      </c>
      <c r="M300" s="251" t="s">
        <v>9958</v>
      </c>
      <c r="N300" s="251" t="s">
        <v>10027</v>
      </c>
      <c r="O300" s="251">
        <v>1</v>
      </c>
      <c r="Q300" s="251" t="s">
        <v>10376</v>
      </c>
      <c r="R300" s="251" t="s">
        <v>10017</v>
      </c>
      <c r="S300" s="252" t="s">
        <v>407</v>
      </c>
      <c r="T300" s="251" t="str">
        <f t="shared" si="18"/>
        <v>I0306124811300K591</v>
      </c>
      <c r="W300" s="251" t="str">
        <f t="shared" si="19"/>
        <v>I030612481130-0K591</v>
      </c>
    </row>
    <row r="301" spans="1:23" x14ac:dyDescent="0.3">
      <c r="A301" s="256" t="str">
        <f t="shared" si="16"/>
        <v>I0306124-811500K591-00002</v>
      </c>
      <c r="B301" s="251" t="s">
        <v>10377</v>
      </c>
      <c r="C301" s="251" t="s">
        <v>9954</v>
      </c>
      <c r="D301" s="251" t="s">
        <v>10375</v>
      </c>
      <c r="E301" s="251" t="s">
        <v>9959</v>
      </c>
      <c r="F301" s="251" t="s">
        <v>9964</v>
      </c>
      <c r="G301" s="251" t="s">
        <v>417</v>
      </c>
      <c r="H301" s="251" t="s">
        <v>3429</v>
      </c>
      <c r="I301" s="257" t="str">
        <f t="shared" si="17"/>
        <v>-00002</v>
      </c>
      <c r="J301" s="251">
        <v>2</v>
      </c>
      <c r="K301" s="251">
        <v>2</v>
      </c>
      <c r="M301" s="251" t="s">
        <v>9958</v>
      </c>
      <c r="N301" s="251" t="s">
        <v>10027</v>
      </c>
      <c r="O301" s="251">
        <v>2</v>
      </c>
      <c r="Q301" s="251" t="s">
        <v>10377</v>
      </c>
      <c r="R301" s="251" t="s">
        <v>10017</v>
      </c>
      <c r="S301" s="252" t="s">
        <v>416</v>
      </c>
      <c r="T301" s="251" t="str">
        <f t="shared" si="18"/>
        <v>I0306124811500K591</v>
      </c>
      <c r="W301" s="251" t="str">
        <f t="shared" si="19"/>
        <v>I030612481150-0K591</v>
      </c>
    </row>
    <row r="302" spans="1:23" x14ac:dyDescent="0.3">
      <c r="A302" s="256" t="str">
        <f t="shared" si="16"/>
        <v>I0306124-811700K591-00002</v>
      </c>
      <c r="B302" s="251" t="s">
        <v>10378</v>
      </c>
      <c r="C302" s="251" t="s">
        <v>9954</v>
      </c>
      <c r="D302" s="251" t="s">
        <v>10375</v>
      </c>
      <c r="E302" s="251" t="s">
        <v>9959</v>
      </c>
      <c r="F302" s="251" t="s">
        <v>9966</v>
      </c>
      <c r="G302" s="251" t="s">
        <v>425</v>
      </c>
      <c r="H302" s="251" t="s">
        <v>5102</v>
      </c>
      <c r="I302" s="257" t="str">
        <f t="shared" si="17"/>
        <v>-00002</v>
      </c>
      <c r="J302" s="251">
        <v>2</v>
      </c>
      <c r="K302" s="251">
        <v>2</v>
      </c>
      <c r="M302" s="251" t="s">
        <v>9958</v>
      </c>
      <c r="N302" s="251" t="s">
        <v>10027</v>
      </c>
      <c r="O302" s="251">
        <v>2</v>
      </c>
      <c r="Q302" s="251" t="s">
        <v>10378</v>
      </c>
      <c r="R302" s="251" t="s">
        <v>10017</v>
      </c>
      <c r="S302" s="252" t="s">
        <v>424</v>
      </c>
      <c r="T302" s="251" t="str">
        <f t="shared" si="18"/>
        <v>I0306124811700K591</v>
      </c>
      <c r="W302" s="251" t="str">
        <f t="shared" si="19"/>
        <v>I030612481170-0K591</v>
      </c>
    </row>
    <row r="303" spans="1:23" x14ac:dyDescent="0.3">
      <c r="A303" s="256" t="str">
        <f t="shared" si="16"/>
        <v>I0306124-9098111062-00001</v>
      </c>
      <c r="B303" s="251" t="s">
        <v>10379</v>
      </c>
      <c r="C303" s="251" t="s">
        <v>9954</v>
      </c>
      <c r="D303" s="251" t="s">
        <v>10375</v>
      </c>
      <c r="E303" s="251" t="s">
        <v>9959</v>
      </c>
      <c r="F303" s="251" t="s">
        <v>9968</v>
      </c>
      <c r="G303" s="251" t="s">
        <v>937</v>
      </c>
      <c r="H303" s="251" t="s">
        <v>3393</v>
      </c>
      <c r="I303" s="257" t="str">
        <f t="shared" si="17"/>
        <v>-00001</v>
      </c>
      <c r="J303" s="251">
        <v>1</v>
      </c>
      <c r="K303" s="251">
        <v>1</v>
      </c>
      <c r="M303" s="251" t="s">
        <v>10007</v>
      </c>
      <c r="N303" s="251" t="s">
        <v>10027</v>
      </c>
      <c r="O303" s="251">
        <v>1</v>
      </c>
      <c r="Q303" s="251" t="s">
        <v>10379</v>
      </c>
      <c r="R303" s="251" t="s">
        <v>10017</v>
      </c>
      <c r="S303" s="252">
        <v>9098111062</v>
      </c>
      <c r="T303" s="251" t="str">
        <f t="shared" si="18"/>
        <v>I03061249098111062</v>
      </c>
      <c r="W303" s="251" t="str">
        <f t="shared" si="19"/>
        <v>I030612490981-11062</v>
      </c>
    </row>
    <row r="304" spans="1:23" x14ac:dyDescent="0.3">
      <c r="A304" s="256" t="str">
        <f t="shared" si="16"/>
        <v>I0306125-8121006052-00001</v>
      </c>
      <c r="B304" s="251" t="s">
        <v>10380</v>
      </c>
      <c r="C304" s="251" t="s">
        <v>9954</v>
      </c>
      <c r="D304" s="251" t="s">
        <v>10381</v>
      </c>
      <c r="E304" s="251" t="s">
        <v>9959</v>
      </c>
      <c r="F304" s="251" t="s">
        <v>9957</v>
      </c>
      <c r="G304" s="251" t="s">
        <v>139</v>
      </c>
      <c r="H304" s="251" t="s">
        <v>4978</v>
      </c>
      <c r="I304" s="257" t="str">
        <f t="shared" si="17"/>
        <v>-00001</v>
      </c>
      <c r="J304" s="251">
        <v>1</v>
      </c>
      <c r="K304" s="251">
        <v>1</v>
      </c>
      <c r="M304" s="251" t="s">
        <v>10003</v>
      </c>
      <c r="N304" s="251" t="s">
        <v>10382</v>
      </c>
      <c r="O304" s="251">
        <v>1</v>
      </c>
      <c r="Q304" s="251" t="s">
        <v>10380</v>
      </c>
      <c r="R304" s="251" t="s">
        <v>10028</v>
      </c>
      <c r="S304" s="252">
        <v>8121006052</v>
      </c>
      <c r="T304" s="251" t="str">
        <f t="shared" si="18"/>
        <v>I03061258121006052</v>
      </c>
      <c r="W304" s="251" t="str">
        <f t="shared" si="19"/>
        <v>I030612581210-06052</v>
      </c>
    </row>
    <row r="305" spans="1:23" x14ac:dyDescent="0.3">
      <c r="A305" s="256" t="str">
        <f t="shared" si="16"/>
        <v>I0306125-815500D570-00001</v>
      </c>
      <c r="B305" s="251" t="s">
        <v>10383</v>
      </c>
      <c r="C305" s="251" t="s">
        <v>9954</v>
      </c>
      <c r="D305" s="251" t="s">
        <v>10381</v>
      </c>
      <c r="E305" s="251" t="s">
        <v>9959</v>
      </c>
      <c r="F305" s="251" t="s">
        <v>9962</v>
      </c>
      <c r="G305" s="251" t="s">
        <v>707</v>
      </c>
      <c r="H305" s="251" t="s">
        <v>5202</v>
      </c>
      <c r="I305" s="257" t="str">
        <f t="shared" si="17"/>
        <v>-00001</v>
      </c>
      <c r="J305" s="251">
        <v>1</v>
      </c>
      <c r="K305" s="251">
        <v>1</v>
      </c>
      <c r="M305" s="251" t="s">
        <v>9958</v>
      </c>
      <c r="N305" s="251" t="s">
        <v>10382</v>
      </c>
      <c r="O305" s="251">
        <v>1</v>
      </c>
      <c r="Q305" s="251" t="s">
        <v>10383</v>
      </c>
      <c r="R305" s="251" t="s">
        <v>10028</v>
      </c>
      <c r="S305" s="252" t="s">
        <v>706</v>
      </c>
      <c r="T305" s="251" t="str">
        <f t="shared" si="18"/>
        <v>I0306125815500D570</v>
      </c>
      <c r="W305" s="251" t="str">
        <f t="shared" si="19"/>
        <v>I030612581550-0D570</v>
      </c>
    </row>
    <row r="306" spans="1:23" x14ac:dyDescent="0.3">
      <c r="A306" s="256" t="str">
        <f t="shared" si="16"/>
        <v>I0306125-815510D400-00001</v>
      </c>
      <c r="B306" s="251" t="s">
        <v>10384</v>
      </c>
      <c r="C306" s="251" t="s">
        <v>9954</v>
      </c>
      <c r="D306" s="251" t="s">
        <v>10381</v>
      </c>
      <c r="E306" s="251" t="s">
        <v>9959</v>
      </c>
      <c r="F306" s="251" t="s">
        <v>9964</v>
      </c>
      <c r="G306" s="251" t="s">
        <v>694</v>
      </c>
      <c r="H306" s="251" t="s">
        <v>5216</v>
      </c>
      <c r="I306" s="257" t="str">
        <f t="shared" si="17"/>
        <v>-00001</v>
      </c>
      <c r="J306" s="251">
        <v>1</v>
      </c>
      <c r="K306" s="251">
        <v>1</v>
      </c>
      <c r="M306" s="251" t="s">
        <v>9993</v>
      </c>
      <c r="N306" s="251" t="s">
        <v>10382</v>
      </c>
      <c r="O306" s="251">
        <v>1</v>
      </c>
      <c r="Q306" s="251" t="s">
        <v>10384</v>
      </c>
      <c r="R306" s="251" t="s">
        <v>10028</v>
      </c>
      <c r="S306" s="252" t="s">
        <v>693</v>
      </c>
      <c r="T306" s="251" t="str">
        <f t="shared" si="18"/>
        <v>I0306125815510D400</v>
      </c>
      <c r="W306" s="251" t="str">
        <f t="shared" si="19"/>
        <v>I030612581551-0D400</v>
      </c>
    </row>
    <row r="307" spans="1:23" x14ac:dyDescent="0.3">
      <c r="A307" s="256" t="str">
        <f t="shared" si="16"/>
        <v>I0306125-815600D400-00002</v>
      </c>
      <c r="B307" s="251" t="s">
        <v>10385</v>
      </c>
      <c r="C307" s="251" t="s">
        <v>9954</v>
      </c>
      <c r="D307" s="251" t="s">
        <v>10381</v>
      </c>
      <c r="E307" s="251" t="s">
        <v>9959</v>
      </c>
      <c r="F307" s="251" t="s">
        <v>9966</v>
      </c>
      <c r="G307" s="251" t="s">
        <v>697</v>
      </c>
      <c r="H307" s="251" t="s">
        <v>5204</v>
      </c>
      <c r="I307" s="257" t="str">
        <f t="shared" si="17"/>
        <v>-00002</v>
      </c>
      <c r="J307" s="251">
        <v>2</v>
      </c>
      <c r="K307" s="251">
        <v>2</v>
      </c>
      <c r="M307" s="251" t="s">
        <v>9958</v>
      </c>
      <c r="N307" s="251" t="s">
        <v>10382</v>
      </c>
      <c r="O307" s="251">
        <v>2</v>
      </c>
      <c r="Q307" s="251" t="s">
        <v>10385</v>
      </c>
      <c r="R307" s="251" t="s">
        <v>10028</v>
      </c>
      <c r="S307" s="252" t="s">
        <v>696</v>
      </c>
      <c r="T307" s="251" t="str">
        <f t="shared" si="18"/>
        <v>I0306125815600D400</v>
      </c>
      <c r="W307" s="251" t="str">
        <f t="shared" si="19"/>
        <v>I030612581560-0D400</v>
      </c>
    </row>
    <row r="308" spans="1:23" x14ac:dyDescent="0.3">
      <c r="A308" s="256" t="str">
        <f t="shared" si="16"/>
        <v>I0306125-815610D570-00001</v>
      </c>
      <c r="B308" s="251" t="s">
        <v>10386</v>
      </c>
      <c r="C308" s="251" t="s">
        <v>9954</v>
      </c>
      <c r="D308" s="251" t="s">
        <v>10381</v>
      </c>
      <c r="E308" s="251" t="s">
        <v>9959</v>
      </c>
      <c r="F308" s="251" t="s">
        <v>9968</v>
      </c>
      <c r="G308" s="251" t="s">
        <v>723</v>
      </c>
      <c r="H308" s="251" t="s">
        <v>3443</v>
      </c>
      <c r="I308" s="257" t="str">
        <f t="shared" si="17"/>
        <v>-00001</v>
      </c>
      <c r="J308" s="251">
        <v>1</v>
      </c>
      <c r="K308" s="251">
        <v>1</v>
      </c>
      <c r="M308" s="251" t="s">
        <v>9958</v>
      </c>
      <c r="N308" s="251" t="s">
        <v>10382</v>
      </c>
      <c r="O308" s="251">
        <v>1</v>
      </c>
      <c r="Q308" s="251" t="s">
        <v>10386</v>
      </c>
      <c r="R308" s="251" t="s">
        <v>10028</v>
      </c>
      <c r="S308" s="252" t="s">
        <v>722</v>
      </c>
      <c r="T308" s="251" t="str">
        <f t="shared" si="18"/>
        <v>I0306125815610D570</v>
      </c>
      <c r="W308" s="251" t="str">
        <f t="shared" si="19"/>
        <v>I030612581561-0D570</v>
      </c>
    </row>
    <row r="309" spans="1:23" x14ac:dyDescent="0.3">
      <c r="A309" s="256" t="str">
        <f t="shared" si="16"/>
        <v>I0404550-811050K130-00008</v>
      </c>
      <c r="B309" s="251" t="s">
        <v>10387</v>
      </c>
      <c r="C309" s="251" t="s">
        <v>10031</v>
      </c>
      <c r="D309" s="251" t="s">
        <v>10388</v>
      </c>
      <c r="E309" s="251" t="s">
        <v>9959</v>
      </c>
      <c r="F309" s="251" t="s">
        <v>9957</v>
      </c>
      <c r="G309" s="251" t="s">
        <v>187</v>
      </c>
      <c r="H309" s="251" t="s">
        <v>5053</v>
      </c>
      <c r="I309" s="257" t="str">
        <f t="shared" si="17"/>
        <v>-00008</v>
      </c>
      <c r="J309" s="251">
        <v>8</v>
      </c>
      <c r="K309" s="251">
        <v>8</v>
      </c>
      <c r="M309" s="251" t="s">
        <v>9958</v>
      </c>
      <c r="N309" s="251" t="s">
        <v>10027</v>
      </c>
      <c r="O309" s="251">
        <v>8</v>
      </c>
      <c r="Q309" s="251" t="s">
        <v>10387</v>
      </c>
      <c r="R309" s="251" t="s">
        <v>10017</v>
      </c>
      <c r="S309" s="252" t="s">
        <v>186</v>
      </c>
      <c r="T309" s="251" t="str">
        <f t="shared" si="18"/>
        <v>I0404550811050K130</v>
      </c>
      <c r="W309" s="251" t="str">
        <f t="shared" si="19"/>
        <v>I040455081105-0K130</v>
      </c>
    </row>
    <row r="310" spans="1:23" x14ac:dyDescent="0.3">
      <c r="A310" s="256" t="str">
        <f t="shared" si="16"/>
        <v>I0404550-811060K130-00009</v>
      </c>
      <c r="B310" s="251" t="s">
        <v>10389</v>
      </c>
      <c r="C310" s="251" t="s">
        <v>10031</v>
      </c>
      <c r="D310" s="251" t="s">
        <v>10388</v>
      </c>
      <c r="E310" s="251" t="s">
        <v>9959</v>
      </c>
      <c r="F310" s="251" t="s">
        <v>9962</v>
      </c>
      <c r="G310" s="251" t="s">
        <v>196</v>
      </c>
      <c r="H310" s="251" t="s">
        <v>5054</v>
      </c>
      <c r="I310" s="257" t="str">
        <f t="shared" si="17"/>
        <v>-00009</v>
      </c>
      <c r="J310" s="251">
        <v>9</v>
      </c>
      <c r="K310" s="251">
        <v>9</v>
      </c>
      <c r="M310" s="251" t="s">
        <v>9958</v>
      </c>
      <c r="N310" s="251" t="s">
        <v>10027</v>
      </c>
      <c r="O310" s="251">
        <v>9</v>
      </c>
      <c r="Q310" s="251" t="s">
        <v>10389</v>
      </c>
      <c r="R310" s="251" t="s">
        <v>10017</v>
      </c>
      <c r="S310" s="252" t="s">
        <v>195</v>
      </c>
      <c r="T310" s="251" t="str">
        <f t="shared" si="18"/>
        <v>I0404550811060K130</v>
      </c>
      <c r="W310" s="251" t="str">
        <f t="shared" si="19"/>
        <v>I040455081106-0K130</v>
      </c>
    </row>
    <row r="311" spans="1:23" x14ac:dyDescent="0.3">
      <c r="A311" s="256" t="str">
        <f t="shared" si="16"/>
        <v>I0404550-811100K130-00001</v>
      </c>
      <c r="B311" s="251" t="s">
        <v>10390</v>
      </c>
      <c r="C311" s="251" t="s">
        <v>10031</v>
      </c>
      <c r="D311" s="251" t="s">
        <v>10388</v>
      </c>
      <c r="E311" s="251" t="s">
        <v>9959</v>
      </c>
      <c r="F311" s="251" t="s">
        <v>9964</v>
      </c>
      <c r="G311" s="251" t="s">
        <v>183</v>
      </c>
      <c r="H311" s="251" t="s">
        <v>3422</v>
      </c>
      <c r="I311" s="257" t="str">
        <f t="shared" si="17"/>
        <v>-00001</v>
      </c>
      <c r="J311" s="251">
        <v>1</v>
      </c>
      <c r="K311" s="251">
        <v>1</v>
      </c>
      <c r="M311" s="251" t="s">
        <v>9958</v>
      </c>
      <c r="N311" s="251" t="s">
        <v>10027</v>
      </c>
      <c r="O311" s="251">
        <v>1</v>
      </c>
      <c r="Q311" s="251" t="s">
        <v>10390</v>
      </c>
      <c r="R311" s="251" t="s">
        <v>10017</v>
      </c>
      <c r="S311" s="252" t="s">
        <v>182</v>
      </c>
      <c r="T311" s="251" t="str">
        <f t="shared" si="18"/>
        <v>I0404550811100K130</v>
      </c>
      <c r="W311" s="251" t="str">
        <f t="shared" si="19"/>
        <v>I040455081110-0K130</v>
      </c>
    </row>
    <row r="312" spans="1:23" x14ac:dyDescent="0.3">
      <c r="A312" s="256" t="str">
        <f t="shared" si="16"/>
        <v>I0404550-811100KC31-00001</v>
      </c>
      <c r="B312" s="251" t="s">
        <v>10391</v>
      </c>
      <c r="C312" s="251" t="s">
        <v>10031</v>
      </c>
      <c r="D312" s="251" t="s">
        <v>10388</v>
      </c>
      <c r="E312" s="251" t="s">
        <v>9959</v>
      </c>
      <c r="F312" s="251" t="s">
        <v>9966</v>
      </c>
      <c r="G312" s="251" t="s">
        <v>464</v>
      </c>
      <c r="H312" s="251" t="s">
        <v>3422</v>
      </c>
      <c r="I312" s="257" t="str">
        <f t="shared" si="17"/>
        <v>-00001</v>
      </c>
      <c r="J312" s="251">
        <v>1</v>
      </c>
      <c r="K312" s="251">
        <v>1</v>
      </c>
      <c r="M312" s="251" t="s">
        <v>9958</v>
      </c>
      <c r="N312" s="251" t="s">
        <v>10027</v>
      </c>
      <c r="O312" s="251">
        <v>1</v>
      </c>
      <c r="Q312" s="251" t="s">
        <v>10391</v>
      </c>
      <c r="R312" s="251" t="s">
        <v>10017</v>
      </c>
      <c r="S312" s="252" t="s">
        <v>463</v>
      </c>
      <c r="T312" s="251" t="str">
        <f t="shared" si="18"/>
        <v>I0404550811100KC31</v>
      </c>
      <c r="W312" s="251" t="str">
        <f t="shared" si="19"/>
        <v>I040455081110-0KC31</v>
      </c>
    </row>
    <row r="313" spans="1:23" x14ac:dyDescent="0.3">
      <c r="A313" s="256" t="str">
        <f t="shared" si="16"/>
        <v>I0404550-811100KG61-00001</v>
      </c>
      <c r="B313" s="251" t="s">
        <v>10392</v>
      </c>
      <c r="C313" s="251" t="s">
        <v>10031</v>
      </c>
      <c r="D313" s="251" t="s">
        <v>10388</v>
      </c>
      <c r="E313" s="251" t="s">
        <v>9959</v>
      </c>
      <c r="F313" s="251" t="s">
        <v>9968</v>
      </c>
      <c r="G313" s="251" t="s">
        <v>575</v>
      </c>
      <c r="H313" s="251" t="s">
        <v>3422</v>
      </c>
      <c r="I313" s="257" t="str">
        <f t="shared" si="17"/>
        <v>-00001</v>
      </c>
      <c r="J313" s="251">
        <v>1</v>
      </c>
      <c r="K313" s="251">
        <v>1</v>
      </c>
      <c r="M313" s="251" t="s">
        <v>9958</v>
      </c>
      <c r="N313" s="251" t="s">
        <v>10027</v>
      </c>
      <c r="O313" s="251">
        <v>1</v>
      </c>
      <c r="Q313" s="251" t="s">
        <v>10392</v>
      </c>
      <c r="R313" s="251" t="s">
        <v>10017</v>
      </c>
      <c r="S313" s="252" t="s">
        <v>574</v>
      </c>
      <c r="T313" s="251" t="str">
        <f t="shared" si="18"/>
        <v>I0404550811100KG61</v>
      </c>
      <c r="W313" s="251" t="str">
        <f t="shared" si="19"/>
        <v>I040455081110-0KG61</v>
      </c>
    </row>
    <row r="314" spans="1:23" x14ac:dyDescent="0.3">
      <c r="A314" s="256" t="str">
        <f t="shared" si="16"/>
        <v>I0404550-811500K130-00002</v>
      </c>
      <c r="B314" s="251" t="s">
        <v>10393</v>
      </c>
      <c r="C314" s="251" t="s">
        <v>10031</v>
      </c>
      <c r="D314" s="251" t="s">
        <v>10388</v>
      </c>
      <c r="E314" s="251" t="s">
        <v>9959</v>
      </c>
      <c r="F314" s="251" t="s">
        <v>9970</v>
      </c>
      <c r="G314" s="251" t="s">
        <v>191</v>
      </c>
      <c r="H314" s="251" t="s">
        <v>3429</v>
      </c>
      <c r="I314" s="257" t="str">
        <f t="shared" si="17"/>
        <v>-00002</v>
      </c>
      <c r="J314" s="251">
        <v>2</v>
      </c>
      <c r="K314" s="251">
        <v>2</v>
      </c>
      <c r="M314" s="251" t="s">
        <v>9958</v>
      </c>
      <c r="N314" s="251" t="s">
        <v>10027</v>
      </c>
      <c r="O314" s="251">
        <v>2</v>
      </c>
      <c r="Q314" s="251" t="s">
        <v>10393</v>
      </c>
      <c r="R314" s="251" t="s">
        <v>10017</v>
      </c>
      <c r="S314" s="252" t="s">
        <v>190</v>
      </c>
      <c r="T314" s="251" t="str">
        <f t="shared" si="18"/>
        <v>I0404550811500K130</v>
      </c>
      <c r="W314" s="251" t="str">
        <f t="shared" si="19"/>
        <v>I040455081150-0K130</v>
      </c>
    </row>
    <row r="315" spans="1:23" x14ac:dyDescent="0.3">
      <c r="A315" s="256" t="str">
        <f t="shared" si="16"/>
        <v>I0404550-811500KG61-00001</v>
      </c>
      <c r="B315" s="251" t="s">
        <v>10394</v>
      </c>
      <c r="C315" s="251" t="s">
        <v>10031</v>
      </c>
      <c r="D315" s="251" t="s">
        <v>10388</v>
      </c>
      <c r="E315" s="251" t="s">
        <v>9959</v>
      </c>
      <c r="F315" s="251" t="s">
        <v>9972</v>
      </c>
      <c r="G315" s="251" t="s">
        <v>583</v>
      </c>
      <c r="H315" s="251" t="s">
        <v>3429</v>
      </c>
      <c r="I315" s="257" t="str">
        <f t="shared" si="17"/>
        <v>-00001</v>
      </c>
      <c r="J315" s="251">
        <v>1</v>
      </c>
      <c r="K315" s="251">
        <v>1</v>
      </c>
      <c r="M315" s="251" t="s">
        <v>9958</v>
      </c>
      <c r="N315" s="251" t="s">
        <v>10027</v>
      </c>
      <c r="O315" s="251">
        <v>1</v>
      </c>
      <c r="Q315" s="251" t="s">
        <v>10394</v>
      </c>
      <c r="R315" s="251" t="s">
        <v>10017</v>
      </c>
      <c r="S315" s="252" t="s">
        <v>582</v>
      </c>
      <c r="T315" s="251" t="str">
        <f t="shared" si="18"/>
        <v>I0404550811500KG61</v>
      </c>
      <c r="W315" s="251" t="str">
        <f t="shared" si="19"/>
        <v>I040455081150-0KG61</v>
      </c>
    </row>
    <row r="316" spans="1:23" x14ac:dyDescent="0.3">
      <c r="A316" s="256" t="str">
        <f t="shared" si="16"/>
        <v>I0404550-811700KC31-00001</v>
      </c>
      <c r="B316" s="251" t="s">
        <v>10395</v>
      </c>
      <c r="C316" s="251" t="s">
        <v>10031</v>
      </c>
      <c r="D316" s="251" t="s">
        <v>10388</v>
      </c>
      <c r="E316" s="251" t="s">
        <v>9959</v>
      </c>
      <c r="F316" s="251" t="s">
        <v>9974</v>
      </c>
      <c r="G316" s="251" t="s">
        <v>482</v>
      </c>
      <c r="H316" s="251" t="s">
        <v>5102</v>
      </c>
      <c r="I316" s="257" t="str">
        <f t="shared" si="17"/>
        <v>-00001</v>
      </c>
      <c r="J316" s="251">
        <v>1</v>
      </c>
      <c r="K316" s="251">
        <v>1</v>
      </c>
      <c r="M316" s="251" t="s">
        <v>9958</v>
      </c>
      <c r="N316" s="251" t="s">
        <v>10027</v>
      </c>
      <c r="O316" s="251">
        <v>1</v>
      </c>
      <c r="Q316" s="251" t="s">
        <v>10395</v>
      </c>
      <c r="R316" s="251" t="s">
        <v>10017</v>
      </c>
      <c r="S316" s="252" t="s">
        <v>481</v>
      </c>
      <c r="T316" s="251" t="str">
        <f t="shared" si="18"/>
        <v>I0404550811700KC31</v>
      </c>
      <c r="W316" s="251" t="str">
        <f t="shared" si="19"/>
        <v>I040455081170-0KC31</v>
      </c>
    </row>
    <row r="317" spans="1:23" x14ac:dyDescent="0.3">
      <c r="A317" s="256" t="str">
        <f t="shared" si="16"/>
        <v>I0404550-811700KF31-00001</v>
      </c>
      <c r="B317" s="251" t="s">
        <v>10396</v>
      </c>
      <c r="C317" s="251" t="s">
        <v>10031</v>
      </c>
      <c r="D317" s="251" t="s">
        <v>10388</v>
      </c>
      <c r="E317" s="251" t="s">
        <v>9959</v>
      </c>
      <c r="F317" s="251" t="s">
        <v>9976</v>
      </c>
      <c r="G317" s="251" t="s">
        <v>533</v>
      </c>
      <c r="H317" s="251" t="s">
        <v>5102</v>
      </c>
      <c r="I317" s="257" t="str">
        <f t="shared" si="17"/>
        <v>-00001</v>
      </c>
      <c r="J317" s="251">
        <v>1</v>
      </c>
      <c r="K317" s="251">
        <v>1</v>
      </c>
      <c r="M317" s="251" t="s">
        <v>9958</v>
      </c>
      <c r="N317" s="251" t="s">
        <v>10027</v>
      </c>
      <c r="O317" s="251">
        <v>1</v>
      </c>
      <c r="Q317" s="251" t="s">
        <v>10396</v>
      </c>
      <c r="R317" s="251" t="s">
        <v>10017</v>
      </c>
      <c r="S317" s="252" t="s">
        <v>532</v>
      </c>
      <c r="T317" s="251" t="str">
        <f t="shared" si="18"/>
        <v>I0404550811700KF31</v>
      </c>
      <c r="W317" s="251" t="str">
        <f t="shared" si="19"/>
        <v>I040455081170-0KF31</v>
      </c>
    </row>
    <row r="318" spans="1:23" x14ac:dyDescent="0.3">
      <c r="A318" s="256" t="str">
        <f t="shared" si="16"/>
        <v>I0404550-811700KG61-00001</v>
      </c>
      <c r="B318" s="251" t="s">
        <v>10397</v>
      </c>
      <c r="C318" s="251" t="s">
        <v>10031</v>
      </c>
      <c r="D318" s="251" t="s">
        <v>10388</v>
      </c>
      <c r="E318" s="251" t="s">
        <v>9959</v>
      </c>
      <c r="F318" s="251" t="s">
        <v>9978</v>
      </c>
      <c r="G318" s="251" t="s">
        <v>586</v>
      </c>
      <c r="H318" s="251" t="s">
        <v>5102</v>
      </c>
      <c r="I318" s="257" t="str">
        <f t="shared" si="17"/>
        <v>-00001</v>
      </c>
      <c r="J318" s="251">
        <v>1</v>
      </c>
      <c r="K318" s="251">
        <v>1</v>
      </c>
      <c r="M318" s="251" t="s">
        <v>9958</v>
      </c>
      <c r="N318" s="251" t="s">
        <v>10027</v>
      </c>
      <c r="O318" s="251">
        <v>1</v>
      </c>
      <c r="Q318" s="251" t="s">
        <v>10397</v>
      </c>
      <c r="R318" s="251" t="s">
        <v>10017</v>
      </c>
      <c r="S318" s="252" t="s">
        <v>585</v>
      </c>
      <c r="T318" s="251" t="str">
        <f t="shared" si="18"/>
        <v>I0404550811700KG61</v>
      </c>
      <c r="W318" s="251" t="str">
        <f t="shared" si="19"/>
        <v>I040455081170-0KG61</v>
      </c>
    </row>
    <row r="319" spans="1:23" x14ac:dyDescent="0.3">
      <c r="A319" s="256" t="str">
        <f t="shared" si="16"/>
        <v>I0404550-81170VT080-00001</v>
      </c>
      <c r="B319" s="251" t="s">
        <v>10398</v>
      </c>
      <c r="C319" s="251" t="s">
        <v>10031</v>
      </c>
      <c r="D319" s="251" t="s">
        <v>10388</v>
      </c>
      <c r="E319" s="251" t="s">
        <v>9959</v>
      </c>
      <c r="F319" s="251" t="s">
        <v>9980</v>
      </c>
      <c r="G319" s="251" t="s">
        <v>10227</v>
      </c>
      <c r="H319" s="251" t="s">
        <v>5102</v>
      </c>
      <c r="I319" s="257" t="str">
        <f t="shared" si="17"/>
        <v>-00001</v>
      </c>
      <c r="J319" s="251">
        <v>1</v>
      </c>
      <c r="K319" s="251">
        <v>1</v>
      </c>
      <c r="M319" s="251" t="s">
        <v>9958</v>
      </c>
      <c r="N319" s="251" t="s">
        <v>10027</v>
      </c>
      <c r="O319" s="251">
        <v>1</v>
      </c>
      <c r="Q319" s="251" t="s">
        <v>10398</v>
      </c>
      <c r="R319" s="251" t="s">
        <v>10017</v>
      </c>
      <c r="S319" s="252" t="s">
        <v>8693</v>
      </c>
      <c r="T319" s="251" t="str">
        <f t="shared" si="18"/>
        <v>I040455081170VT080</v>
      </c>
      <c r="W319" s="251" t="str">
        <f t="shared" si="19"/>
        <v>I040455081170-VT080</v>
      </c>
    </row>
    <row r="320" spans="1:23" x14ac:dyDescent="0.3">
      <c r="A320" s="256" t="str">
        <f t="shared" si="16"/>
        <v>I0404550-815500K120-00001</v>
      </c>
      <c r="B320" s="251" t="s">
        <v>10399</v>
      </c>
      <c r="C320" s="251" t="s">
        <v>10031</v>
      </c>
      <c r="D320" s="251" t="s">
        <v>10388</v>
      </c>
      <c r="E320" s="251" t="s">
        <v>9959</v>
      </c>
      <c r="F320" s="251" t="s">
        <v>9982</v>
      </c>
      <c r="G320" s="251" t="s">
        <v>625</v>
      </c>
      <c r="H320" s="251" t="s">
        <v>5202</v>
      </c>
      <c r="I320" s="257" t="str">
        <f t="shared" si="17"/>
        <v>-00001</v>
      </c>
      <c r="J320" s="251">
        <v>1</v>
      </c>
      <c r="K320" s="251">
        <v>1</v>
      </c>
      <c r="M320" s="251" t="s">
        <v>9958</v>
      </c>
      <c r="N320" s="251" t="s">
        <v>10027</v>
      </c>
      <c r="O320" s="251">
        <v>1</v>
      </c>
      <c r="Q320" s="251" t="s">
        <v>10399</v>
      </c>
      <c r="R320" s="251" t="s">
        <v>10017</v>
      </c>
      <c r="S320" s="252" t="s">
        <v>8</v>
      </c>
      <c r="T320" s="251" t="str">
        <f t="shared" si="18"/>
        <v>I0404550815500K120</v>
      </c>
      <c r="W320" s="251" t="str">
        <f t="shared" si="19"/>
        <v>I040455081550-0K120</v>
      </c>
    </row>
    <row r="321" spans="1:23" x14ac:dyDescent="0.3">
      <c r="A321" s="256" t="str">
        <f t="shared" si="16"/>
        <v>I0404550-815510K120-00003</v>
      </c>
      <c r="B321" s="251" t="s">
        <v>10400</v>
      </c>
      <c r="C321" s="251" t="s">
        <v>10031</v>
      </c>
      <c r="D321" s="251" t="s">
        <v>10388</v>
      </c>
      <c r="E321" s="251" t="s">
        <v>9959</v>
      </c>
      <c r="F321" s="251" t="s">
        <v>9984</v>
      </c>
      <c r="G321" s="251" t="s">
        <v>637</v>
      </c>
      <c r="H321" s="251" t="s">
        <v>5203</v>
      </c>
      <c r="I321" s="257" t="str">
        <f t="shared" si="17"/>
        <v>-00003</v>
      </c>
      <c r="J321" s="251">
        <v>3</v>
      </c>
      <c r="K321" s="251">
        <v>3</v>
      </c>
      <c r="M321" s="251" t="s">
        <v>9958</v>
      </c>
      <c r="N321" s="251" t="s">
        <v>10027</v>
      </c>
      <c r="O321" s="251">
        <v>3</v>
      </c>
      <c r="Q321" s="251" t="s">
        <v>10400</v>
      </c>
      <c r="R321" s="251" t="s">
        <v>10017</v>
      </c>
      <c r="S321" s="252" t="s">
        <v>636</v>
      </c>
      <c r="T321" s="251" t="str">
        <f t="shared" si="18"/>
        <v>I0404550815510K120</v>
      </c>
      <c r="W321" s="251" t="str">
        <f t="shared" si="19"/>
        <v>I040455081551-0K120</v>
      </c>
    </row>
    <row r="322" spans="1:23" x14ac:dyDescent="0.3">
      <c r="A322" s="256" t="str">
        <f t="shared" si="16"/>
        <v>I0404550-815510K210-00003</v>
      </c>
      <c r="B322" s="251" t="s">
        <v>10401</v>
      </c>
      <c r="C322" s="251" t="s">
        <v>10031</v>
      </c>
      <c r="D322" s="251" t="s">
        <v>10388</v>
      </c>
      <c r="E322" s="251" t="s">
        <v>9959</v>
      </c>
      <c r="F322" s="251" t="s">
        <v>9986</v>
      </c>
      <c r="G322" s="251" t="s">
        <v>667</v>
      </c>
      <c r="H322" s="251" t="s">
        <v>3436</v>
      </c>
      <c r="I322" s="257" t="str">
        <f t="shared" si="17"/>
        <v>-00003</v>
      </c>
      <c r="J322" s="251">
        <v>3</v>
      </c>
      <c r="K322" s="251">
        <v>3</v>
      </c>
      <c r="M322" s="251" t="s">
        <v>9958</v>
      </c>
      <c r="N322" s="251" t="s">
        <v>10027</v>
      </c>
      <c r="O322" s="251">
        <v>3</v>
      </c>
      <c r="Q322" s="251" t="s">
        <v>10401</v>
      </c>
      <c r="R322" s="251" t="s">
        <v>10017</v>
      </c>
      <c r="S322" s="252" t="s">
        <v>666</v>
      </c>
      <c r="T322" s="251" t="str">
        <f t="shared" si="18"/>
        <v>I0404550815510K210</v>
      </c>
      <c r="W322" s="251" t="str">
        <f t="shared" si="19"/>
        <v>I040455081551-0K210</v>
      </c>
    </row>
    <row r="323" spans="1:23" x14ac:dyDescent="0.3">
      <c r="A323" s="256" t="str">
        <f t="shared" si="16"/>
        <v>I0404550-815600K120-00001</v>
      </c>
      <c r="B323" s="251" t="s">
        <v>10402</v>
      </c>
      <c r="C323" s="251" t="s">
        <v>10031</v>
      </c>
      <c r="D323" s="251" t="s">
        <v>10388</v>
      </c>
      <c r="E323" s="251" t="s">
        <v>9959</v>
      </c>
      <c r="F323" s="251" t="s">
        <v>9988</v>
      </c>
      <c r="G323" s="251" t="s">
        <v>641</v>
      </c>
      <c r="H323" s="251" t="s">
        <v>5204</v>
      </c>
      <c r="I323" s="257" t="str">
        <f t="shared" si="17"/>
        <v>-00001</v>
      </c>
      <c r="J323" s="251">
        <v>1</v>
      </c>
      <c r="K323" s="251">
        <v>1</v>
      </c>
      <c r="M323" s="251" t="s">
        <v>9958</v>
      </c>
      <c r="N323" s="251" t="s">
        <v>10027</v>
      </c>
      <c r="O323" s="251">
        <v>1</v>
      </c>
      <c r="Q323" s="251" t="s">
        <v>10402</v>
      </c>
      <c r="R323" s="251" t="s">
        <v>10017</v>
      </c>
      <c r="S323" s="252" t="s">
        <v>640</v>
      </c>
      <c r="T323" s="251" t="str">
        <f t="shared" si="18"/>
        <v>I0404550815600K120</v>
      </c>
      <c r="W323" s="251" t="str">
        <f t="shared" si="19"/>
        <v>I040455081560-0K120</v>
      </c>
    </row>
    <row r="324" spans="1:23" x14ac:dyDescent="0.3">
      <c r="A324" s="256" t="str">
        <f t="shared" si="16"/>
        <v>I0404550-81560BZ850-00002</v>
      </c>
      <c r="B324" s="251" t="s">
        <v>10403</v>
      </c>
      <c r="C324" s="251" t="s">
        <v>10031</v>
      </c>
      <c r="D324" s="251" t="s">
        <v>10388</v>
      </c>
      <c r="E324" s="251" t="s">
        <v>9959</v>
      </c>
      <c r="F324" s="251" t="s">
        <v>9990</v>
      </c>
      <c r="G324" s="251" t="s">
        <v>5302</v>
      </c>
      <c r="H324" s="251" t="s">
        <v>5204</v>
      </c>
      <c r="I324" s="257" t="str">
        <f t="shared" si="17"/>
        <v>-00002</v>
      </c>
      <c r="J324" s="251">
        <v>2</v>
      </c>
      <c r="K324" s="251">
        <v>2</v>
      </c>
      <c r="M324" s="251" t="s">
        <v>9958</v>
      </c>
      <c r="N324" s="251" t="s">
        <v>10027</v>
      </c>
      <c r="O324" s="251">
        <v>2</v>
      </c>
      <c r="Q324" s="251" t="s">
        <v>10403</v>
      </c>
      <c r="R324" s="251" t="s">
        <v>10017</v>
      </c>
      <c r="S324" s="252" t="s">
        <v>4316</v>
      </c>
      <c r="T324" s="251" t="str">
        <f t="shared" si="18"/>
        <v>I040455081560BZ850</v>
      </c>
      <c r="W324" s="251" t="str">
        <f t="shared" si="19"/>
        <v>I040455081560-BZ850</v>
      </c>
    </row>
    <row r="325" spans="1:23" x14ac:dyDescent="0.3">
      <c r="A325" s="256" t="str">
        <f t="shared" si="16"/>
        <v>I0404550-815610K120-00002</v>
      </c>
      <c r="B325" s="251" t="s">
        <v>10404</v>
      </c>
      <c r="C325" s="251" t="s">
        <v>10031</v>
      </c>
      <c r="D325" s="251" t="s">
        <v>10388</v>
      </c>
      <c r="E325" s="251" t="s">
        <v>9959</v>
      </c>
      <c r="F325" s="251" t="s">
        <v>9992</v>
      </c>
      <c r="G325" s="251" t="s">
        <v>650</v>
      </c>
      <c r="H325" s="251" t="s">
        <v>5205</v>
      </c>
      <c r="I325" s="257" t="str">
        <f t="shared" si="17"/>
        <v>-00002</v>
      </c>
      <c r="J325" s="251">
        <v>2</v>
      </c>
      <c r="K325" s="251">
        <v>2</v>
      </c>
      <c r="M325" s="251" t="s">
        <v>9958</v>
      </c>
      <c r="N325" s="251" t="s">
        <v>10027</v>
      </c>
      <c r="O325" s="251">
        <v>2</v>
      </c>
      <c r="Q325" s="251" t="s">
        <v>10404</v>
      </c>
      <c r="R325" s="251" t="s">
        <v>10017</v>
      </c>
      <c r="S325" s="252" t="s">
        <v>649</v>
      </c>
      <c r="T325" s="251" t="str">
        <f t="shared" si="18"/>
        <v>I0404550815610K120</v>
      </c>
      <c r="W325" s="251" t="str">
        <f t="shared" si="19"/>
        <v>I040455081561-0K120</v>
      </c>
    </row>
    <row r="326" spans="1:23" x14ac:dyDescent="0.3">
      <c r="A326" s="256" t="str">
        <f t="shared" si="16"/>
        <v>I0404550-815610K210-00005</v>
      </c>
      <c r="B326" s="251" t="s">
        <v>10405</v>
      </c>
      <c r="C326" s="251" t="s">
        <v>10031</v>
      </c>
      <c r="D326" s="251" t="s">
        <v>10388</v>
      </c>
      <c r="E326" s="251" t="s">
        <v>9959</v>
      </c>
      <c r="F326" s="251" t="s">
        <v>9995</v>
      </c>
      <c r="G326" s="251" t="s">
        <v>678</v>
      </c>
      <c r="H326" s="251" t="s">
        <v>3443</v>
      </c>
      <c r="I326" s="257" t="str">
        <f t="shared" si="17"/>
        <v>-00005</v>
      </c>
      <c r="J326" s="251">
        <v>5</v>
      </c>
      <c r="K326" s="251">
        <v>5</v>
      </c>
      <c r="M326" s="251" t="s">
        <v>9958</v>
      </c>
      <c r="N326" s="251" t="s">
        <v>10027</v>
      </c>
      <c r="O326" s="251">
        <v>5</v>
      </c>
      <c r="Q326" s="251" t="s">
        <v>10405</v>
      </c>
      <c r="R326" s="251" t="s">
        <v>10017</v>
      </c>
      <c r="S326" s="252" t="s">
        <v>677</v>
      </c>
      <c r="T326" s="251" t="str">
        <f t="shared" si="18"/>
        <v>I0404550815610K210</v>
      </c>
      <c r="W326" s="251" t="str">
        <f t="shared" si="19"/>
        <v>I040455081561-0K210</v>
      </c>
    </row>
    <row r="327" spans="1:23" x14ac:dyDescent="0.3">
      <c r="A327" s="256" t="str">
        <f t="shared" ref="A327:A390" si="20">D327&amp;$A$6&amp;S327&amp;I327</f>
        <v>I0404550-815840K050-00001</v>
      </c>
      <c r="B327" s="251" t="s">
        <v>10406</v>
      </c>
      <c r="C327" s="251" t="s">
        <v>10031</v>
      </c>
      <c r="D327" s="251" t="s">
        <v>10388</v>
      </c>
      <c r="E327" s="251" t="s">
        <v>9959</v>
      </c>
      <c r="F327" s="251" t="s">
        <v>9997</v>
      </c>
      <c r="G327" s="251" t="s">
        <v>760</v>
      </c>
      <c r="H327" s="251" t="s">
        <v>10233</v>
      </c>
      <c r="I327" s="257" t="str">
        <f t="shared" ref="I327:I390" si="21">+IF(AND(O327&lt;10),$B$2&amp;O327,IF(AND(O327&gt;9,O327&lt;=99),$B$3&amp;O327,IF(AND(O327&gt;99,L89203&lt;1000),$B$4&amp;O327,IF(AND(O327&gt;999),$B$5&amp;7))))</f>
        <v>-00001</v>
      </c>
      <c r="J327" s="251">
        <v>1</v>
      </c>
      <c r="K327" s="251">
        <v>1</v>
      </c>
      <c r="M327" s="251" t="s">
        <v>10007</v>
      </c>
      <c r="N327" s="251" t="s">
        <v>10027</v>
      </c>
      <c r="O327" s="251">
        <v>1</v>
      </c>
      <c r="Q327" s="251" t="s">
        <v>10406</v>
      </c>
      <c r="R327" s="251" t="s">
        <v>10017</v>
      </c>
      <c r="S327" s="252" t="s">
        <v>759</v>
      </c>
      <c r="T327" s="251" t="str">
        <f t="shared" si="18"/>
        <v>I0404550815840K050</v>
      </c>
      <c r="W327" s="251" t="str">
        <f t="shared" si="19"/>
        <v>I040455081584-0K050</v>
      </c>
    </row>
    <row r="328" spans="1:23" x14ac:dyDescent="0.3">
      <c r="A328" s="256" t="str">
        <f t="shared" si="20"/>
        <v>I0404550-815940K050-00001</v>
      </c>
      <c r="B328" s="251" t="s">
        <v>10407</v>
      </c>
      <c r="C328" s="251" t="s">
        <v>10031</v>
      </c>
      <c r="D328" s="251" t="s">
        <v>10388</v>
      </c>
      <c r="E328" s="251" t="s">
        <v>9959</v>
      </c>
      <c r="F328" s="251" t="s">
        <v>10000</v>
      </c>
      <c r="G328" s="251" t="s">
        <v>772</v>
      </c>
      <c r="H328" s="251" t="s">
        <v>10233</v>
      </c>
      <c r="I328" s="257" t="str">
        <f t="shared" si="21"/>
        <v>-00001</v>
      </c>
      <c r="J328" s="251">
        <v>1</v>
      </c>
      <c r="K328" s="251">
        <v>1</v>
      </c>
      <c r="M328" s="251" t="s">
        <v>10007</v>
      </c>
      <c r="N328" s="251" t="s">
        <v>10027</v>
      </c>
      <c r="O328" s="251">
        <v>1</v>
      </c>
      <c r="Q328" s="251" t="s">
        <v>10407</v>
      </c>
      <c r="R328" s="251" t="s">
        <v>10017</v>
      </c>
      <c r="S328" s="252" t="s">
        <v>771</v>
      </c>
      <c r="T328" s="251" t="str">
        <f t="shared" ref="T328:T391" si="22">+D328&amp;S328</f>
        <v>I0404550815940K050</v>
      </c>
      <c r="W328" s="251" t="str">
        <f t="shared" ref="W328:W391" si="23">D328&amp;G328</f>
        <v>I040455081594-0K050</v>
      </c>
    </row>
    <row r="329" spans="1:23" x14ac:dyDescent="0.3">
      <c r="A329" s="256" t="str">
        <f t="shared" si="20"/>
        <v>I0404551-81110VT040-00003</v>
      </c>
      <c r="B329" s="251" t="s">
        <v>10408</v>
      </c>
      <c r="C329" s="251" t="s">
        <v>10031</v>
      </c>
      <c r="D329" s="251" t="s">
        <v>10409</v>
      </c>
      <c r="E329" s="251" t="s">
        <v>9959</v>
      </c>
      <c r="F329" s="251" t="s">
        <v>9957</v>
      </c>
      <c r="G329" s="251" t="s">
        <v>10047</v>
      </c>
      <c r="H329" s="251" t="s">
        <v>3422</v>
      </c>
      <c r="I329" s="257" t="str">
        <f t="shared" si="21"/>
        <v>-00003</v>
      </c>
      <c r="J329" s="251">
        <v>3</v>
      </c>
      <c r="K329" s="251">
        <v>3</v>
      </c>
      <c r="M329" s="251" t="s">
        <v>9958</v>
      </c>
      <c r="N329" s="251" t="s">
        <v>10382</v>
      </c>
      <c r="O329" s="251">
        <v>3</v>
      </c>
      <c r="Q329" s="251" t="s">
        <v>10408</v>
      </c>
      <c r="R329" s="251" t="s">
        <v>10028</v>
      </c>
      <c r="S329" s="252" t="s">
        <v>3713</v>
      </c>
      <c r="T329" s="251" t="str">
        <f t="shared" si="22"/>
        <v>I040455181110VT040</v>
      </c>
      <c r="W329" s="251" t="str">
        <f t="shared" si="23"/>
        <v>I040455181110-VT040</v>
      </c>
    </row>
    <row r="330" spans="1:23" x14ac:dyDescent="0.3">
      <c r="A330" s="256" t="str">
        <f t="shared" si="20"/>
        <v>I0404551-81110VT080-00003</v>
      </c>
      <c r="B330" s="251" t="s">
        <v>10410</v>
      </c>
      <c r="C330" s="251" t="s">
        <v>10031</v>
      </c>
      <c r="D330" s="251" t="s">
        <v>10409</v>
      </c>
      <c r="E330" s="251" t="s">
        <v>9959</v>
      </c>
      <c r="F330" s="251" t="s">
        <v>9962</v>
      </c>
      <c r="G330" s="251" t="s">
        <v>4985</v>
      </c>
      <c r="H330" s="251" t="s">
        <v>3422</v>
      </c>
      <c r="I330" s="257" t="str">
        <f t="shared" si="21"/>
        <v>-00003</v>
      </c>
      <c r="J330" s="251">
        <v>3</v>
      </c>
      <c r="K330" s="251">
        <v>3</v>
      </c>
      <c r="M330" s="251" t="s">
        <v>9958</v>
      </c>
      <c r="N330" s="251" t="s">
        <v>10382</v>
      </c>
      <c r="O330" s="251">
        <v>3</v>
      </c>
      <c r="Q330" s="251" t="s">
        <v>10410</v>
      </c>
      <c r="R330" s="251" t="s">
        <v>10028</v>
      </c>
      <c r="S330" s="252" t="s">
        <v>3719</v>
      </c>
      <c r="T330" s="251" t="str">
        <f t="shared" si="22"/>
        <v>I040455181110VT080</v>
      </c>
      <c r="W330" s="251" t="str">
        <f t="shared" si="23"/>
        <v>I040455181110-VT080</v>
      </c>
    </row>
    <row r="331" spans="1:23" x14ac:dyDescent="0.3">
      <c r="A331" s="256" t="str">
        <f t="shared" si="20"/>
        <v>I0404551-81110VT100-00001</v>
      </c>
      <c r="B331" s="251" t="s">
        <v>10411</v>
      </c>
      <c r="C331" s="251" t="s">
        <v>10031</v>
      </c>
      <c r="D331" s="251" t="s">
        <v>10409</v>
      </c>
      <c r="E331" s="251" t="s">
        <v>9959</v>
      </c>
      <c r="F331" s="251" t="s">
        <v>9964</v>
      </c>
      <c r="G331" s="251" t="s">
        <v>10049</v>
      </c>
      <c r="H331" s="251" t="s">
        <v>3422</v>
      </c>
      <c r="I331" s="257" t="str">
        <f t="shared" si="21"/>
        <v>-00001</v>
      </c>
      <c r="J331" s="251">
        <v>1</v>
      </c>
      <c r="K331" s="251">
        <v>1</v>
      </c>
      <c r="M331" s="251" t="s">
        <v>9958</v>
      </c>
      <c r="N331" s="251" t="s">
        <v>10382</v>
      </c>
      <c r="O331" s="251">
        <v>1</v>
      </c>
      <c r="Q331" s="251" t="s">
        <v>10411</v>
      </c>
      <c r="R331" s="251" t="s">
        <v>10028</v>
      </c>
      <c r="S331" s="252" t="s">
        <v>3723</v>
      </c>
      <c r="T331" s="251" t="str">
        <f t="shared" si="22"/>
        <v>I040455181110VT100</v>
      </c>
      <c r="W331" s="251" t="str">
        <f t="shared" si="23"/>
        <v>I040455181110-VT100</v>
      </c>
    </row>
    <row r="332" spans="1:23" x14ac:dyDescent="0.3">
      <c r="A332" s="256" t="str">
        <f t="shared" si="20"/>
        <v>I0404551-81150VT040-00003</v>
      </c>
      <c r="B332" s="251" t="s">
        <v>10412</v>
      </c>
      <c r="C332" s="251" t="s">
        <v>10031</v>
      </c>
      <c r="D332" s="251" t="s">
        <v>10409</v>
      </c>
      <c r="E332" s="251" t="s">
        <v>9959</v>
      </c>
      <c r="F332" s="251" t="s">
        <v>9966</v>
      </c>
      <c r="G332" s="251" t="s">
        <v>10051</v>
      </c>
      <c r="H332" s="251" t="s">
        <v>3429</v>
      </c>
      <c r="I332" s="257" t="str">
        <f t="shared" si="21"/>
        <v>-00003</v>
      </c>
      <c r="J332" s="251">
        <v>3</v>
      </c>
      <c r="K332" s="251">
        <v>3</v>
      </c>
      <c r="M332" s="251" t="s">
        <v>9958</v>
      </c>
      <c r="N332" s="251" t="s">
        <v>10382</v>
      </c>
      <c r="O332" s="251">
        <v>3</v>
      </c>
      <c r="Q332" s="251" t="s">
        <v>10412</v>
      </c>
      <c r="R332" s="251" t="s">
        <v>10028</v>
      </c>
      <c r="S332" s="252" t="s">
        <v>3725</v>
      </c>
      <c r="T332" s="251" t="str">
        <f t="shared" si="22"/>
        <v>I040455181150VT040</v>
      </c>
      <c r="W332" s="251" t="str">
        <f t="shared" si="23"/>
        <v>I040455181150-VT040</v>
      </c>
    </row>
    <row r="333" spans="1:23" x14ac:dyDescent="0.3">
      <c r="A333" s="256" t="str">
        <f t="shared" si="20"/>
        <v>I0404551-81150VT080-00001</v>
      </c>
      <c r="B333" s="251" t="s">
        <v>10413</v>
      </c>
      <c r="C333" s="251" t="s">
        <v>10031</v>
      </c>
      <c r="D333" s="251" t="s">
        <v>10409</v>
      </c>
      <c r="E333" s="251" t="s">
        <v>9959</v>
      </c>
      <c r="F333" s="251" t="s">
        <v>9968</v>
      </c>
      <c r="G333" s="251" t="s">
        <v>10242</v>
      </c>
      <c r="H333" s="251" t="s">
        <v>3429</v>
      </c>
      <c r="I333" s="257" t="str">
        <f t="shared" si="21"/>
        <v>-00001</v>
      </c>
      <c r="J333" s="251">
        <v>1</v>
      </c>
      <c r="K333" s="251">
        <v>1</v>
      </c>
      <c r="M333" s="251" t="s">
        <v>9958</v>
      </c>
      <c r="N333" s="251" t="s">
        <v>10382</v>
      </c>
      <c r="O333" s="251">
        <v>1</v>
      </c>
      <c r="Q333" s="251" t="s">
        <v>10413</v>
      </c>
      <c r="R333" s="251" t="s">
        <v>10028</v>
      </c>
      <c r="S333" s="252" t="s">
        <v>3731</v>
      </c>
      <c r="T333" s="251" t="str">
        <f t="shared" si="22"/>
        <v>I040455181150VT080</v>
      </c>
      <c r="W333" s="251" t="str">
        <f t="shared" si="23"/>
        <v>I040455181150-VT080</v>
      </c>
    </row>
    <row r="334" spans="1:23" x14ac:dyDescent="0.3">
      <c r="A334" s="256" t="str">
        <f t="shared" si="20"/>
        <v>I0404551-81150VT100-00001</v>
      </c>
      <c r="B334" s="251" t="s">
        <v>10414</v>
      </c>
      <c r="C334" s="251" t="s">
        <v>10031</v>
      </c>
      <c r="D334" s="251" t="s">
        <v>10409</v>
      </c>
      <c r="E334" s="251" t="s">
        <v>9959</v>
      </c>
      <c r="F334" s="251" t="s">
        <v>9970</v>
      </c>
      <c r="G334" s="251" t="s">
        <v>4999</v>
      </c>
      <c r="H334" s="251" t="s">
        <v>3429</v>
      </c>
      <c r="I334" s="257" t="str">
        <f t="shared" si="21"/>
        <v>-00001</v>
      </c>
      <c r="J334" s="251">
        <v>1</v>
      </c>
      <c r="K334" s="251">
        <v>1</v>
      </c>
      <c r="M334" s="251" t="s">
        <v>9958</v>
      </c>
      <c r="N334" s="251" t="s">
        <v>10382</v>
      </c>
      <c r="O334" s="251">
        <v>1</v>
      </c>
      <c r="Q334" s="251" t="s">
        <v>10414</v>
      </c>
      <c r="R334" s="251" t="s">
        <v>10028</v>
      </c>
      <c r="S334" s="252" t="s">
        <v>3735</v>
      </c>
      <c r="T334" s="251" t="str">
        <f t="shared" si="22"/>
        <v>I040455181150VT100</v>
      </c>
      <c r="W334" s="251" t="str">
        <f t="shared" si="23"/>
        <v>I040455181150-VT100</v>
      </c>
    </row>
    <row r="335" spans="1:23" x14ac:dyDescent="0.3">
      <c r="A335" s="256" t="str">
        <f t="shared" si="20"/>
        <v>I0404551-811700K310-00002</v>
      </c>
      <c r="B335" s="251" t="s">
        <v>10415</v>
      </c>
      <c r="C335" s="251" t="s">
        <v>10031</v>
      </c>
      <c r="D335" s="251" t="s">
        <v>10409</v>
      </c>
      <c r="E335" s="251" t="s">
        <v>9959</v>
      </c>
      <c r="F335" s="251" t="s">
        <v>9972</v>
      </c>
      <c r="G335" s="251" t="s">
        <v>254</v>
      </c>
      <c r="H335" s="251" t="s">
        <v>5094</v>
      </c>
      <c r="I335" s="257" t="str">
        <f t="shared" si="21"/>
        <v>-00002</v>
      </c>
      <c r="J335" s="251">
        <v>2</v>
      </c>
      <c r="K335" s="251">
        <v>2</v>
      </c>
      <c r="M335" s="251" t="s">
        <v>9958</v>
      </c>
      <c r="N335" s="251" t="s">
        <v>10382</v>
      </c>
      <c r="O335" s="251">
        <v>2</v>
      </c>
      <c r="Q335" s="251" t="s">
        <v>10415</v>
      </c>
      <c r="R335" s="251" t="s">
        <v>10028</v>
      </c>
      <c r="S335" s="252" t="s">
        <v>253</v>
      </c>
      <c r="T335" s="251" t="str">
        <f t="shared" si="22"/>
        <v>I0404551811700K310</v>
      </c>
      <c r="W335" s="251" t="str">
        <f t="shared" si="23"/>
        <v>I040455181170-0K310</v>
      </c>
    </row>
    <row r="336" spans="1:23" x14ac:dyDescent="0.3">
      <c r="A336" s="256" t="str">
        <f t="shared" si="20"/>
        <v>I0404551-812200K090-00001</v>
      </c>
      <c r="B336" s="251" t="s">
        <v>10416</v>
      </c>
      <c r="C336" s="251" t="s">
        <v>10031</v>
      </c>
      <c r="D336" s="251" t="s">
        <v>10409</v>
      </c>
      <c r="E336" s="251" t="s">
        <v>9959</v>
      </c>
      <c r="F336" s="251" t="s">
        <v>9974</v>
      </c>
      <c r="G336" s="251" t="s">
        <v>618</v>
      </c>
      <c r="H336" s="251" t="s">
        <v>5169</v>
      </c>
      <c r="I336" s="257" t="str">
        <f t="shared" si="21"/>
        <v>-00001</v>
      </c>
      <c r="J336" s="251">
        <v>1</v>
      </c>
      <c r="K336" s="251">
        <v>1</v>
      </c>
      <c r="M336" s="251" t="s">
        <v>9993</v>
      </c>
      <c r="N336" s="251" t="s">
        <v>10382</v>
      </c>
      <c r="O336" s="251">
        <v>1</v>
      </c>
      <c r="Q336" s="251" t="s">
        <v>10416</v>
      </c>
      <c r="R336" s="251" t="s">
        <v>10028</v>
      </c>
      <c r="S336" s="252" t="s">
        <v>617</v>
      </c>
      <c r="T336" s="251" t="str">
        <f t="shared" si="22"/>
        <v>I0404551812200K090</v>
      </c>
      <c r="W336" s="251" t="str">
        <f t="shared" si="23"/>
        <v>I040455181220-0K090</v>
      </c>
    </row>
    <row r="337" spans="1:23" x14ac:dyDescent="0.3">
      <c r="A337" s="256" t="str">
        <f t="shared" si="20"/>
        <v>I0404551-815500K080-00002</v>
      </c>
      <c r="B337" s="251" t="s">
        <v>10417</v>
      </c>
      <c r="C337" s="251" t="s">
        <v>10031</v>
      </c>
      <c r="D337" s="251" t="s">
        <v>10409</v>
      </c>
      <c r="E337" s="251" t="s">
        <v>9959</v>
      </c>
      <c r="F337" s="251" t="s">
        <v>9976</v>
      </c>
      <c r="G337" s="251" t="s">
        <v>151</v>
      </c>
      <c r="H337" s="251" t="s">
        <v>5045</v>
      </c>
      <c r="I337" s="257" t="str">
        <f t="shared" si="21"/>
        <v>-00002</v>
      </c>
      <c r="J337" s="251">
        <v>2</v>
      </c>
      <c r="K337" s="251">
        <v>2</v>
      </c>
      <c r="M337" s="251" t="s">
        <v>9958</v>
      </c>
      <c r="N337" s="251" t="s">
        <v>10382</v>
      </c>
      <c r="O337" s="251">
        <v>2</v>
      </c>
      <c r="Q337" s="251" t="s">
        <v>10417</v>
      </c>
      <c r="R337" s="251" t="s">
        <v>10028</v>
      </c>
      <c r="S337" s="252" t="s">
        <v>150</v>
      </c>
      <c r="T337" s="251" t="str">
        <f t="shared" si="22"/>
        <v>I0404551815500K080</v>
      </c>
      <c r="W337" s="251" t="str">
        <f t="shared" si="23"/>
        <v>I040455181550-0K080</v>
      </c>
    </row>
    <row r="338" spans="1:23" x14ac:dyDescent="0.3">
      <c r="A338" s="256" t="str">
        <f t="shared" si="20"/>
        <v>I0404551-81550VT020-00002</v>
      </c>
      <c r="B338" s="251" t="s">
        <v>10418</v>
      </c>
      <c r="C338" s="251" t="s">
        <v>10031</v>
      </c>
      <c r="D338" s="251" t="s">
        <v>10409</v>
      </c>
      <c r="E338" s="251" t="s">
        <v>9959</v>
      </c>
      <c r="F338" s="251" t="s">
        <v>9978</v>
      </c>
      <c r="G338" s="251" t="s">
        <v>10057</v>
      </c>
      <c r="H338" s="251" t="s">
        <v>5202</v>
      </c>
      <c r="I338" s="257" t="str">
        <f t="shared" si="21"/>
        <v>-00002</v>
      </c>
      <c r="J338" s="251">
        <v>2</v>
      </c>
      <c r="K338" s="251">
        <v>2</v>
      </c>
      <c r="M338" s="251" t="s">
        <v>9958</v>
      </c>
      <c r="N338" s="251" t="s">
        <v>10382</v>
      </c>
      <c r="O338" s="251">
        <v>2</v>
      </c>
      <c r="Q338" s="251" t="s">
        <v>10418</v>
      </c>
      <c r="R338" s="251" t="s">
        <v>10028</v>
      </c>
      <c r="S338" s="252" t="s">
        <v>3737</v>
      </c>
      <c r="T338" s="251" t="str">
        <f t="shared" si="22"/>
        <v>I040455181550VT020</v>
      </c>
      <c r="W338" s="251" t="str">
        <f t="shared" si="23"/>
        <v>I040455181550-VT020</v>
      </c>
    </row>
    <row r="339" spans="1:23" x14ac:dyDescent="0.3">
      <c r="A339" s="256" t="str">
        <f t="shared" si="20"/>
        <v>I0404551-81550VT050-00002</v>
      </c>
      <c r="B339" s="251" t="s">
        <v>10419</v>
      </c>
      <c r="C339" s="251" t="s">
        <v>10031</v>
      </c>
      <c r="D339" s="251" t="s">
        <v>10409</v>
      </c>
      <c r="E339" s="251" t="s">
        <v>9959</v>
      </c>
      <c r="F339" s="251" t="s">
        <v>9980</v>
      </c>
      <c r="G339" s="251" t="s">
        <v>5265</v>
      </c>
      <c r="H339" s="251" t="s">
        <v>5202</v>
      </c>
      <c r="I339" s="257" t="str">
        <f t="shared" si="21"/>
        <v>-00002</v>
      </c>
      <c r="J339" s="251">
        <v>2</v>
      </c>
      <c r="K339" s="251">
        <v>2</v>
      </c>
      <c r="M339" s="251" t="s">
        <v>9958</v>
      </c>
      <c r="N339" s="251" t="s">
        <v>10382</v>
      </c>
      <c r="O339" s="251">
        <v>2</v>
      </c>
      <c r="Q339" s="251" t="s">
        <v>10419</v>
      </c>
      <c r="R339" s="251" t="s">
        <v>10028</v>
      </c>
      <c r="S339" s="252" t="s">
        <v>3740</v>
      </c>
      <c r="T339" s="251" t="str">
        <f t="shared" si="22"/>
        <v>I040455181550VT050</v>
      </c>
      <c r="W339" s="251" t="str">
        <f t="shared" si="23"/>
        <v>I040455181550-VT050</v>
      </c>
    </row>
    <row r="340" spans="1:23" x14ac:dyDescent="0.3">
      <c r="A340" s="256" t="str">
        <f t="shared" si="20"/>
        <v>I0404551-81551VT020-00001</v>
      </c>
      <c r="B340" s="251" t="s">
        <v>10420</v>
      </c>
      <c r="C340" s="251" t="s">
        <v>10031</v>
      </c>
      <c r="D340" s="251" t="s">
        <v>10409</v>
      </c>
      <c r="E340" s="251" t="s">
        <v>9959</v>
      </c>
      <c r="F340" s="251" t="s">
        <v>9982</v>
      </c>
      <c r="G340" s="251" t="s">
        <v>10060</v>
      </c>
      <c r="H340" s="251" t="s">
        <v>3436</v>
      </c>
      <c r="I340" s="257" t="str">
        <f t="shared" si="21"/>
        <v>-00001</v>
      </c>
      <c r="J340" s="251">
        <v>1</v>
      </c>
      <c r="K340" s="251">
        <v>1</v>
      </c>
      <c r="M340" s="251" t="s">
        <v>9958</v>
      </c>
      <c r="N340" s="251" t="s">
        <v>10382</v>
      </c>
      <c r="O340" s="251">
        <v>1</v>
      </c>
      <c r="Q340" s="251" t="s">
        <v>10420</v>
      </c>
      <c r="R340" s="251" t="s">
        <v>10028</v>
      </c>
      <c r="S340" s="252" t="s">
        <v>3761</v>
      </c>
      <c r="T340" s="251" t="str">
        <f t="shared" si="22"/>
        <v>I040455181551VT020</v>
      </c>
      <c r="W340" s="251" t="str">
        <f t="shared" si="23"/>
        <v>I040455181551-VT020</v>
      </c>
    </row>
    <row r="341" spans="1:23" x14ac:dyDescent="0.3">
      <c r="A341" s="256" t="str">
        <f t="shared" si="20"/>
        <v>I0404551-815600K080-00001</v>
      </c>
      <c r="B341" s="251" t="s">
        <v>10421</v>
      </c>
      <c r="C341" s="251" t="s">
        <v>10031</v>
      </c>
      <c r="D341" s="251" t="s">
        <v>10409</v>
      </c>
      <c r="E341" s="251" t="s">
        <v>9959</v>
      </c>
      <c r="F341" s="251" t="s">
        <v>9984</v>
      </c>
      <c r="G341" s="251" t="s">
        <v>164</v>
      </c>
      <c r="H341" s="251" t="s">
        <v>5047</v>
      </c>
      <c r="I341" s="257" t="str">
        <f t="shared" si="21"/>
        <v>-00001</v>
      </c>
      <c r="J341" s="251">
        <v>1</v>
      </c>
      <c r="K341" s="251">
        <v>1</v>
      </c>
      <c r="M341" s="251" t="s">
        <v>9958</v>
      </c>
      <c r="N341" s="251" t="s">
        <v>10382</v>
      </c>
      <c r="O341" s="251">
        <v>1</v>
      </c>
      <c r="Q341" s="251" t="s">
        <v>10421</v>
      </c>
      <c r="R341" s="251" t="s">
        <v>10028</v>
      </c>
      <c r="S341" s="252" t="s">
        <v>163</v>
      </c>
      <c r="T341" s="251" t="str">
        <f t="shared" si="22"/>
        <v>I0404551815600K080</v>
      </c>
      <c r="W341" s="251" t="str">
        <f t="shared" si="23"/>
        <v>I040455181560-0K080</v>
      </c>
    </row>
    <row r="342" spans="1:23" x14ac:dyDescent="0.3">
      <c r="A342" s="256" t="str">
        <f t="shared" si="20"/>
        <v>I0404551-81560VT020-00002</v>
      </c>
      <c r="B342" s="251" t="s">
        <v>10422</v>
      </c>
      <c r="C342" s="251" t="s">
        <v>10031</v>
      </c>
      <c r="D342" s="251" t="s">
        <v>10409</v>
      </c>
      <c r="E342" s="251" t="s">
        <v>9959</v>
      </c>
      <c r="F342" s="251" t="s">
        <v>9986</v>
      </c>
      <c r="G342" s="251" t="s">
        <v>10065</v>
      </c>
      <c r="H342" s="251" t="s">
        <v>5204</v>
      </c>
      <c r="I342" s="257" t="str">
        <f t="shared" si="21"/>
        <v>-00002</v>
      </c>
      <c r="J342" s="251">
        <v>2</v>
      </c>
      <c r="K342" s="251">
        <v>2</v>
      </c>
      <c r="M342" s="251" t="s">
        <v>9958</v>
      </c>
      <c r="N342" s="251" t="s">
        <v>10382</v>
      </c>
      <c r="O342" s="251">
        <v>2</v>
      </c>
      <c r="Q342" s="251" t="s">
        <v>10422</v>
      </c>
      <c r="R342" s="251" t="s">
        <v>10028</v>
      </c>
      <c r="S342" s="252" t="s">
        <v>3743</v>
      </c>
      <c r="T342" s="251" t="str">
        <f t="shared" si="22"/>
        <v>I040455181560VT020</v>
      </c>
      <c r="W342" s="251" t="str">
        <f t="shared" si="23"/>
        <v>I040455181560-VT020</v>
      </c>
    </row>
    <row r="343" spans="1:23" x14ac:dyDescent="0.3">
      <c r="A343" s="256" t="str">
        <f t="shared" si="20"/>
        <v>I0404551-81560VT050-00001</v>
      </c>
      <c r="B343" s="251" t="s">
        <v>10423</v>
      </c>
      <c r="C343" s="251" t="s">
        <v>10031</v>
      </c>
      <c r="D343" s="251" t="s">
        <v>10409</v>
      </c>
      <c r="E343" s="251" t="s">
        <v>9959</v>
      </c>
      <c r="F343" s="251" t="s">
        <v>9988</v>
      </c>
      <c r="G343" s="251" t="s">
        <v>10067</v>
      </c>
      <c r="H343" s="251" t="s">
        <v>5204</v>
      </c>
      <c r="I343" s="257" t="str">
        <f t="shared" si="21"/>
        <v>-00001</v>
      </c>
      <c r="J343" s="251">
        <v>1</v>
      </c>
      <c r="K343" s="251">
        <v>1</v>
      </c>
      <c r="M343" s="251" t="s">
        <v>9958</v>
      </c>
      <c r="N343" s="251" t="s">
        <v>10382</v>
      </c>
      <c r="O343" s="251">
        <v>1</v>
      </c>
      <c r="Q343" s="251" t="s">
        <v>10423</v>
      </c>
      <c r="R343" s="251" t="s">
        <v>10028</v>
      </c>
      <c r="S343" s="252" t="s">
        <v>3746</v>
      </c>
      <c r="T343" s="251" t="str">
        <f t="shared" si="22"/>
        <v>I040455181560VT050</v>
      </c>
      <c r="W343" s="251" t="str">
        <f t="shared" si="23"/>
        <v>I040455181560-VT050</v>
      </c>
    </row>
    <row r="344" spans="1:23" x14ac:dyDescent="0.3">
      <c r="A344" s="256" t="str">
        <f t="shared" si="20"/>
        <v>I0404551-815610K080-00002</v>
      </c>
      <c r="B344" s="251" t="s">
        <v>10424</v>
      </c>
      <c r="C344" s="251" t="s">
        <v>10031</v>
      </c>
      <c r="D344" s="251" t="s">
        <v>10409</v>
      </c>
      <c r="E344" s="251" t="s">
        <v>9959</v>
      </c>
      <c r="F344" s="251" t="s">
        <v>9990</v>
      </c>
      <c r="G344" s="251" t="s">
        <v>168</v>
      </c>
      <c r="H344" s="251" t="s">
        <v>5048</v>
      </c>
      <c r="I344" s="257" t="str">
        <f t="shared" si="21"/>
        <v>-00002</v>
      </c>
      <c r="J344" s="251">
        <v>2</v>
      </c>
      <c r="K344" s="251">
        <v>2</v>
      </c>
      <c r="M344" s="251" t="s">
        <v>9958</v>
      </c>
      <c r="N344" s="251" t="s">
        <v>10382</v>
      </c>
      <c r="O344" s="251">
        <v>2</v>
      </c>
      <c r="Q344" s="251" t="s">
        <v>10424</v>
      </c>
      <c r="R344" s="251" t="s">
        <v>10028</v>
      </c>
      <c r="S344" s="252" t="s">
        <v>167</v>
      </c>
      <c r="T344" s="251" t="str">
        <f t="shared" si="22"/>
        <v>I0404551815610K080</v>
      </c>
      <c r="W344" s="251" t="str">
        <f t="shared" si="23"/>
        <v>I040455181561-0K080</v>
      </c>
    </row>
    <row r="345" spans="1:23" x14ac:dyDescent="0.3">
      <c r="A345" s="256" t="str">
        <f t="shared" si="20"/>
        <v>I0404551-81561VT020-00001</v>
      </c>
      <c r="B345" s="251" t="s">
        <v>10425</v>
      </c>
      <c r="C345" s="251" t="s">
        <v>10031</v>
      </c>
      <c r="D345" s="251" t="s">
        <v>10409</v>
      </c>
      <c r="E345" s="251" t="s">
        <v>9959</v>
      </c>
      <c r="F345" s="251" t="s">
        <v>9992</v>
      </c>
      <c r="G345" s="251" t="s">
        <v>10256</v>
      </c>
      <c r="H345" s="251" t="s">
        <v>3443</v>
      </c>
      <c r="I345" s="257" t="str">
        <f t="shared" si="21"/>
        <v>-00001</v>
      </c>
      <c r="J345" s="251">
        <v>1</v>
      </c>
      <c r="K345" s="251">
        <v>1</v>
      </c>
      <c r="M345" s="251" t="s">
        <v>9958</v>
      </c>
      <c r="N345" s="251" t="s">
        <v>10382</v>
      </c>
      <c r="O345" s="251">
        <v>1</v>
      </c>
      <c r="Q345" s="251" t="s">
        <v>10425</v>
      </c>
      <c r="R345" s="251" t="s">
        <v>10028</v>
      </c>
      <c r="S345" s="252" t="s">
        <v>3767</v>
      </c>
      <c r="T345" s="251" t="str">
        <f t="shared" si="22"/>
        <v>I040455181561VT020</v>
      </c>
      <c r="W345" s="251" t="str">
        <f t="shared" si="23"/>
        <v>I040455181561-VT020</v>
      </c>
    </row>
    <row r="346" spans="1:23" x14ac:dyDescent="0.3">
      <c r="A346" s="256" t="str">
        <f t="shared" si="20"/>
        <v>I0404551-81561VT050-00002</v>
      </c>
      <c r="B346" s="251" t="s">
        <v>10426</v>
      </c>
      <c r="C346" s="251" t="s">
        <v>10031</v>
      </c>
      <c r="D346" s="251" t="s">
        <v>10409</v>
      </c>
      <c r="E346" s="251" t="s">
        <v>9959</v>
      </c>
      <c r="F346" s="251" t="s">
        <v>9995</v>
      </c>
      <c r="G346" s="251" t="s">
        <v>10258</v>
      </c>
      <c r="H346" s="251" t="s">
        <v>3443</v>
      </c>
      <c r="I346" s="257" t="str">
        <f t="shared" si="21"/>
        <v>-00002</v>
      </c>
      <c r="J346" s="251">
        <v>2</v>
      </c>
      <c r="K346" s="251">
        <v>2</v>
      </c>
      <c r="M346" s="251" t="s">
        <v>9958</v>
      </c>
      <c r="N346" s="251" t="s">
        <v>10382</v>
      </c>
      <c r="O346" s="251">
        <v>2</v>
      </c>
      <c r="Q346" s="251" t="s">
        <v>10426</v>
      </c>
      <c r="R346" s="251" t="s">
        <v>10028</v>
      </c>
      <c r="S346" s="252" t="s">
        <v>3769</v>
      </c>
      <c r="T346" s="251" t="str">
        <f t="shared" si="22"/>
        <v>I040455181561VT050</v>
      </c>
      <c r="W346" s="251" t="str">
        <f t="shared" si="23"/>
        <v>I040455181561-VT050</v>
      </c>
    </row>
    <row r="347" spans="1:23" x14ac:dyDescent="0.3">
      <c r="A347" s="256" t="str">
        <f t="shared" si="20"/>
        <v>I0404551-81580VT010-00002</v>
      </c>
      <c r="B347" s="251" t="s">
        <v>10427</v>
      </c>
      <c r="C347" s="251" t="s">
        <v>10031</v>
      </c>
      <c r="D347" s="251" t="s">
        <v>10409</v>
      </c>
      <c r="E347" s="251" t="s">
        <v>9959</v>
      </c>
      <c r="F347" s="251" t="s">
        <v>9997</v>
      </c>
      <c r="G347" s="251" t="s">
        <v>5289</v>
      </c>
      <c r="H347" s="251" t="s">
        <v>758</v>
      </c>
      <c r="I347" s="257" t="str">
        <f t="shared" si="21"/>
        <v>-00002</v>
      </c>
      <c r="J347" s="251">
        <v>2</v>
      </c>
      <c r="K347" s="251">
        <v>2</v>
      </c>
      <c r="M347" s="251" t="s">
        <v>9993</v>
      </c>
      <c r="N347" s="251" t="s">
        <v>10382</v>
      </c>
      <c r="O347" s="251">
        <v>2</v>
      </c>
      <c r="Q347" s="251" t="s">
        <v>10427</v>
      </c>
      <c r="R347" s="251" t="s">
        <v>10028</v>
      </c>
      <c r="S347" s="252" t="s">
        <v>3749</v>
      </c>
      <c r="T347" s="251" t="str">
        <f t="shared" si="22"/>
        <v>I040455181580VT010</v>
      </c>
      <c r="W347" s="251" t="str">
        <f t="shared" si="23"/>
        <v>I040455181580-VT010</v>
      </c>
    </row>
    <row r="348" spans="1:23" x14ac:dyDescent="0.3">
      <c r="A348" s="256" t="str">
        <f t="shared" si="20"/>
        <v>I0404551-81580VT020-00004</v>
      </c>
      <c r="B348" s="251" t="s">
        <v>10428</v>
      </c>
      <c r="C348" s="251" t="s">
        <v>10031</v>
      </c>
      <c r="D348" s="251" t="s">
        <v>10409</v>
      </c>
      <c r="E348" s="251" t="s">
        <v>9959</v>
      </c>
      <c r="F348" s="251" t="s">
        <v>10000</v>
      </c>
      <c r="G348" s="251" t="s">
        <v>10071</v>
      </c>
      <c r="H348" s="251" t="s">
        <v>758</v>
      </c>
      <c r="I348" s="257" t="str">
        <f t="shared" si="21"/>
        <v>-00004</v>
      </c>
      <c r="J348" s="251">
        <v>4</v>
      </c>
      <c r="K348" s="251">
        <v>4</v>
      </c>
      <c r="M348" s="251" t="s">
        <v>9958</v>
      </c>
      <c r="N348" s="251" t="s">
        <v>10382</v>
      </c>
      <c r="O348" s="251">
        <v>4</v>
      </c>
      <c r="Q348" s="251" t="s">
        <v>10428</v>
      </c>
      <c r="R348" s="251" t="s">
        <v>10028</v>
      </c>
      <c r="S348" s="252" t="s">
        <v>3752</v>
      </c>
      <c r="T348" s="251" t="str">
        <f t="shared" si="22"/>
        <v>I040455181580VT020</v>
      </c>
      <c r="W348" s="251" t="str">
        <f t="shared" si="23"/>
        <v>I040455181580-VT020</v>
      </c>
    </row>
    <row r="349" spans="1:23" x14ac:dyDescent="0.3">
      <c r="A349" s="256" t="str">
        <f t="shared" si="20"/>
        <v>I0404551-81590VT020-00004</v>
      </c>
      <c r="B349" s="251" t="s">
        <v>10429</v>
      </c>
      <c r="C349" s="251" t="s">
        <v>10031</v>
      </c>
      <c r="D349" s="251" t="s">
        <v>10409</v>
      </c>
      <c r="E349" s="251" t="s">
        <v>9959</v>
      </c>
      <c r="F349" s="251" t="s">
        <v>10002</v>
      </c>
      <c r="G349" s="251" t="s">
        <v>10075</v>
      </c>
      <c r="H349" s="251" t="s">
        <v>770</v>
      </c>
      <c r="I349" s="257" t="str">
        <f t="shared" si="21"/>
        <v>-00004</v>
      </c>
      <c r="J349" s="251">
        <v>4</v>
      </c>
      <c r="K349" s="251">
        <v>4</v>
      </c>
      <c r="M349" s="251" t="s">
        <v>9958</v>
      </c>
      <c r="N349" s="251" t="s">
        <v>10382</v>
      </c>
      <c r="O349" s="251">
        <v>4</v>
      </c>
      <c r="Q349" s="251" t="s">
        <v>10429</v>
      </c>
      <c r="R349" s="251" t="s">
        <v>10028</v>
      </c>
      <c r="S349" s="252" t="s">
        <v>3758</v>
      </c>
      <c r="T349" s="251" t="str">
        <f t="shared" si="22"/>
        <v>I040455181590VT020</v>
      </c>
      <c r="W349" s="251" t="str">
        <f t="shared" si="23"/>
        <v>I040455181590-VT020</v>
      </c>
    </row>
    <row r="350" spans="1:23" x14ac:dyDescent="0.3">
      <c r="A350" s="256" t="str">
        <f t="shared" si="20"/>
        <v>I0404551-9098115029-00001</v>
      </c>
      <c r="B350" s="251" t="s">
        <v>10430</v>
      </c>
      <c r="C350" s="251" t="s">
        <v>10031</v>
      </c>
      <c r="D350" s="251" t="s">
        <v>10409</v>
      </c>
      <c r="E350" s="251" t="s">
        <v>9959</v>
      </c>
      <c r="F350" s="251" t="s">
        <v>10005</v>
      </c>
      <c r="G350" s="251" t="s">
        <v>10264</v>
      </c>
      <c r="H350" s="251" t="s">
        <v>3393</v>
      </c>
      <c r="I350" s="257" t="str">
        <f t="shared" si="21"/>
        <v>-00001</v>
      </c>
      <c r="J350" s="251">
        <v>1</v>
      </c>
      <c r="K350" s="251">
        <v>1</v>
      </c>
      <c r="M350" s="251" t="s">
        <v>10007</v>
      </c>
      <c r="N350" s="251" t="s">
        <v>10382</v>
      </c>
      <c r="O350" s="251">
        <v>1</v>
      </c>
      <c r="Q350" s="251" t="s">
        <v>10430</v>
      </c>
      <c r="R350" s="251" t="s">
        <v>10028</v>
      </c>
      <c r="S350" s="252">
        <v>9098115029</v>
      </c>
      <c r="T350" s="251" t="str">
        <f t="shared" si="22"/>
        <v>I04045519098115029</v>
      </c>
      <c r="W350" s="251" t="str">
        <f t="shared" si="23"/>
        <v>I040455190981-15029</v>
      </c>
    </row>
    <row r="351" spans="1:23" x14ac:dyDescent="0.3">
      <c r="A351" s="256" t="str">
        <f t="shared" si="20"/>
        <v>I0606282-81110BZ620-00006</v>
      </c>
      <c r="B351" s="251" t="s">
        <v>10431</v>
      </c>
      <c r="C351" s="251" t="s">
        <v>10077</v>
      </c>
      <c r="D351" s="251" t="s">
        <v>10432</v>
      </c>
      <c r="E351" s="251" t="s">
        <v>9959</v>
      </c>
      <c r="F351" s="251" t="s">
        <v>9957</v>
      </c>
      <c r="G351" s="251" t="s">
        <v>1193</v>
      </c>
      <c r="H351" s="251" t="s">
        <v>3422</v>
      </c>
      <c r="I351" s="257" t="str">
        <f t="shared" si="21"/>
        <v>-00006</v>
      </c>
      <c r="J351" s="251">
        <v>6</v>
      </c>
      <c r="K351" s="251">
        <v>6</v>
      </c>
      <c r="M351" s="251" t="s">
        <v>9958</v>
      </c>
      <c r="N351" s="251" t="s">
        <v>10205</v>
      </c>
      <c r="O351" s="251">
        <v>6</v>
      </c>
      <c r="Q351" s="251" t="s">
        <v>10431</v>
      </c>
      <c r="R351" s="251" t="s">
        <v>9960</v>
      </c>
      <c r="S351" s="252" t="s">
        <v>1192</v>
      </c>
      <c r="T351" s="251" t="str">
        <f t="shared" si="22"/>
        <v>I060628281110BZ620</v>
      </c>
      <c r="W351" s="251" t="str">
        <f t="shared" si="23"/>
        <v>I060628281110-BZ620</v>
      </c>
    </row>
    <row r="352" spans="1:23" x14ac:dyDescent="0.3">
      <c r="A352" s="256" t="str">
        <f t="shared" si="20"/>
        <v>I0606282-81130BZ440-00001</v>
      </c>
      <c r="B352" s="251" t="s">
        <v>10433</v>
      </c>
      <c r="C352" s="251" t="s">
        <v>10077</v>
      </c>
      <c r="D352" s="251" t="s">
        <v>10432</v>
      </c>
      <c r="E352" s="251" t="s">
        <v>9959</v>
      </c>
      <c r="F352" s="251" t="s">
        <v>9962</v>
      </c>
      <c r="G352" s="251" t="s">
        <v>3563</v>
      </c>
      <c r="H352" s="251" t="s">
        <v>374</v>
      </c>
      <c r="I352" s="257" t="str">
        <f t="shared" si="21"/>
        <v>-00001</v>
      </c>
      <c r="J352" s="251">
        <v>1</v>
      </c>
      <c r="K352" s="251">
        <v>1</v>
      </c>
      <c r="M352" s="251" t="s">
        <v>9958</v>
      </c>
      <c r="N352" s="251" t="s">
        <v>10205</v>
      </c>
      <c r="O352" s="251">
        <v>1</v>
      </c>
      <c r="Q352" s="251" t="s">
        <v>10433</v>
      </c>
      <c r="R352" s="251" t="s">
        <v>9960</v>
      </c>
      <c r="S352" s="252" t="s">
        <v>3562</v>
      </c>
      <c r="T352" s="251" t="str">
        <f t="shared" si="22"/>
        <v>I060628281130BZ440</v>
      </c>
      <c r="W352" s="251" t="str">
        <f t="shared" si="23"/>
        <v>I060628281130-BZ440</v>
      </c>
    </row>
    <row r="353" spans="1:23" x14ac:dyDescent="0.3">
      <c r="A353" s="256" t="str">
        <f t="shared" si="20"/>
        <v>I0606282-81130BZ620-00004</v>
      </c>
      <c r="B353" s="251" t="s">
        <v>10434</v>
      </c>
      <c r="C353" s="251" t="s">
        <v>10077</v>
      </c>
      <c r="D353" s="251" t="s">
        <v>10432</v>
      </c>
      <c r="E353" s="251" t="s">
        <v>9959</v>
      </c>
      <c r="F353" s="251" t="s">
        <v>9964</v>
      </c>
      <c r="G353" s="251" t="s">
        <v>1198</v>
      </c>
      <c r="H353" s="251" t="s">
        <v>5101</v>
      </c>
      <c r="I353" s="257" t="str">
        <f t="shared" si="21"/>
        <v>-00004</v>
      </c>
      <c r="J353" s="251">
        <v>4</v>
      </c>
      <c r="K353" s="251">
        <v>4</v>
      </c>
      <c r="M353" s="251" t="s">
        <v>9958</v>
      </c>
      <c r="N353" s="251" t="s">
        <v>10205</v>
      </c>
      <c r="O353" s="251">
        <v>4</v>
      </c>
      <c r="Q353" s="251" t="s">
        <v>10434</v>
      </c>
      <c r="R353" s="251" t="s">
        <v>9960</v>
      </c>
      <c r="S353" s="252" t="s">
        <v>1197</v>
      </c>
      <c r="T353" s="251" t="str">
        <f t="shared" si="22"/>
        <v>I060628281130BZ620</v>
      </c>
      <c r="W353" s="251" t="str">
        <f t="shared" si="23"/>
        <v>I060628281130-BZ620</v>
      </c>
    </row>
    <row r="354" spans="1:23" x14ac:dyDescent="0.3">
      <c r="A354" s="256" t="str">
        <f t="shared" si="20"/>
        <v>I0606282-81150BZ620-00004</v>
      </c>
      <c r="B354" s="251" t="s">
        <v>10435</v>
      </c>
      <c r="C354" s="251" t="s">
        <v>10077</v>
      </c>
      <c r="D354" s="251" t="s">
        <v>10432</v>
      </c>
      <c r="E354" s="251" t="s">
        <v>9959</v>
      </c>
      <c r="F354" s="251" t="s">
        <v>9966</v>
      </c>
      <c r="G354" s="251" t="s">
        <v>1203</v>
      </c>
      <c r="H354" s="251" t="s">
        <v>3429</v>
      </c>
      <c r="I354" s="257" t="str">
        <f t="shared" si="21"/>
        <v>-00004</v>
      </c>
      <c r="J354" s="251">
        <v>4</v>
      </c>
      <c r="K354" s="251">
        <v>4</v>
      </c>
      <c r="M354" s="251" t="s">
        <v>9958</v>
      </c>
      <c r="N354" s="251" t="s">
        <v>10205</v>
      </c>
      <c r="O354" s="251">
        <v>4</v>
      </c>
      <c r="Q354" s="251" t="s">
        <v>10435</v>
      </c>
      <c r="R354" s="251" t="s">
        <v>9960</v>
      </c>
      <c r="S354" s="252" t="s">
        <v>1202</v>
      </c>
      <c r="T354" s="251" t="str">
        <f t="shared" si="22"/>
        <v>I060628281150BZ620</v>
      </c>
      <c r="W354" s="251" t="str">
        <f t="shared" si="23"/>
        <v>I060628281150-BZ620</v>
      </c>
    </row>
    <row r="355" spans="1:23" x14ac:dyDescent="0.3">
      <c r="A355" s="256" t="str">
        <f t="shared" si="20"/>
        <v>I0606282-81170BZ200-00003</v>
      </c>
      <c r="B355" s="251" t="s">
        <v>10436</v>
      </c>
      <c r="C355" s="251" t="s">
        <v>10077</v>
      </c>
      <c r="D355" s="251" t="s">
        <v>10432</v>
      </c>
      <c r="E355" s="251" t="s">
        <v>9959</v>
      </c>
      <c r="F355" s="251" t="s">
        <v>9968</v>
      </c>
      <c r="G355" s="251" t="s">
        <v>1095</v>
      </c>
      <c r="H355" s="251" t="s">
        <v>10082</v>
      </c>
      <c r="I355" s="257" t="str">
        <f t="shared" si="21"/>
        <v>-00003</v>
      </c>
      <c r="J355" s="251">
        <v>3</v>
      </c>
      <c r="K355" s="251">
        <v>3</v>
      </c>
      <c r="M355" s="251" t="s">
        <v>9958</v>
      </c>
      <c r="N355" s="251" t="s">
        <v>10205</v>
      </c>
      <c r="O355" s="251">
        <v>3</v>
      </c>
      <c r="Q355" s="251" t="s">
        <v>10436</v>
      </c>
      <c r="R355" s="251" t="s">
        <v>9960</v>
      </c>
      <c r="S355" s="252" t="s">
        <v>1094</v>
      </c>
      <c r="T355" s="251" t="str">
        <f t="shared" si="22"/>
        <v>I060628281170BZ200</v>
      </c>
      <c r="W355" s="251" t="str">
        <f t="shared" si="23"/>
        <v>I060628281170-BZ200</v>
      </c>
    </row>
    <row r="356" spans="1:23" x14ac:dyDescent="0.3">
      <c r="A356" s="256" t="str">
        <f t="shared" si="20"/>
        <v>I0606282-81170BZ440-00001</v>
      </c>
      <c r="B356" s="251" t="s">
        <v>10437</v>
      </c>
      <c r="C356" s="251" t="s">
        <v>10077</v>
      </c>
      <c r="D356" s="251" t="s">
        <v>10432</v>
      </c>
      <c r="E356" s="251" t="s">
        <v>9959</v>
      </c>
      <c r="F356" s="251" t="s">
        <v>9970</v>
      </c>
      <c r="G356" s="251" t="s">
        <v>3567</v>
      </c>
      <c r="H356" s="251" t="s">
        <v>391</v>
      </c>
      <c r="I356" s="257" t="str">
        <f t="shared" si="21"/>
        <v>-00001</v>
      </c>
      <c r="J356" s="251">
        <v>1</v>
      </c>
      <c r="K356" s="251">
        <v>1</v>
      </c>
      <c r="M356" s="251" t="s">
        <v>9958</v>
      </c>
      <c r="N356" s="251" t="s">
        <v>10205</v>
      </c>
      <c r="O356" s="251">
        <v>1</v>
      </c>
      <c r="Q356" s="251" t="s">
        <v>10437</v>
      </c>
      <c r="R356" s="251" t="s">
        <v>9960</v>
      </c>
      <c r="S356" s="252" t="s">
        <v>3566</v>
      </c>
      <c r="T356" s="251" t="str">
        <f t="shared" si="22"/>
        <v>I060628281170BZ440</v>
      </c>
      <c r="W356" s="251" t="str">
        <f t="shared" si="23"/>
        <v>I060628281170-BZ440</v>
      </c>
    </row>
    <row r="357" spans="1:23" x14ac:dyDescent="0.3">
      <c r="A357" s="256" t="str">
        <f t="shared" si="20"/>
        <v>I0606282-81550BZ220-00003</v>
      </c>
      <c r="B357" s="251" t="s">
        <v>10438</v>
      </c>
      <c r="C357" s="251" t="s">
        <v>10077</v>
      </c>
      <c r="D357" s="251" t="s">
        <v>10432</v>
      </c>
      <c r="E357" s="251" t="s">
        <v>9959</v>
      </c>
      <c r="F357" s="251" t="s">
        <v>9972</v>
      </c>
      <c r="G357" s="251" t="s">
        <v>1364</v>
      </c>
      <c r="H357" s="251" t="s">
        <v>5202</v>
      </c>
      <c r="I357" s="257" t="str">
        <f t="shared" si="21"/>
        <v>-00003</v>
      </c>
      <c r="J357" s="251">
        <v>3</v>
      </c>
      <c r="K357" s="251">
        <v>3</v>
      </c>
      <c r="M357" s="251" t="s">
        <v>9958</v>
      </c>
      <c r="N357" s="251" t="s">
        <v>10205</v>
      </c>
      <c r="O357" s="251">
        <v>3</v>
      </c>
      <c r="Q357" s="251" t="s">
        <v>10438</v>
      </c>
      <c r="R357" s="251" t="s">
        <v>9960</v>
      </c>
      <c r="S357" s="252" t="s">
        <v>1363</v>
      </c>
      <c r="T357" s="251" t="str">
        <f t="shared" si="22"/>
        <v>I060628281550BZ220</v>
      </c>
      <c r="W357" s="251" t="str">
        <f t="shared" si="23"/>
        <v>I060628281550-BZ220</v>
      </c>
    </row>
    <row r="358" spans="1:23" x14ac:dyDescent="0.3">
      <c r="A358" s="256" t="str">
        <f t="shared" si="20"/>
        <v>I0606282-81550BZ490-00005</v>
      </c>
      <c r="B358" s="251" t="s">
        <v>10439</v>
      </c>
      <c r="C358" s="251" t="s">
        <v>10077</v>
      </c>
      <c r="D358" s="251" t="s">
        <v>10432</v>
      </c>
      <c r="E358" s="251" t="s">
        <v>9959</v>
      </c>
      <c r="F358" s="251" t="s">
        <v>9974</v>
      </c>
      <c r="G358" s="251" t="s">
        <v>1409</v>
      </c>
      <c r="H358" s="251" t="s">
        <v>5202</v>
      </c>
      <c r="I358" s="257" t="str">
        <f t="shared" si="21"/>
        <v>-00005</v>
      </c>
      <c r="J358" s="251">
        <v>5</v>
      </c>
      <c r="K358" s="251">
        <v>5</v>
      </c>
      <c r="M358" s="251" t="s">
        <v>9958</v>
      </c>
      <c r="N358" s="251" t="s">
        <v>10205</v>
      </c>
      <c r="O358" s="251">
        <v>5</v>
      </c>
      <c r="Q358" s="251" t="s">
        <v>10439</v>
      </c>
      <c r="R358" s="251" t="s">
        <v>9960</v>
      </c>
      <c r="S358" s="252" t="s">
        <v>1408</v>
      </c>
      <c r="T358" s="251" t="str">
        <f t="shared" si="22"/>
        <v>I060628281550BZ490</v>
      </c>
      <c r="W358" s="251" t="str">
        <f t="shared" si="23"/>
        <v>I060628281550-BZ490</v>
      </c>
    </row>
    <row r="359" spans="1:23" x14ac:dyDescent="0.3">
      <c r="A359" s="256" t="str">
        <f t="shared" si="20"/>
        <v>I0606282-81551BZ150-00004</v>
      </c>
      <c r="B359" s="251" t="s">
        <v>10440</v>
      </c>
      <c r="C359" s="251" t="s">
        <v>10077</v>
      </c>
      <c r="D359" s="251" t="s">
        <v>10432</v>
      </c>
      <c r="E359" s="251" t="s">
        <v>9959</v>
      </c>
      <c r="F359" s="251" t="s">
        <v>9976</v>
      </c>
      <c r="G359" s="251" t="s">
        <v>1351</v>
      </c>
      <c r="H359" s="251" t="s">
        <v>3436</v>
      </c>
      <c r="I359" s="257" t="str">
        <f t="shared" si="21"/>
        <v>-00004</v>
      </c>
      <c r="J359" s="251">
        <v>4</v>
      </c>
      <c r="K359" s="251">
        <v>4</v>
      </c>
      <c r="M359" s="251" t="s">
        <v>9958</v>
      </c>
      <c r="N359" s="251" t="s">
        <v>10205</v>
      </c>
      <c r="O359" s="251">
        <v>4</v>
      </c>
      <c r="Q359" s="251" t="s">
        <v>10440</v>
      </c>
      <c r="R359" s="251" t="s">
        <v>9960</v>
      </c>
      <c r="S359" s="252" t="s">
        <v>1350</v>
      </c>
      <c r="T359" s="251" t="str">
        <f t="shared" si="22"/>
        <v>I060628281551BZ150</v>
      </c>
      <c r="W359" s="251" t="str">
        <f t="shared" si="23"/>
        <v>I060628281551-BZ150</v>
      </c>
    </row>
    <row r="360" spans="1:23" x14ac:dyDescent="0.3">
      <c r="A360" s="256" t="str">
        <f t="shared" si="20"/>
        <v>I0606282-81551BZ240-00003</v>
      </c>
      <c r="B360" s="251" t="s">
        <v>10441</v>
      </c>
      <c r="C360" s="251" t="s">
        <v>10077</v>
      </c>
      <c r="D360" s="251" t="s">
        <v>10432</v>
      </c>
      <c r="E360" s="251" t="s">
        <v>9959</v>
      </c>
      <c r="F360" s="251" t="s">
        <v>9978</v>
      </c>
      <c r="G360" s="251" t="s">
        <v>1373</v>
      </c>
      <c r="H360" s="251" t="s">
        <v>3436</v>
      </c>
      <c r="I360" s="257" t="str">
        <f t="shared" si="21"/>
        <v>-00003</v>
      </c>
      <c r="J360" s="251">
        <v>3</v>
      </c>
      <c r="K360" s="251">
        <v>3</v>
      </c>
      <c r="M360" s="251" t="s">
        <v>9958</v>
      </c>
      <c r="N360" s="251" t="s">
        <v>10205</v>
      </c>
      <c r="O360" s="251">
        <v>3</v>
      </c>
      <c r="Q360" s="251" t="s">
        <v>10441</v>
      </c>
      <c r="R360" s="251" t="s">
        <v>9960</v>
      </c>
      <c r="S360" s="252" t="s">
        <v>1372</v>
      </c>
      <c r="T360" s="251" t="str">
        <f t="shared" si="22"/>
        <v>I060628281551BZ240</v>
      </c>
      <c r="W360" s="251" t="str">
        <f t="shared" si="23"/>
        <v>I060628281551-BZ240</v>
      </c>
    </row>
    <row r="361" spans="1:23" x14ac:dyDescent="0.3">
      <c r="A361" s="256" t="str">
        <f t="shared" si="20"/>
        <v>I0606282-81551BZ320-00004</v>
      </c>
      <c r="B361" s="251" t="s">
        <v>10442</v>
      </c>
      <c r="C361" s="251" t="s">
        <v>10077</v>
      </c>
      <c r="D361" s="251" t="s">
        <v>10432</v>
      </c>
      <c r="E361" s="251" t="s">
        <v>9959</v>
      </c>
      <c r="F361" s="251" t="s">
        <v>9980</v>
      </c>
      <c r="G361" s="251" t="s">
        <v>1418</v>
      </c>
      <c r="H361" s="251" t="s">
        <v>3436</v>
      </c>
      <c r="I361" s="257" t="str">
        <f t="shared" si="21"/>
        <v>-00004</v>
      </c>
      <c r="J361" s="251">
        <v>4</v>
      </c>
      <c r="K361" s="251">
        <v>4</v>
      </c>
      <c r="M361" s="251" t="s">
        <v>9958</v>
      </c>
      <c r="N361" s="251" t="s">
        <v>10205</v>
      </c>
      <c r="O361" s="251">
        <v>4</v>
      </c>
      <c r="Q361" s="251" t="s">
        <v>10442</v>
      </c>
      <c r="R361" s="251" t="s">
        <v>9960</v>
      </c>
      <c r="S361" s="252" t="s">
        <v>1417</v>
      </c>
      <c r="T361" s="251" t="str">
        <f t="shared" si="22"/>
        <v>I060628281551BZ320</v>
      </c>
      <c r="W361" s="251" t="str">
        <f t="shared" si="23"/>
        <v>I060628281551-BZ320</v>
      </c>
    </row>
    <row r="362" spans="1:23" x14ac:dyDescent="0.3">
      <c r="A362" s="256" t="str">
        <f t="shared" si="20"/>
        <v>I0606282-81560BZ220-00003</v>
      </c>
      <c r="B362" s="251" t="s">
        <v>10443</v>
      </c>
      <c r="C362" s="251" t="s">
        <v>10077</v>
      </c>
      <c r="D362" s="251" t="s">
        <v>10432</v>
      </c>
      <c r="E362" s="251" t="s">
        <v>9959</v>
      </c>
      <c r="F362" s="251" t="s">
        <v>9982</v>
      </c>
      <c r="G362" s="251" t="s">
        <v>1378</v>
      </c>
      <c r="H362" s="251" t="s">
        <v>5204</v>
      </c>
      <c r="I362" s="257" t="str">
        <f t="shared" si="21"/>
        <v>-00003</v>
      </c>
      <c r="J362" s="251">
        <v>3</v>
      </c>
      <c r="K362" s="251">
        <v>3</v>
      </c>
      <c r="M362" s="251" t="s">
        <v>9958</v>
      </c>
      <c r="N362" s="251" t="s">
        <v>10205</v>
      </c>
      <c r="O362" s="251">
        <v>3</v>
      </c>
      <c r="Q362" s="251" t="s">
        <v>10443</v>
      </c>
      <c r="R362" s="251" t="s">
        <v>9960</v>
      </c>
      <c r="S362" s="252" t="s">
        <v>1377</v>
      </c>
      <c r="T362" s="251" t="str">
        <f t="shared" si="22"/>
        <v>I060628281560BZ220</v>
      </c>
      <c r="W362" s="251" t="str">
        <f t="shared" si="23"/>
        <v>I060628281560-BZ220</v>
      </c>
    </row>
    <row r="363" spans="1:23" x14ac:dyDescent="0.3">
      <c r="A363" s="256" t="str">
        <f t="shared" si="20"/>
        <v>I0606282-81560BZ490-00004</v>
      </c>
      <c r="B363" s="251" t="s">
        <v>10444</v>
      </c>
      <c r="C363" s="251" t="s">
        <v>10077</v>
      </c>
      <c r="D363" s="251" t="s">
        <v>10432</v>
      </c>
      <c r="E363" s="251" t="s">
        <v>9959</v>
      </c>
      <c r="F363" s="251" t="s">
        <v>9984</v>
      </c>
      <c r="G363" s="251" t="s">
        <v>1423</v>
      </c>
      <c r="H363" s="251" t="s">
        <v>5204</v>
      </c>
      <c r="I363" s="257" t="str">
        <f t="shared" si="21"/>
        <v>-00004</v>
      </c>
      <c r="J363" s="251">
        <v>4</v>
      </c>
      <c r="K363" s="251">
        <v>4</v>
      </c>
      <c r="M363" s="251" t="s">
        <v>9958</v>
      </c>
      <c r="N363" s="251" t="s">
        <v>10205</v>
      </c>
      <c r="O363" s="251">
        <v>4</v>
      </c>
      <c r="Q363" s="251" t="s">
        <v>10444</v>
      </c>
      <c r="R363" s="251" t="s">
        <v>9960</v>
      </c>
      <c r="S363" s="252" t="s">
        <v>1422</v>
      </c>
      <c r="T363" s="251" t="str">
        <f t="shared" si="22"/>
        <v>I060628281560BZ490</v>
      </c>
      <c r="W363" s="251" t="str">
        <f t="shared" si="23"/>
        <v>I060628281560-BZ490</v>
      </c>
    </row>
    <row r="364" spans="1:23" x14ac:dyDescent="0.3">
      <c r="A364" s="256" t="str">
        <f t="shared" si="20"/>
        <v>I0606282-81561BZ150-00001</v>
      </c>
      <c r="B364" s="251" t="s">
        <v>10445</v>
      </c>
      <c r="C364" s="251" t="s">
        <v>10077</v>
      </c>
      <c r="D364" s="251" t="s">
        <v>10432</v>
      </c>
      <c r="E364" s="251" t="s">
        <v>9959</v>
      </c>
      <c r="F364" s="251" t="s">
        <v>9986</v>
      </c>
      <c r="G364" s="251" t="s">
        <v>1359</v>
      </c>
      <c r="H364" s="251" t="s">
        <v>3443</v>
      </c>
      <c r="I364" s="257" t="str">
        <f t="shared" si="21"/>
        <v>-00001</v>
      </c>
      <c r="J364" s="251">
        <v>1</v>
      </c>
      <c r="K364" s="251">
        <v>1</v>
      </c>
      <c r="M364" s="251" t="s">
        <v>9958</v>
      </c>
      <c r="N364" s="251" t="s">
        <v>10205</v>
      </c>
      <c r="O364" s="251">
        <v>1</v>
      </c>
      <c r="Q364" s="251" t="s">
        <v>10445</v>
      </c>
      <c r="R364" s="251" t="s">
        <v>9960</v>
      </c>
      <c r="S364" s="252" t="s">
        <v>1358</v>
      </c>
      <c r="T364" s="251" t="str">
        <f t="shared" si="22"/>
        <v>I060628281561BZ150</v>
      </c>
      <c r="W364" s="251" t="str">
        <f t="shared" si="23"/>
        <v>I060628281561-BZ150</v>
      </c>
    </row>
    <row r="365" spans="1:23" x14ac:dyDescent="0.3">
      <c r="A365" s="256" t="str">
        <f t="shared" si="20"/>
        <v>I0606282-81561BZ240-00002</v>
      </c>
      <c r="B365" s="251" t="s">
        <v>10446</v>
      </c>
      <c r="C365" s="251" t="s">
        <v>10077</v>
      </c>
      <c r="D365" s="251" t="s">
        <v>10432</v>
      </c>
      <c r="E365" s="251" t="s">
        <v>9959</v>
      </c>
      <c r="F365" s="251" t="s">
        <v>9988</v>
      </c>
      <c r="G365" s="251" t="s">
        <v>1387</v>
      </c>
      <c r="H365" s="251" t="s">
        <v>3443</v>
      </c>
      <c r="I365" s="257" t="str">
        <f t="shared" si="21"/>
        <v>-00002</v>
      </c>
      <c r="J365" s="251">
        <v>2</v>
      </c>
      <c r="K365" s="251">
        <v>2</v>
      </c>
      <c r="M365" s="251" t="s">
        <v>9958</v>
      </c>
      <c r="N365" s="251" t="s">
        <v>10205</v>
      </c>
      <c r="O365" s="251">
        <v>2</v>
      </c>
      <c r="Q365" s="251" t="s">
        <v>10446</v>
      </c>
      <c r="R365" s="251" t="s">
        <v>9960</v>
      </c>
      <c r="S365" s="252" t="s">
        <v>1386</v>
      </c>
      <c r="T365" s="251" t="str">
        <f t="shared" si="22"/>
        <v>I060628281561BZ240</v>
      </c>
      <c r="W365" s="251" t="str">
        <f t="shared" si="23"/>
        <v>I060628281561-BZ240</v>
      </c>
    </row>
    <row r="366" spans="1:23" x14ac:dyDescent="0.3">
      <c r="A366" s="256" t="str">
        <f t="shared" si="20"/>
        <v>I0606282-81561BZ320-00002</v>
      </c>
      <c r="B366" s="251" t="s">
        <v>10447</v>
      </c>
      <c r="C366" s="251" t="s">
        <v>10077</v>
      </c>
      <c r="D366" s="251" t="s">
        <v>10432</v>
      </c>
      <c r="E366" s="251" t="s">
        <v>9959</v>
      </c>
      <c r="F366" s="251" t="s">
        <v>9990</v>
      </c>
      <c r="G366" s="251" t="s">
        <v>1428</v>
      </c>
      <c r="H366" s="251" t="s">
        <v>3443</v>
      </c>
      <c r="I366" s="257" t="str">
        <f t="shared" si="21"/>
        <v>-00002</v>
      </c>
      <c r="J366" s="251">
        <v>2</v>
      </c>
      <c r="K366" s="251">
        <v>2</v>
      </c>
      <c r="M366" s="251" t="s">
        <v>9958</v>
      </c>
      <c r="N366" s="251" t="s">
        <v>10205</v>
      </c>
      <c r="O366" s="251">
        <v>2</v>
      </c>
      <c r="Q366" s="251" t="s">
        <v>10447</v>
      </c>
      <c r="R366" s="251" t="s">
        <v>9960</v>
      </c>
      <c r="S366" s="252" t="s">
        <v>1427</v>
      </c>
      <c r="T366" s="251" t="str">
        <f t="shared" si="22"/>
        <v>I060628281561BZ320</v>
      </c>
      <c r="W366" s="251" t="str">
        <f t="shared" si="23"/>
        <v>I060628281561-BZ320</v>
      </c>
    </row>
    <row r="367" spans="1:23" x14ac:dyDescent="0.3">
      <c r="A367" s="256" t="str">
        <f t="shared" si="20"/>
        <v>I0606282-81581BZ040-00002</v>
      </c>
      <c r="B367" s="251" t="s">
        <v>10448</v>
      </c>
      <c r="C367" s="251" t="s">
        <v>10077</v>
      </c>
      <c r="D367" s="251" t="s">
        <v>10432</v>
      </c>
      <c r="E367" s="251" t="s">
        <v>9959</v>
      </c>
      <c r="F367" s="251" t="s">
        <v>9992</v>
      </c>
      <c r="G367" s="251" t="s">
        <v>1454</v>
      </c>
      <c r="H367" s="251" t="s">
        <v>5218</v>
      </c>
      <c r="I367" s="257" t="str">
        <f t="shared" si="21"/>
        <v>-00002</v>
      </c>
      <c r="J367" s="251">
        <v>2</v>
      </c>
      <c r="K367" s="251">
        <v>2</v>
      </c>
      <c r="M367" s="251" t="s">
        <v>9958</v>
      </c>
      <c r="N367" s="251" t="s">
        <v>10205</v>
      </c>
      <c r="O367" s="251">
        <v>2</v>
      </c>
      <c r="Q367" s="251" t="s">
        <v>10448</v>
      </c>
      <c r="R367" s="251" t="s">
        <v>9960</v>
      </c>
      <c r="S367" s="252" t="s">
        <v>1453</v>
      </c>
      <c r="T367" s="251" t="str">
        <f t="shared" si="22"/>
        <v>I060628281581BZ040</v>
      </c>
      <c r="W367" s="251" t="str">
        <f t="shared" si="23"/>
        <v>I060628281581-BZ040</v>
      </c>
    </row>
    <row r="368" spans="1:23" x14ac:dyDescent="0.3">
      <c r="A368" s="256" t="str">
        <f t="shared" si="20"/>
        <v>I0606282-81590BZ051-00003</v>
      </c>
      <c r="B368" s="251" t="s">
        <v>10449</v>
      </c>
      <c r="C368" s="251" t="s">
        <v>10077</v>
      </c>
      <c r="D368" s="251" t="s">
        <v>10432</v>
      </c>
      <c r="E368" s="251" t="s">
        <v>9959</v>
      </c>
      <c r="F368" s="251" t="s">
        <v>9995</v>
      </c>
      <c r="G368" s="251" t="s">
        <v>5230</v>
      </c>
      <c r="H368" s="251" t="s">
        <v>770</v>
      </c>
      <c r="I368" s="257" t="str">
        <f t="shared" si="21"/>
        <v>-00003</v>
      </c>
      <c r="J368" s="251">
        <v>3</v>
      </c>
      <c r="K368" s="251">
        <v>3</v>
      </c>
      <c r="M368" s="251" t="s">
        <v>9958</v>
      </c>
      <c r="N368" s="251" t="s">
        <v>10205</v>
      </c>
      <c r="O368" s="251">
        <v>3</v>
      </c>
      <c r="Q368" s="251" t="s">
        <v>10449</v>
      </c>
      <c r="R368" s="251" t="s">
        <v>9960</v>
      </c>
      <c r="S368" s="252" t="s">
        <v>4062</v>
      </c>
      <c r="T368" s="251" t="str">
        <f t="shared" si="22"/>
        <v>I060628281590BZ051</v>
      </c>
      <c r="W368" s="251" t="str">
        <f t="shared" si="23"/>
        <v>I060628281590-BZ051</v>
      </c>
    </row>
    <row r="369" spans="1:23" x14ac:dyDescent="0.3">
      <c r="A369" s="256" t="str">
        <f t="shared" si="20"/>
        <v>I0606282-9004A81004-00001</v>
      </c>
      <c r="B369" s="251" t="s">
        <v>10450</v>
      </c>
      <c r="C369" s="251" t="s">
        <v>10077</v>
      </c>
      <c r="D369" s="251" t="s">
        <v>10432</v>
      </c>
      <c r="E369" s="251" t="s">
        <v>9959</v>
      </c>
      <c r="F369" s="251" t="s">
        <v>9997</v>
      </c>
      <c r="G369" s="251" t="s">
        <v>1571</v>
      </c>
      <c r="H369" s="251" t="s">
        <v>3393</v>
      </c>
      <c r="I369" s="257" t="str">
        <f t="shared" si="21"/>
        <v>-00001</v>
      </c>
      <c r="J369" s="251">
        <v>1</v>
      </c>
      <c r="K369" s="251">
        <v>1</v>
      </c>
      <c r="M369" s="251" t="s">
        <v>10003</v>
      </c>
      <c r="N369" s="251" t="s">
        <v>10205</v>
      </c>
      <c r="O369" s="251">
        <v>1</v>
      </c>
      <c r="Q369" s="251" t="s">
        <v>10450</v>
      </c>
      <c r="R369" s="251" t="s">
        <v>9960</v>
      </c>
      <c r="S369" s="252" t="s">
        <v>1570</v>
      </c>
      <c r="T369" s="251" t="str">
        <f t="shared" si="22"/>
        <v>I06062829004A81004</v>
      </c>
      <c r="W369" s="251" t="str">
        <f t="shared" si="23"/>
        <v>I06062829004A-81004</v>
      </c>
    </row>
    <row r="370" spans="1:23" x14ac:dyDescent="0.3">
      <c r="A370" s="256" t="str">
        <f t="shared" si="20"/>
        <v>I0606282-9004A81005-00003</v>
      </c>
      <c r="B370" s="251" t="s">
        <v>10451</v>
      </c>
      <c r="C370" s="251" t="s">
        <v>10077</v>
      </c>
      <c r="D370" s="251" t="s">
        <v>10432</v>
      </c>
      <c r="E370" s="251" t="s">
        <v>9959</v>
      </c>
      <c r="F370" s="251" t="s">
        <v>10000</v>
      </c>
      <c r="G370" s="251" t="s">
        <v>1566</v>
      </c>
      <c r="H370" s="251" t="s">
        <v>3393</v>
      </c>
      <c r="I370" s="257" t="str">
        <f t="shared" si="21"/>
        <v>-00003</v>
      </c>
      <c r="J370" s="251">
        <v>3</v>
      </c>
      <c r="K370" s="251">
        <v>3</v>
      </c>
      <c r="M370" s="251" t="s">
        <v>10007</v>
      </c>
      <c r="N370" s="251" t="s">
        <v>10205</v>
      </c>
      <c r="O370" s="251">
        <v>3</v>
      </c>
      <c r="Q370" s="251" t="s">
        <v>10451</v>
      </c>
      <c r="R370" s="251" t="s">
        <v>9960</v>
      </c>
      <c r="S370" s="252" t="s">
        <v>1565</v>
      </c>
      <c r="T370" s="251" t="str">
        <f t="shared" si="22"/>
        <v>I06062829004A81005</v>
      </c>
      <c r="W370" s="251" t="str">
        <f t="shared" si="23"/>
        <v>I06062829004A-81005</v>
      </c>
    </row>
    <row r="371" spans="1:23" x14ac:dyDescent="0.3">
      <c r="A371" s="256" t="str">
        <f t="shared" si="20"/>
        <v>I0606282-9004A81006-00007</v>
      </c>
      <c r="B371" s="251" t="s">
        <v>10452</v>
      </c>
      <c r="C371" s="251" t="s">
        <v>10077</v>
      </c>
      <c r="D371" s="251" t="s">
        <v>10432</v>
      </c>
      <c r="E371" s="251" t="s">
        <v>9959</v>
      </c>
      <c r="F371" s="251" t="s">
        <v>10002</v>
      </c>
      <c r="G371" s="251" t="s">
        <v>1574</v>
      </c>
      <c r="H371" s="251" t="s">
        <v>3393</v>
      </c>
      <c r="I371" s="257" t="str">
        <f t="shared" si="21"/>
        <v>-00007</v>
      </c>
      <c r="J371" s="251">
        <v>7</v>
      </c>
      <c r="K371" s="251">
        <v>7</v>
      </c>
      <c r="M371" s="251" t="s">
        <v>10007</v>
      </c>
      <c r="N371" s="251" t="s">
        <v>10205</v>
      </c>
      <c r="O371" s="251">
        <v>7</v>
      </c>
      <c r="Q371" s="251" t="s">
        <v>10452</v>
      </c>
      <c r="R371" s="251" t="s">
        <v>9960</v>
      </c>
      <c r="S371" s="252" t="s">
        <v>1573</v>
      </c>
      <c r="T371" s="251" t="str">
        <f t="shared" si="22"/>
        <v>I06062829004A81006</v>
      </c>
      <c r="W371" s="251" t="str">
        <f t="shared" si="23"/>
        <v>I06062829004A-81006</v>
      </c>
    </row>
    <row r="372" spans="1:23" x14ac:dyDescent="0.3">
      <c r="A372" s="256" t="str">
        <f t="shared" si="20"/>
        <v>I0606282-9004A81007-00007</v>
      </c>
      <c r="B372" s="251" t="s">
        <v>10453</v>
      </c>
      <c r="C372" s="251" t="s">
        <v>10077</v>
      </c>
      <c r="D372" s="251" t="s">
        <v>10432</v>
      </c>
      <c r="E372" s="251" t="s">
        <v>9959</v>
      </c>
      <c r="F372" s="251" t="s">
        <v>10005</v>
      </c>
      <c r="G372" s="251" t="s">
        <v>1576</v>
      </c>
      <c r="H372" s="251" t="s">
        <v>3393</v>
      </c>
      <c r="I372" s="257" t="str">
        <f t="shared" si="21"/>
        <v>-00007</v>
      </c>
      <c r="J372" s="251">
        <v>7</v>
      </c>
      <c r="K372" s="251">
        <v>7</v>
      </c>
      <c r="M372" s="251" t="s">
        <v>10003</v>
      </c>
      <c r="N372" s="251" t="s">
        <v>10205</v>
      </c>
      <c r="O372" s="251">
        <v>7</v>
      </c>
      <c r="Q372" s="251" t="s">
        <v>10453</v>
      </c>
      <c r="R372" s="251" t="s">
        <v>9960</v>
      </c>
      <c r="S372" s="252" t="s">
        <v>1575</v>
      </c>
      <c r="T372" s="251" t="str">
        <f t="shared" si="22"/>
        <v>I06062829004A81007</v>
      </c>
      <c r="W372" s="251" t="str">
        <f t="shared" si="23"/>
        <v>I06062829004A-81007</v>
      </c>
    </row>
    <row r="373" spans="1:23" x14ac:dyDescent="0.3">
      <c r="A373" s="256" t="str">
        <f t="shared" si="20"/>
        <v>I0606282-9004A81026-00012</v>
      </c>
      <c r="B373" s="251" t="s">
        <v>10454</v>
      </c>
      <c r="C373" s="251" t="s">
        <v>10077</v>
      </c>
      <c r="D373" s="251" t="s">
        <v>10432</v>
      </c>
      <c r="E373" s="251" t="s">
        <v>9959</v>
      </c>
      <c r="F373" s="251" t="s">
        <v>10009</v>
      </c>
      <c r="G373" s="251" t="s">
        <v>1624</v>
      </c>
      <c r="H373" s="251" t="s">
        <v>3393</v>
      </c>
      <c r="I373" s="257" t="str">
        <f t="shared" si="21"/>
        <v>-00012</v>
      </c>
      <c r="J373" s="251">
        <v>12</v>
      </c>
      <c r="K373" s="251">
        <v>12</v>
      </c>
      <c r="M373" s="251" t="s">
        <v>10007</v>
      </c>
      <c r="N373" s="251" t="s">
        <v>10205</v>
      </c>
      <c r="O373" s="251">
        <v>12</v>
      </c>
      <c r="Q373" s="251" t="s">
        <v>10454</v>
      </c>
      <c r="R373" s="251" t="s">
        <v>9960</v>
      </c>
      <c r="S373" s="252" t="s">
        <v>1623</v>
      </c>
      <c r="T373" s="251" t="str">
        <f t="shared" si="22"/>
        <v>I06062829004A81026</v>
      </c>
      <c r="W373" s="251" t="str">
        <f t="shared" si="23"/>
        <v>I06062829004A-81026</v>
      </c>
    </row>
    <row r="374" spans="1:23" x14ac:dyDescent="0.3">
      <c r="A374" s="256" t="str">
        <f t="shared" si="20"/>
        <v>I0606282-9004A81027-00004</v>
      </c>
      <c r="B374" s="251" t="s">
        <v>10455</v>
      </c>
      <c r="C374" s="251" t="s">
        <v>10077</v>
      </c>
      <c r="D374" s="251" t="s">
        <v>10432</v>
      </c>
      <c r="E374" s="251" t="s">
        <v>9959</v>
      </c>
      <c r="F374" s="251" t="s">
        <v>10012</v>
      </c>
      <c r="G374" s="251" t="s">
        <v>1617</v>
      </c>
      <c r="H374" s="251" t="s">
        <v>3393</v>
      </c>
      <c r="I374" s="257" t="str">
        <f t="shared" si="21"/>
        <v>-00004</v>
      </c>
      <c r="J374" s="251">
        <v>4</v>
      </c>
      <c r="K374" s="251">
        <v>4</v>
      </c>
      <c r="M374" s="251" t="s">
        <v>10007</v>
      </c>
      <c r="N374" s="251" t="s">
        <v>10205</v>
      </c>
      <c r="O374" s="251">
        <v>4</v>
      </c>
      <c r="Q374" s="251" t="s">
        <v>10455</v>
      </c>
      <c r="R374" s="251" t="s">
        <v>9960</v>
      </c>
      <c r="S374" s="252" t="s">
        <v>1616</v>
      </c>
      <c r="T374" s="251" t="str">
        <f t="shared" si="22"/>
        <v>I06062829004A81027</v>
      </c>
      <c r="W374" s="251" t="str">
        <f t="shared" si="23"/>
        <v>I06062829004A-81027</v>
      </c>
    </row>
    <row r="375" spans="1:23" x14ac:dyDescent="0.3">
      <c r="A375" s="256" t="str">
        <f t="shared" si="20"/>
        <v>I0606283-81139BZ010-00002</v>
      </c>
      <c r="B375" s="251" t="s">
        <v>10456</v>
      </c>
      <c r="C375" s="251" t="s">
        <v>10077</v>
      </c>
      <c r="D375" s="251" t="s">
        <v>10457</v>
      </c>
      <c r="E375" s="251" t="s">
        <v>9959</v>
      </c>
      <c r="F375" s="251" t="s">
        <v>9957</v>
      </c>
      <c r="G375" s="251" t="s">
        <v>1614</v>
      </c>
      <c r="H375" s="251" t="s">
        <v>10104</v>
      </c>
      <c r="I375" s="257" t="str">
        <f t="shared" si="21"/>
        <v>-00002</v>
      </c>
      <c r="J375" s="251">
        <v>2</v>
      </c>
      <c r="K375" s="251">
        <v>2</v>
      </c>
      <c r="M375" s="251" t="s">
        <v>10007</v>
      </c>
      <c r="N375" s="251" t="s">
        <v>10027</v>
      </c>
      <c r="O375" s="251">
        <v>2</v>
      </c>
      <c r="Q375" s="251" t="s">
        <v>10456</v>
      </c>
      <c r="R375" s="251" t="s">
        <v>10017</v>
      </c>
      <c r="S375" s="252" t="s">
        <v>1613</v>
      </c>
      <c r="T375" s="251" t="str">
        <f t="shared" si="22"/>
        <v>I060628381139BZ010</v>
      </c>
      <c r="W375" s="251" t="str">
        <f t="shared" si="23"/>
        <v>I060628381139-BZ010</v>
      </c>
    </row>
    <row r="376" spans="1:23" x14ac:dyDescent="0.3">
      <c r="A376" s="256" t="str">
        <f t="shared" si="20"/>
        <v>I0606283-81580BZ051-00003</v>
      </c>
      <c r="B376" s="251" t="s">
        <v>10458</v>
      </c>
      <c r="C376" s="251" t="s">
        <v>10077</v>
      </c>
      <c r="D376" s="251" t="s">
        <v>10457</v>
      </c>
      <c r="E376" s="251" t="s">
        <v>9959</v>
      </c>
      <c r="F376" s="251" t="s">
        <v>9962</v>
      </c>
      <c r="G376" s="251" t="s">
        <v>5226</v>
      </c>
      <c r="H376" s="251" t="s">
        <v>758</v>
      </c>
      <c r="I376" s="257" t="str">
        <f t="shared" si="21"/>
        <v>-00003</v>
      </c>
      <c r="J376" s="251">
        <v>3</v>
      </c>
      <c r="K376" s="251">
        <v>3</v>
      </c>
      <c r="M376" s="251" t="s">
        <v>9958</v>
      </c>
      <c r="N376" s="251" t="s">
        <v>10027</v>
      </c>
      <c r="O376" s="251">
        <v>3</v>
      </c>
      <c r="Q376" s="251" t="s">
        <v>10458</v>
      </c>
      <c r="R376" s="251" t="s">
        <v>10017</v>
      </c>
      <c r="S376" s="252" t="s">
        <v>4065</v>
      </c>
      <c r="T376" s="251" t="str">
        <f t="shared" si="22"/>
        <v>I060628381580BZ051</v>
      </c>
      <c r="W376" s="251" t="str">
        <f t="shared" si="23"/>
        <v>I060628381580-BZ051</v>
      </c>
    </row>
    <row r="377" spans="1:23" x14ac:dyDescent="0.3">
      <c r="A377" s="256" t="str">
        <f t="shared" si="20"/>
        <v>I0606283-87915BZ070-00002</v>
      </c>
      <c r="B377" s="251" t="s">
        <v>10459</v>
      </c>
      <c r="C377" s="251" t="s">
        <v>10077</v>
      </c>
      <c r="D377" s="251" t="s">
        <v>10457</v>
      </c>
      <c r="E377" s="251" t="s">
        <v>9959</v>
      </c>
      <c r="F377" s="251" t="s">
        <v>9964</v>
      </c>
      <c r="G377" s="251" t="s">
        <v>1528</v>
      </c>
      <c r="H377" s="251" t="s">
        <v>10293</v>
      </c>
      <c r="I377" s="257" t="str">
        <f t="shared" si="21"/>
        <v>-00002</v>
      </c>
      <c r="J377" s="251">
        <v>2</v>
      </c>
      <c r="K377" s="251">
        <v>2</v>
      </c>
      <c r="M377" s="251" t="s">
        <v>10007</v>
      </c>
      <c r="N377" s="251" t="s">
        <v>10027</v>
      </c>
      <c r="O377" s="251">
        <v>2</v>
      </c>
      <c r="Q377" s="251" t="s">
        <v>10459</v>
      </c>
      <c r="R377" s="251" t="s">
        <v>10017</v>
      </c>
      <c r="S377" s="252" t="s">
        <v>1527</v>
      </c>
      <c r="T377" s="251" t="str">
        <f t="shared" si="22"/>
        <v>I060628387915BZ070</v>
      </c>
      <c r="W377" s="251" t="str">
        <f t="shared" si="23"/>
        <v>I060628387915-BZ070</v>
      </c>
    </row>
    <row r="378" spans="1:23" x14ac:dyDescent="0.3">
      <c r="A378" s="256" t="str">
        <f t="shared" si="20"/>
        <v>I0606283-87917BZ010-00007</v>
      </c>
      <c r="B378" s="251" t="s">
        <v>10460</v>
      </c>
      <c r="C378" s="251" t="s">
        <v>10077</v>
      </c>
      <c r="D378" s="251" t="s">
        <v>10457</v>
      </c>
      <c r="E378" s="251" t="s">
        <v>9959</v>
      </c>
      <c r="F378" s="251" t="s">
        <v>9966</v>
      </c>
      <c r="G378" s="251" t="s">
        <v>1515</v>
      </c>
      <c r="H378" s="251" t="s">
        <v>10109</v>
      </c>
      <c r="I378" s="257" t="str">
        <f t="shared" si="21"/>
        <v>-00007</v>
      </c>
      <c r="J378" s="251">
        <v>7</v>
      </c>
      <c r="K378" s="251">
        <v>7</v>
      </c>
      <c r="M378" s="251" t="s">
        <v>10007</v>
      </c>
      <c r="N378" s="251" t="s">
        <v>10027</v>
      </c>
      <c r="O378" s="251">
        <v>7</v>
      </c>
      <c r="Q378" s="251" t="s">
        <v>10460</v>
      </c>
      <c r="R378" s="251" t="s">
        <v>10017</v>
      </c>
      <c r="S378" s="252" t="s">
        <v>1514</v>
      </c>
      <c r="T378" s="251" t="str">
        <f t="shared" si="22"/>
        <v>I060628387917BZ010</v>
      </c>
      <c r="W378" s="251" t="str">
        <f t="shared" si="23"/>
        <v>I060628387917-BZ010</v>
      </c>
    </row>
    <row r="379" spans="1:23" x14ac:dyDescent="0.3">
      <c r="A379" s="256" t="str">
        <f t="shared" si="20"/>
        <v>I0606284-81555BZ010-00002</v>
      </c>
      <c r="B379" s="251" t="s">
        <v>10461</v>
      </c>
      <c r="C379" s="251" t="s">
        <v>10077</v>
      </c>
      <c r="D379" s="251" t="s">
        <v>10462</v>
      </c>
      <c r="E379" s="251" t="s">
        <v>9959</v>
      </c>
      <c r="F379" s="251" t="s">
        <v>9957</v>
      </c>
      <c r="G379" s="251" t="s">
        <v>1275</v>
      </c>
      <c r="H379" s="251" t="s">
        <v>10298</v>
      </c>
      <c r="I379" s="257" t="str">
        <f t="shared" si="21"/>
        <v>-00002</v>
      </c>
      <c r="J379" s="251">
        <v>2</v>
      </c>
      <c r="K379" s="251">
        <v>2</v>
      </c>
      <c r="M379" s="251" t="s">
        <v>10007</v>
      </c>
      <c r="N379" s="251" t="s">
        <v>10382</v>
      </c>
      <c r="O379" s="251">
        <v>2</v>
      </c>
      <c r="Q379" s="251" t="s">
        <v>10461</v>
      </c>
      <c r="R379" s="251" t="s">
        <v>10028</v>
      </c>
      <c r="S379" s="252" t="s">
        <v>1274</v>
      </c>
      <c r="T379" s="251" t="str">
        <f t="shared" si="22"/>
        <v>I060628481555BZ010</v>
      </c>
      <c r="W379" s="251" t="str">
        <f t="shared" si="23"/>
        <v>I060628481555-BZ010</v>
      </c>
    </row>
    <row r="380" spans="1:23" x14ac:dyDescent="0.3">
      <c r="A380" s="256" t="str">
        <f t="shared" si="20"/>
        <v>I0606284-81555BZ070-00001</v>
      </c>
      <c r="B380" s="251" t="s">
        <v>10463</v>
      </c>
      <c r="C380" s="251" t="s">
        <v>10077</v>
      </c>
      <c r="D380" s="251" t="s">
        <v>10462</v>
      </c>
      <c r="E380" s="251" t="s">
        <v>9959</v>
      </c>
      <c r="F380" s="251" t="s">
        <v>9962</v>
      </c>
      <c r="G380" s="251" t="s">
        <v>1348</v>
      </c>
      <c r="H380" s="251" t="s">
        <v>10115</v>
      </c>
      <c r="I380" s="257" t="str">
        <f t="shared" si="21"/>
        <v>-00001</v>
      </c>
      <c r="J380" s="251">
        <v>1</v>
      </c>
      <c r="K380" s="251">
        <v>1</v>
      </c>
      <c r="M380" s="251" t="s">
        <v>10007</v>
      </c>
      <c r="N380" s="251" t="s">
        <v>10382</v>
      </c>
      <c r="O380" s="251">
        <v>1</v>
      </c>
      <c r="Q380" s="251" t="s">
        <v>10463</v>
      </c>
      <c r="R380" s="251" t="s">
        <v>10028</v>
      </c>
      <c r="S380" s="252" t="s">
        <v>1347</v>
      </c>
      <c r="T380" s="251" t="str">
        <f t="shared" si="22"/>
        <v>I060628481555BZ070</v>
      </c>
      <c r="W380" s="251" t="str">
        <f t="shared" si="23"/>
        <v>I060628481555-BZ070</v>
      </c>
    </row>
    <row r="381" spans="1:23" x14ac:dyDescent="0.3">
      <c r="A381" s="256" t="str">
        <f t="shared" si="20"/>
        <v>I0606284-81560BZ310-00002</v>
      </c>
      <c r="B381" s="251" t="s">
        <v>10464</v>
      </c>
      <c r="C381" s="251" t="s">
        <v>10077</v>
      </c>
      <c r="D381" s="251" t="s">
        <v>10462</v>
      </c>
      <c r="E381" s="251" t="s">
        <v>9959</v>
      </c>
      <c r="F381" s="251" t="s">
        <v>9964</v>
      </c>
      <c r="G381" s="251" t="s">
        <v>1401</v>
      </c>
      <c r="H381" s="251" t="s">
        <v>5204</v>
      </c>
      <c r="I381" s="257" t="str">
        <f t="shared" si="21"/>
        <v>-00002</v>
      </c>
      <c r="J381" s="251">
        <v>2</v>
      </c>
      <c r="K381" s="251">
        <v>2</v>
      </c>
      <c r="M381" s="251" t="s">
        <v>9958</v>
      </c>
      <c r="N381" s="251" t="s">
        <v>10382</v>
      </c>
      <c r="O381" s="251">
        <v>2</v>
      </c>
      <c r="Q381" s="251" t="s">
        <v>10464</v>
      </c>
      <c r="R381" s="251" t="s">
        <v>10028</v>
      </c>
      <c r="S381" s="252" t="s">
        <v>1400</v>
      </c>
      <c r="T381" s="251" t="str">
        <f t="shared" si="22"/>
        <v>I060628481560BZ310</v>
      </c>
      <c r="W381" s="251" t="str">
        <f t="shared" si="23"/>
        <v>I060628481560-BZ310</v>
      </c>
    </row>
    <row r="382" spans="1:23" x14ac:dyDescent="0.3">
      <c r="A382" s="256" t="str">
        <f t="shared" si="20"/>
        <v>I0606284-81565BZ010-00002</v>
      </c>
      <c r="B382" s="251" t="s">
        <v>10465</v>
      </c>
      <c r="C382" s="251" t="s">
        <v>10077</v>
      </c>
      <c r="D382" s="251" t="s">
        <v>10462</v>
      </c>
      <c r="E382" s="251" t="s">
        <v>9959</v>
      </c>
      <c r="F382" s="251" t="s">
        <v>9966</v>
      </c>
      <c r="G382" s="251" t="s">
        <v>1326</v>
      </c>
      <c r="H382" s="251" t="s">
        <v>10302</v>
      </c>
      <c r="I382" s="257" t="str">
        <f t="shared" si="21"/>
        <v>-00002</v>
      </c>
      <c r="J382" s="251">
        <v>2</v>
      </c>
      <c r="K382" s="251">
        <v>2</v>
      </c>
      <c r="M382" s="251" t="s">
        <v>10007</v>
      </c>
      <c r="N382" s="251" t="s">
        <v>10382</v>
      </c>
      <c r="O382" s="251">
        <v>2</v>
      </c>
      <c r="Q382" s="251" t="s">
        <v>10465</v>
      </c>
      <c r="R382" s="251" t="s">
        <v>10028</v>
      </c>
      <c r="S382" s="252" t="s">
        <v>1325</v>
      </c>
      <c r="T382" s="251" t="str">
        <f t="shared" si="22"/>
        <v>I060628481565BZ010</v>
      </c>
      <c r="W382" s="251" t="str">
        <f t="shared" si="23"/>
        <v>I060628481565-BZ010</v>
      </c>
    </row>
    <row r="383" spans="1:23" x14ac:dyDescent="0.3">
      <c r="A383" s="256" t="str">
        <f t="shared" si="20"/>
        <v>I0606284-81565BZ030-00001</v>
      </c>
      <c r="B383" s="251" t="s">
        <v>10466</v>
      </c>
      <c r="C383" s="251" t="s">
        <v>10077</v>
      </c>
      <c r="D383" s="251" t="s">
        <v>10462</v>
      </c>
      <c r="E383" s="251" t="s">
        <v>9959</v>
      </c>
      <c r="F383" s="251" t="s">
        <v>9968</v>
      </c>
      <c r="G383" s="251" t="s">
        <v>1356</v>
      </c>
      <c r="H383" s="251" t="s">
        <v>10467</v>
      </c>
      <c r="I383" s="257" t="str">
        <f t="shared" si="21"/>
        <v>-00001</v>
      </c>
      <c r="J383" s="251">
        <v>1</v>
      </c>
      <c r="K383" s="251">
        <v>1</v>
      </c>
      <c r="M383" s="251" t="s">
        <v>10007</v>
      </c>
      <c r="N383" s="251" t="s">
        <v>10382</v>
      </c>
      <c r="O383" s="251">
        <v>1</v>
      </c>
      <c r="Q383" s="251" t="s">
        <v>10466</v>
      </c>
      <c r="R383" s="251" t="s">
        <v>10028</v>
      </c>
      <c r="S383" s="252" t="s">
        <v>1355</v>
      </c>
      <c r="T383" s="251" t="str">
        <f t="shared" si="22"/>
        <v>I060628481565BZ030</v>
      </c>
      <c r="W383" s="251" t="str">
        <f t="shared" si="23"/>
        <v>I060628481565-BZ030</v>
      </c>
    </row>
    <row r="384" spans="1:23" x14ac:dyDescent="0.3">
      <c r="A384" s="256" t="str">
        <f t="shared" si="20"/>
        <v>I0606285-81555BZ060-00001</v>
      </c>
      <c r="B384" s="251" t="s">
        <v>10468</v>
      </c>
      <c r="C384" s="251" t="s">
        <v>10077</v>
      </c>
      <c r="D384" s="251" t="s">
        <v>10469</v>
      </c>
      <c r="E384" s="251" t="s">
        <v>9959</v>
      </c>
      <c r="F384" s="251" t="s">
        <v>9957</v>
      </c>
      <c r="G384" s="251" t="s">
        <v>1313</v>
      </c>
      <c r="H384" s="251" t="s">
        <v>10305</v>
      </c>
      <c r="I384" s="257" t="str">
        <f t="shared" si="21"/>
        <v>-00001</v>
      </c>
      <c r="J384" s="251">
        <v>1</v>
      </c>
      <c r="K384" s="251">
        <v>1</v>
      </c>
      <c r="M384" s="251" t="s">
        <v>10007</v>
      </c>
      <c r="N384" s="251" t="s">
        <v>10470</v>
      </c>
      <c r="O384" s="251">
        <v>1</v>
      </c>
      <c r="Q384" s="251" t="s">
        <v>10468</v>
      </c>
      <c r="R384" s="251" t="s">
        <v>10307</v>
      </c>
      <c r="S384" s="252" t="s">
        <v>1312</v>
      </c>
      <c r="T384" s="251" t="str">
        <f t="shared" si="22"/>
        <v>I060628581555BZ060</v>
      </c>
      <c r="W384" s="251" t="str">
        <f t="shared" si="23"/>
        <v>I060628581555-BZ060</v>
      </c>
    </row>
    <row r="385" spans="1:23" x14ac:dyDescent="0.3">
      <c r="A385" s="256" t="str">
        <f t="shared" si="20"/>
        <v>I0706268-9004951125-00011</v>
      </c>
      <c r="B385" s="251" t="s">
        <v>10471</v>
      </c>
      <c r="C385" s="251" t="s">
        <v>10117</v>
      </c>
      <c r="D385" s="251" t="s">
        <v>10472</v>
      </c>
      <c r="E385" s="251" t="s">
        <v>9959</v>
      </c>
      <c r="F385" s="251" t="s">
        <v>9957</v>
      </c>
      <c r="G385" s="251" t="s">
        <v>1561</v>
      </c>
      <c r="H385" s="251" t="s">
        <v>3393</v>
      </c>
      <c r="I385" s="257" t="str">
        <f t="shared" si="21"/>
        <v>-00011</v>
      </c>
      <c r="J385" s="251">
        <v>11</v>
      </c>
      <c r="K385" s="251">
        <v>11</v>
      </c>
      <c r="M385" s="251" t="s">
        <v>10003</v>
      </c>
      <c r="N385" s="251" t="s">
        <v>10205</v>
      </c>
      <c r="O385" s="251">
        <v>11</v>
      </c>
      <c r="Q385" s="251" t="s">
        <v>10471</v>
      </c>
      <c r="R385" s="251" t="s">
        <v>9960</v>
      </c>
      <c r="S385" s="252">
        <v>9004951125</v>
      </c>
      <c r="T385" s="251" t="str">
        <f t="shared" si="22"/>
        <v>I07062689004951125</v>
      </c>
      <c r="W385" s="251" t="str">
        <f t="shared" si="23"/>
        <v>I070626890049-51125</v>
      </c>
    </row>
    <row r="386" spans="1:23" x14ac:dyDescent="0.3">
      <c r="A386" s="256" t="str">
        <f t="shared" si="20"/>
        <v>I0706269-81110BZ010-00002</v>
      </c>
      <c r="B386" s="251" t="s">
        <v>10473</v>
      </c>
      <c r="C386" s="251" t="s">
        <v>10117</v>
      </c>
      <c r="D386" s="251" t="s">
        <v>10474</v>
      </c>
      <c r="E386" s="251" t="s">
        <v>9959</v>
      </c>
      <c r="F386" s="251" t="s">
        <v>9957</v>
      </c>
      <c r="G386" s="251" t="s">
        <v>997</v>
      </c>
      <c r="H386" s="251" t="s">
        <v>10121</v>
      </c>
      <c r="I386" s="257" t="str">
        <f t="shared" si="21"/>
        <v>-00002</v>
      </c>
      <c r="J386" s="251">
        <v>2</v>
      </c>
      <c r="K386" s="251">
        <v>2</v>
      </c>
      <c r="M386" s="251" t="s">
        <v>9958</v>
      </c>
      <c r="N386" s="251" t="s">
        <v>10027</v>
      </c>
      <c r="O386" s="251">
        <v>2</v>
      </c>
      <c r="Q386" s="251" t="s">
        <v>10473</v>
      </c>
      <c r="R386" s="251" t="s">
        <v>10017</v>
      </c>
      <c r="S386" s="252" t="s">
        <v>996</v>
      </c>
      <c r="T386" s="251" t="str">
        <f t="shared" si="22"/>
        <v>I070626981110BZ010</v>
      </c>
      <c r="W386" s="251" t="str">
        <f t="shared" si="23"/>
        <v>I070626981110-BZ010</v>
      </c>
    </row>
    <row r="387" spans="1:23" x14ac:dyDescent="0.3">
      <c r="A387" s="256" t="str">
        <f t="shared" si="20"/>
        <v>I0706269-81110BZ800-00003</v>
      </c>
      <c r="B387" s="251" t="s">
        <v>10475</v>
      </c>
      <c r="C387" s="251" t="s">
        <v>10117</v>
      </c>
      <c r="D387" s="251" t="s">
        <v>10474</v>
      </c>
      <c r="E387" s="251" t="s">
        <v>9959</v>
      </c>
      <c r="F387" s="251" t="s">
        <v>9962</v>
      </c>
      <c r="G387" s="251" t="s">
        <v>3420</v>
      </c>
      <c r="H387" s="251" t="s">
        <v>3422</v>
      </c>
      <c r="I387" s="257" t="str">
        <f t="shared" si="21"/>
        <v>-00003</v>
      </c>
      <c r="J387" s="251">
        <v>3</v>
      </c>
      <c r="K387" s="251">
        <v>3</v>
      </c>
      <c r="M387" s="251" t="s">
        <v>9958</v>
      </c>
      <c r="N387" s="251" t="s">
        <v>10027</v>
      </c>
      <c r="O387" s="251">
        <v>3</v>
      </c>
      <c r="Q387" s="251" t="s">
        <v>10475</v>
      </c>
      <c r="R387" s="251" t="s">
        <v>10017</v>
      </c>
      <c r="S387" s="252" t="s">
        <v>3419</v>
      </c>
      <c r="T387" s="251" t="str">
        <f t="shared" si="22"/>
        <v>I070626981110BZ800</v>
      </c>
      <c r="W387" s="251" t="str">
        <f t="shared" si="23"/>
        <v>I070626981110-BZ800</v>
      </c>
    </row>
    <row r="388" spans="1:23" x14ac:dyDescent="0.3">
      <c r="A388" s="256" t="str">
        <f t="shared" si="20"/>
        <v>I0706269-81110BZ840-00003</v>
      </c>
      <c r="B388" s="251" t="s">
        <v>10476</v>
      </c>
      <c r="C388" s="251" t="s">
        <v>10117</v>
      </c>
      <c r="D388" s="251" t="s">
        <v>10474</v>
      </c>
      <c r="E388" s="251" t="s">
        <v>9959</v>
      </c>
      <c r="F388" s="251" t="s">
        <v>9964</v>
      </c>
      <c r="G388" s="251" t="s">
        <v>3424</v>
      </c>
      <c r="H388" s="251" t="s">
        <v>3422</v>
      </c>
      <c r="I388" s="257" t="str">
        <f t="shared" si="21"/>
        <v>-00003</v>
      </c>
      <c r="J388" s="251">
        <v>3</v>
      </c>
      <c r="K388" s="251">
        <v>3</v>
      </c>
      <c r="M388" s="251" t="s">
        <v>9958</v>
      </c>
      <c r="N388" s="251" t="s">
        <v>10027</v>
      </c>
      <c r="O388" s="251">
        <v>3</v>
      </c>
      <c r="Q388" s="251" t="s">
        <v>10476</v>
      </c>
      <c r="R388" s="251" t="s">
        <v>10017</v>
      </c>
      <c r="S388" s="252" t="s">
        <v>3423</v>
      </c>
      <c r="T388" s="251" t="str">
        <f t="shared" si="22"/>
        <v>I070626981110BZ840</v>
      </c>
      <c r="W388" s="251" t="str">
        <f t="shared" si="23"/>
        <v>I070626981110-BZ840</v>
      </c>
    </row>
    <row r="389" spans="1:23" x14ac:dyDescent="0.3">
      <c r="A389" s="256" t="str">
        <f t="shared" si="20"/>
        <v>I0706269-81150BZ050-00010</v>
      </c>
      <c r="B389" s="251" t="s">
        <v>10477</v>
      </c>
      <c r="C389" s="251" t="s">
        <v>10117</v>
      </c>
      <c r="D389" s="251" t="s">
        <v>10474</v>
      </c>
      <c r="E389" s="251" t="s">
        <v>9959</v>
      </c>
      <c r="F389" s="251" t="s">
        <v>9966</v>
      </c>
      <c r="G389" s="251" t="s">
        <v>1024</v>
      </c>
      <c r="H389" s="251" t="s">
        <v>5057</v>
      </c>
      <c r="I389" s="257" t="str">
        <f t="shared" si="21"/>
        <v>-00010</v>
      </c>
      <c r="J389" s="251">
        <v>10</v>
      </c>
      <c r="K389" s="251">
        <v>10</v>
      </c>
      <c r="M389" s="251" t="s">
        <v>9958</v>
      </c>
      <c r="N389" s="251" t="s">
        <v>10027</v>
      </c>
      <c r="O389" s="251">
        <v>10</v>
      </c>
      <c r="Q389" s="251" t="s">
        <v>10477</v>
      </c>
      <c r="R389" s="251" t="s">
        <v>10017</v>
      </c>
      <c r="S389" s="252" t="s">
        <v>1023</v>
      </c>
      <c r="T389" s="251" t="str">
        <f t="shared" si="22"/>
        <v>I070626981150BZ050</v>
      </c>
      <c r="W389" s="251" t="str">
        <f t="shared" si="23"/>
        <v>I070626981150-BZ050</v>
      </c>
    </row>
    <row r="390" spans="1:23" x14ac:dyDescent="0.3">
      <c r="A390" s="256" t="str">
        <f t="shared" si="20"/>
        <v>I0706269-81150BZ800-00003</v>
      </c>
      <c r="B390" s="251" t="s">
        <v>10478</v>
      </c>
      <c r="C390" s="251" t="s">
        <v>10117</v>
      </c>
      <c r="D390" s="251" t="s">
        <v>10474</v>
      </c>
      <c r="E390" s="251" t="s">
        <v>9959</v>
      </c>
      <c r="F390" s="251" t="s">
        <v>9968</v>
      </c>
      <c r="G390" s="251" t="s">
        <v>3427</v>
      </c>
      <c r="H390" s="251" t="s">
        <v>3429</v>
      </c>
      <c r="I390" s="257" t="str">
        <f t="shared" si="21"/>
        <v>-00003</v>
      </c>
      <c r="J390" s="251">
        <v>3</v>
      </c>
      <c r="K390" s="251">
        <v>3</v>
      </c>
      <c r="M390" s="251" t="s">
        <v>9958</v>
      </c>
      <c r="N390" s="251" t="s">
        <v>10027</v>
      </c>
      <c r="O390" s="251">
        <v>3</v>
      </c>
      <c r="Q390" s="251" t="s">
        <v>10478</v>
      </c>
      <c r="R390" s="251" t="s">
        <v>10017</v>
      </c>
      <c r="S390" s="252" t="s">
        <v>3426</v>
      </c>
      <c r="T390" s="251" t="str">
        <f t="shared" si="22"/>
        <v>I070626981150BZ800</v>
      </c>
      <c r="W390" s="251" t="str">
        <f t="shared" si="23"/>
        <v>I070626981150-BZ800</v>
      </c>
    </row>
    <row r="391" spans="1:23" x14ac:dyDescent="0.3">
      <c r="A391" s="256" t="str">
        <f t="shared" ref="A391:A454" si="24">D391&amp;$A$6&amp;S391&amp;I391</f>
        <v>I0706269-81150BZ840-00003</v>
      </c>
      <c r="B391" s="251" t="s">
        <v>10479</v>
      </c>
      <c r="C391" s="251" t="s">
        <v>10117</v>
      </c>
      <c r="D391" s="251" t="s">
        <v>10474</v>
      </c>
      <c r="E391" s="251" t="s">
        <v>9959</v>
      </c>
      <c r="F391" s="251" t="s">
        <v>9970</v>
      </c>
      <c r="G391" s="251" t="s">
        <v>3431</v>
      </c>
      <c r="H391" s="251" t="s">
        <v>3429</v>
      </c>
      <c r="I391" s="257" t="str">
        <f t="shared" ref="I391:I454" si="25">+IF(AND(O391&lt;10),$B$2&amp;O391,IF(AND(O391&gt;9,O391&lt;=99),$B$3&amp;O391,IF(AND(O391&gt;99,L89267&lt;1000),$B$4&amp;O391,IF(AND(O391&gt;999),$B$5&amp;7))))</f>
        <v>-00003</v>
      </c>
      <c r="J391" s="251">
        <v>3</v>
      </c>
      <c r="K391" s="251">
        <v>3</v>
      </c>
      <c r="M391" s="251" t="s">
        <v>9958</v>
      </c>
      <c r="N391" s="251" t="s">
        <v>10027</v>
      </c>
      <c r="O391" s="251">
        <v>3</v>
      </c>
      <c r="Q391" s="251" t="s">
        <v>10479</v>
      </c>
      <c r="R391" s="251" t="s">
        <v>10017</v>
      </c>
      <c r="S391" s="252" t="s">
        <v>3430</v>
      </c>
      <c r="T391" s="251" t="str">
        <f t="shared" si="22"/>
        <v>I070626981150BZ840</v>
      </c>
      <c r="W391" s="251" t="str">
        <f t="shared" si="23"/>
        <v>I070626981150-BZ840</v>
      </c>
    </row>
    <row r="392" spans="1:23" x14ac:dyDescent="0.3">
      <c r="A392" s="256" t="str">
        <f t="shared" si="24"/>
        <v>I0706269-81551BZ060-00002</v>
      </c>
      <c r="B392" s="251" t="s">
        <v>10480</v>
      </c>
      <c r="C392" s="251" t="s">
        <v>10117</v>
      </c>
      <c r="D392" s="251" t="s">
        <v>10474</v>
      </c>
      <c r="E392" s="251" t="s">
        <v>9959</v>
      </c>
      <c r="F392" s="251" t="s">
        <v>9972</v>
      </c>
      <c r="G392" s="251" t="s">
        <v>1296</v>
      </c>
      <c r="H392" s="251" t="s">
        <v>10317</v>
      </c>
      <c r="I392" s="257" t="str">
        <f t="shared" si="25"/>
        <v>-00002</v>
      </c>
      <c r="J392" s="251">
        <v>2</v>
      </c>
      <c r="K392" s="251">
        <v>2</v>
      </c>
      <c r="M392" s="251" t="s">
        <v>9958</v>
      </c>
      <c r="N392" s="251" t="s">
        <v>10027</v>
      </c>
      <c r="O392" s="251">
        <v>2</v>
      </c>
      <c r="Q392" s="251" t="s">
        <v>10480</v>
      </c>
      <c r="R392" s="251" t="s">
        <v>10017</v>
      </c>
      <c r="S392" s="252" t="s">
        <v>1295</v>
      </c>
      <c r="T392" s="251" t="str">
        <f t="shared" ref="T392:T455" si="26">+D392&amp;S392</f>
        <v>I070626981551BZ060</v>
      </c>
      <c r="W392" s="251" t="str">
        <f t="shared" ref="W392:W455" si="27">D392&amp;G392</f>
        <v>I070626981551-BZ060</v>
      </c>
    </row>
    <row r="393" spans="1:23" x14ac:dyDescent="0.3">
      <c r="A393" s="256" t="str">
        <f t="shared" si="24"/>
        <v>I0706269-81561BZ060-00003</v>
      </c>
      <c r="B393" s="251" t="s">
        <v>10481</v>
      </c>
      <c r="C393" s="251" t="s">
        <v>10117</v>
      </c>
      <c r="D393" s="251" t="s">
        <v>10474</v>
      </c>
      <c r="E393" s="251" t="s">
        <v>9959</v>
      </c>
      <c r="F393" s="251" t="s">
        <v>9974</v>
      </c>
      <c r="G393" s="251" t="s">
        <v>1304</v>
      </c>
      <c r="H393" s="251" t="s">
        <v>10128</v>
      </c>
      <c r="I393" s="257" t="str">
        <f t="shared" si="25"/>
        <v>-00003</v>
      </c>
      <c r="J393" s="251">
        <v>3</v>
      </c>
      <c r="K393" s="251">
        <v>3</v>
      </c>
      <c r="M393" s="251" t="s">
        <v>9958</v>
      </c>
      <c r="N393" s="251" t="s">
        <v>10027</v>
      </c>
      <c r="O393" s="251">
        <v>3</v>
      </c>
      <c r="Q393" s="251" t="s">
        <v>10481</v>
      </c>
      <c r="R393" s="251" t="s">
        <v>10017</v>
      </c>
      <c r="S393" s="252" t="s">
        <v>1303</v>
      </c>
      <c r="T393" s="251" t="str">
        <f t="shared" si="26"/>
        <v>I070626981561BZ060</v>
      </c>
      <c r="W393" s="251" t="str">
        <f t="shared" si="27"/>
        <v>I070626981561-BZ060</v>
      </c>
    </row>
    <row r="394" spans="1:23" x14ac:dyDescent="0.3">
      <c r="A394" s="256" t="str">
        <f t="shared" si="24"/>
        <v>I0706269-81561BZ090-00004</v>
      </c>
      <c r="B394" s="251" t="s">
        <v>10482</v>
      </c>
      <c r="C394" s="251" t="s">
        <v>10117</v>
      </c>
      <c r="D394" s="251" t="s">
        <v>10474</v>
      </c>
      <c r="E394" s="251" t="s">
        <v>9959</v>
      </c>
      <c r="F394" s="251" t="s">
        <v>9976</v>
      </c>
      <c r="G394" s="251" t="s">
        <v>1331</v>
      </c>
      <c r="H394" s="251" t="s">
        <v>5211</v>
      </c>
      <c r="I394" s="257" t="str">
        <f t="shared" si="25"/>
        <v>-00004</v>
      </c>
      <c r="J394" s="251">
        <v>4</v>
      </c>
      <c r="K394" s="251">
        <v>4</v>
      </c>
      <c r="M394" s="251" t="s">
        <v>9958</v>
      </c>
      <c r="N394" s="251" t="s">
        <v>10027</v>
      </c>
      <c r="O394" s="251">
        <v>4</v>
      </c>
      <c r="Q394" s="251" t="s">
        <v>10482</v>
      </c>
      <c r="R394" s="251" t="s">
        <v>10017</v>
      </c>
      <c r="S394" s="252" t="s">
        <v>1330</v>
      </c>
      <c r="T394" s="251" t="str">
        <f t="shared" si="26"/>
        <v>I070626981561BZ090</v>
      </c>
      <c r="W394" s="251" t="str">
        <f t="shared" si="27"/>
        <v>I070626981561-BZ090</v>
      </c>
    </row>
    <row r="395" spans="1:23" x14ac:dyDescent="0.3">
      <c r="A395" s="256" t="str">
        <f t="shared" si="24"/>
        <v>I0706269-81561BZ410-00004</v>
      </c>
      <c r="B395" s="251" t="s">
        <v>10483</v>
      </c>
      <c r="C395" s="251" t="s">
        <v>10117</v>
      </c>
      <c r="D395" s="251" t="s">
        <v>10474</v>
      </c>
      <c r="E395" s="251" t="s">
        <v>9959</v>
      </c>
      <c r="F395" s="251" t="s">
        <v>9978</v>
      </c>
      <c r="G395" s="251" t="s">
        <v>3441</v>
      </c>
      <c r="H395" s="251" t="s">
        <v>3443</v>
      </c>
      <c r="I395" s="257" t="str">
        <f t="shared" si="25"/>
        <v>-00004</v>
      </c>
      <c r="J395" s="251">
        <v>4</v>
      </c>
      <c r="K395" s="251">
        <v>4</v>
      </c>
      <c r="M395" s="251" t="s">
        <v>9958</v>
      </c>
      <c r="N395" s="251" t="s">
        <v>10027</v>
      </c>
      <c r="O395" s="251">
        <v>4</v>
      </c>
      <c r="Q395" s="251" t="s">
        <v>10483</v>
      </c>
      <c r="R395" s="251" t="s">
        <v>10017</v>
      </c>
      <c r="S395" s="252" t="s">
        <v>11</v>
      </c>
      <c r="T395" s="251" t="str">
        <f t="shared" si="26"/>
        <v>I070626981561BZ410</v>
      </c>
      <c r="W395" s="251" t="str">
        <f t="shared" si="27"/>
        <v>I070626981561-BZ410</v>
      </c>
    </row>
    <row r="396" spans="1:23" x14ac:dyDescent="0.3">
      <c r="A396" s="256" t="str">
        <f t="shared" si="24"/>
        <v>I0706269-81565BZ080-00001</v>
      </c>
      <c r="B396" s="251" t="s">
        <v>10484</v>
      </c>
      <c r="C396" s="251" t="s">
        <v>10117</v>
      </c>
      <c r="D396" s="251" t="s">
        <v>10474</v>
      </c>
      <c r="E396" s="251" t="s">
        <v>9959</v>
      </c>
      <c r="F396" s="251" t="s">
        <v>9980</v>
      </c>
      <c r="G396" s="251" t="s">
        <v>3445</v>
      </c>
      <c r="H396" s="251" t="s">
        <v>3447</v>
      </c>
      <c r="I396" s="257" t="str">
        <f t="shared" si="25"/>
        <v>-00001</v>
      </c>
      <c r="J396" s="251">
        <v>1</v>
      </c>
      <c r="K396" s="251">
        <v>1</v>
      </c>
      <c r="M396" s="251" t="s">
        <v>10007</v>
      </c>
      <c r="N396" s="251" t="s">
        <v>10027</v>
      </c>
      <c r="O396" s="251">
        <v>1</v>
      </c>
      <c r="Q396" s="251" t="s">
        <v>10484</v>
      </c>
      <c r="R396" s="251" t="s">
        <v>10017</v>
      </c>
      <c r="S396" s="252" t="s">
        <v>3444</v>
      </c>
      <c r="T396" s="251" t="str">
        <f t="shared" si="26"/>
        <v>I070626981565BZ080</v>
      </c>
      <c r="W396" s="251" t="str">
        <f t="shared" si="27"/>
        <v>I070626981565-BZ080</v>
      </c>
    </row>
    <row r="397" spans="1:23" x14ac:dyDescent="0.3">
      <c r="A397" s="256" t="str">
        <f t="shared" si="24"/>
        <v>I0706269-87940BZ070-00002</v>
      </c>
      <c r="B397" s="251" t="s">
        <v>10485</v>
      </c>
      <c r="C397" s="251" t="s">
        <v>10117</v>
      </c>
      <c r="D397" s="251" t="s">
        <v>10474</v>
      </c>
      <c r="E397" s="251" t="s">
        <v>9959</v>
      </c>
      <c r="F397" s="251" t="s">
        <v>9982</v>
      </c>
      <c r="G397" s="251" t="s">
        <v>1545</v>
      </c>
      <c r="H397" s="251" t="s">
        <v>10132</v>
      </c>
      <c r="I397" s="257" t="str">
        <f t="shared" si="25"/>
        <v>-00002</v>
      </c>
      <c r="J397" s="251">
        <v>2</v>
      </c>
      <c r="K397" s="251">
        <v>2</v>
      </c>
      <c r="M397" s="251" t="s">
        <v>9993</v>
      </c>
      <c r="N397" s="251" t="s">
        <v>10027</v>
      </c>
      <c r="O397" s="251">
        <v>2</v>
      </c>
      <c r="Q397" s="251" t="s">
        <v>10485</v>
      </c>
      <c r="R397" s="251" t="s">
        <v>10017</v>
      </c>
      <c r="S397" s="252" t="s">
        <v>1544</v>
      </c>
      <c r="T397" s="251" t="str">
        <f t="shared" si="26"/>
        <v>I070626987940BZ070</v>
      </c>
      <c r="W397" s="251" t="str">
        <f t="shared" si="27"/>
        <v>I070626987940-BZ070</v>
      </c>
    </row>
    <row r="398" spans="1:23" x14ac:dyDescent="0.3">
      <c r="A398" s="256" t="str">
        <f t="shared" si="24"/>
        <v>I0706270-81130BZ520-00002</v>
      </c>
      <c r="B398" s="251" t="s">
        <v>10486</v>
      </c>
      <c r="C398" s="251" t="s">
        <v>10117</v>
      </c>
      <c r="D398" s="251" t="s">
        <v>10487</v>
      </c>
      <c r="E398" s="251" t="s">
        <v>9959</v>
      </c>
      <c r="F398" s="251" t="s">
        <v>9957</v>
      </c>
      <c r="G398" s="251" t="s">
        <v>1115</v>
      </c>
      <c r="H398" s="251" t="s">
        <v>5101</v>
      </c>
      <c r="I398" s="257" t="str">
        <f t="shared" si="25"/>
        <v>-00002</v>
      </c>
      <c r="J398" s="251">
        <v>2</v>
      </c>
      <c r="K398" s="251">
        <v>2</v>
      </c>
      <c r="M398" s="251" t="s">
        <v>9958</v>
      </c>
      <c r="N398" s="251" t="s">
        <v>10382</v>
      </c>
      <c r="O398" s="251">
        <v>2</v>
      </c>
      <c r="Q398" s="251" t="s">
        <v>10486</v>
      </c>
      <c r="R398" s="251" t="s">
        <v>10028</v>
      </c>
      <c r="S398" s="252" t="s">
        <v>1114</v>
      </c>
      <c r="T398" s="251" t="str">
        <f t="shared" si="26"/>
        <v>I070627081130BZ520</v>
      </c>
      <c r="W398" s="251" t="str">
        <f t="shared" si="27"/>
        <v>I070627081130-BZ520</v>
      </c>
    </row>
    <row r="399" spans="1:23" x14ac:dyDescent="0.3">
      <c r="A399" s="256" t="str">
        <f t="shared" si="24"/>
        <v>I0706270-81150BZ520-00001</v>
      </c>
      <c r="B399" s="251" t="s">
        <v>10488</v>
      </c>
      <c r="C399" s="251" t="s">
        <v>10117</v>
      </c>
      <c r="D399" s="251" t="s">
        <v>10487</v>
      </c>
      <c r="E399" s="251" t="s">
        <v>9959</v>
      </c>
      <c r="F399" s="251" t="s">
        <v>9962</v>
      </c>
      <c r="G399" s="251" t="s">
        <v>1120</v>
      </c>
      <c r="H399" s="251" t="s">
        <v>3429</v>
      </c>
      <c r="I399" s="257" t="str">
        <f t="shared" si="25"/>
        <v>-00001</v>
      </c>
      <c r="J399" s="251">
        <v>1</v>
      </c>
      <c r="K399" s="251">
        <v>1</v>
      </c>
      <c r="M399" s="251" t="s">
        <v>9958</v>
      </c>
      <c r="N399" s="251" t="s">
        <v>10382</v>
      </c>
      <c r="O399" s="251">
        <v>1</v>
      </c>
      <c r="Q399" s="251" t="s">
        <v>10488</v>
      </c>
      <c r="R399" s="251" t="s">
        <v>10028</v>
      </c>
      <c r="S399" s="252" t="s">
        <v>1119</v>
      </c>
      <c r="T399" s="251" t="str">
        <f t="shared" si="26"/>
        <v>I070627081150BZ520</v>
      </c>
      <c r="W399" s="251" t="str">
        <f t="shared" si="27"/>
        <v>I070627081150-BZ520</v>
      </c>
    </row>
    <row r="400" spans="1:23" x14ac:dyDescent="0.3">
      <c r="A400" s="256" t="str">
        <f t="shared" si="24"/>
        <v>I0706270-81270BZ010-00002</v>
      </c>
      <c r="B400" s="251" t="s">
        <v>10489</v>
      </c>
      <c r="C400" s="251" t="s">
        <v>10117</v>
      </c>
      <c r="D400" s="251" t="s">
        <v>10487</v>
      </c>
      <c r="E400" s="251" t="s">
        <v>9959</v>
      </c>
      <c r="F400" s="251" t="s">
        <v>9964</v>
      </c>
      <c r="G400" s="251" t="s">
        <v>1474</v>
      </c>
      <c r="H400" s="251" t="s">
        <v>10137</v>
      </c>
      <c r="I400" s="257" t="str">
        <f t="shared" si="25"/>
        <v>-00002</v>
      </c>
      <c r="J400" s="251">
        <v>2</v>
      </c>
      <c r="K400" s="251">
        <v>2</v>
      </c>
      <c r="M400" s="251" t="s">
        <v>10007</v>
      </c>
      <c r="N400" s="251" t="s">
        <v>10382</v>
      </c>
      <c r="O400" s="251">
        <v>2</v>
      </c>
      <c r="Q400" s="251" t="s">
        <v>10489</v>
      </c>
      <c r="R400" s="251" t="s">
        <v>10028</v>
      </c>
      <c r="S400" s="252" t="s">
        <v>1473</v>
      </c>
      <c r="T400" s="251" t="str">
        <f t="shared" si="26"/>
        <v>I070627081270BZ010</v>
      </c>
      <c r="W400" s="251" t="str">
        <f t="shared" si="27"/>
        <v>I070627081270-BZ010</v>
      </c>
    </row>
    <row r="401" spans="1:23" x14ac:dyDescent="0.3">
      <c r="A401" s="256" t="str">
        <f t="shared" si="24"/>
        <v>I0706270-81550BZ070-00002</v>
      </c>
      <c r="B401" s="251" t="s">
        <v>10490</v>
      </c>
      <c r="C401" s="251" t="s">
        <v>10117</v>
      </c>
      <c r="D401" s="251" t="s">
        <v>10487</v>
      </c>
      <c r="E401" s="251" t="s">
        <v>9959</v>
      </c>
      <c r="F401" s="251" t="s">
        <v>9966</v>
      </c>
      <c r="G401" s="251" t="s">
        <v>1292</v>
      </c>
      <c r="H401" s="251" t="s">
        <v>10139</v>
      </c>
      <c r="I401" s="257" t="str">
        <f t="shared" si="25"/>
        <v>-00002</v>
      </c>
      <c r="J401" s="251">
        <v>2</v>
      </c>
      <c r="K401" s="251">
        <v>2</v>
      </c>
      <c r="M401" s="251" t="s">
        <v>9958</v>
      </c>
      <c r="N401" s="251" t="s">
        <v>10382</v>
      </c>
      <c r="O401" s="251">
        <v>2</v>
      </c>
      <c r="Q401" s="251" t="s">
        <v>10490</v>
      </c>
      <c r="R401" s="251" t="s">
        <v>10028</v>
      </c>
      <c r="S401" s="252" t="s">
        <v>1291</v>
      </c>
      <c r="T401" s="251" t="str">
        <f t="shared" si="26"/>
        <v>I070627081550BZ070</v>
      </c>
      <c r="W401" s="251" t="str">
        <f t="shared" si="27"/>
        <v>I070627081550-BZ070</v>
      </c>
    </row>
    <row r="402" spans="1:23" x14ac:dyDescent="0.3">
      <c r="A402" s="256" t="str">
        <f t="shared" si="24"/>
        <v>I0706270-81550BZ190-00002</v>
      </c>
      <c r="B402" s="251" t="s">
        <v>10491</v>
      </c>
      <c r="C402" s="251" t="s">
        <v>10117</v>
      </c>
      <c r="D402" s="251" t="s">
        <v>10487</v>
      </c>
      <c r="E402" s="251" t="s">
        <v>9959</v>
      </c>
      <c r="F402" s="251" t="s">
        <v>9968</v>
      </c>
      <c r="G402" s="251" t="s">
        <v>1308</v>
      </c>
      <c r="H402" s="251" t="s">
        <v>10141</v>
      </c>
      <c r="I402" s="257" t="str">
        <f t="shared" si="25"/>
        <v>-00002</v>
      </c>
      <c r="J402" s="251">
        <v>2</v>
      </c>
      <c r="K402" s="251">
        <v>2</v>
      </c>
      <c r="M402" s="251" t="s">
        <v>9958</v>
      </c>
      <c r="N402" s="251" t="s">
        <v>10382</v>
      </c>
      <c r="O402" s="251">
        <v>2</v>
      </c>
      <c r="Q402" s="251" t="s">
        <v>10491</v>
      </c>
      <c r="R402" s="251" t="s">
        <v>10028</v>
      </c>
      <c r="S402" s="252" t="s">
        <v>1307</v>
      </c>
      <c r="T402" s="251" t="str">
        <f t="shared" si="26"/>
        <v>I070627081550BZ190</v>
      </c>
      <c r="W402" s="251" t="str">
        <f t="shared" si="27"/>
        <v>I070627081550-BZ190</v>
      </c>
    </row>
    <row r="403" spans="1:23" x14ac:dyDescent="0.3">
      <c r="A403" s="256" t="str">
        <f t="shared" si="24"/>
        <v>I0706270-81550BZ200-00001</v>
      </c>
      <c r="B403" s="251" t="s">
        <v>10492</v>
      </c>
      <c r="C403" s="251" t="s">
        <v>10117</v>
      </c>
      <c r="D403" s="251" t="s">
        <v>10487</v>
      </c>
      <c r="E403" s="251" t="s">
        <v>9959</v>
      </c>
      <c r="F403" s="251" t="s">
        <v>9970</v>
      </c>
      <c r="G403" s="251" t="s">
        <v>1335</v>
      </c>
      <c r="H403" s="251" t="s">
        <v>10141</v>
      </c>
      <c r="I403" s="257" t="str">
        <f t="shared" si="25"/>
        <v>-00001</v>
      </c>
      <c r="J403" s="251">
        <v>1</v>
      </c>
      <c r="K403" s="251">
        <v>1</v>
      </c>
      <c r="M403" s="251" t="s">
        <v>9993</v>
      </c>
      <c r="N403" s="251" t="s">
        <v>10382</v>
      </c>
      <c r="O403" s="251">
        <v>1</v>
      </c>
      <c r="Q403" s="251" t="s">
        <v>10492</v>
      </c>
      <c r="R403" s="251" t="s">
        <v>10028</v>
      </c>
      <c r="S403" s="252" t="s">
        <v>16</v>
      </c>
      <c r="T403" s="251" t="str">
        <f t="shared" si="26"/>
        <v>I070627081550BZ200</v>
      </c>
      <c r="W403" s="251" t="str">
        <f t="shared" si="27"/>
        <v>I070627081550-BZ200</v>
      </c>
    </row>
    <row r="404" spans="1:23" x14ac:dyDescent="0.3">
      <c r="A404" s="256" t="str">
        <f t="shared" si="24"/>
        <v>I0706270-81551BZ010-00001</v>
      </c>
      <c r="B404" s="251" t="s">
        <v>10493</v>
      </c>
      <c r="C404" s="251" t="s">
        <v>10117</v>
      </c>
      <c r="D404" s="251" t="s">
        <v>10487</v>
      </c>
      <c r="E404" s="251" t="s">
        <v>9959</v>
      </c>
      <c r="F404" s="251" t="s">
        <v>9972</v>
      </c>
      <c r="G404" s="251" t="s">
        <v>1278</v>
      </c>
      <c r="H404" s="251" t="s">
        <v>5216</v>
      </c>
      <c r="I404" s="257" t="str">
        <f t="shared" si="25"/>
        <v>-00001</v>
      </c>
      <c r="J404" s="251">
        <v>1</v>
      </c>
      <c r="K404" s="251">
        <v>1</v>
      </c>
      <c r="M404" s="251" t="s">
        <v>9993</v>
      </c>
      <c r="N404" s="251" t="s">
        <v>10382</v>
      </c>
      <c r="O404" s="251">
        <v>1</v>
      </c>
      <c r="Q404" s="251" t="s">
        <v>10493</v>
      </c>
      <c r="R404" s="251" t="s">
        <v>10028</v>
      </c>
      <c r="S404" s="252" t="s">
        <v>1277</v>
      </c>
      <c r="T404" s="251" t="str">
        <f t="shared" si="26"/>
        <v>I070627081551BZ010</v>
      </c>
      <c r="W404" s="251" t="str">
        <f t="shared" si="27"/>
        <v>I070627081551-BZ010</v>
      </c>
    </row>
    <row r="405" spans="1:23" x14ac:dyDescent="0.3">
      <c r="A405" s="256" t="str">
        <f t="shared" si="24"/>
        <v>I0706270-81551BZ140-00001</v>
      </c>
      <c r="B405" s="251" t="s">
        <v>10494</v>
      </c>
      <c r="C405" s="251" t="s">
        <v>10117</v>
      </c>
      <c r="D405" s="251" t="s">
        <v>10487</v>
      </c>
      <c r="E405" s="251" t="s">
        <v>9959</v>
      </c>
      <c r="F405" s="251" t="s">
        <v>9974</v>
      </c>
      <c r="G405" s="251" t="s">
        <v>1339</v>
      </c>
      <c r="H405" s="251" t="s">
        <v>10144</v>
      </c>
      <c r="I405" s="257" t="str">
        <f t="shared" si="25"/>
        <v>-00001</v>
      </c>
      <c r="J405" s="251">
        <v>1</v>
      </c>
      <c r="K405" s="251">
        <v>1</v>
      </c>
      <c r="M405" s="251" t="s">
        <v>9993</v>
      </c>
      <c r="N405" s="251" t="s">
        <v>10382</v>
      </c>
      <c r="O405" s="251">
        <v>1</v>
      </c>
      <c r="Q405" s="251" t="s">
        <v>10494</v>
      </c>
      <c r="R405" s="251" t="s">
        <v>10028</v>
      </c>
      <c r="S405" s="252" t="s">
        <v>1338</v>
      </c>
      <c r="T405" s="251" t="str">
        <f t="shared" si="26"/>
        <v>I070627081551BZ140</v>
      </c>
      <c r="W405" s="251" t="str">
        <f t="shared" si="27"/>
        <v>I070627081551-BZ140</v>
      </c>
    </row>
    <row r="406" spans="1:23" x14ac:dyDescent="0.3">
      <c r="A406" s="256" t="str">
        <f t="shared" si="24"/>
        <v>I0706270-81560BZ190-00002</v>
      </c>
      <c r="B406" s="251" t="s">
        <v>10495</v>
      </c>
      <c r="C406" s="251" t="s">
        <v>10117</v>
      </c>
      <c r="D406" s="251" t="s">
        <v>10487</v>
      </c>
      <c r="E406" s="251" t="s">
        <v>9959</v>
      </c>
      <c r="F406" s="251" t="s">
        <v>9976</v>
      </c>
      <c r="G406" s="251" t="s">
        <v>1322</v>
      </c>
      <c r="H406" s="251" t="s">
        <v>10146</v>
      </c>
      <c r="I406" s="257" t="str">
        <f t="shared" si="25"/>
        <v>-00002</v>
      </c>
      <c r="J406" s="251">
        <v>2</v>
      </c>
      <c r="K406" s="251">
        <v>2</v>
      </c>
      <c r="M406" s="251" t="s">
        <v>9958</v>
      </c>
      <c r="N406" s="251" t="s">
        <v>10382</v>
      </c>
      <c r="O406" s="251">
        <v>2</v>
      </c>
      <c r="Q406" s="251" t="s">
        <v>10495</v>
      </c>
      <c r="R406" s="251" t="s">
        <v>10028</v>
      </c>
      <c r="S406" s="252" t="s">
        <v>1321</v>
      </c>
      <c r="T406" s="251" t="str">
        <f t="shared" si="26"/>
        <v>I070627081560BZ190</v>
      </c>
      <c r="W406" s="251" t="str">
        <f t="shared" si="27"/>
        <v>I070627081560-BZ190</v>
      </c>
    </row>
    <row r="407" spans="1:23" x14ac:dyDescent="0.3">
      <c r="A407" s="256" t="str">
        <f t="shared" si="24"/>
        <v>I0706270-81561BZ050-00001</v>
      </c>
      <c r="B407" s="251" t="s">
        <v>10496</v>
      </c>
      <c r="C407" s="251" t="s">
        <v>10117</v>
      </c>
      <c r="D407" s="251" t="s">
        <v>10487</v>
      </c>
      <c r="E407" s="251" t="s">
        <v>9959</v>
      </c>
      <c r="F407" s="251" t="s">
        <v>9978</v>
      </c>
      <c r="G407" s="251" t="s">
        <v>1345</v>
      </c>
      <c r="H407" s="251" t="s">
        <v>10148</v>
      </c>
      <c r="I407" s="257" t="str">
        <f t="shared" si="25"/>
        <v>-00001</v>
      </c>
      <c r="J407" s="251">
        <v>1</v>
      </c>
      <c r="K407" s="251">
        <v>1</v>
      </c>
      <c r="M407" s="251" t="s">
        <v>9993</v>
      </c>
      <c r="N407" s="251" t="s">
        <v>10382</v>
      </c>
      <c r="O407" s="251">
        <v>1</v>
      </c>
      <c r="Q407" s="251" t="s">
        <v>10496</v>
      </c>
      <c r="R407" s="251" t="s">
        <v>10028</v>
      </c>
      <c r="S407" s="252" t="s">
        <v>1344</v>
      </c>
      <c r="T407" s="251" t="str">
        <f t="shared" si="26"/>
        <v>I070627081561BZ050</v>
      </c>
      <c r="W407" s="251" t="str">
        <f t="shared" si="27"/>
        <v>I070627081561-BZ050</v>
      </c>
    </row>
    <row r="408" spans="1:23" x14ac:dyDescent="0.3">
      <c r="A408" s="256" t="str">
        <f t="shared" si="24"/>
        <v>I0706270-81561BZ250-00002</v>
      </c>
      <c r="B408" s="251" t="s">
        <v>10497</v>
      </c>
      <c r="C408" s="251" t="s">
        <v>10117</v>
      </c>
      <c r="D408" s="251" t="s">
        <v>10487</v>
      </c>
      <c r="E408" s="251" t="s">
        <v>9959</v>
      </c>
      <c r="F408" s="251" t="s">
        <v>9980</v>
      </c>
      <c r="G408" s="251" t="s">
        <v>1404</v>
      </c>
      <c r="H408" s="251" t="s">
        <v>3443</v>
      </c>
      <c r="I408" s="257" t="str">
        <f t="shared" si="25"/>
        <v>-00002</v>
      </c>
      <c r="J408" s="251">
        <v>2</v>
      </c>
      <c r="K408" s="251">
        <v>2</v>
      </c>
      <c r="M408" s="251" t="s">
        <v>9958</v>
      </c>
      <c r="N408" s="251" t="s">
        <v>10382</v>
      </c>
      <c r="O408" s="251">
        <v>2</v>
      </c>
      <c r="Q408" s="251" t="s">
        <v>10497</v>
      </c>
      <c r="R408" s="251" t="s">
        <v>10028</v>
      </c>
      <c r="S408" s="252" t="s">
        <v>1403</v>
      </c>
      <c r="T408" s="251" t="str">
        <f t="shared" si="26"/>
        <v>I070627081561BZ250</v>
      </c>
      <c r="W408" s="251" t="str">
        <f t="shared" si="27"/>
        <v>I070627081561-BZ250</v>
      </c>
    </row>
    <row r="409" spans="1:23" x14ac:dyDescent="0.3">
      <c r="A409" s="256" t="str">
        <f t="shared" si="24"/>
        <v>I0706271-81240BZ010B0-00004</v>
      </c>
      <c r="B409" s="251" t="s">
        <v>10498</v>
      </c>
      <c r="C409" s="251" t="s">
        <v>10117</v>
      </c>
      <c r="D409" s="251" t="s">
        <v>10499</v>
      </c>
      <c r="E409" s="251" t="s">
        <v>9959</v>
      </c>
      <c r="F409" s="251" t="s">
        <v>9957</v>
      </c>
      <c r="G409" s="251" t="s">
        <v>1484</v>
      </c>
      <c r="H409" s="251" t="s">
        <v>10500</v>
      </c>
      <c r="I409" s="257" t="str">
        <f t="shared" si="25"/>
        <v>-00004</v>
      </c>
      <c r="J409" s="251">
        <v>4</v>
      </c>
      <c r="K409" s="251">
        <v>4</v>
      </c>
      <c r="M409" s="251" t="s">
        <v>10007</v>
      </c>
      <c r="N409" s="251" t="s">
        <v>10470</v>
      </c>
      <c r="O409" s="251">
        <v>4</v>
      </c>
      <c r="Q409" s="251" t="s">
        <v>10498</v>
      </c>
      <c r="R409" s="251" t="s">
        <v>10307</v>
      </c>
      <c r="S409" s="252" t="s">
        <v>1483</v>
      </c>
      <c r="T409" s="251" t="str">
        <f t="shared" si="26"/>
        <v>I070627181240BZ010B0</v>
      </c>
      <c r="W409" s="251" t="str">
        <f t="shared" si="27"/>
        <v>I070627181240-BZ010-B0</v>
      </c>
    </row>
    <row r="410" spans="1:23" x14ac:dyDescent="0.3">
      <c r="A410" s="256" t="str">
        <f t="shared" si="24"/>
        <v>I0706271-81240BZ010B1-00001</v>
      </c>
      <c r="B410" s="251" t="s">
        <v>10501</v>
      </c>
      <c r="C410" s="251" t="s">
        <v>10117</v>
      </c>
      <c r="D410" s="251" t="s">
        <v>10499</v>
      </c>
      <c r="E410" s="251" t="s">
        <v>9959</v>
      </c>
      <c r="F410" s="251" t="s">
        <v>9962</v>
      </c>
      <c r="G410" s="251" t="s">
        <v>1495</v>
      </c>
      <c r="H410" s="251" t="s">
        <v>10502</v>
      </c>
      <c r="I410" s="257" t="str">
        <f t="shared" si="25"/>
        <v>-00001</v>
      </c>
      <c r="J410" s="251">
        <v>1</v>
      </c>
      <c r="K410" s="251">
        <v>1</v>
      </c>
      <c r="M410" s="251" t="s">
        <v>10007</v>
      </c>
      <c r="N410" s="251" t="s">
        <v>10470</v>
      </c>
      <c r="O410" s="251">
        <v>1</v>
      </c>
      <c r="Q410" s="251" t="s">
        <v>10501</v>
      </c>
      <c r="R410" s="251" t="s">
        <v>10307</v>
      </c>
      <c r="S410" s="252" t="s">
        <v>1494</v>
      </c>
      <c r="T410" s="251" t="str">
        <f t="shared" si="26"/>
        <v>I070627181240BZ010B1</v>
      </c>
      <c r="W410" s="251" t="str">
        <f t="shared" si="27"/>
        <v>I070627181240-BZ010-B1</v>
      </c>
    </row>
    <row r="411" spans="1:23" x14ac:dyDescent="0.3">
      <c r="A411" s="256" t="str">
        <f t="shared" si="24"/>
        <v>I0802139-811100W070-00003</v>
      </c>
      <c r="B411" s="251" t="s">
        <v>10503</v>
      </c>
      <c r="C411" s="251" t="s">
        <v>10151</v>
      </c>
      <c r="D411" s="251" t="s">
        <v>10504</v>
      </c>
      <c r="E411" s="251" t="s">
        <v>9959</v>
      </c>
      <c r="F411" s="251" t="s">
        <v>9957</v>
      </c>
      <c r="G411" s="251" t="s">
        <v>45</v>
      </c>
      <c r="H411" s="251" t="s">
        <v>5059</v>
      </c>
      <c r="I411" s="257" t="str">
        <f t="shared" si="25"/>
        <v>-00003</v>
      </c>
      <c r="J411" s="251">
        <v>3</v>
      </c>
      <c r="K411" s="251">
        <v>3</v>
      </c>
      <c r="M411" s="251" t="s">
        <v>9958</v>
      </c>
      <c r="N411" s="251" t="s">
        <v>10027</v>
      </c>
      <c r="O411" s="251">
        <v>3</v>
      </c>
      <c r="Q411" s="251" t="s">
        <v>10503</v>
      </c>
      <c r="R411" s="251" t="s">
        <v>10017</v>
      </c>
      <c r="S411" s="252" t="s">
        <v>44</v>
      </c>
      <c r="T411" s="251" t="str">
        <f t="shared" si="26"/>
        <v>I0802139811100W070</v>
      </c>
      <c r="W411" s="251" t="str">
        <f t="shared" si="27"/>
        <v>I080213981110-0W070</v>
      </c>
    </row>
    <row r="412" spans="1:23" x14ac:dyDescent="0.3">
      <c r="A412" s="256" t="str">
        <f t="shared" si="24"/>
        <v>I0802139-811500W070-00003</v>
      </c>
      <c r="B412" s="251" t="s">
        <v>10505</v>
      </c>
      <c r="C412" s="251" t="s">
        <v>10151</v>
      </c>
      <c r="D412" s="251" t="s">
        <v>10504</v>
      </c>
      <c r="E412" s="251" t="s">
        <v>9959</v>
      </c>
      <c r="F412" s="251" t="s">
        <v>9962</v>
      </c>
      <c r="G412" s="251" t="s">
        <v>53</v>
      </c>
      <c r="H412" s="251" t="s">
        <v>5060</v>
      </c>
      <c r="I412" s="257" t="str">
        <f t="shared" si="25"/>
        <v>-00003</v>
      </c>
      <c r="J412" s="251">
        <v>3</v>
      </c>
      <c r="K412" s="251">
        <v>3</v>
      </c>
      <c r="M412" s="251" t="s">
        <v>9958</v>
      </c>
      <c r="N412" s="251" t="s">
        <v>10027</v>
      </c>
      <c r="O412" s="251">
        <v>3</v>
      </c>
      <c r="Q412" s="251" t="s">
        <v>10505</v>
      </c>
      <c r="R412" s="251" t="s">
        <v>10017</v>
      </c>
      <c r="S412" s="252" t="s">
        <v>52</v>
      </c>
      <c r="T412" s="251" t="str">
        <f t="shared" si="26"/>
        <v>I0802139811500W070</v>
      </c>
      <c r="W412" s="251" t="str">
        <f t="shared" si="27"/>
        <v>I080213981150-0W070</v>
      </c>
    </row>
    <row r="413" spans="1:23" x14ac:dyDescent="0.3">
      <c r="A413" s="256" t="str">
        <f t="shared" si="24"/>
        <v>I0802139-81150F1010-00001</v>
      </c>
      <c r="B413" s="251" t="s">
        <v>10506</v>
      </c>
      <c r="C413" s="251" t="s">
        <v>10151</v>
      </c>
      <c r="D413" s="251" t="s">
        <v>10504</v>
      </c>
      <c r="E413" s="251" t="s">
        <v>9959</v>
      </c>
      <c r="F413" s="251" t="s">
        <v>9964</v>
      </c>
      <c r="G413" s="251" t="s">
        <v>3604</v>
      </c>
      <c r="H413" s="251" t="s">
        <v>10157</v>
      </c>
      <c r="I413" s="257" t="str">
        <f t="shared" si="25"/>
        <v>-00001</v>
      </c>
      <c r="J413" s="251">
        <v>1</v>
      </c>
      <c r="K413" s="251">
        <v>1</v>
      </c>
      <c r="M413" s="251" t="s">
        <v>9993</v>
      </c>
      <c r="N413" s="251" t="s">
        <v>10027</v>
      </c>
      <c r="O413" s="251">
        <v>1</v>
      </c>
      <c r="Q413" s="251" t="s">
        <v>10506</v>
      </c>
      <c r="R413" s="251" t="s">
        <v>10017</v>
      </c>
      <c r="S413" s="252" t="s">
        <v>8694</v>
      </c>
      <c r="T413" s="251" t="str">
        <f t="shared" si="26"/>
        <v>I080213981150F1010</v>
      </c>
      <c r="W413" s="251" t="str">
        <f t="shared" si="27"/>
        <v>I080213981150-F1010</v>
      </c>
    </row>
    <row r="414" spans="1:23" x14ac:dyDescent="0.3">
      <c r="A414" s="256" t="str">
        <f t="shared" si="24"/>
        <v>I0306126-525620K070-00002</v>
      </c>
      <c r="B414" s="251" t="s">
        <v>10507</v>
      </c>
      <c r="C414" s="251" t="s">
        <v>9954</v>
      </c>
      <c r="D414" s="251" t="s">
        <v>10508</v>
      </c>
      <c r="E414" s="251" t="s">
        <v>10016</v>
      </c>
      <c r="F414" s="251" t="s">
        <v>9957</v>
      </c>
      <c r="G414" s="251" t="s">
        <v>732</v>
      </c>
      <c r="H414" s="251" t="s">
        <v>10161</v>
      </c>
      <c r="I414" s="257" t="str">
        <f t="shared" si="25"/>
        <v>-00002</v>
      </c>
      <c r="J414" s="251">
        <v>2</v>
      </c>
      <c r="K414" s="251">
        <v>2</v>
      </c>
      <c r="M414" s="251" t="s">
        <v>10007</v>
      </c>
      <c r="N414" s="251" t="s">
        <v>10027</v>
      </c>
      <c r="O414" s="251">
        <v>2</v>
      </c>
      <c r="Q414" s="251" t="s">
        <v>10507</v>
      </c>
      <c r="R414" s="251" t="s">
        <v>9960</v>
      </c>
      <c r="S414" s="252" t="s">
        <v>731</v>
      </c>
      <c r="T414" s="251" t="str">
        <f t="shared" si="26"/>
        <v>I0306126525620K070</v>
      </c>
      <c r="W414" s="251" t="str">
        <f t="shared" si="27"/>
        <v>I030612652562-0K070</v>
      </c>
    </row>
    <row r="415" spans="1:23" x14ac:dyDescent="0.3">
      <c r="A415" s="256" t="str">
        <f t="shared" si="24"/>
        <v>I0306126-525630K010-00001</v>
      </c>
      <c r="B415" s="251" t="s">
        <v>10509</v>
      </c>
      <c r="C415" s="251" t="s">
        <v>9954</v>
      </c>
      <c r="D415" s="251" t="s">
        <v>10508</v>
      </c>
      <c r="E415" s="251" t="s">
        <v>10016</v>
      </c>
      <c r="F415" s="251" t="s">
        <v>9962</v>
      </c>
      <c r="G415" s="251" t="s">
        <v>749</v>
      </c>
      <c r="H415" s="251" t="s">
        <v>10163</v>
      </c>
      <c r="I415" s="257" t="str">
        <f t="shared" si="25"/>
        <v>-00001</v>
      </c>
      <c r="J415" s="251">
        <v>1</v>
      </c>
      <c r="K415" s="251">
        <v>1</v>
      </c>
      <c r="M415" s="251" t="s">
        <v>10007</v>
      </c>
      <c r="N415" s="251" t="s">
        <v>10027</v>
      </c>
      <c r="O415" s="251">
        <v>1</v>
      </c>
      <c r="Q415" s="251" t="s">
        <v>10509</v>
      </c>
      <c r="R415" s="251" t="s">
        <v>9960</v>
      </c>
      <c r="S415" s="252" t="s">
        <v>748</v>
      </c>
      <c r="T415" s="251" t="str">
        <f t="shared" si="26"/>
        <v>I0306126525630K010</v>
      </c>
      <c r="W415" s="251" t="str">
        <f t="shared" si="27"/>
        <v>I030612652563-0K010</v>
      </c>
    </row>
    <row r="416" spans="1:23" x14ac:dyDescent="0.3">
      <c r="A416" s="256" t="str">
        <f t="shared" si="24"/>
        <v>I0306126-811100K520-00005</v>
      </c>
      <c r="B416" s="251" t="s">
        <v>10510</v>
      </c>
      <c r="C416" s="251" t="s">
        <v>9954</v>
      </c>
      <c r="D416" s="251" t="s">
        <v>10508</v>
      </c>
      <c r="E416" s="251" t="s">
        <v>10016</v>
      </c>
      <c r="F416" s="251" t="s">
        <v>9964</v>
      </c>
      <c r="G416" s="251" t="s">
        <v>269</v>
      </c>
      <c r="H416" s="251" t="s">
        <v>3422</v>
      </c>
      <c r="I416" s="257" t="str">
        <f t="shared" si="25"/>
        <v>-00005</v>
      </c>
      <c r="J416" s="251">
        <v>5</v>
      </c>
      <c r="K416" s="251">
        <v>5</v>
      </c>
      <c r="M416" s="251" t="s">
        <v>9958</v>
      </c>
      <c r="N416" s="251" t="s">
        <v>10027</v>
      </c>
      <c r="O416" s="251">
        <v>5</v>
      </c>
      <c r="Q416" s="251" t="s">
        <v>10510</v>
      </c>
      <c r="R416" s="251" t="s">
        <v>9960</v>
      </c>
      <c r="S416" s="252" t="s">
        <v>7</v>
      </c>
      <c r="T416" s="251" t="str">
        <f t="shared" si="26"/>
        <v>I0306126811100K520</v>
      </c>
      <c r="W416" s="251" t="str">
        <f t="shared" si="27"/>
        <v>I030612681110-0K520</v>
      </c>
    </row>
    <row r="417" spans="1:23" x14ac:dyDescent="0.3">
      <c r="A417" s="256" t="str">
        <f t="shared" si="24"/>
        <v>I0306126-811100K580-00008</v>
      </c>
      <c r="B417" s="251" t="s">
        <v>10511</v>
      </c>
      <c r="C417" s="251" t="s">
        <v>9954</v>
      </c>
      <c r="D417" s="251" t="s">
        <v>10508</v>
      </c>
      <c r="E417" s="251" t="s">
        <v>10016</v>
      </c>
      <c r="F417" s="251" t="s">
        <v>9966</v>
      </c>
      <c r="G417" s="251" t="s">
        <v>429</v>
      </c>
      <c r="H417" s="251" t="s">
        <v>3422</v>
      </c>
      <c r="I417" s="257" t="str">
        <f t="shared" si="25"/>
        <v>-00008</v>
      </c>
      <c r="J417" s="251">
        <v>8</v>
      </c>
      <c r="K417" s="251">
        <v>8</v>
      </c>
      <c r="M417" s="251" t="s">
        <v>9958</v>
      </c>
      <c r="N417" s="251" t="s">
        <v>10027</v>
      </c>
      <c r="O417" s="251">
        <v>8</v>
      </c>
      <c r="Q417" s="251" t="s">
        <v>10511</v>
      </c>
      <c r="R417" s="251" t="s">
        <v>9960</v>
      </c>
      <c r="S417" s="252" t="s">
        <v>428</v>
      </c>
      <c r="T417" s="251" t="str">
        <f t="shared" si="26"/>
        <v>I0306126811100K580</v>
      </c>
      <c r="W417" s="251" t="str">
        <f t="shared" si="27"/>
        <v>I030612681110-0K580</v>
      </c>
    </row>
    <row r="418" spans="1:23" x14ac:dyDescent="0.3">
      <c r="A418" s="256" t="str">
        <f t="shared" si="24"/>
        <v>I0306126-811300K520-00010</v>
      </c>
      <c r="B418" s="251" t="s">
        <v>10512</v>
      </c>
      <c r="C418" s="251" t="s">
        <v>9954</v>
      </c>
      <c r="D418" s="251" t="s">
        <v>10508</v>
      </c>
      <c r="E418" s="251" t="s">
        <v>10016</v>
      </c>
      <c r="F418" s="251" t="s">
        <v>9968</v>
      </c>
      <c r="G418" s="251" t="s">
        <v>277</v>
      </c>
      <c r="H418" s="251" t="s">
        <v>5101</v>
      </c>
      <c r="I418" s="257" t="str">
        <f t="shared" si="25"/>
        <v>-00010</v>
      </c>
      <c r="J418" s="251">
        <v>10</v>
      </c>
      <c r="K418" s="251">
        <v>10</v>
      </c>
      <c r="M418" s="251" t="s">
        <v>9958</v>
      </c>
      <c r="N418" s="251" t="s">
        <v>10027</v>
      </c>
      <c r="O418" s="251">
        <v>10</v>
      </c>
      <c r="Q418" s="251" t="s">
        <v>10512</v>
      </c>
      <c r="R418" s="251" t="s">
        <v>9960</v>
      </c>
      <c r="S418" s="252" t="s">
        <v>276</v>
      </c>
      <c r="T418" s="251" t="str">
        <f t="shared" si="26"/>
        <v>I0306126811300K520</v>
      </c>
      <c r="W418" s="251" t="str">
        <f t="shared" si="27"/>
        <v>I030612681130-0K520</v>
      </c>
    </row>
    <row r="419" spans="1:23" x14ac:dyDescent="0.3">
      <c r="A419" s="256" t="str">
        <f t="shared" si="24"/>
        <v>I0306126-811300K580-00013</v>
      </c>
      <c r="B419" s="251" t="s">
        <v>10513</v>
      </c>
      <c r="C419" s="251" t="s">
        <v>9954</v>
      </c>
      <c r="D419" s="251" t="s">
        <v>10508</v>
      </c>
      <c r="E419" s="251" t="s">
        <v>10016</v>
      </c>
      <c r="F419" s="251" t="s">
        <v>9970</v>
      </c>
      <c r="G419" s="251" t="s">
        <v>434</v>
      </c>
      <c r="H419" s="251" t="s">
        <v>5101</v>
      </c>
      <c r="I419" s="257" t="str">
        <f t="shared" si="25"/>
        <v>-00013</v>
      </c>
      <c r="J419" s="251">
        <v>13</v>
      </c>
      <c r="K419" s="251">
        <v>13</v>
      </c>
      <c r="M419" s="251" t="s">
        <v>9958</v>
      </c>
      <c r="N419" s="251" t="s">
        <v>10027</v>
      </c>
      <c r="O419" s="251">
        <v>13</v>
      </c>
      <c r="Q419" s="251" t="s">
        <v>10513</v>
      </c>
      <c r="R419" s="251" t="s">
        <v>9960</v>
      </c>
      <c r="S419" s="252" t="s">
        <v>433</v>
      </c>
      <c r="T419" s="251" t="str">
        <f t="shared" si="26"/>
        <v>I0306126811300K580</v>
      </c>
      <c r="W419" s="251" t="str">
        <f t="shared" si="27"/>
        <v>I030612681130-0K580</v>
      </c>
    </row>
    <row r="420" spans="1:23" x14ac:dyDescent="0.3">
      <c r="A420" s="256" t="str">
        <f t="shared" si="24"/>
        <v>I0306126-8113852570-00003</v>
      </c>
      <c r="B420" s="251" t="s">
        <v>10514</v>
      </c>
      <c r="C420" s="251" t="s">
        <v>9954</v>
      </c>
      <c r="D420" s="251" t="s">
        <v>10508</v>
      </c>
      <c r="E420" s="251" t="s">
        <v>10016</v>
      </c>
      <c r="F420" s="251" t="s">
        <v>9972</v>
      </c>
      <c r="G420" s="251" t="s">
        <v>955</v>
      </c>
      <c r="H420" s="251" t="s">
        <v>10349</v>
      </c>
      <c r="I420" s="257" t="str">
        <f t="shared" si="25"/>
        <v>-00003</v>
      </c>
      <c r="J420" s="251">
        <v>3</v>
      </c>
      <c r="K420" s="251">
        <v>3</v>
      </c>
      <c r="M420" s="251" t="s">
        <v>10007</v>
      </c>
      <c r="N420" s="251" t="s">
        <v>10027</v>
      </c>
      <c r="O420" s="251">
        <v>3</v>
      </c>
      <c r="Q420" s="251" t="s">
        <v>10514</v>
      </c>
      <c r="R420" s="251" t="s">
        <v>9960</v>
      </c>
      <c r="S420" s="252">
        <v>8113852570</v>
      </c>
      <c r="T420" s="251" t="str">
        <f t="shared" si="26"/>
        <v>I03061268113852570</v>
      </c>
      <c r="W420" s="251" t="str">
        <f t="shared" si="27"/>
        <v>I030612681138-52570</v>
      </c>
    </row>
    <row r="421" spans="1:23" x14ac:dyDescent="0.3">
      <c r="A421" s="256" t="str">
        <f t="shared" si="24"/>
        <v>I0306126-811500K520-00005</v>
      </c>
      <c r="B421" s="251" t="s">
        <v>10515</v>
      </c>
      <c r="C421" s="251" t="s">
        <v>9954</v>
      </c>
      <c r="D421" s="251" t="s">
        <v>10508</v>
      </c>
      <c r="E421" s="251" t="s">
        <v>10016</v>
      </c>
      <c r="F421" s="251" t="s">
        <v>9974</v>
      </c>
      <c r="G421" s="251" t="s">
        <v>280</v>
      </c>
      <c r="H421" s="251" t="s">
        <v>3429</v>
      </c>
      <c r="I421" s="257" t="str">
        <f t="shared" si="25"/>
        <v>-00005</v>
      </c>
      <c r="J421" s="251">
        <v>5</v>
      </c>
      <c r="K421" s="251">
        <v>5</v>
      </c>
      <c r="M421" s="251" t="s">
        <v>9958</v>
      </c>
      <c r="N421" s="251" t="s">
        <v>10027</v>
      </c>
      <c r="O421" s="251">
        <v>5</v>
      </c>
      <c r="Q421" s="251" t="s">
        <v>10515</v>
      </c>
      <c r="R421" s="251" t="s">
        <v>9960</v>
      </c>
      <c r="S421" s="252" t="s">
        <v>12</v>
      </c>
      <c r="T421" s="251" t="str">
        <f t="shared" si="26"/>
        <v>I0306126811500K520</v>
      </c>
      <c r="W421" s="251" t="str">
        <f t="shared" si="27"/>
        <v>I030612681150-0K520</v>
      </c>
    </row>
    <row r="422" spans="1:23" x14ac:dyDescent="0.3">
      <c r="A422" s="256" t="str">
        <f t="shared" si="24"/>
        <v>I0306126-811500K580-00008</v>
      </c>
      <c r="B422" s="251" t="s">
        <v>10516</v>
      </c>
      <c r="C422" s="251" t="s">
        <v>9954</v>
      </c>
      <c r="D422" s="251" t="s">
        <v>10508</v>
      </c>
      <c r="E422" s="251" t="s">
        <v>10016</v>
      </c>
      <c r="F422" s="251" t="s">
        <v>9976</v>
      </c>
      <c r="G422" s="251" t="s">
        <v>437</v>
      </c>
      <c r="H422" s="251" t="s">
        <v>3429</v>
      </c>
      <c r="I422" s="257" t="str">
        <f t="shared" si="25"/>
        <v>-00008</v>
      </c>
      <c r="J422" s="251">
        <v>8</v>
      </c>
      <c r="K422" s="251">
        <v>8</v>
      </c>
      <c r="M422" s="251" t="s">
        <v>9958</v>
      </c>
      <c r="N422" s="251" t="s">
        <v>10027</v>
      </c>
      <c r="O422" s="251">
        <v>8</v>
      </c>
      <c r="Q422" s="251" t="s">
        <v>10516</v>
      </c>
      <c r="R422" s="251" t="s">
        <v>9960</v>
      </c>
      <c r="S422" s="252" t="s">
        <v>436</v>
      </c>
      <c r="T422" s="251" t="str">
        <f t="shared" si="26"/>
        <v>I0306126811500K580</v>
      </c>
      <c r="W422" s="251" t="str">
        <f t="shared" si="27"/>
        <v>I030612681150-0K580</v>
      </c>
    </row>
    <row r="423" spans="1:23" x14ac:dyDescent="0.3">
      <c r="A423" s="256" t="str">
        <f t="shared" si="24"/>
        <v>I0306126-811700K520-00010</v>
      </c>
      <c r="B423" s="251" t="s">
        <v>10517</v>
      </c>
      <c r="C423" s="251" t="s">
        <v>9954</v>
      </c>
      <c r="D423" s="251" t="s">
        <v>10508</v>
      </c>
      <c r="E423" s="251" t="s">
        <v>10016</v>
      </c>
      <c r="F423" s="251" t="s">
        <v>9978</v>
      </c>
      <c r="G423" s="251" t="s">
        <v>285</v>
      </c>
      <c r="H423" s="251" t="s">
        <v>5102</v>
      </c>
      <c r="I423" s="257" t="str">
        <f t="shared" si="25"/>
        <v>-00010</v>
      </c>
      <c r="J423" s="251">
        <v>10</v>
      </c>
      <c r="K423" s="251">
        <v>10</v>
      </c>
      <c r="M423" s="251" t="s">
        <v>9958</v>
      </c>
      <c r="N423" s="251" t="s">
        <v>10027</v>
      </c>
      <c r="O423" s="251">
        <v>10</v>
      </c>
      <c r="Q423" s="251" t="s">
        <v>10517</v>
      </c>
      <c r="R423" s="251" t="s">
        <v>9960</v>
      </c>
      <c r="S423" s="252" t="s">
        <v>284</v>
      </c>
      <c r="T423" s="251" t="str">
        <f t="shared" si="26"/>
        <v>I0306126811700K520</v>
      </c>
      <c r="W423" s="251" t="str">
        <f t="shared" si="27"/>
        <v>I030612681170-0K520</v>
      </c>
    </row>
    <row r="424" spans="1:23" x14ac:dyDescent="0.3">
      <c r="A424" s="256" t="str">
        <f t="shared" si="24"/>
        <v>I0306126-811700K580-00019</v>
      </c>
      <c r="B424" s="251" t="s">
        <v>10518</v>
      </c>
      <c r="C424" s="251" t="s">
        <v>9954</v>
      </c>
      <c r="D424" s="251" t="s">
        <v>10508</v>
      </c>
      <c r="E424" s="251" t="s">
        <v>10016</v>
      </c>
      <c r="F424" s="251" t="s">
        <v>9980</v>
      </c>
      <c r="G424" s="251" t="s">
        <v>442</v>
      </c>
      <c r="H424" s="251" t="s">
        <v>5102</v>
      </c>
      <c r="I424" s="257" t="str">
        <f t="shared" si="25"/>
        <v>-00019</v>
      </c>
      <c r="J424" s="251">
        <v>19</v>
      </c>
      <c r="K424" s="251">
        <v>19</v>
      </c>
      <c r="M424" s="251" t="s">
        <v>9958</v>
      </c>
      <c r="N424" s="251" t="s">
        <v>10027</v>
      </c>
      <c r="O424" s="251">
        <v>19</v>
      </c>
      <c r="Q424" s="251" t="s">
        <v>10518</v>
      </c>
      <c r="R424" s="251" t="s">
        <v>9960</v>
      </c>
      <c r="S424" s="252" t="s">
        <v>441</v>
      </c>
      <c r="T424" s="251" t="str">
        <f t="shared" si="26"/>
        <v>I0306126811700K580</v>
      </c>
      <c r="W424" s="251" t="str">
        <f t="shared" si="27"/>
        <v>I030612681170-0K580</v>
      </c>
    </row>
    <row r="425" spans="1:23" x14ac:dyDescent="0.3">
      <c r="A425" s="256" t="str">
        <f t="shared" si="24"/>
        <v>I0306126-815500K210-00006</v>
      </c>
      <c r="B425" s="251" t="s">
        <v>10519</v>
      </c>
      <c r="C425" s="251" t="s">
        <v>9954</v>
      </c>
      <c r="D425" s="251" t="s">
        <v>10508</v>
      </c>
      <c r="E425" s="251" t="s">
        <v>10016</v>
      </c>
      <c r="F425" s="251" t="s">
        <v>9982</v>
      </c>
      <c r="G425" s="251" t="s">
        <v>654</v>
      </c>
      <c r="H425" s="251" t="s">
        <v>5202</v>
      </c>
      <c r="I425" s="257" t="str">
        <f t="shared" si="25"/>
        <v>-00006</v>
      </c>
      <c r="J425" s="251">
        <v>6</v>
      </c>
      <c r="K425" s="251">
        <v>6</v>
      </c>
      <c r="M425" s="251" t="s">
        <v>9958</v>
      </c>
      <c r="N425" s="251" t="s">
        <v>10027</v>
      </c>
      <c r="O425" s="251">
        <v>6</v>
      </c>
      <c r="Q425" s="251" t="s">
        <v>10519</v>
      </c>
      <c r="R425" s="251" t="s">
        <v>9960</v>
      </c>
      <c r="S425" s="252" t="s">
        <v>653</v>
      </c>
      <c r="T425" s="251" t="str">
        <f t="shared" si="26"/>
        <v>I0306126815500K210</v>
      </c>
      <c r="W425" s="251" t="str">
        <f t="shared" si="27"/>
        <v>I030612681550-0K210</v>
      </c>
    </row>
    <row r="426" spans="1:23" x14ac:dyDescent="0.3">
      <c r="A426" s="256" t="str">
        <f t="shared" si="24"/>
        <v>I0306126-815500K240-00005</v>
      </c>
      <c r="B426" s="251" t="s">
        <v>10520</v>
      </c>
      <c r="C426" s="251" t="s">
        <v>9954</v>
      </c>
      <c r="D426" s="251" t="s">
        <v>10508</v>
      </c>
      <c r="E426" s="251" t="s">
        <v>10016</v>
      </c>
      <c r="F426" s="251" t="s">
        <v>9984</v>
      </c>
      <c r="G426" s="251" t="s">
        <v>727</v>
      </c>
      <c r="H426" s="251" t="s">
        <v>5202</v>
      </c>
      <c r="I426" s="257" t="str">
        <f t="shared" si="25"/>
        <v>-00005</v>
      </c>
      <c r="J426" s="251">
        <v>5</v>
      </c>
      <c r="K426" s="251">
        <v>5</v>
      </c>
      <c r="M426" s="251" t="s">
        <v>9958</v>
      </c>
      <c r="N426" s="251" t="s">
        <v>10027</v>
      </c>
      <c r="O426" s="251">
        <v>5</v>
      </c>
      <c r="Q426" s="251" t="s">
        <v>10520</v>
      </c>
      <c r="R426" s="251" t="s">
        <v>9960</v>
      </c>
      <c r="S426" s="252" t="s">
        <v>726</v>
      </c>
      <c r="T426" s="251" t="str">
        <f t="shared" si="26"/>
        <v>I0306126815500K240</v>
      </c>
      <c r="W426" s="251" t="str">
        <f t="shared" si="27"/>
        <v>I030612681550-0K240</v>
      </c>
    </row>
    <row r="427" spans="1:23" x14ac:dyDescent="0.3">
      <c r="A427" s="256" t="str">
        <f t="shared" si="24"/>
        <v>I0306126-815500K630-00001</v>
      </c>
      <c r="B427" s="251" t="s">
        <v>10521</v>
      </c>
      <c r="C427" s="251" t="s">
        <v>9954</v>
      </c>
      <c r="D427" s="251" t="s">
        <v>10508</v>
      </c>
      <c r="E427" s="251" t="s">
        <v>10016</v>
      </c>
      <c r="F427" s="251" t="s">
        <v>9986</v>
      </c>
      <c r="G427" s="251" t="s">
        <v>3385</v>
      </c>
      <c r="H427" s="251" t="s">
        <v>5202</v>
      </c>
      <c r="I427" s="257" t="str">
        <f t="shared" si="25"/>
        <v>-00001</v>
      </c>
      <c r="J427" s="251">
        <v>1</v>
      </c>
      <c r="K427" s="251">
        <v>1</v>
      </c>
      <c r="M427" s="251" t="s">
        <v>9958</v>
      </c>
      <c r="N427" s="251" t="s">
        <v>10027</v>
      </c>
      <c r="O427" s="251">
        <v>1</v>
      </c>
      <c r="Q427" s="251" t="s">
        <v>10521</v>
      </c>
      <c r="R427" s="251" t="s">
        <v>9960</v>
      </c>
      <c r="S427" s="252" t="s">
        <v>3366</v>
      </c>
      <c r="T427" s="251" t="str">
        <f t="shared" si="26"/>
        <v>I0306126815500K630</v>
      </c>
      <c r="W427" s="251" t="str">
        <f t="shared" si="27"/>
        <v>I030612681550-0K630</v>
      </c>
    </row>
    <row r="428" spans="1:23" x14ac:dyDescent="0.3">
      <c r="A428" s="256" t="str">
        <f t="shared" si="24"/>
        <v>I0306126-815510K240-00011</v>
      </c>
      <c r="B428" s="251" t="s">
        <v>10522</v>
      </c>
      <c r="C428" s="251" t="s">
        <v>9954</v>
      </c>
      <c r="D428" s="251" t="s">
        <v>10508</v>
      </c>
      <c r="E428" s="251" t="s">
        <v>10016</v>
      </c>
      <c r="F428" s="251" t="s">
        <v>9988</v>
      </c>
      <c r="G428" s="251" t="s">
        <v>740</v>
      </c>
      <c r="H428" s="251" t="s">
        <v>3436</v>
      </c>
      <c r="I428" s="257" t="str">
        <f t="shared" si="25"/>
        <v>-00011</v>
      </c>
      <c r="J428" s="251">
        <v>11</v>
      </c>
      <c r="K428" s="251">
        <v>11</v>
      </c>
      <c r="M428" s="251" t="s">
        <v>9958</v>
      </c>
      <c r="N428" s="251" t="s">
        <v>10027</v>
      </c>
      <c r="O428" s="251">
        <v>11</v>
      </c>
      <c r="Q428" s="251" t="s">
        <v>10522</v>
      </c>
      <c r="R428" s="251" t="s">
        <v>9960</v>
      </c>
      <c r="S428" s="252" t="s">
        <v>9</v>
      </c>
      <c r="T428" s="251" t="str">
        <f t="shared" si="26"/>
        <v>I0306126815510K240</v>
      </c>
      <c r="W428" s="251" t="str">
        <f t="shared" si="27"/>
        <v>I030612681551-0K240</v>
      </c>
    </row>
    <row r="429" spans="1:23" x14ac:dyDescent="0.3">
      <c r="A429" s="256" t="str">
        <f t="shared" si="24"/>
        <v>I0306126-815600K210-00002</v>
      </c>
      <c r="B429" s="251" t="s">
        <v>10523</v>
      </c>
      <c r="C429" s="251" t="s">
        <v>9954</v>
      </c>
      <c r="D429" s="251" t="s">
        <v>10508</v>
      </c>
      <c r="E429" s="251" t="s">
        <v>10016</v>
      </c>
      <c r="F429" s="251" t="s">
        <v>9990</v>
      </c>
      <c r="G429" s="251" t="s">
        <v>670</v>
      </c>
      <c r="H429" s="251" t="s">
        <v>5204</v>
      </c>
      <c r="I429" s="257" t="str">
        <f t="shared" si="25"/>
        <v>-00002</v>
      </c>
      <c r="J429" s="251">
        <v>2</v>
      </c>
      <c r="K429" s="251">
        <v>2</v>
      </c>
      <c r="M429" s="251" t="s">
        <v>9958</v>
      </c>
      <c r="N429" s="251" t="s">
        <v>10027</v>
      </c>
      <c r="O429" s="251">
        <v>2</v>
      </c>
      <c r="Q429" s="251" t="s">
        <v>10523</v>
      </c>
      <c r="R429" s="251" t="s">
        <v>9960</v>
      </c>
      <c r="S429" s="252" t="s">
        <v>13</v>
      </c>
      <c r="T429" s="251" t="str">
        <f t="shared" si="26"/>
        <v>I0306126815600K210</v>
      </c>
      <c r="W429" s="251" t="str">
        <f t="shared" si="27"/>
        <v>I030612681560-0K210</v>
      </c>
    </row>
    <row r="430" spans="1:23" x14ac:dyDescent="0.3">
      <c r="A430" s="256" t="str">
        <f t="shared" si="24"/>
        <v>I0306126-815600K240-00005</v>
      </c>
      <c r="B430" s="251" t="s">
        <v>10524</v>
      </c>
      <c r="C430" s="251" t="s">
        <v>9954</v>
      </c>
      <c r="D430" s="251" t="s">
        <v>10508</v>
      </c>
      <c r="E430" s="251" t="s">
        <v>10016</v>
      </c>
      <c r="F430" s="251" t="s">
        <v>9992</v>
      </c>
      <c r="G430" s="251" t="s">
        <v>744</v>
      </c>
      <c r="H430" s="251" t="s">
        <v>5204</v>
      </c>
      <c r="I430" s="257" t="str">
        <f t="shared" si="25"/>
        <v>-00005</v>
      </c>
      <c r="J430" s="251">
        <v>5</v>
      </c>
      <c r="K430" s="251">
        <v>5</v>
      </c>
      <c r="M430" s="251" t="s">
        <v>9958</v>
      </c>
      <c r="N430" s="251" t="s">
        <v>10027</v>
      </c>
      <c r="O430" s="251">
        <v>5</v>
      </c>
      <c r="Q430" s="251" t="s">
        <v>10524</v>
      </c>
      <c r="R430" s="251" t="s">
        <v>9960</v>
      </c>
      <c r="S430" s="252" t="s">
        <v>743</v>
      </c>
      <c r="T430" s="251" t="str">
        <f t="shared" si="26"/>
        <v>I0306126815600K240</v>
      </c>
      <c r="W430" s="251" t="str">
        <f t="shared" si="27"/>
        <v>I030612681560-0K240</v>
      </c>
    </row>
    <row r="431" spans="1:23" x14ac:dyDescent="0.3">
      <c r="A431" s="256" t="str">
        <f t="shared" si="24"/>
        <v>I0306126-815610K240-00012</v>
      </c>
      <c r="B431" s="251" t="s">
        <v>10525</v>
      </c>
      <c r="C431" s="251" t="s">
        <v>9954</v>
      </c>
      <c r="D431" s="251" t="s">
        <v>10508</v>
      </c>
      <c r="E431" s="251" t="s">
        <v>10016</v>
      </c>
      <c r="F431" s="251" t="s">
        <v>9995</v>
      </c>
      <c r="G431" s="251" t="s">
        <v>753</v>
      </c>
      <c r="H431" s="251" t="s">
        <v>3443</v>
      </c>
      <c r="I431" s="257" t="str">
        <f t="shared" si="25"/>
        <v>-00012</v>
      </c>
      <c r="J431" s="251">
        <v>12</v>
      </c>
      <c r="K431" s="251">
        <v>12</v>
      </c>
      <c r="M431" s="251" t="s">
        <v>9958</v>
      </c>
      <c r="N431" s="251" t="s">
        <v>10027</v>
      </c>
      <c r="O431" s="251">
        <v>12</v>
      </c>
      <c r="Q431" s="251" t="s">
        <v>10525</v>
      </c>
      <c r="R431" s="251" t="s">
        <v>9960</v>
      </c>
      <c r="S431" s="252" t="s">
        <v>10</v>
      </c>
      <c r="T431" s="251" t="str">
        <f t="shared" si="26"/>
        <v>I0306126815610K240</v>
      </c>
      <c r="W431" s="251" t="str">
        <f t="shared" si="27"/>
        <v>I030612681561-0K240</v>
      </c>
    </row>
    <row r="432" spans="1:23" x14ac:dyDescent="0.3">
      <c r="A432" s="256" t="str">
        <f t="shared" si="24"/>
        <v>I0306126-815800K050-00004</v>
      </c>
      <c r="B432" s="251" t="s">
        <v>10526</v>
      </c>
      <c r="C432" s="251" t="s">
        <v>9954</v>
      </c>
      <c r="D432" s="251" t="s">
        <v>10508</v>
      </c>
      <c r="E432" s="251" t="s">
        <v>10016</v>
      </c>
      <c r="F432" s="251" t="s">
        <v>9997</v>
      </c>
      <c r="G432" s="251" t="s">
        <v>756</v>
      </c>
      <c r="H432" s="251" t="s">
        <v>758</v>
      </c>
      <c r="I432" s="257" t="str">
        <f t="shared" si="25"/>
        <v>-00004</v>
      </c>
      <c r="J432" s="251">
        <v>4</v>
      </c>
      <c r="K432" s="251">
        <v>4</v>
      </c>
      <c r="M432" s="251" t="s">
        <v>9958</v>
      </c>
      <c r="N432" s="251" t="s">
        <v>10027</v>
      </c>
      <c r="O432" s="251">
        <v>4</v>
      </c>
      <c r="Q432" s="251" t="s">
        <v>10526</v>
      </c>
      <c r="R432" s="251" t="s">
        <v>9960</v>
      </c>
      <c r="S432" s="252" t="s">
        <v>6</v>
      </c>
      <c r="T432" s="251" t="str">
        <f t="shared" si="26"/>
        <v>I0306126815800K050</v>
      </c>
      <c r="W432" s="251" t="str">
        <f t="shared" si="27"/>
        <v>I030612681580-0K050</v>
      </c>
    </row>
    <row r="433" spans="1:23" x14ac:dyDescent="0.3">
      <c r="A433" s="256" t="str">
        <f t="shared" si="24"/>
        <v>I0306126-815800K260-00002</v>
      </c>
      <c r="B433" s="251" t="s">
        <v>10527</v>
      </c>
      <c r="C433" s="251" t="s">
        <v>9954</v>
      </c>
      <c r="D433" s="251" t="s">
        <v>10508</v>
      </c>
      <c r="E433" s="251" t="s">
        <v>10016</v>
      </c>
      <c r="F433" s="251" t="s">
        <v>10000</v>
      </c>
      <c r="G433" s="251" t="s">
        <v>3387</v>
      </c>
      <c r="H433" s="251" t="s">
        <v>758</v>
      </c>
      <c r="I433" s="257" t="str">
        <f t="shared" si="25"/>
        <v>-00002</v>
      </c>
      <c r="J433" s="251">
        <v>2</v>
      </c>
      <c r="K433" s="251">
        <v>2</v>
      </c>
      <c r="M433" s="251" t="s">
        <v>9993</v>
      </c>
      <c r="N433" s="251" t="s">
        <v>10027</v>
      </c>
      <c r="O433" s="251">
        <v>2</v>
      </c>
      <c r="Q433" s="251" t="s">
        <v>10527</v>
      </c>
      <c r="R433" s="251" t="s">
        <v>9960</v>
      </c>
      <c r="S433" s="252" t="s">
        <v>3374</v>
      </c>
      <c r="T433" s="251" t="str">
        <f t="shared" si="26"/>
        <v>I0306126815800K260</v>
      </c>
      <c r="W433" s="251" t="str">
        <f t="shared" si="27"/>
        <v>I030612681580-0K260</v>
      </c>
    </row>
    <row r="434" spans="1:23" x14ac:dyDescent="0.3">
      <c r="A434" s="256" t="str">
        <f t="shared" si="24"/>
        <v>I0306126-815810K050-00001</v>
      </c>
      <c r="B434" s="251" t="s">
        <v>10528</v>
      </c>
      <c r="C434" s="251" t="s">
        <v>9954</v>
      </c>
      <c r="D434" s="251" t="s">
        <v>10508</v>
      </c>
      <c r="E434" s="251" t="s">
        <v>10016</v>
      </c>
      <c r="F434" s="251" t="s">
        <v>10002</v>
      </c>
      <c r="G434" s="251" t="s">
        <v>763</v>
      </c>
      <c r="H434" s="251" t="s">
        <v>5218</v>
      </c>
      <c r="I434" s="257" t="str">
        <f t="shared" si="25"/>
        <v>-00001</v>
      </c>
      <c r="J434" s="251">
        <v>1</v>
      </c>
      <c r="K434" s="251">
        <v>1</v>
      </c>
      <c r="M434" s="251" t="s">
        <v>9958</v>
      </c>
      <c r="N434" s="251" t="s">
        <v>10027</v>
      </c>
      <c r="O434" s="251">
        <v>1</v>
      </c>
      <c r="Q434" s="251" t="s">
        <v>10528</v>
      </c>
      <c r="R434" s="251" t="s">
        <v>9960</v>
      </c>
      <c r="S434" s="252" t="s">
        <v>762</v>
      </c>
      <c r="T434" s="251" t="str">
        <f t="shared" si="26"/>
        <v>I0306126815810K050</v>
      </c>
      <c r="W434" s="251" t="str">
        <f t="shared" si="27"/>
        <v>I030612681581-0K050</v>
      </c>
    </row>
    <row r="435" spans="1:23" x14ac:dyDescent="0.3">
      <c r="A435" s="256" t="str">
        <f t="shared" si="24"/>
        <v>I0306126-815900K050-00002</v>
      </c>
      <c r="B435" s="251" t="s">
        <v>10529</v>
      </c>
      <c r="C435" s="251" t="s">
        <v>9954</v>
      </c>
      <c r="D435" s="251" t="s">
        <v>10508</v>
      </c>
      <c r="E435" s="251" t="s">
        <v>10016</v>
      </c>
      <c r="F435" s="251" t="s">
        <v>10005</v>
      </c>
      <c r="G435" s="251" t="s">
        <v>767</v>
      </c>
      <c r="H435" s="251" t="s">
        <v>770</v>
      </c>
      <c r="I435" s="257" t="str">
        <f t="shared" si="25"/>
        <v>-00002</v>
      </c>
      <c r="J435" s="251">
        <v>2</v>
      </c>
      <c r="K435" s="251">
        <v>2</v>
      </c>
      <c r="M435" s="251" t="s">
        <v>9958</v>
      </c>
      <c r="N435" s="251" t="s">
        <v>10027</v>
      </c>
      <c r="O435" s="251">
        <v>2</v>
      </c>
      <c r="Q435" s="251" t="s">
        <v>10529</v>
      </c>
      <c r="R435" s="251" t="s">
        <v>9960</v>
      </c>
      <c r="S435" s="252" t="s">
        <v>766</v>
      </c>
      <c r="T435" s="251" t="str">
        <f t="shared" si="26"/>
        <v>I0306126815900K050</v>
      </c>
      <c r="W435" s="251" t="str">
        <f t="shared" si="27"/>
        <v>I030612681590-0K050</v>
      </c>
    </row>
    <row r="436" spans="1:23" x14ac:dyDescent="0.3">
      <c r="A436" s="256" t="str">
        <f t="shared" si="24"/>
        <v>I0306126-815900K260-00002</v>
      </c>
      <c r="B436" s="251" t="s">
        <v>10530</v>
      </c>
      <c r="C436" s="251" t="s">
        <v>9954</v>
      </c>
      <c r="D436" s="251" t="s">
        <v>10508</v>
      </c>
      <c r="E436" s="251" t="s">
        <v>10016</v>
      </c>
      <c r="F436" s="251" t="s">
        <v>10009</v>
      </c>
      <c r="G436" s="251" t="s">
        <v>3388</v>
      </c>
      <c r="H436" s="251" t="s">
        <v>770</v>
      </c>
      <c r="I436" s="257" t="str">
        <f t="shared" si="25"/>
        <v>-00002</v>
      </c>
      <c r="J436" s="251">
        <v>2</v>
      </c>
      <c r="K436" s="251">
        <v>2</v>
      </c>
      <c r="M436" s="251" t="s">
        <v>9993</v>
      </c>
      <c r="N436" s="251" t="s">
        <v>10027</v>
      </c>
      <c r="O436" s="251">
        <v>2</v>
      </c>
      <c r="Q436" s="251" t="s">
        <v>10530</v>
      </c>
      <c r="R436" s="251" t="s">
        <v>9960</v>
      </c>
      <c r="S436" s="252" t="s">
        <v>3377</v>
      </c>
      <c r="T436" s="251" t="str">
        <f t="shared" si="26"/>
        <v>I0306126815900K260</v>
      </c>
      <c r="W436" s="251" t="str">
        <f t="shared" si="27"/>
        <v>I030612681590-0K260</v>
      </c>
    </row>
    <row r="437" spans="1:23" x14ac:dyDescent="0.3">
      <c r="A437" s="256" t="str">
        <f t="shared" si="24"/>
        <v>I0306126-9008081116-00001</v>
      </c>
      <c r="B437" s="251" t="s">
        <v>10531</v>
      </c>
      <c r="C437" s="251" t="s">
        <v>9954</v>
      </c>
      <c r="D437" s="251" t="s">
        <v>10508</v>
      </c>
      <c r="E437" s="251" t="s">
        <v>10016</v>
      </c>
      <c r="F437" s="251" t="s">
        <v>10012</v>
      </c>
      <c r="G437" s="251" t="s">
        <v>934</v>
      </c>
      <c r="H437" s="251" t="s">
        <v>3393</v>
      </c>
      <c r="I437" s="257" t="str">
        <f t="shared" si="25"/>
        <v>-00001</v>
      </c>
      <c r="J437" s="251">
        <v>1</v>
      </c>
      <c r="K437" s="251">
        <v>1</v>
      </c>
      <c r="M437" s="251" t="s">
        <v>10007</v>
      </c>
      <c r="N437" s="251" t="s">
        <v>10027</v>
      </c>
      <c r="O437" s="251">
        <v>1</v>
      </c>
      <c r="Q437" s="251" t="s">
        <v>10531</v>
      </c>
      <c r="R437" s="251" t="s">
        <v>9960</v>
      </c>
      <c r="S437" s="252">
        <v>9008081116</v>
      </c>
      <c r="T437" s="251" t="str">
        <f t="shared" si="26"/>
        <v>I03061269008081116</v>
      </c>
      <c r="W437" s="251" t="str">
        <f t="shared" si="27"/>
        <v>I030612690080-81116</v>
      </c>
    </row>
    <row r="438" spans="1:23" x14ac:dyDescent="0.3">
      <c r="A438" s="256" t="str">
        <f t="shared" si="24"/>
        <v>I0306126-9098113087-00006</v>
      </c>
      <c r="B438" s="251" t="s">
        <v>10532</v>
      </c>
      <c r="C438" s="251" t="s">
        <v>9954</v>
      </c>
      <c r="D438" s="251" t="s">
        <v>10508</v>
      </c>
      <c r="E438" s="251" t="s">
        <v>10016</v>
      </c>
      <c r="F438" s="251" t="s">
        <v>10188</v>
      </c>
      <c r="G438" s="251" t="s">
        <v>939</v>
      </c>
      <c r="H438" s="251" t="s">
        <v>3393</v>
      </c>
      <c r="I438" s="257" t="str">
        <f t="shared" si="25"/>
        <v>-00006</v>
      </c>
      <c r="J438" s="251">
        <v>6</v>
      </c>
      <c r="K438" s="251">
        <v>6</v>
      </c>
      <c r="M438" s="251" t="s">
        <v>10003</v>
      </c>
      <c r="N438" s="251" t="s">
        <v>10027</v>
      </c>
      <c r="O438" s="251">
        <v>6</v>
      </c>
      <c r="Q438" s="251" t="s">
        <v>10532</v>
      </c>
      <c r="R438" s="251" t="s">
        <v>9960</v>
      </c>
      <c r="S438" s="252">
        <v>9098113087</v>
      </c>
      <c r="T438" s="251" t="str">
        <f t="shared" si="26"/>
        <v>I03061269098113087</v>
      </c>
      <c r="W438" s="251" t="str">
        <f t="shared" si="27"/>
        <v>I030612690981-13087</v>
      </c>
    </row>
    <row r="439" spans="1:23" x14ac:dyDescent="0.3">
      <c r="A439" s="256" t="str">
        <f t="shared" si="24"/>
        <v>I0306126-9098122003-00002</v>
      </c>
      <c r="B439" s="251" t="s">
        <v>10533</v>
      </c>
      <c r="C439" s="251" t="s">
        <v>9954</v>
      </c>
      <c r="D439" s="251" t="s">
        <v>10508</v>
      </c>
      <c r="E439" s="251" t="s">
        <v>10016</v>
      </c>
      <c r="F439" s="251" t="s">
        <v>10190</v>
      </c>
      <c r="G439" s="251" t="s">
        <v>926</v>
      </c>
      <c r="H439" s="251" t="s">
        <v>1564</v>
      </c>
      <c r="I439" s="257" t="str">
        <f t="shared" si="25"/>
        <v>-00002</v>
      </c>
      <c r="J439" s="251">
        <v>2</v>
      </c>
      <c r="K439" s="251">
        <v>2</v>
      </c>
      <c r="M439" s="251" t="s">
        <v>10003</v>
      </c>
      <c r="N439" s="251" t="s">
        <v>10027</v>
      </c>
      <c r="O439" s="251">
        <v>2</v>
      </c>
      <c r="Q439" s="251" t="s">
        <v>10533</v>
      </c>
      <c r="R439" s="251" t="s">
        <v>9960</v>
      </c>
      <c r="S439" s="252">
        <v>9098122003</v>
      </c>
      <c r="T439" s="251" t="str">
        <f t="shared" si="26"/>
        <v>I03061269098122003</v>
      </c>
      <c r="W439" s="251" t="str">
        <f t="shared" si="27"/>
        <v>I030612690981-22003</v>
      </c>
    </row>
    <row r="440" spans="1:23" x14ac:dyDescent="0.3">
      <c r="A440" s="256" t="str">
        <f t="shared" si="24"/>
        <v>I0306126-9913211210-00018</v>
      </c>
      <c r="B440" s="251" t="s">
        <v>10534</v>
      </c>
      <c r="C440" s="251" t="s">
        <v>9954</v>
      </c>
      <c r="D440" s="251" t="s">
        <v>10508</v>
      </c>
      <c r="E440" s="251" t="s">
        <v>10016</v>
      </c>
      <c r="F440" s="251" t="s">
        <v>10192</v>
      </c>
      <c r="G440" s="251" t="s">
        <v>924</v>
      </c>
      <c r="H440" s="251" t="s">
        <v>10006</v>
      </c>
      <c r="I440" s="257" t="str">
        <f t="shared" si="25"/>
        <v>-00018</v>
      </c>
      <c r="J440" s="251">
        <v>18</v>
      </c>
      <c r="K440" s="251">
        <v>18</v>
      </c>
      <c r="M440" s="251" t="s">
        <v>10007</v>
      </c>
      <c r="N440" s="251" t="s">
        <v>10027</v>
      </c>
      <c r="O440" s="251">
        <v>18</v>
      </c>
      <c r="Q440" s="251" t="s">
        <v>10534</v>
      </c>
      <c r="R440" s="251" t="s">
        <v>9960</v>
      </c>
      <c r="S440" s="252">
        <v>9913211210</v>
      </c>
      <c r="T440" s="251" t="str">
        <f t="shared" si="26"/>
        <v>I03061269913211210</v>
      </c>
      <c r="W440" s="251" t="str">
        <f t="shared" si="27"/>
        <v>I030612699132-11210</v>
      </c>
    </row>
    <row r="441" spans="1:23" x14ac:dyDescent="0.3">
      <c r="A441" s="256" t="str">
        <f t="shared" si="24"/>
        <v>I0306126-9913212050-00550</v>
      </c>
      <c r="B441" s="251" t="s">
        <v>10535</v>
      </c>
      <c r="C441" s="251" t="s">
        <v>9954</v>
      </c>
      <c r="D441" s="251" t="s">
        <v>10508</v>
      </c>
      <c r="E441" s="251" t="s">
        <v>10016</v>
      </c>
      <c r="F441" s="251" t="s">
        <v>10194</v>
      </c>
      <c r="G441" s="251" t="s">
        <v>946</v>
      </c>
      <c r="H441" s="251" t="s">
        <v>10010</v>
      </c>
      <c r="I441" s="257" t="str">
        <f t="shared" si="25"/>
        <v>-00550</v>
      </c>
      <c r="J441" s="251">
        <v>550</v>
      </c>
      <c r="K441" s="251">
        <v>550</v>
      </c>
      <c r="M441" s="251" t="s">
        <v>10007</v>
      </c>
      <c r="N441" s="251" t="s">
        <v>10027</v>
      </c>
      <c r="O441" s="251">
        <v>550</v>
      </c>
      <c r="Q441" s="251" t="s">
        <v>10535</v>
      </c>
      <c r="R441" s="251" t="s">
        <v>9960</v>
      </c>
      <c r="S441" s="252">
        <v>9913212050</v>
      </c>
      <c r="T441" s="251" t="str">
        <f t="shared" si="26"/>
        <v>I03061269913212050</v>
      </c>
      <c r="W441" s="251" t="str">
        <f t="shared" si="27"/>
        <v>I030612699132-12050</v>
      </c>
    </row>
    <row r="442" spans="1:23" x14ac:dyDescent="0.3">
      <c r="A442" s="256" t="str">
        <f t="shared" si="24"/>
        <v>I0306126-9913221210-00144</v>
      </c>
      <c r="B442" s="251" t="s">
        <v>10536</v>
      </c>
      <c r="C442" s="251" t="s">
        <v>9954</v>
      </c>
      <c r="D442" s="251" t="s">
        <v>10508</v>
      </c>
      <c r="E442" s="251" t="s">
        <v>10016</v>
      </c>
      <c r="F442" s="251" t="s">
        <v>10196</v>
      </c>
      <c r="G442" s="251" t="s">
        <v>916</v>
      </c>
      <c r="H442" s="251" t="s">
        <v>10013</v>
      </c>
      <c r="I442" s="257" t="str">
        <f t="shared" si="25"/>
        <v>-00144</v>
      </c>
      <c r="J442" s="251">
        <v>144</v>
      </c>
      <c r="K442" s="251">
        <v>144</v>
      </c>
      <c r="M442" s="251" t="s">
        <v>10007</v>
      </c>
      <c r="N442" s="251" t="s">
        <v>10027</v>
      </c>
      <c r="O442" s="251">
        <v>144</v>
      </c>
      <c r="Q442" s="251" t="s">
        <v>10536</v>
      </c>
      <c r="R442" s="251" t="s">
        <v>9960</v>
      </c>
      <c r="S442" s="252">
        <v>9913221210</v>
      </c>
      <c r="T442" s="251" t="str">
        <f t="shared" si="26"/>
        <v>I03061269913221210</v>
      </c>
      <c r="W442" s="251" t="str">
        <f t="shared" si="27"/>
        <v>I030612699132-21210</v>
      </c>
    </row>
    <row r="443" spans="1:23" x14ac:dyDescent="0.3">
      <c r="A443" s="256" t="str">
        <f t="shared" si="24"/>
        <v>I0306127-811500K591-00002</v>
      </c>
      <c r="B443" s="251" t="s">
        <v>10537</v>
      </c>
      <c r="C443" s="251" t="s">
        <v>9954</v>
      </c>
      <c r="D443" s="251" t="s">
        <v>10538</v>
      </c>
      <c r="E443" s="251" t="s">
        <v>10016</v>
      </c>
      <c r="F443" s="251" t="s">
        <v>9957</v>
      </c>
      <c r="G443" s="251" t="s">
        <v>417</v>
      </c>
      <c r="H443" s="251" t="s">
        <v>3429</v>
      </c>
      <c r="I443" s="257" t="str">
        <f t="shared" si="25"/>
        <v>-00002</v>
      </c>
      <c r="J443" s="251">
        <v>2</v>
      </c>
      <c r="K443" s="251">
        <v>2</v>
      </c>
      <c r="M443" s="251" t="s">
        <v>9958</v>
      </c>
      <c r="N443" s="251" t="s">
        <v>10214</v>
      </c>
      <c r="O443" s="251">
        <v>2</v>
      </c>
      <c r="Q443" s="251" t="s">
        <v>10537</v>
      </c>
      <c r="R443" s="251" t="s">
        <v>10017</v>
      </c>
      <c r="S443" s="252" t="s">
        <v>416</v>
      </c>
      <c r="T443" s="251" t="str">
        <f t="shared" si="26"/>
        <v>I0306127811500K591</v>
      </c>
      <c r="W443" s="251" t="str">
        <f t="shared" si="27"/>
        <v>I030612781150-0K591</v>
      </c>
    </row>
    <row r="444" spans="1:23" x14ac:dyDescent="0.3">
      <c r="A444" s="256" t="str">
        <f t="shared" si="24"/>
        <v>I0306127-811700K591-00003</v>
      </c>
      <c r="B444" s="251" t="s">
        <v>10539</v>
      </c>
      <c r="C444" s="251" t="s">
        <v>9954</v>
      </c>
      <c r="D444" s="251" t="s">
        <v>10538</v>
      </c>
      <c r="E444" s="251" t="s">
        <v>10016</v>
      </c>
      <c r="F444" s="251" t="s">
        <v>9962</v>
      </c>
      <c r="G444" s="251" t="s">
        <v>425</v>
      </c>
      <c r="H444" s="251" t="s">
        <v>5102</v>
      </c>
      <c r="I444" s="257" t="str">
        <f t="shared" si="25"/>
        <v>-00003</v>
      </c>
      <c r="J444" s="251">
        <v>3</v>
      </c>
      <c r="K444" s="251">
        <v>3</v>
      </c>
      <c r="M444" s="251" t="s">
        <v>9958</v>
      </c>
      <c r="N444" s="251" t="s">
        <v>10214</v>
      </c>
      <c r="O444" s="251">
        <v>3</v>
      </c>
      <c r="Q444" s="251" t="s">
        <v>10539</v>
      </c>
      <c r="R444" s="251" t="s">
        <v>10017</v>
      </c>
      <c r="S444" s="252" t="s">
        <v>424</v>
      </c>
      <c r="T444" s="251" t="str">
        <f t="shared" si="26"/>
        <v>I0306127811700K591</v>
      </c>
      <c r="W444" s="251" t="str">
        <f t="shared" si="27"/>
        <v>I030612781170-0K591</v>
      </c>
    </row>
    <row r="445" spans="1:23" x14ac:dyDescent="0.3">
      <c r="A445" s="256" t="str">
        <f t="shared" si="24"/>
        <v>I0306127-9098111062-00001</v>
      </c>
      <c r="B445" s="251" t="s">
        <v>10540</v>
      </c>
      <c r="C445" s="251" t="s">
        <v>9954</v>
      </c>
      <c r="D445" s="251" t="s">
        <v>10538</v>
      </c>
      <c r="E445" s="251" t="s">
        <v>10016</v>
      </c>
      <c r="F445" s="251" t="s">
        <v>9964</v>
      </c>
      <c r="G445" s="251" t="s">
        <v>937</v>
      </c>
      <c r="H445" s="251" t="s">
        <v>3393</v>
      </c>
      <c r="I445" s="257" t="str">
        <f t="shared" si="25"/>
        <v>-00001</v>
      </c>
      <c r="J445" s="251">
        <v>1</v>
      </c>
      <c r="K445" s="251">
        <v>1</v>
      </c>
      <c r="M445" s="251" t="s">
        <v>10007</v>
      </c>
      <c r="N445" s="251" t="s">
        <v>10214</v>
      </c>
      <c r="O445" s="251">
        <v>1</v>
      </c>
      <c r="Q445" s="251" t="s">
        <v>10540</v>
      </c>
      <c r="R445" s="251" t="s">
        <v>10017</v>
      </c>
      <c r="S445" s="252">
        <v>9098111062</v>
      </c>
      <c r="T445" s="251" t="str">
        <f t="shared" si="26"/>
        <v>I03061279098111062</v>
      </c>
      <c r="W445" s="251" t="str">
        <f t="shared" si="27"/>
        <v>I030612790981-11062</v>
      </c>
    </row>
    <row r="446" spans="1:23" x14ac:dyDescent="0.3">
      <c r="A446" s="256" t="str">
        <f t="shared" si="24"/>
        <v>I0306128-815500D400-00001</v>
      </c>
      <c r="B446" s="251" t="s">
        <v>10541</v>
      </c>
      <c r="C446" s="251" t="s">
        <v>9954</v>
      </c>
      <c r="D446" s="251" t="s">
        <v>10542</v>
      </c>
      <c r="E446" s="251" t="s">
        <v>10016</v>
      </c>
      <c r="F446" s="251" t="s">
        <v>9957</v>
      </c>
      <c r="G446" s="251" t="s">
        <v>682</v>
      </c>
      <c r="H446" s="251" t="s">
        <v>5202</v>
      </c>
      <c r="I446" s="257" t="str">
        <f t="shared" si="25"/>
        <v>-00001</v>
      </c>
      <c r="J446" s="251">
        <v>1</v>
      </c>
      <c r="K446" s="251">
        <v>1</v>
      </c>
      <c r="M446" s="251" t="s">
        <v>9958</v>
      </c>
      <c r="N446" s="251" t="s">
        <v>10543</v>
      </c>
      <c r="O446" s="251">
        <v>1</v>
      </c>
      <c r="Q446" s="251" t="s">
        <v>10541</v>
      </c>
      <c r="R446" s="251" t="s">
        <v>10028</v>
      </c>
      <c r="S446" s="252" t="s">
        <v>681</v>
      </c>
      <c r="T446" s="251" t="str">
        <f t="shared" si="26"/>
        <v>I0306128815500D400</v>
      </c>
      <c r="W446" s="251" t="str">
        <f t="shared" si="27"/>
        <v>I030612881550-0D400</v>
      </c>
    </row>
    <row r="447" spans="1:23" x14ac:dyDescent="0.3">
      <c r="A447" s="256" t="str">
        <f t="shared" si="24"/>
        <v>I0306128-815510D400-00001</v>
      </c>
      <c r="B447" s="251" t="s">
        <v>10544</v>
      </c>
      <c r="C447" s="251" t="s">
        <v>9954</v>
      </c>
      <c r="D447" s="251" t="s">
        <v>10542</v>
      </c>
      <c r="E447" s="251" t="s">
        <v>10016</v>
      </c>
      <c r="F447" s="251" t="s">
        <v>9962</v>
      </c>
      <c r="G447" s="251" t="s">
        <v>694</v>
      </c>
      <c r="H447" s="251" t="s">
        <v>5216</v>
      </c>
      <c r="I447" s="257" t="str">
        <f t="shared" si="25"/>
        <v>-00001</v>
      </c>
      <c r="J447" s="251">
        <v>1</v>
      </c>
      <c r="K447" s="251">
        <v>1</v>
      </c>
      <c r="M447" s="251" t="s">
        <v>9993</v>
      </c>
      <c r="N447" s="251" t="s">
        <v>10543</v>
      </c>
      <c r="O447" s="251">
        <v>1</v>
      </c>
      <c r="Q447" s="251" t="s">
        <v>10544</v>
      </c>
      <c r="R447" s="251" t="s">
        <v>10028</v>
      </c>
      <c r="S447" s="252" t="s">
        <v>693</v>
      </c>
      <c r="T447" s="251" t="str">
        <f t="shared" si="26"/>
        <v>I0306128815510D400</v>
      </c>
      <c r="W447" s="251" t="str">
        <f t="shared" si="27"/>
        <v>I030612881551-0D400</v>
      </c>
    </row>
    <row r="448" spans="1:23" x14ac:dyDescent="0.3">
      <c r="A448" s="256" t="str">
        <f t="shared" si="24"/>
        <v>I0306128-815600D400-00002</v>
      </c>
      <c r="B448" s="251" t="s">
        <v>10545</v>
      </c>
      <c r="C448" s="251" t="s">
        <v>9954</v>
      </c>
      <c r="D448" s="251" t="s">
        <v>10542</v>
      </c>
      <c r="E448" s="251" t="s">
        <v>10016</v>
      </c>
      <c r="F448" s="251" t="s">
        <v>9964</v>
      </c>
      <c r="G448" s="251" t="s">
        <v>697</v>
      </c>
      <c r="H448" s="251" t="s">
        <v>5204</v>
      </c>
      <c r="I448" s="257" t="str">
        <f t="shared" si="25"/>
        <v>-00002</v>
      </c>
      <c r="J448" s="251">
        <v>2</v>
      </c>
      <c r="K448" s="251">
        <v>2</v>
      </c>
      <c r="M448" s="251" t="s">
        <v>9958</v>
      </c>
      <c r="N448" s="251" t="s">
        <v>10543</v>
      </c>
      <c r="O448" s="251">
        <v>2</v>
      </c>
      <c r="Q448" s="251" t="s">
        <v>10545</v>
      </c>
      <c r="R448" s="251" t="s">
        <v>10028</v>
      </c>
      <c r="S448" s="252" t="s">
        <v>696</v>
      </c>
      <c r="T448" s="251" t="str">
        <f t="shared" si="26"/>
        <v>I0306128815600D400</v>
      </c>
      <c r="W448" s="251" t="str">
        <f t="shared" si="27"/>
        <v>I030612881560-0D400</v>
      </c>
    </row>
    <row r="449" spans="1:23" x14ac:dyDescent="0.3">
      <c r="A449" s="256" t="str">
        <f t="shared" si="24"/>
        <v>I0306128-815610D570-00001</v>
      </c>
      <c r="B449" s="251" t="s">
        <v>10546</v>
      </c>
      <c r="C449" s="251" t="s">
        <v>9954</v>
      </c>
      <c r="D449" s="251" t="s">
        <v>10542</v>
      </c>
      <c r="E449" s="251" t="s">
        <v>10016</v>
      </c>
      <c r="F449" s="251" t="s">
        <v>9966</v>
      </c>
      <c r="G449" s="251" t="s">
        <v>723</v>
      </c>
      <c r="H449" s="251" t="s">
        <v>3443</v>
      </c>
      <c r="I449" s="257" t="str">
        <f t="shared" si="25"/>
        <v>-00001</v>
      </c>
      <c r="J449" s="251">
        <v>1</v>
      </c>
      <c r="K449" s="251">
        <v>1</v>
      </c>
      <c r="M449" s="251" t="s">
        <v>9958</v>
      </c>
      <c r="N449" s="251" t="s">
        <v>10543</v>
      </c>
      <c r="O449" s="251">
        <v>1</v>
      </c>
      <c r="Q449" s="251" t="s">
        <v>10546</v>
      </c>
      <c r="R449" s="251" t="s">
        <v>10028</v>
      </c>
      <c r="S449" s="252" t="s">
        <v>722</v>
      </c>
      <c r="T449" s="251" t="str">
        <f t="shared" si="26"/>
        <v>I0306128815610D570</v>
      </c>
      <c r="W449" s="251" t="str">
        <f t="shared" si="27"/>
        <v>I030612881561-0D570</v>
      </c>
    </row>
    <row r="450" spans="1:23" x14ac:dyDescent="0.3">
      <c r="A450" s="256" t="str">
        <f t="shared" si="24"/>
        <v>I0404552-811050K130-00008</v>
      </c>
      <c r="B450" s="251" t="s">
        <v>10547</v>
      </c>
      <c r="C450" s="251" t="s">
        <v>10031</v>
      </c>
      <c r="D450" s="251" t="s">
        <v>10548</v>
      </c>
      <c r="E450" s="251" t="s">
        <v>10016</v>
      </c>
      <c r="F450" s="251" t="s">
        <v>9957</v>
      </c>
      <c r="G450" s="251" t="s">
        <v>187</v>
      </c>
      <c r="H450" s="251" t="s">
        <v>5053</v>
      </c>
      <c r="I450" s="257" t="str">
        <f t="shared" si="25"/>
        <v>-00008</v>
      </c>
      <c r="J450" s="251">
        <v>8</v>
      </c>
      <c r="K450" s="251">
        <v>8</v>
      </c>
      <c r="M450" s="251" t="s">
        <v>9958</v>
      </c>
      <c r="N450" s="251" t="s">
        <v>10214</v>
      </c>
      <c r="O450" s="251">
        <v>8</v>
      </c>
      <c r="Q450" s="251" t="s">
        <v>10547</v>
      </c>
      <c r="R450" s="251" t="s">
        <v>10017</v>
      </c>
      <c r="S450" s="252" t="s">
        <v>186</v>
      </c>
      <c r="T450" s="251" t="str">
        <f t="shared" si="26"/>
        <v>I0404552811050K130</v>
      </c>
      <c r="W450" s="251" t="str">
        <f t="shared" si="27"/>
        <v>I040455281105-0K130</v>
      </c>
    </row>
    <row r="451" spans="1:23" x14ac:dyDescent="0.3">
      <c r="A451" s="256" t="str">
        <f t="shared" si="24"/>
        <v>I0404552-811060K130-00026</v>
      </c>
      <c r="B451" s="251" t="s">
        <v>10549</v>
      </c>
      <c r="C451" s="251" t="s">
        <v>10031</v>
      </c>
      <c r="D451" s="251" t="s">
        <v>10548</v>
      </c>
      <c r="E451" s="251" t="s">
        <v>10016</v>
      </c>
      <c r="F451" s="251" t="s">
        <v>9962</v>
      </c>
      <c r="G451" s="251" t="s">
        <v>196</v>
      </c>
      <c r="H451" s="251" t="s">
        <v>5054</v>
      </c>
      <c r="I451" s="257" t="str">
        <f t="shared" si="25"/>
        <v>-00026</v>
      </c>
      <c r="J451" s="251">
        <v>26</v>
      </c>
      <c r="K451" s="251">
        <v>26</v>
      </c>
      <c r="M451" s="251" t="s">
        <v>9958</v>
      </c>
      <c r="N451" s="251" t="s">
        <v>10214</v>
      </c>
      <c r="O451" s="251">
        <v>26</v>
      </c>
      <c r="Q451" s="251" t="s">
        <v>10549</v>
      </c>
      <c r="R451" s="251" t="s">
        <v>10017</v>
      </c>
      <c r="S451" s="252" t="s">
        <v>195</v>
      </c>
      <c r="T451" s="251" t="str">
        <f t="shared" si="26"/>
        <v>I0404552811060K130</v>
      </c>
      <c r="W451" s="251" t="str">
        <f t="shared" si="27"/>
        <v>I040455281106-0K130</v>
      </c>
    </row>
    <row r="452" spans="1:23" x14ac:dyDescent="0.3">
      <c r="A452" s="256" t="str">
        <f t="shared" si="24"/>
        <v>I0404552-811100KC31-00001</v>
      </c>
      <c r="B452" s="251" t="s">
        <v>10550</v>
      </c>
      <c r="C452" s="251" t="s">
        <v>10031</v>
      </c>
      <c r="D452" s="251" t="s">
        <v>10548</v>
      </c>
      <c r="E452" s="251" t="s">
        <v>10016</v>
      </c>
      <c r="F452" s="251" t="s">
        <v>9964</v>
      </c>
      <c r="G452" s="251" t="s">
        <v>464</v>
      </c>
      <c r="H452" s="251" t="s">
        <v>3422</v>
      </c>
      <c r="I452" s="257" t="str">
        <f t="shared" si="25"/>
        <v>-00001</v>
      </c>
      <c r="J452" s="251">
        <v>1</v>
      </c>
      <c r="K452" s="251">
        <v>1</v>
      </c>
      <c r="M452" s="251" t="s">
        <v>9958</v>
      </c>
      <c r="N452" s="251" t="s">
        <v>10214</v>
      </c>
      <c r="O452" s="251">
        <v>1</v>
      </c>
      <c r="Q452" s="251" t="s">
        <v>10550</v>
      </c>
      <c r="R452" s="251" t="s">
        <v>10017</v>
      </c>
      <c r="S452" s="252" t="s">
        <v>463</v>
      </c>
      <c r="T452" s="251" t="str">
        <f t="shared" si="26"/>
        <v>I0404552811100KC31</v>
      </c>
      <c r="W452" s="251" t="str">
        <f t="shared" si="27"/>
        <v>I040455281110-0KC31</v>
      </c>
    </row>
    <row r="453" spans="1:23" x14ac:dyDescent="0.3">
      <c r="A453" s="256" t="str">
        <f t="shared" si="24"/>
        <v>I0404552-811100KF20-00001</v>
      </c>
      <c r="B453" s="251" t="s">
        <v>10551</v>
      </c>
      <c r="C453" s="251" t="s">
        <v>10031</v>
      </c>
      <c r="D453" s="251" t="s">
        <v>10548</v>
      </c>
      <c r="E453" s="251" t="s">
        <v>10016</v>
      </c>
      <c r="F453" s="251" t="s">
        <v>9966</v>
      </c>
      <c r="G453" s="251" t="s">
        <v>512</v>
      </c>
      <c r="H453" s="251" t="s">
        <v>3422</v>
      </c>
      <c r="I453" s="257" t="str">
        <f t="shared" si="25"/>
        <v>-00001</v>
      </c>
      <c r="J453" s="251">
        <v>1</v>
      </c>
      <c r="K453" s="251">
        <v>1</v>
      </c>
      <c r="M453" s="251" t="s">
        <v>9958</v>
      </c>
      <c r="N453" s="251" t="s">
        <v>10214</v>
      </c>
      <c r="O453" s="251">
        <v>1</v>
      </c>
      <c r="Q453" s="251" t="s">
        <v>10551</v>
      </c>
      <c r="R453" s="251" t="s">
        <v>10017</v>
      </c>
      <c r="S453" s="252" t="s">
        <v>511</v>
      </c>
      <c r="T453" s="251" t="str">
        <f t="shared" si="26"/>
        <v>I0404552811100KF20</v>
      </c>
      <c r="W453" s="251" t="str">
        <f t="shared" si="27"/>
        <v>I040455281110-0KF20</v>
      </c>
    </row>
    <row r="454" spans="1:23" x14ac:dyDescent="0.3">
      <c r="A454" s="256" t="str">
        <f t="shared" si="24"/>
        <v>I0404552-811100KG61-00001</v>
      </c>
      <c r="B454" s="251" t="s">
        <v>10552</v>
      </c>
      <c r="C454" s="251" t="s">
        <v>10031</v>
      </c>
      <c r="D454" s="251" t="s">
        <v>10548</v>
      </c>
      <c r="E454" s="251" t="s">
        <v>10016</v>
      </c>
      <c r="F454" s="251" t="s">
        <v>9968</v>
      </c>
      <c r="G454" s="251" t="s">
        <v>575</v>
      </c>
      <c r="H454" s="251" t="s">
        <v>3422</v>
      </c>
      <c r="I454" s="257" t="str">
        <f t="shared" si="25"/>
        <v>-00001</v>
      </c>
      <c r="J454" s="251">
        <v>1</v>
      </c>
      <c r="K454" s="251">
        <v>1</v>
      </c>
      <c r="M454" s="251" t="s">
        <v>9958</v>
      </c>
      <c r="N454" s="251" t="s">
        <v>10214</v>
      </c>
      <c r="O454" s="251">
        <v>1</v>
      </c>
      <c r="Q454" s="251" t="s">
        <v>10552</v>
      </c>
      <c r="R454" s="251" t="s">
        <v>10017</v>
      </c>
      <c r="S454" s="252" t="s">
        <v>574</v>
      </c>
      <c r="T454" s="251" t="str">
        <f t="shared" si="26"/>
        <v>I0404552811100KG61</v>
      </c>
      <c r="W454" s="251" t="str">
        <f t="shared" si="27"/>
        <v>I040455281110-0KG61</v>
      </c>
    </row>
    <row r="455" spans="1:23" x14ac:dyDescent="0.3">
      <c r="A455" s="256" t="str">
        <f t="shared" ref="A455:A518" si="28">D455&amp;$A$6&amp;S455&amp;I455</f>
        <v>I0404552-811700KC31-00003</v>
      </c>
      <c r="B455" s="251" t="s">
        <v>10553</v>
      </c>
      <c r="C455" s="251" t="s">
        <v>10031</v>
      </c>
      <c r="D455" s="251" t="s">
        <v>10548</v>
      </c>
      <c r="E455" s="251" t="s">
        <v>10016</v>
      </c>
      <c r="F455" s="251" t="s">
        <v>9970</v>
      </c>
      <c r="G455" s="251" t="s">
        <v>482</v>
      </c>
      <c r="H455" s="251" t="s">
        <v>5102</v>
      </c>
      <c r="I455" s="257" t="str">
        <f t="shared" ref="I455:I518" si="29">+IF(AND(O455&lt;10),$B$2&amp;O455,IF(AND(O455&gt;9,O455&lt;=99),$B$3&amp;O455,IF(AND(O455&gt;99,L89331&lt;1000),$B$4&amp;O455,IF(AND(O455&gt;999),$B$5&amp;7))))</f>
        <v>-00003</v>
      </c>
      <c r="J455" s="251">
        <v>3</v>
      </c>
      <c r="K455" s="251">
        <v>3</v>
      </c>
      <c r="M455" s="251" t="s">
        <v>9958</v>
      </c>
      <c r="N455" s="251" t="s">
        <v>10214</v>
      </c>
      <c r="O455" s="251">
        <v>3</v>
      </c>
      <c r="Q455" s="251" t="s">
        <v>10553</v>
      </c>
      <c r="R455" s="251" t="s">
        <v>10017</v>
      </c>
      <c r="S455" s="252" t="s">
        <v>481</v>
      </c>
      <c r="T455" s="251" t="str">
        <f t="shared" si="26"/>
        <v>I0404552811700KC31</v>
      </c>
      <c r="W455" s="251" t="str">
        <f t="shared" si="27"/>
        <v>I040455281170-0KC31</v>
      </c>
    </row>
    <row r="456" spans="1:23" x14ac:dyDescent="0.3">
      <c r="A456" s="256" t="str">
        <f t="shared" si="28"/>
        <v>I0404552-811700KG61-00001</v>
      </c>
      <c r="B456" s="251" t="s">
        <v>10554</v>
      </c>
      <c r="C456" s="251" t="s">
        <v>10031</v>
      </c>
      <c r="D456" s="251" t="s">
        <v>10548</v>
      </c>
      <c r="E456" s="251" t="s">
        <v>10016</v>
      </c>
      <c r="F456" s="251" t="s">
        <v>9972</v>
      </c>
      <c r="G456" s="251" t="s">
        <v>586</v>
      </c>
      <c r="H456" s="251" t="s">
        <v>5102</v>
      </c>
      <c r="I456" s="257" t="str">
        <f t="shared" si="29"/>
        <v>-00001</v>
      </c>
      <c r="J456" s="251">
        <v>1</v>
      </c>
      <c r="K456" s="251">
        <v>1</v>
      </c>
      <c r="M456" s="251" t="s">
        <v>9958</v>
      </c>
      <c r="N456" s="251" t="s">
        <v>10214</v>
      </c>
      <c r="O456" s="251">
        <v>1</v>
      </c>
      <c r="Q456" s="251" t="s">
        <v>10554</v>
      </c>
      <c r="R456" s="251" t="s">
        <v>10017</v>
      </c>
      <c r="S456" s="252" t="s">
        <v>585</v>
      </c>
      <c r="T456" s="251" t="str">
        <f t="shared" ref="T456:T519" si="30">+D456&amp;S456</f>
        <v>I0404552811700KG61</v>
      </c>
      <c r="W456" s="251" t="str">
        <f t="shared" ref="W456:W519" si="31">D456&amp;G456</f>
        <v>I040455281170-0KG61</v>
      </c>
    </row>
    <row r="457" spans="1:23" x14ac:dyDescent="0.3">
      <c r="A457" s="256" t="str">
        <f t="shared" si="28"/>
        <v>I0404552-81170VT080-00001</v>
      </c>
      <c r="B457" s="251" t="s">
        <v>10555</v>
      </c>
      <c r="C457" s="251" t="s">
        <v>10031</v>
      </c>
      <c r="D457" s="251" t="s">
        <v>10548</v>
      </c>
      <c r="E457" s="251" t="s">
        <v>10016</v>
      </c>
      <c r="F457" s="251" t="s">
        <v>9974</v>
      </c>
      <c r="G457" s="251" t="s">
        <v>10227</v>
      </c>
      <c r="H457" s="251" t="s">
        <v>5102</v>
      </c>
      <c r="I457" s="257" t="str">
        <f t="shared" si="29"/>
        <v>-00001</v>
      </c>
      <c r="J457" s="251">
        <v>1</v>
      </c>
      <c r="K457" s="251">
        <v>1</v>
      </c>
      <c r="M457" s="251" t="s">
        <v>9958</v>
      </c>
      <c r="N457" s="251" t="s">
        <v>10214</v>
      </c>
      <c r="O457" s="251">
        <v>1</v>
      </c>
      <c r="Q457" s="251" t="s">
        <v>10555</v>
      </c>
      <c r="R457" s="251" t="s">
        <v>10017</v>
      </c>
      <c r="S457" s="252" t="s">
        <v>8693</v>
      </c>
      <c r="T457" s="251" t="str">
        <f t="shared" si="30"/>
        <v>I040455281170VT080</v>
      </c>
      <c r="W457" s="251" t="str">
        <f t="shared" si="31"/>
        <v>I040455281170-VT080</v>
      </c>
    </row>
    <row r="458" spans="1:23" x14ac:dyDescent="0.3">
      <c r="A458" s="256" t="str">
        <f t="shared" si="28"/>
        <v>I0404552-815500K120-00001</v>
      </c>
      <c r="B458" s="251" t="s">
        <v>10556</v>
      </c>
      <c r="C458" s="251" t="s">
        <v>10031</v>
      </c>
      <c r="D458" s="251" t="s">
        <v>10548</v>
      </c>
      <c r="E458" s="251" t="s">
        <v>10016</v>
      </c>
      <c r="F458" s="251" t="s">
        <v>9976</v>
      </c>
      <c r="G458" s="251" t="s">
        <v>625</v>
      </c>
      <c r="H458" s="251" t="s">
        <v>5202</v>
      </c>
      <c r="I458" s="257" t="str">
        <f t="shared" si="29"/>
        <v>-00001</v>
      </c>
      <c r="J458" s="251">
        <v>1</v>
      </c>
      <c r="K458" s="251">
        <v>1</v>
      </c>
      <c r="M458" s="251" t="s">
        <v>9958</v>
      </c>
      <c r="N458" s="251" t="s">
        <v>10214</v>
      </c>
      <c r="O458" s="251">
        <v>1</v>
      </c>
      <c r="Q458" s="251" t="s">
        <v>10556</v>
      </c>
      <c r="R458" s="251" t="s">
        <v>10017</v>
      </c>
      <c r="S458" s="252" t="s">
        <v>8</v>
      </c>
      <c r="T458" s="251" t="str">
        <f t="shared" si="30"/>
        <v>I0404552815500K120</v>
      </c>
      <c r="W458" s="251" t="str">
        <f t="shared" si="31"/>
        <v>I040455281550-0K120</v>
      </c>
    </row>
    <row r="459" spans="1:23" x14ac:dyDescent="0.3">
      <c r="A459" s="256" t="str">
        <f t="shared" si="28"/>
        <v>I0404552-815510K210-00002</v>
      </c>
      <c r="B459" s="251" t="s">
        <v>10557</v>
      </c>
      <c r="C459" s="251" t="s">
        <v>10031</v>
      </c>
      <c r="D459" s="251" t="s">
        <v>10548</v>
      </c>
      <c r="E459" s="251" t="s">
        <v>10016</v>
      </c>
      <c r="F459" s="251" t="s">
        <v>9978</v>
      </c>
      <c r="G459" s="251" t="s">
        <v>667</v>
      </c>
      <c r="H459" s="251" t="s">
        <v>3436</v>
      </c>
      <c r="I459" s="257" t="str">
        <f t="shared" si="29"/>
        <v>-00002</v>
      </c>
      <c r="J459" s="251">
        <v>2</v>
      </c>
      <c r="K459" s="251">
        <v>2</v>
      </c>
      <c r="M459" s="251" t="s">
        <v>9958</v>
      </c>
      <c r="N459" s="251" t="s">
        <v>10214</v>
      </c>
      <c r="O459" s="251">
        <v>2</v>
      </c>
      <c r="Q459" s="251" t="s">
        <v>10557</v>
      </c>
      <c r="R459" s="251" t="s">
        <v>10017</v>
      </c>
      <c r="S459" s="252" t="s">
        <v>666</v>
      </c>
      <c r="T459" s="251" t="str">
        <f t="shared" si="30"/>
        <v>I0404552815510K210</v>
      </c>
      <c r="W459" s="251" t="str">
        <f t="shared" si="31"/>
        <v>I040455281551-0K210</v>
      </c>
    </row>
    <row r="460" spans="1:23" x14ac:dyDescent="0.3">
      <c r="A460" s="256" t="str">
        <f t="shared" si="28"/>
        <v>I0404552-815600K120-00002</v>
      </c>
      <c r="B460" s="251" t="s">
        <v>10558</v>
      </c>
      <c r="C460" s="251" t="s">
        <v>10031</v>
      </c>
      <c r="D460" s="251" t="s">
        <v>10548</v>
      </c>
      <c r="E460" s="251" t="s">
        <v>10016</v>
      </c>
      <c r="F460" s="251" t="s">
        <v>9980</v>
      </c>
      <c r="G460" s="251" t="s">
        <v>641</v>
      </c>
      <c r="H460" s="251" t="s">
        <v>5204</v>
      </c>
      <c r="I460" s="257" t="str">
        <f t="shared" si="29"/>
        <v>-00002</v>
      </c>
      <c r="J460" s="251">
        <v>2</v>
      </c>
      <c r="K460" s="251">
        <v>2</v>
      </c>
      <c r="M460" s="251" t="s">
        <v>9958</v>
      </c>
      <c r="N460" s="251" t="s">
        <v>10214</v>
      </c>
      <c r="O460" s="251">
        <v>2</v>
      </c>
      <c r="Q460" s="251" t="s">
        <v>10558</v>
      </c>
      <c r="R460" s="251" t="s">
        <v>10017</v>
      </c>
      <c r="S460" s="252" t="s">
        <v>640</v>
      </c>
      <c r="T460" s="251" t="str">
        <f t="shared" si="30"/>
        <v>I0404552815600K120</v>
      </c>
      <c r="W460" s="251" t="str">
        <f t="shared" si="31"/>
        <v>I040455281560-0K120</v>
      </c>
    </row>
    <row r="461" spans="1:23" x14ac:dyDescent="0.3">
      <c r="A461" s="256" t="str">
        <f t="shared" si="28"/>
        <v>I0404552-81560BZ850-00002</v>
      </c>
      <c r="B461" s="251" t="s">
        <v>10559</v>
      </c>
      <c r="C461" s="251" t="s">
        <v>10031</v>
      </c>
      <c r="D461" s="251" t="s">
        <v>10548</v>
      </c>
      <c r="E461" s="251" t="s">
        <v>10016</v>
      </c>
      <c r="F461" s="251" t="s">
        <v>9982</v>
      </c>
      <c r="G461" s="251" t="s">
        <v>5302</v>
      </c>
      <c r="H461" s="251" t="s">
        <v>5204</v>
      </c>
      <c r="I461" s="257" t="str">
        <f t="shared" si="29"/>
        <v>-00002</v>
      </c>
      <c r="J461" s="251">
        <v>2</v>
      </c>
      <c r="K461" s="251">
        <v>2</v>
      </c>
      <c r="M461" s="251" t="s">
        <v>9958</v>
      </c>
      <c r="N461" s="251" t="s">
        <v>10214</v>
      </c>
      <c r="O461" s="251">
        <v>2</v>
      </c>
      <c r="Q461" s="251" t="s">
        <v>10559</v>
      </c>
      <c r="R461" s="251" t="s">
        <v>10017</v>
      </c>
      <c r="S461" s="252" t="s">
        <v>4316</v>
      </c>
      <c r="T461" s="251" t="str">
        <f t="shared" si="30"/>
        <v>I040455281560BZ850</v>
      </c>
      <c r="W461" s="251" t="str">
        <f t="shared" si="31"/>
        <v>I040455281560-BZ850</v>
      </c>
    </row>
    <row r="462" spans="1:23" x14ac:dyDescent="0.3">
      <c r="A462" s="256" t="str">
        <f t="shared" si="28"/>
        <v>I0404552-815610K210-00004</v>
      </c>
      <c r="B462" s="251" t="s">
        <v>10560</v>
      </c>
      <c r="C462" s="251" t="s">
        <v>10031</v>
      </c>
      <c r="D462" s="251" t="s">
        <v>10548</v>
      </c>
      <c r="E462" s="251" t="s">
        <v>10016</v>
      </c>
      <c r="F462" s="251" t="s">
        <v>9984</v>
      </c>
      <c r="G462" s="251" t="s">
        <v>678</v>
      </c>
      <c r="H462" s="251" t="s">
        <v>3443</v>
      </c>
      <c r="I462" s="257" t="str">
        <f t="shared" si="29"/>
        <v>-00004</v>
      </c>
      <c r="J462" s="251">
        <v>4</v>
      </c>
      <c r="K462" s="251">
        <v>4</v>
      </c>
      <c r="M462" s="251" t="s">
        <v>9958</v>
      </c>
      <c r="N462" s="251" t="s">
        <v>10214</v>
      </c>
      <c r="O462" s="251">
        <v>4</v>
      </c>
      <c r="Q462" s="251" t="s">
        <v>10560</v>
      </c>
      <c r="R462" s="251" t="s">
        <v>10017</v>
      </c>
      <c r="S462" s="252" t="s">
        <v>677</v>
      </c>
      <c r="T462" s="251" t="str">
        <f t="shared" si="30"/>
        <v>I0404552815610K210</v>
      </c>
      <c r="W462" s="251" t="str">
        <f t="shared" si="31"/>
        <v>I040455281561-0K210</v>
      </c>
    </row>
    <row r="463" spans="1:23" x14ac:dyDescent="0.3">
      <c r="A463" s="256" t="str">
        <f t="shared" si="28"/>
        <v>I0404552-815840K050-00001</v>
      </c>
      <c r="B463" s="251" t="s">
        <v>10561</v>
      </c>
      <c r="C463" s="251" t="s">
        <v>10031</v>
      </c>
      <c r="D463" s="251" t="s">
        <v>10548</v>
      </c>
      <c r="E463" s="251" t="s">
        <v>10016</v>
      </c>
      <c r="F463" s="251" t="s">
        <v>9986</v>
      </c>
      <c r="G463" s="251" t="s">
        <v>760</v>
      </c>
      <c r="H463" s="251" t="s">
        <v>10233</v>
      </c>
      <c r="I463" s="257" t="str">
        <f t="shared" si="29"/>
        <v>-00001</v>
      </c>
      <c r="J463" s="251">
        <v>1</v>
      </c>
      <c r="K463" s="251">
        <v>1</v>
      </c>
      <c r="M463" s="251" t="s">
        <v>10007</v>
      </c>
      <c r="N463" s="251" t="s">
        <v>10214</v>
      </c>
      <c r="O463" s="251">
        <v>1</v>
      </c>
      <c r="Q463" s="251" t="s">
        <v>10561</v>
      </c>
      <c r="R463" s="251" t="s">
        <v>10017</v>
      </c>
      <c r="S463" s="252" t="s">
        <v>759</v>
      </c>
      <c r="T463" s="251" t="str">
        <f t="shared" si="30"/>
        <v>I0404552815840K050</v>
      </c>
      <c r="W463" s="251" t="str">
        <f t="shared" si="31"/>
        <v>I040455281584-0K050</v>
      </c>
    </row>
    <row r="464" spans="1:23" x14ac:dyDescent="0.3">
      <c r="A464" s="256" t="str">
        <f t="shared" si="28"/>
        <v>I0404552-815940K050-00001</v>
      </c>
      <c r="B464" s="251" t="s">
        <v>10562</v>
      </c>
      <c r="C464" s="251" t="s">
        <v>10031</v>
      </c>
      <c r="D464" s="251" t="s">
        <v>10548</v>
      </c>
      <c r="E464" s="251" t="s">
        <v>10016</v>
      </c>
      <c r="F464" s="251" t="s">
        <v>9988</v>
      </c>
      <c r="G464" s="251" t="s">
        <v>772</v>
      </c>
      <c r="H464" s="251" t="s">
        <v>10233</v>
      </c>
      <c r="I464" s="257" t="str">
        <f t="shared" si="29"/>
        <v>-00001</v>
      </c>
      <c r="J464" s="251">
        <v>1</v>
      </c>
      <c r="K464" s="251">
        <v>1</v>
      </c>
      <c r="M464" s="251" t="s">
        <v>10007</v>
      </c>
      <c r="N464" s="251" t="s">
        <v>10214</v>
      </c>
      <c r="O464" s="251">
        <v>1</v>
      </c>
      <c r="Q464" s="251" t="s">
        <v>10562</v>
      </c>
      <c r="R464" s="251" t="s">
        <v>10017</v>
      </c>
      <c r="S464" s="252" t="s">
        <v>771</v>
      </c>
      <c r="T464" s="251" t="str">
        <f t="shared" si="30"/>
        <v>I0404552815940K050</v>
      </c>
      <c r="W464" s="251" t="str">
        <f t="shared" si="31"/>
        <v>I040455281594-0K050</v>
      </c>
    </row>
    <row r="465" spans="1:23" x14ac:dyDescent="0.3">
      <c r="A465" s="256" t="str">
        <f t="shared" si="28"/>
        <v>I0404553-81110VT040-00003</v>
      </c>
      <c r="B465" s="251" t="s">
        <v>10563</v>
      </c>
      <c r="C465" s="251" t="s">
        <v>10031</v>
      </c>
      <c r="D465" s="251" t="s">
        <v>10564</v>
      </c>
      <c r="E465" s="251" t="s">
        <v>10016</v>
      </c>
      <c r="F465" s="251" t="s">
        <v>9957</v>
      </c>
      <c r="G465" s="251" t="s">
        <v>10047</v>
      </c>
      <c r="H465" s="251" t="s">
        <v>3422</v>
      </c>
      <c r="I465" s="257" t="str">
        <f t="shared" si="29"/>
        <v>-00003</v>
      </c>
      <c r="J465" s="251">
        <v>3</v>
      </c>
      <c r="K465" s="251">
        <v>3</v>
      </c>
      <c r="M465" s="251" t="s">
        <v>9958</v>
      </c>
      <c r="N465" s="251" t="s">
        <v>10543</v>
      </c>
      <c r="O465" s="251">
        <v>3</v>
      </c>
      <c r="Q465" s="251" t="s">
        <v>10563</v>
      </c>
      <c r="R465" s="251" t="s">
        <v>10028</v>
      </c>
      <c r="S465" s="252" t="s">
        <v>3713</v>
      </c>
      <c r="T465" s="251" t="str">
        <f t="shared" si="30"/>
        <v>I040455381110VT040</v>
      </c>
      <c r="W465" s="251" t="str">
        <f t="shared" si="31"/>
        <v>I040455381110-VT040</v>
      </c>
    </row>
    <row r="466" spans="1:23" x14ac:dyDescent="0.3">
      <c r="A466" s="256" t="str">
        <f t="shared" si="28"/>
        <v>I0404553-81110VT100-00001</v>
      </c>
      <c r="B466" s="251" t="s">
        <v>10565</v>
      </c>
      <c r="C466" s="251" t="s">
        <v>10031</v>
      </c>
      <c r="D466" s="251" t="s">
        <v>10564</v>
      </c>
      <c r="E466" s="251" t="s">
        <v>10016</v>
      </c>
      <c r="F466" s="251" t="s">
        <v>9962</v>
      </c>
      <c r="G466" s="251" t="s">
        <v>10049</v>
      </c>
      <c r="H466" s="251" t="s">
        <v>3422</v>
      </c>
      <c r="I466" s="257" t="str">
        <f t="shared" si="29"/>
        <v>-00001</v>
      </c>
      <c r="J466" s="251">
        <v>1</v>
      </c>
      <c r="K466" s="251">
        <v>1</v>
      </c>
      <c r="M466" s="251" t="s">
        <v>9958</v>
      </c>
      <c r="N466" s="251" t="s">
        <v>10543</v>
      </c>
      <c r="O466" s="251">
        <v>1</v>
      </c>
      <c r="Q466" s="251" t="s">
        <v>10565</v>
      </c>
      <c r="R466" s="251" t="s">
        <v>10028</v>
      </c>
      <c r="S466" s="252" t="s">
        <v>3723</v>
      </c>
      <c r="T466" s="251" t="str">
        <f t="shared" si="30"/>
        <v>I040455381110VT100</v>
      </c>
      <c r="W466" s="251" t="str">
        <f t="shared" si="31"/>
        <v>I040455381110-VT100</v>
      </c>
    </row>
    <row r="467" spans="1:23" x14ac:dyDescent="0.3">
      <c r="A467" s="256" t="str">
        <f t="shared" si="28"/>
        <v>I0404553-81150VT040-00003</v>
      </c>
      <c r="B467" s="251" t="s">
        <v>10566</v>
      </c>
      <c r="C467" s="251" t="s">
        <v>10031</v>
      </c>
      <c r="D467" s="251" t="s">
        <v>10564</v>
      </c>
      <c r="E467" s="251" t="s">
        <v>10016</v>
      </c>
      <c r="F467" s="251" t="s">
        <v>9964</v>
      </c>
      <c r="G467" s="251" t="s">
        <v>10051</v>
      </c>
      <c r="H467" s="251" t="s">
        <v>3429</v>
      </c>
      <c r="I467" s="257" t="str">
        <f t="shared" si="29"/>
        <v>-00003</v>
      </c>
      <c r="J467" s="251">
        <v>3</v>
      </c>
      <c r="K467" s="251">
        <v>3</v>
      </c>
      <c r="M467" s="251" t="s">
        <v>9958</v>
      </c>
      <c r="N467" s="251" t="s">
        <v>10543</v>
      </c>
      <c r="O467" s="251">
        <v>3</v>
      </c>
      <c r="Q467" s="251" t="s">
        <v>10566</v>
      </c>
      <c r="R467" s="251" t="s">
        <v>10028</v>
      </c>
      <c r="S467" s="252" t="s">
        <v>3725</v>
      </c>
      <c r="T467" s="251" t="str">
        <f t="shared" si="30"/>
        <v>I040455381150VT040</v>
      </c>
      <c r="W467" s="251" t="str">
        <f t="shared" si="31"/>
        <v>I040455381150-VT040</v>
      </c>
    </row>
    <row r="468" spans="1:23" x14ac:dyDescent="0.3">
      <c r="A468" s="256" t="str">
        <f t="shared" si="28"/>
        <v>I0404553-81150VT080-00003</v>
      </c>
      <c r="B468" s="251" t="s">
        <v>10567</v>
      </c>
      <c r="C468" s="251" t="s">
        <v>10031</v>
      </c>
      <c r="D468" s="251" t="s">
        <v>10564</v>
      </c>
      <c r="E468" s="251" t="s">
        <v>10016</v>
      </c>
      <c r="F468" s="251" t="s">
        <v>9966</v>
      </c>
      <c r="G468" s="251" t="s">
        <v>10242</v>
      </c>
      <c r="H468" s="251" t="s">
        <v>3429</v>
      </c>
      <c r="I468" s="257" t="str">
        <f t="shared" si="29"/>
        <v>-00003</v>
      </c>
      <c r="J468" s="251">
        <v>3</v>
      </c>
      <c r="K468" s="251">
        <v>3</v>
      </c>
      <c r="M468" s="251" t="s">
        <v>9958</v>
      </c>
      <c r="N468" s="251" t="s">
        <v>10543</v>
      </c>
      <c r="O468" s="251">
        <v>3</v>
      </c>
      <c r="Q468" s="251" t="s">
        <v>10567</v>
      </c>
      <c r="R468" s="251" t="s">
        <v>10028</v>
      </c>
      <c r="S468" s="252" t="s">
        <v>3731</v>
      </c>
      <c r="T468" s="251" t="str">
        <f t="shared" si="30"/>
        <v>I040455381150VT080</v>
      </c>
      <c r="W468" s="251" t="str">
        <f t="shared" si="31"/>
        <v>I040455381150-VT080</v>
      </c>
    </row>
    <row r="469" spans="1:23" x14ac:dyDescent="0.3">
      <c r="A469" s="256" t="str">
        <f t="shared" si="28"/>
        <v>I0404553-81150VT100-00001</v>
      </c>
      <c r="B469" s="251" t="s">
        <v>10568</v>
      </c>
      <c r="C469" s="251" t="s">
        <v>10031</v>
      </c>
      <c r="D469" s="251" t="s">
        <v>10564</v>
      </c>
      <c r="E469" s="251" t="s">
        <v>10016</v>
      </c>
      <c r="F469" s="251" t="s">
        <v>9968</v>
      </c>
      <c r="G469" s="251" t="s">
        <v>4999</v>
      </c>
      <c r="H469" s="251" t="s">
        <v>3429</v>
      </c>
      <c r="I469" s="257" t="str">
        <f t="shared" si="29"/>
        <v>-00001</v>
      </c>
      <c r="J469" s="251">
        <v>1</v>
      </c>
      <c r="K469" s="251">
        <v>1</v>
      </c>
      <c r="M469" s="251" t="s">
        <v>9958</v>
      </c>
      <c r="N469" s="251" t="s">
        <v>10543</v>
      </c>
      <c r="O469" s="251">
        <v>1</v>
      </c>
      <c r="Q469" s="251" t="s">
        <v>10568</v>
      </c>
      <c r="R469" s="251" t="s">
        <v>10028</v>
      </c>
      <c r="S469" s="252" t="s">
        <v>3735</v>
      </c>
      <c r="T469" s="251" t="str">
        <f t="shared" si="30"/>
        <v>I040455381150VT100</v>
      </c>
      <c r="W469" s="251" t="str">
        <f t="shared" si="31"/>
        <v>I040455381150-VT100</v>
      </c>
    </row>
    <row r="470" spans="1:23" x14ac:dyDescent="0.3">
      <c r="A470" s="256" t="str">
        <f t="shared" si="28"/>
        <v>I0404553-811700K310-00002</v>
      </c>
      <c r="B470" s="251" t="s">
        <v>10569</v>
      </c>
      <c r="C470" s="251" t="s">
        <v>10031</v>
      </c>
      <c r="D470" s="251" t="s">
        <v>10564</v>
      </c>
      <c r="E470" s="251" t="s">
        <v>10016</v>
      </c>
      <c r="F470" s="251" t="s">
        <v>9970</v>
      </c>
      <c r="G470" s="251" t="s">
        <v>254</v>
      </c>
      <c r="H470" s="251" t="s">
        <v>5094</v>
      </c>
      <c r="I470" s="257" t="str">
        <f t="shared" si="29"/>
        <v>-00002</v>
      </c>
      <c r="J470" s="251">
        <v>2</v>
      </c>
      <c r="K470" s="251">
        <v>2</v>
      </c>
      <c r="M470" s="251" t="s">
        <v>9958</v>
      </c>
      <c r="N470" s="251" t="s">
        <v>10543</v>
      </c>
      <c r="O470" s="251">
        <v>2</v>
      </c>
      <c r="Q470" s="251" t="s">
        <v>10569</v>
      </c>
      <c r="R470" s="251" t="s">
        <v>10028</v>
      </c>
      <c r="S470" s="252" t="s">
        <v>253</v>
      </c>
      <c r="T470" s="251" t="str">
        <f t="shared" si="30"/>
        <v>I0404553811700K310</v>
      </c>
      <c r="W470" s="251" t="str">
        <f t="shared" si="31"/>
        <v>I040455381170-0K310</v>
      </c>
    </row>
    <row r="471" spans="1:23" x14ac:dyDescent="0.3">
      <c r="A471" s="256" t="str">
        <f t="shared" si="28"/>
        <v>I0404553-812100K031-00001</v>
      </c>
      <c r="B471" s="251" t="s">
        <v>10570</v>
      </c>
      <c r="C471" s="251" t="s">
        <v>10031</v>
      </c>
      <c r="D471" s="251" t="s">
        <v>10564</v>
      </c>
      <c r="E471" s="251" t="s">
        <v>10016</v>
      </c>
      <c r="F471" s="251" t="s">
        <v>9972</v>
      </c>
      <c r="G471" s="251" t="s">
        <v>593</v>
      </c>
      <c r="H471" s="251" t="s">
        <v>5163</v>
      </c>
      <c r="I471" s="257" t="str">
        <f t="shared" si="29"/>
        <v>-00001</v>
      </c>
      <c r="J471" s="251">
        <v>1</v>
      </c>
      <c r="K471" s="251">
        <v>1</v>
      </c>
      <c r="M471" s="251" t="s">
        <v>9993</v>
      </c>
      <c r="N471" s="251" t="s">
        <v>10543</v>
      </c>
      <c r="O471" s="251">
        <v>1</v>
      </c>
      <c r="Q471" s="251" t="s">
        <v>10570</v>
      </c>
      <c r="R471" s="251" t="s">
        <v>10028</v>
      </c>
      <c r="S471" s="252" t="s">
        <v>592</v>
      </c>
      <c r="T471" s="251" t="str">
        <f t="shared" si="30"/>
        <v>I0404553812100K031</v>
      </c>
      <c r="W471" s="251" t="str">
        <f t="shared" si="31"/>
        <v>I040455381210-0K031</v>
      </c>
    </row>
    <row r="472" spans="1:23" x14ac:dyDescent="0.3">
      <c r="A472" s="256" t="str">
        <f t="shared" si="28"/>
        <v>I0404553-812200K090-00001</v>
      </c>
      <c r="B472" s="251" t="s">
        <v>10571</v>
      </c>
      <c r="C472" s="251" t="s">
        <v>10031</v>
      </c>
      <c r="D472" s="251" t="s">
        <v>10564</v>
      </c>
      <c r="E472" s="251" t="s">
        <v>10016</v>
      </c>
      <c r="F472" s="251" t="s">
        <v>9974</v>
      </c>
      <c r="G472" s="251" t="s">
        <v>618</v>
      </c>
      <c r="H472" s="251" t="s">
        <v>5169</v>
      </c>
      <c r="I472" s="257" t="str">
        <f t="shared" si="29"/>
        <v>-00001</v>
      </c>
      <c r="J472" s="251">
        <v>1</v>
      </c>
      <c r="K472" s="251">
        <v>1</v>
      </c>
      <c r="M472" s="251" t="s">
        <v>9993</v>
      </c>
      <c r="N472" s="251" t="s">
        <v>10543</v>
      </c>
      <c r="O472" s="251">
        <v>1</v>
      </c>
      <c r="Q472" s="251" t="s">
        <v>10571</v>
      </c>
      <c r="R472" s="251" t="s">
        <v>10028</v>
      </c>
      <c r="S472" s="252" t="s">
        <v>617</v>
      </c>
      <c r="T472" s="251" t="str">
        <f t="shared" si="30"/>
        <v>I0404553812200K090</v>
      </c>
      <c r="W472" s="251" t="str">
        <f t="shared" si="31"/>
        <v>I040455381220-0K090</v>
      </c>
    </row>
    <row r="473" spans="1:23" x14ac:dyDescent="0.3">
      <c r="A473" s="256" t="str">
        <f t="shared" si="28"/>
        <v>I0404553-815500K080-00002</v>
      </c>
      <c r="B473" s="251" t="s">
        <v>10572</v>
      </c>
      <c r="C473" s="251" t="s">
        <v>10031</v>
      </c>
      <c r="D473" s="251" t="s">
        <v>10564</v>
      </c>
      <c r="E473" s="251" t="s">
        <v>10016</v>
      </c>
      <c r="F473" s="251" t="s">
        <v>9976</v>
      </c>
      <c r="G473" s="251" t="s">
        <v>151</v>
      </c>
      <c r="H473" s="251" t="s">
        <v>5045</v>
      </c>
      <c r="I473" s="257" t="str">
        <f t="shared" si="29"/>
        <v>-00002</v>
      </c>
      <c r="J473" s="251">
        <v>2</v>
      </c>
      <c r="K473" s="251">
        <v>2</v>
      </c>
      <c r="M473" s="251" t="s">
        <v>9958</v>
      </c>
      <c r="N473" s="251" t="s">
        <v>10543</v>
      </c>
      <c r="O473" s="251">
        <v>2</v>
      </c>
      <c r="Q473" s="251" t="s">
        <v>10572</v>
      </c>
      <c r="R473" s="251" t="s">
        <v>10028</v>
      </c>
      <c r="S473" s="252" t="s">
        <v>150</v>
      </c>
      <c r="T473" s="251" t="str">
        <f t="shared" si="30"/>
        <v>I0404553815500K080</v>
      </c>
      <c r="W473" s="251" t="str">
        <f t="shared" si="31"/>
        <v>I040455381550-0K080</v>
      </c>
    </row>
    <row r="474" spans="1:23" x14ac:dyDescent="0.3">
      <c r="A474" s="256" t="str">
        <f t="shared" si="28"/>
        <v>I0404553-81550VT020-00002</v>
      </c>
      <c r="B474" s="251" t="s">
        <v>10573</v>
      </c>
      <c r="C474" s="251" t="s">
        <v>10031</v>
      </c>
      <c r="D474" s="251" t="s">
        <v>10564</v>
      </c>
      <c r="E474" s="251" t="s">
        <v>10016</v>
      </c>
      <c r="F474" s="251" t="s">
        <v>9978</v>
      </c>
      <c r="G474" s="251" t="s">
        <v>10057</v>
      </c>
      <c r="H474" s="251" t="s">
        <v>5202</v>
      </c>
      <c r="I474" s="257" t="str">
        <f t="shared" si="29"/>
        <v>-00002</v>
      </c>
      <c r="J474" s="251">
        <v>2</v>
      </c>
      <c r="K474" s="251">
        <v>2</v>
      </c>
      <c r="M474" s="251" t="s">
        <v>9958</v>
      </c>
      <c r="N474" s="251" t="s">
        <v>10543</v>
      </c>
      <c r="O474" s="251">
        <v>2</v>
      </c>
      <c r="Q474" s="251" t="s">
        <v>10573</v>
      </c>
      <c r="R474" s="251" t="s">
        <v>10028</v>
      </c>
      <c r="S474" s="252" t="s">
        <v>3737</v>
      </c>
      <c r="T474" s="251" t="str">
        <f t="shared" si="30"/>
        <v>I040455381550VT020</v>
      </c>
      <c r="W474" s="251" t="str">
        <f t="shared" si="31"/>
        <v>I040455381550-VT020</v>
      </c>
    </row>
    <row r="475" spans="1:23" x14ac:dyDescent="0.3">
      <c r="A475" s="256" t="str">
        <f t="shared" si="28"/>
        <v>I0404553-81550VT050-00001</v>
      </c>
      <c r="B475" s="251" t="s">
        <v>10574</v>
      </c>
      <c r="C475" s="251" t="s">
        <v>10031</v>
      </c>
      <c r="D475" s="251" t="s">
        <v>10564</v>
      </c>
      <c r="E475" s="251" t="s">
        <v>10016</v>
      </c>
      <c r="F475" s="251" t="s">
        <v>9980</v>
      </c>
      <c r="G475" s="251" t="s">
        <v>5265</v>
      </c>
      <c r="H475" s="251" t="s">
        <v>5202</v>
      </c>
      <c r="I475" s="257" t="str">
        <f t="shared" si="29"/>
        <v>-00001</v>
      </c>
      <c r="J475" s="251">
        <v>1</v>
      </c>
      <c r="K475" s="251">
        <v>1</v>
      </c>
      <c r="M475" s="251" t="s">
        <v>9958</v>
      </c>
      <c r="N475" s="251" t="s">
        <v>10543</v>
      </c>
      <c r="O475" s="251">
        <v>1</v>
      </c>
      <c r="Q475" s="251" t="s">
        <v>10574</v>
      </c>
      <c r="R475" s="251" t="s">
        <v>10028</v>
      </c>
      <c r="S475" s="252" t="s">
        <v>3740</v>
      </c>
      <c r="T475" s="251" t="str">
        <f t="shared" si="30"/>
        <v>I040455381550VT050</v>
      </c>
      <c r="W475" s="251" t="str">
        <f t="shared" si="31"/>
        <v>I040455381550-VT050</v>
      </c>
    </row>
    <row r="476" spans="1:23" x14ac:dyDescent="0.3">
      <c r="A476" s="256" t="str">
        <f t="shared" si="28"/>
        <v>I0404553-81551VT020-00001</v>
      </c>
      <c r="B476" s="251" t="s">
        <v>10575</v>
      </c>
      <c r="C476" s="251" t="s">
        <v>10031</v>
      </c>
      <c r="D476" s="251" t="s">
        <v>10564</v>
      </c>
      <c r="E476" s="251" t="s">
        <v>10016</v>
      </c>
      <c r="F476" s="251" t="s">
        <v>9982</v>
      </c>
      <c r="G476" s="251" t="s">
        <v>10060</v>
      </c>
      <c r="H476" s="251" t="s">
        <v>3436</v>
      </c>
      <c r="I476" s="257" t="str">
        <f t="shared" si="29"/>
        <v>-00001</v>
      </c>
      <c r="J476" s="251">
        <v>1</v>
      </c>
      <c r="K476" s="251">
        <v>1</v>
      </c>
      <c r="M476" s="251" t="s">
        <v>9958</v>
      </c>
      <c r="N476" s="251" t="s">
        <v>10543</v>
      </c>
      <c r="O476" s="251">
        <v>1</v>
      </c>
      <c r="Q476" s="251" t="s">
        <v>10575</v>
      </c>
      <c r="R476" s="251" t="s">
        <v>10028</v>
      </c>
      <c r="S476" s="252" t="s">
        <v>3761</v>
      </c>
      <c r="T476" s="251" t="str">
        <f t="shared" si="30"/>
        <v>I040455381551VT020</v>
      </c>
      <c r="W476" s="251" t="str">
        <f t="shared" si="31"/>
        <v>I040455381551-VT020</v>
      </c>
    </row>
    <row r="477" spans="1:23" x14ac:dyDescent="0.3">
      <c r="A477" s="256" t="str">
        <f t="shared" si="28"/>
        <v>I0404553-81551VT050-00001</v>
      </c>
      <c r="B477" s="251" t="s">
        <v>10576</v>
      </c>
      <c r="C477" s="251" t="s">
        <v>10031</v>
      </c>
      <c r="D477" s="251" t="s">
        <v>10564</v>
      </c>
      <c r="E477" s="251" t="s">
        <v>10016</v>
      </c>
      <c r="F477" s="251" t="s">
        <v>9984</v>
      </c>
      <c r="G477" s="251" t="s">
        <v>10062</v>
      </c>
      <c r="H477" s="251" t="s">
        <v>3436</v>
      </c>
      <c r="I477" s="257" t="str">
        <f t="shared" si="29"/>
        <v>-00001</v>
      </c>
      <c r="J477" s="251">
        <v>1</v>
      </c>
      <c r="K477" s="251">
        <v>1</v>
      </c>
      <c r="M477" s="251" t="s">
        <v>9958</v>
      </c>
      <c r="N477" s="251" t="s">
        <v>10543</v>
      </c>
      <c r="O477" s="251">
        <v>1</v>
      </c>
      <c r="Q477" s="251" t="s">
        <v>10576</v>
      </c>
      <c r="R477" s="251" t="s">
        <v>10028</v>
      </c>
      <c r="S477" s="252" t="s">
        <v>3763</v>
      </c>
      <c r="T477" s="251" t="str">
        <f t="shared" si="30"/>
        <v>I040455381551VT050</v>
      </c>
      <c r="W477" s="251" t="str">
        <f t="shared" si="31"/>
        <v>I040455381551-VT050</v>
      </c>
    </row>
    <row r="478" spans="1:23" x14ac:dyDescent="0.3">
      <c r="A478" s="256" t="str">
        <f t="shared" si="28"/>
        <v>I0404553-81560VT020-00002</v>
      </c>
      <c r="B478" s="251" t="s">
        <v>10577</v>
      </c>
      <c r="C478" s="251" t="s">
        <v>10031</v>
      </c>
      <c r="D478" s="251" t="s">
        <v>10564</v>
      </c>
      <c r="E478" s="251" t="s">
        <v>10016</v>
      </c>
      <c r="F478" s="251" t="s">
        <v>9986</v>
      </c>
      <c r="G478" s="251" t="s">
        <v>10065</v>
      </c>
      <c r="H478" s="251" t="s">
        <v>5204</v>
      </c>
      <c r="I478" s="257" t="str">
        <f t="shared" si="29"/>
        <v>-00002</v>
      </c>
      <c r="J478" s="251">
        <v>2</v>
      </c>
      <c r="K478" s="251">
        <v>2</v>
      </c>
      <c r="M478" s="251" t="s">
        <v>9958</v>
      </c>
      <c r="N478" s="251" t="s">
        <v>10543</v>
      </c>
      <c r="O478" s="251">
        <v>2</v>
      </c>
      <c r="Q478" s="251" t="s">
        <v>10577</v>
      </c>
      <c r="R478" s="251" t="s">
        <v>10028</v>
      </c>
      <c r="S478" s="252" t="s">
        <v>3743</v>
      </c>
      <c r="T478" s="251" t="str">
        <f t="shared" si="30"/>
        <v>I040455381560VT020</v>
      </c>
      <c r="W478" s="251" t="str">
        <f t="shared" si="31"/>
        <v>I040455381560-VT020</v>
      </c>
    </row>
    <row r="479" spans="1:23" x14ac:dyDescent="0.3">
      <c r="A479" s="256" t="str">
        <f t="shared" si="28"/>
        <v>I0404553-81560VT050-00001</v>
      </c>
      <c r="B479" s="251" t="s">
        <v>10578</v>
      </c>
      <c r="C479" s="251" t="s">
        <v>10031</v>
      </c>
      <c r="D479" s="251" t="s">
        <v>10564</v>
      </c>
      <c r="E479" s="251" t="s">
        <v>10016</v>
      </c>
      <c r="F479" s="251" t="s">
        <v>9988</v>
      </c>
      <c r="G479" s="251" t="s">
        <v>10067</v>
      </c>
      <c r="H479" s="251" t="s">
        <v>5204</v>
      </c>
      <c r="I479" s="257" t="str">
        <f t="shared" si="29"/>
        <v>-00001</v>
      </c>
      <c r="J479" s="251">
        <v>1</v>
      </c>
      <c r="K479" s="251">
        <v>1</v>
      </c>
      <c r="M479" s="251" t="s">
        <v>9958</v>
      </c>
      <c r="N479" s="251" t="s">
        <v>10543</v>
      </c>
      <c r="O479" s="251">
        <v>1</v>
      </c>
      <c r="Q479" s="251" t="s">
        <v>10578</v>
      </c>
      <c r="R479" s="251" t="s">
        <v>10028</v>
      </c>
      <c r="S479" s="252" t="s">
        <v>3746</v>
      </c>
      <c r="T479" s="251" t="str">
        <f t="shared" si="30"/>
        <v>I040455381560VT050</v>
      </c>
      <c r="W479" s="251" t="str">
        <f t="shared" si="31"/>
        <v>I040455381560-VT050</v>
      </c>
    </row>
    <row r="480" spans="1:23" x14ac:dyDescent="0.3">
      <c r="A480" s="256" t="str">
        <f t="shared" si="28"/>
        <v>I0404553-815610K080-00002</v>
      </c>
      <c r="B480" s="251" t="s">
        <v>10579</v>
      </c>
      <c r="C480" s="251" t="s">
        <v>10031</v>
      </c>
      <c r="D480" s="251" t="s">
        <v>10564</v>
      </c>
      <c r="E480" s="251" t="s">
        <v>10016</v>
      </c>
      <c r="F480" s="251" t="s">
        <v>9990</v>
      </c>
      <c r="G480" s="251" t="s">
        <v>168</v>
      </c>
      <c r="H480" s="251" t="s">
        <v>5048</v>
      </c>
      <c r="I480" s="257" t="str">
        <f t="shared" si="29"/>
        <v>-00002</v>
      </c>
      <c r="J480" s="251">
        <v>2</v>
      </c>
      <c r="K480" s="251">
        <v>2</v>
      </c>
      <c r="M480" s="251" t="s">
        <v>9958</v>
      </c>
      <c r="N480" s="251" t="s">
        <v>10543</v>
      </c>
      <c r="O480" s="251">
        <v>2</v>
      </c>
      <c r="Q480" s="251" t="s">
        <v>10579</v>
      </c>
      <c r="R480" s="251" t="s">
        <v>10028</v>
      </c>
      <c r="S480" s="252" t="s">
        <v>167</v>
      </c>
      <c r="T480" s="251" t="str">
        <f t="shared" si="30"/>
        <v>I0404553815610K080</v>
      </c>
      <c r="W480" s="251" t="str">
        <f t="shared" si="31"/>
        <v>I040455381561-0K080</v>
      </c>
    </row>
    <row r="481" spans="1:23" x14ac:dyDescent="0.3">
      <c r="A481" s="256" t="str">
        <f t="shared" si="28"/>
        <v>I0404553-81561VT020-00001</v>
      </c>
      <c r="B481" s="251" t="s">
        <v>10580</v>
      </c>
      <c r="C481" s="251" t="s">
        <v>10031</v>
      </c>
      <c r="D481" s="251" t="s">
        <v>10564</v>
      </c>
      <c r="E481" s="251" t="s">
        <v>10016</v>
      </c>
      <c r="F481" s="251" t="s">
        <v>9992</v>
      </c>
      <c r="G481" s="251" t="s">
        <v>10256</v>
      </c>
      <c r="H481" s="251" t="s">
        <v>3443</v>
      </c>
      <c r="I481" s="257" t="str">
        <f t="shared" si="29"/>
        <v>-00001</v>
      </c>
      <c r="J481" s="251">
        <v>1</v>
      </c>
      <c r="K481" s="251">
        <v>1</v>
      </c>
      <c r="M481" s="251" t="s">
        <v>9958</v>
      </c>
      <c r="N481" s="251" t="s">
        <v>10543</v>
      </c>
      <c r="O481" s="251">
        <v>1</v>
      </c>
      <c r="Q481" s="251" t="s">
        <v>10580</v>
      </c>
      <c r="R481" s="251" t="s">
        <v>10028</v>
      </c>
      <c r="S481" s="252" t="s">
        <v>3767</v>
      </c>
      <c r="T481" s="251" t="str">
        <f t="shared" si="30"/>
        <v>I040455381561VT020</v>
      </c>
      <c r="W481" s="251" t="str">
        <f t="shared" si="31"/>
        <v>I040455381561-VT020</v>
      </c>
    </row>
    <row r="482" spans="1:23" x14ac:dyDescent="0.3">
      <c r="A482" s="256" t="str">
        <f t="shared" si="28"/>
        <v>I0404553-81561VT050-00002</v>
      </c>
      <c r="B482" s="251" t="s">
        <v>10581</v>
      </c>
      <c r="C482" s="251" t="s">
        <v>10031</v>
      </c>
      <c r="D482" s="251" t="s">
        <v>10564</v>
      </c>
      <c r="E482" s="251" t="s">
        <v>10016</v>
      </c>
      <c r="F482" s="251" t="s">
        <v>9995</v>
      </c>
      <c r="G482" s="251" t="s">
        <v>10258</v>
      </c>
      <c r="H482" s="251" t="s">
        <v>3443</v>
      </c>
      <c r="I482" s="257" t="str">
        <f t="shared" si="29"/>
        <v>-00002</v>
      </c>
      <c r="J482" s="251">
        <v>2</v>
      </c>
      <c r="K482" s="251">
        <v>2</v>
      </c>
      <c r="M482" s="251" t="s">
        <v>9958</v>
      </c>
      <c r="N482" s="251" t="s">
        <v>10543</v>
      </c>
      <c r="O482" s="251">
        <v>2</v>
      </c>
      <c r="Q482" s="251" t="s">
        <v>10581</v>
      </c>
      <c r="R482" s="251" t="s">
        <v>10028</v>
      </c>
      <c r="S482" s="252" t="s">
        <v>3769</v>
      </c>
      <c r="T482" s="251" t="str">
        <f t="shared" si="30"/>
        <v>I040455381561VT050</v>
      </c>
      <c r="W482" s="251" t="str">
        <f t="shared" si="31"/>
        <v>I040455381561-VT050</v>
      </c>
    </row>
    <row r="483" spans="1:23" x14ac:dyDescent="0.3">
      <c r="A483" s="256" t="str">
        <f t="shared" si="28"/>
        <v>I0404553-81580VT010-00002</v>
      </c>
      <c r="B483" s="251" t="s">
        <v>10582</v>
      </c>
      <c r="C483" s="251" t="s">
        <v>10031</v>
      </c>
      <c r="D483" s="251" t="s">
        <v>10564</v>
      </c>
      <c r="E483" s="251" t="s">
        <v>10016</v>
      </c>
      <c r="F483" s="251" t="s">
        <v>9997</v>
      </c>
      <c r="G483" s="251" t="s">
        <v>5289</v>
      </c>
      <c r="H483" s="251" t="s">
        <v>758</v>
      </c>
      <c r="I483" s="257" t="str">
        <f t="shared" si="29"/>
        <v>-00002</v>
      </c>
      <c r="J483" s="251">
        <v>2</v>
      </c>
      <c r="K483" s="251">
        <v>2</v>
      </c>
      <c r="M483" s="251" t="s">
        <v>9993</v>
      </c>
      <c r="N483" s="251" t="s">
        <v>10543</v>
      </c>
      <c r="O483" s="251">
        <v>2</v>
      </c>
      <c r="Q483" s="251" t="s">
        <v>10582</v>
      </c>
      <c r="R483" s="251" t="s">
        <v>10028</v>
      </c>
      <c r="S483" s="252" t="s">
        <v>3749</v>
      </c>
      <c r="T483" s="251" t="str">
        <f t="shared" si="30"/>
        <v>I040455381580VT010</v>
      </c>
      <c r="W483" s="251" t="str">
        <f t="shared" si="31"/>
        <v>I040455381580-VT010</v>
      </c>
    </row>
    <row r="484" spans="1:23" x14ac:dyDescent="0.3">
      <c r="A484" s="256" t="str">
        <f t="shared" si="28"/>
        <v>I0404553-81580VT020-00003</v>
      </c>
      <c r="B484" s="251" t="s">
        <v>10583</v>
      </c>
      <c r="C484" s="251" t="s">
        <v>10031</v>
      </c>
      <c r="D484" s="251" t="s">
        <v>10564</v>
      </c>
      <c r="E484" s="251" t="s">
        <v>10016</v>
      </c>
      <c r="F484" s="251" t="s">
        <v>10000</v>
      </c>
      <c r="G484" s="251" t="s">
        <v>10071</v>
      </c>
      <c r="H484" s="251" t="s">
        <v>758</v>
      </c>
      <c r="I484" s="257" t="str">
        <f t="shared" si="29"/>
        <v>-00003</v>
      </c>
      <c r="J484" s="251">
        <v>3</v>
      </c>
      <c r="K484" s="251">
        <v>3</v>
      </c>
      <c r="M484" s="251" t="s">
        <v>9958</v>
      </c>
      <c r="N484" s="251" t="s">
        <v>10543</v>
      </c>
      <c r="O484" s="251">
        <v>3</v>
      </c>
      <c r="Q484" s="251" t="s">
        <v>10583</v>
      </c>
      <c r="R484" s="251" t="s">
        <v>10028</v>
      </c>
      <c r="S484" s="252" t="s">
        <v>3752</v>
      </c>
      <c r="T484" s="251" t="str">
        <f t="shared" si="30"/>
        <v>I040455381580VT020</v>
      </c>
      <c r="W484" s="251" t="str">
        <f t="shared" si="31"/>
        <v>I040455381580-VT020</v>
      </c>
    </row>
    <row r="485" spans="1:23" x14ac:dyDescent="0.3">
      <c r="A485" s="256" t="str">
        <f t="shared" si="28"/>
        <v>I0404553-81590VT020-00003</v>
      </c>
      <c r="B485" s="251" t="s">
        <v>10584</v>
      </c>
      <c r="C485" s="251" t="s">
        <v>10031</v>
      </c>
      <c r="D485" s="251" t="s">
        <v>10564</v>
      </c>
      <c r="E485" s="251" t="s">
        <v>10016</v>
      </c>
      <c r="F485" s="251" t="s">
        <v>10002</v>
      </c>
      <c r="G485" s="251" t="s">
        <v>10075</v>
      </c>
      <c r="H485" s="251" t="s">
        <v>770</v>
      </c>
      <c r="I485" s="257" t="str">
        <f t="shared" si="29"/>
        <v>-00003</v>
      </c>
      <c r="J485" s="251">
        <v>3</v>
      </c>
      <c r="K485" s="251">
        <v>3</v>
      </c>
      <c r="M485" s="251" t="s">
        <v>9958</v>
      </c>
      <c r="N485" s="251" t="s">
        <v>10543</v>
      </c>
      <c r="O485" s="251">
        <v>3</v>
      </c>
      <c r="Q485" s="251" t="s">
        <v>10584</v>
      </c>
      <c r="R485" s="251" t="s">
        <v>10028</v>
      </c>
      <c r="S485" s="252" t="s">
        <v>3758</v>
      </c>
      <c r="T485" s="251" t="str">
        <f t="shared" si="30"/>
        <v>I040455381590VT020</v>
      </c>
      <c r="W485" s="251" t="str">
        <f t="shared" si="31"/>
        <v>I040455381590-VT020</v>
      </c>
    </row>
    <row r="486" spans="1:23" x14ac:dyDescent="0.3">
      <c r="A486" s="256" t="str">
        <f t="shared" si="28"/>
        <v>I0404553-9098115029-00003</v>
      </c>
      <c r="B486" s="251" t="s">
        <v>10585</v>
      </c>
      <c r="C486" s="251" t="s">
        <v>10031</v>
      </c>
      <c r="D486" s="251" t="s">
        <v>10564</v>
      </c>
      <c r="E486" s="251" t="s">
        <v>10016</v>
      </c>
      <c r="F486" s="251" t="s">
        <v>10005</v>
      </c>
      <c r="G486" s="251" t="s">
        <v>10264</v>
      </c>
      <c r="H486" s="251" t="s">
        <v>3393</v>
      </c>
      <c r="I486" s="257" t="str">
        <f t="shared" si="29"/>
        <v>-00003</v>
      </c>
      <c r="J486" s="251">
        <v>3</v>
      </c>
      <c r="K486" s="251">
        <v>3</v>
      </c>
      <c r="M486" s="251" t="s">
        <v>10007</v>
      </c>
      <c r="N486" s="251" t="s">
        <v>10543</v>
      </c>
      <c r="O486" s="251">
        <v>3</v>
      </c>
      <c r="Q486" s="251" t="s">
        <v>10585</v>
      </c>
      <c r="R486" s="251" t="s">
        <v>10028</v>
      </c>
      <c r="S486" s="252">
        <v>9098115029</v>
      </c>
      <c r="T486" s="251" t="str">
        <f t="shared" si="30"/>
        <v>I04045539098115029</v>
      </c>
      <c r="W486" s="251" t="str">
        <f t="shared" si="31"/>
        <v>I040455390981-15029</v>
      </c>
    </row>
    <row r="487" spans="1:23" x14ac:dyDescent="0.3">
      <c r="A487" s="256" t="str">
        <f t="shared" si="28"/>
        <v>I0606286-81110BZ620-00003</v>
      </c>
      <c r="B487" s="251" t="s">
        <v>10586</v>
      </c>
      <c r="C487" s="251" t="s">
        <v>10077</v>
      </c>
      <c r="D487" s="251" t="s">
        <v>10587</v>
      </c>
      <c r="E487" s="251" t="s">
        <v>10016</v>
      </c>
      <c r="F487" s="251" t="s">
        <v>9957</v>
      </c>
      <c r="G487" s="251" t="s">
        <v>1193</v>
      </c>
      <c r="H487" s="251" t="s">
        <v>3422</v>
      </c>
      <c r="I487" s="257" t="str">
        <f t="shared" si="29"/>
        <v>-00003</v>
      </c>
      <c r="J487" s="251">
        <v>3</v>
      </c>
      <c r="K487" s="251">
        <v>3</v>
      </c>
      <c r="M487" s="251" t="s">
        <v>9958</v>
      </c>
      <c r="N487" s="251" t="s">
        <v>10027</v>
      </c>
      <c r="O487" s="251">
        <v>3</v>
      </c>
      <c r="Q487" s="251" t="s">
        <v>10586</v>
      </c>
      <c r="R487" s="251" t="s">
        <v>9960</v>
      </c>
      <c r="S487" s="252" t="s">
        <v>1192</v>
      </c>
      <c r="T487" s="251" t="str">
        <f t="shared" si="30"/>
        <v>I060628681110BZ620</v>
      </c>
      <c r="W487" s="251" t="str">
        <f t="shared" si="31"/>
        <v>I060628681110-BZ620</v>
      </c>
    </row>
    <row r="488" spans="1:23" x14ac:dyDescent="0.3">
      <c r="A488" s="256" t="str">
        <f t="shared" si="28"/>
        <v>I0606286-81130BZ440-00003</v>
      </c>
      <c r="B488" s="251" t="s">
        <v>10588</v>
      </c>
      <c r="C488" s="251" t="s">
        <v>10077</v>
      </c>
      <c r="D488" s="251" t="s">
        <v>10587</v>
      </c>
      <c r="E488" s="251" t="s">
        <v>10016</v>
      </c>
      <c r="F488" s="251" t="s">
        <v>9962</v>
      </c>
      <c r="G488" s="251" t="s">
        <v>3563</v>
      </c>
      <c r="H488" s="251" t="s">
        <v>374</v>
      </c>
      <c r="I488" s="257" t="str">
        <f t="shared" si="29"/>
        <v>-00003</v>
      </c>
      <c r="J488" s="251">
        <v>3</v>
      </c>
      <c r="K488" s="251">
        <v>3</v>
      </c>
      <c r="M488" s="251" t="s">
        <v>9958</v>
      </c>
      <c r="N488" s="251" t="s">
        <v>10027</v>
      </c>
      <c r="O488" s="251">
        <v>3</v>
      </c>
      <c r="Q488" s="251" t="s">
        <v>10588</v>
      </c>
      <c r="R488" s="251" t="s">
        <v>9960</v>
      </c>
      <c r="S488" s="252" t="s">
        <v>3562</v>
      </c>
      <c r="T488" s="251" t="str">
        <f t="shared" si="30"/>
        <v>I060628681130BZ440</v>
      </c>
      <c r="W488" s="251" t="str">
        <f t="shared" si="31"/>
        <v>I060628681130-BZ440</v>
      </c>
    </row>
    <row r="489" spans="1:23" x14ac:dyDescent="0.3">
      <c r="A489" s="256" t="str">
        <f t="shared" si="28"/>
        <v>I0606286-81130BZ620-00008</v>
      </c>
      <c r="B489" s="251" t="s">
        <v>10589</v>
      </c>
      <c r="C489" s="251" t="s">
        <v>10077</v>
      </c>
      <c r="D489" s="251" t="s">
        <v>10587</v>
      </c>
      <c r="E489" s="251" t="s">
        <v>10016</v>
      </c>
      <c r="F489" s="251" t="s">
        <v>9964</v>
      </c>
      <c r="G489" s="251" t="s">
        <v>1198</v>
      </c>
      <c r="H489" s="251" t="s">
        <v>5101</v>
      </c>
      <c r="I489" s="257" t="str">
        <f t="shared" si="29"/>
        <v>-00008</v>
      </c>
      <c r="J489" s="251">
        <v>8</v>
      </c>
      <c r="K489" s="251">
        <v>8</v>
      </c>
      <c r="M489" s="251" t="s">
        <v>9958</v>
      </c>
      <c r="N489" s="251" t="s">
        <v>10027</v>
      </c>
      <c r="O489" s="251">
        <v>8</v>
      </c>
      <c r="Q489" s="251" t="s">
        <v>10589</v>
      </c>
      <c r="R489" s="251" t="s">
        <v>9960</v>
      </c>
      <c r="S489" s="252" t="s">
        <v>1197</v>
      </c>
      <c r="T489" s="251" t="str">
        <f t="shared" si="30"/>
        <v>I060628681130BZ620</v>
      </c>
      <c r="W489" s="251" t="str">
        <f t="shared" si="31"/>
        <v>I060628681130-BZ620</v>
      </c>
    </row>
    <row r="490" spans="1:23" x14ac:dyDescent="0.3">
      <c r="A490" s="256" t="str">
        <f t="shared" si="28"/>
        <v>I0606286-81150BZ620-00003</v>
      </c>
      <c r="B490" s="251" t="s">
        <v>10590</v>
      </c>
      <c r="C490" s="251" t="s">
        <v>10077</v>
      </c>
      <c r="D490" s="251" t="s">
        <v>10587</v>
      </c>
      <c r="E490" s="251" t="s">
        <v>10016</v>
      </c>
      <c r="F490" s="251" t="s">
        <v>9966</v>
      </c>
      <c r="G490" s="251" t="s">
        <v>1203</v>
      </c>
      <c r="H490" s="251" t="s">
        <v>3429</v>
      </c>
      <c r="I490" s="257" t="str">
        <f t="shared" si="29"/>
        <v>-00003</v>
      </c>
      <c r="J490" s="251">
        <v>3</v>
      </c>
      <c r="K490" s="251">
        <v>3</v>
      </c>
      <c r="M490" s="251" t="s">
        <v>9958</v>
      </c>
      <c r="N490" s="251" t="s">
        <v>10027</v>
      </c>
      <c r="O490" s="251">
        <v>3</v>
      </c>
      <c r="Q490" s="251" t="s">
        <v>10590</v>
      </c>
      <c r="R490" s="251" t="s">
        <v>9960</v>
      </c>
      <c r="S490" s="252" t="s">
        <v>1202</v>
      </c>
      <c r="T490" s="251" t="str">
        <f t="shared" si="30"/>
        <v>I060628681150BZ620</v>
      </c>
      <c r="W490" s="251" t="str">
        <f t="shared" si="31"/>
        <v>I060628681150-BZ620</v>
      </c>
    </row>
    <row r="491" spans="1:23" x14ac:dyDescent="0.3">
      <c r="A491" s="256" t="str">
        <f t="shared" si="28"/>
        <v>I0606286-81170BZ200-00003</v>
      </c>
      <c r="B491" s="251" t="s">
        <v>10591</v>
      </c>
      <c r="C491" s="251" t="s">
        <v>10077</v>
      </c>
      <c r="D491" s="251" t="s">
        <v>10587</v>
      </c>
      <c r="E491" s="251" t="s">
        <v>10016</v>
      </c>
      <c r="F491" s="251" t="s">
        <v>9968</v>
      </c>
      <c r="G491" s="251" t="s">
        <v>1095</v>
      </c>
      <c r="H491" s="251" t="s">
        <v>10082</v>
      </c>
      <c r="I491" s="257" t="str">
        <f t="shared" si="29"/>
        <v>-00003</v>
      </c>
      <c r="J491" s="251">
        <v>3</v>
      </c>
      <c r="K491" s="251">
        <v>3</v>
      </c>
      <c r="M491" s="251" t="s">
        <v>9958</v>
      </c>
      <c r="N491" s="251" t="s">
        <v>10027</v>
      </c>
      <c r="O491" s="251">
        <v>3</v>
      </c>
      <c r="Q491" s="251" t="s">
        <v>10591</v>
      </c>
      <c r="R491" s="251" t="s">
        <v>9960</v>
      </c>
      <c r="S491" s="252" t="s">
        <v>1094</v>
      </c>
      <c r="T491" s="251" t="str">
        <f t="shared" si="30"/>
        <v>I060628681170BZ200</v>
      </c>
      <c r="W491" s="251" t="str">
        <f t="shared" si="31"/>
        <v>I060628681170-BZ200</v>
      </c>
    </row>
    <row r="492" spans="1:23" x14ac:dyDescent="0.3">
      <c r="A492" s="256" t="str">
        <f t="shared" si="28"/>
        <v>I0606286-81170BZ440-00004</v>
      </c>
      <c r="B492" s="251" t="s">
        <v>10592</v>
      </c>
      <c r="C492" s="251" t="s">
        <v>10077</v>
      </c>
      <c r="D492" s="251" t="s">
        <v>10587</v>
      </c>
      <c r="E492" s="251" t="s">
        <v>10016</v>
      </c>
      <c r="F492" s="251" t="s">
        <v>9970</v>
      </c>
      <c r="G492" s="251" t="s">
        <v>3567</v>
      </c>
      <c r="H492" s="251" t="s">
        <v>391</v>
      </c>
      <c r="I492" s="257" t="str">
        <f t="shared" si="29"/>
        <v>-00004</v>
      </c>
      <c r="J492" s="251">
        <v>4</v>
      </c>
      <c r="K492" s="251">
        <v>4</v>
      </c>
      <c r="M492" s="251" t="s">
        <v>9958</v>
      </c>
      <c r="N492" s="251" t="s">
        <v>10027</v>
      </c>
      <c r="O492" s="251">
        <v>4</v>
      </c>
      <c r="Q492" s="251" t="s">
        <v>10592</v>
      </c>
      <c r="R492" s="251" t="s">
        <v>9960</v>
      </c>
      <c r="S492" s="252" t="s">
        <v>3566</v>
      </c>
      <c r="T492" s="251" t="str">
        <f t="shared" si="30"/>
        <v>I060628681170BZ440</v>
      </c>
      <c r="W492" s="251" t="str">
        <f t="shared" si="31"/>
        <v>I060628681170-BZ440</v>
      </c>
    </row>
    <row r="493" spans="1:23" x14ac:dyDescent="0.3">
      <c r="A493" s="256" t="str">
        <f t="shared" si="28"/>
        <v>I0606286-81550BZ220-00002</v>
      </c>
      <c r="B493" s="251" t="s">
        <v>10593</v>
      </c>
      <c r="C493" s="251" t="s">
        <v>10077</v>
      </c>
      <c r="D493" s="251" t="s">
        <v>10587</v>
      </c>
      <c r="E493" s="251" t="s">
        <v>10016</v>
      </c>
      <c r="F493" s="251" t="s">
        <v>9972</v>
      </c>
      <c r="G493" s="251" t="s">
        <v>1364</v>
      </c>
      <c r="H493" s="251" t="s">
        <v>5202</v>
      </c>
      <c r="I493" s="257" t="str">
        <f t="shared" si="29"/>
        <v>-00002</v>
      </c>
      <c r="J493" s="251">
        <v>2</v>
      </c>
      <c r="K493" s="251">
        <v>2</v>
      </c>
      <c r="M493" s="251" t="s">
        <v>9958</v>
      </c>
      <c r="N493" s="251" t="s">
        <v>10027</v>
      </c>
      <c r="O493" s="251">
        <v>2</v>
      </c>
      <c r="Q493" s="251" t="s">
        <v>10593</v>
      </c>
      <c r="R493" s="251" t="s">
        <v>9960</v>
      </c>
      <c r="S493" s="252" t="s">
        <v>1363</v>
      </c>
      <c r="T493" s="251" t="str">
        <f t="shared" si="30"/>
        <v>I060628681550BZ220</v>
      </c>
      <c r="W493" s="251" t="str">
        <f t="shared" si="31"/>
        <v>I060628681550-BZ220</v>
      </c>
    </row>
    <row r="494" spans="1:23" x14ac:dyDescent="0.3">
      <c r="A494" s="256" t="str">
        <f t="shared" si="28"/>
        <v>I0606286-81550BZ490-00005</v>
      </c>
      <c r="B494" s="251" t="s">
        <v>10594</v>
      </c>
      <c r="C494" s="251" t="s">
        <v>10077</v>
      </c>
      <c r="D494" s="251" t="s">
        <v>10587</v>
      </c>
      <c r="E494" s="251" t="s">
        <v>10016</v>
      </c>
      <c r="F494" s="251" t="s">
        <v>9974</v>
      </c>
      <c r="G494" s="251" t="s">
        <v>1409</v>
      </c>
      <c r="H494" s="251" t="s">
        <v>5202</v>
      </c>
      <c r="I494" s="257" t="str">
        <f t="shared" si="29"/>
        <v>-00005</v>
      </c>
      <c r="J494" s="251">
        <v>5</v>
      </c>
      <c r="K494" s="251">
        <v>5</v>
      </c>
      <c r="M494" s="251" t="s">
        <v>9958</v>
      </c>
      <c r="N494" s="251" t="s">
        <v>10027</v>
      </c>
      <c r="O494" s="251">
        <v>5</v>
      </c>
      <c r="Q494" s="251" t="s">
        <v>10594</v>
      </c>
      <c r="R494" s="251" t="s">
        <v>9960</v>
      </c>
      <c r="S494" s="252" t="s">
        <v>1408</v>
      </c>
      <c r="T494" s="251" t="str">
        <f t="shared" si="30"/>
        <v>I060628681550BZ490</v>
      </c>
      <c r="W494" s="251" t="str">
        <f t="shared" si="31"/>
        <v>I060628681550-BZ490</v>
      </c>
    </row>
    <row r="495" spans="1:23" x14ac:dyDescent="0.3">
      <c r="A495" s="256" t="str">
        <f t="shared" si="28"/>
        <v>I0606286-81551BZ150-00005</v>
      </c>
      <c r="B495" s="251" t="s">
        <v>10595</v>
      </c>
      <c r="C495" s="251" t="s">
        <v>10077</v>
      </c>
      <c r="D495" s="251" t="s">
        <v>10587</v>
      </c>
      <c r="E495" s="251" t="s">
        <v>10016</v>
      </c>
      <c r="F495" s="251" t="s">
        <v>9976</v>
      </c>
      <c r="G495" s="251" t="s">
        <v>1351</v>
      </c>
      <c r="H495" s="251" t="s">
        <v>3436</v>
      </c>
      <c r="I495" s="257" t="str">
        <f t="shared" si="29"/>
        <v>-00005</v>
      </c>
      <c r="J495" s="251">
        <v>5</v>
      </c>
      <c r="K495" s="251">
        <v>5</v>
      </c>
      <c r="M495" s="251" t="s">
        <v>9958</v>
      </c>
      <c r="N495" s="251" t="s">
        <v>10027</v>
      </c>
      <c r="O495" s="251">
        <v>5</v>
      </c>
      <c r="Q495" s="251" t="s">
        <v>10595</v>
      </c>
      <c r="R495" s="251" t="s">
        <v>9960</v>
      </c>
      <c r="S495" s="252" t="s">
        <v>1350</v>
      </c>
      <c r="T495" s="251" t="str">
        <f t="shared" si="30"/>
        <v>I060628681551BZ150</v>
      </c>
      <c r="W495" s="251" t="str">
        <f t="shared" si="31"/>
        <v>I060628681551-BZ150</v>
      </c>
    </row>
    <row r="496" spans="1:23" x14ac:dyDescent="0.3">
      <c r="A496" s="256" t="str">
        <f t="shared" si="28"/>
        <v>I0606286-81551BZ240-00002</v>
      </c>
      <c r="B496" s="251" t="s">
        <v>10596</v>
      </c>
      <c r="C496" s="251" t="s">
        <v>10077</v>
      </c>
      <c r="D496" s="251" t="s">
        <v>10587</v>
      </c>
      <c r="E496" s="251" t="s">
        <v>10016</v>
      </c>
      <c r="F496" s="251" t="s">
        <v>9978</v>
      </c>
      <c r="G496" s="251" t="s">
        <v>1373</v>
      </c>
      <c r="H496" s="251" t="s">
        <v>3436</v>
      </c>
      <c r="I496" s="257" t="str">
        <f t="shared" si="29"/>
        <v>-00002</v>
      </c>
      <c r="J496" s="251">
        <v>2</v>
      </c>
      <c r="K496" s="251">
        <v>2</v>
      </c>
      <c r="M496" s="251" t="s">
        <v>9958</v>
      </c>
      <c r="N496" s="251" t="s">
        <v>10027</v>
      </c>
      <c r="O496" s="251">
        <v>2</v>
      </c>
      <c r="Q496" s="251" t="s">
        <v>10596</v>
      </c>
      <c r="R496" s="251" t="s">
        <v>9960</v>
      </c>
      <c r="S496" s="252" t="s">
        <v>1372</v>
      </c>
      <c r="T496" s="251" t="str">
        <f t="shared" si="30"/>
        <v>I060628681551BZ240</v>
      </c>
      <c r="W496" s="251" t="str">
        <f t="shared" si="31"/>
        <v>I060628681551-BZ240</v>
      </c>
    </row>
    <row r="497" spans="1:23" x14ac:dyDescent="0.3">
      <c r="A497" s="256" t="str">
        <f t="shared" si="28"/>
        <v>I0606286-81551BZ320-00004</v>
      </c>
      <c r="B497" s="251" t="s">
        <v>10597</v>
      </c>
      <c r="C497" s="251" t="s">
        <v>10077</v>
      </c>
      <c r="D497" s="251" t="s">
        <v>10587</v>
      </c>
      <c r="E497" s="251" t="s">
        <v>10016</v>
      </c>
      <c r="F497" s="251" t="s">
        <v>9980</v>
      </c>
      <c r="G497" s="251" t="s">
        <v>1418</v>
      </c>
      <c r="H497" s="251" t="s">
        <v>3436</v>
      </c>
      <c r="I497" s="257" t="str">
        <f t="shared" si="29"/>
        <v>-00004</v>
      </c>
      <c r="J497" s="251">
        <v>4</v>
      </c>
      <c r="K497" s="251">
        <v>4</v>
      </c>
      <c r="M497" s="251" t="s">
        <v>9958</v>
      </c>
      <c r="N497" s="251" t="s">
        <v>10027</v>
      </c>
      <c r="O497" s="251">
        <v>4</v>
      </c>
      <c r="Q497" s="251" t="s">
        <v>10597</v>
      </c>
      <c r="R497" s="251" t="s">
        <v>9960</v>
      </c>
      <c r="S497" s="252" t="s">
        <v>1417</v>
      </c>
      <c r="T497" s="251" t="str">
        <f t="shared" si="30"/>
        <v>I060628681551BZ320</v>
      </c>
      <c r="W497" s="251" t="str">
        <f t="shared" si="31"/>
        <v>I060628681551-BZ320</v>
      </c>
    </row>
    <row r="498" spans="1:23" x14ac:dyDescent="0.3">
      <c r="A498" s="256" t="str">
        <f t="shared" si="28"/>
        <v>I0606286-81560BZ220-00001</v>
      </c>
      <c r="B498" s="251" t="s">
        <v>10598</v>
      </c>
      <c r="C498" s="251" t="s">
        <v>10077</v>
      </c>
      <c r="D498" s="251" t="s">
        <v>10587</v>
      </c>
      <c r="E498" s="251" t="s">
        <v>10016</v>
      </c>
      <c r="F498" s="251" t="s">
        <v>9982</v>
      </c>
      <c r="G498" s="251" t="s">
        <v>1378</v>
      </c>
      <c r="H498" s="251" t="s">
        <v>5204</v>
      </c>
      <c r="I498" s="257" t="str">
        <f t="shared" si="29"/>
        <v>-00001</v>
      </c>
      <c r="J498" s="251">
        <v>1</v>
      </c>
      <c r="K498" s="251">
        <v>1</v>
      </c>
      <c r="M498" s="251" t="s">
        <v>9958</v>
      </c>
      <c r="N498" s="251" t="s">
        <v>10027</v>
      </c>
      <c r="O498" s="251">
        <v>1</v>
      </c>
      <c r="Q498" s="251" t="s">
        <v>10598</v>
      </c>
      <c r="R498" s="251" t="s">
        <v>9960</v>
      </c>
      <c r="S498" s="252" t="s">
        <v>1377</v>
      </c>
      <c r="T498" s="251" t="str">
        <f t="shared" si="30"/>
        <v>I060628681560BZ220</v>
      </c>
      <c r="W498" s="251" t="str">
        <f t="shared" si="31"/>
        <v>I060628681560-BZ220</v>
      </c>
    </row>
    <row r="499" spans="1:23" x14ac:dyDescent="0.3">
      <c r="A499" s="256" t="str">
        <f t="shared" si="28"/>
        <v>I0606286-81560BZ490-00004</v>
      </c>
      <c r="B499" s="251" t="s">
        <v>10599</v>
      </c>
      <c r="C499" s="251" t="s">
        <v>10077</v>
      </c>
      <c r="D499" s="251" t="s">
        <v>10587</v>
      </c>
      <c r="E499" s="251" t="s">
        <v>10016</v>
      </c>
      <c r="F499" s="251" t="s">
        <v>9984</v>
      </c>
      <c r="G499" s="251" t="s">
        <v>1423</v>
      </c>
      <c r="H499" s="251" t="s">
        <v>5204</v>
      </c>
      <c r="I499" s="257" t="str">
        <f t="shared" si="29"/>
        <v>-00004</v>
      </c>
      <c r="J499" s="251">
        <v>4</v>
      </c>
      <c r="K499" s="251">
        <v>4</v>
      </c>
      <c r="M499" s="251" t="s">
        <v>9958</v>
      </c>
      <c r="N499" s="251" t="s">
        <v>10027</v>
      </c>
      <c r="O499" s="251">
        <v>4</v>
      </c>
      <c r="Q499" s="251" t="s">
        <v>10599</v>
      </c>
      <c r="R499" s="251" t="s">
        <v>9960</v>
      </c>
      <c r="S499" s="252" t="s">
        <v>1422</v>
      </c>
      <c r="T499" s="251" t="str">
        <f t="shared" si="30"/>
        <v>I060628681560BZ490</v>
      </c>
      <c r="W499" s="251" t="str">
        <f t="shared" si="31"/>
        <v>I060628681560-BZ490</v>
      </c>
    </row>
    <row r="500" spans="1:23" x14ac:dyDescent="0.3">
      <c r="A500" s="256" t="str">
        <f t="shared" si="28"/>
        <v>I0606286-81561BZ150-00004</v>
      </c>
      <c r="B500" s="251" t="s">
        <v>10600</v>
      </c>
      <c r="C500" s="251" t="s">
        <v>10077</v>
      </c>
      <c r="D500" s="251" t="s">
        <v>10587</v>
      </c>
      <c r="E500" s="251" t="s">
        <v>10016</v>
      </c>
      <c r="F500" s="251" t="s">
        <v>9986</v>
      </c>
      <c r="G500" s="251" t="s">
        <v>1359</v>
      </c>
      <c r="H500" s="251" t="s">
        <v>3443</v>
      </c>
      <c r="I500" s="257" t="str">
        <f t="shared" si="29"/>
        <v>-00004</v>
      </c>
      <c r="J500" s="251">
        <v>4</v>
      </c>
      <c r="K500" s="251">
        <v>4</v>
      </c>
      <c r="M500" s="251" t="s">
        <v>9958</v>
      </c>
      <c r="N500" s="251" t="s">
        <v>10027</v>
      </c>
      <c r="O500" s="251">
        <v>4</v>
      </c>
      <c r="Q500" s="251" t="s">
        <v>10600</v>
      </c>
      <c r="R500" s="251" t="s">
        <v>9960</v>
      </c>
      <c r="S500" s="252" t="s">
        <v>1358</v>
      </c>
      <c r="T500" s="251" t="str">
        <f t="shared" si="30"/>
        <v>I060628681561BZ150</v>
      </c>
      <c r="W500" s="251" t="str">
        <f t="shared" si="31"/>
        <v>I060628681561-BZ150</v>
      </c>
    </row>
    <row r="501" spans="1:23" x14ac:dyDescent="0.3">
      <c r="A501" s="256" t="str">
        <f t="shared" si="28"/>
        <v>I0606286-81581BZ040-00002</v>
      </c>
      <c r="B501" s="251" t="s">
        <v>10601</v>
      </c>
      <c r="C501" s="251" t="s">
        <v>10077</v>
      </c>
      <c r="D501" s="251" t="s">
        <v>10587</v>
      </c>
      <c r="E501" s="251" t="s">
        <v>10016</v>
      </c>
      <c r="F501" s="251" t="s">
        <v>9988</v>
      </c>
      <c r="G501" s="251" t="s">
        <v>1454</v>
      </c>
      <c r="H501" s="251" t="s">
        <v>5218</v>
      </c>
      <c r="I501" s="257" t="str">
        <f t="shared" si="29"/>
        <v>-00002</v>
      </c>
      <c r="J501" s="251">
        <v>2</v>
      </c>
      <c r="K501" s="251">
        <v>2</v>
      </c>
      <c r="M501" s="251" t="s">
        <v>9958</v>
      </c>
      <c r="N501" s="251" t="s">
        <v>10027</v>
      </c>
      <c r="O501" s="251">
        <v>2</v>
      </c>
      <c r="Q501" s="251" t="s">
        <v>10601</v>
      </c>
      <c r="R501" s="251" t="s">
        <v>9960</v>
      </c>
      <c r="S501" s="252" t="s">
        <v>1453</v>
      </c>
      <c r="T501" s="251" t="str">
        <f t="shared" si="30"/>
        <v>I060628681581BZ040</v>
      </c>
      <c r="W501" s="251" t="str">
        <f t="shared" si="31"/>
        <v>I060628681581-BZ040</v>
      </c>
    </row>
    <row r="502" spans="1:23" x14ac:dyDescent="0.3">
      <c r="A502" s="256" t="str">
        <f t="shared" si="28"/>
        <v>I0606286-81590BZ051-00003</v>
      </c>
      <c r="B502" s="251" t="s">
        <v>10602</v>
      </c>
      <c r="C502" s="251" t="s">
        <v>10077</v>
      </c>
      <c r="D502" s="251" t="s">
        <v>10587</v>
      </c>
      <c r="E502" s="251" t="s">
        <v>10016</v>
      </c>
      <c r="F502" s="251" t="s">
        <v>9990</v>
      </c>
      <c r="G502" s="251" t="s">
        <v>5230</v>
      </c>
      <c r="H502" s="251" t="s">
        <v>770</v>
      </c>
      <c r="I502" s="257" t="str">
        <f t="shared" si="29"/>
        <v>-00003</v>
      </c>
      <c r="J502" s="251">
        <v>3</v>
      </c>
      <c r="K502" s="251">
        <v>3</v>
      </c>
      <c r="M502" s="251" t="s">
        <v>9958</v>
      </c>
      <c r="N502" s="251" t="s">
        <v>10027</v>
      </c>
      <c r="O502" s="251">
        <v>3</v>
      </c>
      <c r="Q502" s="251" t="s">
        <v>10602</v>
      </c>
      <c r="R502" s="251" t="s">
        <v>9960</v>
      </c>
      <c r="S502" s="252" t="s">
        <v>4062</v>
      </c>
      <c r="T502" s="251" t="str">
        <f t="shared" si="30"/>
        <v>I060628681590BZ051</v>
      </c>
      <c r="W502" s="251" t="str">
        <f t="shared" si="31"/>
        <v>I060628681590-BZ051</v>
      </c>
    </row>
    <row r="503" spans="1:23" x14ac:dyDescent="0.3">
      <c r="A503" s="256" t="str">
        <f t="shared" si="28"/>
        <v>I0606286-9004951161-00005</v>
      </c>
      <c r="B503" s="251" t="s">
        <v>10603</v>
      </c>
      <c r="C503" s="251" t="s">
        <v>10077</v>
      </c>
      <c r="D503" s="251" t="s">
        <v>10587</v>
      </c>
      <c r="E503" s="251" t="s">
        <v>10016</v>
      </c>
      <c r="F503" s="251" t="s">
        <v>9992</v>
      </c>
      <c r="G503" s="251" t="s">
        <v>1559</v>
      </c>
      <c r="H503" s="251" t="s">
        <v>3393</v>
      </c>
      <c r="I503" s="257" t="str">
        <f t="shared" si="29"/>
        <v>-00005</v>
      </c>
      <c r="J503" s="251">
        <v>5</v>
      </c>
      <c r="K503" s="251">
        <v>5</v>
      </c>
      <c r="M503" s="251" t="s">
        <v>10007</v>
      </c>
      <c r="N503" s="251" t="s">
        <v>10027</v>
      </c>
      <c r="O503" s="251">
        <v>5</v>
      </c>
      <c r="Q503" s="251" t="s">
        <v>10603</v>
      </c>
      <c r="R503" s="251" t="s">
        <v>9960</v>
      </c>
      <c r="S503" s="252">
        <v>9004951161</v>
      </c>
      <c r="T503" s="251" t="str">
        <f t="shared" si="30"/>
        <v>I06062869004951161</v>
      </c>
      <c r="W503" s="251" t="str">
        <f t="shared" si="31"/>
        <v>I060628690049-51161</v>
      </c>
    </row>
    <row r="504" spans="1:23" x14ac:dyDescent="0.3">
      <c r="A504" s="256" t="str">
        <f t="shared" si="28"/>
        <v>I0606286-9004A81004-00003</v>
      </c>
      <c r="B504" s="251" t="s">
        <v>10604</v>
      </c>
      <c r="C504" s="251" t="s">
        <v>10077</v>
      </c>
      <c r="D504" s="251" t="s">
        <v>10587</v>
      </c>
      <c r="E504" s="251" t="s">
        <v>10016</v>
      </c>
      <c r="F504" s="251" t="s">
        <v>9995</v>
      </c>
      <c r="G504" s="251" t="s">
        <v>1571</v>
      </c>
      <c r="H504" s="251" t="s">
        <v>3393</v>
      </c>
      <c r="I504" s="257" t="str">
        <f t="shared" si="29"/>
        <v>-00003</v>
      </c>
      <c r="J504" s="251">
        <v>3</v>
      </c>
      <c r="K504" s="251">
        <v>3</v>
      </c>
      <c r="M504" s="251" t="s">
        <v>10003</v>
      </c>
      <c r="N504" s="251" t="s">
        <v>10027</v>
      </c>
      <c r="O504" s="251">
        <v>3</v>
      </c>
      <c r="Q504" s="251" t="s">
        <v>10604</v>
      </c>
      <c r="R504" s="251" t="s">
        <v>9960</v>
      </c>
      <c r="S504" s="252" t="s">
        <v>1570</v>
      </c>
      <c r="T504" s="251" t="str">
        <f t="shared" si="30"/>
        <v>I06062869004A81004</v>
      </c>
      <c r="W504" s="251" t="str">
        <f t="shared" si="31"/>
        <v>I06062869004A-81004</v>
      </c>
    </row>
    <row r="505" spans="1:23" x14ac:dyDescent="0.3">
      <c r="A505" s="256" t="str">
        <f t="shared" si="28"/>
        <v>I0606286-9004A81005-00005</v>
      </c>
      <c r="B505" s="251" t="s">
        <v>10605</v>
      </c>
      <c r="C505" s="251" t="s">
        <v>10077</v>
      </c>
      <c r="D505" s="251" t="s">
        <v>10587</v>
      </c>
      <c r="E505" s="251" t="s">
        <v>10016</v>
      </c>
      <c r="F505" s="251" t="s">
        <v>9997</v>
      </c>
      <c r="G505" s="251" t="s">
        <v>1566</v>
      </c>
      <c r="H505" s="251" t="s">
        <v>3393</v>
      </c>
      <c r="I505" s="257" t="str">
        <f t="shared" si="29"/>
        <v>-00005</v>
      </c>
      <c r="J505" s="251">
        <v>5</v>
      </c>
      <c r="K505" s="251">
        <v>5</v>
      </c>
      <c r="M505" s="251" t="s">
        <v>10007</v>
      </c>
      <c r="N505" s="251" t="s">
        <v>10027</v>
      </c>
      <c r="O505" s="251">
        <v>5</v>
      </c>
      <c r="Q505" s="251" t="s">
        <v>10605</v>
      </c>
      <c r="R505" s="251" t="s">
        <v>9960</v>
      </c>
      <c r="S505" s="252" t="s">
        <v>1565</v>
      </c>
      <c r="T505" s="251" t="str">
        <f t="shared" si="30"/>
        <v>I06062869004A81005</v>
      </c>
      <c r="W505" s="251" t="str">
        <f t="shared" si="31"/>
        <v>I06062869004A-81005</v>
      </c>
    </row>
    <row r="506" spans="1:23" x14ac:dyDescent="0.3">
      <c r="A506" s="256" t="str">
        <f t="shared" si="28"/>
        <v>I0606286-9004A81006-00008</v>
      </c>
      <c r="B506" s="251" t="s">
        <v>10606</v>
      </c>
      <c r="C506" s="251" t="s">
        <v>10077</v>
      </c>
      <c r="D506" s="251" t="s">
        <v>10587</v>
      </c>
      <c r="E506" s="251" t="s">
        <v>10016</v>
      </c>
      <c r="F506" s="251" t="s">
        <v>10000</v>
      </c>
      <c r="G506" s="251" t="s">
        <v>1574</v>
      </c>
      <c r="H506" s="251" t="s">
        <v>3393</v>
      </c>
      <c r="I506" s="257" t="str">
        <f t="shared" si="29"/>
        <v>-00008</v>
      </c>
      <c r="J506" s="251">
        <v>8</v>
      </c>
      <c r="K506" s="251">
        <v>8</v>
      </c>
      <c r="M506" s="251" t="s">
        <v>10007</v>
      </c>
      <c r="N506" s="251" t="s">
        <v>10027</v>
      </c>
      <c r="O506" s="251">
        <v>8</v>
      </c>
      <c r="Q506" s="251" t="s">
        <v>10606</v>
      </c>
      <c r="R506" s="251" t="s">
        <v>9960</v>
      </c>
      <c r="S506" s="252" t="s">
        <v>1573</v>
      </c>
      <c r="T506" s="251" t="str">
        <f t="shared" si="30"/>
        <v>I06062869004A81006</v>
      </c>
      <c r="W506" s="251" t="str">
        <f t="shared" si="31"/>
        <v>I06062869004A-81006</v>
      </c>
    </row>
    <row r="507" spans="1:23" x14ac:dyDescent="0.3">
      <c r="A507" s="256" t="str">
        <f t="shared" si="28"/>
        <v>I0606286-9004A81007-00008</v>
      </c>
      <c r="B507" s="251" t="s">
        <v>10607</v>
      </c>
      <c r="C507" s="251" t="s">
        <v>10077</v>
      </c>
      <c r="D507" s="251" t="s">
        <v>10587</v>
      </c>
      <c r="E507" s="251" t="s">
        <v>10016</v>
      </c>
      <c r="F507" s="251" t="s">
        <v>10002</v>
      </c>
      <c r="G507" s="251" t="s">
        <v>1576</v>
      </c>
      <c r="H507" s="251" t="s">
        <v>3393</v>
      </c>
      <c r="I507" s="257" t="str">
        <f t="shared" si="29"/>
        <v>-00008</v>
      </c>
      <c r="J507" s="251">
        <v>8</v>
      </c>
      <c r="K507" s="251">
        <v>8</v>
      </c>
      <c r="M507" s="251" t="s">
        <v>10003</v>
      </c>
      <c r="N507" s="251" t="s">
        <v>10027</v>
      </c>
      <c r="O507" s="251">
        <v>8</v>
      </c>
      <c r="Q507" s="251" t="s">
        <v>10607</v>
      </c>
      <c r="R507" s="251" t="s">
        <v>9960</v>
      </c>
      <c r="S507" s="252" t="s">
        <v>1575</v>
      </c>
      <c r="T507" s="251" t="str">
        <f t="shared" si="30"/>
        <v>I06062869004A81007</v>
      </c>
      <c r="W507" s="251" t="str">
        <f t="shared" si="31"/>
        <v>I06062869004A-81007</v>
      </c>
    </row>
    <row r="508" spans="1:23" x14ac:dyDescent="0.3">
      <c r="A508" s="256" t="str">
        <f t="shared" si="28"/>
        <v>I0606286-9004A81011-00003</v>
      </c>
      <c r="B508" s="251" t="s">
        <v>10608</v>
      </c>
      <c r="C508" s="251" t="s">
        <v>10077</v>
      </c>
      <c r="D508" s="251" t="s">
        <v>10587</v>
      </c>
      <c r="E508" s="251" t="s">
        <v>10016</v>
      </c>
      <c r="F508" s="251" t="s">
        <v>10005</v>
      </c>
      <c r="G508" s="251" t="s">
        <v>1605</v>
      </c>
      <c r="H508" s="251" t="s">
        <v>3393</v>
      </c>
      <c r="I508" s="257" t="str">
        <f t="shared" si="29"/>
        <v>-00003</v>
      </c>
      <c r="J508" s="251">
        <v>3</v>
      </c>
      <c r="K508" s="251">
        <v>3</v>
      </c>
      <c r="M508" s="251" t="s">
        <v>10007</v>
      </c>
      <c r="N508" s="251" t="s">
        <v>10027</v>
      </c>
      <c r="O508" s="251">
        <v>3</v>
      </c>
      <c r="Q508" s="251" t="s">
        <v>10608</v>
      </c>
      <c r="R508" s="251" t="s">
        <v>9960</v>
      </c>
      <c r="S508" s="252" t="s">
        <v>1604</v>
      </c>
      <c r="T508" s="251" t="str">
        <f t="shared" si="30"/>
        <v>I06062869004A81011</v>
      </c>
      <c r="W508" s="251" t="str">
        <f t="shared" si="31"/>
        <v>I06062869004A-81011</v>
      </c>
    </row>
    <row r="509" spans="1:23" x14ac:dyDescent="0.3">
      <c r="A509" s="256" t="str">
        <f t="shared" si="28"/>
        <v>I0606286-9004A81026-00010</v>
      </c>
      <c r="B509" s="251" t="s">
        <v>10609</v>
      </c>
      <c r="C509" s="251" t="s">
        <v>10077</v>
      </c>
      <c r="D509" s="251" t="s">
        <v>10587</v>
      </c>
      <c r="E509" s="251" t="s">
        <v>10016</v>
      </c>
      <c r="F509" s="251" t="s">
        <v>10009</v>
      </c>
      <c r="G509" s="251" t="s">
        <v>1624</v>
      </c>
      <c r="H509" s="251" t="s">
        <v>3393</v>
      </c>
      <c r="I509" s="257" t="str">
        <f t="shared" si="29"/>
        <v>-00010</v>
      </c>
      <c r="J509" s="251">
        <v>10</v>
      </c>
      <c r="K509" s="251">
        <v>10</v>
      </c>
      <c r="M509" s="251" t="s">
        <v>10007</v>
      </c>
      <c r="N509" s="251" t="s">
        <v>10027</v>
      </c>
      <c r="O509" s="251">
        <v>10</v>
      </c>
      <c r="Q509" s="251" t="s">
        <v>10609</v>
      </c>
      <c r="R509" s="251" t="s">
        <v>9960</v>
      </c>
      <c r="S509" s="252" t="s">
        <v>1623</v>
      </c>
      <c r="T509" s="251" t="str">
        <f t="shared" si="30"/>
        <v>I06062869004A81026</v>
      </c>
      <c r="W509" s="251" t="str">
        <f t="shared" si="31"/>
        <v>I06062869004A-81026</v>
      </c>
    </row>
    <row r="510" spans="1:23" x14ac:dyDescent="0.3">
      <c r="A510" s="256" t="str">
        <f t="shared" si="28"/>
        <v>I0606286-9004A81027-00007</v>
      </c>
      <c r="B510" s="251" t="s">
        <v>10610</v>
      </c>
      <c r="C510" s="251" t="s">
        <v>10077</v>
      </c>
      <c r="D510" s="251" t="s">
        <v>10587</v>
      </c>
      <c r="E510" s="251" t="s">
        <v>10016</v>
      </c>
      <c r="F510" s="251" t="s">
        <v>10012</v>
      </c>
      <c r="G510" s="251" t="s">
        <v>1617</v>
      </c>
      <c r="H510" s="251" t="s">
        <v>3393</v>
      </c>
      <c r="I510" s="257" t="str">
        <f t="shared" si="29"/>
        <v>-00007</v>
      </c>
      <c r="J510" s="251">
        <v>7</v>
      </c>
      <c r="K510" s="251">
        <v>7</v>
      </c>
      <c r="M510" s="251" t="s">
        <v>10007</v>
      </c>
      <c r="N510" s="251" t="s">
        <v>10027</v>
      </c>
      <c r="O510" s="251">
        <v>7</v>
      </c>
      <c r="Q510" s="251" t="s">
        <v>10610</v>
      </c>
      <c r="R510" s="251" t="s">
        <v>9960</v>
      </c>
      <c r="S510" s="252" t="s">
        <v>1616</v>
      </c>
      <c r="T510" s="251" t="str">
        <f t="shared" si="30"/>
        <v>I06062869004A81027</v>
      </c>
      <c r="W510" s="251" t="str">
        <f t="shared" si="31"/>
        <v>I06062869004A-81027</v>
      </c>
    </row>
    <row r="511" spans="1:23" x14ac:dyDescent="0.3">
      <c r="A511" s="256" t="str">
        <f t="shared" si="28"/>
        <v>I0606286-9004B15001-00001</v>
      </c>
      <c r="B511" s="251" t="s">
        <v>10611</v>
      </c>
      <c r="C511" s="251" t="s">
        <v>10077</v>
      </c>
      <c r="D511" s="251" t="s">
        <v>10587</v>
      </c>
      <c r="E511" s="251" t="s">
        <v>10016</v>
      </c>
      <c r="F511" s="251" t="s">
        <v>10188</v>
      </c>
      <c r="G511" s="251" t="s">
        <v>1595</v>
      </c>
      <c r="H511" s="251" t="s">
        <v>1593</v>
      </c>
      <c r="I511" s="257" t="str">
        <f t="shared" si="29"/>
        <v>-00001</v>
      </c>
      <c r="J511" s="251">
        <v>1</v>
      </c>
      <c r="K511" s="251">
        <v>1</v>
      </c>
      <c r="M511" s="251" t="s">
        <v>10007</v>
      </c>
      <c r="N511" s="251" t="s">
        <v>10027</v>
      </c>
      <c r="O511" s="251">
        <v>1</v>
      </c>
      <c r="Q511" s="251" t="s">
        <v>10611</v>
      </c>
      <c r="R511" s="251" t="s">
        <v>9960</v>
      </c>
      <c r="S511" s="252" t="s">
        <v>1594</v>
      </c>
      <c r="T511" s="251" t="str">
        <f t="shared" si="30"/>
        <v>I06062869004B15001</v>
      </c>
      <c r="W511" s="251" t="str">
        <f t="shared" si="31"/>
        <v>I06062869004B-15001</v>
      </c>
    </row>
    <row r="512" spans="1:23" x14ac:dyDescent="0.3">
      <c r="A512" s="256" t="str">
        <f t="shared" si="28"/>
        <v>I0606287-81139BZ010-00002</v>
      </c>
      <c r="B512" s="251" t="s">
        <v>10612</v>
      </c>
      <c r="C512" s="251" t="s">
        <v>10077</v>
      </c>
      <c r="D512" s="251" t="s">
        <v>10613</v>
      </c>
      <c r="E512" s="251" t="s">
        <v>10016</v>
      </c>
      <c r="F512" s="251" t="s">
        <v>9957</v>
      </c>
      <c r="G512" s="251" t="s">
        <v>1614</v>
      </c>
      <c r="H512" s="251" t="s">
        <v>10104</v>
      </c>
      <c r="I512" s="257" t="str">
        <f t="shared" si="29"/>
        <v>-00002</v>
      </c>
      <c r="J512" s="251">
        <v>2</v>
      </c>
      <c r="K512" s="251">
        <v>2</v>
      </c>
      <c r="M512" s="251" t="s">
        <v>10007</v>
      </c>
      <c r="N512" s="251" t="s">
        <v>10214</v>
      </c>
      <c r="O512" s="251">
        <v>2</v>
      </c>
      <c r="Q512" s="251" t="s">
        <v>10612</v>
      </c>
      <c r="R512" s="251" t="s">
        <v>10017</v>
      </c>
      <c r="S512" s="252" t="s">
        <v>1613</v>
      </c>
      <c r="T512" s="251" t="str">
        <f t="shared" si="30"/>
        <v>I060628781139BZ010</v>
      </c>
      <c r="W512" s="251" t="str">
        <f t="shared" si="31"/>
        <v>I060628781139-BZ010</v>
      </c>
    </row>
    <row r="513" spans="1:23" x14ac:dyDescent="0.3">
      <c r="A513" s="256" t="str">
        <f t="shared" si="28"/>
        <v>I0606287-81580BZ051-00003</v>
      </c>
      <c r="B513" s="251" t="s">
        <v>10614</v>
      </c>
      <c r="C513" s="251" t="s">
        <v>10077</v>
      </c>
      <c r="D513" s="251" t="s">
        <v>10613</v>
      </c>
      <c r="E513" s="251" t="s">
        <v>10016</v>
      </c>
      <c r="F513" s="251" t="s">
        <v>9962</v>
      </c>
      <c r="G513" s="251" t="s">
        <v>5226</v>
      </c>
      <c r="H513" s="251" t="s">
        <v>758</v>
      </c>
      <c r="I513" s="257" t="str">
        <f t="shared" si="29"/>
        <v>-00003</v>
      </c>
      <c r="J513" s="251">
        <v>3</v>
      </c>
      <c r="K513" s="251">
        <v>3</v>
      </c>
      <c r="M513" s="251" t="s">
        <v>9958</v>
      </c>
      <c r="N513" s="251" t="s">
        <v>10214</v>
      </c>
      <c r="O513" s="251">
        <v>3</v>
      </c>
      <c r="Q513" s="251" t="s">
        <v>10614</v>
      </c>
      <c r="R513" s="251" t="s">
        <v>10017</v>
      </c>
      <c r="S513" s="252" t="s">
        <v>4065</v>
      </c>
      <c r="T513" s="251" t="str">
        <f t="shared" si="30"/>
        <v>I060628781580BZ051</v>
      </c>
      <c r="W513" s="251" t="str">
        <f t="shared" si="31"/>
        <v>I060628781580-BZ051</v>
      </c>
    </row>
    <row r="514" spans="1:23" x14ac:dyDescent="0.3">
      <c r="A514" s="256" t="str">
        <f t="shared" si="28"/>
        <v>I0606287-87917BZ010-00007</v>
      </c>
      <c r="B514" s="251" t="s">
        <v>10615</v>
      </c>
      <c r="C514" s="251" t="s">
        <v>10077</v>
      </c>
      <c r="D514" s="251" t="s">
        <v>10613</v>
      </c>
      <c r="E514" s="251" t="s">
        <v>10016</v>
      </c>
      <c r="F514" s="251" t="s">
        <v>9964</v>
      </c>
      <c r="G514" s="251" t="s">
        <v>1515</v>
      </c>
      <c r="H514" s="251" t="s">
        <v>10109</v>
      </c>
      <c r="I514" s="257" t="str">
        <f t="shared" si="29"/>
        <v>-00007</v>
      </c>
      <c r="J514" s="251">
        <v>7</v>
      </c>
      <c r="K514" s="251">
        <v>7</v>
      </c>
      <c r="M514" s="251" t="s">
        <v>10007</v>
      </c>
      <c r="N514" s="251" t="s">
        <v>10214</v>
      </c>
      <c r="O514" s="251">
        <v>7</v>
      </c>
      <c r="Q514" s="251" t="s">
        <v>10615</v>
      </c>
      <c r="R514" s="251" t="s">
        <v>10017</v>
      </c>
      <c r="S514" s="252" t="s">
        <v>1514</v>
      </c>
      <c r="T514" s="251" t="str">
        <f t="shared" si="30"/>
        <v>I060628787917BZ010</v>
      </c>
      <c r="W514" s="251" t="str">
        <f t="shared" si="31"/>
        <v>I060628787917-BZ010</v>
      </c>
    </row>
    <row r="515" spans="1:23" x14ac:dyDescent="0.3">
      <c r="A515" s="256" t="str">
        <f t="shared" si="28"/>
        <v>I0606288-81555BZ010-00002</v>
      </c>
      <c r="B515" s="251" t="s">
        <v>10616</v>
      </c>
      <c r="C515" s="251" t="s">
        <v>10077</v>
      </c>
      <c r="D515" s="251" t="s">
        <v>10617</v>
      </c>
      <c r="E515" s="251" t="s">
        <v>10016</v>
      </c>
      <c r="F515" s="251" t="s">
        <v>9957</v>
      </c>
      <c r="G515" s="251" t="s">
        <v>1275</v>
      </c>
      <c r="H515" s="251" t="s">
        <v>10298</v>
      </c>
      <c r="I515" s="257" t="str">
        <f t="shared" si="29"/>
        <v>-00002</v>
      </c>
      <c r="J515" s="251">
        <v>2</v>
      </c>
      <c r="K515" s="251">
        <v>2</v>
      </c>
      <c r="M515" s="251" t="s">
        <v>10007</v>
      </c>
      <c r="N515" s="251" t="s">
        <v>10543</v>
      </c>
      <c r="O515" s="251">
        <v>2</v>
      </c>
      <c r="Q515" s="251" t="s">
        <v>10616</v>
      </c>
      <c r="R515" s="251" t="s">
        <v>10028</v>
      </c>
      <c r="S515" s="252" t="s">
        <v>1274</v>
      </c>
      <c r="T515" s="251" t="str">
        <f t="shared" si="30"/>
        <v>I060628881555BZ010</v>
      </c>
      <c r="W515" s="251" t="str">
        <f t="shared" si="31"/>
        <v>I060628881555-BZ010</v>
      </c>
    </row>
    <row r="516" spans="1:23" x14ac:dyDescent="0.3">
      <c r="A516" s="256" t="str">
        <f t="shared" si="28"/>
        <v>I0606288-81560BZ310-00002</v>
      </c>
      <c r="B516" s="251" t="s">
        <v>10618</v>
      </c>
      <c r="C516" s="251" t="s">
        <v>10077</v>
      </c>
      <c r="D516" s="251" t="s">
        <v>10617</v>
      </c>
      <c r="E516" s="251" t="s">
        <v>10016</v>
      </c>
      <c r="F516" s="251" t="s">
        <v>9962</v>
      </c>
      <c r="G516" s="251" t="s">
        <v>1401</v>
      </c>
      <c r="H516" s="251" t="s">
        <v>5204</v>
      </c>
      <c r="I516" s="257" t="str">
        <f t="shared" si="29"/>
        <v>-00002</v>
      </c>
      <c r="J516" s="251">
        <v>2</v>
      </c>
      <c r="K516" s="251">
        <v>2</v>
      </c>
      <c r="M516" s="251" t="s">
        <v>9958</v>
      </c>
      <c r="N516" s="251" t="s">
        <v>10543</v>
      </c>
      <c r="O516" s="251">
        <v>2</v>
      </c>
      <c r="Q516" s="251" t="s">
        <v>10618</v>
      </c>
      <c r="R516" s="251" t="s">
        <v>10028</v>
      </c>
      <c r="S516" s="252" t="s">
        <v>1400</v>
      </c>
      <c r="T516" s="251" t="str">
        <f t="shared" si="30"/>
        <v>I060628881560BZ310</v>
      </c>
      <c r="W516" s="251" t="str">
        <f t="shared" si="31"/>
        <v>I060628881560-BZ310</v>
      </c>
    </row>
    <row r="517" spans="1:23" x14ac:dyDescent="0.3">
      <c r="A517" s="256" t="str">
        <f t="shared" si="28"/>
        <v>I0606288-81565BZ010-00002</v>
      </c>
      <c r="B517" s="251" t="s">
        <v>10619</v>
      </c>
      <c r="C517" s="251" t="s">
        <v>10077</v>
      </c>
      <c r="D517" s="251" t="s">
        <v>10617</v>
      </c>
      <c r="E517" s="251" t="s">
        <v>10016</v>
      </c>
      <c r="F517" s="251" t="s">
        <v>9964</v>
      </c>
      <c r="G517" s="251" t="s">
        <v>1326</v>
      </c>
      <c r="H517" s="251" t="s">
        <v>10302</v>
      </c>
      <c r="I517" s="257" t="str">
        <f t="shared" si="29"/>
        <v>-00002</v>
      </c>
      <c r="J517" s="251">
        <v>2</v>
      </c>
      <c r="K517" s="251">
        <v>2</v>
      </c>
      <c r="M517" s="251" t="s">
        <v>10007</v>
      </c>
      <c r="N517" s="251" t="s">
        <v>10543</v>
      </c>
      <c r="O517" s="251">
        <v>2</v>
      </c>
      <c r="Q517" s="251" t="s">
        <v>10619</v>
      </c>
      <c r="R517" s="251" t="s">
        <v>10028</v>
      </c>
      <c r="S517" s="252" t="s">
        <v>1325</v>
      </c>
      <c r="T517" s="251" t="str">
        <f t="shared" si="30"/>
        <v>I060628881565BZ010</v>
      </c>
      <c r="W517" s="251" t="str">
        <f t="shared" si="31"/>
        <v>I060628881565-BZ010</v>
      </c>
    </row>
    <row r="518" spans="1:23" x14ac:dyDescent="0.3">
      <c r="A518" s="256" t="str">
        <f t="shared" si="28"/>
        <v>I0606288-81565BZ030-00001</v>
      </c>
      <c r="B518" s="251" t="s">
        <v>10620</v>
      </c>
      <c r="C518" s="251" t="s">
        <v>10077</v>
      </c>
      <c r="D518" s="251" t="s">
        <v>10617</v>
      </c>
      <c r="E518" s="251" t="s">
        <v>10016</v>
      </c>
      <c r="F518" s="251" t="s">
        <v>9966</v>
      </c>
      <c r="G518" s="251" t="s">
        <v>1356</v>
      </c>
      <c r="H518" s="251" t="s">
        <v>10467</v>
      </c>
      <c r="I518" s="257" t="str">
        <f t="shared" si="29"/>
        <v>-00001</v>
      </c>
      <c r="J518" s="251">
        <v>1</v>
      </c>
      <c r="K518" s="251">
        <v>1</v>
      </c>
      <c r="M518" s="251" t="s">
        <v>10007</v>
      </c>
      <c r="N518" s="251" t="s">
        <v>10543</v>
      </c>
      <c r="O518" s="251">
        <v>1</v>
      </c>
      <c r="Q518" s="251" t="s">
        <v>10620</v>
      </c>
      <c r="R518" s="251" t="s">
        <v>10028</v>
      </c>
      <c r="S518" s="252" t="s">
        <v>1355</v>
      </c>
      <c r="T518" s="251" t="str">
        <f t="shared" si="30"/>
        <v>I060628881565BZ030</v>
      </c>
      <c r="W518" s="251" t="str">
        <f t="shared" si="31"/>
        <v>I060628881565-BZ030</v>
      </c>
    </row>
    <row r="519" spans="1:23" x14ac:dyDescent="0.3">
      <c r="A519" s="256" t="str">
        <f t="shared" ref="A519:A582" si="32">D519&amp;$A$6&amp;S519&amp;I519</f>
        <v>I0606289-81555BZ060-00001</v>
      </c>
      <c r="B519" s="251" t="s">
        <v>10621</v>
      </c>
      <c r="C519" s="251" t="s">
        <v>10077</v>
      </c>
      <c r="D519" s="251" t="s">
        <v>10622</v>
      </c>
      <c r="E519" s="251" t="s">
        <v>10016</v>
      </c>
      <c r="F519" s="251" t="s">
        <v>9957</v>
      </c>
      <c r="G519" s="251" t="s">
        <v>1313</v>
      </c>
      <c r="H519" s="251" t="s">
        <v>10305</v>
      </c>
      <c r="I519" s="257" t="str">
        <f t="shared" ref="I519:I582" si="33">+IF(AND(O519&lt;10),$B$2&amp;O519,IF(AND(O519&gt;9,O519&lt;=99),$B$3&amp;O519,IF(AND(O519&gt;99,L89395&lt;1000),$B$4&amp;O519,IF(AND(O519&gt;999),$B$5&amp;7))))</f>
        <v>-00001</v>
      </c>
      <c r="J519" s="251">
        <v>1</v>
      </c>
      <c r="K519" s="251">
        <v>1</v>
      </c>
      <c r="M519" s="251" t="s">
        <v>10007</v>
      </c>
      <c r="N519" s="251" t="s">
        <v>10623</v>
      </c>
      <c r="O519" s="251">
        <v>1</v>
      </c>
      <c r="Q519" s="251" t="s">
        <v>10621</v>
      </c>
      <c r="R519" s="251" t="s">
        <v>10307</v>
      </c>
      <c r="S519" s="252" t="s">
        <v>1312</v>
      </c>
      <c r="T519" s="251" t="str">
        <f t="shared" si="30"/>
        <v>I060628981555BZ060</v>
      </c>
      <c r="W519" s="251" t="str">
        <f t="shared" si="31"/>
        <v>I060628981555-BZ060</v>
      </c>
    </row>
    <row r="520" spans="1:23" x14ac:dyDescent="0.3">
      <c r="A520" s="256" t="str">
        <f t="shared" si="32"/>
        <v>I0706272-9004951125-00032</v>
      </c>
      <c r="B520" s="251" t="s">
        <v>10624</v>
      </c>
      <c r="C520" s="251" t="s">
        <v>10117</v>
      </c>
      <c r="D520" s="251" t="s">
        <v>10625</v>
      </c>
      <c r="E520" s="251" t="s">
        <v>10016</v>
      </c>
      <c r="F520" s="251" t="s">
        <v>9957</v>
      </c>
      <c r="G520" s="251" t="s">
        <v>1561</v>
      </c>
      <c r="H520" s="251" t="s">
        <v>3393</v>
      </c>
      <c r="I520" s="257" t="str">
        <f t="shared" si="33"/>
        <v>-00032</v>
      </c>
      <c r="J520" s="251">
        <v>32</v>
      </c>
      <c r="K520" s="251">
        <v>32</v>
      </c>
      <c r="M520" s="251" t="s">
        <v>10003</v>
      </c>
      <c r="N520" s="251" t="s">
        <v>10027</v>
      </c>
      <c r="O520" s="251">
        <v>32</v>
      </c>
      <c r="Q520" s="251" t="s">
        <v>10624</v>
      </c>
      <c r="R520" s="251" t="s">
        <v>9960</v>
      </c>
      <c r="S520" s="252">
        <v>9004951125</v>
      </c>
      <c r="T520" s="251" t="str">
        <f t="shared" ref="T520:T583" si="34">+D520&amp;S520</f>
        <v>I07062729004951125</v>
      </c>
      <c r="W520" s="251" t="str">
        <f t="shared" ref="W520:W583" si="35">D520&amp;G520</f>
        <v>I070627290049-51125</v>
      </c>
    </row>
    <row r="521" spans="1:23" x14ac:dyDescent="0.3">
      <c r="A521" s="256" t="str">
        <f t="shared" si="32"/>
        <v>I0706273-81110BZ010-00002</v>
      </c>
      <c r="B521" s="251" t="s">
        <v>10626</v>
      </c>
      <c r="C521" s="251" t="s">
        <v>10117</v>
      </c>
      <c r="D521" s="251" t="s">
        <v>10627</v>
      </c>
      <c r="E521" s="251" t="s">
        <v>10016</v>
      </c>
      <c r="F521" s="251" t="s">
        <v>9957</v>
      </c>
      <c r="G521" s="251" t="s">
        <v>997</v>
      </c>
      <c r="H521" s="251" t="s">
        <v>10121</v>
      </c>
      <c r="I521" s="257" t="str">
        <f t="shared" si="33"/>
        <v>-00002</v>
      </c>
      <c r="J521" s="251">
        <v>2</v>
      </c>
      <c r="K521" s="251">
        <v>2</v>
      </c>
      <c r="M521" s="251" t="s">
        <v>9958</v>
      </c>
      <c r="N521" s="251" t="s">
        <v>10214</v>
      </c>
      <c r="O521" s="251">
        <v>2</v>
      </c>
      <c r="Q521" s="251" t="s">
        <v>10626</v>
      </c>
      <c r="R521" s="251" t="s">
        <v>10017</v>
      </c>
      <c r="S521" s="252" t="s">
        <v>996</v>
      </c>
      <c r="T521" s="251" t="str">
        <f t="shared" si="34"/>
        <v>I070627381110BZ010</v>
      </c>
      <c r="W521" s="251" t="str">
        <f t="shared" si="35"/>
        <v>I070627381110-BZ010</v>
      </c>
    </row>
    <row r="522" spans="1:23" x14ac:dyDescent="0.3">
      <c r="A522" s="256" t="str">
        <f t="shared" si="32"/>
        <v>I0706273-81110BZ050-00010</v>
      </c>
      <c r="B522" s="251" t="s">
        <v>10628</v>
      </c>
      <c r="C522" s="251" t="s">
        <v>10117</v>
      </c>
      <c r="D522" s="251" t="s">
        <v>10627</v>
      </c>
      <c r="E522" s="251" t="s">
        <v>10016</v>
      </c>
      <c r="F522" s="251" t="s">
        <v>9962</v>
      </c>
      <c r="G522" s="251" t="s">
        <v>1015</v>
      </c>
      <c r="H522" s="251" t="s">
        <v>10123</v>
      </c>
      <c r="I522" s="257" t="str">
        <f t="shared" si="33"/>
        <v>-00010</v>
      </c>
      <c r="J522" s="251">
        <v>10</v>
      </c>
      <c r="K522" s="251">
        <v>10</v>
      </c>
      <c r="M522" s="251" t="s">
        <v>9958</v>
      </c>
      <c r="N522" s="251" t="s">
        <v>10214</v>
      </c>
      <c r="O522" s="251">
        <v>10</v>
      </c>
      <c r="Q522" s="251" t="s">
        <v>10628</v>
      </c>
      <c r="R522" s="251" t="s">
        <v>10017</v>
      </c>
      <c r="S522" s="252" t="s">
        <v>1014</v>
      </c>
      <c r="T522" s="251" t="str">
        <f t="shared" si="34"/>
        <v>I070627381110BZ050</v>
      </c>
      <c r="W522" s="251" t="str">
        <f t="shared" si="35"/>
        <v>I070627381110-BZ050</v>
      </c>
    </row>
    <row r="523" spans="1:23" x14ac:dyDescent="0.3">
      <c r="A523" s="256" t="str">
        <f t="shared" si="32"/>
        <v>I0706273-81110BZ800-00005</v>
      </c>
      <c r="B523" s="251" t="s">
        <v>10629</v>
      </c>
      <c r="C523" s="251" t="s">
        <v>10117</v>
      </c>
      <c r="D523" s="251" t="s">
        <v>10627</v>
      </c>
      <c r="E523" s="251" t="s">
        <v>10016</v>
      </c>
      <c r="F523" s="251" t="s">
        <v>9964</v>
      </c>
      <c r="G523" s="251" t="s">
        <v>3420</v>
      </c>
      <c r="H523" s="251" t="s">
        <v>3422</v>
      </c>
      <c r="I523" s="257" t="str">
        <f t="shared" si="33"/>
        <v>-00005</v>
      </c>
      <c r="J523" s="251">
        <v>5</v>
      </c>
      <c r="K523" s="251">
        <v>5</v>
      </c>
      <c r="M523" s="251" t="s">
        <v>9958</v>
      </c>
      <c r="N523" s="251" t="s">
        <v>10214</v>
      </c>
      <c r="O523" s="251">
        <v>5</v>
      </c>
      <c r="Q523" s="251" t="s">
        <v>10629</v>
      </c>
      <c r="R523" s="251" t="s">
        <v>10017</v>
      </c>
      <c r="S523" s="252" t="s">
        <v>3419</v>
      </c>
      <c r="T523" s="251" t="str">
        <f t="shared" si="34"/>
        <v>I070627381110BZ800</v>
      </c>
      <c r="W523" s="251" t="str">
        <f t="shared" si="35"/>
        <v>I070627381110-BZ800</v>
      </c>
    </row>
    <row r="524" spans="1:23" x14ac:dyDescent="0.3">
      <c r="A524" s="256" t="str">
        <f t="shared" si="32"/>
        <v>I0706273-81110BZ840-00003</v>
      </c>
      <c r="B524" s="251" t="s">
        <v>10630</v>
      </c>
      <c r="C524" s="251" t="s">
        <v>10117</v>
      </c>
      <c r="D524" s="251" t="s">
        <v>10627</v>
      </c>
      <c r="E524" s="251" t="s">
        <v>10016</v>
      </c>
      <c r="F524" s="251" t="s">
        <v>9966</v>
      </c>
      <c r="G524" s="251" t="s">
        <v>3424</v>
      </c>
      <c r="H524" s="251" t="s">
        <v>3422</v>
      </c>
      <c r="I524" s="257" t="str">
        <f t="shared" si="33"/>
        <v>-00003</v>
      </c>
      <c r="J524" s="251">
        <v>3</v>
      </c>
      <c r="K524" s="251">
        <v>3</v>
      </c>
      <c r="M524" s="251" t="s">
        <v>9958</v>
      </c>
      <c r="N524" s="251" t="s">
        <v>10214</v>
      </c>
      <c r="O524" s="251">
        <v>3</v>
      </c>
      <c r="Q524" s="251" t="s">
        <v>10630</v>
      </c>
      <c r="R524" s="251" t="s">
        <v>10017</v>
      </c>
      <c r="S524" s="252" t="s">
        <v>3423</v>
      </c>
      <c r="T524" s="251" t="str">
        <f t="shared" si="34"/>
        <v>I070627381110BZ840</v>
      </c>
      <c r="W524" s="251" t="str">
        <f t="shared" si="35"/>
        <v>I070627381110-BZ840</v>
      </c>
    </row>
    <row r="525" spans="1:23" x14ac:dyDescent="0.3">
      <c r="A525" s="256" t="str">
        <f t="shared" si="32"/>
        <v>I0706273-81150BZ050-00017</v>
      </c>
      <c r="B525" s="251" t="s">
        <v>10631</v>
      </c>
      <c r="C525" s="251" t="s">
        <v>10117</v>
      </c>
      <c r="D525" s="251" t="s">
        <v>10627</v>
      </c>
      <c r="E525" s="251" t="s">
        <v>10016</v>
      </c>
      <c r="F525" s="251" t="s">
        <v>9968</v>
      </c>
      <c r="G525" s="251" t="s">
        <v>1024</v>
      </c>
      <c r="H525" s="251" t="s">
        <v>5057</v>
      </c>
      <c r="I525" s="257" t="str">
        <f t="shared" si="33"/>
        <v>-00017</v>
      </c>
      <c r="J525" s="251">
        <v>17</v>
      </c>
      <c r="K525" s="251">
        <v>17</v>
      </c>
      <c r="M525" s="251" t="s">
        <v>9958</v>
      </c>
      <c r="N525" s="251" t="s">
        <v>10214</v>
      </c>
      <c r="O525" s="251">
        <v>17</v>
      </c>
      <c r="Q525" s="251" t="s">
        <v>10631</v>
      </c>
      <c r="R525" s="251" t="s">
        <v>10017</v>
      </c>
      <c r="S525" s="252" t="s">
        <v>1023</v>
      </c>
      <c r="T525" s="251" t="str">
        <f t="shared" si="34"/>
        <v>I070627381150BZ050</v>
      </c>
      <c r="W525" s="251" t="str">
        <f t="shared" si="35"/>
        <v>I070627381150-BZ050</v>
      </c>
    </row>
    <row r="526" spans="1:23" x14ac:dyDescent="0.3">
      <c r="A526" s="256" t="str">
        <f t="shared" si="32"/>
        <v>I0706273-81150BZ800-00003</v>
      </c>
      <c r="B526" s="251" t="s">
        <v>10632</v>
      </c>
      <c r="C526" s="251" t="s">
        <v>10117</v>
      </c>
      <c r="D526" s="251" t="s">
        <v>10627</v>
      </c>
      <c r="E526" s="251" t="s">
        <v>10016</v>
      </c>
      <c r="F526" s="251" t="s">
        <v>9970</v>
      </c>
      <c r="G526" s="251" t="s">
        <v>3427</v>
      </c>
      <c r="H526" s="251" t="s">
        <v>3429</v>
      </c>
      <c r="I526" s="257" t="str">
        <f t="shared" si="33"/>
        <v>-00003</v>
      </c>
      <c r="J526" s="251">
        <v>3</v>
      </c>
      <c r="K526" s="251">
        <v>3</v>
      </c>
      <c r="M526" s="251" t="s">
        <v>9958</v>
      </c>
      <c r="N526" s="251" t="s">
        <v>10214</v>
      </c>
      <c r="O526" s="251">
        <v>3</v>
      </c>
      <c r="Q526" s="251" t="s">
        <v>10632</v>
      </c>
      <c r="R526" s="251" t="s">
        <v>10017</v>
      </c>
      <c r="S526" s="252" t="s">
        <v>3426</v>
      </c>
      <c r="T526" s="251" t="str">
        <f t="shared" si="34"/>
        <v>I070627381150BZ800</v>
      </c>
      <c r="W526" s="251" t="str">
        <f t="shared" si="35"/>
        <v>I070627381150-BZ800</v>
      </c>
    </row>
    <row r="527" spans="1:23" x14ac:dyDescent="0.3">
      <c r="A527" s="256" t="str">
        <f t="shared" si="32"/>
        <v>I0706273-81150BZ840-00001</v>
      </c>
      <c r="B527" s="251" t="s">
        <v>10633</v>
      </c>
      <c r="C527" s="251" t="s">
        <v>10117</v>
      </c>
      <c r="D527" s="251" t="s">
        <v>10627</v>
      </c>
      <c r="E527" s="251" t="s">
        <v>10016</v>
      </c>
      <c r="F527" s="251" t="s">
        <v>9972</v>
      </c>
      <c r="G527" s="251" t="s">
        <v>3431</v>
      </c>
      <c r="H527" s="251" t="s">
        <v>3429</v>
      </c>
      <c r="I527" s="257" t="str">
        <f t="shared" si="33"/>
        <v>-00001</v>
      </c>
      <c r="J527" s="251">
        <v>1</v>
      </c>
      <c r="K527" s="251">
        <v>1</v>
      </c>
      <c r="M527" s="251" t="s">
        <v>9958</v>
      </c>
      <c r="N527" s="251" t="s">
        <v>10214</v>
      </c>
      <c r="O527" s="251">
        <v>1</v>
      </c>
      <c r="Q527" s="251" t="s">
        <v>10633</v>
      </c>
      <c r="R527" s="251" t="s">
        <v>10017</v>
      </c>
      <c r="S527" s="252" t="s">
        <v>3430</v>
      </c>
      <c r="T527" s="251" t="str">
        <f t="shared" si="34"/>
        <v>I070627381150BZ840</v>
      </c>
      <c r="W527" s="251" t="str">
        <f t="shared" si="35"/>
        <v>I070627381150-BZ840</v>
      </c>
    </row>
    <row r="528" spans="1:23" x14ac:dyDescent="0.3">
      <c r="A528" s="256" t="str">
        <f t="shared" si="32"/>
        <v>I0706273-81561BZ060-00003</v>
      </c>
      <c r="B528" s="251" t="s">
        <v>10634</v>
      </c>
      <c r="C528" s="251" t="s">
        <v>10117</v>
      </c>
      <c r="D528" s="251" t="s">
        <v>10627</v>
      </c>
      <c r="E528" s="251" t="s">
        <v>10016</v>
      </c>
      <c r="F528" s="251" t="s">
        <v>9974</v>
      </c>
      <c r="G528" s="251" t="s">
        <v>1304</v>
      </c>
      <c r="H528" s="251" t="s">
        <v>10128</v>
      </c>
      <c r="I528" s="257" t="str">
        <f t="shared" si="33"/>
        <v>-00003</v>
      </c>
      <c r="J528" s="251">
        <v>3</v>
      </c>
      <c r="K528" s="251">
        <v>3</v>
      </c>
      <c r="M528" s="251" t="s">
        <v>9958</v>
      </c>
      <c r="N528" s="251" t="s">
        <v>10214</v>
      </c>
      <c r="O528" s="251">
        <v>3</v>
      </c>
      <c r="Q528" s="251" t="s">
        <v>10634</v>
      </c>
      <c r="R528" s="251" t="s">
        <v>10017</v>
      </c>
      <c r="S528" s="252" t="s">
        <v>1303</v>
      </c>
      <c r="T528" s="251" t="str">
        <f t="shared" si="34"/>
        <v>I070627381561BZ060</v>
      </c>
      <c r="W528" s="251" t="str">
        <f t="shared" si="35"/>
        <v>I070627381561-BZ060</v>
      </c>
    </row>
    <row r="529" spans="1:23" x14ac:dyDescent="0.3">
      <c r="A529" s="256" t="str">
        <f t="shared" si="32"/>
        <v>I0706273-81561BZ090-00004</v>
      </c>
      <c r="B529" s="251" t="s">
        <v>10635</v>
      </c>
      <c r="C529" s="251" t="s">
        <v>10117</v>
      </c>
      <c r="D529" s="251" t="s">
        <v>10627</v>
      </c>
      <c r="E529" s="251" t="s">
        <v>10016</v>
      </c>
      <c r="F529" s="251" t="s">
        <v>9976</v>
      </c>
      <c r="G529" s="251" t="s">
        <v>1331</v>
      </c>
      <c r="H529" s="251" t="s">
        <v>5211</v>
      </c>
      <c r="I529" s="257" t="str">
        <f t="shared" si="33"/>
        <v>-00004</v>
      </c>
      <c r="J529" s="251">
        <v>4</v>
      </c>
      <c r="K529" s="251">
        <v>4</v>
      </c>
      <c r="M529" s="251" t="s">
        <v>9958</v>
      </c>
      <c r="N529" s="251" t="s">
        <v>10214</v>
      </c>
      <c r="O529" s="251">
        <v>4</v>
      </c>
      <c r="Q529" s="251" t="s">
        <v>10635</v>
      </c>
      <c r="R529" s="251" t="s">
        <v>10017</v>
      </c>
      <c r="S529" s="252" t="s">
        <v>1330</v>
      </c>
      <c r="T529" s="251" t="str">
        <f t="shared" si="34"/>
        <v>I070627381561BZ090</v>
      </c>
      <c r="W529" s="251" t="str">
        <f t="shared" si="35"/>
        <v>I070627381561-BZ090</v>
      </c>
    </row>
    <row r="530" spans="1:23" x14ac:dyDescent="0.3">
      <c r="A530" s="256" t="str">
        <f t="shared" si="32"/>
        <v>I0706273-81561BZ410-00002</v>
      </c>
      <c r="B530" s="251" t="s">
        <v>10636</v>
      </c>
      <c r="C530" s="251" t="s">
        <v>10117</v>
      </c>
      <c r="D530" s="251" t="s">
        <v>10627</v>
      </c>
      <c r="E530" s="251" t="s">
        <v>10016</v>
      </c>
      <c r="F530" s="251" t="s">
        <v>9978</v>
      </c>
      <c r="G530" s="251" t="s">
        <v>3441</v>
      </c>
      <c r="H530" s="251" t="s">
        <v>3443</v>
      </c>
      <c r="I530" s="257" t="str">
        <f t="shared" si="33"/>
        <v>-00002</v>
      </c>
      <c r="J530" s="251">
        <v>2</v>
      </c>
      <c r="K530" s="251">
        <v>2</v>
      </c>
      <c r="M530" s="251" t="s">
        <v>9958</v>
      </c>
      <c r="N530" s="251" t="s">
        <v>10214</v>
      </c>
      <c r="O530" s="251">
        <v>2</v>
      </c>
      <c r="Q530" s="251" t="s">
        <v>10636</v>
      </c>
      <c r="R530" s="251" t="s">
        <v>10017</v>
      </c>
      <c r="S530" s="252" t="s">
        <v>11</v>
      </c>
      <c r="T530" s="251" t="str">
        <f t="shared" si="34"/>
        <v>I070627381561BZ410</v>
      </c>
      <c r="W530" s="251" t="str">
        <f t="shared" si="35"/>
        <v>I070627381561-BZ410</v>
      </c>
    </row>
    <row r="531" spans="1:23" x14ac:dyDescent="0.3">
      <c r="A531" s="256" t="str">
        <f t="shared" si="32"/>
        <v>I0706273-81590BZ090-00002</v>
      </c>
      <c r="B531" s="251" t="s">
        <v>10637</v>
      </c>
      <c r="C531" s="251" t="s">
        <v>10117</v>
      </c>
      <c r="D531" s="251" t="s">
        <v>10627</v>
      </c>
      <c r="E531" s="251" t="s">
        <v>10016</v>
      </c>
      <c r="F531" s="251" t="s">
        <v>9980</v>
      </c>
      <c r="G531" s="251" t="s">
        <v>3452</v>
      </c>
      <c r="H531" s="251" t="s">
        <v>770</v>
      </c>
      <c r="I531" s="257" t="str">
        <f t="shared" si="33"/>
        <v>-00002</v>
      </c>
      <c r="J531" s="251">
        <v>2</v>
      </c>
      <c r="K531" s="251">
        <v>2</v>
      </c>
      <c r="M531" s="251" t="s">
        <v>9993</v>
      </c>
      <c r="N531" s="251" t="s">
        <v>10214</v>
      </c>
      <c r="O531" s="251">
        <v>2</v>
      </c>
      <c r="Q531" s="251" t="s">
        <v>10637</v>
      </c>
      <c r="R531" s="251" t="s">
        <v>10017</v>
      </c>
      <c r="S531" s="252" t="s">
        <v>3451</v>
      </c>
      <c r="T531" s="251" t="str">
        <f t="shared" si="34"/>
        <v>I070627381590BZ090</v>
      </c>
      <c r="W531" s="251" t="str">
        <f t="shared" si="35"/>
        <v>I070627381590-BZ090</v>
      </c>
    </row>
    <row r="532" spans="1:23" x14ac:dyDescent="0.3">
      <c r="A532" s="256" t="str">
        <f t="shared" si="32"/>
        <v>I0706273-87940BZ070-00005</v>
      </c>
      <c r="B532" s="251" t="s">
        <v>10638</v>
      </c>
      <c r="C532" s="251" t="s">
        <v>10117</v>
      </c>
      <c r="D532" s="251" t="s">
        <v>10627</v>
      </c>
      <c r="E532" s="251" t="s">
        <v>10016</v>
      </c>
      <c r="F532" s="251" t="s">
        <v>9982</v>
      </c>
      <c r="G532" s="251" t="s">
        <v>1545</v>
      </c>
      <c r="H532" s="251" t="s">
        <v>10132</v>
      </c>
      <c r="I532" s="257" t="str">
        <f t="shared" si="33"/>
        <v>-00005</v>
      </c>
      <c r="J532" s="251">
        <v>5</v>
      </c>
      <c r="K532" s="251">
        <v>5</v>
      </c>
      <c r="M532" s="251" t="s">
        <v>9993</v>
      </c>
      <c r="N532" s="251" t="s">
        <v>10214</v>
      </c>
      <c r="O532" s="251">
        <v>5</v>
      </c>
      <c r="Q532" s="251" t="s">
        <v>10638</v>
      </c>
      <c r="R532" s="251" t="s">
        <v>10017</v>
      </c>
      <c r="S532" s="252" t="s">
        <v>1544</v>
      </c>
      <c r="T532" s="251" t="str">
        <f t="shared" si="34"/>
        <v>I070627387940BZ070</v>
      </c>
      <c r="W532" s="251" t="str">
        <f t="shared" si="35"/>
        <v>I070627387940-BZ070</v>
      </c>
    </row>
    <row r="533" spans="1:23" x14ac:dyDescent="0.3">
      <c r="A533" s="256" t="str">
        <f t="shared" si="32"/>
        <v>I0706274-81130BZ520-00004</v>
      </c>
      <c r="B533" s="251" t="s">
        <v>10639</v>
      </c>
      <c r="C533" s="251" t="s">
        <v>10117</v>
      </c>
      <c r="D533" s="251" t="s">
        <v>10640</v>
      </c>
      <c r="E533" s="251" t="s">
        <v>10016</v>
      </c>
      <c r="F533" s="251" t="s">
        <v>9957</v>
      </c>
      <c r="G533" s="251" t="s">
        <v>1115</v>
      </c>
      <c r="H533" s="251" t="s">
        <v>5101</v>
      </c>
      <c r="I533" s="257" t="str">
        <f t="shared" si="33"/>
        <v>-00004</v>
      </c>
      <c r="J533" s="251">
        <v>4</v>
      </c>
      <c r="K533" s="251">
        <v>4</v>
      </c>
      <c r="M533" s="251" t="s">
        <v>9958</v>
      </c>
      <c r="N533" s="251" t="s">
        <v>10543</v>
      </c>
      <c r="O533" s="251">
        <v>4</v>
      </c>
      <c r="Q533" s="251" t="s">
        <v>10639</v>
      </c>
      <c r="R533" s="251" t="s">
        <v>10028</v>
      </c>
      <c r="S533" s="252" t="s">
        <v>1114</v>
      </c>
      <c r="T533" s="251" t="str">
        <f t="shared" si="34"/>
        <v>I070627481130BZ520</v>
      </c>
      <c r="W533" s="251" t="str">
        <f t="shared" si="35"/>
        <v>I070627481130-BZ520</v>
      </c>
    </row>
    <row r="534" spans="1:23" x14ac:dyDescent="0.3">
      <c r="A534" s="256" t="str">
        <f t="shared" si="32"/>
        <v>I0706274-81270BZ010-00002</v>
      </c>
      <c r="B534" s="251" t="s">
        <v>10641</v>
      </c>
      <c r="C534" s="251" t="s">
        <v>10117</v>
      </c>
      <c r="D534" s="251" t="s">
        <v>10640</v>
      </c>
      <c r="E534" s="251" t="s">
        <v>10016</v>
      </c>
      <c r="F534" s="251" t="s">
        <v>9962</v>
      </c>
      <c r="G534" s="251" t="s">
        <v>1474</v>
      </c>
      <c r="H534" s="251" t="s">
        <v>10137</v>
      </c>
      <c r="I534" s="257" t="str">
        <f t="shared" si="33"/>
        <v>-00002</v>
      </c>
      <c r="J534" s="251">
        <v>2</v>
      </c>
      <c r="K534" s="251">
        <v>2</v>
      </c>
      <c r="M534" s="251" t="s">
        <v>10007</v>
      </c>
      <c r="N534" s="251" t="s">
        <v>10543</v>
      </c>
      <c r="O534" s="251">
        <v>2</v>
      </c>
      <c r="Q534" s="251" t="s">
        <v>10641</v>
      </c>
      <c r="R534" s="251" t="s">
        <v>10028</v>
      </c>
      <c r="S534" s="252" t="s">
        <v>1473</v>
      </c>
      <c r="T534" s="251" t="str">
        <f t="shared" si="34"/>
        <v>I070627481270BZ010</v>
      </c>
      <c r="W534" s="251" t="str">
        <f t="shared" si="35"/>
        <v>I070627481270-BZ010</v>
      </c>
    </row>
    <row r="535" spans="1:23" x14ac:dyDescent="0.3">
      <c r="A535" s="256" t="str">
        <f t="shared" si="32"/>
        <v>I0706274-81550BZ070-00001</v>
      </c>
      <c r="B535" s="251" t="s">
        <v>10642</v>
      </c>
      <c r="C535" s="251" t="s">
        <v>10117</v>
      </c>
      <c r="D535" s="251" t="s">
        <v>10640</v>
      </c>
      <c r="E535" s="251" t="s">
        <v>10016</v>
      </c>
      <c r="F535" s="251" t="s">
        <v>9964</v>
      </c>
      <c r="G535" s="251" t="s">
        <v>1292</v>
      </c>
      <c r="H535" s="251" t="s">
        <v>10139</v>
      </c>
      <c r="I535" s="257" t="str">
        <f t="shared" si="33"/>
        <v>-00001</v>
      </c>
      <c r="J535" s="251">
        <v>1</v>
      </c>
      <c r="K535" s="251">
        <v>1</v>
      </c>
      <c r="M535" s="251" t="s">
        <v>9958</v>
      </c>
      <c r="N535" s="251" t="s">
        <v>10543</v>
      </c>
      <c r="O535" s="251">
        <v>1</v>
      </c>
      <c r="Q535" s="251" t="s">
        <v>10642</v>
      </c>
      <c r="R535" s="251" t="s">
        <v>10028</v>
      </c>
      <c r="S535" s="252" t="s">
        <v>1291</v>
      </c>
      <c r="T535" s="251" t="str">
        <f t="shared" si="34"/>
        <v>I070627481550BZ070</v>
      </c>
      <c r="W535" s="251" t="str">
        <f t="shared" si="35"/>
        <v>I070627481550-BZ070</v>
      </c>
    </row>
    <row r="536" spans="1:23" x14ac:dyDescent="0.3">
      <c r="A536" s="256" t="str">
        <f t="shared" si="32"/>
        <v>I0706274-81550BZ190-00001</v>
      </c>
      <c r="B536" s="251" t="s">
        <v>10643</v>
      </c>
      <c r="C536" s="251" t="s">
        <v>10117</v>
      </c>
      <c r="D536" s="251" t="s">
        <v>10640</v>
      </c>
      <c r="E536" s="251" t="s">
        <v>10016</v>
      </c>
      <c r="F536" s="251" t="s">
        <v>9966</v>
      </c>
      <c r="G536" s="251" t="s">
        <v>1308</v>
      </c>
      <c r="H536" s="251" t="s">
        <v>10141</v>
      </c>
      <c r="I536" s="257" t="str">
        <f t="shared" si="33"/>
        <v>-00001</v>
      </c>
      <c r="J536" s="251">
        <v>1</v>
      </c>
      <c r="K536" s="251">
        <v>1</v>
      </c>
      <c r="M536" s="251" t="s">
        <v>9958</v>
      </c>
      <c r="N536" s="251" t="s">
        <v>10543</v>
      </c>
      <c r="O536" s="251">
        <v>1</v>
      </c>
      <c r="Q536" s="251" t="s">
        <v>10643</v>
      </c>
      <c r="R536" s="251" t="s">
        <v>10028</v>
      </c>
      <c r="S536" s="252" t="s">
        <v>1307</v>
      </c>
      <c r="T536" s="251" t="str">
        <f t="shared" si="34"/>
        <v>I070627481550BZ190</v>
      </c>
      <c r="W536" s="251" t="str">
        <f t="shared" si="35"/>
        <v>I070627481550-BZ190</v>
      </c>
    </row>
    <row r="537" spans="1:23" x14ac:dyDescent="0.3">
      <c r="A537" s="256" t="str">
        <f t="shared" si="32"/>
        <v>I0706274-81551BZ010-00001</v>
      </c>
      <c r="B537" s="251" t="s">
        <v>10644</v>
      </c>
      <c r="C537" s="251" t="s">
        <v>10117</v>
      </c>
      <c r="D537" s="251" t="s">
        <v>10640</v>
      </c>
      <c r="E537" s="251" t="s">
        <v>10016</v>
      </c>
      <c r="F537" s="251" t="s">
        <v>9968</v>
      </c>
      <c r="G537" s="251" t="s">
        <v>1278</v>
      </c>
      <c r="H537" s="251" t="s">
        <v>5216</v>
      </c>
      <c r="I537" s="257" t="str">
        <f t="shared" si="33"/>
        <v>-00001</v>
      </c>
      <c r="J537" s="251">
        <v>1</v>
      </c>
      <c r="K537" s="251">
        <v>1</v>
      </c>
      <c r="M537" s="251" t="s">
        <v>9993</v>
      </c>
      <c r="N537" s="251" t="s">
        <v>10543</v>
      </c>
      <c r="O537" s="251">
        <v>1</v>
      </c>
      <c r="Q537" s="251" t="s">
        <v>10644</v>
      </c>
      <c r="R537" s="251" t="s">
        <v>10028</v>
      </c>
      <c r="S537" s="252" t="s">
        <v>1277</v>
      </c>
      <c r="T537" s="251" t="str">
        <f t="shared" si="34"/>
        <v>I070627481551BZ010</v>
      </c>
      <c r="W537" s="251" t="str">
        <f t="shared" si="35"/>
        <v>I070627481551-BZ010</v>
      </c>
    </row>
    <row r="538" spans="1:23" x14ac:dyDescent="0.3">
      <c r="A538" s="256" t="str">
        <f t="shared" si="32"/>
        <v>I0706274-81551BZ140-00003</v>
      </c>
      <c r="B538" s="251" t="s">
        <v>10645</v>
      </c>
      <c r="C538" s="251" t="s">
        <v>10117</v>
      </c>
      <c r="D538" s="251" t="s">
        <v>10640</v>
      </c>
      <c r="E538" s="251" t="s">
        <v>10016</v>
      </c>
      <c r="F538" s="251" t="s">
        <v>9970</v>
      </c>
      <c r="G538" s="251" t="s">
        <v>1339</v>
      </c>
      <c r="H538" s="251" t="s">
        <v>10144</v>
      </c>
      <c r="I538" s="257" t="str">
        <f t="shared" si="33"/>
        <v>-00003</v>
      </c>
      <c r="J538" s="251">
        <v>3</v>
      </c>
      <c r="K538" s="251">
        <v>3</v>
      </c>
      <c r="M538" s="251" t="s">
        <v>9993</v>
      </c>
      <c r="N538" s="251" t="s">
        <v>10543</v>
      </c>
      <c r="O538" s="251">
        <v>3</v>
      </c>
      <c r="Q538" s="251" t="s">
        <v>10645</v>
      </c>
      <c r="R538" s="251" t="s">
        <v>10028</v>
      </c>
      <c r="S538" s="252" t="s">
        <v>1338</v>
      </c>
      <c r="T538" s="251" t="str">
        <f t="shared" si="34"/>
        <v>I070627481551BZ140</v>
      </c>
      <c r="W538" s="251" t="str">
        <f t="shared" si="35"/>
        <v>I070627481551-BZ140</v>
      </c>
    </row>
    <row r="539" spans="1:23" x14ac:dyDescent="0.3">
      <c r="A539" s="256" t="str">
        <f t="shared" si="32"/>
        <v>I0706274-81560BZ070-00002</v>
      </c>
      <c r="B539" s="251" t="s">
        <v>10646</v>
      </c>
      <c r="C539" s="251" t="s">
        <v>10117</v>
      </c>
      <c r="D539" s="251" t="s">
        <v>10640</v>
      </c>
      <c r="E539" s="251" t="s">
        <v>10016</v>
      </c>
      <c r="F539" s="251" t="s">
        <v>9972</v>
      </c>
      <c r="G539" s="251" t="s">
        <v>1300</v>
      </c>
      <c r="H539" s="251" t="s">
        <v>10332</v>
      </c>
      <c r="I539" s="257" t="str">
        <f t="shared" si="33"/>
        <v>-00002</v>
      </c>
      <c r="J539" s="251">
        <v>2</v>
      </c>
      <c r="K539" s="251">
        <v>2</v>
      </c>
      <c r="M539" s="251" t="s">
        <v>9958</v>
      </c>
      <c r="N539" s="251" t="s">
        <v>10543</v>
      </c>
      <c r="O539" s="251">
        <v>2</v>
      </c>
      <c r="Q539" s="251" t="s">
        <v>10646</v>
      </c>
      <c r="R539" s="251" t="s">
        <v>10028</v>
      </c>
      <c r="S539" s="252" t="s">
        <v>1299</v>
      </c>
      <c r="T539" s="251" t="str">
        <f t="shared" si="34"/>
        <v>I070627481560BZ070</v>
      </c>
      <c r="W539" s="251" t="str">
        <f t="shared" si="35"/>
        <v>I070627481560-BZ070</v>
      </c>
    </row>
    <row r="540" spans="1:23" x14ac:dyDescent="0.3">
      <c r="A540" s="256" t="str">
        <f t="shared" si="32"/>
        <v>I0706274-81560BZ190-00002</v>
      </c>
      <c r="B540" s="251" t="s">
        <v>10647</v>
      </c>
      <c r="C540" s="251" t="s">
        <v>10117</v>
      </c>
      <c r="D540" s="251" t="s">
        <v>10640</v>
      </c>
      <c r="E540" s="251" t="s">
        <v>10016</v>
      </c>
      <c r="F540" s="251" t="s">
        <v>9974</v>
      </c>
      <c r="G540" s="251" t="s">
        <v>1322</v>
      </c>
      <c r="H540" s="251" t="s">
        <v>10146</v>
      </c>
      <c r="I540" s="257" t="str">
        <f t="shared" si="33"/>
        <v>-00002</v>
      </c>
      <c r="J540" s="251">
        <v>2</v>
      </c>
      <c r="K540" s="251">
        <v>2</v>
      </c>
      <c r="M540" s="251" t="s">
        <v>9958</v>
      </c>
      <c r="N540" s="251" t="s">
        <v>10543</v>
      </c>
      <c r="O540" s="251">
        <v>2</v>
      </c>
      <c r="Q540" s="251" t="s">
        <v>10647</v>
      </c>
      <c r="R540" s="251" t="s">
        <v>10028</v>
      </c>
      <c r="S540" s="252" t="s">
        <v>1321</v>
      </c>
      <c r="T540" s="251" t="str">
        <f t="shared" si="34"/>
        <v>I070627481560BZ190</v>
      </c>
      <c r="W540" s="251" t="str">
        <f t="shared" si="35"/>
        <v>I070627481560-BZ190</v>
      </c>
    </row>
    <row r="541" spans="1:23" x14ac:dyDescent="0.3">
      <c r="A541" s="256" t="str">
        <f t="shared" si="32"/>
        <v>I0706274-81561BZ050-00002</v>
      </c>
      <c r="B541" s="251" t="s">
        <v>10648</v>
      </c>
      <c r="C541" s="251" t="s">
        <v>10117</v>
      </c>
      <c r="D541" s="251" t="s">
        <v>10640</v>
      </c>
      <c r="E541" s="251" t="s">
        <v>10016</v>
      </c>
      <c r="F541" s="251" t="s">
        <v>9976</v>
      </c>
      <c r="G541" s="251" t="s">
        <v>1345</v>
      </c>
      <c r="H541" s="251" t="s">
        <v>10148</v>
      </c>
      <c r="I541" s="257" t="str">
        <f t="shared" si="33"/>
        <v>-00002</v>
      </c>
      <c r="J541" s="251">
        <v>2</v>
      </c>
      <c r="K541" s="251">
        <v>2</v>
      </c>
      <c r="M541" s="251" t="s">
        <v>9993</v>
      </c>
      <c r="N541" s="251" t="s">
        <v>10543</v>
      </c>
      <c r="O541" s="251">
        <v>2</v>
      </c>
      <c r="Q541" s="251" t="s">
        <v>10648</v>
      </c>
      <c r="R541" s="251" t="s">
        <v>10028</v>
      </c>
      <c r="S541" s="252" t="s">
        <v>1344</v>
      </c>
      <c r="T541" s="251" t="str">
        <f t="shared" si="34"/>
        <v>I070627481561BZ050</v>
      </c>
      <c r="W541" s="251" t="str">
        <f t="shared" si="35"/>
        <v>I070627481561-BZ050</v>
      </c>
    </row>
    <row r="542" spans="1:23" x14ac:dyDescent="0.3">
      <c r="A542" s="256" t="str">
        <f t="shared" si="32"/>
        <v>I0706274-81561BZ250-00002</v>
      </c>
      <c r="B542" s="251" t="s">
        <v>10649</v>
      </c>
      <c r="C542" s="251" t="s">
        <v>10117</v>
      </c>
      <c r="D542" s="251" t="s">
        <v>10640</v>
      </c>
      <c r="E542" s="251" t="s">
        <v>10016</v>
      </c>
      <c r="F542" s="251" t="s">
        <v>9978</v>
      </c>
      <c r="G542" s="251" t="s">
        <v>1404</v>
      </c>
      <c r="H542" s="251" t="s">
        <v>3443</v>
      </c>
      <c r="I542" s="257" t="str">
        <f t="shared" si="33"/>
        <v>-00002</v>
      </c>
      <c r="J542" s="251">
        <v>2</v>
      </c>
      <c r="K542" s="251">
        <v>2</v>
      </c>
      <c r="M542" s="251" t="s">
        <v>9958</v>
      </c>
      <c r="N542" s="251" t="s">
        <v>10543</v>
      </c>
      <c r="O542" s="251">
        <v>2</v>
      </c>
      <c r="Q542" s="251" t="s">
        <v>10649</v>
      </c>
      <c r="R542" s="251" t="s">
        <v>10028</v>
      </c>
      <c r="S542" s="252" t="s">
        <v>1403</v>
      </c>
      <c r="T542" s="251" t="str">
        <f t="shared" si="34"/>
        <v>I070627481561BZ250</v>
      </c>
      <c r="W542" s="251" t="str">
        <f t="shared" si="35"/>
        <v>I070627481561-BZ250</v>
      </c>
    </row>
    <row r="543" spans="1:23" x14ac:dyDescent="0.3">
      <c r="A543" s="256" t="str">
        <f t="shared" si="32"/>
        <v>I0706275-81240BZ010B0-00004</v>
      </c>
      <c r="B543" s="251" t="s">
        <v>10650</v>
      </c>
      <c r="C543" s="251" t="s">
        <v>10117</v>
      </c>
      <c r="D543" s="251" t="s">
        <v>10651</v>
      </c>
      <c r="E543" s="251" t="s">
        <v>10016</v>
      </c>
      <c r="F543" s="251" t="s">
        <v>9957</v>
      </c>
      <c r="G543" s="251" t="s">
        <v>1484</v>
      </c>
      <c r="H543" s="251" t="s">
        <v>10500</v>
      </c>
      <c r="I543" s="257" t="str">
        <f t="shared" si="33"/>
        <v>-00004</v>
      </c>
      <c r="J543" s="251">
        <v>4</v>
      </c>
      <c r="K543" s="251">
        <v>4</v>
      </c>
      <c r="M543" s="251" t="s">
        <v>10007</v>
      </c>
      <c r="N543" s="251" t="s">
        <v>10623</v>
      </c>
      <c r="O543" s="251">
        <v>4</v>
      </c>
      <c r="Q543" s="251" t="s">
        <v>10650</v>
      </c>
      <c r="R543" s="251" t="s">
        <v>10307</v>
      </c>
      <c r="S543" s="252" t="s">
        <v>1483</v>
      </c>
      <c r="T543" s="251" t="str">
        <f t="shared" si="34"/>
        <v>I070627581240BZ010B0</v>
      </c>
      <c r="W543" s="251" t="str">
        <f t="shared" si="35"/>
        <v>I070627581240-BZ010-B0</v>
      </c>
    </row>
    <row r="544" spans="1:23" x14ac:dyDescent="0.3">
      <c r="A544" s="256" t="str">
        <f t="shared" si="32"/>
        <v>I0802140-811100W070-00011</v>
      </c>
      <c r="B544" s="251" t="s">
        <v>10652</v>
      </c>
      <c r="C544" s="251" t="s">
        <v>10151</v>
      </c>
      <c r="D544" s="251" t="s">
        <v>10653</v>
      </c>
      <c r="E544" s="251" t="s">
        <v>10016</v>
      </c>
      <c r="F544" s="251" t="s">
        <v>9957</v>
      </c>
      <c r="G544" s="251" t="s">
        <v>45</v>
      </c>
      <c r="H544" s="251" t="s">
        <v>5059</v>
      </c>
      <c r="I544" s="257" t="str">
        <f t="shared" si="33"/>
        <v>-00011</v>
      </c>
      <c r="J544" s="251">
        <v>11</v>
      </c>
      <c r="K544" s="251">
        <v>11</v>
      </c>
      <c r="M544" s="251" t="s">
        <v>9958</v>
      </c>
      <c r="N544" s="251" t="s">
        <v>10214</v>
      </c>
      <c r="O544" s="251">
        <v>11</v>
      </c>
      <c r="Q544" s="251" t="s">
        <v>10652</v>
      </c>
      <c r="R544" s="251" t="s">
        <v>10017</v>
      </c>
      <c r="S544" s="252" t="s">
        <v>44</v>
      </c>
      <c r="T544" s="251" t="str">
        <f t="shared" si="34"/>
        <v>I0802140811100W070</v>
      </c>
      <c r="W544" s="251" t="str">
        <f t="shared" si="35"/>
        <v>I080214081110-0W070</v>
      </c>
    </row>
    <row r="545" spans="1:23" x14ac:dyDescent="0.3">
      <c r="A545" s="256" t="str">
        <f t="shared" si="32"/>
        <v>I0802140-811500W070-00012</v>
      </c>
      <c r="B545" s="251" t="s">
        <v>10654</v>
      </c>
      <c r="C545" s="251" t="s">
        <v>10151</v>
      </c>
      <c r="D545" s="251" t="s">
        <v>10653</v>
      </c>
      <c r="E545" s="251" t="s">
        <v>10016</v>
      </c>
      <c r="F545" s="251" t="s">
        <v>9962</v>
      </c>
      <c r="G545" s="251" t="s">
        <v>53</v>
      </c>
      <c r="H545" s="251" t="s">
        <v>5060</v>
      </c>
      <c r="I545" s="257" t="str">
        <f t="shared" si="33"/>
        <v>-00012</v>
      </c>
      <c r="J545" s="251">
        <v>12</v>
      </c>
      <c r="K545" s="251">
        <v>12</v>
      </c>
      <c r="M545" s="251" t="s">
        <v>9958</v>
      </c>
      <c r="N545" s="251" t="s">
        <v>10214</v>
      </c>
      <c r="O545" s="251">
        <v>12</v>
      </c>
      <c r="Q545" s="251" t="s">
        <v>10654</v>
      </c>
      <c r="R545" s="251" t="s">
        <v>10017</v>
      </c>
      <c r="S545" s="252" t="s">
        <v>52</v>
      </c>
      <c r="T545" s="251" t="str">
        <f t="shared" si="34"/>
        <v>I0802140811500W070</v>
      </c>
      <c r="W545" s="251" t="str">
        <f t="shared" si="35"/>
        <v>I080214081150-0W070</v>
      </c>
    </row>
    <row r="546" spans="1:23" x14ac:dyDescent="0.3">
      <c r="A546" s="256" t="str">
        <f t="shared" si="32"/>
        <v>Q3IC25GC-8113852570-00012</v>
      </c>
      <c r="B546" s="251" t="s">
        <v>10655</v>
      </c>
      <c r="C546" s="251" t="s">
        <v>9954</v>
      </c>
      <c r="D546" s="251" t="s">
        <v>10656</v>
      </c>
      <c r="E546" s="251" t="s">
        <v>10016</v>
      </c>
      <c r="F546" s="251" t="s">
        <v>9957</v>
      </c>
      <c r="G546" s="251" t="s">
        <v>955</v>
      </c>
      <c r="H546" s="251" t="s">
        <v>10349</v>
      </c>
      <c r="I546" s="257" t="str">
        <f t="shared" si="33"/>
        <v>-00012</v>
      </c>
      <c r="J546" s="251">
        <v>12</v>
      </c>
      <c r="K546" s="251">
        <v>12</v>
      </c>
      <c r="M546" s="251" t="s">
        <v>10007</v>
      </c>
      <c r="N546" s="251" t="s">
        <v>10027</v>
      </c>
      <c r="O546" s="251">
        <v>12</v>
      </c>
      <c r="Q546" s="251" t="s">
        <v>10655</v>
      </c>
      <c r="R546" s="251" t="s">
        <v>9960</v>
      </c>
      <c r="S546" s="252">
        <v>8113852570</v>
      </c>
      <c r="T546" s="251" t="str">
        <f t="shared" si="34"/>
        <v>Q3IC25GC8113852570</v>
      </c>
      <c r="W546" s="251" t="str">
        <f t="shared" si="35"/>
        <v>Q3IC25GC81138-52570</v>
      </c>
    </row>
    <row r="547" spans="1:23" x14ac:dyDescent="0.3">
      <c r="A547" s="256" t="str">
        <f t="shared" si="32"/>
        <v>Q3IC25GC-811700K580-00032</v>
      </c>
      <c r="B547" s="251" t="s">
        <v>10657</v>
      </c>
      <c r="C547" s="251" t="s">
        <v>9954</v>
      </c>
      <c r="D547" s="251" t="s">
        <v>10656</v>
      </c>
      <c r="E547" s="251" t="s">
        <v>10016</v>
      </c>
      <c r="F547" s="251" t="s">
        <v>9962</v>
      </c>
      <c r="G547" s="251" t="s">
        <v>442</v>
      </c>
      <c r="H547" s="251" t="s">
        <v>5102</v>
      </c>
      <c r="I547" s="257" t="str">
        <f t="shared" si="33"/>
        <v>-00032</v>
      </c>
      <c r="J547" s="251">
        <v>32</v>
      </c>
      <c r="K547" s="251">
        <v>32</v>
      </c>
      <c r="M547" s="251" t="s">
        <v>9958</v>
      </c>
      <c r="N547" s="251" t="s">
        <v>10027</v>
      </c>
      <c r="O547" s="251">
        <v>32</v>
      </c>
      <c r="Q547" s="251" t="s">
        <v>10657</v>
      </c>
      <c r="R547" s="251" t="s">
        <v>9960</v>
      </c>
      <c r="S547" s="252" t="s">
        <v>441</v>
      </c>
      <c r="T547" s="251" t="str">
        <f t="shared" si="34"/>
        <v>Q3IC25GC811700K580</v>
      </c>
      <c r="W547" s="251" t="str">
        <f t="shared" si="35"/>
        <v>Q3IC25GC81170-0K580</v>
      </c>
    </row>
    <row r="548" spans="1:23" x14ac:dyDescent="0.3">
      <c r="A548" s="256" t="str">
        <f t="shared" si="32"/>
        <v>Q3IC25GC-811700K591-00005</v>
      </c>
      <c r="B548" s="251" t="s">
        <v>10658</v>
      </c>
      <c r="C548" s="251" t="s">
        <v>9954</v>
      </c>
      <c r="D548" s="251" t="s">
        <v>10656</v>
      </c>
      <c r="E548" s="251" t="s">
        <v>10016</v>
      </c>
      <c r="F548" s="251" t="s">
        <v>9964</v>
      </c>
      <c r="G548" s="251" t="s">
        <v>425</v>
      </c>
      <c r="H548" s="251" t="s">
        <v>5102</v>
      </c>
      <c r="I548" s="257" t="str">
        <f t="shared" si="33"/>
        <v>-00005</v>
      </c>
      <c r="J548" s="251">
        <v>5</v>
      </c>
      <c r="K548" s="251">
        <v>5</v>
      </c>
      <c r="M548" s="251" t="s">
        <v>9958</v>
      </c>
      <c r="N548" s="251" t="s">
        <v>10214</v>
      </c>
      <c r="O548" s="251">
        <v>5</v>
      </c>
      <c r="Q548" s="251" t="s">
        <v>10658</v>
      </c>
      <c r="R548" s="251" t="s">
        <v>10017</v>
      </c>
      <c r="S548" s="252" t="s">
        <v>424</v>
      </c>
      <c r="T548" s="251" t="str">
        <f t="shared" si="34"/>
        <v>Q3IC25GC811700K591</v>
      </c>
      <c r="W548" s="251" t="str">
        <f t="shared" si="35"/>
        <v>Q3IC25GC81170-0K591</v>
      </c>
    </row>
    <row r="549" spans="1:23" x14ac:dyDescent="0.3">
      <c r="A549" s="256" t="str">
        <f t="shared" si="32"/>
        <v>Q3IC25GC-815500K240-00011</v>
      </c>
      <c r="B549" s="251" t="s">
        <v>10659</v>
      </c>
      <c r="C549" s="251" t="s">
        <v>9954</v>
      </c>
      <c r="D549" s="251" t="s">
        <v>10656</v>
      </c>
      <c r="E549" s="251" t="s">
        <v>10016</v>
      </c>
      <c r="F549" s="251" t="s">
        <v>9966</v>
      </c>
      <c r="G549" s="251" t="s">
        <v>727</v>
      </c>
      <c r="H549" s="251" t="s">
        <v>5202</v>
      </c>
      <c r="I549" s="257" t="str">
        <f t="shared" si="33"/>
        <v>-00011</v>
      </c>
      <c r="J549" s="251">
        <v>11</v>
      </c>
      <c r="K549" s="251">
        <v>11</v>
      </c>
      <c r="M549" s="251" t="s">
        <v>9958</v>
      </c>
      <c r="N549" s="251" t="s">
        <v>10027</v>
      </c>
      <c r="O549" s="251">
        <v>11</v>
      </c>
      <c r="Q549" s="251" t="s">
        <v>10659</v>
      </c>
      <c r="R549" s="251" t="s">
        <v>9960</v>
      </c>
      <c r="S549" s="252" t="s">
        <v>726</v>
      </c>
      <c r="T549" s="251" t="str">
        <f t="shared" si="34"/>
        <v>Q3IC25GC815500K240</v>
      </c>
      <c r="W549" s="251" t="str">
        <f t="shared" si="35"/>
        <v>Q3IC25GC81550-0K240</v>
      </c>
    </row>
    <row r="550" spans="1:23" x14ac:dyDescent="0.3">
      <c r="A550" s="256" t="str">
        <f t="shared" si="32"/>
        <v>Q3IC25GC-815900K050-00005</v>
      </c>
      <c r="B550" s="251" t="s">
        <v>10660</v>
      </c>
      <c r="C550" s="251" t="s">
        <v>9954</v>
      </c>
      <c r="D550" s="251" t="s">
        <v>10656</v>
      </c>
      <c r="E550" s="251" t="s">
        <v>10016</v>
      </c>
      <c r="F550" s="251" t="s">
        <v>9968</v>
      </c>
      <c r="G550" s="251" t="s">
        <v>767</v>
      </c>
      <c r="H550" s="251" t="s">
        <v>770</v>
      </c>
      <c r="I550" s="257" t="str">
        <f t="shared" si="33"/>
        <v>-00005</v>
      </c>
      <c r="J550" s="251">
        <v>5</v>
      </c>
      <c r="K550" s="251">
        <v>5</v>
      </c>
      <c r="M550" s="251" t="s">
        <v>9958</v>
      </c>
      <c r="N550" s="251" t="s">
        <v>10027</v>
      </c>
      <c r="O550" s="251">
        <v>5</v>
      </c>
      <c r="Q550" s="251" t="s">
        <v>10660</v>
      </c>
      <c r="R550" s="251" t="s">
        <v>9960</v>
      </c>
      <c r="S550" s="252" t="s">
        <v>766</v>
      </c>
      <c r="T550" s="251" t="str">
        <f t="shared" si="34"/>
        <v>Q3IC25GC815900K050</v>
      </c>
      <c r="W550" s="251" t="str">
        <f t="shared" si="35"/>
        <v>Q3IC25GC81590-0K050</v>
      </c>
    </row>
    <row r="551" spans="1:23" x14ac:dyDescent="0.3">
      <c r="A551" s="256" t="str">
        <f t="shared" si="32"/>
        <v>Q3IC35GC-811050K130-00015</v>
      </c>
      <c r="B551" s="251" t="s">
        <v>10661</v>
      </c>
      <c r="C551" s="251" t="s">
        <v>10031</v>
      </c>
      <c r="D551" s="251" t="s">
        <v>10662</v>
      </c>
      <c r="E551" s="251" t="s">
        <v>10016</v>
      </c>
      <c r="F551" s="251" t="s">
        <v>9957</v>
      </c>
      <c r="G551" s="251" t="s">
        <v>187</v>
      </c>
      <c r="H551" s="251" t="s">
        <v>5053</v>
      </c>
      <c r="I551" s="257" t="str">
        <f t="shared" si="33"/>
        <v>-00015</v>
      </c>
      <c r="J551" s="251">
        <v>15</v>
      </c>
      <c r="K551" s="251">
        <v>15</v>
      </c>
      <c r="M551" s="251" t="s">
        <v>9958</v>
      </c>
      <c r="N551" s="251" t="s">
        <v>10214</v>
      </c>
      <c r="O551" s="251">
        <v>15</v>
      </c>
      <c r="Q551" s="251" t="s">
        <v>10661</v>
      </c>
      <c r="R551" s="251" t="s">
        <v>10017</v>
      </c>
      <c r="S551" s="252" t="s">
        <v>186</v>
      </c>
      <c r="T551" s="251" t="str">
        <f t="shared" si="34"/>
        <v>Q3IC35GC811050K130</v>
      </c>
      <c r="W551" s="251" t="str">
        <f t="shared" si="35"/>
        <v>Q3IC35GC81105-0K130</v>
      </c>
    </row>
    <row r="552" spans="1:23" x14ac:dyDescent="0.3">
      <c r="A552" s="256" t="str">
        <f t="shared" si="32"/>
        <v>Q3IC35GC-811060K130-00043</v>
      </c>
      <c r="B552" s="251" t="s">
        <v>10663</v>
      </c>
      <c r="C552" s="251" t="s">
        <v>10031</v>
      </c>
      <c r="D552" s="251" t="s">
        <v>10662</v>
      </c>
      <c r="E552" s="251" t="s">
        <v>10016</v>
      </c>
      <c r="F552" s="251" t="s">
        <v>9962</v>
      </c>
      <c r="G552" s="251" t="s">
        <v>196</v>
      </c>
      <c r="H552" s="251" t="s">
        <v>5054</v>
      </c>
      <c r="I552" s="257" t="str">
        <f t="shared" si="33"/>
        <v>-00043</v>
      </c>
      <c r="J552" s="251">
        <v>43</v>
      </c>
      <c r="K552" s="251">
        <v>43</v>
      </c>
      <c r="M552" s="251" t="s">
        <v>9958</v>
      </c>
      <c r="N552" s="251" t="s">
        <v>10214</v>
      </c>
      <c r="O552" s="251">
        <v>43</v>
      </c>
      <c r="Q552" s="251" t="s">
        <v>10663</v>
      </c>
      <c r="R552" s="251" t="s">
        <v>10017</v>
      </c>
      <c r="S552" s="252" t="s">
        <v>195</v>
      </c>
      <c r="T552" s="251" t="str">
        <f t="shared" si="34"/>
        <v>Q3IC35GC811060K130</v>
      </c>
      <c r="W552" s="251" t="str">
        <f t="shared" si="35"/>
        <v>Q3IC35GC81106-0K130</v>
      </c>
    </row>
    <row r="553" spans="1:23" x14ac:dyDescent="0.3">
      <c r="A553" s="256" t="str">
        <f t="shared" si="32"/>
        <v>Q3IC35GC-811700KG61-00010</v>
      </c>
      <c r="B553" s="251" t="s">
        <v>10664</v>
      </c>
      <c r="C553" s="251" t="s">
        <v>10031</v>
      </c>
      <c r="D553" s="251" t="s">
        <v>10662</v>
      </c>
      <c r="E553" s="251" t="s">
        <v>10016</v>
      </c>
      <c r="F553" s="251" t="s">
        <v>9964</v>
      </c>
      <c r="G553" s="251" t="s">
        <v>586</v>
      </c>
      <c r="H553" s="251" t="s">
        <v>5102</v>
      </c>
      <c r="I553" s="257" t="str">
        <f t="shared" si="33"/>
        <v>-00010</v>
      </c>
      <c r="J553" s="251">
        <v>10</v>
      </c>
      <c r="K553" s="251">
        <v>10</v>
      </c>
      <c r="M553" s="251" t="s">
        <v>9958</v>
      </c>
      <c r="N553" s="251" t="s">
        <v>10214</v>
      </c>
      <c r="O553" s="251">
        <v>10</v>
      </c>
      <c r="Q553" s="251" t="s">
        <v>10664</v>
      </c>
      <c r="R553" s="251" t="s">
        <v>10017</v>
      </c>
      <c r="S553" s="252" t="s">
        <v>585</v>
      </c>
      <c r="T553" s="251" t="str">
        <f t="shared" si="34"/>
        <v>Q3IC35GC811700KG61</v>
      </c>
      <c r="W553" s="251" t="str">
        <f t="shared" si="35"/>
        <v>Q3IC35GC81170-0KG61</v>
      </c>
    </row>
    <row r="554" spans="1:23" x14ac:dyDescent="0.3">
      <c r="A554" s="256" t="str">
        <f t="shared" si="32"/>
        <v>Q3IC35GC-815500K080-00001</v>
      </c>
      <c r="B554" s="251" t="s">
        <v>10665</v>
      </c>
      <c r="C554" s="251" t="s">
        <v>10031</v>
      </c>
      <c r="D554" s="251" t="s">
        <v>10662</v>
      </c>
      <c r="E554" s="251" t="s">
        <v>10016</v>
      </c>
      <c r="F554" s="251" t="s">
        <v>9966</v>
      </c>
      <c r="G554" s="251" t="s">
        <v>151</v>
      </c>
      <c r="H554" s="251" t="s">
        <v>5045</v>
      </c>
      <c r="I554" s="257" t="str">
        <f t="shared" si="33"/>
        <v>-00001</v>
      </c>
      <c r="J554" s="251">
        <v>1</v>
      </c>
      <c r="K554" s="251">
        <v>1</v>
      </c>
      <c r="M554" s="251" t="s">
        <v>9958</v>
      </c>
      <c r="N554" s="251" t="s">
        <v>10543</v>
      </c>
      <c r="O554" s="251">
        <v>1</v>
      </c>
      <c r="Q554" s="251" t="s">
        <v>10665</v>
      </c>
      <c r="R554" s="251" t="s">
        <v>10028</v>
      </c>
      <c r="S554" s="252" t="s">
        <v>150</v>
      </c>
      <c r="T554" s="251" t="str">
        <f t="shared" si="34"/>
        <v>Q3IC35GC815500K080</v>
      </c>
      <c r="W554" s="251" t="str">
        <f t="shared" si="35"/>
        <v>Q3IC35GC81550-0K080</v>
      </c>
    </row>
    <row r="555" spans="1:23" x14ac:dyDescent="0.3">
      <c r="A555" s="256" t="str">
        <f t="shared" si="32"/>
        <v>Q3IC35GC-815610K210-00025</v>
      </c>
      <c r="B555" s="251" t="s">
        <v>10666</v>
      </c>
      <c r="C555" s="251" t="s">
        <v>10031</v>
      </c>
      <c r="D555" s="251" t="s">
        <v>10662</v>
      </c>
      <c r="E555" s="251" t="s">
        <v>10016</v>
      </c>
      <c r="F555" s="251" t="s">
        <v>9968</v>
      </c>
      <c r="G555" s="251" t="s">
        <v>678</v>
      </c>
      <c r="H555" s="251" t="s">
        <v>3443</v>
      </c>
      <c r="I555" s="257" t="str">
        <f t="shared" si="33"/>
        <v>-00025</v>
      </c>
      <c r="J555" s="251">
        <v>25</v>
      </c>
      <c r="K555" s="251">
        <v>25</v>
      </c>
      <c r="M555" s="251" t="s">
        <v>9958</v>
      </c>
      <c r="N555" s="251" t="s">
        <v>10214</v>
      </c>
      <c r="O555" s="251">
        <v>25</v>
      </c>
      <c r="Q555" s="251" t="s">
        <v>10666</v>
      </c>
      <c r="R555" s="251" t="s">
        <v>10017</v>
      </c>
      <c r="S555" s="252" t="s">
        <v>677</v>
      </c>
      <c r="T555" s="251" t="str">
        <f t="shared" si="34"/>
        <v>Q3IC35GC815610K210</v>
      </c>
      <c r="W555" s="251" t="str">
        <f t="shared" si="35"/>
        <v>Q3IC35GC81561-0K210</v>
      </c>
    </row>
    <row r="556" spans="1:23" x14ac:dyDescent="0.3">
      <c r="A556" s="256" t="str">
        <f t="shared" si="32"/>
        <v>Q3IC35GC-81581VT020-00005</v>
      </c>
      <c r="B556" s="251" t="s">
        <v>10667</v>
      </c>
      <c r="C556" s="251" t="s">
        <v>10031</v>
      </c>
      <c r="D556" s="251" t="s">
        <v>10662</v>
      </c>
      <c r="E556" s="251" t="s">
        <v>10016</v>
      </c>
      <c r="F556" s="251" t="s">
        <v>9970</v>
      </c>
      <c r="G556" s="251" t="s">
        <v>10668</v>
      </c>
      <c r="H556" s="251" t="s">
        <v>5218</v>
      </c>
      <c r="I556" s="257" t="str">
        <f t="shared" si="33"/>
        <v>-00005</v>
      </c>
      <c r="J556" s="251">
        <v>5</v>
      </c>
      <c r="K556" s="251">
        <v>5</v>
      </c>
      <c r="M556" s="251" t="s">
        <v>9993</v>
      </c>
      <c r="N556" s="251" t="s">
        <v>10543</v>
      </c>
      <c r="O556" s="251">
        <v>5</v>
      </c>
      <c r="Q556" s="251" t="s">
        <v>10667</v>
      </c>
      <c r="R556" s="251" t="s">
        <v>10028</v>
      </c>
      <c r="S556" s="252" t="s">
        <v>3773</v>
      </c>
      <c r="T556" s="251" t="str">
        <f t="shared" si="34"/>
        <v>Q3IC35GC81581VT020</v>
      </c>
      <c r="W556" s="251" t="str">
        <f t="shared" si="35"/>
        <v>Q3IC35GC81581-VT020</v>
      </c>
    </row>
    <row r="557" spans="1:23" x14ac:dyDescent="0.3">
      <c r="A557" s="256" t="str">
        <f t="shared" si="32"/>
        <v>Q4IC55GC-81130BZ440-00005</v>
      </c>
      <c r="B557" s="251" t="s">
        <v>10669</v>
      </c>
      <c r="C557" s="251" t="s">
        <v>10077</v>
      </c>
      <c r="D557" s="251" t="s">
        <v>10670</v>
      </c>
      <c r="E557" s="251" t="s">
        <v>10016</v>
      </c>
      <c r="F557" s="251" t="s">
        <v>9957</v>
      </c>
      <c r="G557" s="251" t="s">
        <v>3563</v>
      </c>
      <c r="H557" s="251" t="s">
        <v>374</v>
      </c>
      <c r="I557" s="257" t="str">
        <f t="shared" si="33"/>
        <v>-00005</v>
      </c>
      <c r="J557" s="251">
        <v>5</v>
      </c>
      <c r="K557" s="251">
        <v>5</v>
      </c>
      <c r="M557" s="251" t="s">
        <v>9958</v>
      </c>
      <c r="N557" s="251" t="s">
        <v>10027</v>
      </c>
      <c r="O557" s="251">
        <v>5</v>
      </c>
      <c r="Q557" s="251" t="s">
        <v>10669</v>
      </c>
      <c r="R557" s="251" t="s">
        <v>9960</v>
      </c>
      <c r="S557" s="252" t="s">
        <v>3562</v>
      </c>
      <c r="T557" s="251" t="str">
        <f t="shared" si="34"/>
        <v>Q4IC55GC81130BZ440</v>
      </c>
      <c r="W557" s="251" t="str">
        <f t="shared" si="35"/>
        <v>Q4IC55GC81130-BZ440</v>
      </c>
    </row>
    <row r="558" spans="1:23" x14ac:dyDescent="0.3">
      <c r="A558" s="256" t="str">
        <f t="shared" si="32"/>
        <v>Q4IC55GC-81170BZ200-00015</v>
      </c>
      <c r="B558" s="251" t="s">
        <v>10671</v>
      </c>
      <c r="C558" s="251" t="s">
        <v>10077</v>
      </c>
      <c r="D558" s="251" t="s">
        <v>10670</v>
      </c>
      <c r="E558" s="251" t="s">
        <v>10016</v>
      </c>
      <c r="F558" s="251" t="s">
        <v>9962</v>
      </c>
      <c r="G558" s="251" t="s">
        <v>1095</v>
      </c>
      <c r="H558" s="251" t="s">
        <v>10082</v>
      </c>
      <c r="I558" s="257" t="str">
        <f t="shared" si="33"/>
        <v>-00015</v>
      </c>
      <c r="J558" s="251">
        <v>15</v>
      </c>
      <c r="K558" s="251">
        <v>15</v>
      </c>
      <c r="M558" s="251" t="s">
        <v>9958</v>
      </c>
      <c r="N558" s="251" t="s">
        <v>10027</v>
      </c>
      <c r="O558" s="251">
        <v>15</v>
      </c>
      <c r="Q558" s="251" t="s">
        <v>10671</v>
      </c>
      <c r="R558" s="251" t="s">
        <v>9960</v>
      </c>
      <c r="S558" s="252" t="s">
        <v>1094</v>
      </c>
      <c r="T558" s="251" t="str">
        <f t="shared" si="34"/>
        <v>Q4IC55GC81170BZ200</v>
      </c>
      <c r="W558" s="251" t="str">
        <f t="shared" si="35"/>
        <v>Q4IC55GC81170-BZ200</v>
      </c>
    </row>
    <row r="559" spans="1:23" x14ac:dyDescent="0.3">
      <c r="A559" s="256" t="str">
        <f t="shared" si="32"/>
        <v>Q4IC55GC-81550BZ480-00005</v>
      </c>
      <c r="B559" s="251" t="s">
        <v>10672</v>
      </c>
      <c r="C559" s="251" t="s">
        <v>10077</v>
      </c>
      <c r="D559" s="251" t="s">
        <v>10670</v>
      </c>
      <c r="E559" s="251" t="s">
        <v>10016</v>
      </c>
      <c r="F559" s="251" t="s">
        <v>9964</v>
      </c>
      <c r="G559" s="251" t="s">
        <v>1433</v>
      </c>
      <c r="H559" s="251" t="s">
        <v>5202</v>
      </c>
      <c r="I559" s="257" t="str">
        <f t="shared" si="33"/>
        <v>-00005</v>
      </c>
      <c r="J559" s="251">
        <v>5</v>
      </c>
      <c r="K559" s="251">
        <v>5</v>
      </c>
      <c r="M559" s="251" t="s">
        <v>9993</v>
      </c>
      <c r="N559" s="251" t="s">
        <v>10027</v>
      </c>
      <c r="O559" s="251">
        <v>5</v>
      </c>
      <c r="Q559" s="251" t="s">
        <v>10672</v>
      </c>
      <c r="R559" s="251" t="s">
        <v>9960</v>
      </c>
      <c r="S559" s="252" t="s">
        <v>1432</v>
      </c>
      <c r="T559" s="251" t="str">
        <f t="shared" si="34"/>
        <v>Q4IC55GC81550BZ480</v>
      </c>
      <c r="W559" s="251" t="str">
        <f t="shared" si="35"/>
        <v>Q4IC55GC81550-BZ480</v>
      </c>
    </row>
    <row r="560" spans="1:23" x14ac:dyDescent="0.3">
      <c r="A560" s="256" t="str">
        <f t="shared" si="32"/>
        <v>Q4IC55GC-81550BZ490-00025</v>
      </c>
      <c r="B560" s="251" t="s">
        <v>10673</v>
      </c>
      <c r="C560" s="251" t="s">
        <v>10077</v>
      </c>
      <c r="D560" s="251" t="s">
        <v>10670</v>
      </c>
      <c r="E560" s="251" t="s">
        <v>10016</v>
      </c>
      <c r="F560" s="251" t="s">
        <v>9966</v>
      </c>
      <c r="G560" s="251" t="s">
        <v>1409</v>
      </c>
      <c r="H560" s="251" t="s">
        <v>5202</v>
      </c>
      <c r="I560" s="257" t="str">
        <f t="shared" si="33"/>
        <v>-00025</v>
      </c>
      <c r="J560" s="251">
        <v>25</v>
      </c>
      <c r="K560" s="251">
        <v>25</v>
      </c>
      <c r="M560" s="251" t="s">
        <v>9958</v>
      </c>
      <c r="N560" s="251" t="s">
        <v>10027</v>
      </c>
      <c r="O560" s="251">
        <v>25</v>
      </c>
      <c r="Q560" s="251" t="s">
        <v>10673</v>
      </c>
      <c r="R560" s="251" t="s">
        <v>9960</v>
      </c>
      <c r="S560" s="252" t="s">
        <v>1408</v>
      </c>
      <c r="T560" s="251" t="str">
        <f t="shared" si="34"/>
        <v>Q4IC55GC81550BZ490</v>
      </c>
      <c r="W560" s="251" t="str">
        <f t="shared" si="35"/>
        <v>Q4IC55GC81550-BZ490</v>
      </c>
    </row>
    <row r="561" spans="1:23" x14ac:dyDescent="0.3">
      <c r="A561" s="256" t="str">
        <f t="shared" si="32"/>
        <v>Q4IC55GC-81560BZ490-00017</v>
      </c>
      <c r="B561" s="251" t="s">
        <v>10674</v>
      </c>
      <c r="C561" s="251" t="s">
        <v>10077</v>
      </c>
      <c r="D561" s="251" t="s">
        <v>10670</v>
      </c>
      <c r="E561" s="251" t="s">
        <v>10016</v>
      </c>
      <c r="F561" s="251" t="s">
        <v>9968</v>
      </c>
      <c r="G561" s="251" t="s">
        <v>1423</v>
      </c>
      <c r="H561" s="251" t="s">
        <v>5204</v>
      </c>
      <c r="I561" s="257" t="str">
        <f t="shared" si="33"/>
        <v>-00017</v>
      </c>
      <c r="J561" s="251">
        <v>17</v>
      </c>
      <c r="K561" s="251">
        <v>17</v>
      </c>
      <c r="M561" s="251" t="s">
        <v>9958</v>
      </c>
      <c r="N561" s="251" t="s">
        <v>10027</v>
      </c>
      <c r="O561" s="251">
        <v>17</v>
      </c>
      <c r="Q561" s="251" t="s">
        <v>10674</v>
      </c>
      <c r="R561" s="251" t="s">
        <v>9960</v>
      </c>
      <c r="S561" s="252" t="s">
        <v>1422</v>
      </c>
      <c r="T561" s="251" t="str">
        <f t="shared" si="34"/>
        <v>Q4IC55GC81560BZ490</v>
      </c>
      <c r="W561" s="251" t="str">
        <f t="shared" si="35"/>
        <v>Q4IC55GC81560-BZ490</v>
      </c>
    </row>
    <row r="562" spans="1:23" x14ac:dyDescent="0.3">
      <c r="A562" s="256" t="str">
        <f t="shared" si="32"/>
        <v>Q4IC55GC-81561BZ150-00010</v>
      </c>
      <c r="B562" s="251" t="s">
        <v>10675</v>
      </c>
      <c r="C562" s="251" t="s">
        <v>10077</v>
      </c>
      <c r="D562" s="251" t="s">
        <v>10670</v>
      </c>
      <c r="E562" s="251" t="s">
        <v>10016</v>
      </c>
      <c r="F562" s="251" t="s">
        <v>9970</v>
      </c>
      <c r="G562" s="251" t="s">
        <v>1359</v>
      </c>
      <c r="H562" s="251" t="s">
        <v>3443</v>
      </c>
      <c r="I562" s="257" t="str">
        <f t="shared" si="33"/>
        <v>-00010</v>
      </c>
      <c r="J562" s="251">
        <v>10</v>
      </c>
      <c r="K562" s="251">
        <v>10</v>
      </c>
      <c r="M562" s="251" t="s">
        <v>9958</v>
      </c>
      <c r="N562" s="251" t="s">
        <v>10027</v>
      </c>
      <c r="O562" s="251">
        <v>10</v>
      </c>
      <c r="Q562" s="251" t="s">
        <v>10675</v>
      </c>
      <c r="R562" s="251" t="s">
        <v>9960</v>
      </c>
      <c r="S562" s="252" t="s">
        <v>1358</v>
      </c>
      <c r="T562" s="251" t="str">
        <f t="shared" si="34"/>
        <v>Q4IC55GC81561BZ150</v>
      </c>
      <c r="W562" s="251" t="str">
        <f t="shared" si="35"/>
        <v>Q4IC55GC81561-BZ150</v>
      </c>
    </row>
    <row r="563" spans="1:23" x14ac:dyDescent="0.3">
      <c r="A563" s="256" t="str">
        <f t="shared" si="32"/>
        <v>Q4IC55GC-81561BZ240-00035</v>
      </c>
      <c r="B563" s="251" t="s">
        <v>10676</v>
      </c>
      <c r="C563" s="251" t="s">
        <v>10077</v>
      </c>
      <c r="D563" s="251" t="s">
        <v>10670</v>
      </c>
      <c r="E563" s="251" t="s">
        <v>10016</v>
      </c>
      <c r="F563" s="251" t="s">
        <v>9972</v>
      </c>
      <c r="G563" s="251" t="s">
        <v>1387</v>
      </c>
      <c r="H563" s="251" t="s">
        <v>3443</v>
      </c>
      <c r="I563" s="257" t="str">
        <f t="shared" si="33"/>
        <v>-00035</v>
      </c>
      <c r="J563" s="251">
        <v>35</v>
      </c>
      <c r="K563" s="251">
        <v>35</v>
      </c>
      <c r="M563" s="251" t="s">
        <v>9958</v>
      </c>
      <c r="N563" s="251" t="s">
        <v>10027</v>
      </c>
      <c r="O563" s="251">
        <v>35</v>
      </c>
      <c r="Q563" s="251" t="s">
        <v>10676</v>
      </c>
      <c r="R563" s="251" t="s">
        <v>9960</v>
      </c>
      <c r="S563" s="252" t="s">
        <v>1386</v>
      </c>
      <c r="T563" s="251" t="str">
        <f t="shared" si="34"/>
        <v>Q4IC55GC81561BZ240</v>
      </c>
      <c r="W563" s="251" t="str">
        <f t="shared" si="35"/>
        <v>Q4IC55GC81561-BZ240</v>
      </c>
    </row>
    <row r="564" spans="1:23" x14ac:dyDescent="0.3">
      <c r="A564" s="256" t="str">
        <f t="shared" si="32"/>
        <v>Q4IC55GC-81580BZ051-00005</v>
      </c>
      <c r="B564" s="251" t="s">
        <v>10677</v>
      </c>
      <c r="C564" s="251" t="s">
        <v>10077</v>
      </c>
      <c r="D564" s="251" t="s">
        <v>10670</v>
      </c>
      <c r="E564" s="251" t="s">
        <v>10016</v>
      </c>
      <c r="F564" s="251" t="s">
        <v>9974</v>
      </c>
      <c r="G564" s="251" t="s">
        <v>5226</v>
      </c>
      <c r="H564" s="251" t="s">
        <v>758</v>
      </c>
      <c r="I564" s="257" t="str">
        <f t="shared" si="33"/>
        <v>-00005</v>
      </c>
      <c r="J564" s="251">
        <v>5</v>
      </c>
      <c r="K564" s="251">
        <v>5</v>
      </c>
      <c r="M564" s="251" t="s">
        <v>9958</v>
      </c>
      <c r="N564" s="251" t="s">
        <v>10214</v>
      </c>
      <c r="O564" s="251">
        <v>5</v>
      </c>
      <c r="Q564" s="251" t="s">
        <v>10677</v>
      </c>
      <c r="R564" s="251" t="s">
        <v>10017</v>
      </c>
      <c r="S564" s="252" t="s">
        <v>4065</v>
      </c>
      <c r="T564" s="251" t="str">
        <f t="shared" si="34"/>
        <v>Q4IC55GC81580BZ051</v>
      </c>
      <c r="W564" s="251" t="str">
        <f t="shared" si="35"/>
        <v>Q4IC55GC81580-BZ051</v>
      </c>
    </row>
    <row r="565" spans="1:23" x14ac:dyDescent="0.3">
      <c r="A565" s="256" t="str">
        <f t="shared" si="32"/>
        <v>Q4IC55GC-87915BZ070-00003</v>
      </c>
      <c r="B565" s="251" t="s">
        <v>10678</v>
      </c>
      <c r="C565" s="251" t="s">
        <v>10077</v>
      </c>
      <c r="D565" s="251" t="s">
        <v>10670</v>
      </c>
      <c r="E565" s="251" t="s">
        <v>10016</v>
      </c>
      <c r="F565" s="251" t="s">
        <v>9976</v>
      </c>
      <c r="G565" s="251" t="s">
        <v>1528</v>
      </c>
      <c r="H565" s="251" t="s">
        <v>10293</v>
      </c>
      <c r="I565" s="257" t="str">
        <f t="shared" si="33"/>
        <v>-00003</v>
      </c>
      <c r="J565" s="251">
        <v>3</v>
      </c>
      <c r="K565" s="251">
        <v>3</v>
      </c>
      <c r="M565" s="251" t="s">
        <v>10007</v>
      </c>
      <c r="N565" s="251" t="s">
        <v>10214</v>
      </c>
      <c r="O565" s="251">
        <v>3</v>
      </c>
      <c r="Q565" s="251" t="s">
        <v>10678</v>
      </c>
      <c r="R565" s="251" t="s">
        <v>10017</v>
      </c>
      <c r="S565" s="252" t="s">
        <v>1527</v>
      </c>
      <c r="T565" s="251" t="str">
        <f t="shared" si="34"/>
        <v>Q4IC55GC87915BZ070</v>
      </c>
      <c r="W565" s="251" t="str">
        <f t="shared" si="35"/>
        <v>Q4IC55GC87915-BZ070</v>
      </c>
    </row>
    <row r="566" spans="1:23" x14ac:dyDescent="0.3">
      <c r="A566" s="256" t="str">
        <f t="shared" si="32"/>
        <v>Q4IC65GC-81130BZ520-00005</v>
      </c>
      <c r="B566" s="251" t="s">
        <v>10679</v>
      </c>
      <c r="C566" s="251" t="s">
        <v>10117</v>
      </c>
      <c r="D566" s="251" t="s">
        <v>10680</v>
      </c>
      <c r="E566" s="251" t="s">
        <v>10016</v>
      </c>
      <c r="F566" s="251" t="s">
        <v>9957</v>
      </c>
      <c r="G566" s="251" t="s">
        <v>1115</v>
      </c>
      <c r="H566" s="251" t="s">
        <v>5101</v>
      </c>
      <c r="I566" s="257" t="str">
        <f t="shared" si="33"/>
        <v>-00005</v>
      </c>
      <c r="J566" s="251">
        <v>5</v>
      </c>
      <c r="K566" s="251">
        <v>5</v>
      </c>
      <c r="M566" s="251" t="s">
        <v>9958</v>
      </c>
      <c r="N566" s="251" t="s">
        <v>10543</v>
      </c>
      <c r="O566" s="251">
        <v>5</v>
      </c>
      <c r="Q566" s="251" t="s">
        <v>10679</v>
      </c>
      <c r="R566" s="251" t="s">
        <v>10028</v>
      </c>
      <c r="S566" s="252" t="s">
        <v>1114</v>
      </c>
      <c r="T566" s="251" t="str">
        <f t="shared" si="34"/>
        <v>Q4IC65GC81130BZ520</v>
      </c>
      <c r="W566" s="251" t="str">
        <f t="shared" si="35"/>
        <v>Q4IC65GC81130-BZ520</v>
      </c>
    </row>
    <row r="567" spans="1:23" x14ac:dyDescent="0.3">
      <c r="A567" s="256" t="str">
        <f t="shared" si="32"/>
        <v>Q4IC65GC-81150BZ010-00010</v>
      </c>
      <c r="B567" s="251" t="s">
        <v>10681</v>
      </c>
      <c r="C567" s="251" t="s">
        <v>10117</v>
      </c>
      <c r="D567" s="251" t="s">
        <v>10680</v>
      </c>
      <c r="E567" s="251" t="s">
        <v>10016</v>
      </c>
      <c r="F567" s="251" t="s">
        <v>9962</v>
      </c>
      <c r="G567" s="251" t="s">
        <v>1006</v>
      </c>
      <c r="H567" s="251" t="s">
        <v>3429</v>
      </c>
      <c r="I567" s="257" t="str">
        <f t="shared" si="33"/>
        <v>-00010</v>
      </c>
      <c r="J567" s="251">
        <v>10</v>
      </c>
      <c r="K567" s="251">
        <v>10</v>
      </c>
      <c r="M567" s="251" t="s">
        <v>9958</v>
      </c>
      <c r="N567" s="251" t="s">
        <v>10214</v>
      </c>
      <c r="O567" s="251">
        <v>10</v>
      </c>
      <c r="Q567" s="251" t="s">
        <v>10681</v>
      </c>
      <c r="R567" s="251" t="s">
        <v>10017</v>
      </c>
      <c r="S567" s="252" t="s">
        <v>1005</v>
      </c>
      <c r="T567" s="251" t="str">
        <f t="shared" si="34"/>
        <v>Q4IC65GC81150BZ010</v>
      </c>
      <c r="W567" s="251" t="str">
        <f t="shared" si="35"/>
        <v>Q4IC65GC81150-BZ010</v>
      </c>
    </row>
    <row r="568" spans="1:23" x14ac:dyDescent="0.3">
      <c r="A568" s="256" t="str">
        <f t="shared" si="32"/>
        <v>Q4IC65GC-81150BZ050-00016</v>
      </c>
      <c r="B568" s="251" t="s">
        <v>10682</v>
      </c>
      <c r="C568" s="251" t="s">
        <v>10117</v>
      </c>
      <c r="D568" s="251" t="s">
        <v>10680</v>
      </c>
      <c r="E568" s="251" t="s">
        <v>10016</v>
      </c>
      <c r="F568" s="251" t="s">
        <v>9964</v>
      </c>
      <c r="G568" s="251" t="s">
        <v>1024</v>
      </c>
      <c r="H568" s="251" t="s">
        <v>5057</v>
      </c>
      <c r="I568" s="257" t="str">
        <f t="shared" si="33"/>
        <v>-00016</v>
      </c>
      <c r="J568" s="251">
        <v>16</v>
      </c>
      <c r="K568" s="251">
        <v>16</v>
      </c>
      <c r="M568" s="251" t="s">
        <v>9958</v>
      </c>
      <c r="N568" s="251" t="s">
        <v>10214</v>
      </c>
      <c r="O568" s="251">
        <v>16</v>
      </c>
      <c r="Q568" s="251" t="s">
        <v>10682</v>
      </c>
      <c r="R568" s="251" t="s">
        <v>10017</v>
      </c>
      <c r="S568" s="252" t="s">
        <v>1023</v>
      </c>
      <c r="T568" s="251" t="str">
        <f t="shared" si="34"/>
        <v>Q4IC65GC81150BZ050</v>
      </c>
      <c r="W568" s="251" t="str">
        <f t="shared" si="35"/>
        <v>Q4IC65GC81150-BZ050</v>
      </c>
    </row>
    <row r="569" spans="1:23" x14ac:dyDescent="0.3">
      <c r="A569" s="256" t="str">
        <f t="shared" si="32"/>
        <v>Q4IC65GC-81170BZ520-00015</v>
      </c>
      <c r="B569" s="251" t="s">
        <v>10683</v>
      </c>
      <c r="C569" s="251" t="s">
        <v>10117</v>
      </c>
      <c r="D569" s="251" t="s">
        <v>10680</v>
      </c>
      <c r="E569" s="251" t="s">
        <v>10016</v>
      </c>
      <c r="F569" s="251" t="s">
        <v>9966</v>
      </c>
      <c r="G569" s="251" t="s">
        <v>1123</v>
      </c>
      <c r="H569" s="251" t="s">
        <v>5102</v>
      </c>
      <c r="I569" s="257" t="str">
        <f t="shared" si="33"/>
        <v>-00015</v>
      </c>
      <c r="J569" s="251">
        <v>15</v>
      </c>
      <c r="K569" s="251">
        <v>15</v>
      </c>
      <c r="M569" s="251" t="s">
        <v>9958</v>
      </c>
      <c r="N569" s="251" t="s">
        <v>10214</v>
      </c>
      <c r="O569" s="251">
        <v>15</v>
      </c>
      <c r="Q569" s="251" t="s">
        <v>10683</v>
      </c>
      <c r="R569" s="251" t="s">
        <v>10017</v>
      </c>
      <c r="S569" s="252" t="s">
        <v>1122</v>
      </c>
      <c r="T569" s="251" t="str">
        <f t="shared" si="34"/>
        <v>Q4IC65GC81170BZ520</v>
      </c>
      <c r="W569" s="251" t="str">
        <f t="shared" si="35"/>
        <v>Q4IC65GC81170-BZ520</v>
      </c>
    </row>
    <row r="570" spans="1:23" x14ac:dyDescent="0.3">
      <c r="A570" s="256" t="str">
        <f t="shared" si="32"/>
        <v>Q4IC65GC-81561BZ250-00007</v>
      </c>
      <c r="B570" s="251" t="s">
        <v>10684</v>
      </c>
      <c r="C570" s="251" t="s">
        <v>10117</v>
      </c>
      <c r="D570" s="251" t="s">
        <v>10680</v>
      </c>
      <c r="E570" s="251" t="s">
        <v>10016</v>
      </c>
      <c r="F570" s="251" t="s">
        <v>9968</v>
      </c>
      <c r="G570" s="251" t="s">
        <v>1404</v>
      </c>
      <c r="H570" s="251" t="s">
        <v>3443</v>
      </c>
      <c r="I570" s="257" t="str">
        <f t="shared" si="33"/>
        <v>-00007</v>
      </c>
      <c r="J570" s="251">
        <v>7</v>
      </c>
      <c r="K570" s="251">
        <v>7</v>
      </c>
      <c r="M570" s="251" t="s">
        <v>9958</v>
      </c>
      <c r="N570" s="251" t="s">
        <v>10543</v>
      </c>
      <c r="O570" s="251">
        <v>7</v>
      </c>
      <c r="Q570" s="251" t="s">
        <v>10684</v>
      </c>
      <c r="R570" s="251" t="s">
        <v>10028</v>
      </c>
      <c r="S570" s="252" t="s">
        <v>1403</v>
      </c>
      <c r="T570" s="251" t="str">
        <f t="shared" si="34"/>
        <v>Q4IC65GC81561BZ250</v>
      </c>
      <c r="W570" s="251" t="str">
        <f t="shared" si="35"/>
        <v>Q4IC65GC81561-BZ250</v>
      </c>
    </row>
    <row r="571" spans="1:23" x14ac:dyDescent="0.3">
      <c r="A571" s="256" t="str">
        <f t="shared" si="32"/>
        <v>Q4IC65GC-87940BZ070-00002</v>
      </c>
      <c r="B571" s="251" t="s">
        <v>10685</v>
      </c>
      <c r="C571" s="251" t="s">
        <v>10117</v>
      </c>
      <c r="D571" s="251" t="s">
        <v>10680</v>
      </c>
      <c r="E571" s="251" t="s">
        <v>10016</v>
      </c>
      <c r="F571" s="251" t="s">
        <v>9970</v>
      </c>
      <c r="G571" s="251" t="s">
        <v>1545</v>
      </c>
      <c r="H571" s="251" t="s">
        <v>10132</v>
      </c>
      <c r="I571" s="257" t="str">
        <f t="shared" si="33"/>
        <v>-00002</v>
      </c>
      <c r="J571" s="251">
        <v>2</v>
      </c>
      <c r="K571" s="251">
        <v>2</v>
      </c>
      <c r="M571" s="251" t="s">
        <v>9993</v>
      </c>
      <c r="N571" s="251" t="s">
        <v>10214</v>
      </c>
      <c r="O571" s="251">
        <v>2</v>
      </c>
      <c r="Q571" s="251" t="s">
        <v>10685</v>
      </c>
      <c r="R571" s="251" t="s">
        <v>10017</v>
      </c>
      <c r="S571" s="252" t="s">
        <v>1544</v>
      </c>
      <c r="T571" s="251" t="str">
        <f t="shared" si="34"/>
        <v>Q4IC65GC87940BZ070</v>
      </c>
      <c r="W571" s="251" t="str">
        <f t="shared" si="35"/>
        <v>Q4IC65GC87940-BZ070</v>
      </c>
    </row>
    <row r="572" spans="1:23" x14ac:dyDescent="0.3">
      <c r="A572" s="256" t="str">
        <f t="shared" si="32"/>
        <v>Q5IC95GC-811100W070-00023</v>
      </c>
      <c r="B572" s="251" t="s">
        <v>10686</v>
      </c>
      <c r="C572" s="251" t="s">
        <v>10151</v>
      </c>
      <c r="D572" s="251" t="s">
        <v>10687</v>
      </c>
      <c r="E572" s="251" t="s">
        <v>10016</v>
      </c>
      <c r="F572" s="251" t="s">
        <v>9957</v>
      </c>
      <c r="G572" s="251" t="s">
        <v>45</v>
      </c>
      <c r="H572" s="251" t="s">
        <v>5059</v>
      </c>
      <c r="I572" s="257" t="str">
        <f t="shared" si="33"/>
        <v>-00023</v>
      </c>
      <c r="J572" s="251">
        <v>23</v>
      </c>
      <c r="K572" s="251">
        <v>23</v>
      </c>
      <c r="M572" s="251" t="s">
        <v>9958</v>
      </c>
      <c r="N572" s="251" t="s">
        <v>10214</v>
      </c>
      <c r="O572" s="251">
        <v>23</v>
      </c>
      <c r="Q572" s="251" t="s">
        <v>10686</v>
      </c>
      <c r="R572" s="251" t="s">
        <v>10017</v>
      </c>
      <c r="S572" s="252" t="s">
        <v>44</v>
      </c>
      <c r="T572" s="251" t="str">
        <f t="shared" si="34"/>
        <v>Q5IC95GC811100W070</v>
      </c>
      <c r="W572" s="251" t="str">
        <f t="shared" si="35"/>
        <v>Q5IC95GC81110-0W070</v>
      </c>
    </row>
    <row r="573" spans="1:23" x14ac:dyDescent="0.3">
      <c r="A573" s="256" t="str">
        <f t="shared" si="32"/>
        <v>Q5IC95GC-811500W070-00032</v>
      </c>
      <c r="B573" s="251" t="s">
        <v>10688</v>
      </c>
      <c r="C573" s="251" t="s">
        <v>10151</v>
      </c>
      <c r="D573" s="251" t="s">
        <v>10687</v>
      </c>
      <c r="E573" s="251" t="s">
        <v>10016</v>
      </c>
      <c r="F573" s="251" t="s">
        <v>9962</v>
      </c>
      <c r="G573" s="251" t="s">
        <v>53</v>
      </c>
      <c r="H573" s="251" t="s">
        <v>5060</v>
      </c>
      <c r="I573" s="257" t="str">
        <f t="shared" si="33"/>
        <v>-00032</v>
      </c>
      <c r="J573" s="251">
        <v>32</v>
      </c>
      <c r="K573" s="251">
        <v>32</v>
      </c>
      <c r="M573" s="251" t="s">
        <v>9958</v>
      </c>
      <c r="N573" s="251" t="s">
        <v>10214</v>
      </c>
      <c r="O573" s="251">
        <v>32</v>
      </c>
      <c r="Q573" s="251" t="s">
        <v>10688</v>
      </c>
      <c r="R573" s="251" t="s">
        <v>10017</v>
      </c>
      <c r="S573" s="252" t="s">
        <v>52</v>
      </c>
      <c r="T573" s="251" t="str">
        <f t="shared" si="34"/>
        <v>Q5IC95GC811500W070</v>
      </c>
      <c r="W573" s="251" t="str">
        <f t="shared" si="35"/>
        <v>Q5IC95GC81150-0W070</v>
      </c>
    </row>
    <row r="574" spans="1:23" x14ac:dyDescent="0.3">
      <c r="A574" s="256" t="str">
        <f t="shared" si="32"/>
        <v>I0306129-525620K070-00002</v>
      </c>
      <c r="B574" s="251" t="s">
        <v>10689</v>
      </c>
      <c r="C574" s="251" t="s">
        <v>9954</v>
      </c>
      <c r="D574" s="251" t="s">
        <v>10690</v>
      </c>
      <c r="E574" s="251" t="s">
        <v>10205</v>
      </c>
      <c r="F574" s="251" t="s">
        <v>9957</v>
      </c>
      <c r="G574" s="251" t="s">
        <v>732</v>
      </c>
      <c r="H574" s="251" t="s">
        <v>10161</v>
      </c>
      <c r="I574" s="257" t="str">
        <f t="shared" si="33"/>
        <v>-00002</v>
      </c>
      <c r="J574" s="251">
        <v>2</v>
      </c>
      <c r="K574" s="251">
        <v>2</v>
      </c>
      <c r="M574" s="251" t="s">
        <v>10007</v>
      </c>
      <c r="N574" s="251" t="s">
        <v>10214</v>
      </c>
      <c r="O574" s="251">
        <v>2</v>
      </c>
      <c r="Q574" s="251" t="s">
        <v>10689</v>
      </c>
      <c r="R574" s="251" t="s">
        <v>9960</v>
      </c>
      <c r="S574" s="252" t="s">
        <v>731</v>
      </c>
      <c r="T574" s="251" t="str">
        <f t="shared" si="34"/>
        <v>I0306129525620K070</v>
      </c>
      <c r="W574" s="251" t="str">
        <f t="shared" si="35"/>
        <v>I030612952562-0K070</v>
      </c>
    </row>
    <row r="575" spans="1:23" x14ac:dyDescent="0.3">
      <c r="A575" s="256" t="str">
        <f t="shared" si="32"/>
        <v>I0306129-525630K010-00001</v>
      </c>
      <c r="B575" s="251" t="s">
        <v>10691</v>
      </c>
      <c r="C575" s="251" t="s">
        <v>9954</v>
      </c>
      <c r="D575" s="251" t="s">
        <v>10690</v>
      </c>
      <c r="E575" s="251" t="s">
        <v>10205</v>
      </c>
      <c r="F575" s="251" t="s">
        <v>9962</v>
      </c>
      <c r="G575" s="251" t="s">
        <v>749</v>
      </c>
      <c r="H575" s="251" t="s">
        <v>10163</v>
      </c>
      <c r="I575" s="257" t="str">
        <f t="shared" si="33"/>
        <v>-00001</v>
      </c>
      <c r="J575" s="251">
        <v>1</v>
      </c>
      <c r="K575" s="251">
        <v>1</v>
      </c>
      <c r="M575" s="251" t="s">
        <v>10007</v>
      </c>
      <c r="N575" s="251" t="s">
        <v>10214</v>
      </c>
      <c r="O575" s="251">
        <v>1</v>
      </c>
      <c r="Q575" s="251" t="s">
        <v>10691</v>
      </c>
      <c r="R575" s="251" t="s">
        <v>9960</v>
      </c>
      <c r="S575" s="252" t="s">
        <v>748</v>
      </c>
      <c r="T575" s="251" t="str">
        <f t="shared" si="34"/>
        <v>I0306129525630K010</v>
      </c>
      <c r="W575" s="251" t="str">
        <f t="shared" si="35"/>
        <v>I030612952563-0K010</v>
      </c>
    </row>
    <row r="576" spans="1:23" x14ac:dyDescent="0.3">
      <c r="A576" s="256" t="str">
        <f t="shared" si="32"/>
        <v>I0306129-811100K520-00005</v>
      </c>
      <c r="B576" s="251" t="s">
        <v>10692</v>
      </c>
      <c r="C576" s="251" t="s">
        <v>9954</v>
      </c>
      <c r="D576" s="251" t="s">
        <v>10690</v>
      </c>
      <c r="E576" s="251" t="s">
        <v>10205</v>
      </c>
      <c r="F576" s="251" t="s">
        <v>9964</v>
      </c>
      <c r="G576" s="251" t="s">
        <v>269</v>
      </c>
      <c r="H576" s="251" t="s">
        <v>3422</v>
      </c>
      <c r="I576" s="257" t="str">
        <f t="shared" si="33"/>
        <v>-00005</v>
      </c>
      <c r="J576" s="251">
        <v>5</v>
      </c>
      <c r="K576" s="251">
        <v>5</v>
      </c>
      <c r="M576" s="251" t="s">
        <v>9958</v>
      </c>
      <c r="N576" s="251" t="s">
        <v>10214</v>
      </c>
      <c r="O576" s="251">
        <v>5</v>
      </c>
      <c r="Q576" s="251" t="s">
        <v>10692</v>
      </c>
      <c r="R576" s="251" t="s">
        <v>9960</v>
      </c>
      <c r="S576" s="252" t="s">
        <v>7</v>
      </c>
      <c r="T576" s="251" t="str">
        <f t="shared" si="34"/>
        <v>I0306129811100K520</v>
      </c>
      <c r="W576" s="251" t="str">
        <f t="shared" si="35"/>
        <v>I030612981110-0K520</v>
      </c>
    </row>
    <row r="577" spans="1:23" x14ac:dyDescent="0.3">
      <c r="A577" s="256" t="str">
        <f t="shared" si="32"/>
        <v>I0306129-811100K580-00008</v>
      </c>
      <c r="B577" s="251" t="s">
        <v>10693</v>
      </c>
      <c r="C577" s="251" t="s">
        <v>9954</v>
      </c>
      <c r="D577" s="251" t="s">
        <v>10690</v>
      </c>
      <c r="E577" s="251" t="s">
        <v>10205</v>
      </c>
      <c r="F577" s="251" t="s">
        <v>9966</v>
      </c>
      <c r="G577" s="251" t="s">
        <v>429</v>
      </c>
      <c r="H577" s="251" t="s">
        <v>3422</v>
      </c>
      <c r="I577" s="257" t="str">
        <f t="shared" si="33"/>
        <v>-00008</v>
      </c>
      <c r="J577" s="251">
        <v>8</v>
      </c>
      <c r="K577" s="251">
        <v>8</v>
      </c>
      <c r="M577" s="251" t="s">
        <v>9958</v>
      </c>
      <c r="N577" s="251" t="s">
        <v>10214</v>
      </c>
      <c r="O577" s="251">
        <v>8</v>
      </c>
      <c r="Q577" s="251" t="s">
        <v>10693</v>
      </c>
      <c r="R577" s="251" t="s">
        <v>9960</v>
      </c>
      <c r="S577" s="252" t="s">
        <v>428</v>
      </c>
      <c r="T577" s="251" t="str">
        <f t="shared" si="34"/>
        <v>I0306129811100K580</v>
      </c>
      <c r="W577" s="251" t="str">
        <f t="shared" si="35"/>
        <v>I030612981110-0K580</v>
      </c>
    </row>
    <row r="578" spans="1:23" x14ac:dyDescent="0.3">
      <c r="A578" s="256" t="str">
        <f t="shared" si="32"/>
        <v>I0306129-811300K520-00015</v>
      </c>
      <c r="B578" s="251" t="s">
        <v>10694</v>
      </c>
      <c r="C578" s="251" t="s">
        <v>9954</v>
      </c>
      <c r="D578" s="251" t="s">
        <v>10690</v>
      </c>
      <c r="E578" s="251" t="s">
        <v>10205</v>
      </c>
      <c r="F578" s="251" t="s">
        <v>9968</v>
      </c>
      <c r="G578" s="251" t="s">
        <v>277</v>
      </c>
      <c r="H578" s="251" t="s">
        <v>5101</v>
      </c>
      <c r="I578" s="257" t="str">
        <f t="shared" si="33"/>
        <v>-00015</v>
      </c>
      <c r="J578" s="251">
        <v>15</v>
      </c>
      <c r="K578" s="251">
        <v>15</v>
      </c>
      <c r="M578" s="251" t="s">
        <v>9958</v>
      </c>
      <c r="N578" s="251" t="s">
        <v>10214</v>
      </c>
      <c r="O578" s="251">
        <v>15</v>
      </c>
      <c r="Q578" s="251" t="s">
        <v>10694</v>
      </c>
      <c r="R578" s="251" t="s">
        <v>9960</v>
      </c>
      <c r="S578" s="252" t="s">
        <v>276</v>
      </c>
      <c r="T578" s="251" t="str">
        <f t="shared" si="34"/>
        <v>I0306129811300K520</v>
      </c>
      <c r="W578" s="251" t="str">
        <f t="shared" si="35"/>
        <v>I030612981130-0K520</v>
      </c>
    </row>
    <row r="579" spans="1:23" x14ac:dyDescent="0.3">
      <c r="A579" s="256" t="str">
        <f t="shared" si="32"/>
        <v>I0306129-811300K580-00017</v>
      </c>
      <c r="B579" s="251" t="s">
        <v>10695</v>
      </c>
      <c r="C579" s="251" t="s">
        <v>9954</v>
      </c>
      <c r="D579" s="251" t="s">
        <v>10690</v>
      </c>
      <c r="E579" s="251" t="s">
        <v>10205</v>
      </c>
      <c r="F579" s="251" t="s">
        <v>9970</v>
      </c>
      <c r="G579" s="251" t="s">
        <v>434</v>
      </c>
      <c r="H579" s="251" t="s">
        <v>5101</v>
      </c>
      <c r="I579" s="257" t="str">
        <f t="shared" si="33"/>
        <v>-00017</v>
      </c>
      <c r="J579" s="251">
        <v>17</v>
      </c>
      <c r="K579" s="251">
        <v>17</v>
      </c>
      <c r="M579" s="251" t="s">
        <v>9958</v>
      </c>
      <c r="N579" s="251" t="s">
        <v>10214</v>
      </c>
      <c r="O579" s="251">
        <v>17</v>
      </c>
      <c r="Q579" s="251" t="s">
        <v>10695</v>
      </c>
      <c r="R579" s="251" t="s">
        <v>9960</v>
      </c>
      <c r="S579" s="252" t="s">
        <v>433</v>
      </c>
      <c r="T579" s="251" t="str">
        <f t="shared" si="34"/>
        <v>I0306129811300K580</v>
      </c>
      <c r="W579" s="251" t="str">
        <f t="shared" si="35"/>
        <v>I030612981130-0K580</v>
      </c>
    </row>
    <row r="580" spans="1:23" x14ac:dyDescent="0.3">
      <c r="A580" s="256" t="str">
        <f t="shared" si="32"/>
        <v>I0306129-8113852570-00003</v>
      </c>
      <c r="B580" s="251" t="s">
        <v>10696</v>
      </c>
      <c r="C580" s="251" t="s">
        <v>9954</v>
      </c>
      <c r="D580" s="251" t="s">
        <v>10690</v>
      </c>
      <c r="E580" s="251" t="s">
        <v>10205</v>
      </c>
      <c r="F580" s="251" t="s">
        <v>9972</v>
      </c>
      <c r="G580" s="251" t="s">
        <v>955</v>
      </c>
      <c r="H580" s="251" t="s">
        <v>10349</v>
      </c>
      <c r="I580" s="257" t="str">
        <f t="shared" si="33"/>
        <v>-00003</v>
      </c>
      <c r="J580" s="251">
        <v>3</v>
      </c>
      <c r="K580" s="251">
        <v>3</v>
      </c>
      <c r="M580" s="251" t="s">
        <v>10007</v>
      </c>
      <c r="N580" s="251" t="s">
        <v>10214</v>
      </c>
      <c r="O580" s="251">
        <v>3</v>
      </c>
      <c r="Q580" s="251" t="s">
        <v>10696</v>
      </c>
      <c r="R580" s="251" t="s">
        <v>9960</v>
      </c>
      <c r="S580" s="252">
        <v>8113852570</v>
      </c>
      <c r="T580" s="251" t="str">
        <f t="shared" si="34"/>
        <v>I03061298113852570</v>
      </c>
      <c r="W580" s="251" t="str">
        <f t="shared" si="35"/>
        <v>I030612981138-52570</v>
      </c>
    </row>
    <row r="581" spans="1:23" x14ac:dyDescent="0.3">
      <c r="A581" s="256" t="str">
        <f t="shared" si="32"/>
        <v>I0306129-811500K520-00005</v>
      </c>
      <c r="B581" s="251" t="s">
        <v>10697</v>
      </c>
      <c r="C581" s="251" t="s">
        <v>9954</v>
      </c>
      <c r="D581" s="251" t="s">
        <v>10690</v>
      </c>
      <c r="E581" s="251" t="s">
        <v>10205</v>
      </c>
      <c r="F581" s="251" t="s">
        <v>9974</v>
      </c>
      <c r="G581" s="251" t="s">
        <v>280</v>
      </c>
      <c r="H581" s="251" t="s">
        <v>3429</v>
      </c>
      <c r="I581" s="257" t="str">
        <f t="shared" si="33"/>
        <v>-00005</v>
      </c>
      <c r="J581" s="251">
        <v>5</v>
      </c>
      <c r="K581" s="251">
        <v>5</v>
      </c>
      <c r="M581" s="251" t="s">
        <v>9958</v>
      </c>
      <c r="N581" s="251" t="s">
        <v>10214</v>
      </c>
      <c r="O581" s="251">
        <v>5</v>
      </c>
      <c r="Q581" s="251" t="s">
        <v>10697</v>
      </c>
      <c r="R581" s="251" t="s">
        <v>9960</v>
      </c>
      <c r="S581" s="252" t="s">
        <v>12</v>
      </c>
      <c r="T581" s="251" t="str">
        <f t="shared" si="34"/>
        <v>I0306129811500K520</v>
      </c>
      <c r="W581" s="251" t="str">
        <f t="shared" si="35"/>
        <v>I030612981150-0K520</v>
      </c>
    </row>
    <row r="582" spans="1:23" x14ac:dyDescent="0.3">
      <c r="A582" s="256" t="str">
        <f t="shared" si="32"/>
        <v>I0306129-811500K580-00011</v>
      </c>
      <c r="B582" s="251" t="s">
        <v>10698</v>
      </c>
      <c r="C582" s="251" t="s">
        <v>9954</v>
      </c>
      <c r="D582" s="251" t="s">
        <v>10690</v>
      </c>
      <c r="E582" s="251" t="s">
        <v>10205</v>
      </c>
      <c r="F582" s="251" t="s">
        <v>9976</v>
      </c>
      <c r="G582" s="251" t="s">
        <v>437</v>
      </c>
      <c r="H582" s="251" t="s">
        <v>3429</v>
      </c>
      <c r="I582" s="257" t="str">
        <f t="shared" si="33"/>
        <v>-00011</v>
      </c>
      <c r="J582" s="251">
        <v>11</v>
      </c>
      <c r="K582" s="251">
        <v>11</v>
      </c>
      <c r="M582" s="251" t="s">
        <v>9958</v>
      </c>
      <c r="N582" s="251" t="s">
        <v>10214</v>
      </c>
      <c r="O582" s="251">
        <v>11</v>
      </c>
      <c r="Q582" s="251" t="s">
        <v>10698</v>
      </c>
      <c r="R582" s="251" t="s">
        <v>9960</v>
      </c>
      <c r="S582" s="252" t="s">
        <v>436</v>
      </c>
      <c r="T582" s="251" t="str">
        <f t="shared" si="34"/>
        <v>I0306129811500K580</v>
      </c>
      <c r="W582" s="251" t="str">
        <f t="shared" si="35"/>
        <v>I030612981150-0K580</v>
      </c>
    </row>
    <row r="583" spans="1:23" x14ac:dyDescent="0.3">
      <c r="A583" s="256" t="str">
        <f t="shared" ref="A583:A646" si="36">D583&amp;$A$6&amp;S583&amp;I583</f>
        <v>I0306129-811700K520-00012</v>
      </c>
      <c r="B583" s="251" t="s">
        <v>10699</v>
      </c>
      <c r="C583" s="251" t="s">
        <v>9954</v>
      </c>
      <c r="D583" s="251" t="s">
        <v>10690</v>
      </c>
      <c r="E583" s="251" t="s">
        <v>10205</v>
      </c>
      <c r="F583" s="251" t="s">
        <v>9978</v>
      </c>
      <c r="G583" s="251" t="s">
        <v>285</v>
      </c>
      <c r="H583" s="251" t="s">
        <v>5102</v>
      </c>
      <c r="I583" s="257" t="str">
        <f t="shared" ref="I583:I646" si="37">+IF(AND(O583&lt;10),$B$2&amp;O583,IF(AND(O583&gt;9,O583&lt;=99),$B$3&amp;O583,IF(AND(O583&gt;99,L89459&lt;1000),$B$4&amp;O583,IF(AND(O583&gt;999),$B$5&amp;7))))</f>
        <v>-00012</v>
      </c>
      <c r="J583" s="251">
        <v>12</v>
      </c>
      <c r="K583" s="251">
        <v>12</v>
      </c>
      <c r="M583" s="251" t="s">
        <v>9958</v>
      </c>
      <c r="N583" s="251" t="s">
        <v>10214</v>
      </c>
      <c r="O583" s="251">
        <v>12</v>
      </c>
      <c r="Q583" s="251" t="s">
        <v>10699</v>
      </c>
      <c r="R583" s="251" t="s">
        <v>9960</v>
      </c>
      <c r="S583" s="252" t="s">
        <v>284</v>
      </c>
      <c r="T583" s="251" t="str">
        <f t="shared" si="34"/>
        <v>I0306129811700K520</v>
      </c>
      <c r="W583" s="251" t="str">
        <f t="shared" si="35"/>
        <v>I030612981170-0K520</v>
      </c>
    </row>
    <row r="584" spans="1:23" x14ac:dyDescent="0.3">
      <c r="A584" s="256" t="str">
        <f t="shared" si="36"/>
        <v>I0306129-811700K580-00019</v>
      </c>
      <c r="B584" s="251" t="s">
        <v>10700</v>
      </c>
      <c r="C584" s="251" t="s">
        <v>9954</v>
      </c>
      <c r="D584" s="251" t="s">
        <v>10690</v>
      </c>
      <c r="E584" s="251" t="s">
        <v>10205</v>
      </c>
      <c r="F584" s="251" t="s">
        <v>9980</v>
      </c>
      <c r="G584" s="251" t="s">
        <v>442</v>
      </c>
      <c r="H584" s="251" t="s">
        <v>5102</v>
      </c>
      <c r="I584" s="257" t="str">
        <f t="shared" si="37"/>
        <v>-00019</v>
      </c>
      <c r="J584" s="251">
        <v>19</v>
      </c>
      <c r="K584" s="251">
        <v>19</v>
      </c>
      <c r="M584" s="251" t="s">
        <v>9958</v>
      </c>
      <c r="N584" s="251" t="s">
        <v>10214</v>
      </c>
      <c r="O584" s="251">
        <v>19</v>
      </c>
      <c r="Q584" s="251" t="s">
        <v>10700</v>
      </c>
      <c r="R584" s="251" t="s">
        <v>9960</v>
      </c>
      <c r="S584" s="252" t="s">
        <v>441</v>
      </c>
      <c r="T584" s="251" t="str">
        <f t="shared" ref="T584:T647" si="38">+D584&amp;S584</f>
        <v>I0306129811700K580</v>
      </c>
      <c r="W584" s="251" t="str">
        <f t="shared" ref="W584:W647" si="39">D584&amp;G584</f>
        <v>I030612981170-0K580</v>
      </c>
    </row>
    <row r="585" spans="1:23" x14ac:dyDescent="0.3">
      <c r="A585" s="256" t="str">
        <f t="shared" si="36"/>
        <v>I0306129-815500K210-00008</v>
      </c>
      <c r="B585" s="251" t="s">
        <v>10701</v>
      </c>
      <c r="C585" s="251" t="s">
        <v>9954</v>
      </c>
      <c r="D585" s="251" t="s">
        <v>10690</v>
      </c>
      <c r="E585" s="251" t="s">
        <v>10205</v>
      </c>
      <c r="F585" s="251" t="s">
        <v>9982</v>
      </c>
      <c r="G585" s="251" t="s">
        <v>654</v>
      </c>
      <c r="H585" s="251" t="s">
        <v>5202</v>
      </c>
      <c r="I585" s="257" t="str">
        <f t="shared" si="37"/>
        <v>-00008</v>
      </c>
      <c r="J585" s="251">
        <v>8</v>
      </c>
      <c r="K585" s="251">
        <v>8</v>
      </c>
      <c r="M585" s="251" t="s">
        <v>9958</v>
      </c>
      <c r="N585" s="251" t="s">
        <v>10214</v>
      </c>
      <c r="O585" s="251">
        <v>8</v>
      </c>
      <c r="Q585" s="251" t="s">
        <v>10701</v>
      </c>
      <c r="R585" s="251" t="s">
        <v>9960</v>
      </c>
      <c r="S585" s="252" t="s">
        <v>653</v>
      </c>
      <c r="T585" s="251" t="str">
        <f t="shared" si="38"/>
        <v>I0306129815500K210</v>
      </c>
      <c r="W585" s="251" t="str">
        <f t="shared" si="39"/>
        <v>I030612981550-0K210</v>
      </c>
    </row>
    <row r="586" spans="1:23" x14ac:dyDescent="0.3">
      <c r="A586" s="256" t="str">
        <f t="shared" si="36"/>
        <v>I0306129-815500K240-00008</v>
      </c>
      <c r="B586" s="251" t="s">
        <v>10702</v>
      </c>
      <c r="C586" s="251" t="s">
        <v>9954</v>
      </c>
      <c r="D586" s="251" t="s">
        <v>10690</v>
      </c>
      <c r="E586" s="251" t="s">
        <v>10205</v>
      </c>
      <c r="F586" s="251" t="s">
        <v>9984</v>
      </c>
      <c r="G586" s="251" t="s">
        <v>727</v>
      </c>
      <c r="H586" s="251" t="s">
        <v>5202</v>
      </c>
      <c r="I586" s="257" t="str">
        <f t="shared" si="37"/>
        <v>-00008</v>
      </c>
      <c r="J586" s="251">
        <v>8</v>
      </c>
      <c r="K586" s="251">
        <v>8</v>
      </c>
      <c r="M586" s="251" t="s">
        <v>9958</v>
      </c>
      <c r="N586" s="251" t="s">
        <v>10214</v>
      </c>
      <c r="O586" s="251">
        <v>8</v>
      </c>
      <c r="Q586" s="251" t="s">
        <v>10702</v>
      </c>
      <c r="R586" s="251" t="s">
        <v>9960</v>
      </c>
      <c r="S586" s="252" t="s">
        <v>726</v>
      </c>
      <c r="T586" s="251" t="str">
        <f t="shared" si="38"/>
        <v>I0306129815500K240</v>
      </c>
      <c r="W586" s="251" t="str">
        <f t="shared" si="39"/>
        <v>I030612981550-0K240</v>
      </c>
    </row>
    <row r="587" spans="1:23" x14ac:dyDescent="0.3">
      <c r="A587" s="256" t="str">
        <f t="shared" si="36"/>
        <v>I0306129-815500K630-00003</v>
      </c>
      <c r="B587" s="251" t="s">
        <v>10703</v>
      </c>
      <c r="C587" s="251" t="s">
        <v>9954</v>
      </c>
      <c r="D587" s="251" t="s">
        <v>10690</v>
      </c>
      <c r="E587" s="251" t="s">
        <v>10205</v>
      </c>
      <c r="F587" s="251" t="s">
        <v>9986</v>
      </c>
      <c r="G587" s="251" t="s">
        <v>3385</v>
      </c>
      <c r="H587" s="251" t="s">
        <v>5202</v>
      </c>
      <c r="I587" s="257" t="str">
        <f t="shared" si="37"/>
        <v>-00003</v>
      </c>
      <c r="J587" s="251">
        <v>3</v>
      </c>
      <c r="K587" s="251">
        <v>3</v>
      </c>
      <c r="M587" s="251" t="s">
        <v>9958</v>
      </c>
      <c r="N587" s="251" t="s">
        <v>10214</v>
      </c>
      <c r="O587" s="251">
        <v>3</v>
      </c>
      <c r="Q587" s="251" t="s">
        <v>10703</v>
      </c>
      <c r="R587" s="251" t="s">
        <v>9960</v>
      </c>
      <c r="S587" s="252" t="s">
        <v>3366</v>
      </c>
      <c r="T587" s="251" t="str">
        <f t="shared" si="38"/>
        <v>I0306129815500K630</v>
      </c>
      <c r="W587" s="251" t="str">
        <f t="shared" si="39"/>
        <v>I030612981550-0K630</v>
      </c>
    </row>
    <row r="588" spans="1:23" x14ac:dyDescent="0.3">
      <c r="A588" s="256" t="str">
        <f t="shared" si="36"/>
        <v>I0306129-815510K240-00013</v>
      </c>
      <c r="B588" s="251" t="s">
        <v>10704</v>
      </c>
      <c r="C588" s="251" t="s">
        <v>9954</v>
      </c>
      <c r="D588" s="251" t="s">
        <v>10690</v>
      </c>
      <c r="E588" s="251" t="s">
        <v>10205</v>
      </c>
      <c r="F588" s="251" t="s">
        <v>9988</v>
      </c>
      <c r="G588" s="251" t="s">
        <v>740</v>
      </c>
      <c r="H588" s="251" t="s">
        <v>3436</v>
      </c>
      <c r="I588" s="257" t="str">
        <f t="shared" si="37"/>
        <v>-00013</v>
      </c>
      <c r="J588" s="251">
        <v>13</v>
      </c>
      <c r="K588" s="251">
        <v>13</v>
      </c>
      <c r="M588" s="251" t="s">
        <v>9958</v>
      </c>
      <c r="N588" s="251" t="s">
        <v>10214</v>
      </c>
      <c r="O588" s="251">
        <v>13</v>
      </c>
      <c r="Q588" s="251" t="s">
        <v>10704</v>
      </c>
      <c r="R588" s="251" t="s">
        <v>9960</v>
      </c>
      <c r="S588" s="252" t="s">
        <v>9</v>
      </c>
      <c r="T588" s="251" t="str">
        <f t="shared" si="38"/>
        <v>I0306129815510K240</v>
      </c>
      <c r="W588" s="251" t="str">
        <f t="shared" si="39"/>
        <v>I030612981551-0K240</v>
      </c>
    </row>
    <row r="589" spans="1:23" x14ac:dyDescent="0.3">
      <c r="A589" s="256" t="str">
        <f t="shared" si="36"/>
        <v>I0306129-815600K210-00007</v>
      </c>
      <c r="B589" s="251" t="s">
        <v>10705</v>
      </c>
      <c r="C589" s="251" t="s">
        <v>9954</v>
      </c>
      <c r="D589" s="251" t="s">
        <v>10690</v>
      </c>
      <c r="E589" s="251" t="s">
        <v>10205</v>
      </c>
      <c r="F589" s="251" t="s">
        <v>9990</v>
      </c>
      <c r="G589" s="251" t="s">
        <v>670</v>
      </c>
      <c r="H589" s="251" t="s">
        <v>5204</v>
      </c>
      <c r="I589" s="257" t="str">
        <f t="shared" si="37"/>
        <v>-00007</v>
      </c>
      <c r="J589" s="251">
        <v>7</v>
      </c>
      <c r="K589" s="251">
        <v>7</v>
      </c>
      <c r="M589" s="251" t="s">
        <v>9958</v>
      </c>
      <c r="N589" s="251" t="s">
        <v>10214</v>
      </c>
      <c r="O589" s="251">
        <v>7</v>
      </c>
      <c r="Q589" s="251" t="s">
        <v>10705</v>
      </c>
      <c r="R589" s="251" t="s">
        <v>9960</v>
      </c>
      <c r="S589" s="252" t="s">
        <v>13</v>
      </c>
      <c r="T589" s="251" t="str">
        <f t="shared" si="38"/>
        <v>I0306129815600K210</v>
      </c>
      <c r="W589" s="251" t="str">
        <f t="shared" si="39"/>
        <v>I030612981560-0K210</v>
      </c>
    </row>
    <row r="590" spans="1:23" x14ac:dyDescent="0.3">
      <c r="A590" s="256" t="str">
        <f t="shared" si="36"/>
        <v>I0306129-815600K240-00003</v>
      </c>
      <c r="B590" s="251" t="s">
        <v>10706</v>
      </c>
      <c r="C590" s="251" t="s">
        <v>9954</v>
      </c>
      <c r="D590" s="251" t="s">
        <v>10690</v>
      </c>
      <c r="E590" s="251" t="s">
        <v>10205</v>
      </c>
      <c r="F590" s="251" t="s">
        <v>9992</v>
      </c>
      <c r="G590" s="251" t="s">
        <v>744</v>
      </c>
      <c r="H590" s="251" t="s">
        <v>5204</v>
      </c>
      <c r="I590" s="257" t="str">
        <f t="shared" si="37"/>
        <v>-00003</v>
      </c>
      <c r="J590" s="251">
        <v>3</v>
      </c>
      <c r="K590" s="251">
        <v>3</v>
      </c>
      <c r="M590" s="251" t="s">
        <v>9958</v>
      </c>
      <c r="N590" s="251" t="s">
        <v>10214</v>
      </c>
      <c r="O590" s="251">
        <v>3</v>
      </c>
      <c r="Q590" s="251" t="s">
        <v>10706</v>
      </c>
      <c r="R590" s="251" t="s">
        <v>9960</v>
      </c>
      <c r="S590" s="252" t="s">
        <v>743</v>
      </c>
      <c r="T590" s="251" t="str">
        <f t="shared" si="38"/>
        <v>I0306129815600K240</v>
      </c>
      <c r="W590" s="251" t="str">
        <f t="shared" si="39"/>
        <v>I030612981560-0K240</v>
      </c>
    </row>
    <row r="591" spans="1:23" x14ac:dyDescent="0.3">
      <c r="A591" s="256" t="str">
        <f t="shared" si="36"/>
        <v>I0306129-815600K590-00003</v>
      </c>
      <c r="B591" s="251" t="s">
        <v>10707</v>
      </c>
      <c r="C591" s="251" t="s">
        <v>9954</v>
      </c>
      <c r="D591" s="251" t="s">
        <v>10690</v>
      </c>
      <c r="E591" s="251" t="s">
        <v>10205</v>
      </c>
      <c r="F591" s="251" t="s">
        <v>9995</v>
      </c>
      <c r="G591" s="251" t="s">
        <v>3386</v>
      </c>
      <c r="H591" s="251" t="s">
        <v>5204</v>
      </c>
      <c r="I591" s="257" t="str">
        <f t="shared" si="37"/>
        <v>-00003</v>
      </c>
      <c r="J591" s="251">
        <v>3</v>
      </c>
      <c r="K591" s="251">
        <v>3</v>
      </c>
      <c r="M591" s="251" t="s">
        <v>9958</v>
      </c>
      <c r="N591" s="251" t="s">
        <v>10214</v>
      </c>
      <c r="O591" s="251">
        <v>3</v>
      </c>
      <c r="Q591" s="251" t="s">
        <v>10707</v>
      </c>
      <c r="R591" s="251" t="s">
        <v>9960</v>
      </c>
      <c r="S591" s="252" t="s">
        <v>3370</v>
      </c>
      <c r="T591" s="251" t="str">
        <f t="shared" si="38"/>
        <v>I0306129815600K590</v>
      </c>
      <c r="W591" s="251" t="str">
        <f t="shared" si="39"/>
        <v>I030612981560-0K590</v>
      </c>
    </row>
    <row r="592" spans="1:23" x14ac:dyDescent="0.3">
      <c r="A592" s="256" t="str">
        <f t="shared" si="36"/>
        <v>I0306129-815610K240-00012</v>
      </c>
      <c r="B592" s="251" t="s">
        <v>10708</v>
      </c>
      <c r="C592" s="251" t="s">
        <v>9954</v>
      </c>
      <c r="D592" s="251" t="s">
        <v>10690</v>
      </c>
      <c r="E592" s="251" t="s">
        <v>10205</v>
      </c>
      <c r="F592" s="251" t="s">
        <v>9997</v>
      </c>
      <c r="G592" s="251" t="s">
        <v>753</v>
      </c>
      <c r="H592" s="251" t="s">
        <v>3443</v>
      </c>
      <c r="I592" s="257" t="str">
        <f t="shared" si="37"/>
        <v>-00012</v>
      </c>
      <c r="J592" s="251">
        <v>12</v>
      </c>
      <c r="K592" s="251">
        <v>12</v>
      </c>
      <c r="M592" s="251" t="s">
        <v>9958</v>
      </c>
      <c r="N592" s="251" t="s">
        <v>10214</v>
      </c>
      <c r="O592" s="251">
        <v>12</v>
      </c>
      <c r="Q592" s="251" t="s">
        <v>10708</v>
      </c>
      <c r="R592" s="251" t="s">
        <v>9960</v>
      </c>
      <c r="S592" s="252" t="s">
        <v>10</v>
      </c>
      <c r="T592" s="251" t="str">
        <f t="shared" si="38"/>
        <v>I0306129815610K240</v>
      </c>
      <c r="W592" s="251" t="str">
        <f t="shared" si="39"/>
        <v>I030612981561-0K240</v>
      </c>
    </row>
    <row r="593" spans="1:23" x14ac:dyDescent="0.3">
      <c r="A593" s="256" t="str">
        <f t="shared" si="36"/>
        <v>I0306129-815800K050-00003</v>
      </c>
      <c r="B593" s="251" t="s">
        <v>10709</v>
      </c>
      <c r="C593" s="251" t="s">
        <v>9954</v>
      </c>
      <c r="D593" s="251" t="s">
        <v>10690</v>
      </c>
      <c r="E593" s="251" t="s">
        <v>10205</v>
      </c>
      <c r="F593" s="251" t="s">
        <v>10000</v>
      </c>
      <c r="G593" s="251" t="s">
        <v>756</v>
      </c>
      <c r="H593" s="251" t="s">
        <v>758</v>
      </c>
      <c r="I593" s="257" t="str">
        <f t="shared" si="37"/>
        <v>-00003</v>
      </c>
      <c r="J593" s="251">
        <v>3</v>
      </c>
      <c r="K593" s="251">
        <v>3</v>
      </c>
      <c r="M593" s="251" t="s">
        <v>9958</v>
      </c>
      <c r="N593" s="251" t="s">
        <v>10214</v>
      </c>
      <c r="O593" s="251">
        <v>3</v>
      </c>
      <c r="Q593" s="251" t="s">
        <v>10709</v>
      </c>
      <c r="R593" s="251" t="s">
        <v>9960</v>
      </c>
      <c r="S593" s="252" t="s">
        <v>6</v>
      </c>
      <c r="T593" s="251" t="str">
        <f t="shared" si="38"/>
        <v>I0306129815800K050</v>
      </c>
      <c r="W593" s="251" t="str">
        <f t="shared" si="39"/>
        <v>I030612981580-0K050</v>
      </c>
    </row>
    <row r="594" spans="1:23" x14ac:dyDescent="0.3">
      <c r="A594" s="256" t="str">
        <f t="shared" si="36"/>
        <v>I0306129-815800K260-00002</v>
      </c>
      <c r="B594" s="251" t="s">
        <v>10710</v>
      </c>
      <c r="C594" s="251" t="s">
        <v>9954</v>
      </c>
      <c r="D594" s="251" t="s">
        <v>10690</v>
      </c>
      <c r="E594" s="251" t="s">
        <v>10205</v>
      </c>
      <c r="F594" s="251" t="s">
        <v>10002</v>
      </c>
      <c r="G594" s="251" t="s">
        <v>3387</v>
      </c>
      <c r="H594" s="251" t="s">
        <v>758</v>
      </c>
      <c r="I594" s="257" t="str">
        <f t="shared" si="37"/>
        <v>-00002</v>
      </c>
      <c r="J594" s="251">
        <v>2</v>
      </c>
      <c r="K594" s="251">
        <v>2</v>
      </c>
      <c r="M594" s="251" t="s">
        <v>9993</v>
      </c>
      <c r="N594" s="251" t="s">
        <v>10214</v>
      </c>
      <c r="O594" s="251">
        <v>2</v>
      </c>
      <c r="Q594" s="251" t="s">
        <v>10710</v>
      </c>
      <c r="R594" s="251" t="s">
        <v>9960</v>
      </c>
      <c r="S594" s="252" t="s">
        <v>3374</v>
      </c>
      <c r="T594" s="251" t="str">
        <f t="shared" si="38"/>
        <v>I0306129815800K260</v>
      </c>
      <c r="W594" s="251" t="str">
        <f t="shared" si="39"/>
        <v>I030612981580-0K260</v>
      </c>
    </row>
    <row r="595" spans="1:23" x14ac:dyDescent="0.3">
      <c r="A595" s="256" t="str">
        <f t="shared" si="36"/>
        <v>I0306129-815810K050-00005</v>
      </c>
      <c r="B595" s="251" t="s">
        <v>10711</v>
      </c>
      <c r="C595" s="251" t="s">
        <v>9954</v>
      </c>
      <c r="D595" s="251" t="s">
        <v>10690</v>
      </c>
      <c r="E595" s="251" t="s">
        <v>10205</v>
      </c>
      <c r="F595" s="251" t="s">
        <v>10005</v>
      </c>
      <c r="G595" s="251" t="s">
        <v>763</v>
      </c>
      <c r="H595" s="251" t="s">
        <v>5218</v>
      </c>
      <c r="I595" s="257" t="str">
        <f t="shared" si="37"/>
        <v>-00005</v>
      </c>
      <c r="J595" s="251">
        <v>5</v>
      </c>
      <c r="K595" s="251">
        <v>5</v>
      </c>
      <c r="M595" s="251" t="s">
        <v>9958</v>
      </c>
      <c r="N595" s="251" t="s">
        <v>10214</v>
      </c>
      <c r="O595" s="251">
        <v>5</v>
      </c>
      <c r="Q595" s="251" t="s">
        <v>10711</v>
      </c>
      <c r="R595" s="251" t="s">
        <v>9960</v>
      </c>
      <c r="S595" s="252" t="s">
        <v>762</v>
      </c>
      <c r="T595" s="251" t="str">
        <f t="shared" si="38"/>
        <v>I0306129815810K050</v>
      </c>
      <c r="W595" s="251" t="str">
        <f t="shared" si="39"/>
        <v>I030612981581-0K050</v>
      </c>
    </row>
    <row r="596" spans="1:23" x14ac:dyDescent="0.3">
      <c r="A596" s="256" t="str">
        <f t="shared" si="36"/>
        <v>I0306129-815900K050-00002</v>
      </c>
      <c r="B596" s="251" t="s">
        <v>10712</v>
      </c>
      <c r="C596" s="251" t="s">
        <v>9954</v>
      </c>
      <c r="D596" s="251" t="s">
        <v>10690</v>
      </c>
      <c r="E596" s="251" t="s">
        <v>10205</v>
      </c>
      <c r="F596" s="251" t="s">
        <v>10009</v>
      </c>
      <c r="G596" s="251" t="s">
        <v>767</v>
      </c>
      <c r="H596" s="251" t="s">
        <v>770</v>
      </c>
      <c r="I596" s="257" t="str">
        <f t="shared" si="37"/>
        <v>-00002</v>
      </c>
      <c r="J596" s="251">
        <v>2</v>
      </c>
      <c r="K596" s="251">
        <v>2</v>
      </c>
      <c r="M596" s="251" t="s">
        <v>9958</v>
      </c>
      <c r="N596" s="251" t="s">
        <v>10214</v>
      </c>
      <c r="O596" s="251">
        <v>2</v>
      </c>
      <c r="Q596" s="251" t="s">
        <v>10712</v>
      </c>
      <c r="R596" s="251" t="s">
        <v>9960</v>
      </c>
      <c r="S596" s="252" t="s">
        <v>766</v>
      </c>
      <c r="T596" s="251" t="str">
        <f t="shared" si="38"/>
        <v>I0306129815900K050</v>
      </c>
      <c r="W596" s="251" t="str">
        <f t="shared" si="39"/>
        <v>I030612981590-0K050</v>
      </c>
    </row>
    <row r="597" spans="1:23" x14ac:dyDescent="0.3">
      <c r="A597" s="256" t="str">
        <f t="shared" si="36"/>
        <v>I0306129-815900K260-00002</v>
      </c>
      <c r="B597" s="251" t="s">
        <v>10713</v>
      </c>
      <c r="C597" s="251" t="s">
        <v>9954</v>
      </c>
      <c r="D597" s="251" t="s">
        <v>10690</v>
      </c>
      <c r="E597" s="251" t="s">
        <v>10205</v>
      </c>
      <c r="F597" s="251" t="s">
        <v>10012</v>
      </c>
      <c r="G597" s="251" t="s">
        <v>3388</v>
      </c>
      <c r="H597" s="251" t="s">
        <v>770</v>
      </c>
      <c r="I597" s="257" t="str">
        <f t="shared" si="37"/>
        <v>-00002</v>
      </c>
      <c r="J597" s="251">
        <v>2</v>
      </c>
      <c r="K597" s="251">
        <v>2</v>
      </c>
      <c r="M597" s="251" t="s">
        <v>9993</v>
      </c>
      <c r="N597" s="251" t="s">
        <v>10214</v>
      </c>
      <c r="O597" s="251">
        <v>2</v>
      </c>
      <c r="Q597" s="251" t="s">
        <v>10713</v>
      </c>
      <c r="R597" s="251" t="s">
        <v>9960</v>
      </c>
      <c r="S597" s="252" t="s">
        <v>3377</v>
      </c>
      <c r="T597" s="251" t="str">
        <f t="shared" si="38"/>
        <v>I0306129815900K260</v>
      </c>
      <c r="W597" s="251" t="str">
        <f t="shared" si="39"/>
        <v>I030612981590-0K260</v>
      </c>
    </row>
    <row r="598" spans="1:23" x14ac:dyDescent="0.3">
      <c r="A598" s="256" t="str">
        <f t="shared" si="36"/>
        <v>I0306129-81590BZ400-00001</v>
      </c>
      <c r="B598" s="251" t="s">
        <v>10714</v>
      </c>
      <c r="C598" s="251" t="s">
        <v>9954</v>
      </c>
      <c r="D598" s="251" t="s">
        <v>10690</v>
      </c>
      <c r="E598" s="251" t="s">
        <v>10205</v>
      </c>
      <c r="F598" s="251" t="s">
        <v>10188</v>
      </c>
      <c r="G598" s="251" t="s">
        <v>5309</v>
      </c>
      <c r="H598" s="251" t="s">
        <v>9998</v>
      </c>
      <c r="I598" s="257" t="str">
        <f t="shared" si="37"/>
        <v>-00001</v>
      </c>
      <c r="J598" s="251">
        <v>1</v>
      </c>
      <c r="K598" s="251">
        <v>1</v>
      </c>
      <c r="M598" s="251" t="s">
        <v>9993</v>
      </c>
      <c r="N598" s="251" t="s">
        <v>10214</v>
      </c>
      <c r="O598" s="251">
        <v>1</v>
      </c>
      <c r="Q598" s="251" t="s">
        <v>10714</v>
      </c>
      <c r="R598" s="251" t="s">
        <v>9960</v>
      </c>
      <c r="S598" s="252" t="s">
        <v>8687</v>
      </c>
      <c r="T598" s="251" t="str">
        <f t="shared" si="38"/>
        <v>I030612981590BZ400</v>
      </c>
      <c r="W598" s="251" t="str">
        <f t="shared" si="39"/>
        <v>I030612981590-BZ400</v>
      </c>
    </row>
    <row r="599" spans="1:23" x14ac:dyDescent="0.3">
      <c r="A599" s="256" t="str">
        <f t="shared" si="36"/>
        <v>I0306129-815910K050-00005</v>
      </c>
      <c r="B599" s="251" t="s">
        <v>10715</v>
      </c>
      <c r="C599" s="251" t="s">
        <v>9954</v>
      </c>
      <c r="D599" s="251" t="s">
        <v>10690</v>
      </c>
      <c r="E599" s="251" t="s">
        <v>10205</v>
      </c>
      <c r="F599" s="251" t="s">
        <v>10190</v>
      </c>
      <c r="G599" s="251" t="s">
        <v>777</v>
      </c>
      <c r="H599" s="251" t="s">
        <v>5219</v>
      </c>
      <c r="I599" s="257" t="str">
        <f t="shared" si="37"/>
        <v>-00005</v>
      </c>
      <c r="J599" s="251">
        <v>5</v>
      </c>
      <c r="K599" s="251">
        <v>5</v>
      </c>
      <c r="M599" s="251" t="s">
        <v>9958</v>
      </c>
      <c r="N599" s="251" t="s">
        <v>10214</v>
      </c>
      <c r="O599" s="251">
        <v>5</v>
      </c>
      <c r="Q599" s="251" t="s">
        <v>10715</v>
      </c>
      <c r="R599" s="251" t="s">
        <v>9960</v>
      </c>
      <c r="S599" s="252" t="s">
        <v>776</v>
      </c>
      <c r="T599" s="251" t="str">
        <f t="shared" si="38"/>
        <v>I0306129815910K050</v>
      </c>
      <c r="W599" s="251" t="str">
        <f t="shared" si="39"/>
        <v>I030612981591-0K050</v>
      </c>
    </row>
    <row r="600" spans="1:23" x14ac:dyDescent="0.3">
      <c r="A600" s="256" t="str">
        <f t="shared" si="36"/>
        <v>I0306129-9008081116-00003</v>
      </c>
      <c r="B600" s="251" t="s">
        <v>10716</v>
      </c>
      <c r="C600" s="251" t="s">
        <v>9954</v>
      </c>
      <c r="D600" s="251" t="s">
        <v>10690</v>
      </c>
      <c r="E600" s="251" t="s">
        <v>10205</v>
      </c>
      <c r="F600" s="251" t="s">
        <v>10192</v>
      </c>
      <c r="G600" s="251" t="s">
        <v>934</v>
      </c>
      <c r="H600" s="251" t="s">
        <v>3393</v>
      </c>
      <c r="I600" s="257" t="str">
        <f t="shared" si="37"/>
        <v>-00003</v>
      </c>
      <c r="J600" s="251">
        <v>3</v>
      </c>
      <c r="K600" s="251">
        <v>3</v>
      </c>
      <c r="M600" s="251" t="s">
        <v>10007</v>
      </c>
      <c r="N600" s="251" t="s">
        <v>10214</v>
      </c>
      <c r="O600" s="251">
        <v>3</v>
      </c>
      <c r="Q600" s="251" t="s">
        <v>10716</v>
      </c>
      <c r="R600" s="251" t="s">
        <v>9960</v>
      </c>
      <c r="S600" s="252">
        <v>9008081116</v>
      </c>
      <c r="T600" s="251" t="str">
        <f t="shared" si="38"/>
        <v>I03061299008081116</v>
      </c>
      <c r="W600" s="251" t="str">
        <f t="shared" si="39"/>
        <v>I030612990080-81116</v>
      </c>
    </row>
    <row r="601" spans="1:23" x14ac:dyDescent="0.3">
      <c r="A601" s="256" t="str">
        <f t="shared" si="36"/>
        <v>I0306129-9098113087-00006</v>
      </c>
      <c r="B601" s="251" t="s">
        <v>10717</v>
      </c>
      <c r="C601" s="251" t="s">
        <v>9954</v>
      </c>
      <c r="D601" s="251" t="s">
        <v>10690</v>
      </c>
      <c r="E601" s="251" t="s">
        <v>10205</v>
      </c>
      <c r="F601" s="251" t="s">
        <v>10194</v>
      </c>
      <c r="G601" s="251" t="s">
        <v>939</v>
      </c>
      <c r="H601" s="251" t="s">
        <v>3393</v>
      </c>
      <c r="I601" s="257" t="str">
        <f t="shared" si="37"/>
        <v>-00006</v>
      </c>
      <c r="J601" s="251">
        <v>6</v>
      </c>
      <c r="K601" s="251">
        <v>6</v>
      </c>
      <c r="M601" s="251" t="s">
        <v>10003</v>
      </c>
      <c r="N601" s="251" t="s">
        <v>10214</v>
      </c>
      <c r="O601" s="251">
        <v>6</v>
      </c>
      <c r="Q601" s="251" t="s">
        <v>10717</v>
      </c>
      <c r="R601" s="251" t="s">
        <v>9960</v>
      </c>
      <c r="S601" s="252">
        <v>9098113087</v>
      </c>
      <c r="T601" s="251" t="str">
        <f t="shared" si="38"/>
        <v>I03061299098113087</v>
      </c>
      <c r="W601" s="251" t="str">
        <f t="shared" si="39"/>
        <v>I030612990981-13087</v>
      </c>
    </row>
    <row r="602" spans="1:23" x14ac:dyDescent="0.3">
      <c r="A602" s="256" t="str">
        <f t="shared" si="36"/>
        <v>I0306129-9098113101-00001</v>
      </c>
      <c r="B602" s="251" t="s">
        <v>10718</v>
      </c>
      <c r="C602" s="251" t="s">
        <v>9954</v>
      </c>
      <c r="D602" s="251" t="s">
        <v>10690</v>
      </c>
      <c r="E602" s="251" t="s">
        <v>10205</v>
      </c>
      <c r="F602" s="251" t="s">
        <v>10196</v>
      </c>
      <c r="G602" s="251" t="s">
        <v>963</v>
      </c>
      <c r="H602" s="251" t="s">
        <v>3393</v>
      </c>
      <c r="I602" s="257" t="str">
        <f t="shared" si="37"/>
        <v>-00001</v>
      </c>
      <c r="J602" s="251">
        <v>1</v>
      </c>
      <c r="K602" s="251">
        <v>1</v>
      </c>
      <c r="M602" s="251" t="s">
        <v>10007</v>
      </c>
      <c r="N602" s="251" t="s">
        <v>10214</v>
      </c>
      <c r="O602" s="251">
        <v>1</v>
      </c>
      <c r="Q602" s="251" t="s">
        <v>10718</v>
      </c>
      <c r="R602" s="251" t="s">
        <v>9960</v>
      </c>
      <c r="S602" s="252">
        <v>9098113101</v>
      </c>
      <c r="T602" s="251" t="str">
        <f t="shared" si="38"/>
        <v>I03061299098113101</v>
      </c>
      <c r="W602" s="251" t="str">
        <f t="shared" si="39"/>
        <v>I030612990981-13101</v>
      </c>
    </row>
    <row r="603" spans="1:23" x14ac:dyDescent="0.3">
      <c r="A603" s="256" t="str">
        <f t="shared" si="36"/>
        <v>I0306129-9098114011-00001</v>
      </c>
      <c r="B603" s="251" t="s">
        <v>10719</v>
      </c>
      <c r="C603" s="251" t="s">
        <v>9954</v>
      </c>
      <c r="D603" s="251" t="s">
        <v>10690</v>
      </c>
      <c r="E603" s="251" t="s">
        <v>10205</v>
      </c>
      <c r="F603" s="251" t="s">
        <v>10198</v>
      </c>
      <c r="G603" s="251" t="s">
        <v>930</v>
      </c>
      <c r="H603" s="251" t="s">
        <v>10720</v>
      </c>
      <c r="I603" s="257" t="str">
        <f t="shared" si="37"/>
        <v>-00001</v>
      </c>
      <c r="J603" s="251">
        <v>1</v>
      </c>
      <c r="K603" s="251">
        <v>1</v>
      </c>
      <c r="M603" s="251" t="s">
        <v>10007</v>
      </c>
      <c r="N603" s="251" t="s">
        <v>10214</v>
      </c>
      <c r="O603" s="251">
        <v>1</v>
      </c>
      <c r="Q603" s="251" t="s">
        <v>10719</v>
      </c>
      <c r="R603" s="251" t="s">
        <v>9960</v>
      </c>
      <c r="S603" s="252">
        <v>9098114011</v>
      </c>
      <c r="T603" s="251" t="str">
        <f t="shared" si="38"/>
        <v>I03061299098114011</v>
      </c>
      <c r="W603" s="251" t="str">
        <f t="shared" si="39"/>
        <v>I030612990981-14011</v>
      </c>
    </row>
    <row r="604" spans="1:23" x14ac:dyDescent="0.3">
      <c r="A604" s="256" t="str">
        <f t="shared" si="36"/>
        <v>I0306129-9098122003-00002</v>
      </c>
      <c r="B604" s="251" t="s">
        <v>10721</v>
      </c>
      <c r="C604" s="251" t="s">
        <v>9954</v>
      </c>
      <c r="D604" s="251" t="s">
        <v>10690</v>
      </c>
      <c r="E604" s="251" t="s">
        <v>10205</v>
      </c>
      <c r="F604" s="251" t="s">
        <v>10200</v>
      </c>
      <c r="G604" s="251" t="s">
        <v>926</v>
      </c>
      <c r="H604" s="251" t="s">
        <v>1564</v>
      </c>
      <c r="I604" s="257" t="str">
        <f t="shared" si="37"/>
        <v>-00002</v>
      </c>
      <c r="J604" s="251">
        <v>2</v>
      </c>
      <c r="K604" s="251">
        <v>2</v>
      </c>
      <c r="M604" s="251" t="s">
        <v>10003</v>
      </c>
      <c r="N604" s="251" t="s">
        <v>10214</v>
      </c>
      <c r="O604" s="251">
        <v>2</v>
      </c>
      <c r="Q604" s="251" t="s">
        <v>10721</v>
      </c>
      <c r="R604" s="251" t="s">
        <v>9960</v>
      </c>
      <c r="S604" s="252">
        <v>9098122003</v>
      </c>
      <c r="T604" s="251" t="str">
        <f t="shared" si="38"/>
        <v>I03061299098122003</v>
      </c>
      <c r="W604" s="251" t="str">
        <f t="shared" si="39"/>
        <v>I030612990981-22003</v>
      </c>
    </row>
    <row r="605" spans="1:23" x14ac:dyDescent="0.3">
      <c r="A605" s="256" t="str">
        <f t="shared" si="36"/>
        <v>I0306129-9913211210-00018</v>
      </c>
      <c r="B605" s="251" t="s">
        <v>10722</v>
      </c>
      <c r="C605" s="251" t="s">
        <v>9954</v>
      </c>
      <c r="D605" s="251" t="s">
        <v>10690</v>
      </c>
      <c r="E605" s="251" t="s">
        <v>10205</v>
      </c>
      <c r="F605" s="251" t="s">
        <v>10202</v>
      </c>
      <c r="G605" s="251" t="s">
        <v>924</v>
      </c>
      <c r="H605" s="251" t="s">
        <v>10006</v>
      </c>
      <c r="I605" s="257" t="str">
        <f t="shared" si="37"/>
        <v>-00018</v>
      </c>
      <c r="J605" s="251">
        <v>18</v>
      </c>
      <c r="K605" s="251">
        <v>18</v>
      </c>
      <c r="M605" s="251" t="s">
        <v>10007</v>
      </c>
      <c r="N605" s="251" t="s">
        <v>10214</v>
      </c>
      <c r="O605" s="251">
        <v>18</v>
      </c>
      <c r="Q605" s="251" t="s">
        <v>10722</v>
      </c>
      <c r="R605" s="251" t="s">
        <v>9960</v>
      </c>
      <c r="S605" s="252">
        <v>9913211210</v>
      </c>
      <c r="T605" s="251" t="str">
        <f t="shared" si="38"/>
        <v>I03061299913211210</v>
      </c>
      <c r="W605" s="251" t="str">
        <f t="shared" si="39"/>
        <v>I030612999132-11210</v>
      </c>
    </row>
    <row r="606" spans="1:23" x14ac:dyDescent="0.3">
      <c r="A606" s="256" t="str">
        <f t="shared" si="36"/>
        <v>I0306129-9913212050-00550</v>
      </c>
      <c r="B606" s="251" t="s">
        <v>10723</v>
      </c>
      <c r="C606" s="251" t="s">
        <v>9954</v>
      </c>
      <c r="D606" s="251" t="s">
        <v>10690</v>
      </c>
      <c r="E606" s="251" t="s">
        <v>10205</v>
      </c>
      <c r="F606" s="251" t="s">
        <v>10724</v>
      </c>
      <c r="G606" s="251" t="s">
        <v>946</v>
      </c>
      <c r="H606" s="251" t="s">
        <v>10010</v>
      </c>
      <c r="I606" s="257" t="str">
        <f t="shared" si="37"/>
        <v>-00550</v>
      </c>
      <c r="J606" s="251">
        <v>550</v>
      </c>
      <c r="K606" s="251">
        <v>550</v>
      </c>
      <c r="M606" s="251" t="s">
        <v>10007</v>
      </c>
      <c r="N606" s="251" t="s">
        <v>10214</v>
      </c>
      <c r="O606" s="251">
        <v>550</v>
      </c>
      <c r="Q606" s="251" t="s">
        <v>10723</v>
      </c>
      <c r="R606" s="251" t="s">
        <v>9960</v>
      </c>
      <c r="S606" s="252">
        <v>9913212050</v>
      </c>
      <c r="T606" s="251" t="str">
        <f t="shared" si="38"/>
        <v>I03061299913212050</v>
      </c>
      <c r="W606" s="251" t="str">
        <f t="shared" si="39"/>
        <v>I030612999132-12050</v>
      </c>
    </row>
    <row r="607" spans="1:23" x14ac:dyDescent="0.3">
      <c r="A607" s="256" t="str">
        <f t="shared" si="36"/>
        <v>I0306129-9913221210-00144</v>
      </c>
      <c r="B607" s="251" t="s">
        <v>10725</v>
      </c>
      <c r="C607" s="251" t="s">
        <v>9954</v>
      </c>
      <c r="D607" s="251" t="s">
        <v>10690</v>
      </c>
      <c r="E607" s="251" t="s">
        <v>10205</v>
      </c>
      <c r="F607" s="251" t="s">
        <v>10726</v>
      </c>
      <c r="G607" s="251" t="s">
        <v>916</v>
      </c>
      <c r="H607" s="251" t="s">
        <v>10013</v>
      </c>
      <c r="I607" s="257" t="str">
        <f t="shared" si="37"/>
        <v>-00144</v>
      </c>
      <c r="J607" s="251">
        <v>144</v>
      </c>
      <c r="K607" s="251">
        <v>144</v>
      </c>
      <c r="M607" s="251" t="s">
        <v>10007</v>
      </c>
      <c r="N607" s="251" t="s">
        <v>10214</v>
      </c>
      <c r="O607" s="251">
        <v>144</v>
      </c>
      <c r="Q607" s="251" t="s">
        <v>10725</v>
      </c>
      <c r="R607" s="251" t="s">
        <v>9960</v>
      </c>
      <c r="S607" s="252">
        <v>9913221210</v>
      </c>
      <c r="T607" s="251" t="str">
        <f t="shared" si="38"/>
        <v>I03061299913221210</v>
      </c>
      <c r="W607" s="251" t="str">
        <f t="shared" si="39"/>
        <v>I030612999132-21210</v>
      </c>
    </row>
    <row r="608" spans="1:23" x14ac:dyDescent="0.3">
      <c r="A608" s="256" t="str">
        <f t="shared" si="36"/>
        <v>I0306130-811100K591-00001</v>
      </c>
      <c r="B608" s="251" t="s">
        <v>10727</v>
      </c>
      <c r="C608" s="251" t="s">
        <v>9954</v>
      </c>
      <c r="D608" s="251" t="s">
        <v>10728</v>
      </c>
      <c r="E608" s="251" t="s">
        <v>10205</v>
      </c>
      <c r="F608" s="251" t="s">
        <v>9957</v>
      </c>
      <c r="G608" s="251" t="s">
        <v>401</v>
      </c>
      <c r="H608" s="251" t="s">
        <v>3422</v>
      </c>
      <c r="I608" s="257" t="str">
        <f t="shared" si="37"/>
        <v>-00001</v>
      </c>
      <c r="J608" s="251">
        <v>1</v>
      </c>
      <c r="K608" s="251">
        <v>1</v>
      </c>
      <c r="M608" s="251" t="s">
        <v>9958</v>
      </c>
      <c r="N608" s="251" t="s">
        <v>10382</v>
      </c>
      <c r="O608" s="251">
        <v>1</v>
      </c>
      <c r="Q608" s="251" t="s">
        <v>10727</v>
      </c>
      <c r="R608" s="251" t="s">
        <v>10017</v>
      </c>
      <c r="S608" s="252" t="s">
        <v>400</v>
      </c>
      <c r="T608" s="251" t="str">
        <f t="shared" si="38"/>
        <v>I0306130811100K591</v>
      </c>
      <c r="W608" s="251" t="str">
        <f t="shared" si="39"/>
        <v>I030613081110-0K591</v>
      </c>
    </row>
    <row r="609" spans="1:23" x14ac:dyDescent="0.3">
      <c r="A609" s="256" t="str">
        <f t="shared" si="36"/>
        <v>I0306130-811300K591-00002</v>
      </c>
      <c r="B609" s="251" t="s">
        <v>10729</v>
      </c>
      <c r="C609" s="251" t="s">
        <v>9954</v>
      </c>
      <c r="D609" s="251" t="s">
        <v>10728</v>
      </c>
      <c r="E609" s="251" t="s">
        <v>10205</v>
      </c>
      <c r="F609" s="251" t="s">
        <v>9962</v>
      </c>
      <c r="G609" s="251" t="s">
        <v>408</v>
      </c>
      <c r="H609" s="251" t="s">
        <v>5101</v>
      </c>
      <c r="I609" s="257" t="str">
        <f t="shared" si="37"/>
        <v>-00002</v>
      </c>
      <c r="J609" s="251">
        <v>2</v>
      </c>
      <c r="K609" s="251">
        <v>2</v>
      </c>
      <c r="M609" s="251" t="s">
        <v>9958</v>
      </c>
      <c r="N609" s="251" t="s">
        <v>10382</v>
      </c>
      <c r="O609" s="251">
        <v>2</v>
      </c>
      <c r="Q609" s="251" t="s">
        <v>10729</v>
      </c>
      <c r="R609" s="251" t="s">
        <v>10017</v>
      </c>
      <c r="S609" s="252" t="s">
        <v>407</v>
      </c>
      <c r="T609" s="251" t="str">
        <f t="shared" si="38"/>
        <v>I0306130811300K591</v>
      </c>
      <c r="W609" s="251" t="str">
        <f t="shared" si="39"/>
        <v>I030613081130-0K591</v>
      </c>
    </row>
    <row r="610" spans="1:23" x14ac:dyDescent="0.3">
      <c r="A610" s="256" t="str">
        <f t="shared" si="36"/>
        <v>I0306130-811500K591-00001</v>
      </c>
      <c r="B610" s="251" t="s">
        <v>10730</v>
      </c>
      <c r="C610" s="251" t="s">
        <v>9954</v>
      </c>
      <c r="D610" s="251" t="s">
        <v>10728</v>
      </c>
      <c r="E610" s="251" t="s">
        <v>10205</v>
      </c>
      <c r="F610" s="251" t="s">
        <v>9964</v>
      </c>
      <c r="G610" s="251" t="s">
        <v>417</v>
      </c>
      <c r="H610" s="251" t="s">
        <v>3429</v>
      </c>
      <c r="I610" s="257" t="str">
        <f t="shared" si="37"/>
        <v>-00001</v>
      </c>
      <c r="J610" s="251">
        <v>1</v>
      </c>
      <c r="K610" s="251">
        <v>1</v>
      </c>
      <c r="M610" s="251" t="s">
        <v>9958</v>
      </c>
      <c r="N610" s="251" t="s">
        <v>10382</v>
      </c>
      <c r="O610" s="251">
        <v>1</v>
      </c>
      <c r="Q610" s="251" t="s">
        <v>10730</v>
      </c>
      <c r="R610" s="251" t="s">
        <v>10017</v>
      </c>
      <c r="S610" s="252" t="s">
        <v>416</v>
      </c>
      <c r="T610" s="251" t="str">
        <f t="shared" si="38"/>
        <v>I0306130811500K591</v>
      </c>
      <c r="W610" s="251" t="str">
        <f t="shared" si="39"/>
        <v>I030613081150-0K591</v>
      </c>
    </row>
    <row r="611" spans="1:23" x14ac:dyDescent="0.3">
      <c r="A611" s="256" t="str">
        <f t="shared" si="36"/>
        <v>I0306130-811700K591-00003</v>
      </c>
      <c r="B611" s="251" t="s">
        <v>10731</v>
      </c>
      <c r="C611" s="251" t="s">
        <v>9954</v>
      </c>
      <c r="D611" s="251" t="s">
        <v>10728</v>
      </c>
      <c r="E611" s="251" t="s">
        <v>10205</v>
      </c>
      <c r="F611" s="251" t="s">
        <v>9966</v>
      </c>
      <c r="G611" s="251" t="s">
        <v>425</v>
      </c>
      <c r="H611" s="251" t="s">
        <v>5102</v>
      </c>
      <c r="I611" s="257" t="str">
        <f t="shared" si="37"/>
        <v>-00003</v>
      </c>
      <c r="J611" s="251">
        <v>3</v>
      </c>
      <c r="K611" s="251">
        <v>3</v>
      </c>
      <c r="M611" s="251" t="s">
        <v>9958</v>
      </c>
      <c r="N611" s="251" t="s">
        <v>10382</v>
      </c>
      <c r="O611" s="251">
        <v>3</v>
      </c>
      <c r="Q611" s="251" t="s">
        <v>10731</v>
      </c>
      <c r="R611" s="251" t="s">
        <v>10017</v>
      </c>
      <c r="S611" s="252" t="s">
        <v>424</v>
      </c>
      <c r="T611" s="251" t="str">
        <f t="shared" si="38"/>
        <v>I0306130811700K591</v>
      </c>
      <c r="W611" s="251" t="str">
        <f t="shared" si="39"/>
        <v>I030613081170-0K591</v>
      </c>
    </row>
    <row r="612" spans="1:23" x14ac:dyDescent="0.3">
      <c r="A612" s="256" t="str">
        <f t="shared" si="36"/>
        <v>I0306130-9098111062-00001</v>
      </c>
      <c r="B612" s="251" t="s">
        <v>10732</v>
      </c>
      <c r="C612" s="251" t="s">
        <v>9954</v>
      </c>
      <c r="D612" s="251" t="s">
        <v>10728</v>
      </c>
      <c r="E612" s="251" t="s">
        <v>10205</v>
      </c>
      <c r="F612" s="251" t="s">
        <v>9968</v>
      </c>
      <c r="G612" s="251" t="s">
        <v>937</v>
      </c>
      <c r="H612" s="251" t="s">
        <v>3393</v>
      </c>
      <c r="I612" s="257" t="str">
        <f t="shared" si="37"/>
        <v>-00001</v>
      </c>
      <c r="J612" s="251">
        <v>1</v>
      </c>
      <c r="K612" s="251">
        <v>1</v>
      </c>
      <c r="M612" s="251" t="s">
        <v>10007</v>
      </c>
      <c r="N612" s="251" t="s">
        <v>10382</v>
      </c>
      <c r="O612" s="251">
        <v>1</v>
      </c>
      <c r="Q612" s="251" t="s">
        <v>10732</v>
      </c>
      <c r="R612" s="251" t="s">
        <v>10017</v>
      </c>
      <c r="S612" s="252">
        <v>9098111062</v>
      </c>
      <c r="T612" s="251" t="str">
        <f t="shared" si="38"/>
        <v>I03061309098111062</v>
      </c>
      <c r="W612" s="251" t="str">
        <f t="shared" si="39"/>
        <v>I030613090981-11062</v>
      </c>
    </row>
    <row r="613" spans="1:23" x14ac:dyDescent="0.3">
      <c r="A613" s="256" t="str">
        <f t="shared" si="36"/>
        <v>I0306131-815500D400-00002</v>
      </c>
      <c r="B613" s="251" t="s">
        <v>10733</v>
      </c>
      <c r="C613" s="251" t="s">
        <v>9954</v>
      </c>
      <c r="D613" s="251" t="s">
        <v>10734</v>
      </c>
      <c r="E613" s="251" t="s">
        <v>10205</v>
      </c>
      <c r="F613" s="251" t="s">
        <v>9957</v>
      </c>
      <c r="G613" s="251" t="s">
        <v>682</v>
      </c>
      <c r="H613" s="251" t="s">
        <v>5202</v>
      </c>
      <c r="I613" s="257" t="str">
        <f t="shared" si="37"/>
        <v>-00002</v>
      </c>
      <c r="J613" s="251">
        <v>2</v>
      </c>
      <c r="K613" s="251">
        <v>2</v>
      </c>
      <c r="M613" s="251" t="s">
        <v>9958</v>
      </c>
      <c r="N613" s="251" t="s">
        <v>10735</v>
      </c>
      <c r="O613" s="251">
        <v>2</v>
      </c>
      <c r="Q613" s="251" t="s">
        <v>10733</v>
      </c>
      <c r="R613" s="251" t="s">
        <v>10028</v>
      </c>
      <c r="S613" s="252" t="s">
        <v>681</v>
      </c>
      <c r="T613" s="251" t="str">
        <f t="shared" si="38"/>
        <v>I0306131815500D400</v>
      </c>
      <c r="W613" s="251" t="str">
        <f t="shared" si="39"/>
        <v>I030613181550-0D400</v>
      </c>
    </row>
    <row r="614" spans="1:23" x14ac:dyDescent="0.3">
      <c r="A614" s="256" t="str">
        <f t="shared" si="36"/>
        <v>I0306131-815500D570-00001</v>
      </c>
      <c r="B614" s="251" t="s">
        <v>10736</v>
      </c>
      <c r="C614" s="251" t="s">
        <v>9954</v>
      </c>
      <c r="D614" s="251" t="s">
        <v>10734</v>
      </c>
      <c r="E614" s="251" t="s">
        <v>10205</v>
      </c>
      <c r="F614" s="251" t="s">
        <v>9962</v>
      </c>
      <c r="G614" s="251" t="s">
        <v>707</v>
      </c>
      <c r="H614" s="251" t="s">
        <v>5202</v>
      </c>
      <c r="I614" s="257" t="str">
        <f t="shared" si="37"/>
        <v>-00001</v>
      </c>
      <c r="J614" s="251">
        <v>1</v>
      </c>
      <c r="K614" s="251">
        <v>1</v>
      </c>
      <c r="M614" s="251" t="s">
        <v>9958</v>
      </c>
      <c r="N614" s="251" t="s">
        <v>10735</v>
      </c>
      <c r="O614" s="251">
        <v>1</v>
      </c>
      <c r="Q614" s="251" t="s">
        <v>10736</v>
      </c>
      <c r="R614" s="251" t="s">
        <v>10028</v>
      </c>
      <c r="S614" s="252" t="s">
        <v>706</v>
      </c>
      <c r="T614" s="251" t="str">
        <f t="shared" si="38"/>
        <v>I0306131815500D570</v>
      </c>
      <c r="W614" s="251" t="str">
        <f t="shared" si="39"/>
        <v>I030613181550-0D570</v>
      </c>
    </row>
    <row r="615" spans="1:23" x14ac:dyDescent="0.3">
      <c r="A615" s="256" t="str">
        <f t="shared" si="36"/>
        <v>I0306131-815510D400-00001</v>
      </c>
      <c r="B615" s="251" t="s">
        <v>10737</v>
      </c>
      <c r="C615" s="251" t="s">
        <v>9954</v>
      </c>
      <c r="D615" s="251" t="s">
        <v>10734</v>
      </c>
      <c r="E615" s="251" t="s">
        <v>10205</v>
      </c>
      <c r="F615" s="251" t="s">
        <v>9964</v>
      </c>
      <c r="G615" s="251" t="s">
        <v>694</v>
      </c>
      <c r="H615" s="251" t="s">
        <v>5216</v>
      </c>
      <c r="I615" s="257" t="str">
        <f t="shared" si="37"/>
        <v>-00001</v>
      </c>
      <c r="J615" s="251">
        <v>1</v>
      </c>
      <c r="K615" s="251">
        <v>1</v>
      </c>
      <c r="M615" s="251" t="s">
        <v>9993</v>
      </c>
      <c r="N615" s="251" t="s">
        <v>10735</v>
      </c>
      <c r="O615" s="251">
        <v>1</v>
      </c>
      <c r="Q615" s="251" t="s">
        <v>10737</v>
      </c>
      <c r="R615" s="251" t="s">
        <v>10028</v>
      </c>
      <c r="S615" s="252" t="s">
        <v>693</v>
      </c>
      <c r="T615" s="251" t="str">
        <f t="shared" si="38"/>
        <v>I0306131815510D400</v>
      </c>
      <c r="W615" s="251" t="str">
        <f t="shared" si="39"/>
        <v>I030613181551-0D400</v>
      </c>
    </row>
    <row r="616" spans="1:23" x14ac:dyDescent="0.3">
      <c r="A616" s="256" t="str">
        <f t="shared" si="36"/>
        <v>I0306131-815600D400-00002</v>
      </c>
      <c r="B616" s="251" t="s">
        <v>10738</v>
      </c>
      <c r="C616" s="251" t="s">
        <v>9954</v>
      </c>
      <c r="D616" s="251" t="s">
        <v>10734</v>
      </c>
      <c r="E616" s="251" t="s">
        <v>10205</v>
      </c>
      <c r="F616" s="251" t="s">
        <v>9966</v>
      </c>
      <c r="G616" s="251" t="s">
        <v>697</v>
      </c>
      <c r="H616" s="251" t="s">
        <v>5204</v>
      </c>
      <c r="I616" s="257" t="str">
        <f t="shared" si="37"/>
        <v>-00002</v>
      </c>
      <c r="J616" s="251">
        <v>2</v>
      </c>
      <c r="K616" s="251">
        <v>2</v>
      </c>
      <c r="M616" s="251" t="s">
        <v>9958</v>
      </c>
      <c r="N616" s="251" t="s">
        <v>10735</v>
      </c>
      <c r="O616" s="251">
        <v>2</v>
      </c>
      <c r="Q616" s="251" t="s">
        <v>10738</v>
      </c>
      <c r="R616" s="251" t="s">
        <v>10028</v>
      </c>
      <c r="S616" s="252" t="s">
        <v>696</v>
      </c>
      <c r="T616" s="251" t="str">
        <f t="shared" si="38"/>
        <v>I0306131815600D400</v>
      </c>
      <c r="W616" s="251" t="str">
        <f t="shared" si="39"/>
        <v>I030613181560-0D400</v>
      </c>
    </row>
    <row r="617" spans="1:23" x14ac:dyDescent="0.3">
      <c r="A617" s="256" t="str">
        <f t="shared" si="36"/>
        <v>I0306131-815600D570-00001</v>
      </c>
      <c r="B617" s="251" t="s">
        <v>10739</v>
      </c>
      <c r="C617" s="251" t="s">
        <v>9954</v>
      </c>
      <c r="D617" s="251" t="s">
        <v>10734</v>
      </c>
      <c r="E617" s="251" t="s">
        <v>10205</v>
      </c>
      <c r="F617" s="251" t="s">
        <v>9968</v>
      </c>
      <c r="G617" s="251" t="s">
        <v>719</v>
      </c>
      <c r="H617" s="251" t="s">
        <v>5204</v>
      </c>
      <c r="I617" s="257" t="str">
        <f t="shared" si="37"/>
        <v>-00001</v>
      </c>
      <c r="J617" s="251">
        <v>1</v>
      </c>
      <c r="K617" s="251">
        <v>1</v>
      </c>
      <c r="M617" s="251" t="s">
        <v>9958</v>
      </c>
      <c r="N617" s="251" t="s">
        <v>10735</v>
      </c>
      <c r="O617" s="251">
        <v>1</v>
      </c>
      <c r="Q617" s="251" t="s">
        <v>10739</v>
      </c>
      <c r="R617" s="251" t="s">
        <v>10028</v>
      </c>
      <c r="S617" s="252" t="s">
        <v>718</v>
      </c>
      <c r="T617" s="251" t="str">
        <f t="shared" si="38"/>
        <v>I0306131815600D570</v>
      </c>
      <c r="W617" s="251" t="str">
        <f t="shared" si="39"/>
        <v>I030613181560-0D570</v>
      </c>
    </row>
    <row r="618" spans="1:23" x14ac:dyDescent="0.3">
      <c r="A618" s="256" t="str">
        <f t="shared" si="36"/>
        <v>I0306131-815610D570-00001</v>
      </c>
      <c r="B618" s="251" t="s">
        <v>10740</v>
      </c>
      <c r="C618" s="251" t="s">
        <v>9954</v>
      </c>
      <c r="D618" s="251" t="s">
        <v>10734</v>
      </c>
      <c r="E618" s="251" t="s">
        <v>10205</v>
      </c>
      <c r="F618" s="251" t="s">
        <v>9970</v>
      </c>
      <c r="G618" s="251" t="s">
        <v>723</v>
      </c>
      <c r="H618" s="251" t="s">
        <v>3443</v>
      </c>
      <c r="I618" s="257" t="str">
        <f t="shared" si="37"/>
        <v>-00001</v>
      </c>
      <c r="J618" s="251">
        <v>1</v>
      </c>
      <c r="K618" s="251">
        <v>1</v>
      </c>
      <c r="M618" s="251" t="s">
        <v>9958</v>
      </c>
      <c r="N618" s="251" t="s">
        <v>10735</v>
      </c>
      <c r="O618" s="251">
        <v>1</v>
      </c>
      <c r="Q618" s="251" t="s">
        <v>10740</v>
      </c>
      <c r="R618" s="251" t="s">
        <v>10028</v>
      </c>
      <c r="S618" s="252" t="s">
        <v>722</v>
      </c>
      <c r="T618" s="251" t="str">
        <f t="shared" si="38"/>
        <v>I0306131815610D570</v>
      </c>
      <c r="W618" s="251" t="str">
        <f t="shared" si="39"/>
        <v>I030613181561-0D570</v>
      </c>
    </row>
    <row r="619" spans="1:23" x14ac:dyDescent="0.3">
      <c r="A619" s="256" t="str">
        <f t="shared" si="36"/>
        <v>I0404554-811050K130-00008</v>
      </c>
      <c r="B619" s="251" t="s">
        <v>10741</v>
      </c>
      <c r="C619" s="251" t="s">
        <v>10031</v>
      </c>
      <c r="D619" s="251" t="s">
        <v>10742</v>
      </c>
      <c r="E619" s="251" t="s">
        <v>10205</v>
      </c>
      <c r="F619" s="251" t="s">
        <v>9957</v>
      </c>
      <c r="G619" s="251" t="s">
        <v>187</v>
      </c>
      <c r="H619" s="251" t="s">
        <v>5053</v>
      </c>
      <c r="I619" s="257" t="str">
        <f t="shared" si="37"/>
        <v>-00008</v>
      </c>
      <c r="J619" s="251">
        <v>8</v>
      </c>
      <c r="K619" s="251">
        <v>8</v>
      </c>
      <c r="M619" s="251" t="s">
        <v>9958</v>
      </c>
      <c r="N619" s="251" t="s">
        <v>10382</v>
      </c>
      <c r="O619" s="251">
        <v>8</v>
      </c>
      <c r="Q619" s="251" t="s">
        <v>10741</v>
      </c>
      <c r="R619" s="251" t="s">
        <v>10017</v>
      </c>
      <c r="S619" s="252" t="s">
        <v>186</v>
      </c>
      <c r="T619" s="251" t="str">
        <f t="shared" si="38"/>
        <v>I0404554811050K130</v>
      </c>
      <c r="W619" s="251" t="str">
        <f t="shared" si="39"/>
        <v>I040455481105-0K130</v>
      </c>
    </row>
    <row r="620" spans="1:23" x14ac:dyDescent="0.3">
      <c r="A620" s="256" t="str">
        <f t="shared" si="36"/>
        <v>I0404554-811060K130-00026</v>
      </c>
      <c r="B620" s="251" t="s">
        <v>10743</v>
      </c>
      <c r="C620" s="251" t="s">
        <v>10031</v>
      </c>
      <c r="D620" s="251" t="s">
        <v>10742</v>
      </c>
      <c r="E620" s="251" t="s">
        <v>10205</v>
      </c>
      <c r="F620" s="251" t="s">
        <v>9962</v>
      </c>
      <c r="G620" s="251" t="s">
        <v>196</v>
      </c>
      <c r="H620" s="251" t="s">
        <v>5054</v>
      </c>
      <c r="I620" s="257" t="str">
        <f t="shared" si="37"/>
        <v>-00026</v>
      </c>
      <c r="J620" s="251">
        <v>26</v>
      </c>
      <c r="K620" s="251">
        <v>26</v>
      </c>
      <c r="M620" s="251" t="s">
        <v>9958</v>
      </c>
      <c r="N620" s="251" t="s">
        <v>10382</v>
      </c>
      <c r="O620" s="251">
        <v>26</v>
      </c>
      <c r="Q620" s="251" t="s">
        <v>10743</v>
      </c>
      <c r="R620" s="251" t="s">
        <v>10017</v>
      </c>
      <c r="S620" s="252" t="s">
        <v>195</v>
      </c>
      <c r="T620" s="251" t="str">
        <f t="shared" si="38"/>
        <v>I0404554811060K130</v>
      </c>
      <c r="W620" s="251" t="str">
        <f t="shared" si="39"/>
        <v>I040455481106-0K130</v>
      </c>
    </row>
    <row r="621" spans="1:23" x14ac:dyDescent="0.3">
      <c r="A621" s="256" t="str">
        <f t="shared" si="36"/>
        <v>I0404554-811100KC31-00001</v>
      </c>
      <c r="B621" s="251" t="s">
        <v>10744</v>
      </c>
      <c r="C621" s="251" t="s">
        <v>10031</v>
      </c>
      <c r="D621" s="251" t="s">
        <v>10742</v>
      </c>
      <c r="E621" s="251" t="s">
        <v>10205</v>
      </c>
      <c r="F621" s="251" t="s">
        <v>9964</v>
      </c>
      <c r="G621" s="251" t="s">
        <v>464</v>
      </c>
      <c r="H621" s="251" t="s">
        <v>3422</v>
      </c>
      <c r="I621" s="257" t="str">
        <f t="shared" si="37"/>
        <v>-00001</v>
      </c>
      <c r="J621" s="251">
        <v>1</v>
      </c>
      <c r="K621" s="251">
        <v>1</v>
      </c>
      <c r="M621" s="251" t="s">
        <v>9958</v>
      </c>
      <c r="N621" s="251" t="s">
        <v>10382</v>
      </c>
      <c r="O621" s="251">
        <v>1</v>
      </c>
      <c r="Q621" s="251" t="s">
        <v>10744</v>
      </c>
      <c r="R621" s="251" t="s">
        <v>10017</v>
      </c>
      <c r="S621" s="252" t="s">
        <v>463</v>
      </c>
      <c r="T621" s="251" t="str">
        <f t="shared" si="38"/>
        <v>I0404554811100KC31</v>
      </c>
      <c r="W621" s="251" t="str">
        <f t="shared" si="39"/>
        <v>I040455481110-0KC31</v>
      </c>
    </row>
    <row r="622" spans="1:23" x14ac:dyDescent="0.3">
      <c r="A622" s="256" t="str">
        <f t="shared" si="36"/>
        <v>I0404554-811100KG61-00001</v>
      </c>
      <c r="B622" s="251" t="s">
        <v>10745</v>
      </c>
      <c r="C622" s="251" t="s">
        <v>10031</v>
      </c>
      <c r="D622" s="251" t="s">
        <v>10742</v>
      </c>
      <c r="E622" s="251" t="s">
        <v>10205</v>
      </c>
      <c r="F622" s="251" t="s">
        <v>9966</v>
      </c>
      <c r="G622" s="251" t="s">
        <v>575</v>
      </c>
      <c r="H622" s="251" t="s">
        <v>3422</v>
      </c>
      <c r="I622" s="257" t="str">
        <f t="shared" si="37"/>
        <v>-00001</v>
      </c>
      <c r="J622" s="251">
        <v>1</v>
      </c>
      <c r="K622" s="251">
        <v>1</v>
      </c>
      <c r="M622" s="251" t="s">
        <v>9958</v>
      </c>
      <c r="N622" s="251" t="s">
        <v>10382</v>
      </c>
      <c r="O622" s="251">
        <v>1</v>
      </c>
      <c r="Q622" s="251" t="s">
        <v>10745</v>
      </c>
      <c r="R622" s="251" t="s">
        <v>10017</v>
      </c>
      <c r="S622" s="252" t="s">
        <v>574</v>
      </c>
      <c r="T622" s="251" t="str">
        <f t="shared" si="38"/>
        <v>I0404554811100KG61</v>
      </c>
      <c r="W622" s="251" t="str">
        <f t="shared" si="39"/>
        <v>I040455481110-0KG61</v>
      </c>
    </row>
    <row r="623" spans="1:23" x14ac:dyDescent="0.3">
      <c r="A623" s="256" t="str">
        <f t="shared" si="36"/>
        <v>I0404554-811500KG61-00001</v>
      </c>
      <c r="B623" s="251" t="s">
        <v>10746</v>
      </c>
      <c r="C623" s="251" t="s">
        <v>10031</v>
      </c>
      <c r="D623" s="251" t="s">
        <v>10742</v>
      </c>
      <c r="E623" s="251" t="s">
        <v>10205</v>
      </c>
      <c r="F623" s="251" t="s">
        <v>9968</v>
      </c>
      <c r="G623" s="251" t="s">
        <v>583</v>
      </c>
      <c r="H623" s="251" t="s">
        <v>3429</v>
      </c>
      <c r="I623" s="257" t="str">
        <f t="shared" si="37"/>
        <v>-00001</v>
      </c>
      <c r="J623" s="251">
        <v>1</v>
      </c>
      <c r="K623" s="251">
        <v>1</v>
      </c>
      <c r="M623" s="251" t="s">
        <v>9958</v>
      </c>
      <c r="N623" s="251" t="s">
        <v>10382</v>
      </c>
      <c r="O623" s="251">
        <v>1</v>
      </c>
      <c r="Q623" s="251" t="s">
        <v>10746</v>
      </c>
      <c r="R623" s="251" t="s">
        <v>10017</v>
      </c>
      <c r="S623" s="252" t="s">
        <v>582</v>
      </c>
      <c r="T623" s="251" t="str">
        <f t="shared" si="38"/>
        <v>I0404554811500KG61</v>
      </c>
      <c r="W623" s="251" t="str">
        <f t="shared" si="39"/>
        <v>I040455481150-0KG61</v>
      </c>
    </row>
    <row r="624" spans="1:23" x14ac:dyDescent="0.3">
      <c r="A624" s="256" t="str">
        <f t="shared" si="36"/>
        <v>I0404554-811700KC31-00003</v>
      </c>
      <c r="B624" s="251" t="s">
        <v>10747</v>
      </c>
      <c r="C624" s="251" t="s">
        <v>10031</v>
      </c>
      <c r="D624" s="251" t="s">
        <v>10742</v>
      </c>
      <c r="E624" s="251" t="s">
        <v>10205</v>
      </c>
      <c r="F624" s="251" t="s">
        <v>9970</v>
      </c>
      <c r="G624" s="251" t="s">
        <v>482</v>
      </c>
      <c r="H624" s="251" t="s">
        <v>5102</v>
      </c>
      <c r="I624" s="257" t="str">
        <f t="shared" si="37"/>
        <v>-00003</v>
      </c>
      <c r="J624" s="251">
        <v>3</v>
      </c>
      <c r="K624" s="251">
        <v>3</v>
      </c>
      <c r="M624" s="251" t="s">
        <v>9958</v>
      </c>
      <c r="N624" s="251" t="s">
        <v>10382</v>
      </c>
      <c r="O624" s="251">
        <v>3</v>
      </c>
      <c r="Q624" s="251" t="s">
        <v>10747</v>
      </c>
      <c r="R624" s="251" t="s">
        <v>10017</v>
      </c>
      <c r="S624" s="252" t="s">
        <v>481</v>
      </c>
      <c r="T624" s="251" t="str">
        <f t="shared" si="38"/>
        <v>I0404554811700KC31</v>
      </c>
      <c r="W624" s="251" t="str">
        <f t="shared" si="39"/>
        <v>I040455481170-0KC31</v>
      </c>
    </row>
    <row r="625" spans="1:23" x14ac:dyDescent="0.3">
      <c r="A625" s="256" t="str">
        <f t="shared" si="36"/>
        <v>I0404554-811700KF31-00001</v>
      </c>
      <c r="B625" s="251" t="s">
        <v>10748</v>
      </c>
      <c r="C625" s="251" t="s">
        <v>10031</v>
      </c>
      <c r="D625" s="251" t="s">
        <v>10742</v>
      </c>
      <c r="E625" s="251" t="s">
        <v>10205</v>
      </c>
      <c r="F625" s="251" t="s">
        <v>9972</v>
      </c>
      <c r="G625" s="251" t="s">
        <v>533</v>
      </c>
      <c r="H625" s="251" t="s">
        <v>5102</v>
      </c>
      <c r="I625" s="257" t="str">
        <f t="shared" si="37"/>
        <v>-00001</v>
      </c>
      <c r="J625" s="251">
        <v>1</v>
      </c>
      <c r="K625" s="251">
        <v>1</v>
      </c>
      <c r="M625" s="251" t="s">
        <v>9958</v>
      </c>
      <c r="N625" s="251" t="s">
        <v>10382</v>
      </c>
      <c r="O625" s="251">
        <v>1</v>
      </c>
      <c r="Q625" s="251" t="s">
        <v>10748</v>
      </c>
      <c r="R625" s="251" t="s">
        <v>10017</v>
      </c>
      <c r="S625" s="252" t="s">
        <v>532</v>
      </c>
      <c r="T625" s="251" t="str">
        <f t="shared" si="38"/>
        <v>I0404554811700KF31</v>
      </c>
      <c r="W625" s="251" t="str">
        <f t="shared" si="39"/>
        <v>I040455481170-0KF31</v>
      </c>
    </row>
    <row r="626" spans="1:23" x14ac:dyDescent="0.3">
      <c r="A626" s="256" t="str">
        <f t="shared" si="36"/>
        <v>I0404554-811700KG61-00001</v>
      </c>
      <c r="B626" s="251" t="s">
        <v>10749</v>
      </c>
      <c r="C626" s="251" t="s">
        <v>10031</v>
      </c>
      <c r="D626" s="251" t="s">
        <v>10742</v>
      </c>
      <c r="E626" s="251" t="s">
        <v>10205</v>
      </c>
      <c r="F626" s="251" t="s">
        <v>9974</v>
      </c>
      <c r="G626" s="251" t="s">
        <v>586</v>
      </c>
      <c r="H626" s="251" t="s">
        <v>5102</v>
      </c>
      <c r="I626" s="257" t="str">
        <f t="shared" si="37"/>
        <v>-00001</v>
      </c>
      <c r="J626" s="251">
        <v>1</v>
      </c>
      <c r="K626" s="251">
        <v>1</v>
      </c>
      <c r="M626" s="251" t="s">
        <v>9958</v>
      </c>
      <c r="N626" s="251" t="s">
        <v>10382</v>
      </c>
      <c r="O626" s="251">
        <v>1</v>
      </c>
      <c r="Q626" s="251" t="s">
        <v>10749</v>
      </c>
      <c r="R626" s="251" t="s">
        <v>10017</v>
      </c>
      <c r="S626" s="252" t="s">
        <v>585</v>
      </c>
      <c r="T626" s="251" t="str">
        <f t="shared" si="38"/>
        <v>I0404554811700KG61</v>
      </c>
      <c r="W626" s="251" t="str">
        <f t="shared" si="39"/>
        <v>I040455481170-0KG61</v>
      </c>
    </row>
    <row r="627" spans="1:23" x14ac:dyDescent="0.3">
      <c r="A627" s="256" t="str">
        <f t="shared" si="36"/>
        <v>I0404554-815500K120-00001</v>
      </c>
      <c r="B627" s="251" t="s">
        <v>10750</v>
      </c>
      <c r="C627" s="251" t="s">
        <v>10031</v>
      </c>
      <c r="D627" s="251" t="s">
        <v>10742</v>
      </c>
      <c r="E627" s="251" t="s">
        <v>10205</v>
      </c>
      <c r="F627" s="251" t="s">
        <v>9976</v>
      </c>
      <c r="G627" s="251" t="s">
        <v>625</v>
      </c>
      <c r="H627" s="251" t="s">
        <v>5202</v>
      </c>
      <c r="I627" s="257" t="str">
        <f t="shared" si="37"/>
        <v>-00001</v>
      </c>
      <c r="J627" s="251">
        <v>1</v>
      </c>
      <c r="K627" s="251">
        <v>1</v>
      </c>
      <c r="M627" s="251" t="s">
        <v>9958</v>
      </c>
      <c r="N627" s="251" t="s">
        <v>10382</v>
      </c>
      <c r="O627" s="251">
        <v>1</v>
      </c>
      <c r="Q627" s="251" t="s">
        <v>10750</v>
      </c>
      <c r="R627" s="251" t="s">
        <v>10017</v>
      </c>
      <c r="S627" s="252" t="s">
        <v>8</v>
      </c>
      <c r="T627" s="251" t="str">
        <f t="shared" si="38"/>
        <v>I0404554815500K120</v>
      </c>
      <c r="W627" s="251" t="str">
        <f t="shared" si="39"/>
        <v>I040455481550-0K120</v>
      </c>
    </row>
    <row r="628" spans="1:23" x14ac:dyDescent="0.3">
      <c r="A628" s="256" t="str">
        <f t="shared" si="36"/>
        <v>I0404554-815510K120-00002</v>
      </c>
      <c r="B628" s="251" t="s">
        <v>10751</v>
      </c>
      <c r="C628" s="251" t="s">
        <v>10031</v>
      </c>
      <c r="D628" s="251" t="s">
        <v>10742</v>
      </c>
      <c r="E628" s="251" t="s">
        <v>10205</v>
      </c>
      <c r="F628" s="251" t="s">
        <v>9978</v>
      </c>
      <c r="G628" s="251" t="s">
        <v>637</v>
      </c>
      <c r="H628" s="251" t="s">
        <v>5203</v>
      </c>
      <c r="I628" s="257" t="str">
        <f t="shared" si="37"/>
        <v>-00002</v>
      </c>
      <c r="J628" s="251">
        <v>2</v>
      </c>
      <c r="K628" s="251">
        <v>2</v>
      </c>
      <c r="M628" s="251" t="s">
        <v>9958</v>
      </c>
      <c r="N628" s="251" t="s">
        <v>10382</v>
      </c>
      <c r="O628" s="251">
        <v>2</v>
      </c>
      <c r="Q628" s="251" t="s">
        <v>10751</v>
      </c>
      <c r="R628" s="251" t="s">
        <v>10017</v>
      </c>
      <c r="S628" s="252" t="s">
        <v>636</v>
      </c>
      <c r="T628" s="251" t="str">
        <f t="shared" si="38"/>
        <v>I0404554815510K120</v>
      </c>
      <c r="W628" s="251" t="str">
        <f t="shared" si="39"/>
        <v>I040455481551-0K120</v>
      </c>
    </row>
    <row r="629" spans="1:23" x14ac:dyDescent="0.3">
      <c r="A629" s="256" t="str">
        <f t="shared" si="36"/>
        <v>I0404554-815510K210-00009</v>
      </c>
      <c r="B629" s="251" t="s">
        <v>10752</v>
      </c>
      <c r="C629" s="251" t="s">
        <v>10031</v>
      </c>
      <c r="D629" s="251" t="s">
        <v>10742</v>
      </c>
      <c r="E629" s="251" t="s">
        <v>10205</v>
      </c>
      <c r="F629" s="251" t="s">
        <v>9980</v>
      </c>
      <c r="G629" s="251" t="s">
        <v>667</v>
      </c>
      <c r="H629" s="251" t="s">
        <v>3436</v>
      </c>
      <c r="I629" s="257" t="str">
        <f t="shared" si="37"/>
        <v>-00009</v>
      </c>
      <c r="J629" s="251">
        <v>9</v>
      </c>
      <c r="K629" s="251">
        <v>9</v>
      </c>
      <c r="M629" s="251" t="s">
        <v>9958</v>
      </c>
      <c r="N629" s="251" t="s">
        <v>10382</v>
      </c>
      <c r="O629" s="251">
        <v>9</v>
      </c>
      <c r="Q629" s="251" t="s">
        <v>10752</v>
      </c>
      <c r="R629" s="251" t="s">
        <v>10017</v>
      </c>
      <c r="S629" s="252" t="s">
        <v>666</v>
      </c>
      <c r="T629" s="251" t="str">
        <f t="shared" si="38"/>
        <v>I0404554815510K210</v>
      </c>
      <c r="W629" s="251" t="str">
        <f t="shared" si="39"/>
        <v>I040455481551-0K210</v>
      </c>
    </row>
    <row r="630" spans="1:23" x14ac:dyDescent="0.3">
      <c r="A630" s="256" t="str">
        <f t="shared" si="36"/>
        <v>I0404554-815600K120-00002</v>
      </c>
      <c r="B630" s="251" t="s">
        <v>10753</v>
      </c>
      <c r="C630" s="251" t="s">
        <v>10031</v>
      </c>
      <c r="D630" s="251" t="s">
        <v>10742</v>
      </c>
      <c r="E630" s="251" t="s">
        <v>10205</v>
      </c>
      <c r="F630" s="251" t="s">
        <v>9982</v>
      </c>
      <c r="G630" s="251" t="s">
        <v>641</v>
      </c>
      <c r="H630" s="251" t="s">
        <v>5204</v>
      </c>
      <c r="I630" s="257" t="str">
        <f t="shared" si="37"/>
        <v>-00002</v>
      </c>
      <c r="J630" s="251">
        <v>2</v>
      </c>
      <c r="K630" s="251">
        <v>2</v>
      </c>
      <c r="M630" s="251" t="s">
        <v>9958</v>
      </c>
      <c r="N630" s="251" t="s">
        <v>10382</v>
      </c>
      <c r="O630" s="251">
        <v>2</v>
      </c>
      <c r="Q630" s="251" t="s">
        <v>10753</v>
      </c>
      <c r="R630" s="251" t="s">
        <v>10017</v>
      </c>
      <c r="S630" s="252" t="s">
        <v>640</v>
      </c>
      <c r="T630" s="251" t="str">
        <f t="shared" si="38"/>
        <v>I0404554815600K120</v>
      </c>
      <c r="W630" s="251" t="str">
        <f t="shared" si="39"/>
        <v>I040455481560-0K120</v>
      </c>
    </row>
    <row r="631" spans="1:23" x14ac:dyDescent="0.3">
      <c r="A631" s="256" t="str">
        <f t="shared" si="36"/>
        <v>I0404554-81560BZ850-00002</v>
      </c>
      <c r="B631" s="251" t="s">
        <v>10754</v>
      </c>
      <c r="C631" s="251" t="s">
        <v>10031</v>
      </c>
      <c r="D631" s="251" t="s">
        <v>10742</v>
      </c>
      <c r="E631" s="251" t="s">
        <v>10205</v>
      </c>
      <c r="F631" s="251" t="s">
        <v>9984</v>
      </c>
      <c r="G631" s="251" t="s">
        <v>5302</v>
      </c>
      <c r="H631" s="251" t="s">
        <v>5204</v>
      </c>
      <c r="I631" s="257" t="str">
        <f t="shared" si="37"/>
        <v>-00002</v>
      </c>
      <c r="J631" s="251">
        <v>2</v>
      </c>
      <c r="K631" s="251">
        <v>2</v>
      </c>
      <c r="M631" s="251" t="s">
        <v>9958</v>
      </c>
      <c r="N631" s="251" t="s">
        <v>10382</v>
      </c>
      <c r="O631" s="251">
        <v>2</v>
      </c>
      <c r="Q631" s="251" t="s">
        <v>10754</v>
      </c>
      <c r="R631" s="251" t="s">
        <v>10017</v>
      </c>
      <c r="S631" s="252" t="s">
        <v>4316</v>
      </c>
      <c r="T631" s="251" t="str">
        <f t="shared" si="38"/>
        <v>I040455481560BZ850</v>
      </c>
      <c r="W631" s="251" t="str">
        <f t="shared" si="39"/>
        <v>I040455481560-BZ850</v>
      </c>
    </row>
    <row r="632" spans="1:23" x14ac:dyDescent="0.3">
      <c r="A632" s="256" t="str">
        <f t="shared" si="36"/>
        <v>I0404554-815610K120-00002</v>
      </c>
      <c r="B632" s="251" t="s">
        <v>10755</v>
      </c>
      <c r="C632" s="251" t="s">
        <v>10031</v>
      </c>
      <c r="D632" s="251" t="s">
        <v>10742</v>
      </c>
      <c r="E632" s="251" t="s">
        <v>10205</v>
      </c>
      <c r="F632" s="251" t="s">
        <v>9986</v>
      </c>
      <c r="G632" s="251" t="s">
        <v>650</v>
      </c>
      <c r="H632" s="251" t="s">
        <v>5205</v>
      </c>
      <c r="I632" s="257" t="str">
        <f t="shared" si="37"/>
        <v>-00002</v>
      </c>
      <c r="J632" s="251">
        <v>2</v>
      </c>
      <c r="K632" s="251">
        <v>2</v>
      </c>
      <c r="M632" s="251" t="s">
        <v>9958</v>
      </c>
      <c r="N632" s="251" t="s">
        <v>10382</v>
      </c>
      <c r="O632" s="251">
        <v>2</v>
      </c>
      <c r="Q632" s="251" t="s">
        <v>10755</v>
      </c>
      <c r="R632" s="251" t="s">
        <v>10017</v>
      </c>
      <c r="S632" s="252" t="s">
        <v>649</v>
      </c>
      <c r="T632" s="251" t="str">
        <f t="shared" si="38"/>
        <v>I0404554815610K120</v>
      </c>
      <c r="W632" s="251" t="str">
        <f t="shared" si="39"/>
        <v>I040455481561-0K120</v>
      </c>
    </row>
    <row r="633" spans="1:23" x14ac:dyDescent="0.3">
      <c r="A633" s="256" t="str">
        <f t="shared" si="36"/>
        <v>I0404554-815610K210-00010</v>
      </c>
      <c r="B633" s="251" t="s">
        <v>10756</v>
      </c>
      <c r="C633" s="251" t="s">
        <v>10031</v>
      </c>
      <c r="D633" s="251" t="s">
        <v>10742</v>
      </c>
      <c r="E633" s="251" t="s">
        <v>10205</v>
      </c>
      <c r="F633" s="251" t="s">
        <v>9988</v>
      </c>
      <c r="G633" s="251" t="s">
        <v>678</v>
      </c>
      <c r="H633" s="251" t="s">
        <v>3443</v>
      </c>
      <c r="I633" s="257" t="str">
        <f t="shared" si="37"/>
        <v>-00010</v>
      </c>
      <c r="J633" s="251">
        <v>10</v>
      </c>
      <c r="K633" s="251">
        <v>10</v>
      </c>
      <c r="M633" s="251" t="s">
        <v>9958</v>
      </c>
      <c r="N633" s="251" t="s">
        <v>10382</v>
      </c>
      <c r="O633" s="251">
        <v>10</v>
      </c>
      <c r="Q633" s="251" t="s">
        <v>10756</v>
      </c>
      <c r="R633" s="251" t="s">
        <v>10017</v>
      </c>
      <c r="S633" s="252" t="s">
        <v>677</v>
      </c>
      <c r="T633" s="251" t="str">
        <f t="shared" si="38"/>
        <v>I0404554815610K210</v>
      </c>
      <c r="W633" s="251" t="str">
        <f t="shared" si="39"/>
        <v>I040455481561-0K210</v>
      </c>
    </row>
    <row r="634" spans="1:23" x14ac:dyDescent="0.3">
      <c r="A634" s="256" t="str">
        <f t="shared" si="36"/>
        <v>I0404555-81110VT040-00003</v>
      </c>
      <c r="B634" s="251" t="s">
        <v>10757</v>
      </c>
      <c r="C634" s="251" t="s">
        <v>10031</v>
      </c>
      <c r="D634" s="251" t="s">
        <v>10758</v>
      </c>
      <c r="E634" s="251" t="s">
        <v>10205</v>
      </c>
      <c r="F634" s="251" t="s">
        <v>9957</v>
      </c>
      <c r="G634" s="251" t="s">
        <v>10047</v>
      </c>
      <c r="H634" s="251" t="s">
        <v>3422</v>
      </c>
      <c r="I634" s="257" t="str">
        <f t="shared" si="37"/>
        <v>-00003</v>
      </c>
      <c r="J634" s="251">
        <v>3</v>
      </c>
      <c r="K634" s="251">
        <v>3</v>
      </c>
      <c r="M634" s="251" t="s">
        <v>9958</v>
      </c>
      <c r="N634" s="251" t="s">
        <v>10735</v>
      </c>
      <c r="O634" s="251">
        <v>3</v>
      </c>
      <c r="Q634" s="251" t="s">
        <v>10757</v>
      </c>
      <c r="R634" s="251" t="s">
        <v>10028</v>
      </c>
      <c r="S634" s="252" t="s">
        <v>3713</v>
      </c>
      <c r="T634" s="251" t="str">
        <f t="shared" si="38"/>
        <v>I040455581110VT040</v>
      </c>
      <c r="W634" s="251" t="str">
        <f t="shared" si="39"/>
        <v>I040455581110-VT040</v>
      </c>
    </row>
    <row r="635" spans="1:23" x14ac:dyDescent="0.3">
      <c r="A635" s="256" t="str">
        <f t="shared" si="36"/>
        <v>I0404555-81110VT080-00003</v>
      </c>
      <c r="B635" s="251" t="s">
        <v>10759</v>
      </c>
      <c r="C635" s="251" t="s">
        <v>10031</v>
      </c>
      <c r="D635" s="251" t="s">
        <v>10758</v>
      </c>
      <c r="E635" s="251" t="s">
        <v>10205</v>
      </c>
      <c r="F635" s="251" t="s">
        <v>9962</v>
      </c>
      <c r="G635" s="251" t="s">
        <v>4985</v>
      </c>
      <c r="H635" s="251" t="s">
        <v>3422</v>
      </c>
      <c r="I635" s="257" t="str">
        <f t="shared" si="37"/>
        <v>-00003</v>
      </c>
      <c r="J635" s="251">
        <v>3</v>
      </c>
      <c r="K635" s="251">
        <v>3</v>
      </c>
      <c r="M635" s="251" t="s">
        <v>9958</v>
      </c>
      <c r="N635" s="251" t="s">
        <v>10735</v>
      </c>
      <c r="O635" s="251">
        <v>3</v>
      </c>
      <c r="Q635" s="251" t="s">
        <v>10759</v>
      </c>
      <c r="R635" s="251" t="s">
        <v>10028</v>
      </c>
      <c r="S635" s="252" t="s">
        <v>3719</v>
      </c>
      <c r="T635" s="251" t="str">
        <f t="shared" si="38"/>
        <v>I040455581110VT080</v>
      </c>
      <c r="W635" s="251" t="str">
        <f t="shared" si="39"/>
        <v>I040455581110-VT080</v>
      </c>
    </row>
    <row r="636" spans="1:23" x14ac:dyDescent="0.3">
      <c r="A636" s="256" t="str">
        <f t="shared" si="36"/>
        <v>I0404555-81110VT100-00002</v>
      </c>
      <c r="B636" s="251" t="s">
        <v>10760</v>
      </c>
      <c r="C636" s="251" t="s">
        <v>10031</v>
      </c>
      <c r="D636" s="251" t="s">
        <v>10758</v>
      </c>
      <c r="E636" s="251" t="s">
        <v>10205</v>
      </c>
      <c r="F636" s="251" t="s">
        <v>9964</v>
      </c>
      <c r="G636" s="251" t="s">
        <v>10049</v>
      </c>
      <c r="H636" s="251" t="s">
        <v>3422</v>
      </c>
      <c r="I636" s="257" t="str">
        <f t="shared" si="37"/>
        <v>-00002</v>
      </c>
      <c r="J636" s="251">
        <v>2</v>
      </c>
      <c r="K636" s="251">
        <v>2</v>
      </c>
      <c r="M636" s="251" t="s">
        <v>9958</v>
      </c>
      <c r="N636" s="251" t="s">
        <v>10735</v>
      </c>
      <c r="O636" s="251">
        <v>2</v>
      </c>
      <c r="Q636" s="251" t="s">
        <v>10760</v>
      </c>
      <c r="R636" s="251" t="s">
        <v>10028</v>
      </c>
      <c r="S636" s="252" t="s">
        <v>3723</v>
      </c>
      <c r="T636" s="251" t="str">
        <f t="shared" si="38"/>
        <v>I040455581110VT100</v>
      </c>
      <c r="W636" s="251" t="str">
        <f t="shared" si="39"/>
        <v>I040455581110-VT100</v>
      </c>
    </row>
    <row r="637" spans="1:23" x14ac:dyDescent="0.3">
      <c r="A637" s="256" t="str">
        <f t="shared" si="36"/>
        <v>I0404555-81130VT080-00001</v>
      </c>
      <c r="B637" s="251" t="s">
        <v>10761</v>
      </c>
      <c r="C637" s="251" t="s">
        <v>10031</v>
      </c>
      <c r="D637" s="251" t="s">
        <v>10758</v>
      </c>
      <c r="E637" s="251" t="s">
        <v>10205</v>
      </c>
      <c r="F637" s="251" t="s">
        <v>9966</v>
      </c>
      <c r="G637" s="251" t="s">
        <v>10762</v>
      </c>
      <c r="H637" s="251" t="s">
        <v>5101</v>
      </c>
      <c r="I637" s="257" t="str">
        <f t="shared" si="37"/>
        <v>-00001</v>
      </c>
      <c r="J637" s="251">
        <v>1</v>
      </c>
      <c r="K637" s="251">
        <v>1</v>
      </c>
      <c r="M637" s="251" t="s">
        <v>9958</v>
      </c>
      <c r="N637" s="251" t="s">
        <v>10735</v>
      </c>
      <c r="O637" s="251">
        <v>1</v>
      </c>
      <c r="Q637" s="251" t="s">
        <v>10761</v>
      </c>
      <c r="R637" s="251" t="s">
        <v>10028</v>
      </c>
      <c r="S637" s="252" t="s">
        <v>8699</v>
      </c>
      <c r="T637" s="251" t="str">
        <f t="shared" si="38"/>
        <v>I040455581130VT080</v>
      </c>
      <c r="W637" s="251" t="str">
        <f t="shared" si="39"/>
        <v>I040455581130-VT080</v>
      </c>
    </row>
    <row r="638" spans="1:23" x14ac:dyDescent="0.3">
      <c r="A638" s="256" t="str">
        <f t="shared" si="36"/>
        <v>I0404555-811500K300-00001</v>
      </c>
      <c r="B638" s="251" t="s">
        <v>10763</v>
      </c>
      <c r="C638" s="251" t="s">
        <v>10031</v>
      </c>
      <c r="D638" s="251" t="s">
        <v>10758</v>
      </c>
      <c r="E638" s="251" t="s">
        <v>10205</v>
      </c>
      <c r="F638" s="251" t="s">
        <v>9968</v>
      </c>
      <c r="G638" s="251" t="s">
        <v>234</v>
      </c>
      <c r="H638" s="251" t="s">
        <v>5093</v>
      </c>
      <c r="I638" s="257" t="str">
        <f t="shared" si="37"/>
        <v>-00001</v>
      </c>
      <c r="J638" s="251">
        <v>1</v>
      </c>
      <c r="K638" s="251">
        <v>1</v>
      </c>
      <c r="M638" s="251" t="s">
        <v>9958</v>
      </c>
      <c r="N638" s="251" t="s">
        <v>10735</v>
      </c>
      <c r="O638" s="251">
        <v>1</v>
      </c>
      <c r="Q638" s="251" t="s">
        <v>10763</v>
      </c>
      <c r="R638" s="251" t="s">
        <v>10028</v>
      </c>
      <c r="S638" s="252" t="s">
        <v>233</v>
      </c>
      <c r="T638" s="251" t="str">
        <f t="shared" si="38"/>
        <v>I0404555811500K300</v>
      </c>
      <c r="W638" s="251" t="str">
        <f t="shared" si="39"/>
        <v>I040455581150-0K300</v>
      </c>
    </row>
    <row r="639" spans="1:23" x14ac:dyDescent="0.3">
      <c r="A639" s="256" t="str">
        <f t="shared" si="36"/>
        <v>I0404555-81150VT040-00003</v>
      </c>
      <c r="B639" s="251" t="s">
        <v>10764</v>
      </c>
      <c r="C639" s="251" t="s">
        <v>10031</v>
      </c>
      <c r="D639" s="251" t="s">
        <v>10758</v>
      </c>
      <c r="E639" s="251" t="s">
        <v>10205</v>
      </c>
      <c r="F639" s="251" t="s">
        <v>9970</v>
      </c>
      <c r="G639" s="251" t="s">
        <v>10051</v>
      </c>
      <c r="H639" s="251" t="s">
        <v>3429</v>
      </c>
      <c r="I639" s="257" t="str">
        <f t="shared" si="37"/>
        <v>-00003</v>
      </c>
      <c r="J639" s="251">
        <v>3</v>
      </c>
      <c r="K639" s="251">
        <v>3</v>
      </c>
      <c r="M639" s="251" t="s">
        <v>9958</v>
      </c>
      <c r="N639" s="251" t="s">
        <v>10735</v>
      </c>
      <c r="O639" s="251">
        <v>3</v>
      </c>
      <c r="Q639" s="251" t="s">
        <v>10764</v>
      </c>
      <c r="R639" s="251" t="s">
        <v>10028</v>
      </c>
      <c r="S639" s="252" t="s">
        <v>3725</v>
      </c>
      <c r="T639" s="251" t="str">
        <f t="shared" si="38"/>
        <v>I040455581150VT040</v>
      </c>
      <c r="W639" s="251" t="str">
        <f t="shared" si="39"/>
        <v>I040455581150-VT040</v>
      </c>
    </row>
    <row r="640" spans="1:23" x14ac:dyDescent="0.3">
      <c r="A640" s="256" t="str">
        <f t="shared" si="36"/>
        <v>I0404555-81150VT080-00001</v>
      </c>
      <c r="B640" s="251" t="s">
        <v>10765</v>
      </c>
      <c r="C640" s="251" t="s">
        <v>10031</v>
      </c>
      <c r="D640" s="251" t="s">
        <v>10758</v>
      </c>
      <c r="E640" s="251" t="s">
        <v>10205</v>
      </c>
      <c r="F640" s="251" t="s">
        <v>9972</v>
      </c>
      <c r="G640" s="251" t="s">
        <v>10242</v>
      </c>
      <c r="H640" s="251" t="s">
        <v>3429</v>
      </c>
      <c r="I640" s="257" t="str">
        <f t="shared" si="37"/>
        <v>-00001</v>
      </c>
      <c r="J640" s="251">
        <v>1</v>
      </c>
      <c r="K640" s="251">
        <v>1</v>
      </c>
      <c r="M640" s="251" t="s">
        <v>9958</v>
      </c>
      <c r="N640" s="251" t="s">
        <v>10735</v>
      </c>
      <c r="O640" s="251">
        <v>1</v>
      </c>
      <c r="Q640" s="251" t="s">
        <v>10765</v>
      </c>
      <c r="R640" s="251" t="s">
        <v>10028</v>
      </c>
      <c r="S640" s="252" t="s">
        <v>3731</v>
      </c>
      <c r="T640" s="251" t="str">
        <f t="shared" si="38"/>
        <v>I040455581150VT080</v>
      </c>
      <c r="W640" s="251" t="str">
        <f t="shared" si="39"/>
        <v>I040455581150-VT080</v>
      </c>
    </row>
    <row r="641" spans="1:23" x14ac:dyDescent="0.3">
      <c r="A641" s="256" t="str">
        <f t="shared" si="36"/>
        <v>I0404555-81150VT100-00002</v>
      </c>
      <c r="B641" s="251" t="s">
        <v>10766</v>
      </c>
      <c r="C641" s="251" t="s">
        <v>10031</v>
      </c>
      <c r="D641" s="251" t="s">
        <v>10758</v>
      </c>
      <c r="E641" s="251" t="s">
        <v>10205</v>
      </c>
      <c r="F641" s="251" t="s">
        <v>9974</v>
      </c>
      <c r="G641" s="251" t="s">
        <v>4999</v>
      </c>
      <c r="H641" s="251" t="s">
        <v>3429</v>
      </c>
      <c r="I641" s="257" t="str">
        <f t="shared" si="37"/>
        <v>-00002</v>
      </c>
      <c r="J641" s="251">
        <v>2</v>
      </c>
      <c r="K641" s="251">
        <v>2</v>
      </c>
      <c r="M641" s="251" t="s">
        <v>9958</v>
      </c>
      <c r="N641" s="251" t="s">
        <v>10735</v>
      </c>
      <c r="O641" s="251">
        <v>2</v>
      </c>
      <c r="Q641" s="251" t="s">
        <v>10766</v>
      </c>
      <c r="R641" s="251" t="s">
        <v>10028</v>
      </c>
      <c r="S641" s="252" t="s">
        <v>3735</v>
      </c>
      <c r="T641" s="251" t="str">
        <f t="shared" si="38"/>
        <v>I040455581150VT100</v>
      </c>
      <c r="W641" s="251" t="str">
        <f t="shared" si="39"/>
        <v>I040455581150-VT100</v>
      </c>
    </row>
    <row r="642" spans="1:23" x14ac:dyDescent="0.3">
      <c r="A642" s="256" t="str">
        <f t="shared" si="36"/>
        <v>I0404555-811700K310-00002</v>
      </c>
      <c r="B642" s="251" t="s">
        <v>10767</v>
      </c>
      <c r="C642" s="251" t="s">
        <v>10031</v>
      </c>
      <c r="D642" s="251" t="s">
        <v>10758</v>
      </c>
      <c r="E642" s="251" t="s">
        <v>10205</v>
      </c>
      <c r="F642" s="251" t="s">
        <v>9976</v>
      </c>
      <c r="G642" s="251" t="s">
        <v>254</v>
      </c>
      <c r="H642" s="251" t="s">
        <v>5094</v>
      </c>
      <c r="I642" s="257" t="str">
        <f t="shared" si="37"/>
        <v>-00002</v>
      </c>
      <c r="J642" s="251">
        <v>2</v>
      </c>
      <c r="K642" s="251">
        <v>2</v>
      </c>
      <c r="M642" s="251" t="s">
        <v>9958</v>
      </c>
      <c r="N642" s="251" t="s">
        <v>10735</v>
      </c>
      <c r="O642" s="251">
        <v>2</v>
      </c>
      <c r="Q642" s="251" t="s">
        <v>10767</v>
      </c>
      <c r="R642" s="251" t="s">
        <v>10028</v>
      </c>
      <c r="S642" s="252" t="s">
        <v>253</v>
      </c>
      <c r="T642" s="251" t="str">
        <f t="shared" si="38"/>
        <v>I0404555811700K310</v>
      </c>
      <c r="W642" s="251" t="str">
        <f t="shared" si="39"/>
        <v>I040455581170-0K310</v>
      </c>
    </row>
    <row r="643" spans="1:23" x14ac:dyDescent="0.3">
      <c r="A643" s="256" t="str">
        <f t="shared" si="36"/>
        <v>I0404555-81170VT040-00001</v>
      </c>
      <c r="B643" s="251" t="s">
        <v>10768</v>
      </c>
      <c r="C643" s="251" t="s">
        <v>10031</v>
      </c>
      <c r="D643" s="251" t="s">
        <v>10758</v>
      </c>
      <c r="E643" s="251" t="s">
        <v>10205</v>
      </c>
      <c r="F643" s="251" t="s">
        <v>9978</v>
      </c>
      <c r="G643" s="251" t="s">
        <v>10054</v>
      </c>
      <c r="H643" s="251" t="s">
        <v>5102</v>
      </c>
      <c r="I643" s="257" t="str">
        <f t="shared" si="37"/>
        <v>-00001</v>
      </c>
      <c r="J643" s="251">
        <v>1</v>
      </c>
      <c r="K643" s="251">
        <v>1</v>
      </c>
      <c r="M643" s="251" t="s">
        <v>9958</v>
      </c>
      <c r="N643" s="251" t="s">
        <v>10735</v>
      </c>
      <c r="O643" s="251">
        <v>1</v>
      </c>
      <c r="Q643" s="251" t="s">
        <v>10768</v>
      </c>
      <c r="R643" s="251" t="s">
        <v>10028</v>
      </c>
      <c r="S643" s="252" t="s">
        <v>8706</v>
      </c>
      <c r="T643" s="251" t="str">
        <f t="shared" si="38"/>
        <v>I040455581170VT040</v>
      </c>
      <c r="W643" s="251" t="str">
        <f t="shared" si="39"/>
        <v>I040455581170-VT040</v>
      </c>
    </row>
    <row r="644" spans="1:23" x14ac:dyDescent="0.3">
      <c r="A644" s="256" t="str">
        <f t="shared" si="36"/>
        <v>I0404555-812100K031-00001</v>
      </c>
      <c r="B644" s="251" t="s">
        <v>10769</v>
      </c>
      <c r="C644" s="251" t="s">
        <v>10031</v>
      </c>
      <c r="D644" s="251" t="s">
        <v>10758</v>
      </c>
      <c r="E644" s="251" t="s">
        <v>10205</v>
      </c>
      <c r="F644" s="251" t="s">
        <v>9980</v>
      </c>
      <c r="G644" s="251" t="s">
        <v>593</v>
      </c>
      <c r="H644" s="251" t="s">
        <v>5163</v>
      </c>
      <c r="I644" s="257" t="str">
        <f t="shared" si="37"/>
        <v>-00001</v>
      </c>
      <c r="J644" s="251">
        <v>1</v>
      </c>
      <c r="K644" s="251">
        <v>1</v>
      </c>
      <c r="M644" s="251" t="s">
        <v>9993</v>
      </c>
      <c r="N644" s="251" t="s">
        <v>10735</v>
      </c>
      <c r="O644" s="251">
        <v>1</v>
      </c>
      <c r="Q644" s="251" t="s">
        <v>10769</v>
      </c>
      <c r="R644" s="251" t="s">
        <v>10028</v>
      </c>
      <c r="S644" s="252" t="s">
        <v>592</v>
      </c>
      <c r="T644" s="251" t="str">
        <f t="shared" si="38"/>
        <v>I0404555812100K031</v>
      </c>
      <c r="W644" s="251" t="str">
        <f t="shared" si="39"/>
        <v>I040455581210-0K031</v>
      </c>
    </row>
    <row r="645" spans="1:23" x14ac:dyDescent="0.3">
      <c r="A645" s="256" t="str">
        <f t="shared" si="36"/>
        <v>I0404555-812200K031-00001</v>
      </c>
      <c r="B645" s="251" t="s">
        <v>10770</v>
      </c>
      <c r="C645" s="251" t="s">
        <v>10031</v>
      </c>
      <c r="D645" s="251" t="s">
        <v>10758</v>
      </c>
      <c r="E645" s="251" t="s">
        <v>10205</v>
      </c>
      <c r="F645" s="251" t="s">
        <v>9982</v>
      </c>
      <c r="G645" s="251" t="s">
        <v>601</v>
      </c>
      <c r="H645" s="251" t="s">
        <v>5165</v>
      </c>
      <c r="I645" s="257" t="str">
        <f t="shared" si="37"/>
        <v>-00001</v>
      </c>
      <c r="J645" s="251">
        <v>1</v>
      </c>
      <c r="K645" s="251">
        <v>1</v>
      </c>
      <c r="M645" s="251" t="s">
        <v>9993</v>
      </c>
      <c r="N645" s="251" t="s">
        <v>10735</v>
      </c>
      <c r="O645" s="251">
        <v>1</v>
      </c>
      <c r="Q645" s="251" t="s">
        <v>10770</v>
      </c>
      <c r="R645" s="251" t="s">
        <v>10028</v>
      </c>
      <c r="S645" s="252" t="s">
        <v>600</v>
      </c>
      <c r="T645" s="251" t="str">
        <f t="shared" si="38"/>
        <v>I0404555812200K031</v>
      </c>
      <c r="W645" s="251" t="str">
        <f t="shared" si="39"/>
        <v>I040455581220-0K031</v>
      </c>
    </row>
    <row r="646" spans="1:23" x14ac:dyDescent="0.3">
      <c r="A646" s="256" t="str">
        <f t="shared" si="36"/>
        <v>I0404555-812200K090-00001</v>
      </c>
      <c r="B646" s="251" t="s">
        <v>10771</v>
      </c>
      <c r="C646" s="251" t="s">
        <v>10031</v>
      </c>
      <c r="D646" s="251" t="s">
        <v>10758</v>
      </c>
      <c r="E646" s="251" t="s">
        <v>10205</v>
      </c>
      <c r="F646" s="251" t="s">
        <v>9984</v>
      </c>
      <c r="G646" s="251" t="s">
        <v>618</v>
      </c>
      <c r="H646" s="251" t="s">
        <v>5169</v>
      </c>
      <c r="I646" s="257" t="str">
        <f t="shared" si="37"/>
        <v>-00001</v>
      </c>
      <c r="J646" s="251">
        <v>1</v>
      </c>
      <c r="K646" s="251">
        <v>1</v>
      </c>
      <c r="M646" s="251" t="s">
        <v>9993</v>
      </c>
      <c r="N646" s="251" t="s">
        <v>10735</v>
      </c>
      <c r="O646" s="251">
        <v>1</v>
      </c>
      <c r="Q646" s="251" t="s">
        <v>10771</v>
      </c>
      <c r="R646" s="251" t="s">
        <v>10028</v>
      </c>
      <c r="S646" s="252" t="s">
        <v>617</v>
      </c>
      <c r="T646" s="251" t="str">
        <f t="shared" si="38"/>
        <v>I0404555812200K090</v>
      </c>
      <c r="W646" s="251" t="str">
        <f t="shared" si="39"/>
        <v>I040455581220-0K090</v>
      </c>
    </row>
    <row r="647" spans="1:23" x14ac:dyDescent="0.3">
      <c r="A647" s="256" t="str">
        <f t="shared" ref="A647:A710" si="40">D647&amp;$A$6&amp;S647&amp;I647</f>
        <v>I0404555-815500K080-00002</v>
      </c>
      <c r="B647" s="251" t="s">
        <v>10772</v>
      </c>
      <c r="C647" s="251" t="s">
        <v>10031</v>
      </c>
      <c r="D647" s="251" t="s">
        <v>10758</v>
      </c>
      <c r="E647" s="251" t="s">
        <v>10205</v>
      </c>
      <c r="F647" s="251" t="s">
        <v>9986</v>
      </c>
      <c r="G647" s="251" t="s">
        <v>151</v>
      </c>
      <c r="H647" s="251" t="s">
        <v>5045</v>
      </c>
      <c r="I647" s="257" t="str">
        <f t="shared" ref="I647:I710" si="41">+IF(AND(O647&lt;10),$B$2&amp;O647,IF(AND(O647&gt;9,O647&lt;=99),$B$3&amp;O647,IF(AND(O647&gt;99,L89523&lt;1000),$B$4&amp;O647,IF(AND(O647&gt;999),$B$5&amp;7))))</f>
        <v>-00002</v>
      </c>
      <c r="J647" s="251">
        <v>2</v>
      </c>
      <c r="K647" s="251">
        <v>2</v>
      </c>
      <c r="M647" s="251" t="s">
        <v>9958</v>
      </c>
      <c r="N647" s="251" t="s">
        <v>10735</v>
      </c>
      <c r="O647" s="251">
        <v>2</v>
      </c>
      <c r="Q647" s="251" t="s">
        <v>10772</v>
      </c>
      <c r="R647" s="251" t="s">
        <v>10028</v>
      </c>
      <c r="S647" s="252" t="s">
        <v>150</v>
      </c>
      <c r="T647" s="251" t="str">
        <f t="shared" si="38"/>
        <v>I0404555815500K080</v>
      </c>
      <c r="W647" s="251" t="str">
        <f t="shared" si="39"/>
        <v>I040455581550-0K080</v>
      </c>
    </row>
    <row r="648" spans="1:23" x14ac:dyDescent="0.3">
      <c r="A648" s="256" t="str">
        <f t="shared" si="40"/>
        <v>I0404555-81550VT020-00002</v>
      </c>
      <c r="B648" s="251" t="s">
        <v>10773</v>
      </c>
      <c r="C648" s="251" t="s">
        <v>10031</v>
      </c>
      <c r="D648" s="251" t="s">
        <v>10758</v>
      </c>
      <c r="E648" s="251" t="s">
        <v>10205</v>
      </c>
      <c r="F648" s="251" t="s">
        <v>9988</v>
      </c>
      <c r="G648" s="251" t="s">
        <v>10057</v>
      </c>
      <c r="H648" s="251" t="s">
        <v>5202</v>
      </c>
      <c r="I648" s="257" t="str">
        <f t="shared" si="41"/>
        <v>-00002</v>
      </c>
      <c r="J648" s="251">
        <v>2</v>
      </c>
      <c r="K648" s="251">
        <v>2</v>
      </c>
      <c r="M648" s="251" t="s">
        <v>9958</v>
      </c>
      <c r="N648" s="251" t="s">
        <v>10735</v>
      </c>
      <c r="O648" s="251">
        <v>2</v>
      </c>
      <c r="Q648" s="251" t="s">
        <v>10773</v>
      </c>
      <c r="R648" s="251" t="s">
        <v>10028</v>
      </c>
      <c r="S648" s="252" t="s">
        <v>3737</v>
      </c>
      <c r="T648" s="251" t="str">
        <f t="shared" ref="T648:T711" si="42">+D648&amp;S648</f>
        <v>I040455581550VT020</v>
      </c>
      <c r="W648" s="251" t="str">
        <f t="shared" ref="W648:W711" si="43">D648&amp;G648</f>
        <v>I040455581550-VT020</v>
      </c>
    </row>
    <row r="649" spans="1:23" x14ac:dyDescent="0.3">
      <c r="A649" s="256" t="str">
        <f t="shared" si="40"/>
        <v>I0404555-81550VT050-00001</v>
      </c>
      <c r="B649" s="251" t="s">
        <v>10774</v>
      </c>
      <c r="C649" s="251" t="s">
        <v>10031</v>
      </c>
      <c r="D649" s="251" t="s">
        <v>10758</v>
      </c>
      <c r="E649" s="251" t="s">
        <v>10205</v>
      </c>
      <c r="F649" s="251" t="s">
        <v>9990</v>
      </c>
      <c r="G649" s="251" t="s">
        <v>5265</v>
      </c>
      <c r="H649" s="251" t="s">
        <v>5202</v>
      </c>
      <c r="I649" s="257" t="str">
        <f t="shared" si="41"/>
        <v>-00001</v>
      </c>
      <c r="J649" s="251">
        <v>1</v>
      </c>
      <c r="K649" s="251">
        <v>1</v>
      </c>
      <c r="M649" s="251" t="s">
        <v>9958</v>
      </c>
      <c r="N649" s="251" t="s">
        <v>10735</v>
      </c>
      <c r="O649" s="251">
        <v>1</v>
      </c>
      <c r="Q649" s="251" t="s">
        <v>10774</v>
      </c>
      <c r="R649" s="251" t="s">
        <v>10028</v>
      </c>
      <c r="S649" s="252" t="s">
        <v>3740</v>
      </c>
      <c r="T649" s="251" t="str">
        <f t="shared" si="42"/>
        <v>I040455581550VT050</v>
      </c>
      <c r="W649" s="251" t="str">
        <f t="shared" si="43"/>
        <v>I040455581550-VT050</v>
      </c>
    </row>
    <row r="650" spans="1:23" x14ac:dyDescent="0.3">
      <c r="A650" s="256" t="str">
        <f t="shared" si="40"/>
        <v>I0404555-81551VT020-00001</v>
      </c>
      <c r="B650" s="251" t="s">
        <v>10775</v>
      </c>
      <c r="C650" s="251" t="s">
        <v>10031</v>
      </c>
      <c r="D650" s="251" t="s">
        <v>10758</v>
      </c>
      <c r="E650" s="251" t="s">
        <v>10205</v>
      </c>
      <c r="F650" s="251" t="s">
        <v>9992</v>
      </c>
      <c r="G650" s="251" t="s">
        <v>10060</v>
      </c>
      <c r="H650" s="251" t="s">
        <v>3436</v>
      </c>
      <c r="I650" s="257" t="str">
        <f t="shared" si="41"/>
        <v>-00001</v>
      </c>
      <c r="J650" s="251">
        <v>1</v>
      </c>
      <c r="K650" s="251">
        <v>1</v>
      </c>
      <c r="M650" s="251" t="s">
        <v>9958</v>
      </c>
      <c r="N650" s="251" t="s">
        <v>10735</v>
      </c>
      <c r="O650" s="251">
        <v>1</v>
      </c>
      <c r="Q650" s="251" t="s">
        <v>10775</v>
      </c>
      <c r="R650" s="251" t="s">
        <v>10028</v>
      </c>
      <c r="S650" s="252" t="s">
        <v>3761</v>
      </c>
      <c r="T650" s="251" t="str">
        <f t="shared" si="42"/>
        <v>I040455581551VT020</v>
      </c>
      <c r="W650" s="251" t="str">
        <f t="shared" si="43"/>
        <v>I040455581551-VT020</v>
      </c>
    </row>
    <row r="651" spans="1:23" x14ac:dyDescent="0.3">
      <c r="A651" s="256" t="str">
        <f t="shared" si="40"/>
        <v>I0404555-81551VT050-00001</v>
      </c>
      <c r="B651" s="251" t="s">
        <v>10776</v>
      </c>
      <c r="C651" s="251" t="s">
        <v>10031</v>
      </c>
      <c r="D651" s="251" t="s">
        <v>10758</v>
      </c>
      <c r="E651" s="251" t="s">
        <v>10205</v>
      </c>
      <c r="F651" s="251" t="s">
        <v>9995</v>
      </c>
      <c r="G651" s="251" t="s">
        <v>10062</v>
      </c>
      <c r="H651" s="251" t="s">
        <v>3436</v>
      </c>
      <c r="I651" s="257" t="str">
        <f t="shared" si="41"/>
        <v>-00001</v>
      </c>
      <c r="J651" s="251">
        <v>1</v>
      </c>
      <c r="K651" s="251">
        <v>1</v>
      </c>
      <c r="M651" s="251" t="s">
        <v>9958</v>
      </c>
      <c r="N651" s="251" t="s">
        <v>10735</v>
      </c>
      <c r="O651" s="251">
        <v>1</v>
      </c>
      <c r="Q651" s="251" t="s">
        <v>10776</v>
      </c>
      <c r="R651" s="251" t="s">
        <v>10028</v>
      </c>
      <c r="S651" s="252" t="s">
        <v>3763</v>
      </c>
      <c r="T651" s="251" t="str">
        <f t="shared" si="42"/>
        <v>I040455581551VT050</v>
      </c>
      <c r="W651" s="251" t="str">
        <f t="shared" si="43"/>
        <v>I040455581551-VT050</v>
      </c>
    </row>
    <row r="652" spans="1:23" x14ac:dyDescent="0.3">
      <c r="A652" s="256" t="str">
        <f t="shared" si="40"/>
        <v>I0404555-81560VT020-00002</v>
      </c>
      <c r="B652" s="251" t="s">
        <v>10777</v>
      </c>
      <c r="C652" s="251" t="s">
        <v>10031</v>
      </c>
      <c r="D652" s="251" t="s">
        <v>10758</v>
      </c>
      <c r="E652" s="251" t="s">
        <v>10205</v>
      </c>
      <c r="F652" s="251" t="s">
        <v>9997</v>
      </c>
      <c r="G652" s="251" t="s">
        <v>10065</v>
      </c>
      <c r="H652" s="251" t="s">
        <v>5204</v>
      </c>
      <c r="I652" s="257" t="str">
        <f t="shared" si="41"/>
        <v>-00002</v>
      </c>
      <c r="J652" s="251">
        <v>2</v>
      </c>
      <c r="K652" s="251">
        <v>2</v>
      </c>
      <c r="M652" s="251" t="s">
        <v>9958</v>
      </c>
      <c r="N652" s="251" t="s">
        <v>10735</v>
      </c>
      <c r="O652" s="251">
        <v>2</v>
      </c>
      <c r="Q652" s="251" t="s">
        <v>10777</v>
      </c>
      <c r="R652" s="251" t="s">
        <v>10028</v>
      </c>
      <c r="S652" s="252" t="s">
        <v>3743</v>
      </c>
      <c r="T652" s="251" t="str">
        <f t="shared" si="42"/>
        <v>I040455581560VT020</v>
      </c>
      <c r="W652" s="251" t="str">
        <f t="shared" si="43"/>
        <v>I040455581560-VT020</v>
      </c>
    </row>
    <row r="653" spans="1:23" x14ac:dyDescent="0.3">
      <c r="A653" s="256" t="str">
        <f t="shared" si="40"/>
        <v>I0404555-81560VT050-00003</v>
      </c>
      <c r="B653" s="251" t="s">
        <v>10778</v>
      </c>
      <c r="C653" s="251" t="s">
        <v>10031</v>
      </c>
      <c r="D653" s="251" t="s">
        <v>10758</v>
      </c>
      <c r="E653" s="251" t="s">
        <v>10205</v>
      </c>
      <c r="F653" s="251" t="s">
        <v>10000</v>
      </c>
      <c r="G653" s="251" t="s">
        <v>10067</v>
      </c>
      <c r="H653" s="251" t="s">
        <v>5204</v>
      </c>
      <c r="I653" s="257" t="str">
        <f t="shared" si="41"/>
        <v>-00003</v>
      </c>
      <c r="J653" s="251">
        <v>3</v>
      </c>
      <c r="K653" s="251">
        <v>3</v>
      </c>
      <c r="M653" s="251" t="s">
        <v>9958</v>
      </c>
      <c r="N653" s="251" t="s">
        <v>10735</v>
      </c>
      <c r="O653" s="251">
        <v>3</v>
      </c>
      <c r="Q653" s="251" t="s">
        <v>10778</v>
      </c>
      <c r="R653" s="251" t="s">
        <v>10028</v>
      </c>
      <c r="S653" s="252" t="s">
        <v>3746</v>
      </c>
      <c r="T653" s="251" t="str">
        <f t="shared" si="42"/>
        <v>I040455581560VT050</v>
      </c>
      <c r="W653" s="251" t="str">
        <f t="shared" si="43"/>
        <v>I040455581560-VT050</v>
      </c>
    </row>
    <row r="654" spans="1:23" x14ac:dyDescent="0.3">
      <c r="A654" s="256" t="str">
        <f t="shared" si="40"/>
        <v>I0404555-815610K080-00002</v>
      </c>
      <c r="B654" s="251" t="s">
        <v>10779</v>
      </c>
      <c r="C654" s="251" t="s">
        <v>10031</v>
      </c>
      <c r="D654" s="251" t="s">
        <v>10758</v>
      </c>
      <c r="E654" s="251" t="s">
        <v>10205</v>
      </c>
      <c r="F654" s="251" t="s">
        <v>10002</v>
      </c>
      <c r="G654" s="251" t="s">
        <v>168</v>
      </c>
      <c r="H654" s="251" t="s">
        <v>5048</v>
      </c>
      <c r="I654" s="257" t="str">
        <f t="shared" si="41"/>
        <v>-00002</v>
      </c>
      <c r="J654" s="251">
        <v>2</v>
      </c>
      <c r="K654" s="251">
        <v>2</v>
      </c>
      <c r="M654" s="251" t="s">
        <v>9958</v>
      </c>
      <c r="N654" s="251" t="s">
        <v>10735</v>
      </c>
      <c r="O654" s="251">
        <v>2</v>
      </c>
      <c r="Q654" s="251" t="s">
        <v>10779</v>
      </c>
      <c r="R654" s="251" t="s">
        <v>10028</v>
      </c>
      <c r="S654" s="252" t="s">
        <v>167</v>
      </c>
      <c r="T654" s="251" t="str">
        <f t="shared" si="42"/>
        <v>I0404555815610K080</v>
      </c>
      <c r="W654" s="251" t="str">
        <f t="shared" si="43"/>
        <v>I040455581561-0K080</v>
      </c>
    </row>
    <row r="655" spans="1:23" x14ac:dyDescent="0.3">
      <c r="A655" s="256" t="str">
        <f t="shared" si="40"/>
        <v>I0404555-81561VT020-00001</v>
      </c>
      <c r="B655" s="251" t="s">
        <v>10780</v>
      </c>
      <c r="C655" s="251" t="s">
        <v>10031</v>
      </c>
      <c r="D655" s="251" t="s">
        <v>10758</v>
      </c>
      <c r="E655" s="251" t="s">
        <v>10205</v>
      </c>
      <c r="F655" s="251" t="s">
        <v>10005</v>
      </c>
      <c r="G655" s="251" t="s">
        <v>10256</v>
      </c>
      <c r="H655" s="251" t="s">
        <v>3443</v>
      </c>
      <c r="I655" s="257" t="str">
        <f t="shared" si="41"/>
        <v>-00001</v>
      </c>
      <c r="J655" s="251">
        <v>1</v>
      </c>
      <c r="K655" s="251">
        <v>1</v>
      </c>
      <c r="M655" s="251" t="s">
        <v>9958</v>
      </c>
      <c r="N655" s="251" t="s">
        <v>10735</v>
      </c>
      <c r="O655" s="251">
        <v>1</v>
      </c>
      <c r="Q655" s="251" t="s">
        <v>10780</v>
      </c>
      <c r="R655" s="251" t="s">
        <v>10028</v>
      </c>
      <c r="S655" s="252" t="s">
        <v>3767</v>
      </c>
      <c r="T655" s="251" t="str">
        <f t="shared" si="42"/>
        <v>I040455581561VT020</v>
      </c>
      <c r="W655" s="251" t="str">
        <f t="shared" si="43"/>
        <v>I040455581561-VT020</v>
      </c>
    </row>
    <row r="656" spans="1:23" x14ac:dyDescent="0.3">
      <c r="A656" s="256" t="str">
        <f t="shared" si="40"/>
        <v>I0404555-81561VT050-00002</v>
      </c>
      <c r="B656" s="251" t="s">
        <v>10781</v>
      </c>
      <c r="C656" s="251" t="s">
        <v>10031</v>
      </c>
      <c r="D656" s="251" t="s">
        <v>10758</v>
      </c>
      <c r="E656" s="251" t="s">
        <v>10205</v>
      </c>
      <c r="F656" s="251" t="s">
        <v>10009</v>
      </c>
      <c r="G656" s="251" t="s">
        <v>10258</v>
      </c>
      <c r="H656" s="251" t="s">
        <v>3443</v>
      </c>
      <c r="I656" s="257" t="str">
        <f t="shared" si="41"/>
        <v>-00002</v>
      </c>
      <c r="J656" s="251">
        <v>2</v>
      </c>
      <c r="K656" s="251">
        <v>2</v>
      </c>
      <c r="M656" s="251" t="s">
        <v>9958</v>
      </c>
      <c r="N656" s="251" t="s">
        <v>10735</v>
      </c>
      <c r="O656" s="251">
        <v>2</v>
      </c>
      <c r="Q656" s="251" t="s">
        <v>10781</v>
      </c>
      <c r="R656" s="251" t="s">
        <v>10028</v>
      </c>
      <c r="S656" s="252" t="s">
        <v>3769</v>
      </c>
      <c r="T656" s="251" t="str">
        <f t="shared" si="42"/>
        <v>I040455581561VT050</v>
      </c>
      <c r="W656" s="251" t="str">
        <f t="shared" si="43"/>
        <v>I040455581561-VT050</v>
      </c>
    </row>
    <row r="657" spans="1:23" x14ac:dyDescent="0.3">
      <c r="A657" s="256" t="str">
        <f t="shared" si="40"/>
        <v>I0404555-81580VT010-00002</v>
      </c>
      <c r="B657" s="251" t="s">
        <v>10782</v>
      </c>
      <c r="C657" s="251" t="s">
        <v>10031</v>
      </c>
      <c r="D657" s="251" t="s">
        <v>10758</v>
      </c>
      <c r="E657" s="251" t="s">
        <v>10205</v>
      </c>
      <c r="F657" s="251" t="s">
        <v>10012</v>
      </c>
      <c r="G657" s="251" t="s">
        <v>5289</v>
      </c>
      <c r="H657" s="251" t="s">
        <v>758</v>
      </c>
      <c r="I657" s="257" t="str">
        <f t="shared" si="41"/>
        <v>-00002</v>
      </c>
      <c r="J657" s="251">
        <v>2</v>
      </c>
      <c r="K657" s="251">
        <v>2</v>
      </c>
      <c r="M657" s="251" t="s">
        <v>9993</v>
      </c>
      <c r="N657" s="251" t="s">
        <v>10735</v>
      </c>
      <c r="O657" s="251">
        <v>2</v>
      </c>
      <c r="Q657" s="251" t="s">
        <v>10782</v>
      </c>
      <c r="R657" s="251" t="s">
        <v>10028</v>
      </c>
      <c r="S657" s="252" t="s">
        <v>3749</v>
      </c>
      <c r="T657" s="251" t="str">
        <f t="shared" si="42"/>
        <v>I040455581580VT010</v>
      </c>
      <c r="W657" s="251" t="str">
        <f t="shared" si="43"/>
        <v>I040455581580-VT010</v>
      </c>
    </row>
    <row r="658" spans="1:23" x14ac:dyDescent="0.3">
      <c r="A658" s="256" t="str">
        <f t="shared" si="40"/>
        <v>I0404555-81580VT020-00003</v>
      </c>
      <c r="B658" s="251" t="s">
        <v>10783</v>
      </c>
      <c r="C658" s="251" t="s">
        <v>10031</v>
      </c>
      <c r="D658" s="251" t="s">
        <v>10758</v>
      </c>
      <c r="E658" s="251" t="s">
        <v>10205</v>
      </c>
      <c r="F658" s="251" t="s">
        <v>10188</v>
      </c>
      <c r="G658" s="251" t="s">
        <v>10071</v>
      </c>
      <c r="H658" s="251" t="s">
        <v>758</v>
      </c>
      <c r="I658" s="257" t="str">
        <f t="shared" si="41"/>
        <v>-00003</v>
      </c>
      <c r="J658" s="251">
        <v>3</v>
      </c>
      <c r="K658" s="251">
        <v>3</v>
      </c>
      <c r="M658" s="251" t="s">
        <v>9958</v>
      </c>
      <c r="N658" s="251" t="s">
        <v>10735</v>
      </c>
      <c r="O658" s="251">
        <v>3</v>
      </c>
      <c r="Q658" s="251" t="s">
        <v>10783</v>
      </c>
      <c r="R658" s="251" t="s">
        <v>10028</v>
      </c>
      <c r="S658" s="252" t="s">
        <v>3752</v>
      </c>
      <c r="T658" s="251" t="str">
        <f t="shared" si="42"/>
        <v>I040455581580VT020</v>
      </c>
      <c r="W658" s="251" t="str">
        <f t="shared" si="43"/>
        <v>I040455581580-VT020</v>
      </c>
    </row>
    <row r="659" spans="1:23" x14ac:dyDescent="0.3">
      <c r="A659" s="256" t="str">
        <f t="shared" si="40"/>
        <v>I0404555-81581VT020-00002</v>
      </c>
      <c r="B659" s="251" t="s">
        <v>10784</v>
      </c>
      <c r="C659" s="251" t="s">
        <v>10031</v>
      </c>
      <c r="D659" s="251" t="s">
        <v>10758</v>
      </c>
      <c r="E659" s="251" t="s">
        <v>10205</v>
      </c>
      <c r="F659" s="251" t="s">
        <v>10190</v>
      </c>
      <c r="G659" s="251" t="s">
        <v>10668</v>
      </c>
      <c r="H659" s="251" t="s">
        <v>5218</v>
      </c>
      <c r="I659" s="257" t="str">
        <f t="shared" si="41"/>
        <v>-00002</v>
      </c>
      <c r="J659" s="251">
        <v>2</v>
      </c>
      <c r="K659" s="251">
        <v>2</v>
      </c>
      <c r="M659" s="251" t="s">
        <v>9993</v>
      </c>
      <c r="N659" s="251" t="s">
        <v>10735</v>
      </c>
      <c r="O659" s="251">
        <v>2</v>
      </c>
      <c r="Q659" s="251" t="s">
        <v>10784</v>
      </c>
      <c r="R659" s="251" t="s">
        <v>10028</v>
      </c>
      <c r="S659" s="252" t="s">
        <v>3773</v>
      </c>
      <c r="T659" s="251" t="str">
        <f t="shared" si="42"/>
        <v>I040455581581VT020</v>
      </c>
      <c r="W659" s="251" t="str">
        <f t="shared" si="43"/>
        <v>I040455581581-VT020</v>
      </c>
    </row>
    <row r="660" spans="1:23" x14ac:dyDescent="0.3">
      <c r="A660" s="256" t="str">
        <f t="shared" si="40"/>
        <v>I0404555-81590VT020-00004</v>
      </c>
      <c r="B660" s="251" t="s">
        <v>10785</v>
      </c>
      <c r="C660" s="251" t="s">
        <v>10031</v>
      </c>
      <c r="D660" s="251" t="s">
        <v>10758</v>
      </c>
      <c r="E660" s="251" t="s">
        <v>10205</v>
      </c>
      <c r="F660" s="251" t="s">
        <v>10192</v>
      </c>
      <c r="G660" s="251" t="s">
        <v>10075</v>
      </c>
      <c r="H660" s="251" t="s">
        <v>770</v>
      </c>
      <c r="I660" s="257" t="str">
        <f t="shared" si="41"/>
        <v>-00004</v>
      </c>
      <c r="J660" s="251">
        <v>4</v>
      </c>
      <c r="K660" s="251">
        <v>4</v>
      </c>
      <c r="M660" s="251" t="s">
        <v>9958</v>
      </c>
      <c r="N660" s="251" t="s">
        <v>10735</v>
      </c>
      <c r="O660" s="251">
        <v>4</v>
      </c>
      <c r="Q660" s="251" t="s">
        <v>10785</v>
      </c>
      <c r="R660" s="251" t="s">
        <v>10028</v>
      </c>
      <c r="S660" s="252" t="s">
        <v>3758</v>
      </c>
      <c r="T660" s="251" t="str">
        <f t="shared" si="42"/>
        <v>I040455581590VT020</v>
      </c>
      <c r="W660" s="251" t="str">
        <f t="shared" si="43"/>
        <v>I040455581590-VT020</v>
      </c>
    </row>
    <row r="661" spans="1:23" x14ac:dyDescent="0.3">
      <c r="A661" s="256" t="str">
        <f t="shared" si="40"/>
        <v>I0404555-9098115029-00003</v>
      </c>
      <c r="B661" s="251" t="s">
        <v>10786</v>
      </c>
      <c r="C661" s="251" t="s">
        <v>10031</v>
      </c>
      <c r="D661" s="251" t="s">
        <v>10758</v>
      </c>
      <c r="E661" s="251" t="s">
        <v>10205</v>
      </c>
      <c r="F661" s="251" t="s">
        <v>10194</v>
      </c>
      <c r="G661" s="251" t="s">
        <v>10264</v>
      </c>
      <c r="H661" s="251" t="s">
        <v>3393</v>
      </c>
      <c r="I661" s="257" t="str">
        <f t="shared" si="41"/>
        <v>-00003</v>
      </c>
      <c r="J661" s="251">
        <v>3</v>
      </c>
      <c r="K661" s="251">
        <v>3</v>
      </c>
      <c r="M661" s="251" t="s">
        <v>10007</v>
      </c>
      <c r="N661" s="251" t="s">
        <v>10735</v>
      </c>
      <c r="O661" s="251">
        <v>3</v>
      </c>
      <c r="Q661" s="251" t="s">
        <v>10786</v>
      </c>
      <c r="R661" s="251" t="s">
        <v>10028</v>
      </c>
      <c r="S661" s="252">
        <v>9098115029</v>
      </c>
      <c r="T661" s="251" t="str">
        <f t="shared" si="42"/>
        <v>I04045559098115029</v>
      </c>
      <c r="W661" s="251" t="str">
        <f t="shared" si="43"/>
        <v>I040455590981-15029</v>
      </c>
    </row>
    <row r="662" spans="1:23" x14ac:dyDescent="0.3">
      <c r="A662" s="256" t="str">
        <f t="shared" si="40"/>
        <v>I0606290-81110BZ620-00006</v>
      </c>
      <c r="B662" s="251" t="s">
        <v>10787</v>
      </c>
      <c r="C662" s="251" t="s">
        <v>10077</v>
      </c>
      <c r="D662" s="251" t="s">
        <v>10788</v>
      </c>
      <c r="E662" s="251" t="s">
        <v>10205</v>
      </c>
      <c r="F662" s="251" t="s">
        <v>9957</v>
      </c>
      <c r="G662" s="251" t="s">
        <v>1193</v>
      </c>
      <c r="H662" s="251" t="s">
        <v>3422</v>
      </c>
      <c r="I662" s="257" t="str">
        <f t="shared" si="41"/>
        <v>-00006</v>
      </c>
      <c r="J662" s="251">
        <v>6</v>
      </c>
      <c r="K662" s="251">
        <v>6</v>
      </c>
      <c r="M662" s="251" t="s">
        <v>9958</v>
      </c>
      <c r="N662" s="251" t="s">
        <v>10214</v>
      </c>
      <c r="O662" s="251">
        <v>6</v>
      </c>
      <c r="Q662" s="251" t="s">
        <v>10787</v>
      </c>
      <c r="R662" s="251" t="s">
        <v>9960</v>
      </c>
      <c r="S662" s="252" t="s">
        <v>1192</v>
      </c>
      <c r="T662" s="251" t="str">
        <f t="shared" si="42"/>
        <v>I060629081110BZ620</v>
      </c>
      <c r="W662" s="251" t="str">
        <f t="shared" si="43"/>
        <v>I060629081110-BZ620</v>
      </c>
    </row>
    <row r="663" spans="1:23" x14ac:dyDescent="0.3">
      <c r="A663" s="256" t="str">
        <f t="shared" si="40"/>
        <v>I0606290-81110BZ860-00002</v>
      </c>
      <c r="B663" s="251" t="s">
        <v>10789</v>
      </c>
      <c r="C663" s="251" t="s">
        <v>10077</v>
      </c>
      <c r="D663" s="251" t="s">
        <v>10788</v>
      </c>
      <c r="E663" s="251" t="s">
        <v>10205</v>
      </c>
      <c r="F663" s="251" t="s">
        <v>9962</v>
      </c>
      <c r="G663" s="251" t="s">
        <v>3550</v>
      </c>
      <c r="H663" s="251" t="s">
        <v>3422</v>
      </c>
      <c r="I663" s="257" t="str">
        <f t="shared" si="41"/>
        <v>-00002</v>
      </c>
      <c r="J663" s="251">
        <v>2</v>
      </c>
      <c r="K663" s="251">
        <v>2</v>
      </c>
      <c r="M663" s="251" t="s">
        <v>9958</v>
      </c>
      <c r="N663" s="251" t="s">
        <v>10214</v>
      </c>
      <c r="O663" s="251">
        <v>2</v>
      </c>
      <c r="Q663" s="251" t="s">
        <v>10789</v>
      </c>
      <c r="R663" s="251" t="s">
        <v>9960</v>
      </c>
      <c r="S663" s="252" t="s">
        <v>3549</v>
      </c>
      <c r="T663" s="251" t="str">
        <f t="shared" si="42"/>
        <v>I060629081110BZ860</v>
      </c>
      <c r="W663" s="251" t="str">
        <f t="shared" si="43"/>
        <v>I060629081110-BZ860</v>
      </c>
    </row>
    <row r="664" spans="1:23" x14ac:dyDescent="0.3">
      <c r="A664" s="256" t="str">
        <f t="shared" si="40"/>
        <v>I0606290-81130BZ200-00002</v>
      </c>
      <c r="B664" s="251" t="s">
        <v>10790</v>
      </c>
      <c r="C664" s="251" t="s">
        <v>10077</v>
      </c>
      <c r="D664" s="251" t="s">
        <v>10788</v>
      </c>
      <c r="E664" s="251" t="s">
        <v>10205</v>
      </c>
      <c r="F664" s="251" t="s">
        <v>9964</v>
      </c>
      <c r="G664" s="251" t="s">
        <v>1087</v>
      </c>
      <c r="H664" s="251" t="s">
        <v>10791</v>
      </c>
      <c r="I664" s="257" t="str">
        <f t="shared" si="41"/>
        <v>-00002</v>
      </c>
      <c r="J664" s="251">
        <v>2</v>
      </c>
      <c r="K664" s="251">
        <v>2</v>
      </c>
      <c r="M664" s="251" t="s">
        <v>9958</v>
      </c>
      <c r="N664" s="251" t="s">
        <v>10214</v>
      </c>
      <c r="O664" s="251">
        <v>2</v>
      </c>
      <c r="Q664" s="251" t="s">
        <v>10790</v>
      </c>
      <c r="R664" s="251" t="s">
        <v>9960</v>
      </c>
      <c r="S664" s="252" t="s">
        <v>1086</v>
      </c>
      <c r="T664" s="251" t="str">
        <f t="shared" si="42"/>
        <v>I060629081130BZ200</v>
      </c>
      <c r="W664" s="251" t="str">
        <f t="shared" si="43"/>
        <v>I060629081130-BZ200</v>
      </c>
    </row>
    <row r="665" spans="1:23" x14ac:dyDescent="0.3">
      <c r="A665" s="256" t="str">
        <f t="shared" si="40"/>
        <v>I0606290-81130BZ440-00001</v>
      </c>
      <c r="B665" s="251" t="s">
        <v>10792</v>
      </c>
      <c r="C665" s="251" t="s">
        <v>10077</v>
      </c>
      <c r="D665" s="251" t="s">
        <v>10788</v>
      </c>
      <c r="E665" s="251" t="s">
        <v>10205</v>
      </c>
      <c r="F665" s="251" t="s">
        <v>9966</v>
      </c>
      <c r="G665" s="251" t="s">
        <v>3563</v>
      </c>
      <c r="H665" s="251" t="s">
        <v>374</v>
      </c>
      <c r="I665" s="257" t="str">
        <f t="shared" si="41"/>
        <v>-00001</v>
      </c>
      <c r="J665" s="251">
        <v>1</v>
      </c>
      <c r="K665" s="251">
        <v>1</v>
      </c>
      <c r="M665" s="251" t="s">
        <v>9958</v>
      </c>
      <c r="N665" s="251" t="s">
        <v>10214</v>
      </c>
      <c r="O665" s="251">
        <v>1</v>
      </c>
      <c r="Q665" s="251" t="s">
        <v>10792</v>
      </c>
      <c r="R665" s="251" t="s">
        <v>9960</v>
      </c>
      <c r="S665" s="252" t="s">
        <v>3562</v>
      </c>
      <c r="T665" s="251" t="str">
        <f t="shared" si="42"/>
        <v>I060629081130BZ440</v>
      </c>
      <c r="W665" s="251" t="str">
        <f t="shared" si="43"/>
        <v>I060629081130-BZ440</v>
      </c>
    </row>
    <row r="666" spans="1:23" x14ac:dyDescent="0.3">
      <c r="A666" s="256" t="str">
        <f t="shared" si="40"/>
        <v>I0606290-81130BZ620-00008</v>
      </c>
      <c r="B666" s="251" t="s">
        <v>10793</v>
      </c>
      <c r="C666" s="251" t="s">
        <v>10077</v>
      </c>
      <c r="D666" s="251" t="s">
        <v>10788</v>
      </c>
      <c r="E666" s="251" t="s">
        <v>10205</v>
      </c>
      <c r="F666" s="251" t="s">
        <v>9968</v>
      </c>
      <c r="G666" s="251" t="s">
        <v>1198</v>
      </c>
      <c r="H666" s="251" t="s">
        <v>5101</v>
      </c>
      <c r="I666" s="257" t="str">
        <f t="shared" si="41"/>
        <v>-00008</v>
      </c>
      <c r="J666" s="251">
        <v>8</v>
      </c>
      <c r="K666" s="251">
        <v>8</v>
      </c>
      <c r="M666" s="251" t="s">
        <v>9958</v>
      </c>
      <c r="N666" s="251" t="s">
        <v>10214</v>
      </c>
      <c r="O666" s="251">
        <v>8</v>
      </c>
      <c r="Q666" s="251" t="s">
        <v>10793</v>
      </c>
      <c r="R666" s="251" t="s">
        <v>9960</v>
      </c>
      <c r="S666" s="252" t="s">
        <v>1197</v>
      </c>
      <c r="T666" s="251" t="str">
        <f t="shared" si="42"/>
        <v>I060629081130BZ620</v>
      </c>
      <c r="W666" s="251" t="str">
        <f t="shared" si="43"/>
        <v>I060629081130-BZ620</v>
      </c>
    </row>
    <row r="667" spans="1:23" x14ac:dyDescent="0.3">
      <c r="A667" s="256" t="str">
        <f t="shared" si="40"/>
        <v>I0606290-81150BZ620-00006</v>
      </c>
      <c r="B667" s="251" t="s">
        <v>10794</v>
      </c>
      <c r="C667" s="251" t="s">
        <v>10077</v>
      </c>
      <c r="D667" s="251" t="s">
        <v>10788</v>
      </c>
      <c r="E667" s="251" t="s">
        <v>10205</v>
      </c>
      <c r="F667" s="251" t="s">
        <v>9970</v>
      </c>
      <c r="G667" s="251" t="s">
        <v>1203</v>
      </c>
      <c r="H667" s="251" t="s">
        <v>3429</v>
      </c>
      <c r="I667" s="257" t="str">
        <f t="shared" si="41"/>
        <v>-00006</v>
      </c>
      <c r="J667" s="251">
        <v>6</v>
      </c>
      <c r="K667" s="251">
        <v>6</v>
      </c>
      <c r="M667" s="251" t="s">
        <v>9958</v>
      </c>
      <c r="N667" s="251" t="s">
        <v>10214</v>
      </c>
      <c r="O667" s="251">
        <v>6</v>
      </c>
      <c r="Q667" s="251" t="s">
        <v>10794</v>
      </c>
      <c r="R667" s="251" t="s">
        <v>9960</v>
      </c>
      <c r="S667" s="252" t="s">
        <v>1202</v>
      </c>
      <c r="T667" s="251" t="str">
        <f t="shared" si="42"/>
        <v>I060629081150BZ620</v>
      </c>
      <c r="W667" s="251" t="str">
        <f t="shared" si="43"/>
        <v>I060629081150-BZ620</v>
      </c>
    </row>
    <row r="668" spans="1:23" x14ac:dyDescent="0.3">
      <c r="A668" s="256" t="str">
        <f t="shared" si="40"/>
        <v>I0606290-81170BZ440-00004</v>
      </c>
      <c r="B668" s="251" t="s">
        <v>10795</v>
      </c>
      <c r="C668" s="251" t="s">
        <v>10077</v>
      </c>
      <c r="D668" s="251" t="s">
        <v>10788</v>
      </c>
      <c r="E668" s="251" t="s">
        <v>10205</v>
      </c>
      <c r="F668" s="251" t="s">
        <v>9972</v>
      </c>
      <c r="G668" s="251" t="s">
        <v>3567</v>
      </c>
      <c r="H668" s="251" t="s">
        <v>391</v>
      </c>
      <c r="I668" s="257" t="str">
        <f t="shared" si="41"/>
        <v>-00004</v>
      </c>
      <c r="J668" s="251">
        <v>4</v>
      </c>
      <c r="K668" s="251">
        <v>4</v>
      </c>
      <c r="M668" s="251" t="s">
        <v>9958</v>
      </c>
      <c r="N668" s="251" t="s">
        <v>10214</v>
      </c>
      <c r="O668" s="251">
        <v>4</v>
      </c>
      <c r="Q668" s="251" t="s">
        <v>10795</v>
      </c>
      <c r="R668" s="251" t="s">
        <v>9960</v>
      </c>
      <c r="S668" s="252" t="s">
        <v>3566</v>
      </c>
      <c r="T668" s="251" t="str">
        <f t="shared" si="42"/>
        <v>I060629081170BZ440</v>
      </c>
      <c r="W668" s="251" t="str">
        <f t="shared" si="43"/>
        <v>I060629081170-BZ440</v>
      </c>
    </row>
    <row r="669" spans="1:23" x14ac:dyDescent="0.3">
      <c r="A669" s="256" t="str">
        <f t="shared" si="40"/>
        <v>I0606290-81550BZ220-00003</v>
      </c>
      <c r="B669" s="251" t="s">
        <v>10796</v>
      </c>
      <c r="C669" s="251" t="s">
        <v>10077</v>
      </c>
      <c r="D669" s="251" t="s">
        <v>10788</v>
      </c>
      <c r="E669" s="251" t="s">
        <v>10205</v>
      </c>
      <c r="F669" s="251" t="s">
        <v>9974</v>
      </c>
      <c r="G669" s="251" t="s">
        <v>1364</v>
      </c>
      <c r="H669" s="251" t="s">
        <v>5202</v>
      </c>
      <c r="I669" s="257" t="str">
        <f t="shared" si="41"/>
        <v>-00003</v>
      </c>
      <c r="J669" s="251">
        <v>3</v>
      </c>
      <c r="K669" s="251">
        <v>3</v>
      </c>
      <c r="M669" s="251" t="s">
        <v>9958</v>
      </c>
      <c r="N669" s="251" t="s">
        <v>10214</v>
      </c>
      <c r="O669" s="251">
        <v>3</v>
      </c>
      <c r="Q669" s="251" t="s">
        <v>10796</v>
      </c>
      <c r="R669" s="251" t="s">
        <v>9960</v>
      </c>
      <c r="S669" s="252" t="s">
        <v>1363</v>
      </c>
      <c r="T669" s="251" t="str">
        <f t="shared" si="42"/>
        <v>I060629081550BZ220</v>
      </c>
      <c r="W669" s="251" t="str">
        <f t="shared" si="43"/>
        <v>I060629081550-BZ220</v>
      </c>
    </row>
    <row r="670" spans="1:23" x14ac:dyDescent="0.3">
      <c r="A670" s="256" t="str">
        <f t="shared" si="40"/>
        <v>I0606290-81550BZ490-00005</v>
      </c>
      <c r="B670" s="251" t="s">
        <v>10797</v>
      </c>
      <c r="C670" s="251" t="s">
        <v>10077</v>
      </c>
      <c r="D670" s="251" t="s">
        <v>10788</v>
      </c>
      <c r="E670" s="251" t="s">
        <v>10205</v>
      </c>
      <c r="F670" s="251" t="s">
        <v>9976</v>
      </c>
      <c r="G670" s="251" t="s">
        <v>1409</v>
      </c>
      <c r="H670" s="251" t="s">
        <v>5202</v>
      </c>
      <c r="I670" s="257" t="str">
        <f t="shared" si="41"/>
        <v>-00005</v>
      </c>
      <c r="J670" s="251">
        <v>5</v>
      </c>
      <c r="K670" s="251">
        <v>5</v>
      </c>
      <c r="M670" s="251" t="s">
        <v>9958</v>
      </c>
      <c r="N670" s="251" t="s">
        <v>10214</v>
      </c>
      <c r="O670" s="251">
        <v>5</v>
      </c>
      <c r="Q670" s="251" t="s">
        <v>10797</v>
      </c>
      <c r="R670" s="251" t="s">
        <v>9960</v>
      </c>
      <c r="S670" s="252" t="s">
        <v>1408</v>
      </c>
      <c r="T670" s="251" t="str">
        <f t="shared" si="42"/>
        <v>I060629081550BZ490</v>
      </c>
      <c r="W670" s="251" t="str">
        <f t="shared" si="43"/>
        <v>I060629081550-BZ490</v>
      </c>
    </row>
    <row r="671" spans="1:23" x14ac:dyDescent="0.3">
      <c r="A671" s="256" t="str">
        <f t="shared" si="40"/>
        <v>I0606290-81551BZ150-00005</v>
      </c>
      <c r="B671" s="251" t="s">
        <v>10798</v>
      </c>
      <c r="C671" s="251" t="s">
        <v>10077</v>
      </c>
      <c r="D671" s="251" t="s">
        <v>10788</v>
      </c>
      <c r="E671" s="251" t="s">
        <v>10205</v>
      </c>
      <c r="F671" s="251" t="s">
        <v>9978</v>
      </c>
      <c r="G671" s="251" t="s">
        <v>1351</v>
      </c>
      <c r="H671" s="251" t="s">
        <v>3436</v>
      </c>
      <c r="I671" s="257" t="str">
        <f t="shared" si="41"/>
        <v>-00005</v>
      </c>
      <c r="J671" s="251">
        <v>5</v>
      </c>
      <c r="K671" s="251">
        <v>5</v>
      </c>
      <c r="M671" s="251" t="s">
        <v>9958</v>
      </c>
      <c r="N671" s="251" t="s">
        <v>10214</v>
      </c>
      <c r="O671" s="251">
        <v>5</v>
      </c>
      <c r="Q671" s="251" t="s">
        <v>10798</v>
      </c>
      <c r="R671" s="251" t="s">
        <v>9960</v>
      </c>
      <c r="S671" s="252" t="s">
        <v>1350</v>
      </c>
      <c r="T671" s="251" t="str">
        <f t="shared" si="42"/>
        <v>I060629081551BZ150</v>
      </c>
      <c r="W671" s="251" t="str">
        <f t="shared" si="43"/>
        <v>I060629081551-BZ150</v>
      </c>
    </row>
    <row r="672" spans="1:23" x14ac:dyDescent="0.3">
      <c r="A672" s="256" t="str">
        <f t="shared" si="40"/>
        <v>I0606290-81551BZ240-00004</v>
      </c>
      <c r="B672" s="251" t="s">
        <v>10799</v>
      </c>
      <c r="C672" s="251" t="s">
        <v>10077</v>
      </c>
      <c r="D672" s="251" t="s">
        <v>10788</v>
      </c>
      <c r="E672" s="251" t="s">
        <v>10205</v>
      </c>
      <c r="F672" s="251" t="s">
        <v>9980</v>
      </c>
      <c r="G672" s="251" t="s">
        <v>1373</v>
      </c>
      <c r="H672" s="251" t="s">
        <v>3436</v>
      </c>
      <c r="I672" s="257" t="str">
        <f t="shared" si="41"/>
        <v>-00004</v>
      </c>
      <c r="J672" s="251">
        <v>4</v>
      </c>
      <c r="K672" s="251">
        <v>4</v>
      </c>
      <c r="M672" s="251" t="s">
        <v>9958</v>
      </c>
      <c r="N672" s="251" t="s">
        <v>10214</v>
      </c>
      <c r="O672" s="251">
        <v>4</v>
      </c>
      <c r="Q672" s="251" t="s">
        <v>10799</v>
      </c>
      <c r="R672" s="251" t="s">
        <v>9960</v>
      </c>
      <c r="S672" s="252" t="s">
        <v>1372</v>
      </c>
      <c r="T672" s="251" t="str">
        <f t="shared" si="42"/>
        <v>I060629081551BZ240</v>
      </c>
      <c r="W672" s="251" t="str">
        <f t="shared" si="43"/>
        <v>I060629081551-BZ240</v>
      </c>
    </row>
    <row r="673" spans="1:23" x14ac:dyDescent="0.3">
      <c r="A673" s="256" t="str">
        <f t="shared" si="40"/>
        <v>I0606290-81551BZ320-00004</v>
      </c>
      <c r="B673" s="251" t="s">
        <v>10800</v>
      </c>
      <c r="C673" s="251" t="s">
        <v>10077</v>
      </c>
      <c r="D673" s="251" t="s">
        <v>10788</v>
      </c>
      <c r="E673" s="251" t="s">
        <v>10205</v>
      </c>
      <c r="F673" s="251" t="s">
        <v>9982</v>
      </c>
      <c r="G673" s="251" t="s">
        <v>1418</v>
      </c>
      <c r="H673" s="251" t="s">
        <v>3436</v>
      </c>
      <c r="I673" s="257" t="str">
        <f t="shared" si="41"/>
        <v>-00004</v>
      </c>
      <c r="J673" s="251">
        <v>4</v>
      </c>
      <c r="K673" s="251">
        <v>4</v>
      </c>
      <c r="M673" s="251" t="s">
        <v>9958</v>
      </c>
      <c r="N673" s="251" t="s">
        <v>10214</v>
      </c>
      <c r="O673" s="251">
        <v>4</v>
      </c>
      <c r="Q673" s="251" t="s">
        <v>10800</v>
      </c>
      <c r="R673" s="251" t="s">
        <v>9960</v>
      </c>
      <c r="S673" s="252" t="s">
        <v>1417</v>
      </c>
      <c r="T673" s="251" t="str">
        <f t="shared" si="42"/>
        <v>I060629081551BZ320</v>
      </c>
      <c r="W673" s="251" t="str">
        <f t="shared" si="43"/>
        <v>I060629081551-BZ320</v>
      </c>
    </row>
    <row r="674" spans="1:23" x14ac:dyDescent="0.3">
      <c r="A674" s="256" t="str">
        <f t="shared" si="40"/>
        <v>I0606290-81560BZ220-00001</v>
      </c>
      <c r="B674" s="251" t="s">
        <v>10801</v>
      </c>
      <c r="C674" s="251" t="s">
        <v>10077</v>
      </c>
      <c r="D674" s="251" t="s">
        <v>10788</v>
      </c>
      <c r="E674" s="251" t="s">
        <v>10205</v>
      </c>
      <c r="F674" s="251" t="s">
        <v>9984</v>
      </c>
      <c r="G674" s="251" t="s">
        <v>1378</v>
      </c>
      <c r="H674" s="251" t="s">
        <v>5204</v>
      </c>
      <c r="I674" s="257" t="str">
        <f t="shared" si="41"/>
        <v>-00001</v>
      </c>
      <c r="J674" s="251">
        <v>1</v>
      </c>
      <c r="K674" s="251">
        <v>1</v>
      </c>
      <c r="M674" s="251" t="s">
        <v>9958</v>
      </c>
      <c r="N674" s="251" t="s">
        <v>10214</v>
      </c>
      <c r="O674" s="251">
        <v>1</v>
      </c>
      <c r="Q674" s="251" t="s">
        <v>10801</v>
      </c>
      <c r="R674" s="251" t="s">
        <v>9960</v>
      </c>
      <c r="S674" s="252" t="s">
        <v>1377</v>
      </c>
      <c r="T674" s="251" t="str">
        <f t="shared" si="42"/>
        <v>I060629081560BZ220</v>
      </c>
      <c r="W674" s="251" t="str">
        <f t="shared" si="43"/>
        <v>I060629081560-BZ220</v>
      </c>
    </row>
    <row r="675" spans="1:23" x14ac:dyDescent="0.3">
      <c r="A675" s="256" t="str">
        <f t="shared" si="40"/>
        <v>I0606290-81560BZ490-00004</v>
      </c>
      <c r="B675" s="251" t="s">
        <v>10802</v>
      </c>
      <c r="C675" s="251" t="s">
        <v>10077</v>
      </c>
      <c r="D675" s="251" t="s">
        <v>10788</v>
      </c>
      <c r="E675" s="251" t="s">
        <v>10205</v>
      </c>
      <c r="F675" s="251" t="s">
        <v>9986</v>
      </c>
      <c r="G675" s="251" t="s">
        <v>1423</v>
      </c>
      <c r="H675" s="251" t="s">
        <v>5204</v>
      </c>
      <c r="I675" s="257" t="str">
        <f t="shared" si="41"/>
        <v>-00004</v>
      </c>
      <c r="J675" s="251">
        <v>4</v>
      </c>
      <c r="K675" s="251">
        <v>4</v>
      </c>
      <c r="M675" s="251" t="s">
        <v>9958</v>
      </c>
      <c r="N675" s="251" t="s">
        <v>10214</v>
      </c>
      <c r="O675" s="251">
        <v>4</v>
      </c>
      <c r="Q675" s="251" t="s">
        <v>10802</v>
      </c>
      <c r="R675" s="251" t="s">
        <v>9960</v>
      </c>
      <c r="S675" s="252" t="s">
        <v>1422</v>
      </c>
      <c r="T675" s="251" t="str">
        <f t="shared" si="42"/>
        <v>I060629081560BZ490</v>
      </c>
      <c r="W675" s="251" t="str">
        <f t="shared" si="43"/>
        <v>I060629081560-BZ490</v>
      </c>
    </row>
    <row r="676" spans="1:23" x14ac:dyDescent="0.3">
      <c r="A676" s="256" t="str">
        <f t="shared" si="40"/>
        <v>I0606290-81561BZ150-00004</v>
      </c>
      <c r="B676" s="251" t="s">
        <v>10803</v>
      </c>
      <c r="C676" s="251" t="s">
        <v>10077</v>
      </c>
      <c r="D676" s="251" t="s">
        <v>10788</v>
      </c>
      <c r="E676" s="251" t="s">
        <v>10205</v>
      </c>
      <c r="F676" s="251" t="s">
        <v>9988</v>
      </c>
      <c r="G676" s="251" t="s">
        <v>1359</v>
      </c>
      <c r="H676" s="251" t="s">
        <v>3443</v>
      </c>
      <c r="I676" s="257" t="str">
        <f t="shared" si="41"/>
        <v>-00004</v>
      </c>
      <c r="J676" s="251">
        <v>4</v>
      </c>
      <c r="K676" s="251">
        <v>4</v>
      </c>
      <c r="M676" s="251" t="s">
        <v>9958</v>
      </c>
      <c r="N676" s="251" t="s">
        <v>10214</v>
      </c>
      <c r="O676" s="251">
        <v>4</v>
      </c>
      <c r="Q676" s="251" t="s">
        <v>10803</v>
      </c>
      <c r="R676" s="251" t="s">
        <v>9960</v>
      </c>
      <c r="S676" s="252" t="s">
        <v>1358</v>
      </c>
      <c r="T676" s="251" t="str">
        <f t="shared" si="42"/>
        <v>I060629081561BZ150</v>
      </c>
      <c r="W676" s="251" t="str">
        <f t="shared" si="43"/>
        <v>I060629081561-BZ150</v>
      </c>
    </row>
    <row r="677" spans="1:23" x14ac:dyDescent="0.3">
      <c r="A677" s="256" t="str">
        <f t="shared" si="40"/>
        <v>I0606290-81561BZ240-00001</v>
      </c>
      <c r="B677" s="251" t="s">
        <v>10804</v>
      </c>
      <c r="C677" s="251" t="s">
        <v>10077</v>
      </c>
      <c r="D677" s="251" t="s">
        <v>10788</v>
      </c>
      <c r="E677" s="251" t="s">
        <v>10205</v>
      </c>
      <c r="F677" s="251" t="s">
        <v>9990</v>
      </c>
      <c r="G677" s="251" t="s">
        <v>1387</v>
      </c>
      <c r="H677" s="251" t="s">
        <v>3443</v>
      </c>
      <c r="I677" s="257" t="str">
        <f t="shared" si="41"/>
        <v>-00001</v>
      </c>
      <c r="J677" s="251">
        <v>1</v>
      </c>
      <c r="K677" s="251">
        <v>1</v>
      </c>
      <c r="M677" s="251" t="s">
        <v>9958</v>
      </c>
      <c r="N677" s="251" t="s">
        <v>10214</v>
      </c>
      <c r="O677" s="251">
        <v>1</v>
      </c>
      <c r="Q677" s="251" t="s">
        <v>10804</v>
      </c>
      <c r="R677" s="251" t="s">
        <v>9960</v>
      </c>
      <c r="S677" s="252" t="s">
        <v>1386</v>
      </c>
      <c r="T677" s="251" t="str">
        <f t="shared" si="42"/>
        <v>I060629081561BZ240</v>
      </c>
      <c r="W677" s="251" t="str">
        <f t="shared" si="43"/>
        <v>I060629081561-BZ240</v>
      </c>
    </row>
    <row r="678" spans="1:23" x14ac:dyDescent="0.3">
      <c r="A678" s="256" t="str">
        <f t="shared" si="40"/>
        <v>I0606290-81581BZ040-00002</v>
      </c>
      <c r="B678" s="251" t="s">
        <v>10805</v>
      </c>
      <c r="C678" s="251" t="s">
        <v>10077</v>
      </c>
      <c r="D678" s="251" t="s">
        <v>10788</v>
      </c>
      <c r="E678" s="251" t="s">
        <v>10205</v>
      </c>
      <c r="F678" s="251" t="s">
        <v>9992</v>
      </c>
      <c r="G678" s="251" t="s">
        <v>1454</v>
      </c>
      <c r="H678" s="251" t="s">
        <v>5218</v>
      </c>
      <c r="I678" s="257" t="str">
        <f t="shared" si="41"/>
        <v>-00002</v>
      </c>
      <c r="J678" s="251">
        <v>2</v>
      </c>
      <c r="K678" s="251">
        <v>2</v>
      </c>
      <c r="M678" s="251" t="s">
        <v>9958</v>
      </c>
      <c r="N678" s="251" t="s">
        <v>10214</v>
      </c>
      <c r="O678" s="251">
        <v>2</v>
      </c>
      <c r="Q678" s="251" t="s">
        <v>10805</v>
      </c>
      <c r="R678" s="251" t="s">
        <v>9960</v>
      </c>
      <c r="S678" s="252" t="s">
        <v>1453</v>
      </c>
      <c r="T678" s="251" t="str">
        <f t="shared" si="42"/>
        <v>I060629081581BZ040</v>
      </c>
      <c r="W678" s="251" t="str">
        <f t="shared" si="43"/>
        <v>I060629081581-BZ040</v>
      </c>
    </row>
    <row r="679" spans="1:23" x14ac:dyDescent="0.3">
      <c r="A679" s="256" t="str">
        <f t="shared" si="40"/>
        <v>I0606290-81590BZ051-00003</v>
      </c>
      <c r="B679" s="251" t="s">
        <v>10806</v>
      </c>
      <c r="C679" s="251" t="s">
        <v>10077</v>
      </c>
      <c r="D679" s="251" t="s">
        <v>10788</v>
      </c>
      <c r="E679" s="251" t="s">
        <v>10205</v>
      </c>
      <c r="F679" s="251" t="s">
        <v>9995</v>
      </c>
      <c r="G679" s="251" t="s">
        <v>5230</v>
      </c>
      <c r="H679" s="251" t="s">
        <v>770</v>
      </c>
      <c r="I679" s="257" t="str">
        <f t="shared" si="41"/>
        <v>-00003</v>
      </c>
      <c r="J679" s="251">
        <v>3</v>
      </c>
      <c r="K679" s="251">
        <v>3</v>
      </c>
      <c r="M679" s="251" t="s">
        <v>9958</v>
      </c>
      <c r="N679" s="251" t="s">
        <v>10214</v>
      </c>
      <c r="O679" s="251">
        <v>3</v>
      </c>
      <c r="Q679" s="251" t="s">
        <v>10806</v>
      </c>
      <c r="R679" s="251" t="s">
        <v>9960</v>
      </c>
      <c r="S679" s="252" t="s">
        <v>4062</v>
      </c>
      <c r="T679" s="251" t="str">
        <f t="shared" si="42"/>
        <v>I060629081590BZ051</v>
      </c>
      <c r="W679" s="251" t="str">
        <f t="shared" si="43"/>
        <v>I060629081590-BZ051</v>
      </c>
    </row>
    <row r="680" spans="1:23" x14ac:dyDescent="0.3">
      <c r="A680" s="256" t="str">
        <f t="shared" si="40"/>
        <v>I0606290-9004951143-00001</v>
      </c>
      <c r="B680" s="251" t="s">
        <v>10807</v>
      </c>
      <c r="C680" s="251" t="s">
        <v>10077</v>
      </c>
      <c r="D680" s="251" t="s">
        <v>10788</v>
      </c>
      <c r="E680" s="251" t="s">
        <v>10205</v>
      </c>
      <c r="F680" s="251" t="s">
        <v>9997</v>
      </c>
      <c r="G680" s="251" t="s">
        <v>1567</v>
      </c>
      <c r="H680" s="251" t="s">
        <v>3393</v>
      </c>
      <c r="I680" s="257" t="str">
        <f t="shared" si="41"/>
        <v>-00001</v>
      </c>
      <c r="J680" s="251">
        <v>1</v>
      </c>
      <c r="K680" s="251">
        <v>1</v>
      </c>
      <c r="M680" s="251" t="s">
        <v>10007</v>
      </c>
      <c r="N680" s="251" t="s">
        <v>10214</v>
      </c>
      <c r="O680" s="251">
        <v>1</v>
      </c>
      <c r="Q680" s="251" t="s">
        <v>10807</v>
      </c>
      <c r="R680" s="251" t="s">
        <v>9960</v>
      </c>
      <c r="S680" s="252">
        <v>9004951143</v>
      </c>
      <c r="T680" s="251" t="str">
        <f t="shared" si="42"/>
        <v>I06062909004951143</v>
      </c>
      <c r="W680" s="251" t="str">
        <f t="shared" si="43"/>
        <v>I060629090049-51143</v>
      </c>
    </row>
    <row r="681" spans="1:23" x14ac:dyDescent="0.3">
      <c r="A681" s="256" t="str">
        <f t="shared" si="40"/>
        <v>I0606290-9004951161-00005</v>
      </c>
      <c r="B681" s="251" t="s">
        <v>10808</v>
      </c>
      <c r="C681" s="251" t="s">
        <v>10077</v>
      </c>
      <c r="D681" s="251" t="s">
        <v>10788</v>
      </c>
      <c r="E681" s="251" t="s">
        <v>10205</v>
      </c>
      <c r="F681" s="251" t="s">
        <v>10000</v>
      </c>
      <c r="G681" s="251" t="s">
        <v>1559</v>
      </c>
      <c r="H681" s="251" t="s">
        <v>3393</v>
      </c>
      <c r="I681" s="257" t="str">
        <f t="shared" si="41"/>
        <v>-00005</v>
      </c>
      <c r="J681" s="251">
        <v>5</v>
      </c>
      <c r="K681" s="251">
        <v>5</v>
      </c>
      <c r="M681" s="251" t="s">
        <v>10007</v>
      </c>
      <c r="N681" s="251" t="s">
        <v>10214</v>
      </c>
      <c r="O681" s="251">
        <v>5</v>
      </c>
      <c r="Q681" s="251" t="s">
        <v>10808</v>
      </c>
      <c r="R681" s="251" t="s">
        <v>9960</v>
      </c>
      <c r="S681" s="252">
        <v>9004951161</v>
      </c>
      <c r="T681" s="251" t="str">
        <f t="shared" si="42"/>
        <v>I06062909004951161</v>
      </c>
      <c r="W681" s="251" t="str">
        <f t="shared" si="43"/>
        <v>I060629090049-51161</v>
      </c>
    </row>
    <row r="682" spans="1:23" x14ac:dyDescent="0.3">
      <c r="A682" s="256" t="str">
        <f t="shared" si="40"/>
        <v>I0606290-9004A81004-00003</v>
      </c>
      <c r="B682" s="251" t="s">
        <v>10809</v>
      </c>
      <c r="C682" s="251" t="s">
        <v>10077</v>
      </c>
      <c r="D682" s="251" t="s">
        <v>10788</v>
      </c>
      <c r="E682" s="251" t="s">
        <v>10205</v>
      </c>
      <c r="F682" s="251" t="s">
        <v>10002</v>
      </c>
      <c r="G682" s="251" t="s">
        <v>1571</v>
      </c>
      <c r="H682" s="251" t="s">
        <v>3393</v>
      </c>
      <c r="I682" s="257" t="str">
        <f t="shared" si="41"/>
        <v>-00003</v>
      </c>
      <c r="J682" s="251">
        <v>3</v>
      </c>
      <c r="K682" s="251">
        <v>3</v>
      </c>
      <c r="M682" s="251" t="s">
        <v>10003</v>
      </c>
      <c r="N682" s="251" t="s">
        <v>10214</v>
      </c>
      <c r="O682" s="251">
        <v>3</v>
      </c>
      <c r="Q682" s="251" t="s">
        <v>10809</v>
      </c>
      <c r="R682" s="251" t="s">
        <v>9960</v>
      </c>
      <c r="S682" s="252" t="s">
        <v>1570</v>
      </c>
      <c r="T682" s="251" t="str">
        <f t="shared" si="42"/>
        <v>I06062909004A81004</v>
      </c>
      <c r="W682" s="251" t="str">
        <f t="shared" si="43"/>
        <v>I06062909004A-81004</v>
      </c>
    </row>
    <row r="683" spans="1:23" x14ac:dyDescent="0.3">
      <c r="A683" s="256" t="str">
        <f t="shared" si="40"/>
        <v>I0606290-9004A81005-00005</v>
      </c>
      <c r="B683" s="251" t="s">
        <v>10810</v>
      </c>
      <c r="C683" s="251" t="s">
        <v>10077</v>
      </c>
      <c r="D683" s="251" t="s">
        <v>10788</v>
      </c>
      <c r="E683" s="251" t="s">
        <v>10205</v>
      </c>
      <c r="F683" s="251" t="s">
        <v>10005</v>
      </c>
      <c r="G683" s="251" t="s">
        <v>1566</v>
      </c>
      <c r="H683" s="251" t="s">
        <v>3393</v>
      </c>
      <c r="I683" s="257" t="str">
        <f t="shared" si="41"/>
        <v>-00005</v>
      </c>
      <c r="J683" s="251">
        <v>5</v>
      </c>
      <c r="K683" s="251">
        <v>5</v>
      </c>
      <c r="M683" s="251" t="s">
        <v>10007</v>
      </c>
      <c r="N683" s="251" t="s">
        <v>10214</v>
      </c>
      <c r="O683" s="251">
        <v>5</v>
      </c>
      <c r="Q683" s="251" t="s">
        <v>10810</v>
      </c>
      <c r="R683" s="251" t="s">
        <v>9960</v>
      </c>
      <c r="S683" s="252" t="s">
        <v>1565</v>
      </c>
      <c r="T683" s="251" t="str">
        <f t="shared" si="42"/>
        <v>I06062909004A81005</v>
      </c>
      <c r="W683" s="251" t="str">
        <f t="shared" si="43"/>
        <v>I06062909004A-81005</v>
      </c>
    </row>
    <row r="684" spans="1:23" x14ac:dyDescent="0.3">
      <c r="A684" s="256" t="str">
        <f t="shared" si="40"/>
        <v>I0606290-9004A81006-00008</v>
      </c>
      <c r="B684" s="251" t="s">
        <v>10811</v>
      </c>
      <c r="C684" s="251" t="s">
        <v>10077</v>
      </c>
      <c r="D684" s="251" t="s">
        <v>10788</v>
      </c>
      <c r="E684" s="251" t="s">
        <v>10205</v>
      </c>
      <c r="F684" s="251" t="s">
        <v>10009</v>
      </c>
      <c r="G684" s="251" t="s">
        <v>1574</v>
      </c>
      <c r="H684" s="251" t="s">
        <v>3393</v>
      </c>
      <c r="I684" s="257" t="str">
        <f t="shared" si="41"/>
        <v>-00008</v>
      </c>
      <c r="J684" s="251">
        <v>8</v>
      </c>
      <c r="K684" s="251">
        <v>8</v>
      </c>
      <c r="M684" s="251" t="s">
        <v>10007</v>
      </c>
      <c r="N684" s="251" t="s">
        <v>10214</v>
      </c>
      <c r="O684" s="251">
        <v>8</v>
      </c>
      <c r="Q684" s="251" t="s">
        <v>10811</v>
      </c>
      <c r="R684" s="251" t="s">
        <v>9960</v>
      </c>
      <c r="S684" s="252" t="s">
        <v>1573</v>
      </c>
      <c r="T684" s="251" t="str">
        <f t="shared" si="42"/>
        <v>I06062909004A81006</v>
      </c>
      <c r="W684" s="251" t="str">
        <f t="shared" si="43"/>
        <v>I06062909004A-81006</v>
      </c>
    </row>
    <row r="685" spans="1:23" x14ac:dyDescent="0.3">
      <c r="A685" s="256" t="str">
        <f t="shared" si="40"/>
        <v>I0606290-9004A81007-00008</v>
      </c>
      <c r="B685" s="251" t="s">
        <v>10812</v>
      </c>
      <c r="C685" s="251" t="s">
        <v>10077</v>
      </c>
      <c r="D685" s="251" t="s">
        <v>10788</v>
      </c>
      <c r="E685" s="251" t="s">
        <v>10205</v>
      </c>
      <c r="F685" s="251" t="s">
        <v>10012</v>
      </c>
      <c r="G685" s="251" t="s">
        <v>1576</v>
      </c>
      <c r="H685" s="251" t="s">
        <v>3393</v>
      </c>
      <c r="I685" s="257" t="str">
        <f t="shared" si="41"/>
        <v>-00008</v>
      </c>
      <c r="J685" s="251">
        <v>8</v>
      </c>
      <c r="K685" s="251">
        <v>8</v>
      </c>
      <c r="M685" s="251" t="s">
        <v>10003</v>
      </c>
      <c r="N685" s="251" t="s">
        <v>10214</v>
      </c>
      <c r="O685" s="251">
        <v>8</v>
      </c>
      <c r="Q685" s="251" t="s">
        <v>10812</v>
      </c>
      <c r="R685" s="251" t="s">
        <v>9960</v>
      </c>
      <c r="S685" s="252" t="s">
        <v>1575</v>
      </c>
      <c r="T685" s="251" t="str">
        <f t="shared" si="42"/>
        <v>I06062909004A81007</v>
      </c>
      <c r="W685" s="251" t="str">
        <f t="shared" si="43"/>
        <v>I06062909004A-81007</v>
      </c>
    </row>
    <row r="686" spans="1:23" x14ac:dyDescent="0.3">
      <c r="A686" s="256" t="str">
        <f t="shared" si="40"/>
        <v>I0606290-9004A81011-00003</v>
      </c>
      <c r="B686" s="251" t="s">
        <v>10813</v>
      </c>
      <c r="C686" s="251" t="s">
        <v>10077</v>
      </c>
      <c r="D686" s="251" t="s">
        <v>10788</v>
      </c>
      <c r="E686" s="251" t="s">
        <v>10205</v>
      </c>
      <c r="F686" s="251" t="s">
        <v>10188</v>
      </c>
      <c r="G686" s="251" t="s">
        <v>1605</v>
      </c>
      <c r="H686" s="251" t="s">
        <v>3393</v>
      </c>
      <c r="I686" s="257" t="str">
        <f t="shared" si="41"/>
        <v>-00003</v>
      </c>
      <c r="J686" s="251">
        <v>3</v>
      </c>
      <c r="K686" s="251">
        <v>3</v>
      </c>
      <c r="M686" s="251" t="s">
        <v>10007</v>
      </c>
      <c r="N686" s="251" t="s">
        <v>10214</v>
      </c>
      <c r="O686" s="251">
        <v>3</v>
      </c>
      <c r="Q686" s="251" t="s">
        <v>10813</v>
      </c>
      <c r="R686" s="251" t="s">
        <v>9960</v>
      </c>
      <c r="S686" s="252" t="s">
        <v>1604</v>
      </c>
      <c r="T686" s="251" t="str">
        <f t="shared" si="42"/>
        <v>I06062909004A81011</v>
      </c>
      <c r="W686" s="251" t="str">
        <f t="shared" si="43"/>
        <v>I06062909004A-81011</v>
      </c>
    </row>
    <row r="687" spans="1:23" x14ac:dyDescent="0.3">
      <c r="A687" s="256" t="str">
        <f t="shared" si="40"/>
        <v>I0606290-9004A81026-00013</v>
      </c>
      <c r="B687" s="251" t="s">
        <v>10814</v>
      </c>
      <c r="C687" s="251" t="s">
        <v>10077</v>
      </c>
      <c r="D687" s="251" t="s">
        <v>10788</v>
      </c>
      <c r="E687" s="251" t="s">
        <v>10205</v>
      </c>
      <c r="F687" s="251" t="s">
        <v>10190</v>
      </c>
      <c r="G687" s="251" t="s">
        <v>1624</v>
      </c>
      <c r="H687" s="251" t="s">
        <v>3393</v>
      </c>
      <c r="I687" s="257" t="str">
        <f t="shared" si="41"/>
        <v>-00013</v>
      </c>
      <c r="J687" s="251">
        <v>13</v>
      </c>
      <c r="K687" s="251">
        <v>13</v>
      </c>
      <c r="M687" s="251" t="s">
        <v>10007</v>
      </c>
      <c r="N687" s="251" t="s">
        <v>10214</v>
      </c>
      <c r="O687" s="251">
        <v>13</v>
      </c>
      <c r="Q687" s="251" t="s">
        <v>10814</v>
      </c>
      <c r="R687" s="251" t="s">
        <v>9960</v>
      </c>
      <c r="S687" s="252" t="s">
        <v>1623</v>
      </c>
      <c r="T687" s="251" t="str">
        <f t="shared" si="42"/>
        <v>I06062909004A81026</v>
      </c>
      <c r="W687" s="251" t="str">
        <f t="shared" si="43"/>
        <v>I06062909004A-81026</v>
      </c>
    </row>
    <row r="688" spans="1:23" x14ac:dyDescent="0.3">
      <c r="A688" s="256" t="str">
        <f t="shared" si="40"/>
        <v>I0606290-9004A81027-00007</v>
      </c>
      <c r="B688" s="251" t="s">
        <v>10815</v>
      </c>
      <c r="C688" s="251" t="s">
        <v>10077</v>
      </c>
      <c r="D688" s="251" t="s">
        <v>10788</v>
      </c>
      <c r="E688" s="251" t="s">
        <v>10205</v>
      </c>
      <c r="F688" s="251" t="s">
        <v>10192</v>
      </c>
      <c r="G688" s="251" t="s">
        <v>1617</v>
      </c>
      <c r="H688" s="251" t="s">
        <v>3393</v>
      </c>
      <c r="I688" s="257" t="str">
        <f t="shared" si="41"/>
        <v>-00007</v>
      </c>
      <c r="J688" s="251">
        <v>7</v>
      </c>
      <c r="K688" s="251">
        <v>7</v>
      </c>
      <c r="M688" s="251" t="s">
        <v>10007</v>
      </c>
      <c r="N688" s="251" t="s">
        <v>10214</v>
      </c>
      <c r="O688" s="251">
        <v>7</v>
      </c>
      <c r="Q688" s="251" t="s">
        <v>10815</v>
      </c>
      <c r="R688" s="251" t="s">
        <v>9960</v>
      </c>
      <c r="S688" s="252" t="s">
        <v>1616</v>
      </c>
      <c r="T688" s="251" t="str">
        <f t="shared" si="42"/>
        <v>I06062909004A81027</v>
      </c>
      <c r="W688" s="251" t="str">
        <f t="shared" si="43"/>
        <v>I06062909004A-81027</v>
      </c>
    </row>
    <row r="689" spans="1:23" x14ac:dyDescent="0.3">
      <c r="A689" s="256" t="str">
        <f t="shared" si="40"/>
        <v>I0606290-9004B15001-00001</v>
      </c>
      <c r="B689" s="251" t="s">
        <v>10816</v>
      </c>
      <c r="C689" s="251" t="s">
        <v>10077</v>
      </c>
      <c r="D689" s="251" t="s">
        <v>10788</v>
      </c>
      <c r="E689" s="251" t="s">
        <v>10205</v>
      </c>
      <c r="F689" s="251" t="s">
        <v>10194</v>
      </c>
      <c r="G689" s="251" t="s">
        <v>1595</v>
      </c>
      <c r="H689" s="251" t="s">
        <v>1593</v>
      </c>
      <c r="I689" s="257" t="str">
        <f t="shared" si="41"/>
        <v>-00001</v>
      </c>
      <c r="J689" s="251">
        <v>1</v>
      </c>
      <c r="K689" s="251">
        <v>1</v>
      </c>
      <c r="M689" s="251" t="s">
        <v>10007</v>
      </c>
      <c r="N689" s="251" t="s">
        <v>10214</v>
      </c>
      <c r="O689" s="251">
        <v>1</v>
      </c>
      <c r="Q689" s="251" t="s">
        <v>10816</v>
      </c>
      <c r="R689" s="251" t="s">
        <v>9960</v>
      </c>
      <c r="S689" s="252" t="s">
        <v>1594</v>
      </c>
      <c r="T689" s="251" t="str">
        <f t="shared" si="42"/>
        <v>I06062909004B15001</v>
      </c>
      <c r="W689" s="251" t="str">
        <f t="shared" si="43"/>
        <v>I06062909004B-15001</v>
      </c>
    </row>
    <row r="690" spans="1:23" x14ac:dyDescent="0.3">
      <c r="A690" s="256" t="str">
        <f t="shared" si="40"/>
        <v>I0606291-81139BZ010-00002</v>
      </c>
      <c r="B690" s="251" t="s">
        <v>10817</v>
      </c>
      <c r="C690" s="251" t="s">
        <v>10077</v>
      </c>
      <c r="D690" s="251" t="s">
        <v>10818</v>
      </c>
      <c r="E690" s="251" t="s">
        <v>10205</v>
      </c>
      <c r="F690" s="251" t="s">
        <v>9957</v>
      </c>
      <c r="G690" s="251" t="s">
        <v>1614</v>
      </c>
      <c r="H690" s="251" t="s">
        <v>10104</v>
      </c>
      <c r="I690" s="257" t="str">
        <f t="shared" si="41"/>
        <v>-00002</v>
      </c>
      <c r="J690" s="251">
        <v>2</v>
      </c>
      <c r="K690" s="251">
        <v>2</v>
      </c>
      <c r="M690" s="251" t="s">
        <v>10007</v>
      </c>
      <c r="N690" s="251" t="s">
        <v>10382</v>
      </c>
      <c r="O690" s="251">
        <v>2</v>
      </c>
      <c r="Q690" s="251" t="s">
        <v>10817</v>
      </c>
      <c r="R690" s="251" t="s">
        <v>10017</v>
      </c>
      <c r="S690" s="252" t="s">
        <v>1613</v>
      </c>
      <c r="T690" s="251" t="str">
        <f t="shared" si="42"/>
        <v>I060629181139BZ010</v>
      </c>
      <c r="W690" s="251" t="str">
        <f t="shared" si="43"/>
        <v>I060629181139-BZ010</v>
      </c>
    </row>
    <row r="691" spans="1:23" x14ac:dyDescent="0.3">
      <c r="A691" s="256" t="str">
        <f t="shared" si="40"/>
        <v>I0606291-81580BZ051-00003</v>
      </c>
      <c r="B691" s="251" t="s">
        <v>10819</v>
      </c>
      <c r="C691" s="251" t="s">
        <v>10077</v>
      </c>
      <c r="D691" s="251" t="s">
        <v>10818</v>
      </c>
      <c r="E691" s="251" t="s">
        <v>10205</v>
      </c>
      <c r="F691" s="251" t="s">
        <v>9962</v>
      </c>
      <c r="G691" s="251" t="s">
        <v>5226</v>
      </c>
      <c r="H691" s="251" t="s">
        <v>758</v>
      </c>
      <c r="I691" s="257" t="str">
        <f t="shared" si="41"/>
        <v>-00003</v>
      </c>
      <c r="J691" s="251">
        <v>3</v>
      </c>
      <c r="K691" s="251">
        <v>3</v>
      </c>
      <c r="M691" s="251" t="s">
        <v>9958</v>
      </c>
      <c r="N691" s="251" t="s">
        <v>10382</v>
      </c>
      <c r="O691" s="251">
        <v>3</v>
      </c>
      <c r="Q691" s="251" t="s">
        <v>10819</v>
      </c>
      <c r="R691" s="251" t="s">
        <v>10017</v>
      </c>
      <c r="S691" s="252" t="s">
        <v>4065</v>
      </c>
      <c r="T691" s="251" t="str">
        <f t="shared" si="42"/>
        <v>I060629181580BZ051</v>
      </c>
      <c r="W691" s="251" t="str">
        <f t="shared" si="43"/>
        <v>I060629181580-BZ051</v>
      </c>
    </row>
    <row r="692" spans="1:23" x14ac:dyDescent="0.3">
      <c r="A692" s="256" t="str">
        <f t="shared" si="40"/>
        <v>I0606291-87915BZ070-00001</v>
      </c>
      <c r="B692" s="251" t="s">
        <v>10820</v>
      </c>
      <c r="C692" s="251" t="s">
        <v>10077</v>
      </c>
      <c r="D692" s="251" t="s">
        <v>10818</v>
      </c>
      <c r="E692" s="251" t="s">
        <v>10205</v>
      </c>
      <c r="F692" s="251" t="s">
        <v>9964</v>
      </c>
      <c r="G692" s="251" t="s">
        <v>1528</v>
      </c>
      <c r="H692" s="251" t="s">
        <v>10293</v>
      </c>
      <c r="I692" s="257" t="str">
        <f t="shared" si="41"/>
        <v>-00001</v>
      </c>
      <c r="J692" s="251">
        <v>1</v>
      </c>
      <c r="K692" s="251">
        <v>1</v>
      </c>
      <c r="M692" s="251" t="s">
        <v>10007</v>
      </c>
      <c r="N692" s="251" t="s">
        <v>10382</v>
      </c>
      <c r="O692" s="251">
        <v>1</v>
      </c>
      <c r="Q692" s="251" t="s">
        <v>10820</v>
      </c>
      <c r="R692" s="251" t="s">
        <v>10017</v>
      </c>
      <c r="S692" s="252" t="s">
        <v>1527</v>
      </c>
      <c r="T692" s="251" t="str">
        <f t="shared" si="42"/>
        <v>I060629187915BZ070</v>
      </c>
      <c r="W692" s="251" t="str">
        <f t="shared" si="43"/>
        <v>I060629187915-BZ070</v>
      </c>
    </row>
    <row r="693" spans="1:23" x14ac:dyDescent="0.3">
      <c r="A693" s="256" t="str">
        <f t="shared" si="40"/>
        <v>I0606291-87917BZ010-00005</v>
      </c>
      <c r="B693" s="251" t="s">
        <v>10821</v>
      </c>
      <c r="C693" s="251" t="s">
        <v>10077</v>
      </c>
      <c r="D693" s="251" t="s">
        <v>10818</v>
      </c>
      <c r="E693" s="251" t="s">
        <v>10205</v>
      </c>
      <c r="F693" s="251" t="s">
        <v>9966</v>
      </c>
      <c r="G693" s="251" t="s">
        <v>1515</v>
      </c>
      <c r="H693" s="251" t="s">
        <v>10109</v>
      </c>
      <c r="I693" s="257" t="str">
        <f t="shared" si="41"/>
        <v>-00005</v>
      </c>
      <c r="J693" s="251">
        <v>5</v>
      </c>
      <c r="K693" s="251">
        <v>5</v>
      </c>
      <c r="M693" s="251" t="s">
        <v>10007</v>
      </c>
      <c r="N693" s="251" t="s">
        <v>10382</v>
      </c>
      <c r="O693" s="251">
        <v>5</v>
      </c>
      <c r="Q693" s="251" t="s">
        <v>10821</v>
      </c>
      <c r="R693" s="251" t="s">
        <v>10017</v>
      </c>
      <c r="S693" s="252" t="s">
        <v>1514</v>
      </c>
      <c r="T693" s="251" t="str">
        <f t="shared" si="42"/>
        <v>I060629187917BZ010</v>
      </c>
      <c r="W693" s="251" t="str">
        <f t="shared" si="43"/>
        <v>I060629187917-BZ010</v>
      </c>
    </row>
    <row r="694" spans="1:23" x14ac:dyDescent="0.3">
      <c r="A694" s="256" t="str">
        <f t="shared" si="40"/>
        <v>I0606292-81550BZ310-00001</v>
      </c>
      <c r="B694" s="251" t="s">
        <v>10822</v>
      </c>
      <c r="C694" s="251" t="s">
        <v>10077</v>
      </c>
      <c r="D694" s="251" t="s">
        <v>10823</v>
      </c>
      <c r="E694" s="251" t="s">
        <v>10205</v>
      </c>
      <c r="F694" s="251" t="s">
        <v>9957</v>
      </c>
      <c r="G694" s="251" t="s">
        <v>1392</v>
      </c>
      <c r="H694" s="251" t="s">
        <v>5202</v>
      </c>
      <c r="I694" s="257" t="str">
        <f t="shared" si="41"/>
        <v>-00001</v>
      </c>
      <c r="J694" s="251">
        <v>1</v>
      </c>
      <c r="K694" s="251">
        <v>1</v>
      </c>
      <c r="M694" s="251" t="s">
        <v>9958</v>
      </c>
      <c r="N694" s="251" t="s">
        <v>10735</v>
      </c>
      <c r="O694" s="251">
        <v>1</v>
      </c>
      <c r="Q694" s="251" t="s">
        <v>10822</v>
      </c>
      <c r="R694" s="251" t="s">
        <v>10028</v>
      </c>
      <c r="S694" s="252" t="s">
        <v>1391</v>
      </c>
      <c r="T694" s="251" t="str">
        <f t="shared" si="42"/>
        <v>I060629281550BZ310</v>
      </c>
      <c r="W694" s="251" t="str">
        <f t="shared" si="43"/>
        <v>I060629281550-BZ310</v>
      </c>
    </row>
    <row r="695" spans="1:23" x14ac:dyDescent="0.3">
      <c r="A695" s="256" t="str">
        <f t="shared" si="40"/>
        <v>I0606292-81555BZ010-00002</v>
      </c>
      <c r="B695" s="251" t="s">
        <v>10824</v>
      </c>
      <c r="C695" s="251" t="s">
        <v>10077</v>
      </c>
      <c r="D695" s="251" t="s">
        <v>10823</v>
      </c>
      <c r="E695" s="251" t="s">
        <v>10205</v>
      </c>
      <c r="F695" s="251" t="s">
        <v>9962</v>
      </c>
      <c r="G695" s="251" t="s">
        <v>1275</v>
      </c>
      <c r="H695" s="251" t="s">
        <v>10298</v>
      </c>
      <c r="I695" s="257" t="str">
        <f t="shared" si="41"/>
        <v>-00002</v>
      </c>
      <c r="J695" s="251">
        <v>2</v>
      </c>
      <c r="K695" s="251">
        <v>2</v>
      </c>
      <c r="M695" s="251" t="s">
        <v>10007</v>
      </c>
      <c r="N695" s="251" t="s">
        <v>10735</v>
      </c>
      <c r="O695" s="251">
        <v>2</v>
      </c>
      <c r="Q695" s="251" t="s">
        <v>10824</v>
      </c>
      <c r="R695" s="251" t="s">
        <v>10028</v>
      </c>
      <c r="S695" s="252" t="s">
        <v>1274</v>
      </c>
      <c r="T695" s="251" t="str">
        <f t="shared" si="42"/>
        <v>I060629281555BZ010</v>
      </c>
      <c r="W695" s="251" t="str">
        <f t="shared" si="43"/>
        <v>I060629281555-BZ010</v>
      </c>
    </row>
    <row r="696" spans="1:23" x14ac:dyDescent="0.3">
      <c r="A696" s="256" t="str">
        <f t="shared" si="40"/>
        <v>I0606292-81555BZ070-00001</v>
      </c>
      <c r="B696" s="251" t="s">
        <v>10825</v>
      </c>
      <c r="C696" s="251" t="s">
        <v>10077</v>
      </c>
      <c r="D696" s="251" t="s">
        <v>10823</v>
      </c>
      <c r="E696" s="251" t="s">
        <v>10205</v>
      </c>
      <c r="F696" s="251" t="s">
        <v>9964</v>
      </c>
      <c r="G696" s="251" t="s">
        <v>1348</v>
      </c>
      <c r="H696" s="251" t="s">
        <v>10115</v>
      </c>
      <c r="I696" s="257" t="str">
        <f t="shared" si="41"/>
        <v>-00001</v>
      </c>
      <c r="J696" s="251">
        <v>1</v>
      </c>
      <c r="K696" s="251">
        <v>1</v>
      </c>
      <c r="M696" s="251" t="s">
        <v>10007</v>
      </c>
      <c r="N696" s="251" t="s">
        <v>10735</v>
      </c>
      <c r="O696" s="251">
        <v>1</v>
      </c>
      <c r="Q696" s="251" t="s">
        <v>10825</v>
      </c>
      <c r="R696" s="251" t="s">
        <v>10028</v>
      </c>
      <c r="S696" s="252" t="s">
        <v>1347</v>
      </c>
      <c r="T696" s="251" t="str">
        <f t="shared" si="42"/>
        <v>I060629281555BZ070</v>
      </c>
      <c r="W696" s="251" t="str">
        <f t="shared" si="43"/>
        <v>I060629281555-BZ070</v>
      </c>
    </row>
    <row r="697" spans="1:23" x14ac:dyDescent="0.3">
      <c r="A697" s="256" t="str">
        <f t="shared" si="40"/>
        <v>I0606292-81560BZ310-00001</v>
      </c>
      <c r="B697" s="251" t="s">
        <v>10826</v>
      </c>
      <c r="C697" s="251" t="s">
        <v>10077</v>
      </c>
      <c r="D697" s="251" t="s">
        <v>10823</v>
      </c>
      <c r="E697" s="251" t="s">
        <v>10205</v>
      </c>
      <c r="F697" s="251" t="s">
        <v>9966</v>
      </c>
      <c r="G697" s="251" t="s">
        <v>1401</v>
      </c>
      <c r="H697" s="251" t="s">
        <v>5204</v>
      </c>
      <c r="I697" s="257" t="str">
        <f t="shared" si="41"/>
        <v>-00001</v>
      </c>
      <c r="J697" s="251">
        <v>1</v>
      </c>
      <c r="K697" s="251">
        <v>1</v>
      </c>
      <c r="M697" s="251" t="s">
        <v>9958</v>
      </c>
      <c r="N697" s="251" t="s">
        <v>10735</v>
      </c>
      <c r="O697" s="251">
        <v>1</v>
      </c>
      <c r="Q697" s="251" t="s">
        <v>10826</v>
      </c>
      <c r="R697" s="251" t="s">
        <v>10028</v>
      </c>
      <c r="S697" s="252" t="s">
        <v>1400</v>
      </c>
      <c r="T697" s="251" t="str">
        <f t="shared" si="42"/>
        <v>I060629281560BZ310</v>
      </c>
      <c r="W697" s="251" t="str">
        <f t="shared" si="43"/>
        <v>I060629281560-BZ310</v>
      </c>
    </row>
    <row r="698" spans="1:23" x14ac:dyDescent="0.3">
      <c r="A698" s="256" t="str">
        <f t="shared" si="40"/>
        <v>I0606292-81565BZ010-00002</v>
      </c>
      <c r="B698" s="251" t="s">
        <v>10827</v>
      </c>
      <c r="C698" s="251" t="s">
        <v>10077</v>
      </c>
      <c r="D698" s="251" t="s">
        <v>10823</v>
      </c>
      <c r="E698" s="251" t="s">
        <v>10205</v>
      </c>
      <c r="F698" s="251" t="s">
        <v>9968</v>
      </c>
      <c r="G698" s="251" t="s">
        <v>1326</v>
      </c>
      <c r="H698" s="251" t="s">
        <v>10302</v>
      </c>
      <c r="I698" s="257" t="str">
        <f t="shared" si="41"/>
        <v>-00002</v>
      </c>
      <c r="J698" s="251">
        <v>2</v>
      </c>
      <c r="K698" s="251">
        <v>2</v>
      </c>
      <c r="M698" s="251" t="s">
        <v>10007</v>
      </c>
      <c r="N698" s="251" t="s">
        <v>10735</v>
      </c>
      <c r="O698" s="251">
        <v>2</v>
      </c>
      <c r="Q698" s="251" t="s">
        <v>10827</v>
      </c>
      <c r="R698" s="251" t="s">
        <v>10028</v>
      </c>
      <c r="S698" s="252" t="s">
        <v>1325</v>
      </c>
      <c r="T698" s="251" t="str">
        <f t="shared" si="42"/>
        <v>I060629281565BZ010</v>
      </c>
      <c r="W698" s="251" t="str">
        <f t="shared" si="43"/>
        <v>I060629281565-BZ010</v>
      </c>
    </row>
    <row r="699" spans="1:23" x14ac:dyDescent="0.3">
      <c r="A699" s="256" t="str">
        <f t="shared" si="40"/>
        <v>I0606292-81565BZ030-00001</v>
      </c>
      <c r="B699" s="251" t="s">
        <v>10828</v>
      </c>
      <c r="C699" s="251" t="s">
        <v>10077</v>
      </c>
      <c r="D699" s="251" t="s">
        <v>10823</v>
      </c>
      <c r="E699" s="251" t="s">
        <v>10205</v>
      </c>
      <c r="F699" s="251" t="s">
        <v>9970</v>
      </c>
      <c r="G699" s="251" t="s">
        <v>1356</v>
      </c>
      <c r="H699" s="251" t="s">
        <v>10467</v>
      </c>
      <c r="I699" s="257" t="str">
        <f t="shared" si="41"/>
        <v>-00001</v>
      </c>
      <c r="J699" s="251">
        <v>1</v>
      </c>
      <c r="K699" s="251">
        <v>1</v>
      </c>
      <c r="M699" s="251" t="s">
        <v>10007</v>
      </c>
      <c r="N699" s="251" t="s">
        <v>10735</v>
      </c>
      <c r="O699" s="251">
        <v>1</v>
      </c>
      <c r="Q699" s="251" t="s">
        <v>10828</v>
      </c>
      <c r="R699" s="251" t="s">
        <v>10028</v>
      </c>
      <c r="S699" s="252" t="s">
        <v>1355</v>
      </c>
      <c r="T699" s="251" t="str">
        <f t="shared" si="42"/>
        <v>I060629281565BZ030</v>
      </c>
      <c r="W699" s="251" t="str">
        <f t="shared" si="43"/>
        <v>I060629281565-BZ030</v>
      </c>
    </row>
    <row r="700" spans="1:23" x14ac:dyDescent="0.3">
      <c r="A700" s="256" t="str">
        <f t="shared" si="40"/>
        <v>I0606293-81555BZ060-00001</v>
      </c>
      <c r="B700" s="251" t="s">
        <v>10829</v>
      </c>
      <c r="C700" s="251" t="s">
        <v>10077</v>
      </c>
      <c r="D700" s="251" t="s">
        <v>10830</v>
      </c>
      <c r="E700" s="251" t="s">
        <v>10205</v>
      </c>
      <c r="F700" s="251" t="s">
        <v>9957</v>
      </c>
      <c r="G700" s="251" t="s">
        <v>1313</v>
      </c>
      <c r="H700" s="251" t="s">
        <v>10305</v>
      </c>
      <c r="I700" s="257" t="str">
        <f t="shared" si="41"/>
        <v>-00001</v>
      </c>
      <c r="J700" s="251">
        <v>1</v>
      </c>
      <c r="K700" s="251">
        <v>1</v>
      </c>
      <c r="M700" s="251" t="s">
        <v>10007</v>
      </c>
      <c r="N700" s="251" t="s">
        <v>10831</v>
      </c>
      <c r="O700" s="251">
        <v>1</v>
      </c>
      <c r="Q700" s="251" t="s">
        <v>10829</v>
      </c>
      <c r="R700" s="251" t="s">
        <v>10307</v>
      </c>
      <c r="S700" s="252" t="s">
        <v>1312</v>
      </c>
      <c r="T700" s="251" t="str">
        <f t="shared" si="42"/>
        <v>I060629381555BZ060</v>
      </c>
      <c r="W700" s="251" t="str">
        <f t="shared" si="43"/>
        <v>I060629381555-BZ060</v>
      </c>
    </row>
    <row r="701" spans="1:23" x14ac:dyDescent="0.3">
      <c r="A701" s="256" t="str">
        <f t="shared" si="40"/>
        <v>I0706276-9004951125-00032</v>
      </c>
      <c r="B701" s="251" t="s">
        <v>10832</v>
      </c>
      <c r="C701" s="251" t="s">
        <v>10117</v>
      </c>
      <c r="D701" s="251" t="s">
        <v>10833</v>
      </c>
      <c r="E701" s="251" t="s">
        <v>10205</v>
      </c>
      <c r="F701" s="251" t="s">
        <v>9957</v>
      </c>
      <c r="G701" s="251" t="s">
        <v>1561</v>
      </c>
      <c r="H701" s="251" t="s">
        <v>3393</v>
      </c>
      <c r="I701" s="257" t="str">
        <f t="shared" si="41"/>
        <v>-00032</v>
      </c>
      <c r="J701" s="251">
        <v>32</v>
      </c>
      <c r="K701" s="251">
        <v>32</v>
      </c>
      <c r="M701" s="251" t="s">
        <v>10003</v>
      </c>
      <c r="N701" s="251" t="s">
        <v>10214</v>
      </c>
      <c r="O701" s="251">
        <v>32</v>
      </c>
      <c r="Q701" s="251" t="s">
        <v>10832</v>
      </c>
      <c r="R701" s="251" t="s">
        <v>9960</v>
      </c>
      <c r="S701" s="252">
        <v>9004951125</v>
      </c>
      <c r="T701" s="251" t="str">
        <f t="shared" si="42"/>
        <v>I07062769004951125</v>
      </c>
      <c r="W701" s="251" t="str">
        <f t="shared" si="43"/>
        <v>I070627690049-51125</v>
      </c>
    </row>
    <row r="702" spans="1:23" x14ac:dyDescent="0.3">
      <c r="A702" s="256" t="str">
        <f t="shared" si="40"/>
        <v>I0706277-81110BZ010-00002</v>
      </c>
      <c r="B702" s="251" t="s">
        <v>10834</v>
      </c>
      <c r="C702" s="251" t="s">
        <v>10117</v>
      </c>
      <c r="D702" s="251" t="s">
        <v>10835</v>
      </c>
      <c r="E702" s="251" t="s">
        <v>10205</v>
      </c>
      <c r="F702" s="251" t="s">
        <v>9957</v>
      </c>
      <c r="G702" s="251" t="s">
        <v>997</v>
      </c>
      <c r="H702" s="251" t="s">
        <v>10121</v>
      </c>
      <c r="I702" s="257" t="str">
        <f t="shared" si="41"/>
        <v>-00002</v>
      </c>
      <c r="J702" s="251">
        <v>2</v>
      </c>
      <c r="K702" s="251">
        <v>2</v>
      </c>
      <c r="M702" s="251" t="s">
        <v>9958</v>
      </c>
      <c r="N702" s="251" t="s">
        <v>10382</v>
      </c>
      <c r="O702" s="251">
        <v>2</v>
      </c>
      <c r="Q702" s="251" t="s">
        <v>10834</v>
      </c>
      <c r="R702" s="251" t="s">
        <v>10017</v>
      </c>
      <c r="S702" s="252" t="s">
        <v>996</v>
      </c>
      <c r="T702" s="251" t="str">
        <f t="shared" si="42"/>
        <v>I070627781110BZ010</v>
      </c>
      <c r="W702" s="251" t="str">
        <f t="shared" si="43"/>
        <v>I070627781110-BZ010</v>
      </c>
    </row>
    <row r="703" spans="1:23" x14ac:dyDescent="0.3">
      <c r="A703" s="256" t="str">
        <f t="shared" si="40"/>
        <v>I0706277-81110BZ050-00007</v>
      </c>
      <c r="B703" s="251" t="s">
        <v>10836</v>
      </c>
      <c r="C703" s="251" t="s">
        <v>10117</v>
      </c>
      <c r="D703" s="251" t="s">
        <v>10835</v>
      </c>
      <c r="E703" s="251" t="s">
        <v>10205</v>
      </c>
      <c r="F703" s="251" t="s">
        <v>9962</v>
      </c>
      <c r="G703" s="251" t="s">
        <v>1015</v>
      </c>
      <c r="H703" s="251" t="s">
        <v>10123</v>
      </c>
      <c r="I703" s="257" t="str">
        <f t="shared" si="41"/>
        <v>-00007</v>
      </c>
      <c r="J703" s="251">
        <v>7</v>
      </c>
      <c r="K703" s="251">
        <v>7</v>
      </c>
      <c r="M703" s="251" t="s">
        <v>9958</v>
      </c>
      <c r="N703" s="251" t="s">
        <v>10382</v>
      </c>
      <c r="O703" s="251">
        <v>7</v>
      </c>
      <c r="Q703" s="251" t="s">
        <v>10836</v>
      </c>
      <c r="R703" s="251" t="s">
        <v>10017</v>
      </c>
      <c r="S703" s="252" t="s">
        <v>1014</v>
      </c>
      <c r="T703" s="251" t="str">
        <f t="shared" si="42"/>
        <v>I070627781110BZ050</v>
      </c>
      <c r="W703" s="251" t="str">
        <f t="shared" si="43"/>
        <v>I070627781110-BZ050</v>
      </c>
    </row>
    <row r="704" spans="1:23" x14ac:dyDescent="0.3">
      <c r="A704" s="256" t="str">
        <f t="shared" si="40"/>
        <v>I0706277-81110BZ800-00005</v>
      </c>
      <c r="B704" s="251" t="s">
        <v>10837</v>
      </c>
      <c r="C704" s="251" t="s">
        <v>10117</v>
      </c>
      <c r="D704" s="251" t="s">
        <v>10835</v>
      </c>
      <c r="E704" s="251" t="s">
        <v>10205</v>
      </c>
      <c r="F704" s="251" t="s">
        <v>9964</v>
      </c>
      <c r="G704" s="251" t="s">
        <v>3420</v>
      </c>
      <c r="H704" s="251" t="s">
        <v>3422</v>
      </c>
      <c r="I704" s="257" t="str">
        <f t="shared" si="41"/>
        <v>-00005</v>
      </c>
      <c r="J704" s="251">
        <v>5</v>
      </c>
      <c r="K704" s="251">
        <v>5</v>
      </c>
      <c r="M704" s="251" t="s">
        <v>9958</v>
      </c>
      <c r="N704" s="251" t="s">
        <v>10382</v>
      </c>
      <c r="O704" s="251">
        <v>5</v>
      </c>
      <c r="Q704" s="251" t="s">
        <v>10837</v>
      </c>
      <c r="R704" s="251" t="s">
        <v>10017</v>
      </c>
      <c r="S704" s="252" t="s">
        <v>3419</v>
      </c>
      <c r="T704" s="251" t="str">
        <f t="shared" si="42"/>
        <v>I070627781110BZ800</v>
      </c>
      <c r="W704" s="251" t="str">
        <f t="shared" si="43"/>
        <v>I070627781110-BZ800</v>
      </c>
    </row>
    <row r="705" spans="1:23" x14ac:dyDescent="0.3">
      <c r="A705" s="256" t="str">
        <f t="shared" si="40"/>
        <v>I0706277-81110BZ840-00003</v>
      </c>
      <c r="B705" s="251" t="s">
        <v>10838</v>
      </c>
      <c r="C705" s="251" t="s">
        <v>10117</v>
      </c>
      <c r="D705" s="251" t="s">
        <v>10835</v>
      </c>
      <c r="E705" s="251" t="s">
        <v>10205</v>
      </c>
      <c r="F705" s="251" t="s">
        <v>9966</v>
      </c>
      <c r="G705" s="251" t="s">
        <v>3424</v>
      </c>
      <c r="H705" s="251" t="s">
        <v>3422</v>
      </c>
      <c r="I705" s="257" t="str">
        <f t="shared" si="41"/>
        <v>-00003</v>
      </c>
      <c r="J705" s="251">
        <v>3</v>
      </c>
      <c r="K705" s="251">
        <v>3</v>
      </c>
      <c r="M705" s="251" t="s">
        <v>9958</v>
      </c>
      <c r="N705" s="251" t="s">
        <v>10382</v>
      </c>
      <c r="O705" s="251">
        <v>3</v>
      </c>
      <c r="Q705" s="251" t="s">
        <v>10838</v>
      </c>
      <c r="R705" s="251" t="s">
        <v>10017</v>
      </c>
      <c r="S705" s="252" t="s">
        <v>3423</v>
      </c>
      <c r="T705" s="251" t="str">
        <f t="shared" si="42"/>
        <v>I070627781110BZ840</v>
      </c>
      <c r="W705" s="251" t="str">
        <f t="shared" si="43"/>
        <v>I070627781110-BZ840</v>
      </c>
    </row>
    <row r="706" spans="1:23" x14ac:dyDescent="0.3">
      <c r="A706" s="256" t="str">
        <f t="shared" si="40"/>
        <v>I0706277-81150BZ010-00002</v>
      </c>
      <c r="B706" s="251" t="s">
        <v>10839</v>
      </c>
      <c r="C706" s="251" t="s">
        <v>10117</v>
      </c>
      <c r="D706" s="251" t="s">
        <v>10835</v>
      </c>
      <c r="E706" s="251" t="s">
        <v>10205</v>
      </c>
      <c r="F706" s="251" t="s">
        <v>9968</v>
      </c>
      <c r="G706" s="251" t="s">
        <v>1006</v>
      </c>
      <c r="H706" s="251" t="s">
        <v>3429</v>
      </c>
      <c r="I706" s="257" t="str">
        <f t="shared" si="41"/>
        <v>-00002</v>
      </c>
      <c r="J706" s="251">
        <v>2</v>
      </c>
      <c r="K706" s="251">
        <v>2</v>
      </c>
      <c r="M706" s="251" t="s">
        <v>9958</v>
      </c>
      <c r="N706" s="251" t="s">
        <v>10382</v>
      </c>
      <c r="O706" s="251">
        <v>2</v>
      </c>
      <c r="Q706" s="251" t="s">
        <v>10839</v>
      </c>
      <c r="R706" s="251" t="s">
        <v>10017</v>
      </c>
      <c r="S706" s="252" t="s">
        <v>1005</v>
      </c>
      <c r="T706" s="251" t="str">
        <f t="shared" si="42"/>
        <v>I070627781150BZ010</v>
      </c>
      <c r="W706" s="251" t="str">
        <f t="shared" si="43"/>
        <v>I070627781150-BZ010</v>
      </c>
    </row>
    <row r="707" spans="1:23" x14ac:dyDescent="0.3">
      <c r="A707" s="256" t="str">
        <f t="shared" si="40"/>
        <v>I0706277-81150BZ050-00010</v>
      </c>
      <c r="B707" s="251" t="s">
        <v>10840</v>
      </c>
      <c r="C707" s="251" t="s">
        <v>10117</v>
      </c>
      <c r="D707" s="251" t="s">
        <v>10835</v>
      </c>
      <c r="E707" s="251" t="s">
        <v>10205</v>
      </c>
      <c r="F707" s="251" t="s">
        <v>9970</v>
      </c>
      <c r="G707" s="251" t="s">
        <v>1024</v>
      </c>
      <c r="H707" s="251" t="s">
        <v>5057</v>
      </c>
      <c r="I707" s="257" t="str">
        <f t="shared" si="41"/>
        <v>-00010</v>
      </c>
      <c r="J707" s="251">
        <v>10</v>
      </c>
      <c r="K707" s="251">
        <v>10</v>
      </c>
      <c r="M707" s="251" t="s">
        <v>9958</v>
      </c>
      <c r="N707" s="251" t="s">
        <v>10382</v>
      </c>
      <c r="O707" s="251">
        <v>10</v>
      </c>
      <c r="Q707" s="251" t="s">
        <v>10840</v>
      </c>
      <c r="R707" s="251" t="s">
        <v>10017</v>
      </c>
      <c r="S707" s="252" t="s">
        <v>1023</v>
      </c>
      <c r="T707" s="251" t="str">
        <f t="shared" si="42"/>
        <v>I070627781150BZ050</v>
      </c>
      <c r="W707" s="251" t="str">
        <f t="shared" si="43"/>
        <v>I070627781150-BZ050</v>
      </c>
    </row>
    <row r="708" spans="1:23" x14ac:dyDescent="0.3">
      <c r="A708" s="256" t="str">
        <f t="shared" si="40"/>
        <v>I0706277-81150BZ800-00001</v>
      </c>
      <c r="B708" s="251" t="s">
        <v>10841</v>
      </c>
      <c r="C708" s="251" t="s">
        <v>10117</v>
      </c>
      <c r="D708" s="251" t="s">
        <v>10835</v>
      </c>
      <c r="E708" s="251" t="s">
        <v>10205</v>
      </c>
      <c r="F708" s="251" t="s">
        <v>9972</v>
      </c>
      <c r="G708" s="251" t="s">
        <v>3427</v>
      </c>
      <c r="H708" s="251" t="s">
        <v>3429</v>
      </c>
      <c r="I708" s="257" t="str">
        <f t="shared" si="41"/>
        <v>-00001</v>
      </c>
      <c r="J708" s="251">
        <v>1</v>
      </c>
      <c r="K708" s="251">
        <v>1</v>
      </c>
      <c r="M708" s="251" t="s">
        <v>9958</v>
      </c>
      <c r="N708" s="251" t="s">
        <v>10382</v>
      </c>
      <c r="O708" s="251">
        <v>1</v>
      </c>
      <c r="Q708" s="251" t="s">
        <v>10841</v>
      </c>
      <c r="R708" s="251" t="s">
        <v>10017</v>
      </c>
      <c r="S708" s="252" t="s">
        <v>3426</v>
      </c>
      <c r="T708" s="251" t="str">
        <f t="shared" si="42"/>
        <v>I070627781150BZ800</v>
      </c>
      <c r="W708" s="251" t="str">
        <f t="shared" si="43"/>
        <v>I070627781150-BZ800</v>
      </c>
    </row>
    <row r="709" spans="1:23" x14ac:dyDescent="0.3">
      <c r="A709" s="256" t="str">
        <f t="shared" si="40"/>
        <v>I0706277-81150BZ840-00003</v>
      </c>
      <c r="B709" s="251" t="s">
        <v>10842</v>
      </c>
      <c r="C709" s="251" t="s">
        <v>10117</v>
      </c>
      <c r="D709" s="251" t="s">
        <v>10835</v>
      </c>
      <c r="E709" s="251" t="s">
        <v>10205</v>
      </c>
      <c r="F709" s="251" t="s">
        <v>9974</v>
      </c>
      <c r="G709" s="251" t="s">
        <v>3431</v>
      </c>
      <c r="H709" s="251" t="s">
        <v>3429</v>
      </c>
      <c r="I709" s="257" t="str">
        <f t="shared" si="41"/>
        <v>-00003</v>
      </c>
      <c r="J709" s="251">
        <v>3</v>
      </c>
      <c r="K709" s="251">
        <v>3</v>
      </c>
      <c r="M709" s="251" t="s">
        <v>9958</v>
      </c>
      <c r="N709" s="251" t="s">
        <v>10382</v>
      </c>
      <c r="O709" s="251">
        <v>3</v>
      </c>
      <c r="Q709" s="251" t="s">
        <v>10842</v>
      </c>
      <c r="R709" s="251" t="s">
        <v>10017</v>
      </c>
      <c r="S709" s="252" t="s">
        <v>3430</v>
      </c>
      <c r="T709" s="251" t="str">
        <f t="shared" si="42"/>
        <v>I070627781150BZ840</v>
      </c>
      <c r="W709" s="251" t="str">
        <f t="shared" si="43"/>
        <v>I070627781150-BZ840</v>
      </c>
    </row>
    <row r="710" spans="1:23" x14ac:dyDescent="0.3">
      <c r="A710" s="256" t="str">
        <f t="shared" si="40"/>
        <v>I0706277-81551BZ060-00003</v>
      </c>
      <c r="B710" s="251" t="s">
        <v>10843</v>
      </c>
      <c r="C710" s="251" t="s">
        <v>10117</v>
      </c>
      <c r="D710" s="251" t="s">
        <v>10835</v>
      </c>
      <c r="E710" s="251" t="s">
        <v>10205</v>
      </c>
      <c r="F710" s="251" t="s">
        <v>9976</v>
      </c>
      <c r="G710" s="251" t="s">
        <v>1296</v>
      </c>
      <c r="H710" s="251" t="s">
        <v>10317</v>
      </c>
      <c r="I710" s="257" t="str">
        <f t="shared" si="41"/>
        <v>-00003</v>
      </c>
      <c r="J710" s="251">
        <v>3</v>
      </c>
      <c r="K710" s="251">
        <v>3</v>
      </c>
      <c r="M710" s="251" t="s">
        <v>9958</v>
      </c>
      <c r="N710" s="251" t="s">
        <v>10382</v>
      </c>
      <c r="O710" s="251">
        <v>3</v>
      </c>
      <c r="Q710" s="251" t="s">
        <v>10843</v>
      </c>
      <c r="R710" s="251" t="s">
        <v>10017</v>
      </c>
      <c r="S710" s="252" t="s">
        <v>1295</v>
      </c>
      <c r="T710" s="251" t="str">
        <f t="shared" si="42"/>
        <v>I070627781551BZ060</v>
      </c>
      <c r="W710" s="251" t="str">
        <f t="shared" si="43"/>
        <v>I070627781551-BZ060</v>
      </c>
    </row>
    <row r="711" spans="1:23" x14ac:dyDescent="0.3">
      <c r="A711" s="256" t="str">
        <f t="shared" ref="A711:A774" si="44">D711&amp;$A$6&amp;S711&amp;I711</f>
        <v>I0706277-81561BZ060-00003</v>
      </c>
      <c r="B711" s="251" t="s">
        <v>10844</v>
      </c>
      <c r="C711" s="251" t="s">
        <v>10117</v>
      </c>
      <c r="D711" s="251" t="s">
        <v>10835</v>
      </c>
      <c r="E711" s="251" t="s">
        <v>10205</v>
      </c>
      <c r="F711" s="251" t="s">
        <v>9978</v>
      </c>
      <c r="G711" s="251" t="s">
        <v>1304</v>
      </c>
      <c r="H711" s="251" t="s">
        <v>10128</v>
      </c>
      <c r="I711" s="257" t="str">
        <f t="shared" ref="I711:I774" si="45">+IF(AND(O711&lt;10),$B$2&amp;O711,IF(AND(O711&gt;9,O711&lt;=99),$B$3&amp;O711,IF(AND(O711&gt;99,L89587&lt;1000),$B$4&amp;O711,IF(AND(O711&gt;999),$B$5&amp;7))))</f>
        <v>-00003</v>
      </c>
      <c r="J711" s="251">
        <v>3</v>
      </c>
      <c r="K711" s="251">
        <v>3</v>
      </c>
      <c r="M711" s="251" t="s">
        <v>9958</v>
      </c>
      <c r="N711" s="251" t="s">
        <v>10382</v>
      </c>
      <c r="O711" s="251">
        <v>3</v>
      </c>
      <c r="Q711" s="251" t="s">
        <v>10844</v>
      </c>
      <c r="R711" s="251" t="s">
        <v>10017</v>
      </c>
      <c r="S711" s="252" t="s">
        <v>1303</v>
      </c>
      <c r="T711" s="251" t="str">
        <f t="shared" si="42"/>
        <v>I070627781561BZ060</v>
      </c>
      <c r="W711" s="251" t="str">
        <f t="shared" si="43"/>
        <v>I070627781561-BZ060</v>
      </c>
    </row>
    <row r="712" spans="1:23" x14ac:dyDescent="0.3">
      <c r="A712" s="256" t="str">
        <f t="shared" si="44"/>
        <v>I0706277-81561BZ090-00004</v>
      </c>
      <c r="B712" s="251" t="s">
        <v>10845</v>
      </c>
      <c r="C712" s="251" t="s">
        <v>10117</v>
      </c>
      <c r="D712" s="251" t="s">
        <v>10835</v>
      </c>
      <c r="E712" s="251" t="s">
        <v>10205</v>
      </c>
      <c r="F712" s="251" t="s">
        <v>9980</v>
      </c>
      <c r="G712" s="251" t="s">
        <v>1331</v>
      </c>
      <c r="H712" s="251" t="s">
        <v>5211</v>
      </c>
      <c r="I712" s="257" t="str">
        <f t="shared" si="45"/>
        <v>-00004</v>
      </c>
      <c r="J712" s="251">
        <v>4</v>
      </c>
      <c r="K712" s="251">
        <v>4</v>
      </c>
      <c r="M712" s="251" t="s">
        <v>9958</v>
      </c>
      <c r="N712" s="251" t="s">
        <v>10382</v>
      </c>
      <c r="O712" s="251">
        <v>4</v>
      </c>
      <c r="Q712" s="251" t="s">
        <v>10845</v>
      </c>
      <c r="R712" s="251" t="s">
        <v>10017</v>
      </c>
      <c r="S712" s="252" t="s">
        <v>1330</v>
      </c>
      <c r="T712" s="251" t="str">
        <f t="shared" ref="T712:T775" si="46">+D712&amp;S712</f>
        <v>I070627781561BZ090</v>
      </c>
      <c r="W712" s="251" t="str">
        <f t="shared" ref="W712:W775" si="47">D712&amp;G712</f>
        <v>I070627781561-BZ090</v>
      </c>
    </row>
    <row r="713" spans="1:23" x14ac:dyDescent="0.3">
      <c r="A713" s="256" t="str">
        <f t="shared" si="44"/>
        <v>I0706277-81590BZ090-00002</v>
      </c>
      <c r="B713" s="251" t="s">
        <v>10846</v>
      </c>
      <c r="C713" s="251" t="s">
        <v>10117</v>
      </c>
      <c r="D713" s="251" t="s">
        <v>10835</v>
      </c>
      <c r="E713" s="251" t="s">
        <v>10205</v>
      </c>
      <c r="F713" s="251" t="s">
        <v>9982</v>
      </c>
      <c r="G713" s="251" t="s">
        <v>3452</v>
      </c>
      <c r="H713" s="251" t="s">
        <v>770</v>
      </c>
      <c r="I713" s="257" t="str">
        <f t="shared" si="45"/>
        <v>-00002</v>
      </c>
      <c r="J713" s="251">
        <v>2</v>
      </c>
      <c r="K713" s="251">
        <v>2</v>
      </c>
      <c r="M713" s="251" t="s">
        <v>9993</v>
      </c>
      <c r="N713" s="251" t="s">
        <v>10382</v>
      </c>
      <c r="O713" s="251">
        <v>2</v>
      </c>
      <c r="Q713" s="251" t="s">
        <v>10846</v>
      </c>
      <c r="R713" s="251" t="s">
        <v>10017</v>
      </c>
      <c r="S713" s="252" t="s">
        <v>3451</v>
      </c>
      <c r="T713" s="251" t="str">
        <f t="shared" si="46"/>
        <v>I070627781590BZ090</v>
      </c>
      <c r="W713" s="251" t="str">
        <f t="shared" si="47"/>
        <v>I070627781590-BZ090</v>
      </c>
    </row>
    <row r="714" spans="1:23" x14ac:dyDescent="0.3">
      <c r="A714" s="256" t="str">
        <f t="shared" si="44"/>
        <v>I0706277-87940BZ070-00005</v>
      </c>
      <c r="B714" s="251" t="s">
        <v>10847</v>
      </c>
      <c r="C714" s="251" t="s">
        <v>10117</v>
      </c>
      <c r="D714" s="251" t="s">
        <v>10835</v>
      </c>
      <c r="E714" s="251" t="s">
        <v>10205</v>
      </c>
      <c r="F714" s="251" t="s">
        <v>9984</v>
      </c>
      <c r="G714" s="251" t="s">
        <v>1545</v>
      </c>
      <c r="H714" s="251" t="s">
        <v>10132</v>
      </c>
      <c r="I714" s="257" t="str">
        <f t="shared" si="45"/>
        <v>-00005</v>
      </c>
      <c r="J714" s="251">
        <v>5</v>
      </c>
      <c r="K714" s="251">
        <v>5</v>
      </c>
      <c r="M714" s="251" t="s">
        <v>9993</v>
      </c>
      <c r="N714" s="251" t="s">
        <v>10382</v>
      </c>
      <c r="O714" s="251">
        <v>5</v>
      </c>
      <c r="Q714" s="251" t="s">
        <v>10847</v>
      </c>
      <c r="R714" s="251" t="s">
        <v>10017</v>
      </c>
      <c r="S714" s="252" t="s">
        <v>1544</v>
      </c>
      <c r="T714" s="251" t="str">
        <f t="shared" si="46"/>
        <v>I070627787940BZ070</v>
      </c>
      <c r="W714" s="251" t="str">
        <f t="shared" si="47"/>
        <v>I070627787940-BZ070</v>
      </c>
    </row>
    <row r="715" spans="1:23" x14ac:dyDescent="0.3">
      <c r="A715" s="256" t="str">
        <f t="shared" si="44"/>
        <v>I0706278-81110BZ520-00001</v>
      </c>
      <c r="B715" s="251" t="s">
        <v>10848</v>
      </c>
      <c r="C715" s="251" t="s">
        <v>10117</v>
      </c>
      <c r="D715" s="251" t="s">
        <v>10849</v>
      </c>
      <c r="E715" s="251" t="s">
        <v>10205</v>
      </c>
      <c r="F715" s="251" t="s">
        <v>9957</v>
      </c>
      <c r="G715" s="251" t="s">
        <v>1110</v>
      </c>
      <c r="H715" s="251" t="s">
        <v>3422</v>
      </c>
      <c r="I715" s="257" t="str">
        <f t="shared" si="45"/>
        <v>-00001</v>
      </c>
      <c r="J715" s="251">
        <v>1</v>
      </c>
      <c r="K715" s="251">
        <v>1</v>
      </c>
      <c r="M715" s="251" t="s">
        <v>9958</v>
      </c>
      <c r="N715" s="251" t="s">
        <v>10735</v>
      </c>
      <c r="O715" s="251">
        <v>1</v>
      </c>
      <c r="Q715" s="251" t="s">
        <v>10848</v>
      </c>
      <c r="R715" s="251" t="s">
        <v>10028</v>
      </c>
      <c r="S715" s="252" t="s">
        <v>1109</v>
      </c>
      <c r="T715" s="251" t="str">
        <f t="shared" si="46"/>
        <v>I070627881110BZ520</v>
      </c>
      <c r="W715" s="251" t="str">
        <f t="shared" si="47"/>
        <v>I070627881110-BZ520</v>
      </c>
    </row>
    <row r="716" spans="1:23" x14ac:dyDescent="0.3">
      <c r="A716" s="256" t="str">
        <f t="shared" si="44"/>
        <v>I0706278-81130BZ520-00004</v>
      </c>
      <c r="B716" s="251" t="s">
        <v>10850</v>
      </c>
      <c r="C716" s="251" t="s">
        <v>10117</v>
      </c>
      <c r="D716" s="251" t="s">
        <v>10849</v>
      </c>
      <c r="E716" s="251" t="s">
        <v>10205</v>
      </c>
      <c r="F716" s="251" t="s">
        <v>9962</v>
      </c>
      <c r="G716" s="251" t="s">
        <v>1115</v>
      </c>
      <c r="H716" s="251" t="s">
        <v>5101</v>
      </c>
      <c r="I716" s="257" t="str">
        <f t="shared" si="45"/>
        <v>-00004</v>
      </c>
      <c r="J716" s="251">
        <v>4</v>
      </c>
      <c r="K716" s="251">
        <v>4</v>
      </c>
      <c r="M716" s="251" t="s">
        <v>9958</v>
      </c>
      <c r="N716" s="251" t="s">
        <v>10735</v>
      </c>
      <c r="O716" s="251">
        <v>4</v>
      </c>
      <c r="Q716" s="251" t="s">
        <v>10850</v>
      </c>
      <c r="R716" s="251" t="s">
        <v>10028</v>
      </c>
      <c r="S716" s="252" t="s">
        <v>1114</v>
      </c>
      <c r="T716" s="251" t="str">
        <f t="shared" si="46"/>
        <v>I070627881130BZ520</v>
      </c>
      <c r="W716" s="251" t="str">
        <f t="shared" si="47"/>
        <v>I070627881130-BZ520</v>
      </c>
    </row>
    <row r="717" spans="1:23" x14ac:dyDescent="0.3">
      <c r="A717" s="256" t="str">
        <f t="shared" si="44"/>
        <v>I0706278-81270BZ010-00002</v>
      </c>
      <c r="B717" s="251" t="s">
        <v>10851</v>
      </c>
      <c r="C717" s="251" t="s">
        <v>10117</v>
      </c>
      <c r="D717" s="251" t="s">
        <v>10849</v>
      </c>
      <c r="E717" s="251" t="s">
        <v>10205</v>
      </c>
      <c r="F717" s="251" t="s">
        <v>9964</v>
      </c>
      <c r="G717" s="251" t="s">
        <v>1474</v>
      </c>
      <c r="H717" s="251" t="s">
        <v>10137</v>
      </c>
      <c r="I717" s="257" t="str">
        <f t="shared" si="45"/>
        <v>-00002</v>
      </c>
      <c r="J717" s="251">
        <v>2</v>
      </c>
      <c r="K717" s="251">
        <v>2</v>
      </c>
      <c r="M717" s="251" t="s">
        <v>10007</v>
      </c>
      <c r="N717" s="251" t="s">
        <v>10735</v>
      </c>
      <c r="O717" s="251">
        <v>2</v>
      </c>
      <c r="Q717" s="251" t="s">
        <v>10851</v>
      </c>
      <c r="R717" s="251" t="s">
        <v>10028</v>
      </c>
      <c r="S717" s="252" t="s">
        <v>1473</v>
      </c>
      <c r="T717" s="251" t="str">
        <f t="shared" si="46"/>
        <v>I070627881270BZ010</v>
      </c>
      <c r="W717" s="251" t="str">
        <f t="shared" si="47"/>
        <v>I070627881270-BZ010</v>
      </c>
    </row>
    <row r="718" spans="1:23" x14ac:dyDescent="0.3">
      <c r="A718" s="256" t="str">
        <f t="shared" si="44"/>
        <v>I0706278-81550BZ200-00001</v>
      </c>
      <c r="B718" s="251" t="s">
        <v>10852</v>
      </c>
      <c r="C718" s="251" t="s">
        <v>10117</v>
      </c>
      <c r="D718" s="251" t="s">
        <v>10849</v>
      </c>
      <c r="E718" s="251" t="s">
        <v>10205</v>
      </c>
      <c r="F718" s="251" t="s">
        <v>9966</v>
      </c>
      <c r="G718" s="251" t="s">
        <v>1335</v>
      </c>
      <c r="H718" s="251" t="s">
        <v>10141</v>
      </c>
      <c r="I718" s="257" t="str">
        <f t="shared" si="45"/>
        <v>-00001</v>
      </c>
      <c r="J718" s="251">
        <v>1</v>
      </c>
      <c r="K718" s="251">
        <v>1</v>
      </c>
      <c r="M718" s="251" t="s">
        <v>9993</v>
      </c>
      <c r="N718" s="251" t="s">
        <v>10735</v>
      </c>
      <c r="O718" s="251">
        <v>1</v>
      </c>
      <c r="Q718" s="251" t="s">
        <v>10852</v>
      </c>
      <c r="R718" s="251" t="s">
        <v>10028</v>
      </c>
      <c r="S718" s="252" t="s">
        <v>16</v>
      </c>
      <c r="T718" s="251" t="str">
        <f t="shared" si="46"/>
        <v>I070627881550BZ200</v>
      </c>
      <c r="W718" s="251" t="str">
        <f t="shared" si="47"/>
        <v>I070627881550-BZ200</v>
      </c>
    </row>
    <row r="719" spans="1:23" x14ac:dyDescent="0.3">
      <c r="A719" s="256" t="str">
        <f t="shared" si="44"/>
        <v>I0706278-81551BZ140-00002</v>
      </c>
      <c r="B719" s="251" t="s">
        <v>10853</v>
      </c>
      <c r="C719" s="251" t="s">
        <v>10117</v>
      </c>
      <c r="D719" s="251" t="s">
        <v>10849</v>
      </c>
      <c r="E719" s="251" t="s">
        <v>10205</v>
      </c>
      <c r="F719" s="251" t="s">
        <v>9968</v>
      </c>
      <c r="G719" s="251" t="s">
        <v>1339</v>
      </c>
      <c r="H719" s="251" t="s">
        <v>10144</v>
      </c>
      <c r="I719" s="257" t="str">
        <f t="shared" si="45"/>
        <v>-00002</v>
      </c>
      <c r="J719" s="251">
        <v>2</v>
      </c>
      <c r="K719" s="251">
        <v>2</v>
      </c>
      <c r="M719" s="251" t="s">
        <v>9993</v>
      </c>
      <c r="N719" s="251" t="s">
        <v>10735</v>
      </c>
      <c r="O719" s="251">
        <v>2</v>
      </c>
      <c r="Q719" s="251" t="s">
        <v>10853</v>
      </c>
      <c r="R719" s="251" t="s">
        <v>10028</v>
      </c>
      <c r="S719" s="252" t="s">
        <v>1338</v>
      </c>
      <c r="T719" s="251" t="str">
        <f t="shared" si="46"/>
        <v>I070627881551BZ140</v>
      </c>
      <c r="W719" s="251" t="str">
        <f t="shared" si="47"/>
        <v>I070627881551-BZ140</v>
      </c>
    </row>
    <row r="720" spans="1:23" x14ac:dyDescent="0.3">
      <c r="A720" s="256" t="str">
        <f t="shared" si="44"/>
        <v>I0706278-81560BZ190-00002</v>
      </c>
      <c r="B720" s="251" t="s">
        <v>10854</v>
      </c>
      <c r="C720" s="251" t="s">
        <v>10117</v>
      </c>
      <c r="D720" s="251" t="s">
        <v>10849</v>
      </c>
      <c r="E720" s="251" t="s">
        <v>10205</v>
      </c>
      <c r="F720" s="251" t="s">
        <v>9970</v>
      </c>
      <c r="G720" s="251" t="s">
        <v>1322</v>
      </c>
      <c r="H720" s="251" t="s">
        <v>10146</v>
      </c>
      <c r="I720" s="257" t="str">
        <f t="shared" si="45"/>
        <v>-00002</v>
      </c>
      <c r="J720" s="251">
        <v>2</v>
      </c>
      <c r="K720" s="251">
        <v>2</v>
      </c>
      <c r="M720" s="251" t="s">
        <v>9958</v>
      </c>
      <c r="N720" s="251" t="s">
        <v>10735</v>
      </c>
      <c r="O720" s="251">
        <v>2</v>
      </c>
      <c r="Q720" s="251" t="s">
        <v>10854</v>
      </c>
      <c r="R720" s="251" t="s">
        <v>10028</v>
      </c>
      <c r="S720" s="252" t="s">
        <v>1321</v>
      </c>
      <c r="T720" s="251" t="str">
        <f t="shared" si="46"/>
        <v>I070627881560BZ190</v>
      </c>
      <c r="W720" s="251" t="str">
        <f t="shared" si="47"/>
        <v>I070627881560-BZ190</v>
      </c>
    </row>
    <row r="721" spans="1:23" x14ac:dyDescent="0.3">
      <c r="A721" s="256" t="str">
        <f t="shared" si="44"/>
        <v>I0706278-81561BZ050-00002</v>
      </c>
      <c r="B721" s="251" t="s">
        <v>10855</v>
      </c>
      <c r="C721" s="251" t="s">
        <v>10117</v>
      </c>
      <c r="D721" s="251" t="s">
        <v>10849</v>
      </c>
      <c r="E721" s="251" t="s">
        <v>10205</v>
      </c>
      <c r="F721" s="251" t="s">
        <v>9972</v>
      </c>
      <c r="G721" s="251" t="s">
        <v>1345</v>
      </c>
      <c r="H721" s="251" t="s">
        <v>10148</v>
      </c>
      <c r="I721" s="257" t="str">
        <f t="shared" si="45"/>
        <v>-00002</v>
      </c>
      <c r="J721" s="251">
        <v>2</v>
      </c>
      <c r="K721" s="251">
        <v>2</v>
      </c>
      <c r="M721" s="251" t="s">
        <v>9993</v>
      </c>
      <c r="N721" s="251" t="s">
        <v>10735</v>
      </c>
      <c r="O721" s="251">
        <v>2</v>
      </c>
      <c r="Q721" s="251" t="s">
        <v>10855</v>
      </c>
      <c r="R721" s="251" t="s">
        <v>10028</v>
      </c>
      <c r="S721" s="252" t="s">
        <v>1344</v>
      </c>
      <c r="T721" s="251" t="str">
        <f t="shared" si="46"/>
        <v>I070627881561BZ050</v>
      </c>
      <c r="W721" s="251" t="str">
        <f t="shared" si="47"/>
        <v>I070627881561-BZ050</v>
      </c>
    </row>
    <row r="722" spans="1:23" x14ac:dyDescent="0.3">
      <c r="A722" s="256" t="str">
        <f t="shared" si="44"/>
        <v>I0706278-81561BZ250-00002</v>
      </c>
      <c r="B722" s="251" t="s">
        <v>10856</v>
      </c>
      <c r="C722" s="251" t="s">
        <v>10117</v>
      </c>
      <c r="D722" s="251" t="s">
        <v>10849</v>
      </c>
      <c r="E722" s="251" t="s">
        <v>10205</v>
      </c>
      <c r="F722" s="251" t="s">
        <v>9974</v>
      </c>
      <c r="G722" s="251" t="s">
        <v>1404</v>
      </c>
      <c r="H722" s="251" t="s">
        <v>3443</v>
      </c>
      <c r="I722" s="257" t="str">
        <f t="shared" si="45"/>
        <v>-00002</v>
      </c>
      <c r="J722" s="251">
        <v>2</v>
      </c>
      <c r="K722" s="251">
        <v>2</v>
      </c>
      <c r="M722" s="251" t="s">
        <v>9958</v>
      </c>
      <c r="N722" s="251" t="s">
        <v>10735</v>
      </c>
      <c r="O722" s="251">
        <v>2</v>
      </c>
      <c r="Q722" s="251" t="s">
        <v>10856</v>
      </c>
      <c r="R722" s="251" t="s">
        <v>10028</v>
      </c>
      <c r="S722" s="252" t="s">
        <v>1403</v>
      </c>
      <c r="T722" s="251" t="str">
        <f t="shared" si="46"/>
        <v>I070627881561BZ250</v>
      </c>
      <c r="W722" s="251" t="str">
        <f t="shared" si="47"/>
        <v>I070627881561-BZ250</v>
      </c>
    </row>
    <row r="723" spans="1:23" x14ac:dyDescent="0.3">
      <c r="A723" s="256" t="str">
        <f t="shared" si="44"/>
        <v>I0706279-81240BZ010B0-00004</v>
      </c>
      <c r="B723" s="251" t="s">
        <v>10857</v>
      </c>
      <c r="C723" s="251" t="s">
        <v>10117</v>
      </c>
      <c r="D723" s="251" t="s">
        <v>10858</v>
      </c>
      <c r="E723" s="251" t="s">
        <v>10205</v>
      </c>
      <c r="F723" s="251" t="s">
        <v>9957</v>
      </c>
      <c r="G723" s="251" t="s">
        <v>1484</v>
      </c>
      <c r="H723" s="251" t="s">
        <v>10500</v>
      </c>
      <c r="I723" s="257" t="str">
        <f t="shared" si="45"/>
        <v>-00004</v>
      </c>
      <c r="J723" s="251">
        <v>4</v>
      </c>
      <c r="K723" s="251">
        <v>4</v>
      </c>
      <c r="M723" s="251" t="s">
        <v>10007</v>
      </c>
      <c r="N723" s="251" t="s">
        <v>10831</v>
      </c>
      <c r="O723" s="251">
        <v>4</v>
      </c>
      <c r="Q723" s="251" t="s">
        <v>10857</v>
      </c>
      <c r="R723" s="251" t="s">
        <v>10307</v>
      </c>
      <c r="S723" s="252" t="s">
        <v>1483</v>
      </c>
      <c r="T723" s="251" t="str">
        <f t="shared" si="46"/>
        <v>I070627981240BZ010B0</v>
      </c>
      <c r="W723" s="251" t="str">
        <f t="shared" si="47"/>
        <v>I070627981240-BZ010-B0</v>
      </c>
    </row>
    <row r="724" spans="1:23" x14ac:dyDescent="0.3">
      <c r="A724" s="256" t="str">
        <f t="shared" si="44"/>
        <v>I0802141-811100W070-00011</v>
      </c>
      <c r="B724" s="251" t="s">
        <v>10859</v>
      </c>
      <c r="C724" s="251" t="s">
        <v>10151</v>
      </c>
      <c r="D724" s="251" t="s">
        <v>10860</v>
      </c>
      <c r="E724" s="251" t="s">
        <v>10205</v>
      </c>
      <c r="F724" s="251" t="s">
        <v>9957</v>
      </c>
      <c r="G724" s="251" t="s">
        <v>45</v>
      </c>
      <c r="H724" s="251" t="s">
        <v>5059</v>
      </c>
      <c r="I724" s="257" t="str">
        <f t="shared" si="45"/>
        <v>-00011</v>
      </c>
      <c r="J724" s="251">
        <v>11</v>
      </c>
      <c r="K724" s="251">
        <v>11</v>
      </c>
      <c r="M724" s="251" t="s">
        <v>9958</v>
      </c>
      <c r="N724" s="251" t="s">
        <v>10382</v>
      </c>
      <c r="O724" s="251">
        <v>11</v>
      </c>
      <c r="Q724" s="251" t="s">
        <v>10859</v>
      </c>
      <c r="R724" s="251" t="s">
        <v>10017</v>
      </c>
      <c r="S724" s="252" t="s">
        <v>44</v>
      </c>
      <c r="T724" s="251" t="str">
        <f t="shared" si="46"/>
        <v>I0802141811100W070</v>
      </c>
      <c r="W724" s="251" t="str">
        <f t="shared" si="47"/>
        <v>I080214181110-0W070</v>
      </c>
    </row>
    <row r="725" spans="1:23" x14ac:dyDescent="0.3">
      <c r="A725" s="256" t="str">
        <f t="shared" si="44"/>
        <v>I0802141-811500W070-00012</v>
      </c>
      <c r="B725" s="251" t="s">
        <v>10861</v>
      </c>
      <c r="C725" s="251" t="s">
        <v>10151</v>
      </c>
      <c r="D725" s="251" t="s">
        <v>10860</v>
      </c>
      <c r="E725" s="251" t="s">
        <v>10205</v>
      </c>
      <c r="F725" s="251" t="s">
        <v>9962</v>
      </c>
      <c r="G725" s="251" t="s">
        <v>53</v>
      </c>
      <c r="H725" s="251" t="s">
        <v>5060</v>
      </c>
      <c r="I725" s="257" t="str">
        <f t="shared" si="45"/>
        <v>-00012</v>
      </c>
      <c r="J725" s="251">
        <v>12</v>
      </c>
      <c r="K725" s="251">
        <v>12</v>
      </c>
      <c r="M725" s="251" t="s">
        <v>9958</v>
      </c>
      <c r="N725" s="251" t="s">
        <v>10382</v>
      </c>
      <c r="O725" s="251">
        <v>12</v>
      </c>
      <c r="Q725" s="251" t="s">
        <v>10861</v>
      </c>
      <c r="R725" s="251" t="s">
        <v>10017</v>
      </c>
      <c r="S725" s="252" t="s">
        <v>52</v>
      </c>
      <c r="T725" s="251" t="str">
        <f t="shared" si="46"/>
        <v>I0802141811500W070</v>
      </c>
      <c r="W725" s="251" t="str">
        <f t="shared" si="47"/>
        <v>I080214181150-0W070</v>
      </c>
    </row>
    <row r="726" spans="1:23" x14ac:dyDescent="0.3">
      <c r="A726" s="256" t="str">
        <f t="shared" si="44"/>
        <v>Q3IC25GD-811500K570-00005</v>
      </c>
      <c r="B726" s="251" t="s">
        <v>10862</v>
      </c>
      <c r="C726" s="251" t="s">
        <v>9954</v>
      </c>
      <c r="D726" s="251" t="s">
        <v>10863</v>
      </c>
      <c r="E726" s="251" t="s">
        <v>10205</v>
      </c>
      <c r="F726" s="251" t="s">
        <v>9957</v>
      </c>
      <c r="G726" s="251" t="s">
        <v>380</v>
      </c>
      <c r="H726" s="251" t="s">
        <v>3429</v>
      </c>
      <c r="I726" s="257" t="str">
        <f t="shared" si="45"/>
        <v>-00005</v>
      </c>
      <c r="J726" s="251">
        <v>5</v>
      </c>
      <c r="K726" s="251">
        <v>5</v>
      </c>
      <c r="M726" s="251" t="s">
        <v>10864</v>
      </c>
      <c r="N726" s="251" t="s">
        <v>10382</v>
      </c>
      <c r="O726" s="251">
        <v>5</v>
      </c>
      <c r="Q726" s="251" t="s">
        <v>10862</v>
      </c>
      <c r="R726" s="251" t="s">
        <v>9960</v>
      </c>
      <c r="S726" s="252" t="s">
        <v>379</v>
      </c>
      <c r="T726" s="251" t="str">
        <f t="shared" si="46"/>
        <v>Q3IC25GD811500K570</v>
      </c>
      <c r="W726" s="251" t="str">
        <f t="shared" si="47"/>
        <v>Q3IC25GD81150-0K570</v>
      </c>
    </row>
    <row r="727" spans="1:23" x14ac:dyDescent="0.3">
      <c r="A727" s="256" t="str">
        <f t="shared" si="44"/>
        <v>Q4IC55GD-81240BZ010C0-00005</v>
      </c>
      <c r="B727" s="251" t="s">
        <v>10865</v>
      </c>
      <c r="C727" s="251" t="s">
        <v>10077</v>
      </c>
      <c r="D727" s="251" t="s">
        <v>10866</v>
      </c>
      <c r="E727" s="251" t="s">
        <v>10205</v>
      </c>
      <c r="F727" s="251" t="s">
        <v>9957</v>
      </c>
      <c r="G727" s="251" t="s">
        <v>10106</v>
      </c>
      <c r="H727" s="251" t="s">
        <v>2227</v>
      </c>
      <c r="I727" s="257" t="str">
        <f t="shared" si="45"/>
        <v>-00005</v>
      </c>
      <c r="J727" s="251">
        <v>5</v>
      </c>
      <c r="K727" s="251">
        <v>5</v>
      </c>
      <c r="M727" s="251" t="s">
        <v>10007</v>
      </c>
      <c r="N727" s="251" t="s">
        <v>10382</v>
      </c>
      <c r="O727" s="251">
        <v>5</v>
      </c>
      <c r="Q727" s="251" t="s">
        <v>10865</v>
      </c>
      <c r="R727" s="251" t="s">
        <v>10017</v>
      </c>
      <c r="S727" s="252" t="s">
        <v>3982</v>
      </c>
      <c r="T727" s="251" t="str">
        <f t="shared" si="46"/>
        <v>Q4IC55GD81240BZ010C0</v>
      </c>
      <c r="W727" s="251" t="str">
        <f t="shared" si="47"/>
        <v>Q4IC55GD81240-BZ010-C0</v>
      </c>
    </row>
    <row r="728" spans="1:23" x14ac:dyDescent="0.3">
      <c r="A728" s="256" t="str">
        <f t="shared" si="44"/>
        <v>Q4IC65GD-81551BZ250-00016</v>
      </c>
      <c r="B728" s="251" t="s">
        <v>10867</v>
      </c>
      <c r="C728" s="251" t="s">
        <v>10117</v>
      </c>
      <c r="D728" s="251" t="s">
        <v>10868</v>
      </c>
      <c r="E728" s="251" t="s">
        <v>10205</v>
      </c>
      <c r="F728" s="251" t="s">
        <v>9957</v>
      </c>
      <c r="G728" s="251" t="s">
        <v>1396</v>
      </c>
      <c r="H728" s="251" t="s">
        <v>3436</v>
      </c>
      <c r="I728" s="257" t="str">
        <f t="shared" si="45"/>
        <v>-00016</v>
      </c>
      <c r="J728" s="251">
        <v>16</v>
      </c>
      <c r="K728" s="251">
        <v>16</v>
      </c>
      <c r="M728" s="251" t="s">
        <v>9958</v>
      </c>
      <c r="N728" s="251" t="s">
        <v>10382</v>
      </c>
      <c r="O728" s="251">
        <v>16</v>
      </c>
      <c r="Q728" s="251" t="s">
        <v>10867</v>
      </c>
      <c r="R728" s="251" t="s">
        <v>10017</v>
      </c>
      <c r="S728" s="252" t="s">
        <v>1395</v>
      </c>
      <c r="T728" s="251" t="str">
        <f t="shared" si="46"/>
        <v>Q4IC65GD81551BZ250</v>
      </c>
      <c r="W728" s="251" t="str">
        <f t="shared" si="47"/>
        <v>Q4IC65GD81551-BZ250</v>
      </c>
    </row>
    <row r="729" spans="1:23" x14ac:dyDescent="0.3">
      <c r="A729" s="256" t="str">
        <f t="shared" si="44"/>
        <v>I0306132-525630K010-00001</v>
      </c>
      <c r="B729" s="251" t="s">
        <v>10869</v>
      </c>
      <c r="C729" s="251" t="s">
        <v>9954</v>
      </c>
      <c r="D729" s="251" t="s">
        <v>10870</v>
      </c>
      <c r="E729" s="251" t="s">
        <v>10027</v>
      </c>
      <c r="F729" s="251" t="s">
        <v>9957</v>
      </c>
      <c r="G729" s="251" t="s">
        <v>749</v>
      </c>
      <c r="H729" s="251" t="s">
        <v>10163</v>
      </c>
      <c r="I729" s="257" t="str">
        <f t="shared" si="45"/>
        <v>-00001</v>
      </c>
      <c r="J729" s="251">
        <v>1</v>
      </c>
      <c r="K729" s="251">
        <v>1</v>
      </c>
      <c r="M729" s="251" t="s">
        <v>10007</v>
      </c>
      <c r="N729" s="251" t="s">
        <v>10382</v>
      </c>
      <c r="O729" s="251">
        <v>1</v>
      </c>
      <c r="Q729" s="251" t="s">
        <v>10869</v>
      </c>
      <c r="R729" s="251" t="s">
        <v>9960</v>
      </c>
      <c r="S729" s="252" t="s">
        <v>748</v>
      </c>
      <c r="T729" s="251" t="str">
        <f t="shared" si="46"/>
        <v>I0306132525630K010</v>
      </c>
      <c r="W729" s="251" t="str">
        <f t="shared" si="47"/>
        <v>I030613252563-0K010</v>
      </c>
    </row>
    <row r="730" spans="1:23" x14ac:dyDescent="0.3">
      <c r="A730" s="256" t="str">
        <f t="shared" si="44"/>
        <v>I0306132-811100K520-00005</v>
      </c>
      <c r="B730" s="251" t="s">
        <v>10871</v>
      </c>
      <c r="C730" s="251" t="s">
        <v>9954</v>
      </c>
      <c r="D730" s="251" t="s">
        <v>10870</v>
      </c>
      <c r="E730" s="251" t="s">
        <v>10027</v>
      </c>
      <c r="F730" s="251" t="s">
        <v>9962</v>
      </c>
      <c r="G730" s="251" t="s">
        <v>269</v>
      </c>
      <c r="H730" s="251" t="s">
        <v>3422</v>
      </c>
      <c r="I730" s="257" t="str">
        <f t="shared" si="45"/>
        <v>-00005</v>
      </c>
      <c r="J730" s="251">
        <v>5</v>
      </c>
      <c r="K730" s="251">
        <v>5</v>
      </c>
      <c r="M730" s="251" t="s">
        <v>9958</v>
      </c>
      <c r="N730" s="251" t="s">
        <v>10382</v>
      </c>
      <c r="O730" s="251">
        <v>5</v>
      </c>
      <c r="Q730" s="251" t="s">
        <v>10871</v>
      </c>
      <c r="R730" s="251" t="s">
        <v>9960</v>
      </c>
      <c r="S730" s="252" t="s">
        <v>7</v>
      </c>
      <c r="T730" s="251" t="str">
        <f t="shared" si="46"/>
        <v>I0306132811100K520</v>
      </c>
      <c r="W730" s="251" t="str">
        <f t="shared" si="47"/>
        <v>I030613281110-0K520</v>
      </c>
    </row>
    <row r="731" spans="1:23" x14ac:dyDescent="0.3">
      <c r="A731" s="256" t="str">
        <f t="shared" si="44"/>
        <v>I0306132-811100K580-00004</v>
      </c>
      <c r="B731" s="251" t="s">
        <v>10872</v>
      </c>
      <c r="C731" s="251" t="s">
        <v>9954</v>
      </c>
      <c r="D731" s="251" t="s">
        <v>10870</v>
      </c>
      <c r="E731" s="251" t="s">
        <v>10027</v>
      </c>
      <c r="F731" s="251" t="s">
        <v>9964</v>
      </c>
      <c r="G731" s="251" t="s">
        <v>429</v>
      </c>
      <c r="H731" s="251" t="s">
        <v>3422</v>
      </c>
      <c r="I731" s="257" t="str">
        <f t="shared" si="45"/>
        <v>-00004</v>
      </c>
      <c r="J731" s="251">
        <v>4</v>
      </c>
      <c r="K731" s="251">
        <v>4</v>
      </c>
      <c r="M731" s="251" t="s">
        <v>9958</v>
      </c>
      <c r="N731" s="251" t="s">
        <v>10382</v>
      </c>
      <c r="O731" s="251">
        <v>4</v>
      </c>
      <c r="Q731" s="251" t="s">
        <v>10872</v>
      </c>
      <c r="R731" s="251" t="s">
        <v>9960</v>
      </c>
      <c r="S731" s="252" t="s">
        <v>428</v>
      </c>
      <c r="T731" s="251" t="str">
        <f t="shared" si="46"/>
        <v>I0306132811100K580</v>
      </c>
      <c r="W731" s="251" t="str">
        <f t="shared" si="47"/>
        <v>I030613281110-0K580</v>
      </c>
    </row>
    <row r="732" spans="1:23" x14ac:dyDescent="0.3">
      <c r="A732" s="256" t="str">
        <f t="shared" si="44"/>
        <v>I0306132-811300K520-00015</v>
      </c>
      <c r="B732" s="251" t="s">
        <v>10873</v>
      </c>
      <c r="C732" s="251" t="s">
        <v>9954</v>
      </c>
      <c r="D732" s="251" t="s">
        <v>10870</v>
      </c>
      <c r="E732" s="251" t="s">
        <v>10027</v>
      </c>
      <c r="F732" s="251" t="s">
        <v>9966</v>
      </c>
      <c r="G732" s="251" t="s">
        <v>277</v>
      </c>
      <c r="H732" s="251" t="s">
        <v>5101</v>
      </c>
      <c r="I732" s="257" t="str">
        <f t="shared" si="45"/>
        <v>-00015</v>
      </c>
      <c r="J732" s="251">
        <v>15</v>
      </c>
      <c r="K732" s="251">
        <v>15</v>
      </c>
      <c r="M732" s="251" t="s">
        <v>9958</v>
      </c>
      <c r="N732" s="251" t="s">
        <v>10382</v>
      </c>
      <c r="O732" s="251">
        <v>15</v>
      </c>
      <c r="Q732" s="251" t="s">
        <v>10873</v>
      </c>
      <c r="R732" s="251" t="s">
        <v>9960</v>
      </c>
      <c r="S732" s="252" t="s">
        <v>276</v>
      </c>
      <c r="T732" s="251" t="str">
        <f t="shared" si="46"/>
        <v>I0306132811300K520</v>
      </c>
      <c r="W732" s="251" t="str">
        <f t="shared" si="47"/>
        <v>I030613281130-0K520</v>
      </c>
    </row>
    <row r="733" spans="1:23" x14ac:dyDescent="0.3">
      <c r="A733" s="256" t="str">
        <f t="shared" si="44"/>
        <v>I0306132-811300K580-00007</v>
      </c>
      <c r="B733" s="251" t="s">
        <v>10874</v>
      </c>
      <c r="C733" s="251" t="s">
        <v>9954</v>
      </c>
      <c r="D733" s="251" t="s">
        <v>10870</v>
      </c>
      <c r="E733" s="251" t="s">
        <v>10027</v>
      </c>
      <c r="F733" s="251" t="s">
        <v>9968</v>
      </c>
      <c r="G733" s="251" t="s">
        <v>434</v>
      </c>
      <c r="H733" s="251" t="s">
        <v>5101</v>
      </c>
      <c r="I733" s="257" t="str">
        <f t="shared" si="45"/>
        <v>-00007</v>
      </c>
      <c r="J733" s="251">
        <v>7</v>
      </c>
      <c r="K733" s="251">
        <v>7</v>
      </c>
      <c r="M733" s="251" t="s">
        <v>9958</v>
      </c>
      <c r="N733" s="251" t="s">
        <v>10382</v>
      </c>
      <c r="O733" s="251">
        <v>7</v>
      </c>
      <c r="Q733" s="251" t="s">
        <v>10874</v>
      </c>
      <c r="R733" s="251" t="s">
        <v>9960</v>
      </c>
      <c r="S733" s="252" t="s">
        <v>433</v>
      </c>
      <c r="T733" s="251" t="str">
        <f t="shared" si="46"/>
        <v>I0306132811300K580</v>
      </c>
      <c r="W733" s="251" t="str">
        <f t="shared" si="47"/>
        <v>I030613281130-0K580</v>
      </c>
    </row>
    <row r="734" spans="1:23" x14ac:dyDescent="0.3">
      <c r="A734" s="256" t="str">
        <f t="shared" si="44"/>
        <v>I0306132-8113852570-00003</v>
      </c>
      <c r="B734" s="251" t="s">
        <v>10875</v>
      </c>
      <c r="C734" s="251" t="s">
        <v>9954</v>
      </c>
      <c r="D734" s="251" t="s">
        <v>10870</v>
      </c>
      <c r="E734" s="251" t="s">
        <v>10027</v>
      </c>
      <c r="F734" s="251" t="s">
        <v>9970</v>
      </c>
      <c r="G734" s="251" t="s">
        <v>955</v>
      </c>
      <c r="H734" s="251" t="s">
        <v>10349</v>
      </c>
      <c r="I734" s="257" t="str">
        <f t="shared" si="45"/>
        <v>-00003</v>
      </c>
      <c r="J734" s="251">
        <v>3</v>
      </c>
      <c r="K734" s="251">
        <v>3</v>
      </c>
      <c r="M734" s="251" t="s">
        <v>10007</v>
      </c>
      <c r="N734" s="251" t="s">
        <v>10382</v>
      </c>
      <c r="O734" s="251">
        <v>3</v>
      </c>
      <c r="Q734" s="251" t="s">
        <v>10875</v>
      </c>
      <c r="R734" s="251" t="s">
        <v>9960</v>
      </c>
      <c r="S734" s="252">
        <v>8113852570</v>
      </c>
      <c r="T734" s="251" t="str">
        <f t="shared" si="46"/>
        <v>I03061328113852570</v>
      </c>
      <c r="W734" s="251" t="str">
        <f t="shared" si="47"/>
        <v>I030613281138-52570</v>
      </c>
    </row>
    <row r="735" spans="1:23" x14ac:dyDescent="0.3">
      <c r="A735" s="256" t="str">
        <f t="shared" si="44"/>
        <v>I0306132-811500K520-00005</v>
      </c>
      <c r="B735" s="251" t="s">
        <v>10876</v>
      </c>
      <c r="C735" s="251" t="s">
        <v>9954</v>
      </c>
      <c r="D735" s="251" t="s">
        <v>10870</v>
      </c>
      <c r="E735" s="251" t="s">
        <v>10027</v>
      </c>
      <c r="F735" s="251" t="s">
        <v>9972</v>
      </c>
      <c r="G735" s="251" t="s">
        <v>280</v>
      </c>
      <c r="H735" s="251" t="s">
        <v>3429</v>
      </c>
      <c r="I735" s="257" t="str">
        <f t="shared" si="45"/>
        <v>-00005</v>
      </c>
      <c r="J735" s="251">
        <v>5</v>
      </c>
      <c r="K735" s="251">
        <v>5</v>
      </c>
      <c r="M735" s="251" t="s">
        <v>9958</v>
      </c>
      <c r="N735" s="251" t="s">
        <v>10382</v>
      </c>
      <c r="O735" s="251">
        <v>5</v>
      </c>
      <c r="Q735" s="251" t="s">
        <v>10876</v>
      </c>
      <c r="R735" s="251" t="s">
        <v>9960</v>
      </c>
      <c r="S735" s="252" t="s">
        <v>12</v>
      </c>
      <c r="T735" s="251" t="str">
        <f t="shared" si="46"/>
        <v>I0306132811500K520</v>
      </c>
      <c r="W735" s="251" t="str">
        <f t="shared" si="47"/>
        <v>I030613281150-0K520</v>
      </c>
    </row>
    <row r="736" spans="1:23" x14ac:dyDescent="0.3">
      <c r="A736" s="256" t="str">
        <f t="shared" si="44"/>
        <v>I0306132-811500K580-00011</v>
      </c>
      <c r="B736" s="251" t="s">
        <v>10877</v>
      </c>
      <c r="C736" s="251" t="s">
        <v>9954</v>
      </c>
      <c r="D736" s="251" t="s">
        <v>10870</v>
      </c>
      <c r="E736" s="251" t="s">
        <v>10027</v>
      </c>
      <c r="F736" s="251" t="s">
        <v>9974</v>
      </c>
      <c r="G736" s="251" t="s">
        <v>437</v>
      </c>
      <c r="H736" s="251" t="s">
        <v>3429</v>
      </c>
      <c r="I736" s="257" t="str">
        <f t="shared" si="45"/>
        <v>-00011</v>
      </c>
      <c r="J736" s="251">
        <v>11</v>
      </c>
      <c r="K736" s="251">
        <v>11</v>
      </c>
      <c r="M736" s="251" t="s">
        <v>9958</v>
      </c>
      <c r="N736" s="251" t="s">
        <v>10382</v>
      </c>
      <c r="O736" s="251">
        <v>11</v>
      </c>
      <c r="Q736" s="251" t="s">
        <v>10877</v>
      </c>
      <c r="R736" s="251" t="s">
        <v>9960</v>
      </c>
      <c r="S736" s="252" t="s">
        <v>436</v>
      </c>
      <c r="T736" s="251" t="str">
        <f t="shared" si="46"/>
        <v>I0306132811500K580</v>
      </c>
      <c r="W736" s="251" t="str">
        <f t="shared" si="47"/>
        <v>I030613281150-0K580</v>
      </c>
    </row>
    <row r="737" spans="1:23" x14ac:dyDescent="0.3">
      <c r="A737" s="256" t="str">
        <f t="shared" si="44"/>
        <v>I0306132-811700K520-00011</v>
      </c>
      <c r="B737" s="251" t="s">
        <v>10878</v>
      </c>
      <c r="C737" s="251" t="s">
        <v>9954</v>
      </c>
      <c r="D737" s="251" t="s">
        <v>10870</v>
      </c>
      <c r="E737" s="251" t="s">
        <v>10027</v>
      </c>
      <c r="F737" s="251" t="s">
        <v>9976</v>
      </c>
      <c r="G737" s="251" t="s">
        <v>285</v>
      </c>
      <c r="H737" s="251" t="s">
        <v>5102</v>
      </c>
      <c r="I737" s="257" t="str">
        <f t="shared" si="45"/>
        <v>-00011</v>
      </c>
      <c r="J737" s="251">
        <v>11</v>
      </c>
      <c r="K737" s="251">
        <v>11</v>
      </c>
      <c r="M737" s="251" t="s">
        <v>9958</v>
      </c>
      <c r="N737" s="251" t="s">
        <v>10382</v>
      </c>
      <c r="O737" s="251">
        <v>11</v>
      </c>
      <c r="Q737" s="251" t="s">
        <v>10878</v>
      </c>
      <c r="R737" s="251" t="s">
        <v>9960</v>
      </c>
      <c r="S737" s="252" t="s">
        <v>284</v>
      </c>
      <c r="T737" s="251" t="str">
        <f t="shared" si="46"/>
        <v>I0306132811700K520</v>
      </c>
      <c r="W737" s="251" t="str">
        <f t="shared" si="47"/>
        <v>I030613281170-0K520</v>
      </c>
    </row>
    <row r="738" spans="1:23" x14ac:dyDescent="0.3">
      <c r="A738" s="256" t="str">
        <f t="shared" si="44"/>
        <v>I0306132-811700K580-00019</v>
      </c>
      <c r="B738" s="251" t="s">
        <v>10879</v>
      </c>
      <c r="C738" s="251" t="s">
        <v>9954</v>
      </c>
      <c r="D738" s="251" t="s">
        <v>10870</v>
      </c>
      <c r="E738" s="251" t="s">
        <v>10027</v>
      </c>
      <c r="F738" s="251" t="s">
        <v>9978</v>
      </c>
      <c r="G738" s="251" t="s">
        <v>442</v>
      </c>
      <c r="H738" s="251" t="s">
        <v>5102</v>
      </c>
      <c r="I738" s="257" t="str">
        <f t="shared" si="45"/>
        <v>-00019</v>
      </c>
      <c r="J738" s="251">
        <v>19</v>
      </c>
      <c r="K738" s="251">
        <v>19</v>
      </c>
      <c r="M738" s="251" t="s">
        <v>9958</v>
      </c>
      <c r="N738" s="251" t="s">
        <v>10382</v>
      </c>
      <c r="O738" s="251">
        <v>19</v>
      </c>
      <c r="Q738" s="251" t="s">
        <v>10879</v>
      </c>
      <c r="R738" s="251" t="s">
        <v>9960</v>
      </c>
      <c r="S738" s="252" t="s">
        <v>441</v>
      </c>
      <c r="T738" s="251" t="str">
        <f t="shared" si="46"/>
        <v>I0306132811700K580</v>
      </c>
      <c r="W738" s="251" t="str">
        <f t="shared" si="47"/>
        <v>I030613281170-0K580</v>
      </c>
    </row>
    <row r="739" spans="1:23" x14ac:dyDescent="0.3">
      <c r="A739" s="256" t="str">
        <f t="shared" si="44"/>
        <v>I0306132-815500K210-00003</v>
      </c>
      <c r="B739" s="251" t="s">
        <v>10880</v>
      </c>
      <c r="C739" s="251" t="s">
        <v>9954</v>
      </c>
      <c r="D739" s="251" t="s">
        <v>10870</v>
      </c>
      <c r="E739" s="251" t="s">
        <v>10027</v>
      </c>
      <c r="F739" s="251" t="s">
        <v>9980</v>
      </c>
      <c r="G739" s="251" t="s">
        <v>654</v>
      </c>
      <c r="H739" s="251" t="s">
        <v>5202</v>
      </c>
      <c r="I739" s="257" t="str">
        <f t="shared" si="45"/>
        <v>-00003</v>
      </c>
      <c r="J739" s="251">
        <v>3</v>
      </c>
      <c r="K739" s="251">
        <v>3</v>
      </c>
      <c r="M739" s="251" t="s">
        <v>9958</v>
      </c>
      <c r="N739" s="251" t="s">
        <v>10382</v>
      </c>
      <c r="O739" s="251">
        <v>3</v>
      </c>
      <c r="Q739" s="251" t="s">
        <v>10880</v>
      </c>
      <c r="R739" s="251" t="s">
        <v>9960</v>
      </c>
      <c r="S739" s="252" t="s">
        <v>653</v>
      </c>
      <c r="T739" s="251" t="str">
        <f t="shared" si="46"/>
        <v>I0306132815500K210</v>
      </c>
      <c r="W739" s="251" t="str">
        <f t="shared" si="47"/>
        <v>I030613281550-0K210</v>
      </c>
    </row>
    <row r="740" spans="1:23" x14ac:dyDescent="0.3">
      <c r="A740" s="256" t="str">
        <f t="shared" si="44"/>
        <v>I0306132-815500K240-00002</v>
      </c>
      <c r="B740" s="251" t="s">
        <v>10881</v>
      </c>
      <c r="C740" s="251" t="s">
        <v>9954</v>
      </c>
      <c r="D740" s="251" t="s">
        <v>10870</v>
      </c>
      <c r="E740" s="251" t="s">
        <v>10027</v>
      </c>
      <c r="F740" s="251" t="s">
        <v>9982</v>
      </c>
      <c r="G740" s="251" t="s">
        <v>727</v>
      </c>
      <c r="H740" s="251" t="s">
        <v>5202</v>
      </c>
      <c r="I740" s="257" t="str">
        <f t="shared" si="45"/>
        <v>-00002</v>
      </c>
      <c r="J740" s="251">
        <v>2</v>
      </c>
      <c r="K740" s="251">
        <v>2</v>
      </c>
      <c r="M740" s="251" t="s">
        <v>9958</v>
      </c>
      <c r="N740" s="251" t="s">
        <v>10382</v>
      </c>
      <c r="O740" s="251">
        <v>2</v>
      </c>
      <c r="Q740" s="251" t="s">
        <v>10881</v>
      </c>
      <c r="R740" s="251" t="s">
        <v>9960</v>
      </c>
      <c r="S740" s="252" t="s">
        <v>726</v>
      </c>
      <c r="T740" s="251" t="str">
        <f t="shared" si="46"/>
        <v>I0306132815500K240</v>
      </c>
      <c r="W740" s="251" t="str">
        <f t="shared" si="47"/>
        <v>I030613281550-0K240</v>
      </c>
    </row>
    <row r="741" spans="1:23" x14ac:dyDescent="0.3">
      <c r="A741" s="256" t="str">
        <f t="shared" si="44"/>
        <v>I0306132-815510K240-00013</v>
      </c>
      <c r="B741" s="251" t="s">
        <v>10882</v>
      </c>
      <c r="C741" s="251" t="s">
        <v>9954</v>
      </c>
      <c r="D741" s="251" t="s">
        <v>10870</v>
      </c>
      <c r="E741" s="251" t="s">
        <v>10027</v>
      </c>
      <c r="F741" s="251" t="s">
        <v>9984</v>
      </c>
      <c r="G741" s="251" t="s">
        <v>740</v>
      </c>
      <c r="H741" s="251" t="s">
        <v>3436</v>
      </c>
      <c r="I741" s="257" t="str">
        <f t="shared" si="45"/>
        <v>-00013</v>
      </c>
      <c r="J741" s="251">
        <v>13</v>
      </c>
      <c r="K741" s="251">
        <v>13</v>
      </c>
      <c r="M741" s="251" t="s">
        <v>9958</v>
      </c>
      <c r="N741" s="251" t="s">
        <v>10382</v>
      </c>
      <c r="O741" s="251">
        <v>13</v>
      </c>
      <c r="Q741" s="251" t="s">
        <v>10882</v>
      </c>
      <c r="R741" s="251" t="s">
        <v>9960</v>
      </c>
      <c r="S741" s="252" t="s">
        <v>9</v>
      </c>
      <c r="T741" s="251" t="str">
        <f t="shared" si="46"/>
        <v>I0306132815510K240</v>
      </c>
      <c r="W741" s="251" t="str">
        <f t="shared" si="47"/>
        <v>I030613281551-0K240</v>
      </c>
    </row>
    <row r="742" spans="1:23" x14ac:dyDescent="0.3">
      <c r="A742" s="256" t="str">
        <f t="shared" si="44"/>
        <v>I0306132-815600K210-00009</v>
      </c>
      <c r="B742" s="251" t="s">
        <v>10883</v>
      </c>
      <c r="C742" s="251" t="s">
        <v>9954</v>
      </c>
      <c r="D742" s="251" t="s">
        <v>10870</v>
      </c>
      <c r="E742" s="251" t="s">
        <v>10027</v>
      </c>
      <c r="F742" s="251" t="s">
        <v>9986</v>
      </c>
      <c r="G742" s="251" t="s">
        <v>670</v>
      </c>
      <c r="H742" s="251" t="s">
        <v>5204</v>
      </c>
      <c r="I742" s="257" t="str">
        <f t="shared" si="45"/>
        <v>-00009</v>
      </c>
      <c r="J742" s="251">
        <v>9</v>
      </c>
      <c r="K742" s="251">
        <v>9</v>
      </c>
      <c r="M742" s="251" t="s">
        <v>9958</v>
      </c>
      <c r="N742" s="251" t="s">
        <v>10382</v>
      </c>
      <c r="O742" s="251">
        <v>9</v>
      </c>
      <c r="Q742" s="251" t="s">
        <v>10883</v>
      </c>
      <c r="R742" s="251" t="s">
        <v>9960</v>
      </c>
      <c r="S742" s="252" t="s">
        <v>13</v>
      </c>
      <c r="T742" s="251" t="str">
        <f t="shared" si="46"/>
        <v>I0306132815600K210</v>
      </c>
      <c r="W742" s="251" t="str">
        <f t="shared" si="47"/>
        <v>I030613281560-0K210</v>
      </c>
    </row>
    <row r="743" spans="1:23" x14ac:dyDescent="0.3">
      <c r="A743" s="256" t="str">
        <f t="shared" si="44"/>
        <v>I0306132-815600K240-00002</v>
      </c>
      <c r="B743" s="251" t="s">
        <v>10884</v>
      </c>
      <c r="C743" s="251" t="s">
        <v>9954</v>
      </c>
      <c r="D743" s="251" t="s">
        <v>10870</v>
      </c>
      <c r="E743" s="251" t="s">
        <v>10027</v>
      </c>
      <c r="F743" s="251" t="s">
        <v>9988</v>
      </c>
      <c r="G743" s="251" t="s">
        <v>744</v>
      </c>
      <c r="H743" s="251" t="s">
        <v>5204</v>
      </c>
      <c r="I743" s="257" t="str">
        <f t="shared" si="45"/>
        <v>-00002</v>
      </c>
      <c r="J743" s="251">
        <v>2</v>
      </c>
      <c r="K743" s="251">
        <v>2</v>
      </c>
      <c r="M743" s="251" t="s">
        <v>9958</v>
      </c>
      <c r="N743" s="251" t="s">
        <v>10382</v>
      </c>
      <c r="O743" s="251">
        <v>2</v>
      </c>
      <c r="Q743" s="251" t="s">
        <v>10884</v>
      </c>
      <c r="R743" s="251" t="s">
        <v>9960</v>
      </c>
      <c r="S743" s="252" t="s">
        <v>743</v>
      </c>
      <c r="T743" s="251" t="str">
        <f t="shared" si="46"/>
        <v>I0306132815600K240</v>
      </c>
      <c r="W743" s="251" t="str">
        <f t="shared" si="47"/>
        <v>I030613281560-0K240</v>
      </c>
    </row>
    <row r="744" spans="1:23" x14ac:dyDescent="0.3">
      <c r="A744" s="256" t="str">
        <f t="shared" si="44"/>
        <v>I0306132-815600K590-00003</v>
      </c>
      <c r="B744" s="251" t="s">
        <v>10885</v>
      </c>
      <c r="C744" s="251" t="s">
        <v>9954</v>
      </c>
      <c r="D744" s="251" t="s">
        <v>10870</v>
      </c>
      <c r="E744" s="251" t="s">
        <v>10027</v>
      </c>
      <c r="F744" s="251" t="s">
        <v>9990</v>
      </c>
      <c r="G744" s="251" t="s">
        <v>3386</v>
      </c>
      <c r="H744" s="251" t="s">
        <v>5204</v>
      </c>
      <c r="I744" s="257" t="str">
        <f t="shared" si="45"/>
        <v>-00003</v>
      </c>
      <c r="J744" s="251">
        <v>3</v>
      </c>
      <c r="K744" s="251">
        <v>3</v>
      </c>
      <c r="M744" s="251" t="s">
        <v>9958</v>
      </c>
      <c r="N744" s="251" t="s">
        <v>10382</v>
      </c>
      <c r="O744" s="251">
        <v>3</v>
      </c>
      <c r="Q744" s="251" t="s">
        <v>10885</v>
      </c>
      <c r="R744" s="251" t="s">
        <v>9960</v>
      </c>
      <c r="S744" s="252" t="s">
        <v>3370</v>
      </c>
      <c r="T744" s="251" t="str">
        <f t="shared" si="46"/>
        <v>I0306132815600K590</v>
      </c>
      <c r="W744" s="251" t="str">
        <f t="shared" si="47"/>
        <v>I030613281560-0K590</v>
      </c>
    </row>
    <row r="745" spans="1:23" x14ac:dyDescent="0.3">
      <c r="A745" s="256" t="str">
        <f t="shared" si="44"/>
        <v>I0306132-815610K240-00012</v>
      </c>
      <c r="B745" s="251" t="s">
        <v>10886</v>
      </c>
      <c r="C745" s="251" t="s">
        <v>9954</v>
      </c>
      <c r="D745" s="251" t="s">
        <v>10870</v>
      </c>
      <c r="E745" s="251" t="s">
        <v>10027</v>
      </c>
      <c r="F745" s="251" t="s">
        <v>9992</v>
      </c>
      <c r="G745" s="251" t="s">
        <v>753</v>
      </c>
      <c r="H745" s="251" t="s">
        <v>3443</v>
      </c>
      <c r="I745" s="257" t="str">
        <f t="shared" si="45"/>
        <v>-00012</v>
      </c>
      <c r="J745" s="251">
        <v>12</v>
      </c>
      <c r="K745" s="251">
        <v>12</v>
      </c>
      <c r="M745" s="251" t="s">
        <v>9958</v>
      </c>
      <c r="N745" s="251" t="s">
        <v>10382</v>
      </c>
      <c r="O745" s="251">
        <v>12</v>
      </c>
      <c r="Q745" s="251" t="s">
        <v>10886</v>
      </c>
      <c r="R745" s="251" t="s">
        <v>9960</v>
      </c>
      <c r="S745" s="252" t="s">
        <v>10</v>
      </c>
      <c r="T745" s="251" t="str">
        <f t="shared" si="46"/>
        <v>I0306132815610K240</v>
      </c>
      <c r="W745" s="251" t="str">
        <f t="shared" si="47"/>
        <v>I030613281561-0K240</v>
      </c>
    </row>
    <row r="746" spans="1:23" x14ac:dyDescent="0.3">
      <c r="A746" s="256" t="str">
        <f t="shared" si="44"/>
        <v>I0306132-815800K050-00003</v>
      </c>
      <c r="B746" s="251" t="s">
        <v>10887</v>
      </c>
      <c r="C746" s="251" t="s">
        <v>9954</v>
      </c>
      <c r="D746" s="251" t="s">
        <v>10870</v>
      </c>
      <c r="E746" s="251" t="s">
        <v>10027</v>
      </c>
      <c r="F746" s="251" t="s">
        <v>9995</v>
      </c>
      <c r="G746" s="251" t="s">
        <v>756</v>
      </c>
      <c r="H746" s="251" t="s">
        <v>758</v>
      </c>
      <c r="I746" s="257" t="str">
        <f t="shared" si="45"/>
        <v>-00003</v>
      </c>
      <c r="J746" s="251">
        <v>3</v>
      </c>
      <c r="K746" s="251">
        <v>3</v>
      </c>
      <c r="M746" s="251" t="s">
        <v>9958</v>
      </c>
      <c r="N746" s="251" t="s">
        <v>10382</v>
      </c>
      <c r="O746" s="251">
        <v>3</v>
      </c>
      <c r="Q746" s="251" t="s">
        <v>10887</v>
      </c>
      <c r="R746" s="251" t="s">
        <v>9960</v>
      </c>
      <c r="S746" s="252" t="s">
        <v>6</v>
      </c>
      <c r="T746" s="251" t="str">
        <f t="shared" si="46"/>
        <v>I0306132815800K050</v>
      </c>
      <c r="W746" s="251" t="str">
        <f t="shared" si="47"/>
        <v>I030613281580-0K050</v>
      </c>
    </row>
    <row r="747" spans="1:23" x14ac:dyDescent="0.3">
      <c r="A747" s="256" t="str">
        <f t="shared" si="44"/>
        <v>I0306132-815810K050-00001</v>
      </c>
      <c r="B747" s="251" t="s">
        <v>10888</v>
      </c>
      <c r="C747" s="251" t="s">
        <v>9954</v>
      </c>
      <c r="D747" s="251" t="s">
        <v>10870</v>
      </c>
      <c r="E747" s="251" t="s">
        <v>10027</v>
      </c>
      <c r="F747" s="251" t="s">
        <v>9997</v>
      </c>
      <c r="G747" s="251" t="s">
        <v>763</v>
      </c>
      <c r="H747" s="251" t="s">
        <v>5218</v>
      </c>
      <c r="I747" s="257" t="str">
        <f t="shared" si="45"/>
        <v>-00001</v>
      </c>
      <c r="J747" s="251">
        <v>1</v>
      </c>
      <c r="K747" s="251">
        <v>1</v>
      </c>
      <c r="M747" s="251" t="s">
        <v>9958</v>
      </c>
      <c r="N747" s="251" t="s">
        <v>10382</v>
      </c>
      <c r="O747" s="251">
        <v>1</v>
      </c>
      <c r="Q747" s="251" t="s">
        <v>10888</v>
      </c>
      <c r="R747" s="251" t="s">
        <v>9960</v>
      </c>
      <c r="S747" s="252" t="s">
        <v>762</v>
      </c>
      <c r="T747" s="251" t="str">
        <f t="shared" si="46"/>
        <v>I0306132815810K050</v>
      </c>
      <c r="W747" s="251" t="str">
        <f t="shared" si="47"/>
        <v>I030613281581-0K050</v>
      </c>
    </row>
    <row r="748" spans="1:23" x14ac:dyDescent="0.3">
      <c r="A748" s="256" t="str">
        <f t="shared" si="44"/>
        <v>I0306132-815900K050-00004</v>
      </c>
      <c r="B748" s="251" t="s">
        <v>10889</v>
      </c>
      <c r="C748" s="251" t="s">
        <v>9954</v>
      </c>
      <c r="D748" s="251" t="s">
        <v>10870</v>
      </c>
      <c r="E748" s="251" t="s">
        <v>10027</v>
      </c>
      <c r="F748" s="251" t="s">
        <v>10000</v>
      </c>
      <c r="G748" s="251" t="s">
        <v>767</v>
      </c>
      <c r="H748" s="251" t="s">
        <v>770</v>
      </c>
      <c r="I748" s="257" t="str">
        <f t="shared" si="45"/>
        <v>-00004</v>
      </c>
      <c r="J748" s="251">
        <v>4</v>
      </c>
      <c r="K748" s="251">
        <v>4</v>
      </c>
      <c r="M748" s="251" t="s">
        <v>9958</v>
      </c>
      <c r="N748" s="251" t="s">
        <v>10382</v>
      </c>
      <c r="O748" s="251">
        <v>4</v>
      </c>
      <c r="Q748" s="251" t="s">
        <v>10889</v>
      </c>
      <c r="R748" s="251" t="s">
        <v>9960</v>
      </c>
      <c r="S748" s="252" t="s">
        <v>766</v>
      </c>
      <c r="T748" s="251" t="str">
        <f t="shared" si="46"/>
        <v>I0306132815900K050</v>
      </c>
      <c r="W748" s="251" t="str">
        <f t="shared" si="47"/>
        <v>I030613281590-0K050</v>
      </c>
    </row>
    <row r="749" spans="1:23" x14ac:dyDescent="0.3">
      <c r="A749" s="256" t="str">
        <f t="shared" si="44"/>
        <v>I0306132-815900K260-00002</v>
      </c>
      <c r="B749" s="251" t="s">
        <v>10890</v>
      </c>
      <c r="C749" s="251" t="s">
        <v>9954</v>
      </c>
      <c r="D749" s="251" t="s">
        <v>10870</v>
      </c>
      <c r="E749" s="251" t="s">
        <v>10027</v>
      </c>
      <c r="F749" s="251" t="s">
        <v>10002</v>
      </c>
      <c r="G749" s="251" t="s">
        <v>3388</v>
      </c>
      <c r="H749" s="251" t="s">
        <v>770</v>
      </c>
      <c r="I749" s="257" t="str">
        <f t="shared" si="45"/>
        <v>-00002</v>
      </c>
      <c r="J749" s="251">
        <v>2</v>
      </c>
      <c r="K749" s="251">
        <v>2</v>
      </c>
      <c r="M749" s="251" t="s">
        <v>9993</v>
      </c>
      <c r="N749" s="251" t="s">
        <v>10382</v>
      </c>
      <c r="O749" s="251">
        <v>2</v>
      </c>
      <c r="Q749" s="251" t="s">
        <v>10890</v>
      </c>
      <c r="R749" s="251" t="s">
        <v>9960</v>
      </c>
      <c r="S749" s="252" t="s">
        <v>3377</v>
      </c>
      <c r="T749" s="251" t="str">
        <f t="shared" si="46"/>
        <v>I0306132815900K260</v>
      </c>
      <c r="W749" s="251" t="str">
        <f t="shared" si="47"/>
        <v>I030613281590-0K260</v>
      </c>
    </row>
    <row r="750" spans="1:23" x14ac:dyDescent="0.3">
      <c r="A750" s="256" t="str">
        <f t="shared" si="44"/>
        <v>I0306132-9008081116-00003</v>
      </c>
      <c r="B750" s="251" t="s">
        <v>10891</v>
      </c>
      <c r="C750" s="251" t="s">
        <v>9954</v>
      </c>
      <c r="D750" s="251" t="s">
        <v>10870</v>
      </c>
      <c r="E750" s="251" t="s">
        <v>10027</v>
      </c>
      <c r="F750" s="251" t="s">
        <v>10005</v>
      </c>
      <c r="G750" s="251" t="s">
        <v>934</v>
      </c>
      <c r="H750" s="251" t="s">
        <v>3393</v>
      </c>
      <c r="I750" s="257" t="str">
        <f t="shared" si="45"/>
        <v>-00003</v>
      </c>
      <c r="J750" s="251">
        <v>3</v>
      </c>
      <c r="K750" s="251">
        <v>3</v>
      </c>
      <c r="M750" s="251" t="s">
        <v>10007</v>
      </c>
      <c r="N750" s="251" t="s">
        <v>10382</v>
      </c>
      <c r="O750" s="251">
        <v>3</v>
      </c>
      <c r="Q750" s="251" t="s">
        <v>10891</v>
      </c>
      <c r="R750" s="251" t="s">
        <v>9960</v>
      </c>
      <c r="S750" s="252">
        <v>9008081116</v>
      </c>
      <c r="T750" s="251" t="str">
        <f t="shared" si="46"/>
        <v>I03061329008081116</v>
      </c>
      <c r="W750" s="251" t="str">
        <f t="shared" si="47"/>
        <v>I030613290080-81116</v>
      </c>
    </row>
    <row r="751" spans="1:23" x14ac:dyDescent="0.3">
      <c r="A751" s="256" t="str">
        <f t="shared" si="44"/>
        <v>I0306132-9098122003-00002</v>
      </c>
      <c r="B751" s="251" t="s">
        <v>10892</v>
      </c>
      <c r="C751" s="251" t="s">
        <v>9954</v>
      </c>
      <c r="D751" s="251" t="s">
        <v>10870</v>
      </c>
      <c r="E751" s="251" t="s">
        <v>10027</v>
      </c>
      <c r="F751" s="251" t="s">
        <v>10009</v>
      </c>
      <c r="G751" s="251" t="s">
        <v>926</v>
      </c>
      <c r="H751" s="251" t="s">
        <v>1564</v>
      </c>
      <c r="I751" s="257" t="str">
        <f t="shared" si="45"/>
        <v>-00002</v>
      </c>
      <c r="J751" s="251">
        <v>2</v>
      </c>
      <c r="K751" s="251">
        <v>2</v>
      </c>
      <c r="M751" s="251" t="s">
        <v>10003</v>
      </c>
      <c r="N751" s="251" t="s">
        <v>10382</v>
      </c>
      <c r="O751" s="251">
        <v>2</v>
      </c>
      <c r="Q751" s="251" t="s">
        <v>10892</v>
      </c>
      <c r="R751" s="251" t="s">
        <v>9960</v>
      </c>
      <c r="S751" s="252">
        <v>9098122003</v>
      </c>
      <c r="T751" s="251" t="str">
        <f t="shared" si="46"/>
        <v>I03061329098122003</v>
      </c>
      <c r="W751" s="251" t="str">
        <f t="shared" si="47"/>
        <v>I030613290981-22003</v>
      </c>
    </row>
    <row r="752" spans="1:23" x14ac:dyDescent="0.3">
      <c r="A752" s="256" t="str">
        <f t="shared" si="44"/>
        <v>I0306132-9913212050-00550</v>
      </c>
      <c r="B752" s="251" t="s">
        <v>10893</v>
      </c>
      <c r="C752" s="251" t="s">
        <v>9954</v>
      </c>
      <c r="D752" s="251" t="s">
        <v>10870</v>
      </c>
      <c r="E752" s="251" t="s">
        <v>10027</v>
      </c>
      <c r="F752" s="251" t="s">
        <v>10012</v>
      </c>
      <c r="G752" s="251" t="s">
        <v>946</v>
      </c>
      <c r="H752" s="251" t="s">
        <v>10010</v>
      </c>
      <c r="I752" s="257" t="str">
        <f t="shared" si="45"/>
        <v>-00550</v>
      </c>
      <c r="J752" s="251">
        <v>550</v>
      </c>
      <c r="K752" s="251">
        <v>550</v>
      </c>
      <c r="M752" s="251" t="s">
        <v>10007</v>
      </c>
      <c r="N752" s="251" t="s">
        <v>10382</v>
      </c>
      <c r="O752" s="251">
        <v>550</v>
      </c>
      <c r="Q752" s="251" t="s">
        <v>10893</v>
      </c>
      <c r="R752" s="251" t="s">
        <v>9960</v>
      </c>
      <c r="S752" s="252">
        <v>9913212050</v>
      </c>
      <c r="T752" s="251" t="str">
        <f t="shared" si="46"/>
        <v>I03061329913212050</v>
      </c>
      <c r="W752" s="251" t="str">
        <f t="shared" si="47"/>
        <v>I030613299132-12050</v>
      </c>
    </row>
    <row r="753" spans="1:23" x14ac:dyDescent="0.3">
      <c r="A753" s="256" t="str">
        <f t="shared" si="44"/>
        <v>I0306132-9913221210-00144</v>
      </c>
      <c r="B753" s="251" t="s">
        <v>10894</v>
      </c>
      <c r="C753" s="251" t="s">
        <v>9954</v>
      </c>
      <c r="D753" s="251" t="s">
        <v>10870</v>
      </c>
      <c r="E753" s="251" t="s">
        <v>10027</v>
      </c>
      <c r="F753" s="251" t="s">
        <v>10188</v>
      </c>
      <c r="G753" s="251" t="s">
        <v>916</v>
      </c>
      <c r="H753" s="251" t="s">
        <v>10013</v>
      </c>
      <c r="I753" s="257" t="str">
        <f t="shared" si="45"/>
        <v>-00144</v>
      </c>
      <c r="J753" s="251">
        <v>144</v>
      </c>
      <c r="K753" s="251">
        <v>144</v>
      </c>
      <c r="M753" s="251" t="s">
        <v>10007</v>
      </c>
      <c r="N753" s="251" t="s">
        <v>10382</v>
      </c>
      <c r="O753" s="251">
        <v>144</v>
      </c>
      <c r="Q753" s="251" t="s">
        <v>10894</v>
      </c>
      <c r="R753" s="251" t="s">
        <v>9960</v>
      </c>
      <c r="S753" s="252">
        <v>9913221210</v>
      </c>
      <c r="T753" s="251" t="str">
        <f t="shared" si="46"/>
        <v>I03061329913221210</v>
      </c>
      <c r="W753" s="251" t="str">
        <f t="shared" si="47"/>
        <v>I030613299132-21210</v>
      </c>
    </row>
    <row r="754" spans="1:23" x14ac:dyDescent="0.3">
      <c r="A754" s="256" t="str">
        <f t="shared" si="44"/>
        <v>I0306133-811100K591-00001</v>
      </c>
      <c r="B754" s="251" t="s">
        <v>10895</v>
      </c>
      <c r="C754" s="251" t="s">
        <v>9954</v>
      </c>
      <c r="D754" s="251" t="s">
        <v>10896</v>
      </c>
      <c r="E754" s="251" t="s">
        <v>10027</v>
      </c>
      <c r="F754" s="251" t="s">
        <v>9957</v>
      </c>
      <c r="G754" s="251" t="s">
        <v>401</v>
      </c>
      <c r="H754" s="251" t="s">
        <v>3422</v>
      </c>
      <c r="I754" s="257" t="str">
        <f t="shared" si="45"/>
        <v>-00001</v>
      </c>
      <c r="J754" s="251">
        <v>1</v>
      </c>
      <c r="K754" s="251">
        <v>1</v>
      </c>
      <c r="M754" s="251" t="s">
        <v>9958</v>
      </c>
      <c r="N754" s="251" t="s">
        <v>10543</v>
      </c>
      <c r="O754" s="251">
        <v>1</v>
      </c>
      <c r="Q754" s="251" t="s">
        <v>10895</v>
      </c>
      <c r="R754" s="251" t="s">
        <v>10017</v>
      </c>
      <c r="S754" s="252" t="s">
        <v>400</v>
      </c>
      <c r="T754" s="251" t="str">
        <f t="shared" si="46"/>
        <v>I0306133811100K591</v>
      </c>
      <c r="W754" s="251" t="str">
        <f t="shared" si="47"/>
        <v>I030613381110-0K591</v>
      </c>
    </row>
    <row r="755" spans="1:23" x14ac:dyDescent="0.3">
      <c r="A755" s="256" t="str">
        <f t="shared" si="44"/>
        <v>I0306133-811300K591-00002</v>
      </c>
      <c r="B755" s="251" t="s">
        <v>10897</v>
      </c>
      <c r="C755" s="251" t="s">
        <v>9954</v>
      </c>
      <c r="D755" s="251" t="s">
        <v>10896</v>
      </c>
      <c r="E755" s="251" t="s">
        <v>10027</v>
      </c>
      <c r="F755" s="251" t="s">
        <v>9962</v>
      </c>
      <c r="G755" s="251" t="s">
        <v>408</v>
      </c>
      <c r="H755" s="251" t="s">
        <v>5101</v>
      </c>
      <c r="I755" s="257" t="str">
        <f t="shared" si="45"/>
        <v>-00002</v>
      </c>
      <c r="J755" s="251">
        <v>2</v>
      </c>
      <c r="K755" s="251">
        <v>2</v>
      </c>
      <c r="M755" s="251" t="s">
        <v>9958</v>
      </c>
      <c r="N755" s="251" t="s">
        <v>10543</v>
      </c>
      <c r="O755" s="251">
        <v>2</v>
      </c>
      <c r="Q755" s="251" t="s">
        <v>10897</v>
      </c>
      <c r="R755" s="251" t="s">
        <v>10017</v>
      </c>
      <c r="S755" s="252" t="s">
        <v>407</v>
      </c>
      <c r="T755" s="251" t="str">
        <f t="shared" si="46"/>
        <v>I0306133811300K591</v>
      </c>
      <c r="W755" s="251" t="str">
        <f t="shared" si="47"/>
        <v>I030613381130-0K591</v>
      </c>
    </row>
    <row r="756" spans="1:23" x14ac:dyDescent="0.3">
      <c r="A756" s="256" t="str">
        <f t="shared" si="44"/>
        <v>I0306133-811300KF21-00001</v>
      </c>
      <c r="B756" s="251" t="s">
        <v>10898</v>
      </c>
      <c r="C756" s="251" t="s">
        <v>9954</v>
      </c>
      <c r="D756" s="251" t="s">
        <v>10896</v>
      </c>
      <c r="E756" s="251" t="s">
        <v>10027</v>
      </c>
      <c r="F756" s="251" t="s">
        <v>9964</v>
      </c>
      <c r="G756" s="251" t="s">
        <v>521</v>
      </c>
      <c r="H756" s="251" t="s">
        <v>5101</v>
      </c>
      <c r="I756" s="257" t="str">
        <f t="shared" si="45"/>
        <v>-00001</v>
      </c>
      <c r="J756" s="251">
        <v>1</v>
      </c>
      <c r="K756" s="251">
        <v>1</v>
      </c>
      <c r="M756" s="251" t="s">
        <v>9958</v>
      </c>
      <c r="N756" s="251" t="s">
        <v>10543</v>
      </c>
      <c r="O756" s="251">
        <v>1</v>
      </c>
      <c r="Q756" s="251" t="s">
        <v>10898</v>
      </c>
      <c r="R756" s="251" t="s">
        <v>10017</v>
      </c>
      <c r="S756" s="252" t="s">
        <v>520</v>
      </c>
      <c r="T756" s="251" t="str">
        <f t="shared" si="46"/>
        <v>I0306133811300KF21</v>
      </c>
      <c r="W756" s="251" t="str">
        <f t="shared" si="47"/>
        <v>I030613381130-0KF21</v>
      </c>
    </row>
    <row r="757" spans="1:23" x14ac:dyDescent="0.3">
      <c r="A757" s="256" t="str">
        <f t="shared" si="44"/>
        <v>I0306133-811500K591-00001</v>
      </c>
      <c r="B757" s="251" t="s">
        <v>10899</v>
      </c>
      <c r="C757" s="251" t="s">
        <v>9954</v>
      </c>
      <c r="D757" s="251" t="s">
        <v>10896</v>
      </c>
      <c r="E757" s="251" t="s">
        <v>10027</v>
      </c>
      <c r="F757" s="251" t="s">
        <v>9966</v>
      </c>
      <c r="G757" s="251" t="s">
        <v>417</v>
      </c>
      <c r="H757" s="251" t="s">
        <v>3429</v>
      </c>
      <c r="I757" s="257" t="str">
        <f t="shared" si="45"/>
        <v>-00001</v>
      </c>
      <c r="J757" s="251">
        <v>1</v>
      </c>
      <c r="K757" s="251">
        <v>1</v>
      </c>
      <c r="M757" s="251" t="s">
        <v>9958</v>
      </c>
      <c r="N757" s="251" t="s">
        <v>10543</v>
      </c>
      <c r="O757" s="251">
        <v>1</v>
      </c>
      <c r="Q757" s="251" t="s">
        <v>10899</v>
      </c>
      <c r="R757" s="251" t="s">
        <v>10017</v>
      </c>
      <c r="S757" s="252" t="s">
        <v>416</v>
      </c>
      <c r="T757" s="251" t="str">
        <f t="shared" si="46"/>
        <v>I0306133811500K591</v>
      </c>
      <c r="W757" s="251" t="str">
        <f t="shared" si="47"/>
        <v>I030613381150-0K591</v>
      </c>
    </row>
    <row r="758" spans="1:23" x14ac:dyDescent="0.3">
      <c r="A758" s="256" t="str">
        <f t="shared" si="44"/>
        <v>I0306133-9098111062-00001</v>
      </c>
      <c r="B758" s="251" t="s">
        <v>10900</v>
      </c>
      <c r="C758" s="251" t="s">
        <v>9954</v>
      </c>
      <c r="D758" s="251" t="s">
        <v>10896</v>
      </c>
      <c r="E758" s="251" t="s">
        <v>10027</v>
      </c>
      <c r="F758" s="251" t="s">
        <v>9968</v>
      </c>
      <c r="G758" s="251" t="s">
        <v>937</v>
      </c>
      <c r="H758" s="251" t="s">
        <v>3393</v>
      </c>
      <c r="I758" s="257" t="str">
        <f t="shared" si="45"/>
        <v>-00001</v>
      </c>
      <c r="J758" s="251">
        <v>1</v>
      </c>
      <c r="K758" s="251">
        <v>1</v>
      </c>
      <c r="M758" s="251" t="s">
        <v>10007</v>
      </c>
      <c r="N758" s="251" t="s">
        <v>10543</v>
      </c>
      <c r="O758" s="251">
        <v>1</v>
      </c>
      <c r="Q758" s="251" t="s">
        <v>10900</v>
      </c>
      <c r="R758" s="251" t="s">
        <v>10017</v>
      </c>
      <c r="S758" s="252">
        <v>9098111062</v>
      </c>
      <c r="T758" s="251" t="str">
        <f t="shared" si="46"/>
        <v>I03061339098111062</v>
      </c>
      <c r="W758" s="251" t="str">
        <f t="shared" si="47"/>
        <v>I030613390981-11062</v>
      </c>
    </row>
    <row r="759" spans="1:23" x14ac:dyDescent="0.3">
      <c r="A759" s="256" t="str">
        <f t="shared" si="44"/>
        <v>I0306134-8122006052-00001</v>
      </c>
      <c r="B759" s="251" t="s">
        <v>10901</v>
      </c>
      <c r="C759" s="251" t="s">
        <v>9954</v>
      </c>
      <c r="D759" s="251" t="s">
        <v>10902</v>
      </c>
      <c r="E759" s="251" t="s">
        <v>10027</v>
      </c>
      <c r="F759" s="251" t="s">
        <v>9957</v>
      </c>
      <c r="G759" s="251" t="s">
        <v>142</v>
      </c>
      <c r="H759" s="251" t="s">
        <v>4979</v>
      </c>
      <c r="I759" s="257" t="str">
        <f t="shared" si="45"/>
        <v>-00001</v>
      </c>
      <c r="J759" s="251">
        <v>1</v>
      </c>
      <c r="K759" s="251">
        <v>1</v>
      </c>
      <c r="M759" s="251" t="s">
        <v>10003</v>
      </c>
      <c r="N759" s="251" t="s">
        <v>10903</v>
      </c>
      <c r="O759" s="251">
        <v>1</v>
      </c>
      <c r="Q759" s="251" t="s">
        <v>10901</v>
      </c>
      <c r="R759" s="251" t="s">
        <v>10028</v>
      </c>
      <c r="S759" s="252">
        <v>8122006052</v>
      </c>
      <c r="T759" s="251" t="str">
        <f t="shared" si="46"/>
        <v>I03061348122006052</v>
      </c>
      <c r="W759" s="251" t="str">
        <f t="shared" si="47"/>
        <v>I030613481220-06052</v>
      </c>
    </row>
    <row r="760" spans="1:23" x14ac:dyDescent="0.3">
      <c r="A760" s="256" t="str">
        <f t="shared" si="44"/>
        <v>I0306134-815500D400-00002</v>
      </c>
      <c r="B760" s="251" t="s">
        <v>10904</v>
      </c>
      <c r="C760" s="251" t="s">
        <v>9954</v>
      </c>
      <c r="D760" s="251" t="s">
        <v>10902</v>
      </c>
      <c r="E760" s="251" t="s">
        <v>10027</v>
      </c>
      <c r="F760" s="251" t="s">
        <v>9962</v>
      </c>
      <c r="G760" s="251" t="s">
        <v>682</v>
      </c>
      <c r="H760" s="251" t="s">
        <v>5202</v>
      </c>
      <c r="I760" s="257" t="str">
        <f t="shared" si="45"/>
        <v>-00002</v>
      </c>
      <c r="J760" s="251">
        <v>2</v>
      </c>
      <c r="K760" s="251">
        <v>2</v>
      </c>
      <c r="M760" s="251" t="s">
        <v>9958</v>
      </c>
      <c r="N760" s="251" t="s">
        <v>10903</v>
      </c>
      <c r="O760" s="251">
        <v>2</v>
      </c>
      <c r="Q760" s="251" t="s">
        <v>10904</v>
      </c>
      <c r="R760" s="251" t="s">
        <v>10028</v>
      </c>
      <c r="S760" s="252" t="s">
        <v>681</v>
      </c>
      <c r="T760" s="251" t="str">
        <f t="shared" si="46"/>
        <v>I0306134815500D400</v>
      </c>
      <c r="W760" s="251" t="str">
        <f t="shared" si="47"/>
        <v>I030613481550-0D400</v>
      </c>
    </row>
    <row r="761" spans="1:23" x14ac:dyDescent="0.3">
      <c r="A761" s="256" t="str">
        <f t="shared" si="44"/>
        <v>I0306134-815510D400-00001</v>
      </c>
      <c r="B761" s="251" t="s">
        <v>10905</v>
      </c>
      <c r="C761" s="251" t="s">
        <v>9954</v>
      </c>
      <c r="D761" s="251" t="s">
        <v>10902</v>
      </c>
      <c r="E761" s="251" t="s">
        <v>10027</v>
      </c>
      <c r="F761" s="251" t="s">
        <v>9964</v>
      </c>
      <c r="G761" s="251" t="s">
        <v>694</v>
      </c>
      <c r="H761" s="251" t="s">
        <v>5216</v>
      </c>
      <c r="I761" s="257" t="str">
        <f t="shared" si="45"/>
        <v>-00001</v>
      </c>
      <c r="J761" s="251">
        <v>1</v>
      </c>
      <c r="K761" s="251">
        <v>1</v>
      </c>
      <c r="M761" s="251" t="s">
        <v>9993</v>
      </c>
      <c r="N761" s="251" t="s">
        <v>10903</v>
      </c>
      <c r="O761" s="251">
        <v>1</v>
      </c>
      <c r="Q761" s="251" t="s">
        <v>10905</v>
      </c>
      <c r="R761" s="251" t="s">
        <v>10028</v>
      </c>
      <c r="S761" s="252" t="s">
        <v>693</v>
      </c>
      <c r="T761" s="251" t="str">
        <f t="shared" si="46"/>
        <v>I0306134815510D400</v>
      </c>
      <c r="W761" s="251" t="str">
        <f t="shared" si="47"/>
        <v>I030613481551-0D400</v>
      </c>
    </row>
    <row r="762" spans="1:23" x14ac:dyDescent="0.3">
      <c r="A762" s="256" t="str">
        <f t="shared" si="44"/>
        <v>I0306134-815600D400-00002</v>
      </c>
      <c r="B762" s="251" t="s">
        <v>10906</v>
      </c>
      <c r="C762" s="251" t="s">
        <v>9954</v>
      </c>
      <c r="D762" s="251" t="s">
        <v>10902</v>
      </c>
      <c r="E762" s="251" t="s">
        <v>10027</v>
      </c>
      <c r="F762" s="251" t="s">
        <v>9966</v>
      </c>
      <c r="G762" s="251" t="s">
        <v>697</v>
      </c>
      <c r="H762" s="251" t="s">
        <v>5204</v>
      </c>
      <c r="I762" s="257" t="str">
        <f t="shared" si="45"/>
        <v>-00002</v>
      </c>
      <c r="J762" s="251">
        <v>2</v>
      </c>
      <c r="K762" s="251">
        <v>2</v>
      </c>
      <c r="M762" s="251" t="s">
        <v>9958</v>
      </c>
      <c r="N762" s="251" t="s">
        <v>10903</v>
      </c>
      <c r="O762" s="251">
        <v>2</v>
      </c>
      <c r="Q762" s="251" t="s">
        <v>10906</v>
      </c>
      <c r="R762" s="251" t="s">
        <v>10028</v>
      </c>
      <c r="S762" s="252" t="s">
        <v>696</v>
      </c>
      <c r="T762" s="251" t="str">
        <f t="shared" si="46"/>
        <v>I0306134815600D400</v>
      </c>
      <c r="W762" s="251" t="str">
        <f t="shared" si="47"/>
        <v>I030613481560-0D400</v>
      </c>
    </row>
    <row r="763" spans="1:23" x14ac:dyDescent="0.3">
      <c r="A763" s="256" t="str">
        <f t="shared" si="44"/>
        <v>I0306134-815600D570-00001</v>
      </c>
      <c r="B763" s="251" t="s">
        <v>10907</v>
      </c>
      <c r="C763" s="251" t="s">
        <v>9954</v>
      </c>
      <c r="D763" s="251" t="s">
        <v>10902</v>
      </c>
      <c r="E763" s="251" t="s">
        <v>10027</v>
      </c>
      <c r="F763" s="251" t="s">
        <v>9968</v>
      </c>
      <c r="G763" s="251" t="s">
        <v>719</v>
      </c>
      <c r="H763" s="251" t="s">
        <v>5204</v>
      </c>
      <c r="I763" s="257" t="str">
        <f t="shared" si="45"/>
        <v>-00001</v>
      </c>
      <c r="J763" s="251">
        <v>1</v>
      </c>
      <c r="K763" s="251">
        <v>1</v>
      </c>
      <c r="M763" s="251" t="s">
        <v>9958</v>
      </c>
      <c r="N763" s="251" t="s">
        <v>10903</v>
      </c>
      <c r="O763" s="251">
        <v>1</v>
      </c>
      <c r="Q763" s="251" t="s">
        <v>10907</v>
      </c>
      <c r="R763" s="251" t="s">
        <v>10028</v>
      </c>
      <c r="S763" s="252" t="s">
        <v>718</v>
      </c>
      <c r="T763" s="251" t="str">
        <f t="shared" si="46"/>
        <v>I0306134815600D570</v>
      </c>
      <c r="W763" s="251" t="str">
        <f t="shared" si="47"/>
        <v>I030613481560-0D570</v>
      </c>
    </row>
    <row r="764" spans="1:23" x14ac:dyDescent="0.3">
      <c r="A764" s="256" t="str">
        <f t="shared" si="44"/>
        <v>I0404556-811050K130-00008</v>
      </c>
      <c r="B764" s="251" t="s">
        <v>10908</v>
      </c>
      <c r="C764" s="251" t="s">
        <v>10031</v>
      </c>
      <c r="D764" s="251" t="s">
        <v>10909</v>
      </c>
      <c r="E764" s="251" t="s">
        <v>10027</v>
      </c>
      <c r="F764" s="251" t="s">
        <v>9957</v>
      </c>
      <c r="G764" s="251" t="s">
        <v>187</v>
      </c>
      <c r="H764" s="251" t="s">
        <v>5053</v>
      </c>
      <c r="I764" s="257" t="str">
        <f t="shared" si="45"/>
        <v>-00008</v>
      </c>
      <c r="J764" s="251">
        <v>8</v>
      </c>
      <c r="K764" s="251">
        <v>8</v>
      </c>
      <c r="M764" s="251" t="s">
        <v>9958</v>
      </c>
      <c r="N764" s="251" t="s">
        <v>10543</v>
      </c>
      <c r="O764" s="251">
        <v>8</v>
      </c>
      <c r="Q764" s="251" t="s">
        <v>10908</v>
      </c>
      <c r="R764" s="251" t="s">
        <v>10017</v>
      </c>
      <c r="S764" s="252" t="s">
        <v>186</v>
      </c>
      <c r="T764" s="251" t="str">
        <f t="shared" si="46"/>
        <v>I0404556811050K130</v>
      </c>
      <c r="W764" s="251" t="str">
        <f t="shared" si="47"/>
        <v>I040455681105-0K130</v>
      </c>
    </row>
    <row r="765" spans="1:23" x14ac:dyDescent="0.3">
      <c r="A765" s="256" t="str">
        <f t="shared" si="44"/>
        <v>I0404556-811060K130-00024</v>
      </c>
      <c r="B765" s="251" t="s">
        <v>10910</v>
      </c>
      <c r="C765" s="251" t="s">
        <v>10031</v>
      </c>
      <c r="D765" s="251" t="s">
        <v>10909</v>
      </c>
      <c r="E765" s="251" t="s">
        <v>10027</v>
      </c>
      <c r="F765" s="251" t="s">
        <v>9962</v>
      </c>
      <c r="G765" s="251" t="s">
        <v>196</v>
      </c>
      <c r="H765" s="251" t="s">
        <v>5054</v>
      </c>
      <c r="I765" s="257" t="str">
        <f t="shared" si="45"/>
        <v>-00024</v>
      </c>
      <c r="J765" s="251">
        <v>24</v>
      </c>
      <c r="K765" s="251">
        <v>24</v>
      </c>
      <c r="M765" s="251" t="s">
        <v>9958</v>
      </c>
      <c r="N765" s="251" t="s">
        <v>10543</v>
      </c>
      <c r="O765" s="251">
        <v>24</v>
      </c>
      <c r="Q765" s="251" t="s">
        <v>10910</v>
      </c>
      <c r="R765" s="251" t="s">
        <v>10017</v>
      </c>
      <c r="S765" s="252" t="s">
        <v>195</v>
      </c>
      <c r="T765" s="251" t="str">
        <f t="shared" si="46"/>
        <v>I0404556811060K130</v>
      </c>
      <c r="W765" s="251" t="str">
        <f t="shared" si="47"/>
        <v>I040455681106-0K130</v>
      </c>
    </row>
    <row r="766" spans="1:23" x14ac:dyDescent="0.3">
      <c r="A766" s="256" t="str">
        <f t="shared" si="44"/>
        <v>I0404556-811100KG61-00001</v>
      </c>
      <c r="B766" s="251" t="s">
        <v>10911</v>
      </c>
      <c r="C766" s="251" t="s">
        <v>10031</v>
      </c>
      <c r="D766" s="251" t="s">
        <v>10909</v>
      </c>
      <c r="E766" s="251" t="s">
        <v>10027</v>
      </c>
      <c r="F766" s="251" t="s">
        <v>9964</v>
      </c>
      <c r="G766" s="251" t="s">
        <v>575</v>
      </c>
      <c r="H766" s="251" t="s">
        <v>3422</v>
      </c>
      <c r="I766" s="257" t="str">
        <f t="shared" si="45"/>
        <v>-00001</v>
      </c>
      <c r="J766" s="251">
        <v>1</v>
      </c>
      <c r="K766" s="251">
        <v>1</v>
      </c>
      <c r="M766" s="251" t="s">
        <v>9958</v>
      </c>
      <c r="N766" s="251" t="s">
        <v>10543</v>
      </c>
      <c r="O766" s="251">
        <v>1</v>
      </c>
      <c r="Q766" s="251" t="s">
        <v>10911</v>
      </c>
      <c r="R766" s="251" t="s">
        <v>10017</v>
      </c>
      <c r="S766" s="252" t="s">
        <v>574</v>
      </c>
      <c r="T766" s="251" t="str">
        <f t="shared" si="46"/>
        <v>I0404556811100KG61</v>
      </c>
      <c r="W766" s="251" t="str">
        <f t="shared" si="47"/>
        <v>I040455681110-0KG61</v>
      </c>
    </row>
    <row r="767" spans="1:23" x14ac:dyDescent="0.3">
      <c r="A767" s="256" t="str">
        <f t="shared" si="44"/>
        <v>I0404556-811500KG61-00001</v>
      </c>
      <c r="B767" s="251" t="s">
        <v>10912</v>
      </c>
      <c r="C767" s="251" t="s">
        <v>10031</v>
      </c>
      <c r="D767" s="251" t="s">
        <v>10909</v>
      </c>
      <c r="E767" s="251" t="s">
        <v>10027</v>
      </c>
      <c r="F767" s="251" t="s">
        <v>9966</v>
      </c>
      <c r="G767" s="251" t="s">
        <v>583</v>
      </c>
      <c r="H767" s="251" t="s">
        <v>3429</v>
      </c>
      <c r="I767" s="257" t="str">
        <f t="shared" si="45"/>
        <v>-00001</v>
      </c>
      <c r="J767" s="251">
        <v>1</v>
      </c>
      <c r="K767" s="251">
        <v>1</v>
      </c>
      <c r="M767" s="251" t="s">
        <v>9958</v>
      </c>
      <c r="N767" s="251" t="s">
        <v>10543</v>
      </c>
      <c r="O767" s="251">
        <v>1</v>
      </c>
      <c r="Q767" s="251" t="s">
        <v>10912</v>
      </c>
      <c r="R767" s="251" t="s">
        <v>10017</v>
      </c>
      <c r="S767" s="252" t="s">
        <v>582</v>
      </c>
      <c r="T767" s="251" t="str">
        <f t="shared" si="46"/>
        <v>I0404556811500KG61</v>
      </c>
      <c r="W767" s="251" t="str">
        <f t="shared" si="47"/>
        <v>I040455681150-0KG61</v>
      </c>
    </row>
    <row r="768" spans="1:23" x14ac:dyDescent="0.3">
      <c r="A768" s="256" t="str">
        <f t="shared" si="44"/>
        <v>I0404556-811700KC31-00002</v>
      </c>
      <c r="B768" s="251" t="s">
        <v>10913</v>
      </c>
      <c r="C768" s="251" t="s">
        <v>10031</v>
      </c>
      <c r="D768" s="251" t="s">
        <v>10909</v>
      </c>
      <c r="E768" s="251" t="s">
        <v>10027</v>
      </c>
      <c r="F768" s="251" t="s">
        <v>9968</v>
      </c>
      <c r="G768" s="251" t="s">
        <v>482</v>
      </c>
      <c r="H768" s="251" t="s">
        <v>5102</v>
      </c>
      <c r="I768" s="257" t="str">
        <f t="shared" si="45"/>
        <v>-00002</v>
      </c>
      <c r="J768" s="251">
        <v>2</v>
      </c>
      <c r="K768" s="251">
        <v>2</v>
      </c>
      <c r="M768" s="251" t="s">
        <v>9958</v>
      </c>
      <c r="N768" s="251" t="s">
        <v>10543</v>
      </c>
      <c r="O768" s="251">
        <v>2</v>
      </c>
      <c r="Q768" s="251" t="s">
        <v>10913</v>
      </c>
      <c r="R768" s="251" t="s">
        <v>10017</v>
      </c>
      <c r="S768" s="252" t="s">
        <v>481</v>
      </c>
      <c r="T768" s="251" t="str">
        <f t="shared" si="46"/>
        <v>I0404556811700KC31</v>
      </c>
      <c r="W768" s="251" t="str">
        <f t="shared" si="47"/>
        <v>I040455681170-0KC31</v>
      </c>
    </row>
    <row r="769" spans="1:23" x14ac:dyDescent="0.3">
      <c r="A769" s="256" t="str">
        <f t="shared" si="44"/>
        <v>I0404556-811700KF31-00001</v>
      </c>
      <c r="B769" s="251" t="s">
        <v>10914</v>
      </c>
      <c r="C769" s="251" t="s">
        <v>10031</v>
      </c>
      <c r="D769" s="251" t="s">
        <v>10909</v>
      </c>
      <c r="E769" s="251" t="s">
        <v>10027</v>
      </c>
      <c r="F769" s="251" t="s">
        <v>9970</v>
      </c>
      <c r="G769" s="251" t="s">
        <v>533</v>
      </c>
      <c r="H769" s="251" t="s">
        <v>5102</v>
      </c>
      <c r="I769" s="257" t="str">
        <f t="shared" si="45"/>
        <v>-00001</v>
      </c>
      <c r="J769" s="251">
        <v>1</v>
      </c>
      <c r="K769" s="251">
        <v>1</v>
      </c>
      <c r="M769" s="251" t="s">
        <v>9958</v>
      </c>
      <c r="N769" s="251" t="s">
        <v>10543</v>
      </c>
      <c r="O769" s="251">
        <v>1</v>
      </c>
      <c r="Q769" s="251" t="s">
        <v>10914</v>
      </c>
      <c r="R769" s="251" t="s">
        <v>10017</v>
      </c>
      <c r="S769" s="252" t="s">
        <v>532</v>
      </c>
      <c r="T769" s="251" t="str">
        <f t="shared" si="46"/>
        <v>I0404556811700KF31</v>
      </c>
      <c r="W769" s="251" t="str">
        <f t="shared" si="47"/>
        <v>I040455681170-0KF31</v>
      </c>
    </row>
    <row r="770" spans="1:23" x14ac:dyDescent="0.3">
      <c r="A770" s="256" t="str">
        <f t="shared" si="44"/>
        <v>I0404556-811700KG61-00001</v>
      </c>
      <c r="B770" s="251" t="s">
        <v>10915</v>
      </c>
      <c r="C770" s="251" t="s">
        <v>10031</v>
      </c>
      <c r="D770" s="251" t="s">
        <v>10909</v>
      </c>
      <c r="E770" s="251" t="s">
        <v>10027</v>
      </c>
      <c r="F770" s="251" t="s">
        <v>9972</v>
      </c>
      <c r="G770" s="251" t="s">
        <v>586</v>
      </c>
      <c r="H770" s="251" t="s">
        <v>5102</v>
      </c>
      <c r="I770" s="257" t="str">
        <f t="shared" si="45"/>
        <v>-00001</v>
      </c>
      <c r="J770" s="251">
        <v>1</v>
      </c>
      <c r="K770" s="251">
        <v>1</v>
      </c>
      <c r="M770" s="251" t="s">
        <v>9958</v>
      </c>
      <c r="N770" s="251" t="s">
        <v>10543</v>
      </c>
      <c r="O770" s="251">
        <v>1</v>
      </c>
      <c r="Q770" s="251" t="s">
        <v>10915</v>
      </c>
      <c r="R770" s="251" t="s">
        <v>10017</v>
      </c>
      <c r="S770" s="252" t="s">
        <v>585</v>
      </c>
      <c r="T770" s="251" t="str">
        <f t="shared" si="46"/>
        <v>I0404556811700KG61</v>
      </c>
      <c r="W770" s="251" t="str">
        <f t="shared" si="47"/>
        <v>I040455681170-0KG61</v>
      </c>
    </row>
    <row r="771" spans="1:23" x14ac:dyDescent="0.3">
      <c r="A771" s="256" t="str">
        <f t="shared" si="44"/>
        <v>I0404556-81170VT080-00001</v>
      </c>
      <c r="B771" s="251" t="s">
        <v>10916</v>
      </c>
      <c r="C771" s="251" t="s">
        <v>10031</v>
      </c>
      <c r="D771" s="251" t="s">
        <v>10909</v>
      </c>
      <c r="E771" s="251" t="s">
        <v>10027</v>
      </c>
      <c r="F771" s="251" t="s">
        <v>9974</v>
      </c>
      <c r="G771" s="251" t="s">
        <v>10227</v>
      </c>
      <c r="H771" s="251" t="s">
        <v>5102</v>
      </c>
      <c r="I771" s="257" t="str">
        <f t="shared" si="45"/>
        <v>-00001</v>
      </c>
      <c r="J771" s="251">
        <v>1</v>
      </c>
      <c r="K771" s="251">
        <v>1</v>
      </c>
      <c r="M771" s="251" t="s">
        <v>9958</v>
      </c>
      <c r="N771" s="251" t="s">
        <v>10543</v>
      </c>
      <c r="O771" s="251">
        <v>1</v>
      </c>
      <c r="Q771" s="251" t="s">
        <v>10916</v>
      </c>
      <c r="R771" s="251" t="s">
        <v>10017</v>
      </c>
      <c r="S771" s="252" t="s">
        <v>8693</v>
      </c>
      <c r="T771" s="251" t="str">
        <f t="shared" si="46"/>
        <v>I040455681170VT080</v>
      </c>
      <c r="W771" s="251" t="str">
        <f t="shared" si="47"/>
        <v>I040455681170-VT080</v>
      </c>
    </row>
    <row r="772" spans="1:23" x14ac:dyDescent="0.3">
      <c r="A772" s="256" t="str">
        <f t="shared" si="44"/>
        <v>I0404556-815500K120-00002</v>
      </c>
      <c r="B772" s="251" t="s">
        <v>10917</v>
      </c>
      <c r="C772" s="251" t="s">
        <v>10031</v>
      </c>
      <c r="D772" s="251" t="s">
        <v>10909</v>
      </c>
      <c r="E772" s="251" t="s">
        <v>10027</v>
      </c>
      <c r="F772" s="251" t="s">
        <v>9976</v>
      </c>
      <c r="G772" s="251" t="s">
        <v>625</v>
      </c>
      <c r="H772" s="251" t="s">
        <v>5202</v>
      </c>
      <c r="I772" s="257" t="str">
        <f t="shared" si="45"/>
        <v>-00002</v>
      </c>
      <c r="J772" s="251">
        <v>2</v>
      </c>
      <c r="K772" s="251">
        <v>2</v>
      </c>
      <c r="M772" s="251" t="s">
        <v>9958</v>
      </c>
      <c r="N772" s="251" t="s">
        <v>10543</v>
      </c>
      <c r="O772" s="251">
        <v>2</v>
      </c>
      <c r="Q772" s="251" t="s">
        <v>10917</v>
      </c>
      <c r="R772" s="251" t="s">
        <v>10017</v>
      </c>
      <c r="S772" s="252" t="s">
        <v>8</v>
      </c>
      <c r="T772" s="251" t="str">
        <f t="shared" si="46"/>
        <v>I0404556815500K120</v>
      </c>
      <c r="W772" s="251" t="str">
        <f t="shared" si="47"/>
        <v>I040455681550-0K120</v>
      </c>
    </row>
    <row r="773" spans="1:23" x14ac:dyDescent="0.3">
      <c r="A773" s="256" t="str">
        <f t="shared" si="44"/>
        <v>I0404556-815510K120-00001</v>
      </c>
      <c r="B773" s="251" t="s">
        <v>10918</v>
      </c>
      <c r="C773" s="251" t="s">
        <v>10031</v>
      </c>
      <c r="D773" s="251" t="s">
        <v>10909</v>
      </c>
      <c r="E773" s="251" t="s">
        <v>10027</v>
      </c>
      <c r="F773" s="251" t="s">
        <v>9978</v>
      </c>
      <c r="G773" s="251" t="s">
        <v>637</v>
      </c>
      <c r="H773" s="251" t="s">
        <v>5203</v>
      </c>
      <c r="I773" s="257" t="str">
        <f t="shared" si="45"/>
        <v>-00001</v>
      </c>
      <c r="J773" s="251">
        <v>1</v>
      </c>
      <c r="K773" s="251">
        <v>1</v>
      </c>
      <c r="M773" s="251" t="s">
        <v>9958</v>
      </c>
      <c r="N773" s="251" t="s">
        <v>10543</v>
      </c>
      <c r="O773" s="251">
        <v>1</v>
      </c>
      <c r="Q773" s="251" t="s">
        <v>10918</v>
      </c>
      <c r="R773" s="251" t="s">
        <v>10017</v>
      </c>
      <c r="S773" s="252" t="s">
        <v>636</v>
      </c>
      <c r="T773" s="251" t="str">
        <f t="shared" si="46"/>
        <v>I0404556815510K120</v>
      </c>
      <c r="W773" s="251" t="str">
        <f t="shared" si="47"/>
        <v>I040455681551-0K120</v>
      </c>
    </row>
    <row r="774" spans="1:23" x14ac:dyDescent="0.3">
      <c r="A774" s="256" t="str">
        <f t="shared" si="44"/>
        <v>I0404556-815510K210-00007</v>
      </c>
      <c r="B774" s="251" t="s">
        <v>10919</v>
      </c>
      <c r="C774" s="251" t="s">
        <v>10031</v>
      </c>
      <c r="D774" s="251" t="s">
        <v>10909</v>
      </c>
      <c r="E774" s="251" t="s">
        <v>10027</v>
      </c>
      <c r="F774" s="251" t="s">
        <v>9980</v>
      </c>
      <c r="G774" s="251" t="s">
        <v>667</v>
      </c>
      <c r="H774" s="251" t="s">
        <v>3436</v>
      </c>
      <c r="I774" s="257" t="str">
        <f t="shared" si="45"/>
        <v>-00007</v>
      </c>
      <c r="J774" s="251">
        <v>7</v>
      </c>
      <c r="K774" s="251">
        <v>7</v>
      </c>
      <c r="M774" s="251" t="s">
        <v>9958</v>
      </c>
      <c r="N774" s="251" t="s">
        <v>10543</v>
      </c>
      <c r="O774" s="251">
        <v>7</v>
      </c>
      <c r="Q774" s="251" t="s">
        <v>10919</v>
      </c>
      <c r="R774" s="251" t="s">
        <v>10017</v>
      </c>
      <c r="S774" s="252" t="s">
        <v>666</v>
      </c>
      <c r="T774" s="251" t="str">
        <f t="shared" si="46"/>
        <v>I0404556815510K210</v>
      </c>
      <c r="W774" s="251" t="str">
        <f t="shared" si="47"/>
        <v>I040455681551-0K210</v>
      </c>
    </row>
    <row r="775" spans="1:23" x14ac:dyDescent="0.3">
      <c r="A775" s="256" t="str">
        <f t="shared" ref="A775:A838" si="48">D775&amp;$A$6&amp;S775&amp;I775</f>
        <v>I0404556-815600K120-00001</v>
      </c>
      <c r="B775" s="251" t="s">
        <v>10920</v>
      </c>
      <c r="C775" s="251" t="s">
        <v>10031</v>
      </c>
      <c r="D775" s="251" t="s">
        <v>10909</v>
      </c>
      <c r="E775" s="251" t="s">
        <v>10027</v>
      </c>
      <c r="F775" s="251" t="s">
        <v>9982</v>
      </c>
      <c r="G775" s="251" t="s">
        <v>641</v>
      </c>
      <c r="H775" s="251" t="s">
        <v>5204</v>
      </c>
      <c r="I775" s="257" t="str">
        <f t="shared" ref="I775:I838" si="49">+IF(AND(O775&lt;10),$B$2&amp;O775,IF(AND(O775&gt;9,O775&lt;=99),$B$3&amp;O775,IF(AND(O775&gt;99,L89651&lt;1000),$B$4&amp;O775,IF(AND(O775&gt;999),$B$5&amp;7))))</f>
        <v>-00001</v>
      </c>
      <c r="J775" s="251">
        <v>1</v>
      </c>
      <c r="K775" s="251">
        <v>1</v>
      </c>
      <c r="M775" s="251" t="s">
        <v>9958</v>
      </c>
      <c r="N775" s="251" t="s">
        <v>10543</v>
      </c>
      <c r="O775" s="251">
        <v>1</v>
      </c>
      <c r="Q775" s="251" t="s">
        <v>10920</v>
      </c>
      <c r="R775" s="251" t="s">
        <v>10017</v>
      </c>
      <c r="S775" s="252" t="s">
        <v>640</v>
      </c>
      <c r="T775" s="251" t="str">
        <f t="shared" si="46"/>
        <v>I0404556815600K120</v>
      </c>
      <c r="W775" s="251" t="str">
        <f t="shared" si="47"/>
        <v>I040455681560-0K120</v>
      </c>
    </row>
    <row r="776" spans="1:23" x14ac:dyDescent="0.3">
      <c r="A776" s="256" t="str">
        <f t="shared" si="48"/>
        <v>I0404556-81560BZ850-00002</v>
      </c>
      <c r="B776" s="251" t="s">
        <v>10921</v>
      </c>
      <c r="C776" s="251" t="s">
        <v>10031</v>
      </c>
      <c r="D776" s="251" t="s">
        <v>10909</v>
      </c>
      <c r="E776" s="251" t="s">
        <v>10027</v>
      </c>
      <c r="F776" s="251" t="s">
        <v>9984</v>
      </c>
      <c r="G776" s="251" t="s">
        <v>5302</v>
      </c>
      <c r="H776" s="251" t="s">
        <v>5204</v>
      </c>
      <c r="I776" s="257" t="str">
        <f t="shared" si="49"/>
        <v>-00002</v>
      </c>
      <c r="J776" s="251">
        <v>2</v>
      </c>
      <c r="K776" s="251">
        <v>2</v>
      </c>
      <c r="M776" s="251" t="s">
        <v>9958</v>
      </c>
      <c r="N776" s="251" t="s">
        <v>10543</v>
      </c>
      <c r="O776" s="251">
        <v>2</v>
      </c>
      <c r="Q776" s="251" t="s">
        <v>10921</v>
      </c>
      <c r="R776" s="251" t="s">
        <v>10017</v>
      </c>
      <c r="S776" s="252" t="s">
        <v>4316</v>
      </c>
      <c r="T776" s="251" t="str">
        <f t="shared" ref="T776:T839" si="50">+D776&amp;S776</f>
        <v>I040455681560BZ850</v>
      </c>
      <c r="W776" s="251" t="str">
        <f t="shared" ref="W776:W839" si="51">D776&amp;G776</f>
        <v>I040455681560-BZ850</v>
      </c>
    </row>
    <row r="777" spans="1:23" x14ac:dyDescent="0.3">
      <c r="A777" s="256" t="str">
        <f t="shared" si="48"/>
        <v>I0404556-815610K120-00001</v>
      </c>
      <c r="B777" s="251" t="s">
        <v>10922</v>
      </c>
      <c r="C777" s="251" t="s">
        <v>10031</v>
      </c>
      <c r="D777" s="251" t="s">
        <v>10909</v>
      </c>
      <c r="E777" s="251" t="s">
        <v>10027</v>
      </c>
      <c r="F777" s="251" t="s">
        <v>9986</v>
      </c>
      <c r="G777" s="251" t="s">
        <v>650</v>
      </c>
      <c r="H777" s="251" t="s">
        <v>5205</v>
      </c>
      <c r="I777" s="257" t="str">
        <f t="shared" si="49"/>
        <v>-00001</v>
      </c>
      <c r="J777" s="251">
        <v>1</v>
      </c>
      <c r="K777" s="251">
        <v>1</v>
      </c>
      <c r="M777" s="251" t="s">
        <v>9958</v>
      </c>
      <c r="N777" s="251" t="s">
        <v>10543</v>
      </c>
      <c r="O777" s="251">
        <v>1</v>
      </c>
      <c r="Q777" s="251" t="s">
        <v>10922</v>
      </c>
      <c r="R777" s="251" t="s">
        <v>10017</v>
      </c>
      <c r="S777" s="252" t="s">
        <v>649</v>
      </c>
      <c r="T777" s="251" t="str">
        <f t="shared" si="50"/>
        <v>I0404556815610K120</v>
      </c>
      <c r="W777" s="251" t="str">
        <f t="shared" si="51"/>
        <v>I040455681561-0K120</v>
      </c>
    </row>
    <row r="778" spans="1:23" x14ac:dyDescent="0.3">
      <c r="A778" s="256" t="str">
        <f t="shared" si="48"/>
        <v>I0404556-815610K210-00012</v>
      </c>
      <c r="B778" s="251" t="s">
        <v>10923</v>
      </c>
      <c r="C778" s="251" t="s">
        <v>10031</v>
      </c>
      <c r="D778" s="251" t="s">
        <v>10909</v>
      </c>
      <c r="E778" s="251" t="s">
        <v>10027</v>
      </c>
      <c r="F778" s="251" t="s">
        <v>9988</v>
      </c>
      <c r="G778" s="251" t="s">
        <v>678</v>
      </c>
      <c r="H778" s="251" t="s">
        <v>3443</v>
      </c>
      <c r="I778" s="257" t="str">
        <f t="shared" si="49"/>
        <v>-00012</v>
      </c>
      <c r="J778" s="251">
        <v>12</v>
      </c>
      <c r="K778" s="251">
        <v>12</v>
      </c>
      <c r="M778" s="251" t="s">
        <v>9958</v>
      </c>
      <c r="N778" s="251" t="s">
        <v>10543</v>
      </c>
      <c r="O778" s="251">
        <v>12</v>
      </c>
      <c r="Q778" s="251" t="s">
        <v>10923</v>
      </c>
      <c r="R778" s="251" t="s">
        <v>10017</v>
      </c>
      <c r="S778" s="252" t="s">
        <v>677</v>
      </c>
      <c r="T778" s="251" t="str">
        <f t="shared" si="50"/>
        <v>I0404556815610K210</v>
      </c>
      <c r="W778" s="251" t="str">
        <f t="shared" si="51"/>
        <v>I040455681561-0K210</v>
      </c>
    </row>
    <row r="779" spans="1:23" x14ac:dyDescent="0.3">
      <c r="A779" s="256" t="str">
        <f t="shared" si="48"/>
        <v>I0404557-81110VT040-00003</v>
      </c>
      <c r="B779" s="251" t="s">
        <v>10924</v>
      </c>
      <c r="C779" s="251" t="s">
        <v>10031</v>
      </c>
      <c r="D779" s="251" t="s">
        <v>10925</v>
      </c>
      <c r="E779" s="251" t="s">
        <v>10027</v>
      </c>
      <c r="F779" s="251" t="s">
        <v>9957</v>
      </c>
      <c r="G779" s="251" t="s">
        <v>10047</v>
      </c>
      <c r="H779" s="251" t="s">
        <v>3422</v>
      </c>
      <c r="I779" s="257" t="str">
        <f t="shared" si="49"/>
        <v>-00003</v>
      </c>
      <c r="J779" s="251">
        <v>3</v>
      </c>
      <c r="K779" s="251">
        <v>3</v>
      </c>
      <c r="M779" s="251" t="s">
        <v>9958</v>
      </c>
      <c r="N779" s="251" t="s">
        <v>10903</v>
      </c>
      <c r="O779" s="251">
        <v>3</v>
      </c>
      <c r="Q779" s="251" t="s">
        <v>10924</v>
      </c>
      <c r="R779" s="251" t="s">
        <v>10028</v>
      </c>
      <c r="S779" s="252" t="s">
        <v>3713</v>
      </c>
      <c r="T779" s="251" t="str">
        <f t="shared" si="50"/>
        <v>I040455781110VT040</v>
      </c>
      <c r="W779" s="251" t="str">
        <f t="shared" si="51"/>
        <v>I040455781110-VT040</v>
      </c>
    </row>
    <row r="780" spans="1:23" x14ac:dyDescent="0.3">
      <c r="A780" s="256" t="str">
        <f t="shared" si="48"/>
        <v>I0404557-81110VT080-00001</v>
      </c>
      <c r="B780" s="251" t="s">
        <v>10926</v>
      </c>
      <c r="C780" s="251" t="s">
        <v>10031</v>
      </c>
      <c r="D780" s="251" t="s">
        <v>10925</v>
      </c>
      <c r="E780" s="251" t="s">
        <v>10027</v>
      </c>
      <c r="F780" s="251" t="s">
        <v>9962</v>
      </c>
      <c r="G780" s="251" t="s">
        <v>4985</v>
      </c>
      <c r="H780" s="251" t="s">
        <v>3422</v>
      </c>
      <c r="I780" s="257" t="str">
        <f t="shared" si="49"/>
        <v>-00001</v>
      </c>
      <c r="J780" s="251">
        <v>1</v>
      </c>
      <c r="K780" s="251">
        <v>1</v>
      </c>
      <c r="M780" s="251" t="s">
        <v>9958</v>
      </c>
      <c r="N780" s="251" t="s">
        <v>10903</v>
      </c>
      <c r="O780" s="251">
        <v>1</v>
      </c>
      <c r="Q780" s="251" t="s">
        <v>10926</v>
      </c>
      <c r="R780" s="251" t="s">
        <v>10028</v>
      </c>
      <c r="S780" s="252" t="s">
        <v>3719</v>
      </c>
      <c r="T780" s="251" t="str">
        <f t="shared" si="50"/>
        <v>I040455781110VT080</v>
      </c>
      <c r="W780" s="251" t="str">
        <f t="shared" si="51"/>
        <v>I040455781110-VT080</v>
      </c>
    </row>
    <row r="781" spans="1:23" x14ac:dyDescent="0.3">
      <c r="A781" s="256" t="str">
        <f t="shared" si="48"/>
        <v>I0404557-81110VT100-00001</v>
      </c>
      <c r="B781" s="251" t="s">
        <v>10927</v>
      </c>
      <c r="C781" s="251" t="s">
        <v>10031</v>
      </c>
      <c r="D781" s="251" t="s">
        <v>10925</v>
      </c>
      <c r="E781" s="251" t="s">
        <v>10027</v>
      </c>
      <c r="F781" s="251" t="s">
        <v>9964</v>
      </c>
      <c r="G781" s="251" t="s">
        <v>10049</v>
      </c>
      <c r="H781" s="251" t="s">
        <v>3422</v>
      </c>
      <c r="I781" s="257" t="str">
        <f t="shared" si="49"/>
        <v>-00001</v>
      </c>
      <c r="J781" s="251">
        <v>1</v>
      </c>
      <c r="K781" s="251">
        <v>1</v>
      </c>
      <c r="M781" s="251" t="s">
        <v>9958</v>
      </c>
      <c r="N781" s="251" t="s">
        <v>10903</v>
      </c>
      <c r="O781" s="251">
        <v>1</v>
      </c>
      <c r="Q781" s="251" t="s">
        <v>10927</v>
      </c>
      <c r="R781" s="251" t="s">
        <v>10028</v>
      </c>
      <c r="S781" s="252" t="s">
        <v>3723</v>
      </c>
      <c r="T781" s="251" t="str">
        <f t="shared" si="50"/>
        <v>I040455781110VT100</v>
      </c>
      <c r="W781" s="251" t="str">
        <f t="shared" si="51"/>
        <v>I040455781110-VT100</v>
      </c>
    </row>
    <row r="782" spans="1:23" x14ac:dyDescent="0.3">
      <c r="A782" s="256" t="str">
        <f t="shared" si="48"/>
        <v>I0404557-81130VT080-00001</v>
      </c>
      <c r="B782" s="251" t="s">
        <v>10928</v>
      </c>
      <c r="C782" s="251" t="s">
        <v>10031</v>
      </c>
      <c r="D782" s="251" t="s">
        <v>10925</v>
      </c>
      <c r="E782" s="251" t="s">
        <v>10027</v>
      </c>
      <c r="F782" s="251" t="s">
        <v>9966</v>
      </c>
      <c r="G782" s="251" t="s">
        <v>10762</v>
      </c>
      <c r="H782" s="251" t="s">
        <v>5101</v>
      </c>
      <c r="I782" s="257" t="str">
        <f t="shared" si="49"/>
        <v>-00001</v>
      </c>
      <c r="J782" s="251">
        <v>1</v>
      </c>
      <c r="K782" s="251">
        <v>1</v>
      </c>
      <c r="M782" s="251" t="s">
        <v>9958</v>
      </c>
      <c r="N782" s="251" t="s">
        <v>10903</v>
      </c>
      <c r="O782" s="251">
        <v>1</v>
      </c>
      <c r="Q782" s="251" t="s">
        <v>10928</v>
      </c>
      <c r="R782" s="251" t="s">
        <v>10028</v>
      </c>
      <c r="S782" s="252" t="s">
        <v>8699</v>
      </c>
      <c r="T782" s="251" t="str">
        <f t="shared" si="50"/>
        <v>I040455781130VT080</v>
      </c>
      <c r="W782" s="251" t="str">
        <f t="shared" si="51"/>
        <v>I040455781130-VT080</v>
      </c>
    </row>
    <row r="783" spans="1:23" x14ac:dyDescent="0.3">
      <c r="A783" s="256" t="str">
        <f t="shared" si="48"/>
        <v>I0404557-811500K300-00001</v>
      </c>
      <c r="B783" s="251" t="s">
        <v>10929</v>
      </c>
      <c r="C783" s="251" t="s">
        <v>10031</v>
      </c>
      <c r="D783" s="251" t="s">
        <v>10925</v>
      </c>
      <c r="E783" s="251" t="s">
        <v>10027</v>
      </c>
      <c r="F783" s="251" t="s">
        <v>9968</v>
      </c>
      <c r="G783" s="251" t="s">
        <v>234</v>
      </c>
      <c r="H783" s="251" t="s">
        <v>5093</v>
      </c>
      <c r="I783" s="257" t="str">
        <f t="shared" si="49"/>
        <v>-00001</v>
      </c>
      <c r="J783" s="251">
        <v>1</v>
      </c>
      <c r="K783" s="251">
        <v>1</v>
      </c>
      <c r="M783" s="251" t="s">
        <v>9958</v>
      </c>
      <c r="N783" s="251" t="s">
        <v>10903</v>
      </c>
      <c r="O783" s="251">
        <v>1</v>
      </c>
      <c r="Q783" s="251" t="s">
        <v>10929</v>
      </c>
      <c r="R783" s="251" t="s">
        <v>10028</v>
      </c>
      <c r="S783" s="252" t="s">
        <v>233</v>
      </c>
      <c r="T783" s="251" t="str">
        <f t="shared" si="50"/>
        <v>I0404557811500K300</v>
      </c>
      <c r="W783" s="251" t="str">
        <f t="shared" si="51"/>
        <v>I040455781150-0K300</v>
      </c>
    </row>
    <row r="784" spans="1:23" x14ac:dyDescent="0.3">
      <c r="A784" s="256" t="str">
        <f t="shared" si="48"/>
        <v>I0404557-81150VT040-00003</v>
      </c>
      <c r="B784" s="251" t="s">
        <v>10930</v>
      </c>
      <c r="C784" s="251" t="s">
        <v>10031</v>
      </c>
      <c r="D784" s="251" t="s">
        <v>10925</v>
      </c>
      <c r="E784" s="251" t="s">
        <v>10027</v>
      </c>
      <c r="F784" s="251" t="s">
        <v>9970</v>
      </c>
      <c r="G784" s="251" t="s">
        <v>10051</v>
      </c>
      <c r="H784" s="251" t="s">
        <v>3429</v>
      </c>
      <c r="I784" s="257" t="str">
        <f t="shared" si="49"/>
        <v>-00003</v>
      </c>
      <c r="J784" s="251">
        <v>3</v>
      </c>
      <c r="K784" s="251">
        <v>3</v>
      </c>
      <c r="M784" s="251" t="s">
        <v>9958</v>
      </c>
      <c r="N784" s="251" t="s">
        <v>10903</v>
      </c>
      <c r="O784" s="251">
        <v>3</v>
      </c>
      <c r="Q784" s="251" t="s">
        <v>10930</v>
      </c>
      <c r="R784" s="251" t="s">
        <v>10028</v>
      </c>
      <c r="S784" s="252" t="s">
        <v>3725</v>
      </c>
      <c r="T784" s="251" t="str">
        <f t="shared" si="50"/>
        <v>I040455781150VT040</v>
      </c>
      <c r="W784" s="251" t="str">
        <f t="shared" si="51"/>
        <v>I040455781150-VT040</v>
      </c>
    </row>
    <row r="785" spans="1:23" x14ac:dyDescent="0.3">
      <c r="A785" s="256" t="str">
        <f t="shared" si="48"/>
        <v>I0404557-81150VT080-00002</v>
      </c>
      <c r="B785" s="251" t="s">
        <v>10931</v>
      </c>
      <c r="C785" s="251" t="s">
        <v>10031</v>
      </c>
      <c r="D785" s="251" t="s">
        <v>10925</v>
      </c>
      <c r="E785" s="251" t="s">
        <v>10027</v>
      </c>
      <c r="F785" s="251" t="s">
        <v>9972</v>
      </c>
      <c r="G785" s="251" t="s">
        <v>10242</v>
      </c>
      <c r="H785" s="251" t="s">
        <v>3429</v>
      </c>
      <c r="I785" s="257" t="str">
        <f t="shared" si="49"/>
        <v>-00002</v>
      </c>
      <c r="J785" s="251">
        <v>2</v>
      </c>
      <c r="K785" s="251">
        <v>2</v>
      </c>
      <c r="M785" s="251" t="s">
        <v>9958</v>
      </c>
      <c r="N785" s="251" t="s">
        <v>10903</v>
      </c>
      <c r="O785" s="251">
        <v>2</v>
      </c>
      <c r="Q785" s="251" t="s">
        <v>10931</v>
      </c>
      <c r="R785" s="251" t="s">
        <v>10028</v>
      </c>
      <c r="S785" s="252" t="s">
        <v>3731</v>
      </c>
      <c r="T785" s="251" t="str">
        <f t="shared" si="50"/>
        <v>I040455781150VT080</v>
      </c>
      <c r="W785" s="251" t="str">
        <f t="shared" si="51"/>
        <v>I040455781150-VT080</v>
      </c>
    </row>
    <row r="786" spans="1:23" x14ac:dyDescent="0.3">
      <c r="A786" s="256" t="str">
        <f t="shared" si="48"/>
        <v>I0404557-81150VT100-00002</v>
      </c>
      <c r="B786" s="251" t="s">
        <v>10932</v>
      </c>
      <c r="C786" s="251" t="s">
        <v>10031</v>
      </c>
      <c r="D786" s="251" t="s">
        <v>10925</v>
      </c>
      <c r="E786" s="251" t="s">
        <v>10027</v>
      </c>
      <c r="F786" s="251" t="s">
        <v>9974</v>
      </c>
      <c r="G786" s="251" t="s">
        <v>4999</v>
      </c>
      <c r="H786" s="251" t="s">
        <v>3429</v>
      </c>
      <c r="I786" s="257" t="str">
        <f t="shared" si="49"/>
        <v>-00002</v>
      </c>
      <c r="J786" s="251">
        <v>2</v>
      </c>
      <c r="K786" s="251">
        <v>2</v>
      </c>
      <c r="M786" s="251" t="s">
        <v>9958</v>
      </c>
      <c r="N786" s="251" t="s">
        <v>10903</v>
      </c>
      <c r="O786" s="251">
        <v>2</v>
      </c>
      <c r="Q786" s="251" t="s">
        <v>10932</v>
      </c>
      <c r="R786" s="251" t="s">
        <v>10028</v>
      </c>
      <c r="S786" s="252" t="s">
        <v>3735</v>
      </c>
      <c r="T786" s="251" t="str">
        <f t="shared" si="50"/>
        <v>I040455781150VT100</v>
      </c>
      <c r="W786" s="251" t="str">
        <f t="shared" si="51"/>
        <v>I040455781150-VT100</v>
      </c>
    </row>
    <row r="787" spans="1:23" x14ac:dyDescent="0.3">
      <c r="A787" s="256" t="str">
        <f t="shared" si="48"/>
        <v>I0404557-811700K310-00002</v>
      </c>
      <c r="B787" s="251" t="s">
        <v>10933</v>
      </c>
      <c r="C787" s="251" t="s">
        <v>10031</v>
      </c>
      <c r="D787" s="251" t="s">
        <v>10925</v>
      </c>
      <c r="E787" s="251" t="s">
        <v>10027</v>
      </c>
      <c r="F787" s="251" t="s">
        <v>9976</v>
      </c>
      <c r="G787" s="251" t="s">
        <v>254</v>
      </c>
      <c r="H787" s="251" t="s">
        <v>5094</v>
      </c>
      <c r="I787" s="257" t="str">
        <f t="shared" si="49"/>
        <v>-00002</v>
      </c>
      <c r="J787" s="251">
        <v>2</v>
      </c>
      <c r="K787" s="251">
        <v>2</v>
      </c>
      <c r="M787" s="251" t="s">
        <v>9958</v>
      </c>
      <c r="N787" s="251" t="s">
        <v>10903</v>
      </c>
      <c r="O787" s="251">
        <v>2</v>
      </c>
      <c r="Q787" s="251" t="s">
        <v>10933</v>
      </c>
      <c r="R787" s="251" t="s">
        <v>10028</v>
      </c>
      <c r="S787" s="252" t="s">
        <v>253</v>
      </c>
      <c r="T787" s="251" t="str">
        <f t="shared" si="50"/>
        <v>I0404557811700K310</v>
      </c>
      <c r="W787" s="251" t="str">
        <f t="shared" si="51"/>
        <v>I040455781170-0K310</v>
      </c>
    </row>
    <row r="788" spans="1:23" x14ac:dyDescent="0.3">
      <c r="A788" s="256" t="str">
        <f t="shared" si="48"/>
        <v>I0404557-812100K031-00001</v>
      </c>
      <c r="B788" s="251" t="s">
        <v>10934</v>
      </c>
      <c r="C788" s="251" t="s">
        <v>10031</v>
      </c>
      <c r="D788" s="251" t="s">
        <v>10925</v>
      </c>
      <c r="E788" s="251" t="s">
        <v>10027</v>
      </c>
      <c r="F788" s="251" t="s">
        <v>9978</v>
      </c>
      <c r="G788" s="251" t="s">
        <v>593</v>
      </c>
      <c r="H788" s="251" t="s">
        <v>5163</v>
      </c>
      <c r="I788" s="257" t="str">
        <f t="shared" si="49"/>
        <v>-00001</v>
      </c>
      <c r="J788" s="251">
        <v>1</v>
      </c>
      <c r="K788" s="251">
        <v>1</v>
      </c>
      <c r="M788" s="251" t="s">
        <v>9993</v>
      </c>
      <c r="N788" s="251" t="s">
        <v>10903</v>
      </c>
      <c r="O788" s="251">
        <v>1</v>
      </c>
      <c r="Q788" s="251" t="s">
        <v>10934</v>
      </c>
      <c r="R788" s="251" t="s">
        <v>10028</v>
      </c>
      <c r="S788" s="252" t="s">
        <v>592</v>
      </c>
      <c r="T788" s="251" t="str">
        <f t="shared" si="50"/>
        <v>I0404557812100K031</v>
      </c>
      <c r="W788" s="251" t="str">
        <f t="shared" si="51"/>
        <v>I040455781210-0K031</v>
      </c>
    </row>
    <row r="789" spans="1:23" x14ac:dyDescent="0.3">
      <c r="A789" s="256" t="str">
        <f t="shared" si="48"/>
        <v>I0404557-812200K031-00001</v>
      </c>
      <c r="B789" s="251" t="s">
        <v>10935</v>
      </c>
      <c r="C789" s="251" t="s">
        <v>10031</v>
      </c>
      <c r="D789" s="251" t="s">
        <v>10925</v>
      </c>
      <c r="E789" s="251" t="s">
        <v>10027</v>
      </c>
      <c r="F789" s="251" t="s">
        <v>9980</v>
      </c>
      <c r="G789" s="251" t="s">
        <v>601</v>
      </c>
      <c r="H789" s="251" t="s">
        <v>5165</v>
      </c>
      <c r="I789" s="257" t="str">
        <f t="shared" si="49"/>
        <v>-00001</v>
      </c>
      <c r="J789" s="251">
        <v>1</v>
      </c>
      <c r="K789" s="251">
        <v>1</v>
      </c>
      <c r="M789" s="251" t="s">
        <v>9993</v>
      </c>
      <c r="N789" s="251" t="s">
        <v>10903</v>
      </c>
      <c r="O789" s="251">
        <v>1</v>
      </c>
      <c r="Q789" s="251" t="s">
        <v>10935</v>
      </c>
      <c r="R789" s="251" t="s">
        <v>10028</v>
      </c>
      <c r="S789" s="252" t="s">
        <v>600</v>
      </c>
      <c r="T789" s="251" t="str">
        <f t="shared" si="50"/>
        <v>I0404557812200K031</v>
      </c>
      <c r="W789" s="251" t="str">
        <f t="shared" si="51"/>
        <v>I040455781220-0K031</v>
      </c>
    </row>
    <row r="790" spans="1:23" x14ac:dyDescent="0.3">
      <c r="A790" s="256" t="str">
        <f t="shared" si="48"/>
        <v>I0404557-812200K090-00001</v>
      </c>
      <c r="B790" s="251" t="s">
        <v>10936</v>
      </c>
      <c r="C790" s="251" t="s">
        <v>10031</v>
      </c>
      <c r="D790" s="251" t="s">
        <v>10925</v>
      </c>
      <c r="E790" s="251" t="s">
        <v>10027</v>
      </c>
      <c r="F790" s="251" t="s">
        <v>9982</v>
      </c>
      <c r="G790" s="251" t="s">
        <v>618</v>
      </c>
      <c r="H790" s="251" t="s">
        <v>5169</v>
      </c>
      <c r="I790" s="257" t="str">
        <f t="shared" si="49"/>
        <v>-00001</v>
      </c>
      <c r="J790" s="251">
        <v>1</v>
      </c>
      <c r="K790" s="251">
        <v>1</v>
      </c>
      <c r="M790" s="251" t="s">
        <v>9993</v>
      </c>
      <c r="N790" s="251" t="s">
        <v>10903</v>
      </c>
      <c r="O790" s="251">
        <v>1</v>
      </c>
      <c r="Q790" s="251" t="s">
        <v>10936</v>
      </c>
      <c r="R790" s="251" t="s">
        <v>10028</v>
      </c>
      <c r="S790" s="252" t="s">
        <v>617</v>
      </c>
      <c r="T790" s="251" t="str">
        <f t="shared" si="50"/>
        <v>I0404557812200K090</v>
      </c>
      <c r="W790" s="251" t="str">
        <f t="shared" si="51"/>
        <v>I040455781220-0K090</v>
      </c>
    </row>
    <row r="791" spans="1:23" x14ac:dyDescent="0.3">
      <c r="A791" s="256" t="str">
        <f t="shared" si="48"/>
        <v>I0404557-815500K080-00002</v>
      </c>
      <c r="B791" s="251" t="s">
        <v>10937</v>
      </c>
      <c r="C791" s="251" t="s">
        <v>10031</v>
      </c>
      <c r="D791" s="251" t="s">
        <v>10925</v>
      </c>
      <c r="E791" s="251" t="s">
        <v>10027</v>
      </c>
      <c r="F791" s="251" t="s">
        <v>9984</v>
      </c>
      <c r="G791" s="251" t="s">
        <v>151</v>
      </c>
      <c r="H791" s="251" t="s">
        <v>5045</v>
      </c>
      <c r="I791" s="257" t="str">
        <f t="shared" si="49"/>
        <v>-00002</v>
      </c>
      <c r="J791" s="251">
        <v>2</v>
      </c>
      <c r="K791" s="251">
        <v>2</v>
      </c>
      <c r="M791" s="251" t="s">
        <v>9958</v>
      </c>
      <c r="N791" s="251" t="s">
        <v>10903</v>
      </c>
      <c r="O791" s="251">
        <v>2</v>
      </c>
      <c r="Q791" s="251" t="s">
        <v>10937</v>
      </c>
      <c r="R791" s="251" t="s">
        <v>10028</v>
      </c>
      <c r="S791" s="252" t="s">
        <v>150</v>
      </c>
      <c r="T791" s="251" t="str">
        <f t="shared" si="50"/>
        <v>I0404557815500K080</v>
      </c>
      <c r="W791" s="251" t="str">
        <f t="shared" si="51"/>
        <v>I040455781550-0K080</v>
      </c>
    </row>
    <row r="792" spans="1:23" x14ac:dyDescent="0.3">
      <c r="A792" s="256" t="str">
        <f t="shared" si="48"/>
        <v>I0404557-81550VT020-00002</v>
      </c>
      <c r="B792" s="251" t="s">
        <v>10938</v>
      </c>
      <c r="C792" s="251" t="s">
        <v>10031</v>
      </c>
      <c r="D792" s="251" t="s">
        <v>10925</v>
      </c>
      <c r="E792" s="251" t="s">
        <v>10027</v>
      </c>
      <c r="F792" s="251" t="s">
        <v>9986</v>
      </c>
      <c r="G792" s="251" t="s">
        <v>10057</v>
      </c>
      <c r="H792" s="251" t="s">
        <v>5202</v>
      </c>
      <c r="I792" s="257" t="str">
        <f t="shared" si="49"/>
        <v>-00002</v>
      </c>
      <c r="J792" s="251">
        <v>2</v>
      </c>
      <c r="K792" s="251">
        <v>2</v>
      </c>
      <c r="M792" s="251" t="s">
        <v>9958</v>
      </c>
      <c r="N792" s="251" t="s">
        <v>10903</v>
      </c>
      <c r="O792" s="251">
        <v>2</v>
      </c>
      <c r="Q792" s="251" t="s">
        <v>10938</v>
      </c>
      <c r="R792" s="251" t="s">
        <v>10028</v>
      </c>
      <c r="S792" s="252" t="s">
        <v>3737</v>
      </c>
      <c r="T792" s="251" t="str">
        <f t="shared" si="50"/>
        <v>I040455781550VT020</v>
      </c>
      <c r="W792" s="251" t="str">
        <f t="shared" si="51"/>
        <v>I040455781550-VT020</v>
      </c>
    </row>
    <row r="793" spans="1:23" x14ac:dyDescent="0.3">
      <c r="A793" s="256" t="str">
        <f t="shared" si="48"/>
        <v>I0404557-81550VT050-00003</v>
      </c>
      <c r="B793" s="251" t="s">
        <v>10939</v>
      </c>
      <c r="C793" s="251" t="s">
        <v>10031</v>
      </c>
      <c r="D793" s="251" t="s">
        <v>10925</v>
      </c>
      <c r="E793" s="251" t="s">
        <v>10027</v>
      </c>
      <c r="F793" s="251" t="s">
        <v>9988</v>
      </c>
      <c r="G793" s="251" t="s">
        <v>5265</v>
      </c>
      <c r="H793" s="251" t="s">
        <v>5202</v>
      </c>
      <c r="I793" s="257" t="str">
        <f t="shared" si="49"/>
        <v>-00003</v>
      </c>
      <c r="J793" s="251">
        <v>3</v>
      </c>
      <c r="K793" s="251">
        <v>3</v>
      </c>
      <c r="M793" s="251" t="s">
        <v>9958</v>
      </c>
      <c r="N793" s="251" t="s">
        <v>10903</v>
      </c>
      <c r="O793" s="251">
        <v>3</v>
      </c>
      <c r="Q793" s="251" t="s">
        <v>10939</v>
      </c>
      <c r="R793" s="251" t="s">
        <v>10028</v>
      </c>
      <c r="S793" s="252" t="s">
        <v>3740</v>
      </c>
      <c r="T793" s="251" t="str">
        <f t="shared" si="50"/>
        <v>I040455781550VT050</v>
      </c>
      <c r="W793" s="251" t="str">
        <f t="shared" si="51"/>
        <v>I040455781550-VT050</v>
      </c>
    </row>
    <row r="794" spans="1:23" x14ac:dyDescent="0.3">
      <c r="A794" s="256" t="str">
        <f t="shared" si="48"/>
        <v>I0404557-81551VT020-00001</v>
      </c>
      <c r="B794" s="251" t="s">
        <v>10940</v>
      </c>
      <c r="C794" s="251" t="s">
        <v>10031</v>
      </c>
      <c r="D794" s="251" t="s">
        <v>10925</v>
      </c>
      <c r="E794" s="251" t="s">
        <v>10027</v>
      </c>
      <c r="F794" s="251" t="s">
        <v>9990</v>
      </c>
      <c r="G794" s="251" t="s">
        <v>10060</v>
      </c>
      <c r="H794" s="251" t="s">
        <v>3436</v>
      </c>
      <c r="I794" s="257" t="str">
        <f t="shared" si="49"/>
        <v>-00001</v>
      </c>
      <c r="J794" s="251">
        <v>1</v>
      </c>
      <c r="K794" s="251">
        <v>1</v>
      </c>
      <c r="M794" s="251" t="s">
        <v>9958</v>
      </c>
      <c r="N794" s="251" t="s">
        <v>10903</v>
      </c>
      <c r="O794" s="251">
        <v>1</v>
      </c>
      <c r="Q794" s="251" t="s">
        <v>10940</v>
      </c>
      <c r="R794" s="251" t="s">
        <v>10028</v>
      </c>
      <c r="S794" s="252" t="s">
        <v>3761</v>
      </c>
      <c r="T794" s="251" t="str">
        <f t="shared" si="50"/>
        <v>I040455781551VT020</v>
      </c>
      <c r="W794" s="251" t="str">
        <f t="shared" si="51"/>
        <v>I040455781551-VT020</v>
      </c>
    </row>
    <row r="795" spans="1:23" x14ac:dyDescent="0.3">
      <c r="A795" s="256" t="str">
        <f t="shared" si="48"/>
        <v>I0404557-815600K080-00002</v>
      </c>
      <c r="B795" s="251" t="s">
        <v>10941</v>
      </c>
      <c r="C795" s="251" t="s">
        <v>10031</v>
      </c>
      <c r="D795" s="251" t="s">
        <v>10925</v>
      </c>
      <c r="E795" s="251" t="s">
        <v>10027</v>
      </c>
      <c r="F795" s="251" t="s">
        <v>9992</v>
      </c>
      <c r="G795" s="251" t="s">
        <v>164</v>
      </c>
      <c r="H795" s="251" t="s">
        <v>5047</v>
      </c>
      <c r="I795" s="257" t="str">
        <f t="shared" si="49"/>
        <v>-00002</v>
      </c>
      <c r="J795" s="251">
        <v>2</v>
      </c>
      <c r="K795" s="251">
        <v>2</v>
      </c>
      <c r="M795" s="251" t="s">
        <v>9958</v>
      </c>
      <c r="N795" s="251" t="s">
        <v>10903</v>
      </c>
      <c r="O795" s="251">
        <v>2</v>
      </c>
      <c r="Q795" s="251" t="s">
        <v>10941</v>
      </c>
      <c r="R795" s="251" t="s">
        <v>10028</v>
      </c>
      <c r="S795" s="252" t="s">
        <v>163</v>
      </c>
      <c r="T795" s="251" t="str">
        <f t="shared" si="50"/>
        <v>I0404557815600K080</v>
      </c>
      <c r="W795" s="251" t="str">
        <f t="shared" si="51"/>
        <v>I040455781560-0K080</v>
      </c>
    </row>
    <row r="796" spans="1:23" x14ac:dyDescent="0.3">
      <c r="A796" s="256" t="str">
        <f t="shared" si="48"/>
        <v>I0404557-81560VT020-00002</v>
      </c>
      <c r="B796" s="251" t="s">
        <v>10942</v>
      </c>
      <c r="C796" s="251" t="s">
        <v>10031</v>
      </c>
      <c r="D796" s="251" t="s">
        <v>10925</v>
      </c>
      <c r="E796" s="251" t="s">
        <v>10027</v>
      </c>
      <c r="F796" s="251" t="s">
        <v>9995</v>
      </c>
      <c r="G796" s="251" t="s">
        <v>10065</v>
      </c>
      <c r="H796" s="251" t="s">
        <v>5204</v>
      </c>
      <c r="I796" s="257" t="str">
        <f t="shared" si="49"/>
        <v>-00002</v>
      </c>
      <c r="J796" s="251">
        <v>2</v>
      </c>
      <c r="K796" s="251">
        <v>2</v>
      </c>
      <c r="M796" s="251" t="s">
        <v>9958</v>
      </c>
      <c r="N796" s="251" t="s">
        <v>10903</v>
      </c>
      <c r="O796" s="251">
        <v>2</v>
      </c>
      <c r="Q796" s="251" t="s">
        <v>10942</v>
      </c>
      <c r="R796" s="251" t="s">
        <v>10028</v>
      </c>
      <c r="S796" s="252" t="s">
        <v>3743</v>
      </c>
      <c r="T796" s="251" t="str">
        <f t="shared" si="50"/>
        <v>I040455781560VT020</v>
      </c>
      <c r="W796" s="251" t="str">
        <f t="shared" si="51"/>
        <v>I040455781560-VT020</v>
      </c>
    </row>
    <row r="797" spans="1:23" x14ac:dyDescent="0.3">
      <c r="A797" s="256" t="str">
        <f t="shared" si="48"/>
        <v>I0404557-81560VT050-00001</v>
      </c>
      <c r="B797" s="251" t="s">
        <v>10943</v>
      </c>
      <c r="C797" s="251" t="s">
        <v>10031</v>
      </c>
      <c r="D797" s="251" t="s">
        <v>10925</v>
      </c>
      <c r="E797" s="251" t="s">
        <v>10027</v>
      </c>
      <c r="F797" s="251" t="s">
        <v>9997</v>
      </c>
      <c r="G797" s="251" t="s">
        <v>10067</v>
      </c>
      <c r="H797" s="251" t="s">
        <v>5204</v>
      </c>
      <c r="I797" s="257" t="str">
        <f t="shared" si="49"/>
        <v>-00001</v>
      </c>
      <c r="J797" s="251">
        <v>1</v>
      </c>
      <c r="K797" s="251">
        <v>1</v>
      </c>
      <c r="M797" s="251" t="s">
        <v>9958</v>
      </c>
      <c r="N797" s="251" t="s">
        <v>10903</v>
      </c>
      <c r="O797" s="251">
        <v>1</v>
      </c>
      <c r="Q797" s="251" t="s">
        <v>10943</v>
      </c>
      <c r="R797" s="251" t="s">
        <v>10028</v>
      </c>
      <c r="S797" s="252" t="s">
        <v>3746</v>
      </c>
      <c r="T797" s="251" t="str">
        <f t="shared" si="50"/>
        <v>I040455781560VT050</v>
      </c>
      <c r="W797" s="251" t="str">
        <f t="shared" si="51"/>
        <v>I040455781560-VT050</v>
      </c>
    </row>
    <row r="798" spans="1:23" x14ac:dyDescent="0.3">
      <c r="A798" s="256" t="str">
        <f t="shared" si="48"/>
        <v>I0404557-815610K080-00002</v>
      </c>
      <c r="B798" s="251" t="s">
        <v>10944</v>
      </c>
      <c r="C798" s="251" t="s">
        <v>10031</v>
      </c>
      <c r="D798" s="251" t="s">
        <v>10925</v>
      </c>
      <c r="E798" s="251" t="s">
        <v>10027</v>
      </c>
      <c r="F798" s="251" t="s">
        <v>10000</v>
      </c>
      <c r="G798" s="251" t="s">
        <v>168</v>
      </c>
      <c r="H798" s="251" t="s">
        <v>5048</v>
      </c>
      <c r="I798" s="257" t="str">
        <f t="shared" si="49"/>
        <v>-00002</v>
      </c>
      <c r="J798" s="251">
        <v>2</v>
      </c>
      <c r="K798" s="251">
        <v>2</v>
      </c>
      <c r="M798" s="251" t="s">
        <v>9958</v>
      </c>
      <c r="N798" s="251" t="s">
        <v>10903</v>
      </c>
      <c r="O798" s="251">
        <v>2</v>
      </c>
      <c r="Q798" s="251" t="s">
        <v>10944</v>
      </c>
      <c r="R798" s="251" t="s">
        <v>10028</v>
      </c>
      <c r="S798" s="252" t="s">
        <v>167</v>
      </c>
      <c r="T798" s="251" t="str">
        <f t="shared" si="50"/>
        <v>I0404557815610K080</v>
      </c>
      <c r="W798" s="251" t="str">
        <f t="shared" si="51"/>
        <v>I040455781561-0K080</v>
      </c>
    </row>
    <row r="799" spans="1:23" x14ac:dyDescent="0.3">
      <c r="A799" s="256" t="str">
        <f t="shared" si="48"/>
        <v>I0404557-81561VT020-00001</v>
      </c>
      <c r="B799" s="251" t="s">
        <v>10945</v>
      </c>
      <c r="C799" s="251" t="s">
        <v>10031</v>
      </c>
      <c r="D799" s="251" t="s">
        <v>10925</v>
      </c>
      <c r="E799" s="251" t="s">
        <v>10027</v>
      </c>
      <c r="F799" s="251" t="s">
        <v>10002</v>
      </c>
      <c r="G799" s="251" t="s">
        <v>10256</v>
      </c>
      <c r="H799" s="251" t="s">
        <v>3443</v>
      </c>
      <c r="I799" s="257" t="str">
        <f t="shared" si="49"/>
        <v>-00001</v>
      </c>
      <c r="J799" s="251">
        <v>1</v>
      </c>
      <c r="K799" s="251">
        <v>1</v>
      </c>
      <c r="M799" s="251" t="s">
        <v>9958</v>
      </c>
      <c r="N799" s="251" t="s">
        <v>10903</v>
      </c>
      <c r="O799" s="251">
        <v>1</v>
      </c>
      <c r="Q799" s="251" t="s">
        <v>10945</v>
      </c>
      <c r="R799" s="251" t="s">
        <v>10028</v>
      </c>
      <c r="S799" s="252" t="s">
        <v>3767</v>
      </c>
      <c r="T799" s="251" t="str">
        <f t="shared" si="50"/>
        <v>I040455781561VT020</v>
      </c>
      <c r="W799" s="251" t="str">
        <f t="shared" si="51"/>
        <v>I040455781561-VT020</v>
      </c>
    </row>
    <row r="800" spans="1:23" x14ac:dyDescent="0.3">
      <c r="A800" s="256" t="str">
        <f t="shared" si="48"/>
        <v>I0404557-81561VT050-00001</v>
      </c>
      <c r="B800" s="251" t="s">
        <v>10946</v>
      </c>
      <c r="C800" s="251" t="s">
        <v>10031</v>
      </c>
      <c r="D800" s="251" t="s">
        <v>10925</v>
      </c>
      <c r="E800" s="251" t="s">
        <v>10027</v>
      </c>
      <c r="F800" s="251" t="s">
        <v>10005</v>
      </c>
      <c r="G800" s="251" t="s">
        <v>10258</v>
      </c>
      <c r="H800" s="251" t="s">
        <v>3443</v>
      </c>
      <c r="I800" s="257" t="str">
        <f t="shared" si="49"/>
        <v>-00001</v>
      </c>
      <c r="J800" s="251">
        <v>1</v>
      </c>
      <c r="K800" s="251">
        <v>1</v>
      </c>
      <c r="M800" s="251" t="s">
        <v>9958</v>
      </c>
      <c r="N800" s="251" t="s">
        <v>10903</v>
      </c>
      <c r="O800" s="251">
        <v>1</v>
      </c>
      <c r="Q800" s="251" t="s">
        <v>10946</v>
      </c>
      <c r="R800" s="251" t="s">
        <v>10028</v>
      </c>
      <c r="S800" s="252" t="s">
        <v>3769</v>
      </c>
      <c r="T800" s="251" t="str">
        <f t="shared" si="50"/>
        <v>I040455781561VT050</v>
      </c>
      <c r="W800" s="251" t="str">
        <f t="shared" si="51"/>
        <v>I040455781561-VT050</v>
      </c>
    </row>
    <row r="801" spans="1:23" x14ac:dyDescent="0.3">
      <c r="A801" s="256" t="str">
        <f t="shared" si="48"/>
        <v>I0404557-81580VT010-00002</v>
      </c>
      <c r="B801" s="251" t="s">
        <v>10947</v>
      </c>
      <c r="C801" s="251" t="s">
        <v>10031</v>
      </c>
      <c r="D801" s="251" t="s">
        <v>10925</v>
      </c>
      <c r="E801" s="251" t="s">
        <v>10027</v>
      </c>
      <c r="F801" s="251" t="s">
        <v>10009</v>
      </c>
      <c r="G801" s="251" t="s">
        <v>5289</v>
      </c>
      <c r="H801" s="251" t="s">
        <v>758</v>
      </c>
      <c r="I801" s="257" t="str">
        <f t="shared" si="49"/>
        <v>-00002</v>
      </c>
      <c r="J801" s="251">
        <v>2</v>
      </c>
      <c r="K801" s="251">
        <v>2</v>
      </c>
      <c r="M801" s="251" t="s">
        <v>9993</v>
      </c>
      <c r="N801" s="251" t="s">
        <v>10903</v>
      </c>
      <c r="O801" s="251">
        <v>2</v>
      </c>
      <c r="Q801" s="251" t="s">
        <v>10947</v>
      </c>
      <c r="R801" s="251" t="s">
        <v>10028</v>
      </c>
      <c r="S801" s="252" t="s">
        <v>3749</v>
      </c>
      <c r="T801" s="251" t="str">
        <f t="shared" si="50"/>
        <v>I040455781580VT010</v>
      </c>
      <c r="W801" s="251" t="str">
        <f t="shared" si="51"/>
        <v>I040455781580-VT010</v>
      </c>
    </row>
    <row r="802" spans="1:23" x14ac:dyDescent="0.3">
      <c r="A802" s="256" t="str">
        <f t="shared" si="48"/>
        <v>I0404557-81580VT020-00004</v>
      </c>
      <c r="B802" s="251" t="s">
        <v>10948</v>
      </c>
      <c r="C802" s="251" t="s">
        <v>10031</v>
      </c>
      <c r="D802" s="251" t="s">
        <v>10925</v>
      </c>
      <c r="E802" s="251" t="s">
        <v>10027</v>
      </c>
      <c r="F802" s="251" t="s">
        <v>10012</v>
      </c>
      <c r="G802" s="251" t="s">
        <v>10071</v>
      </c>
      <c r="H802" s="251" t="s">
        <v>758</v>
      </c>
      <c r="I802" s="257" t="str">
        <f t="shared" si="49"/>
        <v>-00004</v>
      </c>
      <c r="J802" s="251">
        <v>4</v>
      </c>
      <c r="K802" s="251">
        <v>4</v>
      </c>
      <c r="M802" s="251" t="s">
        <v>9958</v>
      </c>
      <c r="N802" s="251" t="s">
        <v>10903</v>
      </c>
      <c r="O802" s="251">
        <v>4</v>
      </c>
      <c r="Q802" s="251" t="s">
        <v>10948</v>
      </c>
      <c r="R802" s="251" t="s">
        <v>10028</v>
      </c>
      <c r="S802" s="252" t="s">
        <v>3752</v>
      </c>
      <c r="T802" s="251" t="str">
        <f t="shared" si="50"/>
        <v>I040455781580VT020</v>
      </c>
      <c r="W802" s="251" t="str">
        <f t="shared" si="51"/>
        <v>I040455781580-VT020</v>
      </c>
    </row>
    <row r="803" spans="1:23" x14ac:dyDescent="0.3">
      <c r="A803" s="256" t="str">
        <f t="shared" si="48"/>
        <v>I0404557-81581VT020-00002</v>
      </c>
      <c r="B803" s="251" t="s">
        <v>10949</v>
      </c>
      <c r="C803" s="251" t="s">
        <v>10031</v>
      </c>
      <c r="D803" s="251" t="s">
        <v>10925</v>
      </c>
      <c r="E803" s="251" t="s">
        <v>10027</v>
      </c>
      <c r="F803" s="251" t="s">
        <v>10188</v>
      </c>
      <c r="G803" s="251" t="s">
        <v>10668</v>
      </c>
      <c r="H803" s="251" t="s">
        <v>5218</v>
      </c>
      <c r="I803" s="257" t="str">
        <f t="shared" si="49"/>
        <v>-00002</v>
      </c>
      <c r="J803" s="251">
        <v>2</v>
      </c>
      <c r="K803" s="251">
        <v>2</v>
      </c>
      <c r="M803" s="251" t="s">
        <v>9993</v>
      </c>
      <c r="N803" s="251" t="s">
        <v>10903</v>
      </c>
      <c r="O803" s="251">
        <v>2</v>
      </c>
      <c r="Q803" s="251" t="s">
        <v>10949</v>
      </c>
      <c r="R803" s="251" t="s">
        <v>10028</v>
      </c>
      <c r="S803" s="252" t="s">
        <v>3773</v>
      </c>
      <c r="T803" s="251" t="str">
        <f t="shared" si="50"/>
        <v>I040455781581VT020</v>
      </c>
      <c r="W803" s="251" t="str">
        <f t="shared" si="51"/>
        <v>I040455781581-VT020</v>
      </c>
    </row>
    <row r="804" spans="1:23" x14ac:dyDescent="0.3">
      <c r="A804" s="256" t="str">
        <f t="shared" si="48"/>
        <v>I0404557-81590VT020-00004</v>
      </c>
      <c r="B804" s="251" t="s">
        <v>10950</v>
      </c>
      <c r="C804" s="251" t="s">
        <v>10031</v>
      </c>
      <c r="D804" s="251" t="s">
        <v>10925</v>
      </c>
      <c r="E804" s="251" t="s">
        <v>10027</v>
      </c>
      <c r="F804" s="251" t="s">
        <v>10190</v>
      </c>
      <c r="G804" s="251" t="s">
        <v>10075</v>
      </c>
      <c r="H804" s="251" t="s">
        <v>770</v>
      </c>
      <c r="I804" s="257" t="str">
        <f t="shared" si="49"/>
        <v>-00004</v>
      </c>
      <c r="J804" s="251">
        <v>4</v>
      </c>
      <c r="K804" s="251">
        <v>4</v>
      </c>
      <c r="M804" s="251" t="s">
        <v>9958</v>
      </c>
      <c r="N804" s="251" t="s">
        <v>10903</v>
      </c>
      <c r="O804" s="251">
        <v>4</v>
      </c>
      <c r="Q804" s="251" t="s">
        <v>10950</v>
      </c>
      <c r="R804" s="251" t="s">
        <v>10028</v>
      </c>
      <c r="S804" s="252" t="s">
        <v>3758</v>
      </c>
      <c r="T804" s="251" t="str">
        <f t="shared" si="50"/>
        <v>I040455781590VT020</v>
      </c>
      <c r="W804" s="251" t="str">
        <f t="shared" si="51"/>
        <v>I040455781590-VT020</v>
      </c>
    </row>
    <row r="805" spans="1:23" x14ac:dyDescent="0.3">
      <c r="A805" s="256" t="str">
        <f t="shared" si="48"/>
        <v>I0606294-81110BZ620-00004</v>
      </c>
      <c r="B805" s="251" t="s">
        <v>10951</v>
      </c>
      <c r="C805" s="251" t="s">
        <v>10077</v>
      </c>
      <c r="D805" s="251" t="s">
        <v>10952</v>
      </c>
      <c r="E805" s="251" t="s">
        <v>10027</v>
      </c>
      <c r="F805" s="251" t="s">
        <v>9957</v>
      </c>
      <c r="G805" s="251" t="s">
        <v>1193</v>
      </c>
      <c r="H805" s="251" t="s">
        <v>3422</v>
      </c>
      <c r="I805" s="257" t="str">
        <f t="shared" si="49"/>
        <v>-00004</v>
      </c>
      <c r="J805" s="251">
        <v>4</v>
      </c>
      <c r="K805" s="251">
        <v>4</v>
      </c>
      <c r="M805" s="251" t="s">
        <v>9958</v>
      </c>
      <c r="N805" s="251" t="s">
        <v>10382</v>
      </c>
      <c r="O805" s="251">
        <v>4</v>
      </c>
      <c r="Q805" s="251" t="s">
        <v>10951</v>
      </c>
      <c r="R805" s="251" t="s">
        <v>9960</v>
      </c>
      <c r="S805" s="252" t="s">
        <v>1192</v>
      </c>
      <c r="T805" s="251" t="str">
        <f t="shared" si="50"/>
        <v>I060629481110BZ620</v>
      </c>
      <c r="W805" s="251" t="str">
        <f t="shared" si="51"/>
        <v>I060629481110-BZ620</v>
      </c>
    </row>
    <row r="806" spans="1:23" x14ac:dyDescent="0.3">
      <c r="A806" s="256" t="str">
        <f t="shared" si="48"/>
        <v>I0606294-81130BZ200-00002</v>
      </c>
      <c r="B806" s="251" t="s">
        <v>10953</v>
      </c>
      <c r="C806" s="251" t="s">
        <v>10077</v>
      </c>
      <c r="D806" s="251" t="s">
        <v>10952</v>
      </c>
      <c r="E806" s="251" t="s">
        <v>10027</v>
      </c>
      <c r="F806" s="251" t="s">
        <v>9962</v>
      </c>
      <c r="G806" s="251" t="s">
        <v>1087</v>
      </c>
      <c r="H806" s="251" t="s">
        <v>10791</v>
      </c>
      <c r="I806" s="257" t="str">
        <f t="shared" si="49"/>
        <v>-00002</v>
      </c>
      <c r="J806" s="251">
        <v>2</v>
      </c>
      <c r="K806" s="251">
        <v>2</v>
      </c>
      <c r="M806" s="251" t="s">
        <v>9958</v>
      </c>
      <c r="N806" s="251" t="s">
        <v>10382</v>
      </c>
      <c r="O806" s="251">
        <v>2</v>
      </c>
      <c r="Q806" s="251" t="s">
        <v>10953</v>
      </c>
      <c r="R806" s="251" t="s">
        <v>9960</v>
      </c>
      <c r="S806" s="252" t="s">
        <v>1086</v>
      </c>
      <c r="T806" s="251" t="str">
        <f t="shared" si="50"/>
        <v>I060629481130BZ200</v>
      </c>
      <c r="W806" s="251" t="str">
        <f t="shared" si="51"/>
        <v>I060629481130-BZ200</v>
      </c>
    </row>
    <row r="807" spans="1:23" x14ac:dyDescent="0.3">
      <c r="A807" s="256" t="str">
        <f t="shared" si="48"/>
        <v>I0606294-81130BZ620-00008</v>
      </c>
      <c r="B807" s="251" t="s">
        <v>10954</v>
      </c>
      <c r="C807" s="251" t="s">
        <v>10077</v>
      </c>
      <c r="D807" s="251" t="s">
        <v>10952</v>
      </c>
      <c r="E807" s="251" t="s">
        <v>10027</v>
      </c>
      <c r="F807" s="251" t="s">
        <v>9964</v>
      </c>
      <c r="G807" s="251" t="s">
        <v>1198</v>
      </c>
      <c r="H807" s="251" t="s">
        <v>5101</v>
      </c>
      <c r="I807" s="257" t="str">
        <f t="shared" si="49"/>
        <v>-00008</v>
      </c>
      <c r="J807" s="251">
        <v>8</v>
      </c>
      <c r="K807" s="251">
        <v>8</v>
      </c>
      <c r="M807" s="251" t="s">
        <v>9958</v>
      </c>
      <c r="N807" s="251" t="s">
        <v>10382</v>
      </c>
      <c r="O807" s="251">
        <v>8</v>
      </c>
      <c r="Q807" s="251" t="s">
        <v>10954</v>
      </c>
      <c r="R807" s="251" t="s">
        <v>9960</v>
      </c>
      <c r="S807" s="252" t="s">
        <v>1197</v>
      </c>
      <c r="T807" s="251" t="str">
        <f t="shared" si="50"/>
        <v>I060629481130BZ620</v>
      </c>
      <c r="W807" s="251" t="str">
        <f t="shared" si="51"/>
        <v>I060629481130-BZ620</v>
      </c>
    </row>
    <row r="808" spans="1:23" x14ac:dyDescent="0.3">
      <c r="A808" s="256" t="str">
        <f t="shared" si="48"/>
        <v>I0606294-81150BZ620-00003</v>
      </c>
      <c r="B808" s="251" t="s">
        <v>10955</v>
      </c>
      <c r="C808" s="251" t="s">
        <v>10077</v>
      </c>
      <c r="D808" s="251" t="s">
        <v>10952</v>
      </c>
      <c r="E808" s="251" t="s">
        <v>10027</v>
      </c>
      <c r="F808" s="251" t="s">
        <v>9966</v>
      </c>
      <c r="G808" s="251" t="s">
        <v>1203</v>
      </c>
      <c r="H808" s="251" t="s">
        <v>3429</v>
      </c>
      <c r="I808" s="257" t="str">
        <f t="shared" si="49"/>
        <v>-00003</v>
      </c>
      <c r="J808" s="251">
        <v>3</v>
      </c>
      <c r="K808" s="251">
        <v>3</v>
      </c>
      <c r="M808" s="251" t="s">
        <v>9958</v>
      </c>
      <c r="N808" s="251" t="s">
        <v>10382</v>
      </c>
      <c r="O808" s="251">
        <v>3</v>
      </c>
      <c r="Q808" s="251" t="s">
        <v>10955</v>
      </c>
      <c r="R808" s="251" t="s">
        <v>9960</v>
      </c>
      <c r="S808" s="252" t="s">
        <v>1202</v>
      </c>
      <c r="T808" s="251" t="str">
        <f t="shared" si="50"/>
        <v>I060629481150BZ620</v>
      </c>
      <c r="W808" s="251" t="str">
        <f t="shared" si="51"/>
        <v>I060629481150-BZ620</v>
      </c>
    </row>
    <row r="809" spans="1:23" x14ac:dyDescent="0.3">
      <c r="A809" s="256" t="str">
        <f t="shared" si="48"/>
        <v>I0606294-81170BZ200-00001</v>
      </c>
      <c r="B809" s="251" t="s">
        <v>10956</v>
      </c>
      <c r="C809" s="251" t="s">
        <v>10077</v>
      </c>
      <c r="D809" s="251" t="s">
        <v>10952</v>
      </c>
      <c r="E809" s="251" t="s">
        <v>10027</v>
      </c>
      <c r="F809" s="251" t="s">
        <v>9968</v>
      </c>
      <c r="G809" s="251" t="s">
        <v>1095</v>
      </c>
      <c r="H809" s="251" t="s">
        <v>10082</v>
      </c>
      <c r="I809" s="257" t="str">
        <f t="shared" si="49"/>
        <v>-00001</v>
      </c>
      <c r="J809" s="251">
        <v>1</v>
      </c>
      <c r="K809" s="251">
        <v>1</v>
      </c>
      <c r="M809" s="251" t="s">
        <v>9958</v>
      </c>
      <c r="N809" s="251" t="s">
        <v>10382</v>
      </c>
      <c r="O809" s="251">
        <v>1</v>
      </c>
      <c r="Q809" s="251" t="s">
        <v>10956</v>
      </c>
      <c r="R809" s="251" t="s">
        <v>9960</v>
      </c>
      <c r="S809" s="252" t="s">
        <v>1094</v>
      </c>
      <c r="T809" s="251" t="str">
        <f t="shared" si="50"/>
        <v>I060629481170BZ200</v>
      </c>
      <c r="W809" s="251" t="str">
        <f t="shared" si="51"/>
        <v>I060629481170-BZ200</v>
      </c>
    </row>
    <row r="810" spans="1:23" x14ac:dyDescent="0.3">
      <c r="A810" s="256" t="str">
        <f t="shared" si="48"/>
        <v>I0606294-81170BZ440-00001</v>
      </c>
      <c r="B810" s="251" t="s">
        <v>10957</v>
      </c>
      <c r="C810" s="251" t="s">
        <v>10077</v>
      </c>
      <c r="D810" s="251" t="s">
        <v>10952</v>
      </c>
      <c r="E810" s="251" t="s">
        <v>10027</v>
      </c>
      <c r="F810" s="251" t="s">
        <v>9970</v>
      </c>
      <c r="G810" s="251" t="s">
        <v>3567</v>
      </c>
      <c r="H810" s="251" t="s">
        <v>391</v>
      </c>
      <c r="I810" s="257" t="str">
        <f t="shared" si="49"/>
        <v>-00001</v>
      </c>
      <c r="J810" s="251">
        <v>1</v>
      </c>
      <c r="K810" s="251">
        <v>1</v>
      </c>
      <c r="M810" s="251" t="s">
        <v>9958</v>
      </c>
      <c r="N810" s="251" t="s">
        <v>10382</v>
      </c>
      <c r="O810" s="251">
        <v>1</v>
      </c>
      <c r="Q810" s="251" t="s">
        <v>10957</v>
      </c>
      <c r="R810" s="251" t="s">
        <v>9960</v>
      </c>
      <c r="S810" s="252" t="s">
        <v>3566</v>
      </c>
      <c r="T810" s="251" t="str">
        <f t="shared" si="50"/>
        <v>I060629481170BZ440</v>
      </c>
      <c r="W810" s="251" t="str">
        <f t="shared" si="51"/>
        <v>I060629481170-BZ440</v>
      </c>
    </row>
    <row r="811" spans="1:23" x14ac:dyDescent="0.3">
      <c r="A811" s="256" t="str">
        <f t="shared" si="48"/>
        <v>I0606294-81550BZ220-00002</v>
      </c>
      <c r="B811" s="251" t="s">
        <v>10958</v>
      </c>
      <c r="C811" s="251" t="s">
        <v>10077</v>
      </c>
      <c r="D811" s="251" t="s">
        <v>10952</v>
      </c>
      <c r="E811" s="251" t="s">
        <v>10027</v>
      </c>
      <c r="F811" s="251" t="s">
        <v>9972</v>
      </c>
      <c r="G811" s="251" t="s">
        <v>1364</v>
      </c>
      <c r="H811" s="251" t="s">
        <v>5202</v>
      </c>
      <c r="I811" s="257" t="str">
        <f t="shared" si="49"/>
        <v>-00002</v>
      </c>
      <c r="J811" s="251">
        <v>2</v>
      </c>
      <c r="K811" s="251">
        <v>2</v>
      </c>
      <c r="M811" s="251" t="s">
        <v>9958</v>
      </c>
      <c r="N811" s="251" t="s">
        <v>10382</v>
      </c>
      <c r="O811" s="251">
        <v>2</v>
      </c>
      <c r="Q811" s="251" t="s">
        <v>10958</v>
      </c>
      <c r="R811" s="251" t="s">
        <v>9960</v>
      </c>
      <c r="S811" s="252" t="s">
        <v>1363</v>
      </c>
      <c r="T811" s="251" t="str">
        <f t="shared" si="50"/>
        <v>I060629481550BZ220</v>
      </c>
      <c r="W811" s="251" t="str">
        <f t="shared" si="51"/>
        <v>I060629481550-BZ220</v>
      </c>
    </row>
    <row r="812" spans="1:23" x14ac:dyDescent="0.3">
      <c r="A812" s="256" t="str">
        <f t="shared" si="48"/>
        <v>I0606294-81550BZ490-00005</v>
      </c>
      <c r="B812" s="251" t="s">
        <v>10959</v>
      </c>
      <c r="C812" s="251" t="s">
        <v>10077</v>
      </c>
      <c r="D812" s="251" t="s">
        <v>10952</v>
      </c>
      <c r="E812" s="251" t="s">
        <v>10027</v>
      </c>
      <c r="F812" s="251" t="s">
        <v>9974</v>
      </c>
      <c r="G812" s="251" t="s">
        <v>1409</v>
      </c>
      <c r="H812" s="251" t="s">
        <v>5202</v>
      </c>
      <c r="I812" s="257" t="str">
        <f t="shared" si="49"/>
        <v>-00005</v>
      </c>
      <c r="J812" s="251">
        <v>5</v>
      </c>
      <c r="K812" s="251">
        <v>5</v>
      </c>
      <c r="M812" s="251" t="s">
        <v>9958</v>
      </c>
      <c r="N812" s="251" t="s">
        <v>10382</v>
      </c>
      <c r="O812" s="251">
        <v>5</v>
      </c>
      <c r="Q812" s="251" t="s">
        <v>10959</v>
      </c>
      <c r="R812" s="251" t="s">
        <v>9960</v>
      </c>
      <c r="S812" s="252" t="s">
        <v>1408</v>
      </c>
      <c r="T812" s="251" t="str">
        <f t="shared" si="50"/>
        <v>I060629481550BZ490</v>
      </c>
      <c r="W812" s="251" t="str">
        <f t="shared" si="51"/>
        <v>I060629481550-BZ490</v>
      </c>
    </row>
    <row r="813" spans="1:23" x14ac:dyDescent="0.3">
      <c r="A813" s="256" t="str">
        <f t="shared" si="48"/>
        <v>I0606294-81551BZ150-00005</v>
      </c>
      <c r="B813" s="251" t="s">
        <v>10960</v>
      </c>
      <c r="C813" s="251" t="s">
        <v>10077</v>
      </c>
      <c r="D813" s="251" t="s">
        <v>10952</v>
      </c>
      <c r="E813" s="251" t="s">
        <v>10027</v>
      </c>
      <c r="F813" s="251" t="s">
        <v>9976</v>
      </c>
      <c r="G813" s="251" t="s">
        <v>1351</v>
      </c>
      <c r="H813" s="251" t="s">
        <v>3436</v>
      </c>
      <c r="I813" s="257" t="str">
        <f t="shared" si="49"/>
        <v>-00005</v>
      </c>
      <c r="J813" s="251">
        <v>5</v>
      </c>
      <c r="K813" s="251">
        <v>5</v>
      </c>
      <c r="M813" s="251" t="s">
        <v>9958</v>
      </c>
      <c r="N813" s="251" t="s">
        <v>10382</v>
      </c>
      <c r="O813" s="251">
        <v>5</v>
      </c>
      <c r="Q813" s="251" t="s">
        <v>10960</v>
      </c>
      <c r="R813" s="251" t="s">
        <v>9960</v>
      </c>
      <c r="S813" s="252" t="s">
        <v>1350</v>
      </c>
      <c r="T813" s="251" t="str">
        <f t="shared" si="50"/>
        <v>I060629481551BZ150</v>
      </c>
      <c r="W813" s="251" t="str">
        <f t="shared" si="51"/>
        <v>I060629481551-BZ150</v>
      </c>
    </row>
    <row r="814" spans="1:23" x14ac:dyDescent="0.3">
      <c r="A814" s="256" t="str">
        <f t="shared" si="48"/>
        <v>I0606294-81551BZ240-00005</v>
      </c>
      <c r="B814" s="251" t="s">
        <v>10961</v>
      </c>
      <c r="C814" s="251" t="s">
        <v>10077</v>
      </c>
      <c r="D814" s="251" t="s">
        <v>10952</v>
      </c>
      <c r="E814" s="251" t="s">
        <v>10027</v>
      </c>
      <c r="F814" s="251" t="s">
        <v>9978</v>
      </c>
      <c r="G814" s="251" t="s">
        <v>1373</v>
      </c>
      <c r="H814" s="251" t="s">
        <v>3436</v>
      </c>
      <c r="I814" s="257" t="str">
        <f t="shared" si="49"/>
        <v>-00005</v>
      </c>
      <c r="J814" s="251">
        <v>5</v>
      </c>
      <c r="K814" s="251">
        <v>5</v>
      </c>
      <c r="M814" s="251" t="s">
        <v>9958</v>
      </c>
      <c r="N814" s="251" t="s">
        <v>10382</v>
      </c>
      <c r="O814" s="251">
        <v>5</v>
      </c>
      <c r="Q814" s="251" t="s">
        <v>10961</v>
      </c>
      <c r="R814" s="251" t="s">
        <v>9960</v>
      </c>
      <c r="S814" s="252" t="s">
        <v>1372</v>
      </c>
      <c r="T814" s="251" t="str">
        <f t="shared" si="50"/>
        <v>I060629481551BZ240</v>
      </c>
      <c r="W814" s="251" t="str">
        <f t="shared" si="51"/>
        <v>I060629481551-BZ240</v>
      </c>
    </row>
    <row r="815" spans="1:23" x14ac:dyDescent="0.3">
      <c r="A815" s="256" t="str">
        <f t="shared" si="48"/>
        <v>I0606294-81551BZ320-00004</v>
      </c>
      <c r="B815" s="251" t="s">
        <v>10962</v>
      </c>
      <c r="C815" s="251" t="s">
        <v>10077</v>
      </c>
      <c r="D815" s="251" t="s">
        <v>10952</v>
      </c>
      <c r="E815" s="251" t="s">
        <v>10027</v>
      </c>
      <c r="F815" s="251" t="s">
        <v>9980</v>
      </c>
      <c r="G815" s="251" t="s">
        <v>1418</v>
      </c>
      <c r="H815" s="251" t="s">
        <v>3436</v>
      </c>
      <c r="I815" s="257" t="str">
        <f t="shared" si="49"/>
        <v>-00004</v>
      </c>
      <c r="J815" s="251">
        <v>4</v>
      </c>
      <c r="K815" s="251">
        <v>4</v>
      </c>
      <c r="M815" s="251" t="s">
        <v>9958</v>
      </c>
      <c r="N815" s="251" t="s">
        <v>10382</v>
      </c>
      <c r="O815" s="251">
        <v>4</v>
      </c>
      <c r="Q815" s="251" t="s">
        <v>10962</v>
      </c>
      <c r="R815" s="251" t="s">
        <v>9960</v>
      </c>
      <c r="S815" s="252" t="s">
        <v>1417</v>
      </c>
      <c r="T815" s="251" t="str">
        <f t="shared" si="50"/>
        <v>I060629481551BZ320</v>
      </c>
      <c r="W815" s="251" t="str">
        <f t="shared" si="51"/>
        <v>I060629481551-BZ320</v>
      </c>
    </row>
    <row r="816" spans="1:23" x14ac:dyDescent="0.3">
      <c r="A816" s="256" t="str">
        <f t="shared" si="48"/>
        <v>I0606294-81560BZ220-00001</v>
      </c>
      <c r="B816" s="251" t="s">
        <v>10963</v>
      </c>
      <c r="C816" s="251" t="s">
        <v>10077</v>
      </c>
      <c r="D816" s="251" t="s">
        <v>10952</v>
      </c>
      <c r="E816" s="251" t="s">
        <v>10027</v>
      </c>
      <c r="F816" s="251" t="s">
        <v>9982</v>
      </c>
      <c r="G816" s="251" t="s">
        <v>1378</v>
      </c>
      <c r="H816" s="251" t="s">
        <v>5204</v>
      </c>
      <c r="I816" s="257" t="str">
        <f t="shared" si="49"/>
        <v>-00001</v>
      </c>
      <c r="J816" s="251">
        <v>1</v>
      </c>
      <c r="K816" s="251">
        <v>1</v>
      </c>
      <c r="M816" s="251" t="s">
        <v>9958</v>
      </c>
      <c r="N816" s="251" t="s">
        <v>10382</v>
      </c>
      <c r="O816" s="251">
        <v>1</v>
      </c>
      <c r="Q816" s="251" t="s">
        <v>10963</v>
      </c>
      <c r="R816" s="251" t="s">
        <v>9960</v>
      </c>
      <c r="S816" s="252" t="s">
        <v>1377</v>
      </c>
      <c r="T816" s="251" t="str">
        <f t="shared" si="50"/>
        <v>I060629481560BZ220</v>
      </c>
      <c r="W816" s="251" t="str">
        <f t="shared" si="51"/>
        <v>I060629481560-BZ220</v>
      </c>
    </row>
    <row r="817" spans="1:23" x14ac:dyDescent="0.3">
      <c r="A817" s="256" t="str">
        <f t="shared" si="48"/>
        <v>I0606294-81560BZ490-00004</v>
      </c>
      <c r="B817" s="251" t="s">
        <v>10964</v>
      </c>
      <c r="C817" s="251" t="s">
        <v>10077</v>
      </c>
      <c r="D817" s="251" t="s">
        <v>10952</v>
      </c>
      <c r="E817" s="251" t="s">
        <v>10027</v>
      </c>
      <c r="F817" s="251" t="s">
        <v>9984</v>
      </c>
      <c r="G817" s="251" t="s">
        <v>1423</v>
      </c>
      <c r="H817" s="251" t="s">
        <v>5204</v>
      </c>
      <c r="I817" s="257" t="str">
        <f t="shared" si="49"/>
        <v>-00004</v>
      </c>
      <c r="J817" s="251">
        <v>4</v>
      </c>
      <c r="K817" s="251">
        <v>4</v>
      </c>
      <c r="M817" s="251" t="s">
        <v>9958</v>
      </c>
      <c r="N817" s="251" t="s">
        <v>10382</v>
      </c>
      <c r="O817" s="251">
        <v>4</v>
      </c>
      <c r="Q817" s="251" t="s">
        <v>10964</v>
      </c>
      <c r="R817" s="251" t="s">
        <v>9960</v>
      </c>
      <c r="S817" s="252" t="s">
        <v>1422</v>
      </c>
      <c r="T817" s="251" t="str">
        <f t="shared" si="50"/>
        <v>I060629481560BZ490</v>
      </c>
      <c r="W817" s="251" t="str">
        <f t="shared" si="51"/>
        <v>I060629481560-BZ490</v>
      </c>
    </row>
    <row r="818" spans="1:23" x14ac:dyDescent="0.3">
      <c r="A818" s="256" t="str">
        <f t="shared" si="48"/>
        <v>I0606294-81561BZ150-00004</v>
      </c>
      <c r="B818" s="251" t="s">
        <v>10965</v>
      </c>
      <c r="C818" s="251" t="s">
        <v>10077</v>
      </c>
      <c r="D818" s="251" t="s">
        <v>10952</v>
      </c>
      <c r="E818" s="251" t="s">
        <v>10027</v>
      </c>
      <c r="F818" s="251" t="s">
        <v>9986</v>
      </c>
      <c r="G818" s="251" t="s">
        <v>1359</v>
      </c>
      <c r="H818" s="251" t="s">
        <v>3443</v>
      </c>
      <c r="I818" s="257" t="str">
        <f t="shared" si="49"/>
        <v>-00004</v>
      </c>
      <c r="J818" s="251">
        <v>4</v>
      </c>
      <c r="K818" s="251">
        <v>4</v>
      </c>
      <c r="M818" s="251" t="s">
        <v>9958</v>
      </c>
      <c r="N818" s="251" t="s">
        <v>10382</v>
      </c>
      <c r="O818" s="251">
        <v>4</v>
      </c>
      <c r="Q818" s="251" t="s">
        <v>10965</v>
      </c>
      <c r="R818" s="251" t="s">
        <v>9960</v>
      </c>
      <c r="S818" s="252" t="s">
        <v>1358</v>
      </c>
      <c r="T818" s="251" t="str">
        <f t="shared" si="50"/>
        <v>I060629481561BZ150</v>
      </c>
      <c r="W818" s="251" t="str">
        <f t="shared" si="51"/>
        <v>I060629481561-BZ150</v>
      </c>
    </row>
    <row r="819" spans="1:23" x14ac:dyDescent="0.3">
      <c r="A819" s="256" t="str">
        <f t="shared" si="48"/>
        <v>I0606294-81561BZ240-00002</v>
      </c>
      <c r="B819" s="251" t="s">
        <v>10966</v>
      </c>
      <c r="C819" s="251" t="s">
        <v>10077</v>
      </c>
      <c r="D819" s="251" t="s">
        <v>10952</v>
      </c>
      <c r="E819" s="251" t="s">
        <v>10027</v>
      </c>
      <c r="F819" s="251" t="s">
        <v>9988</v>
      </c>
      <c r="G819" s="251" t="s">
        <v>1387</v>
      </c>
      <c r="H819" s="251" t="s">
        <v>3443</v>
      </c>
      <c r="I819" s="257" t="str">
        <f t="shared" si="49"/>
        <v>-00002</v>
      </c>
      <c r="J819" s="251">
        <v>2</v>
      </c>
      <c r="K819" s="251">
        <v>2</v>
      </c>
      <c r="M819" s="251" t="s">
        <v>9958</v>
      </c>
      <c r="N819" s="251" t="s">
        <v>10382</v>
      </c>
      <c r="O819" s="251">
        <v>2</v>
      </c>
      <c r="Q819" s="251" t="s">
        <v>10966</v>
      </c>
      <c r="R819" s="251" t="s">
        <v>9960</v>
      </c>
      <c r="S819" s="252" t="s">
        <v>1386</v>
      </c>
      <c r="T819" s="251" t="str">
        <f t="shared" si="50"/>
        <v>I060629481561BZ240</v>
      </c>
      <c r="W819" s="251" t="str">
        <f t="shared" si="51"/>
        <v>I060629481561-BZ240</v>
      </c>
    </row>
    <row r="820" spans="1:23" x14ac:dyDescent="0.3">
      <c r="A820" s="256" t="str">
        <f t="shared" si="48"/>
        <v>I0606294-81565BZ050-00001</v>
      </c>
      <c r="B820" s="251" t="s">
        <v>10967</v>
      </c>
      <c r="C820" s="251" t="s">
        <v>10077</v>
      </c>
      <c r="D820" s="251" t="s">
        <v>10952</v>
      </c>
      <c r="E820" s="251" t="s">
        <v>10027</v>
      </c>
      <c r="F820" s="251" t="s">
        <v>9990</v>
      </c>
      <c r="G820" s="251" t="s">
        <v>1383</v>
      </c>
      <c r="H820" s="251" t="s">
        <v>3447</v>
      </c>
      <c r="I820" s="257" t="str">
        <f t="shared" si="49"/>
        <v>-00001</v>
      </c>
      <c r="J820" s="251">
        <v>1</v>
      </c>
      <c r="K820" s="251">
        <v>1</v>
      </c>
      <c r="M820" s="251" t="s">
        <v>10007</v>
      </c>
      <c r="N820" s="251" t="s">
        <v>10382</v>
      </c>
      <c r="O820" s="251">
        <v>1</v>
      </c>
      <c r="Q820" s="251" t="s">
        <v>10967</v>
      </c>
      <c r="R820" s="251" t="s">
        <v>9960</v>
      </c>
      <c r="S820" s="252" t="s">
        <v>1382</v>
      </c>
      <c r="T820" s="251" t="str">
        <f t="shared" si="50"/>
        <v>I060629481565BZ050</v>
      </c>
      <c r="W820" s="251" t="str">
        <f t="shared" si="51"/>
        <v>I060629481565-BZ050</v>
      </c>
    </row>
    <row r="821" spans="1:23" x14ac:dyDescent="0.3">
      <c r="A821" s="256" t="str">
        <f t="shared" si="48"/>
        <v>I0606294-81581BZ040-00002</v>
      </c>
      <c r="B821" s="251" t="s">
        <v>10968</v>
      </c>
      <c r="C821" s="251" t="s">
        <v>10077</v>
      </c>
      <c r="D821" s="251" t="s">
        <v>10952</v>
      </c>
      <c r="E821" s="251" t="s">
        <v>10027</v>
      </c>
      <c r="F821" s="251" t="s">
        <v>9992</v>
      </c>
      <c r="G821" s="251" t="s">
        <v>1454</v>
      </c>
      <c r="H821" s="251" t="s">
        <v>5218</v>
      </c>
      <c r="I821" s="257" t="str">
        <f t="shared" si="49"/>
        <v>-00002</v>
      </c>
      <c r="J821" s="251">
        <v>2</v>
      </c>
      <c r="K821" s="251">
        <v>2</v>
      </c>
      <c r="M821" s="251" t="s">
        <v>9958</v>
      </c>
      <c r="N821" s="251" t="s">
        <v>10382</v>
      </c>
      <c r="O821" s="251">
        <v>2</v>
      </c>
      <c r="Q821" s="251" t="s">
        <v>10968</v>
      </c>
      <c r="R821" s="251" t="s">
        <v>9960</v>
      </c>
      <c r="S821" s="252" t="s">
        <v>1453</v>
      </c>
      <c r="T821" s="251" t="str">
        <f t="shared" si="50"/>
        <v>I060629481581BZ040</v>
      </c>
      <c r="W821" s="251" t="str">
        <f t="shared" si="51"/>
        <v>I060629481581-BZ040</v>
      </c>
    </row>
    <row r="822" spans="1:23" x14ac:dyDescent="0.3">
      <c r="A822" s="256" t="str">
        <f t="shared" si="48"/>
        <v>I0606294-81590BZ051-00003</v>
      </c>
      <c r="B822" s="251" t="s">
        <v>10969</v>
      </c>
      <c r="C822" s="251" t="s">
        <v>10077</v>
      </c>
      <c r="D822" s="251" t="s">
        <v>10952</v>
      </c>
      <c r="E822" s="251" t="s">
        <v>10027</v>
      </c>
      <c r="F822" s="251" t="s">
        <v>9995</v>
      </c>
      <c r="G822" s="251" t="s">
        <v>5230</v>
      </c>
      <c r="H822" s="251" t="s">
        <v>770</v>
      </c>
      <c r="I822" s="257" t="str">
        <f t="shared" si="49"/>
        <v>-00003</v>
      </c>
      <c r="J822" s="251">
        <v>3</v>
      </c>
      <c r="K822" s="251">
        <v>3</v>
      </c>
      <c r="M822" s="251" t="s">
        <v>9958</v>
      </c>
      <c r="N822" s="251" t="s">
        <v>10382</v>
      </c>
      <c r="O822" s="251">
        <v>3</v>
      </c>
      <c r="Q822" s="251" t="s">
        <v>10969</v>
      </c>
      <c r="R822" s="251" t="s">
        <v>9960</v>
      </c>
      <c r="S822" s="252" t="s">
        <v>4062</v>
      </c>
      <c r="T822" s="251" t="str">
        <f t="shared" si="50"/>
        <v>I060629481590BZ051</v>
      </c>
      <c r="W822" s="251" t="str">
        <f t="shared" si="51"/>
        <v>I060629481590-BZ051</v>
      </c>
    </row>
    <row r="823" spans="1:23" x14ac:dyDescent="0.3">
      <c r="A823" s="256" t="str">
        <f t="shared" si="48"/>
        <v>I0606294-9004951143-00001</v>
      </c>
      <c r="B823" s="251" t="s">
        <v>10970</v>
      </c>
      <c r="C823" s="251" t="s">
        <v>10077</v>
      </c>
      <c r="D823" s="251" t="s">
        <v>10952</v>
      </c>
      <c r="E823" s="251" t="s">
        <v>10027</v>
      </c>
      <c r="F823" s="251" t="s">
        <v>9997</v>
      </c>
      <c r="G823" s="251" t="s">
        <v>1567</v>
      </c>
      <c r="H823" s="251" t="s">
        <v>3393</v>
      </c>
      <c r="I823" s="257" t="str">
        <f t="shared" si="49"/>
        <v>-00001</v>
      </c>
      <c r="J823" s="251">
        <v>1</v>
      </c>
      <c r="K823" s="251">
        <v>1</v>
      </c>
      <c r="M823" s="251" t="s">
        <v>10007</v>
      </c>
      <c r="N823" s="251" t="s">
        <v>10382</v>
      </c>
      <c r="O823" s="251">
        <v>1</v>
      </c>
      <c r="Q823" s="251" t="s">
        <v>10970</v>
      </c>
      <c r="R823" s="251" t="s">
        <v>9960</v>
      </c>
      <c r="S823" s="252">
        <v>9004951143</v>
      </c>
      <c r="T823" s="251" t="str">
        <f t="shared" si="50"/>
        <v>I06062949004951143</v>
      </c>
      <c r="W823" s="251" t="str">
        <f t="shared" si="51"/>
        <v>I060629490049-51143</v>
      </c>
    </row>
    <row r="824" spans="1:23" x14ac:dyDescent="0.3">
      <c r="A824" s="256" t="str">
        <f t="shared" si="48"/>
        <v>I0606294-9004951161-00005</v>
      </c>
      <c r="B824" s="251" t="s">
        <v>10971</v>
      </c>
      <c r="C824" s="251" t="s">
        <v>10077</v>
      </c>
      <c r="D824" s="251" t="s">
        <v>10952</v>
      </c>
      <c r="E824" s="251" t="s">
        <v>10027</v>
      </c>
      <c r="F824" s="251" t="s">
        <v>10000</v>
      </c>
      <c r="G824" s="251" t="s">
        <v>1559</v>
      </c>
      <c r="H824" s="251" t="s">
        <v>3393</v>
      </c>
      <c r="I824" s="257" t="str">
        <f t="shared" si="49"/>
        <v>-00005</v>
      </c>
      <c r="J824" s="251">
        <v>5</v>
      </c>
      <c r="K824" s="251">
        <v>5</v>
      </c>
      <c r="M824" s="251" t="s">
        <v>10007</v>
      </c>
      <c r="N824" s="251" t="s">
        <v>10382</v>
      </c>
      <c r="O824" s="251">
        <v>5</v>
      </c>
      <c r="Q824" s="251" t="s">
        <v>10971</v>
      </c>
      <c r="R824" s="251" t="s">
        <v>9960</v>
      </c>
      <c r="S824" s="252">
        <v>9004951161</v>
      </c>
      <c r="T824" s="251" t="str">
        <f t="shared" si="50"/>
        <v>I06062949004951161</v>
      </c>
      <c r="W824" s="251" t="str">
        <f t="shared" si="51"/>
        <v>I060629490049-51161</v>
      </c>
    </row>
    <row r="825" spans="1:23" x14ac:dyDescent="0.3">
      <c r="A825" s="256" t="str">
        <f t="shared" si="48"/>
        <v>I0606294-9004A81006-00008</v>
      </c>
      <c r="B825" s="251" t="s">
        <v>10972</v>
      </c>
      <c r="C825" s="251" t="s">
        <v>10077</v>
      </c>
      <c r="D825" s="251" t="s">
        <v>10952</v>
      </c>
      <c r="E825" s="251" t="s">
        <v>10027</v>
      </c>
      <c r="F825" s="251" t="s">
        <v>10002</v>
      </c>
      <c r="G825" s="251" t="s">
        <v>1574</v>
      </c>
      <c r="H825" s="251" t="s">
        <v>3393</v>
      </c>
      <c r="I825" s="257" t="str">
        <f t="shared" si="49"/>
        <v>-00008</v>
      </c>
      <c r="J825" s="251">
        <v>8</v>
      </c>
      <c r="K825" s="251">
        <v>8</v>
      </c>
      <c r="M825" s="251" t="s">
        <v>10007</v>
      </c>
      <c r="N825" s="251" t="s">
        <v>10382</v>
      </c>
      <c r="O825" s="251">
        <v>8</v>
      </c>
      <c r="Q825" s="251" t="s">
        <v>10972</v>
      </c>
      <c r="R825" s="251" t="s">
        <v>9960</v>
      </c>
      <c r="S825" s="252" t="s">
        <v>1573</v>
      </c>
      <c r="T825" s="251" t="str">
        <f t="shared" si="50"/>
        <v>I06062949004A81006</v>
      </c>
      <c r="W825" s="251" t="str">
        <f t="shared" si="51"/>
        <v>I06062949004A-81006</v>
      </c>
    </row>
    <row r="826" spans="1:23" x14ac:dyDescent="0.3">
      <c r="A826" s="256" t="str">
        <f t="shared" si="48"/>
        <v>I0606294-9004A81007-00008</v>
      </c>
      <c r="B826" s="251" t="s">
        <v>10973</v>
      </c>
      <c r="C826" s="251" t="s">
        <v>10077</v>
      </c>
      <c r="D826" s="251" t="s">
        <v>10952</v>
      </c>
      <c r="E826" s="251" t="s">
        <v>10027</v>
      </c>
      <c r="F826" s="251" t="s">
        <v>10005</v>
      </c>
      <c r="G826" s="251" t="s">
        <v>1576</v>
      </c>
      <c r="H826" s="251" t="s">
        <v>3393</v>
      </c>
      <c r="I826" s="257" t="str">
        <f t="shared" si="49"/>
        <v>-00008</v>
      </c>
      <c r="J826" s="251">
        <v>8</v>
      </c>
      <c r="K826" s="251">
        <v>8</v>
      </c>
      <c r="M826" s="251" t="s">
        <v>10003</v>
      </c>
      <c r="N826" s="251" t="s">
        <v>10382</v>
      </c>
      <c r="O826" s="251">
        <v>8</v>
      </c>
      <c r="Q826" s="251" t="s">
        <v>10973</v>
      </c>
      <c r="R826" s="251" t="s">
        <v>9960</v>
      </c>
      <c r="S826" s="252" t="s">
        <v>1575</v>
      </c>
      <c r="T826" s="251" t="str">
        <f t="shared" si="50"/>
        <v>I06062949004A81007</v>
      </c>
      <c r="W826" s="251" t="str">
        <f t="shared" si="51"/>
        <v>I06062949004A-81007</v>
      </c>
    </row>
    <row r="827" spans="1:23" x14ac:dyDescent="0.3">
      <c r="A827" s="256" t="str">
        <f t="shared" si="48"/>
        <v>I0606294-9004A81026-00007</v>
      </c>
      <c r="B827" s="251" t="s">
        <v>10974</v>
      </c>
      <c r="C827" s="251" t="s">
        <v>10077</v>
      </c>
      <c r="D827" s="251" t="s">
        <v>10952</v>
      </c>
      <c r="E827" s="251" t="s">
        <v>10027</v>
      </c>
      <c r="F827" s="251" t="s">
        <v>10009</v>
      </c>
      <c r="G827" s="251" t="s">
        <v>1624</v>
      </c>
      <c r="H827" s="251" t="s">
        <v>3393</v>
      </c>
      <c r="I827" s="257" t="str">
        <f t="shared" si="49"/>
        <v>-00007</v>
      </c>
      <c r="J827" s="251">
        <v>7</v>
      </c>
      <c r="K827" s="251">
        <v>7</v>
      </c>
      <c r="M827" s="251" t="s">
        <v>10007</v>
      </c>
      <c r="N827" s="251" t="s">
        <v>10382</v>
      </c>
      <c r="O827" s="251">
        <v>7</v>
      </c>
      <c r="Q827" s="251" t="s">
        <v>10974</v>
      </c>
      <c r="R827" s="251" t="s">
        <v>9960</v>
      </c>
      <c r="S827" s="252" t="s">
        <v>1623</v>
      </c>
      <c r="T827" s="251" t="str">
        <f t="shared" si="50"/>
        <v>I06062949004A81026</v>
      </c>
      <c r="W827" s="251" t="str">
        <f t="shared" si="51"/>
        <v>I06062949004A-81026</v>
      </c>
    </row>
    <row r="828" spans="1:23" x14ac:dyDescent="0.3">
      <c r="A828" s="256" t="str">
        <f t="shared" si="48"/>
        <v>I0606294-9004A81027-00007</v>
      </c>
      <c r="B828" s="251" t="s">
        <v>10975</v>
      </c>
      <c r="C828" s="251" t="s">
        <v>10077</v>
      </c>
      <c r="D828" s="251" t="s">
        <v>10952</v>
      </c>
      <c r="E828" s="251" t="s">
        <v>10027</v>
      </c>
      <c r="F828" s="251" t="s">
        <v>10012</v>
      </c>
      <c r="G828" s="251" t="s">
        <v>1617</v>
      </c>
      <c r="H828" s="251" t="s">
        <v>3393</v>
      </c>
      <c r="I828" s="257" t="str">
        <f t="shared" si="49"/>
        <v>-00007</v>
      </c>
      <c r="J828" s="251">
        <v>7</v>
      </c>
      <c r="K828" s="251">
        <v>7</v>
      </c>
      <c r="M828" s="251" t="s">
        <v>10007</v>
      </c>
      <c r="N828" s="251" t="s">
        <v>10382</v>
      </c>
      <c r="O828" s="251">
        <v>7</v>
      </c>
      <c r="Q828" s="251" t="s">
        <v>10975</v>
      </c>
      <c r="R828" s="251" t="s">
        <v>9960</v>
      </c>
      <c r="S828" s="252" t="s">
        <v>1616</v>
      </c>
      <c r="T828" s="251" t="str">
        <f t="shared" si="50"/>
        <v>I06062949004A81027</v>
      </c>
      <c r="W828" s="251" t="str">
        <f t="shared" si="51"/>
        <v>I06062949004A-81027</v>
      </c>
    </row>
    <row r="829" spans="1:23" x14ac:dyDescent="0.3">
      <c r="A829" s="256" t="str">
        <f t="shared" si="48"/>
        <v>I0606295-81139BZ010-00002</v>
      </c>
      <c r="B829" s="251" t="s">
        <v>10976</v>
      </c>
      <c r="C829" s="251" t="s">
        <v>10077</v>
      </c>
      <c r="D829" s="251" t="s">
        <v>10977</v>
      </c>
      <c r="E829" s="251" t="s">
        <v>10027</v>
      </c>
      <c r="F829" s="251" t="s">
        <v>9957</v>
      </c>
      <c r="G829" s="251" t="s">
        <v>1614</v>
      </c>
      <c r="H829" s="251" t="s">
        <v>10104</v>
      </c>
      <c r="I829" s="257" t="str">
        <f t="shared" si="49"/>
        <v>-00002</v>
      </c>
      <c r="J829" s="251">
        <v>2</v>
      </c>
      <c r="K829" s="251">
        <v>2</v>
      </c>
      <c r="M829" s="251" t="s">
        <v>10007</v>
      </c>
      <c r="N829" s="251" t="s">
        <v>10543</v>
      </c>
      <c r="O829" s="251">
        <v>2</v>
      </c>
      <c r="Q829" s="251" t="s">
        <v>10976</v>
      </c>
      <c r="R829" s="251" t="s">
        <v>10017</v>
      </c>
      <c r="S829" s="252" t="s">
        <v>1613</v>
      </c>
      <c r="T829" s="251" t="str">
        <f t="shared" si="50"/>
        <v>I060629581139BZ010</v>
      </c>
      <c r="W829" s="251" t="str">
        <f t="shared" si="51"/>
        <v>I060629581139-BZ010</v>
      </c>
    </row>
    <row r="830" spans="1:23" x14ac:dyDescent="0.3">
      <c r="A830" s="256" t="str">
        <f t="shared" si="48"/>
        <v>I0606295-81580BZ051-00003</v>
      </c>
      <c r="B830" s="251" t="s">
        <v>10978</v>
      </c>
      <c r="C830" s="251" t="s">
        <v>10077</v>
      </c>
      <c r="D830" s="251" t="s">
        <v>10977</v>
      </c>
      <c r="E830" s="251" t="s">
        <v>10027</v>
      </c>
      <c r="F830" s="251" t="s">
        <v>9962</v>
      </c>
      <c r="G830" s="251" t="s">
        <v>5226</v>
      </c>
      <c r="H830" s="251" t="s">
        <v>758</v>
      </c>
      <c r="I830" s="257" t="str">
        <f t="shared" si="49"/>
        <v>-00003</v>
      </c>
      <c r="J830" s="251">
        <v>3</v>
      </c>
      <c r="K830" s="251">
        <v>3</v>
      </c>
      <c r="M830" s="251" t="s">
        <v>9958</v>
      </c>
      <c r="N830" s="251" t="s">
        <v>10543</v>
      </c>
      <c r="O830" s="251">
        <v>3</v>
      </c>
      <c r="Q830" s="251" t="s">
        <v>10978</v>
      </c>
      <c r="R830" s="251" t="s">
        <v>10017</v>
      </c>
      <c r="S830" s="252" t="s">
        <v>4065</v>
      </c>
      <c r="T830" s="251" t="str">
        <f t="shared" si="50"/>
        <v>I060629581580BZ051</v>
      </c>
      <c r="W830" s="251" t="str">
        <f t="shared" si="51"/>
        <v>I060629581580-BZ051</v>
      </c>
    </row>
    <row r="831" spans="1:23" x14ac:dyDescent="0.3">
      <c r="A831" s="256" t="str">
        <f t="shared" si="48"/>
        <v>I0606296-81550BZ310-00001</v>
      </c>
      <c r="B831" s="251" t="s">
        <v>10979</v>
      </c>
      <c r="C831" s="251" t="s">
        <v>10077</v>
      </c>
      <c r="D831" s="251" t="s">
        <v>10980</v>
      </c>
      <c r="E831" s="251" t="s">
        <v>10027</v>
      </c>
      <c r="F831" s="251" t="s">
        <v>9957</v>
      </c>
      <c r="G831" s="251" t="s">
        <v>1392</v>
      </c>
      <c r="H831" s="251" t="s">
        <v>5202</v>
      </c>
      <c r="I831" s="257" t="str">
        <f t="shared" si="49"/>
        <v>-00001</v>
      </c>
      <c r="J831" s="251">
        <v>1</v>
      </c>
      <c r="K831" s="251">
        <v>1</v>
      </c>
      <c r="M831" s="251" t="s">
        <v>9958</v>
      </c>
      <c r="N831" s="251" t="s">
        <v>10903</v>
      </c>
      <c r="O831" s="251">
        <v>1</v>
      </c>
      <c r="Q831" s="251" t="s">
        <v>10979</v>
      </c>
      <c r="R831" s="251" t="s">
        <v>10028</v>
      </c>
      <c r="S831" s="252" t="s">
        <v>1391</v>
      </c>
      <c r="T831" s="251" t="str">
        <f t="shared" si="50"/>
        <v>I060629681550BZ310</v>
      </c>
      <c r="W831" s="251" t="str">
        <f t="shared" si="51"/>
        <v>I060629681550-BZ310</v>
      </c>
    </row>
    <row r="832" spans="1:23" x14ac:dyDescent="0.3">
      <c r="A832" s="256" t="str">
        <f t="shared" si="48"/>
        <v>I0606296-81555BZ010-00002</v>
      </c>
      <c r="B832" s="251" t="s">
        <v>10981</v>
      </c>
      <c r="C832" s="251" t="s">
        <v>10077</v>
      </c>
      <c r="D832" s="251" t="s">
        <v>10980</v>
      </c>
      <c r="E832" s="251" t="s">
        <v>10027</v>
      </c>
      <c r="F832" s="251" t="s">
        <v>9962</v>
      </c>
      <c r="G832" s="251" t="s">
        <v>1275</v>
      </c>
      <c r="H832" s="251" t="s">
        <v>10298</v>
      </c>
      <c r="I832" s="257" t="str">
        <f t="shared" si="49"/>
        <v>-00002</v>
      </c>
      <c r="J832" s="251">
        <v>2</v>
      </c>
      <c r="K832" s="251">
        <v>2</v>
      </c>
      <c r="M832" s="251" t="s">
        <v>10007</v>
      </c>
      <c r="N832" s="251" t="s">
        <v>10903</v>
      </c>
      <c r="O832" s="251">
        <v>2</v>
      </c>
      <c r="Q832" s="251" t="s">
        <v>10981</v>
      </c>
      <c r="R832" s="251" t="s">
        <v>10028</v>
      </c>
      <c r="S832" s="252" t="s">
        <v>1274</v>
      </c>
      <c r="T832" s="251" t="str">
        <f t="shared" si="50"/>
        <v>I060629681555BZ010</v>
      </c>
      <c r="W832" s="251" t="str">
        <f t="shared" si="51"/>
        <v>I060629681555-BZ010</v>
      </c>
    </row>
    <row r="833" spans="1:23" x14ac:dyDescent="0.3">
      <c r="A833" s="256" t="str">
        <f t="shared" si="48"/>
        <v>I0606297-81555BZ060-00001</v>
      </c>
      <c r="B833" s="251" t="s">
        <v>10982</v>
      </c>
      <c r="C833" s="251" t="s">
        <v>10077</v>
      </c>
      <c r="D833" s="251" t="s">
        <v>10983</v>
      </c>
      <c r="E833" s="251" t="s">
        <v>10027</v>
      </c>
      <c r="F833" s="251" t="s">
        <v>9957</v>
      </c>
      <c r="G833" s="251" t="s">
        <v>1313</v>
      </c>
      <c r="H833" s="251" t="s">
        <v>10305</v>
      </c>
      <c r="I833" s="257" t="str">
        <f t="shared" si="49"/>
        <v>-00001</v>
      </c>
      <c r="J833" s="251">
        <v>1</v>
      </c>
      <c r="K833" s="251">
        <v>1</v>
      </c>
      <c r="M833" s="251" t="s">
        <v>10007</v>
      </c>
      <c r="N833" s="251" t="s">
        <v>10984</v>
      </c>
      <c r="O833" s="251">
        <v>1</v>
      </c>
      <c r="Q833" s="251" t="s">
        <v>10982</v>
      </c>
      <c r="R833" s="251" t="s">
        <v>10307</v>
      </c>
      <c r="S833" s="252" t="s">
        <v>1312</v>
      </c>
      <c r="T833" s="251" t="str">
        <f t="shared" si="50"/>
        <v>I060629781555BZ060</v>
      </c>
      <c r="W833" s="251" t="str">
        <f t="shared" si="51"/>
        <v>I060629781555-BZ060</v>
      </c>
    </row>
    <row r="834" spans="1:23" x14ac:dyDescent="0.3">
      <c r="A834" s="256" t="str">
        <f t="shared" si="48"/>
        <v>I0706280-9004951125-00032</v>
      </c>
      <c r="B834" s="251" t="s">
        <v>10985</v>
      </c>
      <c r="C834" s="251" t="s">
        <v>10117</v>
      </c>
      <c r="D834" s="251" t="s">
        <v>10986</v>
      </c>
      <c r="E834" s="251" t="s">
        <v>10027</v>
      </c>
      <c r="F834" s="251" t="s">
        <v>9957</v>
      </c>
      <c r="G834" s="251" t="s">
        <v>1561</v>
      </c>
      <c r="H834" s="251" t="s">
        <v>3393</v>
      </c>
      <c r="I834" s="257" t="str">
        <f t="shared" si="49"/>
        <v>-00032</v>
      </c>
      <c r="J834" s="251">
        <v>32</v>
      </c>
      <c r="K834" s="251">
        <v>32</v>
      </c>
      <c r="M834" s="251" t="s">
        <v>10003</v>
      </c>
      <c r="N834" s="251" t="s">
        <v>10382</v>
      </c>
      <c r="O834" s="251">
        <v>32</v>
      </c>
      <c r="Q834" s="251" t="s">
        <v>10985</v>
      </c>
      <c r="R834" s="251" t="s">
        <v>9960</v>
      </c>
      <c r="S834" s="252">
        <v>9004951125</v>
      </c>
      <c r="T834" s="251" t="str">
        <f t="shared" si="50"/>
        <v>I07062809004951125</v>
      </c>
      <c r="W834" s="251" t="str">
        <f t="shared" si="51"/>
        <v>I070628090049-51125</v>
      </c>
    </row>
    <row r="835" spans="1:23" x14ac:dyDescent="0.3">
      <c r="A835" s="256" t="str">
        <f t="shared" si="48"/>
        <v>I0706281-81110BZ010-00002</v>
      </c>
      <c r="B835" s="251" t="s">
        <v>10987</v>
      </c>
      <c r="C835" s="251" t="s">
        <v>10117</v>
      </c>
      <c r="D835" s="251" t="s">
        <v>10988</v>
      </c>
      <c r="E835" s="251" t="s">
        <v>10027</v>
      </c>
      <c r="F835" s="251" t="s">
        <v>9957</v>
      </c>
      <c r="G835" s="251" t="s">
        <v>997</v>
      </c>
      <c r="H835" s="251" t="s">
        <v>10121</v>
      </c>
      <c r="I835" s="257" t="str">
        <f t="shared" si="49"/>
        <v>-00002</v>
      </c>
      <c r="J835" s="251">
        <v>2</v>
      </c>
      <c r="K835" s="251">
        <v>2</v>
      </c>
      <c r="M835" s="251" t="s">
        <v>9958</v>
      </c>
      <c r="N835" s="251" t="s">
        <v>10543</v>
      </c>
      <c r="O835" s="251">
        <v>2</v>
      </c>
      <c r="Q835" s="251" t="s">
        <v>10987</v>
      </c>
      <c r="R835" s="251" t="s">
        <v>10017</v>
      </c>
      <c r="S835" s="252" t="s">
        <v>996</v>
      </c>
      <c r="T835" s="251" t="str">
        <f t="shared" si="50"/>
        <v>I070628181110BZ010</v>
      </c>
      <c r="W835" s="251" t="str">
        <f t="shared" si="51"/>
        <v>I070628181110-BZ010</v>
      </c>
    </row>
    <row r="836" spans="1:23" x14ac:dyDescent="0.3">
      <c r="A836" s="256" t="str">
        <f t="shared" si="48"/>
        <v>I0706281-81110BZ050-00002</v>
      </c>
      <c r="B836" s="251" t="s">
        <v>10989</v>
      </c>
      <c r="C836" s="251" t="s">
        <v>10117</v>
      </c>
      <c r="D836" s="251" t="s">
        <v>10988</v>
      </c>
      <c r="E836" s="251" t="s">
        <v>10027</v>
      </c>
      <c r="F836" s="251" t="s">
        <v>9962</v>
      </c>
      <c r="G836" s="251" t="s">
        <v>1015</v>
      </c>
      <c r="H836" s="251" t="s">
        <v>10123</v>
      </c>
      <c r="I836" s="257" t="str">
        <f t="shared" si="49"/>
        <v>-00002</v>
      </c>
      <c r="J836" s="251">
        <v>2</v>
      </c>
      <c r="K836" s="251">
        <v>2</v>
      </c>
      <c r="M836" s="251" t="s">
        <v>9958</v>
      </c>
      <c r="N836" s="251" t="s">
        <v>10543</v>
      </c>
      <c r="O836" s="251">
        <v>2</v>
      </c>
      <c r="Q836" s="251" t="s">
        <v>10989</v>
      </c>
      <c r="R836" s="251" t="s">
        <v>10017</v>
      </c>
      <c r="S836" s="252" t="s">
        <v>1014</v>
      </c>
      <c r="T836" s="251" t="str">
        <f t="shared" si="50"/>
        <v>I070628181110BZ050</v>
      </c>
      <c r="W836" s="251" t="str">
        <f t="shared" si="51"/>
        <v>I070628181110-BZ050</v>
      </c>
    </row>
    <row r="837" spans="1:23" x14ac:dyDescent="0.3">
      <c r="A837" s="256" t="str">
        <f t="shared" si="48"/>
        <v>I0706281-81110BZ800-00005</v>
      </c>
      <c r="B837" s="251" t="s">
        <v>10990</v>
      </c>
      <c r="C837" s="251" t="s">
        <v>10117</v>
      </c>
      <c r="D837" s="251" t="s">
        <v>10988</v>
      </c>
      <c r="E837" s="251" t="s">
        <v>10027</v>
      </c>
      <c r="F837" s="251" t="s">
        <v>9964</v>
      </c>
      <c r="G837" s="251" t="s">
        <v>3420</v>
      </c>
      <c r="H837" s="251" t="s">
        <v>3422</v>
      </c>
      <c r="I837" s="257" t="str">
        <f t="shared" si="49"/>
        <v>-00005</v>
      </c>
      <c r="J837" s="251">
        <v>5</v>
      </c>
      <c r="K837" s="251">
        <v>5</v>
      </c>
      <c r="M837" s="251" t="s">
        <v>9958</v>
      </c>
      <c r="N837" s="251" t="s">
        <v>10543</v>
      </c>
      <c r="O837" s="251">
        <v>5</v>
      </c>
      <c r="Q837" s="251" t="s">
        <v>10990</v>
      </c>
      <c r="R837" s="251" t="s">
        <v>10017</v>
      </c>
      <c r="S837" s="252" t="s">
        <v>3419</v>
      </c>
      <c r="T837" s="251" t="str">
        <f t="shared" si="50"/>
        <v>I070628181110BZ800</v>
      </c>
      <c r="W837" s="251" t="str">
        <f t="shared" si="51"/>
        <v>I070628181110-BZ800</v>
      </c>
    </row>
    <row r="838" spans="1:23" x14ac:dyDescent="0.3">
      <c r="A838" s="256" t="str">
        <f t="shared" si="48"/>
        <v>I0706281-81110BZ840-00003</v>
      </c>
      <c r="B838" s="251" t="s">
        <v>10991</v>
      </c>
      <c r="C838" s="251" t="s">
        <v>10117</v>
      </c>
      <c r="D838" s="251" t="s">
        <v>10988</v>
      </c>
      <c r="E838" s="251" t="s">
        <v>10027</v>
      </c>
      <c r="F838" s="251" t="s">
        <v>9966</v>
      </c>
      <c r="G838" s="251" t="s">
        <v>3424</v>
      </c>
      <c r="H838" s="251" t="s">
        <v>3422</v>
      </c>
      <c r="I838" s="257" t="str">
        <f t="shared" si="49"/>
        <v>-00003</v>
      </c>
      <c r="J838" s="251">
        <v>3</v>
      </c>
      <c r="K838" s="251">
        <v>3</v>
      </c>
      <c r="M838" s="251" t="s">
        <v>9958</v>
      </c>
      <c r="N838" s="251" t="s">
        <v>10543</v>
      </c>
      <c r="O838" s="251">
        <v>3</v>
      </c>
      <c r="Q838" s="251" t="s">
        <v>10991</v>
      </c>
      <c r="R838" s="251" t="s">
        <v>10017</v>
      </c>
      <c r="S838" s="252" t="s">
        <v>3423</v>
      </c>
      <c r="T838" s="251" t="str">
        <f t="shared" si="50"/>
        <v>I070628181110BZ840</v>
      </c>
      <c r="W838" s="251" t="str">
        <f t="shared" si="51"/>
        <v>I070628181110-BZ840</v>
      </c>
    </row>
    <row r="839" spans="1:23" x14ac:dyDescent="0.3">
      <c r="A839" s="256" t="str">
        <f t="shared" ref="A839:A902" si="52">D839&amp;$A$6&amp;S839&amp;I839</f>
        <v>I0706281-81150BZ010-00002</v>
      </c>
      <c r="B839" s="251" t="s">
        <v>10992</v>
      </c>
      <c r="C839" s="251" t="s">
        <v>10117</v>
      </c>
      <c r="D839" s="251" t="s">
        <v>10988</v>
      </c>
      <c r="E839" s="251" t="s">
        <v>10027</v>
      </c>
      <c r="F839" s="251" t="s">
        <v>9968</v>
      </c>
      <c r="G839" s="251" t="s">
        <v>1006</v>
      </c>
      <c r="H839" s="251" t="s">
        <v>3429</v>
      </c>
      <c r="I839" s="257" t="str">
        <f t="shared" ref="I839:I902" si="53">+IF(AND(O839&lt;10),$B$2&amp;O839,IF(AND(O839&gt;9,O839&lt;=99),$B$3&amp;O839,IF(AND(O839&gt;99,L89715&lt;1000),$B$4&amp;O839,IF(AND(O839&gt;999),$B$5&amp;7))))</f>
        <v>-00002</v>
      </c>
      <c r="J839" s="251">
        <v>2</v>
      </c>
      <c r="K839" s="251">
        <v>2</v>
      </c>
      <c r="M839" s="251" t="s">
        <v>9958</v>
      </c>
      <c r="N839" s="251" t="s">
        <v>10543</v>
      </c>
      <c r="O839" s="251">
        <v>2</v>
      </c>
      <c r="Q839" s="251" t="s">
        <v>10992</v>
      </c>
      <c r="R839" s="251" t="s">
        <v>10017</v>
      </c>
      <c r="S839" s="252" t="s">
        <v>1005</v>
      </c>
      <c r="T839" s="251" t="str">
        <f t="shared" si="50"/>
        <v>I070628181150BZ010</v>
      </c>
      <c r="W839" s="251" t="str">
        <f t="shared" si="51"/>
        <v>I070628181150-BZ010</v>
      </c>
    </row>
    <row r="840" spans="1:23" x14ac:dyDescent="0.3">
      <c r="A840" s="256" t="str">
        <f t="shared" si="52"/>
        <v>I0706281-81150BZ050-00004</v>
      </c>
      <c r="B840" s="251" t="s">
        <v>10993</v>
      </c>
      <c r="C840" s="251" t="s">
        <v>10117</v>
      </c>
      <c r="D840" s="251" t="s">
        <v>10988</v>
      </c>
      <c r="E840" s="251" t="s">
        <v>10027</v>
      </c>
      <c r="F840" s="251" t="s">
        <v>9970</v>
      </c>
      <c r="G840" s="251" t="s">
        <v>1024</v>
      </c>
      <c r="H840" s="251" t="s">
        <v>5057</v>
      </c>
      <c r="I840" s="257" t="str">
        <f t="shared" si="53"/>
        <v>-00004</v>
      </c>
      <c r="J840" s="251">
        <v>4</v>
      </c>
      <c r="K840" s="251">
        <v>4</v>
      </c>
      <c r="M840" s="251" t="s">
        <v>9958</v>
      </c>
      <c r="N840" s="251" t="s">
        <v>10543</v>
      </c>
      <c r="O840" s="251">
        <v>4</v>
      </c>
      <c r="Q840" s="251" t="s">
        <v>10993</v>
      </c>
      <c r="R840" s="251" t="s">
        <v>10017</v>
      </c>
      <c r="S840" s="252" t="s">
        <v>1023</v>
      </c>
      <c r="T840" s="251" t="str">
        <f t="shared" ref="T840:T903" si="54">+D840&amp;S840</f>
        <v>I070628181150BZ050</v>
      </c>
      <c r="W840" s="251" t="str">
        <f t="shared" ref="W840:W903" si="55">D840&amp;G840</f>
        <v>I070628181150-BZ050</v>
      </c>
    </row>
    <row r="841" spans="1:23" x14ac:dyDescent="0.3">
      <c r="A841" s="256" t="str">
        <f t="shared" si="52"/>
        <v>I0706281-81150BZ800-00003</v>
      </c>
      <c r="B841" s="251" t="s">
        <v>10994</v>
      </c>
      <c r="C841" s="251" t="s">
        <v>10117</v>
      </c>
      <c r="D841" s="251" t="s">
        <v>10988</v>
      </c>
      <c r="E841" s="251" t="s">
        <v>10027</v>
      </c>
      <c r="F841" s="251" t="s">
        <v>9972</v>
      </c>
      <c r="G841" s="251" t="s">
        <v>3427</v>
      </c>
      <c r="H841" s="251" t="s">
        <v>3429</v>
      </c>
      <c r="I841" s="257" t="str">
        <f t="shared" si="53"/>
        <v>-00003</v>
      </c>
      <c r="J841" s="251">
        <v>3</v>
      </c>
      <c r="K841" s="251">
        <v>3</v>
      </c>
      <c r="M841" s="251" t="s">
        <v>9958</v>
      </c>
      <c r="N841" s="251" t="s">
        <v>10543</v>
      </c>
      <c r="O841" s="251">
        <v>3</v>
      </c>
      <c r="Q841" s="251" t="s">
        <v>10994</v>
      </c>
      <c r="R841" s="251" t="s">
        <v>10017</v>
      </c>
      <c r="S841" s="252" t="s">
        <v>3426</v>
      </c>
      <c r="T841" s="251" t="str">
        <f t="shared" si="54"/>
        <v>I070628181150BZ800</v>
      </c>
      <c r="W841" s="251" t="str">
        <f t="shared" si="55"/>
        <v>I070628181150-BZ800</v>
      </c>
    </row>
    <row r="842" spans="1:23" x14ac:dyDescent="0.3">
      <c r="A842" s="256" t="str">
        <f t="shared" si="52"/>
        <v>I0706281-81551BZ060-00003</v>
      </c>
      <c r="B842" s="251" t="s">
        <v>10995</v>
      </c>
      <c r="C842" s="251" t="s">
        <v>10117</v>
      </c>
      <c r="D842" s="251" t="s">
        <v>10988</v>
      </c>
      <c r="E842" s="251" t="s">
        <v>10027</v>
      </c>
      <c r="F842" s="251" t="s">
        <v>9974</v>
      </c>
      <c r="G842" s="251" t="s">
        <v>1296</v>
      </c>
      <c r="H842" s="251" t="s">
        <v>10317</v>
      </c>
      <c r="I842" s="257" t="str">
        <f t="shared" si="53"/>
        <v>-00003</v>
      </c>
      <c r="J842" s="251">
        <v>3</v>
      </c>
      <c r="K842" s="251">
        <v>3</v>
      </c>
      <c r="M842" s="251" t="s">
        <v>9958</v>
      </c>
      <c r="N842" s="251" t="s">
        <v>10543</v>
      </c>
      <c r="O842" s="251">
        <v>3</v>
      </c>
      <c r="Q842" s="251" t="s">
        <v>10995</v>
      </c>
      <c r="R842" s="251" t="s">
        <v>10017</v>
      </c>
      <c r="S842" s="252" t="s">
        <v>1295</v>
      </c>
      <c r="T842" s="251" t="str">
        <f t="shared" si="54"/>
        <v>I070628181551BZ060</v>
      </c>
      <c r="W842" s="251" t="str">
        <f t="shared" si="55"/>
        <v>I070628181551-BZ060</v>
      </c>
    </row>
    <row r="843" spans="1:23" x14ac:dyDescent="0.3">
      <c r="A843" s="256" t="str">
        <f t="shared" si="52"/>
        <v>I0706281-81561BZ060-00003</v>
      </c>
      <c r="B843" s="251" t="s">
        <v>10996</v>
      </c>
      <c r="C843" s="251" t="s">
        <v>10117</v>
      </c>
      <c r="D843" s="251" t="s">
        <v>10988</v>
      </c>
      <c r="E843" s="251" t="s">
        <v>10027</v>
      </c>
      <c r="F843" s="251" t="s">
        <v>9976</v>
      </c>
      <c r="G843" s="251" t="s">
        <v>1304</v>
      </c>
      <c r="H843" s="251" t="s">
        <v>10128</v>
      </c>
      <c r="I843" s="257" t="str">
        <f t="shared" si="53"/>
        <v>-00003</v>
      </c>
      <c r="J843" s="251">
        <v>3</v>
      </c>
      <c r="K843" s="251">
        <v>3</v>
      </c>
      <c r="M843" s="251" t="s">
        <v>9958</v>
      </c>
      <c r="N843" s="251" t="s">
        <v>10543</v>
      </c>
      <c r="O843" s="251">
        <v>3</v>
      </c>
      <c r="Q843" s="251" t="s">
        <v>10996</v>
      </c>
      <c r="R843" s="251" t="s">
        <v>10017</v>
      </c>
      <c r="S843" s="252" t="s">
        <v>1303</v>
      </c>
      <c r="T843" s="251" t="str">
        <f t="shared" si="54"/>
        <v>I070628181561BZ060</v>
      </c>
      <c r="W843" s="251" t="str">
        <f t="shared" si="55"/>
        <v>I070628181561-BZ060</v>
      </c>
    </row>
    <row r="844" spans="1:23" x14ac:dyDescent="0.3">
      <c r="A844" s="256" t="str">
        <f t="shared" si="52"/>
        <v>I0706281-81561BZ090-00004</v>
      </c>
      <c r="B844" s="251" t="s">
        <v>10997</v>
      </c>
      <c r="C844" s="251" t="s">
        <v>10117</v>
      </c>
      <c r="D844" s="251" t="s">
        <v>10988</v>
      </c>
      <c r="E844" s="251" t="s">
        <v>10027</v>
      </c>
      <c r="F844" s="251" t="s">
        <v>9978</v>
      </c>
      <c r="G844" s="251" t="s">
        <v>1331</v>
      </c>
      <c r="H844" s="251" t="s">
        <v>5211</v>
      </c>
      <c r="I844" s="257" t="str">
        <f t="shared" si="53"/>
        <v>-00004</v>
      </c>
      <c r="J844" s="251">
        <v>4</v>
      </c>
      <c r="K844" s="251">
        <v>4</v>
      </c>
      <c r="M844" s="251" t="s">
        <v>9958</v>
      </c>
      <c r="N844" s="251" t="s">
        <v>10543</v>
      </c>
      <c r="O844" s="251">
        <v>4</v>
      </c>
      <c r="Q844" s="251" t="s">
        <v>10997</v>
      </c>
      <c r="R844" s="251" t="s">
        <v>10017</v>
      </c>
      <c r="S844" s="252" t="s">
        <v>1330</v>
      </c>
      <c r="T844" s="251" t="str">
        <f t="shared" si="54"/>
        <v>I070628181561BZ090</v>
      </c>
      <c r="W844" s="251" t="str">
        <f t="shared" si="55"/>
        <v>I070628181561-BZ090</v>
      </c>
    </row>
    <row r="845" spans="1:23" x14ac:dyDescent="0.3">
      <c r="A845" s="256" t="str">
        <f t="shared" si="52"/>
        <v>I0706281-81590BZ090-00002</v>
      </c>
      <c r="B845" s="251" t="s">
        <v>10998</v>
      </c>
      <c r="C845" s="251" t="s">
        <v>10117</v>
      </c>
      <c r="D845" s="251" t="s">
        <v>10988</v>
      </c>
      <c r="E845" s="251" t="s">
        <v>10027</v>
      </c>
      <c r="F845" s="251" t="s">
        <v>9980</v>
      </c>
      <c r="G845" s="251" t="s">
        <v>3452</v>
      </c>
      <c r="H845" s="251" t="s">
        <v>770</v>
      </c>
      <c r="I845" s="257" t="str">
        <f t="shared" si="53"/>
        <v>-00002</v>
      </c>
      <c r="J845" s="251">
        <v>2</v>
      </c>
      <c r="K845" s="251">
        <v>2</v>
      </c>
      <c r="M845" s="251" t="s">
        <v>9993</v>
      </c>
      <c r="N845" s="251" t="s">
        <v>10543</v>
      </c>
      <c r="O845" s="251">
        <v>2</v>
      </c>
      <c r="Q845" s="251" t="s">
        <v>10998</v>
      </c>
      <c r="R845" s="251" t="s">
        <v>10017</v>
      </c>
      <c r="S845" s="252" t="s">
        <v>3451</v>
      </c>
      <c r="T845" s="251" t="str">
        <f t="shared" si="54"/>
        <v>I070628181590BZ090</v>
      </c>
      <c r="W845" s="251" t="str">
        <f t="shared" si="55"/>
        <v>I070628181590-BZ090</v>
      </c>
    </row>
    <row r="846" spans="1:23" x14ac:dyDescent="0.3">
      <c r="A846" s="256" t="str">
        <f t="shared" si="52"/>
        <v>I0706281-87940BZ070-00003</v>
      </c>
      <c r="B846" s="251" t="s">
        <v>10999</v>
      </c>
      <c r="C846" s="251" t="s">
        <v>10117</v>
      </c>
      <c r="D846" s="251" t="s">
        <v>10988</v>
      </c>
      <c r="E846" s="251" t="s">
        <v>10027</v>
      </c>
      <c r="F846" s="251" t="s">
        <v>9982</v>
      </c>
      <c r="G846" s="251" t="s">
        <v>1545</v>
      </c>
      <c r="H846" s="251" t="s">
        <v>10132</v>
      </c>
      <c r="I846" s="257" t="str">
        <f t="shared" si="53"/>
        <v>-00003</v>
      </c>
      <c r="J846" s="251">
        <v>3</v>
      </c>
      <c r="K846" s="251">
        <v>3</v>
      </c>
      <c r="M846" s="251" t="s">
        <v>9993</v>
      </c>
      <c r="N846" s="251" t="s">
        <v>10543</v>
      </c>
      <c r="O846" s="251">
        <v>3</v>
      </c>
      <c r="Q846" s="251" t="s">
        <v>10999</v>
      </c>
      <c r="R846" s="251" t="s">
        <v>10017</v>
      </c>
      <c r="S846" s="252" t="s">
        <v>1544</v>
      </c>
      <c r="T846" s="251" t="str">
        <f t="shared" si="54"/>
        <v>I070628187940BZ070</v>
      </c>
      <c r="W846" s="251" t="str">
        <f t="shared" si="55"/>
        <v>I070628187940-BZ070</v>
      </c>
    </row>
    <row r="847" spans="1:23" x14ac:dyDescent="0.3">
      <c r="A847" s="256" t="str">
        <f t="shared" si="52"/>
        <v>I0706282-81110BZ520-00001</v>
      </c>
      <c r="B847" s="251" t="s">
        <v>11000</v>
      </c>
      <c r="C847" s="251" t="s">
        <v>10117</v>
      </c>
      <c r="D847" s="251" t="s">
        <v>11001</v>
      </c>
      <c r="E847" s="251" t="s">
        <v>10027</v>
      </c>
      <c r="F847" s="251" t="s">
        <v>9957</v>
      </c>
      <c r="G847" s="251" t="s">
        <v>1110</v>
      </c>
      <c r="H847" s="251" t="s">
        <v>3422</v>
      </c>
      <c r="I847" s="257" t="str">
        <f t="shared" si="53"/>
        <v>-00001</v>
      </c>
      <c r="J847" s="251">
        <v>1</v>
      </c>
      <c r="K847" s="251">
        <v>1</v>
      </c>
      <c r="M847" s="251" t="s">
        <v>9958</v>
      </c>
      <c r="N847" s="251" t="s">
        <v>10903</v>
      </c>
      <c r="O847" s="251">
        <v>1</v>
      </c>
      <c r="Q847" s="251" t="s">
        <v>11000</v>
      </c>
      <c r="R847" s="251" t="s">
        <v>10028</v>
      </c>
      <c r="S847" s="252" t="s">
        <v>1109</v>
      </c>
      <c r="T847" s="251" t="str">
        <f t="shared" si="54"/>
        <v>I070628281110BZ520</v>
      </c>
      <c r="W847" s="251" t="str">
        <f t="shared" si="55"/>
        <v>I070628281110-BZ520</v>
      </c>
    </row>
    <row r="848" spans="1:23" x14ac:dyDescent="0.3">
      <c r="A848" s="256" t="str">
        <f t="shared" si="52"/>
        <v>I0706282-81130BZ520-00004</v>
      </c>
      <c r="B848" s="251" t="s">
        <v>11002</v>
      </c>
      <c r="C848" s="251" t="s">
        <v>10117</v>
      </c>
      <c r="D848" s="251" t="s">
        <v>11001</v>
      </c>
      <c r="E848" s="251" t="s">
        <v>10027</v>
      </c>
      <c r="F848" s="251" t="s">
        <v>9962</v>
      </c>
      <c r="G848" s="251" t="s">
        <v>1115</v>
      </c>
      <c r="H848" s="251" t="s">
        <v>5101</v>
      </c>
      <c r="I848" s="257" t="str">
        <f t="shared" si="53"/>
        <v>-00004</v>
      </c>
      <c r="J848" s="251">
        <v>4</v>
      </c>
      <c r="K848" s="251">
        <v>4</v>
      </c>
      <c r="M848" s="251" t="s">
        <v>9958</v>
      </c>
      <c r="N848" s="251" t="s">
        <v>10903</v>
      </c>
      <c r="O848" s="251">
        <v>4</v>
      </c>
      <c r="Q848" s="251" t="s">
        <v>11002</v>
      </c>
      <c r="R848" s="251" t="s">
        <v>10028</v>
      </c>
      <c r="S848" s="252" t="s">
        <v>1114</v>
      </c>
      <c r="T848" s="251" t="str">
        <f t="shared" si="54"/>
        <v>I070628281130BZ520</v>
      </c>
      <c r="W848" s="251" t="str">
        <f t="shared" si="55"/>
        <v>I070628281130-BZ520</v>
      </c>
    </row>
    <row r="849" spans="1:23" x14ac:dyDescent="0.3">
      <c r="A849" s="256" t="str">
        <f t="shared" si="52"/>
        <v>I0706282-81150BZ520-00002</v>
      </c>
      <c r="B849" s="251" t="s">
        <v>11003</v>
      </c>
      <c r="C849" s="251" t="s">
        <v>10117</v>
      </c>
      <c r="D849" s="251" t="s">
        <v>11001</v>
      </c>
      <c r="E849" s="251" t="s">
        <v>10027</v>
      </c>
      <c r="F849" s="251" t="s">
        <v>9964</v>
      </c>
      <c r="G849" s="251" t="s">
        <v>1120</v>
      </c>
      <c r="H849" s="251" t="s">
        <v>3429</v>
      </c>
      <c r="I849" s="257" t="str">
        <f t="shared" si="53"/>
        <v>-00002</v>
      </c>
      <c r="J849" s="251">
        <v>2</v>
      </c>
      <c r="K849" s="251">
        <v>2</v>
      </c>
      <c r="M849" s="251" t="s">
        <v>9958</v>
      </c>
      <c r="N849" s="251" t="s">
        <v>10903</v>
      </c>
      <c r="O849" s="251">
        <v>2</v>
      </c>
      <c r="Q849" s="251" t="s">
        <v>11003</v>
      </c>
      <c r="R849" s="251" t="s">
        <v>10028</v>
      </c>
      <c r="S849" s="252" t="s">
        <v>1119</v>
      </c>
      <c r="T849" s="251" t="str">
        <f t="shared" si="54"/>
        <v>I070628281150BZ520</v>
      </c>
      <c r="W849" s="251" t="str">
        <f t="shared" si="55"/>
        <v>I070628281150-BZ520</v>
      </c>
    </row>
    <row r="850" spans="1:23" x14ac:dyDescent="0.3">
      <c r="A850" s="256" t="str">
        <f t="shared" si="52"/>
        <v>I0706282-81270BZ010-00002</v>
      </c>
      <c r="B850" s="251" t="s">
        <v>11004</v>
      </c>
      <c r="C850" s="251" t="s">
        <v>10117</v>
      </c>
      <c r="D850" s="251" t="s">
        <v>11001</v>
      </c>
      <c r="E850" s="251" t="s">
        <v>10027</v>
      </c>
      <c r="F850" s="251" t="s">
        <v>9966</v>
      </c>
      <c r="G850" s="251" t="s">
        <v>1474</v>
      </c>
      <c r="H850" s="251" t="s">
        <v>10137</v>
      </c>
      <c r="I850" s="257" t="str">
        <f t="shared" si="53"/>
        <v>-00002</v>
      </c>
      <c r="J850" s="251">
        <v>2</v>
      </c>
      <c r="K850" s="251">
        <v>2</v>
      </c>
      <c r="M850" s="251" t="s">
        <v>10007</v>
      </c>
      <c r="N850" s="251" t="s">
        <v>10903</v>
      </c>
      <c r="O850" s="251">
        <v>2</v>
      </c>
      <c r="Q850" s="251" t="s">
        <v>11004</v>
      </c>
      <c r="R850" s="251" t="s">
        <v>10028</v>
      </c>
      <c r="S850" s="252" t="s">
        <v>1473</v>
      </c>
      <c r="T850" s="251" t="str">
        <f t="shared" si="54"/>
        <v>I070628281270BZ010</v>
      </c>
      <c r="W850" s="251" t="str">
        <f t="shared" si="55"/>
        <v>I070628281270-BZ010</v>
      </c>
    </row>
    <row r="851" spans="1:23" x14ac:dyDescent="0.3">
      <c r="A851" s="256" t="str">
        <f t="shared" si="52"/>
        <v>I0706282-81550BZ070-00001</v>
      </c>
      <c r="B851" s="251" t="s">
        <v>11005</v>
      </c>
      <c r="C851" s="251" t="s">
        <v>10117</v>
      </c>
      <c r="D851" s="251" t="s">
        <v>11001</v>
      </c>
      <c r="E851" s="251" t="s">
        <v>10027</v>
      </c>
      <c r="F851" s="251" t="s">
        <v>9968</v>
      </c>
      <c r="G851" s="251" t="s">
        <v>1292</v>
      </c>
      <c r="H851" s="251" t="s">
        <v>10139</v>
      </c>
      <c r="I851" s="257" t="str">
        <f t="shared" si="53"/>
        <v>-00001</v>
      </c>
      <c r="J851" s="251">
        <v>1</v>
      </c>
      <c r="K851" s="251">
        <v>1</v>
      </c>
      <c r="M851" s="251" t="s">
        <v>9958</v>
      </c>
      <c r="N851" s="251" t="s">
        <v>10903</v>
      </c>
      <c r="O851" s="251">
        <v>1</v>
      </c>
      <c r="Q851" s="251" t="s">
        <v>11005</v>
      </c>
      <c r="R851" s="251" t="s">
        <v>10028</v>
      </c>
      <c r="S851" s="252" t="s">
        <v>1291</v>
      </c>
      <c r="T851" s="251" t="str">
        <f t="shared" si="54"/>
        <v>I070628281550BZ070</v>
      </c>
      <c r="W851" s="251" t="str">
        <f t="shared" si="55"/>
        <v>I070628281550-BZ070</v>
      </c>
    </row>
    <row r="852" spans="1:23" x14ac:dyDescent="0.3">
      <c r="A852" s="256" t="str">
        <f t="shared" si="52"/>
        <v>I0706282-81550BZ190-00001</v>
      </c>
      <c r="B852" s="251" t="s">
        <v>11006</v>
      </c>
      <c r="C852" s="251" t="s">
        <v>10117</v>
      </c>
      <c r="D852" s="251" t="s">
        <v>11001</v>
      </c>
      <c r="E852" s="251" t="s">
        <v>10027</v>
      </c>
      <c r="F852" s="251" t="s">
        <v>9970</v>
      </c>
      <c r="G852" s="251" t="s">
        <v>1308</v>
      </c>
      <c r="H852" s="251" t="s">
        <v>10141</v>
      </c>
      <c r="I852" s="257" t="str">
        <f t="shared" si="53"/>
        <v>-00001</v>
      </c>
      <c r="J852" s="251">
        <v>1</v>
      </c>
      <c r="K852" s="251">
        <v>1</v>
      </c>
      <c r="M852" s="251" t="s">
        <v>9958</v>
      </c>
      <c r="N852" s="251" t="s">
        <v>10903</v>
      </c>
      <c r="O852" s="251">
        <v>1</v>
      </c>
      <c r="Q852" s="251" t="s">
        <v>11006</v>
      </c>
      <c r="R852" s="251" t="s">
        <v>10028</v>
      </c>
      <c r="S852" s="252" t="s">
        <v>1307</v>
      </c>
      <c r="T852" s="251" t="str">
        <f t="shared" si="54"/>
        <v>I070628281550BZ190</v>
      </c>
      <c r="W852" s="251" t="str">
        <f t="shared" si="55"/>
        <v>I070628281550-BZ190</v>
      </c>
    </row>
    <row r="853" spans="1:23" x14ac:dyDescent="0.3">
      <c r="A853" s="256" t="str">
        <f t="shared" si="52"/>
        <v>I0706282-81560BZ070-00001</v>
      </c>
      <c r="B853" s="251" t="s">
        <v>11007</v>
      </c>
      <c r="C853" s="251" t="s">
        <v>10117</v>
      </c>
      <c r="D853" s="251" t="s">
        <v>11001</v>
      </c>
      <c r="E853" s="251" t="s">
        <v>10027</v>
      </c>
      <c r="F853" s="251" t="s">
        <v>9972</v>
      </c>
      <c r="G853" s="251" t="s">
        <v>1300</v>
      </c>
      <c r="H853" s="251" t="s">
        <v>10332</v>
      </c>
      <c r="I853" s="257" t="str">
        <f t="shared" si="53"/>
        <v>-00001</v>
      </c>
      <c r="J853" s="251">
        <v>1</v>
      </c>
      <c r="K853" s="251">
        <v>1</v>
      </c>
      <c r="M853" s="251" t="s">
        <v>9958</v>
      </c>
      <c r="N853" s="251" t="s">
        <v>10903</v>
      </c>
      <c r="O853" s="251">
        <v>1</v>
      </c>
      <c r="Q853" s="251" t="s">
        <v>11007</v>
      </c>
      <c r="R853" s="251" t="s">
        <v>10028</v>
      </c>
      <c r="S853" s="252" t="s">
        <v>1299</v>
      </c>
      <c r="T853" s="251" t="str">
        <f t="shared" si="54"/>
        <v>I070628281560BZ070</v>
      </c>
      <c r="W853" s="251" t="str">
        <f t="shared" si="55"/>
        <v>I070628281560-BZ070</v>
      </c>
    </row>
    <row r="854" spans="1:23" x14ac:dyDescent="0.3">
      <c r="A854" s="256" t="str">
        <f t="shared" si="52"/>
        <v>I0706282-81560BZ190-00002</v>
      </c>
      <c r="B854" s="251" t="s">
        <v>11008</v>
      </c>
      <c r="C854" s="251" t="s">
        <v>10117</v>
      </c>
      <c r="D854" s="251" t="s">
        <v>11001</v>
      </c>
      <c r="E854" s="251" t="s">
        <v>10027</v>
      </c>
      <c r="F854" s="251" t="s">
        <v>9974</v>
      </c>
      <c r="G854" s="251" t="s">
        <v>1322</v>
      </c>
      <c r="H854" s="251" t="s">
        <v>10146</v>
      </c>
      <c r="I854" s="257" t="str">
        <f t="shared" si="53"/>
        <v>-00002</v>
      </c>
      <c r="J854" s="251">
        <v>2</v>
      </c>
      <c r="K854" s="251">
        <v>2</v>
      </c>
      <c r="M854" s="251" t="s">
        <v>9958</v>
      </c>
      <c r="N854" s="251" t="s">
        <v>10903</v>
      </c>
      <c r="O854" s="251">
        <v>2</v>
      </c>
      <c r="Q854" s="251" t="s">
        <v>11008</v>
      </c>
      <c r="R854" s="251" t="s">
        <v>10028</v>
      </c>
      <c r="S854" s="252" t="s">
        <v>1321</v>
      </c>
      <c r="T854" s="251" t="str">
        <f t="shared" si="54"/>
        <v>I070628281560BZ190</v>
      </c>
      <c r="W854" s="251" t="str">
        <f t="shared" si="55"/>
        <v>I070628281560-BZ190</v>
      </c>
    </row>
    <row r="855" spans="1:23" x14ac:dyDescent="0.3">
      <c r="A855" s="256" t="str">
        <f t="shared" si="52"/>
        <v>I0706282-81561BZ050-00001</v>
      </c>
      <c r="B855" s="251" t="s">
        <v>11009</v>
      </c>
      <c r="C855" s="251" t="s">
        <v>10117</v>
      </c>
      <c r="D855" s="251" t="s">
        <v>11001</v>
      </c>
      <c r="E855" s="251" t="s">
        <v>10027</v>
      </c>
      <c r="F855" s="251" t="s">
        <v>9976</v>
      </c>
      <c r="G855" s="251" t="s">
        <v>1345</v>
      </c>
      <c r="H855" s="251" t="s">
        <v>10148</v>
      </c>
      <c r="I855" s="257" t="str">
        <f t="shared" si="53"/>
        <v>-00001</v>
      </c>
      <c r="J855" s="251">
        <v>1</v>
      </c>
      <c r="K855" s="251">
        <v>1</v>
      </c>
      <c r="M855" s="251" t="s">
        <v>9993</v>
      </c>
      <c r="N855" s="251" t="s">
        <v>10903</v>
      </c>
      <c r="O855" s="251">
        <v>1</v>
      </c>
      <c r="Q855" s="251" t="s">
        <v>11009</v>
      </c>
      <c r="R855" s="251" t="s">
        <v>10028</v>
      </c>
      <c r="S855" s="252" t="s">
        <v>1344</v>
      </c>
      <c r="T855" s="251" t="str">
        <f t="shared" si="54"/>
        <v>I070628281561BZ050</v>
      </c>
      <c r="W855" s="251" t="str">
        <f t="shared" si="55"/>
        <v>I070628281561-BZ050</v>
      </c>
    </row>
    <row r="856" spans="1:23" x14ac:dyDescent="0.3">
      <c r="A856" s="256" t="str">
        <f t="shared" si="52"/>
        <v>I0706282-81561BZ250-00002</v>
      </c>
      <c r="B856" s="251" t="s">
        <v>11010</v>
      </c>
      <c r="C856" s="251" t="s">
        <v>10117</v>
      </c>
      <c r="D856" s="251" t="s">
        <v>11001</v>
      </c>
      <c r="E856" s="251" t="s">
        <v>10027</v>
      </c>
      <c r="F856" s="251" t="s">
        <v>9978</v>
      </c>
      <c r="G856" s="251" t="s">
        <v>1404</v>
      </c>
      <c r="H856" s="251" t="s">
        <v>3443</v>
      </c>
      <c r="I856" s="257" t="str">
        <f t="shared" si="53"/>
        <v>-00002</v>
      </c>
      <c r="J856" s="251">
        <v>2</v>
      </c>
      <c r="K856" s="251">
        <v>2</v>
      </c>
      <c r="M856" s="251" t="s">
        <v>9958</v>
      </c>
      <c r="N856" s="251" t="s">
        <v>10903</v>
      </c>
      <c r="O856" s="251">
        <v>2</v>
      </c>
      <c r="Q856" s="251" t="s">
        <v>11010</v>
      </c>
      <c r="R856" s="251" t="s">
        <v>10028</v>
      </c>
      <c r="S856" s="252" t="s">
        <v>1403</v>
      </c>
      <c r="T856" s="251" t="str">
        <f t="shared" si="54"/>
        <v>I070628281561BZ250</v>
      </c>
      <c r="W856" s="251" t="str">
        <f t="shared" si="55"/>
        <v>I070628281561-BZ250</v>
      </c>
    </row>
    <row r="857" spans="1:23" x14ac:dyDescent="0.3">
      <c r="A857" s="256" t="str">
        <f t="shared" si="52"/>
        <v>I0706283-81240BZ010A0-00001</v>
      </c>
      <c r="B857" s="251" t="s">
        <v>11011</v>
      </c>
      <c r="C857" s="251" t="s">
        <v>10117</v>
      </c>
      <c r="D857" s="251" t="s">
        <v>11012</v>
      </c>
      <c r="E857" s="251" t="s">
        <v>10027</v>
      </c>
      <c r="F857" s="251" t="s">
        <v>9957</v>
      </c>
      <c r="G857" s="251" t="s">
        <v>1489</v>
      </c>
      <c r="H857" s="251" t="s">
        <v>10500</v>
      </c>
      <c r="I857" s="257" t="str">
        <f t="shared" si="53"/>
        <v>-00001</v>
      </c>
      <c r="J857" s="251">
        <v>1</v>
      </c>
      <c r="K857" s="251">
        <v>1</v>
      </c>
      <c r="M857" s="251" t="s">
        <v>10007</v>
      </c>
      <c r="N857" s="251" t="s">
        <v>10984</v>
      </c>
      <c r="O857" s="251">
        <v>1</v>
      </c>
      <c r="Q857" s="251" t="s">
        <v>11011</v>
      </c>
      <c r="R857" s="251" t="s">
        <v>10307</v>
      </c>
      <c r="S857" s="252" t="s">
        <v>1488</v>
      </c>
      <c r="T857" s="251" t="str">
        <f t="shared" si="54"/>
        <v>I070628381240BZ010A0</v>
      </c>
      <c r="W857" s="251" t="str">
        <f t="shared" si="55"/>
        <v>I070628381240-BZ010-A0</v>
      </c>
    </row>
    <row r="858" spans="1:23" x14ac:dyDescent="0.3">
      <c r="A858" s="256" t="str">
        <f t="shared" si="52"/>
        <v>I0706283-81240BZ010B0-00004</v>
      </c>
      <c r="B858" s="251" t="s">
        <v>11013</v>
      </c>
      <c r="C858" s="251" t="s">
        <v>10117</v>
      </c>
      <c r="D858" s="251" t="s">
        <v>11012</v>
      </c>
      <c r="E858" s="251" t="s">
        <v>10027</v>
      </c>
      <c r="F858" s="251" t="s">
        <v>9962</v>
      </c>
      <c r="G858" s="251" t="s">
        <v>1484</v>
      </c>
      <c r="H858" s="251" t="s">
        <v>10500</v>
      </c>
      <c r="I858" s="257" t="str">
        <f t="shared" si="53"/>
        <v>-00004</v>
      </c>
      <c r="J858" s="251">
        <v>4</v>
      </c>
      <c r="K858" s="251">
        <v>4</v>
      </c>
      <c r="M858" s="251" t="s">
        <v>10007</v>
      </c>
      <c r="N858" s="251" t="s">
        <v>10984</v>
      </c>
      <c r="O858" s="251">
        <v>4</v>
      </c>
      <c r="Q858" s="251" t="s">
        <v>11013</v>
      </c>
      <c r="R858" s="251" t="s">
        <v>10307</v>
      </c>
      <c r="S858" s="252" t="s">
        <v>1483</v>
      </c>
      <c r="T858" s="251" t="str">
        <f t="shared" si="54"/>
        <v>I070628381240BZ010B0</v>
      </c>
      <c r="W858" s="251" t="str">
        <f t="shared" si="55"/>
        <v>I070628381240-BZ010-B0</v>
      </c>
    </row>
    <row r="859" spans="1:23" x14ac:dyDescent="0.3">
      <c r="A859" s="256" t="str">
        <f t="shared" si="52"/>
        <v>I0706283-81240BZ010B1-00002</v>
      </c>
      <c r="B859" s="251" t="s">
        <v>11014</v>
      </c>
      <c r="C859" s="251" t="s">
        <v>10117</v>
      </c>
      <c r="D859" s="251" t="s">
        <v>11012</v>
      </c>
      <c r="E859" s="251" t="s">
        <v>10027</v>
      </c>
      <c r="F859" s="251" t="s">
        <v>9964</v>
      </c>
      <c r="G859" s="251" t="s">
        <v>1495</v>
      </c>
      <c r="H859" s="251" t="s">
        <v>10502</v>
      </c>
      <c r="I859" s="257" t="str">
        <f t="shared" si="53"/>
        <v>-00002</v>
      </c>
      <c r="J859" s="251">
        <v>2</v>
      </c>
      <c r="K859" s="251">
        <v>2</v>
      </c>
      <c r="M859" s="251" t="s">
        <v>10007</v>
      </c>
      <c r="N859" s="251" t="s">
        <v>10984</v>
      </c>
      <c r="O859" s="251">
        <v>2</v>
      </c>
      <c r="Q859" s="251" t="s">
        <v>11014</v>
      </c>
      <c r="R859" s="251" t="s">
        <v>10307</v>
      </c>
      <c r="S859" s="252" t="s">
        <v>1494</v>
      </c>
      <c r="T859" s="251" t="str">
        <f t="shared" si="54"/>
        <v>I070628381240BZ010B1</v>
      </c>
      <c r="W859" s="251" t="str">
        <f t="shared" si="55"/>
        <v>I070628381240-BZ010-B1</v>
      </c>
    </row>
    <row r="860" spans="1:23" x14ac:dyDescent="0.3">
      <c r="A860" s="256" t="str">
        <f t="shared" si="52"/>
        <v>I0802142-811100W070-00011</v>
      </c>
      <c r="B860" s="251" t="s">
        <v>11015</v>
      </c>
      <c r="C860" s="251" t="s">
        <v>10151</v>
      </c>
      <c r="D860" s="251" t="s">
        <v>11016</v>
      </c>
      <c r="E860" s="251" t="s">
        <v>10027</v>
      </c>
      <c r="F860" s="251" t="s">
        <v>9957</v>
      </c>
      <c r="G860" s="251" t="s">
        <v>45</v>
      </c>
      <c r="H860" s="251" t="s">
        <v>5059</v>
      </c>
      <c r="I860" s="257" t="str">
        <f t="shared" si="53"/>
        <v>-00011</v>
      </c>
      <c r="J860" s="251">
        <v>11</v>
      </c>
      <c r="K860" s="251">
        <v>11</v>
      </c>
      <c r="M860" s="251" t="s">
        <v>9958</v>
      </c>
      <c r="N860" s="251" t="s">
        <v>10543</v>
      </c>
      <c r="O860" s="251">
        <v>11</v>
      </c>
      <c r="Q860" s="251" t="s">
        <v>11015</v>
      </c>
      <c r="R860" s="251" t="s">
        <v>10017</v>
      </c>
      <c r="S860" s="252" t="s">
        <v>44</v>
      </c>
      <c r="T860" s="251" t="str">
        <f t="shared" si="54"/>
        <v>I0802142811100W070</v>
      </c>
      <c r="W860" s="251" t="str">
        <f t="shared" si="55"/>
        <v>I080214281110-0W070</v>
      </c>
    </row>
    <row r="861" spans="1:23" x14ac:dyDescent="0.3">
      <c r="A861" s="256" t="str">
        <f t="shared" si="52"/>
        <v>I0802142-811500W070-00010</v>
      </c>
      <c r="B861" s="251" t="s">
        <v>11017</v>
      </c>
      <c r="C861" s="251" t="s">
        <v>10151</v>
      </c>
      <c r="D861" s="251" t="s">
        <v>11016</v>
      </c>
      <c r="E861" s="251" t="s">
        <v>10027</v>
      </c>
      <c r="F861" s="251" t="s">
        <v>9962</v>
      </c>
      <c r="G861" s="251" t="s">
        <v>53</v>
      </c>
      <c r="H861" s="251" t="s">
        <v>5060</v>
      </c>
      <c r="I861" s="257" t="str">
        <f t="shared" si="53"/>
        <v>-00010</v>
      </c>
      <c r="J861" s="251">
        <v>10</v>
      </c>
      <c r="K861" s="251">
        <v>10</v>
      </c>
      <c r="M861" s="251" t="s">
        <v>9958</v>
      </c>
      <c r="N861" s="251" t="s">
        <v>10543</v>
      </c>
      <c r="O861" s="251">
        <v>10</v>
      </c>
      <c r="Q861" s="251" t="s">
        <v>11017</v>
      </c>
      <c r="R861" s="251" t="s">
        <v>10017</v>
      </c>
      <c r="S861" s="252" t="s">
        <v>52</v>
      </c>
      <c r="T861" s="251" t="str">
        <f t="shared" si="54"/>
        <v>I0802142811500W070</v>
      </c>
      <c r="W861" s="251" t="str">
        <f t="shared" si="55"/>
        <v>I080214281150-0W070</v>
      </c>
    </row>
    <row r="862" spans="1:23" x14ac:dyDescent="0.3">
      <c r="A862" s="256" t="str">
        <f t="shared" si="52"/>
        <v>I0306135-525620K070-00002</v>
      </c>
      <c r="B862" s="251" t="s">
        <v>11018</v>
      </c>
      <c r="C862" s="251" t="s">
        <v>9954</v>
      </c>
      <c r="D862" s="251" t="s">
        <v>11019</v>
      </c>
      <c r="E862" s="251" t="s">
        <v>10214</v>
      </c>
      <c r="F862" s="251" t="s">
        <v>9957</v>
      </c>
      <c r="G862" s="251" t="s">
        <v>732</v>
      </c>
      <c r="H862" s="251" t="s">
        <v>10161</v>
      </c>
      <c r="I862" s="257" t="str">
        <f t="shared" si="53"/>
        <v>-00002</v>
      </c>
      <c r="J862" s="251">
        <v>2</v>
      </c>
      <c r="K862" s="251">
        <v>2</v>
      </c>
      <c r="M862" s="251" t="s">
        <v>10007</v>
      </c>
      <c r="N862" s="251" t="s">
        <v>10543</v>
      </c>
      <c r="O862" s="251">
        <v>2</v>
      </c>
      <c r="Q862" s="251" t="s">
        <v>11018</v>
      </c>
      <c r="R862" s="251" t="s">
        <v>9960</v>
      </c>
      <c r="S862" s="252" t="s">
        <v>731</v>
      </c>
      <c r="T862" s="251" t="str">
        <f t="shared" si="54"/>
        <v>I0306135525620K070</v>
      </c>
      <c r="W862" s="251" t="str">
        <f t="shared" si="55"/>
        <v>I030613552562-0K070</v>
      </c>
    </row>
    <row r="863" spans="1:23" x14ac:dyDescent="0.3">
      <c r="A863" s="256" t="str">
        <f t="shared" si="52"/>
        <v>I0306135-525630K010-00001</v>
      </c>
      <c r="B863" s="251" t="s">
        <v>11020</v>
      </c>
      <c r="C863" s="251" t="s">
        <v>9954</v>
      </c>
      <c r="D863" s="251" t="s">
        <v>11019</v>
      </c>
      <c r="E863" s="251" t="s">
        <v>10214</v>
      </c>
      <c r="F863" s="251" t="s">
        <v>9962</v>
      </c>
      <c r="G863" s="251" t="s">
        <v>749</v>
      </c>
      <c r="H863" s="251" t="s">
        <v>10163</v>
      </c>
      <c r="I863" s="257" t="str">
        <f t="shared" si="53"/>
        <v>-00001</v>
      </c>
      <c r="J863" s="251">
        <v>1</v>
      </c>
      <c r="K863" s="251">
        <v>1</v>
      </c>
      <c r="M863" s="251" t="s">
        <v>10007</v>
      </c>
      <c r="N863" s="251" t="s">
        <v>10543</v>
      </c>
      <c r="O863" s="251">
        <v>1</v>
      </c>
      <c r="Q863" s="251" t="s">
        <v>11020</v>
      </c>
      <c r="R863" s="251" t="s">
        <v>9960</v>
      </c>
      <c r="S863" s="252" t="s">
        <v>748</v>
      </c>
      <c r="T863" s="251" t="str">
        <f t="shared" si="54"/>
        <v>I0306135525630K010</v>
      </c>
      <c r="W863" s="251" t="str">
        <f t="shared" si="55"/>
        <v>I030613552563-0K010</v>
      </c>
    </row>
    <row r="864" spans="1:23" x14ac:dyDescent="0.3">
      <c r="A864" s="256" t="str">
        <f t="shared" si="52"/>
        <v>I0306135-811100K520-00005</v>
      </c>
      <c r="B864" s="251" t="s">
        <v>11021</v>
      </c>
      <c r="C864" s="251" t="s">
        <v>9954</v>
      </c>
      <c r="D864" s="251" t="s">
        <v>11019</v>
      </c>
      <c r="E864" s="251" t="s">
        <v>10214</v>
      </c>
      <c r="F864" s="251" t="s">
        <v>9964</v>
      </c>
      <c r="G864" s="251" t="s">
        <v>269</v>
      </c>
      <c r="H864" s="251" t="s">
        <v>3422</v>
      </c>
      <c r="I864" s="257" t="str">
        <f t="shared" si="53"/>
        <v>-00005</v>
      </c>
      <c r="J864" s="251">
        <v>5</v>
      </c>
      <c r="K864" s="251">
        <v>5</v>
      </c>
      <c r="M864" s="251" t="s">
        <v>9958</v>
      </c>
      <c r="N864" s="251" t="s">
        <v>10543</v>
      </c>
      <c r="O864" s="251">
        <v>5</v>
      </c>
      <c r="Q864" s="251" t="s">
        <v>11021</v>
      </c>
      <c r="R864" s="251" t="s">
        <v>9960</v>
      </c>
      <c r="S864" s="252" t="s">
        <v>7</v>
      </c>
      <c r="T864" s="251" t="str">
        <f t="shared" si="54"/>
        <v>I0306135811100K520</v>
      </c>
      <c r="W864" s="251" t="str">
        <f t="shared" si="55"/>
        <v>I030613581110-0K520</v>
      </c>
    </row>
    <row r="865" spans="1:23" x14ac:dyDescent="0.3">
      <c r="A865" s="256" t="str">
        <f t="shared" si="52"/>
        <v>I0306135-811100K580-00005</v>
      </c>
      <c r="B865" s="251" t="s">
        <v>11022</v>
      </c>
      <c r="C865" s="251" t="s">
        <v>9954</v>
      </c>
      <c r="D865" s="251" t="s">
        <v>11019</v>
      </c>
      <c r="E865" s="251" t="s">
        <v>10214</v>
      </c>
      <c r="F865" s="251" t="s">
        <v>9966</v>
      </c>
      <c r="G865" s="251" t="s">
        <v>429</v>
      </c>
      <c r="H865" s="251" t="s">
        <v>3422</v>
      </c>
      <c r="I865" s="257" t="str">
        <f t="shared" si="53"/>
        <v>-00005</v>
      </c>
      <c r="J865" s="251">
        <v>5</v>
      </c>
      <c r="K865" s="251">
        <v>5</v>
      </c>
      <c r="M865" s="251" t="s">
        <v>9958</v>
      </c>
      <c r="N865" s="251" t="s">
        <v>10543</v>
      </c>
      <c r="O865" s="251">
        <v>5</v>
      </c>
      <c r="Q865" s="251" t="s">
        <v>11022</v>
      </c>
      <c r="R865" s="251" t="s">
        <v>9960</v>
      </c>
      <c r="S865" s="252" t="s">
        <v>428</v>
      </c>
      <c r="T865" s="251" t="str">
        <f t="shared" si="54"/>
        <v>I0306135811100K580</v>
      </c>
      <c r="W865" s="251" t="str">
        <f t="shared" si="55"/>
        <v>I030613581110-0K580</v>
      </c>
    </row>
    <row r="866" spans="1:23" x14ac:dyDescent="0.3">
      <c r="A866" s="256" t="str">
        <f t="shared" si="52"/>
        <v>I0306135-811300K520-00015</v>
      </c>
      <c r="B866" s="251" t="s">
        <v>11023</v>
      </c>
      <c r="C866" s="251" t="s">
        <v>9954</v>
      </c>
      <c r="D866" s="251" t="s">
        <v>11019</v>
      </c>
      <c r="E866" s="251" t="s">
        <v>10214</v>
      </c>
      <c r="F866" s="251" t="s">
        <v>9968</v>
      </c>
      <c r="G866" s="251" t="s">
        <v>277</v>
      </c>
      <c r="H866" s="251" t="s">
        <v>5101</v>
      </c>
      <c r="I866" s="257" t="str">
        <f t="shared" si="53"/>
        <v>-00015</v>
      </c>
      <c r="J866" s="251">
        <v>15</v>
      </c>
      <c r="K866" s="251">
        <v>15</v>
      </c>
      <c r="M866" s="251" t="s">
        <v>9958</v>
      </c>
      <c r="N866" s="251" t="s">
        <v>10543</v>
      </c>
      <c r="O866" s="251">
        <v>15</v>
      </c>
      <c r="Q866" s="251" t="s">
        <v>11023</v>
      </c>
      <c r="R866" s="251" t="s">
        <v>9960</v>
      </c>
      <c r="S866" s="252" t="s">
        <v>276</v>
      </c>
      <c r="T866" s="251" t="str">
        <f t="shared" si="54"/>
        <v>I0306135811300K520</v>
      </c>
      <c r="W866" s="251" t="str">
        <f t="shared" si="55"/>
        <v>I030613581130-0K520</v>
      </c>
    </row>
    <row r="867" spans="1:23" x14ac:dyDescent="0.3">
      <c r="A867" s="256" t="str">
        <f t="shared" si="52"/>
        <v>I0306135-811300K580-00008</v>
      </c>
      <c r="B867" s="251" t="s">
        <v>11024</v>
      </c>
      <c r="C867" s="251" t="s">
        <v>9954</v>
      </c>
      <c r="D867" s="251" t="s">
        <v>11019</v>
      </c>
      <c r="E867" s="251" t="s">
        <v>10214</v>
      </c>
      <c r="F867" s="251" t="s">
        <v>9970</v>
      </c>
      <c r="G867" s="251" t="s">
        <v>434</v>
      </c>
      <c r="H867" s="251" t="s">
        <v>5101</v>
      </c>
      <c r="I867" s="257" t="str">
        <f t="shared" si="53"/>
        <v>-00008</v>
      </c>
      <c r="J867" s="251">
        <v>8</v>
      </c>
      <c r="K867" s="251">
        <v>8</v>
      </c>
      <c r="M867" s="251" t="s">
        <v>9958</v>
      </c>
      <c r="N867" s="251" t="s">
        <v>10543</v>
      </c>
      <c r="O867" s="251">
        <v>8</v>
      </c>
      <c r="Q867" s="251" t="s">
        <v>11024</v>
      </c>
      <c r="R867" s="251" t="s">
        <v>9960</v>
      </c>
      <c r="S867" s="252" t="s">
        <v>433</v>
      </c>
      <c r="T867" s="251" t="str">
        <f t="shared" si="54"/>
        <v>I0306135811300K580</v>
      </c>
      <c r="W867" s="251" t="str">
        <f t="shared" si="55"/>
        <v>I030613581130-0K580</v>
      </c>
    </row>
    <row r="868" spans="1:23" x14ac:dyDescent="0.3">
      <c r="A868" s="256" t="str">
        <f t="shared" si="52"/>
        <v>I0306135-8113852570-00002</v>
      </c>
      <c r="B868" s="251" t="s">
        <v>11025</v>
      </c>
      <c r="C868" s="251" t="s">
        <v>9954</v>
      </c>
      <c r="D868" s="251" t="s">
        <v>11019</v>
      </c>
      <c r="E868" s="251" t="s">
        <v>10214</v>
      </c>
      <c r="F868" s="251" t="s">
        <v>9972</v>
      </c>
      <c r="G868" s="251" t="s">
        <v>955</v>
      </c>
      <c r="H868" s="251" t="s">
        <v>10349</v>
      </c>
      <c r="I868" s="257" t="str">
        <f t="shared" si="53"/>
        <v>-00002</v>
      </c>
      <c r="J868" s="251">
        <v>2</v>
      </c>
      <c r="K868" s="251">
        <v>2</v>
      </c>
      <c r="M868" s="251" t="s">
        <v>10007</v>
      </c>
      <c r="N868" s="251" t="s">
        <v>10543</v>
      </c>
      <c r="O868" s="251">
        <v>2</v>
      </c>
      <c r="Q868" s="251" t="s">
        <v>11025</v>
      </c>
      <c r="R868" s="251" t="s">
        <v>9960</v>
      </c>
      <c r="S868" s="252">
        <v>8113852570</v>
      </c>
      <c r="T868" s="251" t="str">
        <f t="shared" si="54"/>
        <v>I03061358113852570</v>
      </c>
      <c r="W868" s="251" t="str">
        <f t="shared" si="55"/>
        <v>I030613581138-52570</v>
      </c>
    </row>
    <row r="869" spans="1:23" x14ac:dyDescent="0.3">
      <c r="A869" s="256" t="str">
        <f t="shared" si="52"/>
        <v>I0306135-811500K520-00005</v>
      </c>
      <c r="B869" s="251" t="s">
        <v>11026</v>
      </c>
      <c r="C869" s="251" t="s">
        <v>9954</v>
      </c>
      <c r="D869" s="251" t="s">
        <v>11019</v>
      </c>
      <c r="E869" s="251" t="s">
        <v>10214</v>
      </c>
      <c r="F869" s="251" t="s">
        <v>9974</v>
      </c>
      <c r="G869" s="251" t="s">
        <v>280</v>
      </c>
      <c r="H869" s="251" t="s">
        <v>3429</v>
      </c>
      <c r="I869" s="257" t="str">
        <f t="shared" si="53"/>
        <v>-00005</v>
      </c>
      <c r="J869" s="251">
        <v>5</v>
      </c>
      <c r="K869" s="251">
        <v>5</v>
      </c>
      <c r="M869" s="251" t="s">
        <v>9958</v>
      </c>
      <c r="N869" s="251" t="s">
        <v>10543</v>
      </c>
      <c r="O869" s="251">
        <v>5</v>
      </c>
      <c r="Q869" s="251" t="s">
        <v>11026</v>
      </c>
      <c r="R869" s="251" t="s">
        <v>9960</v>
      </c>
      <c r="S869" s="252" t="s">
        <v>12</v>
      </c>
      <c r="T869" s="251" t="str">
        <f t="shared" si="54"/>
        <v>I0306135811500K520</v>
      </c>
      <c r="W869" s="251" t="str">
        <f t="shared" si="55"/>
        <v>I030613581150-0K520</v>
      </c>
    </row>
    <row r="870" spans="1:23" x14ac:dyDescent="0.3">
      <c r="A870" s="256" t="str">
        <f t="shared" si="52"/>
        <v>I0306135-811500K580-00006</v>
      </c>
      <c r="B870" s="251" t="s">
        <v>11027</v>
      </c>
      <c r="C870" s="251" t="s">
        <v>9954</v>
      </c>
      <c r="D870" s="251" t="s">
        <v>11019</v>
      </c>
      <c r="E870" s="251" t="s">
        <v>10214</v>
      </c>
      <c r="F870" s="251" t="s">
        <v>9976</v>
      </c>
      <c r="G870" s="251" t="s">
        <v>437</v>
      </c>
      <c r="H870" s="251" t="s">
        <v>3429</v>
      </c>
      <c r="I870" s="257" t="str">
        <f t="shared" si="53"/>
        <v>-00006</v>
      </c>
      <c r="J870" s="251">
        <v>6</v>
      </c>
      <c r="K870" s="251">
        <v>6</v>
      </c>
      <c r="M870" s="251" t="s">
        <v>9958</v>
      </c>
      <c r="N870" s="251" t="s">
        <v>10543</v>
      </c>
      <c r="O870" s="251">
        <v>6</v>
      </c>
      <c r="Q870" s="251" t="s">
        <v>11027</v>
      </c>
      <c r="R870" s="251" t="s">
        <v>9960</v>
      </c>
      <c r="S870" s="252" t="s">
        <v>436</v>
      </c>
      <c r="T870" s="251" t="str">
        <f t="shared" si="54"/>
        <v>I0306135811500K580</v>
      </c>
      <c r="W870" s="251" t="str">
        <f t="shared" si="55"/>
        <v>I030613581150-0K580</v>
      </c>
    </row>
    <row r="871" spans="1:23" x14ac:dyDescent="0.3">
      <c r="A871" s="256" t="str">
        <f t="shared" si="52"/>
        <v>I0306135-811700K520-00015</v>
      </c>
      <c r="B871" s="251" t="s">
        <v>11028</v>
      </c>
      <c r="C871" s="251" t="s">
        <v>9954</v>
      </c>
      <c r="D871" s="251" t="s">
        <v>11019</v>
      </c>
      <c r="E871" s="251" t="s">
        <v>10214</v>
      </c>
      <c r="F871" s="251" t="s">
        <v>9978</v>
      </c>
      <c r="G871" s="251" t="s">
        <v>285</v>
      </c>
      <c r="H871" s="251" t="s">
        <v>5102</v>
      </c>
      <c r="I871" s="257" t="str">
        <f t="shared" si="53"/>
        <v>-00015</v>
      </c>
      <c r="J871" s="251">
        <v>15</v>
      </c>
      <c r="K871" s="251">
        <v>15</v>
      </c>
      <c r="M871" s="251" t="s">
        <v>9958</v>
      </c>
      <c r="N871" s="251" t="s">
        <v>10543</v>
      </c>
      <c r="O871" s="251">
        <v>15</v>
      </c>
      <c r="Q871" s="251" t="s">
        <v>11028</v>
      </c>
      <c r="R871" s="251" t="s">
        <v>9960</v>
      </c>
      <c r="S871" s="252" t="s">
        <v>284</v>
      </c>
      <c r="T871" s="251" t="str">
        <f t="shared" si="54"/>
        <v>I0306135811700K520</v>
      </c>
      <c r="W871" s="251" t="str">
        <f t="shared" si="55"/>
        <v>I030613581170-0K520</v>
      </c>
    </row>
    <row r="872" spans="1:23" x14ac:dyDescent="0.3">
      <c r="A872" s="256" t="str">
        <f t="shared" si="52"/>
        <v>I0306135-811700K580-00019</v>
      </c>
      <c r="B872" s="251" t="s">
        <v>11029</v>
      </c>
      <c r="C872" s="251" t="s">
        <v>9954</v>
      </c>
      <c r="D872" s="251" t="s">
        <v>11019</v>
      </c>
      <c r="E872" s="251" t="s">
        <v>10214</v>
      </c>
      <c r="F872" s="251" t="s">
        <v>9980</v>
      </c>
      <c r="G872" s="251" t="s">
        <v>442</v>
      </c>
      <c r="H872" s="251" t="s">
        <v>5102</v>
      </c>
      <c r="I872" s="257" t="str">
        <f t="shared" si="53"/>
        <v>-00019</v>
      </c>
      <c r="J872" s="251">
        <v>19</v>
      </c>
      <c r="K872" s="251">
        <v>19</v>
      </c>
      <c r="M872" s="251" t="s">
        <v>9958</v>
      </c>
      <c r="N872" s="251" t="s">
        <v>10543</v>
      </c>
      <c r="O872" s="251">
        <v>19</v>
      </c>
      <c r="Q872" s="251" t="s">
        <v>11029</v>
      </c>
      <c r="R872" s="251" t="s">
        <v>9960</v>
      </c>
      <c r="S872" s="252" t="s">
        <v>441</v>
      </c>
      <c r="T872" s="251" t="str">
        <f t="shared" si="54"/>
        <v>I0306135811700K580</v>
      </c>
      <c r="W872" s="251" t="str">
        <f t="shared" si="55"/>
        <v>I030613581170-0K580</v>
      </c>
    </row>
    <row r="873" spans="1:23" x14ac:dyDescent="0.3">
      <c r="A873" s="256" t="str">
        <f t="shared" si="52"/>
        <v>I0306135-815500K210-00002</v>
      </c>
      <c r="B873" s="251" t="s">
        <v>11030</v>
      </c>
      <c r="C873" s="251" t="s">
        <v>9954</v>
      </c>
      <c r="D873" s="251" t="s">
        <v>11019</v>
      </c>
      <c r="E873" s="251" t="s">
        <v>10214</v>
      </c>
      <c r="F873" s="251" t="s">
        <v>9982</v>
      </c>
      <c r="G873" s="251" t="s">
        <v>654</v>
      </c>
      <c r="H873" s="251" t="s">
        <v>5202</v>
      </c>
      <c r="I873" s="257" t="str">
        <f t="shared" si="53"/>
        <v>-00002</v>
      </c>
      <c r="J873" s="251">
        <v>2</v>
      </c>
      <c r="K873" s="251">
        <v>2</v>
      </c>
      <c r="M873" s="251" t="s">
        <v>9958</v>
      </c>
      <c r="N873" s="251" t="s">
        <v>10543</v>
      </c>
      <c r="O873" s="251">
        <v>2</v>
      </c>
      <c r="Q873" s="251" t="s">
        <v>11030</v>
      </c>
      <c r="R873" s="251" t="s">
        <v>9960</v>
      </c>
      <c r="S873" s="252" t="s">
        <v>653</v>
      </c>
      <c r="T873" s="251" t="str">
        <f t="shared" si="54"/>
        <v>I0306135815500K210</v>
      </c>
      <c r="W873" s="251" t="str">
        <f t="shared" si="55"/>
        <v>I030613581550-0K210</v>
      </c>
    </row>
    <row r="874" spans="1:23" x14ac:dyDescent="0.3">
      <c r="A874" s="256" t="str">
        <f t="shared" si="52"/>
        <v>I0306135-815500K630-00001</v>
      </c>
      <c r="B874" s="251" t="s">
        <v>11031</v>
      </c>
      <c r="C874" s="251" t="s">
        <v>9954</v>
      </c>
      <c r="D874" s="251" t="s">
        <v>11019</v>
      </c>
      <c r="E874" s="251" t="s">
        <v>10214</v>
      </c>
      <c r="F874" s="251" t="s">
        <v>9984</v>
      </c>
      <c r="G874" s="251" t="s">
        <v>3385</v>
      </c>
      <c r="H874" s="251" t="s">
        <v>5202</v>
      </c>
      <c r="I874" s="257" t="str">
        <f t="shared" si="53"/>
        <v>-00001</v>
      </c>
      <c r="J874" s="251">
        <v>1</v>
      </c>
      <c r="K874" s="251">
        <v>1</v>
      </c>
      <c r="M874" s="251" t="s">
        <v>9958</v>
      </c>
      <c r="N874" s="251" t="s">
        <v>10543</v>
      </c>
      <c r="O874" s="251">
        <v>1</v>
      </c>
      <c r="Q874" s="251" t="s">
        <v>11031</v>
      </c>
      <c r="R874" s="251" t="s">
        <v>9960</v>
      </c>
      <c r="S874" s="252" t="s">
        <v>3366</v>
      </c>
      <c r="T874" s="251" t="str">
        <f t="shared" si="54"/>
        <v>I0306135815500K630</v>
      </c>
      <c r="W874" s="251" t="str">
        <f t="shared" si="55"/>
        <v>I030613581550-0K630</v>
      </c>
    </row>
    <row r="875" spans="1:23" x14ac:dyDescent="0.3">
      <c r="A875" s="256" t="str">
        <f t="shared" si="52"/>
        <v>I0306135-815510K240-00012</v>
      </c>
      <c r="B875" s="251" t="s">
        <v>11032</v>
      </c>
      <c r="C875" s="251" t="s">
        <v>9954</v>
      </c>
      <c r="D875" s="251" t="s">
        <v>11019</v>
      </c>
      <c r="E875" s="251" t="s">
        <v>10214</v>
      </c>
      <c r="F875" s="251" t="s">
        <v>9986</v>
      </c>
      <c r="G875" s="251" t="s">
        <v>740</v>
      </c>
      <c r="H875" s="251" t="s">
        <v>3436</v>
      </c>
      <c r="I875" s="257" t="str">
        <f t="shared" si="53"/>
        <v>-00012</v>
      </c>
      <c r="J875" s="251">
        <v>12</v>
      </c>
      <c r="K875" s="251">
        <v>12</v>
      </c>
      <c r="M875" s="251" t="s">
        <v>9958</v>
      </c>
      <c r="N875" s="251" t="s">
        <v>10543</v>
      </c>
      <c r="O875" s="251">
        <v>12</v>
      </c>
      <c r="Q875" s="251" t="s">
        <v>11032</v>
      </c>
      <c r="R875" s="251" t="s">
        <v>9960</v>
      </c>
      <c r="S875" s="252" t="s">
        <v>9</v>
      </c>
      <c r="T875" s="251" t="str">
        <f t="shared" si="54"/>
        <v>I0306135815510K240</v>
      </c>
      <c r="W875" s="251" t="str">
        <f t="shared" si="55"/>
        <v>I030613581551-0K240</v>
      </c>
    </row>
    <row r="876" spans="1:23" x14ac:dyDescent="0.3">
      <c r="A876" s="256" t="str">
        <f t="shared" si="52"/>
        <v>I0306135-815600K210-00009</v>
      </c>
      <c r="B876" s="251" t="s">
        <v>11033</v>
      </c>
      <c r="C876" s="251" t="s">
        <v>9954</v>
      </c>
      <c r="D876" s="251" t="s">
        <v>11019</v>
      </c>
      <c r="E876" s="251" t="s">
        <v>10214</v>
      </c>
      <c r="F876" s="251" t="s">
        <v>9988</v>
      </c>
      <c r="G876" s="251" t="s">
        <v>670</v>
      </c>
      <c r="H876" s="251" t="s">
        <v>5204</v>
      </c>
      <c r="I876" s="257" t="str">
        <f t="shared" si="53"/>
        <v>-00009</v>
      </c>
      <c r="J876" s="251">
        <v>9</v>
      </c>
      <c r="K876" s="251">
        <v>9</v>
      </c>
      <c r="M876" s="251" t="s">
        <v>9958</v>
      </c>
      <c r="N876" s="251" t="s">
        <v>10543</v>
      </c>
      <c r="O876" s="251">
        <v>9</v>
      </c>
      <c r="Q876" s="251" t="s">
        <v>11033</v>
      </c>
      <c r="R876" s="251" t="s">
        <v>9960</v>
      </c>
      <c r="S876" s="252" t="s">
        <v>13</v>
      </c>
      <c r="T876" s="251" t="str">
        <f t="shared" si="54"/>
        <v>I0306135815600K210</v>
      </c>
      <c r="W876" s="251" t="str">
        <f t="shared" si="55"/>
        <v>I030613581560-0K210</v>
      </c>
    </row>
    <row r="877" spans="1:23" x14ac:dyDescent="0.3">
      <c r="A877" s="256" t="str">
        <f t="shared" si="52"/>
        <v>I0306135-815600K240-00006</v>
      </c>
      <c r="B877" s="251" t="s">
        <v>11034</v>
      </c>
      <c r="C877" s="251" t="s">
        <v>9954</v>
      </c>
      <c r="D877" s="251" t="s">
        <v>11019</v>
      </c>
      <c r="E877" s="251" t="s">
        <v>10214</v>
      </c>
      <c r="F877" s="251" t="s">
        <v>9990</v>
      </c>
      <c r="G877" s="251" t="s">
        <v>744</v>
      </c>
      <c r="H877" s="251" t="s">
        <v>5204</v>
      </c>
      <c r="I877" s="257" t="str">
        <f t="shared" si="53"/>
        <v>-00006</v>
      </c>
      <c r="J877" s="251">
        <v>6</v>
      </c>
      <c r="K877" s="251">
        <v>6</v>
      </c>
      <c r="M877" s="251" t="s">
        <v>9958</v>
      </c>
      <c r="N877" s="251" t="s">
        <v>10543</v>
      </c>
      <c r="O877" s="251">
        <v>6</v>
      </c>
      <c r="Q877" s="251" t="s">
        <v>11034</v>
      </c>
      <c r="R877" s="251" t="s">
        <v>9960</v>
      </c>
      <c r="S877" s="252" t="s">
        <v>743</v>
      </c>
      <c r="T877" s="251" t="str">
        <f t="shared" si="54"/>
        <v>I0306135815600K240</v>
      </c>
      <c r="W877" s="251" t="str">
        <f t="shared" si="55"/>
        <v>I030613581560-0K240</v>
      </c>
    </row>
    <row r="878" spans="1:23" x14ac:dyDescent="0.3">
      <c r="A878" s="256" t="str">
        <f t="shared" si="52"/>
        <v>I0306135-815600K590-00003</v>
      </c>
      <c r="B878" s="251" t="s">
        <v>11035</v>
      </c>
      <c r="C878" s="251" t="s">
        <v>9954</v>
      </c>
      <c r="D878" s="251" t="s">
        <v>11019</v>
      </c>
      <c r="E878" s="251" t="s">
        <v>10214</v>
      </c>
      <c r="F878" s="251" t="s">
        <v>9992</v>
      </c>
      <c r="G878" s="251" t="s">
        <v>3386</v>
      </c>
      <c r="H878" s="251" t="s">
        <v>5204</v>
      </c>
      <c r="I878" s="257" t="str">
        <f t="shared" si="53"/>
        <v>-00003</v>
      </c>
      <c r="J878" s="251">
        <v>3</v>
      </c>
      <c r="K878" s="251">
        <v>3</v>
      </c>
      <c r="M878" s="251" t="s">
        <v>9958</v>
      </c>
      <c r="N878" s="251" t="s">
        <v>10543</v>
      </c>
      <c r="O878" s="251">
        <v>3</v>
      </c>
      <c r="Q878" s="251" t="s">
        <v>11035</v>
      </c>
      <c r="R878" s="251" t="s">
        <v>9960</v>
      </c>
      <c r="S878" s="252" t="s">
        <v>3370</v>
      </c>
      <c r="T878" s="251" t="str">
        <f t="shared" si="54"/>
        <v>I0306135815600K590</v>
      </c>
      <c r="W878" s="251" t="str">
        <f t="shared" si="55"/>
        <v>I030613581560-0K590</v>
      </c>
    </row>
    <row r="879" spans="1:23" x14ac:dyDescent="0.3">
      <c r="A879" s="256" t="str">
        <f t="shared" si="52"/>
        <v>I0306135-815610D891-00001</v>
      </c>
      <c r="B879" s="251" t="s">
        <v>11036</v>
      </c>
      <c r="C879" s="251" t="s">
        <v>9954</v>
      </c>
      <c r="D879" s="251" t="s">
        <v>11019</v>
      </c>
      <c r="E879" s="251" t="s">
        <v>10214</v>
      </c>
      <c r="F879" s="251" t="s">
        <v>9995</v>
      </c>
      <c r="G879" s="251" t="s">
        <v>3402</v>
      </c>
      <c r="H879" s="251" t="s">
        <v>3443</v>
      </c>
      <c r="I879" s="257" t="str">
        <f t="shared" si="53"/>
        <v>-00001</v>
      </c>
      <c r="J879" s="251">
        <v>1</v>
      </c>
      <c r="K879" s="251">
        <v>1</v>
      </c>
      <c r="M879" s="251" t="s">
        <v>9958</v>
      </c>
      <c r="N879" s="251" t="s">
        <v>10543</v>
      </c>
      <c r="O879" s="251">
        <v>1</v>
      </c>
      <c r="Q879" s="251" t="s">
        <v>11036</v>
      </c>
      <c r="R879" s="251" t="s">
        <v>9960</v>
      </c>
      <c r="S879" s="252" t="s">
        <v>3401</v>
      </c>
      <c r="T879" s="251" t="str">
        <f t="shared" si="54"/>
        <v>I0306135815610D891</v>
      </c>
      <c r="W879" s="251" t="str">
        <f t="shared" si="55"/>
        <v>I030613581561-0D891</v>
      </c>
    </row>
    <row r="880" spans="1:23" x14ac:dyDescent="0.3">
      <c r="A880" s="256" t="str">
        <f t="shared" si="52"/>
        <v>I0306135-815610K240-00012</v>
      </c>
      <c r="B880" s="251" t="s">
        <v>11037</v>
      </c>
      <c r="C880" s="251" t="s">
        <v>9954</v>
      </c>
      <c r="D880" s="251" t="s">
        <v>11019</v>
      </c>
      <c r="E880" s="251" t="s">
        <v>10214</v>
      </c>
      <c r="F880" s="251" t="s">
        <v>9997</v>
      </c>
      <c r="G880" s="251" t="s">
        <v>753</v>
      </c>
      <c r="H880" s="251" t="s">
        <v>3443</v>
      </c>
      <c r="I880" s="257" t="str">
        <f t="shared" si="53"/>
        <v>-00012</v>
      </c>
      <c r="J880" s="251">
        <v>12</v>
      </c>
      <c r="K880" s="251">
        <v>12</v>
      </c>
      <c r="M880" s="251" t="s">
        <v>9958</v>
      </c>
      <c r="N880" s="251" t="s">
        <v>10543</v>
      </c>
      <c r="O880" s="251">
        <v>12</v>
      </c>
      <c r="Q880" s="251" t="s">
        <v>11037</v>
      </c>
      <c r="R880" s="251" t="s">
        <v>9960</v>
      </c>
      <c r="S880" s="252" t="s">
        <v>10</v>
      </c>
      <c r="T880" s="251" t="str">
        <f t="shared" si="54"/>
        <v>I0306135815610K240</v>
      </c>
      <c r="W880" s="251" t="str">
        <f t="shared" si="55"/>
        <v>I030613581561-0K240</v>
      </c>
    </row>
    <row r="881" spans="1:23" x14ac:dyDescent="0.3">
      <c r="A881" s="256" t="str">
        <f t="shared" si="52"/>
        <v>I0306135-815800K050-00004</v>
      </c>
      <c r="B881" s="251" t="s">
        <v>11038</v>
      </c>
      <c r="C881" s="251" t="s">
        <v>9954</v>
      </c>
      <c r="D881" s="251" t="s">
        <v>11019</v>
      </c>
      <c r="E881" s="251" t="s">
        <v>10214</v>
      </c>
      <c r="F881" s="251" t="s">
        <v>10000</v>
      </c>
      <c r="G881" s="251" t="s">
        <v>756</v>
      </c>
      <c r="H881" s="251" t="s">
        <v>758</v>
      </c>
      <c r="I881" s="257" t="str">
        <f t="shared" si="53"/>
        <v>-00004</v>
      </c>
      <c r="J881" s="251">
        <v>4</v>
      </c>
      <c r="K881" s="251">
        <v>4</v>
      </c>
      <c r="M881" s="251" t="s">
        <v>9958</v>
      </c>
      <c r="N881" s="251" t="s">
        <v>10543</v>
      </c>
      <c r="O881" s="251">
        <v>4</v>
      </c>
      <c r="Q881" s="251" t="s">
        <v>11038</v>
      </c>
      <c r="R881" s="251" t="s">
        <v>9960</v>
      </c>
      <c r="S881" s="252" t="s">
        <v>6</v>
      </c>
      <c r="T881" s="251" t="str">
        <f t="shared" si="54"/>
        <v>I0306135815800K050</v>
      </c>
      <c r="W881" s="251" t="str">
        <f t="shared" si="55"/>
        <v>I030613581580-0K050</v>
      </c>
    </row>
    <row r="882" spans="1:23" x14ac:dyDescent="0.3">
      <c r="A882" s="256" t="str">
        <f t="shared" si="52"/>
        <v>I0306135-815800K260-00002</v>
      </c>
      <c r="B882" s="251" t="s">
        <v>11039</v>
      </c>
      <c r="C882" s="251" t="s">
        <v>9954</v>
      </c>
      <c r="D882" s="251" t="s">
        <v>11019</v>
      </c>
      <c r="E882" s="251" t="s">
        <v>10214</v>
      </c>
      <c r="F882" s="251" t="s">
        <v>10002</v>
      </c>
      <c r="G882" s="251" t="s">
        <v>3387</v>
      </c>
      <c r="H882" s="251" t="s">
        <v>758</v>
      </c>
      <c r="I882" s="257" t="str">
        <f t="shared" si="53"/>
        <v>-00002</v>
      </c>
      <c r="J882" s="251">
        <v>2</v>
      </c>
      <c r="K882" s="251">
        <v>2</v>
      </c>
      <c r="M882" s="251" t="s">
        <v>9993</v>
      </c>
      <c r="N882" s="251" t="s">
        <v>10543</v>
      </c>
      <c r="O882" s="251">
        <v>2</v>
      </c>
      <c r="Q882" s="251" t="s">
        <v>11039</v>
      </c>
      <c r="R882" s="251" t="s">
        <v>9960</v>
      </c>
      <c r="S882" s="252" t="s">
        <v>3374</v>
      </c>
      <c r="T882" s="251" t="str">
        <f t="shared" si="54"/>
        <v>I0306135815800K260</v>
      </c>
      <c r="W882" s="251" t="str">
        <f t="shared" si="55"/>
        <v>I030613581580-0K260</v>
      </c>
    </row>
    <row r="883" spans="1:23" x14ac:dyDescent="0.3">
      <c r="A883" s="256" t="str">
        <f t="shared" si="52"/>
        <v>I0306135-815810K050-00006</v>
      </c>
      <c r="B883" s="251" t="s">
        <v>11040</v>
      </c>
      <c r="C883" s="251" t="s">
        <v>9954</v>
      </c>
      <c r="D883" s="251" t="s">
        <v>11019</v>
      </c>
      <c r="E883" s="251" t="s">
        <v>10214</v>
      </c>
      <c r="F883" s="251" t="s">
        <v>10005</v>
      </c>
      <c r="G883" s="251" t="s">
        <v>763</v>
      </c>
      <c r="H883" s="251" t="s">
        <v>5218</v>
      </c>
      <c r="I883" s="257" t="str">
        <f t="shared" si="53"/>
        <v>-00006</v>
      </c>
      <c r="J883" s="251">
        <v>6</v>
      </c>
      <c r="K883" s="251">
        <v>6</v>
      </c>
      <c r="M883" s="251" t="s">
        <v>9958</v>
      </c>
      <c r="N883" s="251" t="s">
        <v>10543</v>
      </c>
      <c r="O883" s="251">
        <v>6</v>
      </c>
      <c r="Q883" s="251" t="s">
        <v>11040</v>
      </c>
      <c r="R883" s="251" t="s">
        <v>9960</v>
      </c>
      <c r="S883" s="252" t="s">
        <v>762</v>
      </c>
      <c r="T883" s="251" t="str">
        <f t="shared" si="54"/>
        <v>I0306135815810K050</v>
      </c>
      <c r="W883" s="251" t="str">
        <f t="shared" si="55"/>
        <v>I030613581581-0K050</v>
      </c>
    </row>
    <row r="884" spans="1:23" x14ac:dyDescent="0.3">
      <c r="A884" s="256" t="str">
        <f t="shared" si="52"/>
        <v>I0306135-815900K260-00002</v>
      </c>
      <c r="B884" s="251" t="s">
        <v>11041</v>
      </c>
      <c r="C884" s="251" t="s">
        <v>9954</v>
      </c>
      <c r="D884" s="251" t="s">
        <v>11019</v>
      </c>
      <c r="E884" s="251" t="s">
        <v>10214</v>
      </c>
      <c r="F884" s="251" t="s">
        <v>10009</v>
      </c>
      <c r="G884" s="251" t="s">
        <v>3388</v>
      </c>
      <c r="H884" s="251" t="s">
        <v>770</v>
      </c>
      <c r="I884" s="257" t="str">
        <f t="shared" si="53"/>
        <v>-00002</v>
      </c>
      <c r="J884" s="251">
        <v>2</v>
      </c>
      <c r="K884" s="251">
        <v>2</v>
      </c>
      <c r="M884" s="251" t="s">
        <v>9993</v>
      </c>
      <c r="N884" s="251" t="s">
        <v>10543</v>
      </c>
      <c r="O884" s="251">
        <v>2</v>
      </c>
      <c r="Q884" s="251" t="s">
        <v>11041</v>
      </c>
      <c r="R884" s="251" t="s">
        <v>9960</v>
      </c>
      <c r="S884" s="252" t="s">
        <v>3377</v>
      </c>
      <c r="T884" s="251" t="str">
        <f t="shared" si="54"/>
        <v>I0306135815900K260</v>
      </c>
      <c r="W884" s="251" t="str">
        <f t="shared" si="55"/>
        <v>I030613581590-0K260</v>
      </c>
    </row>
    <row r="885" spans="1:23" x14ac:dyDescent="0.3">
      <c r="A885" s="256" t="str">
        <f t="shared" si="52"/>
        <v>I0306135-815910K050-00003</v>
      </c>
      <c r="B885" s="251" t="s">
        <v>11042</v>
      </c>
      <c r="C885" s="251" t="s">
        <v>9954</v>
      </c>
      <c r="D885" s="251" t="s">
        <v>11019</v>
      </c>
      <c r="E885" s="251" t="s">
        <v>10214</v>
      </c>
      <c r="F885" s="251" t="s">
        <v>10012</v>
      </c>
      <c r="G885" s="251" t="s">
        <v>777</v>
      </c>
      <c r="H885" s="251" t="s">
        <v>5219</v>
      </c>
      <c r="I885" s="257" t="str">
        <f t="shared" si="53"/>
        <v>-00003</v>
      </c>
      <c r="J885" s="251">
        <v>3</v>
      </c>
      <c r="K885" s="251">
        <v>3</v>
      </c>
      <c r="M885" s="251" t="s">
        <v>9958</v>
      </c>
      <c r="N885" s="251" t="s">
        <v>10543</v>
      </c>
      <c r="O885" s="251">
        <v>3</v>
      </c>
      <c r="Q885" s="251" t="s">
        <v>11042</v>
      </c>
      <c r="R885" s="251" t="s">
        <v>9960</v>
      </c>
      <c r="S885" s="252" t="s">
        <v>776</v>
      </c>
      <c r="T885" s="251" t="str">
        <f t="shared" si="54"/>
        <v>I0306135815910K050</v>
      </c>
      <c r="W885" s="251" t="str">
        <f t="shared" si="55"/>
        <v>I030613581591-0K050</v>
      </c>
    </row>
    <row r="886" spans="1:23" x14ac:dyDescent="0.3">
      <c r="A886" s="256" t="str">
        <f t="shared" si="52"/>
        <v>I0306135-9008081116-00003</v>
      </c>
      <c r="B886" s="251" t="s">
        <v>11043</v>
      </c>
      <c r="C886" s="251" t="s">
        <v>9954</v>
      </c>
      <c r="D886" s="251" t="s">
        <v>11019</v>
      </c>
      <c r="E886" s="251" t="s">
        <v>10214</v>
      </c>
      <c r="F886" s="251" t="s">
        <v>10188</v>
      </c>
      <c r="G886" s="251" t="s">
        <v>934</v>
      </c>
      <c r="H886" s="251" t="s">
        <v>3393</v>
      </c>
      <c r="I886" s="257" t="str">
        <f t="shared" si="53"/>
        <v>-00003</v>
      </c>
      <c r="J886" s="251">
        <v>3</v>
      </c>
      <c r="K886" s="251">
        <v>3</v>
      </c>
      <c r="M886" s="251" t="s">
        <v>10007</v>
      </c>
      <c r="N886" s="251" t="s">
        <v>10543</v>
      </c>
      <c r="O886" s="251">
        <v>3</v>
      </c>
      <c r="Q886" s="251" t="s">
        <v>11043</v>
      </c>
      <c r="R886" s="251" t="s">
        <v>9960</v>
      </c>
      <c r="S886" s="252">
        <v>9008081116</v>
      </c>
      <c r="T886" s="251" t="str">
        <f t="shared" si="54"/>
        <v>I03061359008081116</v>
      </c>
      <c r="W886" s="251" t="str">
        <f t="shared" si="55"/>
        <v>I030613590080-81116</v>
      </c>
    </row>
    <row r="887" spans="1:23" x14ac:dyDescent="0.3">
      <c r="A887" s="256" t="str">
        <f t="shared" si="52"/>
        <v>I0306135-9098114011-00001</v>
      </c>
      <c r="B887" s="251" t="s">
        <v>11044</v>
      </c>
      <c r="C887" s="251" t="s">
        <v>9954</v>
      </c>
      <c r="D887" s="251" t="s">
        <v>11019</v>
      </c>
      <c r="E887" s="251" t="s">
        <v>10214</v>
      </c>
      <c r="F887" s="251" t="s">
        <v>10190</v>
      </c>
      <c r="G887" s="251" t="s">
        <v>930</v>
      </c>
      <c r="H887" s="251" t="s">
        <v>10720</v>
      </c>
      <c r="I887" s="257" t="str">
        <f t="shared" si="53"/>
        <v>-00001</v>
      </c>
      <c r="J887" s="251">
        <v>1</v>
      </c>
      <c r="K887" s="251">
        <v>1</v>
      </c>
      <c r="M887" s="251" t="s">
        <v>10007</v>
      </c>
      <c r="N887" s="251" t="s">
        <v>10543</v>
      </c>
      <c r="O887" s="251">
        <v>1</v>
      </c>
      <c r="Q887" s="251" t="s">
        <v>11044</v>
      </c>
      <c r="R887" s="251" t="s">
        <v>9960</v>
      </c>
      <c r="S887" s="252">
        <v>9098114011</v>
      </c>
      <c r="T887" s="251" t="str">
        <f t="shared" si="54"/>
        <v>I03061359098114011</v>
      </c>
      <c r="W887" s="251" t="str">
        <f t="shared" si="55"/>
        <v>I030613590981-14011</v>
      </c>
    </row>
    <row r="888" spans="1:23" x14ac:dyDescent="0.3">
      <c r="A888" s="256" t="str">
        <f t="shared" si="52"/>
        <v>I0306135-9098122003-00002</v>
      </c>
      <c r="B888" s="251" t="s">
        <v>11045</v>
      </c>
      <c r="C888" s="251" t="s">
        <v>9954</v>
      </c>
      <c r="D888" s="251" t="s">
        <v>11019</v>
      </c>
      <c r="E888" s="251" t="s">
        <v>10214</v>
      </c>
      <c r="F888" s="251" t="s">
        <v>10192</v>
      </c>
      <c r="G888" s="251" t="s">
        <v>926</v>
      </c>
      <c r="H888" s="251" t="s">
        <v>1564</v>
      </c>
      <c r="I888" s="257" t="str">
        <f t="shared" si="53"/>
        <v>-00002</v>
      </c>
      <c r="J888" s="251">
        <v>2</v>
      </c>
      <c r="K888" s="251">
        <v>2</v>
      </c>
      <c r="M888" s="251" t="s">
        <v>10003</v>
      </c>
      <c r="N888" s="251" t="s">
        <v>10543</v>
      </c>
      <c r="O888" s="251">
        <v>2</v>
      </c>
      <c r="Q888" s="251" t="s">
        <v>11045</v>
      </c>
      <c r="R888" s="251" t="s">
        <v>9960</v>
      </c>
      <c r="S888" s="252">
        <v>9098122003</v>
      </c>
      <c r="T888" s="251" t="str">
        <f t="shared" si="54"/>
        <v>I03061359098122003</v>
      </c>
      <c r="W888" s="251" t="str">
        <f t="shared" si="55"/>
        <v>I030613590981-22003</v>
      </c>
    </row>
    <row r="889" spans="1:23" x14ac:dyDescent="0.3">
      <c r="A889" s="256" t="str">
        <f t="shared" si="52"/>
        <v>I0306135-9913221210-00018</v>
      </c>
      <c r="B889" s="251" t="s">
        <v>11046</v>
      </c>
      <c r="C889" s="251" t="s">
        <v>9954</v>
      </c>
      <c r="D889" s="251" t="s">
        <v>11019</v>
      </c>
      <c r="E889" s="251" t="s">
        <v>10214</v>
      </c>
      <c r="F889" s="251" t="s">
        <v>10194</v>
      </c>
      <c r="G889" s="251" t="s">
        <v>916</v>
      </c>
      <c r="H889" s="251" t="s">
        <v>10013</v>
      </c>
      <c r="I889" s="257" t="str">
        <f t="shared" si="53"/>
        <v>-00018</v>
      </c>
      <c r="J889" s="251">
        <v>18</v>
      </c>
      <c r="K889" s="251">
        <v>18</v>
      </c>
      <c r="M889" s="251" t="s">
        <v>10007</v>
      </c>
      <c r="N889" s="251" t="s">
        <v>10543</v>
      </c>
      <c r="O889" s="251">
        <v>18</v>
      </c>
      <c r="Q889" s="251" t="s">
        <v>11046</v>
      </c>
      <c r="R889" s="251" t="s">
        <v>9960</v>
      </c>
      <c r="S889" s="252">
        <v>9913221210</v>
      </c>
      <c r="T889" s="251" t="str">
        <f t="shared" si="54"/>
        <v>I03061359913221210</v>
      </c>
      <c r="W889" s="251" t="str">
        <f t="shared" si="55"/>
        <v>I030613599132-21210</v>
      </c>
    </row>
    <row r="890" spans="1:23" x14ac:dyDescent="0.3">
      <c r="A890" s="256" t="str">
        <f t="shared" si="52"/>
        <v>I0306136-811300K591-00002</v>
      </c>
      <c r="B890" s="251" t="s">
        <v>11047</v>
      </c>
      <c r="C890" s="251" t="s">
        <v>9954</v>
      </c>
      <c r="D890" s="251" t="s">
        <v>11048</v>
      </c>
      <c r="E890" s="251" t="s">
        <v>10214</v>
      </c>
      <c r="F890" s="251" t="s">
        <v>9957</v>
      </c>
      <c r="G890" s="251" t="s">
        <v>408</v>
      </c>
      <c r="H890" s="251" t="s">
        <v>5101</v>
      </c>
      <c r="I890" s="257" t="str">
        <f t="shared" si="53"/>
        <v>-00002</v>
      </c>
      <c r="J890" s="251">
        <v>2</v>
      </c>
      <c r="K890" s="251">
        <v>2</v>
      </c>
      <c r="M890" s="251" t="s">
        <v>9958</v>
      </c>
      <c r="N890" s="251" t="s">
        <v>10735</v>
      </c>
      <c r="O890" s="251">
        <v>2</v>
      </c>
      <c r="Q890" s="251" t="s">
        <v>11047</v>
      </c>
      <c r="R890" s="251" t="s">
        <v>10017</v>
      </c>
      <c r="S890" s="252" t="s">
        <v>407</v>
      </c>
      <c r="T890" s="251" t="str">
        <f t="shared" si="54"/>
        <v>I0306136811300K591</v>
      </c>
      <c r="W890" s="251" t="str">
        <f t="shared" si="55"/>
        <v>I030613681130-0K591</v>
      </c>
    </row>
    <row r="891" spans="1:23" x14ac:dyDescent="0.3">
      <c r="A891" s="256" t="str">
        <f t="shared" si="52"/>
        <v>I0306136-811300KF21-00001</v>
      </c>
      <c r="B891" s="251" t="s">
        <v>11049</v>
      </c>
      <c r="C891" s="251" t="s">
        <v>9954</v>
      </c>
      <c r="D891" s="251" t="s">
        <v>11048</v>
      </c>
      <c r="E891" s="251" t="s">
        <v>10214</v>
      </c>
      <c r="F891" s="251" t="s">
        <v>9962</v>
      </c>
      <c r="G891" s="251" t="s">
        <v>521</v>
      </c>
      <c r="H891" s="251" t="s">
        <v>5101</v>
      </c>
      <c r="I891" s="257" t="str">
        <f t="shared" si="53"/>
        <v>-00001</v>
      </c>
      <c r="J891" s="251">
        <v>1</v>
      </c>
      <c r="K891" s="251">
        <v>1</v>
      </c>
      <c r="M891" s="251" t="s">
        <v>9958</v>
      </c>
      <c r="N891" s="251" t="s">
        <v>10735</v>
      </c>
      <c r="O891" s="251">
        <v>1</v>
      </c>
      <c r="Q891" s="251" t="s">
        <v>11049</v>
      </c>
      <c r="R891" s="251" t="s">
        <v>10017</v>
      </c>
      <c r="S891" s="252" t="s">
        <v>520</v>
      </c>
      <c r="T891" s="251" t="str">
        <f t="shared" si="54"/>
        <v>I0306136811300KF21</v>
      </c>
      <c r="W891" s="251" t="str">
        <f t="shared" si="55"/>
        <v>I030613681130-0KF21</v>
      </c>
    </row>
    <row r="892" spans="1:23" x14ac:dyDescent="0.3">
      <c r="A892" s="256" t="str">
        <f t="shared" si="52"/>
        <v>I0306136-811700K591-00002</v>
      </c>
      <c r="B892" s="251" t="s">
        <v>11050</v>
      </c>
      <c r="C892" s="251" t="s">
        <v>9954</v>
      </c>
      <c r="D892" s="251" t="s">
        <v>11048</v>
      </c>
      <c r="E892" s="251" t="s">
        <v>10214</v>
      </c>
      <c r="F892" s="251" t="s">
        <v>9964</v>
      </c>
      <c r="G892" s="251" t="s">
        <v>425</v>
      </c>
      <c r="H892" s="251" t="s">
        <v>5102</v>
      </c>
      <c r="I892" s="257" t="str">
        <f t="shared" si="53"/>
        <v>-00002</v>
      </c>
      <c r="J892" s="251">
        <v>2</v>
      </c>
      <c r="K892" s="251">
        <v>2</v>
      </c>
      <c r="M892" s="251" t="s">
        <v>9958</v>
      </c>
      <c r="N892" s="251" t="s">
        <v>10735</v>
      </c>
      <c r="O892" s="251">
        <v>2</v>
      </c>
      <c r="Q892" s="251" t="s">
        <v>11050</v>
      </c>
      <c r="R892" s="251" t="s">
        <v>10017</v>
      </c>
      <c r="S892" s="252" t="s">
        <v>424</v>
      </c>
      <c r="T892" s="251" t="str">
        <f t="shared" si="54"/>
        <v>I0306136811700K591</v>
      </c>
      <c r="W892" s="251" t="str">
        <f t="shared" si="55"/>
        <v>I030613681170-0K591</v>
      </c>
    </row>
    <row r="893" spans="1:23" x14ac:dyDescent="0.3">
      <c r="A893" s="256" t="str">
        <f t="shared" si="52"/>
        <v>I0306137-8122006052-00001</v>
      </c>
      <c r="B893" s="251" t="s">
        <v>11051</v>
      </c>
      <c r="C893" s="251" t="s">
        <v>9954</v>
      </c>
      <c r="D893" s="251" t="s">
        <v>11052</v>
      </c>
      <c r="E893" s="251" t="s">
        <v>10214</v>
      </c>
      <c r="F893" s="251" t="s">
        <v>9957</v>
      </c>
      <c r="G893" s="251" t="s">
        <v>142</v>
      </c>
      <c r="H893" s="251" t="s">
        <v>4979</v>
      </c>
      <c r="I893" s="257" t="str">
        <f t="shared" si="53"/>
        <v>-00001</v>
      </c>
      <c r="J893" s="251">
        <v>1</v>
      </c>
      <c r="K893" s="251">
        <v>1</v>
      </c>
      <c r="M893" s="251" t="s">
        <v>10003</v>
      </c>
      <c r="N893" s="251" t="s">
        <v>11053</v>
      </c>
      <c r="O893" s="251">
        <v>1</v>
      </c>
      <c r="Q893" s="251" t="s">
        <v>11051</v>
      </c>
      <c r="R893" s="251" t="s">
        <v>10028</v>
      </c>
      <c r="S893" s="252">
        <v>8122006052</v>
      </c>
      <c r="T893" s="251" t="str">
        <f t="shared" si="54"/>
        <v>I03061378122006052</v>
      </c>
      <c r="W893" s="251" t="str">
        <f t="shared" si="55"/>
        <v>I030613781220-06052</v>
      </c>
    </row>
    <row r="894" spans="1:23" x14ac:dyDescent="0.3">
      <c r="A894" s="256" t="str">
        <f t="shared" si="52"/>
        <v>I0306137-815500D400-00002</v>
      </c>
      <c r="B894" s="251" t="s">
        <v>11054</v>
      </c>
      <c r="C894" s="251" t="s">
        <v>9954</v>
      </c>
      <c r="D894" s="251" t="s">
        <v>11052</v>
      </c>
      <c r="E894" s="251" t="s">
        <v>10214</v>
      </c>
      <c r="F894" s="251" t="s">
        <v>9962</v>
      </c>
      <c r="G894" s="251" t="s">
        <v>682</v>
      </c>
      <c r="H894" s="251" t="s">
        <v>5202</v>
      </c>
      <c r="I894" s="257" t="str">
        <f t="shared" si="53"/>
        <v>-00002</v>
      </c>
      <c r="J894" s="251">
        <v>2</v>
      </c>
      <c r="K894" s="251">
        <v>2</v>
      </c>
      <c r="M894" s="251" t="s">
        <v>9958</v>
      </c>
      <c r="N894" s="251" t="s">
        <v>11053</v>
      </c>
      <c r="O894" s="251">
        <v>2</v>
      </c>
      <c r="Q894" s="251" t="s">
        <v>11054</v>
      </c>
      <c r="R894" s="251" t="s">
        <v>10028</v>
      </c>
      <c r="S894" s="252" t="s">
        <v>681</v>
      </c>
      <c r="T894" s="251" t="str">
        <f t="shared" si="54"/>
        <v>I0306137815500D400</v>
      </c>
      <c r="W894" s="251" t="str">
        <f t="shared" si="55"/>
        <v>I030613781550-0D400</v>
      </c>
    </row>
    <row r="895" spans="1:23" x14ac:dyDescent="0.3">
      <c r="A895" s="256" t="str">
        <f t="shared" si="52"/>
        <v>I0306137-815510D400-00001</v>
      </c>
      <c r="B895" s="251" t="s">
        <v>11055</v>
      </c>
      <c r="C895" s="251" t="s">
        <v>9954</v>
      </c>
      <c r="D895" s="251" t="s">
        <v>11052</v>
      </c>
      <c r="E895" s="251" t="s">
        <v>10214</v>
      </c>
      <c r="F895" s="251" t="s">
        <v>9964</v>
      </c>
      <c r="G895" s="251" t="s">
        <v>694</v>
      </c>
      <c r="H895" s="251" t="s">
        <v>5216</v>
      </c>
      <c r="I895" s="257" t="str">
        <f t="shared" si="53"/>
        <v>-00001</v>
      </c>
      <c r="J895" s="251">
        <v>1</v>
      </c>
      <c r="K895" s="251">
        <v>1</v>
      </c>
      <c r="M895" s="251" t="s">
        <v>9993</v>
      </c>
      <c r="N895" s="251" t="s">
        <v>11053</v>
      </c>
      <c r="O895" s="251">
        <v>1</v>
      </c>
      <c r="Q895" s="251" t="s">
        <v>11055</v>
      </c>
      <c r="R895" s="251" t="s">
        <v>10028</v>
      </c>
      <c r="S895" s="252" t="s">
        <v>693</v>
      </c>
      <c r="T895" s="251" t="str">
        <f t="shared" si="54"/>
        <v>I0306137815510D400</v>
      </c>
      <c r="W895" s="251" t="str">
        <f t="shared" si="55"/>
        <v>I030613781551-0D400</v>
      </c>
    </row>
    <row r="896" spans="1:23" x14ac:dyDescent="0.3">
      <c r="A896" s="256" t="str">
        <f t="shared" si="52"/>
        <v>I0306137-815600D400-00002</v>
      </c>
      <c r="B896" s="251" t="s">
        <v>11056</v>
      </c>
      <c r="C896" s="251" t="s">
        <v>9954</v>
      </c>
      <c r="D896" s="251" t="s">
        <v>11052</v>
      </c>
      <c r="E896" s="251" t="s">
        <v>10214</v>
      </c>
      <c r="F896" s="251" t="s">
        <v>9966</v>
      </c>
      <c r="G896" s="251" t="s">
        <v>697</v>
      </c>
      <c r="H896" s="251" t="s">
        <v>5204</v>
      </c>
      <c r="I896" s="257" t="str">
        <f t="shared" si="53"/>
        <v>-00002</v>
      </c>
      <c r="J896" s="251">
        <v>2</v>
      </c>
      <c r="K896" s="251">
        <v>2</v>
      </c>
      <c r="M896" s="251" t="s">
        <v>9958</v>
      </c>
      <c r="N896" s="251" t="s">
        <v>11053</v>
      </c>
      <c r="O896" s="251">
        <v>2</v>
      </c>
      <c r="Q896" s="251" t="s">
        <v>11056</v>
      </c>
      <c r="R896" s="251" t="s">
        <v>10028</v>
      </c>
      <c r="S896" s="252" t="s">
        <v>696</v>
      </c>
      <c r="T896" s="251" t="str">
        <f t="shared" si="54"/>
        <v>I0306137815600D400</v>
      </c>
      <c r="W896" s="251" t="str">
        <f t="shared" si="55"/>
        <v>I030613781560-0D400</v>
      </c>
    </row>
    <row r="897" spans="1:23" x14ac:dyDescent="0.3">
      <c r="A897" s="256" t="str">
        <f t="shared" si="52"/>
        <v>I0306137-815610D570-00001</v>
      </c>
      <c r="B897" s="251" t="s">
        <v>11057</v>
      </c>
      <c r="C897" s="251" t="s">
        <v>9954</v>
      </c>
      <c r="D897" s="251" t="s">
        <v>11052</v>
      </c>
      <c r="E897" s="251" t="s">
        <v>10214</v>
      </c>
      <c r="F897" s="251" t="s">
        <v>9968</v>
      </c>
      <c r="G897" s="251" t="s">
        <v>723</v>
      </c>
      <c r="H897" s="251" t="s">
        <v>3443</v>
      </c>
      <c r="I897" s="257" t="str">
        <f t="shared" si="53"/>
        <v>-00001</v>
      </c>
      <c r="J897" s="251">
        <v>1</v>
      </c>
      <c r="K897" s="251">
        <v>1</v>
      </c>
      <c r="M897" s="251" t="s">
        <v>9958</v>
      </c>
      <c r="N897" s="251" t="s">
        <v>11053</v>
      </c>
      <c r="O897" s="251">
        <v>1</v>
      </c>
      <c r="Q897" s="251" t="s">
        <v>11057</v>
      </c>
      <c r="R897" s="251" t="s">
        <v>10028</v>
      </c>
      <c r="S897" s="252" t="s">
        <v>722</v>
      </c>
      <c r="T897" s="251" t="str">
        <f t="shared" si="54"/>
        <v>I0306137815610D570</v>
      </c>
      <c r="W897" s="251" t="str">
        <f t="shared" si="55"/>
        <v>I030613781561-0D570</v>
      </c>
    </row>
    <row r="898" spans="1:23" x14ac:dyDescent="0.3">
      <c r="A898" s="256" t="str">
        <f t="shared" si="52"/>
        <v>I0404558-811050K130-00008</v>
      </c>
      <c r="B898" s="251" t="s">
        <v>11058</v>
      </c>
      <c r="C898" s="251" t="s">
        <v>10031</v>
      </c>
      <c r="D898" s="251" t="s">
        <v>11059</v>
      </c>
      <c r="E898" s="251" t="s">
        <v>10214</v>
      </c>
      <c r="F898" s="251" t="s">
        <v>9957</v>
      </c>
      <c r="G898" s="251" t="s">
        <v>187</v>
      </c>
      <c r="H898" s="251" t="s">
        <v>5053</v>
      </c>
      <c r="I898" s="257" t="str">
        <f t="shared" si="53"/>
        <v>-00008</v>
      </c>
      <c r="J898" s="251">
        <v>8</v>
      </c>
      <c r="K898" s="251">
        <v>8</v>
      </c>
      <c r="M898" s="251" t="s">
        <v>9958</v>
      </c>
      <c r="N898" s="251" t="s">
        <v>10735</v>
      </c>
      <c r="O898" s="251">
        <v>8</v>
      </c>
      <c r="Q898" s="251" t="s">
        <v>11058</v>
      </c>
      <c r="R898" s="251" t="s">
        <v>10017</v>
      </c>
      <c r="S898" s="252" t="s">
        <v>186</v>
      </c>
      <c r="T898" s="251" t="str">
        <f t="shared" si="54"/>
        <v>I0404558811050K130</v>
      </c>
      <c r="W898" s="251" t="str">
        <f t="shared" si="55"/>
        <v>I040455881105-0K130</v>
      </c>
    </row>
    <row r="899" spans="1:23" x14ac:dyDescent="0.3">
      <c r="A899" s="256" t="str">
        <f t="shared" si="52"/>
        <v>I0404558-811060K130-00004</v>
      </c>
      <c r="B899" s="251" t="s">
        <v>11060</v>
      </c>
      <c r="C899" s="251" t="s">
        <v>10031</v>
      </c>
      <c r="D899" s="251" t="s">
        <v>11059</v>
      </c>
      <c r="E899" s="251" t="s">
        <v>10214</v>
      </c>
      <c r="F899" s="251" t="s">
        <v>9962</v>
      </c>
      <c r="G899" s="251" t="s">
        <v>196</v>
      </c>
      <c r="H899" s="251" t="s">
        <v>5054</v>
      </c>
      <c r="I899" s="257" t="str">
        <f t="shared" si="53"/>
        <v>-00004</v>
      </c>
      <c r="J899" s="251">
        <v>4</v>
      </c>
      <c r="K899" s="251">
        <v>4</v>
      </c>
      <c r="M899" s="251" t="s">
        <v>9958</v>
      </c>
      <c r="N899" s="251" t="s">
        <v>10735</v>
      </c>
      <c r="O899" s="251">
        <v>4</v>
      </c>
      <c r="Q899" s="251" t="s">
        <v>11060</v>
      </c>
      <c r="R899" s="251" t="s">
        <v>10017</v>
      </c>
      <c r="S899" s="252" t="s">
        <v>195</v>
      </c>
      <c r="T899" s="251" t="str">
        <f t="shared" si="54"/>
        <v>I0404558811060K130</v>
      </c>
      <c r="W899" s="251" t="str">
        <f t="shared" si="55"/>
        <v>I040455881106-0K130</v>
      </c>
    </row>
    <row r="900" spans="1:23" x14ac:dyDescent="0.3">
      <c r="A900" s="256" t="str">
        <f t="shared" si="52"/>
        <v>I0404558-811100KC31-00001</v>
      </c>
      <c r="B900" s="251" t="s">
        <v>11061</v>
      </c>
      <c r="C900" s="251" t="s">
        <v>10031</v>
      </c>
      <c r="D900" s="251" t="s">
        <v>11059</v>
      </c>
      <c r="E900" s="251" t="s">
        <v>10214</v>
      </c>
      <c r="F900" s="251" t="s">
        <v>9964</v>
      </c>
      <c r="G900" s="251" t="s">
        <v>464</v>
      </c>
      <c r="H900" s="251" t="s">
        <v>3422</v>
      </c>
      <c r="I900" s="257" t="str">
        <f t="shared" si="53"/>
        <v>-00001</v>
      </c>
      <c r="J900" s="251">
        <v>1</v>
      </c>
      <c r="K900" s="251">
        <v>1</v>
      </c>
      <c r="M900" s="251" t="s">
        <v>9958</v>
      </c>
      <c r="N900" s="251" t="s">
        <v>10735</v>
      </c>
      <c r="O900" s="251">
        <v>1</v>
      </c>
      <c r="Q900" s="251" t="s">
        <v>11061</v>
      </c>
      <c r="R900" s="251" t="s">
        <v>10017</v>
      </c>
      <c r="S900" s="252" t="s">
        <v>463</v>
      </c>
      <c r="T900" s="251" t="str">
        <f t="shared" si="54"/>
        <v>I0404558811100KC31</v>
      </c>
      <c r="W900" s="251" t="str">
        <f t="shared" si="55"/>
        <v>I040455881110-0KC31</v>
      </c>
    </row>
    <row r="901" spans="1:23" x14ac:dyDescent="0.3">
      <c r="A901" s="256" t="str">
        <f t="shared" si="52"/>
        <v>I0404558-811100KG61-00001</v>
      </c>
      <c r="B901" s="251" t="s">
        <v>11062</v>
      </c>
      <c r="C901" s="251" t="s">
        <v>10031</v>
      </c>
      <c r="D901" s="251" t="s">
        <v>11059</v>
      </c>
      <c r="E901" s="251" t="s">
        <v>10214</v>
      </c>
      <c r="F901" s="251" t="s">
        <v>9966</v>
      </c>
      <c r="G901" s="251" t="s">
        <v>575</v>
      </c>
      <c r="H901" s="251" t="s">
        <v>3422</v>
      </c>
      <c r="I901" s="257" t="str">
        <f t="shared" si="53"/>
        <v>-00001</v>
      </c>
      <c r="J901" s="251">
        <v>1</v>
      </c>
      <c r="K901" s="251">
        <v>1</v>
      </c>
      <c r="M901" s="251" t="s">
        <v>9958</v>
      </c>
      <c r="N901" s="251" t="s">
        <v>10735</v>
      </c>
      <c r="O901" s="251">
        <v>1</v>
      </c>
      <c r="Q901" s="251" t="s">
        <v>11062</v>
      </c>
      <c r="R901" s="251" t="s">
        <v>10017</v>
      </c>
      <c r="S901" s="252" t="s">
        <v>574</v>
      </c>
      <c r="T901" s="251" t="str">
        <f t="shared" si="54"/>
        <v>I0404558811100KG61</v>
      </c>
      <c r="W901" s="251" t="str">
        <f t="shared" si="55"/>
        <v>I040455881110-0KG61</v>
      </c>
    </row>
    <row r="902" spans="1:23" x14ac:dyDescent="0.3">
      <c r="A902" s="256" t="str">
        <f t="shared" si="52"/>
        <v>I0404558-811500KG61-00001</v>
      </c>
      <c r="B902" s="251" t="s">
        <v>11063</v>
      </c>
      <c r="C902" s="251" t="s">
        <v>10031</v>
      </c>
      <c r="D902" s="251" t="s">
        <v>11059</v>
      </c>
      <c r="E902" s="251" t="s">
        <v>10214</v>
      </c>
      <c r="F902" s="251" t="s">
        <v>9968</v>
      </c>
      <c r="G902" s="251" t="s">
        <v>583</v>
      </c>
      <c r="H902" s="251" t="s">
        <v>3429</v>
      </c>
      <c r="I902" s="257" t="str">
        <f t="shared" si="53"/>
        <v>-00001</v>
      </c>
      <c r="J902" s="251">
        <v>1</v>
      </c>
      <c r="K902" s="251">
        <v>1</v>
      </c>
      <c r="M902" s="251" t="s">
        <v>9958</v>
      </c>
      <c r="N902" s="251" t="s">
        <v>10735</v>
      </c>
      <c r="O902" s="251">
        <v>1</v>
      </c>
      <c r="Q902" s="251" t="s">
        <v>11063</v>
      </c>
      <c r="R902" s="251" t="s">
        <v>10017</v>
      </c>
      <c r="S902" s="252" t="s">
        <v>582</v>
      </c>
      <c r="T902" s="251" t="str">
        <f t="shared" si="54"/>
        <v>I0404558811500KG61</v>
      </c>
      <c r="W902" s="251" t="str">
        <f t="shared" si="55"/>
        <v>I040455881150-0KG61</v>
      </c>
    </row>
    <row r="903" spans="1:23" x14ac:dyDescent="0.3">
      <c r="A903" s="256" t="str">
        <f t="shared" ref="A903:A966" si="56">D903&amp;$A$6&amp;S903&amp;I903</f>
        <v>I0404558-811700KC31-00001</v>
      </c>
      <c r="B903" s="251" t="s">
        <v>11064</v>
      </c>
      <c r="C903" s="251" t="s">
        <v>10031</v>
      </c>
      <c r="D903" s="251" t="s">
        <v>11059</v>
      </c>
      <c r="E903" s="251" t="s">
        <v>10214</v>
      </c>
      <c r="F903" s="251" t="s">
        <v>9970</v>
      </c>
      <c r="G903" s="251" t="s">
        <v>482</v>
      </c>
      <c r="H903" s="251" t="s">
        <v>5102</v>
      </c>
      <c r="I903" s="257" t="str">
        <f t="shared" ref="I903:I966" si="57">+IF(AND(O903&lt;10),$B$2&amp;O903,IF(AND(O903&gt;9,O903&lt;=99),$B$3&amp;O903,IF(AND(O903&gt;99,L89779&lt;1000),$B$4&amp;O903,IF(AND(O903&gt;999),$B$5&amp;7))))</f>
        <v>-00001</v>
      </c>
      <c r="J903" s="251">
        <v>1</v>
      </c>
      <c r="K903" s="251">
        <v>1</v>
      </c>
      <c r="M903" s="251" t="s">
        <v>9958</v>
      </c>
      <c r="N903" s="251" t="s">
        <v>10735</v>
      </c>
      <c r="O903" s="251">
        <v>1</v>
      </c>
      <c r="Q903" s="251" t="s">
        <v>11064</v>
      </c>
      <c r="R903" s="251" t="s">
        <v>10017</v>
      </c>
      <c r="S903" s="252" t="s">
        <v>481</v>
      </c>
      <c r="T903" s="251" t="str">
        <f t="shared" si="54"/>
        <v>I0404558811700KC31</v>
      </c>
      <c r="W903" s="251" t="str">
        <f t="shared" si="55"/>
        <v>I040455881170-0KC31</v>
      </c>
    </row>
    <row r="904" spans="1:23" x14ac:dyDescent="0.3">
      <c r="A904" s="256" t="str">
        <f t="shared" si="56"/>
        <v>I0404558-811700KF31-00001</v>
      </c>
      <c r="B904" s="251" t="s">
        <v>11065</v>
      </c>
      <c r="C904" s="251" t="s">
        <v>10031</v>
      </c>
      <c r="D904" s="251" t="s">
        <v>11059</v>
      </c>
      <c r="E904" s="251" t="s">
        <v>10214</v>
      </c>
      <c r="F904" s="251" t="s">
        <v>9972</v>
      </c>
      <c r="G904" s="251" t="s">
        <v>533</v>
      </c>
      <c r="H904" s="251" t="s">
        <v>5102</v>
      </c>
      <c r="I904" s="257" t="str">
        <f t="shared" si="57"/>
        <v>-00001</v>
      </c>
      <c r="J904" s="251">
        <v>1</v>
      </c>
      <c r="K904" s="251">
        <v>1</v>
      </c>
      <c r="M904" s="251" t="s">
        <v>9958</v>
      </c>
      <c r="N904" s="251" t="s">
        <v>10735</v>
      </c>
      <c r="O904" s="251">
        <v>1</v>
      </c>
      <c r="Q904" s="251" t="s">
        <v>11065</v>
      </c>
      <c r="R904" s="251" t="s">
        <v>10017</v>
      </c>
      <c r="S904" s="252" t="s">
        <v>532</v>
      </c>
      <c r="T904" s="251" t="str">
        <f t="shared" ref="T904:T967" si="58">+D904&amp;S904</f>
        <v>I0404558811700KF31</v>
      </c>
      <c r="W904" s="251" t="str">
        <f t="shared" ref="W904:W967" si="59">D904&amp;G904</f>
        <v>I040455881170-0KF31</v>
      </c>
    </row>
    <row r="905" spans="1:23" x14ac:dyDescent="0.3">
      <c r="A905" s="256" t="str">
        <f t="shared" si="56"/>
        <v>I0404558-811700KG61-00001</v>
      </c>
      <c r="B905" s="251" t="s">
        <v>11066</v>
      </c>
      <c r="C905" s="251" t="s">
        <v>10031</v>
      </c>
      <c r="D905" s="251" t="s">
        <v>11059</v>
      </c>
      <c r="E905" s="251" t="s">
        <v>10214</v>
      </c>
      <c r="F905" s="251" t="s">
        <v>9974</v>
      </c>
      <c r="G905" s="251" t="s">
        <v>586</v>
      </c>
      <c r="H905" s="251" t="s">
        <v>5102</v>
      </c>
      <c r="I905" s="257" t="str">
        <f t="shared" si="57"/>
        <v>-00001</v>
      </c>
      <c r="J905" s="251">
        <v>1</v>
      </c>
      <c r="K905" s="251">
        <v>1</v>
      </c>
      <c r="M905" s="251" t="s">
        <v>9958</v>
      </c>
      <c r="N905" s="251" t="s">
        <v>10735</v>
      </c>
      <c r="O905" s="251">
        <v>1</v>
      </c>
      <c r="Q905" s="251" t="s">
        <v>11066</v>
      </c>
      <c r="R905" s="251" t="s">
        <v>10017</v>
      </c>
      <c r="S905" s="252" t="s">
        <v>585</v>
      </c>
      <c r="T905" s="251" t="str">
        <f t="shared" si="58"/>
        <v>I0404558811700KG61</v>
      </c>
      <c r="W905" s="251" t="str">
        <f t="shared" si="59"/>
        <v>I040455881170-0KG61</v>
      </c>
    </row>
    <row r="906" spans="1:23" x14ac:dyDescent="0.3">
      <c r="A906" s="256" t="str">
        <f t="shared" si="56"/>
        <v>I0404558-815500K120-00002</v>
      </c>
      <c r="B906" s="251" t="s">
        <v>11067</v>
      </c>
      <c r="C906" s="251" t="s">
        <v>10031</v>
      </c>
      <c r="D906" s="251" t="s">
        <v>11059</v>
      </c>
      <c r="E906" s="251" t="s">
        <v>10214</v>
      </c>
      <c r="F906" s="251" t="s">
        <v>9976</v>
      </c>
      <c r="G906" s="251" t="s">
        <v>625</v>
      </c>
      <c r="H906" s="251" t="s">
        <v>5202</v>
      </c>
      <c r="I906" s="257" t="str">
        <f t="shared" si="57"/>
        <v>-00002</v>
      </c>
      <c r="J906" s="251">
        <v>2</v>
      </c>
      <c r="K906" s="251">
        <v>2</v>
      </c>
      <c r="M906" s="251" t="s">
        <v>9958</v>
      </c>
      <c r="N906" s="251" t="s">
        <v>10735</v>
      </c>
      <c r="O906" s="251">
        <v>2</v>
      </c>
      <c r="Q906" s="251" t="s">
        <v>11067</v>
      </c>
      <c r="R906" s="251" t="s">
        <v>10017</v>
      </c>
      <c r="S906" s="252" t="s">
        <v>8</v>
      </c>
      <c r="T906" s="251" t="str">
        <f t="shared" si="58"/>
        <v>I0404558815500K120</v>
      </c>
      <c r="W906" s="251" t="str">
        <f t="shared" si="59"/>
        <v>I040455881550-0K120</v>
      </c>
    </row>
    <row r="907" spans="1:23" x14ac:dyDescent="0.3">
      <c r="A907" s="256" t="str">
        <f t="shared" si="56"/>
        <v>I0404558-815510K120-00001</v>
      </c>
      <c r="B907" s="251" t="s">
        <v>11068</v>
      </c>
      <c r="C907" s="251" t="s">
        <v>10031</v>
      </c>
      <c r="D907" s="251" t="s">
        <v>11059</v>
      </c>
      <c r="E907" s="251" t="s">
        <v>10214</v>
      </c>
      <c r="F907" s="251" t="s">
        <v>9978</v>
      </c>
      <c r="G907" s="251" t="s">
        <v>637</v>
      </c>
      <c r="H907" s="251" t="s">
        <v>5203</v>
      </c>
      <c r="I907" s="257" t="str">
        <f t="shared" si="57"/>
        <v>-00001</v>
      </c>
      <c r="J907" s="251">
        <v>1</v>
      </c>
      <c r="K907" s="251">
        <v>1</v>
      </c>
      <c r="M907" s="251" t="s">
        <v>9958</v>
      </c>
      <c r="N907" s="251" t="s">
        <v>10735</v>
      </c>
      <c r="O907" s="251">
        <v>1</v>
      </c>
      <c r="Q907" s="251" t="s">
        <v>11068</v>
      </c>
      <c r="R907" s="251" t="s">
        <v>10017</v>
      </c>
      <c r="S907" s="252" t="s">
        <v>636</v>
      </c>
      <c r="T907" s="251" t="str">
        <f t="shared" si="58"/>
        <v>I0404558815510K120</v>
      </c>
      <c r="W907" s="251" t="str">
        <f t="shared" si="59"/>
        <v>I040455881551-0K120</v>
      </c>
    </row>
    <row r="908" spans="1:23" x14ac:dyDescent="0.3">
      <c r="A908" s="256" t="str">
        <f t="shared" si="56"/>
        <v>I0404558-815510K210-00007</v>
      </c>
      <c r="B908" s="251" t="s">
        <v>11069</v>
      </c>
      <c r="C908" s="251" t="s">
        <v>10031</v>
      </c>
      <c r="D908" s="251" t="s">
        <v>11059</v>
      </c>
      <c r="E908" s="251" t="s">
        <v>10214</v>
      </c>
      <c r="F908" s="251" t="s">
        <v>9980</v>
      </c>
      <c r="G908" s="251" t="s">
        <v>667</v>
      </c>
      <c r="H908" s="251" t="s">
        <v>3436</v>
      </c>
      <c r="I908" s="257" t="str">
        <f t="shared" si="57"/>
        <v>-00007</v>
      </c>
      <c r="J908" s="251">
        <v>7</v>
      </c>
      <c r="K908" s="251">
        <v>7</v>
      </c>
      <c r="M908" s="251" t="s">
        <v>9958</v>
      </c>
      <c r="N908" s="251" t="s">
        <v>10735</v>
      </c>
      <c r="O908" s="251">
        <v>7</v>
      </c>
      <c r="Q908" s="251" t="s">
        <v>11069</v>
      </c>
      <c r="R908" s="251" t="s">
        <v>10017</v>
      </c>
      <c r="S908" s="252" t="s">
        <v>666</v>
      </c>
      <c r="T908" s="251" t="str">
        <f t="shared" si="58"/>
        <v>I0404558815510K210</v>
      </c>
      <c r="W908" s="251" t="str">
        <f t="shared" si="59"/>
        <v>I040455881551-0K210</v>
      </c>
    </row>
    <row r="909" spans="1:23" x14ac:dyDescent="0.3">
      <c r="A909" s="256" t="str">
        <f t="shared" si="56"/>
        <v>I0404558-815610K120-00002</v>
      </c>
      <c r="B909" s="251" t="s">
        <v>11070</v>
      </c>
      <c r="C909" s="251" t="s">
        <v>10031</v>
      </c>
      <c r="D909" s="251" t="s">
        <v>11059</v>
      </c>
      <c r="E909" s="251" t="s">
        <v>10214</v>
      </c>
      <c r="F909" s="251" t="s">
        <v>9982</v>
      </c>
      <c r="G909" s="251" t="s">
        <v>650</v>
      </c>
      <c r="H909" s="251" t="s">
        <v>5205</v>
      </c>
      <c r="I909" s="257" t="str">
        <f t="shared" si="57"/>
        <v>-00002</v>
      </c>
      <c r="J909" s="251">
        <v>2</v>
      </c>
      <c r="K909" s="251">
        <v>2</v>
      </c>
      <c r="M909" s="251" t="s">
        <v>9958</v>
      </c>
      <c r="N909" s="251" t="s">
        <v>10735</v>
      </c>
      <c r="O909" s="251">
        <v>2</v>
      </c>
      <c r="Q909" s="251" t="s">
        <v>11070</v>
      </c>
      <c r="R909" s="251" t="s">
        <v>10017</v>
      </c>
      <c r="S909" s="252" t="s">
        <v>649</v>
      </c>
      <c r="T909" s="251" t="str">
        <f t="shared" si="58"/>
        <v>I0404558815610K120</v>
      </c>
      <c r="W909" s="251" t="str">
        <f t="shared" si="59"/>
        <v>I040455881561-0K120</v>
      </c>
    </row>
    <row r="910" spans="1:23" x14ac:dyDescent="0.3">
      <c r="A910" s="256" t="str">
        <f t="shared" si="56"/>
        <v>I0404558-815610K210-00008</v>
      </c>
      <c r="B910" s="251" t="s">
        <v>11071</v>
      </c>
      <c r="C910" s="251" t="s">
        <v>10031</v>
      </c>
      <c r="D910" s="251" t="s">
        <v>11059</v>
      </c>
      <c r="E910" s="251" t="s">
        <v>10214</v>
      </c>
      <c r="F910" s="251" t="s">
        <v>9984</v>
      </c>
      <c r="G910" s="251" t="s">
        <v>678</v>
      </c>
      <c r="H910" s="251" t="s">
        <v>3443</v>
      </c>
      <c r="I910" s="257" t="str">
        <f t="shared" si="57"/>
        <v>-00008</v>
      </c>
      <c r="J910" s="251">
        <v>8</v>
      </c>
      <c r="K910" s="251">
        <v>8</v>
      </c>
      <c r="M910" s="251" t="s">
        <v>9958</v>
      </c>
      <c r="N910" s="251" t="s">
        <v>10735</v>
      </c>
      <c r="O910" s="251">
        <v>8</v>
      </c>
      <c r="Q910" s="251" t="s">
        <v>11071</v>
      </c>
      <c r="R910" s="251" t="s">
        <v>10017</v>
      </c>
      <c r="S910" s="252" t="s">
        <v>677</v>
      </c>
      <c r="T910" s="251" t="str">
        <f t="shared" si="58"/>
        <v>I0404558815610K210</v>
      </c>
      <c r="W910" s="251" t="str">
        <f t="shared" si="59"/>
        <v>I040455881561-0K210</v>
      </c>
    </row>
    <row r="911" spans="1:23" x14ac:dyDescent="0.3">
      <c r="A911" s="256" t="str">
        <f t="shared" si="56"/>
        <v>I0404558-81591VT020-00001</v>
      </c>
      <c r="B911" s="251" t="s">
        <v>11072</v>
      </c>
      <c r="C911" s="251" t="s">
        <v>10031</v>
      </c>
      <c r="D911" s="251" t="s">
        <v>11059</v>
      </c>
      <c r="E911" s="251" t="s">
        <v>10214</v>
      </c>
      <c r="F911" s="251" t="s">
        <v>9986</v>
      </c>
      <c r="G911" s="251" t="s">
        <v>11073</v>
      </c>
      <c r="H911" s="251" t="s">
        <v>5219</v>
      </c>
      <c r="I911" s="257" t="str">
        <f t="shared" si="57"/>
        <v>-00001</v>
      </c>
      <c r="J911" s="251">
        <v>1</v>
      </c>
      <c r="K911" s="251">
        <v>1</v>
      </c>
      <c r="M911" s="251" t="s">
        <v>9993</v>
      </c>
      <c r="N911" s="251" t="s">
        <v>10735</v>
      </c>
      <c r="O911" s="251">
        <v>1</v>
      </c>
      <c r="Q911" s="251" t="s">
        <v>11072</v>
      </c>
      <c r="R911" s="251" t="s">
        <v>10017</v>
      </c>
      <c r="S911" s="252" t="s">
        <v>3777</v>
      </c>
      <c r="T911" s="251" t="str">
        <f t="shared" si="58"/>
        <v>I040455881591VT020</v>
      </c>
      <c r="W911" s="251" t="str">
        <f t="shared" si="59"/>
        <v>I040455881591-VT020</v>
      </c>
    </row>
    <row r="912" spans="1:23" x14ac:dyDescent="0.3">
      <c r="A912" s="256" t="str">
        <f t="shared" si="56"/>
        <v>I0404559-81110VT040-00003</v>
      </c>
      <c r="B912" s="251" t="s">
        <v>11074</v>
      </c>
      <c r="C912" s="251" t="s">
        <v>10031</v>
      </c>
      <c r="D912" s="251" t="s">
        <v>11075</v>
      </c>
      <c r="E912" s="251" t="s">
        <v>10214</v>
      </c>
      <c r="F912" s="251" t="s">
        <v>9957</v>
      </c>
      <c r="G912" s="251" t="s">
        <v>10047</v>
      </c>
      <c r="H912" s="251" t="s">
        <v>3422</v>
      </c>
      <c r="I912" s="257" t="str">
        <f t="shared" si="57"/>
        <v>-00003</v>
      </c>
      <c r="J912" s="251">
        <v>3</v>
      </c>
      <c r="K912" s="251">
        <v>3</v>
      </c>
      <c r="M912" s="251" t="s">
        <v>9958</v>
      </c>
      <c r="N912" s="251" t="s">
        <v>11053</v>
      </c>
      <c r="O912" s="251">
        <v>3</v>
      </c>
      <c r="Q912" s="251" t="s">
        <v>11074</v>
      </c>
      <c r="R912" s="251" t="s">
        <v>10028</v>
      </c>
      <c r="S912" s="252" t="s">
        <v>3713</v>
      </c>
      <c r="T912" s="251" t="str">
        <f t="shared" si="58"/>
        <v>I040455981110VT040</v>
      </c>
      <c r="W912" s="251" t="str">
        <f t="shared" si="59"/>
        <v>I040455981110-VT040</v>
      </c>
    </row>
    <row r="913" spans="1:23" x14ac:dyDescent="0.3">
      <c r="A913" s="256" t="str">
        <f t="shared" si="56"/>
        <v>I0404559-81110VT080-00003</v>
      </c>
      <c r="B913" s="251" t="s">
        <v>11076</v>
      </c>
      <c r="C913" s="251" t="s">
        <v>10031</v>
      </c>
      <c r="D913" s="251" t="s">
        <v>11075</v>
      </c>
      <c r="E913" s="251" t="s">
        <v>10214</v>
      </c>
      <c r="F913" s="251" t="s">
        <v>9962</v>
      </c>
      <c r="G913" s="251" t="s">
        <v>4985</v>
      </c>
      <c r="H913" s="251" t="s">
        <v>3422</v>
      </c>
      <c r="I913" s="257" t="str">
        <f t="shared" si="57"/>
        <v>-00003</v>
      </c>
      <c r="J913" s="251">
        <v>3</v>
      </c>
      <c r="K913" s="251">
        <v>3</v>
      </c>
      <c r="M913" s="251" t="s">
        <v>9958</v>
      </c>
      <c r="N913" s="251" t="s">
        <v>11053</v>
      </c>
      <c r="O913" s="251">
        <v>3</v>
      </c>
      <c r="Q913" s="251" t="s">
        <v>11076</v>
      </c>
      <c r="R913" s="251" t="s">
        <v>10028</v>
      </c>
      <c r="S913" s="252" t="s">
        <v>3719</v>
      </c>
      <c r="T913" s="251" t="str">
        <f t="shared" si="58"/>
        <v>I040455981110VT080</v>
      </c>
      <c r="W913" s="251" t="str">
        <f t="shared" si="59"/>
        <v>I040455981110-VT080</v>
      </c>
    </row>
    <row r="914" spans="1:23" x14ac:dyDescent="0.3">
      <c r="A914" s="256" t="str">
        <f t="shared" si="56"/>
        <v>I0404559-81110VT100-00001</v>
      </c>
      <c r="B914" s="251" t="s">
        <v>11077</v>
      </c>
      <c r="C914" s="251" t="s">
        <v>10031</v>
      </c>
      <c r="D914" s="251" t="s">
        <v>11075</v>
      </c>
      <c r="E914" s="251" t="s">
        <v>10214</v>
      </c>
      <c r="F914" s="251" t="s">
        <v>9964</v>
      </c>
      <c r="G914" s="251" t="s">
        <v>10049</v>
      </c>
      <c r="H914" s="251" t="s">
        <v>3422</v>
      </c>
      <c r="I914" s="257" t="str">
        <f t="shared" si="57"/>
        <v>-00001</v>
      </c>
      <c r="J914" s="251">
        <v>1</v>
      </c>
      <c r="K914" s="251">
        <v>1</v>
      </c>
      <c r="M914" s="251" t="s">
        <v>9958</v>
      </c>
      <c r="N914" s="251" t="s">
        <v>11053</v>
      </c>
      <c r="O914" s="251">
        <v>1</v>
      </c>
      <c r="Q914" s="251" t="s">
        <v>11077</v>
      </c>
      <c r="R914" s="251" t="s">
        <v>10028</v>
      </c>
      <c r="S914" s="252" t="s">
        <v>3723</v>
      </c>
      <c r="T914" s="251" t="str">
        <f t="shared" si="58"/>
        <v>I040455981110VT100</v>
      </c>
      <c r="W914" s="251" t="str">
        <f t="shared" si="59"/>
        <v>I040455981110-VT100</v>
      </c>
    </row>
    <row r="915" spans="1:23" x14ac:dyDescent="0.3">
      <c r="A915" s="256" t="str">
        <f t="shared" si="56"/>
        <v>I0404559-811300K300-00001</v>
      </c>
      <c r="B915" s="251" t="s">
        <v>11078</v>
      </c>
      <c r="C915" s="251" t="s">
        <v>10031</v>
      </c>
      <c r="D915" s="251" t="s">
        <v>11075</v>
      </c>
      <c r="E915" s="251" t="s">
        <v>10214</v>
      </c>
      <c r="F915" s="251" t="s">
        <v>9966</v>
      </c>
      <c r="G915" s="251" t="s">
        <v>230</v>
      </c>
      <c r="H915" s="251" t="s">
        <v>5092</v>
      </c>
      <c r="I915" s="257" t="str">
        <f t="shared" si="57"/>
        <v>-00001</v>
      </c>
      <c r="J915" s="251">
        <v>1</v>
      </c>
      <c r="K915" s="251">
        <v>1</v>
      </c>
      <c r="M915" s="251" t="s">
        <v>9958</v>
      </c>
      <c r="N915" s="251" t="s">
        <v>11053</v>
      </c>
      <c r="O915" s="251">
        <v>1</v>
      </c>
      <c r="Q915" s="251" t="s">
        <v>11078</v>
      </c>
      <c r="R915" s="251" t="s">
        <v>10028</v>
      </c>
      <c r="S915" s="252" t="s">
        <v>229</v>
      </c>
      <c r="T915" s="251" t="str">
        <f t="shared" si="58"/>
        <v>I0404559811300K300</v>
      </c>
      <c r="W915" s="251" t="str">
        <f t="shared" si="59"/>
        <v>I040455981130-0K300</v>
      </c>
    </row>
    <row r="916" spans="1:23" x14ac:dyDescent="0.3">
      <c r="A916" s="256" t="str">
        <f t="shared" si="56"/>
        <v>I0404559-811300K310-00002</v>
      </c>
      <c r="B916" s="251" t="s">
        <v>11079</v>
      </c>
      <c r="C916" s="251" t="s">
        <v>10031</v>
      </c>
      <c r="D916" s="251" t="s">
        <v>11075</v>
      </c>
      <c r="E916" s="251" t="s">
        <v>10214</v>
      </c>
      <c r="F916" s="251" t="s">
        <v>9968</v>
      </c>
      <c r="G916" s="251" t="s">
        <v>246</v>
      </c>
      <c r="H916" s="251" t="s">
        <v>5092</v>
      </c>
      <c r="I916" s="257" t="str">
        <f t="shared" si="57"/>
        <v>-00002</v>
      </c>
      <c r="J916" s="251">
        <v>2</v>
      </c>
      <c r="K916" s="251">
        <v>2</v>
      </c>
      <c r="M916" s="251" t="s">
        <v>9958</v>
      </c>
      <c r="N916" s="251" t="s">
        <v>11053</v>
      </c>
      <c r="O916" s="251">
        <v>2</v>
      </c>
      <c r="Q916" s="251" t="s">
        <v>11079</v>
      </c>
      <c r="R916" s="251" t="s">
        <v>10028</v>
      </c>
      <c r="S916" s="252" t="s">
        <v>245</v>
      </c>
      <c r="T916" s="251" t="str">
        <f t="shared" si="58"/>
        <v>I0404559811300K310</v>
      </c>
      <c r="W916" s="251" t="str">
        <f t="shared" si="59"/>
        <v>I040455981130-0K310</v>
      </c>
    </row>
    <row r="917" spans="1:23" x14ac:dyDescent="0.3">
      <c r="A917" s="256" t="str">
        <f t="shared" si="56"/>
        <v>I0404559-811500K300-00002</v>
      </c>
      <c r="B917" s="251" t="s">
        <v>11080</v>
      </c>
      <c r="C917" s="251" t="s">
        <v>10031</v>
      </c>
      <c r="D917" s="251" t="s">
        <v>11075</v>
      </c>
      <c r="E917" s="251" t="s">
        <v>10214</v>
      </c>
      <c r="F917" s="251" t="s">
        <v>9970</v>
      </c>
      <c r="G917" s="251" t="s">
        <v>234</v>
      </c>
      <c r="H917" s="251" t="s">
        <v>5093</v>
      </c>
      <c r="I917" s="257" t="str">
        <f t="shared" si="57"/>
        <v>-00002</v>
      </c>
      <c r="J917" s="251">
        <v>2</v>
      </c>
      <c r="K917" s="251">
        <v>2</v>
      </c>
      <c r="M917" s="251" t="s">
        <v>9958</v>
      </c>
      <c r="N917" s="251" t="s">
        <v>11053</v>
      </c>
      <c r="O917" s="251">
        <v>2</v>
      </c>
      <c r="Q917" s="251" t="s">
        <v>11080</v>
      </c>
      <c r="R917" s="251" t="s">
        <v>10028</v>
      </c>
      <c r="S917" s="252" t="s">
        <v>233</v>
      </c>
      <c r="T917" s="251" t="str">
        <f t="shared" si="58"/>
        <v>I0404559811500K300</v>
      </c>
      <c r="W917" s="251" t="str">
        <f t="shared" si="59"/>
        <v>I040455981150-0K300</v>
      </c>
    </row>
    <row r="918" spans="1:23" x14ac:dyDescent="0.3">
      <c r="A918" s="256" t="str">
        <f t="shared" si="56"/>
        <v>I0404559-81150VT040-00003</v>
      </c>
      <c r="B918" s="251" t="s">
        <v>11081</v>
      </c>
      <c r="C918" s="251" t="s">
        <v>10031</v>
      </c>
      <c r="D918" s="251" t="s">
        <v>11075</v>
      </c>
      <c r="E918" s="251" t="s">
        <v>10214</v>
      </c>
      <c r="F918" s="251" t="s">
        <v>9972</v>
      </c>
      <c r="G918" s="251" t="s">
        <v>10051</v>
      </c>
      <c r="H918" s="251" t="s">
        <v>3429</v>
      </c>
      <c r="I918" s="257" t="str">
        <f t="shared" si="57"/>
        <v>-00003</v>
      </c>
      <c r="J918" s="251">
        <v>3</v>
      </c>
      <c r="K918" s="251">
        <v>3</v>
      </c>
      <c r="M918" s="251" t="s">
        <v>9958</v>
      </c>
      <c r="N918" s="251" t="s">
        <v>11053</v>
      </c>
      <c r="O918" s="251">
        <v>3</v>
      </c>
      <c r="Q918" s="251" t="s">
        <v>11081</v>
      </c>
      <c r="R918" s="251" t="s">
        <v>10028</v>
      </c>
      <c r="S918" s="252" t="s">
        <v>3725</v>
      </c>
      <c r="T918" s="251" t="str">
        <f t="shared" si="58"/>
        <v>I040455981150VT040</v>
      </c>
      <c r="W918" s="251" t="str">
        <f t="shared" si="59"/>
        <v>I040455981150-VT040</v>
      </c>
    </row>
    <row r="919" spans="1:23" x14ac:dyDescent="0.3">
      <c r="A919" s="256" t="str">
        <f t="shared" si="56"/>
        <v>I0404559-81150VT080-00002</v>
      </c>
      <c r="B919" s="251" t="s">
        <v>11082</v>
      </c>
      <c r="C919" s="251" t="s">
        <v>10031</v>
      </c>
      <c r="D919" s="251" t="s">
        <v>11075</v>
      </c>
      <c r="E919" s="251" t="s">
        <v>10214</v>
      </c>
      <c r="F919" s="251" t="s">
        <v>9974</v>
      </c>
      <c r="G919" s="251" t="s">
        <v>10242</v>
      </c>
      <c r="H919" s="251" t="s">
        <v>3429</v>
      </c>
      <c r="I919" s="257" t="str">
        <f t="shared" si="57"/>
        <v>-00002</v>
      </c>
      <c r="J919" s="251">
        <v>2</v>
      </c>
      <c r="K919" s="251">
        <v>2</v>
      </c>
      <c r="M919" s="251" t="s">
        <v>9958</v>
      </c>
      <c r="N919" s="251" t="s">
        <v>11053</v>
      </c>
      <c r="O919" s="251">
        <v>2</v>
      </c>
      <c r="Q919" s="251" t="s">
        <v>11082</v>
      </c>
      <c r="R919" s="251" t="s">
        <v>10028</v>
      </c>
      <c r="S919" s="252" t="s">
        <v>3731</v>
      </c>
      <c r="T919" s="251" t="str">
        <f t="shared" si="58"/>
        <v>I040455981150VT080</v>
      </c>
      <c r="W919" s="251" t="str">
        <f t="shared" si="59"/>
        <v>I040455981150-VT080</v>
      </c>
    </row>
    <row r="920" spans="1:23" x14ac:dyDescent="0.3">
      <c r="A920" s="256" t="str">
        <f t="shared" si="56"/>
        <v>I0404559-81150VT100-00002</v>
      </c>
      <c r="B920" s="251" t="s">
        <v>11083</v>
      </c>
      <c r="C920" s="251" t="s">
        <v>10031</v>
      </c>
      <c r="D920" s="251" t="s">
        <v>11075</v>
      </c>
      <c r="E920" s="251" t="s">
        <v>10214</v>
      </c>
      <c r="F920" s="251" t="s">
        <v>9976</v>
      </c>
      <c r="G920" s="251" t="s">
        <v>4999</v>
      </c>
      <c r="H920" s="251" t="s">
        <v>3429</v>
      </c>
      <c r="I920" s="257" t="str">
        <f t="shared" si="57"/>
        <v>-00002</v>
      </c>
      <c r="J920" s="251">
        <v>2</v>
      </c>
      <c r="K920" s="251">
        <v>2</v>
      </c>
      <c r="M920" s="251" t="s">
        <v>9958</v>
      </c>
      <c r="N920" s="251" t="s">
        <v>11053</v>
      </c>
      <c r="O920" s="251">
        <v>2</v>
      </c>
      <c r="Q920" s="251" t="s">
        <v>11083</v>
      </c>
      <c r="R920" s="251" t="s">
        <v>10028</v>
      </c>
      <c r="S920" s="252" t="s">
        <v>3735</v>
      </c>
      <c r="T920" s="251" t="str">
        <f t="shared" si="58"/>
        <v>I040455981150VT100</v>
      </c>
      <c r="W920" s="251" t="str">
        <f t="shared" si="59"/>
        <v>I040455981150-VT100</v>
      </c>
    </row>
    <row r="921" spans="1:23" x14ac:dyDescent="0.3">
      <c r="A921" s="256" t="str">
        <f t="shared" si="56"/>
        <v>I0404559-811700K310-00002</v>
      </c>
      <c r="B921" s="251" t="s">
        <v>11084</v>
      </c>
      <c r="C921" s="251" t="s">
        <v>10031</v>
      </c>
      <c r="D921" s="251" t="s">
        <v>11075</v>
      </c>
      <c r="E921" s="251" t="s">
        <v>10214</v>
      </c>
      <c r="F921" s="251" t="s">
        <v>9978</v>
      </c>
      <c r="G921" s="251" t="s">
        <v>254</v>
      </c>
      <c r="H921" s="251" t="s">
        <v>5094</v>
      </c>
      <c r="I921" s="257" t="str">
        <f t="shared" si="57"/>
        <v>-00002</v>
      </c>
      <c r="J921" s="251">
        <v>2</v>
      </c>
      <c r="K921" s="251">
        <v>2</v>
      </c>
      <c r="M921" s="251" t="s">
        <v>9958</v>
      </c>
      <c r="N921" s="251" t="s">
        <v>11053</v>
      </c>
      <c r="O921" s="251">
        <v>2</v>
      </c>
      <c r="Q921" s="251" t="s">
        <v>11084</v>
      </c>
      <c r="R921" s="251" t="s">
        <v>10028</v>
      </c>
      <c r="S921" s="252" t="s">
        <v>253</v>
      </c>
      <c r="T921" s="251" t="str">
        <f t="shared" si="58"/>
        <v>I0404559811700K310</v>
      </c>
      <c r="W921" s="251" t="str">
        <f t="shared" si="59"/>
        <v>I040455981170-0K310</v>
      </c>
    </row>
    <row r="922" spans="1:23" x14ac:dyDescent="0.3">
      <c r="A922" s="256" t="str">
        <f t="shared" si="56"/>
        <v>I0404559-812100K031-00001</v>
      </c>
      <c r="B922" s="251" t="s">
        <v>11085</v>
      </c>
      <c r="C922" s="251" t="s">
        <v>10031</v>
      </c>
      <c r="D922" s="251" t="s">
        <v>11075</v>
      </c>
      <c r="E922" s="251" t="s">
        <v>10214</v>
      </c>
      <c r="F922" s="251" t="s">
        <v>9980</v>
      </c>
      <c r="G922" s="251" t="s">
        <v>593</v>
      </c>
      <c r="H922" s="251" t="s">
        <v>5163</v>
      </c>
      <c r="I922" s="257" t="str">
        <f t="shared" si="57"/>
        <v>-00001</v>
      </c>
      <c r="J922" s="251">
        <v>1</v>
      </c>
      <c r="K922" s="251">
        <v>1</v>
      </c>
      <c r="M922" s="251" t="s">
        <v>9993</v>
      </c>
      <c r="N922" s="251" t="s">
        <v>11053</v>
      </c>
      <c r="O922" s="251">
        <v>1</v>
      </c>
      <c r="Q922" s="251" t="s">
        <v>11085</v>
      </c>
      <c r="R922" s="251" t="s">
        <v>10028</v>
      </c>
      <c r="S922" s="252" t="s">
        <v>592</v>
      </c>
      <c r="T922" s="251" t="str">
        <f t="shared" si="58"/>
        <v>I0404559812100K031</v>
      </c>
      <c r="W922" s="251" t="str">
        <f t="shared" si="59"/>
        <v>I040455981210-0K031</v>
      </c>
    </row>
    <row r="923" spans="1:23" x14ac:dyDescent="0.3">
      <c r="A923" s="256" t="str">
        <f t="shared" si="56"/>
        <v>I0404559-812100K090-00001</v>
      </c>
      <c r="B923" s="251" t="s">
        <v>11086</v>
      </c>
      <c r="C923" s="251" t="s">
        <v>10031</v>
      </c>
      <c r="D923" s="251" t="s">
        <v>11075</v>
      </c>
      <c r="E923" s="251" t="s">
        <v>10214</v>
      </c>
      <c r="F923" s="251" t="s">
        <v>9982</v>
      </c>
      <c r="G923" s="251" t="s">
        <v>609</v>
      </c>
      <c r="H923" s="251" t="s">
        <v>5167</v>
      </c>
      <c r="I923" s="257" t="str">
        <f t="shared" si="57"/>
        <v>-00001</v>
      </c>
      <c r="J923" s="251">
        <v>1</v>
      </c>
      <c r="K923" s="251">
        <v>1</v>
      </c>
      <c r="M923" s="251" t="s">
        <v>9993</v>
      </c>
      <c r="N923" s="251" t="s">
        <v>11053</v>
      </c>
      <c r="O923" s="251">
        <v>1</v>
      </c>
      <c r="Q923" s="251" t="s">
        <v>11086</v>
      </c>
      <c r="R923" s="251" t="s">
        <v>10028</v>
      </c>
      <c r="S923" s="252" t="s">
        <v>608</v>
      </c>
      <c r="T923" s="251" t="str">
        <f t="shared" si="58"/>
        <v>I0404559812100K090</v>
      </c>
      <c r="W923" s="251" t="str">
        <f t="shared" si="59"/>
        <v>I040455981210-0K090</v>
      </c>
    </row>
    <row r="924" spans="1:23" x14ac:dyDescent="0.3">
      <c r="A924" s="256" t="str">
        <f t="shared" si="56"/>
        <v>I0404559-812200K031-00001</v>
      </c>
      <c r="B924" s="251" t="s">
        <v>11087</v>
      </c>
      <c r="C924" s="251" t="s">
        <v>10031</v>
      </c>
      <c r="D924" s="251" t="s">
        <v>11075</v>
      </c>
      <c r="E924" s="251" t="s">
        <v>10214</v>
      </c>
      <c r="F924" s="251" t="s">
        <v>9984</v>
      </c>
      <c r="G924" s="251" t="s">
        <v>601</v>
      </c>
      <c r="H924" s="251" t="s">
        <v>5165</v>
      </c>
      <c r="I924" s="257" t="str">
        <f t="shared" si="57"/>
        <v>-00001</v>
      </c>
      <c r="J924" s="251">
        <v>1</v>
      </c>
      <c r="K924" s="251">
        <v>1</v>
      </c>
      <c r="M924" s="251" t="s">
        <v>9993</v>
      </c>
      <c r="N924" s="251" t="s">
        <v>11053</v>
      </c>
      <c r="O924" s="251">
        <v>1</v>
      </c>
      <c r="Q924" s="251" t="s">
        <v>11087</v>
      </c>
      <c r="R924" s="251" t="s">
        <v>10028</v>
      </c>
      <c r="S924" s="252" t="s">
        <v>600</v>
      </c>
      <c r="T924" s="251" t="str">
        <f t="shared" si="58"/>
        <v>I0404559812200K031</v>
      </c>
      <c r="W924" s="251" t="str">
        <f t="shared" si="59"/>
        <v>I040455981220-0K031</v>
      </c>
    </row>
    <row r="925" spans="1:23" x14ac:dyDescent="0.3">
      <c r="A925" s="256" t="str">
        <f t="shared" si="56"/>
        <v>I0404559-812200K090-00001</v>
      </c>
      <c r="B925" s="251" t="s">
        <v>11088</v>
      </c>
      <c r="C925" s="251" t="s">
        <v>10031</v>
      </c>
      <c r="D925" s="251" t="s">
        <v>11075</v>
      </c>
      <c r="E925" s="251" t="s">
        <v>10214</v>
      </c>
      <c r="F925" s="251" t="s">
        <v>9986</v>
      </c>
      <c r="G925" s="251" t="s">
        <v>618</v>
      </c>
      <c r="H925" s="251" t="s">
        <v>5169</v>
      </c>
      <c r="I925" s="257" t="str">
        <f t="shared" si="57"/>
        <v>-00001</v>
      </c>
      <c r="J925" s="251">
        <v>1</v>
      </c>
      <c r="K925" s="251">
        <v>1</v>
      </c>
      <c r="M925" s="251" t="s">
        <v>9993</v>
      </c>
      <c r="N925" s="251" t="s">
        <v>11053</v>
      </c>
      <c r="O925" s="251">
        <v>1</v>
      </c>
      <c r="Q925" s="251" t="s">
        <v>11088</v>
      </c>
      <c r="R925" s="251" t="s">
        <v>10028</v>
      </c>
      <c r="S925" s="252" t="s">
        <v>617</v>
      </c>
      <c r="T925" s="251" t="str">
        <f t="shared" si="58"/>
        <v>I0404559812200K090</v>
      </c>
      <c r="W925" s="251" t="str">
        <f t="shared" si="59"/>
        <v>I040455981220-0K090</v>
      </c>
    </row>
    <row r="926" spans="1:23" x14ac:dyDescent="0.3">
      <c r="A926" s="256" t="str">
        <f t="shared" si="56"/>
        <v>I0404559-815500K080-00002</v>
      </c>
      <c r="B926" s="251" t="s">
        <v>11089</v>
      </c>
      <c r="C926" s="251" t="s">
        <v>10031</v>
      </c>
      <c r="D926" s="251" t="s">
        <v>11075</v>
      </c>
      <c r="E926" s="251" t="s">
        <v>10214</v>
      </c>
      <c r="F926" s="251" t="s">
        <v>9988</v>
      </c>
      <c r="G926" s="251" t="s">
        <v>151</v>
      </c>
      <c r="H926" s="251" t="s">
        <v>5045</v>
      </c>
      <c r="I926" s="257" t="str">
        <f t="shared" si="57"/>
        <v>-00002</v>
      </c>
      <c r="J926" s="251">
        <v>2</v>
      </c>
      <c r="K926" s="251">
        <v>2</v>
      </c>
      <c r="M926" s="251" t="s">
        <v>9958</v>
      </c>
      <c r="N926" s="251" t="s">
        <v>11053</v>
      </c>
      <c r="O926" s="251">
        <v>2</v>
      </c>
      <c r="Q926" s="251" t="s">
        <v>11089</v>
      </c>
      <c r="R926" s="251" t="s">
        <v>10028</v>
      </c>
      <c r="S926" s="252" t="s">
        <v>150</v>
      </c>
      <c r="T926" s="251" t="str">
        <f t="shared" si="58"/>
        <v>I0404559815500K080</v>
      </c>
      <c r="W926" s="251" t="str">
        <f t="shared" si="59"/>
        <v>I040455981550-0K080</v>
      </c>
    </row>
    <row r="927" spans="1:23" x14ac:dyDescent="0.3">
      <c r="A927" s="256" t="str">
        <f t="shared" si="56"/>
        <v>I0404559-81550VT020-00002</v>
      </c>
      <c r="B927" s="251" t="s">
        <v>11090</v>
      </c>
      <c r="C927" s="251" t="s">
        <v>10031</v>
      </c>
      <c r="D927" s="251" t="s">
        <v>11075</v>
      </c>
      <c r="E927" s="251" t="s">
        <v>10214</v>
      </c>
      <c r="F927" s="251" t="s">
        <v>9990</v>
      </c>
      <c r="G927" s="251" t="s">
        <v>10057</v>
      </c>
      <c r="H927" s="251" t="s">
        <v>5202</v>
      </c>
      <c r="I927" s="257" t="str">
        <f t="shared" si="57"/>
        <v>-00002</v>
      </c>
      <c r="J927" s="251">
        <v>2</v>
      </c>
      <c r="K927" s="251">
        <v>2</v>
      </c>
      <c r="M927" s="251" t="s">
        <v>9958</v>
      </c>
      <c r="N927" s="251" t="s">
        <v>11053</v>
      </c>
      <c r="O927" s="251">
        <v>2</v>
      </c>
      <c r="Q927" s="251" t="s">
        <v>11090</v>
      </c>
      <c r="R927" s="251" t="s">
        <v>10028</v>
      </c>
      <c r="S927" s="252" t="s">
        <v>3737</v>
      </c>
      <c r="T927" s="251" t="str">
        <f t="shared" si="58"/>
        <v>I040455981550VT020</v>
      </c>
      <c r="W927" s="251" t="str">
        <f t="shared" si="59"/>
        <v>I040455981550-VT020</v>
      </c>
    </row>
    <row r="928" spans="1:23" x14ac:dyDescent="0.3">
      <c r="A928" s="256" t="str">
        <f t="shared" si="56"/>
        <v>I0404559-81550VT050-00003</v>
      </c>
      <c r="B928" s="251" t="s">
        <v>11091</v>
      </c>
      <c r="C928" s="251" t="s">
        <v>10031</v>
      </c>
      <c r="D928" s="251" t="s">
        <v>11075</v>
      </c>
      <c r="E928" s="251" t="s">
        <v>10214</v>
      </c>
      <c r="F928" s="251" t="s">
        <v>9992</v>
      </c>
      <c r="G928" s="251" t="s">
        <v>5265</v>
      </c>
      <c r="H928" s="251" t="s">
        <v>5202</v>
      </c>
      <c r="I928" s="257" t="str">
        <f t="shared" si="57"/>
        <v>-00003</v>
      </c>
      <c r="J928" s="251">
        <v>3</v>
      </c>
      <c r="K928" s="251">
        <v>3</v>
      </c>
      <c r="M928" s="251" t="s">
        <v>9958</v>
      </c>
      <c r="N928" s="251" t="s">
        <v>11053</v>
      </c>
      <c r="O928" s="251">
        <v>3</v>
      </c>
      <c r="Q928" s="251" t="s">
        <v>11091</v>
      </c>
      <c r="R928" s="251" t="s">
        <v>10028</v>
      </c>
      <c r="S928" s="252" t="s">
        <v>3740</v>
      </c>
      <c r="T928" s="251" t="str">
        <f t="shared" si="58"/>
        <v>I040455981550VT050</v>
      </c>
      <c r="W928" s="251" t="str">
        <f t="shared" si="59"/>
        <v>I040455981550-VT050</v>
      </c>
    </row>
    <row r="929" spans="1:23" x14ac:dyDescent="0.3">
      <c r="A929" s="256" t="str">
        <f t="shared" si="56"/>
        <v>I0404559-81560VT020-00002</v>
      </c>
      <c r="B929" s="251" t="s">
        <v>11092</v>
      </c>
      <c r="C929" s="251" t="s">
        <v>10031</v>
      </c>
      <c r="D929" s="251" t="s">
        <v>11075</v>
      </c>
      <c r="E929" s="251" t="s">
        <v>10214</v>
      </c>
      <c r="F929" s="251" t="s">
        <v>9995</v>
      </c>
      <c r="G929" s="251" t="s">
        <v>10065</v>
      </c>
      <c r="H929" s="251" t="s">
        <v>5204</v>
      </c>
      <c r="I929" s="257" t="str">
        <f t="shared" si="57"/>
        <v>-00002</v>
      </c>
      <c r="J929" s="251">
        <v>2</v>
      </c>
      <c r="K929" s="251">
        <v>2</v>
      </c>
      <c r="M929" s="251" t="s">
        <v>9958</v>
      </c>
      <c r="N929" s="251" t="s">
        <v>11053</v>
      </c>
      <c r="O929" s="251">
        <v>2</v>
      </c>
      <c r="Q929" s="251" t="s">
        <v>11092</v>
      </c>
      <c r="R929" s="251" t="s">
        <v>10028</v>
      </c>
      <c r="S929" s="252" t="s">
        <v>3743</v>
      </c>
      <c r="T929" s="251" t="str">
        <f t="shared" si="58"/>
        <v>I040455981560VT020</v>
      </c>
      <c r="W929" s="251" t="str">
        <f t="shared" si="59"/>
        <v>I040455981560-VT020</v>
      </c>
    </row>
    <row r="930" spans="1:23" x14ac:dyDescent="0.3">
      <c r="A930" s="256" t="str">
        <f t="shared" si="56"/>
        <v>I0404559-81560VT050-00001</v>
      </c>
      <c r="B930" s="251" t="s">
        <v>11093</v>
      </c>
      <c r="C930" s="251" t="s">
        <v>10031</v>
      </c>
      <c r="D930" s="251" t="s">
        <v>11075</v>
      </c>
      <c r="E930" s="251" t="s">
        <v>10214</v>
      </c>
      <c r="F930" s="251" t="s">
        <v>9997</v>
      </c>
      <c r="G930" s="251" t="s">
        <v>10067</v>
      </c>
      <c r="H930" s="251" t="s">
        <v>5204</v>
      </c>
      <c r="I930" s="257" t="str">
        <f t="shared" si="57"/>
        <v>-00001</v>
      </c>
      <c r="J930" s="251">
        <v>1</v>
      </c>
      <c r="K930" s="251">
        <v>1</v>
      </c>
      <c r="M930" s="251" t="s">
        <v>9958</v>
      </c>
      <c r="N930" s="251" t="s">
        <v>11053</v>
      </c>
      <c r="O930" s="251">
        <v>1</v>
      </c>
      <c r="Q930" s="251" t="s">
        <v>11093</v>
      </c>
      <c r="R930" s="251" t="s">
        <v>10028</v>
      </c>
      <c r="S930" s="252" t="s">
        <v>3746</v>
      </c>
      <c r="T930" s="251" t="str">
        <f t="shared" si="58"/>
        <v>I040455981560VT050</v>
      </c>
      <c r="W930" s="251" t="str">
        <f t="shared" si="59"/>
        <v>I040455981560-VT050</v>
      </c>
    </row>
    <row r="931" spans="1:23" x14ac:dyDescent="0.3">
      <c r="A931" s="256" t="str">
        <f t="shared" si="56"/>
        <v>I0404559-815610K080-00002</v>
      </c>
      <c r="B931" s="251" t="s">
        <v>11094</v>
      </c>
      <c r="C931" s="251" t="s">
        <v>10031</v>
      </c>
      <c r="D931" s="251" t="s">
        <v>11075</v>
      </c>
      <c r="E931" s="251" t="s">
        <v>10214</v>
      </c>
      <c r="F931" s="251" t="s">
        <v>10000</v>
      </c>
      <c r="G931" s="251" t="s">
        <v>168</v>
      </c>
      <c r="H931" s="251" t="s">
        <v>5048</v>
      </c>
      <c r="I931" s="257" t="str">
        <f t="shared" si="57"/>
        <v>-00002</v>
      </c>
      <c r="J931" s="251">
        <v>2</v>
      </c>
      <c r="K931" s="251">
        <v>2</v>
      </c>
      <c r="M931" s="251" t="s">
        <v>9958</v>
      </c>
      <c r="N931" s="251" t="s">
        <v>11053</v>
      </c>
      <c r="O931" s="251">
        <v>2</v>
      </c>
      <c r="Q931" s="251" t="s">
        <v>11094</v>
      </c>
      <c r="R931" s="251" t="s">
        <v>10028</v>
      </c>
      <c r="S931" s="252" t="s">
        <v>167</v>
      </c>
      <c r="T931" s="251" t="str">
        <f t="shared" si="58"/>
        <v>I0404559815610K080</v>
      </c>
      <c r="W931" s="251" t="str">
        <f t="shared" si="59"/>
        <v>I040455981561-0K080</v>
      </c>
    </row>
    <row r="932" spans="1:23" x14ac:dyDescent="0.3">
      <c r="A932" s="256" t="str">
        <f t="shared" si="56"/>
        <v>I0404559-81561VT020-00001</v>
      </c>
      <c r="B932" s="251" t="s">
        <v>11095</v>
      </c>
      <c r="C932" s="251" t="s">
        <v>10031</v>
      </c>
      <c r="D932" s="251" t="s">
        <v>11075</v>
      </c>
      <c r="E932" s="251" t="s">
        <v>10214</v>
      </c>
      <c r="F932" s="251" t="s">
        <v>10002</v>
      </c>
      <c r="G932" s="251" t="s">
        <v>10256</v>
      </c>
      <c r="H932" s="251" t="s">
        <v>3443</v>
      </c>
      <c r="I932" s="257" t="str">
        <f t="shared" si="57"/>
        <v>-00001</v>
      </c>
      <c r="J932" s="251">
        <v>1</v>
      </c>
      <c r="K932" s="251">
        <v>1</v>
      </c>
      <c r="M932" s="251" t="s">
        <v>9958</v>
      </c>
      <c r="N932" s="251" t="s">
        <v>11053</v>
      </c>
      <c r="O932" s="251">
        <v>1</v>
      </c>
      <c r="Q932" s="251" t="s">
        <v>11095</v>
      </c>
      <c r="R932" s="251" t="s">
        <v>10028</v>
      </c>
      <c r="S932" s="252" t="s">
        <v>3767</v>
      </c>
      <c r="T932" s="251" t="str">
        <f t="shared" si="58"/>
        <v>I040455981561VT020</v>
      </c>
      <c r="W932" s="251" t="str">
        <f t="shared" si="59"/>
        <v>I040455981561-VT020</v>
      </c>
    </row>
    <row r="933" spans="1:23" x14ac:dyDescent="0.3">
      <c r="A933" s="256" t="str">
        <f t="shared" si="56"/>
        <v>I0404559-81580VT010-00002</v>
      </c>
      <c r="B933" s="251" t="s">
        <v>11096</v>
      </c>
      <c r="C933" s="251" t="s">
        <v>10031</v>
      </c>
      <c r="D933" s="251" t="s">
        <v>11075</v>
      </c>
      <c r="E933" s="251" t="s">
        <v>10214</v>
      </c>
      <c r="F933" s="251" t="s">
        <v>10005</v>
      </c>
      <c r="G933" s="251" t="s">
        <v>5289</v>
      </c>
      <c r="H933" s="251" t="s">
        <v>758</v>
      </c>
      <c r="I933" s="257" t="str">
        <f t="shared" si="57"/>
        <v>-00002</v>
      </c>
      <c r="J933" s="251">
        <v>2</v>
      </c>
      <c r="K933" s="251">
        <v>2</v>
      </c>
      <c r="M933" s="251" t="s">
        <v>9993</v>
      </c>
      <c r="N933" s="251" t="s">
        <v>11053</v>
      </c>
      <c r="O933" s="251">
        <v>2</v>
      </c>
      <c r="Q933" s="251" t="s">
        <v>11096</v>
      </c>
      <c r="R933" s="251" t="s">
        <v>10028</v>
      </c>
      <c r="S933" s="252" t="s">
        <v>3749</v>
      </c>
      <c r="T933" s="251" t="str">
        <f t="shared" si="58"/>
        <v>I040455981580VT010</v>
      </c>
      <c r="W933" s="251" t="str">
        <f t="shared" si="59"/>
        <v>I040455981580-VT010</v>
      </c>
    </row>
    <row r="934" spans="1:23" x14ac:dyDescent="0.3">
      <c r="A934" s="256" t="str">
        <f t="shared" si="56"/>
        <v>I0404559-81580VT020-00004</v>
      </c>
      <c r="B934" s="251" t="s">
        <v>11097</v>
      </c>
      <c r="C934" s="251" t="s">
        <v>10031</v>
      </c>
      <c r="D934" s="251" t="s">
        <v>11075</v>
      </c>
      <c r="E934" s="251" t="s">
        <v>10214</v>
      </c>
      <c r="F934" s="251" t="s">
        <v>10009</v>
      </c>
      <c r="G934" s="251" t="s">
        <v>10071</v>
      </c>
      <c r="H934" s="251" t="s">
        <v>758</v>
      </c>
      <c r="I934" s="257" t="str">
        <f t="shared" si="57"/>
        <v>-00004</v>
      </c>
      <c r="J934" s="251">
        <v>4</v>
      </c>
      <c r="K934" s="251">
        <v>4</v>
      </c>
      <c r="M934" s="251" t="s">
        <v>9958</v>
      </c>
      <c r="N934" s="251" t="s">
        <v>11053</v>
      </c>
      <c r="O934" s="251">
        <v>4</v>
      </c>
      <c r="Q934" s="251" t="s">
        <v>11097</v>
      </c>
      <c r="R934" s="251" t="s">
        <v>10028</v>
      </c>
      <c r="S934" s="252" t="s">
        <v>3752</v>
      </c>
      <c r="T934" s="251" t="str">
        <f t="shared" si="58"/>
        <v>I040455981580VT020</v>
      </c>
      <c r="W934" s="251" t="str">
        <f t="shared" si="59"/>
        <v>I040455981580-VT020</v>
      </c>
    </row>
    <row r="935" spans="1:23" x14ac:dyDescent="0.3">
      <c r="A935" s="256" t="str">
        <f t="shared" si="56"/>
        <v>I0404559-81581VT020-00002</v>
      </c>
      <c r="B935" s="251" t="s">
        <v>11098</v>
      </c>
      <c r="C935" s="251" t="s">
        <v>10031</v>
      </c>
      <c r="D935" s="251" t="s">
        <v>11075</v>
      </c>
      <c r="E935" s="251" t="s">
        <v>10214</v>
      </c>
      <c r="F935" s="251" t="s">
        <v>10012</v>
      </c>
      <c r="G935" s="251" t="s">
        <v>10668</v>
      </c>
      <c r="H935" s="251" t="s">
        <v>5218</v>
      </c>
      <c r="I935" s="257" t="str">
        <f t="shared" si="57"/>
        <v>-00002</v>
      </c>
      <c r="J935" s="251">
        <v>2</v>
      </c>
      <c r="K935" s="251">
        <v>2</v>
      </c>
      <c r="M935" s="251" t="s">
        <v>9993</v>
      </c>
      <c r="N935" s="251" t="s">
        <v>11053</v>
      </c>
      <c r="O935" s="251">
        <v>2</v>
      </c>
      <c r="Q935" s="251" t="s">
        <v>11098</v>
      </c>
      <c r="R935" s="251" t="s">
        <v>10028</v>
      </c>
      <c r="S935" s="252" t="s">
        <v>3773</v>
      </c>
      <c r="T935" s="251" t="str">
        <f t="shared" si="58"/>
        <v>I040455981581VT020</v>
      </c>
      <c r="W935" s="251" t="str">
        <f t="shared" si="59"/>
        <v>I040455981581-VT020</v>
      </c>
    </row>
    <row r="936" spans="1:23" x14ac:dyDescent="0.3">
      <c r="A936" s="256" t="str">
        <f t="shared" si="56"/>
        <v>I0404559-81590VT010-00001</v>
      </c>
      <c r="B936" s="251" t="s">
        <v>11099</v>
      </c>
      <c r="C936" s="251" t="s">
        <v>10031</v>
      </c>
      <c r="D936" s="251" t="s">
        <v>11075</v>
      </c>
      <c r="E936" s="251" t="s">
        <v>10214</v>
      </c>
      <c r="F936" s="251" t="s">
        <v>10188</v>
      </c>
      <c r="G936" s="251" t="s">
        <v>10073</v>
      </c>
      <c r="H936" s="251" t="s">
        <v>770</v>
      </c>
      <c r="I936" s="257" t="str">
        <f t="shared" si="57"/>
        <v>-00001</v>
      </c>
      <c r="J936" s="251">
        <v>1</v>
      </c>
      <c r="K936" s="251">
        <v>1</v>
      </c>
      <c r="M936" s="251" t="s">
        <v>9993</v>
      </c>
      <c r="N936" s="251" t="s">
        <v>11053</v>
      </c>
      <c r="O936" s="251">
        <v>1</v>
      </c>
      <c r="Q936" s="251" t="s">
        <v>11099</v>
      </c>
      <c r="R936" s="251" t="s">
        <v>10028</v>
      </c>
      <c r="S936" s="252" t="s">
        <v>3755</v>
      </c>
      <c r="T936" s="251" t="str">
        <f t="shared" si="58"/>
        <v>I040455981590VT010</v>
      </c>
      <c r="W936" s="251" t="str">
        <f t="shared" si="59"/>
        <v>I040455981590-VT010</v>
      </c>
    </row>
    <row r="937" spans="1:23" x14ac:dyDescent="0.3">
      <c r="A937" s="256" t="str">
        <f t="shared" si="56"/>
        <v>I0404559-81590VT020-00001</v>
      </c>
      <c r="B937" s="251" t="s">
        <v>11100</v>
      </c>
      <c r="C937" s="251" t="s">
        <v>10031</v>
      </c>
      <c r="D937" s="251" t="s">
        <v>11075</v>
      </c>
      <c r="E937" s="251" t="s">
        <v>10214</v>
      </c>
      <c r="F937" s="251" t="s">
        <v>10190</v>
      </c>
      <c r="G937" s="251" t="s">
        <v>10075</v>
      </c>
      <c r="H937" s="251" t="s">
        <v>770</v>
      </c>
      <c r="I937" s="257" t="str">
        <f t="shared" si="57"/>
        <v>-00001</v>
      </c>
      <c r="J937" s="251">
        <v>1</v>
      </c>
      <c r="K937" s="251">
        <v>1</v>
      </c>
      <c r="M937" s="251" t="s">
        <v>9958</v>
      </c>
      <c r="N937" s="251" t="s">
        <v>11053</v>
      </c>
      <c r="O937" s="251">
        <v>1</v>
      </c>
      <c r="Q937" s="251" t="s">
        <v>11100</v>
      </c>
      <c r="R937" s="251" t="s">
        <v>10028</v>
      </c>
      <c r="S937" s="252" t="s">
        <v>3758</v>
      </c>
      <c r="T937" s="251" t="str">
        <f t="shared" si="58"/>
        <v>I040455981590VT020</v>
      </c>
      <c r="W937" s="251" t="str">
        <f t="shared" si="59"/>
        <v>I040455981590-VT020</v>
      </c>
    </row>
    <row r="938" spans="1:23" x14ac:dyDescent="0.3">
      <c r="A938" s="256" t="str">
        <f t="shared" si="56"/>
        <v>I0404559-81591VT010-00001</v>
      </c>
      <c r="B938" s="251" t="s">
        <v>11101</v>
      </c>
      <c r="C938" s="251" t="s">
        <v>10031</v>
      </c>
      <c r="D938" s="251" t="s">
        <v>11075</v>
      </c>
      <c r="E938" s="251" t="s">
        <v>10214</v>
      </c>
      <c r="F938" s="251" t="s">
        <v>10192</v>
      </c>
      <c r="G938" s="251" t="s">
        <v>11102</v>
      </c>
      <c r="H938" s="251" t="s">
        <v>5219</v>
      </c>
      <c r="I938" s="257" t="str">
        <f t="shared" si="57"/>
        <v>-00001</v>
      </c>
      <c r="J938" s="251">
        <v>1</v>
      </c>
      <c r="K938" s="251">
        <v>1</v>
      </c>
      <c r="M938" s="251" t="s">
        <v>9993</v>
      </c>
      <c r="N938" s="251" t="s">
        <v>11053</v>
      </c>
      <c r="O938" s="251">
        <v>1</v>
      </c>
      <c r="Q938" s="251" t="s">
        <v>11101</v>
      </c>
      <c r="R938" s="251" t="s">
        <v>10028</v>
      </c>
      <c r="S938" s="252" t="s">
        <v>3775</v>
      </c>
      <c r="T938" s="251" t="str">
        <f t="shared" si="58"/>
        <v>I040455981591VT010</v>
      </c>
      <c r="W938" s="251" t="str">
        <f t="shared" si="59"/>
        <v>I040455981591-VT010</v>
      </c>
    </row>
    <row r="939" spans="1:23" x14ac:dyDescent="0.3">
      <c r="A939" s="256" t="str">
        <f t="shared" si="56"/>
        <v>I0606298-81110BZ620-00005</v>
      </c>
      <c r="B939" s="251" t="s">
        <v>11103</v>
      </c>
      <c r="C939" s="251" t="s">
        <v>10077</v>
      </c>
      <c r="D939" s="251" t="s">
        <v>11104</v>
      </c>
      <c r="E939" s="251" t="s">
        <v>10214</v>
      </c>
      <c r="F939" s="251" t="s">
        <v>9957</v>
      </c>
      <c r="G939" s="251" t="s">
        <v>1193</v>
      </c>
      <c r="H939" s="251" t="s">
        <v>3422</v>
      </c>
      <c r="I939" s="257" t="str">
        <f t="shared" si="57"/>
        <v>-00005</v>
      </c>
      <c r="J939" s="251">
        <v>5</v>
      </c>
      <c r="K939" s="251">
        <v>5</v>
      </c>
      <c r="M939" s="251" t="s">
        <v>9958</v>
      </c>
      <c r="N939" s="251" t="s">
        <v>10543</v>
      </c>
      <c r="O939" s="251">
        <v>5</v>
      </c>
      <c r="Q939" s="251" t="s">
        <v>11103</v>
      </c>
      <c r="R939" s="251" t="s">
        <v>9960</v>
      </c>
      <c r="S939" s="252" t="s">
        <v>1192</v>
      </c>
      <c r="T939" s="251" t="str">
        <f t="shared" si="58"/>
        <v>I060629881110BZ620</v>
      </c>
      <c r="W939" s="251" t="str">
        <f t="shared" si="59"/>
        <v>I060629881110-BZ620</v>
      </c>
    </row>
    <row r="940" spans="1:23" x14ac:dyDescent="0.3">
      <c r="A940" s="256" t="str">
        <f t="shared" si="56"/>
        <v>I0606298-81130BZ200-00002</v>
      </c>
      <c r="B940" s="251" t="s">
        <v>11105</v>
      </c>
      <c r="C940" s="251" t="s">
        <v>10077</v>
      </c>
      <c r="D940" s="251" t="s">
        <v>11104</v>
      </c>
      <c r="E940" s="251" t="s">
        <v>10214</v>
      </c>
      <c r="F940" s="251" t="s">
        <v>9962</v>
      </c>
      <c r="G940" s="251" t="s">
        <v>1087</v>
      </c>
      <c r="H940" s="251" t="s">
        <v>10791</v>
      </c>
      <c r="I940" s="257" t="str">
        <f t="shared" si="57"/>
        <v>-00002</v>
      </c>
      <c r="J940" s="251">
        <v>2</v>
      </c>
      <c r="K940" s="251">
        <v>2</v>
      </c>
      <c r="M940" s="251" t="s">
        <v>9958</v>
      </c>
      <c r="N940" s="251" t="s">
        <v>10543</v>
      </c>
      <c r="O940" s="251">
        <v>2</v>
      </c>
      <c r="Q940" s="251" t="s">
        <v>11105</v>
      </c>
      <c r="R940" s="251" t="s">
        <v>9960</v>
      </c>
      <c r="S940" s="252" t="s">
        <v>1086</v>
      </c>
      <c r="T940" s="251" t="str">
        <f t="shared" si="58"/>
        <v>I060629881130BZ200</v>
      </c>
      <c r="W940" s="251" t="str">
        <f t="shared" si="59"/>
        <v>I060629881130-BZ200</v>
      </c>
    </row>
    <row r="941" spans="1:23" x14ac:dyDescent="0.3">
      <c r="A941" s="256" t="str">
        <f t="shared" si="56"/>
        <v>I0606298-81130BZ620-00004</v>
      </c>
      <c r="B941" s="251" t="s">
        <v>11106</v>
      </c>
      <c r="C941" s="251" t="s">
        <v>10077</v>
      </c>
      <c r="D941" s="251" t="s">
        <v>11104</v>
      </c>
      <c r="E941" s="251" t="s">
        <v>10214</v>
      </c>
      <c r="F941" s="251" t="s">
        <v>9964</v>
      </c>
      <c r="G941" s="251" t="s">
        <v>1198</v>
      </c>
      <c r="H941" s="251" t="s">
        <v>5101</v>
      </c>
      <c r="I941" s="257" t="str">
        <f t="shared" si="57"/>
        <v>-00004</v>
      </c>
      <c r="J941" s="251">
        <v>4</v>
      </c>
      <c r="K941" s="251">
        <v>4</v>
      </c>
      <c r="M941" s="251" t="s">
        <v>9958</v>
      </c>
      <c r="N941" s="251" t="s">
        <v>10543</v>
      </c>
      <c r="O941" s="251">
        <v>4</v>
      </c>
      <c r="Q941" s="251" t="s">
        <v>11106</v>
      </c>
      <c r="R941" s="251" t="s">
        <v>9960</v>
      </c>
      <c r="S941" s="252" t="s">
        <v>1197</v>
      </c>
      <c r="T941" s="251" t="str">
        <f t="shared" si="58"/>
        <v>I060629881130BZ620</v>
      </c>
      <c r="W941" s="251" t="str">
        <f t="shared" si="59"/>
        <v>I060629881130-BZ620</v>
      </c>
    </row>
    <row r="942" spans="1:23" x14ac:dyDescent="0.3">
      <c r="A942" s="256" t="str">
        <f t="shared" si="56"/>
        <v>I0606298-81150BZ620-00006</v>
      </c>
      <c r="B942" s="251" t="s">
        <v>11107</v>
      </c>
      <c r="C942" s="251" t="s">
        <v>10077</v>
      </c>
      <c r="D942" s="251" t="s">
        <v>11104</v>
      </c>
      <c r="E942" s="251" t="s">
        <v>10214</v>
      </c>
      <c r="F942" s="251" t="s">
        <v>9966</v>
      </c>
      <c r="G942" s="251" t="s">
        <v>1203</v>
      </c>
      <c r="H942" s="251" t="s">
        <v>3429</v>
      </c>
      <c r="I942" s="257" t="str">
        <f t="shared" si="57"/>
        <v>-00006</v>
      </c>
      <c r="J942" s="251">
        <v>6</v>
      </c>
      <c r="K942" s="251">
        <v>6</v>
      </c>
      <c r="M942" s="251" t="s">
        <v>9958</v>
      </c>
      <c r="N942" s="251" t="s">
        <v>10543</v>
      </c>
      <c r="O942" s="251">
        <v>6</v>
      </c>
      <c r="Q942" s="251" t="s">
        <v>11107</v>
      </c>
      <c r="R942" s="251" t="s">
        <v>9960</v>
      </c>
      <c r="S942" s="252" t="s">
        <v>1202</v>
      </c>
      <c r="T942" s="251" t="str">
        <f t="shared" si="58"/>
        <v>I060629881150BZ620</v>
      </c>
      <c r="W942" s="251" t="str">
        <f t="shared" si="59"/>
        <v>I060629881150-BZ620</v>
      </c>
    </row>
    <row r="943" spans="1:23" x14ac:dyDescent="0.3">
      <c r="A943" s="256" t="str">
        <f t="shared" si="56"/>
        <v>I0606298-81550BZ220-00001</v>
      </c>
      <c r="B943" s="251" t="s">
        <v>11108</v>
      </c>
      <c r="C943" s="251" t="s">
        <v>10077</v>
      </c>
      <c r="D943" s="251" t="s">
        <v>11104</v>
      </c>
      <c r="E943" s="251" t="s">
        <v>10214</v>
      </c>
      <c r="F943" s="251" t="s">
        <v>9968</v>
      </c>
      <c r="G943" s="251" t="s">
        <v>1364</v>
      </c>
      <c r="H943" s="251" t="s">
        <v>5202</v>
      </c>
      <c r="I943" s="257" t="str">
        <f t="shared" si="57"/>
        <v>-00001</v>
      </c>
      <c r="J943" s="251">
        <v>1</v>
      </c>
      <c r="K943" s="251">
        <v>1</v>
      </c>
      <c r="M943" s="251" t="s">
        <v>9958</v>
      </c>
      <c r="N943" s="251" t="s">
        <v>10543</v>
      </c>
      <c r="O943" s="251">
        <v>1</v>
      </c>
      <c r="Q943" s="251" t="s">
        <v>11108</v>
      </c>
      <c r="R943" s="251" t="s">
        <v>9960</v>
      </c>
      <c r="S943" s="252" t="s">
        <v>1363</v>
      </c>
      <c r="T943" s="251" t="str">
        <f t="shared" si="58"/>
        <v>I060629881550BZ220</v>
      </c>
      <c r="W943" s="251" t="str">
        <f t="shared" si="59"/>
        <v>I060629881550-BZ220</v>
      </c>
    </row>
    <row r="944" spans="1:23" x14ac:dyDescent="0.3">
      <c r="A944" s="256" t="str">
        <f t="shared" si="56"/>
        <v>I0606298-81550BZ490-00005</v>
      </c>
      <c r="B944" s="251" t="s">
        <v>11109</v>
      </c>
      <c r="C944" s="251" t="s">
        <v>10077</v>
      </c>
      <c r="D944" s="251" t="s">
        <v>11104</v>
      </c>
      <c r="E944" s="251" t="s">
        <v>10214</v>
      </c>
      <c r="F944" s="251" t="s">
        <v>9970</v>
      </c>
      <c r="G944" s="251" t="s">
        <v>1409</v>
      </c>
      <c r="H944" s="251" t="s">
        <v>5202</v>
      </c>
      <c r="I944" s="257" t="str">
        <f t="shared" si="57"/>
        <v>-00005</v>
      </c>
      <c r="J944" s="251">
        <v>5</v>
      </c>
      <c r="K944" s="251">
        <v>5</v>
      </c>
      <c r="M944" s="251" t="s">
        <v>9958</v>
      </c>
      <c r="N944" s="251" t="s">
        <v>10543</v>
      </c>
      <c r="O944" s="251">
        <v>5</v>
      </c>
      <c r="Q944" s="251" t="s">
        <v>11109</v>
      </c>
      <c r="R944" s="251" t="s">
        <v>9960</v>
      </c>
      <c r="S944" s="252" t="s">
        <v>1408</v>
      </c>
      <c r="T944" s="251" t="str">
        <f t="shared" si="58"/>
        <v>I060629881550BZ490</v>
      </c>
      <c r="W944" s="251" t="str">
        <f t="shared" si="59"/>
        <v>I060629881550-BZ490</v>
      </c>
    </row>
    <row r="945" spans="1:23" x14ac:dyDescent="0.3">
      <c r="A945" s="256" t="str">
        <f t="shared" si="56"/>
        <v>I0606298-81551BZ150-00005</v>
      </c>
      <c r="B945" s="251" t="s">
        <v>11110</v>
      </c>
      <c r="C945" s="251" t="s">
        <v>10077</v>
      </c>
      <c r="D945" s="251" t="s">
        <v>11104</v>
      </c>
      <c r="E945" s="251" t="s">
        <v>10214</v>
      </c>
      <c r="F945" s="251" t="s">
        <v>9972</v>
      </c>
      <c r="G945" s="251" t="s">
        <v>1351</v>
      </c>
      <c r="H945" s="251" t="s">
        <v>3436</v>
      </c>
      <c r="I945" s="257" t="str">
        <f t="shared" si="57"/>
        <v>-00005</v>
      </c>
      <c r="J945" s="251">
        <v>5</v>
      </c>
      <c r="K945" s="251">
        <v>5</v>
      </c>
      <c r="M945" s="251" t="s">
        <v>9958</v>
      </c>
      <c r="N945" s="251" t="s">
        <v>10543</v>
      </c>
      <c r="O945" s="251">
        <v>5</v>
      </c>
      <c r="Q945" s="251" t="s">
        <v>11110</v>
      </c>
      <c r="R945" s="251" t="s">
        <v>9960</v>
      </c>
      <c r="S945" s="252" t="s">
        <v>1350</v>
      </c>
      <c r="T945" s="251" t="str">
        <f t="shared" si="58"/>
        <v>I060629881551BZ150</v>
      </c>
      <c r="W945" s="251" t="str">
        <f t="shared" si="59"/>
        <v>I060629881551-BZ150</v>
      </c>
    </row>
    <row r="946" spans="1:23" x14ac:dyDescent="0.3">
      <c r="A946" s="256" t="str">
        <f t="shared" si="56"/>
        <v>I0606298-81551BZ240-00003</v>
      </c>
      <c r="B946" s="251" t="s">
        <v>11111</v>
      </c>
      <c r="C946" s="251" t="s">
        <v>10077</v>
      </c>
      <c r="D946" s="251" t="s">
        <v>11104</v>
      </c>
      <c r="E946" s="251" t="s">
        <v>10214</v>
      </c>
      <c r="F946" s="251" t="s">
        <v>9974</v>
      </c>
      <c r="G946" s="251" t="s">
        <v>1373</v>
      </c>
      <c r="H946" s="251" t="s">
        <v>3436</v>
      </c>
      <c r="I946" s="257" t="str">
        <f t="shared" si="57"/>
        <v>-00003</v>
      </c>
      <c r="J946" s="251">
        <v>3</v>
      </c>
      <c r="K946" s="251">
        <v>3</v>
      </c>
      <c r="M946" s="251" t="s">
        <v>9958</v>
      </c>
      <c r="N946" s="251" t="s">
        <v>10543</v>
      </c>
      <c r="O946" s="251">
        <v>3</v>
      </c>
      <c r="Q946" s="251" t="s">
        <v>11111</v>
      </c>
      <c r="R946" s="251" t="s">
        <v>9960</v>
      </c>
      <c r="S946" s="252" t="s">
        <v>1372</v>
      </c>
      <c r="T946" s="251" t="str">
        <f t="shared" si="58"/>
        <v>I060629881551BZ240</v>
      </c>
      <c r="W946" s="251" t="str">
        <f t="shared" si="59"/>
        <v>I060629881551-BZ240</v>
      </c>
    </row>
    <row r="947" spans="1:23" x14ac:dyDescent="0.3">
      <c r="A947" s="256" t="str">
        <f t="shared" si="56"/>
        <v>I0606298-81551BZ320-00004</v>
      </c>
      <c r="B947" s="251" t="s">
        <v>11112</v>
      </c>
      <c r="C947" s="251" t="s">
        <v>10077</v>
      </c>
      <c r="D947" s="251" t="s">
        <v>11104</v>
      </c>
      <c r="E947" s="251" t="s">
        <v>10214</v>
      </c>
      <c r="F947" s="251" t="s">
        <v>9976</v>
      </c>
      <c r="G947" s="251" t="s">
        <v>1418</v>
      </c>
      <c r="H947" s="251" t="s">
        <v>3436</v>
      </c>
      <c r="I947" s="257" t="str">
        <f t="shared" si="57"/>
        <v>-00004</v>
      </c>
      <c r="J947" s="251">
        <v>4</v>
      </c>
      <c r="K947" s="251">
        <v>4</v>
      </c>
      <c r="M947" s="251" t="s">
        <v>9958</v>
      </c>
      <c r="N947" s="251" t="s">
        <v>10543</v>
      </c>
      <c r="O947" s="251">
        <v>4</v>
      </c>
      <c r="Q947" s="251" t="s">
        <v>11112</v>
      </c>
      <c r="R947" s="251" t="s">
        <v>9960</v>
      </c>
      <c r="S947" s="252" t="s">
        <v>1417</v>
      </c>
      <c r="T947" s="251" t="str">
        <f t="shared" si="58"/>
        <v>I060629881551BZ320</v>
      </c>
      <c r="W947" s="251" t="str">
        <f t="shared" si="59"/>
        <v>I060629881551-BZ320</v>
      </c>
    </row>
    <row r="948" spans="1:23" x14ac:dyDescent="0.3">
      <c r="A948" s="256" t="str">
        <f t="shared" si="56"/>
        <v>I0606298-81560BZ490-00004</v>
      </c>
      <c r="B948" s="251" t="s">
        <v>11113</v>
      </c>
      <c r="C948" s="251" t="s">
        <v>10077</v>
      </c>
      <c r="D948" s="251" t="s">
        <v>11104</v>
      </c>
      <c r="E948" s="251" t="s">
        <v>10214</v>
      </c>
      <c r="F948" s="251" t="s">
        <v>9978</v>
      </c>
      <c r="G948" s="251" t="s">
        <v>1423</v>
      </c>
      <c r="H948" s="251" t="s">
        <v>5204</v>
      </c>
      <c r="I948" s="257" t="str">
        <f t="shared" si="57"/>
        <v>-00004</v>
      </c>
      <c r="J948" s="251">
        <v>4</v>
      </c>
      <c r="K948" s="251">
        <v>4</v>
      </c>
      <c r="M948" s="251" t="s">
        <v>9958</v>
      </c>
      <c r="N948" s="251" t="s">
        <v>10543</v>
      </c>
      <c r="O948" s="251">
        <v>4</v>
      </c>
      <c r="Q948" s="251" t="s">
        <v>11113</v>
      </c>
      <c r="R948" s="251" t="s">
        <v>9960</v>
      </c>
      <c r="S948" s="252" t="s">
        <v>1422</v>
      </c>
      <c r="T948" s="251" t="str">
        <f t="shared" si="58"/>
        <v>I060629881560BZ490</v>
      </c>
      <c r="W948" s="251" t="str">
        <f t="shared" si="59"/>
        <v>I060629881560-BZ490</v>
      </c>
    </row>
    <row r="949" spans="1:23" x14ac:dyDescent="0.3">
      <c r="A949" s="256" t="str">
        <f t="shared" si="56"/>
        <v>I0606298-81561BZ150-00004</v>
      </c>
      <c r="B949" s="251" t="s">
        <v>11114</v>
      </c>
      <c r="C949" s="251" t="s">
        <v>10077</v>
      </c>
      <c r="D949" s="251" t="s">
        <v>11104</v>
      </c>
      <c r="E949" s="251" t="s">
        <v>10214</v>
      </c>
      <c r="F949" s="251" t="s">
        <v>9980</v>
      </c>
      <c r="G949" s="251" t="s">
        <v>1359</v>
      </c>
      <c r="H949" s="251" t="s">
        <v>3443</v>
      </c>
      <c r="I949" s="257" t="str">
        <f t="shared" si="57"/>
        <v>-00004</v>
      </c>
      <c r="J949" s="251">
        <v>4</v>
      </c>
      <c r="K949" s="251">
        <v>4</v>
      </c>
      <c r="M949" s="251" t="s">
        <v>9958</v>
      </c>
      <c r="N949" s="251" t="s">
        <v>10543</v>
      </c>
      <c r="O949" s="251">
        <v>4</v>
      </c>
      <c r="Q949" s="251" t="s">
        <v>11114</v>
      </c>
      <c r="R949" s="251" t="s">
        <v>9960</v>
      </c>
      <c r="S949" s="252" t="s">
        <v>1358</v>
      </c>
      <c r="T949" s="251" t="str">
        <f t="shared" si="58"/>
        <v>I060629881561BZ150</v>
      </c>
      <c r="W949" s="251" t="str">
        <f t="shared" si="59"/>
        <v>I060629881561-BZ150</v>
      </c>
    </row>
    <row r="950" spans="1:23" x14ac:dyDescent="0.3">
      <c r="A950" s="256" t="str">
        <f t="shared" si="56"/>
        <v>I0606298-81561BZ320-00001</v>
      </c>
      <c r="B950" s="251" t="s">
        <v>11115</v>
      </c>
      <c r="C950" s="251" t="s">
        <v>10077</v>
      </c>
      <c r="D950" s="251" t="s">
        <v>11104</v>
      </c>
      <c r="E950" s="251" t="s">
        <v>10214</v>
      </c>
      <c r="F950" s="251" t="s">
        <v>9982</v>
      </c>
      <c r="G950" s="251" t="s">
        <v>1428</v>
      </c>
      <c r="H950" s="251" t="s">
        <v>3443</v>
      </c>
      <c r="I950" s="257" t="str">
        <f t="shared" si="57"/>
        <v>-00001</v>
      </c>
      <c r="J950" s="251">
        <v>1</v>
      </c>
      <c r="K950" s="251">
        <v>1</v>
      </c>
      <c r="M950" s="251" t="s">
        <v>9958</v>
      </c>
      <c r="N950" s="251" t="s">
        <v>10543</v>
      </c>
      <c r="O950" s="251">
        <v>1</v>
      </c>
      <c r="Q950" s="251" t="s">
        <v>11115</v>
      </c>
      <c r="R950" s="251" t="s">
        <v>9960</v>
      </c>
      <c r="S950" s="252" t="s">
        <v>1427</v>
      </c>
      <c r="T950" s="251" t="str">
        <f t="shared" si="58"/>
        <v>I060629881561BZ320</v>
      </c>
      <c r="W950" s="251" t="str">
        <f t="shared" si="59"/>
        <v>I060629881561-BZ320</v>
      </c>
    </row>
    <row r="951" spans="1:23" x14ac:dyDescent="0.3">
      <c r="A951" s="256" t="str">
        <f t="shared" si="56"/>
        <v>I0606298-81580BZ041-00001</v>
      </c>
      <c r="B951" s="251" t="s">
        <v>11116</v>
      </c>
      <c r="C951" s="251" t="s">
        <v>10077</v>
      </c>
      <c r="D951" s="251" t="s">
        <v>11104</v>
      </c>
      <c r="E951" s="251" t="s">
        <v>10214</v>
      </c>
      <c r="F951" s="251" t="s">
        <v>9984</v>
      </c>
      <c r="G951" s="251" t="s">
        <v>5175</v>
      </c>
      <c r="H951" s="251" t="s">
        <v>758</v>
      </c>
      <c r="I951" s="257" t="str">
        <f t="shared" si="57"/>
        <v>-00001</v>
      </c>
      <c r="J951" s="251">
        <v>1</v>
      </c>
      <c r="K951" s="251">
        <v>1</v>
      </c>
      <c r="M951" s="251" t="s">
        <v>9993</v>
      </c>
      <c r="N951" s="251" t="s">
        <v>10543</v>
      </c>
      <c r="O951" s="251">
        <v>1</v>
      </c>
      <c r="Q951" s="251" t="s">
        <v>11116</v>
      </c>
      <c r="R951" s="251" t="s">
        <v>9960</v>
      </c>
      <c r="S951" s="252" t="s">
        <v>8700</v>
      </c>
      <c r="T951" s="251" t="str">
        <f t="shared" si="58"/>
        <v>I060629881580BZ041</v>
      </c>
      <c r="W951" s="251" t="str">
        <f t="shared" si="59"/>
        <v>I060629881580-BZ041</v>
      </c>
    </row>
    <row r="952" spans="1:23" x14ac:dyDescent="0.3">
      <c r="A952" s="256" t="str">
        <f t="shared" si="56"/>
        <v>I0606298-81581BZ040-00002</v>
      </c>
      <c r="B952" s="251" t="s">
        <v>11117</v>
      </c>
      <c r="C952" s="251" t="s">
        <v>10077</v>
      </c>
      <c r="D952" s="251" t="s">
        <v>11104</v>
      </c>
      <c r="E952" s="251" t="s">
        <v>10214</v>
      </c>
      <c r="F952" s="251" t="s">
        <v>9986</v>
      </c>
      <c r="G952" s="251" t="s">
        <v>1454</v>
      </c>
      <c r="H952" s="251" t="s">
        <v>5218</v>
      </c>
      <c r="I952" s="257" t="str">
        <f t="shared" si="57"/>
        <v>-00002</v>
      </c>
      <c r="J952" s="251">
        <v>2</v>
      </c>
      <c r="K952" s="251">
        <v>2</v>
      </c>
      <c r="M952" s="251" t="s">
        <v>9958</v>
      </c>
      <c r="N952" s="251" t="s">
        <v>10543</v>
      </c>
      <c r="O952" s="251">
        <v>2</v>
      </c>
      <c r="Q952" s="251" t="s">
        <v>11117</v>
      </c>
      <c r="R952" s="251" t="s">
        <v>9960</v>
      </c>
      <c r="S952" s="252" t="s">
        <v>1453</v>
      </c>
      <c r="T952" s="251" t="str">
        <f t="shared" si="58"/>
        <v>I060629881581BZ040</v>
      </c>
      <c r="W952" s="251" t="str">
        <f t="shared" si="59"/>
        <v>I060629881581-BZ040</v>
      </c>
    </row>
    <row r="953" spans="1:23" x14ac:dyDescent="0.3">
      <c r="A953" s="256" t="str">
        <f t="shared" si="56"/>
        <v>I0606298-81590BZ051-00003</v>
      </c>
      <c r="B953" s="251" t="s">
        <v>11118</v>
      </c>
      <c r="C953" s="251" t="s">
        <v>10077</v>
      </c>
      <c r="D953" s="251" t="s">
        <v>11104</v>
      </c>
      <c r="E953" s="251" t="s">
        <v>10214</v>
      </c>
      <c r="F953" s="251" t="s">
        <v>9988</v>
      </c>
      <c r="G953" s="251" t="s">
        <v>5230</v>
      </c>
      <c r="H953" s="251" t="s">
        <v>770</v>
      </c>
      <c r="I953" s="257" t="str">
        <f t="shared" si="57"/>
        <v>-00003</v>
      </c>
      <c r="J953" s="251">
        <v>3</v>
      </c>
      <c r="K953" s="251">
        <v>3</v>
      </c>
      <c r="M953" s="251" t="s">
        <v>9958</v>
      </c>
      <c r="N953" s="251" t="s">
        <v>10543</v>
      </c>
      <c r="O953" s="251">
        <v>3</v>
      </c>
      <c r="Q953" s="251" t="s">
        <v>11118</v>
      </c>
      <c r="R953" s="251" t="s">
        <v>9960</v>
      </c>
      <c r="S953" s="252" t="s">
        <v>4062</v>
      </c>
      <c r="T953" s="251" t="str">
        <f t="shared" si="58"/>
        <v>I060629881590BZ051</v>
      </c>
      <c r="W953" s="251" t="str">
        <f t="shared" si="59"/>
        <v>I060629881590-BZ051</v>
      </c>
    </row>
    <row r="954" spans="1:23" x14ac:dyDescent="0.3">
      <c r="A954" s="256" t="str">
        <f t="shared" si="56"/>
        <v>I0606298-9004951143-00001</v>
      </c>
      <c r="B954" s="251" t="s">
        <v>11119</v>
      </c>
      <c r="C954" s="251" t="s">
        <v>10077</v>
      </c>
      <c r="D954" s="251" t="s">
        <v>11104</v>
      </c>
      <c r="E954" s="251" t="s">
        <v>10214</v>
      </c>
      <c r="F954" s="251" t="s">
        <v>9990</v>
      </c>
      <c r="G954" s="251" t="s">
        <v>1567</v>
      </c>
      <c r="H954" s="251" t="s">
        <v>3393</v>
      </c>
      <c r="I954" s="257" t="str">
        <f t="shared" si="57"/>
        <v>-00001</v>
      </c>
      <c r="J954" s="251">
        <v>1</v>
      </c>
      <c r="K954" s="251">
        <v>1</v>
      </c>
      <c r="M954" s="251" t="s">
        <v>10007</v>
      </c>
      <c r="N954" s="251" t="s">
        <v>10543</v>
      </c>
      <c r="O954" s="251">
        <v>1</v>
      </c>
      <c r="Q954" s="251" t="s">
        <v>11119</v>
      </c>
      <c r="R954" s="251" t="s">
        <v>9960</v>
      </c>
      <c r="S954" s="252">
        <v>9004951143</v>
      </c>
      <c r="T954" s="251" t="str">
        <f t="shared" si="58"/>
        <v>I06062989004951143</v>
      </c>
      <c r="W954" s="251" t="str">
        <f t="shared" si="59"/>
        <v>I060629890049-51143</v>
      </c>
    </row>
    <row r="955" spans="1:23" x14ac:dyDescent="0.3">
      <c r="A955" s="256" t="str">
        <f t="shared" si="56"/>
        <v>I0606298-9004951161-00005</v>
      </c>
      <c r="B955" s="251" t="s">
        <v>11120</v>
      </c>
      <c r="C955" s="251" t="s">
        <v>10077</v>
      </c>
      <c r="D955" s="251" t="s">
        <v>11104</v>
      </c>
      <c r="E955" s="251" t="s">
        <v>10214</v>
      </c>
      <c r="F955" s="251" t="s">
        <v>9992</v>
      </c>
      <c r="G955" s="251" t="s">
        <v>1559</v>
      </c>
      <c r="H955" s="251" t="s">
        <v>3393</v>
      </c>
      <c r="I955" s="257" t="str">
        <f t="shared" si="57"/>
        <v>-00005</v>
      </c>
      <c r="J955" s="251">
        <v>5</v>
      </c>
      <c r="K955" s="251">
        <v>5</v>
      </c>
      <c r="M955" s="251" t="s">
        <v>10007</v>
      </c>
      <c r="N955" s="251" t="s">
        <v>10543</v>
      </c>
      <c r="O955" s="251">
        <v>5</v>
      </c>
      <c r="Q955" s="251" t="s">
        <v>11120</v>
      </c>
      <c r="R955" s="251" t="s">
        <v>9960</v>
      </c>
      <c r="S955" s="252">
        <v>9004951161</v>
      </c>
      <c r="T955" s="251" t="str">
        <f t="shared" si="58"/>
        <v>I06062989004951161</v>
      </c>
      <c r="W955" s="251" t="str">
        <f t="shared" si="59"/>
        <v>I060629890049-51161</v>
      </c>
    </row>
    <row r="956" spans="1:23" x14ac:dyDescent="0.3">
      <c r="A956" s="256" t="str">
        <f t="shared" si="56"/>
        <v>I0606298-9004A81007-00008</v>
      </c>
      <c r="B956" s="251" t="s">
        <v>11121</v>
      </c>
      <c r="C956" s="251" t="s">
        <v>10077</v>
      </c>
      <c r="D956" s="251" t="s">
        <v>11104</v>
      </c>
      <c r="E956" s="251" t="s">
        <v>10214</v>
      </c>
      <c r="F956" s="251" t="s">
        <v>9995</v>
      </c>
      <c r="G956" s="251" t="s">
        <v>1576</v>
      </c>
      <c r="H956" s="251" t="s">
        <v>3393</v>
      </c>
      <c r="I956" s="257" t="str">
        <f t="shared" si="57"/>
        <v>-00008</v>
      </c>
      <c r="J956" s="251">
        <v>8</v>
      </c>
      <c r="K956" s="251">
        <v>8</v>
      </c>
      <c r="M956" s="251" t="s">
        <v>10003</v>
      </c>
      <c r="N956" s="251" t="s">
        <v>10543</v>
      </c>
      <c r="O956" s="251">
        <v>8</v>
      </c>
      <c r="Q956" s="251" t="s">
        <v>11121</v>
      </c>
      <c r="R956" s="251" t="s">
        <v>9960</v>
      </c>
      <c r="S956" s="252" t="s">
        <v>1575</v>
      </c>
      <c r="T956" s="251" t="str">
        <f t="shared" si="58"/>
        <v>I06062989004A81007</v>
      </c>
      <c r="W956" s="251" t="str">
        <f t="shared" si="59"/>
        <v>I06062989004A-81007</v>
      </c>
    </row>
    <row r="957" spans="1:23" x14ac:dyDescent="0.3">
      <c r="A957" s="256" t="str">
        <f t="shared" si="56"/>
        <v>I0606298-9004A81026-00003</v>
      </c>
      <c r="B957" s="251" t="s">
        <v>11122</v>
      </c>
      <c r="C957" s="251" t="s">
        <v>10077</v>
      </c>
      <c r="D957" s="251" t="s">
        <v>11104</v>
      </c>
      <c r="E957" s="251" t="s">
        <v>10214</v>
      </c>
      <c r="F957" s="251" t="s">
        <v>9997</v>
      </c>
      <c r="G957" s="251" t="s">
        <v>1624</v>
      </c>
      <c r="H957" s="251" t="s">
        <v>3393</v>
      </c>
      <c r="I957" s="257" t="str">
        <f t="shared" si="57"/>
        <v>-00003</v>
      </c>
      <c r="J957" s="251">
        <v>3</v>
      </c>
      <c r="K957" s="251">
        <v>3</v>
      </c>
      <c r="M957" s="251" t="s">
        <v>10007</v>
      </c>
      <c r="N957" s="251" t="s">
        <v>10543</v>
      </c>
      <c r="O957" s="251">
        <v>3</v>
      </c>
      <c r="Q957" s="251" t="s">
        <v>11122</v>
      </c>
      <c r="R957" s="251" t="s">
        <v>9960</v>
      </c>
      <c r="S957" s="252" t="s">
        <v>1623</v>
      </c>
      <c r="T957" s="251" t="str">
        <f t="shared" si="58"/>
        <v>I06062989004A81026</v>
      </c>
      <c r="W957" s="251" t="str">
        <f t="shared" si="59"/>
        <v>I06062989004A-81026</v>
      </c>
    </row>
    <row r="958" spans="1:23" x14ac:dyDescent="0.3">
      <c r="A958" s="256" t="str">
        <f t="shared" si="56"/>
        <v>I0606299-81139BZ010-00002</v>
      </c>
      <c r="B958" s="251" t="s">
        <v>11123</v>
      </c>
      <c r="C958" s="251" t="s">
        <v>10077</v>
      </c>
      <c r="D958" s="251" t="s">
        <v>11124</v>
      </c>
      <c r="E958" s="251" t="s">
        <v>10214</v>
      </c>
      <c r="F958" s="251" t="s">
        <v>9957</v>
      </c>
      <c r="G958" s="251" t="s">
        <v>1614</v>
      </c>
      <c r="H958" s="251" t="s">
        <v>10104</v>
      </c>
      <c r="I958" s="257" t="str">
        <f t="shared" si="57"/>
        <v>-00002</v>
      </c>
      <c r="J958" s="251">
        <v>2</v>
      </c>
      <c r="K958" s="251">
        <v>2</v>
      </c>
      <c r="M958" s="251" t="s">
        <v>10007</v>
      </c>
      <c r="N958" s="251" t="s">
        <v>10735</v>
      </c>
      <c r="O958" s="251">
        <v>2</v>
      </c>
      <c r="Q958" s="251" t="s">
        <v>11123</v>
      </c>
      <c r="R958" s="251" t="s">
        <v>10017</v>
      </c>
      <c r="S958" s="252" t="s">
        <v>1613</v>
      </c>
      <c r="T958" s="251" t="str">
        <f t="shared" si="58"/>
        <v>I060629981139BZ010</v>
      </c>
      <c r="W958" s="251" t="str">
        <f t="shared" si="59"/>
        <v>I060629981139-BZ010</v>
      </c>
    </row>
    <row r="959" spans="1:23" x14ac:dyDescent="0.3">
      <c r="A959" s="256" t="str">
        <f t="shared" si="56"/>
        <v>I0606299-81170BZ600-00001</v>
      </c>
      <c r="B959" s="251" t="s">
        <v>11125</v>
      </c>
      <c r="C959" s="251" t="s">
        <v>10077</v>
      </c>
      <c r="D959" s="251" t="s">
        <v>11124</v>
      </c>
      <c r="E959" s="251" t="s">
        <v>10214</v>
      </c>
      <c r="F959" s="251" t="s">
        <v>9962</v>
      </c>
      <c r="G959" s="251" t="s">
        <v>1173</v>
      </c>
      <c r="H959" s="251" t="s">
        <v>5102</v>
      </c>
      <c r="I959" s="257" t="str">
        <f t="shared" si="57"/>
        <v>-00001</v>
      </c>
      <c r="J959" s="251">
        <v>1</v>
      </c>
      <c r="K959" s="251">
        <v>1</v>
      </c>
      <c r="M959" s="251" t="s">
        <v>9958</v>
      </c>
      <c r="N959" s="251" t="s">
        <v>10735</v>
      </c>
      <c r="O959" s="251">
        <v>1</v>
      </c>
      <c r="Q959" s="251" t="s">
        <v>11125</v>
      </c>
      <c r="R959" s="251" t="s">
        <v>10017</v>
      </c>
      <c r="S959" s="252" t="s">
        <v>1172</v>
      </c>
      <c r="T959" s="251" t="str">
        <f t="shared" si="58"/>
        <v>I060629981170BZ600</v>
      </c>
      <c r="W959" s="251" t="str">
        <f t="shared" si="59"/>
        <v>I060629981170-BZ600</v>
      </c>
    </row>
    <row r="960" spans="1:23" x14ac:dyDescent="0.3">
      <c r="A960" s="256" t="str">
        <f t="shared" si="56"/>
        <v>I0606299-81580BZ051-00003</v>
      </c>
      <c r="B960" s="251" t="s">
        <v>11126</v>
      </c>
      <c r="C960" s="251" t="s">
        <v>10077</v>
      </c>
      <c r="D960" s="251" t="s">
        <v>11124</v>
      </c>
      <c r="E960" s="251" t="s">
        <v>10214</v>
      </c>
      <c r="F960" s="251" t="s">
        <v>9964</v>
      </c>
      <c r="G960" s="251" t="s">
        <v>5226</v>
      </c>
      <c r="H960" s="251" t="s">
        <v>758</v>
      </c>
      <c r="I960" s="257" t="str">
        <f t="shared" si="57"/>
        <v>-00003</v>
      </c>
      <c r="J960" s="251">
        <v>3</v>
      </c>
      <c r="K960" s="251">
        <v>3</v>
      </c>
      <c r="M960" s="251" t="s">
        <v>9958</v>
      </c>
      <c r="N960" s="251" t="s">
        <v>10735</v>
      </c>
      <c r="O960" s="251">
        <v>3</v>
      </c>
      <c r="Q960" s="251" t="s">
        <v>11126</v>
      </c>
      <c r="R960" s="251" t="s">
        <v>10017</v>
      </c>
      <c r="S960" s="252" t="s">
        <v>4065</v>
      </c>
      <c r="T960" s="251" t="str">
        <f t="shared" si="58"/>
        <v>I060629981580BZ051</v>
      </c>
      <c r="W960" s="251" t="str">
        <f t="shared" si="59"/>
        <v>I060629981580-BZ051</v>
      </c>
    </row>
    <row r="961" spans="1:23" x14ac:dyDescent="0.3">
      <c r="A961" s="256" t="str">
        <f t="shared" si="56"/>
        <v>I0606299-87917BZ010-00005</v>
      </c>
      <c r="B961" s="251" t="s">
        <v>11127</v>
      </c>
      <c r="C961" s="251" t="s">
        <v>10077</v>
      </c>
      <c r="D961" s="251" t="s">
        <v>11124</v>
      </c>
      <c r="E961" s="251" t="s">
        <v>10214</v>
      </c>
      <c r="F961" s="251" t="s">
        <v>9966</v>
      </c>
      <c r="G961" s="251" t="s">
        <v>1515</v>
      </c>
      <c r="H961" s="251" t="s">
        <v>10109</v>
      </c>
      <c r="I961" s="257" t="str">
        <f t="shared" si="57"/>
        <v>-00005</v>
      </c>
      <c r="J961" s="251">
        <v>5</v>
      </c>
      <c r="K961" s="251">
        <v>5</v>
      </c>
      <c r="M961" s="251" t="s">
        <v>10007</v>
      </c>
      <c r="N961" s="251" t="s">
        <v>10735</v>
      </c>
      <c r="O961" s="251">
        <v>5</v>
      </c>
      <c r="Q961" s="251" t="s">
        <v>11127</v>
      </c>
      <c r="R961" s="251" t="s">
        <v>10017</v>
      </c>
      <c r="S961" s="252" t="s">
        <v>1514</v>
      </c>
      <c r="T961" s="251" t="str">
        <f t="shared" si="58"/>
        <v>I060629987917BZ010</v>
      </c>
      <c r="W961" s="251" t="str">
        <f t="shared" si="59"/>
        <v>I060629987917-BZ010</v>
      </c>
    </row>
    <row r="962" spans="1:23" x14ac:dyDescent="0.3">
      <c r="A962" s="256" t="str">
        <f t="shared" si="56"/>
        <v>I0606300-81110BZ200-00001</v>
      </c>
      <c r="B962" s="251" t="s">
        <v>11128</v>
      </c>
      <c r="C962" s="251" t="s">
        <v>10077</v>
      </c>
      <c r="D962" s="251" t="s">
        <v>11129</v>
      </c>
      <c r="E962" s="251" t="s">
        <v>10214</v>
      </c>
      <c r="F962" s="251" t="s">
        <v>9957</v>
      </c>
      <c r="G962" s="251" t="s">
        <v>1084</v>
      </c>
      <c r="H962" s="251" t="s">
        <v>10113</v>
      </c>
      <c r="I962" s="257" t="str">
        <f t="shared" si="57"/>
        <v>-00001</v>
      </c>
      <c r="J962" s="251">
        <v>1</v>
      </c>
      <c r="K962" s="251">
        <v>1</v>
      </c>
      <c r="M962" s="251" t="s">
        <v>9958</v>
      </c>
      <c r="N962" s="251" t="s">
        <v>11053</v>
      </c>
      <c r="O962" s="251">
        <v>1</v>
      </c>
      <c r="Q962" s="251" t="s">
        <v>11128</v>
      </c>
      <c r="R962" s="251" t="s">
        <v>10028</v>
      </c>
      <c r="S962" s="252" t="s">
        <v>1083</v>
      </c>
      <c r="T962" s="251" t="str">
        <f t="shared" si="58"/>
        <v>I060630081110BZ200</v>
      </c>
      <c r="W962" s="251" t="str">
        <f t="shared" si="59"/>
        <v>I060630081110-BZ200</v>
      </c>
    </row>
    <row r="963" spans="1:23" x14ac:dyDescent="0.3">
      <c r="A963" s="256" t="str">
        <f t="shared" si="56"/>
        <v>I0606300-81550BZ310-00001</v>
      </c>
      <c r="B963" s="251" t="s">
        <v>11130</v>
      </c>
      <c r="C963" s="251" t="s">
        <v>10077</v>
      </c>
      <c r="D963" s="251" t="s">
        <v>11129</v>
      </c>
      <c r="E963" s="251" t="s">
        <v>10214</v>
      </c>
      <c r="F963" s="251" t="s">
        <v>9962</v>
      </c>
      <c r="G963" s="251" t="s">
        <v>1392</v>
      </c>
      <c r="H963" s="251" t="s">
        <v>5202</v>
      </c>
      <c r="I963" s="257" t="str">
        <f t="shared" si="57"/>
        <v>-00001</v>
      </c>
      <c r="J963" s="251">
        <v>1</v>
      </c>
      <c r="K963" s="251">
        <v>1</v>
      </c>
      <c r="M963" s="251" t="s">
        <v>9958</v>
      </c>
      <c r="N963" s="251" t="s">
        <v>11053</v>
      </c>
      <c r="O963" s="251">
        <v>1</v>
      </c>
      <c r="Q963" s="251" t="s">
        <v>11130</v>
      </c>
      <c r="R963" s="251" t="s">
        <v>10028</v>
      </c>
      <c r="S963" s="252" t="s">
        <v>1391</v>
      </c>
      <c r="T963" s="251" t="str">
        <f t="shared" si="58"/>
        <v>I060630081550BZ310</v>
      </c>
      <c r="W963" s="251" t="str">
        <f t="shared" si="59"/>
        <v>I060630081550-BZ310</v>
      </c>
    </row>
    <row r="964" spans="1:23" x14ac:dyDescent="0.3">
      <c r="A964" s="256" t="str">
        <f t="shared" si="56"/>
        <v>I0606300-81555BZ010-00001</v>
      </c>
      <c r="B964" s="251" t="s">
        <v>11131</v>
      </c>
      <c r="C964" s="251" t="s">
        <v>10077</v>
      </c>
      <c r="D964" s="251" t="s">
        <v>11129</v>
      </c>
      <c r="E964" s="251" t="s">
        <v>10214</v>
      </c>
      <c r="F964" s="251" t="s">
        <v>9964</v>
      </c>
      <c r="G964" s="251" t="s">
        <v>1275</v>
      </c>
      <c r="H964" s="251" t="s">
        <v>10298</v>
      </c>
      <c r="I964" s="257" t="str">
        <f t="shared" si="57"/>
        <v>-00001</v>
      </c>
      <c r="J964" s="251">
        <v>1</v>
      </c>
      <c r="K964" s="251">
        <v>1</v>
      </c>
      <c r="M964" s="251" t="s">
        <v>10007</v>
      </c>
      <c r="N964" s="251" t="s">
        <v>11053</v>
      </c>
      <c r="O964" s="251">
        <v>1</v>
      </c>
      <c r="Q964" s="251" t="s">
        <v>11131</v>
      </c>
      <c r="R964" s="251" t="s">
        <v>10028</v>
      </c>
      <c r="S964" s="252" t="s">
        <v>1274</v>
      </c>
      <c r="T964" s="251" t="str">
        <f t="shared" si="58"/>
        <v>I060630081555BZ010</v>
      </c>
      <c r="W964" s="251" t="str">
        <f t="shared" si="59"/>
        <v>I060630081555-BZ010</v>
      </c>
    </row>
    <row r="965" spans="1:23" x14ac:dyDescent="0.3">
      <c r="A965" s="256" t="str">
        <f t="shared" si="56"/>
        <v>I0606301-81555BZ060-00001</v>
      </c>
      <c r="B965" s="251" t="s">
        <v>11132</v>
      </c>
      <c r="C965" s="251" t="s">
        <v>10077</v>
      </c>
      <c r="D965" s="251" t="s">
        <v>11133</v>
      </c>
      <c r="E965" s="251" t="s">
        <v>10214</v>
      </c>
      <c r="F965" s="251" t="s">
        <v>9957</v>
      </c>
      <c r="G965" s="251" t="s">
        <v>1313</v>
      </c>
      <c r="H965" s="251" t="s">
        <v>10305</v>
      </c>
      <c r="I965" s="257" t="str">
        <f t="shared" si="57"/>
        <v>-00001</v>
      </c>
      <c r="J965" s="251">
        <v>1</v>
      </c>
      <c r="K965" s="251">
        <v>1</v>
      </c>
      <c r="M965" s="251" t="s">
        <v>10007</v>
      </c>
      <c r="N965" s="251" t="s">
        <v>11134</v>
      </c>
      <c r="O965" s="251">
        <v>1</v>
      </c>
      <c r="Q965" s="251" t="s">
        <v>11132</v>
      </c>
      <c r="R965" s="251" t="s">
        <v>10307</v>
      </c>
      <c r="S965" s="252" t="s">
        <v>1312</v>
      </c>
      <c r="T965" s="251" t="str">
        <f t="shared" si="58"/>
        <v>I060630181555BZ060</v>
      </c>
      <c r="W965" s="251" t="str">
        <f t="shared" si="59"/>
        <v>I060630181555-BZ060</v>
      </c>
    </row>
    <row r="966" spans="1:23" x14ac:dyDescent="0.3">
      <c r="A966" s="256" t="str">
        <f t="shared" si="56"/>
        <v>I0706284-81110BZ010-00002</v>
      </c>
      <c r="B966" s="251" t="s">
        <v>11135</v>
      </c>
      <c r="C966" s="251" t="s">
        <v>10117</v>
      </c>
      <c r="D966" s="251" t="s">
        <v>11136</v>
      </c>
      <c r="E966" s="251" t="s">
        <v>10214</v>
      </c>
      <c r="F966" s="251" t="s">
        <v>9957</v>
      </c>
      <c r="G966" s="251" t="s">
        <v>997</v>
      </c>
      <c r="H966" s="251" t="s">
        <v>10121</v>
      </c>
      <c r="I966" s="257" t="str">
        <f t="shared" si="57"/>
        <v>-00002</v>
      </c>
      <c r="J966" s="251">
        <v>2</v>
      </c>
      <c r="K966" s="251">
        <v>2</v>
      </c>
      <c r="M966" s="251" t="s">
        <v>9958</v>
      </c>
      <c r="N966" s="251" t="s">
        <v>10735</v>
      </c>
      <c r="O966" s="251">
        <v>2</v>
      </c>
      <c r="Q966" s="251" t="s">
        <v>11135</v>
      </c>
      <c r="R966" s="251" t="s">
        <v>10017</v>
      </c>
      <c r="S966" s="252" t="s">
        <v>996</v>
      </c>
      <c r="T966" s="251" t="str">
        <f t="shared" si="58"/>
        <v>I070628481110BZ010</v>
      </c>
      <c r="W966" s="251" t="str">
        <f t="shared" si="59"/>
        <v>I070628481110-BZ010</v>
      </c>
    </row>
    <row r="967" spans="1:23" x14ac:dyDescent="0.3">
      <c r="A967" s="256" t="str">
        <f t="shared" ref="A967:A1030" si="60">D967&amp;$A$6&amp;S967&amp;I967</f>
        <v>I0706284-81110BZ050-00005</v>
      </c>
      <c r="B967" s="251" t="s">
        <v>11137</v>
      </c>
      <c r="C967" s="251" t="s">
        <v>10117</v>
      </c>
      <c r="D967" s="251" t="s">
        <v>11136</v>
      </c>
      <c r="E967" s="251" t="s">
        <v>10214</v>
      </c>
      <c r="F967" s="251" t="s">
        <v>9962</v>
      </c>
      <c r="G967" s="251" t="s">
        <v>1015</v>
      </c>
      <c r="H967" s="251" t="s">
        <v>10123</v>
      </c>
      <c r="I967" s="257" t="str">
        <f t="shared" ref="I967:I1030" si="61">+IF(AND(O967&lt;10),$B$2&amp;O967,IF(AND(O967&gt;9,O967&lt;=99),$B$3&amp;O967,IF(AND(O967&gt;99,L89843&lt;1000),$B$4&amp;O967,IF(AND(O967&gt;999),$B$5&amp;7))))</f>
        <v>-00005</v>
      </c>
      <c r="J967" s="251">
        <v>5</v>
      </c>
      <c r="K967" s="251">
        <v>5</v>
      </c>
      <c r="M967" s="251" t="s">
        <v>9958</v>
      </c>
      <c r="N967" s="251" t="s">
        <v>10735</v>
      </c>
      <c r="O967" s="251">
        <v>5</v>
      </c>
      <c r="Q967" s="251" t="s">
        <v>11137</v>
      </c>
      <c r="R967" s="251" t="s">
        <v>10017</v>
      </c>
      <c r="S967" s="252" t="s">
        <v>1014</v>
      </c>
      <c r="T967" s="251" t="str">
        <f t="shared" si="58"/>
        <v>I070628481110BZ050</v>
      </c>
      <c r="W967" s="251" t="str">
        <f t="shared" si="59"/>
        <v>I070628481110-BZ050</v>
      </c>
    </row>
    <row r="968" spans="1:23" x14ac:dyDescent="0.3">
      <c r="A968" s="256" t="str">
        <f t="shared" si="60"/>
        <v>I0706284-81110BZ800-00005</v>
      </c>
      <c r="B968" s="251" t="s">
        <v>11138</v>
      </c>
      <c r="C968" s="251" t="s">
        <v>10117</v>
      </c>
      <c r="D968" s="251" t="s">
        <v>11136</v>
      </c>
      <c r="E968" s="251" t="s">
        <v>10214</v>
      </c>
      <c r="F968" s="251" t="s">
        <v>9964</v>
      </c>
      <c r="G968" s="251" t="s">
        <v>3420</v>
      </c>
      <c r="H968" s="251" t="s">
        <v>3422</v>
      </c>
      <c r="I968" s="257" t="str">
        <f t="shared" si="61"/>
        <v>-00005</v>
      </c>
      <c r="J968" s="251">
        <v>5</v>
      </c>
      <c r="K968" s="251">
        <v>5</v>
      </c>
      <c r="M968" s="251" t="s">
        <v>9958</v>
      </c>
      <c r="N968" s="251" t="s">
        <v>10735</v>
      </c>
      <c r="O968" s="251">
        <v>5</v>
      </c>
      <c r="Q968" s="251" t="s">
        <v>11138</v>
      </c>
      <c r="R968" s="251" t="s">
        <v>10017</v>
      </c>
      <c r="S968" s="252" t="s">
        <v>3419</v>
      </c>
      <c r="T968" s="251" t="str">
        <f t="shared" ref="T968:T1031" si="62">+D968&amp;S968</f>
        <v>I070628481110BZ800</v>
      </c>
      <c r="W968" s="251" t="str">
        <f t="shared" ref="W968:W1031" si="63">D968&amp;G968</f>
        <v>I070628481110-BZ800</v>
      </c>
    </row>
    <row r="969" spans="1:23" x14ac:dyDescent="0.3">
      <c r="A969" s="256" t="str">
        <f t="shared" si="60"/>
        <v>I0706284-81110BZ840-00003</v>
      </c>
      <c r="B969" s="251" t="s">
        <v>11139</v>
      </c>
      <c r="C969" s="251" t="s">
        <v>10117</v>
      </c>
      <c r="D969" s="251" t="s">
        <v>11136</v>
      </c>
      <c r="E969" s="251" t="s">
        <v>10214</v>
      </c>
      <c r="F969" s="251" t="s">
        <v>9966</v>
      </c>
      <c r="G969" s="251" t="s">
        <v>3424</v>
      </c>
      <c r="H969" s="251" t="s">
        <v>3422</v>
      </c>
      <c r="I969" s="257" t="str">
        <f t="shared" si="61"/>
        <v>-00003</v>
      </c>
      <c r="J969" s="251">
        <v>3</v>
      </c>
      <c r="K969" s="251">
        <v>3</v>
      </c>
      <c r="M969" s="251" t="s">
        <v>9958</v>
      </c>
      <c r="N969" s="251" t="s">
        <v>10735</v>
      </c>
      <c r="O969" s="251">
        <v>3</v>
      </c>
      <c r="Q969" s="251" t="s">
        <v>11139</v>
      </c>
      <c r="R969" s="251" t="s">
        <v>10017</v>
      </c>
      <c r="S969" s="252" t="s">
        <v>3423</v>
      </c>
      <c r="T969" s="251" t="str">
        <f t="shared" si="62"/>
        <v>I070628481110BZ840</v>
      </c>
      <c r="W969" s="251" t="str">
        <f t="shared" si="63"/>
        <v>I070628481110-BZ840</v>
      </c>
    </row>
    <row r="970" spans="1:23" x14ac:dyDescent="0.3">
      <c r="A970" s="256" t="str">
        <f t="shared" si="60"/>
        <v>I0706284-81150BZ010-00002</v>
      </c>
      <c r="B970" s="251" t="s">
        <v>11140</v>
      </c>
      <c r="C970" s="251" t="s">
        <v>10117</v>
      </c>
      <c r="D970" s="251" t="s">
        <v>11136</v>
      </c>
      <c r="E970" s="251" t="s">
        <v>10214</v>
      </c>
      <c r="F970" s="251" t="s">
        <v>9968</v>
      </c>
      <c r="G970" s="251" t="s">
        <v>1006</v>
      </c>
      <c r="H970" s="251" t="s">
        <v>3429</v>
      </c>
      <c r="I970" s="257" t="str">
        <f t="shared" si="61"/>
        <v>-00002</v>
      </c>
      <c r="J970" s="251">
        <v>2</v>
      </c>
      <c r="K970" s="251">
        <v>2</v>
      </c>
      <c r="M970" s="251" t="s">
        <v>9958</v>
      </c>
      <c r="N970" s="251" t="s">
        <v>10735</v>
      </c>
      <c r="O970" s="251">
        <v>2</v>
      </c>
      <c r="Q970" s="251" t="s">
        <v>11140</v>
      </c>
      <c r="R970" s="251" t="s">
        <v>10017</v>
      </c>
      <c r="S970" s="252" t="s">
        <v>1005</v>
      </c>
      <c r="T970" s="251" t="str">
        <f t="shared" si="62"/>
        <v>I070628481150BZ010</v>
      </c>
      <c r="W970" s="251" t="str">
        <f t="shared" si="63"/>
        <v>I070628481150-BZ010</v>
      </c>
    </row>
    <row r="971" spans="1:23" x14ac:dyDescent="0.3">
      <c r="A971" s="256" t="str">
        <f t="shared" si="60"/>
        <v>I0706284-81150BZ050-00006</v>
      </c>
      <c r="B971" s="251" t="s">
        <v>11141</v>
      </c>
      <c r="C971" s="251" t="s">
        <v>10117</v>
      </c>
      <c r="D971" s="251" t="s">
        <v>11136</v>
      </c>
      <c r="E971" s="251" t="s">
        <v>10214</v>
      </c>
      <c r="F971" s="251" t="s">
        <v>9970</v>
      </c>
      <c r="G971" s="251" t="s">
        <v>1024</v>
      </c>
      <c r="H971" s="251" t="s">
        <v>5057</v>
      </c>
      <c r="I971" s="257" t="str">
        <f t="shared" si="61"/>
        <v>-00006</v>
      </c>
      <c r="J971" s="251">
        <v>6</v>
      </c>
      <c r="K971" s="251">
        <v>6</v>
      </c>
      <c r="M971" s="251" t="s">
        <v>9958</v>
      </c>
      <c r="N971" s="251" t="s">
        <v>10735</v>
      </c>
      <c r="O971" s="251">
        <v>6</v>
      </c>
      <c r="Q971" s="251" t="s">
        <v>11141</v>
      </c>
      <c r="R971" s="251" t="s">
        <v>10017</v>
      </c>
      <c r="S971" s="252" t="s">
        <v>1023</v>
      </c>
      <c r="T971" s="251" t="str">
        <f t="shared" si="62"/>
        <v>I070628481150BZ050</v>
      </c>
      <c r="W971" s="251" t="str">
        <f t="shared" si="63"/>
        <v>I070628481150-BZ050</v>
      </c>
    </row>
    <row r="972" spans="1:23" x14ac:dyDescent="0.3">
      <c r="A972" s="256" t="str">
        <f t="shared" si="60"/>
        <v>I0706284-81150BZ800-00003</v>
      </c>
      <c r="B972" s="251" t="s">
        <v>11142</v>
      </c>
      <c r="C972" s="251" t="s">
        <v>10117</v>
      </c>
      <c r="D972" s="251" t="s">
        <v>11136</v>
      </c>
      <c r="E972" s="251" t="s">
        <v>10214</v>
      </c>
      <c r="F972" s="251" t="s">
        <v>9972</v>
      </c>
      <c r="G972" s="251" t="s">
        <v>3427</v>
      </c>
      <c r="H972" s="251" t="s">
        <v>3429</v>
      </c>
      <c r="I972" s="257" t="str">
        <f t="shared" si="61"/>
        <v>-00003</v>
      </c>
      <c r="J972" s="251">
        <v>3</v>
      </c>
      <c r="K972" s="251">
        <v>3</v>
      </c>
      <c r="M972" s="251" t="s">
        <v>9958</v>
      </c>
      <c r="N972" s="251" t="s">
        <v>10735</v>
      </c>
      <c r="O972" s="251">
        <v>3</v>
      </c>
      <c r="Q972" s="251" t="s">
        <v>11142</v>
      </c>
      <c r="R972" s="251" t="s">
        <v>10017</v>
      </c>
      <c r="S972" s="252" t="s">
        <v>3426</v>
      </c>
      <c r="T972" s="251" t="str">
        <f t="shared" si="62"/>
        <v>I070628481150BZ800</v>
      </c>
      <c r="W972" s="251" t="str">
        <f t="shared" si="63"/>
        <v>I070628481150-BZ800</v>
      </c>
    </row>
    <row r="973" spans="1:23" x14ac:dyDescent="0.3">
      <c r="A973" s="256" t="str">
        <f t="shared" si="60"/>
        <v>I0706284-81150BZ840-00002</v>
      </c>
      <c r="B973" s="251" t="s">
        <v>11143</v>
      </c>
      <c r="C973" s="251" t="s">
        <v>10117</v>
      </c>
      <c r="D973" s="251" t="s">
        <v>11136</v>
      </c>
      <c r="E973" s="251" t="s">
        <v>10214</v>
      </c>
      <c r="F973" s="251" t="s">
        <v>9974</v>
      </c>
      <c r="G973" s="251" t="s">
        <v>3431</v>
      </c>
      <c r="H973" s="251" t="s">
        <v>3429</v>
      </c>
      <c r="I973" s="257" t="str">
        <f t="shared" si="61"/>
        <v>-00002</v>
      </c>
      <c r="J973" s="251">
        <v>2</v>
      </c>
      <c r="K973" s="251">
        <v>2</v>
      </c>
      <c r="M973" s="251" t="s">
        <v>9958</v>
      </c>
      <c r="N973" s="251" t="s">
        <v>10735</v>
      </c>
      <c r="O973" s="251">
        <v>2</v>
      </c>
      <c r="Q973" s="251" t="s">
        <v>11143</v>
      </c>
      <c r="R973" s="251" t="s">
        <v>10017</v>
      </c>
      <c r="S973" s="252" t="s">
        <v>3430</v>
      </c>
      <c r="T973" s="251" t="str">
        <f t="shared" si="62"/>
        <v>I070628481150BZ840</v>
      </c>
      <c r="W973" s="251" t="str">
        <f t="shared" si="63"/>
        <v>I070628481150-BZ840</v>
      </c>
    </row>
    <row r="974" spans="1:23" x14ac:dyDescent="0.3">
      <c r="A974" s="256" t="str">
        <f t="shared" si="60"/>
        <v>I0706284-81551BZ060-00003</v>
      </c>
      <c r="B974" s="251" t="s">
        <v>11144</v>
      </c>
      <c r="C974" s="251" t="s">
        <v>10117</v>
      </c>
      <c r="D974" s="251" t="s">
        <v>11136</v>
      </c>
      <c r="E974" s="251" t="s">
        <v>10214</v>
      </c>
      <c r="F974" s="251" t="s">
        <v>9976</v>
      </c>
      <c r="G974" s="251" t="s">
        <v>1296</v>
      </c>
      <c r="H974" s="251" t="s">
        <v>10317</v>
      </c>
      <c r="I974" s="257" t="str">
        <f t="shared" si="61"/>
        <v>-00003</v>
      </c>
      <c r="J974" s="251">
        <v>3</v>
      </c>
      <c r="K974" s="251">
        <v>3</v>
      </c>
      <c r="M974" s="251" t="s">
        <v>9958</v>
      </c>
      <c r="N974" s="251" t="s">
        <v>10735</v>
      </c>
      <c r="O974" s="251">
        <v>3</v>
      </c>
      <c r="Q974" s="251" t="s">
        <v>11144</v>
      </c>
      <c r="R974" s="251" t="s">
        <v>10017</v>
      </c>
      <c r="S974" s="252" t="s">
        <v>1295</v>
      </c>
      <c r="T974" s="251" t="str">
        <f t="shared" si="62"/>
        <v>I070628481551BZ060</v>
      </c>
      <c r="W974" s="251" t="str">
        <f t="shared" si="63"/>
        <v>I070628481551-BZ060</v>
      </c>
    </row>
    <row r="975" spans="1:23" x14ac:dyDescent="0.3">
      <c r="A975" s="256" t="str">
        <f t="shared" si="60"/>
        <v>I0706284-81551BZ250-00002</v>
      </c>
      <c r="B975" s="251" t="s">
        <v>11145</v>
      </c>
      <c r="C975" s="251" t="s">
        <v>10117</v>
      </c>
      <c r="D975" s="251" t="s">
        <v>11136</v>
      </c>
      <c r="E975" s="251" t="s">
        <v>10214</v>
      </c>
      <c r="F975" s="251" t="s">
        <v>9978</v>
      </c>
      <c r="G975" s="251" t="s">
        <v>1396</v>
      </c>
      <c r="H975" s="251" t="s">
        <v>3436</v>
      </c>
      <c r="I975" s="257" t="str">
        <f t="shared" si="61"/>
        <v>-00002</v>
      </c>
      <c r="J975" s="251">
        <v>2</v>
      </c>
      <c r="K975" s="251">
        <v>2</v>
      </c>
      <c r="M975" s="251" t="s">
        <v>9958</v>
      </c>
      <c r="N975" s="251" t="s">
        <v>10735</v>
      </c>
      <c r="O975" s="251">
        <v>2</v>
      </c>
      <c r="Q975" s="251" t="s">
        <v>11145</v>
      </c>
      <c r="R975" s="251" t="s">
        <v>10017</v>
      </c>
      <c r="S975" s="252" t="s">
        <v>1395</v>
      </c>
      <c r="T975" s="251" t="str">
        <f t="shared" si="62"/>
        <v>I070628481551BZ250</v>
      </c>
      <c r="W975" s="251" t="str">
        <f t="shared" si="63"/>
        <v>I070628481551-BZ250</v>
      </c>
    </row>
    <row r="976" spans="1:23" x14ac:dyDescent="0.3">
      <c r="A976" s="256" t="str">
        <f t="shared" si="60"/>
        <v>I0706284-81561BZ060-00003</v>
      </c>
      <c r="B976" s="251" t="s">
        <v>11146</v>
      </c>
      <c r="C976" s="251" t="s">
        <v>10117</v>
      </c>
      <c r="D976" s="251" t="s">
        <v>11136</v>
      </c>
      <c r="E976" s="251" t="s">
        <v>10214</v>
      </c>
      <c r="F976" s="251" t="s">
        <v>9980</v>
      </c>
      <c r="G976" s="251" t="s">
        <v>1304</v>
      </c>
      <c r="H976" s="251" t="s">
        <v>10128</v>
      </c>
      <c r="I976" s="257" t="str">
        <f t="shared" si="61"/>
        <v>-00003</v>
      </c>
      <c r="J976" s="251">
        <v>3</v>
      </c>
      <c r="K976" s="251">
        <v>3</v>
      </c>
      <c r="M976" s="251" t="s">
        <v>9958</v>
      </c>
      <c r="N976" s="251" t="s">
        <v>10735</v>
      </c>
      <c r="O976" s="251">
        <v>3</v>
      </c>
      <c r="Q976" s="251" t="s">
        <v>11146</v>
      </c>
      <c r="R976" s="251" t="s">
        <v>10017</v>
      </c>
      <c r="S976" s="252" t="s">
        <v>1303</v>
      </c>
      <c r="T976" s="251" t="str">
        <f t="shared" si="62"/>
        <v>I070628481561BZ060</v>
      </c>
      <c r="W976" s="251" t="str">
        <f t="shared" si="63"/>
        <v>I070628481561-BZ060</v>
      </c>
    </row>
    <row r="977" spans="1:23" x14ac:dyDescent="0.3">
      <c r="A977" s="256" t="str">
        <f t="shared" si="60"/>
        <v>I0706284-81561BZ090-00004</v>
      </c>
      <c r="B977" s="251" t="s">
        <v>11147</v>
      </c>
      <c r="C977" s="251" t="s">
        <v>10117</v>
      </c>
      <c r="D977" s="251" t="s">
        <v>11136</v>
      </c>
      <c r="E977" s="251" t="s">
        <v>10214</v>
      </c>
      <c r="F977" s="251" t="s">
        <v>9982</v>
      </c>
      <c r="G977" s="251" t="s">
        <v>1331</v>
      </c>
      <c r="H977" s="251" t="s">
        <v>5211</v>
      </c>
      <c r="I977" s="257" t="str">
        <f t="shared" si="61"/>
        <v>-00004</v>
      </c>
      <c r="J977" s="251">
        <v>4</v>
      </c>
      <c r="K977" s="251">
        <v>4</v>
      </c>
      <c r="M977" s="251" t="s">
        <v>9958</v>
      </c>
      <c r="N977" s="251" t="s">
        <v>10735</v>
      </c>
      <c r="O977" s="251">
        <v>4</v>
      </c>
      <c r="Q977" s="251" t="s">
        <v>11147</v>
      </c>
      <c r="R977" s="251" t="s">
        <v>10017</v>
      </c>
      <c r="S977" s="252" t="s">
        <v>1330</v>
      </c>
      <c r="T977" s="251" t="str">
        <f t="shared" si="62"/>
        <v>I070628481561BZ090</v>
      </c>
      <c r="W977" s="251" t="str">
        <f t="shared" si="63"/>
        <v>I070628481561-BZ090</v>
      </c>
    </row>
    <row r="978" spans="1:23" x14ac:dyDescent="0.3">
      <c r="A978" s="256" t="str">
        <f t="shared" si="60"/>
        <v>I0706284-81580BZ090-00002</v>
      </c>
      <c r="B978" s="251" t="s">
        <v>11148</v>
      </c>
      <c r="C978" s="251" t="s">
        <v>10117</v>
      </c>
      <c r="D978" s="251" t="s">
        <v>11136</v>
      </c>
      <c r="E978" s="251" t="s">
        <v>10214</v>
      </c>
      <c r="F978" s="251" t="s">
        <v>9984</v>
      </c>
      <c r="G978" s="251" t="s">
        <v>3449</v>
      </c>
      <c r="H978" s="251" t="s">
        <v>758</v>
      </c>
      <c r="I978" s="257" t="str">
        <f t="shared" si="61"/>
        <v>-00002</v>
      </c>
      <c r="J978" s="251">
        <v>2</v>
      </c>
      <c r="K978" s="251">
        <v>2</v>
      </c>
      <c r="M978" s="251" t="s">
        <v>9993</v>
      </c>
      <c r="N978" s="251" t="s">
        <v>10735</v>
      </c>
      <c r="O978" s="251">
        <v>2</v>
      </c>
      <c r="Q978" s="251" t="s">
        <v>11148</v>
      </c>
      <c r="R978" s="251" t="s">
        <v>10017</v>
      </c>
      <c r="S978" s="252" t="s">
        <v>3448</v>
      </c>
      <c r="T978" s="251" t="str">
        <f t="shared" si="62"/>
        <v>I070628481580BZ090</v>
      </c>
      <c r="W978" s="251" t="str">
        <f t="shared" si="63"/>
        <v>I070628481580-BZ090</v>
      </c>
    </row>
    <row r="979" spans="1:23" x14ac:dyDescent="0.3">
      <c r="A979" s="256" t="str">
        <f t="shared" si="60"/>
        <v>I0706284-81590BZ090-00002</v>
      </c>
      <c r="B979" s="251" t="s">
        <v>11149</v>
      </c>
      <c r="C979" s="251" t="s">
        <v>10117</v>
      </c>
      <c r="D979" s="251" t="s">
        <v>11136</v>
      </c>
      <c r="E979" s="251" t="s">
        <v>10214</v>
      </c>
      <c r="F979" s="251" t="s">
        <v>9986</v>
      </c>
      <c r="G979" s="251" t="s">
        <v>3452</v>
      </c>
      <c r="H979" s="251" t="s">
        <v>770</v>
      </c>
      <c r="I979" s="257" t="str">
        <f t="shared" si="61"/>
        <v>-00002</v>
      </c>
      <c r="J979" s="251">
        <v>2</v>
      </c>
      <c r="K979" s="251">
        <v>2</v>
      </c>
      <c r="M979" s="251" t="s">
        <v>9993</v>
      </c>
      <c r="N979" s="251" t="s">
        <v>10735</v>
      </c>
      <c r="O979" s="251">
        <v>2</v>
      </c>
      <c r="Q979" s="251" t="s">
        <v>11149</v>
      </c>
      <c r="R979" s="251" t="s">
        <v>10017</v>
      </c>
      <c r="S979" s="252" t="s">
        <v>3451</v>
      </c>
      <c r="T979" s="251" t="str">
        <f t="shared" si="62"/>
        <v>I070628481590BZ090</v>
      </c>
      <c r="W979" s="251" t="str">
        <f t="shared" si="63"/>
        <v>I070628481590-BZ090</v>
      </c>
    </row>
    <row r="980" spans="1:23" x14ac:dyDescent="0.3">
      <c r="A980" s="256" t="str">
        <f t="shared" si="60"/>
        <v>I0706285-81110BZ520-00001</v>
      </c>
      <c r="B980" s="251" t="s">
        <v>11150</v>
      </c>
      <c r="C980" s="251" t="s">
        <v>10117</v>
      </c>
      <c r="D980" s="251" t="s">
        <v>11151</v>
      </c>
      <c r="E980" s="251" t="s">
        <v>10214</v>
      </c>
      <c r="F980" s="251" t="s">
        <v>9957</v>
      </c>
      <c r="G980" s="251" t="s">
        <v>1110</v>
      </c>
      <c r="H980" s="251" t="s">
        <v>3422</v>
      </c>
      <c r="I980" s="257" t="str">
        <f t="shared" si="61"/>
        <v>-00001</v>
      </c>
      <c r="J980" s="251">
        <v>1</v>
      </c>
      <c r="K980" s="251">
        <v>1</v>
      </c>
      <c r="M980" s="251" t="s">
        <v>9958</v>
      </c>
      <c r="N980" s="251" t="s">
        <v>11053</v>
      </c>
      <c r="O980" s="251">
        <v>1</v>
      </c>
      <c r="Q980" s="251" t="s">
        <v>11150</v>
      </c>
      <c r="R980" s="251" t="s">
        <v>10028</v>
      </c>
      <c r="S980" s="252" t="s">
        <v>1109</v>
      </c>
      <c r="T980" s="251" t="str">
        <f t="shared" si="62"/>
        <v>I070628581110BZ520</v>
      </c>
      <c r="W980" s="251" t="str">
        <f t="shared" si="63"/>
        <v>I070628581110-BZ520</v>
      </c>
    </row>
    <row r="981" spans="1:23" x14ac:dyDescent="0.3">
      <c r="A981" s="256" t="str">
        <f t="shared" si="60"/>
        <v>I0706285-81130BZ520-00004</v>
      </c>
      <c r="B981" s="251" t="s">
        <v>11152</v>
      </c>
      <c r="C981" s="251" t="s">
        <v>10117</v>
      </c>
      <c r="D981" s="251" t="s">
        <v>11151</v>
      </c>
      <c r="E981" s="251" t="s">
        <v>10214</v>
      </c>
      <c r="F981" s="251" t="s">
        <v>9962</v>
      </c>
      <c r="G981" s="251" t="s">
        <v>1115</v>
      </c>
      <c r="H981" s="251" t="s">
        <v>5101</v>
      </c>
      <c r="I981" s="257" t="str">
        <f t="shared" si="61"/>
        <v>-00004</v>
      </c>
      <c r="J981" s="251">
        <v>4</v>
      </c>
      <c r="K981" s="251">
        <v>4</v>
      </c>
      <c r="M981" s="251" t="s">
        <v>9958</v>
      </c>
      <c r="N981" s="251" t="s">
        <v>11053</v>
      </c>
      <c r="O981" s="251">
        <v>4</v>
      </c>
      <c r="Q981" s="251" t="s">
        <v>11152</v>
      </c>
      <c r="R981" s="251" t="s">
        <v>10028</v>
      </c>
      <c r="S981" s="252" t="s">
        <v>1114</v>
      </c>
      <c r="T981" s="251" t="str">
        <f t="shared" si="62"/>
        <v>I070628581130BZ520</v>
      </c>
      <c r="W981" s="251" t="str">
        <f t="shared" si="63"/>
        <v>I070628581130-BZ520</v>
      </c>
    </row>
    <row r="982" spans="1:23" x14ac:dyDescent="0.3">
      <c r="A982" s="256" t="str">
        <f t="shared" si="60"/>
        <v>I0706285-81150BZ520-00002</v>
      </c>
      <c r="B982" s="251" t="s">
        <v>11153</v>
      </c>
      <c r="C982" s="251" t="s">
        <v>10117</v>
      </c>
      <c r="D982" s="251" t="s">
        <v>11151</v>
      </c>
      <c r="E982" s="251" t="s">
        <v>10214</v>
      </c>
      <c r="F982" s="251" t="s">
        <v>9964</v>
      </c>
      <c r="G982" s="251" t="s">
        <v>1120</v>
      </c>
      <c r="H982" s="251" t="s">
        <v>3429</v>
      </c>
      <c r="I982" s="257" t="str">
        <f t="shared" si="61"/>
        <v>-00002</v>
      </c>
      <c r="J982" s="251">
        <v>2</v>
      </c>
      <c r="K982" s="251">
        <v>2</v>
      </c>
      <c r="M982" s="251" t="s">
        <v>9958</v>
      </c>
      <c r="N982" s="251" t="s">
        <v>11053</v>
      </c>
      <c r="O982" s="251">
        <v>2</v>
      </c>
      <c r="Q982" s="251" t="s">
        <v>11153</v>
      </c>
      <c r="R982" s="251" t="s">
        <v>10028</v>
      </c>
      <c r="S982" s="252" t="s">
        <v>1119</v>
      </c>
      <c r="T982" s="251" t="str">
        <f t="shared" si="62"/>
        <v>I070628581150BZ520</v>
      </c>
      <c r="W982" s="251" t="str">
        <f t="shared" si="63"/>
        <v>I070628581150-BZ520</v>
      </c>
    </row>
    <row r="983" spans="1:23" x14ac:dyDescent="0.3">
      <c r="A983" s="256" t="str">
        <f t="shared" si="60"/>
        <v>I0706285-81270BZ010-00002</v>
      </c>
      <c r="B983" s="251" t="s">
        <v>11154</v>
      </c>
      <c r="C983" s="251" t="s">
        <v>10117</v>
      </c>
      <c r="D983" s="251" t="s">
        <v>11151</v>
      </c>
      <c r="E983" s="251" t="s">
        <v>10214</v>
      </c>
      <c r="F983" s="251" t="s">
        <v>9966</v>
      </c>
      <c r="G983" s="251" t="s">
        <v>1474</v>
      </c>
      <c r="H983" s="251" t="s">
        <v>10137</v>
      </c>
      <c r="I983" s="257" t="str">
        <f t="shared" si="61"/>
        <v>-00002</v>
      </c>
      <c r="J983" s="251">
        <v>2</v>
      </c>
      <c r="K983" s="251">
        <v>2</v>
      </c>
      <c r="M983" s="251" t="s">
        <v>10007</v>
      </c>
      <c r="N983" s="251" t="s">
        <v>11053</v>
      </c>
      <c r="O983" s="251">
        <v>2</v>
      </c>
      <c r="Q983" s="251" t="s">
        <v>11154</v>
      </c>
      <c r="R983" s="251" t="s">
        <v>10028</v>
      </c>
      <c r="S983" s="252" t="s">
        <v>1473</v>
      </c>
      <c r="T983" s="251" t="str">
        <f t="shared" si="62"/>
        <v>I070628581270BZ010</v>
      </c>
      <c r="W983" s="251" t="str">
        <f t="shared" si="63"/>
        <v>I070628581270-BZ010</v>
      </c>
    </row>
    <row r="984" spans="1:23" x14ac:dyDescent="0.3">
      <c r="A984" s="256" t="str">
        <f t="shared" si="60"/>
        <v>I0706285-81550BZ190-00001</v>
      </c>
      <c r="B984" s="251" t="s">
        <v>11155</v>
      </c>
      <c r="C984" s="251" t="s">
        <v>10117</v>
      </c>
      <c r="D984" s="251" t="s">
        <v>11151</v>
      </c>
      <c r="E984" s="251" t="s">
        <v>10214</v>
      </c>
      <c r="F984" s="251" t="s">
        <v>9968</v>
      </c>
      <c r="G984" s="251" t="s">
        <v>1308</v>
      </c>
      <c r="H984" s="251" t="s">
        <v>10141</v>
      </c>
      <c r="I984" s="257" t="str">
        <f t="shared" si="61"/>
        <v>-00001</v>
      </c>
      <c r="J984" s="251">
        <v>1</v>
      </c>
      <c r="K984" s="251">
        <v>1</v>
      </c>
      <c r="M984" s="251" t="s">
        <v>9958</v>
      </c>
      <c r="N984" s="251" t="s">
        <v>11053</v>
      </c>
      <c r="O984" s="251">
        <v>1</v>
      </c>
      <c r="Q984" s="251" t="s">
        <v>11155</v>
      </c>
      <c r="R984" s="251" t="s">
        <v>10028</v>
      </c>
      <c r="S984" s="252" t="s">
        <v>1307</v>
      </c>
      <c r="T984" s="251" t="str">
        <f t="shared" si="62"/>
        <v>I070628581550BZ190</v>
      </c>
      <c r="W984" s="251" t="str">
        <f t="shared" si="63"/>
        <v>I070628581550-BZ190</v>
      </c>
    </row>
    <row r="985" spans="1:23" x14ac:dyDescent="0.3">
      <c r="A985" s="256" t="str">
        <f t="shared" si="60"/>
        <v>I0706285-81560BZ190-00002</v>
      </c>
      <c r="B985" s="251" t="s">
        <v>11156</v>
      </c>
      <c r="C985" s="251" t="s">
        <v>10117</v>
      </c>
      <c r="D985" s="251" t="s">
        <v>11151</v>
      </c>
      <c r="E985" s="251" t="s">
        <v>10214</v>
      </c>
      <c r="F985" s="251" t="s">
        <v>9970</v>
      </c>
      <c r="G985" s="251" t="s">
        <v>1322</v>
      </c>
      <c r="H985" s="251" t="s">
        <v>10146</v>
      </c>
      <c r="I985" s="257" t="str">
        <f t="shared" si="61"/>
        <v>-00002</v>
      </c>
      <c r="J985" s="251">
        <v>2</v>
      </c>
      <c r="K985" s="251">
        <v>2</v>
      </c>
      <c r="M985" s="251" t="s">
        <v>9958</v>
      </c>
      <c r="N985" s="251" t="s">
        <v>11053</v>
      </c>
      <c r="O985" s="251">
        <v>2</v>
      </c>
      <c r="Q985" s="251" t="s">
        <v>11156</v>
      </c>
      <c r="R985" s="251" t="s">
        <v>10028</v>
      </c>
      <c r="S985" s="252" t="s">
        <v>1321</v>
      </c>
      <c r="T985" s="251" t="str">
        <f t="shared" si="62"/>
        <v>I070628581560BZ190</v>
      </c>
      <c r="W985" s="251" t="str">
        <f t="shared" si="63"/>
        <v>I070628581560-BZ190</v>
      </c>
    </row>
    <row r="986" spans="1:23" x14ac:dyDescent="0.3">
      <c r="A986" s="256" t="str">
        <f t="shared" si="60"/>
        <v>I0706285-81561BZ010-00001</v>
      </c>
      <c r="B986" s="251" t="s">
        <v>11157</v>
      </c>
      <c r="C986" s="251" t="s">
        <v>10117</v>
      </c>
      <c r="D986" s="251" t="s">
        <v>11151</v>
      </c>
      <c r="E986" s="251" t="s">
        <v>10214</v>
      </c>
      <c r="F986" s="251" t="s">
        <v>9972</v>
      </c>
      <c r="G986" s="251" t="s">
        <v>1287</v>
      </c>
      <c r="H986" s="251" t="s">
        <v>5217</v>
      </c>
      <c r="I986" s="257" t="str">
        <f t="shared" si="61"/>
        <v>-00001</v>
      </c>
      <c r="J986" s="251">
        <v>1</v>
      </c>
      <c r="K986" s="251">
        <v>1</v>
      </c>
      <c r="M986" s="251" t="s">
        <v>9993</v>
      </c>
      <c r="N986" s="251" t="s">
        <v>11053</v>
      </c>
      <c r="O986" s="251">
        <v>1</v>
      </c>
      <c r="Q986" s="251" t="s">
        <v>11157</v>
      </c>
      <c r="R986" s="251" t="s">
        <v>10028</v>
      </c>
      <c r="S986" s="252" t="s">
        <v>1286</v>
      </c>
      <c r="T986" s="251" t="str">
        <f t="shared" si="62"/>
        <v>I070628581561BZ010</v>
      </c>
      <c r="W986" s="251" t="str">
        <f t="shared" si="63"/>
        <v>I070628581561-BZ010</v>
      </c>
    </row>
    <row r="987" spans="1:23" x14ac:dyDescent="0.3">
      <c r="A987" s="256" t="str">
        <f t="shared" si="60"/>
        <v>I0706285-81561BZ250-00002</v>
      </c>
      <c r="B987" s="251" t="s">
        <v>11158</v>
      </c>
      <c r="C987" s="251" t="s">
        <v>10117</v>
      </c>
      <c r="D987" s="251" t="s">
        <v>11151</v>
      </c>
      <c r="E987" s="251" t="s">
        <v>10214</v>
      </c>
      <c r="F987" s="251" t="s">
        <v>9974</v>
      </c>
      <c r="G987" s="251" t="s">
        <v>1404</v>
      </c>
      <c r="H987" s="251" t="s">
        <v>3443</v>
      </c>
      <c r="I987" s="257" t="str">
        <f t="shared" si="61"/>
        <v>-00002</v>
      </c>
      <c r="J987" s="251">
        <v>2</v>
      </c>
      <c r="K987" s="251">
        <v>2</v>
      </c>
      <c r="M987" s="251" t="s">
        <v>9958</v>
      </c>
      <c r="N987" s="251" t="s">
        <v>11053</v>
      </c>
      <c r="O987" s="251">
        <v>2</v>
      </c>
      <c r="Q987" s="251" t="s">
        <v>11158</v>
      </c>
      <c r="R987" s="251" t="s">
        <v>10028</v>
      </c>
      <c r="S987" s="252" t="s">
        <v>1403</v>
      </c>
      <c r="T987" s="251" t="str">
        <f t="shared" si="62"/>
        <v>I070628581561BZ250</v>
      </c>
      <c r="W987" s="251" t="str">
        <f t="shared" si="63"/>
        <v>I070628581561-BZ250</v>
      </c>
    </row>
    <row r="988" spans="1:23" x14ac:dyDescent="0.3">
      <c r="A988" s="256" t="str">
        <f t="shared" si="60"/>
        <v>I0706286-81240BZ010A0-00001</v>
      </c>
      <c r="B988" s="251" t="s">
        <v>11159</v>
      </c>
      <c r="C988" s="251" t="s">
        <v>10117</v>
      </c>
      <c r="D988" s="251" t="s">
        <v>11160</v>
      </c>
      <c r="E988" s="251" t="s">
        <v>10214</v>
      </c>
      <c r="F988" s="251" t="s">
        <v>9957</v>
      </c>
      <c r="G988" s="251" t="s">
        <v>1489</v>
      </c>
      <c r="H988" s="251" t="s">
        <v>10500</v>
      </c>
      <c r="I988" s="257" t="str">
        <f t="shared" si="61"/>
        <v>-00001</v>
      </c>
      <c r="J988" s="251">
        <v>1</v>
      </c>
      <c r="K988" s="251">
        <v>1</v>
      </c>
      <c r="M988" s="251" t="s">
        <v>10007</v>
      </c>
      <c r="N988" s="251" t="s">
        <v>11134</v>
      </c>
      <c r="O988" s="251">
        <v>1</v>
      </c>
      <c r="Q988" s="251" t="s">
        <v>11159</v>
      </c>
      <c r="R988" s="251" t="s">
        <v>10307</v>
      </c>
      <c r="S988" s="252" t="s">
        <v>1488</v>
      </c>
      <c r="T988" s="251" t="str">
        <f t="shared" si="62"/>
        <v>I070628681240BZ010A0</v>
      </c>
      <c r="W988" s="251" t="str">
        <f t="shared" si="63"/>
        <v>I070628681240-BZ010-A0</v>
      </c>
    </row>
    <row r="989" spans="1:23" x14ac:dyDescent="0.3">
      <c r="A989" s="256" t="str">
        <f t="shared" si="60"/>
        <v>I0706286-81240BZ010B0-00004</v>
      </c>
      <c r="B989" s="251" t="s">
        <v>11161</v>
      </c>
      <c r="C989" s="251" t="s">
        <v>10117</v>
      </c>
      <c r="D989" s="251" t="s">
        <v>11160</v>
      </c>
      <c r="E989" s="251" t="s">
        <v>10214</v>
      </c>
      <c r="F989" s="251" t="s">
        <v>9962</v>
      </c>
      <c r="G989" s="251" t="s">
        <v>1484</v>
      </c>
      <c r="H989" s="251" t="s">
        <v>10500</v>
      </c>
      <c r="I989" s="257" t="str">
        <f t="shared" si="61"/>
        <v>-00004</v>
      </c>
      <c r="J989" s="251">
        <v>4</v>
      </c>
      <c r="K989" s="251">
        <v>4</v>
      </c>
      <c r="M989" s="251" t="s">
        <v>10007</v>
      </c>
      <c r="N989" s="251" t="s">
        <v>11134</v>
      </c>
      <c r="O989" s="251">
        <v>4</v>
      </c>
      <c r="Q989" s="251" t="s">
        <v>11161</v>
      </c>
      <c r="R989" s="251" t="s">
        <v>10307</v>
      </c>
      <c r="S989" s="252" t="s">
        <v>1483</v>
      </c>
      <c r="T989" s="251" t="str">
        <f t="shared" si="62"/>
        <v>I070628681240BZ010B0</v>
      </c>
      <c r="W989" s="251" t="str">
        <f t="shared" si="63"/>
        <v>I070628681240-BZ010-B0</v>
      </c>
    </row>
    <row r="990" spans="1:23" x14ac:dyDescent="0.3">
      <c r="A990" s="256" t="str">
        <f t="shared" si="60"/>
        <v>I0706286-81240BZ010B1-00002</v>
      </c>
      <c r="B990" s="251" t="s">
        <v>11162</v>
      </c>
      <c r="C990" s="251" t="s">
        <v>10117</v>
      </c>
      <c r="D990" s="251" t="s">
        <v>11160</v>
      </c>
      <c r="E990" s="251" t="s">
        <v>10214</v>
      </c>
      <c r="F990" s="251" t="s">
        <v>9964</v>
      </c>
      <c r="G990" s="251" t="s">
        <v>1495</v>
      </c>
      <c r="H990" s="251" t="s">
        <v>10502</v>
      </c>
      <c r="I990" s="257" t="str">
        <f t="shared" si="61"/>
        <v>-00002</v>
      </c>
      <c r="J990" s="251">
        <v>2</v>
      </c>
      <c r="K990" s="251">
        <v>2</v>
      </c>
      <c r="M990" s="251" t="s">
        <v>10007</v>
      </c>
      <c r="N990" s="251" t="s">
        <v>11134</v>
      </c>
      <c r="O990" s="251">
        <v>2</v>
      </c>
      <c r="Q990" s="251" t="s">
        <v>11162</v>
      </c>
      <c r="R990" s="251" t="s">
        <v>10307</v>
      </c>
      <c r="S990" s="252" t="s">
        <v>1494</v>
      </c>
      <c r="T990" s="251" t="str">
        <f t="shared" si="62"/>
        <v>I070628681240BZ010B1</v>
      </c>
      <c r="W990" s="251" t="str">
        <f t="shared" si="63"/>
        <v>I070628681240-BZ010-B1</v>
      </c>
    </row>
    <row r="991" spans="1:23" x14ac:dyDescent="0.3">
      <c r="A991" s="256" t="str">
        <f t="shared" si="60"/>
        <v>I0802143-811500W070-00003</v>
      </c>
      <c r="B991" s="251" t="s">
        <v>11163</v>
      </c>
      <c r="C991" s="251" t="s">
        <v>10151</v>
      </c>
      <c r="D991" s="251" t="s">
        <v>11164</v>
      </c>
      <c r="E991" s="251" t="s">
        <v>10214</v>
      </c>
      <c r="F991" s="251" t="s">
        <v>9957</v>
      </c>
      <c r="G991" s="251" t="s">
        <v>53</v>
      </c>
      <c r="H991" s="251" t="s">
        <v>5060</v>
      </c>
      <c r="I991" s="257" t="str">
        <f t="shared" si="61"/>
        <v>-00003</v>
      </c>
      <c r="J991" s="251">
        <v>3</v>
      </c>
      <c r="K991" s="251">
        <v>3</v>
      </c>
      <c r="M991" s="251" t="s">
        <v>9958</v>
      </c>
      <c r="N991" s="251" t="s">
        <v>10735</v>
      </c>
      <c r="O991" s="251">
        <v>3</v>
      </c>
      <c r="Q991" s="251" t="s">
        <v>11163</v>
      </c>
      <c r="R991" s="251" t="s">
        <v>10017</v>
      </c>
      <c r="S991" s="252" t="s">
        <v>52</v>
      </c>
      <c r="T991" s="251" t="str">
        <f t="shared" si="62"/>
        <v>I0802143811500W070</v>
      </c>
      <c r="W991" s="251" t="str">
        <f t="shared" si="63"/>
        <v>I080214381150-0W070</v>
      </c>
    </row>
    <row r="992" spans="1:23" x14ac:dyDescent="0.3">
      <c r="A992" s="256" t="str">
        <f t="shared" si="60"/>
        <v>I0306138-525620K070-00001</v>
      </c>
      <c r="B992" s="251" t="s">
        <v>11165</v>
      </c>
      <c r="C992" s="251" t="s">
        <v>9954</v>
      </c>
      <c r="D992" s="251" t="s">
        <v>11166</v>
      </c>
      <c r="E992" s="251" t="s">
        <v>10382</v>
      </c>
      <c r="F992" s="251" t="s">
        <v>9957</v>
      </c>
      <c r="G992" s="251" t="s">
        <v>732</v>
      </c>
      <c r="H992" s="251" t="s">
        <v>10161</v>
      </c>
      <c r="I992" s="257" t="str">
        <f t="shared" si="61"/>
        <v>-00001</v>
      </c>
      <c r="J992" s="251">
        <v>1</v>
      </c>
      <c r="K992" s="251">
        <v>1</v>
      </c>
      <c r="M992" s="251" t="s">
        <v>10007</v>
      </c>
      <c r="N992" s="251" t="s">
        <v>10735</v>
      </c>
      <c r="O992" s="251">
        <v>1</v>
      </c>
      <c r="Q992" s="251" t="s">
        <v>11165</v>
      </c>
      <c r="R992" s="251" t="s">
        <v>9960</v>
      </c>
      <c r="S992" s="252" t="s">
        <v>731</v>
      </c>
      <c r="T992" s="251" t="str">
        <f t="shared" si="62"/>
        <v>I0306138525620K070</v>
      </c>
      <c r="W992" s="251" t="str">
        <f t="shared" si="63"/>
        <v>I030613852562-0K070</v>
      </c>
    </row>
    <row r="993" spans="1:23" x14ac:dyDescent="0.3">
      <c r="A993" s="256" t="str">
        <f t="shared" si="60"/>
        <v>I0306138-525630K010-00001</v>
      </c>
      <c r="B993" s="251" t="s">
        <v>11167</v>
      </c>
      <c r="C993" s="251" t="s">
        <v>9954</v>
      </c>
      <c r="D993" s="251" t="s">
        <v>11166</v>
      </c>
      <c r="E993" s="251" t="s">
        <v>10382</v>
      </c>
      <c r="F993" s="251" t="s">
        <v>9962</v>
      </c>
      <c r="G993" s="251" t="s">
        <v>749</v>
      </c>
      <c r="H993" s="251" t="s">
        <v>10163</v>
      </c>
      <c r="I993" s="257" t="str">
        <f t="shared" si="61"/>
        <v>-00001</v>
      </c>
      <c r="J993" s="251">
        <v>1</v>
      </c>
      <c r="K993" s="251">
        <v>1</v>
      </c>
      <c r="M993" s="251" t="s">
        <v>10007</v>
      </c>
      <c r="N993" s="251" t="s">
        <v>10735</v>
      </c>
      <c r="O993" s="251">
        <v>1</v>
      </c>
      <c r="Q993" s="251" t="s">
        <v>11167</v>
      </c>
      <c r="R993" s="251" t="s">
        <v>9960</v>
      </c>
      <c r="S993" s="252" t="s">
        <v>748</v>
      </c>
      <c r="T993" s="251" t="str">
        <f t="shared" si="62"/>
        <v>I0306138525630K010</v>
      </c>
      <c r="W993" s="251" t="str">
        <f t="shared" si="63"/>
        <v>I030613852563-0K010</v>
      </c>
    </row>
    <row r="994" spans="1:23" x14ac:dyDescent="0.3">
      <c r="A994" s="256" t="str">
        <f t="shared" si="60"/>
        <v>I0306138-811100K520-00005</v>
      </c>
      <c r="B994" s="251" t="s">
        <v>11168</v>
      </c>
      <c r="C994" s="251" t="s">
        <v>9954</v>
      </c>
      <c r="D994" s="251" t="s">
        <v>11166</v>
      </c>
      <c r="E994" s="251" t="s">
        <v>10382</v>
      </c>
      <c r="F994" s="251" t="s">
        <v>9964</v>
      </c>
      <c r="G994" s="251" t="s">
        <v>269</v>
      </c>
      <c r="H994" s="251" t="s">
        <v>3422</v>
      </c>
      <c r="I994" s="257" t="str">
        <f t="shared" si="61"/>
        <v>-00005</v>
      </c>
      <c r="J994" s="251">
        <v>5</v>
      </c>
      <c r="K994" s="251">
        <v>5</v>
      </c>
      <c r="M994" s="251" t="s">
        <v>9958</v>
      </c>
      <c r="N994" s="251" t="s">
        <v>10735</v>
      </c>
      <c r="O994" s="251">
        <v>5</v>
      </c>
      <c r="Q994" s="251" t="s">
        <v>11168</v>
      </c>
      <c r="R994" s="251" t="s">
        <v>9960</v>
      </c>
      <c r="S994" s="252" t="s">
        <v>7</v>
      </c>
      <c r="T994" s="251" t="str">
        <f t="shared" si="62"/>
        <v>I0306138811100K520</v>
      </c>
      <c r="W994" s="251" t="str">
        <f t="shared" si="63"/>
        <v>I030613881110-0K520</v>
      </c>
    </row>
    <row r="995" spans="1:23" x14ac:dyDescent="0.3">
      <c r="A995" s="256" t="str">
        <f t="shared" si="60"/>
        <v>I0306138-811100K580-00003</v>
      </c>
      <c r="B995" s="251" t="s">
        <v>11169</v>
      </c>
      <c r="C995" s="251" t="s">
        <v>9954</v>
      </c>
      <c r="D995" s="251" t="s">
        <v>11166</v>
      </c>
      <c r="E995" s="251" t="s">
        <v>10382</v>
      </c>
      <c r="F995" s="251" t="s">
        <v>9966</v>
      </c>
      <c r="G995" s="251" t="s">
        <v>429</v>
      </c>
      <c r="H995" s="251" t="s">
        <v>3422</v>
      </c>
      <c r="I995" s="257" t="str">
        <f t="shared" si="61"/>
        <v>-00003</v>
      </c>
      <c r="J995" s="251">
        <v>3</v>
      </c>
      <c r="K995" s="251">
        <v>3</v>
      </c>
      <c r="M995" s="251" t="s">
        <v>9958</v>
      </c>
      <c r="N995" s="251" t="s">
        <v>10735</v>
      </c>
      <c r="O995" s="251">
        <v>3</v>
      </c>
      <c r="Q995" s="251" t="s">
        <v>11169</v>
      </c>
      <c r="R995" s="251" t="s">
        <v>9960</v>
      </c>
      <c r="S995" s="252" t="s">
        <v>428</v>
      </c>
      <c r="T995" s="251" t="str">
        <f t="shared" si="62"/>
        <v>I0306138811100K580</v>
      </c>
      <c r="W995" s="251" t="str">
        <f t="shared" si="63"/>
        <v>I030613881110-0K580</v>
      </c>
    </row>
    <row r="996" spans="1:23" x14ac:dyDescent="0.3">
      <c r="A996" s="256" t="str">
        <f t="shared" si="60"/>
        <v>I0306138-811300K520-00015</v>
      </c>
      <c r="B996" s="251" t="s">
        <v>11170</v>
      </c>
      <c r="C996" s="251" t="s">
        <v>9954</v>
      </c>
      <c r="D996" s="251" t="s">
        <v>11166</v>
      </c>
      <c r="E996" s="251" t="s">
        <v>10382</v>
      </c>
      <c r="F996" s="251" t="s">
        <v>9968</v>
      </c>
      <c r="G996" s="251" t="s">
        <v>277</v>
      </c>
      <c r="H996" s="251" t="s">
        <v>5101</v>
      </c>
      <c r="I996" s="257" t="str">
        <f t="shared" si="61"/>
        <v>-00015</v>
      </c>
      <c r="J996" s="251">
        <v>15</v>
      </c>
      <c r="K996" s="251">
        <v>15</v>
      </c>
      <c r="M996" s="251" t="s">
        <v>9958</v>
      </c>
      <c r="N996" s="251" t="s">
        <v>10735</v>
      </c>
      <c r="O996" s="251">
        <v>15</v>
      </c>
      <c r="Q996" s="251" t="s">
        <v>11170</v>
      </c>
      <c r="R996" s="251" t="s">
        <v>9960</v>
      </c>
      <c r="S996" s="252" t="s">
        <v>276</v>
      </c>
      <c r="T996" s="251" t="str">
        <f t="shared" si="62"/>
        <v>I0306138811300K520</v>
      </c>
      <c r="W996" s="251" t="str">
        <f t="shared" si="63"/>
        <v>I030613881130-0K520</v>
      </c>
    </row>
    <row r="997" spans="1:23" x14ac:dyDescent="0.3">
      <c r="A997" s="256" t="str">
        <f t="shared" si="60"/>
        <v>I0306138-811300K580-00009</v>
      </c>
      <c r="B997" s="251" t="s">
        <v>11171</v>
      </c>
      <c r="C997" s="251" t="s">
        <v>9954</v>
      </c>
      <c r="D997" s="251" t="s">
        <v>11166</v>
      </c>
      <c r="E997" s="251" t="s">
        <v>10382</v>
      </c>
      <c r="F997" s="251" t="s">
        <v>9970</v>
      </c>
      <c r="G997" s="251" t="s">
        <v>434</v>
      </c>
      <c r="H997" s="251" t="s">
        <v>5101</v>
      </c>
      <c r="I997" s="257" t="str">
        <f t="shared" si="61"/>
        <v>-00009</v>
      </c>
      <c r="J997" s="251">
        <v>9</v>
      </c>
      <c r="K997" s="251">
        <v>9</v>
      </c>
      <c r="M997" s="251" t="s">
        <v>9958</v>
      </c>
      <c r="N997" s="251" t="s">
        <v>10735</v>
      </c>
      <c r="O997" s="251">
        <v>9</v>
      </c>
      <c r="Q997" s="251" t="s">
        <v>11171</v>
      </c>
      <c r="R997" s="251" t="s">
        <v>9960</v>
      </c>
      <c r="S997" s="252" t="s">
        <v>433</v>
      </c>
      <c r="T997" s="251" t="str">
        <f t="shared" si="62"/>
        <v>I0306138811300K580</v>
      </c>
      <c r="W997" s="251" t="str">
        <f t="shared" si="63"/>
        <v>I030613881130-0K580</v>
      </c>
    </row>
    <row r="998" spans="1:23" x14ac:dyDescent="0.3">
      <c r="A998" s="256" t="str">
        <f t="shared" si="60"/>
        <v>I0306138-811500K520-00005</v>
      </c>
      <c r="B998" s="251" t="s">
        <v>11172</v>
      </c>
      <c r="C998" s="251" t="s">
        <v>9954</v>
      </c>
      <c r="D998" s="251" t="s">
        <v>11166</v>
      </c>
      <c r="E998" s="251" t="s">
        <v>10382</v>
      </c>
      <c r="F998" s="251" t="s">
        <v>9972</v>
      </c>
      <c r="G998" s="251" t="s">
        <v>280</v>
      </c>
      <c r="H998" s="251" t="s">
        <v>3429</v>
      </c>
      <c r="I998" s="257" t="str">
        <f t="shared" si="61"/>
        <v>-00005</v>
      </c>
      <c r="J998" s="251">
        <v>5</v>
      </c>
      <c r="K998" s="251">
        <v>5</v>
      </c>
      <c r="M998" s="251" t="s">
        <v>9958</v>
      </c>
      <c r="N998" s="251" t="s">
        <v>10735</v>
      </c>
      <c r="O998" s="251">
        <v>5</v>
      </c>
      <c r="Q998" s="251" t="s">
        <v>11172</v>
      </c>
      <c r="R998" s="251" t="s">
        <v>9960</v>
      </c>
      <c r="S998" s="252" t="s">
        <v>12</v>
      </c>
      <c r="T998" s="251" t="str">
        <f t="shared" si="62"/>
        <v>I0306138811500K520</v>
      </c>
      <c r="W998" s="251" t="str">
        <f t="shared" si="63"/>
        <v>I030613881150-0K520</v>
      </c>
    </row>
    <row r="999" spans="1:23" x14ac:dyDescent="0.3">
      <c r="A999" s="256" t="str">
        <f t="shared" si="60"/>
        <v>I0306138-811500K580-00004</v>
      </c>
      <c r="B999" s="251" t="s">
        <v>11173</v>
      </c>
      <c r="C999" s="251" t="s">
        <v>9954</v>
      </c>
      <c r="D999" s="251" t="s">
        <v>11166</v>
      </c>
      <c r="E999" s="251" t="s">
        <v>10382</v>
      </c>
      <c r="F999" s="251" t="s">
        <v>9974</v>
      </c>
      <c r="G999" s="251" t="s">
        <v>437</v>
      </c>
      <c r="H999" s="251" t="s">
        <v>3429</v>
      </c>
      <c r="I999" s="257" t="str">
        <f t="shared" si="61"/>
        <v>-00004</v>
      </c>
      <c r="J999" s="251">
        <v>4</v>
      </c>
      <c r="K999" s="251">
        <v>4</v>
      </c>
      <c r="M999" s="251" t="s">
        <v>9958</v>
      </c>
      <c r="N999" s="251" t="s">
        <v>10735</v>
      </c>
      <c r="O999" s="251">
        <v>4</v>
      </c>
      <c r="Q999" s="251" t="s">
        <v>11173</v>
      </c>
      <c r="R999" s="251" t="s">
        <v>9960</v>
      </c>
      <c r="S999" s="252" t="s">
        <v>436</v>
      </c>
      <c r="T999" s="251" t="str">
        <f t="shared" si="62"/>
        <v>I0306138811500K580</v>
      </c>
      <c r="W999" s="251" t="str">
        <f t="shared" si="63"/>
        <v>I030613881150-0K580</v>
      </c>
    </row>
    <row r="1000" spans="1:23" x14ac:dyDescent="0.3">
      <c r="A1000" s="256" t="str">
        <f t="shared" si="60"/>
        <v>I0306138-811700K520-00003</v>
      </c>
      <c r="B1000" s="251" t="s">
        <v>11174</v>
      </c>
      <c r="C1000" s="251" t="s">
        <v>9954</v>
      </c>
      <c r="D1000" s="251" t="s">
        <v>11166</v>
      </c>
      <c r="E1000" s="251" t="s">
        <v>10382</v>
      </c>
      <c r="F1000" s="251" t="s">
        <v>9976</v>
      </c>
      <c r="G1000" s="251" t="s">
        <v>285</v>
      </c>
      <c r="H1000" s="251" t="s">
        <v>5102</v>
      </c>
      <c r="I1000" s="257" t="str">
        <f t="shared" si="61"/>
        <v>-00003</v>
      </c>
      <c r="J1000" s="251">
        <v>3</v>
      </c>
      <c r="K1000" s="251">
        <v>3</v>
      </c>
      <c r="M1000" s="251" t="s">
        <v>9958</v>
      </c>
      <c r="N1000" s="251" t="s">
        <v>10735</v>
      </c>
      <c r="O1000" s="251">
        <v>3</v>
      </c>
      <c r="Q1000" s="251" t="s">
        <v>11174</v>
      </c>
      <c r="R1000" s="251" t="s">
        <v>9960</v>
      </c>
      <c r="S1000" s="252" t="s">
        <v>284</v>
      </c>
      <c r="T1000" s="251" t="str">
        <f t="shared" si="62"/>
        <v>I0306138811700K520</v>
      </c>
      <c r="W1000" s="251" t="str">
        <f t="shared" si="63"/>
        <v>I030613881170-0K520</v>
      </c>
    </row>
    <row r="1001" spans="1:23" x14ac:dyDescent="0.3">
      <c r="A1001" s="256" t="str">
        <f t="shared" si="60"/>
        <v>I0306138-811700K580-00005</v>
      </c>
      <c r="B1001" s="251" t="s">
        <v>11175</v>
      </c>
      <c r="C1001" s="251" t="s">
        <v>9954</v>
      </c>
      <c r="D1001" s="251" t="s">
        <v>11166</v>
      </c>
      <c r="E1001" s="251" t="s">
        <v>10382</v>
      </c>
      <c r="F1001" s="251" t="s">
        <v>9978</v>
      </c>
      <c r="G1001" s="251" t="s">
        <v>442</v>
      </c>
      <c r="H1001" s="251" t="s">
        <v>5102</v>
      </c>
      <c r="I1001" s="257" t="str">
        <f t="shared" si="61"/>
        <v>-00005</v>
      </c>
      <c r="J1001" s="251">
        <v>5</v>
      </c>
      <c r="K1001" s="251">
        <v>5</v>
      </c>
      <c r="M1001" s="251" t="s">
        <v>9958</v>
      </c>
      <c r="N1001" s="251" t="s">
        <v>10735</v>
      </c>
      <c r="O1001" s="251">
        <v>5</v>
      </c>
      <c r="Q1001" s="251" t="s">
        <v>11175</v>
      </c>
      <c r="R1001" s="251" t="s">
        <v>9960</v>
      </c>
      <c r="S1001" s="252" t="s">
        <v>441</v>
      </c>
      <c r="T1001" s="251" t="str">
        <f t="shared" si="62"/>
        <v>I0306138811700K580</v>
      </c>
      <c r="W1001" s="251" t="str">
        <f t="shared" si="63"/>
        <v>I030613881170-0K580</v>
      </c>
    </row>
    <row r="1002" spans="1:23" x14ac:dyDescent="0.3">
      <c r="A1002" s="256" t="str">
        <f t="shared" si="60"/>
        <v>I0306138-815500K210-00008</v>
      </c>
      <c r="B1002" s="251" t="s">
        <v>11176</v>
      </c>
      <c r="C1002" s="251" t="s">
        <v>9954</v>
      </c>
      <c r="D1002" s="251" t="s">
        <v>11166</v>
      </c>
      <c r="E1002" s="251" t="s">
        <v>10382</v>
      </c>
      <c r="F1002" s="251" t="s">
        <v>9980</v>
      </c>
      <c r="G1002" s="251" t="s">
        <v>654</v>
      </c>
      <c r="H1002" s="251" t="s">
        <v>5202</v>
      </c>
      <c r="I1002" s="257" t="str">
        <f t="shared" si="61"/>
        <v>-00008</v>
      </c>
      <c r="J1002" s="251">
        <v>8</v>
      </c>
      <c r="K1002" s="251">
        <v>8</v>
      </c>
      <c r="M1002" s="251" t="s">
        <v>9958</v>
      </c>
      <c r="N1002" s="251" t="s">
        <v>10735</v>
      </c>
      <c r="O1002" s="251">
        <v>8</v>
      </c>
      <c r="Q1002" s="251" t="s">
        <v>11176</v>
      </c>
      <c r="R1002" s="251" t="s">
        <v>9960</v>
      </c>
      <c r="S1002" s="252" t="s">
        <v>653</v>
      </c>
      <c r="T1002" s="251" t="str">
        <f t="shared" si="62"/>
        <v>I0306138815500K210</v>
      </c>
      <c r="W1002" s="251" t="str">
        <f t="shared" si="63"/>
        <v>I030613881550-0K210</v>
      </c>
    </row>
    <row r="1003" spans="1:23" x14ac:dyDescent="0.3">
      <c r="A1003" s="256" t="str">
        <f t="shared" si="60"/>
        <v>I0306138-815500K240-00001</v>
      </c>
      <c r="B1003" s="251" t="s">
        <v>11177</v>
      </c>
      <c r="C1003" s="251" t="s">
        <v>9954</v>
      </c>
      <c r="D1003" s="251" t="s">
        <v>11166</v>
      </c>
      <c r="E1003" s="251" t="s">
        <v>10382</v>
      </c>
      <c r="F1003" s="251" t="s">
        <v>9982</v>
      </c>
      <c r="G1003" s="251" t="s">
        <v>727</v>
      </c>
      <c r="H1003" s="251" t="s">
        <v>5202</v>
      </c>
      <c r="I1003" s="257" t="str">
        <f t="shared" si="61"/>
        <v>-00001</v>
      </c>
      <c r="J1003" s="251">
        <v>1</v>
      </c>
      <c r="K1003" s="251">
        <v>1</v>
      </c>
      <c r="M1003" s="251" t="s">
        <v>9958</v>
      </c>
      <c r="N1003" s="251" t="s">
        <v>10735</v>
      </c>
      <c r="O1003" s="251">
        <v>1</v>
      </c>
      <c r="Q1003" s="251" t="s">
        <v>11177</v>
      </c>
      <c r="R1003" s="251" t="s">
        <v>9960</v>
      </c>
      <c r="S1003" s="252" t="s">
        <v>726</v>
      </c>
      <c r="T1003" s="251" t="str">
        <f t="shared" si="62"/>
        <v>I0306138815500K240</v>
      </c>
      <c r="W1003" s="251" t="str">
        <f t="shared" si="63"/>
        <v>I030613881550-0K240</v>
      </c>
    </row>
    <row r="1004" spans="1:23" x14ac:dyDescent="0.3">
      <c r="A1004" s="256" t="str">
        <f t="shared" si="60"/>
        <v>I0306138-815500K630-00002</v>
      </c>
      <c r="B1004" s="251" t="s">
        <v>11178</v>
      </c>
      <c r="C1004" s="251" t="s">
        <v>9954</v>
      </c>
      <c r="D1004" s="251" t="s">
        <v>11166</v>
      </c>
      <c r="E1004" s="251" t="s">
        <v>10382</v>
      </c>
      <c r="F1004" s="251" t="s">
        <v>9984</v>
      </c>
      <c r="G1004" s="251" t="s">
        <v>3385</v>
      </c>
      <c r="H1004" s="251" t="s">
        <v>5202</v>
      </c>
      <c r="I1004" s="257" t="str">
        <f t="shared" si="61"/>
        <v>-00002</v>
      </c>
      <c r="J1004" s="251">
        <v>2</v>
      </c>
      <c r="K1004" s="251">
        <v>2</v>
      </c>
      <c r="M1004" s="251" t="s">
        <v>9958</v>
      </c>
      <c r="N1004" s="251" t="s">
        <v>10735</v>
      </c>
      <c r="O1004" s="251">
        <v>2</v>
      </c>
      <c r="Q1004" s="251" t="s">
        <v>11178</v>
      </c>
      <c r="R1004" s="251" t="s">
        <v>9960</v>
      </c>
      <c r="S1004" s="252" t="s">
        <v>3366</v>
      </c>
      <c r="T1004" s="251" t="str">
        <f t="shared" si="62"/>
        <v>I0306138815500K630</v>
      </c>
      <c r="W1004" s="251" t="str">
        <f t="shared" si="63"/>
        <v>I030613881550-0K630</v>
      </c>
    </row>
    <row r="1005" spans="1:23" x14ac:dyDescent="0.3">
      <c r="A1005" s="256" t="str">
        <f t="shared" si="60"/>
        <v>I0306138-815510K240-00007</v>
      </c>
      <c r="B1005" s="251" t="s">
        <v>11179</v>
      </c>
      <c r="C1005" s="251" t="s">
        <v>9954</v>
      </c>
      <c r="D1005" s="251" t="s">
        <v>11166</v>
      </c>
      <c r="E1005" s="251" t="s">
        <v>10382</v>
      </c>
      <c r="F1005" s="251" t="s">
        <v>9986</v>
      </c>
      <c r="G1005" s="251" t="s">
        <v>740</v>
      </c>
      <c r="H1005" s="251" t="s">
        <v>3436</v>
      </c>
      <c r="I1005" s="257" t="str">
        <f t="shared" si="61"/>
        <v>-00007</v>
      </c>
      <c r="J1005" s="251">
        <v>7</v>
      </c>
      <c r="K1005" s="251">
        <v>7</v>
      </c>
      <c r="M1005" s="251" t="s">
        <v>9958</v>
      </c>
      <c r="N1005" s="251" t="s">
        <v>10735</v>
      </c>
      <c r="O1005" s="251">
        <v>7</v>
      </c>
      <c r="Q1005" s="251" t="s">
        <v>11179</v>
      </c>
      <c r="R1005" s="251" t="s">
        <v>9960</v>
      </c>
      <c r="S1005" s="252" t="s">
        <v>9</v>
      </c>
      <c r="T1005" s="251" t="str">
        <f t="shared" si="62"/>
        <v>I0306138815510K240</v>
      </c>
      <c r="W1005" s="251" t="str">
        <f t="shared" si="63"/>
        <v>I030613881551-0K240</v>
      </c>
    </row>
    <row r="1006" spans="1:23" x14ac:dyDescent="0.3">
      <c r="A1006" s="256" t="str">
        <f t="shared" si="60"/>
        <v>I0306138-815550K210-00001</v>
      </c>
      <c r="B1006" s="251" t="s">
        <v>11180</v>
      </c>
      <c r="C1006" s="251" t="s">
        <v>9954</v>
      </c>
      <c r="D1006" s="251" t="s">
        <v>11166</v>
      </c>
      <c r="E1006" s="251" t="s">
        <v>10382</v>
      </c>
      <c r="F1006" s="251" t="s">
        <v>9988</v>
      </c>
      <c r="G1006" s="251" t="s">
        <v>663</v>
      </c>
      <c r="H1006" s="251" t="s">
        <v>3440</v>
      </c>
      <c r="I1006" s="257" t="str">
        <f t="shared" si="61"/>
        <v>-00001</v>
      </c>
      <c r="J1006" s="251">
        <v>1</v>
      </c>
      <c r="K1006" s="251">
        <v>1</v>
      </c>
      <c r="M1006" s="251" t="s">
        <v>10007</v>
      </c>
      <c r="N1006" s="251" t="s">
        <v>10735</v>
      </c>
      <c r="O1006" s="251">
        <v>1</v>
      </c>
      <c r="Q1006" s="251" t="s">
        <v>11180</v>
      </c>
      <c r="R1006" s="251" t="s">
        <v>9960</v>
      </c>
      <c r="S1006" s="252" t="s">
        <v>662</v>
      </c>
      <c r="T1006" s="251" t="str">
        <f t="shared" si="62"/>
        <v>I0306138815550K210</v>
      </c>
      <c r="W1006" s="251" t="str">
        <f t="shared" si="63"/>
        <v>I030613881555-0K210</v>
      </c>
    </row>
    <row r="1007" spans="1:23" x14ac:dyDescent="0.3">
      <c r="A1007" s="256" t="str">
        <f t="shared" si="60"/>
        <v>I0306138-815600K210-00009</v>
      </c>
      <c r="B1007" s="251" t="s">
        <v>11181</v>
      </c>
      <c r="C1007" s="251" t="s">
        <v>9954</v>
      </c>
      <c r="D1007" s="251" t="s">
        <v>11166</v>
      </c>
      <c r="E1007" s="251" t="s">
        <v>10382</v>
      </c>
      <c r="F1007" s="251" t="s">
        <v>9990</v>
      </c>
      <c r="G1007" s="251" t="s">
        <v>670</v>
      </c>
      <c r="H1007" s="251" t="s">
        <v>5204</v>
      </c>
      <c r="I1007" s="257" t="str">
        <f t="shared" si="61"/>
        <v>-00009</v>
      </c>
      <c r="J1007" s="251">
        <v>9</v>
      </c>
      <c r="K1007" s="251">
        <v>9</v>
      </c>
      <c r="M1007" s="251" t="s">
        <v>9958</v>
      </c>
      <c r="N1007" s="251" t="s">
        <v>10735</v>
      </c>
      <c r="O1007" s="251">
        <v>9</v>
      </c>
      <c r="Q1007" s="251" t="s">
        <v>11181</v>
      </c>
      <c r="R1007" s="251" t="s">
        <v>9960</v>
      </c>
      <c r="S1007" s="252" t="s">
        <v>13</v>
      </c>
      <c r="T1007" s="251" t="str">
        <f t="shared" si="62"/>
        <v>I0306138815600K210</v>
      </c>
      <c r="W1007" s="251" t="str">
        <f t="shared" si="63"/>
        <v>I030613881560-0K210</v>
      </c>
    </row>
    <row r="1008" spans="1:23" x14ac:dyDescent="0.3">
      <c r="A1008" s="256" t="str">
        <f t="shared" si="60"/>
        <v>I0306138-815600K240-00002</v>
      </c>
      <c r="B1008" s="251" t="s">
        <v>11182</v>
      </c>
      <c r="C1008" s="251" t="s">
        <v>9954</v>
      </c>
      <c r="D1008" s="251" t="s">
        <v>11166</v>
      </c>
      <c r="E1008" s="251" t="s">
        <v>10382</v>
      </c>
      <c r="F1008" s="251" t="s">
        <v>9992</v>
      </c>
      <c r="G1008" s="251" t="s">
        <v>744</v>
      </c>
      <c r="H1008" s="251" t="s">
        <v>5204</v>
      </c>
      <c r="I1008" s="257" t="str">
        <f t="shared" si="61"/>
        <v>-00002</v>
      </c>
      <c r="J1008" s="251">
        <v>2</v>
      </c>
      <c r="K1008" s="251">
        <v>2</v>
      </c>
      <c r="M1008" s="251" t="s">
        <v>9958</v>
      </c>
      <c r="N1008" s="251" t="s">
        <v>10735</v>
      </c>
      <c r="O1008" s="251">
        <v>2</v>
      </c>
      <c r="Q1008" s="251" t="s">
        <v>11182</v>
      </c>
      <c r="R1008" s="251" t="s">
        <v>9960</v>
      </c>
      <c r="S1008" s="252" t="s">
        <v>743</v>
      </c>
      <c r="T1008" s="251" t="str">
        <f t="shared" si="62"/>
        <v>I0306138815600K240</v>
      </c>
      <c r="W1008" s="251" t="str">
        <f t="shared" si="63"/>
        <v>I030613881560-0K240</v>
      </c>
    </row>
    <row r="1009" spans="1:23" x14ac:dyDescent="0.3">
      <c r="A1009" s="256" t="str">
        <f t="shared" si="60"/>
        <v>I0306138-815600K590-00002</v>
      </c>
      <c r="B1009" s="251" t="s">
        <v>11183</v>
      </c>
      <c r="C1009" s="251" t="s">
        <v>9954</v>
      </c>
      <c r="D1009" s="251" t="s">
        <v>11166</v>
      </c>
      <c r="E1009" s="251" t="s">
        <v>10382</v>
      </c>
      <c r="F1009" s="251" t="s">
        <v>9995</v>
      </c>
      <c r="G1009" s="251" t="s">
        <v>3386</v>
      </c>
      <c r="H1009" s="251" t="s">
        <v>5204</v>
      </c>
      <c r="I1009" s="257" t="str">
        <f t="shared" si="61"/>
        <v>-00002</v>
      </c>
      <c r="J1009" s="251">
        <v>2</v>
      </c>
      <c r="K1009" s="251">
        <v>2</v>
      </c>
      <c r="M1009" s="251" t="s">
        <v>9958</v>
      </c>
      <c r="N1009" s="251" t="s">
        <v>10735</v>
      </c>
      <c r="O1009" s="251">
        <v>2</v>
      </c>
      <c r="Q1009" s="251" t="s">
        <v>11183</v>
      </c>
      <c r="R1009" s="251" t="s">
        <v>9960</v>
      </c>
      <c r="S1009" s="252" t="s">
        <v>3370</v>
      </c>
      <c r="T1009" s="251" t="str">
        <f t="shared" si="62"/>
        <v>I0306138815600K590</v>
      </c>
      <c r="W1009" s="251" t="str">
        <f t="shared" si="63"/>
        <v>I030613881560-0K590</v>
      </c>
    </row>
    <row r="1010" spans="1:23" x14ac:dyDescent="0.3">
      <c r="A1010" s="256" t="str">
        <f t="shared" si="60"/>
        <v>I0306138-815610K240-00012</v>
      </c>
      <c r="B1010" s="251" t="s">
        <v>11184</v>
      </c>
      <c r="C1010" s="251" t="s">
        <v>9954</v>
      </c>
      <c r="D1010" s="251" t="s">
        <v>11166</v>
      </c>
      <c r="E1010" s="251" t="s">
        <v>10382</v>
      </c>
      <c r="F1010" s="251" t="s">
        <v>9997</v>
      </c>
      <c r="G1010" s="251" t="s">
        <v>753</v>
      </c>
      <c r="H1010" s="251" t="s">
        <v>3443</v>
      </c>
      <c r="I1010" s="257" t="str">
        <f t="shared" si="61"/>
        <v>-00012</v>
      </c>
      <c r="J1010" s="251">
        <v>12</v>
      </c>
      <c r="K1010" s="251">
        <v>12</v>
      </c>
      <c r="M1010" s="251" t="s">
        <v>9958</v>
      </c>
      <c r="N1010" s="251" t="s">
        <v>10735</v>
      </c>
      <c r="O1010" s="251">
        <v>12</v>
      </c>
      <c r="Q1010" s="251" t="s">
        <v>11184</v>
      </c>
      <c r="R1010" s="251" t="s">
        <v>9960</v>
      </c>
      <c r="S1010" s="252" t="s">
        <v>10</v>
      </c>
      <c r="T1010" s="251" t="str">
        <f t="shared" si="62"/>
        <v>I0306138815610K240</v>
      </c>
      <c r="W1010" s="251" t="str">
        <f t="shared" si="63"/>
        <v>I030613881561-0K240</v>
      </c>
    </row>
    <row r="1011" spans="1:23" x14ac:dyDescent="0.3">
      <c r="A1011" s="256" t="str">
        <f t="shared" si="60"/>
        <v>I0306138-815800K050-00004</v>
      </c>
      <c r="B1011" s="251" t="s">
        <v>11185</v>
      </c>
      <c r="C1011" s="251" t="s">
        <v>9954</v>
      </c>
      <c r="D1011" s="251" t="s">
        <v>11166</v>
      </c>
      <c r="E1011" s="251" t="s">
        <v>10382</v>
      </c>
      <c r="F1011" s="251" t="s">
        <v>10000</v>
      </c>
      <c r="G1011" s="251" t="s">
        <v>756</v>
      </c>
      <c r="H1011" s="251" t="s">
        <v>758</v>
      </c>
      <c r="I1011" s="257" t="str">
        <f t="shared" si="61"/>
        <v>-00004</v>
      </c>
      <c r="J1011" s="251">
        <v>4</v>
      </c>
      <c r="K1011" s="251">
        <v>4</v>
      </c>
      <c r="M1011" s="251" t="s">
        <v>9958</v>
      </c>
      <c r="N1011" s="251" t="s">
        <v>10735</v>
      </c>
      <c r="O1011" s="251">
        <v>4</v>
      </c>
      <c r="Q1011" s="251" t="s">
        <v>11185</v>
      </c>
      <c r="R1011" s="251" t="s">
        <v>9960</v>
      </c>
      <c r="S1011" s="252" t="s">
        <v>6</v>
      </c>
      <c r="T1011" s="251" t="str">
        <f t="shared" si="62"/>
        <v>I0306138815800K050</v>
      </c>
      <c r="W1011" s="251" t="str">
        <f t="shared" si="63"/>
        <v>I030613881580-0K050</v>
      </c>
    </row>
    <row r="1012" spans="1:23" x14ac:dyDescent="0.3">
      <c r="A1012" s="256" t="str">
        <f t="shared" si="60"/>
        <v>I0306138-815800K260-00002</v>
      </c>
      <c r="B1012" s="251" t="s">
        <v>11186</v>
      </c>
      <c r="C1012" s="251" t="s">
        <v>9954</v>
      </c>
      <c r="D1012" s="251" t="s">
        <v>11166</v>
      </c>
      <c r="E1012" s="251" t="s">
        <v>10382</v>
      </c>
      <c r="F1012" s="251" t="s">
        <v>10002</v>
      </c>
      <c r="G1012" s="251" t="s">
        <v>3387</v>
      </c>
      <c r="H1012" s="251" t="s">
        <v>758</v>
      </c>
      <c r="I1012" s="257" t="str">
        <f t="shared" si="61"/>
        <v>-00002</v>
      </c>
      <c r="J1012" s="251">
        <v>2</v>
      </c>
      <c r="K1012" s="251">
        <v>2</v>
      </c>
      <c r="M1012" s="251" t="s">
        <v>9993</v>
      </c>
      <c r="N1012" s="251" t="s">
        <v>10735</v>
      </c>
      <c r="O1012" s="251">
        <v>2</v>
      </c>
      <c r="Q1012" s="251" t="s">
        <v>11186</v>
      </c>
      <c r="R1012" s="251" t="s">
        <v>9960</v>
      </c>
      <c r="S1012" s="252" t="s">
        <v>3374</v>
      </c>
      <c r="T1012" s="251" t="str">
        <f t="shared" si="62"/>
        <v>I0306138815800K260</v>
      </c>
      <c r="W1012" s="251" t="str">
        <f t="shared" si="63"/>
        <v>I030613881580-0K260</v>
      </c>
    </row>
    <row r="1013" spans="1:23" x14ac:dyDescent="0.3">
      <c r="A1013" s="256" t="str">
        <f t="shared" si="60"/>
        <v>I0306138-815900K050-00002</v>
      </c>
      <c r="B1013" s="251" t="s">
        <v>11187</v>
      </c>
      <c r="C1013" s="251" t="s">
        <v>9954</v>
      </c>
      <c r="D1013" s="251" t="s">
        <v>11166</v>
      </c>
      <c r="E1013" s="251" t="s">
        <v>10382</v>
      </c>
      <c r="F1013" s="251" t="s">
        <v>10005</v>
      </c>
      <c r="G1013" s="251" t="s">
        <v>767</v>
      </c>
      <c r="H1013" s="251" t="s">
        <v>770</v>
      </c>
      <c r="I1013" s="257" t="str">
        <f t="shared" si="61"/>
        <v>-00002</v>
      </c>
      <c r="J1013" s="251">
        <v>2</v>
      </c>
      <c r="K1013" s="251">
        <v>2</v>
      </c>
      <c r="M1013" s="251" t="s">
        <v>9958</v>
      </c>
      <c r="N1013" s="251" t="s">
        <v>10735</v>
      </c>
      <c r="O1013" s="251">
        <v>2</v>
      </c>
      <c r="Q1013" s="251" t="s">
        <v>11187</v>
      </c>
      <c r="R1013" s="251" t="s">
        <v>9960</v>
      </c>
      <c r="S1013" s="252" t="s">
        <v>766</v>
      </c>
      <c r="T1013" s="251" t="str">
        <f t="shared" si="62"/>
        <v>I0306138815900K050</v>
      </c>
      <c r="W1013" s="251" t="str">
        <f t="shared" si="63"/>
        <v>I030613881590-0K050</v>
      </c>
    </row>
    <row r="1014" spans="1:23" x14ac:dyDescent="0.3">
      <c r="A1014" s="256" t="str">
        <f t="shared" si="60"/>
        <v>I0306138-815900K260-00002</v>
      </c>
      <c r="B1014" s="251" t="s">
        <v>11188</v>
      </c>
      <c r="C1014" s="251" t="s">
        <v>9954</v>
      </c>
      <c r="D1014" s="251" t="s">
        <v>11166</v>
      </c>
      <c r="E1014" s="251" t="s">
        <v>10382</v>
      </c>
      <c r="F1014" s="251" t="s">
        <v>10009</v>
      </c>
      <c r="G1014" s="251" t="s">
        <v>3388</v>
      </c>
      <c r="H1014" s="251" t="s">
        <v>770</v>
      </c>
      <c r="I1014" s="257" t="str">
        <f t="shared" si="61"/>
        <v>-00002</v>
      </c>
      <c r="J1014" s="251">
        <v>2</v>
      </c>
      <c r="K1014" s="251">
        <v>2</v>
      </c>
      <c r="M1014" s="251" t="s">
        <v>9993</v>
      </c>
      <c r="N1014" s="251" t="s">
        <v>10735</v>
      </c>
      <c r="O1014" s="251">
        <v>2</v>
      </c>
      <c r="Q1014" s="251" t="s">
        <v>11188</v>
      </c>
      <c r="R1014" s="251" t="s">
        <v>9960</v>
      </c>
      <c r="S1014" s="252" t="s">
        <v>3377</v>
      </c>
      <c r="T1014" s="251" t="str">
        <f t="shared" si="62"/>
        <v>I0306138815900K260</v>
      </c>
      <c r="W1014" s="251" t="str">
        <f t="shared" si="63"/>
        <v>I030613881590-0K260</v>
      </c>
    </row>
    <row r="1015" spans="1:23" x14ac:dyDescent="0.3">
      <c r="A1015" s="256" t="str">
        <f t="shared" si="60"/>
        <v>I0306138-81590BZ400-00001</v>
      </c>
      <c r="B1015" s="251" t="s">
        <v>11189</v>
      </c>
      <c r="C1015" s="251" t="s">
        <v>9954</v>
      </c>
      <c r="D1015" s="251" t="s">
        <v>11166</v>
      </c>
      <c r="E1015" s="251" t="s">
        <v>10382</v>
      </c>
      <c r="F1015" s="251" t="s">
        <v>10012</v>
      </c>
      <c r="G1015" s="251" t="s">
        <v>5309</v>
      </c>
      <c r="H1015" s="251" t="s">
        <v>9998</v>
      </c>
      <c r="I1015" s="257" t="str">
        <f t="shared" si="61"/>
        <v>-00001</v>
      </c>
      <c r="J1015" s="251">
        <v>1</v>
      </c>
      <c r="K1015" s="251">
        <v>1</v>
      </c>
      <c r="M1015" s="251" t="s">
        <v>9993</v>
      </c>
      <c r="N1015" s="251" t="s">
        <v>10735</v>
      </c>
      <c r="O1015" s="251">
        <v>1</v>
      </c>
      <c r="Q1015" s="251" t="s">
        <v>11189</v>
      </c>
      <c r="R1015" s="251" t="s">
        <v>9960</v>
      </c>
      <c r="S1015" s="252" t="s">
        <v>8687</v>
      </c>
      <c r="T1015" s="251" t="str">
        <f t="shared" si="62"/>
        <v>I030613881590BZ400</v>
      </c>
      <c r="W1015" s="251" t="str">
        <f t="shared" si="63"/>
        <v>I030613881590-BZ400</v>
      </c>
    </row>
    <row r="1016" spans="1:23" x14ac:dyDescent="0.3">
      <c r="A1016" s="256" t="str">
        <f t="shared" si="60"/>
        <v>I0306138-815910K050-00006</v>
      </c>
      <c r="B1016" s="251" t="s">
        <v>11190</v>
      </c>
      <c r="C1016" s="251" t="s">
        <v>9954</v>
      </c>
      <c r="D1016" s="251" t="s">
        <v>11166</v>
      </c>
      <c r="E1016" s="251" t="s">
        <v>10382</v>
      </c>
      <c r="F1016" s="251" t="s">
        <v>10188</v>
      </c>
      <c r="G1016" s="251" t="s">
        <v>777</v>
      </c>
      <c r="H1016" s="251" t="s">
        <v>5219</v>
      </c>
      <c r="I1016" s="257" t="str">
        <f t="shared" si="61"/>
        <v>-00006</v>
      </c>
      <c r="J1016" s="251">
        <v>6</v>
      </c>
      <c r="K1016" s="251">
        <v>6</v>
      </c>
      <c r="M1016" s="251" t="s">
        <v>9958</v>
      </c>
      <c r="N1016" s="251" t="s">
        <v>10735</v>
      </c>
      <c r="O1016" s="251">
        <v>6</v>
      </c>
      <c r="Q1016" s="251" t="s">
        <v>11190</v>
      </c>
      <c r="R1016" s="251" t="s">
        <v>9960</v>
      </c>
      <c r="S1016" s="252" t="s">
        <v>776</v>
      </c>
      <c r="T1016" s="251" t="str">
        <f t="shared" si="62"/>
        <v>I0306138815910K050</v>
      </c>
      <c r="W1016" s="251" t="str">
        <f t="shared" si="63"/>
        <v>I030613881591-0K050</v>
      </c>
    </row>
    <row r="1017" spans="1:23" x14ac:dyDescent="0.3">
      <c r="A1017" s="256" t="str">
        <f t="shared" si="60"/>
        <v>I0306138-9008081116-00003</v>
      </c>
      <c r="B1017" s="251" t="s">
        <v>11191</v>
      </c>
      <c r="C1017" s="251" t="s">
        <v>9954</v>
      </c>
      <c r="D1017" s="251" t="s">
        <v>11166</v>
      </c>
      <c r="E1017" s="251" t="s">
        <v>10382</v>
      </c>
      <c r="F1017" s="251" t="s">
        <v>10190</v>
      </c>
      <c r="G1017" s="251" t="s">
        <v>934</v>
      </c>
      <c r="H1017" s="251" t="s">
        <v>3393</v>
      </c>
      <c r="I1017" s="257" t="str">
        <f t="shared" si="61"/>
        <v>-00003</v>
      </c>
      <c r="J1017" s="251">
        <v>3</v>
      </c>
      <c r="K1017" s="251">
        <v>3</v>
      </c>
      <c r="M1017" s="251" t="s">
        <v>10007</v>
      </c>
      <c r="N1017" s="251" t="s">
        <v>10735</v>
      </c>
      <c r="O1017" s="251">
        <v>3</v>
      </c>
      <c r="Q1017" s="251" t="s">
        <v>11191</v>
      </c>
      <c r="R1017" s="251" t="s">
        <v>9960</v>
      </c>
      <c r="S1017" s="252">
        <v>9008081116</v>
      </c>
      <c r="T1017" s="251" t="str">
        <f t="shared" si="62"/>
        <v>I03061389008081116</v>
      </c>
      <c r="W1017" s="251" t="str">
        <f t="shared" si="63"/>
        <v>I030613890080-81116</v>
      </c>
    </row>
    <row r="1018" spans="1:23" x14ac:dyDescent="0.3">
      <c r="A1018" s="256" t="str">
        <f t="shared" si="60"/>
        <v>I0306138-9098114011-00001</v>
      </c>
      <c r="B1018" s="251" t="s">
        <v>11192</v>
      </c>
      <c r="C1018" s="251" t="s">
        <v>9954</v>
      </c>
      <c r="D1018" s="251" t="s">
        <v>11166</v>
      </c>
      <c r="E1018" s="251" t="s">
        <v>10382</v>
      </c>
      <c r="F1018" s="251" t="s">
        <v>10192</v>
      </c>
      <c r="G1018" s="251" t="s">
        <v>930</v>
      </c>
      <c r="H1018" s="251" t="s">
        <v>10720</v>
      </c>
      <c r="I1018" s="257" t="str">
        <f t="shared" si="61"/>
        <v>-00001</v>
      </c>
      <c r="J1018" s="251">
        <v>1</v>
      </c>
      <c r="K1018" s="251">
        <v>1</v>
      </c>
      <c r="M1018" s="251" t="s">
        <v>10007</v>
      </c>
      <c r="N1018" s="251" t="s">
        <v>10735</v>
      </c>
      <c r="O1018" s="251">
        <v>1</v>
      </c>
      <c r="Q1018" s="251" t="s">
        <v>11192</v>
      </c>
      <c r="R1018" s="251" t="s">
        <v>9960</v>
      </c>
      <c r="S1018" s="252">
        <v>9098114011</v>
      </c>
      <c r="T1018" s="251" t="str">
        <f t="shared" si="62"/>
        <v>I03061389098114011</v>
      </c>
      <c r="W1018" s="251" t="str">
        <f t="shared" si="63"/>
        <v>I030613890981-14011</v>
      </c>
    </row>
    <row r="1019" spans="1:23" x14ac:dyDescent="0.3">
      <c r="A1019" s="256" t="str">
        <f t="shared" si="60"/>
        <v>I0306138-9098122003-00002</v>
      </c>
      <c r="B1019" s="251" t="s">
        <v>11193</v>
      </c>
      <c r="C1019" s="251" t="s">
        <v>9954</v>
      </c>
      <c r="D1019" s="251" t="s">
        <v>11166</v>
      </c>
      <c r="E1019" s="251" t="s">
        <v>10382</v>
      </c>
      <c r="F1019" s="251" t="s">
        <v>10194</v>
      </c>
      <c r="G1019" s="251" t="s">
        <v>926</v>
      </c>
      <c r="H1019" s="251" t="s">
        <v>1564</v>
      </c>
      <c r="I1019" s="257" t="str">
        <f t="shared" si="61"/>
        <v>-00002</v>
      </c>
      <c r="J1019" s="251">
        <v>2</v>
      </c>
      <c r="K1019" s="251">
        <v>2</v>
      </c>
      <c r="M1019" s="251" t="s">
        <v>10003</v>
      </c>
      <c r="N1019" s="251" t="s">
        <v>10735</v>
      </c>
      <c r="O1019" s="251">
        <v>2</v>
      </c>
      <c r="Q1019" s="251" t="s">
        <v>11193</v>
      </c>
      <c r="R1019" s="251" t="s">
        <v>9960</v>
      </c>
      <c r="S1019" s="252">
        <v>9098122003</v>
      </c>
      <c r="T1019" s="251" t="str">
        <f t="shared" si="62"/>
        <v>I03061389098122003</v>
      </c>
      <c r="W1019" s="251" t="str">
        <f t="shared" si="63"/>
        <v>I030613890981-22003</v>
      </c>
    </row>
    <row r="1020" spans="1:23" x14ac:dyDescent="0.3">
      <c r="A1020" s="256" t="str">
        <f t="shared" si="60"/>
        <v>I0306138-9913221210-00018</v>
      </c>
      <c r="B1020" s="251" t="s">
        <v>11194</v>
      </c>
      <c r="C1020" s="251" t="s">
        <v>9954</v>
      </c>
      <c r="D1020" s="251" t="s">
        <v>11166</v>
      </c>
      <c r="E1020" s="251" t="s">
        <v>10382</v>
      </c>
      <c r="F1020" s="251" t="s">
        <v>10196</v>
      </c>
      <c r="G1020" s="251" t="s">
        <v>916</v>
      </c>
      <c r="H1020" s="251" t="s">
        <v>10013</v>
      </c>
      <c r="I1020" s="257" t="str">
        <f t="shared" si="61"/>
        <v>-00018</v>
      </c>
      <c r="J1020" s="251">
        <v>18</v>
      </c>
      <c r="K1020" s="251">
        <v>18</v>
      </c>
      <c r="M1020" s="251" t="s">
        <v>10007</v>
      </c>
      <c r="N1020" s="251" t="s">
        <v>10735</v>
      </c>
      <c r="O1020" s="251">
        <v>18</v>
      </c>
      <c r="Q1020" s="251" t="s">
        <v>11194</v>
      </c>
      <c r="R1020" s="251" t="s">
        <v>9960</v>
      </c>
      <c r="S1020" s="252">
        <v>9913221210</v>
      </c>
      <c r="T1020" s="251" t="str">
        <f t="shared" si="62"/>
        <v>I03061389913221210</v>
      </c>
      <c r="W1020" s="251" t="str">
        <f t="shared" si="63"/>
        <v>I030613899132-21210</v>
      </c>
    </row>
    <row r="1021" spans="1:23" x14ac:dyDescent="0.3">
      <c r="A1021" s="256" t="str">
        <f t="shared" si="60"/>
        <v>I0306139-811100K591-00001</v>
      </c>
      <c r="B1021" s="251" t="s">
        <v>11195</v>
      </c>
      <c r="C1021" s="251" t="s">
        <v>9954</v>
      </c>
      <c r="D1021" s="251" t="s">
        <v>11196</v>
      </c>
      <c r="E1021" s="251" t="s">
        <v>10382</v>
      </c>
      <c r="F1021" s="251" t="s">
        <v>9957</v>
      </c>
      <c r="G1021" s="251" t="s">
        <v>401</v>
      </c>
      <c r="H1021" s="251" t="s">
        <v>3422</v>
      </c>
      <c r="I1021" s="257" t="str">
        <f t="shared" si="61"/>
        <v>-00001</v>
      </c>
      <c r="J1021" s="251">
        <v>1</v>
      </c>
      <c r="K1021" s="251">
        <v>1</v>
      </c>
      <c r="M1021" s="251" t="s">
        <v>9958</v>
      </c>
      <c r="N1021" s="251" t="s">
        <v>10903</v>
      </c>
      <c r="O1021" s="251">
        <v>1</v>
      </c>
      <c r="Q1021" s="251" t="s">
        <v>11195</v>
      </c>
      <c r="R1021" s="251" t="s">
        <v>10017</v>
      </c>
      <c r="S1021" s="252" t="s">
        <v>400</v>
      </c>
      <c r="T1021" s="251" t="str">
        <f t="shared" si="62"/>
        <v>I0306139811100K591</v>
      </c>
      <c r="W1021" s="251" t="str">
        <f t="shared" si="63"/>
        <v>I030613981110-0K591</v>
      </c>
    </row>
    <row r="1022" spans="1:23" x14ac:dyDescent="0.3">
      <c r="A1022" s="256" t="str">
        <f t="shared" si="60"/>
        <v>I0306139-811300K591-00002</v>
      </c>
      <c r="B1022" s="251" t="s">
        <v>11197</v>
      </c>
      <c r="C1022" s="251" t="s">
        <v>9954</v>
      </c>
      <c r="D1022" s="251" t="s">
        <v>11196</v>
      </c>
      <c r="E1022" s="251" t="s">
        <v>10382</v>
      </c>
      <c r="F1022" s="251" t="s">
        <v>9962</v>
      </c>
      <c r="G1022" s="251" t="s">
        <v>408</v>
      </c>
      <c r="H1022" s="251" t="s">
        <v>5101</v>
      </c>
      <c r="I1022" s="257" t="str">
        <f t="shared" si="61"/>
        <v>-00002</v>
      </c>
      <c r="J1022" s="251">
        <v>2</v>
      </c>
      <c r="K1022" s="251">
        <v>2</v>
      </c>
      <c r="M1022" s="251" t="s">
        <v>9958</v>
      </c>
      <c r="N1022" s="251" t="s">
        <v>10903</v>
      </c>
      <c r="O1022" s="251">
        <v>2</v>
      </c>
      <c r="Q1022" s="251" t="s">
        <v>11197</v>
      </c>
      <c r="R1022" s="251" t="s">
        <v>10017</v>
      </c>
      <c r="S1022" s="252" t="s">
        <v>407</v>
      </c>
      <c r="T1022" s="251" t="str">
        <f t="shared" si="62"/>
        <v>I0306139811300K591</v>
      </c>
      <c r="W1022" s="251" t="str">
        <f t="shared" si="63"/>
        <v>I030613981130-0K591</v>
      </c>
    </row>
    <row r="1023" spans="1:23" x14ac:dyDescent="0.3">
      <c r="A1023" s="256" t="str">
        <f t="shared" si="60"/>
        <v>I0306139-811300KF21-00001</v>
      </c>
      <c r="B1023" s="251" t="s">
        <v>11198</v>
      </c>
      <c r="C1023" s="251" t="s">
        <v>9954</v>
      </c>
      <c r="D1023" s="251" t="s">
        <v>11196</v>
      </c>
      <c r="E1023" s="251" t="s">
        <v>10382</v>
      </c>
      <c r="F1023" s="251" t="s">
        <v>9964</v>
      </c>
      <c r="G1023" s="251" t="s">
        <v>521</v>
      </c>
      <c r="H1023" s="251" t="s">
        <v>5101</v>
      </c>
      <c r="I1023" s="257" t="str">
        <f t="shared" si="61"/>
        <v>-00001</v>
      </c>
      <c r="J1023" s="251">
        <v>1</v>
      </c>
      <c r="K1023" s="251">
        <v>1</v>
      </c>
      <c r="M1023" s="251" t="s">
        <v>9958</v>
      </c>
      <c r="N1023" s="251" t="s">
        <v>10903</v>
      </c>
      <c r="O1023" s="251">
        <v>1</v>
      </c>
      <c r="Q1023" s="251" t="s">
        <v>11198</v>
      </c>
      <c r="R1023" s="251" t="s">
        <v>10017</v>
      </c>
      <c r="S1023" s="252" t="s">
        <v>520</v>
      </c>
      <c r="T1023" s="251" t="str">
        <f t="shared" si="62"/>
        <v>I0306139811300KF21</v>
      </c>
      <c r="W1023" s="251" t="str">
        <f t="shared" si="63"/>
        <v>I030613981130-0KF21</v>
      </c>
    </row>
    <row r="1024" spans="1:23" x14ac:dyDescent="0.3">
      <c r="A1024" s="256" t="str">
        <f t="shared" si="60"/>
        <v>I0306139-811700K591-00001</v>
      </c>
      <c r="B1024" s="251" t="s">
        <v>11199</v>
      </c>
      <c r="C1024" s="251" t="s">
        <v>9954</v>
      </c>
      <c r="D1024" s="251" t="s">
        <v>11196</v>
      </c>
      <c r="E1024" s="251" t="s">
        <v>10382</v>
      </c>
      <c r="F1024" s="251" t="s">
        <v>9966</v>
      </c>
      <c r="G1024" s="251" t="s">
        <v>425</v>
      </c>
      <c r="H1024" s="251" t="s">
        <v>5102</v>
      </c>
      <c r="I1024" s="257" t="str">
        <f t="shared" si="61"/>
        <v>-00001</v>
      </c>
      <c r="J1024" s="251">
        <v>1</v>
      </c>
      <c r="K1024" s="251">
        <v>1</v>
      </c>
      <c r="M1024" s="251" t="s">
        <v>9958</v>
      </c>
      <c r="N1024" s="251" t="s">
        <v>10903</v>
      </c>
      <c r="O1024" s="251">
        <v>1</v>
      </c>
      <c r="Q1024" s="251" t="s">
        <v>11199</v>
      </c>
      <c r="R1024" s="251" t="s">
        <v>10017</v>
      </c>
      <c r="S1024" s="252" t="s">
        <v>424</v>
      </c>
      <c r="T1024" s="251" t="str">
        <f t="shared" si="62"/>
        <v>I0306139811700K591</v>
      </c>
      <c r="W1024" s="251" t="str">
        <f t="shared" si="63"/>
        <v>I030613981170-0K591</v>
      </c>
    </row>
    <row r="1025" spans="1:23" x14ac:dyDescent="0.3">
      <c r="A1025" s="256" t="str">
        <f t="shared" si="60"/>
        <v>I0306140-815500D570-00001</v>
      </c>
      <c r="B1025" s="251" t="s">
        <v>11200</v>
      </c>
      <c r="C1025" s="251" t="s">
        <v>9954</v>
      </c>
      <c r="D1025" s="251" t="s">
        <v>11201</v>
      </c>
      <c r="E1025" s="251" t="s">
        <v>10382</v>
      </c>
      <c r="F1025" s="251" t="s">
        <v>9957</v>
      </c>
      <c r="G1025" s="251" t="s">
        <v>707</v>
      </c>
      <c r="H1025" s="251" t="s">
        <v>5202</v>
      </c>
      <c r="I1025" s="257" t="str">
        <f t="shared" si="61"/>
        <v>-00001</v>
      </c>
      <c r="J1025" s="251">
        <v>1</v>
      </c>
      <c r="K1025" s="251">
        <v>1</v>
      </c>
      <c r="M1025" s="251" t="s">
        <v>9958</v>
      </c>
      <c r="N1025" s="251" t="s">
        <v>11202</v>
      </c>
      <c r="O1025" s="251">
        <v>1</v>
      </c>
      <c r="Q1025" s="251" t="s">
        <v>11200</v>
      </c>
      <c r="R1025" s="251" t="s">
        <v>10028</v>
      </c>
      <c r="S1025" s="252" t="s">
        <v>706</v>
      </c>
      <c r="T1025" s="251" t="str">
        <f t="shared" si="62"/>
        <v>I0306140815500D570</v>
      </c>
      <c r="W1025" s="251" t="str">
        <f t="shared" si="63"/>
        <v>I030614081550-0D570</v>
      </c>
    </row>
    <row r="1026" spans="1:23" x14ac:dyDescent="0.3">
      <c r="A1026" s="256" t="str">
        <f t="shared" si="60"/>
        <v>I0306140-815600D400-00002</v>
      </c>
      <c r="B1026" s="251" t="s">
        <v>11203</v>
      </c>
      <c r="C1026" s="251" t="s">
        <v>9954</v>
      </c>
      <c r="D1026" s="251" t="s">
        <v>11201</v>
      </c>
      <c r="E1026" s="251" t="s">
        <v>10382</v>
      </c>
      <c r="F1026" s="251" t="s">
        <v>9962</v>
      </c>
      <c r="G1026" s="251" t="s">
        <v>697</v>
      </c>
      <c r="H1026" s="251" t="s">
        <v>5204</v>
      </c>
      <c r="I1026" s="257" t="str">
        <f t="shared" si="61"/>
        <v>-00002</v>
      </c>
      <c r="J1026" s="251">
        <v>2</v>
      </c>
      <c r="K1026" s="251">
        <v>2</v>
      </c>
      <c r="M1026" s="251" t="s">
        <v>9958</v>
      </c>
      <c r="N1026" s="251" t="s">
        <v>11202</v>
      </c>
      <c r="O1026" s="251">
        <v>2</v>
      </c>
      <c r="Q1026" s="251" t="s">
        <v>11203</v>
      </c>
      <c r="R1026" s="251" t="s">
        <v>10028</v>
      </c>
      <c r="S1026" s="252" t="s">
        <v>696</v>
      </c>
      <c r="T1026" s="251" t="str">
        <f t="shared" si="62"/>
        <v>I0306140815600D400</v>
      </c>
      <c r="W1026" s="251" t="str">
        <f t="shared" si="63"/>
        <v>I030614081560-0D400</v>
      </c>
    </row>
    <row r="1027" spans="1:23" x14ac:dyDescent="0.3">
      <c r="A1027" s="256" t="str">
        <f t="shared" si="60"/>
        <v>I0306140-815600D570-00001</v>
      </c>
      <c r="B1027" s="251" t="s">
        <v>11204</v>
      </c>
      <c r="C1027" s="251" t="s">
        <v>9954</v>
      </c>
      <c r="D1027" s="251" t="s">
        <v>11201</v>
      </c>
      <c r="E1027" s="251" t="s">
        <v>10382</v>
      </c>
      <c r="F1027" s="251" t="s">
        <v>9964</v>
      </c>
      <c r="G1027" s="251" t="s">
        <v>719</v>
      </c>
      <c r="H1027" s="251" t="s">
        <v>5204</v>
      </c>
      <c r="I1027" s="257" t="str">
        <f t="shared" si="61"/>
        <v>-00001</v>
      </c>
      <c r="J1027" s="251">
        <v>1</v>
      </c>
      <c r="K1027" s="251">
        <v>1</v>
      </c>
      <c r="M1027" s="251" t="s">
        <v>9958</v>
      </c>
      <c r="N1027" s="251" t="s">
        <v>11202</v>
      </c>
      <c r="O1027" s="251">
        <v>1</v>
      </c>
      <c r="Q1027" s="251" t="s">
        <v>11204</v>
      </c>
      <c r="R1027" s="251" t="s">
        <v>10028</v>
      </c>
      <c r="S1027" s="252" t="s">
        <v>718</v>
      </c>
      <c r="T1027" s="251" t="str">
        <f t="shared" si="62"/>
        <v>I0306140815600D570</v>
      </c>
      <c r="W1027" s="251" t="str">
        <f t="shared" si="63"/>
        <v>I030614081560-0D570</v>
      </c>
    </row>
    <row r="1028" spans="1:23" x14ac:dyDescent="0.3">
      <c r="A1028" s="256" t="str">
        <f t="shared" si="60"/>
        <v>I0306140-815610D570-00001</v>
      </c>
      <c r="B1028" s="251" t="s">
        <v>11205</v>
      </c>
      <c r="C1028" s="251" t="s">
        <v>9954</v>
      </c>
      <c r="D1028" s="251" t="s">
        <v>11201</v>
      </c>
      <c r="E1028" s="251" t="s">
        <v>10382</v>
      </c>
      <c r="F1028" s="251" t="s">
        <v>9966</v>
      </c>
      <c r="G1028" s="251" t="s">
        <v>723</v>
      </c>
      <c r="H1028" s="251" t="s">
        <v>3443</v>
      </c>
      <c r="I1028" s="257" t="str">
        <f t="shared" si="61"/>
        <v>-00001</v>
      </c>
      <c r="J1028" s="251">
        <v>1</v>
      </c>
      <c r="K1028" s="251">
        <v>1</v>
      </c>
      <c r="M1028" s="251" t="s">
        <v>9958</v>
      </c>
      <c r="N1028" s="251" t="s">
        <v>11202</v>
      </c>
      <c r="O1028" s="251">
        <v>1</v>
      </c>
      <c r="Q1028" s="251" t="s">
        <v>11205</v>
      </c>
      <c r="R1028" s="251" t="s">
        <v>10028</v>
      </c>
      <c r="S1028" s="252" t="s">
        <v>722</v>
      </c>
      <c r="T1028" s="251" t="str">
        <f t="shared" si="62"/>
        <v>I0306140815610D570</v>
      </c>
      <c r="W1028" s="251" t="str">
        <f t="shared" si="63"/>
        <v>I030614081561-0D570</v>
      </c>
    </row>
    <row r="1029" spans="1:23" x14ac:dyDescent="0.3">
      <c r="A1029" s="256" t="str">
        <f t="shared" si="60"/>
        <v>I0404560-811050K130-00007</v>
      </c>
      <c r="B1029" s="251" t="s">
        <v>11206</v>
      </c>
      <c r="C1029" s="251" t="s">
        <v>10031</v>
      </c>
      <c r="D1029" s="251" t="s">
        <v>4125</v>
      </c>
      <c r="E1029" s="251" t="s">
        <v>10382</v>
      </c>
      <c r="F1029" s="251" t="s">
        <v>9957</v>
      </c>
      <c r="G1029" s="251" t="s">
        <v>187</v>
      </c>
      <c r="H1029" s="251" t="s">
        <v>5053</v>
      </c>
      <c r="I1029" s="257" t="str">
        <f t="shared" si="61"/>
        <v>-00007</v>
      </c>
      <c r="J1029" s="251">
        <v>7</v>
      </c>
      <c r="K1029" s="251">
        <v>7</v>
      </c>
      <c r="M1029" s="251" t="s">
        <v>9958</v>
      </c>
      <c r="N1029" s="251" t="s">
        <v>10903</v>
      </c>
      <c r="O1029" s="251">
        <v>7</v>
      </c>
      <c r="Q1029" s="251" t="s">
        <v>11206</v>
      </c>
      <c r="R1029" s="251" t="s">
        <v>10017</v>
      </c>
      <c r="S1029" s="252" t="s">
        <v>186</v>
      </c>
      <c r="T1029" s="251" t="str">
        <f t="shared" si="62"/>
        <v>I0404560811050K130</v>
      </c>
      <c r="W1029" s="251" t="str">
        <f t="shared" si="63"/>
        <v>I040456081105-0K130</v>
      </c>
    </row>
    <row r="1030" spans="1:23" x14ac:dyDescent="0.3">
      <c r="A1030" s="256" t="str">
        <f t="shared" si="60"/>
        <v>I0404560-811060K130-00007</v>
      </c>
      <c r="B1030" s="251" t="s">
        <v>11207</v>
      </c>
      <c r="C1030" s="251" t="s">
        <v>10031</v>
      </c>
      <c r="D1030" s="251" t="s">
        <v>4125</v>
      </c>
      <c r="E1030" s="251" t="s">
        <v>10382</v>
      </c>
      <c r="F1030" s="251" t="s">
        <v>9962</v>
      </c>
      <c r="G1030" s="251" t="s">
        <v>196</v>
      </c>
      <c r="H1030" s="251" t="s">
        <v>5054</v>
      </c>
      <c r="I1030" s="257" t="str">
        <f t="shared" si="61"/>
        <v>-00007</v>
      </c>
      <c r="J1030" s="251">
        <v>7</v>
      </c>
      <c r="K1030" s="251">
        <v>7</v>
      </c>
      <c r="M1030" s="251" t="s">
        <v>9958</v>
      </c>
      <c r="N1030" s="251" t="s">
        <v>10903</v>
      </c>
      <c r="O1030" s="251">
        <v>7</v>
      </c>
      <c r="Q1030" s="251" t="s">
        <v>11207</v>
      </c>
      <c r="R1030" s="251" t="s">
        <v>10017</v>
      </c>
      <c r="S1030" s="252" t="s">
        <v>195</v>
      </c>
      <c r="T1030" s="251" t="str">
        <f t="shared" si="62"/>
        <v>I0404560811060K130</v>
      </c>
      <c r="W1030" s="251" t="str">
        <f t="shared" si="63"/>
        <v>I040456081106-0K130</v>
      </c>
    </row>
    <row r="1031" spans="1:23" x14ac:dyDescent="0.3">
      <c r="A1031" s="256" t="str">
        <f t="shared" ref="A1031:A1094" si="64">D1031&amp;$A$6&amp;S1031&amp;I1031</f>
        <v>I0404560-811100K130-00003</v>
      </c>
      <c r="B1031" s="251" t="s">
        <v>11208</v>
      </c>
      <c r="C1031" s="251" t="s">
        <v>10031</v>
      </c>
      <c r="D1031" s="251" t="s">
        <v>4125</v>
      </c>
      <c r="E1031" s="251" t="s">
        <v>10382</v>
      </c>
      <c r="F1031" s="251" t="s">
        <v>9964</v>
      </c>
      <c r="G1031" s="251" t="s">
        <v>183</v>
      </c>
      <c r="H1031" s="251" t="s">
        <v>3422</v>
      </c>
      <c r="I1031" s="257" t="str">
        <f t="shared" ref="I1031:I1094" si="65">+IF(AND(O1031&lt;10),$B$2&amp;O1031,IF(AND(O1031&gt;9,O1031&lt;=99),$B$3&amp;O1031,IF(AND(O1031&gt;99,L89907&lt;1000),$B$4&amp;O1031,IF(AND(O1031&gt;999),$B$5&amp;7))))</f>
        <v>-00003</v>
      </c>
      <c r="J1031" s="251">
        <v>3</v>
      </c>
      <c r="K1031" s="251">
        <v>3</v>
      </c>
      <c r="M1031" s="251" t="s">
        <v>9958</v>
      </c>
      <c r="N1031" s="251" t="s">
        <v>10903</v>
      </c>
      <c r="O1031" s="251">
        <v>3</v>
      </c>
      <c r="Q1031" s="251" t="s">
        <v>11208</v>
      </c>
      <c r="R1031" s="251" t="s">
        <v>10017</v>
      </c>
      <c r="S1031" s="252" t="s">
        <v>182</v>
      </c>
      <c r="T1031" s="251" t="str">
        <f t="shared" si="62"/>
        <v>I0404560811100K130</v>
      </c>
      <c r="W1031" s="251" t="str">
        <f t="shared" si="63"/>
        <v>I040456081110-0K130</v>
      </c>
    </row>
    <row r="1032" spans="1:23" x14ac:dyDescent="0.3">
      <c r="A1032" s="256" t="str">
        <f t="shared" si="64"/>
        <v>I0404560-811100KC31-00001</v>
      </c>
      <c r="B1032" s="251" t="s">
        <v>11209</v>
      </c>
      <c r="C1032" s="251" t="s">
        <v>10031</v>
      </c>
      <c r="D1032" s="251" t="s">
        <v>4125</v>
      </c>
      <c r="E1032" s="251" t="s">
        <v>10382</v>
      </c>
      <c r="F1032" s="251" t="s">
        <v>9966</v>
      </c>
      <c r="G1032" s="251" t="s">
        <v>464</v>
      </c>
      <c r="H1032" s="251" t="s">
        <v>3422</v>
      </c>
      <c r="I1032" s="257" t="str">
        <f t="shared" si="65"/>
        <v>-00001</v>
      </c>
      <c r="J1032" s="251">
        <v>1</v>
      </c>
      <c r="K1032" s="251">
        <v>1</v>
      </c>
      <c r="M1032" s="251" t="s">
        <v>9958</v>
      </c>
      <c r="N1032" s="251" t="s">
        <v>10903</v>
      </c>
      <c r="O1032" s="251">
        <v>1</v>
      </c>
      <c r="Q1032" s="251" t="s">
        <v>11209</v>
      </c>
      <c r="R1032" s="251" t="s">
        <v>10017</v>
      </c>
      <c r="S1032" s="252" t="s">
        <v>463</v>
      </c>
      <c r="T1032" s="251" t="str">
        <f t="shared" ref="T1032:T1095" si="66">+D1032&amp;S1032</f>
        <v>I0404560811100KC31</v>
      </c>
      <c r="W1032" s="251" t="str">
        <f t="shared" ref="W1032:W1095" si="67">D1032&amp;G1032</f>
        <v>I040456081110-0KC31</v>
      </c>
    </row>
    <row r="1033" spans="1:23" x14ac:dyDescent="0.3">
      <c r="A1033" s="256" t="str">
        <f t="shared" si="64"/>
        <v>I0404560-811100KF20-00001</v>
      </c>
      <c r="B1033" s="251" t="s">
        <v>11210</v>
      </c>
      <c r="C1033" s="251" t="s">
        <v>10031</v>
      </c>
      <c r="D1033" s="251" t="s">
        <v>4125</v>
      </c>
      <c r="E1033" s="251" t="s">
        <v>10382</v>
      </c>
      <c r="F1033" s="251" t="s">
        <v>9968</v>
      </c>
      <c r="G1033" s="251" t="s">
        <v>512</v>
      </c>
      <c r="H1033" s="251" t="s">
        <v>3422</v>
      </c>
      <c r="I1033" s="257" t="str">
        <f t="shared" si="65"/>
        <v>-00001</v>
      </c>
      <c r="J1033" s="251">
        <v>1</v>
      </c>
      <c r="K1033" s="251">
        <v>1</v>
      </c>
      <c r="M1033" s="251" t="s">
        <v>9958</v>
      </c>
      <c r="N1033" s="251" t="s">
        <v>10903</v>
      </c>
      <c r="O1033" s="251">
        <v>1</v>
      </c>
      <c r="Q1033" s="251" t="s">
        <v>11210</v>
      </c>
      <c r="R1033" s="251" t="s">
        <v>10017</v>
      </c>
      <c r="S1033" s="252" t="s">
        <v>511</v>
      </c>
      <c r="T1033" s="251" t="str">
        <f t="shared" si="66"/>
        <v>I0404560811100KF20</v>
      </c>
      <c r="W1033" s="251" t="str">
        <f t="shared" si="67"/>
        <v>I040456081110-0KF20</v>
      </c>
    </row>
    <row r="1034" spans="1:23" x14ac:dyDescent="0.3">
      <c r="A1034" s="256" t="str">
        <f t="shared" si="64"/>
        <v>I0404560-811100KG61-00001</v>
      </c>
      <c r="B1034" s="251" t="s">
        <v>11211</v>
      </c>
      <c r="C1034" s="251" t="s">
        <v>10031</v>
      </c>
      <c r="D1034" s="251" t="s">
        <v>4125</v>
      </c>
      <c r="E1034" s="251" t="s">
        <v>10382</v>
      </c>
      <c r="F1034" s="251" t="s">
        <v>9970</v>
      </c>
      <c r="G1034" s="251" t="s">
        <v>575</v>
      </c>
      <c r="H1034" s="251" t="s">
        <v>3422</v>
      </c>
      <c r="I1034" s="257" t="str">
        <f t="shared" si="65"/>
        <v>-00001</v>
      </c>
      <c r="J1034" s="251">
        <v>1</v>
      </c>
      <c r="K1034" s="251">
        <v>1</v>
      </c>
      <c r="M1034" s="251" t="s">
        <v>9958</v>
      </c>
      <c r="N1034" s="251" t="s">
        <v>10903</v>
      </c>
      <c r="O1034" s="251">
        <v>1</v>
      </c>
      <c r="Q1034" s="251" t="s">
        <v>11211</v>
      </c>
      <c r="R1034" s="251" t="s">
        <v>10017</v>
      </c>
      <c r="S1034" s="252" t="s">
        <v>574</v>
      </c>
      <c r="T1034" s="251" t="str">
        <f t="shared" si="66"/>
        <v>I0404560811100KG61</v>
      </c>
      <c r="W1034" s="251" t="str">
        <f t="shared" si="67"/>
        <v>I040456081110-0KG61</v>
      </c>
    </row>
    <row r="1035" spans="1:23" x14ac:dyDescent="0.3">
      <c r="A1035" s="256" t="str">
        <f t="shared" si="64"/>
        <v>I0404560-811500K130-00002</v>
      </c>
      <c r="B1035" s="251" t="s">
        <v>11212</v>
      </c>
      <c r="C1035" s="251" t="s">
        <v>10031</v>
      </c>
      <c r="D1035" s="251" t="s">
        <v>4125</v>
      </c>
      <c r="E1035" s="251" t="s">
        <v>10382</v>
      </c>
      <c r="F1035" s="251" t="s">
        <v>9972</v>
      </c>
      <c r="G1035" s="251" t="s">
        <v>191</v>
      </c>
      <c r="H1035" s="251" t="s">
        <v>3429</v>
      </c>
      <c r="I1035" s="257" t="str">
        <f t="shared" si="65"/>
        <v>-00002</v>
      </c>
      <c r="J1035" s="251">
        <v>2</v>
      </c>
      <c r="K1035" s="251">
        <v>2</v>
      </c>
      <c r="M1035" s="251" t="s">
        <v>9958</v>
      </c>
      <c r="N1035" s="251" t="s">
        <v>10903</v>
      </c>
      <c r="O1035" s="251">
        <v>2</v>
      </c>
      <c r="Q1035" s="251" t="s">
        <v>11212</v>
      </c>
      <c r="R1035" s="251" t="s">
        <v>10017</v>
      </c>
      <c r="S1035" s="252" t="s">
        <v>190</v>
      </c>
      <c r="T1035" s="251" t="str">
        <f t="shared" si="66"/>
        <v>I0404560811500K130</v>
      </c>
      <c r="W1035" s="251" t="str">
        <f t="shared" si="67"/>
        <v>I040456081150-0K130</v>
      </c>
    </row>
    <row r="1036" spans="1:23" x14ac:dyDescent="0.3">
      <c r="A1036" s="256" t="str">
        <f t="shared" si="64"/>
        <v>I0404560-811500KG61-00001</v>
      </c>
      <c r="B1036" s="251" t="s">
        <v>11213</v>
      </c>
      <c r="C1036" s="251" t="s">
        <v>10031</v>
      </c>
      <c r="D1036" s="251" t="s">
        <v>4125</v>
      </c>
      <c r="E1036" s="251" t="s">
        <v>10382</v>
      </c>
      <c r="F1036" s="251" t="s">
        <v>9974</v>
      </c>
      <c r="G1036" s="251" t="s">
        <v>583</v>
      </c>
      <c r="H1036" s="251" t="s">
        <v>3429</v>
      </c>
      <c r="I1036" s="257" t="str">
        <f t="shared" si="65"/>
        <v>-00001</v>
      </c>
      <c r="J1036" s="251">
        <v>1</v>
      </c>
      <c r="K1036" s="251">
        <v>1</v>
      </c>
      <c r="M1036" s="251" t="s">
        <v>9958</v>
      </c>
      <c r="N1036" s="251" t="s">
        <v>10903</v>
      </c>
      <c r="O1036" s="251">
        <v>1</v>
      </c>
      <c r="Q1036" s="251" t="s">
        <v>11213</v>
      </c>
      <c r="R1036" s="251" t="s">
        <v>10017</v>
      </c>
      <c r="S1036" s="252" t="s">
        <v>582</v>
      </c>
      <c r="T1036" s="251" t="str">
        <f t="shared" si="66"/>
        <v>I0404560811500KG61</v>
      </c>
      <c r="W1036" s="251" t="str">
        <f t="shared" si="67"/>
        <v>I040456081150-0KG61</v>
      </c>
    </row>
    <row r="1037" spans="1:23" x14ac:dyDescent="0.3">
      <c r="A1037" s="256" t="str">
        <f t="shared" si="64"/>
        <v>I0404560-811700KF31-00001</v>
      </c>
      <c r="B1037" s="251" t="s">
        <v>4126</v>
      </c>
      <c r="C1037" s="251" t="s">
        <v>10031</v>
      </c>
      <c r="D1037" s="251" t="s">
        <v>4125</v>
      </c>
      <c r="E1037" s="251" t="s">
        <v>10382</v>
      </c>
      <c r="F1037" s="251" t="s">
        <v>9976</v>
      </c>
      <c r="G1037" s="251" t="s">
        <v>533</v>
      </c>
      <c r="H1037" s="251" t="s">
        <v>5102</v>
      </c>
      <c r="I1037" s="257" t="str">
        <f t="shared" si="65"/>
        <v>-00001</v>
      </c>
      <c r="J1037" s="251">
        <v>1</v>
      </c>
      <c r="K1037" s="251">
        <v>1</v>
      </c>
      <c r="M1037" s="251" t="s">
        <v>9958</v>
      </c>
      <c r="N1037" s="251" t="s">
        <v>10903</v>
      </c>
      <c r="O1037" s="251">
        <v>1</v>
      </c>
      <c r="Q1037" s="251" t="s">
        <v>4126</v>
      </c>
      <c r="R1037" s="251" t="s">
        <v>10017</v>
      </c>
      <c r="S1037" s="252" t="s">
        <v>532</v>
      </c>
      <c r="T1037" s="251" t="str">
        <f t="shared" si="66"/>
        <v>I0404560811700KF31</v>
      </c>
      <c r="W1037" s="251" t="str">
        <f t="shared" si="67"/>
        <v>I040456081170-0KF31</v>
      </c>
    </row>
    <row r="1038" spans="1:23" x14ac:dyDescent="0.3">
      <c r="A1038" s="256" t="str">
        <f t="shared" si="64"/>
        <v>I0404560-811700KG61-00001</v>
      </c>
      <c r="B1038" s="251" t="s">
        <v>11214</v>
      </c>
      <c r="C1038" s="251" t="s">
        <v>10031</v>
      </c>
      <c r="D1038" s="251" t="s">
        <v>4125</v>
      </c>
      <c r="E1038" s="251" t="s">
        <v>10382</v>
      </c>
      <c r="F1038" s="251" t="s">
        <v>9978</v>
      </c>
      <c r="G1038" s="251" t="s">
        <v>586</v>
      </c>
      <c r="H1038" s="251" t="s">
        <v>5102</v>
      </c>
      <c r="I1038" s="257" t="str">
        <f t="shared" si="65"/>
        <v>-00001</v>
      </c>
      <c r="J1038" s="251">
        <v>1</v>
      </c>
      <c r="K1038" s="251">
        <v>1</v>
      </c>
      <c r="M1038" s="251" t="s">
        <v>9958</v>
      </c>
      <c r="N1038" s="251" t="s">
        <v>10903</v>
      </c>
      <c r="O1038" s="251">
        <v>1</v>
      </c>
      <c r="Q1038" s="251" t="s">
        <v>11214</v>
      </c>
      <c r="R1038" s="251" t="s">
        <v>10017</v>
      </c>
      <c r="S1038" s="252" t="s">
        <v>585</v>
      </c>
      <c r="T1038" s="251" t="str">
        <f t="shared" si="66"/>
        <v>I0404560811700KG61</v>
      </c>
      <c r="W1038" s="251" t="str">
        <f t="shared" si="67"/>
        <v>I040456081170-0KG61</v>
      </c>
    </row>
    <row r="1039" spans="1:23" x14ac:dyDescent="0.3">
      <c r="A1039" s="256" t="str">
        <f t="shared" si="64"/>
        <v>I0404560-815500K120-00002</v>
      </c>
      <c r="B1039" s="251" t="s">
        <v>11215</v>
      </c>
      <c r="C1039" s="251" t="s">
        <v>10031</v>
      </c>
      <c r="D1039" s="251" t="s">
        <v>4125</v>
      </c>
      <c r="E1039" s="251" t="s">
        <v>10382</v>
      </c>
      <c r="F1039" s="251" t="s">
        <v>9980</v>
      </c>
      <c r="G1039" s="251" t="s">
        <v>625</v>
      </c>
      <c r="H1039" s="251" t="s">
        <v>5202</v>
      </c>
      <c r="I1039" s="257" t="str">
        <f t="shared" si="65"/>
        <v>-00002</v>
      </c>
      <c r="J1039" s="251">
        <v>2</v>
      </c>
      <c r="K1039" s="251">
        <v>2</v>
      </c>
      <c r="M1039" s="251" t="s">
        <v>9958</v>
      </c>
      <c r="N1039" s="251" t="s">
        <v>10903</v>
      </c>
      <c r="O1039" s="251">
        <v>2</v>
      </c>
      <c r="Q1039" s="251" t="s">
        <v>11215</v>
      </c>
      <c r="R1039" s="251" t="s">
        <v>10017</v>
      </c>
      <c r="S1039" s="252" t="s">
        <v>8</v>
      </c>
      <c r="T1039" s="251" t="str">
        <f t="shared" si="66"/>
        <v>I0404560815500K120</v>
      </c>
      <c r="W1039" s="251" t="str">
        <f t="shared" si="67"/>
        <v>I040456081550-0K120</v>
      </c>
    </row>
    <row r="1040" spans="1:23" x14ac:dyDescent="0.3">
      <c r="A1040" s="256" t="str">
        <f t="shared" si="64"/>
        <v>I0404560-81550BZ850-00002</v>
      </c>
      <c r="B1040" s="251" t="s">
        <v>11216</v>
      </c>
      <c r="C1040" s="251" t="s">
        <v>10031</v>
      </c>
      <c r="D1040" s="251" t="s">
        <v>4125</v>
      </c>
      <c r="E1040" s="251" t="s">
        <v>10382</v>
      </c>
      <c r="F1040" s="251" t="s">
        <v>9982</v>
      </c>
      <c r="G1040" s="251" t="s">
        <v>5298</v>
      </c>
      <c r="H1040" s="251" t="s">
        <v>5202</v>
      </c>
      <c r="I1040" s="257" t="str">
        <f t="shared" si="65"/>
        <v>-00002</v>
      </c>
      <c r="J1040" s="251">
        <v>2</v>
      </c>
      <c r="K1040" s="251">
        <v>2</v>
      </c>
      <c r="M1040" s="251" t="s">
        <v>9958</v>
      </c>
      <c r="N1040" s="251" t="s">
        <v>10903</v>
      </c>
      <c r="O1040" s="251">
        <v>2</v>
      </c>
      <c r="Q1040" s="251" t="s">
        <v>11216</v>
      </c>
      <c r="R1040" s="251" t="s">
        <v>10017</v>
      </c>
      <c r="S1040" s="252" t="s">
        <v>4231</v>
      </c>
      <c r="T1040" s="251" t="str">
        <f t="shared" si="66"/>
        <v>I040456081550BZ850</v>
      </c>
      <c r="W1040" s="251" t="str">
        <f t="shared" si="67"/>
        <v>I040456081550-BZ850</v>
      </c>
    </row>
    <row r="1041" spans="1:23" x14ac:dyDescent="0.3">
      <c r="A1041" s="256" t="str">
        <f t="shared" si="64"/>
        <v>I0404560-815510K120-00001</v>
      </c>
      <c r="B1041" s="251" t="s">
        <v>11217</v>
      </c>
      <c r="C1041" s="251" t="s">
        <v>10031</v>
      </c>
      <c r="D1041" s="251" t="s">
        <v>4125</v>
      </c>
      <c r="E1041" s="251" t="s">
        <v>10382</v>
      </c>
      <c r="F1041" s="251" t="s">
        <v>9984</v>
      </c>
      <c r="G1041" s="251" t="s">
        <v>637</v>
      </c>
      <c r="H1041" s="251" t="s">
        <v>5203</v>
      </c>
      <c r="I1041" s="257" t="str">
        <f t="shared" si="65"/>
        <v>-00001</v>
      </c>
      <c r="J1041" s="251">
        <v>1</v>
      </c>
      <c r="K1041" s="251">
        <v>1</v>
      </c>
      <c r="M1041" s="251" t="s">
        <v>9958</v>
      </c>
      <c r="N1041" s="251" t="s">
        <v>10903</v>
      </c>
      <c r="O1041" s="251">
        <v>1</v>
      </c>
      <c r="Q1041" s="251" t="s">
        <v>11217</v>
      </c>
      <c r="R1041" s="251" t="s">
        <v>10017</v>
      </c>
      <c r="S1041" s="252" t="s">
        <v>636</v>
      </c>
      <c r="T1041" s="251" t="str">
        <f t="shared" si="66"/>
        <v>I0404560815510K120</v>
      </c>
      <c r="W1041" s="251" t="str">
        <f t="shared" si="67"/>
        <v>I040456081551-0K120</v>
      </c>
    </row>
    <row r="1042" spans="1:23" x14ac:dyDescent="0.3">
      <c r="A1042" s="256" t="str">
        <f t="shared" si="64"/>
        <v>I0404560-815510K210-00002</v>
      </c>
      <c r="B1042" s="251" t="s">
        <v>11218</v>
      </c>
      <c r="C1042" s="251" t="s">
        <v>10031</v>
      </c>
      <c r="D1042" s="251" t="s">
        <v>4125</v>
      </c>
      <c r="E1042" s="251" t="s">
        <v>10382</v>
      </c>
      <c r="F1042" s="251" t="s">
        <v>9986</v>
      </c>
      <c r="G1042" s="251" t="s">
        <v>667</v>
      </c>
      <c r="H1042" s="251" t="s">
        <v>3436</v>
      </c>
      <c r="I1042" s="257" t="str">
        <f t="shared" si="65"/>
        <v>-00002</v>
      </c>
      <c r="J1042" s="251">
        <v>2</v>
      </c>
      <c r="K1042" s="251">
        <v>2</v>
      </c>
      <c r="M1042" s="251" t="s">
        <v>9958</v>
      </c>
      <c r="N1042" s="251" t="s">
        <v>10903</v>
      </c>
      <c r="O1042" s="251">
        <v>2</v>
      </c>
      <c r="Q1042" s="251" t="s">
        <v>11218</v>
      </c>
      <c r="R1042" s="251" t="s">
        <v>10017</v>
      </c>
      <c r="S1042" s="252" t="s">
        <v>666</v>
      </c>
      <c r="T1042" s="251" t="str">
        <f t="shared" si="66"/>
        <v>I0404560815510K210</v>
      </c>
      <c r="W1042" s="251" t="str">
        <f t="shared" si="67"/>
        <v>I040456081551-0K210</v>
      </c>
    </row>
    <row r="1043" spans="1:23" x14ac:dyDescent="0.3">
      <c r="A1043" s="256" t="str">
        <f t="shared" si="64"/>
        <v>I0404560-81560BZ850-00002</v>
      </c>
      <c r="B1043" s="251" t="s">
        <v>11219</v>
      </c>
      <c r="C1043" s="251" t="s">
        <v>10031</v>
      </c>
      <c r="D1043" s="251" t="s">
        <v>4125</v>
      </c>
      <c r="E1043" s="251" t="s">
        <v>10382</v>
      </c>
      <c r="F1043" s="251" t="s">
        <v>9988</v>
      </c>
      <c r="G1043" s="251" t="s">
        <v>5302</v>
      </c>
      <c r="H1043" s="251" t="s">
        <v>5204</v>
      </c>
      <c r="I1043" s="257" t="str">
        <f t="shared" si="65"/>
        <v>-00002</v>
      </c>
      <c r="J1043" s="251">
        <v>2</v>
      </c>
      <c r="K1043" s="251">
        <v>2</v>
      </c>
      <c r="M1043" s="251" t="s">
        <v>9958</v>
      </c>
      <c r="N1043" s="251" t="s">
        <v>10903</v>
      </c>
      <c r="O1043" s="251">
        <v>2</v>
      </c>
      <c r="Q1043" s="251" t="s">
        <v>11219</v>
      </c>
      <c r="R1043" s="251" t="s">
        <v>10017</v>
      </c>
      <c r="S1043" s="252" t="s">
        <v>4316</v>
      </c>
      <c r="T1043" s="251" t="str">
        <f t="shared" si="66"/>
        <v>I040456081560BZ850</v>
      </c>
      <c r="W1043" s="251" t="str">
        <f t="shared" si="67"/>
        <v>I040456081560-BZ850</v>
      </c>
    </row>
    <row r="1044" spans="1:23" x14ac:dyDescent="0.3">
      <c r="A1044" s="256" t="str">
        <f t="shared" si="64"/>
        <v>I0404560-815610K120-00002</v>
      </c>
      <c r="B1044" s="251" t="s">
        <v>11220</v>
      </c>
      <c r="C1044" s="251" t="s">
        <v>10031</v>
      </c>
      <c r="D1044" s="251" t="s">
        <v>4125</v>
      </c>
      <c r="E1044" s="251" t="s">
        <v>10382</v>
      </c>
      <c r="F1044" s="251" t="s">
        <v>9990</v>
      </c>
      <c r="G1044" s="251" t="s">
        <v>650</v>
      </c>
      <c r="H1044" s="251" t="s">
        <v>5205</v>
      </c>
      <c r="I1044" s="257" t="str">
        <f t="shared" si="65"/>
        <v>-00002</v>
      </c>
      <c r="J1044" s="251">
        <v>2</v>
      </c>
      <c r="K1044" s="251">
        <v>2</v>
      </c>
      <c r="M1044" s="251" t="s">
        <v>9958</v>
      </c>
      <c r="N1044" s="251" t="s">
        <v>10903</v>
      </c>
      <c r="O1044" s="251">
        <v>2</v>
      </c>
      <c r="Q1044" s="251" t="s">
        <v>11220</v>
      </c>
      <c r="R1044" s="251" t="s">
        <v>10017</v>
      </c>
      <c r="S1044" s="252" t="s">
        <v>649</v>
      </c>
      <c r="T1044" s="251" t="str">
        <f t="shared" si="66"/>
        <v>I0404560815610K120</v>
      </c>
      <c r="W1044" s="251" t="str">
        <f t="shared" si="67"/>
        <v>I040456081561-0K120</v>
      </c>
    </row>
    <row r="1045" spans="1:23" x14ac:dyDescent="0.3">
      <c r="A1045" s="256" t="str">
        <f t="shared" si="64"/>
        <v>I0404560-815700F031-00001</v>
      </c>
      <c r="B1045" s="251" t="s">
        <v>11221</v>
      </c>
      <c r="C1045" s="251" t="s">
        <v>10031</v>
      </c>
      <c r="D1045" s="251" t="s">
        <v>4125</v>
      </c>
      <c r="E1045" s="251" t="s">
        <v>10382</v>
      </c>
      <c r="F1045" s="251" t="s">
        <v>9992</v>
      </c>
      <c r="G1045" s="251" t="s">
        <v>904</v>
      </c>
      <c r="H1045" s="251" t="s">
        <v>11222</v>
      </c>
      <c r="I1045" s="257" t="str">
        <f t="shared" si="65"/>
        <v>-00001</v>
      </c>
      <c r="J1045" s="251">
        <v>1</v>
      </c>
      <c r="K1045" s="251">
        <v>1</v>
      </c>
      <c r="M1045" s="251" t="s">
        <v>10007</v>
      </c>
      <c r="N1045" s="251" t="s">
        <v>10903</v>
      </c>
      <c r="O1045" s="251">
        <v>1</v>
      </c>
      <c r="Q1045" s="251" t="s">
        <v>11221</v>
      </c>
      <c r="R1045" s="251" t="s">
        <v>10017</v>
      </c>
      <c r="S1045" s="252" t="s">
        <v>903</v>
      </c>
      <c r="T1045" s="251" t="str">
        <f t="shared" si="66"/>
        <v>I0404560815700F031</v>
      </c>
      <c r="W1045" s="251" t="str">
        <f t="shared" si="67"/>
        <v>I040456081570-0F031</v>
      </c>
    </row>
    <row r="1046" spans="1:23" x14ac:dyDescent="0.3">
      <c r="A1046" s="256" t="str">
        <f t="shared" si="64"/>
        <v>I0404560-815840K050-00001</v>
      </c>
      <c r="B1046" s="251" t="s">
        <v>11223</v>
      </c>
      <c r="C1046" s="251" t="s">
        <v>10031</v>
      </c>
      <c r="D1046" s="251" t="s">
        <v>4125</v>
      </c>
      <c r="E1046" s="251" t="s">
        <v>10382</v>
      </c>
      <c r="F1046" s="251" t="s">
        <v>9995</v>
      </c>
      <c r="G1046" s="251" t="s">
        <v>760</v>
      </c>
      <c r="H1046" s="251" t="s">
        <v>10233</v>
      </c>
      <c r="I1046" s="257" t="str">
        <f t="shared" si="65"/>
        <v>-00001</v>
      </c>
      <c r="J1046" s="251">
        <v>1</v>
      </c>
      <c r="K1046" s="251">
        <v>1</v>
      </c>
      <c r="M1046" s="251" t="s">
        <v>10007</v>
      </c>
      <c r="N1046" s="251" t="s">
        <v>10903</v>
      </c>
      <c r="O1046" s="251">
        <v>1</v>
      </c>
      <c r="Q1046" s="251" t="s">
        <v>11223</v>
      </c>
      <c r="R1046" s="251" t="s">
        <v>10017</v>
      </c>
      <c r="S1046" s="252" t="s">
        <v>759</v>
      </c>
      <c r="T1046" s="251" t="str">
        <f t="shared" si="66"/>
        <v>I0404560815840K050</v>
      </c>
      <c r="W1046" s="251" t="str">
        <f t="shared" si="67"/>
        <v>I040456081584-0K050</v>
      </c>
    </row>
    <row r="1047" spans="1:23" x14ac:dyDescent="0.3">
      <c r="A1047" s="256" t="str">
        <f t="shared" si="64"/>
        <v>I0404560-81591VT020-00001</v>
      </c>
      <c r="B1047" s="251" t="s">
        <v>11224</v>
      </c>
      <c r="C1047" s="251" t="s">
        <v>10031</v>
      </c>
      <c r="D1047" s="251" t="s">
        <v>4125</v>
      </c>
      <c r="E1047" s="251" t="s">
        <v>10382</v>
      </c>
      <c r="F1047" s="251" t="s">
        <v>9997</v>
      </c>
      <c r="G1047" s="251" t="s">
        <v>11073</v>
      </c>
      <c r="H1047" s="251" t="s">
        <v>5219</v>
      </c>
      <c r="I1047" s="257" t="str">
        <f t="shared" si="65"/>
        <v>-00001</v>
      </c>
      <c r="J1047" s="251">
        <v>1</v>
      </c>
      <c r="K1047" s="251">
        <v>1</v>
      </c>
      <c r="M1047" s="251" t="s">
        <v>9993</v>
      </c>
      <c r="N1047" s="251" t="s">
        <v>10903</v>
      </c>
      <c r="O1047" s="251">
        <v>1</v>
      </c>
      <c r="Q1047" s="251" t="s">
        <v>11224</v>
      </c>
      <c r="R1047" s="251" t="s">
        <v>10017</v>
      </c>
      <c r="S1047" s="252" t="s">
        <v>3777</v>
      </c>
      <c r="T1047" s="251" t="str">
        <f t="shared" si="66"/>
        <v>I040456081591VT020</v>
      </c>
      <c r="W1047" s="251" t="str">
        <f t="shared" si="67"/>
        <v>I040456081591-VT020</v>
      </c>
    </row>
    <row r="1048" spans="1:23" x14ac:dyDescent="0.3">
      <c r="A1048" s="256" t="str">
        <f t="shared" si="64"/>
        <v>I0404560-815940K050-00001</v>
      </c>
      <c r="B1048" s="251" t="s">
        <v>11225</v>
      </c>
      <c r="C1048" s="251" t="s">
        <v>10031</v>
      </c>
      <c r="D1048" s="251" t="s">
        <v>4125</v>
      </c>
      <c r="E1048" s="251" t="s">
        <v>10382</v>
      </c>
      <c r="F1048" s="251" t="s">
        <v>10000</v>
      </c>
      <c r="G1048" s="251" t="s">
        <v>772</v>
      </c>
      <c r="H1048" s="251" t="s">
        <v>10233</v>
      </c>
      <c r="I1048" s="257" t="str">
        <f t="shared" si="65"/>
        <v>-00001</v>
      </c>
      <c r="J1048" s="251">
        <v>1</v>
      </c>
      <c r="K1048" s="251">
        <v>1</v>
      </c>
      <c r="M1048" s="251" t="s">
        <v>10007</v>
      </c>
      <c r="N1048" s="251" t="s">
        <v>10903</v>
      </c>
      <c r="O1048" s="251">
        <v>1</v>
      </c>
      <c r="Q1048" s="251" t="s">
        <v>11225</v>
      </c>
      <c r="R1048" s="251" t="s">
        <v>10017</v>
      </c>
      <c r="S1048" s="252" t="s">
        <v>771</v>
      </c>
      <c r="T1048" s="251" t="str">
        <f t="shared" si="66"/>
        <v>I0404560815940K050</v>
      </c>
      <c r="W1048" s="251" t="str">
        <f t="shared" si="67"/>
        <v>I040456081594-0K050</v>
      </c>
    </row>
    <row r="1049" spans="1:23" x14ac:dyDescent="0.3">
      <c r="A1049" s="256" t="str">
        <f t="shared" si="64"/>
        <v>I0404561-81110VT040-00003</v>
      </c>
      <c r="B1049" s="251" t="s">
        <v>11226</v>
      </c>
      <c r="C1049" s="251" t="s">
        <v>10031</v>
      </c>
      <c r="D1049" s="251" t="s">
        <v>11227</v>
      </c>
      <c r="E1049" s="251" t="s">
        <v>10382</v>
      </c>
      <c r="F1049" s="251" t="s">
        <v>9957</v>
      </c>
      <c r="G1049" s="251" t="s">
        <v>10047</v>
      </c>
      <c r="H1049" s="251" t="s">
        <v>3422</v>
      </c>
      <c r="I1049" s="257" t="str">
        <f t="shared" si="65"/>
        <v>-00003</v>
      </c>
      <c r="J1049" s="251">
        <v>3</v>
      </c>
      <c r="K1049" s="251">
        <v>3</v>
      </c>
      <c r="M1049" s="251" t="s">
        <v>9958</v>
      </c>
      <c r="N1049" s="251" t="s">
        <v>11202</v>
      </c>
      <c r="O1049" s="251">
        <v>3</v>
      </c>
      <c r="Q1049" s="251" t="s">
        <v>11226</v>
      </c>
      <c r="R1049" s="251" t="s">
        <v>10028</v>
      </c>
      <c r="S1049" s="252" t="s">
        <v>3713</v>
      </c>
      <c r="T1049" s="251" t="str">
        <f t="shared" si="66"/>
        <v>I040456181110VT040</v>
      </c>
      <c r="W1049" s="251" t="str">
        <f t="shared" si="67"/>
        <v>I040456181110-VT040</v>
      </c>
    </row>
    <row r="1050" spans="1:23" x14ac:dyDescent="0.3">
      <c r="A1050" s="256" t="str">
        <f t="shared" si="64"/>
        <v>I0404561-81110VT080-00003</v>
      </c>
      <c r="B1050" s="251" t="s">
        <v>11228</v>
      </c>
      <c r="C1050" s="251" t="s">
        <v>10031</v>
      </c>
      <c r="D1050" s="251" t="s">
        <v>11227</v>
      </c>
      <c r="E1050" s="251" t="s">
        <v>10382</v>
      </c>
      <c r="F1050" s="251" t="s">
        <v>9962</v>
      </c>
      <c r="G1050" s="251" t="s">
        <v>4985</v>
      </c>
      <c r="H1050" s="251" t="s">
        <v>3422</v>
      </c>
      <c r="I1050" s="257" t="str">
        <f t="shared" si="65"/>
        <v>-00003</v>
      </c>
      <c r="J1050" s="251">
        <v>3</v>
      </c>
      <c r="K1050" s="251">
        <v>3</v>
      </c>
      <c r="M1050" s="251" t="s">
        <v>9958</v>
      </c>
      <c r="N1050" s="251" t="s">
        <v>11202</v>
      </c>
      <c r="O1050" s="251">
        <v>3</v>
      </c>
      <c r="Q1050" s="251" t="s">
        <v>11228</v>
      </c>
      <c r="R1050" s="251" t="s">
        <v>10028</v>
      </c>
      <c r="S1050" s="252" t="s">
        <v>3719</v>
      </c>
      <c r="T1050" s="251" t="str">
        <f t="shared" si="66"/>
        <v>I040456181110VT080</v>
      </c>
      <c r="W1050" s="251" t="str">
        <f t="shared" si="67"/>
        <v>I040456181110-VT080</v>
      </c>
    </row>
    <row r="1051" spans="1:23" x14ac:dyDescent="0.3">
      <c r="A1051" s="256" t="str">
        <f t="shared" si="64"/>
        <v>I0404561-81110VT100-00002</v>
      </c>
      <c r="B1051" s="251" t="s">
        <v>11229</v>
      </c>
      <c r="C1051" s="251" t="s">
        <v>10031</v>
      </c>
      <c r="D1051" s="251" t="s">
        <v>11227</v>
      </c>
      <c r="E1051" s="251" t="s">
        <v>10382</v>
      </c>
      <c r="F1051" s="251" t="s">
        <v>9964</v>
      </c>
      <c r="G1051" s="251" t="s">
        <v>10049</v>
      </c>
      <c r="H1051" s="251" t="s">
        <v>3422</v>
      </c>
      <c r="I1051" s="257" t="str">
        <f t="shared" si="65"/>
        <v>-00002</v>
      </c>
      <c r="J1051" s="251">
        <v>2</v>
      </c>
      <c r="K1051" s="251">
        <v>2</v>
      </c>
      <c r="M1051" s="251" t="s">
        <v>9958</v>
      </c>
      <c r="N1051" s="251" t="s">
        <v>11202</v>
      </c>
      <c r="O1051" s="251">
        <v>2</v>
      </c>
      <c r="Q1051" s="251" t="s">
        <v>11229</v>
      </c>
      <c r="R1051" s="251" t="s">
        <v>10028</v>
      </c>
      <c r="S1051" s="252" t="s">
        <v>3723</v>
      </c>
      <c r="T1051" s="251" t="str">
        <f t="shared" si="66"/>
        <v>I040456181110VT100</v>
      </c>
      <c r="W1051" s="251" t="str">
        <f t="shared" si="67"/>
        <v>I040456181110-VT100</v>
      </c>
    </row>
    <row r="1052" spans="1:23" x14ac:dyDescent="0.3">
      <c r="A1052" s="256" t="str">
        <f t="shared" si="64"/>
        <v>I0404561-811300K310-00002</v>
      </c>
      <c r="B1052" s="251" t="s">
        <v>11230</v>
      </c>
      <c r="C1052" s="251" t="s">
        <v>10031</v>
      </c>
      <c r="D1052" s="251" t="s">
        <v>11227</v>
      </c>
      <c r="E1052" s="251" t="s">
        <v>10382</v>
      </c>
      <c r="F1052" s="251" t="s">
        <v>9966</v>
      </c>
      <c r="G1052" s="251" t="s">
        <v>246</v>
      </c>
      <c r="H1052" s="251" t="s">
        <v>5092</v>
      </c>
      <c r="I1052" s="257" t="str">
        <f t="shared" si="65"/>
        <v>-00002</v>
      </c>
      <c r="J1052" s="251">
        <v>2</v>
      </c>
      <c r="K1052" s="251">
        <v>2</v>
      </c>
      <c r="M1052" s="251" t="s">
        <v>9958</v>
      </c>
      <c r="N1052" s="251" t="s">
        <v>11202</v>
      </c>
      <c r="O1052" s="251">
        <v>2</v>
      </c>
      <c r="Q1052" s="251" t="s">
        <v>11230</v>
      </c>
      <c r="R1052" s="251" t="s">
        <v>10028</v>
      </c>
      <c r="S1052" s="252" t="s">
        <v>245</v>
      </c>
      <c r="T1052" s="251" t="str">
        <f t="shared" si="66"/>
        <v>I0404561811300K310</v>
      </c>
      <c r="W1052" s="251" t="str">
        <f t="shared" si="67"/>
        <v>I040456181130-0K310</v>
      </c>
    </row>
    <row r="1053" spans="1:23" x14ac:dyDescent="0.3">
      <c r="A1053" s="256" t="str">
        <f t="shared" si="64"/>
        <v>I0404561-81150VT040-00003</v>
      </c>
      <c r="B1053" s="251" t="s">
        <v>11231</v>
      </c>
      <c r="C1053" s="251" t="s">
        <v>10031</v>
      </c>
      <c r="D1053" s="251" t="s">
        <v>11227</v>
      </c>
      <c r="E1053" s="251" t="s">
        <v>10382</v>
      </c>
      <c r="F1053" s="251" t="s">
        <v>9968</v>
      </c>
      <c r="G1053" s="251" t="s">
        <v>10051</v>
      </c>
      <c r="H1053" s="251" t="s">
        <v>3429</v>
      </c>
      <c r="I1053" s="257" t="str">
        <f t="shared" si="65"/>
        <v>-00003</v>
      </c>
      <c r="J1053" s="251">
        <v>3</v>
      </c>
      <c r="K1053" s="251">
        <v>3</v>
      </c>
      <c r="M1053" s="251" t="s">
        <v>9958</v>
      </c>
      <c r="N1053" s="251" t="s">
        <v>11202</v>
      </c>
      <c r="O1053" s="251">
        <v>3</v>
      </c>
      <c r="Q1053" s="251" t="s">
        <v>11231</v>
      </c>
      <c r="R1053" s="251" t="s">
        <v>10028</v>
      </c>
      <c r="S1053" s="252" t="s">
        <v>3725</v>
      </c>
      <c r="T1053" s="251" t="str">
        <f t="shared" si="66"/>
        <v>I040456181150VT040</v>
      </c>
      <c r="W1053" s="251" t="str">
        <f t="shared" si="67"/>
        <v>I040456181150-VT040</v>
      </c>
    </row>
    <row r="1054" spans="1:23" x14ac:dyDescent="0.3">
      <c r="A1054" s="256" t="str">
        <f t="shared" si="64"/>
        <v>I0404561-81150VT080-00001</v>
      </c>
      <c r="B1054" s="251" t="s">
        <v>11232</v>
      </c>
      <c r="C1054" s="251" t="s">
        <v>10031</v>
      </c>
      <c r="D1054" s="251" t="s">
        <v>11227</v>
      </c>
      <c r="E1054" s="251" t="s">
        <v>10382</v>
      </c>
      <c r="F1054" s="251" t="s">
        <v>9970</v>
      </c>
      <c r="G1054" s="251" t="s">
        <v>10242</v>
      </c>
      <c r="H1054" s="251" t="s">
        <v>3429</v>
      </c>
      <c r="I1054" s="257" t="str">
        <f t="shared" si="65"/>
        <v>-00001</v>
      </c>
      <c r="J1054" s="251">
        <v>1</v>
      </c>
      <c r="K1054" s="251">
        <v>1</v>
      </c>
      <c r="M1054" s="251" t="s">
        <v>9958</v>
      </c>
      <c r="N1054" s="251" t="s">
        <v>11202</v>
      </c>
      <c r="O1054" s="251">
        <v>1</v>
      </c>
      <c r="Q1054" s="251" t="s">
        <v>11232</v>
      </c>
      <c r="R1054" s="251" t="s">
        <v>10028</v>
      </c>
      <c r="S1054" s="252" t="s">
        <v>3731</v>
      </c>
      <c r="T1054" s="251" t="str">
        <f t="shared" si="66"/>
        <v>I040456181150VT080</v>
      </c>
      <c r="W1054" s="251" t="str">
        <f t="shared" si="67"/>
        <v>I040456181150-VT080</v>
      </c>
    </row>
    <row r="1055" spans="1:23" x14ac:dyDescent="0.3">
      <c r="A1055" s="256" t="str">
        <f t="shared" si="64"/>
        <v>I0404561-81150VT100-00002</v>
      </c>
      <c r="B1055" s="251" t="s">
        <v>11233</v>
      </c>
      <c r="C1055" s="251" t="s">
        <v>10031</v>
      </c>
      <c r="D1055" s="251" t="s">
        <v>11227</v>
      </c>
      <c r="E1055" s="251" t="s">
        <v>10382</v>
      </c>
      <c r="F1055" s="251" t="s">
        <v>9972</v>
      </c>
      <c r="G1055" s="251" t="s">
        <v>4999</v>
      </c>
      <c r="H1055" s="251" t="s">
        <v>3429</v>
      </c>
      <c r="I1055" s="257" t="str">
        <f t="shared" si="65"/>
        <v>-00002</v>
      </c>
      <c r="J1055" s="251">
        <v>2</v>
      </c>
      <c r="K1055" s="251">
        <v>2</v>
      </c>
      <c r="M1055" s="251" t="s">
        <v>9958</v>
      </c>
      <c r="N1055" s="251" t="s">
        <v>11202</v>
      </c>
      <c r="O1055" s="251">
        <v>2</v>
      </c>
      <c r="Q1055" s="251" t="s">
        <v>11233</v>
      </c>
      <c r="R1055" s="251" t="s">
        <v>10028</v>
      </c>
      <c r="S1055" s="252" t="s">
        <v>3735</v>
      </c>
      <c r="T1055" s="251" t="str">
        <f t="shared" si="66"/>
        <v>I040456181150VT100</v>
      </c>
      <c r="W1055" s="251" t="str">
        <f t="shared" si="67"/>
        <v>I040456181150-VT100</v>
      </c>
    </row>
    <row r="1056" spans="1:23" x14ac:dyDescent="0.3">
      <c r="A1056" s="256" t="str">
        <f t="shared" si="64"/>
        <v>I0404561-811700K310-00002</v>
      </c>
      <c r="B1056" s="251" t="s">
        <v>11234</v>
      </c>
      <c r="C1056" s="251" t="s">
        <v>10031</v>
      </c>
      <c r="D1056" s="251" t="s">
        <v>11227</v>
      </c>
      <c r="E1056" s="251" t="s">
        <v>10382</v>
      </c>
      <c r="F1056" s="251" t="s">
        <v>9974</v>
      </c>
      <c r="G1056" s="251" t="s">
        <v>254</v>
      </c>
      <c r="H1056" s="251" t="s">
        <v>5094</v>
      </c>
      <c r="I1056" s="257" t="str">
        <f t="shared" si="65"/>
        <v>-00002</v>
      </c>
      <c r="J1056" s="251">
        <v>2</v>
      </c>
      <c r="K1056" s="251">
        <v>2</v>
      </c>
      <c r="M1056" s="251" t="s">
        <v>9958</v>
      </c>
      <c r="N1056" s="251" t="s">
        <v>11202</v>
      </c>
      <c r="O1056" s="251">
        <v>2</v>
      </c>
      <c r="Q1056" s="251" t="s">
        <v>11234</v>
      </c>
      <c r="R1056" s="251" t="s">
        <v>10028</v>
      </c>
      <c r="S1056" s="252" t="s">
        <v>253</v>
      </c>
      <c r="T1056" s="251" t="str">
        <f t="shared" si="66"/>
        <v>I0404561811700K310</v>
      </c>
      <c r="W1056" s="251" t="str">
        <f t="shared" si="67"/>
        <v>I040456181170-0K310</v>
      </c>
    </row>
    <row r="1057" spans="1:23" x14ac:dyDescent="0.3">
      <c r="A1057" s="256" t="str">
        <f t="shared" si="64"/>
        <v>I0404561-81170VT040-00001</v>
      </c>
      <c r="B1057" s="251" t="s">
        <v>11235</v>
      </c>
      <c r="C1057" s="251" t="s">
        <v>10031</v>
      </c>
      <c r="D1057" s="251" t="s">
        <v>11227</v>
      </c>
      <c r="E1057" s="251" t="s">
        <v>10382</v>
      </c>
      <c r="F1057" s="251" t="s">
        <v>9976</v>
      </c>
      <c r="G1057" s="251" t="s">
        <v>10054</v>
      </c>
      <c r="H1057" s="251" t="s">
        <v>5102</v>
      </c>
      <c r="I1057" s="257" t="str">
        <f t="shared" si="65"/>
        <v>-00001</v>
      </c>
      <c r="J1057" s="251">
        <v>1</v>
      </c>
      <c r="K1057" s="251">
        <v>1</v>
      </c>
      <c r="M1057" s="251" t="s">
        <v>9958</v>
      </c>
      <c r="N1057" s="251" t="s">
        <v>11202</v>
      </c>
      <c r="O1057" s="251">
        <v>1</v>
      </c>
      <c r="Q1057" s="251" t="s">
        <v>11235</v>
      </c>
      <c r="R1057" s="251" t="s">
        <v>10028</v>
      </c>
      <c r="S1057" s="252" t="s">
        <v>8706</v>
      </c>
      <c r="T1057" s="251" t="str">
        <f t="shared" si="66"/>
        <v>I040456181170VT040</v>
      </c>
      <c r="W1057" s="251" t="str">
        <f t="shared" si="67"/>
        <v>I040456181170-VT040</v>
      </c>
    </row>
    <row r="1058" spans="1:23" x14ac:dyDescent="0.3">
      <c r="A1058" s="256" t="str">
        <f t="shared" si="64"/>
        <v>I0404561-812100K031-00001</v>
      </c>
      <c r="B1058" s="251" t="s">
        <v>11236</v>
      </c>
      <c r="C1058" s="251" t="s">
        <v>10031</v>
      </c>
      <c r="D1058" s="251" t="s">
        <v>11227</v>
      </c>
      <c r="E1058" s="251" t="s">
        <v>10382</v>
      </c>
      <c r="F1058" s="251" t="s">
        <v>9978</v>
      </c>
      <c r="G1058" s="251" t="s">
        <v>593</v>
      </c>
      <c r="H1058" s="251" t="s">
        <v>5163</v>
      </c>
      <c r="I1058" s="257" t="str">
        <f t="shared" si="65"/>
        <v>-00001</v>
      </c>
      <c r="J1058" s="251">
        <v>1</v>
      </c>
      <c r="K1058" s="251">
        <v>1</v>
      </c>
      <c r="M1058" s="251" t="s">
        <v>9993</v>
      </c>
      <c r="N1058" s="251" t="s">
        <v>11202</v>
      </c>
      <c r="O1058" s="251">
        <v>1</v>
      </c>
      <c r="Q1058" s="251" t="s">
        <v>11236</v>
      </c>
      <c r="R1058" s="251" t="s">
        <v>10028</v>
      </c>
      <c r="S1058" s="252" t="s">
        <v>592</v>
      </c>
      <c r="T1058" s="251" t="str">
        <f t="shared" si="66"/>
        <v>I0404561812100K031</v>
      </c>
      <c r="W1058" s="251" t="str">
        <f t="shared" si="67"/>
        <v>I040456181210-0K031</v>
      </c>
    </row>
    <row r="1059" spans="1:23" x14ac:dyDescent="0.3">
      <c r="A1059" s="256" t="str">
        <f t="shared" si="64"/>
        <v>I0404561-812200K031-00001</v>
      </c>
      <c r="B1059" s="251" t="s">
        <v>11237</v>
      </c>
      <c r="C1059" s="251" t="s">
        <v>10031</v>
      </c>
      <c r="D1059" s="251" t="s">
        <v>11227</v>
      </c>
      <c r="E1059" s="251" t="s">
        <v>10382</v>
      </c>
      <c r="F1059" s="251" t="s">
        <v>9980</v>
      </c>
      <c r="G1059" s="251" t="s">
        <v>601</v>
      </c>
      <c r="H1059" s="251" t="s">
        <v>5165</v>
      </c>
      <c r="I1059" s="257" t="str">
        <f t="shared" si="65"/>
        <v>-00001</v>
      </c>
      <c r="J1059" s="251">
        <v>1</v>
      </c>
      <c r="K1059" s="251">
        <v>1</v>
      </c>
      <c r="M1059" s="251" t="s">
        <v>9993</v>
      </c>
      <c r="N1059" s="251" t="s">
        <v>11202</v>
      </c>
      <c r="O1059" s="251">
        <v>1</v>
      </c>
      <c r="Q1059" s="251" t="s">
        <v>11237</v>
      </c>
      <c r="R1059" s="251" t="s">
        <v>10028</v>
      </c>
      <c r="S1059" s="252" t="s">
        <v>600</v>
      </c>
      <c r="T1059" s="251" t="str">
        <f t="shared" si="66"/>
        <v>I0404561812200K031</v>
      </c>
      <c r="W1059" s="251" t="str">
        <f t="shared" si="67"/>
        <v>I040456181220-0K031</v>
      </c>
    </row>
    <row r="1060" spans="1:23" x14ac:dyDescent="0.3">
      <c r="A1060" s="256" t="str">
        <f t="shared" si="64"/>
        <v>I0404561-812200K090-00001</v>
      </c>
      <c r="B1060" s="251" t="s">
        <v>11238</v>
      </c>
      <c r="C1060" s="251" t="s">
        <v>10031</v>
      </c>
      <c r="D1060" s="251" t="s">
        <v>11227</v>
      </c>
      <c r="E1060" s="251" t="s">
        <v>10382</v>
      </c>
      <c r="F1060" s="251" t="s">
        <v>9982</v>
      </c>
      <c r="G1060" s="251" t="s">
        <v>618</v>
      </c>
      <c r="H1060" s="251" t="s">
        <v>5169</v>
      </c>
      <c r="I1060" s="257" t="str">
        <f t="shared" si="65"/>
        <v>-00001</v>
      </c>
      <c r="J1060" s="251">
        <v>1</v>
      </c>
      <c r="K1060" s="251">
        <v>1</v>
      </c>
      <c r="M1060" s="251" t="s">
        <v>9993</v>
      </c>
      <c r="N1060" s="251" t="s">
        <v>11202</v>
      </c>
      <c r="O1060" s="251">
        <v>1</v>
      </c>
      <c r="Q1060" s="251" t="s">
        <v>11238</v>
      </c>
      <c r="R1060" s="251" t="s">
        <v>10028</v>
      </c>
      <c r="S1060" s="252" t="s">
        <v>617</v>
      </c>
      <c r="T1060" s="251" t="str">
        <f t="shared" si="66"/>
        <v>I0404561812200K090</v>
      </c>
      <c r="W1060" s="251" t="str">
        <f t="shared" si="67"/>
        <v>I040456181220-0K090</v>
      </c>
    </row>
    <row r="1061" spans="1:23" x14ac:dyDescent="0.3">
      <c r="A1061" s="256" t="str">
        <f t="shared" si="64"/>
        <v>I0404561-815500K080-00002</v>
      </c>
      <c r="B1061" s="251" t="s">
        <v>11239</v>
      </c>
      <c r="C1061" s="251" t="s">
        <v>10031</v>
      </c>
      <c r="D1061" s="251" t="s">
        <v>11227</v>
      </c>
      <c r="E1061" s="251" t="s">
        <v>10382</v>
      </c>
      <c r="F1061" s="251" t="s">
        <v>9984</v>
      </c>
      <c r="G1061" s="251" t="s">
        <v>151</v>
      </c>
      <c r="H1061" s="251" t="s">
        <v>5045</v>
      </c>
      <c r="I1061" s="257" t="str">
        <f t="shared" si="65"/>
        <v>-00002</v>
      </c>
      <c r="J1061" s="251">
        <v>2</v>
      </c>
      <c r="K1061" s="251">
        <v>2</v>
      </c>
      <c r="M1061" s="251" t="s">
        <v>9958</v>
      </c>
      <c r="N1061" s="251" t="s">
        <v>11202</v>
      </c>
      <c r="O1061" s="251">
        <v>2</v>
      </c>
      <c r="Q1061" s="251" t="s">
        <v>11239</v>
      </c>
      <c r="R1061" s="251" t="s">
        <v>10028</v>
      </c>
      <c r="S1061" s="252" t="s">
        <v>150</v>
      </c>
      <c r="T1061" s="251" t="str">
        <f t="shared" si="66"/>
        <v>I0404561815500K080</v>
      </c>
      <c r="W1061" s="251" t="str">
        <f t="shared" si="67"/>
        <v>I040456181550-0K080</v>
      </c>
    </row>
    <row r="1062" spans="1:23" x14ac:dyDescent="0.3">
      <c r="A1062" s="256" t="str">
        <f t="shared" si="64"/>
        <v>I0404561-81550VT020-00001</v>
      </c>
      <c r="B1062" s="251" t="s">
        <v>11240</v>
      </c>
      <c r="C1062" s="251" t="s">
        <v>10031</v>
      </c>
      <c r="D1062" s="251" t="s">
        <v>11227</v>
      </c>
      <c r="E1062" s="251" t="s">
        <v>10382</v>
      </c>
      <c r="F1062" s="251" t="s">
        <v>9986</v>
      </c>
      <c r="G1062" s="251" t="s">
        <v>10057</v>
      </c>
      <c r="H1062" s="251" t="s">
        <v>5202</v>
      </c>
      <c r="I1062" s="257" t="str">
        <f t="shared" si="65"/>
        <v>-00001</v>
      </c>
      <c r="J1062" s="251">
        <v>1</v>
      </c>
      <c r="K1062" s="251">
        <v>1</v>
      </c>
      <c r="M1062" s="251" t="s">
        <v>9958</v>
      </c>
      <c r="N1062" s="251" t="s">
        <v>11202</v>
      </c>
      <c r="O1062" s="251">
        <v>1</v>
      </c>
      <c r="Q1062" s="251" t="s">
        <v>11240</v>
      </c>
      <c r="R1062" s="251" t="s">
        <v>10028</v>
      </c>
      <c r="S1062" s="252" t="s">
        <v>3737</v>
      </c>
      <c r="T1062" s="251" t="str">
        <f t="shared" si="66"/>
        <v>I040456181550VT020</v>
      </c>
      <c r="W1062" s="251" t="str">
        <f t="shared" si="67"/>
        <v>I040456181550-VT020</v>
      </c>
    </row>
    <row r="1063" spans="1:23" x14ac:dyDescent="0.3">
      <c r="A1063" s="256" t="str">
        <f t="shared" si="64"/>
        <v>I0404561-81550VT050-00001</v>
      </c>
      <c r="B1063" s="251" t="s">
        <v>11241</v>
      </c>
      <c r="C1063" s="251" t="s">
        <v>10031</v>
      </c>
      <c r="D1063" s="251" t="s">
        <v>11227</v>
      </c>
      <c r="E1063" s="251" t="s">
        <v>10382</v>
      </c>
      <c r="F1063" s="251" t="s">
        <v>9988</v>
      </c>
      <c r="G1063" s="251" t="s">
        <v>5265</v>
      </c>
      <c r="H1063" s="251" t="s">
        <v>5202</v>
      </c>
      <c r="I1063" s="257" t="str">
        <f t="shared" si="65"/>
        <v>-00001</v>
      </c>
      <c r="J1063" s="251">
        <v>1</v>
      </c>
      <c r="K1063" s="251">
        <v>1</v>
      </c>
      <c r="M1063" s="251" t="s">
        <v>9958</v>
      </c>
      <c r="N1063" s="251" t="s">
        <v>11202</v>
      </c>
      <c r="O1063" s="251">
        <v>1</v>
      </c>
      <c r="Q1063" s="251" t="s">
        <v>11241</v>
      </c>
      <c r="R1063" s="251" t="s">
        <v>10028</v>
      </c>
      <c r="S1063" s="252" t="s">
        <v>3740</v>
      </c>
      <c r="T1063" s="251" t="str">
        <f t="shared" si="66"/>
        <v>I040456181550VT050</v>
      </c>
      <c r="W1063" s="251" t="str">
        <f t="shared" si="67"/>
        <v>I040456181550-VT050</v>
      </c>
    </row>
    <row r="1064" spans="1:23" x14ac:dyDescent="0.3">
      <c r="A1064" s="256" t="str">
        <f t="shared" si="64"/>
        <v>I0404561-81551VT050-00001</v>
      </c>
      <c r="B1064" s="251" t="s">
        <v>11242</v>
      </c>
      <c r="C1064" s="251" t="s">
        <v>10031</v>
      </c>
      <c r="D1064" s="251" t="s">
        <v>11227</v>
      </c>
      <c r="E1064" s="251" t="s">
        <v>10382</v>
      </c>
      <c r="F1064" s="251" t="s">
        <v>9990</v>
      </c>
      <c r="G1064" s="251" t="s">
        <v>10062</v>
      </c>
      <c r="H1064" s="251" t="s">
        <v>3436</v>
      </c>
      <c r="I1064" s="257" t="str">
        <f t="shared" si="65"/>
        <v>-00001</v>
      </c>
      <c r="J1064" s="251">
        <v>1</v>
      </c>
      <c r="K1064" s="251">
        <v>1</v>
      </c>
      <c r="M1064" s="251" t="s">
        <v>9958</v>
      </c>
      <c r="N1064" s="251" t="s">
        <v>11202</v>
      </c>
      <c r="O1064" s="251">
        <v>1</v>
      </c>
      <c r="Q1064" s="251" t="s">
        <v>11242</v>
      </c>
      <c r="R1064" s="251" t="s">
        <v>10028</v>
      </c>
      <c r="S1064" s="252" t="s">
        <v>3763</v>
      </c>
      <c r="T1064" s="251" t="str">
        <f t="shared" si="66"/>
        <v>I040456181551VT050</v>
      </c>
      <c r="W1064" s="251" t="str">
        <f t="shared" si="67"/>
        <v>I040456181551-VT050</v>
      </c>
    </row>
    <row r="1065" spans="1:23" x14ac:dyDescent="0.3">
      <c r="A1065" s="256" t="str">
        <f t="shared" si="64"/>
        <v>I0404561-815600K080-00001</v>
      </c>
      <c r="B1065" s="251" t="s">
        <v>11243</v>
      </c>
      <c r="C1065" s="251" t="s">
        <v>10031</v>
      </c>
      <c r="D1065" s="251" t="s">
        <v>11227</v>
      </c>
      <c r="E1065" s="251" t="s">
        <v>10382</v>
      </c>
      <c r="F1065" s="251" t="s">
        <v>9992</v>
      </c>
      <c r="G1065" s="251" t="s">
        <v>164</v>
      </c>
      <c r="H1065" s="251" t="s">
        <v>5047</v>
      </c>
      <c r="I1065" s="257" t="str">
        <f t="shared" si="65"/>
        <v>-00001</v>
      </c>
      <c r="J1065" s="251">
        <v>1</v>
      </c>
      <c r="K1065" s="251">
        <v>1</v>
      </c>
      <c r="M1065" s="251" t="s">
        <v>9958</v>
      </c>
      <c r="N1065" s="251" t="s">
        <v>11202</v>
      </c>
      <c r="O1065" s="251">
        <v>1</v>
      </c>
      <c r="Q1065" s="251" t="s">
        <v>11243</v>
      </c>
      <c r="R1065" s="251" t="s">
        <v>10028</v>
      </c>
      <c r="S1065" s="252" t="s">
        <v>163</v>
      </c>
      <c r="T1065" s="251" t="str">
        <f t="shared" si="66"/>
        <v>I0404561815600K080</v>
      </c>
      <c r="W1065" s="251" t="str">
        <f t="shared" si="67"/>
        <v>I040456181560-0K080</v>
      </c>
    </row>
    <row r="1066" spans="1:23" x14ac:dyDescent="0.3">
      <c r="A1066" s="256" t="str">
        <f t="shared" si="64"/>
        <v>I0404561-81560VT020-00002</v>
      </c>
      <c r="B1066" s="251" t="s">
        <v>11244</v>
      </c>
      <c r="C1066" s="251" t="s">
        <v>10031</v>
      </c>
      <c r="D1066" s="251" t="s">
        <v>11227</v>
      </c>
      <c r="E1066" s="251" t="s">
        <v>10382</v>
      </c>
      <c r="F1066" s="251" t="s">
        <v>9995</v>
      </c>
      <c r="G1066" s="251" t="s">
        <v>10065</v>
      </c>
      <c r="H1066" s="251" t="s">
        <v>5204</v>
      </c>
      <c r="I1066" s="257" t="str">
        <f t="shared" si="65"/>
        <v>-00002</v>
      </c>
      <c r="J1066" s="251">
        <v>2</v>
      </c>
      <c r="K1066" s="251">
        <v>2</v>
      </c>
      <c r="M1066" s="251" t="s">
        <v>9958</v>
      </c>
      <c r="N1066" s="251" t="s">
        <v>11202</v>
      </c>
      <c r="O1066" s="251">
        <v>2</v>
      </c>
      <c r="Q1066" s="251" t="s">
        <v>11244</v>
      </c>
      <c r="R1066" s="251" t="s">
        <v>10028</v>
      </c>
      <c r="S1066" s="252" t="s">
        <v>3743</v>
      </c>
      <c r="T1066" s="251" t="str">
        <f t="shared" si="66"/>
        <v>I040456181560VT020</v>
      </c>
      <c r="W1066" s="251" t="str">
        <f t="shared" si="67"/>
        <v>I040456181560-VT020</v>
      </c>
    </row>
    <row r="1067" spans="1:23" x14ac:dyDescent="0.3">
      <c r="A1067" s="256" t="str">
        <f t="shared" si="64"/>
        <v>I0404561-81560VT050-00001</v>
      </c>
      <c r="B1067" s="251" t="s">
        <v>11245</v>
      </c>
      <c r="C1067" s="251" t="s">
        <v>10031</v>
      </c>
      <c r="D1067" s="251" t="s">
        <v>11227</v>
      </c>
      <c r="E1067" s="251" t="s">
        <v>10382</v>
      </c>
      <c r="F1067" s="251" t="s">
        <v>9997</v>
      </c>
      <c r="G1067" s="251" t="s">
        <v>10067</v>
      </c>
      <c r="H1067" s="251" t="s">
        <v>5204</v>
      </c>
      <c r="I1067" s="257" t="str">
        <f t="shared" si="65"/>
        <v>-00001</v>
      </c>
      <c r="J1067" s="251">
        <v>1</v>
      </c>
      <c r="K1067" s="251">
        <v>1</v>
      </c>
      <c r="M1067" s="251" t="s">
        <v>9958</v>
      </c>
      <c r="N1067" s="251" t="s">
        <v>11202</v>
      </c>
      <c r="O1067" s="251">
        <v>1</v>
      </c>
      <c r="Q1067" s="251" t="s">
        <v>11245</v>
      </c>
      <c r="R1067" s="251" t="s">
        <v>10028</v>
      </c>
      <c r="S1067" s="252" t="s">
        <v>3746</v>
      </c>
      <c r="T1067" s="251" t="str">
        <f t="shared" si="66"/>
        <v>I040456181560VT050</v>
      </c>
      <c r="W1067" s="251" t="str">
        <f t="shared" si="67"/>
        <v>I040456181560-VT050</v>
      </c>
    </row>
    <row r="1068" spans="1:23" x14ac:dyDescent="0.3">
      <c r="A1068" s="256" t="str">
        <f t="shared" si="64"/>
        <v>I0404561-815610K080-00001</v>
      </c>
      <c r="B1068" s="251" t="s">
        <v>11246</v>
      </c>
      <c r="C1068" s="251" t="s">
        <v>10031</v>
      </c>
      <c r="D1068" s="251" t="s">
        <v>11227</v>
      </c>
      <c r="E1068" s="251" t="s">
        <v>10382</v>
      </c>
      <c r="F1068" s="251" t="s">
        <v>10000</v>
      </c>
      <c r="G1068" s="251" t="s">
        <v>168</v>
      </c>
      <c r="H1068" s="251" t="s">
        <v>5048</v>
      </c>
      <c r="I1068" s="257" t="str">
        <f t="shared" si="65"/>
        <v>-00001</v>
      </c>
      <c r="J1068" s="251">
        <v>1</v>
      </c>
      <c r="K1068" s="251">
        <v>1</v>
      </c>
      <c r="M1068" s="251" t="s">
        <v>9958</v>
      </c>
      <c r="N1068" s="251" t="s">
        <v>11202</v>
      </c>
      <c r="O1068" s="251">
        <v>1</v>
      </c>
      <c r="Q1068" s="251" t="s">
        <v>11246</v>
      </c>
      <c r="R1068" s="251" t="s">
        <v>10028</v>
      </c>
      <c r="S1068" s="252" t="s">
        <v>167</v>
      </c>
      <c r="T1068" s="251" t="str">
        <f t="shared" si="66"/>
        <v>I0404561815610K080</v>
      </c>
      <c r="W1068" s="251" t="str">
        <f t="shared" si="67"/>
        <v>I040456181561-0K080</v>
      </c>
    </row>
    <row r="1069" spans="1:23" x14ac:dyDescent="0.3">
      <c r="A1069" s="256" t="str">
        <f t="shared" si="64"/>
        <v>I0404561-81561VT020-00001</v>
      </c>
      <c r="B1069" s="251" t="s">
        <v>11247</v>
      </c>
      <c r="C1069" s="251" t="s">
        <v>10031</v>
      </c>
      <c r="D1069" s="251" t="s">
        <v>11227</v>
      </c>
      <c r="E1069" s="251" t="s">
        <v>10382</v>
      </c>
      <c r="F1069" s="251" t="s">
        <v>10002</v>
      </c>
      <c r="G1069" s="251" t="s">
        <v>10256</v>
      </c>
      <c r="H1069" s="251" t="s">
        <v>3443</v>
      </c>
      <c r="I1069" s="257" t="str">
        <f t="shared" si="65"/>
        <v>-00001</v>
      </c>
      <c r="J1069" s="251">
        <v>1</v>
      </c>
      <c r="K1069" s="251">
        <v>1</v>
      </c>
      <c r="M1069" s="251" t="s">
        <v>9958</v>
      </c>
      <c r="N1069" s="251" t="s">
        <v>11202</v>
      </c>
      <c r="O1069" s="251">
        <v>1</v>
      </c>
      <c r="Q1069" s="251" t="s">
        <v>11247</v>
      </c>
      <c r="R1069" s="251" t="s">
        <v>10028</v>
      </c>
      <c r="S1069" s="252" t="s">
        <v>3767</v>
      </c>
      <c r="T1069" s="251" t="str">
        <f t="shared" si="66"/>
        <v>I040456181561VT020</v>
      </c>
      <c r="W1069" s="251" t="str">
        <f t="shared" si="67"/>
        <v>I040456181561-VT020</v>
      </c>
    </row>
    <row r="1070" spans="1:23" x14ac:dyDescent="0.3">
      <c r="A1070" s="256" t="str">
        <f t="shared" si="64"/>
        <v>I0404561-81561VT050-00001</v>
      </c>
      <c r="B1070" s="251" t="s">
        <v>11248</v>
      </c>
      <c r="C1070" s="251" t="s">
        <v>10031</v>
      </c>
      <c r="D1070" s="251" t="s">
        <v>11227</v>
      </c>
      <c r="E1070" s="251" t="s">
        <v>10382</v>
      </c>
      <c r="F1070" s="251" t="s">
        <v>10005</v>
      </c>
      <c r="G1070" s="251" t="s">
        <v>10258</v>
      </c>
      <c r="H1070" s="251" t="s">
        <v>3443</v>
      </c>
      <c r="I1070" s="257" t="str">
        <f t="shared" si="65"/>
        <v>-00001</v>
      </c>
      <c r="J1070" s="251">
        <v>1</v>
      </c>
      <c r="K1070" s="251">
        <v>1</v>
      </c>
      <c r="M1070" s="251" t="s">
        <v>9958</v>
      </c>
      <c r="N1070" s="251" t="s">
        <v>11202</v>
      </c>
      <c r="O1070" s="251">
        <v>1</v>
      </c>
      <c r="Q1070" s="251" t="s">
        <v>11248</v>
      </c>
      <c r="R1070" s="251" t="s">
        <v>10028</v>
      </c>
      <c r="S1070" s="252" t="s">
        <v>3769</v>
      </c>
      <c r="T1070" s="251" t="str">
        <f t="shared" si="66"/>
        <v>I040456181561VT050</v>
      </c>
      <c r="W1070" s="251" t="str">
        <f t="shared" si="67"/>
        <v>I040456181561-VT050</v>
      </c>
    </row>
    <row r="1071" spans="1:23" x14ac:dyDescent="0.3">
      <c r="A1071" s="256" t="str">
        <f t="shared" si="64"/>
        <v>I0404561-81580VT010-00002</v>
      </c>
      <c r="B1071" s="251" t="s">
        <v>11249</v>
      </c>
      <c r="C1071" s="251" t="s">
        <v>10031</v>
      </c>
      <c r="D1071" s="251" t="s">
        <v>11227</v>
      </c>
      <c r="E1071" s="251" t="s">
        <v>10382</v>
      </c>
      <c r="F1071" s="251" t="s">
        <v>10009</v>
      </c>
      <c r="G1071" s="251" t="s">
        <v>5289</v>
      </c>
      <c r="H1071" s="251" t="s">
        <v>758</v>
      </c>
      <c r="I1071" s="257" t="str">
        <f t="shared" si="65"/>
        <v>-00002</v>
      </c>
      <c r="J1071" s="251">
        <v>2</v>
      </c>
      <c r="K1071" s="251">
        <v>2</v>
      </c>
      <c r="M1071" s="251" t="s">
        <v>9993</v>
      </c>
      <c r="N1071" s="251" t="s">
        <v>11202</v>
      </c>
      <c r="O1071" s="251">
        <v>2</v>
      </c>
      <c r="Q1071" s="251" t="s">
        <v>11249</v>
      </c>
      <c r="R1071" s="251" t="s">
        <v>10028</v>
      </c>
      <c r="S1071" s="252" t="s">
        <v>3749</v>
      </c>
      <c r="T1071" s="251" t="str">
        <f t="shared" si="66"/>
        <v>I040456181580VT010</v>
      </c>
      <c r="W1071" s="251" t="str">
        <f t="shared" si="67"/>
        <v>I040456181580-VT010</v>
      </c>
    </row>
    <row r="1072" spans="1:23" x14ac:dyDescent="0.3">
      <c r="A1072" s="256" t="str">
        <f t="shared" si="64"/>
        <v>I0404561-81580VT020-00003</v>
      </c>
      <c r="B1072" s="251" t="s">
        <v>11250</v>
      </c>
      <c r="C1072" s="251" t="s">
        <v>10031</v>
      </c>
      <c r="D1072" s="251" t="s">
        <v>11227</v>
      </c>
      <c r="E1072" s="251" t="s">
        <v>10382</v>
      </c>
      <c r="F1072" s="251" t="s">
        <v>10012</v>
      </c>
      <c r="G1072" s="251" t="s">
        <v>10071</v>
      </c>
      <c r="H1072" s="251" t="s">
        <v>758</v>
      </c>
      <c r="I1072" s="257" t="str">
        <f t="shared" si="65"/>
        <v>-00003</v>
      </c>
      <c r="J1072" s="251">
        <v>3</v>
      </c>
      <c r="K1072" s="251">
        <v>3</v>
      </c>
      <c r="M1072" s="251" t="s">
        <v>9958</v>
      </c>
      <c r="N1072" s="251" t="s">
        <v>11202</v>
      </c>
      <c r="O1072" s="251">
        <v>3</v>
      </c>
      <c r="Q1072" s="251" t="s">
        <v>11250</v>
      </c>
      <c r="R1072" s="251" t="s">
        <v>10028</v>
      </c>
      <c r="S1072" s="252" t="s">
        <v>3752</v>
      </c>
      <c r="T1072" s="251" t="str">
        <f t="shared" si="66"/>
        <v>I040456181580VT020</v>
      </c>
      <c r="W1072" s="251" t="str">
        <f t="shared" si="67"/>
        <v>I040456181580-VT020</v>
      </c>
    </row>
    <row r="1073" spans="1:23" x14ac:dyDescent="0.3">
      <c r="A1073" s="256" t="str">
        <f t="shared" si="64"/>
        <v>I0404561-81581VT020-00002</v>
      </c>
      <c r="B1073" s="251" t="s">
        <v>11251</v>
      </c>
      <c r="C1073" s="251" t="s">
        <v>10031</v>
      </c>
      <c r="D1073" s="251" t="s">
        <v>11227</v>
      </c>
      <c r="E1073" s="251" t="s">
        <v>10382</v>
      </c>
      <c r="F1073" s="251" t="s">
        <v>10188</v>
      </c>
      <c r="G1073" s="251" t="s">
        <v>10668</v>
      </c>
      <c r="H1073" s="251" t="s">
        <v>5218</v>
      </c>
      <c r="I1073" s="257" t="str">
        <f t="shared" si="65"/>
        <v>-00002</v>
      </c>
      <c r="J1073" s="251">
        <v>2</v>
      </c>
      <c r="K1073" s="251">
        <v>2</v>
      </c>
      <c r="M1073" s="251" t="s">
        <v>9993</v>
      </c>
      <c r="N1073" s="251" t="s">
        <v>11202</v>
      </c>
      <c r="O1073" s="251">
        <v>2</v>
      </c>
      <c r="Q1073" s="251" t="s">
        <v>11251</v>
      </c>
      <c r="R1073" s="251" t="s">
        <v>10028</v>
      </c>
      <c r="S1073" s="252" t="s">
        <v>3773</v>
      </c>
      <c r="T1073" s="251" t="str">
        <f t="shared" si="66"/>
        <v>I040456181581VT020</v>
      </c>
      <c r="W1073" s="251" t="str">
        <f t="shared" si="67"/>
        <v>I040456181581-VT020</v>
      </c>
    </row>
    <row r="1074" spans="1:23" x14ac:dyDescent="0.3">
      <c r="A1074" s="256" t="str">
        <f t="shared" si="64"/>
        <v>I0404561-81590VT010-00001</v>
      </c>
      <c r="B1074" s="251" t="s">
        <v>11252</v>
      </c>
      <c r="C1074" s="251" t="s">
        <v>10031</v>
      </c>
      <c r="D1074" s="251" t="s">
        <v>11227</v>
      </c>
      <c r="E1074" s="251" t="s">
        <v>10382</v>
      </c>
      <c r="F1074" s="251" t="s">
        <v>10190</v>
      </c>
      <c r="G1074" s="251" t="s">
        <v>10073</v>
      </c>
      <c r="H1074" s="251" t="s">
        <v>770</v>
      </c>
      <c r="I1074" s="257" t="str">
        <f t="shared" si="65"/>
        <v>-00001</v>
      </c>
      <c r="J1074" s="251">
        <v>1</v>
      </c>
      <c r="K1074" s="251">
        <v>1</v>
      </c>
      <c r="M1074" s="251" t="s">
        <v>9993</v>
      </c>
      <c r="N1074" s="251" t="s">
        <v>11202</v>
      </c>
      <c r="O1074" s="251">
        <v>1</v>
      </c>
      <c r="Q1074" s="251" t="s">
        <v>11252</v>
      </c>
      <c r="R1074" s="251" t="s">
        <v>10028</v>
      </c>
      <c r="S1074" s="252" t="s">
        <v>3755</v>
      </c>
      <c r="T1074" s="251" t="str">
        <f t="shared" si="66"/>
        <v>I040456181590VT010</v>
      </c>
      <c r="W1074" s="251" t="str">
        <f t="shared" si="67"/>
        <v>I040456181590-VT010</v>
      </c>
    </row>
    <row r="1075" spans="1:23" x14ac:dyDescent="0.3">
      <c r="A1075" s="256" t="str">
        <f t="shared" si="64"/>
        <v>I0404561-81590VT020-00002</v>
      </c>
      <c r="B1075" s="251" t="s">
        <v>11253</v>
      </c>
      <c r="C1075" s="251" t="s">
        <v>10031</v>
      </c>
      <c r="D1075" s="251" t="s">
        <v>11227</v>
      </c>
      <c r="E1075" s="251" t="s">
        <v>10382</v>
      </c>
      <c r="F1075" s="251" t="s">
        <v>10192</v>
      </c>
      <c r="G1075" s="251" t="s">
        <v>10075</v>
      </c>
      <c r="H1075" s="251" t="s">
        <v>770</v>
      </c>
      <c r="I1075" s="257" t="str">
        <f t="shared" si="65"/>
        <v>-00002</v>
      </c>
      <c r="J1075" s="251">
        <v>2</v>
      </c>
      <c r="K1075" s="251">
        <v>2</v>
      </c>
      <c r="M1075" s="251" t="s">
        <v>9958</v>
      </c>
      <c r="N1075" s="251" t="s">
        <v>11202</v>
      </c>
      <c r="O1075" s="251">
        <v>2</v>
      </c>
      <c r="Q1075" s="251" t="s">
        <v>11253</v>
      </c>
      <c r="R1075" s="251" t="s">
        <v>10028</v>
      </c>
      <c r="S1075" s="252" t="s">
        <v>3758</v>
      </c>
      <c r="T1075" s="251" t="str">
        <f t="shared" si="66"/>
        <v>I040456181590VT020</v>
      </c>
      <c r="W1075" s="251" t="str">
        <f t="shared" si="67"/>
        <v>I040456181590-VT020</v>
      </c>
    </row>
    <row r="1076" spans="1:23" x14ac:dyDescent="0.3">
      <c r="A1076" s="256" t="str">
        <f t="shared" si="64"/>
        <v>I0606302-81110BZ620-00002</v>
      </c>
      <c r="B1076" s="251" t="s">
        <v>11254</v>
      </c>
      <c r="C1076" s="251" t="s">
        <v>10077</v>
      </c>
      <c r="D1076" s="251" t="s">
        <v>11255</v>
      </c>
      <c r="E1076" s="251" t="s">
        <v>10382</v>
      </c>
      <c r="F1076" s="251" t="s">
        <v>9957</v>
      </c>
      <c r="G1076" s="251" t="s">
        <v>1193</v>
      </c>
      <c r="H1076" s="251" t="s">
        <v>3422</v>
      </c>
      <c r="I1076" s="257" t="str">
        <f t="shared" si="65"/>
        <v>-00002</v>
      </c>
      <c r="J1076" s="251">
        <v>2</v>
      </c>
      <c r="K1076" s="251">
        <v>2</v>
      </c>
      <c r="M1076" s="251" t="s">
        <v>9958</v>
      </c>
      <c r="N1076" s="251" t="s">
        <v>10735</v>
      </c>
      <c r="O1076" s="251">
        <v>2</v>
      </c>
      <c r="Q1076" s="251" t="s">
        <v>11254</v>
      </c>
      <c r="R1076" s="251" t="s">
        <v>9960</v>
      </c>
      <c r="S1076" s="252" t="s">
        <v>1192</v>
      </c>
      <c r="T1076" s="251" t="str">
        <f t="shared" si="66"/>
        <v>I060630281110BZ620</v>
      </c>
      <c r="W1076" s="251" t="str">
        <f t="shared" si="67"/>
        <v>I060630281110-BZ620</v>
      </c>
    </row>
    <row r="1077" spans="1:23" x14ac:dyDescent="0.3">
      <c r="A1077" s="256" t="str">
        <f t="shared" si="64"/>
        <v>I0606302-81130BZ200-00002</v>
      </c>
      <c r="B1077" s="251" t="s">
        <v>11256</v>
      </c>
      <c r="C1077" s="251" t="s">
        <v>10077</v>
      </c>
      <c r="D1077" s="251" t="s">
        <v>11255</v>
      </c>
      <c r="E1077" s="251" t="s">
        <v>10382</v>
      </c>
      <c r="F1077" s="251" t="s">
        <v>9962</v>
      </c>
      <c r="G1077" s="251" t="s">
        <v>1087</v>
      </c>
      <c r="H1077" s="251" t="s">
        <v>10791</v>
      </c>
      <c r="I1077" s="257" t="str">
        <f t="shared" si="65"/>
        <v>-00002</v>
      </c>
      <c r="J1077" s="251">
        <v>2</v>
      </c>
      <c r="K1077" s="251">
        <v>2</v>
      </c>
      <c r="M1077" s="251" t="s">
        <v>9958</v>
      </c>
      <c r="N1077" s="251" t="s">
        <v>10735</v>
      </c>
      <c r="O1077" s="251">
        <v>2</v>
      </c>
      <c r="Q1077" s="251" t="s">
        <v>11256</v>
      </c>
      <c r="R1077" s="251" t="s">
        <v>9960</v>
      </c>
      <c r="S1077" s="252" t="s">
        <v>1086</v>
      </c>
      <c r="T1077" s="251" t="str">
        <f t="shared" si="66"/>
        <v>I060630281130BZ200</v>
      </c>
      <c r="W1077" s="251" t="str">
        <f t="shared" si="67"/>
        <v>I060630281130-BZ200</v>
      </c>
    </row>
    <row r="1078" spans="1:23" x14ac:dyDescent="0.3">
      <c r="A1078" s="256" t="str">
        <f t="shared" si="64"/>
        <v>I0606302-81130BZ620-00006</v>
      </c>
      <c r="B1078" s="251" t="s">
        <v>11257</v>
      </c>
      <c r="C1078" s="251" t="s">
        <v>10077</v>
      </c>
      <c r="D1078" s="251" t="s">
        <v>11255</v>
      </c>
      <c r="E1078" s="251" t="s">
        <v>10382</v>
      </c>
      <c r="F1078" s="251" t="s">
        <v>9964</v>
      </c>
      <c r="G1078" s="251" t="s">
        <v>1198</v>
      </c>
      <c r="H1078" s="251" t="s">
        <v>5101</v>
      </c>
      <c r="I1078" s="257" t="str">
        <f t="shared" si="65"/>
        <v>-00006</v>
      </c>
      <c r="J1078" s="251">
        <v>6</v>
      </c>
      <c r="K1078" s="251">
        <v>6</v>
      </c>
      <c r="M1078" s="251" t="s">
        <v>9958</v>
      </c>
      <c r="N1078" s="251" t="s">
        <v>10735</v>
      </c>
      <c r="O1078" s="251">
        <v>6</v>
      </c>
      <c r="Q1078" s="251" t="s">
        <v>11257</v>
      </c>
      <c r="R1078" s="251" t="s">
        <v>9960</v>
      </c>
      <c r="S1078" s="252" t="s">
        <v>1197</v>
      </c>
      <c r="T1078" s="251" t="str">
        <f t="shared" si="66"/>
        <v>I060630281130BZ620</v>
      </c>
      <c r="W1078" s="251" t="str">
        <f t="shared" si="67"/>
        <v>I060630281130-BZ620</v>
      </c>
    </row>
    <row r="1079" spans="1:23" x14ac:dyDescent="0.3">
      <c r="A1079" s="256" t="str">
        <f t="shared" si="64"/>
        <v>I0606302-81150BZ620-00005</v>
      </c>
      <c r="B1079" s="251" t="s">
        <v>11258</v>
      </c>
      <c r="C1079" s="251" t="s">
        <v>10077</v>
      </c>
      <c r="D1079" s="251" t="s">
        <v>11255</v>
      </c>
      <c r="E1079" s="251" t="s">
        <v>10382</v>
      </c>
      <c r="F1079" s="251" t="s">
        <v>9966</v>
      </c>
      <c r="G1079" s="251" t="s">
        <v>1203</v>
      </c>
      <c r="H1079" s="251" t="s">
        <v>3429</v>
      </c>
      <c r="I1079" s="257" t="str">
        <f t="shared" si="65"/>
        <v>-00005</v>
      </c>
      <c r="J1079" s="251">
        <v>5</v>
      </c>
      <c r="K1079" s="251">
        <v>5</v>
      </c>
      <c r="M1079" s="251" t="s">
        <v>9958</v>
      </c>
      <c r="N1079" s="251" t="s">
        <v>10735</v>
      </c>
      <c r="O1079" s="251">
        <v>5</v>
      </c>
      <c r="Q1079" s="251" t="s">
        <v>11258</v>
      </c>
      <c r="R1079" s="251" t="s">
        <v>9960</v>
      </c>
      <c r="S1079" s="252" t="s">
        <v>1202</v>
      </c>
      <c r="T1079" s="251" t="str">
        <f t="shared" si="66"/>
        <v>I060630281150BZ620</v>
      </c>
      <c r="W1079" s="251" t="str">
        <f t="shared" si="67"/>
        <v>I060630281150-BZ620</v>
      </c>
    </row>
    <row r="1080" spans="1:23" x14ac:dyDescent="0.3">
      <c r="A1080" s="256" t="str">
        <f t="shared" si="64"/>
        <v>I0606302-81170BZ200-00003</v>
      </c>
      <c r="B1080" s="251" t="s">
        <v>11259</v>
      </c>
      <c r="C1080" s="251" t="s">
        <v>10077</v>
      </c>
      <c r="D1080" s="251" t="s">
        <v>11255</v>
      </c>
      <c r="E1080" s="251" t="s">
        <v>10382</v>
      </c>
      <c r="F1080" s="251" t="s">
        <v>9968</v>
      </c>
      <c r="G1080" s="251" t="s">
        <v>1095</v>
      </c>
      <c r="H1080" s="251" t="s">
        <v>10082</v>
      </c>
      <c r="I1080" s="257" t="str">
        <f t="shared" si="65"/>
        <v>-00003</v>
      </c>
      <c r="J1080" s="251">
        <v>3</v>
      </c>
      <c r="K1080" s="251">
        <v>3</v>
      </c>
      <c r="M1080" s="251" t="s">
        <v>9958</v>
      </c>
      <c r="N1080" s="251" t="s">
        <v>10735</v>
      </c>
      <c r="O1080" s="251">
        <v>3</v>
      </c>
      <c r="Q1080" s="251" t="s">
        <v>11259</v>
      </c>
      <c r="R1080" s="251" t="s">
        <v>9960</v>
      </c>
      <c r="S1080" s="252" t="s">
        <v>1094</v>
      </c>
      <c r="T1080" s="251" t="str">
        <f t="shared" si="66"/>
        <v>I060630281170BZ200</v>
      </c>
      <c r="W1080" s="251" t="str">
        <f t="shared" si="67"/>
        <v>I060630281170-BZ200</v>
      </c>
    </row>
    <row r="1081" spans="1:23" x14ac:dyDescent="0.3">
      <c r="A1081" s="256" t="str">
        <f t="shared" si="64"/>
        <v>I0606302-81550BZ220-00002</v>
      </c>
      <c r="B1081" s="251" t="s">
        <v>11260</v>
      </c>
      <c r="C1081" s="251" t="s">
        <v>10077</v>
      </c>
      <c r="D1081" s="251" t="s">
        <v>11255</v>
      </c>
      <c r="E1081" s="251" t="s">
        <v>10382</v>
      </c>
      <c r="F1081" s="251" t="s">
        <v>9970</v>
      </c>
      <c r="G1081" s="251" t="s">
        <v>1364</v>
      </c>
      <c r="H1081" s="251" t="s">
        <v>5202</v>
      </c>
      <c r="I1081" s="257" t="str">
        <f t="shared" si="65"/>
        <v>-00002</v>
      </c>
      <c r="J1081" s="251">
        <v>2</v>
      </c>
      <c r="K1081" s="251">
        <v>2</v>
      </c>
      <c r="M1081" s="251" t="s">
        <v>9958</v>
      </c>
      <c r="N1081" s="251" t="s">
        <v>10735</v>
      </c>
      <c r="O1081" s="251">
        <v>2</v>
      </c>
      <c r="Q1081" s="251" t="s">
        <v>11260</v>
      </c>
      <c r="R1081" s="251" t="s">
        <v>9960</v>
      </c>
      <c r="S1081" s="252" t="s">
        <v>1363</v>
      </c>
      <c r="T1081" s="251" t="str">
        <f t="shared" si="66"/>
        <v>I060630281550BZ220</v>
      </c>
      <c r="W1081" s="251" t="str">
        <f t="shared" si="67"/>
        <v>I060630281550-BZ220</v>
      </c>
    </row>
    <row r="1082" spans="1:23" x14ac:dyDescent="0.3">
      <c r="A1082" s="256" t="str">
        <f t="shared" si="64"/>
        <v>I0606302-81550BZ490-00005</v>
      </c>
      <c r="B1082" s="251" t="s">
        <v>11261</v>
      </c>
      <c r="C1082" s="251" t="s">
        <v>10077</v>
      </c>
      <c r="D1082" s="251" t="s">
        <v>11255</v>
      </c>
      <c r="E1082" s="251" t="s">
        <v>10382</v>
      </c>
      <c r="F1082" s="251" t="s">
        <v>9972</v>
      </c>
      <c r="G1082" s="251" t="s">
        <v>1409</v>
      </c>
      <c r="H1082" s="251" t="s">
        <v>5202</v>
      </c>
      <c r="I1082" s="257" t="str">
        <f t="shared" si="65"/>
        <v>-00005</v>
      </c>
      <c r="J1082" s="251">
        <v>5</v>
      </c>
      <c r="K1082" s="251">
        <v>5</v>
      </c>
      <c r="M1082" s="251" t="s">
        <v>9958</v>
      </c>
      <c r="N1082" s="251" t="s">
        <v>10735</v>
      </c>
      <c r="O1082" s="251">
        <v>5</v>
      </c>
      <c r="Q1082" s="251" t="s">
        <v>11261</v>
      </c>
      <c r="R1082" s="251" t="s">
        <v>9960</v>
      </c>
      <c r="S1082" s="252" t="s">
        <v>1408</v>
      </c>
      <c r="T1082" s="251" t="str">
        <f t="shared" si="66"/>
        <v>I060630281550BZ490</v>
      </c>
      <c r="W1082" s="251" t="str">
        <f t="shared" si="67"/>
        <v>I060630281550-BZ490</v>
      </c>
    </row>
    <row r="1083" spans="1:23" x14ac:dyDescent="0.3">
      <c r="A1083" s="256" t="str">
        <f t="shared" si="64"/>
        <v>I0606302-81551BZ150-00002</v>
      </c>
      <c r="B1083" s="251" t="s">
        <v>11262</v>
      </c>
      <c r="C1083" s="251" t="s">
        <v>10077</v>
      </c>
      <c r="D1083" s="251" t="s">
        <v>11255</v>
      </c>
      <c r="E1083" s="251" t="s">
        <v>10382</v>
      </c>
      <c r="F1083" s="251" t="s">
        <v>9974</v>
      </c>
      <c r="G1083" s="251" t="s">
        <v>1351</v>
      </c>
      <c r="H1083" s="251" t="s">
        <v>3436</v>
      </c>
      <c r="I1083" s="257" t="str">
        <f t="shared" si="65"/>
        <v>-00002</v>
      </c>
      <c r="J1083" s="251">
        <v>2</v>
      </c>
      <c r="K1083" s="251">
        <v>2</v>
      </c>
      <c r="M1083" s="251" t="s">
        <v>9958</v>
      </c>
      <c r="N1083" s="251" t="s">
        <v>10735</v>
      </c>
      <c r="O1083" s="251">
        <v>2</v>
      </c>
      <c r="Q1083" s="251" t="s">
        <v>11262</v>
      </c>
      <c r="R1083" s="251" t="s">
        <v>9960</v>
      </c>
      <c r="S1083" s="252" t="s">
        <v>1350</v>
      </c>
      <c r="T1083" s="251" t="str">
        <f t="shared" si="66"/>
        <v>I060630281551BZ150</v>
      </c>
      <c r="W1083" s="251" t="str">
        <f t="shared" si="67"/>
        <v>I060630281551-BZ150</v>
      </c>
    </row>
    <row r="1084" spans="1:23" x14ac:dyDescent="0.3">
      <c r="A1084" s="256" t="str">
        <f t="shared" si="64"/>
        <v>I0606302-81551BZ240-00002</v>
      </c>
      <c r="B1084" s="251" t="s">
        <v>11263</v>
      </c>
      <c r="C1084" s="251" t="s">
        <v>10077</v>
      </c>
      <c r="D1084" s="251" t="s">
        <v>11255</v>
      </c>
      <c r="E1084" s="251" t="s">
        <v>10382</v>
      </c>
      <c r="F1084" s="251" t="s">
        <v>9976</v>
      </c>
      <c r="G1084" s="251" t="s">
        <v>1373</v>
      </c>
      <c r="H1084" s="251" t="s">
        <v>3436</v>
      </c>
      <c r="I1084" s="257" t="str">
        <f t="shared" si="65"/>
        <v>-00002</v>
      </c>
      <c r="J1084" s="251">
        <v>2</v>
      </c>
      <c r="K1084" s="251">
        <v>2</v>
      </c>
      <c r="M1084" s="251" t="s">
        <v>9958</v>
      </c>
      <c r="N1084" s="251" t="s">
        <v>10735</v>
      </c>
      <c r="O1084" s="251">
        <v>2</v>
      </c>
      <c r="Q1084" s="251" t="s">
        <v>11263</v>
      </c>
      <c r="R1084" s="251" t="s">
        <v>9960</v>
      </c>
      <c r="S1084" s="252" t="s">
        <v>1372</v>
      </c>
      <c r="T1084" s="251" t="str">
        <f t="shared" si="66"/>
        <v>I060630281551BZ240</v>
      </c>
      <c r="W1084" s="251" t="str">
        <f t="shared" si="67"/>
        <v>I060630281551-BZ240</v>
      </c>
    </row>
    <row r="1085" spans="1:23" x14ac:dyDescent="0.3">
      <c r="A1085" s="256" t="str">
        <f t="shared" si="64"/>
        <v>I0606302-81551BZ320-00004</v>
      </c>
      <c r="B1085" s="251" t="s">
        <v>11264</v>
      </c>
      <c r="C1085" s="251" t="s">
        <v>10077</v>
      </c>
      <c r="D1085" s="251" t="s">
        <v>11255</v>
      </c>
      <c r="E1085" s="251" t="s">
        <v>10382</v>
      </c>
      <c r="F1085" s="251" t="s">
        <v>9978</v>
      </c>
      <c r="G1085" s="251" t="s">
        <v>1418</v>
      </c>
      <c r="H1085" s="251" t="s">
        <v>3436</v>
      </c>
      <c r="I1085" s="257" t="str">
        <f t="shared" si="65"/>
        <v>-00004</v>
      </c>
      <c r="J1085" s="251">
        <v>4</v>
      </c>
      <c r="K1085" s="251">
        <v>4</v>
      </c>
      <c r="M1085" s="251" t="s">
        <v>9958</v>
      </c>
      <c r="N1085" s="251" t="s">
        <v>10735</v>
      </c>
      <c r="O1085" s="251">
        <v>4</v>
      </c>
      <c r="Q1085" s="251" t="s">
        <v>11264</v>
      </c>
      <c r="R1085" s="251" t="s">
        <v>9960</v>
      </c>
      <c r="S1085" s="252" t="s">
        <v>1417</v>
      </c>
      <c r="T1085" s="251" t="str">
        <f t="shared" si="66"/>
        <v>I060630281551BZ320</v>
      </c>
      <c r="W1085" s="251" t="str">
        <f t="shared" si="67"/>
        <v>I060630281551-BZ320</v>
      </c>
    </row>
    <row r="1086" spans="1:23" x14ac:dyDescent="0.3">
      <c r="A1086" s="256" t="str">
        <f t="shared" si="64"/>
        <v>I0606302-81560BZ490-00004</v>
      </c>
      <c r="B1086" s="251" t="s">
        <v>11265</v>
      </c>
      <c r="C1086" s="251" t="s">
        <v>10077</v>
      </c>
      <c r="D1086" s="251" t="s">
        <v>11255</v>
      </c>
      <c r="E1086" s="251" t="s">
        <v>10382</v>
      </c>
      <c r="F1086" s="251" t="s">
        <v>9980</v>
      </c>
      <c r="G1086" s="251" t="s">
        <v>1423</v>
      </c>
      <c r="H1086" s="251" t="s">
        <v>5204</v>
      </c>
      <c r="I1086" s="257" t="str">
        <f t="shared" si="65"/>
        <v>-00004</v>
      </c>
      <c r="J1086" s="251">
        <v>4</v>
      </c>
      <c r="K1086" s="251">
        <v>4</v>
      </c>
      <c r="M1086" s="251" t="s">
        <v>9958</v>
      </c>
      <c r="N1086" s="251" t="s">
        <v>10735</v>
      </c>
      <c r="O1086" s="251">
        <v>4</v>
      </c>
      <c r="Q1086" s="251" t="s">
        <v>11265</v>
      </c>
      <c r="R1086" s="251" t="s">
        <v>9960</v>
      </c>
      <c r="S1086" s="252" t="s">
        <v>1422</v>
      </c>
      <c r="T1086" s="251" t="str">
        <f t="shared" si="66"/>
        <v>I060630281560BZ490</v>
      </c>
      <c r="W1086" s="251" t="str">
        <f t="shared" si="67"/>
        <v>I060630281560-BZ490</v>
      </c>
    </row>
    <row r="1087" spans="1:23" x14ac:dyDescent="0.3">
      <c r="A1087" s="256" t="str">
        <f t="shared" si="64"/>
        <v>I0606302-81561BZ150-00001</v>
      </c>
      <c r="B1087" s="251" t="s">
        <v>11266</v>
      </c>
      <c r="C1087" s="251" t="s">
        <v>10077</v>
      </c>
      <c r="D1087" s="251" t="s">
        <v>11255</v>
      </c>
      <c r="E1087" s="251" t="s">
        <v>10382</v>
      </c>
      <c r="F1087" s="251" t="s">
        <v>9982</v>
      </c>
      <c r="G1087" s="251" t="s">
        <v>1359</v>
      </c>
      <c r="H1087" s="251" t="s">
        <v>3443</v>
      </c>
      <c r="I1087" s="257" t="str">
        <f t="shared" si="65"/>
        <v>-00001</v>
      </c>
      <c r="J1087" s="251">
        <v>1</v>
      </c>
      <c r="K1087" s="251">
        <v>1</v>
      </c>
      <c r="M1087" s="251" t="s">
        <v>9958</v>
      </c>
      <c r="N1087" s="251" t="s">
        <v>10735</v>
      </c>
      <c r="O1087" s="251">
        <v>1</v>
      </c>
      <c r="Q1087" s="251" t="s">
        <v>11266</v>
      </c>
      <c r="R1087" s="251" t="s">
        <v>9960</v>
      </c>
      <c r="S1087" s="252" t="s">
        <v>1358</v>
      </c>
      <c r="T1087" s="251" t="str">
        <f t="shared" si="66"/>
        <v>I060630281561BZ150</v>
      </c>
      <c r="W1087" s="251" t="str">
        <f t="shared" si="67"/>
        <v>I060630281561-BZ150</v>
      </c>
    </row>
    <row r="1088" spans="1:23" x14ac:dyDescent="0.3">
      <c r="A1088" s="256" t="str">
        <f t="shared" si="64"/>
        <v>I0606302-81561BZ320-00002</v>
      </c>
      <c r="B1088" s="251" t="s">
        <v>11267</v>
      </c>
      <c r="C1088" s="251" t="s">
        <v>10077</v>
      </c>
      <c r="D1088" s="251" t="s">
        <v>11255</v>
      </c>
      <c r="E1088" s="251" t="s">
        <v>10382</v>
      </c>
      <c r="F1088" s="251" t="s">
        <v>9984</v>
      </c>
      <c r="G1088" s="251" t="s">
        <v>1428</v>
      </c>
      <c r="H1088" s="251" t="s">
        <v>3443</v>
      </c>
      <c r="I1088" s="257" t="str">
        <f t="shared" si="65"/>
        <v>-00002</v>
      </c>
      <c r="J1088" s="251">
        <v>2</v>
      </c>
      <c r="K1088" s="251">
        <v>2</v>
      </c>
      <c r="M1088" s="251" t="s">
        <v>9958</v>
      </c>
      <c r="N1088" s="251" t="s">
        <v>10735</v>
      </c>
      <c r="O1088" s="251">
        <v>2</v>
      </c>
      <c r="Q1088" s="251" t="s">
        <v>11267</v>
      </c>
      <c r="R1088" s="251" t="s">
        <v>9960</v>
      </c>
      <c r="S1088" s="252" t="s">
        <v>1427</v>
      </c>
      <c r="T1088" s="251" t="str">
        <f t="shared" si="66"/>
        <v>I060630281561BZ320</v>
      </c>
      <c r="W1088" s="251" t="str">
        <f t="shared" si="67"/>
        <v>I060630281561-BZ320</v>
      </c>
    </row>
    <row r="1089" spans="1:23" x14ac:dyDescent="0.3">
      <c r="A1089" s="256" t="str">
        <f t="shared" si="64"/>
        <v>I0606302-81565BZ050-00001</v>
      </c>
      <c r="B1089" s="251" t="s">
        <v>11268</v>
      </c>
      <c r="C1089" s="251" t="s">
        <v>10077</v>
      </c>
      <c r="D1089" s="251" t="s">
        <v>11255</v>
      </c>
      <c r="E1089" s="251" t="s">
        <v>10382</v>
      </c>
      <c r="F1089" s="251" t="s">
        <v>9986</v>
      </c>
      <c r="G1089" s="251" t="s">
        <v>1383</v>
      </c>
      <c r="H1089" s="251" t="s">
        <v>3447</v>
      </c>
      <c r="I1089" s="257" t="str">
        <f t="shared" si="65"/>
        <v>-00001</v>
      </c>
      <c r="J1089" s="251">
        <v>1</v>
      </c>
      <c r="K1089" s="251">
        <v>1</v>
      </c>
      <c r="M1089" s="251" t="s">
        <v>10007</v>
      </c>
      <c r="N1089" s="251" t="s">
        <v>10735</v>
      </c>
      <c r="O1089" s="251">
        <v>1</v>
      </c>
      <c r="Q1089" s="251" t="s">
        <v>11268</v>
      </c>
      <c r="R1089" s="251" t="s">
        <v>9960</v>
      </c>
      <c r="S1089" s="252" t="s">
        <v>1382</v>
      </c>
      <c r="T1089" s="251" t="str">
        <f t="shared" si="66"/>
        <v>I060630281565BZ050</v>
      </c>
      <c r="W1089" s="251" t="str">
        <f t="shared" si="67"/>
        <v>I060630281565-BZ050</v>
      </c>
    </row>
    <row r="1090" spans="1:23" x14ac:dyDescent="0.3">
      <c r="A1090" s="256" t="str">
        <f t="shared" si="64"/>
        <v>I0606302-81581BZ040-00002</v>
      </c>
      <c r="B1090" s="251" t="s">
        <v>11269</v>
      </c>
      <c r="C1090" s="251" t="s">
        <v>10077</v>
      </c>
      <c r="D1090" s="251" t="s">
        <v>11255</v>
      </c>
      <c r="E1090" s="251" t="s">
        <v>10382</v>
      </c>
      <c r="F1090" s="251" t="s">
        <v>9988</v>
      </c>
      <c r="G1090" s="251" t="s">
        <v>1454</v>
      </c>
      <c r="H1090" s="251" t="s">
        <v>5218</v>
      </c>
      <c r="I1090" s="257" t="str">
        <f t="shared" si="65"/>
        <v>-00002</v>
      </c>
      <c r="J1090" s="251">
        <v>2</v>
      </c>
      <c r="K1090" s="251">
        <v>2</v>
      </c>
      <c r="M1090" s="251" t="s">
        <v>9958</v>
      </c>
      <c r="N1090" s="251" t="s">
        <v>10735</v>
      </c>
      <c r="O1090" s="251">
        <v>2</v>
      </c>
      <c r="Q1090" s="251" t="s">
        <v>11269</v>
      </c>
      <c r="R1090" s="251" t="s">
        <v>9960</v>
      </c>
      <c r="S1090" s="252" t="s">
        <v>1453</v>
      </c>
      <c r="T1090" s="251" t="str">
        <f t="shared" si="66"/>
        <v>I060630281581BZ040</v>
      </c>
      <c r="W1090" s="251" t="str">
        <f t="shared" si="67"/>
        <v>I060630281581-BZ040</v>
      </c>
    </row>
    <row r="1091" spans="1:23" x14ac:dyDescent="0.3">
      <c r="A1091" s="256" t="str">
        <f t="shared" si="64"/>
        <v>I0606302-81590BZ051-00003</v>
      </c>
      <c r="B1091" s="251" t="s">
        <v>11270</v>
      </c>
      <c r="C1091" s="251" t="s">
        <v>10077</v>
      </c>
      <c r="D1091" s="251" t="s">
        <v>11255</v>
      </c>
      <c r="E1091" s="251" t="s">
        <v>10382</v>
      </c>
      <c r="F1091" s="251" t="s">
        <v>9990</v>
      </c>
      <c r="G1091" s="251" t="s">
        <v>5230</v>
      </c>
      <c r="H1091" s="251" t="s">
        <v>770</v>
      </c>
      <c r="I1091" s="257" t="str">
        <f t="shared" si="65"/>
        <v>-00003</v>
      </c>
      <c r="J1091" s="251">
        <v>3</v>
      </c>
      <c r="K1091" s="251">
        <v>3</v>
      </c>
      <c r="M1091" s="251" t="s">
        <v>9958</v>
      </c>
      <c r="N1091" s="251" t="s">
        <v>10735</v>
      </c>
      <c r="O1091" s="251">
        <v>3</v>
      </c>
      <c r="Q1091" s="251" t="s">
        <v>11270</v>
      </c>
      <c r="R1091" s="251" t="s">
        <v>9960</v>
      </c>
      <c r="S1091" s="252" t="s">
        <v>4062</v>
      </c>
      <c r="T1091" s="251" t="str">
        <f t="shared" si="66"/>
        <v>I060630281590BZ051</v>
      </c>
      <c r="W1091" s="251" t="str">
        <f t="shared" si="67"/>
        <v>I060630281590-BZ051</v>
      </c>
    </row>
    <row r="1092" spans="1:23" x14ac:dyDescent="0.3">
      <c r="A1092" s="256" t="str">
        <f t="shared" si="64"/>
        <v>I0606302-9004951161-00003</v>
      </c>
      <c r="B1092" s="251" t="s">
        <v>11271</v>
      </c>
      <c r="C1092" s="251" t="s">
        <v>10077</v>
      </c>
      <c r="D1092" s="251" t="s">
        <v>11255</v>
      </c>
      <c r="E1092" s="251" t="s">
        <v>10382</v>
      </c>
      <c r="F1092" s="251" t="s">
        <v>9992</v>
      </c>
      <c r="G1092" s="251" t="s">
        <v>1559</v>
      </c>
      <c r="H1092" s="251" t="s">
        <v>3393</v>
      </c>
      <c r="I1092" s="257" t="str">
        <f t="shared" si="65"/>
        <v>-00003</v>
      </c>
      <c r="J1092" s="251">
        <v>3</v>
      </c>
      <c r="K1092" s="251">
        <v>3</v>
      </c>
      <c r="M1092" s="251" t="s">
        <v>10007</v>
      </c>
      <c r="N1092" s="251" t="s">
        <v>10735</v>
      </c>
      <c r="O1092" s="251">
        <v>3</v>
      </c>
      <c r="Q1092" s="251" t="s">
        <v>11271</v>
      </c>
      <c r="R1092" s="251" t="s">
        <v>9960</v>
      </c>
      <c r="S1092" s="252">
        <v>9004951161</v>
      </c>
      <c r="T1092" s="251" t="str">
        <f t="shared" si="66"/>
        <v>I06063029004951161</v>
      </c>
      <c r="W1092" s="251" t="str">
        <f t="shared" si="67"/>
        <v>I060630290049-51161</v>
      </c>
    </row>
    <row r="1093" spans="1:23" x14ac:dyDescent="0.3">
      <c r="A1093" s="256" t="str">
        <f t="shared" si="64"/>
        <v>I0606302-9004A81005-00002</v>
      </c>
      <c r="B1093" s="251" t="s">
        <v>11272</v>
      </c>
      <c r="C1093" s="251" t="s">
        <v>10077</v>
      </c>
      <c r="D1093" s="251" t="s">
        <v>11255</v>
      </c>
      <c r="E1093" s="251" t="s">
        <v>10382</v>
      </c>
      <c r="F1093" s="251" t="s">
        <v>9995</v>
      </c>
      <c r="G1093" s="251" t="s">
        <v>1566</v>
      </c>
      <c r="H1093" s="251" t="s">
        <v>3393</v>
      </c>
      <c r="I1093" s="257" t="str">
        <f t="shared" si="65"/>
        <v>-00002</v>
      </c>
      <c r="J1093" s="251">
        <v>2</v>
      </c>
      <c r="K1093" s="251">
        <v>2</v>
      </c>
      <c r="M1093" s="251" t="s">
        <v>10007</v>
      </c>
      <c r="N1093" s="251" t="s">
        <v>10735</v>
      </c>
      <c r="O1093" s="251">
        <v>2</v>
      </c>
      <c r="Q1093" s="251" t="s">
        <v>11272</v>
      </c>
      <c r="R1093" s="251" t="s">
        <v>9960</v>
      </c>
      <c r="S1093" s="252" t="s">
        <v>1565</v>
      </c>
      <c r="T1093" s="251" t="str">
        <f t="shared" si="66"/>
        <v>I06063029004A81005</v>
      </c>
      <c r="W1093" s="251" t="str">
        <f t="shared" si="67"/>
        <v>I06063029004A-81005</v>
      </c>
    </row>
    <row r="1094" spans="1:23" x14ac:dyDescent="0.3">
      <c r="A1094" s="256" t="str">
        <f t="shared" si="64"/>
        <v>I0606302-9004A81007-00005</v>
      </c>
      <c r="B1094" s="251" t="s">
        <v>11273</v>
      </c>
      <c r="C1094" s="251" t="s">
        <v>10077</v>
      </c>
      <c r="D1094" s="251" t="s">
        <v>11255</v>
      </c>
      <c r="E1094" s="251" t="s">
        <v>10382</v>
      </c>
      <c r="F1094" s="251" t="s">
        <v>9997</v>
      </c>
      <c r="G1094" s="251" t="s">
        <v>1576</v>
      </c>
      <c r="H1094" s="251" t="s">
        <v>3393</v>
      </c>
      <c r="I1094" s="257" t="str">
        <f t="shared" si="65"/>
        <v>-00005</v>
      </c>
      <c r="J1094" s="251">
        <v>5</v>
      </c>
      <c r="K1094" s="251">
        <v>5</v>
      </c>
      <c r="M1094" s="251" t="s">
        <v>10003</v>
      </c>
      <c r="N1094" s="251" t="s">
        <v>10735</v>
      </c>
      <c r="O1094" s="251">
        <v>5</v>
      </c>
      <c r="Q1094" s="251" t="s">
        <v>11273</v>
      </c>
      <c r="R1094" s="251" t="s">
        <v>9960</v>
      </c>
      <c r="S1094" s="252" t="s">
        <v>1575</v>
      </c>
      <c r="T1094" s="251" t="str">
        <f t="shared" si="66"/>
        <v>I06063029004A81007</v>
      </c>
      <c r="W1094" s="251" t="str">
        <f t="shared" si="67"/>
        <v>I06063029004A-81007</v>
      </c>
    </row>
    <row r="1095" spans="1:23" x14ac:dyDescent="0.3">
      <c r="A1095" s="256" t="str">
        <f t="shared" ref="A1095:A1158" si="68">D1095&amp;$A$6&amp;S1095&amp;I1095</f>
        <v>I0606302-9004A81026-00008</v>
      </c>
      <c r="B1095" s="251" t="s">
        <v>11274</v>
      </c>
      <c r="C1095" s="251" t="s">
        <v>10077</v>
      </c>
      <c r="D1095" s="251" t="s">
        <v>11255</v>
      </c>
      <c r="E1095" s="251" t="s">
        <v>10382</v>
      </c>
      <c r="F1095" s="251" t="s">
        <v>10000</v>
      </c>
      <c r="G1095" s="251" t="s">
        <v>1624</v>
      </c>
      <c r="H1095" s="251" t="s">
        <v>3393</v>
      </c>
      <c r="I1095" s="257" t="str">
        <f t="shared" ref="I1095:I1158" si="69">+IF(AND(O1095&lt;10),$B$2&amp;O1095,IF(AND(O1095&gt;9,O1095&lt;=99),$B$3&amp;O1095,IF(AND(O1095&gt;99,L89971&lt;1000),$B$4&amp;O1095,IF(AND(O1095&gt;999),$B$5&amp;7))))</f>
        <v>-00008</v>
      </c>
      <c r="J1095" s="251">
        <v>8</v>
      </c>
      <c r="K1095" s="251">
        <v>8</v>
      </c>
      <c r="M1095" s="251" t="s">
        <v>10007</v>
      </c>
      <c r="N1095" s="251" t="s">
        <v>10735</v>
      </c>
      <c r="O1095" s="251">
        <v>8</v>
      </c>
      <c r="Q1095" s="251" t="s">
        <v>11274</v>
      </c>
      <c r="R1095" s="251" t="s">
        <v>9960</v>
      </c>
      <c r="S1095" s="252" t="s">
        <v>1623</v>
      </c>
      <c r="T1095" s="251" t="str">
        <f t="shared" si="66"/>
        <v>I06063029004A81026</v>
      </c>
      <c r="W1095" s="251" t="str">
        <f t="shared" si="67"/>
        <v>I06063029004A-81026</v>
      </c>
    </row>
    <row r="1096" spans="1:23" x14ac:dyDescent="0.3">
      <c r="A1096" s="256" t="str">
        <f t="shared" si="68"/>
        <v>I0606303-81139BZ010-00002</v>
      </c>
      <c r="B1096" s="251" t="s">
        <v>11275</v>
      </c>
      <c r="C1096" s="251" t="s">
        <v>10077</v>
      </c>
      <c r="D1096" s="251" t="s">
        <v>11276</v>
      </c>
      <c r="E1096" s="251" t="s">
        <v>10382</v>
      </c>
      <c r="F1096" s="251" t="s">
        <v>9957</v>
      </c>
      <c r="G1096" s="251" t="s">
        <v>1614</v>
      </c>
      <c r="H1096" s="251" t="s">
        <v>10104</v>
      </c>
      <c r="I1096" s="257" t="str">
        <f t="shared" si="69"/>
        <v>-00002</v>
      </c>
      <c r="J1096" s="251">
        <v>2</v>
      </c>
      <c r="K1096" s="251">
        <v>2</v>
      </c>
      <c r="M1096" s="251" t="s">
        <v>10007</v>
      </c>
      <c r="N1096" s="251" t="s">
        <v>10903</v>
      </c>
      <c r="O1096" s="251">
        <v>2</v>
      </c>
      <c r="Q1096" s="251" t="s">
        <v>11275</v>
      </c>
      <c r="R1096" s="251" t="s">
        <v>10017</v>
      </c>
      <c r="S1096" s="252" t="s">
        <v>1613</v>
      </c>
      <c r="T1096" s="251" t="str">
        <f t="shared" ref="T1096:T1159" si="70">+D1096&amp;S1096</f>
        <v>I060630381139BZ010</v>
      </c>
      <c r="W1096" s="251" t="str">
        <f t="shared" ref="W1096:W1159" si="71">D1096&amp;G1096</f>
        <v>I060630381139-BZ010</v>
      </c>
    </row>
    <row r="1097" spans="1:23" x14ac:dyDescent="0.3">
      <c r="A1097" s="256" t="str">
        <f t="shared" si="68"/>
        <v>I0606303-81580BZ051-00003</v>
      </c>
      <c r="B1097" s="251" t="s">
        <v>11277</v>
      </c>
      <c r="C1097" s="251" t="s">
        <v>10077</v>
      </c>
      <c r="D1097" s="251" t="s">
        <v>11276</v>
      </c>
      <c r="E1097" s="251" t="s">
        <v>10382</v>
      </c>
      <c r="F1097" s="251" t="s">
        <v>9962</v>
      </c>
      <c r="G1097" s="251" t="s">
        <v>5226</v>
      </c>
      <c r="H1097" s="251" t="s">
        <v>758</v>
      </c>
      <c r="I1097" s="257" t="str">
        <f t="shared" si="69"/>
        <v>-00003</v>
      </c>
      <c r="J1097" s="251">
        <v>3</v>
      </c>
      <c r="K1097" s="251">
        <v>3</v>
      </c>
      <c r="M1097" s="251" t="s">
        <v>9958</v>
      </c>
      <c r="N1097" s="251" t="s">
        <v>10903</v>
      </c>
      <c r="O1097" s="251">
        <v>3</v>
      </c>
      <c r="Q1097" s="251" t="s">
        <v>11277</v>
      </c>
      <c r="R1097" s="251" t="s">
        <v>10017</v>
      </c>
      <c r="S1097" s="252" t="s">
        <v>4065</v>
      </c>
      <c r="T1097" s="251" t="str">
        <f t="shared" si="70"/>
        <v>I060630381580BZ051</v>
      </c>
      <c r="W1097" s="251" t="str">
        <f t="shared" si="71"/>
        <v>I060630381580-BZ051</v>
      </c>
    </row>
    <row r="1098" spans="1:23" x14ac:dyDescent="0.3">
      <c r="A1098" s="256" t="str">
        <f t="shared" si="68"/>
        <v>I0606303-87917BZ010-00005</v>
      </c>
      <c r="B1098" s="251" t="s">
        <v>11278</v>
      </c>
      <c r="C1098" s="251" t="s">
        <v>10077</v>
      </c>
      <c r="D1098" s="251" t="s">
        <v>11276</v>
      </c>
      <c r="E1098" s="251" t="s">
        <v>10382</v>
      </c>
      <c r="F1098" s="251" t="s">
        <v>9964</v>
      </c>
      <c r="G1098" s="251" t="s">
        <v>1515</v>
      </c>
      <c r="H1098" s="251" t="s">
        <v>10109</v>
      </c>
      <c r="I1098" s="257" t="str">
        <f t="shared" si="69"/>
        <v>-00005</v>
      </c>
      <c r="J1098" s="251">
        <v>5</v>
      </c>
      <c r="K1098" s="251">
        <v>5</v>
      </c>
      <c r="M1098" s="251" t="s">
        <v>10007</v>
      </c>
      <c r="N1098" s="251" t="s">
        <v>10903</v>
      </c>
      <c r="O1098" s="251">
        <v>5</v>
      </c>
      <c r="Q1098" s="251" t="s">
        <v>11278</v>
      </c>
      <c r="R1098" s="251" t="s">
        <v>10017</v>
      </c>
      <c r="S1098" s="252" t="s">
        <v>1514</v>
      </c>
      <c r="T1098" s="251" t="str">
        <f t="shared" si="70"/>
        <v>I060630387917BZ010</v>
      </c>
      <c r="W1098" s="251" t="str">
        <f t="shared" si="71"/>
        <v>I060630387917-BZ010</v>
      </c>
    </row>
    <row r="1099" spans="1:23" x14ac:dyDescent="0.3">
      <c r="A1099" s="256" t="str">
        <f t="shared" si="68"/>
        <v>I0606304-81110BZ200-00001</v>
      </c>
      <c r="B1099" s="251" t="s">
        <v>11279</v>
      </c>
      <c r="C1099" s="251" t="s">
        <v>10077</v>
      </c>
      <c r="D1099" s="251" t="s">
        <v>11280</v>
      </c>
      <c r="E1099" s="251" t="s">
        <v>10382</v>
      </c>
      <c r="F1099" s="251" t="s">
        <v>9957</v>
      </c>
      <c r="G1099" s="251" t="s">
        <v>1084</v>
      </c>
      <c r="H1099" s="251" t="s">
        <v>10113</v>
      </c>
      <c r="I1099" s="257" t="str">
        <f t="shared" si="69"/>
        <v>-00001</v>
      </c>
      <c r="J1099" s="251">
        <v>1</v>
      </c>
      <c r="K1099" s="251">
        <v>1</v>
      </c>
      <c r="M1099" s="251" t="s">
        <v>9958</v>
      </c>
      <c r="N1099" s="251" t="s">
        <v>11202</v>
      </c>
      <c r="O1099" s="251">
        <v>1</v>
      </c>
      <c r="Q1099" s="251" t="s">
        <v>11279</v>
      </c>
      <c r="R1099" s="251" t="s">
        <v>10028</v>
      </c>
      <c r="S1099" s="252" t="s">
        <v>1083</v>
      </c>
      <c r="T1099" s="251" t="str">
        <f t="shared" si="70"/>
        <v>I060630481110BZ200</v>
      </c>
      <c r="W1099" s="251" t="str">
        <f t="shared" si="71"/>
        <v>I060630481110-BZ200</v>
      </c>
    </row>
    <row r="1100" spans="1:23" x14ac:dyDescent="0.3">
      <c r="A1100" s="256" t="str">
        <f t="shared" si="68"/>
        <v>I0606304-81550BZ310-00001</v>
      </c>
      <c r="B1100" s="251" t="s">
        <v>11281</v>
      </c>
      <c r="C1100" s="251" t="s">
        <v>10077</v>
      </c>
      <c r="D1100" s="251" t="s">
        <v>11280</v>
      </c>
      <c r="E1100" s="251" t="s">
        <v>10382</v>
      </c>
      <c r="F1100" s="251" t="s">
        <v>9962</v>
      </c>
      <c r="G1100" s="251" t="s">
        <v>1392</v>
      </c>
      <c r="H1100" s="251" t="s">
        <v>5202</v>
      </c>
      <c r="I1100" s="257" t="str">
        <f t="shared" si="69"/>
        <v>-00001</v>
      </c>
      <c r="J1100" s="251">
        <v>1</v>
      </c>
      <c r="K1100" s="251">
        <v>1</v>
      </c>
      <c r="M1100" s="251" t="s">
        <v>9958</v>
      </c>
      <c r="N1100" s="251" t="s">
        <v>11202</v>
      </c>
      <c r="O1100" s="251">
        <v>1</v>
      </c>
      <c r="Q1100" s="251" t="s">
        <v>11281</v>
      </c>
      <c r="R1100" s="251" t="s">
        <v>10028</v>
      </c>
      <c r="S1100" s="252" t="s">
        <v>1391</v>
      </c>
      <c r="T1100" s="251" t="str">
        <f t="shared" si="70"/>
        <v>I060630481550BZ310</v>
      </c>
      <c r="W1100" s="251" t="str">
        <f t="shared" si="71"/>
        <v>I060630481550-BZ310</v>
      </c>
    </row>
    <row r="1101" spans="1:23" x14ac:dyDescent="0.3">
      <c r="A1101" s="256" t="str">
        <f t="shared" si="68"/>
        <v>I0606304-81560BZ310-00001</v>
      </c>
      <c r="B1101" s="251" t="s">
        <v>11282</v>
      </c>
      <c r="C1101" s="251" t="s">
        <v>10077</v>
      </c>
      <c r="D1101" s="251" t="s">
        <v>11280</v>
      </c>
      <c r="E1101" s="251" t="s">
        <v>10382</v>
      </c>
      <c r="F1101" s="251" t="s">
        <v>9964</v>
      </c>
      <c r="G1101" s="251" t="s">
        <v>1401</v>
      </c>
      <c r="H1101" s="251" t="s">
        <v>5204</v>
      </c>
      <c r="I1101" s="257" t="str">
        <f t="shared" si="69"/>
        <v>-00001</v>
      </c>
      <c r="J1101" s="251">
        <v>1</v>
      </c>
      <c r="K1101" s="251">
        <v>1</v>
      </c>
      <c r="M1101" s="251" t="s">
        <v>9958</v>
      </c>
      <c r="N1101" s="251" t="s">
        <v>11202</v>
      </c>
      <c r="O1101" s="251">
        <v>1</v>
      </c>
      <c r="Q1101" s="251" t="s">
        <v>11282</v>
      </c>
      <c r="R1101" s="251" t="s">
        <v>10028</v>
      </c>
      <c r="S1101" s="252" t="s">
        <v>1400</v>
      </c>
      <c r="T1101" s="251" t="str">
        <f t="shared" si="70"/>
        <v>I060630481560BZ310</v>
      </c>
      <c r="W1101" s="251" t="str">
        <f t="shared" si="71"/>
        <v>I060630481560-BZ310</v>
      </c>
    </row>
    <row r="1102" spans="1:23" x14ac:dyDescent="0.3">
      <c r="A1102" s="256" t="str">
        <f t="shared" si="68"/>
        <v>I0606304-81565BZ010-00001</v>
      </c>
      <c r="B1102" s="251" t="s">
        <v>11283</v>
      </c>
      <c r="C1102" s="251" t="s">
        <v>10077</v>
      </c>
      <c r="D1102" s="251" t="s">
        <v>11280</v>
      </c>
      <c r="E1102" s="251" t="s">
        <v>10382</v>
      </c>
      <c r="F1102" s="251" t="s">
        <v>9966</v>
      </c>
      <c r="G1102" s="251" t="s">
        <v>1326</v>
      </c>
      <c r="H1102" s="251" t="s">
        <v>10302</v>
      </c>
      <c r="I1102" s="257" t="str">
        <f t="shared" si="69"/>
        <v>-00001</v>
      </c>
      <c r="J1102" s="251">
        <v>1</v>
      </c>
      <c r="K1102" s="251">
        <v>1</v>
      </c>
      <c r="M1102" s="251" t="s">
        <v>10007</v>
      </c>
      <c r="N1102" s="251" t="s">
        <v>11202</v>
      </c>
      <c r="O1102" s="251">
        <v>1</v>
      </c>
      <c r="Q1102" s="251" t="s">
        <v>11283</v>
      </c>
      <c r="R1102" s="251" t="s">
        <v>10028</v>
      </c>
      <c r="S1102" s="252" t="s">
        <v>1325</v>
      </c>
      <c r="T1102" s="251" t="str">
        <f t="shared" si="70"/>
        <v>I060630481565BZ010</v>
      </c>
      <c r="W1102" s="251" t="str">
        <f t="shared" si="71"/>
        <v>I060630481565-BZ010</v>
      </c>
    </row>
    <row r="1103" spans="1:23" x14ac:dyDescent="0.3">
      <c r="A1103" s="256" t="str">
        <f t="shared" si="68"/>
        <v>I0606304-81565BZ030-00001</v>
      </c>
      <c r="B1103" s="251" t="s">
        <v>11284</v>
      </c>
      <c r="C1103" s="251" t="s">
        <v>10077</v>
      </c>
      <c r="D1103" s="251" t="s">
        <v>11280</v>
      </c>
      <c r="E1103" s="251" t="s">
        <v>10382</v>
      </c>
      <c r="F1103" s="251" t="s">
        <v>9968</v>
      </c>
      <c r="G1103" s="251" t="s">
        <v>1356</v>
      </c>
      <c r="H1103" s="251" t="s">
        <v>10467</v>
      </c>
      <c r="I1103" s="257" t="str">
        <f t="shared" si="69"/>
        <v>-00001</v>
      </c>
      <c r="J1103" s="251">
        <v>1</v>
      </c>
      <c r="K1103" s="251">
        <v>1</v>
      </c>
      <c r="M1103" s="251" t="s">
        <v>10007</v>
      </c>
      <c r="N1103" s="251" t="s">
        <v>11202</v>
      </c>
      <c r="O1103" s="251">
        <v>1</v>
      </c>
      <c r="Q1103" s="251" t="s">
        <v>11284</v>
      </c>
      <c r="R1103" s="251" t="s">
        <v>10028</v>
      </c>
      <c r="S1103" s="252" t="s">
        <v>1355</v>
      </c>
      <c r="T1103" s="251" t="str">
        <f t="shared" si="70"/>
        <v>I060630481565BZ030</v>
      </c>
      <c r="W1103" s="251" t="str">
        <f t="shared" si="71"/>
        <v>I060630481565-BZ030</v>
      </c>
    </row>
    <row r="1104" spans="1:23" x14ac:dyDescent="0.3">
      <c r="A1104" s="256" t="str">
        <f t="shared" si="68"/>
        <v>I0606305-81555BZ060-00001</v>
      </c>
      <c r="B1104" s="251" t="s">
        <v>11285</v>
      </c>
      <c r="C1104" s="251" t="s">
        <v>10077</v>
      </c>
      <c r="D1104" s="251" t="s">
        <v>11286</v>
      </c>
      <c r="E1104" s="251" t="s">
        <v>10382</v>
      </c>
      <c r="F1104" s="251" t="s">
        <v>9957</v>
      </c>
      <c r="G1104" s="251" t="s">
        <v>1313</v>
      </c>
      <c r="H1104" s="251" t="s">
        <v>10305</v>
      </c>
      <c r="I1104" s="257" t="str">
        <f t="shared" si="69"/>
        <v>-00001</v>
      </c>
      <c r="J1104" s="251">
        <v>1</v>
      </c>
      <c r="K1104" s="251">
        <v>1</v>
      </c>
      <c r="M1104" s="251" t="s">
        <v>10007</v>
      </c>
      <c r="N1104" s="251" t="s">
        <v>11287</v>
      </c>
      <c r="O1104" s="251">
        <v>1</v>
      </c>
      <c r="Q1104" s="251" t="s">
        <v>11285</v>
      </c>
      <c r="R1104" s="251" t="s">
        <v>10307</v>
      </c>
      <c r="S1104" s="252" t="s">
        <v>1312</v>
      </c>
      <c r="T1104" s="251" t="str">
        <f t="shared" si="70"/>
        <v>I060630581555BZ060</v>
      </c>
      <c r="W1104" s="251" t="str">
        <f t="shared" si="71"/>
        <v>I060630581555-BZ060</v>
      </c>
    </row>
    <row r="1105" spans="1:23" x14ac:dyDescent="0.3">
      <c r="A1105" s="256" t="str">
        <f t="shared" si="68"/>
        <v>I0706287-81110BZ010-00002</v>
      </c>
      <c r="B1105" s="251" t="s">
        <v>11288</v>
      </c>
      <c r="C1105" s="251" t="s">
        <v>10117</v>
      </c>
      <c r="D1105" s="251" t="s">
        <v>11289</v>
      </c>
      <c r="E1105" s="251" t="s">
        <v>10382</v>
      </c>
      <c r="F1105" s="251" t="s">
        <v>9957</v>
      </c>
      <c r="G1105" s="251" t="s">
        <v>997</v>
      </c>
      <c r="H1105" s="251" t="s">
        <v>10121</v>
      </c>
      <c r="I1105" s="257" t="str">
        <f t="shared" si="69"/>
        <v>-00002</v>
      </c>
      <c r="J1105" s="251">
        <v>2</v>
      </c>
      <c r="K1105" s="251">
        <v>2</v>
      </c>
      <c r="M1105" s="251" t="s">
        <v>9958</v>
      </c>
      <c r="N1105" s="251" t="s">
        <v>10903</v>
      </c>
      <c r="O1105" s="251">
        <v>2</v>
      </c>
      <c r="Q1105" s="251" t="s">
        <v>11288</v>
      </c>
      <c r="R1105" s="251" t="s">
        <v>10017</v>
      </c>
      <c r="S1105" s="252" t="s">
        <v>996</v>
      </c>
      <c r="T1105" s="251" t="str">
        <f t="shared" si="70"/>
        <v>I070628781110BZ010</v>
      </c>
      <c r="W1105" s="251" t="str">
        <f t="shared" si="71"/>
        <v>I070628781110-BZ010</v>
      </c>
    </row>
    <row r="1106" spans="1:23" x14ac:dyDescent="0.3">
      <c r="A1106" s="256" t="str">
        <f t="shared" si="68"/>
        <v>I0706287-81110BZ050-00003</v>
      </c>
      <c r="B1106" s="251" t="s">
        <v>11290</v>
      </c>
      <c r="C1106" s="251" t="s">
        <v>10117</v>
      </c>
      <c r="D1106" s="251" t="s">
        <v>11289</v>
      </c>
      <c r="E1106" s="251" t="s">
        <v>10382</v>
      </c>
      <c r="F1106" s="251" t="s">
        <v>9962</v>
      </c>
      <c r="G1106" s="251" t="s">
        <v>1015</v>
      </c>
      <c r="H1106" s="251" t="s">
        <v>10123</v>
      </c>
      <c r="I1106" s="257" t="str">
        <f t="shared" si="69"/>
        <v>-00003</v>
      </c>
      <c r="J1106" s="251">
        <v>3</v>
      </c>
      <c r="K1106" s="251">
        <v>3</v>
      </c>
      <c r="M1106" s="251" t="s">
        <v>9958</v>
      </c>
      <c r="N1106" s="251" t="s">
        <v>10903</v>
      </c>
      <c r="O1106" s="251">
        <v>3</v>
      </c>
      <c r="Q1106" s="251" t="s">
        <v>11290</v>
      </c>
      <c r="R1106" s="251" t="s">
        <v>10017</v>
      </c>
      <c r="S1106" s="252" t="s">
        <v>1014</v>
      </c>
      <c r="T1106" s="251" t="str">
        <f t="shared" si="70"/>
        <v>I070628781110BZ050</v>
      </c>
      <c r="W1106" s="251" t="str">
        <f t="shared" si="71"/>
        <v>I070628781110-BZ050</v>
      </c>
    </row>
    <row r="1107" spans="1:23" x14ac:dyDescent="0.3">
      <c r="A1107" s="256" t="str">
        <f t="shared" si="68"/>
        <v>I0706287-81110BZ800-00001</v>
      </c>
      <c r="B1107" s="251" t="s">
        <v>11291</v>
      </c>
      <c r="C1107" s="251" t="s">
        <v>10117</v>
      </c>
      <c r="D1107" s="251" t="s">
        <v>11289</v>
      </c>
      <c r="E1107" s="251" t="s">
        <v>10382</v>
      </c>
      <c r="F1107" s="251" t="s">
        <v>9964</v>
      </c>
      <c r="G1107" s="251" t="s">
        <v>3420</v>
      </c>
      <c r="H1107" s="251" t="s">
        <v>3422</v>
      </c>
      <c r="I1107" s="257" t="str">
        <f t="shared" si="69"/>
        <v>-00001</v>
      </c>
      <c r="J1107" s="251">
        <v>1</v>
      </c>
      <c r="K1107" s="251">
        <v>1</v>
      </c>
      <c r="M1107" s="251" t="s">
        <v>9958</v>
      </c>
      <c r="N1107" s="251" t="s">
        <v>10903</v>
      </c>
      <c r="O1107" s="251">
        <v>1</v>
      </c>
      <c r="Q1107" s="251" t="s">
        <v>11291</v>
      </c>
      <c r="R1107" s="251" t="s">
        <v>10017</v>
      </c>
      <c r="S1107" s="252" t="s">
        <v>3419</v>
      </c>
      <c r="T1107" s="251" t="str">
        <f t="shared" si="70"/>
        <v>I070628781110BZ800</v>
      </c>
      <c r="W1107" s="251" t="str">
        <f t="shared" si="71"/>
        <v>I070628781110-BZ800</v>
      </c>
    </row>
    <row r="1108" spans="1:23" x14ac:dyDescent="0.3">
      <c r="A1108" s="256" t="str">
        <f t="shared" si="68"/>
        <v>I0706287-81110BZ840-00003</v>
      </c>
      <c r="B1108" s="251" t="s">
        <v>11292</v>
      </c>
      <c r="C1108" s="251" t="s">
        <v>10117</v>
      </c>
      <c r="D1108" s="251" t="s">
        <v>11289</v>
      </c>
      <c r="E1108" s="251" t="s">
        <v>10382</v>
      </c>
      <c r="F1108" s="251" t="s">
        <v>9966</v>
      </c>
      <c r="G1108" s="251" t="s">
        <v>3424</v>
      </c>
      <c r="H1108" s="251" t="s">
        <v>3422</v>
      </c>
      <c r="I1108" s="257" t="str">
        <f t="shared" si="69"/>
        <v>-00003</v>
      </c>
      <c r="J1108" s="251">
        <v>3</v>
      </c>
      <c r="K1108" s="251">
        <v>3</v>
      </c>
      <c r="M1108" s="251" t="s">
        <v>9958</v>
      </c>
      <c r="N1108" s="251" t="s">
        <v>10903</v>
      </c>
      <c r="O1108" s="251">
        <v>3</v>
      </c>
      <c r="Q1108" s="251" t="s">
        <v>11292</v>
      </c>
      <c r="R1108" s="251" t="s">
        <v>10017</v>
      </c>
      <c r="S1108" s="252" t="s">
        <v>3423</v>
      </c>
      <c r="T1108" s="251" t="str">
        <f t="shared" si="70"/>
        <v>I070628781110BZ840</v>
      </c>
      <c r="W1108" s="251" t="str">
        <f t="shared" si="71"/>
        <v>I070628781110-BZ840</v>
      </c>
    </row>
    <row r="1109" spans="1:23" x14ac:dyDescent="0.3">
      <c r="A1109" s="256" t="str">
        <f t="shared" si="68"/>
        <v>I0706287-81150BZ010-00002</v>
      </c>
      <c r="B1109" s="251" t="s">
        <v>11293</v>
      </c>
      <c r="C1109" s="251" t="s">
        <v>10117</v>
      </c>
      <c r="D1109" s="251" t="s">
        <v>11289</v>
      </c>
      <c r="E1109" s="251" t="s">
        <v>10382</v>
      </c>
      <c r="F1109" s="251" t="s">
        <v>9968</v>
      </c>
      <c r="G1109" s="251" t="s">
        <v>1006</v>
      </c>
      <c r="H1109" s="251" t="s">
        <v>3429</v>
      </c>
      <c r="I1109" s="257" t="str">
        <f t="shared" si="69"/>
        <v>-00002</v>
      </c>
      <c r="J1109" s="251">
        <v>2</v>
      </c>
      <c r="K1109" s="251">
        <v>2</v>
      </c>
      <c r="M1109" s="251" t="s">
        <v>9958</v>
      </c>
      <c r="N1109" s="251" t="s">
        <v>10903</v>
      </c>
      <c r="O1109" s="251">
        <v>2</v>
      </c>
      <c r="Q1109" s="251" t="s">
        <v>11293</v>
      </c>
      <c r="R1109" s="251" t="s">
        <v>10017</v>
      </c>
      <c r="S1109" s="252" t="s">
        <v>1005</v>
      </c>
      <c r="T1109" s="251" t="str">
        <f t="shared" si="70"/>
        <v>I070628781150BZ010</v>
      </c>
      <c r="W1109" s="251" t="str">
        <f t="shared" si="71"/>
        <v>I070628781150-BZ010</v>
      </c>
    </row>
    <row r="1110" spans="1:23" x14ac:dyDescent="0.3">
      <c r="A1110" s="256" t="str">
        <f t="shared" si="68"/>
        <v>I0706287-81150BZ050-00002</v>
      </c>
      <c r="B1110" s="251" t="s">
        <v>11294</v>
      </c>
      <c r="C1110" s="251" t="s">
        <v>10117</v>
      </c>
      <c r="D1110" s="251" t="s">
        <v>11289</v>
      </c>
      <c r="E1110" s="251" t="s">
        <v>10382</v>
      </c>
      <c r="F1110" s="251" t="s">
        <v>9970</v>
      </c>
      <c r="G1110" s="251" t="s">
        <v>1024</v>
      </c>
      <c r="H1110" s="251" t="s">
        <v>5057</v>
      </c>
      <c r="I1110" s="257" t="str">
        <f t="shared" si="69"/>
        <v>-00002</v>
      </c>
      <c r="J1110" s="251">
        <v>2</v>
      </c>
      <c r="K1110" s="251">
        <v>2</v>
      </c>
      <c r="M1110" s="251" t="s">
        <v>9958</v>
      </c>
      <c r="N1110" s="251" t="s">
        <v>10903</v>
      </c>
      <c r="O1110" s="251">
        <v>2</v>
      </c>
      <c r="Q1110" s="251" t="s">
        <v>11294</v>
      </c>
      <c r="R1110" s="251" t="s">
        <v>10017</v>
      </c>
      <c r="S1110" s="252" t="s">
        <v>1023</v>
      </c>
      <c r="T1110" s="251" t="str">
        <f t="shared" si="70"/>
        <v>I070628781150BZ050</v>
      </c>
      <c r="W1110" s="251" t="str">
        <f t="shared" si="71"/>
        <v>I070628781150-BZ050</v>
      </c>
    </row>
    <row r="1111" spans="1:23" x14ac:dyDescent="0.3">
      <c r="A1111" s="256" t="str">
        <f t="shared" si="68"/>
        <v>I0706287-81150BZ800-00003</v>
      </c>
      <c r="B1111" s="251" t="s">
        <v>11295</v>
      </c>
      <c r="C1111" s="251" t="s">
        <v>10117</v>
      </c>
      <c r="D1111" s="251" t="s">
        <v>11289</v>
      </c>
      <c r="E1111" s="251" t="s">
        <v>10382</v>
      </c>
      <c r="F1111" s="251" t="s">
        <v>9972</v>
      </c>
      <c r="G1111" s="251" t="s">
        <v>3427</v>
      </c>
      <c r="H1111" s="251" t="s">
        <v>3429</v>
      </c>
      <c r="I1111" s="257" t="str">
        <f t="shared" si="69"/>
        <v>-00003</v>
      </c>
      <c r="J1111" s="251">
        <v>3</v>
      </c>
      <c r="K1111" s="251">
        <v>3</v>
      </c>
      <c r="M1111" s="251" t="s">
        <v>9958</v>
      </c>
      <c r="N1111" s="251" t="s">
        <v>10903</v>
      </c>
      <c r="O1111" s="251">
        <v>3</v>
      </c>
      <c r="Q1111" s="251" t="s">
        <v>11295</v>
      </c>
      <c r="R1111" s="251" t="s">
        <v>10017</v>
      </c>
      <c r="S1111" s="252" t="s">
        <v>3426</v>
      </c>
      <c r="T1111" s="251" t="str">
        <f t="shared" si="70"/>
        <v>I070628781150BZ800</v>
      </c>
      <c r="W1111" s="251" t="str">
        <f t="shared" si="71"/>
        <v>I070628781150-BZ800</v>
      </c>
    </row>
    <row r="1112" spans="1:23" x14ac:dyDescent="0.3">
      <c r="A1112" s="256" t="str">
        <f t="shared" si="68"/>
        <v>I0706287-81150BZ840-00001</v>
      </c>
      <c r="B1112" s="251" t="s">
        <v>11296</v>
      </c>
      <c r="C1112" s="251" t="s">
        <v>10117</v>
      </c>
      <c r="D1112" s="251" t="s">
        <v>11289</v>
      </c>
      <c r="E1112" s="251" t="s">
        <v>10382</v>
      </c>
      <c r="F1112" s="251" t="s">
        <v>9974</v>
      </c>
      <c r="G1112" s="251" t="s">
        <v>3431</v>
      </c>
      <c r="H1112" s="251" t="s">
        <v>3429</v>
      </c>
      <c r="I1112" s="257" t="str">
        <f t="shared" si="69"/>
        <v>-00001</v>
      </c>
      <c r="J1112" s="251">
        <v>1</v>
      </c>
      <c r="K1112" s="251">
        <v>1</v>
      </c>
      <c r="M1112" s="251" t="s">
        <v>9958</v>
      </c>
      <c r="N1112" s="251" t="s">
        <v>10903</v>
      </c>
      <c r="O1112" s="251">
        <v>1</v>
      </c>
      <c r="Q1112" s="251" t="s">
        <v>11296</v>
      </c>
      <c r="R1112" s="251" t="s">
        <v>10017</v>
      </c>
      <c r="S1112" s="252" t="s">
        <v>3430</v>
      </c>
      <c r="T1112" s="251" t="str">
        <f t="shared" si="70"/>
        <v>I070628781150BZ840</v>
      </c>
      <c r="W1112" s="251" t="str">
        <f t="shared" si="71"/>
        <v>I070628781150-BZ840</v>
      </c>
    </row>
    <row r="1113" spans="1:23" x14ac:dyDescent="0.3">
      <c r="A1113" s="256" t="str">
        <f t="shared" si="68"/>
        <v>I0706287-81551BZ060-00003</v>
      </c>
      <c r="B1113" s="251" t="s">
        <v>11297</v>
      </c>
      <c r="C1113" s="251" t="s">
        <v>10117</v>
      </c>
      <c r="D1113" s="251" t="s">
        <v>11289</v>
      </c>
      <c r="E1113" s="251" t="s">
        <v>10382</v>
      </c>
      <c r="F1113" s="251" t="s">
        <v>9976</v>
      </c>
      <c r="G1113" s="251" t="s">
        <v>1296</v>
      </c>
      <c r="H1113" s="251" t="s">
        <v>10317</v>
      </c>
      <c r="I1113" s="257" t="str">
        <f t="shared" si="69"/>
        <v>-00003</v>
      </c>
      <c r="J1113" s="251">
        <v>3</v>
      </c>
      <c r="K1113" s="251">
        <v>3</v>
      </c>
      <c r="M1113" s="251" t="s">
        <v>9958</v>
      </c>
      <c r="N1113" s="251" t="s">
        <v>10903</v>
      </c>
      <c r="O1113" s="251">
        <v>3</v>
      </c>
      <c r="Q1113" s="251" t="s">
        <v>11297</v>
      </c>
      <c r="R1113" s="251" t="s">
        <v>10017</v>
      </c>
      <c r="S1113" s="252" t="s">
        <v>1295</v>
      </c>
      <c r="T1113" s="251" t="str">
        <f t="shared" si="70"/>
        <v>I070628781551BZ060</v>
      </c>
      <c r="W1113" s="251" t="str">
        <f t="shared" si="71"/>
        <v>I070628781551-BZ060</v>
      </c>
    </row>
    <row r="1114" spans="1:23" x14ac:dyDescent="0.3">
      <c r="A1114" s="256" t="str">
        <f t="shared" si="68"/>
        <v>I0706287-81561BZ060-00002</v>
      </c>
      <c r="B1114" s="251" t="s">
        <v>11298</v>
      </c>
      <c r="C1114" s="251" t="s">
        <v>10117</v>
      </c>
      <c r="D1114" s="251" t="s">
        <v>11289</v>
      </c>
      <c r="E1114" s="251" t="s">
        <v>10382</v>
      </c>
      <c r="F1114" s="251" t="s">
        <v>9978</v>
      </c>
      <c r="G1114" s="251" t="s">
        <v>1304</v>
      </c>
      <c r="H1114" s="251" t="s">
        <v>10128</v>
      </c>
      <c r="I1114" s="257" t="str">
        <f t="shared" si="69"/>
        <v>-00002</v>
      </c>
      <c r="J1114" s="251">
        <v>2</v>
      </c>
      <c r="K1114" s="251">
        <v>2</v>
      </c>
      <c r="M1114" s="251" t="s">
        <v>9958</v>
      </c>
      <c r="N1114" s="251" t="s">
        <v>10903</v>
      </c>
      <c r="O1114" s="251">
        <v>2</v>
      </c>
      <c r="Q1114" s="251" t="s">
        <v>11298</v>
      </c>
      <c r="R1114" s="251" t="s">
        <v>10017</v>
      </c>
      <c r="S1114" s="252" t="s">
        <v>1303</v>
      </c>
      <c r="T1114" s="251" t="str">
        <f t="shared" si="70"/>
        <v>I070628781561BZ060</v>
      </c>
      <c r="W1114" s="251" t="str">
        <f t="shared" si="71"/>
        <v>I070628781561-BZ060</v>
      </c>
    </row>
    <row r="1115" spans="1:23" x14ac:dyDescent="0.3">
      <c r="A1115" s="256" t="str">
        <f t="shared" si="68"/>
        <v>I0706287-81561BZ090-00003</v>
      </c>
      <c r="B1115" s="251" t="s">
        <v>11299</v>
      </c>
      <c r="C1115" s="251" t="s">
        <v>10117</v>
      </c>
      <c r="D1115" s="251" t="s">
        <v>11289</v>
      </c>
      <c r="E1115" s="251" t="s">
        <v>10382</v>
      </c>
      <c r="F1115" s="251" t="s">
        <v>9980</v>
      </c>
      <c r="G1115" s="251" t="s">
        <v>1331</v>
      </c>
      <c r="H1115" s="251" t="s">
        <v>5211</v>
      </c>
      <c r="I1115" s="257" t="str">
        <f t="shared" si="69"/>
        <v>-00003</v>
      </c>
      <c r="J1115" s="251">
        <v>3</v>
      </c>
      <c r="K1115" s="251">
        <v>3</v>
      </c>
      <c r="M1115" s="251" t="s">
        <v>9958</v>
      </c>
      <c r="N1115" s="251" t="s">
        <v>10903</v>
      </c>
      <c r="O1115" s="251">
        <v>3</v>
      </c>
      <c r="Q1115" s="251" t="s">
        <v>11299</v>
      </c>
      <c r="R1115" s="251" t="s">
        <v>10017</v>
      </c>
      <c r="S1115" s="252" t="s">
        <v>1330</v>
      </c>
      <c r="T1115" s="251" t="str">
        <f t="shared" si="70"/>
        <v>I070628781561BZ090</v>
      </c>
      <c r="W1115" s="251" t="str">
        <f t="shared" si="71"/>
        <v>I070628781561-BZ090</v>
      </c>
    </row>
    <row r="1116" spans="1:23" x14ac:dyDescent="0.3">
      <c r="A1116" s="256" t="str">
        <f t="shared" si="68"/>
        <v>I0706287-81590BZ090-00002</v>
      </c>
      <c r="B1116" s="251" t="s">
        <v>11300</v>
      </c>
      <c r="C1116" s="251" t="s">
        <v>10117</v>
      </c>
      <c r="D1116" s="251" t="s">
        <v>11289</v>
      </c>
      <c r="E1116" s="251" t="s">
        <v>10382</v>
      </c>
      <c r="F1116" s="251" t="s">
        <v>9982</v>
      </c>
      <c r="G1116" s="251" t="s">
        <v>3452</v>
      </c>
      <c r="H1116" s="251" t="s">
        <v>770</v>
      </c>
      <c r="I1116" s="257" t="str">
        <f t="shared" si="69"/>
        <v>-00002</v>
      </c>
      <c r="J1116" s="251">
        <v>2</v>
      </c>
      <c r="K1116" s="251">
        <v>2</v>
      </c>
      <c r="M1116" s="251" t="s">
        <v>9993</v>
      </c>
      <c r="N1116" s="251" t="s">
        <v>10903</v>
      </c>
      <c r="O1116" s="251">
        <v>2</v>
      </c>
      <c r="Q1116" s="251" t="s">
        <v>11300</v>
      </c>
      <c r="R1116" s="251" t="s">
        <v>10017</v>
      </c>
      <c r="S1116" s="252" t="s">
        <v>3451</v>
      </c>
      <c r="T1116" s="251" t="str">
        <f t="shared" si="70"/>
        <v>I070628781590BZ090</v>
      </c>
      <c r="W1116" s="251" t="str">
        <f t="shared" si="71"/>
        <v>I070628781590-BZ090</v>
      </c>
    </row>
    <row r="1117" spans="1:23" x14ac:dyDescent="0.3">
      <c r="A1117" s="256" t="str">
        <f t="shared" si="68"/>
        <v>I0706288-81110BZ520-00001</v>
      </c>
      <c r="B1117" s="251" t="s">
        <v>11301</v>
      </c>
      <c r="C1117" s="251" t="s">
        <v>10117</v>
      </c>
      <c r="D1117" s="251" t="s">
        <v>11302</v>
      </c>
      <c r="E1117" s="251" t="s">
        <v>10382</v>
      </c>
      <c r="F1117" s="251" t="s">
        <v>9957</v>
      </c>
      <c r="G1117" s="251" t="s">
        <v>1110</v>
      </c>
      <c r="H1117" s="251" t="s">
        <v>3422</v>
      </c>
      <c r="I1117" s="257" t="str">
        <f t="shared" si="69"/>
        <v>-00001</v>
      </c>
      <c r="J1117" s="251">
        <v>1</v>
      </c>
      <c r="K1117" s="251">
        <v>1</v>
      </c>
      <c r="M1117" s="251" t="s">
        <v>9958</v>
      </c>
      <c r="N1117" s="251" t="s">
        <v>11202</v>
      </c>
      <c r="O1117" s="251">
        <v>1</v>
      </c>
      <c r="Q1117" s="251" t="s">
        <v>11301</v>
      </c>
      <c r="R1117" s="251" t="s">
        <v>10028</v>
      </c>
      <c r="S1117" s="252" t="s">
        <v>1109</v>
      </c>
      <c r="T1117" s="251" t="str">
        <f t="shared" si="70"/>
        <v>I070628881110BZ520</v>
      </c>
      <c r="W1117" s="251" t="str">
        <f t="shared" si="71"/>
        <v>I070628881110-BZ520</v>
      </c>
    </row>
    <row r="1118" spans="1:23" x14ac:dyDescent="0.3">
      <c r="A1118" s="256" t="str">
        <f t="shared" si="68"/>
        <v>I0706288-81130BZ520-00001</v>
      </c>
      <c r="B1118" s="251" t="s">
        <v>11303</v>
      </c>
      <c r="C1118" s="251" t="s">
        <v>10117</v>
      </c>
      <c r="D1118" s="251" t="s">
        <v>11302</v>
      </c>
      <c r="E1118" s="251" t="s">
        <v>10382</v>
      </c>
      <c r="F1118" s="251" t="s">
        <v>9962</v>
      </c>
      <c r="G1118" s="251" t="s">
        <v>1115</v>
      </c>
      <c r="H1118" s="251" t="s">
        <v>5101</v>
      </c>
      <c r="I1118" s="257" t="str">
        <f t="shared" si="69"/>
        <v>-00001</v>
      </c>
      <c r="J1118" s="251">
        <v>1</v>
      </c>
      <c r="K1118" s="251">
        <v>1</v>
      </c>
      <c r="M1118" s="251" t="s">
        <v>9958</v>
      </c>
      <c r="N1118" s="251" t="s">
        <v>11202</v>
      </c>
      <c r="O1118" s="251">
        <v>1</v>
      </c>
      <c r="Q1118" s="251" t="s">
        <v>11303</v>
      </c>
      <c r="R1118" s="251" t="s">
        <v>10028</v>
      </c>
      <c r="S1118" s="252" t="s">
        <v>1114</v>
      </c>
      <c r="T1118" s="251" t="str">
        <f t="shared" si="70"/>
        <v>I070628881130BZ520</v>
      </c>
      <c r="W1118" s="251" t="str">
        <f t="shared" si="71"/>
        <v>I070628881130-BZ520</v>
      </c>
    </row>
    <row r="1119" spans="1:23" x14ac:dyDescent="0.3">
      <c r="A1119" s="256" t="str">
        <f t="shared" si="68"/>
        <v>I0706288-81240BZ010E0-00003</v>
      </c>
      <c r="B1119" s="251" t="s">
        <v>11304</v>
      </c>
      <c r="C1119" s="251" t="s">
        <v>10117</v>
      </c>
      <c r="D1119" s="251" t="s">
        <v>11302</v>
      </c>
      <c r="E1119" s="251" t="s">
        <v>10382</v>
      </c>
      <c r="F1119" s="251" t="s">
        <v>9964</v>
      </c>
      <c r="G1119" s="251" t="s">
        <v>1492</v>
      </c>
      <c r="H1119" s="251" t="s">
        <v>10502</v>
      </c>
      <c r="I1119" s="257" t="str">
        <f t="shared" si="69"/>
        <v>-00003</v>
      </c>
      <c r="J1119" s="251">
        <v>3</v>
      </c>
      <c r="K1119" s="251">
        <v>3</v>
      </c>
      <c r="M1119" s="251" t="s">
        <v>10007</v>
      </c>
      <c r="N1119" s="251" t="s">
        <v>11202</v>
      </c>
      <c r="O1119" s="251">
        <v>3</v>
      </c>
      <c r="Q1119" s="251" t="s">
        <v>11304</v>
      </c>
      <c r="R1119" s="251" t="s">
        <v>10028</v>
      </c>
      <c r="S1119" s="252" t="s">
        <v>1491</v>
      </c>
      <c r="T1119" s="251" t="str">
        <f t="shared" si="70"/>
        <v>I070628881240BZ010E0</v>
      </c>
      <c r="W1119" s="251" t="str">
        <f t="shared" si="71"/>
        <v>I070628881240-BZ010-E0</v>
      </c>
    </row>
    <row r="1120" spans="1:23" x14ac:dyDescent="0.3">
      <c r="A1120" s="256" t="str">
        <f t="shared" si="68"/>
        <v>I0706288-81270BZ010-00002</v>
      </c>
      <c r="B1120" s="251" t="s">
        <v>11305</v>
      </c>
      <c r="C1120" s="251" t="s">
        <v>10117</v>
      </c>
      <c r="D1120" s="251" t="s">
        <v>11302</v>
      </c>
      <c r="E1120" s="251" t="s">
        <v>10382</v>
      </c>
      <c r="F1120" s="251" t="s">
        <v>9966</v>
      </c>
      <c r="G1120" s="251" t="s">
        <v>1474</v>
      </c>
      <c r="H1120" s="251" t="s">
        <v>10137</v>
      </c>
      <c r="I1120" s="257" t="str">
        <f t="shared" si="69"/>
        <v>-00002</v>
      </c>
      <c r="J1120" s="251">
        <v>2</v>
      </c>
      <c r="K1120" s="251">
        <v>2</v>
      </c>
      <c r="M1120" s="251" t="s">
        <v>10007</v>
      </c>
      <c r="N1120" s="251" t="s">
        <v>11202</v>
      </c>
      <c r="O1120" s="251">
        <v>2</v>
      </c>
      <c r="Q1120" s="251" t="s">
        <v>11305</v>
      </c>
      <c r="R1120" s="251" t="s">
        <v>10028</v>
      </c>
      <c r="S1120" s="252" t="s">
        <v>1473</v>
      </c>
      <c r="T1120" s="251" t="str">
        <f t="shared" si="70"/>
        <v>I070628881270BZ010</v>
      </c>
      <c r="W1120" s="251" t="str">
        <f t="shared" si="71"/>
        <v>I070628881270-BZ010</v>
      </c>
    </row>
    <row r="1121" spans="1:23" x14ac:dyDescent="0.3">
      <c r="A1121" s="256" t="str">
        <f t="shared" si="68"/>
        <v>I0706288-81550BZ190-00002</v>
      </c>
      <c r="B1121" s="251" t="s">
        <v>11306</v>
      </c>
      <c r="C1121" s="251" t="s">
        <v>10117</v>
      </c>
      <c r="D1121" s="251" t="s">
        <v>11302</v>
      </c>
      <c r="E1121" s="251" t="s">
        <v>10382</v>
      </c>
      <c r="F1121" s="251" t="s">
        <v>9968</v>
      </c>
      <c r="G1121" s="251" t="s">
        <v>1308</v>
      </c>
      <c r="H1121" s="251" t="s">
        <v>10141</v>
      </c>
      <c r="I1121" s="257" t="str">
        <f t="shared" si="69"/>
        <v>-00002</v>
      </c>
      <c r="J1121" s="251">
        <v>2</v>
      </c>
      <c r="K1121" s="251">
        <v>2</v>
      </c>
      <c r="M1121" s="251" t="s">
        <v>9958</v>
      </c>
      <c r="N1121" s="251" t="s">
        <v>11202</v>
      </c>
      <c r="O1121" s="251">
        <v>2</v>
      </c>
      <c r="Q1121" s="251" t="s">
        <v>11306</v>
      </c>
      <c r="R1121" s="251" t="s">
        <v>10028</v>
      </c>
      <c r="S1121" s="252" t="s">
        <v>1307</v>
      </c>
      <c r="T1121" s="251" t="str">
        <f t="shared" si="70"/>
        <v>I070628881550BZ190</v>
      </c>
      <c r="W1121" s="251" t="str">
        <f t="shared" si="71"/>
        <v>I070628881550-BZ190</v>
      </c>
    </row>
    <row r="1122" spans="1:23" x14ac:dyDescent="0.3">
      <c r="A1122" s="256" t="str">
        <f t="shared" si="68"/>
        <v>I0706288-81560BZ190-00002</v>
      </c>
      <c r="B1122" s="251" t="s">
        <v>11307</v>
      </c>
      <c r="C1122" s="251" t="s">
        <v>10117</v>
      </c>
      <c r="D1122" s="251" t="s">
        <v>11302</v>
      </c>
      <c r="E1122" s="251" t="s">
        <v>10382</v>
      </c>
      <c r="F1122" s="251" t="s">
        <v>9970</v>
      </c>
      <c r="G1122" s="251" t="s">
        <v>1322</v>
      </c>
      <c r="H1122" s="251" t="s">
        <v>10146</v>
      </c>
      <c r="I1122" s="257" t="str">
        <f t="shared" si="69"/>
        <v>-00002</v>
      </c>
      <c r="J1122" s="251">
        <v>2</v>
      </c>
      <c r="K1122" s="251">
        <v>2</v>
      </c>
      <c r="M1122" s="251" t="s">
        <v>9958</v>
      </c>
      <c r="N1122" s="251" t="s">
        <v>11202</v>
      </c>
      <c r="O1122" s="251">
        <v>2</v>
      </c>
      <c r="Q1122" s="251" t="s">
        <v>11307</v>
      </c>
      <c r="R1122" s="251" t="s">
        <v>10028</v>
      </c>
      <c r="S1122" s="252" t="s">
        <v>1321</v>
      </c>
      <c r="T1122" s="251" t="str">
        <f t="shared" si="70"/>
        <v>I070628881560BZ190</v>
      </c>
      <c r="W1122" s="251" t="str">
        <f t="shared" si="71"/>
        <v>I070628881560-BZ190</v>
      </c>
    </row>
    <row r="1123" spans="1:23" x14ac:dyDescent="0.3">
      <c r="A1123" s="256" t="str">
        <f t="shared" si="68"/>
        <v>I0706288-81560BZ200-00001</v>
      </c>
      <c r="B1123" s="251" t="s">
        <v>11308</v>
      </c>
      <c r="C1123" s="251" t="s">
        <v>10117</v>
      </c>
      <c r="D1123" s="251" t="s">
        <v>11302</v>
      </c>
      <c r="E1123" s="251" t="s">
        <v>10382</v>
      </c>
      <c r="F1123" s="251" t="s">
        <v>9972</v>
      </c>
      <c r="G1123" s="251" t="s">
        <v>1342</v>
      </c>
      <c r="H1123" s="251" t="s">
        <v>10146</v>
      </c>
      <c r="I1123" s="257" t="str">
        <f t="shared" si="69"/>
        <v>-00001</v>
      </c>
      <c r="J1123" s="251">
        <v>1</v>
      </c>
      <c r="K1123" s="251">
        <v>1</v>
      </c>
      <c r="M1123" s="251" t="s">
        <v>9993</v>
      </c>
      <c r="N1123" s="251" t="s">
        <v>11202</v>
      </c>
      <c r="O1123" s="251">
        <v>1</v>
      </c>
      <c r="Q1123" s="251" t="s">
        <v>11308</v>
      </c>
      <c r="R1123" s="251" t="s">
        <v>10028</v>
      </c>
      <c r="S1123" s="252" t="s">
        <v>1341</v>
      </c>
      <c r="T1123" s="251" t="str">
        <f t="shared" si="70"/>
        <v>I070628881560BZ200</v>
      </c>
      <c r="W1123" s="251" t="str">
        <f t="shared" si="71"/>
        <v>I070628881560-BZ200</v>
      </c>
    </row>
    <row r="1124" spans="1:23" x14ac:dyDescent="0.3">
      <c r="A1124" s="256" t="str">
        <f t="shared" si="68"/>
        <v>I0706288-81561BZ050-00001</v>
      </c>
      <c r="B1124" s="251" t="s">
        <v>11309</v>
      </c>
      <c r="C1124" s="251" t="s">
        <v>10117</v>
      </c>
      <c r="D1124" s="251" t="s">
        <v>11302</v>
      </c>
      <c r="E1124" s="251" t="s">
        <v>10382</v>
      </c>
      <c r="F1124" s="251" t="s">
        <v>9974</v>
      </c>
      <c r="G1124" s="251" t="s">
        <v>1345</v>
      </c>
      <c r="H1124" s="251" t="s">
        <v>10148</v>
      </c>
      <c r="I1124" s="257" t="str">
        <f t="shared" si="69"/>
        <v>-00001</v>
      </c>
      <c r="J1124" s="251">
        <v>1</v>
      </c>
      <c r="K1124" s="251">
        <v>1</v>
      </c>
      <c r="M1124" s="251" t="s">
        <v>9993</v>
      </c>
      <c r="N1124" s="251" t="s">
        <v>11202</v>
      </c>
      <c r="O1124" s="251">
        <v>1</v>
      </c>
      <c r="Q1124" s="251" t="s">
        <v>11309</v>
      </c>
      <c r="R1124" s="251" t="s">
        <v>10028</v>
      </c>
      <c r="S1124" s="252" t="s">
        <v>1344</v>
      </c>
      <c r="T1124" s="251" t="str">
        <f t="shared" si="70"/>
        <v>I070628881561BZ050</v>
      </c>
      <c r="W1124" s="251" t="str">
        <f t="shared" si="71"/>
        <v>I070628881561-BZ050</v>
      </c>
    </row>
    <row r="1125" spans="1:23" x14ac:dyDescent="0.3">
      <c r="A1125" s="256" t="str">
        <f t="shared" si="68"/>
        <v>I0706288-81561BZ250-00002</v>
      </c>
      <c r="B1125" s="251" t="s">
        <v>11310</v>
      </c>
      <c r="C1125" s="251" t="s">
        <v>10117</v>
      </c>
      <c r="D1125" s="251" t="s">
        <v>11302</v>
      </c>
      <c r="E1125" s="251" t="s">
        <v>10382</v>
      </c>
      <c r="F1125" s="251" t="s">
        <v>9976</v>
      </c>
      <c r="G1125" s="251" t="s">
        <v>1404</v>
      </c>
      <c r="H1125" s="251" t="s">
        <v>3443</v>
      </c>
      <c r="I1125" s="257" t="str">
        <f t="shared" si="69"/>
        <v>-00002</v>
      </c>
      <c r="J1125" s="251">
        <v>2</v>
      </c>
      <c r="K1125" s="251">
        <v>2</v>
      </c>
      <c r="M1125" s="251" t="s">
        <v>9958</v>
      </c>
      <c r="N1125" s="251" t="s">
        <v>11202</v>
      </c>
      <c r="O1125" s="251">
        <v>2</v>
      </c>
      <c r="Q1125" s="251" t="s">
        <v>11310</v>
      </c>
      <c r="R1125" s="251" t="s">
        <v>10028</v>
      </c>
      <c r="S1125" s="252" t="s">
        <v>1403</v>
      </c>
      <c r="T1125" s="251" t="str">
        <f t="shared" si="70"/>
        <v>I070628881561BZ250</v>
      </c>
      <c r="W1125" s="251" t="str">
        <f t="shared" si="71"/>
        <v>I070628881561-BZ250</v>
      </c>
    </row>
    <row r="1126" spans="1:23" x14ac:dyDescent="0.3">
      <c r="A1126" s="256" t="str">
        <f t="shared" si="68"/>
        <v>I0706289-81240BZ010A0-00001</v>
      </c>
      <c r="B1126" s="251" t="s">
        <v>11311</v>
      </c>
      <c r="C1126" s="251" t="s">
        <v>10117</v>
      </c>
      <c r="D1126" s="251" t="s">
        <v>11312</v>
      </c>
      <c r="E1126" s="251" t="s">
        <v>10382</v>
      </c>
      <c r="F1126" s="251" t="s">
        <v>9957</v>
      </c>
      <c r="G1126" s="251" t="s">
        <v>1489</v>
      </c>
      <c r="H1126" s="251" t="s">
        <v>10500</v>
      </c>
      <c r="I1126" s="257" t="str">
        <f t="shared" si="69"/>
        <v>-00001</v>
      </c>
      <c r="J1126" s="251">
        <v>1</v>
      </c>
      <c r="K1126" s="251">
        <v>1</v>
      </c>
      <c r="M1126" s="251" t="s">
        <v>10007</v>
      </c>
      <c r="N1126" s="251" t="s">
        <v>11287</v>
      </c>
      <c r="O1126" s="251">
        <v>1</v>
      </c>
      <c r="Q1126" s="251" t="s">
        <v>11311</v>
      </c>
      <c r="R1126" s="251" t="s">
        <v>10307</v>
      </c>
      <c r="S1126" s="252" t="s">
        <v>1488</v>
      </c>
      <c r="T1126" s="251" t="str">
        <f t="shared" si="70"/>
        <v>I070628981240BZ010A0</v>
      </c>
      <c r="W1126" s="251" t="str">
        <f t="shared" si="71"/>
        <v>I070628981240-BZ010-A0</v>
      </c>
    </row>
    <row r="1127" spans="1:23" x14ac:dyDescent="0.3">
      <c r="A1127" s="256" t="str">
        <f t="shared" si="68"/>
        <v>I0706289-81240BZ010B0-00004</v>
      </c>
      <c r="B1127" s="251" t="s">
        <v>11313</v>
      </c>
      <c r="C1127" s="251" t="s">
        <v>10117</v>
      </c>
      <c r="D1127" s="251" t="s">
        <v>11312</v>
      </c>
      <c r="E1127" s="251" t="s">
        <v>10382</v>
      </c>
      <c r="F1127" s="251" t="s">
        <v>9962</v>
      </c>
      <c r="G1127" s="251" t="s">
        <v>1484</v>
      </c>
      <c r="H1127" s="251" t="s">
        <v>10500</v>
      </c>
      <c r="I1127" s="257" t="str">
        <f t="shared" si="69"/>
        <v>-00004</v>
      </c>
      <c r="J1127" s="251">
        <v>4</v>
      </c>
      <c r="K1127" s="251">
        <v>4</v>
      </c>
      <c r="M1127" s="251" t="s">
        <v>10007</v>
      </c>
      <c r="N1127" s="251" t="s">
        <v>11287</v>
      </c>
      <c r="O1127" s="251">
        <v>4</v>
      </c>
      <c r="Q1127" s="251" t="s">
        <v>11313</v>
      </c>
      <c r="R1127" s="251" t="s">
        <v>10307</v>
      </c>
      <c r="S1127" s="252" t="s">
        <v>1483</v>
      </c>
      <c r="T1127" s="251" t="str">
        <f t="shared" si="70"/>
        <v>I070628981240BZ010B0</v>
      </c>
      <c r="W1127" s="251" t="str">
        <f t="shared" si="71"/>
        <v>I070628981240-BZ010-B0</v>
      </c>
    </row>
    <row r="1128" spans="1:23" x14ac:dyDescent="0.3">
      <c r="A1128" s="256" t="str">
        <f t="shared" si="68"/>
        <v>I0802144-811100W070-00003</v>
      </c>
      <c r="B1128" s="251" t="s">
        <v>11314</v>
      </c>
      <c r="C1128" s="251" t="s">
        <v>10151</v>
      </c>
      <c r="D1128" s="251" t="s">
        <v>11315</v>
      </c>
      <c r="E1128" s="251" t="s">
        <v>10382</v>
      </c>
      <c r="F1128" s="251" t="s">
        <v>9957</v>
      </c>
      <c r="G1128" s="251" t="s">
        <v>45</v>
      </c>
      <c r="H1128" s="251" t="s">
        <v>5059</v>
      </c>
      <c r="I1128" s="257" t="str">
        <f t="shared" si="69"/>
        <v>-00003</v>
      </c>
      <c r="J1128" s="251">
        <v>3</v>
      </c>
      <c r="K1128" s="251">
        <v>3</v>
      </c>
      <c r="M1128" s="251" t="s">
        <v>9958</v>
      </c>
      <c r="N1128" s="251" t="s">
        <v>10903</v>
      </c>
      <c r="O1128" s="251">
        <v>3</v>
      </c>
      <c r="Q1128" s="251" t="s">
        <v>11314</v>
      </c>
      <c r="R1128" s="251" t="s">
        <v>10017</v>
      </c>
      <c r="S1128" s="252" t="s">
        <v>44</v>
      </c>
      <c r="T1128" s="251" t="str">
        <f t="shared" si="70"/>
        <v>I0802144811100W070</v>
      </c>
      <c r="W1128" s="251" t="str">
        <f t="shared" si="71"/>
        <v>I080214481110-0W070</v>
      </c>
    </row>
    <row r="1129" spans="1:23" x14ac:dyDescent="0.3">
      <c r="A1129" s="256" t="str">
        <f t="shared" si="68"/>
        <v>I0306141-525620K070-00001</v>
      </c>
      <c r="B1129" s="251" t="s">
        <v>11316</v>
      </c>
      <c r="C1129" s="251" t="s">
        <v>9954</v>
      </c>
      <c r="D1129" s="251" t="s">
        <v>11317</v>
      </c>
      <c r="E1129" s="251" t="s">
        <v>10543</v>
      </c>
      <c r="F1129" s="251" t="s">
        <v>9957</v>
      </c>
      <c r="G1129" s="251" t="s">
        <v>732</v>
      </c>
      <c r="H1129" s="251" t="s">
        <v>10161</v>
      </c>
      <c r="I1129" s="257" t="str">
        <f t="shared" si="69"/>
        <v>-00001</v>
      </c>
      <c r="J1129" s="251">
        <v>1</v>
      </c>
      <c r="K1129" s="251">
        <v>1</v>
      </c>
      <c r="M1129" s="251" t="s">
        <v>10007</v>
      </c>
      <c r="N1129" s="251" t="s">
        <v>10903</v>
      </c>
      <c r="O1129" s="251">
        <v>1</v>
      </c>
      <c r="Q1129" s="251" t="s">
        <v>11316</v>
      </c>
      <c r="R1129" s="251" t="s">
        <v>9960</v>
      </c>
      <c r="S1129" s="251" t="s">
        <v>731</v>
      </c>
      <c r="T1129" s="251" t="str">
        <f t="shared" si="70"/>
        <v>I0306141525620K070</v>
      </c>
      <c r="W1129" s="251" t="str">
        <f t="shared" si="71"/>
        <v>I030614152562-0K070</v>
      </c>
    </row>
    <row r="1130" spans="1:23" x14ac:dyDescent="0.3">
      <c r="A1130" s="256" t="str">
        <f t="shared" si="68"/>
        <v>I0306141-525630K010-00001</v>
      </c>
      <c r="B1130" s="251" t="s">
        <v>11318</v>
      </c>
      <c r="C1130" s="251" t="s">
        <v>9954</v>
      </c>
      <c r="D1130" s="251" t="s">
        <v>11317</v>
      </c>
      <c r="E1130" s="251" t="s">
        <v>10543</v>
      </c>
      <c r="F1130" s="251" t="s">
        <v>9962</v>
      </c>
      <c r="G1130" s="251" t="s">
        <v>749</v>
      </c>
      <c r="H1130" s="251" t="s">
        <v>10163</v>
      </c>
      <c r="I1130" s="257" t="str">
        <f t="shared" si="69"/>
        <v>-00001</v>
      </c>
      <c r="J1130" s="251">
        <v>1</v>
      </c>
      <c r="K1130" s="251">
        <v>1</v>
      </c>
      <c r="M1130" s="251" t="s">
        <v>10007</v>
      </c>
      <c r="N1130" s="251" t="s">
        <v>10903</v>
      </c>
      <c r="O1130" s="251">
        <v>1</v>
      </c>
      <c r="Q1130" s="251" t="s">
        <v>11318</v>
      </c>
      <c r="R1130" s="251" t="s">
        <v>9960</v>
      </c>
      <c r="S1130" s="251" t="s">
        <v>748</v>
      </c>
      <c r="T1130" s="251" t="str">
        <f t="shared" si="70"/>
        <v>I0306141525630K010</v>
      </c>
      <c r="W1130" s="251" t="str">
        <f t="shared" si="71"/>
        <v>I030614152563-0K010</v>
      </c>
    </row>
    <row r="1131" spans="1:23" x14ac:dyDescent="0.3">
      <c r="A1131" s="256" t="str">
        <f t="shared" si="68"/>
        <v>I0306141-811100K520-00005</v>
      </c>
      <c r="B1131" s="251" t="s">
        <v>11319</v>
      </c>
      <c r="C1131" s="251" t="s">
        <v>9954</v>
      </c>
      <c r="D1131" s="251" t="s">
        <v>11317</v>
      </c>
      <c r="E1131" s="251" t="s">
        <v>10543</v>
      </c>
      <c r="F1131" s="251" t="s">
        <v>9964</v>
      </c>
      <c r="G1131" s="251" t="s">
        <v>269</v>
      </c>
      <c r="H1131" s="251" t="s">
        <v>3422</v>
      </c>
      <c r="I1131" s="257" t="str">
        <f t="shared" si="69"/>
        <v>-00005</v>
      </c>
      <c r="J1131" s="251">
        <v>5</v>
      </c>
      <c r="K1131" s="251">
        <v>5</v>
      </c>
      <c r="M1131" s="251" t="s">
        <v>9958</v>
      </c>
      <c r="N1131" s="251" t="s">
        <v>10903</v>
      </c>
      <c r="O1131" s="251">
        <v>5</v>
      </c>
      <c r="Q1131" s="251" t="s">
        <v>11319</v>
      </c>
      <c r="R1131" s="251" t="s">
        <v>9960</v>
      </c>
      <c r="S1131" s="251" t="s">
        <v>7</v>
      </c>
      <c r="T1131" s="251" t="str">
        <f t="shared" si="70"/>
        <v>I0306141811100K520</v>
      </c>
      <c r="W1131" s="251" t="str">
        <f t="shared" si="71"/>
        <v>I030614181110-0K520</v>
      </c>
    </row>
    <row r="1132" spans="1:23" x14ac:dyDescent="0.3">
      <c r="A1132" s="256" t="str">
        <f t="shared" si="68"/>
        <v>I0306141-811100K580-00008</v>
      </c>
      <c r="B1132" s="251" t="s">
        <v>11320</v>
      </c>
      <c r="C1132" s="251" t="s">
        <v>9954</v>
      </c>
      <c r="D1132" s="251" t="s">
        <v>11317</v>
      </c>
      <c r="E1132" s="251" t="s">
        <v>10543</v>
      </c>
      <c r="F1132" s="251" t="s">
        <v>9966</v>
      </c>
      <c r="G1132" s="251" t="s">
        <v>429</v>
      </c>
      <c r="H1132" s="251" t="s">
        <v>3422</v>
      </c>
      <c r="I1132" s="257" t="str">
        <f t="shared" si="69"/>
        <v>-00008</v>
      </c>
      <c r="J1132" s="251">
        <v>8</v>
      </c>
      <c r="K1132" s="251">
        <v>8</v>
      </c>
      <c r="M1132" s="251" t="s">
        <v>9958</v>
      </c>
      <c r="N1132" s="251" t="s">
        <v>10903</v>
      </c>
      <c r="O1132" s="251">
        <v>8</v>
      </c>
      <c r="Q1132" s="251" t="s">
        <v>11320</v>
      </c>
      <c r="R1132" s="251" t="s">
        <v>9960</v>
      </c>
      <c r="S1132" s="251" t="s">
        <v>428</v>
      </c>
      <c r="T1132" s="251" t="str">
        <f t="shared" si="70"/>
        <v>I0306141811100K580</v>
      </c>
      <c r="W1132" s="251" t="str">
        <f t="shared" si="71"/>
        <v>I030614181110-0K580</v>
      </c>
    </row>
    <row r="1133" spans="1:23" x14ac:dyDescent="0.3">
      <c r="A1133" s="256" t="str">
        <f t="shared" si="68"/>
        <v>I0306141-811300K520-00007</v>
      </c>
      <c r="B1133" s="251" t="s">
        <v>11321</v>
      </c>
      <c r="C1133" s="251" t="s">
        <v>9954</v>
      </c>
      <c r="D1133" s="251" t="s">
        <v>11317</v>
      </c>
      <c r="E1133" s="251" t="s">
        <v>10543</v>
      </c>
      <c r="F1133" s="251" t="s">
        <v>9968</v>
      </c>
      <c r="G1133" s="251" t="s">
        <v>277</v>
      </c>
      <c r="H1133" s="251" t="s">
        <v>5101</v>
      </c>
      <c r="I1133" s="257" t="str">
        <f t="shared" si="69"/>
        <v>-00007</v>
      </c>
      <c r="J1133" s="251">
        <v>7</v>
      </c>
      <c r="K1133" s="251">
        <v>7</v>
      </c>
      <c r="M1133" s="251" t="s">
        <v>9958</v>
      </c>
      <c r="N1133" s="251" t="s">
        <v>10903</v>
      </c>
      <c r="O1133" s="251">
        <v>7</v>
      </c>
      <c r="Q1133" s="251" t="s">
        <v>11321</v>
      </c>
      <c r="R1133" s="251" t="s">
        <v>9960</v>
      </c>
      <c r="S1133" s="251" t="s">
        <v>276</v>
      </c>
      <c r="T1133" s="251" t="str">
        <f t="shared" si="70"/>
        <v>I0306141811300K520</v>
      </c>
      <c r="W1133" s="251" t="str">
        <f t="shared" si="71"/>
        <v>I030614181130-0K520</v>
      </c>
    </row>
    <row r="1134" spans="1:23" x14ac:dyDescent="0.3">
      <c r="A1134" s="256" t="str">
        <f t="shared" si="68"/>
        <v>I0306141-811300K580-00006</v>
      </c>
      <c r="B1134" s="251" t="s">
        <v>11322</v>
      </c>
      <c r="C1134" s="251" t="s">
        <v>9954</v>
      </c>
      <c r="D1134" s="251" t="s">
        <v>11317</v>
      </c>
      <c r="E1134" s="251" t="s">
        <v>10543</v>
      </c>
      <c r="F1134" s="251" t="s">
        <v>9970</v>
      </c>
      <c r="G1134" s="251" t="s">
        <v>434</v>
      </c>
      <c r="H1134" s="251" t="s">
        <v>5101</v>
      </c>
      <c r="I1134" s="257" t="str">
        <f t="shared" si="69"/>
        <v>-00006</v>
      </c>
      <c r="J1134" s="251">
        <v>6</v>
      </c>
      <c r="K1134" s="251">
        <v>6</v>
      </c>
      <c r="M1134" s="251" t="s">
        <v>9958</v>
      </c>
      <c r="N1134" s="251" t="s">
        <v>10903</v>
      </c>
      <c r="O1134" s="251">
        <v>6</v>
      </c>
      <c r="Q1134" s="251" t="s">
        <v>11322</v>
      </c>
      <c r="R1134" s="251" t="s">
        <v>9960</v>
      </c>
      <c r="S1134" s="251" t="s">
        <v>433</v>
      </c>
      <c r="T1134" s="251" t="str">
        <f t="shared" si="70"/>
        <v>I0306141811300K580</v>
      </c>
      <c r="W1134" s="251" t="str">
        <f t="shared" si="71"/>
        <v>I030614181130-0K580</v>
      </c>
    </row>
    <row r="1135" spans="1:23" x14ac:dyDescent="0.3">
      <c r="A1135" s="256" t="str">
        <f t="shared" si="68"/>
        <v>I0306141-811500K520-00005</v>
      </c>
      <c r="B1135" s="251" t="s">
        <v>11323</v>
      </c>
      <c r="C1135" s="251" t="s">
        <v>9954</v>
      </c>
      <c r="D1135" s="251" t="s">
        <v>11317</v>
      </c>
      <c r="E1135" s="251" t="s">
        <v>10543</v>
      </c>
      <c r="F1135" s="251" t="s">
        <v>9972</v>
      </c>
      <c r="G1135" s="251" t="s">
        <v>280</v>
      </c>
      <c r="H1135" s="251" t="s">
        <v>3429</v>
      </c>
      <c r="I1135" s="257" t="str">
        <f t="shared" si="69"/>
        <v>-00005</v>
      </c>
      <c r="J1135" s="251">
        <v>5</v>
      </c>
      <c r="K1135" s="251">
        <v>5</v>
      </c>
      <c r="M1135" s="251" t="s">
        <v>9958</v>
      </c>
      <c r="N1135" s="251" t="s">
        <v>10903</v>
      </c>
      <c r="O1135" s="251">
        <v>5</v>
      </c>
      <c r="Q1135" s="251" t="s">
        <v>11323</v>
      </c>
      <c r="R1135" s="251" t="s">
        <v>9960</v>
      </c>
      <c r="S1135" s="251" t="s">
        <v>12</v>
      </c>
      <c r="T1135" s="251" t="str">
        <f t="shared" si="70"/>
        <v>I0306141811500K520</v>
      </c>
      <c r="W1135" s="251" t="str">
        <f t="shared" si="71"/>
        <v>I030614181150-0K520</v>
      </c>
    </row>
    <row r="1136" spans="1:23" x14ac:dyDescent="0.3">
      <c r="A1136" s="256" t="str">
        <f t="shared" si="68"/>
        <v>I0306141-811500K580-00011</v>
      </c>
      <c r="B1136" s="251" t="s">
        <v>11324</v>
      </c>
      <c r="C1136" s="251" t="s">
        <v>9954</v>
      </c>
      <c r="D1136" s="251" t="s">
        <v>11317</v>
      </c>
      <c r="E1136" s="251" t="s">
        <v>10543</v>
      </c>
      <c r="F1136" s="251" t="s">
        <v>9974</v>
      </c>
      <c r="G1136" s="251" t="s">
        <v>437</v>
      </c>
      <c r="H1136" s="251" t="s">
        <v>3429</v>
      </c>
      <c r="I1136" s="257" t="str">
        <f t="shared" si="69"/>
        <v>-00011</v>
      </c>
      <c r="J1136" s="251">
        <v>11</v>
      </c>
      <c r="K1136" s="251">
        <v>11</v>
      </c>
      <c r="M1136" s="251" t="s">
        <v>9958</v>
      </c>
      <c r="N1136" s="251" t="s">
        <v>10903</v>
      </c>
      <c r="O1136" s="251">
        <v>11</v>
      </c>
      <c r="Q1136" s="251" t="s">
        <v>11324</v>
      </c>
      <c r="R1136" s="251" t="s">
        <v>9960</v>
      </c>
      <c r="S1136" s="251" t="s">
        <v>436</v>
      </c>
      <c r="T1136" s="251" t="str">
        <f t="shared" si="70"/>
        <v>I0306141811500K580</v>
      </c>
      <c r="W1136" s="251" t="str">
        <f t="shared" si="71"/>
        <v>I030614181150-0K580</v>
      </c>
    </row>
    <row r="1137" spans="1:23" x14ac:dyDescent="0.3">
      <c r="A1137" s="256" t="str">
        <f t="shared" si="68"/>
        <v>I0306141-811700K520-00003</v>
      </c>
      <c r="B1137" s="251" t="s">
        <v>11325</v>
      </c>
      <c r="C1137" s="251" t="s">
        <v>9954</v>
      </c>
      <c r="D1137" s="251" t="s">
        <v>11317</v>
      </c>
      <c r="E1137" s="251" t="s">
        <v>10543</v>
      </c>
      <c r="F1137" s="251" t="s">
        <v>9976</v>
      </c>
      <c r="G1137" s="251" t="s">
        <v>285</v>
      </c>
      <c r="H1137" s="251" t="s">
        <v>5102</v>
      </c>
      <c r="I1137" s="257" t="str">
        <f t="shared" si="69"/>
        <v>-00003</v>
      </c>
      <c r="J1137" s="251">
        <v>3</v>
      </c>
      <c r="K1137" s="251">
        <v>3</v>
      </c>
      <c r="M1137" s="251" t="s">
        <v>9958</v>
      </c>
      <c r="N1137" s="251" t="s">
        <v>10903</v>
      </c>
      <c r="O1137" s="251">
        <v>3</v>
      </c>
      <c r="Q1137" s="251" t="s">
        <v>11325</v>
      </c>
      <c r="R1137" s="251" t="s">
        <v>9960</v>
      </c>
      <c r="S1137" s="251" t="s">
        <v>284</v>
      </c>
      <c r="T1137" s="251" t="str">
        <f t="shared" si="70"/>
        <v>I0306141811700K520</v>
      </c>
      <c r="W1137" s="251" t="str">
        <f t="shared" si="71"/>
        <v>I030614181170-0K520</v>
      </c>
    </row>
    <row r="1138" spans="1:23" x14ac:dyDescent="0.3">
      <c r="A1138" s="256" t="str">
        <f t="shared" si="68"/>
        <v>I0306141-811700K580-00007</v>
      </c>
      <c r="B1138" s="251" t="s">
        <v>11326</v>
      </c>
      <c r="C1138" s="251" t="s">
        <v>9954</v>
      </c>
      <c r="D1138" s="251" t="s">
        <v>11317</v>
      </c>
      <c r="E1138" s="251" t="s">
        <v>10543</v>
      </c>
      <c r="F1138" s="251" t="s">
        <v>9978</v>
      </c>
      <c r="G1138" s="251" t="s">
        <v>442</v>
      </c>
      <c r="H1138" s="251" t="s">
        <v>5102</v>
      </c>
      <c r="I1138" s="257" t="str">
        <f t="shared" si="69"/>
        <v>-00007</v>
      </c>
      <c r="J1138" s="251">
        <v>7</v>
      </c>
      <c r="K1138" s="251">
        <v>7</v>
      </c>
      <c r="M1138" s="251" t="s">
        <v>9958</v>
      </c>
      <c r="N1138" s="251" t="s">
        <v>10903</v>
      </c>
      <c r="O1138" s="251">
        <v>7</v>
      </c>
      <c r="Q1138" s="251" t="s">
        <v>11326</v>
      </c>
      <c r="R1138" s="251" t="s">
        <v>9960</v>
      </c>
      <c r="S1138" s="251" t="s">
        <v>441</v>
      </c>
      <c r="T1138" s="251" t="str">
        <f t="shared" si="70"/>
        <v>I0306141811700K580</v>
      </c>
      <c r="W1138" s="251" t="str">
        <f t="shared" si="71"/>
        <v>I030614181170-0K580</v>
      </c>
    </row>
    <row r="1139" spans="1:23" x14ac:dyDescent="0.3">
      <c r="A1139" s="256" t="str">
        <f t="shared" si="68"/>
        <v>I0306141-811700K590-00001</v>
      </c>
      <c r="B1139" s="251" t="s">
        <v>11327</v>
      </c>
      <c r="C1139" s="251" t="s">
        <v>9954</v>
      </c>
      <c r="D1139" s="251" t="s">
        <v>11317</v>
      </c>
      <c r="E1139" s="251" t="s">
        <v>10543</v>
      </c>
      <c r="F1139" s="251" t="s">
        <v>9980</v>
      </c>
      <c r="G1139" s="251" t="s">
        <v>422</v>
      </c>
      <c r="H1139" s="251" t="s">
        <v>5102</v>
      </c>
      <c r="I1139" s="257" t="str">
        <f t="shared" si="69"/>
        <v>-00001</v>
      </c>
      <c r="J1139" s="251">
        <v>1</v>
      </c>
      <c r="K1139" s="251">
        <v>1</v>
      </c>
      <c r="M1139" s="251" t="s">
        <v>9958</v>
      </c>
      <c r="N1139" s="251" t="s">
        <v>10903</v>
      </c>
      <c r="O1139" s="251">
        <v>1</v>
      </c>
      <c r="Q1139" s="251" t="s">
        <v>11327</v>
      </c>
      <c r="R1139" s="251" t="s">
        <v>9960</v>
      </c>
      <c r="S1139" s="251" t="s">
        <v>421</v>
      </c>
      <c r="T1139" s="251" t="str">
        <f t="shared" si="70"/>
        <v>I0306141811700K590</v>
      </c>
      <c r="W1139" s="251" t="str">
        <f t="shared" si="71"/>
        <v>I030614181170-0K590</v>
      </c>
    </row>
    <row r="1140" spans="1:23" x14ac:dyDescent="0.3">
      <c r="A1140" s="256" t="str">
        <f t="shared" si="68"/>
        <v>I0306141-815500K210-00005</v>
      </c>
      <c r="B1140" s="251" t="s">
        <v>11328</v>
      </c>
      <c r="C1140" s="251" t="s">
        <v>9954</v>
      </c>
      <c r="D1140" s="251" t="s">
        <v>11317</v>
      </c>
      <c r="E1140" s="251" t="s">
        <v>10543</v>
      </c>
      <c r="F1140" s="251" t="s">
        <v>9982</v>
      </c>
      <c r="G1140" s="251" t="s">
        <v>654</v>
      </c>
      <c r="H1140" s="251" t="s">
        <v>5202</v>
      </c>
      <c r="I1140" s="257" t="str">
        <f t="shared" si="69"/>
        <v>-00005</v>
      </c>
      <c r="J1140" s="251">
        <v>5</v>
      </c>
      <c r="K1140" s="251">
        <v>5</v>
      </c>
      <c r="M1140" s="251" t="s">
        <v>9958</v>
      </c>
      <c r="N1140" s="251" t="s">
        <v>10903</v>
      </c>
      <c r="O1140" s="251">
        <v>5</v>
      </c>
      <c r="Q1140" s="251" t="s">
        <v>11328</v>
      </c>
      <c r="R1140" s="251" t="s">
        <v>9960</v>
      </c>
      <c r="S1140" s="251" t="s">
        <v>653</v>
      </c>
      <c r="T1140" s="251" t="str">
        <f t="shared" si="70"/>
        <v>I0306141815500K210</v>
      </c>
      <c r="W1140" s="251" t="str">
        <f t="shared" si="71"/>
        <v>I030614181550-0K210</v>
      </c>
    </row>
    <row r="1141" spans="1:23" x14ac:dyDescent="0.3">
      <c r="A1141" s="256" t="str">
        <f t="shared" si="68"/>
        <v>I0306141-815500K240-00004</v>
      </c>
      <c r="B1141" s="251" t="s">
        <v>11329</v>
      </c>
      <c r="C1141" s="251" t="s">
        <v>9954</v>
      </c>
      <c r="D1141" s="251" t="s">
        <v>11317</v>
      </c>
      <c r="E1141" s="251" t="s">
        <v>10543</v>
      </c>
      <c r="F1141" s="251" t="s">
        <v>9984</v>
      </c>
      <c r="G1141" s="251" t="s">
        <v>727</v>
      </c>
      <c r="H1141" s="251" t="s">
        <v>5202</v>
      </c>
      <c r="I1141" s="257" t="str">
        <f t="shared" si="69"/>
        <v>-00004</v>
      </c>
      <c r="J1141" s="251">
        <v>4</v>
      </c>
      <c r="K1141" s="251">
        <v>4</v>
      </c>
      <c r="M1141" s="251" t="s">
        <v>9958</v>
      </c>
      <c r="N1141" s="251" t="s">
        <v>10903</v>
      </c>
      <c r="O1141" s="251">
        <v>4</v>
      </c>
      <c r="Q1141" s="251" t="s">
        <v>11329</v>
      </c>
      <c r="R1141" s="251" t="s">
        <v>9960</v>
      </c>
      <c r="S1141" s="251" t="s">
        <v>726</v>
      </c>
      <c r="T1141" s="251" t="str">
        <f t="shared" si="70"/>
        <v>I0306141815500K240</v>
      </c>
      <c r="W1141" s="251" t="str">
        <f t="shared" si="71"/>
        <v>I030614181550-0K240</v>
      </c>
    </row>
    <row r="1142" spans="1:23" x14ac:dyDescent="0.3">
      <c r="A1142" s="256" t="str">
        <f t="shared" si="68"/>
        <v>I0306141-815510K240-00002</v>
      </c>
      <c r="B1142" s="251" t="s">
        <v>11330</v>
      </c>
      <c r="C1142" s="251" t="s">
        <v>9954</v>
      </c>
      <c r="D1142" s="251" t="s">
        <v>11317</v>
      </c>
      <c r="E1142" s="251" t="s">
        <v>10543</v>
      </c>
      <c r="F1142" s="251" t="s">
        <v>9986</v>
      </c>
      <c r="G1142" s="251" t="s">
        <v>740</v>
      </c>
      <c r="H1142" s="251" t="s">
        <v>3436</v>
      </c>
      <c r="I1142" s="257" t="str">
        <f t="shared" si="69"/>
        <v>-00002</v>
      </c>
      <c r="J1142" s="251">
        <v>2</v>
      </c>
      <c r="K1142" s="251">
        <v>2</v>
      </c>
      <c r="M1142" s="251" t="s">
        <v>9958</v>
      </c>
      <c r="N1142" s="251" t="s">
        <v>10903</v>
      </c>
      <c r="O1142" s="251">
        <v>2</v>
      </c>
      <c r="Q1142" s="251" t="s">
        <v>11330</v>
      </c>
      <c r="R1142" s="251" t="s">
        <v>9960</v>
      </c>
      <c r="S1142" s="251" t="s">
        <v>9</v>
      </c>
      <c r="T1142" s="251" t="str">
        <f t="shared" si="70"/>
        <v>I0306141815510K240</v>
      </c>
      <c r="W1142" s="251" t="str">
        <f t="shared" si="71"/>
        <v>I030614181551-0K240</v>
      </c>
    </row>
    <row r="1143" spans="1:23" x14ac:dyDescent="0.3">
      <c r="A1143" s="256" t="str">
        <f t="shared" si="68"/>
        <v>I0306141-815600K210-00009</v>
      </c>
      <c r="B1143" s="251" t="s">
        <v>11331</v>
      </c>
      <c r="C1143" s="251" t="s">
        <v>9954</v>
      </c>
      <c r="D1143" s="251" t="s">
        <v>11317</v>
      </c>
      <c r="E1143" s="251" t="s">
        <v>10543</v>
      </c>
      <c r="F1143" s="251" t="s">
        <v>9988</v>
      </c>
      <c r="G1143" s="251" t="s">
        <v>670</v>
      </c>
      <c r="H1143" s="251" t="s">
        <v>5204</v>
      </c>
      <c r="I1143" s="257" t="str">
        <f t="shared" si="69"/>
        <v>-00009</v>
      </c>
      <c r="J1143" s="251">
        <v>9</v>
      </c>
      <c r="K1143" s="251">
        <v>9</v>
      </c>
      <c r="M1143" s="251" t="s">
        <v>9958</v>
      </c>
      <c r="N1143" s="251" t="s">
        <v>10903</v>
      </c>
      <c r="O1143" s="251">
        <v>9</v>
      </c>
      <c r="Q1143" s="251" t="s">
        <v>11331</v>
      </c>
      <c r="R1143" s="251" t="s">
        <v>9960</v>
      </c>
      <c r="S1143" s="251" t="s">
        <v>13</v>
      </c>
      <c r="T1143" s="251" t="str">
        <f t="shared" si="70"/>
        <v>I0306141815600K210</v>
      </c>
      <c r="W1143" s="251" t="str">
        <f t="shared" si="71"/>
        <v>I030614181560-0K210</v>
      </c>
    </row>
    <row r="1144" spans="1:23" x14ac:dyDescent="0.3">
      <c r="A1144" s="256" t="str">
        <f t="shared" si="68"/>
        <v>I0306141-815600K240-00006</v>
      </c>
      <c r="B1144" s="251" t="s">
        <v>11332</v>
      </c>
      <c r="C1144" s="251" t="s">
        <v>9954</v>
      </c>
      <c r="D1144" s="251" t="s">
        <v>11317</v>
      </c>
      <c r="E1144" s="251" t="s">
        <v>10543</v>
      </c>
      <c r="F1144" s="251" t="s">
        <v>9990</v>
      </c>
      <c r="G1144" s="251" t="s">
        <v>744</v>
      </c>
      <c r="H1144" s="251" t="s">
        <v>5204</v>
      </c>
      <c r="I1144" s="257" t="str">
        <f t="shared" si="69"/>
        <v>-00006</v>
      </c>
      <c r="J1144" s="251">
        <v>6</v>
      </c>
      <c r="K1144" s="251">
        <v>6</v>
      </c>
      <c r="M1144" s="251" t="s">
        <v>9958</v>
      </c>
      <c r="N1144" s="251" t="s">
        <v>10903</v>
      </c>
      <c r="O1144" s="251">
        <v>6</v>
      </c>
      <c r="Q1144" s="251" t="s">
        <v>11332</v>
      </c>
      <c r="R1144" s="251" t="s">
        <v>9960</v>
      </c>
      <c r="S1144" s="251" t="s">
        <v>743</v>
      </c>
      <c r="T1144" s="251" t="str">
        <f t="shared" si="70"/>
        <v>I0306141815600K240</v>
      </c>
      <c r="W1144" s="251" t="str">
        <f t="shared" si="71"/>
        <v>I030614181560-0K240</v>
      </c>
    </row>
    <row r="1145" spans="1:23" x14ac:dyDescent="0.3">
      <c r="A1145" s="256" t="str">
        <f t="shared" si="68"/>
        <v>I0306141-815600K590-00002</v>
      </c>
      <c r="B1145" s="251" t="s">
        <v>11333</v>
      </c>
      <c r="C1145" s="251" t="s">
        <v>9954</v>
      </c>
      <c r="D1145" s="251" t="s">
        <v>11317</v>
      </c>
      <c r="E1145" s="251" t="s">
        <v>10543</v>
      </c>
      <c r="F1145" s="251" t="s">
        <v>9992</v>
      </c>
      <c r="G1145" s="251" t="s">
        <v>3386</v>
      </c>
      <c r="H1145" s="251" t="s">
        <v>5204</v>
      </c>
      <c r="I1145" s="257" t="str">
        <f t="shared" si="69"/>
        <v>-00002</v>
      </c>
      <c r="J1145" s="251">
        <v>2</v>
      </c>
      <c r="K1145" s="251">
        <v>2</v>
      </c>
      <c r="M1145" s="251" t="s">
        <v>9958</v>
      </c>
      <c r="N1145" s="251" t="s">
        <v>10903</v>
      </c>
      <c r="O1145" s="251">
        <v>2</v>
      </c>
      <c r="Q1145" s="251" t="s">
        <v>11333</v>
      </c>
      <c r="R1145" s="251" t="s">
        <v>9960</v>
      </c>
      <c r="S1145" s="251" t="s">
        <v>3370</v>
      </c>
      <c r="T1145" s="251" t="str">
        <f t="shared" si="70"/>
        <v>I0306141815600K590</v>
      </c>
      <c r="W1145" s="251" t="str">
        <f t="shared" si="71"/>
        <v>I030614181560-0K590</v>
      </c>
    </row>
    <row r="1146" spans="1:23" x14ac:dyDescent="0.3">
      <c r="A1146" s="256" t="str">
        <f t="shared" si="68"/>
        <v>I0306141-815610K240-00006</v>
      </c>
      <c r="B1146" s="251" t="s">
        <v>11334</v>
      </c>
      <c r="C1146" s="251" t="s">
        <v>9954</v>
      </c>
      <c r="D1146" s="251" t="s">
        <v>11317</v>
      </c>
      <c r="E1146" s="251" t="s">
        <v>10543</v>
      </c>
      <c r="F1146" s="251" t="s">
        <v>9995</v>
      </c>
      <c r="G1146" s="251" t="s">
        <v>753</v>
      </c>
      <c r="H1146" s="251" t="s">
        <v>3443</v>
      </c>
      <c r="I1146" s="257" t="str">
        <f t="shared" si="69"/>
        <v>-00006</v>
      </c>
      <c r="J1146" s="251">
        <v>6</v>
      </c>
      <c r="K1146" s="251">
        <v>6</v>
      </c>
      <c r="M1146" s="251" t="s">
        <v>9958</v>
      </c>
      <c r="N1146" s="251" t="s">
        <v>10903</v>
      </c>
      <c r="O1146" s="251">
        <v>6</v>
      </c>
      <c r="Q1146" s="251" t="s">
        <v>11334</v>
      </c>
      <c r="R1146" s="251" t="s">
        <v>9960</v>
      </c>
      <c r="S1146" s="251" t="s">
        <v>10</v>
      </c>
      <c r="T1146" s="251" t="str">
        <f t="shared" si="70"/>
        <v>I0306141815610K240</v>
      </c>
      <c r="W1146" s="251" t="str">
        <f t="shared" si="71"/>
        <v>I030614181561-0K240</v>
      </c>
    </row>
    <row r="1147" spans="1:23" x14ac:dyDescent="0.3">
      <c r="A1147" s="256" t="str">
        <f t="shared" si="68"/>
        <v>I0306141-815800K050-00003</v>
      </c>
      <c r="B1147" s="251" t="s">
        <v>11335</v>
      </c>
      <c r="C1147" s="251" t="s">
        <v>9954</v>
      </c>
      <c r="D1147" s="251" t="s">
        <v>11317</v>
      </c>
      <c r="E1147" s="251" t="s">
        <v>10543</v>
      </c>
      <c r="F1147" s="251" t="s">
        <v>9997</v>
      </c>
      <c r="G1147" s="251" t="s">
        <v>756</v>
      </c>
      <c r="H1147" s="251" t="s">
        <v>758</v>
      </c>
      <c r="I1147" s="257" t="str">
        <f t="shared" si="69"/>
        <v>-00003</v>
      </c>
      <c r="J1147" s="251">
        <v>3</v>
      </c>
      <c r="K1147" s="251">
        <v>3</v>
      </c>
      <c r="M1147" s="251" t="s">
        <v>9958</v>
      </c>
      <c r="N1147" s="251" t="s">
        <v>10903</v>
      </c>
      <c r="O1147" s="251">
        <v>3</v>
      </c>
      <c r="Q1147" s="251" t="s">
        <v>11335</v>
      </c>
      <c r="R1147" s="251" t="s">
        <v>9960</v>
      </c>
      <c r="S1147" s="251" t="s">
        <v>6</v>
      </c>
      <c r="T1147" s="251" t="str">
        <f t="shared" si="70"/>
        <v>I0306141815800K050</v>
      </c>
      <c r="W1147" s="251" t="str">
        <f t="shared" si="71"/>
        <v>I030614181580-0K050</v>
      </c>
    </row>
    <row r="1148" spans="1:23" x14ac:dyDescent="0.3">
      <c r="A1148" s="256" t="str">
        <f t="shared" si="68"/>
        <v>I0306141-815810K050-00005</v>
      </c>
      <c r="B1148" s="251" t="s">
        <v>11336</v>
      </c>
      <c r="C1148" s="251" t="s">
        <v>9954</v>
      </c>
      <c r="D1148" s="251" t="s">
        <v>11317</v>
      </c>
      <c r="E1148" s="251" t="s">
        <v>10543</v>
      </c>
      <c r="F1148" s="251" t="s">
        <v>10000</v>
      </c>
      <c r="G1148" s="251" t="s">
        <v>763</v>
      </c>
      <c r="H1148" s="251" t="s">
        <v>5218</v>
      </c>
      <c r="I1148" s="257" t="str">
        <f t="shared" si="69"/>
        <v>-00005</v>
      </c>
      <c r="J1148" s="251">
        <v>5</v>
      </c>
      <c r="K1148" s="251">
        <v>5</v>
      </c>
      <c r="M1148" s="251" t="s">
        <v>9958</v>
      </c>
      <c r="N1148" s="251" t="s">
        <v>10903</v>
      </c>
      <c r="O1148" s="251">
        <v>5</v>
      </c>
      <c r="Q1148" s="251" t="s">
        <v>11336</v>
      </c>
      <c r="R1148" s="251" t="s">
        <v>9960</v>
      </c>
      <c r="S1148" s="251" t="s">
        <v>762</v>
      </c>
      <c r="T1148" s="251" t="str">
        <f t="shared" si="70"/>
        <v>I0306141815810K050</v>
      </c>
      <c r="W1148" s="251" t="str">
        <f t="shared" si="71"/>
        <v>I030614181581-0K050</v>
      </c>
    </row>
    <row r="1149" spans="1:23" x14ac:dyDescent="0.3">
      <c r="A1149" s="256" t="str">
        <f t="shared" si="68"/>
        <v>I0306141-815810K260-00001</v>
      </c>
      <c r="B1149" s="251" t="s">
        <v>11337</v>
      </c>
      <c r="C1149" s="251" t="s">
        <v>9954</v>
      </c>
      <c r="D1149" s="251" t="s">
        <v>11317</v>
      </c>
      <c r="E1149" s="251" t="s">
        <v>10543</v>
      </c>
      <c r="F1149" s="251" t="s">
        <v>10002</v>
      </c>
      <c r="G1149" s="251" t="s">
        <v>3405</v>
      </c>
      <c r="H1149" s="251" t="s">
        <v>11338</v>
      </c>
      <c r="I1149" s="257" t="str">
        <f t="shared" si="69"/>
        <v>-00001</v>
      </c>
      <c r="J1149" s="251">
        <v>1</v>
      </c>
      <c r="K1149" s="251">
        <v>1</v>
      </c>
      <c r="M1149" s="251" t="s">
        <v>10003</v>
      </c>
      <c r="N1149" s="251" t="s">
        <v>10903</v>
      </c>
      <c r="O1149" s="251">
        <v>1</v>
      </c>
      <c r="Q1149" s="251" t="s">
        <v>11337</v>
      </c>
      <c r="R1149" s="251" t="s">
        <v>9960</v>
      </c>
      <c r="S1149" s="251" t="s">
        <v>3404</v>
      </c>
      <c r="T1149" s="251" t="str">
        <f t="shared" si="70"/>
        <v>I0306141815810K260</v>
      </c>
      <c r="W1149" s="251" t="str">
        <f t="shared" si="71"/>
        <v>I030614181581-0K260</v>
      </c>
    </row>
    <row r="1150" spans="1:23" x14ac:dyDescent="0.3">
      <c r="A1150" s="256" t="str">
        <f t="shared" si="68"/>
        <v>I0306141-815900K050-00004</v>
      </c>
      <c r="B1150" s="251" t="s">
        <v>11339</v>
      </c>
      <c r="C1150" s="251" t="s">
        <v>9954</v>
      </c>
      <c r="D1150" s="251" t="s">
        <v>11317</v>
      </c>
      <c r="E1150" s="251" t="s">
        <v>10543</v>
      </c>
      <c r="F1150" s="251" t="s">
        <v>10005</v>
      </c>
      <c r="G1150" s="251" t="s">
        <v>767</v>
      </c>
      <c r="H1150" s="251" t="s">
        <v>770</v>
      </c>
      <c r="I1150" s="257" t="str">
        <f t="shared" si="69"/>
        <v>-00004</v>
      </c>
      <c r="J1150" s="251">
        <v>4</v>
      </c>
      <c r="K1150" s="251">
        <v>4</v>
      </c>
      <c r="M1150" s="251" t="s">
        <v>9958</v>
      </c>
      <c r="N1150" s="251" t="s">
        <v>10903</v>
      </c>
      <c r="O1150" s="251">
        <v>4</v>
      </c>
      <c r="Q1150" s="251" t="s">
        <v>11339</v>
      </c>
      <c r="R1150" s="251" t="s">
        <v>9960</v>
      </c>
      <c r="S1150" s="251" t="s">
        <v>766</v>
      </c>
      <c r="T1150" s="251" t="str">
        <f t="shared" si="70"/>
        <v>I0306141815900K050</v>
      </c>
      <c r="W1150" s="251" t="str">
        <f t="shared" si="71"/>
        <v>I030614181590-0K050</v>
      </c>
    </row>
    <row r="1151" spans="1:23" x14ac:dyDescent="0.3">
      <c r="A1151" s="256" t="str">
        <f t="shared" si="68"/>
        <v>I0306141-815900K260-00002</v>
      </c>
      <c r="B1151" s="251" t="s">
        <v>11340</v>
      </c>
      <c r="C1151" s="251" t="s">
        <v>9954</v>
      </c>
      <c r="D1151" s="251" t="s">
        <v>11317</v>
      </c>
      <c r="E1151" s="251" t="s">
        <v>10543</v>
      </c>
      <c r="F1151" s="251" t="s">
        <v>10009</v>
      </c>
      <c r="G1151" s="251" t="s">
        <v>3388</v>
      </c>
      <c r="H1151" s="251" t="s">
        <v>770</v>
      </c>
      <c r="I1151" s="257" t="str">
        <f t="shared" si="69"/>
        <v>-00002</v>
      </c>
      <c r="J1151" s="251">
        <v>2</v>
      </c>
      <c r="K1151" s="251">
        <v>2</v>
      </c>
      <c r="M1151" s="251" t="s">
        <v>9993</v>
      </c>
      <c r="N1151" s="251" t="s">
        <v>10903</v>
      </c>
      <c r="O1151" s="251">
        <v>2</v>
      </c>
      <c r="Q1151" s="251" t="s">
        <v>11340</v>
      </c>
      <c r="R1151" s="251" t="s">
        <v>9960</v>
      </c>
      <c r="S1151" s="251" t="s">
        <v>3377</v>
      </c>
      <c r="T1151" s="251" t="str">
        <f t="shared" si="70"/>
        <v>I0306141815900K260</v>
      </c>
      <c r="W1151" s="251" t="str">
        <f t="shared" si="71"/>
        <v>I030614181590-0K260</v>
      </c>
    </row>
    <row r="1152" spans="1:23" x14ac:dyDescent="0.3">
      <c r="A1152" s="256" t="str">
        <f t="shared" si="68"/>
        <v>I0306141-81590BZ400-00001</v>
      </c>
      <c r="B1152" s="251" t="s">
        <v>11341</v>
      </c>
      <c r="C1152" s="251" t="s">
        <v>9954</v>
      </c>
      <c r="D1152" s="251" t="s">
        <v>11317</v>
      </c>
      <c r="E1152" s="251" t="s">
        <v>10543</v>
      </c>
      <c r="F1152" s="251" t="s">
        <v>10012</v>
      </c>
      <c r="G1152" s="251" t="s">
        <v>5309</v>
      </c>
      <c r="H1152" s="251" t="s">
        <v>9998</v>
      </c>
      <c r="I1152" s="257" t="str">
        <f t="shared" si="69"/>
        <v>-00001</v>
      </c>
      <c r="J1152" s="251">
        <v>1</v>
      </c>
      <c r="K1152" s="251">
        <v>1</v>
      </c>
      <c r="M1152" s="251" t="s">
        <v>9993</v>
      </c>
      <c r="N1152" s="251" t="s">
        <v>10903</v>
      </c>
      <c r="O1152" s="251">
        <v>1</v>
      </c>
      <c r="Q1152" s="251" t="s">
        <v>11341</v>
      </c>
      <c r="R1152" s="251" t="s">
        <v>9960</v>
      </c>
      <c r="S1152" s="251" t="s">
        <v>8687</v>
      </c>
      <c r="T1152" s="251" t="str">
        <f t="shared" si="70"/>
        <v>I030614181590BZ400</v>
      </c>
      <c r="W1152" s="251" t="str">
        <f t="shared" si="71"/>
        <v>I030614181590-BZ400</v>
      </c>
    </row>
    <row r="1153" spans="1:23" x14ac:dyDescent="0.3">
      <c r="A1153" s="256" t="str">
        <f t="shared" si="68"/>
        <v>I0306141-815910K050-00007</v>
      </c>
      <c r="B1153" s="251" t="s">
        <v>11342</v>
      </c>
      <c r="C1153" s="251" t="s">
        <v>9954</v>
      </c>
      <c r="D1153" s="251" t="s">
        <v>11317</v>
      </c>
      <c r="E1153" s="251" t="s">
        <v>10543</v>
      </c>
      <c r="F1153" s="251" t="s">
        <v>10188</v>
      </c>
      <c r="G1153" s="251" t="s">
        <v>777</v>
      </c>
      <c r="H1153" s="251" t="s">
        <v>5219</v>
      </c>
      <c r="I1153" s="257" t="str">
        <f t="shared" si="69"/>
        <v>-00007</v>
      </c>
      <c r="J1153" s="251">
        <v>7</v>
      </c>
      <c r="K1153" s="251">
        <v>7</v>
      </c>
      <c r="M1153" s="251" t="s">
        <v>9958</v>
      </c>
      <c r="N1153" s="251" t="s">
        <v>10903</v>
      </c>
      <c r="O1153" s="251">
        <v>7</v>
      </c>
      <c r="Q1153" s="251" t="s">
        <v>11342</v>
      </c>
      <c r="R1153" s="251" t="s">
        <v>9960</v>
      </c>
      <c r="S1153" s="251" t="s">
        <v>776</v>
      </c>
      <c r="T1153" s="251" t="str">
        <f t="shared" si="70"/>
        <v>I0306141815910K050</v>
      </c>
      <c r="W1153" s="251" t="str">
        <f t="shared" si="71"/>
        <v>I030614181591-0K050</v>
      </c>
    </row>
    <row r="1154" spans="1:23" x14ac:dyDescent="0.3">
      <c r="A1154" s="256" t="str">
        <f t="shared" si="68"/>
        <v>I0306141-9008081116-00003</v>
      </c>
      <c r="B1154" s="251" t="s">
        <v>11343</v>
      </c>
      <c r="C1154" s="251" t="s">
        <v>9954</v>
      </c>
      <c r="D1154" s="251" t="s">
        <v>11317</v>
      </c>
      <c r="E1154" s="251" t="s">
        <v>10543</v>
      </c>
      <c r="F1154" s="251" t="s">
        <v>10190</v>
      </c>
      <c r="G1154" s="251" t="s">
        <v>934</v>
      </c>
      <c r="H1154" s="251" t="s">
        <v>3393</v>
      </c>
      <c r="I1154" s="257" t="str">
        <f t="shared" si="69"/>
        <v>-00003</v>
      </c>
      <c r="J1154" s="251">
        <v>3</v>
      </c>
      <c r="K1154" s="251">
        <v>3</v>
      </c>
      <c r="M1154" s="251" t="s">
        <v>10007</v>
      </c>
      <c r="N1154" s="251" t="s">
        <v>10903</v>
      </c>
      <c r="O1154" s="251">
        <v>3</v>
      </c>
      <c r="Q1154" s="251" t="s">
        <v>11343</v>
      </c>
      <c r="R1154" s="251" t="s">
        <v>9960</v>
      </c>
      <c r="S1154" s="251">
        <v>9008081116</v>
      </c>
      <c r="T1154" s="251" t="str">
        <f t="shared" si="70"/>
        <v>I03061419008081116</v>
      </c>
      <c r="W1154" s="251" t="str">
        <f t="shared" si="71"/>
        <v>I030614190080-81116</v>
      </c>
    </row>
    <row r="1155" spans="1:23" x14ac:dyDescent="0.3">
      <c r="A1155" s="256" t="str">
        <f t="shared" si="68"/>
        <v>I0306141-9098113087-00004</v>
      </c>
      <c r="B1155" s="251" t="s">
        <v>11344</v>
      </c>
      <c r="C1155" s="251" t="s">
        <v>9954</v>
      </c>
      <c r="D1155" s="251" t="s">
        <v>11317</v>
      </c>
      <c r="E1155" s="251" t="s">
        <v>10543</v>
      </c>
      <c r="F1155" s="251" t="s">
        <v>10192</v>
      </c>
      <c r="G1155" s="251" t="s">
        <v>939</v>
      </c>
      <c r="H1155" s="251" t="s">
        <v>3393</v>
      </c>
      <c r="I1155" s="257" t="str">
        <f t="shared" si="69"/>
        <v>-00004</v>
      </c>
      <c r="J1155" s="251">
        <v>4</v>
      </c>
      <c r="K1155" s="251">
        <v>4</v>
      </c>
      <c r="M1155" s="251" t="s">
        <v>10003</v>
      </c>
      <c r="N1155" s="251" t="s">
        <v>10903</v>
      </c>
      <c r="O1155" s="251">
        <v>4</v>
      </c>
      <c r="Q1155" s="251" t="s">
        <v>11344</v>
      </c>
      <c r="R1155" s="251" t="s">
        <v>9960</v>
      </c>
      <c r="S1155" s="251">
        <v>9098113087</v>
      </c>
      <c r="T1155" s="251" t="str">
        <f t="shared" si="70"/>
        <v>I03061419098113087</v>
      </c>
      <c r="W1155" s="251" t="str">
        <f t="shared" si="71"/>
        <v>I030614190981-13087</v>
      </c>
    </row>
    <row r="1156" spans="1:23" x14ac:dyDescent="0.3">
      <c r="A1156" s="256" t="str">
        <f t="shared" si="68"/>
        <v>I0306141-9098114011-00001</v>
      </c>
      <c r="B1156" s="251" t="s">
        <v>11345</v>
      </c>
      <c r="C1156" s="251" t="s">
        <v>9954</v>
      </c>
      <c r="D1156" s="251" t="s">
        <v>11317</v>
      </c>
      <c r="E1156" s="251" t="s">
        <v>10543</v>
      </c>
      <c r="F1156" s="251" t="s">
        <v>10194</v>
      </c>
      <c r="G1156" s="251" t="s">
        <v>930</v>
      </c>
      <c r="H1156" s="251" t="s">
        <v>10720</v>
      </c>
      <c r="I1156" s="257" t="str">
        <f t="shared" si="69"/>
        <v>-00001</v>
      </c>
      <c r="J1156" s="251">
        <v>1</v>
      </c>
      <c r="K1156" s="251">
        <v>1</v>
      </c>
      <c r="M1156" s="251" t="s">
        <v>10007</v>
      </c>
      <c r="N1156" s="251" t="s">
        <v>10903</v>
      </c>
      <c r="O1156" s="251">
        <v>1</v>
      </c>
      <c r="Q1156" s="251" t="s">
        <v>11345</v>
      </c>
      <c r="R1156" s="251" t="s">
        <v>9960</v>
      </c>
      <c r="S1156" s="251">
        <v>9098114011</v>
      </c>
      <c r="T1156" s="251" t="str">
        <f t="shared" si="70"/>
        <v>I03061419098114011</v>
      </c>
      <c r="W1156" s="251" t="str">
        <f t="shared" si="71"/>
        <v>I030614190981-14011</v>
      </c>
    </row>
    <row r="1157" spans="1:23" x14ac:dyDescent="0.3">
      <c r="A1157" s="256" t="str">
        <f t="shared" si="68"/>
        <v>I0306141-9098122003-00003</v>
      </c>
      <c r="B1157" s="251" t="s">
        <v>11346</v>
      </c>
      <c r="C1157" s="251" t="s">
        <v>9954</v>
      </c>
      <c r="D1157" s="251" t="s">
        <v>11317</v>
      </c>
      <c r="E1157" s="251" t="s">
        <v>10543</v>
      </c>
      <c r="F1157" s="251" t="s">
        <v>10196</v>
      </c>
      <c r="G1157" s="251" t="s">
        <v>926</v>
      </c>
      <c r="H1157" s="251" t="s">
        <v>1564</v>
      </c>
      <c r="I1157" s="257" t="str">
        <f t="shared" si="69"/>
        <v>-00003</v>
      </c>
      <c r="J1157" s="251">
        <v>3</v>
      </c>
      <c r="K1157" s="251">
        <v>3</v>
      </c>
      <c r="M1157" s="251" t="s">
        <v>10003</v>
      </c>
      <c r="N1157" s="251" t="s">
        <v>10903</v>
      </c>
      <c r="O1157" s="251">
        <v>3</v>
      </c>
      <c r="Q1157" s="251" t="s">
        <v>11346</v>
      </c>
      <c r="R1157" s="251" t="s">
        <v>9960</v>
      </c>
      <c r="S1157" s="251">
        <v>9098122003</v>
      </c>
      <c r="T1157" s="251" t="str">
        <f t="shared" si="70"/>
        <v>I03061419098122003</v>
      </c>
      <c r="W1157" s="251" t="str">
        <f t="shared" si="71"/>
        <v>I030614190981-22003</v>
      </c>
    </row>
    <row r="1158" spans="1:23" x14ac:dyDescent="0.3">
      <c r="A1158" s="256" t="str">
        <f t="shared" si="68"/>
        <v>I0306141-9913212050-00165</v>
      </c>
      <c r="B1158" s="251" t="s">
        <v>11347</v>
      </c>
      <c r="C1158" s="251" t="s">
        <v>9954</v>
      </c>
      <c r="D1158" s="251" t="s">
        <v>11317</v>
      </c>
      <c r="E1158" s="251" t="s">
        <v>10543</v>
      </c>
      <c r="F1158" s="251" t="s">
        <v>10198</v>
      </c>
      <c r="G1158" s="251" t="s">
        <v>946</v>
      </c>
      <c r="H1158" s="251" t="s">
        <v>10010</v>
      </c>
      <c r="I1158" s="257" t="str">
        <f t="shared" si="69"/>
        <v>-00165</v>
      </c>
      <c r="J1158" s="251">
        <v>165</v>
      </c>
      <c r="K1158" s="251">
        <v>165</v>
      </c>
      <c r="M1158" s="251" t="s">
        <v>10007</v>
      </c>
      <c r="N1158" s="251" t="s">
        <v>10903</v>
      </c>
      <c r="O1158" s="251">
        <v>165</v>
      </c>
      <c r="Q1158" s="251" t="s">
        <v>11347</v>
      </c>
      <c r="R1158" s="251" t="s">
        <v>9960</v>
      </c>
      <c r="S1158" s="251">
        <v>9913212050</v>
      </c>
      <c r="T1158" s="251" t="str">
        <f t="shared" si="70"/>
        <v>I03061419913212050</v>
      </c>
      <c r="W1158" s="251" t="str">
        <f t="shared" si="71"/>
        <v>I030614199132-12050</v>
      </c>
    </row>
    <row r="1159" spans="1:23" x14ac:dyDescent="0.3">
      <c r="A1159" s="256" t="str">
        <f t="shared" ref="A1159:A1222" si="72">D1159&amp;$A$6&amp;S1159&amp;I1159</f>
        <v>I0306141-9913221210-00036</v>
      </c>
      <c r="B1159" s="251" t="s">
        <v>11348</v>
      </c>
      <c r="C1159" s="251" t="s">
        <v>9954</v>
      </c>
      <c r="D1159" s="251" t="s">
        <v>11317</v>
      </c>
      <c r="E1159" s="251" t="s">
        <v>10543</v>
      </c>
      <c r="F1159" s="251" t="s">
        <v>10200</v>
      </c>
      <c r="G1159" s="251" t="s">
        <v>916</v>
      </c>
      <c r="H1159" s="251" t="s">
        <v>10013</v>
      </c>
      <c r="I1159" s="257" t="str">
        <f t="shared" ref="I1159:I1222" si="73">+IF(AND(O1159&lt;10),$B$2&amp;O1159,IF(AND(O1159&gt;9,O1159&lt;=99),$B$3&amp;O1159,IF(AND(O1159&gt;99,L90035&lt;1000),$B$4&amp;O1159,IF(AND(O1159&gt;999),$B$5&amp;7))))</f>
        <v>-00036</v>
      </c>
      <c r="J1159" s="251">
        <v>36</v>
      </c>
      <c r="K1159" s="251">
        <v>36</v>
      </c>
      <c r="M1159" s="251" t="s">
        <v>10007</v>
      </c>
      <c r="N1159" s="251" t="s">
        <v>10903</v>
      </c>
      <c r="O1159" s="251">
        <v>36</v>
      </c>
      <c r="Q1159" s="251" t="s">
        <v>11348</v>
      </c>
      <c r="R1159" s="251" t="s">
        <v>9960</v>
      </c>
      <c r="S1159" s="251">
        <v>9913221210</v>
      </c>
      <c r="T1159" s="251" t="str">
        <f t="shared" si="70"/>
        <v>I03061419913221210</v>
      </c>
      <c r="W1159" s="251" t="str">
        <f t="shared" si="71"/>
        <v>I030614199132-21210</v>
      </c>
    </row>
    <row r="1160" spans="1:23" x14ac:dyDescent="0.3">
      <c r="A1160" s="256" t="str">
        <f t="shared" si="72"/>
        <v>I0306142-811300K591-00002</v>
      </c>
      <c r="B1160" s="251" t="s">
        <v>11349</v>
      </c>
      <c r="C1160" s="251" t="s">
        <v>9954</v>
      </c>
      <c r="D1160" s="251" t="s">
        <v>11350</v>
      </c>
      <c r="E1160" s="251" t="s">
        <v>10543</v>
      </c>
      <c r="F1160" s="251" t="s">
        <v>9957</v>
      </c>
      <c r="G1160" s="251" t="s">
        <v>408</v>
      </c>
      <c r="H1160" s="251" t="s">
        <v>5101</v>
      </c>
      <c r="I1160" s="257" t="str">
        <f t="shared" si="73"/>
        <v>-00002</v>
      </c>
      <c r="J1160" s="251">
        <v>2</v>
      </c>
      <c r="K1160" s="251">
        <v>2</v>
      </c>
      <c r="M1160" s="251" t="s">
        <v>9958</v>
      </c>
      <c r="N1160" s="251" t="s">
        <v>11053</v>
      </c>
      <c r="O1160" s="251">
        <v>2</v>
      </c>
      <c r="Q1160" s="251" t="s">
        <v>11349</v>
      </c>
      <c r="R1160" s="251" t="s">
        <v>10017</v>
      </c>
      <c r="S1160" s="251" t="s">
        <v>407</v>
      </c>
      <c r="T1160" s="251" t="str">
        <f t="shared" ref="T1160:T1223" si="74">+D1160&amp;S1160</f>
        <v>I0306142811300K591</v>
      </c>
      <c r="W1160" s="251" t="str">
        <f t="shared" ref="W1160:W1223" si="75">D1160&amp;G1160</f>
        <v>I030614281130-0K591</v>
      </c>
    </row>
    <row r="1161" spans="1:23" x14ac:dyDescent="0.3">
      <c r="A1161" s="256" t="str">
        <f t="shared" si="72"/>
        <v>I0306142-811300KF21-00001</v>
      </c>
      <c r="B1161" s="251" t="s">
        <v>11351</v>
      </c>
      <c r="C1161" s="251" t="s">
        <v>9954</v>
      </c>
      <c r="D1161" s="251" t="s">
        <v>11350</v>
      </c>
      <c r="E1161" s="251" t="s">
        <v>10543</v>
      </c>
      <c r="F1161" s="251" t="s">
        <v>9962</v>
      </c>
      <c r="G1161" s="251" t="s">
        <v>521</v>
      </c>
      <c r="H1161" s="251" t="s">
        <v>5101</v>
      </c>
      <c r="I1161" s="257" t="str">
        <f t="shared" si="73"/>
        <v>-00001</v>
      </c>
      <c r="J1161" s="251">
        <v>1</v>
      </c>
      <c r="K1161" s="251">
        <v>1</v>
      </c>
      <c r="M1161" s="251" t="s">
        <v>9958</v>
      </c>
      <c r="N1161" s="251" t="s">
        <v>11053</v>
      </c>
      <c r="O1161" s="251">
        <v>1</v>
      </c>
      <c r="Q1161" s="251" t="s">
        <v>11351</v>
      </c>
      <c r="R1161" s="251" t="s">
        <v>10017</v>
      </c>
      <c r="S1161" s="251" t="s">
        <v>520</v>
      </c>
      <c r="T1161" s="251" t="str">
        <f t="shared" si="74"/>
        <v>I0306142811300KF21</v>
      </c>
      <c r="W1161" s="251" t="str">
        <f t="shared" si="75"/>
        <v>I030614281130-0KF21</v>
      </c>
    </row>
    <row r="1162" spans="1:23" x14ac:dyDescent="0.3">
      <c r="A1162" s="256" t="str">
        <f t="shared" si="72"/>
        <v>I0306143-815510D400-00001</v>
      </c>
      <c r="B1162" s="251" t="s">
        <v>11352</v>
      </c>
      <c r="C1162" s="251" t="s">
        <v>9954</v>
      </c>
      <c r="D1162" s="251" t="s">
        <v>11353</v>
      </c>
      <c r="E1162" s="251" t="s">
        <v>10543</v>
      </c>
      <c r="F1162" s="251" t="s">
        <v>9957</v>
      </c>
      <c r="G1162" s="251" t="s">
        <v>694</v>
      </c>
      <c r="H1162" s="251" t="s">
        <v>5216</v>
      </c>
      <c r="I1162" s="257" t="str">
        <f t="shared" si="73"/>
        <v>-00001</v>
      </c>
      <c r="J1162" s="251">
        <v>1</v>
      </c>
      <c r="K1162" s="251">
        <v>1</v>
      </c>
      <c r="M1162" s="251" t="s">
        <v>9993</v>
      </c>
      <c r="N1162" s="251" t="s">
        <v>11354</v>
      </c>
      <c r="O1162" s="251">
        <v>1</v>
      </c>
      <c r="Q1162" s="251" t="s">
        <v>11352</v>
      </c>
      <c r="R1162" s="251" t="s">
        <v>10028</v>
      </c>
      <c r="S1162" s="251" t="s">
        <v>693</v>
      </c>
      <c r="T1162" s="251" t="str">
        <f t="shared" si="74"/>
        <v>I0306143815510D400</v>
      </c>
      <c r="W1162" s="251" t="str">
        <f t="shared" si="75"/>
        <v>I030614381551-0D400</v>
      </c>
    </row>
    <row r="1163" spans="1:23" x14ac:dyDescent="0.3">
      <c r="A1163" s="256" t="str">
        <f t="shared" si="72"/>
        <v>I0306143-815600D570-00001</v>
      </c>
      <c r="B1163" s="251" t="s">
        <v>11355</v>
      </c>
      <c r="C1163" s="251" t="s">
        <v>9954</v>
      </c>
      <c r="D1163" s="251" t="s">
        <v>11353</v>
      </c>
      <c r="E1163" s="251" t="s">
        <v>10543</v>
      </c>
      <c r="F1163" s="251" t="s">
        <v>9962</v>
      </c>
      <c r="G1163" s="251" t="s">
        <v>719</v>
      </c>
      <c r="H1163" s="251" t="s">
        <v>5204</v>
      </c>
      <c r="I1163" s="257" t="str">
        <f t="shared" si="73"/>
        <v>-00001</v>
      </c>
      <c r="J1163" s="251">
        <v>1</v>
      </c>
      <c r="K1163" s="251">
        <v>1</v>
      </c>
      <c r="M1163" s="251" t="s">
        <v>9958</v>
      </c>
      <c r="N1163" s="251" t="s">
        <v>11354</v>
      </c>
      <c r="O1163" s="251">
        <v>1</v>
      </c>
      <c r="Q1163" s="251" t="s">
        <v>11355</v>
      </c>
      <c r="R1163" s="251" t="s">
        <v>10028</v>
      </c>
      <c r="S1163" s="251" t="s">
        <v>718</v>
      </c>
      <c r="T1163" s="251" t="str">
        <f t="shared" si="74"/>
        <v>I0306143815600D570</v>
      </c>
      <c r="W1163" s="251" t="str">
        <f t="shared" si="75"/>
        <v>I030614381560-0D570</v>
      </c>
    </row>
    <row r="1164" spans="1:23" x14ac:dyDescent="0.3">
      <c r="A1164" s="256" t="str">
        <f t="shared" si="72"/>
        <v>I0404562-811050K130-00003</v>
      </c>
      <c r="B1164" s="251" t="s">
        <v>11356</v>
      </c>
      <c r="C1164" s="251" t="s">
        <v>10031</v>
      </c>
      <c r="D1164" s="251" t="s">
        <v>4128</v>
      </c>
      <c r="E1164" s="251" t="s">
        <v>10543</v>
      </c>
      <c r="F1164" s="251" t="s">
        <v>9957</v>
      </c>
      <c r="G1164" s="251" t="s">
        <v>187</v>
      </c>
      <c r="H1164" s="251" t="s">
        <v>5053</v>
      </c>
      <c r="I1164" s="257" t="str">
        <f t="shared" si="73"/>
        <v>-00003</v>
      </c>
      <c r="J1164" s="251">
        <v>3</v>
      </c>
      <c r="K1164" s="251">
        <v>3</v>
      </c>
      <c r="M1164" s="251" t="s">
        <v>9958</v>
      </c>
      <c r="N1164" s="251" t="s">
        <v>11053</v>
      </c>
      <c r="O1164" s="251">
        <v>3</v>
      </c>
      <c r="Q1164" s="251" t="s">
        <v>11356</v>
      </c>
      <c r="R1164" s="251" t="s">
        <v>10017</v>
      </c>
      <c r="S1164" s="251" t="s">
        <v>186</v>
      </c>
      <c r="T1164" s="251" t="str">
        <f t="shared" si="74"/>
        <v>I0404562811050K130</v>
      </c>
      <c r="W1164" s="251" t="str">
        <f t="shared" si="75"/>
        <v>I040456281105-0K130</v>
      </c>
    </row>
    <row r="1165" spans="1:23" x14ac:dyDescent="0.3">
      <c r="A1165" s="256" t="str">
        <f t="shared" si="72"/>
        <v>I0404562-811060K130-00003</v>
      </c>
      <c r="B1165" s="251" t="s">
        <v>11357</v>
      </c>
      <c r="C1165" s="251" t="s">
        <v>10031</v>
      </c>
      <c r="D1165" s="251" t="s">
        <v>4128</v>
      </c>
      <c r="E1165" s="251" t="s">
        <v>10543</v>
      </c>
      <c r="F1165" s="251" t="s">
        <v>9962</v>
      </c>
      <c r="G1165" s="251" t="s">
        <v>196</v>
      </c>
      <c r="H1165" s="251" t="s">
        <v>5054</v>
      </c>
      <c r="I1165" s="257" t="str">
        <f t="shared" si="73"/>
        <v>-00003</v>
      </c>
      <c r="J1165" s="251">
        <v>3</v>
      </c>
      <c r="K1165" s="251">
        <v>3</v>
      </c>
      <c r="M1165" s="251" t="s">
        <v>9958</v>
      </c>
      <c r="N1165" s="251" t="s">
        <v>11053</v>
      </c>
      <c r="O1165" s="251">
        <v>3</v>
      </c>
      <c r="Q1165" s="251" t="s">
        <v>11357</v>
      </c>
      <c r="R1165" s="251" t="s">
        <v>10017</v>
      </c>
      <c r="S1165" s="251" t="s">
        <v>195</v>
      </c>
      <c r="T1165" s="251" t="str">
        <f t="shared" si="74"/>
        <v>I0404562811060K130</v>
      </c>
      <c r="W1165" s="251" t="str">
        <f t="shared" si="75"/>
        <v>I040456281106-0K130</v>
      </c>
    </row>
    <row r="1166" spans="1:23" x14ac:dyDescent="0.3">
      <c r="A1166" s="256" t="str">
        <f t="shared" si="72"/>
        <v>I0404562-811100K130-00001</v>
      </c>
      <c r="B1166" s="251" t="s">
        <v>11358</v>
      </c>
      <c r="C1166" s="251" t="s">
        <v>10031</v>
      </c>
      <c r="D1166" s="251" t="s">
        <v>4128</v>
      </c>
      <c r="E1166" s="251" t="s">
        <v>10543</v>
      </c>
      <c r="F1166" s="251" t="s">
        <v>9964</v>
      </c>
      <c r="G1166" s="251" t="s">
        <v>183</v>
      </c>
      <c r="H1166" s="251" t="s">
        <v>3422</v>
      </c>
      <c r="I1166" s="257" t="str">
        <f t="shared" si="73"/>
        <v>-00001</v>
      </c>
      <c r="J1166" s="251">
        <v>1</v>
      </c>
      <c r="K1166" s="251">
        <v>1</v>
      </c>
      <c r="M1166" s="251" t="s">
        <v>9958</v>
      </c>
      <c r="N1166" s="251" t="s">
        <v>11053</v>
      </c>
      <c r="O1166" s="251">
        <v>1</v>
      </c>
      <c r="Q1166" s="251" t="s">
        <v>11358</v>
      </c>
      <c r="R1166" s="251" t="s">
        <v>10017</v>
      </c>
      <c r="S1166" s="251" t="s">
        <v>182</v>
      </c>
      <c r="T1166" s="251" t="str">
        <f t="shared" si="74"/>
        <v>I0404562811100K130</v>
      </c>
      <c r="W1166" s="251" t="str">
        <f t="shared" si="75"/>
        <v>I040456281110-0K130</v>
      </c>
    </row>
    <row r="1167" spans="1:23" x14ac:dyDescent="0.3">
      <c r="A1167" s="256" t="str">
        <f t="shared" si="72"/>
        <v>I0404562-811500K130-00002</v>
      </c>
      <c r="B1167" s="251" t="s">
        <v>11359</v>
      </c>
      <c r="C1167" s="251" t="s">
        <v>10031</v>
      </c>
      <c r="D1167" s="251" t="s">
        <v>4128</v>
      </c>
      <c r="E1167" s="251" t="s">
        <v>10543</v>
      </c>
      <c r="F1167" s="251" t="s">
        <v>9966</v>
      </c>
      <c r="G1167" s="251" t="s">
        <v>191</v>
      </c>
      <c r="H1167" s="251" t="s">
        <v>3429</v>
      </c>
      <c r="I1167" s="257" t="str">
        <f t="shared" si="73"/>
        <v>-00002</v>
      </c>
      <c r="J1167" s="251">
        <v>2</v>
      </c>
      <c r="K1167" s="251">
        <v>2</v>
      </c>
      <c r="M1167" s="251" t="s">
        <v>9958</v>
      </c>
      <c r="N1167" s="251" t="s">
        <v>11053</v>
      </c>
      <c r="O1167" s="251">
        <v>2</v>
      </c>
      <c r="Q1167" s="251" t="s">
        <v>11359</v>
      </c>
      <c r="R1167" s="251" t="s">
        <v>10017</v>
      </c>
      <c r="S1167" s="251" t="s">
        <v>190</v>
      </c>
      <c r="T1167" s="251" t="str">
        <f t="shared" si="74"/>
        <v>I0404562811500K130</v>
      </c>
      <c r="W1167" s="251" t="str">
        <f t="shared" si="75"/>
        <v>I040456281150-0K130</v>
      </c>
    </row>
    <row r="1168" spans="1:23" x14ac:dyDescent="0.3">
      <c r="A1168" s="256" t="str">
        <f t="shared" si="72"/>
        <v>I0404562-811700KF31-00001</v>
      </c>
      <c r="B1168" s="251" t="s">
        <v>4129</v>
      </c>
      <c r="C1168" s="251" t="s">
        <v>10031</v>
      </c>
      <c r="D1168" s="251" t="s">
        <v>4128</v>
      </c>
      <c r="E1168" s="251" t="s">
        <v>10543</v>
      </c>
      <c r="F1168" s="251" t="s">
        <v>9968</v>
      </c>
      <c r="G1168" s="251" t="s">
        <v>533</v>
      </c>
      <c r="H1168" s="251" t="s">
        <v>5102</v>
      </c>
      <c r="I1168" s="257" t="str">
        <f t="shared" si="73"/>
        <v>-00001</v>
      </c>
      <c r="J1168" s="251">
        <v>1</v>
      </c>
      <c r="K1168" s="251">
        <v>1</v>
      </c>
      <c r="M1168" s="251" t="s">
        <v>9958</v>
      </c>
      <c r="N1168" s="251" t="s">
        <v>11053</v>
      </c>
      <c r="O1168" s="251">
        <v>1</v>
      </c>
      <c r="Q1168" s="251" t="s">
        <v>4129</v>
      </c>
      <c r="R1168" s="251" t="s">
        <v>10017</v>
      </c>
      <c r="S1168" s="251" t="s">
        <v>532</v>
      </c>
      <c r="T1168" s="251" t="str">
        <f t="shared" si="74"/>
        <v>I0404562811700KF31</v>
      </c>
      <c r="W1168" s="251" t="str">
        <f t="shared" si="75"/>
        <v>I040456281170-0KF31</v>
      </c>
    </row>
    <row r="1169" spans="1:23" x14ac:dyDescent="0.3">
      <c r="A1169" s="256" t="str">
        <f t="shared" si="72"/>
        <v>I0404562-811700KG61-00001</v>
      </c>
      <c r="B1169" s="251" t="s">
        <v>11360</v>
      </c>
      <c r="C1169" s="251" t="s">
        <v>10031</v>
      </c>
      <c r="D1169" s="251" t="s">
        <v>4128</v>
      </c>
      <c r="E1169" s="251" t="s">
        <v>10543</v>
      </c>
      <c r="F1169" s="251" t="s">
        <v>9970</v>
      </c>
      <c r="G1169" s="251" t="s">
        <v>586</v>
      </c>
      <c r="H1169" s="251" t="s">
        <v>5102</v>
      </c>
      <c r="I1169" s="257" t="str">
        <f t="shared" si="73"/>
        <v>-00001</v>
      </c>
      <c r="J1169" s="251">
        <v>1</v>
      </c>
      <c r="K1169" s="251">
        <v>1</v>
      </c>
      <c r="M1169" s="251" t="s">
        <v>9958</v>
      </c>
      <c r="N1169" s="251" t="s">
        <v>11053</v>
      </c>
      <c r="O1169" s="251">
        <v>1</v>
      </c>
      <c r="Q1169" s="251" t="s">
        <v>11360</v>
      </c>
      <c r="R1169" s="251" t="s">
        <v>10017</v>
      </c>
      <c r="S1169" s="251" t="s">
        <v>585</v>
      </c>
      <c r="T1169" s="251" t="str">
        <f t="shared" si="74"/>
        <v>I0404562811700KG61</v>
      </c>
      <c r="W1169" s="251" t="str">
        <f t="shared" si="75"/>
        <v>I040456281170-0KG61</v>
      </c>
    </row>
    <row r="1170" spans="1:23" x14ac:dyDescent="0.3">
      <c r="A1170" s="256" t="str">
        <f t="shared" si="72"/>
        <v>I0404562-815500K120-00001</v>
      </c>
      <c r="B1170" s="251" t="s">
        <v>11361</v>
      </c>
      <c r="C1170" s="251" t="s">
        <v>10031</v>
      </c>
      <c r="D1170" s="251" t="s">
        <v>4128</v>
      </c>
      <c r="E1170" s="251" t="s">
        <v>10543</v>
      </c>
      <c r="F1170" s="251" t="s">
        <v>9972</v>
      </c>
      <c r="G1170" s="251" t="s">
        <v>625</v>
      </c>
      <c r="H1170" s="251" t="s">
        <v>5202</v>
      </c>
      <c r="I1170" s="257" t="str">
        <f t="shared" si="73"/>
        <v>-00001</v>
      </c>
      <c r="J1170" s="251">
        <v>1</v>
      </c>
      <c r="K1170" s="251">
        <v>1</v>
      </c>
      <c r="M1170" s="251" t="s">
        <v>9958</v>
      </c>
      <c r="N1170" s="251" t="s">
        <v>11053</v>
      </c>
      <c r="O1170" s="251">
        <v>1</v>
      </c>
      <c r="Q1170" s="251" t="s">
        <v>11361</v>
      </c>
      <c r="R1170" s="251" t="s">
        <v>10017</v>
      </c>
      <c r="S1170" s="251" t="s">
        <v>8</v>
      </c>
      <c r="T1170" s="251" t="str">
        <f t="shared" si="74"/>
        <v>I0404562815500K120</v>
      </c>
      <c r="W1170" s="251" t="str">
        <f t="shared" si="75"/>
        <v>I040456281550-0K120</v>
      </c>
    </row>
    <row r="1171" spans="1:23" x14ac:dyDescent="0.3">
      <c r="A1171" s="256" t="str">
        <f t="shared" si="72"/>
        <v>I0404562-81550BZ850-00002</v>
      </c>
      <c r="B1171" s="251" t="s">
        <v>11362</v>
      </c>
      <c r="C1171" s="251" t="s">
        <v>10031</v>
      </c>
      <c r="D1171" s="251" t="s">
        <v>4128</v>
      </c>
      <c r="E1171" s="251" t="s">
        <v>10543</v>
      </c>
      <c r="F1171" s="251" t="s">
        <v>9974</v>
      </c>
      <c r="G1171" s="251" t="s">
        <v>5298</v>
      </c>
      <c r="H1171" s="251" t="s">
        <v>5202</v>
      </c>
      <c r="I1171" s="257" t="str">
        <f t="shared" si="73"/>
        <v>-00002</v>
      </c>
      <c r="J1171" s="251">
        <v>2</v>
      </c>
      <c r="K1171" s="251">
        <v>2</v>
      </c>
      <c r="M1171" s="251" t="s">
        <v>9958</v>
      </c>
      <c r="N1171" s="251" t="s">
        <v>11053</v>
      </c>
      <c r="O1171" s="251">
        <v>2</v>
      </c>
      <c r="Q1171" s="251" t="s">
        <v>11362</v>
      </c>
      <c r="R1171" s="251" t="s">
        <v>10017</v>
      </c>
      <c r="S1171" s="251" t="s">
        <v>4231</v>
      </c>
      <c r="T1171" s="251" t="str">
        <f t="shared" si="74"/>
        <v>I040456281550BZ850</v>
      </c>
      <c r="W1171" s="251" t="str">
        <f t="shared" si="75"/>
        <v>I040456281550-BZ850</v>
      </c>
    </row>
    <row r="1172" spans="1:23" x14ac:dyDescent="0.3">
      <c r="A1172" s="256" t="str">
        <f t="shared" si="72"/>
        <v>I0404562-815510K120-00002</v>
      </c>
      <c r="B1172" s="251" t="s">
        <v>11363</v>
      </c>
      <c r="C1172" s="251" t="s">
        <v>10031</v>
      </c>
      <c r="D1172" s="251" t="s">
        <v>4128</v>
      </c>
      <c r="E1172" s="251" t="s">
        <v>10543</v>
      </c>
      <c r="F1172" s="251" t="s">
        <v>9976</v>
      </c>
      <c r="G1172" s="251" t="s">
        <v>637</v>
      </c>
      <c r="H1172" s="251" t="s">
        <v>5203</v>
      </c>
      <c r="I1172" s="257" t="str">
        <f t="shared" si="73"/>
        <v>-00002</v>
      </c>
      <c r="J1172" s="251">
        <v>2</v>
      </c>
      <c r="K1172" s="251">
        <v>2</v>
      </c>
      <c r="M1172" s="251" t="s">
        <v>9958</v>
      </c>
      <c r="N1172" s="251" t="s">
        <v>11053</v>
      </c>
      <c r="O1172" s="251">
        <v>2</v>
      </c>
      <c r="Q1172" s="251" t="s">
        <v>11363</v>
      </c>
      <c r="R1172" s="251" t="s">
        <v>10017</v>
      </c>
      <c r="S1172" s="251" t="s">
        <v>636</v>
      </c>
      <c r="T1172" s="251" t="str">
        <f t="shared" si="74"/>
        <v>I0404562815510K120</v>
      </c>
      <c r="W1172" s="251" t="str">
        <f t="shared" si="75"/>
        <v>I040456281551-0K120</v>
      </c>
    </row>
    <row r="1173" spans="1:23" x14ac:dyDescent="0.3">
      <c r="A1173" s="256" t="str">
        <f t="shared" si="72"/>
        <v>I0404562-815510K210-00004</v>
      </c>
      <c r="B1173" s="251" t="s">
        <v>11364</v>
      </c>
      <c r="C1173" s="251" t="s">
        <v>10031</v>
      </c>
      <c r="D1173" s="251" t="s">
        <v>4128</v>
      </c>
      <c r="E1173" s="251" t="s">
        <v>10543</v>
      </c>
      <c r="F1173" s="251" t="s">
        <v>9978</v>
      </c>
      <c r="G1173" s="251" t="s">
        <v>667</v>
      </c>
      <c r="H1173" s="251" t="s">
        <v>3436</v>
      </c>
      <c r="I1173" s="257" t="str">
        <f t="shared" si="73"/>
        <v>-00004</v>
      </c>
      <c r="J1173" s="251">
        <v>4</v>
      </c>
      <c r="K1173" s="251">
        <v>4</v>
      </c>
      <c r="M1173" s="251" t="s">
        <v>9958</v>
      </c>
      <c r="N1173" s="251" t="s">
        <v>11053</v>
      </c>
      <c r="O1173" s="251">
        <v>4</v>
      </c>
      <c r="Q1173" s="251" t="s">
        <v>11364</v>
      </c>
      <c r="R1173" s="251" t="s">
        <v>10017</v>
      </c>
      <c r="S1173" s="251" t="s">
        <v>666</v>
      </c>
      <c r="T1173" s="251" t="str">
        <f t="shared" si="74"/>
        <v>I0404562815510K210</v>
      </c>
      <c r="W1173" s="251" t="str">
        <f t="shared" si="75"/>
        <v>I040456281551-0K210</v>
      </c>
    </row>
    <row r="1174" spans="1:23" x14ac:dyDescent="0.3">
      <c r="A1174" s="256" t="str">
        <f t="shared" si="72"/>
        <v>I0404562-815840K050-00001</v>
      </c>
      <c r="B1174" s="251" t="s">
        <v>11365</v>
      </c>
      <c r="C1174" s="251" t="s">
        <v>10031</v>
      </c>
      <c r="D1174" s="251" t="s">
        <v>4128</v>
      </c>
      <c r="E1174" s="251" t="s">
        <v>10543</v>
      </c>
      <c r="F1174" s="251" t="s">
        <v>9980</v>
      </c>
      <c r="G1174" s="251" t="s">
        <v>760</v>
      </c>
      <c r="H1174" s="251" t="s">
        <v>10233</v>
      </c>
      <c r="I1174" s="257" t="str">
        <f t="shared" si="73"/>
        <v>-00001</v>
      </c>
      <c r="J1174" s="251">
        <v>1</v>
      </c>
      <c r="K1174" s="251">
        <v>1</v>
      </c>
      <c r="M1174" s="251" t="s">
        <v>10007</v>
      </c>
      <c r="N1174" s="251" t="s">
        <v>11053</v>
      </c>
      <c r="O1174" s="251">
        <v>1</v>
      </c>
      <c r="Q1174" s="251" t="s">
        <v>11365</v>
      </c>
      <c r="R1174" s="251" t="s">
        <v>10017</v>
      </c>
      <c r="S1174" s="251" t="s">
        <v>759</v>
      </c>
      <c r="T1174" s="251" t="str">
        <f t="shared" si="74"/>
        <v>I0404562815840K050</v>
      </c>
      <c r="W1174" s="251" t="str">
        <f t="shared" si="75"/>
        <v>I040456281584-0K050</v>
      </c>
    </row>
    <row r="1175" spans="1:23" x14ac:dyDescent="0.3">
      <c r="A1175" s="256" t="str">
        <f t="shared" si="72"/>
        <v>I0404562-81591VT020-00001</v>
      </c>
      <c r="B1175" s="251" t="s">
        <v>11366</v>
      </c>
      <c r="C1175" s="251" t="s">
        <v>10031</v>
      </c>
      <c r="D1175" s="251" t="s">
        <v>4128</v>
      </c>
      <c r="E1175" s="251" t="s">
        <v>10543</v>
      </c>
      <c r="F1175" s="251" t="s">
        <v>9982</v>
      </c>
      <c r="G1175" s="251" t="s">
        <v>11073</v>
      </c>
      <c r="H1175" s="251" t="s">
        <v>5219</v>
      </c>
      <c r="I1175" s="257" t="str">
        <f t="shared" si="73"/>
        <v>-00001</v>
      </c>
      <c r="J1175" s="251">
        <v>1</v>
      </c>
      <c r="K1175" s="251">
        <v>1</v>
      </c>
      <c r="M1175" s="251" t="s">
        <v>9993</v>
      </c>
      <c r="N1175" s="251" t="s">
        <v>11053</v>
      </c>
      <c r="O1175" s="251">
        <v>1</v>
      </c>
      <c r="Q1175" s="251" t="s">
        <v>11366</v>
      </c>
      <c r="R1175" s="251" t="s">
        <v>10017</v>
      </c>
      <c r="S1175" s="251" t="s">
        <v>3777</v>
      </c>
      <c r="T1175" s="251" t="str">
        <f t="shared" si="74"/>
        <v>I040456281591VT020</v>
      </c>
      <c r="W1175" s="251" t="str">
        <f t="shared" si="75"/>
        <v>I040456281591-VT020</v>
      </c>
    </row>
    <row r="1176" spans="1:23" x14ac:dyDescent="0.3">
      <c r="A1176" s="256" t="str">
        <f t="shared" si="72"/>
        <v>I0404562-815940K050-00001</v>
      </c>
      <c r="B1176" s="251" t="s">
        <v>11367</v>
      </c>
      <c r="C1176" s="251" t="s">
        <v>10031</v>
      </c>
      <c r="D1176" s="251" t="s">
        <v>4128</v>
      </c>
      <c r="E1176" s="251" t="s">
        <v>10543</v>
      </c>
      <c r="F1176" s="251" t="s">
        <v>9984</v>
      </c>
      <c r="G1176" s="251" t="s">
        <v>772</v>
      </c>
      <c r="H1176" s="251" t="s">
        <v>10233</v>
      </c>
      <c r="I1176" s="257" t="str">
        <f t="shared" si="73"/>
        <v>-00001</v>
      </c>
      <c r="J1176" s="251">
        <v>1</v>
      </c>
      <c r="K1176" s="251">
        <v>1</v>
      </c>
      <c r="M1176" s="251" t="s">
        <v>10007</v>
      </c>
      <c r="N1176" s="251" t="s">
        <v>11053</v>
      </c>
      <c r="O1176" s="251">
        <v>1</v>
      </c>
      <c r="Q1176" s="251" t="s">
        <v>11367</v>
      </c>
      <c r="R1176" s="251" t="s">
        <v>10017</v>
      </c>
      <c r="S1176" s="251" t="s">
        <v>771</v>
      </c>
      <c r="T1176" s="251" t="str">
        <f t="shared" si="74"/>
        <v>I0404562815940K050</v>
      </c>
      <c r="W1176" s="251" t="str">
        <f t="shared" si="75"/>
        <v>I040456281594-0K050</v>
      </c>
    </row>
    <row r="1177" spans="1:23" x14ac:dyDescent="0.3">
      <c r="A1177" s="256" t="str">
        <f t="shared" si="72"/>
        <v>I0404563-81110VT040-00003</v>
      </c>
      <c r="B1177" s="251" t="s">
        <v>11368</v>
      </c>
      <c r="C1177" s="251" t="s">
        <v>10031</v>
      </c>
      <c r="D1177" s="251" t="s">
        <v>11369</v>
      </c>
      <c r="E1177" s="251" t="s">
        <v>10543</v>
      </c>
      <c r="F1177" s="251" t="s">
        <v>9957</v>
      </c>
      <c r="G1177" s="251" t="s">
        <v>10047</v>
      </c>
      <c r="H1177" s="251" t="s">
        <v>3422</v>
      </c>
      <c r="I1177" s="257" t="str">
        <f t="shared" si="73"/>
        <v>-00003</v>
      </c>
      <c r="J1177" s="251">
        <v>3</v>
      </c>
      <c r="K1177" s="251">
        <v>3</v>
      </c>
      <c r="M1177" s="251" t="s">
        <v>9958</v>
      </c>
      <c r="N1177" s="251" t="s">
        <v>11354</v>
      </c>
      <c r="O1177" s="251">
        <v>3</v>
      </c>
      <c r="Q1177" s="251" t="s">
        <v>11368</v>
      </c>
      <c r="R1177" s="251" t="s">
        <v>10028</v>
      </c>
      <c r="S1177" s="251" t="s">
        <v>3713</v>
      </c>
      <c r="T1177" s="251" t="str">
        <f t="shared" si="74"/>
        <v>I040456381110VT040</v>
      </c>
      <c r="W1177" s="251" t="str">
        <f t="shared" si="75"/>
        <v>I040456381110-VT040</v>
      </c>
    </row>
    <row r="1178" spans="1:23" x14ac:dyDescent="0.3">
      <c r="A1178" s="256" t="str">
        <f t="shared" si="72"/>
        <v>I0404563-81110VT080-00001</v>
      </c>
      <c r="B1178" s="251" t="s">
        <v>11370</v>
      </c>
      <c r="C1178" s="251" t="s">
        <v>10031</v>
      </c>
      <c r="D1178" s="251" t="s">
        <v>11369</v>
      </c>
      <c r="E1178" s="251" t="s">
        <v>10543</v>
      </c>
      <c r="F1178" s="251" t="s">
        <v>9962</v>
      </c>
      <c r="G1178" s="251" t="s">
        <v>4985</v>
      </c>
      <c r="H1178" s="251" t="s">
        <v>3422</v>
      </c>
      <c r="I1178" s="257" t="str">
        <f t="shared" si="73"/>
        <v>-00001</v>
      </c>
      <c r="J1178" s="251">
        <v>1</v>
      </c>
      <c r="K1178" s="251">
        <v>1</v>
      </c>
      <c r="M1178" s="251" t="s">
        <v>9958</v>
      </c>
      <c r="N1178" s="251" t="s">
        <v>11354</v>
      </c>
      <c r="O1178" s="251">
        <v>1</v>
      </c>
      <c r="Q1178" s="251" t="s">
        <v>11370</v>
      </c>
      <c r="R1178" s="251" t="s">
        <v>10028</v>
      </c>
      <c r="S1178" s="251" t="s">
        <v>3719</v>
      </c>
      <c r="T1178" s="251" t="str">
        <f t="shared" si="74"/>
        <v>I040456381110VT080</v>
      </c>
      <c r="W1178" s="251" t="str">
        <f t="shared" si="75"/>
        <v>I040456381110-VT080</v>
      </c>
    </row>
    <row r="1179" spans="1:23" x14ac:dyDescent="0.3">
      <c r="A1179" s="256" t="str">
        <f t="shared" si="72"/>
        <v>I0404563-81110VT100-00002</v>
      </c>
      <c r="B1179" s="251" t="s">
        <v>11371</v>
      </c>
      <c r="C1179" s="251" t="s">
        <v>10031</v>
      </c>
      <c r="D1179" s="251" t="s">
        <v>11369</v>
      </c>
      <c r="E1179" s="251" t="s">
        <v>10543</v>
      </c>
      <c r="F1179" s="251" t="s">
        <v>9964</v>
      </c>
      <c r="G1179" s="251" t="s">
        <v>10049</v>
      </c>
      <c r="H1179" s="251" t="s">
        <v>3422</v>
      </c>
      <c r="I1179" s="257" t="str">
        <f t="shared" si="73"/>
        <v>-00002</v>
      </c>
      <c r="J1179" s="251">
        <v>2</v>
      </c>
      <c r="K1179" s="251">
        <v>2</v>
      </c>
      <c r="M1179" s="251" t="s">
        <v>9958</v>
      </c>
      <c r="N1179" s="251" t="s">
        <v>11354</v>
      </c>
      <c r="O1179" s="251">
        <v>2</v>
      </c>
      <c r="Q1179" s="251" t="s">
        <v>11371</v>
      </c>
      <c r="R1179" s="251" t="s">
        <v>10028</v>
      </c>
      <c r="S1179" s="251" t="s">
        <v>3723</v>
      </c>
      <c r="T1179" s="251" t="str">
        <f t="shared" si="74"/>
        <v>I040456381110VT100</v>
      </c>
      <c r="W1179" s="251" t="str">
        <f t="shared" si="75"/>
        <v>I040456381110-VT100</v>
      </c>
    </row>
    <row r="1180" spans="1:23" x14ac:dyDescent="0.3">
      <c r="A1180" s="256" t="str">
        <f t="shared" si="72"/>
        <v>I0404563-811300K300-00001</v>
      </c>
      <c r="B1180" s="251" t="s">
        <v>11372</v>
      </c>
      <c r="C1180" s="251" t="s">
        <v>10031</v>
      </c>
      <c r="D1180" s="251" t="s">
        <v>11369</v>
      </c>
      <c r="E1180" s="251" t="s">
        <v>10543</v>
      </c>
      <c r="F1180" s="251" t="s">
        <v>9966</v>
      </c>
      <c r="G1180" s="251" t="s">
        <v>230</v>
      </c>
      <c r="H1180" s="251" t="s">
        <v>5092</v>
      </c>
      <c r="I1180" s="257" t="str">
        <f t="shared" si="73"/>
        <v>-00001</v>
      </c>
      <c r="J1180" s="251">
        <v>1</v>
      </c>
      <c r="K1180" s="251">
        <v>1</v>
      </c>
      <c r="M1180" s="251" t="s">
        <v>9958</v>
      </c>
      <c r="N1180" s="251" t="s">
        <v>11354</v>
      </c>
      <c r="O1180" s="251">
        <v>1</v>
      </c>
      <c r="Q1180" s="251" t="s">
        <v>11372</v>
      </c>
      <c r="R1180" s="251" t="s">
        <v>10028</v>
      </c>
      <c r="S1180" s="251" t="s">
        <v>229</v>
      </c>
      <c r="T1180" s="251" t="str">
        <f t="shared" si="74"/>
        <v>I0404563811300K300</v>
      </c>
      <c r="W1180" s="251" t="str">
        <f t="shared" si="75"/>
        <v>I040456381130-0K300</v>
      </c>
    </row>
    <row r="1181" spans="1:23" x14ac:dyDescent="0.3">
      <c r="A1181" s="256" t="str">
        <f t="shared" si="72"/>
        <v>I0404563-811300K310-00002</v>
      </c>
      <c r="B1181" s="251" t="s">
        <v>11373</v>
      </c>
      <c r="C1181" s="251" t="s">
        <v>10031</v>
      </c>
      <c r="D1181" s="251" t="s">
        <v>11369</v>
      </c>
      <c r="E1181" s="251" t="s">
        <v>10543</v>
      </c>
      <c r="F1181" s="251" t="s">
        <v>9968</v>
      </c>
      <c r="G1181" s="251" t="s">
        <v>246</v>
      </c>
      <c r="H1181" s="251" t="s">
        <v>5092</v>
      </c>
      <c r="I1181" s="257" t="str">
        <f t="shared" si="73"/>
        <v>-00002</v>
      </c>
      <c r="J1181" s="251">
        <v>2</v>
      </c>
      <c r="K1181" s="251">
        <v>2</v>
      </c>
      <c r="M1181" s="251" t="s">
        <v>9958</v>
      </c>
      <c r="N1181" s="251" t="s">
        <v>11354</v>
      </c>
      <c r="O1181" s="251">
        <v>2</v>
      </c>
      <c r="Q1181" s="251" t="s">
        <v>11373</v>
      </c>
      <c r="R1181" s="251" t="s">
        <v>10028</v>
      </c>
      <c r="S1181" s="251" t="s">
        <v>245</v>
      </c>
      <c r="T1181" s="251" t="str">
        <f t="shared" si="74"/>
        <v>I0404563811300K310</v>
      </c>
      <c r="W1181" s="251" t="str">
        <f t="shared" si="75"/>
        <v>I040456381130-0K310</v>
      </c>
    </row>
    <row r="1182" spans="1:23" x14ac:dyDescent="0.3">
      <c r="A1182" s="256" t="str">
        <f t="shared" si="72"/>
        <v>I0404563-81150VT040-00003</v>
      </c>
      <c r="B1182" s="251" t="s">
        <v>11374</v>
      </c>
      <c r="C1182" s="251" t="s">
        <v>10031</v>
      </c>
      <c r="D1182" s="251" t="s">
        <v>11369</v>
      </c>
      <c r="E1182" s="251" t="s">
        <v>10543</v>
      </c>
      <c r="F1182" s="251" t="s">
        <v>9970</v>
      </c>
      <c r="G1182" s="251" t="s">
        <v>10051</v>
      </c>
      <c r="H1182" s="251" t="s">
        <v>3429</v>
      </c>
      <c r="I1182" s="257" t="str">
        <f t="shared" si="73"/>
        <v>-00003</v>
      </c>
      <c r="J1182" s="251">
        <v>3</v>
      </c>
      <c r="K1182" s="251">
        <v>3</v>
      </c>
      <c r="M1182" s="251" t="s">
        <v>9958</v>
      </c>
      <c r="N1182" s="251" t="s">
        <v>11354</v>
      </c>
      <c r="O1182" s="251">
        <v>3</v>
      </c>
      <c r="Q1182" s="251" t="s">
        <v>11374</v>
      </c>
      <c r="R1182" s="251" t="s">
        <v>10028</v>
      </c>
      <c r="S1182" s="251" t="s">
        <v>3725</v>
      </c>
      <c r="T1182" s="251" t="str">
        <f t="shared" si="74"/>
        <v>I040456381150VT040</v>
      </c>
      <c r="W1182" s="251" t="str">
        <f t="shared" si="75"/>
        <v>I040456381150-VT040</v>
      </c>
    </row>
    <row r="1183" spans="1:23" x14ac:dyDescent="0.3">
      <c r="A1183" s="256" t="str">
        <f t="shared" si="72"/>
        <v>I0404563-81150VT080-00002</v>
      </c>
      <c r="B1183" s="251" t="s">
        <v>11375</v>
      </c>
      <c r="C1183" s="251" t="s">
        <v>10031</v>
      </c>
      <c r="D1183" s="251" t="s">
        <v>11369</v>
      </c>
      <c r="E1183" s="251" t="s">
        <v>10543</v>
      </c>
      <c r="F1183" s="251" t="s">
        <v>9972</v>
      </c>
      <c r="G1183" s="251" t="s">
        <v>10242</v>
      </c>
      <c r="H1183" s="251" t="s">
        <v>3429</v>
      </c>
      <c r="I1183" s="257" t="str">
        <f t="shared" si="73"/>
        <v>-00002</v>
      </c>
      <c r="J1183" s="251">
        <v>2</v>
      </c>
      <c r="K1183" s="251">
        <v>2</v>
      </c>
      <c r="M1183" s="251" t="s">
        <v>9958</v>
      </c>
      <c r="N1183" s="251" t="s">
        <v>11354</v>
      </c>
      <c r="O1183" s="251">
        <v>2</v>
      </c>
      <c r="Q1183" s="251" t="s">
        <v>11375</v>
      </c>
      <c r="R1183" s="251" t="s">
        <v>10028</v>
      </c>
      <c r="S1183" s="251" t="s">
        <v>3731</v>
      </c>
      <c r="T1183" s="251" t="str">
        <f t="shared" si="74"/>
        <v>I040456381150VT080</v>
      </c>
      <c r="W1183" s="251" t="str">
        <f t="shared" si="75"/>
        <v>I040456381150-VT080</v>
      </c>
    </row>
    <row r="1184" spans="1:23" x14ac:dyDescent="0.3">
      <c r="A1184" s="256" t="str">
        <f t="shared" si="72"/>
        <v>I0404563-81150VT100-00002</v>
      </c>
      <c r="B1184" s="251" t="s">
        <v>11376</v>
      </c>
      <c r="C1184" s="251" t="s">
        <v>10031</v>
      </c>
      <c r="D1184" s="251" t="s">
        <v>11369</v>
      </c>
      <c r="E1184" s="251" t="s">
        <v>10543</v>
      </c>
      <c r="F1184" s="251" t="s">
        <v>9974</v>
      </c>
      <c r="G1184" s="251" t="s">
        <v>4999</v>
      </c>
      <c r="H1184" s="251" t="s">
        <v>3429</v>
      </c>
      <c r="I1184" s="257" t="str">
        <f t="shared" si="73"/>
        <v>-00002</v>
      </c>
      <c r="J1184" s="251">
        <v>2</v>
      </c>
      <c r="K1184" s="251">
        <v>2</v>
      </c>
      <c r="M1184" s="251" t="s">
        <v>9958</v>
      </c>
      <c r="N1184" s="251" t="s">
        <v>11354</v>
      </c>
      <c r="O1184" s="251">
        <v>2</v>
      </c>
      <c r="Q1184" s="251" t="s">
        <v>11376</v>
      </c>
      <c r="R1184" s="251" t="s">
        <v>10028</v>
      </c>
      <c r="S1184" s="251" t="s">
        <v>3735</v>
      </c>
      <c r="T1184" s="251" t="str">
        <f t="shared" si="74"/>
        <v>I040456381150VT100</v>
      </c>
      <c r="W1184" s="251" t="str">
        <f t="shared" si="75"/>
        <v>I040456381150-VT100</v>
      </c>
    </row>
    <row r="1185" spans="1:23" x14ac:dyDescent="0.3">
      <c r="A1185" s="256" t="str">
        <f t="shared" si="72"/>
        <v>I0404563-811700K310-00001</v>
      </c>
      <c r="B1185" s="251" t="s">
        <v>11377</v>
      </c>
      <c r="C1185" s="251" t="s">
        <v>10031</v>
      </c>
      <c r="D1185" s="251" t="s">
        <v>11369</v>
      </c>
      <c r="E1185" s="251" t="s">
        <v>10543</v>
      </c>
      <c r="F1185" s="251" t="s">
        <v>9976</v>
      </c>
      <c r="G1185" s="251" t="s">
        <v>254</v>
      </c>
      <c r="H1185" s="251" t="s">
        <v>5094</v>
      </c>
      <c r="I1185" s="257" t="str">
        <f t="shared" si="73"/>
        <v>-00001</v>
      </c>
      <c r="J1185" s="251">
        <v>1</v>
      </c>
      <c r="K1185" s="251">
        <v>1</v>
      </c>
      <c r="M1185" s="251" t="s">
        <v>9958</v>
      </c>
      <c r="N1185" s="251" t="s">
        <v>11354</v>
      </c>
      <c r="O1185" s="251">
        <v>1</v>
      </c>
      <c r="Q1185" s="251" t="s">
        <v>11377</v>
      </c>
      <c r="R1185" s="251" t="s">
        <v>10028</v>
      </c>
      <c r="S1185" s="251" t="s">
        <v>253</v>
      </c>
      <c r="T1185" s="251" t="str">
        <f t="shared" si="74"/>
        <v>I0404563811700K310</v>
      </c>
      <c r="W1185" s="251" t="str">
        <f t="shared" si="75"/>
        <v>I040456381170-0K310</v>
      </c>
    </row>
    <row r="1186" spans="1:23" x14ac:dyDescent="0.3">
      <c r="A1186" s="256" t="str">
        <f t="shared" si="72"/>
        <v>I0404563-812100K031-00001</v>
      </c>
      <c r="B1186" s="251" t="s">
        <v>11378</v>
      </c>
      <c r="C1186" s="251" t="s">
        <v>10031</v>
      </c>
      <c r="D1186" s="251" t="s">
        <v>11369</v>
      </c>
      <c r="E1186" s="251" t="s">
        <v>10543</v>
      </c>
      <c r="F1186" s="251" t="s">
        <v>9978</v>
      </c>
      <c r="G1186" s="251" t="s">
        <v>593</v>
      </c>
      <c r="H1186" s="251" t="s">
        <v>5163</v>
      </c>
      <c r="I1186" s="257" t="str">
        <f t="shared" si="73"/>
        <v>-00001</v>
      </c>
      <c r="J1186" s="251">
        <v>1</v>
      </c>
      <c r="K1186" s="251">
        <v>1</v>
      </c>
      <c r="M1186" s="251" t="s">
        <v>9993</v>
      </c>
      <c r="N1186" s="251" t="s">
        <v>11354</v>
      </c>
      <c r="O1186" s="251">
        <v>1</v>
      </c>
      <c r="Q1186" s="251" t="s">
        <v>11378</v>
      </c>
      <c r="R1186" s="251" t="s">
        <v>10028</v>
      </c>
      <c r="S1186" s="251" t="s">
        <v>592</v>
      </c>
      <c r="T1186" s="251" t="str">
        <f t="shared" si="74"/>
        <v>I0404563812100K031</v>
      </c>
      <c r="W1186" s="251" t="str">
        <f t="shared" si="75"/>
        <v>I040456381210-0K031</v>
      </c>
    </row>
    <row r="1187" spans="1:23" x14ac:dyDescent="0.3">
      <c r="A1187" s="256" t="str">
        <f t="shared" si="72"/>
        <v>I0404563-812200K031-00001</v>
      </c>
      <c r="B1187" s="251" t="s">
        <v>11379</v>
      </c>
      <c r="C1187" s="251" t="s">
        <v>10031</v>
      </c>
      <c r="D1187" s="251" t="s">
        <v>11369</v>
      </c>
      <c r="E1187" s="251" t="s">
        <v>10543</v>
      </c>
      <c r="F1187" s="251" t="s">
        <v>9980</v>
      </c>
      <c r="G1187" s="251" t="s">
        <v>601</v>
      </c>
      <c r="H1187" s="251" t="s">
        <v>5165</v>
      </c>
      <c r="I1187" s="257" t="str">
        <f t="shared" si="73"/>
        <v>-00001</v>
      </c>
      <c r="J1187" s="251">
        <v>1</v>
      </c>
      <c r="K1187" s="251">
        <v>1</v>
      </c>
      <c r="M1187" s="251" t="s">
        <v>9993</v>
      </c>
      <c r="N1187" s="251" t="s">
        <v>11354</v>
      </c>
      <c r="O1187" s="251">
        <v>1</v>
      </c>
      <c r="Q1187" s="251" t="s">
        <v>11379</v>
      </c>
      <c r="R1187" s="251" t="s">
        <v>10028</v>
      </c>
      <c r="S1187" s="251" t="s">
        <v>600</v>
      </c>
      <c r="T1187" s="251" t="str">
        <f t="shared" si="74"/>
        <v>I0404563812200K031</v>
      </c>
      <c r="W1187" s="251" t="str">
        <f t="shared" si="75"/>
        <v>I040456381220-0K031</v>
      </c>
    </row>
    <row r="1188" spans="1:23" x14ac:dyDescent="0.3">
      <c r="A1188" s="256" t="str">
        <f t="shared" si="72"/>
        <v>I0404563-812200K090-00001</v>
      </c>
      <c r="B1188" s="251" t="s">
        <v>11380</v>
      </c>
      <c r="C1188" s="251" t="s">
        <v>10031</v>
      </c>
      <c r="D1188" s="251" t="s">
        <v>11369</v>
      </c>
      <c r="E1188" s="251" t="s">
        <v>10543</v>
      </c>
      <c r="F1188" s="251" t="s">
        <v>9982</v>
      </c>
      <c r="G1188" s="251" t="s">
        <v>618</v>
      </c>
      <c r="H1188" s="251" t="s">
        <v>5169</v>
      </c>
      <c r="I1188" s="257" t="str">
        <f t="shared" si="73"/>
        <v>-00001</v>
      </c>
      <c r="J1188" s="251">
        <v>1</v>
      </c>
      <c r="K1188" s="251">
        <v>1</v>
      </c>
      <c r="M1188" s="251" t="s">
        <v>9993</v>
      </c>
      <c r="N1188" s="251" t="s">
        <v>11354</v>
      </c>
      <c r="O1188" s="251">
        <v>1</v>
      </c>
      <c r="Q1188" s="251" t="s">
        <v>11380</v>
      </c>
      <c r="R1188" s="251" t="s">
        <v>10028</v>
      </c>
      <c r="S1188" s="251" t="s">
        <v>617</v>
      </c>
      <c r="T1188" s="251" t="str">
        <f t="shared" si="74"/>
        <v>I0404563812200K090</v>
      </c>
      <c r="W1188" s="251" t="str">
        <f t="shared" si="75"/>
        <v>I040456381220-0K090</v>
      </c>
    </row>
    <row r="1189" spans="1:23" x14ac:dyDescent="0.3">
      <c r="A1189" s="256" t="str">
        <f t="shared" si="72"/>
        <v>I0404563-815500K080-00002</v>
      </c>
      <c r="B1189" s="251" t="s">
        <v>11381</v>
      </c>
      <c r="C1189" s="251" t="s">
        <v>10031</v>
      </c>
      <c r="D1189" s="251" t="s">
        <v>11369</v>
      </c>
      <c r="E1189" s="251" t="s">
        <v>10543</v>
      </c>
      <c r="F1189" s="251" t="s">
        <v>9984</v>
      </c>
      <c r="G1189" s="251" t="s">
        <v>151</v>
      </c>
      <c r="H1189" s="251" t="s">
        <v>5045</v>
      </c>
      <c r="I1189" s="257" t="str">
        <f t="shared" si="73"/>
        <v>-00002</v>
      </c>
      <c r="J1189" s="251">
        <v>2</v>
      </c>
      <c r="K1189" s="251">
        <v>2</v>
      </c>
      <c r="M1189" s="251" t="s">
        <v>9958</v>
      </c>
      <c r="N1189" s="251" t="s">
        <v>11354</v>
      </c>
      <c r="O1189" s="251">
        <v>2</v>
      </c>
      <c r="Q1189" s="251" t="s">
        <v>11381</v>
      </c>
      <c r="R1189" s="251" t="s">
        <v>10028</v>
      </c>
      <c r="S1189" s="251" t="s">
        <v>150</v>
      </c>
      <c r="T1189" s="251" t="str">
        <f t="shared" si="74"/>
        <v>I0404563815500K080</v>
      </c>
      <c r="W1189" s="251" t="str">
        <f t="shared" si="75"/>
        <v>I040456381550-0K080</v>
      </c>
    </row>
    <row r="1190" spans="1:23" x14ac:dyDescent="0.3">
      <c r="A1190" s="256" t="str">
        <f t="shared" si="72"/>
        <v>I0404563-81550VT050-00004</v>
      </c>
      <c r="B1190" s="251" t="s">
        <v>11382</v>
      </c>
      <c r="C1190" s="251" t="s">
        <v>10031</v>
      </c>
      <c r="D1190" s="251" t="s">
        <v>11369</v>
      </c>
      <c r="E1190" s="251" t="s">
        <v>10543</v>
      </c>
      <c r="F1190" s="251" t="s">
        <v>9986</v>
      </c>
      <c r="G1190" s="251" t="s">
        <v>5265</v>
      </c>
      <c r="H1190" s="251" t="s">
        <v>5202</v>
      </c>
      <c r="I1190" s="257" t="str">
        <f t="shared" si="73"/>
        <v>-00004</v>
      </c>
      <c r="J1190" s="251">
        <v>4</v>
      </c>
      <c r="K1190" s="251">
        <v>4</v>
      </c>
      <c r="M1190" s="251" t="s">
        <v>9958</v>
      </c>
      <c r="N1190" s="251" t="s">
        <v>11354</v>
      </c>
      <c r="O1190" s="251">
        <v>4</v>
      </c>
      <c r="Q1190" s="251" t="s">
        <v>11382</v>
      </c>
      <c r="R1190" s="251" t="s">
        <v>10028</v>
      </c>
      <c r="S1190" s="251" t="s">
        <v>3740</v>
      </c>
      <c r="T1190" s="251" t="str">
        <f t="shared" si="74"/>
        <v>I040456381550VT050</v>
      </c>
      <c r="W1190" s="251" t="str">
        <f t="shared" si="75"/>
        <v>I040456381550-VT050</v>
      </c>
    </row>
    <row r="1191" spans="1:23" x14ac:dyDescent="0.3">
      <c r="A1191" s="256" t="str">
        <f t="shared" si="72"/>
        <v>I0404563-81551VT020-00001</v>
      </c>
      <c r="B1191" s="251" t="s">
        <v>11383</v>
      </c>
      <c r="C1191" s="251" t="s">
        <v>10031</v>
      </c>
      <c r="D1191" s="251" t="s">
        <v>11369</v>
      </c>
      <c r="E1191" s="251" t="s">
        <v>10543</v>
      </c>
      <c r="F1191" s="251" t="s">
        <v>9988</v>
      </c>
      <c r="G1191" s="251" t="s">
        <v>10060</v>
      </c>
      <c r="H1191" s="251" t="s">
        <v>3436</v>
      </c>
      <c r="I1191" s="257" t="str">
        <f t="shared" si="73"/>
        <v>-00001</v>
      </c>
      <c r="J1191" s="251">
        <v>1</v>
      </c>
      <c r="K1191" s="251">
        <v>1</v>
      </c>
      <c r="M1191" s="251" t="s">
        <v>9958</v>
      </c>
      <c r="N1191" s="251" t="s">
        <v>11354</v>
      </c>
      <c r="O1191" s="251">
        <v>1</v>
      </c>
      <c r="Q1191" s="251" t="s">
        <v>11383</v>
      </c>
      <c r="R1191" s="251" t="s">
        <v>10028</v>
      </c>
      <c r="S1191" s="251" t="s">
        <v>3761</v>
      </c>
      <c r="T1191" s="251" t="str">
        <f t="shared" si="74"/>
        <v>I040456381551VT020</v>
      </c>
      <c r="W1191" s="251" t="str">
        <f t="shared" si="75"/>
        <v>I040456381551-VT020</v>
      </c>
    </row>
    <row r="1192" spans="1:23" x14ac:dyDescent="0.3">
      <c r="A1192" s="256" t="str">
        <f t="shared" si="72"/>
        <v>I0404563-81551VT050-00001</v>
      </c>
      <c r="B1192" s="251" t="s">
        <v>11384</v>
      </c>
      <c r="C1192" s="251" t="s">
        <v>10031</v>
      </c>
      <c r="D1192" s="251" t="s">
        <v>11369</v>
      </c>
      <c r="E1192" s="251" t="s">
        <v>10543</v>
      </c>
      <c r="F1192" s="251" t="s">
        <v>9990</v>
      </c>
      <c r="G1192" s="251" t="s">
        <v>10062</v>
      </c>
      <c r="H1192" s="251" t="s">
        <v>3436</v>
      </c>
      <c r="I1192" s="257" t="str">
        <f t="shared" si="73"/>
        <v>-00001</v>
      </c>
      <c r="J1192" s="251">
        <v>1</v>
      </c>
      <c r="K1192" s="251">
        <v>1</v>
      </c>
      <c r="M1192" s="251" t="s">
        <v>9958</v>
      </c>
      <c r="N1192" s="251" t="s">
        <v>11354</v>
      </c>
      <c r="O1192" s="251">
        <v>1</v>
      </c>
      <c r="Q1192" s="251" t="s">
        <v>11384</v>
      </c>
      <c r="R1192" s="251" t="s">
        <v>10028</v>
      </c>
      <c r="S1192" s="251" t="s">
        <v>3763</v>
      </c>
      <c r="T1192" s="251" t="str">
        <f t="shared" si="74"/>
        <v>I040456381551VT050</v>
      </c>
      <c r="W1192" s="251" t="str">
        <f t="shared" si="75"/>
        <v>I040456381551-VT050</v>
      </c>
    </row>
    <row r="1193" spans="1:23" x14ac:dyDescent="0.3">
      <c r="A1193" s="256" t="str">
        <f t="shared" si="72"/>
        <v>I0404563-815600K080-00001</v>
      </c>
      <c r="B1193" s="251" t="s">
        <v>11385</v>
      </c>
      <c r="C1193" s="251" t="s">
        <v>10031</v>
      </c>
      <c r="D1193" s="251" t="s">
        <v>11369</v>
      </c>
      <c r="E1193" s="251" t="s">
        <v>10543</v>
      </c>
      <c r="F1193" s="251" t="s">
        <v>9992</v>
      </c>
      <c r="G1193" s="251" t="s">
        <v>164</v>
      </c>
      <c r="H1193" s="251" t="s">
        <v>5047</v>
      </c>
      <c r="I1193" s="257" t="str">
        <f t="shared" si="73"/>
        <v>-00001</v>
      </c>
      <c r="J1193" s="251">
        <v>1</v>
      </c>
      <c r="K1193" s="251">
        <v>1</v>
      </c>
      <c r="M1193" s="251" t="s">
        <v>9958</v>
      </c>
      <c r="N1193" s="251" t="s">
        <v>11354</v>
      </c>
      <c r="O1193" s="251">
        <v>1</v>
      </c>
      <c r="Q1193" s="251" t="s">
        <v>11385</v>
      </c>
      <c r="R1193" s="251" t="s">
        <v>10028</v>
      </c>
      <c r="S1193" s="251" t="s">
        <v>163</v>
      </c>
      <c r="T1193" s="251" t="str">
        <f t="shared" si="74"/>
        <v>I0404563815600K080</v>
      </c>
      <c r="W1193" s="251" t="str">
        <f t="shared" si="75"/>
        <v>I040456381560-0K080</v>
      </c>
    </row>
    <row r="1194" spans="1:23" x14ac:dyDescent="0.3">
      <c r="A1194" s="256" t="str">
        <f t="shared" si="72"/>
        <v>I0404563-81560VT020-00002</v>
      </c>
      <c r="B1194" s="251" t="s">
        <v>11386</v>
      </c>
      <c r="C1194" s="251" t="s">
        <v>10031</v>
      </c>
      <c r="D1194" s="251" t="s">
        <v>11369</v>
      </c>
      <c r="E1194" s="251" t="s">
        <v>10543</v>
      </c>
      <c r="F1194" s="251" t="s">
        <v>9995</v>
      </c>
      <c r="G1194" s="251" t="s">
        <v>10065</v>
      </c>
      <c r="H1194" s="251" t="s">
        <v>5204</v>
      </c>
      <c r="I1194" s="257" t="str">
        <f t="shared" si="73"/>
        <v>-00002</v>
      </c>
      <c r="J1194" s="251">
        <v>2</v>
      </c>
      <c r="K1194" s="251">
        <v>2</v>
      </c>
      <c r="M1194" s="251" t="s">
        <v>9958</v>
      </c>
      <c r="N1194" s="251" t="s">
        <v>11354</v>
      </c>
      <c r="O1194" s="251">
        <v>2</v>
      </c>
      <c r="Q1194" s="251" t="s">
        <v>11386</v>
      </c>
      <c r="R1194" s="251" t="s">
        <v>10028</v>
      </c>
      <c r="S1194" s="251" t="s">
        <v>3743</v>
      </c>
      <c r="T1194" s="251" t="str">
        <f t="shared" si="74"/>
        <v>I040456381560VT020</v>
      </c>
      <c r="W1194" s="251" t="str">
        <f t="shared" si="75"/>
        <v>I040456381560-VT020</v>
      </c>
    </row>
    <row r="1195" spans="1:23" x14ac:dyDescent="0.3">
      <c r="A1195" s="256" t="str">
        <f t="shared" si="72"/>
        <v>I0404563-81561VT020-00001</v>
      </c>
      <c r="B1195" s="251" t="s">
        <v>11387</v>
      </c>
      <c r="C1195" s="251" t="s">
        <v>10031</v>
      </c>
      <c r="D1195" s="251" t="s">
        <v>11369</v>
      </c>
      <c r="E1195" s="251" t="s">
        <v>10543</v>
      </c>
      <c r="F1195" s="251" t="s">
        <v>9997</v>
      </c>
      <c r="G1195" s="251" t="s">
        <v>10256</v>
      </c>
      <c r="H1195" s="251" t="s">
        <v>3443</v>
      </c>
      <c r="I1195" s="257" t="str">
        <f t="shared" si="73"/>
        <v>-00001</v>
      </c>
      <c r="J1195" s="251">
        <v>1</v>
      </c>
      <c r="K1195" s="251">
        <v>1</v>
      </c>
      <c r="M1195" s="251" t="s">
        <v>9958</v>
      </c>
      <c r="N1195" s="251" t="s">
        <v>11354</v>
      </c>
      <c r="O1195" s="251">
        <v>1</v>
      </c>
      <c r="Q1195" s="251" t="s">
        <v>11387</v>
      </c>
      <c r="R1195" s="251" t="s">
        <v>10028</v>
      </c>
      <c r="S1195" s="251" t="s">
        <v>3767</v>
      </c>
      <c r="T1195" s="251" t="str">
        <f t="shared" si="74"/>
        <v>I040456381561VT020</v>
      </c>
      <c r="W1195" s="251" t="str">
        <f t="shared" si="75"/>
        <v>I040456381561-VT020</v>
      </c>
    </row>
    <row r="1196" spans="1:23" x14ac:dyDescent="0.3">
      <c r="A1196" s="256" t="str">
        <f t="shared" si="72"/>
        <v>I0404563-81561VT050-00001</v>
      </c>
      <c r="B1196" s="251" t="s">
        <v>11388</v>
      </c>
      <c r="C1196" s="251" t="s">
        <v>10031</v>
      </c>
      <c r="D1196" s="251" t="s">
        <v>11369</v>
      </c>
      <c r="E1196" s="251" t="s">
        <v>10543</v>
      </c>
      <c r="F1196" s="251" t="s">
        <v>10000</v>
      </c>
      <c r="G1196" s="251" t="s">
        <v>10258</v>
      </c>
      <c r="H1196" s="251" t="s">
        <v>3443</v>
      </c>
      <c r="I1196" s="257" t="str">
        <f t="shared" si="73"/>
        <v>-00001</v>
      </c>
      <c r="J1196" s="251">
        <v>1</v>
      </c>
      <c r="K1196" s="251">
        <v>1</v>
      </c>
      <c r="M1196" s="251" t="s">
        <v>9958</v>
      </c>
      <c r="N1196" s="251" t="s">
        <v>11354</v>
      </c>
      <c r="O1196" s="251">
        <v>1</v>
      </c>
      <c r="Q1196" s="251" t="s">
        <v>11388</v>
      </c>
      <c r="R1196" s="251" t="s">
        <v>10028</v>
      </c>
      <c r="S1196" s="251" t="s">
        <v>3769</v>
      </c>
      <c r="T1196" s="251" t="str">
        <f t="shared" si="74"/>
        <v>I040456381561VT050</v>
      </c>
      <c r="W1196" s="251" t="str">
        <f t="shared" si="75"/>
        <v>I040456381561-VT050</v>
      </c>
    </row>
    <row r="1197" spans="1:23" x14ac:dyDescent="0.3">
      <c r="A1197" s="256" t="str">
        <f t="shared" si="72"/>
        <v>I0404563-81580VT010-00001</v>
      </c>
      <c r="B1197" s="251" t="s">
        <v>11389</v>
      </c>
      <c r="C1197" s="251" t="s">
        <v>10031</v>
      </c>
      <c r="D1197" s="251" t="s">
        <v>11369</v>
      </c>
      <c r="E1197" s="251" t="s">
        <v>10543</v>
      </c>
      <c r="F1197" s="251" t="s">
        <v>10002</v>
      </c>
      <c r="G1197" s="251" t="s">
        <v>5289</v>
      </c>
      <c r="H1197" s="251" t="s">
        <v>758</v>
      </c>
      <c r="I1197" s="257" t="str">
        <f t="shared" si="73"/>
        <v>-00001</v>
      </c>
      <c r="J1197" s="251">
        <v>1</v>
      </c>
      <c r="K1197" s="251">
        <v>1</v>
      </c>
      <c r="M1197" s="251" t="s">
        <v>9993</v>
      </c>
      <c r="N1197" s="251" t="s">
        <v>11354</v>
      </c>
      <c r="O1197" s="251">
        <v>1</v>
      </c>
      <c r="Q1197" s="251" t="s">
        <v>11389</v>
      </c>
      <c r="R1197" s="251" t="s">
        <v>10028</v>
      </c>
      <c r="S1197" s="251" t="s">
        <v>3749</v>
      </c>
      <c r="T1197" s="251" t="str">
        <f t="shared" si="74"/>
        <v>I040456381580VT010</v>
      </c>
      <c r="W1197" s="251" t="str">
        <f t="shared" si="75"/>
        <v>I040456381580-VT010</v>
      </c>
    </row>
    <row r="1198" spans="1:23" x14ac:dyDescent="0.3">
      <c r="A1198" s="256" t="str">
        <f t="shared" si="72"/>
        <v>I0404563-81580VT020-00003</v>
      </c>
      <c r="B1198" s="251" t="s">
        <v>11390</v>
      </c>
      <c r="C1198" s="251" t="s">
        <v>10031</v>
      </c>
      <c r="D1198" s="251" t="s">
        <v>11369</v>
      </c>
      <c r="E1198" s="251" t="s">
        <v>10543</v>
      </c>
      <c r="F1198" s="251" t="s">
        <v>10005</v>
      </c>
      <c r="G1198" s="251" t="s">
        <v>10071</v>
      </c>
      <c r="H1198" s="251" t="s">
        <v>758</v>
      </c>
      <c r="I1198" s="257" t="str">
        <f t="shared" si="73"/>
        <v>-00003</v>
      </c>
      <c r="J1198" s="251">
        <v>3</v>
      </c>
      <c r="K1198" s="251">
        <v>3</v>
      </c>
      <c r="M1198" s="251" t="s">
        <v>9958</v>
      </c>
      <c r="N1198" s="251" t="s">
        <v>11354</v>
      </c>
      <c r="O1198" s="251">
        <v>3</v>
      </c>
      <c r="Q1198" s="251" t="s">
        <v>11390</v>
      </c>
      <c r="R1198" s="251" t="s">
        <v>10028</v>
      </c>
      <c r="S1198" s="251" t="s">
        <v>3752</v>
      </c>
      <c r="T1198" s="251" t="str">
        <f t="shared" si="74"/>
        <v>I040456381580VT020</v>
      </c>
      <c r="W1198" s="251" t="str">
        <f t="shared" si="75"/>
        <v>I040456381580-VT020</v>
      </c>
    </row>
    <row r="1199" spans="1:23" x14ac:dyDescent="0.3">
      <c r="A1199" s="256" t="str">
        <f t="shared" si="72"/>
        <v>I0404563-81581VT020-00002</v>
      </c>
      <c r="B1199" s="251" t="s">
        <v>11391</v>
      </c>
      <c r="C1199" s="251" t="s">
        <v>10031</v>
      </c>
      <c r="D1199" s="251" t="s">
        <v>11369</v>
      </c>
      <c r="E1199" s="251" t="s">
        <v>10543</v>
      </c>
      <c r="F1199" s="251" t="s">
        <v>10009</v>
      </c>
      <c r="G1199" s="251" t="s">
        <v>10668</v>
      </c>
      <c r="H1199" s="251" t="s">
        <v>5218</v>
      </c>
      <c r="I1199" s="257" t="str">
        <f t="shared" si="73"/>
        <v>-00002</v>
      </c>
      <c r="J1199" s="251">
        <v>2</v>
      </c>
      <c r="K1199" s="251">
        <v>2</v>
      </c>
      <c r="M1199" s="251" t="s">
        <v>9993</v>
      </c>
      <c r="N1199" s="251" t="s">
        <v>11354</v>
      </c>
      <c r="O1199" s="251">
        <v>2</v>
      </c>
      <c r="Q1199" s="251" t="s">
        <v>11391</v>
      </c>
      <c r="R1199" s="251" t="s">
        <v>10028</v>
      </c>
      <c r="S1199" s="251" t="s">
        <v>3773</v>
      </c>
      <c r="T1199" s="251" t="str">
        <f t="shared" si="74"/>
        <v>I040456381581VT020</v>
      </c>
      <c r="W1199" s="251" t="str">
        <f t="shared" si="75"/>
        <v>I040456381581-VT020</v>
      </c>
    </row>
    <row r="1200" spans="1:23" x14ac:dyDescent="0.3">
      <c r="A1200" s="256" t="str">
        <f t="shared" si="72"/>
        <v>I0404563-81590VT010-00002</v>
      </c>
      <c r="B1200" s="251" t="s">
        <v>11392</v>
      </c>
      <c r="C1200" s="251" t="s">
        <v>10031</v>
      </c>
      <c r="D1200" s="251" t="s">
        <v>11369</v>
      </c>
      <c r="E1200" s="251" t="s">
        <v>10543</v>
      </c>
      <c r="F1200" s="251" t="s">
        <v>10012</v>
      </c>
      <c r="G1200" s="251" t="s">
        <v>10073</v>
      </c>
      <c r="H1200" s="251" t="s">
        <v>770</v>
      </c>
      <c r="I1200" s="257" t="str">
        <f t="shared" si="73"/>
        <v>-00002</v>
      </c>
      <c r="J1200" s="251">
        <v>2</v>
      </c>
      <c r="K1200" s="251">
        <v>2</v>
      </c>
      <c r="M1200" s="251" t="s">
        <v>9993</v>
      </c>
      <c r="N1200" s="251" t="s">
        <v>11354</v>
      </c>
      <c r="O1200" s="251">
        <v>2</v>
      </c>
      <c r="Q1200" s="251" t="s">
        <v>11392</v>
      </c>
      <c r="R1200" s="251" t="s">
        <v>10028</v>
      </c>
      <c r="S1200" s="251" t="s">
        <v>3755</v>
      </c>
      <c r="T1200" s="251" t="str">
        <f t="shared" si="74"/>
        <v>I040456381590VT010</v>
      </c>
      <c r="W1200" s="251" t="str">
        <f t="shared" si="75"/>
        <v>I040456381590-VT010</v>
      </c>
    </row>
    <row r="1201" spans="1:23" x14ac:dyDescent="0.3">
      <c r="A1201" s="256" t="str">
        <f t="shared" si="72"/>
        <v>I0404563-81590VT020-00003</v>
      </c>
      <c r="B1201" s="251" t="s">
        <v>11393</v>
      </c>
      <c r="C1201" s="251" t="s">
        <v>10031</v>
      </c>
      <c r="D1201" s="251" t="s">
        <v>11369</v>
      </c>
      <c r="E1201" s="251" t="s">
        <v>10543</v>
      </c>
      <c r="F1201" s="251" t="s">
        <v>10188</v>
      </c>
      <c r="G1201" s="251" t="s">
        <v>10075</v>
      </c>
      <c r="H1201" s="251" t="s">
        <v>770</v>
      </c>
      <c r="I1201" s="257" t="str">
        <f t="shared" si="73"/>
        <v>-00003</v>
      </c>
      <c r="J1201" s="251">
        <v>3</v>
      </c>
      <c r="K1201" s="251">
        <v>3</v>
      </c>
      <c r="M1201" s="251" t="s">
        <v>9958</v>
      </c>
      <c r="N1201" s="251" t="s">
        <v>11354</v>
      </c>
      <c r="O1201" s="251">
        <v>3</v>
      </c>
      <c r="Q1201" s="251" t="s">
        <v>11393</v>
      </c>
      <c r="R1201" s="251" t="s">
        <v>10028</v>
      </c>
      <c r="S1201" s="251" t="s">
        <v>3758</v>
      </c>
      <c r="T1201" s="251" t="str">
        <f t="shared" si="74"/>
        <v>I040456381590VT020</v>
      </c>
      <c r="W1201" s="251" t="str">
        <f t="shared" si="75"/>
        <v>I040456381590-VT020</v>
      </c>
    </row>
    <row r="1202" spans="1:23" x14ac:dyDescent="0.3">
      <c r="A1202" s="256" t="str">
        <f t="shared" si="72"/>
        <v>I0606306-81110BZ620-00005</v>
      </c>
      <c r="B1202" s="251" t="s">
        <v>11394</v>
      </c>
      <c r="C1202" s="251" t="s">
        <v>10077</v>
      </c>
      <c r="D1202" s="251" t="s">
        <v>11395</v>
      </c>
      <c r="E1202" s="251" t="s">
        <v>10543</v>
      </c>
      <c r="F1202" s="251" t="s">
        <v>9957</v>
      </c>
      <c r="G1202" s="251" t="s">
        <v>1193</v>
      </c>
      <c r="H1202" s="251" t="s">
        <v>3422</v>
      </c>
      <c r="I1202" s="257" t="str">
        <f t="shared" si="73"/>
        <v>-00005</v>
      </c>
      <c r="J1202" s="251">
        <v>5</v>
      </c>
      <c r="K1202" s="251">
        <v>5</v>
      </c>
      <c r="M1202" s="251" t="s">
        <v>9958</v>
      </c>
      <c r="N1202" s="251" t="s">
        <v>10903</v>
      </c>
      <c r="O1202" s="251">
        <v>5</v>
      </c>
      <c r="Q1202" s="251" t="s">
        <v>11394</v>
      </c>
      <c r="R1202" s="251" t="s">
        <v>9960</v>
      </c>
      <c r="S1202" s="251" t="s">
        <v>1192</v>
      </c>
      <c r="T1202" s="251" t="str">
        <f t="shared" si="74"/>
        <v>I060630681110BZ620</v>
      </c>
      <c r="W1202" s="251" t="str">
        <f t="shared" si="75"/>
        <v>I060630681110-BZ620</v>
      </c>
    </row>
    <row r="1203" spans="1:23" x14ac:dyDescent="0.3">
      <c r="A1203" s="256" t="str">
        <f t="shared" si="72"/>
        <v>I0606306-81130BZ200-00002</v>
      </c>
      <c r="B1203" s="251" t="s">
        <v>11396</v>
      </c>
      <c r="C1203" s="251" t="s">
        <v>10077</v>
      </c>
      <c r="D1203" s="251" t="s">
        <v>11395</v>
      </c>
      <c r="E1203" s="251" t="s">
        <v>10543</v>
      </c>
      <c r="F1203" s="251" t="s">
        <v>9962</v>
      </c>
      <c r="G1203" s="251" t="s">
        <v>1087</v>
      </c>
      <c r="H1203" s="251" t="s">
        <v>10791</v>
      </c>
      <c r="I1203" s="257" t="str">
        <f t="shared" si="73"/>
        <v>-00002</v>
      </c>
      <c r="J1203" s="251">
        <v>2</v>
      </c>
      <c r="K1203" s="251">
        <v>2</v>
      </c>
      <c r="M1203" s="251" t="s">
        <v>9958</v>
      </c>
      <c r="N1203" s="251" t="s">
        <v>10903</v>
      </c>
      <c r="O1203" s="251">
        <v>2</v>
      </c>
      <c r="Q1203" s="251" t="s">
        <v>11396</v>
      </c>
      <c r="R1203" s="251" t="s">
        <v>9960</v>
      </c>
      <c r="S1203" s="251" t="s">
        <v>1086</v>
      </c>
      <c r="T1203" s="251" t="str">
        <f t="shared" si="74"/>
        <v>I060630681130BZ200</v>
      </c>
      <c r="W1203" s="251" t="str">
        <f t="shared" si="75"/>
        <v>I060630681130-BZ200</v>
      </c>
    </row>
    <row r="1204" spans="1:23" x14ac:dyDescent="0.3">
      <c r="A1204" s="256" t="str">
        <f t="shared" si="72"/>
        <v>I0606306-81130BZ620-00006</v>
      </c>
      <c r="B1204" s="251" t="s">
        <v>11397</v>
      </c>
      <c r="C1204" s="251" t="s">
        <v>10077</v>
      </c>
      <c r="D1204" s="251" t="s">
        <v>11395</v>
      </c>
      <c r="E1204" s="251" t="s">
        <v>10543</v>
      </c>
      <c r="F1204" s="251" t="s">
        <v>9964</v>
      </c>
      <c r="G1204" s="251" t="s">
        <v>1198</v>
      </c>
      <c r="H1204" s="251" t="s">
        <v>5101</v>
      </c>
      <c r="I1204" s="257" t="str">
        <f t="shared" si="73"/>
        <v>-00006</v>
      </c>
      <c r="J1204" s="251">
        <v>6</v>
      </c>
      <c r="K1204" s="251">
        <v>6</v>
      </c>
      <c r="M1204" s="251" t="s">
        <v>9958</v>
      </c>
      <c r="N1204" s="251" t="s">
        <v>10903</v>
      </c>
      <c r="O1204" s="251">
        <v>6</v>
      </c>
      <c r="Q1204" s="251" t="s">
        <v>11397</v>
      </c>
      <c r="R1204" s="251" t="s">
        <v>9960</v>
      </c>
      <c r="S1204" s="251" t="s">
        <v>1197</v>
      </c>
      <c r="T1204" s="251" t="str">
        <f t="shared" si="74"/>
        <v>I060630681130BZ620</v>
      </c>
      <c r="W1204" s="251" t="str">
        <f t="shared" si="75"/>
        <v>I060630681130-BZ620</v>
      </c>
    </row>
    <row r="1205" spans="1:23" x14ac:dyDescent="0.3">
      <c r="A1205" s="256" t="str">
        <f t="shared" si="72"/>
        <v>I0606306-81150BZ620-00006</v>
      </c>
      <c r="B1205" s="251" t="s">
        <v>11398</v>
      </c>
      <c r="C1205" s="251" t="s">
        <v>10077</v>
      </c>
      <c r="D1205" s="251" t="s">
        <v>11395</v>
      </c>
      <c r="E1205" s="251" t="s">
        <v>10543</v>
      </c>
      <c r="F1205" s="251" t="s">
        <v>9966</v>
      </c>
      <c r="G1205" s="251" t="s">
        <v>1203</v>
      </c>
      <c r="H1205" s="251" t="s">
        <v>3429</v>
      </c>
      <c r="I1205" s="257" t="str">
        <f t="shared" si="73"/>
        <v>-00006</v>
      </c>
      <c r="J1205" s="251">
        <v>6</v>
      </c>
      <c r="K1205" s="251">
        <v>6</v>
      </c>
      <c r="M1205" s="251" t="s">
        <v>9958</v>
      </c>
      <c r="N1205" s="251" t="s">
        <v>10903</v>
      </c>
      <c r="O1205" s="251">
        <v>6</v>
      </c>
      <c r="Q1205" s="251" t="s">
        <v>11398</v>
      </c>
      <c r="R1205" s="251" t="s">
        <v>9960</v>
      </c>
      <c r="S1205" s="251" t="s">
        <v>1202</v>
      </c>
      <c r="T1205" s="251" t="str">
        <f t="shared" si="74"/>
        <v>I060630681150BZ620</v>
      </c>
      <c r="W1205" s="251" t="str">
        <f t="shared" si="75"/>
        <v>I060630681150-BZ620</v>
      </c>
    </row>
    <row r="1206" spans="1:23" x14ac:dyDescent="0.3">
      <c r="A1206" s="256" t="str">
        <f t="shared" si="72"/>
        <v>I0606306-81170BZ200-00001</v>
      </c>
      <c r="B1206" s="251" t="s">
        <v>11399</v>
      </c>
      <c r="C1206" s="251" t="s">
        <v>10077</v>
      </c>
      <c r="D1206" s="251" t="s">
        <v>11395</v>
      </c>
      <c r="E1206" s="251" t="s">
        <v>10543</v>
      </c>
      <c r="F1206" s="251" t="s">
        <v>9968</v>
      </c>
      <c r="G1206" s="251" t="s">
        <v>1095</v>
      </c>
      <c r="H1206" s="251" t="s">
        <v>10082</v>
      </c>
      <c r="I1206" s="257" t="str">
        <f t="shared" si="73"/>
        <v>-00001</v>
      </c>
      <c r="J1206" s="251">
        <v>1</v>
      </c>
      <c r="K1206" s="251">
        <v>1</v>
      </c>
      <c r="M1206" s="251" t="s">
        <v>9958</v>
      </c>
      <c r="N1206" s="251" t="s">
        <v>10903</v>
      </c>
      <c r="O1206" s="251">
        <v>1</v>
      </c>
      <c r="Q1206" s="251" t="s">
        <v>11399</v>
      </c>
      <c r="R1206" s="251" t="s">
        <v>9960</v>
      </c>
      <c r="S1206" s="251" t="s">
        <v>1094</v>
      </c>
      <c r="T1206" s="251" t="str">
        <f t="shared" si="74"/>
        <v>I060630681170BZ200</v>
      </c>
      <c r="W1206" s="251" t="str">
        <f t="shared" si="75"/>
        <v>I060630681170-BZ200</v>
      </c>
    </row>
    <row r="1207" spans="1:23" x14ac:dyDescent="0.3">
      <c r="A1207" s="256" t="str">
        <f t="shared" si="72"/>
        <v>I0606306-81551BZ150-00002</v>
      </c>
      <c r="B1207" s="251" t="s">
        <v>11400</v>
      </c>
      <c r="C1207" s="251" t="s">
        <v>10077</v>
      </c>
      <c r="D1207" s="251" t="s">
        <v>11395</v>
      </c>
      <c r="E1207" s="251" t="s">
        <v>10543</v>
      </c>
      <c r="F1207" s="251" t="s">
        <v>9970</v>
      </c>
      <c r="G1207" s="251" t="s">
        <v>1351</v>
      </c>
      <c r="H1207" s="251" t="s">
        <v>3436</v>
      </c>
      <c r="I1207" s="257" t="str">
        <f t="shared" si="73"/>
        <v>-00002</v>
      </c>
      <c r="J1207" s="251">
        <v>2</v>
      </c>
      <c r="K1207" s="251">
        <v>2</v>
      </c>
      <c r="M1207" s="251" t="s">
        <v>9958</v>
      </c>
      <c r="N1207" s="251" t="s">
        <v>10903</v>
      </c>
      <c r="O1207" s="251">
        <v>2</v>
      </c>
      <c r="Q1207" s="251" t="s">
        <v>11400</v>
      </c>
      <c r="R1207" s="251" t="s">
        <v>9960</v>
      </c>
      <c r="S1207" s="251" t="s">
        <v>1350</v>
      </c>
      <c r="T1207" s="251" t="str">
        <f t="shared" si="74"/>
        <v>I060630681551BZ150</v>
      </c>
      <c r="W1207" s="251" t="str">
        <f t="shared" si="75"/>
        <v>I060630681551-BZ150</v>
      </c>
    </row>
    <row r="1208" spans="1:23" x14ac:dyDescent="0.3">
      <c r="A1208" s="256" t="str">
        <f t="shared" si="72"/>
        <v>I0606306-81551BZ240-00003</v>
      </c>
      <c r="B1208" s="251" t="s">
        <v>11401</v>
      </c>
      <c r="C1208" s="251" t="s">
        <v>10077</v>
      </c>
      <c r="D1208" s="251" t="s">
        <v>11395</v>
      </c>
      <c r="E1208" s="251" t="s">
        <v>10543</v>
      </c>
      <c r="F1208" s="251" t="s">
        <v>9972</v>
      </c>
      <c r="G1208" s="251" t="s">
        <v>1373</v>
      </c>
      <c r="H1208" s="251" t="s">
        <v>3436</v>
      </c>
      <c r="I1208" s="257" t="str">
        <f t="shared" si="73"/>
        <v>-00003</v>
      </c>
      <c r="J1208" s="251">
        <v>3</v>
      </c>
      <c r="K1208" s="251">
        <v>3</v>
      </c>
      <c r="M1208" s="251" t="s">
        <v>9958</v>
      </c>
      <c r="N1208" s="251" t="s">
        <v>10903</v>
      </c>
      <c r="O1208" s="251">
        <v>3</v>
      </c>
      <c r="Q1208" s="251" t="s">
        <v>11401</v>
      </c>
      <c r="R1208" s="251" t="s">
        <v>9960</v>
      </c>
      <c r="S1208" s="251" t="s">
        <v>1372</v>
      </c>
      <c r="T1208" s="251" t="str">
        <f t="shared" si="74"/>
        <v>I060630681551BZ240</v>
      </c>
      <c r="W1208" s="251" t="str">
        <f t="shared" si="75"/>
        <v>I060630681551-BZ240</v>
      </c>
    </row>
    <row r="1209" spans="1:23" x14ac:dyDescent="0.3">
      <c r="A1209" s="256" t="str">
        <f t="shared" si="72"/>
        <v>I0606306-81551BZ320-00004</v>
      </c>
      <c r="B1209" s="251" t="s">
        <v>11402</v>
      </c>
      <c r="C1209" s="251" t="s">
        <v>10077</v>
      </c>
      <c r="D1209" s="251" t="s">
        <v>11395</v>
      </c>
      <c r="E1209" s="251" t="s">
        <v>10543</v>
      </c>
      <c r="F1209" s="251" t="s">
        <v>9974</v>
      </c>
      <c r="G1209" s="251" t="s">
        <v>1418</v>
      </c>
      <c r="H1209" s="251" t="s">
        <v>3436</v>
      </c>
      <c r="I1209" s="257" t="str">
        <f t="shared" si="73"/>
        <v>-00004</v>
      </c>
      <c r="J1209" s="251">
        <v>4</v>
      </c>
      <c r="K1209" s="251">
        <v>4</v>
      </c>
      <c r="M1209" s="251" t="s">
        <v>9958</v>
      </c>
      <c r="N1209" s="251" t="s">
        <v>10903</v>
      </c>
      <c r="O1209" s="251">
        <v>4</v>
      </c>
      <c r="Q1209" s="251" t="s">
        <v>11402</v>
      </c>
      <c r="R1209" s="251" t="s">
        <v>9960</v>
      </c>
      <c r="S1209" s="251" t="s">
        <v>1417</v>
      </c>
      <c r="T1209" s="251" t="str">
        <f t="shared" si="74"/>
        <v>I060630681551BZ320</v>
      </c>
      <c r="W1209" s="251" t="str">
        <f t="shared" si="75"/>
        <v>I060630681551-BZ320</v>
      </c>
    </row>
    <row r="1210" spans="1:23" x14ac:dyDescent="0.3">
      <c r="A1210" s="256" t="str">
        <f t="shared" si="72"/>
        <v>I0606306-81560BZ220-00001</v>
      </c>
      <c r="B1210" s="251" t="s">
        <v>11403</v>
      </c>
      <c r="C1210" s="251" t="s">
        <v>10077</v>
      </c>
      <c r="D1210" s="251" t="s">
        <v>11395</v>
      </c>
      <c r="E1210" s="251" t="s">
        <v>10543</v>
      </c>
      <c r="F1210" s="251" t="s">
        <v>9976</v>
      </c>
      <c r="G1210" s="251" t="s">
        <v>1378</v>
      </c>
      <c r="H1210" s="251" t="s">
        <v>5204</v>
      </c>
      <c r="I1210" s="257" t="str">
        <f t="shared" si="73"/>
        <v>-00001</v>
      </c>
      <c r="J1210" s="251">
        <v>1</v>
      </c>
      <c r="K1210" s="251">
        <v>1</v>
      </c>
      <c r="M1210" s="251" t="s">
        <v>9958</v>
      </c>
      <c r="N1210" s="251" t="s">
        <v>10903</v>
      </c>
      <c r="O1210" s="251">
        <v>1</v>
      </c>
      <c r="Q1210" s="251" t="s">
        <v>11403</v>
      </c>
      <c r="R1210" s="251" t="s">
        <v>9960</v>
      </c>
      <c r="S1210" s="251" t="s">
        <v>1377</v>
      </c>
      <c r="T1210" s="251" t="str">
        <f t="shared" si="74"/>
        <v>I060630681560BZ220</v>
      </c>
      <c r="W1210" s="251" t="str">
        <f t="shared" si="75"/>
        <v>I060630681560-BZ220</v>
      </c>
    </row>
    <row r="1211" spans="1:23" x14ac:dyDescent="0.3">
      <c r="A1211" s="256" t="str">
        <f t="shared" si="72"/>
        <v>I0606306-81560BZ490-00001</v>
      </c>
      <c r="B1211" s="251" t="s">
        <v>11404</v>
      </c>
      <c r="C1211" s="251" t="s">
        <v>10077</v>
      </c>
      <c r="D1211" s="251" t="s">
        <v>11395</v>
      </c>
      <c r="E1211" s="251" t="s">
        <v>10543</v>
      </c>
      <c r="F1211" s="251" t="s">
        <v>9978</v>
      </c>
      <c r="G1211" s="251" t="s">
        <v>1423</v>
      </c>
      <c r="H1211" s="251" t="s">
        <v>5204</v>
      </c>
      <c r="I1211" s="257" t="str">
        <f t="shared" si="73"/>
        <v>-00001</v>
      </c>
      <c r="J1211" s="251">
        <v>1</v>
      </c>
      <c r="K1211" s="251">
        <v>1</v>
      </c>
      <c r="M1211" s="251" t="s">
        <v>9958</v>
      </c>
      <c r="N1211" s="251" t="s">
        <v>10903</v>
      </c>
      <c r="O1211" s="251">
        <v>1</v>
      </c>
      <c r="Q1211" s="251" t="s">
        <v>11404</v>
      </c>
      <c r="R1211" s="251" t="s">
        <v>9960</v>
      </c>
      <c r="S1211" s="251" t="s">
        <v>1422</v>
      </c>
      <c r="T1211" s="251" t="str">
        <f t="shared" si="74"/>
        <v>I060630681560BZ490</v>
      </c>
      <c r="W1211" s="251" t="str">
        <f t="shared" si="75"/>
        <v>I060630681560-BZ490</v>
      </c>
    </row>
    <row r="1212" spans="1:23" x14ac:dyDescent="0.3">
      <c r="A1212" s="256" t="str">
        <f t="shared" si="72"/>
        <v>I0606306-81561BZ150-00004</v>
      </c>
      <c r="B1212" s="251" t="s">
        <v>11405</v>
      </c>
      <c r="C1212" s="251" t="s">
        <v>10077</v>
      </c>
      <c r="D1212" s="251" t="s">
        <v>11395</v>
      </c>
      <c r="E1212" s="251" t="s">
        <v>10543</v>
      </c>
      <c r="F1212" s="251" t="s">
        <v>9980</v>
      </c>
      <c r="G1212" s="251" t="s">
        <v>1359</v>
      </c>
      <c r="H1212" s="251" t="s">
        <v>3443</v>
      </c>
      <c r="I1212" s="257" t="str">
        <f t="shared" si="73"/>
        <v>-00004</v>
      </c>
      <c r="J1212" s="251">
        <v>4</v>
      </c>
      <c r="K1212" s="251">
        <v>4</v>
      </c>
      <c r="M1212" s="251" t="s">
        <v>9958</v>
      </c>
      <c r="N1212" s="251" t="s">
        <v>10903</v>
      </c>
      <c r="O1212" s="251">
        <v>4</v>
      </c>
      <c r="Q1212" s="251" t="s">
        <v>11405</v>
      </c>
      <c r="R1212" s="251" t="s">
        <v>9960</v>
      </c>
      <c r="S1212" s="251" t="s">
        <v>1358</v>
      </c>
      <c r="T1212" s="251" t="str">
        <f t="shared" si="74"/>
        <v>I060630681561BZ150</v>
      </c>
      <c r="W1212" s="251" t="str">
        <f t="shared" si="75"/>
        <v>I060630681561-BZ150</v>
      </c>
    </row>
    <row r="1213" spans="1:23" x14ac:dyDescent="0.3">
      <c r="A1213" s="256" t="str">
        <f t="shared" si="72"/>
        <v>I0606306-81561BZ320-00002</v>
      </c>
      <c r="B1213" s="251" t="s">
        <v>11406</v>
      </c>
      <c r="C1213" s="251" t="s">
        <v>10077</v>
      </c>
      <c r="D1213" s="251" t="s">
        <v>11395</v>
      </c>
      <c r="E1213" s="251" t="s">
        <v>10543</v>
      </c>
      <c r="F1213" s="251" t="s">
        <v>9982</v>
      </c>
      <c r="G1213" s="251" t="s">
        <v>1428</v>
      </c>
      <c r="H1213" s="251" t="s">
        <v>3443</v>
      </c>
      <c r="I1213" s="257" t="str">
        <f t="shared" si="73"/>
        <v>-00002</v>
      </c>
      <c r="J1213" s="251">
        <v>2</v>
      </c>
      <c r="K1213" s="251">
        <v>2</v>
      </c>
      <c r="M1213" s="251" t="s">
        <v>9958</v>
      </c>
      <c r="N1213" s="251" t="s">
        <v>10903</v>
      </c>
      <c r="O1213" s="251">
        <v>2</v>
      </c>
      <c r="Q1213" s="251" t="s">
        <v>11406</v>
      </c>
      <c r="R1213" s="251" t="s">
        <v>9960</v>
      </c>
      <c r="S1213" s="251" t="s">
        <v>1427</v>
      </c>
      <c r="T1213" s="251" t="str">
        <f t="shared" si="74"/>
        <v>I060630681561BZ320</v>
      </c>
      <c r="W1213" s="251" t="str">
        <f t="shared" si="75"/>
        <v>I060630681561-BZ320</v>
      </c>
    </row>
    <row r="1214" spans="1:23" x14ac:dyDescent="0.3">
      <c r="A1214" s="256" t="str">
        <f t="shared" si="72"/>
        <v>I0606306-81590BZ051-00003</v>
      </c>
      <c r="B1214" s="251" t="s">
        <v>11407</v>
      </c>
      <c r="C1214" s="251" t="s">
        <v>10077</v>
      </c>
      <c r="D1214" s="251" t="s">
        <v>11395</v>
      </c>
      <c r="E1214" s="251" t="s">
        <v>10543</v>
      </c>
      <c r="F1214" s="251" t="s">
        <v>9984</v>
      </c>
      <c r="G1214" s="251" t="s">
        <v>5230</v>
      </c>
      <c r="H1214" s="251" t="s">
        <v>770</v>
      </c>
      <c r="I1214" s="257" t="str">
        <f t="shared" si="73"/>
        <v>-00003</v>
      </c>
      <c r="J1214" s="251">
        <v>3</v>
      </c>
      <c r="K1214" s="251">
        <v>3</v>
      </c>
      <c r="M1214" s="251" t="s">
        <v>9958</v>
      </c>
      <c r="N1214" s="251" t="s">
        <v>10903</v>
      </c>
      <c r="O1214" s="251">
        <v>3</v>
      </c>
      <c r="Q1214" s="251" t="s">
        <v>11407</v>
      </c>
      <c r="R1214" s="251" t="s">
        <v>9960</v>
      </c>
      <c r="S1214" s="251" t="s">
        <v>4062</v>
      </c>
      <c r="T1214" s="251" t="str">
        <f t="shared" si="74"/>
        <v>I060630681590BZ051</v>
      </c>
      <c r="W1214" s="251" t="str">
        <f t="shared" si="75"/>
        <v>I060630681590-BZ051</v>
      </c>
    </row>
    <row r="1215" spans="1:23" x14ac:dyDescent="0.3">
      <c r="A1215" s="256" t="str">
        <f t="shared" si="72"/>
        <v>I0606306-9004951161-00001</v>
      </c>
      <c r="B1215" s="251" t="s">
        <v>11408</v>
      </c>
      <c r="C1215" s="251" t="s">
        <v>10077</v>
      </c>
      <c r="D1215" s="251" t="s">
        <v>11395</v>
      </c>
      <c r="E1215" s="251" t="s">
        <v>10543</v>
      </c>
      <c r="F1215" s="251" t="s">
        <v>9986</v>
      </c>
      <c r="G1215" s="251" t="s">
        <v>1559</v>
      </c>
      <c r="H1215" s="251" t="s">
        <v>3393</v>
      </c>
      <c r="I1215" s="257" t="str">
        <f t="shared" si="73"/>
        <v>-00001</v>
      </c>
      <c r="J1215" s="251">
        <v>1</v>
      </c>
      <c r="K1215" s="251">
        <v>1</v>
      </c>
      <c r="M1215" s="251" t="s">
        <v>10007</v>
      </c>
      <c r="N1215" s="251" t="s">
        <v>10903</v>
      </c>
      <c r="O1215" s="251">
        <v>1</v>
      </c>
      <c r="Q1215" s="251" t="s">
        <v>11408</v>
      </c>
      <c r="R1215" s="251" t="s">
        <v>9960</v>
      </c>
      <c r="S1215" s="251">
        <v>9004951161</v>
      </c>
      <c r="T1215" s="251" t="str">
        <f t="shared" si="74"/>
        <v>I06063069004951161</v>
      </c>
      <c r="W1215" s="251" t="str">
        <f t="shared" si="75"/>
        <v>I060630690049-51161</v>
      </c>
    </row>
    <row r="1216" spans="1:23" x14ac:dyDescent="0.3">
      <c r="A1216" s="256" t="str">
        <f t="shared" si="72"/>
        <v>I0606306-9004A81006-00001</v>
      </c>
      <c r="B1216" s="251" t="s">
        <v>11409</v>
      </c>
      <c r="C1216" s="251" t="s">
        <v>10077</v>
      </c>
      <c r="D1216" s="251" t="s">
        <v>11395</v>
      </c>
      <c r="E1216" s="251" t="s">
        <v>10543</v>
      </c>
      <c r="F1216" s="251" t="s">
        <v>9988</v>
      </c>
      <c r="G1216" s="251" t="s">
        <v>1574</v>
      </c>
      <c r="H1216" s="251" t="s">
        <v>3393</v>
      </c>
      <c r="I1216" s="257" t="str">
        <f t="shared" si="73"/>
        <v>-00001</v>
      </c>
      <c r="J1216" s="251">
        <v>1</v>
      </c>
      <c r="K1216" s="251">
        <v>1</v>
      </c>
      <c r="M1216" s="251" t="s">
        <v>10007</v>
      </c>
      <c r="N1216" s="251" t="s">
        <v>10903</v>
      </c>
      <c r="O1216" s="251">
        <v>1</v>
      </c>
      <c r="Q1216" s="251" t="s">
        <v>11409</v>
      </c>
      <c r="R1216" s="251" t="s">
        <v>9960</v>
      </c>
      <c r="S1216" s="251" t="s">
        <v>1573</v>
      </c>
      <c r="T1216" s="251" t="str">
        <f t="shared" si="74"/>
        <v>I06063069004A81006</v>
      </c>
      <c r="W1216" s="251" t="str">
        <f t="shared" si="75"/>
        <v>I06063069004A-81006</v>
      </c>
    </row>
    <row r="1217" spans="1:23" x14ac:dyDescent="0.3">
      <c r="A1217" s="256" t="str">
        <f t="shared" si="72"/>
        <v>I0606306-9004A81007-00007</v>
      </c>
      <c r="B1217" s="251" t="s">
        <v>11410</v>
      </c>
      <c r="C1217" s="251" t="s">
        <v>10077</v>
      </c>
      <c r="D1217" s="251" t="s">
        <v>11395</v>
      </c>
      <c r="E1217" s="251" t="s">
        <v>10543</v>
      </c>
      <c r="F1217" s="251" t="s">
        <v>9990</v>
      </c>
      <c r="G1217" s="251" t="s">
        <v>1576</v>
      </c>
      <c r="H1217" s="251" t="s">
        <v>3393</v>
      </c>
      <c r="I1217" s="257" t="str">
        <f t="shared" si="73"/>
        <v>-00007</v>
      </c>
      <c r="J1217" s="251">
        <v>7</v>
      </c>
      <c r="K1217" s="251">
        <v>7</v>
      </c>
      <c r="M1217" s="251" t="s">
        <v>10003</v>
      </c>
      <c r="N1217" s="251" t="s">
        <v>10903</v>
      </c>
      <c r="O1217" s="251">
        <v>7</v>
      </c>
      <c r="Q1217" s="251" t="s">
        <v>11410</v>
      </c>
      <c r="R1217" s="251" t="s">
        <v>9960</v>
      </c>
      <c r="S1217" s="251" t="s">
        <v>1575</v>
      </c>
      <c r="T1217" s="251" t="str">
        <f t="shared" si="74"/>
        <v>I06063069004A81007</v>
      </c>
      <c r="W1217" s="251" t="str">
        <f t="shared" si="75"/>
        <v>I06063069004A-81007</v>
      </c>
    </row>
    <row r="1218" spans="1:23" x14ac:dyDescent="0.3">
      <c r="A1218" s="256" t="str">
        <f t="shared" si="72"/>
        <v>I0606306-9004A81026-00007</v>
      </c>
      <c r="B1218" s="251" t="s">
        <v>11411</v>
      </c>
      <c r="C1218" s="251" t="s">
        <v>10077</v>
      </c>
      <c r="D1218" s="251" t="s">
        <v>11395</v>
      </c>
      <c r="E1218" s="251" t="s">
        <v>10543</v>
      </c>
      <c r="F1218" s="251" t="s">
        <v>9992</v>
      </c>
      <c r="G1218" s="251" t="s">
        <v>1624</v>
      </c>
      <c r="H1218" s="251" t="s">
        <v>3393</v>
      </c>
      <c r="I1218" s="257" t="str">
        <f t="shared" si="73"/>
        <v>-00007</v>
      </c>
      <c r="J1218" s="251">
        <v>7</v>
      </c>
      <c r="K1218" s="251">
        <v>7</v>
      </c>
      <c r="M1218" s="251" t="s">
        <v>10007</v>
      </c>
      <c r="N1218" s="251" t="s">
        <v>10903</v>
      </c>
      <c r="O1218" s="251">
        <v>7</v>
      </c>
      <c r="Q1218" s="251" t="s">
        <v>11411</v>
      </c>
      <c r="R1218" s="251" t="s">
        <v>9960</v>
      </c>
      <c r="S1218" s="251" t="s">
        <v>1623</v>
      </c>
      <c r="T1218" s="251" t="str">
        <f t="shared" si="74"/>
        <v>I06063069004A81026</v>
      </c>
      <c r="W1218" s="251" t="str">
        <f t="shared" si="75"/>
        <v>I06063069004A-81026</v>
      </c>
    </row>
    <row r="1219" spans="1:23" x14ac:dyDescent="0.3">
      <c r="A1219" s="256" t="str">
        <f t="shared" si="72"/>
        <v>I0606307-81139BZ010-00002</v>
      </c>
      <c r="B1219" s="251" t="s">
        <v>11412</v>
      </c>
      <c r="C1219" s="251" t="s">
        <v>10077</v>
      </c>
      <c r="D1219" s="251" t="s">
        <v>11413</v>
      </c>
      <c r="E1219" s="251" t="s">
        <v>10543</v>
      </c>
      <c r="F1219" s="251" t="s">
        <v>9957</v>
      </c>
      <c r="G1219" s="251" t="s">
        <v>1614</v>
      </c>
      <c r="H1219" s="251" t="s">
        <v>10104</v>
      </c>
      <c r="I1219" s="257" t="str">
        <f t="shared" si="73"/>
        <v>-00002</v>
      </c>
      <c r="J1219" s="251">
        <v>2</v>
      </c>
      <c r="K1219" s="251">
        <v>2</v>
      </c>
      <c r="M1219" s="251" t="s">
        <v>10007</v>
      </c>
      <c r="N1219" s="251" t="s">
        <v>11053</v>
      </c>
      <c r="O1219" s="251">
        <v>2</v>
      </c>
      <c r="Q1219" s="251" t="s">
        <v>11412</v>
      </c>
      <c r="R1219" s="251" t="s">
        <v>10017</v>
      </c>
      <c r="S1219" s="251" t="s">
        <v>1613</v>
      </c>
      <c r="T1219" s="251" t="str">
        <f t="shared" si="74"/>
        <v>I060630781139BZ010</v>
      </c>
      <c r="W1219" s="251" t="str">
        <f t="shared" si="75"/>
        <v>I060630781139-BZ010</v>
      </c>
    </row>
    <row r="1220" spans="1:23" x14ac:dyDescent="0.3">
      <c r="A1220" s="256" t="str">
        <f t="shared" si="72"/>
        <v>I0606307-81580BZ051-00003</v>
      </c>
      <c r="B1220" s="251" t="s">
        <v>11414</v>
      </c>
      <c r="C1220" s="251" t="s">
        <v>10077</v>
      </c>
      <c r="D1220" s="251" t="s">
        <v>11413</v>
      </c>
      <c r="E1220" s="251" t="s">
        <v>10543</v>
      </c>
      <c r="F1220" s="251" t="s">
        <v>9962</v>
      </c>
      <c r="G1220" s="251" t="s">
        <v>5226</v>
      </c>
      <c r="H1220" s="251" t="s">
        <v>758</v>
      </c>
      <c r="I1220" s="257" t="str">
        <f t="shared" si="73"/>
        <v>-00003</v>
      </c>
      <c r="J1220" s="251">
        <v>3</v>
      </c>
      <c r="K1220" s="251">
        <v>3</v>
      </c>
      <c r="M1220" s="251" t="s">
        <v>9958</v>
      </c>
      <c r="N1220" s="251" t="s">
        <v>11053</v>
      </c>
      <c r="O1220" s="251">
        <v>3</v>
      </c>
      <c r="Q1220" s="251" t="s">
        <v>11414</v>
      </c>
      <c r="R1220" s="251" t="s">
        <v>10017</v>
      </c>
      <c r="S1220" s="251" t="s">
        <v>4065</v>
      </c>
      <c r="T1220" s="251" t="str">
        <f t="shared" si="74"/>
        <v>I060630781580BZ051</v>
      </c>
      <c r="W1220" s="251" t="str">
        <f t="shared" si="75"/>
        <v>I060630781580-BZ051</v>
      </c>
    </row>
    <row r="1221" spans="1:23" x14ac:dyDescent="0.3">
      <c r="A1221" s="256" t="str">
        <f t="shared" si="72"/>
        <v>I0606308-81550BZ310-00001</v>
      </c>
      <c r="B1221" s="251" t="s">
        <v>11415</v>
      </c>
      <c r="C1221" s="251" t="s">
        <v>10077</v>
      </c>
      <c r="D1221" s="251" t="s">
        <v>11416</v>
      </c>
      <c r="E1221" s="251" t="s">
        <v>10543</v>
      </c>
      <c r="F1221" s="251" t="s">
        <v>9957</v>
      </c>
      <c r="G1221" s="251" t="s">
        <v>1392</v>
      </c>
      <c r="H1221" s="251" t="s">
        <v>5202</v>
      </c>
      <c r="I1221" s="257" t="str">
        <f t="shared" si="73"/>
        <v>-00001</v>
      </c>
      <c r="J1221" s="251">
        <v>1</v>
      </c>
      <c r="K1221" s="251">
        <v>1</v>
      </c>
      <c r="M1221" s="251" t="s">
        <v>9958</v>
      </c>
      <c r="N1221" s="251" t="s">
        <v>11354</v>
      </c>
      <c r="O1221" s="251">
        <v>1</v>
      </c>
      <c r="Q1221" s="251" t="s">
        <v>11415</v>
      </c>
      <c r="R1221" s="251" t="s">
        <v>10028</v>
      </c>
      <c r="S1221" s="251" t="s">
        <v>1391</v>
      </c>
      <c r="T1221" s="251" t="str">
        <f t="shared" si="74"/>
        <v>I060630881550BZ310</v>
      </c>
      <c r="W1221" s="251" t="str">
        <f t="shared" si="75"/>
        <v>I060630881550-BZ310</v>
      </c>
    </row>
    <row r="1222" spans="1:23" x14ac:dyDescent="0.3">
      <c r="A1222" s="256" t="str">
        <f t="shared" si="72"/>
        <v>I0606308-81555BZ070-00001</v>
      </c>
      <c r="B1222" s="251" t="s">
        <v>11417</v>
      </c>
      <c r="C1222" s="251" t="s">
        <v>10077</v>
      </c>
      <c r="D1222" s="251" t="s">
        <v>11416</v>
      </c>
      <c r="E1222" s="251" t="s">
        <v>10543</v>
      </c>
      <c r="F1222" s="251" t="s">
        <v>9962</v>
      </c>
      <c r="G1222" s="251" t="s">
        <v>1348</v>
      </c>
      <c r="H1222" s="251" t="s">
        <v>10115</v>
      </c>
      <c r="I1222" s="257" t="str">
        <f t="shared" si="73"/>
        <v>-00001</v>
      </c>
      <c r="J1222" s="251">
        <v>1</v>
      </c>
      <c r="K1222" s="251">
        <v>1</v>
      </c>
      <c r="M1222" s="251" t="s">
        <v>10007</v>
      </c>
      <c r="N1222" s="251" t="s">
        <v>11354</v>
      </c>
      <c r="O1222" s="251">
        <v>1</v>
      </c>
      <c r="Q1222" s="251" t="s">
        <v>11417</v>
      </c>
      <c r="R1222" s="251" t="s">
        <v>10028</v>
      </c>
      <c r="S1222" s="251" t="s">
        <v>1347</v>
      </c>
      <c r="T1222" s="251" t="str">
        <f t="shared" si="74"/>
        <v>I060630881555BZ070</v>
      </c>
      <c r="W1222" s="251" t="str">
        <f t="shared" si="75"/>
        <v>I060630881555-BZ070</v>
      </c>
    </row>
    <row r="1223" spans="1:23" x14ac:dyDescent="0.3">
      <c r="A1223" s="256" t="str">
        <f t="shared" ref="A1223:A1286" si="76">D1223&amp;$A$6&amp;S1223&amp;I1223</f>
        <v>I0606308-81565BZ030-00001</v>
      </c>
      <c r="B1223" s="251" t="s">
        <v>11418</v>
      </c>
      <c r="C1223" s="251" t="s">
        <v>10077</v>
      </c>
      <c r="D1223" s="251" t="s">
        <v>11416</v>
      </c>
      <c r="E1223" s="251" t="s">
        <v>10543</v>
      </c>
      <c r="F1223" s="251" t="s">
        <v>9964</v>
      </c>
      <c r="G1223" s="251" t="s">
        <v>1356</v>
      </c>
      <c r="H1223" s="251" t="s">
        <v>10467</v>
      </c>
      <c r="I1223" s="257" t="str">
        <f t="shared" ref="I1223:I1286" si="77">+IF(AND(O1223&lt;10),$B$2&amp;O1223,IF(AND(O1223&gt;9,O1223&lt;=99),$B$3&amp;O1223,IF(AND(O1223&gt;99,L90099&lt;1000),$B$4&amp;O1223,IF(AND(O1223&gt;999),$B$5&amp;7))))</f>
        <v>-00001</v>
      </c>
      <c r="J1223" s="251">
        <v>1</v>
      </c>
      <c r="K1223" s="251">
        <v>1</v>
      </c>
      <c r="M1223" s="251" t="s">
        <v>10007</v>
      </c>
      <c r="N1223" s="251" t="s">
        <v>11354</v>
      </c>
      <c r="O1223" s="251">
        <v>1</v>
      </c>
      <c r="Q1223" s="251" t="s">
        <v>11418</v>
      </c>
      <c r="R1223" s="251" t="s">
        <v>10028</v>
      </c>
      <c r="S1223" s="251" t="s">
        <v>1355</v>
      </c>
      <c r="T1223" s="251" t="str">
        <f t="shared" si="74"/>
        <v>I060630881565BZ030</v>
      </c>
      <c r="W1223" s="251" t="str">
        <f t="shared" si="75"/>
        <v>I060630881565-BZ030</v>
      </c>
    </row>
    <row r="1224" spans="1:23" x14ac:dyDescent="0.3">
      <c r="A1224" s="256" t="str">
        <f t="shared" si="76"/>
        <v>I0706290-9004951125-00007</v>
      </c>
      <c r="B1224" s="251" t="s">
        <v>11419</v>
      </c>
      <c r="C1224" s="251" t="s">
        <v>10117</v>
      </c>
      <c r="D1224" s="251" t="s">
        <v>11420</v>
      </c>
      <c r="E1224" s="251" t="s">
        <v>10543</v>
      </c>
      <c r="F1224" s="251" t="s">
        <v>9957</v>
      </c>
      <c r="G1224" s="251" t="s">
        <v>1561</v>
      </c>
      <c r="H1224" s="251" t="s">
        <v>3393</v>
      </c>
      <c r="I1224" s="257" t="str">
        <f t="shared" si="77"/>
        <v>-00007</v>
      </c>
      <c r="J1224" s="251">
        <v>7</v>
      </c>
      <c r="K1224" s="251">
        <v>7</v>
      </c>
      <c r="M1224" s="251" t="s">
        <v>10003</v>
      </c>
      <c r="N1224" s="251" t="s">
        <v>10903</v>
      </c>
      <c r="O1224" s="251">
        <v>7</v>
      </c>
      <c r="Q1224" s="251" t="s">
        <v>11419</v>
      </c>
      <c r="R1224" s="251" t="s">
        <v>9960</v>
      </c>
      <c r="S1224" s="251">
        <v>9004951125</v>
      </c>
      <c r="T1224" s="251" t="str">
        <f t="shared" ref="T1224:T1287" si="78">+D1224&amp;S1224</f>
        <v>I07062909004951125</v>
      </c>
      <c r="W1224" s="251" t="str">
        <f t="shared" ref="W1224:W1287" si="79">D1224&amp;G1224</f>
        <v>I070629090049-51125</v>
      </c>
    </row>
    <row r="1225" spans="1:23" x14ac:dyDescent="0.3">
      <c r="A1225" s="256" t="str">
        <f t="shared" si="76"/>
        <v>I0706291-81110BZ010-00002</v>
      </c>
      <c r="B1225" s="251" t="s">
        <v>11421</v>
      </c>
      <c r="C1225" s="251" t="s">
        <v>10117</v>
      </c>
      <c r="D1225" s="251" t="s">
        <v>11422</v>
      </c>
      <c r="E1225" s="251" t="s">
        <v>10543</v>
      </c>
      <c r="F1225" s="251" t="s">
        <v>9957</v>
      </c>
      <c r="G1225" s="251" t="s">
        <v>997</v>
      </c>
      <c r="H1225" s="251" t="s">
        <v>10121</v>
      </c>
      <c r="I1225" s="257" t="str">
        <f t="shared" si="77"/>
        <v>-00002</v>
      </c>
      <c r="J1225" s="251">
        <v>2</v>
      </c>
      <c r="K1225" s="251">
        <v>2</v>
      </c>
      <c r="M1225" s="251" t="s">
        <v>9958</v>
      </c>
      <c r="N1225" s="251" t="s">
        <v>11053</v>
      </c>
      <c r="O1225" s="251">
        <v>2</v>
      </c>
      <c r="Q1225" s="251" t="s">
        <v>11421</v>
      </c>
      <c r="R1225" s="251" t="s">
        <v>10017</v>
      </c>
      <c r="S1225" s="251" t="s">
        <v>996</v>
      </c>
      <c r="T1225" s="251" t="str">
        <f t="shared" si="78"/>
        <v>I070629181110BZ010</v>
      </c>
      <c r="W1225" s="251" t="str">
        <f t="shared" si="79"/>
        <v>I070629181110-BZ010</v>
      </c>
    </row>
    <row r="1226" spans="1:23" x14ac:dyDescent="0.3">
      <c r="A1226" s="256" t="str">
        <f t="shared" si="76"/>
        <v>I0706291-81110BZ050-00003</v>
      </c>
      <c r="B1226" s="251" t="s">
        <v>11423</v>
      </c>
      <c r="C1226" s="251" t="s">
        <v>10117</v>
      </c>
      <c r="D1226" s="251" t="s">
        <v>11422</v>
      </c>
      <c r="E1226" s="251" t="s">
        <v>10543</v>
      </c>
      <c r="F1226" s="251" t="s">
        <v>9962</v>
      </c>
      <c r="G1226" s="251" t="s">
        <v>1015</v>
      </c>
      <c r="H1226" s="251" t="s">
        <v>10123</v>
      </c>
      <c r="I1226" s="257" t="str">
        <f t="shared" si="77"/>
        <v>-00003</v>
      </c>
      <c r="J1226" s="251">
        <v>3</v>
      </c>
      <c r="K1226" s="251">
        <v>3</v>
      </c>
      <c r="M1226" s="251" t="s">
        <v>9958</v>
      </c>
      <c r="N1226" s="251" t="s">
        <v>11053</v>
      </c>
      <c r="O1226" s="251">
        <v>3</v>
      </c>
      <c r="Q1226" s="251" t="s">
        <v>11423</v>
      </c>
      <c r="R1226" s="251" t="s">
        <v>10017</v>
      </c>
      <c r="S1226" s="251" t="s">
        <v>1014</v>
      </c>
      <c r="T1226" s="251" t="str">
        <f t="shared" si="78"/>
        <v>I070629181110BZ050</v>
      </c>
      <c r="W1226" s="251" t="str">
        <f t="shared" si="79"/>
        <v>I070629181110-BZ050</v>
      </c>
    </row>
    <row r="1227" spans="1:23" x14ac:dyDescent="0.3">
      <c r="A1227" s="256" t="str">
        <f t="shared" si="76"/>
        <v>I0706291-81110BZ800-00002</v>
      </c>
      <c r="B1227" s="251" t="s">
        <v>11424</v>
      </c>
      <c r="C1227" s="251" t="s">
        <v>10117</v>
      </c>
      <c r="D1227" s="251" t="s">
        <v>11422</v>
      </c>
      <c r="E1227" s="251" t="s">
        <v>10543</v>
      </c>
      <c r="F1227" s="251" t="s">
        <v>9964</v>
      </c>
      <c r="G1227" s="251" t="s">
        <v>3420</v>
      </c>
      <c r="H1227" s="251" t="s">
        <v>3422</v>
      </c>
      <c r="I1227" s="257" t="str">
        <f t="shared" si="77"/>
        <v>-00002</v>
      </c>
      <c r="J1227" s="251">
        <v>2</v>
      </c>
      <c r="K1227" s="251">
        <v>2</v>
      </c>
      <c r="M1227" s="251" t="s">
        <v>9958</v>
      </c>
      <c r="N1227" s="251" t="s">
        <v>11053</v>
      </c>
      <c r="O1227" s="251">
        <v>2</v>
      </c>
      <c r="Q1227" s="251" t="s">
        <v>11424</v>
      </c>
      <c r="R1227" s="251" t="s">
        <v>10017</v>
      </c>
      <c r="S1227" s="251" t="s">
        <v>3419</v>
      </c>
      <c r="T1227" s="251" t="str">
        <f t="shared" si="78"/>
        <v>I070629181110BZ800</v>
      </c>
      <c r="W1227" s="251" t="str">
        <f t="shared" si="79"/>
        <v>I070629181110-BZ800</v>
      </c>
    </row>
    <row r="1228" spans="1:23" x14ac:dyDescent="0.3">
      <c r="A1228" s="256" t="str">
        <f t="shared" si="76"/>
        <v>I0706291-81110BZ840-00003</v>
      </c>
      <c r="B1228" s="251" t="s">
        <v>11425</v>
      </c>
      <c r="C1228" s="251" t="s">
        <v>10117</v>
      </c>
      <c r="D1228" s="251" t="s">
        <v>11422</v>
      </c>
      <c r="E1228" s="251" t="s">
        <v>10543</v>
      </c>
      <c r="F1228" s="251" t="s">
        <v>9966</v>
      </c>
      <c r="G1228" s="251" t="s">
        <v>3424</v>
      </c>
      <c r="H1228" s="251" t="s">
        <v>3422</v>
      </c>
      <c r="I1228" s="257" t="str">
        <f t="shared" si="77"/>
        <v>-00003</v>
      </c>
      <c r="J1228" s="251">
        <v>3</v>
      </c>
      <c r="K1228" s="251">
        <v>3</v>
      </c>
      <c r="M1228" s="251" t="s">
        <v>9958</v>
      </c>
      <c r="N1228" s="251" t="s">
        <v>11053</v>
      </c>
      <c r="O1228" s="251">
        <v>3</v>
      </c>
      <c r="Q1228" s="251" t="s">
        <v>11425</v>
      </c>
      <c r="R1228" s="251" t="s">
        <v>10017</v>
      </c>
      <c r="S1228" s="251" t="s">
        <v>3423</v>
      </c>
      <c r="T1228" s="251" t="str">
        <f t="shared" si="78"/>
        <v>I070629181110BZ840</v>
      </c>
      <c r="W1228" s="251" t="str">
        <f t="shared" si="79"/>
        <v>I070629181110-BZ840</v>
      </c>
    </row>
    <row r="1229" spans="1:23" x14ac:dyDescent="0.3">
      <c r="A1229" s="256" t="str">
        <f t="shared" si="76"/>
        <v>I0706291-81150BZ010-00002</v>
      </c>
      <c r="B1229" s="251" t="s">
        <v>11426</v>
      </c>
      <c r="C1229" s="251" t="s">
        <v>10117</v>
      </c>
      <c r="D1229" s="251" t="s">
        <v>11422</v>
      </c>
      <c r="E1229" s="251" t="s">
        <v>10543</v>
      </c>
      <c r="F1229" s="251" t="s">
        <v>9968</v>
      </c>
      <c r="G1229" s="251" t="s">
        <v>1006</v>
      </c>
      <c r="H1229" s="251" t="s">
        <v>3429</v>
      </c>
      <c r="I1229" s="257" t="str">
        <f t="shared" si="77"/>
        <v>-00002</v>
      </c>
      <c r="J1229" s="251">
        <v>2</v>
      </c>
      <c r="K1229" s="251">
        <v>2</v>
      </c>
      <c r="M1229" s="251" t="s">
        <v>9958</v>
      </c>
      <c r="N1229" s="251" t="s">
        <v>11053</v>
      </c>
      <c r="O1229" s="251">
        <v>2</v>
      </c>
      <c r="Q1229" s="251" t="s">
        <v>11426</v>
      </c>
      <c r="R1229" s="251" t="s">
        <v>10017</v>
      </c>
      <c r="S1229" s="251" t="s">
        <v>1005</v>
      </c>
      <c r="T1229" s="251" t="str">
        <f t="shared" si="78"/>
        <v>I070629181150BZ010</v>
      </c>
      <c r="W1229" s="251" t="str">
        <f t="shared" si="79"/>
        <v>I070629181150-BZ010</v>
      </c>
    </row>
    <row r="1230" spans="1:23" x14ac:dyDescent="0.3">
      <c r="A1230" s="256" t="str">
        <f t="shared" si="76"/>
        <v>I0706291-81150BZ050-00005</v>
      </c>
      <c r="B1230" s="251" t="s">
        <v>11427</v>
      </c>
      <c r="C1230" s="251" t="s">
        <v>10117</v>
      </c>
      <c r="D1230" s="251" t="s">
        <v>11422</v>
      </c>
      <c r="E1230" s="251" t="s">
        <v>10543</v>
      </c>
      <c r="F1230" s="251" t="s">
        <v>9970</v>
      </c>
      <c r="G1230" s="251" t="s">
        <v>1024</v>
      </c>
      <c r="H1230" s="251" t="s">
        <v>5057</v>
      </c>
      <c r="I1230" s="257" t="str">
        <f t="shared" si="77"/>
        <v>-00005</v>
      </c>
      <c r="J1230" s="251">
        <v>5</v>
      </c>
      <c r="K1230" s="251">
        <v>5</v>
      </c>
      <c r="M1230" s="251" t="s">
        <v>9958</v>
      </c>
      <c r="N1230" s="251" t="s">
        <v>11053</v>
      </c>
      <c r="O1230" s="251">
        <v>5</v>
      </c>
      <c r="Q1230" s="251" t="s">
        <v>11427</v>
      </c>
      <c r="R1230" s="251" t="s">
        <v>10017</v>
      </c>
      <c r="S1230" s="251" t="s">
        <v>1023</v>
      </c>
      <c r="T1230" s="251" t="str">
        <f t="shared" si="78"/>
        <v>I070629181150BZ050</v>
      </c>
      <c r="W1230" s="251" t="str">
        <f t="shared" si="79"/>
        <v>I070629181150-BZ050</v>
      </c>
    </row>
    <row r="1231" spans="1:23" x14ac:dyDescent="0.3">
      <c r="A1231" s="256" t="str">
        <f t="shared" si="76"/>
        <v>I0706291-81551BZ250-00002</v>
      </c>
      <c r="B1231" s="251" t="s">
        <v>11428</v>
      </c>
      <c r="C1231" s="251" t="s">
        <v>10117</v>
      </c>
      <c r="D1231" s="251" t="s">
        <v>11422</v>
      </c>
      <c r="E1231" s="251" t="s">
        <v>10543</v>
      </c>
      <c r="F1231" s="251" t="s">
        <v>9972</v>
      </c>
      <c r="G1231" s="251" t="s">
        <v>1396</v>
      </c>
      <c r="H1231" s="251" t="s">
        <v>3436</v>
      </c>
      <c r="I1231" s="257" t="str">
        <f t="shared" si="77"/>
        <v>-00002</v>
      </c>
      <c r="J1231" s="251">
        <v>2</v>
      </c>
      <c r="K1231" s="251">
        <v>2</v>
      </c>
      <c r="M1231" s="251" t="s">
        <v>9958</v>
      </c>
      <c r="N1231" s="251" t="s">
        <v>11053</v>
      </c>
      <c r="O1231" s="251">
        <v>2</v>
      </c>
      <c r="Q1231" s="251" t="s">
        <v>11428</v>
      </c>
      <c r="R1231" s="251" t="s">
        <v>10017</v>
      </c>
      <c r="S1231" s="251" t="s">
        <v>1395</v>
      </c>
      <c r="T1231" s="251" t="str">
        <f t="shared" si="78"/>
        <v>I070629181551BZ250</v>
      </c>
      <c r="W1231" s="251" t="str">
        <f t="shared" si="79"/>
        <v>I070629181551-BZ250</v>
      </c>
    </row>
    <row r="1232" spans="1:23" x14ac:dyDescent="0.3">
      <c r="A1232" s="256" t="str">
        <f t="shared" si="76"/>
        <v>I0706291-81580BZ090-00002</v>
      </c>
      <c r="B1232" s="251" t="s">
        <v>11429</v>
      </c>
      <c r="C1232" s="251" t="s">
        <v>10117</v>
      </c>
      <c r="D1232" s="251" t="s">
        <v>11422</v>
      </c>
      <c r="E1232" s="251" t="s">
        <v>10543</v>
      </c>
      <c r="F1232" s="251" t="s">
        <v>9974</v>
      </c>
      <c r="G1232" s="251" t="s">
        <v>3449</v>
      </c>
      <c r="H1232" s="251" t="s">
        <v>758</v>
      </c>
      <c r="I1232" s="257" t="str">
        <f t="shared" si="77"/>
        <v>-00002</v>
      </c>
      <c r="J1232" s="251">
        <v>2</v>
      </c>
      <c r="K1232" s="251">
        <v>2</v>
      </c>
      <c r="M1232" s="251" t="s">
        <v>9993</v>
      </c>
      <c r="N1232" s="251" t="s">
        <v>11053</v>
      </c>
      <c r="O1232" s="251">
        <v>2</v>
      </c>
      <c r="Q1232" s="251" t="s">
        <v>11429</v>
      </c>
      <c r="R1232" s="251" t="s">
        <v>10017</v>
      </c>
      <c r="S1232" s="251" t="s">
        <v>3448</v>
      </c>
      <c r="T1232" s="251" t="str">
        <f t="shared" si="78"/>
        <v>I070629181580BZ090</v>
      </c>
      <c r="W1232" s="251" t="str">
        <f t="shared" si="79"/>
        <v>I070629181580-BZ090</v>
      </c>
    </row>
    <row r="1233" spans="1:23" x14ac:dyDescent="0.3">
      <c r="A1233" s="256" t="str">
        <f t="shared" si="76"/>
        <v>I0706291-81590BZ090-00002</v>
      </c>
      <c r="B1233" s="251" t="s">
        <v>11430</v>
      </c>
      <c r="C1233" s="251" t="s">
        <v>10117</v>
      </c>
      <c r="D1233" s="251" t="s">
        <v>11422</v>
      </c>
      <c r="E1233" s="251" t="s">
        <v>10543</v>
      </c>
      <c r="F1233" s="251" t="s">
        <v>9976</v>
      </c>
      <c r="G1233" s="251" t="s">
        <v>3452</v>
      </c>
      <c r="H1233" s="251" t="s">
        <v>770</v>
      </c>
      <c r="I1233" s="257" t="str">
        <f t="shared" si="77"/>
        <v>-00002</v>
      </c>
      <c r="J1233" s="251">
        <v>2</v>
      </c>
      <c r="K1233" s="251">
        <v>2</v>
      </c>
      <c r="M1233" s="251" t="s">
        <v>9993</v>
      </c>
      <c r="N1233" s="251" t="s">
        <v>11053</v>
      </c>
      <c r="O1233" s="251">
        <v>2</v>
      </c>
      <c r="Q1233" s="251" t="s">
        <v>11430</v>
      </c>
      <c r="R1233" s="251" t="s">
        <v>10017</v>
      </c>
      <c r="S1233" s="251" t="s">
        <v>3451</v>
      </c>
      <c r="T1233" s="251" t="str">
        <f t="shared" si="78"/>
        <v>I070629181590BZ090</v>
      </c>
      <c r="W1233" s="251" t="str">
        <f t="shared" si="79"/>
        <v>I070629181590-BZ090</v>
      </c>
    </row>
    <row r="1234" spans="1:23" x14ac:dyDescent="0.3">
      <c r="A1234" s="256" t="str">
        <f t="shared" si="76"/>
        <v>I0706292-81110BZ520-00001</v>
      </c>
      <c r="B1234" s="251" t="s">
        <v>11431</v>
      </c>
      <c r="C1234" s="251" t="s">
        <v>10117</v>
      </c>
      <c r="D1234" s="251" t="s">
        <v>11432</v>
      </c>
      <c r="E1234" s="251" t="s">
        <v>10543</v>
      </c>
      <c r="F1234" s="251" t="s">
        <v>9957</v>
      </c>
      <c r="G1234" s="251" t="s">
        <v>1110</v>
      </c>
      <c r="H1234" s="251" t="s">
        <v>3422</v>
      </c>
      <c r="I1234" s="257" t="str">
        <f t="shared" si="77"/>
        <v>-00001</v>
      </c>
      <c r="J1234" s="251">
        <v>1</v>
      </c>
      <c r="K1234" s="251">
        <v>1</v>
      </c>
      <c r="M1234" s="251" t="s">
        <v>9958</v>
      </c>
      <c r="N1234" s="251" t="s">
        <v>11354</v>
      </c>
      <c r="O1234" s="251">
        <v>1</v>
      </c>
      <c r="Q1234" s="251" t="s">
        <v>11431</v>
      </c>
      <c r="R1234" s="251" t="s">
        <v>10028</v>
      </c>
      <c r="S1234" s="251" t="s">
        <v>1109</v>
      </c>
      <c r="T1234" s="251" t="str">
        <f t="shared" si="78"/>
        <v>I070629281110BZ520</v>
      </c>
      <c r="W1234" s="251" t="str">
        <f t="shared" si="79"/>
        <v>I070629281110-BZ520</v>
      </c>
    </row>
    <row r="1235" spans="1:23" x14ac:dyDescent="0.3">
      <c r="A1235" s="256" t="str">
        <f t="shared" si="76"/>
        <v>I0706292-81240BZ010E0-00003</v>
      </c>
      <c r="B1235" s="251" t="s">
        <v>11433</v>
      </c>
      <c r="C1235" s="251" t="s">
        <v>10117</v>
      </c>
      <c r="D1235" s="251" t="s">
        <v>11432</v>
      </c>
      <c r="E1235" s="251" t="s">
        <v>10543</v>
      </c>
      <c r="F1235" s="251" t="s">
        <v>9962</v>
      </c>
      <c r="G1235" s="251" t="s">
        <v>1492</v>
      </c>
      <c r="H1235" s="251" t="s">
        <v>10502</v>
      </c>
      <c r="I1235" s="257" t="str">
        <f t="shared" si="77"/>
        <v>-00003</v>
      </c>
      <c r="J1235" s="251">
        <v>3</v>
      </c>
      <c r="K1235" s="251">
        <v>3</v>
      </c>
      <c r="M1235" s="251" t="s">
        <v>10007</v>
      </c>
      <c r="N1235" s="251" t="s">
        <v>11354</v>
      </c>
      <c r="O1235" s="251">
        <v>3</v>
      </c>
      <c r="Q1235" s="251" t="s">
        <v>11433</v>
      </c>
      <c r="R1235" s="251" t="s">
        <v>10028</v>
      </c>
      <c r="S1235" s="251" t="s">
        <v>1491</v>
      </c>
      <c r="T1235" s="251" t="str">
        <f t="shared" si="78"/>
        <v>I070629281240BZ010E0</v>
      </c>
      <c r="W1235" s="251" t="str">
        <f t="shared" si="79"/>
        <v>I070629281240-BZ010-E0</v>
      </c>
    </row>
    <row r="1236" spans="1:23" x14ac:dyDescent="0.3">
      <c r="A1236" s="256" t="str">
        <f t="shared" si="76"/>
        <v>I0706292-81270BZ010-00002</v>
      </c>
      <c r="B1236" s="251" t="s">
        <v>11434</v>
      </c>
      <c r="C1236" s="251" t="s">
        <v>10117</v>
      </c>
      <c r="D1236" s="251" t="s">
        <v>11432</v>
      </c>
      <c r="E1236" s="251" t="s">
        <v>10543</v>
      </c>
      <c r="F1236" s="251" t="s">
        <v>9964</v>
      </c>
      <c r="G1236" s="251" t="s">
        <v>1474</v>
      </c>
      <c r="H1236" s="251" t="s">
        <v>10137</v>
      </c>
      <c r="I1236" s="257" t="str">
        <f t="shared" si="77"/>
        <v>-00002</v>
      </c>
      <c r="J1236" s="251">
        <v>2</v>
      </c>
      <c r="K1236" s="251">
        <v>2</v>
      </c>
      <c r="M1236" s="251" t="s">
        <v>10007</v>
      </c>
      <c r="N1236" s="251" t="s">
        <v>11354</v>
      </c>
      <c r="O1236" s="251">
        <v>2</v>
      </c>
      <c r="Q1236" s="251" t="s">
        <v>11434</v>
      </c>
      <c r="R1236" s="251" t="s">
        <v>10028</v>
      </c>
      <c r="S1236" s="251" t="s">
        <v>1473</v>
      </c>
      <c r="T1236" s="251" t="str">
        <f t="shared" si="78"/>
        <v>I070629281270BZ010</v>
      </c>
      <c r="W1236" s="251" t="str">
        <f t="shared" si="79"/>
        <v>I070629281270-BZ010</v>
      </c>
    </row>
    <row r="1237" spans="1:23" x14ac:dyDescent="0.3">
      <c r="A1237" s="256" t="str">
        <f t="shared" si="76"/>
        <v>I0706292-81550BZ190-00003</v>
      </c>
      <c r="B1237" s="251" t="s">
        <v>11435</v>
      </c>
      <c r="C1237" s="251" t="s">
        <v>10117</v>
      </c>
      <c r="D1237" s="251" t="s">
        <v>11432</v>
      </c>
      <c r="E1237" s="251" t="s">
        <v>10543</v>
      </c>
      <c r="F1237" s="251" t="s">
        <v>9966</v>
      </c>
      <c r="G1237" s="251" t="s">
        <v>1308</v>
      </c>
      <c r="H1237" s="251" t="s">
        <v>10141</v>
      </c>
      <c r="I1237" s="257" t="str">
        <f t="shared" si="77"/>
        <v>-00003</v>
      </c>
      <c r="J1237" s="251">
        <v>3</v>
      </c>
      <c r="K1237" s="251">
        <v>3</v>
      </c>
      <c r="M1237" s="251" t="s">
        <v>9958</v>
      </c>
      <c r="N1237" s="251" t="s">
        <v>11354</v>
      </c>
      <c r="O1237" s="251">
        <v>3</v>
      </c>
      <c r="Q1237" s="251" t="s">
        <v>11435</v>
      </c>
      <c r="R1237" s="251" t="s">
        <v>10028</v>
      </c>
      <c r="S1237" s="251" t="s">
        <v>1307</v>
      </c>
      <c r="T1237" s="251" t="str">
        <f t="shared" si="78"/>
        <v>I070629281550BZ190</v>
      </c>
      <c r="W1237" s="251" t="str">
        <f t="shared" si="79"/>
        <v>I070629281550-BZ190</v>
      </c>
    </row>
    <row r="1238" spans="1:23" x14ac:dyDescent="0.3">
      <c r="A1238" s="256" t="str">
        <f t="shared" si="76"/>
        <v>I0706292-81560BZ190-00002</v>
      </c>
      <c r="B1238" s="251" t="s">
        <v>11436</v>
      </c>
      <c r="C1238" s="251" t="s">
        <v>10117</v>
      </c>
      <c r="D1238" s="251" t="s">
        <v>11432</v>
      </c>
      <c r="E1238" s="251" t="s">
        <v>10543</v>
      </c>
      <c r="F1238" s="251" t="s">
        <v>9968</v>
      </c>
      <c r="G1238" s="251" t="s">
        <v>1322</v>
      </c>
      <c r="H1238" s="251" t="s">
        <v>10146</v>
      </c>
      <c r="I1238" s="257" t="str">
        <f t="shared" si="77"/>
        <v>-00002</v>
      </c>
      <c r="J1238" s="251">
        <v>2</v>
      </c>
      <c r="K1238" s="251">
        <v>2</v>
      </c>
      <c r="M1238" s="251" t="s">
        <v>9958</v>
      </c>
      <c r="N1238" s="251" t="s">
        <v>11354</v>
      </c>
      <c r="O1238" s="251">
        <v>2</v>
      </c>
      <c r="Q1238" s="251" t="s">
        <v>11436</v>
      </c>
      <c r="R1238" s="251" t="s">
        <v>10028</v>
      </c>
      <c r="S1238" s="251" t="s">
        <v>1321</v>
      </c>
      <c r="T1238" s="251" t="str">
        <f t="shared" si="78"/>
        <v>I070629281560BZ190</v>
      </c>
      <c r="W1238" s="251" t="str">
        <f t="shared" si="79"/>
        <v>I070629281560-BZ190</v>
      </c>
    </row>
    <row r="1239" spans="1:23" x14ac:dyDescent="0.3">
      <c r="A1239" s="256" t="str">
        <f t="shared" si="76"/>
        <v>I0706292-81560BZ200-00001</v>
      </c>
      <c r="B1239" s="251" t="s">
        <v>11437</v>
      </c>
      <c r="C1239" s="251" t="s">
        <v>10117</v>
      </c>
      <c r="D1239" s="251" t="s">
        <v>11432</v>
      </c>
      <c r="E1239" s="251" t="s">
        <v>10543</v>
      </c>
      <c r="F1239" s="251" t="s">
        <v>9970</v>
      </c>
      <c r="G1239" s="251" t="s">
        <v>1342</v>
      </c>
      <c r="H1239" s="251" t="s">
        <v>10146</v>
      </c>
      <c r="I1239" s="257" t="str">
        <f t="shared" si="77"/>
        <v>-00001</v>
      </c>
      <c r="J1239" s="251">
        <v>1</v>
      </c>
      <c r="K1239" s="251">
        <v>1</v>
      </c>
      <c r="M1239" s="251" t="s">
        <v>9993</v>
      </c>
      <c r="N1239" s="251" t="s">
        <v>11354</v>
      </c>
      <c r="O1239" s="251">
        <v>1</v>
      </c>
      <c r="Q1239" s="251" t="s">
        <v>11437</v>
      </c>
      <c r="R1239" s="251" t="s">
        <v>10028</v>
      </c>
      <c r="S1239" s="251" t="s">
        <v>1341</v>
      </c>
      <c r="T1239" s="251" t="str">
        <f t="shared" si="78"/>
        <v>I070629281560BZ200</v>
      </c>
      <c r="W1239" s="251" t="str">
        <f t="shared" si="79"/>
        <v>I070629281560-BZ200</v>
      </c>
    </row>
    <row r="1240" spans="1:23" x14ac:dyDescent="0.3">
      <c r="A1240" s="256" t="str">
        <f t="shared" si="76"/>
        <v>I0706292-81561BZ250-00002</v>
      </c>
      <c r="B1240" s="251" t="s">
        <v>11438</v>
      </c>
      <c r="C1240" s="251" t="s">
        <v>10117</v>
      </c>
      <c r="D1240" s="251" t="s">
        <v>11432</v>
      </c>
      <c r="E1240" s="251" t="s">
        <v>10543</v>
      </c>
      <c r="F1240" s="251" t="s">
        <v>9972</v>
      </c>
      <c r="G1240" s="251" t="s">
        <v>1404</v>
      </c>
      <c r="H1240" s="251" t="s">
        <v>3443</v>
      </c>
      <c r="I1240" s="257" t="str">
        <f t="shared" si="77"/>
        <v>-00002</v>
      </c>
      <c r="J1240" s="251">
        <v>2</v>
      </c>
      <c r="K1240" s="251">
        <v>2</v>
      </c>
      <c r="M1240" s="251" t="s">
        <v>9958</v>
      </c>
      <c r="N1240" s="251" t="s">
        <v>11354</v>
      </c>
      <c r="O1240" s="251">
        <v>2</v>
      </c>
      <c r="Q1240" s="251" t="s">
        <v>11438</v>
      </c>
      <c r="R1240" s="251" t="s">
        <v>10028</v>
      </c>
      <c r="S1240" s="251" t="s">
        <v>1403</v>
      </c>
      <c r="T1240" s="251" t="str">
        <f t="shared" si="78"/>
        <v>I070629281561BZ250</v>
      </c>
      <c r="W1240" s="251" t="str">
        <f t="shared" si="79"/>
        <v>I070629281561-BZ250</v>
      </c>
    </row>
    <row r="1241" spans="1:23" x14ac:dyDescent="0.3">
      <c r="A1241" s="256" t="str">
        <f t="shared" si="76"/>
        <v>I0706293-81240BZ010A0-00001</v>
      </c>
      <c r="B1241" s="251" t="s">
        <v>11439</v>
      </c>
      <c r="C1241" s="251" t="s">
        <v>10117</v>
      </c>
      <c r="D1241" s="251" t="s">
        <v>11440</v>
      </c>
      <c r="E1241" s="251" t="s">
        <v>10543</v>
      </c>
      <c r="F1241" s="251" t="s">
        <v>9957</v>
      </c>
      <c r="G1241" s="251" t="s">
        <v>1489</v>
      </c>
      <c r="H1241" s="251" t="s">
        <v>10500</v>
      </c>
      <c r="I1241" s="257" t="str">
        <f t="shared" si="77"/>
        <v>-00001</v>
      </c>
      <c r="J1241" s="251">
        <v>1</v>
      </c>
      <c r="K1241" s="251">
        <v>1</v>
      </c>
      <c r="M1241" s="251" t="s">
        <v>10007</v>
      </c>
      <c r="N1241" s="251" t="s">
        <v>11441</v>
      </c>
      <c r="O1241" s="251">
        <v>1</v>
      </c>
      <c r="Q1241" s="251" t="s">
        <v>11439</v>
      </c>
      <c r="R1241" s="251" t="s">
        <v>10307</v>
      </c>
      <c r="S1241" s="251" t="s">
        <v>1488</v>
      </c>
      <c r="T1241" s="251" t="str">
        <f t="shared" si="78"/>
        <v>I070629381240BZ010A0</v>
      </c>
      <c r="W1241" s="251" t="str">
        <f t="shared" si="79"/>
        <v>I070629381240-BZ010-A0</v>
      </c>
    </row>
    <row r="1242" spans="1:23" x14ac:dyDescent="0.3">
      <c r="A1242" s="256" t="str">
        <f t="shared" si="76"/>
        <v>I0706293-81240BZ010B0-00004</v>
      </c>
      <c r="B1242" s="251" t="s">
        <v>11442</v>
      </c>
      <c r="C1242" s="251" t="s">
        <v>10117</v>
      </c>
      <c r="D1242" s="251" t="s">
        <v>11440</v>
      </c>
      <c r="E1242" s="251" t="s">
        <v>10543</v>
      </c>
      <c r="F1242" s="251" t="s">
        <v>9962</v>
      </c>
      <c r="G1242" s="251" t="s">
        <v>1484</v>
      </c>
      <c r="H1242" s="251" t="s">
        <v>10500</v>
      </c>
      <c r="I1242" s="257" t="str">
        <f t="shared" si="77"/>
        <v>-00004</v>
      </c>
      <c r="J1242" s="251">
        <v>4</v>
      </c>
      <c r="K1242" s="251">
        <v>4</v>
      </c>
      <c r="M1242" s="251" t="s">
        <v>10007</v>
      </c>
      <c r="N1242" s="251" t="s">
        <v>11441</v>
      </c>
      <c r="O1242" s="251">
        <v>4</v>
      </c>
      <c r="Q1242" s="251" t="s">
        <v>11442</v>
      </c>
      <c r="R1242" s="251" t="s">
        <v>10307</v>
      </c>
      <c r="S1242" s="251" t="s">
        <v>1483</v>
      </c>
      <c r="T1242" s="251" t="str">
        <f t="shared" si="78"/>
        <v>I070629381240BZ010B0</v>
      </c>
      <c r="W1242" s="251" t="str">
        <f t="shared" si="79"/>
        <v>I070629381240-BZ010-B0</v>
      </c>
    </row>
    <row r="1243" spans="1:23" x14ac:dyDescent="0.3">
      <c r="A1243" s="256" t="str">
        <f t="shared" si="76"/>
        <v>I0802145-811500W070-00003</v>
      </c>
      <c r="B1243" s="251" t="s">
        <v>11443</v>
      </c>
      <c r="C1243" s="251" t="s">
        <v>10151</v>
      </c>
      <c r="D1243" s="251" t="s">
        <v>11444</v>
      </c>
      <c r="E1243" s="251" t="s">
        <v>10543</v>
      </c>
      <c r="F1243" s="251" t="s">
        <v>9957</v>
      </c>
      <c r="G1243" s="251" t="s">
        <v>53</v>
      </c>
      <c r="H1243" s="251" t="s">
        <v>5060</v>
      </c>
      <c r="I1243" s="257" t="str">
        <f t="shared" si="77"/>
        <v>-00003</v>
      </c>
      <c r="J1243" s="251">
        <v>3</v>
      </c>
      <c r="K1243" s="251">
        <v>3</v>
      </c>
      <c r="M1243" s="251" t="s">
        <v>9958</v>
      </c>
      <c r="N1243" s="251" t="s">
        <v>11053</v>
      </c>
      <c r="O1243" s="251">
        <v>3</v>
      </c>
      <c r="Q1243" s="251" t="s">
        <v>11443</v>
      </c>
      <c r="R1243" s="251" t="s">
        <v>10017</v>
      </c>
      <c r="S1243" s="251" t="s">
        <v>52</v>
      </c>
      <c r="T1243" s="251" t="str">
        <f t="shared" si="78"/>
        <v>I0802145811500W070</v>
      </c>
      <c r="W1243" s="251" t="str">
        <f t="shared" si="79"/>
        <v>I080214581150-0W070</v>
      </c>
    </row>
    <row r="1244" spans="1:23" x14ac:dyDescent="0.3">
      <c r="A1244" s="256" t="str">
        <f t="shared" si="76"/>
        <v>I0802145-815510W010-00001</v>
      </c>
      <c r="B1244" s="251" t="s">
        <v>11445</v>
      </c>
      <c r="C1244" s="251" t="s">
        <v>10151</v>
      </c>
      <c r="D1244" s="251" t="s">
        <v>11444</v>
      </c>
      <c r="E1244" s="251" t="s">
        <v>10543</v>
      </c>
      <c r="F1244" s="251" t="s">
        <v>9962</v>
      </c>
      <c r="G1244" s="251" t="s">
        <v>38</v>
      </c>
      <c r="H1244" s="251" t="s">
        <v>11446</v>
      </c>
      <c r="I1244" s="257" t="str">
        <f t="shared" si="77"/>
        <v>-00001</v>
      </c>
      <c r="J1244" s="251">
        <v>1</v>
      </c>
      <c r="K1244" s="251">
        <v>1</v>
      </c>
      <c r="M1244" s="251" t="s">
        <v>10007</v>
      </c>
      <c r="N1244" s="251" t="s">
        <v>11053</v>
      </c>
      <c r="O1244" s="251">
        <v>1</v>
      </c>
      <c r="Q1244" s="251" t="s">
        <v>11445</v>
      </c>
      <c r="R1244" s="251" t="s">
        <v>10017</v>
      </c>
      <c r="S1244" s="251" t="s">
        <v>37</v>
      </c>
      <c r="T1244" s="251" t="str">
        <f t="shared" si="78"/>
        <v>I0802145815510W010</v>
      </c>
      <c r="W1244" s="251" t="str">
        <f t="shared" si="79"/>
        <v>I080214581551-0W010</v>
      </c>
    </row>
    <row r="1245" spans="1:23" x14ac:dyDescent="0.3">
      <c r="A1245" s="256" t="str">
        <f t="shared" si="76"/>
        <v>I0306144-525630K010-00001</v>
      </c>
      <c r="B1245" s="251" t="s">
        <v>11447</v>
      </c>
      <c r="C1245" s="251" t="s">
        <v>9954</v>
      </c>
      <c r="D1245" s="251" t="s">
        <v>11448</v>
      </c>
      <c r="E1245" s="251" t="s">
        <v>10735</v>
      </c>
      <c r="F1245" s="251" t="s">
        <v>9957</v>
      </c>
      <c r="G1245" s="251" t="s">
        <v>749</v>
      </c>
      <c r="H1245" s="251" t="s">
        <v>10163</v>
      </c>
      <c r="I1245" s="257" t="str">
        <f t="shared" si="77"/>
        <v>-00001</v>
      </c>
      <c r="J1245" s="251">
        <v>1</v>
      </c>
      <c r="K1245" s="251">
        <v>1</v>
      </c>
      <c r="M1245" s="251" t="s">
        <v>10007</v>
      </c>
      <c r="N1245" s="251" t="s">
        <v>11053</v>
      </c>
      <c r="O1245" s="251">
        <v>1</v>
      </c>
      <c r="Q1245" s="251" t="s">
        <v>11447</v>
      </c>
      <c r="R1245" s="251" t="s">
        <v>9960</v>
      </c>
      <c r="S1245" s="251" t="s">
        <v>748</v>
      </c>
      <c r="T1245" s="251" t="str">
        <f t="shared" si="78"/>
        <v>I0306144525630K010</v>
      </c>
      <c r="W1245" s="251" t="str">
        <f t="shared" si="79"/>
        <v>I030614452563-0K010</v>
      </c>
    </row>
    <row r="1246" spans="1:23" x14ac:dyDescent="0.3">
      <c r="A1246" s="256" t="str">
        <f t="shared" si="76"/>
        <v>I0306144-811100K520-00005</v>
      </c>
      <c r="B1246" s="251" t="s">
        <v>11449</v>
      </c>
      <c r="C1246" s="251" t="s">
        <v>9954</v>
      </c>
      <c r="D1246" s="251" t="s">
        <v>11448</v>
      </c>
      <c r="E1246" s="251" t="s">
        <v>10735</v>
      </c>
      <c r="F1246" s="251" t="s">
        <v>9962</v>
      </c>
      <c r="G1246" s="251" t="s">
        <v>269</v>
      </c>
      <c r="H1246" s="251" t="s">
        <v>3422</v>
      </c>
      <c r="I1246" s="257" t="str">
        <f t="shared" si="77"/>
        <v>-00005</v>
      </c>
      <c r="J1246" s="251">
        <v>5</v>
      </c>
      <c r="K1246" s="251">
        <v>5</v>
      </c>
      <c r="M1246" s="251" t="s">
        <v>9958</v>
      </c>
      <c r="N1246" s="251" t="s">
        <v>11053</v>
      </c>
      <c r="O1246" s="251">
        <v>5</v>
      </c>
      <c r="Q1246" s="251" t="s">
        <v>11449</v>
      </c>
      <c r="R1246" s="251" t="s">
        <v>9960</v>
      </c>
      <c r="S1246" s="251" t="s">
        <v>7</v>
      </c>
      <c r="T1246" s="251" t="str">
        <f t="shared" si="78"/>
        <v>I0306144811100K520</v>
      </c>
      <c r="W1246" s="251" t="str">
        <f t="shared" si="79"/>
        <v>I030614481110-0K520</v>
      </c>
    </row>
    <row r="1247" spans="1:23" x14ac:dyDescent="0.3">
      <c r="A1247" s="256" t="str">
        <f t="shared" si="76"/>
        <v>I0306144-811100K580-00005</v>
      </c>
      <c r="B1247" s="251" t="s">
        <v>11450</v>
      </c>
      <c r="C1247" s="251" t="s">
        <v>9954</v>
      </c>
      <c r="D1247" s="251" t="s">
        <v>11448</v>
      </c>
      <c r="E1247" s="251" t="s">
        <v>10735</v>
      </c>
      <c r="F1247" s="251" t="s">
        <v>9964</v>
      </c>
      <c r="G1247" s="251" t="s">
        <v>429</v>
      </c>
      <c r="H1247" s="251" t="s">
        <v>3422</v>
      </c>
      <c r="I1247" s="257" t="str">
        <f t="shared" si="77"/>
        <v>-00005</v>
      </c>
      <c r="J1247" s="251">
        <v>5</v>
      </c>
      <c r="K1247" s="251">
        <v>5</v>
      </c>
      <c r="M1247" s="251" t="s">
        <v>9958</v>
      </c>
      <c r="N1247" s="251" t="s">
        <v>11053</v>
      </c>
      <c r="O1247" s="251">
        <v>5</v>
      </c>
      <c r="Q1247" s="251" t="s">
        <v>11450</v>
      </c>
      <c r="R1247" s="251" t="s">
        <v>9960</v>
      </c>
      <c r="S1247" s="251" t="s">
        <v>428</v>
      </c>
      <c r="T1247" s="251" t="str">
        <f t="shared" si="78"/>
        <v>I0306144811100K580</v>
      </c>
      <c r="W1247" s="251" t="str">
        <f t="shared" si="79"/>
        <v>I030614481110-0K580</v>
      </c>
    </row>
    <row r="1248" spans="1:23" x14ac:dyDescent="0.3">
      <c r="A1248" s="256" t="str">
        <f t="shared" si="76"/>
        <v>I0306144-811300K520-00012</v>
      </c>
      <c r="B1248" s="251" t="s">
        <v>11451</v>
      </c>
      <c r="C1248" s="251" t="s">
        <v>9954</v>
      </c>
      <c r="D1248" s="251" t="s">
        <v>11448</v>
      </c>
      <c r="E1248" s="251" t="s">
        <v>10735</v>
      </c>
      <c r="F1248" s="251" t="s">
        <v>9966</v>
      </c>
      <c r="G1248" s="251" t="s">
        <v>277</v>
      </c>
      <c r="H1248" s="251" t="s">
        <v>5101</v>
      </c>
      <c r="I1248" s="257" t="str">
        <f t="shared" si="77"/>
        <v>-00012</v>
      </c>
      <c r="J1248" s="251">
        <v>12</v>
      </c>
      <c r="K1248" s="251">
        <v>12</v>
      </c>
      <c r="M1248" s="251" t="s">
        <v>9958</v>
      </c>
      <c r="N1248" s="251" t="s">
        <v>11053</v>
      </c>
      <c r="O1248" s="251">
        <v>12</v>
      </c>
      <c r="Q1248" s="251" t="s">
        <v>11451</v>
      </c>
      <c r="R1248" s="251" t="s">
        <v>9960</v>
      </c>
      <c r="S1248" s="251" t="s">
        <v>276</v>
      </c>
      <c r="T1248" s="251" t="str">
        <f t="shared" si="78"/>
        <v>I0306144811300K520</v>
      </c>
      <c r="W1248" s="251" t="str">
        <f t="shared" si="79"/>
        <v>I030614481130-0K520</v>
      </c>
    </row>
    <row r="1249" spans="1:23" x14ac:dyDescent="0.3">
      <c r="A1249" s="256" t="str">
        <f t="shared" si="76"/>
        <v>I0306144-811300K580-00017</v>
      </c>
      <c r="B1249" s="251" t="s">
        <v>11452</v>
      </c>
      <c r="C1249" s="251" t="s">
        <v>9954</v>
      </c>
      <c r="D1249" s="251" t="s">
        <v>11448</v>
      </c>
      <c r="E1249" s="251" t="s">
        <v>10735</v>
      </c>
      <c r="F1249" s="251" t="s">
        <v>9968</v>
      </c>
      <c r="G1249" s="251" t="s">
        <v>434</v>
      </c>
      <c r="H1249" s="251" t="s">
        <v>5101</v>
      </c>
      <c r="I1249" s="257" t="str">
        <f t="shared" si="77"/>
        <v>-00017</v>
      </c>
      <c r="J1249" s="251">
        <v>17</v>
      </c>
      <c r="K1249" s="251">
        <v>17</v>
      </c>
      <c r="M1249" s="251" t="s">
        <v>9958</v>
      </c>
      <c r="N1249" s="251" t="s">
        <v>11053</v>
      </c>
      <c r="O1249" s="251">
        <v>17</v>
      </c>
      <c r="Q1249" s="251" t="s">
        <v>11452</v>
      </c>
      <c r="R1249" s="251" t="s">
        <v>9960</v>
      </c>
      <c r="S1249" s="251" t="s">
        <v>433</v>
      </c>
      <c r="T1249" s="251" t="str">
        <f t="shared" si="78"/>
        <v>I0306144811300K580</v>
      </c>
      <c r="W1249" s="251" t="str">
        <f t="shared" si="79"/>
        <v>I030614481130-0K580</v>
      </c>
    </row>
    <row r="1250" spans="1:23" x14ac:dyDescent="0.3">
      <c r="A1250" s="256" t="str">
        <f t="shared" si="76"/>
        <v>I0306144-811500K520-00005</v>
      </c>
      <c r="B1250" s="251" t="s">
        <v>11453</v>
      </c>
      <c r="C1250" s="251" t="s">
        <v>9954</v>
      </c>
      <c r="D1250" s="251" t="s">
        <v>11448</v>
      </c>
      <c r="E1250" s="251" t="s">
        <v>10735</v>
      </c>
      <c r="F1250" s="251" t="s">
        <v>9970</v>
      </c>
      <c r="G1250" s="251" t="s">
        <v>280</v>
      </c>
      <c r="H1250" s="251" t="s">
        <v>3429</v>
      </c>
      <c r="I1250" s="257" t="str">
        <f t="shared" si="77"/>
        <v>-00005</v>
      </c>
      <c r="J1250" s="251">
        <v>5</v>
      </c>
      <c r="K1250" s="251">
        <v>5</v>
      </c>
      <c r="M1250" s="251" t="s">
        <v>9958</v>
      </c>
      <c r="N1250" s="251" t="s">
        <v>11053</v>
      </c>
      <c r="O1250" s="251">
        <v>5</v>
      </c>
      <c r="Q1250" s="251" t="s">
        <v>11453</v>
      </c>
      <c r="R1250" s="251" t="s">
        <v>9960</v>
      </c>
      <c r="S1250" s="251" t="s">
        <v>12</v>
      </c>
      <c r="T1250" s="251" t="str">
        <f t="shared" si="78"/>
        <v>I0306144811500K520</v>
      </c>
      <c r="W1250" s="251" t="str">
        <f t="shared" si="79"/>
        <v>I030614481150-0K520</v>
      </c>
    </row>
    <row r="1251" spans="1:23" x14ac:dyDescent="0.3">
      <c r="A1251" s="256" t="str">
        <f t="shared" si="76"/>
        <v>I0306144-811500K580-00011</v>
      </c>
      <c r="B1251" s="251" t="s">
        <v>11454</v>
      </c>
      <c r="C1251" s="251" t="s">
        <v>9954</v>
      </c>
      <c r="D1251" s="251" t="s">
        <v>11448</v>
      </c>
      <c r="E1251" s="251" t="s">
        <v>10735</v>
      </c>
      <c r="F1251" s="251" t="s">
        <v>9972</v>
      </c>
      <c r="G1251" s="251" t="s">
        <v>437</v>
      </c>
      <c r="H1251" s="251" t="s">
        <v>3429</v>
      </c>
      <c r="I1251" s="257" t="str">
        <f t="shared" si="77"/>
        <v>-00011</v>
      </c>
      <c r="J1251" s="251">
        <v>11</v>
      </c>
      <c r="K1251" s="251">
        <v>11</v>
      </c>
      <c r="M1251" s="251" t="s">
        <v>9958</v>
      </c>
      <c r="N1251" s="251" t="s">
        <v>11053</v>
      </c>
      <c r="O1251" s="251">
        <v>11</v>
      </c>
      <c r="Q1251" s="251" t="s">
        <v>11454</v>
      </c>
      <c r="R1251" s="251" t="s">
        <v>9960</v>
      </c>
      <c r="S1251" s="251" t="s">
        <v>436</v>
      </c>
      <c r="T1251" s="251" t="str">
        <f t="shared" si="78"/>
        <v>I0306144811500K580</v>
      </c>
      <c r="W1251" s="251" t="str">
        <f t="shared" si="79"/>
        <v>I030614481150-0K580</v>
      </c>
    </row>
    <row r="1252" spans="1:23" x14ac:dyDescent="0.3">
      <c r="A1252" s="256" t="str">
        <f t="shared" si="76"/>
        <v>I0306144-811700K520-00010</v>
      </c>
      <c r="B1252" s="251" t="s">
        <v>11455</v>
      </c>
      <c r="C1252" s="251" t="s">
        <v>9954</v>
      </c>
      <c r="D1252" s="251" t="s">
        <v>11448</v>
      </c>
      <c r="E1252" s="251" t="s">
        <v>10735</v>
      </c>
      <c r="F1252" s="251" t="s">
        <v>9974</v>
      </c>
      <c r="G1252" s="251" t="s">
        <v>285</v>
      </c>
      <c r="H1252" s="251" t="s">
        <v>5102</v>
      </c>
      <c r="I1252" s="257" t="str">
        <f t="shared" si="77"/>
        <v>-00010</v>
      </c>
      <c r="J1252" s="251">
        <v>10</v>
      </c>
      <c r="K1252" s="251">
        <v>10</v>
      </c>
      <c r="M1252" s="251" t="s">
        <v>9958</v>
      </c>
      <c r="N1252" s="251" t="s">
        <v>11053</v>
      </c>
      <c r="O1252" s="251">
        <v>10</v>
      </c>
      <c r="Q1252" s="251" t="s">
        <v>11455</v>
      </c>
      <c r="R1252" s="251" t="s">
        <v>9960</v>
      </c>
      <c r="S1252" s="251" t="s">
        <v>284</v>
      </c>
      <c r="T1252" s="251" t="str">
        <f t="shared" si="78"/>
        <v>I0306144811700K520</v>
      </c>
      <c r="W1252" s="251" t="str">
        <f t="shared" si="79"/>
        <v>I030614481170-0K520</v>
      </c>
    </row>
    <row r="1253" spans="1:23" x14ac:dyDescent="0.3">
      <c r="A1253" s="256" t="str">
        <f t="shared" si="76"/>
        <v>I0306144-811700K580-00018</v>
      </c>
      <c r="B1253" s="251" t="s">
        <v>11456</v>
      </c>
      <c r="C1253" s="251" t="s">
        <v>9954</v>
      </c>
      <c r="D1253" s="251" t="s">
        <v>11448</v>
      </c>
      <c r="E1253" s="251" t="s">
        <v>10735</v>
      </c>
      <c r="F1253" s="251" t="s">
        <v>9976</v>
      </c>
      <c r="G1253" s="251" t="s">
        <v>442</v>
      </c>
      <c r="H1253" s="251" t="s">
        <v>5102</v>
      </c>
      <c r="I1253" s="257" t="str">
        <f t="shared" si="77"/>
        <v>-00018</v>
      </c>
      <c r="J1253" s="251">
        <v>18</v>
      </c>
      <c r="K1253" s="251">
        <v>18</v>
      </c>
      <c r="M1253" s="251" t="s">
        <v>9958</v>
      </c>
      <c r="N1253" s="251" t="s">
        <v>11053</v>
      </c>
      <c r="O1253" s="251">
        <v>18</v>
      </c>
      <c r="Q1253" s="251" t="s">
        <v>11456</v>
      </c>
      <c r="R1253" s="251" t="s">
        <v>9960</v>
      </c>
      <c r="S1253" s="251" t="s">
        <v>441</v>
      </c>
      <c r="T1253" s="251" t="str">
        <f t="shared" si="78"/>
        <v>I0306144811700K580</v>
      </c>
      <c r="W1253" s="251" t="str">
        <f t="shared" si="79"/>
        <v>I030614481170-0K580</v>
      </c>
    </row>
    <row r="1254" spans="1:23" x14ac:dyDescent="0.3">
      <c r="A1254" s="256" t="str">
        <f t="shared" si="76"/>
        <v>I0306144-815500K210-00004</v>
      </c>
      <c r="B1254" s="251" t="s">
        <v>11457</v>
      </c>
      <c r="C1254" s="251" t="s">
        <v>9954</v>
      </c>
      <c r="D1254" s="251" t="s">
        <v>11448</v>
      </c>
      <c r="E1254" s="251" t="s">
        <v>10735</v>
      </c>
      <c r="F1254" s="251" t="s">
        <v>9978</v>
      </c>
      <c r="G1254" s="251" t="s">
        <v>654</v>
      </c>
      <c r="H1254" s="251" t="s">
        <v>5202</v>
      </c>
      <c r="I1254" s="257" t="str">
        <f t="shared" si="77"/>
        <v>-00004</v>
      </c>
      <c r="J1254" s="251">
        <v>4</v>
      </c>
      <c r="K1254" s="251">
        <v>4</v>
      </c>
      <c r="M1254" s="251" t="s">
        <v>9958</v>
      </c>
      <c r="N1254" s="251" t="s">
        <v>11053</v>
      </c>
      <c r="O1254" s="251">
        <v>4</v>
      </c>
      <c r="Q1254" s="251" t="s">
        <v>11457</v>
      </c>
      <c r="R1254" s="251" t="s">
        <v>9960</v>
      </c>
      <c r="S1254" s="251" t="s">
        <v>653</v>
      </c>
      <c r="T1254" s="251" t="str">
        <f t="shared" si="78"/>
        <v>I0306144815500K210</v>
      </c>
      <c r="W1254" s="251" t="str">
        <f t="shared" si="79"/>
        <v>I030614481550-0K210</v>
      </c>
    </row>
    <row r="1255" spans="1:23" x14ac:dyDescent="0.3">
      <c r="A1255" s="256" t="str">
        <f t="shared" si="76"/>
        <v>I0306144-815500K240-00006</v>
      </c>
      <c r="B1255" s="251" t="s">
        <v>11458</v>
      </c>
      <c r="C1255" s="251" t="s">
        <v>9954</v>
      </c>
      <c r="D1255" s="251" t="s">
        <v>11448</v>
      </c>
      <c r="E1255" s="251" t="s">
        <v>10735</v>
      </c>
      <c r="F1255" s="251" t="s">
        <v>9980</v>
      </c>
      <c r="G1255" s="251" t="s">
        <v>727</v>
      </c>
      <c r="H1255" s="251" t="s">
        <v>5202</v>
      </c>
      <c r="I1255" s="257" t="str">
        <f t="shared" si="77"/>
        <v>-00006</v>
      </c>
      <c r="J1255" s="251">
        <v>6</v>
      </c>
      <c r="K1255" s="251">
        <v>6</v>
      </c>
      <c r="M1255" s="251" t="s">
        <v>9958</v>
      </c>
      <c r="N1255" s="251" t="s">
        <v>11053</v>
      </c>
      <c r="O1255" s="251">
        <v>6</v>
      </c>
      <c r="Q1255" s="251" t="s">
        <v>11458</v>
      </c>
      <c r="R1255" s="251" t="s">
        <v>9960</v>
      </c>
      <c r="S1255" s="251" t="s">
        <v>726</v>
      </c>
      <c r="T1255" s="251" t="str">
        <f t="shared" si="78"/>
        <v>I0306144815500K240</v>
      </c>
      <c r="W1255" s="251" t="str">
        <f t="shared" si="79"/>
        <v>I030614481550-0K240</v>
      </c>
    </row>
    <row r="1256" spans="1:23" x14ac:dyDescent="0.3">
      <c r="A1256" s="256" t="str">
        <f t="shared" si="76"/>
        <v>I0306144-815510K240-00010</v>
      </c>
      <c r="B1256" s="251" t="s">
        <v>11459</v>
      </c>
      <c r="C1256" s="251" t="s">
        <v>9954</v>
      </c>
      <c r="D1256" s="251" t="s">
        <v>11448</v>
      </c>
      <c r="E1256" s="251" t="s">
        <v>10735</v>
      </c>
      <c r="F1256" s="251" t="s">
        <v>9982</v>
      </c>
      <c r="G1256" s="251" t="s">
        <v>740</v>
      </c>
      <c r="H1256" s="251" t="s">
        <v>3436</v>
      </c>
      <c r="I1256" s="257" t="str">
        <f t="shared" si="77"/>
        <v>-00010</v>
      </c>
      <c r="J1256" s="251">
        <v>10</v>
      </c>
      <c r="K1256" s="251">
        <v>10</v>
      </c>
      <c r="M1256" s="251" t="s">
        <v>9958</v>
      </c>
      <c r="N1256" s="251" t="s">
        <v>11053</v>
      </c>
      <c r="O1256" s="251">
        <v>10</v>
      </c>
      <c r="Q1256" s="251" t="s">
        <v>11459</v>
      </c>
      <c r="R1256" s="251" t="s">
        <v>9960</v>
      </c>
      <c r="S1256" s="251" t="s">
        <v>9</v>
      </c>
      <c r="T1256" s="251" t="str">
        <f t="shared" si="78"/>
        <v>I0306144815510K240</v>
      </c>
      <c r="W1256" s="251" t="str">
        <f t="shared" si="79"/>
        <v>I030614481551-0K240</v>
      </c>
    </row>
    <row r="1257" spans="1:23" x14ac:dyDescent="0.3">
      <c r="A1257" s="256" t="str">
        <f t="shared" si="76"/>
        <v>I0306144-815600K210-00009</v>
      </c>
      <c r="B1257" s="251" t="s">
        <v>11460</v>
      </c>
      <c r="C1257" s="251" t="s">
        <v>9954</v>
      </c>
      <c r="D1257" s="251" t="s">
        <v>11448</v>
      </c>
      <c r="E1257" s="251" t="s">
        <v>10735</v>
      </c>
      <c r="F1257" s="251" t="s">
        <v>9984</v>
      </c>
      <c r="G1257" s="251" t="s">
        <v>670</v>
      </c>
      <c r="H1257" s="251" t="s">
        <v>5204</v>
      </c>
      <c r="I1257" s="257" t="str">
        <f t="shared" si="77"/>
        <v>-00009</v>
      </c>
      <c r="J1257" s="251">
        <v>9</v>
      </c>
      <c r="K1257" s="251">
        <v>9</v>
      </c>
      <c r="M1257" s="251" t="s">
        <v>9958</v>
      </c>
      <c r="N1257" s="251" t="s">
        <v>11053</v>
      </c>
      <c r="O1257" s="251">
        <v>9</v>
      </c>
      <c r="Q1257" s="251" t="s">
        <v>11460</v>
      </c>
      <c r="R1257" s="251" t="s">
        <v>9960</v>
      </c>
      <c r="S1257" s="251" t="s">
        <v>13</v>
      </c>
      <c r="T1257" s="251" t="str">
        <f t="shared" si="78"/>
        <v>I0306144815600K210</v>
      </c>
      <c r="W1257" s="251" t="str">
        <f t="shared" si="79"/>
        <v>I030614481560-0K210</v>
      </c>
    </row>
    <row r="1258" spans="1:23" x14ac:dyDescent="0.3">
      <c r="A1258" s="256" t="str">
        <f t="shared" si="76"/>
        <v>I0306144-815600K240-00004</v>
      </c>
      <c r="B1258" s="251" t="s">
        <v>11461</v>
      </c>
      <c r="C1258" s="251" t="s">
        <v>9954</v>
      </c>
      <c r="D1258" s="251" t="s">
        <v>11448</v>
      </c>
      <c r="E1258" s="251" t="s">
        <v>10735</v>
      </c>
      <c r="F1258" s="251" t="s">
        <v>9986</v>
      </c>
      <c r="G1258" s="251" t="s">
        <v>744</v>
      </c>
      <c r="H1258" s="251" t="s">
        <v>5204</v>
      </c>
      <c r="I1258" s="257" t="str">
        <f t="shared" si="77"/>
        <v>-00004</v>
      </c>
      <c r="J1258" s="251">
        <v>4</v>
      </c>
      <c r="K1258" s="251">
        <v>4</v>
      </c>
      <c r="M1258" s="251" t="s">
        <v>9958</v>
      </c>
      <c r="N1258" s="251" t="s">
        <v>11053</v>
      </c>
      <c r="O1258" s="251">
        <v>4</v>
      </c>
      <c r="Q1258" s="251" t="s">
        <v>11461</v>
      </c>
      <c r="R1258" s="251" t="s">
        <v>9960</v>
      </c>
      <c r="S1258" s="251" t="s">
        <v>743</v>
      </c>
      <c r="T1258" s="251" t="str">
        <f t="shared" si="78"/>
        <v>I0306144815600K240</v>
      </c>
      <c r="W1258" s="251" t="str">
        <f t="shared" si="79"/>
        <v>I030614481560-0K240</v>
      </c>
    </row>
    <row r="1259" spans="1:23" x14ac:dyDescent="0.3">
      <c r="A1259" s="256" t="str">
        <f t="shared" si="76"/>
        <v>I0306144-815600K590-00001</v>
      </c>
      <c r="B1259" s="251" t="s">
        <v>11462</v>
      </c>
      <c r="C1259" s="251" t="s">
        <v>9954</v>
      </c>
      <c r="D1259" s="251" t="s">
        <v>11448</v>
      </c>
      <c r="E1259" s="251" t="s">
        <v>10735</v>
      </c>
      <c r="F1259" s="251" t="s">
        <v>9988</v>
      </c>
      <c r="G1259" s="251" t="s">
        <v>3386</v>
      </c>
      <c r="H1259" s="251" t="s">
        <v>5204</v>
      </c>
      <c r="I1259" s="257" t="str">
        <f t="shared" si="77"/>
        <v>-00001</v>
      </c>
      <c r="J1259" s="251">
        <v>1</v>
      </c>
      <c r="K1259" s="251">
        <v>1</v>
      </c>
      <c r="M1259" s="251" t="s">
        <v>9958</v>
      </c>
      <c r="N1259" s="251" t="s">
        <v>11053</v>
      </c>
      <c r="O1259" s="251">
        <v>1</v>
      </c>
      <c r="Q1259" s="251" t="s">
        <v>11462</v>
      </c>
      <c r="R1259" s="251" t="s">
        <v>9960</v>
      </c>
      <c r="S1259" s="251" t="s">
        <v>3370</v>
      </c>
      <c r="T1259" s="251" t="str">
        <f t="shared" si="78"/>
        <v>I0306144815600K590</v>
      </c>
      <c r="W1259" s="251" t="str">
        <f t="shared" si="79"/>
        <v>I030614481560-0K590</v>
      </c>
    </row>
    <row r="1260" spans="1:23" x14ac:dyDescent="0.3">
      <c r="A1260" s="256" t="str">
        <f t="shared" si="76"/>
        <v>I0306144-815610K240-00011</v>
      </c>
      <c r="B1260" s="251" t="s">
        <v>11463</v>
      </c>
      <c r="C1260" s="251" t="s">
        <v>9954</v>
      </c>
      <c r="D1260" s="251" t="s">
        <v>11448</v>
      </c>
      <c r="E1260" s="251" t="s">
        <v>10735</v>
      </c>
      <c r="F1260" s="251" t="s">
        <v>9990</v>
      </c>
      <c r="G1260" s="251" t="s">
        <v>753</v>
      </c>
      <c r="H1260" s="251" t="s">
        <v>3443</v>
      </c>
      <c r="I1260" s="257" t="str">
        <f t="shared" si="77"/>
        <v>-00011</v>
      </c>
      <c r="J1260" s="251">
        <v>11</v>
      </c>
      <c r="K1260" s="251">
        <v>11</v>
      </c>
      <c r="M1260" s="251" t="s">
        <v>9958</v>
      </c>
      <c r="N1260" s="251" t="s">
        <v>11053</v>
      </c>
      <c r="O1260" s="251">
        <v>11</v>
      </c>
      <c r="Q1260" s="251" t="s">
        <v>11463</v>
      </c>
      <c r="R1260" s="251" t="s">
        <v>9960</v>
      </c>
      <c r="S1260" s="251" t="s">
        <v>10</v>
      </c>
      <c r="T1260" s="251" t="str">
        <f t="shared" si="78"/>
        <v>I0306144815610K240</v>
      </c>
      <c r="W1260" s="251" t="str">
        <f t="shared" si="79"/>
        <v>I030614481561-0K240</v>
      </c>
    </row>
    <row r="1261" spans="1:23" x14ac:dyDescent="0.3">
      <c r="A1261" s="256" t="str">
        <f t="shared" si="76"/>
        <v>I0306144-815800K050-00002</v>
      </c>
      <c r="B1261" s="251" t="s">
        <v>11464</v>
      </c>
      <c r="C1261" s="251" t="s">
        <v>9954</v>
      </c>
      <c r="D1261" s="251" t="s">
        <v>11448</v>
      </c>
      <c r="E1261" s="251" t="s">
        <v>10735</v>
      </c>
      <c r="F1261" s="251" t="s">
        <v>9992</v>
      </c>
      <c r="G1261" s="251" t="s">
        <v>756</v>
      </c>
      <c r="H1261" s="251" t="s">
        <v>758</v>
      </c>
      <c r="I1261" s="257" t="str">
        <f t="shared" si="77"/>
        <v>-00002</v>
      </c>
      <c r="J1261" s="251">
        <v>2</v>
      </c>
      <c r="K1261" s="251">
        <v>2</v>
      </c>
      <c r="M1261" s="251" t="s">
        <v>9958</v>
      </c>
      <c r="N1261" s="251" t="s">
        <v>11053</v>
      </c>
      <c r="O1261" s="251">
        <v>2</v>
      </c>
      <c r="Q1261" s="251" t="s">
        <v>11464</v>
      </c>
      <c r="R1261" s="251" t="s">
        <v>9960</v>
      </c>
      <c r="S1261" s="251" t="s">
        <v>6</v>
      </c>
      <c r="T1261" s="251" t="str">
        <f t="shared" si="78"/>
        <v>I0306144815800K050</v>
      </c>
      <c r="W1261" s="251" t="str">
        <f t="shared" si="79"/>
        <v>I030614481580-0K050</v>
      </c>
    </row>
    <row r="1262" spans="1:23" x14ac:dyDescent="0.3">
      <c r="A1262" s="256" t="str">
        <f t="shared" si="76"/>
        <v>I0306144-815800K260-00001</v>
      </c>
      <c r="B1262" s="251" t="s">
        <v>11465</v>
      </c>
      <c r="C1262" s="251" t="s">
        <v>9954</v>
      </c>
      <c r="D1262" s="251" t="s">
        <v>11448</v>
      </c>
      <c r="E1262" s="251" t="s">
        <v>10735</v>
      </c>
      <c r="F1262" s="251" t="s">
        <v>9995</v>
      </c>
      <c r="G1262" s="251" t="s">
        <v>3387</v>
      </c>
      <c r="H1262" s="251" t="s">
        <v>758</v>
      </c>
      <c r="I1262" s="257" t="str">
        <f t="shared" si="77"/>
        <v>-00001</v>
      </c>
      <c r="J1262" s="251">
        <v>1</v>
      </c>
      <c r="K1262" s="251">
        <v>1</v>
      </c>
      <c r="M1262" s="251" t="s">
        <v>9993</v>
      </c>
      <c r="N1262" s="251" t="s">
        <v>11053</v>
      </c>
      <c r="O1262" s="251">
        <v>1</v>
      </c>
      <c r="Q1262" s="251" t="s">
        <v>11465</v>
      </c>
      <c r="R1262" s="251" t="s">
        <v>9960</v>
      </c>
      <c r="S1262" s="251" t="s">
        <v>3374</v>
      </c>
      <c r="T1262" s="251" t="str">
        <f t="shared" si="78"/>
        <v>I0306144815800K260</v>
      </c>
      <c r="W1262" s="251" t="str">
        <f t="shared" si="79"/>
        <v>I030614481580-0K260</v>
      </c>
    </row>
    <row r="1263" spans="1:23" x14ac:dyDescent="0.3">
      <c r="A1263" s="256" t="str">
        <f t="shared" si="76"/>
        <v>I0306144-815810K050-00002</v>
      </c>
      <c r="B1263" s="251" t="s">
        <v>11466</v>
      </c>
      <c r="C1263" s="251" t="s">
        <v>9954</v>
      </c>
      <c r="D1263" s="251" t="s">
        <v>11448</v>
      </c>
      <c r="E1263" s="251" t="s">
        <v>10735</v>
      </c>
      <c r="F1263" s="251" t="s">
        <v>9997</v>
      </c>
      <c r="G1263" s="251" t="s">
        <v>763</v>
      </c>
      <c r="H1263" s="251" t="s">
        <v>5218</v>
      </c>
      <c r="I1263" s="257" t="str">
        <f t="shared" si="77"/>
        <v>-00002</v>
      </c>
      <c r="J1263" s="251">
        <v>2</v>
      </c>
      <c r="K1263" s="251">
        <v>2</v>
      </c>
      <c r="M1263" s="251" t="s">
        <v>9958</v>
      </c>
      <c r="N1263" s="251" t="s">
        <v>11053</v>
      </c>
      <c r="O1263" s="251">
        <v>2</v>
      </c>
      <c r="Q1263" s="251" t="s">
        <v>11466</v>
      </c>
      <c r="R1263" s="251" t="s">
        <v>9960</v>
      </c>
      <c r="S1263" s="251" t="s">
        <v>762</v>
      </c>
      <c r="T1263" s="251" t="str">
        <f t="shared" si="78"/>
        <v>I0306144815810K050</v>
      </c>
      <c r="W1263" s="251" t="str">
        <f t="shared" si="79"/>
        <v>I030614481581-0K050</v>
      </c>
    </row>
    <row r="1264" spans="1:23" x14ac:dyDescent="0.3">
      <c r="A1264" s="256" t="str">
        <f t="shared" si="76"/>
        <v>I0306144-815900K050-00004</v>
      </c>
      <c r="B1264" s="251" t="s">
        <v>11467</v>
      </c>
      <c r="C1264" s="251" t="s">
        <v>9954</v>
      </c>
      <c r="D1264" s="251" t="s">
        <v>11448</v>
      </c>
      <c r="E1264" s="251" t="s">
        <v>10735</v>
      </c>
      <c r="F1264" s="251" t="s">
        <v>10000</v>
      </c>
      <c r="G1264" s="251" t="s">
        <v>767</v>
      </c>
      <c r="H1264" s="251" t="s">
        <v>770</v>
      </c>
      <c r="I1264" s="257" t="str">
        <f t="shared" si="77"/>
        <v>-00004</v>
      </c>
      <c r="J1264" s="251">
        <v>4</v>
      </c>
      <c r="K1264" s="251">
        <v>4</v>
      </c>
      <c r="M1264" s="251" t="s">
        <v>9958</v>
      </c>
      <c r="N1264" s="251" t="s">
        <v>11053</v>
      </c>
      <c r="O1264" s="251">
        <v>4</v>
      </c>
      <c r="Q1264" s="251" t="s">
        <v>11467</v>
      </c>
      <c r="R1264" s="251" t="s">
        <v>9960</v>
      </c>
      <c r="S1264" s="251" t="s">
        <v>766</v>
      </c>
      <c r="T1264" s="251" t="str">
        <f t="shared" si="78"/>
        <v>I0306144815900K050</v>
      </c>
      <c r="W1264" s="251" t="str">
        <f t="shared" si="79"/>
        <v>I030614481590-0K050</v>
      </c>
    </row>
    <row r="1265" spans="1:23" x14ac:dyDescent="0.3">
      <c r="A1265" s="256" t="str">
        <f t="shared" si="76"/>
        <v>I0306144-815900K260-00002</v>
      </c>
      <c r="B1265" s="251" t="s">
        <v>11468</v>
      </c>
      <c r="C1265" s="251" t="s">
        <v>9954</v>
      </c>
      <c r="D1265" s="251" t="s">
        <v>11448</v>
      </c>
      <c r="E1265" s="251" t="s">
        <v>10735</v>
      </c>
      <c r="F1265" s="251" t="s">
        <v>10002</v>
      </c>
      <c r="G1265" s="251" t="s">
        <v>3388</v>
      </c>
      <c r="H1265" s="251" t="s">
        <v>770</v>
      </c>
      <c r="I1265" s="257" t="str">
        <f t="shared" si="77"/>
        <v>-00002</v>
      </c>
      <c r="J1265" s="251">
        <v>2</v>
      </c>
      <c r="K1265" s="251">
        <v>2</v>
      </c>
      <c r="M1265" s="251" t="s">
        <v>9993</v>
      </c>
      <c r="N1265" s="251" t="s">
        <v>11053</v>
      </c>
      <c r="O1265" s="251">
        <v>2</v>
      </c>
      <c r="Q1265" s="251" t="s">
        <v>11468</v>
      </c>
      <c r="R1265" s="251" t="s">
        <v>9960</v>
      </c>
      <c r="S1265" s="251" t="s">
        <v>3377</v>
      </c>
      <c r="T1265" s="251" t="str">
        <f t="shared" si="78"/>
        <v>I0306144815900K260</v>
      </c>
      <c r="W1265" s="251" t="str">
        <f t="shared" si="79"/>
        <v>I030614481590-0K260</v>
      </c>
    </row>
    <row r="1266" spans="1:23" x14ac:dyDescent="0.3">
      <c r="A1266" s="256" t="str">
        <f t="shared" si="76"/>
        <v>I0306144-815910K050-00007</v>
      </c>
      <c r="B1266" s="251" t="s">
        <v>11469</v>
      </c>
      <c r="C1266" s="251" t="s">
        <v>9954</v>
      </c>
      <c r="D1266" s="251" t="s">
        <v>11448</v>
      </c>
      <c r="E1266" s="251" t="s">
        <v>10735</v>
      </c>
      <c r="F1266" s="251" t="s">
        <v>10005</v>
      </c>
      <c r="G1266" s="251" t="s">
        <v>777</v>
      </c>
      <c r="H1266" s="251" t="s">
        <v>5219</v>
      </c>
      <c r="I1266" s="257" t="str">
        <f t="shared" si="77"/>
        <v>-00007</v>
      </c>
      <c r="J1266" s="251">
        <v>7</v>
      </c>
      <c r="K1266" s="251">
        <v>7</v>
      </c>
      <c r="M1266" s="251" t="s">
        <v>9958</v>
      </c>
      <c r="N1266" s="251" t="s">
        <v>11053</v>
      </c>
      <c r="O1266" s="251">
        <v>7</v>
      </c>
      <c r="Q1266" s="251" t="s">
        <v>11469</v>
      </c>
      <c r="R1266" s="251" t="s">
        <v>9960</v>
      </c>
      <c r="S1266" s="251" t="s">
        <v>776</v>
      </c>
      <c r="T1266" s="251" t="str">
        <f t="shared" si="78"/>
        <v>I0306144815910K050</v>
      </c>
      <c r="W1266" s="251" t="str">
        <f t="shared" si="79"/>
        <v>I030614481591-0K050</v>
      </c>
    </row>
    <row r="1267" spans="1:23" x14ac:dyDescent="0.3">
      <c r="A1267" s="256" t="str">
        <f t="shared" si="76"/>
        <v>I0306144-9008081116-00001</v>
      </c>
      <c r="B1267" s="251" t="s">
        <v>11470</v>
      </c>
      <c r="C1267" s="251" t="s">
        <v>9954</v>
      </c>
      <c r="D1267" s="251" t="s">
        <v>11448</v>
      </c>
      <c r="E1267" s="251" t="s">
        <v>10735</v>
      </c>
      <c r="F1267" s="251" t="s">
        <v>10009</v>
      </c>
      <c r="G1267" s="251" t="s">
        <v>934</v>
      </c>
      <c r="H1267" s="251" t="s">
        <v>3393</v>
      </c>
      <c r="I1267" s="257" t="str">
        <f t="shared" si="77"/>
        <v>-00001</v>
      </c>
      <c r="J1267" s="251">
        <v>1</v>
      </c>
      <c r="K1267" s="251">
        <v>1</v>
      </c>
      <c r="M1267" s="251" t="s">
        <v>10007</v>
      </c>
      <c r="N1267" s="251" t="s">
        <v>11053</v>
      </c>
      <c r="O1267" s="251">
        <v>1</v>
      </c>
      <c r="Q1267" s="251" t="s">
        <v>11470</v>
      </c>
      <c r="R1267" s="251" t="s">
        <v>9960</v>
      </c>
      <c r="S1267" s="251">
        <v>9008081116</v>
      </c>
      <c r="T1267" s="251" t="str">
        <f t="shared" si="78"/>
        <v>I03061449008081116</v>
      </c>
      <c r="W1267" s="251" t="str">
        <f t="shared" si="79"/>
        <v>I030614490080-81116</v>
      </c>
    </row>
    <row r="1268" spans="1:23" x14ac:dyDescent="0.3">
      <c r="A1268" s="256" t="str">
        <f t="shared" si="76"/>
        <v>I0306144-9098113087-00002</v>
      </c>
      <c r="B1268" s="251" t="s">
        <v>11471</v>
      </c>
      <c r="C1268" s="251" t="s">
        <v>9954</v>
      </c>
      <c r="D1268" s="251" t="s">
        <v>11448</v>
      </c>
      <c r="E1268" s="251" t="s">
        <v>10735</v>
      </c>
      <c r="F1268" s="251" t="s">
        <v>10012</v>
      </c>
      <c r="G1268" s="251" t="s">
        <v>939</v>
      </c>
      <c r="H1268" s="251" t="s">
        <v>3393</v>
      </c>
      <c r="I1268" s="257" t="str">
        <f t="shared" si="77"/>
        <v>-00002</v>
      </c>
      <c r="J1268" s="251">
        <v>2</v>
      </c>
      <c r="K1268" s="251">
        <v>2</v>
      </c>
      <c r="M1268" s="251" t="s">
        <v>10003</v>
      </c>
      <c r="N1268" s="251" t="s">
        <v>11053</v>
      </c>
      <c r="O1268" s="251">
        <v>2</v>
      </c>
      <c r="Q1268" s="251" t="s">
        <v>11471</v>
      </c>
      <c r="R1268" s="251" t="s">
        <v>9960</v>
      </c>
      <c r="S1268" s="251">
        <v>9098113087</v>
      </c>
      <c r="T1268" s="251" t="str">
        <f t="shared" si="78"/>
        <v>I03061449098113087</v>
      </c>
      <c r="W1268" s="251" t="str">
        <f t="shared" si="79"/>
        <v>I030614490981-13087</v>
      </c>
    </row>
    <row r="1269" spans="1:23" x14ac:dyDescent="0.3">
      <c r="A1269" s="256" t="str">
        <f t="shared" si="76"/>
        <v>I0306144-9098114011-00001</v>
      </c>
      <c r="B1269" s="251" t="s">
        <v>11472</v>
      </c>
      <c r="C1269" s="251" t="s">
        <v>9954</v>
      </c>
      <c r="D1269" s="251" t="s">
        <v>11448</v>
      </c>
      <c r="E1269" s="251" t="s">
        <v>10735</v>
      </c>
      <c r="F1269" s="251" t="s">
        <v>10188</v>
      </c>
      <c r="G1269" s="251" t="s">
        <v>930</v>
      </c>
      <c r="H1269" s="251" t="s">
        <v>10720</v>
      </c>
      <c r="I1269" s="257" t="str">
        <f t="shared" si="77"/>
        <v>-00001</v>
      </c>
      <c r="J1269" s="251">
        <v>1</v>
      </c>
      <c r="K1269" s="251">
        <v>1</v>
      </c>
      <c r="M1269" s="251" t="s">
        <v>10007</v>
      </c>
      <c r="N1269" s="251" t="s">
        <v>11053</v>
      </c>
      <c r="O1269" s="251">
        <v>1</v>
      </c>
      <c r="Q1269" s="251" t="s">
        <v>11472</v>
      </c>
      <c r="R1269" s="251" t="s">
        <v>9960</v>
      </c>
      <c r="S1269" s="251">
        <v>9098114011</v>
      </c>
      <c r="T1269" s="251" t="str">
        <f t="shared" si="78"/>
        <v>I03061449098114011</v>
      </c>
      <c r="W1269" s="251" t="str">
        <f t="shared" si="79"/>
        <v>I030614490981-14011</v>
      </c>
    </row>
    <row r="1270" spans="1:23" x14ac:dyDescent="0.3">
      <c r="A1270" s="256" t="str">
        <f t="shared" si="76"/>
        <v>I0306144-9098122003-00015</v>
      </c>
      <c r="B1270" s="251" t="s">
        <v>11473</v>
      </c>
      <c r="C1270" s="251" t="s">
        <v>9954</v>
      </c>
      <c r="D1270" s="251" t="s">
        <v>11448</v>
      </c>
      <c r="E1270" s="251" t="s">
        <v>10735</v>
      </c>
      <c r="F1270" s="251" t="s">
        <v>10190</v>
      </c>
      <c r="G1270" s="251" t="s">
        <v>926</v>
      </c>
      <c r="H1270" s="251" t="s">
        <v>1564</v>
      </c>
      <c r="I1270" s="257" t="str">
        <f t="shared" si="77"/>
        <v>-00015</v>
      </c>
      <c r="J1270" s="251">
        <v>15</v>
      </c>
      <c r="K1270" s="251">
        <v>15</v>
      </c>
      <c r="M1270" s="251" t="s">
        <v>10003</v>
      </c>
      <c r="N1270" s="251" t="s">
        <v>11053</v>
      </c>
      <c r="O1270" s="251">
        <v>15</v>
      </c>
      <c r="Q1270" s="251" t="s">
        <v>11473</v>
      </c>
      <c r="R1270" s="251" t="s">
        <v>9960</v>
      </c>
      <c r="S1270" s="251">
        <v>9098122003</v>
      </c>
      <c r="T1270" s="251" t="str">
        <f t="shared" si="78"/>
        <v>I03061449098122003</v>
      </c>
      <c r="W1270" s="251" t="str">
        <f t="shared" si="79"/>
        <v>I030614490981-22003</v>
      </c>
    </row>
    <row r="1271" spans="1:23" x14ac:dyDescent="0.3">
      <c r="A1271" s="256" t="str">
        <f t="shared" si="76"/>
        <v>I0306144-9913212050-00385</v>
      </c>
      <c r="B1271" s="251" t="s">
        <v>11474</v>
      </c>
      <c r="C1271" s="251" t="s">
        <v>9954</v>
      </c>
      <c r="D1271" s="251" t="s">
        <v>11448</v>
      </c>
      <c r="E1271" s="251" t="s">
        <v>10735</v>
      </c>
      <c r="F1271" s="251" t="s">
        <v>10192</v>
      </c>
      <c r="G1271" s="251" t="s">
        <v>946</v>
      </c>
      <c r="H1271" s="251" t="s">
        <v>10010</v>
      </c>
      <c r="I1271" s="257" t="str">
        <f t="shared" si="77"/>
        <v>-00385</v>
      </c>
      <c r="J1271" s="251">
        <v>385</v>
      </c>
      <c r="K1271" s="251">
        <v>385</v>
      </c>
      <c r="M1271" s="251" t="s">
        <v>10007</v>
      </c>
      <c r="N1271" s="251" t="s">
        <v>11053</v>
      </c>
      <c r="O1271" s="251">
        <v>385</v>
      </c>
      <c r="Q1271" s="251" t="s">
        <v>11474</v>
      </c>
      <c r="R1271" s="251" t="s">
        <v>9960</v>
      </c>
      <c r="S1271" s="251">
        <v>9913212050</v>
      </c>
      <c r="T1271" s="251" t="str">
        <f t="shared" si="78"/>
        <v>I03061449913212050</v>
      </c>
      <c r="W1271" s="251" t="str">
        <f t="shared" si="79"/>
        <v>I030614499132-12050</v>
      </c>
    </row>
    <row r="1272" spans="1:23" x14ac:dyDescent="0.3">
      <c r="A1272" s="256" t="str">
        <f t="shared" si="76"/>
        <v>I0306144-9913221210-00090</v>
      </c>
      <c r="B1272" s="251" t="s">
        <v>11475</v>
      </c>
      <c r="C1272" s="251" t="s">
        <v>9954</v>
      </c>
      <c r="D1272" s="251" t="s">
        <v>11448</v>
      </c>
      <c r="E1272" s="251" t="s">
        <v>10735</v>
      </c>
      <c r="F1272" s="251" t="s">
        <v>10194</v>
      </c>
      <c r="G1272" s="251" t="s">
        <v>916</v>
      </c>
      <c r="H1272" s="251" t="s">
        <v>10013</v>
      </c>
      <c r="I1272" s="257" t="str">
        <f t="shared" si="77"/>
        <v>-00090</v>
      </c>
      <c r="J1272" s="251">
        <v>90</v>
      </c>
      <c r="K1272" s="251">
        <v>90</v>
      </c>
      <c r="M1272" s="251" t="s">
        <v>10007</v>
      </c>
      <c r="N1272" s="251" t="s">
        <v>11053</v>
      </c>
      <c r="O1272" s="251">
        <v>90</v>
      </c>
      <c r="Q1272" s="251" t="s">
        <v>11475</v>
      </c>
      <c r="R1272" s="251" t="s">
        <v>9960</v>
      </c>
      <c r="S1272" s="251">
        <v>9913221210</v>
      </c>
      <c r="T1272" s="251" t="str">
        <f t="shared" si="78"/>
        <v>I03061449913221210</v>
      </c>
      <c r="W1272" s="251" t="str">
        <f t="shared" si="79"/>
        <v>I030614499132-21210</v>
      </c>
    </row>
    <row r="1273" spans="1:23" x14ac:dyDescent="0.3">
      <c r="A1273" s="256" t="str">
        <f t="shared" si="76"/>
        <v>I0306145-811100K591-00002</v>
      </c>
      <c r="B1273" s="251" t="s">
        <v>11476</v>
      </c>
      <c r="C1273" s="251" t="s">
        <v>9954</v>
      </c>
      <c r="D1273" s="251" t="s">
        <v>11477</v>
      </c>
      <c r="E1273" s="251" t="s">
        <v>10735</v>
      </c>
      <c r="F1273" s="251" t="s">
        <v>9957</v>
      </c>
      <c r="G1273" s="251" t="s">
        <v>401</v>
      </c>
      <c r="H1273" s="251" t="s">
        <v>3422</v>
      </c>
      <c r="I1273" s="257" t="str">
        <f t="shared" si="77"/>
        <v>-00002</v>
      </c>
      <c r="J1273" s="251">
        <v>2</v>
      </c>
      <c r="K1273" s="251">
        <v>2</v>
      </c>
      <c r="M1273" s="251" t="s">
        <v>9958</v>
      </c>
      <c r="N1273" s="251" t="s">
        <v>11202</v>
      </c>
      <c r="O1273" s="251">
        <v>2</v>
      </c>
      <c r="Q1273" s="251" t="s">
        <v>11476</v>
      </c>
      <c r="R1273" s="251" t="s">
        <v>10017</v>
      </c>
      <c r="S1273" s="251" t="s">
        <v>400</v>
      </c>
      <c r="T1273" s="251" t="str">
        <f t="shared" si="78"/>
        <v>I0306145811100K591</v>
      </c>
      <c r="W1273" s="251" t="str">
        <f t="shared" si="79"/>
        <v>I030614581110-0K591</v>
      </c>
    </row>
    <row r="1274" spans="1:23" x14ac:dyDescent="0.3">
      <c r="A1274" s="256" t="str">
        <f t="shared" si="76"/>
        <v>I0306145-811100KF21-00001</v>
      </c>
      <c r="B1274" s="251" t="s">
        <v>11478</v>
      </c>
      <c r="C1274" s="251" t="s">
        <v>9954</v>
      </c>
      <c r="D1274" s="251" t="s">
        <v>11477</v>
      </c>
      <c r="E1274" s="251" t="s">
        <v>10735</v>
      </c>
      <c r="F1274" s="251" t="s">
        <v>9962</v>
      </c>
      <c r="G1274" s="251" t="s">
        <v>515</v>
      </c>
      <c r="H1274" s="251" t="s">
        <v>3422</v>
      </c>
      <c r="I1274" s="257" t="str">
        <f t="shared" si="77"/>
        <v>-00001</v>
      </c>
      <c r="J1274" s="251">
        <v>1</v>
      </c>
      <c r="K1274" s="251">
        <v>1</v>
      </c>
      <c r="M1274" s="251" t="s">
        <v>9958</v>
      </c>
      <c r="N1274" s="251" t="s">
        <v>11202</v>
      </c>
      <c r="O1274" s="251">
        <v>1</v>
      </c>
      <c r="Q1274" s="251" t="s">
        <v>11478</v>
      </c>
      <c r="R1274" s="251" t="s">
        <v>10017</v>
      </c>
      <c r="S1274" s="251" t="s">
        <v>514</v>
      </c>
      <c r="T1274" s="251" t="str">
        <f t="shared" si="78"/>
        <v>I0306145811100KF21</v>
      </c>
      <c r="W1274" s="251" t="str">
        <f t="shared" si="79"/>
        <v>I030614581110-0KF21</v>
      </c>
    </row>
    <row r="1275" spans="1:23" x14ac:dyDescent="0.3">
      <c r="A1275" s="256" t="str">
        <f t="shared" si="76"/>
        <v>I0306145-811300KF21-00001</v>
      </c>
      <c r="B1275" s="251" t="s">
        <v>11479</v>
      </c>
      <c r="C1275" s="251" t="s">
        <v>9954</v>
      </c>
      <c r="D1275" s="251" t="s">
        <v>11477</v>
      </c>
      <c r="E1275" s="251" t="s">
        <v>10735</v>
      </c>
      <c r="F1275" s="251" t="s">
        <v>9964</v>
      </c>
      <c r="G1275" s="251" t="s">
        <v>521</v>
      </c>
      <c r="H1275" s="251" t="s">
        <v>5101</v>
      </c>
      <c r="I1275" s="257" t="str">
        <f t="shared" si="77"/>
        <v>-00001</v>
      </c>
      <c r="J1275" s="251">
        <v>1</v>
      </c>
      <c r="K1275" s="251">
        <v>1</v>
      </c>
      <c r="M1275" s="251" t="s">
        <v>9958</v>
      </c>
      <c r="N1275" s="251" t="s">
        <v>11202</v>
      </c>
      <c r="O1275" s="251">
        <v>1</v>
      </c>
      <c r="Q1275" s="251" t="s">
        <v>11479</v>
      </c>
      <c r="R1275" s="251" t="s">
        <v>10017</v>
      </c>
      <c r="S1275" s="251" t="s">
        <v>520</v>
      </c>
      <c r="T1275" s="251" t="str">
        <f t="shared" si="78"/>
        <v>I0306145811300KF21</v>
      </c>
      <c r="W1275" s="251" t="str">
        <f t="shared" si="79"/>
        <v>I030614581130-0KF21</v>
      </c>
    </row>
    <row r="1276" spans="1:23" x14ac:dyDescent="0.3">
      <c r="A1276" s="256" t="str">
        <f t="shared" si="76"/>
        <v>I0306145-811500K591-00002</v>
      </c>
      <c r="B1276" s="251" t="s">
        <v>11480</v>
      </c>
      <c r="C1276" s="251" t="s">
        <v>9954</v>
      </c>
      <c r="D1276" s="251" t="s">
        <v>11477</v>
      </c>
      <c r="E1276" s="251" t="s">
        <v>10735</v>
      </c>
      <c r="F1276" s="251" t="s">
        <v>9966</v>
      </c>
      <c r="G1276" s="251" t="s">
        <v>417</v>
      </c>
      <c r="H1276" s="251" t="s">
        <v>3429</v>
      </c>
      <c r="I1276" s="257" t="str">
        <f t="shared" si="77"/>
        <v>-00002</v>
      </c>
      <c r="J1276" s="251">
        <v>2</v>
      </c>
      <c r="K1276" s="251">
        <v>2</v>
      </c>
      <c r="M1276" s="251" t="s">
        <v>9958</v>
      </c>
      <c r="N1276" s="251" t="s">
        <v>11202</v>
      </c>
      <c r="O1276" s="251">
        <v>2</v>
      </c>
      <c r="Q1276" s="251" t="s">
        <v>11480</v>
      </c>
      <c r="R1276" s="251" t="s">
        <v>10017</v>
      </c>
      <c r="S1276" s="251" t="s">
        <v>416</v>
      </c>
      <c r="T1276" s="251" t="str">
        <f t="shared" si="78"/>
        <v>I0306145811500K591</v>
      </c>
      <c r="W1276" s="251" t="str">
        <f t="shared" si="79"/>
        <v>I030614581150-0K591</v>
      </c>
    </row>
    <row r="1277" spans="1:23" x14ac:dyDescent="0.3">
      <c r="A1277" s="256" t="str">
        <f t="shared" si="76"/>
        <v>I0306145-811700K591-00002</v>
      </c>
      <c r="B1277" s="251" t="s">
        <v>11481</v>
      </c>
      <c r="C1277" s="251" t="s">
        <v>9954</v>
      </c>
      <c r="D1277" s="251" t="s">
        <v>11477</v>
      </c>
      <c r="E1277" s="251" t="s">
        <v>10735</v>
      </c>
      <c r="F1277" s="251" t="s">
        <v>9968</v>
      </c>
      <c r="G1277" s="251" t="s">
        <v>425</v>
      </c>
      <c r="H1277" s="251" t="s">
        <v>5102</v>
      </c>
      <c r="I1277" s="257" t="str">
        <f t="shared" si="77"/>
        <v>-00002</v>
      </c>
      <c r="J1277" s="251">
        <v>2</v>
      </c>
      <c r="K1277" s="251">
        <v>2</v>
      </c>
      <c r="M1277" s="251" t="s">
        <v>9958</v>
      </c>
      <c r="N1277" s="251" t="s">
        <v>11202</v>
      </c>
      <c r="O1277" s="251">
        <v>2</v>
      </c>
      <c r="Q1277" s="251" t="s">
        <v>11481</v>
      </c>
      <c r="R1277" s="251" t="s">
        <v>10017</v>
      </c>
      <c r="S1277" s="251" t="s">
        <v>424</v>
      </c>
      <c r="T1277" s="251" t="str">
        <f t="shared" si="78"/>
        <v>I0306145811700K591</v>
      </c>
      <c r="W1277" s="251" t="str">
        <f t="shared" si="79"/>
        <v>I030614581170-0K591</v>
      </c>
    </row>
    <row r="1278" spans="1:23" x14ac:dyDescent="0.3">
      <c r="A1278" s="256" t="str">
        <f t="shared" si="76"/>
        <v>I0306145-9098111062-00001</v>
      </c>
      <c r="B1278" s="251" t="s">
        <v>11482</v>
      </c>
      <c r="C1278" s="251" t="s">
        <v>9954</v>
      </c>
      <c r="D1278" s="251" t="s">
        <v>11477</v>
      </c>
      <c r="E1278" s="251" t="s">
        <v>10735</v>
      </c>
      <c r="F1278" s="251" t="s">
        <v>9970</v>
      </c>
      <c r="G1278" s="251" t="s">
        <v>937</v>
      </c>
      <c r="H1278" s="251" t="s">
        <v>3393</v>
      </c>
      <c r="I1278" s="257" t="str">
        <f t="shared" si="77"/>
        <v>-00001</v>
      </c>
      <c r="J1278" s="251">
        <v>1</v>
      </c>
      <c r="K1278" s="251">
        <v>1</v>
      </c>
      <c r="M1278" s="251" t="s">
        <v>10007</v>
      </c>
      <c r="N1278" s="251" t="s">
        <v>11202</v>
      </c>
      <c r="O1278" s="251">
        <v>1</v>
      </c>
      <c r="Q1278" s="251" t="s">
        <v>11482</v>
      </c>
      <c r="R1278" s="251" t="s">
        <v>10017</v>
      </c>
      <c r="S1278" s="251">
        <v>9098111062</v>
      </c>
      <c r="T1278" s="251" t="str">
        <f t="shared" si="78"/>
        <v>I03061459098111062</v>
      </c>
      <c r="W1278" s="251" t="str">
        <f t="shared" si="79"/>
        <v>I030614590981-11062</v>
      </c>
    </row>
    <row r="1279" spans="1:23" x14ac:dyDescent="0.3">
      <c r="A1279" s="256" t="str">
        <f t="shared" si="76"/>
        <v>I0306146-815500D400-00002</v>
      </c>
      <c r="B1279" s="251" t="s">
        <v>11483</v>
      </c>
      <c r="C1279" s="251" t="s">
        <v>9954</v>
      </c>
      <c r="D1279" s="251" t="s">
        <v>11484</v>
      </c>
      <c r="E1279" s="251" t="s">
        <v>10735</v>
      </c>
      <c r="F1279" s="251" t="s">
        <v>9957</v>
      </c>
      <c r="G1279" s="251" t="s">
        <v>682</v>
      </c>
      <c r="H1279" s="251" t="s">
        <v>5202</v>
      </c>
      <c r="I1279" s="257" t="str">
        <f t="shared" si="77"/>
        <v>-00002</v>
      </c>
      <c r="J1279" s="251">
        <v>2</v>
      </c>
      <c r="K1279" s="251">
        <v>2</v>
      </c>
      <c r="M1279" s="251" t="s">
        <v>9958</v>
      </c>
      <c r="N1279" s="251" t="s">
        <v>11485</v>
      </c>
      <c r="O1279" s="251">
        <v>2</v>
      </c>
      <c r="Q1279" s="251" t="s">
        <v>11483</v>
      </c>
      <c r="R1279" s="251" t="s">
        <v>10028</v>
      </c>
      <c r="S1279" s="251" t="s">
        <v>681</v>
      </c>
      <c r="T1279" s="251" t="str">
        <f t="shared" si="78"/>
        <v>I0306146815500D400</v>
      </c>
      <c r="W1279" s="251" t="str">
        <f t="shared" si="79"/>
        <v>I030614681550-0D400</v>
      </c>
    </row>
    <row r="1280" spans="1:23" x14ac:dyDescent="0.3">
      <c r="A1280" s="256" t="str">
        <f t="shared" si="76"/>
        <v>I0306146-815600D400-00002</v>
      </c>
      <c r="B1280" s="251" t="s">
        <v>11486</v>
      </c>
      <c r="C1280" s="251" t="s">
        <v>9954</v>
      </c>
      <c r="D1280" s="251" t="s">
        <v>11484</v>
      </c>
      <c r="E1280" s="251" t="s">
        <v>10735</v>
      </c>
      <c r="F1280" s="251" t="s">
        <v>9962</v>
      </c>
      <c r="G1280" s="251" t="s">
        <v>697</v>
      </c>
      <c r="H1280" s="251" t="s">
        <v>5204</v>
      </c>
      <c r="I1280" s="257" t="str">
        <f t="shared" si="77"/>
        <v>-00002</v>
      </c>
      <c r="J1280" s="251">
        <v>2</v>
      </c>
      <c r="K1280" s="251">
        <v>2</v>
      </c>
      <c r="M1280" s="251" t="s">
        <v>9958</v>
      </c>
      <c r="N1280" s="251" t="s">
        <v>11485</v>
      </c>
      <c r="O1280" s="251">
        <v>2</v>
      </c>
      <c r="Q1280" s="251" t="s">
        <v>11486</v>
      </c>
      <c r="R1280" s="251" t="s">
        <v>10028</v>
      </c>
      <c r="S1280" s="251" t="s">
        <v>696</v>
      </c>
      <c r="T1280" s="251" t="str">
        <f t="shared" si="78"/>
        <v>I0306146815600D400</v>
      </c>
      <c r="W1280" s="251" t="str">
        <f t="shared" si="79"/>
        <v>I030614681560-0D400</v>
      </c>
    </row>
    <row r="1281" spans="1:23" x14ac:dyDescent="0.3">
      <c r="A1281" s="256" t="str">
        <f t="shared" si="76"/>
        <v>I0306146-815610D570-00001</v>
      </c>
      <c r="B1281" s="251" t="s">
        <v>11487</v>
      </c>
      <c r="C1281" s="251" t="s">
        <v>9954</v>
      </c>
      <c r="D1281" s="251" t="s">
        <v>11484</v>
      </c>
      <c r="E1281" s="251" t="s">
        <v>10735</v>
      </c>
      <c r="F1281" s="251" t="s">
        <v>9964</v>
      </c>
      <c r="G1281" s="251" t="s">
        <v>723</v>
      </c>
      <c r="H1281" s="251" t="s">
        <v>3443</v>
      </c>
      <c r="I1281" s="257" t="str">
        <f t="shared" si="77"/>
        <v>-00001</v>
      </c>
      <c r="J1281" s="251">
        <v>1</v>
      </c>
      <c r="K1281" s="251">
        <v>1</v>
      </c>
      <c r="M1281" s="251" t="s">
        <v>9958</v>
      </c>
      <c r="N1281" s="251" t="s">
        <v>11485</v>
      </c>
      <c r="O1281" s="251">
        <v>1</v>
      </c>
      <c r="Q1281" s="251" t="s">
        <v>11487</v>
      </c>
      <c r="R1281" s="251" t="s">
        <v>10028</v>
      </c>
      <c r="S1281" s="251" t="s">
        <v>722</v>
      </c>
      <c r="T1281" s="251" t="str">
        <f t="shared" si="78"/>
        <v>I0306146815610D570</v>
      </c>
      <c r="W1281" s="251" t="str">
        <f t="shared" si="79"/>
        <v>I030614681561-0D570</v>
      </c>
    </row>
    <row r="1282" spans="1:23" x14ac:dyDescent="0.3">
      <c r="A1282" s="256" t="str">
        <f t="shared" si="76"/>
        <v>I0404564-811050K130-00007</v>
      </c>
      <c r="B1282" s="251" t="s">
        <v>11488</v>
      </c>
      <c r="C1282" s="251" t="s">
        <v>10031</v>
      </c>
      <c r="D1282" s="251" t="s">
        <v>11489</v>
      </c>
      <c r="E1282" s="251" t="s">
        <v>10735</v>
      </c>
      <c r="F1282" s="251" t="s">
        <v>9957</v>
      </c>
      <c r="G1282" s="251" t="s">
        <v>187</v>
      </c>
      <c r="H1282" s="251" t="s">
        <v>5053</v>
      </c>
      <c r="I1282" s="257" t="str">
        <f t="shared" si="77"/>
        <v>-00007</v>
      </c>
      <c r="J1282" s="251">
        <v>7</v>
      </c>
      <c r="K1282" s="251">
        <v>7</v>
      </c>
      <c r="M1282" s="251" t="s">
        <v>9958</v>
      </c>
      <c r="N1282" s="251" t="s">
        <v>11202</v>
      </c>
      <c r="O1282" s="251">
        <v>7</v>
      </c>
      <c r="Q1282" s="251" t="s">
        <v>11488</v>
      </c>
      <c r="R1282" s="251" t="s">
        <v>10017</v>
      </c>
      <c r="S1282" s="251" t="s">
        <v>186</v>
      </c>
      <c r="T1282" s="251" t="str">
        <f t="shared" si="78"/>
        <v>I0404564811050K130</v>
      </c>
      <c r="W1282" s="251" t="str">
        <f t="shared" si="79"/>
        <v>I040456481105-0K130</v>
      </c>
    </row>
    <row r="1283" spans="1:23" x14ac:dyDescent="0.3">
      <c r="A1283" s="256" t="str">
        <f t="shared" si="76"/>
        <v>I0404564-811060K130-00005</v>
      </c>
      <c r="B1283" s="251" t="s">
        <v>11490</v>
      </c>
      <c r="C1283" s="251" t="s">
        <v>10031</v>
      </c>
      <c r="D1283" s="251" t="s">
        <v>11489</v>
      </c>
      <c r="E1283" s="251" t="s">
        <v>10735</v>
      </c>
      <c r="F1283" s="251" t="s">
        <v>9962</v>
      </c>
      <c r="G1283" s="251" t="s">
        <v>196</v>
      </c>
      <c r="H1283" s="251" t="s">
        <v>5054</v>
      </c>
      <c r="I1283" s="257" t="str">
        <f t="shared" si="77"/>
        <v>-00005</v>
      </c>
      <c r="J1283" s="251">
        <v>5</v>
      </c>
      <c r="K1283" s="251">
        <v>5</v>
      </c>
      <c r="M1283" s="251" t="s">
        <v>9958</v>
      </c>
      <c r="N1283" s="251" t="s">
        <v>11202</v>
      </c>
      <c r="O1283" s="251">
        <v>5</v>
      </c>
      <c r="Q1283" s="251" t="s">
        <v>11490</v>
      </c>
      <c r="R1283" s="251" t="s">
        <v>10017</v>
      </c>
      <c r="S1283" s="251" t="s">
        <v>195</v>
      </c>
      <c r="T1283" s="251" t="str">
        <f t="shared" si="78"/>
        <v>I0404564811060K130</v>
      </c>
      <c r="W1283" s="251" t="str">
        <f t="shared" si="79"/>
        <v>I040456481106-0K130</v>
      </c>
    </row>
    <row r="1284" spans="1:23" x14ac:dyDescent="0.3">
      <c r="A1284" s="256" t="str">
        <f t="shared" si="76"/>
        <v>I0404564-811100K130-00003</v>
      </c>
      <c r="B1284" s="251" t="s">
        <v>11491</v>
      </c>
      <c r="C1284" s="251" t="s">
        <v>10031</v>
      </c>
      <c r="D1284" s="251" t="s">
        <v>11489</v>
      </c>
      <c r="E1284" s="251" t="s">
        <v>10735</v>
      </c>
      <c r="F1284" s="251" t="s">
        <v>9964</v>
      </c>
      <c r="G1284" s="251" t="s">
        <v>183</v>
      </c>
      <c r="H1284" s="251" t="s">
        <v>3422</v>
      </c>
      <c r="I1284" s="257" t="str">
        <f t="shared" si="77"/>
        <v>-00003</v>
      </c>
      <c r="J1284" s="251">
        <v>3</v>
      </c>
      <c r="K1284" s="251">
        <v>3</v>
      </c>
      <c r="M1284" s="251" t="s">
        <v>9958</v>
      </c>
      <c r="N1284" s="251" t="s">
        <v>11202</v>
      </c>
      <c r="O1284" s="251">
        <v>3</v>
      </c>
      <c r="Q1284" s="251" t="s">
        <v>11491</v>
      </c>
      <c r="R1284" s="251" t="s">
        <v>10017</v>
      </c>
      <c r="S1284" s="251" t="s">
        <v>182</v>
      </c>
      <c r="T1284" s="251" t="str">
        <f t="shared" si="78"/>
        <v>I0404564811100K130</v>
      </c>
      <c r="W1284" s="251" t="str">
        <f t="shared" si="79"/>
        <v>I040456481110-0K130</v>
      </c>
    </row>
    <row r="1285" spans="1:23" x14ac:dyDescent="0.3">
      <c r="A1285" s="256" t="str">
        <f t="shared" si="76"/>
        <v>I0404564-811100KG61-00001</v>
      </c>
      <c r="B1285" s="251" t="s">
        <v>11492</v>
      </c>
      <c r="C1285" s="251" t="s">
        <v>10031</v>
      </c>
      <c r="D1285" s="251" t="s">
        <v>11489</v>
      </c>
      <c r="E1285" s="251" t="s">
        <v>10735</v>
      </c>
      <c r="F1285" s="251" t="s">
        <v>9966</v>
      </c>
      <c r="G1285" s="251" t="s">
        <v>575</v>
      </c>
      <c r="H1285" s="251" t="s">
        <v>3422</v>
      </c>
      <c r="I1285" s="257" t="str">
        <f t="shared" si="77"/>
        <v>-00001</v>
      </c>
      <c r="J1285" s="251">
        <v>1</v>
      </c>
      <c r="K1285" s="251">
        <v>1</v>
      </c>
      <c r="M1285" s="251" t="s">
        <v>9958</v>
      </c>
      <c r="N1285" s="251" t="s">
        <v>11202</v>
      </c>
      <c r="O1285" s="251">
        <v>1</v>
      </c>
      <c r="Q1285" s="251" t="s">
        <v>11492</v>
      </c>
      <c r="R1285" s="251" t="s">
        <v>10017</v>
      </c>
      <c r="S1285" s="251" t="s">
        <v>574</v>
      </c>
      <c r="T1285" s="251" t="str">
        <f t="shared" si="78"/>
        <v>I0404564811100KG61</v>
      </c>
      <c r="W1285" s="251" t="str">
        <f t="shared" si="79"/>
        <v>I040456481110-0KG61</v>
      </c>
    </row>
    <row r="1286" spans="1:23" x14ac:dyDescent="0.3">
      <c r="A1286" s="256" t="str">
        <f t="shared" si="76"/>
        <v>I0404564-811300KC31-00001</v>
      </c>
      <c r="B1286" s="251" t="s">
        <v>11493</v>
      </c>
      <c r="C1286" s="251" t="s">
        <v>10031</v>
      </c>
      <c r="D1286" s="251" t="s">
        <v>11489</v>
      </c>
      <c r="E1286" s="251" t="s">
        <v>10735</v>
      </c>
      <c r="F1286" s="251" t="s">
        <v>9968</v>
      </c>
      <c r="G1286" s="251" t="s">
        <v>470</v>
      </c>
      <c r="H1286" s="251" t="s">
        <v>5101</v>
      </c>
      <c r="I1286" s="257" t="str">
        <f t="shared" si="77"/>
        <v>-00001</v>
      </c>
      <c r="J1286" s="251">
        <v>1</v>
      </c>
      <c r="K1286" s="251">
        <v>1</v>
      </c>
      <c r="M1286" s="251" t="s">
        <v>9958</v>
      </c>
      <c r="N1286" s="251" t="s">
        <v>11202</v>
      </c>
      <c r="O1286" s="251">
        <v>1</v>
      </c>
      <c r="Q1286" s="251" t="s">
        <v>11493</v>
      </c>
      <c r="R1286" s="251" t="s">
        <v>10017</v>
      </c>
      <c r="S1286" s="251" t="s">
        <v>469</v>
      </c>
      <c r="T1286" s="251" t="str">
        <f t="shared" si="78"/>
        <v>I0404564811300KC31</v>
      </c>
      <c r="W1286" s="251" t="str">
        <f t="shared" si="79"/>
        <v>I040456481130-0KC31</v>
      </c>
    </row>
    <row r="1287" spans="1:23" x14ac:dyDescent="0.3">
      <c r="A1287" s="256" t="str">
        <f t="shared" ref="A1287:A1350" si="80">D1287&amp;$A$6&amp;S1287&amp;I1287</f>
        <v>I0404564-811500K130-00002</v>
      </c>
      <c r="B1287" s="251" t="s">
        <v>11494</v>
      </c>
      <c r="C1287" s="251" t="s">
        <v>10031</v>
      </c>
      <c r="D1287" s="251" t="s">
        <v>11489</v>
      </c>
      <c r="E1287" s="251" t="s">
        <v>10735</v>
      </c>
      <c r="F1287" s="251" t="s">
        <v>9970</v>
      </c>
      <c r="G1287" s="251" t="s">
        <v>191</v>
      </c>
      <c r="H1287" s="251" t="s">
        <v>3429</v>
      </c>
      <c r="I1287" s="257" t="str">
        <f t="shared" ref="I1287:I1350" si="81">+IF(AND(O1287&lt;10),$B$2&amp;O1287,IF(AND(O1287&gt;9,O1287&lt;=99),$B$3&amp;O1287,IF(AND(O1287&gt;99,L90163&lt;1000),$B$4&amp;O1287,IF(AND(O1287&gt;999),$B$5&amp;7))))</f>
        <v>-00002</v>
      </c>
      <c r="J1287" s="251">
        <v>2</v>
      </c>
      <c r="K1287" s="251">
        <v>2</v>
      </c>
      <c r="M1287" s="251" t="s">
        <v>9958</v>
      </c>
      <c r="N1287" s="251" t="s">
        <v>11202</v>
      </c>
      <c r="O1287" s="251">
        <v>2</v>
      </c>
      <c r="Q1287" s="251" t="s">
        <v>11494</v>
      </c>
      <c r="R1287" s="251" t="s">
        <v>10017</v>
      </c>
      <c r="S1287" s="251" t="s">
        <v>190</v>
      </c>
      <c r="T1287" s="251" t="str">
        <f t="shared" si="78"/>
        <v>I0404564811500K130</v>
      </c>
      <c r="W1287" s="251" t="str">
        <f t="shared" si="79"/>
        <v>I040456481150-0K130</v>
      </c>
    </row>
    <row r="1288" spans="1:23" x14ac:dyDescent="0.3">
      <c r="A1288" s="256" t="str">
        <f t="shared" si="80"/>
        <v>I0404564-811700KC31-00002</v>
      </c>
      <c r="B1288" s="251" t="s">
        <v>11495</v>
      </c>
      <c r="C1288" s="251" t="s">
        <v>10031</v>
      </c>
      <c r="D1288" s="251" t="s">
        <v>11489</v>
      </c>
      <c r="E1288" s="251" t="s">
        <v>10735</v>
      </c>
      <c r="F1288" s="251" t="s">
        <v>9972</v>
      </c>
      <c r="G1288" s="251" t="s">
        <v>482</v>
      </c>
      <c r="H1288" s="251" t="s">
        <v>5102</v>
      </c>
      <c r="I1288" s="257" t="str">
        <f t="shared" si="81"/>
        <v>-00002</v>
      </c>
      <c r="J1288" s="251">
        <v>2</v>
      </c>
      <c r="K1288" s="251">
        <v>2</v>
      </c>
      <c r="M1288" s="251" t="s">
        <v>9958</v>
      </c>
      <c r="N1288" s="251" t="s">
        <v>11202</v>
      </c>
      <c r="O1288" s="251">
        <v>2</v>
      </c>
      <c r="Q1288" s="251" t="s">
        <v>11495</v>
      </c>
      <c r="R1288" s="251" t="s">
        <v>10017</v>
      </c>
      <c r="S1288" s="251" t="s">
        <v>481</v>
      </c>
      <c r="T1288" s="251" t="str">
        <f t="shared" ref="T1288:T1351" si="82">+D1288&amp;S1288</f>
        <v>I0404564811700KC31</v>
      </c>
      <c r="W1288" s="251" t="str">
        <f t="shared" ref="W1288:W1351" si="83">D1288&amp;G1288</f>
        <v>I040456481170-0KC31</v>
      </c>
    </row>
    <row r="1289" spans="1:23" x14ac:dyDescent="0.3">
      <c r="A1289" s="256" t="str">
        <f t="shared" si="80"/>
        <v>I0404564-811700KF31-00001</v>
      </c>
      <c r="B1289" s="251" t="s">
        <v>11496</v>
      </c>
      <c r="C1289" s="251" t="s">
        <v>10031</v>
      </c>
      <c r="D1289" s="251" t="s">
        <v>11489</v>
      </c>
      <c r="E1289" s="251" t="s">
        <v>10735</v>
      </c>
      <c r="F1289" s="251" t="s">
        <v>9974</v>
      </c>
      <c r="G1289" s="251" t="s">
        <v>533</v>
      </c>
      <c r="H1289" s="251" t="s">
        <v>5102</v>
      </c>
      <c r="I1289" s="257" t="str">
        <f t="shared" si="81"/>
        <v>-00001</v>
      </c>
      <c r="J1289" s="251">
        <v>1</v>
      </c>
      <c r="K1289" s="251">
        <v>1</v>
      </c>
      <c r="M1289" s="251" t="s">
        <v>9958</v>
      </c>
      <c r="N1289" s="251" t="s">
        <v>11202</v>
      </c>
      <c r="O1289" s="251">
        <v>1</v>
      </c>
      <c r="Q1289" s="251" t="s">
        <v>11496</v>
      </c>
      <c r="R1289" s="251" t="s">
        <v>10017</v>
      </c>
      <c r="S1289" s="251" t="s">
        <v>532</v>
      </c>
      <c r="T1289" s="251" t="str">
        <f t="shared" si="82"/>
        <v>I0404564811700KF31</v>
      </c>
      <c r="W1289" s="251" t="str">
        <f t="shared" si="83"/>
        <v>I040456481170-0KF31</v>
      </c>
    </row>
    <row r="1290" spans="1:23" x14ac:dyDescent="0.3">
      <c r="A1290" s="256" t="str">
        <f t="shared" si="80"/>
        <v>I0404564-811700KG61-00001</v>
      </c>
      <c r="B1290" s="251" t="s">
        <v>11497</v>
      </c>
      <c r="C1290" s="251" t="s">
        <v>10031</v>
      </c>
      <c r="D1290" s="251" t="s">
        <v>11489</v>
      </c>
      <c r="E1290" s="251" t="s">
        <v>10735</v>
      </c>
      <c r="F1290" s="251" t="s">
        <v>9976</v>
      </c>
      <c r="G1290" s="251" t="s">
        <v>586</v>
      </c>
      <c r="H1290" s="251" t="s">
        <v>5102</v>
      </c>
      <c r="I1290" s="257" t="str">
        <f t="shared" si="81"/>
        <v>-00001</v>
      </c>
      <c r="J1290" s="251">
        <v>1</v>
      </c>
      <c r="K1290" s="251">
        <v>1</v>
      </c>
      <c r="M1290" s="251" t="s">
        <v>9958</v>
      </c>
      <c r="N1290" s="251" t="s">
        <v>11202</v>
      </c>
      <c r="O1290" s="251">
        <v>1</v>
      </c>
      <c r="Q1290" s="251" t="s">
        <v>11497</v>
      </c>
      <c r="R1290" s="251" t="s">
        <v>10017</v>
      </c>
      <c r="S1290" s="251" t="s">
        <v>585</v>
      </c>
      <c r="T1290" s="251" t="str">
        <f t="shared" si="82"/>
        <v>I0404564811700KG61</v>
      </c>
      <c r="W1290" s="251" t="str">
        <f t="shared" si="83"/>
        <v>I040456481170-0KG61</v>
      </c>
    </row>
    <row r="1291" spans="1:23" x14ac:dyDescent="0.3">
      <c r="A1291" s="256" t="str">
        <f t="shared" si="80"/>
        <v>I0404564-81170VT080-00001</v>
      </c>
      <c r="B1291" s="251" t="s">
        <v>11498</v>
      </c>
      <c r="C1291" s="251" t="s">
        <v>10031</v>
      </c>
      <c r="D1291" s="251" t="s">
        <v>11489</v>
      </c>
      <c r="E1291" s="251" t="s">
        <v>10735</v>
      </c>
      <c r="F1291" s="251" t="s">
        <v>9978</v>
      </c>
      <c r="G1291" s="251" t="s">
        <v>10227</v>
      </c>
      <c r="H1291" s="251" t="s">
        <v>5102</v>
      </c>
      <c r="I1291" s="257" t="str">
        <f t="shared" si="81"/>
        <v>-00001</v>
      </c>
      <c r="J1291" s="251">
        <v>1</v>
      </c>
      <c r="K1291" s="251">
        <v>1</v>
      </c>
      <c r="M1291" s="251" t="s">
        <v>9958</v>
      </c>
      <c r="N1291" s="251" t="s">
        <v>11202</v>
      </c>
      <c r="O1291" s="251">
        <v>1</v>
      </c>
      <c r="Q1291" s="251" t="s">
        <v>11498</v>
      </c>
      <c r="R1291" s="251" t="s">
        <v>10017</v>
      </c>
      <c r="S1291" s="251" t="s">
        <v>8693</v>
      </c>
      <c r="T1291" s="251" t="str">
        <f t="shared" si="82"/>
        <v>I040456481170VT080</v>
      </c>
      <c r="W1291" s="251" t="str">
        <f t="shared" si="83"/>
        <v>I040456481170-VT080</v>
      </c>
    </row>
    <row r="1292" spans="1:23" x14ac:dyDescent="0.3">
      <c r="A1292" s="256" t="str">
        <f t="shared" si="80"/>
        <v>I0404564-815500K120-00002</v>
      </c>
      <c r="B1292" s="251" t="s">
        <v>11499</v>
      </c>
      <c r="C1292" s="251" t="s">
        <v>10031</v>
      </c>
      <c r="D1292" s="251" t="s">
        <v>11489</v>
      </c>
      <c r="E1292" s="251" t="s">
        <v>10735</v>
      </c>
      <c r="F1292" s="251" t="s">
        <v>9980</v>
      </c>
      <c r="G1292" s="251" t="s">
        <v>625</v>
      </c>
      <c r="H1292" s="251" t="s">
        <v>5202</v>
      </c>
      <c r="I1292" s="257" t="str">
        <f t="shared" si="81"/>
        <v>-00002</v>
      </c>
      <c r="J1292" s="251">
        <v>2</v>
      </c>
      <c r="K1292" s="251">
        <v>2</v>
      </c>
      <c r="M1292" s="251" t="s">
        <v>9958</v>
      </c>
      <c r="N1292" s="251" t="s">
        <v>11202</v>
      </c>
      <c r="O1292" s="251">
        <v>2</v>
      </c>
      <c r="Q1292" s="251" t="s">
        <v>11499</v>
      </c>
      <c r="R1292" s="251" t="s">
        <v>10017</v>
      </c>
      <c r="S1292" s="251" t="s">
        <v>8</v>
      </c>
      <c r="T1292" s="251" t="str">
        <f t="shared" si="82"/>
        <v>I0404564815500K120</v>
      </c>
      <c r="W1292" s="251" t="str">
        <f t="shared" si="83"/>
        <v>I040456481550-0K120</v>
      </c>
    </row>
    <row r="1293" spans="1:23" x14ac:dyDescent="0.3">
      <c r="A1293" s="256" t="str">
        <f t="shared" si="80"/>
        <v>I0404564-815510K120-00001</v>
      </c>
      <c r="B1293" s="251" t="s">
        <v>11500</v>
      </c>
      <c r="C1293" s="251" t="s">
        <v>10031</v>
      </c>
      <c r="D1293" s="251" t="s">
        <v>11489</v>
      </c>
      <c r="E1293" s="251" t="s">
        <v>10735</v>
      </c>
      <c r="F1293" s="251" t="s">
        <v>9982</v>
      </c>
      <c r="G1293" s="251" t="s">
        <v>637</v>
      </c>
      <c r="H1293" s="251" t="s">
        <v>5203</v>
      </c>
      <c r="I1293" s="257" t="str">
        <f t="shared" si="81"/>
        <v>-00001</v>
      </c>
      <c r="J1293" s="251">
        <v>1</v>
      </c>
      <c r="K1293" s="251">
        <v>1</v>
      </c>
      <c r="M1293" s="251" t="s">
        <v>9958</v>
      </c>
      <c r="N1293" s="251" t="s">
        <v>11202</v>
      </c>
      <c r="O1293" s="251">
        <v>1</v>
      </c>
      <c r="Q1293" s="251" t="s">
        <v>11500</v>
      </c>
      <c r="R1293" s="251" t="s">
        <v>10017</v>
      </c>
      <c r="S1293" s="251" t="s">
        <v>636</v>
      </c>
      <c r="T1293" s="251" t="str">
        <f t="shared" si="82"/>
        <v>I0404564815510K120</v>
      </c>
      <c r="W1293" s="251" t="str">
        <f t="shared" si="83"/>
        <v>I040456481551-0K120</v>
      </c>
    </row>
    <row r="1294" spans="1:23" x14ac:dyDescent="0.3">
      <c r="A1294" s="256" t="str">
        <f t="shared" si="80"/>
        <v>I0404564-815510K210-00005</v>
      </c>
      <c r="B1294" s="251" t="s">
        <v>11501</v>
      </c>
      <c r="C1294" s="251" t="s">
        <v>10031</v>
      </c>
      <c r="D1294" s="251" t="s">
        <v>11489</v>
      </c>
      <c r="E1294" s="251" t="s">
        <v>10735</v>
      </c>
      <c r="F1294" s="251" t="s">
        <v>9984</v>
      </c>
      <c r="G1294" s="251" t="s">
        <v>667</v>
      </c>
      <c r="H1294" s="251" t="s">
        <v>3436</v>
      </c>
      <c r="I1294" s="257" t="str">
        <f t="shared" si="81"/>
        <v>-00005</v>
      </c>
      <c r="J1294" s="251">
        <v>5</v>
      </c>
      <c r="K1294" s="251">
        <v>5</v>
      </c>
      <c r="M1294" s="251" t="s">
        <v>9958</v>
      </c>
      <c r="N1294" s="251" t="s">
        <v>11202</v>
      </c>
      <c r="O1294" s="251">
        <v>5</v>
      </c>
      <c r="Q1294" s="251" t="s">
        <v>11501</v>
      </c>
      <c r="R1294" s="251" t="s">
        <v>10017</v>
      </c>
      <c r="S1294" s="251" t="s">
        <v>666</v>
      </c>
      <c r="T1294" s="251" t="str">
        <f t="shared" si="82"/>
        <v>I0404564815510K210</v>
      </c>
      <c r="W1294" s="251" t="str">
        <f t="shared" si="83"/>
        <v>I040456481551-0K210</v>
      </c>
    </row>
    <row r="1295" spans="1:23" x14ac:dyDescent="0.3">
      <c r="A1295" s="256" t="str">
        <f t="shared" si="80"/>
        <v>I0404564-815600K120-00002</v>
      </c>
      <c r="B1295" s="251" t="s">
        <v>11502</v>
      </c>
      <c r="C1295" s="251" t="s">
        <v>10031</v>
      </c>
      <c r="D1295" s="251" t="s">
        <v>11489</v>
      </c>
      <c r="E1295" s="251" t="s">
        <v>10735</v>
      </c>
      <c r="F1295" s="251" t="s">
        <v>9986</v>
      </c>
      <c r="G1295" s="251" t="s">
        <v>641</v>
      </c>
      <c r="H1295" s="251" t="s">
        <v>5204</v>
      </c>
      <c r="I1295" s="257" t="str">
        <f t="shared" si="81"/>
        <v>-00002</v>
      </c>
      <c r="J1295" s="251">
        <v>2</v>
      </c>
      <c r="K1295" s="251">
        <v>2</v>
      </c>
      <c r="M1295" s="251" t="s">
        <v>9958</v>
      </c>
      <c r="N1295" s="251" t="s">
        <v>11202</v>
      </c>
      <c r="O1295" s="251">
        <v>2</v>
      </c>
      <c r="Q1295" s="251" t="s">
        <v>11502</v>
      </c>
      <c r="R1295" s="251" t="s">
        <v>10017</v>
      </c>
      <c r="S1295" s="251" t="s">
        <v>640</v>
      </c>
      <c r="T1295" s="251" t="str">
        <f t="shared" si="82"/>
        <v>I0404564815600K120</v>
      </c>
      <c r="W1295" s="251" t="str">
        <f t="shared" si="83"/>
        <v>I040456481560-0K120</v>
      </c>
    </row>
    <row r="1296" spans="1:23" x14ac:dyDescent="0.3">
      <c r="A1296" s="256" t="str">
        <f t="shared" si="80"/>
        <v>I0404564-815610K120-00001</v>
      </c>
      <c r="B1296" s="251" t="s">
        <v>11503</v>
      </c>
      <c r="C1296" s="251" t="s">
        <v>10031</v>
      </c>
      <c r="D1296" s="251" t="s">
        <v>11489</v>
      </c>
      <c r="E1296" s="251" t="s">
        <v>10735</v>
      </c>
      <c r="F1296" s="251" t="s">
        <v>9988</v>
      </c>
      <c r="G1296" s="251" t="s">
        <v>650</v>
      </c>
      <c r="H1296" s="251" t="s">
        <v>5205</v>
      </c>
      <c r="I1296" s="257" t="str">
        <f t="shared" si="81"/>
        <v>-00001</v>
      </c>
      <c r="J1296" s="251">
        <v>1</v>
      </c>
      <c r="K1296" s="251">
        <v>1</v>
      </c>
      <c r="M1296" s="251" t="s">
        <v>9958</v>
      </c>
      <c r="N1296" s="251" t="s">
        <v>11202</v>
      </c>
      <c r="O1296" s="251">
        <v>1</v>
      </c>
      <c r="Q1296" s="251" t="s">
        <v>11503</v>
      </c>
      <c r="R1296" s="251" t="s">
        <v>10017</v>
      </c>
      <c r="S1296" s="251" t="s">
        <v>649</v>
      </c>
      <c r="T1296" s="251" t="str">
        <f t="shared" si="82"/>
        <v>I0404564815610K120</v>
      </c>
      <c r="W1296" s="251" t="str">
        <f t="shared" si="83"/>
        <v>I040456481561-0K120</v>
      </c>
    </row>
    <row r="1297" spans="1:23" x14ac:dyDescent="0.3">
      <c r="A1297" s="256" t="str">
        <f t="shared" si="80"/>
        <v>I0404564-815840K050-00001</v>
      </c>
      <c r="B1297" s="251" t="s">
        <v>11504</v>
      </c>
      <c r="C1297" s="251" t="s">
        <v>10031</v>
      </c>
      <c r="D1297" s="251" t="s">
        <v>11489</v>
      </c>
      <c r="E1297" s="251" t="s">
        <v>10735</v>
      </c>
      <c r="F1297" s="251" t="s">
        <v>9990</v>
      </c>
      <c r="G1297" s="251" t="s">
        <v>760</v>
      </c>
      <c r="H1297" s="251" t="s">
        <v>10233</v>
      </c>
      <c r="I1297" s="257" t="str">
        <f t="shared" si="81"/>
        <v>-00001</v>
      </c>
      <c r="J1297" s="251">
        <v>1</v>
      </c>
      <c r="K1297" s="251">
        <v>1</v>
      </c>
      <c r="M1297" s="251" t="s">
        <v>10007</v>
      </c>
      <c r="N1297" s="251" t="s">
        <v>11202</v>
      </c>
      <c r="O1297" s="251">
        <v>1</v>
      </c>
      <c r="Q1297" s="251" t="s">
        <v>11504</v>
      </c>
      <c r="R1297" s="251" t="s">
        <v>10017</v>
      </c>
      <c r="S1297" s="251" t="s">
        <v>759</v>
      </c>
      <c r="T1297" s="251" t="str">
        <f t="shared" si="82"/>
        <v>I0404564815840K050</v>
      </c>
      <c r="W1297" s="251" t="str">
        <f t="shared" si="83"/>
        <v>I040456481584-0K050</v>
      </c>
    </row>
    <row r="1298" spans="1:23" x14ac:dyDescent="0.3">
      <c r="A1298" s="256" t="str">
        <f t="shared" si="80"/>
        <v>I0404564-815910D440-00001</v>
      </c>
      <c r="B1298" s="251" t="s">
        <v>11505</v>
      </c>
      <c r="C1298" s="251" t="s">
        <v>10031</v>
      </c>
      <c r="D1298" s="251" t="s">
        <v>11489</v>
      </c>
      <c r="E1298" s="251" t="s">
        <v>10735</v>
      </c>
      <c r="F1298" s="251" t="s">
        <v>9992</v>
      </c>
      <c r="G1298" s="251" t="s">
        <v>859</v>
      </c>
      <c r="H1298" s="251" t="s">
        <v>5219</v>
      </c>
      <c r="I1298" s="257" t="str">
        <f t="shared" si="81"/>
        <v>-00001</v>
      </c>
      <c r="J1298" s="251">
        <v>1</v>
      </c>
      <c r="K1298" s="251">
        <v>1</v>
      </c>
      <c r="M1298" s="251" t="s">
        <v>9993</v>
      </c>
      <c r="N1298" s="251" t="s">
        <v>11202</v>
      </c>
      <c r="O1298" s="251">
        <v>1</v>
      </c>
      <c r="Q1298" s="251" t="s">
        <v>11505</v>
      </c>
      <c r="R1298" s="251" t="s">
        <v>10017</v>
      </c>
      <c r="S1298" s="251" t="s">
        <v>858</v>
      </c>
      <c r="T1298" s="251" t="str">
        <f t="shared" si="82"/>
        <v>I0404564815910D440</v>
      </c>
      <c r="W1298" s="251" t="str">
        <f t="shared" si="83"/>
        <v>I040456481591-0D440</v>
      </c>
    </row>
    <row r="1299" spans="1:23" x14ac:dyDescent="0.3">
      <c r="A1299" s="256" t="str">
        <f t="shared" si="80"/>
        <v>I0404564-81591VT020-00001</v>
      </c>
      <c r="B1299" s="251" t="s">
        <v>11506</v>
      </c>
      <c r="C1299" s="251" t="s">
        <v>10031</v>
      </c>
      <c r="D1299" s="251" t="s">
        <v>11489</v>
      </c>
      <c r="E1299" s="251" t="s">
        <v>10735</v>
      </c>
      <c r="F1299" s="251" t="s">
        <v>9995</v>
      </c>
      <c r="G1299" s="251" t="s">
        <v>11073</v>
      </c>
      <c r="H1299" s="251" t="s">
        <v>5219</v>
      </c>
      <c r="I1299" s="257" t="str">
        <f t="shared" si="81"/>
        <v>-00001</v>
      </c>
      <c r="J1299" s="251">
        <v>1</v>
      </c>
      <c r="K1299" s="251">
        <v>1</v>
      </c>
      <c r="M1299" s="251" t="s">
        <v>9993</v>
      </c>
      <c r="N1299" s="251" t="s">
        <v>11202</v>
      </c>
      <c r="O1299" s="251">
        <v>1</v>
      </c>
      <c r="Q1299" s="251" t="s">
        <v>11506</v>
      </c>
      <c r="R1299" s="251" t="s">
        <v>10017</v>
      </c>
      <c r="S1299" s="251" t="s">
        <v>3777</v>
      </c>
      <c r="T1299" s="251" t="str">
        <f t="shared" si="82"/>
        <v>I040456481591VT020</v>
      </c>
      <c r="W1299" s="251" t="str">
        <f t="shared" si="83"/>
        <v>I040456481591-VT020</v>
      </c>
    </row>
    <row r="1300" spans="1:23" x14ac:dyDescent="0.3">
      <c r="A1300" s="256" t="str">
        <f t="shared" si="80"/>
        <v>I0404564-815940K050-00001</v>
      </c>
      <c r="B1300" s="251" t="s">
        <v>11507</v>
      </c>
      <c r="C1300" s="251" t="s">
        <v>10031</v>
      </c>
      <c r="D1300" s="251" t="s">
        <v>11489</v>
      </c>
      <c r="E1300" s="251" t="s">
        <v>10735</v>
      </c>
      <c r="F1300" s="251" t="s">
        <v>9997</v>
      </c>
      <c r="G1300" s="251" t="s">
        <v>772</v>
      </c>
      <c r="H1300" s="251" t="s">
        <v>10233</v>
      </c>
      <c r="I1300" s="257" t="str">
        <f t="shared" si="81"/>
        <v>-00001</v>
      </c>
      <c r="J1300" s="251">
        <v>1</v>
      </c>
      <c r="K1300" s="251">
        <v>1</v>
      </c>
      <c r="M1300" s="251" t="s">
        <v>10007</v>
      </c>
      <c r="N1300" s="251" t="s">
        <v>11202</v>
      </c>
      <c r="O1300" s="251">
        <v>1</v>
      </c>
      <c r="Q1300" s="251" t="s">
        <v>11507</v>
      </c>
      <c r="R1300" s="251" t="s">
        <v>10017</v>
      </c>
      <c r="S1300" s="251" t="s">
        <v>771</v>
      </c>
      <c r="T1300" s="251" t="str">
        <f t="shared" si="82"/>
        <v>I0404564815940K050</v>
      </c>
      <c r="W1300" s="251" t="str">
        <f t="shared" si="83"/>
        <v>I040456481594-0K050</v>
      </c>
    </row>
    <row r="1301" spans="1:23" x14ac:dyDescent="0.3">
      <c r="A1301" s="256" t="str">
        <f t="shared" si="80"/>
        <v>I0404565-81110VT040-00003</v>
      </c>
      <c r="B1301" s="251" t="s">
        <v>11508</v>
      </c>
      <c r="C1301" s="251" t="s">
        <v>10031</v>
      </c>
      <c r="D1301" s="251" t="s">
        <v>11509</v>
      </c>
      <c r="E1301" s="251" t="s">
        <v>10735</v>
      </c>
      <c r="F1301" s="251" t="s">
        <v>9957</v>
      </c>
      <c r="G1301" s="251" t="s">
        <v>10047</v>
      </c>
      <c r="H1301" s="251" t="s">
        <v>3422</v>
      </c>
      <c r="I1301" s="257" t="str">
        <f t="shared" si="81"/>
        <v>-00003</v>
      </c>
      <c r="J1301" s="251">
        <v>3</v>
      </c>
      <c r="K1301" s="251">
        <v>3</v>
      </c>
      <c r="M1301" s="251" t="s">
        <v>9958</v>
      </c>
      <c r="N1301" s="251" t="s">
        <v>11485</v>
      </c>
      <c r="O1301" s="251">
        <v>3</v>
      </c>
      <c r="Q1301" s="251" t="s">
        <v>11508</v>
      </c>
      <c r="R1301" s="251" t="s">
        <v>10028</v>
      </c>
      <c r="S1301" s="251" t="s">
        <v>3713</v>
      </c>
      <c r="T1301" s="251" t="str">
        <f t="shared" si="82"/>
        <v>I040456581110VT040</v>
      </c>
      <c r="W1301" s="251" t="str">
        <f t="shared" si="83"/>
        <v>I040456581110-VT040</v>
      </c>
    </row>
    <row r="1302" spans="1:23" x14ac:dyDescent="0.3">
      <c r="A1302" s="256" t="str">
        <f t="shared" si="80"/>
        <v>I0404565-81110VT080-00003</v>
      </c>
      <c r="B1302" s="251" t="s">
        <v>11510</v>
      </c>
      <c r="C1302" s="251" t="s">
        <v>10031</v>
      </c>
      <c r="D1302" s="251" t="s">
        <v>11509</v>
      </c>
      <c r="E1302" s="251" t="s">
        <v>10735</v>
      </c>
      <c r="F1302" s="251" t="s">
        <v>9962</v>
      </c>
      <c r="G1302" s="251" t="s">
        <v>4985</v>
      </c>
      <c r="H1302" s="251" t="s">
        <v>3422</v>
      </c>
      <c r="I1302" s="257" t="str">
        <f t="shared" si="81"/>
        <v>-00003</v>
      </c>
      <c r="J1302" s="251">
        <v>3</v>
      </c>
      <c r="K1302" s="251">
        <v>3</v>
      </c>
      <c r="M1302" s="251" t="s">
        <v>9958</v>
      </c>
      <c r="N1302" s="251" t="s">
        <v>11485</v>
      </c>
      <c r="O1302" s="251">
        <v>3</v>
      </c>
      <c r="Q1302" s="251" t="s">
        <v>11510</v>
      </c>
      <c r="R1302" s="251" t="s">
        <v>10028</v>
      </c>
      <c r="S1302" s="251" t="s">
        <v>3719</v>
      </c>
      <c r="T1302" s="251" t="str">
        <f t="shared" si="82"/>
        <v>I040456581110VT080</v>
      </c>
      <c r="W1302" s="251" t="str">
        <f t="shared" si="83"/>
        <v>I040456581110-VT080</v>
      </c>
    </row>
    <row r="1303" spans="1:23" x14ac:dyDescent="0.3">
      <c r="A1303" s="256" t="str">
        <f t="shared" si="80"/>
        <v>I0404565-81110VT100-00002</v>
      </c>
      <c r="B1303" s="251" t="s">
        <v>11511</v>
      </c>
      <c r="C1303" s="251" t="s">
        <v>10031</v>
      </c>
      <c r="D1303" s="251" t="s">
        <v>11509</v>
      </c>
      <c r="E1303" s="251" t="s">
        <v>10735</v>
      </c>
      <c r="F1303" s="251" t="s">
        <v>9964</v>
      </c>
      <c r="G1303" s="251" t="s">
        <v>10049</v>
      </c>
      <c r="H1303" s="251" t="s">
        <v>3422</v>
      </c>
      <c r="I1303" s="257" t="str">
        <f t="shared" si="81"/>
        <v>-00002</v>
      </c>
      <c r="J1303" s="251">
        <v>2</v>
      </c>
      <c r="K1303" s="251">
        <v>2</v>
      </c>
      <c r="M1303" s="251" t="s">
        <v>9958</v>
      </c>
      <c r="N1303" s="251" t="s">
        <v>11485</v>
      </c>
      <c r="O1303" s="251">
        <v>2</v>
      </c>
      <c r="Q1303" s="251" t="s">
        <v>11511</v>
      </c>
      <c r="R1303" s="251" t="s">
        <v>10028</v>
      </c>
      <c r="S1303" s="251" t="s">
        <v>3723</v>
      </c>
      <c r="T1303" s="251" t="str">
        <f t="shared" si="82"/>
        <v>I040456581110VT100</v>
      </c>
      <c r="W1303" s="251" t="str">
        <f t="shared" si="83"/>
        <v>I040456581110-VT100</v>
      </c>
    </row>
    <row r="1304" spans="1:23" x14ac:dyDescent="0.3">
      <c r="A1304" s="256" t="str">
        <f t="shared" si="80"/>
        <v>I0404565-81130VT080-00001</v>
      </c>
      <c r="B1304" s="251" t="s">
        <v>11512</v>
      </c>
      <c r="C1304" s="251" t="s">
        <v>10031</v>
      </c>
      <c r="D1304" s="251" t="s">
        <v>11509</v>
      </c>
      <c r="E1304" s="251" t="s">
        <v>10735</v>
      </c>
      <c r="F1304" s="251" t="s">
        <v>9966</v>
      </c>
      <c r="G1304" s="251" t="s">
        <v>10762</v>
      </c>
      <c r="H1304" s="251" t="s">
        <v>5101</v>
      </c>
      <c r="I1304" s="257" t="str">
        <f t="shared" si="81"/>
        <v>-00001</v>
      </c>
      <c r="J1304" s="251">
        <v>1</v>
      </c>
      <c r="K1304" s="251">
        <v>1</v>
      </c>
      <c r="M1304" s="251" t="s">
        <v>9958</v>
      </c>
      <c r="N1304" s="251" t="s">
        <v>11485</v>
      </c>
      <c r="O1304" s="251">
        <v>1</v>
      </c>
      <c r="Q1304" s="251" t="s">
        <v>11512</v>
      </c>
      <c r="R1304" s="251" t="s">
        <v>10028</v>
      </c>
      <c r="S1304" s="251" t="s">
        <v>8699</v>
      </c>
      <c r="T1304" s="251" t="str">
        <f t="shared" si="82"/>
        <v>I040456581130VT080</v>
      </c>
      <c r="W1304" s="251" t="str">
        <f t="shared" si="83"/>
        <v>I040456581130-VT080</v>
      </c>
    </row>
    <row r="1305" spans="1:23" x14ac:dyDescent="0.3">
      <c r="A1305" s="256" t="str">
        <f t="shared" si="80"/>
        <v>I0404565-81130VT100-00001</v>
      </c>
      <c r="B1305" s="251" t="s">
        <v>11513</v>
      </c>
      <c r="C1305" s="251" t="s">
        <v>10031</v>
      </c>
      <c r="D1305" s="251" t="s">
        <v>11509</v>
      </c>
      <c r="E1305" s="251" t="s">
        <v>10735</v>
      </c>
      <c r="F1305" s="251" t="s">
        <v>9968</v>
      </c>
      <c r="G1305" s="251" t="s">
        <v>11514</v>
      </c>
      <c r="H1305" s="251" t="s">
        <v>5101</v>
      </c>
      <c r="I1305" s="257" t="str">
        <f t="shared" si="81"/>
        <v>-00001</v>
      </c>
      <c r="J1305" s="251">
        <v>1</v>
      </c>
      <c r="K1305" s="251">
        <v>1</v>
      </c>
      <c r="M1305" s="251" t="s">
        <v>9958</v>
      </c>
      <c r="N1305" s="251" t="s">
        <v>11485</v>
      </c>
      <c r="O1305" s="251">
        <v>1</v>
      </c>
      <c r="Q1305" s="251" t="s">
        <v>11513</v>
      </c>
      <c r="R1305" s="251" t="s">
        <v>10028</v>
      </c>
      <c r="S1305" s="251" t="s">
        <v>4149</v>
      </c>
      <c r="T1305" s="251" t="str">
        <f t="shared" si="82"/>
        <v>I040456581130VT100</v>
      </c>
      <c r="W1305" s="251" t="str">
        <f t="shared" si="83"/>
        <v>I040456581130-VT100</v>
      </c>
    </row>
    <row r="1306" spans="1:23" x14ac:dyDescent="0.3">
      <c r="A1306" s="256" t="str">
        <f t="shared" si="80"/>
        <v>I0404565-81150VT040-00003</v>
      </c>
      <c r="B1306" s="251" t="s">
        <v>11515</v>
      </c>
      <c r="C1306" s="251" t="s">
        <v>10031</v>
      </c>
      <c r="D1306" s="251" t="s">
        <v>11509</v>
      </c>
      <c r="E1306" s="251" t="s">
        <v>10735</v>
      </c>
      <c r="F1306" s="251" t="s">
        <v>9970</v>
      </c>
      <c r="G1306" s="251" t="s">
        <v>10051</v>
      </c>
      <c r="H1306" s="251" t="s">
        <v>3429</v>
      </c>
      <c r="I1306" s="257" t="str">
        <f t="shared" si="81"/>
        <v>-00003</v>
      </c>
      <c r="J1306" s="251">
        <v>3</v>
      </c>
      <c r="K1306" s="251">
        <v>3</v>
      </c>
      <c r="M1306" s="251" t="s">
        <v>9958</v>
      </c>
      <c r="N1306" s="251" t="s">
        <v>11485</v>
      </c>
      <c r="O1306" s="251">
        <v>3</v>
      </c>
      <c r="Q1306" s="251" t="s">
        <v>11515</v>
      </c>
      <c r="R1306" s="251" t="s">
        <v>10028</v>
      </c>
      <c r="S1306" s="251" t="s">
        <v>3725</v>
      </c>
      <c r="T1306" s="251" t="str">
        <f t="shared" si="82"/>
        <v>I040456581150VT040</v>
      </c>
      <c r="W1306" s="251" t="str">
        <f t="shared" si="83"/>
        <v>I040456581150-VT040</v>
      </c>
    </row>
    <row r="1307" spans="1:23" x14ac:dyDescent="0.3">
      <c r="A1307" s="256" t="str">
        <f t="shared" si="80"/>
        <v>I0404565-81150VT080-00001</v>
      </c>
      <c r="B1307" s="251" t="s">
        <v>11516</v>
      </c>
      <c r="C1307" s="251" t="s">
        <v>10031</v>
      </c>
      <c r="D1307" s="251" t="s">
        <v>11509</v>
      </c>
      <c r="E1307" s="251" t="s">
        <v>10735</v>
      </c>
      <c r="F1307" s="251" t="s">
        <v>9972</v>
      </c>
      <c r="G1307" s="251" t="s">
        <v>10242</v>
      </c>
      <c r="H1307" s="251" t="s">
        <v>3429</v>
      </c>
      <c r="I1307" s="257" t="str">
        <f t="shared" si="81"/>
        <v>-00001</v>
      </c>
      <c r="J1307" s="251">
        <v>1</v>
      </c>
      <c r="K1307" s="251">
        <v>1</v>
      </c>
      <c r="M1307" s="251" t="s">
        <v>9958</v>
      </c>
      <c r="N1307" s="251" t="s">
        <v>11485</v>
      </c>
      <c r="O1307" s="251">
        <v>1</v>
      </c>
      <c r="Q1307" s="251" t="s">
        <v>11516</v>
      </c>
      <c r="R1307" s="251" t="s">
        <v>10028</v>
      </c>
      <c r="S1307" s="251" t="s">
        <v>3731</v>
      </c>
      <c r="T1307" s="251" t="str">
        <f t="shared" si="82"/>
        <v>I040456581150VT080</v>
      </c>
      <c r="W1307" s="251" t="str">
        <f t="shared" si="83"/>
        <v>I040456581150-VT080</v>
      </c>
    </row>
    <row r="1308" spans="1:23" x14ac:dyDescent="0.3">
      <c r="A1308" s="256" t="str">
        <f t="shared" si="80"/>
        <v>I0404565-81150VT100-00002</v>
      </c>
      <c r="B1308" s="251" t="s">
        <v>11517</v>
      </c>
      <c r="C1308" s="251" t="s">
        <v>10031</v>
      </c>
      <c r="D1308" s="251" t="s">
        <v>11509</v>
      </c>
      <c r="E1308" s="251" t="s">
        <v>10735</v>
      </c>
      <c r="F1308" s="251" t="s">
        <v>9974</v>
      </c>
      <c r="G1308" s="251" t="s">
        <v>4999</v>
      </c>
      <c r="H1308" s="251" t="s">
        <v>3429</v>
      </c>
      <c r="I1308" s="257" t="str">
        <f t="shared" si="81"/>
        <v>-00002</v>
      </c>
      <c r="J1308" s="251">
        <v>2</v>
      </c>
      <c r="K1308" s="251">
        <v>2</v>
      </c>
      <c r="M1308" s="251" t="s">
        <v>9958</v>
      </c>
      <c r="N1308" s="251" t="s">
        <v>11485</v>
      </c>
      <c r="O1308" s="251">
        <v>2</v>
      </c>
      <c r="Q1308" s="251" t="s">
        <v>11517</v>
      </c>
      <c r="R1308" s="251" t="s">
        <v>10028</v>
      </c>
      <c r="S1308" s="251" t="s">
        <v>3735</v>
      </c>
      <c r="T1308" s="251" t="str">
        <f t="shared" si="82"/>
        <v>I040456581150VT100</v>
      </c>
      <c r="W1308" s="251" t="str">
        <f t="shared" si="83"/>
        <v>I040456581150-VT100</v>
      </c>
    </row>
    <row r="1309" spans="1:23" x14ac:dyDescent="0.3">
      <c r="A1309" s="256" t="str">
        <f t="shared" si="80"/>
        <v>I0404565-812100K031-00001</v>
      </c>
      <c r="B1309" s="251" t="s">
        <v>11518</v>
      </c>
      <c r="C1309" s="251" t="s">
        <v>10031</v>
      </c>
      <c r="D1309" s="251" t="s">
        <v>11509</v>
      </c>
      <c r="E1309" s="251" t="s">
        <v>10735</v>
      </c>
      <c r="F1309" s="251" t="s">
        <v>9976</v>
      </c>
      <c r="G1309" s="251" t="s">
        <v>593</v>
      </c>
      <c r="H1309" s="251" t="s">
        <v>5163</v>
      </c>
      <c r="I1309" s="257" t="str">
        <f t="shared" si="81"/>
        <v>-00001</v>
      </c>
      <c r="J1309" s="251">
        <v>1</v>
      </c>
      <c r="K1309" s="251">
        <v>1</v>
      </c>
      <c r="M1309" s="251" t="s">
        <v>9993</v>
      </c>
      <c r="N1309" s="251" t="s">
        <v>11485</v>
      </c>
      <c r="O1309" s="251">
        <v>1</v>
      </c>
      <c r="Q1309" s="251" t="s">
        <v>11518</v>
      </c>
      <c r="R1309" s="251" t="s">
        <v>10028</v>
      </c>
      <c r="S1309" s="251" t="s">
        <v>592</v>
      </c>
      <c r="T1309" s="251" t="str">
        <f t="shared" si="82"/>
        <v>I0404565812100K031</v>
      </c>
      <c r="W1309" s="251" t="str">
        <f t="shared" si="83"/>
        <v>I040456581210-0K031</v>
      </c>
    </row>
    <row r="1310" spans="1:23" x14ac:dyDescent="0.3">
      <c r="A1310" s="256" t="str">
        <f t="shared" si="80"/>
        <v>I0404565-812100K090-00001</v>
      </c>
      <c r="B1310" s="251" t="s">
        <v>11519</v>
      </c>
      <c r="C1310" s="251" t="s">
        <v>10031</v>
      </c>
      <c r="D1310" s="251" t="s">
        <v>11509</v>
      </c>
      <c r="E1310" s="251" t="s">
        <v>10735</v>
      </c>
      <c r="F1310" s="251" t="s">
        <v>9978</v>
      </c>
      <c r="G1310" s="251" t="s">
        <v>609</v>
      </c>
      <c r="H1310" s="251" t="s">
        <v>5167</v>
      </c>
      <c r="I1310" s="257" t="str">
        <f t="shared" si="81"/>
        <v>-00001</v>
      </c>
      <c r="J1310" s="251">
        <v>1</v>
      </c>
      <c r="K1310" s="251">
        <v>1</v>
      </c>
      <c r="M1310" s="251" t="s">
        <v>9993</v>
      </c>
      <c r="N1310" s="251" t="s">
        <v>11485</v>
      </c>
      <c r="O1310" s="251">
        <v>1</v>
      </c>
      <c r="Q1310" s="251" t="s">
        <v>11519</v>
      </c>
      <c r="R1310" s="251" t="s">
        <v>10028</v>
      </c>
      <c r="S1310" s="251" t="s">
        <v>608</v>
      </c>
      <c r="T1310" s="251" t="str">
        <f t="shared" si="82"/>
        <v>I0404565812100K090</v>
      </c>
      <c r="W1310" s="251" t="str">
        <f t="shared" si="83"/>
        <v>I040456581210-0K090</v>
      </c>
    </row>
    <row r="1311" spans="1:23" x14ac:dyDescent="0.3">
      <c r="A1311" s="256" t="str">
        <f t="shared" si="80"/>
        <v>I0404565-812200K031-00001</v>
      </c>
      <c r="B1311" s="251" t="s">
        <v>11520</v>
      </c>
      <c r="C1311" s="251" t="s">
        <v>10031</v>
      </c>
      <c r="D1311" s="251" t="s">
        <v>11509</v>
      </c>
      <c r="E1311" s="251" t="s">
        <v>10735</v>
      </c>
      <c r="F1311" s="251" t="s">
        <v>9980</v>
      </c>
      <c r="G1311" s="251" t="s">
        <v>601</v>
      </c>
      <c r="H1311" s="251" t="s">
        <v>5165</v>
      </c>
      <c r="I1311" s="257" t="str">
        <f t="shared" si="81"/>
        <v>-00001</v>
      </c>
      <c r="J1311" s="251">
        <v>1</v>
      </c>
      <c r="K1311" s="251">
        <v>1</v>
      </c>
      <c r="M1311" s="251" t="s">
        <v>9993</v>
      </c>
      <c r="N1311" s="251" t="s">
        <v>11485</v>
      </c>
      <c r="O1311" s="251">
        <v>1</v>
      </c>
      <c r="Q1311" s="251" t="s">
        <v>11520</v>
      </c>
      <c r="R1311" s="251" t="s">
        <v>10028</v>
      </c>
      <c r="S1311" s="251" t="s">
        <v>600</v>
      </c>
      <c r="T1311" s="251" t="str">
        <f t="shared" si="82"/>
        <v>I0404565812200K031</v>
      </c>
      <c r="W1311" s="251" t="str">
        <f t="shared" si="83"/>
        <v>I040456581220-0K031</v>
      </c>
    </row>
    <row r="1312" spans="1:23" x14ac:dyDescent="0.3">
      <c r="A1312" s="256" t="str">
        <f t="shared" si="80"/>
        <v>I0404565-81550VT020-00002</v>
      </c>
      <c r="B1312" s="251" t="s">
        <v>11521</v>
      </c>
      <c r="C1312" s="251" t="s">
        <v>10031</v>
      </c>
      <c r="D1312" s="251" t="s">
        <v>11509</v>
      </c>
      <c r="E1312" s="251" t="s">
        <v>10735</v>
      </c>
      <c r="F1312" s="251" t="s">
        <v>9982</v>
      </c>
      <c r="G1312" s="251" t="s">
        <v>10057</v>
      </c>
      <c r="H1312" s="251" t="s">
        <v>5202</v>
      </c>
      <c r="I1312" s="257" t="str">
        <f t="shared" si="81"/>
        <v>-00002</v>
      </c>
      <c r="J1312" s="251">
        <v>2</v>
      </c>
      <c r="K1312" s="251">
        <v>2</v>
      </c>
      <c r="M1312" s="251" t="s">
        <v>9958</v>
      </c>
      <c r="N1312" s="251" t="s">
        <v>11485</v>
      </c>
      <c r="O1312" s="251">
        <v>2</v>
      </c>
      <c r="Q1312" s="251" t="s">
        <v>11521</v>
      </c>
      <c r="R1312" s="251" t="s">
        <v>10028</v>
      </c>
      <c r="S1312" s="251" t="s">
        <v>3737</v>
      </c>
      <c r="T1312" s="251" t="str">
        <f t="shared" si="82"/>
        <v>I040456581550VT020</v>
      </c>
      <c r="W1312" s="251" t="str">
        <f t="shared" si="83"/>
        <v>I040456581550-VT020</v>
      </c>
    </row>
    <row r="1313" spans="1:23" x14ac:dyDescent="0.3">
      <c r="A1313" s="256" t="str">
        <f t="shared" si="80"/>
        <v>I0404565-81550VT050-00004</v>
      </c>
      <c r="B1313" s="251" t="s">
        <v>11522</v>
      </c>
      <c r="C1313" s="251" t="s">
        <v>10031</v>
      </c>
      <c r="D1313" s="251" t="s">
        <v>11509</v>
      </c>
      <c r="E1313" s="251" t="s">
        <v>10735</v>
      </c>
      <c r="F1313" s="251" t="s">
        <v>9984</v>
      </c>
      <c r="G1313" s="251" t="s">
        <v>5265</v>
      </c>
      <c r="H1313" s="251" t="s">
        <v>5202</v>
      </c>
      <c r="I1313" s="257" t="str">
        <f t="shared" si="81"/>
        <v>-00004</v>
      </c>
      <c r="J1313" s="251">
        <v>4</v>
      </c>
      <c r="K1313" s="251">
        <v>4</v>
      </c>
      <c r="M1313" s="251" t="s">
        <v>9958</v>
      </c>
      <c r="N1313" s="251" t="s">
        <v>11485</v>
      </c>
      <c r="O1313" s="251">
        <v>4</v>
      </c>
      <c r="Q1313" s="251" t="s">
        <v>11522</v>
      </c>
      <c r="R1313" s="251" t="s">
        <v>10028</v>
      </c>
      <c r="S1313" s="251" t="s">
        <v>3740</v>
      </c>
      <c r="T1313" s="251" t="str">
        <f t="shared" si="82"/>
        <v>I040456581550VT050</v>
      </c>
      <c r="W1313" s="251" t="str">
        <f t="shared" si="83"/>
        <v>I040456581550-VT050</v>
      </c>
    </row>
    <row r="1314" spans="1:23" x14ac:dyDescent="0.3">
      <c r="A1314" s="256" t="str">
        <f t="shared" si="80"/>
        <v>I0404565-81551VT020-00001</v>
      </c>
      <c r="B1314" s="251" t="s">
        <v>11523</v>
      </c>
      <c r="C1314" s="251" t="s">
        <v>10031</v>
      </c>
      <c r="D1314" s="251" t="s">
        <v>11509</v>
      </c>
      <c r="E1314" s="251" t="s">
        <v>10735</v>
      </c>
      <c r="F1314" s="251" t="s">
        <v>9986</v>
      </c>
      <c r="G1314" s="251" t="s">
        <v>10060</v>
      </c>
      <c r="H1314" s="251" t="s">
        <v>3436</v>
      </c>
      <c r="I1314" s="257" t="str">
        <f t="shared" si="81"/>
        <v>-00001</v>
      </c>
      <c r="J1314" s="251">
        <v>1</v>
      </c>
      <c r="K1314" s="251">
        <v>1</v>
      </c>
      <c r="M1314" s="251" t="s">
        <v>9958</v>
      </c>
      <c r="N1314" s="251" t="s">
        <v>11485</v>
      </c>
      <c r="O1314" s="251">
        <v>1</v>
      </c>
      <c r="Q1314" s="251" t="s">
        <v>11523</v>
      </c>
      <c r="R1314" s="251" t="s">
        <v>10028</v>
      </c>
      <c r="S1314" s="251" t="s">
        <v>3761</v>
      </c>
      <c r="T1314" s="251" t="str">
        <f t="shared" si="82"/>
        <v>I040456581551VT020</v>
      </c>
      <c r="W1314" s="251" t="str">
        <f t="shared" si="83"/>
        <v>I040456581551-VT020</v>
      </c>
    </row>
    <row r="1315" spans="1:23" x14ac:dyDescent="0.3">
      <c r="A1315" s="256" t="str">
        <f t="shared" si="80"/>
        <v>I0404565-81560VT020-00002</v>
      </c>
      <c r="B1315" s="251" t="s">
        <v>11524</v>
      </c>
      <c r="C1315" s="251" t="s">
        <v>10031</v>
      </c>
      <c r="D1315" s="251" t="s">
        <v>11509</v>
      </c>
      <c r="E1315" s="251" t="s">
        <v>10735</v>
      </c>
      <c r="F1315" s="251" t="s">
        <v>9988</v>
      </c>
      <c r="G1315" s="251" t="s">
        <v>10065</v>
      </c>
      <c r="H1315" s="251" t="s">
        <v>5204</v>
      </c>
      <c r="I1315" s="257" t="str">
        <f t="shared" si="81"/>
        <v>-00002</v>
      </c>
      <c r="J1315" s="251">
        <v>2</v>
      </c>
      <c r="K1315" s="251">
        <v>2</v>
      </c>
      <c r="M1315" s="251" t="s">
        <v>9958</v>
      </c>
      <c r="N1315" s="251" t="s">
        <v>11485</v>
      </c>
      <c r="O1315" s="251">
        <v>2</v>
      </c>
      <c r="Q1315" s="251" t="s">
        <v>11524</v>
      </c>
      <c r="R1315" s="251" t="s">
        <v>10028</v>
      </c>
      <c r="S1315" s="251" t="s">
        <v>3743</v>
      </c>
      <c r="T1315" s="251" t="str">
        <f t="shared" si="82"/>
        <v>I040456581560VT020</v>
      </c>
      <c r="W1315" s="251" t="str">
        <f t="shared" si="83"/>
        <v>I040456581560-VT020</v>
      </c>
    </row>
    <row r="1316" spans="1:23" x14ac:dyDescent="0.3">
      <c r="A1316" s="256" t="str">
        <f t="shared" si="80"/>
        <v>I0404565-81560VT050-00004</v>
      </c>
      <c r="B1316" s="251" t="s">
        <v>11525</v>
      </c>
      <c r="C1316" s="251" t="s">
        <v>10031</v>
      </c>
      <c r="D1316" s="251" t="s">
        <v>11509</v>
      </c>
      <c r="E1316" s="251" t="s">
        <v>10735</v>
      </c>
      <c r="F1316" s="251" t="s">
        <v>9990</v>
      </c>
      <c r="G1316" s="251" t="s">
        <v>10067</v>
      </c>
      <c r="H1316" s="251" t="s">
        <v>5204</v>
      </c>
      <c r="I1316" s="257" t="str">
        <f t="shared" si="81"/>
        <v>-00004</v>
      </c>
      <c r="J1316" s="251">
        <v>4</v>
      </c>
      <c r="K1316" s="251">
        <v>4</v>
      </c>
      <c r="M1316" s="251" t="s">
        <v>9958</v>
      </c>
      <c r="N1316" s="251" t="s">
        <v>11485</v>
      </c>
      <c r="O1316" s="251">
        <v>4</v>
      </c>
      <c r="Q1316" s="251" t="s">
        <v>11525</v>
      </c>
      <c r="R1316" s="251" t="s">
        <v>10028</v>
      </c>
      <c r="S1316" s="251" t="s">
        <v>3746</v>
      </c>
      <c r="T1316" s="251" t="str">
        <f t="shared" si="82"/>
        <v>I040456581560VT050</v>
      </c>
      <c r="W1316" s="251" t="str">
        <f t="shared" si="83"/>
        <v>I040456581560-VT050</v>
      </c>
    </row>
    <row r="1317" spans="1:23" x14ac:dyDescent="0.3">
      <c r="A1317" s="256" t="str">
        <f t="shared" si="80"/>
        <v>I0404565-81561VT020-00001</v>
      </c>
      <c r="B1317" s="251" t="s">
        <v>11526</v>
      </c>
      <c r="C1317" s="251" t="s">
        <v>10031</v>
      </c>
      <c r="D1317" s="251" t="s">
        <v>11509</v>
      </c>
      <c r="E1317" s="251" t="s">
        <v>10735</v>
      </c>
      <c r="F1317" s="251" t="s">
        <v>9992</v>
      </c>
      <c r="G1317" s="251" t="s">
        <v>10256</v>
      </c>
      <c r="H1317" s="251" t="s">
        <v>3443</v>
      </c>
      <c r="I1317" s="257" t="str">
        <f t="shared" si="81"/>
        <v>-00001</v>
      </c>
      <c r="J1317" s="251">
        <v>1</v>
      </c>
      <c r="K1317" s="251">
        <v>1</v>
      </c>
      <c r="M1317" s="251" t="s">
        <v>9958</v>
      </c>
      <c r="N1317" s="251" t="s">
        <v>11485</v>
      </c>
      <c r="O1317" s="251">
        <v>1</v>
      </c>
      <c r="Q1317" s="251" t="s">
        <v>11526</v>
      </c>
      <c r="R1317" s="251" t="s">
        <v>10028</v>
      </c>
      <c r="S1317" s="251" t="s">
        <v>3767</v>
      </c>
      <c r="T1317" s="251" t="str">
        <f t="shared" si="82"/>
        <v>I040456581561VT020</v>
      </c>
      <c r="W1317" s="251" t="str">
        <f t="shared" si="83"/>
        <v>I040456581561-VT020</v>
      </c>
    </row>
    <row r="1318" spans="1:23" x14ac:dyDescent="0.3">
      <c r="A1318" s="256" t="str">
        <f t="shared" si="80"/>
        <v>I0404565-81561VT050-00002</v>
      </c>
      <c r="B1318" s="251" t="s">
        <v>11527</v>
      </c>
      <c r="C1318" s="251" t="s">
        <v>10031</v>
      </c>
      <c r="D1318" s="251" t="s">
        <v>11509</v>
      </c>
      <c r="E1318" s="251" t="s">
        <v>10735</v>
      </c>
      <c r="F1318" s="251" t="s">
        <v>9995</v>
      </c>
      <c r="G1318" s="251" t="s">
        <v>10258</v>
      </c>
      <c r="H1318" s="251" t="s">
        <v>3443</v>
      </c>
      <c r="I1318" s="257" t="str">
        <f t="shared" si="81"/>
        <v>-00002</v>
      </c>
      <c r="J1318" s="251">
        <v>2</v>
      </c>
      <c r="K1318" s="251">
        <v>2</v>
      </c>
      <c r="M1318" s="251" t="s">
        <v>9958</v>
      </c>
      <c r="N1318" s="251" t="s">
        <v>11485</v>
      </c>
      <c r="O1318" s="251">
        <v>2</v>
      </c>
      <c r="Q1318" s="251" t="s">
        <v>11527</v>
      </c>
      <c r="R1318" s="251" t="s">
        <v>10028</v>
      </c>
      <c r="S1318" s="251" t="s">
        <v>3769</v>
      </c>
      <c r="T1318" s="251" t="str">
        <f t="shared" si="82"/>
        <v>I040456581561VT050</v>
      </c>
      <c r="W1318" s="251" t="str">
        <f t="shared" si="83"/>
        <v>I040456581561-VT050</v>
      </c>
    </row>
    <row r="1319" spans="1:23" x14ac:dyDescent="0.3">
      <c r="A1319" s="256" t="str">
        <f t="shared" si="80"/>
        <v>I0404565-81580VT020-00001</v>
      </c>
      <c r="B1319" s="251" t="s">
        <v>11528</v>
      </c>
      <c r="C1319" s="251" t="s">
        <v>10031</v>
      </c>
      <c r="D1319" s="251" t="s">
        <v>11509</v>
      </c>
      <c r="E1319" s="251" t="s">
        <v>10735</v>
      </c>
      <c r="F1319" s="251" t="s">
        <v>9997</v>
      </c>
      <c r="G1319" s="251" t="s">
        <v>10071</v>
      </c>
      <c r="H1319" s="251" t="s">
        <v>758</v>
      </c>
      <c r="I1319" s="257" t="str">
        <f t="shared" si="81"/>
        <v>-00001</v>
      </c>
      <c r="J1319" s="251">
        <v>1</v>
      </c>
      <c r="K1319" s="251">
        <v>1</v>
      </c>
      <c r="M1319" s="251" t="s">
        <v>9958</v>
      </c>
      <c r="N1319" s="251" t="s">
        <v>11485</v>
      </c>
      <c r="O1319" s="251">
        <v>1</v>
      </c>
      <c r="Q1319" s="251" t="s">
        <v>11528</v>
      </c>
      <c r="R1319" s="251" t="s">
        <v>10028</v>
      </c>
      <c r="S1319" s="251" t="s">
        <v>3752</v>
      </c>
      <c r="T1319" s="251" t="str">
        <f t="shared" si="82"/>
        <v>I040456581580VT020</v>
      </c>
      <c r="W1319" s="251" t="str">
        <f t="shared" si="83"/>
        <v>I040456581580-VT020</v>
      </c>
    </row>
    <row r="1320" spans="1:23" x14ac:dyDescent="0.3">
      <c r="A1320" s="256" t="str">
        <f t="shared" si="80"/>
        <v>I0404565-81581VT020-00002</v>
      </c>
      <c r="B1320" s="251" t="s">
        <v>11529</v>
      </c>
      <c r="C1320" s="251" t="s">
        <v>10031</v>
      </c>
      <c r="D1320" s="251" t="s">
        <v>11509</v>
      </c>
      <c r="E1320" s="251" t="s">
        <v>10735</v>
      </c>
      <c r="F1320" s="251" t="s">
        <v>10000</v>
      </c>
      <c r="G1320" s="251" t="s">
        <v>10668</v>
      </c>
      <c r="H1320" s="251" t="s">
        <v>5218</v>
      </c>
      <c r="I1320" s="257" t="str">
        <f t="shared" si="81"/>
        <v>-00002</v>
      </c>
      <c r="J1320" s="251">
        <v>2</v>
      </c>
      <c r="K1320" s="251">
        <v>2</v>
      </c>
      <c r="M1320" s="251" t="s">
        <v>9993</v>
      </c>
      <c r="N1320" s="251" t="s">
        <v>11485</v>
      </c>
      <c r="O1320" s="251">
        <v>2</v>
      </c>
      <c r="Q1320" s="251" t="s">
        <v>11529</v>
      </c>
      <c r="R1320" s="251" t="s">
        <v>10028</v>
      </c>
      <c r="S1320" s="251" t="s">
        <v>3773</v>
      </c>
      <c r="T1320" s="251" t="str">
        <f t="shared" si="82"/>
        <v>I040456581581VT020</v>
      </c>
      <c r="W1320" s="251" t="str">
        <f t="shared" si="83"/>
        <v>I040456581581-VT020</v>
      </c>
    </row>
    <row r="1321" spans="1:23" x14ac:dyDescent="0.3">
      <c r="A1321" s="256" t="str">
        <f t="shared" si="80"/>
        <v>I0404565-81590VT010-00002</v>
      </c>
      <c r="B1321" s="251" t="s">
        <v>11530</v>
      </c>
      <c r="C1321" s="251" t="s">
        <v>10031</v>
      </c>
      <c r="D1321" s="251" t="s">
        <v>11509</v>
      </c>
      <c r="E1321" s="251" t="s">
        <v>10735</v>
      </c>
      <c r="F1321" s="251" t="s">
        <v>10002</v>
      </c>
      <c r="G1321" s="251" t="s">
        <v>10073</v>
      </c>
      <c r="H1321" s="251" t="s">
        <v>770</v>
      </c>
      <c r="I1321" s="257" t="str">
        <f t="shared" si="81"/>
        <v>-00002</v>
      </c>
      <c r="J1321" s="251">
        <v>2</v>
      </c>
      <c r="K1321" s="251">
        <v>2</v>
      </c>
      <c r="M1321" s="251" t="s">
        <v>9993</v>
      </c>
      <c r="N1321" s="251" t="s">
        <v>11485</v>
      </c>
      <c r="O1321" s="251">
        <v>2</v>
      </c>
      <c r="Q1321" s="251" t="s">
        <v>11530</v>
      </c>
      <c r="R1321" s="251" t="s">
        <v>10028</v>
      </c>
      <c r="S1321" s="251" t="s">
        <v>3755</v>
      </c>
      <c r="T1321" s="251" t="str">
        <f t="shared" si="82"/>
        <v>I040456581590VT010</v>
      </c>
      <c r="W1321" s="251" t="str">
        <f t="shared" si="83"/>
        <v>I040456581590-VT010</v>
      </c>
    </row>
    <row r="1322" spans="1:23" x14ac:dyDescent="0.3">
      <c r="A1322" s="256" t="str">
        <f t="shared" si="80"/>
        <v>I0404565-81590VT020-00001</v>
      </c>
      <c r="B1322" s="251" t="s">
        <v>11531</v>
      </c>
      <c r="C1322" s="251" t="s">
        <v>10031</v>
      </c>
      <c r="D1322" s="251" t="s">
        <v>11509</v>
      </c>
      <c r="E1322" s="251" t="s">
        <v>10735</v>
      </c>
      <c r="F1322" s="251" t="s">
        <v>10005</v>
      </c>
      <c r="G1322" s="251" t="s">
        <v>10075</v>
      </c>
      <c r="H1322" s="251" t="s">
        <v>770</v>
      </c>
      <c r="I1322" s="257" t="str">
        <f t="shared" si="81"/>
        <v>-00001</v>
      </c>
      <c r="J1322" s="251">
        <v>1</v>
      </c>
      <c r="K1322" s="251">
        <v>1</v>
      </c>
      <c r="M1322" s="251" t="s">
        <v>9958</v>
      </c>
      <c r="N1322" s="251" t="s">
        <v>11485</v>
      </c>
      <c r="O1322" s="251">
        <v>1</v>
      </c>
      <c r="Q1322" s="251" t="s">
        <v>11531</v>
      </c>
      <c r="R1322" s="251" t="s">
        <v>10028</v>
      </c>
      <c r="S1322" s="251" t="s">
        <v>3758</v>
      </c>
      <c r="T1322" s="251" t="str">
        <f t="shared" si="82"/>
        <v>I040456581590VT020</v>
      </c>
      <c r="W1322" s="251" t="str">
        <f t="shared" si="83"/>
        <v>I040456581590-VT020</v>
      </c>
    </row>
    <row r="1323" spans="1:23" x14ac:dyDescent="0.3">
      <c r="A1323" s="256" t="str">
        <f t="shared" si="80"/>
        <v>I0606309-81110BZ620-00006</v>
      </c>
      <c r="B1323" s="251" t="s">
        <v>11532</v>
      </c>
      <c r="C1323" s="251" t="s">
        <v>10077</v>
      </c>
      <c r="D1323" s="251" t="s">
        <v>11533</v>
      </c>
      <c r="E1323" s="251" t="s">
        <v>10735</v>
      </c>
      <c r="F1323" s="251" t="s">
        <v>9957</v>
      </c>
      <c r="G1323" s="251" t="s">
        <v>1193</v>
      </c>
      <c r="H1323" s="251" t="s">
        <v>3422</v>
      </c>
      <c r="I1323" s="257" t="str">
        <f t="shared" si="81"/>
        <v>-00006</v>
      </c>
      <c r="J1323" s="251">
        <v>6</v>
      </c>
      <c r="K1323" s="251">
        <v>6</v>
      </c>
      <c r="M1323" s="251" t="s">
        <v>9958</v>
      </c>
      <c r="N1323" s="251" t="s">
        <v>11053</v>
      </c>
      <c r="O1323" s="251">
        <v>6</v>
      </c>
      <c r="Q1323" s="251" t="s">
        <v>11532</v>
      </c>
      <c r="R1323" s="251" t="s">
        <v>9960</v>
      </c>
      <c r="S1323" s="251" t="s">
        <v>1192</v>
      </c>
      <c r="T1323" s="251" t="str">
        <f t="shared" si="82"/>
        <v>I060630981110BZ620</v>
      </c>
      <c r="W1323" s="251" t="str">
        <f t="shared" si="83"/>
        <v>I060630981110-BZ620</v>
      </c>
    </row>
    <row r="1324" spans="1:23" x14ac:dyDescent="0.3">
      <c r="A1324" s="256" t="str">
        <f t="shared" si="80"/>
        <v>I0606309-81130BZ200-00001</v>
      </c>
      <c r="B1324" s="251" t="s">
        <v>11534</v>
      </c>
      <c r="C1324" s="251" t="s">
        <v>10077</v>
      </c>
      <c r="D1324" s="251" t="s">
        <v>11533</v>
      </c>
      <c r="E1324" s="251" t="s">
        <v>10735</v>
      </c>
      <c r="F1324" s="251" t="s">
        <v>9962</v>
      </c>
      <c r="G1324" s="251" t="s">
        <v>1087</v>
      </c>
      <c r="H1324" s="251" t="s">
        <v>10791</v>
      </c>
      <c r="I1324" s="257" t="str">
        <f t="shared" si="81"/>
        <v>-00001</v>
      </c>
      <c r="J1324" s="251">
        <v>1</v>
      </c>
      <c r="K1324" s="251">
        <v>1</v>
      </c>
      <c r="M1324" s="251" t="s">
        <v>9958</v>
      </c>
      <c r="N1324" s="251" t="s">
        <v>11053</v>
      </c>
      <c r="O1324" s="251">
        <v>1</v>
      </c>
      <c r="Q1324" s="251" t="s">
        <v>11534</v>
      </c>
      <c r="R1324" s="251" t="s">
        <v>9960</v>
      </c>
      <c r="S1324" s="251" t="s">
        <v>1086</v>
      </c>
      <c r="T1324" s="251" t="str">
        <f t="shared" si="82"/>
        <v>I060630981130BZ200</v>
      </c>
      <c r="W1324" s="251" t="str">
        <f t="shared" si="83"/>
        <v>I060630981130-BZ200</v>
      </c>
    </row>
    <row r="1325" spans="1:23" x14ac:dyDescent="0.3">
      <c r="A1325" s="256" t="str">
        <f t="shared" si="80"/>
        <v>I0606309-81130BZ620-00008</v>
      </c>
      <c r="B1325" s="251" t="s">
        <v>11535</v>
      </c>
      <c r="C1325" s="251" t="s">
        <v>10077</v>
      </c>
      <c r="D1325" s="251" t="s">
        <v>11533</v>
      </c>
      <c r="E1325" s="251" t="s">
        <v>10735</v>
      </c>
      <c r="F1325" s="251" t="s">
        <v>9964</v>
      </c>
      <c r="G1325" s="251" t="s">
        <v>1198</v>
      </c>
      <c r="H1325" s="251" t="s">
        <v>5101</v>
      </c>
      <c r="I1325" s="257" t="str">
        <f t="shared" si="81"/>
        <v>-00008</v>
      </c>
      <c r="J1325" s="251">
        <v>8</v>
      </c>
      <c r="K1325" s="251">
        <v>8</v>
      </c>
      <c r="M1325" s="251" t="s">
        <v>9958</v>
      </c>
      <c r="N1325" s="251" t="s">
        <v>11053</v>
      </c>
      <c r="O1325" s="251">
        <v>8</v>
      </c>
      <c r="Q1325" s="251" t="s">
        <v>11535</v>
      </c>
      <c r="R1325" s="251" t="s">
        <v>9960</v>
      </c>
      <c r="S1325" s="251" t="s">
        <v>1197</v>
      </c>
      <c r="T1325" s="251" t="str">
        <f t="shared" si="82"/>
        <v>I060630981130BZ620</v>
      </c>
      <c r="W1325" s="251" t="str">
        <f t="shared" si="83"/>
        <v>I060630981130-BZ620</v>
      </c>
    </row>
    <row r="1326" spans="1:23" x14ac:dyDescent="0.3">
      <c r="A1326" s="256" t="str">
        <f t="shared" si="80"/>
        <v>I0606309-81150BZ620-00006</v>
      </c>
      <c r="B1326" s="251" t="s">
        <v>11536</v>
      </c>
      <c r="C1326" s="251" t="s">
        <v>10077</v>
      </c>
      <c r="D1326" s="251" t="s">
        <v>11533</v>
      </c>
      <c r="E1326" s="251" t="s">
        <v>10735</v>
      </c>
      <c r="F1326" s="251" t="s">
        <v>9966</v>
      </c>
      <c r="G1326" s="251" t="s">
        <v>1203</v>
      </c>
      <c r="H1326" s="251" t="s">
        <v>3429</v>
      </c>
      <c r="I1326" s="257" t="str">
        <f t="shared" si="81"/>
        <v>-00006</v>
      </c>
      <c r="J1326" s="251">
        <v>6</v>
      </c>
      <c r="K1326" s="251">
        <v>6</v>
      </c>
      <c r="M1326" s="251" t="s">
        <v>9958</v>
      </c>
      <c r="N1326" s="251" t="s">
        <v>11053</v>
      </c>
      <c r="O1326" s="251">
        <v>6</v>
      </c>
      <c r="Q1326" s="251" t="s">
        <v>11536</v>
      </c>
      <c r="R1326" s="251" t="s">
        <v>9960</v>
      </c>
      <c r="S1326" s="251" t="s">
        <v>1202</v>
      </c>
      <c r="T1326" s="251" t="str">
        <f t="shared" si="82"/>
        <v>I060630981150BZ620</v>
      </c>
      <c r="W1326" s="251" t="str">
        <f t="shared" si="83"/>
        <v>I060630981150-BZ620</v>
      </c>
    </row>
    <row r="1327" spans="1:23" x14ac:dyDescent="0.3">
      <c r="A1327" s="256" t="str">
        <f t="shared" si="80"/>
        <v>I0606309-81550BZ220-00002</v>
      </c>
      <c r="B1327" s="251" t="s">
        <v>11537</v>
      </c>
      <c r="C1327" s="251" t="s">
        <v>10077</v>
      </c>
      <c r="D1327" s="251" t="s">
        <v>11533</v>
      </c>
      <c r="E1327" s="251" t="s">
        <v>10735</v>
      </c>
      <c r="F1327" s="251" t="s">
        <v>9968</v>
      </c>
      <c r="G1327" s="251" t="s">
        <v>1364</v>
      </c>
      <c r="H1327" s="251" t="s">
        <v>5202</v>
      </c>
      <c r="I1327" s="257" t="str">
        <f t="shared" si="81"/>
        <v>-00002</v>
      </c>
      <c r="J1327" s="251">
        <v>2</v>
      </c>
      <c r="K1327" s="251">
        <v>2</v>
      </c>
      <c r="M1327" s="251" t="s">
        <v>9958</v>
      </c>
      <c r="N1327" s="251" t="s">
        <v>11053</v>
      </c>
      <c r="O1327" s="251">
        <v>2</v>
      </c>
      <c r="Q1327" s="251" t="s">
        <v>11537</v>
      </c>
      <c r="R1327" s="251" t="s">
        <v>9960</v>
      </c>
      <c r="S1327" s="251" t="s">
        <v>1363</v>
      </c>
      <c r="T1327" s="251" t="str">
        <f t="shared" si="82"/>
        <v>I060630981550BZ220</v>
      </c>
      <c r="W1327" s="251" t="str">
        <f t="shared" si="83"/>
        <v>I060630981550-BZ220</v>
      </c>
    </row>
    <row r="1328" spans="1:23" x14ac:dyDescent="0.3">
      <c r="A1328" s="256" t="str">
        <f t="shared" si="80"/>
        <v>I0606309-81551BZ150-00002</v>
      </c>
      <c r="B1328" s="251" t="s">
        <v>11538</v>
      </c>
      <c r="C1328" s="251" t="s">
        <v>10077</v>
      </c>
      <c r="D1328" s="251" t="s">
        <v>11533</v>
      </c>
      <c r="E1328" s="251" t="s">
        <v>10735</v>
      </c>
      <c r="F1328" s="251" t="s">
        <v>9970</v>
      </c>
      <c r="G1328" s="251" t="s">
        <v>1351</v>
      </c>
      <c r="H1328" s="251" t="s">
        <v>3436</v>
      </c>
      <c r="I1328" s="257" t="str">
        <f t="shared" si="81"/>
        <v>-00002</v>
      </c>
      <c r="J1328" s="251">
        <v>2</v>
      </c>
      <c r="K1328" s="251">
        <v>2</v>
      </c>
      <c r="M1328" s="251" t="s">
        <v>9958</v>
      </c>
      <c r="N1328" s="251" t="s">
        <v>11053</v>
      </c>
      <c r="O1328" s="251">
        <v>2</v>
      </c>
      <c r="Q1328" s="251" t="s">
        <v>11538</v>
      </c>
      <c r="R1328" s="251" t="s">
        <v>9960</v>
      </c>
      <c r="S1328" s="251" t="s">
        <v>1350</v>
      </c>
      <c r="T1328" s="251" t="str">
        <f t="shared" si="82"/>
        <v>I060630981551BZ150</v>
      </c>
      <c r="W1328" s="251" t="str">
        <f t="shared" si="83"/>
        <v>I060630981551-BZ150</v>
      </c>
    </row>
    <row r="1329" spans="1:23" x14ac:dyDescent="0.3">
      <c r="A1329" s="256" t="str">
        <f t="shared" si="80"/>
        <v>I0606309-81551BZ240-00003</v>
      </c>
      <c r="B1329" s="251" t="s">
        <v>11539</v>
      </c>
      <c r="C1329" s="251" t="s">
        <v>10077</v>
      </c>
      <c r="D1329" s="251" t="s">
        <v>11533</v>
      </c>
      <c r="E1329" s="251" t="s">
        <v>10735</v>
      </c>
      <c r="F1329" s="251" t="s">
        <v>9972</v>
      </c>
      <c r="G1329" s="251" t="s">
        <v>1373</v>
      </c>
      <c r="H1329" s="251" t="s">
        <v>3436</v>
      </c>
      <c r="I1329" s="257" t="str">
        <f t="shared" si="81"/>
        <v>-00003</v>
      </c>
      <c r="J1329" s="251">
        <v>3</v>
      </c>
      <c r="K1329" s="251">
        <v>3</v>
      </c>
      <c r="M1329" s="251" t="s">
        <v>9958</v>
      </c>
      <c r="N1329" s="251" t="s">
        <v>11053</v>
      </c>
      <c r="O1329" s="251">
        <v>3</v>
      </c>
      <c r="Q1329" s="251" t="s">
        <v>11539</v>
      </c>
      <c r="R1329" s="251" t="s">
        <v>9960</v>
      </c>
      <c r="S1329" s="251" t="s">
        <v>1372</v>
      </c>
      <c r="T1329" s="251" t="str">
        <f t="shared" si="82"/>
        <v>I060630981551BZ240</v>
      </c>
      <c r="W1329" s="251" t="str">
        <f t="shared" si="83"/>
        <v>I060630981551-BZ240</v>
      </c>
    </row>
    <row r="1330" spans="1:23" x14ac:dyDescent="0.3">
      <c r="A1330" s="256" t="str">
        <f t="shared" si="80"/>
        <v>I0606309-81551BZ320-00004</v>
      </c>
      <c r="B1330" s="251" t="s">
        <v>11540</v>
      </c>
      <c r="C1330" s="251" t="s">
        <v>10077</v>
      </c>
      <c r="D1330" s="251" t="s">
        <v>11533</v>
      </c>
      <c r="E1330" s="251" t="s">
        <v>10735</v>
      </c>
      <c r="F1330" s="251" t="s">
        <v>9974</v>
      </c>
      <c r="G1330" s="251" t="s">
        <v>1418</v>
      </c>
      <c r="H1330" s="251" t="s">
        <v>3436</v>
      </c>
      <c r="I1330" s="257" t="str">
        <f t="shared" si="81"/>
        <v>-00004</v>
      </c>
      <c r="J1330" s="251">
        <v>4</v>
      </c>
      <c r="K1330" s="251">
        <v>4</v>
      </c>
      <c r="M1330" s="251" t="s">
        <v>9958</v>
      </c>
      <c r="N1330" s="251" t="s">
        <v>11053</v>
      </c>
      <c r="O1330" s="251">
        <v>4</v>
      </c>
      <c r="Q1330" s="251" t="s">
        <v>11540</v>
      </c>
      <c r="R1330" s="251" t="s">
        <v>9960</v>
      </c>
      <c r="S1330" s="251" t="s">
        <v>1417</v>
      </c>
      <c r="T1330" s="251" t="str">
        <f t="shared" si="82"/>
        <v>I060630981551BZ320</v>
      </c>
      <c r="W1330" s="251" t="str">
        <f t="shared" si="83"/>
        <v>I060630981551-BZ320</v>
      </c>
    </row>
    <row r="1331" spans="1:23" x14ac:dyDescent="0.3">
      <c r="A1331" s="256" t="str">
        <f t="shared" si="80"/>
        <v>I0606309-81555BZ100-00001</v>
      </c>
      <c r="B1331" s="251" t="s">
        <v>11541</v>
      </c>
      <c r="C1331" s="251" t="s">
        <v>10077</v>
      </c>
      <c r="D1331" s="251" t="s">
        <v>11533</v>
      </c>
      <c r="E1331" s="251" t="s">
        <v>10735</v>
      </c>
      <c r="F1331" s="251" t="s">
        <v>9976</v>
      </c>
      <c r="G1331" s="251" t="s">
        <v>1369</v>
      </c>
      <c r="H1331" s="251" t="s">
        <v>3440</v>
      </c>
      <c r="I1331" s="257" t="str">
        <f t="shared" si="81"/>
        <v>-00001</v>
      </c>
      <c r="J1331" s="251">
        <v>1</v>
      </c>
      <c r="K1331" s="251">
        <v>1</v>
      </c>
      <c r="M1331" s="251" t="s">
        <v>10007</v>
      </c>
      <c r="N1331" s="251" t="s">
        <v>11053</v>
      </c>
      <c r="O1331" s="251">
        <v>1</v>
      </c>
      <c r="Q1331" s="251" t="s">
        <v>11541</v>
      </c>
      <c r="R1331" s="251" t="s">
        <v>9960</v>
      </c>
      <c r="S1331" s="251" t="s">
        <v>1368</v>
      </c>
      <c r="T1331" s="251" t="str">
        <f t="shared" si="82"/>
        <v>I060630981555BZ100</v>
      </c>
      <c r="W1331" s="251" t="str">
        <f t="shared" si="83"/>
        <v>I060630981555-BZ100</v>
      </c>
    </row>
    <row r="1332" spans="1:23" x14ac:dyDescent="0.3">
      <c r="A1332" s="256" t="str">
        <f t="shared" si="80"/>
        <v>I0606309-81560BZ220-00001</v>
      </c>
      <c r="B1332" s="251" t="s">
        <v>11542</v>
      </c>
      <c r="C1332" s="251" t="s">
        <v>10077</v>
      </c>
      <c r="D1332" s="251" t="s">
        <v>11533</v>
      </c>
      <c r="E1332" s="251" t="s">
        <v>10735</v>
      </c>
      <c r="F1332" s="251" t="s">
        <v>9978</v>
      </c>
      <c r="G1332" s="251" t="s">
        <v>1378</v>
      </c>
      <c r="H1332" s="251" t="s">
        <v>5204</v>
      </c>
      <c r="I1332" s="257" t="str">
        <f t="shared" si="81"/>
        <v>-00001</v>
      </c>
      <c r="J1332" s="251">
        <v>1</v>
      </c>
      <c r="K1332" s="251">
        <v>1</v>
      </c>
      <c r="M1332" s="251" t="s">
        <v>9958</v>
      </c>
      <c r="N1332" s="251" t="s">
        <v>11053</v>
      </c>
      <c r="O1332" s="251">
        <v>1</v>
      </c>
      <c r="Q1332" s="251" t="s">
        <v>11542</v>
      </c>
      <c r="R1332" s="251" t="s">
        <v>9960</v>
      </c>
      <c r="S1332" s="251" t="s">
        <v>1377</v>
      </c>
      <c r="T1332" s="251" t="str">
        <f t="shared" si="82"/>
        <v>I060630981560BZ220</v>
      </c>
      <c r="W1332" s="251" t="str">
        <f t="shared" si="83"/>
        <v>I060630981560-BZ220</v>
      </c>
    </row>
    <row r="1333" spans="1:23" x14ac:dyDescent="0.3">
      <c r="A1333" s="256" t="str">
        <f t="shared" si="80"/>
        <v>I0606309-81561BZ150-00004</v>
      </c>
      <c r="B1333" s="251" t="s">
        <v>11543</v>
      </c>
      <c r="C1333" s="251" t="s">
        <v>10077</v>
      </c>
      <c r="D1333" s="251" t="s">
        <v>11533</v>
      </c>
      <c r="E1333" s="251" t="s">
        <v>10735</v>
      </c>
      <c r="F1333" s="251" t="s">
        <v>9980</v>
      </c>
      <c r="G1333" s="251" t="s">
        <v>1359</v>
      </c>
      <c r="H1333" s="251" t="s">
        <v>3443</v>
      </c>
      <c r="I1333" s="257" t="str">
        <f t="shared" si="81"/>
        <v>-00004</v>
      </c>
      <c r="J1333" s="251">
        <v>4</v>
      </c>
      <c r="K1333" s="251">
        <v>4</v>
      </c>
      <c r="M1333" s="251" t="s">
        <v>9958</v>
      </c>
      <c r="N1333" s="251" t="s">
        <v>11053</v>
      </c>
      <c r="O1333" s="251">
        <v>4</v>
      </c>
      <c r="Q1333" s="251" t="s">
        <v>11543</v>
      </c>
      <c r="R1333" s="251" t="s">
        <v>9960</v>
      </c>
      <c r="S1333" s="251" t="s">
        <v>1358</v>
      </c>
      <c r="T1333" s="251" t="str">
        <f t="shared" si="82"/>
        <v>I060630981561BZ150</v>
      </c>
      <c r="W1333" s="251" t="str">
        <f t="shared" si="83"/>
        <v>I060630981561-BZ150</v>
      </c>
    </row>
    <row r="1334" spans="1:23" x14ac:dyDescent="0.3">
      <c r="A1334" s="256" t="str">
        <f t="shared" si="80"/>
        <v>I0606309-81581BZ040-00002</v>
      </c>
      <c r="B1334" s="251" t="s">
        <v>11544</v>
      </c>
      <c r="C1334" s="251" t="s">
        <v>10077</v>
      </c>
      <c r="D1334" s="251" t="s">
        <v>11533</v>
      </c>
      <c r="E1334" s="251" t="s">
        <v>10735</v>
      </c>
      <c r="F1334" s="251" t="s">
        <v>9982</v>
      </c>
      <c r="G1334" s="251" t="s">
        <v>1454</v>
      </c>
      <c r="H1334" s="251" t="s">
        <v>5218</v>
      </c>
      <c r="I1334" s="257" t="str">
        <f t="shared" si="81"/>
        <v>-00002</v>
      </c>
      <c r="J1334" s="251">
        <v>2</v>
      </c>
      <c r="K1334" s="251">
        <v>2</v>
      </c>
      <c r="M1334" s="251" t="s">
        <v>9958</v>
      </c>
      <c r="N1334" s="251" t="s">
        <v>11053</v>
      </c>
      <c r="O1334" s="251">
        <v>2</v>
      </c>
      <c r="Q1334" s="251" t="s">
        <v>11544</v>
      </c>
      <c r="R1334" s="251" t="s">
        <v>9960</v>
      </c>
      <c r="S1334" s="251" t="s">
        <v>1453</v>
      </c>
      <c r="T1334" s="251" t="str">
        <f t="shared" si="82"/>
        <v>I060630981581BZ040</v>
      </c>
      <c r="W1334" s="251" t="str">
        <f t="shared" si="83"/>
        <v>I060630981581-BZ040</v>
      </c>
    </row>
    <row r="1335" spans="1:23" x14ac:dyDescent="0.3">
      <c r="A1335" s="256" t="str">
        <f t="shared" si="80"/>
        <v>I0606309-81590BZ051-00001</v>
      </c>
      <c r="B1335" s="251" t="s">
        <v>11545</v>
      </c>
      <c r="C1335" s="251" t="s">
        <v>10077</v>
      </c>
      <c r="D1335" s="251" t="s">
        <v>11533</v>
      </c>
      <c r="E1335" s="251" t="s">
        <v>10735</v>
      </c>
      <c r="F1335" s="251" t="s">
        <v>9984</v>
      </c>
      <c r="G1335" s="251" t="s">
        <v>5230</v>
      </c>
      <c r="H1335" s="251" t="s">
        <v>770</v>
      </c>
      <c r="I1335" s="257" t="str">
        <f t="shared" si="81"/>
        <v>-00001</v>
      </c>
      <c r="J1335" s="251">
        <v>1</v>
      </c>
      <c r="K1335" s="251">
        <v>1</v>
      </c>
      <c r="M1335" s="251" t="s">
        <v>9958</v>
      </c>
      <c r="N1335" s="251" t="s">
        <v>11053</v>
      </c>
      <c r="O1335" s="251">
        <v>1</v>
      </c>
      <c r="Q1335" s="251" t="s">
        <v>11545</v>
      </c>
      <c r="R1335" s="251" t="s">
        <v>9960</v>
      </c>
      <c r="S1335" s="251" t="s">
        <v>4062</v>
      </c>
      <c r="T1335" s="251" t="str">
        <f t="shared" si="82"/>
        <v>I060630981590BZ051</v>
      </c>
      <c r="W1335" s="251" t="str">
        <f t="shared" si="83"/>
        <v>I060630981590-BZ051</v>
      </c>
    </row>
    <row r="1336" spans="1:23" x14ac:dyDescent="0.3">
      <c r="A1336" s="256" t="str">
        <f t="shared" si="80"/>
        <v>I0606309-81592BZ080-00001</v>
      </c>
      <c r="B1336" s="251" t="s">
        <v>11546</v>
      </c>
      <c r="C1336" s="251" t="s">
        <v>10077</v>
      </c>
      <c r="D1336" s="251" t="s">
        <v>11533</v>
      </c>
      <c r="E1336" s="251" t="s">
        <v>10735</v>
      </c>
      <c r="F1336" s="251" t="s">
        <v>9986</v>
      </c>
      <c r="G1336" s="251" t="s">
        <v>11547</v>
      </c>
      <c r="H1336" s="251" t="s">
        <v>5182</v>
      </c>
      <c r="I1336" s="257" t="str">
        <f t="shared" si="81"/>
        <v>-00001</v>
      </c>
      <c r="J1336" s="251">
        <v>1</v>
      </c>
      <c r="K1336" s="251">
        <v>1</v>
      </c>
      <c r="M1336" s="251" t="s">
        <v>10007</v>
      </c>
      <c r="N1336" s="251" t="s">
        <v>11053</v>
      </c>
      <c r="O1336" s="251">
        <v>1</v>
      </c>
      <c r="Q1336" s="251" t="s">
        <v>11546</v>
      </c>
      <c r="R1336" s="251" t="s">
        <v>9960</v>
      </c>
      <c r="S1336" s="251" t="s">
        <v>8705</v>
      </c>
      <c r="T1336" s="251" t="str">
        <f t="shared" si="82"/>
        <v>I060630981592BZ080</v>
      </c>
      <c r="W1336" s="251" t="str">
        <f t="shared" si="83"/>
        <v>I060630981592-BZ080</v>
      </c>
    </row>
    <row r="1337" spans="1:23" x14ac:dyDescent="0.3">
      <c r="A1337" s="256" t="str">
        <f t="shared" si="80"/>
        <v>I0606309-9004951161-00001</v>
      </c>
      <c r="B1337" s="251" t="s">
        <v>11548</v>
      </c>
      <c r="C1337" s="251" t="s">
        <v>10077</v>
      </c>
      <c r="D1337" s="251" t="s">
        <v>11533</v>
      </c>
      <c r="E1337" s="251" t="s">
        <v>10735</v>
      </c>
      <c r="F1337" s="251" t="s">
        <v>9988</v>
      </c>
      <c r="G1337" s="251" t="s">
        <v>1559</v>
      </c>
      <c r="H1337" s="251" t="s">
        <v>3393</v>
      </c>
      <c r="I1337" s="257" t="str">
        <f t="shared" si="81"/>
        <v>-00001</v>
      </c>
      <c r="J1337" s="251">
        <v>1</v>
      </c>
      <c r="K1337" s="251">
        <v>1</v>
      </c>
      <c r="M1337" s="251" t="s">
        <v>10007</v>
      </c>
      <c r="N1337" s="251" t="s">
        <v>11053</v>
      </c>
      <c r="O1337" s="251">
        <v>1</v>
      </c>
      <c r="Q1337" s="251" t="s">
        <v>11548</v>
      </c>
      <c r="R1337" s="251" t="s">
        <v>9960</v>
      </c>
      <c r="S1337" s="251">
        <v>9004951161</v>
      </c>
      <c r="T1337" s="251" t="str">
        <f t="shared" si="82"/>
        <v>I06063099004951161</v>
      </c>
      <c r="W1337" s="251" t="str">
        <f t="shared" si="83"/>
        <v>I060630990049-51161</v>
      </c>
    </row>
    <row r="1338" spans="1:23" x14ac:dyDescent="0.3">
      <c r="A1338" s="256" t="str">
        <f t="shared" si="80"/>
        <v>I0606309-9004A81006-00007</v>
      </c>
      <c r="B1338" s="251" t="s">
        <v>11549</v>
      </c>
      <c r="C1338" s="251" t="s">
        <v>10077</v>
      </c>
      <c r="D1338" s="251" t="s">
        <v>11533</v>
      </c>
      <c r="E1338" s="251" t="s">
        <v>10735</v>
      </c>
      <c r="F1338" s="251" t="s">
        <v>9990</v>
      </c>
      <c r="G1338" s="251" t="s">
        <v>1574</v>
      </c>
      <c r="H1338" s="251" t="s">
        <v>3393</v>
      </c>
      <c r="I1338" s="257" t="str">
        <f t="shared" si="81"/>
        <v>-00007</v>
      </c>
      <c r="J1338" s="251">
        <v>7</v>
      </c>
      <c r="K1338" s="251">
        <v>7</v>
      </c>
      <c r="M1338" s="251" t="s">
        <v>10007</v>
      </c>
      <c r="N1338" s="251" t="s">
        <v>11053</v>
      </c>
      <c r="O1338" s="251">
        <v>7</v>
      </c>
      <c r="Q1338" s="251" t="s">
        <v>11549</v>
      </c>
      <c r="R1338" s="251" t="s">
        <v>9960</v>
      </c>
      <c r="S1338" s="251" t="s">
        <v>1573</v>
      </c>
      <c r="T1338" s="251" t="str">
        <f t="shared" si="82"/>
        <v>I06063099004A81006</v>
      </c>
      <c r="W1338" s="251" t="str">
        <f t="shared" si="83"/>
        <v>I06063099004A-81006</v>
      </c>
    </row>
    <row r="1339" spans="1:23" x14ac:dyDescent="0.3">
      <c r="A1339" s="256" t="str">
        <f t="shared" si="80"/>
        <v>I0606309-9004A81007-00007</v>
      </c>
      <c r="B1339" s="251" t="s">
        <v>11550</v>
      </c>
      <c r="C1339" s="251" t="s">
        <v>10077</v>
      </c>
      <c r="D1339" s="251" t="s">
        <v>11533</v>
      </c>
      <c r="E1339" s="251" t="s">
        <v>10735</v>
      </c>
      <c r="F1339" s="251" t="s">
        <v>9992</v>
      </c>
      <c r="G1339" s="251" t="s">
        <v>1576</v>
      </c>
      <c r="H1339" s="251" t="s">
        <v>3393</v>
      </c>
      <c r="I1339" s="257" t="str">
        <f t="shared" si="81"/>
        <v>-00007</v>
      </c>
      <c r="J1339" s="251">
        <v>7</v>
      </c>
      <c r="K1339" s="251">
        <v>7</v>
      </c>
      <c r="M1339" s="251" t="s">
        <v>10003</v>
      </c>
      <c r="N1339" s="251" t="s">
        <v>11053</v>
      </c>
      <c r="O1339" s="251">
        <v>7</v>
      </c>
      <c r="Q1339" s="251" t="s">
        <v>11550</v>
      </c>
      <c r="R1339" s="251" t="s">
        <v>9960</v>
      </c>
      <c r="S1339" s="251" t="s">
        <v>1575</v>
      </c>
      <c r="T1339" s="251" t="str">
        <f t="shared" si="82"/>
        <v>I06063099004A81007</v>
      </c>
      <c r="W1339" s="251" t="str">
        <f t="shared" si="83"/>
        <v>I06063099004A-81007</v>
      </c>
    </row>
    <row r="1340" spans="1:23" x14ac:dyDescent="0.3">
      <c r="A1340" s="256" t="str">
        <f t="shared" si="80"/>
        <v>I0606309-9004A81026-00013</v>
      </c>
      <c r="B1340" s="251" t="s">
        <v>11551</v>
      </c>
      <c r="C1340" s="251" t="s">
        <v>10077</v>
      </c>
      <c r="D1340" s="251" t="s">
        <v>11533</v>
      </c>
      <c r="E1340" s="251" t="s">
        <v>10735</v>
      </c>
      <c r="F1340" s="251" t="s">
        <v>9995</v>
      </c>
      <c r="G1340" s="251" t="s">
        <v>1624</v>
      </c>
      <c r="H1340" s="251" t="s">
        <v>3393</v>
      </c>
      <c r="I1340" s="257" t="str">
        <f t="shared" si="81"/>
        <v>-00013</v>
      </c>
      <c r="J1340" s="251">
        <v>13</v>
      </c>
      <c r="K1340" s="251">
        <v>13</v>
      </c>
      <c r="M1340" s="251" t="s">
        <v>10007</v>
      </c>
      <c r="N1340" s="251" t="s">
        <v>11053</v>
      </c>
      <c r="O1340" s="251">
        <v>13</v>
      </c>
      <c r="Q1340" s="251" t="s">
        <v>11551</v>
      </c>
      <c r="R1340" s="251" t="s">
        <v>9960</v>
      </c>
      <c r="S1340" s="251" t="s">
        <v>1623</v>
      </c>
      <c r="T1340" s="251" t="str">
        <f t="shared" si="82"/>
        <v>I06063099004A81026</v>
      </c>
      <c r="W1340" s="251" t="str">
        <f t="shared" si="83"/>
        <v>I06063099004A-81026</v>
      </c>
    </row>
    <row r="1341" spans="1:23" x14ac:dyDescent="0.3">
      <c r="A1341" s="256" t="str">
        <f t="shared" si="80"/>
        <v>I0606310-81139BZ010-00002</v>
      </c>
      <c r="B1341" s="251" t="s">
        <v>11552</v>
      </c>
      <c r="C1341" s="251" t="s">
        <v>10077</v>
      </c>
      <c r="D1341" s="251" t="s">
        <v>11553</v>
      </c>
      <c r="E1341" s="251" t="s">
        <v>10735</v>
      </c>
      <c r="F1341" s="251" t="s">
        <v>9957</v>
      </c>
      <c r="G1341" s="251" t="s">
        <v>1614</v>
      </c>
      <c r="H1341" s="251" t="s">
        <v>10104</v>
      </c>
      <c r="I1341" s="257" t="str">
        <f t="shared" si="81"/>
        <v>-00002</v>
      </c>
      <c r="J1341" s="251">
        <v>2</v>
      </c>
      <c r="K1341" s="251">
        <v>2</v>
      </c>
      <c r="M1341" s="251" t="s">
        <v>10007</v>
      </c>
      <c r="N1341" s="251" t="s">
        <v>11202</v>
      </c>
      <c r="O1341" s="251">
        <v>2</v>
      </c>
      <c r="Q1341" s="251" t="s">
        <v>11552</v>
      </c>
      <c r="R1341" s="251" t="s">
        <v>10017</v>
      </c>
      <c r="S1341" s="251" t="s">
        <v>1613</v>
      </c>
      <c r="T1341" s="251" t="str">
        <f t="shared" si="82"/>
        <v>I060631081139BZ010</v>
      </c>
      <c r="W1341" s="251" t="str">
        <f t="shared" si="83"/>
        <v>I060631081139-BZ010</v>
      </c>
    </row>
    <row r="1342" spans="1:23" x14ac:dyDescent="0.3">
      <c r="A1342" s="256" t="str">
        <f t="shared" si="80"/>
        <v>I0606310-81580BZ051-00003</v>
      </c>
      <c r="B1342" s="251" t="s">
        <v>11554</v>
      </c>
      <c r="C1342" s="251" t="s">
        <v>10077</v>
      </c>
      <c r="D1342" s="251" t="s">
        <v>11553</v>
      </c>
      <c r="E1342" s="251" t="s">
        <v>10735</v>
      </c>
      <c r="F1342" s="251" t="s">
        <v>9962</v>
      </c>
      <c r="G1342" s="251" t="s">
        <v>5226</v>
      </c>
      <c r="H1342" s="251" t="s">
        <v>758</v>
      </c>
      <c r="I1342" s="257" t="str">
        <f t="shared" si="81"/>
        <v>-00003</v>
      </c>
      <c r="J1342" s="251">
        <v>3</v>
      </c>
      <c r="K1342" s="251">
        <v>3</v>
      </c>
      <c r="M1342" s="251" t="s">
        <v>9958</v>
      </c>
      <c r="N1342" s="251" t="s">
        <v>11202</v>
      </c>
      <c r="O1342" s="251">
        <v>3</v>
      </c>
      <c r="Q1342" s="251" t="s">
        <v>11554</v>
      </c>
      <c r="R1342" s="251" t="s">
        <v>10017</v>
      </c>
      <c r="S1342" s="251" t="s">
        <v>4065</v>
      </c>
      <c r="T1342" s="251" t="str">
        <f t="shared" si="82"/>
        <v>I060631081580BZ051</v>
      </c>
      <c r="W1342" s="251" t="str">
        <f t="shared" si="83"/>
        <v>I060631081580-BZ051</v>
      </c>
    </row>
    <row r="1343" spans="1:23" x14ac:dyDescent="0.3">
      <c r="A1343" s="256" t="str">
        <f t="shared" si="80"/>
        <v>I0606310-81582BZ080-00001</v>
      </c>
      <c r="B1343" s="251" t="s">
        <v>11555</v>
      </c>
      <c r="C1343" s="251" t="s">
        <v>10077</v>
      </c>
      <c r="D1343" s="251" t="s">
        <v>11553</v>
      </c>
      <c r="E1343" s="251" t="s">
        <v>10735</v>
      </c>
      <c r="F1343" s="251" t="s">
        <v>9964</v>
      </c>
      <c r="G1343" s="251" t="s">
        <v>11556</v>
      </c>
      <c r="H1343" s="251" t="s">
        <v>5483</v>
      </c>
      <c r="I1343" s="257" t="str">
        <f t="shared" si="81"/>
        <v>-00001</v>
      </c>
      <c r="J1343" s="251">
        <v>1</v>
      </c>
      <c r="K1343" s="251">
        <v>1</v>
      </c>
      <c r="M1343" s="251" t="s">
        <v>10007</v>
      </c>
      <c r="N1343" s="251" t="s">
        <v>11202</v>
      </c>
      <c r="O1343" s="251">
        <v>1</v>
      </c>
      <c r="Q1343" s="251" t="s">
        <v>11555</v>
      </c>
      <c r="R1343" s="251" t="s">
        <v>10017</v>
      </c>
      <c r="S1343" s="251" t="s">
        <v>8709</v>
      </c>
      <c r="T1343" s="251" t="str">
        <f t="shared" si="82"/>
        <v>I060631081582BZ080</v>
      </c>
      <c r="W1343" s="251" t="str">
        <f t="shared" si="83"/>
        <v>I060631081582-BZ080</v>
      </c>
    </row>
    <row r="1344" spans="1:23" x14ac:dyDescent="0.3">
      <c r="A1344" s="256" t="str">
        <f t="shared" si="80"/>
        <v>I0606310-87915BZ070-00002</v>
      </c>
      <c r="B1344" s="251" t="s">
        <v>11557</v>
      </c>
      <c r="C1344" s="251" t="s">
        <v>10077</v>
      </c>
      <c r="D1344" s="251" t="s">
        <v>11553</v>
      </c>
      <c r="E1344" s="251" t="s">
        <v>10735</v>
      </c>
      <c r="F1344" s="251" t="s">
        <v>9966</v>
      </c>
      <c r="G1344" s="251" t="s">
        <v>1528</v>
      </c>
      <c r="H1344" s="251" t="s">
        <v>10293</v>
      </c>
      <c r="I1344" s="257" t="str">
        <f t="shared" si="81"/>
        <v>-00002</v>
      </c>
      <c r="J1344" s="251">
        <v>2</v>
      </c>
      <c r="K1344" s="251">
        <v>2</v>
      </c>
      <c r="M1344" s="251" t="s">
        <v>10007</v>
      </c>
      <c r="N1344" s="251" t="s">
        <v>11202</v>
      </c>
      <c r="O1344" s="251">
        <v>2</v>
      </c>
      <c r="Q1344" s="251" t="s">
        <v>11557</v>
      </c>
      <c r="R1344" s="251" t="s">
        <v>10017</v>
      </c>
      <c r="S1344" s="251" t="s">
        <v>1527</v>
      </c>
      <c r="T1344" s="251" t="str">
        <f t="shared" si="82"/>
        <v>I060631087915BZ070</v>
      </c>
      <c r="W1344" s="251" t="str">
        <f t="shared" si="83"/>
        <v>I060631087915-BZ070</v>
      </c>
    </row>
    <row r="1345" spans="1:23" x14ac:dyDescent="0.3">
      <c r="A1345" s="256" t="str">
        <f t="shared" si="80"/>
        <v>I0606310-87917BZ010-00003</v>
      </c>
      <c r="B1345" s="251" t="s">
        <v>11558</v>
      </c>
      <c r="C1345" s="251" t="s">
        <v>10077</v>
      </c>
      <c r="D1345" s="251" t="s">
        <v>11553</v>
      </c>
      <c r="E1345" s="251" t="s">
        <v>10735</v>
      </c>
      <c r="F1345" s="251" t="s">
        <v>9968</v>
      </c>
      <c r="G1345" s="251" t="s">
        <v>1515</v>
      </c>
      <c r="H1345" s="251" t="s">
        <v>10109</v>
      </c>
      <c r="I1345" s="257" t="str">
        <f t="shared" si="81"/>
        <v>-00003</v>
      </c>
      <c r="J1345" s="251">
        <v>3</v>
      </c>
      <c r="K1345" s="251">
        <v>3</v>
      </c>
      <c r="M1345" s="251" t="s">
        <v>10007</v>
      </c>
      <c r="N1345" s="251" t="s">
        <v>11202</v>
      </c>
      <c r="O1345" s="251">
        <v>3</v>
      </c>
      <c r="Q1345" s="251" t="s">
        <v>11558</v>
      </c>
      <c r="R1345" s="251" t="s">
        <v>10017</v>
      </c>
      <c r="S1345" s="251" t="s">
        <v>1514</v>
      </c>
      <c r="T1345" s="251" t="str">
        <f t="shared" si="82"/>
        <v>I060631087917BZ010</v>
      </c>
      <c r="W1345" s="251" t="str">
        <f t="shared" si="83"/>
        <v>I060631087917-BZ010</v>
      </c>
    </row>
    <row r="1346" spans="1:23" x14ac:dyDescent="0.3">
      <c r="A1346" s="256" t="str">
        <f t="shared" si="80"/>
        <v>I0606311-81550BZ310-00001</v>
      </c>
      <c r="B1346" s="251" t="s">
        <v>11559</v>
      </c>
      <c r="C1346" s="251" t="s">
        <v>10077</v>
      </c>
      <c r="D1346" s="251" t="s">
        <v>11560</v>
      </c>
      <c r="E1346" s="251" t="s">
        <v>10735</v>
      </c>
      <c r="F1346" s="251" t="s">
        <v>9957</v>
      </c>
      <c r="G1346" s="251" t="s">
        <v>1392</v>
      </c>
      <c r="H1346" s="251" t="s">
        <v>5202</v>
      </c>
      <c r="I1346" s="257" t="str">
        <f t="shared" si="81"/>
        <v>-00001</v>
      </c>
      <c r="J1346" s="251">
        <v>1</v>
      </c>
      <c r="K1346" s="251">
        <v>1</v>
      </c>
      <c r="M1346" s="251" t="s">
        <v>9958</v>
      </c>
      <c r="N1346" s="251" t="s">
        <v>11485</v>
      </c>
      <c r="O1346" s="251">
        <v>1</v>
      </c>
      <c r="Q1346" s="251" t="s">
        <v>11559</v>
      </c>
      <c r="R1346" s="251" t="s">
        <v>10028</v>
      </c>
      <c r="S1346" s="251" t="s">
        <v>1391</v>
      </c>
      <c r="T1346" s="251" t="str">
        <f t="shared" si="82"/>
        <v>I060631181550BZ310</v>
      </c>
      <c r="W1346" s="251" t="str">
        <f t="shared" si="83"/>
        <v>I060631181550-BZ310</v>
      </c>
    </row>
    <row r="1347" spans="1:23" x14ac:dyDescent="0.3">
      <c r="A1347" s="256" t="str">
        <f t="shared" si="80"/>
        <v>I0606311-81555BZ010-00002</v>
      </c>
      <c r="B1347" s="251" t="s">
        <v>11561</v>
      </c>
      <c r="C1347" s="251" t="s">
        <v>10077</v>
      </c>
      <c r="D1347" s="251" t="s">
        <v>11560</v>
      </c>
      <c r="E1347" s="251" t="s">
        <v>10735</v>
      </c>
      <c r="F1347" s="251" t="s">
        <v>9962</v>
      </c>
      <c r="G1347" s="251" t="s">
        <v>1275</v>
      </c>
      <c r="H1347" s="251" t="s">
        <v>10298</v>
      </c>
      <c r="I1347" s="257" t="str">
        <f t="shared" si="81"/>
        <v>-00002</v>
      </c>
      <c r="J1347" s="251">
        <v>2</v>
      </c>
      <c r="K1347" s="251">
        <v>2</v>
      </c>
      <c r="M1347" s="251" t="s">
        <v>10007</v>
      </c>
      <c r="N1347" s="251" t="s">
        <v>11485</v>
      </c>
      <c r="O1347" s="251">
        <v>2</v>
      </c>
      <c r="Q1347" s="251" t="s">
        <v>11561</v>
      </c>
      <c r="R1347" s="251" t="s">
        <v>10028</v>
      </c>
      <c r="S1347" s="251" t="s">
        <v>1274</v>
      </c>
      <c r="T1347" s="251" t="str">
        <f t="shared" si="82"/>
        <v>I060631181555BZ010</v>
      </c>
      <c r="W1347" s="251" t="str">
        <f t="shared" si="83"/>
        <v>I060631181555-BZ010</v>
      </c>
    </row>
    <row r="1348" spans="1:23" x14ac:dyDescent="0.3">
      <c r="A1348" s="256" t="str">
        <f t="shared" si="80"/>
        <v>I0606311-81555BZ070-00001</v>
      </c>
      <c r="B1348" s="251" t="s">
        <v>11562</v>
      </c>
      <c r="C1348" s="251" t="s">
        <v>10077</v>
      </c>
      <c r="D1348" s="251" t="s">
        <v>11560</v>
      </c>
      <c r="E1348" s="251" t="s">
        <v>10735</v>
      </c>
      <c r="F1348" s="251" t="s">
        <v>9964</v>
      </c>
      <c r="G1348" s="251" t="s">
        <v>1348</v>
      </c>
      <c r="H1348" s="251" t="s">
        <v>10115</v>
      </c>
      <c r="I1348" s="257" t="str">
        <f t="shared" si="81"/>
        <v>-00001</v>
      </c>
      <c r="J1348" s="251">
        <v>1</v>
      </c>
      <c r="K1348" s="251">
        <v>1</v>
      </c>
      <c r="M1348" s="251" t="s">
        <v>10007</v>
      </c>
      <c r="N1348" s="251" t="s">
        <v>11485</v>
      </c>
      <c r="O1348" s="251">
        <v>1</v>
      </c>
      <c r="Q1348" s="251" t="s">
        <v>11562</v>
      </c>
      <c r="R1348" s="251" t="s">
        <v>10028</v>
      </c>
      <c r="S1348" s="251" t="s">
        <v>1347</v>
      </c>
      <c r="T1348" s="251" t="str">
        <f t="shared" si="82"/>
        <v>I060631181555BZ070</v>
      </c>
      <c r="W1348" s="251" t="str">
        <f t="shared" si="83"/>
        <v>I060631181555-BZ070</v>
      </c>
    </row>
    <row r="1349" spans="1:23" x14ac:dyDescent="0.3">
      <c r="A1349" s="256" t="str">
        <f t="shared" si="80"/>
        <v>I0606311-81565BZ030-00001</v>
      </c>
      <c r="B1349" s="251" t="s">
        <v>11563</v>
      </c>
      <c r="C1349" s="251" t="s">
        <v>10077</v>
      </c>
      <c r="D1349" s="251" t="s">
        <v>11560</v>
      </c>
      <c r="E1349" s="251" t="s">
        <v>10735</v>
      </c>
      <c r="F1349" s="251" t="s">
        <v>9966</v>
      </c>
      <c r="G1349" s="251" t="s">
        <v>1356</v>
      </c>
      <c r="H1349" s="251" t="s">
        <v>10467</v>
      </c>
      <c r="I1349" s="257" t="str">
        <f t="shared" si="81"/>
        <v>-00001</v>
      </c>
      <c r="J1349" s="251">
        <v>1</v>
      </c>
      <c r="K1349" s="251">
        <v>1</v>
      </c>
      <c r="M1349" s="251" t="s">
        <v>10007</v>
      </c>
      <c r="N1349" s="251" t="s">
        <v>11485</v>
      </c>
      <c r="O1349" s="251">
        <v>1</v>
      </c>
      <c r="Q1349" s="251" t="s">
        <v>11563</v>
      </c>
      <c r="R1349" s="251" t="s">
        <v>10028</v>
      </c>
      <c r="S1349" s="251" t="s">
        <v>1355</v>
      </c>
      <c r="T1349" s="251" t="str">
        <f t="shared" si="82"/>
        <v>I060631181565BZ030</v>
      </c>
      <c r="W1349" s="251" t="str">
        <f t="shared" si="83"/>
        <v>I060631181565-BZ030</v>
      </c>
    </row>
    <row r="1350" spans="1:23" x14ac:dyDescent="0.3">
      <c r="A1350" s="256" t="str">
        <f t="shared" si="80"/>
        <v>I0706294-9004951125-00032</v>
      </c>
      <c r="B1350" s="251" t="s">
        <v>11564</v>
      </c>
      <c r="C1350" s="251" t="s">
        <v>10117</v>
      </c>
      <c r="D1350" s="251" t="s">
        <v>11565</v>
      </c>
      <c r="E1350" s="251" t="s">
        <v>10735</v>
      </c>
      <c r="F1350" s="251" t="s">
        <v>9957</v>
      </c>
      <c r="G1350" s="251" t="s">
        <v>1561</v>
      </c>
      <c r="H1350" s="251" t="s">
        <v>3393</v>
      </c>
      <c r="I1350" s="257" t="str">
        <f t="shared" si="81"/>
        <v>-00032</v>
      </c>
      <c r="J1350" s="251">
        <v>32</v>
      </c>
      <c r="K1350" s="251">
        <v>32</v>
      </c>
      <c r="M1350" s="251" t="s">
        <v>10003</v>
      </c>
      <c r="N1350" s="251" t="s">
        <v>11053</v>
      </c>
      <c r="O1350" s="251">
        <v>32</v>
      </c>
      <c r="Q1350" s="251" t="s">
        <v>11564</v>
      </c>
      <c r="R1350" s="251" t="s">
        <v>9960</v>
      </c>
      <c r="S1350" s="251">
        <v>9004951125</v>
      </c>
      <c r="T1350" s="251" t="str">
        <f t="shared" si="82"/>
        <v>I07062949004951125</v>
      </c>
      <c r="W1350" s="251" t="str">
        <f t="shared" si="83"/>
        <v>I070629490049-51125</v>
      </c>
    </row>
    <row r="1351" spans="1:23" x14ac:dyDescent="0.3">
      <c r="A1351" s="256" t="str">
        <f t="shared" ref="A1351:A1414" si="84">D1351&amp;$A$6&amp;S1351&amp;I1351</f>
        <v>I0706295-81110BZ010-00002</v>
      </c>
      <c r="B1351" s="251" t="s">
        <v>11566</v>
      </c>
      <c r="C1351" s="251" t="s">
        <v>10117</v>
      </c>
      <c r="D1351" s="251" t="s">
        <v>11567</v>
      </c>
      <c r="E1351" s="251" t="s">
        <v>10735</v>
      </c>
      <c r="F1351" s="251" t="s">
        <v>9957</v>
      </c>
      <c r="G1351" s="251" t="s">
        <v>997</v>
      </c>
      <c r="H1351" s="251" t="s">
        <v>10121</v>
      </c>
      <c r="I1351" s="257" t="str">
        <f t="shared" ref="I1351:I1414" si="85">+IF(AND(O1351&lt;10),$B$2&amp;O1351,IF(AND(O1351&gt;9,O1351&lt;=99),$B$3&amp;O1351,IF(AND(O1351&gt;99,L90227&lt;1000),$B$4&amp;O1351,IF(AND(O1351&gt;999),$B$5&amp;7))))</f>
        <v>-00002</v>
      </c>
      <c r="J1351" s="251">
        <v>2</v>
      </c>
      <c r="K1351" s="251">
        <v>2</v>
      </c>
      <c r="M1351" s="251" t="s">
        <v>9958</v>
      </c>
      <c r="N1351" s="251" t="s">
        <v>11202</v>
      </c>
      <c r="O1351" s="251">
        <v>2</v>
      </c>
      <c r="Q1351" s="251" t="s">
        <v>11566</v>
      </c>
      <c r="R1351" s="251" t="s">
        <v>10017</v>
      </c>
      <c r="S1351" s="251" t="s">
        <v>996</v>
      </c>
      <c r="T1351" s="251" t="str">
        <f t="shared" si="82"/>
        <v>I070629581110BZ010</v>
      </c>
      <c r="W1351" s="251" t="str">
        <f t="shared" si="83"/>
        <v>I070629581110-BZ010</v>
      </c>
    </row>
    <row r="1352" spans="1:23" x14ac:dyDescent="0.3">
      <c r="A1352" s="256" t="str">
        <f t="shared" si="84"/>
        <v>I0706295-81110BZ050-00004</v>
      </c>
      <c r="B1352" s="251" t="s">
        <v>11568</v>
      </c>
      <c r="C1352" s="251" t="s">
        <v>10117</v>
      </c>
      <c r="D1352" s="251" t="s">
        <v>11567</v>
      </c>
      <c r="E1352" s="251" t="s">
        <v>10735</v>
      </c>
      <c r="F1352" s="251" t="s">
        <v>9962</v>
      </c>
      <c r="G1352" s="251" t="s">
        <v>1015</v>
      </c>
      <c r="H1352" s="251" t="s">
        <v>10123</v>
      </c>
      <c r="I1352" s="257" t="str">
        <f t="shared" si="85"/>
        <v>-00004</v>
      </c>
      <c r="J1352" s="251">
        <v>4</v>
      </c>
      <c r="K1352" s="251">
        <v>4</v>
      </c>
      <c r="M1352" s="251" t="s">
        <v>9958</v>
      </c>
      <c r="N1352" s="251" t="s">
        <v>11202</v>
      </c>
      <c r="O1352" s="251">
        <v>4</v>
      </c>
      <c r="Q1352" s="251" t="s">
        <v>11568</v>
      </c>
      <c r="R1352" s="251" t="s">
        <v>10017</v>
      </c>
      <c r="S1352" s="251" t="s">
        <v>1014</v>
      </c>
      <c r="T1352" s="251" t="str">
        <f t="shared" ref="T1352:T1415" si="86">+D1352&amp;S1352</f>
        <v>I070629581110BZ050</v>
      </c>
      <c r="W1352" s="251" t="str">
        <f t="shared" ref="W1352:W1415" si="87">D1352&amp;G1352</f>
        <v>I070629581110-BZ050</v>
      </c>
    </row>
    <row r="1353" spans="1:23" x14ac:dyDescent="0.3">
      <c r="A1353" s="256" t="str">
        <f t="shared" si="84"/>
        <v>I0706295-81110BZ840-00003</v>
      </c>
      <c r="B1353" s="251" t="s">
        <v>11569</v>
      </c>
      <c r="C1353" s="251" t="s">
        <v>10117</v>
      </c>
      <c r="D1353" s="251" t="s">
        <v>11567</v>
      </c>
      <c r="E1353" s="251" t="s">
        <v>10735</v>
      </c>
      <c r="F1353" s="251" t="s">
        <v>9964</v>
      </c>
      <c r="G1353" s="251" t="s">
        <v>3424</v>
      </c>
      <c r="H1353" s="251" t="s">
        <v>3422</v>
      </c>
      <c r="I1353" s="257" t="str">
        <f t="shared" si="85"/>
        <v>-00003</v>
      </c>
      <c r="J1353" s="251">
        <v>3</v>
      </c>
      <c r="K1353" s="251">
        <v>3</v>
      </c>
      <c r="M1353" s="251" t="s">
        <v>9958</v>
      </c>
      <c r="N1353" s="251" t="s">
        <v>11202</v>
      </c>
      <c r="O1353" s="251">
        <v>3</v>
      </c>
      <c r="Q1353" s="251" t="s">
        <v>11569</v>
      </c>
      <c r="R1353" s="251" t="s">
        <v>10017</v>
      </c>
      <c r="S1353" s="251" t="s">
        <v>3423</v>
      </c>
      <c r="T1353" s="251" t="str">
        <f t="shared" si="86"/>
        <v>I070629581110BZ840</v>
      </c>
      <c r="W1353" s="251" t="str">
        <f t="shared" si="87"/>
        <v>I070629581110-BZ840</v>
      </c>
    </row>
    <row r="1354" spans="1:23" x14ac:dyDescent="0.3">
      <c r="A1354" s="256" t="str">
        <f t="shared" si="84"/>
        <v>I0706295-81150BZ010-00002</v>
      </c>
      <c r="B1354" s="251" t="s">
        <v>11570</v>
      </c>
      <c r="C1354" s="251" t="s">
        <v>10117</v>
      </c>
      <c r="D1354" s="251" t="s">
        <v>11567</v>
      </c>
      <c r="E1354" s="251" t="s">
        <v>10735</v>
      </c>
      <c r="F1354" s="251" t="s">
        <v>9966</v>
      </c>
      <c r="G1354" s="251" t="s">
        <v>1006</v>
      </c>
      <c r="H1354" s="251" t="s">
        <v>3429</v>
      </c>
      <c r="I1354" s="257" t="str">
        <f t="shared" si="85"/>
        <v>-00002</v>
      </c>
      <c r="J1354" s="251">
        <v>2</v>
      </c>
      <c r="K1354" s="251">
        <v>2</v>
      </c>
      <c r="M1354" s="251" t="s">
        <v>9958</v>
      </c>
      <c r="N1354" s="251" t="s">
        <v>11202</v>
      </c>
      <c r="O1354" s="251">
        <v>2</v>
      </c>
      <c r="Q1354" s="251" t="s">
        <v>11570</v>
      </c>
      <c r="R1354" s="251" t="s">
        <v>10017</v>
      </c>
      <c r="S1354" s="251" t="s">
        <v>1005</v>
      </c>
      <c r="T1354" s="251" t="str">
        <f t="shared" si="86"/>
        <v>I070629581150BZ010</v>
      </c>
      <c r="W1354" s="251" t="str">
        <f t="shared" si="87"/>
        <v>I070629581150-BZ010</v>
      </c>
    </row>
    <row r="1355" spans="1:23" x14ac:dyDescent="0.3">
      <c r="A1355" s="256" t="str">
        <f t="shared" si="84"/>
        <v>I0706295-81150BZ050-00005</v>
      </c>
      <c r="B1355" s="251" t="s">
        <v>11571</v>
      </c>
      <c r="C1355" s="251" t="s">
        <v>10117</v>
      </c>
      <c r="D1355" s="251" t="s">
        <v>11567</v>
      </c>
      <c r="E1355" s="251" t="s">
        <v>10735</v>
      </c>
      <c r="F1355" s="251" t="s">
        <v>9968</v>
      </c>
      <c r="G1355" s="251" t="s">
        <v>1024</v>
      </c>
      <c r="H1355" s="251" t="s">
        <v>5057</v>
      </c>
      <c r="I1355" s="257" t="str">
        <f t="shared" si="85"/>
        <v>-00005</v>
      </c>
      <c r="J1355" s="251">
        <v>5</v>
      </c>
      <c r="K1355" s="251">
        <v>5</v>
      </c>
      <c r="M1355" s="251" t="s">
        <v>9958</v>
      </c>
      <c r="N1355" s="251" t="s">
        <v>11202</v>
      </c>
      <c r="O1355" s="251">
        <v>5</v>
      </c>
      <c r="Q1355" s="251" t="s">
        <v>11571</v>
      </c>
      <c r="R1355" s="251" t="s">
        <v>10017</v>
      </c>
      <c r="S1355" s="251" t="s">
        <v>1023</v>
      </c>
      <c r="T1355" s="251" t="str">
        <f t="shared" si="86"/>
        <v>I070629581150BZ050</v>
      </c>
      <c r="W1355" s="251" t="str">
        <f t="shared" si="87"/>
        <v>I070629581150-BZ050</v>
      </c>
    </row>
    <row r="1356" spans="1:23" x14ac:dyDescent="0.3">
      <c r="A1356" s="256" t="str">
        <f t="shared" si="84"/>
        <v>I0706295-81150BZ840-00003</v>
      </c>
      <c r="B1356" s="251" t="s">
        <v>11572</v>
      </c>
      <c r="C1356" s="251" t="s">
        <v>10117</v>
      </c>
      <c r="D1356" s="251" t="s">
        <v>11567</v>
      </c>
      <c r="E1356" s="251" t="s">
        <v>10735</v>
      </c>
      <c r="F1356" s="251" t="s">
        <v>9970</v>
      </c>
      <c r="G1356" s="251" t="s">
        <v>3431</v>
      </c>
      <c r="H1356" s="251" t="s">
        <v>3429</v>
      </c>
      <c r="I1356" s="257" t="str">
        <f t="shared" si="85"/>
        <v>-00003</v>
      </c>
      <c r="J1356" s="251">
        <v>3</v>
      </c>
      <c r="K1356" s="251">
        <v>3</v>
      </c>
      <c r="M1356" s="251" t="s">
        <v>9958</v>
      </c>
      <c r="N1356" s="251" t="s">
        <v>11202</v>
      </c>
      <c r="O1356" s="251">
        <v>3</v>
      </c>
      <c r="Q1356" s="251" t="s">
        <v>11572</v>
      </c>
      <c r="R1356" s="251" t="s">
        <v>10017</v>
      </c>
      <c r="S1356" s="251" t="s">
        <v>3430</v>
      </c>
      <c r="T1356" s="251" t="str">
        <f t="shared" si="86"/>
        <v>I070629581150BZ840</v>
      </c>
      <c r="W1356" s="251" t="str">
        <f t="shared" si="87"/>
        <v>I070629581150-BZ840</v>
      </c>
    </row>
    <row r="1357" spans="1:23" x14ac:dyDescent="0.3">
      <c r="A1357" s="256" t="str">
        <f t="shared" si="84"/>
        <v>I0706295-81551BZ060-00001</v>
      </c>
      <c r="B1357" s="251" t="s">
        <v>11573</v>
      </c>
      <c r="C1357" s="251" t="s">
        <v>10117</v>
      </c>
      <c r="D1357" s="251" t="s">
        <v>11567</v>
      </c>
      <c r="E1357" s="251" t="s">
        <v>10735</v>
      </c>
      <c r="F1357" s="251" t="s">
        <v>9972</v>
      </c>
      <c r="G1357" s="251" t="s">
        <v>1296</v>
      </c>
      <c r="H1357" s="251" t="s">
        <v>10317</v>
      </c>
      <c r="I1357" s="257" t="str">
        <f t="shared" si="85"/>
        <v>-00001</v>
      </c>
      <c r="J1357" s="251">
        <v>1</v>
      </c>
      <c r="K1357" s="251">
        <v>1</v>
      </c>
      <c r="M1357" s="251" t="s">
        <v>9958</v>
      </c>
      <c r="N1357" s="251" t="s">
        <v>11202</v>
      </c>
      <c r="O1357" s="251">
        <v>1</v>
      </c>
      <c r="Q1357" s="251" t="s">
        <v>11573</v>
      </c>
      <c r="R1357" s="251" t="s">
        <v>10017</v>
      </c>
      <c r="S1357" s="251" t="s">
        <v>1295</v>
      </c>
      <c r="T1357" s="251" t="str">
        <f t="shared" si="86"/>
        <v>I070629581551BZ060</v>
      </c>
      <c r="W1357" s="251" t="str">
        <f t="shared" si="87"/>
        <v>I070629581551-BZ060</v>
      </c>
    </row>
    <row r="1358" spans="1:23" x14ac:dyDescent="0.3">
      <c r="A1358" s="256" t="str">
        <f t="shared" si="84"/>
        <v>I0706295-81561BZ060-00002</v>
      </c>
      <c r="B1358" s="251" t="s">
        <v>11574</v>
      </c>
      <c r="C1358" s="251" t="s">
        <v>10117</v>
      </c>
      <c r="D1358" s="251" t="s">
        <v>11567</v>
      </c>
      <c r="E1358" s="251" t="s">
        <v>10735</v>
      </c>
      <c r="F1358" s="251" t="s">
        <v>9974</v>
      </c>
      <c r="G1358" s="251" t="s">
        <v>1304</v>
      </c>
      <c r="H1358" s="251" t="s">
        <v>10128</v>
      </c>
      <c r="I1358" s="257" t="str">
        <f t="shared" si="85"/>
        <v>-00002</v>
      </c>
      <c r="J1358" s="251">
        <v>2</v>
      </c>
      <c r="K1358" s="251">
        <v>2</v>
      </c>
      <c r="M1358" s="251" t="s">
        <v>9958</v>
      </c>
      <c r="N1358" s="251" t="s">
        <v>11202</v>
      </c>
      <c r="O1358" s="251">
        <v>2</v>
      </c>
      <c r="Q1358" s="251" t="s">
        <v>11574</v>
      </c>
      <c r="R1358" s="251" t="s">
        <v>10017</v>
      </c>
      <c r="S1358" s="251" t="s">
        <v>1303</v>
      </c>
      <c r="T1358" s="251" t="str">
        <f t="shared" si="86"/>
        <v>I070629581561BZ060</v>
      </c>
      <c r="W1358" s="251" t="str">
        <f t="shared" si="87"/>
        <v>I070629581561-BZ060</v>
      </c>
    </row>
    <row r="1359" spans="1:23" x14ac:dyDescent="0.3">
      <c r="A1359" s="256" t="str">
        <f t="shared" si="84"/>
        <v>I0706295-81561BZ090-00002</v>
      </c>
      <c r="B1359" s="251" t="s">
        <v>11575</v>
      </c>
      <c r="C1359" s="251" t="s">
        <v>10117</v>
      </c>
      <c r="D1359" s="251" t="s">
        <v>11567</v>
      </c>
      <c r="E1359" s="251" t="s">
        <v>10735</v>
      </c>
      <c r="F1359" s="251" t="s">
        <v>9976</v>
      </c>
      <c r="G1359" s="251" t="s">
        <v>1331</v>
      </c>
      <c r="H1359" s="251" t="s">
        <v>5211</v>
      </c>
      <c r="I1359" s="257" t="str">
        <f t="shared" si="85"/>
        <v>-00002</v>
      </c>
      <c r="J1359" s="251">
        <v>2</v>
      </c>
      <c r="K1359" s="251">
        <v>2</v>
      </c>
      <c r="M1359" s="251" t="s">
        <v>9958</v>
      </c>
      <c r="N1359" s="251" t="s">
        <v>11202</v>
      </c>
      <c r="O1359" s="251">
        <v>2</v>
      </c>
      <c r="Q1359" s="251" t="s">
        <v>11575</v>
      </c>
      <c r="R1359" s="251" t="s">
        <v>10017</v>
      </c>
      <c r="S1359" s="251" t="s">
        <v>1330</v>
      </c>
      <c r="T1359" s="251" t="str">
        <f t="shared" si="86"/>
        <v>I070629581561BZ090</v>
      </c>
      <c r="W1359" s="251" t="str">
        <f t="shared" si="87"/>
        <v>I070629581561-BZ090</v>
      </c>
    </row>
    <row r="1360" spans="1:23" x14ac:dyDescent="0.3">
      <c r="A1360" s="256" t="str">
        <f t="shared" si="84"/>
        <v>I0706295-81580BZ090-00002</v>
      </c>
      <c r="B1360" s="251" t="s">
        <v>11576</v>
      </c>
      <c r="C1360" s="251" t="s">
        <v>10117</v>
      </c>
      <c r="D1360" s="251" t="s">
        <v>11567</v>
      </c>
      <c r="E1360" s="251" t="s">
        <v>10735</v>
      </c>
      <c r="F1360" s="251" t="s">
        <v>9978</v>
      </c>
      <c r="G1360" s="251" t="s">
        <v>3449</v>
      </c>
      <c r="H1360" s="251" t="s">
        <v>758</v>
      </c>
      <c r="I1360" s="257" t="str">
        <f t="shared" si="85"/>
        <v>-00002</v>
      </c>
      <c r="J1360" s="251">
        <v>2</v>
      </c>
      <c r="K1360" s="251">
        <v>2</v>
      </c>
      <c r="M1360" s="251" t="s">
        <v>9993</v>
      </c>
      <c r="N1360" s="251" t="s">
        <v>11202</v>
      </c>
      <c r="O1360" s="251">
        <v>2</v>
      </c>
      <c r="Q1360" s="251" t="s">
        <v>11576</v>
      </c>
      <c r="R1360" s="251" t="s">
        <v>10017</v>
      </c>
      <c r="S1360" s="251" t="s">
        <v>3448</v>
      </c>
      <c r="T1360" s="251" t="str">
        <f t="shared" si="86"/>
        <v>I070629581580BZ090</v>
      </c>
      <c r="W1360" s="251" t="str">
        <f t="shared" si="87"/>
        <v>I070629581580-BZ090</v>
      </c>
    </row>
    <row r="1361" spans="1:23" x14ac:dyDescent="0.3">
      <c r="A1361" s="256" t="str">
        <f t="shared" si="84"/>
        <v>I0706295-81590BZ090-00001</v>
      </c>
      <c r="B1361" s="251" t="s">
        <v>11577</v>
      </c>
      <c r="C1361" s="251" t="s">
        <v>10117</v>
      </c>
      <c r="D1361" s="251" t="s">
        <v>11567</v>
      </c>
      <c r="E1361" s="251" t="s">
        <v>10735</v>
      </c>
      <c r="F1361" s="251" t="s">
        <v>9980</v>
      </c>
      <c r="G1361" s="251" t="s">
        <v>3452</v>
      </c>
      <c r="H1361" s="251" t="s">
        <v>770</v>
      </c>
      <c r="I1361" s="257" t="str">
        <f t="shared" si="85"/>
        <v>-00001</v>
      </c>
      <c r="J1361" s="251">
        <v>1</v>
      </c>
      <c r="K1361" s="251">
        <v>1</v>
      </c>
      <c r="M1361" s="251" t="s">
        <v>9993</v>
      </c>
      <c r="N1361" s="251" t="s">
        <v>11202</v>
      </c>
      <c r="O1361" s="251">
        <v>1</v>
      </c>
      <c r="Q1361" s="251" t="s">
        <v>11577</v>
      </c>
      <c r="R1361" s="251" t="s">
        <v>10017</v>
      </c>
      <c r="S1361" s="251" t="s">
        <v>3451</v>
      </c>
      <c r="T1361" s="251" t="str">
        <f t="shared" si="86"/>
        <v>I070629581590BZ090</v>
      </c>
      <c r="W1361" s="251" t="str">
        <f t="shared" si="87"/>
        <v>I070629581590-BZ090</v>
      </c>
    </row>
    <row r="1362" spans="1:23" x14ac:dyDescent="0.3">
      <c r="A1362" s="256" t="str">
        <f t="shared" si="84"/>
        <v>I0706296-81110BZ520-00001</v>
      </c>
      <c r="B1362" s="251" t="s">
        <v>11578</v>
      </c>
      <c r="C1362" s="251" t="s">
        <v>10117</v>
      </c>
      <c r="D1362" s="251" t="s">
        <v>11579</v>
      </c>
      <c r="E1362" s="251" t="s">
        <v>10735</v>
      </c>
      <c r="F1362" s="251" t="s">
        <v>9957</v>
      </c>
      <c r="G1362" s="251" t="s">
        <v>1110</v>
      </c>
      <c r="H1362" s="251" t="s">
        <v>3422</v>
      </c>
      <c r="I1362" s="257" t="str">
        <f t="shared" si="85"/>
        <v>-00001</v>
      </c>
      <c r="J1362" s="251">
        <v>1</v>
      </c>
      <c r="K1362" s="251">
        <v>1</v>
      </c>
      <c r="M1362" s="251" t="s">
        <v>9958</v>
      </c>
      <c r="N1362" s="251" t="s">
        <v>11485</v>
      </c>
      <c r="O1362" s="251">
        <v>1</v>
      </c>
      <c r="Q1362" s="251" t="s">
        <v>11578</v>
      </c>
      <c r="R1362" s="251" t="s">
        <v>10028</v>
      </c>
      <c r="S1362" s="251" t="s">
        <v>1109</v>
      </c>
      <c r="T1362" s="251" t="str">
        <f t="shared" si="86"/>
        <v>I070629681110BZ520</v>
      </c>
      <c r="W1362" s="251" t="str">
        <f t="shared" si="87"/>
        <v>I070629681110-BZ520</v>
      </c>
    </row>
    <row r="1363" spans="1:23" x14ac:dyDescent="0.3">
      <c r="A1363" s="256" t="str">
        <f t="shared" si="84"/>
        <v>I0706296-81150BZ520-00001</v>
      </c>
      <c r="B1363" s="251" t="s">
        <v>11580</v>
      </c>
      <c r="C1363" s="251" t="s">
        <v>10117</v>
      </c>
      <c r="D1363" s="251" t="s">
        <v>11579</v>
      </c>
      <c r="E1363" s="251" t="s">
        <v>10735</v>
      </c>
      <c r="F1363" s="251" t="s">
        <v>9962</v>
      </c>
      <c r="G1363" s="251" t="s">
        <v>1120</v>
      </c>
      <c r="H1363" s="251" t="s">
        <v>3429</v>
      </c>
      <c r="I1363" s="257" t="str">
        <f t="shared" si="85"/>
        <v>-00001</v>
      </c>
      <c r="J1363" s="251">
        <v>1</v>
      </c>
      <c r="K1363" s="251">
        <v>1</v>
      </c>
      <c r="M1363" s="251" t="s">
        <v>9958</v>
      </c>
      <c r="N1363" s="251" t="s">
        <v>11485</v>
      </c>
      <c r="O1363" s="251">
        <v>1</v>
      </c>
      <c r="Q1363" s="251" t="s">
        <v>11580</v>
      </c>
      <c r="R1363" s="251" t="s">
        <v>10028</v>
      </c>
      <c r="S1363" s="251" t="s">
        <v>1119</v>
      </c>
      <c r="T1363" s="251" t="str">
        <f t="shared" si="86"/>
        <v>I070629681150BZ520</v>
      </c>
      <c r="W1363" s="251" t="str">
        <f t="shared" si="87"/>
        <v>I070629681150-BZ520</v>
      </c>
    </row>
    <row r="1364" spans="1:23" x14ac:dyDescent="0.3">
      <c r="A1364" s="256" t="str">
        <f t="shared" si="84"/>
        <v>I0706296-81270BZ010-00001</v>
      </c>
      <c r="B1364" s="251" t="s">
        <v>11581</v>
      </c>
      <c r="C1364" s="251" t="s">
        <v>10117</v>
      </c>
      <c r="D1364" s="251" t="s">
        <v>11579</v>
      </c>
      <c r="E1364" s="251" t="s">
        <v>10735</v>
      </c>
      <c r="F1364" s="251" t="s">
        <v>9964</v>
      </c>
      <c r="G1364" s="251" t="s">
        <v>1474</v>
      </c>
      <c r="H1364" s="251" t="s">
        <v>10137</v>
      </c>
      <c r="I1364" s="257" t="str">
        <f t="shared" si="85"/>
        <v>-00001</v>
      </c>
      <c r="J1364" s="251">
        <v>1</v>
      </c>
      <c r="K1364" s="251">
        <v>1</v>
      </c>
      <c r="M1364" s="251" t="s">
        <v>10007</v>
      </c>
      <c r="N1364" s="251" t="s">
        <v>11485</v>
      </c>
      <c r="O1364" s="251">
        <v>1</v>
      </c>
      <c r="Q1364" s="251" t="s">
        <v>11581</v>
      </c>
      <c r="R1364" s="251" t="s">
        <v>10028</v>
      </c>
      <c r="S1364" s="251" t="s">
        <v>1473</v>
      </c>
      <c r="T1364" s="251" t="str">
        <f t="shared" si="86"/>
        <v>I070629681270BZ010</v>
      </c>
      <c r="W1364" s="251" t="str">
        <f t="shared" si="87"/>
        <v>I070629681270-BZ010</v>
      </c>
    </row>
    <row r="1365" spans="1:23" x14ac:dyDescent="0.3">
      <c r="A1365" s="256" t="str">
        <f t="shared" si="84"/>
        <v>I0706296-81550BZ070-00002</v>
      </c>
      <c r="B1365" s="251" t="s">
        <v>11582</v>
      </c>
      <c r="C1365" s="251" t="s">
        <v>10117</v>
      </c>
      <c r="D1365" s="251" t="s">
        <v>11579</v>
      </c>
      <c r="E1365" s="251" t="s">
        <v>10735</v>
      </c>
      <c r="F1365" s="251" t="s">
        <v>9966</v>
      </c>
      <c r="G1365" s="251" t="s">
        <v>1292</v>
      </c>
      <c r="H1365" s="251" t="s">
        <v>10139</v>
      </c>
      <c r="I1365" s="257" t="str">
        <f t="shared" si="85"/>
        <v>-00002</v>
      </c>
      <c r="J1365" s="251">
        <v>2</v>
      </c>
      <c r="K1365" s="251">
        <v>2</v>
      </c>
      <c r="M1365" s="251" t="s">
        <v>9958</v>
      </c>
      <c r="N1365" s="251" t="s">
        <v>11485</v>
      </c>
      <c r="O1365" s="251">
        <v>2</v>
      </c>
      <c r="Q1365" s="251" t="s">
        <v>11582</v>
      </c>
      <c r="R1365" s="251" t="s">
        <v>10028</v>
      </c>
      <c r="S1365" s="251" t="s">
        <v>1291</v>
      </c>
      <c r="T1365" s="251" t="str">
        <f t="shared" si="86"/>
        <v>I070629681550BZ070</v>
      </c>
      <c r="W1365" s="251" t="str">
        <f t="shared" si="87"/>
        <v>I070629681550-BZ070</v>
      </c>
    </row>
    <row r="1366" spans="1:23" x14ac:dyDescent="0.3">
      <c r="A1366" s="256" t="str">
        <f t="shared" si="84"/>
        <v>I0706296-81550BZ190-00002</v>
      </c>
      <c r="B1366" s="251" t="s">
        <v>11583</v>
      </c>
      <c r="C1366" s="251" t="s">
        <v>10117</v>
      </c>
      <c r="D1366" s="251" t="s">
        <v>11579</v>
      </c>
      <c r="E1366" s="251" t="s">
        <v>10735</v>
      </c>
      <c r="F1366" s="251" t="s">
        <v>9968</v>
      </c>
      <c r="G1366" s="251" t="s">
        <v>1308</v>
      </c>
      <c r="H1366" s="251" t="s">
        <v>10141</v>
      </c>
      <c r="I1366" s="257" t="str">
        <f t="shared" si="85"/>
        <v>-00002</v>
      </c>
      <c r="J1366" s="251">
        <v>2</v>
      </c>
      <c r="K1366" s="251">
        <v>2</v>
      </c>
      <c r="M1366" s="251" t="s">
        <v>9958</v>
      </c>
      <c r="N1366" s="251" t="s">
        <v>11485</v>
      </c>
      <c r="O1366" s="251">
        <v>2</v>
      </c>
      <c r="Q1366" s="251" t="s">
        <v>11583</v>
      </c>
      <c r="R1366" s="251" t="s">
        <v>10028</v>
      </c>
      <c r="S1366" s="251" t="s">
        <v>1307</v>
      </c>
      <c r="T1366" s="251" t="str">
        <f t="shared" si="86"/>
        <v>I070629681550BZ190</v>
      </c>
      <c r="W1366" s="251" t="str">
        <f t="shared" si="87"/>
        <v>I070629681550-BZ190</v>
      </c>
    </row>
    <row r="1367" spans="1:23" x14ac:dyDescent="0.3">
      <c r="A1367" s="256" t="str">
        <f t="shared" si="84"/>
        <v>I0706296-81550BZ200-00001</v>
      </c>
      <c r="B1367" s="251" t="s">
        <v>11584</v>
      </c>
      <c r="C1367" s="251" t="s">
        <v>10117</v>
      </c>
      <c r="D1367" s="251" t="s">
        <v>11579</v>
      </c>
      <c r="E1367" s="251" t="s">
        <v>10735</v>
      </c>
      <c r="F1367" s="251" t="s">
        <v>9970</v>
      </c>
      <c r="G1367" s="251" t="s">
        <v>1335</v>
      </c>
      <c r="H1367" s="251" t="s">
        <v>10141</v>
      </c>
      <c r="I1367" s="257" t="str">
        <f t="shared" si="85"/>
        <v>-00001</v>
      </c>
      <c r="J1367" s="251">
        <v>1</v>
      </c>
      <c r="K1367" s="251">
        <v>1</v>
      </c>
      <c r="M1367" s="251" t="s">
        <v>9993</v>
      </c>
      <c r="N1367" s="251" t="s">
        <v>11485</v>
      </c>
      <c r="O1367" s="251">
        <v>1</v>
      </c>
      <c r="Q1367" s="251" t="s">
        <v>11584</v>
      </c>
      <c r="R1367" s="251" t="s">
        <v>10028</v>
      </c>
      <c r="S1367" s="251" t="s">
        <v>16</v>
      </c>
      <c r="T1367" s="251" t="str">
        <f t="shared" si="86"/>
        <v>I070629681550BZ200</v>
      </c>
      <c r="W1367" s="251" t="str">
        <f t="shared" si="87"/>
        <v>I070629681550-BZ200</v>
      </c>
    </row>
    <row r="1368" spans="1:23" x14ac:dyDescent="0.3">
      <c r="A1368" s="256" t="str">
        <f t="shared" si="84"/>
        <v>I0706296-81551BZ140-00001</v>
      </c>
      <c r="B1368" s="251" t="s">
        <v>11585</v>
      </c>
      <c r="C1368" s="251" t="s">
        <v>10117</v>
      </c>
      <c r="D1368" s="251" t="s">
        <v>11579</v>
      </c>
      <c r="E1368" s="251" t="s">
        <v>10735</v>
      </c>
      <c r="F1368" s="251" t="s">
        <v>9972</v>
      </c>
      <c r="G1368" s="251" t="s">
        <v>1339</v>
      </c>
      <c r="H1368" s="251" t="s">
        <v>10144</v>
      </c>
      <c r="I1368" s="257" t="str">
        <f t="shared" si="85"/>
        <v>-00001</v>
      </c>
      <c r="J1368" s="251">
        <v>1</v>
      </c>
      <c r="K1368" s="251">
        <v>1</v>
      </c>
      <c r="M1368" s="251" t="s">
        <v>9993</v>
      </c>
      <c r="N1368" s="251" t="s">
        <v>11485</v>
      </c>
      <c r="O1368" s="251">
        <v>1</v>
      </c>
      <c r="Q1368" s="251" t="s">
        <v>11585</v>
      </c>
      <c r="R1368" s="251" t="s">
        <v>10028</v>
      </c>
      <c r="S1368" s="251" t="s">
        <v>1338</v>
      </c>
      <c r="T1368" s="251" t="str">
        <f t="shared" si="86"/>
        <v>I070629681551BZ140</v>
      </c>
      <c r="W1368" s="251" t="str">
        <f t="shared" si="87"/>
        <v>I070629681551-BZ140</v>
      </c>
    </row>
    <row r="1369" spans="1:23" x14ac:dyDescent="0.3">
      <c r="A1369" s="256" t="str">
        <f t="shared" si="84"/>
        <v>I0706296-81560BZ190-00001</v>
      </c>
      <c r="B1369" s="251" t="s">
        <v>11586</v>
      </c>
      <c r="C1369" s="251" t="s">
        <v>10117</v>
      </c>
      <c r="D1369" s="251" t="s">
        <v>11579</v>
      </c>
      <c r="E1369" s="251" t="s">
        <v>10735</v>
      </c>
      <c r="F1369" s="251" t="s">
        <v>9974</v>
      </c>
      <c r="G1369" s="251" t="s">
        <v>1322</v>
      </c>
      <c r="H1369" s="251" t="s">
        <v>10146</v>
      </c>
      <c r="I1369" s="257" t="str">
        <f t="shared" si="85"/>
        <v>-00001</v>
      </c>
      <c r="J1369" s="251">
        <v>1</v>
      </c>
      <c r="K1369" s="251">
        <v>1</v>
      </c>
      <c r="M1369" s="251" t="s">
        <v>9958</v>
      </c>
      <c r="N1369" s="251" t="s">
        <v>11485</v>
      </c>
      <c r="O1369" s="251">
        <v>1</v>
      </c>
      <c r="Q1369" s="251" t="s">
        <v>11586</v>
      </c>
      <c r="R1369" s="251" t="s">
        <v>10028</v>
      </c>
      <c r="S1369" s="251" t="s">
        <v>1321</v>
      </c>
      <c r="T1369" s="251" t="str">
        <f t="shared" si="86"/>
        <v>I070629681560BZ190</v>
      </c>
      <c r="W1369" s="251" t="str">
        <f t="shared" si="87"/>
        <v>I070629681560-BZ190</v>
      </c>
    </row>
    <row r="1370" spans="1:23" x14ac:dyDescent="0.3">
      <c r="A1370" s="256" t="str">
        <f t="shared" si="84"/>
        <v>I0706296-81561BZ250-00002</v>
      </c>
      <c r="B1370" s="251" t="s">
        <v>11587</v>
      </c>
      <c r="C1370" s="251" t="s">
        <v>10117</v>
      </c>
      <c r="D1370" s="251" t="s">
        <v>11579</v>
      </c>
      <c r="E1370" s="251" t="s">
        <v>10735</v>
      </c>
      <c r="F1370" s="251" t="s">
        <v>9976</v>
      </c>
      <c r="G1370" s="251" t="s">
        <v>1404</v>
      </c>
      <c r="H1370" s="251" t="s">
        <v>3443</v>
      </c>
      <c r="I1370" s="257" t="str">
        <f t="shared" si="85"/>
        <v>-00002</v>
      </c>
      <c r="J1370" s="251">
        <v>2</v>
      </c>
      <c r="K1370" s="251">
        <v>2</v>
      </c>
      <c r="M1370" s="251" t="s">
        <v>9958</v>
      </c>
      <c r="N1370" s="251" t="s">
        <v>11485</v>
      </c>
      <c r="O1370" s="251">
        <v>2</v>
      </c>
      <c r="Q1370" s="251" t="s">
        <v>11587</v>
      </c>
      <c r="R1370" s="251" t="s">
        <v>10028</v>
      </c>
      <c r="S1370" s="251" t="s">
        <v>1403</v>
      </c>
      <c r="T1370" s="251" t="str">
        <f t="shared" si="86"/>
        <v>I070629681561BZ250</v>
      </c>
      <c r="W1370" s="251" t="str">
        <f t="shared" si="87"/>
        <v>I070629681561-BZ250</v>
      </c>
    </row>
    <row r="1371" spans="1:23" x14ac:dyDescent="0.3">
      <c r="A1371" s="256" t="str">
        <f t="shared" si="84"/>
        <v>I0706297-81240BZ010A0-00001</v>
      </c>
      <c r="B1371" s="251" t="s">
        <v>11588</v>
      </c>
      <c r="C1371" s="251" t="s">
        <v>10117</v>
      </c>
      <c r="D1371" s="251" t="s">
        <v>11589</v>
      </c>
      <c r="E1371" s="251" t="s">
        <v>10735</v>
      </c>
      <c r="F1371" s="251" t="s">
        <v>9957</v>
      </c>
      <c r="G1371" s="251" t="s">
        <v>1489</v>
      </c>
      <c r="H1371" s="251" t="s">
        <v>10500</v>
      </c>
      <c r="I1371" s="257" t="str">
        <f t="shared" si="85"/>
        <v>-00001</v>
      </c>
      <c r="J1371" s="251">
        <v>1</v>
      </c>
      <c r="K1371" s="251">
        <v>1</v>
      </c>
      <c r="M1371" s="251" t="s">
        <v>10007</v>
      </c>
      <c r="N1371" s="251" t="s">
        <v>11590</v>
      </c>
      <c r="O1371" s="251">
        <v>1</v>
      </c>
      <c r="Q1371" s="251" t="s">
        <v>11588</v>
      </c>
      <c r="R1371" s="251" t="s">
        <v>10307</v>
      </c>
      <c r="S1371" s="251" t="s">
        <v>1488</v>
      </c>
      <c r="T1371" s="251" t="str">
        <f t="shared" si="86"/>
        <v>I070629781240BZ010A0</v>
      </c>
      <c r="W1371" s="251" t="str">
        <f t="shared" si="87"/>
        <v>I070629781240-BZ010-A0</v>
      </c>
    </row>
    <row r="1372" spans="1:23" x14ac:dyDescent="0.3">
      <c r="A1372" s="256" t="str">
        <f t="shared" si="84"/>
        <v>I0706297-81240BZ010B0-00004</v>
      </c>
      <c r="B1372" s="251" t="s">
        <v>11591</v>
      </c>
      <c r="C1372" s="251" t="s">
        <v>10117</v>
      </c>
      <c r="D1372" s="251" t="s">
        <v>11589</v>
      </c>
      <c r="E1372" s="251" t="s">
        <v>10735</v>
      </c>
      <c r="F1372" s="251" t="s">
        <v>9962</v>
      </c>
      <c r="G1372" s="251" t="s">
        <v>1484</v>
      </c>
      <c r="H1372" s="251" t="s">
        <v>10500</v>
      </c>
      <c r="I1372" s="257" t="str">
        <f t="shared" si="85"/>
        <v>-00004</v>
      </c>
      <c r="J1372" s="251">
        <v>4</v>
      </c>
      <c r="K1372" s="251">
        <v>4</v>
      </c>
      <c r="M1372" s="251" t="s">
        <v>10007</v>
      </c>
      <c r="N1372" s="251" t="s">
        <v>11590</v>
      </c>
      <c r="O1372" s="251">
        <v>4</v>
      </c>
      <c r="Q1372" s="251" t="s">
        <v>11591</v>
      </c>
      <c r="R1372" s="251" t="s">
        <v>10307</v>
      </c>
      <c r="S1372" s="251" t="s">
        <v>1483</v>
      </c>
      <c r="T1372" s="251" t="str">
        <f t="shared" si="86"/>
        <v>I070629781240BZ010B0</v>
      </c>
      <c r="W1372" s="251" t="str">
        <f t="shared" si="87"/>
        <v>I070629781240-BZ010-B0</v>
      </c>
    </row>
    <row r="1373" spans="1:23" x14ac:dyDescent="0.3">
      <c r="A1373" s="256" t="str">
        <f t="shared" si="84"/>
        <v>I0802146-81110F1010-00001</v>
      </c>
      <c r="B1373" s="251" t="s">
        <v>11592</v>
      </c>
      <c r="C1373" s="251" t="s">
        <v>10151</v>
      </c>
      <c r="D1373" s="251" t="s">
        <v>11593</v>
      </c>
      <c r="E1373" s="251" t="s">
        <v>10735</v>
      </c>
      <c r="F1373" s="251" t="s">
        <v>9957</v>
      </c>
      <c r="G1373" s="251" t="s">
        <v>3606</v>
      </c>
      <c r="H1373" s="251" t="s">
        <v>10154</v>
      </c>
      <c r="I1373" s="257" t="str">
        <f t="shared" si="85"/>
        <v>-00001</v>
      </c>
      <c r="J1373" s="251">
        <v>1</v>
      </c>
      <c r="K1373" s="251">
        <v>1</v>
      </c>
      <c r="M1373" s="251" t="s">
        <v>9958</v>
      </c>
      <c r="N1373" s="251" t="s">
        <v>11202</v>
      </c>
      <c r="O1373" s="251">
        <v>1</v>
      </c>
      <c r="Q1373" s="251" t="s">
        <v>11592</v>
      </c>
      <c r="R1373" s="251" t="s">
        <v>10017</v>
      </c>
      <c r="S1373" s="251" t="s">
        <v>3997</v>
      </c>
      <c r="T1373" s="251" t="str">
        <f t="shared" si="86"/>
        <v>I080214681110F1010</v>
      </c>
      <c r="W1373" s="251" t="str">
        <f t="shared" si="87"/>
        <v>I080214681110-F1010</v>
      </c>
    </row>
    <row r="1374" spans="1:23" x14ac:dyDescent="0.3">
      <c r="A1374" s="256" t="str">
        <f t="shared" si="84"/>
        <v>I0802146-811500W070-00003</v>
      </c>
      <c r="B1374" s="251" t="s">
        <v>11594</v>
      </c>
      <c r="C1374" s="251" t="s">
        <v>10151</v>
      </c>
      <c r="D1374" s="251" t="s">
        <v>11593</v>
      </c>
      <c r="E1374" s="251" t="s">
        <v>10735</v>
      </c>
      <c r="F1374" s="251" t="s">
        <v>9962</v>
      </c>
      <c r="G1374" s="251" t="s">
        <v>53</v>
      </c>
      <c r="H1374" s="251" t="s">
        <v>5060</v>
      </c>
      <c r="I1374" s="257" t="str">
        <f t="shared" si="85"/>
        <v>-00003</v>
      </c>
      <c r="J1374" s="251">
        <v>3</v>
      </c>
      <c r="K1374" s="251">
        <v>3</v>
      </c>
      <c r="M1374" s="251" t="s">
        <v>9958</v>
      </c>
      <c r="N1374" s="251" t="s">
        <v>11202</v>
      </c>
      <c r="O1374" s="251">
        <v>3</v>
      </c>
      <c r="Q1374" s="251" t="s">
        <v>11594</v>
      </c>
      <c r="R1374" s="251" t="s">
        <v>10017</v>
      </c>
      <c r="S1374" s="251" t="s">
        <v>52</v>
      </c>
      <c r="T1374" s="251" t="str">
        <f t="shared" si="86"/>
        <v>I0802146811500W070</v>
      </c>
      <c r="W1374" s="251" t="str">
        <f t="shared" si="87"/>
        <v>I080214681150-0W070</v>
      </c>
    </row>
    <row r="1375" spans="1:23" x14ac:dyDescent="0.3">
      <c r="A1375" s="256" t="str">
        <f t="shared" si="84"/>
        <v>I0802146-815510W010-00001</v>
      </c>
      <c r="B1375" s="251" t="s">
        <v>11595</v>
      </c>
      <c r="C1375" s="251" t="s">
        <v>10151</v>
      </c>
      <c r="D1375" s="251" t="s">
        <v>11593</v>
      </c>
      <c r="E1375" s="251" t="s">
        <v>10735</v>
      </c>
      <c r="F1375" s="251" t="s">
        <v>9964</v>
      </c>
      <c r="G1375" s="251" t="s">
        <v>38</v>
      </c>
      <c r="H1375" s="251" t="s">
        <v>11446</v>
      </c>
      <c r="I1375" s="257" t="str">
        <f t="shared" si="85"/>
        <v>-00001</v>
      </c>
      <c r="J1375" s="251">
        <v>1</v>
      </c>
      <c r="K1375" s="251">
        <v>1</v>
      </c>
      <c r="M1375" s="251" t="s">
        <v>10007</v>
      </c>
      <c r="N1375" s="251" t="s">
        <v>11202</v>
      </c>
      <c r="O1375" s="251">
        <v>1</v>
      </c>
      <c r="Q1375" s="251" t="s">
        <v>11595</v>
      </c>
      <c r="R1375" s="251" t="s">
        <v>10017</v>
      </c>
      <c r="S1375" s="251" t="s">
        <v>37</v>
      </c>
      <c r="T1375" s="251" t="str">
        <f t="shared" si="86"/>
        <v>I0802146815510W010</v>
      </c>
      <c r="W1375" s="251" t="str">
        <f t="shared" si="87"/>
        <v>I080214681551-0W010</v>
      </c>
    </row>
    <row r="1376" spans="1:23" x14ac:dyDescent="0.3">
      <c r="A1376" s="256" t="str">
        <f t="shared" si="84"/>
        <v>I0306147-525630K010-00001</v>
      </c>
      <c r="B1376" s="251" t="s">
        <v>11596</v>
      </c>
      <c r="C1376" s="251" t="s">
        <v>9954</v>
      </c>
      <c r="D1376" s="251" t="s">
        <v>11597</v>
      </c>
      <c r="E1376" s="251" t="s">
        <v>10903</v>
      </c>
      <c r="F1376" s="251" t="s">
        <v>9957</v>
      </c>
      <c r="G1376" s="251" t="s">
        <v>749</v>
      </c>
      <c r="H1376" s="251" t="s">
        <v>10163</v>
      </c>
      <c r="I1376" s="257" t="str">
        <f t="shared" si="85"/>
        <v>-00001</v>
      </c>
      <c r="J1376" s="251">
        <v>1</v>
      </c>
      <c r="K1376" s="251">
        <v>1</v>
      </c>
      <c r="M1376" s="251" t="s">
        <v>10007</v>
      </c>
      <c r="N1376" s="251" t="s">
        <v>11202</v>
      </c>
      <c r="O1376" s="251">
        <v>1</v>
      </c>
      <c r="Q1376" s="251" t="s">
        <v>11596</v>
      </c>
      <c r="R1376" s="251" t="s">
        <v>9960</v>
      </c>
      <c r="S1376" s="251" t="s">
        <v>748</v>
      </c>
      <c r="T1376" s="251" t="str">
        <f t="shared" si="86"/>
        <v>I0306147525630K010</v>
      </c>
      <c r="W1376" s="251" t="str">
        <f t="shared" si="87"/>
        <v>I030614752563-0K010</v>
      </c>
    </row>
    <row r="1377" spans="1:23" x14ac:dyDescent="0.3">
      <c r="A1377" s="256" t="str">
        <f t="shared" si="84"/>
        <v>I0306147-811100K520-00004</v>
      </c>
      <c r="B1377" s="251" t="s">
        <v>11598</v>
      </c>
      <c r="C1377" s="251" t="s">
        <v>9954</v>
      </c>
      <c r="D1377" s="251" t="s">
        <v>11597</v>
      </c>
      <c r="E1377" s="251" t="s">
        <v>10903</v>
      </c>
      <c r="F1377" s="251" t="s">
        <v>9962</v>
      </c>
      <c r="G1377" s="251" t="s">
        <v>269</v>
      </c>
      <c r="H1377" s="251" t="s">
        <v>3422</v>
      </c>
      <c r="I1377" s="257" t="str">
        <f t="shared" si="85"/>
        <v>-00004</v>
      </c>
      <c r="J1377" s="251">
        <v>4</v>
      </c>
      <c r="K1377" s="251">
        <v>4</v>
      </c>
      <c r="M1377" s="251" t="s">
        <v>9958</v>
      </c>
      <c r="N1377" s="251" t="s">
        <v>11202</v>
      </c>
      <c r="O1377" s="251">
        <v>4</v>
      </c>
      <c r="Q1377" s="251" t="s">
        <v>11598</v>
      </c>
      <c r="R1377" s="251" t="s">
        <v>9960</v>
      </c>
      <c r="S1377" s="251" t="s">
        <v>7</v>
      </c>
      <c r="T1377" s="251" t="str">
        <f t="shared" si="86"/>
        <v>I0306147811100K520</v>
      </c>
      <c r="W1377" s="251" t="str">
        <f t="shared" si="87"/>
        <v>I030614781110-0K520</v>
      </c>
    </row>
    <row r="1378" spans="1:23" x14ac:dyDescent="0.3">
      <c r="A1378" s="256" t="str">
        <f t="shared" si="84"/>
        <v>I0306147-811100K580-00005</v>
      </c>
      <c r="B1378" s="251" t="s">
        <v>11599</v>
      </c>
      <c r="C1378" s="251" t="s">
        <v>9954</v>
      </c>
      <c r="D1378" s="251" t="s">
        <v>11597</v>
      </c>
      <c r="E1378" s="251" t="s">
        <v>10903</v>
      </c>
      <c r="F1378" s="251" t="s">
        <v>9964</v>
      </c>
      <c r="G1378" s="251" t="s">
        <v>429</v>
      </c>
      <c r="H1378" s="251" t="s">
        <v>3422</v>
      </c>
      <c r="I1378" s="257" t="str">
        <f t="shared" si="85"/>
        <v>-00005</v>
      </c>
      <c r="J1378" s="251">
        <v>5</v>
      </c>
      <c r="K1378" s="251">
        <v>5</v>
      </c>
      <c r="M1378" s="251" t="s">
        <v>9958</v>
      </c>
      <c r="N1378" s="251" t="s">
        <v>11202</v>
      </c>
      <c r="O1378" s="251">
        <v>5</v>
      </c>
      <c r="Q1378" s="251" t="s">
        <v>11599</v>
      </c>
      <c r="R1378" s="251" t="s">
        <v>9960</v>
      </c>
      <c r="S1378" s="251" t="s">
        <v>428</v>
      </c>
      <c r="T1378" s="251" t="str">
        <f t="shared" si="86"/>
        <v>I0306147811100K580</v>
      </c>
      <c r="W1378" s="251" t="str">
        <f t="shared" si="87"/>
        <v>I030614781110-0K580</v>
      </c>
    </row>
    <row r="1379" spans="1:23" x14ac:dyDescent="0.3">
      <c r="A1379" s="256" t="str">
        <f t="shared" si="84"/>
        <v>I0306147-811300K520-00012</v>
      </c>
      <c r="B1379" s="251" t="s">
        <v>11600</v>
      </c>
      <c r="C1379" s="251" t="s">
        <v>9954</v>
      </c>
      <c r="D1379" s="251" t="s">
        <v>11597</v>
      </c>
      <c r="E1379" s="251" t="s">
        <v>10903</v>
      </c>
      <c r="F1379" s="251" t="s">
        <v>9966</v>
      </c>
      <c r="G1379" s="251" t="s">
        <v>277</v>
      </c>
      <c r="H1379" s="251" t="s">
        <v>5101</v>
      </c>
      <c r="I1379" s="257" t="str">
        <f t="shared" si="85"/>
        <v>-00012</v>
      </c>
      <c r="J1379" s="251">
        <v>12</v>
      </c>
      <c r="K1379" s="251">
        <v>12</v>
      </c>
      <c r="M1379" s="251" t="s">
        <v>9958</v>
      </c>
      <c r="N1379" s="251" t="s">
        <v>11202</v>
      </c>
      <c r="O1379" s="251">
        <v>12</v>
      </c>
      <c r="Q1379" s="251" t="s">
        <v>11600</v>
      </c>
      <c r="R1379" s="251" t="s">
        <v>9960</v>
      </c>
      <c r="S1379" s="251" t="s">
        <v>276</v>
      </c>
      <c r="T1379" s="251" t="str">
        <f t="shared" si="86"/>
        <v>I0306147811300K520</v>
      </c>
      <c r="W1379" s="251" t="str">
        <f t="shared" si="87"/>
        <v>I030614781130-0K520</v>
      </c>
    </row>
    <row r="1380" spans="1:23" x14ac:dyDescent="0.3">
      <c r="A1380" s="256" t="str">
        <f t="shared" si="84"/>
        <v>I0306147-811300K580-00017</v>
      </c>
      <c r="B1380" s="251" t="s">
        <v>11601</v>
      </c>
      <c r="C1380" s="251" t="s">
        <v>9954</v>
      </c>
      <c r="D1380" s="251" t="s">
        <v>11597</v>
      </c>
      <c r="E1380" s="251" t="s">
        <v>10903</v>
      </c>
      <c r="F1380" s="251" t="s">
        <v>9968</v>
      </c>
      <c r="G1380" s="251" t="s">
        <v>434</v>
      </c>
      <c r="H1380" s="251" t="s">
        <v>5101</v>
      </c>
      <c r="I1380" s="257" t="str">
        <f t="shared" si="85"/>
        <v>-00017</v>
      </c>
      <c r="J1380" s="251">
        <v>17</v>
      </c>
      <c r="K1380" s="251">
        <v>17</v>
      </c>
      <c r="M1380" s="251" t="s">
        <v>9958</v>
      </c>
      <c r="N1380" s="251" t="s">
        <v>11202</v>
      </c>
      <c r="O1380" s="251">
        <v>17</v>
      </c>
      <c r="Q1380" s="251" t="s">
        <v>11601</v>
      </c>
      <c r="R1380" s="251" t="s">
        <v>9960</v>
      </c>
      <c r="S1380" s="251" t="s">
        <v>433</v>
      </c>
      <c r="T1380" s="251" t="str">
        <f t="shared" si="86"/>
        <v>I0306147811300K580</v>
      </c>
      <c r="W1380" s="251" t="str">
        <f t="shared" si="87"/>
        <v>I030614781130-0K580</v>
      </c>
    </row>
    <row r="1381" spans="1:23" x14ac:dyDescent="0.3">
      <c r="A1381" s="256" t="str">
        <f t="shared" si="84"/>
        <v>I0306147-811500K520-00005</v>
      </c>
      <c r="B1381" s="251" t="s">
        <v>11602</v>
      </c>
      <c r="C1381" s="251" t="s">
        <v>9954</v>
      </c>
      <c r="D1381" s="251" t="s">
        <v>11597</v>
      </c>
      <c r="E1381" s="251" t="s">
        <v>10903</v>
      </c>
      <c r="F1381" s="251" t="s">
        <v>9970</v>
      </c>
      <c r="G1381" s="251" t="s">
        <v>280</v>
      </c>
      <c r="H1381" s="251" t="s">
        <v>3429</v>
      </c>
      <c r="I1381" s="257" t="str">
        <f t="shared" si="85"/>
        <v>-00005</v>
      </c>
      <c r="J1381" s="251">
        <v>5</v>
      </c>
      <c r="K1381" s="251">
        <v>5</v>
      </c>
      <c r="M1381" s="251" t="s">
        <v>9958</v>
      </c>
      <c r="N1381" s="251" t="s">
        <v>11202</v>
      </c>
      <c r="O1381" s="251">
        <v>5</v>
      </c>
      <c r="Q1381" s="251" t="s">
        <v>11602</v>
      </c>
      <c r="R1381" s="251" t="s">
        <v>9960</v>
      </c>
      <c r="S1381" s="251" t="s">
        <v>12</v>
      </c>
      <c r="T1381" s="251" t="str">
        <f t="shared" si="86"/>
        <v>I0306147811500K520</v>
      </c>
      <c r="W1381" s="251" t="str">
        <f t="shared" si="87"/>
        <v>I030614781150-0K520</v>
      </c>
    </row>
    <row r="1382" spans="1:23" x14ac:dyDescent="0.3">
      <c r="A1382" s="256" t="str">
        <f t="shared" si="84"/>
        <v>I0306147-811500K580-00011</v>
      </c>
      <c r="B1382" s="251" t="s">
        <v>11603</v>
      </c>
      <c r="C1382" s="251" t="s">
        <v>9954</v>
      </c>
      <c r="D1382" s="251" t="s">
        <v>11597</v>
      </c>
      <c r="E1382" s="251" t="s">
        <v>10903</v>
      </c>
      <c r="F1382" s="251" t="s">
        <v>9972</v>
      </c>
      <c r="G1382" s="251" t="s">
        <v>437</v>
      </c>
      <c r="H1382" s="251" t="s">
        <v>3429</v>
      </c>
      <c r="I1382" s="257" t="str">
        <f t="shared" si="85"/>
        <v>-00011</v>
      </c>
      <c r="J1382" s="251">
        <v>11</v>
      </c>
      <c r="K1382" s="251">
        <v>11</v>
      </c>
      <c r="M1382" s="251" t="s">
        <v>9958</v>
      </c>
      <c r="N1382" s="251" t="s">
        <v>11202</v>
      </c>
      <c r="O1382" s="251">
        <v>11</v>
      </c>
      <c r="Q1382" s="251" t="s">
        <v>11603</v>
      </c>
      <c r="R1382" s="251" t="s">
        <v>9960</v>
      </c>
      <c r="S1382" s="251" t="s">
        <v>436</v>
      </c>
      <c r="T1382" s="251" t="str">
        <f t="shared" si="86"/>
        <v>I0306147811500K580</v>
      </c>
      <c r="W1382" s="251" t="str">
        <f t="shared" si="87"/>
        <v>I030614781150-0K580</v>
      </c>
    </row>
    <row r="1383" spans="1:23" x14ac:dyDescent="0.3">
      <c r="A1383" s="256" t="str">
        <f t="shared" si="84"/>
        <v>I0306147-811700K520-00013</v>
      </c>
      <c r="B1383" s="251" t="s">
        <v>11604</v>
      </c>
      <c r="C1383" s="251" t="s">
        <v>9954</v>
      </c>
      <c r="D1383" s="251" t="s">
        <v>11597</v>
      </c>
      <c r="E1383" s="251" t="s">
        <v>10903</v>
      </c>
      <c r="F1383" s="251" t="s">
        <v>9974</v>
      </c>
      <c r="G1383" s="251" t="s">
        <v>285</v>
      </c>
      <c r="H1383" s="251" t="s">
        <v>5102</v>
      </c>
      <c r="I1383" s="257" t="str">
        <f t="shared" si="85"/>
        <v>-00013</v>
      </c>
      <c r="J1383" s="251">
        <v>13</v>
      </c>
      <c r="K1383" s="251">
        <v>13</v>
      </c>
      <c r="M1383" s="251" t="s">
        <v>9958</v>
      </c>
      <c r="N1383" s="251" t="s">
        <v>11202</v>
      </c>
      <c r="O1383" s="251">
        <v>13</v>
      </c>
      <c r="Q1383" s="251" t="s">
        <v>11604</v>
      </c>
      <c r="R1383" s="251" t="s">
        <v>9960</v>
      </c>
      <c r="S1383" s="251" t="s">
        <v>284</v>
      </c>
      <c r="T1383" s="251" t="str">
        <f t="shared" si="86"/>
        <v>I0306147811700K520</v>
      </c>
      <c r="W1383" s="251" t="str">
        <f t="shared" si="87"/>
        <v>I030614781170-0K520</v>
      </c>
    </row>
    <row r="1384" spans="1:23" x14ac:dyDescent="0.3">
      <c r="A1384" s="256" t="str">
        <f t="shared" si="84"/>
        <v>I0306147-811700K580-00019</v>
      </c>
      <c r="B1384" s="251" t="s">
        <v>11605</v>
      </c>
      <c r="C1384" s="251" t="s">
        <v>9954</v>
      </c>
      <c r="D1384" s="251" t="s">
        <v>11597</v>
      </c>
      <c r="E1384" s="251" t="s">
        <v>10903</v>
      </c>
      <c r="F1384" s="251" t="s">
        <v>9976</v>
      </c>
      <c r="G1384" s="251" t="s">
        <v>442</v>
      </c>
      <c r="H1384" s="251" t="s">
        <v>5102</v>
      </c>
      <c r="I1384" s="257" t="str">
        <f t="shared" si="85"/>
        <v>-00019</v>
      </c>
      <c r="J1384" s="251">
        <v>19</v>
      </c>
      <c r="K1384" s="251">
        <v>19</v>
      </c>
      <c r="M1384" s="251" t="s">
        <v>9958</v>
      </c>
      <c r="N1384" s="251" t="s">
        <v>11202</v>
      </c>
      <c r="O1384" s="251">
        <v>19</v>
      </c>
      <c r="Q1384" s="251" t="s">
        <v>11605</v>
      </c>
      <c r="R1384" s="251" t="s">
        <v>9960</v>
      </c>
      <c r="S1384" s="251" t="s">
        <v>441</v>
      </c>
      <c r="T1384" s="251" t="str">
        <f t="shared" si="86"/>
        <v>I0306147811700K580</v>
      </c>
      <c r="W1384" s="251" t="str">
        <f t="shared" si="87"/>
        <v>I030614781170-0K580</v>
      </c>
    </row>
    <row r="1385" spans="1:23" x14ac:dyDescent="0.3">
      <c r="A1385" s="256" t="str">
        <f t="shared" si="84"/>
        <v>I0306147-815500K210-00003</v>
      </c>
      <c r="B1385" s="251" t="s">
        <v>11606</v>
      </c>
      <c r="C1385" s="251" t="s">
        <v>9954</v>
      </c>
      <c r="D1385" s="251" t="s">
        <v>11597</v>
      </c>
      <c r="E1385" s="251" t="s">
        <v>10903</v>
      </c>
      <c r="F1385" s="251" t="s">
        <v>9978</v>
      </c>
      <c r="G1385" s="251" t="s">
        <v>654</v>
      </c>
      <c r="H1385" s="251" t="s">
        <v>5202</v>
      </c>
      <c r="I1385" s="257" t="str">
        <f t="shared" si="85"/>
        <v>-00003</v>
      </c>
      <c r="J1385" s="251">
        <v>3</v>
      </c>
      <c r="K1385" s="251">
        <v>3</v>
      </c>
      <c r="M1385" s="251" t="s">
        <v>9958</v>
      </c>
      <c r="N1385" s="251" t="s">
        <v>11202</v>
      </c>
      <c r="O1385" s="251">
        <v>3</v>
      </c>
      <c r="Q1385" s="251" t="s">
        <v>11606</v>
      </c>
      <c r="R1385" s="251" t="s">
        <v>9960</v>
      </c>
      <c r="S1385" s="251" t="s">
        <v>653</v>
      </c>
      <c r="T1385" s="251" t="str">
        <f t="shared" si="86"/>
        <v>I0306147815500K210</v>
      </c>
      <c r="W1385" s="251" t="str">
        <f t="shared" si="87"/>
        <v>I030614781550-0K210</v>
      </c>
    </row>
    <row r="1386" spans="1:23" x14ac:dyDescent="0.3">
      <c r="A1386" s="256" t="str">
        <f t="shared" si="84"/>
        <v>I0306147-815500K240-00004</v>
      </c>
      <c r="B1386" s="251" t="s">
        <v>11607</v>
      </c>
      <c r="C1386" s="251" t="s">
        <v>9954</v>
      </c>
      <c r="D1386" s="251" t="s">
        <v>11597</v>
      </c>
      <c r="E1386" s="251" t="s">
        <v>10903</v>
      </c>
      <c r="F1386" s="251" t="s">
        <v>9980</v>
      </c>
      <c r="G1386" s="251" t="s">
        <v>727</v>
      </c>
      <c r="H1386" s="251" t="s">
        <v>5202</v>
      </c>
      <c r="I1386" s="257" t="str">
        <f t="shared" si="85"/>
        <v>-00004</v>
      </c>
      <c r="J1386" s="251">
        <v>4</v>
      </c>
      <c r="K1386" s="251">
        <v>4</v>
      </c>
      <c r="M1386" s="251" t="s">
        <v>9958</v>
      </c>
      <c r="N1386" s="251" t="s">
        <v>11202</v>
      </c>
      <c r="O1386" s="251">
        <v>4</v>
      </c>
      <c r="Q1386" s="251" t="s">
        <v>11607</v>
      </c>
      <c r="R1386" s="251" t="s">
        <v>9960</v>
      </c>
      <c r="S1386" s="251" t="s">
        <v>726</v>
      </c>
      <c r="T1386" s="251" t="str">
        <f t="shared" si="86"/>
        <v>I0306147815500K240</v>
      </c>
      <c r="W1386" s="251" t="str">
        <f t="shared" si="87"/>
        <v>I030614781550-0K240</v>
      </c>
    </row>
    <row r="1387" spans="1:23" x14ac:dyDescent="0.3">
      <c r="A1387" s="256" t="str">
        <f t="shared" si="84"/>
        <v>I0306147-815510D891-00001</v>
      </c>
      <c r="B1387" s="251" t="s">
        <v>11608</v>
      </c>
      <c r="C1387" s="251" t="s">
        <v>9954</v>
      </c>
      <c r="D1387" s="251" t="s">
        <v>11597</v>
      </c>
      <c r="E1387" s="251" t="s">
        <v>10903</v>
      </c>
      <c r="F1387" s="251" t="s">
        <v>9982</v>
      </c>
      <c r="G1387" s="251" t="s">
        <v>3522</v>
      </c>
      <c r="H1387" s="251" t="s">
        <v>3436</v>
      </c>
      <c r="I1387" s="257" t="str">
        <f t="shared" si="85"/>
        <v>-00001</v>
      </c>
      <c r="J1387" s="251">
        <v>1</v>
      </c>
      <c r="K1387" s="251">
        <v>1</v>
      </c>
      <c r="M1387" s="251" t="s">
        <v>9993</v>
      </c>
      <c r="N1387" s="251" t="s">
        <v>11202</v>
      </c>
      <c r="O1387" s="251">
        <v>1</v>
      </c>
      <c r="Q1387" s="251" t="s">
        <v>11608</v>
      </c>
      <c r="R1387" s="251" t="s">
        <v>9960</v>
      </c>
      <c r="S1387" s="251" t="s">
        <v>3521</v>
      </c>
      <c r="T1387" s="251" t="str">
        <f t="shared" si="86"/>
        <v>I0306147815510D891</v>
      </c>
      <c r="W1387" s="251" t="str">
        <f t="shared" si="87"/>
        <v>I030614781551-0D891</v>
      </c>
    </row>
    <row r="1388" spans="1:23" x14ac:dyDescent="0.3">
      <c r="A1388" s="256" t="str">
        <f t="shared" si="84"/>
        <v>I0306147-815510K240-00006</v>
      </c>
      <c r="B1388" s="251" t="s">
        <v>11609</v>
      </c>
      <c r="C1388" s="251" t="s">
        <v>9954</v>
      </c>
      <c r="D1388" s="251" t="s">
        <v>11597</v>
      </c>
      <c r="E1388" s="251" t="s">
        <v>10903</v>
      </c>
      <c r="F1388" s="251" t="s">
        <v>9984</v>
      </c>
      <c r="G1388" s="251" t="s">
        <v>740</v>
      </c>
      <c r="H1388" s="251" t="s">
        <v>3436</v>
      </c>
      <c r="I1388" s="257" t="str">
        <f t="shared" si="85"/>
        <v>-00006</v>
      </c>
      <c r="J1388" s="251">
        <v>6</v>
      </c>
      <c r="K1388" s="251">
        <v>6</v>
      </c>
      <c r="M1388" s="251" t="s">
        <v>9958</v>
      </c>
      <c r="N1388" s="251" t="s">
        <v>11202</v>
      </c>
      <c r="O1388" s="251">
        <v>6</v>
      </c>
      <c r="Q1388" s="251" t="s">
        <v>11609</v>
      </c>
      <c r="R1388" s="251" t="s">
        <v>9960</v>
      </c>
      <c r="S1388" s="251" t="s">
        <v>9</v>
      </c>
      <c r="T1388" s="251" t="str">
        <f t="shared" si="86"/>
        <v>I0306147815510K240</v>
      </c>
      <c r="W1388" s="251" t="str">
        <f t="shared" si="87"/>
        <v>I030614781551-0K240</v>
      </c>
    </row>
    <row r="1389" spans="1:23" x14ac:dyDescent="0.3">
      <c r="A1389" s="256" t="str">
        <f t="shared" si="84"/>
        <v>I0306147-815600D890-00001</v>
      </c>
      <c r="B1389" s="251" t="s">
        <v>11610</v>
      </c>
      <c r="C1389" s="251" t="s">
        <v>9954</v>
      </c>
      <c r="D1389" s="251" t="s">
        <v>11597</v>
      </c>
      <c r="E1389" s="251" t="s">
        <v>10903</v>
      </c>
      <c r="F1389" s="251" t="s">
        <v>9986</v>
      </c>
      <c r="G1389" s="251" t="s">
        <v>823</v>
      </c>
      <c r="H1389" s="251" t="s">
        <v>5204</v>
      </c>
      <c r="I1389" s="257" t="str">
        <f t="shared" si="85"/>
        <v>-00001</v>
      </c>
      <c r="J1389" s="251">
        <v>1</v>
      </c>
      <c r="K1389" s="251">
        <v>1</v>
      </c>
      <c r="M1389" s="251" t="s">
        <v>9993</v>
      </c>
      <c r="N1389" s="251" t="s">
        <v>11202</v>
      </c>
      <c r="O1389" s="251">
        <v>1</v>
      </c>
      <c r="Q1389" s="251" t="s">
        <v>11610</v>
      </c>
      <c r="R1389" s="251" t="s">
        <v>9960</v>
      </c>
      <c r="S1389" s="251" t="s">
        <v>822</v>
      </c>
      <c r="T1389" s="251" t="str">
        <f t="shared" si="86"/>
        <v>I0306147815600D890</v>
      </c>
      <c r="W1389" s="251" t="str">
        <f t="shared" si="87"/>
        <v>I030614781560-0D890</v>
      </c>
    </row>
    <row r="1390" spans="1:23" x14ac:dyDescent="0.3">
      <c r="A1390" s="256" t="str">
        <f t="shared" si="84"/>
        <v>I0306147-815600K210-00005</v>
      </c>
      <c r="B1390" s="251" t="s">
        <v>11611</v>
      </c>
      <c r="C1390" s="251" t="s">
        <v>9954</v>
      </c>
      <c r="D1390" s="251" t="s">
        <v>11597</v>
      </c>
      <c r="E1390" s="251" t="s">
        <v>10903</v>
      </c>
      <c r="F1390" s="251" t="s">
        <v>9988</v>
      </c>
      <c r="G1390" s="251" t="s">
        <v>670</v>
      </c>
      <c r="H1390" s="251" t="s">
        <v>5204</v>
      </c>
      <c r="I1390" s="257" t="str">
        <f t="shared" si="85"/>
        <v>-00005</v>
      </c>
      <c r="J1390" s="251">
        <v>5</v>
      </c>
      <c r="K1390" s="251">
        <v>5</v>
      </c>
      <c r="M1390" s="251" t="s">
        <v>9958</v>
      </c>
      <c r="N1390" s="251" t="s">
        <v>11202</v>
      </c>
      <c r="O1390" s="251">
        <v>5</v>
      </c>
      <c r="Q1390" s="251" t="s">
        <v>11611</v>
      </c>
      <c r="R1390" s="251" t="s">
        <v>9960</v>
      </c>
      <c r="S1390" s="251" t="s">
        <v>13</v>
      </c>
      <c r="T1390" s="251" t="str">
        <f t="shared" si="86"/>
        <v>I0306147815600K210</v>
      </c>
      <c r="W1390" s="251" t="str">
        <f t="shared" si="87"/>
        <v>I030614781560-0K210</v>
      </c>
    </row>
    <row r="1391" spans="1:23" x14ac:dyDescent="0.3">
      <c r="A1391" s="256" t="str">
        <f t="shared" si="84"/>
        <v>I0306147-815600K240-00004</v>
      </c>
      <c r="B1391" s="251" t="s">
        <v>11612</v>
      </c>
      <c r="C1391" s="251" t="s">
        <v>9954</v>
      </c>
      <c r="D1391" s="251" t="s">
        <v>11597</v>
      </c>
      <c r="E1391" s="251" t="s">
        <v>10903</v>
      </c>
      <c r="F1391" s="251" t="s">
        <v>9990</v>
      </c>
      <c r="G1391" s="251" t="s">
        <v>744</v>
      </c>
      <c r="H1391" s="251" t="s">
        <v>5204</v>
      </c>
      <c r="I1391" s="257" t="str">
        <f t="shared" si="85"/>
        <v>-00004</v>
      </c>
      <c r="J1391" s="251">
        <v>4</v>
      </c>
      <c r="K1391" s="251">
        <v>4</v>
      </c>
      <c r="M1391" s="251" t="s">
        <v>9958</v>
      </c>
      <c r="N1391" s="251" t="s">
        <v>11202</v>
      </c>
      <c r="O1391" s="251">
        <v>4</v>
      </c>
      <c r="Q1391" s="251" t="s">
        <v>11612</v>
      </c>
      <c r="R1391" s="251" t="s">
        <v>9960</v>
      </c>
      <c r="S1391" s="251" t="s">
        <v>743</v>
      </c>
      <c r="T1391" s="251" t="str">
        <f t="shared" si="86"/>
        <v>I0306147815600K240</v>
      </c>
      <c r="W1391" s="251" t="str">
        <f t="shared" si="87"/>
        <v>I030614781560-0K240</v>
      </c>
    </row>
    <row r="1392" spans="1:23" x14ac:dyDescent="0.3">
      <c r="A1392" s="256" t="str">
        <f t="shared" si="84"/>
        <v>I0306147-815600K590-00003</v>
      </c>
      <c r="B1392" s="251" t="s">
        <v>11613</v>
      </c>
      <c r="C1392" s="251" t="s">
        <v>9954</v>
      </c>
      <c r="D1392" s="251" t="s">
        <v>11597</v>
      </c>
      <c r="E1392" s="251" t="s">
        <v>10903</v>
      </c>
      <c r="F1392" s="251" t="s">
        <v>9992</v>
      </c>
      <c r="G1392" s="251" t="s">
        <v>3386</v>
      </c>
      <c r="H1392" s="251" t="s">
        <v>5204</v>
      </c>
      <c r="I1392" s="257" t="str">
        <f t="shared" si="85"/>
        <v>-00003</v>
      </c>
      <c r="J1392" s="251">
        <v>3</v>
      </c>
      <c r="K1392" s="251">
        <v>3</v>
      </c>
      <c r="M1392" s="251" t="s">
        <v>9958</v>
      </c>
      <c r="N1392" s="251" t="s">
        <v>11202</v>
      </c>
      <c r="O1392" s="251">
        <v>3</v>
      </c>
      <c r="Q1392" s="251" t="s">
        <v>11613</v>
      </c>
      <c r="R1392" s="251" t="s">
        <v>9960</v>
      </c>
      <c r="S1392" s="251" t="s">
        <v>3370</v>
      </c>
      <c r="T1392" s="251" t="str">
        <f t="shared" si="86"/>
        <v>I0306147815600K590</v>
      </c>
      <c r="W1392" s="251" t="str">
        <f t="shared" si="87"/>
        <v>I030614781560-0K590</v>
      </c>
    </row>
    <row r="1393" spans="1:23" x14ac:dyDescent="0.3">
      <c r="A1393" s="256" t="str">
        <f t="shared" si="84"/>
        <v>I0306147-815610K240-00008</v>
      </c>
      <c r="B1393" s="251" t="s">
        <v>11614</v>
      </c>
      <c r="C1393" s="251" t="s">
        <v>9954</v>
      </c>
      <c r="D1393" s="251" t="s">
        <v>11597</v>
      </c>
      <c r="E1393" s="251" t="s">
        <v>10903</v>
      </c>
      <c r="F1393" s="251" t="s">
        <v>9995</v>
      </c>
      <c r="G1393" s="251" t="s">
        <v>753</v>
      </c>
      <c r="H1393" s="251" t="s">
        <v>3443</v>
      </c>
      <c r="I1393" s="257" t="str">
        <f t="shared" si="85"/>
        <v>-00008</v>
      </c>
      <c r="J1393" s="251">
        <v>8</v>
      </c>
      <c r="K1393" s="251">
        <v>8</v>
      </c>
      <c r="M1393" s="251" t="s">
        <v>9958</v>
      </c>
      <c r="N1393" s="251" t="s">
        <v>11202</v>
      </c>
      <c r="O1393" s="251">
        <v>8</v>
      </c>
      <c r="Q1393" s="251" t="s">
        <v>11614</v>
      </c>
      <c r="R1393" s="251" t="s">
        <v>9960</v>
      </c>
      <c r="S1393" s="251" t="s">
        <v>10</v>
      </c>
      <c r="T1393" s="251" t="str">
        <f t="shared" si="86"/>
        <v>I0306147815610K240</v>
      </c>
      <c r="W1393" s="251" t="str">
        <f t="shared" si="87"/>
        <v>I030614781561-0K240</v>
      </c>
    </row>
    <row r="1394" spans="1:23" x14ac:dyDescent="0.3">
      <c r="A1394" s="256" t="str">
        <f t="shared" si="84"/>
        <v>I0306147-815800K260-00001</v>
      </c>
      <c r="B1394" s="251" t="s">
        <v>11615</v>
      </c>
      <c r="C1394" s="251" t="s">
        <v>9954</v>
      </c>
      <c r="D1394" s="251" t="s">
        <v>11597</v>
      </c>
      <c r="E1394" s="251" t="s">
        <v>10903</v>
      </c>
      <c r="F1394" s="251" t="s">
        <v>9997</v>
      </c>
      <c r="G1394" s="251" t="s">
        <v>3387</v>
      </c>
      <c r="H1394" s="251" t="s">
        <v>758</v>
      </c>
      <c r="I1394" s="257" t="str">
        <f t="shared" si="85"/>
        <v>-00001</v>
      </c>
      <c r="J1394" s="251">
        <v>1</v>
      </c>
      <c r="K1394" s="251">
        <v>1</v>
      </c>
      <c r="M1394" s="251" t="s">
        <v>9993</v>
      </c>
      <c r="N1394" s="251" t="s">
        <v>11202</v>
      </c>
      <c r="O1394" s="251">
        <v>1</v>
      </c>
      <c r="Q1394" s="251" t="s">
        <v>11615</v>
      </c>
      <c r="R1394" s="251" t="s">
        <v>9960</v>
      </c>
      <c r="S1394" s="251" t="s">
        <v>3374</v>
      </c>
      <c r="T1394" s="251" t="str">
        <f t="shared" si="86"/>
        <v>I0306147815800K260</v>
      </c>
      <c r="W1394" s="251" t="str">
        <f t="shared" si="87"/>
        <v>I030614781580-0K260</v>
      </c>
    </row>
    <row r="1395" spans="1:23" x14ac:dyDescent="0.3">
      <c r="A1395" s="256" t="str">
        <f t="shared" si="84"/>
        <v>I0306147-815810K050-00004</v>
      </c>
      <c r="B1395" s="251" t="s">
        <v>11616</v>
      </c>
      <c r="C1395" s="251" t="s">
        <v>9954</v>
      </c>
      <c r="D1395" s="251" t="s">
        <v>11597</v>
      </c>
      <c r="E1395" s="251" t="s">
        <v>10903</v>
      </c>
      <c r="F1395" s="251" t="s">
        <v>10000</v>
      </c>
      <c r="G1395" s="251" t="s">
        <v>763</v>
      </c>
      <c r="H1395" s="251" t="s">
        <v>5218</v>
      </c>
      <c r="I1395" s="257" t="str">
        <f t="shared" si="85"/>
        <v>-00004</v>
      </c>
      <c r="J1395" s="251">
        <v>4</v>
      </c>
      <c r="K1395" s="251">
        <v>4</v>
      </c>
      <c r="M1395" s="251" t="s">
        <v>9958</v>
      </c>
      <c r="N1395" s="251" t="s">
        <v>11202</v>
      </c>
      <c r="O1395" s="251">
        <v>4</v>
      </c>
      <c r="Q1395" s="251" t="s">
        <v>11616</v>
      </c>
      <c r="R1395" s="251" t="s">
        <v>9960</v>
      </c>
      <c r="S1395" s="251" t="s">
        <v>762</v>
      </c>
      <c r="T1395" s="251" t="str">
        <f t="shared" si="86"/>
        <v>I0306147815810K050</v>
      </c>
      <c r="W1395" s="251" t="str">
        <f t="shared" si="87"/>
        <v>I030614781581-0K050</v>
      </c>
    </row>
    <row r="1396" spans="1:23" x14ac:dyDescent="0.3">
      <c r="A1396" s="256" t="str">
        <f t="shared" si="84"/>
        <v>I0306147-815900K050-00004</v>
      </c>
      <c r="B1396" s="251" t="s">
        <v>11617</v>
      </c>
      <c r="C1396" s="251" t="s">
        <v>9954</v>
      </c>
      <c r="D1396" s="251" t="s">
        <v>11597</v>
      </c>
      <c r="E1396" s="251" t="s">
        <v>10903</v>
      </c>
      <c r="F1396" s="251" t="s">
        <v>10002</v>
      </c>
      <c r="G1396" s="251" t="s">
        <v>767</v>
      </c>
      <c r="H1396" s="251" t="s">
        <v>770</v>
      </c>
      <c r="I1396" s="257" t="str">
        <f t="shared" si="85"/>
        <v>-00004</v>
      </c>
      <c r="J1396" s="251">
        <v>4</v>
      </c>
      <c r="K1396" s="251">
        <v>4</v>
      </c>
      <c r="M1396" s="251" t="s">
        <v>9958</v>
      </c>
      <c r="N1396" s="251" t="s">
        <v>11202</v>
      </c>
      <c r="O1396" s="251">
        <v>4</v>
      </c>
      <c r="Q1396" s="251" t="s">
        <v>11617</v>
      </c>
      <c r="R1396" s="251" t="s">
        <v>9960</v>
      </c>
      <c r="S1396" s="251" t="s">
        <v>766</v>
      </c>
      <c r="T1396" s="251" t="str">
        <f t="shared" si="86"/>
        <v>I0306147815900K050</v>
      </c>
      <c r="W1396" s="251" t="str">
        <f t="shared" si="87"/>
        <v>I030614781590-0K050</v>
      </c>
    </row>
    <row r="1397" spans="1:23" x14ac:dyDescent="0.3">
      <c r="A1397" s="256" t="str">
        <f t="shared" si="84"/>
        <v>I0306147-815900K260-00001</v>
      </c>
      <c r="B1397" s="251" t="s">
        <v>11618</v>
      </c>
      <c r="C1397" s="251" t="s">
        <v>9954</v>
      </c>
      <c r="D1397" s="251" t="s">
        <v>11597</v>
      </c>
      <c r="E1397" s="251" t="s">
        <v>10903</v>
      </c>
      <c r="F1397" s="251" t="s">
        <v>10005</v>
      </c>
      <c r="G1397" s="251" t="s">
        <v>3388</v>
      </c>
      <c r="H1397" s="251" t="s">
        <v>770</v>
      </c>
      <c r="I1397" s="257" t="str">
        <f t="shared" si="85"/>
        <v>-00001</v>
      </c>
      <c r="J1397" s="251">
        <v>1</v>
      </c>
      <c r="K1397" s="251">
        <v>1</v>
      </c>
      <c r="M1397" s="251" t="s">
        <v>9993</v>
      </c>
      <c r="N1397" s="251" t="s">
        <v>11202</v>
      </c>
      <c r="O1397" s="251">
        <v>1</v>
      </c>
      <c r="Q1397" s="251" t="s">
        <v>11618</v>
      </c>
      <c r="R1397" s="251" t="s">
        <v>9960</v>
      </c>
      <c r="S1397" s="251" t="s">
        <v>3377</v>
      </c>
      <c r="T1397" s="251" t="str">
        <f t="shared" si="86"/>
        <v>I0306147815900K260</v>
      </c>
      <c r="W1397" s="251" t="str">
        <f t="shared" si="87"/>
        <v>I030614781590-0K260</v>
      </c>
    </row>
    <row r="1398" spans="1:23" x14ac:dyDescent="0.3">
      <c r="A1398" s="256" t="str">
        <f t="shared" si="84"/>
        <v>I0306147-815910K050-00007</v>
      </c>
      <c r="B1398" s="251" t="s">
        <v>11619</v>
      </c>
      <c r="C1398" s="251" t="s">
        <v>9954</v>
      </c>
      <c r="D1398" s="251" t="s">
        <v>11597</v>
      </c>
      <c r="E1398" s="251" t="s">
        <v>10903</v>
      </c>
      <c r="F1398" s="251" t="s">
        <v>10009</v>
      </c>
      <c r="G1398" s="251" t="s">
        <v>777</v>
      </c>
      <c r="H1398" s="251" t="s">
        <v>5219</v>
      </c>
      <c r="I1398" s="257" t="str">
        <f t="shared" si="85"/>
        <v>-00007</v>
      </c>
      <c r="J1398" s="251">
        <v>7</v>
      </c>
      <c r="K1398" s="251">
        <v>7</v>
      </c>
      <c r="M1398" s="251" t="s">
        <v>9958</v>
      </c>
      <c r="N1398" s="251" t="s">
        <v>11202</v>
      </c>
      <c r="O1398" s="251">
        <v>7</v>
      </c>
      <c r="Q1398" s="251" t="s">
        <v>11619</v>
      </c>
      <c r="R1398" s="251" t="s">
        <v>9960</v>
      </c>
      <c r="S1398" s="251" t="s">
        <v>776</v>
      </c>
      <c r="T1398" s="251" t="str">
        <f t="shared" si="86"/>
        <v>I0306147815910K050</v>
      </c>
      <c r="W1398" s="251" t="str">
        <f t="shared" si="87"/>
        <v>I030614781591-0K050</v>
      </c>
    </row>
    <row r="1399" spans="1:23" x14ac:dyDescent="0.3">
      <c r="A1399" s="256" t="str">
        <f t="shared" si="84"/>
        <v>I0306147-9008081116-00001</v>
      </c>
      <c r="B1399" s="251" t="s">
        <v>11620</v>
      </c>
      <c r="C1399" s="251" t="s">
        <v>9954</v>
      </c>
      <c r="D1399" s="251" t="s">
        <v>11597</v>
      </c>
      <c r="E1399" s="251" t="s">
        <v>10903</v>
      </c>
      <c r="F1399" s="251" t="s">
        <v>10012</v>
      </c>
      <c r="G1399" s="251" t="s">
        <v>934</v>
      </c>
      <c r="H1399" s="251" t="s">
        <v>3393</v>
      </c>
      <c r="I1399" s="257" t="str">
        <f t="shared" si="85"/>
        <v>-00001</v>
      </c>
      <c r="J1399" s="251">
        <v>1</v>
      </c>
      <c r="K1399" s="251">
        <v>1</v>
      </c>
      <c r="M1399" s="251" t="s">
        <v>10007</v>
      </c>
      <c r="N1399" s="251" t="s">
        <v>11202</v>
      </c>
      <c r="O1399" s="251">
        <v>1</v>
      </c>
      <c r="Q1399" s="251" t="s">
        <v>11620</v>
      </c>
      <c r="R1399" s="251" t="s">
        <v>9960</v>
      </c>
      <c r="S1399" s="251">
        <v>9008081116</v>
      </c>
      <c r="T1399" s="251" t="str">
        <f t="shared" si="86"/>
        <v>I03061479008081116</v>
      </c>
      <c r="W1399" s="251" t="str">
        <f t="shared" si="87"/>
        <v>I030614790080-81116</v>
      </c>
    </row>
    <row r="1400" spans="1:23" x14ac:dyDescent="0.3">
      <c r="A1400" s="256" t="str">
        <f t="shared" si="84"/>
        <v>I0306147-9098113087-00001</v>
      </c>
      <c r="B1400" s="251" t="s">
        <v>11621</v>
      </c>
      <c r="C1400" s="251" t="s">
        <v>9954</v>
      </c>
      <c r="D1400" s="251" t="s">
        <v>11597</v>
      </c>
      <c r="E1400" s="251" t="s">
        <v>10903</v>
      </c>
      <c r="F1400" s="251" t="s">
        <v>10188</v>
      </c>
      <c r="G1400" s="251" t="s">
        <v>939</v>
      </c>
      <c r="H1400" s="251" t="s">
        <v>3393</v>
      </c>
      <c r="I1400" s="257" t="str">
        <f t="shared" si="85"/>
        <v>-00001</v>
      </c>
      <c r="J1400" s="251">
        <v>1</v>
      </c>
      <c r="K1400" s="251">
        <v>1</v>
      </c>
      <c r="M1400" s="251" t="s">
        <v>10003</v>
      </c>
      <c r="N1400" s="251" t="s">
        <v>11202</v>
      </c>
      <c r="O1400" s="251">
        <v>1</v>
      </c>
      <c r="Q1400" s="251" t="s">
        <v>11621</v>
      </c>
      <c r="R1400" s="251" t="s">
        <v>9960</v>
      </c>
      <c r="S1400" s="251">
        <v>9098113087</v>
      </c>
      <c r="T1400" s="251" t="str">
        <f t="shared" si="86"/>
        <v>I03061479098113087</v>
      </c>
      <c r="W1400" s="251" t="str">
        <f t="shared" si="87"/>
        <v>I030614790981-13087</v>
      </c>
    </row>
    <row r="1401" spans="1:23" x14ac:dyDescent="0.3">
      <c r="A1401" s="256" t="str">
        <f t="shared" si="84"/>
        <v>I0306147-9098114011-00001</v>
      </c>
      <c r="B1401" s="251" t="s">
        <v>11622</v>
      </c>
      <c r="C1401" s="251" t="s">
        <v>9954</v>
      </c>
      <c r="D1401" s="251" t="s">
        <v>11597</v>
      </c>
      <c r="E1401" s="251" t="s">
        <v>10903</v>
      </c>
      <c r="F1401" s="251" t="s">
        <v>10190</v>
      </c>
      <c r="G1401" s="251" t="s">
        <v>930</v>
      </c>
      <c r="H1401" s="251" t="s">
        <v>10720</v>
      </c>
      <c r="I1401" s="257" t="str">
        <f t="shared" si="85"/>
        <v>-00001</v>
      </c>
      <c r="J1401" s="251">
        <v>1</v>
      </c>
      <c r="K1401" s="251">
        <v>1</v>
      </c>
      <c r="M1401" s="251" t="s">
        <v>10007</v>
      </c>
      <c r="N1401" s="251" t="s">
        <v>11202</v>
      </c>
      <c r="O1401" s="251">
        <v>1</v>
      </c>
      <c r="Q1401" s="251" t="s">
        <v>11622</v>
      </c>
      <c r="R1401" s="251" t="s">
        <v>9960</v>
      </c>
      <c r="S1401" s="251">
        <v>9098114011</v>
      </c>
      <c r="T1401" s="251" t="str">
        <f t="shared" si="86"/>
        <v>I03061479098114011</v>
      </c>
      <c r="W1401" s="251" t="str">
        <f t="shared" si="87"/>
        <v>I030614790981-14011</v>
      </c>
    </row>
    <row r="1402" spans="1:23" x14ac:dyDescent="0.3">
      <c r="A1402" s="256" t="str">
        <f t="shared" si="84"/>
        <v>I0306147-9098122003-00004</v>
      </c>
      <c r="B1402" s="251" t="s">
        <v>11623</v>
      </c>
      <c r="C1402" s="251" t="s">
        <v>9954</v>
      </c>
      <c r="D1402" s="251" t="s">
        <v>11597</v>
      </c>
      <c r="E1402" s="251" t="s">
        <v>10903</v>
      </c>
      <c r="F1402" s="251" t="s">
        <v>10192</v>
      </c>
      <c r="G1402" s="251" t="s">
        <v>926</v>
      </c>
      <c r="H1402" s="251" t="s">
        <v>1564</v>
      </c>
      <c r="I1402" s="257" t="str">
        <f t="shared" si="85"/>
        <v>-00004</v>
      </c>
      <c r="J1402" s="251">
        <v>4</v>
      </c>
      <c r="K1402" s="251">
        <v>4</v>
      </c>
      <c r="M1402" s="251" t="s">
        <v>10003</v>
      </c>
      <c r="N1402" s="251" t="s">
        <v>11202</v>
      </c>
      <c r="O1402" s="251">
        <v>4</v>
      </c>
      <c r="Q1402" s="251" t="s">
        <v>11623</v>
      </c>
      <c r="R1402" s="251" t="s">
        <v>9960</v>
      </c>
      <c r="S1402" s="251">
        <v>9098122003</v>
      </c>
      <c r="T1402" s="251" t="str">
        <f t="shared" si="86"/>
        <v>I03061479098122003</v>
      </c>
      <c r="W1402" s="251" t="str">
        <f t="shared" si="87"/>
        <v>I030614790981-22003</v>
      </c>
    </row>
    <row r="1403" spans="1:23" x14ac:dyDescent="0.3">
      <c r="A1403" s="256" t="str">
        <f t="shared" si="84"/>
        <v>I0306147-9913212050-00275</v>
      </c>
      <c r="B1403" s="251" t="s">
        <v>11624</v>
      </c>
      <c r="C1403" s="251" t="s">
        <v>9954</v>
      </c>
      <c r="D1403" s="251" t="s">
        <v>11597</v>
      </c>
      <c r="E1403" s="251" t="s">
        <v>10903</v>
      </c>
      <c r="F1403" s="251" t="s">
        <v>10194</v>
      </c>
      <c r="G1403" s="251" t="s">
        <v>946</v>
      </c>
      <c r="H1403" s="251" t="s">
        <v>10010</v>
      </c>
      <c r="I1403" s="257" t="str">
        <f t="shared" si="85"/>
        <v>-00275</v>
      </c>
      <c r="J1403" s="251">
        <v>275</v>
      </c>
      <c r="K1403" s="251">
        <v>275</v>
      </c>
      <c r="M1403" s="251" t="s">
        <v>10007</v>
      </c>
      <c r="N1403" s="251" t="s">
        <v>11202</v>
      </c>
      <c r="O1403" s="251">
        <v>275</v>
      </c>
      <c r="Q1403" s="251" t="s">
        <v>11624</v>
      </c>
      <c r="R1403" s="251" t="s">
        <v>9960</v>
      </c>
      <c r="S1403" s="251">
        <v>9913212050</v>
      </c>
      <c r="T1403" s="251" t="str">
        <f t="shared" si="86"/>
        <v>I03061479913212050</v>
      </c>
      <c r="W1403" s="251" t="str">
        <f t="shared" si="87"/>
        <v>I030614799132-12050</v>
      </c>
    </row>
    <row r="1404" spans="1:23" x14ac:dyDescent="0.3">
      <c r="A1404" s="256" t="str">
        <f t="shared" si="84"/>
        <v>I0306147-9913221210-00054</v>
      </c>
      <c r="B1404" s="251" t="s">
        <v>11625</v>
      </c>
      <c r="C1404" s="251" t="s">
        <v>9954</v>
      </c>
      <c r="D1404" s="251" t="s">
        <v>11597</v>
      </c>
      <c r="E1404" s="251" t="s">
        <v>10903</v>
      </c>
      <c r="F1404" s="251" t="s">
        <v>10196</v>
      </c>
      <c r="G1404" s="251" t="s">
        <v>916</v>
      </c>
      <c r="H1404" s="251" t="s">
        <v>10013</v>
      </c>
      <c r="I1404" s="257" t="str">
        <f t="shared" si="85"/>
        <v>-00054</v>
      </c>
      <c r="J1404" s="251">
        <v>54</v>
      </c>
      <c r="K1404" s="251">
        <v>54</v>
      </c>
      <c r="M1404" s="251" t="s">
        <v>10007</v>
      </c>
      <c r="N1404" s="251" t="s">
        <v>11202</v>
      </c>
      <c r="O1404" s="251">
        <v>54</v>
      </c>
      <c r="Q1404" s="251" t="s">
        <v>11625</v>
      </c>
      <c r="R1404" s="251" t="s">
        <v>9960</v>
      </c>
      <c r="S1404" s="251">
        <v>9913221210</v>
      </c>
      <c r="T1404" s="251" t="str">
        <f t="shared" si="86"/>
        <v>I03061479913221210</v>
      </c>
      <c r="W1404" s="251" t="str">
        <f t="shared" si="87"/>
        <v>I030614799132-21210</v>
      </c>
    </row>
    <row r="1405" spans="1:23" x14ac:dyDescent="0.3">
      <c r="A1405" s="256" t="str">
        <f t="shared" si="84"/>
        <v>I0306148-811300KF21-00001</v>
      </c>
      <c r="B1405" s="251" t="s">
        <v>11626</v>
      </c>
      <c r="C1405" s="251" t="s">
        <v>9954</v>
      </c>
      <c r="D1405" s="251" t="s">
        <v>11627</v>
      </c>
      <c r="E1405" s="251" t="s">
        <v>10903</v>
      </c>
      <c r="F1405" s="251" t="s">
        <v>9957</v>
      </c>
      <c r="G1405" s="251" t="s">
        <v>521</v>
      </c>
      <c r="H1405" s="251" t="s">
        <v>5101</v>
      </c>
      <c r="I1405" s="257" t="str">
        <f t="shared" si="85"/>
        <v>-00001</v>
      </c>
      <c r="J1405" s="251">
        <v>1</v>
      </c>
      <c r="K1405" s="251">
        <v>1</v>
      </c>
      <c r="M1405" s="251" t="s">
        <v>9958</v>
      </c>
      <c r="N1405" s="251" t="s">
        <v>11354</v>
      </c>
      <c r="O1405" s="251">
        <v>1</v>
      </c>
      <c r="Q1405" s="251" t="s">
        <v>11626</v>
      </c>
      <c r="R1405" s="251" t="s">
        <v>10017</v>
      </c>
      <c r="S1405" s="251" t="s">
        <v>520</v>
      </c>
      <c r="T1405" s="251" t="str">
        <f t="shared" si="86"/>
        <v>I0306148811300KF21</v>
      </c>
      <c r="W1405" s="251" t="str">
        <f t="shared" si="87"/>
        <v>I030614881130-0KF21</v>
      </c>
    </row>
    <row r="1406" spans="1:23" x14ac:dyDescent="0.3">
      <c r="A1406" s="256" t="str">
        <f t="shared" si="84"/>
        <v>I0306148-811500K591-00001</v>
      </c>
      <c r="B1406" s="251" t="s">
        <v>11628</v>
      </c>
      <c r="C1406" s="251" t="s">
        <v>9954</v>
      </c>
      <c r="D1406" s="251" t="s">
        <v>11627</v>
      </c>
      <c r="E1406" s="251" t="s">
        <v>10903</v>
      </c>
      <c r="F1406" s="251" t="s">
        <v>9962</v>
      </c>
      <c r="G1406" s="251" t="s">
        <v>417</v>
      </c>
      <c r="H1406" s="251" t="s">
        <v>3429</v>
      </c>
      <c r="I1406" s="257" t="str">
        <f t="shared" si="85"/>
        <v>-00001</v>
      </c>
      <c r="J1406" s="251">
        <v>1</v>
      </c>
      <c r="K1406" s="251">
        <v>1</v>
      </c>
      <c r="M1406" s="251" t="s">
        <v>9958</v>
      </c>
      <c r="N1406" s="251" t="s">
        <v>11354</v>
      </c>
      <c r="O1406" s="251">
        <v>1</v>
      </c>
      <c r="Q1406" s="251" t="s">
        <v>11628</v>
      </c>
      <c r="R1406" s="251" t="s">
        <v>10017</v>
      </c>
      <c r="S1406" s="251" t="s">
        <v>416</v>
      </c>
      <c r="T1406" s="251" t="str">
        <f t="shared" si="86"/>
        <v>I0306148811500K591</v>
      </c>
      <c r="W1406" s="251" t="str">
        <f t="shared" si="87"/>
        <v>I030614881150-0K591</v>
      </c>
    </row>
    <row r="1407" spans="1:23" x14ac:dyDescent="0.3">
      <c r="A1407" s="256" t="str">
        <f t="shared" si="84"/>
        <v>I0306148-811700K591-00001</v>
      </c>
      <c r="B1407" s="251" t="s">
        <v>11629</v>
      </c>
      <c r="C1407" s="251" t="s">
        <v>9954</v>
      </c>
      <c r="D1407" s="251" t="s">
        <v>11627</v>
      </c>
      <c r="E1407" s="251" t="s">
        <v>10903</v>
      </c>
      <c r="F1407" s="251" t="s">
        <v>9964</v>
      </c>
      <c r="G1407" s="251" t="s">
        <v>425</v>
      </c>
      <c r="H1407" s="251" t="s">
        <v>5102</v>
      </c>
      <c r="I1407" s="257" t="str">
        <f t="shared" si="85"/>
        <v>-00001</v>
      </c>
      <c r="J1407" s="251">
        <v>1</v>
      </c>
      <c r="K1407" s="251">
        <v>1</v>
      </c>
      <c r="M1407" s="251" t="s">
        <v>9958</v>
      </c>
      <c r="N1407" s="251" t="s">
        <v>11354</v>
      </c>
      <c r="O1407" s="251">
        <v>1</v>
      </c>
      <c r="Q1407" s="251" t="s">
        <v>11629</v>
      </c>
      <c r="R1407" s="251" t="s">
        <v>10017</v>
      </c>
      <c r="S1407" s="251" t="s">
        <v>424</v>
      </c>
      <c r="T1407" s="251" t="str">
        <f t="shared" si="86"/>
        <v>I0306148811700K591</v>
      </c>
      <c r="W1407" s="251" t="str">
        <f t="shared" si="87"/>
        <v>I030614881170-0K591</v>
      </c>
    </row>
    <row r="1408" spans="1:23" x14ac:dyDescent="0.3">
      <c r="A1408" s="256" t="str">
        <f t="shared" si="84"/>
        <v>I0306149-8121006052-00001</v>
      </c>
      <c r="B1408" s="251" t="s">
        <v>11630</v>
      </c>
      <c r="C1408" s="251" t="s">
        <v>9954</v>
      </c>
      <c r="D1408" s="251" t="s">
        <v>11631</v>
      </c>
      <c r="E1408" s="251" t="s">
        <v>10903</v>
      </c>
      <c r="F1408" s="251" t="s">
        <v>9957</v>
      </c>
      <c r="G1408" s="251" t="s">
        <v>139</v>
      </c>
      <c r="H1408" s="251" t="s">
        <v>4978</v>
      </c>
      <c r="I1408" s="257" t="str">
        <f t="shared" si="85"/>
        <v>-00001</v>
      </c>
      <c r="J1408" s="251">
        <v>1</v>
      </c>
      <c r="K1408" s="251">
        <v>1</v>
      </c>
      <c r="M1408" s="251" t="s">
        <v>10003</v>
      </c>
      <c r="N1408" s="251" t="s">
        <v>11632</v>
      </c>
      <c r="O1408" s="251">
        <v>1</v>
      </c>
      <c r="Q1408" s="251" t="s">
        <v>11630</v>
      </c>
      <c r="R1408" s="251" t="s">
        <v>10028</v>
      </c>
      <c r="S1408" s="251">
        <v>8121006052</v>
      </c>
      <c r="T1408" s="251" t="str">
        <f t="shared" si="86"/>
        <v>I03061498121006052</v>
      </c>
      <c r="W1408" s="251" t="str">
        <f t="shared" si="87"/>
        <v>I030614981210-06052</v>
      </c>
    </row>
    <row r="1409" spans="1:23" x14ac:dyDescent="0.3">
      <c r="A1409" s="256" t="str">
        <f t="shared" si="84"/>
        <v>I0306149-815510D400-00001</v>
      </c>
      <c r="B1409" s="251" t="s">
        <v>11633</v>
      </c>
      <c r="C1409" s="251" t="s">
        <v>9954</v>
      </c>
      <c r="D1409" s="251" t="s">
        <v>11631</v>
      </c>
      <c r="E1409" s="251" t="s">
        <v>10903</v>
      </c>
      <c r="F1409" s="251" t="s">
        <v>9962</v>
      </c>
      <c r="G1409" s="251" t="s">
        <v>694</v>
      </c>
      <c r="H1409" s="251" t="s">
        <v>5216</v>
      </c>
      <c r="I1409" s="257" t="str">
        <f t="shared" si="85"/>
        <v>-00001</v>
      </c>
      <c r="J1409" s="251">
        <v>1</v>
      </c>
      <c r="K1409" s="251">
        <v>1</v>
      </c>
      <c r="M1409" s="251" t="s">
        <v>9993</v>
      </c>
      <c r="N1409" s="251" t="s">
        <v>11632</v>
      </c>
      <c r="O1409" s="251">
        <v>1</v>
      </c>
      <c r="Q1409" s="251" t="s">
        <v>11633</v>
      </c>
      <c r="R1409" s="251" t="s">
        <v>10028</v>
      </c>
      <c r="S1409" s="251" t="s">
        <v>693</v>
      </c>
      <c r="T1409" s="251" t="str">
        <f t="shared" si="86"/>
        <v>I0306149815510D400</v>
      </c>
      <c r="W1409" s="251" t="str">
        <f t="shared" si="87"/>
        <v>I030614981551-0D400</v>
      </c>
    </row>
    <row r="1410" spans="1:23" x14ac:dyDescent="0.3">
      <c r="A1410" s="256" t="str">
        <f t="shared" si="84"/>
        <v>I0306149-815510D570-00001</v>
      </c>
      <c r="B1410" s="251" t="s">
        <v>11634</v>
      </c>
      <c r="C1410" s="251" t="s">
        <v>9954</v>
      </c>
      <c r="D1410" s="251" t="s">
        <v>11631</v>
      </c>
      <c r="E1410" s="251" t="s">
        <v>10903</v>
      </c>
      <c r="F1410" s="251" t="s">
        <v>9964</v>
      </c>
      <c r="G1410" s="251" t="s">
        <v>715</v>
      </c>
      <c r="H1410" s="251" t="s">
        <v>3436</v>
      </c>
      <c r="I1410" s="257" t="str">
        <f t="shared" si="85"/>
        <v>-00001</v>
      </c>
      <c r="J1410" s="251">
        <v>1</v>
      </c>
      <c r="K1410" s="251">
        <v>1</v>
      </c>
      <c r="M1410" s="251" t="s">
        <v>9958</v>
      </c>
      <c r="N1410" s="251" t="s">
        <v>11632</v>
      </c>
      <c r="O1410" s="251">
        <v>1</v>
      </c>
      <c r="Q1410" s="251" t="s">
        <v>11634</v>
      </c>
      <c r="R1410" s="251" t="s">
        <v>10028</v>
      </c>
      <c r="S1410" s="251" t="s">
        <v>714</v>
      </c>
      <c r="T1410" s="251" t="str">
        <f t="shared" si="86"/>
        <v>I0306149815510D570</v>
      </c>
      <c r="W1410" s="251" t="str">
        <f t="shared" si="87"/>
        <v>I030614981551-0D570</v>
      </c>
    </row>
    <row r="1411" spans="1:23" x14ac:dyDescent="0.3">
      <c r="A1411" s="256" t="str">
        <f t="shared" si="84"/>
        <v>I0306149-815610D570-00001</v>
      </c>
      <c r="B1411" s="251" t="s">
        <v>11635</v>
      </c>
      <c r="C1411" s="251" t="s">
        <v>9954</v>
      </c>
      <c r="D1411" s="251" t="s">
        <v>11631</v>
      </c>
      <c r="E1411" s="251" t="s">
        <v>10903</v>
      </c>
      <c r="F1411" s="251" t="s">
        <v>9966</v>
      </c>
      <c r="G1411" s="251" t="s">
        <v>723</v>
      </c>
      <c r="H1411" s="251" t="s">
        <v>3443</v>
      </c>
      <c r="I1411" s="257" t="str">
        <f t="shared" si="85"/>
        <v>-00001</v>
      </c>
      <c r="J1411" s="251">
        <v>1</v>
      </c>
      <c r="K1411" s="251">
        <v>1</v>
      </c>
      <c r="M1411" s="251" t="s">
        <v>9958</v>
      </c>
      <c r="N1411" s="251" t="s">
        <v>11632</v>
      </c>
      <c r="O1411" s="251">
        <v>1</v>
      </c>
      <c r="Q1411" s="251" t="s">
        <v>11635</v>
      </c>
      <c r="R1411" s="251" t="s">
        <v>10028</v>
      </c>
      <c r="S1411" s="251" t="s">
        <v>722</v>
      </c>
      <c r="T1411" s="251" t="str">
        <f t="shared" si="86"/>
        <v>I0306149815610D570</v>
      </c>
      <c r="W1411" s="251" t="str">
        <f t="shared" si="87"/>
        <v>I030614981561-0D570</v>
      </c>
    </row>
    <row r="1412" spans="1:23" x14ac:dyDescent="0.3">
      <c r="A1412" s="256" t="str">
        <f t="shared" si="84"/>
        <v>I0404566-811050K130-00003</v>
      </c>
      <c r="B1412" s="251" t="s">
        <v>11636</v>
      </c>
      <c r="C1412" s="251" t="s">
        <v>10031</v>
      </c>
      <c r="D1412" s="251" t="s">
        <v>11637</v>
      </c>
      <c r="E1412" s="251" t="s">
        <v>10903</v>
      </c>
      <c r="F1412" s="251" t="s">
        <v>9957</v>
      </c>
      <c r="G1412" s="251" t="s">
        <v>187</v>
      </c>
      <c r="H1412" s="251" t="s">
        <v>5053</v>
      </c>
      <c r="I1412" s="257" t="str">
        <f t="shared" si="85"/>
        <v>-00003</v>
      </c>
      <c r="J1412" s="251">
        <v>3</v>
      </c>
      <c r="K1412" s="251">
        <v>3</v>
      </c>
      <c r="M1412" s="251" t="s">
        <v>9958</v>
      </c>
      <c r="N1412" s="251" t="s">
        <v>11354</v>
      </c>
      <c r="O1412" s="251">
        <v>3</v>
      </c>
      <c r="Q1412" s="251" t="s">
        <v>11636</v>
      </c>
      <c r="R1412" s="251" t="s">
        <v>10017</v>
      </c>
      <c r="S1412" s="251" t="s">
        <v>186</v>
      </c>
      <c r="T1412" s="251" t="str">
        <f t="shared" si="86"/>
        <v>I0404566811050K130</v>
      </c>
      <c r="W1412" s="251" t="str">
        <f t="shared" si="87"/>
        <v>I040456681105-0K130</v>
      </c>
    </row>
    <row r="1413" spans="1:23" x14ac:dyDescent="0.3">
      <c r="A1413" s="256" t="str">
        <f t="shared" si="84"/>
        <v>I0404566-811060K130-00003</v>
      </c>
      <c r="B1413" s="251" t="s">
        <v>11638</v>
      </c>
      <c r="C1413" s="251" t="s">
        <v>10031</v>
      </c>
      <c r="D1413" s="251" t="s">
        <v>11637</v>
      </c>
      <c r="E1413" s="251" t="s">
        <v>10903</v>
      </c>
      <c r="F1413" s="251" t="s">
        <v>9962</v>
      </c>
      <c r="G1413" s="251" t="s">
        <v>196</v>
      </c>
      <c r="H1413" s="251" t="s">
        <v>5054</v>
      </c>
      <c r="I1413" s="257" t="str">
        <f t="shared" si="85"/>
        <v>-00003</v>
      </c>
      <c r="J1413" s="251">
        <v>3</v>
      </c>
      <c r="K1413" s="251">
        <v>3</v>
      </c>
      <c r="M1413" s="251" t="s">
        <v>9958</v>
      </c>
      <c r="N1413" s="251" t="s">
        <v>11354</v>
      </c>
      <c r="O1413" s="251">
        <v>3</v>
      </c>
      <c r="Q1413" s="251" t="s">
        <v>11638</v>
      </c>
      <c r="R1413" s="251" t="s">
        <v>10017</v>
      </c>
      <c r="S1413" s="251" t="s">
        <v>195</v>
      </c>
      <c r="T1413" s="251" t="str">
        <f t="shared" si="86"/>
        <v>I0404566811060K130</v>
      </c>
      <c r="W1413" s="251" t="str">
        <f t="shared" si="87"/>
        <v>I040456681106-0K130</v>
      </c>
    </row>
    <row r="1414" spans="1:23" x14ac:dyDescent="0.3">
      <c r="A1414" s="256" t="str">
        <f t="shared" si="84"/>
        <v>I0404566-811100K130-00001</v>
      </c>
      <c r="B1414" s="251" t="s">
        <v>11639</v>
      </c>
      <c r="C1414" s="251" t="s">
        <v>10031</v>
      </c>
      <c r="D1414" s="251" t="s">
        <v>11637</v>
      </c>
      <c r="E1414" s="251" t="s">
        <v>10903</v>
      </c>
      <c r="F1414" s="251" t="s">
        <v>9964</v>
      </c>
      <c r="G1414" s="251" t="s">
        <v>183</v>
      </c>
      <c r="H1414" s="251" t="s">
        <v>3422</v>
      </c>
      <c r="I1414" s="257" t="str">
        <f t="shared" si="85"/>
        <v>-00001</v>
      </c>
      <c r="J1414" s="251">
        <v>1</v>
      </c>
      <c r="K1414" s="251">
        <v>1</v>
      </c>
      <c r="M1414" s="251" t="s">
        <v>9958</v>
      </c>
      <c r="N1414" s="251" t="s">
        <v>11354</v>
      </c>
      <c r="O1414" s="251">
        <v>1</v>
      </c>
      <c r="Q1414" s="251" t="s">
        <v>11639</v>
      </c>
      <c r="R1414" s="251" t="s">
        <v>10017</v>
      </c>
      <c r="S1414" s="251" t="s">
        <v>182</v>
      </c>
      <c r="T1414" s="251" t="str">
        <f t="shared" si="86"/>
        <v>I0404566811100K130</v>
      </c>
      <c r="W1414" s="251" t="str">
        <f t="shared" si="87"/>
        <v>I040456681110-0K130</v>
      </c>
    </row>
    <row r="1415" spans="1:23" x14ac:dyDescent="0.3">
      <c r="A1415" s="256" t="str">
        <f t="shared" ref="A1415:A1478" si="88">D1415&amp;$A$6&amp;S1415&amp;I1415</f>
        <v>I0404566-811100KG61-00001</v>
      </c>
      <c r="B1415" s="251" t="s">
        <v>11640</v>
      </c>
      <c r="C1415" s="251" t="s">
        <v>10031</v>
      </c>
      <c r="D1415" s="251" t="s">
        <v>11637</v>
      </c>
      <c r="E1415" s="251" t="s">
        <v>10903</v>
      </c>
      <c r="F1415" s="251" t="s">
        <v>9966</v>
      </c>
      <c r="G1415" s="251" t="s">
        <v>575</v>
      </c>
      <c r="H1415" s="251" t="s">
        <v>3422</v>
      </c>
      <c r="I1415" s="257" t="str">
        <f t="shared" ref="I1415:I1478" si="89">+IF(AND(O1415&lt;10),$B$2&amp;O1415,IF(AND(O1415&gt;9,O1415&lt;=99),$B$3&amp;O1415,IF(AND(O1415&gt;99,L90291&lt;1000),$B$4&amp;O1415,IF(AND(O1415&gt;999),$B$5&amp;7))))</f>
        <v>-00001</v>
      </c>
      <c r="J1415" s="251">
        <v>1</v>
      </c>
      <c r="K1415" s="251">
        <v>1</v>
      </c>
      <c r="M1415" s="251" t="s">
        <v>9958</v>
      </c>
      <c r="N1415" s="251" t="s">
        <v>11354</v>
      </c>
      <c r="O1415" s="251">
        <v>1</v>
      </c>
      <c r="Q1415" s="251" t="s">
        <v>11640</v>
      </c>
      <c r="R1415" s="251" t="s">
        <v>10017</v>
      </c>
      <c r="S1415" s="251" t="s">
        <v>574</v>
      </c>
      <c r="T1415" s="251" t="str">
        <f t="shared" si="86"/>
        <v>I0404566811100KG61</v>
      </c>
      <c r="W1415" s="251" t="str">
        <f t="shared" si="87"/>
        <v>I040456681110-0KG61</v>
      </c>
    </row>
    <row r="1416" spans="1:23" x14ac:dyDescent="0.3">
      <c r="A1416" s="256" t="str">
        <f t="shared" si="88"/>
        <v>I0404566-811300KC31-00002</v>
      </c>
      <c r="B1416" s="251" t="s">
        <v>11641</v>
      </c>
      <c r="C1416" s="251" t="s">
        <v>10031</v>
      </c>
      <c r="D1416" s="251" t="s">
        <v>11637</v>
      </c>
      <c r="E1416" s="251" t="s">
        <v>10903</v>
      </c>
      <c r="F1416" s="251" t="s">
        <v>9968</v>
      </c>
      <c r="G1416" s="251" t="s">
        <v>470</v>
      </c>
      <c r="H1416" s="251" t="s">
        <v>5101</v>
      </c>
      <c r="I1416" s="257" t="str">
        <f t="shared" si="89"/>
        <v>-00002</v>
      </c>
      <c r="J1416" s="251">
        <v>2</v>
      </c>
      <c r="K1416" s="251">
        <v>2</v>
      </c>
      <c r="M1416" s="251" t="s">
        <v>9958</v>
      </c>
      <c r="N1416" s="251" t="s">
        <v>11354</v>
      </c>
      <c r="O1416" s="251">
        <v>2</v>
      </c>
      <c r="Q1416" s="251" t="s">
        <v>11641</v>
      </c>
      <c r="R1416" s="251" t="s">
        <v>10017</v>
      </c>
      <c r="S1416" s="251" t="s">
        <v>469</v>
      </c>
      <c r="T1416" s="251" t="str">
        <f t="shared" ref="T1416:T1479" si="90">+D1416&amp;S1416</f>
        <v>I0404566811300KC31</v>
      </c>
      <c r="W1416" s="251" t="str">
        <f t="shared" ref="W1416:W1479" si="91">D1416&amp;G1416</f>
        <v>I040456681130-0KC31</v>
      </c>
    </row>
    <row r="1417" spans="1:23" x14ac:dyDescent="0.3">
      <c r="A1417" s="256" t="str">
        <f t="shared" si="88"/>
        <v>I0404566-811500K130-00002</v>
      </c>
      <c r="B1417" s="251" t="s">
        <v>11642</v>
      </c>
      <c r="C1417" s="251" t="s">
        <v>10031</v>
      </c>
      <c r="D1417" s="251" t="s">
        <v>11637</v>
      </c>
      <c r="E1417" s="251" t="s">
        <v>10903</v>
      </c>
      <c r="F1417" s="251" t="s">
        <v>9970</v>
      </c>
      <c r="G1417" s="251" t="s">
        <v>191</v>
      </c>
      <c r="H1417" s="251" t="s">
        <v>3429</v>
      </c>
      <c r="I1417" s="257" t="str">
        <f t="shared" si="89"/>
        <v>-00002</v>
      </c>
      <c r="J1417" s="251">
        <v>2</v>
      </c>
      <c r="K1417" s="251">
        <v>2</v>
      </c>
      <c r="M1417" s="251" t="s">
        <v>9958</v>
      </c>
      <c r="N1417" s="251" t="s">
        <v>11354</v>
      </c>
      <c r="O1417" s="251">
        <v>2</v>
      </c>
      <c r="Q1417" s="251" t="s">
        <v>11642</v>
      </c>
      <c r="R1417" s="251" t="s">
        <v>10017</v>
      </c>
      <c r="S1417" s="251" t="s">
        <v>190</v>
      </c>
      <c r="T1417" s="251" t="str">
        <f t="shared" si="90"/>
        <v>I0404566811500K130</v>
      </c>
      <c r="W1417" s="251" t="str">
        <f t="shared" si="91"/>
        <v>I040456681150-0K130</v>
      </c>
    </row>
    <row r="1418" spans="1:23" x14ac:dyDescent="0.3">
      <c r="A1418" s="256" t="str">
        <f t="shared" si="88"/>
        <v>I0404566-811700KC31-00003</v>
      </c>
      <c r="B1418" s="251" t="s">
        <v>11643</v>
      </c>
      <c r="C1418" s="251" t="s">
        <v>10031</v>
      </c>
      <c r="D1418" s="251" t="s">
        <v>11637</v>
      </c>
      <c r="E1418" s="251" t="s">
        <v>10903</v>
      </c>
      <c r="F1418" s="251" t="s">
        <v>9972</v>
      </c>
      <c r="G1418" s="251" t="s">
        <v>482</v>
      </c>
      <c r="H1418" s="251" t="s">
        <v>5102</v>
      </c>
      <c r="I1418" s="257" t="str">
        <f t="shared" si="89"/>
        <v>-00003</v>
      </c>
      <c r="J1418" s="251">
        <v>3</v>
      </c>
      <c r="K1418" s="251">
        <v>3</v>
      </c>
      <c r="M1418" s="251" t="s">
        <v>9958</v>
      </c>
      <c r="N1418" s="251" t="s">
        <v>11354</v>
      </c>
      <c r="O1418" s="251">
        <v>3</v>
      </c>
      <c r="Q1418" s="251" t="s">
        <v>11643</v>
      </c>
      <c r="R1418" s="251" t="s">
        <v>10017</v>
      </c>
      <c r="S1418" s="251" t="s">
        <v>481</v>
      </c>
      <c r="T1418" s="251" t="str">
        <f t="shared" si="90"/>
        <v>I0404566811700KC31</v>
      </c>
      <c r="W1418" s="251" t="str">
        <f t="shared" si="91"/>
        <v>I040456681170-0KC31</v>
      </c>
    </row>
    <row r="1419" spans="1:23" x14ac:dyDescent="0.3">
      <c r="A1419" s="256" t="str">
        <f t="shared" si="88"/>
        <v>I0404566-811700KG61-00001</v>
      </c>
      <c r="B1419" s="251" t="s">
        <v>11644</v>
      </c>
      <c r="C1419" s="251" t="s">
        <v>10031</v>
      </c>
      <c r="D1419" s="251" t="s">
        <v>11637</v>
      </c>
      <c r="E1419" s="251" t="s">
        <v>10903</v>
      </c>
      <c r="F1419" s="251" t="s">
        <v>9974</v>
      </c>
      <c r="G1419" s="251" t="s">
        <v>586</v>
      </c>
      <c r="H1419" s="251" t="s">
        <v>5102</v>
      </c>
      <c r="I1419" s="257" t="str">
        <f t="shared" si="89"/>
        <v>-00001</v>
      </c>
      <c r="J1419" s="251">
        <v>1</v>
      </c>
      <c r="K1419" s="251">
        <v>1</v>
      </c>
      <c r="M1419" s="251" t="s">
        <v>9958</v>
      </c>
      <c r="N1419" s="251" t="s">
        <v>11354</v>
      </c>
      <c r="O1419" s="251">
        <v>1</v>
      </c>
      <c r="Q1419" s="251" t="s">
        <v>11644</v>
      </c>
      <c r="R1419" s="251" t="s">
        <v>10017</v>
      </c>
      <c r="S1419" s="251" t="s">
        <v>585</v>
      </c>
      <c r="T1419" s="251" t="str">
        <f t="shared" si="90"/>
        <v>I0404566811700KG61</v>
      </c>
      <c r="W1419" s="251" t="str">
        <f t="shared" si="91"/>
        <v>I040456681170-0KG61</v>
      </c>
    </row>
    <row r="1420" spans="1:23" x14ac:dyDescent="0.3">
      <c r="A1420" s="256" t="str">
        <f t="shared" si="88"/>
        <v>I0404566-81170VT080-00001</v>
      </c>
      <c r="B1420" s="251" t="s">
        <v>11645</v>
      </c>
      <c r="C1420" s="251" t="s">
        <v>10031</v>
      </c>
      <c r="D1420" s="251" t="s">
        <v>11637</v>
      </c>
      <c r="E1420" s="251" t="s">
        <v>10903</v>
      </c>
      <c r="F1420" s="251" t="s">
        <v>9976</v>
      </c>
      <c r="G1420" s="251" t="s">
        <v>10227</v>
      </c>
      <c r="H1420" s="251" t="s">
        <v>5102</v>
      </c>
      <c r="I1420" s="257" t="str">
        <f t="shared" si="89"/>
        <v>-00001</v>
      </c>
      <c r="J1420" s="251">
        <v>1</v>
      </c>
      <c r="K1420" s="251">
        <v>1</v>
      </c>
      <c r="M1420" s="251" t="s">
        <v>9958</v>
      </c>
      <c r="N1420" s="251" t="s">
        <v>11354</v>
      </c>
      <c r="O1420" s="251">
        <v>1</v>
      </c>
      <c r="Q1420" s="251" t="s">
        <v>11645</v>
      </c>
      <c r="R1420" s="251" t="s">
        <v>10017</v>
      </c>
      <c r="S1420" s="251" t="s">
        <v>8693</v>
      </c>
      <c r="T1420" s="251" t="str">
        <f t="shared" si="90"/>
        <v>I040456681170VT080</v>
      </c>
      <c r="W1420" s="251" t="str">
        <f t="shared" si="91"/>
        <v>I040456681170-VT080</v>
      </c>
    </row>
    <row r="1421" spans="1:23" x14ac:dyDescent="0.3">
      <c r="A1421" s="256" t="str">
        <f t="shared" si="88"/>
        <v>I0404566-815500K120-00002</v>
      </c>
      <c r="B1421" s="251" t="s">
        <v>11646</v>
      </c>
      <c r="C1421" s="251" t="s">
        <v>10031</v>
      </c>
      <c r="D1421" s="251" t="s">
        <v>11637</v>
      </c>
      <c r="E1421" s="251" t="s">
        <v>10903</v>
      </c>
      <c r="F1421" s="251" t="s">
        <v>9978</v>
      </c>
      <c r="G1421" s="251" t="s">
        <v>625</v>
      </c>
      <c r="H1421" s="251" t="s">
        <v>5202</v>
      </c>
      <c r="I1421" s="257" t="str">
        <f t="shared" si="89"/>
        <v>-00002</v>
      </c>
      <c r="J1421" s="251">
        <v>2</v>
      </c>
      <c r="K1421" s="251">
        <v>2</v>
      </c>
      <c r="M1421" s="251" t="s">
        <v>9958</v>
      </c>
      <c r="N1421" s="251" t="s">
        <v>11354</v>
      </c>
      <c r="O1421" s="251">
        <v>2</v>
      </c>
      <c r="Q1421" s="251" t="s">
        <v>11646</v>
      </c>
      <c r="R1421" s="251" t="s">
        <v>10017</v>
      </c>
      <c r="S1421" s="251" t="s">
        <v>8</v>
      </c>
      <c r="T1421" s="251" t="str">
        <f t="shared" si="90"/>
        <v>I0404566815500K120</v>
      </c>
      <c r="W1421" s="251" t="str">
        <f t="shared" si="91"/>
        <v>I040456681550-0K120</v>
      </c>
    </row>
    <row r="1422" spans="1:23" x14ac:dyDescent="0.3">
      <c r="A1422" s="256" t="str">
        <f t="shared" si="88"/>
        <v>I0404566-815510K120-00001</v>
      </c>
      <c r="B1422" s="251" t="s">
        <v>11647</v>
      </c>
      <c r="C1422" s="251" t="s">
        <v>10031</v>
      </c>
      <c r="D1422" s="251" t="s">
        <v>11637</v>
      </c>
      <c r="E1422" s="251" t="s">
        <v>10903</v>
      </c>
      <c r="F1422" s="251" t="s">
        <v>9980</v>
      </c>
      <c r="G1422" s="251" t="s">
        <v>637</v>
      </c>
      <c r="H1422" s="251" t="s">
        <v>5203</v>
      </c>
      <c r="I1422" s="257" t="str">
        <f t="shared" si="89"/>
        <v>-00001</v>
      </c>
      <c r="J1422" s="251">
        <v>1</v>
      </c>
      <c r="K1422" s="251">
        <v>1</v>
      </c>
      <c r="M1422" s="251" t="s">
        <v>9958</v>
      </c>
      <c r="N1422" s="251" t="s">
        <v>11354</v>
      </c>
      <c r="O1422" s="251">
        <v>1</v>
      </c>
      <c r="Q1422" s="251" t="s">
        <v>11647</v>
      </c>
      <c r="R1422" s="251" t="s">
        <v>10017</v>
      </c>
      <c r="S1422" s="251" t="s">
        <v>636</v>
      </c>
      <c r="T1422" s="251" t="str">
        <f t="shared" si="90"/>
        <v>I0404566815510K120</v>
      </c>
      <c r="W1422" s="251" t="str">
        <f t="shared" si="91"/>
        <v>I040456681551-0K120</v>
      </c>
    </row>
    <row r="1423" spans="1:23" x14ac:dyDescent="0.3">
      <c r="A1423" s="256" t="str">
        <f t="shared" si="88"/>
        <v>I0404566-815510K210-00006</v>
      </c>
      <c r="B1423" s="251" t="s">
        <v>11648</v>
      </c>
      <c r="C1423" s="251" t="s">
        <v>10031</v>
      </c>
      <c r="D1423" s="251" t="s">
        <v>11637</v>
      </c>
      <c r="E1423" s="251" t="s">
        <v>10903</v>
      </c>
      <c r="F1423" s="251" t="s">
        <v>9982</v>
      </c>
      <c r="G1423" s="251" t="s">
        <v>667</v>
      </c>
      <c r="H1423" s="251" t="s">
        <v>3436</v>
      </c>
      <c r="I1423" s="257" t="str">
        <f t="shared" si="89"/>
        <v>-00006</v>
      </c>
      <c r="J1423" s="251">
        <v>6</v>
      </c>
      <c r="K1423" s="251">
        <v>6</v>
      </c>
      <c r="M1423" s="251" t="s">
        <v>9958</v>
      </c>
      <c r="N1423" s="251" t="s">
        <v>11354</v>
      </c>
      <c r="O1423" s="251">
        <v>6</v>
      </c>
      <c r="Q1423" s="251" t="s">
        <v>11648</v>
      </c>
      <c r="R1423" s="251" t="s">
        <v>10017</v>
      </c>
      <c r="S1423" s="251" t="s">
        <v>666</v>
      </c>
      <c r="T1423" s="251" t="str">
        <f t="shared" si="90"/>
        <v>I0404566815510K210</v>
      </c>
      <c r="W1423" s="251" t="str">
        <f t="shared" si="91"/>
        <v>I040456681551-0K210</v>
      </c>
    </row>
    <row r="1424" spans="1:23" x14ac:dyDescent="0.3">
      <c r="A1424" s="256" t="str">
        <f t="shared" si="88"/>
        <v>I0404566-815600K120-00002</v>
      </c>
      <c r="B1424" s="251" t="s">
        <v>11649</v>
      </c>
      <c r="C1424" s="251" t="s">
        <v>10031</v>
      </c>
      <c r="D1424" s="251" t="s">
        <v>11637</v>
      </c>
      <c r="E1424" s="251" t="s">
        <v>10903</v>
      </c>
      <c r="F1424" s="251" t="s">
        <v>9984</v>
      </c>
      <c r="G1424" s="251" t="s">
        <v>641</v>
      </c>
      <c r="H1424" s="251" t="s">
        <v>5204</v>
      </c>
      <c r="I1424" s="257" t="str">
        <f t="shared" si="89"/>
        <v>-00002</v>
      </c>
      <c r="J1424" s="251">
        <v>2</v>
      </c>
      <c r="K1424" s="251">
        <v>2</v>
      </c>
      <c r="M1424" s="251" t="s">
        <v>9958</v>
      </c>
      <c r="N1424" s="251" t="s">
        <v>11354</v>
      </c>
      <c r="O1424" s="251">
        <v>2</v>
      </c>
      <c r="Q1424" s="251" t="s">
        <v>11649</v>
      </c>
      <c r="R1424" s="251" t="s">
        <v>10017</v>
      </c>
      <c r="S1424" s="251" t="s">
        <v>640</v>
      </c>
      <c r="T1424" s="251" t="str">
        <f t="shared" si="90"/>
        <v>I0404566815600K120</v>
      </c>
      <c r="W1424" s="251" t="str">
        <f t="shared" si="91"/>
        <v>I040456681560-0K120</v>
      </c>
    </row>
    <row r="1425" spans="1:23" x14ac:dyDescent="0.3">
      <c r="A1425" s="256" t="str">
        <f t="shared" si="88"/>
        <v>I0404566-815610K210-00003</v>
      </c>
      <c r="B1425" s="251" t="s">
        <v>11650</v>
      </c>
      <c r="C1425" s="251" t="s">
        <v>10031</v>
      </c>
      <c r="D1425" s="251" t="s">
        <v>11637</v>
      </c>
      <c r="E1425" s="251" t="s">
        <v>10903</v>
      </c>
      <c r="F1425" s="251" t="s">
        <v>9986</v>
      </c>
      <c r="G1425" s="251" t="s">
        <v>678</v>
      </c>
      <c r="H1425" s="251" t="s">
        <v>3443</v>
      </c>
      <c r="I1425" s="257" t="str">
        <f t="shared" si="89"/>
        <v>-00003</v>
      </c>
      <c r="J1425" s="251">
        <v>3</v>
      </c>
      <c r="K1425" s="251">
        <v>3</v>
      </c>
      <c r="M1425" s="251" t="s">
        <v>9958</v>
      </c>
      <c r="N1425" s="251" t="s">
        <v>11354</v>
      </c>
      <c r="O1425" s="251">
        <v>3</v>
      </c>
      <c r="Q1425" s="251" t="s">
        <v>11650</v>
      </c>
      <c r="R1425" s="251" t="s">
        <v>10017</v>
      </c>
      <c r="S1425" s="251" t="s">
        <v>677</v>
      </c>
      <c r="T1425" s="251" t="str">
        <f t="shared" si="90"/>
        <v>I0404566815610K210</v>
      </c>
      <c r="W1425" s="251" t="str">
        <f t="shared" si="91"/>
        <v>I040456681561-0K210</v>
      </c>
    </row>
    <row r="1426" spans="1:23" x14ac:dyDescent="0.3">
      <c r="A1426" s="256" t="str">
        <f t="shared" si="88"/>
        <v>I0404566-815840K050-00001</v>
      </c>
      <c r="B1426" s="251" t="s">
        <v>11651</v>
      </c>
      <c r="C1426" s="251" t="s">
        <v>10031</v>
      </c>
      <c r="D1426" s="251" t="s">
        <v>11637</v>
      </c>
      <c r="E1426" s="251" t="s">
        <v>10903</v>
      </c>
      <c r="F1426" s="251" t="s">
        <v>9988</v>
      </c>
      <c r="G1426" s="251" t="s">
        <v>760</v>
      </c>
      <c r="H1426" s="251" t="s">
        <v>10233</v>
      </c>
      <c r="I1426" s="257" t="str">
        <f t="shared" si="89"/>
        <v>-00001</v>
      </c>
      <c r="J1426" s="251">
        <v>1</v>
      </c>
      <c r="K1426" s="251">
        <v>1</v>
      </c>
      <c r="M1426" s="251" t="s">
        <v>10007</v>
      </c>
      <c r="N1426" s="251" t="s">
        <v>11354</v>
      </c>
      <c r="O1426" s="251">
        <v>1</v>
      </c>
      <c r="Q1426" s="251" t="s">
        <v>11651</v>
      </c>
      <c r="R1426" s="251" t="s">
        <v>10017</v>
      </c>
      <c r="S1426" s="251" t="s">
        <v>759</v>
      </c>
      <c r="T1426" s="251" t="str">
        <f t="shared" si="90"/>
        <v>I0404566815840K050</v>
      </c>
      <c r="W1426" s="251" t="str">
        <f t="shared" si="91"/>
        <v>I040456681584-0K050</v>
      </c>
    </row>
    <row r="1427" spans="1:23" x14ac:dyDescent="0.3">
      <c r="A1427" s="256" t="str">
        <f t="shared" si="88"/>
        <v>I0404566-81591VT020-00001</v>
      </c>
      <c r="B1427" s="251" t="s">
        <v>11652</v>
      </c>
      <c r="C1427" s="251" t="s">
        <v>10031</v>
      </c>
      <c r="D1427" s="251" t="s">
        <v>11637</v>
      </c>
      <c r="E1427" s="251" t="s">
        <v>10903</v>
      </c>
      <c r="F1427" s="251" t="s">
        <v>9990</v>
      </c>
      <c r="G1427" s="251" t="s">
        <v>11073</v>
      </c>
      <c r="H1427" s="251" t="s">
        <v>5219</v>
      </c>
      <c r="I1427" s="257" t="str">
        <f t="shared" si="89"/>
        <v>-00001</v>
      </c>
      <c r="J1427" s="251">
        <v>1</v>
      </c>
      <c r="K1427" s="251">
        <v>1</v>
      </c>
      <c r="M1427" s="251" t="s">
        <v>9993</v>
      </c>
      <c r="N1427" s="251" t="s">
        <v>11354</v>
      </c>
      <c r="O1427" s="251">
        <v>1</v>
      </c>
      <c r="Q1427" s="251" t="s">
        <v>11652</v>
      </c>
      <c r="R1427" s="251" t="s">
        <v>10017</v>
      </c>
      <c r="S1427" s="251" t="s">
        <v>3777</v>
      </c>
      <c r="T1427" s="251" t="str">
        <f t="shared" si="90"/>
        <v>I040456681591VT020</v>
      </c>
      <c r="W1427" s="251" t="str">
        <f t="shared" si="91"/>
        <v>I040456681591-VT020</v>
      </c>
    </row>
    <row r="1428" spans="1:23" x14ac:dyDescent="0.3">
      <c r="A1428" s="256" t="str">
        <f t="shared" si="88"/>
        <v>I0404566-815940K050-00001</v>
      </c>
      <c r="B1428" s="251" t="s">
        <v>11653</v>
      </c>
      <c r="C1428" s="251" t="s">
        <v>10031</v>
      </c>
      <c r="D1428" s="251" t="s">
        <v>11637</v>
      </c>
      <c r="E1428" s="251" t="s">
        <v>10903</v>
      </c>
      <c r="F1428" s="251" t="s">
        <v>9992</v>
      </c>
      <c r="G1428" s="251" t="s">
        <v>772</v>
      </c>
      <c r="H1428" s="251" t="s">
        <v>10233</v>
      </c>
      <c r="I1428" s="257" t="str">
        <f t="shared" si="89"/>
        <v>-00001</v>
      </c>
      <c r="J1428" s="251">
        <v>1</v>
      </c>
      <c r="K1428" s="251">
        <v>1</v>
      </c>
      <c r="M1428" s="251" t="s">
        <v>10007</v>
      </c>
      <c r="N1428" s="251" t="s">
        <v>11354</v>
      </c>
      <c r="O1428" s="251">
        <v>1</v>
      </c>
      <c r="Q1428" s="251" t="s">
        <v>11653</v>
      </c>
      <c r="R1428" s="251" t="s">
        <v>10017</v>
      </c>
      <c r="S1428" s="251" t="s">
        <v>771</v>
      </c>
      <c r="T1428" s="251" t="str">
        <f t="shared" si="90"/>
        <v>I0404566815940K050</v>
      </c>
      <c r="W1428" s="251" t="str">
        <f t="shared" si="91"/>
        <v>I040456681594-0K050</v>
      </c>
    </row>
    <row r="1429" spans="1:23" x14ac:dyDescent="0.3">
      <c r="A1429" s="256" t="str">
        <f t="shared" si="88"/>
        <v>I0404567-81110VT040-00003</v>
      </c>
      <c r="B1429" s="251" t="s">
        <v>11654</v>
      </c>
      <c r="C1429" s="251" t="s">
        <v>10031</v>
      </c>
      <c r="D1429" s="251" t="s">
        <v>11655</v>
      </c>
      <c r="E1429" s="251" t="s">
        <v>10903</v>
      </c>
      <c r="F1429" s="251" t="s">
        <v>9957</v>
      </c>
      <c r="G1429" s="251" t="s">
        <v>10047</v>
      </c>
      <c r="H1429" s="251" t="s">
        <v>3422</v>
      </c>
      <c r="I1429" s="257" t="str">
        <f t="shared" si="89"/>
        <v>-00003</v>
      </c>
      <c r="J1429" s="251">
        <v>3</v>
      </c>
      <c r="K1429" s="251">
        <v>3</v>
      </c>
      <c r="M1429" s="251" t="s">
        <v>9958</v>
      </c>
      <c r="N1429" s="251" t="s">
        <v>11632</v>
      </c>
      <c r="O1429" s="251">
        <v>3</v>
      </c>
      <c r="Q1429" s="251" t="s">
        <v>11654</v>
      </c>
      <c r="R1429" s="251" t="s">
        <v>10028</v>
      </c>
      <c r="S1429" s="251" t="s">
        <v>3713</v>
      </c>
      <c r="T1429" s="251" t="str">
        <f t="shared" si="90"/>
        <v>I040456781110VT040</v>
      </c>
      <c r="W1429" s="251" t="str">
        <f t="shared" si="91"/>
        <v>I040456781110-VT040</v>
      </c>
    </row>
    <row r="1430" spans="1:23" x14ac:dyDescent="0.3">
      <c r="A1430" s="256" t="str">
        <f t="shared" si="88"/>
        <v>I0404567-81110VT080-00003</v>
      </c>
      <c r="B1430" s="251" t="s">
        <v>11656</v>
      </c>
      <c r="C1430" s="251" t="s">
        <v>10031</v>
      </c>
      <c r="D1430" s="251" t="s">
        <v>11655</v>
      </c>
      <c r="E1430" s="251" t="s">
        <v>10903</v>
      </c>
      <c r="F1430" s="251" t="s">
        <v>9962</v>
      </c>
      <c r="G1430" s="251" t="s">
        <v>4985</v>
      </c>
      <c r="H1430" s="251" t="s">
        <v>3422</v>
      </c>
      <c r="I1430" s="257" t="str">
        <f t="shared" si="89"/>
        <v>-00003</v>
      </c>
      <c r="J1430" s="251">
        <v>3</v>
      </c>
      <c r="K1430" s="251">
        <v>3</v>
      </c>
      <c r="M1430" s="251" t="s">
        <v>9958</v>
      </c>
      <c r="N1430" s="251" t="s">
        <v>11632</v>
      </c>
      <c r="O1430" s="251">
        <v>3</v>
      </c>
      <c r="Q1430" s="251" t="s">
        <v>11656</v>
      </c>
      <c r="R1430" s="251" t="s">
        <v>10028</v>
      </c>
      <c r="S1430" s="251" t="s">
        <v>3719</v>
      </c>
      <c r="T1430" s="251" t="str">
        <f t="shared" si="90"/>
        <v>I040456781110VT080</v>
      </c>
      <c r="W1430" s="251" t="str">
        <f t="shared" si="91"/>
        <v>I040456781110-VT080</v>
      </c>
    </row>
    <row r="1431" spans="1:23" x14ac:dyDescent="0.3">
      <c r="A1431" s="256" t="str">
        <f t="shared" si="88"/>
        <v>I0404567-81110VT100-00002</v>
      </c>
      <c r="B1431" s="251" t="s">
        <v>11657</v>
      </c>
      <c r="C1431" s="251" t="s">
        <v>10031</v>
      </c>
      <c r="D1431" s="251" t="s">
        <v>11655</v>
      </c>
      <c r="E1431" s="251" t="s">
        <v>10903</v>
      </c>
      <c r="F1431" s="251" t="s">
        <v>9964</v>
      </c>
      <c r="G1431" s="251" t="s">
        <v>10049</v>
      </c>
      <c r="H1431" s="251" t="s">
        <v>3422</v>
      </c>
      <c r="I1431" s="257" t="str">
        <f t="shared" si="89"/>
        <v>-00002</v>
      </c>
      <c r="J1431" s="251">
        <v>2</v>
      </c>
      <c r="K1431" s="251">
        <v>2</v>
      </c>
      <c r="M1431" s="251" t="s">
        <v>9958</v>
      </c>
      <c r="N1431" s="251" t="s">
        <v>11632</v>
      </c>
      <c r="O1431" s="251">
        <v>2</v>
      </c>
      <c r="Q1431" s="251" t="s">
        <v>11657</v>
      </c>
      <c r="R1431" s="251" t="s">
        <v>10028</v>
      </c>
      <c r="S1431" s="251" t="s">
        <v>3723</v>
      </c>
      <c r="T1431" s="251" t="str">
        <f t="shared" si="90"/>
        <v>I040456781110VT100</v>
      </c>
      <c r="W1431" s="251" t="str">
        <f t="shared" si="91"/>
        <v>I040456781110-VT100</v>
      </c>
    </row>
    <row r="1432" spans="1:23" x14ac:dyDescent="0.3">
      <c r="A1432" s="256" t="str">
        <f t="shared" si="88"/>
        <v>I0404567-81150VT040-00003</v>
      </c>
      <c r="B1432" s="251" t="s">
        <v>11658</v>
      </c>
      <c r="C1432" s="251" t="s">
        <v>10031</v>
      </c>
      <c r="D1432" s="251" t="s">
        <v>11655</v>
      </c>
      <c r="E1432" s="251" t="s">
        <v>10903</v>
      </c>
      <c r="F1432" s="251" t="s">
        <v>9966</v>
      </c>
      <c r="G1432" s="251" t="s">
        <v>10051</v>
      </c>
      <c r="H1432" s="251" t="s">
        <v>3429</v>
      </c>
      <c r="I1432" s="257" t="str">
        <f t="shared" si="89"/>
        <v>-00003</v>
      </c>
      <c r="J1432" s="251">
        <v>3</v>
      </c>
      <c r="K1432" s="251">
        <v>3</v>
      </c>
      <c r="M1432" s="251" t="s">
        <v>9958</v>
      </c>
      <c r="N1432" s="251" t="s">
        <v>11632</v>
      </c>
      <c r="O1432" s="251">
        <v>3</v>
      </c>
      <c r="Q1432" s="251" t="s">
        <v>11658</v>
      </c>
      <c r="R1432" s="251" t="s">
        <v>10028</v>
      </c>
      <c r="S1432" s="251" t="s">
        <v>3725</v>
      </c>
      <c r="T1432" s="251" t="str">
        <f t="shared" si="90"/>
        <v>I040456781150VT040</v>
      </c>
      <c r="W1432" s="251" t="str">
        <f t="shared" si="91"/>
        <v>I040456781150-VT040</v>
      </c>
    </row>
    <row r="1433" spans="1:23" x14ac:dyDescent="0.3">
      <c r="A1433" s="256" t="str">
        <f t="shared" si="88"/>
        <v>I0404567-81150VT080-00002</v>
      </c>
      <c r="B1433" s="251" t="s">
        <v>11659</v>
      </c>
      <c r="C1433" s="251" t="s">
        <v>10031</v>
      </c>
      <c r="D1433" s="251" t="s">
        <v>11655</v>
      </c>
      <c r="E1433" s="251" t="s">
        <v>10903</v>
      </c>
      <c r="F1433" s="251" t="s">
        <v>9968</v>
      </c>
      <c r="G1433" s="251" t="s">
        <v>10242</v>
      </c>
      <c r="H1433" s="251" t="s">
        <v>3429</v>
      </c>
      <c r="I1433" s="257" t="str">
        <f t="shared" si="89"/>
        <v>-00002</v>
      </c>
      <c r="J1433" s="251">
        <v>2</v>
      </c>
      <c r="K1433" s="251">
        <v>2</v>
      </c>
      <c r="M1433" s="251" t="s">
        <v>9958</v>
      </c>
      <c r="N1433" s="251" t="s">
        <v>11632</v>
      </c>
      <c r="O1433" s="251">
        <v>2</v>
      </c>
      <c r="Q1433" s="251" t="s">
        <v>11659</v>
      </c>
      <c r="R1433" s="251" t="s">
        <v>10028</v>
      </c>
      <c r="S1433" s="251" t="s">
        <v>3731</v>
      </c>
      <c r="T1433" s="251" t="str">
        <f t="shared" si="90"/>
        <v>I040456781150VT080</v>
      </c>
      <c r="W1433" s="251" t="str">
        <f t="shared" si="91"/>
        <v>I040456781150-VT080</v>
      </c>
    </row>
    <row r="1434" spans="1:23" x14ac:dyDescent="0.3">
      <c r="A1434" s="256" t="str">
        <f t="shared" si="88"/>
        <v>I0404567-81150VT100-00002</v>
      </c>
      <c r="B1434" s="251" t="s">
        <v>11660</v>
      </c>
      <c r="C1434" s="251" t="s">
        <v>10031</v>
      </c>
      <c r="D1434" s="251" t="s">
        <v>11655</v>
      </c>
      <c r="E1434" s="251" t="s">
        <v>10903</v>
      </c>
      <c r="F1434" s="251" t="s">
        <v>9970</v>
      </c>
      <c r="G1434" s="251" t="s">
        <v>4999</v>
      </c>
      <c r="H1434" s="251" t="s">
        <v>3429</v>
      </c>
      <c r="I1434" s="257" t="str">
        <f t="shared" si="89"/>
        <v>-00002</v>
      </c>
      <c r="J1434" s="251">
        <v>2</v>
      </c>
      <c r="K1434" s="251">
        <v>2</v>
      </c>
      <c r="M1434" s="251" t="s">
        <v>9958</v>
      </c>
      <c r="N1434" s="251" t="s">
        <v>11632</v>
      </c>
      <c r="O1434" s="251">
        <v>2</v>
      </c>
      <c r="Q1434" s="251" t="s">
        <v>11660</v>
      </c>
      <c r="R1434" s="251" t="s">
        <v>10028</v>
      </c>
      <c r="S1434" s="251" t="s">
        <v>3735</v>
      </c>
      <c r="T1434" s="251" t="str">
        <f t="shared" si="90"/>
        <v>I040456781150VT100</v>
      </c>
      <c r="W1434" s="251" t="str">
        <f t="shared" si="91"/>
        <v>I040456781150-VT100</v>
      </c>
    </row>
    <row r="1435" spans="1:23" x14ac:dyDescent="0.3">
      <c r="A1435" s="256" t="str">
        <f t="shared" si="88"/>
        <v>I0404567-812100K031-00001</v>
      </c>
      <c r="B1435" s="251" t="s">
        <v>11661</v>
      </c>
      <c r="C1435" s="251" t="s">
        <v>10031</v>
      </c>
      <c r="D1435" s="251" t="s">
        <v>11655</v>
      </c>
      <c r="E1435" s="251" t="s">
        <v>10903</v>
      </c>
      <c r="F1435" s="251" t="s">
        <v>9972</v>
      </c>
      <c r="G1435" s="251" t="s">
        <v>593</v>
      </c>
      <c r="H1435" s="251" t="s">
        <v>5163</v>
      </c>
      <c r="I1435" s="257" t="str">
        <f t="shared" si="89"/>
        <v>-00001</v>
      </c>
      <c r="J1435" s="251">
        <v>1</v>
      </c>
      <c r="K1435" s="251">
        <v>1</v>
      </c>
      <c r="M1435" s="251" t="s">
        <v>9993</v>
      </c>
      <c r="N1435" s="251" t="s">
        <v>11632</v>
      </c>
      <c r="O1435" s="251">
        <v>1</v>
      </c>
      <c r="Q1435" s="251" t="s">
        <v>11661</v>
      </c>
      <c r="R1435" s="251" t="s">
        <v>10028</v>
      </c>
      <c r="S1435" s="251" t="s">
        <v>592</v>
      </c>
      <c r="T1435" s="251" t="str">
        <f t="shared" si="90"/>
        <v>I0404567812100K031</v>
      </c>
      <c r="W1435" s="251" t="str">
        <f t="shared" si="91"/>
        <v>I040456781210-0K031</v>
      </c>
    </row>
    <row r="1436" spans="1:23" x14ac:dyDescent="0.3">
      <c r="A1436" s="256" t="str">
        <f t="shared" si="88"/>
        <v>I0404567-812200K031-00001</v>
      </c>
      <c r="B1436" s="251" t="s">
        <v>11662</v>
      </c>
      <c r="C1436" s="251" t="s">
        <v>10031</v>
      </c>
      <c r="D1436" s="251" t="s">
        <v>11655</v>
      </c>
      <c r="E1436" s="251" t="s">
        <v>10903</v>
      </c>
      <c r="F1436" s="251" t="s">
        <v>9974</v>
      </c>
      <c r="G1436" s="251" t="s">
        <v>601</v>
      </c>
      <c r="H1436" s="251" t="s">
        <v>5165</v>
      </c>
      <c r="I1436" s="257" t="str">
        <f t="shared" si="89"/>
        <v>-00001</v>
      </c>
      <c r="J1436" s="251">
        <v>1</v>
      </c>
      <c r="K1436" s="251">
        <v>1</v>
      </c>
      <c r="M1436" s="251" t="s">
        <v>9993</v>
      </c>
      <c r="N1436" s="251" t="s">
        <v>11632</v>
      </c>
      <c r="O1436" s="251">
        <v>1</v>
      </c>
      <c r="Q1436" s="251" t="s">
        <v>11662</v>
      </c>
      <c r="R1436" s="251" t="s">
        <v>10028</v>
      </c>
      <c r="S1436" s="251" t="s">
        <v>600</v>
      </c>
      <c r="T1436" s="251" t="str">
        <f t="shared" si="90"/>
        <v>I0404567812200K031</v>
      </c>
      <c r="W1436" s="251" t="str">
        <f t="shared" si="91"/>
        <v>I040456781220-0K031</v>
      </c>
    </row>
    <row r="1437" spans="1:23" x14ac:dyDescent="0.3">
      <c r="A1437" s="256" t="str">
        <f t="shared" si="88"/>
        <v>I0404567-815500K080-00001</v>
      </c>
      <c r="B1437" s="251" t="s">
        <v>11663</v>
      </c>
      <c r="C1437" s="251" t="s">
        <v>10031</v>
      </c>
      <c r="D1437" s="251" t="s">
        <v>11655</v>
      </c>
      <c r="E1437" s="251" t="s">
        <v>10903</v>
      </c>
      <c r="F1437" s="251" t="s">
        <v>9976</v>
      </c>
      <c r="G1437" s="251" t="s">
        <v>151</v>
      </c>
      <c r="H1437" s="251" t="s">
        <v>5045</v>
      </c>
      <c r="I1437" s="257" t="str">
        <f t="shared" si="89"/>
        <v>-00001</v>
      </c>
      <c r="J1437" s="251">
        <v>1</v>
      </c>
      <c r="K1437" s="251">
        <v>1</v>
      </c>
      <c r="M1437" s="251" t="s">
        <v>9958</v>
      </c>
      <c r="N1437" s="251" t="s">
        <v>11632</v>
      </c>
      <c r="O1437" s="251">
        <v>1</v>
      </c>
      <c r="Q1437" s="251" t="s">
        <v>11663</v>
      </c>
      <c r="R1437" s="251" t="s">
        <v>10028</v>
      </c>
      <c r="S1437" s="251" t="s">
        <v>150</v>
      </c>
      <c r="T1437" s="251" t="str">
        <f t="shared" si="90"/>
        <v>I0404567815500K080</v>
      </c>
      <c r="W1437" s="251" t="str">
        <f t="shared" si="91"/>
        <v>I040456781550-0K080</v>
      </c>
    </row>
    <row r="1438" spans="1:23" x14ac:dyDescent="0.3">
      <c r="A1438" s="256" t="str">
        <f t="shared" si="88"/>
        <v>I0404567-81550VT050-00002</v>
      </c>
      <c r="B1438" s="251" t="s">
        <v>11664</v>
      </c>
      <c r="C1438" s="251" t="s">
        <v>10031</v>
      </c>
      <c r="D1438" s="251" t="s">
        <v>11655</v>
      </c>
      <c r="E1438" s="251" t="s">
        <v>10903</v>
      </c>
      <c r="F1438" s="251" t="s">
        <v>9978</v>
      </c>
      <c r="G1438" s="251" t="s">
        <v>5265</v>
      </c>
      <c r="H1438" s="251" t="s">
        <v>5202</v>
      </c>
      <c r="I1438" s="257" t="str">
        <f t="shared" si="89"/>
        <v>-00002</v>
      </c>
      <c r="J1438" s="251">
        <v>2</v>
      </c>
      <c r="K1438" s="251">
        <v>2</v>
      </c>
      <c r="M1438" s="251" t="s">
        <v>9958</v>
      </c>
      <c r="N1438" s="251" t="s">
        <v>11632</v>
      </c>
      <c r="O1438" s="251">
        <v>2</v>
      </c>
      <c r="Q1438" s="251" t="s">
        <v>11664</v>
      </c>
      <c r="R1438" s="251" t="s">
        <v>10028</v>
      </c>
      <c r="S1438" s="251" t="s">
        <v>3740</v>
      </c>
      <c r="T1438" s="251" t="str">
        <f t="shared" si="90"/>
        <v>I040456781550VT050</v>
      </c>
      <c r="W1438" s="251" t="str">
        <f t="shared" si="91"/>
        <v>I040456781550-VT050</v>
      </c>
    </row>
    <row r="1439" spans="1:23" x14ac:dyDescent="0.3">
      <c r="A1439" s="256" t="str">
        <f t="shared" si="88"/>
        <v>I0404567-81551VT020-00001</v>
      </c>
      <c r="B1439" s="251" t="s">
        <v>11665</v>
      </c>
      <c r="C1439" s="251" t="s">
        <v>10031</v>
      </c>
      <c r="D1439" s="251" t="s">
        <v>11655</v>
      </c>
      <c r="E1439" s="251" t="s">
        <v>10903</v>
      </c>
      <c r="F1439" s="251" t="s">
        <v>9980</v>
      </c>
      <c r="G1439" s="251" t="s">
        <v>10060</v>
      </c>
      <c r="H1439" s="251" t="s">
        <v>3436</v>
      </c>
      <c r="I1439" s="257" t="str">
        <f t="shared" si="89"/>
        <v>-00001</v>
      </c>
      <c r="J1439" s="251">
        <v>1</v>
      </c>
      <c r="K1439" s="251">
        <v>1</v>
      </c>
      <c r="M1439" s="251" t="s">
        <v>9958</v>
      </c>
      <c r="N1439" s="251" t="s">
        <v>11632</v>
      </c>
      <c r="O1439" s="251">
        <v>1</v>
      </c>
      <c r="Q1439" s="251" t="s">
        <v>11665</v>
      </c>
      <c r="R1439" s="251" t="s">
        <v>10028</v>
      </c>
      <c r="S1439" s="251" t="s">
        <v>3761</v>
      </c>
      <c r="T1439" s="251" t="str">
        <f t="shared" si="90"/>
        <v>I040456781551VT020</v>
      </c>
      <c r="W1439" s="251" t="str">
        <f t="shared" si="91"/>
        <v>I040456781551-VT020</v>
      </c>
    </row>
    <row r="1440" spans="1:23" x14ac:dyDescent="0.3">
      <c r="A1440" s="256" t="str">
        <f t="shared" si="88"/>
        <v>I0404567-81551VT050-00001</v>
      </c>
      <c r="B1440" s="251" t="s">
        <v>11666</v>
      </c>
      <c r="C1440" s="251" t="s">
        <v>10031</v>
      </c>
      <c r="D1440" s="251" t="s">
        <v>11655</v>
      </c>
      <c r="E1440" s="251" t="s">
        <v>10903</v>
      </c>
      <c r="F1440" s="251" t="s">
        <v>9982</v>
      </c>
      <c r="G1440" s="251" t="s">
        <v>10062</v>
      </c>
      <c r="H1440" s="251" t="s">
        <v>3436</v>
      </c>
      <c r="I1440" s="257" t="str">
        <f t="shared" si="89"/>
        <v>-00001</v>
      </c>
      <c r="J1440" s="251">
        <v>1</v>
      </c>
      <c r="K1440" s="251">
        <v>1</v>
      </c>
      <c r="M1440" s="251" t="s">
        <v>9958</v>
      </c>
      <c r="N1440" s="251" t="s">
        <v>11632</v>
      </c>
      <c r="O1440" s="251">
        <v>1</v>
      </c>
      <c r="Q1440" s="251" t="s">
        <v>11666</v>
      </c>
      <c r="R1440" s="251" t="s">
        <v>10028</v>
      </c>
      <c r="S1440" s="251" t="s">
        <v>3763</v>
      </c>
      <c r="T1440" s="251" t="str">
        <f t="shared" si="90"/>
        <v>I040456781551VT050</v>
      </c>
      <c r="W1440" s="251" t="str">
        <f t="shared" si="91"/>
        <v>I040456781551-VT050</v>
      </c>
    </row>
    <row r="1441" spans="1:23" x14ac:dyDescent="0.3">
      <c r="A1441" s="256" t="str">
        <f t="shared" si="88"/>
        <v>I0404567-81560VT020-00002</v>
      </c>
      <c r="B1441" s="251" t="s">
        <v>11667</v>
      </c>
      <c r="C1441" s="251" t="s">
        <v>10031</v>
      </c>
      <c r="D1441" s="251" t="s">
        <v>11655</v>
      </c>
      <c r="E1441" s="251" t="s">
        <v>10903</v>
      </c>
      <c r="F1441" s="251" t="s">
        <v>9984</v>
      </c>
      <c r="G1441" s="251" t="s">
        <v>10065</v>
      </c>
      <c r="H1441" s="251" t="s">
        <v>5204</v>
      </c>
      <c r="I1441" s="257" t="str">
        <f t="shared" si="89"/>
        <v>-00002</v>
      </c>
      <c r="J1441" s="251">
        <v>2</v>
      </c>
      <c r="K1441" s="251">
        <v>2</v>
      </c>
      <c r="M1441" s="251" t="s">
        <v>9958</v>
      </c>
      <c r="N1441" s="251" t="s">
        <v>11632</v>
      </c>
      <c r="O1441" s="251">
        <v>2</v>
      </c>
      <c r="Q1441" s="251" t="s">
        <v>11667</v>
      </c>
      <c r="R1441" s="251" t="s">
        <v>10028</v>
      </c>
      <c r="S1441" s="251" t="s">
        <v>3743</v>
      </c>
      <c r="T1441" s="251" t="str">
        <f t="shared" si="90"/>
        <v>I040456781560VT020</v>
      </c>
      <c r="W1441" s="251" t="str">
        <f t="shared" si="91"/>
        <v>I040456781560-VT020</v>
      </c>
    </row>
    <row r="1442" spans="1:23" x14ac:dyDescent="0.3">
      <c r="A1442" s="256" t="str">
        <f t="shared" si="88"/>
        <v>I0404567-81560VT050-00001</v>
      </c>
      <c r="B1442" s="251" t="s">
        <v>11668</v>
      </c>
      <c r="C1442" s="251" t="s">
        <v>10031</v>
      </c>
      <c r="D1442" s="251" t="s">
        <v>11655</v>
      </c>
      <c r="E1442" s="251" t="s">
        <v>10903</v>
      </c>
      <c r="F1442" s="251" t="s">
        <v>9986</v>
      </c>
      <c r="G1442" s="251" t="s">
        <v>10067</v>
      </c>
      <c r="H1442" s="251" t="s">
        <v>5204</v>
      </c>
      <c r="I1442" s="257" t="str">
        <f t="shared" si="89"/>
        <v>-00001</v>
      </c>
      <c r="J1442" s="251">
        <v>1</v>
      </c>
      <c r="K1442" s="251">
        <v>1</v>
      </c>
      <c r="M1442" s="251" t="s">
        <v>9958</v>
      </c>
      <c r="N1442" s="251" t="s">
        <v>11632</v>
      </c>
      <c r="O1442" s="251">
        <v>1</v>
      </c>
      <c r="Q1442" s="251" t="s">
        <v>11668</v>
      </c>
      <c r="R1442" s="251" t="s">
        <v>10028</v>
      </c>
      <c r="S1442" s="251" t="s">
        <v>3746</v>
      </c>
      <c r="T1442" s="251" t="str">
        <f t="shared" si="90"/>
        <v>I040456781560VT050</v>
      </c>
      <c r="W1442" s="251" t="str">
        <f t="shared" si="91"/>
        <v>I040456781560-VT050</v>
      </c>
    </row>
    <row r="1443" spans="1:23" x14ac:dyDescent="0.3">
      <c r="A1443" s="256" t="str">
        <f t="shared" si="88"/>
        <v>I0404567-81561VT020-00001</v>
      </c>
      <c r="B1443" s="251" t="s">
        <v>11669</v>
      </c>
      <c r="C1443" s="251" t="s">
        <v>10031</v>
      </c>
      <c r="D1443" s="251" t="s">
        <v>11655</v>
      </c>
      <c r="E1443" s="251" t="s">
        <v>10903</v>
      </c>
      <c r="F1443" s="251" t="s">
        <v>9988</v>
      </c>
      <c r="G1443" s="251" t="s">
        <v>10256</v>
      </c>
      <c r="H1443" s="251" t="s">
        <v>3443</v>
      </c>
      <c r="I1443" s="257" t="str">
        <f t="shared" si="89"/>
        <v>-00001</v>
      </c>
      <c r="J1443" s="251">
        <v>1</v>
      </c>
      <c r="K1443" s="251">
        <v>1</v>
      </c>
      <c r="M1443" s="251" t="s">
        <v>9958</v>
      </c>
      <c r="N1443" s="251" t="s">
        <v>11632</v>
      </c>
      <c r="O1443" s="251">
        <v>1</v>
      </c>
      <c r="Q1443" s="251" t="s">
        <v>11669</v>
      </c>
      <c r="R1443" s="251" t="s">
        <v>10028</v>
      </c>
      <c r="S1443" s="251" t="s">
        <v>3767</v>
      </c>
      <c r="T1443" s="251" t="str">
        <f t="shared" si="90"/>
        <v>I040456781561VT020</v>
      </c>
      <c r="W1443" s="251" t="str">
        <f t="shared" si="91"/>
        <v>I040456781561-VT020</v>
      </c>
    </row>
    <row r="1444" spans="1:23" x14ac:dyDescent="0.3">
      <c r="A1444" s="256" t="str">
        <f t="shared" si="88"/>
        <v>I0404567-81580VT010-00002</v>
      </c>
      <c r="B1444" s="251" t="s">
        <v>11670</v>
      </c>
      <c r="C1444" s="251" t="s">
        <v>10031</v>
      </c>
      <c r="D1444" s="251" t="s">
        <v>11655</v>
      </c>
      <c r="E1444" s="251" t="s">
        <v>10903</v>
      </c>
      <c r="F1444" s="251" t="s">
        <v>9990</v>
      </c>
      <c r="G1444" s="251" t="s">
        <v>5289</v>
      </c>
      <c r="H1444" s="251" t="s">
        <v>758</v>
      </c>
      <c r="I1444" s="257" t="str">
        <f t="shared" si="89"/>
        <v>-00002</v>
      </c>
      <c r="J1444" s="251">
        <v>2</v>
      </c>
      <c r="K1444" s="251">
        <v>2</v>
      </c>
      <c r="M1444" s="251" t="s">
        <v>9993</v>
      </c>
      <c r="N1444" s="251" t="s">
        <v>11632</v>
      </c>
      <c r="O1444" s="251">
        <v>2</v>
      </c>
      <c r="Q1444" s="251" t="s">
        <v>11670</v>
      </c>
      <c r="R1444" s="251" t="s">
        <v>10028</v>
      </c>
      <c r="S1444" s="251" t="s">
        <v>3749</v>
      </c>
      <c r="T1444" s="251" t="str">
        <f t="shared" si="90"/>
        <v>I040456781580VT010</v>
      </c>
      <c r="W1444" s="251" t="str">
        <f t="shared" si="91"/>
        <v>I040456781580-VT010</v>
      </c>
    </row>
    <row r="1445" spans="1:23" x14ac:dyDescent="0.3">
      <c r="A1445" s="256" t="str">
        <f t="shared" si="88"/>
        <v>I0404567-81580VT020-00001</v>
      </c>
      <c r="B1445" s="251" t="s">
        <v>11671</v>
      </c>
      <c r="C1445" s="251" t="s">
        <v>10031</v>
      </c>
      <c r="D1445" s="251" t="s">
        <v>11655</v>
      </c>
      <c r="E1445" s="251" t="s">
        <v>10903</v>
      </c>
      <c r="F1445" s="251" t="s">
        <v>9992</v>
      </c>
      <c r="G1445" s="251" t="s">
        <v>10071</v>
      </c>
      <c r="H1445" s="251" t="s">
        <v>758</v>
      </c>
      <c r="I1445" s="257" t="str">
        <f t="shared" si="89"/>
        <v>-00001</v>
      </c>
      <c r="J1445" s="251">
        <v>1</v>
      </c>
      <c r="K1445" s="251">
        <v>1</v>
      </c>
      <c r="M1445" s="251" t="s">
        <v>9958</v>
      </c>
      <c r="N1445" s="251" t="s">
        <v>11632</v>
      </c>
      <c r="O1445" s="251">
        <v>1</v>
      </c>
      <c r="Q1445" s="251" t="s">
        <v>11671</v>
      </c>
      <c r="R1445" s="251" t="s">
        <v>10028</v>
      </c>
      <c r="S1445" s="251" t="s">
        <v>3752</v>
      </c>
      <c r="T1445" s="251" t="str">
        <f t="shared" si="90"/>
        <v>I040456781580VT020</v>
      </c>
      <c r="W1445" s="251" t="str">
        <f t="shared" si="91"/>
        <v>I040456781580-VT020</v>
      </c>
    </row>
    <row r="1446" spans="1:23" x14ac:dyDescent="0.3">
      <c r="A1446" s="256" t="str">
        <f t="shared" si="88"/>
        <v>I0404567-81581VT020-00002</v>
      </c>
      <c r="B1446" s="251" t="s">
        <v>11672</v>
      </c>
      <c r="C1446" s="251" t="s">
        <v>10031</v>
      </c>
      <c r="D1446" s="251" t="s">
        <v>11655</v>
      </c>
      <c r="E1446" s="251" t="s">
        <v>10903</v>
      </c>
      <c r="F1446" s="251" t="s">
        <v>9995</v>
      </c>
      <c r="G1446" s="251" t="s">
        <v>10668</v>
      </c>
      <c r="H1446" s="251" t="s">
        <v>5218</v>
      </c>
      <c r="I1446" s="257" t="str">
        <f t="shared" si="89"/>
        <v>-00002</v>
      </c>
      <c r="J1446" s="251">
        <v>2</v>
      </c>
      <c r="K1446" s="251">
        <v>2</v>
      </c>
      <c r="M1446" s="251" t="s">
        <v>9993</v>
      </c>
      <c r="N1446" s="251" t="s">
        <v>11632</v>
      </c>
      <c r="O1446" s="251">
        <v>2</v>
      </c>
      <c r="Q1446" s="251" t="s">
        <v>11672</v>
      </c>
      <c r="R1446" s="251" t="s">
        <v>10028</v>
      </c>
      <c r="S1446" s="251" t="s">
        <v>3773</v>
      </c>
      <c r="T1446" s="251" t="str">
        <f t="shared" si="90"/>
        <v>I040456781581VT020</v>
      </c>
      <c r="W1446" s="251" t="str">
        <f t="shared" si="91"/>
        <v>I040456781581-VT020</v>
      </c>
    </row>
    <row r="1447" spans="1:23" x14ac:dyDescent="0.3">
      <c r="A1447" s="256" t="str">
        <f t="shared" si="88"/>
        <v>I0404567-81590VT010-00001</v>
      </c>
      <c r="B1447" s="251" t="s">
        <v>11673</v>
      </c>
      <c r="C1447" s="251" t="s">
        <v>10031</v>
      </c>
      <c r="D1447" s="251" t="s">
        <v>11655</v>
      </c>
      <c r="E1447" s="251" t="s">
        <v>10903</v>
      </c>
      <c r="F1447" s="251" t="s">
        <v>9997</v>
      </c>
      <c r="G1447" s="251" t="s">
        <v>10073</v>
      </c>
      <c r="H1447" s="251" t="s">
        <v>770</v>
      </c>
      <c r="I1447" s="257" t="str">
        <f t="shared" si="89"/>
        <v>-00001</v>
      </c>
      <c r="J1447" s="251">
        <v>1</v>
      </c>
      <c r="K1447" s="251">
        <v>1</v>
      </c>
      <c r="M1447" s="251" t="s">
        <v>9993</v>
      </c>
      <c r="N1447" s="251" t="s">
        <v>11632</v>
      </c>
      <c r="O1447" s="251">
        <v>1</v>
      </c>
      <c r="Q1447" s="251" t="s">
        <v>11673</v>
      </c>
      <c r="R1447" s="251" t="s">
        <v>10028</v>
      </c>
      <c r="S1447" s="251" t="s">
        <v>3755</v>
      </c>
      <c r="T1447" s="251" t="str">
        <f t="shared" si="90"/>
        <v>I040456781590VT010</v>
      </c>
      <c r="W1447" s="251" t="str">
        <f t="shared" si="91"/>
        <v>I040456781590-VT010</v>
      </c>
    </row>
    <row r="1448" spans="1:23" x14ac:dyDescent="0.3">
      <c r="A1448" s="256" t="str">
        <f t="shared" si="88"/>
        <v>I0404567-81590VT020-00003</v>
      </c>
      <c r="B1448" s="251" t="s">
        <v>11674</v>
      </c>
      <c r="C1448" s="251" t="s">
        <v>10031</v>
      </c>
      <c r="D1448" s="251" t="s">
        <v>11655</v>
      </c>
      <c r="E1448" s="251" t="s">
        <v>10903</v>
      </c>
      <c r="F1448" s="251" t="s">
        <v>10000</v>
      </c>
      <c r="G1448" s="251" t="s">
        <v>10075</v>
      </c>
      <c r="H1448" s="251" t="s">
        <v>770</v>
      </c>
      <c r="I1448" s="257" t="str">
        <f t="shared" si="89"/>
        <v>-00003</v>
      </c>
      <c r="J1448" s="251">
        <v>3</v>
      </c>
      <c r="K1448" s="251">
        <v>3</v>
      </c>
      <c r="M1448" s="251" t="s">
        <v>9958</v>
      </c>
      <c r="N1448" s="251" t="s">
        <v>11632</v>
      </c>
      <c r="O1448" s="251">
        <v>3</v>
      </c>
      <c r="Q1448" s="251" t="s">
        <v>11674</v>
      </c>
      <c r="R1448" s="251" t="s">
        <v>10028</v>
      </c>
      <c r="S1448" s="251" t="s">
        <v>3758</v>
      </c>
      <c r="T1448" s="251" t="str">
        <f t="shared" si="90"/>
        <v>I040456781590VT020</v>
      </c>
      <c r="W1448" s="251" t="str">
        <f t="shared" si="91"/>
        <v>I040456781590-VT020</v>
      </c>
    </row>
    <row r="1449" spans="1:23" x14ac:dyDescent="0.3">
      <c r="A1449" s="256" t="str">
        <f t="shared" si="88"/>
        <v>I0606312-81110BZ620-00003</v>
      </c>
      <c r="B1449" s="251" t="s">
        <v>11675</v>
      </c>
      <c r="C1449" s="251" t="s">
        <v>10077</v>
      </c>
      <c r="D1449" s="251" t="s">
        <v>11676</v>
      </c>
      <c r="E1449" s="251" t="s">
        <v>10903</v>
      </c>
      <c r="F1449" s="251" t="s">
        <v>9957</v>
      </c>
      <c r="G1449" s="251" t="s">
        <v>1193</v>
      </c>
      <c r="H1449" s="251" t="s">
        <v>3422</v>
      </c>
      <c r="I1449" s="257" t="str">
        <f t="shared" si="89"/>
        <v>-00003</v>
      </c>
      <c r="J1449" s="251">
        <v>3</v>
      </c>
      <c r="K1449" s="251">
        <v>3</v>
      </c>
      <c r="M1449" s="251" t="s">
        <v>9958</v>
      </c>
      <c r="N1449" s="251" t="s">
        <v>11202</v>
      </c>
      <c r="O1449" s="251">
        <v>3</v>
      </c>
      <c r="Q1449" s="251" t="s">
        <v>11675</v>
      </c>
      <c r="R1449" s="251" t="s">
        <v>9960</v>
      </c>
      <c r="S1449" s="251" t="s">
        <v>1192</v>
      </c>
      <c r="T1449" s="251" t="str">
        <f t="shared" si="90"/>
        <v>I060631281110BZ620</v>
      </c>
      <c r="W1449" s="251" t="str">
        <f t="shared" si="91"/>
        <v>I060631281110-BZ620</v>
      </c>
    </row>
    <row r="1450" spans="1:23" x14ac:dyDescent="0.3">
      <c r="A1450" s="256" t="str">
        <f t="shared" si="88"/>
        <v>I0606312-81130BZ200-00001</v>
      </c>
      <c r="B1450" s="251" t="s">
        <v>11677</v>
      </c>
      <c r="C1450" s="251" t="s">
        <v>10077</v>
      </c>
      <c r="D1450" s="251" t="s">
        <v>11676</v>
      </c>
      <c r="E1450" s="251" t="s">
        <v>10903</v>
      </c>
      <c r="F1450" s="251" t="s">
        <v>9962</v>
      </c>
      <c r="G1450" s="251" t="s">
        <v>1087</v>
      </c>
      <c r="H1450" s="251" t="s">
        <v>10791</v>
      </c>
      <c r="I1450" s="257" t="str">
        <f t="shared" si="89"/>
        <v>-00001</v>
      </c>
      <c r="J1450" s="251">
        <v>1</v>
      </c>
      <c r="K1450" s="251">
        <v>1</v>
      </c>
      <c r="M1450" s="251" t="s">
        <v>9958</v>
      </c>
      <c r="N1450" s="251" t="s">
        <v>11202</v>
      </c>
      <c r="O1450" s="251">
        <v>1</v>
      </c>
      <c r="Q1450" s="251" t="s">
        <v>11677</v>
      </c>
      <c r="R1450" s="251" t="s">
        <v>9960</v>
      </c>
      <c r="S1450" s="251" t="s">
        <v>1086</v>
      </c>
      <c r="T1450" s="251" t="str">
        <f t="shared" si="90"/>
        <v>I060631281130BZ200</v>
      </c>
      <c r="W1450" s="251" t="str">
        <f t="shared" si="91"/>
        <v>I060631281130-BZ200</v>
      </c>
    </row>
    <row r="1451" spans="1:23" x14ac:dyDescent="0.3">
      <c r="A1451" s="256" t="str">
        <f t="shared" si="88"/>
        <v>I0606312-81130BZ440-00001</v>
      </c>
      <c r="B1451" s="251" t="s">
        <v>11678</v>
      </c>
      <c r="C1451" s="251" t="s">
        <v>10077</v>
      </c>
      <c r="D1451" s="251" t="s">
        <v>11676</v>
      </c>
      <c r="E1451" s="251" t="s">
        <v>10903</v>
      </c>
      <c r="F1451" s="251" t="s">
        <v>9964</v>
      </c>
      <c r="G1451" s="251" t="s">
        <v>3563</v>
      </c>
      <c r="H1451" s="251" t="s">
        <v>374</v>
      </c>
      <c r="I1451" s="257" t="str">
        <f t="shared" si="89"/>
        <v>-00001</v>
      </c>
      <c r="J1451" s="251">
        <v>1</v>
      </c>
      <c r="K1451" s="251">
        <v>1</v>
      </c>
      <c r="M1451" s="251" t="s">
        <v>9958</v>
      </c>
      <c r="N1451" s="251" t="s">
        <v>11202</v>
      </c>
      <c r="O1451" s="251">
        <v>1</v>
      </c>
      <c r="Q1451" s="251" t="s">
        <v>11678</v>
      </c>
      <c r="R1451" s="251" t="s">
        <v>9960</v>
      </c>
      <c r="S1451" s="251" t="s">
        <v>3562</v>
      </c>
      <c r="T1451" s="251" t="str">
        <f t="shared" si="90"/>
        <v>I060631281130BZ440</v>
      </c>
      <c r="W1451" s="251" t="str">
        <f t="shared" si="91"/>
        <v>I060631281130-BZ440</v>
      </c>
    </row>
    <row r="1452" spans="1:23" x14ac:dyDescent="0.3">
      <c r="A1452" s="256" t="str">
        <f t="shared" si="88"/>
        <v>I0606312-81130BZ620-00008</v>
      </c>
      <c r="B1452" s="251" t="s">
        <v>11679</v>
      </c>
      <c r="C1452" s="251" t="s">
        <v>10077</v>
      </c>
      <c r="D1452" s="251" t="s">
        <v>11676</v>
      </c>
      <c r="E1452" s="251" t="s">
        <v>10903</v>
      </c>
      <c r="F1452" s="251" t="s">
        <v>9966</v>
      </c>
      <c r="G1452" s="251" t="s">
        <v>1198</v>
      </c>
      <c r="H1452" s="251" t="s">
        <v>5101</v>
      </c>
      <c r="I1452" s="257" t="str">
        <f t="shared" si="89"/>
        <v>-00008</v>
      </c>
      <c r="J1452" s="251">
        <v>8</v>
      </c>
      <c r="K1452" s="251">
        <v>8</v>
      </c>
      <c r="M1452" s="251" t="s">
        <v>9958</v>
      </c>
      <c r="N1452" s="251" t="s">
        <v>11202</v>
      </c>
      <c r="O1452" s="251">
        <v>8</v>
      </c>
      <c r="Q1452" s="251" t="s">
        <v>11679</v>
      </c>
      <c r="R1452" s="251" t="s">
        <v>9960</v>
      </c>
      <c r="S1452" s="251" t="s">
        <v>1197</v>
      </c>
      <c r="T1452" s="251" t="str">
        <f t="shared" si="90"/>
        <v>I060631281130BZ620</v>
      </c>
      <c r="W1452" s="251" t="str">
        <f t="shared" si="91"/>
        <v>I060631281130-BZ620</v>
      </c>
    </row>
    <row r="1453" spans="1:23" x14ac:dyDescent="0.3">
      <c r="A1453" s="256" t="str">
        <f t="shared" si="88"/>
        <v>I0606312-81150BZ620-00006</v>
      </c>
      <c r="B1453" s="251" t="s">
        <v>11680</v>
      </c>
      <c r="C1453" s="251" t="s">
        <v>10077</v>
      </c>
      <c r="D1453" s="251" t="s">
        <v>11676</v>
      </c>
      <c r="E1453" s="251" t="s">
        <v>10903</v>
      </c>
      <c r="F1453" s="251" t="s">
        <v>9968</v>
      </c>
      <c r="G1453" s="251" t="s">
        <v>1203</v>
      </c>
      <c r="H1453" s="251" t="s">
        <v>3429</v>
      </c>
      <c r="I1453" s="257" t="str">
        <f t="shared" si="89"/>
        <v>-00006</v>
      </c>
      <c r="J1453" s="251">
        <v>6</v>
      </c>
      <c r="K1453" s="251">
        <v>6</v>
      </c>
      <c r="M1453" s="251" t="s">
        <v>9958</v>
      </c>
      <c r="N1453" s="251" t="s">
        <v>11202</v>
      </c>
      <c r="O1453" s="251">
        <v>6</v>
      </c>
      <c r="Q1453" s="251" t="s">
        <v>11680</v>
      </c>
      <c r="R1453" s="251" t="s">
        <v>9960</v>
      </c>
      <c r="S1453" s="251" t="s">
        <v>1202</v>
      </c>
      <c r="T1453" s="251" t="str">
        <f t="shared" si="90"/>
        <v>I060631281150BZ620</v>
      </c>
      <c r="W1453" s="251" t="str">
        <f t="shared" si="91"/>
        <v>I060631281150-BZ620</v>
      </c>
    </row>
    <row r="1454" spans="1:23" x14ac:dyDescent="0.3">
      <c r="A1454" s="256" t="str">
        <f t="shared" si="88"/>
        <v>I0606312-81170BZ200-00001</v>
      </c>
      <c r="B1454" s="251" t="s">
        <v>11681</v>
      </c>
      <c r="C1454" s="251" t="s">
        <v>10077</v>
      </c>
      <c r="D1454" s="251" t="s">
        <v>11676</v>
      </c>
      <c r="E1454" s="251" t="s">
        <v>10903</v>
      </c>
      <c r="F1454" s="251" t="s">
        <v>9970</v>
      </c>
      <c r="G1454" s="251" t="s">
        <v>1095</v>
      </c>
      <c r="H1454" s="251" t="s">
        <v>10082</v>
      </c>
      <c r="I1454" s="257" t="str">
        <f t="shared" si="89"/>
        <v>-00001</v>
      </c>
      <c r="J1454" s="251">
        <v>1</v>
      </c>
      <c r="K1454" s="251">
        <v>1</v>
      </c>
      <c r="M1454" s="251" t="s">
        <v>9958</v>
      </c>
      <c r="N1454" s="251" t="s">
        <v>11202</v>
      </c>
      <c r="O1454" s="251">
        <v>1</v>
      </c>
      <c r="Q1454" s="251" t="s">
        <v>11681</v>
      </c>
      <c r="R1454" s="251" t="s">
        <v>9960</v>
      </c>
      <c r="S1454" s="251" t="s">
        <v>1094</v>
      </c>
      <c r="T1454" s="251" t="str">
        <f t="shared" si="90"/>
        <v>I060631281170BZ200</v>
      </c>
      <c r="W1454" s="251" t="str">
        <f t="shared" si="91"/>
        <v>I060631281170-BZ200</v>
      </c>
    </row>
    <row r="1455" spans="1:23" x14ac:dyDescent="0.3">
      <c r="A1455" s="256" t="str">
        <f t="shared" si="88"/>
        <v>I0606312-81551BZ150-00005</v>
      </c>
      <c r="B1455" s="251" t="s">
        <v>11682</v>
      </c>
      <c r="C1455" s="251" t="s">
        <v>10077</v>
      </c>
      <c r="D1455" s="251" t="s">
        <v>11676</v>
      </c>
      <c r="E1455" s="251" t="s">
        <v>10903</v>
      </c>
      <c r="F1455" s="251" t="s">
        <v>9972</v>
      </c>
      <c r="G1455" s="251" t="s">
        <v>1351</v>
      </c>
      <c r="H1455" s="251" t="s">
        <v>3436</v>
      </c>
      <c r="I1455" s="257" t="str">
        <f t="shared" si="89"/>
        <v>-00005</v>
      </c>
      <c r="J1455" s="251">
        <v>5</v>
      </c>
      <c r="K1455" s="251">
        <v>5</v>
      </c>
      <c r="M1455" s="251" t="s">
        <v>9958</v>
      </c>
      <c r="N1455" s="251" t="s">
        <v>11202</v>
      </c>
      <c r="O1455" s="251">
        <v>5</v>
      </c>
      <c r="Q1455" s="251" t="s">
        <v>11682</v>
      </c>
      <c r="R1455" s="251" t="s">
        <v>9960</v>
      </c>
      <c r="S1455" s="251" t="s">
        <v>1350</v>
      </c>
      <c r="T1455" s="251" t="str">
        <f t="shared" si="90"/>
        <v>I060631281551BZ150</v>
      </c>
      <c r="W1455" s="251" t="str">
        <f t="shared" si="91"/>
        <v>I060631281551-BZ150</v>
      </c>
    </row>
    <row r="1456" spans="1:23" x14ac:dyDescent="0.3">
      <c r="A1456" s="256" t="str">
        <f t="shared" si="88"/>
        <v>I0606312-81551BZ240-00001</v>
      </c>
      <c r="B1456" s="251" t="s">
        <v>11683</v>
      </c>
      <c r="C1456" s="251" t="s">
        <v>10077</v>
      </c>
      <c r="D1456" s="251" t="s">
        <v>11676</v>
      </c>
      <c r="E1456" s="251" t="s">
        <v>10903</v>
      </c>
      <c r="F1456" s="251" t="s">
        <v>9974</v>
      </c>
      <c r="G1456" s="251" t="s">
        <v>1373</v>
      </c>
      <c r="H1456" s="251" t="s">
        <v>3436</v>
      </c>
      <c r="I1456" s="257" t="str">
        <f t="shared" si="89"/>
        <v>-00001</v>
      </c>
      <c r="J1456" s="251">
        <v>1</v>
      </c>
      <c r="K1456" s="251">
        <v>1</v>
      </c>
      <c r="M1456" s="251" t="s">
        <v>9958</v>
      </c>
      <c r="N1456" s="251" t="s">
        <v>11202</v>
      </c>
      <c r="O1456" s="251">
        <v>1</v>
      </c>
      <c r="Q1456" s="251" t="s">
        <v>11683</v>
      </c>
      <c r="R1456" s="251" t="s">
        <v>9960</v>
      </c>
      <c r="S1456" s="251" t="s">
        <v>1372</v>
      </c>
      <c r="T1456" s="251" t="str">
        <f t="shared" si="90"/>
        <v>I060631281551BZ240</v>
      </c>
      <c r="W1456" s="251" t="str">
        <f t="shared" si="91"/>
        <v>I060631281551-BZ240</v>
      </c>
    </row>
    <row r="1457" spans="1:23" x14ac:dyDescent="0.3">
      <c r="A1457" s="256" t="str">
        <f t="shared" si="88"/>
        <v>I0606312-81551BZ320-00004</v>
      </c>
      <c r="B1457" s="251" t="s">
        <v>11684</v>
      </c>
      <c r="C1457" s="251" t="s">
        <v>10077</v>
      </c>
      <c r="D1457" s="251" t="s">
        <v>11676</v>
      </c>
      <c r="E1457" s="251" t="s">
        <v>10903</v>
      </c>
      <c r="F1457" s="251" t="s">
        <v>9976</v>
      </c>
      <c r="G1457" s="251" t="s">
        <v>1418</v>
      </c>
      <c r="H1457" s="251" t="s">
        <v>3436</v>
      </c>
      <c r="I1457" s="257" t="str">
        <f t="shared" si="89"/>
        <v>-00004</v>
      </c>
      <c r="J1457" s="251">
        <v>4</v>
      </c>
      <c r="K1457" s="251">
        <v>4</v>
      </c>
      <c r="M1457" s="251" t="s">
        <v>9958</v>
      </c>
      <c r="N1457" s="251" t="s">
        <v>11202</v>
      </c>
      <c r="O1457" s="251">
        <v>4</v>
      </c>
      <c r="Q1457" s="251" t="s">
        <v>11684</v>
      </c>
      <c r="R1457" s="251" t="s">
        <v>9960</v>
      </c>
      <c r="S1457" s="251" t="s">
        <v>1417</v>
      </c>
      <c r="T1457" s="251" t="str">
        <f t="shared" si="90"/>
        <v>I060631281551BZ320</v>
      </c>
      <c r="W1457" s="251" t="str">
        <f t="shared" si="91"/>
        <v>I060631281551-BZ320</v>
      </c>
    </row>
    <row r="1458" spans="1:23" x14ac:dyDescent="0.3">
      <c r="A1458" s="256" t="str">
        <f t="shared" si="88"/>
        <v>I0606312-81560BZ220-00001</v>
      </c>
      <c r="B1458" s="251" t="s">
        <v>11685</v>
      </c>
      <c r="C1458" s="251" t="s">
        <v>10077</v>
      </c>
      <c r="D1458" s="251" t="s">
        <v>11676</v>
      </c>
      <c r="E1458" s="251" t="s">
        <v>10903</v>
      </c>
      <c r="F1458" s="251" t="s">
        <v>9978</v>
      </c>
      <c r="G1458" s="251" t="s">
        <v>1378</v>
      </c>
      <c r="H1458" s="251" t="s">
        <v>5204</v>
      </c>
      <c r="I1458" s="257" t="str">
        <f t="shared" si="89"/>
        <v>-00001</v>
      </c>
      <c r="J1458" s="251">
        <v>1</v>
      </c>
      <c r="K1458" s="251">
        <v>1</v>
      </c>
      <c r="M1458" s="251" t="s">
        <v>9958</v>
      </c>
      <c r="N1458" s="251" t="s">
        <v>11202</v>
      </c>
      <c r="O1458" s="251">
        <v>1</v>
      </c>
      <c r="Q1458" s="251" t="s">
        <v>11685</v>
      </c>
      <c r="R1458" s="251" t="s">
        <v>9960</v>
      </c>
      <c r="S1458" s="251" t="s">
        <v>1377</v>
      </c>
      <c r="T1458" s="251" t="str">
        <f t="shared" si="90"/>
        <v>I060631281560BZ220</v>
      </c>
      <c r="W1458" s="251" t="str">
        <f t="shared" si="91"/>
        <v>I060631281560-BZ220</v>
      </c>
    </row>
    <row r="1459" spans="1:23" x14ac:dyDescent="0.3">
      <c r="A1459" s="256" t="str">
        <f t="shared" si="88"/>
        <v>I0606312-81561BZ150-00004</v>
      </c>
      <c r="B1459" s="251" t="s">
        <v>11686</v>
      </c>
      <c r="C1459" s="251" t="s">
        <v>10077</v>
      </c>
      <c r="D1459" s="251" t="s">
        <v>11676</v>
      </c>
      <c r="E1459" s="251" t="s">
        <v>10903</v>
      </c>
      <c r="F1459" s="251" t="s">
        <v>9980</v>
      </c>
      <c r="G1459" s="251" t="s">
        <v>1359</v>
      </c>
      <c r="H1459" s="251" t="s">
        <v>3443</v>
      </c>
      <c r="I1459" s="257" t="str">
        <f t="shared" si="89"/>
        <v>-00004</v>
      </c>
      <c r="J1459" s="251">
        <v>4</v>
      </c>
      <c r="K1459" s="251">
        <v>4</v>
      </c>
      <c r="M1459" s="251" t="s">
        <v>9958</v>
      </c>
      <c r="N1459" s="251" t="s">
        <v>11202</v>
      </c>
      <c r="O1459" s="251">
        <v>4</v>
      </c>
      <c r="Q1459" s="251" t="s">
        <v>11686</v>
      </c>
      <c r="R1459" s="251" t="s">
        <v>9960</v>
      </c>
      <c r="S1459" s="251" t="s">
        <v>1358</v>
      </c>
      <c r="T1459" s="251" t="str">
        <f t="shared" si="90"/>
        <v>I060631281561BZ150</v>
      </c>
      <c r="W1459" s="251" t="str">
        <f t="shared" si="91"/>
        <v>I060631281561-BZ150</v>
      </c>
    </row>
    <row r="1460" spans="1:23" x14ac:dyDescent="0.3">
      <c r="A1460" s="256" t="str">
        <f t="shared" si="88"/>
        <v>I0606312-81581BZ040-00002</v>
      </c>
      <c r="B1460" s="251" t="s">
        <v>11687</v>
      </c>
      <c r="C1460" s="251" t="s">
        <v>10077</v>
      </c>
      <c r="D1460" s="251" t="s">
        <v>11676</v>
      </c>
      <c r="E1460" s="251" t="s">
        <v>10903</v>
      </c>
      <c r="F1460" s="251" t="s">
        <v>9982</v>
      </c>
      <c r="G1460" s="251" t="s">
        <v>1454</v>
      </c>
      <c r="H1460" s="251" t="s">
        <v>5218</v>
      </c>
      <c r="I1460" s="257" t="str">
        <f t="shared" si="89"/>
        <v>-00002</v>
      </c>
      <c r="J1460" s="251">
        <v>2</v>
      </c>
      <c r="K1460" s="251">
        <v>2</v>
      </c>
      <c r="M1460" s="251" t="s">
        <v>9958</v>
      </c>
      <c r="N1460" s="251" t="s">
        <v>11202</v>
      </c>
      <c r="O1460" s="251">
        <v>2</v>
      </c>
      <c r="Q1460" s="251" t="s">
        <v>11687</v>
      </c>
      <c r="R1460" s="251" t="s">
        <v>9960</v>
      </c>
      <c r="S1460" s="251" t="s">
        <v>1453</v>
      </c>
      <c r="T1460" s="251" t="str">
        <f t="shared" si="90"/>
        <v>I060631281581BZ040</v>
      </c>
      <c r="W1460" s="251" t="str">
        <f t="shared" si="91"/>
        <v>I060631281581-BZ040</v>
      </c>
    </row>
    <row r="1461" spans="1:23" x14ac:dyDescent="0.3">
      <c r="A1461" s="256" t="str">
        <f t="shared" si="88"/>
        <v>I0606312-9004A81005-00001</v>
      </c>
      <c r="B1461" s="251" t="s">
        <v>11688</v>
      </c>
      <c r="C1461" s="251" t="s">
        <v>10077</v>
      </c>
      <c r="D1461" s="251" t="s">
        <v>11676</v>
      </c>
      <c r="E1461" s="251" t="s">
        <v>10903</v>
      </c>
      <c r="F1461" s="251" t="s">
        <v>9984</v>
      </c>
      <c r="G1461" s="251" t="s">
        <v>1566</v>
      </c>
      <c r="H1461" s="251" t="s">
        <v>3393</v>
      </c>
      <c r="I1461" s="257" t="str">
        <f t="shared" si="89"/>
        <v>-00001</v>
      </c>
      <c r="J1461" s="251">
        <v>1</v>
      </c>
      <c r="K1461" s="251">
        <v>1</v>
      </c>
      <c r="M1461" s="251" t="s">
        <v>10007</v>
      </c>
      <c r="N1461" s="251" t="s">
        <v>11202</v>
      </c>
      <c r="O1461" s="251">
        <v>1</v>
      </c>
      <c r="Q1461" s="251" t="s">
        <v>11688</v>
      </c>
      <c r="R1461" s="251" t="s">
        <v>9960</v>
      </c>
      <c r="S1461" s="251" t="s">
        <v>1565</v>
      </c>
      <c r="T1461" s="251" t="str">
        <f t="shared" si="90"/>
        <v>I06063129004A81005</v>
      </c>
      <c r="W1461" s="251" t="str">
        <f t="shared" si="91"/>
        <v>I06063129004A-81005</v>
      </c>
    </row>
    <row r="1462" spans="1:23" x14ac:dyDescent="0.3">
      <c r="A1462" s="256" t="str">
        <f t="shared" si="88"/>
        <v>I0606312-9004A81006-00007</v>
      </c>
      <c r="B1462" s="251" t="s">
        <v>11689</v>
      </c>
      <c r="C1462" s="251" t="s">
        <v>10077</v>
      </c>
      <c r="D1462" s="251" t="s">
        <v>11676</v>
      </c>
      <c r="E1462" s="251" t="s">
        <v>10903</v>
      </c>
      <c r="F1462" s="251" t="s">
        <v>9986</v>
      </c>
      <c r="G1462" s="251" t="s">
        <v>1574</v>
      </c>
      <c r="H1462" s="251" t="s">
        <v>3393</v>
      </c>
      <c r="I1462" s="257" t="str">
        <f t="shared" si="89"/>
        <v>-00007</v>
      </c>
      <c r="J1462" s="251">
        <v>7</v>
      </c>
      <c r="K1462" s="251">
        <v>7</v>
      </c>
      <c r="M1462" s="251" t="s">
        <v>10007</v>
      </c>
      <c r="N1462" s="251" t="s">
        <v>11202</v>
      </c>
      <c r="O1462" s="251">
        <v>7</v>
      </c>
      <c r="Q1462" s="251" t="s">
        <v>11689</v>
      </c>
      <c r="R1462" s="251" t="s">
        <v>9960</v>
      </c>
      <c r="S1462" s="251" t="s">
        <v>1573</v>
      </c>
      <c r="T1462" s="251" t="str">
        <f t="shared" si="90"/>
        <v>I06063129004A81006</v>
      </c>
      <c r="W1462" s="251" t="str">
        <f t="shared" si="91"/>
        <v>I06063129004A-81006</v>
      </c>
    </row>
    <row r="1463" spans="1:23" x14ac:dyDescent="0.3">
      <c r="A1463" s="256" t="str">
        <f t="shared" si="88"/>
        <v>I0606312-9004A81007-00006</v>
      </c>
      <c r="B1463" s="251" t="s">
        <v>11690</v>
      </c>
      <c r="C1463" s="251" t="s">
        <v>10077</v>
      </c>
      <c r="D1463" s="251" t="s">
        <v>11676</v>
      </c>
      <c r="E1463" s="251" t="s">
        <v>10903</v>
      </c>
      <c r="F1463" s="251" t="s">
        <v>9988</v>
      </c>
      <c r="G1463" s="251" t="s">
        <v>1576</v>
      </c>
      <c r="H1463" s="251" t="s">
        <v>3393</v>
      </c>
      <c r="I1463" s="257" t="str">
        <f t="shared" si="89"/>
        <v>-00006</v>
      </c>
      <c r="J1463" s="251">
        <v>6</v>
      </c>
      <c r="K1463" s="251">
        <v>6</v>
      </c>
      <c r="M1463" s="251" t="s">
        <v>10003</v>
      </c>
      <c r="N1463" s="251" t="s">
        <v>11202</v>
      </c>
      <c r="O1463" s="251">
        <v>6</v>
      </c>
      <c r="Q1463" s="251" t="s">
        <v>11690</v>
      </c>
      <c r="R1463" s="251" t="s">
        <v>9960</v>
      </c>
      <c r="S1463" s="251" t="s">
        <v>1575</v>
      </c>
      <c r="T1463" s="251" t="str">
        <f t="shared" si="90"/>
        <v>I06063129004A81007</v>
      </c>
      <c r="W1463" s="251" t="str">
        <f t="shared" si="91"/>
        <v>I06063129004A-81007</v>
      </c>
    </row>
    <row r="1464" spans="1:23" x14ac:dyDescent="0.3">
      <c r="A1464" s="256" t="str">
        <f t="shared" si="88"/>
        <v>I0606312-9004A81026-00010</v>
      </c>
      <c r="B1464" s="251" t="s">
        <v>11691</v>
      </c>
      <c r="C1464" s="251" t="s">
        <v>10077</v>
      </c>
      <c r="D1464" s="251" t="s">
        <v>11676</v>
      </c>
      <c r="E1464" s="251" t="s">
        <v>10903</v>
      </c>
      <c r="F1464" s="251" t="s">
        <v>9990</v>
      </c>
      <c r="G1464" s="251" t="s">
        <v>1624</v>
      </c>
      <c r="H1464" s="251" t="s">
        <v>3393</v>
      </c>
      <c r="I1464" s="257" t="str">
        <f t="shared" si="89"/>
        <v>-00010</v>
      </c>
      <c r="J1464" s="251">
        <v>10</v>
      </c>
      <c r="K1464" s="251">
        <v>10</v>
      </c>
      <c r="M1464" s="251" t="s">
        <v>10007</v>
      </c>
      <c r="N1464" s="251" t="s">
        <v>11202</v>
      </c>
      <c r="O1464" s="251">
        <v>10</v>
      </c>
      <c r="Q1464" s="251" t="s">
        <v>11691</v>
      </c>
      <c r="R1464" s="251" t="s">
        <v>9960</v>
      </c>
      <c r="S1464" s="251" t="s">
        <v>1623</v>
      </c>
      <c r="T1464" s="251" t="str">
        <f t="shared" si="90"/>
        <v>I06063129004A81026</v>
      </c>
      <c r="W1464" s="251" t="str">
        <f t="shared" si="91"/>
        <v>I06063129004A-81026</v>
      </c>
    </row>
    <row r="1465" spans="1:23" x14ac:dyDescent="0.3">
      <c r="A1465" s="256" t="str">
        <f t="shared" si="88"/>
        <v>I0606312-9004A81027-00002</v>
      </c>
      <c r="B1465" s="251" t="s">
        <v>11692</v>
      </c>
      <c r="C1465" s="251" t="s">
        <v>10077</v>
      </c>
      <c r="D1465" s="251" t="s">
        <v>11676</v>
      </c>
      <c r="E1465" s="251" t="s">
        <v>10903</v>
      </c>
      <c r="F1465" s="251" t="s">
        <v>9992</v>
      </c>
      <c r="G1465" s="251" t="s">
        <v>1617</v>
      </c>
      <c r="H1465" s="251" t="s">
        <v>3393</v>
      </c>
      <c r="I1465" s="257" t="str">
        <f t="shared" si="89"/>
        <v>-00002</v>
      </c>
      <c r="J1465" s="251">
        <v>2</v>
      </c>
      <c r="K1465" s="251">
        <v>2</v>
      </c>
      <c r="M1465" s="251" t="s">
        <v>10007</v>
      </c>
      <c r="N1465" s="251" t="s">
        <v>11202</v>
      </c>
      <c r="O1465" s="251">
        <v>2</v>
      </c>
      <c r="Q1465" s="251" t="s">
        <v>11692</v>
      </c>
      <c r="R1465" s="251" t="s">
        <v>9960</v>
      </c>
      <c r="S1465" s="251" t="s">
        <v>1616</v>
      </c>
      <c r="T1465" s="251" t="str">
        <f t="shared" si="90"/>
        <v>I06063129004A81027</v>
      </c>
      <c r="W1465" s="251" t="str">
        <f t="shared" si="91"/>
        <v>I06063129004A-81027</v>
      </c>
    </row>
    <row r="1466" spans="1:23" x14ac:dyDescent="0.3">
      <c r="A1466" s="256" t="str">
        <f t="shared" si="88"/>
        <v>I0606313-81139BZ010-00002</v>
      </c>
      <c r="B1466" s="251" t="s">
        <v>11693</v>
      </c>
      <c r="C1466" s="251" t="s">
        <v>10077</v>
      </c>
      <c r="D1466" s="251" t="s">
        <v>11694</v>
      </c>
      <c r="E1466" s="251" t="s">
        <v>10903</v>
      </c>
      <c r="F1466" s="251" t="s">
        <v>9957</v>
      </c>
      <c r="G1466" s="251" t="s">
        <v>1614</v>
      </c>
      <c r="H1466" s="251" t="s">
        <v>10104</v>
      </c>
      <c r="I1466" s="257" t="str">
        <f t="shared" si="89"/>
        <v>-00002</v>
      </c>
      <c r="J1466" s="251">
        <v>2</v>
      </c>
      <c r="K1466" s="251">
        <v>2</v>
      </c>
      <c r="M1466" s="251" t="s">
        <v>10007</v>
      </c>
      <c r="N1466" s="251" t="s">
        <v>11354</v>
      </c>
      <c r="O1466" s="251">
        <v>2</v>
      </c>
      <c r="Q1466" s="251" t="s">
        <v>11693</v>
      </c>
      <c r="R1466" s="251" t="s">
        <v>10017</v>
      </c>
      <c r="S1466" s="251" t="s">
        <v>1613</v>
      </c>
      <c r="T1466" s="251" t="str">
        <f t="shared" si="90"/>
        <v>I060631381139BZ010</v>
      </c>
      <c r="W1466" s="251" t="str">
        <f t="shared" si="91"/>
        <v>I060631381139-BZ010</v>
      </c>
    </row>
    <row r="1467" spans="1:23" x14ac:dyDescent="0.3">
      <c r="A1467" s="256" t="str">
        <f t="shared" si="88"/>
        <v>I0606313-81580BZ051-00003</v>
      </c>
      <c r="B1467" s="251" t="s">
        <v>11695</v>
      </c>
      <c r="C1467" s="251" t="s">
        <v>10077</v>
      </c>
      <c r="D1467" s="251" t="s">
        <v>11694</v>
      </c>
      <c r="E1467" s="251" t="s">
        <v>10903</v>
      </c>
      <c r="F1467" s="251" t="s">
        <v>9962</v>
      </c>
      <c r="G1467" s="251" t="s">
        <v>5226</v>
      </c>
      <c r="H1467" s="251" t="s">
        <v>758</v>
      </c>
      <c r="I1467" s="257" t="str">
        <f t="shared" si="89"/>
        <v>-00003</v>
      </c>
      <c r="J1467" s="251">
        <v>3</v>
      </c>
      <c r="K1467" s="251">
        <v>3</v>
      </c>
      <c r="M1467" s="251" t="s">
        <v>9958</v>
      </c>
      <c r="N1467" s="251" t="s">
        <v>11354</v>
      </c>
      <c r="O1467" s="251">
        <v>3</v>
      </c>
      <c r="Q1467" s="251" t="s">
        <v>11695</v>
      </c>
      <c r="R1467" s="251" t="s">
        <v>10017</v>
      </c>
      <c r="S1467" s="251" t="s">
        <v>4065</v>
      </c>
      <c r="T1467" s="251" t="str">
        <f t="shared" si="90"/>
        <v>I060631381580BZ051</v>
      </c>
      <c r="W1467" s="251" t="str">
        <f t="shared" si="91"/>
        <v>I060631381580-BZ051</v>
      </c>
    </row>
    <row r="1468" spans="1:23" x14ac:dyDescent="0.3">
      <c r="A1468" s="256" t="str">
        <f t="shared" si="88"/>
        <v>I0606313-87915BZ070-00001</v>
      </c>
      <c r="B1468" s="251" t="s">
        <v>11696</v>
      </c>
      <c r="C1468" s="251" t="s">
        <v>10077</v>
      </c>
      <c r="D1468" s="251" t="s">
        <v>11694</v>
      </c>
      <c r="E1468" s="251" t="s">
        <v>10903</v>
      </c>
      <c r="F1468" s="251" t="s">
        <v>9964</v>
      </c>
      <c r="G1468" s="251" t="s">
        <v>1528</v>
      </c>
      <c r="H1468" s="251" t="s">
        <v>10293</v>
      </c>
      <c r="I1468" s="257" t="str">
        <f t="shared" si="89"/>
        <v>-00001</v>
      </c>
      <c r="J1468" s="251">
        <v>1</v>
      </c>
      <c r="K1468" s="251">
        <v>1</v>
      </c>
      <c r="M1468" s="251" t="s">
        <v>10007</v>
      </c>
      <c r="N1468" s="251" t="s">
        <v>11354</v>
      </c>
      <c r="O1468" s="251">
        <v>1</v>
      </c>
      <c r="Q1468" s="251" t="s">
        <v>11696</v>
      </c>
      <c r="R1468" s="251" t="s">
        <v>10017</v>
      </c>
      <c r="S1468" s="251" t="s">
        <v>1527</v>
      </c>
      <c r="T1468" s="251" t="str">
        <f t="shared" si="90"/>
        <v>I060631387915BZ070</v>
      </c>
      <c r="W1468" s="251" t="str">
        <f t="shared" si="91"/>
        <v>I060631387915-BZ070</v>
      </c>
    </row>
    <row r="1469" spans="1:23" x14ac:dyDescent="0.3">
      <c r="A1469" s="256" t="str">
        <f t="shared" si="88"/>
        <v>I0606313-87917BZ010-00004</v>
      </c>
      <c r="B1469" s="251" t="s">
        <v>11697</v>
      </c>
      <c r="C1469" s="251" t="s">
        <v>10077</v>
      </c>
      <c r="D1469" s="251" t="s">
        <v>11694</v>
      </c>
      <c r="E1469" s="251" t="s">
        <v>10903</v>
      </c>
      <c r="F1469" s="251" t="s">
        <v>9966</v>
      </c>
      <c r="G1469" s="251" t="s">
        <v>1515</v>
      </c>
      <c r="H1469" s="251" t="s">
        <v>10109</v>
      </c>
      <c r="I1469" s="257" t="str">
        <f t="shared" si="89"/>
        <v>-00004</v>
      </c>
      <c r="J1469" s="251">
        <v>4</v>
      </c>
      <c r="K1469" s="251">
        <v>4</v>
      </c>
      <c r="M1469" s="251" t="s">
        <v>10007</v>
      </c>
      <c r="N1469" s="251" t="s">
        <v>11354</v>
      </c>
      <c r="O1469" s="251">
        <v>4</v>
      </c>
      <c r="Q1469" s="251" t="s">
        <v>11697</v>
      </c>
      <c r="R1469" s="251" t="s">
        <v>10017</v>
      </c>
      <c r="S1469" s="251" t="s">
        <v>1514</v>
      </c>
      <c r="T1469" s="251" t="str">
        <f t="shared" si="90"/>
        <v>I060631387917BZ010</v>
      </c>
      <c r="W1469" s="251" t="str">
        <f t="shared" si="91"/>
        <v>I060631387917-BZ010</v>
      </c>
    </row>
    <row r="1470" spans="1:23" x14ac:dyDescent="0.3">
      <c r="A1470" s="256" t="str">
        <f t="shared" si="88"/>
        <v>I0606314-81110BZ200-00001</v>
      </c>
      <c r="B1470" s="251" t="s">
        <v>11698</v>
      </c>
      <c r="C1470" s="251" t="s">
        <v>10077</v>
      </c>
      <c r="D1470" s="251" t="s">
        <v>11699</v>
      </c>
      <c r="E1470" s="251" t="s">
        <v>10903</v>
      </c>
      <c r="F1470" s="251" t="s">
        <v>9957</v>
      </c>
      <c r="G1470" s="251" t="s">
        <v>1084</v>
      </c>
      <c r="H1470" s="251" t="s">
        <v>10113</v>
      </c>
      <c r="I1470" s="257" t="str">
        <f t="shared" si="89"/>
        <v>-00001</v>
      </c>
      <c r="J1470" s="251">
        <v>1</v>
      </c>
      <c r="K1470" s="251">
        <v>1</v>
      </c>
      <c r="M1470" s="251" t="s">
        <v>9958</v>
      </c>
      <c r="N1470" s="251" t="s">
        <v>11632</v>
      </c>
      <c r="O1470" s="251">
        <v>1</v>
      </c>
      <c r="Q1470" s="251" t="s">
        <v>11698</v>
      </c>
      <c r="R1470" s="251" t="s">
        <v>10028</v>
      </c>
      <c r="S1470" s="251" t="s">
        <v>1083</v>
      </c>
      <c r="T1470" s="251" t="str">
        <f t="shared" si="90"/>
        <v>I060631481110BZ200</v>
      </c>
      <c r="W1470" s="251" t="str">
        <f t="shared" si="91"/>
        <v>I060631481110-BZ200</v>
      </c>
    </row>
    <row r="1471" spans="1:23" x14ac:dyDescent="0.3">
      <c r="A1471" s="256" t="str">
        <f t="shared" si="88"/>
        <v>I0606314-81150BZ200-00001</v>
      </c>
      <c r="B1471" s="251" t="s">
        <v>11700</v>
      </c>
      <c r="C1471" s="251" t="s">
        <v>10077</v>
      </c>
      <c r="D1471" s="251" t="s">
        <v>11699</v>
      </c>
      <c r="E1471" s="251" t="s">
        <v>10903</v>
      </c>
      <c r="F1471" s="251" t="s">
        <v>9962</v>
      </c>
      <c r="G1471" s="251" t="s">
        <v>1092</v>
      </c>
      <c r="H1471" s="251" t="s">
        <v>11701</v>
      </c>
      <c r="I1471" s="257" t="str">
        <f t="shared" si="89"/>
        <v>-00001</v>
      </c>
      <c r="J1471" s="251">
        <v>1</v>
      </c>
      <c r="K1471" s="251">
        <v>1</v>
      </c>
      <c r="M1471" s="251" t="s">
        <v>9958</v>
      </c>
      <c r="N1471" s="251" t="s">
        <v>11632</v>
      </c>
      <c r="O1471" s="251">
        <v>1</v>
      </c>
      <c r="Q1471" s="251" t="s">
        <v>11700</v>
      </c>
      <c r="R1471" s="251" t="s">
        <v>10028</v>
      </c>
      <c r="S1471" s="251" t="s">
        <v>1091</v>
      </c>
      <c r="T1471" s="251" t="str">
        <f t="shared" si="90"/>
        <v>I060631481150BZ200</v>
      </c>
      <c r="W1471" s="251" t="str">
        <f t="shared" si="91"/>
        <v>I060631481150-BZ200</v>
      </c>
    </row>
    <row r="1472" spans="1:23" x14ac:dyDescent="0.3">
      <c r="A1472" s="256" t="str">
        <f t="shared" si="88"/>
        <v>I0606314-81550BZ310-00001</v>
      </c>
      <c r="B1472" s="251" t="s">
        <v>11702</v>
      </c>
      <c r="C1472" s="251" t="s">
        <v>10077</v>
      </c>
      <c r="D1472" s="251" t="s">
        <v>11699</v>
      </c>
      <c r="E1472" s="251" t="s">
        <v>10903</v>
      </c>
      <c r="F1472" s="251" t="s">
        <v>9964</v>
      </c>
      <c r="G1472" s="251" t="s">
        <v>1392</v>
      </c>
      <c r="H1472" s="251" t="s">
        <v>5202</v>
      </c>
      <c r="I1472" s="257" t="str">
        <f t="shared" si="89"/>
        <v>-00001</v>
      </c>
      <c r="J1472" s="251">
        <v>1</v>
      </c>
      <c r="K1472" s="251">
        <v>1</v>
      </c>
      <c r="M1472" s="251" t="s">
        <v>9958</v>
      </c>
      <c r="N1472" s="251" t="s">
        <v>11632</v>
      </c>
      <c r="O1472" s="251">
        <v>1</v>
      </c>
      <c r="Q1472" s="251" t="s">
        <v>11702</v>
      </c>
      <c r="R1472" s="251" t="s">
        <v>10028</v>
      </c>
      <c r="S1472" s="251" t="s">
        <v>1391</v>
      </c>
      <c r="T1472" s="251" t="str">
        <f t="shared" si="90"/>
        <v>I060631481550BZ310</v>
      </c>
      <c r="W1472" s="251" t="str">
        <f t="shared" si="91"/>
        <v>I060631481550-BZ310</v>
      </c>
    </row>
    <row r="1473" spans="1:23" x14ac:dyDescent="0.3">
      <c r="A1473" s="256" t="str">
        <f t="shared" si="88"/>
        <v>I0606314-81555BZ010-00001</v>
      </c>
      <c r="B1473" s="251" t="s">
        <v>11703</v>
      </c>
      <c r="C1473" s="251" t="s">
        <v>10077</v>
      </c>
      <c r="D1473" s="251" t="s">
        <v>11699</v>
      </c>
      <c r="E1473" s="251" t="s">
        <v>10903</v>
      </c>
      <c r="F1473" s="251" t="s">
        <v>9966</v>
      </c>
      <c r="G1473" s="251" t="s">
        <v>1275</v>
      </c>
      <c r="H1473" s="251" t="s">
        <v>10298</v>
      </c>
      <c r="I1473" s="257" t="str">
        <f t="shared" si="89"/>
        <v>-00001</v>
      </c>
      <c r="J1473" s="251">
        <v>1</v>
      </c>
      <c r="K1473" s="251">
        <v>1</v>
      </c>
      <c r="M1473" s="251" t="s">
        <v>10007</v>
      </c>
      <c r="N1473" s="251" t="s">
        <v>11632</v>
      </c>
      <c r="O1473" s="251">
        <v>1</v>
      </c>
      <c r="Q1473" s="251" t="s">
        <v>11703</v>
      </c>
      <c r="R1473" s="251" t="s">
        <v>10028</v>
      </c>
      <c r="S1473" s="251" t="s">
        <v>1274</v>
      </c>
      <c r="T1473" s="251" t="str">
        <f t="shared" si="90"/>
        <v>I060631481555BZ010</v>
      </c>
      <c r="W1473" s="251" t="str">
        <f t="shared" si="91"/>
        <v>I060631481555-BZ010</v>
      </c>
    </row>
    <row r="1474" spans="1:23" x14ac:dyDescent="0.3">
      <c r="A1474" s="256" t="str">
        <f t="shared" si="88"/>
        <v>I0606314-81555BZ070-00001</v>
      </c>
      <c r="B1474" s="251" t="s">
        <v>11704</v>
      </c>
      <c r="C1474" s="251" t="s">
        <v>10077</v>
      </c>
      <c r="D1474" s="251" t="s">
        <v>11699</v>
      </c>
      <c r="E1474" s="251" t="s">
        <v>10903</v>
      </c>
      <c r="F1474" s="251" t="s">
        <v>9968</v>
      </c>
      <c r="G1474" s="251" t="s">
        <v>1348</v>
      </c>
      <c r="H1474" s="251" t="s">
        <v>10115</v>
      </c>
      <c r="I1474" s="257" t="str">
        <f t="shared" si="89"/>
        <v>-00001</v>
      </c>
      <c r="J1474" s="251">
        <v>1</v>
      </c>
      <c r="K1474" s="251">
        <v>1</v>
      </c>
      <c r="M1474" s="251" t="s">
        <v>10007</v>
      </c>
      <c r="N1474" s="251" t="s">
        <v>11632</v>
      </c>
      <c r="O1474" s="251">
        <v>1</v>
      </c>
      <c r="Q1474" s="251" t="s">
        <v>11704</v>
      </c>
      <c r="R1474" s="251" t="s">
        <v>10028</v>
      </c>
      <c r="S1474" s="251" t="s">
        <v>1347</v>
      </c>
      <c r="T1474" s="251" t="str">
        <f t="shared" si="90"/>
        <v>I060631481555BZ070</v>
      </c>
      <c r="W1474" s="251" t="str">
        <f t="shared" si="91"/>
        <v>I060631481555-BZ070</v>
      </c>
    </row>
    <row r="1475" spans="1:23" x14ac:dyDescent="0.3">
      <c r="A1475" s="256" t="str">
        <f t="shared" si="88"/>
        <v>I0606314-81560BZ310-00002</v>
      </c>
      <c r="B1475" s="251" t="s">
        <v>11705</v>
      </c>
      <c r="C1475" s="251" t="s">
        <v>10077</v>
      </c>
      <c r="D1475" s="251" t="s">
        <v>11699</v>
      </c>
      <c r="E1475" s="251" t="s">
        <v>10903</v>
      </c>
      <c r="F1475" s="251" t="s">
        <v>9970</v>
      </c>
      <c r="G1475" s="251" t="s">
        <v>1401</v>
      </c>
      <c r="H1475" s="251" t="s">
        <v>5204</v>
      </c>
      <c r="I1475" s="257" t="str">
        <f t="shared" si="89"/>
        <v>-00002</v>
      </c>
      <c r="J1475" s="251">
        <v>2</v>
      </c>
      <c r="K1475" s="251">
        <v>2</v>
      </c>
      <c r="M1475" s="251" t="s">
        <v>9958</v>
      </c>
      <c r="N1475" s="251" t="s">
        <v>11632</v>
      </c>
      <c r="O1475" s="251">
        <v>2</v>
      </c>
      <c r="Q1475" s="251" t="s">
        <v>11705</v>
      </c>
      <c r="R1475" s="251" t="s">
        <v>10028</v>
      </c>
      <c r="S1475" s="251" t="s">
        <v>1400</v>
      </c>
      <c r="T1475" s="251" t="str">
        <f t="shared" si="90"/>
        <v>I060631481560BZ310</v>
      </c>
      <c r="W1475" s="251" t="str">
        <f t="shared" si="91"/>
        <v>I060631481560-BZ310</v>
      </c>
    </row>
    <row r="1476" spans="1:23" x14ac:dyDescent="0.3">
      <c r="A1476" s="256" t="str">
        <f t="shared" si="88"/>
        <v>I0606314-81565BZ030-00001</v>
      </c>
      <c r="B1476" s="251" t="s">
        <v>11706</v>
      </c>
      <c r="C1476" s="251" t="s">
        <v>10077</v>
      </c>
      <c r="D1476" s="251" t="s">
        <v>11699</v>
      </c>
      <c r="E1476" s="251" t="s">
        <v>10903</v>
      </c>
      <c r="F1476" s="251" t="s">
        <v>9972</v>
      </c>
      <c r="G1476" s="251" t="s">
        <v>1356</v>
      </c>
      <c r="H1476" s="251" t="s">
        <v>10467</v>
      </c>
      <c r="I1476" s="257" t="str">
        <f t="shared" si="89"/>
        <v>-00001</v>
      </c>
      <c r="J1476" s="251">
        <v>1</v>
      </c>
      <c r="K1476" s="251">
        <v>1</v>
      </c>
      <c r="M1476" s="251" t="s">
        <v>10007</v>
      </c>
      <c r="N1476" s="251" t="s">
        <v>11632</v>
      </c>
      <c r="O1476" s="251">
        <v>1</v>
      </c>
      <c r="Q1476" s="251" t="s">
        <v>11706</v>
      </c>
      <c r="R1476" s="251" t="s">
        <v>10028</v>
      </c>
      <c r="S1476" s="251" t="s">
        <v>1355</v>
      </c>
      <c r="T1476" s="251" t="str">
        <f t="shared" si="90"/>
        <v>I060631481565BZ030</v>
      </c>
      <c r="W1476" s="251" t="str">
        <f t="shared" si="91"/>
        <v>I060631481565-BZ030</v>
      </c>
    </row>
    <row r="1477" spans="1:23" x14ac:dyDescent="0.3">
      <c r="A1477" s="256" t="str">
        <f t="shared" si="88"/>
        <v>I0706298-9004951125-00032</v>
      </c>
      <c r="B1477" s="251" t="s">
        <v>11707</v>
      </c>
      <c r="C1477" s="251" t="s">
        <v>10117</v>
      </c>
      <c r="D1477" s="251" t="s">
        <v>11708</v>
      </c>
      <c r="E1477" s="251" t="s">
        <v>10903</v>
      </c>
      <c r="F1477" s="251" t="s">
        <v>9957</v>
      </c>
      <c r="G1477" s="251" t="s">
        <v>1561</v>
      </c>
      <c r="H1477" s="251" t="s">
        <v>3393</v>
      </c>
      <c r="I1477" s="257" t="str">
        <f t="shared" si="89"/>
        <v>-00032</v>
      </c>
      <c r="J1477" s="251">
        <v>32</v>
      </c>
      <c r="K1477" s="251">
        <v>32</v>
      </c>
      <c r="M1477" s="251" t="s">
        <v>10003</v>
      </c>
      <c r="N1477" s="251" t="s">
        <v>11202</v>
      </c>
      <c r="O1477" s="251">
        <v>32</v>
      </c>
      <c r="Q1477" s="251" t="s">
        <v>11707</v>
      </c>
      <c r="R1477" s="251" t="s">
        <v>9960</v>
      </c>
      <c r="S1477" s="251">
        <v>9004951125</v>
      </c>
      <c r="T1477" s="251" t="str">
        <f t="shared" si="90"/>
        <v>I07062989004951125</v>
      </c>
      <c r="W1477" s="251" t="str">
        <f t="shared" si="91"/>
        <v>I070629890049-51125</v>
      </c>
    </row>
    <row r="1478" spans="1:23" x14ac:dyDescent="0.3">
      <c r="A1478" s="256" t="str">
        <f t="shared" si="88"/>
        <v>I0706299-81110BZ050-00002</v>
      </c>
      <c r="B1478" s="251" t="s">
        <v>11709</v>
      </c>
      <c r="C1478" s="251" t="s">
        <v>10117</v>
      </c>
      <c r="D1478" s="251" t="s">
        <v>11710</v>
      </c>
      <c r="E1478" s="251" t="s">
        <v>10903</v>
      </c>
      <c r="F1478" s="251" t="s">
        <v>9957</v>
      </c>
      <c r="G1478" s="251" t="s">
        <v>1015</v>
      </c>
      <c r="H1478" s="251" t="s">
        <v>10123</v>
      </c>
      <c r="I1478" s="257" t="str">
        <f t="shared" si="89"/>
        <v>-00002</v>
      </c>
      <c r="J1478" s="251">
        <v>2</v>
      </c>
      <c r="K1478" s="251">
        <v>2</v>
      </c>
      <c r="M1478" s="251" t="s">
        <v>9958</v>
      </c>
      <c r="N1478" s="251" t="s">
        <v>11354</v>
      </c>
      <c r="O1478" s="251">
        <v>2</v>
      </c>
      <c r="Q1478" s="251" t="s">
        <v>11709</v>
      </c>
      <c r="R1478" s="251" t="s">
        <v>10017</v>
      </c>
      <c r="S1478" s="251" t="s">
        <v>1014</v>
      </c>
      <c r="T1478" s="251" t="str">
        <f t="shared" si="90"/>
        <v>I070629981110BZ050</v>
      </c>
      <c r="W1478" s="251" t="str">
        <f t="shared" si="91"/>
        <v>I070629981110-BZ050</v>
      </c>
    </row>
    <row r="1479" spans="1:23" x14ac:dyDescent="0.3">
      <c r="A1479" s="256" t="str">
        <f t="shared" ref="A1479:A1542" si="92">D1479&amp;$A$6&amp;S1479&amp;I1479</f>
        <v>I0706299-81110BZ800-00003</v>
      </c>
      <c r="B1479" s="251" t="s">
        <v>11711</v>
      </c>
      <c r="C1479" s="251" t="s">
        <v>10117</v>
      </c>
      <c r="D1479" s="251" t="s">
        <v>11710</v>
      </c>
      <c r="E1479" s="251" t="s">
        <v>10903</v>
      </c>
      <c r="F1479" s="251" t="s">
        <v>9962</v>
      </c>
      <c r="G1479" s="251" t="s">
        <v>3420</v>
      </c>
      <c r="H1479" s="251" t="s">
        <v>3422</v>
      </c>
      <c r="I1479" s="257" t="str">
        <f t="shared" ref="I1479:I1542" si="93">+IF(AND(O1479&lt;10),$B$2&amp;O1479,IF(AND(O1479&gt;9,O1479&lt;=99),$B$3&amp;O1479,IF(AND(O1479&gt;99,L90355&lt;1000),$B$4&amp;O1479,IF(AND(O1479&gt;999),$B$5&amp;7))))</f>
        <v>-00003</v>
      </c>
      <c r="J1479" s="251">
        <v>3</v>
      </c>
      <c r="K1479" s="251">
        <v>3</v>
      </c>
      <c r="M1479" s="251" t="s">
        <v>9958</v>
      </c>
      <c r="N1479" s="251" t="s">
        <v>11354</v>
      </c>
      <c r="O1479" s="251">
        <v>3</v>
      </c>
      <c r="Q1479" s="251" t="s">
        <v>11711</v>
      </c>
      <c r="R1479" s="251" t="s">
        <v>10017</v>
      </c>
      <c r="S1479" s="251" t="s">
        <v>3419</v>
      </c>
      <c r="T1479" s="251" t="str">
        <f t="shared" si="90"/>
        <v>I070629981110BZ800</v>
      </c>
      <c r="W1479" s="251" t="str">
        <f t="shared" si="91"/>
        <v>I070629981110-BZ800</v>
      </c>
    </row>
    <row r="1480" spans="1:23" x14ac:dyDescent="0.3">
      <c r="A1480" s="256" t="str">
        <f t="shared" si="92"/>
        <v>I0706299-81110BZ840-00003</v>
      </c>
      <c r="B1480" s="251" t="s">
        <v>11712</v>
      </c>
      <c r="C1480" s="251" t="s">
        <v>10117</v>
      </c>
      <c r="D1480" s="251" t="s">
        <v>11710</v>
      </c>
      <c r="E1480" s="251" t="s">
        <v>10903</v>
      </c>
      <c r="F1480" s="251" t="s">
        <v>9964</v>
      </c>
      <c r="G1480" s="251" t="s">
        <v>3424</v>
      </c>
      <c r="H1480" s="251" t="s">
        <v>3422</v>
      </c>
      <c r="I1480" s="257" t="str">
        <f t="shared" si="93"/>
        <v>-00003</v>
      </c>
      <c r="J1480" s="251">
        <v>3</v>
      </c>
      <c r="K1480" s="251">
        <v>3</v>
      </c>
      <c r="M1480" s="251" t="s">
        <v>9958</v>
      </c>
      <c r="N1480" s="251" t="s">
        <v>11354</v>
      </c>
      <c r="O1480" s="251">
        <v>3</v>
      </c>
      <c r="Q1480" s="251" t="s">
        <v>11712</v>
      </c>
      <c r="R1480" s="251" t="s">
        <v>10017</v>
      </c>
      <c r="S1480" s="251" t="s">
        <v>3423</v>
      </c>
      <c r="T1480" s="251" t="str">
        <f t="shared" ref="T1480:T1543" si="94">+D1480&amp;S1480</f>
        <v>I070629981110BZ840</v>
      </c>
      <c r="W1480" s="251" t="str">
        <f t="shared" ref="W1480:W1543" si="95">D1480&amp;G1480</f>
        <v>I070629981110-BZ840</v>
      </c>
    </row>
    <row r="1481" spans="1:23" x14ac:dyDescent="0.3">
      <c r="A1481" s="256" t="str">
        <f t="shared" si="92"/>
        <v>I0706299-81150BZ050-00002</v>
      </c>
      <c r="B1481" s="251" t="s">
        <v>11713</v>
      </c>
      <c r="C1481" s="251" t="s">
        <v>10117</v>
      </c>
      <c r="D1481" s="251" t="s">
        <v>11710</v>
      </c>
      <c r="E1481" s="251" t="s">
        <v>10903</v>
      </c>
      <c r="F1481" s="251" t="s">
        <v>9966</v>
      </c>
      <c r="G1481" s="251" t="s">
        <v>1024</v>
      </c>
      <c r="H1481" s="251" t="s">
        <v>5057</v>
      </c>
      <c r="I1481" s="257" t="str">
        <f t="shared" si="93"/>
        <v>-00002</v>
      </c>
      <c r="J1481" s="251">
        <v>2</v>
      </c>
      <c r="K1481" s="251">
        <v>2</v>
      </c>
      <c r="M1481" s="251" t="s">
        <v>9958</v>
      </c>
      <c r="N1481" s="251" t="s">
        <v>11354</v>
      </c>
      <c r="O1481" s="251">
        <v>2</v>
      </c>
      <c r="Q1481" s="251" t="s">
        <v>11713</v>
      </c>
      <c r="R1481" s="251" t="s">
        <v>10017</v>
      </c>
      <c r="S1481" s="251" t="s">
        <v>1023</v>
      </c>
      <c r="T1481" s="251" t="str">
        <f t="shared" si="94"/>
        <v>I070629981150BZ050</v>
      </c>
      <c r="W1481" s="251" t="str">
        <f t="shared" si="95"/>
        <v>I070629981150-BZ050</v>
      </c>
    </row>
    <row r="1482" spans="1:23" x14ac:dyDescent="0.3">
      <c r="A1482" s="256" t="str">
        <f t="shared" si="92"/>
        <v>I0706299-81150BZ800-00003</v>
      </c>
      <c r="B1482" s="251" t="s">
        <v>11714</v>
      </c>
      <c r="C1482" s="251" t="s">
        <v>10117</v>
      </c>
      <c r="D1482" s="251" t="s">
        <v>11710</v>
      </c>
      <c r="E1482" s="251" t="s">
        <v>10903</v>
      </c>
      <c r="F1482" s="251" t="s">
        <v>9968</v>
      </c>
      <c r="G1482" s="251" t="s">
        <v>3427</v>
      </c>
      <c r="H1482" s="251" t="s">
        <v>3429</v>
      </c>
      <c r="I1482" s="257" t="str">
        <f t="shared" si="93"/>
        <v>-00003</v>
      </c>
      <c r="J1482" s="251">
        <v>3</v>
      </c>
      <c r="K1482" s="251">
        <v>3</v>
      </c>
      <c r="M1482" s="251" t="s">
        <v>9958</v>
      </c>
      <c r="N1482" s="251" t="s">
        <v>11354</v>
      </c>
      <c r="O1482" s="251">
        <v>3</v>
      </c>
      <c r="Q1482" s="251" t="s">
        <v>11714</v>
      </c>
      <c r="R1482" s="251" t="s">
        <v>10017</v>
      </c>
      <c r="S1482" s="251" t="s">
        <v>3426</v>
      </c>
      <c r="T1482" s="251" t="str">
        <f t="shared" si="94"/>
        <v>I070629981150BZ800</v>
      </c>
      <c r="W1482" s="251" t="str">
        <f t="shared" si="95"/>
        <v>I070629981150-BZ800</v>
      </c>
    </row>
    <row r="1483" spans="1:23" x14ac:dyDescent="0.3">
      <c r="A1483" s="256" t="str">
        <f t="shared" si="92"/>
        <v>I0706299-81150BZ840-00002</v>
      </c>
      <c r="B1483" s="251" t="s">
        <v>11715</v>
      </c>
      <c r="C1483" s="251" t="s">
        <v>10117</v>
      </c>
      <c r="D1483" s="251" t="s">
        <v>11710</v>
      </c>
      <c r="E1483" s="251" t="s">
        <v>10903</v>
      </c>
      <c r="F1483" s="251" t="s">
        <v>9970</v>
      </c>
      <c r="G1483" s="251" t="s">
        <v>3431</v>
      </c>
      <c r="H1483" s="251" t="s">
        <v>3429</v>
      </c>
      <c r="I1483" s="257" t="str">
        <f t="shared" si="93"/>
        <v>-00002</v>
      </c>
      <c r="J1483" s="251">
        <v>2</v>
      </c>
      <c r="K1483" s="251">
        <v>2</v>
      </c>
      <c r="M1483" s="251" t="s">
        <v>9958</v>
      </c>
      <c r="N1483" s="251" t="s">
        <v>11354</v>
      </c>
      <c r="O1483" s="251">
        <v>2</v>
      </c>
      <c r="Q1483" s="251" t="s">
        <v>11715</v>
      </c>
      <c r="R1483" s="251" t="s">
        <v>10017</v>
      </c>
      <c r="S1483" s="251" t="s">
        <v>3430</v>
      </c>
      <c r="T1483" s="251" t="str">
        <f t="shared" si="94"/>
        <v>I070629981150BZ840</v>
      </c>
      <c r="W1483" s="251" t="str">
        <f t="shared" si="95"/>
        <v>I070629981150-BZ840</v>
      </c>
    </row>
    <row r="1484" spans="1:23" x14ac:dyDescent="0.3">
      <c r="A1484" s="256" t="str">
        <f t="shared" si="92"/>
        <v>I0706299-81551BZ250-00002</v>
      </c>
      <c r="B1484" s="251" t="s">
        <v>11716</v>
      </c>
      <c r="C1484" s="251" t="s">
        <v>10117</v>
      </c>
      <c r="D1484" s="251" t="s">
        <v>11710</v>
      </c>
      <c r="E1484" s="251" t="s">
        <v>10903</v>
      </c>
      <c r="F1484" s="251" t="s">
        <v>9972</v>
      </c>
      <c r="G1484" s="251" t="s">
        <v>1396</v>
      </c>
      <c r="H1484" s="251" t="s">
        <v>3436</v>
      </c>
      <c r="I1484" s="257" t="str">
        <f t="shared" si="93"/>
        <v>-00002</v>
      </c>
      <c r="J1484" s="251">
        <v>2</v>
      </c>
      <c r="K1484" s="251">
        <v>2</v>
      </c>
      <c r="M1484" s="251" t="s">
        <v>9958</v>
      </c>
      <c r="N1484" s="251" t="s">
        <v>11354</v>
      </c>
      <c r="O1484" s="251">
        <v>2</v>
      </c>
      <c r="Q1484" s="251" t="s">
        <v>11716</v>
      </c>
      <c r="R1484" s="251" t="s">
        <v>10017</v>
      </c>
      <c r="S1484" s="251" t="s">
        <v>1395</v>
      </c>
      <c r="T1484" s="251" t="str">
        <f t="shared" si="94"/>
        <v>I070629981551BZ250</v>
      </c>
      <c r="W1484" s="251" t="str">
        <f t="shared" si="95"/>
        <v>I070629981551-BZ250</v>
      </c>
    </row>
    <row r="1485" spans="1:23" x14ac:dyDescent="0.3">
      <c r="A1485" s="256" t="str">
        <f t="shared" si="92"/>
        <v>I0706299-81561BZ060-00002</v>
      </c>
      <c r="B1485" s="251" t="s">
        <v>11717</v>
      </c>
      <c r="C1485" s="251" t="s">
        <v>10117</v>
      </c>
      <c r="D1485" s="251" t="s">
        <v>11710</v>
      </c>
      <c r="E1485" s="251" t="s">
        <v>10903</v>
      </c>
      <c r="F1485" s="251" t="s">
        <v>9974</v>
      </c>
      <c r="G1485" s="251" t="s">
        <v>1304</v>
      </c>
      <c r="H1485" s="251" t="s">
        <v>10128</v>
      </c>
      <c r="I1485" s="257" t="str">
        <f t="shared" si="93"/>
        <v>-00002</v>
      </c>
      <c r="J1485" s="251">
        <v>2</v>
      </c>
      <c r="K1485" s="251">
        <v>2</v>
      </c>
      <c r="M1485" s="251" t="s">
        <v>9958</v>
      </c>
      <c r="N1485" s="251" t="s">
        <v>11354</v>
      </c>
      <c r="O1485" s="251">
        <v>2</v>
      </c>
      <c r="Q1485" s="251" t="s">
        <v>11717</v>
      </c>
      <c r="R1485" s="251" t="s">
        <v>10017</v>
      </c>
      <c r="S1485" s="251" t="s">
        <v>1303</v>
      </c>
      <c r="T1485" s="251" t="str">
        <f t="shared" si="94"/>
        <v>I070629981561BZ060</v>
      </c>
      <c r="W1485" s="251" t="str">
        <f t="shared" si="95"/>
        <v>I070629981561-BZ060</v>
      </c>
    </row>
    <row r="1486" spans="1:23" x14ac:dyDescent="0.3">
      <c r="A1486" s="256" t="str">
        <f t="shared" si="92"/>
        <v>I0706299-81561BZ090-00002</v>
      </c>
      <c r="B1486" s="251" t="s">
        <v>11718</v>
      </c>
      <c r="C1486" s="251" t="s">
        <v>10117</v>
      </c>
      <c r="D1486" s="251" t="s">
        <v>11710</v>
      </c>
      <c r="E1486" s="251" t="s">
        <v>10903</v>
      </c>
      <c r="F1486" s="251" t="s">
        <v>9976</v>
      </c>
      <c r="G1486" s="251" t="s">
        <v>1331</v>
      </c>
      <c r="H1486" s="251" t="s">
        <v>5211</v>
      </c>
      <c r="I1486" s="257" t="str">
        <f t="shared" si="93"/>
        <v>-00002</v>
      </c>
      <c r="J1486" s="251">
        <v>2</v>
      </c>
      <c r="K1486" s="251">
        <v>2</v>
      </c>
      <c r="M1486" s="251" t="s">
        <v>9958</v>
      </c>
      <c r="N1486" s="251" t="s">
        <v>11354</v>
      </c>
      <c r="O1486" s="251">
        <v>2</v>
      </c>
      <c r="Q1486" s="251" t="s">
        <v>11718</v>
      </c>
      <c r="R1486" s="251" t="s">
        <v>10017</v>
      </c>
      <c r="S1486" s="251" t="s">
        <v>1330</v>
      </c>
      <c r="T1486" s="251" t="str">
        <f t="shared" si="94"/>
        <v>I070629981561BZ090</v>
      </c>
      <c r="W1486" s="251" t="str">
        <f t="shared" si="95"/>
        <v>I070629981561-BZ090</v>
      </c>
    </row>
    <row r="1487" spans="1:23" x14ac:dyDescent="0.3">
      <c r="A1487" s="256" t="str">
        <f t="shared" si="92"/>
        <v>I0706299-81580BZ090-00001</v>
      </c>
      <c r="B1487" s="251" t="s">
        <v>11719</v>
      </c>
      <c r="C1487" s="251" t="s">
        <v>10117</v>
      </c>
      <c r="D1487" s="251" t="s">
        <v>11710</v>
      </c>
      <c r="E1487" s="251" t="s">
        <v>10903</v>
      </c>
      <c r="F1487" s="251" t="s">
        <v>9978</v>
      </c>
      <c r="G1487" s="251" t="s">
        <v>3449</v>
      </c>
      <c r="H1487" s="251" t="s">
        <v>758</v>
      </c>
      <c r="I1487" s="257" t="str">
        <f t="shared" si="93"/>
        <v>-00001</v>
      </c>
      <c r="J1487" s="251">
        <v>1</v>
      </c>
      <c r="K1487" s="251">
        <v>1</v>
      </c>
      <c r="M1487" s="251" t="s">
        <v>9993</v>
      </c>
      <c r="N1487" s="251" t="s">
        <v>11354</v>
      </c>
      <c r="O1487" s="251">
        <v>1</v>
      </c>
      <c r="Q1487" s="251" t="s">
        <v>11719</v>
      </c>
      <c r="R1487" s="251" t="s">
        <v>10017</v>
      </c>
      <c r="S1487" s="251" t="s">
        <v>3448</v>
      </c>
      <c r="T1487" s="251" t="str">
        <f t="shared" si="94"/>
        <v>I070629981580BZ090</v>
      </c>
      <c r="W1487" s="251" t="str">
        <f t="shared" si="95"/>
        <v>I070629981580-BZ090</v>
      </c>
    </row>
    <row r="1488" spans="1:23" x14ac:dyDescent="0.3">
      <c r="A1488" s="256" t="str">
        <f t="shared" si="92"/>
        <v>I0706299-87940BZ070-00002</v>
      </c>
      <c r="B1488" s="251" t="s">
        <v>11720</v>
      </c>
      <c r="C1488" s="251" t="s">
        <v>10117</v>
      </c>
      <c r="D1488" s="251" t="s">
        <v>11710</v>
      </c>
      <c r="E1488" s="251" t="s">
        <v>10903</v>
      </c>
      <c r="F1488" s="251" t="s">
        <v>9980</v>
      </c>
      <c r="G1488" s="251" t="s">
        <v>1545</v>
      </c>
      <c r="H1488" s="251" t="s">
        <v>10132</v>
      </c>
      <c r="I1488" s="257" t="str">
        <f t="shared" si="93"/>
        <v>-00002</v>
      </c>
      <c r="J1488" s="251">
        <v>2</v>
      </c>
      <c r="K1488" s="251">
        <v>2</v>
      </c>
      <c r="M1488" s="251" t="s">
        <v>9993</v>
      </c>
      <c r="N1488" s="251" t="s">
        <v>11354</v>
      </c>
      <c r="O1488" s="251">
        <v>2</v>
      </c>
      <c r="Q1488" s="251" t="s">
        <v>11720</v>
      </c>
      <c r="R1488" s="251" t="s">
        <v>10017</v>
      </c>
      <c r="S1488" s="251" t="s">
        <v>1544</v>
      </c>
      <c r="T1488" s="251" t="str">
        <f t="shared" si="94"/>
        <v>I070629987940BZ070</v>
      </c>
      <c r="W1488" s="251" t="str">
        <f t="shared" si="95"/>
        <v>I070629987940-BZ070</v>
      </c>
    </row>
    <row r="1489" spans="1:23" x14ac:dyDescent="0.3">
      <c r="A1489" s="256" t="str">
        <f t="shared" si="92"/>
        <v>I0706300-81550BZ070-00001</v>
      </c>
      <c r="B1489" s="251" t="s">
        <v>11721</v>
      </c>
      <c r="C1489" s="251" t="s">
        <v>10117</v>
      </c>
      <c r="D1489" s="251" t="s">
        <v>11722</v>
      </c>
      <c r="E1489" s="251" t="s">
        <v>10903</v>
      </c>
      <c r="F1489" s="251" t="s">
        <v>9957</v>
      </c>
      <c r="G1489" s="251" t="s">
        <v>1292</v>
      </c>
      <c r="H1489" s="251" t="s">
        <v>10139</v>
      </c>
      <c r="I1489" s="257" t="str">
        <f t="shared" si="93"/>
        <v>-00001</v>
      </c>
      <c r="J1489" s="251">
        <v>1</v>
      </c>
      <c r="K1489" s="251">
        <v>1</v>
      </c>
      <c r="M1489" s="251" t="s">
        <v>9958</v>
      </c>
      <c r="N1489" s="251" t="s">
        <v>11632</v>
      </c>
      <c r="O1489" s="251">
        <v>1</v>
      </c>
      <c r="Q1489" s="251" t="s">
        <v>11721</v>
      </c>
      <c r="R1489" s="251" t="s">
        <v>10028</v>
      </c>
      <c r="S1489" s="251" t="s">
        <v>1291</v>
      </c>
      <c r="T1489" s="251" t="str">
        <f t="shared" si="94"/>
        <v>I070630081550BZ070</v>
      </c>
      <c r="W1489" s="251" t="str">
        <f t="shared" si="95"/>
        <v>I070630081550-BZ070</v>
      </c>
    </row>
    <row r="1490" spans="1:23" x14ac:dyDescent="0.3">
      <c r="A1490" s="256" t="str">
        <f t="shared" si="92"/>
        <v>I0706300-81550BZ190-00001</v>
      </c>
      <c r="B1490" s="251" t="s">
        <v>11723</v>
      </c>
      <c r="C1490" s="251" t="s">
        <v>10117</v>
      </c>
      <c r="D1490" s="251" t="s">
        <v>11722</v>
      </c>
      <c r="E1490" s="251" t="s">
        <v>10903</v>
      </c>
      <c r="F1490" s="251" t="s">
        <v>9962</v>
      </c>
      <c r="G1490" s="251" t="s">
        <v>1308</v>
      </c>
      <c r="H1490" s="251" t="s">
        <v>10141</v>
      </c>
      <c r="I1490" s="257" t="str">
        <f t="shared" si="93"/>
        <v>-00001</v>
      </c>
      <c r="J1490" s="251">
        <v>1</v>
      </c>
      <c r="K1490" s="251">
        <v>1</v>
      </c>
      <c r="M1490" s="251" t="s">
        <v>9958</v>
      </c>
      <c r="N1490" s="251" t="s">
        <v>11632</v>
      </c>
      <c r="O1490" s="251">
        <v>1</v>
      </c>
      <c r="Q1490" s="251" t="s">
        <v>11723</v>
      </c>
      <c r="R1490" s="251" t="s">
        <v>10028</v>
      </c>
      <c r="S1490" s="251" t="s">
        <v>1307</v>
      </c>
      <c r="T1490" s="251" t="str">
        <f t="shared" si="94"/>
        <v>I070630081550BZ190</v>
      </c>
      <c r="W1490" s="251" t="str">
        <f t="shared" si="95"/>
        <v>I070630081550-BZ190</v>
      </c>
    </row>
    <row r="1491" spans="1:23" x14ac:dyDescent="0.3">
      <c r="A1491" s="256" t="str">
        <f t="shared" si="92"/>
        <v>I0706300-81551BZ140-00001</v>
      </c>
      <c r="B1491" s="251" t="s">
        <v>11724</v>
      </c>
      <c r="C1491" s="251" t="s">
        <v>10117</v>
      </c>
      <c r="D1491" s="251" t="s">
        <v>11722</v>
      </c>
      <c r="E1491" s="251" t="s">
        <v>10903</v>
      </c>
      <c r="F1491" s="251" t="s">
        <v>9964</v>
      </c>
      <c r="G1491" s="251" t="s">
        <v>1339</v>
      </c>
      <c r="H1491" s="251" t="s">
        <v>10144</v>
      </c>
      <c r="I1491" s="257" t="str">
        <f t="shared" si="93"/>
        <v>-00001</v>
      </c>
      <c r="J1491" s="251">
        <v>1</v>
      </c>
      <c r="K1491" s="251">
        <v>1</v>
      </c>
      <c r="M1491" s="251" t="s">
        <v>9993</v>
      </c>
      <c r="N1491" s="251" t="s">
        <v>11632</v>
      </c>
      <c r="O1491" s="251">
        <v>1</v>
      </c>
      <c r="Q1491" s="251" t="s">
        <v>11724</v>
      </c>
      <c r="R1491" s="251" t="s">
        <v>10028</v>
      </c>
      <c r="S1491" s="251" t="s">
        <v>1338</v>
      </c>
      <c r="T1491" s="251" t="str">
        <f t="shared" si="94"/>
        <v>I070630081551BZ140</v>
      </c>
      <c r="W1491" s="251" t="str">
        <f t="shared" si="95"/>
        <v>I070630081551-BZ140</v>
      </c>
    </row>
    <row r="1492" spans="1:23" x14ac:dyDescent="0.3">
      <c r="A1492" s="256" t="str">
        <f t="shared" si="92"/>
        <v>I0706300-81560BZ010-00001</v>
      </c>
      <c r="B1492" s="251" t="s">
        <v>11725</v>
      </c>
      <c r="C1492" s="251" t="s">
        <v>10117</v>
      </c>
      <c r="D1492" s="251" t="s">
        <v>11722</v>
      </c>
      <c r="E1492" s="251" t="s">
        <v>10903</v>
      </c>
      <c r="F1492" s="251" t="s">
        <v>9966</v>
      </c>
      <c r="G1492" s="251" t="s">
        <v>1283</v>
      </c>
      <c r="H1492" s="251" t="s">
        <v>11726</v>
      </c>
      <c r="I1492" s="257" t="str">
        <f t="shared" si="93"/>
        <v>-00001</v>
      </c>
      <c r="J1492" s="251">
        <v>1</v>
      </c>
      <c r="K1492" s="251">
        <v>1</v>
      </c>
      <c r="M1492" s="251" t="s">
        <v>9993</v>
      </c>
      <c r="N1492" s="251" t="s">
        <v>11632</v>
      </c>
      <c r="O1492" s="251">
        <v>1</v>
      </c>
      <c r="Q1492" s="251" t="s">
        <v>11725</v>
      </c>
      <c r="R1492" s="251" t="s">
        <v>10028</v>
      </c>
      <c r="S1492" s="251" t="s">
        <v>1282</v>
      </c>
      <c r="T1492" s="251" t="str">
        <f t="shared" si="94"/>
        <v>I070630081560BZ010</v>
      </c>
      <c r="W1492" s="251" t="str">
        <f t="shared" si="95"/>
        <v>I070630081560-BZ010</v>
      </c>
    </row>
    <row r="1493" spans="1:23" x14ac:dyDescent="0.3">
      <c r="A1493" s="256" t="str">
        <f t="shared" si="92"/>
        <v>I0706300-81560BZ070-00001</v>
      </c>
      <c r="B1493" s="251" t="s">
        <v>11727</v>
      </c>
      <c r="C1493" s="251" t="s">
        <v>10117</v>
      </c>
      <c r="D1493" s="251" t="s">
        <v>11722</v>
      </c>
      <c r="E1493" s="251" t="s">
        <v>10903</v>
      </c>
      <c r="F1493" s="251" t="s">
        <v>9968</v>
      </c>
      <c r="G1493" s="251" t="s">
        <v>1300</v>
      </c>
      <c r="H1493" s="251" t="s">
        <v>10332</v>
      </c>
      <c r="I1493" s="257" t="str">
        <f t="shared" si="93"/>
        <v>-00001</v>
      </c>
      <c r="J1493" s="251">
        <v>1</v>
      </c>
      <c r="K1493" s="251">
        <v>1</v>
      </c>
      <c r="M1493" s="251" t="s">
        <v>9958</v>
      </c>
      <c r="N1493" s="251" t="s">
        <v>11632</v>
      </c>
      <c r="O1493" s="251">
        <v>1</v>
      </c>
      <c r="Q1493" s="251" t="s">
        <v>11727</v>
      </c>
      <c r="R1493" s="251" t="s">
        <v>10028</v>
      </c>
      <c r="S1493" s="251" t="s">
        <v>1299</v>
      </c>
      <c r="T1493" s="251" t="str">
        <f t="shared" si="94"/>
        <v>I070630081560BZ070</v>
      </c>
      <c r="W1493" s="251" t="str">
        <f t="shared" si="95"/>
        <v>I070630081560-BZ070</v>
      </c>
    </row>
    <row r="1494" spans="1:23" x14ac:dyDescent="0.3">
      <c r="A1494" s="256" t="str">
        <f t="shared" si="92"/>
        <v>I0706300-81560BZ190-00002</v>
      </c>
      <c r="B1494" s="251" t="s">
        <v>11728</v>
      </c>
      <c r="C1494" s="251" t="s">
        <v>10117</v>
      </c>
      <c r="D1494" s="251" t="s">
        <v>11722</v>
      </c>
      <c r="E1494" s="251" t="s">
        <v>10903</v>
      </c>
      <c r="F1494" s="251" t="s">
        <v>9970</v>
      </c>
      <c r="G1494" s="251" t="s">
        <v>1322</v>
      </c>
      <c r="H1494" s="251" t="s">
        <v>10146</v>
      </c>
      <c r="I1494" s="257" t="str">
        <f t="shared" si="93"/>
        <v>-00002</v>
      </c>
      <c r="J1494" s="251">
        <v>2</v>
      </c>
      <c r="K1494" s="251">
        <v>2</v>
      </c>
      <c r="M1494" s="251" t="s">
        <v>9958</v>
      </c>
      <c r="N1494" s="251" t="s">
        <v>11632</v>
      </c>
      <c r="O1494" s="251">
        <v>2</v>
      </c>
      <c r="Q1494" s="251" t="s">
        <v>11728</v>
      </c>
      <c r="R1494" s="251" t="s">
        <v>10028</v>
      </c>
      <c r="S1494" s="251" t="s">
        <v>1321</v>
      </c>
      <c r="T1494" s="251" t="str">
        <f t="shared" si="94"/>
        <v>I070630081560BZ190</v>
      </c>
      <c r="W1494" s="251" t="str">
        <f t="shared" si="95"/>
        <v>I070630081560-BZ190</v>
      </c>
    </row>
    <row r="1495" spans="1:23" x14ac:dyDescent="0.3">
      <c r="A1495" s="256" t="str">
        <f t="shared" si="92"/>
        <v>I0706300-81561BZ250-00002</v>
      </c>
      <c r="B1495" s="251" t="s">
        <v>11729</v>
      </c>
      <c r="C1495" s="251" t="s">
        <v>10117</v>
      </c>
      <c r="D1495" s="251" t="s">
        <v>11722</v>
      </c>
      <c r="E1495" s="251" t="s">
        <v>10903</v>
      </c>
      <c r="F1495" s="251" t="s">
        <v>9972</v>
      </c>
      <c r="G1495" s="251" t="s">
        <v>1404</v>
      </c>
      <c r="H1495" s="251" t="s">
        <v>3443</v>
      </c>
      <c r="I1495" s="257" t="str">
        <f t="shared" si="93"/>
        <v>-00002</v>
      </c>
      <c r="J1495" s="251">
        <v>2</v>
      </c>
      <c r="K1495" s="251">
        <v>2</v>
      </c>
      <c r="M1495" s="251" t="s">
        <v>9958</v>
      </c>
      <c r="N1495" s="251" t="s">
        <v>11632</v>
      </c>
      <c r="O1495" s="251">
        <v>2</v>
      </c>
      <c r="Q1495" s="251" t="s">
        <v>11729</v>
      </c>
      <c r="R1495" s="251" t="s">
        <v>10028</v>
      </c>
      <c r="S1495" s="251" t="s">
        <v>1403</v>
      </c>
      <c r="T1495" s="251" t="str">
        <f t="shared" si="94"/>
        <v>I070630081561BZ250</v>
      </c>
      <c r="W1495" s="251" t="str">
        <f t="shared" si="95"/>
        <v>I070630081561-BZ250</v>
      </c>
    </row>
    <row r="1496" spans="1:23" x14ac:dyDescent="0.3">
      <c r="A1496" s="256" t="str">
        <f t="shared" si="92"/>
        <v>I0706301-81240BZ010A0-00001</v>
      </c>
      <c r="B1496" s="251" t="s">
        <v>11730</v>
      </c>
      <c r="C1496" s="251" t="s">
        <v>10117</v>
      </c>
      <c r="D1496" s="251" t="s">
        <v>11731</v>
      </c>
      <c r="E1496" s="251" t="s">
        <v>10903</v>
      </c>
      <c r="F1496" s="251" t="s">
        <v>9957</v>
      </c>
      <c r="G1496" s="251" t="s">
        <v>1489</v>
      </c>
      <c r="H1496" s="251" t="s">
        <v>10500</v>
      </c>
      <c r="I1496" s="257" t="str">
        <f t="shared" si="93"/>
        <v>-00001</v>
      </c>
      <c r="J1496" s="251">
        <v>1</v>
      </c>
      <c r="K1496" s="251">
        <v>1</v>
      </c>
      <c r="M1496" s="251" t="s">
        <v>10007</v>
      </c>
      <c r="N1496" s="251" t="s">
        <v>11732</v>
      </c>
      <c r="O1496" s="251">
        <v>1</v>
      </c>
      <c r="Q1496" s="251" t="s">
        <v>11730</v>
      </c>
      <c r="R1496" s="251" t="s">
        <v>10307</v>
      </c>
      <c r="S1496" s="251" t="s">
        <v>1488</v>
      </c>
      <c r="T1496" s="251" t="str">
        <f t="shared" si="94"/>
        <v>I070630181240BZ010A0</v>
      </c>
      <c r="W1496" s="251" t="str">
        <f t="shared" si="95"/>
        <v>I070630181240-BZ010-A0</v>
      </c>
    </row>
    <row r="1497" spans="1:23" x14ac:dyDescent="0.3">
      <c r="A1497" s="256" t="str">
        <f t="shared" si="92"/>
        <v>I0706301-81240BZ010B0-00004</v>
      </c>
      <c r="B1497" s="251" t="s">
        <v>11733</v>
      </c>
      <c r="C1497" s="251" t="s">
        <v>10117</v>
      </c>
      <c r="D1497" s="251" t="s">
        <v>11731</v>
      </c>
      <c r="E1497" s="251" t="s">
        <v>10903</v>
      </c>
      <c r="F1497" s="251" t="s">
        <v>9962</v>
      </c>
      <c r="G1497" s="251" t="s">
        <v>1484</v>
      </c>
      <c r="H1497" s="251" t="s">
        <v>10500</v>
      </c>
      <c r="I1497" s="257" t="str">
        <f t="shared" si="93"/>
        <v>-00004</v>
      </c>
      <c r="J1497" s="251">
        <v>4</v>
      </c>
      <c r="K1497" s="251">
        <v>4</v>
      </c>
      <c r="M1497" s="251" t="s">
        <v>10007</v>
      </c>
      <c r="N1497" s="251" t="s">
        <v>11732</v>
      </c>
      <c r="O1497" s="251">
        <v>4</v>
      </c>
      <c r="Q1497" s="251" t="s">
        <v>11733</v>
      </c>
      <c r="R1497" s="251" t="s">
        <v>10307</v>
      </c>
      <c r="S1497" s="251" t="s">
        <v>1483</v>
      </c>
      <c r="T1497" s="251" t="str">
        <f t="shared" si="94"/>
        <v>I070630181240BZ010B0</v>
      </c>
      <c r="W1497" s="251" t="str">
        <f t="shared" si="95"/>
        <v>I070630181240-BZ010-B0</v>
      </c>
    </row>
    <row r="1498" spans="1:23" x14ac:dyDescent="0.3">
      <c r="A1498" s="256" t="str">
        <f t="shared" si="92"/>
        <v>I0306150-525620K070-00001</v>
      </c>
      <c r="B1498" s="251" t="s">
        <v>11734</v>
      </c>
      <c r="C1498" s="251" t="s">
        <v>9954</v>
      </c>
      <c r="D1498" s="251" t="s">
        <v>11735</v>
      </c>
      <c r="E1498" s="251" t="s">
        <v>11053</v>
      </c>
      <c r="F1498" s="251" t="s">
        <v>9957</v>
      </c>
      <c r="G1498" s="251" t="s">
        <v>732</v>
      </c>
      <c r="H1498" s="251" t="s">
        <v>10161</v>
      </c>
      <c r="I1498" s="257" t="str">
        <f t="shared" si="93"/>
        <v>-00001</v>
      </c>
      <c r="J1498" s="251">
        <v>1</v>
      </c>
      <c r="K1498" s="251">
        <v>1</v>
      </c>
      <c r="M1498" s="251" t="s">
        <v>10007</v>
      </c>
      <c r="N1498" s="251" t="s">
        <v>11354</v>
      </c>
      <c r="O1498" s="251">
        <v>1</v>
      </c>
      <c r="Q1498" s="251" t="s">
        <v>11734</v>
      </c>
      <c r="R1498" s="251" t="s">
        <v>9960</v>
      </c>
      <c r="S1498" s="251" t="s">
        <v>731</v>
      </c>
      <c r="T1498" s="251" t="str">
        <f t="shared" si="94"/>
        <v>I0306150525620K070</v>
      </c>
      <c r="W1498" s="251" t="str">
        <f t="shared" si="95"/>
        <v>I030615052562-0K070</v>
      </c>
    </row>
    <row r="1499" spans="1:23" x14ac:dyDescent="0.3">
      <c r="A1499" s="256" t="str">
        <f t="shared" si="92"/>
        <v>I0306150-525630K010-00001</v>
      </c>
      <c r="B1499" s="251" t="s">
        <v>11736</v>
      </c>
      <c r="C1499" s="251" t="s">
        <v>9954</v>
      </c>
      <c r="D1499" s="251" t="s">
        <v>11735</v>
      </c>
      <c r="E1499" s="251" t="s">
        <v>11053</v>
      </c>
      <c r="F1499" s="251" t="s">
        <v>9962</v>
      </c>
      <c r="G1499" s="251" t="s">
        <v>749</v>
      </c>
      <c r="H1499" s="251" t="s">
        <v>10163</v>
      </c>
      <c r="I1499" s="257" t="str">
        <f t="shared" si="93"/>
        <v>-00001</v>
      </c>
      <c r="J1499" s="251">
        <v>1</v>
      </c>
      <c r="K1499" s="251">
        <v>1</v>
      </c>
      <c r="M1499" s="251" t="s">
        <v>10007</v>
      </c>
      <c r="N1499" s="251" t="s">
        <v>11354</v>
      </c>
      <c r="O1499" s="251">
        <v>1</v>
      </c>
      <c r="Q1499" s="251" t="s">
        <v>11736</v>
      </c>
      <c r="R1499" s="251" t="s">
        <v>9960</v>
      </c>
      <c r="S1499" s="251" t="s">
        <v>748</v>
      </c>
      <c r="T1499" s="251" t="str">
        <f t="shared" si="94"/>
        <v>I0306150525630K010</v>
      </c>
      <c r="W1499" s="251" t="str">
        <f t="shared" si="95"/>
        <v>I030615052563-0K010</v>
      </c>
    </row>
    <row r="1500" spans="1:23" x14ac:dyDescent="0.3">
      <c r="A1500" s="256" t="str">
        <f t="shared" si="92"/>
        <v>I0306150-811100K520-00004</v>
      </c>
      <c r="B1500" s="251" t="s">
        <v>11737</v>
      </c>
      <c r="C1500" s="251" t="s">
        <v>9954</v>
      </c>
      <c r="D1500" s="251" t="s">
        <v>11735</v>
      </c>
      <c r="E1500" s="251" t="s">
        <v>11053</v>
      </c>
      <c r="F1500" s="251" t="s">
        <v>9964</v>
      </c>
      <c r="G1500" s="251" t="s">
        <v>269</v>
      </c>
      <c r="H1500" s="251" t="s">
        <v>3422</v>
      </c>
      <c r="I1500" s="257" t="str">
        <f t="shared" si="93"/>
        <v>-00004</v>
      </c>
      <c r="J1500" s="251">
        <v>4</v>
      </c>
      <c r="K1500" s="251">
        <v>4</v>
      </c>
      <c r="M1500" s="251" t="s">
        <v>9958</v>
      </c>
      <c r="N1500" s="251" t="s">
        <v>11354</v>
      </c>
      <c r="O1500" s="251">
        <v>4</v>
      </c>
      <c r="Q1500" s="251" t="s">
        <v>11737</v>
      </c>
      <c r="R1500" s="251" t="s">
        <v>9960</v>
      </c>
      <c r="S1500" s="251" t="s">
        <v>7</v>
      </c>
      <c r="T1500" s="251" t="str">
        <f t="shared" si="94"/>
        <v>I0306150811100K520</v>
      </c>
      <c r="W1500" s="251" t="str">
        <f t="shared" si="95"/>
        <v>I030615081110-0K520</v>
      </c>
    </row>
    <row r="1501" spans="1:23" x14ac:dyDescent="0.3">
      <c r="A1501" s="256" t="str">
        <f t="shared" si="92"/>
        <v>I0306150-811100K580-00008</v>
      </c>
      <c r="B1501" s="251" t="s">
        <v>11738</v>
      </c>
      <c r="C1501" s="251" t="s">
        <v>9954</v>
      </c>
      <c r="D1501" s="251" t="s">
        <v>11735</v>
      </c>
      <c r="E1501" s="251" t="s">
        <v>11053</v>
      </c>
      <c r="F1501" s="251" t="s">
        <v>9966</v>
      </c>
      <c r="G1501" s="251" t="s">
        <v>429</v>
      </c>
      <c r="H1501" s="251" t="s">
        <v>3422</v>
      </c>
      <c r="I1501" s="257" t="str">
        <f t="shared" si="93"/>
        <v>-00008</v>
      </c>
      <c r="J1501" s="251">
        <v>8</v>
      </c>
      <c r="K1501" s="251">
        <v>8</v>
      </c>
      <c r="M1501" s="251" t="s">
        <v>9958</v>
      </c>
      <c r="N1501" s="251" t="s">
        <v>11354</v>
      </c>
      <c r="O1501" s="251">
        <v>8</v>
      </c>
      <c r="Q1501" s="251" t="s">
        <v>11738</v>
      </c>
      <c r="R1501" s="251" t="s">
        <v>9960</v>
      </c>
      <c r="S1501" s="251" t="s">
        <v>428</v>
      </c>
      <c r="T1501" s="251" t="str">
        <f t="shared" si="94"/>
        <v>I0306150811100K580</v>
      </c>
      <c r="W1501" s="251" t="str">
        <f t="shared" si="95"/>
        <v>I030615081110-0K580</v>
      </c>
    </row>
    <row r="1502" spans="1:23" x14ac:dyDescent="0.3">
      <c r="A1502" s="256" t="str">
        <f t="shared" si="92"/>
        <v>I0306150-811100K590-00001</v>
      </c>
      <c r="B1502" s="251" t="s">
        <v>11739</v>
      </c>
      <c r="C1502" s="251" t="s">
        <v>9954</v>
      </c>
      <c r="D1502" s="251" t="s">
        <v>11735</v>
      </c>
      <c r="E1502" s="251" t="s">
        <v>11053</v>
      </c>
      <c r="F1502" s="251" t="s">
        <v>9968</v>
      </c>
      <c r="G1502" s="251" t="s">
        <v>397</v>
      </c>
      <c r="H1502" s="251" t="s">
        <v>3422</v>
      </c>
      <c r="I1502" s="257" t="str">
        <f t="shared" si="93"/>
        <v>-00001</v>
      </c>
      <c r="J1502" s="251">
        <v>1</v>
      </c>
      <c r="K1502" s="251">
        <v>1</v>
      </c>
      <c r="M1502" s="251" t="s">
        <v>9958</v>
      </c>
      <c r="N1502" s="251" t="s">
        <v>11354</v>
      </c>
      <c r="O1502" s="251">
        <v>1</v>
      </c>
      <c r="Q1502" s="251" t="s">
        <v>11739</v>
      </c>
      <c r="R1502" s="251" t="s">
        <v>9960</v>
      </c>
      <c r="S1502" s="251" t="s">
        <v>396</v>
      </c>
      <c r="T1502" s="251" t="str">
        <f t="shared" si="94"/>
        <v>I0306150811100K590</v>
      </c>
      <c r="W1502" s="251" t="str">
        <f t="shared" si="95"/>
        <v>I030615081110-0K590</v>
      </c>
    </row>
    <row r="1503" spans="1:23" x14ac:dyDescent="0.3">
      <c r="A1503" s="256" t="str">
        <f t="shared" si="92"/>
        <v>I0306150-811300K520-00008</v>
      </c>
      <c r="B1503" s="251" t="s">
        <v>11740</v>
      </c>
      <c r="C1503" s="251" t="s">
        <v>9954</v>
      </c>
      <c r="D1503" s="251" t="s">
        <v>11735</v>
      </c>
      <c r="E1503" s="251" t="s">
        <v>11053</v>
      </c>
      <c r="F1503" s="251" t="s">
        <v>9970</v>
      </c>
      <c r="G1503" s="251" t="s">
        <v>277</v>
      </c>
      <c r="H1503" s="251" t="s">
        <v>5101</v>
      </c>
      <c r="I1503" s="257" t="str">
        <f t="shared" si="93"/>
        <v>-00008</v>
      </c>
      <c r="J1503" s="251">
        <v>8</v>
      </c>
      <c r="K1503" s="251">
        <v>8</v>
      </c>
      <c r="M1503" s="251" t="s">
        <v>9958</v>
      </c>
      <c r="N1503" s="251" t="s">
        <v>11354</v>
      </c>
      <c r="O1503" s="251">
        <v>8</v>
      </c>
      <c r="Q1503" s="251" t="s">
        <v>11740</v>
      </c>
      <c r="R1503" s="251" t="s">
        <v>9960</v>
      </c>
      <c r="S1503" s="251" t="s">
        <v>276</v>
      </c>
      <c r="T1503" s="251" t="str">
        <f t="shared" si="94"/>
        <v>I0306150811300K520</v>
      </c>
      <c r="W1503" s="251" t="str">
        <f t="shared" si="95"/>
        <v>I030615081130-0K520</v>
      </c>
    </row>
    <row r="1504" spans="1:23" x14ac:dyDescent="0.3">
      <c r="A1504" s="256" t="str">
        <f t="shared" si="92"/>
        <v>I0306150-811300K580-00009</v>
      </c>
      <c r="B1504" s="251" t="s">
        <v>11741</v>
      </c>
      <c r="C1504" s="251" t="s">
        <v>9954</v>
      </c>
      <c r="D1504" s="251" t="s">
        <v>11735</v>
      </c>
      <c r="E1504" s="251" t="s">
        <v>11053</v>
      </c>
      <c r="F1504" s="251" t="s">
        <v>9972</v>
      </c>
      <c r="G1504" s="251" t="s">
        <v>434</v>
      </c>
      <c r="H1504" s="251" t="s">
        <v>5101</v>
      </c>
      <c r="I1504" s="257" t="str">
        <f t="shared" si="93"/>
        <v>-00009</v>
      </c>
      <c r="J1504" s="251">
        <v>9</v>
      </c>
      <c r="K1504" s="251">
        <v>9</v>
      </c>
      <c r="M1504" s="251" t="s">
        <v>9958</v>
      </c>
      <c r="N1504" s="251" t="s">
        <v>11354</v>
      </c>
      <c r="O1504" s="251">
        <v>9</v>
      </c>
      <c r="Q1504" s="251" t="s">
        <v>11741</v>
      </c>
      <c r="R1504" s="251" t="s">
        <v>9960</v>
      </c>
      <c r="S1504" s="251" t="s">
        <v>433</v>
      </c>
      <c r="T1504" s="251" t="str">
        <f t="shared" si="94"/>
        <v>I0306150811300K580</v>
      </c>
      <c r="W1504" s="251" t="str">
        <f t="shared" si="95"/>
        <v>I030615081130-0K580</v>
      </c>
    </row>
    <row r="1505" spans="1:23" x14ac:dyDescent="0.3">
      <c r="A1505" s="256" t="str">
        <f t="shared" si="92"/>
        <v>I0306150-811500K520-00005</v>
      </c>
      <c r="B1505" s="251" t="s">
        <v>11742</v>
      </c>
      <c r="C1505" s="251" t="s">
        <v>9954</v>
      </c>
      <c r="D1505" s="251" t="s">
        <v>11735</v>
      </c>
      <c r="E1505" s="251" t="s">
        <v>11053</v>
      </c>
      <c r="F1505" s="251" t="s">
        <v>9974</v>
      </c>
      <c r="G1505" s="251" t="s">
        <v>280</v>
      </c>
      <c r="H1505" s="251" t="s">
        <v>3429</v>
      </c>
      <c r="I1505" s="257" t="str">
        <f t="shared" si="93"/>
        <v>-00005</v>
      </c>
      <c r="J1505" s="251">
        <v>5</v>
      </c>
      <c r="K1505" s="251">
        <v>5</v>
      </c>
      <c r="M1505" s="251" t="s">
        <v>9958</v>
      </c>
      <c r="N1505" s="251" t="s">
        <v>11354</v>
      </c>
      <c r="O1505" s="251">
        <v>5</v>
      </c>
      <c r="Q1505" s="251" t="s">
        <v>11742</v>
      </c>
      <c r="R1505" s="251" t="s">
        <v>9960</v>
      </c>
      <c r="S1505" s="251" t="s">
        <v>12</v>
      </c>
      <c r="T1505" s="251" t="str">
        <f t="shared" si="94"/>
        <v>I0306150811500K520</v>
      </c>
      <c r="W1505" s="251" t="str">
        <f t="shared" si="95"/>
        <v>I030615081150-0K520</v>
      </c>
    </row>
    <row r="1506" spans="1:23" x14ac:dyDescent="0.3">
      <c r="A1506" s="256" t="str">
        <f t="shared" si="92"/>
        <v>I0306150-811500K580-00011</v>
      </c>
      <c r="B1506" s="251" t="s">
        <v>11743</v>
      </c>
      <c r="C1506" s="251" t="s">
        <v>9954</v>
      </c>
      <c r="D1506" s="251" t="s">
        <v>11735</v>
      </c>
      <c r="E1506" s="251" t="s">
        <v>11053</v>
      </c>
      <c r="F1506" s="251" t="s">
        <v>9976</v>
      </c>
      <c r="G1506" s="251" t="s">
        <v>437</v>
      </c>
      <c r="H1506" s="251" t="s">
        <v>3429</v>
      </c>
      <c r="I1506" s="257" t="str">
        <f t="shared" si="93"/>
        <v>-00011</v>
      </c>
      <c r="J1506" s="251">
        <v>11</v>
      </c>
      <c r="K1506" s="251">
        <v>11</v>
      </c>
      <c r="M1506" s="251" t="s">
        <v>9958</v>
      </c>
      <c r="N1506" s="251" t="s">
        <v>11354</v>
      </c>
      <c r="O1506" s="251">
        <v>11</v>
      </c>
      <c r="Q1506" s="251" t="s">
        <v>11743</v>
      </c>
      <c r="R1506" s="251" t="s">
        <v>9960</v>
      </c>
      <c r="S1506" s="251" t="s">
        <v>436</v>
      </c>
      <c r="T1506" s="251" t="str">
        <f t="shared" si="94"/>
        <v>I0306150811500K580</v>
      </c>
      <c r="W1506" s="251" t="str">
        <f t="shared" si="95"/>
        <v>I030615081150-0K580</v>
      </c>
    </row>
    <row r="1507" spans="1:23" x14ac:dyDescent="0.3">
      <c r="A1507" s="256" t="str">
        <f t="shared" si="92"/>
        <v>I0306150-811500K590-00001</v>
      </c>
      <c r="B1507" s="251" t="s">
        <v>11744</v>
      </c>
      <c r="C1507" s="251" t="s">
        <v>9954</v>
      </c>
      <c r="D1507" s="251" t="s">
        <v>11735</v>
      </c>
      <c r="E1507" s="251" t="s">
        <v>11053</v>
      </c>
      <c r="F1507" s="251" t="s">
        <v>9978</v>
      </c>
      <c r="G1507" s="251" t="s">
        <v>412</v>
      </c>
      <c r="H1507" s="251" t="s">
        <v>3429</v>
      </c>
      <c r="I1507" s="257" t="str">
        <f t="shared" si="93"/>
        <v>-00001</v>
      </c>
      <c r="J1507" s="251">
        <v>1</v>
      </c>
      <c r="K1507" s="251">
        <v>1</v>
      </c>
      <c r="M1507" s="251" t="s">
        <v>9958</v>
      </c>
      <c r="N1507" s="251" t="s">
        <v>11354</v>
      </c>
      <c r="O1507" s="251">
        <v>1</v>
      </c>
      <c r="Q1507" s="251" t="s">
        <v>11744</v>
      </c>
      <c r="R1507" s="251" t="s">
        <v>9960</v>
      </c>
      <c r="S1507" s="251" t="s">
        <v>411</v>
      </c>
      <c r="T1507" s="251" t="str">
        <f t="shared" si="94"/>
        <v>I0306150811500K590</v>
      </c>
      <c r="W1507" s="251" t="str">
        <f t="shared" si="95"/>
        <v>I030615081150-0K590</v>
      </c>
    </row>
    <row r="1508" spans="1:23" x14ac:dyDescent="0.3">
      <c r="A1508" s="256" t="str">
        <f t="shared" si="92"/>
        <v>I0306150-811700K520-00003</v>
      </c>
      <c r="B1508" s="251" t="s">
        <v>11745</v>
      </c>
      <c r="C1508" s="251" t="s">
        <v>9954</v>
      </c>
      <c r="D1508" s="251" t="s">
        <v>11735</v>
      </c>
      <c r="E1508" s="251" t="s">
        <v>11053</v>
      </c>
      <c r="F1508" s="251" t="s">
        <v>9980</v>
      </c>
      <c r="G1508" s="251" t="s">
        <v>285</v>
      </c>
      <c r="H1508" s="251" t="s">
        <v>5102</v>
      </c>
      <c r="I1508" s="257" t="str">
        <f t="shared" si="93"/>
        <v>-00003</v>
      </c>
      <c r="J1508" s="251">
        <v>3</v>
      </c>
      <c r="K1508" s="251">
        <v>3</v>
      </c>
      <c r="M1508" s="251" t="s">
        <v>9958</v>
      </c>
      <c r="N1508" s="251" t="s">
        <v>11354</v>
      </c>
      <c r="O1508" s="251">
        <v>3</v>
      </c>
      <c r="Q1508" s="251" t="s">
        <v>11745</v>
      </c>
      <c r="R1508" s="251" t="s">
        <v>9960</v>
      </c>
      <c r="S1508" s="251" t="s">
        <v>284</v>
      </c>
      <c r="T1508" s="251" t="str">
        <f t="shared" si="94"/>
        <v>I0306150811700K520</v>
      </c>
      <c r="W1508" s="251" t="str">
        <f t="shared" si="95"/>
        <v>I030615081170-0K520</v>
      </c>
    </row>
    <row r="1509" spans="1:23" x14ac:dyDescent="0.3">
      <c r="A1509" s="256" t="str">
        <f t="shared" si="92"/>
        <v>I0306150-811700K580-00010</v>
      </c>
      <c r="B1509" s="251" t="s">
        <v>11746</v>
      </c>
      <c r="C1509" s="251" t="s">
        <v>9954</v>
      </c>
      <c r="D1509" s="251" t="s">
        <v>11735</v>
      </c>
      <c r="E1509" s="251" t="s">
        <v>11053</v>
      </c>
      <c r="F1509" s="251" t="s">
        <v>9982</v>
      </c>
      <c r="G1509" s="251" t="s">
        <v>442</v>
      </c>
      <c r="H1509" s="251" t="s">
        <v>5102</v>
      </c>
      <c r="I1509" s="257" t="str">
        <f t="shared" si="93"/>
        <v>-00010</v>
      </c>
      <c r="J1509" s="251">
        <v>10</v>
      </c>
      <c r="K1509" s="251">
        <v>10</v>
      </c>
      <c r="M1509" s="251" t="s">
        <v>9958</v>
      </c>
      <c r="N1509" s="251" t="s">
        <v>11354</v>
      </c>
      <c r="O1509" s="251">
        <v>10</v>
      </c>
      <c r="Q1509" s="251" t="s">
        <v>11746</v>
      </c>
      <c r="R1509" s="251" t="s">
        <v>9960</v>
      </c>
      <c r="S1509" s="251" t="s">
        <v>441</v>
      </c>
      <c r="T1509" s="251" t="str">
        <f t="shared" si="94"/>
        <v>I0306150811700K580</v>
      </c>
      <c r="W1509" s="251" t="str">
        <f t="shared" si="95"/>
        <v>I030615081170-0K580</v>
      </c>
    </row>
    <row r="1510" spans="1:23" x14ac:dyDescent="0.3">
      <c r="A1510" s="256" t="str">
        <f t="shared" si="92"/>
        <v>I0306150-815500K210-00009</v>
      </c>
      <c r="B1510" s="251" t="s">
        <v>11747</v>
      </c>
      <c r="C1510" s="251" t="s">
        <v>9954</v>
      </c>
      <c r="D1510" s="251" t="s">
        <v>11735</v>
      </c>
      <c r="E1510" s="251" t="s">
        <v>11053</v>
      </c>
      <c r="F1510" s="251" t="s">
        <v>9984</v>
      </c>
      <c r="G1510" s="251" t="s">
        <v>654</v>
      </c>
      <c r="H1510" s="251" t="s">
        <v>5202</v>
      </c>
      <c r="I1510" s="257" t="str">
        <f t="shared" si="93"/>
        <v>-00009</v>
      </c>
      <c r="J1510" s="251">
        <v>9</v>
      </c>
      <c r="K1510" s="251">
        <v>9</v>
      </c>
      <c r="M1510" s="251" t="s">
        <v>9958</v>
      </c>
      <c r="N1510" s="251" t="s">
        <v>11354</v>
      </c>
      <c r="O1510" s="251">
        <v>9</v>
      </c>
      <c r="Q1510" s="251" t="s">
        <v>11747</v>
      </c>
      <c r="R1510" s="251" t="s">
        <v>9960</v>
      </c>
      <c r="S1510" s="251" t="s">
        <v>653</v>
      </c>
      <c r="T1510" s="251" t="str">
        <f t="shared" si="94"/>
        <v>I0306150815500K210</v>
      </c>
      <c r="W1510" s="251" t="str">
        <f t="shared" si="95"/>
        <v>I030615081550-0K210</v>
      </c>
    </row>
    <row r="1511" spans="1:23" x14ac:dyDescent="0.3">
      <c r="A1511" s="256" t="str">
        <f t="shared" si="92"/>
        <v>I0306150-815500K240-00008</v>
      </c>
      <c r="B1511" s="251" t="s">
        <v>11748</v>
      </c>
      <c r="C1511" s="251" t="s">
        <v>9954</v>
      </c>
      <c r="D1511" s="251" t="s">
        <v>11735</v>
      </c>
      <c r="E1511" s="251" t="s">
        <v>11053</v>
      </c>
      <c r="F1511" s="251" t="s">
        <v>9986</v>
      </c>
      <c r="G1511" s="251" t="s">
        <v>727</v>
      </c>
      <c r="H1511" s="251" t="s">
        <v>5202</v>
      </c>
      <c r="I1511" s="257" t="str">
        <f t="shared" si="93"/>
        <v>-00008</v>
      </c>
      <c r="J1511" s="251">
        <v>8</v>
      </c>
      <c r="K1511" s="251">
        <v>8</v>
      </c>
      <c r="M1511" s="251" t="s">
        <v>9958</v>
      </c>
      <c r="N1511" s="251" t="s">
        <v>11354</v>
      </c>
      <c r="O1511" s="251">
        <v>8</v>
      </c>
      <c r="Q1511" s="251" t="s">
        <v>11748</v>
      </c>
      <c r="R1511" s="251" t="s">
        <v>9960</v>
      </c>
      <c r="S1511" s="251" t="s">
        <v>726</v>
      </c>
      <c r="T1511" s="251" t="str">
        <f t="shared" si="94"/>
        <v>I0306150815500K240</v>
      </c>
      <c r="W1511" s="251" t="str">
        <f t="shared" si="95"/>
        <v>I030615081550-0K240</v>
      </c>
    </row>
    <row r="1512" spans="1:23" x14ac:dyDescent="0.3">
      <c r="A1512" s="256" t="str">
        <f t="shared" si="92"/>
        <v>I0306150-815510K240-00005</v>
      </c>
      <c r="B1512" s="251" t="s">
        <v>11749</v>
      </c>
      <c r="C1512" s="251" t="s">
        <v>9954</v>
      </c>
      <c r="D1512" s="251" t="s">
        <v>11735</v>
      </c>
      <c r="E1512" s="251" t="s">
        <v>11053</v>
      </c>
      <c r="F1512" s="251" t="s">
        <v>9988</v>
      </c>
      <c r="G1512" s="251" t="s">
        <v>740</v>
      </c>
      <c r="H1512" s="251" t="s">
        <v>3436</v>
      </c>
      <c r="I1512" s="257" t="str">
        <f t="shared" si="93"/>
        <v>-00005</v>
      </c>
      <c r="J1512" s="251">
        <v>5</v>
      </c>
      <c r="K1512" s="251">
        <v>5</v>
      </c>
      <c r="M1512" s="251" t="s">
        <v>9958</v>
      </c>
      <c r="N1512" s="251" t="s">
        <v>11354</v>
      </c>
      <c r="O1512" s="251">
        <v>5</v>
      </c>
      <c r="Q1512" s="251" t="s">
        <v>11749</v>
      </c>
      <c r="R1512" s="251" t="s">
        <v>9960</v>
      </c>
      <c r="S1512" s="251" t="s">
        <v>9</v>
      </c>
      <c r="T1512" s="251" t="str">
        <f t="shared" si="94"/>
        <v>I0306150815510K240</v>
      </c>
      <c r="W1512" s="251" t="str">
        <f t="shared" si="95"/>
        <v>I030615081551-0K240</v>
      </c>
    </row>
    <row r="1513" spans="1:23" x14ac:dyDescent="0.3">
      <c r="A1513" s="256" t="str">
        <f t="shared" si="92"/>
        <v>I0306150-815600K210-00008</v>
      </c>
      <c r="B1513" s="251" t="s">
        <v>11750</v>
      </c>
      <c r="C1513" s="251" t="s">
        <v>9954</v>
      </c>
      <c r="D1513" s="251" t="s">
        <v>11735</v>
      </c>
      <c r="E1513" s="251" t="s">
        <v>11053</v>
      </c>
      <c r="F1513" s="251" t="s">
        <v>9990</v>
      </c>
      <c r="G1513" s="251" t="s">
        <v>670</v>
      </c>
      <c r="H1513" s="251" t="s">
        <v>5204</v>
      </c>
      <c r="I1513" s="257" t="str">
        <f t="shared" si="93"/>
        <v>-00008</v>
      </c>
      <c r="J1513" s="251">
        <v>8</v>
      </c>
      <c r="K1513" s="251">
        <v>8</v>
      </c>
      <c r="M1513" s="251" t="s">
        <v>9958</v>
      </c>
      <c r="N1513" s="251" t="s">
        <v>11354</v>
      </c>
      <c r="O1513" s="251">
        <v>8</v>
      </c>
      <c r="Q1513" s="251" t="s">
        <v>11750</v>
      </c>
      <c r="R1513" s="251" t="s">
        <v>9960</v>
      </c>
      <c r="S1513" s="251" t="s">
        <v>13</v>
      </c>
      <c r="T1513" s="251" t="str">
        <f t="shared" si="94"/>
        <v>I0306150815600K210</v>
      </c>
      <c r="W1513" s="251" t="str">
        <f t="shared" si="95"/>
        <v>I030615081560-0K210</v>
      </c>
    </row>
    <row r="1514" spans="1:23" x14ac:dyDescent="0.3">
      <c r="A1514" s="256" t="str">
        <f t="shared" si="92"/>
        <v>I0306150-815600K240-00003</v>
      </c>
      <c r="B1514" s="251" t="s">
        <v>11751</v>
      </c>
      <c r="C1514" s="251" t="s">
        <v>9954</v>
      </c>
      <c r="D1514" s="251" t="s">
        <v>11735</v>
      </c>
      <c r="E1514" s="251" t="s">
        <v>11053</v>
      </c>
      <c r="F1514" s="251" t="s">
        <v>9992</v>
      </c>
      <c r="G1514" s="251" t="s">
        <v>744</v>
      </c>
      <c r="H1514" s="251" t="s">
        <v>5204</v>
      </c>
      <c r="I1514" s="257" t="str">
        <f t="shared" si="93"/>
        <v>-00003</v>
      </c>
      <c r="J1514" s="251">
        <v>3</v>
      </c>
      <c r="K1514" s="251">
        <v>3</v>
      </c>
      <c r="M1514" s="251" t="s">
        <v>9958</v>
      </c>
      <c r="N1514" s="251" t="s">
        <v>11354</v>
      </c>
      <c r="O1514" s="251">
        <v>3</v>
      </c>
      <c r="Q1514" s="251" t="s">
        <v>11751</v>
      </c>
      <c r="R1514" s="251" t="s">
        <v>9960</v>
      </c>
      <c r="S1514" s="251" t="s">
        <v>743</v>
      </c>
      <c r="T1514" s="251" t="str">
        <f t="shared" si="94"/>
        <v>I0306150815600K240</v>
      </c>
      <c r="W1514" s="251" t="str">
        <f t="shared" si="95"/>
        <v>I030615081560-0K240</v>
      </c>
    </row>
    <row r="1515" spans="1:23" x14ac:dyDescent="0.3">
      <c r="A1515" s="256" t="str">
        <f t="shared" si="92"/>
        <v>I0306150-815600K590-00003</v>
      </c>
      <c r="B1515" s="251" t="s">
        <v>11752</v>
      </c>
      <c r="C1515" s="251" t="s">
        <v>9954</v>
      </c>
      <c r="D1515" s="251" t="s">
        <v>11735</v>
      </c>
      <c r="E1515" s="251" t="s">
        <v>11053</v>
      </c>
      <c r="F1515" s="251" t="s">
        <v>9995</v>
      </c>
      <c r="G1515" s="251" t="s">
        <v>3386</v>
      </c>
      <c r="H1515" s="251" t="s">
        <v>5204</v>
      </c>
      <c r="I1515" s="257" t="str">
        <f t="shared" si="93"/>
        <v>-00003</v>
      </c>
      <c r="J1515" s="251">
        <v>3</v>
      </c>
      <c r="K1515" s="251">
        <v>3</v>
      </c>
      <c r="M1515" s="251" t="s">
        <v>9958</v>
      </c>
      <c r="N1515" s="251" t="s">
        <v>11354</v>
      </c>
      <c r="O1515" s="251">
        <v>3</v>
      </c>
      <c r="Q1515" s="251" t="s">
        <v>11752</v>
      </c>
      <c r="R1515" s="251" t="s">
        <v>9960</v>
      </c>
      <c r="S1515" s="251" t="s">
        <v>3370</v>
      </c>
      <c r="T1515" s="251" t="str">
        <f t="shared" si="94"/>
        <v>I0306150815600K590</v>
      </c>
      <c r="W1515" s="251" t="str">
        <f t="shared" si="95"/>
        <v>I030615081560-0K590</v>
      </c>
    </row>
    <row r="1516" spans="1:23" x14ac:dyDescent="0.3">
      <c r="A1516" s="256" t="str">
        <f t="shared" si="92"/>
        <v>I0306150-815610K240-00005</v>
      </c>
      <c r="B1516" s="251" t="s">
        <v>11753</v>
      </c>
      <c r="C1516" s="251" t="s">
        <v>9954</v>
      </c>
      <c r="D1516" s="251" t="s">
        <v>11735</v>
      </c>
      <c r="E1516" s="251" t="s">
        <v>11053</v>
      </c>
      <c r="F1516" s="251" t="s">
        <v>9997</v>
      </c>
      <c r="G1516" s="251" t="s">
        <v>753</v>
      </c>
      <c r="H1516" s="251" t="s">
        <v>3443</v>
      </c>
      <c r="I1516" s="257" t="str">
        <f t="shared" si="93"/>
        <v>-00005</v>
      </c>
      <c r="J1516" s="251">
        <v>5</v>
      </c>
      <c r="K1516" s="251">
        <v>5</v>
      </c>
      <c r="M1516" s="251" t="s">
        <v>9958</v>
      </c>
      <c r="N1516" s="251" t="s">
        <v>11354</v>
      </c>
      <c r="O1516" s="251">
        <v>5</v>
      </c>
      <c r="Q1516" s="251" t="s">
        <v>11753</v>
      </c>
      <c r="R1516" s="251" t="s">
        <v>9960</v>
      </c>
      <c r="S1516" s="251" t="s">
        <v>10</v>
      </c>
      <c r="T1516" s="251" t="str">
        <f t="shared" si="94"/>
        <v>I0306150815610K240</v>
      </c>
      <c r="W1516" s="251" t="str">
        <f t="shared" si="95"/>
        <v>I030615081561-0K240</v>
      </c>
    </row>
    <row r="1517" spans="1:23" x14ac:dyDescent="0.3">
      <c r="A1517" s="256" t="str">
        <f t="shared" si="92"/>
        <v>I0306150-815800K050-00001</v>
      </c>
      <c r="B1517" s="251" t="s">
        <v>11754</v>
      </c>
      <c r="C1517" s="251" t="s">
        <v>9954</v>
      </c>
      <c r="D1517" s="251" t="s">
        <v>11735</v>
      </c>
      <c r="E1517" s="251" t="s">
        <v>11053</v>
      </c>
      <c r="F1517" s="251" t="s">
        <v>10000</v>
      </c>
      <c r="G1517" s="251" t="s">
        <v>756</v>
      </c>
      <c r="H1517" s="251" t="s">
        <v>758</v>
      </c>
      <c r="I1517" s="257" t="str">
        <f t="shared" si="93"/>
        <v>-00001</v>
      </c>
      <c r="J1517" s="251">
        <v>1</v>
      </c>
      <c r="K1517" s="251">
        <v>1</v>
      </c>
      <c r="M1517" s="251" t="s">
        <v>9958</v>
      </c>
      <c r="N1517" s="251" t="s">
        <v>11354</v>
      </c>
      <c r="O1517" s="251">
        <v>1</v>
      </c>
      <c r="Q1517" s="251" t="s">
        <v>11754</v>
      </c>
      <c r="R1517" s="251" t="s">
        <v>9960</v>
      </c>
      <c r="S1517" s="251" t="s">
        <v>6</v>
      </c>
      <c r="T1517" s="251" t="str">
        <f t="shared" si="94"/>
        <v>I0306150815800K050</v>
      </c>
      <c r="W1517" s="251" t="str">
        <f t="shared" si="95"/>
        <v>I030615081580-0K050</v>
      </c>
    </row>
    <row r="1518" spans="1:23" x14ac:dyDescent="0.3">
      <c r="A1518" s="256" t="str">
        <f t="shared" si="92"/>
        <v>I0306150-815800K260-00001</v>
      </c>
      <c r="B1518" s="251" t="s">
        <v>11755</v>
      </c>
      <c r="C1518" s="251" t="s">
        <v>9954</v>
      </c>
      <c r="D1518" s="251" t="s">
        <v>11735</v>
      </c>
      <c r="E1518" s="251" t="s">
        <v>11053</v>
      </c>
      <c r="F1518" s="251" t="s">
        <v>10002</v>
      </c>
      <c r="G1518" s="251" t="s">
        <v>3387</v>
      </c>
      <c r="H1518" s="251" t="s">
        <v>758</v>
      </c>
      <c r="I1518" s="257" t="str">
        <f t="shared" si="93"/>
        <v>-00001</v>
      </c>
      <c r="J1518" s="251">
        <v>1</v>
      </c>
      <c r="K1518" s="251">
        <v>1</v>
      </c>
      <c r="M1518" s="251" t="s">
        <v>9993</v>
      </c>
      <c r="N1518" s="251" t="s">
        <v>11354</v>
      </c>
      <c r="O1518" s="251">
        <v>1</v>
      </c>
      <c r="Q1518" s="251" t="s">
        <v>11755</v>
      </c>
      <c r="R1518" s="251" t="s">
        <v>9960</v>
      </c>
      <c r="S1518" s="251" t="s">
        <v>3374</v>
      </c>
      <c r="T1518" s="251" t="str">
        <f t="shared" si="94"/>
        <v>I0306150815800K260</v>
      </c>
      <c r="W1518" s="251" t="str">
        <f t="shared" si="95"/>
        <v>I030615081580-0K260</v>
      </c>
    </row>
    <row r="1519" spans="1:23" x14ac:dyDescent="0.3">
      <c r="A1519" s="256" t="str">
        <f t="shared" si="92"/>
        <v>I0306150-815810K050-00002</v>
      </c>
      <c r="B1519" s="251" t="s">
        <v>11756</v>
      </c>
      <c r="C1519" s="251" t="s">
        <v>9954</v>
      </c>
      <c r="D1519" s="251" t="s">
        <v>11735</v>
      </c>
      <c r="E1519" s="251" t="s">
        <v>11053</v>
      </c>
      <c r="F1519" s="251" t="s">
        <v>10005</v>
      </c>
      <c r="G1519" s="251" t="s">
        <v>763</v>
      </c>
      <c r="H1519" s="251" t="s">
        <v>5218</v>
      </c>
      <c r="I1519" s="257" t="str">
        <f t="shared" si="93"/>
        <v>-00002</v>
      </c>
      <c r="J1519" s="251">
        <v>2</v>
      </c>
      <c r="K1519" s="251">
        <v>2</v>
      </c>
      <c r="M1519" s="251" t="s">
        <v>9958</v>
      </c>
      <c r="N1519" s="251" t="s">
        <v>11354</v>
      </c>
      <c r="O1519" s="251">
        <v>2</v>
      </c>
      <c r="Q1519" s="251" t="s">
        <v>11756</v>
      </c>
      <c r="R1519" s="251" t="s">
        <v>9960</v>
      </c>
      <c r="S1519" s="251" t="s">
        <v>762</v>
      </c>
      <c r="T1519" s="251" t="str">
        <f t="shared" si="94"/>
        <v>I0306150815810K050</v>
      </c>
      <c r="W1519" s="251" t="str">
        <f t="shared" si="95"/>
        <v>I030615081581-0K050</v>
      </c>
    </row>
    <row r="1520" spans="1:23" x14ac:dyDescent="0.3">
      <c r="A1520" s="256" t="str">
        <f t="shared" si="92"/>
        <v>I0306150-815900K050-00004</v>
      </c>
      <c r="B1520" s="251" t="s">
        <v>11757</v>
      </c>
      <c r="C1520" s="251" t="s">
        <v>9954</v>
      </c>
      <c r="D1520" s="251" t="s">
        <v>11735</v>
      </c>
      <c r="E1520" s="251" t="s">
        <v>11053</v>
      </c>
      <c r="F1520" s="251" t="s">
        <v>10009</v>
      </c>
      <c r="G1520" s="251" t="s">
        <v>767</v>
      </c>
      <c r="H1520" s="251" t="s">
        <v>770</v>
      </c>
      <c r="I1520" s="257" t="str">
        <f t="shared" si="93"/>
        <v>-00004</v>
      </c>
      <c r="J1520" s="251">
        <v>4</v>
      </c>
      <c r="K1520" s="251">
        <v>4</v>
      </c>
      <c r="M1520" s="251" t="s">
        <v>9958</v>
      </c>
      <c r="N1520" s="251" t="s">
        <v>11354</v>
      </c>
      <c r="O1520" s="251">
        <v>4</v>
      </c>
      <c r="Q1520" s="251" t="s">
        <v>11757</v>
      </c>
      <c r="R1520" s="251" t="s">
        <v>9960</v>
      </c>
      <c r="S1520" s="251" t="s">
        <v>766</v>
      </c>
      <c r="T1520" s="251" t="str">
        <f t="shared" si="94"/>
        <v>I0306150815900K050</v>
      </c>
      <c r="W1520" s="251" t="str">
        <f t="shared" si="95"/>
        <v>I030615081590-0K050</v>
      </c>
    </row>
    <row r="1521" spans="1:23" x14ac:dyDescent="0.3">
      <c r="A1521" s="256" t="str">
        <f t="shared" si="92"/>
        <v>I0306150-815900K260-00001</v>
      </c>
      <c r="B1521" s="251" t="s">
        <v>11758</v>
      </c>
      <c r="C1521" s="251" t="s">
        <v>9954</v>
      </c>
      <c r="D1521" s="251" t="s">
        <v>11735</v>
      </c>
      <c r="E1521" s="251" t="s">
        <v>11053</v>
      </c>
      <c r="F1521" s="251" t="s">
        <v>10012</v>
      </c>
      <c r="G1521" s="251" t="s">
        <v>3388</v>
      </c>
      <c r="H1521" s="251" t="s">
        <v>770</v>
      </c>
      <c r="I1521" s="257" t="str">
        <f t="shared" si="93"/>
        <v>-00001</v>
      </c>
      <c r="J1521" s="251">
        <v>1</v>
      </c>
      <c r="K1521" s="251">
        <v>1</v>
      </c>
      <c r="M1521" s="251" t="s">
        <v>9993</v>
      </c>
      <c r="N1521" s="251" t="s">
        <v>11354</v>
      </c>
      <c r="O1521" s="251">
        <v>1</v>
      </c>
      <c r="Q1521" s="251" t="s">
        <v>11758</v>
      </c>
      <c r="R1521" s="251" t="s">
        <v>9960</v>
      </c>
      <c r="S1521" s="251" t="s">
        <v>3377</v>
      </c>
      <c r="T1521" s="251" t="str">
        <f t="shared" si="94"/>
        <v>I0306150815900K260</v>
      </c>
      <c r="W1521" s="251" t="str">
        <f t="shared" si="95"/>
        <v>I030615081590-0K260</v>
      </c>
    </row>
    <row r="1522" spans="1:23" x14ac:dyDescent="0.3">
      <c r="A1522" s="256" t="str">
        <f t="shared" si="92"/>
        <v>I0306150-815910K050-00007</v>
      </c>
      <c r="B1522" s="251" t="s">
        <v>11759</v>
      </c>
      <c r="C1522" s="251" t="s">
        <v>9954</v>
      </c>
      <c r="D1522" s="251" t="s">
        <v>11735</v>
      </c>
      <c r="E1522" s="251" t="s">
        <v>11053</v>
      </c>
      <c r="F1522" s="251" t="s">
        <v>10188</v>
      </c>
      <c r="G1522" s="251" t="s">
        <v>777</v>
      </c>
      <c r="H1522" s="251" t="s">
        <v>5219</v>
      </c>
      <c r="I1522" s="257" t="str">
        <f t="shared" si="93"/>
        <v>-00007</v>
      </c>
      <c r="J1522" s="251">
        <v>7</v>
      </c>
      <c r="K1522" s="251">
        <v>7</v>
      </c>
      <c r="M1522" s="251" t="s">
        <v>9958</v>
      </c>
      <c r="N1522" s="251" t="s">
        <v>11354</v>
      </c>
      <c r="O1522" s="251">
        <v>7</v>
      </c>
      <c r="Q1522" s="251" t="s">
        <v>11759</v>
      </c>
      <c r="R1522" s="251" t="s">
        <v>9960</v>
      </c>
      <c r="S1522" s="251" t="s">
        <v>776</v>
      </c>
      <c r="T1522" s="251" t="str">
        <f t="shared" si="94"/>
        <v>I0306150815910K050</v>
      </c>
      <c r="W1522" s="251" t="str">
        <f t="shared" si="95"/>
        <v>I030615081591-0K050</v>
      </c>
    </row>
    <row r="1523" spans="1:23" x14ac:dyDescent="0.3">
      <c r="A1523" s="256" t="str">
        <f t="shared" si="92"/>
        <v>I0306150-815910K260-00001</v>
      </c>
      <c r="B1523" s="251" t="s">
        <v>11760</v>
      </c>
      <c r="C1523" s="251" t="s">
        <v>9954</v>
      </c>
      <c r="D1523" s="251" t="s">
        <v>11735</v>
      </c>
      <c r="E1523" s="251" t="s">
        <v>11053</v>
      </c>
      <c r="F1523" s="251" t="s">
        <v>10190</v>
      </c>
      <c r="G1523" s="251" t="s">
        <v>3461</v>
      </c>
      <c r="H1523" s="251" t="s">
        <v>11761</v>
      </c>
      <c r="I1523" s="257" t="str">
        <f t="shared" si="93"/>
        <v>-00001</v>
      </c>
      <c r="J1523" s="251">
        <v>1</v>
      </c>
      <c r="K1523" s="251">
        <v>1</v>
      </c>
      <c r="M1523" s="251" t="s">
        <v>9993</v>
      </c>
      <c r="N1523" s="251" t="s">
        <v>11354</v>
      </c>
      <c r="O1523" s="251">
        <v>1</v>
      </c>
      <c r="Q1523" s="251" t="s">
        <v>11760</v>
      </c>
      <c r="R1523" s="251" t="s">
        <v>9960</v>
      </c>
      <c r="S1523" s="251" t="s">
        <v>3460</v>
      </c>
      <c r="T1523" s="251" t="str">
        <f t="shared" si="94"/>
        <v>I0306150815910K260</v>
      </c>
      <c r="W1523" s="251" t="str">
        <f t="shared" si="95"/>
        <v>I030615081591-0K260</v>
      </c>
    </row>
    <row r="1524" spans="1:23" x14ac:dyDescent="0.3">
      <c r="A1524" s="256" t="str">
        <f t="shared" si="92"/>
        <v>I0306150-9008081116-00002</v>
      </c>
      <c r="B1524" s="251" t="s">
        <v>11762</v>
      </c>
      <c r="C1524" s="251" t="s">
        <v>9954</v>
      </c>
      <c r="D1524" s="251" t="s">
        <v>11735</v>
      </c>
      <c r="E1524" s="251" t="s">
        <v>11053</v>
      </c>
      <c r="F1524" s="251" t="s">
        <v>10192</v>
      </c>
      <c r="G1524" s="251" t="s">
        <v>934</v>
      </c>
      <c r="H1524" s="251" t="s">
        <v>3393</v>
      </c>
      <c r="I1524" s="257" t="str">
        <f t="shared" si="93"/>
        <v>-00002</v>
      </c>
      <c r="J1524" s="251">
        <v>2</v>
      </c>
      <c r="K1524" s="251">
        <v>2</v>
      </c>
      <c r="M1524" s="251" t="s">
        <v>10007</v>
      </c>
      <c r="N1524" s="251" t="s">
        <v>11354</v>
      </c>
      <c r="O1524" s="251">
        <v>2</v>
      </c>
      <c r="Q1524" s="251" t="s">
        <v>11762</v>
      </c>
      <c r="R1524" s="251" t="s">
        <v>9960</v>
      </c>
      <c r="S1524" s="251">
        <v>9008081116</v>
      </c>
      <c r="T1524" s="251" t="str">
        <f t="shared" si="94"/>
        <v>I03061509008081116</v>
      </c>
      <c r="W1524" s="251" t="str">
        <f t="shared" si="95"/>
        <v>I030615090080-81116</v>
      </c>
    </row>
    <row r="1525" spans="1:23" x14ac:dyDescent="0.3">
      <c r="A1525" s="256" t="str">
        <f t="shared" si="92"/>
        <v>I0306150-9098113087-00006</v>
      </c>
      <c r="B1525" s="251" t="s">
        <v>11763</v>
      </c>
      <c r="C1525" s="251" t="s">
        <v>9954</v>
      </c>
      <c r="D1525" s="251" t="s">
        <v>11735</v>
      </c>
      <c r="E1525" s="251" t="s">
        <v>11053</v>
      </c>
      <c r="F1525" s="251" t="s">
        <v>10194</v>
      </c>
      <c r="G1525" s="251" t="s">
        <v>939</v>
      </c>
      <c r="H1525" s="251" t="s">
        <v>3393</v>
      </c>
      <c r="I1525" s="257" t="str">
        <f t="shared" si="93"/>
        <v>-00006</v>
      </c>
      <c r="J1525" s="251">
        <v>6</v>
      </c>
      <c r="K1525" s="251">
        <v>6</v>
      </c>
      <c r="M1525" s="251" t="s">
        <v>10003</v>
      </c>
      <c r="N1525" s="251" t="s">
        <v>11354</v>
      </c>
      <c r="O1525" s="251">
        <v>6</v>
      </c>
      <c r="Q1525" s="251" t="s">
        <v>11763</v>
      </c>
      <c r="R1525" s="251" t="s">
        <v>9960</v>
      </c>
      <c r="S1525" s="251">
        <v>9098113087</v>
      </c>
      <c r="T1525" s="251" t="str">
        <f t="shared" si="94"/>
        <v>I03061509098113087</v>
      </c>
      <c r="W1525" s="251" t="str">
        <f t="shared" si="95"/>
        <v>I030615090981-13087</v>
      </c>
    </row>
    <row r="1526" spans="1:23" x14ac:dyDescent="0.3">
      <c r="A1526" s="256" t="str">
        <f t="shared" si="92"/>
        <v>I0306150-9098122003-00011</v>
      </c>
      <c r="B1526" s="251" t="s">
        <v>11764</v>
      </c>
      <c r="C1526" s="251" t="s">
        <v>9954</v>
      </c>
      <c r="D1526" s="251" t="s">
        <v>11735</v>
      </c>
      <c r="E1526" s="251" t="s">
        <v>11053</v>
      </c>
      <c r="F1526" s="251" t="s">
        <v>10196</v>
      </c>
      <c r="G1526" s="251" t="s">
        <v>926</v>
      </c>
      <c r="H1526" s="251" t="s">
        <v>1564</v>
      </c>
      <c r="I1526" s="257" t="str">
        <f t="shared" si="93"/>
        <v>-00011</v>
      </c>
      <c r="J1526" s="251">
        <v>11</v>
      </c>
      <c r="K1526" s="251">
        <v>11</v>
      </c>
      <c r="M1526" s="251" t="s">
        <v>10003</v>
      </c>
      <c r="N1526" s="251" t="s">
        <v>11354</v>
      </c>
      <c r="O1526" s="251">
        <v>11</v>
      </c>
      <c r="Q1526" s="251" t="s">
        <v>11764</v>
      </c>
      <c r="R1526" s="251" t="s">
        <v>9960</v>
      </c>
      <c r="S1526" s="251">
        <v>9098122003</v>
      </c>
      <c r="T1526" s="251" t="str">
        <f t="shared" si="94"/>
        <v>I03061509098122003</v>
      </c>
      <c r="W1526" s="251" t="str">
        <f t="shared" si="95"/>
        <v>I030615090981-22003</v>
      </c>
    </row>
    <row r="1527" spans="1:23" x14ac:dyDescent="0.3">
      <c r="A1527" s="256" t="str">
        <f t="shared" si="92"/>
        <v>I0306150-9913212050-00220</v>
      </c>
      <c r="B1527" s="251" t="s">
        <v>11765</v>
      </c>
      <c r="C1527" s="251" t="s">
        <v>9954</v>
      </c>
      <c r="D1527" s="251" t="s">
        <v>11735</v>
      </c>
      <c r="E1527" s="251" t="s">
        <v>11053</v>
      </c>
      <c r="F1527" s="251" t="s">
        <v>10198</v>
      </c>
      <c r="G1527" s="251" t="s">
        <v>946</v>
      </c>
      <c r="H1527" s="251" t="s">
        <v>10010</v>
      </c>
      <c r="I1527" s="257" t="str">
        <f t="shared" si="93"/>
        <v>-00220</v>
      </c>
      <c r="J1527" s="251">
        <v>220</v>
      </c>
      <c r="K1527" s="251">
        <v>220</v>
      </c>
      <c r="M1527" s="251" t="s">
        <v>10007</v>
      </c>
      <c r="N1527" s="251" t="s">
        <v>11354</v>
      </c>
      <c r="O1527" s="251">
        <v>220</v>
      </c>
      <c r="Q1527" s="251" t="s">
        <v>11765</v>
      </c>
      <c r="R1527" s="251" t="s">
        <v>9960</v>
      </c>
      <c r="S1527" s="251">
        <v>9913212050</v>
      </c>
      <c r="T1527" s="251" t="str">
        <f t="shared" si="94"/>
        <v>I03061509913212050</v>
      </c>
      <c r="W1527" s="251" t="str">
        <f t="shared" si="95"/>
        <v>I030615099132-12050</v>
      </c>
    </row>
    <row r="1528" spans="1:23" x14ac:dyDescent="0.3">
      <c r="A1528" s="256" t="str">
        <f t="shared" si="92"/>
        <v>I0306150-9913221210-00036</v>
      </c>
      <c r="B1528" s="251" t="s">
        <v>11766</v>
      </c>
      <c r="C1528" s="251" t="s">
        <v>9954</v>
      </c>
      <c r="D1528" s="251" t="s">
        <v>11735</v>
      </c>
      <c r="E1528" s="251" t="s">
        <v>11053</v>
      </c>
      <c r="F1528" s="251" t="s">
        <v>10200</v>
      </c>
      <c r="G1528" s="251" t="s">
        <v>916</v>
      </c>
      <c r="H1528" s="251" t="s">
        <v>10013</v>
      </c>
      <c r="I1528" s="257" t="str">
        <f t="shared" si="93"/>
        <v>-00036</v>
      </c>
      <c r="J1528" s="251">
        <v>36</v>
      </c>
      <c r="K1528" s="251">
        <v>36</v>
      </c>
      <c r="M1528" s="251" t="s">
        <v>10007</v>
      </c>
      <c r="N1528" s="251" t="s">
        <v>11354</v>
      </c>
      <c r="O1528" s="251">
        <v>36</v>
      </c>
      <c r="Q1528" s="251" t="s">
        <v>11766</v>
      </c>
      <c r="R1528" s="251" t="s">
        <v>9960</v>
      </c>
      <c r="S1528" s="251">
        <v>9913221210</v>
      </c>
      <c r="T1528" s="251" t="str">
        <f t="shared" si="94"/>
        <v>I03061509913221210</v>
      </c>
      <c r="W1528" s="251" t="str">
        <f t="shared" si="95"/>
        <v>I030615099132-21210</v>
      </c>
    </row>
    <row r="1529" spans="1:23" x14ac:dyDescent="0.3">
      <c r="A1529" s="256" t="str">
        <f t="shared" si="92"/>
        <v>I0306151-811100K591-00001</v>
      </c>
      <c r="B1529" s="251" t="s">
        <v>11767</v>
      </c>
      <c r="C1529" s="251" t="s">
        <v>9954</v>
      </c>
      <c r="D1529" s="251" t="s">
        <v>11768</v>
      </c>
      <c r="E1529" s="251" t="s">
        <v>11053</v>
      </c>
      <c r="F1529" s="251" t="s">
        <v>9957</v>
      </c>
      <c r="G1529" s="251" t="s">
        <v>401</v>
      </c>
      <c r="H1529" s="251" t="s">
        <v>3422</v>
      </c>
      <c r="I1529" s="257" t="str">
        <f t="shared" si="93"/>
        <v>-00001</v>
      </c>
      <c r="J1529" s="251">
        <v>1</v>
      </c>
      <c r="K1529" s="251">
        <v>1</v>
      </c>
      <c r="M1529" s="251" t="s">
        <v>9958</v>
      </c>
      <c r="N1529" s="251" t="s">
        <v>11485</v>
      </c>
      <c r="O1529" s="251">
        <v>1</v>
      </c>
      <c r="Q1529" s="251" t="s">
        <v>11767</v>
      </c>
      <c r="R1529" s="251" t="s">
        <v>10017</v>
      </c>
      <c r="S1529" s="251" t="s">
        <v>400</v>
      </c>
      <c r="T1529" s="251" t="str">
        <f t="shared" si="94"/>
        <v>I0306151811100K591</v>
      </c>
      <c r="W1529" s="251" t="str">
        <f t="shared" si="95"/>
        <v>I030615181110-0K591</v>
      </c>
    </row>
    <row r="1530" spans="1:23" x14ac:dyDescent="0.3">
      <c r="A1530" s="256" t="str">
        <f t="shared" si="92"/>
        <v>I0306151-811300KF21-00001</v>
      </c>
      <c r="B1530" s="251" t="s">
        <v>11769</v>
      </c>
      <c r="C1530" s="251" t="s">
        <v>9954</v>
      </c>
      <c r="D1530" s="251" t="s">
        <v>11768</v>
      </c>
      <c r="E1530" s="251" t="s">
        <v>11053</v>
      </c>
      <c r="F1530" s="251" t="s">
        <v>9962</v>
      </c>
      <c r="G1530" s="251" t="s">
        <v>521</v>
      </c>
      <c r="H1530" s="251" t="s">
        <v>5101</v>
      </c>
      <c r="I1530" s="257" t="str">
        <f t="shared" si="93"/>
        <v>-00001</v>
      </c>
      <c r="J1530" s="251">
        <v>1</v>
      </c>
      <c r="K1530" s="251">
        <v>1</v>
      </c>
      <c r="M1530" s="251" t="s">
        <v>9958</v>
      </c>
      <c r="N1530" s="251" t="s">
        <v>11485</v>
      </c>
      <c r="O1530" s="251">
        <v>1</v>
      </c>
      <c r="Q1530" s="251" t="s">
        <v>11769</v>
      </c>
      <c r="R1530" s="251" t="s">
        <v>10017</v>
      </c>
      <c r="S1530" s="251" t="s">
        <v>520</v>
      </c>
      <c r="T1530" s="251" t="str">
        <f t="shared" si="94"/>
        <v>I0306151811300KF21</v>
      </c>
      <c r="W1530" s="251" t="str">
        <f t="shared" si="95"/>
        <v>I030615181130-0KF21</v>
      </c>
    </row>
    <row r="1531" spans="1:23" x14ac:dyDescent="0.3">
      <c r="A1531" s="256" t="str">
        <f t="shared" si="92"/>
        <v>I0306151-811700K591-00001</v>
      </c>
      <c r="B1531" s="251" t="s">
        <v>11770</v>
      </c>
      <c r="C1531" s="251" t="s">
        <v>9954</v>
      </c>
      <c r="D1531" s="251" t="s">
        <v>11768</v>
      </c>
      <c r="E1531" s="251" t="s">
        <v>11053</v>
      </c>
      <c r="F1531" s="251" t="s">
        <v>9964</v>
      </c>
      <c r="G1531" s="251" t="s">
        <v>425</v>
      </c>
      <c r="H1531" s="251" t="s">
        <v>5102</v>
      </c>
      <c r="I1531" s="257" t="str">
        <f t="shared" si="93"/>
        <v>-00001</v>
      </c>
      <c r="J1531" s="251">
        <v>1</v>
      </c>
      <c r="K1531" s="251">
        <v>1</v>
      </c>
      <c r="M1531" s="251" t="s">
        <v>9958</v>
      </c>
      <c r="N1531" s="251" t="s">
        <v>11485</v>
      </c>
      <c r="O1531" s="251">
        <v>1</v>
      </c>
      <c r="Q1531" s="251" t="s">
        <v>11770</v>
      </c>
      <c r="R1531" s="251" t="s">
        <v>10017</v>
      </c>
      <c r="S1531" s="251" t="s">
        <v>424</v>
      </c>
      <c r="T1531" s="251" t="str">
        <f t="shared" si="94"/>
        <v>I0306151811700K591</v>
      </c>
      <c r="W1531" s="251" t="str">
        <f t="shared" si="95"/>
        <v>I030615181170-0K591</v>
      </c>
    </row>
    <row r="1532" spans="1:23" x14ac:dyDescent="0.3">
      <c r="A1532" s="256" t="str">
        <f t="shared" si="92"/>
        <v>I0306152-815510D400-00001</v>
      </c>
      <c r="B1532" s="251" t="s">
        <v>11771</v>
      </c>
      <c r="C1532" s="251" t="s">
        <v>9954</v>
      </c>
      <c r="D1532" s="251" t="s">
        <v>11772</v>
      </c>
      <c r="E1532" s="251" t="s">
        <v>11053</v>
      </c>
      <c r="F1532" s="251" t="s">
        <v>9957</v>
      </c>
      <c r="G1532" s="251" t="s">
        <v>694</v>
      </c>
      <c r="H1532" s="251" t="s">
        <v>5216</v>
      </c>
      <c r="I1532" s="257" t="str">
        <f t="shared" si="93"/>
        <v>-00001</v>
      </c>
      <c r="J1532" s="251">
        <v>1</v>
      </c>
      <c r="K1532" s="251">
        <v>1</v>
      </c>
      <c r="M1532" s="251" t="s">
        <v>9993</v>
      </c>
      <c r="N1532" s="251" t="s">
        <v>10306</v>
      </c>
      <c r="O1532" s="251">
        <v>1</v>
      </c>
      <c r="Q1532" s="251" t="s">
        <v>11771</v>
      </c>
      <c r="R1532" s="251" t="s">
        <v>10028</v>
      </c>
      <c r="S1532" s="251" t="s">
        <v>693</v>
      </c>
      <c r="T1532" s="251" t="str">
        <f t="shared" si="94"/>
        <v>I0306152815510D400</v>
      </c>
      <c r="W1532" s="251" t="str">
        <f t="shared" si="95"/>
        <v>I030615281551-0D400</v>
      </c>
    </row>
    <row r="1533" spans="1:23" x14ac:dyDescent="0.3">
      <c r="A1533" s="256" t="str">
        <f t="shared" si="92"/>
        <v>I0306152-815510D570-00001</v>
      </c>
      <c r="B1533" s="251" t="s">
        <v>11773</v>
      </c>
      <c r="C1533" s="251" t="s">
        <v>9954</v>
      </c>
      <c r="D1533" s="251" t="s">
        <v>11772</v>
      </c>
      <c r="E1533" s="251" t="s">
        <v>11053</v>
      </c>
      <c r="F1533" s="251" t="s">
        <v>9962</v>
      </c>
      <c r="G1533" s="251" t="s">
        <v>715</v>
      </c>
      <c r="H1533" s="251" t="s">
        <v>3436</v>
      </c>
      <c r="I1533" s="257" t="str">
        <f t="shared" si="93"/>
        <v>-00001</v>
      </c>
      <c r="J1533" s="251">
        <v>1</v>
      </c>
      <c r="K1533" s="251">
        <v>1</v>
      </c>
      <c r="M1533" s="251" t="s">
        <v>9958</v>
      </c>
      <c r="N1533" s="251" t="s">
        <v>10306</v>
      </c>
      <c r="O1533" s="251">
        <v>1</v>
      </c>
      <c r="Q1533" s="251" t="s">
        <v>11773</v>
      </c>
      <c r="R1533" s="251" t="s">
        <v>10028</v>
      </c>
      <c r="S1533" s="251" t="s">
        <v>714</v>
      </c>
      <c r="T1533" s="251" t="str">
        <f t="shared" si="94"/>
        <v>I0306152815510D570</v>
      </c>
      <c r="W1533" s="251" t="str">
        <f t="shared" si="95"/>
        <v>I030615281551-0D570</v>
      </c>
    </row>
    <row r="1534" spans="1:23" x14ac:dyDescent="0.3">
      <c r="A1534" s="256" t="str">
        <f t="shared" si="92"/>
        <v>I0306152-815610D570-00003</v>
      </c>
      <c r="B1534" s="251" t="s">
        <v>11774</v>
      </c>
      <c r="C1534" s="251" t="s">
        <v>9954</v>
      </c>
      <c r="D1534" s="251" t="s">
        <v>11772</v>
      </c>
      <c r="E1534" s="251" t="s">
        <v>11053</v>
      </c>
      <c r="F1534" s="251" t="s">
        <v>9964</v>
      </c>
      <c r="G1534" s="251" t="s">
        <v>723</v>
      </c>
      <c r="H1534" s="251" t="s">
        <v>3443</v>
      </c>
      <c r="I1534" s="257" t="str">
        <f t="shared" si="93"/>
        <v>-00003</v>
      </c>
      <c r="J1534" s="251">
        <v>3</v>
      </c>
      <c r="K1534" s="251">
        <v>3</v>
      </c>
      <c r="M1534" s="251" t="s">
        <v>9958</v>
      </c>
      <c r="N1534" s="251" t="s">
        <v>10306</v>
      </c>
      <c r="O1534" s="251">
        <v>3</v>
      </c>
      <c r="Q1534" s="251" t="s">
        <v>11774</v>
      </c>
      <c r="R1534" s="251" t="s">
        <v>10028</v>
      </c>
      <c r="S1534" s="251" t="s">
        <v>722</v>
      </c>
      <c r="T1534" s="251" t="str">
        <f t="shared" si="94"/>
        <v>I0306152815610D570</v>
      </c>
      <c r="W1534" s="251" t="str">
        <f t="shared" si="95"/>
        <v>I030615281561-0D570</v>
      </c>
    </row>
    <row r="1535" spans="1:23" x14ac:dyDescent="0.3">
      <c r="A1535" s="256" t="str">
        <f t="shared" si="92"/>
        <v>I0404568-811050K130-00002</v>
      </c>
      <c r="B1535" s="251" t="s">
        <v>11775</v>
      </c>
      <c r="C1535" s="251" t="s">
        <v>10031</v>
      </c>
      <c r="D1535" s="251" t="s">
        <v>11776</v>
      </c>
      <c r="E1535" s="251" t="s">
        <v>11053</v>
      </c>
      <c r="F1535" s="251" t="s">
        <v>9957</v>
      </c>
      <c r="G1535" s="251" t="s">
        <v>187</v>
      </c>
      <c r="H1535" s="251" t="s">
        <v>5053</v>
      </c>
      <c r="I1535" s="257" t="str">
        <f t="shared" si="93"/>
        <v>-00002</v>
      </c>
      <c r="J1535" s="251">
        <v>2</v>
      </c>
      <c r="K1535" s="251">
        <v>2</v>
      </c>
      <c r="M1535" s="251" t="s">
        <v>9958</v>
      </c>
      <c r="N1535" s="251" t="s">
        <v>11485</v>
      </c>
      <c r="O1535" s="251">
        <v>2</v>
      </c>
      <c r="Q1535" s="251" t="s">
        <v>11775</v>
      </c>
      <c r="R1535" s="251" t="s">
        <v>10017</v>
      </c>
      <c r="S1535" s="251" t="s">
        <v>186</v>
      </c>
      <c r="T1535" s="251" t="str">
        <f t="shared" si="94"/>
        <v>I0404568811050K130</v>
      </c>
      <c r="W1535" s="251" t="str">
        <f t="shared" si="95"/>
        <v>I040456881105-0K130</v>
      </c>
    </row>
    <row r="1536" spans="1:23" x14ac:dyDescent="0.3">
      <c r="A1536" s="256" t="str">
        <f t="shared" si="92"/>
        <v>I0404568-811100K130-00001</v>
      </c>
      <c r="B1536" s="251" t="s">
        <v>11777</v>
      </c>
      <c r="C1536" s="251" t="s">
        <v>10031</v>
      </c>
      <c r="D1536" s="251" t="s">
        <v>11776</v>
      </c>
      <c r="E1536" s="251" t="s">
        <v>11053</v>
      </c>
      <c r="F1536" s="251" t="s">
        <v>9962</v>
      </c>
      <c r="G1536" s="251" t="s">
        <v>183</v>
      </c>
      <c r="H1536" s="251" t="s">
        <v>3422</v>
      </c>
      <c r="I1536" s="257" t="str">
        <f t="shared" si="93"/>
        <v>-00001</v>
      </c>
      <c r="J1536" s="251">
        <v>1</v>
      </c>
      <c r="K1536" s="251">
        <v>1</v>
      </c>
      <c r="M1536" s="251" t="s">
        <v>9958</v>
      </c>
      <c r="N1536" s="251" t="s">
        <v>11485</v>
      </c>
      <c r="O1536" s="251">
        <v>1</v>
      </c>
      <c r="Q1536" s="251" t="s">
        <v>11777</v>
      </c>
      <c r="R1536" s="251" t="s">
        <v>10017</v>
      </c>
      <c r="S1536" s="251" t="s">
        <v>182</v>
      </c>
      <c r="T1536" s="251" t="str">
        <f t="shared" si="94"/>
        <v>I0404568811100K130</v>
      </c>
      <c r="W1536" s="251" t="str">
        <f t="shared" si="95"/>
        <v>I040456881110-0K130</v>
      </c>
    </row>
    <row r="1537" spans="1:23" x14ac:dyDescent="0.3">
      <c r="A1537" s="256" t="str">
        <f t="shared" si="92"/>
        <v>I0404568-811100KC31-00001</v>
      </c>
      <c r="B1537" s="251" t="s">
        <v>11778</v>
      </c>
      <c r="C1537" s="251" t="s">
        <v>10031</v>
      </c>
      <c r="D1537" s="251" t="s">
        <v>11776</v>
      </c>
      <c r="E1537" s="251" t="s">
        <v>11053</v>
      </c>
      <c r="F1537" s="251" t="s">
        <v>9964</v>
      </c>
      <c r="G1537" s="251" t="s">
        <v>464</v>
      </c>
      <c r="H1537" s="251" t="s">
        <v>3422</v>
      </c>
      <c r="I1537" s="257" t="str">
        <f t="shared" si="93"/>
        <v>-00001</v>
      </c>
      <c r="J1537" s="251">
        <v>1</v>
      </c>
      <c r="K1537" s="251">
        <v>1</v>
      </c>
      <c r="M1537" s="251" t="s">
        <v>9958</v>
      </c>
      <c r="N1537" s="251" t="s">
        <v>11485</v>
      </c>
      <c r="O1537" s="251">
        <v>1</v>
      </c>
      <c r="Q1537" s="251" t="s">
        <v>11778</v>
      </c>
      <c r="R1537" s="251" t="s">
        <v>10017</v>
      </c>
      <c r="S1537" s="251" t="s">
        <v>463</v>
      </c>
      <c r="T1537" s="251" t="str">
        <f t="shared" si="94"/>
        <v>I0404568811100KC31</v>
      </c>
      <c r="W1537" s="251" t="str">
        <f t="shared" si="95"/>
        <v>I040456881110-0KC31</v>
      </c>
    </row>
    <row r="1538" spans="1:23" x14ac:dyDescent="0.3">
      <c r="A1538" s="256" t="str">
        <f t="shared" si="92"/>
        <v>I0404568-811300KC31-00002</v>
      </c>
      <c r="B1538" s="251" t="s">
        <v>11779</v>
      </c>
      <c r="C1538" s="251" t="s">
        <v>10031</v>
      </c>
      <c r="D1538" s="251" t="s">
        <v>11776</v>
      </c>
      <c r="E1538" s="251" t="s">
        <v>11053</v>
      </c>
      <c r="F1538" s="251" t="s">
        <v>9966</v>
      </c>
      <c r="G1538" s="251" t="s">
        <v>470</v>
      </c>
      <c r="H1538" s="251" t="s">
        <v>5101</v>
      </c>
      <c r="I1538" s="257" t="str">
        <f t="shared" si="93"/>
        <v>-00002</v>
      </c>
      <c r="J1538" s="251">
        <v>2</v>
      </c>
      <c r="K1538" s="251">
        <v>2</v>
      </c>
      <c r="M1538" s="251" t="s">
        <v>9958</v>
      </c>
      <c r="N1538" s="251" t="s">
        <v>11485</v>
      </c>
      <c r="O1538" s="251">
        <v>2</v>
      </c>
      <c r="Q1538" s="251" t="s">
        <v>11779</v>
      </c>
      <c r="R1538" s="251" t="s">
        <v>10017</v>
      </c>
      <c r="S1538" s="251" t="s">
        <v>469</v>
      </c>
      <c r="T1538" s="251" t="str">
        <f t="shared" si="94"/>
        <v>I0404568811300KC31</v>
      </c>
      <c r="W1538" s="251" t="str">
        <f t="shared" si="95"/>
        <v>I040456881130-0KC31</v>
      </c>
    </row>
    <row r="1539" spans="1:23" x14ac:dyDescent="0.3">
      <c r="A1539" s="256" t="str">
        <f t="shared" si="92"/>
        <v>I0404568-811500K130-00002</v>
      </c>
      <c r="B1539" s="251" t="s">
        <v>11780</v>
      </c>
      <c r="C1539" s="251" t="s">
        <v>10031</v>
      </c>
      <c r="D1539" s="251" t="s">
        <v>11776</v>
      </c>
      <c r="E1539" s="251" t="s">
        <v>11053</v>
      </c>
      <c r="F1539" s="251" t="s">
        <v>9968</v>
      </c>
      <c r="G1539" s="251" t="s">
        <v>191</v>
      </c>
      <c r="H1539" s="251" t="s">
        <v>3429</v>
      </c>
      <c r="I1539" s="257" t="str">
        <f t="shared" si="93"/>
        <v>-00002</v>
      </c>
      <c r="J1539" s="251">
        <v>2</v>
      </c>
      <c r="K1539" s="251">
        <v>2</v>
      </c>
      <c r="M1539" s="251" t="s">
        <v>9958</v>
      </c>
      <c r="N1539" s="251" t="s">
        <v>11485</v>
      </c>
      <c r="O1539" s="251">
        <v>2</v>
      </c>
      <c r="Q1539" s="251" t="s">
        <v>11780</v>
      </c>
      <c r="R1539" s="251" t="s">
        <v>10017</v>
      </c>
      <c r="S1539" s="251" t="s">
        <v>190</v>
      </c>
      <c r="T1539" s="251" t="str">
        <f t="shared" si="94"/>
        <v>I0404568811500K130</v>
      </c>
      <c r="W1539" s="251" t="str">
        <f t="shared" si="95"/>
        <v>I040456881150-0K130</v>
      </c>
    </row>
    <row r="1540" spans="1:23" x14ac:dyDescent="0.3">
      <c r="A1540" s="256" t="str">
        <f t="shared" si="92"/>
        <v>I0404568-811700KC31-00003</v>
      </c>
      <c r="B1540" s="251" t="s">
        <v>11781</v>
      </c>
      <c r="C1540" s="251" t="s">
        <v>10031</v>
      </c>
      <c r="D1540" s="251" t="s">
        <v>11776</v>
      </c>
      <c r="E1540" s="251" t="s">
        <v>11053</v>
      </c>
      <c r="F1540" s="251" t="s">
        <v>9970</v>
      </c>
      <c r="G1540" s="251" t="s">
        <v>482</v>
      </c>
      <c r="H1540" s="251" t="s">
        <v>5102</v>
      </c>
      <c r="I1540" s="257" t="str">
        <f t="shared" si="93"/>
        <v>-00003</v>
      </c>
      <c r="J1540" s="251">
        <v>3</v>
      </c>
      <c r="K1540" s="251">
        <v>3</v>
      </c>
      <c r="M1540" s="251" t="s">
        <v>9958</v>
      </c>
      <c r="N1540" s="251" t="s">
        <v>11485</v>
      </c>
      <c r="O1540" s="251">
        <v>3</v>
      </c>
      <c r="Q1540" s="251" t="s">
        <v>11781</v>
      </c>
      <c r="R1540" s="251" t="s">
        <v>10017</v>
      </c>
      <c r="S1540" s="251" t="s">
        <v>481</v>
      </c>
      <c r="T1540" s="251" t="str">
        <f t="shared" si="94"/>
        <v>I0404568811700KC31</v>
      </c>
      <c r="W1540" s="251" t="str">
        <f t="shared" si="95"/>
        <v>I040456881170-0KC31</v>
      </c>
    </row>
    <row r="1541" spans="1:23" x14ac:dyDescent="0.3">
      <c r="A1541" s="256" t="str">
        <f t="shared" si="92"/>
        <v>I0404568-811700KG61-00001</v>
      </c>
      <c r="B1541" s="251" t="s">
        <v>11782</v>
      </c>
      <c r="C1541" s="251" t="s">
        <v>10031</v>
      </c>
      <c r="D1541" s="251" t="s">
        <v>11776</v>
      </c>
      <c r="E1541" s="251" t="s">
        <v>11053</v>
      </c>
      <c r="F1541" s="251" t="s">
        <v>9972</v>
      </c>
      <c r="G1541" s="251" t="s">
        <v>586</v>
      </c>
      <c r="H1541" s="251" t="s">
        <v>5102</v>
      </c>
      <c r="I1541" s="257" t="str">
        <f t="shared" si="93"/>
        <v>-00001</v>
      </c>
      <c r="J1541" s="251">
        <v>1</v>
      </c>
      <c r="K1541" s="251">
        <v>1</v>
      </c>
      <c r="M1541" s="251" t="s">
        <v>9958</v>
      </c>
      <c r="N1541" s="251" t="s">
        <v>11485</v>
      </c>
      <c r="O1541" s="251">
        <v>1</v>
      </c>
      <c r="Q1541" s="251" t="s">
        <v>11782</v>
      </c>
      <c r="R1541" s="251" t="s">
        <v>10017</v>
      </c>
      <c r="S1541" s="251" t="s">
        <v>585</v>
      </c>
      <c r="T1541" s="251" t="str">
        <f t="shared" si="94"/>
        <v>I0404568811700KG61</v>
      </c>
      <c r="W1541" s="251" t="str">
        <f t="shared" si="95"/>
        <v>I040456881170-0KG61</v>
      </c>
    </row>
    <row r="1542" spans="1:23" x14ac:dyDescent="0.3">
      <c r="A1542" s="256" t="str">
        <f t="shared" si="92"/>
        <v>I0404568-815500K120-00002</v>
      </c>
      <c r="B1542" s="251" t="s">
        <v>11783</v>
      </c>
      <c r="C1542" s="251" t="s">
        <v>10031</v>
      </c>
      <c r="D1542" s="251" t="s">
        <v>11776</v>
      </c>
      <c r="E1542" s="251" t="s">
        <v>11053</v>
      </c>
      <c r="F1542" s="251" t="s">
        <v>9974</v>
      </c>
      <c r="G1542" s="251" t="s">
        <v>625</v>
      </c>
      <c r="H1542" s="251" t="s">
        <v>5202</v>
      </c>
      <c r="I1542" s="257" t="str">
        <f t="shared" si="93"/>
        <v>-00002</v>
      </c>
      <c r="J1542" s="251">
        <v>2</v>
      </c>
      <c r="K1542" s="251">
        <v>2</v>
      </c>
      <c r="M1542" s="251" t="s">
        <v>9958</v>
      </c>
      <c r="N1542" s="251" t="s">
        <v>11485</v>
      </c>
      <c r="O1542" s="251">
        <v>2</v>
      </c>
      <c r="Q1542" s="251" t="s">
        <v>11783</v>
      </c>
      <c r="R1542" s="251" t="s">
        <v>10017</v>
      </c>
      <c r="S1542" s="251" t="s">
        <v>8</v>
      </c>
      <c r="T1542" s="251" t="str">
        <f t="shared" si="94"/>
        <v>I0404568815500K120</v>
      </c>
      <c r="W1542" s="251" t="str">
        <f t="shared" si="95"/>
        <v>I040456881550-0K120</v>
      </c>
    </row>
    <row r="1543" spans="1:23" x14ac:dyDescent="0.3">
      <c r="A1543" s="256" t="str">
        <f t="shared" ref="A1543:A1606" si="96">D1543&amp;$A$6&amp;S1543&amp;I1543</f>
        <v>I0404568-815510K120-00002</v>
      </c>
      <c r="B1543" s="251" t="s">
        <v>11784</v>
      </c>
      <c r="C1543" s="251" t="s">
        <v>10031</v>
      </c>
      <c r="D1543" s="251" t="s">
        <v>11776</v>
      </c>
      <c r="E1543" s="251" t="s">
        <v>11053</v>
      </c>
      <c r="F1543" s="251" t="s">
        <v>9976</v>
      </c>
      <c r="G1543" s="251" t="s">
        <v>637</v>
      </c>
      <c r="H1543" s="251" t="s">
        <v>5203</v>
      </c>
      <c r="I1543" s="257" t="str">
        <f t="shared" ref="I1543:I1606" si="97">+IF(AND(O1543&lt;10),$B$2&amp;O1543,IF(AND(O1543&gt;9,O1543&lt;=99),$B$3&amp;O1543,IF(AND(O1543&gt;99,L90419&lt;1000),$B$4&amp;O1543,IF(AND(O1543&gt;999),$B$5&amp;7))))</f>
        <v>-00002</v>
      </c>
      <c r="J1543" s="251">
        <v>2</v>
      </c>
      <c r="K1543" s="251">
        <v>2</v>
      </c>
      <c r="M1543" s="251" t="s">
        <v>9958</v>
      </c>
      <c r="N1543" s="251" t="s">
        <v>11485</v>
      </c>
      <c r="O1543" s="251">
        <v>2</v>
      </c>
      <c r="Q1543" s="251" t="s">
        <v>11784</v>
      </c>
      <c r="R1543" s="251" t="s">
        <v>10017</v>
      </c>
      <c r="S1543" s="251" t="s">
        <v>636</v>
      </c>
      <c r="T1543" s="251" t="str">
        <f t="shared" si="94"/>
        <v>I0404568815510K120</v>
      </c>
      <c r="W1543" s="251" t="str">
        <f t="shared" si="95"/>
        <v>I040456881551-0K120</v>
      </c>
    </row>
    <row r="1544" spans="1:23" x14ac:dyDescent="0.3">
      <c r="A1544" s="256" t="str">
        <f t="shared" si="96"/>
        <v>I0404568-815510K210-00004</v>
      </c>
      <c r="B1544" s="251" t="s">
        <v>11785</v>
      </c>
      <c r="C1544" s="251" t="s">
        <v>10031</v>
      </c>
      <c r="D1544" s="251" t="s">
        <v>11776</v>
      </c>
      <c r="E1544" s="251" t="s">
        <v>11053</v>
      </c>
      <c r="F1544" s="251" t="s">
        <v>9978</v>
      </c>
      <c r="G1544" s="251" t="s">
        <v>667</v>
      </c>
      <c r="H1544" s="251" t="s">
        <v>3436</v>
      </c>
      <c r="I1544" s="257" t="str">
        <f t="shared" si="97"/>
        <v>-00004</v>
      </c>
      <c r="J1544" s="251">
        <v>4</v>
      </c>
      <c r="K1544" s="251">
        <v>4</v>
      </c>
      <c r="M1544" s="251" t="s">
        <v>9958</v>
      </c>
      <c r="N1544" s="251" t="s">
        <v>11485</v>
      </c>
      <c r="O1544" s="251">
        <v>4</v>
      </c>
      <c r="Q1544" s="251" t="s">
        <v>11785</v>
      </c>
      <c r="R1544" s="251" t="s">
        <v>10017</v>
      </c>
      <c r="S1544" s="251" t="s">
        <v>666</v>
      </c>
      <c r="T1544" s="251" t="str">
        <f t="shared" ref="T1544:T1607" si="98">+D1544&amp;S1544</f>
        <v>I0404568815510K210</v>
      </c>
      <c r="W1544" s="251" t="str">
        <f t="shared" ref="W1544:W1607" si="99">D1544&amp;G1544</f>
        <v>I040456881551-0K210</v>
      </c>
    </row>
    <row r="1545" spans="1:23" x14ac:dyDescent="0.3">
      <c r="A1545" s="256" t="str">
        <f t="shared" si="96"/>
        <v>I0404568-815600K120-00002</v>
      </c>
      <c r="B1545" s="251" t="s">
        <v>11786</v>
      </c>
      <c r="C1545" s="251" t="s">
        <v>10031</v>
      </c>
      <c r="D1545" s="251" t="s">
        <v>11776</v>
      </c>
      <c r="E1545" s="251" t="s">
        <v>11053</v>
      </c>
      <c r="F1545" s="251" t="s">
        <v>9980</v>
      </c>
      <c r="G1545" s="251" t="s">
        <v>641</v>
      </c>
      <c r="H1545" s="251" t="s">
        <v>5204</v>
      </c>
      <c r="I1545" s="257" t="str">
        <f t="shared" si="97"/>
        <v>-00002</v>
      </c>
      <c r="J1545" s="251">
        <v>2</v>
      </c>
      <c r="K1545" s="251">
        <v>2</v>
      </c>
      <c r="M1545" s="251" t="s">
        <v>9958</v>
      </c>
      <c r="N1545" s="251" t="s">
        <v>11485</v>
      </c>
      <c r="O1545" s="251">
        <v>2</v>
      </c>
      <c r="Q1545" s="251" t="s">
        <v>11786</v>
      </c>
      <c r="R1545" s="251" t="s">
        <v>10017</v>
      </c>
      <c r="S1545" s="251" t="s">
        <v>640</v>
      </c>
      <c r="T1545" s="251" t="str">
        <f t="shared" si="98"/>
        <v>I0404568815600K120</v>
      </c>
      <c r="W1545" s="251" t="str">
        <f t="shared" si="99"/>
        <v>I040456881560-0K120</v>
      </c>
    </row>
    <row r="1546" spans="1:23" x14ac:dyDescent="0.3">
      <c r="A1546" s="256" t="str">
        <f t="shared" si="96"/>
        <v>I0404568-81560BZ850-00001</v>
      </c>
      <c r="B1546" s="251" t="s">
        <v>11787</v>
      </c>
      <c r="C1546" s="251" t="s">
        <v>10031</v>
      </c>
      <c r="D1546" s="251" t="s">
        <v>11776</v>
      </c>
      <c r="E1546" s="251" t="s">
        <v>11053</v>
      </c>
      <c r="F1546" s="251" t="s">
        <v>9982</v>
      </c>
      <c r="G1546" s="251" t="s">
        <v>5302</v>
      </c>
      <c r="H1546" s="251" t="s">
        <v>5204</v>
      </c>
      <c r="I1546" s="257" t="str">
        <f t="shared" si="97"/>
        <v>-00001</v>
      </c>
      <c r="J1546" s="251">
        <v>1</v>
      </c>
      <c r="K1546" s="251">
        <v>1</v>
      </c>
      <c r="M1546" s="251" t="s">
        <v>9958</v>
      </c>
      <c r="N1546" s="251" t="s">
        <v>11485</v>
      </c>
      <c r="O1546" s="251">
        <v>1</v>
      </c>
      <c r="Q1546" s="251" t="s">
        <v>11787</v>
      </c>
      <c r="R1546" s="251" t="s">
        <v>10017</v>
      </c>
      <c r="S1546" s="251" t="s">
        <v>4316</v>
      </c>
      <c r="T1546" s="251" t="str">
        <f t="shared" si="98"/>
        <v>I040456881560BZ850</v>
      </c>
      <c r="W1546" s="251" t="str">
        <f t="shared" si="99"/>
        <v>I040456881560-BZ850</v>
      </c>
    </row>
    <row r="1547" spans="1:23" x14ac:dyDescent="0.3">
      <c r="A1547" s="256" t="str">
        <f t="shared" si="96"/>
        <v>I0404568-815610K120-00001</v>
      </c>
      <c r="B1547" s="251" t="s">
        <v>11788</v>
      </c>
      <c r="C1547" s="251" t="s">
        <v>10031</v>
      </c>
      <c r="D1547" s="251" t="s">
        <v>11776</v>
      </c>
      <c r="E1547" s="251" t="s">
        <v>11053</v>
      </c>
      <c r="F1547" s="251" t="s">
        <v>9984</v>
      </c>
      <c r="G1547" s="251" t="s">
        <v>650</v>
      </c>
      <c r="H1547" s="251" t="s">
        <v>5205</v>
      </c>
      <c r="I1547" s="257" t="str">
        <f t="shared" si="97"/>
        <v>-00001</v>
      </c>
      <c r="J1547" s="251">
        <v>1</v>
      </c>
      <c r="K1547" s="251">
        <v>1</v>
      </c>
      <c r="M1547" s="251" t="s">
        <v>9958</v>
      </c>
      <c r="N1547" s="251" t="s">
        <v>11485</v>
      </c>
      <c r="O1547" s="251">
        <v>1</v>
      </c>
      <c r="Q1547" s="251" t="s">
        <v>11788</v>
      </c>
      <c r="R1547" s="251" t="s">
        <v>10017</v>
      </c>
      <c r="S1547" s="251" t="s">
        <v>649</v>
      </c>
      <c r="T1547" s="251" t="str">
        <f t="shared" si="98"/>
        <v>I0404568815610K120</v>
      </c>
      <c r="W1547" s="251" t="str">
        <f t="shared" si="99"/>
        <v>I040456881561-0K120</v>
      </c>
    </row>
    <row r="1548" spans="1:23" x14ac:dyDescent="0.3">
      <c r="A1548" s="256" t="str">
        <f t="shared" si="96"/>
        <v>I0404568-815610K210-00012</v>
      </c>
      <c r="B1548" s="251" t="s">
        <v>11789</v>
      </c>
      <c r="C1548" s="251" t="s">
        <v>10031</v>
      </c>
      <c r="D1548" s="251" t="s">
        <v>11776</v>
      </c>
      <c r="E1548" s="251" t="s">
        <v>11053</v>
      </c>
      <c r="F1548" s="251" t="s">
        <v>9986</v>
      </c>
      <c r="G1548" s="251" t="s">
        <v>678</v>
      </c>
      <c r="H1548" s="251" t="s">
        <v>3443</v>
      </c>
      <c r="I1548" s="257" t="str">
        <f t="shared" si="97"/>
        <v>-00012</v>
      </c>
      <c r="J1548" s="251">
        <v>12</v>
      </c>
      <c r="K1548" s="251">
        <v>12</v>
      </c>
      <c r="M1548" s="251" t="s">
        <v>9958</v>
      </c>
      <c r="N1548" s="251" t="s">
        <v>11485</v>
      </c>
      <c r="O1548" s="251">
        <v>12</v>
      </c>
      <c r="Q1548" s="251" t="s">
        <v>11789</v>
      </c>
      <c r="R1548" s="251" t="s">
        <v>10017</v>
      </c>
      <c r="S1548" s="251" t="s">
        <v>677</v>
      </c>
      <c r="T1548" s="251" t="str">
        <f t="shared" si="98"/>
        <v>I0404568815610K210</v>
      </c>
      <c r="W1548" s="251" t="str">
        <f t="shared" si="99"/>
        <v>I040456881561-0K210</v>
      </c>
    </row>
    <row r="1549" spans="1:23" x14ac:dyDescent="0.3">
      <c r="A1549" s="256" t="str">
        <f t="shared" si="96"/>
        <v>I0404568-815700F031-00001</v>
      </c>
      <c r="B1549" s="251" t="s">
        <v>11790</v>
      </c>
      <c r="C1549" s="251" t="s">
        <v>10031</v>
      </c>
      <c r="D1549" s="251" t="s">
        <v>11776</v>
      </c>
      <c r="E1549" s="251" t="s">
        <v>11053</v>
      </c>
      <c r="F1549" s="251" t="s">
        <v>9988</v>
      </c>
      <c r="G1549" s="251" t="s">
        <v>904</v>
      </c>
      <c r="H1549" s="251" t="s">
        <v>11222</v>
      </c>
      <c r="I1549" s="257" t="str">
        <f t="shared" si="97"/>
        <v>-00001</v>
      </c>
      <c r="J1549" s="251">
        <v>1</v>
      </c>
      <c r="K1549" s="251">
        <v>1</v>
      </c>
      <c r="M1549" s="251" t="s">
        <v>10007</v>
      </c>
      <c r="N1549" s="251" t="s">
        <v>11485</v>
      </c>
      <c r="O1549" s="251">
        <v>1</v>
      </c>
      <c r="Q1549" s="251" t="s">
        <v>11790</v>
      </c>
      <c r="R1549" s="251" t="s">
        <v>10017</v>
      </c>
      <c r="S1549" s="251" t="s">
        <v>903</v>
      </c>
      <c r="T1549" s="251" t="str">
        <f t="shared" si="98"/>
        <v>I0404568815700F031</v>
      </c>
      <c r="W1549" s="251" t="str">
        <f t="shared" si="99"/>
        <v>I040456881570-0F031</v>
      </c>
    </row>
    <row r="1550" spans="1:23" x14ac:dyDescent="0.3">
      <c r="A1550" s="256" t="str">
        <f t="shared" si="96"/>
        <v>I0404568-81591VT020-00001</v>
      </c>
      <c r="B1550" s="251" t="s">
        <v>11791</v>
      </c>
      <c r="C1550" s="251" t="s">
        <v>10031</v>
      </c>
      <c r="D1550" s="251" t="s">
        <v>11776</v>
      </c>
      <c r="E1550" s="251" t="s">
        <v>11053</v>
      </c>
      <c r="F1550" s="251" t="s">
        <v>9990</v>
      </c>
      <c r="G1550" s="251" t="s">
        <v>11073</v>
      </c>
      <c r="H1550" s="251" t="s">
        <v>5219</v>
      </c>
      <c r="I1550" s="257" t="str">
        <f t="shared" si="97"/>
        <v>-00001</v>
      </c>
      <c r="J1550" s="251">
        <v>1</v>
      </c>
      <c r="K1550" s="251">
        <v>1</v>
      </c>
      <c r="M1550" s="251" t="s">
        <v>9993</v>
      </c>
      <c r="N1550" s="251" t="s">
        <v>11485</v>
      </c>
      <c r="O1550" s="251">
        <v>1</v>
      </c>
      <c r="Q1550" s="251" t="s">
        <v>11791</v>
      </c>
      <c r="R1550" s="251" t="s">
        <v>10017</v>
      </c>
      <c r="S1550" s="251" t="s">
        <v>3777</v>
      </c>
      <c r="T1550" s="251" t="str">
        <f t="shared" si="98"/>
        <v>I040456881591VT020</v>
      </c>
      <c r="W1550" s="251" t="str">
        <f t="shared" si="99"/>
        <v>I040456881591-VT020</v>
      </c>
    </row>
    <row r="1551" spans="1:23" x14ac:dyDescent="0.3">
      <c r="A1551" s="256" t="str">
        <f t="shared" si="96"/>
        <v>I0404569-81110VT040-00003</v>
      </c>
      <c r="B1551" s="251" t="s">
        <v>11792</v>
      </c>
      <c r="C1551" s="251" t="s">
        <v>10031</v>
      </c>
      <c r="D1551" s="251" t="s">
        <v>11793</v>
      </c>
      <c r="E1551" s="251" t="s">
        <v>11053</v>
      </c>
      <c r="F1551" s="251" t="s">
        <v>9957</v>
      </c>
      <c r="G1551" s="251" t="s">
        <v>10047</v>
      </c>
      <c r="H1551" s="251" t="s">
        <v>3422</v>
      </c>
      <c r="I1551" s="257" t="str">
        <f t="shared" si="97"/>
        <v>-00003</v>
      </c>
      <c r="J1551" s="251">
        <v>3</v>
      </c>
      <c r="K1551" s="251">
        <v>3</v>
      </c>
      <c r="M1551" s="251" t="s">
        <v>9958</v>
      </c>
      <c r="N1551" s="251" t="s">
        <v>10306</v>
      </c>
      <c r="O1551" s="251">
        <v>3</v>
      </c>
      <c r="Q1551" s="251" t="s">
        <v>11792</v>
      </c>
      <c r="R1551" s="251" t="s">
        <v>10028</v>
      </c>
      <c r="S1551" s="251" t="s">
        <v>3713</v>
      </c>
      <c r="T1551" s="251" t="str">
        <f t="shared" si="98"/>
        <v>I040456981110VT040</v>
      </c>
      <c r="W1551" s="251" t="str">
        <f t="shared" si="99"/>
        <v>I040456981110-VT040</v>
      </c>
    </row>
    <row r="1552" spans="1:23" x14ac:dyDescent="0.3">
      <c r="A1552" s="256" t="str">
        <f t="shared" si="96"/>
        <v>I0404569-81110VT080-00003</v>
      </c>
      <c r="B1552" s="251" t="s">
        <v>11794</v>
      </c>
      <c r="C1552" s="251" t="s">
        <v>10031</v>
      </c>
      <c r="D1552" s="251" t="s">
        <v>11793</v>
      </c>
      <c r="E1552" s="251" t="s">
        <v>11053</v>
      </c>
      <c r="F1552" s="251" t="s">
        <v>9962</v>
      </c>
      <c r="G1552" s="251" t="s">
        <v>4985</v>
      </c>
      <c r="H1552" s="251" t="s">
        <v>3422</v>
      </c>
      <c r="I1552" s="257" t="str">
        <f t="shared" si="97"/>
        <v>-00003</v>
      </c>
      <c r="J1552" s="251">
        <v>3</v>
      </c>
      <c r="K1552" s="251">
        <v>3</v>
      </c>
      <c r="M1552" s="251" t="s">
        <v>9958</v>
      </c>
      <c r="N1552" s="251" t="s">
        <v>10306</v>
      </c>
      <c r="O1552" s="251">
        <v>3</v>
      </c>
      <c r="Q1552" s="251" t="s">
        <v>11794</v>
      </c>
      <c r="R1552" s="251" t="s">
        <v>10028</v>
      </c>
      <c r="S1552" s="251" t="s">
        <v>3719</v>
      </c>
      <c r="T1552" s="251" t="str">
        <f t="shared" si="98"/>
        <v>I040456981110VT080</v>
      </c>
      <c r="W1552" s="251" t="str">
        <f t="shared" si="99"/>
        <v>I040456981110-VT080</v>
      </c>
    </row>
    <row r="1553" spans="1:23" x14ac:dyDescent="0.3">
      <c r="A1553" s="256" t="str">
        <f t="shared" si="96"/>
        <v>I0404569-81110VT100-00002</v>
      </c>
      <c r="B1553" s="251" t="s">
        <v>11795</v>
      </c>
      <c r="C1553" s="251" t="s">
        <v>10031</v>
      </c>
      <c r="D1553" s="251" t="s">
        <v>11793</v>
      </c>
      <c r="E1553" s="251" t="s">
        <v>11053</v>
      </c>
      <c r="F1553" s="251" t="s">
        <v>9964</v>
      </c>
      <c r="G1553" s="251" t="s">
        <v>10049</v>
      </c>
      <c r="H1553" s="251" t="s">
        <v>3422</v>
      </c>
      <c r="I1553" s="257" t="str">
        <f t="shared" si="97"/>
        <v>-00002</v>
      </c>
      <c r="J1553" s="251">
        <v>2</v>
      </c>
      <c r="K1553" s="251">
        <v>2</v>
      </c>
      <c r="M1553" s="251" t="s">
        <v>9958</v>
      </c>
      <c r="N1553" s="251" t="s">
        <v>10306</v>
      </c>
      <c r="O1553" s="251">
        <v>2</v>
      </c>
      <c r="Q1553" s="251" t="s">
        <v>11795</v>
      </c>
      <c r="R1553" s="251" t="s">
        <v>10028</v>
      </c>
      <c r="S1553" s="251" t="s">
        <v>3723</v>
      </c>
      <c r="T1553" s="251" t="str">
        <f t="shared" si="98"/>
        <v>I040456981110VT100</v>
      </c>
      <c r="W1553" s="251" t="str">
        <f t="shared" si="99"/>
        <v>I040456981110-VT100</v>
      </c>
    </row>
    <row r="1554" spans="1:23" x14ac:dyDescent="0.3">
      <c r="A1554" s="256" t="str">
        <f t="shared" si="96"/>
        <v>I0404569-81130VT080-00001</v>
      </c>
      <c r="B1554" s="251" t="s">
        <v>11796</v>
      </c>
      <c r="C1554" s="251" t="s">
        <v>10031</v>
      </c>
      <c r="D1554" s="251" t="s">
        <v>11793</v>
      </c>
      <c r="E1554" s="251" t="s">
        <v>11053</v>
      </c>
      <c r="F1554" s="251" t="s">
        <v>9966</v>
      </c>
      <c r="G1554" s="251" t="s">
        <v>10762</v>
      </c>
      <c r="H1554" s="251" t="s">
        <v>5101</v>
      </c>
      <c r="I1554" s="257" t="str">
        <f t="shared" si="97"/>
        <v>-00001</v>
      </c>
      <c r="J1554" s="251">
        <v>1</v>
      </c>
      <c r="K1554" s="251">
        <v>1</v>
      </c>
      <c r="M1554" s="251" t="s">
        <v>9958</v>
      </c>
      <c r="N1554" s="251" t="s">
        <v>10306</v>
      </c>
      <c r="O1554" s="251">
        <v>1</v>
      </c>
      <c r="Q1554" s="251" t="s">
        <v>11796</v>
      </c>
      <c r="R1554" s="251" t="s">
        <v>10028</v>
      </c>
      <c r="S1554" s="251" t="s">
        <v>8699</v>
      </c>
      <c r="T1554" s="251" t="str">
        <f t="shared" si="98"/>
        <v>I040456981130VT080</v>
      </c>
      <c r="W1554" s="251" t="str">
        <f t="shared" si="99"/>
        <v>I040456981130-VT080</v>
      </c>
    </row>
    <row r="1555" spans="1:23" x14ac:dyDescent="0.3">
      <c r="A1555" s="256" t="str">
        <f t="shared" si="96"/>
        <v>I0404569-81130VT100-00001</v>
      </c>
      <c r="B1555" s="251" t="s">
        <v>11797</v>
      </c>
      <c r="C1555" s="251" t="s">
        <v>10031</v>
      </c>
      <c r="D1555" s="251" t="s">
        <v>11793</v>
      </c>
      <c r="E1555" s="251" t="s">
        <v>11053</v>
      </c>
      <c r="F1555" s="251" t="s">
        <v>9968</v>
      </c>
      <c r="G1555" s="251" t="s">
        <v>11514</v>
      </c>
      <c r="H1555" s="251" t="s">
        <v>5101</v>
      </c>
      <c r="I1555" s="257" t="str">
        <f t="shared" si="97"/>
        <v>-00001</v>
      </c>
      <c r="J1555" s="251">
        <v>1</v>
      </c>
      <c r="K1555" s="251">
        <v>1</v>
      </c>
      <c r="M1555" s="251" t="s">
        <v>9958</v>
      </c>
      <c r="N1555" s="251" t="s">
        <v>10306</v>
      </c>
      <c r="O1555" s="251">
        <v>1</v>
      </c>
      <c r="Q1555" s="251" t="s">
        <v>11797</v>
      </c>
      <c r="R1555" s="251" t="s">
        <v>10028</v>
      </c>
      <c r="S1555" s="251" t="s">
        <v>4149</v>
      </c>
      <c r="T1555" s="251" t="str">
        <f t="shared" si="98"/>
        <v>I040456981130VT100</v>
      </c>
      <c r="W1555" s="251" t="str">
        <f t="shared" si="99"/>
        <v>I040456981130-VT100</v>
      </c>
    </row>
    <row r="1556" spans="1:23" x14ac:dyDescent="0.3">
      <c r="A1556" s="256" t="str">
        <f t="shared" si="96"/>
        <v>I0404569-811500K300-00001</v>
      </c>
      <c r="B1556" s="251" t="s">
        <v>11798</v>
      </c>
      <c r="C1556" s="251" t="s">
        <v>10031</v>
      </c>
      <c r="D1556" s="251" t="s">
        <v>11793</v>
      </c>
      <c r="E1556" s="251" t="s">
        <v>11053</v>
      </c>
      <c r="F1556" s="251" t="s">
        <v>9970</v>
      </c>
      <c r="G1556" s="251" t="s">
        <v>234</v>
      </c>
      <c r="H1556" s="251" t="s">
        <v>5093</v>
      </c>
      <c r="I1556" s="257" t="str">
        <f t="shared" si="97"/>
        <v>-00001</v>
      </c>
      <c r="J1556" s="251">
        <v>1</v>
      </c>
      <c r="K1556" s="251">
        <v>1</v>
      </c>
      <c r="M1556" s="251" t="s">
        <v>9958</v>
      </c>
      <c r="N1556" s="251" t="s">
        <v>10306</v>
      </c>
      <c r="O1556" s="251">
        <v>1</v>
      </c>
      <c r="Q1556" s="251" t="s">
        <v>11798</v>
      </c>
      <c r="R1556" s="251" t="s">
        <v>10028</v>
      </c>
      <c r="S1556" s="251" t="s">
        <v>233</v>
      </c>
      <c r="T1556" s="251" t="str">
        <f t="shared" si="98"/>
        <v>I0404569811500K300</v>
      </c>
      <c r="W1556" s="251" t="str">
        <f t="shared" si="99"/>
        <v>I040456981150-0K300</v>
      </c>
    </row>
    <row r="1557" spans="1:23" x14ac:dyDescent="0.3">
      <c r="A1557" s="256" t="str">
        <f t="shared" si="96"/>
        <v>I0404569-81150VT040-00003</v>
      </c>
      <c r="B1557" s="251" t="s">
        <v>11799</v>
      </c>
      <c r="C1557" s="251" t="s">
        <v>10031</v>
      </c>
      <c r="D1557" s="251" t="s">
        <v>11793</v>
      </c>
      <c r="E1557" s="251" t="s">
        <v>11053</v>
      </c>
      <c r="F1557" s="251" t="s">
        <v>9972</v>
      </c>
      <c r="G1557" s="251" t="s">
        <v>10051</v>
      </c>
      <c r="H1557" s="251" t="s">
        <v>3429</v>
      </c>
      <c r="I1557" s="257" t="str">
        <f t="shared" si="97"/>
        <v>-00003</v>
      </c>
      <c r="J1557" s="251">
        <v>3</v>
      </c>
      <c r="K1557" s="251">
        <v>3</v>
      </c>
      <c r="M1557" s="251" t="s">
        <v>9958</v>
      </c>
      <c r="N1557" s="251" t="s">
        <v>10306</v>
      </c>
      <c r="O1557" s="251">
        <v>3</v>
      </c>
      <c r="Q1557" s="251" t="s">
        <v>11799</v>
      </c>
      <c r="R1557" s="251" t="s">
        <v>10028</v>
      </c>
      <c r="S1557" s="251" t="s">
        <v>3725</v>
      </c>
      <c r="T1557" s="251" t="str">
        <f t="shared" si="98"/>
        <v>I040456981150VT040</v>
      </c>
      <c r="W1557" s="251" t="str">
        <f t="shared" si="99"/>
        <v>I040456981150-VT040</v>
      </c>
    </row>
    <row r="1558" spans="1:23" x14ac:dyDescent="0.3">
      <c r="A1558" s="256" t="str">
        <f t="shared" si="96"/>
        <v>I0404569-81150VT080-00001</v>
      </c>
      <c r="B1558" s="251" t="s">
        <v>11800</v>
      </c>
      <c r="C1558" s="251" t="s">
        <v>10031</v>
      </c>
      <c r="D1558" s="251" t="s">
        <v>11793</v>
      </c>
      <c r="E1558" s="251" t="s">
        <v>11053</v>
      </c>
      <c r="F1558" s="251" t="s">
        <v>9974</v>
      </c>
      <c r="G1558" s="251" t="s">
        <v>10242</v>
      </c>
      <c r="H1558" s="251" t="s">
        <v>3429</v>
      </c>
      <c r="I1558" s="257" t="str">
        <f t="shared" si="97"/>
        <v>-00001</v>
      </c>
      <c r="J1558" s="251">
        <v>1</v>
      </c>
      <c r="K1558" s="251">
        <v>1</v>
      </c>
      <c r="M1558" s="251" t="s">
        <v>9958</v>
      </c>
      <c r="N1558" s="251" t="s">
        <v>10306</v>
      </c>
      <c r="O1558" s="251">
        <v>1</v>
      </c>
      <c r="Q1558" s="251" t="s">
        <v>11800</v>
      </c>
      <c r="R1558" s="251" t="s">
        <v>10028</v>
      </c>
      <c r="S1558" s="251" t="s">
        <v>3731</v>
      </c>
      <c r="T1558" s="251" t="str">
        <f t="shared" si="98"/>
        <v>I040456981150VT080</v>
      </c>
      <c r="W1558" s="251" t="str">
        <f t="shared" si="99"/>
        <v>I040456981150-VT080</v>
      </c>
    </row>
    <row r="1559" spans="1:23" x14ac:dyDescent="0.3">
      <c r="A1559" s="256" t="str">
        <f t="shared" si="96"/>
        <v>I0404569-81150VT100-00002</v>
      </c>
      <c r="B1559" s="251" t="s">
        <v>11801</v>
      </c>
      <c r="C1559" s="251" t="s">
        <v>10031</v>
      </c>
      <c r="D1559" s="251" t="s">
        <v>11793</v>
      </c>
      <c r="E1559" s="251" t="s">
        <v>11053</v>
      </c>
      <c r="F1559" s="251" t="s">
        <v>9976</v>
      </c>
      <c r="G1559" s="251" t="s">
        <v>4999</v>
      </c>
      <c r="H1559" s="251" t="s">
        <v>3429</v>
      </c>
      <c r="I1559" s="257" t="str">
        <f t="shared" si="97"/>
        <v>-00002</v>
      </c>
      <c r="J1559" s="251">
        <v>2</v>
      </c>
      <c r="K1559" s="251">
        <v>2</v>
      </c>
      <c r="M1559" s="251" t="s">
        <v>9958</v>
      </c>
      <c r="N1559" s="251" t="s">
        <v>10306</v>
      </c>
      <c r="O1559" s="251">
        <v>2</v>
      </c>
      <c r="Q1559" s="251" t="s">
        <v>11801</v>
      </c>
      <c r="R1559" s="251" t="s">
        <v>10028</v>
      </c>
      <c r="S1559" s="251" t="s">
        <v>3735</v>
      </c>
      <c r="T1559" s="251" t="str">
        <f t="shared" si="98"/>
        <v>I040456981150VT100</v>
      </c>
      <c r="W1559" s="251" t="str">
        <f t="shared" si="99"/>
        <v>I040456981150-VT100</v>
      </c>
    </row>
    <row r="1560" spans="1:23" x14ac:dyDescent="0.3">
      <c r="A1560" s="256" t="str">
        <f t="shared" si="96"/>
        <v>I0404569-812100K090-00001</v>
      </c>
      <c r="B1560" s="251" t="s">
        <v>11802</v>
      </c>
      <c r="C1560" s="251" t="s">
        <v>10031</v>
      </c>
      <c r="D1560" s="251" t="s">
        <v>11793</v>
      </c>
      <c r="E1560" s="251" t="s">
        <v>11053</v>
      </c>
      <c r="F1560" s="251" t="s">
        <v>9978</v>
      </c>
      <c r="G1560" s="251" t="s">
        <v>609</v>
      </c>
      <c r="H1560" s="251" t="s">
        <v>5167</v>
      </c>
      <c r="I1560" s="257" t="str">
        <f t="shared" si="97"/>
        <v>-00001</v>
      </c>
      <c r="J1560" s="251">
        <v>1</v>
      </c>
      <c r="K1560" s="251">
        <v>1</v>
      </c>
      <c r="M1560" s="251" t="s">
        <v>9993</v>
      </c>
      <c r="N1560" s="251" t="s">
        <v>10306</v>
      </c>
      <c r="O1560" s="251">
        <v>1</v>
      </c>
      <c r="Q1560" s="251" t="s">
        <v>11802</v>
      </c>
      <c r="R1560" s="251" t="s">
        <v>10028</v>
      </c>
      <c r="S1560" s="251" t="s">
        <v>608</v>
      </c>
      <c r="T1560" s="251" t="str">
        <f t="shared" si="98"/>
        <v>I0404569812100K090</v>
      </c>
      <c r="W1560" s="251" t="str">
        <f t="shared" si="99"/>
        <v>I040456981210-0K090</v>
      </c>
    </row>
    <row r="1561" spans="1:23" x14ac:dyDescent="0.3">
      <c r="A1561" s="256" t="str">
        <f t="shared" si="96"/>
        <v>I0404569-812200K090-00001</v>
      </c>
      <c r="B1561" s="251" t="s">
        <v>11803</v>
      </c>
      <c r="C1561" s="251" t="s">
        <v>10031</v>
      </c>
      <c r="D1561" s="251" t="s">
        <v>11793</v>
      </c>
      <c r="E1561" s="251" t="s">
        <v>11053</v>
      </c>
      <c r="F1561" s="251" t="s">
        <v>9980</v>
      </c>
      <c r="G1561" s="251" t="s">
        <v>618</v>
      </c>
      <c r="H1561" s="251" t="s">
        <v>5169</v>
      </c>
      <c r="I1561" s="257" t="str">
        <f t="shared" si="97"/>
        <v>-00001</v>
      </c>
      <c r="J1561" s="251">
        <v>1</v>
      </c>
      <c r="K1561" s="251">
        <v>1</v>
      </c>
      <c r="M1561" s="251" t="s">
        <v>9993</v>
      </c>
      <c r="N1561" s="251" t="s">
        <v>10306</v>
      </c>
      <c r="O1561" s="251">
        <v>1</v>
      </c>
      <c r="Q1561" s="251" t="s">
        <v>11803</v>
      </c>
      <c r="R1561" s="251" t="s">
        <v>10028</v>
      </c>
      <c r="S1561" s="251" t="s">
        <v>617</v>
      </c>
      <c r="T1561" s="251" t="str">
        <f t="shared" si="98"/>
        <v>I0404569812200K090</v>
      </c>
      <c r="W1561" s="251" t="str">
        <f t="shared" si="99"/>
        <v>I040456981220-0K090</v>
      </c>
    </row>
    <row r="1562" spans="1:23" x14ac:dyDescent="0.3">
      <c r="A1562" s="256" t="str">
        <f t="shared" si="96"/>
        <v>I0404569-81550VT050-00001</v>
      </c>
      <c r="B1562" s="251" t="s">
        <v>11804</v>
      </c>
      <c r="C1562" s="251" t="s">
        <v>10031</v>
      </c>
      <c r="D1562" s="251" t="s">
        <v>11793</v>
      </c>
      <c r="E1562" s="251" t="s">
        <v>11053</v>
      </c>
      <c r="F1562" s="251" t="s">
        <v>9982</v>
      </c>
      <c r="G1562" s="251" t="s">
        <v>5265</v>
      </c>
      <c r="H1562" s="251" t="s">
        <v>5202</v>
      </c>
      <c r="I1562" s="257" t="str">
        <f t="shared" si="97"/>
        <v>-00001</v>
      </c>
      <c r="J1562" s="251">
        <v>1</v>
      </c>
      <c r="K1562" s="251">
        <v>1</v>
      </c>
      <c r="M1562" s="251" t="s">
        <v>9958</v>
      </c>
      <c r="N1562" s="251" t="s">
        <v>10306</v>
      </c>
      <c r="O1562" s="251">
        <v>1</v>
      </c>
      <c r="Q1562" s="251" t="s">
        <v>11804</v>
      </c>
      <c r="R1562" s="251" t="s">
        <v>10028</v>
      </c>
      <c r="S1562" s="251" t="s">
        <v>3740</v>
      </c>
      <c r="T1562" s="251" t="str">
        <f t="shared" si="98"/>
        <v>I040456981550VT050</v>
      </c>
      <c r="W1562" s="251" t="str">
        <f t="shared" si="99"/>
        <v>I040456981550-VT050</v>
      </c>
    </row>
    <row r="1563" spans="1:23" x14ac:dyDescent="0.3">
      <c r="A1563" s="256" t="str">
        <f t="shared" si="96"/>
        <v>I0404569-81551VT020-00001</v>
      </c>
      <c r="B1563" s="251" t="s">
        <v>11805</v>
      </c>
      <c r="C1563" s="251" t="s">
        <v>10031</v>
      </c>
      <c r="D1563" s="251" t="s">
        <v>11793</v>
      </c>
      <c r="E1563" s="251" t="s">
        <v>11053</v>
      </c>
      <c r="F1563" s="251" t="s">
        <v>9984</v>
      </c>
      <c r="G1563" s="251" t="s">
        <v>10060</v>
      </c>
      <c r="H1563" s="251" t="s">
        <v>3436</v>
      </c>
      <c r="I1563" s="257" t="str">
        <f t="shared" si="97"/>
        <v>-00001</v>
      </c>
      <c r="J1563" s="251">
        <v>1</v>
      </c>
      <c r="K1563" s="251">
        <v>1</v>
      </c>
      <c r="M1563" s="251" t="s">
        <v>9958</v>
      </c>
      <c r="N1563" s="251" t="s">
        <v>10306</v>
      </c>
      <c r="O1563" s="251">
        <v>1</v>
      </c>
      <c r="Q1563" s="251" t="s">
        <v>11805</v>
      </c>
      <c r="R1563" s="251" t="s">
        <v>10028</v>
      </c>
      <c r="S1563" s="251" t="s">
        <v>3761</v>
      </c>
      <c r="T1563" s="251" t="str">
        <f t="shared" si="98"/>
        <v>I040456981551VT020</v>
      </c>
      <c r="W1563" s="251" t="str">
        <f t="shared" si="99"/>
        <v>I040456981551-VT020</v>
      </c>
    </row>
    <row r="1564" spans="1:23" x14ac:dyDescent="0.3">
      <c r="A1564" s="256" t="str">
        <f t="shared" si="96"/>
        <v>I0404569-81551VT050-00001</v>
      </c>
      <c r="B1564" s="251" t="s">
        <v>11806</v>
      </c>
      <c r="C1564" s="251" t="s">
        <v>10031</v>
      </c>
      <c r="D1564" s="251" t="s">
        <v>11793</v>
      </c>
      <c r="E1564" s="251" t="s">
        <v>11053</v>
      </c>
      <c r="F1564" s="251" t="s">
        <v>9986</v>
      </c>
      <c r="G1564" s="251" t="s">
        <v>10062</v>
      </c>
      <c r="H1564" s="251" t="s">
        <v>3436</v>
      </c>
      <c r="I1564" s="257" t="str">
        <f t="shared" si="97"/>
        <v>-00001</v>
      </c>
      <c r="J1564" s="251">
        <v>1</v>
      </c>
      <c r="K1564" s="251">
        <v>1</v>
      </c>
      <c r="M1564" s="251" t="s">
        <v>9958</v>
      </c>
      <c r="N1564" s="251" t="s">
        <v>10306</v>
      </c>
      <c r="O1564" s="251">
        <v>1</v>
      </c>
      <c r="Q1564" s="251" t="s">
        <v>11806</v>
      </c>
      <c r="R1564" s="251" t="s">
        <v>10028</v>
      </c>
      <c r="S1564" s="251" t="s">
        <v>3763</v>
      </c>
      <c r="T1564" s="251" t="str">
        <f t="shared" si="98"/>
        <v>I040456981551VT050</v>
      </c>
      <c r="W1564" s="251" t="str">
        <f t="shared" si="99"/>
        <v>I040456981551-VT050</v>
      </c>
    </row>
    <row r="1565" spans="1:23" x14ac:dyDescent="0.3">
      <c r="A1565" s="256" t="str">
        <f t="shared" si="96"/>
        <v>I0404569-815600K080-00001</v>
      </c>
      <c r="B1565" s="251" t="s">
        <v>11807</v>
      </c>
      <c r="C1565" s="251" t="s">
        <v>10031</v>
      </c>
      <c r="D1565" s="251" t="s">
        <v>11793</v>
      </c>
      <c r="E1565" s="251" t="s">
        <v>11053</v>
      </c>
      <c r="F1565" s="251" t="s">
        <v>9988</v>
      </c>
      <c r="G1565" s="251" t="s">
        <v>164</v>
      </c>
      <c r="H1565" s="251" t="s">
        <v>5047</v>
      </c>
      <c r="I1565" s="257" t="str">
        <f t="shared" si="97"/>
        <v>-00001</v>
      </c>
      <c r="J1565" s="251">
        <v>1</v>
      </c>
      <c r="K1565" s="251">
        <v>1</v>
      </c>
      <c r="M1565" s="251" t="s">
        <v>9958</v>
      </c>
      <c r="N1565" s="251" t="s">
        <v>10306</v>
      </c>
      <c r="O1565" s="251">
        <v>1</v>
      </c>
      <c r="Q1565" s="251" t="s">
        <v>11807</v>
      </c>
      <c r="R1565" s="251" t="s">
        <v>10028</v>
      </c>
      <c r="S1565" s="251" t="s">
        <v>163</v>
      </c>
      <c r="T1565" s="251" t="str">
        <f t="shared" si="98"/>
        <v>I0404569815600K080</v>
      </c>
      <c r="W1565" s="251" t="str">
        <f t="shared" si="99"/>
        <v>I040456981560-0K080</v>
      </c>
    </row>
    <row r="1566" spans="1:23" x14ac:dyDescent="0.3">
      <c r="A1566" s="256" t="str">
        <f t="shared" si="96"/>
        <v>I0404569-81560VT020-00002</v>
      </c>
      <c r="B1566" s="251" t="s">
        <v>11808</v>
      </c>
      <c r="C1566" s="251" t="s">
        <v>10031</v>
      </c>
      <c r="D1566" s="251" t="s">
        <v>11793</v>
      </c>
      <c r="E1566" s="251" t="s">
        <v>11053</v>
      </c>
      <c r="F1566" s="251" t="s">
        <v>9990</v>
      </c>
      <c r="G1566" s="251" t="s">
        <v>10065</v>
      </c>
      <c r="H1566" s="251" t="s">
        <v>5204</v>
      </c>
      <c r="I1566" s="257" t="str">
        <f t="shared" si="97"/>
        <v>-00002</v>
      </c>
      <c r="J1566" s="251">
        <v>2</v>
      </c>
      <c r="K1566" s="251">
        <v>2</v>
      </c>
      <c r="M1566" s="251" t="s">
        <v>9958</v>
      </c>
      <c r="N1566" s="251" t="s">
        <v>10306</v>
      </c>
      <c r="O1566" s="251">
        <v>2</v>
      </c>
      <c r="Q1566" s="251" t="s">
        <v>11808</v>
      </c>
      <c r="R1566" s="251" t="s">
        <v>10028</v>
      </c>
      <c r="S1566" s="251" t="s">
        <v>3743</v>
      </c>
      <c r="T1566" s="251" t="str">
        <f t="shared" si="98"/>
        <v>I040456981560VT020</v>
      </c>
      <c r="W1566" s="251" t="str">
        <f t="shared" si="99"/>
        <v>I040456981560-VT020</v>
      </c>
    </row>
    <row r="1567" spans="1:23" x14ac:dyDescent="0.3">
      <c r="A1567" s="256" t="str">
        <f t="shared" si="96"/>
        <v>I0404569-81561VT020-00001</v>
      </c>
      <c r="B1567" s="251" t="s">
        <v>11809</v>
      </c>
      <c r="C1567" s="251" t="s">
        <v>10031</v>
      </c>
      <c r="D1567" s="251" t="s">
        <v>11793</v>
      </c>
      <c r="E1567" s="251" t="s">
        <v>11053</v>
      </c>
      <c r="F1567" s="251" t="s">
        <v>9992</v>
      </c>
      <c r="G1567" s="251" t="s">
        <v>10256</v>
      </c>
      <c r="H1567" s="251" t="s">
        <v>3443</v>
      </c>
      <c r="I1567" s="257" t="str">
        <f t="shared" si="97"/>
        <v>-00001</v>
      </c>
      <c r="J1567" s="251">
        <v>1</v>
      </c>
      <c r="K1567" s="251">
        <v>1</v>
      </c>
      <c r="M1567" s="251" t="s">
        <v>9958</v>
      </c>
      <c r="N1567" s="251" t="s">
        <v>10306</v>
      </c>
      <c r="O1567" s="251">
        <v>1</v>
      </c>
      <c r="Q1567" s="251" t="s">
        <v>11809</v>
      </c>
      <c r="R1567" s="251" t="s">
        <v>10028</v>
      </c>
      <c r="S1567" s="251" t="s">
        <v>3767</v>
      </c>
      <c r="T1567" s="251" t="str">
        <f t="shared" si="98"/>
        <v>I040456981561VT020</v>
      </c>
      <c r="W1567" s="251" t="str">
        <f t="shared" si="99"/>
        <v>I040456981561-VT020</v>
      </c>
    </row>
    <row r="1568" spans="1:23" x14ac:dyDescent="0.3">
      <c r="A1568" s="256" t="str">
        <f t="shared" si="96"/>
        <v>I0404569-81561VT050-00002</v>
      </c>
      <c r="B1568" s="251" t="s">
        <v>11810</v>
      </c>
      <c r="C1568" s="251" t="s">
        <v>10031</v>
      </c>
      <c r="D1568" s="251" t="s">
        <v>11793</v>
      </c>
      <c r="E1568" s="251" t="s">
        <v>11053</v>
      </c>
      <c r="F1568" s="251" t="s">
        <v>9995</v>
      </c>
      <c r="G1568" s="251" t="s">
        <v>10258</v>
      </c>
      <c r="H1568" s="251" t="s">
        <v>3443</v>
      </c>
      <c r="I1568" s="257" t="str">
        <f t="shared" si="97"/>
        <v>-00002</v>
      </c>
      <c r="J1568" s="251">
        <v>2</v>
      </c>
      <c r="K1568" s="251">
        <v>2</v>
      </c>
      <c r="M1568" s="251" t="s">
        <v>9958</v>
      </c>
      <c r="N1568" s="251" t="s">
        <v>10306</v>
      </c>
      <c r="O1568" s="251">
        <v>2</v>
      </c>
      <c r="Q1568" s="251" t="s">
        <v>11810</v>
      </c>
      <c r="R1568" s="251" t="s">
        <v>10028</v>
      </c>
      <c r="S1568" s="251" t="s">
        <v>3769</v>
      </c>
      <c r="T1568" s="251" t="str">
        <f t="shared" si="98"/>
        <v>I040456981561VT050</v>
      </c>
      <c r="W1568" s="251" t="str">
        <f t="shared" si="99"/>
        <v>I040456981561-VT050</v>
      </c>
    </row>
    <row r="1569" spans="1:23" x14ac:dyDescent="0.3">
      <c r="A1569" s="256" t="str">
        <f t="shared" si="96"/>
        <v>I0404569-81580VT010-00002</v>
      </c>
      <c r="B1569" s="251" t="s">
        <v>11811</v>
      </c>
      <c r="C1569" s="251" t="s">
        <v>10031</v>
      </c>
      <c r="D1569" s="251" t="s">
        <v>11793</v>
      </c>
      <c r="E1569" s="251" t="s">
        <v>11053</v>
      </c>
      <c r="F1569" s="251" t="s">
        <v>9997</v>
      </c>
      <c r="G1569" s="251" t="s">
        <v>5289</v>
      </c>
      <c r="H1569" s="251" t="s">
        <v>758</v>
      </c>
      <c r="I1569" s="257" t="str">
        <f t="shared" si="97"/>
        <v>-00002</v>
      </c>
      <c r="J1569" s="251">
        <v>2</v>
      </c>
      <c r="K1569" s="251">
        <v>2</v>
      </c>
      <c r="M1569" s="251" t="s">
        <v>9993</v>
      </c>
      <c r="N1569" s="251" t="s">
        <v>10306</v>
      </c>
      <c r="O1569" s="251">
        <v>2</v>
      </c>
      <c r="Q1569" s="251" t="s">
        <v>11811</v>
      </c>
      <c r="R1569" s="251" t="s">
        <v>10028</v>
      </c>
      <c r="S1569" s="251" t="s">
        <v>3749</v>
      </c>
      <c r="T1569" s="251" t="str">
        <f t="shared" si="98"/>
        <v>I040456981580VT010</v>
      </c>
      <c r="W1569" s="251" t="str">
        <f t="shared" si="99"/>
        <v>I040456981580-VT010</v>
      </c>
    </row>
    <row r="1570" spans="1:23" x14ac:dyDescent="0.3">
      <c r="A1570" s="256" t="str">
        <f t="shared" si="96"/>
        <v>I0404569-81580VT020-00004</v>
      </c>
      <c r="B1570" s="251" t="s">
        <v>11812</v>
      </c>
      <c r="C1570" s="251" t="s">
        <v>10031</v>
      </c>
      <c r="D1570" s="251" t="s">
        <v>11793</v>
      </c>
      <c r="E1570" s="251" t="s">
        <v>11053</v>
      </c>
      <c r="F1570" s="251" t="s">
        <v>10000</v>
      </c>
      <c r="G1570" s="251" t="s">
        <v>10071</v>
      </c>
      <c r="H1570" s="251" t="s">
        <v>758</v>
      </c>
      <c r="I1570" s="257" t="str">
        <f t="shared" si="97"/>
        <v>-00004</v>
      </c>
      <c r="J1570" s="251">
        <v>4</v>
      </c>
      <c r="K1570" s="251">
        <v>4</v>
      </c>
      <c r="M1570" s="251" t="s">
        <v>9958</v>
      </c>
      <c r="N1570" s="251" t="s">
        <v>10306</v>
      </c>
      <c r="O1570" s="251">
        <v>4</v>
      </c>
      <c r="Q1570" s="251" t="s">
        <v>11812</v>
      </c>
      <c r="R1570" s="251" t="s">
        <v>10028</v>
      </c>
      <c r="S1570" s="251" t="s">
        <v>3752</v>
      </c>
      <c r="T1570" s="251" t="str">
        <f t="shared" si="98"/>
        <v>I040456981580VT020</v>
      </c>
      <c r="W1570" s="251" t="str">
        <f t="shared" si="99"/>
        <v>I040456981580-VT020</v>
      </c>
    </row>
    <row r="1571" spans="1:23" x14ac:dyDescent="0.3">
      <c r="A1571" s="256" t="str">
        <f t="shared" si="96"/>
        <v>I0404569-81590VT010-00002</v>
      </c>
      <c r="B1571" s="251" t="s">
        <v>11813</v>
      </c>
      <c r="C1571" s="251" t="s">
        <v>10031</v>
      </c>
      <c r="D1571" s="251" t="s">
        <v>11793</v>
      </c>
      <c r="E1571" s="251" t="s">
        <v>11053</v>
      </c>
      <c r="F1571" s="251" t="s">
        <v>10002</v>
      </c>
      <c r="G1571" s="251" t="s">
        <v>10073</v>
      </c>
      <c r="H1571" s="251" t="s">
        <v>770</v>
      </c>
      <c r="I1571" s="257" t="str">
        <f t="shared" si="97"/>
        <v>-00002</v>
      </c>
      <c r="J1571" s="251">
        <v>2</v>
      </c>
      <c r="K1571" s="251">
        <v>2</v>
      </c>
      <c r="M1571" s="251" t="s">
        <v>9993</v>
      </c>
      <c r="N1571" s="251" t="s">
        <v>10306</v>
      </c>
      <c r="O1571" s="251">
        <v>2</v>
      </c>
      <c r="Q1571" s="251" t="s">
        <v>11813</v>
      </c>
      <c r="R1571" s="251" t="s">
        <v>10028</v>
      </c>
      <c r="S1571" s="251" t="s">
        <v>3755</v>
      </c>
      <c r="T1571" s="251" t="str">
        <f t="shared" si="98"/>
        <v>I040456981590VT010</v>
      </c>
      <c r="W1571" s="251" t="str">
        <f t="shared" si="99"/>
        <v>I040456981590-VT010</v>
      </c>
    </row>
    <row r="1572" spans="1:23" x14ac:dyDescent="0.3">
      <c r="A1572" s="256" t="str">
        <f t="shared" si="96"/>
        <v>I0404569-81590VT020-00002</v>
      </c>
      <c r="B1572" s="251" t="s">
        <v>11814</v>
      </c>
      <c r="C1572" s="251" t="s">
        <v>10031</v>
      </c>
      <c r="D1572" s="251" t="s">
        <v>11793</v>
      </c>
      <c r="E1572" s="251" t="s">
        <v>11053</v>
      </c>
      <c r="F1572" s="251" t="s">
        <v>10005</v>
      </c>
      <c r="G1572" s="251" t="s">
        <v>10075</v>
      </c>
      <c r="H1572" s="251" t="s">
        <v>770</v>
      </c>
      <c r="I1572" s="257" t="str">
        <f t="shared" si="97"/>
        <v>-00002</v>
      </c>
      <c r="J1572" s="251">
        <v>2</v>
      </c>
      <c r="K1572" s="251">
        <v>2</v>
      </c>
      <c r="M1572" s="251" t="s">
        <v>9958</v>
      </c>
      <c r="N1572" s="251" t="s">
        <v>10306</v>
      </c>
      <c r="O1572" s="251">
        <v>2</v>
      </c>
      <c r="Q1572" s="251" t="s">
        <v>11814</v>
      </c>
      <c r="R1572" s="251" t="s">
        <v>10028</v>
      </c>
      <c r="S1572" s="251" t="s">
        <v>3758</v>
      </c>
      <c r="T1572" s="251" t="str">
        <f t="shared" si="98"/>
        <v>I040456981590VT020</v>
      </c>
      <c r="W1572" s="251" t="str">
        <f t="shared" si="99"/>
        <v>I040456981590-VT020</v>
      </c>
    </row>
    <row r="1573" spans="1:23" x14ac:dyDescent="0.3">
      <c r="A1573" s="256" t="str">
        <f t="shared" si="96"/>
        <v>I0606315-81110BZ620-00006</v>
      </c>
      <c r="B1573" s="251" t="s">
        <v>11815</v>
      </c>
      <c r="C1573" s="251" t="s">
        <v>10077</v>
      </c>
      <c r="D1573" s="251" t="s">
        <v>11816</v>
      </c>
      <c r="E1573" s="251" t="s">
        <v>11053</v>
      </c>
      <c r="F1573" s="251" t="s">
        <v>9957</v>
      </c>
      <c r="G1573" s="251" t="s">
        <v>1193</v>
      </c>
      <c r="H1573" s="251" t="s">
        <v>3422</v>
      </c>
      <c r="I1573" s="257" t="str">
        <f t="shared" si="97"/>
        <v>-00006</v>
      </c>
      <c r="J1573" s="251">
        <v>6</v>
      </c>
      <c r="K1573" s="251">
        <v>6</v>
      </c>
      <c r="M1573" s="251" t="s">
        <v>9958</v>
      </c>
      <c r="N1573" s="251" t="s">
        <v>11354</v>
      </c>
      <c r="O1573" s="251">
        <v>6</v>
      </c>
      <c r="Q1573" s="251" t="s">
        <v>11815</v>
      </c>
      <c r="R1573" s="251" t="s">
        <v>9960</v>
      </c>
      <c r="S1573" s="251" t="s">
        <v>1192</v>
      </c>
      <c r="T1573" s="251" t="str">
        <f t="shared" si="98"/>
        <v>I060631581110BZ620</v>
      </c>
      <c r="W1573" s="251" t="str">
        <f t="shared" si="99"/>
        <v>I060631581110-BZ620</v>
      </c>
    </row>
    <row r="1574" spans="1:23" x14ac:dyDescent="0.3">
      <c r="A1574" s="256" t="str">
        <f t="shared" si="96"/>
        <v>I0606315-81130BZ200-00001</v>
      </c>
      <c r="B1574" s="251" t="s">
        <v>11817</v>
      </c>
      <c r="C1574" s="251" t="s">
        <v>10077</v>
      </c>
      <c r="D1574" s="251" t="s">
        <v>11816</v>
      </c>
      <c r="E1574" s="251" t="s">
        <v>11053</v>
      </c>
      <c r="F1574" s="251" t="s">
        <v>9962</v>
      </c>
      <c r="G1574" s="251" t="s">
        <v>1087</v>
      </c>
      <c r="H1574" s="251" t="s">
        <v>10791</v>
      </c>
      <c r="I1574" s="257" t="str">
        <f t="shared" si="97"/>
        <v>-00001</v>
      </c>
      <c r="J1574" s="251">
        <v>1</v>
      </c>
      <c r="K1574" s="251">
        <v>1</v>
      </c>
      <c r="M1574" s="251" t="s">
        <v>9958</v>
      </c>
      <c r="N1574" s="251" t="s">
        <v>11354</v>
      </c>
      <c r="O1574" s="251">
        <v>1</v>
      </c>
      <c r="Q1574" s="251" t="s">
        <v>11817</v>
      </c>
      <c r="R1574" s="251" t="s">
        <v>9960</v>
      </c>
      <c r="S1574" s="251" t="s">
        <v>1086</v>
      </c>
      <c r="T1574" s="251" t="str">
        <f t="shared" si="98"/>
        <v>I060631581130BZ200</v>
      </c>
      <c r="W1574" s="251" t="str">
        <f t="shared" si="99"/>
        <v>I060631581130-BZ200</v>
      </c>
    </row>
    <row r="1575" spans="1:23" x14ac:dyDescent="0.3">
      <c r="A1575" s="256" t="str">
        <f t="shared" si="96"/>
        <v>I0606315-81130BZ620-00005</v>
      </c>
      <c r="B1575" s="251" t="s">
        <v>11818</v>
      </c>
      <c r="C1575" s="251" t="s">
        <v>10077</v>
      </c>
      <c r="D1575" s="251" t="s">
        <v>11816</v>
      </c>
      <c r="E1575" s="251" t="s">
        <v>11053</v>
      </c>
      <c r="F1575" s="251" t="s">
        <v>9964</v>
      </c>
      <c r="G1575" s="251" t="s">
        <v>1198</v>
      </c>
      <c r="H1575" s="251" t="s">
        <v>5101</v>
      </c>
      <c r="I1575" s="257" t="str">
        <f t="shared" si="97"/>
        <v>-00005</v>
      </c>
      <c r="J1575" s="251">
        <v>5</v>
      </c>
      <c r="K1575" s="251">
        <v>5</v>
      </c>
      <c r="M1575" s="251" t="s">
        <v>9958</v>
      </c>
      <c r="N1575" s="251" t="s">
        <v>11354</v>
      </c>
      <c r="O1575" s="251">
        <v>5</v>
      </c>
      <c r="Q1575" s="251" t="s">
        <v>11818</v>
      </c>
      <c r="R1575" s="251" t="s">
        <v>9960</v>
      </c>
      <c r="S1575" s="251" t="s">
        <v>1197</v>
      </c>
      <c r="T1575" s="251" t="str">
        <f t="shared" si="98"/>
        <v>I060631581130BZ620</v>
      </c>
      <c r="W1575" s="251" t="str">
        <f t="shared" si="99"/>
        <v>I060631581130-BZ620</v>
      </c>
    </row>
    <row r="1576" spans="1:23" x14ac:dyDescent="0.3">
      <c r="A1576" s="256" t="str">
        <f t="shared" si="96"/>
        <v>I0606315-81150BZ620-00004</v>
      </c>
      <c r="B1576" s="251" t="s">
        <v>11819</v>
      </c>
      <c r="C1576" s="251" t="s">
        <v>10077</v>
      </c>
      <c r="D1576" s="251" t="s">
        <v>11816</v>
      </c>
      <c r="E1576" s="251" t="s">
        <v>11053</v>
      </c>
      <c r="F1576" s="251" t="s">
        <v>9966</v>
      </c>
      <c r="G1576" s="251" t="s">
        <v>1203</v>
      </c>
      <c r="H1576" s="251" t="s">
        <v>3429</v>
      </c>
      <c r="I1576" s="257" t="str">
        <f t="shared" si="97"/>
        <v>-00004</v>
      </c>
      <c r="J1576" s="251">
        <v>4</v>
      </c>
      <c r="K1576" s="251">
        <v>4</v>
      </c>
      <c r="M1576" s="251" t="s">
        <v>9958</v>
      </c>
      <c r="N1576" s="251" t="s">
        <v>11354</v>
      </c>
      <c r="O1576" s="251">
        <v>4</v>
      </c>
      <c r="Q1576" s="251" t="s">
        <v>11819</v>
      </c>
      <c r="R1576" s="251" t="s">
        <v>9960</v>
      </c>
      <c r="S1576" s="251" t="s">
        <v>1202</v>
      </c>
      <c r="T1576" s="251" t="str">
        <f t="shared" si="98"/>
        <v>I060631581150BZ620</v>
      </c>
      <c r="W1576" s="251" t="str">
        <f t="shared" si="99"/>
        <v>I060631581150-BZ620</v>
      </c>
    </row>
    <row r="1577" spans="1:23" x14ac:dyDescent="0.3">
      <c r="A1577" s="256" t="str">
        <f t="shared" si="96"/>
        <v>I0606315-81550BZ220-00001</v>
      </c>
      <c r="B1577" s="251" t="s">
        <v>11820</v>
      </c>
      <c r="C1577" s="251" t="s">
        <v>10077</v>
      </c>
      <c r="D1577" s="251" t="s">
        <v>11816</v>
      </c>
      <c r="E1577" s="251" t="s">
        <v>11053</v>
      </c>
      <c r="F1577" s="251" t="s">
        <v>9968</v>
      </c>
      <c r="G1577" s="251" t="s">
        <v>1364</v>
      </c>
      <c r="H1577" s="251" t="s">
        <v>5202</v>
      </c>
      <c r="I1577" s="257" t="str">
        <f t="shared" si="97"/>
        <v>-00001</v>
      </c>
      <c r="J1577" s="251">
        <v>1</v>
      </c>
      <c r="K1577" s="251">
        <v>1</v>
      </c>
      <c r="M1577" s="251" t="s">
        <v>9958</v>
      </c>
      <c r="N1577" s="251" t="s">
        <v>11354</v>
      </c>
      <c r="O1577" s="251">
        <v>1</v>
      </c>
      <c r="Q1577" s="251" t="s">
        <v>11820</v>
      </c>
      <c r="R1577" s="251" t="s">
        <v>9960</v>
      </c>
      <c r="S1577" s="251" t="s">
        <v>1363</v>
      </c>
      <c r="T1577" s="251" t="str">
        <f t="shared" si="98"/>
        <v>I060631581550BZ220</v>
      </c>
      <c r="W1577" s="251" t="str">
        <f t="shared" si="99"/>
        <v>I060631581550-BZ220</v>
      </c>
    </row>
    <row r="1578" spans="1:23" x14ac:dyDescent="0.3">
      <c r="A1578" s="256" t="str">
        <f t="shared" si="96"/>
        <v>I0606315-81551BZ150-00005</v>
      </c>
      <c r="B1578" s="251" t="s">
        <v>11821</v>
      </c>
      <c r="C1578" s="251" t="s">
        <v>10077</v>
      </c>
      <c r="D1578" s="251" t="s">
        <v>11816</v>
      </c>
      <c r="E1578" s="251" t="s">
        <v>11053</v>
      </c>
      <c r="F1578" s="251" t="s">
        <v>9970</v>
      </c>
      <c r="G1578" s="251" t="s">
        <v>1351</v>
      </c>
      <c r="H1578" s="251" t="s">
        <v>3436</v>
      </c>
      <c r="I1578" s="257" t="str">
        <f t="shared" si="97"/>
        <v>-00005</v>
      </c>
      <c r="J1578" s="251">
        <v>5</v>
      </c>
      <c r="K1578" s="251">
        <v>5</v>
      </c>
      <c r="M1578" s="251" t="s">
        <v>9958</v>
      </c>
      <c r="N1578" s="251" t="s">
        <v>11354</v>
      </c>
      <c r="O1578" s="251">
        <v>5</v>
      </c>
      <c r="Q1578" s="251" t="s">
        <v>11821</v>
      </c>
      <c r="R1578" s="251" t="s">
        <v>9960</v>
      </c>
      <c r="S1578" s="251" t="s">
        <v>1350</v>
      </c>
      <c r="T1578" s="251" t="str">
        <f t="shared" si="98"/>
        <v>I060631581551BZ150</v>
      </c>
      <c r="W1578" s="251" t="str">
        <f t="shared" si="99"/>
        <v>I060631581551-BZ150</v>
      </c>
    </row>
    <row r="1579" spans="1:23" x14ac:dyDescent="0.3">
      <c r="A1579" s="256" t="str">
        <f t="shared" si="96"/>
        <v>I0606315-81551BZ240-00003</v>
      </c>
      <c r="B1579" s="251" t="s">
        <v>11822</v>
      </c>
      <c r="C1579" s="251" t="s">
        <v>10077</v>
      </c>
      <c r="D1579" s="251" t="s">
        <v>11816</v>
      </c>
      <c r="E1579" s="251" t="s">
        <v>11053</v>
      </c>
      <c r="F1579" s="251" t="s">
        <v>9972</v>
      </c>
      <c r="G1579" s="251" t="s">
        <v>1373</v>
      </c>
      <c r="H1579" s="251" t="s">
        <v>3436</v>
      </c>
      <c r="I1579" s="257" t="str">
        <f t="shared" si="97"/>
        <v>-00003</v>
      </c>
      <c r="J1579" s="251">
        <v>3</v>
      </c>
      <c r="K1579" s="251">
        <v>3</v>
      </c>
      <c r="M1579" s="251" t="s">
        <v>9958</v>
      </c>
      <c r="N1579" s="251" t="s">
        <v>11354</v>
      </c>
      <c r="O1579" s="251">
        <v>3</v>
      </c>
      <c r="Q1579" s="251" t="s">
        <v>11822</v>
      </c>
      <c r="R1579" s="251" t="s">
        <v>9960</v>
      </c>
      <c r="S1579" s="251" t="s">
        <v>1372</v>
      </c>
      <c r="T1579" s="251" t="str">
        <f t="shared" si="98"/>
        <v>I060631581551BZ240</v>
      </c>
      <c r="W1579" s="251" t="str">
        <f t="shared" si="99"/>
        <v>I060631581551-BZ240</v>
      </c>
    </row>
    <row r="1580" spans="1:23" x14ac:dyDescent="0.3">
      <c r="A1580" s="256" t="str">
        <f t="shared" si="96"/>
        <v>I0606315-81551BZ320-00004</v>
      </c>
      <c r="B1580" s="251" t="s">
        <v>11823</v>
      </c>
      <c r="C1580" s="251" t="s">
        <v>10077</v>
      </c>
      <c r="D1580" s="251" t="s">
        <v>11816</v>
      </c>
      <c r="E1580" s="251" t="s">
        <v>11053</v>
      </c>
      <c r="F1580" s="251" t="s">
        <v>9974</v>
      </c>
      <c r="G1580" s="251" t="s">
        <v>1418</v>
      </c>
      <c r="H1580" s="251" t="s">
        <v>3436</v>
      </c>
      <c r="I1580" s="257" t="str">
        <f t="shared" si="97"/>
        <v>-00004</v>
      </c>
      <c r="J1580" s="251">
        <v>4</v>
      </c>
      <c r="K1580" s="251">
        <v>4</v>
      </c>
      <c r="M1580" s="251" t="s">
        <v>9958</v>
      </c>
      <c r="N1580" s="251" t="s">
        <v>11354</v>
      </c>
      <c r="O1580" s="251">
        <v>4</v>
      </c>
      <c r="Q1580" s="251" t="s">
        <v>11823</v>
      </c>
      <c r="R1580" s="251" t="s">
        <v>9960</v>
      </c>
      <c r="S1580" s="251" t="s">
        <v>1417</v>
      </c>
      <c r="T1580" s="251" t="str">
        <f t="shared" si="98"/>
        <v>I060631581551BZ320</v>
      </c>
      <c r="W1580" s="251" t="str">
        <f t="shared" si="99"/>
        <v>I060631581551-BZ320</v>
      </c>
    </row>
    <row r="1581" spans="1:23" x14ac:dyDescent="0.3">
      <c r="A1581" s="256" t="str">
        <f t="shared" si="96"/>
        <v>I0606315-81560BZ220-00003</v>
      </c>
      <c r="B1581" s="251" t="s">
        <v>11824</v>
      </c>
      <c r="C1581" s="251" t="s">
        <v>10077</v>
      </c>
      <c r="D1581" s="251" t="s">
        <v>11816</v>
      </c>
      <c r="E1581" s="251" t="s">
        <v>11053</v>
      </c>
      <c r="F1581" s="251" t="s">
        <v>9976</v>
      </c>
      <c r="G1581" s="251" t="s">
        <v>1378</v>
      </c>
      <c r="H1581" s="251" t="s">
        <v>5204</v>
      </c>
      <c r="I1581" s="257" t="str">
        <f t="shared" si="97"/>
        <v>-00003</v>
      </c>
      <c r="J1581" s="251">
        <v>3</v>
      </c>
      <c r="K1581" s="251">
        <v>3</v>
      </c>
      <c r="M1581" s="251" t="s">
        <v>9958</v>
      </c>
      <c r="N1581" s="251" t="s">
        <v>11354</v>
      </c>
      <c r="O1581" s="251">
        <v>3</v>
      </c>
      <c r="Q1581" s="251" t="s">
        <v>11824</v>
      </c>
      <c r="R1581" s="251" t="s">
        <v>9960</v>
      </c>
      <c r="S1581" s="251" t="s">
        <v>1377</v>
      </c>
      <c r="T1581" s="251" t="str">
        <f t="shared" si="98"/>
        <v>I060631581560BZ220</v>
      </c>
      <c r="W1581" s="251" t="str">
        <f t="shared" si="99"/>
        <v>I060631581560-BZ220</v>
      </c>
    </row>
    <row r="1582" spans="1:23" x14ac:dyDescent="0.3">
      <c r="A1582" s="256" t="str">
        <f t="shared" si="96"/>
        <v>I0606315-81561BZ240-00001</v>
      </c>
      <c r="B1582" s="251" t="s">
        <v>11825</v>
      </c>
      <c r="C1582" s="251" t="s">
        <v>10077</v>
      </c>
      <c r="D1582" s="251" t="s">
        <v>11816</v>
      </c>
      <c r="E1582" s="251" t="s">
        <v>11053</v>
      </c>
      <c r="F1582" s="251" t="s">
        <v>9978</v>
      </c>
      <c r="G1582" s="251" t="s">
        <v>1387</v>
      </c>
      <c r="H1582" s="251" t="s">
        <v>3443</v>
      </c>
      <c r="I1582" s="257" t="str">
        <f t="shared" si="97"/>
        <v>-00001</v>
      </c>
      <c r="J1582" s="251">
        <v>1</v>
      </c>
      <c r="K1582" s="251">
        <v>1</v>
      </c>
      <c r="M1582" s="251" t="s">
        <v>9958</v>
      </c>
      <c r="N1582" s="251" t="s">
        <v>11354</v>
      </c>
      <c r="O1582" s="251">
        <v>1</v>
      </c>
      <c r="Q1582" s="251" t="s">
        <v>11825</v>
      </c>
      <c r="R1582" s="251" t="s">
        <v>9960</v>
      </c>
      <c r="S1582" s="251" t="s">
        <v>1386</v>
      </c>
      <c r="T1582" s="251" t="str">
        <f t="shared" si="98"/>
        <v>I060631581561BZ240</v>
      </c>
      <c r="W1582" s="251" t="str">
        <f t="shared" si="99"/>
        <v>I060631581561-BZ240</v>
      </c>
    </row>
    <row r="1583" spans="1:23" x14ac:dyDescent="0.3">
      <c r="A1583" s="256" t="str">
        <f t="shared" si="96"/>
        <v>I0606315-81561BZ320-00001</v>
      </c>
      <c r="B1583" s="251" t="s">
        <v>11826</v>
      </c>
      <c r="C1583" s="251" t="s">
        <v>10077</v>
      </c>
      <c r="D1583" s="251" t="s">
        <v>11816</v>
      </c>
      <c r="E1583" s="251" t="s">
        <v>11053</v>
      </c>
      <c r="F1583" s="251" t="s">
        <v>9980</v>
      </c>
      <c r="G1583" s="251" t="s">
        <v>1428</v>
      </c>
      <c r="H1583" s="251" t="s">
        <v>3443</v>
      </c>
      <c r="I1583" s="257" t="str">
        <f t="shared" si="97"/>
        <v>-00001</v>
      </c>
      <c r="J1583" s="251">
        <v>1</v>
      </c>
      <c r="K1583" s="251">
        <v>1</v>
      </c>
      <c r="M1583" s="251" t="s">
        <v>9958</v>
      </c>
      <c r="N1583" s="251" t="s">
        <v>11354</v>
      </c>
      <c r="O1583" s="251">
        <v>1</v>
      </c>
      <c r="Q1583" s="251" t="s">
        <v>11826</v>
      </c>
      <c r="R1583" s="251" t="s">
        <v>9960</v>
      </c>
      <c r="S1583" s="251" t="s">
        <v>1427</v>
      </c>
      <c r="T1583" s="251" t="str">
        <f t="shared" si="98"/>
        <v>I060631581561BZ320</v>
      </c>
      <c r="W1583" s="251" t="str">
        <f t="shared" si="99"/>
        <v>I060631581561-BZ320</v>
      </c>
    </row>
    <row r="1584" spans="1:23" x14ac:dyDescent="0.3">
      <c r="A1584" s="256" t="str">
        <f t="shared" si="96"/>
        <v>I0606315-81581BZ040-00001</v>
      </c>
      <c r="B1584" s="251" t="s">
        <v>11827</v>
      </c>
      <c r="C1584" s="251" t="s">
        <v>10077</v>
      </c>
      <c r="D1584" s="251" t="s">
        <v>11816</v>
      </c>
      <c r="E1584" s="251" t="s">
        <v>11053</v>
      </c>
      <c r="F1584" s="251" t="s">
        <v>9982</v>
      </c>
      <c r="G1584" s="251" t="s">
        <v>1454</v>
      </c>
      <c r="H1584" s="251" t="s">
        <v>5218</v>
      </c>
      <c r="I1584" s="257" t="str">
        <f t="shared" si="97"/>
        <v>-00001</v>
      </c>
      <c r="J1584" s="251">
        <v>1</v>
      </c>
      <c r="K1584" s="251">
        <v>1</v>
      </c>
      <c r="M1584" s="251" t="s">
        <v>9958</v>
      </c>
      <c r="N1584" s="251" t="s">
        <v>11354</v>
      </c>
      <c r="O1584" s="251">
        <v>1</v>
      </c>
      <c r="Q1584" s="251" t="s">
        <v>11827</v>
      </c>
      <c r="R1584" s="251" t="s">
        <v>9960</v>
      </c>
      <c r="S1584" s="251" t="s">
        <v>1453</v>
      </c>
      <c r="T1584" s="251" t="str">
        <f t="shared" si="98"/>
        <v>I060631581581BZ040</v>
      </c>
      <c r="W1584" s="251" t="str">
        <f t="shared" si="99"/>
        <v>I060631581581-BZ040</v>
      </c>
    </row>
    <row r="1585" spans="1:23" x14ac:dyDescent="0.3">
      <c r="A1585" s="256" t="str">
        <f t="shared" si="96"/>
        <v>I0606315-81590BZ051-00001</v>
      </c>
      <c r="B1585" s="251" t="s">
        <v>11828</v>
      </c>
      <c r="C1585" s="251" t="s">
        <v>10077</v>
      </c>
      <c r="D1585" s="251" t="s">
        <v>11816</v>
      </c>
      <c r="E1585" s="251" t="s">
        <v>11053</v>
      </c>
      <c r="F1585" s="251" t="s">
        <v>9984</v>
      </c>
      <c r="G1585" s="251" t="s">
        <v>5230</v>
      </c>
      <c r="H1585" s="251" t="s">
        <v>770</v>
      </c>
      <c r="I1585" s="257" t="str">
        <f t="shared" si="97"/>
        <v>-00001</v>
      </c>
      <c r="J1585" s="251">
        <v>1</v>
      </c>
      <c r="K1585" s="251">
        <v>1</v>
      </c>
      <c r="M1585" s="251" t="s">
        <v>9958</v>
      </c>
      <c r="N1585" s="251" t="s">
        <v>11354</v>
      </c>
      <c r="O1585" s="251">
        <v>1</v>
      </c>
      <c r="Q1585" s="251" t="s">
        <v>11828</v>
      </c>
      <c r="R1585" s="251" t="s">
        <v>9960</v>
      </c>
      <c r="S1585" s="251" t="s">
        <v>4062</v>
      </c>
      <c r="T1585" s="251" t="str">
        <f t="shared" si="98"/>
        <v>I060631581590BZ051</v>
      </c>
      <c r="W1585" s="251" t="str">
        <f t="shared" si="99"/>
        <v>I060631581590-BZ051</v>
      </c>
    </row>
    <row r="1586" spans="1:23" x14ac:dyDescent="0.3">
      <c r="A1586" s="256" t="str">
        <f t="shared" si="96"/>
        <v>I0606315-9004951161-00004</v>
      </c>
      <c r="B1586" s="251" t="s">
        <v>11829</v>
      </c>
      <c r="C1586" s="251" t="s">
        <v>10077</v>
      </c>
      <c r="D1586" s="251" t="s">
        <v>11816</v>
      </c>
      <c r="E1586" s="251" t="s">
        <v>11053</v>
      </c>
      <c r="F1586" s="251" t="s">
        <v>9986</v>
      </c>
      <c r="G1586" s="251" t="s">
        <v>1559</v>
      </c>
      <c r="H1586" s="251" t="s">
        <v>3393</v>
      </c>
      <c r="I1586" s="257" t="str">
        <f t="shared" si="97"/>
        <v>-00004</v>
      </c>
      <c r="J1586" s="251">
        <v>4</v>
      </c>
      <c r="K1586" s="251">
        <v>4</v>
      </c>
      <c r="M1586" s="251" t="s">
        <v>10007</v>
      </c>
      <c r="N1586" s="251" t="s">
        <v>11354</v>
      </c>
      <c r="O1586" s="251">
        <v>4</v>
      </c>
      <c r="Q1586" s="251" t="s">
        <v>11829</v>
      </c>
      <c r="R1586" s="251" t="s">
        <v>9960</v>
      </c>
      <c r="S1586" s="251">
        <v>9004951161</v>
      </c>
      <c r="T1586" s="251" t="str">
        <f t="shared" si="98"/>
        <v>I06063159004951161</v>
      </c>
      <c r="W1586" s="251" t="str">
        <f t="shared" si="99"/>
        <v>I060631590049-51161</v>
      </c>
    </row>
    <row r="1587" spans="1:23" x14ac:dyDescent="0.3">
      <c r="A1587" s="256" t="str">
        <f t="shared" si="96"/>
        <v>I0606315-9004A81005-00001</v>
      </c>
      <c r="B1587" s="251" t="s">
        <v>11830</v>
      </c>
      <c r="C1587" s="251" t="s">
        <v>10077</v>
      </c>
      <c r="D1587" s="251" t="s">
        <v>11816</v>
      </c>
      <c r="E1587" s="251" t="s">
        <v>11053</v>
      </c>
      <c r="F1587" s="251" t="s">
        <v>9988</v>
      </c>
      <c r="G1587" s="251" t="s">
        <v>1566</v>
      </c>
      <c r="H1587" s="251" t="s">
        <v>3393</v>
      </c>
      <c r="I1587" s="257" t="str">
        <f t="shared" si="97"/>
        <v>-00001</v>
      </c>
      <c r="J1587" s="251">
        <v>1</v>
      </c>
      <c r="K1587" s="251">
        <v>1</v>
      </c>
      <c r="M1587" s="251" t="s">
        <v>10007</v>
      </c>
      <c r="N1587" s="251" t="s">
        <v>11354</v>
      </c>
      <c r="O1587" s="251">
        <v>1</v>
      </c>
      <c r="Q1587" s="251" t="s">
        <v>11830</v>
      </c>
      <c r="R1587" s="251" t="s">
        <v>9960</v>
      </c>
      <c r="S1587" s="251" t="s">
        <v>1565</v>
      </c>
      <c r="T1587" s="251" t="str">
        <f t="shared" si="98"/>
        <v>I06063159004A81005</v>
      </c>
      <c r="W1587" s="251" t="str">
        <f t="shared" si="99"/>
        <v>I06063159004A-81005</v>
      </c>
    </row>
    <row r="1588" spans="1:23" x14ac:dyDescent="0.3">
      <c r="A1588" s="256" t="str">
        <f t="shared" si="96"/>
        <v>I0606315-9004A81006-00005</v>
      </c>
      <c r="B1588" s="251" t="s">
        <v>11831</v>
      </c>
      <c r="C1588" s="251" t="s">
        <v>10077</v>
      </c>
      <c r="D1588" s="251" t="s">
        <v>11816</v>
      </c>
      <c r="E1588" s="251" t="s">
        <v>11053</v>
      </c>
      <c r="F1588" s="251" t="s">
        <v>9990</v>
      </c>
      <c r="G1588" s="251" t="s">
        <v>1574</v>
      </c>
      <c r="H1588" s="251" t="s">
        <v>3393</v>
      </c>
      <c r="I1588" s="257" t="str">
        <f t="shared" si="97"/>
        <v>-00005</v>
      </c>
      <c r="J1588" s="251">
        <v>5</v>
      </c>
      <c r="K1588" s="251">
        <v>5</v>
      </c>
      <c r="M1588" s="251" t="s">
        <v>10007</v>
      </c>
      <c r="N1588" s="251" t="s">
        <v>11354</v>
      </c>
      <c r="O1588" s="251">
        <v>5</v>
      </c>
      <c r="Q1588" s="251" t="s">
        <v>11831</v>
      </c>
      <c r="R1588" s="251" t="s">
        <v>9960</v>
      </c>
      <c r="S1588" s="251" t="s">
        <v>1573</v>
      </c>
      <c r="T1588" s="251" t="str">
        <f t="shared" si="98"/>
        <v>I06063159004A81006</v>
      </c>
      <c r="W1588" s="251" t="str">
        <f t="shared" si="99"/>
        <v>I06063159004A-81006</v>
      </c>
    </row>
    <row r="1589" spans="1:23" x14ac:dyDescent="0.3">
      <c r="A1589" s="256" t="str">
        <f t="shared" si="96"/>
        <v>I0606315-9004A81007-00004</v>
      </c>
      <c r="B1589" s="251" t="s">
        <v>11832</v>
      </c>
      <c r="C1589" s="251" t="s">
        <v>10077</v>
      </c>
      <c r="D1589" s="251" t="s">
        <v>11816</v>
      </c>
      <c r="E1589" s="251" t="s">
        <v>11053</v>
      </c>
      <c r="F1589" s="251" t="s">
        <v>9992</v>
      </c>
      <c r="G1589" s="251" t="s">
        <v>1576</v>
      </c>
      <c r="H1589" s="251" t="s">
        <v>3393</v>
      </c>
      <c r="I1589" s="257" t="str">
        <f t="shared" si="97"/>
        <v>-00004</v>
      </c>
      <c r="J1589" s="251">
        <v>4</v>
      </c>
      <c r="K1589" s="251">
        <v>4</v>
      </c>
      <c r="M1589" s="251" t="s">
        <v>10003</v>
      </c>
      <c r="N1589" s="251" t="s">
        <v>11354</v>
      </c>
      <c r="O1589" s="251">
        <v>4</v>
      </c>
      <c r="Q1589" s="251" t="s">
        <v>11832</v>
      </c>
      <c r="R1589" s="251" t="s">
        <v>9960</v>
      </c>
      <c r="S1589" s="251" t="s">
        <v>1575</v>
      </c>
      <c r="T1589" s="251" t="str">
        <f t="shared" si="98"/>
        <v>I06063159004A81007</v>
      </c>
      <c r="W1589" s="251" t="str">
        <f t="shared" si="99"/>
        <v>I06063159004A-81007</v>
      </c>
    </row>
    <row r="1590" spans="1:23" x14ac:dyDescent="0.3">
      <c r="A1590" s="256" t="str">
        <f t="shared" si="96"/>
        <v>I0606315-9004A81026-00012</v>
      </c>
      <c r="B1590" s="251" t="s">
        <v>11833</v>
      </c>
      <c r="C1590" s="251" t="s">
        <v>10077</v>
      </c>
      <c r="D1590" s="251" t="s">
        <v>11816</v>
      </c>
      <c r="E1590" s="251" t="s">
        <v>11053</v>
      </c>
      <c r="F1590" s="251" t="s">
        <v>9995</v>
      </c>
      <c r="G1590" s="251" t="s">
        <v>1624</v>
      </c>
      <c r="H1590" s="251" t="s">
        <v>3393</v>
      </c>
      <c r="I1590" s="257" t="str">
        <f t="shared" si="97"/>
        <v>-00012</v>
      </c>
      <c r="J1590" s="251">
        <v>12</v>
      </c>
      <c r="K1590" s="251">
        <v>12</v>
      </c>
      <c r="M1590" s="251" t="s">
        <v>10007</v>
      </c>
      <c r="N1590" s="251" t="s">
        <v>11354</v>
      </c>
      <c r="O1590" s="251">
        <v>12</v>
      </c>
      <c r="Q1590" s="251" t="s">
        <v>11833</v>
      </c>
      <c r="R1590" s="251" t="s">
        <v>9960</v>
      </c>
      <c r="S1590" s="251" t="s">
        <v>1623</v>
      </c>
      <c r="T1590" s="251" t="str">
        <f t="shared" si="98"/>
        <v>I06063159004A81026</v>
      </c>
      <c r="W1590" s="251" t="str">
        <f t="shared" si="99"/>
        <v>I06063159004A-81026</v>
      </c>
    </row>
    <row r="1591" spans="1:23" x14ac:dyDescent="0.3">
      <c r="A1591" s="256" t="str">
        <f t="shared" si="96"/>
        <v>I0606315-9004A81027-00004</v>
      </c>
      <c r="B1591" s="251" t="s">
        <v>11834</v>
      </c>
      <c r="C1591" s="251" t="s">
        <v>10077</v>
      </c>
      <c r="D1591" s="251" t="s">
        <v>11816</v>
      </c>
      <c r="E1591" s="251" t="s">
        <v>11053</v>
      </c>
      <c r="F1591" s="251" t="s">
        <v>9997</v>
      </c>
      <c r="G1591" s="251" t="s">
        <v>1617</v>
      </c>
      <c r="H1591" s="251" t="s">
        <v>3393</v>
      </c>
      <c r="I1591" s="257" t="str">
        <f t="shared" si="97"/>
        <v>-00004</v>
      </c>
      <c r="J1591" s="251">
        <v>4</v>
      </c>
      <c r="K1591" s="251">
        <v>4</v>
      </c>
      <c r="M1591" s="251" t="s">
        <v>10007</v>
      </c>
      <c r="N1591" s="251" t="s">
        <v>11354</v>
      </c>
      <c r="O1591" s="251">
        <v>4</v>
      </c>
      <c r="Q1591" s="251" t="s">
        <v>11834</v>
      </c>
      <c r="R1591" s="251" t="s">
        <v>9960</v>
      </c>
      <c r="S1591" s="251" t="s">
        <v>1616</v>
      </c>
      <c r="T1591" s="251" t="str">
        <f t="shared" si="98"/>
        <v>I06063159004A81027</v>
      </c>
      <c r="W1591" s="251" t="str">
        <f t="shared" si="99"/>
        <v>I06063159004A-81027</v>
      </c>
    </row>
    <row r="1592" spans="1:23" x14ac:dyDescent="0.3">
      <c r="A1592" s="256" t="str">
        <f t="shared" si="96"/>
        <v>I0606316-81139BZ010-00002</v>
      </c>
      <c r="B1592" s="251" t="s">
        <v>11835</v>
      </c>
      <c r="C1592" s="251" t="s">
        <v>10077</v>
      </c>
      <c r="D1592" s="251" t="s">
        <v>11836</v>
      </c>
      <c r="E1592" s="251" t="s">
        <v>11053</v>
      </c>
      <c r="F1592" s="251" t="s">
        <v>9957</v>
      </c>
      <c r="G1592" s="251" t="s">
        <v>1614</v>
      </c>
      <c r="H1592" s="251" t="s">
        <v>10104</v>
      </c>
      <c r="I1592" s="257" t="str">
        <f t="shared" si="97"/>
        <v>-00002</v>
      </c>
      <c r="J1592" s="251">
        <v>2</v>
      </c>
      <c r="K1592" s="251">
        <v>2</v>
      </c>
      <c r="M1592" s="251" t="s">
        <v>10007</v>
      </c>
      <c r="N1592" s="251" t="s">
        <v>11485</v>
      </c>
      <c r="O1592" s="251">
        <v>2</v>
      </c>
      <c r="Q1592" s="251" t="s">
        <v>11835</v>
      </c>
      <c r="R1592" s="251" t="s">
        <v>10017</v>
      </c>
      <c r="S1592" s="251" t="s">
        <v>1613</v>
      </c>
      <c r="T1592" s="251" t="str">
        <f t="shared" si="98"/>
        <v>I060631681139BZ010</v>
      </c>
      <c r="W1592" s="251" t="str">
        <f t="shared" si="99"/>
        <v>I060631681139-BZ010</v>
      </c>
    </row>
    <row r="1593" spans="1:23" x14ac:dyDescent="0.3">
      <c r="A1593" s="256" t="str">
        <f t="shared" si="96"/>
        <v>I0606316-81580BZ051-00003</v>
      </c>
      <c r="B1593" s="251" t="s">
        <v>11837</v>
      </c>
      <c r="C1593" s="251" t="s">
        <v>10077</v>
      </c>
      <c r="D1593" s="251" t="s">
        <v>11836</v>
      </c>
      <c r="E1593" s="251" t="s">
        <v>11053</v>
      </c>
      <c r="F1593" s="251" t="s">
        <v>9962</v>
      </c>
      <c r="G1593" s="251" t="s">
        <v>5226</v>
      </c>
      <c r="H1593" s="251" t="s">
        <v>758</v>
      </c>
      <c r="I1593" s="257" t="str">
        <f t="shared" si="97"/>
        <v>-00003</v>
      </c>
      <c r="J1593" s="251">
        <v>3</v>
      </c>
      <c r="K1593" s="251">
        <v>3</v>
      </c>
      <c r="M1593" s="251" t="s">
        <v>9958</v>
      </c>
      <c r="N1593" s="251" t="s">
        <v>11485</v>
      </c>
      <c r="O1593" s="251">
        <v>3</v>
      </c>
      <c r="Q1593" s="251" t="s">
        <v>11837</v>
      </c>
      <c r="R1593" s="251" t="s">
        <v>10017</v>
      </c>
      <c r="S1593" s="251" t="s">
        <v>4065</v>
      </c>
      <c r="T1593" s="251" t="str">
        <f t="shared" si="98"/>
        <v>I060631681580BZ051</v>
      </c>
      <c r="W1593" s="251" t="str">
        <f t="shared" si="99"/>
        <v>I060631681580-BZ051</v>
      </c>
    </row>
    <row r="1594" spans="1:23" x14ac:dyDescent="0.3">
      <c r="A1594" s="256" t="str">
        <f t="shared" si="96"/>
        <v>I0606316-81591BZ040-00001</v>
      </c>
      <c r="B1594" s="251" t="s">
        <v>11838</v>
      </c>
      <c r="C1594" s="251" t="s">
        <v>10077</v>
      </c>
      <c r="D1594" s="251" t="s">
        <v>11836</v>
      </c>
      <c r="E1594" s="251" t="s">
        <v>11053</v>
      </c>
      <c r="F1594" s="251" t="s">
        <v>9964</v>
      </c>
      <c r="G1594" s="251" t="s">
        <v>1461</v>
      </c>
      <c r="H1594" s="251" t="s">
        <v>5219</v>
      </c>
      <c r="I1594" s="257" t="str">
        <f t="shared" si="97"/>
        <v>-00001</v>
      </c>
      <c r="J1594" s="251">
        <v>1</v>
      </c>
      <c r="K1594" s="251">
        <v>1</v>
      </c>
      <c r="M1594" s="251" t="s">
        <v>9958</v>
      </c>
      <c r="N1594" s="251" t="s">
        <v>11485</v>
      </c>
      <c r="O1594" s="251">
        <v>1</v>
      </c>
      <c r="Q1594" s="251" t="s">
        <v>11838</v>
      </c>
      <c r="R1594" s="251" t="s">
        <v>10017</v>
      </c>
      <c r="S1594" s="251" t="s">
        <v>1460</v>
      </c>
      <c r="T1594" s="251" t="str">
        <f t="shared" si="98"/>
        <v>I060631681591BZ040</v>
      </c>
      <c r="W1594" s="251" t="str">
        <f t="shared" si="99"/>
        <v>I060631681591-BZ040</v>
      </c>
    </row>
    <row r="1595" spans="1:23" x14ac:dyDescent="0.3">
      <c r="A1595" s="256" t="str">
        <f t="shared" si="96"/>
        <v>I0606316-87917BZ010-00005</v>
      </c>
      <c r="B1595" s="251" t="s">
        <v>11839</v>
      </c>
      <c r="C1595" s="251" t="s">
        <v>10077</v>
      </c>
      <c r="D1595" s="251" t="s">
        <v>11836</v>
      </c>
      <c r="E1595" s="251" t="s">
        <v>11053</v>
      </c>
      <c r="F1595" s="251" t="s">
        <v>9966</v>
      </c>
      <c r="G1595" s="251" t="s">
        <v>1515</v>
      </c>
      <c r="H1595" s="251" t="s">
        <v>10109</v>
      </c>
      <c r="I1595" s="257" t="str">
        <f t="shared" si="97"/>
        <v>-00005</v>
      </c>
      <c r="J1595" s="251">
        <v>5</v>
      </c>
      <c r="K1595" s="251">
        <v>5</v>
      </c>
      <c r="M1595" s="251" t="s">
        <v>10007</v>
      </c>
      <c r="N1595" s="251" t="s">
        <v>11485</v>
      </c>
      <c r="O1595" s="251">
        <v>5</v>
      </c>
      <c r="Q1595" s="251" t="s">
        <v>11839</v>
      </c>
      <c r="R1595" s="251" t="s">
        <v>10017</v>
      </c>
      <c r="S1595" s="251" t="s">
        <v>1514</v>
      </c>
      <c r="T1595" s="251" t="str">
        <f t="shared" si="98"/>
        <v>I060631687917BZ010</v>
      </c>
      <c r="W1595" s="251" t="str">
        <f t="shared" si="99"/>
        <v>I060631687917-BZ010</v>
      </c>
    </row>
    <row r="1596" spans="1:23" x14ac:dyDescent="0.3">
      <c r="A1596" s="256" t="str">
        <f t="shared" si="96"/>
        <v>I0606317-81550BZ310-00001</v>
      </c>
      <c r="B1596" s="251" t="s">
        <v>11840</v>
      </c>
      <c r="C1596" s="251" t="s">
        <v>10077</v>
      </c>
      <c r="D1596" s="251" t="s">
        <v>11841</v>
      </c>
      <c r="E1596" s="251" t="s">
        <v>11053</v>
      </c>
      <c r="F1596" s="251" t="s">
        <v>9957</v>
      </c>
      <c r="G1596" s="251" t="s">
        <v>1392</v>
      </c>
      <c r="H1596" s="251" t="s">
        <v>5202</v>
      </c>
      <c r="I1596" s="257" t="str">
        <f t="shared" si="97"/>
        <v>-00001</v>
      </c>
      <c r="J1596" s="251">
        <v>1</v>
      </c>
      <c r="K1596" s="251">
        <v>1</v>
      </c>
      <c r="M1596" s="251" t="s">
        <v>9958</v>
      </c>
      <c r="N1596" s="251" t="s">
        <v>10306</v>
      </c>
      <c r="O1596" s="251">
        <v>1</v>
      </c>
      <c r="Q1596" s="251" t="s">
        <v>11840</v>
      </c>
      <c r="R1596" s="251" t="s">
        <v>10028</v>
      </c>
      <c r="S1596" s="251" t="s">
        <v>1391</v>
      </c>
      <c r="T1596" s="251" t="str">
        <f t="shared" si="98"/>
        <v>I060631781550BZ310</v>
      </c>
      <c r="W1596" s="251" t="str">
        <f t="shared" si="99"/>
        <v>I060631781550-BZ310</v>
      </c>
    </row>
    <row r="1597" spans="1:23" x14ac:dyDescent="0.3">
      <c r="A1597" s="256" t="str">
        <f t="shared" si="96"/>
        <v>I0606317-81555BZ010-00002</v>
      </c>
      <c r="B1597" s="251" t="s">
        <v>11842</v>
      </c>
      <c r="C1597" s="251" t="s">
        <v>10077</v>
      </c>
      <c r="D1597" s="251" t="s">
        <v>11841</v>
      </c>
      <c r="E1597" s="251" t="s">
        <v>11053</v>
      </c>
      <c r="F1597" s="251" t="s">
        <v>9962</v>
      </c>
      <c r="G1597" s="251" t="s">
        <v>1275</v>
      </c>
      <c r="H1597" s="251" t="s">
        <v>10298</v>
      </c>
      <c r="I1597" s="257" t="str">
        <f t="shared" si="97"/>
        <v>-00002</v>
      </c>
      <c r="J1597" s="251">
        <v>2</v>
      </c>
      <c r="K1597" s="251">
        <v>2</v>
      </c>
      <c r="M1597" s="251" t="s">
        <v>10007</v>
      </c>
      <c r="N1597" s="251" t="s">
        <v>10306</v>
      </c>
      <c r="O1597" s="251">
        <v>2</v>
      </c>
      <c r="Q1597" s="251" t="s">
        <v>11842</v>
      </c>
      <c r="R1597" s="251" t="s">
        <v>10028</v>
      </c>
      <c r="S1597" s="251" t="s">
        <v>1274</v>
      </c>
      <c r="T1597" s="251" t="str">
        <f t="shared" si="98"/>
        <v>I060631781555BZ010</v>
      </c>
      <c r="W1597" s="251" t="str">
        <f t="shared" si="99"/>
        <v>I060631781555-BZ010</v>
      </c>
    </row>
    <row r="1598" spans="1:23" x14ac:dyDescent="0.3">
      <c r="A1598" s="256" t="str">
        <f t="shared" si="96"/>
        <v>I0606317-81555BZ070-00001</v>
      </c>
      <c r="B1598" s="251" t="s">
        <v>11843</v>
      </c>
      <c r="C1598" s="251" t="s">
        <v>10077</v>
      </c>
      <c r="D1598" s="251" t="s">
        <v>11841</v>
      </c>
      <c r="E1598" s="251" t="s">
        <v>11053</v>
      </c>
      <c r="F1598" s="251" t="s">
        <v>9964</v>
      </c>
      <c r="G1598" s="251" t="s">
        <v>1348</v>
      </c>
      <c r="H1598" s="251" t="s">
        <v>10115</v>
      </c>
      <c r="I1598" s="257" t="str">
        <f t="shared" si="97"/>
        <v>-00001</v>
      </c>
      <c r="J1598" s="251">
        <v>1</v>
      </c>
      <c r="K1598" s="251">
        <v>1</v>
      </c>
      <c r="M1598" s="251" t="s">
        <v>10007</v>
      </c>
      <c r="N1598" s="251" t="s">
        <v>10306</v>
      </c>
      <c r="O1598" s="251">
        <v>1</v>
      </c>
      <c r="Q1598" s="251" t="s">
        <v>11843</v>
      </c>
      <c r="R1598" s="251" t="s">
        <v>10028</v>
      </c>
      <c r="S1598" s="251" t="s">
        <v>1347</v>
      </c>
      <c r="T1598" s="251" t="str">
        <f t="shared" si="98"/>
        <v>I060631781555BZ070</v>
      </c>
      <c r="W1598" s="251" t="str">
        <f t="shared" si="99"/>
        <v>I060631781555-BZ070</v>
      </c>
    </row>
    <row r="1599" spans="1:23" x14ac:dyDescent="0.3">
      <c r="A1599" s="256" t="str">
        <f t="shared" si="96"/>
        <v>I0606317-81560BZ310-00001</v>
      </c>
      <c r="B1599" s="251" t="s">
        <v>11844</v>
      </c>
      <c r="C1599" s="251" t="s">
        <v>10077</v>
      </c>
      <c r="D1599" s="251" t="s">
        <v>11841</v>
      </c>
      <c r="E1599" s="251" t="s">
        <v>11053</v>
      </c>
      <c r="F1599" s="251" t="s">
        <v>9966</v>
      </c>
      <c r="G1599" s="251" t="s">
        <v>1401</v>
      </c>
      <c r="H1599" s="251" t="s">
        <v>5204</v>
      </c>
      <c r="I1599" s="257" t="str">
        <f t="shared" si="97"/>
        <v>-00001</v>
      </c>
      <c r="J1599" s="251">
        <v>1</v>
      </c>
      <c r="K1599" s="251">
        <v>1</v>
      </c>
      <c r="M1599" s="251" t="s">
        <v>9958</v>
      </c>
      <c r="N1599" s="251" t="s">
        <v>10306</v>
      </c>
      <c r="O1599" s="251">
        <v>1</v>
      </c>
      <c r="Q1599" s="251" t="s">
        <v>11844</v>
      </c>
      <c r="R1599" s="251" t="s">
        <v>10028</v>
      </c>
      <c r="S1599" s="251" t="s">
        <v>1400</v>
      </c>
      <c r="T1599" s="251" t="str">
        <f t="shared" si="98"/>
        <v>I060631781560BZ310</v>
      </c>
      <c r="W1599" s="251" t="str">
        <f t="shared" si="99"/>
        <v>I060631781560-BZ310</v>
      </c>
    </row>
    <row r="1600" spans="1:23" x14ac:dyDescent="0.3">
      <c r="A1600" s="256" t="str">
        <f t="shared" si="96"/>
        <v>I0606317-81565BZ030-00001</v>
      </c>
      <c r="B1600" s="251" t="s">
        <v>11845</v>
      </c>
      <c r="C1600" s="251" t="s">
        <v>10077</v>
      </c>
      <c r="D1600" s="251" t="s">
        <v>11841</v>
      </c>
      <c r="E1600" s="251" t="s">
        <v>11053</v>
      </c>
      <c r="F1600" s="251" t="s">
        <v>9968</v>
      </c>
      <c r="G1600" s="251" t="s">
        <v>1356</v>
      </c>
      <c r="H1600" s="251" t="s">
        <v>10467</v>
      </c>
      <c r="I1600" s="257" t="str">
        <f t="shared" si="97"/>
        <v>-00001</v>
      </c>
      <c r="J1600" s="251">
        <v>1</v>
      </c>
      <c r="K1600" s="251">
        <v>1</v>
      </c>
      <c r="M1600" s="251" t="s">
        <v>10007</v>
      </c>
      <c r="N1600" s="251" t="s">
        <v>10306</v>
      </c>
      <c r="O1600" s="251">
        <v>1</v>
      </c>
      <c r="Q1600" s="251" t="s">
        <v>11845</v>
      </c>
      <c r="R1600" s="251" t="s">
        <v>10028</v>
      </c>
      <c r="S1600" s="251" t="s">
        <v>1355</v>
      </c>
      <c r="T1600" s="251" t="str">
        <f t="shared" si="98"/>
        <v>I060631781565BZ030</v>
      </c>
      <c r="W1600" s="251" t="str">
        <f t="shared" si="99"/>
        <v>I060631781565-BZ030</v>
      </c>
    </row>
    <row r="1601" spans="1:23" x14ac:dyDescent="0.3">
      <c r="A1601" s="256" t="str">
        <f t="shared" si="96"/>
        <v>I0706302-9004951125-00023</v>
      </c>
      <c r="B1601" s="251" t="s">
        <v>11846</v>
      </c>
      <c r="C1601" s="251" t="s">
        <v>10117</v>
      </c>
      <c r="D1601" s="251" t="s">
        <v>11847</v>
      </c>
      <c r="E1601" s="251" t="s">
        <v>11053</v>
      </c>
      <c r="F1601" s="251" t="s">
        <v>9957</v>
      </c>
      <c r="G1601" s="251" t="s">
        <v>1561</v>
      </c>
      <c r="H1601" s="251" t="s">
        <v>3393</v>
      </c>
      <c r="I1601" s="257" t="str">
        <f t="shared" si="97"/>
        <v>-00023</v>
      </c>
      <c r="J1601" s="251">
        <v>23</v>
      </c>
      <c r="K1601" s="251">
        <v>23</v>
      </c>
      <c r="M1601" s="251" t="s">
        <v>10003</v>
      </c>
      <c r="N1601" s="251" t="s">
        <v>11354</v>
      </c>
      <c r="O1601" s="251">
        <v>23</v>
      </c>
      <c r="Q1601" s="251" t="s">
        <v>11846</v>
      </c>
      <c r="R1601" s="251" t="s">
        <v>9960</v>
      </c>
      <c r="S1601" s="251">
        <v>9004951125</v>
      </c>
      <c r="T1601" s="251" t="str">
        <f t="shared" si="98"/>
        <v>I07063029004951125</v>
      </c>
      <c r="W1601" s="251" t="str">
        <f t="shared" si="99"/>
        <v>I070630290049-51125</v>
      </c>
    </row>
    <row r="1602" spans="1:23" x14ac:dyDescent="0.3">
      <c r="A1602" s="256" t="str">
        <f t="shared" si="96"/>
        <v>I0706303-81110BZ010-00002</v>
      </c>
      <c r="B1602" s="251" t="s">
        <v>11848</v>
      </c>
      <c r="C1602" s="251" t="s">
        <v>10117</v>
      </c>
      <c r="D1602" s="251" t="s">
        <v>11849</v>
      </c>
      <c r="E1602" s="251" t="s">
        <v>11053</v>
      </c>
      <c r="F1602" s="251" t="s">
        <v>9957</v>
      </c>
      <c r="G1602" s="251" t="s">
        <v>997</v>
      </c>
      <c r="H1602" s="251" t="s">
        <v>10121</v>
      </c>
      <c r="I1602" s="257" t="str">
        <f t="shared" si="97"/>
        <v>-00002</v>
      </c>
      <c r="J1602" s="251">
        <v>2</v>
      </c>
      <c r="K1602" s="251">
        <v>2</v>
      </c>
      <c r="M1602" s="251" t="s">
        <v>9958</v>
      </c>
      <c r="N1602" s="251" t="s">
        <v>11485</v>
      </c>
      <c r="O1602" s="251">
        <v>2</v>
      </c>
      <c r="Q1602" s="251" t="s">
        <v>11848</v>
      </c>
      <c r="R1602" s="251" t="s">
        <v>10017</v>
      </c>
      <c r="S1602" s="251" t="s">
        <v>996</v>
      </c>
      <c r="T1602" s="251" t="str">
        <f t="shared" si="98"/>
        <v>I070630381110BZ010</v>
      </c>
      <c r="W1602" s="251" t="str">
        <f t="shared" si="99"/>
        <v>I070630381110-BZ010</v>
      </c>
    </row>
    <row r="1603" spans="1:23" x14ac:dyDescent="0.3">
      <c r="A1603" s="256" t="str">
        <f t="shared" si="96"/>
        <v>I0706303-81110BZ050-00001</v>
      </c>
      <c r="B1603" s="251" t="s">
        <v>11850</v>
      </c>
      <c r="C1603" s="251" t="s">
        <v>10117</v>
      </c>
      <c r="D1603" s="251" t="s">
        <v>11849</v>
      </c>
      <c r="E1603" s="251" t="s">
        <v>11053</v>
      </c>
      <c r="F1603" s="251" t="s">
        <v>9962</v>
      </c>
      <c r="G1603" s="251" t="s">
        <v>1015</v>
      </c>
      <c r="H1603" s="251" t="s">
        <v>10123</v>
      </c>
      <c r="I1603" s="257" t="str">
        <f t="shared" si="97"/>
        <v>-00001</v>
      </c>
      <c r="J1603" s="251">
        <v>1</v>
      </c>
      <c r="K1603" s="251">
        <v>1</v>
      </c>
      <c r="M1603" s="251" t="s">
        <v>9958</v>
      </c>
      <c r="N1603" s="251" t="s">
        <v>11485</v>
      </c>
      <c r="O1603" s="251">
        <v>1</v>
      </c>
      <c r="Q1603" s="251" t="s">
        <v>11850</v>
      </c>
      <c r="R1603" s="251" t="s">
        <v>10017</v>
      </c>
      <c r="S1603" s="251" t="s">
        <v>1014</v>
      </c>
      <c r="T1603" s="251" t="str">
        <f t="shared" si="98"/>
        <v>I070630381110BZ050</v>
      </c>
      <c r="W1603" s="251" t="str">
        <f t="shared" si="99"/>
        <v>I070630381110-BZ050</v>
      </c>
    </row>
    <row r="1604" spans="1:23" x14ac:dyDescent="0.3">
      <c r="A1604" s="256" t="str">
        <f t="shared" si="96"/>
        <v>I0706303-81110BZ800-00003</v>
      </c>
      <c r="B1604" s="251" t="s">
        <v>11851</v>
      </c>
      <c r="C1604" s="251" t="s">
        <v>10117</v>
      </c>
      <c r="D1604" s="251" t="s">
        <v>11849</v>
      </c>
      <c r="E1604" s="251" t="s">
        <v>11053</v>
      </c>
      <c r="F1604" s="251" t="s">
        <v>9964</v>
      </c>
      <c r="G1604" s="251" t="s">
        <v>3420</v>
      </c>
      <c r="H1604" s="251" t="s">
        <v>3422</v>
      </c>
      <c r="I1604" s="257" t="str">
        <f t="shared" si="97"/>
        <v>-00003</v>
      </c>
      <c r="J1604" s="251">
        <v>3</v>
      </c>
      <c r="K1604" s="251">
        <v>3</v>
      </c>
      <c r="M1604" s="251" t="s">
        <v>9958</v>
      </c>
      <c r="N1604" s="251" t="s">
        <v>11485</v>
      </c>
      <c r="O1604" s="251">
        <v>3</v>
      </c>
      <c r="Q1604" s="251" t="s">
        <v>11851</v>
      </c>
      <c r="R1604" s="251" t="s">
        <v>10017</v>
      </c>
      <c r="S1604" s="251" t="s">
        <v>3419</v>
      </c>
      <c r="T1604" s="251" t="str">
        <f t="shared" si="98"/>
        <v>I070630381110BZ800</v>
      </c>
      <c r="W1604" s="251" t="str">
        <f t="shared" si="99"/>
        <v>I070630381110-BZ800</v>
      </c>
    </row>
    <row r="1605" spans="1:23" x14ac:dyDescent="0.3">
      <c r="A1605" s="256" t="str">
        <f t="shared" si="96"/>
        <v>I0706303-81110BZ840-00003</v>
      </c>
      <c r="B1605" s="251" t="s">
        <v>11852</v>
      </c>
      <c r="C1605" s="251" t="s">
        <v>10117</v>
      </c>
      <c r="D1605" s="251" t="s">
        <v>11849</v>
      </c>
      <c r="E1605" s="251" t="s">
        <v>11053</v>
      </c>
      <c r="F1605" s="251" t="s">
        <v>9966</v>
      </c>
      <c r="G1605" s="251" t="s">
        <v>3424</v>
      </c>
      <c r="H1605" s="251" t="s">
        <v>3422</v>
      </c>
      <c r="I1605" s="257" t="str">
        <f t="shared" si="97"/>
        <v>-00003</v>
      </c>
      <c r="J1605" s="251">
        <v>3</v>
      </c>
      <c r="K1605" s="251">
        <v>3</v>
      </c>
      <c r="M1605" s="251" t="s">
        <v>9958</v>
      </c>
      <c r="N1605" s="251" t="s">
        <v>11485</v>
      </c>
      <c r="O1605" s="251">
        <v>3</v>
      </c>
      <c r="Q1605" s="251" t="s">
        <v>11852</v>
      </c>
      <c r="R1605" s="251" t="s">
        <v>10017</v>
      </c>
      <c r="S1605" s="251" t="s">
        <v>3423</v>
      </c>
      <c r="T1605" s="251" t="str">
        <f t="shared" si="98"/>
        <v>I070630381110BZ840</v>
      </c>
      <c r="W1605" s="251" t="str">
        <f t="shared" si="99"/>
        <v>I070630381110-BZ840</v>
      </c>
    </row>
    <row r="1606" spans="1:23" x14ac:dyDescent="0.3">
      <c r="A1606" s="256" t="str">
        <f t="shared" si="96"/>
        <v>I0706303-81150BZ010-00001</v>
      </c>
      <c r="B1606" s="251" t="s">
        <v>11853</v>
      </c>
      <c r="C1606" s="251" t="s">
        <v>10117</v>
      </c>
      <c r="D1606" s="251" t="s">
        <v>11849</v>
      </c>
      <c r="E1606" s="251" t="s">
        <v>11053</v>
      </c>
      <c r="F1606" s="251" t="s">
        <v>9968</v>
      </c>
      <c r="G1606" s="251" t="s">
        <v>1006</v>
      </c>
      <c r="H1606" s="251" t="s">
        <v>3429</v>
      </c>
      <c r="I1606" s="257" t="str">
        <f t="shared" si="97"/>
        <v>-00001</v>
      </c>
      <c r="J1606" s="251">
        <v>1</v>
      </c>
      <c r="K1606" s="251">
        <v>1</v>
      </c>
      <c r="M1606" s="251" t="s">
        <v>9958</v>
      </c>
      <c r="N1606" s="251" t="s">
        <v>11485</v>
      </c>
      <c r="O1606" s="251">
        <v>1</v>
      </c>
      <c r="Q1606" s="251" t="s">
        <v>11853</v>
      </c>
      <c r="R1606" s="251" t="s">
        <v>10017</v>
      </c>
      <c r="S1606" s="251" t="s">
        <v>1005</v>
      </c>
      <c r="T1606" s="251" t="str">
        <f t="shared" si="98"/>
        <v>I070630381150BZ010</v>
      </c>
      <c r="W1606" s="251" t="str">
        <f t="shared" si="99"/>
        <v>I070630381150-BZ010</v>
      </c>
    </row>
    <row r="1607" spans="1:23" x14ac:dyDescent="0.3">
      <c r="A1607" s="256" t="str">
        <f t="shared" ref="A1607:A1670" si="100">D1607&amp;$A$6&amp;S1607&amp;I1607</f>
        <v>I0706303-81150BZ050-00002</v>
      </c>
      <c r="B1607" s="251" t="s">
        <v>11854</v>
      </c>
      <c r="C1607" s="251" t="s">
        <v>10117</v>
      </c>
      <c r="D1607" s="251" t="s">
        <v>11849</v>
      </c>
      <c r="E1607" s="251" t="s">
        <v>11053</v>
      </c>
      <c r="F1607" s="251" t="s">
        <v>9970</v>
      </c>
      <c r="G1607" s="251" t="s">
        <v>1024</v>
      </c>
      <c r="H1607" s="251" t="s">
        <v>5057</v>
      </c>
      <c r="I1607" s="257" t="str">
        <f t="shared" ref="I1607:I1670" si="101">+IF(AND(O1607&lt;10),$B$2&amp;O1607,IF(AND(O1607&gt;9,O1607&lt;=99),$B$3&amp;O1607,IF(AND(O1607&gt;99,L90483&lt;1000),$B$4&amp;O1607,IF(AND(O1607&gt;999),$B$5&amp;7))))</f>
        <v>-00002</v>
      </c>
      <c r="J1607" s="251">
        <v>2</v>
      </c>
      <c r="K1607" s="251">
        <v>2</v>
      </c>
      <c r="M1607" s="251" t="s">
        <v>9958</v>
      </c>
      <c r="N1607" s="251" t="s">
        <v>11485</v>
      </c>
      <c r="O1607" s="251">
        <v>2</v>
      </c>
      <c r="Q1607" s="251" t="s">
        <v>11854</v>
      </c>
      <c r="R1607" s="251" t="s">
        <v>10017</v>
      </c>
      <c r="S1607" s="251" t="s">
        <v>1023</v>
      </c>
      <c r="T1607" s="251" t="str">
        <f t="shared" si="98"/>
        <v>I070630381150BZ050</v>
      </c>
      <c r="W1607" s="251" t="str">
        <f t="shared" si="99"/>
        <v>I070630381150-BZ050</v>
      </c>
    </row>
    <row r="1608" spans="1:23" x14ac:dyDescent="0.3">
      <c r="A1608" s="256" t="str">
        <f t="shared" si="100"/>
        <v>I0706303-81150BZ800-00003</v>
      </c>
      <c r="B1608" s="251" t="s">
        <v>11855</v>
      </c>
      <c r="C1608" s="251" t="s">
        <v>10117</v>
      </c>
      <c r="D1608" s="251" t="s">
        <v>11849</v>
      </c>
      <c r="E1608" s="251" t="s">
        <v>11053</v>
      </c>
      <c r="F1608" s="251" t="s">
        <v>9972</v>
      </c>
      <c r="G1608" s="251" t="s">
        <v>3427</v>
      </c>
      <c r="H1608" s="251" t="s">
        <v>3429</v>
      </c>
      <c r="I1608" s="257" t="str">
        <f t="shared" si="101"/>
        <v>-00003</v>
      </c>
      <c r="J1608" s="251">
        <v>3</v>
      </c>
      <c r="K1608" s="251">
        <v>3</v>
      </c>
      <c r="M1608" s="251" t="s">
        <v>9958</v>
      </c>
      <c r="N1608" s="251" t="s">
        <v>11485</v>
      </c>
      <c r="O1608" s="251">
        <v>3</v>
      </c>
      <c r="Q1608" s="251" t="s">
        <v>11855</v>
      </c>
      <c r="R1608" s="251" t="s">
        <v>10017</v>
      </c>
      <c r="S1608" s="251" t="s">
        <v>3426</v>
      </c>
      <c r="T1608" s="251" t="str">
        <f t="shared" ref="T1608:T1671" si="102">+D1608&amp;S1608</f>
        <v>I070630381150BZ800</v>
      </c>
      <c r="W1608" s="251" t="str">
        <f t="shared" ref="W1608:W1671" si="103">D1608&amp;G1608</f>
        <v>I070630381150-BZ800</v>
      </c>
    </row>
    <row r="1609" spans="1:23" x14ac:dyDescent="0.3">
      <c r="A1609" s="256" t="str">
        <f t="shared" si="100"/>
        <v>I0706303-81551BZ060-00001</v>
      </c>
      <c r="B1609" s="251" t="s">
        <v>11856</v>
      </c>
      <c r="C1609" s="251" t="s">
        <v>10117</v>
      </c>
      <c r="D1609" s="251" t="s">
        <v>11849</v>
      </c>
      <c r="E1609" s="251" t="s">
        <v>11053</v>
      </c>
      <c r="F1609" s="251" t="s">
        <v>9974</v>
      </c>
      <c r="G1609" s="251" t="s">
        <v>1296</v>
      </c>
      <c r="H1609" s="251" t="s">
        <v>10317</v>
      </c>
      <c r="I1609" s="257" t="str">
        <f t="shared" si="101"/>
        <v>-00001</v>
      </c>
      <c r="J1609" s="251">
        <v>1</v>
      </c>
      <c r="K1609" s="251">
        <v>1</v>
      </c>
      <c r="M1609" s="251" t="s">
        <v>9958</v>
      </c>
      <c r="N1609" s="251" t="s">
        <v>11485</v>
      </c>
      <c r="O1609" s="251">
        <v>1</v>
      </c>
      <c r="Q1609" s="251" t="s">
        <v>11856</v>
      </c>
      <c r="R1609" s="251" t="s">
        <v>10017</v>
      </c>
      <c r="S1609" s="251" t="s">
        <v>1295</v>
      </c>
      <c r="T1609" s="251" t="str">
        <f t="shared" si="102"/>
        <v>I070630381551BZ060</v>
      </c>
      <c r="W1609" s="251" t="str">
        <f t="shared" si="103"/>
        <v>I070630381551-BZ060</v>
      </c>
    </row>
    <row r="1610" spans="1:23" x14ac:dyDescent="0.3">
      <c r="A1610" s="256" t="str">
        <f t="shared" si="100"/>
        <v>I0706303-81551BZ090-00001</v>
      </c>
      <c r="B1610" s="251" t="s">
        <v>11857</v>
      </c>
      <c r="C1610" s="251" t="s">
        <v>10117</v>
      </c>
      <c r="D1610" s="251" t="s">
        <v>11849</v>
      </c>
      <c r="E1610" s="251" t="s">
        <v>11053</v>
      </c>
      <c r="F1610" s="251" t="s">
        <v>9976</v>
      </c>
      <c r="G1610" s="251" t="s">
        <v>1318</v>
      </c>
      <c r="H1610" s="251" t="s">
        <v>5211</v>
      </c>
      <c r="I1610" s="257" t="str">
        <f t="shared" si="101"/>
        <v>-00001</v>
      </c>
      <c r="J1610" s="251">
        <v>1</v>
      </c>
      <c r="K1610" s="251">
        <v>1</v>
      </c>
      <c r="M1610" s="251" t="s">
        <v>9958</v>
      </c>
      <c r="N1610" s="251" t="s">
        <v>11485</v>
      </c>
      <c r="O1610" s="251">
        <v>1</v>
      </c>
      <c r="Q1610" s="251" t="s">
        <v>11857</v>
      </c>
      <c r="R1610" s="251" t="s">
        <v>10017</v>
      </c>
      <c r="S1610" s="251" t="s">
        <v>1317</v>
      </c>
      <c r="T1610" s="251" t="str">
        <f t="shared" si="102"/>
        <v>I070630381551BZ090</v>
      </c>
      <c r="W1610" s="251" t="str">
        <f t="shared" si="103"/>
        <v>I070630381551-BZ090</v>
      </c>
    </row>
    <row r="1611" spans="1:23" x14ac:dyDescent="0.3">
      <c r="A1611" s="256" t="str">
        <f t="shared" si="100"/>
        <v>I0706303-81551BZ250-00002</v>
      </c>
      <c r="B1611" s="251" t="s">
        <v>11858</v>
      </c>
      <c r="C1611" s="251" t="s">
        <v>10117</v>
      </c>
      <c r="D1611" s="251" t="s">
        <v>11849</v>
      </c>
      <c r="E1611" s="251" t="s">
        <v>11053</v>
      </c>
      <c r="F1611" s="251" t="s">
        <v>9978</v>
      </c>
      <c r="G1611" s="251" t="s">
        <v>1396</v>
      </c>
      <c r="H1611" s="251" t="s">
        <v>3436</v>
      </c>
      <c r="I1611" s="257" t="str">
        <f t="shared" si="101"/>
        <v>-00002</v>
      </c>
      <c r="J1611" s="251">
        <v>2</v>
      </c>
      <c r="K1611" s="251">
        <v>2</v>
      </c>
      <c r="M1611" s="251" t="s">
        <v>9958</v>
      </c>
      <c r="N1611" s="251" t="s">
        <v>11485</v>
      </c>
      <c r="O1611" s="251">
        <v>2</v>
      </c>
      <c r="Q1611" s="251" t="s">
        <v>11858</v>
      </c>
      <c r="R1611" s="251" t="s">
        <v>10017</v>
      </c>
      <c r="S1611" s="251" t="s">
        <v>1395</v>
      </c>
      <c r="T1611" s="251" t="str">
        <f t="shared" si="102"/>
        <v>I070630381551BZ250</v>
      </c>
      <c r="W1611" s="251" t="str">
        <f t="shared" si="103"/>
        <v>I070630381551-BZ250</v>
      </c>
    </row>
    <row r="1612" spans="1:23" x14ac:dyDescent="0.3">
      <c r="A1612" s="256" t="str">
        <f t="shared" si="100"/>
        <v>I0706303-81561BZ060-00001</v>
      </c>
      <c r="B1612" s="251" t="s">
        <v>11859</v>
      </c>
      <c r="C1612" s="251" t="s">
        <v>10117</v>
      </c>
      <c r="D1612" s="251" t="s">
        <v>11849</v>
      </c>
      <c r="E1612" s="251" t="s">
        <v>11053</v>
      </c>
      <c r="F1612" s="251" t="s">
        <v>9980</v>
      </c>
      <c r="G1612" s="251" t="s">
        <v>1304</v>
      </c>
      <c r="H1612" s="251" t="s">
        <v>10128</v>
      </c>
      <c r="I1612" s="257" t="str">
        <f t="shared" si="101"/>
        <v>-00001</v>
      </c>
      <c r="J1612" s="251">
        <v>1</v>
      </c>
      <c r="K1612" s="251">
        <v>1</v>
      </c>
      <c r="M1612" s="251" t="s">
        <v>9958</v>
      </c>
      <c r="N1612" s="251" t="s">
        <v>11485</v>
      </c>
      <c r="O1612" s="251">
        <v>1</v>
      </c>
      <c r="Q1612" s="251" t="s">
        <v>11859</v>
      </c>
      <c r="R1612" s="251" t="s">
        <v>10017</v>
      </c>
      <c r="S1612" s="251" t="s">
        <v>1303</v>
      </c>
      <c r="T1612" s="251" t="str">
        <f t="shared" si="102"/>
        <v>I070630381561BZ060</v>
      </c>
      <c r="W1612" s="251" t="str">
        <f t="shared" si="103"/>
        <v>I070630381561-BZ060</v>
      </c>
    </row>
    <row r="1613" spans="1:23" x14ac:dyDescent="0.3">
      <c r="A1613" s="256" t="str">
        <f t="shared" si="100"/>
        <v>I0706303-81561BZ090-00002</v>
      </c>
      <c r="B1613" s="251" t="s">
        <v>11860</v>
      </c>
      <c r="C1613" s="251" t="s">
        <v>10117</v>
      </c>
      <c r="D1613" s="251" t="s">
        <v>11849</v>
      </c>
      <c r="E1613" s="251" t="s">
        <v>11053</v>
      </c>
      <c r="F1613" s="251" t="s">
        <v>9982</v>
      </c>
      <c r="G1613" s="251" t="s">
        <v>1331</v>
      </c>
      <c r="H1613" s="251" t="s">
        <v>5211</v>
      </c>
      <c r="I1613" s="257" t="str">
        <f t="shared" si="101"/>
        <v>-00002</v>
      </c>
      <c r="J1613" s="251">
        <v>2</v>
      </c>
      <c r="K1613" s="251">
        <v>2</v>
      </c>
      <c r="M1613" s="251" t="s">
        <v>9958</v>
      </c>
      <c r="N1613" s="251" t="s">
        <v>11485</v>
      </c>
      <c r="O1613" s="251">
        <v>2</v>
      </c>
      <c r="Q1613" s="251" t="s">
        <v>11860</v>
      </c>
      <c r="R1613" s="251" t="s">
        <v>10017</v>
      </c>
      <c r="S1613" s="251" t="s">
        <v>1330</v>
      </c>
      <c r="T1613" s="251" t="str">
        <f t="shared" si="102"/>
        <v>I070630381561BZ090</v>
      </c>
      <c r="W1613" s="251" t="str">
        <f t="shared" si="103"/>
        <v>I070630381561-BZ090</v>
      </c>
    </row>
    <row r="1614" spans="1:23" x14ac:dyDescent="0.3">
      <c r="A1614" s="256" t="str">
        <f t="shared" si="100"/>
        <v>I0706303-87910BZ070-00002</v>
      </c>
      <c r="B1614" s="251" t="s">
        <v>11861</v>
      </c>
      <c r="C1614" s="251" t="s">
        <v>10117</v>
      </c>
      <c r="D1614" s="251" t="s">
        <v>11849</v>
      </c>
      <c r="E1614" s="251" t="s">
        <v>11053</v>
      </c>
      <c r="F1614" s="251" t="s">
        <v>9984</v>
      </c>
      <c r="G1614" s="251" t="s">
        <v>1542</v>
      </c>
      <c r="H1614" s="251" t="s">
        <v>11862</v>
      </c>
      <c r="I1614" s="257" t="str">
        <f t="shared" si="101"/>
        <v>-00002</v>
      </c>
      <c r="J1614" s="251">
        <v>2</v>
      </c>
      <c r="K1614" s="251">
        <v>2</v>
      </c>
      <c r="M1614" s="251" t="s">
        <v>9958</v>
      </c>
      <c r="N1614" s="251" t="s">
        <v>11485</v>
      </c>
      <c r="O1614" s="251">
        <v>2</v>
      </c>
      <c r="Q1614" s="251" t="s">
        <v>11861</v>
      </c>
      <c r="R1614" s="251" t="s">
        <v>10017</v>
      </c>
      <c r="S1614" s="251" t="s">
        <v>1541</v>
      </c>
      <c r="T1614" s="251" t="str">
        <f t="shared" si="102"/>
        <v>I070630387910BZ070</v>
      </c>
      <c r="W1614" s="251" t="str">
        <f t="shared" si="103"/>
        <v>I070630387910-BZ070</v>
      </c>
    </row>
    <row r="1615" spans="1:23" x14ac:dyDescent="0.3">
      <c r="A1615" s="256" t="str">
        <f t="shared" si="100"/>
        <v>I0706303-87940BZ070-00002</v>
      </c>
      <c r="B1615" s="251" t="s">
        <v>11863</v>
      </c>
      <c r="C1615" s="251" t="s">
        <v>10117</v>
      </c>
      <c r="D1615" s="251" t="s">
        <v>11849</v>
      </c>
      <c r="E1615" s="251" t="s">
        <v>11053</v>
      </c>
      <c r="F1615" s="251" t="s">
        <v>9986</v>
      </c>
      <c r="G1615" s="251" t="s">
        <v>1545</v>
      </c>
      <c r="H1615" s="251" t="s">
        <v>10132</v>
      </c>
      <c r="I1615" s="257" t="str">
        <f t="shared" si="101"/>
        <v>-00002</v>
      </c>
      <c r="J1615" s="251">
        <v>2</v>
      </c>
      <c r="K1615" s="251">
        <v>2</v>
      </c>
      <c r="M1615" s="251" t="s">
        <v>9993</v>
      </c>
      <c r="N1615" s="251" t="s">
        <v>11485</v>
      </c>
      <c r="O1615" s="251">
        <v>2</v>
      </c>
      <c r="Q1615" s="251" t="s">
        <v>11863</v>
      </c>
      <c r="R1615" s="251" t="s">
        <v>10017</v>
      </c>
      <c r="S1615" s="251" t="s">
        <v>1544</v>
      </c>
      <c r="T1615" s="251" t="str">
        <f t="shared" si="102"/>
        <v>I070630387940BZ070</v>
      </c>
      <c r="W1615" s="251" t="str">
        <f t="shared" si="103"/>
        <v>I070630387940-BZ070</v>
      </c>
    </row>
    <row r="1616" spans="1:23" x14ac:dyDescent="0.3">
      <c r="A1616" s="256" t="str">
        <f t="shared" si="100"/>
        <v>I0706304-81150BZ520-00001</v>
      </c>
      <c r="B1616" s="251" t="s">
        <v>11864</v>
      </c>
      <c r="C1616" s="251" t="s">
        <v>10117</v>
      </c>
      <c r="D1616" s="251" t="s">
        <v>11865</v>
      </c>
      <c r="E1616" s="251" t="s">
        <v>11053</v>
      </c>
      <c r="F1616" s="251" t="s">
        <v>9957</v>
      </c>
      <c r="G1616" s="251" t="s">
        <v>1120</v>
      </c>
      <c r="H1616" s="251" t="s">
        <v>3429</v>
      </c>
      <c r="I1616" s="257" t="str">
        <f t="shared" si="101"/>
        <v>-00001</v>
      </c>
      <c r="J1616" s="251">
        <v>1</v>
      </c>
      <c r="K1616" s="251">
        <v>1</v>
      </c>
      <c r="M1616" s="251" t="s">
        <v>9958</v>
      </c>
      <c r="N1616" s="251" t="s">
        <v>10306</v>
      </c>
      <c r="O1616" s="251">
        <v>1</v>
      </c>
      <c r="Q1616" s="251" t="s">
        <v>11864</v>
      </c>
      <c r="R1616" s="251" t="s">
        <v>10028</v>
      </c>
      <c r="S1616" s="251" t="s">
        <v>1119</v>
      </c>
      <c r="T1616" s="251" t="str">
        <f t="shared" si="102"/>
        <v>I070630481150BZ520</v>
      </c>
      <c r="W1616" s="251" t="str">
        <f t="shared" si="103"/>
        <v>I070630481150-BZ520</v>
      </c>
    </row>
    <row r="1617" spans="1:23" x14ac:dyDescent="0.3">
      <c r="A1617" s="256" t="str">
        <f t="shared" si="100"/>
        <v>I0706304-81270BZ010-00001</v>
      </c>
      <c r="B1617" s="251" t="s">
        <v>11866</v>
      </c>
      <c r="C1617" s="251" t="s">
        <v>10117</v>
      </c>
      <c r="D1617" s="251" t="s">
        <v>11865</v>
      </c>
      <c r="E1617" s="251" t="s">
        <v>11053</v>
      </c>
      <c r="F1617" s="251" t="s">
        <v>9962</v>
      </c>
      <c r="G1617" s="251" t="s">
        <v>1474</v>
      </c>
      <c r="H1617" s="251" t="s">
        <v>10137</v>
      </c>
      <c r="I1617" s="257" t="str">
        <f t="shared" si="101"/>
        <v>-00001</v>
      </c>
      <c r="J1617" s="251">
        <v>1</v>
      </c>
      <c r="K1617" s="251">
        <v>1</v>
      </c>
      <c r="M1617" s="251" t="s">
        <v>10007</v>
      </c>
      <c r="N1617" s="251" t="s">
        <v>10306</v>
      </c>
      <c r="O1617" s="251">
        <v>1</v>
      </c>
      <c r="Q1617" s="251" t="s">
        <v>11866</v>
      </c>
      <c r="R1617" s="251" t="s">
        <v>10028</v>
      </c>
      <c r="S1617" s="251" t="s">
        <v>1473</v>
      </c>
      <c r="T1617" s="251" t="str">
        <f t="shared" si="102"/>
        <v>I070630481270BZ010</v>
      </c>
      <c r="W1617" s="251" t="str">
        <f t="shared" si="103"/>
        <v>I070630481270-BZ010</v>
      </c>
    </row>
    <row r="1618" spans="1:23" x14ac:dyDescent="0.3">
      <c r="A1618" s="256" t="str">
        <f t="shared" si="100"/>
        <v>I0706304-81550BZ200-00001</v>
      </c>
      <c r="B1618" s="251" t="s">
        <v>11867</v>
      </c>
      <c r="C1618" s="251" t="s">
        <v>10117</v>
      </c>
      <c r="D1618" s="251" t="s">
        <v>11865</v>
      </c>
      <c r="E1618" s="251" t="s">
        <v>11053</v>
      </c>
      <c r="F1618" s="251" t="s">
        <v>9964</v>
      </c>
      <c r="G1618" s="251" t="s">
        <v>1335</v>
      </c>
      <c r="H1618" s="251" t="s">
        <v>10141</v>
      </c>
      <c r="I1618" s="257" t="str">
        <f t="shared" si="101"/>
        <v>-00001</v>
      </c>
      <c r="J1618" s="251">
        <v>1</v>
      </c>
      <c r="K1618" s="251">
        <v>1</v>
      </c>
      <c r="M1618" s="251" t="s">
        <v>9993</v>
      </c>
      <c r="N1618" s="251" t="s">
        <v>10306</v>
      </c>
      <c r="O1618" s="251">
        <v>1</v>
      </c>
      <c r="Q1618" s="251" t="s">
        <v>11867</v>
      </c>
      <c r="R1618" s="251" t="s">
        <v>10028</v>
      </c>
      <c r="S1618" s="251" t="s">
        <v>16</v>
      </c>
      <c r="T1618" s="251" t="str">
        <f t="shared" si="102"/>
        <v>I070630481550BZ200</v>
      </c>
      <c r="W1618" s="251" t="str">
        <f t="shared" si="103"/>
        <v>I070630481550-BZ200</v>
      </c>
    </row>
    <row r="1619" spans="1:23" x14ac:dyDescent="0.3">
      <c r="A1619" s="256" t="str">
        <f t="shared" si="100"/>
        <v>I0706304-81551BZ140-00001</v>
      </c>
      <c r="B1619" s="251" t="s">
        <v>11868</v>
      </c>
      <c r="C1619" s="251" t="s">
        <v>10117</v>
      </c>
      <c r="D1619" s="251" t="s">
        <v>11865</v>
      </c>
      <c r="E1619" s="251" t="s">
        <v>11053</v>
      </c>
      <c r="F1619" s="251" t="s">
        <v>9966</v>
      </c>
      <c r="G1619" s="251" t="s">
        <v>1339</v>
      </c>
      <c r="H1619" s="251" t="s">
        <v>10144</v>
      </c>
      <c r="I1619" s="257" t="str">
        <f t="shared" si="101"/>
        <v>-00001</v>
      </c>
      <c r="J1619" s="251">
        <v>1</v>
      </c>
      <c r="K1619" s="251">
        <v>1</v>
      </c>
      <c r="M1619" s="251" t="s">
        <v>9993</v>
      </c>
      <c r="N1619" s="251" t="s">
        <v>10306</v>
      </c>
      <c r="O1619" s="251">
        <v>1</v>
      </c>
      <c r="Q1619" s="251" t="s">
        <v>11868</v>
      </c>
      <c r="R1619" s="251" t="s">
        <v>10028</v>
      </c>
      <c r="S1619" s="251" t="s">
        <v>1338</v>
      </c>
      <c r="T1619" s="251" t="str">
        <f t="shared" si="102"/>
        <v>I070630481551BZ140</v>
      </c>
      <c r="W1619" s="251" t="str">
        <f t="shared" si="103"/>
        <v>I070630481551-BZ140</v>
      </c>
    </row>
    <row r="1620" spans="1:23" x14ac:dyDescent="0.3">
      <c r="A1620" s="256" t="str">
        <f t="shared" si="100"/>
        <v>I0706304-81560BZ010-00001</v>
      </c>
      <c r="B1620" s="251" t="s">
        <v>11869</v>
      </c>
      <c r="C1620" s="251" t="s">
        <v>10117</v>
      </c>
      <c r="D1620" s="251" t="s">
        <v>11865</v>
      </c>
      <c r="E1620" s="251" t="s">
        <v>11053</v>
      </c>
      <c r="F1620" s="251" t="s">
        <v>9968</v>
      </c>
      <c r="G1620" s="251" t="s">
        <v>1283</v>
      </c>
      <c r="H1620" s="251" t="s">
        <v>11726</v>
      </c>
      <c r="I1620" s="257" t="str">
        <f t="shared" si="101"/>
        <v>-00001</v>
      </c>
      <c r="J1620" s="251">
        <v>1</v>
      </c>
      <c r="K1620" s="251">
        <v>1</v>
      </c>
      <c r="M1620" s="251" t="s">
        <v>9993</v>
      </c>
      <c r="N1620" s="251" t="s">
        <v>10306</v>
      </c>
      <c r="O1620" s="251">
        <v>1</v>
      </c>
      <c r="Q1620" s="251" t="s">
        <v>11869</v>
      </c>
      <c r="R1620" s="251" t="s">
        <v>10028</v>
      </c>
      <c r="S1620" s="251" t="s">
        <v>1282</v>
      </c>
      <c r="T1620" s="251" t="str">
        <f t="shared" si="102"/>
        <v>I070630481560BZ010</v>
      </c>
      <c r="W1620" s="251" t="str">
        <f t="shared" si="103"/>
        <v>I070630481560-BZ010</v>
      </c>
    </row>
    <row r="1621" spans="1:23" x14ac:dyDescent="0.3">
      <c r="A1621" s="256" t="str">
        <f t="shared" si="100"/>
        <v>I0706304-81560BZ200-00001</v>
      </c>
      <c r="B1621" s="251" t="s">
        <v>11870</v>
      </c>
      <c r="C1621" s="251" t="s">
        <v>10117</v>
      </c>
      <c r="D1621" s="251" t="s">
        <v>11865</v>
      </c>
      <c r="E1621" s="251" t="s">
        <v>11053</v>
      </c>
      <c r="F1621" s="251" t="s">
        <v>9970</v>
      </c>
      <c r="G1621" s="251" t="s">
        <v>1342</v>
      </c>
      <c r="H1621" s="251" t="s">
        <v>10146</v>
      </c>
      <c r="I1621" s="257" t="str">
        <f t="shared" si="101"/>
        <v>-00001</v>
      </c>
      <c r="J1621" s="251">
        <v>1</v>
      </c>
      <c r="K1621" s="251">
        <v>1</v>
      </c>
      <c r="M1621" s="251" t="s">
        <v>9993</v>
      </c>
      <c r="N1621" s="251" t="s">
        <v>10306</v>
      </c>
      <c r="O1621" s="251">
        <v>1</v>
      </c>
      <c r="Q1621" s="251" t="s">
        <v>11870</v>
      </c>
      <c r="R1621" s="251" t="s">
        <v>10028</v>
      </c>
      <c r="S1621" s="251" t="s">
        <v>1341</v>
      </c>
      <c r="T1621" s="251" t="str">
        <f t="shared" si="102"/>
        <v>I070630481560BZ200</v>
      </c>
      <c r="W1621" s="251" t="str">
        <f t="shared" si="103"/>
        <v>I070630481560-BZ200</v>
      </c>
    </row>
    <row r="1622" spans="1:23" x14ac:dyDescent="0.3">
      <c r="A1622" s="256" t="str">
        <f t="shared" si="100"/>
        <v>I0706304-81561BZ050-00001</v>
      </c>
      <c r="B1622" s="251" t="s">
        <v>11871</v>
      </c>
      <c r="C1622" s="251" t="s">
        <v>10117</v>
      </c>
      <c r="D1622" s="251" t="s">
        <v>11865</v>
      </c>
      <c r="E1622" s="251" t="s">
        <v>11053</v>
      </c>
      <c r="F1622" s="251" t="s">
        <v>9972</v>
      </c>
      <c r="G1622" s="251" t="s">
        <v>1345</v>
      </c>
      <c r="H1622" s="251" t="s">
        <v>10148</v>
      </c>
      <c r="I1622" s="257" t="str">
        <f t="shared" si="101"/>
        <v>-00001</v>
      </c>
      <c r="J1622" s="251">
        <v>1</v>
      </c>
      <c r="K1622" s="251">
        <v>1</v>
      </c>
      <c r="M1622" s="251" t="s">
        <v>9993</v>
      </c>
      <c r="N1622" s="251" t="s">
        <v>10306</v>
      </c>
      <c r="O1622" s="251">
        <v>1</v>
      </c>
      <c r="Q1622" s="251" t="s">
        <v>11871</v>
      </c>
      <c r="R1622" s="251" t="s">
        <v>10028</v>
      </c>
      <c r="S1622" s="251" t="s">
        <v>1344</v>
      </c>
      <c r="T1622" s="251" t="str">
        <f t="shared" si="102"/>
        <v>I070630481561BZ050</v>
      </c>
      <c r="W1622" s="251" t="str">
        <f t="shared" si="103"/>
        <v>I070630481561-BZ050</v>
      </c>
    </row>
    <row r="1623" spans="1:23" x14ac:dyDescent="0.3">
      <c r="A1623" s="256" t="str">
        <f t="shared" si="100"/>
        <v>I0706304-81561BZ250-00002</v>
      </c>
      <c r="B1623" s="251" t="s">
        <v>11872</v>
      </c>
      <c r="C1623" s="251" t="s">
        <v>10117</v>
      </c>
      <c r="D1623" s="251" t="s">
        <v>11865</v>
      </c>
      <c r="E1623" s="251" t="s">
        <v>11053</v>
      </c>
      <c r="F1623" s="251" t="s">
        <v>9974</v>
      </c>
      <c r="G1623" s="251" t="s">
        <v>1404</v>
      </c>
      <c r="H1623" s="251" t="s">
        <v>3443</v>
      </c>
      <c r="I1623" s="257" t="str">
        <f t="shared" si="101"/>
        <v>-00002</v>
      </c>
      <c r="J1623" s="251">
        <v>2</v>
      </c>
      <c r="K1623" s="251">
        <v>2</v>
      </c>
      <c r="M1623" s="251" t="s">
        <v>9958</v>
      </c>
      <c r="N1623" s="251" t="s">
        <v>10306</v>
      </c>
      <c r="O1623" s="251">
        <v>2</v>
      </c>
      <c r="Q1623" s="251" t="s">
        <v>11872</v>
      </c>
      <c r="R1623" s="251" t="s">
        <v>10028</v>
      </c>
      <c r="S1623" s="251" t="s">
        <v>1403</v>
      </c>
      <c r="T1623" s="251" t="str">
        <f t="shared" si="102"/>
        <v>I070630481561BZ250</v>
      </c>
      <c r="W1623" s="251" t="str">
        <f t="shared" si="103"/>
        <v>I070630481561-BZ250</v>
      </c>
    </row>
    <row r="1624" spans="1:23" x14ac:dyDescent="0.3">
      <c r="A1624" s="256" t="str">
        <f t="shared" si="100"/>
        <v>I0706305-81240BZ010A0-00001</v>
      </c>
      <c r="B1624" s="251" t="s">
        <v>11873</v>
      </c>
      <c r="C1624" s="251" t="s">
        <v>10117</v>
      </c>
      <c r="D1624" s="251" t="s">
        <v>11874</v>
      </c>
      <c r="E1624" s="251" t="s">
        <v>11053</v>
      </c>
      <c r="F1624" s="251" t="s">
        <v>9957</v>
      </c>
      <c r="G1624" s="251" t="s">
        <v>1489</v>
      </c>
      <c r="H1624" s="251" t="s">
        <v>10500</v>
      </c>
      <c r="I1624" s="257" t="str">
        <f t="shared" si="101"/>
        <v>-00001</v>
      </c>
      <c r="J1624" s="251">
        <v>1</v>
      </c>
      <c r="K1624" s="251">
        <v>1</v>
      </c>
      <c r="M1624" s="251" t="s">
        <v>10007</v>
      </c>
      <c r="N1624" s="251" t="s">
        <v>11875</v>
      </c>
      <c r="O1624" s="251">
        <v>1</v>
      </c>
      <c r="Q1624" s="251" t="s">
        <v>11873</v>
      </c>
      <c r="R1624" s="251" t="s">
        <v>10307</v>
      </c>
      <c r="S1624" s="251" t="s">
        <v>1488</v>
      </c>
      <c r="T1624" s="251" t="str">
        <f t="shared" si="102"/>
        <v>I070630581240BZ010A0</v>
      </c>
      <c r="W1624" s="251" t="str">
        <f t="shared" si="103"/>
        <v>I070630581240-BZ010-A0</v>
      </c>
    </row>
    <row r="1625" spans="1:23" x14ac:dyDescent="0.3">
      <c r="A1625" s="256" t="str">
        <f t="shared" si="100"/>
        <v>I0706305-81240BZ010B0-00004</v>
      </c>
      <c r="B1625" s="251" t="s">
        <v>11876</v>
      </c>
      <c r="C1625" s="251" t="s">
        <v>10117</v>
      </c>
      <c r="D1625" s="251" t="s">
        <v>11874</v>
      </c>
      <c r="E1625" s="251" t="s">
        <v>11053</v>
      </c>
      <c r="F1625" s="251" t="s">
        <v>9962</v>
      </c>
      <c r="G1625" s="251" t="s">
        <v>1484</v>
      </c>
      <c r="H1625" s="251" t="s">
        <v>10500</v>
      </c>
      <c r="I1625" s="257" t="str">
        <f t="shared" si="101"/>
        <v>-00004</v>
      </c>
      <c r="J1625" s="251">
        <v>4</v>
      </c>
      <c r="K1625" s="251">
        <v>4</v>
      </c>
      <c r="M1625" s="251" t="s">
        <v>10007</v>
      </c>
      <c r="N1625" s="251" t="s">
        <v>11875</v>
      </c>
      <c r="O1625" s="251">
        <v>4</v>
      </c>
      <c r="Q1625" s="251" t="s">
        <v>11876</v>
      </c>
      <c r="R1625" s="251" t="s">
        <v>10307</v>
      </c>
      <c r="S1625" s="251" t="s">
        <v>1483</v>
      </c>
      <c r="T1625" s="251" t="str">
        <f t="shared" si="102"/>
        <v>I070630581240BZ010B0</v>
      </c>
      <c r="W1625" s="251" t="str">
        <f t="shared" si="103"/>
        <v>I070630581240-BZ010-B0</v>
      </c>
    </row>
    <row r="1626" spans="1:23" x14ac:dyDescent="0.3">
      <c r="A1626" s="256" t="str">
        <f t="shared" si="100"/>
        <v>I0802148-811100W070-00001</v>
      </c>
      <c r="B1626" s="251" t="s">
        <v>11877</v>
      </c>
      <c r="C1626" s="251" t="s">
        <v>10151</v>
      </c>
      <c r="D1626" s="251" t="s">
        <v>11878</v>
      </c>
      <c r="E1626" s="251" t="s">
        <v>11053</v>
      </c>
      <c r="F1626" s="251" t="s">
        <v>9957</v>
      </c>
      <c r="G1626" s="251" t="s">
        <v>45</v>
      </c>
      <c r="H1626" s="251" t="s">
        <v>5059</v>
      </c>
      <c r="I1626" s="257" t="str">
        <f t="shared" si="101"/>
        <v>-00001</v>
      </c>
      <c r="J1626" s="251">
        <v>1</v>
      </c>
      <c r="K1626" s="251">
        <v>1</v>
      </c>
      <c r="M1626" s="251" t="s">
        <v>9958</v>
      </c>
      <c r="N1626" s="251" t="s">
        <v>11485</v>
      </c>
      <c r="O1626" s="251">
        <v>1</v>
      </c>
      <c r="Q1626" s="251" t="s">
        <v>11877</v>
      </c>
      <c r="R1626" s="251" t="s">
        <v>10017</v>
      </c>
      <c r="S1626" s="251" t="s">
        <v>44</v>
      </c>
      <c r="T1626" s="251" t="str">
        <f t="shared" si="102"/>
        <v>I0802148811100W070</v>
      </c>
      <c r="W1626" s="251" t="str">
        <f t="shared" si="103"/>
        <v>I080214881110-0W070</v>
      </c>
    </row>
    <row r="1627" spans="1:23" x14ac:dyDescent="0.3">
      <c r="A1627" s="256" t="str">
        <f t="shared" si="100"/>
        <v>I0802148-811500W070-00001</v>
      </c>
      <c r="B1627" s="251" t="s">
        <v>11879</v>
      </c>
      <c r="C1627" s="251" t="s">
        <v>10151</v>
      </c>
      <c r="D1627" s="251" t="s">
        <v>11878</v>
      </c>
      <c r="E1627" s="251" t="s">
        <v>11053</v>
      </c>
      <c r="F1627" s="251" t="s">
        <v>9962</v>
      </c>
      <c r="G1627" s="251" t="s">
        <v>53</v>
      </c>
      <c r="H1627" s="251" t="s">
        <v>5060</v>
      </c>
      <c r="I1627" s="257" t="str">
        <f t="shared" si="101"/>
        <v>-00001</v>
      </c>
      <c r="J1627" s="251">
        <v>1</v>
      </c>
      <c r="K1627" s="251">
        <v>1</v>
      </c>
      <c r="M1627" s="251" t="s">
        <v>9958</v>
      </c>
      <c r="N1627" s="251" t="s">
        <v>11485</v>
      </c>
      <c r="O1627" s="251">
        <v>1</v>
      </c>
      <c r="Q1627" s="251" t="s">
        <v>11879</v>
      </c>
      <c r="R1627" s="251" t="s">
        <v>10017</v>
      </c>
      <c r="S1627" s="251" t="s">
        <v>52</v>
      </c>
      <c r="T1627" s="251" t="str">
        <f t="shared" si="102"/>
        <v>I0802148811500W070</v>
      </c>
      <c r="W1627" s="251" t="str">
        <f t="shared" si="103"/>
        <v>I080214881150-0W070</v>
      </c>
    </row>
    <row r="1628" spans="1:23" x14ac:dyDescent="0.3">
      <c r="A1628" s="256" t="str">
        <f t="shared" si="100"/>
        <v>I0306153-525620K070-00002</v>
      </c>
      <c r="B1628" s="251" t="s">
        <v>11880</v>
      </c>
      <c r="C1628" s="251" t="s">
        <v>9954</v>
      </c>
      <c r="D1628" s="251" t="s">
        <v>11881</v>
      </c>
      <c r="E1628" s="251" t="s">
        <v>11202</v>
      </c>
      <c r="F1628" s="251" t="s">
        <v>9957</v>
      </c>
      <c r="G1628" s="251" t="s">
        <v>732</v>
      </c>
      <c r="H1628" s="251" t="s">
        <v>10161</v>
      </c>
      <c r="I1628" s="257" t="str">
        <f t="shared" si="101"/>
        <v>-00002</v>
      </c>
      <c r="J1628" s="251">
        <v>2</v>
      </c>
      <c r="K1628" s="251">
        <v>2</v>
      </c>
      <c r="M1628" s="251" t="s">
        <v>10007</v>
      </c>
      <c r="N1628" s="251" t="s">
        <v>11485</v>
      </c>
      <c r="O1628" s="251">
        <v>2</v>
      </c>
      <c r="Q1628" s="251" t="s">
        <v>11880</v>
      </c>
      <c r="R1628" s="251" t="s">
        <v>9960</v>
      </c>
      <c r="S1628" s="252" t="s">
        <v>731</v>
      </c>
      <c r="T1628" s="251" t="str">
        <f t="shared" si="102"/>
        <v>I0306153525620K070</v>
      </c>
      <c r="W1628" s="251" t="str">
        <f t="shared" si="103"/>
        <v>I030615352562-0K070</v>
      </c>
    </row>
    <row r="1629" spans="1:23" x14ac:dyDescent="0.3">
      <c r="A1629" s="256" t="str">
        <f t="shared" si="100"/>
        <v>I0306153-525630K010-00001</v>
      </c>
      <c r="B1629" s="251" t="s">
        <v>11882</v>
      </c>
      <c r="C1629" s="251" t="s">
        <v>9954</v>
      </c>
      <c r="D1629" s="251" t="s">
        <v>11881</v>
      </c>
      <c r="E1629" s="251" t="s">
        <v>11202</v>
      </c>
      <c r="F1629" s="251" t="s">
        <v>9962</v>
      </c>
      <c r="G1629" s="251" t="s">
        <v>749</v>
      </c>
      <c r="H1629" s="251" t="s">
        <v>10163</v>
      </c>
      <c r="I1629" s="257" t="str">
        <f t="shared" si="101"/>
        <v>-00001</v>
      </c>
      <c r="J1629" s="251">
        <v>1</v>
      </c>
      <c r="K1629" s="251">
        <v>1</v>
      </c>
      <c r="M1629" s="251" t="s">
        <v>10007</v>
      </c>
      <c r="N1629" s="251" t="s">
        <v>11485</v>
      </c>
      <c r="O1629" s="251">
        <v>1</v>
      </c>
      <c r="Q1629" s="251" t="s">
        <v>11882</v>
      </c>
      <c r="R1629" s="251" t="s">
        <v>9960</v>
      </c>
      <c r="S1629" s="252" t="s">
        <v>748</v>
      </c>
      <c r="T1629" s="251" t="str">
        <f t="shared" si="102"/>
        <v>I0306153525630K010</v>
      </c>
      <c r="W1629" s="251" t="str">
        <f t="shared" si="103"/>
        <v>I030615352563-0K010</v>
      </c>
    </row>
    <row r="1630" spans="1:23" x14ac:dyDescent="0.3">
      <c r="A1630" s="256" t="str">
        <f t="shared" si="100"/>
        <v>I0306153-811100K520-00002</v>
      </c>
      <c r="B1630" s="251" t="s">
        <v>11883</v>
      </c>
      <c r="C1630" s="251" t="s">
        <v>9954</v>
      </c>
      <c r="D1630" s="251" t="s">
        <v>11881</v>
      </c>
      <c r="E1630" s="251" t="s">
        <v>11202</v>
      </c>
      <c r="F1630" s="251" t="s">
        <v>9964</v>
      </c>
      <c r="G1630" s="251" t="s">
        <v>269</v>
      </c>
      <c r="H1630" s="251" t="s">
        <v>3422</v>
      </c>
      <c r="I1630" s="257" t="str">
        <f t="shared" si="101"/>
        <v>-00002</v>
      </c>
      <c r="J1630" s="251">
        <v>2</v>
      </c>
      <c r="K1630" s="251">
        <v>2</v>
      </c>
      <c r="M1630" s="251" t="s">
        <v>9958</v>
      </c>
      <c r="N1630" s="251" t="s">
        <v>11485</v>
      </c>
      <c r="O1630" s="251">
        <v>2</v>
      </c>
      <c r="Q1630" s="251" t="s">
        <v>11883</v>
      </c>
      <c r="R1630" s="251" t="s">
        <v>9960</v>
      </c>
      <c r="S1630" s="252" t="s">
        <v>7</v>
      </c>
      <c r="T1630" s="251" t="str">
        <f t="shared" si="102"/>
        <v>I0306153811100K520</v>
      </c>
      <c r="W1630" s="251" t="str">
        <f t="shared" si="103"/>
        <v>I030615381110-0K520</v>
      </c>
    </row>
    <row r="1631" spans="1:23" x14ac:dyDescent="0.3">
      <c r="A1631" s="256" t="str">
        <f t="shared" si="100"/>
        <v>I0306153-811100K580-00008</v>
      </c>
      <c r="B1631" s="251" t="s">
        <v>11884</v>
      </c>
      <c r="C1631" s="251" t="s">
        <v>9954</v>
      </c>
      <c r="D1631" s="251" t="s">
        <v>11881</v>
      </c>
      <c r="E1631" s="251" t="s">
        <v>11202</v>
      </c>
      <c r="F1631" s="251" t="s">
        <v>9966</v>
      </c>
      <c r="G1631" s="251" t="s">
        <v>429</v>
      </c>
      <c r="H1631" s="251" t="s">
        <v>3422</v>
      </c>
      <c r="I1631" s="257" t="str">
        <f t="shared" si="101"/>
        <v>-00008</v>
      </c>
      <c r="J1631" s="251">
        <v>8</v>
      </c>
      <c r="K1631" s="251">
        <v>8</v>
      </c>
      <c r="M1631" s="251" t="s">
        <v>9958</v>
      </c>
      <c r="N1631" s="251" t="s">
        <v>11485</v>
      </c>
      <c r="O1631" s="251">
        <v>8</v>
      </c>
      <c r="Q1631" s="251" t="s">
        <v>11884</v>
      </c>
      <c r="R1631" s="251" t="s">
        <v>9960</v>
      </c>
      <c r="S1631" s="252" t="s">
        <v>428</v>
      </c>
      <c r="T1631" s="251" t="str">
        <f t="shared" si="102"/>
        <v>I0306153811100K580</v>
      </c>
      <c r="W1631" s="251" t="str">
        <f t="shared" si="103"/>
        <v>I030615381110-0K580</v>
      </c>
    </row>
    <row r="1632" spans="1:23" x14ac:dyDescent="0.3">
      <c r="A1632" s="256" t="str">
        <f t="shared" si="100"/>
        <v>I0306153-811100K590-00001</v>
      </c>
      <c r="B1632" s="251" t="s">
        <v>11885</v>
      </c>
      <c r="C1632" s="251" t="s">
        <v>9954</v>
      </c>
      <c r="D1632" s="251" t="s">
        <v>11881</v>
      </c>
      <c r="E1632" s="251" t="s">
        <v>11202</v>
      </c>
      <c r="F1632" s="251" t="s">
        <v>9968</v>
      </c>
      <c r="G1632" s="251" t="s">
        <v>397</v>
      </c>
      <c r="H1632" s="251" t="s">
        <v>3422</v>
      </c>
      <c r="I1632" s="257" t="str">
        <f t="shared" si="101"/>
        <v>-00001</v>
      </c>
      <c r="J1632" s="251">
        <v>1</v>
      </c>
      <c r="K1632" s="251">
        <v>1</v>
      </c>
      <c r="M1632" s="251" t="s">
        <v>9958</v>
      </c>
      <c r="N1632" s="251" t="s">
        <v>11485</v>
      </c>
      <c r="O1632" s="251">
        <v>1</v>
      </c>
      <c r="Q1632" s="251" t="s">
        <v>11885</v>
      </c>
      <c r="R1632" s="251" t="s">
        <v>9960</v>
      </c>
      <c r="S1632" s="252" t="s">
        <v>396</v>
      </c>
      <c r="T1632" s="251" t="str">
        <f t="shared" si="102"/>
        <v>I0306153811100K590</v>
      </c>
      <c r="W1632" s="251" t="str">
        <f t="shared" si="103"/>
        <v>I030615381110-0K590</v>
      </c>
    </row>
    <row r="1633" spans="1:23" x14ac:dyDescent="0.3">
      <c r="A1633" s="256" t="str">
        <f t="shared" si="100"/>
        <v>I0306153-811300K520-00012</v>
      </c>
      <c r="B1633" s="251" t="s">
        <v>11886</v>
      </c>
      <c r="C1633" s="251" t="s">
        <v>9954</v>
      </c>
      <c r="D1633" s="251" t="s">
        <v>11881</v>
      </c>
      <c r="E1633" s="251" t="s">
        <v>11202</v>
      </c>
      <c r="F1633" s="251" t="s">
        <v>9970</v>
      </c>
      <c r="G1633" s="251" t="s">
        <v>277</v>
      </c>
      <c r="H1633" s="251" t="s">
        <v>5101</v>
      </c>
      <c r="I1633" s="257" t="str">
        <f t="shared" si="101"/>
        <v>-00012</v>
      </c>
      <c r="J1633" s="251">
        <v>12</v>
      </c>
      <c r="K1633" s="251">
        <v>12</v>
      </c>
      <c r="M1633" s="251" t="s">
        <v>9958</v>
      </c>
      <c r="N1633" s="251" t="s">
        <v>11485</v>
      </c>
      <c r="O1633" s="251">
        <v>12</v>
      </c>
      <c r="Q1633" s="251" t="s">
        <v>11886</v>
      </c>
      <c r="R1633" s="251" t="s">
        <v>9960</v>
      </c>
      <c r="S1633" s="252" t="s">
        <v>276</v>
      </c>
      <c r="T1633" s="251" t="str">
        <f t="shared" si="102"/>
        <v>I0306153811300K520</v>
      </c>
      <c r="W1633" s="251" t="str">
        <f t="shared" si="103"/>
        <v>I030615381130-0K520</v>
      </c>
    </row>
    <row r="1634" spans="1:23" x14ac:dyDescent="0.3">
      <c r="A1634" s="256" t="str">
        <f t="shared" si="100"/>
        <v>I0306153-811300K580-00007</v>
      </c>
      <c r="B1634" s="251" t="s">
        <v>11887</v>
      </c>
      <c r="C1634" s="251" t="s">
        <v>9954</v>
      </c>
      <c r="D1634" s="251" t="s">
        <v>11881</v>
      </c>
      <c r="E1634" s="251" t="s">
        <v>11202</v>
      </c>
      <c r="F1634" s="251" t="s">
        <v>9972</v>
      </c>
      <c r="G1634" s="251" t="s">
        <v>434</v>
      </c>
      <c r="H1634" s="251" t="s">
        <v>5101</v>
      </c>
      <c r="I1634" s="257" t="str">
        <f t="shared" si="101"/>
        <v>-00007</v>
      </c>
      <c r="J1634" s="251">
        <v>7</v>
      </c>
      <c r="K1634" s="251">
        <v>7</v>
      </c>
      <c r="M1634" s="251" t="s">
        <v>9958</v>
      </c>
      <c r="N1634" s="251" t="s">
        <v>11485</v>
      </c>
      <c r="O1634" s="251">
        <v>7</v>
      </c>
      <c r="Q1634" s="251" t="s">
        <v>11887</v>
      </c>
      <c r="R1634" s="251" t="s">
        <v>9960</v>
      </c>
      <c r="S1634" s="252" t="s">
        <v>433</v>
      </c>
      <c r="T1634" s="251" t="str">
        <f t="shared" si="102"/>
        <v>I0306153811300K580</v>
      </c>
      <c r="W1634" s="251" t="str">
        <f t="shared" si="103"/>
        <v>I030615381130-0K580</v>
      </c>
    </row>
    <row r="1635" spans="1:23" x14ac:dyDescent="0.3">
      <c r="A1635" s="256" t="str">
        <f t="shared" si="100"/>
        <v>I0306153-811300K590-00001</v>
      </c>
      <c r="B1635" s="251" t="s">
        <v>11888</v>
      </c>
      <c r="C1635" s="251" t="s">
        <v>9954</v>
      </c>
      <c r="D1635" s="251" t="s">
        <v>11881</v>
      </c>
      <c r="E1635" s="251" t="s">
        <v>11202</v>
      </c>
      <c r="F1635" s="251" t="s">
        <v>9974</v>
      </c>
      <c r="G1635" s="251" t="s">
        <v>405</v>
      </c>
      <c r="H1635" s="251" t="s">
        <v>5101</v>
      </c>
      <c r="I1635" s="257" t="str">
        <f t="shared" si="101"/>
        <v>-00001</v>
      </c>
      <c r="J1635" s="251">
        <v>1</v>
      </c>
      <c r="K1635" s="251">
        <v>1</v>
      </c>
      <c r="M1635" s="251" t="s">
        <v>9958</v>
      </c>
      <c r="N1635" s="251" t="s">
        <v>11485</v>
      </c>
      <c r="O1635" s="251">
        <v>1</v>
      </c>
      <c r="Q1635" s="251" t="s">
        <v>11888</v>
      </c>
      <c r="R1635" s="251" t="s">
        <v>9960</v>
      </c>
      <c r="S1635" s="252" t="s">
        <v>404</v>
      </c>
      <c r="T1635" s="251" t="str">
        <f t="shared" si="102"/>
        <v>I0306153811300K590</v>
      </c>
      <c r="W1635" s="251" t="str">
        <f t="shared" si="103"/>
        <v>I030615381130-0K590</v>
      </c>
    </row>
    <row r="1636" spans="1:23" x14ac:dyDescent="0.3">
      <c r="A1636" s="256" t="str">
        <f t="shared" si="100"/>
        <v>I0306153-811500K520-00005</v>
      </c>
      <c r="B1636" s="251" t="s">
        <v>11889</v>
      </c>
      <c r="C1636" s="251" t="s">
        <v>9954</v>
      </c>
      <c r="D1636" s="251" t="s">
        <v>11881</v>
      </c>
      <c r="E1636" s="251" t="s">
        <v>11202</v>
      </c>
      <c r="F1636" s="251" t="s">
        <v>9976</v>
      </c>
      <c r="G1636" s="251" t="s">
        <v>280</v>
      </c>
      <c r="H1636" s="251" t="s">
        <v>3429</v>
      </c>
      <c r="I1636" s="257" t="str">
        <f t="shared" si="101"/>
        <v>-00005</v>
      </c>
      <c r="J1636" s="251">
        <v>5</v>
      </c>
      <c r="K1636" s="251">
        <v>5</v>
      </c>
      <c r="M1636" s="251" t="s">
        <v>9958</v>
      </c>
      <c r="N1636" s="251" t="s">
        <v>11485</v>
      </c>
      <c r="O1636" s="251">
        <v>5</v>
      </c>
      <c r="Q1636" s="251" t="s">
        <v>11889</v>
      </c>
      <c r="R1636" s="251" t="s">
        <v>9960</v>
      </c>
      <c r="S1636" s="252" t="s">
        <v>12</v>
      </c>
      <c r="T1636" s="251" t="str">
        <f t="shared" si="102"/>
        <v>I0306153811500K520</v>
      </c>
      <c r="W1636" s="251" t="str">
        <f t="shared" si="103"/>
        <v>I030615381150-0K520</v>
      </c>
    </row>
    <row r="1637" spans="1:23" x14ac:dyDescent="0.3">
      <c r="A1637" s="256" t="str">
        <f t="shared" si="100"/>
        <v>I0306153-811500K580-00006</v>
      </c>
      <c r="B1637" s="251" t="s">
        <v>11890</v>
      </c>
      <c r="C1637" s="251" t="s">
        <v>9954</v>
      </c>
      <c r="D1637" s="251" t="s">
        <v>11881</v>
      </c>
      <c r="E1637" s="251" t="s">
        <v>11202</v>
      </c>
      <c r="F1637" s="251" t="s">
        <v>9978</v>
      </c>
      <c r="G1637" s="251" t="s">
        <v>437</v>
      </c>
      <c r="H1637" s="251" t="s">
        <v>3429</v>
      </c>
      <c r="I1637" s="257" t="str">
        <f t="shared" si="101"/>
        <v>-00006</v>
      </c>
      <c r="J1637" s="251">
        <v>6</v>
      </c>
      <c r="K1637" s="251">
        <v>6</v>
      </c>
      <c r="M1637" s="251" t="s">
        <v>9958</v>
      </c>
      <c r="N1637" s="251" t="s">
        <v>11485</v>
      </c>
      <c r="O1637" s="251">
        <v>6</v>
      </c>
      <c r="Q1637" s="251" t="s">
        <v>11890</v>
      </c>
      <c r="R1637" s="251" t="s">
        <v>9960</v>
      </c>
      <c r="S1637" s="252" t="s">
        <v>436</v>
      </c>
      <c r="T1637" s="251" t="str">
        <f t="shared" si="102"/>
        <v>I0306153811500K580</v>
      </c>
      <c r="W1637" s="251" t="str">
        <f t="shared" si="103"/>
        <v>I030615381150-0K580</v>
      </c>
    </row>
    <row r="1638" spans="1:23" x14ac:dyDescent="0.3">
      <c r="A1638" s="256" t="str">
        <f t="shared" si="100"/>
        <v>I0306153-811500K590-00001</v>
      </c>
      <c r="B1638" s="251" t="s">
        <v>11891</v>
      </c>
      <c r="C1638" s="251" t="s">
        <v>9954</v>
      </c>
      <c r="D1638" s="251" t="s">
        <v>11881</v>
      </c>
      <c r="E1638" s="251" t="s">
        <v>11202</v>
      </c>
      <c r="F1638" s="251" t="s">
        <v>9980</v>
      </c>
      <c r="G1638" s="251" t="s">
        <v>412</v>
      </c>
      <c r="H1638" s="251" t="s">
        <v>3429</v>
      </c>
      <c r="I1638" s="257" t="str">
        <f t="shared" si="101"/>
        <v>-00001</v>
      </c>
      <c r="J1638" s="251">
        <v>1</v>
      </c>
      <c r="K1638" s="251">
        <v>1</v>
      </c>
      <c r="M1638" s="251" t="s">
        <v>9958</v>
      </c>
      <c r="N1638" s="251" t="s">
        <v>11485</v>
      </c>
      <c r="O1638" s="251">
        <v>1</v>
      </c>
      <c r="Q1638" s="251" t="s">
        <v>11891</v>
      </c>
      <c r="R1638" s="251" t="s">
        <v>9960</v>
      </c>
      <c r="S1638" s="252" t="s">
        <v>411</v>
      </c>
      <c r="T1638" s="251" t="str">
        <f t="shared" si="102"/>
        <v>I0306153811500K590</v>
      </c>
      <c r="W1638" s="251" t="str">
        <f t="shared" si="103"/>
        <v>I030615381150-0K590</v>
      </c>
    </row>
    <row r="1639" spans="1:23" x14ac:dyDescent="0.3">
      <c r="A1639" s="256" t="str">
        <f t="shared" si="100"/>
        <v>I0306153-811700K520-00013</v>
      </c>
      <c r="B1639" s="251" t="s">
        <v>11892</v>
      </c>
      <c r="C1639" s="251" t="s">
        <v>9954</v>
      </c>
      <c r="D1639" s="251" t="s">
        <v>11881</v>
      </c>
      <c r="E1639" s="251" t="s">
        <v>11202</v>
      </c>
      <c r="F1639" s="251" t="s">
        <v>9982</v>
      </c>
      <c r="G1639" s="251" t="s">
        <v>285</v>
      </c>
      <c r="H1639" s="251" t="s">
        <v>5102</v>
      </c>
      <c r="I1639" s="257" t="str">
        <f t="shared" si="101"/>
        <v>-00013</v>
      </c>
      <c r="J1639" s="251">
        <v>13</v>
      </c>
      <c r="K1639" s="251">
        <v>13</v>
      </c>
      <c r="M1639" s="251" t="s">
        <v>9958</v>
      </c>
      <c r="N1639" s="251" t="s">
        <v>11485</v>
      </c>
      <c r="O1639" s="251">
        <v>13</v>
      </c>
      <c r="Q1639" s="251" t="s">
        <v>11892</v>
      </c>
      <c r="R1639" s="251" t="s">
        <v>9960</v>
      </c>
      <c r="S1639" s="252" t="s">
        <v>284</v>
      </c>
      <c r="T1639" s="251" t="str">
        <f t="shared" si="102"/>
        <v>I0306153811700K520</v>
      </c>
      <c r="W1639" s="251" t="str">
        <f t="shared" si="103"/>
        <v>I030615381170-0K520</v>
      </c>
    </row>
    <row r="1640" spans="1:23" x14ac:dyDescent="0.3">
      <c r="A1640" s="256" t="str">
        <f t="shared" si="100"/>
        <v>I0306153-811700K580-00009</v>
      </c>
      <c r="B1640" s="251" t="s">
        <v>11893</v>
      </c>
      <c r="C1640" s="251" t="s">
        <v>9954</v>
      </c>
      <c r="D1640" s="251" t="s">
        <v>11881</v>
      </c>
      <c r="E1640" s="251" t="s">
        <v>11202</v>
      </c>
      <c r="F1640" s="251" t="s">
        <v>9984</v>
      </c>
      <c r="G1640" s="251" t="s">
        <v>442</v>
      </c>
      <c r="H1640" s="251" t="s">
        <v>5102</v>
      </c>
      <c r="I1640" s="257" t="str">
        <f t="shared" si="101"/>
        <v>-00009</v>
      </c>
      <c r="J1640" s="251">
        <v>9</v>
      </c>
      <c r="K1640" s="251">
        <v>9</v>
      </c>
      <c r="M1640" s="251" t="s">
        <v>9958</v>
      </c>
      <c r="N1640" s="251" t="s">
        <v>11485</v>
      </c>
      <c r="O1640" s="251">
        <v>9</v>
      </c>
      <c r="Q1640" s="251" t="s">
        <v>11893</v>
      </c>
      <c r="R1640" s="251" t="s">
        <v>9960</v>
      </c>
      <c r="S1640" s="252" t="s">
        <v>441</v>
      </c>
      <c r="T1640" s="251" t="str">
        <f t="shared" si="102"/>
        <v>I0306153811700K580</v>
      </c>
      <c r="W1640" s="251" t="str">
        <f t="shared" si="103"/>
        <v>I030615381170-0K580</v>
      </c>
    </row>
    <row r="1641" spans="1:23" x14ac:dyDescent="0.3">
      <c r="A1641" s="256" t="str">
        <f t="shared" si="100"/>
        <v>I0306153-815500K210-00009</v>
      </c>
      <c r="B1641" s="251" t="s">
        <v>11894</v>
      </c>
      <c r="C1641" s="251" t="s">
        <v>9954</v>
      </c>
      <c r="D1641" s="251" t="s">
        <v>11881</v>
      </c>
      <c r="E1641" s="251" t="s">
        <v>11202</v>
      </c>
      <c r="F1641" s="251" t="s">
        <v>9986</v>
      </c>
      <c r="G1641" s="251" t="s">
        <v>654</v>
      </c>
      <c r="H1641" s="251" t="s">
        <v>5202</v>
      </c>
      <c r="I1641" s="257" t="str">
        <f t="shared" si="101"/>
        <v>-00009</v>
      </c>
      <c r="J1641" s="251">
        <v>9</v>
      </c>
      <c r="K1641" s="251">
        <v>9</v>
      </c>
      <c r="M1641" s="251" t="s">
        <v>9958</v>
      </c>
      <c r="N1641" s="251" t="s">
        <v>11485</v>
      </c>
      <c r="O1641" s="251">
        <v>9</v>
      </c>
      <c r="Q1641" s="251" t="s">
        <v>11894</v>
      </c>
      <c r="R1641" s="251" t="s">
        <v>9960</v>
      </c>
      <c r="S1641" s="252" t="s">
        <v>653</v>
      </c>
      <c r="T1641" s="251" t="str">
        <f t="shared" si="102"/>
        <v>I0306153815500K210</v>
      </c>
      <c r="W1641" s="251" t="str">
        <f t="shared" si="103"/>
        <v>I030615381550-0K210</v>
      </c>
    </row>
    <row r="1642" spans="1:23" x14ac:dyDescent="0.3">
      <c r="A1642" s="256" t="str">
        <f t="shared" si="100"/>
        <v>I0306153-815500K240-00005</v>
      </c>
      <c r="B1642" s="251" t="s">
        <v>11895</v>
      </c>
      <c r="C1642" s="251" t="s">
        <v>9954</v>
      </c>
      <c r="D1642" s="251" t="s">
        <v>11881</v>
      </c>
      <c r="E1642" s="251" t="s">
        <v>11202</v>
      </c>
      <c r="F1642" s="251" t="s">
        <v>9988</v>
      </c>
      <c r="G1642" s="251" t="s">
        <v>727</v>
      </c>
      <c r="H1642" s="251" t="s">
        <v>5202</v>
      </c>
      <c r="I1642" s="257" t="str">
        <f t="shared" si="101"/>
        <v>-00005</v>
      </c>
      <c r="J1642" s="251">
        <v>5</v>
      </c>
      <c r="K1642" s="251">
        <v>5</v>
      </c>
      <c r="M1642" s="251" t="s">
        <v>9958</v>
      </c>
      <c r="N1642" s="251" t="s">
        <v>11485</v>
      </c>
      <c r="O1642" s="251">
        <v>5</v>
      </c>
      <c r="Q1642" s="251" t="s">
        <v>11895</v>
      </c>
      <c r="R1642" s="251" t="s">
        <v>9960</v>
      </c>
      <c r="S1642" s="252" t="s">
        <v>726</v>
      </c>
      <c r="T1642" s="251" t="str">
        <f t="shared" si="102"/>
        <v>I0306153815500K240</v>
      </c>
      <c r="W1642" s="251" t="str">
        <f t="shared" si="103"/>
        <v>I030615381550-0K240</v>
      </c>
    </row>
    <row r="1643" spans="1:23" x14ac:dyDescent="0.3">
      <c r="A1643" s="256" t="str">
        <f t="shared" si="100"/>
        <v>I0306153-815510K240-00005</v>
      </c>
      <c r="B1643" s="251" t="s">
        <v>11896</v>
      </c>
      <c r="C1643" s="251" t="s">
        <v>9954</v>
      </c>
      <c r="D1643" s="251" t="s">
        <v>11881</v>
      </c>
      <c r="E1643" s="251" t="s">
        <v>11202</v>
      </c>
      <c r="F1643" s="251" t="s">
        <v>9990</v>
      </c>
      <c r="G1643" s="251" t="s">
        <v>740</v>
      </c>
      <c r="H1643" s="251" t="s">
        <v>3436</v>
      </c>
      <c r="I1643" s="257" t="str">
        <f t="shared" si="101"/>
        <v>-00005</v>
      </c>
      <c r="J1643" s="251">
        <v>5</v>
      </c>
      <c r="K1643" s="251">
        <v>5</v>
      </c>
      <c r="M1643" s="251" t="s">
        <v>9958</v>
      </c>
      <c r="N1643" s="251" t="s">
        <v>11485</v>
      </c>
      <c r="O1643" s="251">
        <v>5</v>
      </c>
      <c r="Q1643" s="251" t="s">
        <v>11896</v>
      </c>
      <c r="R1643" s="251" t="s">
        <v>9960</v>
      </c>
      <c r="S1643" s="252" t="s">
        <v>9</v>
      </c>
      <c r="T1643" s="251" t="str">
        <f t="shared" si="102"/>
        <v>I0306153815510K240</v>
      </c>
      <c r="W1643" s="251" t="str">
        <f t="shared" si="103"/>
        <v>I030615381551-0K240</v>
      </c>
    </row>
    <row r="1644" spans="1:23" x14ac:dyDescent="0.3">
      <c r="A1644" s="256" t="str">
        <f t="shared" si="100"/>
        <v>I0306153-815600K210-00004</v>
      </c>
      <c r="B1644" s="251" t="s">
        <v>11897</v>
      </c>
      <c r="C1644" s="251" t="s">
        <v>9954</v>
      </c>
      <c r="D1644" s="251" t="s">
        <v>11881</v>
      </c>
      <c r="E1644" s="251" t="s">
        <v>11202</v>
      </c>
      <c r="F1644" s="251" t="s">
        <v>9992</v>
      </c>
      <c r="G1644" s="251" t="s">
        <v>670</v>
      </c>
      <c r="H1644" s="251" t="s">
        <v>5204</v>
      </c>
      <c r="I1644" s="257" t="str">
        <f t="shared" si="101"/>
        <v>-00004</v>
      </c>
      <c r="J1644" s="251">
        <v>4</v>
      </c>
      <c r="K1644" s="251">
        <v>4</v>
      </c>
      <c r="M1644" s="251" t="s">
        <v>9958</v>
      </c>
      <c r="N1644" s="251" t="s">
        <v>11485</v>
      </c>
      <c r="O1644" s="251">
        <v>4</v>
      </c>
      <c r="Q1644" s="251" t="s">
        <v>11897</v>
      </c>
      <c r="R1644" s="251" t="s">
        <v>9960</v>
      </c>
      <c r="S1644" s="252" t="s">
        <v>13</v>
      </c>
      <c r="T1644" s="251" t="str">
        <f t="shared" si="102"/>
        <v>I0306153815600K210</v>
      </c>
      <c r="W1644" s="251" t="str">
        <f t="shared" si="103"/>
        <v>I030615381560-0K210</v>
      </c>
    </row>
    <row r="1645" spans="1:23" x14ac:dyDescent="0.3">
      <c r="A1645" s="256" t="str">
        <f t="shared" si="100"/>
        <v>I0306153-815600K240-00003</v>
      </c>
      <c r="B1645" s="251" t="s">
        <v>11898</v>
      </c>
      <c r="C1645" s="251" t="s">
        <v>9954</v>
      </c>
      <c r="D1645" s="251" t="s">
        <v>11881</v>
      </c>
      <c r="E1645" s="251" t="s">
        <v>11202</v>
      </c>
      <c r="F1645" s="251" t="s">
        <v>9995</v>
      </c>
      <c r="G1645" s="251" t="s">
        <v>744</v>
      </c>
      <c r="H1645" s="251" t="s">
        <v>5204</v>
      </c>
      <c r="I1645" s="257" t="str">
        <f t="shared" si="101"/>
        <v>-00003</v>
      </c>
      <c r="J1645" s="251">
        <v>3</v>
      </c>
      <c r="K1645" s="251">
        <v>3</v>
      </c>
      <c r="M1645" s="251" t="s">
        <v>9958</v>
      </c>
      <c r="N1645" s="251" t="s">
        <v>11485</v>
      </c>
      <c r="O1645" s="251">
        <v>3</v>
      </c>
      <c r="Q1645" s="251" t="s">
        <v>11898</v>
      </c>
      <c r="R1645" s="251" t="s">
        <v>9960</v>
      </c>
      <c r="S1645" s="252" t="s">
        <v>743</v>
      </c>
      <c r="T1645" s="251" t="str">
        <f t="shared" si="102"/>
        <v>I0306153815600K240</v>
      </c>
      <c r="W1645" s="251" t="str">
        <f t="shared" si="103"/>
        <v>I030615381560-0K240</v>
      </c>
    </row>
    <row r="1646" spans="1:23" x14ac:dyDescent="0.3">
      <c r="A1646" s="256" t="str">
        <f t="shared" si="100"/>
        <v>I0306153-815600K590-00001</v>
      </c>
      <c r="B1646" s="251" t="s">
        <v>11899</v>
      </c>
      <c r="C1646" s="251" t="s">
        <v>9954</v>
      </c>
      <c r="D1646" s="251" t="s">
        <v>11881</v>
      </c>
      <c r="E1646" s="251" t="s">
        <v>11202</v>
      </c>
      <c r="F1646" s="251" t="s">
        <v>9997</v>
      </c>
      <c r="G1646" s="251" t="s">
        <v>3386</v>
      </c>
      <c r="H1646" s="251" t="s">
        <v>5204</v>
      </c>
      <c r="I1646" s="257" t="str">
        <f t="shared" si="101"/>
        <v>-00001</v>
      </c>
      <c r="J1646" s="251">
        <v>1</v>
      </c>
      <c r="K1646" s="251">
        <v>1</v>
      </c>
      <c r="M1646" s="251" t="s">
        <v>9958</v>
      </c>
      <c r="N1646" s="251" t="s">
        <v>11485</v>
      </c>
      <c r="O1646" s="251">
        <v>1</v>
      </c>
      <c r="Q1646" s="251" t="s">
        <v>11899</v>
      </c>
      <c r="R1646" s="251" t="s">
        <v>9960</v>
      </c>
      <c r="S1646" s="252" t="s">
        <v>3370</v>
      </c>
      <c r="T1646" s="251" t="str">
        <f t="shared" si="102"/>
        <v>I0306153815600K590</v>
      </c>
      <c r="W1646" s="251" t="str">
        <f t="shared" si="103"/>
        <v>I030615381560-0K590</v>
      </c>
    </row>
    <row r="1647" spans="1:23" x14ac:dyDescent="0.3">
      <c r="A1647" s="256" t="str">
        <f t="shared" si="100"/>
        <v>I0306153-815610K240-00002</v>
      </c>
      <c r="B1647" s="251" t="s">
        <v>11900</v>
      </c>
      <c r="C1647" s="251" t="s">
        <v>9954</v>
      </c>
      <c r="D1647" s="251" t="s">
        <v>11881</v>
      </c>
      <c r="E1647" s="251" t="s">
        <v>11202</v>
      </c>
      <c r="F1647" s="251" t="s">
        <v>10000</v>
      </c>
      <c r="G1647" s="251" t="s">
        <v>753</v>
      </c>
      <c r="H1647" s="251" t="s">
        <v>3443</v>
      </c>
      <c r="I1647" s="257" t="str">
        <f t="shared" si="101"/>
        <v>-00002</v>
      </c>
      <c r="J1647" s="251">
        <v>2</v>
      </c>
      <c r="K1647" s="251">
        <v>2</v>
      </c>
      <c r="M1647" s="251" t="s">
        <v>9958</v>
      </c>
      <c r="N1647" s="251" t="s">
        <v>11485</v>
      </c>
      <c r="O1647" s="251">
        <v>2</v>
      </c>
      <c r="Q1647" s="251" t="s">
        <v>11900</v>
      </c>
      <c r="R1647" s="251" t="s">
        <v>9960</v>
      </c>
      <c r="S1647" s="252" t="s">
        <v>10</v>
      </c>
      <c r="T1647" s="251" t="str">
        <f t="shared" si="102"/>
        <v>I0306153815610K240</v>
      </c>
      <c r="W1647" s="251" t="str">
        <f t="shared" si="103"/>
        <v>I030615381561-0K240</v>
      </c>
    </row>
    <row r="1648" spans="1:23" x14ac:dyDescent="0.3">
      <c r="A1648" s="256" t="str">
        <f t="shared" si="100"/>
        <v>I0306153-815800K050-00002</v>
      </c>
      <c r="B1648" s="251" t="s">
        <v>11901</v>
      </c>
      <c r="C1648" s="251" t="s">
        <v>9954</v>
      </c>
      <c r="D1648" s="251" t="s">
        <v>11881</v>
      </c>
      <c r="E1648" s="251" t="s">
        <v>11202</v>
      </c>
      <c r="F1648" s="251" t="s">
        <v>10002</v>
      </c>
      <c r="G1648" s="251" t="s">
        <v>756</v>
      </c>
      <c r="H1648" s="251" t="s">
        <v>758</v>
      </c>
      <c r="I1648" s="257" t="str">
        <f t="shared" si="101"/>
        <v>-00002</v>
      </c>
      <c r="J1648" s="251">
        <v>2</v>
      </c>
      <c r="K1648" s="251">
        <v>2</v>
      </c>
      <c r="M1648" s="251" t="s">
        <v>9958</v>
      </c>
      <c r="N1648" s="251" t="s">
        <v>11485</v>
      </c>
      <c r="O1648" s="251">
        <v>2</v>
      </c>
      <c r="Q1648" s="251" t="s">
        <v>11901</v>
      </c>
      <c r="R1648" s="251" t="s">
        <v>9960</v>
      </c>
      <c r="S1648" s="252" t="s">
        <v>6</v>
      </c>
      <c r="T1648" s="251" t="str">
        <f t="shared" si="102"/>
        <v>I0306153815800K050</v>
      </c>
      <c r="W1648" s="251" t="str">
        <f t="shared" si="103"/>
        <v>I030615381580-0K050</v>
      </c>
    </row>
    <row r="1649" spans="1:23" x14ac:dyDescent="0.3">
      <c r="A1649" s="256" t="str">
        <f t="shared" si="100"/>
        <v>I0306153-815810K050-00001</v>
      </c>
      <c r="B1649" s="251" t="s">
        <v>11902</v>
      </c>
      <c r="C1649" s="251" t="s">
        <v>9954</v>
      </c>
      <c r="D1649" s="251" t="s">
        <v>11881</v>
      </c>
      <c r="E1649" s="251" t="s">
        <v>11202</v>
      </c>
      <c r="F1649" s="251" t="s">
        <v>10005</v>
      </c>
      <c r="G1649" s="251" t="s">
        <v>763</v>
      </c>
      <c r="H1649" s="251" t="s">
        <v>5218</v>
      </c>
      <c r="I1649" s="257" t="str">
        <f t="shared" si="101"/>
        <v>-00001</v>
      </c>
      <c r="J1649" s="251">
        <v>1</v>
      </c>
      <c r="K1649" s="251">
        <v>1</v>
      </c>
      <c r="M1649" s="251" t="s">
        <v>9958</v>
      </c>
      <c r="N1649" s="251" t="s">
        <v>11485</v>
      </c>
      <c r="O1649" s="251">
        <v>1</v>
      </c>
      <c r="Q1649" s="251" t="s">
        <v>11902</v>
      </c>
      <c r="R1649" s="251" t="s">
        <v>9960</v>
      </c>
      <c r="S1649" s="252" t="s">
        <v>762</v>
      </c>
      <c r="T1649" s="251" t="str">
        <f t="shared" si="102"/>
        <v>I0306153815810K050</v>
      </c>
      <c r="W1649" s="251" t="str">
        <f t="shared" si="103"/>
        <v>I030615381581-0K050</v>
      </c>
    </row>
    <row r="1650" spans="1:23" x14ac:dyDescent="0.3">
      <c r="A1650" s="256" t="str">
        <f t="shared" si="100"/>
        <v>I0306153-815900K050-00002</v>
      </c>
      <c r="B1650" s="251" t="s">
        <v>11903</v>
      </c>
      <c r="C1650" s="251" t="s">
        <v>9954</v>
      </c>
      <c r="D1650" s="251" t="s">
        <v>11881</v>
      </c>
      <c r="E1650" s="251" t="s">
        <v>11202</v>
      </c>
      <c r="F1650" s="251" t="s">
        <v>10009</v>
      </c>
      <c r="G1650" s="251" t="s">
        <v>767</v>
      </c>
      <c r="H1650" s="251" t="s">
        <v>770</v>
      </c>
      <c r="I1650" s="257" t="str">
        <f t="shared" si="101"/>
        <v>-00002</v>
      </c>
      <c r="J1650" s="251">
        <v>2</v>
      </c>
      <c r="K1650" s="251">
        <v>2</v>
      </c>
      <c r="M1650" s="251" t="s">
        <v>9958</v>
      </c>
      <c r="N1650" s="251" t="s">
        <v>11485</v>
      </c>
      <c r="O1650" s="251">
        <v>2</v>
      </c>
      <c r="Q1650" s="251" t="s">
        <v>11903</v>
      </c>
      <c r="R1650" s="251" t="s">
        <v>9960</v>
      </c>
      <c r="S1650" s="252" t="s">
        <v>766</v>
      </c>
      <c r="T1650" s="251" t="str">
        <f t="shared" si="102"/>
        <v>I0306153815900K050</v>
      </c>
      <c r="W1650" s="251" t="str">
        <f t="shared" si="103"/>
        <v>I030615381590-0K050</v>
      </c>
    </row>
    <row r="1651" spans="1:23" x14ac:dyDescent="0.3">
      <c r="A1651" s="256" t="str">
        <f t="shared" si="100"/>
        <v>I0306153-815900K260-00001</v>
      </c>
      <c r="B1651" s="251" t="s">
        <v>11904</v>
      </c>
      <c r="C1651" s="251" t="s">
        <v>9954</v>
      </c>
      <c r="D1651" s="251" t="s">
        <v>11881</v>
      </c>
      <c r="E1651" s="251" t="s">
        <v>11202</v>
      </c>
      <c r="F1651" s="251" t="s">
        <v>10012</v>
      </c>
      <c r="G1651" s="251" t="s">
        <v>3388</v>
      </c>
      <c r="H1651" s="251" t="s">
        <v>770</v>
      </c>
      <c r="I1651" s="257" t="str">
        <f t="shared" si="101"/>
        <v>-00001</v>
      </c>
      <c r="J1651" s="251">
        <v>1</v>
      </c>
      <c r="K1651" s="251">
        <v>1</v>
      </c>
      <c r="M1651" s="251" t="s">
        <v>9993</v>
      </c>
      <c r="N1651" s="251" t="s">
        <v>11485</v>
      </c>
      <c r="O1651" s="251">
        <v>1</v>
      </c>
      <c r="Q1651" s="251" t="s">
        <v>11904</v>
      </c>
      <c r="R1651" s="251" t="s">
        <v>9960</v>
      </c>
      <c r="S1651" s="252" t="s">
        <v>3377</v>
      </c>
      <c r="T1651" s="251" t="str">
        <f t="shared" si="102"/>
        <v>I0306153815900K260</v>
      </c>
      <c r="W1651" s="251" t="str">
        <f t="shared" si="103"/>
        <v>I030615381590-0K260</v>
      </c>
    </row>
    <row r="1652" spans="1:23" x14ac:dyDescent="0.3">
      <c r="A1652" s="256" t="str">
        <f t="shared" si="100"/>
        <v>I0306153-815910K050-00007</v>
      </c>
      <c r="B1652" s="251" t="s">
        <v>11905</v>
      </c>
      <c r="C1652" s="251" t="s">
        <v>9954</v>
      </c>
      <c r="D1652" s="251" t="s">
        <v>11881</v>
      </c>
      <c r="E1652" s="251" t="s">
        <v>11202</v>
      </c>
      <c r="F1652" s="251" t="s">
        <v>10188</v>
      </c>
      <c r="G1652" s="251" t="s">
        <v>777</v>
      </c>
      <c r="H1652" s="251" t="s">
        <v>5219</v>
      </c>
      <c r="I1652" s="257" t="str">
        <f t="shared" si="101"/>
        <v>-00007</v>
      </c>
      <c r="J1652" s="251">
        <v>7</v>
      </c>
      <c r="K1652" s="251">
        <v>7</v>
      </c>
      <c r="M1652" s="251" t="s">
        <v>9958</v>
      </c>
      <c r="N1652" s="251" t="s">
        <v>11485</v>
      </c>
      <c r="O1652" s="251">
        <v>7</v>
      </c>
      <c r="Q1652" s="251" t="s">
        <v>11905</v>
      </c>
      <c r="R1652" s="251" t="s">
        <v>9960</v>
      </c>
      <c r="S1652" s="252" t="s">
        <v>776</v>
      </c>
      <c r="T1652" s="251" t="str">
        <f t="shared" si="102"/>
        <v>I0306153815910K050</v>
      </c>
      <c r="W1652" s="251" t="str">
        <f t="shared" si="103"/>
        <v>I030615381591-0K050</v>
      </c>
    </row>
    <row r="1653" spans="1:23" x14ac:dyDescent="0.3">
      <c r="A1653" s="256" t="str">
        <f t="shared" si="100"/>
        <v>I0306153-9008081116-00001</v>
      </c>
      <c r="B1653" s="251" t="s">
        <v>11906</v>
      </c>
      <c r="C1653" s="251" t="s">
        <v>9954</v>
      </c>
      <c r="D1653" s="251" t="s">
        <v>11881</v>
      </c>
      <c r="E1653" s="251" t="s">
        <v>11202</v>
      </c>
      <c r="F1653" s="251" t="s">
        <v>10190</v>
      </c>
      <c r="G1653" s="251" t="s">
        <v>934</v>
      </c>
      <c r="H1653" s="251" t="s">
        <v>3393</v>
      </c>
      <c r="I1653" s="257" t="str">
        <f t="shared" si="101"/>
        <v>-00001</v>
      </c>
      <c r="J1653" s="251">
        <v>1</v>
      </c>
      <c r="K1653" s="251">
        <v>1</v>
      </c>
      <c r="M1653" s="251" t="s">
        <v>10007</v>
      </c>
      <c r="N1653" s="251" t="s">
        <v>11485</v>
      </c>
      <c r="O1653" s="251">
        <v>1</v>
      </c>
      <c r="Q1653" s="251" t="s">
        <v>11906</v>
      </c>
      <c r="R1653" s="251" t="s">
        <v>9960</v>
      </c>
      <c r="S1653" s="252">
        <v>9008081116</v>
      </c>
      <c r="T1653" s="251" t="str">
        <f t="shared" si="102"/>
        <v>I03061539008081116</v>
      </c>
      <c r="W1653" s="251" t="str">
        <f t="shared" si="103"/>
        <v>I030615390080-81116</v>
      </c>
    </row>
    <row r="1654" spans="1:23" x14ac:dyDescent="0.3">
      <c r="A1654" s="256" t="str">
        <f t="shared" si="100"/>
        <v>I0306153-9098113087-00006</v>
      </c>
      <c r="B1654" s="251" t="s">
        <v>11907</v>
      </c>
      <c r="C1654" s="251" t="s">
        <v>9954</v>
      </c>
      <c r="D1654" s="251" t="s">
        <v>11881</v>
      </c>
      <c r="E1654" s="251" t="s">
        <v>11202</v>
      </c>
      <c r="F1654" s="251" t="s">
        <v>10192</v>
      </c>
      <c r="G1654" s="251" t="s">
        <v>939</v>
      </c>
      <c r="H1654" s="251" t="s">
        <v>3393</v>
      </c>
      <c r="I1654" s="257" t="str">
        <f t="shared" si="101"/>
        <v>-00006</v>
      </c>
      <c r="J1654" s="251">
        <v>6</v>
      </c>
      <c r="K1654" s="251">
        <v>6</v>
      </c>
      <c r="M1654" s="251" t="s">
        <v>10003</v>
      </c>
      <c r="N1654" s="251" t="s">
        <v>11485</v>
      </c>
      <c r="O1654" s="251">
        <v>6</v>
      </c>
      <c r="Q1654" s="251" t="s">
        <v>11907</v>
      </c>
      <c r="R1654" s="251" t="s">
        <v>9960</v>
      </c>
      <c r="S1654" s="252">
        <v>9098113087</v>
      </c>
      <c r="T1654" s="251" t="str">
        <f t="shared" si="102"/>
        <v>I03061539098113087</v>
      </c>
      <c r="W1654" s="251" t="str">
        <f t="shared" si="103"/>
        <v>I030615390981-13087</v>
      </c>
    </row>
    <row r="1655" spans="1:23" x14ac:dyDescent="0.3">
      <c r="A1655" s="256" t="str">
        <f t="shared" si="100"/>
        <v>I0306153-9098122003-00006</v>
      </c>
      <c r="B1655" s="251" t="s">
        <v>11908</v>
      </c>
      <c r="C1655" s="251" t="s">
        <v>9954</v>
      </c>
      <c r="D1655" s="251" t="s">
        <v>11881</v>
      </c>
      <c r="E1655" s="251" t="s">
        <v>11202</v>
      </c>
      <c r="F1655" s="251" t="s">
        <v>10194</v>
      </c>
      <c r="G1655" s="251" t="s">
        <v>926</v>
      </c>
      <c r="H1655" s="251" t="s">
        <v>1564</v>
      </c>
      <c r="I1655" s="257" t="str">
        <f t="shared" si="101"/>
        <v>-00006</v>
      </c>
      <c r="J1655" s="251">
        <v>6</v>
      </c>
      <c r="K1655" s="251">
        <v>6</v>
      </c>
      <c r="M1655" s="251" t="s">
        <v>10003</v>
      </c>
      <c r="N1655" s="251" t="s">
        <v>11485</v>
      </c>
      <c r="O1655" s="251">
        <v>6</v>
      </c>
      <c r="Q1655" s="251" t="s">
        <v>11908</v>
      </c>
      <c r="R1655" s="251" t="s">
        <v>9960</v>
      </c>
      <c r="S1655" s="252">
        <v>9098122003</v>
      </c>
      <c r="T1655" s="251" t="str">
        <f t="shared" si="102"/>
        <v>I03061539098122003</v>
      </c>
      <c r="W1655" s="251" t="str">
        <f t="shared" si="103"/>
        <v>I030615390981-22003</v>
      </c>
    </row>
    <row r="1656" spans="1:23" x14ac:dyDescent="0.3">
      <c r="A1656" s="256" t="str">
        <f t="shared" si="100"/>
        <v>I0306153-9913212050-00165</v>
      </c>
      <c r="B1656" s="251" t="s">
        <v>11909</v>
      </c>
      <c r="C1656" s="251" t="s">
        <v>9954</v>
      </c>
      <c r="D1656" s="251" t="s">
        <v>11881</v>
      </c>
      <c r="E1656" s="251" t="s">
        <v>11202</v>
      </c>
      <c r="F1656" s="251" t="s">
        <v>10196</v>
      </c>
      <c r="G1656" s="251" t="s">
        <v>946</v>
      </c>
      <c r="H1656" s="251" t="s">
        <v>10010</v>
      </c>
      <c r="I1656" s="257" t="str">
        <f t="shared" si="101"/>
        <v>-00165</v>
      </c>
      <c r="J1656" s="251">
        <v>165</v>
      </c>
      <c r="K1656" s="251">
        <v>165</v>
      </c>
      <c r="M1656" s="251" t="s">
        <v>10007</v>
      </c>
      <c r="N1656" s="251" t="s">
        <v>11485</v>
      </c>
      <c r="O1656" s="251">
        <v>165</v>
      </c>
      <c r="Q1656" s="251" t="s">
        <v>11909</v>
      </c>
      <c r="R1656" s="251" t="s">
        <v>9960</v>
      </c>
      <c r="S1656" s="252">
        <v>9913212050</v>
      </c>
      <c r="T1656" s="251" t="str">
        <f t="shared" si="102"/>
        <v>I03061539913212050</v>
      </c>
      <c r="W1656" s="251" t="str">
        <f t="shared" si="103"/>
        <v>I030615399132-12050</v>
      </c>
    </row>
    <row r="1657" spans="1:23" x14ac:dyDescent="0.3">
      <c r="A1657" s="256" t="str">
        <f t="shared" si="100"/>
        <v>I0306153-9913221210-00036</v>
      </c>
      <c r="B1657" s="251" t="s">
        <v>11910</v>
      </c>
      <c r="C1657" s="251" t="s">
        <v>9954</v>
      </c>
      <c r="D1657" s="251" t="s">
        <v>11881</v>
      </c>
      <c r="E1657" s="251" t="s">
        <v>11202</v>
      </c>
      <c r="F1657" s="251" t="s">
        <v>10198</v>
      </c>
      <c r="G1657" s="251" t="s">
        <v>916</v>
      </c>
      <c r="H1657" s="251" t="s">
        <v>10013</v>
      </c>
      <c r="I1657" s="257" t="str">
        <f t="shared" si="101"/>
        <v>-00036</v>
      </c>
      <c r="J1657" s="251">
        <v>36</v>
      </c>
      <c r="K1657" s="251">
        <v>36</v>
      </c>
      <c r="M1657" s="251" t="s">
        <v>10007</v>
      </c>
      <c r="N1657" s="251" t="s">
        <v>11485</v>
      </c>
      <c r="O1657" s="251">
        <v>36</v>
      </c>
      <c r="Q1657" s="251" t="s">
        <v>11910</v>
      </c>
      <c r="R1657" s="251" t="s">
        <v>9960</v>
      </c>
      <c r="S1657" s="252">
        <v>9913221210</v>
      </c>
      <c r="T1657" s="251" t="str">
        <f t="shared" si="102"/>
        <v>I03061539913221210</v>
      </c>
      <c r="W1657" s="251" t="str">
        <f t="shared" si="103"/>
        <v>I030615399132-21210</v>
      </c>
    </row>
    <row r="1658" spans="1:23" x14ac:dyDescent="0.3">
      <c r="A1658" s="256" t="str">
        <f t="shared" si="100"/>
        <v>I0306154-811300K591-00002</v>
      </c>
      <c r="B1658" s="251" t="s">
        <v>11911</v>
      </c>
      <c r="C1658" s="251" t="s">
        <v>9954</v>
      </c>
      <c r="D1658" s="251" t="s">
        <v>11912</v>
      </c>
      <c r="E1658" s="251" t="s">
        <v>11202</v>
      </c>
      <c r="F1658" s="251" t="s">
        <v>9957</v>
      </c>
      <c r="G1658" s="251" t="s">
        <v>408</v>
      </c>
      <c r="H1658" s="251" t="s">
        <v>5101</v>
      </c>
      <c r="I1658" s="257" t="str">
        <f t="shared" si="101"/>
        <v>-00002</v>
      </c>
      <c r="J1658" s="251">
        <v>2</v>
      </c>
      <c r="K1658" s="251">
        <v>2</v>
      </c>
      <c r="M1658" s="251" t="s">
        <v>9958</v>
      </c>
      <c r="N1658" s="251" t="s">
        <v>11632</v>
      </c>
      <c r="O1658" s="251">
        <v>2</v>
      </c>
      <c r="Q1658" s="251" t="s">
        <v>11911</v>
      </c>
      <c r="R1658" s="251" t="s">
        <v>10017</v>
      </c>
      <c r="S1658" s="252" t="s">
        <v>407</v>
      </c>
      <c r="T1658" s="251" t="str">
        <f t="shared" si="102"/>
        <v>I0306154811300K591</v>
      </c>
      <c r="W1658" s="251" t="str">
        <f t="shared" si="103"/>
        <v>I030615481130-0K591</v>
      </c>
    </row>
    <row r="1659" spans="1:23" x14ac:dyDescent="0.3">
      <c r="A1659" s="256" t="str">
        <f t="shared" si="100"/>
        <v>I0306154-811300KF21-00001</v>
      </c>
      <c r="B1659" s="251" t="s">
        <v>11913</v>
      </c>
      <c r="C1659" s="251" t="s">
        <v>9954</v>
      </c>
      <c r="D1659" s="251" t="s">
        <v>11912</v>
      </c>
      <c r="E1659" s="251" t="s">
        <v>11202</v>
      </c>
      <c r="F1659" s="251" t="s">
        <v>9962</v>
      </c>
      <c r="G1659" s="251" t="s">
        <v>521</v>
      </c>
      <c r="H1659" s="251" t="s">
        <v>5101</v>
      </c>
      <c r="I1659" s="257" t="str">
        <f t="shared" si="101"/>
        <v>-00001</v>
      </c>
      <c r="J1659" s="251">
        <v>1</v>
      </c>
      <c r="K1659" s="251">
        <v>1</v>
      </c>
      <c r="M1659" s="251" t="s">
        <v>9958</v>
      </c>
      <c r="N1659" s="251" t="s">
        <v>11632</v>
      </c>
      <c r="O1659" s="251">
        <v>1</v>
      </c>
      <c r="Q1659" s="251" t="s">
        <v>11913</v>
      </c>
      <c r="R1659" s="251" t="s">
        <v>10017</v>
      </c>
      <c r="S1659" s="252" t="s">
        <v>520</v>
      </c>
      <c r="T1659" s="251" t="str">
        <f t="shared" si="102"/>
        <v>I0306154811300KF21</v>
      </c>
      <c r="W1659" s="251" t="str">
        <f t="shared" si="103"/>
        <v>I030615481130-0KF21</v>
      </c>
    </row>
    <row r="1660" spans="1:23" x14ac:dyDescent="0.3">
      <c r="A1660" s="256" t="str">
        <f t="shared" si="100"/>
        <v>I0306154-811700K591-00001</v>
      </c>
      <c r="B1660" s="251" t="s">
        <v>11914</v>
      </c>
      <c r="C1660" s="251" t="s">
        <v>9954</v>
      </c>
      <c r="D1660" s="251" t="s">
        <v>11912</v>
      </c>
      <c r="E1660" s="251" t="s">
        <v>11202</v>
      </c>
      <c r="F1660" s="251" t="s">
        <v>9964</v>
      </c>
      <c r="G1660" s="251" t="s">
        <v>425</v>
      </c>
      <c r="H1660" s="251" t="s">
        <v>5102</v>
      </c>
      <c r="I1660" s="257" t="str">
        <f t="shared" si="101"/>
        <v>-00001</v>
      </c>
      <c r="J1660" s="251">
        <v>1</v>
      </c>
      <c r="K1660" s="251">
        <v>1</v>
      </c>
      <c r="M1660" s="251" t="s">
        <v>9958</v>
      </c>
      <c r="N1660" s="251" t="s">
        <v>11632</v>
      </c>
      <c r="O1660" s="251">
        <v>1</v>
      </c>
      <c r="Q1660" s="251" t="s">
        <v>11914</v>
      </c>
      <c r="R1660" s="251" t="s">
        <v>10017</v>
      </c>
      <c r="S1660" s="252" t="s">
        <v>424</v>
      </c>
      <c r="T1660" s="251" t="str">
        <f t="shared" si="102"/>
        <v>I0306154811700K591</v>
      </c>
      <c r="W1660" s="251" t="str">
        <f t="shared" si="103"/>
        <v>I030615481170-0K591</v>
      </c>
    </row>
    <row r="1661" spans="1:23" x14ac:dyDescent="0.3">
      <c r="A1661" s="256" t="str">
        <f t="shared" si="100"/>
        <v>I0306155-815510D400-00001</v>
      </c>
      <c r="B1661" s="251" t="s">
        <v>11915</v>
      </c>
      <c r="C1661" s="251" t="s">
        <v>9954</v>
      </c>
      <c r="D1661" s="251" t="s">
        <v>11916</v>
      </c>
      <c r="E1661" s="251" t="s">
        <v>11202</v>
      </c>
      <c r="F1661" s="251" t="s">
        <v>9957</v>
      </c>
      <c r="G1661" s="251" t="s">
        <v>694</v>
      </c>
      <c r="H1661" s="251" t="s">
        <v>5216</v>
      </c>
      <c r="I1661" s="257" t="str">
        <f t="shared" si="101"/>
        <v>-00001</v>
      </c>
      <c r="J1661" s="251">
        <v>1</v>
      </c>
      <c r="K1661" s="251">
        <v>1</v>
      </c>
      <c r="M1661" s="251" t="s">
        <v>9993</v>
      </c>
      <c r="N1661" s="251" t="s">
        <v>10470</v>
      </c>
      <c r="O1661" s="251">
        <v>1</v>
      </c>
      <c r="Q1661" s="251" t="s">
        <v>11915</v>
      </c>
      <c r="R1661" s="251" t="s">
        <v>10028</v>
      </c>
      <c r="S1661" s="252" t="s">
        <v>693</v>
      </c>
      <c r="T1661" s="251" t="str">
        <f t="shared" si="102"/>
        <v>I0306155815510D400</v>
      </c>
      <c r="W1661" s="251" t="str">
        <f t="shared" si="103"/>
        <v>I030615581551-0D400</v>
      </c>
    </row>
    <row r="1662" spans="1:23" x14ac:dyDescent="0.3">
      <c r="A1662" s="256" t="str">
        <f t="shared" si="100"/>
        <v>I0306155-815510D570-00001</v>
      </c>
      <c r="B1662" s="251" t="s">
        <v>11917</v>
      </c>
      <c r="C1662" s="251" t="s">
        <v>9954</v>
      </c>
      <c r="D1662" s="251" t="s">
        <v>11916</v>
      </c>
      <c r="E1662" s="251" t="s">
        <v>11202</v>
      </c>
      <c r="F1662" s="251" t="s">
        <v>9962</v>
      </c>
      <c r="G1662" s="251" t="s">
        <v>715</v>
      </c>
      <c r="H1662" s="251" t="s">
        <v>3436</v>
      </c>
      <c r="I1662" s="257" t="str">
        <f t="shared" si="101"/>
        <v>-00001</v>
      </c>
      <c r="J1662" s="251">
        <v>1</v>
      </c>
      <c r="K1662" s="251">
        <v>1</v>
      </c>
      <c r="M1662" s="251" t="s">
        <v>9958</v>
      </c>
      <c r="N1662" s="251" t="s">
        <v>10470</v>
      </c>
      <c r="O1662" s="251">
        <v>1</v>
      </c>
      <c r="Q1662" s="251" t="s">
        <v>11917</v>
      </c>
      <c r="R1662" s="251" t="s">
        <v>10028</v>
      </c>
      <c r="S1662" s="252" t="s">
        <v>714</v>
      </c>
      <c r="T1662" s="251" t="str">
        <f t="shared" si="102"/>
        <v>I0306155815510D570</v>
      </c>
      <c r="W1662" s="251" t="str">
        <f t="shared" si="103"/>
        <v>I030615581551-0D570</v>
      </c>
    </row>
    <row r="1663" spans="1:23" x14ac:dyDescent="0.3">
      <c r="A1663" s="256" t="str">
        <f t="shared" si="100"/>
        <v>I0306155-815610D570-00002</v>
      </c>
      <c r="B1663" s="251" t="s">
        <v>11918</v>
      </c>
      <c r="C1663" s="251" t="s">
        <v>9954</v>
      </c>
      <c r="D1663" s="251" t="s">
        <v>11916</v>
      </c>
      <c r="E1663" s="251" t="s">
        <v>11202</v>
      </c>
      <c r="F1663" s="251" t="s">
        <v>9964</v>
      </c>
      <c r="G1663" s="251" t="s">
        <v>723</v>
      </c>
      <c r="H1663" s="251" t="s">
        <v>3443</v>
      </c>
      <c r="I1663" s="257" t="str">
        <f t="shared" si="101"/>
        <v>-00002</v>
      </c>
      <c r="J1663" s="251">
        <v>2</v>
      </c>
      <c r="K1663" s="251">
        <v>2</v>
      </c>
      <c r="M1663" s="251" t="s">
        <v>9958</v>
      </c>
      <c r="N1663" s="251" t="s">
        <v>10470</v>
      </c>
      <c r="O1663" s="251">
        <v>2</v>
      </c>
      <c r="Q1663" s="251" t="s">
        <v>11918</v>
      </c>
      <c r="R1663" s="251" t="s">
        <v>10028</v>
      </c>
      <c r="S1663" s="252" t="s">
        <v>722</v>
      </c>
      <c r="T1663" s="251" t="str">
        <f t="shared" si="102"/>
        <v>I0306155815610D570</v>
      </c>
      <c r="W1663" s="251" t="str">
        <f t="shared" si="103"/>
        <v>I030615581561-0D570</v>
      </c>
    </row>
    <row r="1664" spans="1:23" x14ac:dyDescent="0.3">
      <c r="A1664" s="256" t="str">
        <f t="shared" si="100"/>
        <v>I0404570-811100K130-00001</v>
      </c>
      <c r="B1664" s="251" t="s">
        <v>11919</v>
      </c>
      <c r="C1664" s="251" t="s">
        <v>10031</v>
      </c>
      <c r="D1664" s="251" t="s">
        <v>11920</v>
      </c>
      <c r="E1664" s="251" t="s">
        <v>11202</v>
      </c>
      <c r="F1664" s="251" t="s">
        <v>9957</v>
      </c>
      <c r="G1664" s="251" t="s">
        <v>183</v>
      </c>
      <c r="H1664" s="251" t="s">
        <v>3422</v>
      </c>
      <c r="I1664" s="257" t="str">
        <f t="shared" si="101"/>
        <v>-00001</v>
      </c>
      <c r="J1664" s="251">
        <v>1</v>
      </c>
      <c r="K1664" s="251">
        <v>1</v>
      </c>
      <c r="M1664" s="251" t="s">
        <v>9958</v>
      </c>
      <c r="N1664" s="251" t="s">
        <v>11632</v>
      </c>
      <c r="O1664" s="251">
        <v>1</v>
      </c>
      <c r="Q1664" s="251" t="s">
        <v>11919</v>
      </c>
      <c r="R1664" s="251" t="s">
        <v>10017</v>
      </c>
      <c r="S1664" s="252" t="s">
        <v>182</v>
      </c>
      <c r="T1664" s="251" t="str">
        <f t="shared" si="102"/>
        <v>I0404570811100K130</v>
      </c>
      <c r="W1664" s="251" t="str">
        <f t="shared" si="103"/>
        <v>I040457081110-0K130</v>
      </c>
    </row>
    <row r="1665" spans="1:23" x14ac:dyDescent="0.3">
      <c r="A1665" s="256" t="str">
        <f t="shared" si="100"/>
        <v>I0404570-811500K130-00001</v>
      </c>
      <c r="B1665" s="251" t="s">
        <v>11921</v>
      </c>
      <c r="C1665" s="251" t="s">
        <v>10031</v>
      </c>
      <c r="D1665" s="251" t="s">
        <v>11920</v>
      </c>
      <c r="E1665" s="251" t="s">
        <v>11202</v>
      </c>
      <c r="F1665" s="251" t="s">
        <v>9962</v>
      </c>
      <c r="G1665" s="251" t="s">
        <v>191</v>
      </c>
      <c r="H1665" s="251" t="s">
        <v>3429</v>
      </c>
      <c r="I1665" s="257" t="str">
        <f t="shared" si="101"/>
        <v>-00001</v>
      </c>
      <c r="J1665" s="251">
        <v>1</v>
      </c>
      <c r="K1665" s="251">
        <v>1</v>
      </c>
      <c r="M1665" s="251" t="s">
        <v>9958</v>
      </c>
      <c r="N1665" s="251" t="s">
        <v>11632</v>
      </c>
      <c r="O1665" s="251">
        <v>1</v>
      </c>
      <c r="Q1665" s="251" t="s">
        <v>11921</v>
      </c>
      <c r="R1665" s="251" t="s">
        <v>10017</v>
      </c>
      <c r="S1665" s="252" t="s">
        <v>190</v>
      </c>
      <c r="T1665" s="251" t="str">
        <f t="shared" si="102"/>
        <v>I0404570811500K130</v>
      </c>
      <c r="W1665" s="251" t="str">
        <f t="shared" si="103"/>
        <v>I040457081150-0K130</v>
      </c>
    </row>
    <row r="1666" spans="1:23" x14ac:dyDescent="0.3">
      <c r="A1666" s="256" t="str">
        <f t="shared" si="100"/>
        <v>I0404570-811700KC31-00001</v>
      </c>
      <c r="B1666" s="251" t="s">
        <v>11922</v>
      </c>
      <c r="C1666" s="251" t="s">
        <v>10031</v>
      </c>
      <c r="D1666" s="251" t="s">
        <v>11920</v>
      </c>
      <c r="E1666" s="251" t="s">
        <v>11202</v>
      </c>
      <c r="F1666" s="251" t="s">
        <v>9964</v>
      </c>
      <c r="G1666" s="251" t="s">
        <v>482</v>
      </c>
      <c r="H1666" s="251" t="s">
        <v>5102</v>
      </c>
      <c r="I1666" s="257" t="str">
        <f t="shared" si="101"/>
        <v>-00001</v>
      </c>
      <c r="J1666" s="251">
        <v>1</v>
      </c>
      <c r="K1666" s="251">
        <v>1</v>
      </c>
      <c r="M1666" s="251" t="s">
        <v>9958</v>
      </c>
      <c r="N1666" s="251" t="s">
        <v>11632</v>
      </c>
      <c r="O1666" s="251">
        <v>1</v>
      </c>
      <c r="Q1666" s="251" t="s">
        <v>11922</v>
      </c>
      <c r="R1666" s="251" t="s">
        <v>10017</v>
      </c>
      <c r="S1666" s="252" t="s">
        <v>481</v>
      </c>
      <c r="T1666" s="251" t="str">
        <f t="shared" si="102"/>
        <v>I0404570811700KC31</v>
      </c>
      <c r="W1666" s="251" t="str">
        <f t="shared" si="103"/>
        <v>I040457081170-0KC31</v>
      </c>
    </row>
    <row r="1667" spans="1:23" x14ac:dyDescent="0.3">
      <c r="A1667" s="256" t="str">
        <f t="shared" si="100"/>
        <v>I0404570-81170VT080-00001</v>
      </c>
      <c r="B1667" s="251" t="s">
        <v>11923</v>
      </c>
      <c r="C1667" s="251" t="s">
        <v>10031</v>
      </c>
      <c r="D1667" s="251" t="s">
        <v>11920</v>
      </c>
      <c r="E1667" s="251" t="s">
        <v>11202</v>
      </c>
      <c r="F1667" s="251" t="s">
        <v>9966</v>
      </c>
      <c r="G1667" s="251" t="s">
        <v>10227</v>
      </c>
      <c r="H1667" s="251" t="s">
        <v>5102</v>
      </c>
      <c r="I1667" s="257" t="str">
        <f t="shared" si="101"/>
        <v>-00001</v>
      </c>
      <c r="J1667" s="251">
        <v>1</v>
      </c>
      <c r="K1667" s="251">
        <v>1</v>
      </c>
      <c r="M1667" s="251" t="s">
        <v>9958</v>
      </c>
      <c r="N1667" s="251" t="s">
        <v>11632</v>
      </c>
      <c r="O1667" s="251">
        <v>1</v>
      </c>
      <c r="Q1667" s="251" t="s">
        <v>11923</v>
      </c>
      <c r="R1667" s="251" t="s">
        <v>10017</v>
      </c>
      <c r="S1667" s="252" t="s">
        <v>8693</v>
      </c>
      <c r="T1667" s="251" t="str">
        <f t="shared" si="102"/>
        <v>I040457081170VT080</v>
      </c>
      <c r="W1667" s="251" t="str">
        <f t="shared" si="103"/>
        <v>I040457081170-VT080</v>
      </c>
    </row>
    <row r="1668" spans="1:23" x14ac:dyDescent="0.3">
      <c r="A1668" s="256" t="str">
        <f t="shared" si="100"/>
        <v>I0404570-815500K120-00002</v>
      </c>
      <c r="B1668" s="251" t="s">
        <v>11924</v>
      </c>
      <c r="C1668" s="251" t="s">
        <v>10031</v>
      </c>
      <c r="D1668" s="251" t="s">
        <v>11920</v>
      </c>
      <c r="E1668" s="251" t="s">
        <v>11202</v>
      </c>
      <c r="F1668" s="251" t="s">
        <v>9968</v>
      </c>
      <c r="G1668" s="251" t="s">
        <v>625</v>
      </c>
      <c r="H1668" s="251" t="s">
        <v>5202</v>
      </c>
      <c r="I1668" s="257" t="str">
        <f t="shared" si="101"/>
        <v>-00002</v>
      </c>
      <c r="J1668" s="251">
        <v>2</v>
      </c>
      <c r="K1668" s="251">
        <v>2</v>
      </c>
      <c r="M1668" s="251" t="s">
        <v>9958</v>
      </c>
      <c r="N1668" s="251" t="s">
        <v>11632</v>
      </c>
      <c r="O1668" s="251">
        <v>2</v>
      </c>
      <c r="Q1668" s="251" t="s">
        <v>11924</v>
      </c>
      <c r="R1668" s="251" t="s">
        <v>10017</v>
      </c>
      <c r="S1668" s="252" t="s">
        <v>8</v>
      </c>
      <c r="T1668" s="251" t="str">
        <f t="shared" si="102"/>
        <v>I0404570815500K120</v>
      </c>
      <c r="W1668" s="251" t="str">
        <f t="shared" si="103"/>
        <v>I040457081550-0K120</v>
      </c>
    </row>
    <row r="1669" spans="1:23" x14ac:dyDescent="0.3">
      <c r="A1669" s="256" t="str">
        <f t="shared" si="100"/>
        <v>I0404570-815510K210-00004</v>
      </c>
      <c r="B1669" s="251" t="s">
        <v>11925</v>
      </c>
      <c r="C1669" s="251" t="s">
        <v>10031</v>
      </c>
      <c r="D1669" s="251" t="s">
        <v>11920</v>
      </c>
      <c r="E1669" s="251" t="s">
        <v>11202</v>
      </c>
      <c r="F1669" s="251" t="s">
        <v>9970</v>
      </c>
      <c r="G1669" s="251" t="s">
        <v>667</v>
      </c>
      <c r="H1669" s="251" t="s">
        <v>3436</v>
      </c>
      <c r="I1669" s="257" t="str">
        <f t="shared" si="101"/>
        <v>-00004</v>
      </c>
      <c r="J1669" s="251">
        <v>4</v>
      </c>
      <c r="K1669" s="251">
        <v>4</v>
      </c>
      <c r="M1669" s="251" t="s">
        <v>9958</v>
      </c>
      <c r="N1669" s="251" t="s">
        <v>11632</v>
      </c>
      <c r="O1669" s="251">
        <v>4</v>
      </c>
      <c r="Q1669" s="251" t="s">
        <v>11925</v>
      </c>
      <c r="R1669" s="251" t="s">
        <v>10017</v>
      </c>
      <c r="S1669" s="252" t="s">
        <v>666</v>
      </c>
      <c r="T1669" s="251" t="str">
        <f t="shared" si="102"/>
        <v>I0404570815510K210</v>
      </c>
      <c r="W1669" s="251" t="str">
        <f t="shared" si="103"/>
        <v>I040457081551-0K210</v>
      </c>
    </row>
    <row r="1670" spans="1:23" x14ac:dyDescent="0.3">
      <c r="A1670" s="256" t="str">
        <f t="shared" si="100"/>
        <v>I0404570-815610K120-00002</v>
      </c>
      <c r="B1670" s="251" t="s">
        <v>11926</v>
      </c>
      <c r="C1670" s="251" t="s">
        <v>10031</v>
      </c>
      <c r="D1670" s="251" t="s">
        <v>11920</v>
      </c>
      <c r="E1670" s="251" t="s">
        <v>11202</v>
      </c>
      <c r="F1670" s="251" t="s">
        <v>9972</v>
      </c>
      <c r="G1670" s="251" t="s">
        <v>650</v>
      </c>
      <c r="H1670" s="251" t="s">
        <v>5205</v>
      </c>
      <c r="I1670" s="257" t="str">
        <f t="shared" si="101"/>
        <v>-00002</v>
      </c>
      <c r="J1670" s="251">
        <v>2</v>
      </c>
      <c r="K1670" s="251">
        <v>2</v>
      </c>
      <c r="M1670" s="251" t="s">
        <v>9958</v>
      </c>
      <c r="N1670" s="251" t="s">
        <v>11632</v>
      </c>
      <c r="O1670" s="251">
        <v>2</v>
      </c>
      <c r="Q1670" s="251" t="s">
        <v>11926</v>
      </c>
      <c r="R1670" s="251" t="s">
        <v>10017</v>
      </c>
      <c r="S1670" s="252" t="s">
        <v>649</v>
      </c>
      <c r="T1670" s="251" t="str">
        <f t="shared" si="102"/>
        <v>I0404570815610K120</v>
      </c>
      <c r="W1670" s="251" t="str">
        <f t="shared" si="103"/>
        <v>I040457081561-0K120</v>
      </c>
    </row>
    <row r="1671" spans="1:23" x14ac:dyDescent="0.3">
      <c r="A1671" s="256" t="str">
        <f t="shared" ref="A1671:A1734" si="104">D1671&amp;$A$6&amp;S1671&amp;I1671</f>
        <v>I0404570-815610K210-00009</v>
      </c>
      <c r="B1671" s="251" t="s">
        <v>11927</v>
      </c>
      <c r="C1671" s="251" t="s">
        <v>10031</v>
      </c>
      <c r="D1671" s="251" t="s">
        <v>11920</v>
      </c>
      <c r="E1671" s="251" t="s">
        <v>11202</v>
      </c>
      <c r="F1671" s="251" t="s">
        <v>9974</v>
      </c>
      <c r="G1671" s="251" t="s">
        <v>678</v>
      </c>
      <c r="H1671" s="251" t="s">
        <v>3443</v>
      </c>
      <c r="I1671" s="257" t="str">
        <f t="shared" ref="I1671:I1734" si="105">+IF(AND(O1671&lt;10),$B$2&amp;O1671,IF(AND(O1671&gt;9,O1671&lt;=99),$B$3&amp;O1671,IF(AND(O1671&gt;99,L90547&lt;1000),$B$4&amp;O1671,IF(AND(O1671&gt;999),$B$5&amp;7))))</f>
        <v>-00009</v>
      </c>
      <c r="J1671" s="251">
        <v>9</v>
      </c>
      <c r="K1671" s="251">
        <v>9</v>
      </c>
      <c r="M1671" s="251" t="s">
        <v>9958</v>
      </c>
      <c r="N1671" s="251" t="s">
        <v>11632</v>
      </c>
      <c r="O1671" s="251">
        <v>9</v>
      </c>
      <c r="Q1671" s="251" t="s">
        <v>11927</v>
      </c>
      <c r="R1671" s="251" t="s">
        <v>10017</v>
      </c>
      <c r="S1671" s="252" t="s">
        <v>677</v>
      </c>
      <c r="T1671" s="251" t="str">
        <f t="shared" si="102"/>
        <v>I0404570815610K210</v>
      </c>
      <c r="W1671" s="251" t="str">
        <f t="shared" si="103"/>
        <v>I040457081561-0K210</v>
      </c>
    </row>
    <row r="1672" spans="1:23" x14ac:dyDescent="0.3">
      <c r="A1672" s="256" t="str">
        <f t="shared" si="104"/>
        <v>I0404570-815700F031-00001</v>
      </c>
      <c r="B1672" s="251" t="s">
        <v>11928</v>
      </c>
      <c r="C1672" s="251" t="s">
        <v>10031</v>
      </c>
      <c r="D1672" s="251" t="s">
        <v>11920</v>
      </c>
      <c r="E1672" s="251" t="s">
        <v>11202</v>
      </c>
      <c r="F1672" s="251" t="s">
        <v>9976</v>
      </c>
      <c r="G1672" s="251" t="s">
        <v>904</v>
      </c>
      <c r="H1672" s="251" t="s">
        <v>11222</v>
      </c>
      <c r="I1672" s="257" t="str">
        <f t="shared" si="105"/>
        <v>-00001</v>
      </c>
      <c r="J1672" s="251">
        <v>1</v>
      </c>
      <c r="K1672" s="251">
        <v>1</v>
      </c>
      <c r="M1672" s="251" t="s">
        <v>10007</v>
      </c>
      <c r="N1672" s="251" t="s">
        <v>11632</v>
      </c>
      <c r="O1672" s="251">
        <v>1</v>
      </c>
      <c r="Q1672" s="251" t="s">
        <v>11928</v>
      </c>
      <c r="R1672" s="251" t="s">
        <v>10017</v>
      </c>
      <c r="S1672" s="252" t="s">
        <v>903</v>
      </c>
      <c r="T1672" s="251" t="str">
        <f t="shared" ref="T1672:T1735" si="106">+D1672&amp;S1672</f>
        <v>I0404570815700F031</v>
      </c>
      <c r="W1672" s="251" t="str">
        <f t="shared" ref="W1672:W1735" si="107">D1672&amp;G1672</f>
        <v>I040457081570-0F031</v>
      </c>
    </row>
    <row r="1673" spans="1:23" x14ac:dyDescent="0.3">
      <c r="A1673" s="256" t="str">
        <f t="shared" si="104"/>
        <v>I0404570-81591VT020-00001</v>
      </c>
      <c r="B1673" s="251" t="s">
        <v>11929</v>
      </c>
      <c r="C1673" s="251" t="s">
        <v>10031</v>
      </c>
      <c r="D1673" s="251" t="s">
        <v>11920</v>
      </c>
      <c r="E1673" s="251" t="s">
        <v>11202</v>
      </c>
      <c r="F1673" s="251" t="s">
        <v>9978</v>
      </c>
      <c r="G1673" s="251" t="s">
        <v>11073</v>
      </c>
      <c r="H1673" s="251" t="s">
        <v>5219</v>
      </c>
      <c r="I1673" s="257" t="str">
        <f t="shared" si="105"/>
        <v>-00001</v>
      </c>
      <c r="J1673" s="251">
        <v>1</v>
      </c>
      <c r="K1673" s="251">
        <v>1</v>
      </c>
      <c r="M1673" s="251" t="s">
        <v>9993</v>
      </c>
      <c r="N1673" s="251" t="s">
        <v>11632</v>
      </c>
      <c r="O1673" s="251">
        <v>1</v>
      </c>
      <c r="Q1673" s="251" t="s">
        <v>11929</v>
      </c>
      <c r="R1673" s="251" t="s">
        <v>10017</v>
      </c>
      <c r="S1673" s="252" t="s">
        <v>3777</v>
      </c>
      <c r="T1673" s="251" t="str">
        <f t="shared" si="106"/>
        <v>I040457081591VT020</v>
      </c>
      <c r="W1673" s="251" t="str">
        <f t="shared" si="107"/>
        <v>I040457081591-VT020</v>
      </c>
    </row>
    <row r="1674" spans="1:23" x14ac:dyDescent="0.3">
      <c r="A1674" s="256" t="str">
        <f t="shared" si="104"/>
        <v>I0404571-81110VT040-00002</v>
      </c>
      <c r="B1674" s="251" t="s">
        <v>11930</v>
      </c>
      <c r="C1674" s="251" t="s">
        <v>10031</v>
      </c>
      <c r="D1674" s="251" t="s">
        <v>11931</v>
      </c>
      <c r="E1674" s="251" t="s">
        <v>11202</v>
      </c>
      <c r="F1674" s="251" t="s">
        <v>9957</v>
      </c>
      <c r="G1674" s="251" t="s">
        <v>10047</v>
      </c>
      <c r="H1674" s="251" t="s">
        <v>3422</v>
      </c>
      <c r="I1674" s="257" t="str">
        <f t="shared" si="105"/>
        <v>-00002</v>
      </c>
      <c r="J1674" s="251">
        <v>2</v>
      </c>
      <c r="K1674" s="251">
        <v>2</v>
      </c>
      <c r="M1674" s="251" t="s">
        <v>9958</v>
      </c>
      <c r="N1674" s="251" t="s">
        <v>10470</v>
      </c>
      <c r="O1674" s="251">
        <v>2</v>
      </c>
      <c r="Q1674" s="251" t="s">
        <v>11930</v>
      </c>
      <c r="R1674" s="251" t="s">
        <v>10028</v>
      </c>
      <c r="S1674" s="252" t="s">
        <v>3713</v>
      </c>
      <c r="T1674" s="251" t="str">
        <f t="shared" si="106"/>
        <v>I040457181110VT040</v>
      </c>
      <c r="W1674" s="251" t="str">
        <f t="shared" si="107"/>
        <v>I040457181110-VT040</v>
      </c>
    </row>
    <row r="1675" spans="1:23" x14ac:dyDescent="0.3">
      <c r="A1675" s="256" t="str">
        <f t="shared" si="104"/>
        <v>I0404571-81110VT080-00002</v>
      </c>
      <c r="B1675" s="251" t="s">
        <v>11932</v>
      </c>
      <c r="C1675" s="251" t="s">
        <v>10031</v>
      </c>
      <c r="D1675" s="251" t="s">
        <v>11931</v>
      </c>
      <c r="E1675" s="251" t="s">
        <v>11202</v>
      </c>
      <c r="F1675" s="251" t="s">
        <v>9962</v>
      </c>
      <c r="G1675" s="251" t="s">
        <v>4985</v>
      </c>
      <c r="H1675" s="251" t="s">
        <v>3422</v>
      </c>
      <c r="I1675" s="257" t="str">
        <f t="shared" si="105"/>
        <v>-00002</v>
      </c>
      <c r="J1675" s="251">
        <v>2</v>
      </c>
      <c r="K1675" s="251">
        <v>2</v>
      </c>
      <c r="M1675" s="251" t="s">
        <v>9958</v>
      </c>
      <c r="N1675" s="251" t="s">
        <v>10470</v>
      </c>
      <c r="O1675" s="251">
        <v>2</v>
      </c>
      <c r="Q1675" s="251" t="s">
        <v>11932</v>
      </c>
      <c r="R1675" s="251" t="s">
        <v>10028</v>
      </c>
      <c r="S1675" s="252" t="s">
        <v>3719</v>
      </c>
      <c r="T1675" s="251" t="str">
        <f t="shared" si="106"/>
        <v>I040457181110VT080</v>
      </c>
      <c r="W1675" s="251" t="str">
        <f t="shared" si="107"/>
        <v>I040457181110-VT080</v>
      </c>
    </row>
    <row r="1676" spans="1:23" x14ac:dyDescent="0.3">
      <c r="A1676" s="256" t="str">
        <f t="shared" si="104"/>
        <v>I0404571-81110VT100-00002</v>
      </c>
      <c r="B1676" s="251" t="s">
        <v>11933</v>
      </c>
      <c r="C1676" s="251" t="s">
        <v>10031</v>
      </c>
      <c r="D1676" s="251" t="s">
        <v>11931</v>
      </c>
      <c r="E1676" s="251" t="s">
        <v>11202</v>
      </c>
      <c r="F1676" s="251" t="s">
        <v>9964</v>
      </c>
      <c r="G1676" s="251" t="s">
        <v>10049</v>
      </c>
      <c r="H1676" s="251" t="s">
        <v>3422</v>
      </c>
      <c r="I1676" s="257" t="str">
        <f t="shared" si="105"/>
        <v>-00002</v>
      </c>
      <c r="J1676" s="251">
        <v>2</v>
      </c>
      <c r="K1676" s="251">
        <v>2</v>
      </c>
      <c r="M1676" s="251" t="s">
        <v>9958</v>
      </c>
      <c r="N1676" s="251" t="s">
        <v>10470</v>
      </c>
      <c r="O1676" s="251">
        <v>2</v>
      </c>
      <c r="Q1676" s="251" t="s">
        <v>11933</v>
      </c>
      <c r="R1676" s="251" t="s">
        <v>10028</v>
      </c>
      <c r="S1676" s="252" t="s">
        <v>3723</v>
      </c>
      <c r="T1676" s="251" t="str">
        <f t="shared" si="106"/>
        <v>I040457181110VT100</v>
      </c>
      <c r="W1676" s="251" t="str">
        <f t="shared" si="107"/>
        <v>I040457181110-VT100</v>
      </c>
    </row>
    <row r="1677" spans="1:23" x14ac:dyDescent="0.3">
      <c r="A1677" s="256" t="str">
        <f t="shared" si="104"/>
        <v>I0404571-811500K300-00001</v>
      </c>
      <c r="B1677" s="251" t="s">
        <v>11934</v>
      </c>
      <c r="C1677" s="251" t="s">
        <v>10031</v>
      </c>
      <c r="D1677" s="251" t="s">
        <v>11931</v>
      </c>
      <c r="E1677" s="251" t="s">
        <v>11202</v>
      </c>
      <c r="F1677" s="251" t="s">
        <v>9966</v>
      </c>
      <c r="G1677" s="251" t="s">
        <v>234</v>
      </c>
      <c r="H1677" s="251" t="s">
        <v>5093</v>
      </c>
      <c r="I1677" s="257" t="str">
        <f t="shared" si="105"/>
        <v>-00001</v>
      </c>
      <c r="J1677" s="251">
        <v>1</v>
      </c>
      <c r="K1677" s="251">
        <v>1</v>
      </c>
      <c r="M1677" s="251" t="s">
        <v>9958</v>
      </c>
      <c r="N1677" s="251" t="s">
        <v>10470</v>
      </c>
      <c r="O1677" s="251">
        <v>1</v>
      </c>
      <c r="Q1677" s="251" t="s">
        <v>11934</v>
      </c>
      <c r="R1677" s="251" t="s">
        <v>10028</v>
      </c>
      <c r="S1677" s="252" t="s">
        <v>233</v>
      </c>
      <c r="T1677" s="251" t="str">
        <f t="shared" si="106"/>
        <v>I0404571811500K300</v>
      </c>
      <c r="W1677" s="251" t="str">
        <f t="shared" si="107"/>
        <v>I040457181150-0K300</v>
      </c>
    </row>
    <row r="1678" spans="1:23" x14ac:dyDescent="0.3">
      <c r="A1678" s="256" t="str">
        <f t="shared" si="104"/>
        <v>I0404571-81150VT040-00003</v>
      </c>
      <c r="B1678" s="251" t="s">
        <v>11935</v>
      </c>
      <c r="C1678" s="251" t="s">
        <v>10031</v>
      </c>
      <c r="D1678" s="251" t="s">
        <v>11931</v>
      </c>
      <c r="E1678" s="251" t="s">
        <v>11202</v>
      </c>
      <c r="F1678" s="251" t="s">
        <v>9968</v>
      </c>
      <c r="G1678" s="251" t="s">
        <v>10051</v>
      </c>
      <c r="H1678" s="251" t="s">
        <v>3429</v>
      </c>
      <c r="I1678" s="257" t="str">
        <f t="shared" si="105"/>
        <v>-00003</v>
      </c>
      <c r="J1678" s="251">
        <v>3</v>
      </c>
      <c r="K1678" s="251">
        <v>3</v>
      </c>
      <c r="M1678" s="251" t="s">
        <v>9958</v>
      </c>
      <c r="N1678" s="251" t="s">
        <v>10470</v>
      </c>
      <c r="O1678" s="251">
        <v>3</v>
      </c>
      <c r="Q1678" s="251" t="s">
        <v>11935</v>
      </c>
      <c r="R1678" s="251" t="s">
        <v>10028</v>
      </c>
      <c r="S1678" s="252" t="s">
        <v>3725</v>
      </c>
      <c r="T1678" s="251" t="str">
        <f t="shared" si="106"/>
        <v>I040457181150VT040</v>
      </c>
      <c r="W1678" s="251" t="str">
        <f t="shared" si="107"/>
        <v>I040457181150-VT040</v>
      </c>
    </row>
    <row r="1679" spans="1:23" x14ac:dyDescent="0.3">
      <c r="A1679" s="256" t="str">
        <f t="shared" si="104"/>
        <v>I0404571-81150VT080-00003</v>
      </c>
      <c r="B1679" s="251" t="s">
        <v>11936</v>
      </c>
      <c r="C1679" s="251" t="s">
        <v>10031</v>
      </c>
      <c r="D1679" s="251" t="s">
        <v>11931</v>
      </c>
      <c r="E1679" s="251" t="s">
        <v>11202</v>
      </c>
      <c r="F1679" s="251" t="s">
        <v>9970</v>
      </c>
      <c r="G1679" s="251" t="s">
        <v>10242</v>
      </c>
      <c r="H1679" s="251" t="s">
        <v>3429</v>
      </c>
      <c r="I1679" s="257" t="str">
        <f t="shared" si="105"/>
        <v>-00003</v>
      </c>
      <c r="J1679" s="251">
        <v>3</v>
      </c>
      <c r="K1679" s="251">
        <v>3</v>
      </c>
      <c r="M1679" s="251" t="s">
        <v>9958</v>
      </c>
      <c r="N1679" s="251" t="s">
        <v>10470</v>
      </c>
      <c r="O1679" s="251">
        <v>3</v>
      </c>
      <c r="Q1679" s="251" t="s">
        <v>11936</v>
      </c>
      <c r="R1679" s="251" t="s">
        <v>10028</v>
      </c>
      <c r="S1679" s="252" t="s">
        <v>3731</v>
      </c>
      <c r="T1679" s="251" t="str">
        <f t="shared" si="106"/>
        <v>I040457181150VT080</v>
      </c>
      <c r="W1679" s="251" t="str">
        <f t="shared" si="107"/>
        <v>I040457181150-VT080</v>
      </c>
    </row>
    <row r="1680" spans="1:23" x14ac:dyDescent="0.3">
      <c r="A1680" s="256" t="str">
        <f t="shared" si="104"/>
        <v>I0404571-81150VT100-00002</v>
      </c>
      <c r="B1680" s="251" t="s">
        <v>11937</v>
      </c>
      <c r="C1680" s="251" t="s">
        <v>10031</v>
      </c>
      <c r="D1680" s="251" t="s">
        <v>11931</v>
      </c>
      <c r="E1680" s="251" t="s">
        <v>11202</v>
      </c>
      <c r="F1680" s="251" t="s">
        <v>9972</v>
      </c>
      <c r="G1680" s="251" t="s">
        <v>4999</v>
      </c>
      <c r="H1680" s="251" t="s">
        <v>3429</v>
      </c>
      <c r="I1680" s="257" t="str">
        <f t="shared" si="105"/>
        <v>-00002</v>
      </c>
      <c r="J1680" s="251">
        <v>2</v>
      </c>
      <c r="K1680" s="251">
        <v>2</v>
      </c>
      <c r="M1680" s="251" t="s">
        <v>9958</v>
      </c>
      <c r="N1680" s="251" t="s">
        <v>10470</v>
      </c>
      <c r="O1680" s="251">
        <v>2</v>
      </c>
      <c r="Q1680" s="251" t="s">
        <v>11937</v>
      </c>
      <c r="R1680" s="251" t="s">
        <v>10028</v>
      </c>
      <c r="S1680" s="252" t="s">
        <v>3735</v>
      </c>
      <c r="T1680" s="251" t="str">
        <f t="shared" si="106"/>
        <v>I040457181150VT100</v>
      </c>
      <c r="W1680" s="251" t="str">
        <f t="shared" si="107"/>
        <v>I040457181150-VT100</v>
      </c>
    </row>
    <row r="1681" spans="1:23" x14ac:dyDescent="0.3">
      <c r="A1681" s="256" t="str">
        <f t="shared" si="104"/>
        <v>I0404571-812200K090-00001</v>
      </c>
      <c r="B1681" s="251" t="s">
        <v>11938</v>
      </c>
      <c r="C1681" s="251" t="s">
        <v>10031</v>
      </c>
      <c r="D1681" s="251" t="s">
        <v>11931</v>
      </c>
      <c r="E1681" s="251" t="s">
        <v>11202</v>
      </c>
      <c r="F1681" s="251" t="s">
        <v>9974</v>
      </c>
      <c r="G1681" s="251" t="s">
        <v>618</v>
      </c>
      <c r="H1681" s="251" t="s">
        <v>5169</v>
      </c>
      <c r="I1681" s="257" t="str">
        <f t="shared" si="105"/>
        <v>-00001</v>
      </c>
      <c r="J1681" s="251">
        <v>1</v>
      </c>
      <c r="K1681" s="251">
        <v>1</v>
      </c>
      <c r="M1681" s="251" t="s">
        <v>9993</v>
      </c>
      <c r="N1681" s="251" t="s">
        <v>10470</v>
      </c>
      <c r="O1681" s="251">
        <v>1</v>
      </c>
      <c r="Q1681" s="251" t="s">
        <v>11938</v>
      </c>
      <c r="R1681" s="251" t="s">
        <v>10028</v>
      </c>
      <c r="S1681" s="252" t="s">
        <v>617</v>
      </c>
      <c r="T1681" s="251" t="str">
        <f t="shared" si="106"/>
        <v>I0404571812200K090</v>
      </c>
      <c r="W1681" s="251" t="str">
        <f t="shared" si="107"/>
        <v>I040457181220-0K090</v>
      </c>
    </row>
    <row r="1682" spans="1:23" x14ac:dyDescent="0.3">
      <c r="A1682" s="256" t="str">
        <f t="shared" si="104"/>
        <v>I0404571-81550VT020-00002</v>
      </c>
      <c r="B1682" s="251" t="s">
        <v>11939</v>
      </c>
      <c r="C1682" s="251" t="s">
        <v>10031</v>
      </c>
      <c r="D1682" s="251" t="s">
        <v>11931</v>
      </c>
      <c r="E1682" s="251" t="s">
        <v>11202</v>
      </c>
      <c r="F1682" s="251" t="s">
        <v>9976</v>
      </c>
      <c r="G1682" s="251" t="s">
        <v>10057</v>
      </c>
      <c r="H1682" s="251" t="s">
        <v>5202</v>
      </c>
      <c r="I1682" s="257" t="str">
        <f t="shared" si="105"/>
        <v>-00002</v>
      </c>
      <c r="J1682" s="251">
        <v>2</v>
      </c>
      <c r="K1682" s="251">
        <v>2</v>
      </c>
      <c r="M1682" s="251" t="s">
        <v>9958</v>
      </c>
      <c r="N1682" s="251" t="s">
        <v>10470</v>
      </c>
      <c r="O1682" s="251">
        <v>2</v>
      </c>
      <c r="Q1682" s="251" t="s">
        <v>11939</v>
      </c>
      <c r="R1682" s="251" t="s">
        <v>10028</v>
      </c>
      <c r="S1682" s="252" t="s">
        <v>3737</v>
      </c>
      <c r="T1682" s="251" t="str">
        <f t="shared" si="106"/>
        <v>I040457181550VT020</v>
      </c>
      <c r="W1682" s="251" t="str">
        <f t="shared" si="107"/>
        <v>I040457181550-VT020</v>
      </c>
    </row>
    <row r="1683" spans="1:23" x14ac:dyDescent="0.3">
      <c r="A1683" s="256" t="str">
        <f t="shared" si="104"/>
        <v>I0404571-81550VT050-00003</v>
      </c>
      <c r="B1683" s="251" t="s">
        <v>11940</v>
      </c>
      <c r="C1683" s="251" t="s">
        <v>10031</v>
      </c>
      <c r="D1683" s="251" t="s">
        <v>11931</v>
      </c>
      <c r="E1683" s="251" t="s">
        <v>11202</v>
      </c>
      <c r="F1683" s="251" t="s">
        <v>9978</v>
      </c>
      <c r="G1683" s="251" t="s">
        <v>5265</v>
      </c>
      <c r="H1683" s="251" t="s">
        <v>5202</v>
      </c>
      <c r="I1683" s="257" t="str">
        <f t="shared" si="105"/>
        <v>-00003</v>
      </c>
      <c r="J1683" s="251">
        <v>3</v>
      </c>
      <c r="K1683" s="251">
        <v>3</v>
      </c>
      <c r="M1683" s="251" t="s">
        <v>9958</v>
      </c>
      <c r="N1683" s="251" t="s">
        <v>10470</v>
      </c>
      <c r="O1683" s="251">
        <v>3</v>
      </c>
      <c r="Q1683" s="251" t="s">
        <v>11940</v>
      </c>
      <c r="R1683" s="251" t="s">
        <v>10028</v>
      </c>
      <c r="S1683" s="252" t="s">
        <v>3740</v>
      </c>
      <c r="T1683" s="251" t="str">
        <f t="shared" si="106"/>
        <v>I040457181550VT050</v>
      </c>
      <c r="W1683" s="251" t="str">
        <f t="shared" si="107"/>
        <v>I040457181550-VT050</v>
      </c>
    </row>
    <row r="1684" spans="1:23" x14ac:dyDescent="0.3">
      <c r="A1684" s="256" t="str">
        <f t="shared" si="104"/>
        <v>I0404571-81551VT050-00002</v>
      </c>
      <c r="B1684" s="251" t="s">
        <v>11941</v>
      </c>
      <c r="C1684" s="251" t="s">
        <v>10031</v>
      </c>
      <c r="D1684" s="251" t="s">
        <v>11931</v>
      </c>
      <c r="E1684" s="251" t="s">
        <v>11202</v>
      </c>
      <c r="F1684" s="251" t="s">
        <v>9980</v>
      </c>
      <c r="G1684" s="251" t="s">
        <v>10062</v>
      </c>
      <c r="H1684" s="251" t="s">
        <v>3436</v>
      </c>
      <c r="I1684" s="257" t="str">
        <f t="shared" si="105"/>
        <v>-00002</v>
      </c>
      <c r="J1684" s="251">
        <v>2</v>
      </c>
      <c r="K1684" s="251">
        <v>2</v>
      </c>
      <c r="M1684" s="251" t="s">
        <v>9958</v>
      </c>
      <c r="N1684" s="251" t="s">
        <v>10470</v>
      </c>
      <c r="O1684" s="251">
        <v>2</v>
      </c>
      <c r="Q1684" s="251" t="s">
        <v>11941</v>
      </c>
      <c r="R1684" s="251" t="s">
        <v>10028</v>
      </c>
      <c r="S1684" s="252" t="s">
        <v>3763</v>
      </c>
      <c r="T1684" s="251" t="str">
        <f t="shared" si="106"/>
        <v>I040457181551VT050</v>
      </c>
      <c r="W1684" s="251" t="str">
        <f t="shared" si="107"/>
        <v>I040457181551-VT050</v>
      </c>
    </row>
    <row r="1685" spans="1:23" x14ac:dyDescent="0.3">
      <c r="A1685" s="256" t="str">
        <f t="shared" si="104"/>
        <v>I0404571-81560VT020-00002</v>
      </c>
      <c r="B1685" s="251" t="s">
        <v>11942</v>
      </c>
      <c r="C1685" s="251" t="s">
        <v>10031</v>
      </c>
      <c r="D1685" s="251" t="s">
        <v>11931</v>
      </c>
      <c r="E1685" s="251" t="s">
        <v>11202</v>
      </c>
      <c r="F1685" s="251" t="s">
        <v>9982</v>
      </c>
      <c r="G1685" s="251" t="s">
        <v>10065</v>
      </c>
      <c r="H1685" s="251" t="s">
        <v>5204</v>
      </c>
      <c r="I1685" s="257" t="str">
        <f t="shared" si="105"/>
        <v>-00002</v>
      </c>
      <c r="J1685" s="251">
        <v>2</v>
      </c>
      <c r="K1685" s="251">
        <v>2</v>
      </c>
      <c r="M1685" s="251" t="s">
        <v>9958</v>
      </c>
      <c r="N1685" s="251" t="s">
        <v>10470</v>
      </c>
      <c r="O1685" s="251">
        <v>2</v>
      </c>
      <c r="Q1685" s="251" t="s">
        <v>11942</v>
      </c>
      <c r="R1685" s="251" t="s">
        <v>10028</v>
      </c>
      <c r="S1685" s="252" t="s">
        <v>3743</v>
      </c>
      <c r="T1685" s="251" t="str">
        <f t="shared" si="106"/>
        <v>I040457181560VT020</v>
      </c>
      <c r="W1685" s="251" t="str">
        <f t="shared" si="107"/>
        <v>I040457181560-VT020</v>
      </c>
    </row>
    <row r="1686" spans="1:23" x14ac:dyDescent="0.3">
      <c r="A1686" s="256" t="str">
        <f t="shared" si="104"/>
        <v>I0404571-81560VT050-00004</v>
      </c>
      <c r="B1686" s="251" t="s">
        <v>11943</v>
      </c>
      <c r="C1686" s="251" t="s">
        <v>10031</v>
      </c>
      <c r="D1686" s="251" t="s">
        <v>11931</v>
      </c>
      <c r="E1686" s="251" t="s">
        <v>11202</v>
      </c>
      <c r="F1686" s="251" t="s">
        <v>9984</v>
      </c>
      <c r="G1686" s="251" t="s">
        <v>10067</v>
      </c>
      <c r="H1686" s="251" t="s">
        <v>5204</v>
      </c>
      <c r="I1686" s="257" t="str">
        <f t="shared" si="105"/>
        <v>-00004</v>
      </c>
      <c r="J1686" s="251">
        <v>4</v>
      </c>
      <c r="K1686" s="251">
        <v>4</v>
      </c>
      <c r="M1686" s="251" t="s">
        <v>9958</v>
      </c>
      <c r="N1686" s="251" t="s">
        <v>10470</v>
      </c>
      <c r="O1686" s="251">
        <v>4</v>
      </c>
      <c r="Q1686" s="251" t="s">
        <v>11943</v>
      </c>
      <c r="R1686" s="251" t="s">
        <v>10028</v>
      </c>
      <c r="S1686" s="252" t="s">
        <v>3746</v>
      </c>
      <c r="T1686" s="251" t="str">
        <f t="shared" si="106"/>
        <v>I040457181560VT050</v>
      </c>
      <c r="W1686" s="251" t="str">
        <f t="shared" si="107"/>
        <v>I040457181560-VT050</v>
      </c>
    </row>
    <row r="1687" spans="1:23" x14ac:dyDescent="0.3">
      <c r="A1687" s="256" t="str">
        <f t="shared" si="104"/>
        <v>I0404571-81561VT050-00001</v>
      </c>
      <c r="B1687" s="251" t="s">
        <v>11944</v>
      </c>
      <c r="C1687" s="251" t="s">
        <v>10031</v>
      </c>
      <c r="D1687" s="251" t="s">
        <v>11931</v>
      </c>
      <c r="E1687" s="251" t="s">
        <v>11202</v>
      </c>
      <c r="F1687" s="251" t="s">
        <v>9986</v>
      </c>
      <c r="G1687" s="251" t="s">
        <v>10258</v>
      </c>
      <c r="H1687" s="251" t="s">
        <v>3443</v>
      </c>
      <c r="I1687" s="257" t="str">
        <f t="shared" si="105"/>
        <v>-00001</v>
      </c>
      <c r="J1687" s="251">
        <v>1</v>
      </c>
      <c r="K1687" s="251">
        <v>1</v>
      </c>
      <c r="M1687" s="251" t="s">
        <v>9958</v>
      </c>
      <c r="N1687" s="251" t="s">
        <v>10470</v>
      </c>
      <c r="O1687" s="251">
        <v>1</v>
      </c>
      <c r="Q1687" s="251" t="s">
        <v>11944</v>
      </c>
      <c r="R1687" s="251" t="s">
        <v>10028</v>
      </c>
      <c r="S1687" s="252" t="s">
        <v>3769</v>
      </c>
      <c r="T1687" s="251" t="str">
        <f t="shared" si="106"/>
        <v>I040457181561VT050</v>
      </c>
      <c r="W1687" s="251" t="str">
        <f t="shared" si="107"/>
        <v>I040457181561-VT050</v>
      </c>
    </row>
    <row r="1688" spans="1:23" x14ac:dyDescent="0.3">
      <c r="A1688" s="256" t="str">
        <f t="shared" si="104"/>
        <v>I0404571-81580VT010-00002</v>
      </c>
      <c r="B1688" s="251" t="s">
        <v>11945</v>
      </c>
      <c r="C1688" s="251" t="s">
        <v>10031</v>
      </c>
      <c r="D1688" s="251" t="s">
        <v>11931</v>
      </c>
      <c r="E1688" s="251" t="s">
        <v>11202</v>
      </c>
      <c r="F1688" s="251" t="s">
        <v>9988</v>
      </c>
      <c r="G1688" s="251" t="s">
        <v>5289</v>
      </c>
      <c r="H1688" s="251" t="s">
        <v>758</v>
      </c>
      <c r="I1688" s="257" t="str">
        <f t="shared" si="105"/>
        <v>-00002</v>
      </c>
      <c r="J1688" s="251">
        <v>2</v>
      </c>
      <c r="K1688" s="251">
        <v>2</v>
      </c>
      <c r="M1688" s="251" t="s">
        <v>9993</v>
      </c>
      <c r="N1688" s="251" t="s">
        <v>10470</v>
      </c>
      <c r="O1688" s="251">
        <v>2</v>
      </c>
      <c r="Q1688" s="251" t="s">
        <v>11945</v>
      </c>
      <c r="R1688" s="251" t="s">
        <v>10028</v>
      </c>
      <c r="S1688" s="252" t="s">
        <v>3749</v>
      </c>
      <c r="T1688" s="251" t="str">
        <f t="shared" si="106"/>
        <v>I040457181580VT010</v>
      </c>
      <c r="W1688" s="251" t="str">
        <f t="shared" si="107"/>
        <v>I040457181580-VT010</v>
      </c>
    </row>
    <row r="1689" spans="1:23" x14ac:dyDescent="0.3">
      <c r="A1689" s="256" t="str">
        <f t="shared" si="104"/>
        <v>I0404571-81580VT020-00004</v>
      </c>
      <c r="B1689" s="251" t="s">
        <v>11946</v>
      </c>
      <c r="C1689" s="251" t="s">
        <v>10031</v>
      </c>
      <c r="D1689" s="251" t="s">
        <v>11931</v>
      </c>
      <c r="E1689" s="251" t="s">
        <v>11202</v>
      </c>
      <c r="F1689" s="251" t="s">
        <v>9990</v>
      </c>
      <c r="G1689" s="251" t="s">
        <v>10071</v>
      </c>
      <c r="H1689" s="251" t="s">
        <v>758</v>
      </c>
      <c r="I1689" s="257" t="str">
        <f t="shared" si="105"/>
        <v>-00004</v>
      </c>
      <c r="J1689" s="251">
        <v>4</v>
      </c>
      <c r="K1689" s="251">
        <v>4</v>
      </c>
      <c r="M1689" s="251" t="s">
        <v>9958</v>
      </c>
      <c r="N1689" s="251" t="s">
        <v>10470</v>
      </c>
      <c r="O1689" s="251">
        <v>4</v>
      </c>
      <c r="Q1689" s="251" t="s">
        <v>11946</v>
      </c>
      <c r="R1689" s="251" t="s">
        <v>10028</v>
      </c>
      <c r="S1689" s="252" t="s">
        <v>3752</v>
      </c>
      <c r="T1689" s="251" t="str">
        <f t="shared" si="106"/>
        <v>I040457181580VT020</v>
      </c>
      <c r="W1689" s="251" t="str">
        <f t="shared" si="107"/>
        <v>I040457181580-VT020</v>
      </c>
    </row>
    <row r="1690" spans="1:23" x14ac:dyDescent="0.3">
      <c r="A1690" s="256" t="str">
        <f t="shared" si="104"/>
        <v>I0404571-81581VT020-00001</v>
      </c>
      <c r="B1690" s="251" t="s">
        <v>11947</v>
      </c>
      <c r="C1690" s="251" t="s">
        <v>10031</v>
      </c>
      <c r="D1690" s="251" t="s">
        <v>11931</v>
      </c>
      <c r="E1690" s="251" t="s">
        <v>11202</v>
      </c>
      <c r="F1690" s="251" t="s">
        <v>9992</v>
      </c>
      <c r="G1690" s="251" t="s">
        <v>10668</v>
      </c>
      <c r="H1690" s="251" t="s">
        <v>5218</v>
      </c>
      <c r="I1690" s="257" t="str">
        <f t="shared" si="105"/>
        <v>-00001</v>
      </c>
      <c r="J1690" s="251">
        <v>1</v>
      </c>
      <c r="K1690" s="251">
        <v>1</v>
      </c>
      <c r="M1690" s="251" t="s">
        <v>9993</v>
      </c>
      <c r="N1690" s="251" t="s">
        <v>10470</v>
      </c>
      <c r="O1690" s="251">
        <v>1</v>
      </c>
      <c r="Q1690" s="251" t="s">
        <v>11947</v>
      </c>
      <c r="R1690" s="251" t="s">
        <v>10028</v>
      </c>
      <c r="S1690" s="252" t="s">
        <v>3773</v>
      </c>
      <c r="T1690" s="251" t="str">
        <f t="shared" si="106"/>
        <v>I040457181581VT020</v>
      </c>
      <c r="W1690" s="251" t="str">
        <f t="shared" si="107"/>
        <v>I040457181581-VT020</v>
      </c>
    </row>
    <row r="1691" spans="1:23" x14ac:dyDescent="0.3">
      <c r="A1691" s="256" t="str">
        <f t="shared" si="104"/>
        <v>I0404571-81590VT020-00001</v>
      </c>
      <c r="B1691" s="251" t="s">
        <v>11948</v>
      </c>
      <c r="C1691" s="251" t="s">
        <v>10031</v>
      </c>
      <c r="D1691" s="251" t="s">
        <v>11931</v>
      </c>
      <c r="E1691" s="251" t="s">
        <v>11202</v>
      </c>
      <c r="F1691" s="251" t="s">
        <v>9995</v>
      </c>
      <c r="G1691" s="251" t="s">
        <v>10075</v>
      </c>
      <c r="H1691" s="251" t="s">
        <v>770</v>
      </c>
      <c r="I1691" s="257" t="str">
        <f t="shared" si="105"/>
        <v>-00001</v>
      </c>
      <c r="J1691" s="251">
        <v>1</v>
      </c>
      <c r="K1691" s="251">
        <v>1</v>
      </c>
      <c r="M1691" s="251" t="s">
        <v>9958</v>
      </c>
      <c r="N1691" s="251" t="s">
        <v>10470</v>
      </c>
      <c r="O1691" s="251">
        <v>1</v>
      </c>
      <c r="Q1691" s="251" t="s">
        <v>11948</v>
      </c>
      <c r="R1691" s="251" t="s">
        <v>10028</v>
      </c>
      <c r="S1691" s="252" t="s">
        <v>3758</v>
      </c>
      <c r="T1691" s="251" t="str">
        <f t="shared" si="106"/>
        <v>I040457181590VT020</v>
      </c>
      <c r="W1691" s="251" t="str">
        <f t="shared" si="107"/>
        <v>I040457181590-VT020</v>
      </c>
    </row>
    <row r="1692" spans="1:23" x14ac:dyDescent="0.3">
      <c r="A1692" s="256" t="str">
        <f t="shared" si="104"/>
        <v>I0606318-81110BZ620-00005</v>
      </c>
      <c r="B1692" s="251" t="s">
        <v>11949</v>
      </c>
      <c r="C1692" s="251" t="s">
        <v>10077</v>
      </c>
      <c r="D1692" s="251" t="s">
        <v>11950</v>
      </c>
      <c r="E1692" s="251" t="s">
        <v>11202</v>
      </c>
      <c r="F1692" s="251" t="s">
        <v>9957</v>
      </c>
      <c r="G1692" s="251" t="s">
        <v>1193</v>
      </c>
      <c r="H1692" s="251" t="s">
        <v>3422</v>
      </c>
      <c r="I1692" s="257" t="str">
        <f t="shared" si="105"/>
        <v>-00005</v>
      </c>
      <c r="J1692" s="251">
        <v>5</v>
      </c>
      <c r="K1692" s="251">
        <v>5</v>
      </c>
      <c r="M1692" s="251" t="s">
        <v>9958</v>
      </c>
      <c r="N1692" s="251" t="s">
        <v>11485</v>
      </c>
      <c r="O1692" s="251">
        <v>5</v>
      </c>
      <c r="Q1692" s="251" t="s">
        <v>11949</v>
      </c>
      <c r="R1692" s="251" t="s">
        <v>9960</v>
      </c>
      <c r="S1692" s="252" t="s">
        <v>1192</v>
      </c>
      <c r="T1692" s="251" t="str">
        <f t="shared" si="106"/>
        <v>I060631881110BZ620</v>
      </c>
      <c r="W1692" s="251" t="str">
        <f t="shared" si="107"/>
        <v>I060631881110-BZ620</v>
      </c>
    </row>
    <row r="1693" spans="1:23" x14ac:dyDescent="0.3">
      <c r="A1693" s="256" t="str">
        <f t="shared" si="104"/>
        <v>I0606318-81110BZ860-00003</v>
      </c>
      <c r="B1693" s="251" t="s">
        <v>11951</v>
      </c>
      <c r="C1693" s="251" t="s">
        <v>10077</v>
      </c>
      <c r="D1693" s="251" t="s">
        <v>11950</v>
      </c>
      <c r="E1693" s="251" t="s">
        <v>11202</v>
      </c>
      <c r="F1693" s="251" t="s">
        <v>9962</v>
      </c>
      <c r="G1693" s="251" t="s">
        <v>3550</v>
      </c>
      <c r="H1693" s="251" t="s">
        <v>3422</v>
      </c>
      <c r="I1693" s="257" t="str">
        <f t="shared" si="105"/>
        <v>-00003</v>
      </c>
      <c r="J1693" s="251">
        <v>3</v>
      </c>
      <c r="K1693" s="251">
        <v>3</v>
      </c>
      <c r="M1693" s="251" t="s">
        <v>9958</v>
      </c>
      <c r="N1693" s="251" t="s">
        <v>11485</v>
      </c>
      <c r="O1693" s="251">
        <v>3</v>
      </c>
      <c r="Q1693" s="251" t="s">
        <v>11951</v>
      </c>
      <c r="R1693" s="251" t="s">
        <v>9960</v>
      </c>
      <c r="S1693" s="252" t="s">
        <v>3549</v>
      </c>
      <c r="T1693" s="251" t="str">
        <f t="shared" si="106"/>
        <v>I060631881110BZ860</v>
      </c>
      <c r="W1693" s="251" t="str">
        <f t="shared" si="107"/>
        <v>I060631881110-BZ860</v>
      </c>
    </row>
    <row r="1694" spans="1:23" x14ac:dyDescent="0.3">
      <c r="A1694" s="256" t="str">
        <f t="shared" si="104"/>
        <v>I0606318-81130BZ620-00003</v>
      </c>
      <c r="B1694" s="251" t="s">
        <v>11952</v>
      </c>
      <c r="C1694" s="251" t="s">
        <v>10077</v>
      </c>
      <c r="D1694" s="251" t="s">
        <v>11950</v>
      </c>
      <c r="E1694" s="251" t="s">
        <v>11202</v>
      </c>
      <c r="F1694" s="251" t="s">
        <v>9964</v>
      </c>
      <c r="G1694" s="251" t="s">
        <v>1198</v>
      </c>
      <c r="H1694" s="251" t="s">
        <v>5101</v>
      </c>
      <c r="I1694" s="257" t="str">
        <f t="shared" si="105"/>
        <v>-00003</v>
      </c>
      <c r="J1694" s="251">
        <v>3</v>
      </c>
      <c r="K1694" s="251">
        <v>3</v>
      </c>
      <c r="M1694" s="251" t="s">
        <v>9958</v>
      </c>
      <c r="N1694" s="251" t="s">
        <v>11485</v>
      </c>
      <c r="O1694" s="251">
        <v>3</v>
      </c>
      <c r="Q1694" s="251" t="s">
        <v>11952</v>
      </c>
      <c r="R1694" s="251" t="s">
        <v>9960</v>
      </c>
      <c r="S1694" s="252" t="s">
        <v>1197</v>
      </c>
      <c r="T1694" s="251" t="str">
        <f t="shared" si="106"/>
        <v>I060631881130BZ620</v>
      </c>
      <c r="W1694" s="251" t="str">
        <f t="shared" si="107"/>
        <v>I060631881130-BZ620</v>
      </c>
    </row>
    <row r="1695" spans="1:23" x14ac:dyDescent="0.3">
      <c r="A1695" s="256" t="str">
        <f t="shared" si="104"/>
        <v>I0606318-81150BZ620-00002</v>
      </c>
      <c r="B1695" s="251" t="s">
        <v>11953</v>
      </c>
      <c r="C1695" s="251" t="s">
        <v>10077</v>
      </c>
      <c r="D1695" s="251" t="s">
        <v>11950</v>
      </c>
      <c r="E1695" s="251" t="s">
        <v>11202</v>
      </c>
      <c r="F1695" s="251" t="s">
        <v>9966</v>
      </c>
      <c r="G1695" s="251" t="s">
        <v>1203</v>
      </c>
      <c r="H1695" s="251" t="s">
        <v>3429</v>
      </c>
      <c r="I1695" s="257" t="str">
        <f t="shared" si="105"/>
        <v>-00002</v>
      </c>
      <c r="J1695" s="251">
        <v>2</v>
      </c>
      <c r="K1695" s="251">
        <v>2</v>
      </c>
      <c r="M1695" s="251" t="s">
        <v>9958</v>
      </c>
      <c r="N1695" s="251" t="s">
        <v>11485</v>
      </c>
      <c r="O1695" s="251">
        <v>2</v>
      </c>
      <c r="Q1695" s="251" t="s">
        <v>11953</v>
      </c>
      <c r="R1695" s="251" t="s">
        <v>9960</v>
      </c>
      <c r="S1695" s="252" t="s">
        <v>1202</v>
      </c>
      <c r="T1695" s="251" t="str">
        <f t="shared" si="106"/>
        <v>I060631881150BZ620</v>
      </c>
      <c r="W1695" s="251" t="str">
        <f t="shared" si="107"/>
        <v>I060631881150-BZ620</v>
      </c>
    </row>
    <row r="1696" spans="1:23" x14ac:dyDescent="0.3">
      <c r="A1696" s="256" t="str">
        <f t="shared" si="104"/>
        <v>I0606318-81150BZ860-00001</v>
      </c>
      <c r="B1696" s="251" t="s">
        <v>11954</v>
      </c>
      <c r="C1696" s="251" t="s">
        <v>10077</v>
      </c>
      <c r="D1696" s="251" t="s">
        <v>11950</v>
      </c>
      <c r="E1696" s="251" t="s">
        <v>11202</v>
      </c>
      <c r="F1696" s="251" t="s">
        <v>9968</v>
      </c>
      <c r="G1696" s="251" t="s">
        <v>3554</v>
      </c>
      <c r="H1696" s="251" t="s">
        <v>3429</v>
      </c>
      <c r="I1696" s="257" t="str">
        <f t="shared" si="105"/>
        <v>-00001</v>
      </c>
      <c r="J1696" s="251">
        <v>1</v>
      </c>
      <c r="K1696" s="251">
        <v>1</v>
      </c>
      <c r="M1696" s="251" t="s">
        <v>9958</v>
      </c>
      <c r="N1696" s="251" t="s">
        <v>11485</v>
      </c>
      <c r="O1696" s="251">
        <v>1</v>
      </c>
      <c r="Q1696" s="251" t="s">
        <v>11954</v>
      </c>
      <c r="R1696" s="251" t="s">
        <v>9960</v>
      </c>
      <c r="S1696" s="252" t="s">
        <v>3553</v>
      </c>
      <c r="T1696" s="251" t="str">
        <f t="shared" si="106"/>
        <v>I060631881150BZ860</v>
      </c>
      <c r="W1696" s="251" t="str">
        <f t="shared" si="107"/>
        <v>I060631881150-BZ860</v>
      </c>
    </row>
    <row r="1697" spans="1:23" x14ac:dyDescent="0.3">
      <c r="A1697" s="256" t="str">
        <f t="shared" si="104"/>
        <v>I0606318-81550BZ220-00003</v>
      </c>
      <c r="B1697" s="251" t="s">
        <v>11955</v>
      </c>
      <c r="C1697" s="251" t="s">
        <v>10077</v>
      </c>
      <c r="D1697" s="251" t="s">
        <v>11950</v>
      </c>
      <c r="E1697" s="251" t="s">
        <v>11202</v>
      </c>
      <c r="F1697" s="251" t="s">
        <v>9970</v>
      </c>
      <c r="G1697" s="251" t="s">
        <v>1364</v>
      </c>
      <c r="H1697" s="251" t="s">
        <v>5202</v>
      </c>
      <c r="I1697" s="257" t="str">
        <f t="shared" si="105"/>
        <v>-00003</v>
      </c>
      <c r="J1697" s="251">
        <v>3</v>
      </c>
      <c r="K1697" s="251">
        <v>3</v>
      </c>
      <c r="M1697" s="251" t="s">
        <v>9958</v>
      </c>
      <c r="N1697" s="251" t="s">
        <v>11485</v>
      </c>
      <c r="O1697" s="251">
        <v>3</v>
      </c>
      <c r="Q1697" s="251" t="s">
        <v>11955</v>
      </c>
      <c r="R1697" s="251" t="s">
        <v>9960</v>
      </c>
      <c r="S1697" s="252" t="s">
        <v>1363</v>
      </c>
      <c r="T1697" s="251" t="str">
        <f t="shared" si="106"/>
        <v>I060631881550BZ220</v>
      </c>
      <c r="W1697" s="251" t="str">
        <f t="shared" si="107"/>
        <v>I060631881550-BZ220</v>
      </c>
    </row>
    <row r="1698" spans="1:23" x14ac:dyDescent="0.3">
      <c r="A1698" s="256" t="str">
        <f t="shared" si="104"/>
        <v>I0606318-81550BZ490-00001</v>
      </c>
      <c r="B1698" s="251" t="s">
        <v>11956</v>
      </c>
      <c r="C1698" s="251" t="s">
        <v>10077</v>
      </c>
      <c r="D1698" s="251" t="s">
        <v>11950</v>
      </c>
      <c r="E1698" s="251" t="s">
        <v>11202</v>
      </c>
      <c r="F1698" s="251" t="s">
        <v>9972</v>
      </c>
      <c r="G1698" s="251" t="s">
        <v>1409</v>
      </c>
      <c r="H1698" s="251" t="s">
        <v>5202</v>
      </c>
      <c r="I1698" s="257" t="str">
        <f t="shared" si="105"/>
        <v>-00001</v>
      </c>
      <c r="J1698" s="251">
        <v>1</v>
      </c>
      <c r="K1698" s="251">
        <v>1</v>
      </c>
      <c r="M1698" s="251" t="s">
        <v>9958</v>
      </c>
      <c r="N1698" s="251" t="s">
        <v>11485</v>
      </c>
      <c r="O1698" s="251">
        <v>1</v>
      </c>
      <c r="Q1698" s="251" t="s">
        <v>11956</v>
      </c>
      <c r="R1698" s="251" t="s">
        <v>9960</v>
      </c>
      <c r="S1698" s="252" t="s">
        <v>1408</v>
      </c>
      <c r="T1698" s="251" t="str">
        <f t="shared" si="106"/>
        <v>I060631881550BZ490</v>
      </c>
      <c r="W1698" s="251" t="str">
        <f t="shared" si="107"/>
        <v>I060631881550-BZ490</v>
      </c>
    </row>
    <row r="1699" spans="1:23" x14ac:dyDescent="0.3">
      <c r="A1699" s="256" t="str">
        <f t="shared" si="104"/>
        <v>I0606318-81551BZ150-00002</v>
      </c>
      <c r="B1699" s="251" t="s">
        <v>11957</v>
      </c>
      <c r="C1699" s="251" t="s">
        <v>10077</v>
      </c>
      <c r="D1699" s="251" t="s">
        <v>11950</v>
      </c>
      <c r="E1699" s="251" t="s">
        <v>11202</v>
      </c>
      <c r="F1699" s="251" t="s">
        <v>9974</v>
      </c>
      <c r="G1699" s="251" t="s">
        <v>1351</v>
      </c>
      <c r="H1699" s="251" t="s">
        <v>3436</v>
      </c>
      <c r="I1699" s="257" t="str">
        <f t="shared" si="105"/>
        <v>-00002</v>
      </c>
      <c r="J1699" s="251">
        <v>2</v>
      </c>
      <c r="K1699" s="251">
        <v>2</v>
      </c>
      <c r="M1699" s="251" t="s">
        <v>9958</v>
      </c>
      <c r="N1699" s="251" t="s">
        <v>11485</v>
      </c>
      <c r="O1699" s="251">
        <v>2</v>
      </c>
      <c r="Q1699" s="251" t="s">
        <v>11957</v>
      </c>
      <c r="R1699" s="251" t="s">
        <v>9960</v>
      </c>
      <c r="S1699" s="252" t="s">
        <v>1350</v>
      </c>
      <c r="T1699" s="251" t="str">
        <f t="shared" si="106"/>
        <v>I060631881551BZ150</v>
      </c>
      <c r="W1699" s="251" t="str">
        <f t="shared" si="107"/>
        <v>I060631881551-BZ150</v>
      </c>
    </row>
    <row r="1700" spans="1:23" x14ac:dyDescent="0.3">
      <c r="A1700" s="256" t="str">
        <f t="shared" si="104"/>
        <v>I0606318-81551BZ240-00003</v>
      </c>
      <c r="B1700" s="251" t="s">
        <v>11958</v>
      </c>
      <c r="C1700" s="251" t="s">
        <v>10077</v>
      </c>
      <c r="D1700" s="251" t="s">
        <v>11950</v>
      </c>
      <c r="E1700" s="251" t="s">
        <v>11202</v>
      </c>
      <c r="F1700" s="251" t="s">
        <v>9976</v>
      </c>
      <c r="G1700" s="251" t="s">
        <v>1373</v>
      </c>
      <c r="H1700" s="251" t="s">
        <v>3436</v>
      </c>
      <c r="I1700" s="257" t="str">
        <f t="shared" si="105"/>
        <v>-00003</v>
      </c>
      <c r="J1700" s="251">
        <v>3</v>
      </c>
      <c r="K1700" s="251">
        <v>3</v>
      </c>
      <c r="M1700" s="251" t="s">
        <v>9958</v>
      </c>
      <c r="N1700" s="251" t="s">
        <v>11485</v>
      </c>
      <c r="O1700" s="251">
        <v>3</v>
      </c>
      <c r="Q1700" s="251" t="s">
        <v>11958</v>
      </c>
      <c r="R1700" s="251" t="s">
        <v>9960</v>
      </c>
      <c r="S1700" s="252" t="s">
        <v>1372</v>
      </c>
      <c r="T1700" s="251" t="str">
        <f t="shared" si="106"/>
        <v>I060631881551BZ240</v>
      </c>
      <c r="W1700" s="251" t="str">
        <f t="shared" si="107"/>
        <v>I060631881551-BZ240</v>
      </c>
    </row>
    <row r="1701" spans="1:23" x14ac:dyDescent="0.3">
      <c r="A1701" s="256" t="str">
        <f t="shared" si="104"/>
        <v>I0606318-81551BZ320-00003</v>
      </c>
      <c r="B1701" s="251" t="s">
        <v>11959</v>
      </c>
      <c r="C1701" s="251" t="s">
        <v>10077</v>
      </c>
      <c r="D1701" s="251" t="s">
        <v>11950</v>
      </c>
      <c r="E1701" s="251" t="s">
        <v>11202</v>
      </c>
      <c r="F1701" s="251" t="s">
        <v>9978</v>
      </c>
      <c r="G1701" s="251" t="s">
        <v>1418</v>
      </c>
      <c r="H1701" s="251" t="s">
        <v>3436</v>
      </c>
      <c r="I1701" s="257" t="str">
        <f t="shared" si="105"/>
        <v>-00003</v>
      </c>
      <c r="J1701" s="251">
        <v>3</v>
      </c>
      <c r="K1701" s="251">
        <v>3</v>
      </c>
      <c r="M1701" s="251" t="s">
        <v>9958</v>
      </c>
      <c r="N1701" s="251" t="s">
        <v>11485</v>
      </c>
      <c r="O1701" s="251">
        <v>3</v>
      </c>
      <c r="Q1701" s="251" t="s">
        <v>11959</v>
      </c>
      <c r="R1701" s="251" t="s">
        <v>9960</v>
      </c>
      <c r="S1701" s="252" t="s">
        <v>1417</v>
      </c>
      <c r="T1701" s="251" t="str">
        <f t="shared" si="106"/>
        <v>I060631881551BZ320</v>
      </c>
      <c r="W1701" s="251" t="str">
        <f t="shared" si="107"/>
        <v>I060631881551-BZ320</v>
      </c>
    </row>
    <row r="1702" spans="1:23" x14ac:dyDescent="0.3">
      <c r="A1702" s="256" t="str">
        <f t="shared" si="104"/>
        <v>I0606318-81561BZ240-00004</v>
      </c>
      <c r="B1702" s="251" t="s">
        <v>11960</v>
      </c>
      <c r="C1702" s="251" t="s">
        <v>10077</v>
      </c>
      <c r="D1702" s="251" t="s">
        <v>11950</v>
      </c>
      <c r="E1702" s="251" t="s">
        <v>11202</v>
      </c>
      <c r="F1702" s="251" t="s">
        <v>9980</v>
      </c>
      <c r="G1702" s="251" t="s">
        <v>1387</v>
      </c>
      <c r="H1702" s="251" t="s">
        <v>3443</v>
      </c>
      <c r="I1702" s="257" t="str">
        <f t="shared" si="105"/>
        <v>-00004</v>
      </c>
      <c r="J1702" s="251">
        <v>4</v>
      </c>
      <c r="K1702" s="251">
        <v>4</v>
      </c>
      <c r="M1702" s="251" t="s">
        <v>9958</v>
      </c>
      <c r="N1702" s="251" t="s">
        <v>11485</v>
      </c>
      <c r="O1702" s="251">
        <v>4</v>
      </c>
      <c r="Q1702" s="251" t="s">
        <v>11960</v>
      </c>
      <c r="R1702" s="251" t="s">
        <v>9960</v>
      </c>
      <c r="S1702" s="252" t="s">
        <v>1386</v>
      </c>
      <c r="T1702" s="251" t="str">
        <f t="shared" si="106"/>
        <v>I060631881561BZ240</v>
      </c>
      <c r="W1702" s="251" t="str">
        <f t="shared" si="107"/>
        <v>I060631881561-BZ240</v>
      </c>
    </row>
    <row r="1703" spans="1:23" x14ac:dyDescent="0.3">
      <c r="A1703" s="256" t="str">
        <f t="shared" si="104"/>
        <v>I0606318-81581BZ040-00001</v>
      </c>
      <c r="B1703" s="251" t="s">
        <v>11961</v>
      </c>
      <c r="C1703" s="251" t="s">
        <v>10077</v>
      </c>
      <c r="D1703" s="251" t="s">
        <v>11950</v>
      </c>
      <c r="E1703" s="251" t="s">
        <v>11202</v>
      </c>
      <c r="F1703" s="251" t="s">
        <v>9982</v>
      </c>
      <c r="G1703" s="251" t="s">
        <v>1454</v>
      </c>
      <c r="H1703" s="251" t="s">
        <v>5218</v>
      </c>
      <c r="I1703" s="257" t="str">
        <f t="shared" si="105"/>
        <v>-00001</v>
      </c>
      <c r="J1703" s="251">
        <v>1</v>
      </c>
      <c r="K1703" s="251">
        <v>1</v>
      </c>
      <c r="M1703" s="251" t="s">
        <v>9958</v>
      </c>
      <c r="N1703" s="251" t="s">
        <v>11485</v>
      </c>
      <c r="O1703" s="251">
        <v>1</v>
      </c>
      <c r="Q1703" s="251" t="s">
        <v>11961</v>
      </c>
      <c r="R1703" s="251" t="s">
        <v>9960</v>
      </c>
      <c r="S1703" s="252" t="s">
        <v>1453</v>
      </c>
      <c r="T1703" s="251" t="str">
        <f t="shared" si="106"/>
        <v>I060631881581BZ040</v>
      </c>
      <c r="W1703" s="251" t="str">
        <f t="shared" si="107"/>
        <v>I060631881581-BZ040</v>
      </c>
    </row>
    <row r="1704" spans="1:23" x14ac:dyDescent="0.3">
      <c r="A1704" s="256" t="str">
        <f t="shared" si="104"/>
        <v>I0606318-81590BZ051-00001</v>
      </c>
      <c r="B1704" s="251" t="s">
        <v>11962</v>
      </c>
      <c r="C1704" s="251" t="s">
        <v>10077</v>
      </c>
      <c r="D1704" s="251" t="s">
        <v>11950</v>
      </c>
      <c r="E1704" s="251" t="s">
        <v>11202</v>
      </c>
      <c r="F1704" s="251" t="s">
        <v>9984</v>
      </c>
      <c r="G1704" s="251" t="s">
        <v>5230</v>
      </c>
      <c r="H1704" s="251" t="s">
        <v>770</v>
      </c>
      <c r="I1704" s="257" t="str">
        <f t="shared" si="105"/>
        <v>-00001</v>
      </c>
      <c r="J1704" s="251">
        <v>1</v>
      </c>
      <c r="K1704" s="251">
        <v>1</v>
      </c>
      <c r="M1704" s="251" t="s">
        <v>9958</v>
      </c>
      <c r="N1704" s="251" t="s">
        <v>11485</v>
      </c>
      <c r="O1704" s="251">
        <v>1</v>
      </c>
      <c r="Q1704" s="251" t="s">
        <v>11962</v>
      </c>
      <c r="R1704" s="251" t="s">
        <v>9960</v>
      </c>
      <c r="S1704" s="252" t="s">
        <v>4062</v>
      </c>
      <c r="T1704" s="251" t="str">
        <f t="shared" si="106"/>
        <v>I060631881590BZ051</v>
      </c>
      <c r="W1704" s="251" t="str">
        <f t="shared" si="107"/>
        <v>I060631881590-BZ051</v>
      </c>
    </row>
    <row r="1705" spans="1:23" x14ac:dyDescent="0.3">
      <c r="A1705" s="256" t="str">
        <f t="shared" si="104"/>
        <v>I0606318-9004A81005-00003</v>
      </c>
      <c r="B1705" s="251" t="s">
        <v>11963</v>
      </c>
      <c r="C1705" s="251" t="s">
        <v>10077</v>
      </c>
      <c r="D1705" s="251" t="s">
        <v>11950</v>
      </c>
      <c r="E1705" s="251" t="s">
        <v>11202</v>
      </c>
      <c r="F1705" s="251" t="s">
        <v>9986</v>
      </c>
      <c r="G1705" s="251" t="s">
        <v>1566</v>
      </c>
      <c r="H1705" s="251" t="s">
        <v>3393</v>
      </c>
      <c r="I1705" s="257" t="str">
        <f t="shared" si="105"/>
        <v>-00003</v>
      </c>
      <c r="J1705" s="251">
        <v>3</v>
      </c>
      <c r="K1705" s="251">
        <v>3</v>
      </c>
      <c r="M1705" s="251" t="s">
        <v>10007</v>
      </c>
      <c r="N1705" s="251" t="s">
        <v>11485</v>
      </c>
      <c r="O1705" s="251">
        <v>3</v>
      </c>
      <c r="Q1705" s="251" t="s">
        <v>11963</v>
      </c>
      <c r="R1705" s="251" t="s">
        <v>9960</v>
      </c>
      <c r="S1705" s="252" t="s">
        <v>1565</v>
      </c>
      <c r="T1705" s="251" t="str">
        <f t="shared" si="106"/>
        <v>I06063189004A81005</v>
      </c>
      <c r="W1705" s="251" t="str">
        <f t="shared" si="107"/>
        <v>I06063189004A-81005</v>
      </c>
    </row>
    <row r="1706" spans="1:23" x14ac:dyDescent="0.3">
      <c r="A1706" s="256" t="str">
        <f t="shared" si="104"/>
        <v>I0606318-9004A81026-00009</v>
      </c>
      <c r="B1706" s="251" t="s">
        <v>11964</v>
      </c>
      <c r="C1706" s="251" t="s">
        <v>10077</v>
      </c>
      <c r="D1706" s="251" t="s">
        <v>11950</v>
      </c>
      <c r="E1706" s="251" t="s">
        <v>11202</v>
      </c>
      <c r="F1706" s="251" t="s">
        <v>9988</v>
      </c>
      <c r="G1706" s="251" t="s">
        <v>1624</v>
      </c>
      <c r="H1706" s="251" t="s">
        <v>3393</v>
      </c>
      <c r="I1706" s="257" t="str">
        <f t="shared" si="105"/>
        <v>-00009</v>
      </c>
      <c r="J1706" s="251">
        <v>9</v>
      </c>
      <c r="K1706" s="251">
        <v>9</v>
      </c>
      <c r="M1706" s="251" t="s">
        <v>10007</v>
      </c>
      <c r="N1706" s="251" t="s">
        <v>11485</v>
      </c>
      <c r="O1706" s="251">
        <v>9</v>
      </c>
      <c r="Q1706" s="251" t="s">
        <v>11964</v>
      </c>
      <c r="R1706" s="251" t="s">
        <v>9960</v>
      </c>
      <c r="S1706" s="252" t="s">
        <v>1623</v>
      </c>
      <c r="T1706" s="251" t="str">
        <f t="shared" si="106"/>
        <v>I06063189004A81026</v>
      </c>
      <c r="W1706" s="251" t="str">
        <f t="shared" si="107"/>
        <v>I06063189004A-81026</v>
      </c>
    </row>
    <row r="1707" spans="1:23" x14ac:dyDescent="0.3">
      <c r="A1707" s="256" t="str">
        <f t="shared" si="104"/>
        <v>I0606319-81139BZ010-00002</v>
      </c>
      <c r="B1707" s="251" t="s">
        <v>11965</v>
      </c>
      <c r="C1707" s="251" t="s">
        <v>10077</v>
      </c>
      <c r="D1707" s="251" t="s">
        <v>11966</v>
      </c>
      <c r="E1707" s="251" t="s">
        <v>11202</v>
      </c>
      <c r="F1707" s="251" t="s">
        <v>9957</v>
      </c>
      <c r="G1707" s="251" t="s">
        <v>1614</v>
      </c>
      <c r="H1707" s="251" t="s">
        <v>10104</v>
      </c>
      <c r="I1707" s="257" t="str">
        <f t="shared" si="105"/>
        <v>-00002</v>
      </c>
      <c r="J1707" s="251">
        <v>2</v>
      </c>
      <c r="K1707" s="251">
        <v>2</v>
      </c>
      <c r="M1707" s="251" t="s">
        <v>10007</v>
      </c>
      <c r="N1707" s="251" t="s">
        <v>11632</v>
      </c>
      <c r="O1707" s="251">
        <v>2</v>
      </c>
      <c r="Q1707" s="251" t="s">
        <v>11965</v>
      </c>
      <c r="R1707" s="251" t="s">
        <v>10017</v>
      </c>
      <c r="S1707" s="252" t="s">
        <v>1613</v>
      </c>
      <c r="T1707" s="251" t="str">
        <f t="shared" si="106"/>
        <v>I060631981139BZ010</v>
      </c>
      <c r="W1707" s="251" t="str">
        <f t="shared" si="107"/>
        <v>I060631981139-BZ010</v>
      </c>
    </row>
    <row r="1708" spans="1:23" x14ac:dyDescent="0.3">
      <c r="A1708" s="256" t="str">
        <f t="shared" si="104"/>
        <v>I0606319-81580BZ051-00003</v>
      </c>
      <c r="B1708" s="251" t="s">
        <v>11967</v>
      </c>
      <c r="C1708" s="251" t="s">
        <v>10077</v>
      </c>
      <c r="D1708" s="251" t="s">
        <v>11966</v>
      </c>
      <c r="E1708" s="251" t="s">
        <v>11202</v>
      </c>
      <c r="F1708" s="251" t="s">
        <v>9962</v>
      </c>
      <c r="G1708" s="251" t="s">
        <v>5226</v>
      </c>
      <c r="H1708" s="251" t="s">
        <v>758</v>
      </c>
      <c r="I1708" s="257" t="str">
        <f t="shared" si="105"/>
        <v>-00003</v>
      </c>
      <c r="J1708" s="251">
        <v>3</v>
      </c>
      <c r="K1708" s="251">
        <v>3</v>
      </c>
      <c r="M1708" s="251" t="s">
        <v>9958</v>
      </c>
      <c r="N1708" s="251" t="s">
        <v>11632</v>
      </c>
      <c r="O1708" s="251">
        <v>3</v>
      </c>
      <c r="Q1708" s="251" t="s">
        <v>11967</v>
      </c>
      <c r="R1708" s="251" t="s">
        <v>10017</v>
      </c>
      <c r="S1708" s="252" t="s">
        <v>4065</v>
      </c>
      <c r="T1708" s="251" t="str">
        <f t="shared" si="106"/>
        <v>I060631981580BZ051</v>
      </c>
      <c r="W1708" s="251" t="str">
        <f t="shared" si="107"/>
        <v>I060631981580-BZ051</v>
      </c>
    </row>
    <row r="1709" spans="1:23" x14ac:dyDescent="0.3">
      <c r="A1709" s="256" t="str">
        <f t="shared" si="104"/>
        <v>I0606319-81591BZ040-00001</v>
      </c>
      <c r="B1709" s="251" t="s">
        <v>11968</v>
      </c>
      <c r="C1709" s="251" t="s">
        <v>10077</v>
      </c>
      <c r="D1709" s="251" t="s">
        <v>11966</v>
      </c>
      <c r="E1709" s="251" t="s">
        <v>11202</v>
      </c>
      <c r="F1709" s="251" t="s">
        <v>9964</v>
      </c>
      <c r="G1709" s="251" t="s">
        <v>1461</v>
      </c>
      <c r="H1709" s="251" t="s">
        <v>5219</v>
      </c>
      <c r="I1709" s="257" t="str">
        <f t="shared" si="105"/>
        <v>-00001</v>
      </c>
      <c r="J1709" s="251">
        <v>1</v>
      </c>
      <c r="K1709" s="251">
        <v>1</v>
      </c>
      <c r="M1709" s="251" t="s">
        <v>9958</v>
      </c>
      <c r="N1709" s="251" t="s">
        <v>11632</v>
      </c>
      <c r="O1709" s="251">
        <v>1</v>
      </c>
      <c r="Q1709" s="251" t="s">
        <v>11968</v>
      </c>
      <c r="R1709" s="251" t="s">
        <v>10017</v>
      </c>
      <c r="S1709" s="252" t="s">
        <v>1460</v>
      </c>
      <c r="T1709" s="251" t="str">
        <f t="shared" si="106"/>
        <v>I060631981591BZ040</v>
      </c>
      <c r="W1709" s="251" t="str">
        <f t="shared" si="107"/>
        <v>I060631981591-BZ040</v>
      </c>
    </row>
    <row r="1710" spans="1:23" x14ac:dyDescent="0.3">
      <c r="A1710" s="256" t="str">
        <f t="shared" si="104"/>
        <v>I0606319-87915BZ070-00001</v>
      </c>
      <c r="B1710" s="251" t="s">
        <v>11969</v>
      </c>
      <c r="C1710" s="251" t="s">
        <v>10077</v>
      </c>
      <c r="D1710" s="251" t="s">
        <v>11966</v>
      </c>
      <c r="E1710" s="251" t="s">
        <v>11202</v>
      </c>
      <c r="F1710" s="251" t="s">
        <v>9966</v>
      </c>
      <c r="G1710" s="251" t="s">
        <v>1528</v>
      </c>
      <c r="H1710" s="251" t="s">
        <v>10293</v>
      </c>
      <c r="I1710" s="257" t="str">
        <f t="shared" si="105"/>
        <v>-00001</v>
      </c>
      <c r="J1710" s="251">
        <v>1</v>
      </c>
      <c r="K1710" s="251">
        <v>1</v>
      </c>
      <c r="M1710" s="251" t="s">
        <v>10007</v>
      </c>
      <c r="N1710" s="251" t="s">
        <v>11632</v>
      </c>
      <c r="O1710" s="251">
        <v>1</v>
      </c>
      <c r="Q1710" s="251" t="s">
        <v>11969</v>
      </c>
      <c r="R1710" s="251" t="s">
        <v>10017</v>
      </c>
      <c r="S1710" s="252" t="s">
        <v>1527</v>
      </c>
      <c r="T1710" s="251" t="str">
        <f t="shared" si="106"/>
        <v>I060631987915BZ070</v>
      </c>
      <c r="W1710" s="251" t="str">
        <f t="shared" si="107"/>
        <v>I060631987915-BZ070</v>
      </c>
    </row>
    <row r="1711" spans="1:23" x14ac:dyDescent="0.3">
      <c r="A1711" s="256" t="str">
        <f t="shared" si="104"/>
        <v>I0606319-87917BZ010-00001</v>
      </c>
      <c r="B1711" s="251" t="s">
        <v>11970</v>
      </c>
      <c r="C1711" s="251" t="s">
        <v>10077</v>
      </c>
      <c r="D1711" s="251" t="s">
        <v>11966</v>
      </c>
      <c r="E1711" s="251" t="s">
        <v>11202</v>
      </c>
      <c r="F1711" s="251" t="s">
        <v>9968</v>
      </c>
      <c r="G1711" s="251" t="s">
        <v>1515</v>
      </c>
      <c r="H1711" s="251" t="s">
        <v>10109</v>
      </c>
      <c r="I1711" s="257" t="str">
        <f t="shared" si="105"/>
        <v>-00001</v>
      </c>
      <c r="J1711" s="251">
        <v>1</v>
      </c>
      <c r="K1711" s="251">
        <v>1</v>
      </c>
      <c r="M1711" s="251" t="s">
        <v>10007</v>
      </c>
      <c r="N1711" s="251" t="s">
        <v>11632</v>
      </c>
      <c r="O1711" s="251">
        <v>1</v>
      </c>
      <c r="Q1711" s="251" t="s">
        <v>11970</v>
      </c>
      <c r="R1711" s="251" t="s">
        <v>10017</v>
      </c>
      <c r="S1711" s="252" t="s">
        <v>1514</v>
      </c>
      <c r="T1711" s="251" t="str">
        <f t="shared" si="106"/>
        <v>I060631987917BZ010</v>
      </c>
      <c r="W1711" s="251" t="str">
        <f t="shared" si="107"/>
        <v>I060631987917-BZ010</v>
      </c>
    </row>
    <row r="1712" spans="1:23" x14ac:dyDescent="0.3">
      <c r="A1712" s="256" t="str">
        <f t="shared" si="104"/>
        <v>I0606320-81110BZ200-00001</v>
      </c>
      <c r="B1712" s="251" t="s">
        <v>11971</v>
      </c>
      <c r="C1712" s="251" t="s">
        <v>10077</v>
      </c>
      <c r="D1712" s="251" t="s">
        <v>11972</v>
      </c>
      <c r="E1712" s="251" t="s">
        <v>11202</v>
      </c>
      <c r="F1712" s="251" t="s">
        <v>9957</v>
      </c>
      <c r="G1712" s="251" t="s">
        <v>1084</v>
      </c>
      <c r="H1712" s="251" t="s">
        <v>10113</v>
      </c>
      <c r="I1712" s="257" t="str">
        <f t="shared" si="105"/>
        <v>-00001</v>
      </c>
      <c r="J1712" s="251">
        <v>1</v>
      </c>
      <c r="K1712" s="251">
        <v>1</v>
      </c>
      <c r="M1712" s="251" t="s">
        <v>9958</v>
      </c>
      <c r="N1712" s="251" t="s">
        <v>10470</v>
      </c>
      <c r="O1712" s="251">
        <v>1</v>
      </c>
      <c r="Q1712" s="251" t="s">
        <v>11971</v>
      </c>
      <c r="R1712" s="251" t="s">
        <v>10028</v>
      </c>
      <c r="S1712" s="252" t="s">
        <v>1083</v>
      </c>
      <c r="T1712" s="251" t="str">
        <f t="shared" si="106"/>
        <v>I060632081110BZ200</v>
      </c>
      <c r="W1712" s="251" t="str">
        <f t="shared" si="107"/>
        <v>I060632081110-BZ200</v>
      </c>
    </row>
    <row r="1713" spans="1:23" x14ac:dyDescent="0.3">
      <c r="A1713" s="256" t="str">
        <f t="shared" si="104"/>
        <v>I0606320-81150BZ200-00001</v>
      </c>
      <c r="B1713" s="251" t="s">
        <v>11973</v>
      </c>
      <c r="C1713" s="251" t="s">
        <v>10077</v>
      </c>
      <c r="D1713" s="251" t="s">
        <v>11972</v>
      </c>
      <c r="E1713" s="251" t="s">
        <v>11202</v>
      </c>
      <c r="F1713" s="251" t="s">
        <v>9962</v>
      </c>
      <c r="G1713" s="251" t="s">
        <v>1092</v>
      </c>
      <c r="H1713" s="251" t="s">
        <v>11701</v>
      </c>
      <c r="I1713" s="257" t="str">
        <f t="shared" si="105"/>
        <v>-00001</v>
      </c>
      <c r="J1713" s="251">
        <v>1</v>
      </c>
      <c r="K1713" s="251">
        <v>1</v>
      </c>
      <c r="M1713" s="251" t="s">
        <v>9958</v>
      </c>
      <c r="N1713" s="251" t="s">
        <v>10470</v>
      </c>
      <c r="O1713" s="251">
        <v>1</v>
      </c>
      <c r="Q1713" s="251" t="s">
        <v>11973</v>
      </c>
      <c r="R1713" s="251" t="s">
        <v>10028</v>
      </c>
      <c r="S1713" s="252" t="s">
        <v>1091</v>
      </c>
      <c r="T1713" s="251" t="str">
        <f t="shared" si="106"/>
        <v>I060632081150BZ200</v>
      </c>
      <c r="W1713" s="251" t="str">
        <f t="shared" si="107"/>
        <v>I060632081150-BZ200</v>
      </c>
    </row>
    <row r="1714" spans="1:23" x14ac:dyDescent="0.3">
      <c r="A1714" s="256" t="str">
        <f t="shared" si="104"/>
        <v>I0606320-81550BZ310-00001</v>
      </c>
      <c r="B1714" s="251" t="s">
        <v>11974</v>
      </c>
      <c r="C1714" s="251" t="s">
        <v>10077</v>
      </c>
      <c r="D1714" s="251" t="s">
        <v>11972</v>
      </c>
      <c r="E1714" s="251" t="s">
        <v>11202</v>
      </c>
      <c r="F1714" s="251" t="s">
        <v>9964</v>
      </c>
      <c r="G1714" s="251" t="s">
        <v>1392</v>
      </c>
      <c r="H1714" s="251" t="s">
        <v>5202</v>
      </c>
      <c r="I1714" s="257" t="str">
        <f t="shared" si="105"/>
        <v>-00001</v>
      </c>
      <c r="J1714" s="251">
        <v>1</v>
      </c>
      <c r="K1714" s="251">
        <v>1</v>
      </c>
      <c r="M1714" s="251" t="s">
        <v>9958</v>
      </c>
      <c r="N1714" s="251" t="s">
        <v>10470</v>
      </c>
      <c r="O1714" s="251">
        <v>1</v>
      </c>
      <c r="Q1714" s="251" t="s">
        <v>11974</v>
      </c>
      <c r="R1714" s="251" t="s">
        <v>10028</v>
      </c>
      <c r="S1714" s="252" t="s">
        <v>1391</v>
      </c>
      <c r="T1714" s="251" t="str">
        <f t="shared" si="106"/>
        <v>I060632081550BZ310</v>
      </c>
      <c r="W1714" s="251" t="str">
        <f t="shared" si="107"/>
        <v>I060632081550-BZ310</v>
      </c>
    </row>
    <row r="1715" spans="1:23" x14ac:dyDescent="0.3">
      <c r="A1715" s="256" t="str">
        <f t="shared" si="104"/>
        <v>I0606320-81565BZ010-00001</v>
      </c>
      <c r="B1715" s="251" t="s">
        <v>11975</v>
      </c>
      <c r="C1715" s="251" t="s">
        <v>10077</v>
      </c>
      <c r="D1715" s="251" t="s">
        <v>11972</v>
      </c>
      <c r="E1715" s="251" t="s">
        <v>11202</v>
      </c>
      <c r="F1715" s="251" t="s">
        <v>9966</v>
      </c>
      <c r="G1715" s="251" t="s">
        <v>1326</v>
      </c>
      <c r="H1715" s="251" t="s">
        <v>10302</v>
      </c>
      <c r="I1715" s="257" t="str">
        <f t="shared" si="105"/>
        <v>-00001</v>
      </c>
      <c r="J1715" s="251">
        <v>1</v>
      </c>
      <c r="K1715" s="251">
        <v>1</v>
      </c>
      <c r="M1715" s="251" t="s">
        <v>10007</v>
      </c>
      <c r="N1715" s="251" t="s">
        <v>10470</v>
      </c>
      <c r="O1715" s="251">
        <v>1</v>
      </c>
      <c r="Q1715" s="251" t="s">
        <v>11975</v>
      </c>
      <c r="R1715" s="251" t="s">
        <v>10028</v>
      </c>
      <c r="S1715" s="252" t="s">
        <v>1325</v>
      </c>
      <c r="T1715" s="251" t="str">
        <f t="shared" si="106"/>
        <v>I060632081565BZ010</v>
      </c>
      <c r="W1715" s="251" t="str">
        <f t="shared" si="107"/>
        <v>I060632081565-BZ010</v>
      </c>
    </row>
    <row r="1716" spans="1:23" x14ac:dyDescent="0.3">
      <c r="A1716" s="256" t="str">
        <f t="shared" si="104"/>
        <v>I0706306-9004951125-00013</v>
      </c>
      <c r="B1716" s="251" t="s">
        <v>11976</v>
      </c>
      <c r="C1716" s="251" t="s">
        <v>10117</v>
      </c>
      <c r="D1716" s="251" t="s">
        <v>11977</v>
      </c>
      <c r="E1716" s="251" t="s">
        <v>11202</v>
      </c>
      <c r="F1716" s="251" t="s">
        <v>9957</v>
      </c>
      <c r="G1716" s="251" t="s">
        <v>1561</v>
      </c>
      <c r="H1716" s="251" t="s">
        <v>3393</v>
      </c>
      <c r="I1716" s="257" t="str">
        <f t="shared" si="105"/>
        <v>-00013</v>
      </c>
      <c r="J1716" s="251">
        <v>13</v>
      </c>
      <c r="K1716" s="251">
        <v>13</v>
      </c>
      <c r="M1716" s="251" t="s">
        <v>10003</v>
      </c>
      <c r="N1716" s="251" t="s">
        <v>11485</v>
      </c>
      <c r="O1716" s="251">
        <v>13</v>
      </c>
      <c r="Q1716" s="251" t="s">
        <v>11976</v>
      </c>
      <c r="R1716" s="251" t="s">
        <v>9960</v>
      </c>
      <c r="S1716" s="252">
        <v>9004951125</v>
      </c>
      <c r="T1716" s="251" t="str">
        <f t="shared" si="106"/>
        <v>I07063069004951125</v>
      </c>
      <c r="W1716" s="251" t="str">
        <f t="shared" si="107"/>
        <v>I070630690049-51125</v>
      </c>
    </row>
    <row r="1717" spans="1:23" x14ac:dyDescent="0.3">
      <c r="A1717" s="256" t="str">
        <f t="shared" si="104"/>
        <v>I0706307-81110BZ050-00005</v>
      </c>
      <c r="B1717" s="251" t="s">
        <v>11978</v>
      </c>
      <c r="C1717" s="251" t="s">
        <v>10117</v>
      </c>
      <c r="D1717" s="251" t="s">
        <v>11979</v>
      </c>
      <c r="E1717" s="251" t="s">
        <v>11202</v>
      </c>
      <c r="F1717" s="251" t="s">
        <v>9957</v>
      </c>
      <c r="G1717" s="251" t="s">
        <v>1015</v>
      </c>
      <c r="H1717" s="251" t="s">
        <v>10123</v>
      </c>
      <c r="I1717" s="257" t="str">
        <f t="shared" si="105"/>
        <v>-00005</v>
      </c>
      <c r="J1717" s="251">
        <v>5</v>
      </c>
      <c r="K1717" s="251">
        <v>5</v>
      </c>
      <c r="M1717" s="251" t="s">
        <v>9958</v>
      </c>
      <c r="N1717" s="251" t="s">
        <v>11632</v>
      </c>
      <c r="O1717" s="251">
        <v>5</v>
      </c>
      <c r="Q1717" s="251" t="s">
        <v>11978</v>
      </c>
      <c r="R1717" s="251" t="s">
        <v>10017</v>
      </c>
      <c r="S1717" s="252" t="s">
        <v>1014</v>
      </c>
      <c r="T1717" s="251" t="str">
        <f t="shared" si="106"/>
        <v>I070630781110BZ050</v>
      </c>
      <c r="W1717" s="251" t="str">
        <f t="shared" si="107"/>
        <v>I070630781110-BZ050</v>
      </c>
    </row>
    <row r="1718" spans="1:23" x14ac:dyDescent="0.3">
      <c r="A1718" s="256" t="str">
        <f t="shared" si="104"/>
        <v>I0706307-81110BZ840-00002</v>
      </c>
      <c r="B1718" s="251" t="s">
        <v>11980</v>
      </c>
      <c r="C1718" s="251" t="s">
        <v>10117</v>
      </c>
      <c r="D1718" s="251" t="s">
        <v>11979</v>
      </c>
      <c r="E1718" s="251" t="s">
        <v>11202</v>
      </c>
      <c r="F1718" s="251" t="s">
        <v>9962</v>
      </c>
      <c r="G1718" s="251" t="s">
        <v>3424</v>
      </c>
      <c r="H1718" s="251" t="s">
        <v>3422</v>
      </c>
      <c r="I1718" s="257" t="str">
        <f t="shared" si="105"/>
        <v>-00002</v>
      </c>
      <c r="J1718" s="251">
        <v>2</v>
      </c>
      <c r="K1718" s="251">
        <v>2</v>
      </c>
      <c r="M1718" s="251" t="s">
        <v>9958</v>
      </c>
      <c r="N1718" s="251" t="s">
        <v>11632</v>
      </c>
      <c r="O1718" s="251">
        <v>2</v>
      </c>
      <c r="Q1718" s="251" t="s">
        <v>11980</v>
      </c>
      <c r="R1718" s="251" t="s">
        <v>10017</v>
      </c>
      <c r="S1718" s="252" t="s">
        <v>3423</v>
      </c>
      <c r="T1718" s="251" t="str">
        <f t="shared" si="106"/>
        <v>I070630781110BZ840</v>
      </c>
      <c r="W1718" s="251" t="str">
        <f t="shared" si="107"/>
        <v>I070630781110-BZ840</v>
      </c>
    </row>
    <row r="1719" spans="1:23" x14ac:dyDescent="0.3">
      <c r="A1719" s="256" t="str">
        <f t="shared" si="104"/>
        <v>I0706307-81150BZ050-00003</v>
      </c>
      <c r="B1719" s="251" t="s">
        <v>11981</v>
      </c>
      <c r="C1719" s="251" t="s">
        <v>10117</v>
      </c>
      <c r="D1719" s="251" t="s">
        <v>11979</v>
      </c>
      <c r="E1719" s="251" t="s">
        <v>11202</v>
      </c>
      <c r="F1719" s="251" t="s">
        <v>9964</v>
      </c>
      <c r="G1719" s="251" t="s">
        <v>1024</v>
      </c>
      <c r="H1719" s="251" t="s">
        <v>5057</v>
      </c>
      <c r="I1719" s="257" t="str">
        <f t="shared" si="105"/>
        <v>-00003</v>
      </c>
      <c r="J1719" s="251">
        <v>3</v>
      </c>
      <c r="K1719" s="251">
        <v>3</v>
      </c>
      <c r="M1719" s="251" t="s">
        <v>9958</v>
      </c>
      <c r="N1719" s="251" t="s">
        <v>11632</v>
      </c>
      <c r="O1719" s="251">
        <v>3</v>
      </c>
      <c r="Q1719" s="251" t="s">
        <v>11981</v>
      </c>
      <c r="R1719" s="251" t="s">
        <v>10017</v>
      </c>
      <c r="S1719" s="252" t="s">
        <v>1023</v>
      </c>
      <c r="T1719" s="251" t="str">
        <f t="shared" si="106"/>
        <v>I070630781150BZ050</v>
      </c>
      <c r="W1719" s="251" t="str">
        <f t="shared" si="107"/>
        <v>I070630781150-BZ050</v>
      </c>
    </row>
    <row r="1720" spans="1:23" x14ac:dyDescent="0.3">
      <c r="A1720" s="256" t="str">
        <f t="shared" si="104"/>
        <v>I0706307-81150BZ800-00001</v>
      </c>
      <c r="B1720" s="251" t="s">
        <v>11982</v>
      </c>
      <c r="C1720" s="251" t="s">
        <v>10117</v>
      </c>
      <c r="D1720" s="251" t="s">
        <v>11979</v>
      </c>
      <c r="E1720" s="251" t="s">
        <v>11202</v>
      </c>
      <c r="F1720" s="251" t="s">
        <v>9966</v>
      </c>
      <c r="G1720" s="251" t="s">
        <v>3427</v>
      </c>
      <c r="H1720" s="251" t="s">
        <v>3429</v>
      </c>
      <c r="I1720" s="257" t="str">
        <f t="shared" si="105"/>
        <v>-00001</v>
      </c>
      <c r="J1720" s="251">
        <v>1</v>
      </c>
      <c r="K1720" s="251">
        <v>1</v>
      </c>
      <c r="M1720" s="251" t="s">
        <v>9958</v>
      </c>
      <c r="N1720" s="251" t="s">
        <v>11632</v>
      </c>
      <c r="O1720" s="251">
        <v>1</v>
      </c>
      <c r="Q1720" s="251" t="s">
        <v>11982</v>
      </c>
      <c r="R1720" s="251" t="s">
        <v>10017</v>
      </c>
      <c r="S1720" s="252" t="s">
        <v>3426</v>
      </c>
      <c r="T1720" s="251" t="str">
        <f t="shared" si="106"/>
        <v>I070630781150BZ800</v>
      </c>
      <c r="W1720" s="251" t="str">
        <f t="shared" si="107"/>
        <v>I070630781150-BZ800</v>
      </c>
    </row>
    <row r="1721" spans="1:23" x14ac:dyDescent="0.3">
      <c r="A1721" s="256" t="str">
        <f t="shared" si="104"/>
        <v>I0706307-81551BZ060-00001</v>
      </c>
      <c r="B1721" s="251" t="s">
        <v>11983</v>
      </c>
      <c r="C1721" s="251" t="s">
        <v>10117</v>
      </c>
      <c r="D1721" s="251" t="s">
        <v>11979</v>
      </c>
      <c r="E1721" s="251" t="s">
        <v>11202</v>
      </c>
      <c r="F1721" s="251" t="s">
        <v>9968</v>
      </c>
      <c r="G1721" s="251" t="s">
        <v>1296</v>
      </c>
      <c r="H1721" s="251" t="s">
        <v>10317</v>
      </c>
      <c r="I1721" s="257" t="str">
        <f t="shared" si="105"/>
        <v>-00001</v>
      </c>
      <c r="J1721" s="251">
        <v>1</v>
      </c>
      <c r="K1721" s="251">
        <v>1</v>
      </c>
      <c r="M1721" s="251" t="s">
        <v>9958</v>
      </c>
      <c r="N1721" s="251" t="s">
        <v>11632</v>
      </c>
      <c r="O1721" s="251">
        <v>1</v>
      </c>
      <c r="Q1721" s="251" t="s">
        <v>11983</v>
      </c>
      <c r="R1721" s="251" t="s">
        <v>10017</v>
      </c>
      <c r="S1721" s="252" t="s">
        <v>1295</v>
      </c>
      <c r="T1721" s="251" t="str">
        <f t="shared" si="106"/>
        <v>I070630781551BZ060</v>
      </c>
      <c r="W1721" s="251" t="str">
        <f t="shared" si="107"/>
        <v>I070630781551-BZ060</v>
      </c>
    </row>
    <row r="1722" spans="1:23" x14ac:dyDescent="0.3">
      <c r="A1722" s="256" t="str">
        <f t="shared" si="104"/>
        <v>I0706307-81551BZ090-00003</v>
      </c>
      <c r="B1722" s="251" t="s">
        <v>11984</v>
      </c>
      <c r="C1722" s="251" t="s">
        <v>10117</v>
      </c>
      <c r="D1722" s="251" t="s">
        <v>11979</v>
      </c>
      <c r="E1722" s="251" t="s">
        <v>11202</v>
      </c>
      <c r="F1722" s="251" t="s">
        <v>9970</v>
      </c>
      <c r="G1722" s="251" t="s">
        <v>1318</v>
      </c>
      <c r="H1722" s="251" t="s">
        <v>5211</v>
      </c>
      <c r="I1722" s="257" t="str">
        <f t="shared" si="105"/>
        <v>-00003</v>
      </c>
      <c r="J1722" s="251">
        <v>3</v>
      </c>
      <c r="K1722" s="251">
        <v>3</v>
      </c>
      <c r="M1722" s="251" t="s">
        <v>9958</v>
      </c>
      <c r="N1722" s="251" t="s">
        <v>11632</v>
      </c>
      <c r="O1722" s="251">
        <v>3</v>
      </c>
      <c r="Q1722" s="251" t="s">
        <v>11984</v>
      </c>
      <c r="R1722" s="251" t="s">
        <v>10017</v>
      </c>
      <c r="S1722" s="252" t="s">
        <v>1317</v>
      </c>
      <c r="T1722" s="251" t="str">
        <f t="shared" si="106"/>
        <v>I070630781551BZ090</v>
      </c>
      <c r="W1722" s="251" t="str">
        <f t="shared" si="107"/>
        <v>I070630781551-BZ090</v>
      </c>
    </row>
    <row r="1723" spans="1:23" x14ac:dyDescent="0.3">
      <c r="A1723" s="256" t="str">
        <f t="shared" si="104"/>
        <v>I0706307-81551BZ250-00002</v>
      </c>
      <c r="B1723" s="251" t="s">
        <v>11985</v>
      </c>
      <c r="C1723" s="251" t="s">
        <v>10117</v>
      </c>
      <c r="D1723" s="251" t="s">
        <v>11979</v>
      </c>
      <c r="E1723" s="251" t="s">
        <v>11202</v>
      </c>
      <c r="F1723" s="251" t="s">
        <v>9972</v>
      </c>
      <c r="G1723" s="251" t="s">
        <v>1396</v>
      </c>
      <c r="H1723" s="251" t="s">
        <v>3436</v>
      </c>
      <c r="I1723" s="257" t="str">
        <f t="shared" si="105"/>
        <v>-00002</v>
      </c>
      <c r="J1723" s="251">
        <v>2</v>
      </c>
      <c r="K1723" s="251">
        <v>2</v>
      </c>
      <c r="M1723" s="251" t="s">
        <v>9958</v>
      </c>
      <c r="N1723" s="251" t="s">
        <v>11632</v>
      </c>
      <c r="O1723" s="251">
        <v>2</v>
      </c>
      <c r="Q1723" s="251" t="s">
        <v>11985</v>
      </c>
      <c r="R1723" s="251" t="s">
        <v>10017</v>
      </c>
      <c r="S1723" s="252" t="s">
        <v>1395</v>
      </c>
      <c r="T1723" s="251" t="str">
        <f t="shared" si="106"/>
        <v>I070630781551BZ250</v>
      </c>
      <c r="W1723" s="251" t="str">
        <f t="shared" si="107"/>
        <v>I070630781551-BZ250</v>
      </c>
    </row>
    <row r="1724" spans="1:23" x14ac:dyDescent="0.3">
      <c r="A1724" s="256" t="str">
        <f t="shared" si="104"/>
        <v>I0706307-81561BZ060-00001</v>
      </c>
      <c r="B1724" s="251" t="s">
        <v>11986</v>
      </c>
      <c r="C1724" s="251" t="s">
        <v>10117</v>
      </c>
      <c r="D1724" s="251" t="s">
        <v>11979</v>
      </c>
      <c r="E1724" s="251" t="s">
        <v>11202</v>
      </c>
      <c r="F1724" s="251" t="s">
        <v>9974</v>
      </c>
      <c r="G1724" s="251" t="s">
        <v>1304</v>
      </c>
      <c r="H1724" s="251" t="s">
        <v>10128</v>
      </c>
      <c r="I1724" s="257" t="str">
        <f t="shared" si="105"/>
        <v>-00001</v>
      </c>
      <c r="J1724" s="251">
        <v>1</v>
      </c>
      <c r="K1724" s="251">
        <v>1</v>
      </c>
      <c r="M1724" s="251" t="s">
        <v>9958</v>
      </c>
      <c r="N1724" s="251" t="s">
        <v>11632</v>
      </c>
      <c r="O1724" s="251">
        <v>1</v>
      </c>
      <c r="Q1724" s="251" t="s">
        <v>11986</v>
      </c>
      <c r="R1724" s="251" t="s">
        <v>10017</v>
      </c>
      <c r="S1724" s="252" t="s">
        <v>1303</v>
      </c>
      <c r="T1724" s="251" t="str">
        <f t="shared" si="106"/>
        <v>I070630781561BZ060</v>
      </c>
      <c r="W1724" s="251" t="str">
        <f t="shared" si="107"/>
        <v>I070630781561-BZ060</v>
      </c>
    </row>
    <row r="1725" spans="1:23" x14ac:dyDescent="0.3">
      <c r="A1725" s="256" t="str">
        <f t="shared" si="104"/>
        <v>I0706307-87910BZ070-00001</v>
      </c>
      <c r="B1725" s="251" t="s">
        <v>11987</v>
      </c>
      <c r="C1725" s="251" t="s">
        <v>10117</v>
      </c>
      <c r="D1725" s="251" t="s">
        <v>11979</v>
      </c>
      <c r="E1725" s="251" t="s">
        <v>11202</v>
      </c>
      <c r="F1725" s="251" t="s">
        <v>9976</v>
      </c>
      <c r="G1725" s="251" t="s">
        <v>1542</v>
      </c>
      <c r="H1725" s="251" t="s">
        <v>11862</v>
      </c>
      <c r="I1725" s="257" t="str">
        <f t="shared" si="105"/>
        <v>-00001</v>
      </c>
      <c r="J1725" s="251">
        <v>1</v>
      </c>
      <c r="K1725" s="251">
        <v>1</v>
      </c>
      <c r="M1725" s="251" t="s">
        <v>9958</v>
      </c>
      <c r="N1725" s="251" t="s">
        <v>11632</v>
      </c>
      <c r="O1725" s="251">
        <v>1</v>
      </c>
      <c r="Q1725" s="251" t="s">
        <v>11987</v>
      </c>
      <c r="R1725" s="251" t="s">
        <v>10017</v>
      </c>
      <c r="S1725" s="252" t="s">
        <v>1541</v>
      </c>
      <c r="T1725" s="251" t="str">
        <f t="shared" si="106"/>
        <v>I070630787910BZ070</v>
      </c>
      <c r="W1725" s="251" t="str">
        <f t="shared" si="107"/>
        <v>I070630787910-BZ070</v>
      </c>
    </row>
    <row r="1726" spans="1:23" x14ac:dyDescent="0.3">
      <c r="A1726" s="256" t="str">
        <f t="shared" si="104"/>
        <v>I0706308-81150BZ520-00001</v>
      </c>
      <c r="B1726" s="251" t="s">
        <v>11988</v>
      </c>
      <c r="C1726" s="251" t="s">
        <v>10117</v>
      </c>
      <c r="D1726" s="251" t="s">
        <v>11989</v>
      </c>
      <c r="E1726" s="251" t="s">
        <v>11202</v>
      </c>
      <c r="F1726" s="251" t="s">
        <v>9957</v>
      </c>
      <c r="G1726" s="251" t="s">
        <v>1120</v>
      </c>
      <c r="H1726" s="251" t="s">
        <v>3429</v>
      </c>
      <c r="I1726" s="257" t="str">
        <f t="shared" si="105"/>
        <v>-00001</v>
      </c>
      <c r="J1726" s="251">
        <v>1</v>
      </c>
      <c r="K1726" s="251">
        <v>1</v>
      </c>
      <c r="M1726" s="251" t="s">
        <v>9958</v>
      </c>
      <c r="N1726" s="251" t="s">
        <v>10470</v>
      </c>
      <c r="O1726" s="251">
        <v>1</v>
      </c>
      <c r="Q1726" s="251" t="s">
        <v>11988</v>
      </c>
      <c r="R1726" s="251" t="s">
        <v>10028</v>
      </c>
      <c r="S1726" s="252" t="s">
        <v>1119</v>
      </c>
      <c r="T1726" s="251" t="str">
        <f t="shared" si="106"/>
        <v>I070630881150BZ520</v>
      </c>
      <c r="W1726" s="251" t="str">
        <f t="shared" si="107"/>
        <v>I070630881150-BZ520</v>
      </c>
    </row>
    <row r="1727" spans="1:23" x14ac:dyDescent="0.3">
      <c r="A1727" s="256" t="str">
        <f t="shared" si="104"/>
        <v>I0706308-81270BZ010-00001</v>
      </c>
      <c r="B1727" s="251" t="s">
        <v>11990</v>
      </c>
      <c r="C1727" s="251" t="s">
        <v>10117</v>
      </c>
      <c r="D1727" s="251" t="s">
        <v>11989</v>
      </c>
      <c r="E1727" s="251" t="s">
        <v>11202</v>
      </c>
      <c r="F1727" s="251" t="s">
        <v>9962</v>
      </c>
      <c r="G1727" s="251" t="s">
        <v>1474</v>
      </c>
      <c r="H1727" s="251" t="s">
        <v>10137</v>
      </c>
      <c r="I1727" s="257" t="str">
        <f t="shared" si="105"/>
        <v>-00001</v>
      </c>
      <c r="J1727" s="251">
        <v>1</v>
      </c>
      <c r="K1727" s="251">
        <v>1</v>
      </c>
      <c r="M1727" s="251" t="s">
        <v>10007</v>
      </c>
      <c r="N1727" s="251" t="s">
        <v>10470</v>
      </c>
      <c r="O1727" s="251">
        <v>1</v>
      </c>
      <c r="Q1727" s="251" t="s">
        <v>11990</v>
      </c>
      <c r="R1727" s="251" t="s">
        <v>10028</v>
      </c>
      <c r="S1727" s="252" t="s">
        <v>1473</v>
      </c>
      <c r="T1727" s="251" t="str">
        <f t="shared" si="106"/>
        <v>I070630881270BZ010</v>
      </c>
      <c r="W1727" s="251" t="str">
        <f t="shared" si="107"/>
        <v>I070630881270-BZ010</v>
      </c>
    </row>
    <row r="1728" spans="1:23" x14ac:dyDescent="0.3">
      <c r="A1728" s="256" t="str">
        <f t="shared" si="104"/>
        <v>I0706308-81550BZ190-00003</v>
      </c>
      <c r="B1728" s="251" t="s">
        <v>11991</v>
      </c>
      <c r="C1728" s="251" t="s">
        <v>10117</v>
      </c>
      <c r="D1728" s="251" t="s">
        <v>11989</v>
      </c>
      <c r="E1728" s="251" t="s">
        <v>11202</v>
      </c>
      <c r="F1728" s="251" t="s">
        <v>9964</v>
      </c>
      <c r="G1728" s="251" t="s">
        <v>1308</v>
      </c>
      <c r="H1728" s="251" t="s">
        <v>10141</v>
      </c>
      <c r="I1728" s="257" t="str">
        <f t="shared" si="105"/>
        <v>-00003</v>
      </c>
      <c r="J1728" s="251">
        <v>3</v>
      </c>
      <c r="K1728" s="251">
        <v>3</v>
      </c>
      <c r="M1728" s="251" t="s">
        <v>9958</v>
      </c>
      <c r="N1728" s="251" t="s">
        <v>10470</v>
      </c>
      <c r="O1728" s="251">
        <v>3</v>
      </c>
      <c r="Q1728" s="251" t="s">
        <v>11991</v>
      </c>
      <c r="R1728" s="251" t="s">
        <v>10028</v>
      </c>
      <c r="S1728" s="252" t="s">
        <v>1307</v>
      </c>
      <c r="T1728" s="251" t="str">
        <f t="shared" si="106"/>
        <v>I070630881550BZ190</v>
      </c>
      <c r="W1728" s="251" t="str">
        <f t="shared" si="107"/>
        <v>I070630881550-BZ190</v>
      </c>
    </row>
    <row r="1729" spans="1:23" x14ac:dyDescent="0.3">
      <c r="A1729" s="256" t="str">
        <f t="shared" si="104"/>
        <v>I0706308-81550BZ200-00001</v>
      </c>
      <c r="B1729" s="251" t="s">
        <v>11992</v>
      </c>
      <c r="C1729" s="251" t="s">
        <v>10117</v>
      </c>
      <c r="D1729" s="251" t="s">
        <v>11989</v>
      </c>
      <c r="E1729" s="251" t="s">
        <v>11202</v>
      </c>
      <c r="F1729" s="251" t="s">
        <v>9966</v>
      </c>
      <c r="G1729" s="251" t="s">
        <v>1335</v>
      </c>
      <c r="H1729" s="251" t="s">
        <v>10141</v>
      </c>
      <c r="I1729" s="257" t="str">
        <f t="shared" si="105"/>
        <v>-00001</v>
      </c>
      <c r="J1729" s="251">
        <v>1</v>
      </c>
      <c r="K1729" s="251">
        <v>1</v>
      </c>
      <c r="M1729" s="251" t="s">
        <v>9993</v>
      </c>
      <c r="N1729" s="251" t="s">
        <v>10470</v>
      </c>
      <c r="O1729" s="251">
        <v>1</v>
      </c>
      <c r="Q1729" s="251" t="s">
        <v>11992</v>
      </c>
      <c r="R1729" s="251" t="s">
        <v>10028</v>
      </c>
      <c r="S1729" s="252" t="s">
        <v>16</v>
      </c>
      <c r="T1729" s="251" t="str">
        <f t="shared" si="106"/>
        <v>I070630881550BZ200</v>
      </c>
      <c r="W1729" s="251" t="str">
        <f t="shared" si="107"/>
        <v>I070630881550-BZ200</v>
      </c>
    </row>
    <row r="1730" spans="1:23" x14ac:dyDescent="0.3">
      <c r="A1730" s="256" t="str">
        <f t="shared" si="104"/>
        <v>I0706308-81551BZ140-00001</v>
      </c>
      <c r="B1730" s="251" t="s">
        <v>11993</v>
      </c>
      <c r="C1730" s="251" t="s">
        <v>10117</v>
      </c>
      <c r="D1730" s="251" t="s">
        <v>11989</v>
      </c>
      <c r="E1730" s="251" t="s">
        <v>11202</v>
      </c>
      <c r="F1730" s="251" t="s">
        <v>9968</v>
      </c>
      <c r="G1730" s="251" t="s">
        <v>1339</v>
      </c>
      <c r="H1730" s="251" t="s">
        <v>10144</v>
      </c>
      <c r="I1730" s="257" t="str">
        <f t="shared" si="105"/>
        <v>-00001</v>
      </c>
      <c r="J1730" s="251">
        <v>1</v>
      </c>
      <c r="K1730" s="251">
        <v>1</v>
      </c>
      <c r="M1730" s="251" t="s">
        <v>9993</v>
      </c>
      <c r="N1730" s="251" t="s">
        <v>10470</v>
      </c>
      <c r="O1730" s="251">
        <v>1</v>
      </c>
      <c r="Q1730" s="251" t="s">
        <v>11993</v>
      </c>
      <c r="R1730" s="251" t="s">
        <v>10028</v>
      </c>
      <c r="S1730" s="252" t="s">
        <v>1338</v>
      </c>
      <c r="T1730" s="251" t="str">
        <f t="shared" si="106"/>
        <v>I070630881551BZ140</v>
      </c>
      <c r="W1730" s="251" t="str">
        <f t="shared" si="107"/>
        <v>I070630881551-BZ140</v>
      </c>
    </row>
    <row r="1731" spans="1:23" x14ac:dyDescent="0.3">
      <c r="A1731" s="256" t="str">
        <f t="shared" si="104"/>
        <v>I0706308-81560BZ190-00001</v>
      </c>
      <c r="B1731" s="251" t="s">
        <v>11994</v>
      </c>
      <c r="C1731" s="251" t="s">
        <v>10117</v>
      </c>
      <c r="D1731" s="251" t="s">
        <v>11989</v>
      </c>
      <c r="E1731" s="251" t="s">
        <v>11202</v>
      </c>
      <c r="F1731" s="251" t="s">
        <v>9970</v>
      </c>
      <c r="G1731" s="251" t="s">
        <v>1322</v>
      </c>
      <c r="H1731" s="251" t="s">
        <v>10146</v>
      </c>
      <c r="I1731" s="257" t="str">
        <f t="shared" si="105"/>
        <v>-00001</v>
      </c>
      <c r="J1731" s="251">
        <v>1</v>
      </c>
      <c r="K1731" s="251">
        <v>1</v>
      </c>
      <c r="M1731" s="251" t="s">
        <v>9958</v>
      </c>
      <c r="N1731" s="251" t="s">
        <v>10470</v>
      </c>
      <c r="O1731" s="251">
        <v>1</v>
      </c>
      <c r="Q1731" s="251" t="s">
        <v>11994</v>
      </c>
      <c r="R1731" s="251" t="s">
        <v>10028</v>
      </c>
      <c r="S1731" s="252" t="s">
        <v>1321</v>
      </c>
      <c r="T1731" s="251" t="str">
        <f t="shared" si="106"/>
        <v>I070630881560BZ190</v>
      </c>
      <c r="W1731" s="251" t="str">
        <f t="shared" si="107"/>
        <v>I070630881560-BZ190</v>
      </c>
    </row>
    <row r="1732" spans="1:23" x14ac:dyDescent="0.3">
      <c r="A1732" s="256" t="str">
        <f t="shared" si="104"/>
        <v>I0706308-81561BZ250-00001</v>
      </c>
      <c r="B1732" s="251" t="s">
        <v>11995</v>
      </c>
      <c r="C1732" s="251" t="s">
        <v>10117</v>
      </c>
      <c r="D1732" s="251" t="s">
        <v>11989</v>
      </c>
      <c r="E1732" s="251" t="s">
        <v>11202</v>
      </c>
      <c r="F1732" s="251" t="s">
        <v>9972</v>
      </c>
      <c r="G1732" s="251" t="s">
        <v>1404</v>
      </c>
      <c r="H1732" s="251" t="s">
        <v>3443</v>
      </c>
      <c r="I1732" s="257" t="str">
        <f t="shared" si="105"/>
        <v>-00001</v>
      </c>
      <c r="J1732" s="251">
        <v>1</v>
      </c>
      <c r="K1732" s="251">
        <v>1</v>
      </c>
      <c r="M1732" s="251" t="s">
        <v>9958</v>
      </c>
      <c r="N1732" s="251" t="s">
        <v>10470</v>
      </c>
      <c r="O1732" s="251">
        <v>1</v>
      </c>
      <c r="Q1732" s="251" t="s">
        <v>11995</v>
      </c>
      <c r="R1732" s="251" t="s">
        <v>10028</v>
      </c>
      <c r="S1732" s="252" t="s">
        <v>1403</v>
      </c>
      <c r="T1732" s="251" t="str">
        <f t="shared" si="106"/>
        <v>I070630881561BZ250</v>
      </c>
      <c r="W1732" s="251" t="str">
        <f t="shared" si="107"/>
        <v>I070630881561-BZ250</v>
      </c>
    </row>
    <row r="1733" spans="1:23" x14ac:dyDescent="0.3">
      <c r="A1733" s="256" t="str">
        <f t="shared" si="104"/>
        <v>I0706309-81240BZ010A0-00001</v>
      </c>
      <c r="B1733" s="251" t="s">
        <v>11996</v>
      </c>
      <c r="C1733" s="251" t="s">
        <v>10117</v>
      </c>
      <c r="D1733" s="251" t="s">
        <v>11997</v>
      </c>
      <c r="E1733" s="251" t="s">
        <v>11202</v>
      </c>
      <c r="F1733" s="251" t="s">
        <v>9957</v>
      </c>
      <c r="G1733" s="251" t="s">
        <v>1489</v>
      </c>
      <c r="H1733" s="251" t="s">
        <v>10500</v>
      </c>
      <c r="I1733" s="257" t="str">
        <f t="shared" si="105"/>
        <v>-00001</v>
      </c>
      <c r="J1733" s="251">
        <v>1</v>
      </c>
      <c r="K1733" s="251">
        <v>1</v>
      </c>
      <c r="M1733" s="251" t="s">
        <v>10007</v>
      </c>
      <c r="N1733" s="251" t="s">
        <v>11998</v>
      </c>
      <c r="O1733" s="251">
        <v>1</v>
      </c>
      <c r="Q1733" s="251" t="s">
        <v>11996</v>
      </c>
      <c r="R1733" s="251" t="s">
        <v>10307</v>
      </c>
      <c r="S1733" s="252" t="s">
        <v>1488</v>
      </c>
      <c r="T1733" s="251" t="str">
        <f t="shared" si="106"/>
        <v>I070630981240BZ010A0</v>
      </c>
      <c r="W1733" s="251" t="str">
        <f t="shared" si="107"/>
        <v>I070630981240-BZ010-A0</v>
      </c>
    </row>
    <row r="1734" spans="1:23" x14ac:dyDescent="0.3">
      <c r="A1734" s="256" t="str">
        <f t="shared" si="104"/>
        <v>I0706309-81240BZ010B0-00004</v>
      </c>
      <c r="B1734" s="251" t="s">
        <v>11999</v>
      </c>
      <c r="C1734" s="251" t="s">
        <v>10117</v>
      </c>
      <c r="D1734" s="251" t="s">
        <v>11997</v>
      </c>
      <c r="E1734" s="251" t="s">
        <v>11202</v>
      </c>
      <c r="F1734" s="251" t="s">
        <v>9962</v>
      </c>
      <c r="G1734" s="251" t="s">
        <v>1484</v>
      </c>
      <c r="H1734" s="251" t="s">
        <v>10500</v>
      </c>
      <c r="I1734" s="257" t="str">
        <f t="shared" si="105"/>
        <v>-00004</v>
      </c>
      <c r="J1734" s="251">
        <v>4</v>
      </c>
      <c r="K1734" s="251">
        <v>4</v>
      </c>
      <c r="M1734" s="251" t="s">
        <v>10007</v>
      </c>
      <c r="N1734" s="251" t="s">
        <v>11998</v>
      </c>
      <c r="O1734" s="251">
        <v>4</v>
      </c>
      <c r="Q1734" s="251" t="s">
        <v>11999</v>
      </c>
      <c r="R1734" s="251" t="s">
        <v>10307</v>
      </c>
      <c r="S1734" s="252" t="s">
        <v>1483</v>
      </c>
      <c r="T1734" s="251" t="str">
        <f t="shared" si="106"/>
        <v>I070630981240BZ010B0</v>
      </c>
      <c r="W1734" s="251" t="str">
        <f t="shared" si="107"/>
        <v>I070630981240-BZ010-B0</v>
      </c>
    </row>
    <row r="1735" spans="1:23" x14ac:dyDescent="0.3">
      <c r="A1735" s="256" t="str">
        <f t="shared" ref="A1735:A1798" si="108">D1735&amp;$A$6&amp;S1735&amp;I1735</f>
        <v>I0802149-811500W070-00002</v>
      </c>
      <c r="B1735" s="251" t="s">
        <v>12000</v>
      </c>
      <c r="C1735" s="251" t="s">
        <v>10151</v>
      </c>
      <c r="D1735" s="251" t="s">
        <v>12001</v>
      </c>
      <c r="E1735" s="251" t="s">
        <v>11202</v>
      </c>
      <c r="F1735" s="251" t="s">
        <v>9957</v>
      </c>
      <c r="G1735" s="251" t="s">
        <v>53</v>
      </c>
      <c r="H1735" s="251" t="s">
        <v>5060</v>
      </c>
      <c r="I1735" s="257" t="str">
        <f t="shared" ref="I1735:I1798" si="109">+IF(AND(O1735&lt;10),$B$2&amp;O1735,IF(AND(O1735&gt;9,O1735&lt;=99),$B$3&amp;O1735,IF(AND(O1735&gt;99,L90611&lt;1000),$B$4&amp;O1735,IF(AND(O1735&gt;999),$B$5&amp;7))))</f>
        <v>-00002</v>
      </c>
      <c r="J1735" s="251">
        <v>2</v>
      </c>
      <c r="K1735" s="251">
        <v>2</v>
      </c>
      <c r="M1735" s="251" t="s">
        <v>9958</v>
      </c>
      <c r="N1735" s="251" t="s">
        <v>11632</v>
      </c>
      <c r="O1735" s="251">
        <v>2</v>
      </c>
      <c r="Q1735" s="251" t="s">
        <v>12000</v>
      </c>
      <c r="R1735" s="251" t="s">
        <v>10017</v>
      </c>
      <c r="S1735" s="252" t="s">
        <v>52</v>
      </c>
      <c r="T1735" s="251" t="str">
        <f t="shared" si="106"/>
        <v>I0802149811500W070</v>
      </c>
      <c r="W1735" s="251" t="str">
        <f t="shared" si="107"/>
        <v>I080214981150-0W070</v>
      </c>
    </row>
    <row r="1736" spans="1:23" x14ac:dyDescent="0.3">
      <c r="A1736" s="256" t="str">
        <f t="shared" si="108"/>
        <v>I0306156-525630K010-00001</v>
      </c>
      <c r="B1736" s="251" t="s">
        <v>12002</v>
      </c>
      <c r="C1736" s="251" t="s">
        <v>9954</v>
      </c>
      <c r="D1736" s="251" t="s">
        <v>12003</v>
      </c>
      <c r="E1736" s="251" t="s">
        <v>11354</v>
      </c>
      <c r="F1736" s="251" t="s">
        <v>9957</v>
      </c>
      <c r="G1736" s="251" t="s">
        <v>749</v>
      </c>
      <c r="H1736" s="251" t="s">
        <v>10163</v>
      </c>
      <c r="I1736" s="257" t="str">
        <f t="shared" si="109"/>
        <v>-00001</v>
      </c>
      <c r="J1736" s="251">
        <v>1</v>
      </c>
      <c r="K1736" s="251">
        <v>1</v>
      </c>
      <c r="M1736" s="251" t="s">
        <v>10007</v>
      </c>
      <c r="N1736" s="251" t="s">
        <v>11632</v>
      </c>
      <c r="O1736" s="251">
        <v>1</v>
      </c>
      <c r="Q1736" s="251" t="s">
        <v>12002</v>
      </c>
      <c r="R1736" s="251" t="s">
        <v>9960</v>
      </c>
      <c r="S1736" s="252" t="s">
        <v>748</v>
      </c>
      <c r="T1736" s="251" t="str">
        <f t="shared" ref="T1736:T1799" si="110">+D1736&amp;S1736</f>
        <v>I0306156525630K010</v>
      </c>
      <c r="W1736" s="251" t="str">
        <f t="shared" ref="W1736:W1799" si="111">D1736&amp;G1736</f>
        <v>I030615652563-0K010</v>
      </c>
    </row>
    <row r="1737" spans="1:23" x14ac:dyDescent="0.3">
      <c r="A1737" s="256" t="str">
        <f t="shared" si="108"/>
        <v>I0306156-811100K520-00001</v>
      </c>
      <c r="B1737" s="251" t="s">
        <v>12004</v>
      </c>
      <c r="C1737" s="251" t="s">
        <v>9954</v>
      </c>
      <c r="D1737" s="251" t="s">
        <v>12003</v>
      </c>
      <c r="E1737" s="251" t="s">
        <v>11354</v>
      </c>
      <c r="F1737" s="251" t="s">
        <v>9962</v>
      </c>
      <c r="G1737" s="251" t="s">
        <v>269</v>
      </c>
      <c r="H1737" s="251" t="s">
        <v>3422</v>
      </c>
      <c r="I1737" s="257" t="str">
        <f t="shared" si="109"/>
        <v>-00001</v>
      </c>
      <c r="J1737" s="251">
        <v>1</v>
      </c>
      <c r="K1737" s="251">
        <v>1</v>
      </c>
      <c r="M1737" s="251" t="s">
        <v>9958</v>
      </c>
      <c r="N1737" s="251" t="s">
        <v>11632</v>
      </c>
      <c r="O1737" s="251">
        <v>1</v>
      </c>
      <c r="Q1737" s="251" t="s">
        <v>12004</v>
      </c>
      <c r="R1737" s="251" t="s">
        <v>9960</v>
      </c>
      <c r="S1737" s="252" t="s">
        <v>7</v>
      </c>
      <c r="T1737" s="251" t="str">
        <f t="shared" si="110"/>
        <v>I0306156811100K520</v>
      </c>
      <c r="W1737" s="251" t="str">
        <f t="shared" si="111"/>
        <v>I030615681110-0K520</v>
      </c>
    </row>
    <row r="1738" spans="1:23" x14ac:dyDescent="0.3">
      <c r="A1738" s="256" t="str">
        <f t="shared" si="108"/>
        <v>I0306156-811100K580-00008</v>
      </c>
      <c r="B1738" s="251" t="s">
        <v>12005</v>
      </c>
      <c r="C1738" s="251" t="s">
        <v>9954</v>
      </c>
      <c r="D1738" s="251" t="s">
        <v>12003</v>
      </c>
      <c r="E1738" s="251" t="s">
        <v>11354</v>
      </c>
      <c r="F1738" s="251" t="s">
        <v>9964</v>
      </c>
      <c r="G1738" s="251" t="s">
        <v>429</v>
      </c>
      <c r="H1738" s="251" t="s">
        <v>3422</v>
      </c>
      <c r="I1738" s="257" t="str">
        <f t="shared" si="109"/>
        <v>-00008</v>
      </c>
      <c r="J1738" s="251">
        <v>8</v>
      </c>
      <c r="K1738" s="251">
        <v>8</v>
      </c>
      <c r="M1738" s="251" t="s">
        <v>9958</v>
      </c>
      <c r="N1738" s="251" t="s">
        <v>11632</v>
      </c>
      <c r="O1738" s="251">
        <v>8</v>
      </c>
      <c r="Q1738" s="251" t="s">
        <v>12005</v>
      </c>
      <c r="R1738" s="251" t="s">
        <v>9960</v>
      </c>
      <c r="S1738" s="252" t="s">
        <v>428</v>
      </c>
      <c r="T1738" s="251" t="str">
        <f t="shared" si="110"/>
        <v>I0306156811100K580</v>
      </c>
      <c r="W1738" s="251" t="str">
        <f t="shared" si="111"/>
        <v>I030615681110-0K580</v>
      </c>
    </row>
    <row r="1739" spans="1:23" x14ac:dyDescent="0.3">
      <c r="A1739" s="256" t="str">
        <f t="shared" si="108"/>
        <v>I0306156-811300K520-00008</v>
      </c>
      <c r="B1739" s="251" t="s">
        <v>12006</v>
      </c>
      <c r="C1739" s="251" t="s">
        <v>9954</v>
      </c>
      <c r="D1739" s="251" t="s">
        <v>12003</v>
      </c>
      <c r="E1739" s="251" t="s">
        <v>11354</v>
      </c>
      <c r="F1739" s="251" t="s">
        <v>9966</v>
      </c>
      <c r="G1739" s="251" t="s">
        <v>277</v>
      </c>
      <c r="H1739" s="251" t="s">
        <v>5101</v>
      </c>
      <c r="I1739" s="257" t="str">
        <f t="shared" si="109"/>
        <v>-00008</v>
      </c>
      <c r="J1739" s="251">
        <v>8</v>
      </c>
      <c r="K1739" s="251">
        <v>8</v>
      </c>
      <c r="M1739" s="251" t="s">
        <v>9958</v>
      </c>
      <c r="N1739" s="251" t="s">
        <v>11632</v>
      </c>
      <c r="O1739" s="251">
        <v>8</v>
      </c>
      <c r="Q1739" s="251" t="s">
        <v>12006</v>
      </c>
      <c r="R1739" s="251" t="s">
        <v>9960</v>
      </c>
      <c r="S1739" s="252" t="s">
        <v>276</v>
      </c>
      <c r="T1739" s="251" t="str">
        <f t="shared" si="110"/>
        <v>I0306156811300K520</v>
      </c>
      <c r="W1739" s="251" t="str">
        <f t="shared" si="111"/>
        <v>I030615681130-0K520</v>
      </c>
    </row>
    <row r="1740" spans="1:23" x14ac:dyDescent="0.3">
      <c r="A1740" s="256" t="str">
        <f t="shared" si="108"/>
        <v>I0306156-811300K580-00009</v>
      </c>
      <c r="B1740" s="251" t="s">
        <v>12007</v>
      </c>
      <c r="C1740" s="251" t="s">
        <v>9954</v>
      </c>
      <c r="D1740" s="251" t="s">
        <v>12003</v>
      </c>
      <c r="E1740" s="251" t="s">
        <v>11354</v>
      </c>
      <c r="F1740" s="251" t="s">
        <v>9968</v>
      </c>
      <c r="G1740" s="251" t="s">
        <v>434</v>
      </c>
      <c r="H1740" s="251" t="s">
        <v>5101</v>
      </c>
      <c r="I1740" s="257" t="str">
        <f t="shared" si="109"/>
        <v>-00009</v>
      </c>
      <c r="J1740" s="251">
        <v>9</v>
      </c>
      <c r="K1740" s="251">
        <v>9</v>
      </c>
      <c r="M1740" s="251" t="s">
        <v>9958</v>
      </c>
      <c r="N1740" s="251" t="s">
        <v>11632</v>
      </c>
      <c r="O1740" s="251">
        <v>9</v>
      </c>
      <c r="Q1740" s="251" t="s">
        <v>12007</v>
      </c>
      <c r="R1740" s="251" t="s">
        <v>9960</v>
      </c>
      <c r="S1740" s="252" t="s">
        <v>433</v>
      </c>
      <c r="T1740" s="251" t="str">
        <f t="shared" si="110"/>
        <v>I0306156811300K580</v>
      </c>
      <c r="W1740" s="251" t="str">
        <f t="shared" si="111"/>
        <v>I030615681130-0K580</v>
      </c>
    </row>
    <row r="1741" spans="1:23" x14ac:dyDescent="0.3">
      <c r="A1741" s="256" t="str">
        <f t="shared" si="108"/>
        <v>I0306156-811300K590-00001</v>
      </c>
      <c r="B1741" s="251" t="s">
        <v>12008</v>
      </c>
      <c r="C1741" s="251" t="s">
        <v>9954</v>
      </c>
      <c r="D1741" s="251" t="s">
        <v>12003</v>
      </c>
      <c r="E1741" s="251" t="s">
        <v>11354</v>
      </c>
      <c r="F1741" s="251" t="s">
        <v>9970</v>
      </c>
      <c r="G1741" s="251" t="s">
        <v>405</v>
      </c>
      <c r="H1741" s="251" t="s">
        <v>5101</v>
      </c>
      <c r="I1741" s="257" t="str">
        <f t="shared" si="109"/>
        <v>-00001</v>
      </c>
      <c r="J1741" s="251">
        <v>1</v>
      </c>
      <c r="K1741" s="251">
        <v>1</v>
      </c>
      <c r="M1741" s="251" t="s">
        <v>9958</v>
      </c>
      <c r="N1741" s="251" t="s">
        <v>11632</v>
      </c>
      <c r="O1741" s="251">
        <v>1</v>
      </c>
      <c r="Q1741" s="251" t="s">
        <v>12008</v>
      </c>
      <c r="R1741" s="251" t="s">
        <v>9960</v>
      </c>
      <c r="S1741" s="252" t="s">
        <v>404</v>
      </c>
      <c r="T1741" s="251" t="str">
        <f t="shared" si="110"/>
        <v>I0306156811300K590</v>
      </c>
      <c r="W1741" s="251" t="str">
        <f t="shared" si="111"/>
        <v>I030615681130-0K590</v>
      </c>
    </row>
    <row r="1742" spans="1:23" x14ac:dyDescent="0.3">
      <c r="A1742" s="256" t="str">
        <f t="shared" si="108"/>
        <v>I0306156-811500K520-00001</v>
      </c>
      <c r="B1742" s="251" t="s">
        <v>12009</v>
      </c>
      <c r="C1742" s="251" t="s">
        <v>9954</v>
      </c>
      <c r="D1742" s="251" t="s">
        <v>12003</v>
      </c>
      <c r="E1742" s="251" t="s">
        <v>11354</v>
      </c>
      <c r="F1742" s="251" t="s">
        <v>9972</v>
      </c>
      <c r="G1742" s="251" t="s">
        <v>280</v>
      </c>
      <c r="H1742" s="251" t="s">
        <v>3429</v>
      </c>
      <c r="I1742" s="257" t="str">
        <f t="shared" si="109"/>
        <v>-00001</v>
      </c>
      <c r="J1742" s="251">
        <v>1</v>
      </c>
      <c r="K1742" s="251">
        <v>1</v>
      </c>
      <c r="M1742" s="251" t="s">
        <v>9958</v>
      </c>
      <c r="N1742" s="251" t="s">
        <v>11632</v>
      </c>
      <c r="O1742" s="251">
        <v>1</v>
      </c>
      <c r="Q1742" s="251" t="s">
        <v>12009</v>
      </c>
      <c r="R1742" s="251" t="s">
        <v>9960</v>
      </c>
      <c r="S1742" s="252" t="s">
        <v>12</v>
      </c>
      <c r="T1742" s="251" t="str">
        <f t="shared" si="110"/>
        <v>I0306156811500K520</v>
      </c>
      <c r="W1742" s="251" t="str">
        <f t="shared" si="111"/>
        <v>I030615681150-0K520</v>
      </c>
    </row>
    <row r="1743" spans="1:23" x14ac:dyDescent="0.3">
      <c r="A1743" s="256" t="str">
        <f t="shared" si="108"/>
        <v>I0306156-811500K580-00010</v>
      </c>
      <c r="B1743" s="251" t="s">
        <v>12010</v>
      </c>
      <c r="C1743" s="251" t="s">
        <v>9954</v>
      </c>
      <c r="D1743" s="251" t="s">
        <v>12003</v>
      </c>
      <c r="E1743" s="251" t="s">
        <v>11354</v>
      </c>
      <c r="F1743" s="251" t="s">
        <v>9974</v>
      </c>
      <c r="G1743" s="251" t="s">
        <v>437</v>
      </c>
      <c r="H1743" s="251" t="s">
        <v>3429</v>
      </c>
      <c r="I1743" s="257" t="str">
        <f t="shared" si="109"/>
        <v>-00010</v>
      </c>
      <c r="J1743" s="251">
        <v>10</v>
      </c>
      <c r="K1743" s="251">
        <v>10</v>
      </c>
      <c r="M1743" s="251" t="s">
        <v>9958</v>
      </c>
      <c r="N1743" s="251" t="s">
        <v>11632</v>
      </c>
      <c r="O1743" s="251">
        <v>10</v>
      </c>
      <c r="Q1743" s="251" t="s">
        <v>12010</v>
      </c>
      <c r="R1743" s="251" t="s">
        <v>9960</v>
      </c>
      <c r="S1743" s="252" t="s">
        <v>436</v>
      </c>
      <c r="T1743" s="251" t="str">
        <f t="shared" si="110"/>
        <v>I0306156811500K580</v>
      </c>
      <c r="W1743" s="251" t="str">
        <f t="shared" si="111"/>
        <v>I030615681150-0K580</v>
      </c>
    </row>
    <row r="1744" spans="1:23" x14ac:dyDescent="0.3">
      <c r="A1744" s="256" t="str">
        <f t="shared" si="108"/>
        <v>I0306156-811500K590-00001</v>
      </c>
      <c r="B1744" s="251" t="s">
        <v>12011</v>
      </c>
      <c r="C1744" s="251" t="s">
        <v>9954</v>
      </c>
      <c r="D1744" s="251" t="s">
        <v>12003</v>
      </c>
      <c r="E1744" s="251" t="s">
        <v>11354</v>
      </c>
      <c r="F1744" s="251" t="s">
        <v>9976</v>
      </c>
      <c r="G1744" s="251" t="s">
        <v>412</v>
      </c>
      <c r="H1744" s="251" t="s">
        <v>3429</v>
      </c>
      <c r="I1744" s="257" t="str">
        <f t="shared" si="109"/>
        <v>-00001</v>
      </c>
      <c r="J1744" s="251">
        <v>1</v>
      </c>
      <c r="K1744" s="251">
        <v>1</v>
      </c>
      <c r="M1744" s="251" t="s">
        <v>9958</v>
      </c>
      <c r="N1744" s="251" t="s">
        <v>11632</v>
      </c>
      <c r="O1744" s="251">
        <v>1</v>
      </c>
      <c r="Q1744" s="251" t="s">
        <v>12011</v>
      </c>
      <c r="R1744" s="251" t="s">
        <v>9960</v>
      </c>
      <c r="S1744" s="252" t="s">
        <v>411</v>
      </c>
      <c r="T1744" s="251" t="str">
        <f t="shared" si="110"/>
        <v>I0306156811500K590</v>
      </c>
      <c r="W1744" s="251" t="str">
        <f t="shared" si="111"/>
        <v>I030615681150-0K590</v>
      </c>
    </row>
    <row r="1745" spans="1:23" x14ac:dyDescent="0.3">
      <c r="A1745" s="256" t="str">
        <f t="shared" si="108"/>
        <v>I0306156-811700K520-00007</v>
      </c>
      <c r="B1745" s="251" t="s">
        <v>12012</v>
      </c>
      <c r="C1745" s="251" t="s">
        <v>9954</v>
      </c>
      <c r="D1745" s="251" t="s">
        <v>12003</v>
      </c>
      <c r="E1745" s="251" t="s">
        <v>11354</v>
      </c>
      <c r="F1745" s="251" t="s">
        <v>9978</v>
      </c>
      <c r="G1745" s="251" t="s">
        <v>285</v>
      </c>
      <c r="H1745" s="251" t="s">
        <v>5102</v>
      </c>
      <c r="I1745" s="257" t="str">
        <f t="shared" si="109"/>
        <v>-00007</v>
      </c>
      <c r="J1745" s="251">
        <v>7</v>
      </c>
      <c r="K1745" s="251">
        <v>7</v>
      </c>
      <c r="M1745" s="251" t="s">
        <v>9958</v>
      </c>
      <c r="N1745" s="251" t="s">
        <v>11632</v>
      </c>
      <c r="O1745" s="251">
        <v>7</v>
      </c>
      <c r="Q1745" s="251" t="s">
        <v>12012</v>
      </c>
      <c r="R1745" s="251" t="s">
        <v>9960</v>
      </c>
      <c r="S1745" s="252" t="s">
        <v>284</v>
      </c>
      <c r="T1745" s="251" t="str">
        <f t="shared" si="110"/>
        <v>I0306156811700K520</v>
      </c>
      <c r="W1745" s="251" t="str">
        <f t="shared" si="111"/>
        <v>I030615681170-0K520</v>
      </c>
    </row>
    <row r="1746" spans="1:23" x14ac:dyDescent="0.3">
      <c r="A1746" s="256" t="str">
        <f t="shared" si="108"/>
        <v>I0306156-811700K580-00016</v>
      </c>
      <c r="B1746" s="251" t="s">
        <v>12013</v>
      </c>
      <c r="C1746" s="251" t="s">
        <v>9954</v>
      </c>
      <c r="D1746" s="251" t="s">
        <v>12003</v>
      </c>
      <c r="E1746" s="251" t="s">
        <v>11354</v>
      </c>
      <c r="F1746" s="251" t="s">
        <v>9980</v>
      </c>
      <c r="G1746" s="251" t="s">
        <v>442</v>
      </c>
      <c r="H1746" s="251" t="s">
        <v>5102</v>
      </c>
      <c r="I1746" s="257" t="str">
        <f t="shared" si="109"/>
        <v>-00016</v>
      </c>
      <c r="J1746" s="251">
        <v>16</v>
      </c>
      <c r="K1746" s="251">
        <v>16</v>
      </c>
      <c r="M1746" s="251" t="s">
        <v>9958</v>
      </c>
      <c r="N1746" s="251" t="s">
        <v>11632</v>
      </c>
      <c r="O1746" s="251">
        <v>16</v>
      </c>
      <c r="Q1746" s="251" t="s">
        <v>12013</v>
      </c>
      <c r="R1746" s="251" t="s">
        <v>9960</v>
      </c>
      <c r="S1746" s="252" t="s">
        <v>441</v>
      </c>
      <c r="T1746" s="251" t="str">
        <f t="shared" si="110"/>
        <v>I0306156811700K580</v>
      </c>
      <c r="W1746" s="251" t="str">
        <f t="shared" si="111"/>
        <v>I030615681170-0K580</v>
      </c>
    </row>
    <row r="1747" spans="1:23" x14ac:dyDescent="0.3">
      <c r="A1747" s="256" t="str">
        <f t="shared" si="108"/>
        <v>I0306156-815500K210-00006</v>
      </c>
      <c r="B1747" s="251" t="s">
        <v>12014</v>
      </c>
      <c r="C1747" s="251" t="s">
        <v>9954</v>
      </c>
      <c r="D1747" s="251" t="s">
        <v>12003</v>
      </c>
      <c r="E1747" s="251" t="s">
        <v>11354</v>
      </c>
      <c r="F1747" s="251" t="s">
        <v>9982</v>
      </c>
      <c r="G1747" s="251" t="s">
        <v>654</v>
      </c>
      <c r="H1747" s="251" t="s">
        <v>5202</v>
      </c>
      <c r="I1747" s="257" t="str">
        <f t="shared" si="109"/>
        <v>-00006</v>
      </c>
      <c r="J1747" s="251">
        <v>6</v>
      </c>
      <c r="K1747" s="251">
        <v>6</v>
      </c>
      <c r="M1747" s="251" t="s">
        <v>9958</v>
      </c>
      <c r="N1747" s="251" t="s">
        <v>11632</v>
      </c>
      <c r="O1747" s="251">
        <v>6</v>
      </c>
      <c r="Q1747" s="251" t="s">
        <v>12014</v>
      </c>
      <c r="R1747" s="251" t="s">
        <v>9960</v>
      </c>
      <c r="S1747" s="252" t="s">
        <v>653</v>
      </c>
      <c r="T1747" s="251" t="str">
        <f t="shared" si="110"/>
        <v>I0306156815500K210</v>
      </c>
      <c r="W1747" s="251" t="str">
        <f t="shared" si="111"/>
        <v>I030615681550-0K210</v>
      </c>
    </row>
    <row r="1748" spans="1:23" x14ac:dyDescent="0.3">
      <c r="A1748" s="256" t="str">
        <f t="shared" si="108"/>
        <v>I0306156-815500K240-00008</v>
      </c>
      <c r="B1748" s="251" t="s">
        <v>12015</v>
      </c>
      <c r="C1748" s="251" t="s">
        <v>9954</v>
      </c>
      <c r="D1748" s="251" t="s">
        <v>12003</v>
      </c>
      <c r="E1748" s="251" t="s">
        <v>11354</v>
      </c>
      <c r="F1748" s="251" t="s">
        <v>9984</v>
      </c>
      <c r="G1748" s="251" t="s">
        <v>727</v>
      </c>
      <c r="H1748" s="251" t="s">
        <v>5202</v>
      </c>
      <c r="I1748" s="257" t="str">
        <f t="shared" si="109"/>
        <v>-00008</v>
      </c>
      <c r="J1748" s="251">
        <v>8</v>
      </c>
      <c r="K1748" s="251">
        <v>8</v>
      </c>
      <c r="M1748" s="251" t="s">
        <v>9958</v>
      </c>
      <c r="N1748" s="251" t="s">
        <v>11632</v>
      </c>
      <c r="O1748" s="251">
        <v>8</v>
      </c>
      <c r="Q1748" s="251" t="s">
        <v>12015</v>
      </c>
      <c r="R1748" s="251" t="s">
        <v>9960</v>
      </c>
      <c r="S1748" s="252" t="s">
        <v>726</v>
      </c>
      <c r="T1748" s="251" t="str">
        <f t="shared" si="110"/>
        <v>I0306156815500K240</v>
      </c>
      <c r="W1748" s="251" t="str">
        <f t="shared" si="111"/>
        <v>I030615681550-0K240</v>
      </c>
    </row>
    <row r="1749" spans="1:23" x14ac:dyDescent="0.3">
      <c r="A1749" s="256" t="str">
        <f t="shared" si="108"/>
        <v>I0306156-815510K240-00009</v>
      </c>
      <c r="B1749" s="251" t="s">
        <v>12016</v>
      </c>
      <c r="C1749" s="251" t="s">
        <v>9954</v>
      </c>
      <c r="D1749" s="251" t="s">
        <v>12003</v>
      </c>
      <c r="E1749" s="251" t="s">
        <v>11354</v>
      </c>
      <c r="F1749" s="251" t="s">
        <v>9986</v>
      </c>
      <c r="G1749" s="251" t="s">
        <v>740</v>
      </c>
      <c r="H1749" s="251" t="s">
        <v>3436</v>
      </c>
      <c r="I1749" s="257" t="str">
        <f t="shared" si="109"/>
        <v>-00009</v>
      </c>
      <c r="J1749" s="251">
        <v>9</v>
      </c>
      <c r="K1749" s="251">
        <v>9</v>
      </c>
      <c r="M1749" s="251" t="s">
        <v>9958</v>
      </c>
      <c r="N1749" s="251" t="s">
        <v>11632</v>
      </c>
      <c r="O1749" s="251">
        <v>9</v>
      </c>
      <c r="Q1749" s="251" t="s">
        <v>12016</v>
      </c>
      <c r="R1749" s="251" t="s">
        <v>9960</v>
      </c>
      <c r="S1749" s="252" t="s">
        <v>9</v>
      </c>
      <c r="T1749" s="251" t="str">
        <f t="shared" si="110"/>
        <v>I0306156815510K240</v>
      </c>
      <c r="W1749" s="251" t="str">
        <f t="shared" si="111"/>
        <v>I030615681551-0K240</v>
      </c>
    </row>
    <row r="1750" spans="1:23" x14ac:dyDescent="0.3">
      <c r="A1750" s="256" t="str">
        <f t="shared" si="108"/>
        <v>I0306156-815550K210-00001</v>
      </c>
      <c r="B1750" s="251" t="s">
        <v>12017</v>
      </c>
      <c r="C1750" s="251" t="s">
        <v>9954</v>
      </c>
      <c r="D1750" s="251" t="s">
        <v>12003</v>
      </c>
      <c r="E1750" s="251" t="s">
        <v>11354</v>
      </c>
      <c r="F1750" s="251" t="s">
        <v>9988</v>
      </c>
      <c r="G1750" s="251" t="s">
        <v>663</v>
      </c>
      <c r="H1750" s="251" t="s">
        <v>3440</v>
      </c>
      <c r="I1750" s="257" t="str">
        <f t="shared" si="109"/>
        <v>-00001</v>
      </c>
      <c r="J1750" s="251">
        <v>1</v>
      </c>
      <c r="K1750" s="251">
        <v>1</v>
      </c>
      <c r="M1750" s="251" t="s">
        <v>10007</v>
      </c>
      <c r="N1750" s="251" t="s">
        <v>11632</v>
      </c>
      <c r="O1750" s="251">
        <v>1</v>
      </c>
      <c r="Q1750" s="251" t="s">
        <v>12017</v>
      </c>
      <c r="R1750" s="251" t="s">
        <v>9960</v>
      </c>
      <c r="S1750" s="252" t="s">
        <v>662</v>
      </c>
      <c r="T1750" s="251" t="str">
        <f t="shared" si="110"/>
        <v>I0306156815550K210</v>
      </c>
      <c r="W1750" s="251" t="str">
        <f t="shared" si="111"/>
        <v>I030615681555-0K210</v>
      </c>
    </row>
    <row r="1751" spans="1:23" x14ac:dyDescent="0.3">
      <c r="A1751" s="256" t="str">
        <f t="shared" si="108"/>
        <v>I0306156-815600K210-00005</v>
      </c>
      <c r="B1751" s="251" t="s">
        <v>12018</v>
      </c>
      <c r="C1751" s="251" t="s">
        <v>9954</v>
      </c>
      <c r="D1751" s="251" t="s">
        <v>12003</v>
      </c>
      <c r="E1751" s="251" t="s">
        <v>11354</v>
      </c>
      <c r="F1751" s="251" t="s">
        <v>9990</v>
      </c>
      <c r="G1751" s="251" t="s">
        <v>670</v>
      </c>
      <c r="H1751" s="251" t="s">
        <v>5204</v>
      </c>
      <c r="I1751" s="257" t="str">
        <f t="shared" si="109"/>
        <v>-00005</v>
      </c>
      <c r="J1751" s="251">
        <v>5</v>
      </c>
      <c r="K1751" s="251">
        <v>5</v>
      </c>
      <c r="M1751" s="251" t="s">
        <v>9958</v>
      </c>
      <c r="N1751" s="251" t="s">
        <v>11632</v>
      </c>
      <c r="O1751" s="251">
        <v>5</v>
      </c>
      <c r="Q1751" s="251" t="s">
        <v>12018</v>
      </c>
      <c r="R1751" s="251" t="s">
        <v>9960</v>
      </c>
      <c r="S1751" s="252" t="s">
        <v>13</v>
      </c>
      <c r="T1751" s="251" t="str">
        <f t="shared" si="110"/>
        <v>I0306156815600K210</v>
      </c>
      <c r="W1751" s="251" t="str">
        <f t="shared" si="111"/>
        <v>I030615681560-0K210</v>
      </c>
    </row>
    <row r="1752" spans="1:23" x14ac:dyDescent="0.3">
      <c r="A1752" s="256" t="str">
        <f t="shared" si="108"/>
        <v>I0306156-815600K240-00007</v>
      </c>
      <c r="B1752" s="251" t="s">
        <v>12019</v>
      </c>
      <c r="C1752" s="251" t="s">
        <v>9954</v>
      </c>
      <c r="D1752" s="251" t="s">
        <v>12003</v>
      </c>
      <c r="E1752" s="251" t="s">
        <v>11354</v>
      </c>
      <c r="F1752" s="251" t="s">
        <v>9992</v>
      </c>
      <c r="G1752" s="251" t="s">
        <v>744</v>
      </c>
      <c r="H1752" s="251" t="s">
        <v>5204</v>
      </c>
      <c r="I1752" s="257" t="str">
        <f t="shared" si="109"/>
        <v>-00007</v>
      </c>
      <c r="J1752" s="251">
        <v>7</v>
      </c>
      <c r="K1752" s="251">
        <v>7</v>
      </c>
      <c r="M1752" s="251" t="s">
        <v>9958</v>
      </c>
      <c r="N1752" s="251" t="s">
        <v>11632</v>
      </c>
      <c r="O1752" s="251">
        <v>7</v>
      </c>
      <c r="Q1752" s="251" t="s">
        <v>12019</v>
      </c>
      <c r="R1752" s="251" t="s">
        <v>9960</v>
      </c>
      <c r="S1752" s="252" t="s">
        <v>743</v>
      </c>
      <c r="T1752" s="251" t="str">
        <f t="shared" si="110"/>
        <v>I0306156815600K240</v>
      </c>
      <c r="W1752" s="251" t="str">
        <f t="shared" si="111"/>
        <v>I030615681560-0K240</v>
      </c>
    </row>
    <row r="1753" spans="1:23" x14ac:dyDescent="0.3">
      <c r="A1753" s="256" t="str">
        <f t="shared" si="108"/>
        <v>I0306156-815600K590-00003</v>
      </c>
      <c r="B1753" s="251" t="s">
        <v>12020</v>
      </c>
      <c r="C1753" s="251" t="s">
        <v>9954</v>
      </c>
      <c r="D1753" s="251" t="s">
        <v>12003</v>
      </c>
      <c r="E1753" s="251" t="s">
        <v>11354</v>
      </c>
      <c r="F1753" s="251" t="s">
        <v>9995</v>
      </c>
      <c r="G1753" s="251" t="s">
        <v>3386</v>
      </c>
      <c r="H1753" s="251" t="s">
        <v>5204</v>
      </c>
      <c r="I1753" s="257" t="str">
        <f t="shared" si="109"/>
        <v>-00003</v>
      </c>
      <c r="J1753" s="251">
        <v>3</v>
      </c>
      <c r="K1753" s="251">
        <v>3</v>
      </c>
      <c r="M1753" s="251" t="s">
        <v>9958</v>
      </c>
      <c r="N1753" s="251" t="s">
        <v>11632</v>
      </c>
      <c r="O1753" s="251">
        <v>3</v>
      </c>
      <c r="Q1753" s="251" t="s">
        <v>12020</v>
      </c>
      <c r="R1753" s="251" t="s">
        <v>9960</v>
      </c>
      <c r="S1753" s="252" t="s">
        <v>3370</v>
      </c>
      <c r="T1753" s="251" t="str">
        <f t="shared" si="110"/>
        <v>I0306156815600K590</v>
      </c>
      <c r="W1753" s="251" t="str">
        <f t="shared" si="111"/>
        <v>I030615681560-0K590</v>
      </c>
    </row>
    <row r="1754" spans="1:23" x14ac:dyDescent="0.3">
      <c r="A1754" s="256" t="str">
        <f t="shared" si="108"/>
        <v>I0306156-815610K240-00012</v>
      </c>
      <c r="B1754" s="251" t="s">
        <v>12021</v>
      </c>
      <c r="C1754" s="251" t="s">
        <v>9954</v>
      </c>
      <c r="D1754" s="251" t="s">
        <v>12003</v>
      </c>
      <c r="E1754" s="251" t="s">
        <v>11354</v>
      </c>
      <c r="F1754" s="251" t="s">
        <v>9997</v>
      </c>
      <c r="G1754" s="251" t="s">
        <v>753</v>
      </c>
      <c r="H1754" s="251" t="s">
        <v>3443</v>
      </c>
      <c r="I1754" s="257" t="str">
        <f t="shared" si="109"/>
        <v>-00012</v>
      </c>
      <c r="J1754" s="251">
        <v>12</v>
      </c>
      <c r="K1754" s="251">
        <v>12</v>
      </c>
      <c r="M1754" s="251" t="s">
        <v>9958</v>
      </c>
      <c r="N1754" s="251" t="s">
        <v>11632</v>
      </c>
      <c r="O1754" s="251">
        <v>12</v>
      </c>
      <c r="Q1754" s="251" t="s">
        <v>12021</v>
      </c>
      <c r="R1754" s="251" t="s">
        <v>9960</v>
      </c>
      <c r="S1754" s="252" t="s">
        <v>10</v>
      </c>
      <c r="T1754" s="251" t="str">
        <f t="shared" si="110"/>
        <v>I0306156815610K240</v>
      </c>
      <c r="W1754" s="251" t="str">
        <f t="shared" si="111"/>
        <v>I030615681561-0K240</v>
      </c>
    </row>
    <row r="1755" spans="1:23" x14ac:dyDescent="0.3">
      <c r="A1755" s="256" t="str">
        <f t="shared" si="108"/>
        <v>I0306156-815800K050-00004</v>
      </c>
      <c r="B1755" s="251" t="s">
        <v>12022</v>
      </c>
      <c r="C1755" s="251" t="s">
        <v>9954</v>
      </c>
      <c r="D1755" s="251" t="s">
        <v>12003</v>
      </c>
      <c r="E1755" s="251" t="s">
        <v>11354</v>
      </c>
      <c r="F1755" s="251" t="s">
        <v>10000</v>
      </c>
      <c r="G1755" s="251" t="s">
        <v>756</v>
      </c>
      <c r="H1755" s="251" t="s">
        <v>758</v>
      </c>
      <c r="I1755" s="257" t="str">
        <f t="shared" si="109"/>
        <v>-00004</v>
      </c>
      <c r="J1755" s="251">
        <v>4</v>
      </c>
      <c r="K1755" s="251">
        <v>4</v>
      </c>
      <c r="M1755" s="251" t="s">
        <v>9958</v>
      </c>
      <c r="N1755" s="251" t="s">
        <v>11632</v>
      </c>
      <c r="O1755" s="251">
        <v>4</v>
      </c>
      <c r="Q1755" s="251" t="s">
        <v>12022</v>
      </c>
      <c r="R1755" s="251" t="s">
        <v>9960</v>
      </c>
      <c r="S1755" s="252" t="s">
        <v>6</v>
      </c>
      <c r="T1755" s="251" t="str">
        <f t="shared" si="110"/>
        <v>I0306156815800K050</v>
      </c>
      <c r="W1755" s="251" t="str">
        <f t="shared" si="111"/>
        <v>I030615681580-0K050</v>
      </c>
    </row>
    <row r="1756" spans="1:23" x14ac:dyDescent="0.3">
      <c r="A1756" s="256" t="str">
        <f t="shared" si="108"/>
        <v>I0306156-815900K050-00004</v>
      </c>
      <c r="B1756" s="251" t="s">
        <v>12023</v>
      </c>
      <c r="C1756" s="251" t="s">
        <v>9954</v>
      </c>
      <c r="D1756" s="251" t="s">
        <v>12003</v>
      </c>
      <c r="E1756" s="251" t="s">
        <v>11354</v>
      </c>
      <c r="F1756" s="251" t="s">
        <v>10002</v>
      </c>
      <c r="G1756" s="251" t="s">
        <v>767</v>
      </c>
      <c r="H1756" s="251" t="s">
        <v>770</v>
      </c>
      <c r="I1756" s="257" t="str">
        <f t="shared" si="109"/>
        <v>-00004</v>
      </c>
      <c r="J1756" s="251">
        <v>4</v>
      </c>
      <c r="K1756" s="251">
        <v>4</v>
      </c>
      <c r="M1756" s="251" t="s">
        <v>9958</v>
      </c>
      <c r="N1756" s="251" t="s">
        <v>11632</v>
      </c>
      <c r="O1756" s="251">
        <v>4</v>
      </c>
      <c r="Q1756" s="251" t="s">
        <v>12023</v>
      </c>
      <c r="R1756" s="251" t="s">
        <v>9960</v>
      </c>
      <c r="S1756" s="252" t="s">
        <v>766</v>
      </c>
      <c r="T1756" s="251" t="str">
        <f t="shared" si="110"/>
        <v>I0306156815900K050</v>
      </c>
      <c r="W1756" s="251" t="str">
        <f t="shared" si="111"/>
        <v>I030615681590-0K050</v>
      </c>
    </row>
    <row r="1757" spans="1:23" x14ac:dyDescent="0.3">
      <c r="A1757" s="256" t="str">
        <f t="shared" si="108"/>
        <v>I0306156-81590BZ400-00001</v>
      </c>
      <c r="B1757" s="251" t="s">
        <v>12024</v>
      </c>
      <c r="C1757" s="251" t="s">
        <v>9954</v>
      </c>
      <c r="D1757" s="251" t="s">
        <v>12003</v>
      </c>
      <c r="E1757" s="251" t="s">
        <v>11354</v>
      </c>
      <c r="F1757" s="251" t="s">
        <v>10005</v>
      </c>
      <c r="G1757" s="251" t="s">
        <v>5309</v>
      </c>
      <c r="H1757" s="251" t="s">
        <v>9998</v>
      </c>
      <c r="I1757" s="257" t="str">
        <f t="shared" si="109"/>
        <v>-00001</v>
      </c>
      <c r="J1757" s="251">
        <v>1</v>
      </c>
      <c r="K1757" s="251">
        <v>1</v>
      </c>
      <c r="M1757" s="251" t="s">
        <v>9993</v>
      </c>
      <c r="N1757" s="251" t="s">
        <v>11632</v>
      </c>
      <c r="O1757" s="251">
        <v>1</v>
      </c>
      <c r="Q1757" s="251" t="s">
        <v>12024</v>
      </c>
      <c r="R1757" s="251" t="s">
        <v>9960</v>
      </c>
      <c r="S1757" s="252" t="s">
        <v>8687</v>
      </c>
      <c r="T1757" s="251" t="str">
        <f t="shared" si="110"/>
        <v>I030615681590BZ400</v>
      </c>
      <c r="W1757" s="251" t="str">
        <f t="shared" si="111"/>
        <v>I030615681590-BZ400</v>
      </c>
    </row>
    <row r="1758" spans="1:23" x14ac:dyDescent="0.3">
      <c r="A1758" s="256" t="str">
        <f t="shared" si="108"/>
        <v>I0306156-815910K050-00007</v>
      </c>
      <c r="B1758" s="251" t="s">
        <v>12025</v>
      </c>
      <c r="C1758" s="251" t="s">
        <v>9954</v>
      </c>
      <c r="D1758" s="251" t="s">
        <v>12003</v>
      </c>
      <c r="E1758" s="251" t="s">
        <v>11354</v>
      </c>
      <c r="F1758" s="251" t="s">
        <v>10009</v>
      </c>
      <c r="G1758" s="251" t="s">
        <v>777</v>
      </c>
      <c r="H1758" s="251" t="s">
        <v>5219</v>
      </c>
      <c r="I1758" s="257" t="str">
        <f t="shared" si="109"/>
        <v>-00007</v>
      </c>
      <c r="J1758" s="251">
        <v>7</v>
      </c>
      <c r="K1758" s="251">
        <v>7</v>
      </c>
      <c r="M1758" s="251" t="s">
        <v>9958</v>
      </c>
      <c r="N1758" s="251" t="s">
        <v>11632</v>
      </c>
      <c r="O1758" s="251">
        <v>7</v>
      </c>
      <c r="Q1758" s="251" t="s">
        <v>12025</v>
      </c>
      <c r="R1758" s="251" t="s">
        <v>9960</v>
      </c>
      <c r="S1758" s="252" t="s">
        <v>776</v>
      </c>
      <c r="T1758" s="251" t="str">
        <f t="shared" si="110"/>
        <v>I0306156815910K050</v>
      </c>
      <c r="W1758" s="251" t="str">
        <f t="shared" si="111"/>
        <v>I030615681591-0K050</v>
      </c>
    </row>
    <row r="1759" spans="1:23" x14ac:dyDescent="0.3">
      <c r="A1759" s="256" t="str">
        <f t="shared" si="108"/>
        <v>I0306156-9008081116-00001</v>
      </c>
      <c r="B1759" s="251" t="s">
        <v>12026</v>
      </c>
      <c r="C1759" s="251" t="s">
        <v>9954</v>
      </c>
      <c r="D1759" s="251" t="s">
        <v>12003</v>
      </c>
      <c r="E1759" s="251" t="s">
        <v>11354</v>
      </c>
      <c r="F1759" s="251" t="s">
        <v>10012</v>
      </c>
      <c r="G1759" s="251" t="s">
        <v>934</v>
      </c>
      <c r="H1759" s="251" t="s">
        <v>3393</v>
      </c>
      <c r="I1759" s="257" t="str">
        <f t="shared" si="109"/>
        <v>-00001</v>
      </c>
      <c r="J1759" s="251">
        <v>1</v>
      </c>
      <c r="K1759" s="251">
        <v>1</v>
      </c>
      <c r="M1759" s="251" t="s">
        <v>10007</v>
      </c>
      <c r="N1759" s="251" t="s">
        <v>11632</v>
      </c>
      <c r="O1759" s="251">
        <v>1</v>
      </c>
      <c r="Q1759" s="251" t="s">
        <v>12026</v>
      </c>
      <c r="R1759" s="251" t="s">
        <v>9960</v>
      </c>
      <c r="S1759" s="252">
        <v>9008081116</v>
      </c>
      <c r="T1759" s="251" t="str">
        <f t="shared" si="110"/>
        <v>I03061569008081116</v>
      </c>
      <c r="W1759" s="251" t="str">
        <f t="shared" si="111"/>
        <v>I030615690080-81116</v>
      </c>
    </row>
    <row r="1760" spans="1:23" x14ac:dyDescent="0.3">
      <c r="A1760" s="256" t="str">
        <f t="shared" si="108"/>
        <v>I0306156-9098113087-00006</v>
      </c>
      <c r="B1760" s="251" t="s">
        <v>12027</v>
      </c>
      <c r="C1760" s="251" t="s">
        <v>9954</v>
      </c>
      <c r="D1760" s="251" t="s">
        <v>12003</v>
      </c>
      <c r="E1760" s="251" t="s">
        <v>11354</v>
      </c>
      <c r="F1760" s="251" t="s">
        <v>10188</v>
      </c>
      <c r="G1760" s="251" t="s">
        <v>939</v>
      </c>
      <c r="H1760" s="251" t="s">
        <v>3393</v>
      </c>
      <c r="I1760" s="257" t="str">
        <f t="shared" si="109"/>
        <v>-00006</v>
      </c>
      <c r="J1760" s="251">
        <v>6</v>
      </c>
      <c r="K1760" s="251">
        <v>6</v>
      </c>
      <c r="M1760" s="251" t="s">
        <v>10003</v>
      </c>
      <c r="N1760" s="251" t="s">
        <v>11632</v>
      </c>
      <c r="O1760" s="251">
        <v>6</v>
      </c>
      <c r="Q1760" s="251" t="s">
        <v>12027</v>
      </c>
      <c r="R1760" s="251" t="s">
        <v>9960</v>
      </c>
      <c r="S1760" s="252">
        <v>9098113087</v>
      </c>
      <c r="T1760" s="251" t="str">
        <f t="shared" si="110"/>
        <v>I03061569098113087</v>
      </c>
      <c r="W1760" s="251" t="str">
        <f t="shared" si="111"/>
        <v>I030615690981-13087</v>
      </c>
    </row>
    <row r="1761" spans="1:23" x14ac:dyDescent="0.3">
      <c r="A1761" s="256" t="str">
        <f t="shared" si="108"/>
        <v>I0306156-9098122003-00006</v>
      </c>
      <c r="B1761" s="251" t="s">
        <v>12028</v>
      </c>
      <c r="C1761" s="251" t="s">
        <v>9954</v>
      </c>
      <c r="D1761" s="251" t="s">
        <v>12003</v>
      </c>
      <c r="E1761" s="251" t="s">
        <v>11354</v>
      </c>
      <c r="F1761" s="251" t="s">
        <v>10190</v>
      </c>
      <c r="G1761" s="251" t="s">
        <v>926</v>
      </c>
      <c r="H1761" s="251" t="s">
        <v>1564</v>
      </c>
      <c r="I1761" s="257" t="str">
        <f t="shared" si="109"/>
        <v>-00006</v>
      </c>
      <c r="J1761" s="251">
        <v>6</v>
      </c>
      <c r="K1761" s="251">
        <v>6</v>
      </c>
      <c r="M1761" s="251" t="s">
        <v>10003</v>
      </c>
      <c r="N1761" s="251" t="s">
        <v>11632</v>
      </c>
      <c r="O1761" s="251">
        <v>6</v>
      </c>
      <c r="Q1761" s="251" t="s">
        <v>12028</v>
      </c>
      <c r="R1761" s="251" t="s">
        <v>9960</v>
      </c>
      <c r="S1761" s="252">
        <v>9098122003</v>
      </c>
      <c r="T1761" s="251" t="str">
        <f t="shared" si="110"/>
        <v>I03061569098122003</v>
      </c>
      <c r="W1761" s="251" t="str">
        <f t="shared" si="111"/>
        <v>I030615690981-22003</v>
      </c>
    </row>
    <row r="1762" spans="1:23" x14ac:dyDescent="0.3">
      <c r="A1762" s="256" t="str">
        <f t="shared" si="108"/>
        <v>I0306156-9913212050-00220</v>
      </c>
      <c r="B1762" s="251" t="s">
        <v>12029</v>
      </c>
      <c r="C1762" s="251" t="s">
        <v>9954</v>
      </c>
      <c r="D1762" s="251" t="s">
        <v>12003</v>
      </c>
      <c r="E1762" s="251" t="s">
        <v>11354</v>
      </c>
      <c r="F1762" s="251" t="s">
        <v>10192</v>
      </c>
      <c r="G1762" s="251" t="s">
        <v>946</v>
      </c>
      <c r="H1762" s="251" t="s">
        <v>10010</v>
      </c>
      <c r="I1762" s="257" t="str">
        <f t="shared" si="109"/>
        <v>-00220</v>
      </c>
      <c r="J1762" s="251">
        <v>220</v>
      </c>
      <c r="K1762" s="251">
        <v>220</v>
      </c>
      <c r="M1762" s="251" t="s">
        <v>10007</v>
      </c>
      <c r="N1762" s="251" t="s">
        <v>11632</v>
      </c>
      <c r="O1762" s="251">
        <v>220</v>
      </c>
      <c r="Q1762" s="251" t="s">
        <v>12029</v>
      </c>
      <c r="R1762" s="251" t="s">
        <v>9960</v>
      </c>
      <c r="S1762" s="252">
        <v>9913212050</v>
      </c>
      <c r="T1762" s="251" t="str">
        <f t="shared" si="110"/>
        <v>I03061569913212050</v>
      </c>
      <c r="W1762" s="251" t="str">
        <f t="shared" si="111"/>
        <v>I030615699132-12050</v>
      </c>
    </row>
    <row r="1763" spans="1:23" x14ac:dyDescent="0.3">
      <c r="A1763" s="256" t="str">
        <f t="shared" si="108"/>
        <v>I0306156-9913221210-00090</v>
      </c>
      <c r="B1763" s="251" t="s">
        <v>12030</v>
      </c>
      <c r="C1763" s="251" t="s">
        <v>9954</v>
      </c>
      <c r="D1763" s="251" t="s">
        <v>12003</v>
      </c>
      <c r="E1763" s="251" t="s">
        <v>11354</v>
      </c>
      <c r="F1763" s="251" t="s">
        <v>10194</v>
      </c>
      <c r="G1763" s="251" t="s">
        <v>916</v>
      </c>
      <c r="H1763" s="251" t="s">
        <v>10013</v>
      </c>
      <c r="I1763" s="257" t="str">
        <f t="shared" si="109"/>
        <v>-00090</v>
      </c>
      <c r="J1763" s="251">
        <v>90</v>
      </c>
      <c r="K1763" s="251">
        <v>90</v>
      </c>
      <c r="M1763" s="251" t="s">
        <v>10007</v>
      </c>
      <c r="N1763" s="251" t="s">
        <v>11632</v>
      </c>
      <c r="O1763" s="251">
        <v>90</v>
      </c>
      <c r="Q1763" s="251" t="s">
        <v>12030</v>
      </c>
      <c r="R1763" s="251" t="s">
        <v>9960</v>
      </c>
      <c r="S1763" s="252">
        <v>9913221210</v>
      </c>
      <c r="T1763" s="251" t="str">
        <f t="shared" si="110"/>
        <v>I03061569913221210</v>
      </c>
      <c r="W1763" s="251" t="str">
        <f t="shared" si="111"/>
        <v>I030615699132-21210</v>
      </c>
    </row>
    <row r="1764" spans="1:23" x14ac:dyDescent="0.3">
      <c r="A1764" s="256" t="str">
        <f t="shared" si="108"/>
        <v>I0306157-811300KF21-00001</v>
      </c>
      <c r="B1764" s="251" t="s">
        <v>12031</v>
      </c>
      <c r="C1764" s="251" t="s">
        <v>9954</v>
      </c>
      <c r="D1764" s="251" t="s">
        <v>12032</v>
      </c>
      <c r="E1764" s="251" t="s">
        <v>11354</v>
      </c>
      <c r="F1764" s="251" t="s">
        <v>9957</v>
      </c>
      <c r="G1764" s="251" t="s">
        <v>521</v>
      </c>
      <c r="H1764" s="251" t="s">
        <v>5101</v>
      </c>
      <c r="I1764" s="257" t="str">
        <f t="shared" si="109"/>
        <v>-00001</v>
      </c>
      <c r="J1764" s="251">
        <v>1</v>
      </c>
      <c r="K1764" s="251">
        <v>1</v>
      </c>
      <c r="M1764" s="251" t="s">
        <v>9958</v>
      </c>
      <c r="N1764" s="251" t="s">
        <v>10306</v>
      </c>
      <c r="O1764" s="251">
        <v>1</v>
      </c>
      <c r="Q1764" s="251" t="s">
        <v>12031</v>
      </c>
      <c r="R1764" s="251" t="s">
        <v>10017</v>
      </c>
      <c r="S1764" s="252" t="s">
        <v>520</v>
      </c>
      <c r="T1764" s="251" t="str">
        <f t="shared" si="110"/>
        <v>I0306157811300KF21</v>
      </c>
      <c r="W1764" s="251" t="str">
        <f t="shared" si="111"/>
        <v>I030615781130-0KF21</v>
      </c>
    </row>
    <row r="1765" spans="1:23" x14ac:dyDescent="0.3">
      <c r="A1765" s="256" t="str">
        <f t="shared" si="108"/>
        <v>I0306157-811500K591-00001</v>
      </c>
      <c r="B1765" s="251" t="s">
        <v>12033</v>
      </c>
      <c r="C1765" s="251" t="s">
        <v>9954</v>
      </c>
      <c r="D1765" s="251" t="s">
        <v>12032</v>
      </c>
      <c r="E1765" s="251" t="s">
        <v>11354</v>
      </c>
      <c r="F1765" s="251" t="s">
        <v>9962</v>
      </c>
      <c r="G1765" s="251" t="s">
        <v>417</v>
      </c>
      <c r="H1765" s="251" t="s">
        <v>3429</v>
      </c>
      <c r="I1765" s="257" t="str">
        <f t="shared" si="109"/>
        <v>-00001</v>
      </c>
      <c r="J1765" s="251">
        <v>1</v>
      </c>
      <c r="K1765" s="251">
        <v>1</v>
      </c>
      <c r="M1765" s="251" t="s">
        <v>9958</v>
      </c>
      <c r="N1765" s="251" t="s">
        <v>10306</v>
      </c>
      <c r="O1765" s="251">
        <v>1</v>
      </c>
      <c r="Q1765" s="251" t="s">
        <v>12033</v>
      </c>
      <c r="R1765" s="251" t="s">
        <v>10017</v>
      </c>
      <c r="S1765" s="252" t="s">
        <v>416</v>
      </c>
      <c r="T1765" s="251" t="str">
        <f t="shared" si="110"/>
        <v>I0306157811500K591</v>
      </c>
      <c r="W1765" s="251" t="str">
        <f t="shared" si="111"/>
        <v>I030615781150-0K591</v>
      </c>
    </row>
    <row r="1766" spans="1:23" x14ac:dyDescent="0.3">
      <c r="A1766" s="256" t="str">
        <f t="shared" si="108"/>
        <v>I0306157-811700K591-00003</v>
      </c>
      <c r="B1766" s="251" t="s">
        <v>12034</v>
      </c>
      <c r="C1766" s="251" t="s">
        <v>9954</v>
      </c>
      <c r="D1766" s="251" t="s">
        <v>12032</v>
      </c>
      <c r="E1766" s="251" t="s">
        <v>11354</v>
      </c>
      <c r="F1766" s="251" t="s">
        <v>9964</v>
      </c>
      <c r="G1766" s="251" t="s">
        <v>425</v>
      </c>
      <c r="H1766" s="251" t="s">
        <v>5102</v>
      </c>
      <c r="I1766" s="257" t="str">
        <f t="shared" si="109"/>
        <v>-00003</v>
      </c>
      <c r="J1766" s="251">
        <v>3</v>
      </c>
      <c r="K1766" s="251">
        <v>3</v>
      </c>
      <c r="M1766" s="251" t="s">
        <v>9958</v>
      </c>
      <c r="N1766" s="251" t="s">
        <v>10306</v>
      </c>
      <c r="O1766" s="251">
        <v>3</v>
      </c>
      <c r="Q1766" s="251" t="s">
        <v>12034</v>
      </c>
      <c r="R1766" s="251" t="s">
        <v>10017</v>
      </c>
      <c r="S1766" s="252" t="s">
        <v>424</v>
      </c>
      <c r="T1766" s="251" t="str">
        <f t="shared" si="110"/>
        <v>I0306157811700K591</v>
      </c>
      <c r="W1766" s="251" t="str">
        <f t="shared" si="111"/>
        <v>I030615781170-0K591</v>
      </c>
    </row>
    <row r="1767" spans="1:23" x14ac:dyDescent="0.3">
      <c r="A1767" s="256" t="str">
        <f t="shared" si="108"/>
        <v>I0306158-815510D570-00001</v>
      </c>
      <c r="B1767" s="251" t="s">
        <v>12035</v>
      </c>
      <c r="C1767" s="251" t="s">
        <v>9954</v>
      </c>
      <c r="D1767" s="251" t="s">
        <v>12036</v>
      </c>
      <c r="E1767" s="251" t="s">
        <v>11354</v>
      </c>
      <c r="F1767" s="251" t="s">
        <v>9957</v>
      </c>
      <c r="G1767" s="251" t="s">
        <v>715</v>
      </c>
      <c r="H1767" s="251" t="s">
        <v>3436</v>
      </c>
      <c r="I1767" s="257" t="str">
        <f t="shared" si="109"/>
        <v>-00001</v>
      </c>
      <c r="J1767" s="251">
        <v>1</v>
      </c>
      <c r="K1767" s="251">
        <v>1</v>
      </c>
      <c r="M1767" s="251" t="s">
        <v>9958</v>
      </c>
      <c r="N1767" s="251" t="s">
        <v>10623</v>
      </c>
      <c r="O1767" s="251">
        <v>1</v>
      </c>
      <c r="Q1767" s="251" t="s">
        <v>12035</v>
      </c>
      <c r="R1767" s="251" t="s">
        <v>10028</v>
      </c>
      <c r="S1767" s="252" t="s">
        <v>714</v>
      </c>
      <c r="T1767" s="251" t="str">
        <f t="shared" si="110"/>
        <v>I0306158815510D570</v>
      </c>
      <c r="W1767" s="251" t="str">
        <f t="shared" si="111"/>
        <v>I030615881551-0D570</v>
      </c>
    </row>
    <row r="1768" spans="1:23" x14ac:dyDescent="0.3">
      <c r="A1768" s="256" t="str">
        <f t="shared" si="108"/>
        <v>I0306158-815600D400-00001</v>
      </c>
      <c r="B1768" s="251" t="s">
        <v>12037</v>
      </c>
      <c r="C1768" s="251" t="s">
        <v>9954</v>
      </c>
      <c r="D1768" s="251" t="s">
        <v>12036</v>
      </c>
      <c r="E1768" s="251" t="s">
        <v>11354</v>
      </c>
      <c r="F1768" s="251" t="s">
        <v>9962</v>
      </c>
      <c r="G1768" s="251" t="s">
        <v>697</v>
      </c>
      <c r="H1768" s="251" t="s">
        <v>5204</v>
      </c>
      <c r="I1768" s="257" t="str">
        <f t="shared" si="109"/>
        <v>-00001</v>
      </c>
      <c r="J1768" s="251">
        <v>1</v>
      </c>
      <c r="K1768" s="251">
        <v>1</v>
      </c>
      <c r="M1768" s="251" t="s">
        <v>9958</v>
      </c>
      <c r="N1768" s="251" t="s">
        <v>10623</v>
      </c>
      <c r="O1768" s="251">
        <v>1</v>
      </c>
      <c r="Q1768" s="251" t="s">
        <v>12037</v>
      </c>
      <c r="R1768" s="251" t="s">
        <v>10028</v>
      </c>
      <c r="S1768" s="252" t="s">
        <v>696</v>
      </c>
      <c r="T1768" s="251" t="str">
        <f t="shared" si="110"/>
        <v>I0306158815600D400</v>
      </c>
      <c r="W1768" s="251" t="str">
        <f t="shared" si="111"/>
        <v>I030615881560-0D400</v>
      </c>
    </row>
    <row r="1769" spans="1:23" x14ac:dyDescent="0.3">
      <c r="A1769" s="256" t="str">
        <f t="shared" si="108"/>
        <v>I0404572-811050K130-00001</v>
      </c>
      <c r="B1769" s="251" t="s">
        <v>12038</v>
      </c>
      <c r="C1769" s="251" t="s">
        <v>10031</v>
      </c>
      <c r="D1769" s="251" t="s">
        <v>12039</v>
      </c>
      <c r="E1769" s="251" t="s">
        <v>11354</v>
      </c>
      <c r="F1769" s="251" t="s">
        <v>9957</v>
      </c>
      <c r="G1769" s="251" t="s">
        <v>187</v>
      </c>
      <c r="H1769" s="251" t="s">
        <v>5053</v>
      </c>
      <c r="I1769" s="257" t="str">
        <f t="shared" si="109"/>
        <v>-00001</v>
      </c>
      <c r="J1769" s="251">
        <v>1</v>
      </c>
      <c r="K1769" s="251">
        <v>1</v>
      </c>
      <c r="M1769" s="251" t="s">
        <v>9958</v>
      </c>
      <c r="N1769" s="251" t="s">
        <v>10306</v>
      </c>
      <c r="O1769" s="251">
        <v>1</v>
      </c>
      <c r="Q1769" s="251" t="s">
        <v>12038</v>
      </c>
      <c r="R1769" s="251" t="s">
        <v>10017</v>
      </c>
      <c r="S1769" s="252" t="s">
        <v>186</v>
      </c>
      <c r="T1769" s="251" t="str">
        <f t="shared" si="110"/>
        <v>I0404572811050K130</v>
      </c>
      <c r="W1769" s="251" t="str">
        <f t="shared" si="111"/>
        <v>I040457281105-0K130</v>
      </c>
    </row>
    <row r="1770" spans="1:23" x14ac:dyDescent="0.3">
      <c r="A1770" s="256" t="str">
        <f t="shared" si="108"/>
        <v>I0404572-811100K130-00002</v>
      </c>
      <c r="B1770" s="251" t="s">
        <v>12040</v>
      </c>
      <c r="C1770" s="251" t="s">
        <v>10031</v>
      </c>
      <c r="D1770" s="251" t="s">
        <v>12039</v>
      </c>
      <c r="E1770" s="251" t="s">
        <v>11354</v>
      </c>
      <c r="F1770" s="251" t="s">
        <v>9962</v>
      </c>
      <c r="G1770" s="251" t="s">
        <v>183</v>
      </c>
      <c r="H1770" s="251" t="s">
        <v>3422</v>
      </c>
      <c r="I1770" s="257" t="str">
        <f t="shared" si="109"/>
        <v>-00002</v>
      </c>
      <c r="J1770" s="251">
        <v>2</v>
      </c>
      <c r="K1770" s="251">
        <v>2</v>
      </c>
      <c r="M1770" s="251" t="s">
        <v>9958</v>
      </c>
      <c r="N1770" s="251" t="s">
        <v>10306</v>
      </c>
      <c r="O1770" s="251">
        <v>2</v>
      </c>
      <c r="Q1770" s="251" t="s">
        <v>12040</v>
      </c>
      <c r="R1770" s="251" t="s">
        <v>10017</v>
      </c>
      <c r="S1770" s="252" t="s">
        <v>182</v>
      </c>
      <c r="T1770" s="251" t="str">
        <f t="shared" si="110"/>
        <v>I0404572811100K130</v>
      </c>
      <c r="W1770" s="251" t="str">
        <f t="shared" si="111"/>
        <v>I040457281110-0K130</v>
      </c>
    </row>
    <row r="1771" spans="1:23" x14ac:dyDescent="0.3">
      <c r="A1771" s="256" t="str">
        <f t="shared" si="108"/>
        <v>I0404572-811100KC31-00001</v>
      </c>
      <c r="B1771" s="251" t="s">
        <v>12041</v>
      </c>
      <c r="C1771" s="251" t="s">
        <v>10031</v>
      </c>
      <c r="D1771" s="251" t="s">
        <v>12039</v>
      </c>
      <c r="E1771" s="251" t="s">
        <v>11354</v>
      </c>
      <c r="F1771" s="251" t="s">
        <v>9964</v>
      </c>
      <c r="G1771" s="251" t="s">
        <v>464</v>
      </c>
      <c r="H1771" s="251" t="s">
        <v>3422</v>
      </c>
      <c r="I1771" s="257" t="str">
        <f t="shared" si="109"/>
        <v>-00001</v>
      </c>
      <c r="J1771" s="251">
        <v>1</v>
      </c>
      <c r="K1771" s="251">
        <v>1</v>
      </c>
      <c r="M1771" s="251" t="s">
        <v>9958</v>
      </c>
      <c r="N1771" s="251" t="s">
        <v>10306</v>
      </c>
      <c r="O1771" s="251">
        <v>1</v>
      </c>
      <c r="Q1771" s="251" t="s">
        <v>12041</v>
      </c>
      <c r="R1771" s="251" t="s">
        <v>10017</v>
      </c>
      <c r="S1771" s="252" t="s">
        <v>463</v>
      </c>
      <c r="T1771" s="251" t="str">
        <f t="shared" si="110"/>
        <v>I0404572811100KC31</v>
      </c>
      <c r="W1771" s="251" t="str">
        <f t="shared" si="111"/>
        <v>I040457281110-0KC31</v>
      </c>
    </row>
    <row r="1772" spans="1:23" x14ac:dyDescent="0.3">
      <c r="A1772" s="256" t="str">
        <f t="shared" si="108"/>
        <v>I0404572-811300KC31-00001</v>
      </c>
      <c r="B1772" s="251" t="s">
        <v>12042</v>
      </c>
      <c r="C1772" s="251" t="s">
        <v>10031</v>
      </c>
      <c r="D1772" s="251" t="s">
        <v>12039</v>
      </c>
      <c r="E1772" s="251" t="s">
        <v>11354</v>
      </c>
      <c r="F1772" s="251" t="s">
        <v>9966</v>
      </c>
      <c r="G1772" s="251" t="s">
        <v>470</v>
      </c>
      <c r="H1772" s="251" t="s">
        <v>5101</v>
      </c>
      <c r="I1772" s="257" t="str">
        <f t="shared" si="109"/>
        <v>-00001</v>
      </c>
      <c r="J1772" s="251">
        <v>1</v>
      </c>
      <c r="K1772" s="251">
        <v>1</v>
      </c>
      <c r="M1772" s="251" t="s">
        <v>9958</v>
      </c>
      <c r="N1772" s="251" t="s">
        <v>10306</v>
      </c>
      <c r="O1772" s="251">
        <v>1</v>
      </c>
      <c r="Q1772" s="251" t="s">
        <v>12042</v>
      </c>
      <c r="R1772" s="251" t="s">
        <v>10017</v>
      </c>
      <c r="S1772" s="252" t="s">
        <v>469</v>
      </c>
      <c r="T1772" s="251" t="str">
        <f t="shared" si="110"/>
        <v>I0404572811300KC31</v>
      </c>
      <c r="W1772" s="251" t="str">
        <f t="shared" si="111"/>
        <v>I040457281130-0KC31</v>
      </c>
    </row>
    <row r="1773" spans="1:23" x14ac:dyDescent="0.3">
      <c r="A1773" s="256" t="str">
        <f t="shared" si="108"/>
        <v>I0404572-811500K130-00002</v>
      </c>
      <c r="B1773" s="251" t="s">
        <v>12043</v>
      </c>
      <c r="C1773" s="251" t="s">
        <v>10031</v>
      </c>
      <c r="D1773" s="251" t="s">
        <v>12039</v>
      </c>
      <c r="E1773" s="251" t="s">
        <v>11354</v>
      </c>
      <c r="F1773" s="251" t="s">
        <v>9968</v>
      </c>
      <c r="G1773" s="251" t="s">
        <v>191</v>
      </c>
      <c r="H1773" s="251" t="s">
        <v>3429</v>
      </c>
      <c r="I1773" s="257" t="str">
        <f t="shared" si="109"/>
        <v>-00002</v>
      </c>
      <c r="J1773" s="251">
        <v>2</v>
      </c>
      <c r="K1773" s="251">
        <v>2</v>
      </c>
      <c r="M1773" s="251" t="s">
        <v>9958</v>
      </c>
      <c r="N1773" s="251" t="s">
        <v>10306</v>
      </c>
      <c r="O1773" s="251">
        <v>2</v>
      </c>
      <c r="Q1773" s="251" t="s">
        <v>12043</v>
      </c>
      <c r="R1773" s="251" t="s">
        <v>10017</v>
      </c>
      <c r="S1773" s="252" t="s">
        <v>190</v>
      </c>
      <c r="T1773" s="251" t="str">
        <f t="shared" si="110"/>
        <v>I0404572811500K130</v>
      </c>
      <c r="W1773" s="251" t="str">
        <f t="shared" si="111"/>
        <v>I040457281150-0K130</v>
      </c>
    </row>
    <row r="1774" spans="1:23" x14ac:dyDescent="0.3">
      <c r="A1774" s="256" t="str">
        <f t="shared" si="108"/>
        <v>I0404572-811700KC31-00003</v>
      </c>
      <c r="B1774" s="251" t="s">
        <v>12044</v>
      </c>
      <c r="C1774" s="251" t="s">
        <v>10031</v>
      </c>
      <c r="D1774" s="251" t="s">
        <v>12039</v>
      </c>
      <c r="E1774" s="251" t="s">
        <v>11354</v>
      </c>
      <c r="F1774" s="251" t="s">
        <v>9970</v>
      </c>
      <c r="G1774" s="251" t="s">
        <v>482</v>
      </c>
      <c r="H1774" s="251" t="s">
        <v>5102</v>
      </c>
      <c r="I1774" s="257" t="str">
        <f t="shared" si="109"/>
        <v>-00003</v>
      </c>
      <c r="J1774" s="251">
        <v>3</v>
      </c>
      <c r="K1774" s="251">
        <v>3</v>
      </c>
      <c r="M1774" s="251" t="s">
        <v>9958</v>
      </c>
      <c r="N1774" s="251" t="s">
        <v>10306</v>
      </c>
      <c r="O1774" s="251">
        <v>3</v>
      </c>
      <c r="Q1774" s="251" t="s">
        <v>12044</v>
      </c>
      <c r="R1774" s="251" t="s">
        <v>10017</v>
      </c>
      <c r="S1774" s="252" t="s">
        <v>481</v>
      </c>
      <c r="T1774" s="251" t="str">
        <f t="shared" si="110"/>
        <v>I0404572811700KC31</v>
      </c>
      <c r="W1774" s="251" t="str">
        <f t="shared" si="111"/>
        <v>I040457281170-0KC31</v>
      </c>
    </row>
    <row r="1775" spans="1:23" x14ac:dyDescent="0.3">
      <c r="A1775" s="256" t="str">
        <f t="shared" si="108"/>
        <v>I0404572-815500K120-00001</v>
      </c>
      <c r="B1775" s="251" t="s">
        <v>12045</v>
      </c>
      <c r="C1775" s="251" t="s">
        <v>10031</v>
      </c>
      <c r="D1775" s="251" t="s">
        <v>12039</v>
      </c>
      <c r="E1775" s="251" t="s">
        <v>11354</v>
      </c>
      <c r="F1775" s="251" t="s">
        <v>9972</v>
      </c>
      <c r="G1775" s="251" t="s">
        <v>625</v>
      </c>
      <c r="H1775" s="251" t="s">
        <v>5202</v>
      </c>
      <c r="I1775" s="257" t="str">
        <f t="shared" si="109"/>
        <v>-00001</v>
      </c>
      <c r="J1775" s="251">
        <v>1</v>
      </c>
      <c r="K1775" s="251">
        <v>1</v>
      </c>
      <c r="M1775" s="251" t="s">
        <v>9958</v>
      </c>
      <c r="N1775" s="251" t="s">
        <v>10306</v>
      </c>
      <c r="O1775" s="251">
        <v>1</v>
      </c>
      <c r="Q1775" s="251" t="s">
        <v>12045</v>
      </c>
      <c r="R1775" s="251" t="s">
        <v>10017</v>
      </c>
      <c r="S1775" s="252" t="s">
        <v>8</v>
      </c>
      <c r="T1775" s="251" t="str">
        <f t="shared" si="110"/>
        <v>I0404572815500K120</v>
      </c>
      <c r="W1775" s="251" t="str">
        <f t="shared" si="111"/>
        <v>I040457281550-0K120</v>
      </c>
    </row>
    <row r="1776" spans="1:23" x14ac:dyDescent="0.3">
      <c r="A1776" s="256" t="str">
        <f t="shared" si="108"/>
        <v>I0404572-815510K120-00003</v>
      </c>
      <c r="B1776" s="251" t="s">
        <v>12046</v>
      </c>
      <c r="C1776" s="251" t="s">
        <v>10031</v>
      </c>
      <c r="D1776" s="251" t="s">
        <v>12039</v>
      </c>
      <c r="E1776" s="251" t="s">
        <v>11354</v>
      </c>
      <c r="F1776" s="251" t="s">
        <v>9974</v>
      </c>
      <c r="G1776" s="251" t="s">
        <v>637</v>
      </c>
      <c r="H1776" s="251" t="s">
        <v>5203</v>
      </c>
      <c r="I1776" s="257" t="str">
        <f t="shared" si="109"/>
        <v>-00003</v>
      </c>
      <c r="J1776" s="251">
        <v>3</v>
      </c>
      <c r="K1776" s="251">
        <v>3</v>
      </c>
      <c r="M1776" s="251" t="s">
        <v>9958</v>
      </c>
      <c r="N1776" s="251" t="s">
        <v>10306</v>
      </c>
      <c r="O1776" s="251">
        <v>3</v>
      </c>
      <c r="Q1776" s="251" t="s">
        <v>12046</v>
      </c>
      <c r="R1776" s="251" t="s">
        <v>10017</v>
      </c>
      <c r="S1776" s="252" t="s">
        <v>636</v>
      </c>
      <c r="T1776" s="251" t="str">
        <f t="shared" si="110"/>
        <v>I0404572815510K120</v>
      </c>
      <c r="W1776" s="251" t="str">
        <f t="shared" si="111"/>
        <v>I040457281551-0K120</v>
      </c>
    </row>
    <row r="1777" spans="1:23" x14ac:dyDescent="0.3">
      <c r="A1777" s="256" t="str">
        <f t="shared" si="108"/>
        <v>I0404572-815510K210-00007</v>
      </c>
      <c r="B1777" s="251" t="s">
        <v>12047</v>
      </c>
      <c r="C1777" s="251" t="s">
        <v>10031</v>
      </c>
      <c r="D1777" s="251" t="s">
        <v>12039</v>
      </c>
      <c r="E1777" s="251" t="s">
        <v>11354</v>
      </c>
      <c r="F1777" s="251" t="s">
        <v>9976</v>
      </c>
      <c r="G1777" s="251" t="s">
        <v>667</v>
      </c>
      <c r="H1777" s="251" t="s">
        <v>3436</v>
      </c>
      <c r="I1777" s="257" t="str">
        <f t="shared" si="109"/>
        <v>-00007</v>
      </c>
      <c r="J1777" s="251">
        <v>7</v>
      </c>
      <c r="K1777" s="251">
        <v>7</v>
      </c>
      <c r="M1777" s="251" t="s">
        <v>9958</v>
      </c>
      <c r="N1777" s="251" t="s">
        <v>10306</v>
      </c>
      <c r="O1777" s="251">
        <v>7</v>
      </c>
      <c r="Q1777" s="251" t="s">
        <v>12047</v>
      </c>
      <c r="R1777" s="251" t="s">
        <v>10017</v>
      </c>
      <c r="S1777" s="252" t="s">
        <v>666</v>
      </c>
      <c r="T1777" s="251" t="str">
        <f t="shared" si="110"/>
        <v>I0404572815510K210</v>
      </c>
      <c r="W1777" s="251" t="str">
        <f t="shared" si="111"/>
        <v>I040457281551-0K210</v>
      </c>
    </row>
    <row r="1778" spans="1:23" x14ac:dyDescent="0.3">
      <c r="A1778" s="256" t="str">
        <f t="shared" si="108"/>
        <v>I0404572-815600K120-00001</v>
      </c>
      <c r="B1778" s="251" t="s">
        <v>12048</v>
      </c>
      <c r="C1778" s="251" t="s">
        <v>10031</v>
      </c>
      <c r="D1778" s="251" t="s">
        <v>12039</v>
      </c>
      <c r="E1778" s="251" t="s">
        <v>11354</v>
      </c>
      <c r="F1778" s="251" t="s">
        <v>9978</v>
      </c>
      <c r="G1778" s="251" t="s">
        <v>641</v>
      </c>
      <c r="H1778" s="251" t="s">
        <v>5204</v>
      </c>
      <c r="I1778" s="257" t="str">
        <f t="shared" si="109"/>
        <v>-00001</v>
      </c>
      <c r="J1778" s="251">
        <v>1</v>
      </c>
      <c r="K1778" s="251">
        <v>1</v>
      </c>
      <c r="M1778" s="251" t="s">
        <v>9958</v>
      </c>
      <c r="N1778" s="251" t="s">
        <v>10306</v>
      </c>
      <c r="O1778" s="251">
        <v>1</v>
      </c>
      <c r="Q1778" s="251" t="s">
        <v>12048</v>
      </c>
      <c r="R1778" s="251" t="s">
        <v>10017</v>
      </c>
      <c r="S1778" s="252" t="s">
        <v>640</v>
      </c>
      <c r="T1778" s="251" t="str">
        <f t="shared" si="110"/>
        <v>I0404572815600K120</v>
      </c>
      <c r="W1778" s="251" t="str">
        <f t="shared" si="111"/>
        <v>I040457281560-0K120</v>
      </c>
    </row>
    <row r="1779" spans="1:23" x14ac:dyDescent="0.3">
      <c r="A1779" s="256" t="str">
        <f t="shared" si="108"/>
        <v>I0404572-81560BZ850-00001</v>
      </c>
      <c r="B1779" s="251" t="s">
        <v>12049</v>
      </c>
      <c r="C1779" s="251" t="s">
        <v>10031</v>
      </c>
      <c r="D1779" s="251" t="s">
        <v>12039</v>
      </c>
      <c r="E1779" s="251" t="s">
        <v>11354</v>
      </c>
      <c r="F1779" s="251" t="s">
        <v>9980</v>
      </c>
      <c r="G1779" s="251" t="s">
        <v>5302</v>
      </c>
      <c r="H1779" s="251" t="s">
        <v>5204</v>
      </c>
      <c r="I1779" s="257" t="str">
        <f t="shared" si="109"/>
        <v>-00001</v>
      </c>
      <c r="J1779" s="251">
        <v>1</v>
      </c>
      <c r="K1779" s="251">
        <v>1</v>
      </c>
      <c r="M1779" s="251" t="s">
        <v>9958</v>
      </c>
      <c r="N1779" s="251" t="s">
        <v>10306</v>
      </c>
      <c r="O1779" s="251">
        <v>1</v>
      </c>
      <c r="Q1779" s="251" t="s">
        <v>12049</v>
      </c>
      <c r="R1779" s="251" t="s">
        <v>10017</v>
      </c>
      <c r="S1779" s="252" t="s">
        <v>4316</v>
      </c>
      <c r="T1779" s="251" t="str">
        <f t="shared" si="110"/>
        <v>I040457281560BZ850</v>
      </c>
      <c r="W1779" s="251" t="str">
        <f t="shared" si="111"/>
        <v>I040457281560-BZ850</v>
      </c>
    </row>
    <row r="1780" spans="1:23" x14ac:dyDescent="0.3">
      <c r="A1780" s="256" t="str">
        <f t="shared" si="108"/>
        <v>I0404572-815610K210-00007</v>
      </c>
      <c r="B1780" s="251" t="s">
        <v>12050</v>
      </c>
      <c r="C1780" s="251" t="s">
        <v>10031</v>
      </c>
      <c r="D1780" s="251" t="s">
        <v>12039</v>
      </c>
      <c r="E1780" s="251" t="s">
        <v>11354</v>
      </c>
      <c r="F1780" s="251" t="s">
        <v>9982</v>
      </c>
      <c r="G1780" s="251" t="s">
        <v>678</v>
      </c>
      <c r="H1780" s="251" t="s">
        <v>3443</v>
      </c>
      <c r="I1780" s="257" t="str">
        <f t="shared" si="109"/>
        <v>-00007</v>
      </c>
      <c r="J1780" s="251">
        <v>7</v>
      </c>
      <c r="K1780" s="251">
        <v>7</v>
      </c>
      <c r="M1780" s="251" t="s">
        <v>9958</v>
      </c>
      <c r="N1780" s="251" t="s">
        <v>10306</v>
      </c>
      <c r="O1780" s="251">
        <v>7</v>
      </c>
      <c r="Q1780" s="251" t="s">
        <v>12050</v>
      </c>
      <c r="R1780" s="251" t="s">
        <v>10017</v>
      </c>
      <c r="S1780" s="252" t="s">
        <v>677</v>
      </c>
      <c r="T1780" s="251" t="str">
        <f t="shared" si="110"/>
        <v>I0404572815610K210</v>
      </c>
      <c r="W1780" s="251" t="str">
        <f t="shared" si="111"/>
        <v>I040457281561-0K210</v>
      </c>
    </row>
    <row r="1781" spans="1:23" x14ac:dyDescent="0.3">
      <c r="A1781" s="256" t="str">
        <f t="shared" si="108"/>
        <v>I0404572-815700F031-00001</v>
      </c>
      <c r="B1781" s="251" t="s">
        <v>12051</v>
      </c>
      <c r="C1781" s="251" t="s">
        <v>10031</v>
      </c>
      <c r="D1781" s="251" t="s">
        <v>12039</v>
      </c>
      <c r="E1781" s="251" t="s">
        <v>11354</v>
      </c>
      <c r="F1781" s="251" t="s">
        <v>9984</v>
      </c>
      <c r="G1781" s="251" t="s">
        <v>904</v>
      </c>
      <c r="H1781" s="251" t="s">
        <v>11222</v>
      </c>
      <c r="I1781" s="257" t="str">
        <f t="shared" si="109"/>
        <v>-00001</v>
      </c>
      <c r="J1781" s="251">
        <v>1</v>
      </c>
      <c r="K1781" s="251">
        <v>1</v>
      </c>
      <c r="M1781" s="251" t="s">
        <v>10007</v>
      </c>
      <c r="N1781" s="251" t="s">
        <v>10306</v>
      </c>
      <c r="O1781" s="251">
        <v>1</v>
      </c>
      <c r="Q1781" s="251" t="s">
        <v>12051</v>
      </c>
      <c r="R1781" s="251" t="s">
        <v>10017</v>
      </c>
      <c r="S1781" s="252" t="s">
        <v>903</v>
      </c>
      <c r="T1781" s="251" t="str">
        <f t="shared" si="110"/>
        <v>I0404572815700F031</v>
      </c>
      <c r="W1781" s="251" t="str">
        <f t="shared" si="111"/>
        <v>I040457281570-0F031</v>
      </c>
    </row>
    <row r="1782" spans="1:23" x14ac:dyDescent="0.3">
      <c r="A1782" s="256" t="str">
        <f t="shared" si="108"/>
        <v>I0404572-81591VT020-00001</v>
      </c>
      <c r="B1782" s="251" t="s">
        <v>12052</v>
      </c>
      <c r="C1782" s="251" t="s">
        <v>10031</v>
      </c>
      <c r="D1782" s="251" t="s">
        <v>12039</v>
      </c>
      <c r="E1782" s="251" t="s">
        <v>11354</v>
      </c>
      <c r="F1782" s="251" t="s">
        <v>9986</v>
      </c>
      <c r="G1782" s="251" t="s">
        <v>11073</v>
      </c>
      <c r="H1782" s="251" t="s">
        <v>5219</v>
      </c>
      <c r="I1782" s="257" t="str">
        <f t="shared" si="109"/>
        <v>-00001</v>
      </c>
      <c r="J1782" s="251">
        <v>1</v>
      </c>
      <c r="K1782" s="251">
        <v>1</v>
      </c>
      <c r="M1782" s="251" t="s">
        <v>9993</v>
      </c>
      <c r="N1782" s="251" t="s">
        <v>10306</v>
      </c>
      <c r="O1782" s="251">
        <v>1</v>
      </c>
      <c r="Q1782" s="251" t="s">
        <v>12052</v>
      </c>
      <c r="R1782" s="251" t="s">
        <v>10017</v>
      </c>
      <c r="S1782" s="252" t="s">
        <v>3777</v>
      </c>
      <c r="T1782" s="251" t="str">
        <f t="shared" si="110"/>
        <v>I040457281591VT020</v>
      </c>
      <c r="W1782" s="251" t="str">
        <f t="shared" si="111"/>
        <v>I040457281591-VT020</v>
      </c>
    </row>
    <row r="1783" spans="1:23" x14ac:dyDescent="0.3">
      <c r="A1783" s="256" t="str">
        <f t="shared" si="108"/>
        <v>I0404573-81110VT040-00003</v>
      </c>
      <c r="B1783" s="251" t="s">
        <v>12053</v>
      </c>
      <c r="C1783" s="251" t="s">
        <v>10031</v>
      </c>
      <c r="D1783" s="251" t="s">
        <v>12054</v>
      </c>
      <c r="E1783" s="251" t="s">
        <v>11354</v>
      </c>
      <c r="F1783" s="251" t="s">
        <v>9957</v>
      </c>
      <c r="G1783" s="251" t="s">
        <v>10047</v>
      </c>
      <c r="H1783" s="251" t="s">
        <v>3422</v>
      </c>
      <c r="I1783" s="257" t="str">
        <f t="shared" si="109"/>
        <v>-00003</v>
      </c>
      <c r="J1783" s="251">
        <v>3</v>
      </c>
      <c r="K1783" s="251">
        <v>3</v>
      </c>
      <c r="M1783" s="251" t="s">
        <v>9958</v>
      </c>
      <c r="N1783" s="251" t="s">
        <v>10623</v>
      </c>
      <c r="O1783" s="251">
        <v>3</v>
      </c>
      <c r="Q1783" s="251" t="s">
        <v>12053</v>
      </c>
      <c r="R1783" s="251" t="s">
        <v>10028</v>
      </c>
      <c r="S1783" s="252" t="s">
        <v>3713</v>
      </c>
      <c r="T1783" s="251" t="str">
        <f t="shared" si="110"/>
        <v>I040457381110VT040</v>
      </c>
      <c r="W1783" s="251" t="str">
        <f t="shared" si="111"/>
        <v>I040457381110-VT040</v>
      </c>
    </row>
    <row r="1784" spans="1:23" x14ac:dyDescent="0.3">
      <c r="A1784" s="256" t="str">
        <f t="shared" si="108"/>
        <v>I0404573-81110VT080-00001</v>
      </c>
      <c r="B1784" s="251" t="s">
        <v>12055</v>
      </c>
      <c r="C1784" s="251" t="s">
        <v>10031</v>
      </c>
      <c r="D1784" s="251" t="s">
        <v>12054</v>
      </c>
      <c r="E1784" s="251" t="s">
        <v>11354</v>
      </c>
      <c r="F1784" s="251" t="s">
        <v>9962</v>
      </c>
      <c r="G1784" s="251" t="s">
        <v>4985</v>
      </c>
      <c r="H1784" s="251" t="s">
        <v>3422</v>
      </c>
      <c r="I1784" s="257" t="str">
        <f t="shared" si="109"/>
        <v>-00001</v>
      </c>
      <c r="J1784" s="251">
        <v>1</v>
      </c>
      <c r="K1784" s="251">
        <v>1</v>
      </c>
      <c r="M1784" s="251" t="s">
        <v>9958</v>
      </c>
      <c r="N1784" s="251" t="s">
        <v>10623</v>
      </c>
      <c r="O1784" s="251">
        <v>1</v>
      </c>
      <c r="Q1784" s="251" t="s">
        <v>12055</v>
      </c>
      <c r="R1784" s="251" t="s">
        <v>10028</v>
      </c>
      <c r="S1784" s="252" t="s">
        <v>3719</v>
      </c>
      <c r="T1784" s="251" t="str">
        <f t="shared" si="110"/>
        <v>I040457381110VT080</v>
      </c>
      <c r="W1784" s="251" t="str">
        <f t="shared" si="111"/>
        <v>I040457381110-VT080</v>
      </c>
    </row>
    <row r="1785" spans="1:23" x14ac:dyDescent="0.3">
      <c r="A1785" s="256" t="str">
        <f t="shared" si="108"/>
        <v>I0404573-81110VT100-00001</v>
      </c>
      <c r="B1785" s="251" t="s">
        <v>12056</v>
      </c>
      <c r="C1785" s="251" t="s">
        <v>10031</v>
      </c>
      <c r="D1785" s="251" t="s">
        <v>12054</v>
      </c>
      <c r="E1785" s="251" t="s">
        <v>11354</v>
      </c>
      <c r="F1785" s="251" t="s">
        <v>9964</v>
      </c>
      <c r="G1785" s="251" t="s">
        <v>10049</v>
      </c>
      <c r="H1785" s="251" t="s">
        <v>3422</v>
      </c>
      <c r="I1785" s="257" t="str">
        <f t="shared" si="109"/>
        <v>-00001</v>
      </c>
      <c r="J1785" s="251">
        <v>1</v>
      </c>
      <c r="K1785" s="251">
        <v>1</v>
      </c>
      <c r="M1785" s="251" t="s">
        <v>9958</v>
      </c>
      <c r="N1785" s="251" t="s">
        <v>10623</v>
      </c>
      <c r="O1785" s="251">
        <v>1</v>
      </c>
      <c r="Q1785" s="251" t="s">
        <v>12056</v>
      </c>
      <c r="R1785" s="251" t="s">
        <v>10028</v>
      </c>
      <c r="S1785" s="252" t="s">
        <v>3723</v>
      </c>
      <c r="T1785" s="251" t="str">
        <f t="shared" si="110"/>
        <v>I040457381110VT100</v>
      </c>
      <c r="W1785" s="251" t="str">
        <f t="shared" si="111"/>
        <v>I040457381110-VT100</v>
      </c>
    </row>
    <row r="1786" spans="1:23" x14ac:dyDescent="0.3">
      <c r="A1786" s="256" t="str">
        <f t="shared" si="108"/>
        <v>I0404573-81150VT040-00002</v>
      </c>
      <c r="B1786" s="251" t="s">
        <v>12057</v>
      </c>
      <c r="C1786" s="251" t="s">
        <v>10031</v>
      </c>
      <c r="D1786" s="251" t="s">
        <v>12054</v>
      </c>
      <c r="E1786" s="251" t="s">
        <v>11354</v>
      </c>
      <c r="F1786" s="251" t="s">
        <v>9966</v>
      </c>
      <c r="G1786" s="251" t="s">
        <v>10051</v>
      </c>
      <c r="H1786" s="251" t="s">
        <v>3429</v>
      </c>
      <c r="I1786" s="257" t="str">
        <f t="shared" si="109"/>
        <v>-00002</v>
      </c>
      <c r="J1786" s="251">
        <v>2</v>
      </c>
      <c r="K1786" s="251">
        <v>2</v>
      </c>
      <c r="M1786" s="251" t="s">
        <v>9958</v>
      </c>
      <c r="N1786" s="251" t="s">
        <v>10623</v>
      </c>
      <c r="O1786" s="251">
        <v>2</v>
      </c>
      <c r="Q1786" s="251" t="s">
        <v>12057</v>
      </c>
      <c r="R1786" s="251" t="s">
        <v>10028</v>
      </c>
      <c r="S1786" s="252" t="s">
        <v>3725</v>
      </c>
      <c r="T1786" s="251" t="str">
        <f t="shared" si="110"/>
        <v>I040457381150VT040</v>
      </c>
      <c r="W1786" s="251" t="str">
        <f t="shared" si="111"/>
        <v>I040457381150-VT040</v>
      </c>
    </row>
    <row r="1787" spans="1:23" x14ac:dyDescent="0.3">
      <c r="A1787" s="256" t="str">
        <f t="shared" si="108"/>
        <v>I0404573-81150VT080-00003</v>
      </c>
      <c r="B1787" s="251" t="s">
        <v>12058</v>
      </c>
      <c r="C1787" s="251" t="s">
        <v>10031</v>
      </c>
      <c r="D1787" s="251" t="s">
        <v>12054</v>
      </c>
      <c r="E1787" s="251" t="s">
        <v>11354</v>
      </c>
      <c r="F1787" s="251" t="s">
        <v>9968</v>
      </c>
      <c r="G1787" s="251" t="s">
        <v>10242</v>
      </c>
      <c r="H1787" s="251" t="s">
        <v>3429</v>
      </c>
      <c r="I1787" s="257" t="str">
        <f t="shared" si="109"/>
        <v>-00003</v>
      </c>
      <c r="J1787" s="251">
        <v>3</v>
      </c>
      <c r="K1787" s="251">
        <v>3</v>
      </c>
      <c r="M1787" s="251" t="s">
        <v>9958</v>
      </c>
      <c r="N1787" s="251" t="s">
        <v>10623</v>
      </c>
      <c r="O1787" s="251">
        <v>3</v>
      </c>
      <c r="Q1787" s="251" t="s">
        <v>12058</v>
      </c>
      <c r="R1787" s="251" t="s">
        <v>10028</v>
      </c>
      <c r="S1787" s="252" t="s">
        <v>3731</v>
      </c>
      <c r="T1787" s="251" t="str">
        <f t="shared" si="110"/>
        <v>I040457381150VT080</v>
      </c>
      <c r="W1787" s="251" t="str">
        <f t="shared" si="111"/>
        <v>I040457381150-VT080</v>
      </c>
    </row>
    <row r="1788" spans="1:23" x14ac:dyDescent="0.3">
      <c r="A1788" s="256" t="str">
        <f t="shared" si="108"/>
        <v>I0404573-81150VT100-00002</v>
      </c>
      <c r="B1788" s="251" t="s">
        <v>12059</v>
      </c>
      <c r="C1788" s="251" t="s">
        <v>10031</v>
      </c>
      <c r="D1788" s="251" t="s">
        <v>12054</v>
      </c>
      <c r="E1788" s="251" t="s">
        <v>11354</v>
      </c>
      <c r="F1788" s="251" t="s">
        <v>9970</v>
      </c>
      <c r="G1788" s="251" t="s">
        <v>4999</v>
      </c>
      <c r="H1788" s="251" t="s">
        <v>3429</v>
      </c>
      <c r="I1788" s="257" t="str">
        <f t="shared" si="109"/>
        <v>-00002</v>
      </c>
      <c r="J1788" s="251">
        <v>2</v>
      </c>
      <c r="K1788" s="251">
        <v>2</v>
      </c>
      <c r="M1788" s="251" t="s">
        <v>9958</v>
      </c>
      <c r="N1788" s="251" t="s">
        <v>10623</v>
      </c>
      <c r="O1788" s="251">
        <v>2</v>
      </c>
      <c r="Q1788" s="251" t="s">
        <v>12059</v>
      </c>
      <c r="R1788" s="251" t="s">
        <v>10028</v>
      </c>
      <c r="S1788" s="252" t="s">
        <v>3735</v>
      </c>
      <c r="T1788" s="251" t="str">
        <f t="shared" si="110"/>
        <v>I040457381150VT100</v>
      </c>
      <c r="W1788" s="251" t="str">
        <f t="shared" si="111"/>
        <v>I040457381150-VT100</v>
      </c>
    </row>
    <row r="1789" spans="1:23" x14ac:dyDescent="0.3">
      <c r="A1789" s="256" t="str">
        <f t="shared" si="108"/>
        <v>I0404573-811700K310-00001</v>
      </c>
      <c r="B1789" s="251" t="s">
        <v>12060</v>
      </c>
      <c r="C1789" s="251" t="s">
        <v>10031</v>
      </c>
      <c r="D1789" s="251" t="s">
        <v>12054</v>
      </c>
      <c r="E1789" s="251" t="s">
        <v>11354</v>
      </c>
      <c r="F1789" s="251" t="s">
        <v>9972</v>
      </c>
      <c r="G1789" s="251" t="s">
        <v>254</v>
      </c>
      <c r="H1789" s="251" t="s">
        <v>5094</v>
      </c>
      <c r="I1789" s="257" t="str">
        <f t="shared" si="109"/>
        <v>-00001</v>
      </c>
      <c r="J1789" s="251">
        <v>1</v>
      </c>
      <c r="K1789" s="251">
        <v>1</v>
      </c>
      <c r="M1789" s="251" t="s">
        <v>9958</v>
      </c>
      <c r="N1789" s="251" t="s">
        <v>10623</v>
      </c>
      <c r="O1789" s="251">
        <v>1</v>
      </c>
      <c r="Q1789" s="251" t="s">
        <v>12060</v>
      </c>
      <c r="R1789" s="251" t="s">
        <v>10028</v>
      </c>
      <c r="S1789" s="252" t="s">
        <v>253</v>
      </c>
      <c r="T1789" s="251" t="str">
        <f t="shared" si="110"/>
        <v>I0404573811700K310</v>
      </c>
      <c r="W1789" s="251" t="str">
        <f t="shared" si="111"/>
        <v>I040457381170-0K310</v>
      </c>
    </row>
    <row r="1790" spans="1:23" x14ac:dyDescent="0.3">
      <c r="A1790" s="256" t="str">
        <f t="shared" si="108"/>
        <v>I0404573-812100K090-00001</v>
      </c>
      <c r="B1790" s="251" t="s">
        <v>12061</v>
      </c>
      <c r="C1790" s="251" t="s">
        <v>10031</v>
      </c>
      <c r="D1790" s="251" t="s">
        <v>12054</v>
      </c>
      <c r="E1790" s="251" t="s">
        <v>11354</v>
      </c>
      <c r="F1790" s="251" t="s">
        <v>9974</v>
      </c>
      <c r="G1790" s="251" t="s">
        <v>609</v>
      </c>
      <c r="H1790" s="251" t="s">
        <v>5167</v>
      </c>
      <c r="I1790" s="257" t="str">
        <f t="shared" si="109"/>
        <v>-00001</v>
      </c>
      <c r="J1790" s="251">
        <v>1</v>
      </c>
      <c r="K1790" s="251">
        <v>1</v>
      </c>
      <c r="M1790" s="251" t="s">
        <v>9993</v>
      </c>
      <c r="N1790" s="251" t="s">
        <v>10623</v>
      </c>
      <c r="O1790" s="251">
        <v>1</v>
      </c>
      <c r="Q1790" s="251" t="s">
        <v>12061</v>
      </c>
      <c r="R1790" s="251" t="s">
        <v>10028</v>
      </c>
      <c r="S1790" s="252" t="s">
        <v>608</v>
      </c>
      <c r="T1790" s="251" t="str">
        <f t="shared" si="110"/>
        <v>I0404573812100K090</v>
      </c>
      <c r="W1790" s="251" t="str">
        <f t="shared" si="111"/>
        <v>I040457381210-0K090</v>
      </c>
    </row>
    <row r="1791" spans="1:23" x14ac:dyDescent="0.3">
      <c r="A1791" s="256" t="str">
        <f t="shared" si="108"/>
        <v>I0404573-812200K090-00001</v>
      </c>
      <c r="B1791" s="251" t="s">
        <v>12062</v>
      </c>
      <c r="C1791" s="251" t="s">
        <v>10031</v>
      </c>
      <c r="D1791" s="251" t="s">
        <v>12054</v>
      </c>
      <c r="E1791" s="251" t="s">
        <v>11354</v>
      </c>
      <c r="F1791" s="251" t="s">
        <v>9976</v>
      </c>
      <c r="G1791" s="251" t="s">
        <v>618</v>
      </c>
      <c r="H1791" s="251" t="s">
        <v>5169</v>
      </c>
      <c r="I1791" s="257" t="str">
        <f t="shared" si="109"/>
        <v>-00001</v>
      </c>
      <c r="J1791" s="251">
        <v>1</v>
      </c>
      <c r="K1791" s="251">
        <v>1</v>
      </c>
      <c r="M1791" s="251" t="s">
        <v>9993</v>
      </c>
      <c r="N1791" s="251" t="s">
        <v>10623</v>
      </c>
      <c r="O1791" s="251">
        <v>1</v>
      </c>
      <c r="Q1791" s="251" t="s">
        <v>12062</v>
      </c>
      <c r="R1791" s="251" t="s">
        <v>10028</v>
      </c>
      <c r="S1791" s="252" t="s">
        <v>617</v>
      </c>
      <c r="T1791" s="251" t="str">
        <f t="shared" si="110"/>
        <v>I0404573812200K090</v>
      </c>
      <c r="W1791" s="251" t="str">
        <f t="shared" si="111"/>
        <v>I040457381220-0K090</v>
      </c>
    </row>
    <row r="1792" spans="1:23" x14ac:dyDescent="0.3">
      <c r="A1792" s="256" t="str">
        <f t="shared" si="108"/>
        <v>I0404573-81550VT020-00001</v>
      </c>
      <c r="B1792" s="251" t="s">
        <v>12063</v>
      </c>
      <c r="C1792" s="251" t="s">
        <v>10031</v>
      </c>
      <c r="D1792" s="251" t="s">
        <v>12054</v>
      </c>
      <c r="E1792" s="251" t="s">
        <v>11354</v>
      </c>
      <c r="F1792" s="251" t="s">
        <v>9978</v>
      </c>
      <c r="G1792" s="251" t="s">
        <v>10057</v>
      </c>
      <c r="H1792" s="251" t="s">
        <v>5202</v>
      </c>
      <c r="I1792" s="257" t="str">
        <f t="shared" si="109"/>
        <v>-00001</v>
      </c>
      <c r="J1792" s="251">
        <v>1</v>
      </c>
      <c r="K1792" s="251">
        <v>1</v>
      </c>
      <c r="M1792" s="251" t="s">
        <v>9958</v>
      </c>
      <c r="N1792" s="251" t="s">
        <v>10623</v>
      </c>
      <c r="O1792" s="251">
        <v>1</v>
      </c>
      <c r="Q1792" s="251" t="s">
        <v>12063</v>
      </c>
      <c r="R1792" s="251" t="s">
        <v>10028</v>
      </c>
      <c r="S1792" s="252" t="s">
        <v>3737</v>
      </c>
      <c r="T1792" s="251" t="str">
        <f t="shared" si="110"/>
        <v>I040457381550VT020</v>
      </c>
      <c r="W1792" s="251" t="str">
        <f t="shared" si="111"/>
        <v>I040457381550-VT020</v>
      </c>
    </row>
    <row r="1793" spans="1:23" x14ac:dyDescent="0.3">
      <c r="A1793" s="256" t="str">
        <f t="shared" si="108"/>
        <v>I0404573-81551VT020-00001</v>
      </c>
      <c r="B1793" s="251" t="s">
        <v>12064</v>
      </c>
      <c r="C1793" s="251" t="s">
        <v>10031</v>
      </c>
      <c r="D1793" s="251" t="s">
        <v>12054</v>
      </c>
      <c r="E1793" s="251" t="s">
        <v>11354</v>
      </c>
      <c r="F1793" s="251" t="s">
        <v>9980</v>
      </c>
      <c r="G1793" s="251" t="s">
        <v>10060</v>
      </c>
      <c r="H1793" s="251" t="s">
        <v>3436</v>
      </c>
      <c r="I1793" s="257" t="str">
        <f t="shared" si="109"/>
        <v>-00001</v>
      </c>
      <c r="J1793" s="251">
        <v>1</v>
      </c>
      <c r="K1793" s="251">
        <v>1</v>
      </c>
      <c r="M1793" s="251" t="s">
        <v>9958</v>
      </c>
      <c r="N1793" s="251" t="s">
        <v>10623</v>
      </c>
      <c r="O1793" s="251">
        <v>1</v>
      </c>
      <c r="Q1793" s="251" t="s">
        <v>12064</v>
      </c>
      <c r="R1793" s="251" t="s">
        <v>10028</v>
      </c>
      <c r="S1793" s="252" t="s">
        <v>3761</v>
      </c>
      <c r="T1793" s="251" t="str">
        <f t="shared" si="110"/>
        <v>I040457381551VT020</v>
      </c>
      <c r="W1793" s="251" t="str">
        <f t="shared" si="111"/>
        <v>I040457381551-VT020</v>
      </c>
    </row>
    <row r="1794" spans="1:23" x14ac:dyDescent="0.3">
      <c r="A1794" s="256" t="str">
        <f t="shared" si="108"/>
        <v>I0404573-81551VT050-00001</v>
      </c>
      <c r="B1794" s="251" t="s">
        <v>12065</v>
      </c>
      <c r="C1794" s="251" t="s">
        <v>10031</v>
      </c>
      <c r="D1794" s="251" t="s">
        <v>12054</v>
      </c>
      <c r="E1794" s="251" t="s">
        <v>11354</v>
      </c>
      <c r="F1794" s="251" t="s">
        <v>9982</v>
      </c>
      <c r="G1794" s="251" t="s">
        <v>10062</v>
      </c>
      <c r="H1794" s="251" t="s">
        <v>3436</v>
      </c>
      <c r="I1794" s="257" t="str">
        <f t="shared" si="109"/>
        <v>-00001</v>
      </c>
      <c r="J1794" s="251">
        <v>1</v>
      </c>
      <c r="K1794" s="251">
        <v>1</v>
      </c>
      <c r="M1794" s="251" t="s">
        <v>9958</v>
      </c>
      <c r="N1794" s="251" t="s">
        <v>10623</v>
      </c>
      <c r="O1794" s="251">
        <v>1</v>
      </c>
      <c r="Q1794" s="251" t="s">
        <v>12065</v>
      </c>
      <c r="R1794" s="251" t="s">
        <v>10028</v>
      </c>
      <c r="S1794" s="252" t="s">
        <v>3763</v>
      </c>
      <c r="T1794" s="251" t="str">
        <f t="shared" si="110"/>
        <v>I040457381551VT050</v>
      </c>
      <c r="W1794" s="251" t="str">
        <f t="shared" si="111"/>
        <v>I040457381551-VT050</v>
      </c>
    </row>
    <row r="1795" spans="1:23" x14ac:dyDescent="0.3">
      <c r="A1795" s="256" t="str">
        <f t="shared" si="108"/>
        <v>I0404573-81560VT020-00002</v>
      </c>
      <c r="B1795" s="251" t="s">
        <v>12066</v>
      </c>
      <c r="C1795" s="251" t="s">
        <v>10031</v>
      </c>
      <c r="D1795" s="251" t="s">
        <v>12054</v>
      </c>
      <c r="E1795" s="251" t="s">
        <v>11354</v>
      </c>
      <c r="F1795" s="251" t="s">
        <v>9984</v>
      </c>
      <c r="G1795" s="251" t="s">
        <v>10065</v>
      </c>
      <c r="H1795" s="251" t="s">
        <v>5204</v>
      </c>
      <c r="I1795" s="257" t="str">
        <f t="shared" si="109"/>
        <v>-00002</v>
      </c>
      <c r="J1795" s="251">
        <v>2</v>
      </c>
      <c r="K1795" s="251">
        <v>2</v>
      </c>
      <c r="M1795" s="251" t="s">
        <v>9958</v>
      </c>
      <c r="N1795" s="251" t="s">
        <v>10623</v>
      </c>
      <c r="O1795" s="251">
        <v>2</v>
      </c>
      <c r="Q1795" s="251" t="s">
        <v>12066</v>
      </c>
      <c r="R1795" s="251" t="s">
        <v>10028</v>
      </c>
      <c r="S1795" s="252" t="s">
        <v>3743</v>
      </c>
      <c r="T1795" s="251" t="str">
        <f t="shared" si="110"/>
        <v>I040457381560VT020</v>
      </c>
      <c r="W1795" s="251" t="str">
        <f t="shared" si="111"/>
        <v>I040457381560-VT020</v>
      </c>
    </row>
    <row r="1796" spans="1:23" x14ac:dyDescent="0.3">
      <c r="A1796" s="256" t="str">
        <f t="shared" si="108"/>
        <v>I0404573-81560VT050-00004</v>
      </c>
      <c r="B1796" s="251" t="s">
        <v>12067</v>
      </c>
      <c r="C1796" s="251" t="s">
        <v>10031</v>
      </c>
      <c r="D1796" s="251" t="s">
        <v>12054</v>
      </c>
      <c r="E1796" s="251" t="s">
        <v>11354</v>
      </c>
      <c r="F1796" s="251" t="s">
        <v>9986</v>
      </c>
      <c r="G1796" s="251" t="s">
        <v>10067</v>
      </c>
      <c r="H1796" s="251" t="s">
        <v>5204</v>
      </c>
      <c r="I1796" s="257" t="str">
        <f t="shared" si="109"/>
        <v>-00004</v>
      </c>
      <c r="J1796" s="251">
        <v>4</v>
      </c>
      <c r="K1796" s="251">
        <v>4</v>
      </c>
      <c r="M1796" s="251" t="s">
        <v>9958</v>
      </c>
      <c r="N1796" s="251" t="s">
        <v>10623</v>
      </c>
      <c r="O1796" s="251">
        <v>4</v>
      </c>
      <c r="Q1796" s="251" t="s">
        <v>12067</v>
      </c>
      <c r="R1796" s="251" t="s">
        <v>10028</v>
      </c>
      <c r="S1796" s="252" t="s">
        <v>3746</v>
      </c>
      <c r="T1796" s="251" t="str">
        <f t="shared" si="110"/>
        <v>I040457381560VT050</v>
      </c>
      <c r="W1796" s="251" t="str">
        <f t="shared" si="111"/>
        <v>I040457381560-VT050</v>
      </c>
    </row>
    <row r="1797" spans="1:23" x14ac:dyDescent="0.3">
      <c r="A1797" s="256" t="str">
        <f t="shared" si="108"/>
        <v>I0404573-81561VT020-00001</v>
      </c>
      <c r="B1797" s="251" t="s">
        <v>12068</v>
      </c>
      <c r="C1797" s="251" t="s">
        <v>10031</v>
      </c>
      <c r="D1797" s="251" t="s">
        <v>12054</v>
      </c>
      <c r="E1797" s="251" t="s">
        <v>11354</v>
      </c>
      <c r="F1797" s="251" t="s">
        <v>9988</v>
      </c>
      <c r="G1797" s="251" t="s">
        <v>10256</v>
      </c>
      <c r="H1797" s="251" t="s">
        <v>3443</v>
      </c>
      <c r="I1797" s="257" t="str">
        <f t="shared" si="109"/>
        <v>-00001</v>
      </c>
      <c r="J1797" s="251">
        <v>1</v>
      </c>
      <c r="K1797" s="251">
        <v>1</v>
      </c>
      <c r="M1797" s="251" t="s">
        <v>9958</v>
      </c>
      <c r="N1797" s="251" t="s">
        <v>10623</v>
      </c>
      <c r="O1797" s="251">
        <v>1</v>
      </c>
      <c r="Q1797" s="251" t="s">
        <v>12068</v>
      </c>
      <c r="R1797" s="251" t="s">
        <v>10028</v>
      </c>
      <c r="S1797" s="252" t="s">
        <v>3767</v>
      </c>
      <c r="T1797" s="251" t="str">
        <f t="shared" si="110"/>
        <v>I040457381561VT020</v>
      </c>
      <c r="W1797" s="251" t="str">
        <f t="shared" si="111"/>
        <v>I040457381561-VT020</v>
      </c>
    </row>
    <row r="1798" spans="1:23" x14ac:dyDescent="0.3">
      <c r="A1798" s="256" t="str">
        <f t="shared" si="108"/>
        <v>I0404573-81580VT010-00001</v>
      </c>
      <c r="B1798" s="251" t="s">
        <v>12069</v>
      </c>
      <c r="C1798" s="251" t="s">
        <v>10031</v>
      </c>
      <c r="D1798" s="251" t="s">
        <v>12054</v>
      </c>
      <c r="E1798" s="251" t="s">
        <v>11354</v>
      </c>
      <c r="F1798" s="251" t="s">
        <v>9990</v>
      </c>
      <c r="G1798" s="251" t="s">
        <v>5289</v>
      </c>
      <c r="H1798" s="251" t="s">
        <v>758</v>
      </c>
      <c r="I1798" s="257" t="str">
        <f t="shared" si="109"/>
        <v>-00001</v>
      </c>
      <c r="J1798" s="251">
        <v>1</v>
      </c>
      <c r="K1798" s="251">
        <v>1</v>
      </c>
      <c r="M1798" s="251" t="s">
        <v>9993</v>
      </c>
      <c r="N1798" s="251" t="s">
        <v>10623</v>
      </c>
      <c r="O1798" s="251">
        <v>1</v>
      </c>
      <c r="Q1798" s="251" t="s">
        <v>12069</v>
      </c>
      <c r="R1798" s="251" t="s">
        <v>10028</v>
      </c>
      <c r="S1798" s="252" t="s">
        <v>3749</v>
      </c>
      <c r="T1798" s="251" t="str">
        <f t="shared" si="110"/>
        <v>I040457381580VT010</v>
      </c>
      <c r="W1798" s="251" t="str">
        <f t="shared" si="111"/>
        <v>I040457381580-VT010</v>
      </c>
    </row>
    <row r="1799" spans="1:23" x14ac:dyDescent="0.3">
      <c r="A1799" s="256" t="str">
        <f t="shared" ref="A1799:A1862" si="112">D1799&amp;$A$6&amp;S1799&amp;I1799</f>
        <v>I0404573-81580VT020-00004</v>
      </c>
      <c r="B1799" s="251" t="s">
        <v>12070</v>
      </c>
      <c r="C1799" s="251" t="s">
        <v>10031</v>
      </c>
      <c r="D1799" s="251" t="s">
        <v>12054</v>
      </c>
      <c r="E1799" s="251" t="s">
        <v>11354</v>
      </c>
      <c r="F1799" s="251" t="s">
        <v>9992</v>
      </c>
      <c r="G1799" s="251" t="s">
        <v>10071</v>
      </c>
      <c r="H1799" s="251" t="s">
        <v>758</v>
      </c>
      <c r="I1799" s="257" t="str">
        <f t="shared" ref="I1799:I1862" si="113">+IF(AND(O1799&lt;10),$B$2&amp;O1799,IF(AND(O1799&gt;9,O1799&lt;=99),$B$3&amp;O1799,IF(AND(O1799&gt;99,L90675&lt;1000),$B$4&amp;O1799,IF(AND(O1799&gt;999),$B$5&amp;7))))</f>
        <v>-00004</v>
      </c>
      <c r="J1799" s="251">
        <v>4</v>
      </c>
      <c r="K1799" s="251">
        <v>4</v>
      </c>
      <c r="M1799" s="251" t="s">
        <v>9958</v>
      </c>
      <c r="N1799" s="251" t="s">
        <v>10623</v>
      </c>
      <c r="O1799" s="251">
        <v>4</v>
      </c>
      <c r="Q1799" s="251" t="s">
        <v>12070</v>
      </c>
      <c r="R1799" s="251" t="s">
        <v>10028</v>
      </c>
      <c r="S1799" s="252" t="s">
        <v>3752</v>
      </c>
      <c r="T1799" s="251" t="str">
        <f t="shared" si="110"/>
        <v>I040457381580VT020</v>
      </c>
      <c r="W1799" s="251" t="str">
        <f t="shared" si="111"/>
        <v>I040457381580-VT020</v>
      </c>
    </row>
    <row r="1800" spans="1:23" x14ac:dyDescent="0.3">
      <c r="A1800" s="256" t="str">
        <f t="shared" si="112"/>
        <v>I0404573-81581VT020-00001</v>
      </c>
      <c r="B1800" s="251" t="s">
        <v>12071</v>
      </c>
      <c r="C1800" s="251" t="s">
        <v>10031</v>
      </c>
      <c r="D1800" s="251" t="s">
        <v>12054</v>
      </c>
      <c r="E1800" s="251" t="s">
        <v>11354</v>
      </c>
      <c r="F1800" s="251" t="s">
        <v>9995</v>
      </c>
      <c r="G1800" s="251" t="s">
        <v>10668</v>
      </c>
      <c r="H1800" s="251" t="s">
        <v>5218</v>
      </c>
      <c r="I1800" s="257" t="str">
        <f t="shared" si="113"/>
        <v>-00001</v>
      </c>
      <c r="J1800" s="251">
        <v>1</v>
      </c>
      <c r="K1800" s="251">
        <v>1</v>
      </c>
      <c r="M1800" s="251" t="s">
        <v>9993</v>
      </c>
      <c r="N1800" s="251" t="s">
        <v>10623</v>
      </c>
      <c r="O1800" s="251">
        <v>1</v>
      </c>
      <c r="Q1800" s="251" t="s">
        <v>12071</v>
      </c>
      <c r="R1800" s="251" t="s">
        <v>10028</v>
      </c>
      <c r="S1800" s="252" t="s">
        <v>3773</v>
      </c>
      <c r="T1800" s="251" t="str">
        <f t="shared" ref="T1800:T1863" si="114">+D1800&amp;S1800</f>
        <v>I040457381581VT020</v>
      </c>
      <c r="W1800" s="251" t="str">
        <f t="shared" ref="W1800:W1863" si="115">D1800&amp;G1800</f>
        <v>I040457381581-VT020</v>
      </c>
    </row>
    <row r="1801" spans="1:23" x14ac:dyDescent="0.3">
      <c r="A1801" s="256" t="str">
        <f t="shared" si="112"/>
        <v>I0404573-81590VT020-00004</v>
      </c>
      <c r="B1801" s="251" t="s">
        <v>12072</v>
      </c>
      <c r="C1801" s="251" t="s">
        <v>10031</v>
      </c>
      <c r="D1801" s="251" t="s">
        <v>12054</v>
      </c>
      <c r="E1801" s="251" t="s">
        <v>11354</v>
      </c>
      <c r="F1801" s="251" t="s">
        <v>9997</v>
      </c>
      <c r="G1801" s="251" t="s">
        <v>10075</v>
      </c>
      <c r="H1801" s="251" t="s">
        <v>770</v>
      </c>
      <c r="I1801" s="257" t="str">
        <f t="shared" si="113"/>
        <v>-00004</v>
      </c>
      <c r="J1801" s="251">
        <v>4</v>
      </c>
      <c r="K1801" s="251">
        <v>4</v>
      </c>
      <c r="M1801" s="251" t="s">
        <v>9958</v>
      </c>
      <c r="N1801" s="251" t="s">
        <v>10623</v>
      </c>
      <c r="O1801" s="251">
        <v>4</v>
      </c>
      <c r="Q1801" s="251" t="s">
        <v>12072</v>
      </c>
      <c r="R1801" s="251" t="s">
        <v>10028</v>
      </c>
      <c r="S1801" s="252" t="s">
        <v>3758</v>
      </c>
      <c r="T1801" s="251" t="str">
        <f t="shared" si="114"/>
        <v>I040457381590VT020</v>
      </c>
      <c r="W1801" s="251" t="str">
        <f t="shared" si="115"/>
        <v>I040457381590-VT020</v>
      </c>
    </row>
    <row r="1802" spans="1:23" x14ac:dyDescent="0.3">
      <c r="A1802" s="256" t="str">
        <f t="shared" si="112"/>
        <v>I0606321-81110BZ620-00006</v>
      </c>
      <c r="B1802" s="251" t="s">
        <v>12073</v>
      </c>
      <c r="C1802" s="251" t="s">
        <v>10077</v>
      </c>
      <c r="D1802" s="251" t="s">
        <v>12074</v>
      </c>
      <c r="E1802" s="251" t="s">
        <v>11354</v>
      </c>
      <c r="F1802" s="251" t="s">
        <v>9957</v>
      </c>
      <c r="G1802" s="251" t="s">
        <v>1193</v>
      </c>
      <c r="H1802" s="251" t="s">
        <v>3422</v>
      </c>
      <c r="I1802" s="257" t="str">
        <f t="shared" si="113"/>
        <v>-00006</v>
      </c>
      <c r="J1802" s="251">
        <v>6</v>
      </c>
      <c r="K1802" s="251">
        <v>6</v>
      </c>
      <c r="M1802" s="251" t="s">
        <v>9958</v>
      </c>
      <c r="N1802" s="251" t="s">
        <v>11632</v>
      </c>
      <c r="O1802" s="251">
        <v>6</v>
      </c>
      <c r="Q1802" s="251" t="s">
        <v>12073</v>
      </c>
      <c r="R1802" s="251" t="s">
        <v>9960</v>
      </c>
      <c r="S1802" s="252" t="s">
        <v>1192</v>
      </c>
      <c r="T1802" s="251" t="str">
        <f t="shared" si="114"/>
        <v>I060632181110BZ620</v>
      </c>
      <c r="W1802" s="251" t="str">
        <f t="shared" si="115"/>
        <v>I060632181110-BZ620</v>
      </c>
    </row>
    <row r="1803" spans="1:23" x14ac:dyDescent="0.3">
      <c r="A1803" s="256" t="str">
        <f t="shared" si="112"/>
        <v>I0606321-81110BZ860-00003</v>
      </c>
      <c r="B1803" s="251" t="s">
        <v>12075</v>
      </c>
      <c r="C1803" s="251" t="s">
        <v>10077</v>
      </c>
      <c r="D1803" s="251" t="s">
        <v>12074</v>
      </c>
      <c r="E1803" s="251" t="s">
        <v>11354</v>
      </c>
      <c r="F1803" s="251" t="s">
        <v>9962</v>
      </c>
      <c r="G1803" s="251" t="s">
        <v>3550</v>
      </c>
      <c r="H1803" s="251" t="s">
        <v>3422</v>
      </c>
      <c r="I1803" s="257" t="str">
        <f t="shared" si="113"/>
        <v>-00003</v>
      </c>
      <c r="J1803" s="251">
        <v>3</v>
      </c>
      <c r="K1803" s="251">
        <v>3</v>
      </c>
      <c r="M1803" s="251" t="s">
        <v>9958</v>
      </c>
      <c r="N1803" s="251" t="s">
        <v>11632</v>
      </c>
      <c r="O1803" s="251">
        <v>3</v>
      </c>
      <c r="Q1803" s="251" t="s">
        <v>12075</v>
      </c>
      <c r="R1803" s="251" t="s">
        <v>9960</v>
      </c>
      <c r="S1803" s="252" t="s">
        <v>3549</v>
      </c>
      <c r="T1803" s="251" t="str">
        <f t="shared" si="114"/>
        <v>I060632181110BZ860</v>
      </c>
      <c r="W1803" s="251" t="str">
        <f t="shared" si="115"/>
        <v>I060632181110-BZ860</v>
      </c>
    </row>
    <row r="1804" spans="1:23" x14ac:dyDescent="0.3">
      <c r="A1804" s="256" t="str">
        <f t="shared" si="112"/>
        <v>I0606321-81130BZ620-00004</v>
      </c>
      <c r="B1804" s="251" t="s">
        <v>12076</v>
      </c>
      <c r="C1804" s="251" t="s">
        <v>10077</v>
      </c>
      <c r="D1804" s="251" t="s">
        <v>12074</v>
      </c>
      <c r="E1804" s="251" t="s">
        <v>11354</v>
      </c>
      <c r="F1804" s="251" t="s">
        <v>9964</v>
      </c>
      <c r="G1804" s="251" t="s">
        <v>1198</v>
      </c>
      <c r="H1804" s="251" t="s">
        <v>5101</v>
      </c>
      <c r="I1804" s="257" t="str">
        <f t="shared" si="113"/>
        <v>-00004</v>
      </c>
      <c r="J1804" s="251">
        <v>4</v>
      </c>
      <c r="K1804" s="251">
        <v>4</v>
      </c>
      <c r="M1804" s="251" t="s">
        <v>9958</v>
      </c>
      <c r="N1804" s="251" t="s">
        <v>11632</v>
      </c>
      <c r="O1804" s="251">
        <v>4</v>
      </c>
      <c r="Q1804" s="251" t="s">
        <v>12076</v>
      </c>
      <c r="R1804" s="251" t="s">
        <v>9960</v>
      </c>
      <c r="S1804" s="252" t="s">
        <v>1197</v>
      </c>
      <c r="T1804" s="251" t="str">
        <f t="shared" si="114"/>
        <v>I060632181130BZ620</v>
      </c>
      <c r="W1804" s="251" t="str">
        <f t="shared" si="115"/>
        <v>I060632181130-BZ620</v>
      </c>
    </row>
    <row r="1805" spans="1:23" x14ac:dyDescent="0.3">
      <c r="A1805" s="256" t="str">
        <f t="shared" si="112"/>
        <v>I0606321-81150BZ620-00005</v>
      </c>
      <c r="B1805" s="251" t="s">
        <v>12077</v>
      </c>
      <c r="C1805" s="251" t="s">
        <v>10077</v>
      </c>
      <c r="D1805" s="251" t="s">
        <v>12074</v>
      </c>
      <c r="E1805" s="251" t="s">
        <v>11354</v>
      </c>
      <c r="F1805" s="251" t="s">
        <v>9966</v>
      </c>
      <c r="G1805" s="251" t="s">
        <v>1203</v>
      </c>
      <c r="H1805" s="251" t="s">
        <v>3429</v>
      </c>
      <c r="I1805" s="257" t="str">
        <f t="shared" si="113"/>
        <v>-00005</v>
      </c>
      <c r="J1805" s="251">
        <v>5</v>
      </c>
      <c r="K1805" s="251">
        <v>5</v>
      </c>
      <c r="M1805" s="251" t="s">
        <v>9958</v>
      </c>
      <c r="N1805" s="251" t="s">
        <v>11632</v>
      </c>
      <c r="O1805" s="251">
        <v>5</v>
      </c>
      <c r="Q1805" s="251" t="s">
        <v>12077</v>
      </c>
      <c r="R1805" s="251" t="s">
        <v>9960</v>
      </c>
      <c r="S1805" s="252" t="s">
        <v>1202</v>
      </c>
      <c r="T1805" s="251" t="str">
        <f t="shared" si="114"/>
        <v>I060632181150BZ620</v>
      </c>
      <c r="W1805" s="251" t="str">
        <f t="shared" si="115"/>
        <v>I060632181150-BZ620</v>
      </c>
    </row>
    <row r="1806" spans="1:23" x14ac:dyDescent="0.3">
      <c r="A1806" s="256" t="str">
        <f t="shared" si="112"/>
        <v>I0606321-81150BZ860-00002</v>
      </c>
      <c r="B1806" s="251" t="s">
        <v>12078</v>
      </c>
      <c r="C1806" s="251" t="s">
        <v>10077</v>
      </c>
      <c r="D1806" s="251" t="s">
        <v>12074</v>
      </c>
      <c r="E1806" s="251" t="s">
        <v>11354</v>
      </c>
      <c r="F1806" s="251" t="s">
        <v>9968</v>
      </c>
      <c r="G1806" s="251" t="s">
        <v>3554</v>
      </c>
      <c r="H1806" s="251" t="s">
        <v>3429</v>
      </c>
      <c r="I1806" s="257" t="str">
        <f t="shared" si="113"/>
        <v>-00002</v>
      </c>
      <c r="J1806" s="251">
        <v>2</v>
      </c>
      <c r="K1806" s="251">
        <v>2</v>
      </c>
      <c r="M1806" s="251" t="s">
        <v>9958</v>
      </c>
      <c r="N1806" s="251" t="s">
        <v>11632</v>
      </c>
      <c r="O1806" s="251">
        <v>2</v>
      </c>
      <c r="Q1806" s="251" t="s">
        <v>12078</v>
      </c>
      <c r="R1806" s="251" t="s">
        <v>9960</v>
      </c>
      <c r="S1806" s="252" t="s">
        <v>3553</v>
      </c>
      <c r="T1806" s="251" t="str">
        <f t="shared" si="114"/>
        <v>I060632181150BZ860</v>
      </c>
      <c r="W1806" s="251" t="str">
        <f t="shared" si="115"/>
        <v>I060632181150-BZ860</v>
      </c>
    </row>
    <row r="1807" spans="1:23" x14ac:dyDescent="0.3">
      <c r="A1807" s="256" t="str">
        <f t="shared" si="112"/>
        <v>I0606321-81170BZ200-00001</v>
      </c>
      <c r="B1807" s="251" t="s">
        <v>12079</v>
      </c>
      <c r="C1807" s="251" t="s">
        <v>10077</v>
      </c>
      <c r="D1807" s="251" t="s">
        <v>12074</v>
      </c>
      <c r="E1807" s="251" t="s">
        <v>11354</v>
      </c>
      <c r="F1807" s="251" t="s">
        <v>9970</v>
      </c>
      <c r="G1807" s="251" t="s">
        <v>1095</v>
      </c>
      <c r="H1807" s="251" t="s">
        <v>10082</v>
      </c>
      <c r="I1807" s="257" t="str">
        <f t="shared" si="113"/>
        <v>-00001</v>
      </c>
      <c r="J1807" s="251">
        <v>1</v>
      </c>
      <c r="K1807" s="251">
        <v>1</v>
      </c>
      <c r="M1807" s="251" t="s">
        <v>9958</v>
      </c>
      <c r="N1807" s="251" t="s">
        <v>11632</v>
      </c>
      <c r="O1807" s="251">
        <v>1</v>
      </c>
      <c r="Q1807" s="251" t="s">
        <v>12079</v>
      </c>
      <c r="R1807" s="251" t="s">
        <v>9960</v>
      </c>
      <c r="S1807" s="252" t="s">
        <v>1094</v>
      </c>
      <c r="T1807" s="251" t="str">
        <f t="shared" si="114"/>
        <v>I060632181170BZ200</v>
      </c>
      <c r="W1807" s="251" t="str">
        <f t="shared" si="115"/>
        <v>I060632181170-BZ200</v>
      </c>
    </row>
    <row r="1808" spans="1:23" x14ac:dyDescent="0.3">
      <c r="A1808" s="256" t="str">
        <f t="shared" si="112"/>
        <v>I0606321-81550BZ490-00005</v>
      </c>
      <c r="B1808" s="251" t="s">
        <v>12080</v>
      </c>
      <c r="C1808" s="251" t="s">
        <v>10077</v>
      </c>
      <c r="D1808" s="251" t="s">
        <v>12074</v>
      </c>
      <c r="E1808" s="251" t="s">
        <v>11354</v>
      </c>
      <c r="F1808" s="251" t="s">
        <v>9972</v>
      </c>
      <c r="G1808" s="251" t="s">
        <v>1409</v>
      </c>
      <c r="H1808" s="251" t="s">
        <v>5202</v>
      </c>
      <c r="I1808" s="257" t="str">
        <f t="shared" si="113"/>
        <v>-00005</v>
      </c>
      <c r="J1808" s="251">
        <v>5</v>
      </c>
      <c r="K1808" s="251">
        <v>5</v>
      </c>
      <c r="M1808" s="251" t="s">
        <v>9958</v>
      </c>
      <c r="N1808" s="251" t="s">
        <v>11632</v>
      </c>
      <c r="O1808" s="251">
        <v>5</v>
      </c>
      <c r="Q1808" s="251" t="s">
        <v>12080</v>
      </c>
      <c r="R1808" s="251" t="s">
        <v>9960</v>
      </c>
      <c r="S1808" s="252" t="s">
        <v>1408</v>
      </c>
      <c r="T1808" s="251" t="str">
        <f t="shared" si="114"/>
        <v>I060632181550BZ490</v>
      </c>
      <c r="W1808" s="251" t="str">
        <f t="shared" si="115"/>
        <v>I060632181550-BZ490</v>
      </c>
    </row>
    <row r="1809" spans="1:23" x14ac:dyDescent="0.3">
      <c r="A1809" s="256" t="str">
        <f t="shared" si="112"/>
        <v>I0606321-81551BZ150-00001</v>
      </c>
      <c r="B1809" s="251" t="s">
        <v>12081</v>
      </c>
      <c r="C1809" s="251" t="s">
        <v>10077</v>
      </c>
      <c r="D1809" s="251" t="s">
        <v>12074</v>
      </c>
      <c r="E1809" s="251" t="s">
        <v>11354</v>
      </c>
      <c r="F1809" s="251" t="s">
        <v>9974</v>
      </c>
      <c r="G1809" s="251" t="s">
        <v>1351</v>
      </c>
      <c r="H1809" s="251" t="s">
        <v>3436</v>
      </c>
      <c r="I1809" s="257" t="str">
        <f t="shared" si="113"/>
        <v>-00001</v>
      </c>
      <c r="J1809" s="251">
        <v>1</v>
      </c>
      <c r="K1809" s="251">
        <v>1</v>
      </c>
      <c r="M1809" s="251" t="s">
        <v>9958</v>
      </c>
      <c r="N1809" s="251" t="s">
        <v>11632</v>
      </c>
      <c r="O1809" s="251">
        <v>1</v>
      </c>
      <c r="Q1809" s="251" t="s">
        <v>12081</v>
      </c>
      <c r="R1809" s="251" t="s">
        <v>9960</v>
      </c>
      <c r="S1809" s="252" t="s">
        <v>1350</v>
      </c>
      <c r="T1809" s="251" t="str">
        <f t="shared" si="114"/>
        <v>I060632181551BZ150</v>
      </c>
      <c r="W1809" s="251" t="str">
        <f t="shared" si="115"/>
        <v>I060632181551-BZ150</v>
      </c>
    </row>
    <row r="1810" spans="1:23" x14ac:dyDescent="0.3">
      <c r="A1810" s="256" t="str">
        <f t="shared" si="112"/>
        <v>I0606321-81551BZ240-00001</v>
      </c>
      <c r="B1810" s="251" t="s">
        <v>12082</v>
      </c>
      <c r="C1810" s="251" t="s">
        <v>10077</v>
      </c>
      <c r="D1810" s="251" t="s">
        <v>12074</v>
      </c>
      <c r="E1810" s="251" t="s">
        <v>11354</v>
      </c>
      <c r="F1810" s="251" t="s">
        <v>9976</v>
      </c>
      <c r="G1810" s="251" t="s">
        <v>1373</v>
      </c>
      <c r="H1810" s="251" t="s">
        <v>3436</v>
      </c>
      <c r="I1810" s="257" t="str">
        <f t="shared" si="113"/>
        <v>-00001</v>
      </c>
      <c r="J1810" s="251">
        <v>1</v>
      </c>
      <c r="K1810" s="251">
        <v>1</v>
      </c>
      <c r="M1810" s="251" t="s">
        <v>9958</v>
      </c>
      <c r="N1810" s="251" t="s">
        <v>11632</v>
      </c>
      <c r="O1810" s="251">
        <v>1</v>
      </c>
      <c r="Q1810" s="251" t="s">
        <v>12082</v>
      </c>
      <c r="R1810" s="251" t="s">
        <v>9960</v>
      </c>
      <c r="S1810" s="252" t="s">
        <v>1372</v>
      </c>
      <c r="T1810" s="251" t="str">
        <f t="shared" si="114"/>
        <v>I060632181551BZ240</v>
      </c>
      <c r="W1810" s="251" t="str">
        <f t="shared" si="115"/>
        <v>I060632181551-BZ240</v>
      </c>
    </row>
    <row r="1811" spans="1:23" x14ac:dyDescent="0.3">
      <c r="A1811" s="256" t="str">
        <f t="shared" si="112"/>
        <v>I0606321-81551BZ320-00001</v>
      </c>
      <c r="B1811" s="251" t="s">
        <v>12083</v>
      </c>
      <c r="C1811" s="251" t="s">
        <v>10077</v>
      </c>
      <c r="D1811" s="251" t="s">
        <v>12074</v>
      </c>
      <c r="E1811" s="251" t="s">
        <v>11354</v>
      </c>
      <c r="F1811" s="251" t="s">
        <v>9978</v>
      </c>
      <c r="G1811" s="251" t="s">
        <v>1418</v>
      </c>
      <c r="H1811" s="251" t="s">
        <v>3436</v>
      </c>
      <c r="I1811" s="257" t="str">
        <f t="shared" si="113"/>
        <v>-00001</v>
      </c>
      <c r="J1811" s="251">
        <v>1</v>
      </c>
      <c r="K1811" s="251">
        <v>1</v>
      </c>
      <c r="M1811" s="251" t="s">
        <v>9958</v>
      </c>
      <c r="N1811" s="251" t="s">
        <v>11632</v>
      </c>
      <c r="O1811" s="251">
        <v>1</v>
      </c>
      <c r="Q1811" s="251" t="s">
        <v>12083</v>
      </c>
      <c r="R1811" s="251" t="s">
        <v>9960</v>
      </c>
      <c r="S1811" s="252" t="s">
        <v>1417</v>
      </c>
      <c r="T1811" s="251" t="str">
        <f t="shared" si="114"/>
        <v>I060632181551BZ320</v>
      </c>
      <c r="W1811" s="251" t="str">
        <f t="shared" si="115"/>
        <v>I060632181551-BZ320</v>
      </c>
    </row>
    <row r="1812" spans="1:23" x14ac:dyDescent="0.3">
      <c r="A1812" s="256" t="str">
        <f t="shared" si="112"/>
        <v>I0606321-81560BZ220-00003</v>
      </c>
      <c r="B1812" s="251" t="s">
        <v>12084</v>
      </c>
      <c r="C1812" s="251" t="s">
        <v>10077</v>
      </c>
      <c r="D1812" s="251" t="s">
        <v>12074</v>
      </c>
      <c r="E1812" s="251" t="s">
        <v>11354</v>
      </c>
      <c r="F1812" s="251" t="s">
        <v>9980</v>
      </c>
      <c r="G1812" s="251" t="s">
        <v>1378</v>
      </c>
      <c r="H1812" s="251" t="s">
        <v>5204</v>
      </c>
      <c r="I1812" s="257" t="str">
        <f t="shared" si="113"/>
        <v>-00003</v>
      </c>
      <c r="J1812" s="251">
        <v>3</v>
      </c>
      <c r="K1812" s="251">
        <v>3</v>
      </c>
      <c r="M1812" s="251" t="s">
        <v>9958</v>
      </c>
      <c r="N1812" s="251" t="s">
        <v>11632</v>
      </c>
      <c r="O1812" s="251">
        <v>3</v>
      </c>
      <c r="Q1812" s="251" t="s">
        <v>12084</v>
      </c>
      <c r="R1812" s="251" t="s">
        <v>9960</v>
      </c>
      <c r="S1812" s="252" t="s">
        <v>1377</v>
      </c>
      <c r="T1812" s="251" t="str">
        <f t="shared" si="114"/>
        <v>I060632181560BZ220</v>
      </c>
      <c r="W1812" s="251" t="str">
        <f t="shared" si="115"/>
        <v>I060632181560-BZ220</v>
      </c>
    </row>
    <row r="1813" spans="1:23" x14ac:dyDescent="0.3">
      <c r="A1813" s="256" t="str">
        <f t="shared" si="112"/>
        <v>I0606321-81560BZ480-00001</v>
      </c>
      <c r="B1813" s="251" t="s">
        <v>12085</v>
      </c>
      <c r="C1813" s="251" t="s">
        <v>10077</v>
      </c>
      <c r="D1813" s="251" t="s">
        <v>12074</v>
      </c>
      <c r="E1813" s="251" t="s">
        <v>11354</v>
      </c>
      <c r="F1813" s="251" t="s">
        <v>9982</v>
      </c>
      <c r="G1813" s="251" t="s">
        <v>1440</v>
      </c>
      <c r="H1813" s="251" t="s">
        <v>5204</v>
      </c>
      <c r="I1813" s="257" t="str">
        <f t="shared" si="113"/>
        <v>-00001</v>
      </c>
      <c r="J1813" s="251">
        <v>1</v>
      </c>
      <c r="K1813" s="251">
        <v>1</v>
      </c>
      <c r="M1813" s="251" t="s">
        <v>9993</v>
      </c>
      <c r="N1813" s="251" t="s">
        <v>11632</v>
      </c>
      <c r="O1813" s="251">
        <v>1</v>
      </c>
      <c r="Q1813" s="251" t="s">
        <v>12085</v>
      </c>
      <c r="R1813" s="251" t="s">
        <v>9960</v>
      </c>
      <c r="S1813" s="252" t="s">
        <v>1439</v>
      </c>
      <c r="T1813" s="251" t="str">
        <f t="shared" si="114"/>
        <v>I060632181560BZ480</v>
      </c>
      <c r="W1813" s="251" t="str">
        <f t="shared" si="115"/>
        <v>I060632181560-BZ480</v>
      </c>
    </row>
    <row r="1814" spans="1:23" x14ac:dyDescent="0.3">
      <c r="A1814" s="256" t="str">
        <f t="shared" si="112"/>
        <v>I0606321-81561BZ320-00001</v>
      </c>
      <c r="B1814" s="251" t="s">
        <v>12086</v>
      </c>
      <c r="C1814" s="251" t="s">
        <v>10077</v>
      </c>
      <c r="D1814" s="251" t="s">
        <v>12074</v>
      </c>
      <c r="E1814" s="251" t="s">
        <v>11354</v>
      </c>
      <c r="F1814" s="251" t="s">
        <v>9984</v>
      </c>
      <c r="G1814" s="251" t="s">
        <v>1428</v>
      </c>
      <c r="H1814" s="251" t="s">
        <v>3443</v>
      </c>
      <c r="I1814" s="257" t="str">
        <f t="shared" si="113"/>
        <v>-00001</v>
      </c>
      <c r="J1814" s="251">
        <v>1</v>
      </c>
      <c r="K1814" s="251">
        <v>1</v>
      </c>
      <c r="M1814" s="251" t="s">
        <v>9958</v>
      </c>
      <c r="N1814" s="251" t="s">
        <v>11632</v>
      </c>
      <c r="O1814" s="251">
        <v>1</v>
      </c>
      <c r="Q1814" s="251" t="s">
        <v>12086</v>
      </c>
      <c r="R1814" s="251" t="s">
        <v>9960</v>
      </c>
      <c r="S1814" s="252" t="s">
        <v>1427</v>
      </c>
      <c r="T1814" s="251" t="str">
        <f t="shared" si="114"/>
        <v>I060632181561BZ320</v>
      </c>
      <c r="W1814" s="251" t="str">
        <f t="shared" si="115"/>
        <v>I060632181561-BZ320</v>
      </c>
    </row>
    <row r="1815" spans="1:23" x14ac:dyDescent="0.3">
      <c r="A1815" s="256" t="str">
        <f t="shared" si="112"/>
        <v>I0606321-81581BZ040-00001</v>
      </c>
      <c r="B1815" s="251" t="s">
        <v>12087</v>
      </c>
      <c r="C1815" s="251" t="s">
        <v>10077</v>
      </c>
      <c r="D1815" s="251" t="s">
        <v>12074</v>
      </c>
      <c r="E1815" s="251" t="s">
        <v>11354</v>
      </c>
      <c r="F1815" s="251" t="s">
        <v>9986</v>
      </c>
      <c r="G1815" s="251" t="s">
        <v>1454</v>
      </c>
      <c r="H1815" s="251" t="s">
        <v>5218</v>
      </c>
      <c r="I1815" s="257" t="str">
        <f t="shared" si="113"/>
        <v>-00001</v>
      </c>
      <c r="J1815" s="251">
        <v>1</v>
      </c>
      <c r="K1815" s="251">
        <v>1</v>
      </c>
      <c r="M1815" s="251" t="s">
        <v>9958</v>
      </c>
      <c r="N1815" s="251" t="s">
        <v>11632</v>
      </c>
      <c r="O1815" s="251">
        <v>1</v>
      </c>
      <c r="Q1815" s="251" t="s">
        <v>12087</v>
      </c>
      <c r="R1815" s="251" t="s">
        <v>9960</v>
      </c>
      <c r="S1815" s="252" t="s">
        <v>1453</v>
      </c>
      <c r="T1815" s="251" t="str">
        <f t="shared" si="114"/>
        <v>I060632181581BZ040</v>
      </c>
      <c r="W1815" s="251" t="str">
        <f t="shared" si="115"/>
        <v>I060632181581-BZ040</v>
      </c>
    </row>
    <row r="1816" spans="1:23" x14ac:dyDescent="0.3">
      <c r="A1816" s="256" t="str">
        <f t="shared" si="112"/>
        <v>I0606321-81590BZ051-00003</v>
      </c>
      <c r="B1816" s="251" t="s">
        <v>12088</v>
      </c>
      <c r="C1816" s="251" t="s">
        <v>10077</v>
      </c>
      <c r="D1816" s="251" t="s">
        <v>12074</v>
      </c>
      <c r="E1816" s="251" t="s">
        <v>11354</v>
      </c>
      <c r="F1816" s="251" t="s">
        <v>9988</v>
      </c>
      <c r="G1816" s="251" t="s">
        <v>5230</v>
      </c>
      <c r="H1816" s="251" t="s">
        <v>770</v>
      </c>
      <c r="I1816" s="257" t="str">
        <f t="shared" si="113"/>
        <v>-00003</v>
      </c>
      <c r="J1816" s="251">
        <v>3</v>
      </c>
      <c r="K1816" s="251">
        <v>3</v>
      </c>
      <c r="M1816" s="251" t="s">
        <v>9958</v>
      </c>
      <c r="N1816" s="251" t="s">
        <v>11632</v>
      </c>
      <c r="O1816" s="251">
        <v>3</v>
      </c>
      <c r="Q1816" s="251" t="s">
        <v>12088</v>
      </c>
      <c r="R1816" s="251" t="s">
        <v>9960</v>
      </c>
      <c r="S1816" s="252" t="s">
        <v>4062</v>
      </c>
      <c r="T1816" s="251" t="str">
        <f t="shared" si="114"/>
        <v>I060632181590BZ051</v>
      </c>
      <c r="W1816" s="251" t="str">
        <f t="shared" si="115"/>
        <v>I060632181590-BZ051</v>
      </c>
    </row>
    <row r="1817" spans="1:23" x14ac:dyDescent="0.3">
      <c r="A1817" s="256" t="str">
        <f t="shared" si="112"/>
        <v>I0606321-9004951161-00001</v>
      </c>
      <c r="B1817" s="251" t="s">
        <v>12089</v>
      </c>
      <c r="C1817" s="251" t="s">
        <v>10077</v>
      </c>
      <c r="D1817" s="251" t="s">
        <v>12074</v>
      </c>
      <c r="E1817" s="251" t="s">
        <v>11354</v>
      </c>
      <c r="F1817" s="251" t="s">
        <v>9990</v>
      </c>
      <c r="G1817" s="251" t="s">
        <v>1559</v>
      </c>
      <c r="H1817" s="251" t="s">
        <v>3393</v>
      </c>
      <c r="I1817" s="257" t="str">
        <f t="shared" si="113"/>
        <v>-00001</v>
      </c>
      <c r="J1817" s="251">
        <v>1</v>
      </c>
      <c r="K1817" s="251">
        <v>1</v>
      </c>
      <c r="M1817" s="251" t="s">
        <v>10007</v>
      </c>
      <c r="N1817" s="251" t="s">
        <v>11632</v>
      </c>
      <c r="O1817" s="251">
        <v>1</v>
      </c>
      <c r="Q1817" s="251" t="s">
        <v>12089</v>
      </c>
      <c r="R1817" s="251" t="s">
        <v>9960</v>
      </c>
      <c r="S1817" s="252">
        <v>9004951161</v>
      </c>
      <c r="T1817" s="251" t="str">
        <f t="shared" si="114"/>
        <v>I06063219004951161</v>
      </c>
      <c r="W1817" s="251" t="str">
        <f t="shared" si="115"/>
        <v>I060632190049-51161</v>
      </c>
    </row>
    <row r="1818" spans="1:23" x14ac:dyDescent="0.3">
      <c r="A1818" s="256" t="str">
        <f t="shared" si="112"/>
        <v>I0606321-9004A81005-00003</v>
      </c>
      <c r="B1818" s="251" t="s">
        <v>12090</v>
      </c>
      <c r="C1818" s="251" t="s">
        <v>10077</v>
      </c>
      <c r="D1818" s="251" t="s">
        <v>12074</v>
      </c>
      <c r="E1818" s="251" t="s">
        <v>11354</v>
      </c>
      <c r="F1818" s="251" t="s">
        <v>9992</v>
      </c>
      <c r="G1818" s="251" t="s">
        <v>1566</v>
      </c>
      <c r="H1818" s="251" t="s">
        <v>3393</v>
      </c>
      <c r="I1818" s="257" t="str">
        <f t="shared" si="113"/>
        <v>-00003</v>
      </c>
      <c r="J1818" s="251">
        <v>3</v>
      </c>
      <c r="K1818" s="251">
        <v>3</v>
      </c>
      <c r="M1818" s="251" t="s">
        <v>10007</v>
      </c>
      <c r="N1818" s="251" t="s">
        <v>11632</v>
      </c>
      <c r="O1818" s="251">
        <v>3</v>
      </c>
      <c r="Q1818" s="251" t="s">
        <v>12090</v>
      </c>
      <c r="R1818" s="251" t="s">
        <v>9960</v>
      </c>
      <c r="S1818" s="252" t="s">
        <v>1565</v>
      </c>
      <c r="T1818" s="251" t="str">
        <f t="shared" si="114"/>
        <v>I06063219004A81005</v>
      </c>
      <c r="W1818" s="251" t="str">
        <f t="shared" si="115"/>
        <v>I06063219004A-81005</v>
      </c>
    </row>
    <row r="1819" spans="1:23" x14ac:dyDescent="0.3">
      <c r="A1819" s="256" t="str">
        <f t="shared" si="112"/>
        <v>I0606321-9004A81006-00006</v>
      </c>
      <c r="B1819" s="251" t="s">
        <v>12091</v>
      </c>
      <c r="C1819" s="251" t="s">
        <v>10077</v>
      </c>
      <c r="D1819" s="251" t="s">
        <v>12074</v>
      </c>
      <c r="E1819" s="251" t="s">
        <v>11354</v>
      </c>
      <c r="F1819" s="251" t="s">
        <v>9995</v>
      </c>
      <c r="G1819" s="251" t="s">
        <v>1574</v>
      </c>
      <c r="H1819" s="251" t="s">
        <v>3393</v>
      </c>
      <c r="I1819" s="257" t="str">
        <f t="shared" si="113"/>
        <v>-00006</v>
      </c>
      <c r="J1819" s="251">
        <v>6</v>
      </c>
      <c r="K1819" s="251">
        <v>6</v>
      </c>
      <c r="M1819" s="251" t="s">
        <v>10007</v>
      </c>
      <c r="N1819" s="251" t="s">
        <v>11632</v>
      </c>
      <c r="O1819" s="251">
        <v>6</v>
      </c>
      <c r="Q1819" s="251" t="s">
        <v>12091</v>
      </c>
      <c r="R1819" s="251" t="s">
        <v>9960</v>
      </c>
      <c r="S1819" s="252" t="s">
        <v>1573</v>
      </c>
      <c r="T1819" s="251" t="str">
        <f t="shared" si="114"/>
        <v>I06063219004A81006</v>
      </c>
      <c r="W1819" s="251" t="str">
        <f t="shared" si="115"/>
        <v>I06063219004A-81006</v>
      </c>
    </row>
    <row r="1820" spans="1:23" x14ac:dyDescent="0.3">
      <c r="A1820" s="256" t="str">
        <f t="shared" si="112"/>
        <v>I0606321-9004A81007-00005</v>
      </c>
      <c r="B1820" s="251" t="s">
        <v>12092</v>
      </c>
      <c r="C1820" s="251" t="s">
        <v>10077</v>
      </c>
      <c r="D1820" s="251" t="s">
        <v>12074</v>
      </c>
      <c r="E1820" s="251" t="s">
        <v>11354</v>
      </c>
      <c r="F1820" s="251" t="s">
        <v>9997</v>
      </c>
      <c r="G1820" s="251" t="s">
        <v>1576</v>
      </c>
      <c r="H1820" s="251" t="s">
        <v>3393</v>
      </c>
      <c r="I1820" s="257" t="str">
        <f t="shared" si="113"/>
        <v>-00005</v>
      </c>
      <c r="J1820" s="251">
        <v>5</v>
      </c>
      <c r="K1820" s="251">
        <v>5</v>
      </c>
      <c r="M1820" s="251" t="s">
        <v>10003</v>
      </c>
      <c r="N1820" s="251" t="s">
        <v>11632</v>
      </c>
      <c r="O1820" s="251">
        <v>5</v>
      </c>
      <c r="Q1820" s="251" t="s">
        <v>12092</v>
      </c>
      <c r="R1820" s="251" t="s">
        <v>9960</v>
      </c>
      <c r="S1820" s="252" t="s">
        <v>1575</v>
      </c>
      <c r="T1820" s="251" t="str">
        <f t="shared" si="114"/>
        <v>I06063219004A81007</v>
      </c>
      <c r="W1820" s="251" t="str">
        <f t="shared" si="115"/>
        <v>I06063219004A-81007</v>
      </c>
    </row>
    <row r="1821" spans="1:23" x14ac:dyDescent="0.3">
      <c r="A1821" s="256" t="str">
        <f t="shared" si="112"/>
        <v>I0606321-9004A81026-00013</v>
      </c>
      <c r="B1821" s="251" t="s">
        <v>12093</v>
      </c>
      <c r="C1821" s="251" t="s">
        <v>10077</v>
      </c>
      <c r="D1821" s="251" t="s">
        <v>12074</v>
      </c>
      <c r="E1821" s="251" t="s">
        <v>11354</v>
      </c>
      <c r="F1821" s="251" t="s">
        <v>10000</v>
      </c>
      <c r="G1821" s="251" t="s">
        <v>1624</v>
      </c>
      <c r="H1821" s="251" t="s">
        <v>3393</v>
      </c>
      <c r="I1821" s="257" t="str">
        <f t="shared" si="113"/>
        <v>-00013</v>
      </c>
      <c r="J1821" s="251">
        <v>13</v>
      </c>
      <c r="K1821" s="251">
        <v>13</v>
      </c>
      <c r="M1821" s="251" t="s">
        <v>10007</v>
      </c>
      <c r="N1821" s="251" t="s">
        <v>11632</v>
      </c>
      <c r="O1821" s="251">
        <v>13</v>
      </c>
      <c r="Q1821" s="251" t="s">
        <v>12093</v>
      </c>
      <c r="R1821" s="251" t="s">
        <v>9960</v>
      </c>
      <c r="S1821" s="252" t="s">
        <v>1623</v>
      </c>
      <c r="T1821" s="251" t="str">
        <f t="shared" si="114"/>
        <v>I06063219004A81026</v>
      </c>
      <c r="W1821" s="251" t="str">
        <f t="shared" si="115"/>
        <v>I06063219004A-81026</v>
      </c>
    </row>
    <row r="1822" spans="1:23" x14ac:dyDescent="0.3">
      <c r="A1822" s="256" t="str">
        <f t="shared" si="112"/>
        <v>I0606321-9004A81027-00002</v>
      </c>
      <c r="B1822" s="251" t="s">
        <v>12094</v>
      </c>
      <c r="C1822" s="251" t="s">
        <v>10077</v>
      </c>
      <c r="D1822" s="251" t="s">
        <v>12074</v>
      </c>
      <c r="E1822" s="251" t="s">
        <v>11354</v>
      </c>
      <c r="F1822" s="251" t="s">
        <v>10002</v>
      </c>
      <c r="G1822" s="251" t="s">
        <v>1617</v>
      </c>
      <c r="H1822" s="251" t="s">
        <v>3393</v>
      </c>
      <c r="I1822" s="257" t="str">
        <f t="shared" si="113"/>
        <v>-00002</v>
      </c>
      <c r="J1822" s="251">
        <v>2</v>
      </c>
      <c r="K1822" s="251">
        <v>2</v>
      </c>
      <c r="M1822" s="251" t="s">
        <v>10007</v>
      </c>
      <c r="N1822" s="251" t="s">
        <v>11632</v>
      </c>
      <c r="O1822" s="251">
        <v>2</v>
      </c>
      <c r="Q1822" s="251" t="s">
        <v>12094</v>
      </c>
      <c r="R1822" s="251" t="s">
        <v>9960</v>
      </c>
      <c r="S1822" s="252" t="s">
        <v>1616</v>
      </c>
      <c r="T1822" s="251" t="str">
        <f t="shared" si="114"/>
        <v>I06063219004A81027</v>
      </c>
      <c r="W1822" s="251" t="str">
        <f t="shared" si="115"/>
        <v>I06063219004A-81027</v>
      </c>
    </row>
    <row r="1823" spans="1:23" x14ac:dyDescent="0.3">
      <c r="A1823" s="256" t="str">
        <f t="shared" si="112"/>
        <v>I0606322-81139BZ010-00002</v>
      </c>
      <c r="B1823" s="251" t="s">
        <v>12095</v>
      </c>
      <c r="C1823" s="251" t="s">
        <v>10077</v>
      </c>
      <c r="D1823" s="251" t="s">
        <v>12096</v>
      </c>
      <c r="E1823" s="251" t="s">
        <v>11354</v>
      </c>
      <c r="F1823" s="251" t="s">
        <v>9957</v>
      </c>
      <c r="G1823" s="251" t="s">
        <v>1614</v>
      </c>
      <c r="H1823" s="251" t="s">
        <v>10104</v>
      </c>
      <c r="I1823" s="257" t="str">
        <f t="shared" si="113"/>
        <v>-00002</v>
      </c>
      <c r="J1823" s="251">
        <v>2</v>
      </c>
      <c r="K1823" s="251">
        <v>2</v>
      </c>
      <c r="M1823" s="251" t="s">
        <v>10007</v>
      </c>
      <c r="N1823" s="251" t="s">
        <v>10306</v>
      </c>
      <c r="O1823" s="251">
        <v>2</v>
      </c>
      <c r="Q1823" s="251" t="s">
        <v>12095</v>
      </c>
      <c r="R1823" s="251" t="s">
        <v>10017</v>
      </c>
      <c r="S1823" s="252" t="s">
        <v>1613</v>
      </c>
      <c r="T1823" s="251" t="str">
        <f t="shared" si="114"/>
        <v>I060632281139BZ010</v>
      </c>
      <c r="W1823" s="251" t="str">
        <f t="shared" si="115"/>
        <v>I060632281139-BZ010</v>
      </c>
    </row>
    <row r="1824" spans="1:23" x14ac:dyDescent="0.3">
      <c r="A1824" s="256" t="str">
        <f t="shared" si="112"/>
        <v>I0606322-81170BZ600-00001</v>
      </c>
      <c r="B1824" s="251" t="s">
        <v>12097</v>
      </c>
      <c r="C1824" s="251" t="s">
        <v>10077</v>
      </c>
      <c r="D1824" s="251" t="s">
        <v>12096</v>
      </c>
      <c r="E1824" s="251" t="s">
        <v>11354</v>
      </c>
      <c r="F1824" s="251" t="s">
        <v>9962</v>
      </c>
      <c r="G1824" s="251" t="s">
        <v>1173</v>
      </c>
      <c r="H1824" s="251" t="s">
        <v>5102</v>
      </c>
      <c r="I1824" s="257" t="str">
        <f t="shared" si="113"/>
        <v>-00001</v>
      </c>
      <c r="J1824" s="251">
        <v>1</v>
      </c>
      <c r="K1824" s="251">
        <v>1</v>
      </c>
      <c r="M1824" s="251" t="s">
        <v>9958</v>
      </c>
      <c r="N1824" s="251" t="s">
        <v>10306</v>
      </c>
      <c r="O1824" s="251">
        <v>1</v>
      </c>
      <c r="Q1824" s="251" t="s">
        <v>12097</v>
      </c>
      <c r="R1824" s="251" t="s">
        <v>10017</v>
      </c>
      <c r="S1824" s="252" t="s">
        <v>1172</v>
      </c>
      <c r="T1824" s="251" t="str">
        <f t="shared" si="114"/>
        <v>I060632281170BZ600</v>
      </c>
      <c r="W1824" s="251" t="str">
        <f t="shared" si="115"/>
        <v>I060632281170-BZ600</v>
      </c>
    </row>
    <row r="1825" spans="1:23" x14ac:dyDescent="0.3">
      <c r="A1825" s="256" t="str">
        <f t="shared" si="112"/>
        <v>I0606322-81580BZ051-00003</v>
      </c>
      <c r="B1825" s="251" t="s">
        <v>12098</v>
      </c>
      <c r="C1825" s="251" t="s">
        <v>10077</v>
      </c>
      <c r="D1825" s="251" t="s">
        <v>12096</v>
      </c>
      <c r="E1825" s="251" t="s">
        <v>11354</v>
      </c>
      <c r="F1825" s="251" t="s">
        <v>9964</v>
      </c>
      <c r="G1825" s="251" t="s">
        <v>5226</v>
      </c>
      <c r="H1825" s="251" t="s">
        <v>758</v>
      </c>
      <c r="I1825" s="257" t="str">
        <f t="shared" si="113"/>
        <v>-00003</v>
      </c>
      <c r="J1825" s="251">
        <v>3</v>
      </c>
      <c r="K1825" s="251">
        <v>3</v>
      </c>
      <c r="M1825" s="251" t="s">
        <v>9958</v>
      </c>
      <c r="N1825" s="251" t="s">
        <v>10306</v>
      </c>
      <c r="O1825" s="251">
        <v>3</v>
      </c>
      <c r="Q1825" s="251" t="s">
        <v>12098</v>
      </c>
      <c r="R1825" s="251" t="s">
        <v>10017</v>
      </c>
      <c r="S1825" s="252" t="s">
        <v>4065</v>
      </c>
      <c r="T1825" s="251" t="str">
        <f t="shared" si="114"/>
        <v>I060632281580BZ051</v>
      </c>
      <c r="W1825" s="251" t="str">
        <f t="shared" si="115"/>
        <v>I060632281580-BZ051</v>
      </c>
    </row>
    <row r="1826" spans="1:23" x14ac:dyDescent="0.3">
      <c r="A1826" s="256" t="str">
        <f t="shared" si="112"/>
        <v>I0606322-81591BZ040-00001</v>
      </c>
      <c r="B1826" s="251" t="s">
        <v>12099</v>
      </c>
      <c r="C1826" s="251" t="s">
        <v>10077</v>
      </c>
      <c r="D1826" s="251" t="s">
        <v>12096</v>
      </c>
      <c r="E1826" s="251" t="s">
        <v>11354</v>
      </c>
      <c r="F1826" s="251" t="s">
        <v>9966</v>
      </c>
      <c r="G1826" s="251" t="s">
        <v>1461</v>
      </c>
      <c r="H1826" s="251" t="s">
        <v>5219</v>
      </c>
      <c r="I1826" s="257" t="str">
        <f t="shared" si="113"/>
        <v>-00001</v>
      </c>
      <c r="J1826" s="251">
        <v>1</v>
      </c>
      <c r="K1826" s="251">
        <v>1</v>
      </c>
      <c r="M1826" s="251" t="s">
        <v>9958</v>
      </c>
      <c r="N1826" s="251" t="s">
        <v>10306</v>
      </c>
      <c r="O1826" s="251">
        <v>1</v>
      </c>
      <c r="Q1826" s="251" t="s">
        <v>12099</v>
      </c>
      <c r="R1826" s="251" t="s">
        <v>10017</v>
      </c>
      <c r="S1826" s="252" t="s">
        <v>1460</v>
      </c>
      <c r="T1826" s="251" t="str">
        <f t="shared" si="114"/>
        <v>I060632281591BZ040</v>
      </c>
      <c r="W1826" s="251" t="str">
        <f t="shared" si="115"/>
        <v>I060632281591-BZ040</v>
      </c>
    </row>
    <row r="1827" spans="1:23" x14ac:dyDescent="0.3">
      <c r="A1827" s="256" t="str">
        <f t="shared" si="112"/>
        <v>I0606322-87917BZ010-00005</v>
      </c>
      <c r="B1827" s="251" t="s">
        <v>12100</v>
      </c>
      <c r="C1827" s="251" t="s">
        <v>10077</v>
      </c>
      <c r="D1827" s="251" t="s">
        <v>12096</v>
      </c>
      <c r="E1827" s="251" t="s">
        <v>11354</v>
      </c>
      <c r="F1827" s="251" t="s">
        <v>9968</v>
      </c>
      <c r="G1827" s="251" t="s">
        <v>1515</v>
      </c>
      <c r="H1827" s="251" t="s">
        <v>10109</v>
      </c>
      <c r="I1827" s="257" t="str">
        <f t="shared" si="113"/>
        <v>-00005</v>
      </c>
      <c r="J1827" s="251">
        <v>5</v>
      </c>
      <c r="K1827" s="251">
        <v>5</v>
      </c>
      <c r="M1827" s="251" t="s">
        <v>10007</v>
      </c>
      <c r="N1827" s="251" t="s">
        <v>10306</v>
      </c>
      <c r="O1827" s="251">
        <v>5</v>
      </c>
      <c r="Q1827" s="251" t="s">
        <v>12100</v>
      </c>
      <c r="R1827" s="251" t="s">
        <v>10017</v>
      </c>
      <c r="S1827" s="252" t="s">
        <v>1514</v>
      </c>
      <c r="T1827" s="251" t="str">
        <f t="shared" si="114"/>
        <v>I060632287917BZ010</v>
      </c>
      <c r="W1827" s="251" t="str">
        <f t="shared" si="115"/>
        <v>I060632287917-BZ010</v>
      </c>
    </row>
    <row r="1828" spans="1:23" x14ac:dyDescent="0.3">
      <c r="A1828" s="256" t="str">
        <f t="shared" si="112"/>
        <v>I0606323-81150BZ200-00001</v>
      </c>
      <c r="B1828" s="251" t="s">
        <v>12101</v>
      </c>
      <c r="C1828" s="251" t="s">
        <v>10077</v>
      </c>
      <c r="D1828" s="251" t="s">
        <v>12102</v>
      </c>
      <c r="E1828" s="251" t="s">
        <v>11354</v>
      </c>
      <c r="F1828" s="251" t="s">
        <v>9957</v>
      </c>
      <c r="G1828" s="251" t="s">
        <v>1092</v>
      </c>
      <c r="H1828" s="251" t="s">
        <v>11701</v>
      </c>
      <c r="I1828" s="257" t="str">
        <f t="shared" si="113"/>
        <v>-00001</v>
      </c>
      <c r="J1828" s="251">
        <v>1</v>
      </c>
      <c r="K1828" s="251">
        <v>1</v>
      </c>
      <c r="M1828" s="251" t="s">
        <v>9958</v>
      </c>
      <c r="N1828" s="251" t="s">
        <v>10623</v>
      </c>
      <c r="O1828" s="251">
        <v>1</v>
      </c>
      <c r="Q1828" s="251" t="s">
        <v>12101</v>
      </c>
      <c r="R1828" s="251" t="s">
        <v>10028</v>
      </c>
      <c r="S1828" s="252" t="s">
        <v>1091</v>
      </c>
      <c r="T1828" s="251" t="str">
        <f t="shared" si="114"/>
        <v>I060632381150BZ200</v>
      </c>
      <c r="W1828" s="251" t="str">
        <f t="shared" si="115"/>
        <v>I060632381150-BZ200</v>
      </c>
    </row>
    <row r="1829" spans="1:23" x14ac:dyDescent="0.3">
      <c r="A1829" s="256" t="str">
        <f t="shared" si="112"/>
        <v>I0606323-81550BZ310-00001</v>
      </c>
      <c r="B1829" s="251" t="s">
        <v>12103</v>
      </c>
      <c r="C1829" s="251" t="s">
        <v>10077</v>
      </c>
      <c r="D1829" s="251" t="s">
        <v>12102</v>
      </c>
      <c r="E1829" s="251" t="s">
        <v>11354</v>
      </c>
      <c r="F1829" s="251" t="s">
        <v>9962</v>
      </c>
      <c r="G1829" s="251" t="s">
        <v>1392</v>
      </c>
      <c r="H1829" s="251" t="s">
        <v>5202</v>
      </c>
      <c r="I1829" s="257" t="str">
        <f t="shared" si="113"/>
        <v>-00001</v>
      </c>
      <c r="J1829" s="251">
        <v>1</v>
      </c>
      <c r="K1829" s="251">
        <v>1</v>
      </c>
      <c r="M1829" s="251" t="s">
        <v>9958</v>
      </c>
      <c r="N1829" s="251" t="s">
        <v>10623</v>
      </c>
      <c r="O1829" s="251">
        <v>1</v>
      </c>
      <c r="Q1829" s="251" t="s">
        <v>12103</v>
      </c>
      <c r="R1829" s="251" t="s">
        <v>10028</v>
      </c>
      <c r="S1829" s="252" t="s">
        <v>1391</v>
      </c>
      <c r="T1829" s="251" t="str">
        <f t="shared" si="114"/>
        <v>I060632381550BZ310</v>
      </c>
      <c r="W1829" s="251" t="str">
        <f t="shared" si="115"/>
        <v>I060632381550-BZ310</v>
      </c>
    </row>
    <row r="1830" spans="1:23" x14ac:dyDescent="0.3">
      <c r="A1830" s="256" t="str">
        <f t="shared" si="112"/>
        <v>I0606323-81565BZ030-00001</v>
      </c>
      <c r="B1830" s="251" t="s">
        <v>12104</v>
      </c>
      <c r="C1830" s="251" t="s">
        <v>10077</v>
      </c>
      <c r="D1830" s="251" t="s">
        <v>12102</v>
      </c>
      <c r="E1830" s="251" t="s">
        <v>11354</v>
      </c>
      <c r="F1830" s="251" t="s">
        <v>9964</v>
      </c>
      <c r="G1830" s="251" t="s">
        <v>1356</v>
      </c>
      <c r="H1830" s="251" t="s">
        <v>10467</v>
      </c>
      <c r="I1830" s="257" t="str">
        <f t="shared" si="113"/>
        <v>-00001</v>
      </c>
      <c r="J1830" s="251">
        <v>1</v>
      </c>
      <c r="K1830" s="251">
        <v>1</v>
      </c>
      <c r="M1830" s="251" t="s">
        <v>10007</v>
      </c>
      <c r="N1830" s="251" t="s">
        <v>10623</v>
      </c>
      <c r="O1830" s="251">
        <v>1</v>
      </c>
      <c r="Q1830" s="251" t="s">
        <v>12104</v>
      </c>
      <c r="R1830" s="251" t="s">
        <v>10028</v>
      </c>
      <c r="S1830" s="252" t="s">
        <v>1355</v>
      </c>
      <c r="T1830" s="251" t="str">
        <f t="shared" si="114"/>
        <v>I060632381565BZ030</v>
      </c>
      <c r="W1830" s="251" t="str">
        <f t="shared" si="115"/>
        <v>I060632381565-BZ030</v>
      </c>
    </row>
    <row r="1831" spans="1:23" x14ac:dyDescent="0.3">
      <c r="A1831" s="256" t="str">
        <f t="shared" si="112"/>
        <v>I0706310-9004951125-00019</v>
      </c>
      <c r="B1831" s="251" t="s">
        <v>12105</v>
      </c>
      <c r="C1831" s="251" t="s">
        <v>10117</v>
      </c>
      <c r="D1831" s="251" t="s">
        <v>12106</v>
      </c>
      <c r="E1831" s="251" t="s">
        <v>11354</v>
      </c>
      <c r="F1831" s="251" t="s">
        <v>9957</v>
      </c>
      <c r="G1831" s="251" t="s">
        <v>1561</v>
      </c>
      <c r="H1831" s="251" t="s">
        <v>3393</v>
      </c>
      <c r="I1831" s="257" t="str">
        <f t="shared" si="113"/>
        <v>-00019</v>
      </c>
      <c r="J1831" s="251">
        <v>19</v>
      </c>
      <c r="K1831" s="251">
        <v>19</v>
      </c>
      <c r="M1831" s="251" t="s">
        <v>10003</v>
      </c>
      <c r="N1831" s="251" t="s">
        <v>11632</v>
      </c>
      <c r="O1831" s="251">
        <v>19</v>
      </c>
      <c r="Q1831" s="251" t="s">
        <v>12105</v>
      </c>
      <c r="R1831" s="251" t="s">
        <v>9960</v>
      </c>
      <c r="S1831" s="252">
        <v>9004951125</v>
      </c>
      <c r="T1831" s="251" t="str">
        <f t="shared" si="114"/>
        <v>I07063109004951125</v>
      </c>
      <c r="W1831" s="251" t="str">
        <f t="shared" si="115"/>
        <v>I070631090049-51125</v>
      </c>
    </row>
    <row r="1832" spans="1:23" x14ac:dyDescent="0.3">
      <c r="A1832" s="256" t="str">
        <f t="shared" si="112"/>
        <v>I0706311-81110BZ050-00006</v>
      </c>
      <c r="B1832" s="251" t="s">
        <v>12107</v>
      </c>
      <c r="C1832" s="251" t="s">
        <v>10117</v>
      </c>
      <c r="D1832" s="251" t="s">
        <v>12108</v>
      </c>
      <c r="E1832" s="251" t="s">
        <v>11354</v>
      </c>
      <c r="F1832" s="251" t="s">
        <v>9957</v>
      </c>
      <c r="G1832" s="251" t="s">
        <v>1015</v>
      </c>
      <c r="H1832" s="251" t="s">
        <v>10123</v>
      </c>
      <c r="I1832" s="257" t="str">
        <f t="shared" si="113"/>
        <v>-00006</v>
      </c>
      <c r="J1832" s="251">
        <v>6</v>
      </c>
      <c r="K1832" s="251">
        <v>6</v>
      </c>
      <c r="M1832" s="251" t="s">
        <v>9958</v>
      </c>
      <c r="N1832" s="251" t="s">
        <v>10306</v>
      </c>
      <c r="O1832" s="251">
        <v>6</v>
      </c>
      <c r="Q1832" s="251" t="s">
        <v>12107</v>
      </c>
      <c r="R1832" s="251" t="s">
        <v>10017</v>
      </c>
      <c r="S1832" s="252" t="s">
        <v>1014</v>
      </c>
      <c r="T1832" s="251" t="str">
        <f t="shared" si="114"/>
        <v>I070631181110BZ050</v>
      </c>
      <c r="W1832" s="251" t="str">
        <f t="shared" si="115"/>
        <v>I070631181110-BZ050</v>
      </c>
    </row>
    <row r="1833" spans="1:23" x14ac:dyDescent="0.3">
      <c r="A1833" s="256" t="str">
        <f t="shared" si="112"/>
        <v>I0706311-81110BZ800-00001</v>
      </c>
      <c r="B1833" s="251" t="s">
        <v>12109</v>
      </c>
      <c r="C1833" s="251" t="s">
        <v>10117</v>
      </c>
      <c r="D1833" s="251" t="s">
        <v>12108</v>
      </c>
      <c r="E1833" s="251" t="s">
        <v>11354</v>
      </c>
      <c r="F1833" s="251" t="s">
        <v>9962</v>
      </c>
      <c r="G1833" s="251" t="s">
        <v>3420</v>
      </c>
      <c r="H1833" s="251" t="s">
        <v>3422</v>
      </c>
      <c r="I1833" s="257" t="str">
        <f t="shared" si="113"/>
        <v>-00001</v>
      </c>
      <c r="J1833" s="251">
        <v>1</v>
      </c>
      <c r="K1833" s="251">
        <v>1</v>
      </c>
      <c r="M1833" s="251" t="s">
        <v>9958</v>
      </c>
      <c r="N1833" s="251" t="s">
        <v>10306</v>
      </c>
      <c r="O1833" s="251">
        <v>1</v>
      </c>
      <c r="Q1833" s="251" t="s">
        <v>12109</v>
      </c>
      <c r="R1833" s="251" t="s">
        <v>10017</v>
      </c>
      <c r="S1833" s="252" t="s">
        <v>3419</v>
      </c>
      <c r="T1833" s="251" t="str">
        <f t="shared" si="114"/>
        <v>I070631181110BZ800</v>
      </c>
      <c r="W1833" s="251" t="str">
        <f t="shared" si="115"/>
        <v>I070631181110-BZ800</v>
      </c>
    </row>
    <row r="1834" spans="1:23" x14ac:dyDescent="0.3">
      <c r="A1834" s="256" t="str">
        <f t="shared" si="112"/>
        <v>I0706311-81110BZ840-00002</v>
      </c>
      <c r="B1834" s="251" t="s">
        <v>12110</v>
      </c>
      <c r="C1834" s="251" t="s">
        <v>10117</v>
      </c>
      <c r="D1834" s="251" t="s">
        <v>12108</v>
      </c>
      <c r="E1834" s="251" t="s">
        <v>11354</v>
      </c>
      <c r="F1834" s="251" t="s">
        <v>9964</v>
      </c>
      <c r="G1834" s="251" t="s">
        <v>3424</v>
      </c>
      <c r="H1834" s="251" t="s">
        <v>3422</v>
      </c>
      <c r="I1834" s="257" t="str">
        <f t="shared" si="113"/>
        <v>-00002</v>
      </c>
      <c r="J1834" s="251">
        <v>2</v>
      </c>
      <c r="K1834" s="251">
        <v>2</v>
      </c>
      <c r="M1834" s="251" t="s">
        <v>9958</v>
      </c>
      <c r="N1834" s="251" t="s">
        <v>10306</v>
      </c>
      <c r="O1834" s="251">
        <v>2</v>
      </c>
      <c r="Q1834" s="251" t="s">
        <v>12110</v>
      </c>
      <c r="R1834" s="251" t="s">
        <v>10017</v>
      </c>
      <c r="S1834" s="252" t="s">
        <v>3423</v>
      </c>
      <c r="T1834" s="251" t="str">
        <f t="shared" si="114"/>
        <v>I070631181110BZ840</v>
      </c>
      <c r="W1834" s="251" t="str">
        <f t="shared" si="115"/>
        <v>I070631181110-BZ840</v>
      </c>
    </row>
    <row r="1835" spans="1:23" x14ac:dyDescent="0.3">
      <c r="A1835" s="256" t="str">
        <f t="shared" si="112"/>
        <v>I0706311-81150BZ050-00010</v>
      </c>
      <c r="B1835" s="251" t="s">
        <v>12111</v>
      </c>
      <c r="C1835" s="251" t="s">
        <v>10117</v>
      </c>
      <c r="D1835" s="251" t="s">
        <v>12108</v>
      </c>
      <c r="E1835" s="251" t="s">
        <v>11354</v>
      </c>
      <c r="F1835" s="251" t="s">
        <v>9966</v>
      </c>
      <c r="G1835" s="251" t="s">
        <v>1024</v>
      </c>
      <c r="H1835" s="251" t="s">
        <v>5057</v>
      </c>
      <c r="I1835" s="257" t="str">
        <f t="shared" si="113"/>
        <v>-00010</v>
      </c>
      <c r="J1835" s="251">
        <v>10</v>
      </c>
      <c r="K1835" s="251">
        <v>10</v>
      </c>
      <c r="M1835" s="251" t="s">
        <v>9958</v>
      </c>
      <c r="N1835" s="251" t="s">
        <v>10306</v>
      </c>
      <c r="O1835" s="251">
        <v>10</v>
      </c>
      <c r="Q1835" s="251" t="s">
        <v>12111</v>
      </c>
      <c r="R1835" s="251" t="s">
        <v>10017</v>
      </c>
      <c r="S1835" s="252" t="s">
        <v>1023</v>
      </c>
      <c r="T1835" s="251" t="str">
        <f t="shared" si="114"/>
        <v>I070631181150BZ050</v>
      </c>
      <c r="W1835" s="251" t="str">
        <f t="shared" si="115"/>
        <v>I070631181150-BZ050</v>
      </c>
    </row>
    <row r="1836" spans="1:23" x14ac:dyDescent="0.3">
      <c r="A1836" s="256" t="str">
        <f t="shared" si="112"/>
        <v>I0706311-81150BZ800-00003</v>
      </c>
      <c r="B1836" s="251" t="s">
        <v>12112</v>
      </c>
      <c r="C1836" s="251" t="s">
        <v>10117</v>
      </c>
      <c r="D1836" s="251" t="s">
        <v>12108</v>
      </c>
      <c r="E1836" s="251" t="s">
        <v>11354</v>
      </c>
      <c r="F1836" s="251" t="s">
        <v>9968</v>
      </c>
      <c r="G1836" s="251" t="s">
        <v>3427</v>
      </c>
      <c r="H1836" s="251" t="s">
        <v>3429</v>
      </c>
      <c r="I1836" s="257" t="str">
        <f t="shared" si="113"/>
        <v>-00003</v>
      </c>
      <c r="J1836" s="251">
        <v>3</v>
      </c>
      <c r="K1836" s="251">
        <v>3</v>
      </c>
      <c r="M1836" s="251" t="s">
        <v>9958</v>
      </c>
      <c r="N1836" s="251" t="s">
        <v>10306</v>
      </c>
      <c r="O1836" s="251">
        <v>3</v>
      </c>
      <c r="Q1836" s="251" t="s">
        <v>12112</v>
      </c>
      <c r="R1836" s="251" t="s">
        <v>10017</v>
      </c>
      <c r="S1836" s="252" t="s">
        <v>3426</v>
      </c>
      <c r="T1836" s="251" t="str">
        <f t="shared" si="114"/>
        <v>I070631181150BZ800</v>
      </c>
      <c r="W1836" s="251" t="str">
        <f t="shared" si="115"/>
        <v>I070631181150-BZ800</v>
      </c>
    </row>
    <row r="1837" spans="1:23" x14ac:dyDescent="0.3">
      <c r="A1837" s="256" t="str">
        <f t="shared" si="112"/>
        <v>I0706311-81551BZ060-00001</v>
      </c>
      <c r="B1837" s="251" t="s">
        <v>12113</v>
      </c>
      <c r="C1837" s="251" t="s">
        <v>10117</v>
      </c>
      <c r="D1837" s="251" t="s">
        <v>12108</v>
      </c>
      <c r="E1837" s="251" t="s">
        <v>11354</v>
      </c>
      <c r="F1837" s="251" t="s">
        <v>9970</v>
      </c>
      <c r="G1837" s="251" t="s">
        <v>1296</v>
      </c>
      <c r="H1837" s="251" t="s">
        <v>10317</v>
      </c>
      <c r="I1837" s="257" t="str">
        <f t="shared" si="113"/>
        <v>-00001</v>
      </c>
      <c r="J1837" s="251">
        <v>1</v>
      </c>
      <c r="K1837" s="251">
        <v>1</v>
      </c>
      <c r="M1837" s="251" t="s">
        <v>9958</v>
      </c>
      <c r="N1837" s="251" t="s">
        <v>10306</v>
      </c>
      <c r="O1837" s="251">
        <v>1</v>
      </c>
      <c r="Q1837" s="251" t="s">
        <v>12113</v>
      </c>
      <c r="R1837" s="251" t="s">
        <v>10017</v>
      </c>
      <c r="S1837" s="252" t="s">
        <v>1295</v>
      </c>
      <c r="T1837" s="251" t="str">
        <f t="shared" si="114"/>
        <v>I070631181551BZ060</v>
      </c>
      <c r="W1837" s="251" t="str">
        <f t="shared" si="115"/>
        <v>I070631181551-BZ060</v>
      </c>
    </row>
    <row r="1838" spans="1:23" x14ac:dyDescent="0.3">
      <c r="A1838" s="256" t="str">
        <f t="shared" si="112"/>
        <v>I0706311-81551BZ090-00002</v>
      </c>
      <c r="B1838" s="251" t="s">
        <v>12114</v>
      </c>
      <c r="C1838" s="251" t="s">
        <v>10117</v>
      </c>
      <c r="D1838" s="251" t="s">
        <v>12108</v>
      </c>
      <c r="E1838" s="251" t="s">
        <v>11354</v>
      </c>
      <c r="F1838" s="251" t="s">
        <v>9972</v>
      </c>
      <c r="G1838" s="251" t="s">
        <v>1318</v>
      </c>
      <c r="H1838" s="251" t="s">
        <v>5211</v>
      </c>
      <c r="I1838" s="257" t="str">
        <f t="shared" si="113"/>
        <v>-00002</v>
      </c>
      <c r="J1838" s="251">
        <v>2</v>
      </c>
      <c r="K1838" s="251">
        <v>2</v>
      </c>
      <c r="M1838" s="251" t="s">
        <v>9958</v>
      </c>
      <c r="N1838" s="251" t="s">
        <v>10306</v>
      </c>
      <c r="O1838" s="251">
        <v>2</v>
      </c>
      <c r="Q1838" s="251" t="s">
        <v>12114</v>
      </c>
      <c r="R1838" s="251" t="s">
        <v>10017</v>
      </c>
      <c r="S1838" s="252" t="s">
        <v>1317</v>
      </c>
      <c r="T1838" s="251" t="str">
        <f t="shared" si="114"/>
        <v>I070631181551BZ090</v>
      </c>
      <c r="W1838" s="251" t="str">
        <f t="shared" si="115"/>
        <v>I070631181551-BZ090</v>
      </c>
    </row>
    <row r="1839" spans="1:23" x14ac:dyDescent="0.3">
      <c r="A1839" s="256" t="str">
        <f t="shared" si="112"/>
        <v>I0706311-81551BZ250-00002</v>
      </c>
      <c r="B1839" s="251" t="s">
        <v>12115</v>
      </c>
      <c r="C1839" s="251" t="s">
        <v>10117</v>
      </c>
      <c r="D1839" s="251" t="s">
        <v>12108</v>
      </c>
      <c r="E1839" s="251" t="s">
        <v>11354</v>
      </c>
      <c r="F1839" s="251" t="s">
        <v>9974</v>
      </c>
      <c r="G1839" s="251" t="s">
        <v>1396</v>
      </c>
      <c r="H1839" s="251" t="s">
        <v>3436</v>
      </c>
      <c r="I1839" s="257" t="str">
        <f t="shared" si="113"/>
        <v>-00002</v>
      </c>
      <c r="J1839" s="251">
        <v>2</v>
      </c>
      <c r="K1839" s="251">
        <v>2</v>
      </c>
      <c r="M1839" s="251" t="s">
        <v>9958</v>
      </c>
      <c r="N1839" s="251" t="s">
        <v>10306</v>
      </c>
      <c r="O1839" s="251">
        <v>2</v>
      </c>
      <c r="Q1839" s="251" t="s">
        <v>12115</v>
      </c>
      <c r="R1839" s="251" t="s">
        <v>10017</v>
      </c>
      <c r="S1839" s="252" t="s">
        <v>1395</v>
      </c>
      <c r="T1839" s="251" t="str">
        <f t="shared" si="114"/>
        <v>I070631181551BZ250</v>
      </c>
      <c r="W1839" s="251" t="str">
        <f t="shared" si="115"/>
        <v>I070631181551-BZ250</v>
      </c>
    </row>
    <row r="1840" spans="1:23" x14ac:dyDescent="0.3">
      <c r="A1840" s="256" t="str">
        <f t="shared" si="112"/>
        <v>I0706311-81561BZ060-00001</v>
      </c>
      <c r="B1840" s="251" t="s">
        <v>12116</v>
      </c>
      <c r="C1840" s="251" t="s">
        <v>10117</v>
      </c>
      <c r="D1840" s="251" t="s">
        <v>12108</v>
      </c>
      <c r="E1840" s="251" t="s">
        <v>11354</v>
      </c>
      <c r="F1840" s="251" t="s">
        <v>9976</v>
      </c>
      <c r="G1840" s="251" t="s">
        <v>1304</v>
      </c>
      <c r="H1840" s="251" t="s">
        <v>10128</v>
      </c>
      <c r="I1840" s="257" t="str">
        <f t="shared" si="113"/>
        <v>-00001</v>
      </c>
      <c r="J1840" s="251">
        <v>1</v>
      </c>
      <c r="K1840" s="251">
        <v>1</v>
      </c>
      <c r="M1840" s="251" t="s">
        <v>9958</v>
      </c>
      <c r="N1840" s="251" t="s">
        <v>10306</v>
      </c>
      <c r="O1840" s="251">
        <v>1</v>
      </c>
      <c r="Q1840" s="251" t="s">
        <v>12116</v>
      </c>
      <c r="R1840" s="251" t="s">
        <v>10017</v>
      </c>
      <c r="S1840" s="252" t="s">
        <v>1303</v>
      </c>
      <c r="T1840" s="251" t="str">
        <f t="shared" si="114"/>
        <v>I070631181561BZ060</v>
      </c>
      <c r="W1840" s="251" t="str">
        <f t="shared" si="115"/>
        <v>I070631181561-BZ060</v>
      </c>
    </row>
    <row r="1841" spans="1:23" x14ac:dyDescent="0.3">
      <c r="A1841" s="256" t="str">
        <f t="shared" si="112"/>
        <v>I0706311-81561BZ090-00001</v>
      </c>
      <c r="B1841" s="251" t="s">
        <v>12117</v>
      </c>
      <c r="C1841" s="251" t="s">
        <v>10117</v>
      </c>
      <c r="D1841" s="251" t="s">
        <v>12108</v>
      </c>
      <c r="E1841" s="251" t="s">
        <v>11354</v>
      </c>
      <c r="F1841" s="251" t="s">
        <v>9978</v>
      </c>
      <c r="G1841" s="251" t="s">
        <v>1331</v>
      </c>
      <c r="H1841" s="251" t="s">
        <v>5211</v>
      </c>
      <c r="I1841" s="257" t="str">
        <f t="shared" si="113"/>
        <v>-00001</v>
      </c>
      <c r="J1841" s="251">
        <v>1</v>
      </c>
      <c r="K1841" s="251">
        <v>1</v>
      </c>
      <c r="M1841" s="251" t="s">
        <v>9958</v>
      </c>
      <c r="N1841" s="251" t="s">
        <v>10306</v>
      </c>
      <c r="O1841" s="251">
        <v>1</v>
      </c>
      <c r="Q1841" s="251" t="s">
        <v>12117</v>
      </c>
      <c r="R1841" s="251" t="s">
        <v>10017</v>
      </c>
      <c r="S1841" s="252" t="s">
        <v>1330</v>
      </c>
      <c r="T1841" s="251" t="str">
        <f t="shared" si="114"/>
        <v>I070631181561BZ090</v>
      </c>
      <c r="W1841" s="251" t="str">
        <f t="shared" si="115"/>
        <v>I070631181561-BZ090</v>
      </c>
    </row>
    <row r="1842" spans="1:23" x14ac:dyDescent="0.3">
      <c r="A1842" s="256" t="str">
        <f t="shared" si="112"/>
        <v>I0706311-87910BZ070-00001</v>
      </c>
      <c r="B1842" s="251" t="s">
        <v>12118</v>
      </c>
      <c r="C1842" s="251" t="s">
        <v>10117</v>
      </c>
      <c r="D1842" s="251" t="s">
        <v>12108</v>
      </c>
      <c r="E1842" s="251" t="s">
        <v>11354</v>
      </c>
      <c r="F1842" s="251" t="s">
        <v>9980</v>
      </c>
      <c r="G1842" s="251" t="s">
        <v>1542</v>
      </c>
      <c r="H1842" s="251" t="s">
        <v>11862</v>
      </c>
      <c r="I1842" s="257" t="str">
        <f t="shared" si="113"/>
        <v>-00001</v>
      </c>
      <c r="J1842" s="251">
        <v>1</v>
      </c>
      <c r="K1842" s="251">
        <v>1</v>
      </c>
      <c r="M1842" s="251" t="s">
        <v>9958</v>
      </c>
      <c r="N1842" s="251" t="s">
        <v>10306</v>
      </c>
      <c r="O1842" s="251">
        <v>1</v>
      </c>
      <c r="Q1842" s="251" t="s">
        <v>12118</v>
      </c>
      <c r="R1842" s="251" t="s">
        <v>10017</v>
      </c>
      <c r="S1842" s="252" t="s">
        <v>1541</v>
      </c>
      <c r="T1842" s="251" t="str">
        <f t="shared" si="114"/>
        <v>I070631187910BZ070</v>
      </c>
      <c r="W1842" s="251" t="str">
        <f t="shared" si="115"/>
        <v>I070631187910-BZ070</v>
      </c>
    </row>
    <row r="1843" spans="1:23" x14ac:dyDescent="0.3">
      <c r="A1843" s="256" t="str">
        <f t="shared" si="112"/>
        <v>I0706311-87940BZ070-00001</v>
      </c>
      <c r="B1843" s="251" t="s">
        <v>12119</v>
      </c>
      <c r="C1843" s="251" t="s">
        <v>10117</v>
      </c>
      <c r="D1843" s="251" t="s">
        <v>12108</v>
      </c>
      <c r="E1843" s="251" t="s">
        <v>11354</v>
      </c>
      <c r="F1843" s="251" t="s">
        <v>9982</v>
      </c>
      <c r="G1843" s="251" t="s">
        <v>1545</v>
      </c>
      <c r="H1843" s="251" t="s">
        <v>10132</v>
      </c>
      <c r="I1843" s="257" t="str">
        <f t="shared" si="113"/>
        <v>-00001</v>
      </c>
      <c r="J1843" s="251">
        <v>1</v>
      </c>
      <c r="K1843" s="251">
        <v>1</v>
      </c>
      <c r="M1843" s="251" t="s">
        <v>9993</v>
      </c>
      <c r="N1843" s="251" t="s">
        <v>10306</v>
      </c>
      <c r="O1843" s="251">
        <v>1</v>
      </c>
      <c r="Q1843" s="251" t="s">
        <v>12119</v>
      </c>
      <c r="R1843" s="251" t="s">
        <v>10017</v>
      </c>
      <c r="S1843" s="252" t="s">
        <v>1544</v>
      </c>
      <c r="T1843" s="251" t="str">
        <f t="shared" si="114"/>
        <v>I070631187940BZ070</v>
      </c>
      <c r="W1843" s="251" t="str">
        <f t="shared" si="115"/>
        <v>I070631187940-BZ070</v>
      </c>
    </row>
    <row r="1844" spans="1:23" x14ac:dyDescent="0.3">
      <c r="A1844" s="256" t="str">
        <f t="shared" si="112"/>
        <v>I0706312-81270BZ010-00001</v>
      </c>
      <c r="B1844" s="251" t="s">
        <v>12120</v>
      </c>
      <c r="C1844" s="251" t="s">
        <v>10117</v>
      </c>
      <c r="D1844" s="251" t="s">
        <v>12121</v>
      </c>
      <c r="E1844" s="251" t="s">
        <v>11354</v>
      </c>
      <c r="F1844" s="251" t="s">
        <v>9957</v>
      </c>
      <c r="G1844" s="251" t="s">
        <v>1474</v>
      </c>
      <c r="H1844" s="251" t="s">
        <v>10137</v>
      </c>
      <c r="I1844" s="257" t="str">
        <f t="shared" si="113"/>
        <v>-00001</v>
      </c>
      <c r="J1844" s="251">
        <v>1</v>
      </c>
      <c r="K1844" s="251">
        <v>1</v>
      </c>
      <c r="M1844" s="251" t="s">
        <v>10007</v>
      </c>
      <c r="N1844" s="251" t="s">
        <v>10623</v>
      </c>
      <c r="O1844" s="251">
        <v>1</v>
      </c>
      <c r="Q1844" s="251" t="s">
        <v>12120</v>
      </c>
      <c r="R1844" s="251" t="s">
        <v>10028</v>
      </c>
      <c r="S1844" s="252" t="s">
        <v>1473</v>
      </c>
      <c r="T1844" s="251" t="str">
        <f t="shared" si="114"/>
        <v>I070631281270BZ010</v>
      </c>
      <c r="W1844" s="251" t="str">
        <f t="shared" si="115"/>
        <v>I070631281270-BZ010</v>
      </c>
    </row>
    <row r="1845" spans="1:23" x14ac:dyDescent="0.3">
      <c r="A1845" s="256" t="str">
        <f t="shared" si="112"/>
        <v>I0706312-81550BZ190-00001</v>
      </c>
      <c r="B1845" s="251" t="s">
        <v>12122</v>
      </c>
      <c r="C1845" s="251" t="s">
        <v>10117</v>
      </c>
      <c r="D1845" s="251" t="s">
        <v>12121</v>
      </c>
      <c r="E1845" s="251" t="s">
        <v>11354</v>
      </c>
      <c r="F1845" s="251" t="s">
        <v>9962</v>
      </c>
      <c r="G1845" s="251" t="s">
        <v>1308</v>
      </c>
      <c r="H1845" s="251" t="s">
        <v>10141</v>
      </c>
      <c r="I1845" s="257" t="str">
        <f t="shared" si="113"/>
        <v>-00001</v>
      </c>
      <c r="J1845" s="251">
        <v>1</v>
      </c>
      <c r="K1845" s="251">
        <v>1</v>
      </c>
      <c r="M1845" s="251" t="s">
        <v>9958</v>
      </c>
      <c r="N1845" s="251" t="s">
        <v>10623</v>
      </c>
      <c r="O1845" s="251">
        <v>1</v>
      </c>
      <c r="Q1845" s="251" t="s">
        <v>12122</v>
      </c>
      <c r="R1845" s="251" t="s">
        <v>10028</v>
      </c>
      <c r="S1845" s="252" t="s">
        <v>1307</v>
      </c>
      <c r="T1845" s="251" t="str">
        <f t="shared" si="114"/>
        <v>I070631281550BZ190</v>
      </c>
      <c r="W1845" s="251" t="str">
        <f t="shared" si="115"/>
        <v>I070631281550-BZ190</v>
      </c>
    </row>
    <row r="1846" spans="1:23" x14ac:dyDescent="0.3">
      <c r="A1846" s="256" t="str">
        <f t="shared" si="112"/>
        <v>I0706312-81551BZ140-00001</v>
      </c>
      <c r="B1846" s="251" t="s">
        <v>12123</v>
      </c>
      <c r="C1846" s="251" t="s">
        <v>10117</v>
      </c>
      <c r="D1846" s="251" t="s">
        <v>12121</v>
      </c>
      <c r="E1846" s="251" t="s">
        <v>11354</v>
      </c>
      <c r="F1846" s="251" t="s">
        <v>9964</v>
      </c>
      <c r="G1846" s="251" t="s">
        <v>1339</v>
      </c>
      <c r="H1846" s="251" t="s">
        <v>10144</v>
      </c>
      <c r="I1846" s="257" t="str">
        <f t="shared" si="113"/>
        <v>-00001</v>
      </c>
      <c r="J1846" s="251">
        <v>1</v>
      </c>
      <c r="K1846" s="251">
        <v>1</v>
      </c>
      <c r="M1846" s="251" t="s">
        <v>9993</v>
      </c>
      <c r="N1846" s="251" t="s">
        <v>10623</v>
      </c>
      <c r="O1846" s="251">
        <v>1</v>
      </c>
      <c r="Q1846" s="251" t="s">
        <v>12123</v>
      </c>
      <c r="R1846" s="251" t="s">
        <v>10028</v>
      </c>
      <c r="S1846" s="252" t="s">
        <v>1338</v>
      </c>
      <c r="T1846" s="251" t="str">
        <f t="shared" si="114"/>
        <v>I070631281551BZ140</v>
      </c>
      <c r="W1846" s="251" t="str">
        <f t="shared" si="115"/>
        <v>I070631281551-BZ140</v>
      </c>
    </row>
    <row r="1847" spans="1:23" x14ac:dyDescent="0.3">
      <c r="A1847" s="256" t="str">
        <f t="shared" si="112"/>
        <v>I0706313-81240BZ010A0-00001</v>
      </c>
      <c r="B1847" s="251" t="s">
        <v>12124</v>
      </c>
      <c r="C1847" s="251" t="s">
        <v>10117</v>
      </c>
      <c r="D1847" s="251" t="s">
        <v>12125</v>
      </c>
      <c r="E1847" s="251" t="s">
        <v>11354</v>
      </c>
      <c r="F1847" s="251" t="s">
        <v>9957</v>
      </c>
      <c r="G1847" s="251" t="s">
        <v>1489</v>
      </c>
      <c r="H1847" s="251" t="s">
        <v>10500</v>
      </c>
      <c r="I1847" s="257" t="str">
        <f t="shared" si="113"/>
        <v>-00001</v>
      </c>
      <c r="J1847" s="251">
        <v>1</v>
      </c>
      <c r="K1847" s="251">
        <v>1</v>
      </c>
      <c r="M1847" s="251" t="s">
        <v>10007</v>
      </c>
      <c r="N1847" s="251" t="s">
        <v>12126</v>
      </c>
      <c r="O1847" s="251">
        <v>1</v>
      </c>
      <c r="Q1847" s="251" t="s">
        <v>12124</v>
      </c>
      <c r="R1847" s="251" t="s">
        <v>10307</v>
      </c>
      <c r="S1847" s="252" t="s">
        <v>1488</v>
      </c>
      <c r="T1847" s="251" t="str">
        <f t="shared" si="114"/>
        <v>I070631381240BZ010A0</v>
      </c>
      <c r="W1847" s="251" t="str">
        <f t="shared" si="115"/>
        <v>I070631381240-BZ010-A0</v>
      </c>
    </row>
    <row r="1848" spans="1:23" x14ac:dyDescent="0.3">
      <c r="A1848" s="256" t="str">
        <f t="shared" si="112"/>
        <v>I0706313-81240BZ010B0-00004</v>
      </c>
      <c r="B1848" s="251" t="s">
        <v>12127</v>
      </c>
      <c r="C1848" s="251" t="s">
        <v>10117</v>
      </c>
      <c r="D1848" s="251" t="s">
        <v>12125</v>
      </c>
      <c r="E1848" s="251" t="s">
        <v>11354</v>
      </c>
      <c r="F1848" s="251" t="s">
        <v>9962</v>
      </c>
      <c r="G1848" s="251" t="s">
        <v>1484</v>
      </c>
      <c r="H1848" s="251" t="s">
        <v>10500</v>
      </c>
      <c r="I1848" s="257" t="str">
        <f t="shared" si="113"/>
        <v>-00004</v>
      </c>
      <c r="J1848" s="251">
        <v>4</v>
      </c>
      <c r="K1848" s="251">
        <v>4</v>
      </c>
      <c r="M1848" s="251" t="s">
        <v>10007</v>
      </c>
      <c r="N1848" s="251" t="s">
        <v>12126</v>
      </c>
      <c r="O1848" s="251">
        <v>4</v>
      </c>
      <c r="Q1848" s="251" t="s">
        <v>12127</v>
      </c>
      <c r="R1848" s="251" t="s">
        <v>10307</v>
      </c>
      <c r="S1848" s="252" t="s">
        <v>1483</v>
      </c>
      <c r="T1848" s="251" t="str">
        <f t="shared" si="114"/>
        <v>I070631381240BZ010B0</v>
      </c>
      <c r="W1848" s="251" t="str">
        <f t="shared" si="115"/>
        <v>I070631381240-BZ010-B0</v>
      </c>
    </row>
    <row r="1849" spans="1:23" x14ac:dyDescent="0.3">
      <c r="A1849" s="256" t="str">
        <f t="shared" si="112"/>
        <v>I0802150-811100W070-00001</v>
      </c>
      <c r="B1849" s="251" t="s">
        <v>12128</v>
      </c>
      <c r="C1849" s="251" t="s">
        <v>10151</v>
      </c>
      <c r="D1849" s="251" t="s">
        <v>12129</v>
      </c>
      <c r="E1849" s="251" t="s">
        <v>11354</v>
      </c>
      <c r="F1849" s="251" t="s">
        <v>9957</v>
      </c>
      <c r="G1849" s="251" t="s">
        <v>45</v>
      </c>
      <c r="H1849" s="251" t="s">
        <v>5059</v>
      </c>
      <c r="I1849" s="257" t="str">
        <f t="shared" si="113"/>
        <v>-00001</v>
      </c>
      <c r="J1849" s="251">
        <v>1</v>
      </c>
      <c r="K1849" s="251">
        <v>1</v>
      </c>
      <c r="M1849" s="251" t="s">
        <v>9958</v>
      </c>
      <c r="N1849" s="251" t="s">
        <v>10306</v>
      </c>
      <c r="O1849" s="251">
        <v>1</v>
      </c>
      <c r="Q1849" s="251" t="s">
        <v>12128</v>
      </c>
      <c r="R1849" s="251" t="s">
        <v>10017</v>
      </c>
      <c r="S1849" s="252" t="s">
        <v>44</v>
      </c>
      <c r="T1849" s="251" t="str">
        <f t="shared" si="114"/>
        <v>I0802150811100W070</v>
      </c>
      <c r="W1849" s="251" t="str">
        <f t="shared" si="115"/>
        <v>I080215081110-0W070</v>
      </c>
    </row>
    <row r="1850" spans="1:23" x14ac:dyDescent="0.3">
      <c r="A1850" s="256" t="str">
        <f t="shared" si="112"/>
        <v>I0306159-525630K010-00001</v>
      </c>
      <c r="B1850" s="251" t="s">
        <v>12130</v>
      </c>
      <c r="C1850" s="251" t="s">
        <v>9954</v>
      </c>
      <c r="D1850" s="251" t="s">
        <v>12131</v>
      </c>
      <c r="E1850" s="251" t="s">
        <v>11485</v>
      </c>
      <c r="F1850" s="251" t="s">
        <v>9957</v>
      </c>
      <c r="G1850" s="251" t="s">
        <v>749</v>
      </c>
      <c r="H1850" s="251" t="s">
        <v>10163</v>
      </c>
      <c r="I1850" s="257" t="str">
        <f t="shared" si="113"/>
        <v>-00001</v>
      </c>
      <c r="J1850" s="251">
        <v>1</v>
      </c>
      <c r="K1850" s="251">
        <v>1</v>
      </c>
      <c r="M1850" s="251" t="s">
        <v>10007</v>
      </c>
      <c r="N1850" s="251" t="s">
        <v>10306</v>
      </c>
      <c r="O1850" s="251">
        <v>1</v>
      </c>
      <c r="Q1850" s="251" t="s">
        <v>12130</v>
      </c>
      <c r="R1850" s="251" t="s">
        <v>9960</v>
      </c>
      <c r="S1850" s="252" t="s">
        <v>748</v>
      </c>
      <c r="T1850" s="251" t="str">
        <f t="shared" si="114"/>
        <v>I0306159525630K010</v>
      </c>
      <c r="W1850" s="251" t="str">
        <f t="shared" si="115"/>
        <v>I030615952563-0K010</v>
      </c>
    </row>
    <row r="1851" spans="1:23" x14ac:dyDescent="0.3">
      <c r="A1851" s="256" t="str">
        <f t="shared" si="112"/>
        <v>I0306159-811100K520-00003</v>
      </c>
      <c r="B1851" s="251" t="s">
        <v>12132</v>
      </c>
      <c r="C1851" s="251" t="s">
        <v>9954</v>
      </c>
      <c r="D1851" s="251" t="s">
        <v>12131</v>
      </c>
      <c r="E1851" s="251" t="s">
        <v>11485</v>
      </c>
      <c r="F1851" s="251" t="s">
        <v>9962</v>
      </c>
      <c r="G1851" s="251" t="s">
        <v>269</v>
      </c>
      <c r="H1851" s="251" t="s">
        <v>3422</v>
      </c>
      <c r="I1851" s="257" t="str">
        <f t="shared" si="113"/>
        <v>-00003</v>
      </c>
      <c r="J1851" s="251">
        <v>3</v>
      </c>
      <c r="K1851" s="251">
        <v>3</v>
      </c>
      <c r="M1851" s="251" t="s">
        <v>9958</v>
      </c>
      <c r="N1851" s="251" t="s">
        <v>10306</v>
      </c>
      <c r="O1851" s="251">
        <v>3</v>
      </c>
      <c r="Q1851" s="251" t="s">
        <v>12132</v>
      </c>
      <c r="R1851" s="251" t="s">
        <v>9960</v>
      </c>
      <c r="S1851" s="252" t="s">
        <v>7</v>
      </c>
      <c r="T1851" s="251" t="str">
        <f t="shared" si="114"/>
        <v>I0306159811100K520</v>
      </c>
      <c r="W1851" s="251" t="str">
        <f t="shared" si="115"/>
        <v>I030615981110-0K520</v>
      </c>
    </row>
    <row r="1852" spans="1:23" x14ac:dyDescent="0.3">
      <c r="A1852" s="256" t="str">
        <f t="shared" si="112"/>
        <v>I0306159-811100K580-00006</v>
      </c>
      <c r="B1852" s="251" t="s">
        <v>12133</v>
      </c>
      <c r="C1852" s="251" t="s">
        <v>9954</v>
      </c>
      <c r="D1852" s="251" t="s">
        <v>12131</v>
      </c>
      <c r="E1852" s="251" t="s">
        <v>11485</v>
      </c>
      <c r="F1852" s="251" t="s">
        <v>9964</v>
      </c>
      <c r="G1852" s="251" t="s">
        <v>429</v>
      </c>
      <c r="H1852" s="251" t="s">
        <v>3422</v>
      </c>
      <c r="I1852" s="257" t="str">
        <f t="shared" si="113"/>
        <v>-00006</v>
      </c>
      <c r="J1852" s="251">
        <v>6</v>
      </c>
      <c r="K1852" s="251">
        <v>6</v>
      </c>
      <c r="M1852" s="251" t="s">
        <v>9958</v>
      </c>
      <c r="N1852" s="251" t="s">
        <v>10306</v>
      </c>
      <c r="O1852" s="251">
        <v>6</v>
      </c>
      <c r="Q1852" s="251" t="s">
        <v>12133</v>
      </c>
      <c r="R1852" s="251" t="s">
        <v>9960</v>
      </c>
      <c r="S1852" s="252" t="s">
        <v>428</v>
      </c>
      <c r="T1852" s="251" t="str">
        <f t="shared" si="114"/>
        <v>I0306159811100K580</v>
      </c>
      <c r="W1852" s="251" t="str">
        <f t="shared" si="115"/>
        <v>I030615981110-0K580</v>
      </c>
    </row>
    <row r="1853" spans="1:23" x14ac:dyDescent="0.3">
      <c r="A1853" s="256" t="str">
        <f t="shared" si="112"/>
        <v>I0306159-811300K520-00012</v>
      </c>
      <c r="B1853" s="251" t="s">
        <v>12134</v>
      </c>
      <c r="C1853" s="251" t="s">
        <v>9954</v>
      </c>
      <c r="D1853" s="251" t="s">
        <v>12131</v>
      </c>
      <c r="E1853" s="251" t="s">
        <v>11485</v>
      </c>
      <c r="F1853" s="251" t="s">
        <v>9966</v>
      </c>
      <c r="G1853" s="251" t="s">
        <v>277</v>
      </c>
      <c r="H1853" s="251" t="s">
        <v>5101</v>
      </c>
      <c r="I1853" s="257" t="str">
        <f t="shared" si="113"/>
        <v>-00012</v>
      </c>
      <c r="J1853" s="251">
        <v>12</v>
      </c>
      <c r="K1853" s="251">
        <v>12</v>
      </c>
      <c r="M1853" s="251" t="s">
        <v>9958</v>
      </c>
      <c r="N1853" s="251" t="s">
        <v>10306</v>
      </c>
      <c r="O1853" s="251">
        <v>12</v>
      </c>
      <c r="Q1853" s="251" t="s">
        <v>12134</v>
      </c>
      <c r="R1853" s="251" t="s">
        <v>9960</v>
      </c>
      <c r="S1853" s="252" t="s">
        <v>276</v>
      </c>
      <c r="T1853" s="251" t="str">
        <f t="shared" si="114"/>
        <v>I0306159811300K520</v>
      </c>
      <c r="W1853" s="251" t="str">
        <f t="shared" si="115"/>
        <v>I030615981130-0K520</v>
      </c>
    </row>
    <row r="1854" spans="1:23" x14ac:dyDescent="0.3">
      <c r="A1854" s="256" t="str">
        <f t="shared" si="112"/>
        <v>I0306159-811300K580-00017</v>
      </c>
      <c r="B1854" s="251" t="s">
        <v>12135</v>
      </c>
      <c r="C1854" s="251" t="s">
        <v>9954</v>
      </c>
      <c r="D1854" s="251" t="s">
        <v>12131</v>
      </c>
      <c r="E1854" s="251" t="s">
        <v>11485</v>
      </c>
      <c r="F1854" s="251" t="s">
        <v>9968</v>
      </c>
      <c r="G1854" s="251" t="s">
        <v>434</v>
      </c>
      <c r="H1854" s="251" t="s">
        <v>5101</v>
      </c>
      <c r="I1854" s="257" t="str">
        <f t="shared" si="113"/>
        <v>-00017</v>
      </c>
      <c r="J1854" s="251">
        <v>17</v>
      </c>
      <c r="K1854" s="251">
        <v>17</v>
      </c>
      <c r="M1854" s="251" t="s">
        <v>9958</v>
      </c>
      <c r="N1854" s="251" t="s">
        <v>10306</v>
      </c>
      <c r="O1854" s="251">
        <v>17</v>
      </c>
      <c r="Q1854" s="251" t="s">
        <v>12135</v>
      </c>
      <c r="R1854" s="251" t="s">
        <v>9960</v>
      </c>
      <c r="S1854" s="252" t="s">
        <v>433</v>
      </c>
      <c r="T1854" s="251" t="str">
        <f t="shared" si="114"/>
        <v>I0306159811300K580</v>
      </c>
      <c r="W1854" s="251" t="str">
        <f t="shared" si="115"/>
        <v>I030615981130-0K580</v>
      </c>
    </row>
    <row r="1855" spans="1:23" x14ac:dyDescent="0.3">
      <c r="A1855" s="256" t="str">
        <f t="shared" si="112"/>
        <v>I0306159-811500K520-00001</v>
      </c>
      <c r="B1855" s="251" t="s">
        <v>12136</v>
      </c>
      <c r="C1855" s="251" t="s">
        <v>9954</v>
      </c>
      <c r="D1855" s="251" t="s">
        <v>12131</v>
      </c>
      <c r="E1855" s="251" t="s">
        <v>11485</v>
      </c>
      <c r="F1855" s="251" t="s">
        <v>9970</v>
      </c>
      <c r="G1855" s="251" t="s">
        <v>280</v>
      </c>
      <c r="H1855" s="251" t="s">
        <v>3429</v>
      </c>
      <c r="I1855" s="257" t="str">
        <f t="shared" si="113"/>
        <v>-00001</v>
      </c>
      <c r="J1855" s="251">
        <v>1</v>
      </c>
      <c r="K1855" s="251">
        <v>1</v>
      </c>
      <c r="M1855" s="251" t="s">
        <v>9958</v>
      </c>
      <c r="N1855" s="251" t="s">
        <v>10306</v>
      </c>
      <c r="O1855" s="251">
        <v>1</v>
      </c>
      <c r="Q1855" s="251" t="s">
        <v>12136</v>
      </c>
      <c r="R1855" s="251" t="s">
        <v>9960</v>
      </c>
      <c r="S1855" s="252" t="s">
        <v>12</v>
      </c>
      <c r="T1855" s="251" t="str">
        <f t="shared" si="114"/>
        <v>I0306159811500K520</v>
      </c>
      <c r="W1855" s="251" t="str">
        <f t="shared" si="115"/>
        <v>I030615981150-0K520</v>
      </c>
    </row>
    <row r="1856" spans="1:23" x14ac:dyDescent="0.3">
      <c r="A1856" s="256" t="str">
        <f t="shared" si="112"/>
        <v>I0306159-811500K580-00011</v>
      </c>
      <c r="B1856" s="251" t="s">
        <v>12137</v>
      </c>
      <c r="C1856" s="251" t="s">
        <v>9954</v>
      </c>
      <c r="D1856" s="251" t="s">
        <v>12131</v>
      </c>
      <c r="E1856" s="251" t="s">
        <v>11485</v>
      </c>
      <c r="F1856" s="251" t="s">
        <v>9972</v>
      </c>
      <c r="G1856" s="251" t="s">
        <v>437</v>
      </c>
      <c r="H1856" s="251" t="s">
        <v>3429</v>
      </c>
      <c r="I1856" s="257" t="str">
        <f t="shared" si="113"/>
        <v>-00011</v>
      </c>
      <c r="J1856" s="251">
        <v>11</v>
      </c>
      <c r="K1856" s="251">
        <v>11</v>
      </c>
      <c r="M1856" s="251" t="s">
        <v>9958</v>
      </c>
      <c r="N1856" s="251" t="s">
        <v>10306</v>
      </c>
      <c r="O1856" s="251">
        <v>11</v>
      </c>
      <c r="Q1856" s="251" t="s">
        <v>12137</v>
      </c>
      <c r="R1856" s="251" t="s">
        <v>9960</v>
      </c>
      <c r="S1856" s="252" t="s">
        <v>436</v>
      </c>
      <c r="T1856" s="251" t="str">
        <f t="shared" si="114"/>
        <v>I0306159811500K580</v>
      </c>
      <c r="W1856" s="251" t="str">
        <f t="shared" si="115"/>
        <v>I030615981150-0K580</v>
      </c>
    </row>
    <row r="1857" spans="1:23" x14ac:dyDescent="0.3">
      <c r="A1857" s="256" t="str">
        <f t="shared" si="112"/>
        <v>I0306159-811500K590-00001</v>
      </c>
      <c r="B1857" s="251" t="s">
        <v>12138</v>
      </c>
      <c r="C1857" s="251" t="s">
        <v>9954</v>
      </c>
      <c r="D1857" s="251" t="s">
        <v>12131</v>
      </c>
      <c r="E1857" s="251" t="s">
        <v>11485</v>
      </c>
      <c r="F1857" s="251" t="s">
        <v>9974</v>
      </c>
      <c r="G1857" s="251" t="s">
        <v>412</v>
      </c>
      <c r="H1857" s="251" t="s">
        <v>3429</v>
      </c>
      <c r="I1857" s="257" t="str">
        <f t="shared" si="113"/>
        <v>-00001</v>
      </c>
      <c r="J1857" s="251">
        <v>1</v>
      </c>
      <c r="K1857" s="251">
        <v>1</v>
      </c>
      <c r="M1857" s="251" t="s">
        <v>9958</v>
      </c>
      <c r="N1857" s="251" t="s">
        <v>10306</v>
      </c>
      <c r="O1857" s="251">
        <v>1</v>
      </c>
      <c r="Q1857" s="251" t="s">
        <v>12138</v>
      </c>
      <c r="R1857" s="251" t="s">
        <v>9960</v>
      </c>
      <c r="S1857" s="252" t="s">
        <v>411</v>
      </c>
      <c r="T1857" s="251" t="str">
        <f t="shared" si="114"/>
        <v>I0306159811500K590</v>
      </c>
      <c r="W1857" s="251" t="str">
        <f t="shared" si="115"/>
        <v>I030615981150-0K590</v>
      </c>
    </row>
    <row r="1858" spans="1:23" x14ac:dyDescent="0.3">
      <c r="A1858" s="256" t="str">
        <f t="shared" si="112"/>
        <v>I0306159-811700K520-00011</v>
      </c>
      <c r="B1858" s="251" t="s">
        <v>12139</v>
      </c>
      <c r="C1858" s="251" t="s">
        <v>9954</v>
      </c>
      <c r="D1858" s="251" t="s">
        <v>12131</v>
      </c>
      <c r="E1858" s="251" t="s">
        <v>11485</v>
      </c>
      <c r="F1858" s="251" t="s">
        <v>9976</v>
      </c>
      <c r="G1858" s="251" t="s">
        <v>285</v>
      </c>
      <c r="H1858" s="251" t="s">
        <v>5102</v>
      </c>
      <c r="I1858" s="257" t="str">
        <f t="shared" si="113"/>
        <v>-00011</v>
      </c>
      <c r="J1858" s="251">
        <v>11</v>
      </c>
      <c r="K1858" s="251">
        <v>11</v>
      </c>
      <c r="M1858" s="251" t="s">
        <v>9958</v>
      </c>
      <c r="N1858" s="251" t="s">
        <v>10306</v>
      </c>
      <c r="O1858" s="251">
        <v>11</v>
      </c>
      <c r="Q1858" s="251" t="s">
        <v>12139</v>
      </c>
      <c r="R1858" s="251" t="s">
        <v>9960</v>
      </c>
      <c r="S1858" s="252" t="s">
        <v>284</v>
      </c>
      <c r="T1858" s="251" t="str">
        <f t="shared" si="114"/>
        <v>I0306159811700K520</v>
      </c>
      <c r="W1858" s="251" t="str">
        <f t="shared" si="115"/>
        <v>I030615981170-0K520</v>
      </c>
    </row>
    <row r="1859" spans="1:23" x14ac:dyDescent="0.3">
      <c r="A1859" s="256" t="str">
        <f t="shared" si="112"/>
        <v>I0306159-811700K580-00016</v>
      </c>
      <c r="B1859" s="251" t="s">
        <v>12140</v>
      </c>
      <c r="C1859" s="251" t="s">
        <v>9954</v>
      </c>
      <c r="D1859" s="251" t="s">
        <v>12131</v>
      </c>
      <c r="E1859" s="251" t="s">
        <v>11485</v>
      </c>
      <c r="F1859" s="251" t="s">
        <v>9978</v>
      </c>
      <c r="G1859" s="251" t="s">
        <v>442</v>
      </c>
      <c r="H1859" s="251" t="s">
        <v>5102</v>
      </c>
      <c r="I1859" s="257" t="str">
        <f t="shared" si="113"/>
        <v>-00016</v>
      </c>
      <c r="J1859" s="251">
        <v>16</v>
      </c>
      <c r="K1859" s="251">
        <v>16</v>
      </c>
      <c r="M1859" s="251" t="s">
        <v>9958</v>
      </c>
      <c r="N1859" s="251" t="s">
        <v>10306</v>
      </c>
      <c r="O1859" s="251">
        <v>16</v>
      </c>
      <c r="Q1859" s="251" t="s">
        <v>12140</v>
      </c>
      <c r="R1859" s="251" t="s">
        <v>9960</v>
      </c>
      <c r="S1859" s="252" t="s">
        <v>441</v>
      </c>
      <c r="T1859" s="251" t="str">
        <f t="shared" si="114"/>
        <v>I0306159811700K580</v>
      </c>
      <c r="W1859" s="251" t="str">
        <f t="shared" si="115"/>
        <v>I030615981170-0K580</v>
      </c>
    </row>
    <row r="1860" spans="1:23" x14ac:dyDescent="0.3">
      <c r="A1860" s="256" t="str">
        <f t="shared" si="112"/>
        <v>I0306159-815500K210-00006</v>
      </c>
      <c r="B1860" s="251" t="s">
        <v>12141</v>
      </c>
      <c r="C1860" s="251" t="s">
        <v>9954</v>
      </c>
      <c r="D1860" s="251" t="s">
        <v>12131</v>
      </c>
      <c r="E1860" s="251" t="s">
        <v>11485</v>
      </c>
      <c r="F1860" s="251" t="s">
        <v>9980</v>
      </c>
      <c r="G1860" s="251" t="s">
        <v>654</v>
      </c>
      <c r="H1860" s="251" t="s">
        <v>5202</v>
      </c>
      <c r="I1860" s="257" t="str">
        <f t="shared" si="113"/>
        <v>-00006</v>
      </c>
      <c r="J1860" s="251">
        <v>6</v>
      </c>
      <c r="K1860" s="251">
        <v>6</v>
      </c>
      <c r="M1860" s="251" t="s">
        <v>9958</v>
      </c>
      <c r="N1860" s="251" t="s">
        <v>10306</v>
      </c>
      <c r="O1860" s="251">
        <v>6</v>
      </c>
      <c r="Q1860" s="251" t="s">
        <v>12141</v>
      </c>
      <c r="R1860" s="251" t="s">
        <v>9960</v>
      </c>
      <c r="S1860" s="252" t="s">
        <v>653</v>
      </c>
      <c r="T1860" s="251" t="str">
        <f t="shared" si="114"/>
        <v>I0306159815500K210</v>
      </c>
      <c r="W1860" s="251" t="str">
        <f t="shared" si="115"/>
        <v>I030615981550-0K210</v>
      </c>
    </row>
    <row r="1861" spans="1:23" x14ac:dyDescent="0.3">
      <c r="A1861" s="256" t="str">
        <f t="shared" si="112"/>
        <v>I0306159-815500K240-00008</v>
      </c>
      <c r="B1861" s="251" t="s">
        <v>12142</v>
      </c>
      <c r="C1861" s="251" t="s">
        <v>9954</v>
      </c>
      <c r="D1861" s="251" t="s">
        <v>12131</v>
      </c>
      <c r="E1861" s="251" t="s">
        <v>11485</v>
      </c>
      <c r="F1861" s="251" t="s">
        <v>9982</v>
      </c>
      <c r="G1861" s="251" t="s">
        <v>727</v>
      </c>
      <c r="H1861" s="251" t="s">
        <v>5202</v>
      </c>
      <c r="I1861" s="257" t="str">
        <f t="shared" si="113"/>
        <v>-00008</v>
      </c>
      <c r="J1861" s="251">
        <v>8</v>
      </c>
      <c r="K1861" s="251">
        <v>8</v>
      </c>
      <c r="M1861" s="251" t="s">
        <v>9958</v>
      </c>
      <c r="N1861" s="251" t="s">
        <v>10306</v>
      </c>
      <c r="O1861" s="251">
        <v>8</v>
      </c>
      <c r="Q1861" s="251" t="s">
        <v>12142</v>
      </c>
      <c r="R1861" s="251" t="s">
        <v>9960</v>
      </c>
      <c r="S1861" s="252" t="s">
        <v>726</v>
      </c>
      <c r="T1861" s="251" t="str">
        <f t="shared" si="114"/>
        <v>I0306159815500K240</v>
      </c>
      <c r="W1861" s="251" t="str">
        <f t="shared" si="115"/>
        <v>I030615981550-0K240</v>
      </c>
    </row>
    <row r="1862" spans="1:23" x14ac:dyDescent="0.3">
      <c r="A1862" s="256" t="str">
        <f t="shared" si="112"/>
        <v>I0306159-815510D891-00001</v>
      </c>
      <c r="B1862" s="251" t="s">
        <v>12143</v>
      </c>
      <c r="C1862" s="251" t="s">
        <v>9954</v>
      </c>
      <c r="D1862" s="251" t="s">
        <v>12131</v>
      </c>
      <c r="E1862" s="251" t="s">
        <v>11485</v>
      </c>
      <c r="F1862" s="251" t="s">
        <v>9984</v>
      </c>
      <c r="G1862" s="251" t="s">
        <v>3522</v>
      </c>
      <c r="H1862" s="251" t="s">
        <v>3436</v>
      </c>
      <c r="I1862" s="257" t="str">
        <f t="shared" si="113"/>
        <v>-00001</v>
      </c>
      <c r="J1862" s="251">
        <v>1</v>
      </c>
      <c r="K1862" s="251">
        <v>1</v>
      </c>
      <c r="M1862" s="251" t="s">
        <v>9993</v>
      </c>
      <c r="N1862" s="251" t="s">
        <v>10306</v>
      </c>
      <c r="O1862" s="251">
        <v>1</v>
      </c>
      <c r="Q1862" s="251" t="s">
        <v>12143</v>
      </c>
      <c r="R1862" s="251" t="s">
        <v>9960</v>
      </c>
      <c r="S1862" s="252" t="s">
        <v>3521</v>
      </c>
      <c r="T1862" s="251" t="str">
        <f t="shared" si="114"/>
        <v>I0306159815510D891</v>
      </c>
      <c r="W1862" s="251" t="str">
        <f t="shared" si="115"/>
        <v>I030615981551-0D891</v>
      </c>
    </row>
    <row r="1863" spans="1:23" x14ac:dyDescent="0.3">
      <c r="A1863" s="256" t="str">
        <f t="shared" ref="A1863:A1926" si="116">D1863&amp;$A$6&amp;S1863&amp;I1863</f>
        <v>I0306159-815510K240-00008</v>
      </c>
      <c r="B1863" s="251" t="s">
        <v>12144</v>
      </c>
      <c r="C1863" s="251" t="s">
        <v>9954</v>
      </c>
      <c r="D1863" s="251" t="s">
        <v>12131</v>
      </c>
      <c r="E1863" s="251" t="s">
        <v>11485</v>
      </c>
      <c r="F1863" s="251" t="s">
        <v>9986</v>
      </c>
      <c r="G1863" s="251" t="s">
        <v>740</v>
      </c>
      <c r="H1863" s="251" t="s">
        <v>3436</v>
      </c>
      <c r="I1863" s="257" t="str">
        <f t="shared" ref="I1863:I1926" si="117">+IF(AND(O1863&lt;10),$B$2&amp;O1863,IF(AND(O1863&gt;9,O1863&lt;=99),$B$3&amp;O1863,IF(AND(O1863&gt;99,L90739&lt;1000),$B$4&amp;O1863,IF(AND(O1863&gt;999),$B$5&amp;7))))</f>
        <v>-00008</v>
      </c>
      <c r="J1863" s="251">
        <v>8</v>
      </c>
      <c r="K1863" s="251">
        <v>8</v>
      </c>
      <c r="M1863" s="251" t="s">
        <v>9958</v>
      </c>
      <c r="N1863" s="251" t="s">
        <v>10306</v>
      </c>
      <c r="O1863" s="251">
        <v>8</v>
      </c>
      <c r="Q1863" s="251" t="s">
        <v>12144</v>
      </c>
      <c r="R1863" s="251" t="s">
        <v>9960</v>
      </c>
      <c r="S1863" s="252" t="s">
        <v>9</v>
      </c>
      <c r="T1863" s="251" t="str">
        <f t="shared" si="114"/>
        <v>I0306159815510K240</v>
      </c>
      <c r="W1863" s="251" t="str">
        <f t="shared" si="115"/>
        <v>I030615981551-0K240</v>
      </c>
    </row>
    <row r="1864" spans="1:23" x14ac:dyDescent="0.3">
      <c r="A1864" s="256" t="str">
        <f t="shared" si="116"/>
        <v>I0306159-815600K210-00009</v>
      </c>
      <c r="B1864" s="251" t="s">
        <v>12145</v>
      </c>
      <c r="C1864" s="251" t="s">
        <v>9954</v>
      </c>
      <c r="D1864" s="251" t="s">
        <v>12131</v>
      </c>
      <c r="E1864" s="251" t="s">
        <v>11485</v>
      </c>
      <c r="F1864" s="251" t="s">
        <v>9988</v>
      </c>
      <c r="G1864" s="251" t="s">
        <v>670</v>
      </c>
      <c r="H1864" s="251" t="s">
        <v>5204</v>
      </c>
      <c r="I1864" s="257" t="str">
        <f t="shared" si="117"/>
        <v>-00009</v>
      </c>
      <c r="J1864" s="251">
        <v>9</v>
      </c>
      <c r="K1864" s="251">
        <v>9</v>
      </c>
      <c r="M1864" s="251" t="s">
        <v>9958</v>
      </c>
      <c r="N1864" s="251" t="s">
        <v>10306</v>
      </c>
      <c r="O1864" s="251">
        <v>9</v>
      </c>
      <c r="Q1864" s="251" t="s">
        <v>12145</v>
      </c>
      <c r="R1864" s="251" t="s">
        <v>9960</v>
      </c>
      <c r="S1864" s="252" t="s">
        <v>13</v>
      </c>
      <c r="T1864" s="251" t="str">
        <f t="shared" ref="T1864:T1927" si="118">+D1864&amp;S1864</f>
        <v>I0306159815600K210</v>
      </c>
      <c r="W1864" s="251" t="str">
        <f t="shared" ref="W1864:W1927" si="119">D1864&amp;G1864</f>
        <v>I030615981560-0K210</v>
      </c>
    </row>
    <row r="1865" spans="1:23" x14ac:dyDescent="0.3">
      <c r="A1865" s="256" t="str">
        <f t="shared" si="116"/>
        <v>I0306159-815600K240-00007</v>
      </c>
      <c r="B1865" s="251" t="s">
        <v>12146</v>
      </c>
      <c r="C1865" s="251" t="s">
        <v>9954</v>
      </c>
      <c r="D1865" s="251" t="s">
        <v>12131</v>
      </c>
      <c r="E1865" s="251" t="s">
        <v>11485</v>
      </c>
      <c r="F1865" s="251" t="s">
        <v>9990</v>
      </c>
      <c r="G1865" s="251" t="s">
        <v>744</v>
      </c>
      <c r="H1865" s="251" t="s">
        <v>5204</v>
      </c>
      <c r="I1865" s="257" t="str">
        <f t="shared" si="117"/>
        <v>-00007</v>
      </c>
      <c r="J1865" s="251">
        <v>7</v>
      </c>
      <c r="K1865" s="251">
        <v>7</v>
      </c>
      <c r="M1865" s="251" t="s">
        <v>9958</v>
      </c>
      <c r="N1865" s="251" t="s">
        <v>10306</v>
      </c>
      <c r="O1865" s="251">
        <v>7</v>
      </c>
      <c r="Q1865" s="251" t="s">
        <v>12146</v>
      </c>
      <c r="R1865" s="251" t="s">
        <v>9960</v>
      </c>
      <c r="S1865" s="252" t="s">
        <v>743</v>
      </c>
      <c r="T1865" s="251" t="str">
        <f t="shared" si="118"/>
        <v>I0306159815600K240</v>
      </c>
      <c r="W1865" s="251" t="str">
        <f t="shared" si="119"/>
        <v>I030615981560-0K240</v>
      </c>
    </row>
    <row r="1866" spans="1:23" x14ac:dyDescent="0.3">
      <c r="A1866" s="256" t="str">
        <f t="shared" si="116"/>
        <v>I0306159-815600K590-00003</v>
      </c>
      <c r="B1866" s="251" t="s">
        <v>12147</v>
      </c>
      <c r="C1866" s="251" t="s">
        <v>9954</v>
      </c>
      <c r="D1866" s="251" t="s">
        <v>12131</v>
      </c>
      <c r="E1866" s="251" t="s">
        <v>11485</v>
      </c>
      <c r="F1866" s="251" t="s">
        <v>9992</v>
      </c>
      <c r="G1866" s="251" t="s">
        <v>3386</v>
      </c>
      <c r="H1866" s="251" t="s">
        <v>5204</v>
      </c>
      <c r="I1866" s="257" t="str">
        <f t="shared" si="117"/>
        <v>-00003</v>
      </c>
      <c r="J1866" s="251">
        <v>3</v>
      </c>
      <c r="K1866" s="251">
        <v>3</v>
      </c>
      <c r="M1866" s="251" t="s">
        <v>9958</v>
      </c>
      <c r="N1866" s="251" t="s">
        <v>10306</v>
      </c>
      <c r="O1866" s="251">
        <v>3</v>
      </c>
      <c r="Q1866" s="251" t="s">
        <v>12147</v>
      </c>
      <c r="R1866" s="251" t="s">
        <v>9960</v>
      </c>
      <c r="S1866" s="252" t="s">
        <v>3370</v>
      </c>
      <c r="T1866" s="251" t="str">
        <f t="shared" si="118"/>
        <v>I0306159815600K590</v>
      </c>
      <c r="W1866" s="251" t="str">
        <f t="shared" si="119"/>
        <v>I030615981560-0K590</v>
      </c>
    </row>
    <row r="1867" spans="1:23" x14ac:dyDescent="0.3">
      <c r="A1867" s="256" t="str">
        <f t="shared" si="116"/>
        <v>I0306159-815610D891-00001</v>
      </c>
      <c r="B1867" s="251" t="s">
        <v>12148</v>
      </c>
      <c r="C1867" s="251" t="s">
        <v>9954</v>
      </c>
      <c r="D1867" s="251" t="s">
        <v>12131</v>
      </c>
      <c r="E1867" s="251" t="s">
        <v>11485</v>
      </c>
      <c r="F1867" s="251" t="s">
        <v>9995</v>
      </c>
      <c r="G1867" s="251" t="s">
        <v>3402</v>
      </c>
      <c r="H1867" s="251" t="s">
        <v>3443</v>
      </c>
      <c r="I1867" s="257" t="str">
        <f t="shared" si="117"/>
        <v>-00001</v>
      </c>
      <c r="J1867" s="251">
        <v>1</v>
      </c>
      <c r="K1867" s="251">
        <v>1</v>
      </c>
      <c r="M1867" s="251" t="s">
        <v>9958</v>
      </c>
      <c r="N1867" s="251" t="s">
        <v>10306</v>
      </c>
      <c r="O1867" s="251">
        <v>1</v>
      </c>
      <c r="Q1867" s="251" t="s">
        <v>12148</v>
      </c>
      <c r="R1867" s="251" t="s">
        <v>9960</v>
      </c>
      <c r="S1867" s="252" t="s">
        <v>3401</v>
      </c>
      <c r="T1867" s="251" t="str">
        <f t="shared" si="118"/>
        <v>I0306159815610D891</v>
      </c>
      <c r="W1867" s="251" t="str">
        <f t="shared" si="119"/>
        <v>I030615981561-0D891</v>
      </c>
    </row>
    <row r="1868" spans="1:23" x14ac:dyDescent="0.3">
      <c r="A1868" s="256" t="str">
        <f t="shared" si="116"/>
        <v>I0306159-815610K240-00004</v>
      </c>
      <c r="B1868" s="251" t="s">
        <v>12149</v>
      </c>
      <c r="C1868" s="251" t="s">
        <v>9954</v>
      </c>
      <c r="D1868" s="251" t="s">
        <v>12131</v>
      </c>
      <c r="E1868" s="251" t="s">
        <v>11485</v>
      </c>
      <c r="F1868" s="251" t="s">
        <v>9997</v>
      </c>
      <c r="G1868" s="251" t="s">
        <v>753</v>
      </c>
      <c r="H1868" s="251" t="s">
        <v>3443</v>
      </c>
      <c r="I1868" s="257" t="str">
        <f t="shared" si="117"/>
        <v>-00004</v>
      </c>
      <c r="J1868" s="251">
        <v>4</v>
      </c>
      <c r="K1868" s="251">
        <v>4</v>
      </c>
      <c r="M1868" s="251" t="s">
        <v>9958</v>
      </c>
      <c r="N1868" s="251" t="s">
        <v>10306</v>
      </c>
      <c r="O1868" s="251">
        <v>4</v>
      </c>
      <c r="Q1868" s="251" t="s">
        <v>12149</v>
      </c>
      <c r="R1868" s="251" t="s">
        <v>9960</v>
      </c>
      <c r="S1868" s="252" t="s">
        <v>10</v>
      </c>
      <c r="T1868" s="251" t="str">
        <f t="shared" si="118"/>
        <v>I0306159815610K240</v>
      </c>
      <c r="W1868" s="251" t="str">
        <f t="shared" si="119"/>
        <v>I030615981561-0K240</v>
      </c>
    </row>
    <row r="1869" spans="1:23" x14ac:dyDescent="0.3">
      <c r="A1869" s="256" t="str">
        <f t="shared" si="116"/>
        <v>I0306159-815800K050-00004</v>
      </c>
      <c r="B1869" s="251" t="s">
        <v>12150</v>
      </c>
      <c r="C1869" s="251" t="s">
        <v>9954</v>
      </c>
      <c r="D1869" s="251" t="s">
        <v>12131</v>
      </c>
      <c r="E1869" s="251" t="s">
        <v>11485</v>
      </c>
      <c r="F1869" s="251" t="s">
        <v>10000</v>
      </c>
      <c r="G1869" s="251" t="s">
        <v>756</v>
      </c>
      <c r="H1869" s="251" t="s">
        <v>758</v>
      </c>
      <c r="I1869" s="257" t="str">
        <f t="shared" si="117"/>
        <v>-00004</v>
      </c>
      <c r="J1869" s="251">
        <v>4</v>
      </c>
      <c r="K1869" s="251">
        <v>4</v>
      </c>
      <c r="M1869" s="251" t="s">
        <v>9958</v>
      </c>
      <c r="N1869" s="251" t="s">
        <v>10306</v>
      </c>
      <c r="O1869" s="251">
        <v>4</v>
      </c>
      <c r="Q1869" s="251" t="s">
        <v>12150</v>
      </c>
      <c r="R1869" s="251" t="s">
        <v>9960</v>
      </c>
      <c r="S1869" s="252" t="s">
        <v>6</v>
      </c>
      <c r="T1869" s="251" t="str">
        <f t="shared" si="118"/>
        <v>I0306159815800K050</v>
      </c>
      <c r="W1869" s="251" t="str">
        <f t="shared" si="119"/>
        <v>I030615981580-0K050</v>
      </c>
    </row>
    <row r="1870" spans="1:23" x14ac:dyDescent="0.3">
      <c r="A1870" s="256" t="str">
        <f t="shared" si="116"/>
        <v>I0306159-815800K260-00001</v>
      </c>
      <c r="B1870" s="251" t="s">
        <v>12151</v>
      </c>
      <c r="C1870" s="251" t="s">
        <v>9954</v>
      </c>
      <c r="D1870" s="251" t="s">
        <v>12131</v>
      </c>
      <c r="E1870" s="251" t="s">
        <v>11485</v>
      </c>
      <c r="F1870" s="251" t="s">
        <v>10002</v>
      </c>
      <c r="G1870" s="251" t="s">
        <v>3387</v>
      </c>
      <c r="H1870" s="251" t="s">
        <v>758</v>
      </c>
      <c r="I1870" s="257" t="str">
        <f t="shared" si="117"/>
        <v>-00001</v>
      </c>
      <c r="J1870" s="251">
        <v>1</v>
      </c>
      <c r="K1870" s="251">
        <v>1</v>
      </c>
      <c r="M1870" s="251" t="s">
        <v>9993</v>
      </c>
      <c r="N1870" s="251" t="s">
        <v>10306</v>
      </c>
      <c r="O1870" s="251">
        <v>1</v>
      </c>
      <c r="Q1870" s="251" t="s">
        <v>12151</v>
      </c>
      <c r="R1870" s="251" t="s">
        <v>9960</v>
      </c>
      <c r="S1870" s="252" t="s">
        <v>3374</v>
      </c>
      <c r="T1870" s="251" t="str">
        <f t="shared" si="118"/>
        <v>I0306159815800K260</v>
      </c>
      <c r="W1870" s="251" t="str">
        <f t="shared" si="119"/>
        <v>I030615981580-0K260</v>
      </c>
    </row>
    <row r="1871" spans="1:23" x14ac:dyDescent="0.3">
      <c r="A1871" s="256" t="str">
        <f t="shared" si="116"/>
        <v>I0306159-815810K050-00002</v>
      </c>
      <c r="B1871" s="251" t="s">
        <v>12152</v>
      </c>
      <c r="C1871" s="251" t="s">
        <v>9954</v>
      </c>
      <c r="D1871" s="251" t="s">
        <v>12131</v>
      </c>
      <c r="E1871" s="251" t="s">
        <v>11485</v>
      </c>
      <c r="F1871" s="251" t="s">
        <v>10005</v>
      </c>
      <c r="G1871" s="251" t="s">
        <v>763</v>
      </c>
      <c r="H1871" s="251" t="s">
        <v>5218</v>
      </c>
      <c r="I1871" s="257" t="str">
        <f t="shared" si="117"/>
        <v>-00002</v>
      </c>
      <c r="J1871" s="251">
        <v>2</v>
      </c>
      <c r="K1871" s="251">
        <v>2</v>
      </c>
      <c r="M1871" s="251" t="s">
        <v>9958</v>
      </c>
      <c r="N1871" s="251" t="s">
        <v>10306</v>
      </c>
      <c r="O1871" s="251">
        <v>2</v>
      </c>
      <c r="Q1871" s="251" t="s">
        <v>12152</v>
      </c>
      <c r="R1871" s="251" t="s">
        <v>9960</v>
      </c>
      <c r="S1871" s="252" t="s">
        <v>762</v>
      </c>
      <c r="T1871" s="251" t="str">
        <f t="shared" si="118"/>
        <v>I0306159815810K050</v>
      </c>
      <c r="W1871" s="251" t="str">
        <f t="shared" si="119"/>
        <v>I030615981581-0K050</v>
      </c>
    </row>
    <row r="1872" spans="1:23" x14ac:dyDescent="0.3">
      <c r="A1872" s="256" t="str">
        <f t="shared" si="116"/>
        <v>I0306159-815810K260-00001</v>
      </c>
      <c r="B1872" s="251" t="s">
        <v>12153</v>
      </c>
      <c r="C1872" s="251" t="s">
        <v>9954</v>
      </c>
      <c r="D1872" s="251" t="s">
        <v>12131</v>
      </c>
      <c r="E1872" s="251" t="s">
        <v>11485</v>
      </c>
      <c r="F1872" s="251" t="s">
        <v>10009</v>
      </c>
      <c r="G1872" s="251" t="s">
        <v>3405</v>
      </c>
      <c r="H1872" s="251" t="s">
        <v>11338</v>
      </c>
      <c r="I1872" s="257" t="str">
        <f t="shared" si="117"/>
        <v>-00001</v>
      </c>
      <c r="J1872" s="251">
        <v>1</v>
      </c>
      <c r="K1872" s="251">
        <v>1</v>
      </c>
      <c r="M1872" s="251" t="s">
        <v>10003</v>
      </c>
      <c r="N1872" s="251" t="s">
        <v>10306</v>
      </c>
      <c r="O1872" s="251">
        <v>1</v>
      </c>
      <c r="Q1872" s="251" t="s">
        <v>12153</v>
      </c>
      <c r="R1872" s="251" t="s">
        <v>9960</v>
      </c>
      <c r="S1872" s="252" t="s">
        <v>3404</v>
      </c>
      <c r="T1872" s="251" t="str">
        <f t="shared" si="118"/>
        <v>I0306159815810K260</v>
      </c>
      <c r="W1872" s="251" t="str">
        <f t="shared" si="119"/>
        <v>I030615981581-0K260</v>
      </c>
    </row>
    <row r="1873" spans="1:23" x14ac:dyDescent="0.3">
      <c r="A1873" s="256" t="str">
        <f t="shared" si="116"/>
        <v>I0306159-815900K050-00003</v>
      </c>
      <c r="B1873" s="251" t="s">
        <v>12154</v>
      </c>
      <c r="C1873" s="251" t="s">
        <v>9954</v>
      </c>
      <c r="D1873" s="251" t="s">
        <v>12131</v>
      </c>
      <c r="E1873" s="251" t="s">
        <v>11485</v>
      </c>
      <c r="F1873" s="251" t="s">
        <v>10012</v>
      </c>
      <c r="G1873" s="251" t="s">
        <v>767</v>
      </c>
      <c r="H1873" s="251" t="s">
        <v>770</v>
      </c>
      <c r="I1873" s="257" t="str">
        <f t="shared" si="117"/>
        <v>-00003</v>
      </c>
      <c r="J1873" s="251">
        <v>3</v>
      </c>
      <c r="K1873" s="251">
        <v>3</v>
      </c>
      <c r="M1873" s="251" t="s">
        <v>9958</v>
      </c>
      <c r="N1873" s="251" t="s">
        <v>10306</v>
      </c>
      <c r="O1873" s="251">
        <v>3</v>
      </c>
      <c r="Q1873" s="251" t="s">
        <v>12154</v>
      </c>
      <c r="R1873" s="251" t="s">
        <v>9960</v>
      </c>
      <c r="S1873" s="252" t="s">
        <v>766</v>
      </c>
      <c r="T1873" s="251" t="str">
        <f t="shared" si="118"/>
        <v>I0306159815900K050</v>
      </c>
      <c r="W1873" s="251" t="str">
        <f t="shared" si="119"/>
        <v>I030615981590-0K050</v>
      </c>
    </row>
    <row r="1874" spans="1:23" x14ac:dyDescent="0.3">
      <c r="A1874" s="256" t="str">
        <f t="shared" si="116"/>
        <v>I0306159-815900K260-00001</v>
      </c>
      <c r="B1874" s="251" t="s">
        <v>12155</v>
      </c>
      <c r="C1874" s="251" t="s">
        <v>9954</v>
      </c>
      <c r="D1874" s="251" t="s">
        <v>12131</v>
      </c>
      <c r="E1874" s="251" t="s">
        <v>11485</v>
      </c>
      <c r="F1874" s="251" t="s">
        <v>10188</v>
      </c>
      <c r="G1874" s="251" t="s">
        <v>3388</v>
      </c>
      <c r="H1874" s="251" t="s">
        <v>770</v>
      </c>
      <c r="I1874" s="257" t="str">
        <f t="shared" si="117"/>
        <v>-00001</v>
      </c>
      <c r="J1874" s="251">
        <v>1</v>
      </c>
      <c r="K1874" s="251">
        <v>1</v>
      </c>
      <c r="M1874" s="251" t="s">
        <v>9993</v>
      </c>
      <c r="N1874" s="251" t="s">
        <v>10306</v>
      </c>
      <c r="O1874" s="251">
        <v>1</v>
      </c>
      <c r="Q1874" s="251" t="s">
        <v>12155</v>
      </c>
      <c r="R1874" s="251" t="s">
        <v>9960</v>
      </c>
      <c r="S1874" s="252" t="s">
        <v>3377</v>
      </c>
      <c r="T1874" s="251" t="str">
        <f t="shared" si="118"/>
        <v>I0306159815900K260</v>
      </c>
      <c r="W1874" s="251" t="str">
        <f t="shared" si="119"/>
        <v>I030615981590-0K260</v>
      </c>
    </row>
    <row r="1875" spans="1:23" x14ac:dyDescent="0.3">
      <c r="A1875" s="256" t="str">
        <f t="shared" si="116"/>
        <v>I0306159-815910K050-00007</v>
      </c>
      <c r="B1875" s="251" t="s">
        <v>12156</v>
      </c>
      <c r="C1875" s="251" t="s">
        <v>9954</v>
      </c>
      <c r="D1875" s="251" t="s">
        <v>12131</v>
      </c>
      <c r="E1875" s="251" t="s">
        <v>11485</v>
      </c>
      <c r="F1875" s="251" t="s">
        <v>10190</v>
      </c>
      <c r="G1875" s="251" t="s">
        <v>777</v>
      </c>
      <c r="H1875" s="251" t="s">
        <v>5219</v>
      </c>
      <c r="I1875" s="257" t="str">
        <f t="shared" si="117"/>
        <v>-00007</v>
      </c>
      <c r="J1875" s="251">
        <v>7</v>
      </c>
      <c r="K1875" s="251">
        <v>7</v>
      </c>
      <c r="M1875" s="251" t="s">
        <v>9958</v>
      </c>
      <c r="N1875" s="251" t="s">
        <v>10306</v>
      </c>
      <c r="O1875" s="251">
        <v>7</v>
      </c>
      <c r="Q1875" s="251" t="s">
        <v>12156</v>
      </c>
      <c r="R1875" s="251" t="s">
        <v>9960</v>
      </c>
      <c r="S1875" s="252" t="s">
        <v>776</v>
      </c>
      <c r="T1875" s="251" t="str">
        <f t="shared" si="118"/>
        <v>I0306159815910K050</v>
      </c>
      <c r="W1875" s="251" t="str">
        <f t="shared" si="119"/>
        <v>I030615981591-0K050</v>
      </c>
    </row>
    <row r="1876" spans="1:23" x14ac:dyDescent="0.3">
      <c r="A1876" s="256" t="str">
        <f t="shared" si="116"/>
        <v>I0306159-9006981090-00001</v>
      </c>
      <c r="B1876" s="251" t="s">
        <v>12157</v>
      </c>
      <c r="C1876" s="251" t="s">
        <v>9954</v>
      </c>
      <c r="D1876" s="251" t="s">
        <v>12131</v>
      </c>
      <c r="E1876" s="251" t="s">
        <v>11485</v>
      </c>
      <c r="F1876" s="251" t="s">
        <v>10192</v>
      </c>
      <c r="G1876" s="251" t="s">
        <v>957</v>
      </c>
      <c r="H1876" s="251" t="s">
        <v>12158</v>
      </c>
      <c r="I1876" s="257" t="str">
        <f t="shared" si="117"/>
        <v>-00001</v>
      </c>
      <c r="J1876" s="251">
        <v>1</v>
      </c>
      <c r="K1876" s="251">
        <v>1</v>
      </c>
      <c r="M1876" s="251" t="s">
        <v>10007</v>
      </c>
      <c r="N1876" s="251" t="s">
        <v>10306</v>
      </c>
      <c r="O1876" s="251">
        <v>1</v>
      </c>
      <c r="Q1876" s="251" t="s">
        <v>12157</v>
      </c>
      <c r="R1876" s="251" t="s">
        <v>9960</v>
      </c>
      <c r="S1876" s="252">
        <v>9006981090</v>
      </c>
      <c r="T1876" s="251" t="str">
        <f t="shared" si="118"/>
        <v>I03061599006981090</v>
      </c>
      <c r="W1876" s="251" t="str">
        <f t="shared" si="119"/>
        <v>I030615990069-81090</v>
      </c>
    </row>
    <row r="1877" spans="1:23" x14ac:dyDescent="0.3">
      <c r="A1877" s="256" t="str">
        <f t="shared" si="116"/>
        <v>I0306159-9008081116-00002</v>
      </c>
      <c r="B1877" s="251" t="s">
        <v>12159</v>
      </c>
      <c r="C1877" s="251" t="s">
        <v>9954</v>
      </c>
      <c r="D1877" s="251" t="s">
        <v>12131</v>
      </c>
      <c r="E1877" s="251" t="s">
        <v>11485</v>
      </c>
      <c r="F1877" s="251" t="s">
        <v>10194</v>
      </c>
      <c r="G1877" s="251" t="s">
        <v>934</v>
      </c>
      <c r="H1877" s="251" t="s">
        <v>3393</v>
      </c>
      <c r="I1877" s="257" t="str">
        <f t="shared" si="117"/>
        <v>-00002</v>
      </c>
      <c r="J1877" s="251">
        <v>2</v>
      </c>
      <c r="K1877" s="251">
        <v>2</v>
      </c>
      <c r="M1877" s="251" t="s">
        <v>10007</v>
      </c>
      <c r="N1877" s="251" t="s">
        <v>10306</v>
      </c>
      <c r="O1877" s="251">
        <v>2</v>
      </c>
      <c r="Q1877" s="251" t="s">
        <v>12159</v>
      </c>
      <c r="R1877" s="251" t="s">
        <v>9960</v>
      </c>
      <c r="S1877" s="252">
        <v>9008081116</v>
      </c>
      <c r="T1877" s="251" t="str">
        <f t="shared" si="118"/>
        <v>I03061599008081116</v>
      </c>
      <c r="W1877" s="251" t="str">
        <f t="shared" si="119"/>
        <v>I030615990080-81116</v>
      </c>
    </row>
    <row r="1878" spans="1:23" x14ac:dyDescent="0.3">
      <c r="A1878" s="256" t="str">
        <f t="shared" si="116"/>
        <v>I0306159-9098113087-00006</v>
      </c>
      <c r="B1878" s="251" t="s">
        <v>12160</v>
      </c>
      <c r="C1878" s="251" t="s">
        <v>9954</v>
      </c>
      <c r="D1878" s="251" t="s">
        <v>12131</v>
      </c>
      <c r="E1878" s="251" t="s">
        <v>11485</v>
      </c>
      <c r="F1878" s="251" t="s">
        <v>10196</v>
      </c>
      <c r="G1878" s="251" t="s">
        <v>939</v>
      </c>
      <c r="H1878" s="251" t="s">
        <v>3393</v>
      </c>
      <c r="I1878" s="257" t="str">
        <f t="shared" si="117"/>
        <v>-00006</v>
      </c>
      <c r="J1878" s="251">
        <v>6</v>
      </c>
      <c r="K1878" s="251">
        <v>6</v>
      </c>
      <c r="M1878" s="251" t="s">
        <v>10003</v>
      </c>
      <c r="N1878" s="251" t="s">
        <v>10306</v>
      </c>
      <c r="O1878" s="251">
        <v>6</v>
      </c>
      <c r="Q1878" s="251" t="s">
        <v>12160</v>
      </c>
      <c r="R1878" s="251" t="s">
        <v>9960</v>
      </c>
      <c r="S1878" s="252">
        <v>9098113087</v>
      </c>
      <c r="T1878" s="251" t="str">
        <f t="shared" si="118"/>
        <v>I03061599098113087</v>
      </c>
      <c r="W1878" s="251" t="str">
        <f t="shared" si="119"/>
        <v>I030615990981-13087</v>
      </c>
    </row>
    <row r="1879" spans="1:23" x14ac:dyDescent="0.3">
      <c r="A1879" s="256" t="str">
        <f t="shared" si="116"/>
        <v>I0306159-9098122003-00015</v>
      </c>
      <c r="B1879" s="251" t="s">
        <v>12161</v>
      </c>
      <c r="C1879" s="251" t="s">
        <v>9954</v>
      </c>
      <c r="D1879" s="251" t="s">
        <v>12131</v>
      </c>
      <c r="E1879" s="251" t="s">
        <v>11485</v>
      </c>
      <c r="F1879" s="251" t="s">
        <v>10198</v>
      </c>
      <c r="G1879" s="251" t="s">
        <v>926</v>
      </c>
      <c r="H1879" s="251" t="s">
        <v>1564</v>
      </c>
      <c r="I1879" s="257" t="str">
        <f t="shared" si="117"/>
        <v>-00015</v>
      </c>
      <c r="J1879" s="251">
        <v>15</v>
      </c>
      <c r="K1879" s="251">
        <v>15</v>
      </c>
      <c r="M1879" s="251" t="s">
        <v>10003</v>
      </c>
      <c r="N1879" s="251" t="s">
        <v>10306</v>
      </c>
      <c r="O1879" s="251">
        <v>15</v>
      </c>
      <c r="Q1879" s="251" t="s">
        <v>12161</v>
      </c>
      <c r="R1879" s="251" t="s">
        <v>9960</v>
      </c>
      <c r="S1879" s="252">
        <v>9098122003</v>
      </c>
      <c r="T1879" s="251" t="str">
        <f t="shared" si="118"/>
        <v>I03061599098122003</v>
      </c>
      <c r="W1879" s="251" t="str">
        <f t="shared" si="119"/>
        <v>I030615990981-22003</v>
      </c>
    </row>
    <row r="1880" spans="1:23" x14ac:dyDescent="0.3">
      <c r="A1880" s="256" t="str">
        <f t="shared" si="116"/>
        <v>I0306159-9913212050-00385</v>
      </c>
      <c r="B1880" s="251" t="s">
        <v>12162</v>
      </c>
      <c r="C1880" s="251" t="s">
        <v>9954</v>
      </c>
      <c r="D1880" s="251" t="s">
        <v>12131</v>
      </c>
      <c r="E1880" s="251" t="s">
        <v>11485</v>
      </c>
      <c r="F1880" s="251" t="s">
        <v>10200</v>
      </c>
      <c r="G1880" s="251" t="s">
        <v>946</v>
      </c>
      <c r="H1880" s="251" t="s">
        <v>10010</v>
      </c>
      <c r="I1880" s="257" t="str">
        <f t="shared" si="117"/>
        <v>-00385</v>
      </c>
      <c r="J1880" s="251">
        <v>385</v>
      </c>
      <c r="K1880" s="251">
        <v>385</v>
      </c>
      <c r="M1880" s="251" t="s">
        <v>10007</v>
      </c>
      <c r="N1880" s="251" t="s">
        <v>10306</v>
      </c>
      <c r="O1880" s="251">
        <v>385</v>
      </c>
      <c r="Q1880" s="251" t="s">
        <v>12162</v>
      </c>
      <c r="R1880" s="251" t="s">
        <v>9960</v>
      </c>
      <c r="S1880" s="252">
        <v>9913212050</v>
      </c>
      <c r="T1880" s="251" t="str">
        <f t="shared" si="118"/>
        <v>I03061599913212050</v>
      </c>
      <c r="W1880" s="251" t="str">
        <f t="shared" si="119"/>
        <v>I030615999132-12050</v>
      </c>
    </row>
    <row r="1881" spans="1:23" x14ac:dyDescent="0.3">
      <c r="A1881" s="256" t="str">
        <f t="shared" si="116"/>
        <v>I0306159-9913221210-00090</v>
      </c>
      <c r="B1881" s="251" t="s">
        <v>12163</v>
      </c>
      <c r="C1881" s="251" t="s">
        <v>9954</v>
      </c>
      <c r="D1881" s="251" t="s">
        <v>12131</v>
      </c>
      <c r="E1881" s="251" t="s">
        <v>11485</v>
      </c>
      <c r="F1881" s="251" t="s">
        <v>10202</v>
      </c>
      <c r="G1881" s="251" t="s">
        <v>916</v>
      </c>
      <c r="H1881" s="251" t="s">
        <v>10013</v>
      </c>
      <c r="I1881" s="257" t="str">
        <f t="shared" si="117"/>
        <v>-00090</v>
      </c>
      <c r="J1881" s="251">
        <v>90</v>
      </c>
      <c r="K1881" s="251">
        <v>90</v>
      </c>
      <c r="M1881" s="251" t="s">
        <v>10007</v>
      </c>
      <c r="N1881" s="251" t="s">
        <v>10306</v>
      </c>
      <c r="O1881" s="251">
        <v>90</v>
      </c>
      <c r="Q1881" s="251" t="s">
        <v>12163</v>
      </c>
      <c r="R1881" s="251" t="s">
        <v>9960</v>
      </c>
      <c r="S1881" s="252">
        <v>9913221210</v>
      </c>
      <c r="T1881" s="251" t="str">
        <f t="shared" si="118"/>
        <v>I03061599913221210</v>
      </c>
      <c r="W1881" s="251" t="str">
        <f t="shared" si="119"/>
        <v>I030615999132-21210</v>
      </c>
    </row>
    <row r="1882" spans="1:23" x14ac:dyDescent="0.3">
      <c r="A1882" s="256" t="str">
        <f t="shared" si="116"/>
        <v>I0306160-811300K591-00001</v>
      </c>
      <c r="B1882" s="251" t="s">
        <v>12164</v>
      </c>
      <c r="C1882" s="251" t="s">
        <v>9954</v>
      </c>
      <c r="D1882" s="251" t="s">
        <v>12165</v>
      </c>
      <c r="E1882" s="251" t="s">
        <v>11485</v>
      </c>
      <c r="F1882" s="251" t="s">
        <v>9957</v>
      </c>
      <c r="G1882" s="251" t="s">
        <v>408</v>
      </c>
      <c r="H1882" s="251" t="s">
        <v>5101</v>
      </c>
      <c r="I1882" s="257" t="str">
        <f t="shared" si="117"/>
        <v>-00001</v>
      </c>
      <c r="J1882" s="251">
        <v>1</v>
      </c>
      <c r="K1882" s="251">
        <v>1</v>
      </c>
      <c r="M1882" s="251" t="s">
        <v>9958</v>
      </c>
      <c r="N1882" s="251" t="s">
        <v>10470</v>
      </c>
      <c r="O1882" s="251">
        <v>1</v>
      </c>
      <c r="Q1882" s="251" t="s">
        <v>12164</v>
      </c>
      <c r="R1882" s="251" t="s">
        <v>10017</v>
      </c>
      <c r="S1882" s="252" t="s">
        <v>407</v>
      </c>
      <c r="T1882" s="251" t="str">
        <f t="shared" si="118"/>
        <v>I0306160811300K591</v>
      </c>
      <c r="W1882" s="251" t="str">
        <f t="shared" si="119"/>
        <v>I030616081130-0K591</v>
      </c>
    </row>
    <row r="1883" spans="1:23" x14ac:dyDescent="0.3">
      <c r="A1883" s="256" t="str">
        <f t="shared" si="116"/>
        <v>I0306160-811500K591-00001</v>
      </c>
      <c r="B1883" s="251" t="s">
        <v>12166</v>
      </c>
      <c r="C1883" s="251" t="s">
        <v>9954</v>
      </c>
      <c r="D1883" s="251" t="s">
        <v>12165</v>
      </c>
      <c r="E1883" s="251" t="s">
        <v>11485</v>
      </c>
      <c r="F1883" s="251" t="s">
        <v>9962</v>
      </c>
      <c r="G1883" s="251" t="s">
        <v>417</v>
      </c>
      <c r="H1883" s="251" t="s">
        <v>3429</v>
      </c>
      <c r="I1883" s="257" t="str">
        <f t="shared" si="117"/>
        <v>-00001</v>
      </c>
      <c r="J1883" s="251">
        <v>1</v>
      </c>
      <c r="K1883" s="251">
        <v>1</v>
      </c>
      <c r="M1883" s="251" t="s">
        <v>9958</v>
      </c>
      <c r="N1883" s="251" t="s">
        <v>10470</v>
      </c>
      <c r="O1883" s="251">
        <v>1</v>
      </c>
      <c r="Q1883" s="251" t="s">
        <v>12166</v>
      </c>
      <c r="R1883" s="251" t="s">
        <v>10017</v>
      </c>
      <c r="S1883" s="252" t="s">
        <v>416</v>
      </c>
      <c r="T1883" s="251" t="str">
        <f t="shared" si="118"/>
        <v>I0306160811500K591</v>
      </c>
      <c r="W1883" s="251" t="str">
        <f t="shared" si="119"/>
        <v>I030616081150-0K591</v>
      </c>
    </row>
    <row r="1884" spans="1:23" x14ac:dyDescent="0.3">
      <c r="A1884" s="256" t="str">
        <f t="shared" si="116"/>
        <v>I0306160-811700K591-00003</v>
      </c>
      <c r="B1884" s="251" t="s">
        <v>12167</v>
      </c>
      <c r="C1884" s="251" t="s">
        <v>9954</v>
      </c>
      <c r="D1884" s="251" t="s">
        <v>12165</v>
      </c>
      <c r="E1884" s="251" t="s">
        <v>11485</v>
      </c>
      <c r="F1884" s="251" t="s">
        <v>9964</v>
      </c>
      <c r="G1884" s="251" t="s">
        <v>425</v>
      </c>
      <c r="H1884" s="251" t="s">
        <v>5102</v>
      </c>
      <c r="I1884" s="257" t="str">
        <f t="shared" si="117"/>
        <v>-00003</v>
      </c>
      <c r="J1884" s="251">
        <v>3</v>
      </c>
      <c r="K1884" s="251">
        <v>3</v>
      </c>
      <c r="M1884" s="251" t="s">
        <v>9958</v>
      </c>
      <c r="N1884" s="251" t="s">
        <v>10470</v>
      </c>
      <c r="O1884" s="251">
        <v>3</v>
      </c>
      <c r="Q1884" s="251" t="s">
        <v>12167</v>
      </c>
      <c r="R1884" s="251" t="s">
        <v>10017</v>
      </c>
      <c r="S1884" s="252" t="s">
        <v>424</v>
      </c>
      <c r="T1884" s="251" t="str">
        <f t="shared" si="118"/>
        <v>I0306160811700K591</v>
      </c>
      <c r="W1884" s="251" t="str">
        <f t="shared" si="119"/>
        <v>I030616081170-0K591</v>
      </c>
    </row>
    <row r="1885" spans="1:23" x14ac:dyDescent="0.3">
      <c r="A1885" s="256" t="str">
        <f t="shared" si="116"/>
        <v>I0306161-8122006052-00001</v>
      </c>
      <c r="B1885" s="251" t="s">
        <v>12168</v>
      </c>
      <c r="C1885" s="251" t="s">
        <v>9954</v>
      </c>
      <c r="D1885" s="251" t="s">
        <v>12169</v>
      </c>
      <c r="E1885" s="251" t="s">
        <v>11485</v>
      </c>
      <c r="F1885" s="251" t="s">
        <v>9957</v>
      </c>
      <c r="G1885" s="251" t="s">
        <v>142</v>
      </c>
      <c r="H1885" s="251" t="s">
        <v>4979</v>
      </c>
      <c r="I1885" s="257" t="str">
        <f t="shared" si="117"/>
        <v>-00001</v>
      </c>
      <c r="J1885" s="251">
        <v>1</v>
      </c>
      <c r="K1885" s="251">
        <v>1</v>
      </c>
      <c r="M1885" s="251" t="s">
        <v>10003</v>
      </c>
      <c r="N1885" s="251" t="s">
        <v>10831</v>
      </c>
      <c r="O1885" s="251">
        <v>1</v>
      </c>
      <c r="Q1885" s="251" t="s">
        <v>12168</v>
      </c>
      <c r="R1885" s="251" t="s">
        <v>10028</v>
      </c>
      <c r="S1885" s="252">
        <v>8122006052</v>
      </c>
      <c r="T1885" s="251" t="str">
        <f t="shared" si="118"/>
        <v>I03061618122006052</v>
      </c>
      <c r="W1885" s="251" t="str">
        <f t="shared" si="119"/>
        <v>I030616181220-06052</v>
      </c>
    </row>
    <row r="1886" spans="1:23" x14ac:dyDescent="0.3">
      <c r="A1886" s="256" t="str">
        <f t="shared" si="116"/>
        <v>I0306161-815500D400-00002</v>
      </c>
      <c r="B1886" s="251" t="s">
        <v>12170</v>
      </c>
      <c r="C1886" s="251" t="s">
        <v>9954</v>
      </c>
      <c r="D1886" s="251" t="s">
        <v>12169</v>
      </c>
      <c r="E1886" s="251" t="s">
        <v>11485</v>
      </c>
      <c r="F1886" s="251" t="s">
        <v>9962</v>
      </c>
      <c r="G1886" s="251" t="s">
        <v>682</v>
      </c>
      <c r="H1886" s="251" t="s">
        <v>5202</v>
      </c>
      <c r="I1886" s="257" t="str">
        <f t="shared" si="117"/>
        <v>-00002</v>
      </c>
      <c r="J1886" s="251">
        <v>2</v>
      </c>
      <c r="K1886" s="251">
        <v>2</v>
      </c>
      <c r="M1886" s="251" t="s">
        <v>9958</v>
      </c>
      <c r="N1886" s="251" t="s">
        <v>10831</v>
      </c>
      <c r="O1886" s="251">
        <v>2</v>
      </c>
      <c r="Q1886" s="251" t="s">
        <v>12170</v>
      </c>
      <c r="R1886" s="251" t="s">
        <v>10028</v>
      </c>
      <c r="S1886" s="252" t="s">
        <v>681</v>
      </c>
      <c r="T1886" s="251" t="str">
        <f t="shared" si="118"/>
        <v>I0306161815500D400</v>
      </c>
      <c r="W1886" s="251" t="str">
        <f t="shared" si="119"/>
        <v>I030616181550-0D400</v>
      </c>
    </row>
    <row r="1887" spans="1:23" x14ac:dyDescent="0.3">
      <c r="A1887" s="256" t="str">
        <f t="shared" si="116"/>
        <v>I0404574-811050K130-00003</v>
      </c>
      <c r="B1887" s="251" t="s">
        <v>12171</v>
      </c>
      <c r="C1887" s="251" t="s">
        <v>10031</v>
      </c>
      <c r="D1887" s="251" t="s">
        <v>12172</v>
      </c>
      <c r="E1887" s="251" t="s">
        <v>11485</v>
      </c>
      <c r="F1887" s="251" t="s">
        <v>9957</v>
      </c>
      <c r="G1887" s="251" t="s">
        <v>187</v>
      </c>
      <c r="H1887" s="251" t="s">
        <v>5053</v>
      </c>
      <c r="I1887" s="257" t="str">
        <f t="shared" si="117"/>
        <v>-00003</v>
      </c>
      <c r="J1887" s="251">
        <v>3</v>
      </c>
      <c r="K1887" s="251">
        <v>3</v>
      </c>
      <c r="M1887" s="251" t="s">
        <v>9958</v>
      </c>
      <c r="N1887" s="251" t="s">
        <v>10470</v>
      </c>
      <c r="O1887" s="251">
        <v>3</v>
      </c>
      <c r="Q1887" s="251" t="s">
        <v>12171</v>
      </c>
      <c r="R1887" s="251" t="s">
        <v>10017</v>
      </c>
      <c r="S1887" s="252" t="s">
        <v>186</v>
      </c>
      <c r="T1887" s="251" t="str">
        <f t="shared" si="118"/>
        <v>I0404574811050K130</v>
      </c>
      <c r="W1887" s="251" t="str">
        <f t="shared" si="119"/>
        <v>I040457481105-0K130</v>
      </c>
    </row>
    <row r="1888" spans="1:23" x14ac:dyDescent="0.3">
      <c r="A1888" s="256" t="str">
        <f t="shared" si="116"/>
        <v>I0404574-811100KG61-00001</v>
      </c>
      <c r="B1888" s="251" t="s">
        <v>12173</v>
      </c>
      <c r="C1888" s="251" t="s">
        <v>10031</v>
      </c>
      <c r="D1888" s="251" t="s">
        <v>12172</v>
      </c>
      <c r="E1888" s="251" t="s">
        <v>11485</v>
      </c>
      <c r="F1888" s="251" t="s">
        <v>9962</v>
      </c>
      <c r="G1888" s="251" t="s">
        <v>575</v>
      </c>
      <c r="H1888" s="251" t="s">
        <v>3422</v>
      </c>
      <c r="I1888" s="257" t="str">
        <f t="shared" si="117"/>
        <v>-00001</v>
      </c>
      <c r="J1888" s="251">
        <v>1</v>
      </c>
      <c r="K1888" s="251">
        <v>1</v>
      </c>
      <c r="M1888" s="251" t="s">
        <v>9958</v>
      </c>
      <c r="N1888" s="251" t="s">
        <v>10470</v>
      </c>
      <c r="O1888" s="251">
        <v>1</v>
      </c>
      <c r="Q1888" s="251" t="s">
        <v>12173</v>
      </c>
      <c r="R1888" s="251" t="s">
        <v>10017</v>
      </c>
      <c r="S1888" s="252" t="s">
        <v>574</v>
      </c>
      <c r="T1888" s="251" t="str">
        <f t="shared" si="118"/>
        <v>I0404574811100KG61</v>
      </c>
      <c r="W1888" s="251" t="str">
        <f t="shared" si="119"/>
        <v>I040457481110-0KG61</v>
      </c>
    </row>
    <row r="1889" spans="1:23" x14ac:dyDescent="0.3">
      <c r="A1889" s="256" t="str">
        <f t="shared" si="116"/>
        <v>I0404574-811300KC31-00001</v>
      </c>
      <c r="B1889" s="251" t="s">
        <v>12174</v>
      </c>
      <c r="C1889" s="251" t="s">
        <v>10031</v>
      </c>
      <c r="D1889" s="251" t="s">
        <v>12172</v>
      </c>
      <c r="E1889" s="251" t="s">
        <v>11485</v>
      </c>
      <c r="F1889" s="251" t="s">
        <v>9964</v>
      </c>
      <c r="G1889" s="251" t="s">
        <v>470</v>
      </c>
      <c r="H1889" s="251" t="s">
        <v>5101</v>
      </c>
      <c r="I1889" s="257" t="str">
        <f t="shared" si="117"/>
        <v>-00001</v>
      </c>
      <c r="J1889" s="251">
        <v>1</v>
      </c>
      <c r="K1889" s="251">
        <v>1</v>
      </c>
      <c r="M1889" s="251" t="s">
        <v>9958</v>
      </c>
      <c r="N1889" s="251" t="s">
        <v>10470</v>
      </c>
      <c r="O1889" s="251">
        <v>1</v>
      </c>
      <c r="Q1889" s="251" t="s">
        <v>12174</v>
      </c>
      <c r="R1889" s="251" t="s">
        <v>10017</v>
      </c>
      <c r="S1889" s="252" t="s">
        <v>469</v>
      </c>
      <c r="T1889" s="251" t="str">
        <f t="shared" si="118"/>
        <v>I0404574811300KC31</v>
      </c>
      <c r="W1889" s="251" t="str">
        <f t="shared" si="119"/>
        <v>I040457481130-0KC31</v>
      </c>
    </row>
    <row r="1890" spans="1:23" x14ac:dyDescent="0.3">
      <c r="A1890" s="256" t="str">
        <f t="shared" si="116"/>
        <v>I0404574-811500KG61-00001</v>
      </c>
      <c r="B1890" s="251" t="s">
        <v>12175</v>
      </c>
      <c r="C1890" s="251" t="s">
        <v>10031</v>
      </c>
      <c r="D1890" s="251" t="s">
        <v>12172</v>
      </c>
      <c r="E1890" s="251" t="s">
        <v>11485</v>
      </c>
      <c r="F1890" s="251" t="s">
        <v>9966</v>
      </c>
      <c r="G1890" s="251" t="s">
        <v>583</v>
      </c>
      <c r="H1890" s="251" t="s">
        <v>3429</v>
      </c>
      <c r="I1890" s="257" t="str">
        <f t="shared" si="117"/>
        <v>-00001</v>
      </c>
      <c r="J1890" s="251">
        <v>1</v>
      </c>
      <c r="K1890" s="251">
        <v>1</v>
      </c>
      <c r="M1890" s="251" t="s">
        <v>9958</v>
      </c>
      <c r="N1890" s="251" t="s">
        <v>10470</v>
      </c>
      <c r="O1890" s="251">
        <v>1</v>
      </c>
      <c r="Q1890" s="251" t="s">
        <v>12175</v>
      </c>
      <c r="R1890" s="251" t="s">
        <v>10017</v>
      </c>
      <c r="S1890" s="252" t="s">
        <v>582</v>
      </c>
      <c r="T1890" s="251" t="str">
        <f t="shared" si="118"/>
        <v>I0404574811500KG61</v>
      </c>
      <c r="W1890" s="251" t="str">
        <f t="shared" si="119"/>
        <v>I040457481150-0KG61</v>
      </c>
    </row>
    <row r="1891" spans="1:23" x14ac:dyDescent="0.3">
      <c r="A1891" s="256" t="str">
        <f t="shared" si="116"/>
        <v>I0404574-811700KC31-00003</v>
      </c>
      <c r="B1891" s="251" t="s">
        <v>12176</v>
      </c>
      <c r="C1891" s="251" t="s">
        <v>10031</v>
      </c>
      <c r="D1891" s="251" t="s">
        <v>12172</v>
      </c>
      <c r="E1891" s="251" t="s">
        <v>11485</v>
      </c>
      <c r="F1891" s="251" t="s">
        <v>9968</v>
      </c>
      <c r="G1891" s="251" t="s">
        <v>482</v>
      </c>
      <c r="H1891" s="251" t="s">
        <v>5102</v>
      </c>
      <c r="I1891" s="257" t="str">
        <f t="shared" si="117"/>
        <v>-00003</v>
      </c>
      <c r="J1891" s="251">
        <v>3</v>
      </c>
      <c r="K1891" s="251">
        <v>3</v>
      </c>
      <c r="M1891" s="251" t="s">
        <v>9958</v>
      </c>
      <c r="N1891" s="251" t="s">
        <v>10470</v>
      </c>
      <c r="O1891" s="251">
        <v>3</v>
      </c>
      <c r="Q1891" s="251" t="s">
        <v>12176</v>
      </c>
      <c r="R1891" s="251" t="s">
        <v>10017</v>
      </c>
      <c r="S1891" s="252" t="s">
        <v>481</v>
      </c>
      <c r="T1891" s="251" t="str">
        <f t="shared" si="118"/>
        <v>I0404574811700KC31</v>
      </c>
      <c r="W1891" s="251" t="str">
        <f t="shared" si="119"/>
        <v>I040457481170-0KC31</v>
      </c>
    </row>
    <row r="1892" spans="1:23" x14ac:dyDescent="0.3">
      <c r="A1892" s="256" t="str">
        <f t="shared" si="116"/>
        <v>I0404574-811700KF31-00001</v>
      </c>
      <c r="B1892" s="251" t="s">
        <v>12177</v>
      </c>
      <c r="C1892" s="251" t="s">
        <v>10031</v>
      </c>
      <c r="D1892" s="251" t="s">
        <v>12172</v>
      </c>
      <c r="E1892" s="251" t="s">
        <v>11485</v>
      </c>
      <c r="F1892" s="251" t="s">
        <v>9970</v>
      </c>
      <c r="G1892" s="251" t="s">
        <v>533</v>
      </c>
      <c r="H1892" s="251" t="s">
        <v>5102</v>
      </c>
      <c r="I1892" s="257" t="str">
        <f t="shared" si="117"/>
        <v>-00001</v>
      </c>
      <c r="J1892" s="251">
        <v>1</v>
      </c>
      <c r="K1892" s="251">
        <v>1</v>
      </c>
      <c r="M1892" s="251" t="s">
        <v>9958</v>
      </c>
      <c r="N1892" s="251" t="s">
        <v>10470</v>
      </c>
      <c r="O1892" s="251">
        <v>1</v>
      </c>
      <c r="Q1892" s="251" t="s">
        <v>12177</v>
      </c>
      <c r="R1892" s="251" t="s">
        <v>10017</v>
      </c>
      <c r="S1892" s="252" t="s">
        <v>532</v>
      </c>
      <c r="T1892" s="251" t="str">
        <f t="shared" si="118"/>
        <v>I0404574811700KF31</v>
      </c>
      <c r="W1892" s="251" t="str">
        <f t="shared" si="119"/>
        <v>I040457481170-0KF31</v>
      </c>
    </row>
    <row r="1893" spans="1:23" x14ac:dyDescent="0.3">
      <c r="A1893" s="256" t="str">
        <f t="shared" si="116"/>
        <v>I0404574-815510K120-00003</v>
      </c>
      <c r="B1893" s="251" t="s">
        <v>12178</v>
      </c>
      <c r="C1893" s="251" t="s">
        <v>10031</v>
      </c>
      <c r="D1893" s="251" t="s">
        <v>12172</v>
      </c>
      <c r="E1893" s="251" t="s">
        <v>11485</v>
      </c>
      <c r="F1893" s="251" t="s">
        <v>9972</v>
      </c>
      <c r="G1893" s="251" t="s">
        <v>637</v>
      </c>
      <c r="H1893" s="251" t="s">
        <v>5203</v>
      </c>
      <c r="I1893" s="257" t="str">
        <f t="shared" si="117"/>
        <v>-00003</v>
      </c>
      <c r="J1893" s="251">
        <v>3</v>
      </c>
      <c r="K1893" s="251">
        <v>3</v>
      </c>
      <c r="M1893" s="251" t="s">
        <v>9958</v>
      </c>
      <c r="N1893" s="251" t="s">
        <v>10470</v>
      </c>
      <c r="O1893" s="251">
        <v>3</v>
      </c>
      <c r="Q1893" s="251" t="s">
        <v>12178</v>
      </c>
      <c r="R1893" s="251" t="s">
        <v>10017</v>
      </c>
      <c r="S1893" s="252" t="s">
        <v>636</v>
      </c>
      <c r="T1893" s="251" t="str">
        <f t="shared" si="118"/>
        <v>I0404574815510K120</v>
      </c>
      <c r="W1893" s="251" t="str">
        <f t="shared" si="119"/>
        <v>I040457481551-0K120</v>
      </c>
    </row>
    <row r="1894" spans="1:23" x14ac:dyDescent="0.3">
      <c r="A1894" s="256" t="str">
        <f t="shared" si="116"/>
        <v>I0404574-815510K210-00003</v>
      </c>
      <c r="B1894" s="251" t="s">
        <v>12179</v>
      </c>
      <c r="C1894" s="251" t="s">
        <v>10031</v>
      </c>
      <c r="D1894" s="251" t="s">
        <v>12172</v>
      </c>
      <c r="E1894" s="251" t="s">
        <v>11485</v>
      </c>
      <c r="F1894" s="251" t="s">
        <v>9974</v>
      </c>
      <c r="G1894" s="251" t="s">
        <v>667</v>
      </c>
      <c r="H1894" s="251" t="s">
        <v>3436</v>
      </c>
      <c r="I1894" s="257" t="str">
        <f t="shared" si="117"/>
        <v>-00003</v>
      </c>
      <c r="J1894" s="251">
        <v>3</v>
      </c>
      <c r="K1894" s="251">
        <v>3</v>
      </c>
      <c r="M1894" s="251" t="s">
        <v>9958</v>
      </c>
      <c r="N1894" s="251" t="s">
        <v>10470</v>
      </c>
      <c r="O1894" s="251">
        <v>3</v>
      </c>
      <c r="Q1894" s="251" t="s">
        <v>12179</v>
      </c>
      <c r="R1894" s="251" t="s">
        <v>10017</v>
      </c>
      <c r="S1894" s="252" t="s">
        <v>666</v>
      </c>
      <c r="T1894" s="251" t="str">
        <f t="shared" si="118"/>
        <v>I0404574815510K210</v>
      </c>
      <c r="W1894" s="251" t="str">
        <f t="shared" si="119"/>
        <v>I040457481551-0K210</v>
      </c>
    </row>
    <row r="1895" spans="1:23" x14ac:dyDescent="0.3">
      <c r="A1895" s="256" t="str">
        <f t="shared" si="116"/>
        <v>I0404574-815600K120-00001</v>
      </c>
      <c r="B1895" s="251" t="s">
        <v>12180</v>
      </c>
      <c r="C1895" s="251" t="s">
        <v>10031</v>
      </c>
      <c r="D1895" s="251" t="s">
        <v>12172</v>
      </c>
      <c r="E1895" s="251" t="s">
        <v>11485</v>
      </c>
      <c r="F1895" s="251" t="s">
        <v>9976</v>
      </c>
      <c r="G1895" s="251" t="s">
        <v>641</v>
      </c>
      <c r="H1895" s="251" t="s">
        <v>5204</v>
      </c>
      <c r="I1895" s="257" t="str">
        <f t="shared" si="117"/>
        <v>-00001</v>
      </c>
      <c r="J1895" s="251">
        <v>1</v>
      </c>
      <c r="K1895" s="251">
        <v>1</v>
      </c>
      <c r="M1895" s="251" t="s">
        <v>9958</v>
      </c>
      <c r="N1895" s="251" t="s">
        <v>10470</v>
      </c>
      <c r="O1895" s="251">
        <v>1</v>
      </c>
      <c r="Q1895" s="251" t="s">
        <v>12180</v>
      </c>
      <c r="R1895" s="251" t="s">
        <v>10017</v>
      </c>
      <c r="S1895" s="252" t="s">
        <v>640</v>
      </c>
      <c r="T1895" s="251" t="str">
        <f t="shared" si="118"/>
        <v>I0404574815600K120</v>
      </c>
      <c r="W1895" s="251" t="str">
        <f t="shared" si="119"/>
        <v>I040457481560-0K120</v>
      </c>
    </row>
    <row r="1896" spans="1:23" x14ac:dyDescent="0.3">
      <c r="A1896" s="256" t="str">
        <f t="shared" si="116"/>
        <v>I0404574-81560BZ850-00001</v>
      </c>
      <c r="B1896" s="251" t="s">
        <v>12181</v>
      </c>
      <c r="C1896" s="251" t="s">
        <v>10031</v>
      </c>
      <c r="D1896" s="251" t="s">
        <v>12172</v>
      </c>
      <c r="E1896" s="251" t="s">
        <v>11485</v>
      </c>
      <c r="F1896" s="251" t="s">
        <v>9978</v>
      </c>
      <c r="G1896" s="251" t="s">
        <v>5302</v>
      </c>
      <c r="H1896" s="251" t="s">
        <v>5204</v>
      </c>
      <c r="I1896" s="257" t="str">
        <f t="shared" si="117"/>
        <v>-00001</v>
      </c>
      <c r="J1896" s="251">
        <v>1</v>
      </c>
      <c r="K1896" s="251">
        <v>1</v>
      </c>
      <c r="M1896" s="251" t="s">
        <v>9958</v>
      </c>
      <c r="N1896" s="251" t="s">
        <v>10470</v>
      </c>
      <c r="O1896" s="251">
        <v>1</v>
      </c>
      <c r="Q1896" s="251" t="s">
        <v>12181</v>
      </c>
      <c r="R1896" s="251" t="s">
        <v>10017</v>
      </c>
      <c r="S1896" s="252" t="s">
        <v>4316</v>
      </c>
      <c r="T1896" s="251" t="str">
        <f t="shared" si="118"/>
        <v>I040457481560BZ850</v>
      </c>
      <c r="W1896" s="251" t="str">
        <f t="shared" si="119"/>
        <v>I040457481560-BZ850</v>
      </c>
    </row>
    <row r="1897" spans="1:23" x14ac:dyDescent="0.3">
      <c r="A1897" s="256" t="str">
        <f t="shared" si="116"/>
        <v>I0404574-815610K210-00005</v>
      </c>
      <c r="B1897" s="251" t="s">
        <v>12182</v>
      </c>
      <c r="C1897" s="251" t="s">
        <v>10031</v>
      </c>
      <c r="D1897" s="251" t="s">
        <v>12172</v>
      </c>
      <c r="E1897" s="251" t="s">
        <v>11485</v>
      </c>
      <c r="F1897" s="251" t="s">
        <v>9980</v>
      </c>
      <c r="G1897" s="251" t="s">
        <v>678</v>
      </c>
      <c r="H1897" s="251" t="s">
        <v>3443</v>
      </c>
      <c r="I1897" s="257" t="str">
        <f t="shared" si="117"/>
        <v>-00005</v>
      </c>
      <c r="J1897" s="251">
        <v>5</v>
      </c>
      <c r="K1897" s="251">
        <v>5</v>
      </c>
      <c r="M1897" s="251" t="s">
        <v>9958</v>
      </c>
      <c r="N1897" s="251" t="s">
        <v>10470</v>
      </c>
      <c r="O1897" s="251">
        <v>5</v>
      </c>
      <c r="Q1897" s="251" t="s">
        <v>12182</v>
      </c>
      <c r="R1897" s="251" t="s">
        <v>10017</v>
      </c>
      <c r="S1897" s="252" t="s">
        <v>677</v>
      </c>
      <c r="T1897" s="251" t="str">
        <f t="shared" si="118"/>
        <v>I0404574815610K210</v>
      </c>
      <c r="W1897" s="251" t="str">
        <f t="shared" si="119"/>
        <v>I040457481561-0K210</v>
      </c>
    </row>
    <row r="1898" spans="1:23" x14ac:dyDescent="0.3">
      <c r="A1898" s="256" t="str">
        <f t="shared" si="116"/>
        <v>I0404574-815840K050-00001</v>
      </c>
      <c r="B1898" s="251" t="s">
        <v>12183</v>
      </c>
      <c r="C1898" s="251" t="s">
        <v>10031</v>
      </c>
      <c r="D1898" s="251" t="s">
        <v>12172</v>
      </c>
      <c r="E1898" s="251" t="s">
        <v>11485</v>
      </c>
      <c r="F1898" s="251" t="s">
        <v>9982</v>
      </c>
      <c r="G1898" s="251" t="s">
        <v>760</v>
      </c>
      <c r="H1898" s="251" t="s">
        <v>10233</v>
      </c>
      <c r="I1898" s="257" t="str">
        <f t="shared" si="117"/>
        <v>-00001</v>
      </c>
      <c r="J1898" s="251">
        <v>1</v>
      </c>
      <c r="K1898" s="251">
        <v>1</v>
      </c>
      <c r="M1898" s="251" t="s">
        <v>10007</v>
      </c>
      <c r="N1898" s="251" t="s">
        <v>10470</v>
      </c>
      <c r="O1898" s="251">
        <v>1</v>
      </c>
      <c r="Q1898" s="251" t="s">
        <v>12183</v>
      </c>
      <c r="R1898" s="251" t="s">
        <v>10017</v>
      </c>
      <c r="S1898" s="252" t="s">
        <v>759</v>
      </c>
      <c r="T1898" s="251" t="str">
        <f t="shared" si="118"/>
        <v>I0404574815840K050</v>
      </c>
      <c r="W1898" s="251" t="str">
        <f t="shared" si="119"/>
        <v>I040457481584-0K050</v>
      </c>
    </row>
    <row r="1899" spans="1:23" x14ac:dyDescent="0.3">
      <c r="A1899" s="256" t="str">
        <f t="shared" si="116"/>
        <v>I0404574-815910D440-00001</v>
      </c>
      <c r="B1899" s="251" t="s">
        <v>12184</v>
      </c>
      <c r="C1899" s="251" t="s">
        <v>10031</v>
      </c>
      <c r="D1899" s="251" t="s">
        <v>12172</v>
      </c>
      <c r="E1899" s="251" t="s">
        <v>11485</v>
      </c>
      <c r="F1899" s="251" t="s">
        <v>9984</v>
      </c>
      <c r="G1899" s="251" t="s">
        <v>859</v>
      </c>
      <c r="H1899" s="251" t="s">
        <v>5219</v>
      </c>
      <c r="I1899" s="257" t="str">
        <f t="shared" si="117"/>
        <v>-00001</v>
      </c>
      <c r="J1899" s="251">
        <v>1</v>
      </c>
      <c r="K1899" s="251">
        <v>1</v>
      </c>
      <c r="M1899" s="251" t="s">
        <v>9993</v>
      </c>
      <c r="N1899" s="251" t="s">
        <v>10470</v>
      </c>
      <c r="O1899" s="251">
        <v>1</v>
      </c>
      <c r="Q1899" s="251" t="s">
        <v>12184</v>
      </c>
      <c r="R1899" s="251" t="s">
        <v>10017</v>
      </c>
      <c r="S1899" s="252" t="s">
        <v>858</v>
      </c>
      <c r="T1899" s="251" t="str">
        <f t="shared" si="118"/>
        <v>I0404574815910D440</v>
      </c>
      <c r="W1899" s="251" t="str">
        <f t="shared" si="119"/>
        <v>I040457481591-0D440</v>
      </c>
    </row>
    <row r="1900" spans="1:23" x14ac:dyDescent="0.3">
      <c r="A1900" s="256" t="str">
        <f t="shared" si="116"/>
        <v>I0404574-81591VT020-00001</v>
      </c>
      <c r="B1900" s="251" t="s">
        <v>12185</v>
      </c>
      <c r="C1900" s="251" t="s">
        <v>10031</v>
      </c>
      <c r="D1900" s="251" t="s">
        <v>12172</v>
      </c>
      <c r="E1900" s="251" t="s">
        <v>11485</v>
      </c>
      <c r="F1900" s="251" t="s">
        <v>9986</v>
      </c>
      <c r="G1900" s="251" t="s">
        <v>11073</v>
      </c>
      <c r="H1900" s="251" t="s">
        <v>5219</v>
      </c>
      <c r="I1900" s="257" t="str">
        <f t="shared" si="117"/>
        <v>-00001</v>
      </c>
      <c r="J1900" s="251">
        <v>1</v>
      </c>
      <c r="K1900" s="251">
        <v>1</v>
      </c>
      <c r="M1900" s="251" t="s">
        <v>9993</v>
      </c>
      <c r="N1900" s="251" t="s">
        <v>10470</v>
      </c>
      <c r="O1900" s="251">
        <v>1</v>
      </c>
      <c r="Q1900" s="251" t="s">
        <v>12185</v>
      </c>
      <c r="R1900" s="251" t="s">
        <v>10017</v>
      </c>
      <c r="S1900" s="252" t="s">
        <v>3777</v>
      </c>
      <c r="T1900" s="251" t="str">
        <f t="shared" si="118"/>
        <v>I040457481591VT020</v>
      </c>
      <c r="W1900" s="251" t="str">
        <f t="shared" si="119"/>
        <v>I040457481591-VT020</v>
      </c>
    </row>
    <row r="1901" spans="1:23" x14ac:dyDescent="0.3">
      <c r="A1901" s="256" t="str">
        <f t="shared" si="116"/>
        <v>I0404574-815940K050-00001</v>
      </c>
      <c r="B1901" s="251" t="s">
        <v>12186</v>
      </c>
      <c r="C1901" s="251" t="s">
        <v>10031</v>
      </c>
      <c r="D1901" s="251" t="s">
        <v>12172</v>
      </c>
      <c r="E1901" s="251" t="s">
        <v>11485</v>
      </c>
      <c r="F1901" s="251" t="s">
        <v>9988</v>
      </c>
      <c r="G1901" s="251" t="s">
        <v>772</v>
      </c>
      <c r="H1901" s="251" t="s">
        <v>10233</v>
      </c>
      <c r="I1901" s="257" t="str">
        <f t="shared" si="117"/>
        <v>-00001</v>
      </c>
      <c r="J1901" s="251">
        <v>1</v>
      </c>
      <c r="K1901" s="251">
        <v>1</v>
      </c>
      <c r="M1901" s="251" t="s">
        <v>10007</v>
      </c>
      <c r="N1901" s="251" t="s">
        <v>10470</v>
      </c>
      <c r="O1901" s="251">
        <v>1</v>
      </c>
      <c r="Q1901" s="251" t="s">
        <v>12186</v>
      </c>
      <c r="R1901" s="251" t="s">
        <v>10017</v>
      </c>
      <c r="S1901" s="252" t="s">
        <v>771</v>
      </c>
      <c r="T1901" s="251" t="str">
        <f t="shared" si="118"/>
        <v>I0404574815940K050</v>
      </c>
      <c r="W1901" s="251" t="str">
        <f t="shared" si="119"/>
        <v>I040457481594-0K050</v>
      </c>
    </row>
    <row r="1902" spans="1:23" x14ac:dyDescent="0.3">
      <c r="A1902" s="256" t="str">
        <f t="shared" si="116"/>
        <v>I0404575-81110VT040-00003</v>
      </c>
      <c r="B1902" s="251" t="s">
        <v>12187</v>
      </c>
      <c r="C1902" s="251" t="s">
        <v>10031</v>
      </c>
      <c r="D1902" s="251" t="s">
        <v>12188</v>
      </c>
      <c r="E1902" s="251" t="s">
        <v>11485</v>
      </c>
      <c r="F1902" s="251" t="s">
        <v>9957</v>
      </c>
      <c r="G1902" s="251" t="s">
        <v>10047</v>
      </c>
      <c r="H1902" s="251" t="s">
        <v>3422</v>
      </c>
      <c r="I1902" s="257" t="str">
        <f t="shared" si="117"/>
        <v>-00003</v>
      </c>
      <c r="J1902" s="251">
        <v>3</v>
      </c>
      <c r="K1902" s="251">
        <v>3</v>
      </c>
      <c r="M1902" s="251" t="s">
        <v>9958</v>
      </c>
      <c r="N1902" s="251" t="s">
        <v>10831</v>
      </c>
      <c r="O1902" s="251">
        <v>3</v>
      </c>
      <c r="Q1902" s="251" t="s">
        <v>12187</v>
      </c>
      <c r="R1902" s="251" t="s">
        <v>10028</v>
      </c>
      <c r="S1902" s="252" t="s">
        <v>3713</v>
      </c>
      <c r="T1902" s="251" t="str">
        <f t="shared" si="118"/>
        <v>I040457581110VT040</v>
      </c>
      <c r="W1902" s="251" t="str">
        <f t="shared" si="119"/>
        <v>I040457581110-VT040</v>
      </c>
    </row>
    <row r="1903" spans="1:23" x14ac:dyDescent="0.3">
      <c r="A1903" s="256" t="str">
        <f t="shared" si="116"/>
        <v>I0404575-81110VT080-00002</v>
      </c>
      <c r="B1903" s="251" t="s">
        <v>12189</v>
      </c>
      <c r="C1903" s="251" t="s">
        <v>10031</v>
      </c>
      <c r="D1903" s="251" t="s">
        <v>12188</v>
      </c>
      <c r="E1903" s="251" t="s">
        <v>11485</v>
      </c>
      <c r="F1903" s="251" t="s">
        <v>9962</v>
      </c>
      <c r="G1903" s="251" t="s">
        <v>4985</v>
      </c>
      <c r="H1903" s="251" t="s">
        <v>3422</v>
      </c>
      <c r="I1903" s="257" t="str">
        <f t="shared" si="117"/>
        <v>-00002</v>
      </c>
      <c r="J1903" s="251">
        <v>2</v>
      </c>
      <c r="K1903" s="251">
        <v>2</v>
      </c>
      <c r="M1903" s="251" t="s">
        <v>9958</v>
      </c>
      <c r="N1903" s="251" t="s">
        <v>10831</v>
      </c>
      <c r="O1903" s="251">
        <v>2</v>
      </c>
      <c r="Q1903" s="251" t="s">
        <v>12189</v>
      </c>
      <c r="R1903" s="251" t="s">
        <v>10028</v>
      </c>
      <c r="S1903" s="252" t="s">
        <v>3719</v>
      </c>
      <c r="T1903" s="251" t="str">
        <f t="shared" si="118"/>
        <v>I040457581110VT080</v>
      </c>
      <c r="W1903" s="251" t="str">
        <f t="shared" si="119"/>
        <v>I040457581110-VT080</v>
      </c>
    </row>
    <row r="1904" spans="1:23" x14ac:dyDescent="0.3">
      <c r="A1904" s="256" t="str">
        <f t="shared" si="116"/>
        <v>I0404575-81110VT100-00001</v>
      </c>
      <c r="B1904" s="251" t="s">
        <v>12190</v>
      </c>
      <c r="C1904" s="251" t="s">
        <v>10031</v>
      </c>
      <c r="D1904" s="251" t="s">
        <v>12188</v>
      </c>
      <c r="E1904" s="251" t="s">
        <v>11485</v>
      </c>
      <c r="F1904" s="251" t="s">
        <v>9964</v>
      </c>
      <c r="G1904" s="251" t="s">
        <v>10049</v>
      </c>
      <c r="H1904" s="251" t="s">
        <v>3422</v>
      </c>
      <c r="I1904" s="257" t="str">
        <f t="shared" si="117"/>
        <v>-00001</v>
      </c>
      <c r="J1904" s="251">
        <v>1</v>
      </c>
      <c r="K1904" s="251">
        <v>1</v>
      </c>
      <c r="M1904" s="251" t="s">
        <v>9958</v>
      </c>
      <c r="N1904" s="251" t="s">
        <v>10831</v>
      </c>
      <c r="O1904" s="251">
        <v>1</v>
      </c>
      <c r="Q1904" s="251" t="s">
        <v>12190</v>
      </c>
      <c r="R1904" s="251" t="s">
        <v>10028</v>
      </c>
      <c r="S1904" s="252" t="s">
        <v>3723</v>
      </c>
      <c r="T1904" s="251" t="str">
        <f t="shared" si="118"/>
        <v>I040457581110VT100</v>
      </c>
      <c r="W1904" s="251" t="str">
        <f t="shared" si="119"/>
        <v>I040457581110-VT100</v>
      </c>
    </row>
    <row r="1905" spans="1:23" x14ac:dyDescent="0.3">
      <c r="A1905" s="256" t="str">
        <f t="shared" si="116"/>
        <v>I0404575-811300K300-00001</v>
      </c>
      <c r="B1905" s="251" t="s">
        <v>12191</v>
      </c>
      <c r="C1905" s="251" t="s">
        <v>10031</v>
      </c>
      <c r="D1905" s="251" t="s">
        <v>12188</v>
      </c>
      <c r="E1905" s="251" t="s">
        <v>11485</v>
      </c>
      <c r="F1905" s="251" t="s">
        <v>9966</v>
      </c>
      <c r="G1905" s="251" t="s">
        <v>230</v>
      </c>
      <c r="H1905" s="251" t="s">
        <v>5092</v>
      </c>
      <c r="I1905" s="257" t="str">
        <f t="shared" si="117"/>
        <v>-00001</v>
      </c>
      <c r="J1905" s="251">
        <v>1</v>
      </c>
      <c r="K1905" s="251">
        <v>1</v>
      </c>
      <c r="M1905" s="251" t="s">
        <v>9958</v>
      </c>
      <c r="N1905" s="251" t="s">
        <v>10831</v>
      </c>
      <c r="O1905" s="251">
        <v>1</v>
      </c>
      <c r="Q1905" s="251" t="s">
        <v>12191</v>
      </c>
      <c r="R1905" s="251" t="s">
        <v>10028</v>
      </c>
      <c r="S1905" s="252" t="s">
        <v>229</v>
      </c>
      <c r="T1905" s="251" t="str">
        <f t="shared" si="118"/>
        <v>I0404575811300K300</v>
      </c>
      <c r="W1905" s="251" t="str">
        <f t="shared" si="119"/>
        <v>I040457581130-0K300</v>
      </c>
    </row>
    <row r="1906" spans="1:23" x14ac:dyDescent="0.3">
      <c r="A1906" s="256" t="str">
        <f t="shared" si="116"/>
        <v>I0404575-811500K300-00001</v>
      </c>
      <c r="B1906" s="251" t="s">
        <v>12192</v>
      </c>
      <c r="C1906" s="251" t="s">
        <v>10031</v>
      </c>
      <c r="D1906" s="251" t="s">
        <v>12188</v>
      </c>
      <c r="E1906" s="251" t="s">
        <v>11485</v>
      </c>
      <c r="F1906" s="251" t="s">
        <v>9968</v>
      </c>
      <c r="G1906" s="251" t="s">
        <v>234</v>
      </c>
      <c r="H1906" s="251" t="s">
        <v>5093</v>
      </c>
      <c r="I1906" s="257" t="str">
        <f t="shared" si="117"/>
        <v>-00001</v>
      </c>
      <c r="J1906" s="251">
        <v>1</v>
      </c>
      <c r="K1906" s="251">
        <v>1</v>
      </c>
      <c r="M1906" s="251" t="s">
        <v>9958</v>
      </c>
      <c r="N1906" s="251" t="s">
        <v>10831</v>
      </c>
      <c r="O1906" s="251">
        <v>1</v>
      </c>
      <c r="Q1906" s="251" t="s">
        <v>12192</v>
      </c>
      <c r="R1906" s="251" t="s">
        <v>10028</v>
      </c>
      <c r="S1906" s="252" t="s">
        <v>233</v>
      </c>
      <c r="T1906" s="251" t="str">
        <f t="shared" si="118"/>
        <v>I0404575811500K300</v>
      </c>
      <c r="W1906" s="251" t="str">
        <f t="shared" si="119"/>
        <v>I040457581150-0K300</v>
      </c>
    </row>
    <row r="1907" spans="1:23" x14ac:dyDescent="0.3">
      <c r="A1907" s="256" t="str">
        <f t="shared" si="116"/>
        <v>I0404575-81150VT040-00003</v>
      </c>
      <c r="B1907" s="251" t="s">
        <v>12193</v>
      </c>
      <c r="C1907" s="251" t="s">
        <v>10031</v>
      </c>
      <c r="D1907" s="251" t="s">
        <v>12188</v>
      </c>
      <c r="E1907" s="251" t="s">
        <v>11485</v>
      </c>
      <c r="F1907" s="251" t="s">
        <v>9970</v>
      </c>
      <c r="G1907" s="251" t="s">
        <v>10051</v>
      </c>
      <c r="H1907" s="251" t="s">
        <v>3429</v>
      </c>
      <c r="I1907" s="257" t="str">
        <f t="shared" si="117"/>
        <v>-00003</v>
      </c>
      <c r="J1907" s="251">
        <v>3</v>
      </c>
      <c r="K1907" s="251">
        <v>3</v>
      </c>
      <c r="M1907" s="251" t="s">
        <v>9958</v>
      </c>
      <c r="N1907" s="251" t="s">
        <v>10831</v>
      </c>
      <c r="O1907" s="251">
        <v>3</v>
      </c>
      <c r="Q1907" s="251" t="s">
        <v>12193</v>
      </c>
      <c r="R1907" s="251" t="s">
        <v>10028</v>
      </c>
      <c r="S1907" s="252" t="s">
        <v>3725</v>
      </c>
      <c r="T1907" s="251" t="str">
        <f t="shared" si="118"/>
        <v>I040457581150VT040</v>
      </c>
      <c r="W1907" s="251" t="str">
        <f t="shared" si="119"/>
        <v>I040457581150-VT040</v>
      </c>
    </row>
    <row r="1908" spans="1:23" x14ac:dyDescent="0.3">
      <c r="A1908" s="256" t="str">
        <f t="shared" si="116"/>
        <v>I0404575-81150VT080-00003</v>
      </c>
      <c r="B1908" s="251" t="s">
        <v>12194</v>
      </c>
      <c r="C1908" s="251" t="s">
        <v>10031</v>
      </c>
      <c r="D1908" s="251" t="s">
        <v>12188</v>
      </c>
      <c r="E1908" s="251" t="s">
        <v>11485</v>
      </c>
      <c r="F1908" s="251" t="s">
        <v>9972</v>
      </c>
      <c r="G1908" s="251" t="s">
        <v>10242</v>
      </c>
      <c r="H1908" s="251" t="s">
        <v>3429</v>
      </c>
      <c r="I1908" s="257" t="str">
        <f t="shared" si="117"/>
        <v>-00003</v>
      </c>
      <c r="J1908" s="251">
        <v>3</v>
      </c>
      <c r="K1908" s="251">
        <v>3</v>
      </c>
      <c r="M1908" s="251" t="s">
        <v>9958</v>
      </c>
      <c r="N1908" s="251" t="s">
        <v>10831</v>
      </c>
      <c r="O1908" s="251">
        <v>3</v>
      </c>
      <c r="Q1908" s="251" t="s">
        <v>12194</v>
      </c>
      <c r="R1908" s="251" t="s">
        <v>10028</v>
      </c>
      <c r="S1908" s="252" t="s">
        <v>3731</v>
      </c>
      <c r="T1908" s="251" t="str">
        <f t="shared" si="118"/>
        <v>I040457581150VT080</v>
      </c>
      <c r="W1908" s="251" t="str">
        <f t="shared" si="119"/>
        <v>I040457581150-VT080</v>
      </c>
    </row>
    <row r="1909" spans="1:23" x14ac:dyDescent="0.3">
      <c r="A1909" s="256" t="str">
        <f t="shared" si="116"/>
        <v>I0404575-81150VT100-00002</v>
      </c>
      <c r="B1909" s="251" t="s">
        <v>12195</v>
      </c>
      <c r="C1909" s="251" t="s">
        <v>10031</v>
      </c>
      <c r="D1909" s="251" t="s">
        <v>12188</v>
      </c>
      <c r="E1909" s="251" t="s">
        <v>11485</v>
      </c>
      <c r="F1909" s="251" t="s">
        <v>9974</v>
      </c>
      <c r="G1909" s="251" t="s">
        <v>4999</v>
      </c>
      <c r="H1909" s="251" t="s">
        <v>3429</v>
      </c>
      <c r="I1909" s="257" t="str">
        <f t="shared" si="117"/>
        <v>-00002</v>
      </c>
      <c r="J1909" s="251">
        <v>2</v>
      </c>
      <c r="K1909" s="251">
        <v>2</v>
      </c>
      <c r="M1909" s="251" t="s">
        <v>9958</v>
      </c>
      <c r="N1909" s="251" t="s">
        <v>10831</v>
      </c>
      <c r="O1909" s="251">
        <v>2</v>
      </c>
      <c r="Q1909" s="251" t="s">
        <v>12195</v>
      </c>
      <c r="R1909" s="251" t="s">
        <v>10028</v>
      </c>
      <c r="S1909" s="252" t="s">
        <v>3735</v>
      </c>
      <c r="T1909" s="251" t="str">
        <f t="shared" si="118"/>
        <v>I040457581150VT100</v>
      </c>
      <c r="W1909" s="251" t="str">
        <f t="shared" si="119"/>
        <v>I040457581150-VT100</v>
      </c>
    </row>
    <row r="1910" spans="1:23" x14ac:dyDescent="0.3">
      <c r="A1910" s="256" t="str">
        <f t="shared" si="116"/>
        <v>I0404575-812100K090-00001</v>
      </c>
      <c r="B1910" s="251" t="s">
        <v>12196</v>
      </c>
      <c r="C1910" s="251" t="s">
        <v>10031</v>
      </c>
      <c r="D1910" s="251" t="s">
        <v>12188</v>
      </c>
      <c r="E1910" s="251" t="s">
        <v>11485</v>
      </c>
      <c r="F1910" s="251" t="s">
        <v>9976</v>
      </c>
      <c r="G1910" s="251" t="s">
        <v>609</v>
      </c>
      <c r="H1910" s="251" t="s">
        <v>5167</v>
      </c>
      <c r="I1910" s="257" t="str">
        <f t="shared" si="117"/>
        <v>-00001</v>
      </c>
      <c r="J1910" s="251">
        <v>1</v>
      </c>
      <c r="K1910" s="251">
        <v>1</v>
      </c>
      <c r="M1910" s="251" t="s">
        <v>9993</v>
      </c>
      <c r="N1910" s="251" t="s">
        <v>10831</v>
      </c>
      <c r="O1910" s="251">
        <v>1</v>
      </c>
      <c r="Q1910" s="251" t="s">
        <v>12196</v>
      </c>
      <c r="R1910" s="251" t="s">
        <v>10028</v>
      </c>
      <c r="S1910" s="252" t="s">
        <v>608</v>
      </c>
      <c r="T1910" s="251" t="str">
        <f t="shared" si="118"/>
        <v>I0404575812100K090</v>
      </c>
      <c r="W1910" s="251" t="str">
        <f t="shared" si="119"/>
        <v>I040457581210-0K090</v>
      </c>
    </row>
    <row r="1911" spans="1:23" x14ac:dyDescent="0.3">
      <c r="A1911" s="256" t="str">
        <f t="shared" si="116"/>
        <v>I0404575-812200K090-00001</v>
      </c>
      <c r="B1911" s="251" t="s">
        <v>12197</v>
      </c>
      <c r="C1911" s="251" t="s">
        <v>10031</v>
      </c>
      <c r="D1911" s="251" t="s">
        <v>12188</v>
      </c>
      <c r="E1911" s="251" t="s">
        <v>11485</v>
      </c>
      <c r="F1911" s="251" t="s">
        <v>9978</v>
      </c>
      <c r="G1911" s="251" t="s">
        <v>618</v>
      </c>
      <c r="H1911" s="251" t="s">
        <v>5169</v>
      </c>
      <c r="I1911" s="257" t="str">
        <f t="shared" si="117"/>
        <v>-00001</v>
      </c>
      <c r="J1911" s="251">
        <v>1</v>
      </c>
      <c r="K1911" s="251">
        <v>1</v>
      </c>
      <c r="M1911" s="251" t="s">
        <v>9993</v>
      </c>
      <c r="N1911" s="251" t="s">
        <v>10831</v>
      </c>
      <c r="O1911" s="251">
        <v>1</v>
      </c>
      <c r="Q1911" s="251" t="s">
        <v>12197</v>
      </c>
      <c r="R1911" s="251" t="s">
        <v>10028</v>
      </c>
      <c r="S1911" s="252" t="s">
        <v>617</v>
      </c>
      <c r="T1911" s="251" t="str">
        <f t="shared" si="118"/>
        <v>I0404575812200K090</v>
      </c>
      <c r="W1911" s="251" t="str">
        <f t="shared" si="119"/>
        <v>I040457581220-0K090</v>
      </c>
    </row>
    <row r="1912" spans="1:23" x14ac:dyDescent="0.3">
      <c r="A1912" s="256" t="str">
        <f t="shared" si="116"/>
        <v>I0404575-815500K080-00001</v>
      </c>
      <c r="B1912" s="251" t="s">
        <v>12198</v>
      </c>
      <c r="C1912" s="251" t="s">
        <v>10031</v>
      </c>
      <c r="D1912" s="251" t="s">
        <v>12188</v>
      </c>
      <c r="E1912" s="251" t="s">
        <v>11485</v>
      </c>
      <c r="F1912" s="251" t="s">
        <v>9980</v>
      </c>
      <c r="G1912" s="251" t="s">
        <v>151</v>
      </c>
      <c r="H1912" s="251" t="s">
        <v>5045</v>
      </c>
      <c r="I1912" s="257" t="str">
        <f t="shared" si="117"/>
        <v>-00001</v>
      </c>
      <c r="J1912" s="251">
        <v>1</v>
      </c>
      <c r="K1912" s="251">
        <v>1</v>
      </c>
      <c r="M1912" s="251" t="s">
        <v>9958</v>
      </c>
      <c r="N1912" s="251" t="s">
        <v>10831</v>
      </c>
      <c r="O1912" s="251">
        <v>1</v>
      </c>
      <c r="Q1912" s="251" t="s">
        <v>12198</v>
      </c>
      <c r="R1912" s="251" t="s">
        <v>10028</v>
      </c>
      <c r="S1912" s="252" t="s">
        <v>150</v>
      </c>
      <c r="T1912" s="251" t="str">
        <f t="shared" si="118"/>
        <v>I0404575815500K080</v>
      </c>
      <c r="W1912" s="251" t="str">
        <f t="shared" si="119"/>
        <v>I040457581550-0K080</v>
      </c>
    </row>
    <row r="1913" spans="1:23" x14ac:dyDescent="0.3">
      <c r="A1913" s="256" t="str">
        <f t="shared" si="116"/>
        <v>I0404575-81550VT020-00002</v>
      </c>
      <c r="B1913" s="251" t="s">
        <v>12199</v>
      </c>
      <c r="C1913" s="251" t="s">
        <v>10031</v>
      </c>
      <c r="D1913" s="251" t="s">
        <v>12188</v>
      </c>
      <c r="E1913" s="251" t="s">
        <v>11485</v>
      </c>
      <c r="F1913" s="251" t="s">
        <v>9982</v>
      </c>
      <c r="G1913" s="251" t="s">
        <v>10057</v>
      </c>
      <c r="H1913" s="251" t="s">
        <v>5202</v>
      </c>
      <c r="I1913" s="257" t="str">
        <f t="shared" si="117"/>
        <v>-00002</v>
      </c>
      <c r="J1913" s="251">
        <v>2</v>
      </c>
      <c r="K1913" s="251">
        <v>2</v>
      </c>
      <c r="M1913" s="251" t="s">
        <v>9958</v>
      </c>
      <c r="N1913" s="251" t="s">
        <v>10831</v>
      </c>
      <c r="O1913" s="251">
        <v>2</v>
      </c>
      <c r="Q1913" s="251" t="s">
        <v>12199</v>
      </c>
      <c r="R1913" s="251" t="s">
        <v>10028</v>
      </c>
      <c r="S1913" s="252" t="s">
        <v>3737</v>
      </c>
      <c r="T1913" s="251" t="str">
        <f t="shared" si="118"/>
        <v>I040457581550VT020</v>
      </c>
      <c r="W1913" s="251" t="str">
        <f t="shared" si="119"/>
        <v>I040457581550-VT020</v>
      </c>
    </row>
    <row r="1914" spans="1:23" x14ac:dyDescent="0.3">
      <c r="A1914" s="256" t="str">
        <f t="shared" si="116"/>
        <v>I0404575-81550VT050-00002</v>
      </c>
      <c r="B1914" s="251" t="s">
        <v>12200</v>
      </c>
      <c r="C1914" s="251" t="s">
        <v>10031</v>
      </c>
      <c r="D1914" s="251" t="s">
        <v>12188</v>
      </c>
      <c r="E1914" s="251" t="s">
        <v>11485</v>
      </c>
      <c r="F1914" s="251" t="s">
        <v>9984</v>
      </c>
      <c r="G1914" s="251" t="s">
        <v>5265</v>
      </c>
      <c r="H1914" s="251" t="s">
        <v>5202</v>
      </c>
      <c r="I1914" s="257" t="str">
        <f t="shared" si="117"/>
        <v>-00002</v>
      </c>
      <c r="J1914" s="251">
        <v>2</v>
      </c>
      <c r="K1914" s="251">
        <v>2</v>
      </c>
      <c r="M1914" s="251" t="s">
        <v>9958</v>
      </c>
      <c r="N1914" s="251" t="s">
        <v>10831</v>
      </c>
      <c r="O1914" s="251">
        <v>2</v>
      </c>
      <c r="Q1914" s="251" t="s">
        <v>12200</v>
      </c>
      <c r="R1914" s="251" t="s">
        <v>10028</v>
      </c>
      <c r="S1914" s="252" t="s">
        <v>3740</v>
      </c>
      <c r="T1914" s="251" t="str">
        <f t="shared" si="118"/>
        <v>I040457581550VT050</v>
      </c>
      <c r="W1914" s="251" t="str">
        <f t="shared" si="119"/>
        <v>I040457581550-VT050</v>
      </c>
    </row>
    <row r="1915" spans="1:23" x14ac:dyDescent="0.3">
      <c r="A1915" s="256" t="str">
        <f t="shared" si="116"/>
        <v>I0404575-81551VT020-00001</v>
      </c>
      <c r="B1915" s="251" t="s">
        <v>12201</v>
      </c>
      <c r="C1915" s="251" t="s">
        <v>10031</v>
      </c>
      <c r="D1915" s="251" t="s">
        <v>12188</v>
      </c>
      <c r="E1915" s="251" t="s">
        <v>11485</v>
      </c>
      <c r="F1915" s="251" t="s">
        <v>9986</v>
      </c>
      <c r="G1915" s="251" t="s">
        <v>10060</v>
      </c>
      <c r="H1915" s="251" t="s">
        <v>3436</v>
      </c>
      <c r="I1915" s="257" t="str">
        <f t="shared" si="117"/>
        <v>-00001</v>
      </c>
      <c r="J1915" s="251">
        <v>1</v>
      </c>
      <c r="K1915" s="251">
        <v>1</v>
      </c>
      <c r="M1915" s="251" t="s">
        <v>9958</v>
      </c>
      <c r="N1915" s="251" t="s">
        <v>10831</v>
      </c>
      <c r="O1915" s="251">
        <v>1</v>
      </c>
      <c r="Q1915" s="251" t="s">
        <v>12201</v>
      </c>
      <c r="R1915" s="251" t="s">
        <v>10028</v>
      </c>
      <c r="S1915" s="252" t="s">
        <v>3761</v>
      </c>
      <c r="T1915" s="251" t="str">
        <f t="shared" si="118"/>
        <v>I040457581551VT020</v>
      </c>
      <c r="W1915" s="251" t="str">
        <f t="shared" si="119"/>
        <v>I040457581551-VT020</v>
      </c>
    </row>
    <row r="1916" spans="1:23" x14ac:dyDescent="0.3">
      <c r="A1916" s="256" t="str">
        <f t="shared" si="116"/>
        <v>I0404575-81551VT050-00001</v>
      </c>
      <c r="B1916" s="251" t="s">
        <v>12202</v>
      </c>
      <c r="C1916" s="251" t="s">
        <v>10031</v>
      </c>
      <c r="D1916" s="251" t="s">
        <v>12188</v>
      </c>
      <c r="E1916" s="251" t="s">
        <v>11485</v>
      </c>
      <c r="F1916" s="251" t="s">
        <v>9988</v>
      </c>
      <c r="G1916" s="251" t="s">
        <v>10062</v>
      </c>
      <c r="H1916" s="251" t="s">
        <v>3436</v>
      </c>
      <c r="I1916" s="257" t="str">
        <f t="shared" si="117"/>
        <v>-00001</v>
      </c>
      <c r="J1916" s="251">
        <v>1</v>
      </c>
      <c r="K1916" s="251">
        <v>1</v>
      </c>
      <c r="M1916" s="251" t="s">
        <v>9958</v>
      </c>
      <c r="N1916" s="251" t="s">
        <v>10831</v>
      </c>
      <c r="O1916" s="251">
        <v>1</v>
      </c>
      <c r="Q1916" s="251" t="s">
        <v>12202</v>
      </c>
      <c r="R1916" s="251" t="s">
        <v>10028</v>
      </c>
      <c r="S1916" s="252" t="s">
        <v>3763</v>
      </c>
      <c r="T1916" s="251" t="str">
        <f t="shared" si="118"/>
        <v>I040457581551VT050</v>
      </c>
      <c r="W1916" s="251" t="str">
        <f t="shared" si="119"/>
        <v>I040457581551-VT050</v>
      </c>
    </row>
    <row r="1917" spans="1:23" x14ac:dyDescent="0.3">
      <c r="A1917" s="256" t="str">
        <f t="shared" si="116"/>
        <v>I0404575-815600K080-00001</v>
      </c>
      <c r="B1917" s="251" t="s">
        <v>12203</v>
      </c>
      <c r="C1917" s="251" t="s">
        <v>10031</v>
      </c>
      <c r="D1917" s="251" t="s">
        <v>12188</v>
      </c>
      <c r="E1917" s="251" t="s">
        <v>11485</v>
      </c>
      <c r="F1917" s="251" t="s">
        <v>9990</v>
      </c>
      <c r="G1917" s="251" t="s">
        <v>164</v>
      </c>
      <c r="H1917" s="251" t="s">
        <v>5047</v>
      </c>
      <c r="I1917" s="257" t="str">
        <f t="shared" si="117"/>
        <v>-00001</v>
      </c>
      <c r="J1917" s="251">
        <v>1</v>
      </c>
      <c r="K1917" s="251">
        <v>1</v>
      </c>
      <c r="M1917" s="251" t="s">
        <v>9958</v>
      </c>
      <c r="N1917" s="251" t="s">
        <v>10831</v>
      </c>
      <c r="O1917" s="251">
        <v>1</v>
      </c>
      <c r="Q1917" s="251" t="s">
        <v>12203</v>
      </c>
      <c r="R1917" s="251" t="s">
        <v>10028</v>
      </c>
      <c r="S1917" s="252" t="s">
        <v>163</v>
      </c>
      <c r="T1917" s="251" t="str">
        <f t="shared" si="118"/>
        <v>I0404575815600K080</v>
      </c>
      <c r="W1917" s="251" t="str">
        <f t="shared" si="119"/>
        <v>I040457581560-0K080</v>
      </c>
    </row>
    <row r="1918" spans="1:23" x14ac:dyDescent="0.3">
      <c r="A1918" s="256" t="str">
        <f t="shared" si="116"/>
        <v>I0404575-81560VT020-00002</v>
      </c>
      <c r="B1918" s="251" t="s">
        <v>12204</v>
      </c>
      <c r="C1918" s="251" t="s">
        <v>10031</v>
      </c>
      <c r="D1918" s="251" t="s">
        <v>12188</v>
      </c>
      <c r="E1918" s="251" t="s">
        <v>11485</v>
      </c>
      <c r="F1918" s="251" t="s">
        <v>9992</v>
      </c>
      <c r="G1918" s="251" t="s">
        <v>10065</v>
      </c>
      <c r="H1918" s="251" t="s">
        <v>5204</v>
      </c>
      <c r="I1918" s="257" t="str">
        <f t="shared" si="117"/>
        <v>-00002</v>
      </c>
      <c r="J1918" s="251">
        <v>2</v>
      </c>
      <c r="K1918" s="251">
        <v>2</v>
      </c>
      <c r="M1918" s="251" t="s">
        <v>9958</v>
      </c>
      <c r="N1918" s="251" t="s">
        <v>10831</v>
      </c>
      <c r="O1918" s="251">
        <v>2</v>
      </c>
      <c r="Q1918" s="251" t="s">
        <v>12204</v>
      </c>
      <c r="R1918" s="251" t="s">
        <v>10028</v>
      </c>
      <c r="S1918" s="252" t="s">
        <v>3743</v>
      </c>
      <c r="T1918" s="251" t="str">
        <f t="shared" si="118"/>
        <v>I040457581560VT020</v>
      </c>
      <c r="W1918" s="251" t="str">
        <f t="shared" si="119"/>
        <v>I040457581560-VT020</v>
      </c>
    </row>
    <row r="1919" spans="1:23" x14ac:dyDescent="0.3">
      <c r="A1919" s="256" t="str">
        <f t="shared" si="116"/>
        <v>I0404575-81560VT050-00004</v>
      </c>
      <c r="B1919" s="251" t="s">
        <v>12205</v>
      </c>
      <c r="C1919" s="251" t="s">
        <v>10031</v>
      </c>
      <c r="D1919" s="251" t="s">
        <v>12188</v>
      </c>
      <c r="E1919" s="251" t="s">
        <v>11485</v>
      </c>
      <c r="F1919" s="251" t="s">
        <v>9995</v>
      </c>
      <c r="G1919" s="251" t="s">
        <v>10067</v>
      </c>
      <c r="H1919" s="251" t="s">
        <v>5204</v>
      </c>
      <c r="I1919" s="257" t="str">
        <f t="shared" si="117"/>
        <v>-00004</v>
      </c>
      <c r="J1919" s="251">
        <v>4</v>
      </c>
      <c r="K1919" s="251">
        <v>4</v>
      </c>
      <c r="M1919" s="251" t="s">
        <v>9958</v>
      </c>
      <c r="N1919" s="251" t="s">
        <v>10831</v>
      </c>
      <c r="O1919" s="251">
        <v>4</v>
      </c>
      <c r="Q1919" s="251" t="s">
        <v>12205</v>
      </c>
      <c r="R1919" s="251" t="s">
        <v>10028</v>
      </c>
      <c r="S1919" s="252" t="s">
        <v>3746</v>
      </c>
      <c r="T1919" s="251" t="str">
        <f t="shared" si="118"/>
        <v>I040457581560VT050</v>
      </c>
      <c r="W1919" s="251" t="str">
        <f t="shared" si="119"/>
        <v>I040457581560-VT050</v>
      </c>
    </row>
    <row r="1920" spans="1:23" x14ac:dyDescent="0.3">
      <c r="A1920" s="256" t="str">
        <f t="shared" si="116"/>
        <v>I0404575-81561VT020-00001</v>
      </c>
      <c r="B1920" s="251" t="s">
        <v>12206</v>
      </c>
      <c r="C1920" s="251" t="s">
        <v>10031</v>
      </c>
      <c r="D1920" s="251" t="s">
        <v>12188</v>
      </c>
      <c r="E1920" s="251" t="s">
        <v>11485</v>
      </c>
      <c r="F1920" s="251" t="s">
        <v>9997</v>
      </c>
      <c r="G1920" s="251" t="s">
        <v>10256</v>
      </c>
      <c r="H1920" s="251" t="s">
        <v>3443</v>
      </c>
      <c r="I1920" s="257" t="str">
        <f t="shared" si="117"/>
        <v>-00001</v>
      </c>
      <c r="J1920" s="251">
        <v>1</v>
      </c>
      <c r="K1920" s="251">
        <v>1</v>
      </c>
      <c r="M1920" s="251" t="s">
        <v>9958</v>
      </c>
      <c r="N1920" s="251" t="s">
        <v>10831</v>
      </c>
      <c r="O1920" s="251">
        <v>1</v>
      </c>
      <c r="Q1920" s="251" t="s">
        <v>12206</v>
      </c>
      <c r="R1920" s="251" t="s">
        <v>10028</v>
      </c>
      <c r="S1920" s="252" t="s">
        <v>3767</v>
      </c>
      <c r="T1920" s="251" t="str">
        <f t="shared" si="118"/>
        <v>I040457581561VT020</v>
      </c>
      <c r="W1920" s="251" t="str">
        <f t="shared" si="119"/>
        <v>I040457581561-VT020</v>
      </c>
    </row>
    <row r="1921" spans="1:23" x14ac:dyDescent="0.3">
      <c r="A1921" s="256" t="str">
        <f t="shared" si="116"/>
        <v>I0404575-81561VT050-00001</v>
      </c>
      <c r="B1921" s="251" t="s">
        <v>12207</v>
      </c>
      <c r="C1921" s="251" t="s">
        <v>10031</v>
      </c>
      <c r="D1921" s="251" t="s">
        <v>12188</v>
      </c>
      <c r="E1921" s="251" t="s">
        <v>11485</v>
      </c>
      <c r="F1921" s="251" t="s">
        <v>10000</v>
      </c>
      <c r="G1921" s="251" t="s">
        <v>10258</v>
      </c>
      <c r="H1921" s="251" t="s">
        <v>3443</v>
      </c>
      <c r="I1921" s="257" t="str">
        <f t="shared" si="117"/>
        <v>-00001</v>
      </c>
      <c r="J1921" s="251">
        <v>1</v>
      </c>
      <c r="K1921" s="251">
        <v>1</v>
      </c>
      <c r="M1921" s="251" t="s">
        <v>9958</v>
      </c>
      <c r="N1921" s="251" t="s">
        <v>10831</v>
      </c>
      <c r="O1921" s="251">
        <v>1</v>
      </c>
      <c r="Q1921" s="251" t="s">
        <v>12207</v>
      </c>
      <c r="R1921" s="251" t="s">
        <v>10028</v>
      </c>
      <c r="S1921" s="252" t="s">
        <v>3769</v>
      </c>
      <c r="T1921" s="251" t="str">
        <f t="shared" si="118"/>
        <v>I040457581561VT050</v>
      </c>
      <c r="W1921" s="251" t="str">
        <f t="shared" si="119"/>
        <v>I040457581561-VT050</v>
      </c>
    </row>
    <row r="1922" spans="1:23" x14ac:dyDescent="0.3">
      <c r="A1922" s="256" t="str">
        <f t="shared" si="116"/>
        <v>I0404575-81580VT010-00002</v>
      </c>
      <c r="B1922" s="251" t="s">
        <v>12208</v>
      </c>
      <c r="C1922" s="251" t="s">
        <v>10031</v>
      </c>
      <c r="D1922" s="251" t="s">
        <v>12188</v>
      </c>
      <c r="E1922" s="251" t="s">
        <v>11485</v>
      </c>
      <c r="F1922" s="251" t="s">
        <v>10002</v>
      </c>
      <c r="G1922" s="251" t="s">
        <v>5289</v>
      </c>
      <c r="H1922" s="251" t="s">
        <v>758</v>
      </c>
      <c r="I1922" s="257" t="str">
        <f t="shared" si="117"/>
        <v>-00002</v>
      </c>
      <c r="J1922" s="251">
        <v>2</v>
      </c>
      <c r="K1922" s="251">
        <v>2</v>
      </c>
      <c r="M1922" s="251" t="s">
        <v>9993</v>
      </c>
      <c r="N1922" s="251" t="s">
        <v>10831</v>
      </c>
      <c r="O1922" s="251">
        <v>2</v>
      </c>
      <c r="Q1922" s="251" t="s">
        <v>12208</v>
      </c>
      <c r="R1922" s="251" t="s">
        <v>10028</v>
      </c>
      <c r="S1922" s="252" t="s">
        <v>3749</v>
      </c>
      <c r="T1922" s="251" t="str">
        <f t="shared" si="118"/>
        <v>I040457581580VT010</v>
      </c>
      <c r="W1922" s="251" t="str">
        <f t="shared" si="119"/>
        <v>I040457581580-VT010</v>
      </c>
    </row>
    <row r="1923" spans="1:23" x14ac:dyDescent="0.3">
      <c r="A1923" s="256" t="str">
        <f t="shared" si="116"/>
        <v>I0404575-81580VT020-00004</v>
      </c>
      <c r="B1923" s="251" t="s">
        <v>12209</v>
      </c>
      <c r="C1923" s="251" t="s">
        <v>10031</v>
      </c>
      <c r="D1923" s="251" t="s">
        <v>12188</v>
      </c>
      <c r="E1923" s="251" t="s">
        <v>11485</v>
      </c>
      <c r="F1923" s="251" t="s">
        <v>10005</v>
      </c>
      <c r="G1923" s="251" t="s">
        <v>10071</v>
      </c>
      <c r="H1923" s="251" t="s">
        <v>758</v>
      </c>
      <c r="I1923" s="257" t="str">
        <f t="shared" si="117"/>
        <v>-00004</v>
      </c>
      <c r="J1923" s="251">
        <v>4</v>
      </c>
      <c r="K1923" s="251">
        <v>4</v>
      </c>
      <c r="M1923" s="251" t="s">
        <v>9958</v>
      </c>
      <c r="N1923" s="251" t="s">
        <v>10831</v>
      </c>
      <c r="O1923" s="251">
        <v>4</v>
      </c>
      <c r="Q1923" s="251" t="s">
        <v>12209</v>
      </c>
      <c r="R1923" s="251" t="s">
        <v>10028</v>
      </c>
      <c r="S1923" s="252" t="s">
        <v>3752</v>
      </c>
      <c r="T1923" s="251" t="str">
        <f t="shared" si="118"/>
        <v>I040457581580VT020</v>
      </c>
      <c r="W1923" s="251" t="str">
        <f t="shared" si="119"/>
        <v>I040457581580-VT020</v>
      </c>
    </row>
    <row r="1924" spans="1:23" x14ac:dyDescent="0.3">
      <c r="A1924" s="256" t="str">
        <f t="shared" si="116"/>
        <v>I0404575-81581VT020-00002</v>
      </c>
      <c r="B1924" s="251" t="s">
        <v>12210</v>
      </c>
      <c r="C1924" s="251" t="s">
        <v>10031</v>
      </c>
      <c r="D1924" s="251" t="s">
        <v>12188</v>
      </c>
      <c r="E1924" s="251" t="s">
        <v>11485</v>
      </c>
      <c r="F1924" s="251" t="s">
        <v>10009</v>
      </c>
      <c r="G1924" s="251" t="s">
        <v>10668</v>
      </c>
      <c r="H1924" s="251" t="s">
        <v>5218</v>
      </c>
      <c r="I1924" s="257" t="str">
        <f t="shared" si="117"/>
        <v>-00002</v>
      </c>
      <c r="J1924" s="251">
        <v>2</v>
      </c>
      <c r="K1924" s="251">
        <v>2</v>
      </c>
      <c r="M1924" s="251" t="s">
        <v>9993</v>
      </c>
      <c r="N1924" s="251" t="s">
        <v>10831</v>
      </c>
      <c r="O1924" s="251">
        <v>2</v>
      </c>
      <c r="Q1924" s="251" t="s">
        <v>12210</v>
      </c>
      <c r="R1924" s="251" t="s">
        <v>10028</v>
      </c>
      <c r="S1924" s="252" t="s">
        <v>3773</v>
      </c>
      <c r="T1924" s="251" t="str">
        <f t="shared" si="118"/>
        <v>I040457581581VT020</v>
      </c>
      <c r="W1924" s="251" t="str">
        <f t="shared" si="119"/>
        <v>I040457581581-VT020</v>
      </c>
    </row>
    <row r="1925" spans="1:23" x14ac:dyDescent="0.3">
      <c r="A1925" s="256" t="str">
        <f t="shared" si="116"/>
        <v>I0404575-81590VT020-00004</v>
      </c>
      <c r="B1925" s="251" t="s">
        <v>12211</v>
      </c>
      <c r="C1925" s="251" t="s">
        <v>10031</v>
      </c>
      <c r="D1925" s="251" t="s">
        <v>12188</v>
      </c>
      <c r="E1925" s="251" t="s">
        <v>11485</v>
      </c>
      <c r="F1925" s="251" t="s">
        <v>10012</v>
      </c>
      <c r="G1925" s="251" t="s">
        <v>10075</v>
      </c>
      <c r="H1925" s="251" t="s">
        <v>770</v>
      </c>
      <c r="I1925" s="257" t="str">
        <f t="shared" si="117"/>
        <v>-00004</v>
      </c>
      <c r="J1925" s="251">
        <v>4</v>
      </c>
      <c r="K1925" s="251">
        <v>4</v>
      </c>
      <c r="M1925" s="251" t="s">
        <v>9958</v>
      </c>
      <c r="N1925" s="251" t="s">
        <v>10831</v>
      </c>
      <c r="O1925" s="251">
        <v>4</v>
      </c>
      <c r="Q1925" s="251" t="s">
        <v>12211</v>
      </c>
      <c r="R1925" s="251" t="s">
        <v>10028</v>
      </c>
      <c r="S1925" s="252" t="s">
        <v>3758</v>
      </c>
      <c r="T1925" s="251" t="str">
        <f t="shared" si="118"/>
        <v>I040457581590VT020</v>
      </c>
      <c r="W1925" s="251" t="str">
        <f t="shared" si="119"/>
        <v>I040457581590-VT020</v>
      </c>
    </row>
    <row r="1926" spans="1:23" x14ac:dyDescent="0.3">
      <c r="A1926" s="256" t="str">
        <f t="shared" si="116"/>
        <v>I0606324-81110BZ620-00006</v>
      </c>
      <c r="B1926" s="251" t="s">
        <v>12212</v>
      </c>
      <c r="C1926" s="251" t="s">
        <v>10077</v>
      </c>
      <c r="D1926" s="251" t="s">
        <v>12213</v>
      </c>
      <c r="E1926" s="251" t="s">
        <v>11485</v>
      </c>
      <c r="F1926" s="251" t="s">
        <v>9957</v>
      </c>
      <c r="G1926" s="251" t="s">
        <v>1193</v>
      </c>
      <c r="H1926" s="251" t="s">
        <v>3422</v>
      </c>
      <c r="I1926" s="257" t="str">
        <f t="shared" si="117"/>
        <v>-00006</v>
      </c>
      <c r="J1926" s="251">
        <v>6</v>
      </c>
      <c r="K1926" s="251">
        <v>6</v>
      </c>
      <c r="M1926" s="251" t="s">
        <v>9958</v>
      </c>
      <c r="N1926" s="251" t="s">
        <v>10306</v>
      </c>
      <c r="O1926" s="251">
        <v>6</v>
      </c>
      <c r="Q1926" s="251" t="s">
        <v>12212</v>
      </c>
      <c r="R1926" s="251" t="s">
        <v>9960</v>
      </c>
      <c r="S1926" s="252" t="s">
        <v>1192</v>
      </c>
      <c r="T1926" s="251" t="str">
        <f t="shared" si="118"/>
        <v>I060632481110BZ620</v>
      </c>
      <c r="W1926" s="251" t="str">
        <f t="shared" si="119"/>
        <v>I060632481110-BZ620</v>
      </c>
    </row>
    <row r="1927" spans="1:23" x14ac:dyDescent="0.3">
      <c r="A1927" s="256" t="str">
        <f t="shared" ref="A1927:A1990" si="120">D1927&amp;$A$6&amp;S1927&amp;I1927</f>
        <v>I0606324-81110BZ860-00003</v>
      </c>
      <c r="B1927" s="251" t="s">
        <v>12214</v>
      </c>
      <c r="C1927" s="251" t="s">
        <v>10077</v>
      </c>
      <c r="D1927" s="251" t="s">
        <v>12213</v>
      </c>
      <c r="E1927" s="251" t="s">
        <v>11485</v>
      </c>
      <c r="F1927" s="251" t="s">
        <v>9962</v>
      </c>
      <c r="G1927" s="251" t="s">
        <v>3550</v>
      </c>
      <c r="H1927" s="251" t="s">
        <v>3422</v>
      </c>
      <c r="I1927" s="257" t="str">
        <f t="shared" ref="I1927:I1990" si="121">+IF(AND(O1927&lt;10),$B$2&amp;O1927,IF(AND(O1927&gt;9,O1927&lt;=99),$B$3&amp;O1927,IF(AND(O1927&gt;99,L90803&lt;1000),$B$4&amp;O1927,IF(AND(O1927&gt;999),$B$5&amp;7))))</f>
        <v>-00003</v>
      </c>
      <c r="J1927" s="251">
        <v>3</v>
      </c>
      <c r="K1927" s="251">
        <v>3</v>
      </c>
      <c r="M1927" s="251" t="s">
        <v>9958</v>
      </c>
      <c r="N1927" s="251" t="s">
        <v>10306</v>
      </c>
      <c r="O1927" s="251">
        <v>3</v>
      </c>
      <c r="Q1927" s="251" t="s">
        <v>12214</v>
      </c>
      <c r="R1927" s="251" t="s">
        <v>9960</v>
      </c>
      <c r="S1927" s="252" t="s">
        <v>3549</v>
      </c>
      <c r="T1927" s="251" t="str">
        <f t="shared" si="118"/>
        <v>I060632481110BZ860</v>
      </c>
      <c r="W1927" s="251" t="str">
        <f t="shared" si="119"/>
        <v>I060632481110-BZ860</v>
      </c>
    </row>
    <row r="1928" spans="1:23" x14ac:dyDescent="0.3">
      <c r="A1928" s="256" t="str">
        <f t="shared" si="120"/>
        <v>I0606324-81130BZ200-00001</v>
      </c>
      <c r="B1928" s="251" t="s">
        <v>12215</v>
      </c>
      <c r="C1928" s="251" t="s">
        <v>10077</v>
      </c>
      <c r="D1928" s="251" t="s">
        <v>12213</v>
      </c>
      <c r="E1928" s="251" t="s">
        <v>11485</v>
      </c>
      <c r="F1928" s="251" t="s">
        <v>9964</v>
      </c>
      <c r="G1928" s="251" t="s">
        <v>1087</v>
      </c>
      <c r="H1928" s="251" t="s">
        <v>10791</v>
      </c>
      <c r="I1928" s="257" t="str">
        <f t="shared" si="121"/>
        <v>-00001</v>
      </c>
      <c r="J1928" s="251">
        <v>1</v>
      </c>
      <c r="K1928" s="251">
        <v>1</v>
      </c>
      <c r="M1928" s="251" t="s">
        <v>9958</v>
      </c>
      <c r="N1928" s="251" t="s">
        <v>10306</v>
      </c>
      <c r="O1928" s="251">
        <v>1</v>
      </c>
      <c r="Q1928" s="251" t="s">
        <v>12215</v>
      </c>
      <c r="R1928" s="251" t="s">
        <v>9960</v>
      </c>
      <c r="S1928" s="252" t="s">
        <v>1086</v>
      </c>
      <c r="T1928" s="251" t="str">
        <f t="shared" ref="T1928:T1991" si="122">+D1928&amp;S1928</f>
        <v>I060632481130BZ200</v>
      </c>
      <c r="W1928" s="251" t="str">
        <f t="shared" ref="W1928:W1991" si="123">D1928&amp;G1928</f>
        <v>I060632481130-BZ200</v>
      </c>
    </row>
    <row r="1929" spans="1:23" x14ac:dyDescent="0.3">
      <c r="A1929" s="256" t="str">
        <f t="shared" si="120"/>
        <v>I0606324-81130BZ620-00008</v>
      </c>
      <c r="B1929" s="251" t="s">
        <v>12216</v>
      </c>
      <c r="C1929" s="251" t="s">
        <v>10077</v>
      </c>
      <c r="D1929" s="251" t="s">
        <v>12213</v>
      </c>
      <c r="E1929" s="251" t="s">
        <v>11485</v>
      </c>
      <c r="F1929" s="251" t="s">
        <v>9966</v>
      </c>
      <c r="G1929" s="251" t="s">
        <v>1198</v>
      </c>
      <c r="H1929" s="251" t="s">
        <v>5101</v>
      </c>
      <c r="I1929" s="257" t="str">
        <f t="shared" si="121"/>
        <v>-00008</v>
      </c>
      <c r="J1929" s="251">
        <v>8</v>
      </c>
      <c r="K1929" s="251">
        <v>8</v>
      </c>
      <c r="M1929" s="251" t="s">
        <v>9958</v>
      </c>
      <c r="N1929" s="251" t="s">
        <v>10306</v>
      </c>
      <c r="O1929" s="251">
        <v>8</v>
      </c>
      <c r="Q1929" s="251" t="s">
        <v>12216</v>
      </c>
      <c r="R1929" s="251" t="s">
        <v>9960</v>
      </c>
      <c r="S1929" s="252" t="s">
        <v>1197</v>
      </c>
      <c r="T1929" s="251" t="str">
        <f t="shared" si="122"/>
        <v>I060632481130BZ620</v>
      </c>
      <c r="W1929" s="251" t="str">
        <f t="shared" si="123"/>
        <v>I060632481130-BZ620</v>
      </c>
    </row>
    <row r="1930" spans="1:23" x14ac:dyDescent="0.3">
      <c r="A1930" s="256" t="str">
        <f t="shared" si="120"/>
        <v>I0606324-81150BZ620-00006</v>
      </c>
      <c r="B1930" s="251" t="s">
        <v>12217</v>
      </c>
      <c r="C1930" s="251" t="s">
        <v>10077</v>
      </c>
      <c r="D1930" s="251" t="s">
        <v>12213</v>
      </c>
      <c r="E1930" s="251" t="s">
        <v>11485</v>
      </c>
      <c r="F1930" s="251" t="s">
        <v>9968</v>
      </c>
      <c r="G1930" s="251" t="s">
        <v>1203</v>
      </c>
      <c r="H1930" s="251" t="s">
        <v>3429</v>
      </c>
      <c r="I1930" s="257" t="str">
        <f t="shared" si="121"/>
        <v>-00006</v>
      </c>
      <c r="J1930" s="251">
        <v>6</v>
      </c>
      <c r="K1930" s="251">
        <v>6</v>
      </c>
      <c r="M1930" s="251" t="s">
        <v>9958</v>
      </c>
      <c r="N1930" s="251" t="s">
        <v>10306</v>
      </c>
      <c r="O1930" s="251">
        <v>6</v>
      </c>
      <c r="Q1930" s="251" t="s">
        <v>12217</v>
      </c>
      <c r="R1930" s="251" t="s">
        <v>9960</v>
      </c>
      <c r="S1930" s="252" t="s">
        <v>1202</v>
      </c>
      <c r="T1930" s="251" t="str">
        <f t="shared" si="122"/>
        <v>I060632481150BZ620</v>
      </c>
      <c r="W1930" s="251" t="str">
        <f t="shared" si="123"/>
        <v>I060632481150-BZ620</v>
      </c>
    </row>
    <row r="1931" spans="1:23" x14ac:dyDescent="0.3">
      <c r="A1931" s="256" t="str">
        <f t="shared" si="120"/>
        <v>I0606324-81150BZ860-00002</v>
      </c>
      <c r="B1931" s="251" t="s">
        <v>12218</v>
      </c>
      <c r="C1931" s="251" t="s">
        <v>10077</v>
      </c>
      <c r="D1931" s="251" t="s">
        <v>12213</v>
      </c>
      <c r="E1931" s="251" t="s">
        <v>11485</v>
      </c>
      <c r="F1931" s="251" t="s">
        <v>9970</v>
      </c>
      <c r="G1931" s="251" t="s">
        <v>3554</v>
      </c>
      <c r="H1931" s="251" t="s">
        <v>3429</v>
      </c>
      <c r="I1931" s="257" t="str">
        <f t="shared" si="121"/>
        <v>-00002</v>
      </c>
      <c r="J1931" s="251">
        <v>2</v>
      </c>
      <c r="K1931" s="251">
        <v>2</v>
      </c>
      <c r="M1931" s="251" t="s">
        <v>9958</v>
      </c>
      <c r="N1931" s="251" t="s">
        <v>10306</v>
      </c>
      <c r="O1931" s="251">
        <v>2</v>
      </c>
      <c r="Q1931" s="251" t="s">
        <v>12218</v>
      </c>
      <c r="R1931" s="251" t="s">
        <v>9960</v>
      </c>
      <c r="S1931" s="252" t="s">
        <v>3553</v>
      </c>
      <c r="T1931" s="251" t="str">
        <f t="shared" si="122"/>
        <v>I060632481150BZ860</v>
      </c>
      <c r="W1931" s="251" t="str">
        <f t="shared" si="123"/>
        <v>I060632481150-BZ860</v>
      </c>
    </row>
    <row r="1932" spans="1:23" x14ac:dyDescent="0.3">
      <c r="A1932" s="256" t="str">
        <f t="shared" si="120"/>
        <v>I0606324-81170BZ200-00002</v>
      </c>
      <c r="B1932" s="251" t="s">
        <v>12219</v>
      </c>
      <c r="C1932" s="251" t="s">
        <v>10077</v>
      </c>
      <c r="D1932" s="251" t="s">
        <v>12213</v>
      </c>
      <c r="E1932" s="251" t="s">
        <v>11485</v>
      </c>
      <c r="F1932" s="251" t="s">
        <v>9972</v>
      </c>
      <c r="G1932" s="251" t="s">
        <v>1095</v>
      </c>
      <c r="H1932" s="251" t="s">
        <v>10082</v>
      </c>
      <c r="I1932" s="257" t="str">
        <f t="shared" si="121"/>
        <v>-00002</v>
      </c>
      <c r="J1932" s="251">
        <v>2</v>
      </c>
      <c r="K1932" s="251">
        <v>2</v>
      </c>
      <c r="M1932" s="251" t="s">
        <v>9958</v>
      </c>
      <c r="N1932" s="251" t="s">
        <v>10306</v>
      </c>
      <c r="O1932" s="251">
        <v>2</v>
      </c>
      <c r="Q1932" s="251" t="s">
        <v>12219</v>
      </c>
      <c r="R1932" s="251" t="s">
        <v>9960</v>
      </c>
      <c r="S1932" s="252" t="s">
        <v>1094</v>
      </c>
      <c r="T1932" s="251" t="str">
        <f t="shared" si="122"/>
        <v>I060632481170BZ200</v>
      </c>
      <c r="W1932" s="251" t="str">
        <f t="shared" si="123"/>
        <v>I060632481170-BZ200</v>
      </c>
    </row>
    <row r="1933" spans="1:23" x14ac:dyDescent="0.3">
      <c r="A1933" s="256" t="str">
        <f t="shared" si="120"/>
        <v>I0606324-81550BZ220-00002</v>
      </c>
      <c r="B1933" s="251" t="s">
        <v>12220</v>
      </c>
      <c r="C1933" s="251" t="s">
        <v>10077</v>
      </c>
      <c r="D1933" s="251" t="s">
        <v>12213</v>
      </c>
      <c r="E1933" s="251" t="s">
        <v>11485</v>
      </c>
      <c r="F1933" s="251" t="s">
        <v>9974</v>
      </c>
      <c r="G1933" s="251" t="s">
        <v>1364</v>
      </c>
      <c r="H1933" s="251" t="s">
        <v>5202</v>
      </c>
      <c r="I1933" s="257" t="str">
        <f t="shared" si="121"/>
        <v>-00002</v>
      </c>
      <c r="J1933" s="251">
        <v>2</v>
      </c>
      <c r="K1933" s="251">
        <v>2</v>
      </c>
      <c r="M1933" s="251" t="s">
        <v>9958</v>
      </c>
      <c r="N1933" s="251" t="s">
        <v>10306</v>
      </c>
      <c r="O1933" s="251">
        <v>2</v>
      </c>
      <c r="Q1933" s="251" t="s">
        <v>12220</v>
      </c>
      <c r="R1933" s="251" t="s">
        <v>9960</v>
      </c>
      <c r="S1933" s="252" t="s">
        <v>1363</v>
      </c>
      <c r="T1933" s="251" t="str">
        <f t="shared" si="122"/>
        <v>I060632481550BZ220</v>
      </c>
      <c r="W1933" s="251" t="str">
        <f t="shared" si="123"/>
        <v>I060632481550-BZ220</v>
      </c>
    </row>
    <row r="1934" spans="1:23" x14ac:dyDescent="0.3">
      <c r="A1934" s="256" t="str">
        <f t="shared" si="120"/>
        <v>I0606324-81550BZ490-00005</v>
      </c>
      <c r="B1934" s="251" t="s">
        <v>12221</v>
      </c>
      <c r="C1934" s="251" t="s">
        <v>10077</v>
      </c>
      <c r="D1934" s="251" t="s">
        <v>12213</v>
      </c>
      <c r="E1934" s="251" t="s">
        <v>11485</v>
      </c>
      <c r="F1934" s="251" t="s">
        <v>9976</v>
      </c>
      <c r="G1934" s="251" t="s">
        <v>1409</v>
      </c>
      <c r="H1934" s="251" t="s">
        <v>5202</v>
      </c>
      <c r="I1934" s="257" t="str">
        <f t="shared" si="121"/>
        <v>-00005</v>
      </c>
      <c r="J1934" s="251">
        <v>5</v>
      </c>
      <c r="K1934" s="251">
        <v>5</v>
      </c>
      <c r="M1934" s="251" t="s">
        <v>9958</v>
      </c>
      <c r="N1934" s="251" t="s">
        <v>10306</v>
      </c>
      <c r="O1934" s="251">
        <v>5</v>
      </c>
      <c r="Q1934" s="251" t="s">
        <v>12221</v>
      </c>
      <c r="R1934" s="251" t="s">
        <v>9960</v>
      </c>
      <c r="S1934" s="252" t="s">
        <v>1408</v>
      </c>
      <c r="T1934" s="251" t="str">
        <f t="shared" si="122"/>
        <v>I060632481550BZ490</v>
      </c>
      <c r="W1934" s="251" t="str">
        <f t="shared" si="123"/>
        <v>I060632481550-BZ490</v>
      </c>
    </row>
    <row r="1935" spans="1:23" x14ac:dyDescent="0.3">
      <c r="A1935" s="256" t="str">
        <f t="shared" si="120"/>
        <v>I0606324-81551BZ150-00005</v>
      </c>
      <c r="B1935" s="251" t="s">
        <v>12222</v>
      </c>
      <c r="C1935" s="251" t="s">
        <v>10077</v>
      </c>
      <c r="D1935" s="251" t="s">
        <v>12213</v>
      </c>
      <c r="E1935" s="251" t="s">
        <v>11485</v>
      </c>
      <c r="F1935" s="251" t="s">
        <v>9978</v>
      </c>
      <c r="G1935" s="251" t="s">
        <v>1351</v>
      </c>
      <c r="H1935" s="251" t="s">
        <v>3436</v>
      </c>
      <c r="I1935" s="257" t="str">
        <f t="shared" si="121"/>
        <v>-00005</v>
      </c>
      <c r="J1935" s="251">
        <v>5</v>
      </c>
      <c r="K1935" s="251">
        <v>5</v>
      </c>
      <c r="M1935" s="251" t="s">
        <v>9958</v>
      </c>
      <c r="N1935" s="251" t="s">
        <v>10306</v>
      </c>
      <c r="O1935" s="251">
        <v>5</v>
      </c>
      <c r="Q1935" s="251" t="s">
        <v>12222</v>
      </c>
      <c r="R1935" s="251" t="s">
        <v>9960</v>
      </c>
      <c r="S1935" s="252" t="s">
        <v>1350</v>
      </c>
      <c r="T1935" s="251" t="str">
        <f t="shared" si="122"/>
        <v>I060632481551BZ150</v>
      </c>
      <c r="W1935" s="251" t="str">
        <f t="shared" si="123"/>
        <v>I060632481551-BZ150</v>
      </c>
    </row>
    <row r="1936" spans="1:23" x14ac:dyDescent="0.3">
      <c r="A1936" s="256" t="str">
        <f t="shared" si="120"/>
        <v>I0606324-81551BZ240-00005</v>
      </c>
      <c r="B1936" s="251" t="s">
        <v>12223</v>
      </c>
      <c r="C1936" s="251" t="s">
        <v>10077</v>
      </c>
      <c r="D1936" s="251" t="s">
        <v>12213</v>
      </c>
      <c r="E1936" s="251" t="s">
        <v>11485</v>
      </c>
      <c r="F1936" s="251" t="s">
        <v>9980</v>
      </c>
      <c r="G1936" s="251" t="s">
        <v>1373</v>
      </c>
      <c r="H1936" s="251" t="s">
        <v>3436</v>
      </c>
      <c r="I1936" s="257" t="str">
        <f t="shared" si="121"/>
        <v>-00005</v>
      </c>
      <c r="J1936" s="251">
        <v>5</v>
      </c>
      <c r="K1936" s="251">
        <v>5</v>
      </c>
      <c r="M1936" s="251" t="s">
        <v>9958</v>
      </c>
      <c r="N1936" s="251" t="s">
        <v>10306</v>
      </c>
      <c r="O1936" s="251">
        <v>5</v>
      </c>
      <c r="Q1936" s="251" t="s">
        <v>12223</v>
      </c>
      <c r="R1936" s="251" t="s">
        <v>9960</v>
      </c>
      <c r="S1936" s="252" t="s">
        <v>1372</v>
      </c>
      <c r="T1936" s="251" t="str">
        <f t="shared" si="122"/>
        <v>I060632481551BZ240</v>
      </c>
      <c r="W1936" s="251" t="str">
        <f t="shared" si="123"/>
        <v>I060632481551-BZ240</v>
      </c>
    </row>
    <row r="1937" spans="1:23" x14ac:dyDescent="0.3">
      <c r="A1937" s="256" t="str">
        <f t="shared" si="120"/>
        <v>I0606324-81551BZ320-00004</v>
      </c>
      <c r="B1937" s="251" t="s">
        <v>12224</v>
      </c>
      <c r="C1937" s="251" t="s">
        <v>10077</v>
      </c>
      <c r="D1937" s="251" t="s">
        <v>12213</v>
      </c>
      <c r="E1937" s="251" t="s">
        <v>11485</v>
      </c>
      <c r="F1937" s="251" t="s">
        <v>9982</v>
      </c>
      <c r="G1937" s="251" t="s">
        <v>1418</v>
      </c>
      <c r="H1937" s="251" t="s">
        <v>3436</v>
      </c>
      <c r="I1937" s="257" t="str">
        <f t="shared" si="121"/>
        <v>-00004</v>
      </c>
      <c r="J1937" s="251">
        <v>4</v>
      </c>
      <c r="K1937" s="251">
        <v>4</v>
      </c>
      <c r="M1937" s="251" t="s">
        <v>9958</v>
      </c>
      <c r="N1937" s="251" t="s">
        <v>10306</v>
      </c>
      <c r="O1937" s="251">
        <v>4</v>
      </c>
      <c r="Q1937" s="251" t="s">
        <v>12224</v>
      </c>
      <c r="R1937" s="251" t="s">
        <v>9960</v>
      </c>
      <c r="S1937" s="252" t="s">
        <v>1417</v>
      </c>
      <c r="T1937" s="251" t="str">
        <f t="shared" si="122"/>
        <v>I060632481551BZ320</v>
      </c>
      <c r="W1937" s="251" t="str">
        <f t="shared" si="123"/>
        <v>I060632481551-BZ320</v>
      </c>
    </row>
    <row r="1938" spans="1:23" x14ac:dyDescent="0.3">
      <c r="A1938" s="256" t="str">
        <f t="shared" si="120"/>
        <v>I0606324-81560BZ220-00003</v>
      </c>
      <c r="B1938" s="251" t="s">
        <v>12225</v>
      </c>
      <c r="C1938" s="251" t="s">
        <v>10077</v>
      </c>
      <c r="D1938" s="251" t="s">
        <v>12213</v>
      </c>
      <c r="E1938" s="251" t="s">
        <v>11485</v>
      </c>
      <c r="F1938" s="251" t="s">
        <v>9984</v>
      </c>
      <c r="G1938" s="251" t="s">
        <v>1378</v>
      </c>
      <c r="H1938" s="251" t="s">
        <v>5204</v>
      </c>
      <c r="I1938" s="257" t="str">
        <f t="shared" si="121"/>
        <v>-00003</v>
      </c>
      <c r="J1938" s="251">
        <v>3</v>
      </c>
      <c r="K1938" s="251">
        <v>3</v>
      </c>
      <c r="M1938" s="251" t="s">
        <v>9958</v>
      </c>
      <c r="N1938" s="251" t="s">
        <v>10306</v>
      </c>
      <c r="O1938" s="251">
        <v>3</v>
      </c>
      <c r="Q1938" s="251" t="s">
        <v>12225</v>
      </c>
      <c r="R1938" s="251" t="s">
        <v>9960</v>
      </c>
      <c r="S1938" s="252" t="s">
        <v>1377</v>
      </c>
      <c r="T1938" s="251" t="str">
        <f t="shared" si="122"/>
        <v>I060632481560BZ220</v>
      </c>
      <c r="W1938" s="251" t="str">
        <f t="shared" si="123"/>
        <v>I060632481560-BZ220</v>
      </c>
    </row>
    <row r="1939" spans="1:23" x14ac:dyDescent="0.3">
      <c r="A1939" s="256" t="str">
        <f t="shared" si="120"/>
        <v>I0606324-81560BZ490-00004</v>
      </c>
      <c r="B1939" s="251" t="s">
        <v>12226</v>
      </c>
      <c r="C1939" s="251" t="s">
        <v>10077</v>
      </c>
      <c r="D1939" s="251" t="s">
        <v>12213</v>
      </c>
      <c r="E1939" s="251" t="s">
        <v>11485</v>
      </c>
      <c r="F1939" s="251" t="s">
        <v>9986</v>
      </c>
      <c r="G1939" s="251" t="s">
        <v>1423</v>
      </c>
      <c r="H1939" s="251" t="s">
        <v>5204</v>
      </c>
      <c r="I1939" s="257" t="str">
        <f t="shared" si="121"/>
        <v>-00004</v>
      </c>
      <c r="J1939" s="251">
        <v>4</v>
      </c>
      <c r="K1939" s="251">
        <v>4</v>
      </c>
      <c r="M1939" s="251" t="s">
        <v>9958</v>
      </c>
      <c r="N1939" s="251" t="s">
        <v>10306</v>
      </c>
      <c r="O1939" s="251">
        <v>4</v>
      </c>
      <c r="Q1939" s="251" t="s">
        <v>12226</v>
      </c>
      <c r="R1939" s="251" t="s">
        <v>9960</v>
      </c>
      <c r="S1939" s="252" t="s">
        <v>1422</v>
      </c>
      <c r="T1939" s="251" t="str">
        <f t="shared" si="122"/>
        <v>I060632481560BZ490</v>
      </c>
      <c r="W1939" s="251" t="str">
        <f t="shared" si="123"/>
        <v>I060632481560-BZ490</v>
      </c>
    </row>
    <row r="1940" spans="1:23" x14ac:dyDescent="0.3">
      <c r="A1940" s="256" t="str">
        <f t="shared" si="120"/>
        <v>I0606324-81561BZ150-00004</v>
      </c>
      <c r="B1940" s="251" t="s">
        <v>12227</v>
      </c>
      <c r="C1940" s="251" t="s">
        <v>10077</v>
      </c>
      <c r="D1940" s="251" t="s">
        <v>12213</v>
      </c>
      <c r="E1940" s="251" t="s">
        <v>11485</v>
      </c>
      <c r="F1940" s="251" t="s">
        <v>9988</v>
      </c>
      <c r="G1940" s="251" t="s">
        <v>1359</v>
      </c>
      <c r="H1940" s="251" t="s">
        <v>3443</v>
      </c>
      <c r="I1940" s="257" t="str">
        <f t="shared" si="121"/>
        <v>-00004</v>
      </c>
      <c r="J1940" s="251">
        <v>4</v>
      </c>
      <c r="K1940" s="251">
        <v>4</v>
      </c>
      <c r="M1940" s="251" t="s">
        <v>9958</v>
      </c>
      <c r="N1940" s="251" t="s">
        <v>10306</v>
      </c>
      <c r="O1940" s="251">
        <v>4</v>
      </c>
      <c r="Q1940" s="251" t="s">
        <v>12227</v>
      </c>
      <c r="R1940" s="251" t="s">
        <v>9960</v>
      </c>
      <c r="S1940" s="252" t="s">
        <v>1358</v>
      </c>
      <c r="T1940" s="251" t="str">
        <f t="shared" si="122"/>
        <v>I060632481561BZ150</v>
      </c>
      <c r="W1940" s="251" t="str">
        <f t="shared" si="123"/>
        <v>I060632481561-BZ150</v>
      </c>
    </row>
    <row r="1941" spans="1:23" x14ac:dyDescent="0.3">
      <c r="A1941" s="256" t="str">
        <f t="shared" si="120"/>
        <v>I0606324-81561BZ240-00001</v>
      </c>
      <c r="B1941" s="251" t="s">
        <v>12228</v>
      </c>
      <c r="C1941" s="251" t="s">
        <v>10077</v>
      </c>
      <c r="D1941" s="251" t="s">
        <v>12213</v>
      </c>
      <c r="E1941" s="251" t="s">
        <v>11485</v>
      </c>
      <c r="F1941" s="251" t="s">
        <v>9990</v>
      </c>
      <c r="G1941" s="251" t="s">
        <v>1387</v>
      </c>
      <c r="H1941" s="251" t="s">
        <v>3443</v>
      </c>
      <c r="I1941" s="257" t="str">
        <f t="shared" si="121"/>
        <v>-00001</v>
      </c>
      <c r="J1941" s="251">
        <v>1</v>
      </c>
      <c r="K1941" s="251">
        <v>1</v>
      </c>
      <c r="M1941" s="251" t="s">
        <v>9958</v>
      </c>
      <c r="N1941" s="251" t="s">
        <v>10306</v>
      </c>
      <c r="O1941" s="251">
        <v>1</v>
      </c>
      <c r="Q1941" s="251" t="s">
        <v>12228</v>
      </c>
      <c r="R1941" s="251" t="s">
        <v>9960</v>
      </c>
      <c r="S1941" s="252" t="s">
        <v>1386</v>
      </c>
      <c r="T1941" s="251" t="str">
        <f t="shared" si="122"/>
        <v>I060632481561BZ240</v>
      </c>
      <c r="W1941" s="251" t="str">
        <f t="shared" si="123"/>
        <v>I060632481561-BZ240</v>
      </c>
    </row>
    <row r="1942" spans="1:23" x14ac:dyDescent="0.3">
      <c r="A1942" s="256" t="str">
        <f t="shared" si="120"/>
        <v>I0606324-81561BZ320-00001</v>
      </c>
      <c r="B1942" s="251" t="s">
        <v>12229</v>
      </c>
      <c r="C1942" s="251" t="s">
        <v>10077</v>
      </c>
      <c r="D1942" s="251" t="s">
        <v>12213</v>
      </c>
      <c r="E1942" s="251" t="s">
        <v>11485</v>
      </c>
      <c r="F1942" s="251" t="s">
        <v>9992</v>
      </c>
      <c r="G1942" s="251" t="s">
        <v>1428</v>
      </c>
      <c r="H1942" s="251" t="s">
        <v>3443</v>
      </c>
      <c r="I1942" s="257" t="str">
        <f t="shared" si="121"/>
        <v>-00001</v>
      </c>
      <c r="J1942" s="251">
        <v>1</v>
      </c>
      <c r="K1942" s="251">
        <v>1</v>
      </c>
      <c r="M1942" s="251" t="s">
        <v>9958</v>
      </c>
      <c r="N1942" s="251" t="s">
        <v>10306</v>
      </c>
      <c r="O1942" s="251">
        <v>1</v>
      </c>
      <c r="Q1942" s="251" t="s">
        <v>12229</v>
      </c>
      <c r="R1942" s="251" t="s">
        <v>9960</v>
      </c>
      <c r="S1942" s="252" t="s">
        <v>1427</v>
      </c>
      <c r="T1942" s="251" t="str">
        <f t="shared" si="122"/>
        <v>I060632481561BZ320</v>
      </c>
      <c r="W1942" s="251" t="str">
        <f t="shared" si="123"/>
        <v>I060632481561-BZ320</v>
      </c>
    </row>
    <row r="1943" spans="1:23" x14ac:dyDescent="0.3">
      <c r="A1943" s="256" t="str">
        <f t="shared" si="120"/>
        <v>I0606324-81565BZ050-00001</v>
      </c>
      <c r="B1943" s="251" t="s">
        <v>12230</v>
      </c>
      <c r="C1943" s="251" t="s">
        <v>10077</v>
      </c>
      <c r="D1943" s="251" t="s">
        <v>12213</v>
      </c>
      <c r="E1943" s="251" t="s">
        <v>11485</v>
      </c>
      <c r="F1943" s="251" t="s">
        <v>9995</v>
      </c>
      <c r="G1943" s="251" t="s">
        <v>1383</v>
      </c>
      <c r="H1943" s="251" t="s">
        <v>3447</v>
      </c>
      <c r="I1943" s="257" t="str">
        <f t="shared" si="121"/>
        <v>-00001</v>
      </c>
      <c r="J1943" s="251">
        <v>1</v>
      </c>
      <c r="K1943" s="251">
        <v>1</v>
      </c>
      <c r="M1943" s="251" t="s">
        <v>10007</v>
      </c>
      <c r="N1943" s="251" t="s">
        <v>10306</v>
      </c>
      <c r="O1943" s="251">
        <v>1</v>
      </c>
      <c r="Q1943" s="251" t="s">
        <v>12230</v>
      </c>
      <c r="R1943" s="251" t="s">
        <v>9960</v>
      </c>
      <c r="S1943" s="252" t="s">
        <v>1382</v>
      </c>
      <c r="T1943" s="251" t="str">
        <f t="shared" si="122"/>
        <v>I060632481565BZ050</v>
      </c>
      <c r="W1943" s="251" t="str">
        <f t="shared" si="123"/>
        <v>I060632481565-BZ050</v>
      </c>
    </row>
    <row r="1944" spans="1:23" x14ac:dyDescent="0.3">
      <c r="A1944" s="256" t="str">
        <f t="shared" si="120"/>
        <v>I0606324-81581BZ040-00002</v>
      </c>
      <c r="B1944" s="251" t="s">
        <v>12231</v>
      </c>
      <c r="C1944" s="251" t="s">
        <v>10077</v>
      </c>
      <c r="D1944" s="251" t="s">
        <v>12213</v>
      </c>
      <c r="E1944" s="251" t="s">
        <v>11485</v>
      </c>
      <c r="F1944" s="251" t="s">
        <v>9997</v>
      </c>
      <c r="G1944" s="251" t="s">
        <v>1454</v>
      </c>
      <c r="H1944" s="251" t="s">
        <v>5218</v>
      </c>
      <c r="I1944" s="257" t="str">
        <f t="shared" si="121"/>
        <v>-00002</v>
      </c>
      <c r="J1944" s="251">
        <v>2</v>
      </c>
      <c r="K1944" s="251">
        <v>2</v>
      </c>
      <c r="M1944" s="251" t="s">
        <v>9958</v>
      </c>
      <c r="N1944" s="251" t="s">
        <v>10306</v>
      </c>
      <c r="O1944" s="251">
        <v>2</v>
      </c>
      <c r="Q1944" s="251" t="s">
        <v>12231</v>
      </c>
      <c r="R1944" s="251" t="s">
        <v>9960</v>
      </c>
      <c r="S1944" s="252" t="s">
        <v>1453</v>
      </c>
      <c r="T1944" s="251" t="str">
        <f t="shared" si="122"/>
        <v>I060632481581BZ040</v>
      </c>
      <c r="W1944" s="251" t="str">
        <f t="shared" si="123"/>
        <v>I060632481581-BZ040</v>
      </c>
    </row>
    <row r="1945" spans="1:23" x14ac:dyDescent="0.3">
      <c r="A1945" s="256" t="str">
        <f t="shared" si="120"/>
        <v>I0606324-81590BZ051-00003</v>
      </c>
      <c r="B1945" s="251" t="s">
        <v>12232</v>
      </c>
      <c r="C1945" s="251" t="s">
        <v>10077</v>
      </c>
      <c r="D1945" s="251" t="s">
        <v>12213</v>
      </c>
      <c r="E1945" s="251" t="s">
        <v>11485</v>
      </c>
      <c r="F1945" s="251" t="s">
        <v>10000</v>
      </c>
      <c r="G1945" s="251" t="s">
        <v>5230</v>
      </c>
      <c r="H1945" s="251" t="s">
        <v>770</v>
      </c>
      <c r="I1945" s="257" t="str">
        <f t="shared" si="121"/>
        <v>-00003</v>
      </c>
      <c r="J1945" s="251">
        <v>3</v>
      </c>
      <c r="K1945" s="251">
        <v>3</v>
      </c>
      <c r="M1945" s="251" t="s">
        <v>9958</v>
      </c>
      <c r="N1945" s="251" t="s">
        <v>10306</v>
      </c>
      <c r="O1945" s="251">
        <v>3</v>
      </c>
      <c r="Q1945" s="251" t="s">
        <v>12232</v>
      </c>
      <c r="R1945" s="251" t="s">
        <v>9960</v>
      </c>
      <c r="S1945" s="252" t="s">
        <v>4062</v>
      </c>
      <c r="T1945" s="251" t="str">
        <f t="shared" si="122"/>
        <v>I060632481590BZ051</v>
      </c>
      <c r="W1945" s="251" t="str">
        <f t="shared" si="123"/>
        <v>I060632481590-BZ051</v>
      </c>
    </row>
    <row r="1946" spans="1:23" x14ac:dyDescent="0.3">
      <c r="A1946" s="256" t="str">
        <f t="shared" si="120"/>
        <v>I0606324-9004951143-00001</v>
      </c>
      <c r="B1946" s="251" t="s">
        <v>12233</v>
      </c>
      <c r="C1946" s="251" t="s">
        <v>10077</v>
      </c>
      <c r="D1946" s="251" t="s">
        <v>12213</v>
      </c>
      <c r="E1946" s="251" t="s">
        <v>11485</v>
      </c>
      <c r="F1946" s="251" t="s">
        <v>10002</v>
      </c>
      <c r="G1946" s="251" t="s">
        <v>1567</v>
      </c>
      <c r="H1946" s="251" t="s">
        <v>3393</v>
      </c>
      <c r="I1946" s="257" t="str">
        <f t="shared" si="121"/>
        <v>-00001</v>
      </c>
      <c r="J1946" s="251">
        <v>1</v>
      </c>
      <c r="K1946" s="251">
        <v>1</v>
      </c>
      <c r="M1946" s="251" t="s">
        <v>10007</v>
      </c>
      <c r="N1946" s="251" t="s">
        <v>10306</v>
      </c>
      <c r="O1946" s="251">
        <v>1</v>
      </c>
      <c r="Q1946" s="251" t="s">
        <v>12233</v>
      </c>
      <c r="R1946" s="251" t="s">
        <v>9960</v>
      </c>
      <c r="S1946" s="252">
        <v>9004951143</v>
      </c>
      <c r="T1946" s="251" t="str">
        <f t="shared" si="122"/>
        <v>I06063249004951143</v>
      </c>
      <c r="W1946" s="251" t="str">
        <f t="shared" si="123"/>
        <v>I060632490049-51143</v>
      </c>
    </row>
    <row r="1947" spans="1:23" x14ac:dyDescent="0.3">
      <c r="A1947" s="256" t="str">
        <f t="shared" si="120"/>
        <v>I0606324-9004951161-00004</v>
      </c>
      <c r="B1947" s="251" t="s">
        <v>12234</v>
      </c>
      <c r="C1947" s="251" t="s">
        <v>10077</v>
      </c>
      <c r="D1947" s="251" t="s">
        <v>12213</v>
      </c>
      <c r="E1947" s="251" t="s">
        <v>11485</v>
      </c>
      <c r="F1947" s="251" t="s">
        <v>10005</v>
      </c>
      <c r="G1947" s="251" t="s">
        <v>1559</v>
      </c>
      <c r="H1947" s="251" t="s">
        <v>3393</v>
      </c>
      <c r="I1947" s="257" t="str">
        <f t="shared" si="121"/>
        <v>-00004</v>
      </c>
      <c r="J1947" s="251">
        <v>4</v>
      </c>
      <c r="K1947" s="251">
        <v>4</v>
      </c>
      <c r="M1947" s="251" t="s">
        <v>10007</v>
      </c>
      <c r="N1947" s="251" t="s">
        <v>10306</v>
      </c>
      <c r="O1947" s="251">
        <v>4</v>
      </c>
      <c r="Q1947" s="251" t="s">
        <v>12234</v>
      </c>
      <c r="R1947" s="251" t="s">
        <v>9960</v>
      </c>
      <c r="S1947" s="252">
        <v>9004951161</v>
      </c>
      <c r="T1947" s="251" t="str">
        <f t="shared" si="122"/>
        <v>I06063249004951161</v>
      </c>
      <c r="W1947" s="251" t="str">
        <f t="shared" si="123"/>
        <v>I060632490049-51161</v>
      </c>
    </row>
    <row r="1948" spans="1:23" x14ac:dyDescent="0.3">
      <c r="A1948" s="256" t="str">
        <f t="shared" si="120"/>
        <v>I0606324-9004A81005-00001</v>
      </c>
      <c r="B1948" s="251" t="s">
        <v>12235</v>
      </c>
      <c r="C1948" s="251" t="s">
        <v>10077</v>
      </c>
      <c r="D1948" s="251" t="s">
        <v>12213</v>
      </c>
      <c r="E1948" s="251" t="s">
        <v>11485</v>
      </c>
      <c r="F1948" s="251" t="s">
        <v>10009</v>
      </c>
      <c r="G1948" s="251" t="s">
        <v>1566</v>
      </c>
      <c r="H1948" s="251" t="s">
        <v>3393</v>
      </c>
      <c r="I1948" s="257" t="str">
        <f t="shared" si="121"/>
        <v>-00001</v>
      </c>
      <c r="J1948" s="251">
        <v>1</v>
      </c>
      <c r="K1948" s="251">
        <v>1</v>
      </c>
      <c r="M1948" s="251" t="s">
        <v>10007</v>
      </c>
      <c r="N1948" s="251" t="s">
        <v>10306</v>
      </c>
      <c r="O1948" s="251">
        <v>1</v>
      </c>
      <c r="Q1948" s="251" t="s">
        <v>12235</v>
      </c>
      <c r="R1948" s="251" t="s">
        <v>9960</v>
      </c>
      <c r="S1948" s="252" t="s">
        <v>1565</v>
      </c>
      <c r="T1948" s="251" t="str">
        <f t="shared" si="122"/>
        <v>I06063249004A81005</v>
      </c>
      <c r="W1948" s="251" t="str">
        <f t="shared" si="123"/>
        <v>I06063249004A-81005</v>
      </c>
    </row>
    <row r="1949" spans="1:23" x14ac:dyDescent="0.3">
      <c r="A1949" s="256" t="str">
        <f t="shared" si="120"/>
        <v>I0606324-9004A81006-00005</v>
      </c>
      <c r="B1949" s="251" t="s">
        <v>12236</v>
      </c>
      <c r="C1949" s="251" t="s">
        <v>10077</v>
      </c>
      <c r="D1949" s="251" t="s">
        <v>12213</v>
      </c>
      <c r="E1949" s="251" t="s">
        <v>11485</v>
      </c>
      <c r="F1949" s="251" t="s">
        <v>10012</v>
      </c>
      <c r="G1949" s="251" t="s">
        <v>1574</v>
      </c>
      <c r="H1949" s="251" t="s">
        <v>3393</v>
      </c>
      <c r="I1949" s="257" t="str">
        <f t="shared" si="121"/>
        <v>-00005</v>
      </c>
      <c r="J1949" s="251">
        <v>5</v>
      </c>
      <c r="K1949" s="251">
        <v>5</v>
      </c>
      <c r="M1949" s="251" t="s">
        <v>10007</v>
      </c>
      <c r="N1949" s="251" t="s">
        <v>10306</v>
      </c>
      <c r="O1949" s="251">
        <v>5</v>
      </c>
      <c r="Q1949" s="251" t="s">
        <v>12236</v>
      </c>
      <c r="R1949" s="251" t="s">
        <v>9960</v>
      </c>
      <c r="S1949" s="252" t="s">
        <v>1573</v>
      </c>
      <c r="T1949" s="251" t="str">
        <f t="shared" si="122"/>
        <v>I06063249004A81006</v>
      </c>
      <c r="W1949" s="251" t="str">
        <f t="shared" si="123"/>
        <v>I06063249004A-81006</v>
      </c>
    </row>
    <row r="1950" spans="1:23" x14ac:dyDescent="0.3">
      <c r="A1950" s="256" t="str">
        <f t="shared" si="120"/>
        <v>I0606324-9004A81007-00004</v>
      </c>
      <c r="B1950" s="251" t="s">
        <v>12237</v>
      </c>
      <c r="C1950" s="251" t="s">
        <v>10077</v>
      </c>
      <c r="D1950" s="251" t="s">
        <v>12213</v>
      </c>
      <c r="E1950" s="251" t="s">
        <v>11485</v>
      </c>
      <c r="F1950" s="251" t="s">
        <v>10188</v>
      </c>
      <c r="G1950" s="251" t="s">
        <v>1576</v>
      </c>
      <c r="H1950" s="251" t="s">
        <v>3393</v>
      </c>
      <c r="I1950" s="257" t="str">
        <f t="shared" si="121"/>
        <v>-00004</v>
      </c>
      <c r="J1950" s="251">
        <v>4</v>
      </c>
      <c r="K1950" s="251">
        <v>4</v>
      </c>
      <c r="M1950" s="251" t="s">
        <v>10003</v>
      </c>
      <c r="N1950" s="251" t="s">
        <v>10306</v>
      </c>
      <c r="O1950" s="251">
        <v>4</v>
      </c>
      <c r="Q1950" s="251" t="s">
        <v>12237</v>
      </c>
      <c r="R1950" s="251" t="s">
        <v>9960</v>
      </c>
      <c r="S1950" s="252" t="s">
        <v>1575</v>
      </c>
      <c r="T1950" s="251" t="str">
        <f t="shared" si="122"/>
        <v>I06063249004A81007</v>
      </c>
      <c r="W1950" s="251" t="str">
        <f t="shared" si="123"/>
        <v>I06063249004A-81007</v>
      </c>
    </row>
    <row r="1951" spans="1:23" x14ac:dyDescent="0.3">
      <c r="A1951" s="256" t="str">
        <f t="shared" si="120"/>
        <v>I0606324-9004A81026-00012</v>
      </c>
      <c r="B1951" s="251" t="s">
        <v>12238</v>
      </c>
      <c r="C1951" s="251" t="s">
        <v>10077</v>
      </c>
      <c r="D1951" s="251" t="s">
        <v>12213</v>
      </c>
      <c r="E1951" s="251" t="s">
        <v>11485</v>
      </c>
      <c r="F1951" s="251" t="s">
        <v>10190</v>
      </c>
      <c r="G1951" s="251" t="s">
        <v>1624</v>
      </c>
      <c r="H1951" s="251" t="s">
        <v>3393</v>
      </c>
      <c r="I1951" s="257" t="str">
        <f t="shared" si="121"/>
        <v>-00012</v>
      </c>
      <c r="J1951" s="251">
        <v>12</v>
      </c>
      <c r="K1951" s="251">
        <v>12</v>
      </c>
      <c r="M1951" s="251" t="s">
        <v>10007</v>
      </c>
      <c r="N1951" s="251" t="s">
        <v>10306</v>
      </c>
      <c r="O1951" s="251">
        <v>12</v>
      </c>
      <c r="Q1951" s="251" t="s">
        <v>12238</v>
      </c>
      <c r="R1951" s="251" t="s">
        <v>9960</v>
      </c>
      <c r="S1951" s="252" t="s">
        <v>1623</v>
      </c>
      <c r="T1951" s="251" t="str">
        <f t="shared" si="122"/>
        <v>I06063249004A81026</v>
      </c>
      <c r="W1951" s="251" t="str">
        <f t="shared" si="123"/>
        <v>I06063249004A-81026</v>
      </c>
    </row>
    <row r="1952" spans="1:23" x14ac:dyDescent="0.3">
      <c r="A1952" s="256" t="str">
        <f t="shared" si="120"/>
        <v>I0606324-9004A81027-00004</v>
      </c>
      <c r="B1952" s="251" t="s">
        <v>12239</v>
      </c>
      <c r="C1952" s="251" t="s">
        <v>10077</v>
      </c>
      <c r="D1952" s="251" t="s">
        <v>12213</v>
      </c>
      <c r="E1952" s="251" t="s">
        <v>11485</v>
      </c>
      <c r="F1952" s="251" t="s">
        <v>10192</v>
      </c>
      <c r="G1952" s="251" t="s">
        <v>1617</v>
      </c>
      <c r="H1952" s="251" t="s">
        <v>3393</v>
      </c>
      <c r="I1952" s="257" t="str">
        <f t="shared" si="121"/>
        <v>-00004</v>
      </c>
      <c r="J1952" s="251">
        <v>4</v>
      </c>
      <c r="K1952" s="251">
        <v>4</v>
      </c>
      <c r="M1952" s="251" t="s">
        <v>10007</v>
      </c>
      <c r="N1952" s="251" t="s">
        <v>10306</v>
      </c>
      <c r="O1952" s="251">
        <v>4</v>
      </c>
      <c r="Q1952" s="251" t="s">
        <v>12239</v>
      </c>
      <c r="R1952" s="251" t="s">
        <v>9960</v>
      </c>
      <c r="S1952" s="252" t="s">
        <v>1616</v>
      </c>
      <c r="T1952" s="251" t="str">
        <f t="shared" si="122"/>
        <v>I06063249004A81027</v>
      </c>
      <c r="W1952" s="251" t="str">
        <f t="shared" si="123"/>
        <v>I06063249004A-81027</v>
      </c>
    </row>
    <row r="1953" spans="1:23" x14ac:dyDescent="0.3">
      <c r="A1953" s="256" t="str">
        <f t="shared" si="120"/>
        <v>I0606324-9004B15001-00001</v>
      </c>
      <c r="B1953" s="251" t="s">
        <v>12240</v>
      </c>
      <c r="C1953" s="251" t="s">
        <v>10077</v>
      </c>
      <c r="D1953" s="251" t="s">
        <v>12213</v>
      </c>
      <c r="E1953" s="251" t="s">
        <v>11485</v>
      </c>
      <c r="F1953" s="251" t="s">
        <v>10194</v>
      </c>
      <c r="G1953" s="251" t="s">
        <v>1595</v>
      </c>
      <c r="H1953" s="251" t="s">
        <v>1593</v>
      </c>
      <c r="I1953" s="257" t="str">
        <f t="shared" si="121"/>
        <v>-00001</v>
      </c>
      <c r="J1953" s="251">
        <v>1</v>
      </c>
      <c r="K1953" s="251">
        <v>1</v>
      </c>
      <c r="M1953" s="251" t="s">
        <v>10007</v>
      </c>
      <c r="N1953" s="251" t="s">
        <v>10306</v>
      </c>
      <c r="O1953" s="251">
        <v>1</v>
      </c>
      <c r="Q1953" s="251" t="s">
        <v>12240</v>
      </c>
      <c r="R1953" s="251" t="s">
        <v>9960</v>
      </c>
      <c r="S1953" s="252" t="s">
        <v>1594</v>
      </c>
      <c r="T1953" s="251" t="str">
        <f t="shared" si="122"/>
        <v>I06063249004B15001</v>
      </c>
      <c r="W1953" s="251" t="str">
        <f t="shared" si="123"/>
        <v>I06063249004B-15001</v>
      </c>
    </row>
    <row r="1954" spans="1:23" x14ac:dyDescent="0.3">
      <c r="A1954" s="256" t="str">
        <f t="shared" si="120"/>
        <v>I0606325-81139BZ010-00002</v>
      </c>
      <c r="B1954" s="251" t="s">
        <v>12241</v>
      </c>
      <c r="C1954" s="251" t="s">
        <v>10077</v>
      </c>
      <c r="D1954" s="251" t="s">
        <v>12242</v>
      </c>
      <c r="E1954" s="251" t="s">
        <v>11485</v>
      </c>
      <c r="F1954" s="251" t="s">
        <v>9957</v>
      </c>
      <c r="G1954" s="251" t="s">
        <v>1614</v>
      </c>
      <c r="H1954" s="251" t="s">
        <v>10104</v>
      </c>
      <c r="I1954" s="257" t="str">
        <f t="shared" si="121"/>
        <v>-00002</v>
      </c>
      <c r="J1954" s="251">
        <v>2</v>
      </c>
      <c r="K1954" s="251">
        <v>2</v>
      </c>
      <c r="M1954" s="251" t="s">
        <v>10007</v>
      </c>
      <c r="N1954" s="251" t="s">
        <v>10470</v>
      </c>
      <c r="O1954" s="251">
        <v>2</v>
      </c>
      <c r="Q1954" s="251" t="s">
        <v>12241</v>
      </c>
      <c r="R1954" s="251" t="s">
        <v>10017</v>
      </c>
      <c r="S1954" s="252" t="s">
        <v>1613</v>
      </c>
      <c r="T1954" s="251" t="str">
        <f t="shared" si="122"/>
        <v>I060632581139BZ010</v>
      </c>
      <c r="W1954" s="251" t="str">
        <f t="shared" si="123"/>
        <v>I060632581139-BZ010</v>
      </c>
    </row>
    <row r="1955" spans="1:23" x14ac:dyDescent="0.3">
      <c r="A1955" s="256" t="str">
        <f t="shared" si="120"/>
        <v>I0606325-81555BZ160-00001</v>
      </c>
      <c r="B1955" s="251" t="s">
        <v>12243</v>
      </c>
      <c r="C1955" s="251" t="s">
        <v>10077</v>
      </c>
      <c r="D1955" s="251" t="s">
        <v>12242</v>
      </c>
      <c r="E1955" s="251" t="s">
        <v>11485</v>
      </c>
      <c r="F1955" s="251" t="s">
        <v>9962</v>
      </c>
      <c r="G1955" s="251" t="s">
        <v>1414</v>
      </c>
      <c r="H1955" s="251" t="s">
        <v>3440</v>
      </c>
      <c r="I1955" s="257" t="str">
        <f t="shared" si="121"/>
        <v>-00001</v>
      </c>
      <c r="J1955" s="251">
        <v>1</v>
      </c>
      <c r="K1955" s="251">
        <v>1</v>
      </c>
      <c r="M1955" s="251" t="s">
        <v>10007</v>
      </c>
      <c r="N1955" s="251" t="s">
        <v>10470</v>
      </c>
      <c r="O1955" s="251">
        <v>1</v>
      </c>
      <c r="Q1955" s="251" t="s">
        <v>12243</v>
      </c>
      <c r="R1955" s="251" t="s">
        <v>10017</v>
      </c>
      <c r="S1955" s="252" t="s">
        <v>1413</v>
      </c>
      <c r="T1955" s="251" t="str">
        <f t="shared" si="122"/>
        <v>I060632581555BZ160</v>
      </c>
      <c r="W1955" s="251" t="str">
        <f t="shared" si="123"/>
        <v>I060632581555-BZ160</v>
      </c>
    </row>
    <row r="1956" spans="1:23" x14ac:dyDescent="0.3">
      <c r="A1956" s="256" t="str">
        <f t="shared" si="120"/>
        <v>I0606325-81580BZ051-00003</v>
      </c>
      <c r="B1956" s="251" t="s">
        <v>12244</v>
      </c>
      <c r="C1956" s="251" t="s">
        <v>10077</v>
      </c>
      <c r="D1956" s="251" t="s">
        <v>12242</v>
      </c>
      <c r="E1956" s="251" t="s">
        <v>11485</v>
      </c>
      <c r="F1956" s="251" t="s">
        <v>9964</v>
      </c>
      <c r="G1956" s="251" t="s">
        <v>5226</v>
      </c>
      <c r="H1956" s="251" t="s">
        <v>758</v>
      </c>
      <c r="I1956" s="257" t="str">
        <f t="shared" si="121"/>
        <v>-00003</v>
      </c>
      <c r="J1956" s="251">
        <v>3</v>
      </c>
      <c r="K1956" s="251">
        <v>3</v>
      </c>
      <c r="M1956" s="251" t="s">
        <v>9958</v>
      </c>
      <c r="N1956" s="251" t="s">
        <v>10470</v>
      </c>
      <c r="O1956" s="251">
        <v>3</v>
      </c>
      <c r="Q1956" s="251" t="s">
        <v>12244</v>
      </c>
      <c r="R1956" s="251" t="s">
        <v>10017</v>
      </c>
      <c r="S1956" s="252" t="s">
        <v>4065</v>
      </c>
      <c r="T1956" s="251" t="str">
        <f t="shared" si="122"/>
        <v>I060632581580BZ051</v>
      </c>
      <c r="W1956" s="251" t="str">
        <f t="shared" si="123"/>
        <v>I060632581580-BZ051</v>
      </c>
    </row>
    <row r="1957" spans="1:23" x14ac:dyDescent="0.3">
      <c r="A1957" s="256" t="str">
        <f t="shared" si="120"/>
        <v>I0606325-81591BZ040-00001</v>
      </c>
      <c r="B1957" s="251" t="s">
        <v>12245</v>
      </c>
      <c r="C1957" s="251" t="s">
        <v>10077</v>
      </c>
      <c r="D1957" s="251" t="s">
        <v>12242</v>
      </c>
      <c r="E1957" s="251" t="s">
        <v>11485</v>
      </c>
      <c r="F1957" s="251" t="s">
        <v>9966</v>
      </c>
      <c r="G1957" s="251" t="s">
        <v>1461</v>
      </c>
      <c r="H1957" s="251" t="s">
        <v>5219</v>
      </c>
      <c r="I1957" s="257" t="str">
        <f t="shared" si="121"/>
        <v>-00001</v>
      </c>
      <c r="J1957" s="251">
        <v>1</v>
      </c>
      <c r="K1957" s="251">
        <v>1</v>
      </c>
      <c r="M1957" s="251" t="s">
        <v>9958</v>
      </c>
      <c r="N1957" s="251" t="s">
        <v>10470</v>
      </c>
      <c r="O1957" s="251">
        <v>1</v>
      </c>
      <c r="Q1957" s="251" t="s">
        <v>12245</v>
      </c>
      <c r="R1957" s="251" t="s">
        <v>10017</v>
      </c>
      <c r="S1957" s="252" t="s">
        <v>1460</v>
      </c>
      <c r="T1957" s="251" t="str">
        <f t="shared" si="122"/>
        <v>I060632581591BZ040</v>
      </c>
      <c r="W1957" s="251" t="str">
        <f t="shared" si="123"/>
        <v>I060632581591-BZ040</v>
      </c>
    </row>
    <row r="1958" spans="1:23" x14ac:dyDescent="0.3">
      <c r="A1958" s="256" t="str">
        <f t="shared" si="120"/>
        <v>I0606325-87915BZ070-00002</v>
      </c>
      <c r="B1958" s="251" t="s">
        <v>12246</v>
      </c>
      <c r="C1958" s="251" t="s">
        <v>10077</v>
      </c>
      <c r="D1958" s="251" t="s">
        <v>12242</v>
      </c>
      <c r="E1958" s="251" t="s">
        <v>11485</v>
      </c>
      <c r="F1958" s="251" t="s">
        <v>9968</v>
      </c>
      <c r="G1958" s="251" t="s">
        <v>1528</v>
      </c>
      <c r="H1958" s="251" t="s">
        <v>10293</v>
      </c>
      <c r="I1958" s="257" t="str">
        <f t="shared" si="121"/>
        <v>-00002</v>
      </c>
      <c r="J1958" s="251">
        <v>2</v>
      </c>
      <c r="K1958" s="251">
        <v>2</v>
      </c>
      <c r="M1958" s="251" t="s">
        <v>10007</v>
      </c>
      <c r="N1958" s="251" t="s">
        <v>10470</v>
      </c>
      <c r="O1958" s="251">
        <v>2</v>
      </c>
      <c r="Q1958" s="251" t="s">
        <v>12246</v>
      </c>
      <c r="R1958" s="251" t="s">
        <v>10017</v>
      </c>
      <c r="S1958" s="252" t="s">
        <v>1527</v>
      </c>
      <c r="T1958" s="251" t="str">
        <f t="shared" si="122"/>
        <v>I060632587915BZ070</v>
      </c>
      <c r="W1958" s="251" t="str">
        <f t="shared" si="123"/>
        <v>I060632587915-BZ070</v>
      </c>
    </row>
    <row r="1959" spans="1:23" x14ac:dyDescent="0.3">
      <c r="A1959" s="256" t="str">
        <f t="shared" si="120"/>
        <v>I0606325-87917BZ010-00001</v>
      </c>
      <c r="B1959" s="251" t="s">
        <v>12247</v>
      </c>
      <c r="C1959" s="251" t="s">
        <v>10077</v>
      </c>
      <c r="D1959" s="251" t="s">
        <v>12242</v>
      </c>
      <c r="E1959" s="251" t="s">
        <v>11485</v>
      </c>
      <c r="F1959" s="251" t="s">
        <v>9970</v>
      </c>
      <c r="G1959" s="251" t="s">
        <v>1515</v>
      </c>
      <c r="H1959" s="251" t="s">
        <v>10109</v>
      </c>
      <c r="I1959" s="257" t="str">
        <f t="shared" si="121"/>
        <v>-00001</v>
      </c>
      <c r="J1959" s="251">
        <v>1</v>
      </c>
      <c r="K1959" s="251">
        <v>1</v>
      </c>
      <c r="M1959" s="251" t="s">
        <v>10007</v>
      </c>
      <c r="N1959" s="251" t="s">
        <v>10470</v>
      </c>
      <c r="O1959" s="251">
        <v>1</v>
      </c>
      <c r="Q1959" s="251" t="s">
        <v>12247</v>
      </c>
      <c r="R1959" s="251" t="s">
        <v>10017</v>
      </c>
      <c r="S1959" s="252" t="s">
        <v>1514</v>
      </c>
      <c r="T1959" s="251" t="str">
        <f t="shared" si="122"/>
        <v>I060632587917BZ010</v>
      </c>
      <c r="W1959" s="251" t="str">
        <f t="shared" si="123"/>
        <v>I060632587917-BZ010</v>
      </c>
    </row>
    <row r="1960" spans="1:23" x14ac:dyDescent="0.3">
      <c r="A1960" s="256" t="str">
        <f t="shared" si="120"/>
        <v>I0606326-81550BZ310-00001</v>
      </c>
      <c r="B1960" s="251" t="s">
        <v>12248</v>
      </c>
      <c r="C1960" s="251" t="s">
        <v>10077</v>
      </c>
      <c r="D1960" s="251" t="s">
        <v>12249</v>
      </c>
      <c r="E1960" s="251" t="s">
        <v>11485</v>
      </c>
      <c r="F1960" s="251" t="s">
        <v>9957</v>
      </c>
      <c r="G1960" s="251" t="s">
        <v>1392</v>
      </c>
      <c r="H1960" s="251" t="s">
        <v>5202</v>
      </c>
      <c r="I1960" s="257" t="str">
        <f t="shared" si="121"/>
        <v>-00001</v>
      </c>
      <c r="J1960" s="251">
        <v>1</v>
      </c>
      <c r="K1960" s="251">
        <v>1</v>
      </c>
      <c r="M1960" s="251" t="s">
        <v>9958</v>
      </c>
      <c r="N1960" s="251" t="s">
        <v>10831</v>
      </c>
      <c r="O1960" s="251">
        <v>1</v>
      </c>
      <c r="Q1960" s="251" t="s">
        <v>12248</v>
      </c>
      <c r="R1960" s="251" t="s">
        <v>10028</v>
      </c>
      <c r="S1960" s="252" t="s">
        <v>1391</v>
      </c>
      <c r="T1960" s="251" t="str">
        <f t="shared" si="122"/>
        <v>I060632681550BZ310</v>
      </c>
      <c r="W1960" s="251" t="str">
        <f t="shared" si="123"/>
        <v>I060632681550-BZ310</v>
      </c>
    </row>
    <row r="1961" spans="1:23" x14ac:dyDescent="0.3">
      <c r="A1961" s="256" t="str">
        <f t="shared" si="120"/>
        <v>I0606326-81555BZ010-00001</v>
      </c>
      <c r="B1961" s="251" t="s">
        <v>12250</v>
      </c>
      <c r="C1961" s="251" t="s">
        <v>10077</v>
      </c>
      <c r="D1961" s="251" t="s">
        <v>12249</v>
      </c>
      <c r="E1961" s="251" t="s">
        <v>11485</v>
      </c>
      <c r="F1961" s="251" t="s">
        <v>9962</v>
      </c>
      <c r="G1961" s="251" t="s">
        <v>1275</v>
      </c>
      <c r="H1961" s="251" t="s">
        <v>10298</v>
      </c>
      <c r="I1961" s="257" t="str">
        <f t="shared" si="121"/>
        <v>-00001</v>
      </c>
      <c r="J1961" s="251">
        <v>1</v>
      </c>
      <c r="K1961" s="251">
        <v>1</v>
      </c>
      <c r="M1961" s="251" t="s">
        <v>10007</v>
      </c>
      <c r="N1961" s="251" t="s">
        <v>10831</v>
      </c>
      <c r="O1961" s="251">
        <v>1</v>
      </c>
      <c r="Q1961" s="251" t="s">
        <v>12250</v>
      </c>
      <c r="R1961" s="251" t="s">
        <v>10028</v>
      </c>
      <c r="S1961" s="252" t="s">
        <v>1274</v>
      </c>
      <c r="T1961" s="251" t="str">
        <f t="shared" si="122"/>
        <v>I060632681555BZ010</v>
      </c>
      <c r="W1961" s="251" t="str">
        <f t="shared" si="123"/>
        <v>I060632681555-BZ010</v>
      </c>
    </row>
    <row r="1962" spans="1:23" x14ac:dyDescent="0.3">
      <c r="A1962" s="256" t="str">
        <f t="shared" si="120"/>
        <v>I0606326-81555BZ070-00001</v>
      </c>
      <c r="B1962" s="251" t="s">
        <v>12251</v>
      </c>
      <c r="C1962" s="251" t="s">
        <v>10077</v>
      </c>
      <c r="D1962" s="251" t="s">
        <v>12249</v>
      </c>
      <c r="E1962" s="251" t="s">
        <v>11485</v>
      </c>
      <c r="F1962" s="251" t="s">
        <v>9964</v>
      </c>
      <c r="G1962" s="251" t="s">
        <v>1348</v>
      </c>
      <c r="H1962" s="251" t="s">
        <v>10115</v>
      </c>
      <c r="I1962" s="257" t="str">
        <f t="shared" si="121"/>
        <v>-00001</v>
      </c>
      <c r="J1962" s="251">
        <v>1</v>
      </c>
      <c r="K1962" s="251">
        <v>1</v>
      </c>
      <c r="M1962" s="251" t="s">
        <v>10007</v>
      </c>
      <c r="N1962" s="251" t="s">
        <v>10831</v>
      </c>
      <c r="O1962" s="251">
        <v>1</v>
      </c>
      <c r="Q1962" s="251" t="s">
        <v>12251</v>
      </c>
      <c r="R1962" s="251" t="s">
        <v>10028</v>
      </c>
      <c r="S1962" s="252" t="s">
        <v>1347</v>
      </c>
      <c r="T1962" s="251" t="str">
        <f t="shared" si="122"/>
        <v>I060632681555BZ070</v>
      </c>
      <c r="W1962" s="251" t="str">
        <f t="shared" si="123"/>
        <v>I060632681555-BZ070</v>
      </c>
    </row>
    <row r="1963" spans="1:23" x14ac:dyDescent="0.3">
      <c r="A1963" s="256" t="str">
        <f t="shared" si="120"/>
        <v>I0606326-81565BZ030-00001</v>
      </c>
      <c r="B1963" s="251" t="s">
        <v>12252</v>
      </c>
      <c r="C1963" s="251" t="s">
        <v>10077</v>
      </c>
      <c r="D1963" s="251" t="s">
        <v>12249</v>
      </c>
      <c r="E1963" s="251" t="s">
        <v>11485</v>
      </c>
      <c r="F1963" s="251" t="s">
        <v>9966</v>
      </c>
      <c r="G1963" s="251" t="s">
        <v>1356</v>
      </c>
      <c r="H1963" s="251" t="s">
        <v>10467</v>
      </c>
      <c r="I1963" s="257" t="str">
        <f t="shared" si="121"/>
        <v>-00001</v>
      </c>
      <c r="J1963" s="251">
        <v>1</v>
      </c>
      <c r="K1963" s="251">
        <v>1</v>
      </c>
      <c r="M1963" s="251" t="s">
        <v>10007</v>
      </c>
      <c r="N1963" s="251" t="s">
        <v>10831</v>
      </c>
      <c r="O1963" s="251">
        <v>1</v>
      </c>
      <c r="Q1963" s="251" t="s">
        <v>12252</v>
      </c>
      <c r="R1963" s="251" t="s">
        <v>10028</v>
      </c>
      <c r="S1963" s="252" t="s">
        <v>1355</v>
      </c>
      <c r="T1963" s="251" t="str">
        <f t="shared" si="122"/>
        <v>I060632681565BZ030</v>
      </c>
      <c r="W1963" s="251" t="str">
        <f t="shared" si="123"/>
        <v>I060632681565-BZ030</v>
      </c>
    </row>
    <row r="1964" spans="1:23" x14ac:dyDescent="0.3">
      <c r="A1964" s="256" t="str">
        <f t="shared" si="120"/>
        <v>I0706314-9004951125-00024</v>
      </c>
      <c r="B1964" s="251" t="s">
        <v>12253</v>
      </c>
      <c r="C1964" s="251" t="s">
        <v>10117</v>
      </c>
      <c r="D1964" s="251" t="s">
        <v>12254</v>
      </c>
      <c r="E1964" s="251" t="s">
        <v>11485</v>
      </c>
      <c r="F1964" s="251" t="s">
        <v>9957</v>
      </c>
      <c r="G1964" s="251" t="s">
        <v>1561</v>
      </c>
      <c r="H1964" s="251" t="s">
        <v>3393</v>
      </c>
      <c r="I1964" s="257" t="str">
        <f t="shared" si="121"/>
        <v>-00024</v>
      </c>
      <c r="J1964" s="251">
        <v>24</v>
      </c>
      <c r="K1964" s="251">
        <v>24</v>
      </c>
      <c r="M1964" s="251" t="s">
        <v>10003</v>
      </c>
      <c r="N1964" s="251" t="s">
        <v>10306</v>
      </c>
      <c r="O1964" s="251">
        <v>24</v>
      </c>
      <c r="Q1964" s="251" t="s">
        <v>12253</v>
      </c>
      <c r="R1964" s="251" t="s">
        <v>9960</v>
      </c>
      <c r="S1964" s="252">
        <v>9004951125</v>
      </c>
      <c r="T1964" s="251" t="str">
        <f t="shared" si="122"/>
        <v>I07063149004951125</v>
      </c>
      <c r="W1964" s="251" t="str">
        <f t="shared" si="123"/>
        <v>I070631490049-51125</v>
      </c>
    </row>
    <row r="1965" spans="1:23" x14ac:dyDescent="0.3">
      <c r="A1965" s="256" t="str">
        <f t="shared" si="120"/>
        <v>I0706315-81110BZ010-00002</v>
      </c>
      <c r="B1965" s="251" t="s">
        <v>12255</v>
      </c>
      <c r="C1965" s="251" t="s">
        <v>10117</v>
      </c>
      <c r="D1965" s="251" t="s">
        <v>12256</v>
      </c>
      <c r="E1965" s="251" t="s">
        <v>11485</v>
      </c>
      <c r="F1965" s="251" t="s">
        <v>9957</v>
      </c>
      <c r="G1965" s="251" t="s">
        <v>997</v>
      </c>
      <c r="H1965" s="251" t="s">
        <v>10121</v>
      </c>
      <c r="I1965" s="257" t="str">
        <f t="shared" si="121"/>
        <v>-00002</v>
      </c>
      <c r="J1965" s="251">
        <v>2</v>
      </c>
      <c r="K1965" s="251">
        <v>2</v>
      </c>
      <c r="M1965" s="251" t="s">
        <v>9958</v>
      </c>
      <c r="N1965" s="251" t="s">
        <v>10470</v>
      </c>
      <c r="O1965" s="251">
        <v>2</v>
      </c>
      <c r="Q1965" s="251" t="s">
        <v>12255</v>
      </c>
      <c r="R1965" s="251" t="s">
        <v>10017</v>
      </c>
      <c r="S1965" s="252" t="s">
        <v>996</v>
      </c>
      <c r="T1965" s="251" t="str">
        <f t="shared" si="122"/>
        <v>I070631581110BZ010</v>
      </c>
      <c r="W1965" s="251" t="str">
        <f t="shared" si="123"/>
        <v>I070631581110-BZ010</v>
      </c>
    </row>
    <row r="1966" spans="1:23" x14ac:dyDescent="0.3">
      <c r="A1966" s="256" t="str">
        <f t="shared" si="120"/>
        <v>I0706315-81110BZ050-00001</v>
      </c>
      <c r="B1966" s="251" t="s">
        <v>12257</v>
      </c>
      <c r="C1966" s="251" t="s">
        <v>10117</v>
      </c>
      <c r="D1966" s="251" t="s">
        <v>12256</v>
      </c>
      <c r="E1966" s="251" t="s">
        <v>11485</v>
      </c>
      <c r="F1966" s="251" t="s">
        <v>9962</v>
      </c>
      <c r="G1966" s="251" t="s">
        <v>1015</v>
      </c>
      <c r="H1966" s="251" t="s">
        <v>10123</v>
      </c>
      <c r="I1966" s="257" t="str">
        <f t="shared" si="121"/>
        <v>-00001</v>
      </c>
      <c r="J1966" s="251">
        <v>1</v>
      </c>
      <c r="K1966" s="251">
        <v>1</v>
      </c>
      <c r="M1966" s="251" t="s">
        <v>9958</v>
      </c>
      <c r="N1966" s="251" t="s">
        <v>10470</v>
      </c>
      <c r="O1966" s="251">
        <v>1</v>
      </c>
      <c r="Q1966" s="251" t="s">
        <v>12257</v>
      </c>
      <c r="R1966" s="251" t="s">
        <v>10017</v>
      </c>
      <c r="S1966" s="252" t="s">
        <v>1014</v>
      </c>
      <c r="T1966" s="251" t="str">
        <f t="shared" si="122"/>
        <v>I070631581110BZ050</v>
      </c>
      <c r="W1966" s="251" t="str">
        <f t="shared" si="123"/>
        <v>I070631581110-BZ050</v>
      </c>
    </row>
    <row r="1967" spans="1:23" x14ac:dyDescent="0.3">
      <c r="A1967" s="256" t="str">
        <f t="shared" si="120"/>
        <v>I0706315-81110BZ800-00002</v>
      </c>
      <c r="B1967" s="251" t="s">
        <v>12258</v>
      </c>
      <c r="C1967" s="251" t="s">
        <v>10117</v>
      </c>
      <c r="D1967" s="251" t="s">
        <v>12256</v>
      </c>
      <c r="E1967" s="251" t="s">
        <v>11485</v>
      </c>
      <c r="F1967" s="251" t="s">
        <v>9964</v>
      </c>
      <c r="G1967" s="251" t="s">
        <v>3420</v>
      </c>
      <c r="H1967" s="251" t="s">
        <v>3422</v>
      </c>
      <c r="I1967" s="257" t="str">
        <f t="shared" si="121"/>
        <v>-00002</v>
      </c>
      <c r="J1967" s="251">
        <v>2</v>
      </c>
      <c r="K1967" s="251">
        <v>2</v>
      </c>
      <c r="M1967" s="251" t="s">
        <v>9958</v>
      </c>
      <c r="N1967" s="251" t="s">
        <v>10470</v>
      </c>
      <c r="O1967" s="251">
        <v>2</v>
      </c>
      <c r="Q1967" s="251" t="s">
        <v>12258</v>
      </c>
      <c r="R1967" s="251" t="s">
        <v>10017</v>
      </c>
      <c r="S1967" s="252" t="s">
        <v>3419</v>
      </c>
      <c r="T1967" s="251" t="str">
        <f t="shared" si="122"/>
        <v>I070631581110BZ800</v>
      </c>
      <c r="W1967" s="251" t="str">
        <f t="shared" si="123"/>
        <v>I070631581110-BZ800</v>
      </c>
    </row>
    <row r="1968" spans="1:23" x14ac:dyDescent="0.3">
      <c r="A1968" s="256" t="str">
        <f t="shared" si="120"/>
        <v>I0706315-81150BZ010-00002</v>
      </c>
      <c r="B1968" s="251" t="s">
        <v>12259</v>
      </c>
      <c r="C1968" s="251" t="s">
        <v>10117</v>
      </c>
      <c r="D1968" s="251" t="s">
        <v>12256</v>
      </c>
      <c r="E1968" s="251" t="s">
        <v>11485</v>
      </c>
      <c r="F1968" s="251" t="s">
        <v>9966</v>
      </c>
      <c r="G1968" s="251" t="s">
        <v>1006</v>
      </c>
      <c r="H1968" s="251" t="s">
        <v>3429</v>
      </c>
      <c r="I1968" s="257" t="str">
        <f t="shared" si="121"/>
        <v>-00002</v>
      </c>
      <c r="J1968" s="251">
        <v>2</v>
      </c>
      <c r="K1968" s="251">
        <v>2</v>
      </c>
      <c r="M1968" s="251" t="s">
        <v>9958</v>
      </c>
      <c r="N1968" s="251" t="s">
        <v>10470</v>
      </c>
      <c r="O1968" s="251">
        <v>2</v>
      </c>
      <c r="Q1968" s="251" t="s">
        <v>12259</v>
      </c>
      <c r="R1968" s="251" t="s">
        <v>10017</v>
      </c>
      <c r="S1968" s="252" t="s">
        <v>1005</v>
      </c>
      <c r="T1968" s="251" t="str">
        <f t="shared" si="122"/>
        <v>I070631581150BZ010</v>
      </c>
      <c r="W1968" s="251" t="str">
        <f t="shared" si="123"/>
        <v>I070631581150-BZ010</v>
      </c>
    </row>
    <row r="1969" spans="1:23" x14ac:dyDescent="0.3">
      <c r="A1969" s="256" t="str">
        <f t="shared" si="120"/>
        <v>I0706315-81150BZ050-00002</v>
      </c>
      <c r="B1969" s="251" t="s">
        <v>12260</v>
      </c>
      <c r="C1969" s="251" t="s">
        <v>10117</v>
      </c>
      <c r="D1969" s="251" t="s">
        <v>12256</v>
      </c>
      <c r="E1969" s="251" t="s">
        <v>11485</v>
      </c>
      <c r="F1969" s="251" t="s">
        <v>9968</v>
      </c>
      <c r="G1969" s="251" t="s">
        <v>1024</v>
      </c>
      <c r="H1969" s="251" t="s">
        <v>5057</v>
      </c>
      <c r="I1969" s="257" t="str">
        <f t="shared" si="121"/>
        <v>-00002</v>
      </c>
      <c r="J1969" s="251">
        <v>2</v>
      </c>
      <c r="K1969" s="251">
        <v>2</v>
      </c>
      <c r="M1969" s="251" t="s">
        <v>9958</v>
      </c>
      <c r="N1969" s="251" t="s">
        <v>10470</v>
      </c>
      <c r="O1969" s="251">
        <v>2</v>
      </c>
      <c r="Q1969" s="251" t="s">
        <v>12260</v>
      </c>
      <c r="R1969" s="251" t="s">
        <v>10017</v>
      </c>
      <c r="S1969" s="252" t="s">
        <v>1023</v>
      </c>
      <c r="T1969" s="251" t="str">
        <f t="shared" si="122"/>
        <v>I070631581150BZ050</v>
      </c>
      <c r="W1969" s="251" t="str">
        <f t="shared" si="123"/>
        <v>I070631581150-BZ050</v>
      </c>
    </row>
    <row r="1970" spans="1:23" x14ac:dyDescent="0.3">
      <c r="A1970" s="256" t="str">
        <f t="shared" si="120"/>
        <v>I0706315-81150BZ800-00003</v>
      </c>
      <c r="B1970" s="251" t="s">
        <v>12261</v>
      </c>
      <c r="C1970" s="251" t="s">
        <v>10117</v>
      </c>
      <c r="D1970" s="251" t="s">
        <v>12256</v>
      </c>
      <c r="E1970" s="251" t="s">
        <v>11485</v>
      </c>
      <c r="F1970" s="251" t="s">
        <v>9970</v>
      </c>
      <c r="G1970" s="251" t="s">
        <v>3427</v>
      </c>
      <c r="H1970" s="251" t="s">
        <v>3429</v>
      </c>
      <c r="I1970" s="257" t="str">
        <f t="shared" si="121"/>
        <v>-00003</v>
      </c>
      <c r="J1970" s="251">
        <v>3</v>
      </c>
      <c r="K1970" s="251">
        <v>3</v>
      </c>
      <c r="M1970" s="251" t="s">
        <v>9958</v>
      </c>
      <c r="N1970" s="251" t="s">
        <v>10470</v>
      </c>
      <c r="O1970" s="251">
        <v>3</v>
      </c>
      <c r="Q1970" s="251" t="s">
        <v>12261</v>
      </c>
      <c r="R1970" s="251" t="s">
        <v>10017</v>
      </c>
      <c r="S1970" s="252" t="s">
        <v>3426</v>
      </c>
      <c r="T1970" s="251" t="str">
        <f t="shared" si="122"/>
        <v>I070631581150BZ800</v>
      </c>
      <c r="W1970" s="251" t="str">
        <f t="shared" si="123"/>
        <v>I070631581150-BZ800</v>
      </c>
    </row>
    <row r="1971" spans="1:23" x14ac:dyDescent="0.3">
      <c r="A1971" s="256" t="str">
        <f t="shared" si="120"/>
        <v>I0706315-81150BZ840-00003</v>
      </c>
      <c r="B1971" s="251" t="s">
        <v>12262</v>
      </c>
      <c r="C1971" s="251" t="s">
        <v>10117</v>
      </c>
      <c r="D1971" s="251" t="s">
        <v>12256</v>
      </c>
      <c r="E1971" s="251" t="s">
        <v>11485</v>
      </c>
      <c r="F1971" s="251" t="s">
        <v>9972</v>
      </c>
      <c r="G1971" s="251" t="s">
        <v>3431</v>
      </c>
      <c r="H1971" s="251" t="s">
        <v>3429</v>
      </c>
      <c r="I1971" s="257" t="str">
        <f t="shared" si="121"/>
        <v>-00003</v>
      </c>
      <c r="J1971" s="251">
        <v>3</v>
      </c>
      <c r="K1971" s="251">
        <v>3</v>
      </c>
      <c r="M1971" s="251" t="s">
        <v>9958</v>
      </c>
      <c r="N1971" s="251" t="s">
        <v>10470</v>
      </c>
      <c r="O1971" s="251">
        <v>3</v>
      </c>
      <c r="Q1971" s="251" t="s">
        <v>12262</v>
      </c>
      <c r="R1971" s="251" t="s">
        <v>10017</v>
      </c>
      <c r="S1971" s="252" t="s">
        <v>3430</v>
      </c>
      <c r="T1971" s="251" t="str">
        <f t="shared" si="122"/>
        <v>I070631581150BZ840</v>
      </c>
      <c r="W1971" s="251" t="str">
        <f t="shared" si="123"/>
        <v>I070631581150-BZ840</v>
      </c>
    </row>
    <row r="1972" spans="1:23" x14ac:dyDescent="0.3">
      <c r="A1972" s="256" t="str">
        <f t="shared" si="120"/>
        <v>I0706315-81551BZ060-00002</v>
      </c>
      <c r="B1972" s="251" t="s">
        <v>12263</v>
      </c>
      <c r="C1972" s="251" t="s">
        <v>10117</v>
      </c>
      <c r="D1972" s="251" t="s">
        <v>12256</v>
      </c>
      <c r="E1972" s="251" t="s">
        <v>11485</v>
      </c>
      <c r="F1972" s="251" t="s">
        <v>9974</v>
      </c>
      <c r="G1972" s="251" t="s">
        <v>1296</v>
      </c>
      <c r="H1972" s="251" t="s">
        <v>10317</v>
      </c>
      <c r="I1972" s="257" t="str">
        <f t="shared" si="121"/>
        <v>-00002</v>
      </c>
      <c r="J1972" s="251">
        <v>2</v>
      </c>
      <c r="K1972" s="251">
        <v>2</v>
      </c>
      <c r="M1972" s="251" t="s">
        <v>9958</v>
      </c>
      <c r="N1972" s="251" t="s">
        <v>10470</v>
      </c>
      <c r="O1972" s="251">
        <v>2</v>
      </c>
      <c r="Q1972" s="251" t="s">
        <v>12263</v>
      </c>
      <c r="R1972" s="251" t="s">
        <v>10017</v>
      </c>
      <c r="S1972" s="252" t="s">
        <v>1295</v>
      </c>
      <c r="T1972" s="251" t="str">
        <f t="shared" si="122"/>
        <v>I070631581551BZ060</v>
      </c>
      <c r="W1972" s="251" t="str">
        <f t="shared" si="123"/>
        <v>I070631581551-BZ060</v>
      </c>
    </row>
    <row r="1973" spans="1:23" x14ac:dyDescent="0.3">
      <c r="A1973" s="256" t="str">
        <f t="shared" si="120"/>
        <v>I0706315-81551BZ090-00001</v>
      </c>
      <c r="B1973" s="251" t="s">
        <v>12264</v>
      </c>
      <c r="C1973" s="251" t="s">
        <v>10117</v>
      </c>
      <c r="D1973" s="251" t="s">
        <v>12256</v>
      </c>
      <c r="E1973" s="251" t="s">
        <v>11485</v>
      </c>
      <c r="F1973" s="251" t="s">
        <v>9976</v>
      </c>
      <c r="G1973" s="251" t="s">
        <v>1318</v>
      </c>
      <c r="H1973" s="251" t="s">
        <v>5211</v>
      </c>
      <c r="I1973" s="257" t="str">
        <f t="shared" si="121"/>
        <v>-00001</v>
      </c>
      <c r="J1973" s="251">
        <v>1</v>
      </c>
      <c r="K1973" s="251">
        <v>1</v>
      </c>
      <c r="M1973" s="251" t="s">
        <v>9958</v>
      </c>
      <c r="N1973" s="251" t="s">
        <v>10470</v>
      </c>
      <c r="O1973" s="251">
        <v>1</v>
      </c>
      <c r="Q1973" s="251" t="s">
        <v>12264</v>
      </c>
      <c r="R1973" s="251" t="s">
        <v>10017</v>
      </c>
      <c r="S1973" s="252" t="s">
        <v>1317</v>
      </c>
      <c r="T1973" s="251" t="str">
        <f t="shared" si="122"/>
        <v>I070631581551BZ090</v>
      </c>
      <c r="W1973" s="251" t="str">
        <f t="shared" si="123"/>
        <v>I070631581551-BZ090</v>
      </c>
    </row>
    <row r="1974" spans="1:23" x14ac:dyDescent="0.3">
      <c r="A1974" s="256" t="str">
        <f t="shared" si="120"/>
        <v>I0706315-81551BZ250-00002</v>
      </c>
      <c r="B1974" s="251" t="s">
        <v>12265</v>
      </c>
      <c r="C1974" s="251" t="s">
        <v>10117</v>
      </c>
      <c r="D1974" s="251" t="s">
        <v>12256</v>
      </c>
      <c r="E1974" s="251" t="s">
        <v>11485</v>
      </c>
      <c r="F1974" s="251" t="s">
        <v>9978</v>
      </c>
      <c r="G1974" s="251" t="s">
        <v>1396</v>
      </c>
      <c r="H1974" s="251" t="s">
        <v>3436</v>
      </c>
      <c r="I1974" s="257" t="str">
        <f t="shared" si="121"/>
        <v>-00002</v>
      </c>
      <c r="J1974" s="251">
        <v>2</v>
      </c>
      <c r="K1974" s="251">
        <v>2</v>
      </c>
      <c r="M1974" s="251" t="s">
        <v>9958</v>
      </c>
      <c r="N1974" s="251" t="s">
        <v>10470</v>
      </c>
      <c r="O1974" s="251">
        <v>2</v>
      </c>
      <c r="Q1974" s="251" t="s">
        <v>12265</v>
      </c>
      <c r="R1974" s="251" t="s">
        <v>10017</v>
      </c>
      <c r="S1974" s="252" t="s">
        <v>1395</v>
      </c>
      <c r="T1974" s="251" t="str">
        <f t="shared" si="122"/>
        <v>I070631581551BZ250</v>
      </c>
      <c r="W1974" s="251" t="str">
        <f t="shared" si="123"/>
        <v>I070631581551-BZ250</v>
      </c>
    </row>
    <row r="1975" spans="1:23" x14ac:dyDescent="0.3">
      <c r="A1975" s="256" t="str">
        <f t="shared" si="120"/>
        <v>I0706315-81561BZ060-00002</v>
      </c>
      <c r="B1975" s="251" t="s">
        <v>12266</v>
      </c>
      <c r="C1975" s="251" t="s">
        <v>10117</v>
      </c>
      <c r="D1975" s="251" t="s">
        <v>12256</v>
      </c>
      <c r="E1975" s="251" t="s">
        <v>11485</v>
      </c>
      <c r="F1975" s="251" t="s">
        <v>9980</v>
      </c>
      <c r="G1975" s="251" t="s">
        <v>1304</v>
      </c>
      <c r="H1975" s="251" t="s">
        <v>10128</v>
      </c>
      <c r="I1975" s="257" t="str">
        <f t="shared" si="121"/>
        <v>-00002</v>
      </c>
      <c r="J1975" s="251">
        <v>2</v>
      </c>
      <c r="K1975" s="251">
        <v>2</v>
      </c>
      <c r="M1975" s="251" t="s">
        <v>9958</v>
      </c>
      <c r="N1975" s="251" t="s">
        <v>10470</v>
      </c>
      <c r="O1975" s="251">
        <v>2</v>
      </c>
      <c r="Q1975" s="251" t="s">
        <v>12266</v>
      </c>
      <c r="R1975" s="251" t="s">
        <v>10017</v>
      </c>
      <c r="S1975" s="252" t="s">
        <v>1303</v>
      </c>
      <c r="T1975" s="251" t="str">
        <f t="shared" si="122"/>
        <v>I070631581561BZ060</v>
      </c>
      <c r="W1975" s="251" t="str">
        <f t="shared" si="123"/>
        <v>I070631581561-BZ060</v>
      </c>
    </row>
    <row r="1976" spans="1:23" x14ac:dyDescent="0.3">
      <c r="A1976" s="256" t="str">
        <f t="shared" si="120"/>
        <v>I0706315-81561BZ090-00001</v>
      </c>
      <c r="B1976" s="251" t="s">
        <v>12267</v>
      </c>
      <c r="C1976" s="251" t="s">
        <v>10117</v>
      </c>
      <c r="D1976" s="251" t="s">
        <v>12256</v>
      </c>
      <c r="E1976" s="251" t="s">
        <v>11485</v>
      </c>
      <c r="F1976" s="251" t="s">
        <v>9982</v>
      </c>
      <c r="G1976" s="251" t="s">
        <v>1331</v>
      </c>
      <c r="H1976" s="251" t="s">
        <v>5211</v>
      </c>
      <c r="I1976" s="257" t="str">
        <f t="shared" si="121"/>
        <v>-00001</v>
      </c>
      <c r="J1976" s="251">
        <v>1</v>
      </c>
      <c r="K1976" s="251">
        <v>1</v>
      </c>
      <c r="M1976" s="251" t="s">
        <v>9958</v>
      </c>
      <c r="N1976" s="251" t="s">
        <v>10470</v>
      </c>
      <c r="O1976" s="251">
        <v>1</v>
      </c>
      <c r="Q1976" s="251" t="s">
        <v>12267</v>
      </c>
      <c r="R1976" s="251" t="s">
        <v>10017</v>
      </c>
      <c r="S1976" s="252" t="s">
        <v>1330</v>
      </c>
      <c r="T1976" s="251" t="str">
        <f t="shared" si="122"/>
        <v>I070631581561BZ090</v>
      </c>
      <c r="W1976" s="251" t="str">
        <f t="shared" si="123"/>
        <v>I070631581561-BZ090</v>
      </c>
    </row>
    <row r="1977" spans="1:23" x14ac:dyDescent="0.3">
      <c r="A1977" s="256" t="str">
        <f t="shared" si="120"/>
        <v>I0706315-81580BZ090-00002</v>
      </c>
      <c r="B1977" s="251" t="s">
        <v>12268</v>
      </c>
      <c r="C1977" s="251" t="s">
        <v>10117</v>
      </c>
      <c r="D1977" s="251" t="s">
        <v>12256</v>
      </c>
      <c r="E1977" s="251" t="s">
        <v>11485</v>
      </c>
      <c r="F1977" s="251" t="s">
        <v>9984</v>
      </c>
      <c r="G1977" s="251" t="s">
        <v>3449</v>
      </c>
      <c r="H1977" s="251" t="s">
        <v>758</v>
      </c>
      <c r="I1977" s="257" t="str">
        <f t="shared" si="121"/>
        <v>-00002</v>
      </c>
      <c r="J1977" s="251">
        <v>2</v>
      </c>
      <c r="K1977" s="251">
        <v>2</v>
      </c>
      <c r="M1977" s="251" t="s">
        <v>9993</v>
      </c>
      <c r="N1977" s="251" t="s">
        <v>10470</v>
      </c>
      <c r="O1977" s="251">
        <v>2</v>
      </c>
      <c r="Q1977" s="251" t="s">
        <v>12268</v>
      </c>
      <c r="R1977" s="251" t="s">
        <v>10017</v>
      </c>
      <c r="S1977" s="252" t="s">
        <v>3448</v>
      </c>
      <c r="T1977" s="251" t="str">
        <f t="shared" si="122"/>
        <v>I070631581580BZ090</v>
      </c>
      <c r="W1977" s="251" t="str">
        <f t="shared" si="123"/>
        <v>I070631581580-BZ090</v>
      </c>
    </row>
    <row r="1978" spans="1:23" x14ac:dyDescent="0.3">
      <c r="A1978" s="256" t="str">
        <f t="shared" si="120"/>
        <v>I0706315-87910BZ070-00002</v>
      </c>
      <c r="B1978" s="251" t="s">
        <v>12269</v>
      </c>
      <c r="C1978" s="251" t="s">
        <v>10117</v>
      </c>
      <c r="D1978" s="251" t="s">
        <v>12256</v>
      </c>
      <c r="E1978" s="251" t="s">
        <v>11485</v>
      </c>
      <c r="F1978" s="251" t="s">
        <v>9986</v>
      </c>
      <c r="G1978" s="251" t="s">
        <v>1542</v>
      </c>
      <c r="H1978" s="251" t="s">
        <v>11862</v>
      </c>
      <c r="I1978" s="257" t="str">
        <f t="shared" si="121"/>
        <v>-00002</v>
      </c>
      <c r="J1978" s="251">
        <v>2</v>
      </c>
      <c r="K1978" s="251">
        <v>2</v>
      </c>
      <c r="M1978" s="251" t="s">
        <v>9958</v>
      </c>
      <c r="N1978" s="251" t="s">
        <v>10470</v>
      </c>
      <c r="O1978" s="251">
        <v>2</v>
      </c>
      <c r="Q1978" s="251" t="s">
        <v>12269</v>
      </c>
      <c r="R1978" s="251" t="s">
        <v>10017</v>
      </c>
      <c r="S1978" s="252" t="s">
        <v>1541</v>
      </c>
      <c r="T1978" s="251" t="str">
        <f t="shared" si="122"/>
        <v>I070631587910BZ070</v>
      </c>
      <c r="W1978" s="251" t="str">
        <f t="shared" si="123"/>
        <v>I070631587910-BZ070</v>
      </c>
    </row>
    <row r="1979" spans="1:23" x14ac:dyDescent="0.3">
      <c r="A1979" s="256" t="str">
        <f t="shared" si="120"/>
        <v>I0706316-81130BZ520-00002</v>
      </c>
      <c r="B1979" s="251" t="s">
        <v>12270</v>
      </c>
      <c r="C1979" s="251" t="s">
        <v>10117</v>
      </c>
      <c r="D1979" s="251" t="s">
        <v>12271</v>
      </c>
      <c r="E1979" s="251" t="s">
        <v>11485</v>
      </c>
      <c r="F1979" s="251" t="s">
        <v>9957</v>
      </c>
      <c r="G1979" s="251" t="s">
        <v>1115</v>
      </c>
      <c r="H1979" s="251" t="s">
        <v>5101</v>
      </c>
      <c r="I1979" s="257" t="str">
        <f t="shared" si="121"/>
        <v>-00002</v>
      </c>
      <c r="J1979" s="251">
        <v>2</v>
      </c>
      <c r="K1979" s="251">
        <v>2</v>
      </c>
      <c r="M1979" s="251" t="s">
        <v>9958</v>
      </c>
      <c r="N1979" s="251" t="s">
        <v>10831</v>
      </c>
      <c r="O1979" s="251">
        <v>2</v>
      </c>
      <c r="Q1979" s="251" t="s">
        <v>12270</v>
      </c>
      <c r="R1979" s="251" t="s">
        <v>10028</v>
      </c>
      <c r="S1979" s="252" t="s">
        <v>1114</v>
      </c>
      <c r="T1979" s="251" t="str">
        <f t="shared" si="122"/>
        <v>I070631681130BZ520</v>
      </c>
      <c r="W1979" s="251" t="str">
        <f t="shared" si="123"/>
        <v>I070631681130-BZ520</v>
      </c>
    </row>
    <row r="1980" spans="1:23" x14ac:dyDescent="0.3">
      <c r="A1980" s="256" t="str">
        <f t="shared" si="120"/>
        <v>I0706316-81270BZ010-00002</v>
      </c>
      <c r="B1980" s="251" t="s">
        <v>12272</v>
      </c>
      <c r="C1980" s="251" t="s">
        <v>10117</v>
      </c>
      <c r="D1980" s="251" t="s">
        <v>12271</v>
      </c>
      <c r="E1980" s="251" t="s">
        <v>11485</v>
      </c>
      <c r="F1980" s="251" t="s">
        <v>9962</v>
      </c>
      <c r="G1980" s="251" t="s">
        <v>1474</v>
      </c>
      <c r="H1980" s="251" t="s">
        <v>10137</v>
      </c>
      <c r="I1980" s="257" t="str">
        <f t="shared" si="121"/>
        <v>-00002</v>
      </c>
      <c r="J1980" s="251">
        <v>2</v>
      </c>
      <c r="K1980" s="251">
        <v>2</v>
      </c>
      <c r="M1980" s="251" t="s">
        <v>10007</v>
      </c>
      <c r="N1980" s="251" t="s">
        <v>10831</v>
      </c>
      <c r="O1980" s="251">
        <v>2</v>
      </c>
      <c r="Q1980" s="251" t="s">
        <v>12272</v>
      </c>
      <c r="R1980" s="251" t="s">
        <v>10028</v>
      </c>
      <c r="S1980" s="252" t="s">
        <v>1473</v>
      </c>
      <c r="T1980" s="251" t="str">
        <f t="shared" si="122"/>
        <v>I070631681270BZ010</v>
      </c>
      <c r="W1980" s="251" t="str">
        <f t="shared" si="123"/>
        <v>I070631681270-BZ010</v>
      </c>
    </row>
    <row r="1981" spans="1:23" x14ac:dyDescent="0.3">
      <c r="A1981" s="256" t="str">
        <f t="shared" si="120"/>
        <v>I0706316-81550BZ070-00001</v>
      </c>
      <c r="B1981" s="251" t="s">
        <v>12273</v>
      </c>
      <c r="C1981" s="251" t="s">
        <v>10117</v>
      </c>
      <c r="D1981" s="251" t="s">
        <v>12271</v>
      </c>
      <c r="E1981" s="251" t="s">
        <v>11485</v>
      </c>
      <c r="F1981" s="251" t="s">
        <v>9964</v>
      </c>
      <c r="G1981" s="251" t="s">
        <v>1292</v>
      </c>
      <c r="H1981" s="251" t="s">
        <v>10139</v>
      </c>
      <c r="I1981" s="257" t="str">
        <f t="shared" si="121"/>
        <v>-00001</v>
      </c>
      <c r="J1981" s="251">
        <v>1</v>
      </c>
      <c r="K1981" s="251">
        <v>1</v>
      </c>
      <c r="M1981" s="251" t="s">
        <v>9958</v>
      </c>
      <c r="N1981" s="251" t="s">
        <v>10831</v>
      </c>
      <c r="O1981" s="251">
        <v>1</v>
      </c>
      <c r="Q1981" s="251" t="s">
        <v>12273</v>
      </c>
      <c r="R1981" s="251" t="s">
        <v>10028</v>
      </c>
      <c r="S1981" s="252" t="s">
        <v>1291</v>
      </c>
      <c r="T1981" s="251" t="str">
        <f t="shared" si="122"/>
        <v>I070631681550BZ070</v>
      </c>
      <c r="W1981" s="251" t="str">
        <f t="shared" si="123"/>
        <v>I070631681550-BZ070</v>
      </c>
    </row>
    <row r="1982" spans="1:23" x14ac:dyDescent="0.3">
      <c r="A1982" s="256" t="str">
        <f t="shared" si="120"/>
        <v>I0706316-81550BZ190-00001</v>
      </c>
      <c r="B1982" s="251" t="s">
        <v>12274</v>
      </c>
      <c r="C1982" s="251" t="s">
        <v>10117</v>
      </c>
      <c r="D1982" s="251" t="s">
        <v>12271</v>
      </c>
      <c r="E1982" s="251" t="s">
        <v>11485</v>
      </c>
      <c r="F1982" s="251" t="s">
        <v>9966</v>
      </c>
      <c r="G1982" s="251" t="s">
        <v>1308</v>
      </c>
      <c r="H1982" s="251" t="s">
        <v>10141</v>
      </c>
      <c r="I1982" s="257" t="str">
        <f t="shared" si="121"/>
        <v>-00001</v>
      </c>
      <c r="J1982" s="251">
        <v>1</v>
      </c>
      <c r="K1982" s="251">
        <v>1</v>
      </c>
      <c r="M1982" s="251" t="s">
        <v>9958</v>
      </c>
      <c r="N1982" s="251" t="s">
        <v>10831</v>
      </c>
      <c r="O1982" s="251">
        <v>1</v>
      </c>
      <c r="Q1982" s="251" t="s">
        <v>12274</v>
      </c>
      <c r="R1982" s="251" t="s">
        <v>10028</v>
      </c>
      <c r="S1982" s="252" t="s">
        <v>1307</v>
      </c>
      <c r="T1982" s="251" t="str">
        <f t="shared" si="122"/>
        <v>I070631681550BZ190</v>
      </c>
      <c r="W1982" s="251" t="str">
        <f t="shared" si="123"/>
        <v>I070631681550-BZ190</v>
      </c>
    </row>
    <row r="1983" spans="1:23" x14ac:dyDescent="0.3">
      <c r="A1983" s="256" t="str">
        <f t="shared" si="120"/>
        <v>I0706316-81550BZ200-00001</v>
      </c>
      <c r="B1983" s="251" t="s">
        <v>12275</v>
      </c>
      <c r="C1983" s="251" t="s">
        <v>10117</v>
      </c>
      <c r="D1983" s="251" t="s">
        <v>12271</v>
      </c>
      <c r="E1983" s="251" t="s">
        <v>11485</v>
      </c>
      <c r="F1983" s="251" t="s">
        <v>9968</v>
      </c>
      <c r="G1983" s="251" t="s">
        <v>1335</v>
      </c>
      <c r="H1983" s="251" t="s">
        <v>10141</v>
      </c>
      <c r="I1983" s="257" t="str">
        <f t="shared" si="121"/>
        <v>-00001</v>
      </c>
      <c r="J1983" s="251">
        <v>1</v>
      </c>
      <c r="K1983" s="251">
        <v>1</v>
      </c>
      <c r="M1983" s="251" t="s">
        <v>9993</v>
      </c>
      <c r="N1983" s="251" t="s">
        <v>10831</v>
      </c>
      <c r="O1983" s="251">
        <v>1</v>
      </c>
      <c r="Q1983" s="251" t="s">
        <v>12275</v>
      </c>
      <c r="R1983" s="251" t="s">
        <v>10028</v>
      </c>
      <c r="S1983" s="252" t="s">
        <v>16</v>
      </c>
      <c r="T1983" s="251" t="str">
        <f t="shared" si="122"/>
        <v>I070631681550BZ200</v>
      </c>
      <c r="W1983" s="251" t="str">
        <f t="shared" si="123"/>
        <v>I070631681550-BZ200</v>
      </c>
    </row>
    <row r="1984" spans="1:23" x14ac:dyDescent="0.3">
      <c r="A1984" s="256" t="str">
        <f t="shared" si="120"/>
        <v>I0706316-81551BZ140-00001</v>
      </c>
      <c r="B1984" s="251" t="s">
        <v>12276</v>
      </c>
      <c r="C1984" s="251" t="s">
        <v>10117</v>
      </c>
      <c r="D1984" s="251" t="s">
        <v>12271</v>
      </c>
      <c r="E1984" s="251" t="s">
        <v>11485</v>
      </c>
      <c r="F1984" s="251" t="s">
        <v>9970</v>
      </c>
      <c r="G1984" s="251" t="s">
        <v>1339</v>
      </c>
      <c r="H1984" s="251" t="s">
        <v>10144</v>
      </c>
      <c r="I1984" s="257" t="str">
        <f t="shared" si="121"/>
        <v>-00001</v>
      </c>
      <c r="J1984" s="251">
        <v>1</v>
      </c>
      <c r="K1984" s="251">
        <v>1</v>
      </c>
      <c r="M1984" s="251" t="s">
        <v>9993</v>
      </c>
      <c r="N1984" s="251" t="s">
        <v>10831</v>
      </c>
      <c r="O1984" s="251">
        <v>1</v>
      </c>
      <c r="Q1984" s="251" t="s">
        <v>12276</v>
      </c>
      <c r="R1984" s="251" t="s">
        <v>10028</v>
      </c>
      <c r="S1984" s="252" t="s">
        <v>1338</v>
      </c>
      <c r="T1984" s="251" t="str">
        <f t="shared" si="122"/>
        <v>I070631681551BZ140</v>
      </c>
      <c r="W1984" s="251" t="str">
        <f t="shared" si="123"/>
        <v>I070631681551-BZ140</v>
      </c>
    </row>
    <row r="1985" spans="1:23" x14ac:dyDescent="0.3">
      <c r="A1985" s="256" t="str">
        <f t="shared" si="120"/>
        <v>I0706316-81561BZ010-00001</v>
      </c>
      <c r="B1985" s="251" t="s">
        <v>12277</v>
      </c>
      <c r="C1985" s="251" t="s">
        <v>10117</v>
      </c>
      <c r="D1985" s="251" t="s">
        <v>12271</v>
      </c>
      <c r="E1985" s="251" t="s">
        <v>11485</v>
      </c>
      <c r="F1985" s="251" t="s">
        <v>9972</v>
      </c>
      <c r="G1985" s="251" t="s">
        <v>1287</v>
      </c>
      <c r="H1985" s="251" t="s">
        <v>5217</v>
      </c>
      <c r="I1985" s="257" t="str">
        <f t="shared" si="121"/>
        <v>-00001</v>
      </c>
      <c r="J1985" s="251">
        <v>1</v>
      </c>
      <c r="K1985" s="251">
        <v>1</v>
      </c>
      <c r="M1985" s="251" t="s">
        <v>9993</v>
      </c>
      <c r="N1985" s="251" t="s">
        <v>10831</v>
      </c>
      <c r="O1985" s="251">
        <v>1</v>
      </c>
      <c r="Q1985" s="251" t="s">
        <v>12277</v>
      </c>
      <c r="R1985" s="251" t="s">
        <v>10028</v>
      </c>
      <c r="S1985" s="252" t="s">
        <v>1286</v>
      </c>
      <c r="T1985" s="251" t="str">
        <f t="shared" si="122"/>
        <v>I070631681561BZ010</v>
      </c>
      <c r="W1985" s="251" t="str">
        <f t="shared" si="123"/>
        <v>I070631681561-BZ010</v>
      </c>
    </row>
    <row r="1986" spans="1:23" x14ac:dyDescent="0.3">
      <c r="A1986" s="256" t="str">
        <f t="shared" si="120"/>
        <v>I0706316-81561BZ250-00002</v>
      </c>
      <c r="B1986" s="251" t="s">
        <v>12278</v>
      </c>
      <c r="C1986" s="251" t="s">
        <v>10117</v>
      </c>
      <c r="D1986" s="251" t="s">
        <v>12271</v>
      </c>
      <c r="E1986" s="251" t="s">
        <v>11485</v>
      </c>
      <c r="F1986" s="251" t="s">
        <v>9974</v>
      </c>
      <c r="G1986" s="251" t="s">
        <v>1404</v>
      </c>
      <c r="H1986" s="251" t="s">
        <v>3443</v>
      </c>
      <c r="I1986" s="257" t="str">
        <f t="shared" si="121"/>
        <v>-00002</v>
      </c>
      <c r="J1986" s="251">
        <v>2</v>
      </c>
      <c r="K1986" s="251">
        <v>2</v>
      </c>
      <c r="M1986" s="251" t="s">
        <v>9958</v>
      </c>
      <c r="N1986" s="251" t="s">
        <v>10831</v>
      </c>
      <c r="O1986" s="251">
        <v>2</v>
      </c>
      <c r="Q1986" s="251" t="s">
        <v>12278</v>
      </c>
      <c r="R1986" s="251" t="s">
        <v>10028</v>
      </c>
      <c r="S1986" s="252" t="s">
        <v>1403</v>
      </c>
      <c r="T1986" s="251" t="str">
        <f t="shared" si="122"/>
        <v>I070631681561BZ250</v>
      </c>
      <c r="W1986" s="251" t="str">
        <f t="shared" si="123"/>
        <v>I070631681561-BZ250</v>
      </c>
    </row>
    <row r="1987" spans="1:23" x14ac:dyDescent="0.3">
      <c r="A1987" s="256" t="str">
        <f t="shared" si="120"/>
        <v>I0706317-81240BZ010A0-00001</v>
      </c>
      <c r="B1987" s="251" t="s">
        <v>12279</v>
      </c>
      <c r="C1987" s="251" t="s">
        <v>10117</v>
      </c>
      <c r="D1987" s="251" t="s">
        <v>12280</v>
      </c>
      <c r="E1987" s="251" t="s">
        <v>11485</v>
      </c>
      <c r="F1987" s="251" t="s">
        <v>9957</v>
      </c>
      <c r="G1987" s="251" t="s">
        <v>1489</v>
      </c>
      <c r="H1987" s="251" t="s">
        <v>10500</v>
      </c>
      <c r="I1987" s="257" t="str">
        <f t="shared" si="121"/>
        <v>-00001</v>
      </c>
      <c r="J1987" s="251">
        <v>1</v>
      </c>
      <c r="K1987" s="251">
        <v>1</v>
      </c>
      <c r="M1987" s="251" t="s">
        <v>10007</v>
      </c>
      <c r="N1987" s="251" t="s">
        <v>12281</v>
      </c>
      <c r="O1987" s="251">
        <v>1</v>
      </c>
      <c r="Q1987" s="251" t="s">
        <v>12279</v>
      </c>
      <c r="R1987" s="251" t="s">
        <v>10307</v>
      </c>
      <c r="S1987" s="252" t="s">
        <v>1488</v>
      </c>
      <c r="T1987" s="251" t="str">
        <f t="shared" si="122"/>
        <v>I070631781240BZ010A0</v>
      </c>
      <c r="W1987" s="251" t="str">
        <f t="shared" si="123"/>
        <v>I070631781240-BZ010-A0</v>
      </c>
    </row>
    <row r="1988" spans="1:23" x14ac:dyDescent="0.3">
      <c r="A1988" s="256" t="str">
        <f t="shared" si="120"/>
        <v>I0706317-81240BZ010B0-00002</v>
      </c>
      <c r="B1988" s="251" t="s">
        <v>12282</v>
      </c>
      <c r="C1988" s="251" t="s">
        <v>10117</v>
      </c>
      <c r="D1988" s="251" t="s">
        <v>12280</v>
      </c>
      <c r="E1988" s="251" t="s">
        <v>11485</v>
      </c>
      <c r="F1988" s="251" t="s">
        <v>9962</v>
      </c>
      <c r="G1988" s="251" t="s">
        <v>1484</v>
      </c>
      <c r="H1988" s="251" t="s">
        <v>10500</v>
      </c>
      <c r="I1988" s="257" t="str">
        <f t="shared" si="121"/>
        <v>-00002</v>
      </c>
      <c r="J1988" s="251">
        <v>2</v>
      </c>
      <c r="K1988" s="251">
        <v>2</v>
      </c>
      <c r="M1988" s="251" t="s">
        <v>10007</v>
      </c>
      <c r="N1988" s="251" t="s">
        <v>12281</v>
      </c>
      <c r="O1988" s="251">
        <v>2</v>
      </c>
      <c r="Q1988" s="251" t="s">
        <v>12282</v>
      </c>
      <c r="R1988" s="251" t="s">
        <v>10307</v>
      </c>
      <c r="S1988" s="252" t="s">
        <v>1483</v>
      </c>
      <c r="T1988" s="251" t="str">
        <f t="shared" si="122"/>
        <v>I070631781240BZ010B0</v>
      </c>
      <c r="W1988" s="251" t="str">
        <f t="shared" si="123"/>
        <v>I070631781240-BZ010-B0</v>
      </c>
    </row>
    <row r="1989" spans="1:23" x14ac:dyDescent="0.3">
      <c r="A1989" s="256" t="str">
        <f t="shared" si="120"/>
        <v>I0706317-81240BZ010B1-00001</v>
      </c>
      <c r="B1989" s="251" t="s">
        <v>12283</v>
      </c>
      <c r="C1989" s="251" t="s">
        <v>10117</v>
      </c>
      <c r="D1989" s="251" t="s">
        <v>12280</v>
      </c>
      <c r="E1989" s="251" t="s">
        <v>11485</v>
      </c>
      <c r="F1989" s="251" t="s">
        <v>9964</v>
      </c>
      <c r="G1989" s="251" t="s">
        <v>1495</v>
      </c>
      <c r="H1989" s="251" t="s">
        <v>10502</v>
      </c>
      <c r="I1989" s="257" t="str">
        <f t="shared" si="121"/>
        <v>-00001</v>
      </c>
      <c r="J1989" s="251">
        <v>1</v>
      </c>
      <c r="K1989" s="251">
        <v>1</v>
      </c>
      <c r="M1989" s="251" t="s">
        <v>10007</v>
      </c>
      <c r="N1989" s="251" t="s">
        <v>12281</v>
      </c>
      <c r="O1989" s="251">
        <v>1</v>
      </c>
      <c r="Q1989" s="251" t="s">
        <v>12283</v>
      </c>
      <c r="R1989" s="251" t="s">
        <v>10307</v>
      </c>
      <c r="S1989" s="252" t="s">
        <v>1494</v>
      </c>
      <c r="T1989" s="251" t="str">
        <f t="shared" si="122"/>
        <v>I070631781240BZ010B1</v>
      </c>
      <c r="W1989" s="251" t="str">
        <f t="shared" si="123"/>
        <v>I070631781240-BZ010-B1</v>
      </c>
    </row>
    <row r="1990" spans="1:23" x14ac:dyDescent="0.3">
      <c r="A1990" s="256" t="str">
        <f t="shared" si="120"/>
        <v>I0306162-525620K070-00001</v>
      </c>
      <c r="B1990" s="251" t="s">
        <v>12284</v>
      </c>
      <c r="C1990" s="251" t="s">
        <v>9954</v>
      </c>
      <c r="D1990" s="251" t="s">
        <v>12285</v>
      </c>
      <c r="E1990" s="251" t="s">
        <v>11632</v>
      </c>
      <c r="F1990" s="251" t="s">
        <v>9957</v>
      </c>
      <c r="G1990" s="251" t="s">
        <v>732</v>
      </c>
      <c r="H1990" s="251" t="s">
        <v>10161</v>
      </c>
      <c r="I1990" s="257" t="str">
        <f t="shared" si="121"/>
        <v>-00001</v>
      </c>
      <c r="J1990" s="251">
        <v>1</v>
      </c>
      <c r="K1990" s="251">
        <v>1</v>
      </c>
      <c r="M1990" s="251" t="s">
        <v>10007</v>
      </c>
      <c r="N1990" s="251" t="s">
        <v>10470</v>
      </c>
      <c r="O1990" s="251">
        <v>1</v>
      </c>
      <c r="Q1990" s="251" t="s">
        <v>12284</v>
      </c>
      <c r="R1990" s="251" t="s">
        <v>9960</v>
      </c>
      <c r="S1990" s="251" t="s">
        <v>731</v>
      </c>
      <c r="T1990" s="251" t="str">
        <f t="shared" si="122"/>
        <v>I0306162525620K070</v>
      </c>
      <c r="W1990" s="251" t="str">
        <f t="shared" si="123"/>
        <v>I030616252562-0K070</v>
      </c>
    </row>
    <row r="1991" spans="1:23" x14ac:dyDescent="0.3">
      <c r="A1991" s="256" t="str">
        <f t="shared" ref="A1991:A2054" si="124">D1991&amp;$A$6&amp;S1991&amp;I1991</f>
        <v>I0306162-525630K010-00001</v>
      </c>
      <c r="B1991" s="251" t="s">
        <v>12286</v>
      </c>
      <c r="C1991" s="251" t="s">
        <v>9954</v>
      </c>
      <c r="D1991" s="251" t="s">
        <v>12285</v>
      </c>
      <c r="E1991" s="251" t="s">
        <v>11632</v>
      </c>
      <c r="F1991" s="251" t="s">
        <v>9962</v>
      </c>
      <c r="G1991" s="251" t="s">
        <v>749</v>
      </c>
      <c r="H1991" s="251" t="s">
        <v>10163</v>
      </c>
      <c r="I1991" s="257" t="str">
        <f t="shared" ref="I1991:I2054" si="125">+IF(AND(O1991&lt;10),$B$2&amp;O1991,IF(AND(O1991&gt;9,O1991&lt;=99),$B$3&amp;O1991,IF(AND(O1991&gt;99,L90867&lt;1000),$B$4&amp;O1991,IF(AND(O1991&gt;999),$B$5&amp;7))))</f>
        <v>-00001</v>
      </c>
      <c r="J1991" s="251">
        <v>1</v>
      </c>
      <c r="K1991" s="251">
        <v>1</v>
      </c>
      <c r="M1991" s="251" t="s">
        <v>10007</v>
      </c>
      <c r="N1991" s="251" t="s">
        <v>10470</v>
      </c>
      <c r="O1991" s="251">
        <v>1</v>
      </c>
      <c r="Q1991" s="251" t="s">
        <v>12286</v>
      </c>
      <c r="R1991" s="251" t="s">
        <v>9960</v>
      </c>
      <c r="S1991" s="251" t="s">
        <v>748</v>
      </c>
      <c r="T1991" s="251" t="str">
        <f t="shared" si="122"/>
        <v>I0306162525630K010</v>
      </c>
      <c r="W1991" s="251" t="str">
        <f t="shared" si="123"/>
        <v>I030616252563-0K010</v>
      </c>
    </row>
    <row r="1992" spans="1:23" x14ac:dyDescent="0.3">
      <c r="A1992" s="256" t="str">
        <f t="shared" si="124"/>
        <v>I0306162-811100K520-00004</v>
      </c>
      <c r="B1992" s="251" t="s">
        <v>12287</v>
      </c>
      <c r="C1992" s="251" t="s">
        <v>9954</v>
      </c>
      <c r="D1992" s="251" t="s">
        <v>12285</v>
      </c>
      <c r="E1992" s="251" t="s">
        <v>11632</v>
      </c>
      <c r="F1992" s="251" t="s">
        <v>9964</v>
      </c>
      <c r="G1992" s="251" t="s">
        <v>269</v>
      </c>
      <c r="H1992" s="251" t="s">
        <v>3422</v>
      </c>
      <c r="I1992" s="257" t="str">
        <f t="shared" si="125"/>
        <v>-00004</v>
      </c>
      <c r="J1992" s="251">
        <v>4</v>
      </c>
      <c r="K1992" s="251">
        <v>4</v>
      </c>
      <c r="M1992" s="251" t="s">
        <v>9958</v>
      </c>
      <c r="N1992" s="251" t="s">
        <v>10470</v>
      </c>
      <c r="O1992" s="251">
        <v>4</v>
      </c>
      <c r="Q1992" s="251" t="s">
        <v>12287</v>
      </c>
      <c r="R1992" s="251" t="s">
        <v>9960</v>
      </c>
      <c r="S1992" s="251" t="s">
        <v>7</v>
      </c>
      <c r="T1992" s="251" t="str">
        <f t="shared" ref="T1992:T2055" si="126">+D1992&amp;S1992</f>
        <v>I0306162811100K520</v>
      </c>
      <c r="W1992" s="251" t="str">
        <f t="shared" ref="W1992:W2055" si="127">D1992&amp;G1992</f>
        <v>I030616281110-0K520</v>
      </c>
    </row>
    <row r="1993" spans="1:23" x14ac:dyDescent="0.3">
      <c r="A1993" s="256" t="str">
        <f t="shared" si="124"/>
        <v>I0306162-811100K580-00005</v>
      </c>
      <c r="B1993" s="251" t="s">
        <v>12288</v>
      </c>
      <c r="C1993" s="251" t="s">
        <v>9954</v>
      </c>
      <c r="D1993" s="251" t="s">
        <v>12285</v>
      </c>
      <c r="E1993" s="251" t="s">
        <v>11632</v>
      </c>
      <c r="F1993" s="251" t="s">
        <v>9966</v>
      </c>
      <c r="G1993" s="251" t="s">
        <v>429</v>
      </c>
      <c r="H1993" s="251" t="s">
        <v>3422</v>
      </c>
      <c r="I1993" s="257" t="str">
        <f t="shared" si="125"/>
        <v>-00005</v>
      </c>
      <c r="J1993" s="251">
        <v>5</v>
      </c>
      <c r="K1993" s="251">
        <v>5</v>
      </c>
      <c r="M1993" s="251" t="s">
        <v>9958</v>
      </c>
      <c r="N1993" s="251" t="s">
        <v>10470</v>
      </c>
      <c r="O1993" s="251">
        <v>5</v>
      </c>
      <c r="Q1993" s="251" t="s">
        <v>12288</v>
      </c>
      <c r="R1993" s="251" t="s">
        <v>9960</v>
      </c>
      <c r="S1993" s="251" t="s">
        <v>428</v>
      </c>
      <c r="T1993" s="251" t="str">
        <f t="shared" si="126"/>
        <v>I0306162811100K580</v>
      </c>
      <c r="W1993" s="251" t="str">
        <f t="shared" si="127"/>
        <v>I030616281110-0K580</v>
      </c>
    </row>
    <row r="1994" spans="1:23" x14ac:dyDescent="0.3">
      <c r="A1994" s="256" t="str">
        <f t="shared" si="124"/>
        <v>I0306162-811100K590-00001</v>
      </c>
      <c r="B1994" s="251" t="s">
        <v>12289</v>
      </c>
      <c r="C1994" s="251" t="s">
        <v>9954</v>
      </c>
      <c r="D1994" s="251" t="s">
        <v>12285</v>
      </c>
      <c r="E1994" s="251" t="s">
        <v>11632</v>
      </c>
      <c r="F1994" s="251" t="s">
        <v>9968</v>
      </c>
      <c r="G1994" s="251" t="s">
        <v>397</v>
      </c>
      <c r="H1994" s="251" t="s">
        <v>3422</v>
      </c>
      <c r="I1994" s="257" t="str">
        <f t="shared" si="125"/>
        <v>-00001</v>
      </c>
      <c r="J1994" s="251">
        <v>1</v>
      </c>
      <c r="K1994" s="251">
        <v>1</v>
      </c>
      <c r="M1994" s="251" t="s">
        <v>9958</v>
      </c>
      <c r="N1994" s="251" t="s">
        <v>10470</v>
      </c>
      <c r="O1994" s="251">
        <v>1</v>
      </c>
      <c r="Q1994" s="251" t="s">
        <v>12289</v>
      </c>
      <c r="R1994" s="251" t="s">
        <v>9960</v>
      </c>
      <c r="S1994" s="251" t="s">
        <v>396</v>
      </c>
      <c r="T1994" s="251" t="str">
        <f t="shared" si="126"/>
        <v>I0306162811100K590</v>
      </c>
      <c r="W1994" s="251" t="str">
        <f t="shared" si="127"/>
        <v>I030616281110-0K590</v>
      </c>
    </row>
    <row r="1995" spans="1:23" x14ac:dyDescent="0.3">
      <c r="A1995" s="256" t="str">
        <f t="shared" si="124"/>
        <v>I0306162-811300K520-00008</v>
      </c>
      <c r="B1995" s="251" t="s">
        <v>12290</v>
      </c>
      <c r="C1995" s="251" t="s">
        <v>9954</v>
      </c>
      <c r="D1995" s="251" t="s">
        <v>12285</v>
      </c>
      <c r="E1995" s="251" t="s">
        <v>11632</v>
      </c>
      <c r="F1995" s="251" t="s">
        <v>9970</v>
      </c>
      <c r="G1995" s="251" t="s">
        <v>277</v>
      </c>
      <c r="H1995" s="251" t="s">
        <v>5101</v>
      </c>
      <c r="I1995" s="257" t="str">
        <f t="shared" si="125"/>
        <v>-00008</v>
      </c>
      <c r="J1995" s="251">
        <v>8</v>
      </c>
      <c r="K1995" s="251">
        <v>8</v>
      </c>
      <c r="M1995" s="251" t="s">
        <v>9958</v>
      </c>
      <c r="N1995" s="251" t="s">
        <v>10470</v>
      </c>
      <c r="O1995" s="251">
        <v>8</v>
      </c>
      <c r="Q1995" s="251" t="s">
        <v>12290</v>
      </c>
      <c r="R1995" s="251" t="s">
        <v>9960</v>
      </c>
      <c r="S1995" s="251" t="s">
        <v>276</v>
      </c>
      <c r="T1995" s="251" t="str">
        <f t="shared" si="126"/>
        <v>I0306162811300K520</v>
      </c>
      <c r="W1995" s="251" t="str">
        <f t="shared" si="127"/>
        <v>I030616281130-0K520</v>
      </c>
    </row>
    <row r="1996" spans="1:23" x14ac:dyDescent="0.3">
      <c r="A1996" s="256" t="str">
        <f t="shared" si="124"/>
        <v>I0306162-811300K580-00015</v>
      </c>
      <c r="B1996" s="251" t="s">
        <v>12291</v>
      </c>
      <c r="C1996" s="251" t="s">
        <v>9954</v>
      </c>
      <c r="D1996" s="251" t="s">
        <v>12285</v>
      </c>
      <c r="E1996" s="251" t="s">
        <v>11632</v>
      </c>
      <c r="F1996" s="251" t="s">
        <v>9972</v>
      </c>
      <c r="G1996" s="251" t="s">
        <v>434</v>
      </c>
      <c r="H1996" s="251" t="s">
        <v>5101</v>
      </c>
      <c r="I1996" s="257" t="str">
        <f t="shared" si="125"/>
        <v>-00015</v>
      </c>
      <c r="J1996" s="251">
        <v>15</v>
      </c>
      <c r="K1996" s="251">
        <v>15</v>
      </c>
      <c r="M1996" s="251" t="s">
        <v>9958</v>
      </c>
      <c r="N1996" s="251" t="s">
        <v>10470</v>
      </c>
      <c r="O1996" s="251">
        <v>15</v>
      </c>
      <c r="Q1996" s="251" t="s">
        <v>12291</v>
      </c>
      <c r="R1996" s="251" t="s">
        <v>9960</v>
      </c>
      <c r="S1996" s="251" t="s">
        <v>433</v>
      </c>
      <c r="T1996" s="251" t="str">
        <f t="shared" si="126"/>
        <v>I0306162811300K580</v>
      </c>
      <c r="W1996" s="251" t="str">
        <f t="shared" si="127"/>
        <v>I030616281130-0K580</v>
      </c>
    </row>
    <row r="1997" spans="1:23" x14ac:dyDescent="0.3">
      <c r="A1997" s="256" t="str">
        <f t="shared" si="124"/>
        <v>I0306162-811500K520-00003</v>
      </c>
      <c r="B1997" s="251" t="s">
        <v>12292</v>
      </c>
      <c r="C1997" s="251" t="s">
        <v>9954</v>
      </c>
      <c r="D1997" s="251" t="s">
        <v>12285</v>
      </c>
      <c r="E1997" s="251" t="s">
        <v>11632</v>
      </c>
      <c r="F1997" s="251" t="s">
        <v>9974</v>
      </c>
      <c r="G1997" s="251" t="s">
        <v>280</v>
      </c>
      <c r="H1997" s="251" t="s">
        <v>3429</v>
      </c>
      <c r="I1997" s="257" t="str">
        <f t="shared" si="125"/>
        <v>-00003</v>
      </c>
      <c r="J1997" s="251">
        <v>3</v>
      </c>
      <c r="K1997" s="251">
        <v>3</v>
      </c>
      <c r="M1997" s="251" t="s">
        <v>9958</v>
      </c>
      <c r="N1997" s="251" t="s">
        <v>10470</v>
      </c>
      <c r="O1997" s="251">
        <v>3</v>
      </c>
      <c r="Q1997" s="251" t="s">
        <v>12292</v>
      </c>
      <c r="R1997" s="251" t="s">
        <v>9960</v>
      </c>
      <c r="S1997" s="251" t="s">
        <v>12</v>
      </c>
      <c r="T1997" s="251" t="str">
        <f t="shared" si="126"/>
        <v>I0306162811500K520</v>
      </c>
      <c r="W1997" s="251" t="str">
        <f t="shared" si="127"/>
        <v>I030616281150-0K520</v>
      </c>
    </row>
    <row r="1998" spans="1:23" x14ac:dyDescent="0.3">
      <c r="A1998" s="256" t="str">
        <f t="shared" si="124"/>
        <v>I0306162-811500K580-00004</v>
      </c>
      <c r="B1998" s="251" t="s">
        <v>12293</v>
      </c>
      <c r="C1998" s="251" t="s">
        <v>9954</v>
      </c>
      <c r="D1998" s="251" t="s">
        <v>12285</v>
      </c>
      <c r="E1998" s="251" t="s">
        <v>11632</v>
      </c>
      <c r="F1998" s="251" t="s">
        <v>9976</v>
      </c>
      <c r="G1998" s="251" t="s">
        <v>437</v>
      </c>
      <c r="H1998" s="251" t="s">
        <v>3429</v>
      </c>
      <c r="I1998" s="257" t="str">
        <f t="shared" si="125"/>
        <v>-00004</v>
      </c>
      <c r="J1998" s="251">
        <v>4</v>
      </c>
      <c r="K1998" s="251">
        <v>4</v>
      </c>
      <c r="M1998" s="251" t="s">
        <v>9958</v>
      </c>
      <c r="N1998" s="251" t="s">
        <v>10470</v>
      </c>
      <c r="O1998" s="251">
        <v>4</v>
      </c>
      <c r="Q1998" s="251" t="s">
        <v>12293</v>
      </c>
      <c r="R1998" s="251" t="s">
        <v>9960</v>
      </c>
      <c r="S1998" s="251" t="s">
        <v>436</v>
      </c>
      <c r="T1998" s="251" t="str">
        <f t="shared" si="126"/>
        <v>I0306162811500K580</v>
      </c>
      <c r="W1998" s="251" t="str">
        <f t="shared" si="127"/>
        <v>I030616281150-0K580</v>
      </c>
    </row>
    <row r="1999" spans="1:23" x14ac:dyDescent="0.3">
      <c r="A1999" s="256" t="str">
        <f t="shared" si="124"/>
        <v>I0306162-811500K590-00001</v>
      </c>
      <c r="B1999" s="251" t="s">
        <v>12294</v>
      </c>
      <c r="C1999" s="251" t="s">
        <v>9954</v>
      </c>
      <c r="D1999" s="251" t="s">
        <v>12285</v>
      </c>
      <c r="E1999" s="251" t="s">
        <v>11632</v>
      </c>
      <c r="F1999" s="251" t="s">
        <v>9978</v>
      </c>
      <c r="G1999" s="251" t="s">
        <v>412</v>
      </c>
      <c r="H1999" s="251" t="s">
        <v>3429</v>
      </c>
      <c r="I1999" s="257" t="str">
        <f t="shared" si="125"/>
        <v>-00001</v>
      </c>
      <c r="J1999" s="251">
        <v>1</v>
      </c>
      <c r="K1999" s="251">
        <v>1</v>
      </c>
      <c r="M1999" s="251" t="s">
        <v>9958</v>
      </c>
      <c r="N1999" s="251" t="s">
        <v>10470</v>
      </c>
      <c r="O1999" s="251">
        <v>1</v>
      </c>
      <c r="Q1999" s="251" t="s">
        <v>12294</v>
      </c>
      <c r="R1999" s="251" t="s">
        <v>9960</v>
      </c>
      <c r="S1999" s="251" t="s">
        <v>411</v>
      </c>
      <c r="T1999" s="251" t="str">
        <f t="shared" si="126"/>
        <v>I0306162811500K590</v>
      </c>
      <c r="W1999" s="251" t="str">
        <f t="shared" si="127"/>
        <v>I030616281150-0K590</v>
      </c>
    </row>
    <row r="2000" spans="1:23" x14ac:dyDescent="0.3">
      <c r="A2000" s="256" t="str">
        <f t="shared" si="124"/>
        <v>I0306162-811700K520-00013</v>
      </c>
      <c r="B2000" s="251" t="s">
        <v>12295</v>
      </c>
      <c r="C2000" s="251" t="s">
        <v>9954</v>
      </c>
      <c r="D2000" s="251" t="s">
        <v>12285</v>
      </c>
      <c r="E2000" s="251" t="s">
        <v>11632</v>
      </c>
      <c r="F2000" s="251" t="s">
        <v>9980</v>
      </c>
      <c r="G2000" s="251" t="s">
        <v>285</v>
      </c>
      <c r="H2000" s="251" t="s">
        <v>5102</v>
      </c>
      <c r="I2000" s="257" t="str">
        <f t="shared" si="125"/>
        <v>-00013</v>
      </c>
      <c r="J2000" s="251">
        <v>13</v>
      </c>
      <c r="K2000" s="251">
        <v>13</v>
      </c>
      <c r="M2000" s="251" t="s">
        <v>9958</v>
      </c>
      <c r="N2000" s="251" t="s">
        <v>10470</v>
      </c>
      <c r="O2000" s="251">
        <v>13</v>
      </c>
      <c r="Q2000" s="251" t="s">
        <v>12295</v>
      </c>
      <c r="R2000" s="251" t="s">
        <v>9960</v>
      </c>
      <c r="S2000" s="251" t="s">
        <v>284</v>
      </c>
      <c r="T2000" s="251" t="str">
        <f t="shared" si="126"/>
        <v>I0306162811700K520</v>
      </c>
      <c r="W2000" s="251" t="str">
        <f t="shared" si="127"/>
        <v>I030616281170-0K520</v>
      </c>
    </row>
    <row r="2001" spans="1:23" x14ac:dyDescent="0.3">
      <c r="A2001" s="256" t="str">
        <f t="shared" si="124"/>
        <v>I0306162-811700K580-00014</v>
      </c>
      <c r="B2001" s="251" t="s">
        <v>12296</v>
      </c>
      <c r="C2001" s="251" t="s">
        <v>9954</v>
      </c>
      <c r="D2001" s="251" t="s">
        <v>12285</v>
      </c>
      <c r="E2001" s="251" t="s">
        <v>11632</v>
      </c>
      <c r="F2001" s="251" t="s">
        <v>9982</v>
      </c>
      <c r="G2001" s="251" t="s">
        <v>442</v>
      </c>
      <c r="H2001" s="251" t="s">
        <v>5102</v>
      </c>
      <c r="I2001" s="257" t="str">
        <f t="shared" si="125"/>
        <v>-00014</v>
      </c>
      <c r="J2001" s="251">
        <v>14</v>
      </c>
      <c r="K2001" s="251">
        <v>14</v>
      </c>
      <c r="M2001" s="251" t="s">
        <v>9958</v>
      </c>
      <c r="N2001" s="251" t="s">
        <v>10470</v>
      </c>
      <c r="O2001" s="251">
        <v>14</v>
      </c>
      <c r="Q2001" s="251" t="s">
        <v>12296</v>
      </c>
      <c r="R2001" s="251" t="s">
        <v>9960</v>
      </c>
      <c r="S2001" s="251" t="s">
        <v>441</v>
      </c>
      <c r="T2001" s="251" t="str">
        <f t="shared" si="126"/>
        <v>I0306162811700K580</v>
      </c>
      <c r="W2001" s="251" t="str">
        <f t="shared" si="127"/>
        <v>I030616281170-0K580</v>
      </c>
    </row>
    <row r="2002" spans="1:23" x14ac:dyDescent="0.3">
      <c r="A2002" s="256" t="str">
        <f t="shared" si="124"/>
        <v>I0306162-815500K210-00006</v>
      </c>
      <c r="B2002" s="251" t="s">
        <v>12297</v>
      </c>
      <c r="C2002" s="251" t="s">
        <v>9954</v>
      </c>
      <c r="D2002" s="251" t="s">
        <v>12285</v>
      </c>
      <c r="E2002" s="251" t="s">
        <v>11632</v>
      </c>
      <c r="F2002" s="251" t="s">
        <v>9984</v>
      </c>
      <c r="G2002" s="251" t="s">
        <v>654</v>
      </c>
      <c r="H2002" s="251" t="s">
        <v>5202</v>
      </c>
      <c r="I2002" s="257" t="str">
        <f t="shared" si="125"/>
        <v>-00006</v>
      </c>
      <c r="J2002" s="251">
        <v>6</v>
      </c>
      <c r="K2002" s="251">
        <v>6</v>
      </c>
      <c r="M2002" s="251" t="s">
        <v>9958</v>
      </c>
      <c r="N2002" s="251" t="s">
        <v>10470</v>
      </c>
      <c r="O2002" s="251">
        <v>6</v>
      </c>
      <c r="Q2002" s="251" t="s">
        <v>12297</v>
      </c>
      <c r="R2002" s="251" t="s">
        <v>9960</v>
      </c>
      <c r="S2002" s="251" t="s">
        <v>653</v>
      </c>
      <c r="T2002" s="251" t="str">
        <f t="shared" si="126"/>
        <v>I0306162815500K210</v>
      </c>
      <c r="W2002" s="251" t="str">
        <f t="shared" si="127"/>
        <v>I030616281550-0K210</v>
      </c>
    </row>
    <row r="2003" spans="1:23" x14ac:dyDescent="0.3">
      <c r="A2003" s="256" t="str">
        <f t="shared" si="124"/>
        <v>I0306162-815500K240-00008</v>
      </c>
      <c r="B2003" s="251" t="s">
        <v>12298</v>
      </c>
      <c r="C2003" s="251" t="s">
        <v>9954</v>
      </c>
      <c r="D2003" s="251" t="s">
        <v>12285</v>
      </c>
      <c r="E2003" s="251" t="s">
        <v>11632</v>
      </c>
      <c r="F2003" s="251" t="s">
        <v>9986</v>
      </c>
      <c r="G2003" s="251" t="s">
        <v>727</v>
      </c>
      <c r="H2003" s="251" t="s">
        <v>5202</v>
      </c>
      <c r="I2003" s="257" t="str">
        <f t="shared" si="125"/>
        <v>-00008</v>
      </c>
      <c r="J2003" s="251">
        <v>8</v>
      </c>
      <c r="K2003" s="251">
        <v>8</v>
      </c>
      <c r="M2003" s="251" t="s">
        <v>9958</v>
      </c>
      <c r="N2003" s="251" t="s">
        <v>10470</v>
      </c>
      <c r="O2003" s="251">
        <v>8</v>
      </c>
      <c r="Q2003" s="251" t="s">
        <v>12298</v>
      </c>
      <c r="R2003" s="251" t="s">
        <v>9960</v>
      </c>
      <c r="S2003" s="251" t="s">
        <v>726</v>
      </c>
      <c r="T2003" s="251" t="str">
        <f t="shared" si="126"/>
        <v>I0306162815500K240</v>
      </c>
      <c r="W2003" s="251" t="str">
        <f t="shared" si="127"/>
        <v>I030616281550-0K240</v>
      </c>
    </row>
    <row r="2004" spans="1:23" x14ac:dyDescent="0.3">
      <c r="A2004" s="256" t="str">
        <f t="shared" si="124"/>
        <v>I0306162-815510K240-00006</v>
      </c>
      <c r="B2004" s="251" t="s">
        <v>12299</v>
      </c>
      <c r="C2004" s="251" t="s">
        <v>9954</v>
      </c>
      <c r="D2004" s="251" t="s">
        <v>12285</v>
      </c>
      <c r="E2004" s="251" t="s">
        <v>11632</v>
      </c>
      <c r="F2004" s="251" t="s">
        <v>9988</v>
      </c>
      <c r="G2004" s="251" t="s">
        <v>740</v>
      </c>
      <c r="H2004" s="251" t="s">
        <v>3436</v>
      </c>
      <c r="I2004" s="257" t="str">
        <f t="shared" si="125"/>
        <v>-00006</v>
      </c>
      <c r="J2004" s="251">
        <v>6</v>
      </c>
      <c r="K2004" s="251">
        <v>6</v>
      </c>
      <c r="M2004" s="251" t="s">
        <v>9958</v>
      </c>
      <c r="N2004" s="251" t="s">
        <v>10470</v>
      </c>
      <c r="O2004" s="251">
        <v>6</v>
      </c>
      <c r="Q2004" s="251" t="s">
        <v>12299</v>
      </c>
      <c r="R2004" s="251" t="s">
        <v>9960</v>
      </c>
      <c r="S2004" s="251" t="s">
        <v>9</v>
      </c>
      <c r="T2004" s="251" t="str">
        <f t="shared" si="126"/>
        <v>I0306162815510K240</v>
      </c>
      <c r="W2004" s="251" t="str">
        <f t="shared" si="127"/>
        <v>I030616281551-0K240</v>
      </c>
    </row>
    <row r="2005" spans="1:23" x14ac:dyDescent="0.3">
      <c r="A2005" s="256" t="str">
        <f t="shared" si="124"/>
        <v>I0306162-815600K210-00009</v>
      </c>
      <c r="B2005" s="251" t="s">
        <v>12300</v>
      </c>
      <c r="C2005" s="251" t="s">
        <v>9954</v>
      </c>
      <c r="D2005" s="251" t="s">
        <v>12285</v>
      </c>
      <c r="E2005" s="251" t="s">
        <v>11632</v>
      </c>
      <c r="F2005" s="251" t="s">
        <v>9990</v>
      </c>
      <c r="G2005" s="251" t="s">
        <v>670</v>
      </c>
      <c r="H2005" s="251" t="s">
        <v>5204</v>
      </c>
      <c r="I2005" s="257" t="str">
        <f t="shared" si="125"/>
        <v>-00009</v>
      </c>
      <c r="J2005" s="251">
        <v>9</v>
      </c>
      <c r="K2005" s="251">
        <v>9</v>
      </c>
      <c r="M2005" s="251" t="s">
        <v>9958</v>
      </c>
      <c r="N2005" s="251" t="s">
        <v>10470</v>
      </c>
      <c r="O2005" s="251">
        <v>9</v>
      </c>
      <c r="Q2005" s="251" t="s">
        <v>12300</v>
      </c>
      <c r="R2005" s="251" t="s">
        <v>9960</v>
      </c>
      <c r="S2005" s="251" t="s">
        <v>13</v>
      </c>
      <c r="T2005" s="251" t="str">
        <f t="shared" si="126"/>
        <v>I0306162815600K210</v>
      </c>
      <c r="W2005" s="251" t="str">
        <f t="shared" si="127"/>
        <v>I030616281560-0K210</v>
      </c>
    </row>
    <row r="2006" spans="1:23" x14ac:dyDescent="0.3">
      <c r="A2006" s="256" t="str">
        <f t="shared" si="124"/>
        <v>I0306162-815600K240-00007</v>
      </c>
      <c r="B2006" s="251" t="s">
        <v>12301</v>
      </c>
      <c r="C2006" s="251" t="s">
        <v>9954</v>
      </c>
      <c r="D2006" s="251" t="s">
        <v>12285</v>
      </c>
      <c r="E2006" s="251" t="s">
        <v>11632</v>
      </c>
      <c r="F2006" s="251" t="s">
        <v>9992</v>
      </c>
      <c r="G2006" s="251" t="s">
        <v>744</v>
      </c>
      <c r="H2006" s="251" t="s">
        <v>5204</v>
      </c>
      <c r="I2006" s="257" t="str">
        <f t="shared" si="125"/>
        <v>-00007</v>
      </c>
      <c r="J2006" s="251">
        <v>7</v>
      </c>
      <c r="K2006" s="251">
        <v>7</v>
      </c>
      <c r="M2006" s="251" t="s">
        <v>9958</v>
      </c>
      <c r="N2006" s="251" t="s">
        <v>10470</v>
      </c>
      <c r="O2006" s="251">
        <v>7</v>
      </c>
      <c r="Q2006" s="251" t="s">
        <v>12301</v>
      </c>
      <c r="R2006" s="251" t="s">
        <v>9960</v>
      </c>
      <c r="S2006" s="251" t="s">
        <v>743</v>
      </c>
      <c r="T2006" s="251" t="str">
        <f t="shared" si="126"/>
        <v>I0306162815600K240</v>
      </c>
      <c r="W2006" s="251" t="str">
        <f t="shared" si="127"/>
        <v>I030616281560-0K240</v>
      </c>
    </row>
    <row r="2007" spans="1:23" x14ac:dyDescent="0.3">
      <c r="A2007" s="256" t="str">
        <f t="shared" si="124"/>
        <v>I0306162-815600K590-00005</v>
      </c>
      <c r="B2007" s="251" t="s">
        <v>12302</v>
      </c>
      <c r="C2007" s="251" t="s">
        <v>9954</v>
      </c>
      <c r="D2007" s="251" t="s">
        <v>12285</v>
      </c>
      <c r="E2007" s="251" t="s">
        <v>11632</v>
      </c>
      <c r="F2007" s="251" t="s">
        <v>9995</v>
      </c>
      <c r="G2007" s="251" t="s">
        <v>3386</v>
      </c>
      <c r="H2007" s="251" t="s">
        <v>5204</v>
      </c>
      <c r="I2007" s="257" t="str">
        <f t="shared" si="125"/>
        <v>-00005</v>
      </c>
      <c r="J2007" s="251">
        <v>5</v>
      </c>
      <c r="K2007" s="251">
        <v>5</v>
      </c>
      <c r="M2007" s="251" t="s">
        <v>9958</v>
      </c>
      <c r="N2007" s="251" t="s">
        <v>10470</v>
      </c>
      <c r="O2007" s="251">
        <v>5</v>
      </c>
      <c r="Q2007" s="251" t="s">
        <v>12302</v>
      </c>
      <c r="R2007" s="251" t="s">
        <v>9960</v>
      </c>
      <c r="S2007" s="251" t="s">
        <v>3370</v>
      </c>
      <c r="T2007" s="251" t="str">
        <f t="shared" si="126"/>
        <v>I0306162815600K590</v>
      </c>
      <c r="W2007" s="251" t="str">
        <f t="shared" si="127"/>
        <v>I030616281560-0K590</v>
      </c>
    </row>
    <row r="2008" spans="1:23" x14ac:dyDescent="0.3">
      <c r="A2008" s="256" t="str">
        <f t="shared" si="124"/>
        <v>I0306162-815610K240-00008</v>
      </c>
      <c r="B2008" s="251" t="s">
        <v>12303</v>
      </c>
      <c r="C2008" s="251" t="s">
        <v>9954</v>
      </c>
      <c r="D2008" s="251" t="s">
        <v>12285</v>
      </c>
      <c r="E2008" s="251" t="s">
        <v>11632</v>
      </c>
      <c r="F2008" s="251" t="s">
        <v>9997</v>
      </c>
      <c r="G2008" s="251" t="s">
        <v>753</v>
      </c>
      <c r="H2008" s="251" t="s">
        <v>3443</v>
      </c>
      <c r="I2008" s="257" t="str">
        <f t="shared" si="125"/>
        <v>-00008</v>
      </c>
      <c r="J2008" s="251">
        <v>8</v>
      </c>
      <c r="K2008" s="251">
        <v>8</v>
      </c>
      <c r="M2008" s="251" t="s">
        <v>9958</v>
      </c>
      <c r="N2008" s="251" t="s">
        <v>10470</v>
      </c>
      <c r="O2008" s="251">
        <v>8</v>
      </c>
      <c r="Q2008" s="251" t="s">
        <v>12303</v>
      </c>
      <c r="R2008" s="251" t="s">
        <v>9960</v>
      </c>
      <c r="S2008" s="251" t="s">
        <v>10</v>
      </c>
      <c r="T2008" s="251" t="str">
        <f t="shared" si="126"/>
        <v>I0306162815610K240</v>
      </c>
      <c r="W2008" s="251" t="str">
        <f t="shared" si="127"/>
        <v>I030616281561-0K240</v>
      </c>
    </row>
    <row r="2009" spans="1:23" x14ac:dyDescent="0.3">
      <c r="A2009" s="256" t="str">
        <f t="shared" si="124"/>
        <v>I0306162-815800K050-00004</v>
      </c>
      <c r="B2009" s="251" t="s">
        <v>12304</v>
      </c>
      <c r="C2009" s="251" t="s">
        <v>9954</v>
      </c>
      <c r="D2009" s="251" t="s">
        <v>12285</v>
      </c>
      <c r="E2009" s="251" t="s">
        <v>11632</v>
      </c>
      <c r="F2009" s="251" t="s">
        <v>10000</v>
      </c>
      <c r="G2009" s="251" t="s">
        <v>756</v>
      </c>
      <c r="H2009" s="251" t="s">
        <v>758</v>
      </c>
      <c r="I2009" s="257" t="str">
        <f t="shared" si="125"/>
        <v>-00004</v>
      </c>
      <c r="J2009" s="251">
        <v>4</v>
      </c>
      <c r="K2009" s="251">
        <v>4</v>
      </c>
      <c r="M2009" s="251" t="s">
        <v>9958</v>
      </c>
      <c r="N2009" s="251" t="s">
        <v>10470</v>
      </c>
      <c r="O2009" s="251">
        <v>4</v>
      </c>
      <c r="Q2009" s="251" t="s">
        <v>12304</v>
      </c>
      <c r="R2009" s="251" t="s">
        <v>9960</v>
      </c>
      <c r="S2009" s="251" t="s">
        <v>6</v>
      </c>
      <c r="T2009" s="251" t="str">
        <f t="shared" si="126"/>
        <v>I0306162815800K050</v>
      </c>
      <c r="W2009" s="251" t="str">
        <f t="shared" si="127"/>
        <v>I030616281580-0K050</v>
      </c>
    </row>
    <row r="2010" spans="1:23" x14ac:dyDescent="0.3">
      <c r="A2010" s="256" t="str">
        <f t="shared" si="124"/>
        <v>I0306162-815810K050-00001</v>
      </c>
      <c r="B2010" s="251" t="s">
        <v>12305</v>
      </c>
      <c r="C2010" s="251" t="s">
        <v>9954</v>
      </c>
      <c r="D2010" s="251" t="s">
        <v>12285</v>
      </c>
      <c r="E2010" s="251" t="s">
        <v>11632</v>
      </c>
      <c r="F2010" s="251" t="s">
        <v>10002</v>
      </c>
      <c r="G2010" s="251" t="s">
        <v>763</v>
      </c>
      <c r="H2010" s="251" t="s">
        <v>5218</v>
      </c>
      <c r="I2010" s="257" t="str">
        <f t="shared" si="125"/>
        <v>-00001</v>
      </c>
      <c r="J2010" s="251">
        <v>1</v>
      </c>
      <c r="K2010" s="251">
        <v>1</v>
      </c>
      <c r="M2010" s="251" t="s">
        <v>9958</v>
      </c>
      <c r="N2010" s="251" t="s">
        <v>10470</v>
      </c>
      <c r="O2010" s="251">
        <v>1</v>
      </c>
      <c r="Q2010" s="251" t="s">
        <v>12305</v>
      </c>
      <c r="R2010" s="251" t="s">
        <v>9960</v>
      </c>
      <c r="S2010" s="251" t="s">
        <v>762</v>
      </c>
      <c r="T2010" s="251" t="str">
        <f t="shared" si="126"/>
        <v>I0306162815810K050</v>
      </c>
      <c r="W2010" s="251" t="str">
        <f t="shared" si="127"/>
        <v>I030616281581-0K050</v>
      </c>
    </row>
    <row r="2011" spans="1:23" x14ac:dyDescent="0.3">
      <c r="A2011" s="256" t="str">
        <f t="shared" si="124"/>
        <v>I0306162-815900K050-00004</v>
      </c>
      <c r="B2011" s="251" t="s">
        <v>12306</v>
      </c>
      <c r="C2011" s="251" t="s">
        <v>9954</v>
      </c>
      <c r="D2011" s="251" t="s">
        <v>12285</v>
      </c>
      <c r="E2011" s="251" t="s">
        <v>11632</v>
      </c>
      <c r="F2011" s="251" t="s">
        <v>10005</v>
      </c>
      <c r="G2011" s="251" t="s">
        <v>767</v>
      </c>
      <c r="H2011" s="251" t="s">
        <v>770</v>
      </c>
      <c r="I2011" s="257" t="str">
        <f t="shared" si="125"/>
        <v>-00004</v>
      </c>
      <c r="J2011" s="251">
        <v>4</v>
      </c>
      <c r="K2011" s="251">
        <v>4</v>
      </c>
      <c r="M2011" s="251" t="s">
        <v>9958</v>
      </c>
      <c r="N2011" s="251" t="s">
        <v>10470</v>
      </c>
      <c r="O2011" s="251">
        <v>4</v>
      </c>
      <c r="Q2011" s="251" t="s">
        <v>12306</v>
      </c>
      <c r="R2011" s="251" t="s">
        <v>9960</v>
      </c>
      <c r="S2011" s="251" t="s">
        <v>766</v>
      </c>
      <c r="T2011" s="251" t="str">
        <f t="shared" si="126"/>
        <v>I0306162815900K050</v>
      </c>
      <c r="W2011" s="251" t="str">
        <f t="shared" si="127"/>
        <v>I030616281590-0K050</v>
      </c>
    </row>
    <row r="2012" spans="1:23" x14ac:dyDescent="0.3">
      <c r="A2012" s="256" t="str">
        <f t="shared" si="124"/>
        <v>I0306162-815900K260-00001</v>
      </c>
      <c r="B2012" s="251" t="s">
        <v>12307</v>
      </c>
      <c r="C2012" s="251" t="s">
        <v>9954</v>
      </c>
      <c r="D2012" s="251" t="s">
        <v>12285</v>
      </c>
      <c r="E2012" s="251" t="s">
        <v>11632</v>
      </c>
      <c r="F2012" s="251" t="s">
        <v>10009</v>
      </c>
      <c r="G2012" s="251" t="s">
        <v>3388</v>
      </c>
      <c r="H2012" s="251" t="s">
        <v>770</v>
      </c>
      <c r="I2012" s="257" t="str">
        <f t="shared" si="125"/>
        <v>-00001</v>
      </c>
      <c r="J2012" s="251">
        <v>1</v>
      </c>
      <c r="K2012" s="251">
        <v>1</v>
      </c>
      <c r="M2012" s="251" t="s">
        <v>9993</v>
      </c>
      <c r="N2012" s="251" t="s">
        <v>10470</v>
      </c>
      <c r="O2012" s="251">
        <v>1</v>
      </c>
      <c r="Q2012" s="251" t="s">
        <v>12307</v>
      </c>
      <c r="R2012" s="251" t="s">
        <v>9960</v>
      </c>
      <c r="S2012" s="251" t="s">
        <v>3377</v>
      </c>
      <c r="T2012" s="251" t="str">
        <f t="shared" si="126"/>
        <v>I0306162815900K260</v>
      </c>
      <c r="W2012" s="251" t="str">
        <f t="shared" si="127"/>
        <v>I030616281590-0K260</v>
      </c>
    </row>
    <row r="2013" spans="1:23" x14ac:dyDescent="0.3">
      <c r="A2013" s="256" t="str">
        <f t="shared" si="124"/>
        <v>I0306162-815910K050-00004</v>
      </c>
      <c r="B2013" s="251" t="s">
        <v>12308</v>
      </c>
      <c r="C2013" s="251" t="s">
        <v>9954</v>
      </c>
      <c r="D2013" s="251" t="s">
        <v>12285</v>
      </c>
      <c r="E2013" s="251" t="s">
        <v>11632</v>
      </c>
      <c r="F2013" s="251" t="s">
        <v>10012</v>
      </c>
      <c r="G2013" s="251" t="s">
        <v>777</v>
      </c>
      <c r="H2013" s="251" t="s">
        <v>5219</v>
      </c>
      <c r="I2013" s="257" t="str">
        <f t="shared" si="125"/>
        <v>-00004</v>
      </c>
      <c r="J2013" s="251">
        <v>4</v>
      </c>
      <c r="K2013" s="251">
        <v>4</v>
      </c>
      <c r="M2013" s="251" t="s">
        <v>9958</v>
      </c>
      <c r="N2013" s="251" t="s">
        <v>10470</v>
      </c>
      <c r="O2013" s="251">
        <v>4</v>
      </c>
      <c r="Q2013" s="251" t="s">
        <v>12308</v>
      </c>
      <c r="R2013" s="251" t="s">
        <v>9960</v>
      </c>
      <c r="S2013" s="251" t="s">
        <v>776</v>
      </c>
      <c r="T2013" s="251" t="str">
        <f t="shared" si="126"/>
        <v>I0306162815910K050</v>
      </c>
      <c r="W2013" s="251" t="str">
        <f t="shared" si="127"/>
        <v>I030616281591-0K050</v>
      </c>
    </row>
    <row r="2014" spans="1:23" x14ac:dyDescent="0.3">
      <c r="A2014" s="256" t="str">
        <f t="shared" si="124"/>
        <v>I0306162-9006981090-00001</v>
      </c>
      <c r="B2014" s="251" t="s">
        <v>12309</v>
      </c>
      <c r="C2014" s="251" t="s">
        <v>9954</v>
      </c>
      <c r="D2014" s="251" t="s">
        <v>12285</v>
      </c>
      <c r="E2014" s="251" t="s">
        <v>11632</v>
      </c>
      <c r="F2014" s="251" t="s">
        <v>10188</v>
      </c>
      <c r="G2014" s="251" t="s">
        <v>957</v>
      </c>
      <c r="H2014" s="251" t="s">
        <v>12158</v>
      </c>
      <c r="I2014" s="257" t="str">
        <f t="shared" si="125"/>
        <v>-00001</v>
      </c>
      <c r="J2014" s="251">
        <v>1</v>
      </c>
      <c r="K2014" s="251">
        <v>1</v>
      </c>
      <c r="M2014" s="251" t="s">
        <v>10007</v>
      </c>
      <c r="N2014" s="251" t="s">
        <v>10470</v>
      </c>
      <c r="O2014" s="251">
        <v>1</v>
      </c>
      <c r="Q2014" s="251" t="s">
        <v>12309</v>
      </c>
      <c r="R2014" s="251" t="s">
        <v>9960</v>
      </c>
      <c r="S2014" s="251">
        <v>9006981090</v>
      </c>
      <c r="T2014" s="251" t="str">
        <f t="shared" si="126"/>
        <v>I03061629006981090</v>
      </c>
      <c r="W2014" s="251" t="str">
        <f t="shared" si="127"/>
        <v>I030616290069-81090</v>
      </c>
    </row>
    <row r="2015" spans="1:23" x14ac:dyDescent="0.3">
      <c r="A2015" s="256" t="str">
        <f t="shared" si="124"/>
        <v>I0306162-9008081116-00001</v>
      </c>
      <c r="B2015" s="251" t="s">
        <v>12310</v>
      </c>
      <c r="C2015" s="251" t="s">
        <v>9954</v>
      </c>
      <c r="D2015" s="251" t="s">
        <v>12285</v>
      </c>
      <c r="E2015" s="251" t="s">
        <v>11632</v>
      </c>
      <c r="F2015" s="251" t="s">
        <v>10190</v>
      </c>
      <c r="G2015" s="251" t="s">
        <v>934</v>
      </c>
      <c r="H2015" s="251" t="s">
        <v>3393</v>
      </c>
      <c r="I2015" s="257" t="str">
        <f t="shared" si="125"/>
        <v>-00001</v>
      </c>
      <c r="J2015" s="251">
        <v>1</v>
      </c>
      <c r="K2015" s="251">
        <v>1</v>
      </c>
      <c r="M2015" s="251" t="s">
        <v>10007</v>
      </c>
      <c r="N2015" s="251" t="s">
        <v>10470</v>
      </c>
      <c r="O2015" s="251">
        <v>1</v>
      </c>
      <c r="Q2015" s="251" t="s">
        <v>12310</v>
      </c>
      <c r="R2015" s="251" t="s">
        <v>9960</v>
      </c>
      <c r="S2015" s="251">
        <v>9008081116</v>
      </c>
      <c r="T2015" s="251" t="str">
        <f t="shared" si="126"/>
        <v>I03061629008081116</v>
      </c>
      <c r="W2015" s="251" t="str">
        <f t="shared" si="127"/>
        <v>I030616290080-81116</v>
      </c>
    </row>
    <row r="2016" spans="1:23" x14ac:dyDescent="0.3">
      <c r="A2016" s="256" t="str">
        <f t="shared" si="124"/>
        <v>I0306162-9098113087-00006</v>
      </c>
      <c r="B2016" s="251" t="s">
        <v>12311</v>
      </c>
      <c r="C2016" s="251" t="s">
        <v>9954</v>
      </c>
      <c r="D2016" s="251" t="s">
        <v>12285</v>
      </c>
      <c r="E2016" s="251" t="s">
        <v>11632</v>
      </c>
      <c r="F2016" s="251" t="s">
        <v>10192</v>
      </c>
      <c r="G2016" s="251" t="s">
        <v>939</v>
      </c>
      <c r="H2016" s="251" t="s">
        <v>3393</v>
      </c>
      <c r="I2016" s="257" t="str">
        <f t="shared" si="125"/>
        <v>-00006</v>
      </c>
      <c r="J2016" s="251">
        <v>6</v>
      </c>
      <c r="K2016" s="251">
        <v>6</v>
      </c>
      <c r="M2016" s="251" t="s">
        <v>10003</v>
      </c>
      <c r="N2016" s="251" t="s">
        <v>10470</v>
      </c>
      <c r="O2016" s="251">
        <v>6</v>
      </c>
      <c r="Q2016" s="251" t="s">
        <v>12311</v>
      </c>
      <c r="R2016" s="251" t="s">
        <v>9960</v>
      </c>
      <c r="S2016" s="251">
        <v>9098113087</v>
      </c>
      <c r="T2016" s="251" t="str">
        <f t="shared" si="126"/>
        <v>I03061629098113087</v>
      </c>
      <c r="W2016" s="251" t="str">
        <f t="shared" si="127"/>
        <v>I030616290981-13087</v>
      </c>
    </row>
    <row r="2017" spans="1:23" x14ac:dyDescent="0.3">
      <c r="A2017" s="256" t="str">
        <f t="shared" si="124"/>
        <v>I0306162-9098122003-00015</v>
      </c>
      <c r="B2017" s="251" t="s">
        <v>12312</v>
      </c>
      <c r="C2017" s="251" t="s">
        <v>9954</v>
      </c>
      <c r="D2017" s="251" t="s">
        <v>12285</v>
      </c>
      <c r="E2017" s="251" t="s">
        <v>11632</v>
      </c>
      <c r="F2017" s="251" t="s">
        <v>10194</v>
      </c>
      <c r="G2017" s="251" t="s">
        <v>926</v>
      </c>
      <c r="H2017" s="251" t="s">
        <v>1564</v>
      </c>
      <c r="I2017" s="257" t="str">
        <f t="shared" si="125"/>
        <v>-00015</v>
      </c>
      <c r="J2017" s="251">
        <v>15</v>
      </c>
      <c r="K2017" s="251">
        <v>15</v>
      </c>
      <c r="M2017" s="251" t="s">
        <v>10003</v>
      </c>
      <c r="N2017" s="251" t="s">
        <v>10470</v>
      </c>
      <c r="O2017" s="251">
        <v>15</v>
      </c>
      <c r="Q2017" s="251" t="s">
        <v>12312</v>
      </c>
      <c r="R2017" s="251" t="s">
        <v>9960</v>
      </c>
      <c r="S2017" s="251">
        <v>9098122003</v>
      </c>
      <c r="T2017" s="251" t="str">
        <f t="shared" si="126"/>
        <v>I03061629098122003</v>
      </c>
      <c r="W2017" s="251" t="str">
        <f t="shared" si="127"/>
        <v>I030616290981-22003</v>
      </c>
    </row>
    <row r="2018" spans="1:23" x14ac:dyDescent="0.3">
      <c r="A2018" s="256" t="str">
        <f t="shared" si="124"/>
        <v>I0306162-9913212050-00220</v>
      </c>
      <c r="B2018" s="251" t="s">
        <v>12313</v>
      </c>
      <c r="C2018" s="251" t="s">
        <v>9954</v>
      </c>
      <c r="D2018" s="251" t="s">
        <v>12285</v>
      </c>
      <c r="E2018" s="251" t="s">
        <v>11632</v>
      </c>
      <c r="F2018" s="251" t="s">
        <v>10196</v>
      </c>
      <c r="G2018" s="251" t="s">
        <v>946</v>
      </c>
      <c r="H2018" s="251" t="s">
        <v>10010</v>
      </c>
      <c r="I2018" s="257" t="str">
        <f t="shared" si="125"/>
        <v>-00220</v>
      </c>
      <c r="J2018" s="251">
        <v>220</v>
      </c>
      <c r="K2018" s="251">
        <v>220</v>
      </c>
      <c r="M2018" s="251" t="s">
        <v>10007</v>
      </c>
      <c r="N2018" s="251" t="s">
        <v>10470</v>
      </c>
      <c r="O2018" s="251">
        <v>220</v>
      </c>
      <c r="Q2018" s="251" t="s">
        <v>12313</v>
      </c>
      <c r="R2018" s="251" t="s">
        <v>9960</v>
      </c>
      <c r="S2018" s="251">
        <v>9913212050</v>
      </c>
      <c r="T2018" s="251" t="str">
        <f t="shared" si="126"/>
        <v>I03061629913212050</v>
      </c>
      <c r="W2018" s="251" t="str">
        <f t="shared" si="127"/>
        <v>I030616299132-12050</v>
      </c>
    </row>
    <row r="2019" spans="1:23" x14ac:dyDescent="0.3">
      <c r="A2019" s="256" t="str">
        <f t="shared" si="124"/>
        <v>I0306162-9913221210-00072</v>
      </c>
      <c r="B2019" s="251" t="s">
        <v>12314</v>
      </c>
      <c r="C2019" s="251" t="s">
        <v>9954</v>
      </c>
      <c r="D2019" s="251" t="s">
        <v>12285</v>
      </c>
      <c r="E2019" s="251" t="s">
        <v>11632</v>
      </c>
      <c r="F2019" s="251" t="s">
        <v>10198</v>
      </c>
      <c r="G2019" s="251" t="s">
        <v>916</v>
      </c>
      <c r="H2019" s="251" t="s">
        <v>10013</v>
      </c>
      <c r="I2019" s="257" t="str">
        <f t="shared" si="125"/>
        <v>-00072</v>
      </c>
      <c r="J2019" s="251">
        <v>72</v>
      </c>
      <c r="K2019" s="251">
        <v>72</v>
      </c>
      <c r="M2019" s="251" t="s">
        <v>10007</v>
      </c>
      <c r="N2019" s="251" t="s">
        <v>10470</v>
      </c>
      <c r="O2019" s="251">
        <v>72</v>
      </c>
      <c r="Q2019" s="251" t="s">
        <v>12314</v>
      </c>
      <c r="R2019" s="251" t="s">
        <v>9960</v>
      </c>
      <c r="S2019" s="251">
        <v>9913221210</v>
      </c>
      <c r="T2019" s="251" t="str">
        <f t="shared" si="126"/>
        <v>I03061629913221210</v>
      </c>
      <c r="W2019" s="251" t="str">
        <f t="shared" si="127"/>
        <v>I030616299132-21210</v>
      </c>
    </row>
    <row r="2020" spans="1:23" x14ac:dyDescent="0.3">
      <c r="A2020" s="256" t="str">
        <f t="shared" si="124"/>
        <v>I0306163-811100K591-00002</v>
      </c>
      <c r="B2020" s="251" t="s">
        <v>12315</v>
      </c>
      <c r="C2020" s="251" t="s">
        <v>9954</v>
      </c>
      <c r="D2020" s="251" t="s">
        <v>12316</v>
      </c>
      <c r="E2020" s="251" t="s">
        <v>11632</v>
      </c>
      <c r="F2020" s="251" t="s">
        <v>9957</v>
      </c>
      <c r="G2020" s="251" t="s">
        <v>401</v>
      </c>
      <c r="H2020" s="251" t="s">
        <v>3422</v>
      </c>
      <c r="I2020" s="257" t="str">
        <f t="shared" si="125"/>
        <v>-00002</v>
      </c>
      <c r="J2020" s="251">
        <v>2</v>
      </c>
      <c r="K2020" s="251">
        <v>2</v>
      </c>
      <c r="M2020" s="251" t="s">
        <v>9958</v>
      </c>
      <c r="N2020" s="251" t="s">
        <v>10623</v>
      </c>
      <c r="O2020" s="251">
        <v>2</v>
      </c>
      <c r="Q2020" s="251" t="s">
        <v>12315</v>
      </c>
      <c r="R2020" s="251" t="s">
        <v>10017</v>
      </c>
      <c r="S2020" s="251" t="s">
        <v>400</v>
      </c>
      <c r="T2020" s="251" t="str">
        <f t="shared" si="126"/>
        <v>I0306163811100K591</v>
      </c>
      <c r="W2020" s="251" t="str">
        <f t="shared" si="127"/>
        <v>I030616381110-0K591</v>
      </c>
    </row>
    <row r="2021" spans="1:23" x14ac:dyDescent="0.3">
      <c r="A2021" s="256" t="str">
        <f t="shared" si="124"/>
        <v>I0306163-811100KF21-00001</v>
      </c>
      <c r="B2021" s="251" t="s">
        <v>12317</v>
      </c>
      <c r="C2021" s="251" t="s">
        <v>9954</v>
      </c>
      <c r="D2021" s="251" t="s">
        <v>12316</v>
      </c>
      <c r="E2021" s="251" t="s">
        <v>11632</v>
      </c>
      <c r="F2021" s="251" t="s">
        <v>9962</v>
      </c>
      <c r="G2021" s="251" t="s">
        <v>515</v>
      </c>
      <c r="H2021" s="251" t="s">
        <v>3422</v>
      </c>
      <c r="I2021" s="257" t="str">
        <f t="shared" si="125"/>
        <v>-00001</v>
      </c>
      <c r="J2021" s="251">
        <v>1</v>
      </c>
      <c r="K2021" s="251">
        <v>1</v>
      </c>
      <c r="M2021" s="251" t="s">
        <v>9958</v>
      </c>
      <c r="N2021" s="251" t="s">
        <v>10623</v>
      </c>
      <c r="O2021" s="251">
        <v>1</v>
      </c>
      <c r="Q2021" s="251" t="s">
        <v>12317</v>
      </c>
      <c r="R2021" s="251" t="s">
        <v>10017</v>
      </c>
      <c r="S2021" s="251" t="s">
        <v>514</v>
      </c>
      <c r="T2021" s="251" t="str">
        <f t="shared" si="126"/>
        <v>I0306163811100KF21</v>
      </c>
      <c r="W2021" s="251" t="str">
        <f t="shared" si="127"/>
        <v>I030616381110-0KF21</v>
      </c>
    </row>
    <row r="2022" spans="1:23" x14ac:dyDescent="0.3">
      <c r="A2022" s="256" t="str">
        <f t="shared" si="124"/>
        <v>I0306163-811300K591-00001</v>
      </c>
      <c r="B2022" s="251" t="s">
        <v>12318</v>
      </c>
      <c r="C2022" s="251" t="s">
        <v>9954</v>
      </c>
      <c r="D2022" s="251" t="s">
        <v>12316</v>
      </c>
      <c r="E2022" s="251" t="s">
        <v>11632</v>
      </c>
      <c r="F2022" s="251" t="s">
        <v>9964</v>
      </c>
      <c r="G2022" s="251" t="s">
        <v>408</v>
      </c>
      <c r="H2022" s="251" t="s">
        <v>5101</v>
      </c>
      <c r="I2022" s="257" t="str">
        <f t="shared" si="125"/>
        <v>-00001</v>
      </c>
      <c r="J2022" s="251">
        <v>1</v>
      </c>
      <c r="K2022" s="251">
        <v>1</v>
      </c>
      <c r="M2022" s="251" t="s">
        <v>9958</v>
      </c>
      <c r="N2022" s="251" t="s">
        <v>10623</v>
      </c>
      <c r="O2022" s="251">
        <v>1</v>
      </c>
      <c r="Q2022" s="251" t="s">
        <v>12318</v>
      </c>
      <c r="R2022" s="251" t="s">
        <v>10017</v>
      </c>
      <c r="S2022" s="251" t="s">
        <v>407</v>
      </c>
      <c r="T2022" s="251" t="str">
        <f t="shared" si="126"/>
        <v>I0306163811300K591</v>
      </c>
      <c r="W2022" s="251" t="str">
        <f t="shared" si="127"/>
        <v>I030616381130-0K591</v>
      </c>
    </row>
    <row r="2023" spans="1:23" x14ac:dyDescent="0.3">
      <c r="A2023" s="256" t="str">
        <f t="shared" si="124"/>
        <v>I0306163-811300KF21-00001</v>
      </c>
      <c r="B2023" s="251" t="s">
        <v>12319</v>
      </c>
      <c r="C2023" s="251" t="s">
        <v>9954</v>
      </c>
      <c r="D2023" s="251" t="s">
        <v>12316</v>
      </c>
      <c r="E2023" s="251" t="s">
        <v>11632</v>
      </c>
      <c r="F2023" s="251" t="s">
        <v>9966</v>
      </c>
      <c r="G2023" s="251" t="s">
        <v>521</v>
      </c>
      <c r="H2023" s="251" t="s">
        <v>5101</v>
      </c>
      <c r="I2023" s="257" t="str">
        <f t="shared" si="125"/>
        <v>-00001</v>
      </c>
      <c r="J2023" s="251">
        <v>1</v>
      </c>
      <c r="K2023" s="251">
        <v>1</v>
      </c>
      <c r="M2023" s="251" t="s">
        <v>9958</v>
      </c>
      <c r="N2023" s="251" t="s">
        <v>10623</v>
      </c>
      <c r="O2023" s="251">
        <v>1</v>
      </c>
      <c r="Q2023" s="251" t="s">
        <v>12319</v>
      </c>
      <c r="R2023" s="251" t="s">
        <v>10017</v>
      </c>
      <c r="S2023" s="251" t="s">
        <v>520</v>
      </c>
      <c r="T2023" s="251" t="str">
        <f t="shared" si="126"/>
        <v>I0306163811300KF21</v>
      </c>
      <c r="W2023" s="251" t="str">
        <f t="shared" si="127"/>
        <v>I030616381130-0KF21</v>
      </c>
    </row>
    <row r="2024" spans="1:23" x14ac:dyDescent="0.3">
      <c r="A2024" s="256" t="str">
        <f t="shared" si="124"/>
        <v>I0306163-811500K591-00001</v>
      </c>
      <c r="B2024" s="251" t="s">
        <v>12320</v>
      </c>
      <c r="C2024" s="251" t="s">
        <v>9954</v>
      </c>
      <c r="D2024" s="251" t="s">
        <v>12316</v>
      </c>
      <c r="E2024" s="251" t="s">
        <v>11632</v>
      </c>
      <c r="F2024" s="251" t="s">
        <v>9968</v>
      </c>
      <c r="G2024" s="251" t="s">
        <v>417</v>
      </c>
      <c r="H2024" s="251" t="s">
        <v>3429</v>
      </c>
      <c r="I2024" s="257" t="str">
        <f t="shared" si="125"/>
        <v>-00001</v>
      </c>
      <c r="J2024" s="251">
        <v>1</v>
      </c>
      <c r="K2024" s="251">
        <v>1</v>
      </c>
      <c r="M2024" s="251" t="s">
        <v>9958</v>
      </c>
      <c r="N2024" s="251" t="s">
        <v>10623</v>
      </c>
      <c r="O2024" s="251">
        <v>1</v>
      </c>
      <c r="Q2024" s="251" t="s">
        <v>12320</v>
      </c>
      <c r="R2024" s="251" t="s">
        <v>10017</v>
      </c>
      <c r="S2024" s="251" t="s">
        <v>416</v>
      </c>
      <c r="T2024" s="251" t="str">
        <f t="shared" si="126"/>
        <v>I0306163811500K591</v>
      </c>
      <c r="W2024" s="251" t="str">
        <f t="shared" si="127"/>
        <v>I030616381150-0K591</v>
      </c>
    </row>
    <row r="2025" spans="1:23" x14ac:dyDescent="0.3">
      <c r="A2025" s="256" t="str">
        <f t="shared" si="124"/>
        <v>I0306163-811700K591-00003</v>
      </c>
      <c r="B2025" s="251" t="s">
        <v>12321</v>
      </c>
      <c r="C2025" s="251" t="s">
        <v>9954</v>
      </c>
      <c r="D2025" s="251" t="s">
        <v>12316</v>
      </c>
      <c r="E2025" s="251" t="s">
        <v>11632</v>
      </c>
      <c r="F2025" s="251" t="s">
        <v>9970</v>
      </c>
      <c r="G2025" s="251" t="s">
        <v>425</v>
      </c>
      <c r="H2025" s="251" t="s">
        <v>5102</v>
      </c>
      <c r="I2025" s="257" t="str">
        <f t="shared" si="125"/>
        <v>-00003</v>
      </c>
      <c r="J2025" s="251">
        <v>3</v>
      </c>
      <c r="K2025" s="251">
        <v>3</v>
      </c>
      <c r="M2025" s="251" t="s">
        <v>9958</v>
      </c>
      <c r="N2025" s="251" t="s">
        <v>10623</v>
      </c>
      <c r="O2025" s="251">
        <v>3</v>
      </c>
      <c r="Q2025" s="251" t="s">
        <v>12321</v>
      </c>
      <c r="R2025" s="251" t="s">
        <v>10017</v>
      </c>
      <c r="S2025" s="251" t="s">
        <v>424</v>
      </c>
      <c r="T2025" s="251" t="str">
        <f t="shared" si="126"/>
        <v>I0306163811700K591</v>
      </c>
      <c r="W2025" s="251" t="str">
        <f t="shared" si="127"/>
        <v>I030616381170-0K591</v>
      </c>
    </row>
    <row r="2026" spans="1:23" x14ac:dyDescent="0.3">
      <c r="A2026" s="256" t="str">
        <f t="shared" si="124"/>
        <v>I0306163-9098113096-00001</v>
      </c>
      <c r="B2026" s="251" t="s">
        <v>12322</v>
      </c>
      <c r="C2026" s="251" t="s">
        <v>9954</v>
      </c>
      <c r="D2026" s="251" t="s">
        <v>12316</v>
      </c>
      <c r="E2026" s="251" t="s">
        <v>11632</v>
      </c>
      <c r="F2026" s="251" t="s">
        <v>9972</v>
      </c>
      <c r="G2026" s="251" t="s">
        <v>920</v>
      </c>
      <c r="H2026" s="251" t="s">
        <v>3393</v>
      </c>
      <c r="I2026" s="257" t="str">
        <f t="shared" si="125"/>
        <v>-00001</v>
      </c>
      <c r="J2026" s="251">
        <v>1</v>
      </c>
      <c r="K2026" s="251">
        <v>1</v>
      </c>
      <c r="M2026" s="251" t="s">
        <v>10007</v>
      </c>
      <c r="N2026" s="251" t="s">
        <v>10623</v>
      </c>
      <c r="O2026" s="251">
        <v>1</v>
      </c>
      <c r="Q2026" s="251" t="s">
        <v>12322</v>
      </c>
      <c r="R2026" s="251" t="s">
        <v>10017</v>
      </c>
      <c r="S2026" s="251">
        <v>9098113096</v>
      </c>
      <c r="T2026" s="251" t="str">
        <f t="shared" si="126"/>
        <v>I03061639098113096</v>
      </c>
      <c r="W2026" s="251" t="str">
        <f t="shared" si="127"/>
        <v>I030616390981-13096</v>
      </c>
    </row>
    <row r="2027" spans="1:23" x14ac:dyDescent="0.3">
      <c r="A2027" s="256" t="str">
        <f t="shared" si="124"/>
        <v>I0306164-815510D400-00001</v>
      </c>
      <c r="B2027" s="251" t="s">
        <v>12323</v>
      </c>
      <c r="C2027" s="251" t="s">
        <v>9954</v>
      </c>
      <c r="D2027" s="251" t="s">
        <v>12324</v>
      </c>
      <c r="E2027" s="251" t="s">
        <v>11632</v>
      </c>
      <c r="F2027" s="251" t="s">
        <v>9957</v>
      </c>
      <c r="G2027" s="251" t="s">
        <v>694</v>
      </c>
      <c r="H2027" s="251" t="s">
        <v>5216</v>
      </c>
      <c r="I2027" s="257" t="str">
        <f t="shared" si="125"/>
        <v>-00001</v>
      </c>
      <c r="J2027" s="251">
        <v>1</v>
      </c>
      <c r="K2027" s="251">
        <v>1</v>
      </c>
      <c r="M2027" s="251" t="s">
        <v>9993</v>
      </c>
      <c r="N2027" s="251" t="s">
        <v>10984</v>
      </c>
      <c r="O2027" s="251">
        <v>1</v>
      </c>
      <c r="Q2027" s="251" t="s">
        <v>12323</v>
      </c>
      <c r="R2027" s="251" t="s">
        <v>10028</v>
      </c>
      <c r="S2027" s="251" t="s">
        <v>693</v>
      </c>
      <c r="T2027" s="251" t="str">
        <f t="shared" si="126"/>
        <v>I0306164815510D400</v>
      </c>
      <c r="W2027" s="251" t="str">
        <f t="shared" si="127"/>
        <v>I030616481551-0D400</v>
      </c>
    </row>
    <row r="2028" spans="1:23" x14ac:dyDescent="0.3">
      <c r="A2028" s="256" t="str">
        <f t="shared" si="124"/>
        <v>I0306164-815510D570-00001</v>
      </c>
      <c r="B2028" s="251" t="s">
        <v>12325</v>
      </c>
      <c r="C2028" s="251" t="s">
        <v>9954</v>
      </c>
      <c r="D2028" s="251" t="s">
        <v>12324</v>
      </c>
      <c r="E2028" s="251" t="s">
        <v>11632</v>
      </c>
      <c r="F2028" s="251" t="s">
        <v>9962</v>
      </c>
      <c r="G2028" s="251" t="s">
        <v>715</v>
      </c>
      <c r="H2028" s="251" t="s">
        <v>3436</v>
      </c>
      <c r="I2028" s="257" t="str">
        <f t="shared" si="125"/>
        <v>-00001</v>
      </c>
      <c r="J2028" s="251">
        <v>1</v>
      </c>
      <c r="K2028" s="251">
        <v>1</v>
      </c>
      <c r="M2028" s="251" t="s">
        <v>9958</v>
      </c>
      <c r="N2028" s="251" t="s">
        <v>10984</v>
      </c>
      <c r="O2028" s="251">
        <v>1</v>
      </c>
      <c r="Q2028" s="251" t="s">
        <v>12325</v>
      </c>
      <c r="R2028" s="251" t="s">
        <v>10028</v>
      </c>
      <c r="S2028" s="251" t="s">
        <v>714</v>
      </c>
      <c r="T2028" s="251" t="str">
        <f t="shared" si="126"/>
        <v>I0306164815510D570</v>
      </c>
      <c r="W2028" s="251" t="str">
        <f t="shared" si="127"/>
        <v>I030616481551-0D570</v>
      </c>
    </row>
    <row r="2029" spans="1:23" x14ac:dyDescent="0.3">
      <c r="A2029" s="256" t="str">
        <f t="shared" si="124"/>
        <v>I0306164-815600D400-00002</v>
      </c>
      <c r="B2029" s="251" t="s">
        <v>12326</v>
      </c>
      <c r="C2029" s="251" t="s">
        <v>9954</v>
      </c>
      <c r="D2029" s="251" t="s">
        <v>12324</v>
      </c>
      <c r="E2029" s="251" t="s">
        <v>11632</v>
      </c>
      <c r="F2029" s="251" t="s">
        <v>9964</v>
      </c>
      <c r="G2029" s="251" t="s">
        <v>697</v>
      </c>
      <c r="H2029" s="251" t="s">
        <v>5204</v>
      </c>
      <c r="I2029" s="257" t="str">
        <f t="shared" si="125"/>
        <v>-00002</v>
      </c>
      <c r="J2029" s="251">
        <v>2</v>
      </c>
      <c r="K2029" s="251">
        <v>2</v>
      </c>
      <c r="M2029" s="251" t="s">
        <v>9958</v>
      </c>
      <c r="N2029" s="251" t="s">
        <v>10984</v>
      </c>
      <c r="O2029" s="251">
        <v>2</v>
      </c>
      <c r="Q2029" s="251" t="s">
        <v>12326</v>
      </c>
      <c r="R2029" s="251" t="s">
        <v>10028</v>
      </c>
      <c r="S2029" s="251" t="s">
        <v>696</v>
      </c>
      <c r="T2029" s="251" t="str">
        <f t="shared" si="126"/>
        <v>I0306164815600D400</v>
      </c>
      <c r="W2029" s="251" t="str">
        <f t="shared" si="127"/>
        <v>I030616481560-0D400</v>
      </c>
    </row>
    <row r="2030" spans="1:23" x14ac:dyDescent="0.3">
      <c r="A2030" s="256" t="str">
        <f t="shared" si="124"/>
        <v>I0306164-815610D570-00002</v>
      </c>
      <c r="B2030" s="251" t="s">
        <v>12327</v>
      </c>
      <c r="C2030" s="251" t="s">
        <v>9954</v>
      </c>
      <c r="D2030" s="251" t="s">
        <v>12324</v>
      </c>
      <c r="E2030" s="251" t="s">
        <v>11632</v>
      </c>
      <c r="F2030" s="251" t="s">
        <v>9966</v>
      </c>
      <c r="G2030" s="251" t="s">
        <v>723</v>
      </c>
      <c r="H2030" s="251" t="s">
        <v>3443</v>
      </c>
      <c r="I2030" s="257" t="str">
        <f t="shared" si="125"/>
        <v>-00002</v>
      </c>
      <c r="J2030" s="251">
        <v>2</v>
      </c>
      <c r="K2030" s="251">
        <v>2</v>
      </c>
      <c r="M2030" s="251" t="s">
        <v>9958</v>
      </c>
      <c r="N2030" s="251" t="s">
        <v>10984</v>
      </c>
      <c r="O2030" s="251">
        <v>2</v>
      </c>
      <c r="Q2030" s="251" t="s">
        <v>12327</v>
      </c>
      <c r="R2030" s="251" t="s">
        <v>10028</v>
      </c>
      <c r="S2030" s="251" t="s">
        <v>722</v>
      </c>
      <c r="T2030" s="251" t="str">
        <f t="shared" si="126"/>
        <v>I0306164815610D570</v>
      </c>
      <c r="W2030" s="251" t="str">
        <f t="shared" si="127"/>
        <v>I030616481561-0D570</v>
      </c>
    </row>
    <row r="2031" spans="1:23" x14ac:dyDescent="0.3">
      <c r="A2031" s="256" t="str">
        <f t="shared" si="124"/>
        <v>I0404576-811050K130-00003</v>
      </c>
      <c r="B2031" s="251" t="s">
        <v>12328</v>
      </c>
      <c r="C2031" s="251" t="s">
        <v>10031</v>
      </c>
      <c r="D2031" s="251" t="s">
        <v>12329</v>
      </c>
      <c r="E2031" s="251" t="s">
        <v>11632</v>
      </c>
      <c r="F2031" s="251" t="s">
        <v>9957</v>
      </c>
      <c r="G2031" s="251" t="s">
        <v>187</v>
      </c>
      <c r="H2031" s="251" t="s">
        <v>5053</v>
      </c>
      <c r="I2031" s="257" t="str">
        <f t="shared" si="125"/>
        <v>-00003</v>
      </c>
      <c r="J2031" s="251">
        <v>3</v>
      </c>
      <c r="K2031" s="251">
        <v>3</v>
      </c>
      <c r="M2031" s="251" t="s">
        <v>9958</v>
      </c>
      <c r="N2031" s="251" t="s">
        <v>10623</v>
      </c>
      <c r="O2031" s="251">
        <v>3</v>
      </c>
      <c r="Q2031" s="251" t="s">
        <v>12328</v>
      </c>
      <c r="R2031" s="251" t="s">
        <v>10017</v>
      </c>
      <c r="S2031" s="251" t="s">
        <v>186</v>
      </c>
      <c r="T2031" s="251" t="str">
        <f t="shared" si="126"/>
        <v>I0404576811050K130</v>
      </c>
      <c r="W2031" s="251" t="str">
        <f t="shared" si="127"/>
        <v>I040457681105-0K130</v>
      </c>
    </row>
    <row r="2032" spans="1:23" x14ac:dyDescent="0.3">
      <c r="A2032" s="256" t="str">
        <f t="shared" si="124"/>
        <v>I0404576-811100K130-00003</v>
      </c>
      <c r="B2032" s="251" t="s">
        <v>12330</v>
      </c>
      <c r="C2032" s="251" t="s">
        <v>10031</v>
      </c>
      <c r="D2032" s="251" t="s">
        <v>12329</v>
      </c>
      <c r="E2032" s="251" t="s">
        <v>11632</v>
      </c>
      <c r="F2032" s="251" t="s">
        <v>9962</v>
      </c>
      <c r="G2032" s="251" t="s">
        <v>183</v>
      </c>
      <c r="H2032" s="251" t="s">
        <v>3422</v>
      </c>
      <c r="I2032" s="257" t="str">
        <f t="shared" si="125"/>
        <v>-00003</v>
      </c>
      <c r="J2032" s="251">
        <v>3</v>
      </c>
      <c r="K2032" s="251">
        <v>3</v>
      </c>
      <c r="M2032" s="251" t="s">
        <v>9958</v>
      </c>
      <c r="N2032" s="251" t="s">
        <v>10623</v>
      </c>
      <c r="O2032" s="251">
        <v>3</v>
      </c>
      <c r="Q2032" s="251" t="s">
        <v>12330</v>
      </c>
      <c r="R2032" s="251" t="s">
        <v>10017</v>
      </c>
      <c r="S2032" s="251" t="s">
        <v>182</v>
      </c>
      <c r="T2032" s="251" t="str">
        <f t="shared" si="126"/>
        <v>I0404576811100K130</v>
      </c>
      <c r="W2032" s="251" t="str">
        <f t="shared" si="127"/>
        <v>I040457681110-0K130</v>
      </c>
    </row>
    <row r="2033" spans="1:23" x14ac:dyDescent="0.3">
      <c r="A2033" s="256" t="str">
        <f t="shared" si="124"/>
        <v>I0404576-811100KC31-00001</v>
      </c>
      <c r="B2033" s="251" t="s">
        <v>12331</v>
      </c>
      <c r="C2033" s="251" t="s">
        <v>10031</v>
      </c>
      <c r="D2033" s="251" t="s">
        <v>12329</v>
      </c>
      <c r="E2033" s="251" t="s">
        <v>11632</v>
      </c>
      <c r="F2033" s="251" t="s">
        <v>9964</v>
      </c>
      <c r="G2033" s="251" t="s">
        <v>464</v>
      </c>
      <c r="H2033" s="251" t="s">
        <v>3422</v>
      </c>
      <c r="I2033" s="257" t="str">
        <f t="shared" si="125"/>
        <v>-00001</v>
      </c>
      <c r="J2033" s="251">
        <v>1</v>
      </c>
      <c r="K2033" s="251">
        <v>1</v>
      </c>
      <c r="M2033" s="251" t="s">
        <v>9958</v>
      </c>
      <c r="N2033" s="251" t="s">
        <v>10623</v>
      </c>
      <c r="O2033" s="251">
        <v>1</v>
      </c>
      <c r="Q2033" s="251" t="s">
        <v>12331</v>
      </c>
      <c r="R2033" s="251" t="s">
        <v>10017</v>
      </c>
      <c r="S2033" s="251" t="s">
        <v>463</v>
      </c>
      <c r="T2033" s="251" t="str">
        <f t="shared" si="126"/>
        <v>I0404576811100KC31</v>
      </c>
      <c r="W2033" s="251" t="str">
        <f t="shared" si="127"/>
        <v>I040457681110-0KC31</v>
      </c>
    </row>
    <row r="2034" spans="1:23" x14ac:dyDescent="0.3">
      <c r="A2034" s="256" t="str">
        <f t="shared" si="124"/>
        <v>I0404576-811100KG61-00001</v>
      </c>
      <c r="B2034" s="251" t="s">
        <v>12332</v>
      </c>
      <c r="C2034" s="251" t="s">
        <v>10031</v>
      </c>
      <c r="D2034" s="251" t="s">
        <v>12329</v>
      </c>
      <c r="E2034" s="251" t="s">
        <v>11632</v>
      </c>
      <c r="F2034" s="251" t="s">
        <v>9966</v>
      </c>
      <c r="G2034" s="251" t="s">
        <v>575</v>
      </c>
      <c r="H2034" s="251" t="s">
        <v>3422</v>
      </c>
      <c r="I2034" s="257" t="str">
        <f t="shared" si="125"/>
        <v>-00001</v>
      </c>
      <c r="J2034" s="251">
        <v>1</v>
      </c>
      <c r="K2034" s="251">
        <v>1</v>
      </c>
      <c r="M2034" s="251" t="s">
        <v>9958</v>
      </c>
      <c r="N2034" s="251" t="s">
        <v>10623</v>
      </c>
      <c r="O2034" s="251">
        <v>1</v>
      </c>
      <c r="Q2034" s="251" t="s">
        <v>12332</v>
      </c>
      <c r="R2034" s="251" t="s">
        <v>10017</v>
      </c>
      <c r="S2034" s="251" t="s">
        <v>574</v>
      </c>
      <c r="T2034" s="251" t="str">
        <f t="shared" si="126"/>
        <v>I0404576811100KG61</v>
      </c>
      <c r="W2034" s="251" t="str">
        <f t="shared" si="127"/>
        <v>I040457681110-0KG61</v>
      </c>
    </row>
    <row r="2035" spans="1:23" x14ac:dyDescent="0.3">
      <c r="A2035" s="256" t="str">
        <f t="shared" si="124"/>
        <v>I0404576-811500K130-00001</v>
      </c>
      <c r="B2035" s="251" t="s">
        <v>12333</v>
      </c>
      <c r="C2035" s="251" t="s">
        <v>10031</v>
      </c>
      <c r="D2035" s="251" t="s">
        <v>12329</v>
      </c>
      <c r="E2035" s="251" t="s">
        <v>11632</v>
      </c>
      <c r="F2035" s="251" t="s">
        <v>9968</v>
      </c>
      <c r="G2035" s="251" t="s">
        <v>191</v>
      </c>
      <c r="H2035" s="251" t="s">
        <v>3429</v>
      </c>
      <c r="I2035" s="257" t="str">
        <f t="shared" si="125"/>
        <v>-00001</v>
      </c>
      <c r="J2035" s="251">
        <v>1</v>
      </c>
      <c r="K2035" s="251">
        <v>1</v>
      </c>
      <c r="M2035" s="251" t="s">
        <v>9958</v>
      </c>
      <c r="N2035" s="251" t="s">
        <v>10623</v>
      </c>
      <c r="O2035" s="251">
        <v>1</v>
      </c>
      <c r="Q2035" s="251" t="s">
        <v>12333</v>
      </c>
      <c r="R2035" s="251" t="s">
        <v>10017</v>
      </c>
      <c r="S2035" s="251" t="s">
        <v>190</v>
      </c>
      <c r="T2035" s="251" t="str">
        <f t="shared" si="126"/>
        <v>I0404576811500K130</v>
      </c>
      <c r="W2035" s="251" t="str">
        <f t="shared" si="127"/>
        <v>I040457681150-0K130</v>
      </c>
    </row>
    <row r="2036" spans="1:23" x14ac:dyDescent="0.3">
      <c r="A2036" s="256" t="str">
        <f t="shared" si="124"/>
        <v>I0404576-811500KG61-00001</v>
      </c>
      <c r="B2036" s="251" t="s">
        <v>12334</v>
      </c>
      <c r="C2036" s="251" t="s">
        <v>10031</v>
      </c>
      <c r="D2036" s="251" t="s">
        <v>12329</v>
      </c>
      <c r="E2036" s="251" t="s">
        <v>11632</v>
      </c>
      <c r="F2036" s="251" t="s">
        <v>9970</v>
      </c>
      <c r="G2036" s="251" t="s">
        <v>583</v>
      </c>
      <c r="H2036" s="251" t="s">
        <v>3429</v>
      </c>
      <c r="I2036" s="257" t="str">
        <f t="shared" si="125"/>
        <v>-00001</v>
      </c>
      <c r="J2036" s="251">
        <v>1</v>
      </c>
      <c r="K2036" s="251">
        <v>1</v>
      </c>
      <c r="M2036" s="251" t="s">
        <v>9958</v>
      </c>
      <c r="N2036" s="251" t="s">
        <v>10623</v>
      </c>
      <c r="O2036" s="251">
        <v>1</v>
      </c>
      <c r="Q2036" s="251" t="s">
        <v>12334</v>
      </c>
      <c r="R2036" s="251" t="s">
        <v>10017</v>
      </c>
      <c r="S2036" s="251" t="s">
        <v>582</v>
      </c>
      <c r="T2036" s="251" t="str">
        <f t="shared" si="126"/>
        <v>I0404576811500KG61</v>
      </c>
      <c r="W2036" s="251" t="str">
        <f t="shared" si="127"/>
        <v>I040457681150-0KG61</v>
      </c>
    </row>
    <row r="2037" spans="1:23" x14ac:dyDescent="0.3">
      <c r="A2037" s="256" t="str">
        <f t="shared" si="124"/>
        <v>I0404576-811700KC31-00003</v>
      </c>
      <c r="B2037" s="251" t="s">
        <v>12335</v>
      </c>
      <c r="C2037" s="251" t="s">
        <v>10031</v>
      </c>
      <c r="D2037" s="251" t="s">
        <v>12329</v>
      </c>
      <c r="E2037" s="251" t="s">
        <v>11632</v>
      </c>
      <c r="F2037" s="251" t="s">
        <v>9972</v>
      </c>
      <c r="G2037" s="251" t="s">
        <v>482</v>
      </c>
      <c r="H2037" s="251" t="s">
        <v>5102</v>
      </c>
      <c r="I2037" s="257" t="str">
        <f t="shared" si="125"/>
        <v>-00003</v>
      </c>
      <c r="J2037" s="251">
        <v>3</v>
      </c>
      <c r="K2037" s="251">
        <v>3</v>
      </c>
      <c r="M2037" s="251" t="s">
        <v>9958</v>
      </c>
      <c r="N2037" s="251" t="s">
        <v>10623</v>
      </c>
      <c r="O2037" s="251">
        <v>3</v>
      </c>
      <c r="Q2037" s="251" t="s">
        <v>12335</v>
      </c>
      <c r="R2037" s="251" t="s">
        <v>10017</v>
      </c>
      <c r="S2037" s="251" t="s">
        <v>481</v>
      </c>
      <c r="T2037" s="251" t="str">
        <f t="shared" si="126"/>
        <v>I0404576811700KC31</v>
      </c>
      <c r="W2037" s="251" t="str">
        <f t="shared" si="127"/>
        <v>I040457681170-0KC31</v>
      </c>
    </row>
    <row r="2038" spans="1:23" x14ac:dyDescent="0.3">
      <c r="A2038" s="256" t="str">
        <f t="shared" si="124"/>
        <v>I0404576-811700KF31-00001</v>
      </c>
      <c r="B2038" s="251" t="s">
        <v>12336</v>
      </c>
      <c r="C2038" s="251" t="s">
        <v>10031</v>
      </c>
      <c r="D2038" s="251" t="s">
        <v>12329</v>
      </c>
      <c r="E2038" s="251" t="s">
        <v>11632</v>
      </c>
      <c r="F2038" s="251" t="s">
        <v>9974</v>
      </c>
      <c r="G2038" s="251" t="s">
        <v>533</v>
      </c>
      <c r="H2038" s="251" t="s">
        <v>5102</v>
      </c>
      <c r="I2038" s="257" t="str">
        <f t="shared" si="125"/>
        <v>-00001</v>
      </c>
      <c r="J2038" s="251">
        <v>1</v>
      </c>
      <c r="K2038" s="251">
        <v>1</v>
      </c>
      <c r="M2038" s="251" t="s">
        <v>9958</v>
      </c>
      <c r="N2038" s="251" t="s">
        <v>10623</v>
      </c>
      <c r="O2038" s="251">
        <v>1</v>
      </c>
      <c r="Q2038" s="251" t="s">
        <v>12336</v>
      </c>
      <c r="R2038" s="251" t="s">
        <v>10017</v>
      </c>
      <c r="S2038" s="251" t="s">
        <v>532</v>
      </c>
      <c r="T2038" s="251" t="str">
        <f t="shared" si="126"/>
        <v>I0404576811700KF31</v>
      </c>
      <c r="W2038" s="251" t="str">
        <f t="shared" si="127"/>
        <v>I040457681170-0KF31</v>
      </c>
    </row>
    <row r="2039" spans="1:23" x14ac:dyDescent="0.3">
      <c r="A2039" s="256" t="str">
        <f t="shared" si="124"/>
        <v>I0404576-815500K120-00001</v>
      </c>
      <c r="B2039" s="251" t="s">
        <v>12337</v>
      </c>
      <c r="C2039" s="251" t="s">
        <v>10031</v>
      </c>
      <c r="D2039" s="251" t="s">
        <v>12329</v>
      </c>
      <c r="E2039" s="251" t="s">
        <v>11632</v>
      </c>
      <c r="F2039" s="251" t="s">
        <v>9976</v>
      </c>
      <c r="G2039" s="251" t="s">
        <v>625</v>
      </c>
      <c r="H2039" s="251" t="s">
        <v>5202</v>
      </c>
      <c r="I2039" s="257" t="str">
        <f t="shared" si="125"/>
        <v>-00001</v>
      </c>
      <c r="J2039" s="251">
        <v>1</v>
      </c>
      <c r="K2039" s="251">
        <v>1</v>
      </c>
      <c r="M2039" s="251" t="s">
        <v>9958</v>
      </c>
      <c r="N2039" s="251" t="s">
        <v>10623</v>
      </c>
      <c r="O2039" s="251">
        <v>1</v>
      </c>
      <c r="Q2039" s="251" t="s">
        <v>12337</v>
      </c>
      <c r="R2039" s="251" t="s">
        <v>10017</v>
      </c>
      <c r="S2039" s="251" t="s">
        <v>8</v>
      </c>
      <c r="T2039" s="251" t="str">
        <f t="shared" si="126"/>
        <v>I0404576815500K120</v>
      </c>
      <c r="W2039" s="251" t="str">
        <f t="shared" si="127"/>
        <v>I040457681550-0K120</v>
      </c>
    </row>
    <row r="2040" spans="1:23" x14ac:dyDescent="0.3">
      <c r="A2040" s="256" t="str">
        <f t="shared" si="124"/>
        <v>I0404576-815510K120-00003</v>
      </c>
      <c r="B2040" s="251" t="s">
        <v>12338</v>
      </c>
      <c r="C2040" s="251" t="s">
        <v>10031</v>
      </c>
      <c r="D2040" s="251" t="s">
        <v>12329</v>
      </c>
      <c r="E2040" s="251" t="s">
        <v>11632</v>
      </c>
      <c r="F2040" s="251" t="s">
        <v>9978</v>
      </c>
      <c r="G2040" s="251" t="s">
        <v>637</v>
      </c>
      <c r="H2040" s="251" t="s">
        <v>5203</v>
      </c>
      <c r="I2040" s="257" t="str">
        <f t="shared" si="125"/>
        <v>-00003</v>
      </c>
      <c r="J2040" s="251">
        <v>3</v>
      </c>
      <c r="K2040" s="251">
        <v>3</v>
      </c>
      <c r="M2040" s="251" t="s">
        <v>9958</v>
      </c>
      <c r="N2040" s="251" t="s">
        <v>10623</v>
      </c>
      <c r="O2040" s="251">
        <v>3</v>
      </c>
      <c r="Q2040" s="251" t="s">
        <v>12338</v>
      </c>
      <c r="R2040" s="251" t="s">
        <v>10017</v>
      </c>
      <c r="S2040" s="251" t="s">
        <v>636</v>
      </c>
      <c r="T2040" s="251" t="str">
        <f t="shared" si="126"/>
        <v>I0404576815510K120</v>
      </c>
      <c r="W2040" s="251" t="str">
        <f t="shared" si="127"/>
        <v>I040457681551-0K120</v>
      </c>
    </row>
    <row r="2041" spans="1:23" x14ac:dyDescent="0.3">
      <c r="A2041" s="256" t="str">
        <f t="shared" si="124"/>
        <v>I0404576-815510K210-00005</v>
      </c>
      <c r="B2041" s="251" t="s">
        <v>12339</v>
      </c>
      <c r="C2041" s="251" t="s">
        <v>10031</v>
      </c>
      <c r="D2041" s="251" t="s">
        <v>12329</v>
      </c>
      <c r="E2041" s="251" t="s">
        <v>11632</v>
      </c>
      <c r="F2041" s="251" t="s">
        <v>9980</v>
      </c>
      <c r="G2041" s="251" t="s">
        <v>667</v>
      </c>
      <c r="H2041" s="251" t="s">
        <v>3436</v>
      </c>
      <c r="I2041" s="257" t="str">
        <f t="shared" si="125"/>
        <v>-00005</v>
      </c>
      <c r="J2041" s="251">
        <v>5</v>
      </c>
      <c r="K2041" s="251">
        <v>5</v>
      </c>
      <c r="M2041" s="251" t="s">
        <v>9958</v>
      </c>
      <c r="N2041" s="251" t="s">
        <v>10623</v>
      </c>
      <c r="O2041" s="251">
        <v>5</v>
      </c>
      <c r="Q2041" s="251" t="s">
        <v>12339</v>
      </c>
      <c r="R2041" s="251" t="s">
        <v>10017</v>
      </c>
      <c r="S2041" s="251" t="s">
        <v>666</v>
      </c>
      <c r="T2041" s="251" t="str">
        <f t="shared" si="126"/>
        <v>I0404576815510K210</v>
      </c>
      <c r="W2041" s="251" t="str">
        <f t="shared" si="127"/>
        <v>I040457681551-0K210</v>
      </c>
    </row>
    <row r="2042" spans="1:23" x14ac:dyDescent="0.3">
      <c r="A2042" s="256" t="str">
        <f t="shared" si="124"/>
        <v>I0404576-815600K120-00001</v>
      </c>
      <c r="B2042" s="251" t="s">
        <v>12340</v>
      </c>
      <c r="C2042" s="251" t="s">
        <v>10031</v>
      </c>
      <c r="D2042" s="251" t="s">
        <v>12329</v>
      </c>
      <c r="E2042" s="251" t="s">
        <v>11632</v>
      </c>
      <c r="F2042" s="251" t="s">
        <v>9982</v>
      </c>
      <c r="G2042" s="251" t="s">
        <v>641</v>
      </c>
      <c r="H2042" s="251" t="s">
        <v>5204</v>
      </c>
      <c r="I2042" s="257" t="str">
        <f t="shared" si="125"/>
        <v>-00001</v>
      </c>
      <c r="J2042" s="251">
        <v>1</v>
      </c>
      <c r="K2042" s="251">
        <v>1</v>
      </c>
      <c r="M2042" s="251" t="s">
        <v>9958</v>
      </c>
      <c r="N2042" s="251" t="s">
        <v>10623</v>
      </c>
      <c r="O2042" s="251">
        <v>1</v>
      </c>
      <c r="Q2042" s="251" t="s">
        <v>12340</v>
      </c>
      <c r="R2042" s="251" t="s">
        <v>10017</v>
      </c>
      <c r="S2042" s="251" t="s">
        <v>640</v>
      </c>
      <c r="T2042" s="251" t="str">
        <f t="shared" si="126"/>
        <v>I0404576815600K120</v>
      </c>
      <c r="W2042" s="251" t="str">
        <f t="shared" si="127"/>
        <v>I040457681560-0K120</v>
      </c>
    </row>
    <row r="2043" spans="1:23" x14ac:dyDescent="0.3">
      <c r="A2043" s="256" t="str">
        <f t="shared" si="124"/>
        <v>I0404576-815610K120-00003</v>
      </c>
      <c r="B2043" s="251" t="s">
        <v>12341</v>
      </c>
      <c r="C2043" s="251" t="s">
        <v>10031</v>
      </c>
      <c r="D2043" s="251" t="s">
        <v>12329</v>
      </c>
      <c r="E2043" s="251" t="s">
        <v>11632</v>
      </c>
      <c r="F2043" s="251" t="s">
        <v>9984</v>
      </c>
      <c r="G2043" s="251" t="s">
        <v>650</v>
      </c>
      <c r="H2043" s="251" t="s">
        <v>5205</v>
      </c>
      <c r="I2043" s="257" t="str">
        <f t="shared" si="125"/>
        <v>-00003</v>
      </c>
      <c r="J2043" s="251">
        <v>3</v>
      </c>
      <c r="K2043" s="251">
        <v>3</v>
      </c>
      <c r="M2043" s="251" t="s">
        <v>9958</v>
      </c>
      <c r="N2043" s="251" t="s">
        <v>10623</v>
      </c>
      <c r="O2043" s="251">
        <v>3</v>
      </c>
      <c r="Q2043" s="251" t="s">
        <v>12341</v>
      </c>
      <c r="R2043" s="251" t="s">
        <v>10017</v>
      </c>
      <c r="S2043" s="251" t="s">
        <v>649</v>
      </c>
      <c r="T2043" s="251" t="str">
        <f t="shared" si="126"/>
        <v>I0404576815610K120</v>
      </c>
      <c r="W2043" s="251" t="str">
        <f t="shared" si="127"/>
        <v>I040457681561-0K120</v>
      </c>
    </row>
    <row r="2044" spans="1:23" x14ac:dyDescent="0.3">
      <c r="A2044" s="256" t="str">
        <f t="shared" si="124"/>
        <v>I0404576-815610K210-00006</v>
      </c>
      <c r="B2044" s="251" t="s">
        <v>12342</v>
      </c>
      <c r="C2044" s="251" t="s">
        <v>10031</v>
      </c>
      <c r="D2044" s="251" t="s">
        <v>12329</v>
      </c>
      <c r="E2044" s="251" t="s">
        <v>11632</v>
      </c>
      <c r="F2044" s="251" t="s">
        <v>9986</v>
      </c>
      <c r="G2044" s="251" t="s">
        <v>678</v>
      </c>
      <c r="H2044" s="251" t="s">
        <v>3443</v>
      </c>
      <c r="I2044" s="257" t="str">
        <f t="shared" si="125"/>
        <v>-00006</v>
      </c>
      <c r="J2044" s="251">
        <v>6</v>
      </c>
      <c r="K2044" s="251">
        <v>6</v>
      </c>
      <c r="M2044" s="251" t="s">
        <v>9958</v>
      </c>
      <c r="N2044" s="251" t="s">
        <v>10623</v>
      </c>
      <c r="O2044" s="251">
        <v>6</v>
      </c>
      <c r="Q2044" s="251" t="s">
        <v>12342</v>
      </c>
      <c r="R2044" s="251" t="s">
        <v>10017</v>
      </c>
      <c r="S2044" s="251" t="s">
        <v>677</v>
      </c>
      <c r="T2044" s="251" t="str">
        <f t="shared" si="126"/>
        <v>I0404576815610K210</v>
      </c>
      <c r="W2044" s="251" t="str">
        <f t="shared" si="127"/>
        <v>I040457681561-0K210</v>
      </c>
    </row>
    <row r="2045" spans="1:23" x14ac:dyDescent="0.3">
      <c r="A2045" s="256" t="str">
        <f t="shared" si="124"/>
        <v>I0404576-81591VT020-00001</v>
      </c>
      <c r="B2045" s="251" t="s">
        <v>12343</v>
      </c>
      <c r="C2045" s="251" t="s">
        <v>10031</v>
      </c>
      <c r="D2045" s="251" t="s">
        <v>12329</v>
      </c>
      <c r="E2045" s="251" t="s">
        <v>11632</v>
      </c>
      <c r="F2045" s="251" t="s">
        <v>9988</v>
      </c>
      <c r="G2045" s="251" t="s">
        <v>11073</v>
      </c>
      <c r="H2045" s="251" t="s">
        <v>5219</v>
      </c>
      <c r="I2045" s="257" t="str">
        <f t="shared" si="125"/>
        <v>-00001</v>
      </c>
      <c r="J2045" s="251">
        <v>1</v>
      </c>
      <c r="K2045" s="251">
        <v>1</v>
      </c>
      <c r="M2045" s="251" t="s">
        <v>9993</v>
      </c>
      <c r="N2045" s="251" t="s">
        <v>10623</v>
      </c>
      <c r="O2045" s="251">
        <v>1</v>
      </c>
      <c r="Q2045" s="251" t="s">
        <v>12343</v>
      </c>
      <c r="R2045" s="251" t="s">
        <v>10017</v>
      </c>
      <c r="S2045" s="251" t="s">
        <v>3777</v>
      </c>
      <c r="T2045" s="251" t="str">
        <f t="shared" si="126"/>
        <v>I040457681591VT020</v>
      </c>
      <c r="W2045" s="251" t="str">
        <f t="shared" si="127"/>
        <v>I040457681591-VT020</v>
      </c>
    </row>
    <row r="2046" spans="1:23" x14ac:dyDescent="0.3">
      <c r="A2046" s="256" t="str">
        <f t="shared" si="124"/>
        <v>I0404577-81110VT040-00003</v>
      </c>
      <c r="B2046" s="251" t="s">
        <v>12344</v>
      </c>
      <c r="C2046" s="251" t="s">
        <v>10031</v>
      </c>
      <c r="D2046" s="251" t="s">
        <v>12345</v>
      </c>
      <c r="E2046" s="251" t="s">
        <v>11632</v>
      </c>
      <c r="F2046" s="251" t="s">
        <v>9957</v>
      </c>
      <c r="G2046" s="251" t="s">
        <v>10047</v>
      </c>
      <c r="H2046" s="251" t="s">
        <v>3422</v>
      </c>
      <c r="I2046" s="257" t="str">
        <f t="shared" si="125"/>
        <v>-00003</v>
      </c>
      <c r="J2046" s="251">
        <v>3</v>
      </c>
      <c r="K2046" s="251">
        <v>3</v>
      </c>
      <c r="M2046" s="251" t="s">
        <v>9958</v>
      </c>
      <c r="N2046" s="251" t="s">
        <v>10984</v>
      </c>
      <c r="O2046" s="251">
        <v>3</v>
      </c>
      <c r="Q2046" s="251" t="s">
        <v>12344</v>
      </c>
      <c r="R2046" s="251" t="s">
        <v>10028</v>
      </c>
      <c r="S2046" s="251" t="s">
        <v>3713</v>
      </c>
      <c r="T2046" s="251" t="str">
        <f t="shared" si="126"/>
        <v>I040457781110VT040</v>
      </c>
      <c r="W2046" s="251" t="str">
        <f t="shared" si="127"/>
        <v>I040457781110-VT040</v>
      </c>
    </row>
    <row r="2047" spans="1:23" x14ac:dyDescent="0.3">
      <c r="A2047" s="256" t="str">
        <f t="shared" si="124"/>
        <v>I0404577-81110VT080-00001</v>
      </c>
      <c r="B2047" s="251" t="s">
        <v>12346</v>
      </c>
      <c r="C2047" s="251" t="s">
        <v>10031</v>
      </c>
      <c r="D2047" s="251" t="s">
        <v>12345</v>
      </c>
      <c r="E2047" s="251" t="s">
        <v>11632</v>
      </c>
      <c r="F2047" s="251" t="s">
        <v>9962</v>
      </c>
      <c r="G2047" s="251" t="s">
        <v>4985</v>
      </c>
      <c r="H2047" s="251" t="s">
        <v>3422</v>
      </c>
      <c r="I2047" s="257" t="str">
        <f t="shared" si="125"/>
        <v>-00001</v>
      </c>
      <c r="J2047" s="251">
        <v>1</v>
      </c>
      <c r="K2047" s="251">
        <v>1</v>
      </c>
      <c r="M2047" s="251" t="s">
        <v>9958</v>
      </c>
      <c r="N2047" s="251" t="s">
        <v>10984</v>
      </c>
      <c r="O2047" s="251">
        <v>1</v>
      </c>
      <c r="Q2047" s="251" t="s">
        <v>12346</v>
      </c>
      <c r="R2047" s="251" t="s">
        <v>10028</v>
      </c>
      <c r="S2047" s="251" t="s">
        <v>3719</v>
      </c>
      <c r="T2047" s="251" t="str">
        <f t="shared" si="126"/>
        <v>I040457781110VT080</v>
      </c>
      <c r="W2047" s="251" t="str">
        <f t="shared" si="127"/>
        <v>I040457781110-VT080</v>
      </c>
    </row>
    <row r="2048" spans="1:23" x14ac:dyDescent="0.3">
      <c r="A2048" s="256" t="str">
        <f t="shared" si="124"/>
        <v>I0404577-81110VT100-00002</v>
      </c>
      <c r="B2048" s="251" t="s">
        <v>12347</v>
      </c>
      <c r="C2048" s="251" t="s">
        <v>10031</v>
      </c>
      <c r="D2048" s="251" t="s">
        <v>12345</v>
      </c>
      <c r="E2048" s="251" t="s">
        <v>11632</v>
      </c>
      <c r="F2048" s="251" t="s">
        <v>9964</v>
      </c>
      <c r="G2048" s="251" t="s">
        <v>10049</v>
      </c>
      <c r="H2048" s="251" t="s">
        <v>3422</v>
      </c>
      <c r="I2048" s="257" t="str">
        <f t="shared" si="125"/>
        <v>-00002</v>
      </c>
      <c r="J2048" s="251">
        <v>2</v>
      </c>
      <c r="K2048" s="251">
        <v>2</v>
      </c>
      <c r="M2048" s="251" t="s">
        <v>9958</v>
      </c>
      <c r="N2048" s="251" t="s">
        <v>10984</v>
      </c>
      <c r="O2048" s="251">
        <v>2</v>
      </c>
      <c r="Q2048" s="251" t="s">
        <v>12347</v>
      </c>
      <c r="R2048" s="251" t="s">
        <v>10028</v>
      </c>
      <c r="S2048" s="251" t="s">
        <v>3723</v>
      </c>
      <c r="T2048" s="251" t="str">
        <f t="shared" si="126"/>
        <v>I040457781110VT100</v>
      </c>
      <c r="W2048" s="251" t="str">
        <f t="shared" si="127"/>
        <v>I040457781110-VT100</v>
      </c>
    </row>
    <row r="2049" spans="1:23" x14ac:dyDescent="0.3">
      <c r="A2049" s="256" t="str">
        <f t="shared" si="124"/>
        <v>I0404577-81130VT080-00001</v>
      </c>
      <c r="B2049" s="251" t="s">
        <v>12348</v>
      </c>
      <c r="C2049" s="251" t="s">
        <v>10031</v>
      </c>
      <c r="D2049" s="251" t="s">
        <v>12345</v>
      </c>
      <c r="E2049" s="251" t="s">
        <v>11632</v>
      </c>
      <c r="F2049" s="251" t="s">
        <v>9966</v>
      </c>
      <c r="G2049" s="251" t="s">
        <v>10762</v>
      </c>
      <c r="H2049" s="251" t="s">
        <v>5101</v>
      </c>
      <c r="I2049" s="257" t="str">
        <f t="shared" si="125"/>
        <v>-00001</v>
      </c>
      <c r="J2049" s="251">
        <v>1</v>
      </c>
      <c r="K2049" s="251">
        <v>1</v>
      </c>
      <c r="M2049" s="251" t="s">
        <v>9958</v>
      </c>
      <c r="N2049" s="251" t="s">
        <v>10984</v>
      </c>
      <c r="O2049" s="251">
        <v>1</v>
      </c>
      <c r="Q2049" s="251" t="s">
        <v>12348</v>
      </c>
      <c r="R2049" s="251" t="s">
        <v>10028</v>
      </c>
      <c r="S2049" s="251" t="s">
        <v>8699</v>
      </c>
      <c r="T2049" s="251" t="str">
        <f t="shared" si="126"/>
        <v>I040457781130VT080</v>
      </c>
      <c r="W2049" s="251" t="str">
        <f t="shared" si="127"/>
        <v>I040457781130-VT080</v>
      </c>
    </row>
    <row r="2050" spans="1:23" x14ac:dyDescent="0.3">
      <c r="A2050" s="256" t="str">
        <f t="shared" si="124"/>
        <v>I0404577-81150VT040-00003</v>
      </c>
      <c r="B2050" s="251" t="s">
        <v>12349</v>
      </c>
      <c r="C2050" s="251" t="s">
        <v>10031</v>
      </c>
      <c r="D2050" s="251" t="s">
        <v>12345</v>
      </c>
      <c r="E2050" s="251" t="s">
        <v>11632</v>
      </c>
      <c r="F2050" s="251" t="s">
        <v>9968</v>
      </c>
      <c r="G2050" s="251" t="s">
        <v>10051</v>
      </c>
      <c r="H2050" s="251" t="s">
        <v>3429</v>
      </c>
      <c r="I2050" s="257" t="str">
        <f t="shared" si="125"/>
        <v>-00003</v>
      </c>
      <c r="J2050" s="251">
        <v>3</v>
      </c>
      <c r="K2050" s="251">
        <v>3</v>
      </c>
      <c r="M2050" s="251" t="s">
        <v>9958</v>
      </c>
      <c r="N2050" s="251" t="s">
        <v>10984</v>
      </c>
      <c r="O2050" s="251">
        <v>3</v>
      </c>
      <c r="Q2050" s="251" t="s">
        <v>12349</v>
      </c>
      <c r="R2050" s="251" t="s">
        <v>10028</v>
      </c>
      <c r="S2050" s="251" t="s">
        <v>3725</v>
      </c>
      <c r="T2050" s="251" t="str">
        <f t="shared" si="126"/>
        <v>I040457781150VT040</v>
      </c>
      <c r="W2050" s="251" t="str">
        <f t="shared" si="127"/>
        <v>I040457781150-VT040</v>
      </c>
    </row>
    <row r="2051" spans="1:23" x14ac:dyDescent="0.3">
      <c r="A2051" s="256" t="str">
        <f t="shared" si="124"/>
        <v>I0404577-81150VT080-00002</v>
      </c>
      <c r="B2051" s="251" t="s">
        <v>12350</v>
      </c>
      <c r="C2051" s="251" t="s">
        <v>10031</v>
      </c>
      <c r="D2051" s="251" t="s">
        <v>12345</v>
      </c>
      <c r="E2051" s="251" t="s">
        <v>11632</v>
      </c>
      <c r="F2051" s="251" t="s">
        <v>9970</v>
      </c>
      <c r="G2051" s="251" t="s">
        <v>10242</v>
      </c>
      <c r="H2051" s="251" t="s">
        <v>3429</v>
      </c>
      <c r="I2051" s="257" t="str">
        <f t="shared" si="125"/>
        <v>-00002</v>
      </c>
      <c r="J2051" s="251">
        <v>2</v>
      </c>
      <c r="K2051" s="251">
        <v>2</v>
      </c>
      <c r="M2051" s="251" t="s">
        <v>9958</v>
      </c>
      <c r="N2051" s="251" t="s">
        <v>10984</v>
      </c>
      <c r="O2051" s="251">
        <v>2</v>
      </c>
      <c r="Q2051" s="251" t="s">
        <v>12350</v>
      </c>
      <c r="R2051" s="251" t="s">
        <v>10028</v>
      </c>
      <c r="S2051" s="251" t="s">
        <v>3731</v>
      </c>
      <c r="T2051" s="251" t="str">
        <f t="shared" si="126"/>
        <v>I040457781150VT080</v>
      </c>
      <c r="W2051" s="251" t="str">
        <f t="shared" si="127"/>
        <v>I040457781150-VT080</v>
      </c>
    </row>
    <row r="2052" spans="1:23" x14ac:dyDescent="0.3">
      <c r="A2052" s="256" t="str">
        <f t="shared" si="124"/>
        <v>I0404577-81150VT100-00002</v>
      </c>
      <c r="B2052" s="251" t="s">
        <v>12351</v>
      </c>
      <c r="C2052" s="251" t="s">
        <v>10031</v>
      </c>
      <c r="D2052" s="251" t="s">
        <v>12345</v>
      </c>
      <c r="E2052" s="251" t="s">
        <v>11632</v>
      </c>
      <c r="F2052" s="251" t="s">
        <v>9972</v>
      </c>
      <c r="G2052" s="251" t="s">
        <v>4999</v>
      </c>
      <c r="H2052" s="251" t="s">
        <v>3429</v>
      </c>
      <c r="I2052" s="257" t="str">
        <f t="shared" si="125"/>
        <v>-00002</v>
      </c>
      <c r="J2052" s="251">
        <v>2</v>
      </c>
      <c r="K2052" s="251">
        <v>2</v>
      </c>
      <c r="M2052" s="251" t="s">
        <v>9958</v>
      </c>
      <c r="N2052" s="251" t="s">
        <v>10984</v>
      </c>
      <c r="O2052" s="251">
        <v>2</v>
      </c>
      <c r="Q2052" s="251" t="s">
        <v>12351</v>
      </c>
      <c r="R2052" s="251" t="s">
        <v>10028</v>
      </c>
      <c r="S2052" s="251" t="s">
        <v>3735</v>
      </c>
      <c r="T2052" s="251" t="str">
        <f t="shared" si="126"/>
        <v>I040457781150VT100</v>
      </c>
      <c r="W2052" s="251" t="str">
        <f t="shared" si="127"/>
        <v>I040457781150-VT100</v>
      </c>
    </row>
    <row r="2053" spans="1:23" x14ac:dyDescent="0.3">
      <c r="A2053" s="256" t="str">
        <f t="shared" si="124"/>
        <v>I0404577-812100K090-00002</v>
      </c>
      <c r="B2053" s="251" t="s">
        <v>12352</v>
      </c>
      <c r="C2053" s="251" t="s">
        <v>10031</v>
      </c>
      <c r="D2053" s="251" t="s">
        <v>12345</v>
      </c>
      <c r="E2053" s="251" t="s">
        <v>11632</v>
      </c>
      <c r="F2053" s="251" t="s">
        <v>9974</v>
      </c>
      <c r="G2053" s="251" t="s">
        <v>609</v>
      </c>
      <c r="H2053" s="251" t="s">
        <v>5167</v>
      </c>
      <c r="I2053" s="257" t="str">
        <f t="shared" si="125"/>
        <v>-00002</v>
      </c>
      <c r="J2053" s="251">
        <v>2</v>
      </c>
      <c r="K2053" s="251">
        <v>2</v>
      </c>
      <c r="M2053" s="251" t="s">
        <v>9993</v>
      </c>
      <c r="N2053" s="251" t="s">
        <v>10984</v>
      </c>
      <c r="O2053" s="251">
        <v>2</v>
      </c>
      <c r="Q2053" s="251" t="s">
        <v>12352</v>
      </c>
      <c r="R2053" s="251" t="s">
        <v>10028</v>
      </c>
      <c r="S2053" s="251" t="s">
        <v>608</v>
      </c>
      <c r="T2053" s="251" t="str">
        <f t="shared" si="126"/>
        <v>I0404577812100K090</v>
      </c>
      <c r="W2053" s="251" t="str">
        <f t="shared" si="127"/>
        <v>I040457781210-0K090</v>
      </c>
    </row>
    <row r="2054" spans="1:23" x14ac:dyDescent="0.3">
      <c r="A2054" s="256" t="str">
        <f t="shared" si="124"/>
        <v>I0404577-812200K090-00001</v>
      </c>
      <c r="B2054" s="251" t="s">
        <v>12353</v>
      </c>
      <c r="C2054" s="251" t="s">
        <v>10031</v>
      </c>
      <c r="D2054" s="251" t="s">
        <v>12345</v>
      </c>
      <c r="E2054" s="251" t="s">
        <v>11632</v>
      </c>
      <c r="F2054" s="251" t="s">
        <v>9976</v>
      </c>
      <c r="G2054" s="251" t="s">
        <v>618</v>
      </c>
      <c r="H2054" s="251" t="s">
        <v>5169</v>
      </c>
      <c r="I2054" s="257" t="str">
        <f t="shared" si="125"/>
        <v>-00001</v>
      </c>
      <c r="J2054" s="251">
        <v>1</v>
      </c>
      <c r="K2054" s="251">
        <v>1</v>
      </c>
      <c r="M2054" s="251" t="s">
        <v>9993</v>
      </c>
      <c r="N2054" s="251" t="s">
        <v>10984</v>
      </c>
      <c r="O2054" s="251">
        <v>1</v>
      </c>
      <c r="Q2054" s="251" t="s">
        <v>12353</v>
      </c>
      <c r="R2054" s="251" t="s">
        <v>10028</v>
      </c>
      <c r="S2054" s="251" t="s">
        <v>617</v>
      </c>
      <c r="T2054" s="251" t="str">
        <f t="shared" si="126"/>
        <v>I0404577812200K090</v>
      </c>
      <c r="W2054" s="251" t="str">
        <f t="shared" si="127"/>
        <v>I040457781220-0K090</v>
      </c>
    </row>
    <row r="2055" spans="1:23" x14ac:dyDescent="0.3">
      <c r="A2055" s="256" t="str">
        <f t="shared" ref="A2055:A2118" si="128">D2055&amp;$A$6&amp;S2055&amp;I2055</f>
        <v>I0404577-815500K080-00001</v>
      </c>
      <c r="B2055" s="251" t="s">
        <v>12354</v>
      </c>
      <c r="C2055" s="251" t="s">
        <v>10031</v>
      </c>
      <c r="D2055" s="251" t="s">
        <v>12345</v>
      </c>
      <c r="E2055" s="251" t="s">
        <v>11632</v>
      </c>
      <c r="F2055" s="251" t="s">
        <v>9978</v>
      </c>
      <c r="G2055" s="251" t="s">
        <v>151</v>
      </c>
      <c r="H2055" s="251" t="s">
        <v>5045</v>
      </c>
      <c r="I2055" s="257" t="str">
        <f t="shared" ref="I2055:I2118" si="129">+IF(AND(O2055&lt;10),$B$2&amp;O2055,IF(AND(O2055&gt;9,O2055&lt;=99),$B$3&amp;O2055,IF(AND(O2055&gt;99,L90931&lt;1000),$B$4&amp;O2055,IF(AND(O2055&gt;999),$B$5&amp;7))))</f>
        <v>-00001</v>
      </c>
      <c r="J2055" s="251">
        <v>1</v>
      </c>
      <c r="K2055" s="251">
        <v>1</v>
      </c>
      <c r="M2055" s="251" t="s">
        <v>9958</v>
      </c>
      <c r="N2055" s="251" t="s">
        <v>10984</v>
      </c>
      <c r="O2055" s="251">
        <v>1</v>
      </c>
      <c r="Q2055" s="251" t="s">
        <v>12354</v>
      </c>
      <c r="R2055" s="251" t="s">
        <v>10028</v>
      </c>
      <c r="S2055" s="251" t="s">
        <v>150</v>
      </c>
      <c r="T2055" s="251" t="str">
        <f t="shared" si="126"/>
        <v>I0404577815500K080</v>
      </c>
      <c r="W2055" s="251" t="str">
        <f t="shared" si="127"/>
        <v>I040457781550-0K080</v>
      </c>
    </row>
    <row r="2056" spans="1:23" x14ac:dyDescent="0.3">
      <c r="A2056" s="256" t="str">
        <f t="shared" si="128"/>
        <v>I0404577-81550VT020-00002</v>
      </c>
      <c r="B2056" s="251" t="s">
        <v>12355</v>
      </c>
      <c r="C2056" s="251" t="s">
        <v>10031</v>
      </c>
      <c r="D2056" s="251" t="s">
        <v>12345</v>
      </c>
      <c r="E2056" s="251" t="s">
        <v>11632</v>
      </c>
      <c r="F2056" s="251" t="s">
        <v>9980</v>
      </c>
      <c r="G2056" s="251" t="s">
        <v>10057</v>
      </c>
      <c r="H2056" s="251" t="s">
        <v>5202</v>
      </c>
      <c r="I2056" s="257" t="str">
        <f t="shared" si="129"/>
        <v>-00002</v>
      </c>
      <c r="J2056" s="251">
        <v>2</v>
      </c>
      <c r="K2056" s="251">
        <v>2</v>
      </c>
      <c r="M2056" s="251" t="s">
        <v>9958</v>
      </c>
      <c r="N2056" s="251" t="s">
        <v>10984</v>
      </c>
      <c r="O2056" s="251">
        <v>2</v>
      </c>
      <c r="Q2056" s="251" t="s">
        <v>12355</v>
      </c>
      <c r="R2056" s="251" t="s">
        <v>10028</v>
      </c>
      <c r="S2056" s="251" t="s">
        <v>3737</v>
      </c>
      <c r="T2056" s="251" t="str">
        <f t="shared" ref="T2056:T2119" si="130">+D2056&amp;S2056</f>
        <v>I040457781550VT020</v>
      </c>
      <c r="W2056" s="251" t="str">
        <f t="shared" ref="W2056:W2119" si="131">D2056&amp;G2056</f>
        <v>I040457781550-VT020</v>
      </c>
    </row>
    <row r="2057" spans="1:23" x14ac:dyDescent="0.3">
      <c r="A2057" s="256" t="str">
        <f t="shared" si="128"/>
        <v>I0404577-81550VT050-00004</v>
      </c>
      <c r="B2057" s="251" t="s">
        <v>12356</v>
      </c>
      <c r="C2057" s="251" t="s">
        <v>10031</v>
      </c>
      <c r="D2057" s="251" t="s">
        <v>12345</v>
      </c>
      <c r="E2057" s="251" t="s">
        <v>11632</v>
      </c>
      <c r="F2057" s="251" t="s">
        <v>9982</v>
      </c>
      <c r="G2057" s="251" t="s">
        <v>5265</v>
      </c>
      <c r="H2057" s="251" t="s">
        <v>5202</v>
      </c>
      <c r="I2057" s="257" t="str">
        <f t="shared" si="129"/>
        <v>-00004</v>
      </c>
      <c r="J2057" s="251">
        <v>4</v>
      </c>
      <c r="K2057" s="251">
        <v>4</v>
      </c>
      <c r="M2057" s="251" t="s">
        <v>9958</v>
      </c>
      <c r="N2057" s="251" t="s">
        <v>10984</v>
      </c>
      <c r="O2057" s="251">
        <v>4</v>
      </c>
      <c r="Q2057" s="251" t="s">
        <v>12356</v>
      </c>
      <c r="R2057" s="251" t="s">
        <v>10028</v>
      </c>
      <c r="S2057" s="251" t="s">
        <v>3740</v>
      </c>
      <c r="T2057" s="251" t="str">
        <f t="shared" si="130"/>
        <v>I040457781550VT050</v>
      </c>
      <c r="W2057" s="251" t="str">
        <f t="shared" si="131"/>
        <v>I040457781550-VT050</v>
      </c>
    </row>
    <row r="2058" spans="1:23" x14ac:dyDescent="0.3">
      <c r="A2058" s="256" t="str">
        <f t="shared" si="128"/>
        <v>I0404577-81551VT020-00005</v>
      </c>
      <c r="B2058" s="251" t="s">
        <v>12357</v>
      </c>
      <c r="C2058" s="251" t="s">
        <v>10031</v>
      </c>
      <c r="D2058" s="251" t="s">
        <v>12345</v>
      </c>
      <c r="E2058" s="251" t="s">
        <v>11632</v>
      </c>
      <c r="F2058" s="251" t="s">
        <v>9984</v>
      </c>
      <c r="G2058" s="251" t="s">
        <v>10060</v>
      </c>
      <c r="H2058" s="251" t="s">
        <v>3436</v>
      </c>
      <c r="I2058" s="257" t="str">
        <f t="shared" si="129"/>
        <v>-00005</v>
      </c>
      <c r="J2058" s="251">
        <v>5</v>
      </c>
      <c r="K2058" s="251">
        <v>5</v>
      </c>
      <c r="M2058" s="251" t="s">
        <v>9958</v>
      </c>
      <c r="N2058" s="251" t="s">
        <v>10984</v>
      </c>
      <c r="O2058" s="251">
        <v>5</v>
      </c>
      <c r="Q2058" s="251" t="s">
        <v>12357</v>
      </c>
      <c r="R2058" s="251" t="s">
        <v>10028</v>
      </c>
      <c r="S2058" s="251" t="s">
        <v>3761</v>
      </c>
      <c r="T2058" s="251" t="str">
        <f t="shared" si="130"/>
        <v>I040457781551VT020</v>
      </c>
      <c r="W2058" s="251" t="str">
        <f t="shared" si="131"/>
        <v>I040457781551-VT020</v>
      </c>
    </row>
    <row r="2059" spans="1:23" x14ac:dyDescent="0.3">
      <c r="A2059" s="256" t="str">
        <f t="shared" si="128"/>
        <v>I0404577-81551VT050-00002</v>
      </c>
      <c r="B2059" s="251" t="s">
        <v>12358</v>
      </c>
      <c r="C2059" s="251" t="s">
        <v>10031</v>
      </c>
      <c r="D2059" s="251" t="s">
        <v>12345</v>
      </c>
      <c r="E2059" s="251" t="s">
        <v>11632</v>
      </c>
      <c r="F2059" s="251" t="s">
        <v>9986</v>
      </c>
      <c r="G2059" s="251" t="s">
        <v>10062</v>
      </c>
      <c r="H2059" s="251" t="s">
        <v>3436</v>
      </c>
      <c r="I2059" s="257" t="str">
        <f t="shared" si="129"/>
        <v>-00002</v>
      </c>
      <c r="J2059" s="251">
        <v>2</v>
      </c>
      <c r="K2059" s="251">
        <v>2</v>
      </c>
      <c r="M2059" s="251" t="s">
        <v>9958</v>
      </c>
      <c r="N2059" s="251" t="s">
        <v>10984</v>
      </c>
      <c r="O2059" s="251">
        <v>2</v>
      </c>
      <c r="Q2059" s="251" t="s">
        <v>12358</v>
      </c>
      <c r="R2059" s="251" t="s">
        <v>10028</v>
      </c>
      <c r="S2059" s="251" t="s">
        <v>3763</v>
      </c>
      <c r="T2059" s="251" t="str">
        <f t="shared" si="130"/>
        <v>I040457781551VT050</v>
      </c>
      <c r="W2059" s="251" t="str">
        <f t="shared" si="131"/>
        <v>I040457781551-VT050</v>
      </c>
    </row>
    <row r="2060" spans="1:23" x14ac:dyDescent="0.3">
      <c r="A2060" s="256" t="str">
        <f t="shared" si="128"/>
        <v>I0404577-815600K080-00001</v>
      </c>
      <c r="B2060" s="251" t="s">
        <v>12359</v>
      </c>
      <c r="C2060" s="251" t="s">
        <v>10031</v>
      </c>
      <c r="D2060" s="251" t="s">
        <v>12345</v>
      </c>
      <c r="E2060" s="251" t="s">
        <v>11632</v>
      </c>
      <c r="F2060" s="251" t="s">
        <v>9988</v>
      </c>
      <c r="G2060" s="251" t="s">
        <v>164</v>
      </c>
      <c r="H2060" s="251" t="s">
        <v>5047</v>
      </c>
      <c r="I2060" s="257" t="str">
        <f t="shared" si="129"/>
        <v>-00001</v>
      </c>
      <c r="J2060" s="251">
        <v>1</v>
      </c>
      <c r="K2060" s="251">
        <v>1</v>
      </c>
      <c r="M2060" s="251" t="s">
        <v>9958</v>
      </c>
      <c r="N2060" s="251" t="s">
        <v>10984</v>
      </c>
      <c r="O2060" s="251">
        <v>1</v>
      </c>
      <c r="Q2060" s="251" t="s">
        <v>12359</v>
      </c>
      <c r="R2060" s="251" t="s">
        <v>10028</v>
      </c>
      <c r="S2060" s="251" t="s">
        <v>163</v>
      </c>
      <c r="T2060" s="251" t="str">
        <f t="shared" si="130"/>
        <v>I0404577815600K080</v>
      </c>
      <c r="W2060" s="251" t="str">
        <f t="shared" si="131"/>
        <v>I040457781560-0K080</v>
      </c>
    </row>
    <row r="2061" spans="1:23" x14ac:dyDescent="0.3">
      <c r="A2061" s="256" t="str">
        <f t="shared" si="128"/>
        <v>I0404577-81560VT020-00002</v>
      </c>
      <c r="B2061" s="251" t="s">
        <v>12360</v>
      </c>
      <c r="C2061" s="251" t="s">
        <v>10031</v>
      </c>
      <c r="D2061" s="251" t="s">
        <v>12345</v>
      </c>
      <c r="E2061" s="251" t="s">
        <v>11632</v>
      </c>
      <c r="F2061" s="251" t="s">
        <v>9990</v>
      </c>
      <c r="G2061" s="251" t="s">
        <v>10065</v>
      </c>
      <c r="H2061" s="251" t="s">
        <v>5204</v>
      </c>
      <c r="I2061" s="257" t="str">
        <f t="shared" si="129"/>
        <v>-00002</v>
      </c>
      <c r="J2061" s="251">
        <v>2</v>
      </c>
      <c r="K2061" s="251">
        <v>2</v>
      </c>
      <c r="M2061" s="251" t="s">
        <v>9958</v>
      </c>
      <c r="N2061" s="251" t="s">
        <v>10984</v>
      </c>
      <c r="O2061" s="251">
        <v>2</v>
      </c>
      <c r="Q2061" s="251" t="s">
        <v>12360</v>
      </c>
      <c r="R2061" s="251" t="s">
        <v>10028</v>
      </c>
      <c r="S2061" s="251" t="s">
        <v>3743</v>
      </c>
      <c r="T2061" s="251" t="str">
        <f t="shared" si="130"/>
        <v>I040457781560VT020</v>
      </c>
      <c r="W2061" s="251" t="str">
        <f t="shared" si="131"/>
        <v>I040457781560-VT020</v>
      </c>
    </row>
    <row r="2062" spans="1:23" x14ac:dyDescent="0.3">
      <c r="A2062" s="256" t="str">
        <f t="shared" si="128"/>
        <v>I0404577-81560VT050-00003</v>
      </c>
      <c r="B2062" s="251" t="s">
        <v>12361</v>
      </c>
      <c r="C2062" s="251" t="s">
        <v>10031</v>
      </c>
      <c r="D2062" s="251" t="s">
        <v>12345</v>
      </c>
      <c r="E2062" s="251" t="s">
        <v>11632</v>
      </c>
      <c r="F2062" s="251" t="s">
        <v>9992</v>
      </c>
      <c r="G2062" s="251" t="s">
        <v>10067</v>
      </c>
      <c r="H2062" s="251" t="s">
        <v>5204</v>
      </c>
      <c r="I2062" s="257" t="str">
        <f t="shared" si="129"/>
        <v>-00003</v>
      </c>
      <c r="J2062" s="251">
        <v>3</v>
      </c>
      <c r="K2062" s="251">
        <v>3</v>
      </c>
      <c r="M2062" s="251" t="s">
        <v>9958</v>
      </c>
      <c r="N2062" s="251" t="s">
        <v>10984</v>
      </c>
      <c r="O2062" s="251">
        <v>3</v>
      </c>
      <c r="Q2062" s="251" t="s">
        <v>12361</v>
      </c>
      <c r="R2062" s="251" t="s">
        <v>10028</v>
      </c>
      <c r="S2062" s="251" t="s">
        <v>3746</v>
      </c>
      <c r="T2062" s="251" t="str">
        <f t="shared" si="130"/>
        <v>I040457781560VT050</v>
      </c>
      <c r="W2062" s="251" t="str">
        <f t="shared" si="131"/>
        <v>I040457781560-VT050</v>
      </c>
    </row>
    <row r="2063" spans="1:23" x14ac:dyDescent="0.3">
      <c r="A2063" s="256" t="str">
        <f t="shared" si="128"/>
        <v>I0404577-81561VT020-00001</v>
      </c>
      <c r="B2063" s="251" t="s">
        <v>12362</v>
      </c>
      <c r="C2063" s="251" t="s">
        <v>10031</v>
      </c>
      <c r="D2063" s="251" t="s">
        <v>12345</v>
      </c>
      <c r="E2063" s="251" t="s">
        <v>11632</v>
      </c>
      <c r="F2063" s="251" t="s">
        <v>9995</v>
      </c>
      <c r="G2063" s="251" t="s">
        <v>10256</v>
      </c>
      <c r="H2063" s="251" t="s">
        <v>3443</v>
      </c>
      <c r="I2063" s="257" t="str">
        <f t="shared" si="129"/>
        <v>-00001</v>
      </c>
      <c r="J2063" s="251">
        <v>1</v>
      </c>
      <c r="K2063" s="251">
        <v>1</v>
      </c>
      <c r="M2063" s="251" t="s">
        <v>9958</v>
      </c>
      <c r="N2063" s="251" t="s">
        <v>10984</v>
      </c>
      <c r="O2063" s="251">
        <v>1</v>
      </c>
      <c r="Q2063" s="251" t="s">
        <v>12362</v>
      </c>
      <c r="R2063" s="251" t="s">
        <v>10028</v>
      </c>
      <c r="S2063" s="251" t="s">
        <v>3767</v>
      </c>
      <c r="T2063" s="251" t="str">
        <f t="shared" si="130"/>
        <v>I040457781561VT020</v>
      </c>
      <c r="W2063" s="251" t="str">
        <f t="shared" si="131"/>
        <v>I040457781561-VT020</v>
      </c>
    </row>
    <row r="2064" spans="1:23" x14ac:dyDescent="0.3">
      <c r="A2064" s="256" t="str">
        <f t="shared" si="128"/>
        <v>I0404577-81561VT050-00001</v>
      </c>
      <c r="B2064" s="251" t="s">
        <v>12363</v>
      </c>
      <c r="C2064" s="251" t="s">
        <v>10031</v>
      </c>
      <c r="D2064" s="251" t="s">
        <v>12345</v>
      </c>
      <c r="E2064" s="251" t="s">
        <v>11632</v>
      </c>
      <c r="F2064" s="251" t="s">
        <v>9997</v>
      </c>
      <c r="G2064" s="251" t="s">
        <v>10258</v>
      </c>
      <c r="H2064" s="251" t="s">
        <v>3443</v>
      </c>
      <c r="I2064" s="257" t="str">
        <f t="shared" si="129"/>
        <v>-00001</v>
      </c>
      <c r="J2064" s="251">
        <v>1</v>
      </c>
      <c r="K2064" s="251">
        <v>1</v>
      </c>
      <c r="M2064" s="251" t="s">
        <v>9958</v>
      </c>
      <c r="N2064" s="251" t="s">
        <v>10984</v>
      </c>
      <c r="O2064" s="251">
        <v>1</v>
      </c>
      <c r="Q2064" s="251" t="s">
        <v>12363</v>
      </c>
      <c r="R2064" s="251" t="s">
        <v>10028</v>
      </c>
      <c r="S2064" s="251" t="s">
        <v>3769</v>
      </c>
      <c r="T2064" s="251" t="str">
        <f t="shared" si="130"/>
        <v>I040457781561VT050</v>
      </c>
      <c r="W2064" s="251" t="str">
        <f t="shared" si="131"/>
        <v>I040457781561-VT050</v>
      </c>
    </row>
    <row r="2065" spans="1:23" x14ac:dyDescent="0.3">
      <c r="A2065" s="256" t="str">
        <f t="shared" si="128"/>
        <v>I0404577-81580VT020-00002</v>
      </c>
      <c r="B2065" s="251" t="s">
        <v>12364</v>
      </c>
      <c r="C2065" s="251" t="s">
        <v>10031</v>
      </c>
      <c r="D2065" s="251" t="s">
        <v>12345</v>
      </c>
      <c r="E2065" s="251" t="s">
        <v>11632</v>
      </c>
      <c r="F2065" s="251" t="s">
        <v>10000</v>
      </c>
      <c r="G2065" s="251" t="s">
        <v>10071</v>
      </c>
      <c r="H2065" s="251" t="s">
        <v>758</v>
      </c>
      <c r="I2065" s="257" t="str">
        <f t="shared" si="129"/>
        <v>-00002</v>
      </c>
      <c r="J2065" s="251">
        <v>2</v>
      </c>
      <c r="K2065" s="251">
        <v>2</v>
      </c>
      <c r="M2065" s="251" t="s">
        <v>9958</v>
      </c>
      <c r="N2065" s="251" t="s">
        <v>10984</v>
      </c>
      <c r="O2065" s="251">
        <v>2</v>
      </c>
      <c r="Q2065" s="251" t="s">
        <v>12364</v>
      </c>
      <c r="R2065" s="251" t="s">
        <v>10028</v>
      </c>
      <c r="S2065" s="251" t="s">
        <v>3752</v>
      </c>
      <c r="T2065" s="251" t="str">
        <f t="shared" si="130"/>
        <v>I040457781580VT020</v>
      </c>
      <c r="W2065" s="251" t="str">
        <f t="shared" si="131"/>
        <v>I040457781580-VT020</v>
      </c>
    </row>
    <row r="2066" spans="1:23" x14ac:dyDescent="0.3">
      <c r="A2066" s="256" t="str">
        <f t="shared" si="128"/>
        <v>I0404577-81590VT020-00004</v>
      </c>
      <c r="B2066" s="251" t="s">
        <v>12365</v>
      </c>
      <c r="C2066" s="251" t="s">
        <v>10031</v>
      </c>
      <c r="D2066" s="251" t="s">
        <v>12345</v>
      </c>
      <c r="E2066" s="251" t="s">
        <v>11632</v>
      </c>
      <c r="F2066" s="251" t="s">
        <v>10002</v>
      </c>
      <c r="G2066" s="251" t="s">
        <v>10075</v>
      </c>
      <c r="H2066" s="251" t="s">
        <v>770</v>
      </c>
      <c r="I2066" s="257" t="str">
        <f t="shared" si="129"/>
        <v>-00004</v>
      </c>
      <c r="J2066" s="251">
        <v>4</v>
      </c>
      <c r="K2066" s="251">
        <v>4</v>
      </c>
      <c r="M2066" s="251" t="s">
        <v>9958</v>
      </c>
      <c r="N2066" s="251" t="s">
        <v>10984</v>
      </c>
      <c r="O2066" s="251">
        <v>4</v>
      </c>
      <c r="Q2066" s="251" t="s">
        <v>12365</v>
      </c>
      <c r="R2066" s="251" t="s">
        <v>10028</v>
      </c>
      <c r="S2066" s="251" t="s">
        <v>3758</v>
      </c>
      <c r="T2066" s="251" t="str">
        <f t="shared" si="130"/>
        <v>I040457781590VT020</v>
      </c>
      <c r="W2066" s="251" t="str">
        <f t="shared" si="131"/>
        <v>I040457781590-VT020</v>
      </c>
    </row>
    <row r="2067" spans="1:23" x14ac:dyDescent="0.3">
      <c r="A2067" s="256" t="str">
        <f t="shared" si="128"/>
        <v>I0404577-9098115029-00001</v>
      </c>
      <c r="B2067" s="251" t="s">
        <v>12366</v>
      </c>
      <c r="C2067" s="251" t="s">
        <v>10031</v>
      </c>
      <c r="D2067" s="251" t="s">
        <v>12345</v>
      </c>
      <c r="E2067" s="251" t="s">
        <v>11632</v>
      </c>
      <c r="F2067" s="251" t="s">
        <v>10005</v>
      </c>
      <c r="G2067" s="251" t="s">
        <v>10264</v>
      </c>
      <c r="H2067" s="251" t="s">
        <v>3393</v>
      </c>
      <c r="I2067" s="257" t="str">
        <f t="shared" si="129"/>
        <v>-00001</v>
      </c>
      <c r="J2067" s="251">
        <v>1</v>
      </c>
      <c r="K2067" s="251">
        <v>1</v>
      </c>
      <c r="M2067" s="251" t="s">
        <v>10007</v>
      </c>
      <c r="N2067" s="251" t="s">
        <v>10984</v>
      </c>
      <c r="O2067" s="251">
        <v>1</v>
      </c>
      <c r="Q2067" s="251" t="s">
        <v>12366</v>
      </c>
      <c r="R2067" s="251" t="s">
        <v>10028</v>
      </c>
      <c r="S2067" s="251">
        <v>9098115029</v>
      </c>
      <c r="T2067" s="251" t="str">
        <f t="shared" si="130"/>
        <v>I04045779098115029</v>
      </c>
      <c r="W2067" s="251" t="str">
        <f t="shared" si="131"/>
        <v>I040457790981-15029</v>
      </c>
    </row>
    <row r="2068" spans="1:23" x14ac:dyDescent="0.3">
      <c r="A2068" s="256" t="str">
        <f t="shared" si="128"/>
        <v>I0606327-81110BZ620-00006</v>
      </c>
      <c r="B2068" s="251" t="s">
        <v>12367</v>
      </c>
      <c r="C2068" s="251" t="s">
        <v>10077</v>
      </c>
      <c r="D2068" s="251" t="s">
        <v>12368</v>
      </c>
      <c r="E2068" s="251" t="s">
        <v>11632</v>
      </c>
      <c r="F2068" s="251" t="s">
        <v>9957</v>
      </c>
      <c r="G2068" s="251" t="s">
        <v>1193</v>
      </c>
      <c r="H2068" s="251" t="s">
        <v>3422</v>
      </c>
      <c r="I2068" s="257" t="str">
        <f t="shared" si="129"/>
        <v>-00006</v>
      </c>
      <c r="J2068" s="251">
        <v>6</v>
      </c>
      <c r="K2068" s="251">
        <v>6</v>
      </c>
      <c r="M2068" s="251" t="s">
        <v>9958</v>
      </c>
      <c r="N2068" s="251" t="s">
        <v>10470</v>
      </c>
      <c r="O2068" s="251">
        <v>6</v>
      </c>
      <c r="Q2068" s="251" t="s">
        <v>12367</v>
      </c>
      <c r="R2068" s="251" t="s">
        <v>9960</v>
      </c>
      <c r="S2068" s="251" t="s">
        <v>1192</v>
      </c>
      <c r="T2068" s="251" t="str">
        <f t="shared" si="130"/>
        <v>I060632781110BZ620</v>
      </c>
      <c r="W2068" s="251" t="str">
        <f t="shared" si="131"/>
        <v>I060632781110-BZ620</v>
      </c>
    </row>
    <row r="2069" spans="1:23" x14ac:dyDescent="0.3">
      <c r="A2069" s="256" t="str">
        <f t="shared" si="128"/>
        <v>I0606327-81110BZ860-00003</v>
      </c>
      <c r="B2069" s="251" t="s">
        <v>12369</v>
      </c>
      <c r="C2069" s="251" t="s">
        <v>10077</v>
      </c>
      <c r="D2069" s="251" t="s">
        <v>12368</v>
      </c>
      <c r="E2069" s="251" t="s">
        <v>11632</v>
      </c>
      <c r="F2069" s="251" t="s">
        <v>9962</v>
      </c>
      <c r="G2069" s="251" t="s">
        <v>3550</v>
      </c>
      <c r="H2069" s="251" t="s">
        <v>3422</v>
      </c>
      <c r="I2069" s="257" t="str">
        <f t="shared" si="129"/>
        <v>-00003</v>
      </c>
      <c r="J2069" s="251">
        <v>3</v>
      </c>
      <c r="K2069" s="251">
        <v>3</v>
      </c>
      <c r="M2069" s="251" t="s">
        <v>9958</v>
      </c>
      <c r="N2069" s="251" t="s">
        <v>10470</v>
      </c>
      <c r="O2069" s="251">
        <v>3</v>
      </c>
      <c r="Q2069" s="251" t="s">
        <v>12369</v>
      </c>
      <c r="R2069" s="251" t="s">
        <v>9960</v>
      </c>
      <c r="S2069" s="251" t="s">
        <v>3549</v>
      </c>
      <c r="T2069" s="251" t="str">
        <f t="shared" si="130"/>
        <v>I060632781110BZ860</v>
      </c>
      <c r="W2069" s="251" t="str">
        <f t="shared" si="131"/>
        <v>I060632781110-BZ860</v>
      </c>
    </row>
    <row r="2070" spans="1:23" x14ac:dyDescent="0.3">
      <c r="A2070" s="256" t="str">
        <f t="shared" si="128"/>
        <v>I0606327-81130BZ200-00002</v>
      </c>
      <c r="B2070" s="251" t="s">
        <v>12370</v>
      </c>
      <c r="C2070" s="251" t="s">
        <v>10077</v>
      </c>
      <c r="D2070" s="251" t="s">
        <v>12368</v>
      </c>
      <c r="E2070" s="251" t="s">
        <v>11632</v>
      </c>
      <c r="F2070" s="251" t="s">
        <v>9964</v>
      </c>
      <c r="G2070" s="251" t="s">
        <v>1087</v>
      </c>
      <c r="H2070" s="251" t="s">
        <v>10791</v>
      </c>
      <c r="I2070" s="257" t="str">
        <f t="shared" si="129"/>
        <v>-00002</v>
      </c>
      <c r="J2070" s="251">
        <v>2</v>
      </c>
      <c r="K2070" s="251">
        <v>2</v>
      </c>
      <c r="M2070" s="251" t="s">
        <v>9958</v>
      </c>
      <c r="N2070" s="251" t="s">
        <v>10470</v>
      </c>
      <c r="O2070" s="251">
        <v>2</v>
      </c>
      <c r="Q2070" s="251" t="s">
        <v>12370</v>
      </c>
      <c r="R2070" s="251" t="s">
        <v>9960</v>
      </c>
      <c r="S2070" s="251" t="s">
        <v>1086</v>
      </c>
      <c r="T2070" s="251" t="str">
        <f t="shared" si="130"/>
        <v>I060632781130BZ200</v>
      </c>
      <c r="W2070" s="251" t="str">
        <f t="shared" si="131"/>
        <v>I060632781130-BZ200</v>
      </c>
    </row>
    <row r="2071" spans="1:23" x14ac:dyDescent="0.3">
      <c r="A2071" s="256" t="str">
        <f t="shared" si="128"/>
        <v>I0606327-81130BZ620-00004</v>
      </c>
      <c r="B2071" s="251" t="s">
        <v>12371</v>
      </c>
      <c r="C2071" s="251" t="s">
        <v>10077</v>
      </c>
      <c r="D2071" s="251" t="s">
        <v>12368</v>
      </c>
      <c r="E2071" s="251" t="s">
        <v>11632</v>
      </c>
      <c r="F2071" s="251" t="s">
        <v>9966</v>
      </c>
      <c r="G2071" s="251" t="s">
        <v>1198</v>
      </c>
      <c r="H2071" s="251" t="s">
        <v>5101</v>
      </c>
      <c r="I2071" s="257" t="str">
        <f t="shared" si="129"/>
        <v>-00004</v>
      </c>
      <c r="J2071" s="251">
        <v>4</v>
      </c>
      <c r="K2071" s="251">
        <v>4</v>
      </c>
      <c r="M2071" s="251" t="s">
        <v>9958</v>
      </c>
      <c r="N2071" s="251" t="s">
        <v>10470</v>
      </c>
      <c r="O2071" s="251">
        <v>4</v>
      </c>
      <c r="Q2071" s="251" t="s">
        <v>12371</v>
      </c>
      <c r="R2071" s="251" t="s">
        <v>9960</v>
      </c>
      <c r="S2071" s="251" t="s">
        <v>1197</v>
      </c>
      <c r="T2071" s="251" t="str">
        <f t="shared" si="130"/>
        <v>I060632781130BZ620</v>
      </c>
      <c r="W2071" s="251" t="str">
        <f t="shared" si="131"/>
        <v>I060632781130-BZ620</v>
      </c>
    </row>
    <row r="2072" spans="1:23" x14ac:dyDescent="0.3">
      <c r="A2072" s="256" t="str">
        <f t="shared" si="128"/>
        <v>I0606327-81150BZ620-00006</v>
      </c>
      <c r="B2072" s="251" t="s">
        <v>12372</v>
      </c>
      <c r="C2072" s="251" t="s">
        <v>10077</v>
      </c>
      <c r="D2072" s="251" t="s">
        <v>12368</v>
      </c>
      <c r="E2072" s="251" t="s">
        <v>11632</v>
      </c>
      <c r="F2072" s="251" t="s">
        <v>9968</v>
      </c>
      <c r="G2072" s="251" t="s">
        <v>1203</v>
      </c>
      <c r="H2072" s="251" t="s">
        <v>3429</v>
      </c>
      <c r="I2072" s="257" t="str">
        <f t="shared" si="129"/>
        <v>-00006</v>
      </c>
      <c r="J2072" s="251">
        <v>6</v>
      </c>
      <c r="K2072" s="251">
        <v>6</v>
      </c>
      <c r="M2072" s="251" t="s">
        <v>9958</v>
      </c>
      <c r="N2072" s="251" t="s">
        <v>10470</v>
      </c>
      <c r="O2072" s="251">
        <v>6</v>
      </c>
      <c r="Q2072" s="251" t="s">
        <v>12372</v>
      </c>
      <c r="R2072" s="251" t="s">
        <v>9960</v>
      </c>
      <c r="S2072" s="251" t="s">
        <v>1202</v>
      </c>
      <c r="T2072" s="251" t="str">
        <f t="shared" si="130"/>
        <v>I060632781150BZ620</v>
      </c>
      <c r="W2072" s="251" t="str">
        <f t="shared" si="131"/>
        <v>I060632781150-BZ620</v>
      </c>
    </row>
    <row r="2073" spans="1:23" x14ac:dyDescent="0.3">
      <c r="A2073" s="256" t="str">
        <f t="shared" si="128"/>
        <v>I0606327-81170BZ200-00001</v>
      </c>
      <c r="B2073" s="251" t="s">
        <v>12373</v>
      </c>
      <c r="C2073" s="251" t="s">
        <v>10077</v>
      </c>
      <c r="D2073" s="251" t="s">
        <v>12368</v>
      </c>
      <c r="E2073" s="251" t="s">
        <v>11632</v>
      </c>
      <c r="F2073" s="251" t="s">
        <v>9970</v>
      </c>
      <c r="G2073" s="251" t="s">
        <v>1095</v>
      </c>
      <c r="H2073" s="251" t="s">
        <v>10082</v>
      </c>
      <c r="I2073" s="257" t="str">
        <f t="shared" si="129"/>
        <v>-00001</v>
      </c>
      <c r="J2073" s="251">
        <v>1</v>
      </c>
      <c r="K2073" s="251">
        <v>1</v>
      </c>
      <c r="M2073" s="251" t="s">
        <v>9958</v>
      </c>
      <c r="N2073" s="251" t="s">
        <v>10470</v>
      </c>
      <c r="O2073" s="251">
        <v>1</v>
      </c>
      <c r="Q2073" s="251" t="s">
        <v>12373</v>
      </c>
      <c r="R2073" s="251" t="s">
        <v>9960</v>
      </c>
      <c r="S2073" s="251" t="s">
        <v>1094</v>
      </c>
      <c r="T2073" s="251" t="str">
        <f t="shared" si="130"/>
        <v>I060632781170BZ200</v>
      </c>
      <c r="W2073" s="251" t="str">
        <f t="shared" si="131"/>
        <v>I060632781170-BZ200</v>
      </c>
    </row>
    <row r="2074" spans="1:23" x14ac:dyDescent="0.3">
      <c r="A2074" s="256" t="str">
        <f t="shared" si="128"/>
        <v>I0606327-81550BZ220-00002</v>
      </c>
      <c r="B2074" s="251" t="s">
        <v>12374</v>
      </c>
      <c r="C2074" s="251" t="s">
        <v>10077</v>
      </c>
      <c r="D2074" s="251" t="s">
        <v>12368</v>
      </c>
      <c r="E2074" s="251" t="s">
        <v>11632</v>
      </c>
      <c r="F2074" s="251" t="s">
        <v>9972</v>
      </c>
      <c r="G2074" s="251" t="s">
        <v>1364</v>
      </c>
      <c r="H2074" s="251" t="s">
        <v>5202</v>
      </c>
      <c r="I2074" s="257" t="str">
        <f t="shared" si="129"/>
        <v>-00002</v>
      </c>
      <c r="J2074" s="251">
        <v>2</v>
      </c>
      <c r="K2074" s="251">
        <v>2</v>
      </c>
      <c r="M2074" s="251" t="s">
        <v>9958</v>
      </c>
      <c r="N2074" s="251" t="s">
        <v>10470</v>
      </c>
      <c r="O2074" s="251">
        <v>2</v>
      </c>
      <c r="Q2074" s="251" t="s">
        <v>12374</v>
      </c>
      <c r="R2074" s="251" t="s">
        <v>9960</v>
      </c>
      <c r="S2074" s="251" t="s">
        <v>1363</v>
      </c>
      <c r="T2074" s="251" t="str">
        <f t="shared" si="130"/>
        <v>I060632781550BZ220</v>
      </c>
      <c r="W2074" s="251" t="str">
        <f t="shared" si="131"/>
        <v>I060632781550-BZ220</v>
      </c>
    </row>
    <row r="2075" spans="1:23" x14ac:dyDescent="0.3">
      <c r="A2075" s="256" t="str">
        <f t="shared" si="128"/>
        <v>I0606327-81550BZ490-00005</v>
      </c>
      <c r="B2075" s="251" t="s">
        <v>12375</v>
      </c>
      <c r="C2075" s="251" t="s">
        <v>10077</v>
      </c>
      <c r="D2075" s="251" t="s">
        <v>12368</v>
      </c>
      <c r="E2075" s="251" t="s">
        <v>11632</v>
      </c>
      <c r="F2075" s="251" t="s">
        <v>9974</v>
      </c>
      <c r="G2075" s="251" t="s">
        <v>1409</v>
      </c>
      <c r="H2075" s="251" t="s">
        <v>5202</v>
      </c>
      <c r="I2075" s="257" t="str">
        <f t="shared" si="129"/>
        <v>-00005</v>
      </c>
      <c r="J2075" s="251">
        <v>5</v>
      </c>
      <c r="K2075" s="251">
        <v>5</v>
      </c>
      <c r="M2075" s="251" t="s">
        <v>9958</v>
      </c>
      <c r="N2075" s="251" t="s">
        <v>10470</v>
      </c>
      <c r="O2075" s="251">
        <v>5</v>
      </c>
      <c r="Q2075" s="251" t="s">
        <v>12375</v>
      </c>
      <c r="R2075" s="251" t="s">
        <v>9960</v>
      </c>
      <c r="S2075" s="251" t="s">
        <v>1408</v>
      </c>
      <c r="T2075" s="251" t="str">
        <f t="shared" si="130"/>
        <v>I060632781550BZ490</v>
      </c>
      <c r="W2075" s="251" t="str">
        <f t="shared" si="131"/>
        <v>I060632781550-BZ490</v>
      </c>
    </row>
    <row r="2076" spans="1:23" x14ac:dyDescent="0.3">
      <c r="A2076" s="256" t="str">
        <f t="shared" si="128"/>
        <v>I0606327-81551BZ150-00005</v>
      </c>
      <c r="B2076" s="251" t="s">
        <v>12376</v>
      </c>
      <c r="C2076" s="251" t="s">
        <v>10077</v>
      </c>
      <c r="D2076" s="251" t="s">
        <v>12368</v>
      </c>
      <c r="E2076" s="251" t="s">
        <v>11632</v>
      </c>
      <c r="F2076" s="251" t="s">
        <v>9976</v>
      </c>
      <c r="G2076" s="251" t="s">
        <v>1351</v>
      </c>
      <c r="H2076" s="251" t="s">
        <v>3436</v>
      </c>
      <c r="I2076" s="257" t="str">
        <f t="shared" si="129"/>
        <v>-00005</v>
      </c>
      <c r="J2076" s="251">
        <v>5</v>
      </c>
      <c r="K2076" s="251">
        <v>5</v>
      </c>
      <c r="M2076" s="251" t="s">
        <v>9958</v>
      </c>
      <c r="N2076" s="251" t="s">
        <v>10470</v>
      </c>
      <c r="O2076" s="251">
        <v>5</v>
      </c>
      <c r="Q2076" s="251" t="s">
        <v>12376</v>
      </c>
      <c r="R2076" s="251" t="s">
        <v>9960</v>
      </c>
      <c r="S2076" s="251" t="s">
        <v>1350</v>
      </c>
      <c r="T2076" s="251" t="str">
        <f t="shared" si="130"/>
        <v>I060632781551BZ150</v>
      </c>
      <c r="W2076" s="251" t="str">
        <f t="shared" si="131"/>
        <v>I060632781551-BZ150</v>
      </c>
    </row>
    <row r="2077" spans="1:23" x14ac:dyDescent="0.3">
      <c r="A2077" s="256" t="str">
        <f t="shared" si="128"/>
        <v>I0606327-81551BZ240-00005</v>
      </c>
      <c r="B2077" s="251" t="s">
        <v>12377</v>
      </c>
      <c r="C2077" s="251" t="s">
        <v>10077</v>
      </c>
      <c r="D2077" s="251" t="s">
        <v>12368</v>
      </c>
      <c r="E2077" s="251" t="s">
        <v>11632</v>
      </c>
      <c r="F2077" s="251" t="s">
        <v>9978</v>
      </c>
      <c r="G2077" s="251" t="s">
        <v>1373</v>
      </c>
      <c r="H2077" s="251" t="s">
        <v>3436</v>
      </c>
      <c r="I2077" s="257" t="str">
        <f t="shared" si="129"/>
        <v>-00005</v>
      </c>
      <c r="J2077" s="251">
        <v>5</v>
      </c>
      <c r="K2077" s="251">
        <v>5</v>
      </c>
      <c r="M2077" s="251" t="s">
        <v>9958</v>
      </c>
      <c r="N2077" s="251" t="s">
        <v>10470</v>
      </c>
      <c r="O2077" s="251">
        <v>5</v>
      </c>
      <c r="Q2077" s="251" t="s">
        <v>12377</v>
      </c>
      <c r="R2077" s="251" t="s">
        <v>9960</v>
      </c>
      <c r="S2077" s="251" t="s">
        <v>1372</v>
      </c>
      <c r="T2077" s="251" t="str">
        <f t="shared" si="130"/>
        <v>I060632781551BZ240</v>
      </c>
      <c r="W2077" s="251" t="str">
        <f t="shared" si="131"/>
        <v>I060632781551-BZ240</v>
      </c>
    </row>
    <row r="2078" spans="1:23" x14ac:dyDescent="0.3">
      <c r="A2078" s="256" t="str">
        <f t="shared" si="128"/>
        <v>I0606327-81551BZ320-00001</v>
      </c>
      <c r="B2078" s="251" t="s">
        <v>12378</v>
      </c>
      <c r="C2078" s="251" t="s">
        <v>10077</v>
      </c>
      <c r="D2078" s="251" t="s">
        <v>12368</v>
      </c>
      <c r="E2078" s="251" t="s">
        <v>11632</v>
      </c>
      <c r="F2078" s="251" t="s">
        <v>9980</v>
      </c>
      <c r="G2078" s="251" t="s">
        <v>1418</v>
      </c>
      <c r="H2078" s="251" t="s">
        <v>3436</v>
      </c>
      <c r="I2078" s="257" t="str">
        <f t="shared" si="129"/>
        <v>-00001</v>
      </c>
      <c r="J2078" s="251">
        <v>1</v>
      </c>
      <c r="K2078" s="251">
        <v>1</v>
      </c>
      <c r="M2078" s="251" t="s">
        <v>9958</v>
      </c>
      <c r="N2078" s="251" t="s">
        <v>10470</v>
      </c>
      <c r="O2078" s="251">
        <v>1</v>
      </c>
      <c r="Q2078" s="251" t="s">
        <v>12378</v>
      </c>
      <c r="R2078" s="251" t="s">
        <v>9960</v>
      </c>
      <c r="S2078" s="251" t="s">
        <v>1417</v>
      </c>
      <c r="T2078" s="251" t="str">
        <f t="shared" si="130"/>
        <v>I060632781551BZ320</v>
      </c>
      <c r="W2078" s="251" t="str">
        <f t="shared" si="131"/>
        <v>I060632781551-BZ320</v>
      </c>
    </row>
    <row r="2079" spans="1:23" x14ac:dyDescent="0.3">
      <c r="A2079" s="256" t="str">
        <f t="shared" si="128"/>
        <v>I0606327-81560BZ220-00002</v>
      </c>
      <c r="B2079" s="251" t="s">
        <v>12379</v>
      </c>
      <c r="C2079" s="251" t="s">
        <v>10077</v>
      </c>
      <c r="D2079" s="251" t="s">
        <v>12368</v>
      </c>
      <c r="E2079" s="251" t="s">
        <v>11632</v>
      </c>
      <c r="F2079" s="251" t="s">
        <v>9982</v>
      </c>
      <c r="G2079" s="251" t="s">
        <v>1378</v>
      </c>
      <c r="H2079" s="251" t="s">
        <v>5204</v>
      </c>
      <c r="I2079" s="257" t="str">
        <f t="shared" si="129"/>
        <v>-00002</v>
      </c>
      <c r="J2079" s="251">
        <v>2</v>
      </c>
      <c r="K2079" s="251">
        <v>2</v>
      </c>
      <c r="M2079" s="251" t="s">
        <v>9958</v>
      </c>
      <c r="N2079" s="251" t="s">
        <v>10470</v>
      </c>
      <c r="O2079" s="251">
        <v>2</v>
      </c>
      <c r="Q2079" s="251" t="s">
        <v>12379</v>
      </c>
      <c r="R2079" s="251" t="s">
        <v>9960</v>
      </c>
      <c r="S2079" s="251" t="s">
        <v>1377</v>
      </c>
      <c r="T2079" s="251" t="str">
        <f t="shared" si="130"/>
        <v>I060632781560BZ220</v>
      </c>
      <c r="W2079" s="251" t="str">
        <f t="shared" si="131"/>
        <v>I060632781560-BZ220</v>
      </c>
    </row>
    <row r="2080" spans="1:23" x14ac:dyDescent="0.3">
      <c r="A2080" s="256" t="str">
        <f t="shared" si="128"/>
        <v>I0606327-81560BZ480-00001</v>
      </c>
      <c r="B2080" s="251" t="s">
        <v>12380</v>
      </c>
      <c r="C2080" s="251" t="s">
        <v>10077</v>
      </c>
      <c r="D2080" s="251" t="s">
        <v>12368</v>
      </c>
      <c r="E2080" s="251" t="s">
        <v>11632</v>
      </c>
      <c r="F2080" s="251" t="s">
        <v>9984</v>
      </c>
      <c r="G2080" s="251" t="s">
        <v>1440</v>
      </c>
      <c r="H2080" s="251" t="s">
        <v>5204</v>
      </c>
      <c r="I2080" s="257" t="str">
        <f t="shared" si="129"/>
        <v>-00001</v>
      </c>
      <c r="J2080" s="251">
        <v>1</v>
      </c>
      <c r="K2080" s="251">
        <v>1</v>
      </c>
      <c r="M2080" s="251" t="s">
        <v>9993</v>
      </c>
      <c r="N2080" s="251" t="s">
        <v>10470</v>
      </c>
      <c r="O2080" s="251">
        <v>1</v>
      </c>
      <c r="Q2080" s="251" t="s">
        <v>12380</v>
      </c>
      <c r="R2080" s="251" t="s">
        <v>9960</v>
      </c>
      <c r="S2080" s="251" t="s">
        <v>1439</v>
      </c>
      <c r="T2080" s="251" t="str">
        <f t="shared" si="130"/>
        <v>I060632781560BZ480</v>
      </c>
      <c r="W2080" s="251" t="str">
        <f t="shared" si="131"/>
        <v>I060632781560-BZ480</v>
      </c>
    </row>
    <row r="2081" spans="1:23" x14ac:dyDescent="0.3">
      <c r="A2081" s="256" t="str">
        <f t="shared" si="128"/>
        <v>I0606327-81560BZ490-00004</v>
      </c>
      <c r="B2081" s="251" t="s">
        <v>12381</v>
      </c>
      <c r="C2081" s="251" t="s">
        <v>10077</v>
      </c>
      <c r="D2081" s="251" t="s">
        <v>12368</v>
      </c>
      <c r="E2081" s="251" t="s">
        <v>11632</v>
      </c>
      <c r="F2081" s="251" t="s">
        <v>9986</v>
      </c>
      <c r="G2081" s="251" t="s">
        <v>1423</v>
      </c>
      <c r="H2081" s="251" t="s">
        <v>5204</v>
      </c>
      <c r="I2081" s="257" t="str">
        <f t="shared" si="129"/>
        <v>-00004</v>
      </c>
      <c r="J2081" s="251">
        <v>4</v>
      </c>
      <c r="K2081" s="251">
        <v>4</v>
      </c>
      <c r="M2081" s="251" t="s">
        <v>9958</v>
      </c>
      <c r="N2081" s="251" t="s">
        <v>10470</v>
      </c>
      <c r="O2081" s="251">
        <v>4</v>
      </c>
      <c r="Q2081" s="251" t="s">
        <v>12381</v>
      </c>
      <c r="R2081" s="251" t="s">
        <v>9960</v>
      </c>
      <c r="S2081" s="251" t="s">
        <v>1422</v>
      </c>
      <c r="T2081" s="251" t="str">
        <f t="shared" si="130"/>
        <v>I060632781560BZ490</v>
      </c>
      <c r="W2081" s="251" t="str">
        <f t="shared" si="131"/>
        <v>I060632781560-BZ490</v>
      </c>
    </row>
    <row r="2082" spans="1:23" x14ac:dyDescent="0.3">
      <c r="A2082" s="256" t="str">
        <f t="shared" si="128"/>
        <v>I0606327-81561BZ150-00004</v>
      </c>
      <c r="B2082" s="251" t="s">
        <v>12382</v>
      </c>
      <c r="C2082" s="251" t="s">
        <v>10077</v>
      </c>
      <c r="D2082" s="251" t="s">
        <v>12368</v>
      </c>
      <c r="E2082" s="251" t="s">
        <v>11632</v>
      </c>
      <c r="F2082" s="251" t="s">
        <v>9988</v>
      </c>
      <c r="G2082" s="251" t="s">
        <v>1359</v>
      </c>
      <c r="H2082" s="251" t="s">
        <v>3443</v>
      </c>
      <c r="I2082" s="257" t="str">
        <f t="shared" si="129"/>
        <v>-00004</v>
      </c>
      <c r="J2082" s="251">
        <v>4</v>
      </c>
      <c r="K2082" s="251">
        <v>4</v>
      </c>
      <c r="M2082" s="251" t="s">
        <v>9958</v>
      </c>
      <c r="N2082" s="251" t="s">
        <v>10470</v>
      </c>
      <c r="O2082" s="251">
        <v>4</v>
      </c>
      <c r="Q2082" s="251" t="s">
        <v>12382</v>
      </c>
      <c r="R2082" s="251" t="s">
        <v>9960</v>
      </c>
      <c r="S2082" s="251" t="s">
        <v>1358</v>
      </c>
      <c r="T2082" s="251" t="str">
        <f t="shared" si="130"/>
        <v>I060632781561BZ150</v>
      </c>
      <c r="W2082" s="251" t="str">
        <f t="shared" si="131"/>
        <v>I060632781561-BZ150</v>
      </c>
    </row>
    <row r="2083" spans="1:23" x14ac:dyDescent="0.3">
      <c r="A2083" s="256" t="str">
        <f t="shared" si="128"/>
        <v>I0606327-81561BZ240-00001</v>
      </c>
      <c r="B2083" s="251" t="s">
        <v>12383</v>
      </c>
      <c r="C2083" s="251" t="s">
        <v>10077</v>
      </c>
      <c r="D2083" s="251" t="s">
        <v>12368</v>
      </c>
      <c r="E2083" s="251" t="s">
        <v>11632</v>
      </c>
      <c r="F2083" s="251" t="s">
        <v>9990</v>
      </c>
      <c r="G2083" s="251" t="s">
        <v>1387</v>
      </c>
      <c r="H2083" s="251" t="s">
        <v>3443</v>
      </c>
      <c r="I2083" s="257" t="str">
        <f t="shared" si="129"/>
        <v>-00001</v>
      </c>
      <c r="J2083" s="251">
        <v>1</v>
      </c>
      <c r="K2083" s="251">
        <v>1</v>
      </c>
      <c r="M2083" s="251" t="s">
        <v>9958</v>
      </c>
      <c r="N2083" s="251" t="s">
        <v>10470</v>
      </c>
      <c r="O2083" s="251">
        <v>1</v>
      </c>
      <c r="Q2083" s="251" t="s">
        <v>12383</v>
      </c>
      <c r="R2083" s="251" t="s">
        <v>9960</v>
      </c>
      <c r="S2083" s="251" t="s">
        <v>1386</v>
      </c>
      <c r="T2083" s="251" t="str">
        <f t="shared" si="130"/>
        <v>I060632781561BZ240</v>
      </c>
      <c r="W2083" s="251" t="str">
        <f t="shared" si="131"/>
        <v>I060632781561-BZ240</v>
      </c>
    </row>
    <row r="2084" spans="1:23" x14ac:dyDescent="0.3">
      <c r="A2084" s="256" t="str">
        <f t="shared" si="128"/>
        <v>I0606327-81561BZ320-00001</v>
      </c>
      <c r="B2084" s="251" t="s">
        <v>12384</v>
      </c>
      <c r="C2084" s="251" t="s">
        <v>10077</v>
      </c>
      <c r="D2084" s="251" t="s">
        <v>12368</v>
      </c>
      <c r="E2084" s="251" t="s">
        <v>11632</v>
      </c>
      <c r="F2084" s="251" t="s">
        <v>9992</v>
      </c>
      <c r="G2084" s="251" t="s">
        <v>1428</v>
      </c>
      <c r="H2084" s="251" t="s">
        <v>3443</v>
      </c>
      <c r="I2084" s="257" t="str">
        <f t="shared" si="129"/>
        <v>-00001</v>
      </c>
      <c r="J2084" s="251">
        <v>1</v>
      </c>
      <c r="K2084" s="251">
        <v>1</v>
      </c>
      <c r="M2084" s="251" t="s">
        <v>9958</v>
      </c>
      <c r="N2084" s="251" t="s">
        <v>10470</v>
      </c>
      <c r="O2084" s="251">
        <v>1</v>
      </c>
      <c r="Q2084" s="251" t="s">
        <v>12384</v>
      </c>
      <c r="R2084" s="251" t="s">
        <v>9960</v>
      </c>
      <c r="S2084" s="251" t="s">
        <v>1427</v>
      </c>
      <c r="T2084" s="251" t="str">
        <f t="shared" si="130"/>
        <v>I060632781561BZ320</v>
      </c>
      <c r="W2084" s="251" t="str">
        <f t="shared" si="131"/>
        <v>I060632781561-BZ320</v>
      </c>
    </row>
    <row r="2085" spans="1:23" x14ac:dyDescent="0.3">
      <c r="A2085" s="256" t="str">
        <f t="shared" si="128"/>
        <v>I0606327-81565BZ050-00001</v>
      </c>
      <c r="B2085" s="251" t="s">
        <v>12385</v>
      </c>
      <c r="C2085" s="251" t="s">
        <v>10077</v>
      </c>
      <c r="D2085" s="251" t="s">
        <v>12368</v>
      </c>
      <c r="E2085" s="251" t="s">
        <v>11632</v>
      </c>
      <c r="F2085" s="251" t="s">
        <v>9995</v>
      </c>
      <c r="G2085" s="251" t="s">
        <v>1383</v>
      </c>
      <c r="H2085" s="251" t="s">
        <v>3447</v>
      </c>
      <c r="I2085" s="257" t="str">
        <f t="shared" si="129"/>
        <v>-00001</v>
      </c>
      <c r="J2085" s="251">
        <v>1</v>
      </c>
      <c r="K2085" s="251">
        <v>1</v>
      </c>
      <c r="M2085" s="251" t="s">
        <v>10007</v>
      </c>
      <c r="N2085" s="251" t="s">
        <v>10470</v>
      </c>
      <c r="O2085" s="251">
        <v>1</v>
      </c>
      <c r="Q2085" s="251" t="s">
        <v>12385</v>
      </c>
      <c r="R2085" s="251" t="s">
        <v>9960</v>
      </c>
      <c r="S2085" s="251" t="s">
        <v>1382</v>
      </c>
      <c r="T2085" s="251" t="str">
        <f t="shared" si="130"/>
        <v>I060632781565BZ050</v>
      </c>
      <c r="W2085" s="251" t="str">
        <f t="shared" si="131"/>
        <v>I060632781565-BZ050</v>
      </c>
    </row>
    <row r="2086" spans="1:23" x14ac:dyDescent="0.3">
      <c r="A2086" s="256" t="str">
        <f t="shared" si="128"/>
        <v>I0606327-81581BZ040-00002</v>
      </c>
      <c r="B2086" s="251" t="s">
        <v>12386</v>
      </c>
      <c r="C2086" s="251" t="s">
        <v>10077</v>
      </c>
      <c r="D2086" s="251" t="s">
        <v>12368</v>
      </c>
      <c r="E2086" s="251" t="s">
        <v>11632</v>
      </c>
      <c r="F2086" s="251" t="s">
        <v>9997</v>
      </c>
      <c r="G2086" s="251" t="s">
        <v>1454</v>
      </c>
      <c r="H2086" s="251" t="s">
        <v>5218</v>
      </c>
      <c r="I2086" s="257" t="str">
        <f t="shared" si="129"/>
        <v>-00002</v>
      </c>
      <c r="J2086" s="251">
        <v>2</v>
      </c>
      <c r="K2086" s="251">
        <v>2</v>
      </c>
      <c r="M2086" s="251" t="s">
        <v>9958</v>
      </c>
      <c r="N2086" s="251" t="s">
        <v>10470</v>
      </c>
      <c r="O2086" s="251">
        <v>2</v>
      </c>
      <c r="Q2086" s="251" t="s">
        <v>12386</v>
      </c>
      <c r="R2086" s="251" t="s">
        <v>9960</v>
      </c>
      <c r="S2086" s="251" t="s">
        <v>1453</v>
      </c>
      <c r="T2086" s="251" t="str">
        <f t="shared" si="130"/>
        <v>I060632781581BZ040</v>
      </c>
      <c r="W2086" s="251" t="str">
        <f t="shared" si="131"/>
        <v>I060632781581-BZ040</v>
      </c>
    </row>
    <row r="2087" spans="1:23" x14ac:dyDescent="0.3">
      <c r="A2087" s="256" t="str">
        <f t="shared" si="128"/>
        <v>I0606327-81590BZ051-00003</v>
      </c>
      <c r="B2087" s="251" t="s">
        <v>12387</v>
      </c>
      <c r="C2087" s="251" t="s">
        <v>10077</v>
      </c>
      <c r="D2087" s="251" t="s">
        <v>12368</v>
      </c>
      <c r="E2087" s="251" t="s">
        <v>11632</v>
      </c>
      <c r="F2087" s="251" t="s">
        <v>10000</v>
      </c>
      <c r="G2087" s="251" t="s">
        <v>5230</v>
      </c>
      <c r="H2087" s="251" t="s">
        <v>770</v>
      </c>
      <c r="I2087" s="257" t="str">
        <f t="shared" si="129"/>
        <v>-00003</v>
      </c>
      <c r="J2087" s="251">
        <v>3</v>
      </c>
      <c r="K2087" s="251">
        <v>3</v>
      </c>
      <c r="M2087" s="251" t="s">
        <v>9958</v>
      </c>
      <c r="N2087" s="251" t="s">
        <v>10470</v>
      </c>
      <c r="O2087" s="251">
        <v>3</v>
      </c>
      <c r="Q2087" s="251" t="s">
        <v>12387</v>
      </c>
      <c r="R2087" s="251" t="s">
        <v>9960</v>
      </c>
      <c r="S2087" s="251" t="s">
        <v>4062</v>
      </c>
      <c r="T2087" s="251" t="str">
        <f t="shared" si="130"/>
        <v>I060632781590BZ051</v>
      </c>
      <c r="W2087" s="251" t="str">
        <f t="shared" si="131"/>
        <v>I060632781590-BZ051</v>
      </c>
    </row>
    <row r="2088" spans="1:23" x14ac:dyDescent="0.3">
      <c r="A2088" s="256" t="str">
        <f t="shared" si="128"/>
        <v>I0606327-9004951143-00001</v>
      </c>
      <c r="B2088" s="251" t="s">
        <v>12388</v>
      </c>
      <c r="C2088" s="251" t="s">
        <v>10077</v>
      </c>
      <c r="D2088" s="251" t="s">
        <v>12368</v>
      </c>
      <c r="E2088" s="251" t="s">
        <v>11632</v>
      </c>
      <c r="F2088" s="251" t="s">
        <v>10002</v>
      </c>
      <c r="G2088" s="251" t="s">
        <v>1567</v>
      </c>
      <c r="H2088" s="251" t="s">
        <v>3393</v>
      </c>
      <c r="I2088" s="257" t="str">
        <f t="shared" si="129"/>
        <v>-00001</v>
      </c>
      <c r="J2088" s="251">
        <v>1</v>
      </c>
      <c r="K2088" s="251">
        <v>1</v>
      </c>
      <c r="M2088" s="251" t="s">
        <v>10007</v>
      </c>
      <c r="N2088" s="251" t="s">
        <v>10470</v>
      </c>
      <c r="O2088" s="251">
        <v>1</v>
      </c>
      <c r="Q2088" s="251" t="s">
        <v>12388</v>
      </c>
      <c r="R2088" s="251" t="s">
        <v>9960</v>
      </c>
      <c r="S2088" s="251">
        <v>9004951143</v>
      </c>
      <c r="T2088" s="251" t="str">
        <f t="shared" si="130"/>
        <v>I06063279004951143</v>
      </c>
      <c r="W2088" s="251" t="str">
        <f t="shared" si="131"/>
        <v>I060632790049-51143</v>
      </c>
    </row>
    <row r="2089" spans="1:23" x14ac:dyDescent="0.3">
      <c r="A2089" s="256" t="str">
        <f t="shared" si="128"/>
        <v>I0606327-9004951161-00004</v>
      </c>
      <c r="B2089" s="251" t="s">
        <v>12389</v>
      </c>
      <c r="C2089" s="251" t="s">
        <v>10077</v>
      </c>
      <c r="D2089" s="251" t="s">
        <v>12368</v>
      </c>
      <c r="E2089" s="251" t="s">
        <v>11632</v>
      </c>
      <c r="F2089" s="251" t="s">
        <v>10005</v>
      </c>
      <c r="G2089" s="251" t="s">
        <v>1559</v>
      </c>
      <c r="H2089" s="251" t="s">
        <v>3393</v>
      </c>
      <c r="I2089" s="257" t="str">
        <f t="shared" si="129"/>
        <v>-00004</v>
      </c>
      <c r="J2089" s="251">
        <v>4</v>
      </c>
      <c r="K2089" s="251">
        <v>4</v>
      </c>
      <c r="M2089" s="251" t="s">
        <v>10007</v>
      </c>
      <c r="N2089" s="251" t="s">
        <v>10470</v>
      </c>
      <c r="O2089" s="251">
        <v>4</v>
      </c>
      <c r="Q2089" s="251" t="s">
        <v>12389</v>
      </c>
      <c r="R2089" s="251" t="s">
        <v>9960</v>
      </c>
      <c r="S2089" s="251">
        <v>9004951161</v>
      </c>
      <c r="T2089" s="251" t="str">
        <f t="shared" si="130"/>
        <v>I06063279004951161</v>
      </c>
      <c r="W2089" s="251" t="str">
        <f t="shared" si="131"/>
        <v>I060632790049-51161</v>
      </c>
    </row>
    <row r="2090" spans="1:23" x14ac:dyDescent="0.3">
      <c r="A2090" s="256" t="str">
        <f t="shared" si="128"/>
        <v>I0606327-9004A81005-00002</v>
      </c>
      <c r="B2090" s="251" t="s">
        <v>12390</v>
      </c>
      <c r="C2090" s="251" t="s">
        <v>10077</v>
      </c>
      <c r="D2090" s="251" t="s">
        <v>12368</v>
      </c>
      <c r="E2090" s="251" t="s">
        <v>11632</v>
      </c>
      <c r="F2090" s="251" t="s">
        <v>10009</v>
      </c>
      <c r="G2090" s="251" t="s">
        <v>1566</v>
      </c>
      <c r="H2090" s="251" t="s">
        <v>3393</v>
      </c>
      <c r="I2090" s="257" t="str">
        <f t="shared" si="129"/>
        <v>-00002</v>
      </c>
      <c r="J2090" s="251">
        <v>2</v>
      </c>
      <c r="K2090" s="251">
        <v>2</v>
      </c>
      <c r="M2090" s="251" t="s">
        <v>10007</v>
      </c>
      <c r="N2090" s="251" t="s">
        <v>10470</v>
      </c>
      <c r="O2090" s="251">
        <v>2</v>
      </c>
      <c r="Q2090" s="251" t="s">
        <v>12390</v>
      </c>
      <c r="R2090" s="251" t="s">
        <v>9960</v>
      </c>
      <c r="S2090" s="251" t="s">
        <v>1565</v>
      </c>
      <c r="T2090" s="251" t="str">
        <f t="shared" si="130"/>
        <v>I06063279004A81005</v>
      </c>
      <c r="W2090" s="251" t="str">
        <f t="shared" si="131"/>
        <v>I06063279004A-81005</v>
      </c>
    </row>
    <row r="2091" spans="1:23" x14ac:dyDescent="0.3">
      <c r="A2091" s="256" t="str">
        <f t="shared" si="128"/>
        <v>I0606327-9004A81006-00005</v>
      </c>
      <c r="B2091" s="251" t="s">
        <v>12391</v>
      </c>
      <c r="C2091" s="251" t="s">
        <v>10077</v>
      </c>
      <c r="D2091" s="251" t="s">
        <v>12368</v>
      </c>
      <c r="E2091" s="251" t="s">
        <v>11632</v>
      </c>
      <c r="F2091" s="251" t="s">
        <v>10012</v>
      </c>
      <c r="G2091" s="251" t="s">
        <v>1574</v>
      </c>
      <c r="H2091" s="251" t="s">
        <v>3393</v>
      </c>
      <c r="I2091" s="257" t="str">
        <f t="shared" si="129"/>
        <v>-00005</v>
      </c>
      <c r="J2091" s="251">
        <v>5</v>
      </c>
      <c r="K2091" s="251">
        <v>5</v>
      </c>
      <c r="M2091" s="251" t="s">
        <v>10007</v>
      </c>
      <c r="N2091" s="251" t="s">
        <v>10470</v>
      </c>
      <c r="O2091" s="251">
        <v>5</v>
      </c>
      <c r="Q2091" s="251" t="s">
        <v>12391</v>
      </c>
      <c r="R2091" s="251" t="s">
        <v>9960</v>
      </c>
      <c r="S2091" s="251" t="s">
        <v>1573</v>
      </c>
      <c r="T2091" s="251" t="str">
        <f t="shared" si="130"/>
        <v>I06063279004A81006</v>
      </c>
      <c r="W2091" s="251" t="str">
        <f t="shared" si="131"/>
        <v>I06063279004A-81006</v>
      </c>
    </row>
    <row r="2092" spans="1:23" x14ac:dyDescent="0.3">
      <c r="A2092" s="256" t="str">
        <f t="shared" si="128"/>
        <v>I0606327-9004A81007-00007</v>
      </c>
      <c r="B2092" s="251" t="s">
        <v>12392</v>
      </c>
      <c r="C2092" s="251" t="s">
        <v>10077</v>
      </c>
      <c r="D2092" s="251" t="s">
        <v>12368</v>
      </c>
      <c r="E2092" s="251" t="s">
        <v>11632</v>
      </c>
      <c r="F2092" s="251" t="s">
        <v>10188</v>
      </c>
      <c r="G2092" s="251" t="s">
        <v>1576</v>
      </c>
      <c r="H2092" s="251" t="s">
        <v>3393</v>
      </c>
      <c r="I2092" s="257" t="str">
        <f t="shared" si="129"/>
        <v>-00007</v>
      </c>
      <c r="J2092" s="251">
        <v>7</v>
      </c>
      <c r="K2092" s="251">
        <v>7</v>
      </c>
      <c r="M2092" s="251" t="s">
        <v>10003</v>
      </c>
      <c r="N2092" s="251" t="s">
        <v>10470</v>
      </c>
      <c r="O2092" s="251">
        <v>7</v>
      </c>
      <c r="Q2092" s="251" t="s">
        <v>12392</v>
      </c>
      <c r="R2092" s="251" t="s">
        <v>9960</v>
      </c>
      <c r="S2092" s="251" t="s">
        <v>1575</v>
      </c>
      <c r="T2092" s="251" t="str">
        <f t="shared" si="130"/>
        <v>I06063279004A81007</v>
      </c>
      <c r="W2092" s="251" t="str">
        <f t="shared" si="131"/>
        <v>I06063279004A-81007</v>
      </c>
    </row>
    <row r="2093" spans="1:23" x14ac:dyDescent="0.3">
      <c r="A2093" s="256" t="str">
        <f t="shared" si="128"/>
        <v>I0606327-9004A81026-00011</v>
      </c>
      <c r="B2093" s="251" t="s">
        <v>12393</v>
      </c>
      <c r="C2093" s="251" t="s">
        <v>10077</v>
      </c>
      <c r="D2093" s="251" t="s">
        <v>12368</v>
      </c>
      <c r="E2093" s="251" t="s">
        <v>11632</v>
      </c>
      <c r="F2093" s="251" t="s">
        <v>10190</v>
      </c>
      <c r="G2093" s="251" t="s">
        <v>1624</v>
      </c>
      <c r="H2093" s="251" t="s">
        <v>3393</v>
      </c>
      <c r="I2093" s="257" t="str">
        <f t="shared" si="129"/>
        <v>-00011</v>
      </c>
      <c r="J2093" s="251">
        <v>11</v>
      </c>
      <c r="K2093" s="251">
        <v>11</v>
      </c>
      <c r="M2093" s="251" t="s">
        <v>10007</v>
      </c>
      <c r="N2093" s="251" t="s">
        <v>10470</v>
      </c>
      <c r="O2093" s="251">
        <v>11</v>
      </c>
      <c r="Q2093" s="251" t="s">
        <v>12393</v>
      </c>
      <c r="R2093" s="251" t="s">
        <v>9960</v>
      </c>
      <c r="S2093" s="251" t="s">
        <v>1623</v>
      </c>
      <c r="T2093" s="251" t="str">
        <f t="shared" si="130"/>
        <v>I06063279004A81026</v>
      </c>
      <c r="W2093" s="251" t="str">
        <f t="shared" si="131"/>
        <v>I06063279004A-81026</v>
      </c>
    </row>
    <row r="2094" spans="1:23" x14ac:dyDescent="0.3">
      <c r="A2094" s="256" t="str">
        <f t="shared" si="128"/>
        <v>I0606327-9004A81027-00004</v>
      </c>
      <c r="B2094" s="251" t="s">
        <v>12394</v>
      </c>
      <c r="C2094" s="251" t="s">
        <v>10077</v>
      </c>
      <c r="D2094" s="251" t="s">
        <v>12368</v>
      </c>
      <c r="E2094" s="251" t="s">
        <v>11632</v>
      </c>
      <c r="F2094" s="251" t="s">
        <v>10192</v>
      </c>
      <c r="G2094" s="251" t="s">
        <v>1617</v>
      </c>
      <c r="H2094" s="251" t="s">
        <v>3393</v>
      </c>
      <c r="I2094" s="257" t="str">
        <f t="shared" si="129"/>
        <v>-00004</v>
      </c>
      <c r="J2094" s="251">
        <v>4</v>
      </c>
      <c r="K2094" s="251">
        <v>4</v>
      </c>
      <c r="M2094" s="251" t="s">
        <v>10007</v>
      </c>
      <c r="N2094" s="251" t="s">
        <v>10470</v>
      </c>
      <c r="O2094" s="251">
        <v>4</v>
      </c>
      <c r="Q2094" s="251" t="s">
        <v>12394</v>
      </c>
      <c r="R2094" s="251" t="s">
        <v>9960</v>
      </c>
      <c r="S2094" s="251" t="s">
        <v>1616</v>
      </c>
      <c r="T2094" s="251" t="str">
        <f t="shared" si="130"/>
        <v>I06063279004A81027</v>
      </c>
      <c r="W2094" s="251" t="str">
        <f t="shared" si="131"/>
        <v>I06063279004A-81027</v>
      </c>
    </row>
    <row r="2095" spans="1:23" x14ac:dyDescent="0.3">
      <c r="A2095" s="256" t="str">
        <f t="shared" si="128"/>
        <v>I0606328-81130BZ600-00001</v>
      </c>
      <c r="B2095" s="251" t="s">
        <v>12395</v>
      </c>
      <c r="C2095" s="251" t="s">
        <v>10077</v>
      </c>
      <c r="D2095" s="251" t="s">
        <v>12396</v>
      </c>
      <c r="E2095" s="251" t="s">
        <v>11632</v>
      </c>
      <c r="F2095" s="251" t="s">
        <v>9957</v>
      </c>
      <c r="G2095" s="251" t="s">
        <v>1167</v>
      </c>
      <c r="H2095" s="251" t="s">
        <v>5101</v>
      </c>
      <c r="I2095" s="257" t="str">
        <f t="shared" si="129"/>
        <v>-00001</v>
      </c>
      <c r="J2095" s="251">
        <v>1</v>
      </c>
      <c r="K2095" s="251">
        <v>1</v>
      </c>
      <c r="M2095" s="251" t="s">
        <v>9958</v>
      </c>
      <c r="N2095" s="251" t="s">
        <v>10623</v>
      </c>
      <c r="O2095" s="251">
        <v>1</v>
      </c>
      <c r="Q2095" s="251" t="s">
        <v>12395</v>
      </c>
      <c r="R2095" s="251" t="s">
        <v>10017</v>
      </c>
      <c r="S2095" s="251" t="s">
        <v>1166</v>
      </c>
      <c r="T2095" s="251" t="str">
        <f t="shared" si="130"/>
        <v>I060632881130BZ600</v>
      </c>
      <c r="W2095" s="251" t="str">
        <f t="shared" si="131"/>
        <v>I060632881130-BZ600</v>
      </c>
    </row>
    <row r="2096" spans="1:23" x14ac:dyDescent="0.3">
      <c r="A2096" s="256" t="str">
        <f t="shared" si="128"/>
        <v>I0606328-81139BZ010-00002</v>
      </c>
      <c r="B2096" s="251" t="s">
        <v>12397</v>
      </c>
      <c r="C2096" s="251" t="s">
        <v>10077</v>
      </c>
      <c r="D2096" s="251" t="s">
        <v>12396</v>
      </c>
      <c r="E2096" s="251" t="s">
        <v>11632</v>
      </c>
      <c r="F2096" s="251" t="s">
        <v>9962</v>
      </c>
      <c r="G2096" s="251" t="s">
        <v>1614</v>
      </c>
      <c r="H2096" s="251" t="s">
        <v>10104</v>
      </c>
      <c r="I2096" s="257" t="str">
        <f t="shared" si="129"/>
        <v>-00002</v>
      </c>
      <c r="J2096" s="251">
        <v>2</v>
      </c>
      <c r="K2096" s="251">
        <v>2</v>
      </c>
      <c r="M2096" s="251" t="s">
        <v>10007</v>
      </c>
      <c r="N2096" s="251" t="s">
        <v>10623</v>
      </c>
      <c r="O2096" s="251">
        <v>2</v>
      </c>
      <c r="Q2096" s="251" t="s">
        <v>12397</v>
      </c>
      <c r="R2096" s="251" t="s">
        <v>10017</v>
      </c>
      <c r="S2096" s="251" t="s">
        <v>1613</v>
      </c>
      <c r="T2096" s="251" t="str">
        <f t="shared" si="130"/>
        <v>I060632881139BZ010</v>
      </c>
      <c r="W2096" s="251" t="str">
        <f t="shared" si="131"/>
        <v>I060632881139-BZ010</v>
      </c>
    </row>
    <row r="2097" spans="1:23" x14ac:dyDescent="0.3">
      <c r="A2097" s="256" t="str">
        <f t="shared" si="128"/>
        <v>I0606328-81580BZ051-00003</v>
      </c>
      <c r="B2097" s="251" t="s">
        <v>12398</v>
      </c>
      <c r="C2097" s="251" t="s">
        <v>10077</v>
      </c>
      <c r="D2097" s="251" t="s">
        <v>12396</v>
      </c>
      <c r="E2097" s="251" t="s">
        <v>11632</v>
      </c>
      <c r="F2097" s="251" t="s">
        <v>9964</v>
      </c>
      <c r="G2097" s="251" t="s">
        <v>5226</v>
      </c>
      <c r="H2097" s="251" t="s">
        <v>758</v>
      </c>
      <c r="I2097" s="257" t="str">
        <f t="shared" si="129"/>
        <v>-00003</v>
      </c>
      <c r="J2097" s="251">
        <v>3</v>
      </c>
      <c r="K2097" s="251">
        <v>3</v>
      </c>
      <c r="M2097" s="251" t="s">
        <v>9958</v>
      </c>
      <c r="N2097" s="251" t="s">
        <v>10623</v>
      </c>
      <c r="O2097" s="251">
        <v>3</v>
      </c>
      <c r="Q2097" s="251" t="s">
        <v>12398</v>
      </c>
      <c r="R2097" s="251" t="s">
        <v>10017</v>
      </c>
      <c r="S2097" s="251" t="s">
        <v>4065</v>
      </c>
      <c r="T2097" s="251" t="str">
        <f t="shared" si="130"/>
        <v>I060632881580BZ051</v>
      </c>
      <c r="W2097" s="251" t="str">
        <f t="shared" si="131"/>
        <v>I060632881580-BZ051</v>
      </c>
    </row>
    <row r="2098" spans="1:23" x14ac:dyDescent="0.3">
      <c r="A2098" s="256" t="str">
        <f t="shared" si="128"/>
        <v>I0606328-87915BZ070-00002</v>
      </c>
      <c r="B2098" s="251" t="s">
        <v>12399</v>
      </c>
      <c r="C2098" s="251" t="s">
        <v>10077</v>
      </c>
      <c r="D2098" s="251" t="s">
        <v>12396</v>
      </c>
      <c r="E2098" s="251" t="s">
        <v>11632</v>
      </c>
      <c r="F2098" s="251" t="s">
        <v>9966</v>
      </c>
      <c r="G2098" s="251" t="s">
        <v>1528</v>
      </c>
      <c r="H2098" s="251" t="s">
        <v>10293</v>
      </c>
      <c r="I2098" s="257" t="str">
        <f t="shared" si="129"/>
        <v>-00002</v>
      </c>
      <c r="J2098" s="251">
        <v>2</v>
      </c>
      <c r="K2098" s="251">
        <v>2</v>
      </c>
      <c r="M2098" s="251" t="s">
        <v>10007</v>
      </c>
      <c r="N2098" s="251" t="s">
        <v>10623</v>
      </c>
      <c r="O2098" s="251">
        <v>2</v>
      </c>
      <c r="Q2098" s="251" t="s">
        <v>12399</v>
      </c>
      <c r="R2098" s="251" t="s">
        <v>10017</v>
      </c>
      <c r="S2098" s="251" t="s">
        <v>1527</v>
      </c>
      <c r="T2098" s="251" t="str">
        <f t="shared" si="130"/>
        <v>I060632887915BZ070</v>
      </c>
      <c r="W2098" s="251" t="str">
        <f t="shared" si="131"/>
        <v>I060632887915-BZ070</v>
      </c>
    </row>
    <row r="2099" spans="1:23" x14ac:dyDescent="0.3">
      <c r="A2099" s="256" t="str">
        <f t="shared" si="128"/>
        <v>I0606328-87917BZ010-00003</v>
      </c>
      <c r="B2099" s="251" t="s">
        <v>12400</v>
      </c>
      <c r="C2099" s="251" t="s">
        <v>10077</v>
      </c>
      <c r="D2099" s="251" t="s">
        <v>12396</v>
      </c>
      <c r="E2099" s="251" t="s">
        <v>11632</v>
      </c>
      <c r="F2099" s="251" t="s">
        <v>9968</v>
      </c>
      <c r="G2099" s="251" t="s">
        <v>1515</v>
      </c>
      <c r="H2099" s="251" t="s">
        <v>10109</v>
      </c>
      <c r="I2099" s="257" t="str">
        <f t="shared" si="129"/>
        <v>-00003</v>
      </c>
      <c r="J2099" s="251">
        <v>3</v>
      </c>
      <c r="K2099" s="251">
        <v>3</v>
      </c>
      <c r="M2099" s="251" t="s">
        <v>10007</v>
      </c>
      <c r="N2099" s="251" t="s">
        <v>10623</v>
      </c>
      <c r="O2099" s="251">
        <v>3</v>
      </c>
      <c r="Q2099" s="251" t="s">
        <v>12400</v>
      </c>
      <c r="R2099" s="251" t="s">
        <v>10017</v>
      </c>
      <c r="S2099" s="251" t="s">
        <v>1514</v>
      </c>
      <c r="T2099" s="251" t="str">
        <f t="shared" si="130"/>
        <v>I060632887917BZ010</v>
      </c>
      <c r="W2099" s="251" t="str">
        <f t="shared" si="131"/>
        <v>I060632887917-BZ010</v>
      </c>
    </row>
    <row r="2100" spans="1:23" x14ac:dyDescent="0.3">
      <c r="A2100" s="256" t="str">
        <f t="shared" si="128"/>
        <v>I0606329-81550BZ310-00001</v>
      </c>
      <c r="B2100" s="251" t="s">
        <v>12401</v>
      </c>
      <c r="C2100" s="251" t="s">
        <v>10077</v>
      </c>
      <c r="D2100" s="251" t="s">
        <v>12402</v>
      </c>
      <c r="E2100" s="251" t="s">
        <v>11632</v>
      </c>
      <c r="F2100" s="251" t="s">
        <v>9957</v>
      </c>
      <c r="G2100" s="251" t="s">
        <v>1392</v>
      </c>
      <c r="H2100" s="251" t="s">
        <v>5202</v>
      </c>
      <c r="I2100" s="257" t="str">
        <f t="shared" si="129"/>
        <v>-00001</v>
      </c>
      <c r="J2100" s="251">
        <v>1</v>
      </c>
      <c r="K2100" s="251">
        <v>1</v>
      </c>
      <c r="M2100" s="251" t="s">
        <v>9958</v>
      </c>
      <c r="N2100" s="251" t="s">
        <v>10984</v>
      </c>
      <c r="O2100" s="251">
        <v>1</v>
      </c>
      <c r="Q2100" s="251" t="s">
        <v>12401</v>
      </c>
      <c r="R2100" s="251" t="s">
        <v>10028</v>
      </c>
      <c r="S2100" s="251" t="s">
        <v>1391</v>
      </c>
      <c r="T2100" s="251" t="str">
        <f t="shared" si="130"/>
        <v>I060632981550BZ310</v>
      </c>
      <c r="W2100" s="251" t="str">
        <f t="shared" si="131"/>
        <v>I060632981550-BZ310</v>
      </c>
    </row>
    <row r="2101" spans="1:23" x14ac:dyDescent="0.3">
      <c r="A2101" s="256" t="str">
        <f t="shared" si="128"/>
        <v>I0606329-81555BZ010-00001</v>
      </c>
      <c r="B2101" s="251" t="s">
        <v>12403</v>
      </c>
      <c r="C2101" s="251" t="s">
        <v>10077</v>
      </c>
      <c r="D2101" s="251" t="s">
        <v>12402</v>
      </c>
      <c r="E2101" s="251" t="s">
        <v>11632</v>
      </c>
      <c r="F2101" s="251" t="s">
        <v>9962</v>
      </c>
      <c r="G2101" s="251" t="s">
        <v>1275</v>
      </c>
      <c r="H2101" s="251" t="s">
        <v>10298</v>
      </c>
      <c r="I2101" s="257" t="str">
        <f t="shared" si="129"/>
        <v>-00001</v>
      </c>
      <c r="J2101" s="251">
        <v>1</v>
      </c>
      <c r="K2101" s="251">
        <v>1</v>
      </c>
      <c r="M2101" s="251" t="s">
        <v>10007</v>
      </c>
      <c r="N2101" s="251" t="s">
        <v>10984</v>
      </c>
      <c r="O2101" s="251">
        <v>1</v>
      </c>
      <c r="Q2101" s="251" t="s">
        <v>12403</v>
      </c>
      <c r="R2101" s="251" t="s">
        <v>10028</v>
      </c>
      <c r="S2101" s="251" t="s">
        <v>1274</v>
      </c>
      <c r="T2101" s="251" t="str">
        <f t="shared" si="130"/>
        <v>I060632981555BZ010</v>
      </c>
      <c r="W2101" s="251" t="str">
        <f t="shared" si="131"/>
        <v>I060632981555-BZ010</v>
      </c>
    </row>
    <row r="2102" spans="1:23" x14ac:dyDescent="0.3">
      <c r="A2102" s="256" t="str">
        <f t="shared" si="128"/>
        <v>I0606329-81555BZ070-00001</v>
      </c>
      <c r="B2102" s="251" t="s">
        <v>12404</v>
      </c>
      <c r="C2102" s="251" t="s">
        <v>10077</v>
      </c>
      <c r="D2102" s="251" t="s">
        <v>12402</v>
      </c>
      <c r="E2102" s="251" t="s">
        <v>11632</v>
      </c>
      <c r="F2102" s="251" t="s">
        <v>9964</v>
      </c>
      <c r="G2102" s="251" t="s">
        <v>1348</v>
      </c>
      <c r="H2102" s="251" t="s">
        <v>10115</v>
      </c>
      <c r="I2102" s="257" t="str">
        <f t="shared" si="129"/>
        <v>-00001</v>
      </c>
      <c r="J2102" s="251">
        <v>1</v>
      </c>
      <c r="K2102" s="251">
        <v>1</v>
      </c>
      <c r="M2102" s="251" t="s">
        <v>10007</v>
      </c>
      <c r="N2102" s="251" t="s">
        <v>10984</v>
      </c>
      <c r="O2102" s="251">
        <v>1</v>
      </c>
      <c r="Q2102" s="251" t="s">
        <v>12404</v>
      </c>
      <c r="R2102" s="251" t="s">
        <v>10028</v>
      </c>
      <c r="S2102" s="251" t="s">
        <v>1347</v>
      </c>
      <c r="T2102" s="251" t="str">
        <f t="shared" si="130"/>
        <v>I060632981555BZ070</v>
      </c>
      <c r="W2102" s="251" t="str">
        <f t="shared" si="131"/>
        <v>I060632981555-BZ070</v>
      </c>
    </row>
    <row r="2103" spans="1:23" x14ac:dyDescent="0.3">
      <c r="A2103" s="256" t="str">
        <f t="shared" si="128"/>
        <v>I0606329-81565BZ010-00001</v>
      </c>
      <c r="B2103" s="251" t="s">
        <v>12405</v>
      </c>
      <c r="C2103" s="251" t="s">
        <v>10077</v>
      </c>
      <c r="D2103" s="251" t="s">
        <v>12402</v>
      </c>
      <c r="E2103" s="251" t="s">
        <v>11632</v>
      </c>
      <c r="F2103" s="251" t="s">
        <v>9966</v>
      </c>
      <c r="G2103" s="251" t="s">
        <v>1326</v>
      </c>
      <c r="H2103" s="251" t="s">
        <v>10302</v>
      </c>
      <c r="I2103" s="257" t="str">
        <f t="shared" si="129"/>
        <v>-00001</v>
      </c>
      <c r="J2103" s="251">
        <v>1</v>
      </c>
      <c r="K2103" s="251">
        <v>1</v>
      </c>
      <c r="M2103" s="251" t="s">
        <v>10007</v>
      </c>
      <c r="N2103" s="251" t="s">
        <v>10984</v>
      </c>
      <c r="O2103" s="251">
        <v>1</v>
      </c>
      <c r="Q2103" s="251" t="s">
        <v>12405</v>
      </c>
      <c r="R2103" s="251" t="s">
        <v>10028</v>
      </c>
      <c r="S2103" s="251" t="s">
        <v>1325</v>
      </c>
      <c r="T2103" s="251" t="str">
        <f t="shared" si="130"/>
        <v>I060632981565BZ010</v>
      </c>
      <c r="W2103" s="251" t="str">
        <f t="shared" si="131"/>
        <v>I060632981565-BZ010</v>
      </c>
    </row>
    <row r="2104" spans="1:23" x14ac:dyDescent="0.3">
      <c r="A2104" s="256" t="str">
        <f t="shared" si="128"/>
        <v>I0606329-81565BZ030-00001</v>
      </c>
      <c r="B2104" s="251" t="s">
        <v>12406</v>
      </c>
      <c r="C2104" s="251" t="s">
        <v>10077</v>
      </c>
      <c r="D2104" s="251" t="s">
        <v>12402</v>
      </c>
      <c r="E2104" s="251" t="s">
        <v>11632</v>
      </c>
      <c r="F2104" s="251" t="s">
        <v>9968</v>
      </c>
      <c r="G2104" s="251" t="s">
        <v>1356</v>
      </c>
      <c r="H2104" s="251" t="s">
        <v>10467</v>
      </c>
      <c r="I2104" s="257" t="str">
        <f t="shared" si="129"/>
        <v>-00001</v>
      </c>
      <c r="J2104" s="251">
        <v>1</v>
      </c>
      <c r="K2104" s="251">
        <v>1</v>
      </c>
      <c r="M2104" s="251" t="s">
        <v>10007</v>
      </c>
      <c r="N2104" s="251" t="s">
        <v>10984</v>
      </c>
      <c r="O2104" s="251">
        <v>1</v>
      </c>
      <c r="Q2104" s="251" t="s">
        <v>12406</v>
      </c>
      <c r="R2104" s="251" t="s">
        <v>10028</v>
      </c>
      <c r="S2104" s="251" t="s">
        <v>1355</v>
      </c>
      <c r="T2104" s="251" t="str">
        <f t="shared" si="130"/>
        <v>I060632981565BZ030</v>
      </c>
      <c r="W2104" s="251" t="str">
        <f t="shared" si="131"/>
        <v>I060632981565-BZ030</v>
      </c>
    </row>
    <row r="2105" spans="1:23" x14ac:dyDescent="0.3">
      <c r="A2105" s="256" t="str">
        <f t="shared" si="128"/>
        <v>I0706318-9004951125-00013</v>
      </c>
      <c r="B2105" s="251" t="s">
        <v>12407</v>
      </c>
      <c r="C2105" s="251" t="s">
        <v>10117</v>
      </c>
      <c r="D2105" s="251" t="s">
        <v>12408</v>
      </c>
      <c r="E2105" s="251" t="s">
        <v>11632</v>
      </c>
      <c r="F2105" s="251" t="s">
        <v>9957</v>
      </c>
      <c r="G2105" s="251" t="s">
        <v>1561</v>
      </c>
      <c r="H2105" s="251" t="s">
        <v>3393</v>
      </c>
      <c r="I2105" s="257" t="str">
        <f t="shared" si="129"/>
        <v>-00013</v>
      </c>
      <c r="J2105" s="251">
        <v>13</v>
      </c>
      <c r="K2105" s="251">
        <v>13</v>
      </c>
      <c r="M2105" s="251" t="s">
        <v>10003</v>
      </c>
      <c r="N2105" s="251" t="s">
        <v>10470</v>
      </c>
      <c r="O2105" s="251">
        <v>13</v>
      </c>
      <c r="Q2105" s="251" t="s">
        <v>12407</v>
      </c>
      <c r="R2105" s="251" t="s">
        <v>9960</v>
      </c>
      <c r="S2105" s="251">
        <v>9004951125</v>
      </c>
      <c r="T2105" s="251" t="str">
        <f t="shared" si="130"/>
        <v>I07063189004951125</v>
      </c>
      <c r="W2105" s="251" t="str">
        <f t="shared" si="131"/>
        <v>I070631890049-51125</v>
      </c>
    </row>
    <row r="2106" spans="1:23" x14ac:dyDescent="0.3">
      <c r="A2106" s="256" t="str">
        <f t="shared" si="128"/>
        <v>I0706319-81110BZ010-00002</v>
      </c>
      <c r="B2106" s="251" t="s">
        <v>12409</v>
      </c>
      <c r="C2106" s="251" t="s">
        <v>10117</v>
      </c>
      <c r="D2106" s="251" t="s">
        <v>12410</v>
      </c>
      <c r="E2106" s="251" t="s">
        <v>11632</v>
      </c>
      <c r="F2106" s="251" t="s">
        <v>9957</v>
      </c>
      <c r="G2106" s="251" t="s">
        <v>997</v>
      </c>
      <c r="H2106" s="251" t="s">
        <v>10121</v>
      </c>
      <c r="I2106" s="257" t="str">
        <f t="shared" si="129"/>
        <v>-00002</v>
      </c>
      <c r="J2106" s="251">
        <v>2</v>
      </c>
      <c r="K2106" s="251">
        <v>2</v>
      </c>
      <c r="M2106" s="251" t="s">
        <v>9958</v>
      </c>
      <c r="N2106" s="251" t="s">
        <v>10623</v>
      </c>
      <c r="O2106" s="251">
        <v>2</v>
      </c>
      <c r="Q2106" s="251" t="s">
        <v>12409</v>
      </c>
      <c r="R2106" s="251" t="s">
        <v>10017</v>
      </c>
      <c r="S2106" s="251" t="s">
        <v>996</v>
      </c>
      <c r="T2106" s="251" t="str">
        <f t="shared" si="130"/>
        <v>I070631981110BZ010</v>
      </c>
      <c r="W2106" s="251" t="str">
        <f t="shared" si="131"/>
        <v>I070631981110-BZ010</v>
      </c>
    </row>
    <row r="2107" spans="1:23" x14ac:dyDescent="0.3">
      <c r="A2107" s="256" t="str">
        <f t="shared" si="128"/>
        <v>I0706319-81110BZ050-00004</v>
      </c>
      <c r="B2107" s="251" t="s">
        <v>12411</v>
      </c>
      <c r="C2107" s="251" t="s">
        <v>10117</v>
      </c>
      <c r="D2107" s="251" t="s">
        <v>12410</v>
      </c>
      <c r="E2107" s="251" t="s">
        <v>11632</v>
      </c>
      <c r="F2107" s="251" t="s">
        <v>9962</v>
      </c>
      <c r="G2107" s="251" t="s">
        <v>1015</v>
      </c>
      <c r="H2107" s="251" t="s">
        <v>10123</v>
      </c>
      <c r="I2107" s="257" t="str">
        <f t="shared" si="129"/>
        <v>-00004</v>
      </c>
      <c r="J2107" s="251">
        <v>4</v>
      </c>
      <c r="K2107" s="251">
        <v>4</v>
      </c>
      <c r="M2107" s="251" t="s">
        <v>9958</v>
      </c>
      <c r="N2107" s="251" t="s">
        <v>10623</v>
      </c>
      <c r="O2107" s="251">
        <v>4</v>
      </c>
      <c r="Q2107" s="251" t="s">
        <v>12411</v>
      </c>
      <c r="R2107" s="251" t="s">
        <v>10017</v>
      </c>
      <c r="S2107" s="251" t="s">
        <v>1014</v>
      </c>
      <c r="T2107" s="251" t="str">
        <f t="shared" si="130"/>
        <v>I070631981110BZ050</v>
      </c>
      <c r="W2107" s="251" t="str">
        <f t="shared" si="131"/>
        <v>I070631981110-BZ050</v>
      </c>
    </row>
    <row r="2108" spans="1:23" x14ac:dyDescent="0.3">
      <c r="A2108" s="256" t="str">
        <f t="shared" si="128"/>
        <v>I0706319-81110BZ800-00001</v>
      </c>
      <c r="B2108" s="251" t="s">
        <v>12412</v>
      </c>
      <c r="C2108" s="251" t="s">
        <v>10117</v>
      </c>
      <c r="D2108" s="251" t="s">
        <v>12410</v>
      </c>
      <c r="E2108" s="251" t="s">
        <v>11632</v>
      </c>
      <c r="F2108" s="251" t="s">
        <v>9964</v>
      </c>
      <c r="G2108" s="251" t="s">
        <v>3420</v>
      </c>
      <c r="H2108" s="251" t="s">
        <v>3422</v>
      </c>
      <c r="I2108" s="257" t="str">
        <f t="shared" si="129"/>
        <v>-00001</v>
      </c>
      <c r="J2108" s="251">
        <v>1</v>
      </c>
      <c r="K2108" s="251">
        <v>1</v>
      </c>
      <c r="M2108" s="251" t="s">
        <v>9958</v>
      </c>
      <c r="N2108" s="251" t="s">
        <v>10623</v>
      </c>
      <c r="O2108" s="251">
        <v>1</v>
      </c>
      <c r="Q2108" s="251" t="s">
        <v>12412</v>
      </c>
      <c r="R2108" s="251" t="s">
        <v>10017</v>
      </c>
      <c r="S2108" s="251" t="s">
        <v>3419</v>
      </c>
      <c r="T2108" s="251" t="str">
        <f t="shared" si="130"/>
        <v>I070631981110BZ800</v>
      </c>
      <c r="W2108" s="251" t="str">
        <f t="shared" si="131"/>
        <v>I070631981110-BZ800</v>
      </c>
    </row>
    <row r="2109" spans="1:23" x14ac:dyDescent="0.3">
      <c r="A2109" s="256" t="str">
        <f t="shared" si="128"/>
        <v>I0706319-81110BZ840-00003</v>
      </c>
      <c r="B2109" s="251" t="s">
        <v>12413</v>
      </c>
      <c r="C2109" s="251" t="s">
        <v>10117</v>
      </c>
      <c r="D2109" s="251" t="s">
        <v>12410</v>
      </c>
      <c r="E2109" s="251" t="s">
        <v>11632</v>
      </c>
      <c r="F2109" s="251" t="s">
        <v>9966</v>
      </c>
      <c r="G2109" s="251" t="s">
        <v>3424</v>
      </c>
      <c r="H2109" s="251" t="s">
        <v>3422</v>
      </c>
      <c r="I2109" s="257" t="str">
        <f t="shared" si="129"/>
        <v>-00003</v>
      </c>
      <c r="J2109" s="251">
        <v>3</v>
      </c>
      <c r="K2109" s="251">
        <v>3</v>
      </c>
      <c r="M2109" s="251" t="s">
        <v>9958</v>
      </c>
      <c r="N2109" s="251" t="s">
        <v>10623</v>
      </c>
      <c r="O2109" s="251">
        <v>3</v>
      </c>
      <c r="Q2109" s="251" t="s">
        <v>12413</v>
      </c>
      <c r="R2109" s="251" t="s">
        <v>10017</v>
      </c>
      <c r="S2109" s="251" t="s">
        <v>3423</v>
      </c>
      <c r="T2109" s="251" t="str">
        <f t="shared" si="130"/>
        <v>I070631981110BZ840</v>
      </c>
      <c r="W2109" s="251" t="str">
        <f t="shared" si="131"/>
        <v>I070631981110-BZ840</v>
      </c>
    </row>
    <row r="2110" spans="1:23" x14ac:dyDescent="0.3">
      <c r="A2110" s="256" t="str">
        <f t="shared" si="128"/>
        <v>I0706319-81150BZ010-00002</v>
      </c>
      <c r="B2110" s="251" t="s">
        <v>12414</v>
      </c>
      <c r="C2110" s="251" t="s">
        <v>10117</v>
      </c>
      <c r="D2110" s="251" t="s">
        <v>12410</v>
      </c>
      <c r="E2110" s="251" t="s">
        <v>11632</v>
      </c>
      <c r="F2110" s="251" t="s">
        <v>9968</v>
      </c>
      <c r="G2110" s="251" t="s">
        <v>1006</v>
      </c>
      <c r="H2110" s="251" t="s">
        <v>3429</v>
      </c>
      <c r="I2110" s="257" t="str">
        <f t="shared" si="129"/>
        <v>-00002</v>
      </c>
      <c r="J2110" s="251">
        <v>2</v>
      </c>
      <c r="K2110" s="251">
        <v>2</v>
      </c>
      <c r="M2110" s="251" t="s">
        <v>9958</v>
      </c>
      <c r="N2110" s="251" t="s">
        <v>10623</v>
      </c>
      <c r="O2110" s="251">
        <v>2</v>
      </c>
      <c r="Q2110" s="251" t="s">
        <v>12414</v>
      </c>
      <c r="R2110" s="251" t="s">
        <v>10017</v>
      </c>
      <c r="S2110" s="251" t="s">
        <v>1005</v>
      </c>
      <c r="T2110" s="251" t="str">
        <f t="shared" si="130"/>
        <v>I070631981150BZ010</v>
      </c>
      <c r="W2110" s="251" t="str">
        <f t="shared" si="131"/>
        <v>I070631981150-BZ010</v>
      </c>
    </row>
    <row r="2111" spans="1:23" x14ac:dyDescent="0.3">
      <c r="A2111" s="256" t="str">
        <f t="shared" si="128"/>
        <v>I0706319-81150BZ800-00003</v>
      </c>
      <c r="B2111" s="251" t="s">
        <v>12415</v>
      </c>
      <c r="C2111" s="251" t="s">
        <v>10117</v>
      </c>
      <c r="D2111" s="251" t="s">
        <v>12410</v>
      </c>
      <c r="E2111" s="251" t="s">
        <v>11632</v>
      </c>
      <c r="F2111" s="251" t="s">
        <v>9970</v>
      </c>
      <c r="G2111" s="251" t="s">
        <v>3427</v>
      </c>
      <c r="H2111" s="251" t="s">
        <v>3429</v>
      </c>
      <c r="I2111" s="257" t="str">
        <f t="shared" si="129"/>
        <v>-00003</v>
      </c>
      <c r="J2111" s="251">
        <v>3</v>
      </c>
      <c r="K2111" s="251">
        <v>3</v>
      </c>
      <c r="M2111" s="251" t="s">
        <v>9958</v>
      </c>
      <c r="N2111" s="251" t="s">
        <v>10623</v>
      </c>
      <c r="O2111" s="251">
        <v>3</v>
      </c>
      <c r="Q2111" s="251" t="s">
        <v>12415</v>
      </c>
      <c r="R2111" s="251" t="s">
        <v>10017</v>
      </c>
      <c r="S2111" s="251" t="s">
        <v>3426</v>
      </c>
      <c r="T2111" s="251" t="str">
        <f t="shared" si="130"/>
        <v>I070631981150BZ800</v>
      </c>
      <c r="W2111" s="251" t="str">
        <f t="shared" si="131"/>
        <v>I070631981150-BZ800</v>
      </c>
    </row>
    <row r="2112" spans="1:23" x14ac:dyDescent="0.3">
      <c r="A2112" s="256" t="str">
        <f t="shared" si="128"/>
        <v>I0706319-81150BZ840-00003</v>
      </c>
      <c r="B2112" s="251" t="s">
        <v>12416</v>
      </c>
      <c r="C2112" s="251" t="s">
        <v>10117</v>
      </c>
      <c r="D2112" s="251" t="s">
        <v>12410</v>
      </c>
      <c r="E2112" s="251" t="s">
        <v>11632</v>
      </c>
      <c r="F2112" s="251" t="s">
        <v>9972</v>
      </c>
      <c r="G2112" s="251" t="s">
        <v>3431</v>
      </c>
      <c r="H2112" s="251" t="s">
        <v>3429</v>
      </c>
      <c r="I2112" s="257" t="str">
        <f t="shared" si="129"/>
        <v>-00003</v>
      </c>
      <c r="J2112" s="251">
        <v>3</v>
      </c>
      <c r="K2112" s="251">
        <v>3</v>
      </c>
      <c r="M2112" s="251" t="s">
        <v>9958</v>
      </c>
      <c r="N2112" s="251" t="s">
        <v>10623</v>
      </c>
      <c r="O2112" s="251">
        <v>3</v>
      </c>
      <c r="Q2112" s="251" t="s">
        <v>12416</v>
      </c>
      <c r="R2112" s="251" t="s">
        <v>10017</v>
      </c>
      <c r="S2112" s="251" t="s">
        <v>3430</v>
      </c>
      <c r="T2112" s="251" t="str">
        <f t="shared" si="130"/>
        <v>I070631981150BZ840</v>
      </c>
      <c r="W2112" s="251" t="str">
        <f t="shared" si="131"/>
        <v>I070631981150-BZ840</v>
      </c>
    </row>
    <row r="2113" spans="1:23" x14ac:dyDescent="0.3">
      <c r="A2113" s="256" t="str">
        <f t="shared" si="128"/>
        <v>I0706319-81170BZ520-00002</v>
      </c>
      <c r="B2113" s="251" t="s">
        <v>12417</v>
      </c>
      <c r="C2113" s="251" t="s">
        <v>10117</v>
      </c>
      <c r="D2113" s="251" t="s">
        <v>12410</v>
      </c>
      <c r="E2113" s="251" t="s">
        <v>11632</v>
      </c>
      <c r="F2113" s="251" t="s">
        <v>9974</v>
      </c>
      <c r="G2113" s="251" t="s">
        <v>1123</v>
      </c>
      <c r="H2113" s="251" t="s">
        <v>5102</v>
      </c>
      <c r="I2113" s="257" t="str">
        <f t="shared" si="129"/>
        <v>-00002</v>
      </c>
      <c r="J2113" s="251">
        <v>2</v>
      </c>
      <c r="K2113" s="251">
        <v>2</v>
      </c>
      <c r="M2113" s="251" t="s">
        <v>9958</v>
      </c>
      <c r="N2113" s="251" t="s">
        <v>10623</v>
      </c>
      <c r="O2113" s="251">
        <v>2</v>
      </c>
      <c r="Q2113" s="251" t="s">
        <v>12417</v>
      </c>
      <c r="R2113" s="251" t="s">
        <v>10017</v>
      </c>
      <c r="S2113" s="251" t="s">
        <v>1122</v>
      </c>
      <c r="T2113" s="251" t="str">
        <f t="shared" si="130"/>
        <v>I070631981170BZ520</v>
      </c>
      <c r="W2113" s="251" t="str">
        <f t="shared" si="131"/>
        <v>I070631981170-BZ520</v>
      </c>
    </row>
    <row r="2114" spans="1:23" x14ac:dyDescent="0.3">
      <c r="A2114" s="256" t="str">
        <f t="shared" si="128"/>
        <v>I0706319-81551BZ060-00001</v>
      </c>
      <c r="B2114" s="251" t="s">
        <v>12418</v>
      </c>
      <c r="C2114" s="251" t="s">
        <v>10117</v>
      </c>
      <c r="D2114" s="251" t="s">
        <v>12410</v>
      </c>
      <c r="E2114" s="251" t="s">
        <v>11632</v>
      </c>
      <c r="F2114" s="251" t="s">
        <v>9976</v>
      </c>
      <c r="G2114" s="251" t="s">
        <v>1296</v>
      </c>
      <c r="H2114" s="251" t="s">
        <v>10317</v>
      </c>
      <c r="I2114" s="257" t="str">
        <f t="shared" si="129"/>
        <v>-00001</v>
      </c>
      <c r="J2114" s="251">
        <v>1</v>
      </c>
      <c r="K2114" s="251">
        <v>1</v>
      </c>
      <c r="M2114" s="251" t="s">
        <v>9958</v>
      </c>
      <c r="N2114" s="251" t="s">
        <v>10623</v>
      </c>
      <c r="O2114" s="251">
        <v>1</v>
      </c>
      <c r="Q2114" s="251" t="s">
        <v>12418</v>
      </c>
      <c r="R2114" s="251" t="s">
        <v>10017</v>
      </c>
      <c r="S2114" s="251" t="s">
        <v>1295</v>
      </c>
      <c r="T2114" s="251" t="str">
        <f t="shared" si="130"/>
        <v>I070631981551BZ060</v>
      </c>
      <c r="W2114" s="251" t="str">
        <f t="shared" si="131"/>
        <v>I070631981551-BZ060</v>
      </c>
    </row>
    <row r="2115" spans="1:23" x14ac:dyDescent="0.3">
      <c r="A2115" s="256" t="str">
        <f t="shared" si="128"/>
        <v>I0706319-81551BZ090-00004</v>
      </c>
      <c r="B2115" s="251" t="s">
        <v>12419</v>
      </c>
      <c r="C2115" s="251" t="s">
        <v>10117</v>
      </c>
      <c r="D2115" s="251" t="s">
        <v>12410</v>
      </c>
      <c r="E2115" s="251" t="s">
        <v>11632</v>
      </c>
      <c r="F2115" s="251" t="s">
        <v>9978</v>
      </c>
      <c r="G2115" s="251" t="s">
        <v>1318</v>
      </c>
      <c r="H2115" s="251" t="s">
        <v>5211</v>
      </c>
      <c r="I2115" s="257" t="str">
        <f t="shared" si="129"/>
        <v>-00004</v>
      </c>
      <c r="J2115" s="251">
        <v>4</v>
      </c>
      <c r="K2115" s="251">
        <v>4</v>
      </c>
      <c r="M2115" s="251" t="s">
        <v>9958</v>
      </c>
      <c r="N2115" s="251" t="s">
        <v>10623</v>
      </c>
      <c r="O2115" s="251">
        <v>4</v>
      </c>
      <c r="Q2115" s="251" t="s">
        <v>12419</v>
      </c>
      <c r="R2115" s="251" t="s">
        <v>10017</v>
      </c>
      <c r="S2115" s="251" t="s">
        <v>1317</v>
      </c>
      <c r="T2115" s="251" t="str">
        <f t="shared" si="130"/>
        <v>I070631981551BZ090</v>
      </c>
      <c r="W2115" s="251" t="str">
        <f t="shared" si="131"/>
        <v>I070631981551-BZ090</v>
      </c>
    </row>
    <row r="2116" spans="1:23" x14ac:dyDescent="0.3">
      <c r="A2116" s="256" t="str">
        <f t="shared" si="128"/>
        <v>I0706319-81551BZ250-00002</v>
      </c>
      <c r="B2116" s="251" t="s">
        <v>12420</v>
      </c>
      <c r="C2116" s="251" t="s">
        <v>10117</v>
      </c>
      <c r="D2116" s="251" t="s">
        <v>12410</v>
      </c>
      <c r="E2116" s="251" t="s">
        <v>11632</v>
      </c>
      <c r="F2116" s="251" t="s">
        <v>9980</v>
      </c>
      <c r="G2116" s="251" t="s">
        <v>1396</v>
      </c>
      <c r="H2116" s="251" t="s">
        <v>3436</v>
      </c>
      <c r="I2116" s="257" t="str">
        <f t="shared" si="129"/>
        <v>-00002</v>
      </c>
      <c r="J2116" s="251">
        <v>2</v>
      </c>
      <c r="K2116" s="251">
        <v>2</v>
      </c>
      <c r="M2116" s="251" t="s">
        <v>9958</v>
      </c>
      <c r="N2116" s="251" t="s">
        <v>10623</v>
      </c>
      <c r="O2116" s="251">
        <v>2</v>
      </c>
      <c r="Q2116" s="251" t="s">
        <v>12420</v>
      </c>
      <c r="R2116" s="251" t="s">
        <v>10017</v>
      </c>
      <c r="S2116" s="251" t="s">
        <v>1395</v>
      </c>
      <c r="T2116" s="251" t="str">
        <f t="shared" si="130"/>
        <v>I070631981551BZ250</v>
      </c>
      <c r="W2116" s="251" t="str">
        <f t="shared" si="131"/>
        <v>I070631981551-BZ250</v>
      </c>
    </row>
    <row r="2117" spans="1:23" x14ac:dyDescent="0.3">
      <c r="A2117" s="256" t="str">
        <f t="shared" si="128"/>
        <v>I0706319-81561BZ060-00001</v>
      </c>
      <c r="B2117" s="251" t="s">
        <v>12421</v>
      </c>
      <c r="C2117" s="251" t="s">
        <v>10117</v>
      </c>
      <c r="D2117" s="251" t="s">
        <v>12410</v>
      </c>
      <c r="E2117" s="251" t="s">
        <v>11632</v>
      </c>
      <c r="F2117" s="251" t="s">
        <v>9982</v>
      </c>
      <c r="G2117" s="251" t="s">
        <v>1304</v>
      </c>
      <c r="H2117" s="251" t="s">
        <v>10128</v>
      </c>
      <c r="I2117" s="257" t="str">
        <f t="shared" si="129"/>
        <v>-00001</v>
      </c>
      <c r="J2117" s="251">
        <v>1</v>
      </c>
      <c r="K2117" s="251">
        <v>1</v>
      </c>
      <c r="M2117" s="251" t="s">
        <v>9958</v>
      </c>
      <c r="N2117" s="251" t="s">
        <v>10623</v>
      </c>
      <c r="O2117" s="251">
        <v>1</v>
      </c>
      <c r="Q2117" s="251" t="s">
        <v>12421</v>
      </c>
      <c r="R2117" s="251" t="s">
        <v>10017</v>
      </c>
      <c r="S2117" s="251" t="s">
        <v>1303</v>
      </c>
      <c r="T2117" s="251" t="str">
        <f t="shared" si="130"/>
        <v>I070631981561BZ060</v>
      </c>
      <c r="W2117" s="251" t="str">
        <f t="shared" si="131"/>
        <v>I070631981561-BZ060</v>
      </c>
    </row>
    <row r="2118" spans="1:23" x14ac:dyDescent="0.3">
      <c r="A2118" s="256" t="str">
        <f t="shared" si="128"/>
        <v>I0706319-81561BZ090-00003</v>
      </c>
      <c r="B2118" s="251" t="s">
        <v>12422</v>
      </c>
      <c r="C2118" s="251" t="s">
        <v>10117</v>
      </c>
      <c r="D2118" s="251" t="s">
        <v>12410</v>
      </c>
      <c r="E2118" s="251" t="s">
        <v>11632</v>
      </c>
      <c r="F2118" s="251" t="s">
        <v>9984</v>
      </c>
      <c r="G2118" s="251" t="s">
        <v>1331</v>
      </c>
      <c r="H2118" s="251" t="s">
        <v>5211</v>
      </c>
      <c r="I2118" s="257" t="str">
        <f t="shared" si="129"/>
        <v>-00003</v>
      </c>
      <c r="J2118" s="251">
        <v>3</v>
      </c>
      <c r="K2118" s="251">
        <v>3</v>
      </c>
      <c r="M2118" s="251" t="s">
        <v>9958</v>
      </c>
      <c r="N2118" s="251" t="s">
        <v>10623</v>
      </c>
      <c r="O2118" s="251">
        <v>3</v>
      </c>
      <c r="Q2118" s="251" t="s">
        <v>12422</v>
      </c>
      <c r="R2118" s="251" t="s">
        <v>10017</v>
      </c>
      <c r="S2118" s="251" t="s">
        <v>1330</v>
      </c>
      <c r="T2118" s="251" t="str">
        <f t="shared" si="130"/>
        <v>I070631981561BZ090</v>
      </c>
      <c r="W2118" s="251" t="str">
        <f t="shared" si="131"/>
        <v>I070631981561-BZ090</v>
      </c>
    </row>
    <row r="2119" spans="1:23" x14ac:dyDescent="0.3">
      <c r="A2119" s="256" t="str">
        <f t="shared" ref="A2119:A2182" si="132">D2119&amp;$A$6&amp;S2119&amp;I2119</f>
        <v>I0706319-87910BZ070-00001</v>
      </c>
      <c r="B2119" s="251" t="s">
        <v>12423</v>
      </c>
      <c r="C2119" s="251" t="s">
        <v>10117</v>
      </c>
      <c r="D2119" s="251" t="s">
        <v>12410</v>
      </c>
      <c r="E2119" s="251" t="s">
        <v>11632</v>
      </c>
      <c r="F2119" s="251" t="s">
        <v>9986</v>
      </c>
      <c r="G2119" s="251" t="s">
        <v>1542</v>
      </c>
      <c r="H2119" s="251" t="s">
        <v>11862</v>
      </c>
      <c r="I2119" s="257" t="str">
        <f t="shared" ref="I2119:I2182" si="133">+IF(AND(O2119&lt;10),$B$2&amp;O2119,IF(AND(O2119&gt;9,O2119&lt;=99),$B$3&amp;O2119,IF(AND(O2119&gt;99,L90995&lt;1000),$B$4&amp;O2119,IF(AND(O2119&gt;999),$B$5&amp;7))))</f>
        <v>-00001</v>
      </c>
      <c r="J2119" s="251">
        <v>1</v>
      </c>
      <c r="K2119" s="251">
        <v>1</v>
      </c>
      <c r="M2119" s="251" t="s">
        <v>9958</v>
      </c>
      <c r="N2119" s="251" t="s">
        <v>10623</v>
      </c>
      <c r="O2119" s="251">
        <v>1</v>
      </c>
      <c r="Q2119" s="251" t="s">
        <v>12423</v>
      </c>
      <c r="R2119" s="251" t="s">
        <v>10017</v>
      </c>
      <c r="S2119" s="251" t="s">
        <v>1541</v>
      </c>
      <c r="T2119" s="251" t="str">
        <f t="shared" si="130"/>
        <v>I070631987910BZ070</v>
      </c>
      <c r="W2119" s="251" t="str">
        <f t="shared" si="131"/>
        <v>I070631987910-BZ070</v>
      </c>
    </row>
    <row r="2120" spans="1:23" x14ac:dyDescent="0.3">
      <c r="A2120" s="256" t="str">
        <f t="shared" si="132"/>
        <v>I0706319-87940BZ070-00002</v>
      </c>
      <c r="B2120" s="251" t="s">
        <v>12424</v>
      </c>
      <c r="C2120" s="251" t="s">
        <v>10117</v>
      </c>
      <c r="D2120" s="251" t="s">
        <v>12410</v>
      </c>
      <c r="E2120" s="251" t="s">
        <v>11632</v>
      </c>
      <c r="F2120" s="251" t="s">
        <v>9988</v>
      </c>
      <c r="G2120" s="251" t="s">
        <v>1545</v>
      </c>
      <c r="H2120" s="251" t="s">
        <v>10132</v>
      </c>
      <c r="I2120" s="257" t="str">
        <f t="shared" si="133"/>
        <v>-00002</v>
      </c>
      <c r="J2120" s="251">
        <v>2</v>
      </c>
      <c r="K2120" s="251">
        <v>2</v>
      </c>
      <c r="M2120" s="251" t="s">
        <v>9993</v>
      </c>
      <c r="N2120" s="251" t="s">
        <v>10623</v>
      </c>
      <c r="O2120" s="251">
        <v>2</v>
      </c>
      <c r="Q2120" s="251" t="s">
        <v>12424</v>
      </c>
      <c r="R2120" s="251" t="s">
        <v>10017</v>
      </c>
      <c r="S2120" s="251" t="s">
        <v>1544</v>
      </c>
      <c r="T2120" s="251" t="str">
        <f t="shared" ref="T2120:T2183" si="134">+D2120&amp;S2120</f>
        <v>I070631987940BZ070</v>
      </c>
      <c r="W2120" s="251" t="str">
        <f t="shared" ref="W2120:W2183" si="135">D2120&amp;G2120</f>
        <v>I070631987940-BZ070</v>
      </c>
    </row>
    <row r="2121" spans="1:23" x14ac:dyDescent="0.3">
      <c r="A2121" s="256" t="str">
        <f t="shared" si="132"/>
        <v>I0706320-81130BZ520-00002</v>
      </c>
      <c r="B2121" s="251" t="s">
        <v>12425</v>
      </c>
      <c r="C2121" s="251" t="s">
        <v>10117</v>
      </c>
      <c r="D2121" s="251" t="s">
        <v>12426</v>
      </c>
      <c r="E2121" s="251" t="s">
        <v>11632</v>
      </c>
      <c r="F2121" s="251" t="s">
        <v>9957</v>
      </c>
      <c r="G2121" s="251" t="s">
        <v>1115</v>
      </c>
      <c r="H2121" s="251" t="s">
        <v>5101</v>
      </c>
      <c r="I2121" s="257" t="str">
        <f t="shared" si="133"/>
        <v>-00002</v>
      </c>
      <c r="J2121" s="251">
        <v>2</v>
      </c>
      <c r="K2121" s="251">
        <v>2</v>
      </c>
      <c r="M2121" s="251" t="s">
        <v>9958</v>
      </c>
      <c r="N2121" s="251" t="s">
        <v>10984</v>
      </c>
      <c r="O2121" s="251">
        <v>2</v>
      </c>
      <c r="Q2121" s="251" t="s">
        <v>12425</v>
      </c>
      <c r="R2121" s="251" t="s">
        <v>10028</v>
      </c>
      <c r="S2121" s="251" t="s">
        <v>1114</v>
      </c>
      <c r="T2121" s="251" t="str">
        <f t="shared" si="134"/>
        <v>I070632081130BZ520</v>
      </c>
      <c r="W2121" s="251" t="str">
        <f t="shared" si="135"/>
        <v>I070632081130-BZ520</v>
      </c>
    </row>
    <row r="2122" spans="1:23" x14ac:dyDescent="0.3">
      <c r="A2122" s="256" t="str">
        <f t="shared" si="132"/>
        <v>I0706320-81270BZ010-00001</v>
      </c>
      <c r="B2122" s="251" t="s">
        <v>12427</v>
      </c>
      <c r="C2122" s="251" t="s">
        <v>10117</v>
      </c>
      <c r="D2122" s="251" t="s">
        <v>12426</v>
      </c>
      <c r="E2122" s="251" t="s">
        <v>11632</v>
      </c>
      <c r="F2122" s="251" t="s">
        <v>9962</v>
      </c>
      <c r="G2122" s="251" t="s">
        <v>1474</v>
      </c>
      <c r="H2122" s="251" t="s">
        <v>10137</v>
      </c>
      <c r="I2122" s="257" t="str">
        <f t="shared" si="133"/>
        <v>-00001</v>
      </c>
      <c r="J2122" s="251">
        <v>1</v>
      </c>
      <c r="K2122" s="251">
        <v>1</v>
      </c>
      <c r="M2122" s="251" t="s">
        <v>10007</v>
      </c>
      <c r="N2122" s="251" t="s">
        <v>10984</v>
      </c>
      <c r="O2122" s="251">
        <v>1</v>
      </c>
      <c r="Q2122" s="251" t="s">
        <v>12427</v>
      </c>
      <c r="R2122" s="251" t="s">
        <v>10028</v>
      </c>
      <c r="S2122" s="251" t="s">
        <v>1473</v>
      </c>
      <c r="T2122" s="251" t="str">
        <f t="shared" si="134"/>
        <v>I070632081270BZ010</v>
      </c>
      <c r="W2122" s="251" t="str">
        <f t="shared" si="135"/>
        <v>I070632081270-BZ010</v>
      </c>
    </row>
    <row r="2123" spans="1:23" x14ac:dyDescent="0.3">
      <c r="A2123" s="256" t="str">
        <f t="shared" si="132"/>
        <v>I0706320-81550BZ070-00001</v>
      </c>
      <c r="B2123" s="251" t="s">
        <v>12428</v>
      </c>
      <c r="C2123" s="251" t="s">
        <v>10117</v>
      </c>
      <c r="D2123" s="251" t="s">
        <v>12426</v>
      </c>
      <c r="E2123" s="251" t="s">
        <v>11632</v>
      </c>
      <c r="F2123" s="251" t="s">
        <v>9964</v>
      </c>
      <c r="G2123" s="251" t="s">
        <v>1292</v>
      </c>
      <c r="H2123" s="251" t="s">
        <v>10139</v>
      </c>
      <c r="I2123" s="257" t="str">
        <f t="shared" si="133"/>
        <v>-00001</v>
      </c>
      <c r="J2123" s="251">
        <v>1</v>
      </c>
      <c r="K2123" s="251">
        <v>1</v>
      </c>
      <c r="M2123" s="251" t="s">
        <v>9958</v>
      </c>
      <c r="N2123" s="251" t="s">
        <v>10984</v>
      </c>
      <c r="O2123" s="251">
        <v>1</v>
      </c>
      <c r="Q2123" s="251" t="s">
        <v>12428</v>
      </c>
      <c r="R2123" s="251" t="s">
        <v>10028</v>
      </c>
      <c r="S2123" s="251" t="s">
        <v>1291</v>
      </c>
      <c r="T2123" s="251" t="str">
        <f t="shared" si="134"/>
        <v>I070632081550BZ070</v>
      </c>
      <c r="W2123" s="251" t="str">
        <f t="shared" si="135"/>
        <v>I070632081550-BZ070</v>
      </c>
    </row>
    <row r="2124" spans="1:23" x14ac:dyDescent="0.3">
      <c r="A2124" s="256" t="str">
        <f t="shared" si="132"/>
        <v>I0706320-81550BZ190-00001</v>
      </c>
      <c r="B2124" s="251" t="s">
        <v>12429</v>
      </c>
      <c r="C2124" s="251" t="s">
        <v>10117</v>
      </c>
      <c r="D2124" s="251" t="s">
        <v>12426</v>
      </c>
      <c r="E2124" s="251" t="s">
        <v>11632</v>
      </c>
      <c r="F2124" s="251" t="s">
        <v>9966</v>
      </c>
      <c r="G2124" s="251" t="s">
        <v>1308</v>
      </c>
      <c r="H2124" s="251" t="s">
        <v>10141</v>
      </c>
      <c r="I2124" s="257" t="str">
        <f t="shared" si="133"/>
        <v>-00001</v>
      </c>
      <c r="J2124" s="251">
        <v>1</v>
      </c>
      <c r="K2124" s="251">
        <v>1</v>
      </c>
      <c r="M2124" s="251" t="s">
        <v>9958</v>
      </c>
      <c r="N2124" s="251" t="s">
        <v>10984</v>
      </c>
      <c r="O2124" s="251">
        <v>1</v>
      </c>
      <c r="Q2124" s="251" t="s">
        <v>12429</v>
      </c>
      <c r="R2124" s="251" t="s">
        <v>10028</v>
      </c>
      <c r="S2124" s="251" t="s">
        <v>1307</v>
      </c>
      <c r="T2124" s="251" t="str">
        <f t="shared" si="134"/>
        <v>I070632081550BZ190</v>
      </c>
      <c r="W2124" s="251" t="str">
        <f t="shared" si="135"/>
        <v>I070632081550-BZ190</v>
      </c>
    </row>
    <row r="2125" spans="1:23" x14ac:dyDescent="0.3">
      <c r="A2125" s="256" t="str">
        <f t="shared" si="132"/>
        <v>I0706320-81550BZ200-00002</v>
      </c>
      <c r="B2125" s="251" t="s">
        <v>12430</v>
      </c>
      <c r="C2125" s="251" t="s">
        <v>10117</v>
      </c>
      <c r="D2125" s="251" t="s">
        <v>12426</v>
      </c>
      <c r="E2125" s="251" t="s">
        <v>11632</v>
      </c>
      <c r="F2125" s="251" t="s">
        <v>9968</v>
      </c>
      <c r="G2125" s="251" t="s">
        <v>1335</v>
      </c>
      <c r="H2125" s="251" t="s">
        <v>10141</v>
      </c>
      <c r="I2125" s="257" t="str">
        <f t="shared" si="133"/>
        <v>-00002</v>
      </c>
      <c r="J2125" s="251">
        <v>2</v>
      </c>
      <c r="K2125" s="251">
        <v>2</v>
      </c>
      <c r="M2125" s="251" t="s">
        <v>9993</v>
      </c>
      <c r="N2125" s="251" t="s">
        <v>10984</v>
      </c>
      <c r="O2125" s="251">
        <v>2</v>
      </c>
      <c r="Q2125" s="251" t="s">
        <v>12430</v>
      </c>
      <c r="R2125" s="251" t="s">
        <v>10028</v>
      </c>
      <c r="S2125" s="251" t="s">
        <v>16</v>
      </c>
      <c r="T2125" s="251" t="str">
        <f t="shared" si="134"/>
        <v>I070632081550BZ200</v>
      </c>
      <c r="W2125" s="251" t="str">
        <f t="shared" si="135"/>
        <v>I070632081550-BZ200</v>
      </c>
    </row>
    <row r="2126" spans="1:23" x14ac:dyDescent="0.3">
      <c r="A2126" s="256" t="str">
        <f t="shared" si="132"/>
        <v>I0706320-81551BZ140-00003</v>
      </c>
      <c r="B2126" s="251" t="s">
        <v>12431</v>
      </c>
      <c r="C2126" s="251" t="s">
        <v>10117</v>
      </c>
      <c r="D2126" s="251" t="s">
        <v>12426</v>
      </c>
      <c r="E2126" s="251" t="s">
        <v>11632</v>
      </c>
      <c r="F2126" s="251" t="s">
        <v>9970</v>
      </c>
      <c r="G2126" s="251" t="s">
        <v>1339</v>
      </c>
      <c r="H2126" s="251" t="s">
        <v>10144</v>
      </c>
      <c r="I2126" s="257" t="str">
        <f t="shared" si="133"/>
        <v>-00003</v>
      </c>
      <c r="J2126" s="251">
        <v>3</v>
      </c>
      <c r="K2126" s="251">
        <v>3</v>
      </c>
      <c r="M2126" s="251" t="s">
        <v>9993</v>
      </c>
      <c r="N2126" s="251" t="s">
        <v>10984</v>
      </c>
      <c r="O2126" s="251">
        <v>3</v>
      </c>
      <c r="Q2126" s="251" t="s">
        <v>12431</v>
      </c>
      <c r="R2126" s="251" t="s">
        <v>10028</v>
      </c>
      <c r="S2126" s="251" t="s">
        <v>1338</v>
      </c>
      <c r="T2126" s="251" t="str">
        <f t="shared" si="134"/>
        <v>I070632081551BZ140</v>
      </c>
      <c r="W2126" s="251" t="str">
        <f t="shared" si="135"/>
        <v>I070632081551-BZ140</v>
      </c>
    </row>
    <row r="2127" spans="1:23" x14ac:dyDescent="0.3">
      <c r="A2127" s="256" t="str">
        <f t="shared" si="132"/>
        <v>I0706320-81560BZ070-00001</v>
      </c>
      <c r="B2127" s="251" t="s">
        <v>12432</v>
      </c>
      <c r="C2127" s="251" t="s">
        <v>10117</v>
      </c>
      <c r="D2127" s="251" t="s">
        <v>12426</v>
      </c>
      <c r="E2127" s="251" t="s">
        <v>11632</v>
      </c>
      <c r="F2127" s="251" t="s">
        <v>9972</v>
      </c>
      <c r="G2127" s="251" t="s">
        <v>1300</v>
      </c>
      <c r="H2127" s="251" t="s">
        <v>10332</v>
      </c>
      <c r="I2127" s="257" t="str">
        <f t="shared" si="133"/>
        <v>-00001</v>
      </c>
      <c r="J2127" s="251">
        <v>1</v>
      </c>
      <c r="K2127" s="251">
        <v>1</v>
      </c>
      <c r="M2127" s="251" t="s">
        <v>9958</v>
      </c>
      <c r="N2127" s="251" t="s">
        <v>10984</v>
      </c>
      <c r="O2127" s="251">
        <v>1</v>
      </c>
      <c r="Q2127" s="251" t="s">
        <v>12432</v>
      </c>
      <c r="R2127" s="251" t="s">
        <v>10028</v>
      </c>
      <c r="S2127" s="251" t="s">
        <v>1299</v>
      </c>
      <c r="T2127" s="251" t="str">
        <f t="shared" si="134"/>
        <v>I070632081560BZ070</v>
      </c>
      <c r="W2127" s="251" t="str">
        <f t="shared" si="135"/>
        <v>I070632081560-BZ070</v>
      </c>
    </row>
    <row r="2128" spans="1:23" x14ac:dyDescent="0.3">
      <c r="A2128" s="256" t="str">
        <f t="shared" si="132"/>
        <v>I0706320-81560BZ190-00001</v>
      </c>
      <c r="B2128" s="251" t="s">
        <v>12433</v>
      </c>
      <c r="C2128" s="251" t="s">
        <v>10117</v>
      </c>
      <c r="D2128" s="251" t="s">
        <v>12426</v>
      </c>
      <c r="E2128" s="251" t="s">
        <v>11632</v>
      </c>
      <c r="F2128" s="251" t="s">
        <v>9974</v>
      </c>
      <c r="G2128" s="251" t="s">
        <v>1322</v>
      </c>
      <c r="H2128" s="251" t="s">
        <v>10146</v>
      </c>
      <c r="I2128" s="257" t="str">
        <f t="shared" si="133"/>
        <v>-00001</v>
      </c>
      <c r="J2128" s="251">
        <v>1</v>
      </c>
      <c r="K2128" s="251">
        <v>1</v>
      </c>
      <c r="M2128" s="251" t="s">
        <v>9958</v>
      </c>
      <c r="N2128" s="251" t="s">
        <v>10984</v>
      </c>
      <c r="O2128" s="251">
        <v>1</v>
      </c>
      <c r="Q2128" s="251" t="s">
        <v>12433</v>
      </c>
      <c r="R2128" s="251" t="s">
        <v>10028</v>
      </c>
      <c r="S2128" s="251" t="s">
        <v>1321</v>
      </c>
      <c r="T2128" s="251" t="str">
        <f t="shared" si="134"/>
        <v>I070632081560BZ190</v>
      </c>
      <c r="W2128" s="251" t="str">
        <f t="shared" si="135"/>
        <v>I070632081560-BZ190</v>
      </c>
    </row>
    <row r="2129" spans="1:23" x14ac:dyDescent="0.3">
      <c r="A2129" s="256" t="str">
        <f t="shared" si="132"/>
        <v>I0706320-81560BZ200-00001</v>
      </c>
      <c r="B2129" s="251" t="s">
        <v>12434</v>
      </c>
      <c r="C2129" s="251" t="s">
        <v>10117</v>
      </c>
      <c r="D2129" s="251" t="s">
        <v>12426</v>
      </c>
      <c r="E2129" s="251" t="s">
        <v>11632</v>
      </c>
      <c r="F2129" s="251" t="s">
        <v>9976</v>
      </c>
      <c r="G2129" s="251" t="s">
        <v>1342</v>
      </c>
      <c r="H2129" s="251" t="s">
        <v>10146</v>
      </c>
      <c r="I2129" s="257" t="str">
        <f t="shared" si="133"/>
        <v>-00001</v>
      </c>
      <c r="J2129" s="251">
        <v>1</v>
      </c>
      <c r="K2129" s="251">
        <v>1</v>
      </c>
      <c r="M2129" s="251" t="s">
        <v>9993</v>
      </c>
      <c r="N2129" s="251" t="s">
        <v>10984</v>
      </c>
      <c r="O2129" s="251">
        <v>1</v>
      </c>
      <c r="Q2129" s="251" t="s">
        <v>12434</v>
      </c>
      <c r="R2129" s="251" t="s">
        <v>10028</v>
      </c>
      <c r="S2129" s="251" t="s">
        <v>1341</v>
      </c>
      <c r="T2129" s="251" t="str">
        <f t="shared" si="134"/>
        <v>I070632081560BZ200</v>
      </c>
      <c r="W2129" s="251" t="str">
        <f t="shared" si="135"/>
        <v>I070632081560-BZ200</v>
      </c>
    </row>
    <row r="2130" spans="1:23" x14ac:dyDescent="0.3">
      <c r="A2130" s="256" t="str">
        <f t="shared" si="132"/>
        <v>I0706320-81561BZ250-00002</v>
      </c>
      <c r="B2130" s="251" t="s">
        <v>12435</v>
      </c>
      <c r="C2130" s="251" t="s">
        <v>10117</v>
      </c>
      <c r="D2130" s="251" t="s">
        <v>12426</v>
      </c>
      <c r="E2130" s="251" t="s">
        <v>11632</v>
      </c>
      <c r="F2130" s="251" t="s">
        <v>9978</v>
      </c>
      <c r="G2130" s="251" t="s">
        <v>1404</v>
      </c>
      <c r="H2130" s="251" t="s">
        <v>3443</v>
      </c>
      <c r="I2130" s="257" t="str">
        <f t="shared" si="133"/>
        <v>-00002</v>
      </c>
      <c r="J2130" s="251">
        <v>2</v>
      </c>
      <c r="K2130" s="251">
        <v>2</v>
      </c>
      <c r="M2130" s="251" t="s">
        <v>9958</v>
      </c>
      <c r="N2130" s="251" t="s">
        <v>10984</v>
      </c>
      <c r="O2130" s="251">
        <v>2</v>
      </c>
      <c r="Q2130" s="251" t="s">
        <v>12435</v>
      </c>
      <c r="R2130" s="251" t="s">
        <v>10028</v>
      </c>
      <c r="S2130" s="251" t="s">
        <v>1403</v>
      </c>
      <c r="T2130" s="251" t="str">
        <f t="shared" si="134"/>
        <v>I070632081561BZ250</v>
      </c>
      <c r="W2130" s="251" t="str">
        <f t="shared" si="135"/>
        <v>I070632081561-BZ250</v>
      </c>
    </row>
    <row r="2131" spans="1:23" x14ac:dyDescent="0.3">
      <c r="A2131" s="256" t="str">
        <f t="shared" si="132"/>
        <v>I0706321-81240BZ010A0-00002</v>
      </c>
      <c r="B2131" s="251" t="s">
        <v>12436</v>
      </c>
      <c r="C2131" s="251" t="s">
        <v>10117</v>
      </c>
      <c r="D2131" s="251" t="s">
        <v>12437</v>
      </c>
      <c r="E2131" s="251" t="s">
        <v>11632</v>
      </c>
      <c r="F2131" s="251" t="s">
        <v>9957</v>
      </c>
      <c r="G2131" s="251" t="s">
        <v>1489</v>
      </c>
      <c r="H2131" s="251" t="s">
        <v>10500</v>
      </c>
      <c r="I2131" s="257" t="str">
        <f t="shared" si="133"/>
        <v>-00002</v>
      </c>
      <c r="J2131" s="251">
        <v>2</v>
      </c>
      <c r="K2131" s="251">
        <v>2</v>
      </c>
      <c r="M2131" s="251" t="s">
        <v>10007</v>
      </c>
      <c r="N2131" s="251" t="s">
        <v>12438</v>
      </c>
      <c r="O2131" s="251">
        <v>2</v>
      </c>
      <c r="Q2131" s="251" t="s">
        <v>12436</v>
      </c>
      <c r="R2131" s="251" t="s">
        <v>10307</v>
      </c>
      <c r="S2131" s="251" t="s">
        <v>1488</v>
      </c>
      <c r="T2131" s="251" t="str">
        <f t="shared" si="134"/>
        <v>I070632181240BZ010A0</v>
      </c>
      <c r="W2131" s="251" t="str">
        <f t="shared" si="135"/>
        <v>I070632181240-BZ010-A0</v>
      </c>
    </row>
    <row r="2132" spans="1:23" x14ac:dyDescent="0.3">
      <c r="A2132" s="256" t="str">
        <f t="shared" si="132"/>
        <v>I0706321-81240BZ010B0-00001</v>
      </c>
      <c r="B2132" s="251" t="s">
        <v>12439</v>
      </c>
      <c r="C2132" s="251" t="s">
        <v>10117</v>
      </c>
      <c r="D2132" s="251" t="s">
        <v>12437</v>
      </c>
      <c r="E2132" s="251" t="s">
        <v>11632</v>
      </c>
      <c r="F2132" s="251" t="s">
        <v>9962</v>
      </c>
      <c r="G2132" s="251" t="s">
        <v>1484</v>
      </c>
      <c r="H2132" s="251" t="s">
        <v>10500</v>
      </c>
      <c r="I2132" s="257" t="str">
        <f t="shared" si="133"/>
        <v>-00001</v>
      </c>
      <c r="J2132" s="251">
        <v>1</v>
      </c>
      <c r="K2132" s="251">
        <v>1</v>
      </c>
      <c r="M2132" s="251" t="s">
        <v>10007</v>
      </c>
      <c r="N2132" s="251" t="s">
        <v>12438</v>
      </c>
      <c r="O2132" s="251">
        <v>1</v>
      </c>
      <c r="Q2132" s="251" t="s">
        <v>12439</v>
      </c>
      <c r="R2132" s="251" t="s">
        <v>10307</v>
      </c>
      <c r="S2132" s="251" t="s">
        <v>1483</v>
      </c>
      <c r="T2132" s="251" t="str">
        <f t="shared" si="134"/>
        <v>I070632181240BZ010B0</v>
      </c>
      <c r="W2132" s="251" t="str">
        <f t="shared" si="135"/>
        <v>I070632181240-BZ010-B0</v>
      </c>
    </row>
    <row r="2133" spans="1:23" x14ac:dyDescent="0.3">
      <c r="A2133" s="256" t="str">
        <f t="shared" si="132"/>
        <v>Q5IC95GQ-8151552570-00003</v>
      </c>
      <c r="B2133" s="251" t="s">
        <v>12440</v>
      </c>
      <c r="C2133" s="251" t="s">
        <v>10151</v>
      </c>
      <c r="D2133" s="251" t="s">
        <v>12441</v>
      </c>
      <c r="E2133" s="251" t="s">
        <v>11632</v>
      </c>
      <c r="F2133" s="251" t="s">
        <v>9957</v>
      </c>
      <c r="G2133" s="251" t="s">
        <v>2932</v>
      </c>
      <c r="H2133" s="251" t="s">
        <v>12442</v>
      </c>
      <c r="I2133" s="257" t="str">
        <f t="shared" si="133"/>
        <v>-00003</v>
      </c>
      <c r="J2133" s="251">
        <v>3</v>
      </c>
      <c r="K2133" s="251">
        <v>3</v>
      </c>
      <c r="M2133" s="251" t="s">
        <v>10007</v>
      </c>
      <c r="N2133" s="251" t="s">
        <v>10623</v>
      </c>
      <c r="O2133" s="251">
        <v>3</v>
      </c>
      <c r="Q2133" s="251" t="s">
        <v>12440</v>
      </c>
      <c r="R2133" s="251" t="s">
        <v>9960</v>
      </c>
      <c r="S2133" s="251">
        <v>8151552570</v>
      </c>
      <c r="T2133" s="251" t="str">
        <f t="shared" si="134"/>
        <v>Q5IC95GQ8151552570</v>
      </c>
      <c r="W2133" s="251" t="str">
        <f t="shared" si="135"/>
        <v>Q5IC95GQ81515-52570</v>
      </c>
    </row>
    <row r="2134" spans="1:23" x14ac:dyDescent="0.3">
      <c r="A2134" s="256" t="str">
        <f t="shared" si="132"/>
        <v>I0306165-525620K070-00002</v>
      </c>
      <c r="B2134" s="251" t="s">
        <v>12443</v>
      </c>
      <c r="C2134" s="251" t="s">
        <v>9954</v>
      </c>
      <c r="D2134" s="251" t="s">
        <v>12444</v>
      </c>
      <c r="E2134" s="251" t="s">
        <v>10306</v>
      </c>
      <c r="F2134" s="251" t="s">
        <v>9957</v>
      </c>
      <c r="G2134" s="251" t="s">
        <v>732</v>
      </c>
      <c r="H2134" s="251" t="s">
        <v>10161</v>
      </c>
      <c r="I2134" s="257" t="str">
        <f t="shared" si="133"/>
        <v>-00002</v>
      </c>
      <c r="J2134" s="251">
        <v>2</v>
      </c>
      <c r="K2134" s="251">
        <v>2</v>
      </c>
      <c r="M2134" s="251" t="s">
        <v>10007</v>
      </c>
      <c r="N2134" s="251" t="s">
        <v>10623</v>
      </c>
      <c r="O2134" s="251">
        <v>2</v>
      </c>
      <c r="Q2134" s="251" t="s">
        <v>12443</v>
      </c>
      <c r="R2134" s="251" t="s">
        <v>9960</v>
      </c>
      <c r="S2134" s="251" t="s">
        <v>731</v>
      </c>
      <c r="T2134" s="251" t="str">
        <f t="shared" si="134"/>
        <v>I0306165525620K070</v>
      </c>
      <c r="W2134" s="251" t="str">
        <f t="shared" si="135"/>
        <v>I030616552562-0K070</v>
      </c>
    </row>
    <row r="2135" spans="1:23" x14ac:dyDescent="0.3">
      <c r="A2135" s="256" t="str">
        <f t="shared" si="132"/>
        <v>I0306165-525630K010-00001</v>
      </c>
      <c r="B2135" s="251" t="s">
        <v>12445</v>
      </c>
      <c r="C2135" s="251" t="s">
        <v>9954</v>
      </c>
      <c r="D2135" s="251" t="s">
        <v>12444</v>
      </c>
      <c r="E2135" s="251" t="s">
        <v>10306</v>
      </c>
      <c r="F2135" s="251" t="s">
        <v>9962</v>
      </c>
      <c r="G2135" s="251" t="s">
        <v>749</v>
      </c>
      <c r="H2135" s="251" t="s">
        <v>10163</v>
      </c>
      <c r="I2135" s="257" t="str">
        <f t="shared" si="133"/>
        <v>-00001</v>
      </c>
      <c r="J2135" s="251">
        <v>1</v>
      </c>
      <c r="K2135" s="251">
        <v>1</v>
      </c>
      <c r="M2135" s="251" t="s">
        <v>10007</v>
      </c>
      <c r="N2135" s="251" t="s">
        <v>10623</v>
      </c>
      <c r="O2135" s="251">
        <v>1</v>
      </c>
      <c r="Q2135" s="251" t="s">
        <v>12445</v>
      </c>
      <c r="R2135" s="251" t="s">
        <v>9960</v>
      </c>
      <c r="S2135" s="251" t="s">
        <v>748</v>
      </c>
      <c r="T2135" s="251" t="str">
        <f t="shared" si="134"/>
        <v>I0306165525630K010</v>
      </c>
      <c r="W2135" s="251" t="str">
        <f t="shared" si="135"/>
        <v>I030616552563-0K010</v>
      </c>
    </row>
    <row r="2136" spans="1:23" x14ac:dyDescent="0.3">
      <c r="A2136" s="256" t="str">
        <f t="shared" si="132"/>
        <v>I0306165-811100K520-00005</v>
      </c>
      <c r="B2136" s="251" t="s">
        <v>12446</v>
      </c>
      <c r="C2136" s="251" t="s">
        <v>9954</v>
      </c>
      <c r="D2136" s="251" t="s">
        <v>12444</v>
      </c>
      <c r="E2136" s="251" t="s">
        <v>10306</v>
      </c>
      <c r="F2136" s="251" t="s">
        <v>9964</v>
      </c>
      <c r="G2136" s="251" t="s">
        <v>269</v>
      </c>
      <c r="H2136" s="251" t="s">
        <v>3422</v>
      </c>
      <c r="I2136" s="257" t="str">
        <f t="shared" si="133"/>
        <v>-00005</v>
      </c>
      <c r="J2136" s="251">
        <v>5</v>
      </c>
      <c r="K2136" s="251">
        <v>5</v>
      </c>
      <c r="M2136" s="251" t="s">
        <v>9958</v>
      </c>
      <c r="N2136" s="251" t="s">
        <v>10623</v>
      </c>
      <c r="O2136" s="251">
        <v>5</v>
      </c>
      <c r="Q2136" s="251" t="s">
        <v>12446</v>
      </c>
      <c r="R2136" s="251" t="s">
        <v>9960</v>
      </c>
      <c r="S2136" s="251" t="s">
        <v>7</v>
      </c>
      <c r="T2136" s="251" t="str">
        <f t="shared" si="134"/>
        <v>I0306165811100K520</v>
      </c>
      <c r="W2136" s="251" t="str">
        <f t="shared" si="135"/>
        <v>I030616581110-0K520</v>
      </c>
    </row>
    <row r="2137" spans="1:23" x14ac:dyDescent="0.3">
      <c r="A2137" s="256" t="str">
        <f t="shared" si="132"/>
        <v>I0306165-811300K590-00001</v>
      </c>
      <c r="B2137" s="251" t="s">
        <v>12447</v>
      </c>
      <c r="C2137" s="251" t="s">
        <v>9954</v>
      </c>
      <c r="D2137" s="251" t="s">
        <v>12444</v>
      </c>
      <c r="E2137" s="251" t="s">
        <v>10306</v>
      </c>
      <c r="F2137" s="251" t="s">
        <v>9966</v>
      </c>
      <c r="G2137" s="251" t="s">
        <v>405</v>
      </c>
      <c r="H2137" s="251" t="s">
        <v>5101</v>
      </c>
      <c r="I2137" s="257" t="str">
        <f t="shared" si="133"/>
        <v>-00001</v>
      </c>
      <c r="J2137" s="251">
        <v>1</v>
      </c>
      <c r="K2137" s="251">
        <v>1</v>
      </c>
      <c r="M2137" s="251" t="s">
        <v>9958</v>
      </c>
      <c r="N2137" s="251" t="s">
        <v>10623</v>
      </c>
      <c r="O2137" s="251">
        <v>1</v>
      </c>
      <c r="Q2137" s="251" t="s">
        <v>12447</v>
      </c>
      <c r="R2137" s="251" t="s">
        <v>9960</v>
      </c>
      <c r="S2137" s="251" t="s">
        <v>404</v>
      </c>
      <c r="T2137" s="251" t="str">
        <f t="shared" si="134"/>
        <v>I0306165811300K590</v>
      </c>
      <c r="W2137" s="251" t="str">
        <f t="shared" si="135"/>
        <v>I030616581130-0K590</v>
      </c>
    </row>
    <row r="2138" spans="1:23" x14ac:dyDescent="0.3">
      <c r="A2138" s="256" t="str">
        <f t="shared" si="132"/>
        <v>I0306165-811500K520-00003</v>
      </c>
      <c r="B2138" s="251" t="s">
        <v>12448</v>
      </c>
      <c r="C2138" s="251" t="s">
        <v>9954</v>
      </c>
      <c r="D2138" s="251" t="s">
        <v>12444</v>
      </c>
      <c r="E2138" s="251" t="s">
        <v>10306</v>
      </c>
      <c r="F2138" s="251" t="s">
        <v>9968</v>
      </c>
      <c r="G2138" s="251" t="s">
        <v>280</v>
      </c>
      <c r="H2138" s="251" t="s">
        <v>3429</v>
      </c>
      <c r="I2138" s="257" t="str">
        <f t="shared" si="133"/>
        <v>-00003</v>
      </c>
      <c r="J2138" s="251">
        <v>3</v>
      </c>
      <c r="K2138" s="251">
        <v>3</v>
      </c>
      <c r="M2138" s="251" t="s">
        <v>9958</v>
      </c>
      <c r="N2138" s="251" t="s">
        <v>10623</v>
      </c>
      <c r="O2138" s="251">
        <v>3</v>
      </c>
      <c r="Q2138" s="251" t="s">
        <v>12448</v>
      </c>
      <c r="R2138" s="251" t="s">
        <v>9960</v>
      </c>
      <c r="S2138" s="251" t="s">
        <v>12</v>
      </c>
      <c r="T2138" s="251" t="str">
        <f t="shared" si="134"/>
        <v>I0306165811500K520</v>
      </c>
      <c r="W2138" s="251" t="str">
        <f t="shared" si="135"/>
        <v>I030616581150-0K520</v>
      </c>
    </row>
    <row r="2139" spans="1:23" x14ac:dyDescent="0.3">
      <c r="A2139" s="256" t="str">
        <f t="shared" si="132"/>
        <v>I0306165-811500K580-00005</v>
      </c>
      <c r="B2139" s="251" t="s">
        <v>12449</v>
      </c>
      <c r="C2139" s="251" t="s">
        <v>9954</v>
      </c>
      <c r="D2139" s="251" t="s">
        <v>12444</v>
      </c>
      <c r="E2139" s="251" t="s">
        <v>10306</v>
      </c>
      <c r="F2139" s="251" t="s">
        <v>9970</v>
      </c>
      <c r="G2139" s="251" t="s">
        <v>437</v>
      </c>
      <c r="H2139" s="251" t="s">
        <v>3429</v>
      </c>
      <c r="I2139" s="257" t="str">
        <f t="shared" si="133"/>
        <v>-00005</v>
      </c>
      <c r="J2139" s="251">
        <v>5</v>
      </c>
      <c r="K2139" s="251">
        <v>5</v>
      </c>
      <c r="M2139" s="251" t="s">
        <v>9958</v>
      </c>
      <c r="N2139" s="251" t="s">
        <v>10623</v>
      </c>
      <c r="O2139" s="251">
        <v>5</v>
      </c>
      <c r="Q2139" s="251" t="s">
        <v>12449</v>
      </c>
      <c r="R2139" s="251" t="s">
        <v>9960</v>
      </c>
      <c r="S2139" s="251" t="s">
        <v>436</v>
      </c>
      <c r="T2139" s="251" t="str">
        <f t="shared" si="134"/>
        <v>I0306165811500K580</v>
      </c>
      <c r="W2139" s="251" t="str">
        <f t="shared" si="135"/>
        <v>I030616581150-0K580</v>
      </c>
    </row>
    <row r="2140" spans="1:23" x14ac:dyDescent="0.3">
      <c r="A2140" s="256" t="str">
        <f t="shared" si="132"/>
        <v>I0306165-811500K590-00001</v>
      </c>
      <c r="B2140" s="251" t="s">
        <v>12450</v>
      </c>
      <c r="C2140" s="251" t="s">
        <v>9954</v>
      </c>
      <c r="D2140" s="251" t="s">
        <v>12444</v>
      </c>
      <c r="E2140" s="251" t="s">
        <v>10306</v>
      </c>
      <c r="F2140" s="251" t="s">
        <v>9972</v>
      </c>
      <c r="G2140" s="251" t="s">
        <v>412</v>
      </c>
      <c r="H2140" s="251" t="s">
        <v>3429</v>
      </c>
      <c r="I2140" s="257" t="str">
        <f t="shared" si="133"/>
        <v>-00001</v>
      </c>
      <c r="J2140" s="251">
        <v>1</v>
      </c>
      <c r="K2140" s="251">
        <v>1</v>
      </c>
      <c r="M2140" s="251" t="s">
        <v>9958</v>
      </c>
      <c r="N2140" s="251" t="s">
        <v>10623</v>
      </c>
      <c r="O2140" s="251">
        <v>1</v>
      </c>
      <c r="Q2140" s="251" t="s">
        <v>12450</v>
      </c>
      <c r="R2140" s="251" t="s">
        <v>9960</v>
      </c>
      <c r="S2140" s="251" t="s">
        <v>411</v>
      </c>
      <c r="T2140" s="251" t="str">
        <f t="shared" si="134"/>
        <v>I0306165811500K590</v>
      </c>
      <c r="W2140" s="251" t="str">
        <f t="shared" si="135"/>
        <v>I030616581150-0K590</v>
      </c>
    </row>
    <row r="2141" spans="1:23" x14ac:dyDescent="0.3">
      <c r="A2141" s="256" t="str">
        <f t="shared" si="132"/>
        <v>I0306165-811700K580-00013</v>
      </c>
      <c r="B2141" s="251" t="s">
        <v>12451</v>
      </c>
      <c r="C2141" s="251" t="s">
        <v>9954</v>
      </c>
      <c r="D2141" s="251" t="s">
        <v>12444</v>
      </c>
      <c r="E2141" s="251" t="s">
        <v>10306</v>
      </c>
      <c r="F2141" s="251" t="s">
        <v>9974</v>
      </c>
      <c r="G2141" s="251" t="s">
        <v>442</v>
      </c>
      <c r="H2141" s="251" t="s">
        <v>5102</v>
      </c>
      <c r="I2141" s="257" t="str">
        <f t="shared" si="133"/>
        <v>-00013</v>
      </c>
      <c r="J2141" s="251">
        <v>13</v>
      </c>
      <c r="K2141" s="251">
        <v>13</v>
      </c>
      <c r="M2141" s="251" t="s">
        <v>9958</v>
      </c>
      <c r="N2141" s="251" t="s">
        <v>10623</v>
      </c>
      <c r="O2141" s="251">
        <v>13</v>
      </c>
      <c r="Q2141" s="251" t="s">
        <v>12451</v>
      </c>
      <c r="R2141" s="251" t="s">
        <v>9960</v>
      </c>
      <c r="S2141" s="251" t="s">
        <v>441</v>
      </c>
      <c r="T2141" s="251" t="str">
        <f t="shared" si="134"/>
        <v>I0306165811700K580</v>
      </c>
      <c r="W2141" s="251" t="str">
        <f t="shared" si="135"/>
        <v>I030616581170-0K580</v>
      </c>
    </row>
    <row r="2142" spans="1:23" x14ac:dyDescent="0.3">
      <c r="A2142" s="256" t="str">
        <f t="shared" si="132"/>
        <v>I0306165-815600D890-00001</v>
      </c>
      <c r="B2142" s="251" t="s">
        <v>12452</v>
      </c>
      <c r="C2142" s="251" t="s">
        <v>9954</v>
      </c>
      <c r="D2142" s="251" t="s">
        <v>12444</v>
      </c>
      <c r="E2142" s="251" t="s">
        <v>10306</v>
      </c>
      <c r="F2142" s="251" t="s">
        <v>9976</v>
      </c>
      <c r="G2142" s="251" t="s">
        <v>823</v>
      </c>
      <c r="H2142" s="251" t="s">
        <v>5204</v>
      </c>
      <c r="I2142" s="257" t="str">
        <f t="shared" si="133"/>
        <v>-00001</v>
      </c>
      <c r="J2142" s="251">
        <v>1</v>
      </c>
      <c r="K2142" s="251">
        <v>1</v>
      </c>
      <c r="M2142" s="251" t="s">
        <v>9993</v>
      </c>
      <c r="N2142" s="251" t="s">
        <v>10623</v>
      </c>
      <c r="O2142" s="251">
        <v>1</v>
      </c>
      <c r="Q2142" s="251" t="s">
        <v>12452</v>
      </c>
      <c r="R2142" s="251" t="s">
        <v>9960</v>
      </c>
      <c r="S2142" s="251" t="s">
        <v>822</v>
      </c>
      <c r="T2142" s="251" t="str">
        <f t="shared" si="134"/>
        <v>I0306165815600D890</v>
      </c>
      <c r="W2142" s="251" t="str">
        <f t="shared" si="135"/>
        <v>I030616581560-0D890</v>
      </c>
    </row>
    <row r="2143" spans="1:23" x14ac:dyDescent="0.3">
      <c r="A2143" s="256" t="str">
        <f t="shared" si="132"/>
        <v>I0306165-815600K210-00002</v>
      </c>
      <c r="B2143" s="251" t="s">
        <v>12453</v>
      </c>
      <c r="C2143" s="251" t="s">
        <v>9954</v>
      </c>
      <c r="D2143" s="251" t="s">
        <v>12444</v>
      </c>
      <c r="E2143" s="251" t="s">
        <v>10306</v>
      </c>
      <c r="F2143" s="251" t="s">
        <v>9978</v>
      </c>
      <c r="G2143" s="251" t="s">
        <v>670</v>
      </c>
      <c r="H2143" s="251" t="s">
        <v>5204</v>
      </c>
      <c r="I2143" s="257" t="str">
        <f t="shared" si="133"/>
        <v>-00002</v>
      </c>
      <c r="J2143" s="251">
        <v>2</v>
      </c>
      <c r="K2143" s="251">
        <v>2</v>
      </c>
      <c r="M2143" s="251" t="s">
        <v>9958</v>
      </c>
      <c r="N2143" s="251" t="s">
        <v>10623</v>
      </c>
      <c r="O2143" s="251">
        <v>2</v>
      </c>
      <c r="Q2143" s="251" t="s">
        <v>12453</v>
      </c>
      <c r="R2143" s="251" t="s">
        <v>9960</v>
      </c>
      <c r="S2143" s="251" t="s">
        <v>13</v>
      </c>
      <c r="T2143" s="251" t="str">
        <f t="shared" si="134"/>
        <v>I0306165815600K210</v>
      </c>
      <c r="W2143" s="251" t="str">
        <f t="shared" si="135"/>
        <v>I030616581560-0K210</v>
      </c>
    </row>
    <row r="2144" spans="1:23" x14ac:dyDescent="0.3">
      <c r="A2144" s="256" t="str">
        <f t="shared" si="132"/>
        <v>I0306165-815600K240-00003</v>
      </c>
      <c r="B2144" s="251" t="s">
        <v>12454</v>
      </c>
      <c r="C2144" s="251" t="s">
        <v>9954</v>
      </c>
      <c r="D2144" s="251" t="s">
        <v>12444</v>
      </c>
      <c r="E2144" s="251" t="s">
        <v>10306</v>
      </c>
      <c r="F2144" s="251" t="s">
        <v>9980</v>
      </c>
      <c r="G2144" s="251" t="s">
        <v>744</v>
      </c>
      <c r="H2144" s="251" t="s">
        <v>5204</v>
      </c>
      <c r="I2144" s="257" t="str">
        <f t="shared" si="133"/>
        <v>-00003</v>
      </c>
      <c r="J2144" s="251">
        <v>3</v>
      </c>
      <c r="K2144" s="251">
        <v>3</v>
      </c>
      <c r="M2144" s="251" t="s">
        <v>9958</v>
      </c>
      <c r="N2144" s="251" t="s">
        <v>10623</v>
      </c>
      <c r="O2144" s="251">
        <v>3</v>
      </c>
      <c r="Q2144" s="251" t="s">
        <v>12454</v>
      </c>
      <c r="R2144" s="251" t="s">
        <v>9960</v>
      </c>
      <c r="S2144" s="251" t="s">
        <v>743</v>
      </c>
      <c r="T2144" s="251" t="str">
        <f t="shared" si="134"/>
        <v>I0306165815600K240</v>
      </c>
      <c r="W2144" s="251" t="str">
        <f t="shared" si="135"/>
        <v>I030616581560-0K240</v>
      </c>
    </row>
    <row r="2145" spans="1:23" x14ac:dyDescent="0.3">
      <c r="A2145" s="256" t="str">
        <f t="shared" si="132"/>
        <v>I0306165-815600K590-00005</v>
      </c>
      <c r="B2145" s="251" t="s">
        <v>12455</v>
      </c>
      <c r="C2145" s="251" t="s">
        <v>9954</v>
      </c>
      <c r="D2145" s="251" t="s">
        <v>12444</v>
      </c>
      <c r="E2145" s="251" t="s">
        <v>10306</v>
      </c>
      <c r="F2145" s="251" t="s">
        <v>9982</v>
      </c>
      <c r="G2145" s="251" t="s">
        <v>3386</v>
      </c>
      <c r="H2145" s="251" t="s">
        <v>5204</v>
      </c>
      <c r="I2145" s="257" t="str">
        <f t="shared" si="133"/>
        <v>-00005</v>
      </c>
      <c r="J2145" s="251">
        <v>5</v>
      </c>
      <c r="K2145" s="251">
        <v>5</v>
      </c>
      <c r="M2145" s="251" t="s">
        <v>9958</v>
      </c>
      <c r="N2145" s="251" t="s">
        <v>10623</v>
      </c>
      <c r="O2145" s="251">
        <v>5</v>
      </c>
      <c r="Q2145" s="251" t="s">
        <v>12455</v>
      </c>
      <c r="R2145" s="251" t="s">
        <v>9960</v>
      </c>
      <c r="S2145" s="251" t="s">
        <v>3370</v>
      </c>
      <c r="T2145" s="251" t="str">
        <f t="shared" si="134"/>
        <v>I0306165815600K590</v>
      </c>
      <c r="W2145" s="251" t="str">
        <f t="shared" si="135"/>
        <v>I030616581560-0K590</v>
      </c>
    </row>
    <row r="2146" spans="1:23" x14ac:dyDescent="0.3">
      <c r="A2146" s="256" t="str">
        <f t="shared" si="132"/>
        <v>I0306165-815800K050-00004</v>
      </c>
      <c r="B2146" s="251" t="s">
        <v>12456</v>
      </c>
      <c r="C2146" s="251" t="s">
        <v>9954</v>
      </c>
      <c r="D2146" s="251" t="s">
        <v>12444</v>
      </c>
      <c r="E2146" s="251" t="s">
        <v>10306</v>
      </c>
      <c r="F2146" s="251" t="s">
        <v>9984</v>
      </c>
      <c r="G2146" s="251" t="s">
        <v>756</v>
      </c>
      <c r="H2146" s="251" t="s">
        <v>758</v>
      </c>
      <c r="I2146" s="257" t="str">
        <f t="shared" si="133"/>
        <v>-00004</v>
      </c>
      <c r="J2146" s="251">
        <v>4</v>
      </c>
      <c r="K2146" s="251">
        <v>4</v>
      </c>
      <c r="M2146" s="251" t="s">
        <v>9958</v>
      </c>
      <c r="N2146" s="251" t="s">
        <v>10623</v>
      </c>
      <c r="O2146" s="251">
        <v>4</v>
      </c>
      <c r="Q2146" s="251" t="s">
        <v>12456</v>
      </c>
      <c r="R2146" s="251" t="s">
        <v>9960</v>
      </c>
      <c r="S2146" s="251" t="s">
        <v>6</v>
      </c>
      <c r="T2146" s="251" t="str">
        <f t="shared" si="134"/>
        <v>I0306165815800K050</v>
      </c>
      <c r="W2146" s="251" t="str">
        <f t="shared" si="135"/>
        <v>I030616581580-0K050</v>
      </c>
    </row>
    <row r="2147" spans="1:23" x14ac:dyDescent="0.3">
      <c r="A2147" s="256" t="str">
        <f t="shared" si="132"/>
        <v>I0306165-815800K260-00001</v>
      </c>
      <c r="B2147" s="251" t="s">
        <v>12457</v>
      </c>
      <c r="C2147" s="251" t="s">
        <v>9954</v>
      </c>
      <c r="D2147" s="251" t="s">
        <v>12444</v>
      </c>
      <c r="E2147" s="251" t="s">
        <v>10306</v>
      </c>
      <c r="F2147" s="251" t="s">
        <v>9986</v>
      </c>
      <c r="G2147" s="251" t="s">
        <v>3387</v>
      </c>
      <c r="H2147" s="251" t="s">
        <v>758</v>
      </c>
      <c r="I2147" s="257" t="str">
        <f t="shared" si="133"/>
        <v>-00001</v>
      </c>
      <c r="J2147" s="251">
        <v>1</v>
      </c>
      <c r="K2147" s="251">
        <v>1</v>
      </c>
      <c r="M2147" s="251" t="s">
        <v>9993</v>
      </c>
      <c r="N2147" s="251" t="s">
        <v>10623</v>
      </c>
      <c r="O2147" s="251">
        <v>1</v>
      </c>
      <c r="Q2147" s="251" t="s">
        <v>12457</v>
      </c>
      <c r="R2147" s="251" t="s">
        <v>9960</v>
      </c>
      <c r="S2147" s="251" t="s">
        <v>3374</v>
      </c>
      <c r="T2147" s="251" t="str">
        <f t="shared" si="134"/>
        <v>I0306165815800K260</v>
      </c>
      <c r="W2147" s="251" t="str">
        <f t="shared" si="135"/>
        <v>I030616581580-0K260</v>
      </c>
    </row>
    <row r="2148" spans="1:23" x14ac:dyDescent="0.3">
      <c r="A2148" s="256" t="str">
        <f t="shared" si="132"/>
        <v>I0306165-815810K050-00004</v>
      </c>
      <c r="B2148" s="251" t="s">
        <v>12458</v>
      </c>
      <c r="C2148" s="251" t="s">
        <v>9954</v>
      </c>
      <c r="D2148" s="251" t="s">
        <v>12444</v>
      </c>
      <c r="E2148" s="251" t="s">
        <v>10306</v>
      </c>
      <c r="F2148" s="251" t="s">
        <v>9988</v>
      </c>
      <c r="G2148" s="251" t="s">
        <v>763</v>
      </c>
      <c r="H2148" s="251" t="s">
        <v>5218</v>
      </c>
      <c r="I2148" s="257" t="str">
        <f t="shared" si="133"/>
        <v>-00004</v>
      </c>
      <c r="J2148" s="251">
        <v>4</v>
      </c>
      <c r="K2148" s="251">
        <v>4</v>
      </c>
      <c r="M2148" s="251" t="s">
        <v>9958</v>
      </c>
      <c r="N2148" s="251" t="s">
        <v>10623</v>
      </c>
      <c r="O2148" s="251">
        <v>4</v>
      </c>
      <c r="Q2148" s="251" t="s">
        <v>12458</v>
      </c>
      <c r="R2148" s="251" t="s">
        <v>9960</v>
      </c>
      <c r="S2148" s="251" t="s">
        <v>762</v>
      </c>
      <c r="T2148" s="251" t="str">
        <f t="shared" si="134"/>
        <v>I0306165815810K050</v>
      </c>
      <c r="W2148" s="251" t="str">
        <f t="shared" si="135"/>
        <v>I030616581581-0K050</v>
      </c>
    </row>
    <row r="2149" spans="1:23" x14ac:dyDescent="0.3">
      <c r="A2149" s="256" t="str">
        <f t="shared" si="132"/>
        <v>I0306165-815900K050-00004</v>
      </c>
      <c r="B2149" s="251" t="s">
        <v>12459</v>
      </c>
      <c r="C2149" s="251" t="s">
        <v>9954</v>
      </c>
      <c r="D2149" s="251" t="s">
        <v>12444</v>
      </c>
      <c r="E2149" s="251" t="s">
        <v>10306</v>
      </c>
      <c r="F2149" s="251" t="s">
        <v>9990</v>
      </c>
      <c r="G2149" s="251" t="s">
        <v>767</v>
      </c>
      <c r="H2149" s="251" t="s">
        <v>770</v>
      </c>
      <c r="I2149" s="257" t="str">
        <f t="shared" si="133"/>
        <v>-00004</v>
      </c>
      <c r="J2149" s="251">
        <v>4</v>
      </c>
      <c r="K2149" s="251">
        <v>4</v>
      </c>
      <c r="M2149" s="251" t="s">
        <v>9958</v>
      </c>
      <c r="N2149" s="251" t="s">
        <v>10623</v>
      </c>
      <c r="O2149" s="251">
        <v>4</v>
      </c>
      <c r="Q2149" s="251" t="s">
        <v>12459</v>
      </c>
      <c r="R2149" s="251" t="s">
        <v>9960</v>
      </c>
      <c r="S2149" s="251" t="s">
        <v>766</v>
      </c>
      <c r="T2149" s="251" t="str">
        <f t="shared" si="134"/>
        <v>I0306165815900K050</v>
      </c>
      <c r="W2149" s="251" t="str">
        <f t="shared" si="135"/>
        <v>I030616581590-0K050</v>
      </c>
    </row>
    <row r="2150" spans="1:23" x14ac:dyDescent="0.3">
      <c r="A2150" s="256" t="str">
        <f t="shared" si="132"/>
        <v>I0306165-815900K260-00002</v>
      </c>
      <c r="B2150" s="251" t="s">
        <v>12460</v>
      </c>
      <c r="C2150" s="251" t="s">
        <v>9954</v>
      </c>
      <c r="D2150" s="251" t="s">
        <v>12444</v>
      </c>
      <c r="E2150" s="251" t="s">
        <v>10306</v>
      </c>
      <c r="F2150" s="251" t="s">
        <v>9992</v>
      </c>
      <c r="G2150" s="251" t="s">
        <v>3388</v>
      </c>
      <c r="H2150" s="251" t="s">
        <v>770</v>
      </c>
      <c r="I2150" s="257" t="str">
        <f t="shared" si="133"/>
        <v>-00002</v>
      </c>
      <c r="J2150" s="251">
        <v>2</v>
      </c>
      <c r="K2150" s="251">
        <v>2</v>
      </c>
      <c r="M2150" s="251" t="s">
        <v>9993</v>
      </c>
      <c r="N2150" s="251" t="s">
        <v>10623</v>
      </c>
      <c r="O2150" s="251">
        <v>2</v>
      </c>
      <c r="Q2150" s="251" t="s">
        <v>12460</v>
      </c>
      <c r="R2150" s="251" t="s">
        <v>9960</v>
      </c>
      <c r="S2150" s="251" t="s">
        <v>3377</v>
      </c>
      <c r="T2150" s="251" t="str">
        <f t="shared" si="134"/>
        <v>I0306165815900K260</v>
      </c>
      <c r="W2150" s="251" t="str">
        <f t="shared" si="135"/>
        <v>I030616581590-0K260</v>
      </c>
    </row>
    <row r="2151" spans="1:23" x14ac:dyDescent="0.3">
      <c r="A2151" s="256" t="str">
        <f t="shared" si="132"/>
        <v>I0306165-81590BZ400-00001</v>
      </c>
      <c r="B2151" s="251" t="s">
        <v>12461</v>
      </c>
      <c r="C2151" s="251" t="s">
        <v>9954</v>
      </c>
      <c r="D2151" s="251" t="s">
        <v>12444</v>
      </c>
      <c r="E2151" s="251" t="s">
        <v>10306</v>
      </c>
      <c r="F2151" s="251" t="s">
        <v>9995</v>
      </c>
      <c r="G2151" s="251" t="s">
        <v>5309</v>
      </c>
      <c r="H2151" s="251" t="s">
        <v>9998</v>
      </c>
      <c r="I2151" s="257" t="str">
        <f t="shared" si="133"/>
        <v>-00001</v>
      </c>
      <c r="J2151" s="251">
        <v>1</v>
      </c>
      <c r="K2151" s="251">
        <v>1</v>
      </c>
      <c r="M2151" s="251" t="s">
        <v>9993</v>
      </c>
      <c r="N2151" s="251" t="s">
        <v>10623</v>
      </c>
      <c r="O2151" s="251">
        <v>1</v>
      </c>
      <c r="Q2151" s="251" t="s">
        <v>12461</v>
      </c>
      <c r="R2151" s="251" t="s">
        <v>9960</v>
      </c>
      <c r="S2151" s="251" t="s">
        <v>8687</v>
      </c>
      <c r="T2151" s="251" t="str">
        <f t="shared" si="134"/>
        <v>I030616581590BZ400</v>
      </c>
      <c r="W2151" s="251" t="str">
        <f t="shared" si="135"/>
        <v>I030616581590-BZ400</v>
      </c>
    </row>
    <row r="2152" spans="1:23" x14ac:dyDescent="0.3">
      <c r="A2152" s="256" t="str">
        <f t="shared" si="132"/>
        <v>I0306165-815910K050-00006</v>
      </c>
      <c r="B2152" s="251" t="s">
        <v>12462</v>
      </c>
      <c r="C2152" s="251" t="s">
        <v>9954</v>
      </c>
      <c r="D2152" s="251" t="s">
        <v>12444</v>
      </c>
      <c r="E2152" s="251" t="s">
        <v>10306</v>
      </c>
      <c r="F2152" s="251" t="s">
        <v>9997</v>
      </c>
      <c r="G2152" s="251" t="s">
        <v>777</v>
      </c>
      <c r="H2152" s="251" t="s">
        <v>5219</v>
      </c>
      <c r="I2152" s="257" t="str">
        <f t="shared" si="133"/>
        <v>-00006</v>
      </c>
      <c r="J2152" s="251">
        <v>6</v>
      </c>
      <c r="K2152" s="251">
        <v>6</v>
      </c>
      <c r="M2152" s="251" t="s">
        <v>9958</v>
      </c>
      <c r="N2152" s="251" t="s">
        <v>10623</v>
      </c>
      <c r="O2152" s="251">
        <v>6</v>
      </c>
      <c r="Q2152" s="251" t="s">
        <v>12462</v>
      </c>
      <c r="R2152" s="251" t="s">
        <v>9960</v>
      </c>
      <c r="S2152" s="251" t="s">
        <v>776</v>
      </c>
      <c r="T2152" s="251" t="str">
        <f t="shared" si="134"/>
        <v>I0306165815910K050</v>
      </c>
      <c r="W2152" s="251" t="str">
        <f t="shared" si="135"/>
        <v>I030616581591-0K050</v>
      </c>
    </row>
    <row r="2153" spans="1:23" x14ac:dyDescent="0.3">
      <c r="A2153" s="256" t="str">
        <f t="shared" si="132"/>
        <v>I0306165-9008081116-00002</v>
      </c>
      <c r="B2153" s="251" t="s">
        <v>12463</v>
      </c>
      <c r="C2153" s="251" t="s">
        <v>9954</v>
      </c>
      <c r="D2153" s="251" t="s">
        <v>12444</v>
      </c>
      <c r="E2153" s="251" t="s">
        <v>10306</v>
      </c>
      <c r="F2153" s="251" t="s">
        <v>10000</v>
      </c>
      <c r="G2153" s="251" t="s">
        <v>934</v>
      </c>
      <c r="H2153" s="251" t="s">
        <v>3393</v>
      </c>
      <c r="I2153" s="257" t="str">
        <f t="shared" si="133"/>
        <v>-00002</v>
      </c>
      <c r="J2153" s="251">
        <v>2</v>
      </c>
      <c r="K2153" s="251">
        <v>2</v>
      </c>
      <c r="M2153" s="251" t="s">
        <v>10007</v>
      </c>
      <c r="N2153" s="251" t="s">
        <v>10623</v>
      </c>
      <c r="O2153" s="251">
        <v>2</v>
      </c>
      <c r="Q2153" s="251" t="s">
        <v>12463</v>
      </c>
      <c r="R2153" s="251" t="s">
        <v>9960</v>
      </c>
      <c r="S2153" s="251">
        <v>9008081116</v>
      </c>
      <c r="T2153" s="251" t="str">
        <f t="shared" si="134"/>
        <v>I03061659008081116</v>
      </c>
      <c r="W2153" s="251" t="str">
        <f t="shared" si="135"/>
        <v>I030616590080-81116</v>
      </c>
    </row>
    <row r="2154" spans="1:23" x14ac:dyDescent="0.3">
      <c r="A2154" s="256" t="str">
        <f t="shared" si="132"/>
        <v>I0306165-9098113087-00006</v>
      </c>
      <c r="B2154" s="251" t="s">
        <v>12464</v>
      </c>
      <c r="C2154" s="251" t="s">
        <v>9954</v>
      </c>
      <c r="D2154" s="251" t="s">
        <v>12444</v>
      </c>
      <c r="E2154" s="251" t="s">
        <v>10306</v>
      </c>
      <c r="F2154" s="251" t="s">
        <v>10002</v>
      </c>
      <c r="G2154" s="251" t="s">
        <v>939</v>
      </c>
      <c r="H2154" s="251" t="s">
        <v>3393</v>
      </c>
      <c r="I2154" s="257" t="str">
        <f t="shared" si="133"/>
        <v>-00006</v>
      </c>
      <c r="J2154" s="251">
        <v>6</v>
      </c>
      <c r="K2154" s="251">
        <v>6</v>
      </c>
      <c r="M2154" s="251" t="s">
        <v>10003</v>
      </c>
      <c r="N2154" s="251" t="s">
        <v>10623</v>
      </c>
      <c r="O2154" s="251">
        <v>6</v>
      </c>
      <c r="Q2154" s="251" t="s">
        <v>12464</v>
      </c>
      <c r="R2154" s="251" t="s">
        <v>9960</v>
      </c>
      <c r="S2154" s="251">
        <v>9098113087</v>
      </c>
      <c r="T2154" s="251" t="str">
        <f t="shared" si="134"/>
        <v>I03061659098113087</v>
      </c>
      <c r="W2154" s="251" t="str">
        <f t="shared" si="135"/>
        <v>I030616590981-13087</v>
      </c>
    </row>
    <row r="2155" spans="1:23" x14ac:dyDescent="0.3">
      <c r="A2155" s="256" t="str">
        <f t="shared" si="132"/>
        <v>I0306165-9098122003-00003</v>
      </c>
      <c r="B2155" s="251" t="s">
        <v>12465</v>
      </c>
      <c r="C2155" s="251" t="s">
        <v>9954</v>
      </c>
      <c r="D2155" s="251" t="s">
        <v>12444</v>
      </c>
      <c r="E2155" s="251" t="s">
        <v>10306</v>
      </c>
      <c r="F2155" s="251" t="s">
        <v>10005</v>
      </c>
      <c r="G2155" s="251" t="s">
        <v>926</v>
      </c>
      <c r="H2155" s="251" t="s">
        <v>1564</v>
      </c>
      <c r="I2155" s="257" t="str">
        <f t="shared" si="133"/>
        <v>-00003</v>
      </c>
      <c r="J2155" s="251">
        <v>3</v>
      </c>
      <c r="K2155" s="251">
        <v>3</v>
      </c>
      <c r="M2155" s="251" t="s">
        <v>10003</v>
      </c>
      <c r="N2155" s="251" t="s">
        <v>10623</v>
      </c>
      <c r="O2155" s="251">
        <v>3</v>
      </c>
      <c r="Q2155" s="251" t="s">
        <v>12465</v>
      </c>
      <c r="R2155" s="251" t="s">
        <v>9960</v>
      </c>
      <c r="S2155" s="251">
        <v>9098122003</v>
      </c>
      <c r="T2155" s="251" t="str">
        <f t="shared" si="134"/>
        <v>I03061659098122003</v>
      </c>
      <c r="W2155" s="251" t="str">
        <f t="shared" si="135"/>
        <v>I030616590981-22003</v>
      </c>
    </row>
    <row r="2156" spans="1:23" x14ac:dyDescent="0.3">
      <c r="A2156" s="256" t="str">
        <f t="shared" si="132"/>
        <v>I0306165-9913212050-00440</v>
      </c>
      <c r="B2156" s="251" t="s">
        <v>12466</v>
      </c>
      <c r="C2156" s="251" t="s">
        <v>9954</v>
      </c>
      <c r="D2156" s="251" t="s">
        <v>12444</v>
      </c>
      <c r="E2156" s="251" t="s">
        <v>10306</v>
      </c>
      <c r="F2156" s="251" t="s">
        <v>10009</v>
      </c>
      <c r="G2156" s="251" t="s">
        <v>946</v>
      </c>
      <c r="H2156" s="251" t="s">
        <v>10010</v>
      </c>
      <c r="I2156" s="257" t="str">
        <f t="shared" si="133"/>
        <v>-00440</v>
      </c>
      <c r="J2156" s="251">
        <v>440</v>
      </c>
      <c r="K2156" s="251">
        <v>440</v>
      </c>
      <c r="M2156" s="251" t="s">
        <v>10007</v>
      </c>
      <c r="N2156" s="251" t="s">
        <v>10623</v>
      </c>
      <c r="O2156" s="251">
        <v>440</v>
      </c>
      <c r="Q2156" s="251" t="s">
        <v>12466</v>
      </c>
      <c r="R2156" s="251" t="s">
        <v>9960</v>
      </c>
      <c r="S2156" s="251">
        <v>9913212050</v>
      </c>
      <c r="T2156" s="251" t="str">
        <f t="shared" si="134"/>
        <v>I03061659913212050</v>
      </c>
      <c r="W2156" s="251" t="str">
        <f t="shared" si="135"/>
        <v>I030616599132-12050</v>
      </c>
    </row>
    <row r="2157" spans="1:23" x14ac:dyDescent="0.3">
      <c r="A2157" s="256" t="str">
        <f t="shared" si="132"/>
        <v>I0306165-9913221210-00126</v>
      </c>
      <c r="B2157" s="251" t="s">
        <v>12467</v>
      </c>
      <c r="C2157" s="251" t="s">
        <v>9954</v>
      </c>
      <c r="D2157" s="251" t="s">
        <v>12444</v>
      </c>
      <c r="E2157" s="251" t="s">
        <v>10306</v>
      </c>
      <c r="F2157" s="251" t="s">
        <v>10012</v>
      </c>
      <c r="G2157" s="251" t="s">
        <v>916</v>
      </c>
      <c r="H2157" s="251" t="s">
        <v>10013</v>
      </c>
      <c r="I2157" s="257" t="str">
        <f t="shared" si="133"/>
        <v>-00126</v>
      </c>
      <c r="J2157" s="251">
        <v>126</v>
      </c>
      <c r="K2157" s="251">
        <v>126</v>
      </c>
      <c r="M2157" s="251" t="s">
        <v>10007</v>
      </c>
      <c r="N2157" s="251" t="s">
        <v>10623</v>
      </c>
      <c r="O2157" s="251">
        <v>126</v>
      </c>
      <c r="Q2157" s="251" t="s">
        <v>12467</v>
      </c>
      <c r="R2157" s="251" t="s">
        <v>9960</v>
      </c>
      <c r="S2157" s="251">
        <v>9913221210</v>
      </c>
      <c r="T2157" s="251" t="str">
        <f t="shared" si="134"/>
        <v>I03061659913221210</v>
      </c>
      <c r="W2157" s="251" t="str">
        <f t="shared" si="135"/>
        <v>I030616599132-21210</v>
      </c>
    </row>
    <row r="2158" spans="1:23" x14ac:dyDescent="0.3">
      <c r="A2158" s="256" t="str">
        <f t="shared" si="132"/>
        <v>I0306166-811100K591-00001</v>
      </c>
      <c r="B2158" s="251" t="s">
        <v>12468</v>
      </c>
      <c r="C2158" s="251" t="s">
        <v>9954</v>
      </c>
      <c r="D2158" s="251" t="s">
        <v>12469</v>
      </c>
      <c r="E2158" s="251" t="s">
        <v>10306</v>
      </c>
      <c r="F2158" s="251" t="s">
        <v>9957</v>
      </c>
      <c r="G2158" s="251" t="s">
        <v>401</v>
      </c>
      <c r="H2158" s="251" t="s">
        <v>3422</v>
      </c>
      <c r="I2158" s="257" t="str">
        <f t="shared" si="133"/>
        <v>-00001</v>
      </c>
      <c r="J2158" s="251">
        <v>1</v>
      </c>
      <c r="K2158" s="251">
        <v>1</v>
      </c>
      <c r="M2158" s="251" t="s">
        <v>9958</v>
      </c>
      <c r="N2158" s="251" t="s">
        <v>10831</v>
      </c>
      <c r="O2158" s="251">
        <v>1</v>
      </c>
      <c r="Q2158" s="251" t="s">
        <v>12468</v>
      </c>
      <c r="R2158" s="251" t="s">
        <v>10017</v>
      </c>
      <c r="S2158" s="251" t="s">
        <v>400</v>
      </c>
      <c r="T2158" s="251" t="str">
        <f t="shared" si="134"/>
        <v>I0306166811100K591</v>
      </c>
      <c r="W2158" s="251" t="str">
        <f t="shared" si="135"/>
        <v>I030616681110-0K591</v>
      </c>
    </row>
    <row r="2159" spans="1:23" x14ac:dyDescent="0.3">
      <c r="A2159" s="256" t="str">
        <f t="shared" si="132"/>
        <v>I0306166-811300K591-00002</v>
      </c>
      <c r="B2159" s="251" t="s">
        <v>12470</v>
      </c>
      <c r="C2159" s="251" t="s">
        <v>9954</v>
      </c>
      <c r="D2159" s="251" t="s">
        <v>12469</v>
      </c>
      <c r="E2159" s="251" t="s">
        <v>10306</v>
      </c>
      <c r="F2159" s="251" t="s">
        <v>9962</v>
      </c>
      <c r="G2159" s="251" t="s">
        <v>408</v>
      </c>
      <c r="H2159" s="251" t="s">
        <v>5101</v>
      </c>
      <c r="I2159" s="257" t="str">
        <f t="shared" si="133"/>
        <v>-00002</v>
      </c>
      <c r="J2159" s="251">
        <v>2</v>
      </c>
      <c r="K2159" s="251">
        <v>2</v>
      </c>
      <c r="M2159" s="251" t="s">
        <v>9958</v>
      </c>
      <c r="N2159" s="251" t="s">
        <v>10831</v>
      </c>
      <c r="O2159" s="251">
        <v>2</v>
      </c>
      <c r="Q2159" s="251" t="s">
        <v>12470</v>
      </c>
      <c r="R2159" s="251" t="s">
        <v>10017</v>
      </c>
      <c r="S2159" s="251" t="s">
        <v>407</v>
      </c>
      <c r="T2159" s="251" t="str">
        <f t="shared" si="134"/>
        <v>I0306166811300K591</v>
      </c>
      <c r="W2159" s="251" t="str">
        <f t="shared" si="135"/>
        <v>I030616681130-0K591</v>
      </c>
    </row>
    <row r="2160" spans="1:23" x14ac:dyDescent="0.3">
      <c r="A2160" s="256" t="str">
        <f t="shared" si="132"/>
        <v>I0306167-815500D400-00002</v>
      </c>
      <c r="B2160" s="251" t="s">
        <v>12471</v>
      </c>
      <c r="C2160" s="251" t="s">
        <v>9954</v>
      </c>
      <c r="D2160" s="251" t="s">
        <v>12472</v>
      </c>
      <c r="E2160" s="251" t="s">
        <v>10306</v>
      </c>
      <c r="F2160" s="251" t="s">
        <v>9957</v>
      </c>
      <c r="G2160" s="251" t="s">
        <v>682</v>
      </c>
      <c r="H2160" s="251" t="s">
        <v>5202</v>
      </c>
      <c r="I2160" s="257" t="str">
        <f t="shared" si="133"/>
        <v>-00002</v>
      </c>
      <c r="J2160" s="251">
        <v>2</v>
      </c>
      <c r="K2160" s="251">
        <v>2</v>
      </c>
      <c r="M2160" s="251" t="s">
        <v>9958</v>
      </c>
      <c r="N2160" s="251" t="s">
        <v>11134</v>
      </c>
      <c r="O2160" s="251">
        <v>2</v>
      </c>
      <c r="Q2160" s="251" t="s">
        <v>12471</v>
      </c>
      <c r="R2160" s="251" t="s">
        <v>10028</v>
      </c>
      <c r="S2160" s="251" t="s">
        <v>681</v>
      </c>
      <c r="T2160" s="251" t="str">
        <f t="shared" si="134"/>
        <v>I0306167815500D400</v>
      </c>
      <c r="W2160" s="251" t="str">
        <f t="shared" si="135"/>
        <v>I030616781550-0D400</v>
      </c>
    </row>
    <row r="2161" spans="1:23" x14ac:dyDescent="0.3">
      <c r="A2161" s="256" t="str">
        <f t="shared" si="132"/>
        <v>I0306167-815500D570-00001</v>
      </c>
      <c r="B2161" s="251" t="s">
        <v>12473</v>
      </c>
      <c r="C2161" s="251" t="s">
        <v>9954</v>
      </c>
      <c r="D2161" s="251" t="s">
        <v>12472</v>
      </c>
      <c r="E2161" s="251" t="s">
        <v>10306</v>
      </c>
      <c r="F2161" s="251" t="s">
        <v>9962</v>
      </c>
      <c r="G2161" s="251" t="s">
        <v>707</v>
      </c>
      <c r="H2161" s="251" t="s">
        <v>5202</v>
      </c>
      <c r="I2161" s="257" t="str">
        <f t="shared" si="133"/>
        <v>-00001</v>
      </c>
      <c r="J2161" s="251">
        <v>1</v>
      </c>
      <c r="K2161" s="251">
        <v>1</v>
      </c>
      <c r="M2161" s="251" t="s">
        <v>9958</v>
      </c>
      <c r="N2161" s="251" t="s">
        <v>11134</v>
      </c>
      <c r="O2161" s="251">
        <v>1</v>
      </c>
      <c r="Q2161" s="251" t="s">
        <v>12473</v>
      </c>
      <c r="R2161" s="251" t="s">
        <v>10028</v>
      </c>
      <c r="S2161" s="251" t="s">
        <v>706</v>
      </c>
      <c r="T2161" s="251" t="str">
        <f t="shared" si="134"/>
        <v>I0306167815500D570</v>
      </c>
      <c r="W2161" s="251" t="str">
        <f t="shared" si="135"/>
        <v>I030616781550-0D570</v>
      </c>
    </row>
    <row r="2162" spans="1:23" x14ac:dyDescent="0.3">
      <c r="A2162" s="256" t="str">
        <f t="shared" si="132"/>
        <v>I0306167-815510D570-00001</v>
      </c>
      <c r="B2162" s="251" t="s">
        <v>12474</v>
      </c>
      <c r="C2162" s="251" t="s">
        <v>9954</v>
      </c>
      <c r="D2162" s="251" t="s">
        <v>12472</v>
      </c>
      <c r="E2162" s="251" t="s">
        <v>10306</v>
      </c>
      <c r="F2162" s="251" t="s">
        <v>9964</v>
      </c>
      <c r="G2162" s="251" t="s">
        <v>715</v>
      </c>
      <c r="H2162" s="251" t="s">
        <v>3436</v>
      </c>
      <c r="I2162" s="257" t="str">
        <f t="shared" si="133"/>
        <v>-00001</v>
      </c>
      <c r="J2162" s="251">
        <v>1</v>
      </c>
      <c r="K2162" s="251">
        <v>1</v>
      </c>
      <c r="M2162" s="251" t="s">
        <v>9958</v>
      </c>
      <c r="N2162" s="251" t="s">
        <v>11134</v>
      </c>
      <c r="O2162" s="251">
        <v>1</v>
      </c>
      <c r="Q2162" s="251" t="s">
        <v>12474</v>
      </c>
      <c r="R2162" s="251" t="s">
        <v>10028</v>
      </c>
      <c r="S2162" s="251" t="s">
        <v>714</v>
      </c>
      <c r="T2162" s="251" t="str">
        <f t="shared" si="134"/>
        <v>I0306167815510D570</v>
      </c>
      <c r="W2162" s="251" t="str">
        <f t="shared" si="135"/>
        <v>I030616781551-0D570</v>
      </c>
    </row>
    <row r="2163" spans="1:23" x14ac:dyDescent="0.3">
      <c r="A2163" s="256" t="str">
        <f t="shared" si="132"/>
        <v>I0306167-815600D400-00001</v>
      </c>
      <c r="B2163" s="251" t="s">
        <v>12475</v>
      </c>
      <c r="C2163" s="251" t="s">
        <v>9954</v>
      </c>
      <c r="D2163" s="251" t="s">
        <v>12472</v>
      </c>
      <c r="E2163" s="251" t="s">
        <v>10306</v>
      </c>
      <c r="F2163" s="251" t="s">
        <v>9966</v>
      </c>
      <c r="G2163" s="251" t="s">
        <v>697</v>
      </c>
      <c r="H2163" s="251" t="s">
        <v>5204</v>
      </c>
      <c r="I2163" s="257" t="str">
        <f t="shared" si="133"/>
        <v>-00001</v>
      </c>
      <c r="J2163" s="251">
        <v>1</v>
      </c>
      <c r="K2163" s="251">
        <v>1</v>
      </c>
      <c r="M2163" s="251" t="s">
        <v>9958</v>
      </c>
      <c r="N2163" s="251" t="s">
        <v>11134</v>
      </c>
      <c r="O2163" s="251">
        <v>1</v>
      </c>
      <c r="Q2163" s="251" t="s">
        <v>12475</v>
      </c>
      <c r="R2163" s="251" t="s">
        <v>10028</v>
      </c>
      <c r="S2163" s="251" t="s">
        <v>696</v>
      </c>
      <c r="T2163" s="251" t="str">
        <f t="shared" si="134"/>
        <v>I0306167815600D400</v>
      </c>
      <c r="W2163" s="251" t="str">
        <f t="shared" si="135"/>
        <v>I030616781560-0D400</v>
      </c>
    </row>
    <row r="2164" spans="1:23" x14ac:dyDescent="0.3">
      <c r="A2164" s="256" t="str">
        <f t="shared" si="132"/>
        <v>I0404578-811100KC31-00001</v>
      </c>
      <c r="B2164" s="251" t="s">
        <v>12476</v>
      </c>
      <c r="C2164" s="251" t="s">
        <v>10031</v>
      </c>
      <c r="D2164" s="251" t="s">
        <v>12477</v>
      </c>
      <c r="E2164" s="251" t="s">
        <v>10306</v>
      </c>
      <c r="F2164" s="251" t="s">
        <v>9957</v>
      </c>
      <c r="G2164" s="251" t="s">
        <v>464</v>
      </c>
      <c r="H2164" s="251" t="s">
        <v>3422</v>
      </c>
      <c r="I2164" s="257" t="str">
        <f t="shared" si="133"/>
        <v>-00001</v>
      </c>
      <c r="J2164" s="251">
        <v>1</v>
      </c>
      <c r="K2164" s="251">
        <v>1</v>
      </c>
      <c r="M2164" s="251" t="s">
        <v>9958</v>
      </c>
      <c r="N2164" s="251" t="s">
        <v>10831</v>
      </c>
      <c r="O2164" s="251">
        <v>1</v>
      </c>
      <c r="Q2164" s="251" t="s">
        <v>12476</v>
      </c>
      <c r="R2164" s="251" t="s">
        <v>10017</v>
      </c>
      <c r="S2164" s="251" t="s">
        <v>463</v>
      </c>
      <c r="T2164" s="251" t="str">
        <f t="shared" si="134"/>
        <v>I0404578811100KC31</v>
      </c>
      <c r="W2164" s="251" t="str">
        <f t="shared" si="135"/>
        <v>I040457881110-0KC31</v>
      </c>
    </row>
    <row r="2165" spans="1:23" x14ac:dyDescent="0.3">
      <c r="A2165" s="256" t="str">
        <f t="shared" si="132"/>
        <v>I0404578-811300KC31-00002</v>
      </c>
      <c r="B2165" s="251" t="s">
        <v>12478</v>
      </c>
      <c r="C2165" s="251" t="s">
        <v>10031</v>
      </c>
      <c r="D2165" s="251" t="s">
        <v>12477</v>
      </c>
      <c r="E2165" s="251" t="s">
        <v>10306</v>
      </c>
      <c r="F2165" s="251" t="s">
        <v>9962</v>
      </c>
      <c r="G2165" s="251" t="s">
        <v>470</v>
      </c>
      <c r="H2165" s="251" t="s">
        <v>5101</v>
      </c>
      <c r="I2165" s="257" t="str">
        <f t="shared" si="133"/>
        <v>-00002</v>
      </c>
      <c r="J2165" s="251">
        <v>2</v>
      </c>
      <c r="K2165" s="251">
        <v>2</v>
      </c>
      <c r="M2165" s="251" t="s">
        <v>9958</v>
      </c>
      <c r="N2165" s="251" t="s">
        <v>10831</v>
      </c>
      <c r="O2165" s="251">
        <v>2</v>
      </c>
      <c r="Q2165" s="251" t="s">
        <v>12478</v>
      </c>
      <c r="R2165" s="251" t="s">
        <v>10017</v>
      </c>
      <c r="S2165" s="251" t="s">
        <v>469</v>
      </c>
      <c r="T2165" s="251" t="str">
        <f t="shared" si="134"/>
        <v>I0404578811300KC31</v>
      </c>
      <c r="W2165" s="251" t="str">
        <f t="shared" si="135"/>
        <v>I040457881130-0KC31</v>
      </c>
    </row>
    <row r="2166" spans="1:23" x14ac:dyDescent="0.3">
      <c r="A2166" s="256" t="str">
        <f t="shared" si="132"/>
        <v>I0404578-811500KG61-00001</v>
      </c>
      <c r="B2166" s="251" t="s">
        <v>12479</v>
      </c>
      <c r="C2166" s="251" t="s">
        <v>10031</v>
      </c>
      <c r="D2166" s="251" t="s">
        <v>12477</v>
      </c>
      <c r="E2166" s="251" t="s">
        <v>10306</v>
      </c>
      <c r="F2166" s="251" t="s">
        <v>9964</v>
      </c>
      <c r="G2166" s="251" t="s">
        <v>583</v>
      </c>
      <c r="H2166" s="251" t="s">
        <v>3429</v>
      </c>
      <c r="I2166" s="257" t="str">
        <f t="shared" si="133"/>
        <v>-00001</v>
      </c>
      <c r="J2166" s="251">
        <v>1</v>
      </c>
      <c r="K2166" s="251">
        <v>1</v>
      </c>
      <c r="M2166" s="251" t="s">
        <v>9958</v>
      </c>
      <c r="N2166" s="251" t="s">
        <v>10831</v>
      </c>
      <c r="O2166" s="251">
        <v>1</v>
      </c>
      <c r="Q2166" s="251" t="s">
        <v>12479</v>
      </c>
      <c r="R2166" s="251" t="s">
        <v>10017</v>
      </c>
      <c r="S2166" s="251" t="s">
        <v>582</v>
      </c>
      <c r="T2166" s="251" t="str">
        <f t="shared" si="134"/>
        <v>I0404578811500KG61</v>
      </c>
      <c r="W2166" s="251" t="str">
        <f t="shared" si="135"/>
        <v>I040457881150-0KG61</v>
      </c>
    </row>
    <row r="2167" spans="1:23" x14ac:dyDescent="0.3">
      <c r="A2167" s="256" t="str">
        <f t="shared" si="132"/>
        <v>I0404578-811700KC31-00003</v>
      </c>
      <c r="B2167" s="251" t="s">
        <v>12480</v>
      </c>
      <c r="C2167" s="251" t="s">
        <v>10031</v>
      </c>
      <c r="D2167" s="251" t="s">
        <v>12477</v>
      </c>
      <c r="E2167" s="251" t="s">
        <v>10306</v>
      </c>
      <c r="F2167" s="251" t="s">
        <v>9966</v>
      </c>
      <c r="G2167" s="251" t="s">
        <v>482</v>
      </c>
      <c r="H2167" s="251" t="s">
        <v>5102</v>
      </c>
      <c r="I2167" s="257" t="str">
        <f t="shared" si="133"/>
        <v>-00003</v>
      </c>
      <c r="J2167" s="251">
        <v>3</v>
      </c>
      <c r="K2167" s="251">
        <v>3</v>
      </c>
      <c r="M2167" s="251" t="s">
        <v>9958</v>
      </c>
      <c r="N2167" s="251" t="s">
        <v>10831</v>
      </c>
      <c r="O2167" s="251">
        <v>3</v>
      </c>
      <c r="Q2167" s="251" t="s">
        <v>12480</v>
      </c>
      <c r="R2167" s="251" t="s">
        <v>10017</v>
      </c>
      <c r="S2167" s="251" t="s">
        <v>481</v>
      </c>
      <c r="T2167" s="251" t="str">
        <f t="shared" si="134"/>
        <v>I0404578811700KC31</v>
      </c>
      <c r="W2167" s="251" t="str">
        <f t="shared" si="135"/>
        <v>I040457881170-0KC31</v>
      </c>
    </row>
    <row r="2168" spans="1:23" x14ac:dyDescent="0.3">
      <c r="A2168" s="256" t="str">
        <f t="shared" si="132"/>
        <v>I0404578-811700KF31-00001</v>
      </c>
      <c r="B2168" s="251" t="s">
        <v>12481</v>
      </c>
      <c r="C2168" s="251" t="s">
        <v>10031</v>
      </c>
      <c r="D2168" s="251" t="s">
        <v>12477</v>
      </c>
      <c r="E2168" s="251" t="s">
        <v>10306</v>
      </c>
      <c r="F2168" s="251" t="s">
        <v>9968</v>
      </c>
      <c r="G2168" s="251" t="s">
        <v>533</v>
      </c>
      <c r="H2168" s="251" t="s">
        <v>5102</v>
      </c>
      <c r="I2168" s="257" t="str">
        <f t="shared" si="133"/>
        <v>-00001</v>
      </c>
      <c r="J2168" s="251">
        <v>1</v>
      </c>
      <c r="K2168" s="251">
        <v>1</v>
      </c>
      <c r="M2168" s="251" t="s">
        <v>9958</v>
      </c>
      <c r="N2168" s="251" t="s">
        <v>10831</v>
      </c>
      <c r="O2168" s="251">
        <v>1</v>
      </c>
      <c r="Q2168" s="251" t="s">
        <v>12481</v>
      </c>
      <c r="R2168" s="251" t="s">
        <v>10017</v>
      </c>
      <c r="S2168" s="251" t="s">
        <v>532</v>
      </c>
      <c r="T2168" s="251" t="str">
        <f t="shared" si="134"/>
        <v>I0404578811700KF31</v>
      </c>
      <c r="W2168" s="251" t="str">
        <f t="shared" si="135"/>
        <v>I040457881170-0KF31</v>
      </c>
    </row>
    <row r="2169" spans="1:23" x14ac:dyDescent="0.3">
      <c r="A2169" s="256" t="str">
        <f t="shared" si="132"/>
        <v>I0404578-815500K120-00002</v>
      </c>
      <c r="B2169" s="251" t="s">
        <v>12482</v>
      </c>
      <c r="C2169" s="251" t="s">
        <v>10031</v>
      </c>
      <c r="D2169" s="251" t="s">
        <v>12477</v>
      </c>
      <c r="E2169" s="251" t="s">
        <v>10306</v>
      </c>
      <c r="F2169" s="251" t="s">
        <v>9970</v>
      </c>
      <c r="G2169" s="251" t="s">
        <v>625</v>
      </c>
      <c r="H2169" s="251" t="s">
        <v>5202</v>
      </c>
      <c r="I2169" s="257" t="str">
        <f t="shared" si="133"/>
        <v>-00002</v>
      </c>
      <c r="J2169" s="251">
        <v>2</v>
      </c>
      <c r="K2169" s="251">
        <v>2</v>
      </c>
      <c r="M2169" s="251" t="s">
        <v>9958</v>
      </c>
      <c r="N2169" s="251" t="s">
        <v>10831</v>
      </c>
      <c r="O2169" s="251">
        <v>2</v>
      </c>
      <c r="Q2169" s="251" t="s">
        <v>12482</v>
      </c>
      <c r="R2169" s="251" t="s">
        <v>10017</v>
      </c>
      <c r="S2169" s="251" t="s">
        <v>8</v>
      </c>
      <c r="T2169" s="251" t="str">
        <f t="shared" si="134"/>
        <v>I0404578815500K120</v>
      </c>
      <c r="W2169" s="251" t="str">
        <f t="shared" si="135"/>
        <v>I040457881550-0K120</v>
      </c>
    </row>
    <row r="2170" spans="1:23" x14ac:dyDescent="0.3">
      <c r="A2170" s="256" t="str">
        <f t="shared" si="132"/>
        <v>I0404578-815510K120-00001</v>
      </c>
      <c r="B2170" s="251" t="s">
        <v>12483</v>
      </c>
      <c r="C2170" s="251" t="s">
        <v>10031</v>
      </c>
      <c r="D2170" s="251" t="s">
        <v>12477</v>
      </c>
      <c r="E2170" s="251" t="s">
        <v>10306</v>
      </c>
      <c r="F2170" s="251" t="s">
        <v>9972</v>
      </c>
      <c r="G2170" s="251" t="s">
        <v>637</v>
      </c>
      <c r="H2170" s="251" t="s">
        <v>5203</v>
      </c>
      <c r="I2170" s="257" t="str">
        <f t="shared" si="133"/>
        <v>-00001</v>
      </c>
      <c r="J2170" s="251">
        <v>1</v>
      </c>
      <c r="K2170" s="251">
        <v>1</v>
      </c>
      <c r="M2170" s="251" t="s">
        <v>9958</v>
      </c>
      <c r="N2170" s="251" t="s">
        <v>10831</v>
      </c>
      <c r="O2170" s="251">
        <v>1</v>
      </c>
      <c r="Q2170" s="251" t="s">
        <v>12483</v>
      </c>
      <c r="R2170" s="251" t="s">
        <v>10017</v>
      </c>
      <c r="S2170" s="251" t="s">
        <v>636</v>
      </c>
      <c r="T2170" s="251" t="str">
        <f t="shared" si="134"/>
        <v>I0404578815510K120</v>
      </c>
      <c r="W2170" s="251" t="str">
        <f t="shared" si="135"/>
        <v>I040457881551-0K120</v>
      </c>
    </row>
    <row r="2171" spans="1:23" x14ac:dyDescent="0.3">
      <c r="A2171" s="256" t="str">
        <f t="shared" si="132"/>
        <v>I0404578-815510K210-00011</v>
      </c>
      <c r="B2171" s="251" t="s">
        <v>12484</v>
      </c>
      <c r="C2171" s="251" t="s">
        <v>10031</v>
      </c>
      <c r="D2171" s="251" t="s">
        <v>12477</v>
      </c>
      <c r="E2171" s="251" t="s">
        <v>10306</v>
      </c>
      <c r="F2171" s="251" t="s">
        <v>9974</v>
      </c>
      <c r="G2171" s="251" t="s">
        <v>667</v>
      </c>
      <c r="H2171" s="251" t="s">
        <v>3436</v>
      </c>
      <c r="I2171" s="257" t="str">
        <f t="shared" si="133"/>
        <v>-00011</v>
      </c>
      <c r="J2171" s="251">
        <v>11</v>
      </c>
      <c r="K2171" s="251">
        <v>11</v>
      </c>
      <c r="M2171" s="251" t="s">
        <v>9958</v>
      </c>
      <c r="N2171" s="251" t="s">
        <v>10831</v>
      </c>
      <c r="O2171" s="251">
        <v>11</v>
      </c>
      <c r="Q2171" s="251" t="s">
        <v>12484</v>
      </c>
      <c r="R2171" s="251" t="s">
        <v>10017</v>
      </c>
      <c r="S2171" s="251" t="s">
        <v>666</v>
      </c>
      <c r="T2171" s="251" t="str">
        <f t="shared" si="134"/>
        <v>I0404578815510K210</v>
      </c>
      <c r="W2171" s="251" t="str">
        <f t="shared" si="135"/>
        <v>I040457881551-0K210</v>
      </c>
    </row>
    <row r="2172" spans="1:23" x14ac:dyDescent="0.3">
      <c r="A2172" s="256" t="str">
        <f t="shared" si="132"/>
        <v>I0404578-815600K120-00001</v>
      </c>
      <c r="B2172" s="251" t="s">
        <v>12485</v>
      </c>
      <c r="C2172" s="251" t="s">
        <v>10031</v>
      </c>
      <c r="D2172" s="251" t="s">
        <v>12477</v>
      </c>
      <c r="E2172" s="251" t="s">
        <v>10306</v>
      </c>
      <c r="F2172" s="251" t="s">
        <v>9976</v>
      </c>
      <c r="G2172" s="251" t="s">
        <v>641</v>
      </c>
      <c r="H2172" s="251" t="s">
        <v>5204</v>
      </c>
      <c r="I2172" s="257" t="str">
        <f t="shared" si="133"/>
        <v>-00001</v>
      </c>
      <c r="J2172" s="251">
        <v>1</v>
      </c>
      <c r="K2172" s="251">
        <v>1</v>
      </c>
      <c r="M2172" s="251" t="s">
        <v>9958</v>
      </c>
      <c r="N2172" s="251" t="s">
        <v>10831</v>
      </c>
      <c r="O2172" s="251">
        <v>1</v>
      </c>
      <c r="Q2172" s="251" t="s">
        <v>12485</v>
      </c>
      <c r="R2172" s="251" t="s">
        <v>10017</v>
      </c>
      <c r="S2172" s="251" t="s">
        <v>640</v>
      </c>
      <c r="T2172" s="251" t="str">
        <f t="shared" si="134"/>
        <v>I0404578815600K120</v>
      </c>
      <c r="W2172" s="251" t="str">
        <f t="shared" si="135"/>
        <v>I040457881560-0K120</v>
      </c>
    </row>
    <row r="2173" spans="1:23" x14ac:dyDescent="0.3">
      <c r="A2173" s="256" t="str">
        <f t="shared" si="132"/>
        <v>I0404578-81560BZ850-00001</v>
      </c>
      <c r="B2173" s="251" t="s">
        <v>12486</v>
      </c>
      <c r="C2173" s="251" t="s">
        <v>10031</v>
      </c>
      <c r="D2173" s="251" t="s">
        <v>12477</v>
      </c>
      <c r="E2173" s="251" t="s">
        <v>10306</v>
      </c>
      <c r="F2173" s="251" t="s">
        <v>9978</v>
      </c>
      <c r="G2173" s="251" t="s">
        <v>5302</v>
      </c>
      <c r="H2173" s="251" t="s">
        <v>5204</v>
      </c>
      <c r="I2173" s="257" t="str">
        <f t="shared" si="133"/>
        <v>-00001</v>
      </c>
      <c r="J2173" s="251">
        <v>1</v>
      </c>
      <c r="K2173" s="251">
        <v>1</v>
      </c>
      <c r="M2173" s="251" t="s">
        <v>9958</v>
      </c>
      <c r="N2173" s="251" t="s">
        <v>10831</v>
      </c>
      <c r="O2173" s="251">
        <v>1</v>
      </c>
      <c r="Q2173" s="251" t="s">
        <v>12486</v>
      </c>
      <c r="R2173" s="251" t="s">
        <v>10017</v>
      </c>
      <c r="S2173" s="251" t="s">
        <v>4316</v>
      </c>
      <c r="T2173" s="251" t="str">
        <f t="shared" si="134"/>
        <v>I040457881560BZ850</v>
      </c>
      <c r="W2173" s="251" t="str">
        <f t="shared" si="135"/>
        <v>I040457881560-BZ850</v>
      </c>
    </row>
    <row r="2174" spans="1:23" x14ac:dyDescent="0.3">
      <c r="A2174" s="256" t="str">
        <f t="shared" si="132"/>
        <v>I0404578-815610K120-00001</v>
      </c>
      <c r="B2174" s="251" t="s">
        <v>12487</v>
      </c>
      <c r="C2174" s="251" t="s">
        <v>10031</v>
      </c>
      <c r="D2174" s="251" t="s">
        <v>12477</v>
      </c>
      <c r="E2174" s="251" t="s">
        <v>10306</v>
      </c>
      <c r="F2174" s="251" t="s">
        <v>9980</v>
      </c>
      <c r="G2174" s="251" t="s">
        <v>650</v>
      </c>
      <c r="H2174" s="251" t="s">
        <v>5205</v>
      </c>
      <c r="I2174" s="257" t="str">
        <f t="shared" si="133"/>
        <v>-00001</v>
      </c>
      <c r="J2174" s="251">
        <v>1</v>
      </c>
      <c r="K2174" s="251">
        <v>1</v>
      </c>
      <c r="M2174" s="251" t="s">
        <v>9958</v>
      </c>
      <c r="N2174" s="251" t="s">
        <v>10831</v>
      </c>
      <c r="O2174" s="251">
        <v>1</v>
      </c>
      <c r="Q2174" s="251" t="s">
        <v>12487</v>
      </c>
      <c r="R2174" s="251" t="s">
        <v>10017</v>
      </c>
      <c r="S2174" s="251" t="s">
        <v>649</v>
      </c>
      <c r="T2174" s="251" t="str">
        <f t="shared" si="134"/>
        <v>I0404578815610K120</v>
      </c>
      <c r="W2174" s="251" t="str">
        <f t="shared" si="135"/>
        <v>I040457881561-0K120</v>
      </c>
    </row>
    <row r="2175" spans="1:23" x14ac:dyDescent="0.3">
      <c r="A2175" s="256" t="str">
        <f t="shared" si="132"/>
        <v>I0404578-815610K210-00008</v>
      </c>
      <c r="B2175" s="251" t="s">
        <v>12488</v>
      </c>
      <c r="C2175" s="251" t="s">
        <v>10031</v>
      </c>
      <c r="D2175" s="251" t="s">
        <v>12477</v>
      </c>
      <c r="E2175" s="251" t="s">
        <v>10306</v>
      </c>
      <c r="F2175" s="251" t="s">
        <v>9982</v>
      </c>
      <c r="G2175" s="251" t="s">
        <v>678</v>
      </c>
      <c r="H2175" s="251" t="s">
        <v>3443</v>
      </c>
      <c r="I2175" s="257" t="str">
        <f t="shared" si="133"/>
        <v>-00008</v>
      </c>
      <c r="J2175" s="251">
        <v>8</v>
      </c>
      <c r="K2175" s="251">
        <v>8</v>
      </c>
      <c r="M2175" s="251" t="s">
        <v>9958</v>
      </c>
      <c r="N2175" s="251" t="s">
        <v>10831</v>
      </c>
      <c r="O2175" s="251">
        <v>8</v>
      </c>
      <c r="Q2175" s="251" t="s">
        <v>12488</v>
      </c>
      <c r="R2175" s="251" t="s">
        <v>10017</v>
      </c>
      <c r="S2175" s="251" t="s">
        <v>677</v>
      </c>
      <c r="T2175" s="251" t="str">
        <f t="shared" si="134"/>
        <v>I0404578815610K210</v>
      </c>
      <c r="W2175" s="251" t="str">
        <f t="shared" si="135"/>
        <v>I040457881561-0K210</v>
      </c>
    </row>
    <row r="2176" spans="1:23" x14ac:dyDescent="0.3">
      <c r="A2176" s="256" t="str">
        <f t="shared" si="132"/>
        <v>I0404578-81591VT020-00001</v>
      </c>
      <c r="B2176" s="251" t="s">
        <v>12489</v>
      </c>
      <c r="C2176" s="251" t="s">
        <v>10031</v>
      </c>
      <c r="D2176" s="251" t="s">
        <v>12477</v>
      </c>
      <c r="E2176" s="251" t="s">
        <v>10306</v>
      </c>
      <c r="F2176" s="251" t="s">
        <v>9984</v>
      </c>
      <c r="G2176" s="251" t="s">
        <v>11073</v>
      </c>
      <c r="H2176" s="251" t="s">
        <v>5219</v>
      </c>
      <c r="I2176" s="257" t="str">
        <f t="shared" si="133"/>
        <v>-00001</v>
      </c>
      <c r="J2176" s="251">
        <v>1</v>
      </c>
      <c r="K2176" s="251">
        <v>1</v>
      </c>
      <c r="M2176" s="251" t="s">
        <v>9993</v>
      </c>
      <c r="N2176" s="251" t="s">
        <v>10831</v>
      </c>
      <c r="O2176" s="251">
        <v>1</v>
      </c>
      <c r="Q2176" s="251" t="s">
        <v>12489</v>
      </c>
      <c r="R2176" s="251" t="s">
        <v>10017</v>
      </c>
      <c r="S2176" s="251" t="s">
        <v>3777</v>
      </c>
      <c r="T2176" s="251" t="str">
        <f t="shared" si="134"/>
        <v>I040457881591VT020</v>
      </c>
      <c r="W2176" s="251" t="str">
        <f t="shared" si="135"/>
        <v>I040457881591-VT020</v>
      </c>
    </row>
    <row r="2177" spans="1:23" x14ac:dyDescent="0.3">
      <c r="A2177" s="256" t="str">
        <f t="shared" si="132"/>
        <v>I0404579-81110VT040-00003</v>
      </c>
      <c r="B2177" s="251" t="s">
        <v>12490</v>
      </c>
      <c r="C2177" s="251" t="s">
        <v>10031</v>
      </c>
      <c r="D2177" s="251" t="s">
        <v>12491</v>
      </c>
      <c r="E2177" s="251" t="s">
        <v>10306</v>
      </c>
      <c r="F2177" s="251" t="s">
        <v>9957</v>
      </c>
      <c r="G2177" s="251" t="s">
        <v>10047</v>
      </c>
      <c r="H2177" s="251" t="s">
        <v>3422</v>
      </c>
      <c r="I2177" s="257" t="str">
        <f t="shared" si="133"/>
        <v>-00003</v>
      </c>
      <c r="J2177" s="251">
        <v>3</v>
      </c>
      <c r="K2177" s="251">
        <v>3</v>
      </c>
      <c r="M2177" s="251" t="s">
        <v>9958</v>
      </c>
      <c r="N2177" s="251" t="s">
        <v>11134</v>
      </c>
      <c r="O2177" s="251">
        <v>3</v>
      </c>
      <c r="Q2177" s="251" t="s">
        <v>12490</v>
      </c>
      <c r="R2177" s="251" t="s">
        <v>10028</v>
      </c>
      <c r="S2177" s="251" t="s">
        <v>3713</v>
      </c>
      <c r="T2177" s="251" t="str">
        <f t="shared" si="134"/>
        <v>I040457981110VT040</v>
      </c>
      <c r="W2177" s="251" t="str">
        <f t="shared" si="135"/>
        <v>I040457981110-VT040</v>
      </c>
    </row>
    <row r="2178" spans="1:23" x14ac:dyDescent="0.3">
      <c r="A2178" s="256" t="str">
        <f t="shared" si="132"/>
        <v>I0404579-81110VT080-00002</v>
      </c>
      <c r="B2178" s="251" t="s">
        <v>12492</v>
      </c>
      <c r="C2178" s="251" t="s">
        <v>10031</v>
      </c>
      <c r="D2178" s="251" t="s">
        <v>12491</v>
      </c>
      <c r="E2178" s="251" t="s">
        <v>10306</v>
      </c>
      <c r="F2178" s="251" t="s">
        <v>9962</v>
      </c>
      <c r="G2178" s="251" t="s">
        <v>4985</v>
      </c>
      <c r="H2178" s="251" t="s">
        <v>3422</v>
      </c>
      <c r="I2178" s="257" t="str">
        <f t="shared" si="133"/>
        <v>-00002</v>
      </c>
      <c r="J2178" s="251">
        <v>2</v>
      </c>
      <c r="K2178" s="251">
        <v>2</v>
      </c>
      <c r="M2178" s="251" t="s">
        <v>9958</v>
      </c>
      <c r="N2178" s="251" t="s">
        <v>11134</v>
      </c>
      <c r="O2178" s="251">
        <v>2</v>
      </c>
      <c r="Q2178" s="251" t="s">
        <v>12492</v>
      </c>
      <c r="R2178" s="251" t="s">
        <v>10028</v>
      </c>
      <c r="S2178" s="251" t="s">
        <v>3719</v>
      </c>
      <c r="T2178" s="251" t="str">
        <f t="shared" si="134"/>
        <v>I040457981110VT080</v>
      </c>
      <c r="W2178" s="251" t="str">
        <f t="shared" si="135"/>
        <v>I040457981110-VT080</v>
      </c>
    </row>
    <row r="2179" spans="1:23" x14ac:dyDescent="0.3">
      <c r="A2179" s="256" t="str">
        <f t="shared" si="132"/>
        <v>I0404579-81110VT100-00002</v>
      </c>
      <c r="B2179" s="251" t="s">
        <v>12493</v>
      </c>
      <c r="C2179" s="251" t="s">
        <v>10031</v>
      </c>
      <c r="D2179" s="251" t="s">
        <v>12491</v>
      </c>
      <c r="E2179" s="251" t="s">
        <v>10306</v>
      </c>
      <c r="F2179" s="251" t="s">
        <v>9964</v>
      </c>
      <c r="G2179" s="251" t="s">
        <v>10049</v>
      </c>
      <c r="H2179" s="251" t="s">
        <v>3422</v>
      </c>
      <c r="I2179" s="257" t="str">
        <f t="shared" si="133"/>
        <v>-00002</v>
      </c>
      <c r="J2179" s="251">
        <v>2</v>
      </c>
      <c r="K2179" s="251">
        <v>2</v>
      </c>
      <c r="M2179" s="251" t="s">
        <v>9958</v>
      </c>
      <c r="N2179" s="251" t="s">
        <v>11134</v>
      </c>
      <c r="O2179" s="251">
        <v>2</v>
      </c>
      <c r="Q2179" s="251" t="s">
        <v>12493</v>
      </c>
      <c r="R2179" s="251" t="s">
        <v>10028</v>
      </c>
      <c r="S2179" s="251" t="s">
        <v>3723</v>
      </c>
      <c r="T2179" s="251" t="str">
        <f t="shared" si="134"/>
        <v>I040457981110VT100</v>
      </c>
      <c r="W2179" s="251" t="str">
        <f t="shared" si="135"/>
        <v>I040457981110-VT100</v>
      </c>
    </row>
    <row r="2180" spans="1:23" x14ac:dyDescent="0.3">
      <c r="A2180" s="256" t="str">
        <f t="shared" si="132"/>
        <v>I0404579-811500K300-00002</v>
      </c>
      <c r="B2180" s="251" t="s">
        <v>12494</v>
      </c>
      <c r="C2180" s="251" t="s">
        <v>10031</v>
      </c>
      <c r="D2180" s="251" t="s">
        <v>12491</v>
      </c>
      <c r="E2180" s="251" t="s">
        <v>10306</v>
      </c>
      <c r="F2180" s="251" t="s">
        <v>9966</v>
      </c>
      <c r="G2180" s="251" t="s">
        <v>234</v>
      </c>
      <c r="H2180" s="251" t="s">
        <v>5093</v>
      </c>
      <c r="I2180" s="257" t="str">
        <f t="shared" si="133"/>
        <v>-00002</v>
      </c>
      <c r="J2180" s="251">
        <v>2</v>
      </c>
      <c r="K2180" s="251">
        <v>2</v>
      </c>
      <c r="M2180" s="251" t="s">
        <v>9958</v>
      </c>
      <c r="N2180" s="251" t="s">
        <v>11134</v>
      </c>
      <c r="O2180" s="251">
        <v>2</v>
      </c>
      <c r="Q2180" s="251" t="s">
        <v>12494</v>
      </c>
      <c r="R2180" s="251" t="s">
        <v>10028</v>
      </c>
      <c r="S2180" s="251" t="s">
        <v>233</v>
      </c>
      <c r="T2180" s="251" t="str">
        <f t="shared" si="134"/>
        <v>I0404579811500K300</v>
      </c>
      <c r="W2180" s="251" t="str">
        <f t="shared" si="135"/>
        <v>I040457981150-0K300</v>
      </c>
    </row>
    <row r="2181" spans="1:23" x14ac:dyDescent="0.3">
      <c r="A2181" s="256" t="str">
        <f t="shared" si="132"/>
        <v>I0404579-81150VT040-00003</v>
      </c>
      <c r="B2181" s="251" t="s">
        <v>12495</v>
      </c>
      <c r="C2181" s="251" t="s">
        <v>10031</v>
      </c>
      <c r="D2181" s="251" t="s">
        <v>12491</v>
      </c>
      <c r="E2181" s="251" t="s">
        <v>10306</v>
      </c>
      <c r="F2181" s="251" t="s">
        <v>9968</v>
      </c>
      <c r="G2181" s="251" t="s">
        <v>10051</v>
      </c>
      <c r="H2181" s="251" t="s">
        <v>3429</v>
      </c>
      <c r="I2181" s="257" t="str">
        <f t="shared" si="133"/>
        <v>-00003</v>
      </c>
      <c r="J2181" s="251">
        <v>3</v>
      </c>
      <c r="K2181" s="251">
        <v>3</v>
      </c>
      <c r="M2181" s="251" t="s">
        <v>9958</v>
      </c>
      <c r="N2181" s="251" t="s">
        <v>11134</v>
      </c>
      <c r="O2181" s="251">
        <v>3</v>
      </c>
      <c r="Q2181" s="251" t="s">
        <v>12495</v>
      </c>
      <c r="R2181" s="251" t="s">
        <v>10028</v>
      </c>
      <c r="S2181" s="251" t="s">
        <v>3725</v>
      </c>
      <c r="T2181" s="251" t="str">
        <f t="shared" si="134"/>
        <v>I040457981150VT040</v>
      </c>
      <c r="W2181" s="251" t="str">
        <f t="shared" si="135"/>
        <v>I040457981150-VT040</v>
      </c>
    </row>
    <row r="2182" spans="1:23" x14ac:dyDescent="0.3">
      <c r="A2182" s="256" t="str">
        <f t="shared" si="132"/>
        <v>I0404579-81150VT080-00002</v>
      </c>
      <c r="B2182" s="251" t="s">
        <v>12496</v>
      </c>
      <c r="C2182" s="251" t="s">
        <v>10031</v>
      </c>
      <c r="D2182" s="251" t="s">
        <v>12491</v>
      </c>
      <c r="E2182" s="251" t="s">
        <v>10306</v>
      </c>
      <c r="F2182" s="251" t="s">
        <v>9970</v>
      </c>
      <c r="G2182" s="251" t="s">
        <v>10242</v>
      </c>
      <c r="H2182" s="251" t="s">
        <v>3429</v>
      </c>
      <c r="I2182" s="257" t="str">
        <f t="shared" si="133"/>
        <v>-00002</v>
      </c>
      <c r="J2182" s="251">
        <v>2</v>
      </c>
      <c r="K2182" s="251">
        <v>2</v>
      </c>
      <c r="M2182" s="251" t="s">
        <v>9958</v>
      </c>
      <c r="N2182" s="251" t="s">
        <v>11134</v>
      </c>
      <c r="O2182" s="251">
        <v>2</v>
      </c>
      <c r="Q2182" s="251" t="s">
        <v>12496</v>
      </c>
      <c r="R2182" s="251" t="s">
        <v>10028</v>
      </c>
      <c r="S2182" s="251" t="s">
        <v>3731</v>
      </c>
      <c r="T2182" s="251" t="str">
        <f t="shared" si="134"/>
        <v>I040457981150VT080</v>
      </c>
      <c r="W2182" s="251" t="str">
        <f t="shared" si="135"/>
        <v>I040457981150-VT080</v>
      </c>
    </row>
    <row r="2183" spans="1:23" x14ac:dyDescent="0.3">
      <c r="A2183" s="256" t="str">
        <f t="shared" ref="A2183:A2246" si="136">D2183&amp;$A$6&amp;S2183&amp;I2183</f>
        <v>I0404579-81150VT100-00002</v>
      </c>
      <c r="B2183" s="251" t="s">
        <v>12497</v>
      </c>
      <c r="C2183" s="251" t="s">
        <v>10031</v>
      </c>
      <c r="D2183" s="251" t="s">
        <v>12491</v>
      </c>
      <c r="E2183" s="251" t="s">
        <v>10306</v>
      </c>
      <c r="F2183" s="251" t="s">
        <v>9972</v>
      </c>
      <c r="G2183" s="251" t="s">
        <v>4999</v>
      </c>
      <c r="H2183" s="251" t="s">
        <v>3429</v>
      </c>
      <c r="I2183" s="257" t="str">
        <f t="shared" ref="I2183:I2246" si="137">+IF(AND(O2183&lt;10),$B$2&amp;O2183,IF(AND(O2183&gt;9,O2183&lt;=99),$B$3&amp;O2183,IF(AND(O2183&gt;99,L91059&lt;1000),$B$4&amp;O2183,IF(AND(O2183&gt;999),$B$5&amp;7))))</f>
        <v>-00002</v>
      </c>
      <c r="J2183" s="251">
        <v>2</v>
      </c>
      <c r="K2183" s="251">
        <v>2</v>
      </c>
      <c r="M2183" s="251" t="s">
        <v>9958</v>
      </c>
      <c r="N2183" s="251" t="s">
        <v>11134</v>
      </c>
      <c r="O2183" s="251">
        <v>2</v>
      </c>
      <c r="Q2183" s="251" t="s">
        <v>12497</v>
      </c>
      <c r="R2183" s="251" t="s">
        <v>10028</v>
      </c>
      <c r="S2183" s="251" t="s">
        <v>3735</v>
      </c>
      <c r="T2183" s="251" t="str">
        <f t="shared" si="134"/>
        <v>I040457981150VT100</v>
      </c>
      <c r="W2183" s="251" t="str">
        <f t="shared" si="135"/>
        <v>I040457981150-VT100</v>
      </c>
    </row>
    <row r="2184" spans="1:23" x14ac:dyDescent="0.3">
      <c r="A2184" s="256" t="str">
        <f t="shared" si="136"/>
        <v>I0404579-812100K031-00001</v>
      </c>
      <c r="B2184" s="251" t="s">
        <v>12498</v>
      </c>
      <c r="C2184" s="251" t="s">
        <v>10031</v>
      </c>
      <c r="D2184" s="251" t="s">
        <v>12491</v>
      </c>
      <c r="E2184" s="251" t="s">
        <v>10306</v>
      </c>
      <c r="F2184" s="251" t="s">
        <v>9974</v>
      </c>
      <c r="G2184" s="251" t="s">
        <v>593</v>
      </c>
      <c r="H2184" s="251" t="s">
        <v>5163</v>
      </c>
      <c r="I2184" s="257" t="str">
        <f t="shared" si="137"/>
        <v>-00001</v>
      </c>
      <c r="J2184" s="251">
        <v>1</v>
      </c>
      <c r="K2184" s="251">
        <v>1</v>
      </c>
      <c r="M2184" s="251" t="s">
        <v>9993</v>
      </c>
      <c r="N2184" s="251" t="s">
        <v>11134</v>
      </c>
      <c r="O2184" s="251">
        <v>1</v>
      </c>
      <c r="Q2184" s="251" t="s">
        <v>12498</v>
      </c>
      <c r="R2184" s="251" t="s">
        <v>10028</v>
      </c>
      <c r="S2184" s="251" t="s">
        <v>592</v>
      </c>
      <c r="T2184" s="251" t="str">
        <f t="shared" ref="T2184:T2247" si="138">+D2184&amp;S2184</f>
        <v>I0404579812100K031</v>
      </c>
      <c r="W2184" s="251" t="str">
        <f t="shared" ref="W2184:W2247" si="139">D2184&amp;G2184</f>
        <v>I040457981210-0K031</v>
      </c>
    </row>
    <row r="2185" spans="1:23" x14ac:dyDescent="0.3">
      <c r="A2185" s="256" t="str">
        <f t="shared" si="136"/>
        <v>I0404579-812100K090-00001</v>
      </c>
      <c r="B2185" s="251" t="s">
        <v>12499</v>
      </c>
      <c r="C2185" s="251" t="s">
        <v>10031</v>
      </c>
      <c r="D2185" s="251" t="s">
        <v>12491</v>
      </c>
      <c r="E2185" s="251" t="s">
        <v>10306</v>
      </c>
      <c r="F2185" s="251" t="s">
        <v>9976</v>
      </c>
      <c r="G2185" s="251" t="s">
        <v>609</v>
      </c>
      <c r="H2185" s="251" t="s">
        <v>5167</v>
      </c>
      <c r="I2185" s="257" t="str">
        <f t="shared" si="137"/>
        <v>-00001</v>
      </c>
      <c r="J2185" s="251">
        <v>1</v>
      </c>
      <c r="K2185" s="251">
        <v>1</v>
      </c>
      <c r="M2185" s="251" t="s">
        <v>9993</v>
      </c>
      <c r="N2185" s="251" t="s">
        <v>11134</v>
      </c>
      <c r="O2185" s="251">
        <v>1</v>
      </c>
      <c r="Q2185" s="251" t="s">
        <v>12499</v>
      </c>
      <c r="R2185" s="251" t="s">
        <v>10028</v>
      </c>
      <c r="S2185" s="251" t="s">
        <v>608</v>
      </c>
      <c r="T2185" s="251" t="str">
        <f t="shared" si="138"/>
        <v>I0404579812100K090</v>
      </c>
      <c r="W2185" s="251" t="str">
        <f t="shared" si="139"/>
        <v>I040457981210-0K090</v>
      </c>
    </row>
    <row r="2186" spans="1:23" x14ac:dyDescent="0.3">
      <c r="A2186" s="256" t="str">
        <f t="shared" si="136"/>
        <v>I0404579-812200K031-00001</v>
      </c>
      <c r="B2186" s="251" t="s">
        <v>12500</v>
      </c>
      <c r="C2186" s="251" t="s">
        <v>10031</v>
      </c>
      <c r="D2186" s="251" t="s">
        <v>12491</v>
      </c>
      <c r="E2186" s="251" t="s">
        <v>10306</v>
      </c>
      <c r="F2186" s="251" t="s">
        <v>9978</v>
      </c>
      <c r="G2186" s="251" t="s">
        <v>601</v>
      </c>
      <c r="H2186" s="251" t="s">
        <v>5165</v>
      </c>
      <c r="I2186" s="257" t="str">
        <f t="shared" si="137"/>
        <v>-00001</v>
      </c>
      <c r="J2186" s="251">
        <v>1</v>
      </c>
      <c r="K2186" s="251">
        <v>1</v>
      </c>
      <c r="M2186" s="251" t="s">
        <v>9993</v>
      </c>
      <c r="N2186" s="251" t="s">
        <v>11134</v>
      </c>
      <c r="O2186" s="251">
        <v>1</v>
      </c>
      <c r="Q2186" s="251" t="s">
        <v>12500</v>
      </c>
      <c r="R2186" s="251" t="s">
        <v>10028</v>
      </c>
      <c r="S2186" s="251" t="s">
        <v>600</v>
      </c>
      <c r="T2186" s="251" t="str">
        <f t="shared" si="138"/>
        <v>I0404579812200K031</v>
      </c>
      <c r="W2186" s="251" t="str">
        <f t="shared" si="139"/>
        <v>I040457981220-0K031</v>
      </c>
    </row>
    <row r="2187" spans="1:23" x14ac:dyDescent="0.3">
      <c r="A2187" s="256" t="str">
        <f t="shared" si="136"/>
        <v>I0404579-812200K090-00001</v>
      </c>
      <c r="B2187" s="251" t="s">
        <v>12501</v>
      </c>
      <c r="C2187" s="251" t="s">
        <v>10031</v>
      </c>
      <c r="D2187" s="251" t="s">
        <v>12491</v>
      </c>
      <c r="E2187" s="251" t="s">
        <v>10306</v>
      </c>
      <c r="F2187" s="251" t="s">
        <v>9980</v>
      </c>
      <c r="G2187" s="251" t="s">
        <v>618</v>
      </c>
      <c r="H2187" s="251" t="s">
        <v>5169</v>
      </c>
      <c r="I2187" s="257" t="str">
        <f t="shared" si="137"/>
        <v>-00001</v>
      </c>
      <c r="J2187" s="251">
        <v>1</v>
      </c>
      <c r="K2187" s="251">
        <v>1</v>
      </c>
      <c r="M2187" s="251" t="s">
        <v>9993</v>
      </c>
      <c r="N2187" s="251" t="s">
        <v>11134</v>
      </c>
      <c r="O2187" s="251">
        <v>1</v>
      </c>
      <c r="Q2187" s="251" t="s">
        <v>12501</v>
      </c>
      <c r="R2187" s="251" t="s">
        <v>10028</v>
      </c>
      <c r="S2187" s="251" t="s">
        <v>617</v>
      </c>
      <c r="T2187" s="251" t="str">
        <f t="shared" si="138"/>
        <v>I0404579812200K090</v>
      </c>
      <c r="W2187" s="251" t="str">
        <f t="shared" si="139"/>
        <v>I040457981220-0K090</v>
      </c>
    </row>
    <row r="2188" spans="1:23" x14ac:dyDescent="0.3">
      <c r="A2188" s="256" t="str">
        <f t="shared" si="136"/>
        <v>I0404579-815500K080-00002</v>
      </c>
      <c r="B2188" s="251" t="s">
        <v>12502</v>
      </c>
      <c r="C2188" s="251" t="s">
        <v>10031</v>
      </c>
      <c r="D2188" s="251" t="s">
        <v>12491</v>
      </c>
      <c r="E2188" s="251" t="s">
        <v>10306</v>
      </c>
      <c r="F2188" s="251" t="s">
        <v>9982</v>
      </c>
      <c r="G2188" s="251" t="s">
        <v>151</v>
      </c>
      <c r="H2188" s="251" t="s">
        <v>5045</v>
      </c>
      <c r="I2188" s="257" t="str">
        <f t="shared" si="137"/>
        <v>-00002</v>
      </c>
      <c r="J2188" s="251">
        <v>2</v>
      </c>
      <c r="K2188" s="251">
        <v>2</v>
      </c>
      <c r="M2188" s="251" t="s">
        <v>9958</v>
      </c>
      <c r="N2188" s="251" t="s">
        <v>11134</v>
      </c>
      <c r="O2188" s="251">
        <v>2</v>
      </c>
      <c r="Q2188" s="251" t="s">
        <v>12502</v>
      </c>
      <c r="R2188" s="251" t="s">
        <v>10028</v>
      </c>
      <c r="S2188" s="251" t="s">
        <v>150</v>
      </c>
      <c r="T2188" s="251" t="str">
        <f t="shared" si="138"/>
        <v>I0404579815500K080</v>
      </c>
      <c r="W2188" s="251" t="str">
        <f t="shared" si="139"/>
        <v>I040457981550-0K080</v>
      </c>
    </row>
    <row r="2189" spans="1:23" x14ac:dyDescent="0.3">
      <c r="A2189" s="256" t="str">
        <f t="shared" si="136"/>
        <v>I0404579-81550VT020-00002</v>
      </c>
      <c r="B2189" s="251" t="s">
        <v>12503</v>
      </c>
      <c r="C2189" s="251" t="s">
        <v>10031</v>
      </c>
      <c r="D2189" s="251" t="s">
        <v>12491</v>
      </c>
      <c r="E2189" s="251" t="s">
        <v>10306</v>
      </c>
      <c r="F2189" s="251" t="s">
        <v>9984</v>
      </c>
      <c r="G2189" s="251" t="s">
        <v>10057</v>
      </c>
      <c r="H2189" s="251" t="s">
        <v>5202</v>
      </c>
      <c r="I2189" s="257" t="str">
        <f t="shared" si="137"/>
        <v>-00002</v>
      </c>
      <c r="J2189" s="251">
        <v>2</v>
      </c>
      <c r="K2189" s="251">
        <v>2</v>
      </c>
      <c r="M2189" s="251" t="s">
        <v>9958</v>
      </c>
      <c r="N2189" s="251" t="s">
        <v>11134</v>
      </c>
      <c r="O2189" s="251">
        <v>2</v>
      </c>
      <c r="Q2189" s="251" t="s">
        <v>12503</v>
      </c>
      <c r="R2189" s="251" t="s">
        <v>10028</v>
      </c>
      <c r="S2189" s="251" t="s">
        <v>3737</v>
      </c>
      <c r="T2189" s="251" t="str">
        <f t="shared" si="138"/>
        <v>I040457981550VT020</v>
      </c>
      <c r="W2189" s="251" t="str">
        <f t="shared" si="139"/>
        <v>I040457981550-VT020</v>
      </c>
    </row>
    <row r="2190" spans="1:23" x14ac:dyDescent="0.3">
      <c r="A2190" s="256" t="str">
        <f t="shared" si="136"/>
        <v>I0404579-81550VT050-00003</v>
      </c>
      <c r="B2190" s="251" t="s">
        <v>12504</v>
      </c>
      <c r="C2190" s="251" t="s">
        <v>10031</v>
      </c>
      <c r="D2190" s="251" t="s">
        <v>12491</v>
      </c>
      <c r="E2190" s="251" t="s">
        <v>10306</v>
      </c>
      <c r="F2190" s="251" t="s">
        <v>9986</v>
      </c>
      <c r="G2190" s="251" t="s">
        <v>5265</v>
      </c>
      <c r="H2190" s="251" t="s">
        <v>5202</v>
      </c>
      <c r="I2190" s="257" t="str">
        <f t="shared" si="137"/>
        <v>-00003</v>
      </c>
      <c r="J2190" s="251">
        <v>3</v>
      </c>
      <c r="K2190" s="251">
        <v>3</v>
      </c>
      <c r="M2190" s="251" t="s">
        <v>9958</v>
      </c>
      <c r="N2190" s="251" t="s">
        <v>11134</v>
      </c>
      <c r="O2190" s="251">
        <v>3</v>
      </c>
      <c r="Q2190" s="251" t="s">
        <v>12504</v>
      </c>
      <c r="R2190" s="251" t="s">
        <v>10028</v>
      </c>
      <c r="S2190" s="251" t="s">
        <v>3740</v>
      </c>
      <c r="T2190" s="251" t="str">
        <f t="shared" si="138"/>
        <v>I040457981550VT050</v>
      </c>
      <c r="W2190" s="251" t="str">
        <f t="shared" si="139"/>
        <v>I040457981550-VT050</v>
      </c>
    </row>
    <row r="2191" spans="1:23" x14ac:dyDescent="0.3">
      <c r="A2191" s="256" t="str">
        <f t="shared" si="136"/>
        <v>I0404579-81551VT020-00005</v>
      </c>
      <c r="B2191" s="251" t="s">
        <v>12505</v>
      </c>
      <c r="C2191" s="251" t="s">
        <v>10031</v>
      </c>
      <c r="D2191" s="251" t="s">
        <v>12491</v>
      </c>
      <c r="E2191" s="251" t="s">
        <v>10306</v>
      </c>
      <c r="F2191" s="251" t="s">
        <v>9988</v>
      </c>
      <c r="G2191" s="251" t="s">
        <v>10060</v>
      </c>
      <c r="H2191" s="251" t="s">
        <v>3436</v>
      </c>
      <c r="I2191" s="257" t="str">
        <f t="shared" si="137"/>
        <v>-00005</v>
      </c>
      <c r="J2191" s="251">
        <v>5</v>
      </c>
      <c r="K2191" s="251">
        <v>5</v>
      </c>
      <c r="M2191" s="251" t="s">
        <v>9958</v>
      </c>
      <c r="N2191" s="251" t="s">
        <v>11134</v>
      </c>
      <c r="O2191" s="251">
        <v>5</v>
      </c>
      <c r="Q2191" s="251" t="s">
        <v>12505</v>
      </c>
      <c r="R2191" s="251" t="s">
        <v>10028</v>
      </c>
      <c r="S2191" s="251" t="s">
        <v>3761</v>
      </c>
      <c r="T2191" s="251" t="str">
        <f t="shared" si="138"/>
        <v>I040457981551VT020</v>
      </c>
      <c r="W2191" s="251" t="str">
        <f t="shared" si="139"/>
        <v>I040457981551-VT020</v>
      </c>
    </row>
    <row r="2192" spans="1:23" x14ac:dyDescent="0.3">
      <c r="A2192" s="256" t="str">
        <f t="shared" si="136"/>
        <v>I0404579-815600K080-00002</v>
      </c>
      <c r="B2192" s="251" t="s">
        <v>12506</v>
      </c>
      <c r="C2192" s="251" t="s">
        <v>10031</v>
      </c>
      <c r="D2192" s="251" t="s">
        <v>12491</v>
      </c>
      <c r="E2192" s="251" t="s">
        <v>10306</v>
      </c>
      <c r="F2192" s="251" t="s">
        <v>9990</v>
      </c>
      <c r="G2192" s="251" t="s">
        <v>164</v>
      </c>
      <c r="H2192" s="251" t="s">
        <v>5047</v>
      </c>
      <c r="I2192" s="257" t="str">
        <f t="shared" si="137"/>
        <v>-00002</v>
      </c>
      <c r="J2192" s="251">
        <v>2</v>
      </c>
      <c r="K2192" s="251">
        <v>2</v>
      </c>
      <c r="M2192" s="251" t="s">
        <v>9958</v>
      </c>
      <c r="N2192" s="251" t="s">
        <v>11134</v>
      </c>
      <c r="O2192" s="251">
        <v>2</v>
      </c>
      <c r="Q2192" s="251" t="s">
        <v>12506</v>
      </c>
      <c r="R2192" s="251" t="s">
        <v>10028</v>
      </c>
      <c r="S2192" s="251" t="s">
        <v>163</v>
      </c>
      <c r="T2192" s="251" t="str">
        <f t="shared" si="138"/>
        <v>I0404579815600K080</v>
      </c>
      <c r="W2192" s="251" t="str">
        <f t="shared" si="139"/>
        <v>I040457981560-0K080</v>
      </c>
    </row>
    <row r="2193" spans="1:23" x14ac:dyDescent="0.3">
      <c r="A2193" s="256" t="str">
        <f t="shared" si="136"/>
        <v>I0404579-81560VT020-00002</v>
      </c>
      <c r="B2193" s="251" t="s">
        <v>12507</v>
      </c>
      <c r="C2193" s="251" t="s">
        <v>10031</v>
      </c>
      <c r="D2193" s="251" t="s">
        <v>12491</v>
      </c>
      <c r="E2193" s="251" t="s">
        <v>10306</v>
      </c>
      <c r="F2193" s="251" t="s">
        <v>9992</v>
      </c>
      <c r="G2193" s="251" t="s">
        <v>10065</v>
      </c>
      <c r="H2193" s="251" t="s">
        <v>5204</v>
      </c>
      <c r="I2193" s="257" t="str">
        <f t="shared" si="137"/>
        <v>-00002</v>
      </c>
      <c r="J2193" s="251">
        <v>2</v>
      </c>
      <c r="K2193" s="251">
        <v>2</v>
      </c>
      <c r="M2193" s="251" t="s">
        <v>9958</v>
      </c>
      <c r="N2193" s="251" t="s">
        <v>11134</v>
      </c>
      <c r="O2193" s="251">
        <v>2</v>
      </c>
      <c r="Q2193" s="251" t="s">
        <v>12507</v>
      </c>
      <c r="R2193" s="251" t="s">
        <v>10028</v>
      </c>
      <c r="S2193" s="251" t="s">
        <v>3743</v>
      </c>
      <c r="T2193" s="251" t="str">
        <f t="shared" si="138"/>
        <v>I040457981560VT020</v>
      </c>
      <c r="W2193" s="251" t="str">
        <f t="shared" si="139"/>
        <v>I040457981560-VT020</v>
      </c>
    </row>
    <row r="2194" spans="1:23" x14ac:dyDescent="0.3">
      <c r="A2194" s="256" t="str">
        <f t="shared" si="136"/>
        <v>I0404579-81560VT050-00001</v>
      </c>
      <c r="B2194" s="251" t="s">
        <v>12508</v>
      </c>
      <c r="C2194" s="251" t="s">
        <v>10031</v>
      </c>
      <c r="D2194" s="251" t="s">
        <v>12491</v>
      </c>
      <c r="E2194" s="251" t="s">
        <v>10306</v>
      </c>
      <c r="F2194" s="251" t="s">
        <v>9995</v>
      </c>
      <c r="G2194" s="251" t="s">
        <v>10067</v>
      </c>
      <c r="H2194" s="251" t="s">
        <v>5204</v>
      </c>
      <c r="I2194" s="257" t="str">
        <f t="shared" si="137"/>
        <v>-00001</v>
      </c>
      <c r="J2194" s="251">
        <v>1</v>
      </c>
      <c r="K2194" s="251">
        <v>1</v>
      </c>
      <c r="M2194" s="251" t="s">
        <v>9958</v>
      </c>
      <c r="N2194" s="251" t="s">
        <v>11134</v>
      </c>
      <c r="O2194" s="251">
        <v>1</v>
      </c>
      <c r="Q2194" s="251" t="s">
        <v>12508</v>
      </c>
      <c r="R2194" s="251" t="s">
        <v>10028</v>
      </c>
      <c r="S2194" s="251" t="s">
        <v>3746</v>
      </c>
      <c r="T2194" s="251" t="str">
        <f t="shared" si="138"/>
        <v>I040457981560VT050</v>
      </c>
      <c r="W2194" s="251" t="str">
        <f t="shared" si="139"/>
        <v>I040457981560-VT050</v>
      </c>
    </row>
    <row r="2195" spans="1:23" x14ac:dyDescent="0.3">
      <c r="A2195" s="256" t="str">
        <f t="shared" si="136"/>
        <v>I0404579-81561VT020-00001</v>
      </c>
      <c r="B2195" s="251" t="s">
        <v>12509</v>
      </c>
      <c r="C2195" s="251" t="s">
        <v>10031</v>
      </c>
      <c r="D2195" s="251" t="s">
        <v>12491</v>
      </c>
      <c r="E2195" s="251" t="s">
        <v>10306</v>
      </c>
      <c r="F2195" s="251" t="s">
        <v>9997</v>
      </c>
      <c r="G2195" s="251" t="s">
        <v>10256</v>
      </c>
      <c r="H2195" s="251" t="s">
        <v>3443</v>
      </c>
      <c r="I2195" s="257" t="str">
        <f t="shared" si="137"/>
        <v>-00001</v>
      </c>
      <c r="J2195" s="251">
        <v>1</v>
      </c>
      <c r="K2195" s="251">
        <v>1</v>
      </c>
      <c r="M2195" s="251" t="s">
        <v>9958</v>
      </c>
      <c r="N2195" s="251" t="s">
        <v>11134</v>
      </c>
      <c r="O2195" s="251">
        <v>1</v>
      </c>
      <c r="Q2195" s="251" t="s">
        <v>12509</v>
      </c>
      <c r="R2195" s="251" t="s">
        <v>10028</v>
      </c>
      <c r="S2195" s="251" t="s">
        <v>3767</v>
      </c>
      <c r="T2195" s="251" t="str">
        <f t="shared" si="138"/>
        <v>I040457981561VT020</v>
      </c>
      <c r="W2195" s="251" t="str">
        <f t="shared" si="139"/>
        <v>I040457981561-VT020</v>
      </c>
    </row>
    <row r="2196" spans="1:23" x14ac:dyDescent="0.3">
      <c r="A2196" s="256" t="str">
        <f t="shared" si="136"/>
        <v>I0404579-81561VT050-00001</v>
      </c>
      <c r="B2196" s="251" t="s">
        <v>12510</v>
      </c>
      <c r="C2196" s="251" t="s">
        <v>10031</v>
      </c>
      <c r="D2196" s="251" t="s">
        <v>12491</v>
      </c>
      <c r="E2196" s="251" t="s">
        <v>10306</v>
      </c>
      <c r="F2196" s="251" t="s">
        <v>10000</v>
      </c>
      <c r="G2196" s="251" t="s">
        <v>10258</v>
      </c>
      <c r="H2196" s="251" t="s">
        <v>3443</v>
      </c>
      <c r="I2196" s="257" t="str">
        <f t="shared" si="137"/>
        <v>-00001</v>
      </c>
      <c r="J2196" s="251">
        <v>1</v>
      </c>
      <c r="K2196" s="251">
        <v>1</v>
      </c>
      <c r="M2196" s="251" t="s">
        <v>9958</v>
      </c>
      <c r="N2196" s="251" t="s">
        <v>11134</v>
      </c>
      <c r="O2196" s="251">
        <v>1</v>
      </c>
      <c r="Q2196" s="251" t="s">
        <v>12510</v>
      </c>
      <c r="R2196" s="251" t="s">
        <v>10028</v>
      </c>
      <c r="S2196" s="251" t="s">
        <v>3769</v>
      </c>
      <c r="T2196" s="251" t="str">
        <f t="shared" si="138"/>
        <v>I040457981561VT050</v>
      </c>
      <c r="W2196" s="251" t="str">
        <f t="shared" si="139"/>
        <v>I040457981561-VT050</v>
      </c>
    </row>
    <row r="2197" spans="1:23" x14ac:dyDescent="0.3">
      <c r="A2197" s="256" t="str">
        <f t="shared" si="136"/>
        <v>I0404579-81580VT010-00001</v>
      </c>
      <c r="B2197" s="251" t="s">
        <v>12511</v>
      </c>
      <c r="C2197" s="251" t="s">
        <v>10031</v>
      </c>
      <c r="D2197" s="251" t="s">
        <v>12491</v>
      </c>
      <c r="E2197" s="251" t="s">
        <v>10306</v>
      </c>
      <c r="F2197" s="251" t="s">
        <v>10002</v>
      </c>
      <c r="G2197" s="251" t="s">
        <v>5289</v>
      </c>
      <c r="H2197" s="251" t="s">
        <v>758</v>
      </c>
      <c r="I2197" s="257" t="str">
        <f t="shared" si="137"/>
        <v>-00001</v>
      </c>
      <c r="J2197" s="251">
        <v>1</v>
      </c>
      <c r="K2197" s="251">
        <v>1</v>
      </c>
      <c r="M2197" s="251" t="s">
        <v>9993</v>
      </c>
      <c r="N2197" s="251" t="s">
        <v>11134</v>
      </c>
      <c r="O2197" s="251">
        <v>1</v>
      </c>
      <c r="Q2197" s="251" t="s">
        <v>12511</v>
      </c>
      <c r="R2197" s="251" t="s">
        <v>10028</v>
      </c>
      <c r="S2197" s="251" t="s">
        <v>3749</v>
      </c>
      <c r="T2197" s="251" t="str">
        <f t="shared" si="138"/>
        <v>I040457981580VT010</v>
      </c>
      <c r="W2197" s="251" t="str">
        <f t="shared" si="139"/>
        <v>I040457981580-VT010</v>
      </c>
    </row>
    <row r="2198" spans="1:23" x14ac:dyDescent="0.3">
      <c r="A2198" s="256" t="str">
        <f t="shared" si="136"/>
        <v>I0404579-81580VT020-00003</v>
      </c>
      <c r="B2198" s="251" t="s">
        <v>12512</v>
      </c>
      <c r="C2198" s="251" t="s">
        <v>10031</v>
      </c>
      <c r="D2198" s="251" t="s">
        <v>12491</v>
      </c>
      <c r="E2198" s="251" t="s">
        <v>10306</v>
      </c>
      <c r="F2198" s="251" t="s">
        <v>10005</v>
      </c>
      <c r="G2198" s="251" t="s">
        <v>10071</v>
      </c>
      <c r="H2198" s="251" t="s">
        <v>758</v>
      </c>
      <c r="I2198" s="257" t="str">
        <f t="shared" si="137"/>
        <v>-00003</v>
      </c>
      <c r="J2198" s="251">
        <v>3</v>
      </c>
      <c r="K2198" s="251">
        <v>3</v>
      </c>
      <c r="M2198" s="251" t="s">
        <v>9958</v>
      </c>
      <c r="N2198" s="251" t="s">
        <v>11134</v>
      </c>
      <c r="O2198" s="251">
        <v>3</v>
      </c>
      <c r="Q2198" s="251" t="s">
        <v>12512</v>
      </c>
      <c r="R2198" s="251" t="s">
        <v>10028</v>
      </c>
      <c r="S2198" s="251" t="s">
        <v>3752</v>
      </c>
      <c r="T2198" s="251" t="str">
        <f t="shared" si="138"/>
        <v>I040457981580VT020</v>
      </c>
      <c r="W2198" s="251" t="str">
        <f t="shared" si="139"/>
        <v>I040457981580-VT020</v>
      </c>
    </row>
    <row r="2199" spans="1:23" x14ac:dyDescent="0.3">
      <c r="A2199" s="256" t="str">
        <f t="shared" si="136"/>
        <v>I0404579-81590VT020-00003</v>
      </c>
      <c r="B2199" s="251" t="s">
        <v>12513</v>
      </c>
      <c r="C2199" s="251" t="s">
        <v>10031</v>
      </c>
      <c r="D2199" s="251" t="s">
        <v>12491</v>
      </c>
      <c r="E2199" s="251" t="s">
        <v>10306</v>
      </c>
      <c r="F2199" s="251" t="s">
        <v>10009</v>
      </c>
      <c r="G2199" s="251" t="s">
        <v>10075</v>
      </c>
      <c r="H2199" s="251" t="s">
        <v>770</v>
      </c>
      <c r="I2199" s="257" t="str">
        <f t="shared" si="137"/>
        <v>-00003</v>
      </c>
      <c r="J2199" s="251">
        <v>3</v>
      </c>
      <c r="K2199" s="251">
        <v>3</v>
      </c>
      <c r="M2199" s="251" t="s">
        <v>9958</v>
      </c>
      <c r="N2199" s="251" t="s">
        <v>11134</v>
      </c>
      <c r="O2199" s="251">
        <v>3</v>
      </c>
      <c r="Q2199" s="251" t="s">
        <v>12513</v>
      </c>
      <c r="R2199" s="251" t="s">
        <v>10028</v>
      </c>
      <c r="S2199" s="251" t="s">
        <v>3758</v>
      </c>
      <c r="T2199" s="251" t="str">
        <f t="shared" si="138"/>
        <v>I040457981590VT020</v>
      </c>
      <c r="W2199" s="251" t="str">
        <f t="shared" si="139"/>
        <v>I040457981590-VT020</v>
      </c>
    </row>
    <row r="2200" spans="1:23" x14ac:dyDescent="0.3">
      <c r="A2200" s="256" t="str">
        <f t="shared" si="136"/>
        <v>I0404579-81591VT010-00001</v>
      </c>
      <c r="B2200" s="251" t="s">
        <v>12514</v>
      </c>
      <c r="C2200" s="251" t="s">
        <v>10031</v>
      </c>
      <c r="D2200" s="251" t="s">
        <v>12491</v>
      </c>
      <c r="E2200" s="251" t="s">
        <v>10306</v>
      </c>
      <c r="F2200" s="251" t="s">
        <v>10012</v>
      </c>
      <c r="G2200" s="251" t="s">
        <v>11102</v>
      </c>
      <c r="H2200" s="251" t="s">
        <v>5219</v>
      </c>
      <c r="I2200" s="257" t="str">
        <f t="shared" si="137"/>
        <v>-00001</v>
      </c>
      <c r="J2200" s="251">
        <v>1</v>
      </c>
      <c r="K2200" s="251">
        <v>1</v>
      </c>
      <c r="M2200" s="251" t="s">
        <v>9993</v>
      </c>
      <c r="N2200" s="251" t="s">
        <v>11134</v>
      </c>
      <c r="O2200" s="251">
        <v>1</v>
      </c>
      <c r="Q2200" s="251" t="s">
        <v>12514</v>
      </c>
      <c r="R2200" s="251" t="s">
        <v>10028</v>
      </c>
      <c r="S2200" s="251" t="s">
        <v>3775</v>
      </c>
      <c r="T2200" s="251" t="str">
        <f t="shared" si="138"/>
        <v>I040457981591VT010</v>
      </c>
      <c r="W2200" s="251" t="str">
        <f t="shared" si="139"/>
        <v>I040457981591-VT010</v>
      </c>
    </row>
    <row r="2201" spans="1:23" x14ac:dyDescent="0.3">
      <c r="A2201" s="256" t="str">
        <f t="shared" si="136"/>
        <v>I0606330-81110BZ620-00003</v>
      </c>
      <c r="B2201" s="251" t="s">
        <v>12515</v>
      </c>
      <c r="C2201" s="251" t="s">
        <v>10077</v>
      </c>
      <c r="D2201" s="251" t="s">
        <v>12516</v>
      </c>
      <c r="E2201" s="251" t="s">
        <v>10306</v>
      </c>
      <c r="F2201" s="251" t="s">
        <v>9957</v>
      </c>
      <c r="G2201" s="251" t="s">
        <v>1193</v>
      </c>
      <c r="H2201" s="251" t="s">
        <v>3422</v>
      </c>
      <c r="I2201" s="257" t="str">
        <f t="shared" si="137"/>
        <v>-00003</v>
      </c>
      <c r="J2201" s="251">
        <v>3</v>
      </c>
      <c r="K2201" s="251">
        <v>3</v>
      </c>
      <c r="M2201" s="251" t="s">
        <v>9958</v>
      </c>
      <c r="N2201" s="251" t="s">
        <v>10623</v>
      </c>
      <c r="O2201" s="251">
        <v>3</v>
      </c>
      <c r="Q2201" s="251" t="s">
        <v>12515</v>
      </c>
      <c r="R2201" s="251" t="s">
        <v>9960</v>
      </c>
      <c r="S2201" s="251" t="s">
        <v>1192</v>
      </c>
      <c r="T2201" s="251" t="str">
        <f t="shared" si="138"/>
        <v>I060633081110BZ620</v>
      </c>
      <c r="W2201" s="251" t="str">
        <f t="shared" si="139"/>
        <v>I060633081110-BZ620</v>
      </c>
    </row>
    <row r="2202" spans="1:23" x14ac:dyDescent="0.3">
      <c r="A2202" s="256" t="str">
        <f t="shared" si="136"/>
        <v>I0606330-81110BZ860-00002</v>
      </c>
      <c r="B2202" s="251" t="s">
        <v>12517</v>
      </c>
      <c r="C2202" s="251" t="s">
        <v>10077</v>
      </c>
      <c r="D2202" s="251" t="s">
        <v>12516</v>
      </c>
      <c r="E2202" s="251" t="s">
        <v>10306</v>
      </c>
      <c r="F2202" s="251" t="s">
        <v>9962</v>
      </c>
      <c r="G2202" s="251" t="s">
        <v>3550</v>
      </c>
      <c r="H2202" s="251" t="s">
        <v>3422</v>
      </c>
      <c r="I2202" s="257" t="str">
        <f t="shared" si="137"/>
        <v>-00002</v>
      </c>
      <c r="J2202" s="251">
        <v>2</v>
      </c>
      <c r="K2202" s="251">
        <v>2</v>
      </c>
      <c r="M2202" s="251" t="s">
        <v>9958</v>
      </c>
      <c r="N2202" s="251" t="s">
        <v>10623</v>
      </c>
      <c r="O2202" s="251">
        <v>2</v>
      </c>
      <c r="Q2202" s="251" t="s">
        <v>12517</v>
      </c>
      <c r="R2202" s="251" t="s">
        <v>9960</v>
      </c>
      <c r="S2202" s="251" t="s">
        <v>3549</v>
      </c>
      <c r="T2202" s="251" t="str">
        <f t="shared" si="138"/>
        <v>I060633081110BZ860</v>
      </c>
      <c r="W2202" s="251" t="str">
        <f t="shared" si="139"/>
        <v>I060633081110-BZ860</v>
      </c>
    </row>
    <row r="2203" spans="1:23" x14ac:dyDescent="0.3">
      <c r="A2203" s="256" t="str">
        <f t="shared" si="136"/>
        <v>I0606330-81130BZ200-00002</v>
      </c>
      <c r="B2203" s="251" t="s">
        <v>12518</v>
      </c>
      <c r="C2203" s="251" t="s">
        <v>10077</v>
      </c>
      <c r="D2203" s="251" t="s">
        <v>12516</v>
      </c>
      <c r="E2203" s="251" t="s">
        <v>10306</v>
      </c>
      <c r="F2203" s="251" t="s">
        <v>9964</v>
      </c>
      <c r="G2203" s="251" t="s">
        <v>1087</v>
      </c>
      <c r="H2203" s="251" t="s">
        <v>10791</v>
      </c>
      <c r="I2203" s="257" t="str">
        <f t="shared" si="137"/>
        <v>-00002</v>
      </c>
      <c r="J2203" s="251">
        <v>2</v>
      </c>
      <c r="K2203" s="251">
        <v>2</v>
      </c>
      <c r="M2203" s="251" t="s">
        <v>9958</v>
      </c>
      <c r="N2203" s="251" t="s">
        <v>10623</v>
      </c>
      <c r="O2203" s="251">
        <v>2</v>
      </c>
      <c r="Q2203" s="251" t="s">
        <v>12518</v>
      </c>
      <c r="R2203" s="251" t="s">
        <v>9960</v>
      </c>
      <c r="S2203" s="251" t="s">
        <v>1086</v>
      </c>
      <c r="T2203" s="251" t="str">
        <f t="shared" si="138"/>
        <v>I060633081130BZ200</v>
      </c>
      <c r="W2203" s="251" t="str">
        <f t="shared" si="139"/>
        <v>I060633081130-BZ200</v>
      </c>
    </row>
    <row r="2204" spans="1:23" x14ac:dyDescent="0.3">
      <c r="A2204" s="256" t="str">
        <f t="shared" si="136"/>
        <v>I0606330-81150BZ620-00002</v>
      </c>
      <c r="B2204" s="251" t="s">
        <v>12519</v>
      </c>
      <c r="C2204" s="251" t="s">
        <v>10077</v>
      </c>
      <c r="D2204" s="251" t="s">
        <v>12516</v>
      </c>
      <c r="E2204" s="251" t="s">
        <v>10306</v>
      </c>
      <c r="F2204" s="251" t="s">
        <v>9966</v>
      </c>
      <c r="G2204" s="251" t="s">
        <v>1203</v>
      </c>
      <c r="H2204" s="251" t="s">
        <v>3429</v>
      </c>
      <c r="I2204" s="257" t="str">
        <f t="shared" si="137"/>
        <v>-00002</v>
      </c>
      <c r="J2204" s="251">
        <v>2</v>
      </c>
      <c r="K2204" s="251">
        <v>2</v>
      </c>
      <c r="M2204" s="251" t="s">
        <v>9958</v>
      </c>
      <c r="N2204" s="251" t="s">
        <v>10623</v>
      </c>
      <c r="O2204" s="251">
        <v>2</v>
      </c>
      <c r="Q2204" s="251" t="s">
        <v>12519</v>
      </c>
      <c r="R2204" s="251" t="s">
        <v>9960</v>
      </c>
      <c r="S2204" s="251" t="s">
        <v>1202</v>
      </c>
      <c r="T2204" s="251" t="str">
        <f t="shared" si="138"/>
        <v>I060633081150BZ620</v>
      </c>
      <c r="W2204" s="251" t="str">
        <f t="shared" si="139"/>
        <v>I060633081150-BZ620</v>
      </c>
    </row>
    <row r="2205" spans="1:23" x14ac:dyDescent="0.3">
      <c r="A2205" s="256" t="str">
        <f t="shared" si="136"/>
        <v>I0606330-81170BZ620-00004</v>
      </c>
      <c r="B2205" s="251" t="s">
        <v>12520</v>
      </c>
      <c r="C2205" s="251" t="s">
        <v>10077</v>
      </c>
      <c r="D2205" s="251" t="s">
        <v>12516</v>
      </c>
      <c r="E2205" s="251" t="s">
        <v>10306</v>
      </c>
      <c r="F2205" s="251" t="s">
        <v>9968</v>
      </c>
      <c r="G2205" s="251" t="s">
        <v>1208</v>
      </c>
      <c r="H2205" s="251" t="s">
        <v>5102</v>
      </c>
      <c r="I2205" s="257" t="str">
        <f t="shared" si="137"/>
        <v>-00004</v>
      </c>
      <c r="J2205" s="251">
        <v>4</v>
      </c>
      <c r="K2205" s="251">
        <v>4</v>
      </c>
      <c r="M2205" s="251" t="s">
        <v>9958</v>
      </c>
      <c r="N2205" s="251" t="s">
        <v>10623</v>
      </c>
      <c r="O2205" s="251">
        <v>4</v>
      </c>
      <c r="Q2205" s="251" t="s">
        <v>12520</v>
      </c>
      <c r="R2205" s="251" t="s">
        <v>9960</v>
      </c>
      <c r="S2205" s="251" t="s">
        <v>1207</v>
      </c>
      <c r="T2205" s="251" t="str">
        <f t="shared" si="138"/>
        <v>I060633081170BZ620</v>
      </c>
      <c r="W2205" s="251" t="str">
        <f t="shared" si="139"/>
        <v>I060633081170-BZ620</v>
      </c>
    </row>
    <row r="2206" spans="1:23" x14ac:dyDescent="0.3">
      <c r="A2206" s="256" t="str">
        <f t="shared" si="136"/>
        <v>I0606330-81550BZ490-00005</v>
      </c>
      <c r="B2206" s="251" t="s">
        <v>12521</v>
      </c>
      <c r="C2206" s="251" t="s">
        <v>10077</v>
      </c>
      <c r="D2206" s="251" t="s">
        <v>12516</v>
      </c>
      <c r="E2206" s="251" t="s">
        <v>10306</v>
      </c>
      <c r="F2206" s="251" t="s">
        <v>9970</v>
      </c>
      <c r="G2206" s="251" t="s">
        <v>1409</v>
      </c>
      <c r="H2206" s="251" t="s">
        <v>5202</v>
      </c>
      <c r="I2206" s="257" t="str">
        <f t="shared" si="137"/>
        <v>-00005</v>
      </c>
      <c r="J2206" s="251">
        <v>5</v>
      </c>
      <c r="K2206" s="251">
        <v>5</v>
      </c>
      <c r="M2206" s="251" t="s">
        <v>9958</v>
      </c>
      <c r="N2206" s="251" t="s">
        <v>10623</v>
      </c>
      <c r="O2206" s="251">
        <v>5</v>
      </c>
      <c r="Q2206" s="251" t="s">
        <v>12521</v>
      </c>
      <c r="R2206" s="251" t="s">
        <v>9960</v>
      </c>
      <c r="S2206" s="251" t="s">
        <v>1408</v>
      </c>
      <c r="T2206" s="251" t="str">
        <f t="shared" si="138"/>
        <v>I060633081550BZ490</v>
      </c>
      <c r="W2206" s="251" t="str">
        <f t="shared" si="139"/>
        <v>I060633081550-BZ490</v>
      </c>
    </row>
    <row r="2207" spans="1:23" x14ac:dyDescent="0.3">
      <c r="A2207" s="256" t="str">
        <f t="shared" si="136"/>
        <v>I0606330-81551BZ150-00003</v>
      </c>
      <c r="B2207" s="251" t="s">
        <v>12522</v>
      </c>
      <c r="C2207" s="251" t="s">
        <v>10077</v>
      </c>
      <c r="D2207" s="251" t="s">
        <v>12516</v>
      </c>
      <c r="E2207" s="251" t="s">
        <v>10306</v>
      </c>
      <c r="F2207" s="251" t="s">
        <v>9972</v>
      </c>
      <c r="G2207" s="251" t="s">
        <v>1351</v>
      </c>
      <c r="H2207" s="251" t="s">
        <v>3436</v>
      </c>
      <c r="I2207" s="257" t="str">
        <f t="shared" si="137"/>
        <v>-00003</v>
      </c>
      <c r="J2207" s="251">
        <v>3</v>
      </c>
      <c r="K2207" s="251">
        <v>3</v>
      </c>
      <c r="M2207" s="251" t="s">
        <v>9958</v>
      </c>
      <c r="N2207" s="251" t="s">
        <v>10623</v>
      </c>
      <c r="O2207" s="251">
        <v>3</v>
      </c>
      <c r="Q2207" s="251" t="s">
        <v>12522</v>
      </c>
      <c r="R2207" s="251" t="s">
        <v>9960</v>
      </c>
      <c r="S2207" s="251" t="s">
        <v>1350</v>
      </c>
      <c r="T2207" s="251" t="str">
        <f t="shared" si="138"/>
        <v>I060633081551BZ150</v>
      </c>
      <c r="W2207" s="251" t="str">
        <f t="shared" si="139"/>
        <v>I060633081551-BZ150</v>
      </c>
    </row>
    <row r="2208" spans="1:23" x14ac:dyDescent="0.3">
      <c r="A2208" s="256" t="str">
        <f t="shared" si="136"/>
        <v>I0606330-81551BZ240-00002</v>
      </c>
      <c r="B2208" s="251" t="s">
        <v>12523</v>
      </c>
      <c r="C2208" s="251" t="s">
        <v>10077</v>
      </c>
      <c r="D2208" s="251" t="s">
        <v>12516</v>
      </c>
      <c r="E2208" s="251" t="s">
        <v>10306</v>
      </c>
      <c r="F2208" s="251" t="s">
        <v>9974</v>
      </c>
      <c r="G2208" s="251" t="s">
        <v>1373</v>
      </c>
      <c r="H2208" s="251" t="s">
        <v>3436</v>
      </c>
      <c r="I2208" s="257" t="str">
        <f t="shared" si="137"/>
        <v>-00002</v>
      </c>
      <c r="J2208" s="251">
        <v>2</v>
      </c>
      <c r="K2208" s="251">
        <v>2</v>
      </c>
      <c r="M2208" s="251" t="s">
        <v>9958</v>
      </c>
      <c r="N2208" s="251" t="s">
        <v>10623</v>
      </c>
      <c r="O2208" s="251">
        <v>2</v>
      </c>
      <c r="Q2208" s="251" t="s">
        <v>12523</v>
      </c>
      <c r="R2208" s="251" t="s">
        <v>9960</v>
      </c>
      <c r="S2208" s="251" t="s">
        <v>1372</v>
      </c>
      <c r="T2208" s="251" t="str">
        <f t="shared" si="138"/>
        <v>I060633081551BZ240</v>
      </c>
      <c r="W2208" s="251" t="str">
        <f t="shared" si="139"/>
        <v>I060633081551-BZ240</v>
      </c>
    </row>
    <row r="2209" spans="1:23" x14ac:dyDescent="0.3">
      <c r="A2209" s="256" t="str">
        <f t="shared" si="136"/>
        <v>I0606330-81551BZ320-00002</v>
      </c>
      <c r="B2209" s="251" t="s">
        <v>12524</v>
      </c>
      <c r="C2209" s="251" t="s">
        <v>10077</v>
      </c>
      <c r="D2209" s="251" t="s">
        <v>12516</v>
      </c>
      <c r="E2209" s="251" t="s">
        <v>10306</v>
      </c>
      <c r="F2209" s="251" t="s">
        <v>9976</v>
      </c>
      <c r="G2209" s="251" t="s">
        <v>1418</v>
      </c>
      <c r="H2209" s="251" t="s">
        <v>3436</v>
      </c>
      <c r="I2209" s="257" t="str">
        <f t="shared" si="137"/>
        <v>-00002</v>
      </c>
      <c r="J2209" s="251">
        <v>2</v>
      </c>
      <c r="K2209" s="251">
        <v>2</v>
      </c>
      <c r="M2209" s="251" t="s">
        <v>9958</v>
      </c>
      <c r="N2209" s="251" t="s">
        <v>10623</v>
      </c>
      <c r="O2209" s="251">
        <v>2</v>
      </c>
      <c r="Q2209" s="251" t="s">
        <v>12524</v>
      </c>
      <c r="R2209" s="251" t="s">
        <v>9960</v>
      </c>
      <c r="S2209" s="251" t="s">
        <v>1417</v>
      </c>
      <c r="T2209" s="251" t="str">
        <f t="shared" si="138"/>
        <v>I060633081551BZ320</v>
      </c>
      <c r="W2209" s="251" t="str">
        <f t="shared" si="139"/>
        <v>I060633081551-BZ320</v>
      </c>
    </row>
    <row r="2210" spans="1:23" x14ac:dyDescent="0.3">
      <c r="A2210" s="256" t="str">
        <f t="shared" si="136"/>
        <v>I0606330-81560BZ220-00001</v>
      </c>
      <c r="B2210" s="251" t="s">
        <v>12525</v>
      </c>
      <c r="C2210" s="251" t="s">
        <v>10077</v>
      </c>
      <c r="D2210" s="251" t="s">
        <v>12516</v>
      </c>
      <c r="E2210" s="251" t="s">
        <v>10306</v>
      </c>
      <c r="F2210" s="251" t="s">
        <v>9978</v>
      </c>
      <c r="G2210" s="251" t="s">
        <v>1378</v>
      </c>
      <c r="H2210" s="251" t="s">
        <v>5204</v>
      </c>
      <c r="I2210" s="257" t="str">
        <f t="shared" si="137"/>
        <v>-00001</v>
      </c>
      <c r="J2210" s="251">
        <v>1</v>
      </c>
      <c r="K2210" s="251">
        <v>1</v>
      </c>
      <c r="M2210" s="251" t="s">
        <v>9958</v>
      </c>
      <c r="N2210" s="251" t="s">
        <v>10623</v>
      </c>
      <c r="O2210" s="251">
        <v>1</v>
      </c>
      <c r="Q2210" s="251" t="s">
        <v>12525</v>
      </c>
      <c r="R2210" s="251" t="s">
        <v>9960</v>
      </c>
      <c r="S2210" s="251" t="s">
        <v>1377</v>
      </c>
      <c r="T2210" s="251" t="str">
        <f t="shared" si="138"/>
        <v>I060633081560BZ220</v>
      </c>
      <c r="W2210" s="251" t="str">
        <f t="shared" si="139"/>
        <v>I060633081560-BZ220</v>
      </c>
    </row>
    <row r="2211" spans="1:23" x14ac:dyDescent="0.3">
      <c r="A2211" s="256" t="str">
        <f t="shared" si="136"/>
        <v>I0606330-81560BZ490-00004</v>
      </c>
      <c r="B2211" s="251" t="s">
        <v>12526</v>
      </c>
      <c r="C2211" s="251" t="s">
        <v>10077</v>
      </c>
      <c r="D2211" s="251" t="s">
        <v>12516</v>
      </c>
      <c r="E2211" s="251" t="s">
        <v>10306</v>
      </c>
      <c r="F2211" s="251" t="s">
        <v>9980</v>
      </c>
      <c r="G2211" s="251" t="s">
        <v>1423</v>
      </c>
      <c r="H2211" s="251" t="s">
        <v>5204</v>
      </c>
      <c r="I2211" s="257" t="str">
        <f t="shared" si="137"/>
        <v>-00004</v>
      </c>
      <c r="J2211" s="251">
        <v>4</v>
      </c>
      <c r="K2211" s="251">
        <v>4</v>
      </c>
      <c r="M2211" s="251" t="s">
        <v>9958</v>
      </c>
      <c r="N2211" s="251" t="s">
        <v>10623</v>
      </c>
      <c r="O2211" s="251">
        <v>4</v>
      </c>
      <c r="Q2211" s="251" t="s">
        <v>12526</v>
      </c>
      <c r="R2211" s="251" t="s">
        <v>9960</v>
      </c>
      <c r="S2211" s="251" t="s">
        <v>1422</v>
      </c>
      <c r="T2211" s="251" t="str">
        <f t="shared" si="138"/>
        <v>I060633081560BZ490</v>
      </c>
      <c r="W2211" s="251" t="str">
        <f t="shared" si="139"/>
        <v>I060633081560-BZ490</v>
      </c>
    </row>
    <row r="2212" spans="1:23" x14ac:dyDescent="0.3">
      <c r="A2212" s="256" t="str">
        <f t="shared" si="136"/>
        <v>I0606330-81561BZ150-00002</v>
      </c>
      <c r="B2212" s="251" t="s">
        <v>12527</v>
      </c>
      <c r="C2212" s="251" t="s">
        <v>10077</v>
      </c>
      <c r="D2212" s="251" t="s">
        <v>12516</v>
      </c>
      <c r="E2212" s="251" t="s">
        <v>10306</v>
      </c>
      <c r="F2212" s="251" t="s">
        <v>9982</v>
      </c>
      <c r="G2212" s="251" t="s">
        <v>1359</v>
      </c>
      <c r="H2212" s="251" t="s">
        <v>3443</v>
      </c>
      <c r="I2212" s="257" t="str">
        <f t="shared" si="137"/>
        <v>-00002</v>
      </c>
      <c r="J2212" s="251">
        <v>2</v>
      </c>
      <c r="K2212" s="251">
        <v>2</v>
      </c>
      <c r="M2212" s="251" t="s">
        <v>9958</v>
      </c>
      <c r="N2212" s="251" t="s">
        <v>10623</v>
      </c>
      <c r="O2212" s="251">
        <v>2</v>
      </c>
      <c r="Q2212" s="251" t="s">
        <v>12527</v>
      </c>
      <c r="R2212" s="251" t="s">
        <v>9960</v>
      </c>
      <c r="S2212" s="251" t="s">
        <v>1358</v>
      </c>
      <c r="T2212" s="251" t="str">
        <f t="shared" si="138"/>
        <v>I060633081561BZ150</v>
      </c>
      <c r="W2212" s="251" t="str">
        <f t="shared" si="139"/>
        <v>I060633081561-BZ150</v>
      </c>
    </row>
    <row r="2213" spans="1:23" x14ac:dyDescent="0.3">
      <c r="A2213" s="256" t="str">
        <f t="shared" si="136"/>
        <v>I0606330-81561BZ240-00001</v>
      </c>
      <c r="B2213" s="251" t="s">
        <v>12528</v>
      </c>
      <c r="C2213" s="251" t="s">
        <v>10077</v>
      </c>
      <c r="D2213" s="251" t="s">
        <v>12516</v>
      </c>
      <c r="E2213" s="251" t="s">
        <v>10306</v>
      </c>
      <c r="F2213" s="251" t="s">
        <v>9984</v>
      </c>
      <c r="G2213" s="251" t="s">
        <v>1387</v>
      </c>
      <c r="H2213" s="251" t="s">
        <v>3443</v>
      </c>
      <c r="I2213" s="257" t="str">
        <f t="shared" si="137"/>
        <v>-00001</v>
      </c>
      <c r="J2213" s="251">
        <v>1</v>
      </c>
      <c r="K2213" s="251">
        <v>1</v>
      </c>
      <c r="M2213" s="251" t="s">
        <v>9958</v>
      </c>
      <c r="N2213" s="251" t="s">
        <v>10623</v>
      </c>
      <c r="O2213" s="251">
        <v>1</v>
      </c>
      <c r="Q2213" s="251" t="s">
        <v>12528</v>
      </c>
      <c r="R2213" s="251" t="s">
        <v>9960</v>
      </c>
      <c r="S2213" s="251" t="s">
        <v>1386</v>
      </c>
      <c r="T2213" s="251" t="str">
        <f t="shared" si="138"/>
        <v>I060633081561BZ240</v>
      </c>
      <c r="W2213" s="251" t="str">
        <f t="shared" si="139"/>
        <v>I060633081561-BZ240</v>
      </c>
    </row>
    <row r="2214" spans="1:23" x14ac:dyDescent="0.3">
      <c r="A2214" s="256" t="str">
        <f t="shared" si="136"/>
        <v>I0606330-81561BZ320-00002</v>
      </c>
      <c r="B2214" s="251" t="s">
        <v>12529</v>
      </c>
      <c r="C2214" s="251" t="s">
        <v>10077</v>
      </c>
      <c r="D2214" s="251" t="s">
        <v>12516</v>
      </c>
      <c r="E2214" s="251" t="s">
        <v>10306</v>
      </c>
      <c r="F2214" s="251" t="s">
        <v>9986</v>
      </c>
      <c r="G2214" s="251" t="s">
        <v>1428</v>
      </c>
      <c r="H2214" s="251" t="s">
        <v>3443</v>
      </c>
      <c r="I2214" s="257" t="str">
        <f t="shared" si="137"/>
        <v>-00002</v>
      </c>
      <c r="J2214" s="251">
        <v>2</v>
      </c>
      <c r="K2214" s="251">
        <v>2</v>
      </c>
      <c r="M2214" s="251" t="s">
        <v>9958</v>
      </c>
      <c r="N2214" s="251" t="s">
        <v>10623</v>
      </c>
      <c r="O2214" s="251">
        <v>2</v>
      </c>
      <c r="Q2214" s="251" t="s">
        <v>12529</v>
      </c>
      <c r="R2214" s="251" t="s">
        <v>9960</v>
      </c>
      <c r="S2214" s="251" t="s">
        <v>1427</v>
      </c>
      <c r="T2214" s="251" t="str">
        <f t="shared" si="138"/>
        <v>I060633081561BZ320</v>
      </c>
      <c r="W2214" s="251" t="str">
        <f t="shared" si="139"/>
        <v>I060633081561-BZ320</v>
      </c>
    </row>
    <row r="2215" spans="1:23" x14ac:dyDescent="0.3">
      <c r="A2215" s="256" t="str">
        <f t="shared" si="136"/>
        <v>I0606330-81565BZ050-00001</v>
      </c>
      <c r="B2215" s="251" t="s">
        <v>12530</v>
      </c>
      <c r="C2215" s="251" t="s">
        <v>10077</v>
      </c>
      <c r="D2215" s="251" t="s">
        <v>12516</v>
      </c>
      <c r="E2215" s="251" t="s">
        <v>10306</v>
      </c>
      <c r="F2215" s="251" t="s">
        <v>9988</v>
      </c>
      <c r="G2215" s="251" t="s">
        <v>1383</v>
      </c>
      <c r="H2215" s="251" t="s">
        <v>3447</v>
      </c>
      <c r="I2215" s="257" t="str">
        <f t="shared" si="137"/>
        <v>-00001</v>
      </c>
      <c r="J2215" s="251">
        <v>1</v>
      </c>
      <c r="K2215" s="251">
        <v>1</v>
      </c>
      <c r="M2215" s="251" t="s">
        <v>10007</v>
      </c>
      <c r="N2215" s="251" t="s">
        <v>10623</v>
      </c>
      <c r="O2215" s="251">
        <v>1</v>
      </c>
      <c r="Q2215" s="251" t="s">
        <v>12530</v>
      </c>
      <c r="R2215" s="251" t="s">
        <v>9960</v>
      </c>
      <c r="S2215" s="251" t="s">
        <v>1382</v>
      </c>
      <c r="T2215" s="251" t="str">
        <f t="shared" si="138"/>
        <v>I060633081565BZ050</v>
      </c>
      <c r="W2215" s="251" t="str">
        <f t="shared" si="139"/>
        <v>I060633081565-BZ050</v>
      </c>
    </row>
    <row r="2216" spans="1:23" x14ac:dyDescent="0.3">
      <c r="A2216" s="256" t="str">
        <f t="shared" si="136"/>
        <v>I0606330-81581BZ040-00002</v>
      </c>
      <c r="B2216" s="251" t="s">
        <v>12531</v>
      </c>
      <c r="C2216" s="251" t="s">
        <v>10077</v>
      </c>
      <c r="D2216" s="251" t="s">
        <v>12516</v>
      </c>
      <c r="E2216" s="251" t="s">
        <v>10306</v>
      </c>
      <c r="F2216" s="251" t="s">
        <v>9990</v>
      </c>
      <c r="G2216" s="251" t="s">
        <v>1454</v>
      </c>
      <c r="H2216" s="251" t="s">
        <v>5218</v>
      </c>
      <c r="I2216" s="257" t="str">
        <f t="shared" si="137"/>
        <v>-00002</v>
      </c>
      <c r="J2216" s="251">
        <v>2</v>
      </c>
      <c r="K2216" s="251">
        <v>2</v>
      </c>
      <c r="M2216" s="251" t="s">
        <v>9958</v>
      </c>
      <c r="N2216" s="251" t="s">
        <v>10623</v>
      </c>
      <c r="O2216" s="251">
        <v>2</v>
      </c>
      <c r="Q2216" s="251" t="s">
        <v>12531</v>
      </c>
      <c r="R2216" s="251" t="s">
        <v>9960</v>
      </c>
      <c r="S2216" s="251" t="s">
        <v>1453</v>
      </c>
      <c r="T2216" s="251" t="str">
        <f t="shared" si="138"/>
        <v>I060633081581BZ040</v>
      </c>
      <c r="W2216" s="251" t="str">
        <f t="shared" si="139"/>
        <v>I060633081581-BZ040</v>
      </c>
    </row>
    <row r="2217" spans="1:23" x14ac:dyDescent="0.3">
      <c r="A2217" s="256" t="str">
        <f t="shared" si="136"/>
        <v>I0606330-81590BZ051-00003</v>
      </c>
      <c r="B2217" s="251" t="s">
        <v>12532</v>
      </c>
      <c r="C2217" s="251" t="s">
        <v>10077</v>
      </c>
      <c r="D2217" s="251" t="s">
        <v>12516</v>
      </c>
      <c r="E2217" s="251" t="s">
        <v>10306</v>
      </c>
      <c r="F2217" s="251" t="s">
        <v>9992</v>
      </c>
      <c r="G2217" s="251" t="s">
        <v>5230</v>
      </c>
      <c r="H2217" s="251" t="s">
        <v>770</v>
      </c>
      <c r="I2217" s="257" t="str">
        <f t="shared" si="137"/>
        <v>-00003</v>
      </c>
      <c r="J2217" s="251">
        <v>3</v>
      </c>
      <c r="K2217" s="251">
        <v>3</v>
      </c>
      <c r="M2217" s="251" t="s">
        <v>9958</v>
      </c>
      <c r="N2217" s="251" t="s">
        <v>10623</v>
      </c>
      <c r="O2217" s="251">
        <v>3</v>
      </c>
      <c r="Q2217" s="251" t="s">
        <v>12532</v>
      </c>
      <c r="R2217" s="251" t="s">
        <v>9960</v>
      </c>
      <c r="S2217" s="251" t="s">
        <v>4062</v>
      </c>
      <c r="T2217" s="251" t="str">
        <f t="shared" si="138"/>
        <v>I060633081590BZ051</v>
      </c>
      <c r="W2217" s="251" t="str">
        <f t="shared" si="139"/>
        <v>I060633081590-BZ051</v>
      </c>
    </row>
    <row r="2218" spans="1:23" x14ac:dyDescent="0.3">
      <c r="A2218" s="256" t="str">
        <f t="shared" si="136"/>
        <v>I0606330-9004951143-00001</v>
      </c>
      <c r="B2218" s="251" t="s">
        <v>12533</v>
      </c>
      <c r="C2218" s="251" t="s">
        <v>10077</v>
      </c>
      <c r="D2218" s="251" t="s">
        <v>12516</v>
      </c>
      <c r="E2218" s="251" t="s">
        <v>10306</v>
      </c>
      <c r="F2218" s="251" t="s">
        <v>9995</v>
      </c>
      <c r="G2218" s="251" t="s">
        <v>1567</v>
      </c>
      <c r="H2218" s="251" t="s">
        <v>3393</v>
      </c>
      <c r="I2218" s="257" t="str">
        <f t="shared" si="137"/>
        <v>-00001</v>
      </c>
      <c r="J2218" s="251">
        <v>1</v>
      </c>
      <c r="K2218" s="251">
        <v>1</v>
      </c>
      <c r="M2218" s="251" t="s">
        <v>10007</v>
      </c>
      <c r="N2218" s="251" t="s">
        <v>10623</v>
      </c>
      <c r="O2218" s="251">
        <v>1</v>
      </c>
      <c r="Q2218" s="251" t="s">
        <v>12533</v>
      </c>
      <c r="R2218" s="251" t="s">
        <v>9960</v>
      </c>
      <c r="S2218" s="251">
        <v>9004951143</v>
      </c>
      <c r="T2218" s="251" t="str">
        <f t="shared" si="138"/>
        <v>I06063309004951143</v>
      </c>
      <c r="W2218" s="251" t="str">
        <f t="shared" si="139"/>
        <v>I060633090049-51143</v>
      </c>
    </row>
    <row r="2219" spans="1:23" x14ac:dyDescent="0.3">
      <c r="A2219" s="256" t="str">
        <f t="shared" si="136"/>
        <v>I0606330-9004951161-00004</v>
      </c>
      <c r="B2219" s="251" t="s">
        <v>12534</v>
      </c>
      <c r="C2219" s="251" t="s">
        <v>10077</v>
      </c>
      <c r="D2219" s="251" t="s">
        <v>12516</v>
      </c>
      <c r="E2219" s="251" t="s">
        <v>10306</v>
      </c>
      <c r="F2219" s="251" t="s">
        <v>9997</v>
      </c>
      <c r="G2219" s="251" t="s">
        <v>1559</v>
      </c>
      <c r="H2219" s="251" t="s">
        <v>3393</v>
      </c>
      <c r="I2219" s="257" t="str">
        <f t="shared" si="137"/>
        <v>-00004</v>
      </c>
      <c r="J2219" s="251">
        <v>4</v>
      </c>
      <c r="K2219" s="251">
        <v>4</v>
      </c>
      <c r="M2219" s="251" t="s">
        <v>10007</v>
      </c>
      <c r="N2219" s="251" t="s">
        <v>10623</v>
      </c>
      <c r="O2219" s="251">
        <v>4</v>
      </c>
      <c r="Q2219" s="251" t="s">
        <v>12534</v>
      </c>
      <c r="R2219" s="251" t="s">
        <v>9960</v>
      </c>
      <c r="S2219" s="251">
        <v>9004951161</v>
      </c>
      <c r="T2219" s="251" t="str">
        <f t="shared" si="138"/>
        <v>I06063309004951161</v>
      </c>
      <c r="W2219" s="251" t="str">
        <f t="shared" si="139"/>
        <v>I060633090049-51161</v>
      </c>
    </row>
    <row r="2220" spans="1:23" x14ac:dyDescent="0.3">
      <c r="A2220" s="256" t="str">
        <f t="shared" si="136"/>
        <v>I0606330-9004A81005-00001</v>
      </c>
      <c r="B2220" s="251" t="s">
        <v>12535</v>
      </c>
      <c r="C2220" s="251" t="s">
        <v>10077</v>
      </c>
      <c r="D2220" s="251" t="s">
        <v>12516</v>
      </c>
      <c r="E2220" s="251" t="s">
        <v>10306</v>
      </c>
      <c r="F2220" s="251" t="s">
        <v>10000</v>
      </c>
      <c r="G2220" s="251" t="s">
        <v>1566</v>
      </c>
      <c r="H2220" s="251" t="s">
        <v>3393</v>
      </c>
      <c r="I2220" s="257" t="str">
        <f t="shared" si="137"/>
        <v>-00001</v>
      </c>
      <c r="J2220" s="251">
        <v>1</v>
      </c>
      <c r="K2220" s="251">
        <v>1</v>
      </c>
      <c r="M2220" s="251" t="s">
        <v>10007</v>
      </c>
      <c r="N2220" s="251" t="s">
        <v>10623</v>
      </c>
      <c r="O2220" s="251">
        <v>1</v>
      </c>
      <c r="Q2220" s="251" t="s">
        <v>12535</v>
      </c>
      <c r="R2220" s="251" t="s">
        <v>9960</v>
      </c>
      <c r="S2220" s="251" t="s">
        <v>1565</v>
      </c>
      <c r="T2220" s="251" t="str">
        <f t="shared" si="138"/>
        <v>I06063309004A81005</v>
      </c>
      <c r="W2220" s="251" t="str">
        <f t="shared" si="139"/>
        <v>I06063309004A-81005</v>
      </c>
    </row>
    <row r="2221" spans="1:23" x14ac:dyDescent="0.3">
      <c r="A2221" s="256" t="str">
        <f t="shared" si="136"/>
        <v>I0606330-9004A81006-00004</v>
      </c>
      <c r="B2221" s="251" t="s">
        <v>12536</v>
      </c>
      <c r="C2221" s="251" t="s">
        <v>10077</v>
      </c>
      <c r="D2221" s="251" t="s">
        <v>12516</v>
      </c>
      <c r="E2221" s="251" t="s">
        <v>10306</v>
      </c>
      <c r="F2221" s="251" t="s">
        <v>10002</v>
      </c>
      <c r="G2221" s="251" t="s">
        <v>1574</v>
      </c>
      <c r="H2221" s="251" t="s">
        <v>3393</v>
      </c>
      <c r="I2221" s="257" t="str">
        <f t="shared" si="137"/>
        <v>-00004</v>
      </c>
      <c r="J2221" s="251">
        <v>4</v>
      </c>
      <c r="K2221" s="251">
        <v>4</v>
      </c>
      <c r="M2221" s="251" t="s">
        <v>10007</v>
      </c>
      <c r="N2221" s="251" t="s">
        <v>10623</v>
      </c>
      <c r="O2221" s="251">
        <v>4</v>
      </c>
      <c r="Q2221" s="251" t="s">
        <v>12536</v>
      </c>
      <c r="R2221" s="251" t="s">
        <v>9960</v>
      </c>
      <c r="S2221" s="251" t="s">
        <v>1573</v>
      </c>
      <c r="T2221" s="251" t="str">
        <f t="shared" si="138"/>
        <v>I06063309004A81006</v>
      </c>
      <c r="W2221" s="251" t="str">
        <f t="shared" si="139"/>
        <v>I06063309004A-81006</v>
      </c>
    </row>
    <row r="2222" spans="1:23" x14ac:dyDescent="0.3">
      <c r="A2222" s="256" t="str">
        <f t="shared" si="136"/>
        <v>I0606330-9004A81007-00005</v>
      </c>
      <c r="B2222" s="251" t="s">
        <v>12537</v>
      </c>
      <c r="C2222" s="251" t="s">
        <v>10077</v>
      </c>
      <c r="D2222" s="251" t="s">
        <v>12516</v>
      </c>
      <c r="E2222" s="251" t="s">
        <v>10306</v>
      </c>
      <c r="F2222" s="251" t="s">
        <v>10005</v>
      </c>
      <c r="G2222" s="251" t="s">
        <v>1576</v>
      </c>
      <c r="H2222" s="251" t="s">
        <v>3393</v>
      </c>
      <c r="I2222" s="257" t="str">
        <f t="shared" si="137"/>
        <v>-00005</v>
      </c>
      <c r="J2222" s="251">
        <v>5</v>
      </c>
      <c r="K2222" s="251">
        <v>5</v>
      </c>
      <c r="M2222" s="251" t="s">
        <v>10003</v>
      </c>
      <c r="N2222" s="251" t="s">
        <v>10623</v>
      </c>
      <c r="O2222" s="251">
        <v>5</v>
      </c>
      <c r="Q2222" s="251" t="s">
        <v>12537</v>
      </c>
      <c r="R2222" s="251" t="s">
        <v>9960</v>
      </c>
      <c r="S2222" s="251" t="s">
        <v>1575</v>
      </c>
      <c r="T2222" s="251" t="str">
        <f t="shared" si="138"/>
        <v>I06063309004A81007</v>
      </c>
      <c r="W2222" s="251" t="str">
        <f t="shared" si="139"/>
        <v>I06063309004A-81007</v>
      </c>
    </row>
    <row r="2223" spans="1:23" x14ac:dyDescent="0.3">
      <c r="A2223" s="256" t="str">
        <f t="shared" si="136"/>
        <v>I0606330-9004A81027-00004</v>
      </c>
      <c r="B2223" s="251" t="s">
        <v>12538</v>
      </c>
      <c r="C2223" s="251" t="s">
        <v>10077</v>
      </c>
      <c r="D2223" s="251" t="s">
        <v>12516</v>
      </c>
      <c r="E2223" s="251" t="s">
        <v>10306</v>
      </c>
      <c r="F2223" s="251" t="s">
        <v>10009</v>
      </c>
      <c r="G2223" s="251" t="s">
        <v>1617</v>
      </c>
      <c r="H2223" s="251" t="s">
        <v>3393</v>
      </c>
      <c r="I2223" s="257" t="str">
        <f t="shared" si="137"/>
        <v>-00004</v>
      </c>
      <c r="J2223" s="251">
        <v>4</v>
      </c>
      <c r="K2223" s="251">
        <v>4</v>
      </c>
      <c r="M2223" s="251" t="s">
        <v>10007</v>
      </c>
      <c r="N2223" s="251" t="s">
        <v>10623</v>
      </c>
      <c r="O2223" s="251">
        <v>4</v>
      </c>
      <c r="Q2223" s="251" t="s">
        <v>12538</v>
      </c>
      <c r="R2223" s="251" t="s">
        <v>9960</v>
      </c>
      <c r="S2223" s="251" t="s">
        <v>1616</v>
      </c>
      <c r="T2223" s="251" t="str">
        <f t="shared" si="138"/>
        <v>I06063309004A81027</v>
      </c>
      <c r="W2223" s="251" t="str">
        <f t="shared" si="139"/>
        <v>I06063309004A-81027</v>
      </c>
    </row>
    <row r="2224" spans="1:23" x14ac:dyDescent="0.3">
      <c r="A2224" s="256" t="str">
        <f t="shared" si="136"/>
        <v>I0606331-81139BZ010-00002</v>
      </c>
      <c r="B2224" s="251" t="s">
        <v>12539</v>
      </c>
      <c r="C2224" s="251" t="s">
        <v>10077</v>
      </c>
      <c r="D2224" s="251" t="s">
        <v>12540</v>
      </c>
      <c r="E2224" s="251" t="s">
        <v>10306</v>
      </c>
      <c r="F2224" s="251" t="s">
        <v>9957</v>
      </c>
      <c r="G2224" s="251" t="s">
        <v>1614</v>
      </c>
      <c r="H2224" s="251" t="s">
        <v>10104</v>
      </c>
      <c r="I2224" s="257" t="str">
        <f t="shared" si="137"/>
        <v>-00002</v>
      </c>
      <c r="J2224" s="251">
        <v>2</v>
      </c>
      <c r="K2224" s="251">
        <v>2</v>
      </c>
      <c r="M2224" s="251" t="s">
        <v>10007</v>
      </c>
      <c r="N2224" s="251" t="s">
        <v>10831</v>
      </c>
      <c r="O2224" s="251">
        <v>2</v>
      </c>
      <c r="Q2224" s="251" t="s">
        <v>12539</v>
      </c>
      <c r="R2224" s="251" t="s">
        <v>10017</v>
      </c>
      <c r="S2224" s="251" t="s">
        <v>1613</v>
      </c>
      <c r="T2224" s="251" t="str">
        <f t="shared" si="138"/>
        <v>I060633181139BZ010</v>
      </c>
      <c r="W2224" s="251" t="str">
        <f t="shared" si="139"/>
        <v>I060633181139-BZ010</v>
      </c>
    </row>
    <row r="2225" spans="1:23" x14ac:dyDescent="0.3">
      <c r="A2225" s="256" t="str">
        <f t="shared" si="136"/>
        <v>I0606331-81580BZ051-00003</v>
      </c>
      <c r="B2225" s="251" t="s">
        <v>12541</v>
      </c>
      <c r="C2225" s="251" t="s">
        <v>10077</v>
      </c>
      <c r="D2225" s="251" t="s">
        <v>12540</v>
      </c>
      <c r="E2225" s="251" t="s">
        <v>10306</v>
      </c>
      <c r="F2225" s="251" t="s">
        <v>9962</v>
      </c>
      <c r="G2225" s="251" t="s">
        <v>5226</v>
      </c>
      <c r="H2225" s="251" t="s">
        <v>758</v>
      </c>
      <c r="I2225" s="257" t="str">
        <f t="shared" si="137"/>
        <v>-00003</v>
      </c>
      <c r="J2225" s="251">
        <v>3</v>
      </c>
      <c r="K2225" s="251">
        <v>3</v>
      </c>
      <c r="M2225" s="251" t="s">
        <v>9958</v>
      </c>
      <c r="N2225" s="251" t="s">
        <v>10831</v>
      </c>
      <c r="O2225" s="251">
        <v>3</v>
      </c>
      <c r="Q2225" s="251" t="s">
        <v>12541</v>
      </c>
      <c r="R2225" s="251" t="s">
        <v>10017</v>
      </c>
      <c r="S2225" s="251" t="s">
        <v>4065</v>
      </c>
      <c r="T2225" s="251" t="str">
        <f t="shared" si="138"/>
        <v>I060633181580BZ051</v>
      </c>
      <c r="W2225" s="251" t="str">
        <f t="shared" si="139"/>
        <v>I060633181580-BZ051</v>
      </c>
    </row>
    <row r="2226" spans="1:23" x14ac:dyDescent="0.3">
      <c r="A2226" s="256" t="str">
        <f t="shared" si="136"/>
        <v>I0606331-81591BZ040-00002</v>
      </c>
      <c r="B2226" s="251" t="s">
        <v>12542</v>
      </c>
      <c r="C2226" s="251" t="s">
        <v>10077</v>
      </c>
      <c r="D2226" s="251" t="s">
        <v>12540</v>
      </c>
      <c r="E2226" s="251" t="s">
        <v>10306</v>
      </c>
      <c r="F2226" s="251" t="s">
        <v>9964</v>
      </c>
      <c r="G2226" s="251" t="s">
        <v>1461</v>
      </c>
      <c r="H2226" s="251" t="s">
        <v>5219</v>
      </c>
      <c r="I2226" s="257" t="str">
        <f t="shared" si="137"/>
        <v>-00002</v>
      </c>
      <c r="J2226" s="251">
        <v>2</v>
      </c>
      <c r="K2226" s="251">
        <v>2</v>
      </c>
      <c r="M2226" s="251" t="s">
        <v>9958</v>
      </c>
      <c r="N2226" s="251" t="s">
        <v>10831</v>
      </c>
      <c r="O2226" s="251">
        <v>2</v>
      </c>
      <c r="Q2226" s="251" t="s">
        <v>12542</v>
      </c>
      <c r="R2226" s="251" t="s">
        <v>10017</v>
      </c>
      <c r="S2226" s="251" t="s">
        <v>1460</v>
      </c>
      <c r="T2226" s="251" t="str">
        <f t="shared" si="138"/>
        <v>I060633181591BZ040</v>
      </c>
      <c r="W2226" s="251" t="str">
        <f t="shared" si="139"/>
        <v>I060633181591-BZ040</v>
      </c>
    </row>
    <row r="2227" spans="1:23" x14ac:dyDescent="0.3">
      <c r="A2227" s="256" t="str">
        <f t="shared" si="136"/>
        <v>I0606331-87915BZ070-00002</v>
      </c>
      <c r="B2227" s="251" t="s">
        <v>12543</v>
      </c>
      <c r="C2227" s="251" t="s">
        <v>10077</v>
      </c>
      <c r="D2227" s="251" t="s">
        <v>12540</v>
      </c>
      <c r="E2227" s="251" t="s">
        <v>10306</v>
      </c>
      <c r="F2227" s="251" t="s">
        <v>9966</v>
      </c>
      <c r="G2227" s="251" t="s">
        <v>1528</v>
      </c>
      <c r="H2227" s="251" t="s">
        <v>10293</v>
      </c>
      <c r="I2227" s="257" t="str">
        <f t="shared" si="137"/>
        <v>-00002</v>
      </c>
      <c r="J2227" s="251">
        <v>2</v>
      </c>
      <c r="K2227" s="251">
        <v>2</v>
      </c>
      <c r="M2227" s="251" t="s">
        <v>10007</v>
      </c>
      <c r="N2227" s="251" t="s">
        <v>10831</v>
      </c>
      <c r="O2227" s="251">
        <v>2</v>
      </c>
      <c r="Q2227" s="251" t="s">
        <v>12543</v>
      </c>
      <c r="R2227" s="251" t="s">
        <v>10017</v>
      </c>
      <c r="S2227" s="251" t="s">
        <v>1527</v>
      </c>
      <c r="T2227" s="251" t="str">
        <f t="shared" si="138"/>
        <v>I060633187915BZ070</v>
      </c>
      <c r="W2227" s="251" t="str">
        <f t="shared" si="139"/>
        <v>I060633187915-BZ070</v>
      </c>
    </row>
    <row r="2228" spans="1:23" x14ac:dyDescent="0.3">
      <c r="A2228" s="256" t="str">
        <f t="shared" si="136"/>
        <v>I0606331-87917BZ010-00002</v>
      </c>
      <c r="B2228" s="251" t="s">
        <v>12544</v>
      </c>
      <c r="C2228" s="251" t="s">
        <v>10077</v>
      </c>
      <c r="D2228" s="251" t="s">
        <v>12540</v>
      </c>
      <c r="E2228" s="251" t="s">
        <v>10306</v>
      </c>
      <c r="F2228" s="251" t="s">
        <v>9968</v>
      </c>
      <c r="G2228" s="251" t="s">
        <v>1515</v>
      </c>
      <c r="H2228" s="251" t="s">
        <v>10109</v>
      </c>
      <c r="I2228" s="257" t="str">
        <f t="shared" si="137"/>
        <v>-00002</v>
      </c>
      <c r="J2228" s="251">
        <v>2</v>
      </c>
      <c r="K2228" s="251">
        <v>2</v>
      </c>
      <c r="M2228" s="251" t="s">
        <v>10007</v>
      </c>
      <c r="N2228" s="251" t="s">
        <v>10831</v>
      </c>
      <c r="O2228" s="251">
        <v>2</v>
      </c>
      <c r="Q2228" s="251" t="s">
        <v>12544</v>
      </c>
      <c r="R2228" s="251" t="s">
        <v>10017</v>
      </c>
      <c r="S2228" s="251" t="s">
        <v>1514</v>
      </c>
      <c r="T2228" s="251" t="str">
        <f t="shared" si="138"/>
        <v>I060633187917BZ010</v>
      </c>
      <c r="W2228" s="251" t="str">
        <f t="shared" si="139"/>
        <v>I060633187917-BZ010</v>
      </c>
    </row>
    <row r="2229" spans="1:23" x14ac:dyDescent="0.3">
      <c r="A2229" s="256" t="str">
        <f t="shared" si="136"/>
        <v>I0606332-81150BZ200-00001</v>
      </c>
      <c r="B2229" s="251" t="s">
        <v>12545</v>
      </c>
      <c r="C2229" s="251" t="s">
        <v>10077</v>
      </c>
      <c r="D2229" s="251" t="s">
        <v>12546</v>
      </c>
      <c r="E2229" s="251" t="s">
        <v>10306</v>
      </c>
      <c r="F2229" s="251" t="s">
        <v>9957</v>
      </c>
      <c r="G2229" s="251" t="s">
        <v>1092</v>
      </c>
      <c r="H2229" s="251" t="s">
        <v>11701</v>
      </c>
      <c r="I2229" s="257" t="str">
        <f t="shared" si="137"/>
        <v>-00001</v>
      </c>
      <c r="J2229" s="251">
        <v>1</v>
      </c>
      <c r="K2229" s="251">
        <v>1</v>
      </c>
      <c r="M2229" s="251" t="s">
        <v>9958</v>
      </c>
      <c r="N2229" s="251" t="s">
        <v>11134</v>
      </c>
      <c r="O2229" s="251">
        <v>1</v>
      </c>
      <c r="Q2229" s="251" t="s">
        <v>12545</v>
      </c>
      <c r="R2229" s="251" t="s">
        <v>10028</v>
      </c>
      <c r="S2229" s="251" t="s">
        <v>1091</v>
      </c>
      <c r="T2229" s="251" t="str">
        <f t="shared" si="138"/>
        <v>I060633281150BZ200</v>
      </c>
      <c r="W2229" s="251" t="str">
        <f t="shared" si="139"/>
        <v>I060633281150-BZ200</v>
      </c>
    </row>
    <row r="2230" spans="1:23" x14ac:dyDescent="0.3">
      <c r="A2230" s="256" t="str">
        <f t="shared" si="136"/>
        <v>I0606332-81550BZ310-00001</v>
      </c>
      <c r="B2230" s="251" t="s">
        <v>12547</v>
      </c>
      <c r="C2230" s="251" t="s">
        <v>10077</v>
      </c>
      <c r="D2230" s="251" t="s">
        <v>12546</v>
      </c>
      <c r="E2230" s="251" t="s">
        <v>10306</v>
      </c>
      <c r="F2230" s="251" t="s">
        <v>9962</v>
      </c>
      <c r="G2230" s="251" t="s">
        <v>1392</v>
      </c>
      <c r="H2230" s="251" t="s">
        <v>5202</v>
      </c>
      <c r="I2230" s="257" t="str">
        <f t="shared" si="137"/>
        <v>-00001</v>
      </c>
      <c r="J2230" s="251">
        <v>1</v>
      </c>
      <c r="K2230" s="251">
        <v>1</v>
      </c>
      <c r="M2230" s="251" t="s">
        <v>9958</v>
      </c>
      <c r="N2230" s="251" t="s">
        <v>11134</v>
      </c>
      <c r="O2230" s="251">
        <v>1</v>
      </c>
      <c r="Q2230" s="251" t="s">
        <v>12547</v>
      </c>
      <c r="R2230" s="251" t="s">
        <v>10028</v>
      </c>
      <c r="S2230" s="251" t="s">
        <v>1391</v>
      </c>
      <c r="T2230" s="251" t="str">
        <f t="shared" si="138"/>
        <v>I060633281550BZ310</v>
      </c>
      <c r="W2230" s="251" t="str">
        <f t="shared" si="139"/>
        <v>I060633281550-BZ310</v>
      </c>
    </row>
    <row r="2231" spans="1:23" x14ac:dyDescent="0.3">
      <c r="A2231" s="256" t="str">
        <f t="shared" si="136"/>
        <v>I0606332-81555BZ010-00001</v>
      </c>
      <c r="B2231" s="251" t="s">
        <v>12548</v>
      </c>
      <c r="C2231" s="251" t="s">
        <v>10077</v>
      </c>
      <c r="D2231" s="251" t="s">
        <v>12546</v>
      </c>
      <c r="E2231" s="251" t="s">
        <v>10306</v>
      </c>
      <c r="F2231" s="251" t="s">
        <v>9964</v>
      </c>
      <c r="G2231" s="251" t="s">
        <v>1275</v>
      </c>
      <c r="H2231" s="251" t="s">
        <v>10298</v>
      </c>
      <c r="I2231" s="257" t="str">
        <f t="shared" si="137"/>
        <v>-00001</v>
      </c>
      <c r="J2231" s="251">
        <v>1</v>
      </c>
      <c r="K2231" s="251">
        <v>1</v>
      </c>
      <c r="M2231" s="251" t="s">
        <v>10007</v>
      </c>
      <c r="N2231" s="251" t="s">
        <v>11134</v>
      </c>
      <c r="O2231" s="251">
        <v>1</v>
      </c>
      <c r="Q2231" s="251" t="s">
        <v>12548</v>
      </c>
      <c r="R2231" s="251" t="s">
        <v>10028</v>
      </c>
      <c r="S2231" s="251" t="s">
        <v>1274</v>
      </c>
      <c r="T2231" s="251" t="str">
        <f t="shared" si="138"/>
        <v>I060633281555BZ010</v>
      </c>
      <c r="W2231" s="251" t="str">
        <f t="shared" si="139"/>
        <v>I060633281555-BZ010</v>
      </c>
    </row>
    <row r="2232" spans="1:23" x14ac:dyDescent="0.3">
      <c r="A2232" s="256" t="str">
        <f t="shared" si="136"/>
        <v>I0606332-81555BZ070-00001</v>
      </c>
      <c r="B2232" s="251" t="s">
        <v>12549</v>
      </c>
      <c r="C2232" s="251" t="s">
        <v>10077</v>
      </c>
      <c r="D2232" s="251" t="s">
        <v>12546</v>
      </c>
      <c r="E2232" s="251" t="s">
        <v>10306</v>
      </c>
      <c r="F2232" s="251" t="s">
        <v>9966</v>
      </c>
      <c r="G2232" s="251" t="s">
        <v>1348</v>
      </c>
      <c r="H2232" s="251" t="s">
        <v>10115</v>
      </c>
      <c r="I2232" s="257" t="str">
        <f t="shared" si="137"/>
        <v>-00001</v>
      </c>
      <c r="J2232" s="251">
        <v>1</v>
      </c>
      <c r="K2232" s="251">
        <v>1</v>
      </c>
      <c r="M2232" s="251" t="s">
        <v>10007</v>
      </c>
      <c r="N2232" s="251" t="s">
        <v>11134</v>
      </c>
      <c r="O2232" s="251">
        <v>1</v>
      </c>
      <c r="Q2232" s="251" t="s">
        <v>12549</v>
      </c>
      <c r="R2232" s="251" t="s">
        <v>10028</v>
      </c>
      <c r="S2232" s="251" t="s">
        <v>1347</v>
      </c>
      <c r="T2232" s="251" t="str">
        <f t="shared" si="138"/>
        <v>I060633281555BZ070</v>
      </c>
      <c r="W2232" s="251" t="str">
        <f t="shared" si="139"/>
        <v>I060633281555-BZ070</v>
      </c>
    </row>
    <row r="2233" spans="1:23" x14ac:dyDescent="0.3">
      <c r="A2233" s="256" t="str">
        <f t="shared" si="136"/>
        <v>I0606332-81560BZ310-00002</v>
      </c>
      <c r="B2233" s="251" t="s">
        <v>12550</v>
      </c>
      <c r="C2233" s="251" t="s">
        <v>10077</v>
      </c>
      <c r="D2233" s="251" t="s">
        <v>12546</v>
      </c>
      <c r="E2233" s="251" t="s">
        <v>10306</v>
      </c>
      <c r="F2233" s="251" t="s">
        <v>9968</v>
      </c>
      <c r="G2233" s="251" t="s">
        <v>1401</v>
      </c>
      <c r="H2233" s="251" t="s">
        <v>5204</v>
      </c>
      <c r="I2233" s="257" t="str">
        <f t="shared" si="137"/>
        <v>-00002</v>
      </c>
      <c r="J2233" s="251">
        <v>2</v>
      </c>
      <c r="K2233" s="251">
        <v>2</v>
      </c>
      <c r="M2233" s="251" t="s">
        <v>9958</v>
      </c>
      <c r="N2233" s="251" t="s">
        <v>11134</v>
      </c>
      <c r="O2233" s="251">
        <v>2</v>
      </c>
      <c r="Q2233" s="251" t="s">
        <v>12550</v>
      </c>
      <c r="R2233" s="251" t="s">
        <v>10028</v>
      </c>
      <c r="S2233" s="251" t="s">
        <v>1400</v>
      </c>
      <c r="T2233" s="251" t="str">
        <f t="shared" si="138"/>
        <v>I060633281560BZ310</v>
      </c>
      <c r="W2233" s="251" t="str">
        <f t="shared" si="139"/>
        <v>I060633281560-BZ310</v>
      </c>
    </row>
    <row r="2234" spans="1:23" x14ac:dyDescent="0.3">
      <c r="A2234" s="256" t="str">
        <f t="shared" si="136"/>
        <v>I0606332-81565BZ030-00001</v>
      </c>
      <c r="B2234" s="251" t="s">
        <v>12551</v>
      </c>
      <c r="C2234" s="251" t="s">
        <v>10077</v>
      </c>
      <c r="D2234" s="251" t="s">
        <v>12546</v>
      </c>
      <c r="E2234" s="251" t="s">
        <v>10306</v>
      </c>
      <c r="F2234" s="251" t="s">
        <v>9970</v>
      </c>
      <c r="G2234" s="251" t="s">
        <v>1356</v>
      </c>
      <c r="H2234" s="251" t="s">
        <v>10467</v>
      </c>
      <c r="I2234" s="257" t="str">
        <f t="shared" si="137"/>
        <v>-00001</v>
      </c>
      <c r="J2234" s="251">
        <v>1</v>
      </c>
      <c r="K2234" s="251">
        <v>1</v>
      </c>
      <c r="M2234" s="251" t="s">
        <v>10007</v>
      </c>
      <c r="N2234" s="251" t="s">
        <v>11134</v>
      </c>
      <c r="O2234" s="251">
        <v>1</v>
      </c>
      <c r="Q2234" s="251" t="s">
        <v>12551</v>
      </c>
      <c r="R2234" s="251" t="s">
        <v>10028</v>
      </c>
      <c r="S2234" s="251" t="s">
        <v>1355</v>
      </c>
      <c r="T2234" s="251" t="str">
        <f t="shared" si="138"/>
        <v>I060633281565BZ030</v>
      </c>
      <c r="W2234" s="251" t="str">
        <f t="shared" si="139"/>
        <v>I060633281565-BZ030</v>
      </c>
    </row>
    <row r="2235" spans="1:23" x14ac:dyDescent="0.3">
      <c r="A2235" s="256" t="str">
        <f t="shared" si="136"/>
        <v>I0706322-9004951125-00032</v>
      </c>
      <c r="B2235" s="251" t="s">
        <v>12552</v>
      </c>
      <c r="C2235" s="251" t="s">
        <v>10117</v>
      </c>
      <c r="D2235" s="251" t="s">
        <v>12553</v>
      </c>
      <c r="E2235" s="251" t="s">
        <v>10306</v>
      </c>
      <c r="F2235" s="251" t="s">
        <v>9957</v>
      </c>
      <c r="G2235" s="251" t="s">
        <v>1561</v>
      </c>
      <c r="H2235" s="251" t="s">
        <v>3393</v>
      </c>
      <c r="I2235" s="257" t="str">
        <f t="shared" si="137"/>
        <v>-00032</v>
      </c>
      <c r="J2235" s="251">
        <v>32</v>
      </c>
      <c r="K2235" s="251">
        <v>32</v>
      </c>
      <c r="M2235" s="251" t="s">
        <v>10003</v>
      </c>
      <c r="N2235" s="251" t="s">
        <v>10623</v>
      </c>
      <c r="O2235" s="251">
        <v>32</v>
      </c>
      <c r="Q2235" s="251" t="s">
        <v>12552</v>
      </c>
      <c r="R2235" s="251" t="s">
        <v>9960</v>
      </c>
      <c r="S2235" s="251">
        <v>9004951125</v>
      </c>
      <c r="T2235" s="251" t="str">
        <f t="shared" si="138"/>
        <v>I07063229004951125</v>
      </c>
      <c r="W2235" s="251" t="str">
        <f t="shared" si="139"/>
        <v>I070632290049-51125</v>
      </c>
    </row>
    <row r="2236" spans="1:23" x14ac:dyDescent="0.3">
      <c r="A2236" s="256" t="str">
        <f t="shared" si="136"/>
        <v>I0706323-81110BZ010-00002</v>
      </c>
      <c r="B2236" s="251" t="s">
        <v>12554</v>
      </c>
      <c r="C2236" s="251" t="s">
        <v>10117</v>
      </c>
      <c r="D2236" s="251" t="s">
        <v>12555</v>
      </c>
      <c r="E2236" s="251" t="s">
        <v>10306</v>
      </c>
      <c r="F2236" s="251" t="s">
        <v>9957</v>
      </c>
      <c r="G2236" s="251" t="s">
        <v>997</v>
      </c>
      <c r="H2236" s="251" t="s">
        <v>10121</v>
      </c>
      <c r="I2236" s="257" t="str">
        <f t="shared" si="137"/>
        <v>-00002</v>
      </c>
      <c r="J2236" s="251">
        <v>2</v>
      </c>
      <c r="K2236" s="251">
        <v>2</v>
      </c>
      <c r="M2236" s="251" t="s">
        <v>9958</v>
      </c>
      <c r="N2236" s="251" t="s">
        <v>10831</v>
      </c>
      <c r="O2236" s="251">
        <v>2</v>
      </c>
      <c r="Q2236" s="251" t="s">
        <v>12554</v>
      </c>
      <c r="R2236" s="251" t="s">
        <v>10017</v>
      </c>
      <c r="S2236" s="251" t="s">
        <v>996</v>
      </c>
      <c r="T2236" s="251" t="str">
        <f t="shared" si="138"/>
        <v>I070632381110BZ010</v>
      </c>
      <c r="W2236" s="251" t="str">
        <f t="shared" si="139"/>
        <v>I070632381110-BZ010</v>
      </c>
    </row>
    <row r="2237" spans="1:23" x14ac:dyDescent="0.3">
      <c r="A2237" s="256" t="str">
        <f t="shared" si="136"/>
        <v>I0706323-81110BZ800-00003</v>
      </c>
      <c r="B2237" s="251" t="s">
        <v>12556</v>
      </c>
      <c r="C2237" s="251" t="s">
        <v>10117</v>
      </c>
      <c r="D2237" s="251" t="s">
        <v>12555</v>
      </c>
      <c r="E2237" s="251" t="s">
        <v>10306</v>
      </c>
      <c r="F2237" s="251" t="s">
        <v>9962</v>
      </c>
      <c r="G2237" s="251" t="s">
        <v>3420</v>
      </c>
      <c r="H2237" s="251" t="s">
        <v>3422</v>
      </c>
      <c r="I2237" s="257" t="str">
        <f t="shared" si="137"/>
        <v>-00003</v>
      </c>
      <c r="J2237" s="251">
        <v>3</v>
      </c>
      <c r="K2237" s="251">
        <v>3</v>
      </c>
      <c r="M2237" s="251" t="s">
        <v>9958</v>
      </c>
      <c r="N2237" s="251" t="s">
        <v>10831</v>
      </c>
      <c r="O2237" s="251">
        <v>3</v>
      </c>
      <c r="Q2237" s="251" t="s">
        <v>12556</v>
      </c>
      <c r="R2237" s="251" t="s">
        <v>10017</v>
      </c>
      <c r="S2237" s="251" t="s">
        <v>3419</v>
      </c>
      <c r="T2237" s="251" t="str">
        <f t="shared" si="138"/>
        <v>I070632381110BZ800</v>
      </c>
      <c r="W2237" s="251" t="str">
        <f t="shared" si="139"/>
        <v>I070632381110-BZ800</v>
      </c>
    </row>
    <row r="2238" spans="1:23" x14ac:dyDescent="0.3">
      <c r="A2238" s="256" t="str">
        <f t="shared" si="136"/>
        <v>I0706323-81110BZ840-00002</v>
      </c>
      <c r="B2238" s="251" t="s">
        <v>12557</v>
      </c>
      <c r="C2238" s="251" t="s">
        <v>10117</v>
      </c>
      <c r="D2238" s="251" t="s">
        <v>12555</v>
      </c>
      <c r="E2238" s="251" t="s">
        <v>10306</v>
      </c>
      <c r="F2238" s="251" t="s">
        <v>9964</v>
      </c>
      <c r="G2238" s="251" t="s">
        <v>3424</v>
      </c>
      <c r="H2238" s="251" t="s">
        <v>3422</v>
      </c>
      <c r="I2238" s="257" t="str">
        <f t="shared" si="137"/>
        <v>-00002</v>
      </c>
      <c r="J2238" s="251">
        <v>2</v>
      </c>
      <c r="K2238" s="251">
        <v>2</v>
      </c>
      <c r="M2238" s="251" t="s">
        <v>9958</v>
      </c>
      <c r="N2238" s="251" t="s">
        <v>10831</v>
      </c>
      <c r="O2238" s="251">
        <v>2</v>
      </c>
      <c r="Q2238" s="251" t="s">
        <v>12557</v>
      </c>
      <c r="R2238" s="251" t="s">
        <v>10017</v>
      </c>
      <c r="S2238" s="251" t="s">
        <v>3423</v>
      </c>
      <c r="T2238" s="251" t="str">
        <f t="shared" si="138"/>
        <v>I070632381110BZ840</v>
      </c>
      <c r="W2238" s="251" t="str">
        <f t="shared" si="139"/>
        <v>I070632381110-BZ840</v>
      </c>
    </row>
    <row r="2239" spans="1:23" x14ac:dyDescent="0.3">
      <c r="A2239" s="256" t="str">
        <f t="shared" si="136"/>
        <v>I0706323-81150BZ010-00001</v>
      </c>
      <c r="B2239" s="251" t="s">
        <v>12558</v>
      </c>
      <c r="C2239" s="251" t="s">
        <v>10117</v>
      </c>
      <c r="D2239" s="251" t="s">
        <v>12555</v>
      </c>
      <c r="E2239" s="251" t="s">
        <v>10306</v>
      </c>
      <c r="F2239" s="251" t="s">
        <v>9966</v>
      </c>
      <c r="G2239" s="251" t="s">
        <v>1006</v>
      </c>
      <c r="H2239" s="251" t="s">
        <v>3429</v>
      </c>
      <c r="I2239" s="257" t="str">
        <f t="shared" si="137"/>
        <v>-00001</v>
      </c>
      <c r="J2239" s="251">
        <v>1</v>
      </c>
      <c r="K2239" s="251">
        <v>1</v>
      </c>
      <c r="M2239" s="251" t="s">
        <v>9958</v>
      </c>
      <c r="N2239" s="251" t="s">
        <v>10831</v>
      </c>
      <c r="O2239" s="251">
        <v>1</v>
      </c>
      <c r="Q2239" s="251" t="s">
        <v>12558</v>
      </c>
      <c r="R2239" s="251" t="s">
        <v>10017</v>
      </c>
      <c r="S2239" s="251" t="s">
        <v>1005</v>
      </c>
      <c r="T2239" s="251" t="str">
        <f t="shared" si="138"/>
        <v>I070632381150BZ010</v>
      </c>
      <c r="W2239" s="251" t="str">
        <f t="shared" si="139"/>
        <v>I070632381150-BZ010</v>
      </c>
    </row>
    <row r="2240" spans="1:23" x14ac:dyDescent="0.3">
      <c r="A2240" s="256" t="str">
        <f t="shared" si="136"/>
        <v>I0706323-81150BZ800-00003</v>
      </c>
      <c r="B2240" s="251" t="s">
        <v>12559</v>
      </c>
      <c r="C2240" s="251" t="s">
        <v>10117</v>
      </c>
      <c r="D2240" s="251" t="s">
        <v>12555</v>
      </c>
      <c r="E2240" s="251" t="s">
        <v>10306</v>
      </c>
      <c r="F2240" s="251" t="s">
        <v>9968</v>
      </c>
      <c r="G2240" s="251" t="s">
        <v>3427</v>
      </c>
      <c r="H2240" s="251" t="s">
        <v>3429</v>
      </c>
      <c r="I2240" s="257" t="str">
        <f t="shared" si="137"/>
        <v>-00003</v>
      </c>
      <c r="J2240" s="251">
        <v>3</v>
      </c>
      <c r="K2240" s="251">
        <v>3</v>
      </c>
      <c r="M2240" s="251" t="s">
        <v>9958</v>
      </c>
      <c r="N2240" s="251" t="s">
        <v>10831</v>
      </c>
      <c r="O2240" s="251">
        <v>3</v>
      </c>
      <c r="Q2240" s="251" t="s">
        <v>12559</v>
      </c>
      <c r="R2240" s="251" t="s">
        <v>10017</v>
      </c>
      <c r="S2240" s="251" t="s">
        <v>3426</v>
      </c>
      <c r="T2240" s="251" t="str">
        <f t="shared" si="138"/>
        <v>I070632381150BZ800</v>
      </c>
      <c r="W2240" s="251" t="str">
        <f t="shared" si="139"/>
        <v>I070632381150-BZ800</v>
      </c>
    </row>
    <row r="2241" spans="1:23" x14ac:dyDescent="0.3">
      <c r="A2241" s="256" t="str">
        <f t="shared" si="136"/>
        <v>I0706323-81150BZ840-00001</v>
      </c>
      <c r="B2241" s="251" t="s">
        <v>12560</v>
      </c>
      <c r="C2241" s="251" t="s">
        <v>10117</v>
      </c>
      <c r="D2241" s="251" t="s">
        <v>12555</v>
      </c>
      <c r="E2241" s="251" t="s">
        <v>10306</v>
      </c>
      <c r="F2241" s="251" t="s">
        <v>9970</v>
      </c>
      <c r="G2241" s="251" t="s">
        <v>3431</v>
      </c>
      <c r="H2241" s="251" t="s">
        <v>3429</v>
      </c>
      <c r="I2241" s="257" t="str">
        <f t="shared" si="137"/>
        <v>-00001</v>
      </c>
      <c r="J2241" s="251">
        <v>1</v>
      </c>
      <c r="K2241" s="251">
        <v>1</v>
      </c>
      <c r="M2241" s="251" t="s">
        <v>9958</v>
      </c>
      <c r="N2241" s="251" t="s">
        <v>10831</v>
      </c>
      <c r="O2241" s="251">
        <v>1</v>
      </c>
      <c r="Q2241" s="251" t="s">
        <v>12560</v>
      </c>
      <c r="R2241" s="251" t="s">
        <v>10017</v>
      </c>
      <c r="S2241" s="251" t="s">
        <v>3430</v>
      </c>
      <c r="T2241" s="251" t="str">
        <f t="shared" si="138"/>
        <v>I070632381150BZ840</v>
      </c>
      <c r="W2241" s="251" t="str">
        <f t="shared" si="139"/>
        <v>I070632381150-BZ840</v>
      </c>
    </row>
    <row r="2242" spans="1:23" x14ac:dyDescent="0.3">
      <c r="A2242" s="256" t="str">
        <f t="shared" si="136"/>
        <v>I0706323-81170BZ520-00002</v>
      </c>
      <c r="B2242" s="251" t="s">
        <v>12561</v>
      </c>
      <c r="C2242" s="251" t="s">
        <v>10117</v>
      </c>
      <c r="D2242" s="251" t="s">
        <v>12555</v>
      </c>
      <c r="E2242" s="251" t="s">
        <v>10306</v>
      </c>
      <c r="F2242" s="251" t="s">
        <v>9972</v>
      </c>
      <c r="G2242" s="251" t="s">
        <v>1123</v>
      </c>
      <c r="H2242" s="251" t="s">
        <v>5102</v>
      </c>
      <c r="I2242" s="257" t="str">
        <f t="shared" si="137"/>
        <v>-00002</v>
      </c>
      <c r="J2242" s="251">
        <v>2</v>
      </c>
      <c r="K2242" s="251">
        <v>2</v>
      </c>
      <c r="M2242" s="251" t="s">
        <v>9958</v>
      </c>
      <c r="N2242" s="251" t="s">
        <v>10831</v>
      </c>
      <c r="O2242" s="251">
        <v>2</v>
      </c>
      <c r="Q2242" s="251" t="s">
        <v>12561</v>
      </c>
      <c r="R2242" s="251" t="s">
        <v>10017</v>
      </c>
      <c r="S2242" s="251" t="s">
        <v>1122</v>
      </c>
      <c r="T2242" s="251" t="str">
        <f t="shared" si="138"/>
        <v>I070632381170BZ520</v>
      </c>
      <c r="W2242" s="251" t="str">
        <f t="shared" si="139"/>
        <v>I070632381170-BZ520</v>
      </c>
    </row>
    <row r="2243" spans="1:23" x14ac:dyDescent="0.3">
      <c r="A2243" s="256" t="str">
        <f t="shared" si="136"/>
        <v>I0706323-81551BZ060-00003</v>
      </c>
      <c r="B2243" s="251" t="s">
        <v>12562</v>
      </c>
      <c r="C2243" s="251" t="s">
        <v>10117</v>
      </c>
      <c r="D2243" s="251" t="s">
        <v>12555</v>
      </c>
      <c r="E2243" s="251" t="s">
        <v>10306</v>
      </c>
      <c r="F2243" s="251" t="s">
        <v>9974</v>
      </c>
      <c r="G2243" s="251" t="s">
        <v>1296</v>
      </c>
      <c r="H2243" s="251" t="s">
        <v>10317</v>
      </c>
      <c r="I2243" s="257" t="str">
        <f t="shared" si="137"/>
        <v>-00003</v>
      </c>
      <c r="J2243" s="251">
        <v>3</v>
      </c>
      <c r="K2243" s="251">
        <v>3</v>
      </c>
      <c r="M2243" s="251" t="s">
        <v>9958</v>
      </c>
      <c r="N2243" s="251" t="s">
        <v>10831</v>
      </c>
      <c r="O2243" s="251">
        <v>3</v>
      </c>
      <c r="Q2243" s="251" t="s">
        <v>12562</v>
      </c>
      <c r="R2243" s="251" t="s">
        <v>10017</v>
      </c>
      <c r="S2243" s="251" t="s">
        <v>1295</v>
      </c>
      <c r="T2243" s="251" t="str">
        <f t="shared" si="138"/>
        <v>I070632381551BZ060</v>
      </c>
      <c r="W2243" s="251" t="str">
        <f t="shared" si="139"/>
        <v>I070632381551-BZ060</v>
      </c>
    </row>
    <row r="2244" spans="1:23" x14ac:dyDescent="0.3">
      <c r="A2244" s="256" t="str">
        <f t="shared" si="136"/>
        <v>I0706323-81551BZ090-00001</v>
      </c>
      <c r="B2244" s="251" t="s">
        <v>12563</v>
      </c>
      <c r="C2244" s="251" t="s">
        <v>10117</v>
      </c>
      <c r="D2244" s="251" t="s">
        <v>12555</v>
      </c>
      <c r="E2244" s="251" t="s">
        <v>10306</v>
      </c>
      <c r="F2244" s="251" t="s">
        <v>9976</v>
      </c>
      <c r="G2244" s="251" t="s">
        <v>1318</v>
      </c>
      <c r="H2244" s="251" t="s">
        <v>5211</v>
      </c>
      <c r="I2244" s="257" t="str">
        <f t="shared" si="137"/>
        <v>-00001</v>
      </c>
      <c r="J2244" s="251">
        <v>1</v>
      </c>
      <c r="K2244" s="251">
        <v>1</v>
      </c>
      <c r="M2244" s="251" t="s">
        <v>9958</v>
      </c>
      <c r="N2244" s="251" t="s">
        <v>10831</v>
      </c>
      <c r="O2244" s="251">
        <v>1</v>
      </c>
      <c r="Q2244" s="251" t="s">
        <v>12563</v>
      </c>
      <c r="R2244" s="251" t="s">
        <v>10017</v>
      </c>
      <c r="S2244" s="251" t="s">
        <v>1317</v>
      </c>
      <c r="T2244" s="251" t="str">
        <f t="shared" si="138"/>
        <v>I070632381551BZ090</v>
      </c>
      <c r="W2244" s="251" t="str">
        <f t="shared" si="139"/>
        <v>I070632381551-BZ090</v>
      </c>
    </row>
    <row r="2245" spans="1:23" x14ac:dyDescent="0.3">
      <c r="A2245" s="256" t="str">
        <f t="shared" si="136"/>
        <v>I0706323-81551BZ250-00002</v>
      </c>
      <c r="B2245" s="251" t="s">
        <v>12564</v>
      </c>
      <c r="C2245" s="251" t="s">
        <v>10117</v>
      </c>
      <c r="D2245" s="251" t="s">
        <v>12555</v>
      </c>
      <c r="E2245" s="251" t="s">
        <v>10306</v>
      </c>
      <c r="F2245" s="251" t="s">
        <v>9978</v>
      </c>
      <c r="G2245" s="251" t="s">
        <v>1396</v>
      </c>
      <c r="H2245" s="251" t="s">
        <v>3436</v>
      </c>
      <c r="I2245" s="257" t="str">
        <f t="shared" si="137"/>
        <v>-00002</v>
      </c>
      <c r="J2245" s="251">
        <v>2</v>
      </c>
      <c r="K2245" s="251">
        <v>2</v>
      </c>
      <c r="M2245" s="251" t="s">
        <v>9958</v>
      </c>
      <c r="N2245" s="251" t="s">
        <v>10831</v>
      </c>
      <c r="O2245" s="251">
        <v>2</v>
      </c>
      <c r="Q2245" s="251" t="s">
        <v>12564</v>
      </c>
      <c r="R2245" s="251" t="s">
        <v>10017</v>
      </c>
      <c r="S2245" s="251" t="s">
        <v>1395</v>
      </c>
      <c r="T2245" s="251" t="str">
        <f t="shared" si="138"/>
        <v>I070632381551BZ250</v>
      </c>
      <c r="W2245" s="251" t="str">
        <f t="shared" si="139"/>
        <v>I070632381551-BZ250</v>
      </c>
    </row>
    <row r="2246" spans="1:23" x14ac:dyDescent="0.3">
      <c r="A2246" s="256" t="str">
        <f t="shared" si="136"/>
        <v>I0706323-81561BZ060-00003</v>
      </c>
      <c r="B2246" s="251" t="s">
        <v>12565</v>
      </c>
      <c r="C2246" s="251" t="s">
        <v>10117</v>
      </c>
      <c r="D2246" s="251" t="s">
        <v>12555</v>
      </c>
      <c r="E2246" s="251" t="s">
        <v>10306</v>
      </c>
      <c r="F2246" s="251" t="s">
        <v>9980</v>
      </c>
      <c r="G2246" s="251" t="s">
        <v>1304</v>
      </c>
      <c r="H2246" s="251" t="s">
        <v>10128</v>
      </c>
      <c r="I2246" s="257" t="str">
        <f t="shared" si="137"/>
        <v>-00003</v>
      </c>
      <c r="J2246" s="251">
        <v>3</v>
      </c>
      <c r="K2246" s="251">
        <v>3</v>
      </c>
      <c r="M2246" s="251" t="s">
        <v>9958</v>
      </c>
      <c r="N2246" s="251" t="s">
        <v>10831</v>
      </c>
      <c r="O2246" s="251">
        <v>3</v>
      </c>
      <c r="Q2246" s="251" t="s">
        <v>12565</v>
      </c>
      <c r="R2246" s="251" t="s">
        <v>10017</v>
      </c>
      <c r="S2246" s="251" t="s">
        <v>1303</v>
      </c>
      <c r="T2246" s="251" t="str">
        <f t="shared" si="138"/>
        <v>I070632381561BZ060</v>
      </c>
      <c r="W2246" s="251" t="str">
        <f t="shared" si="139"/>
        <v>I070632381561-BZ060</v>
      </c>
    </row>
    <row r="2247" spans="1:23" x14ac:dyDescent="0.3">
      <c r="A2247" s="256" t="str">
        <f t="shared" ref="A2247:A2310" si="140">D2247&amp;$A$6&amp;S2247&amp;I2247</f>
        <v>I0706323-87910BZ070-00002</v>
      </c>
      <c r="B2247" s="251" t="s">
        <v>12566</v>
      </c>
      <c r="C2247" s="251" t="s">
        <v>10117</v>
      </c>
      <c r="D2247" s="251" t="s">
        <v>12555</v>
      </c>
      <c r="E2247" s="251" t="s">
        <v>10306</v>
      </c>
      <c r="F2247" s="251" t="s">
        <v>9982</v>
      </c>
      <c r="G2247" s="251" t="s">
        <v>1542</v>
      </c>
      <c r="H2247" s="251" t="s">
        <v>11862</v>
      </c>
      <c r="I2247" s="257" t="str">
        <f t="shared" ref="I2247:I2310" si="141">+IF(AND(O2247&lt;10),$B$2&amp;O2247,IF(AND(O2247&gt;9,O2247&lt;=99),$B$3&amp;O2247,IF(AND(O2247&gt;99,L91123&lt;1000),$B$4&amp;O2247,IF(AND(O2247&gt;999),$B$5&amp;7))))</f>
        <v>-00002</v>
      </c>
      <c r="J2247" s="251">
        <v>2</v>
      </c>
      <c r="K2247" s="251">
        <v>2</v>
      </c>
      <c r="M2247" s="251" t="s">
        <v>9958</v>
      </c>
      <c r="N2247" s="251" t="s">
        <v>10831</v>
      </c>
      <c r="O2247" s="251">
        <v>2</v>
      </c>
      <c r="Q2247" s="251" t="s">
        <v>12566</v>
      </c>
      <c r="R2247" s="251" t="s">
        <v>10017</v>
      </c>
      <c r="S2247" s="251" t="s">
        <v>1541</v>
      </c>
      <c r="T2247" s="251" t="str">
        <f t="shared" si="138"/>
        <v>I070632387910BZ070</v>
      </c>
      <c r="W2247" s="251" t="str">
        <f t="shared" si="139"/>
        <v>I070632387910-BZ070</v>
      </c>
    </row>
    <row r="2248" spans="1:23" x14ac:dyDescent="0.3">
      <c r="A2248" s="256" t="str">
        <f t="shared" si="140"/>
        <v>I0706323-87940BZ070-00002</v>
      </c>
      <c r="B2248" s="251" t="s">
        <v>12567</v>
      </c>
      <c r="C2248" s="251" t="s">
        <v>10117</v>
      </c>
      <c r="D2248" s="251" t="s">
        <v>12555</v>
      </c>
      <c r="E2248" s="251" t="s">
        <v>10306</v>
      </c>
      <c r="F2248" s="251" t="s">
        <v>9984</v>
      </c>
      <c r="G2248" s="251" t="s">
        <v>1545</v>
      </c>
      <c r="H2248" s="251" t="s">
        <v>10132</v>
      </c>
      <c r="I2248" s="257" t="str">
        <f t="shared" si="141"/>
        <v>-00002</v>
      </c>
      <c r="J2248" s="251">
        <v>2</v>
      </c>
      <c r="K2248" s="251">
        <v>2</v>
      </c>
      <c r="M2248" s="251" t="s">
        <v>9993</v>
      </c>
      <c r="N2248" s="251" t="s">
        <v>10831</v>
      </c>
      <c r="O2248" s="251">
        <v>2</v>
      </c>
      <c r="Q2248" s="251" t="s">
        <v>12567</v>
      </c>
      <c r="R2248" s="251" t="s">
        <v>10017</v>
      </c>
      <c r="S2248" s="251" t="s">
        <v>1544</v>
      </c>
      <c r="T2248" s="251" t="str">
        <f t="shared" ref="T2248:T2311" si="142">+D2248&amp;S2248</f>
        <v>I070632387940BZ070</v>
      </c>
      <c r="W2248" s="251" t="str">
        <f t="shared" ref="W2248:W2311" si="143">D2248&amp;G2248</f>
        <v>I070632387940-BZ070</v>
      </c>
    </row>
    <row r="2249" spans="1:23" x14ac:dyDescent="0.3">
      <c r="A2249" s="256" t="str">
        <f t="shared" si="140"/>
        <v>I0706324-81110BZ520-00001</v>
      </c>
      <c r="B2249" s="251" t="s">
        <v>12568</v>
      </c>
      <c r="C2249" s="251" t="s">
        <v>10117</v>
      </c>
      <c r="D2249" s="251" t="s">
        <v>12569</v>
      </c>
      <c r="E2249" s="251" t="s">
        <v>10306</v>
      </c>
      <c r="F2249" s="251" t="s">
        <v>9957</v>
      </c>
      <c r="G2249" s="251" t="s">
        <v>1110</v>
      </c>
      <c r="H2249" s="251" t="s">
        <v>3422</v>
      </c>
      <c r="I2249" s="257" t="str">
        <f t="shared" si="141"/>
        <v>-00001</v>
      </c>
      <c r="J2249" s="251">
        <v>1</v>
      </c>
      <c r="K2249" s="251">
        <v>1</v>
      </c>
      <c r="M2249" s="251" t="s">
        <v>9958</v>
      </c>
      <c r="N2249" s="251" t="s">
        <v>11134</v>
      </c>
      <c r="O2249" s="251">
        <v>1</v>
      </c>
      <c r="Q2249" s="251" t="s">
        <v>12568</v>
      </c>
      <c r="R2249" s="251" t="s">
        <v>10028</v>
      </c>
      <c r="S2249" s="251" t="s">
        <v>1109</v>
      </c>
      <c r="T2249" s="251" t="str">
        <f t="shared" si="142"/>
        <v>I070632481110BZ520</v>
      </c>
      <c r="W2249" s="251" t="str">
        <f t="shared" si="143"/>
        <v>I070632481110-BZ520</v>
      </c>
    </row>
    <row r="2250" spans="1:23" x14ac:dyDescent="0.3">
      <c r="A2250" s="256" t="str">
        <f t="shared" si="140"/>
        <v>I0706324-81130BZ520-00002</v>
      </c>
      <c r="B2250" s="251" t="s">
        <v>12570</v>
      </c>
      <c r="C2250" s="251" t="s">
        <v>10117</v>
      </c>
      <c r="D2250" s="251" t="s">
        <v>12569</v>
      </c>
      <c r="E2250" s="251" t="s">
        <v>10306</v>
      </c>
      <c r="F2250" s="251" t="s">
        <v>9962</v>
      </c>
      <c r="G2250" s="251" t="s">
        <v>1115</v>
      </c>
      <c r="H2250" s="251" t="s">
        <v>5101</v>
      </c>
      <c r="I2250" s="257" t="str">
        <f t="shared" si="141"/>
        <v>-00002</v>
      </c>
      <c r="J2250" s="251">
        <v>2</v>
      </c>
      <c r="K2250" s="251">
        <v>2</v>
      </c>
      <c r="M2250" s="251" t="s">
        <v>9958</v>
      </c>
      <c r="N2250" s="251" t="s">
        <v>11134</v>
      </c>
      <c r="O2250" s="251">
        <v>2</v>
      </c>
      <c r="Q2250" s="251" t="s">
        <v>12570</v>
      </c>
      <c r="R2250" s="251" t="s">
        <v>10028</v>
      </c>
      <c r="S2250" s="251" t="s">
        <v>1114</v>
      </c>
      <c r="T2250" s="251" t="str">
        <f t="shared" si="142"/>
        <v>I070632481130BZ520</v>
      </c>
      <c r="W2250" s="251" t="str">
        <f t="shared" si="143"/>
        <v>I070632481130-BZ520</v>
      </c>
    </row>
    <row r="2251" spans="1:23" x14ac:dyDescent="0.3">
      <c r="A2251" s="256" t="str">
        <f t="shared" si="140"/>
        <v>I0706324-81150BZ520-00001</v>
      </c>
      <c r="B2251" s="251" t="s">
        <v>12571</v>
      </c>
      <c r="C2251" s="251" t="s">
        <v>10117</v>
      </c>
      <c r="D2251" s="251" t="s">
        <v>12569</v>
      </c>
      <c r="E2251" s="251" t="s">
        <v>10306</v>
      </c>
      <c r="F2251" s="251" t="s">
        <v>9964</v>
      </c>
      <c r="G2251" s="251" t="s">
        <v>1120</v>
      </c>
      <c r="H2251" s="251" t="s">
        <v>3429</v>
      </c>
      <c r="I2251" s="257" t="str">
        <f t="shared" si="141"/>
        <v>-00001</v>
      </c>
      <c r="J2251" s="251">
        <v>1</v>
      </c>
      <c r="K2251" s="251">
        <v>1</v>
      </c>
      <c r="M2251" s="251" t="s">
        <v>9958</v>
      </c>
      <c r="N2251" s="251" t="s">
        <v>11134</v>
      </c>
      <c r="O2251" s="251">
        <v>1</v>
      </c>
      <c r="Q2251" s="251" t="s">
        <v>12571</v>
      </c>
      <c r="R2251" s="251" t="s">
        <v>10028</v>
      </c>
      <c r="S2251" s="251" t="s">
        <v>1119</v>
      </c>
      <c r="T2251" s="251" t="str">
        <f t="shared" si="142"/>
        <v>I070632481150BZ520</v>
      </c>
      <c r="W2251" s="251" t="str">
        <f t="shared" si="143"/>
        <v>I070632481150-BZ520</v>
      </c>
    </row>
    <row r="2252" spans="1:23" x14ac:dyDescent="0.3">
      <c r="A2252" s="256" t="str">
        <f t="shared" si="140"/>
        <v>I0706324-81550BZ190-00001</v>
      </c>
      <c r="B2252" s="251" t="s">
        <v>12572</v>
      </c>
      <c r="C2252" s="251" t="s">
        <v>10117</v>
      </c>
      <c r="D2252" s="251" t="s">
        <v>12569</v>
      </c>
      <c r="E2252" s="251" t="s">
        <v>10306</v>
      </c>
      <c r="F2252" s="251" t="s">
        <v>9966</v>
      </c>
      <c r="G2252" s="251" t="s">
        <v>1308</v>
      </c>
      <c r="H2252" s="251" t="s">
        <v>10141</v>
      </c>
      <c r="I2252" s="257" t="str">
        <f t="shared" si="141"/>
        <v>-00001</v>
      </c>
      <c r="J2252" s="251">
        <v>1</v>
      </c>
      <c r="K2252" s="251">
        <v>1</v>
      </c>
      <c r="M2252" s="251" t="s">
        <v>9958</v>
      </c>
      <c r="N2252" s="251" t="s">
        <v>11134</v>
      </c>
      <c r="O2252" s="251">
        <v>1</v>
      </c>
      <c r="Q2252" s="251" t="s">
        <v>12572</v>
      </c>
      <c r="R2252" s="251" t="s">
        <v>10028</v>
      </c>
      <c r="S2252" s="251" t="s">
        <v>1307</v>
      </c>
      <c r="T2252" s="251" t="str">
        <f t="shared" si="142"/>
        <v>I070632481550BZ190</v>
      </c>
      <c r="W2252" s="251" t="str">
        <f t="shared" si="143"/>
        <v>I070632481550-BZ190</v>
      </c>
    </row>
    <row r="2253" spans="1:23" x14ac:dyDescent="0.3">
      <c r="A2253" s="256" t="str">
        <f t="shared" si="140"/>
        <v>I0706324-81550BZ200-00002</v>
      </c>
      <c r="B2253" s="251" t="s">
        <v>12573</v>
      </c>
      <c r="C2253" s="251" t="s">
        <v>10117</v>
      </c>
      <c r="D2253" s="251" t="s">
        <v>12569</v>
      </c>
      <c r="E2253" s="251" t="s">
        <v>10306</v>
      </c>
      <c r="F2253" s="251" t="s">
        <v>9968</v>
      </c>
      <c r="G2253" s="251" t="s">
        <v>1335</v>
      </c>
      <c r="H2253" s="251" t="s">
        <v>10141</v>
      </c>
      <c r="I2253" s="257" t="str">
        <f t="shared" si="141"/>
        <v>-00002</v>
      </c>
      <c r="J2253" s="251">
        <v>2</v>
      </c>
      <c r="K2253" s="251">
        <v>2</v>
      </c>
      <c r="M2253" s="251" t="s">
        <v>9993</v>
      </c>
      <c r="N2253" s="251" t="s">
        <v>11134</v>
      </c>
      <c r="O2253" s="251">
        <v>2</v>
      </c>
      <c r="Q2253" s="251" t="s">
        <v>12573</v>
      </c>
      <c r="R2253" s="251" t="s">
        <v>10028</v>
      </c>
      <c r="S2253" s="251" t="s">
        <v>16</v>
      </c>
      <c r="T2253" s="251" t="str">
        <f t="shared" si="142"/>
        <v>I070632481550BZ200</v>
      </c>
      <c r="W2253" s="251" t="str">
        <f t="shared" si="143"/>
        <v>I070632481550-BZ200</v>
      </c>
    </row>
    <row r="2254" spans="1:23" x14ac:dyDescent="0.3">
      <c r="A2254" s="256" t="str">
        <f t="shared" si="140"/>
        <v>I0706324-81551BZ140-00003</v>
      </c>
      <c r="B2254" s="251" t="s">
        <v>12574</v>
      </c>
      <c r="C2254" s="251" t="s">
        <v>10117</v>
      </c>
      <c r="D2254" s="251" t="s">
        <v>12569</v>
      </c>
      <c r="E2254" s="251" t="s">
        <v>10306</v>
      </c>
      <c r="F2254" s="251" t="s">
        <v>9970</v>
      </c>
      <c r="G2254" s="251" t="s">
        <v>1339</v>
      </c>
      <c r="H2254" s="251" t="s">
        <v>10144</v>
      </c>
      <c r="I2254" s="257" t="str">
        <f t="shared" si="141"/>
        <v>-00003</v>
      </c>
      <c r="J2254" s="251">
        <v>3</v>
      </c>
      <c r="K2254" s="251">
        <v>3</v>
      </c>
      <c r="M2254" s="251" t="s">
        <v>9993</v>
      </c>
      <c r="N2254" s="251" t="s">
        <v>11134</v>
      </c>
      <c r="O2254" s="251">
        <v>3</v>
      </c>
      <c r="Q2254" s="251" t="s">
        <v>12574</v>
      </c>
      <c r="R2254" s="251" t="s">
        <v>10028</v>
      </c>
      <c r="S2254" s="251" t="s">
        <v>1338</v>
      </c>
      <c r="T2254" s="251" t="str">
        <f t="shared" si="142"/>
        <v>I070632481551BZ140</v>
      </c>
      <c r="W2254" s="251" t="str">
        <f t="shared" si="143"/>
        <v>I070632481551-BZ140</v>
      </c>
    </row>
    <row r="2255" spans="1:23" x14ac:dyDescent="0.3">
      <c r="A2255" s="256" t="str">
        <f t="shared" si="140"/>
        <v>I0706324-81560BZ190-00001</v>
      </c>
      <c r="B2255" s="251" t="s">
        <v>12575</v>
      </c>
      <c r="C2255" s="251" t="s">
        <v>10117</v>
      </c>
      <c r="D2255" s="251" t="s">
        <v>12569</v>
      </c>
      <c r="E2255" s="251" t="s">
        <v>10306</v>
      </c>
      <c r="F2255" s="251" t="s">
        <v>9972</v>
      </c>
      <c r="G2255" s="251" t="s">
        <v>1322</v>
      </c>
      <c r="H2255" s="251" t="s">
        <v>10146</v>
      </c>
      <c r="I2255" s="257" t="str">
        <f t="shared" si="141"/>
        <v>-00001</v>
      </c>
      <c r="J2255" s="251">
        <v>1</v>
      </c>
      <c r="K2255" s="251">
        <v>1</v>
      </c>
      <c r="M2255" s="251" t="s">
        <v>9958</v>
      </c>
      <c r="N2255" s="251" t="s">
        <v>11134</v>
      </c>
      <c r="O2255" s="251">
        <v>1</v>
      </c>
      <c r="Q2255" s="251" t="s">
        <v>12575</v>
      </c>
      <c r="R2255" s="251" t="s">
        <v>10028</v>
      </c>
      <c r="S2255" s="251" t="s">
        <v>1321</v>
      </c>
      <c r="T2255" s="251" t="str">
        <f t="shared" si="142"/>
        <v>I070632481560BZ190</v>
      </c>
      <c r="W2255" s="251" t="str">
        <f t="shared" si="143"/>
        <v>I070632481560-BZ190</v>
      </c>
    </row>
    <row r="2256" spans="1:23" x14ac:dyDescent="0.3">
      <c r="A2256" s="256" t="str">
        <f t="shared" si="140"/>
        <v>I0706324-81561BZ250-00002</v>
      </c>
      <c r="B2256" s="251" t="s">
        <v>12576</v>
      </c>
      <c r="C2256" s="251" t="s">
        <v>10117</v>
      </c>
      <c r="D2256" s="251" t="s">
        <v>12569</v>
      </c>
      <c r="E2256" s="251" t="s">
        <v>10306</v>
      </c>
      <c r="F2256" s="251" t="s">
        <v>9974</v>
      </c>
      <c r="G2256" s="251" t="s">
        <v>1404</v>
      </c>
      <c r="H2256" s="251" t="s">
        <v>3443</v>
      </c>
      <c r="I2256" s="257" t="str">
        <f t="shared" si="141"/>
        <v>-00002</v>
      </c>
      <c r="J2256" s="251">
        <v>2</v>
      </c>
      <c r="K2256" s="251">
        <v>2</v>
      </c>
      <c r="M2256" s="251" t="s">
        <v>9958</v>
      </c>
      <c r="N2256" s="251" t="s">
        <v>11134</v>
      </c>
      <c r="O2256" s="251">
        <v>2</v>
      </c>
      <c r="Q2256" s="251" t="s">
        <v>12576</v>
      </c>
      <c r="R2256" s="251" t="s">
        <v>10028</v>
      </c>
      <c r="S2256" s="251" t="s">
        <v>1403</v>
      </c>
      <c r="T2256" s="251" t="str">
        <f t="shared" si="142"/>
        <v>I070632481561BZ250</v>
      </c>
      <c r="W2256" s="251" t="str">
        <f t="shared" si="143"/>
        <v>I070632481561-BZ250</v>
      </c>
    </row>
    <row r="2257" spans="1:23" x14ac:dyDescent="0.3">
      <c r="A2257" s="256" t="str">
        <f t="shared" si="140"/>
        <v>I0706325-81240BZ010A0-00002</v>
      </c>
      <c r="B2257" s="251" t="s">
        <v>12577</v>
      </c>
      <c r="C2257" s="251" t="s">
        <v>10117</v>
      </c>
      <c r="D2257" s="251" t="s">
        <v>12578</v>
      </c>
      <c r="E2257" s="251" t="s">
        <v>10306</v>
      </c>
      <c r="F2257" s="251" t="s">
        <v>9957</v>
      </c>
      <c r="G2257" s="251" t="s">
        <v>1489</v>
      </c>
      <c r="H2257" s="251" t="s">
        <v>10500</v>
      </c>
      <c r="I2257" s="257" t="str">
        <f t="shared" si="141"/>
        <v>-00002</v>
      </c>
      <c r="J2257" s="251">
        <v>2</v>
      </c>
      <c r="K2257" s="251">
        <v>2</v>
      </c>
      <c r="M2257" s="251" t="s">
        <v>10007</v>
      </c>
      <c r="N2257" s="251" t="s">
        <v>12579</v>
      </c>
      <c r="O2257" s="251">
        <v>2</v>
      </c>
      <c r="Q2257" s="251" t="s">
        <v>12577</v>
      </c>
      <c r="R2257" s="251" t="s">
        <v>10307</v>
      </c>
      <c r="S2257" s="251" t="s">
        <v>1488</v>
      </c>
      <c r="T2257" s="251" t="str">
        <f t="shared" si="142"/>
        <v>I070632581240BZ010A0</v>
      </c>
      <c r="W2257" s="251" t="str">
        <f t="shared" si="143"/>
        <v>I070632581240-BZ010-A0</v>
      </c>
    </row>
    <row r="2258" spans="1:23" x14ac:dyDescent="0.3">
      <c r="A2258" s="256" t="str">
        <f t="shared" si="140"/>
        <v>I0706325-81240BZ010B0-00004</v>
      </c>
      <c r="B2258" s="251" t="s">
        <v>12580</v>
      </c>
      <c r="C2258" s="251" t="s">
        <v>10117</v>
      </c>
      <c r="D2258" s="251" t="s">
        <v>12578</v>
      </c>
      <c r="E2258" s="251" t="s">
        <v>10306</v>
      </c>
      <c r="F2258" s="251" t="s">
        <v>9962</v>
      </c>
      <c r="G2258" s="251" t="s">
        <v>1484</v>
      </c>
      <c r="H2258" s="251" t="s">
        <v>10500</v>
      </c>
      <c r="I2258" s="257" t="str">
        <f t="shared" si="141"/>
        <v>-00004</v>
      </c>
      <c r="J2258" s="251">
        <v>4</v>
      </c>
      <c r="K2258" s="251">
        <v>4</v>
      </c>
      <c r="M2258" s="251" t="s">
        <v>10007</v>
      </c>
      <c r="N2258" s="251" t="s">
        <v>12579</v>
      </c>
      <c r="O2258" s="251">
        <v>4</v>
      </c>
      <c r="Q2258" s="251" t="s">
        <v>12580</v>
      </c>
      <c r="R2258" s="251" t="s">
        <v>10307</v>
      </c>
      <c r="S2258" s="251" t="s">
        <v>1483</v>
      </c>
      <c r="T2258" s="251" t="str">
        <f t="shared" si="142"/>
        <v>I070632581240BZ010B0</v>
      </c>
      <c r="W2258" s="251" t="str">
        <f t="shared" si="143"/>
        <v>I070632581240-BZ010-B0</v>
      </c>
    </row>
    <row r="2259" spans="1:23" x14ac:dyDescent="0.3">
      <c r="A2259" s="256" t="str">
        <f t="shared" si="140"/>
        <v>I0306168-525620K070-00002</v>
      </c>
      <c r="B2259" s="251" t="s">
        <v>12581</v>
      </c>
      <c r="C2259" s="251" t="s">
        <v>9954</v>
      </c>
      <c r="D2259" s="251" t="s">
        <v>12582</v>
      </c>
      <c r="E2259" s="251" t="s">
        <v>10470</v>
      </c>
      <c r="F2259" s="251" t="s">
        <v>9957</v>
      </c>
      <c r="G2259" s="251" t="s">
        <v>732</v>
      </c>
      <c r="H2259" s="251" t="s">
        <v>10161</v>
      </c>
      <c r="I2259" s="257" t="str">
        <f t="shared" si="141"/>
        <v>-00002</v>
      </c>
      <c r="J2259" s="251">
        <v>2</v>
      </c>
      <c r="K2259" s="251">
        <v>2</v>
      </c>
      <c r="M2259" s="251" t="s">
        <v>10007</v>
      </c>
      <c r="N2259" s="251" t="s">
        <v>10831</v>
      </c>
      <c r="O2259" s="251">
        <v>2</v>
      </c>
      <c r="Q2259" s="251" t="s">
        <v>12581</v>
      </c>
      <c r="R2259" s="251" t="s">
        <v>9960</v>
      </c>
      <c r="S2259" s="251" t="s">
        <v>731</v>
      </c>
      <c r="T2259" s="251" t="str">
        <f t="shared" si="142"/>
        <v>I0306168525620K070</v>
      </c>
      <c r="W2259" s="251" t="str">
        <f t="shared" si="143"/>
        <v>I030616852562-0K070</v>
      </c>
    </row>
    <row r="2260" spans="1:23" x14ac:dyDescent="0.3">
      <c r="A2260" s="256" t="str">
        <f t="shared" si="140"/>
        <v>I0306168-525630K010-00001</v>
      </c>
      <c r="B2260" s="251" t="s">
        <v>12583</v>
      </c>
      <c r="C2260" s="251" t="s">
        <v>9954</v>
      </c>
      <c r="D2260" s="251" t="s">
        <v>12582</v>
      </c>
      <c r="E2260" s="251" t="s">
        <v>10470</v>
      </c>
      <c r="F2260" s="251" t="s">
        <v>9962</v>
      </c>
      <c r="G2260" s="251" t="s">
        <v>749</v>
      </c>
      <c r="H2260" s="251" t="s">
        <v>10163</v>
      </c>
      <c r="I2260" s="257" t="str">
        <f t="shared" si="141"/>
        <v>-00001</v>
      </c>
      <c r="J2260" s="251">
        <v>1</v>
      </c>
      <c r="K2260" s="251">
        <v>1</v>
      </c>
      <c r="M2260" s="251" t="s">
        <v>10007</v>
      </c>
      <c r="N2260" s="251" t="s">
        <v>10831</v>
      </c>
      <c r="O2260" s="251">
        <v>1</v>
      </c>
      <c r="Q2260" s="251" t="s">
        <v>12583</v>
      </c>
      <c r="R2260" s="251" t="s">
        <v>9960</v>
      </c>
      <c r="S2260" s="251" t="s">
        <v>748</v>
      </c>
      <c r="T2260" s="251" t="str">
        <f t="shared" si="142"/>
        <v>I0306168525630K010</v>
      </c>
      <c r="W2260" s="251" t="str">
        <f t="shared" si="143"/>
        <v>I030616852563-0K010</v>
      </c>
    </row>
    <row r="2261" spans="1:23" x14ac:dyDescent="0.3">
      <c r="A2261" s="256" t="str">
        <f t="shared" si="140"/>
        <v>I0306168-811100K520-00004</v>
      </c>
      <c r="B2261" s="251" t="s">
        <v>12584</v>
      </c>
      <c r="C2261" s="251" t="s">
        <v>9954</v>
      </c>
      <c r="D2261" s="251" t="s">
        <v>12582</v>
      </c>
      <c r="E2261" s="251" t="s">
        <v>10470</v>
      </c>
      <c r="F2261" s="251" t="s">
        <v>9964</v>
      </c>
      <c r="G2261" s="251" t="s">
        <v>269</v>
      </c>
      <c r="H2261" s="251" t="s">
        <v>3422</v>
      </c>
      <c r="I2261" s="257" t="str">
        <f t="shared" si="141"/>
        <v>-00004</v>
      </c>
      <c r="J2261" s="251">
        <v>4</v>
      </c>
      <c r="K2261" s="251">
        <v>4</v>
      </c>
      <c r="M2261" s="251" t="s">
        <v>9958</v>
      </c>
      <c r="N2261" s="251" t="s">
        <v>10831</v>
      </c>
      <c r="O2261" s="251">
        <v>4</v>
      </c>
      <c r="Q2261" s="251" t="s">
        <v>12584</v>
      </c>
      <c r="R2261" s="251" t="s">
        <v>9960</v>
      </c>
      <c r="S2261" s="251" t="s">
        <v>7</v>
      </c>
      <c r="T2261" s="251" t="str">
        <f t="shared" si="142"/>
        <v>I0306168811100K520</v>
      </c>
      <c r="W2261" s="251" t="str">
        <f t="shared" si="143"/>
        <v>I030616881110-0K520</v>
      </c>
    </row>
    <row r="2262" spans="1:23" x14ac:dyDescent="0.3">
      <c r="A2262" s="256" t="str">
        <f t="shared" si="140"/>
        <v>I0306168-811500K520-00004</v>
      </c>
      <c r="B2262" s="251" t="s">
        <v>12585</v>
      </c>
      <c r="C2262" s="251" t="s">
        <v>9954</v>
      </c>
      <c r="D2262" s="251" t="s">
        <v>12582</v>
      </c>
      <c r="E2262" s="251" t="s">
        <v>10470</v>
      </c>
      <c r="F2262" s="251" t="s">
        <v>9966</v>
      </c>
      <c r="G2262" s="251" t="s">
        <v>280</v>
      </c>
      <c r="H2262" s="251" t="s">
        <v>3429</v>
      </c>
      <c r="I2262" s="257" t="str">
        <f t="shared" si="141"/>
        <v>-00004</v>
      </c>
      <c r="J2262" s="251">
        <v>4</v>
      </c>
      <c r="K2262" s="251">
        <v>4</v>
      </c>
      <c r="M2262" s="251" t="s">
        <v>9958</v>
      </c>
      <c r="N2262" s="251" t="s">
        <v>10831</v>
      </c>
      <c r="O2262" s="251">
        <v>4</v>
      </c>
      <c r="Q2262" s="251" t="s">
        <v>12585</v>
      </c>
      <c r="R2262" s="251" t="s">
        <v>9960</v>
      </c>
      <c r="S2262" s="251" t="s">
        <v>12</v>
      </c>
      <c r="T2262" s="251" t="str">
        <f t="shared" si="142"/>
        <v>I0306168811500K520</v>
      </c>
      <c r="W2262" s="251" t="str">
        <f t="shared" si="143"/>
        <v>I030616881150-0K520</v>
      </c>
    </row>
    <row r="2263" spans="1:23" x14ac:dyDescent="0.3">
      <c r="A2263" s="256" t="str">
        <f t="shared" si="140"/>
        <v>I0306168-811500K580-00008</v>
      </c>
      <c r="B2263" s="251" t="s">
        <v>12586</v>
      </c>
      <c r="C2263" s="251" t="s">
        <v>9954</v>
      </c>
      <c r="D2263" s="251" t="s">
        <v>12582</v>
      </c>
      <c r="E2263" s="251" t="s">
        <v>10470</v>
      </c>
      <c r="F2263" s="251" t="s">
        <v>9968</v>
      </c>
      <c r="G2263" s="251" t="s">
        <v>437</v>
      </c>
      <c r="H2263" s="251" t="s">
        <v>3429</v>
      </c>
      <c r="I2263" s="257" t="str">
        <f t="shared" si="141"/>
        <v>-00008</v>
      </c>
      <c r="J2263" s="251">
        <v>8</v>
      </c>
      <c r="K2263" s="251">
        <v>8</v>
      </c>
      <c r="M2263" s="251" t="s">
        <v>9958</v>
      </c>
      <c r="N2263" s="251" t="s">
        <v>10831</v>
      </c>
      <c r="O2263" s="251">
        <v>8</v>
      </c>
      <c r="Q2263" s="251" t="s">
        <v>12586</v>
      </c>
      <c r="R2263" s="251" t="s">
        <v>9960</v>
      </c>
      <c r="S2263" s="251" t="s">
        <v>436</v>
      </c>
      <c r="T2263" s="251" t="str">
        <f t="shared" si="142"/>
        <v>I0306168811500K580</v>
      </c>
      <c r="W2263" s="251" t="str">
        <f t="shared" si="143"/>
        <v>I030616881150-0K580</v>
      </c>
    </row>
    <row r="2264" spans="1:23" x14ac:dyDescent="0.3">
      <c r="A2264" s="256" t="str">
        <f t="shared" si="140"/>
        <v>I0306168-811500K590-00001</v>
      </c>
      <c r="B2264" s="251" t="s">
        <v>12587</v>
      </c>
      <c r="C2264" s="251" t="s">
        <v>9954</v>
      </c>
      <c r="D2264" s="251" t="s">
        <v>12582</v>
      </c>
      <c r="E2264" s="251" t="s">
        <v>10470</v>
      </c>
      <c r="F2264" s="251" t="s">
        <v>9970</v>
      </c>
      <c r="G2264" s="251" t="s">
        <v>412</v>
      </c>
      <c r="H2264" s="251" t="s">
        <v>3429</v>
      </c>
      <c r="I2264" s="257" t="str">
        <f t="shared" si="141"/>
        <v>-00001</v>
      </c>
      <c r="J2264" s="251">
        <v>1</v>
      </c>
      <c r="K2264" s="251">
        <v>1</v>
      </c>
      <c r="M2264" s="251" t="s">
        <v>9958</v>
      </c>
      <c r="N2264" s="251" t="s">
        <v>10831</v>
      </c>
      <c r="O2264" s="251">
        <v>1</v>
      </c>
      <c r="Q2264" s="251" t="s">
        <v>12587</v>
      </c>
      <c r="R2264" s="251" t="s">
        <v>9960</v>
      </c>
      <c r="S2264" s="251" t="s">
        <v>411</v>
      </c>
      <c r="T2264" s="251" t="str">
        <f t="shared" si="142"/>
        <v>I0306168811500K590</v>
      </c>
      <c r="W2264" s="251" t="str">
        <f t="shared" si="143"/>
        <v>I030616881150-0K590</v>
      </c>
    </row>
    <row r="2265" spans="1:23" x14ac:dyDescent="0.3">
      <c r="A2265" s="256" t="str">
        <f t="shared" si="140"/>
        <v>I0306168-811700K580-00011</v>
      </c>
      <c r="B2265" s="251" t="s">
        <v>12588</v>
      </c>
      <c r="C2265" s="251" t="s">
        <v>9954</v>
      </c>
      <c r="D2265" s="251" t="s">
        <v>12582</v>
      </c>
      <c r="E2265" s="251" t="s">
        <v>10470</v>
      </c>
      <c r="F2265" s="251" t="s">
        <v>9972</v>
      </c>
      <c r="G2265" s="251" t="s">
        <v>442</v>
      </c>
      <c r="H2265" s="251" t="s">
        <v>5102</v>
      </c>
      <c r="I2265" s="257" t="str">
        <f t="shared" si="141"/>
        <v>-00011</v>
      </c>
      <c r="J2265" s="251">
        <v>11</v>
      </c>
      <c r="K2265" s="251">
        <v>11</v>
      </c>
      <c r="M2265" s="251" t="s">
        <v>9958</v>
      </c>
      <c r="N2265" s="251" t="s">
        <v>10831</v>
      </c>
      <c r="O2265" s="251">
        <v>11</v>
      </c>
      <c r="Q2265" s="251" t="s">
        <v>12588</v>
      </c>
      <c r="R2265" s="251" t="s">
        <v>9960</v>
      </c>
      <c r="S2265" s="251" t="s">
        <v>441</v>
      </c>
      <c r="T2265" s="251" t="str">
        <f t="shared" si="142"/>
        <v>I0306168811700K580</v>
      </c>
      <c r="W2265" s="251" t="str">
        <f t="shared" si="143"/>
        <v>I030616881170-0K580</v>
      </c>
    </row>
    <row r="2266" spans="1:23" x14ac:dyDescent="0.3">
      <c r="A2266" s="256" t="str">
        <f t="shared" si="140"/>
        <v>I0306168-815500K210-00001</v>
      </c>
      <c r="B2266" s="251" t="s">
        <v>12589</v>
      </c>
      <c r="C2266" s="251" t="s">
        <v>9954</v>
      </c>
      <c r="D2266" s="251" t="s">
        <v>12582</v>
      </c>
      <c r="E2266" s="251" t="s">
        <v>10470</v>
      </c>
      <c r="F2266" s="251" t="s">
        <v>9974</v>
      </c>
      <c r="G2266" s="251" t="s">
        <v>654</v>
      </c>
      <c r="H2266" s="251" t="s">
        <v>5202</v>
      </c>
      <c r="I2266" s="257" t="str">
        <f t="shared" si="141"/>
        <v>-00001</v>
      </c>
      <c r="J2266" s="251">
        <v>1</v>
      </c>
      <c r="K2266" s="251">
        <v>1</v>
      </c>
      <c r="M2266" s="251" t="s">
        <v>9958</v>
      </c>
      <c r="N2266" s="251" t="s">
        <v>10831</v>
      </c>
      <c r="O2266" s="251">
        <v>1</v>
      </c>
      <c r="Q2266" s="251" t="s">
        <v>12589</v>
      </c>
      <c r="R2266" s="251" t="s">
        <v>9960</v>
      </c>
      <c r="S2266" s="251" t="s">
        <v>653</v>
      </c>
      <c r="T2266" s="251" t="str">
        <f t="shared" si="142"/>
        <v>I0306168815500K210</v>
      </c>
      <c r="W2266" s="251" t="str">
        <f t="shared" si="143"/>
        <v>I030616881550-0K210</v>
      </c>
    </row>
    <row r="2267" spans="1:23" x14ac:dyDescent="0.3">
      <c r="A2267" s="256" t="str">
        <f t="shared" si="140"/>
        <v>I0306168-815500K240-00005</v>
      </c>
      <c r="B2267" s="251" t="s">
        <v>12590</v>
      </c>
      <c r="C2267" s="251" t="s">
        <v>9954</v>
      </c>
      <c r="D2267" s="251" t="s">
        <v>12582</v>
      </c>
      <c r="E2267" s="251" t="s">
        <v>10470</v>
      </c>
      <c r="F2267" s="251" t="s">
        <v>9976</v>
      </c>
      <c r="G2267" s="251" t="s">
        <v>727</v>
      </c>
      <c r="H2267" s="251" t="s">
        <v>5202</v>
      </c>
      <c r="I2267" s="257" t="str">
        <f t="shared" si="141"/>
        <v>-00005</v>
      </c>
      <c r="J2267" s="251">
        <v>5</v>
      </c>
      <c r="K2267" s="251">
        <v>5</v>
      </c>
      <c r="M2267" s="251" t="s">
        <v>9958</v>
      </c>
      <c r="N2267" s="251" t="s">
        <v>10831</v>
      </c>
      <c r="O2267" s="251">
        <v>5</v>
      </c>
      <c r="Q2267" s="251" t="s">
        <v>12590</v>
      </c>
      <c r="R2267" s="251" t="s">
        <v>9960</v>
      </c>
      <c r="S2267" s="251" t="s">
        <v>726</v>
      </c>
      <c r="T2267" s="251" t="str">
        <f t="shared" si="142"/>
        <v>I0306168815500K240</v>
      </c>
      <c r="W2267" s="251" t="str">
        <f t="shared" si="143"/>
        <v>I030616881550-0K240</v>
      </c>
    </row>
    <row r="2268" spans="1:23" x14ac:dyDescent="0.3">
      <c r="A2268" s="256" t="str">
        <f t="shared" si="140"/>
        <v>I0306168-815600K590-00003</v>
      </c>
      <c r="B2268" s="251" t="s">
        <v>12591</v>
      </c>
      <c r="C2268" s="251" t="s">
        <v>9954</v>
      </c>
      <c r="D2268" s="251" t="s">
        <v>12582</v>
      </c>
      <c r="E2268" s="251" t="s">
        <v>10470</v>
      </c>
      <c r="F2268" s="251" t="s">
        <v>9978</v>
      </c>
      <c r="G2268" s="251" t="s">
        <v>3386</v>
      </c>
      <c r="H2268" s="251" t="s">
        <v>5204</v>
      </c>
      <c r="I2268" s="257" t="str">
        <f t="shared" si="141"/>
        <v>-00003</v>
      </c>
      <c r="J2268" s="251">
        <v>3</v>
      </c>
      <c r="K2268" s="251">
        <v>3</v>
      </c>
      <c r="M2268" s="251" t="s">
        <v>9958</v>
      </c>
      <c r="N2268" s="251" t="s">
        <v>10831</v>
      </c>
      <c r="O2268" s="251">
        <v>3</v>
      </c>
      <c r="Q2268" s="251" t="s">
        <v>12591</v>
      </c>
      <c r="R2268" s="251" t="s">
        <v>9960</v>
      </c>
      <c r="S2268" s="251" t="s">
        <v>3370</v>
      </c>
      <c r="T2268" s="251" t="str">
        <f t="shared" si="142"/>
        <v>I0306168815600K590</v>
      </c>
      <c r="W2268" s="251" t="str">
        <f t="shared" si="143"/>
        <v>I030616881560-0K590</v>
      </c>
    </row>
    <row r="2269" spans="1:23" x14ac:dyDescent="0.3">
      <c r="A2269" s="256" t="str">
        <f t="shared" si="140"/>
        <v>I0306168-815610K240-00001</v>
      </c>
      <c r="B2269" s="251" t="s">
        <v>12592</v>
      </c>
      <c r="C2269" s="251" t="s">
        <v>9954</v>
      </c>
      <c r="D2269" s="251" t="s">
        <v>12582</v>
      </c>
      <c r="E2269" s="251" t="s">
        <v>10470</v>
      </c>
      <c r="F2269" s="251" t="s">
        <v>9980</v>
      </c>
      <c r="G2269" s="251" t="s">
        <v>753</v>
      </c>
      <c r="H2269" s="251" t="s">
        <v>3443</v>
      </c>
      <c r="I2269" s="257" t="str">
        <f t="shared" si="141"/>
        <v>-00001</v>
      </c>
      <c r="J2269" s="251">
        <v>1</v>
      </c>
      <c r="K2269" s="251">
        <v>1</v>
      </c>
      <c r="M2269" s="251" t="s">
        <v>9958</v>
      </c>
      <c r="N2269" s="251" t="s">
        <v>10831</v>
      </c>
      <c r="O2269" s="251">
        <v>1</v>
      </c>
      <c r="Q2269" s="251" t="s">
        <v>12592</v>
      </c>
      <c r="R2269" s="251" t="s">
        <v>9960</v>
      </c>
      <c r="S2269" s="251" t="s">
        <v>10</v>
      </c>
      <c r="T2269" s="251" t="str">
        <f t="shared" si="142"/>
        <v>I0306168815610K240</v>
      </c>
      <c r="W2269" s="251" t="str">
        <f t="shared" si="143"/>
        <v>I030616881561-0K240</v>
      </c>
    </row>
    <row r="2270" spans="1:23" x14ac:dyDescent="0.3">
      <c r="A2270" s="256" t="str">
        <f t="shared" si="140"/>
        <v>I0306168-815800D441-00001</v>
      </c>
      <c r="B2270" s="251" t="s">
        <v>12593</v>
      </c>
      <c r="C2270" s="251" t="s">
        <v>9954</v>
      </c>
      <c r="D2270" s="251" t="s">
        <v>12582</v>
      </c>
      <c r="E2270" s="251" t="s">
        <v>10470</v>
      </c>
      <c r="F2270" s="251" t="s">
        <v>9982</v>
      </c>
      <c r="G2270" s="251" t="s">
        <v>3358</v>
      </c>
      <c r="H2270" s="251" t="s">
        <v>758</v>
      </c>
      <c r="I2270" s="257" t="str">
        <f t="shared" si="141"/>
        <v>-00001</v>
      </c>
      <c r="J2270" s="251">
        <v>1</v>
      </c>
      <c r="K2270" s="251">
        <v>1</v>
      </c>
      <c r="M2270" s="251" t="s">
        <v>9993</v>
      </c>
      <c r="N2270" s="251" t="s">
        <v>10831</v>
      </c>
      <c r="O2270" s="251">
        <v>1</v>
      </c>
      <c r="Q2270" s="251" t="s">
        <v>12593</v>
      </c>
      <c r="R2270" s="251" t="s">
        <v>9960</v>
      </c>
      <c r="S2270" s="251" t="s">
        <v>3357</v>
      </c>
      <c r="T2270" s="251" t="str">
        <f t="shared" si="142"/>
        <v>I0306168815800D441</v>
      </c>
      <c r="W2270" s="251" t="str">
        <f t="shared" si="143"/>
        <v>I030616881580-0D441</v>
      </c>
    </row>
    <row r="2271" spans="1:23" x14ac:dyDescent="0.3">
      <c r="A2271" s="256" t="str">
        <f t="shared" si="140"/>
        <v>I0306168-815800K050-00004</v>
      </c>
      <c r="B2271" s="251" t="s">
        <v>12594</v>
      </c>
      <c r="C2271" s="251" t="s">
        <v>9954</v>
      </c>
      <c r="D2271" s="251" t="s">
        <v>12582</v>
      </c>
      <c r="E2271" s="251" t="s">
        <v>10470</v>
      </c>
      <c r="F2271" s="251" t="s">
        <v>9984</v>
      </c>
      <c r="G2271" s="251" t="s">
        <v>756</v>
      </c>
      <c r="H2271" s="251" t="s">
        <v>758</v>
      </c>
      <c r="I2271" s="257" t="str">
        <f t="shared" si="141"/>
        <v>-00004</v>
      </c>
      <c r="J2271" s="251">
        <v>4</v>
      </c>
      <c r="K2271" s="251">
        <v>4</v>
      </c>
      <c r="M2271" s="251" t="s">
        <v>9958</v>
      </c>
      <c r="N2271" s="251" t="s">
        <v>10831</v>
      </c>
      <c r="O2271" s="251">
        <v>4</v>
      </c>
      <c r="Q2271" s="251" t="s">
        <v>12594</v>
      </c>
      <c r="R2271" s="251" t="s">
        <v>9960</v>
      </c>
      <c r="S2271" s="251" t="s">
        <v>6</v>
      </c>
      <c r="T2271" s="251" t="str">
        <f t="shared" si="142"/>
        <v>I0306168815800K050</v>
      </c>
      <c r="W2271" s="251" t="str">
        <f t="shared" si="143"/>
        <v>I030616881580-0K050</v>
      </c>
    </row>
    <row r="2272" spans="1:23" x14ac:dyDescent="0.3">
      <c r="A2272" s="256" t="str">
        <f t="shared" si="140"/>
        <v>I0306168-815810K050-00001</v>
      </c>
      <c r="B2272" s="251" t="s">
        <v>12595</v>
      </c>
      <c r="C2272" s="251" t="s">
        <v>9954</v>
      </c>
      <c r="D2272" s="251" t="s">
        <v>12582</v>
      </c>
      <c r="E2272" s="251" t="s">
        <v>10470</v>
      </c>
      <c r="F2272" s="251" t="s">
        <v>9986</v>
      </c>
      <c r="G2272" s="251" t="s">
        <v>763</v>
      </c>
      <c r="H2272" s="251" t="s">
        <v>5218</v>
      </c>
      <c r="I2272" s="257" t="str">
        <f t="shared" si="141"/>
        <v>-00001</v>
      </c>
      <c r="J2272" s="251">
        <v>1</v>
      </c>
      <c r="K2272" s="251">
        <v>1</v>
      </c>
      <c r="M2272" s="251" t="s">
        <v>9958</v>
      </c>
      <c r="N2272" s="251" t="s">
        <v>10831</v>
      </c>
      <c r="O2272" s="251">
        <v>1</v>
      </c>
      <c r="Q2272" s="251" t="s">
        <v>12595</v>
      </c>
      <c r="R2272" s="251" t="s">
        <v>9960</v>
      </c>
      <c r="S2272" s="251" t="s">
        <v>762</v>
      </c>
      <c r="T2272" s="251" t="str">
        <f t="shared" si="142"/>
        <v>I0306168815810K050</v>
      </c>
      <c r="W2272" s="251" t="str">
        <f t="shared" si="143"/>
        <v>I030616881581-0K050</v>
      </c>
    </row>
    <row r="2273" spans="1:23" x14ac:dyDescent="0.3">
      <c r="A2273" s="256" t="str">
        <f t="shared" si="140"/>
        <v>I0306168-815900K050-00002</v>
      </c>
      <c r="B2273" s="251" t="s">
        <v>12596</v>
      </c>
      <c r="C2273" s="251" t="s">
        <v>9954</v>
      </c>
      <c r="D2273" s="251" t="s">
        <v>12582</v>
      </c>
      <c r="E2273" s="251" t="s">
        <v>10470</v>
      </c>
      <c r="F2273" s="251" t="s">
        <v>9988</v>
      </c>
      <c r="G2273" s="251" t="s">
        <v>767</v>
      </c>
      <c r="H2273" s="251" t="s">
        <v>770</v>
      </c>
      <c r="I2273" s="257" t="str">
        <f t="shared" si="141"/>
        <v>-00002</v>
      </c>
      <c r="J2273" s="251">
        <v>2</v>
      </c>
      <c r="K2273" s="251">
        <v>2</v>
      </c>
      <c r="M2273" s="251" t="s">
        <v>9958</v>
      </c>
      <c r="N2273" s="251" t="s">
        <v>10831</v>
      </c>
      <c r="O2273" s="251">
        <v>2</v>
      </c>
      <c r="Q2273" s="251" t="s">
        <v>12596</v>
      </c>
      <c r="R2273" s="251" t="s">
        <v>9960</v>
      </c>
      <c r="S2273" s="251" t="s">
        <v>766</v>
      </c>
      <c r="T2273" s="251" t="str">
        <f t="shared" si="142"/>
        <v>I0306168815900K050</v>
      </c>
      <c r="W2273" s="251" t="str">
        <f t="shared" si="143"/>
        <v>I030616881590-0K050</v>
      </c>
    </row>
    <row r="2274" spans="1:23" x14ac:dyDescent="0.3">
      <c r="A2274" s="256" t="str">
        <f t="shared" si="140"/>
        <v>I0306168-81590BZ400-00001</v>
      </c>
      <c r="B2274" s="251" t="s">
        <v>12597</v>
      </c>
      <c r="C2274" s="251" t="s">
        <v>9954</v>
      </c>
      <c r="D2274" s="251" t="s">
        <v>12582</v>
      </c>
      <c r="E2274" s="251" t="s">
        <v>10470</v>
      </c>
      <c r="F2274" s="251" t="s">
        <v>9990</v>
      </c>
      <c r="G2274" s="251" t="s">
        <v>5309</v>
      </c>
      <c r="H2274" s="251" t="s">
        <v>9998</v>
      </c>
      <c r="I2274" s="257" t="str">
        <f t="shared" si="141"/>
        <v>-00001</v>
      </c>
      <c r="J2274" s="251">
        <v>1</v>
      </c>
      <c r="K2274" s="251">
        <v>1</v>
      </c>
      <c r="M2274" s="251" t="s">
        <v>9993</v>
      </c>
      <c r="N2274" s="251" t="s">
        <v>10831</v>
      </c>
      <c r="O2274" s="251">
        <v>1</v>
      </c>
      <c r="Q2274" s="251" t="s">
        <v>12597</v>
      </c>
      <c r="R2274" s="251" t="s">
        <v>9960</v>
      </c>
      <c r="S2274" s="251" t="s">
        <v>8687</v>
      </c>
      <c r="T2274" s="251" t="str">
        <f t="shared" si="142"/>
        <v>I030616881590BZ400</v>
      </c>
      <c r="W2274" s="251" t="str">
        <f t="shared" si="143"/>
        <v>I030616881590-BZ400</v>
      </c>
    </row>
    <row r="2275" spans="1:23" x14ac:dyDescent="0.3">
      <c r="A2275" s="256" t="str">
        <f t="shared" si="140"/>
        <v>I0306168-815910K050-00002</v>
      </c>
      <c r="B2275" s="251" t="s">
        <v>12598</v>
      </c>
      <c r="C2275" s="251" t="s">
        <v>9954</v>
      </c>
      <c r="D2275" s="251" t="s">
        <v>12582</v>
      </c>
      <c r="E2275" s="251" t="s">
        <v>10470</v>
      </c>
      <c r="F2275" s="251" t="s">
        <v>9992</v>
      </c>
      <c r="G2275" s="251" t="s">
        <v>777</v>
      </c>
      <c r="H2275" s="251" t="s">
        <v>5219</v>
      </c>
      <c r="I2275" s="257" t="str">
        <f t="shared" si="141"/>
        <v>-00002</v>
      </c>
      <c r="J2275" s="251">
        <v>2</v>
      </c>
      <c r="K2275" s="251">
        <v>2</v>
      </c>
      <c r="M2275" s="251" t="s">
        <v>9958</v>
      </c>
      <c r="N2275" s="251" t="s">
        <v>10831</v>
      </c>
      <c r="O2275" s="251">
        <v>2</v>
      </c>
      <c r="Q2275" s="251" t="s">
        <v>12598</v>
      </c>
      <c r="R2275" s="251" t="s">
        <v>9960</v>
      </c>
      <c r="S2275" s="251" t="s">
        <v>776</v>
      </c>
      <c r="T2275" s="251" t="str">
        <f t="shared" si="142"/>
        <v>I0306168815910K050</v>
      </c>
      <c r="W2275" s="251" t="str">
        <f t="shared" si="143"/>
        <v>I030616881591-0K050</v>
      </c>
    </row>
    <row r="2276" spans="1:23" x14ac:dyDescent="0.3">
      <c r="A2276" s="256" t="str">
        <f t="shared" si="140"/>
        <v>I0306168-9098113087-00004</v>
      </c>
      <c r="B2276" s="251" t="s">
        <v>12599</v>
      </c>
      <c r="C2276" s="251" t="s">
        <v>9954</v>
      </c>
      <c r="D2276" s="251" t="s">
        <v>12582</v>
      </c>
      <c r="E2276" s="251" t="s">
        <v>10470</v>
      </c>
      <c r="F2276" s="251" t="s">
        <v>9995</v>
      </c>
      <c r="G2276" s="251" t="s">
        <v>939</v>
      </c>
      <c r="H2276" s="251" t="s">
        <v>3393</v>
      </c>
      <c r="I2276" s="257" t="str">
        <f t="shared" si="141"/>
        <v>-00004</v>
      </c>
      <c r="J2276" s="251">
        <v>4</v>
      </c>
      <c r="K2276" s="251">
        <v>4</v>
      </c>
      <c r="M2276" s="251" t="s">
        <v>10003</v>
      </c>
      <c r="N2276" s="251" t="s">
        <v>10831</v>
      </c>
      <c r="O2276" s="251">
        <v>4</v>
      </c>
      <c r="Q2276" s="251" t="s">
        <v>12599</v>
      </c>
      <c r="R2276" s="251" t="s">
        <v>9960</v>
      </c>
      <c r="S2276" s="251">
        <v>9098113087</v>
      </c>
      <c r="T2276" s="251" t="str">
        <f t="shared" si="142"/>
        <v>I03061689098113087</v>
      </c>
      <c r="W2276" s="251" t="str">
        <f t="shared" si="143"/>
        <v>I030616890981-13087</v>
      </c>
    </row>
    <row r="2277" spans="1:23" x14ac:dyDescent="0.3">
      <c r="A2277" s="256" t="str">
        <f t="shared" si="140"/>
        <v>I0306168-9098122003-00002</v>
      </c>
      <c r="B2277" s="251" t="s">
        <v>12600</v>
      </c>
      <c r="C2277" s="251" t="s">
        <v>9954</v>
      </c>
      <c r="D2277" s="251" t="s">
        <v>12582</v>
      </c>
      <c r="E2277" s="251" t="s">
        <v>10470</v>
      </c>
      <c r="F2277" s="251" t="s">
        <v>9997</v>
      </c>
      <c r="G2277" s="251" t="s">
        <v>926</v>
      </c>
      <c r="H2277" s="251" t="s">
        <v>1564</v>
      </c>
      <c r="I2277" s="257" t="str">
        <f t="shared" si="141"/>
        <v>-00002</v>
      </c>
      <c r="J2277" s="251">
        <v>2</v>
      </c>
      <c r="K2277" s="251">
        <v>2</v>
      </c>
      <c r="M2277" s="251" t="s">
        <v>10003</v>
      </c>
      <c r="N2277" s="251" t="s">
        <v>10831</v>
      </c>
      <c r="O2277" s="251">
        <v>2</v>
      </c>
      <c r="Q2277" s="251" t="s">
        <v>12600</v>
      </c>
      <c r="R2277" s="251" t="s">
        <v>9960</v>
      </c>
      <c r="S2277" s="251">
        <v>9098122003</v>
      </c>
      <c r="T2277" s="251" t="str">
        <f t="shared" si="142"/>
        <v>I03061689098122003</v>
      </c>
      <c r="W2277" s="251" t="str">
        <f t="shared" si="143"/>
        <v>I030616890981-22003</v>
      </c>
    </row>
    <row r="2278" spans="1:23" x14ac:dyDescent="0.3">
      <c r="A2278" s="256" t="str">
        <f t="shared" si="140"/>
        <v>I0306168-9913212050-00220</v>
      </c>
      <c r="B2278" s="251" t="s">
        <v>12601</v>
      </c>
      <c r="C2278" s="251" t="s">
        <v>9954</v>
      </c>
      <c r="D2278" s="251" t="s">
        <v>12582</v>
      </c>
      <c r="E2278" s="251" t="s">
        <v>10470</v>
      </c>
      <c r="F2278" s="251" t="s">
        <v>10000</v>
      </c>
      <c r="G2278" s="251" t="s">
        <v>946</v>
      </c>
      <c r="H2278" s="251" t="s">
        <v>10010</v>
      </c>
      <c r="I2278" s="257" t="str">
        <f t="shared" si="141"/>
        <v>-00220</v>
      </c>
      <c r="J2278" s="251">
        <v>220</v>
      </c>
      <c r="K2278" s="251">
        <v>220</v>
      </c>
      <c r="M2278" s="251" t="s">
        <v>10007</v>
      </c>
      <c r="N2278" s="251" t="s">
        <v>10831</v>
      </c>
      <c r="O2278" s="251">
        <v>220</v>
      </c>
      <c r="Q2278" s="251" t="s">
        <v>12601</v>
      </c>
      <c r="R2278" s="251" t="s">
        <v>9960</v>
      </c>
      <c r="S2278" s="251">
        <v>9913212050</v>
      </c>
      <c r="T2278" s="251" t="str">
        <f t="shared" si="142"/>
        <v>I03061689913212050</v>
      </c>
      <c r="W2278" s="251" t="str">
        <f t="shared" si="143"/>
        <v>I030616899132-12050</v>
      </c>
    </row>
    <row r="2279" spans="1:23" x14ac:dyDescent="0.3">
      <c r="A2279" s="256" t="str">
        <f t="shared" si="140"/>
        <v>I0306168-9913221210-00054</v>
      </c>
      <c r="B2279" s="251" t="s">
        <v>12602</v>
      </c>
      <c r="C2279" s="251" t="s">
        <v>9954</v>
      </c>
      <c r="D2279" s="251" t="s">
        <v>12582</v>
      </c>
      <c r="E2279" s="251" t="s">
        <v>10470</v>
      </c>
      <c r="F2279" s="251" t="s">
        <v>10002</v>
      </c>
      <c r="G2279" s="251" t="s">
        <v>916</v>
      </c>
      <c r="H2279" s="251" t="s">
        <v>10013</v>
      </c>
      <c r="I2279" s="257" t="str">
        <f t="shared" si="141"/>
        <v>-00054</v>
      </c>
      <c r="J2279" s="251">
        <v>54</v>
      </c>
      <c r="K2279" s="251">
        <v>54</v>
      </c>
      <c r="M2279" s="251" t="s">
        <v>10007</v>
      </c>
      <c r="N2279" s="251" t="s">
        <v>10831</v>
      </c>
      <c r="O2279" s="251">
        <v>54</v>
      </c>
      <c r="Q2279" s="251" t="s">
        <v>12602</v>
      </c>
      <c r="R2279" s="251" t="s">
        <v>9960</v>
      </c>
      <c r="S2279" s="251">
        <v>9913221210</v>
      </c>
      <c r="T2279" s="251" t="str">
        <f t="shared" si="142"/>
        <v>I03061689913221210</v>
      </c>
      <c r="W2279" s="251" t="str">
        <f t="shared" si="143"/>
        <v>I030616899132-21210</v>
      </c>
    </row>
    <row r="2280" spans="1:23" x14ac:dyDescent="0.3">
      <c r="A2280" s="256" t="str">
        <f t="shared" si="140"/>
        <v>I0306169-811300K591-00002</v>
      </c>
      <c r="B2280" s="251" t="s">
        <v>12603</v>
      </c>
      <c r="C2280" s="251" t="s">
        <v>9954</v>
      </c>
      <c r="D2280" s="251" t="s">
        <v>12604</v>
      </c>
      <c r="E2280" s="251" t="s">
        <v>10470</v>
      </c>
      <c r="F2280" s="251" t="s">
        <v>9957</v>
      </c>
      <c r="G2280" s="251" t="s">
        <v>408</v>
      </c>
      <c r="H2280" s="251" t="s">
        <v>5101</v>
      </c>
      <c r="I2280" s="257" t="str">
        <f t="shared" si="141"/>
        <v>-00002</v>
      </c>
      <c r="J2280" s="251">
        <v>2</v>
      </c>
      <c r="K2280" s="251">
        <v>2</v>
      </c>
      <c r="M2280" s="251" t="s">
        <v>9958</v>
      </c>
      <c r="N2280" s="251" t="s">
        <v>10984</v>
      </c>
      <c r="O2280" s="251">
        <v>2</v>
      </c>
      <c r="Q2280" s="251" t="s">
        <v>12603</v>
      </c>
      <c r="R2280" s="251" t="s">
        <v>10017</v>
      </c>
      <c r="S2280" s="251" t="s">
        <v>407</v>
      </c>
      <c r="T2280" s="251" t="str">
        <f t="shared" si="142"/>
        <v>I0306169811300K591</v>
      </c>
      <c r="W2280" s="251" t="str">
        <f t="shared" si="143"/>
        <v>I030616981130-0K591</v>
      </c>
    </row>
    <row r="2281" spans="1:23" x14ac:dyDescent="0.3">
      <c r="A2281" s="256" t="str">
        <f t="shared" si="140"/>
        <v>I0306169-811300KF21-00001</v>
      </c>
      <c r="B2281" s="251" t="s">
        <v>12605</v>
      </c>
      <c r="C2281" s="251" t="s">
        <v>9954</v>
      </c>
      <c r="D2281" s="251" t="s">
        <v>12604</v>
      </c>
      <c r="E2281" s="251" t="s">
        <v>10470</v>
      </c>
      <c r="F2281" s="251" t="s">
        <v>9962</v>
      </c>
      <c r="G2281" s="251" t="s">
        <v>521</v>
      </c>
      <c r="H2281" s="251" t="s">
        <v>5101</v>
      </c>
      <c r="I2281" s="257" t="str">
        <f t="shared" si="141"/>
        <v>-00001</v>
      </c>
      <c r="J2281" s="251">
        <v>1</v>
      </c>
      <c r="K2281" s="251">
        <v>1</v>
      </c>
      <c r="M2281" s="251" t="s">
        <v>9958</v>
      </c>
      <c r="N2281" s="251" t="s">
        <v>10984</v>
      </c>
      <c r="O2281" s="251">
        <v>1</v>
      </c>
      <c r="Q2281" s="251" t="s">
        <v>12605</v>
      </c>
      <c r="R2281" s="251" t="s">
        <v>10017</v>
      </c>
      <c r="S2281" s="251" t="s">
        <v>520</v>
      </c>
      <c r="T2281" s="251" t="str">
        <f t="shared" si="142"/>
        <v>I0306169811300KF21</v>
      </c>
      <c r="W2281" s="251" t="str">
        <f t="shared" si="143"/>
        <v>I030616981130-0KF21</v>
      </c>
    </row>
    <row r="2282" spans="1:23" x14ac:dyDescent="0.3">
      <c r="A2282" s="256" t="str">
        <f t="shared" si="140"/>
        <v>I0306169-811700K591-00003</v>
      </c>
      <c r="B2282" s="251" t="s">
        <v>12606</v>
      </c>
      <c r="C2282" s="251" t="s">
        <v>9954</v>
      </c>
      <c r="D2282" s="251" t="s">
        <v>12604</v>
      </c>
      <c r="E2282" s="251" t="s">
        <v>10470</v>
      </c>
      <c r="F2282" s="251" t="s">
        <v>9964</v>
      </c>
      <c r="G2282" s="251" t="s">
        <v>425</v>
      </c>
      <c r="H2282" s="251" t="s">
        <v>5102</v>
      </c>
      <c r="I2282" s="257" t="str">
        <f t="shared" si="141"/>
        <v>-00003</v>
      </c>
      <c r="J2282" s="251">
        <v>3</v>
      </c>
      <c r="K2282" s="251">
        <v>3</v>
      </c>
      <c r="M2282" s="251" t="s">
        <v>9958</v>
      </c>
      <c r="N2282" s="251" t="s">
        <v>10984</v>
      </c>
      <c r="O2282" s="251">
        <v>3</v>
      </c>
      <c r="Q2282" s="251" t="s">
        <v>12606</v>
      </c>
      <c r="R2282" s="251" t="s">
        <v>10017</v>
      </c>
      <c r="S2282" s="251" t="s">
        <v>424</v>
      </c>
      <c r="T2282" s="251" t="str">
        <f t="shared" si="142"/>
        <v>I0306169811700K591</v>
      </c>
      <c r="W2282" s="251" t="str">
        <f t="shared" si="143"/>
        <v>I030616981170-0K591</v>
      </c>
    </row>
    <row r="2283" spans="1:23" x14ac:dyDescent="0.3">
      <c r="A2283" s="256" t="str">
        <f t="shared" si="140"/>
        <v>I0306170-815500D400-00001</v>
      </c>
      <c r="B2283" s="251" t="s">
        <v>12607</v>
      </c>
      <c r="C2283" s="251" t="s">
        <v>9954</v>
      </c>
      <c r="D2283" s="251" t="s">
        <v>12608</v>
      </c>
      <c r="E2283" s="251" t="s">
        <v>10470</v>
      </c>
      <c r="F2283" s="251" t="s">
        <v>9957</v>
      </c>
      <c r="G2283" s="251" t="s">
        <v>682</v>
      </c>
      <c r="H2283" s="251" t="s">
        <v>5202</v>
      </c>
      <c r="I2283" s="257" t="str">
        <f t="shared" si="141"/>
        <v>-00001</v>
      </c>
      <c r="J2283" s="251">
        <v>1</v>
      </c>
      <c r="K2283" s="251">
        <v>1</v>
      </c>
      <c r="M2283" s="251" t="s">
        <v>9958</v>
      </c>
      <c r="N2283" s="251" t="s">
        <v>11287</v>
      </c>
      <c r="O2283" s="251">
        <v>1</v>
      </c>
      <c r="Q2283" s="251" t="s">
        <v>12607</v>
      </c>
      <c r="R2283" s="251" t="s">
        <v>10028</v>
      </c>
      <c r="S2283" s="251" t="s">
        <v>681</v>
      </c>
      <c r="T2283" s="251" t="str">
        <f t="shared" si="142"/>
        <v>I0306170815500D400</v>
      </c>
      <c r="W2283" s="251" t="str">
        <f t="shared" si="143"/>
        <v>I030617081550-0D400</v>
      </c>
    </row>
    <row r="2284" spans="1:23" x14ac:dyDescent="0.3">
      <c r="A2284" s="256" t="str">
        <f t="shared" si="140"/>
        <v>I0306170-815510D400-00001</v>
      </c>
      <c r="B2284" s="251" t="s">
        <v>12609</v>
      </c>
      <c r="C2284" s="251" t="s">
        <v>9954</v>
      </c>
      <c r="D2284" s="251" t="s">
        <v>12608</v>
      </c>
      <c r="E2284" s="251" t="s">
        <v>10470</v>
      </c>
      <c r="F2284" s="251" t="s">
        <v>9962</v>
      </c>
      <c r="G2284" s="251" t="s">
        <v>694</v>
      </c>
      <c r="H2284" s="251" t="s">
        <v>5216</v>
      </c>
      <c r="I2284" s="257" t="str">
        <f t="shared" si="141"/>
        <v>-00001</v>
      </c>
      <c r="J2284" s="251">
        <v>1</v>
      </c>
      <c r="K2284" s="251">
        <v>1</v>
      </c>
      <c r="M2284" s="251" t="s">
        <v>9993</v>
      </c>
      <c r="N2284" s="251" t="s">
        <v>11287</v>
      </c>
      <c r="O2284" s="251">
        <v>1</v>
      </c>
      <c r="Q2284" s="251" t="s">
        <v>12609</v>
      </c>
      <c r="R2284" s="251" t="s">
        <v>10028</v>
      </c>
      <c r="S2284" s="251" t="s">
        <v>693</v>
      </c>
      <c r="T2284" s="251" t="str">
        <f t="shared" si="142"/>
        <v>I0306170815510D400</v>
      </c>
      <c r="W2284" s="251" t="str">
        <f t="shared" si="143"/>
        <v>I030617081551-0D400</v>
      </c>
    </row>
    <row r="2285" spans="1:23" x14ac:dyDescent="0.3">
      <c r="A2285" s="256" t="str">
        <f t="shared" si="140"/>
        <v>I0306170-815510D570-00001</v>
      </c>
      <c r="B2285" s="251" t="s">
        <v>12610</v>
      </c>
      <c r="C2285" s="251" t="s">
        <v>9954</v>
      </c>
      <c r="D2285" s="251" t="s">
        <v>12608</v>
      </c>
      <c r="E2285" s="251" t="s">
        <v>10470</v>
      </c>
      <c r="F2285" s="251" t="s">
        <v>9964</v>
      </c>
      <c r="G2285" s="251" t="s">
        <v>715</v>
      </c>
      <c r="H2285" s="251" t="s">
        <v>3436</v>
      </c>
      <c r="I2285" s="257" t="str">
        <f t="shared" si="141"/>
        <v>-00001</v>
      </c>
      <c r="J2285" s="251">
        <v>1</v>
      </c>
      <c r="K2285" s="251">
        <v>1</v>
      </c>
      <c r="M2285" s="251" t="s">
        <v>9958</v>
      </c>
      <c r="N2285" s="251" t="s">
        <v>11287</v>
      </c>
      <c r="O2285" s="251">
        <v>1</v>
      </c>
      <c r="Q2285" s="251" t="s">
        <v>12610</v>
      </c>
      <c r="R2285" s="251" t="s">
        <v>10028</v>
      </c>
      <c r="S2285" s="251" t="s">
        <v>714</v>
      </c>
      <c r="T2285" s="251" t="str">
        <f t="shared" si="142"/>
        <v>I0306170815510D570</v>
      </c>
      <c r="W2285" s="251" t="str">
        <f t="shared" si="143"/>
        <v>I030617081551-0D570</v>
      </c>
    </row>
    <row r="2286" spans="1:23" x14ac:dyDescent="0.3">
      <c r="A2286" s="256" t="str">
        <f t="shared" si="140"/>
        <v>I0306170-815600D400-00001</v>
      </c>
      <c r="B2286" s="251" t="s">
        <v>12611</v>
      </c>
      <c r="C2286" s="251" t="s">
        <v>9954</v>
      </c>
      <c r="D2286" s="251" t="s">
        <v>12608</v>
      </c>
      <c r="E2286" s="251" t="s">
        <v>10470</v>
      </c>
      <c r="F2286" s="251" t="s">
        <v>9966</v>
      </c>
      <c r="G2286" s="251" t="s">
        <v>697</v>
      </c>
      <c r="H2286" s="251" t="s">
        <v>5204</v>
      </c>
      <c r="I2286" s="257" t="str">
        <f t="shared" si="141"/>
        <v>-00001</v>
      </c>
      <c r="J2286" s="251">
        <v>1</v>
      </c>
      <c r="K2286" s="251">
        <v>1</v>
      </c>
      <c r="M2286" s="251" t="s">
        <v>9958</v>
      </c>
      <c r="N2286" s="251" t="s">
        <v>11287</v>
      </c>
      <c r="O2286" s="251">
        <v>1</v>
      </c>
      <c r="Q2286" s="251" t="s">
        <v>12611</v>
      </c>
      <c r="R2286" s="251" t="s">
        <v>10028</v>
      </c>
      <c r="S2286" s="251" t="s">
        <v>696</v>
      </c>
      <c r="T2286" s="251" t="str">
        <f t="shared" si="142"/>
        <v>I0306170815600D400</v>
      </c>
      <c r="W2286" s="251" t="str">
        <f t="shared" si="143"/>
        <v>I030617081560-0D400</v>
      </c>
    </row>
    <row r="2287" spans="1:23" x14ac:dyDescent="0.3">
      <c r="A2287" s="256" t="str">
        <f t="shared" si="140"/>
        <v>I0404580-811100KC31-00001</v>
      </c>
      <c r="B2287" s="251" t="s">
        <v>12612</v>
      </c>
      <c r="C2287" s="251" t="s">
        <v>10031</v>
      </c>
      <c r="D2287" s="251" t="s">
        <v>12613</v>
      </c>
      <c r="E2287" s="251" t="s">
        <v>10470</v>
      </c>
      <c r="F2287" s="251" t="s">
        <v>9957</v>
      </c>
      <c r="G2287" s="251" t="s">
        <v>464</v>
      </c>
      <c r="H2287" s="251" t="s">
        <v>3422</v>
      </c>
      <c r="I2287" s="257" t="str">
        <f t="shared" si="141"/>
        <v>-00001</v>
      </c>
      <c r="J2287" s="251">
        <v>1</v>
      </c>
      <c r="K2287" s="251">
        <v>1</v>
      </c>
      <c r="M2287" s="251" t="s">
        <v>9958</v>
      </c>
      <c r="N2287" s="251" t="s">
        <v>10984</v>
      </c>
      <c r="O2287" s="251">
        <v>1</v>
      </c>
      <c r="Q2287" s="251" t="s">
        <v>12612</v>
      </c>
      <c r="R2287" s="251" t="s">
        <v>10017</v>
      </c>
      <c r="S2287" s="251" t="s">
        <v>463</v>
      </c>
      <c r="T2287" s="251" t="str">
        <f t="shared" si="142"/>
        <v>I0404580811100KC31</v>
      </c>
      <c r="W2287" s="251" t="str">
        <f t="shared" si="143"/>
        <v>I040458081110-0KC31</v>
      </c>
    </row>
    <row r="2288" spans="1:23" x14ac:dyDescent="0.3">
      <c r="A2288" s="256" t="str">
        <f t="shared" si="140"/>
        <v>I0404580-811300KC31-00002</v>
      </c>
      <c r="B2288" s="251" t="s">
        <v>12614</v>
      </c>
      <c r="C2288" s="251" t="s">
        <v>10031</v>
      </c>
      <c r="D2288" s="251" t="s">
        <v>12613</v>
      </c>
      <c r="E2288" s="251" t="s">
        <v>10470</v>
      </c>
      <c r="F2288" s="251" t="s">
        <v>9962</v>
      </c>
      <c r="G2288" s="251" t="s">
        <v>470</v>
      </c>
      <c r="H2288" s="251" t="s">
        <v>5101</v>
      </c>
      <c r="I2288" s="257" t="str">
        <f t="shared" si="141"/>
        <v>-00002</v>
      </c>
      <c r="J2288" s="251">
        <v>2</v>
      </c>
      <c r="K2288" s="251">
        <v>2</v>
      </c>
      <c r="M2288" s="251" t="s">
        <v>9958</v>
      </c>
      <c r="N2288" s="251" t="s">
        <v>10984</v>
      </c>
      <c r="O2288" s="251">
        <v>2</v>
      </c>
      <c r="Q2288" s="251" t="s">
        <v>12614</v>
      </c>
      <c r="R2288" s="251" t="s">
        <v>10017</v>
      </c>
      <c r="S2288" s="251" t="s">
        <v>469</v>
      </c>
      <c r="T2288" s="251" t="str">
        <f t="shared" si="142"/>
        <v>I0404580811300KC31</v>
      </c>
      <c r="W2288" s="251" t="str">
        <f t="shared" si="143"/>
        <v>I040458081130-0KC31</v>
      </c>
    </row>
    <row r="2289" spans="1:23" x14ac:dyDescent="0.3">
      <c r="A2289" s="256" t="str">
        <f t="shared" si="140"/>
        <v>I0404580-811500K130-00001</v>
      </c>
      <c r="B2289" s="251" t="s">
        <v>12615</v>
      </c>
      <c r="C2289" s="251" t="s">
        <v>10031</v>
      </c>
      <c r="D2289" s="251" t="s">
        <v>12613</v>
      </c>
      <c r="E2289" s="251" t="s">
        <v>10470</v>
      </c>
      <c r="F2289" s="251" t="s">
        <v>9964</v>
      </c>
      <c r="G2289" s="251" t="s">
        <v>191</v>
      </c>
      <c r="H2289" s="251" t="s">
        <v>3429</v>
      </c>
      <c r="I2289" s="257" t="str">
        <f t="shared" si="141"/>
        <v>-00001</v>
      </c>
      <c r="J2289" s="251">
        <v>1</v>
      </c>
      <c r="K2289" s="251">
        <v>1</v>
      </c>
      <c r="M2289" s="251" t="s">
        <v>9958</v>
      </c>
      <c r="N2289" s="251" t="s">
        <v>10984</v>
      </c>
      <c r="O2289" s="251">
        <v>1</v>
      </c>
      <c r="Q2289" s="251" t="s">
        <v>12615</v>
      </c>
      <c r="R2289" s="251" t="s">
        <v>10017</v>
      </c>
      <c r="S2289" s="251" t="s">
        <v>190</v>
      </c>
      <c r="T2289" s="251" t="str">
        <f t="shared" si="142"/>
        <v>I0404580811500K130</v>
      </c>
      <c r="W2289" s="251" t="str">
        <f t="shared" si="143"/>
        <v>I040458081150-0K130</v>
      </c>
    </row>
    <row r="2290" spans="1:23" x14ac:dyDescent="0.3">
      <c r="A2290" s="256" t="str">
        <f t="shared" si="140"/>
        <v>I0404580-811700KC31-00003</v>
      </c>
      <c r="B2290" s="251" t="s">
        <v>12616</v>
      </c>
      <c r="C2290" s="251" t="s">
        <v>10031</v>
      </c>
      <c r="D2290" s="251" t="s">
        <v>12613</v>
      </c>
      <c r="E2290" s="251" t="s">
        <v>10470</v>
      </c>
      <c r="F2290" s="251" t="s">
        <v>9966</v>
      </c>
      <c r="G2290" s="251" t="s">
        <v>482</v>
      </c>
      <c r="H2290" s="251" t="s">
        <v>5102</v>
      </c>
      <c r="I2290" s="257" t="str">
        <f t="shared" si="141"/>
        <v>-00003</v>
      </c>
      <c r="J2290" s="251">
        <v>3</v>
      </c>
      <c r="K2290" s="251">
        <v>3</v>
      </c>
      <c r="M2290" s="251" t="s">
        <v>9958</v>
      </c>
      <c r="N2290" s="251" t="s">
        <v>10984</v>
      </c>
      <c r="O2290" s="251">
        <v>3</v>
      </c>
      <c r="Q2290" s="251" t="s">
        <v>12616</v>
      </c>
      <c r="R2290" s="251" t="s">
        <v>10017</v>
      </c>
      <c r="S2290" s="251" t="s">
        <v>481</v>
      </c>
      <c r="T2290" s="251" t="str">
        <f t="shared" si="142"/>
        <v>I0404580811700KC31</v>
      </c>
      <c r="W2290" s="251" t="str">
        <f t="shared" si="143"/>
        <v>I040458081170-0KC31</v>
      </c>
    </row>
    <row r="2291" spans="1:23" x14ac:dyDescent="0.3">
      <c r="A2291" s="256" t="str">
        <f t="shared" si="140"/>
        <v>I0404580-811700KF31-00001</v>
      </c>
      <c r="B2291" s="251" t="s">
        <v>12617</v>
      </c>
      <c r="C2291" s="251" t="s">
        <v>10031</v>
      </c>
      <c r="D2291" s="251" t="s">
        <v>12613</v>
      </c>
      <c r="E2291" s="251" t="s">
        <v>10470</v>
      </c>
      <c r="F2291" s="251" t="s">
        <v>9968</v>
      </c>
      <c r="G2291" s="251" t="s">
        <v>533</v>
      </c>
      <c r="H2291" s="251" t="s">
        <v>5102</v>
      </c>
      <c r="I2291" s="257" t="str">
        <f t="shared" si="141"/>
        <v>-00001</v>
      </c>
      <c r="J2291" s="251">
        <v>1</v>
      </c>
      <c r="K2291" s="251">
        <v>1</v>
      </c>
      <c r="M2291" s="251" t="s">
        <v>9958</v>
      </c>
      <c r="N2291" s="251" t="s">
        <v>10984</v>
      </c>
      <c r="O2291" s="251">
        <v>1</v>
      </c>
      <c r="Q2291" s="251" t="s">
        <v>12617</v>
      </c>
      <c r="R2291" s="251" t="s">
        <v>10017</v>
      </c>
      <c r="S2291" s="251" t="s">
        <v>532</v>
      </c>
      <c r="T2291" s="251" t="str">
        <f t="shared" si="142"/>
        <v>I0404580811700KF31</v>
      </c>
      <c r="W2291" s="251" t="str">
        <f t="shared" si="143"/>
        <v>I040458081170-0KF31</v>
      </c>
    </row>
    <row r="2292" spans="1:23" x14ac:dyDescent="0.3">
      <c r="A2292" s="256" t="str">
        <f t="shared" si="140"/>
        <v>I0404580-811700KG61-00001</v>
      </c>
      <c r="B2292" s="251" t="s">
        <v>12618</v>
      </c>
      <c r="C2292" s="251" t="s">
        <v>10031</v>
      </c>
      <c r="D2292" s="251" t="s">
        <v>12613</v>
      </c>
      <c r="E2292" s="251" t="s">
        <v>10470</v>
      </c>
      <c r="F2292" s="251" t="s">
        <v>9970</v>
      </c>
      <c r="G2292" s="251" t="s">
        <v>586</v>
      </c>
      <c r="H2292" s="251" t="s">
        <v>5102</v>
      </c>
      <c r="I2292" s="257" t="str">
        <f t="shared" si="141"/>
        <v>-00001</v>
      </c>
      <c r="J2292" s="251">
        <v>1</v>
      </c>
      <c r="K2292" s="251">
        <v>1</v>
      </c>
      <c r="M2292" s="251" t="s">
        <v>9958</v>
      </c>
      <c r="N2292" s="251" t="s">
        <v>10984</v>
      </c>
      <c r="O2292" s="251">
        <v>1</v>
      </c>
      <c r="Q2292" s="251" t="s">
        <v>12618</v>
      </c>
      <c r="R2292" s="251" t="s">
        <v>10017</v>
      </c>
      <c r="S2292" s="251" t="s">
        <v>585</v>
      </c>
      <c r="T2292" s="251" t="str">
        <f t="shared" si="142"/>
        <v>I0404580811700KG61</v>
      </c>
      <c r="W2292" s="251" t="str">
        <f t="shared" si="143"/>
        <v>I040458081170-0KG61</v>
      </c>
    </row>
    <row r="2293" spans="1:23" x14ac:dyDescent="0.3">
      <c r="A2293" s="256" t="str">
        <f t="shared" si="140"/>
        <v>I0404580-815500K120-00001</v>
      </c>
      <c r="B2293" s="251" t="s">
        <v>12619</v>
      </c>
      <c r="C2293" s="251" t="s">
        <v>10031</v>
      </c>
      <c r="D2293" s="251" t="s">
        <v>12613</v>
      </c>
      <c r="E2293" s="251" t="s">
        <v>10470</v>
      </c>
      <c r="F2293" s="251" t="s">
        <v>9972</v>
      </c>
      <c r="G2293" s="251" t="s">
        <v>625</v>
      </c>
      <c r="H2293" s="251" t="s">
        <v>5202</v>
      </c>
      <c r="I2293" s="257" t="str">
        <f t="shared" si="141"/>
        <v>-00001</v>
      </c>
      <c r="J2293" s="251">
        <v>1</v>
      </c>
      <c r="K2293" s="251">
        <v>1</v>
      </c>
      <c r="M2293" s="251" t="s">
        <v>9958</v>
      </c>
      <c r="N2293" s="251" t="s">
        <v>10984</v>
      </c>
      <c r="O2293" s="251">
        <v>1</v>
      </c>
      <c r="Q2293" s="251" t="s">
        <v>12619</v>
      </c>
      <c r="R2293" s="251" t="s">
        <v>10017</v>
      </c>
      <c r="S2293" s="251" t="s">
        <v>8</v>
      </c>
      <c r="T2293" s="251" t="str">
        <f t="shared" si="142"/>
        <v>I0404580815500K120</v>
      </c>
      <c r="W2293" s="251" t="str">
        <f t="shared" si="143"/>
        <v>I040458081550-0K120</v>
      </c>
    </row>
    <row r="2294" spans="1:23" x14ac:dyDescent="0.3">
      <c r="A2294" s="256" t="str">
        <f t="shared" si="140"/>
        <v>I0404580-81550BZ850-00001</v>
      </c>
      <c r="B2294" s="251" t="s">
        <v>12620</v>
      </c>
      <c r="C2294" s="251" t="s">
        <v>10031</v>
      </c>
      <c r="D2294" s="251" t="s">
        <v>12613</v>
      </c>
      <c r="E2294" s="251" t="s">
        <v>10470</v>
      </c>
      <c r="F2294" s="251" t="s">
        <v>9974</v>
      </c>
      <c r="G2294" s="251" t="s">
        <v>5298</v>
      </c>
      <c r="H2294" s="251" t="s">
        <v>5202</v>
      </c>
      <c r="I2294" s="257" t="str">
        <f t="shared" si="141"/>
        <v>-00001</v>
      </c>
      <c r="J2294" s="251">
        <v>1</v>
      </c>
      <c r="K2294" s="251">
        <v>1</v>
      </c>
      <c r="M2294" s="251" t="s">
        <v>9958</v>
      </c>
      <c r="N2294" s="251" t="s">
        <v>10984</v>
      </c>
      <c r="O2294" s="251">
        <v>1</v>
      </c>
      <c r="Q2294" s="251" t="s">
        <v>12620</v>
      </c>
      <c r="R2294" s="251" t="s">
        <v>10017</v>
      </c>
      <c r="S2294" s="251" t="s">
        <v>4231</v>
      </c>
      <c r="T2294" s="251" t="str">
        <f t="shared" si="142"/>
        <v>I040458081550BZ850</v>
      </c>
      <c r="W2294" s="251" t="str">
        <f t="shared" si="143"/>
        <v>I040458081550-BZ850</v>
      </c>
    </row>
    <row r="2295" spans="1:23" x14ac:dyDescent="0.3">
      <c r="A2295" s="256" t="str">
        <f t="shared" si="140"/>
        <v>I0404580-815510K120-00003</v>
      </c>
      <c r="B2295" s="251" t="s">
        <v>12621</v>
      </c>
      <c r="C2295" s="251" t="s">
        <v>10031</v>
      </c>
      <c r="D2295" s="251" t="s">
        <v>12613</v>
      </c>
      <c r="E2295" s="251" t="s">
        <v>10470</v>
      </c>
      <c r="F2295" s="251" t="s">
        <v>9976</v>
      </c>
      <c r="G2295" s="251" t="s">
        <v>637</v>
      </c>
      <c r="H2295" s="251" t="s">
        <v>5203</v>
      </c>
      <c r="I2295" s="257" t="str">
        <f t="shared" si="141"/>
        <v>-00003</v>
      </c>
      <c r="J2295" s="251">
        <v>3</v>
      </c>
      <c r="K2295" s="251">
        <v>3</v>
      </c>
      <c r="M2295" s="251" t="s">
        <v>9958</v>
      </c>
      <c r="N2295" s="251" t="s">
        <v>10984</v>
      </c>
      <c r="O2295" s="251">
        <v>3</v>
      </c>
      <c r="Q2295" s="251" t="s">
        <v>12621</v>
      </c>
      <c r="R2295" s="251" t="s">
        <v>10017</v>
      </c>
      <c r="S2295" s="251" t="s">
        <v>636</v>
      </c>
      <c r="T2295" s="251" t="str">
        <f t="shared" si="142"/>
        <v>I0404580815510K120</v>
      </c>
      <c r="W2295" s="251" t="str">
        <f t="shared" si="143"/>
        <v>I040458081551-0K120</v>
      </c>
    </row>
    <row r="2296" spans="1:23" x14ac:dyDescent="0.3">
      <c r="A2296" s="256" t="str">
        <f t="shared" si="140"/>
        <v>I0404580-815510K210-00011</v>
      </c>
      <c r="B2296" s="251" t="s">
        <v>12622</v>
      </c>
      <c r="C2296" s="251" t="s">
        <v>10031</v>
      </c>
      <c r="D2296" s="251" t="s">
        <v>12613</v>
      </c>
      <c r="E2296" s="251" t="s">
        <v>10470</v>
      </c>
      <c r="F2296" s="251" t="s">
        <v>9978</v>
      </c>
      <c r="G2296" s="251" t="s">
        <v>667</v>
      </c>
      <c r="H2296" s="251" t="s">
        <v>3436</v>
      </c>
      <c r="I2296" s="257" t="str">
        <f t="shared" si="141"/>
        <v>-00011</v>
      </c>
      <c r="J2296" s="251">
        <v>11</v>
      </c>
      <c r="K2296" s="251">
        <v>11</v>
      </c>
      <c r="M2296" s="251" t="s">
        <v>9958</v>
      </c>
      <c r="N2296" s="251" t="s">
        <v>10984</v>
      </c>
      <c r="O2296" s="251">
        <v>11</v>
      </c>
      <c r="Q2296" s="251" t="s">
        <v>12622</v>
      </c>
      <c r="R2296" s="251" t="s">
        <v>10017</v>
      </c>
      <c r="S2296" s="251" t="s">
        <v>666</v>
      </c>
      <c r="T2296" s="251" t="str">
        <f t="shared" si="142"/>
        <v>I0404580815510K210</v>
      </c>
      <c r="W2296" s="251" t="str">
        <f t="shared" si="143"/>
        <v>I040458081551-0K210</v>
      </c>
    </row>
    <row r="2297" spans="1:23" x14ac:dyDescent="0.3">
      <c r="A2297" s="256" t="str">
        <f t="shared" si="140"/>
        <v>I0404580-81560BZ850-00001</v>
      </c>
      <c r="B2297" s="251" t="s">
        <v>12623</v>
      </c>
      <c r="C2297" s="251" t="s">
        <v>10031</v>
      </c>
      <c r="D2297" s="251" t="s">
        <v>12613</v>
      </c>
      <c r="E2297" s="251" t="s">
        <v>10470</v>
      </c>
      <c r="F2297" s="251" t="s">
        <v>9980</v>
      </c>
      <c r="G2297" s="251" t="s">
        <v>5302</v>
      </c>
      <c r="H2297" s="251" t="s">
        <v>5204</v>
      </c>
      <c r="I2297" s="257" t="str">
        <f t="shared" si="141"/>
        <v>-00001</v>
      </c>
      <c r="J2297" s="251">
        <v>1</v>
      </c>
      <c r="K2297" s="251">
        <v>1</v>
      </c>
      <c r="M2297" s="251" t="s">
        <v>9958</v>
      </c>
      <c r="N2297" s="251" t="s">
        <v>10984</v>
      </c>
      <c r="O2297" s="251">
        <v>1</v>
      </c>
      <c r="Q2297" s="251" t="s">
        <v>12623</v>
      </c>
      <c r="R2297" s="251" t="s">
        <v>10017</v>
      </c>
      <c r="S2297" s="251" t="s">
        <v>4316</v>
      </c>
      <c r="T2297" s="251" t="str">
        <f t="shared" si="142"/>
        <v>I040458081560BZ850</v>
      </c>
      <c r="W2297" s="251" t="str">
        <f t="shared" si="143"/>
        <v>I040458081560-BZ850</v>
      </c>
    </row>
    <row r="2298" spans="1:23" x14ac:dyDescent="0.3">
      <c r="A2298" s="256" t="str">
        <f t="shared" si="140"/>
        <v>I0404580-815610K120-00001</v>
      </c>
      <c r="B2298" s="251" t="s">
        <v>12624</v>
      </c>
      <c r="C2298" s="251" t="s">
        <v>10031</v>
      </c>
      <c r="D2298" s="251" t="s">
        <v>12613</v>
      </c>
      <c r="E2298" s="251" t="s">
        <v>10470</v>
      </c>
      <c r="F2298" s="251" t="s">
        <v>9982</v>
      </c>
      <c r="G2298" s="251" t="s">
        <v>650</v>
      </c>
      <c r="H2298" s="251" t="s">
        <v>5205</v>
      </c>
      <c r="I2298" s="257" t="str">
        <f t="shared" si="141"/>
        <v>-00001</v>
      </c>
      <c r="J2298" s="251">
        <v>1</v>
      </c>
      <c r="K2298" s="251">
        <v>1</v>
      </c>
      <c r="M2298" s="251" t="s">
        <v>9958</v>
      </c>
      <c r="N2298" s="251" t="s">
        <v>10984</v>
      </c>
      <c r="O2298" s="251">
        <v>1</v>
      </c>
      <c r="Q2298" s="251" t="s">
        <v>12624</v>
      </c>
      <c r="R2298" s="251" t="s">
        <v>10017</v>
      </c>
      <c r="S2298" s="251" t="s">
        <v>649</v>
      </c>
      <c r="T2298" s="251" t="str">
        <f t="shared" si="142"/>
        <v>I0404580815610K120</v>
      </c>
      <c r="W2298" s="251" t="str">
        <f t="shared" si="143"/>
        <v>I040458081561-0K120</v>
      </c>
    </row>
    <row r="2299" spans="1:23" x14ac:dyDescent="0.3">
      <c r="A2299" s="256" t="str">
        <f t="shared" si="140"/>
        <v>I0404580-815610K210-00006</v>
      </c>
      <c r="B2299" s="251" t="s">
        <v>12625</v>
      </c>
      <c r="C2299" s="251" t="s">
        <v>10031</v>
      </c>
      <c r="D2299" s="251" t="s">
        <v>12613</v>
      </c>
      <c r="E2299" s="251" t="s">
        <v>10470</v>
      </c>
      <c r="F2299" s="251" t="s">
        <v>9984</v>
      </c>
      <c r="G2299" s="251" t="s">
        <v>678</v>
      </c>
      <c r="H2299" s="251" t="s">
        <v>3443</v>
      </c>
      <c r="I2299" s="257" t="str">
        <f t="shared" si="141"/>
        <v>-00006</v>
      </c>
      <c r="J2299" s="251">
        <v>6</v>
      </c>
      <c r="K2299" s="251">
        <v>6</v>
      </c>
      <c r="M2299" s="251" t="s">
        <v>9958</v>
      </c>
      <c r="N2299" s="251" t="s">
        <v>10984</v>
      </c>
      <c r="O2299" s="251">
        <v>6</v>
      </c>
      <c r="Q2299" s="251" t="s">
        <v>12625</v>
      </c>
      <c r="R2299" s="251" t="s">
        <v>10017</v>
      </c>
      <c r="S2299" s="251" t="s">
        <v>677</v>
      </c>
      <c r="T2299" s="251" t="str">
        <f t="shared" si="142"/>
        <v>I0404580815610K210</v>
      </c>
      <c r="W2299" s="251" t="str">
        <f t="shared" si="143"/>
        <v>I040458081561-0K210</v>
      </c>
    </row>
    <row r="2300" spans="1:23" x14ac:dyDescent="0.3">
      <c r="A2300" s="256" t="str">
        <f t="shared" si="140"/>
        <v>I0404580-81591VT020-00001</v>
      </c>
      <c r="B2300" s="251" t="s">
        <v>12626</v>
      </c>
      <c r="C2300" s="251" t="s">
        <v>10031</v>
      </c>
      <c r="D2300" s="251" t="s">
        <v>12613</v>
      </c>
      <c r="E2300" s="251" t="s">
        <v>10470</v>
      </c>
      <c r="F2300" s="251" t="s">
        <v>9986</v>
      </c>
      <c r="G2300" s="251" t="s">
        <v>11073</v>
      </c>
      <c r="H2300" s="251" t="s">
        <v>5219</v>
      </c>
      <c r="I2300" s="257" t="str">
        <f t="shared" si="141"/>
        <v>-00001</v>
      </c>
      <c r="J2300" s="251">
        <v>1</v>
      </c>
      <c r="K2300" s="251">
        <v>1</v>
      </c>
      <c r="M2300" s="251" t="s">
        <v>9993</v>
      </c>
      <c r="N2300" s="251" t="s">
        <v>10984</v>
      </c>
      <c r="O2300" s="251">
        <v>1</v>
      </c>
      <c r="Q2300" s="251" t="s">
        <v>12626</v>
      </c>
      <c r="R2300" s="251" t="s">
        <v>10017</v>
      </c>
      <c r="S2300" s="251" t="s">
        <v>3777</v>
      </c>
      <c r="T2300" s="251" t="str">
        <f t="shared" si="142"/>
        <v>I040458081591VT020</v>
      </c>
      <c r="W2300" s="251" t="str">
        <f t="shared" si="143"/>
        <v>I040458081591-VT020</v>
      </c>
    </row>
    <row r="2301" spans="1:23" x14ac:dyDescent="0.3">
      <c r="A2301" s="256" t="str">
        <f t="shared" si="140"/>
        <v>I0404581-81110VT040-00003</v>
      </c>
      <c r="B2301" s="251" t="s">
        <v>12627</v>
      </c>
      <c r="C2301" s="251" t="s">
        <v>10031</v>
      </c>
      <c r="D2301" s="251" t="s">
        <v>12628</v>
      </c>
      <c r="E2301" s="251" t="s">
        <v>10470</v>
      </c>
      <c r="F2301" s="251" t="s">
        <v>9957</v>
      </c>
      <c r="G2301" s="251" t="s">
        <v>10047</v>
      </c>
      <c r="H2301" s="251" t="s">
        <v>3422</v>
      </c>
      <c r="I2301" s="257" t="str">
        <f t="shared" si="141"/>
        <v>-00003</v>
      </c>
      <c r="J2301" s="251">
        <v>3</v>
      </c>
      <c r="K2301" s="251">
        <v>3</v>
      </c>
      <c r="M2301" s="251" t="s">
        <v>9958</v>
      </c>
      <c r="N2301" s="251" t="s">
        <v>11287</v>
      </c>
      <c r="O2301" s="251">
        <v>3</v>
      </c>
      <c r="Q2301" s="251" t="s">
        <v>12627</v>
      </c>
      <c r="R2301" s="251" t="s">
        <v>10028</v>
      </c>
      <c r="S2301" s="251" t="s">
        <v>3713</v>
      </c>
      <c r="T2301" s="251" t="str">
        <f t="shared" si="142"/>
        <v>I040458181110VT040</v>
      </c>
      <c r="W2301" s="251" t="str">
        <f t="shared" si="143"/>
        <v>I040458181110-VT040</v>
      </c>
    </row>
    <row r="2302" spans="1:23" x14ac:dyDescent="0.3">
      <c r="A2302" s="256" t="str">
        <f t="shared" si="140"/>
        <v>I0404581-81110VT080-00001</v>
      </c>
      <c r="B2302" s="251" t="s">
        <v>12629</v>
      </c>
      <c r="C2302" s="251" t="s">
        <v>10031</v>
      </c>
      <c r="D2302" s="251" t="s">
        <v>12628</v>
      </c>
      <c r="E2302" s="251" t="s">
        <v>10470</v>
      </c>
      <c r="F2302" s="251" t="s">
        <v>9962</v>
      </c>
      <c r="G2302" s="251" t="s">
        <v>4985</v>
      </c>
      <c r="H2302" s="251" t="s">
        <v>3422</v>
      </c>
      <c r="I2302" s="257" t="str">
        <f t="shared" si="141"/>
        <v>-00001</v>
      </c>
      <c r="J2302" s="251">
        <v>1</v>
      </c>
      <c r="K2302" s="251">
        <v>1</v>
      </c>
      <c r="M2302" s="251" t="s">
        <v>9958</v>
      </c>
      <c r="N2302" s="251" t="s">
        <v>11287</v>
      </c>
      <c r="O2302" s="251">
        <v>1</v>
      </c>
      <c r="Q2302" s="251" t="s">
        <v>12629</v>
      </c>
      <c r="R2302" s="251" t="s">
        <v>10028</v>
      </c>
      <c r="S2302" s="251" t="s">
        <v>3719</v>
      </c>
      <c r="T2302" s="251" t="str">
        <f t="shared" si="142"/>
        <v>I040458181110VT080</v>
      </c>
      <c r="W2302" s="251" t="str">
        <f t="shared" si="143"/>
        <v>I040458181110-VT080</v>
      </c>
    </row>
    <row r="2303" spans="1:23" x14ac:dyDescent="0.3">
      <c r="A2303" s="256" t="str">
        <f t="shared" si="140"/>
        <v>I0404581-81110VT100-00001</v>
      </c>
      <c r="B2303" s="251" t="s">
        <v>12630</v>
      </c>
      <c r="C2303" s="251" t="s">
        <v>10031</v>
      </c>
      <c r="D2303" s="251" t="s">
        <v>12628</v>
      </c>
      <c r="E2303" s="251" t="s">
        <v>10470</v>
      </c>
      <c r="F2303" s="251" t="s">
        <v>9964</v>
      </c>
      <c r="G2303" s="251" t="s">
        <v>10049</v>
      </c>
      <c r="H2303" s="251" t="s">
        <v>3422</v>
      </c>
      <c r="I2303" s="257" t="str">
        <f t="shared" si="141"/>
        <v>-00001</v>
      </c>
      <c r="J2303" s="251">
        <v>1</v>
      </c>
      <c r="K2303" s="251">
        <v>1</v>
      </c>
      <c r="M2303" s="251" t="s">
        <v>9958</v>
      </c>
      <c r="N2303" s="251" t="s">
        <v>11287</v>
      </c>
      <c r="O2303" s="251">
        <v>1</v>
      </c>
      <c r="Q2303" s="251" t="s">
        <v>12630</v>
      </c>
      <c r="R2303" s="251" t="s">
        <v>10028</v>
      </c>
      <c r="S2303" s="251" t="s">
        <v>3723</v>
      </c>
      <c r="T2303" s="251" t="str">
        <f t="shared" si="142"/>
        <v>I040458181110VT100</v>
      </c>
      <c r="W2303" s="251" t="str">
        <f t="shared" si="143"/>
        <v>I040458181110-VT100</v>
      </c>
    </row>
    <row r="2304" spans="1:23" x14ac:dyDescent="0.3">
      <c r="A2304" s="256" t="str">
        <f t="shared" si="140"/>
        <v>I0404581-811300K300-00002</v>
      </c>
      <c r="B2304" s="251" t="s">
        <v>12631</v>
      </c>
      <c r="C2304" s="251" t="s">
        <v>10031</v>
      </c>
      <c r="D2304" s="251" t="s">
        <v>12628</v>
      </c>
      <c r="E2304" s="251" t="s">
        <v>10470</v>
      </c>
      <c r="F2304" s="251" t="s">
        <v>9966</v>
      </c>
      <c r="G2304" s="251" t="s">
        <v>230</v>
      </c>
      <c r="H2304" s="251" t="s">
        <v>5092</v>
      </c>
      <c r="I2304" s="257" t="str">
        <f t="shared" si="141"/>
        <v>-00002</v>
      </c>
      <c r="J2304" s="251">
        <v>2</v>
      </c>
      <c r="K2304" s="251">
        <v>2</v>
      </c>
      <c r="M2304" s="251" t="s">
        <v>9958</v>
      </c>
      <c r="N2304" s="251" t="s">
        <v>11287</v>
      </c>
      <c r="O2304" s="251">
        <v>2</v>
      </c>
      <c r="Q2304" s="251" t="s">
        <v>12631</v>
      </c>
      <c r="R2304" s="251" t="s">
        <v>10028</v>
      </c>
      <c r="S2304" s="251" t="s">
        <v>229</v>
      </c>
      <c r="T2304" s="251" t="str">
        <f t="shared" si="142"/>
        <v>I0404581811300K300</v>
      </c>
      <c r="W2304" s="251" t="str">
        <f t="shared" si="143"/>
        <v>I040458181130-0K300</v>
      </c>
    </row>
    <row r="2305" spans="1:23" x14ac:dyDescent="0.3">
      <c r="A2305" s="256" t="str">
        <f t="shared" si="140"/>
        <v>I0404581-81150VT040-00003</v>
      </c>
      <c r="B2305" s="251" t="s">
        <v>12632</v>
      </c>
      <c r="C2305" s="251" t="s">
        <v>10031</v>
      </c>
      <c r="D2305" s="251" t="s">
        <v>12628</v>
      </c>
      <c r="E2305" s="251" t="s">
        <v>10470</v>
      </c>
      <c r="F2305" s="251" t="s">
        <v>9968</v>
      </c>
      <c r="G2305" s="251" t="s">
        <v>10051</v>
      </c>
      <c r="H2305" s="251" t="s">
        <v>3429</v>
      </c>
      <c r="I2305" s="257" t="str">
        <f t="shared" si="141"/>
        <v>-00003</v>
      </c>
      <c r="J2305" s="251">
        <v>3</v>
      </c>
      <c r="K2305" s="251">
        <v>3</v>
      </c>
      <c r="M2305" s="251" t="s">
        <v>9958</v>
      </c>
      <c r="N2305" s="251" t="s">
        <v>11287</v>
      </c>
      <c r="O2305" s="251">
        <v>3</v>
      </c>
      <c r="Q2305" s="251" t="s">
        <v>12632</v>
      </c>
      <c r="R2305" s="251" t="s">
        <v>10028</v>
      </c>
      <c r="S2305" s="251" t="s">
        <v>3725</v>
      </c>
      <c r="T2305" s="251" t="str">
        <f t="shared" si="142"/>
        <v>I040458181150VT040</v>
      </c>
      <c r="W2305" s="251" t="str">
        <f t="shared" si="143"/>
        <v>I040458181150-VT040</v>
      </c>
    </row>
    <row r="2306" spans="1:23" x14ac:dyDescent="0.3">
      <c r="A2306" s="256" t="str">
        <f t="shared" si="140"/>
        <v>I0404581-81150VT080-00001</v>
      </c>
      <c r="B2306" s="251" t="s">
        <v>12633</v>
      </c>
      <c r="C2306" s="251" t="s">
        <v>10031</v>
      </c>
      <c r="D2306" s="251" t="s">
        <v>12628</v>
      </c>
      <c r="E2306" s="251" t="s">
        <v>10470</v>
      </c>
      <c r="F2306" s="251" t="s">
        <v>9970</v>
      </c>
      <c r="G2306" s="251" t="s">
        <v>10242</v>
      </c>
      <c r="H2306" s="251" t="s">
        <v>3429</v>
      </c>
      <c r="I2306" s="257" t="str">
        <f t="shared" si="141"/>
        <v>-00001</v>
      </c>
      <c r="J2306" s="251">
        <v>1</v>
      </c>
      <c r="K2306" s="251">
        <v>1</v>
      </c>
      <c r="M2306" s="251" t="s">
        <v>9958</v>
      </c>
      <c r="N2306" s="251" t="s">
        <v>11287</v>
      </c>
      <c r="O2306" s="251">
        <v>1</v>
      </c>
      <c r="Q2306" s="251" t="s">
        <v>12633</v>
      </c>
      <c r="R2306" s="251" t="s">
        <v>10028</v>
      </c>
      <c r="S2306" s="251" t="s">
        <v>3731</v>
      </c>
      <c r="T2306" s="251" t="str">
        <f t="shared" si="142"/>
        <v>I040458181150VT080</v>
      </c>
      <c r="W2306" s="251" t="str">
        <f t="shared" si="143"/>
        <v>I040458181150-VT080</v>
      </c>
    </row>
    <row r="2307" spans="1:23" x14ac:dyDescent="0.3">
      <c r="A2307" s="256" t="str">
        <f t="shared" si="140"/>
        <v>I0404581-81150VT100-00002</v>
      </c>
      <c r="B2307" s="251" t="s">
        <v>12634</v>
      </c>
      <c r="C2307" s="251" t="s">
        <v>10031</v>
      </c>
      <c r="D2307" s="251" t="s">
        <v>12628</v>
      </c>
      <c r="E2307" s="251" t="s">
        <v>10470</v>
      </c>
      <c r="F2307" s="251" t="s">
        <v>9972</v>
      </c>
      <c r="G2307" s="251" t="s">
        <v>4999</v>
      </c>
      <c r="H2307" s="251" t="s">
        <v>3429</v>
      </c>
      <c r="I2307" s="257" t="str">
        <f t="shared" si="141"/>
        <v>-00002</v>
      </c>
      <c r="J2307" s="251">
        <v>2</v>
      </c>
      <c r="K2307" s="251">
        <v>2</v>
      </c>
      <c r="M2307" s="251" t="s">
        <v>9958</v>
      </c>
      <c r="N2307" s="251" t="s">
        <v>11287</v>
      </c>
      <c r="O2307" s="251">
        <v>2</v>
      </c>
      <c r="Q2307" s="251" t="s">
        <v>12634</v>
      </c>
      <c r="R2307" s="251" t="s">
        <v>10028</v>
      </c>
      <c r="S2307" s="251" t="s">
        <v>3735</v>
      </c>
      <c r="T2307" s="251" t="str">
        <f t="shared" si="142"/>
        <v>I040458181150VT100</v>
      </c>
      <c r="W2307" s="251" t="str">
        <f t="shared" si="143"/>
        <v>I040458181150-VT100</v>
      </c>
    </row>
    <row r="2308" spans="1:23" x14ac:dyDescent="0.3">
      <c r="A2308" s="256" t="str">
        <f t="shared" si="140"/>
        <v>I0404581-815500K080-00002</v>
      </c>
      <c r="B2308" s="251" t="s">
        <v>12635</v>
      </c>
      <c r="C2308" s="251" t="s">
        <v>10031</v>
      </c>
      <c r="D2308" s="251" t="s">
        <v>12628</v>
      </c>
      <c r="E2308" s="251" t="s">
        <v>10470</v>
      </c>
      <c r="F2308" s="251" t="s">
        <v>9974</v>
      </c>
      <c r="G2308" s="251" t="s">
        <v>151</v>
      </c>
      <c r="H2308" s="251" t="s">
        <v>5045</v>
      </c>
      <c r="I2308" s="257" t="str">
        <f t="shared" si="141"/>
        <v>-00002</v>
      </c>
      <c r="J2308" s="251">
        <v>2</v>
      </c>
      <c r="K2308" s="251">
        <v>2</v>
      </c>
      <c r="M2308" s="251" t="s">
        <v>9958</v>
      </c>
      <c r="N2308" s="251" t="s">
        <v>11287</v>
      </c>
      <c r="O2308" s="251">
        <v>2</v>
      </c>
      <c r="Q2308" s="251" t="s">
        <v>12635</v>
      </c>
      <c r="R2308" s="251" t="s">
        <v>10028</v>
      </c>
      <c r="S2308" s="251" t="s">
        <v>150</v>
      </c>
      <c r="T2308" s="251" t="str">
        <f t="shared" si="142"/>
        <v>I0404581815500K080</v>
      </c>
      <c r="W2308" s="251" t="str">
        <f t="shared" si="143"/>
        <v>I040458181550-0K080</v>
      </c>
    </row>
    <row r="2309" spans="1:23" x14ac:dyDescent="0.3">
      <c r="A2309" s="256" t="str">
        <f t="shared" si="140"/>
        <v>I0404581-81550VT020-00002</v>
      </c>
      <c r="B2309" s="251" t="s">
        <v>12636</v>
      </c>
      <c r="C2309" s="251" t="s">
        <v>10031</v>
      </c>
      <c r="D2309" s="251" t="s">
        <v>12628</v>
      </c>
      <c r="E2309" s="251" t="s">
        <v>10470</v>
      </c>
      <c r="F2309" s="251" t="s">
        <v>9976</v>
      </c>
      <c r="G2309" s="251" t="s">
        <v>10057</v>
      </c>
      <c r="H2309" s="251" t="s">
        <v>5202</v>
      </c>
      <c r="I2309" s="257" t="str">
        <f t="shared" si="141"/>
        <v>-00002</v>
      </c>
      <c r="J2309" s="251">
        <v>2</v>
      </c>
      <c r="K2309" s="251">
        <v>2</v>
      </c>
      <c r="M2309" s="251" t="s">
        <v>9958</v>
      </c>
      <c r="N2309" s="251" t="s">
        <v>11287</v>
      </c>
      <c r="O2309" s="251">
        <v>2</v>
      </c>
      <c r="Q2309" s="251" t="s">
        <v>12636</v>
      </c>
      <c r="R2309" s="251" t="s">
        <v>10028</v>
      </c>
      <c r="S2309" s="251" t="s">
        <v>3737</v>
      </c>
      <c r="T2309" s="251" t="str">
        <f t="shared" si="142"/>
        <v>I040458181550VT020</v>
      </c>
      <c r="W2309" s="251" t="str">
        <f t="shared" si="143"/>
        <v>I040458181550-VT020</v>
      </c>
    </row>
    <row r="2310" spans="1:23" x14ac:dyDescent="0.3">
      <c r="A2310" s="256" t="str">
        <f t="shared" si="140"/>
        <v>I0404581-81550VT050-00001</v>
      </c>
      <c r="B2310" s="251" t="s">
        <v>12637</v>
      </c>
      <c r="C2310" s="251" t="s">
        <v>10031</v>
      </c>
      <c r="D2310" s="251" t="s">
        <v>12628</v>
      </c>
      <c r="E2310" s="251" t="s">
        <v>10470</v>
      </c>
      <c r="F2310" s="251" t="s">
        <v>9978</v>
      </c>
      <c r="G2310" s="251" t="s">
        <v>5265</v>
      </c>
      <c r="H2310" s="251" t="s">
        <v>5202</v>
      </c>
      <c r="I2310" s="257" t="str">
        <f t="shared" si="141"/>
        <v>-00001</v>
      </c>
      <c r="J2310" s="251">
        <v>1</v>
      </c>
      <c r="K2310" s="251">
        <v>1</v>
      </c>
      <c r="M2310" s="251" t="s">
        <v>9958</v>
      </c>
      <c r="N2310" s="251" t="s">
        <v>11287</v>
      </c>
      <c r="O2310" s="251">
        <v>1</v>
      </c>
      <c r="Q2310" s="251" t="s">
        <v>12637</v>
      </c>
      <c r="R2310" s="251" t="s">
        <v>10028</v>
      </c>
      <c r="S2310" s="251" t="s">
        <v>3740</v>
      </c>
      <c r="T2310" s="251" t="str">
        <f t="shared" si="142"/>
        <v>I040458181550VT050</v>
      </c>
      <c r="W2310" s="251" t="str">
        <f t="shared" si="143"/>
        <v>I040458181550-VT050</v>
      </c>
    </row>
    <row r="2311" spans="1:23" x14ac:dyDescent="0.3">
      <c r="A2311" s="256" t="str">
        <f t="shared" ref="A2311:A2374" si="144">D2311&amp;$A$6&amp;S2311&amp;I2311</f>
        <v>I0404581-81551VT020-00005</v>
      </c>
      <c r="B2311" s="251" t="s">
        <v>12638</v>
      </c>
      <c r="C2311" s="251" t="s">
        <v>10031</v>
      </c>
      <c r="D2311" s="251" t="s">
        <v>12628</v>
      </c>
      <c r="E2311" s="251" t="s">
        <v>10470</v>
      </c>
      <c r="F2311" s="251" t="s">
        <v>9980</v>
      </c>
      <c r="G2311" s="251" t="s">
        <v>10060</v>
      </c>
      <c r="H2311" s="251" t="s">
        <v>3436</v>
      </c>
      <c r="I2311" s="257" t="str">
        <f t="shared" ref="I2311:I2374" si="145">+IF(AND(O2311&lt;10),$B$2&amp;O2311,IF(AND(O2311&gt;9,O2311&lt;=99),$B$3&amp;O2311,IF(AND(O2311&gt;99,L91187&lt;1000),$B$4&amp;O2311,IF(AND(O2311&gt;999),$B$5&amp;7))))</f>
        <v>-00005</v>
      </c>
      <c r="J2311" s="251">
        <v>5</v>
      </c>
      <c r="K2311" s="251">
        <v>5</v>
      </c>
      <c r="M2311" s="251" t="s">
        <v>9958</v>
      </c>
      <c r="N2311" s="251" t="s">
        <v>11287</v>
      </c>
      <c r="O2311" s="251">
        <v>5</v>
      </c>
      <c r="Q2311" s="251" t="s">
        <v>12638</v>
      </c>
      <c r="R2311" s="251" t="s">
        <v>10028</v>
      </c>
      <c r="S2311" s="251" t="s">
        <v>3761</v>
      </c>
      <c r="T2311" s="251" t="str">
        <f t="shared" si="142"/>
        <v>I040458181551VT020</v>
      </c>
      <c r="W2311" s="251" t="str">
        <f t="shared" si="143"/>
        <v>I040458181551-VT020</v>
      </c>
    </row>
    <row r="2312" spans="1:23" x14ac:dyDescent="0.3">
      <c r="A2312" s="256" t="str">
        <f t="shared" si="144"/>
        <v>I0404581-815600K080-00001</v>
      </c>
      <c r="B2312" s="251" t="s">
        <v>12639</v>
      </c>
      <c r="C2312" s="251" t="s">
        <v>10031</v>
      </c>
      <c r="D2312" s="251" t="s">
        <v>12628</v>
      </c>
      <c r="E2312" s="251" t="s">
        <v>10470</v>
      </c>
      <c r="F2312" s="251" t="s">
        <v>9982</v>
      </c>
      <c r="G2312" s="251" t="s">
        <v>164</v>
      </c>
      <c r="H2312" s="251" t="s">
        <v>5047</v>
      </c>
      <c r="I2312" s="257" t="str">
        <f t="shared" si="145"/>
        <v>-00001</v>
      </c>
      <c r="J2312" s="251">
        <v>1</v>
      </c>
      <c r="K2312" s="251">
        <v>1</v>
      </c>
      <c r="M2312" s="251" t="s">
        <v>9958</v>
      </c>
      <c r="N2312" s="251" t="s">
        <v>11287</v>
      </c>
      <c r="O2312" s="251">
        <v>1</v>
      </c>
      <c r="Q2312" s="251" t="s">
        <v>12639</v>
      </c>
      <c r="R2312" s="251" t="s">
        <v>10028</v>
      </c>
      <c r="S2312" s="251" t="s">
        <v>163</v>
      </c>
      <c r="T2312" s="251" t="str">
        <f t="shared" ref="T2312:T2375" si="146">+D2312&amp;S2312</f>
        <v>I0404581815600K080</v>
      </c>
      <c r="W2312" s="251" t="str">
        <f t="shared" ref="W2312:W2375" si="147">D2312&amp;G2312</f>
        <v>I040458181560-0K080</v>
      </c>
    </row>
    <row r="2313" spans="1:23" x14ac:dyDescent="0.3">
      <c r="A2313" s="256" t="str">
        <f t="shared" si="144"/>
        <v>I0404581-81560VT020-00002</v>
      </c>
      <c r="B2313" s="251" t="s">
        <v>12640</v>
      </c>
      <c r="C2313" s="251" t="s">
        <v>10031</v>
      </c>
      <c r="D2313" s="251" t="s">
        <v>12628</v>
      </c>
      <c r="E2313" s="251" t="s">
        <v>10470</v>
      </c>
      <c r="F2313" s="251" t="s">
        <v>9984</v>
      </c>
      <c r="G2313" s="251" t="s">
        <v>10065</v>
      </c>
      <c r="H2313" s="251" t="s">
        <v>5204</v>
      </c>
      <c r="I2313" s="257" t="str">
        <f t="shared" si="145"/>
        <v>-00002</v>
      </c>
      <c r="J2313" s="251">
        <v>2</v>
      </c>
      <c r="K2313" s="251">
        <v>2</v>
      </c>
      <c r="M2313" s="251" t="s">
        <v>9958</v>
      </c>
      <c r="N2313" s="251" t="s">
        <v>11287</v>
      </c>
      <c r="O2313" s="251">
        <v>2</v>
      </c>
      <c r="Q2313" s="251" t="s">
        <v>12640</v>
      </c>
      <c r="R2313" s="251" t="s">
        <v>10028</v>
      </c>
      <c r="S2313" s="251" t="s">
        <v>3743</v>
      </c>
      <c r="T2313" s="251" t="str">
        <f t="shared" si="146"/>
        <v>I040458181560VT020</v>
      </c>
      <c r="W2313" s="251" t="str">
        <f t="shared" si="147"/>
        <v>I040458181560-VT020</v>
      </c>
    </row>
    <row r="2314" spans="1:23" x14ac:dyDescent="0.3">
      <c r="A2314" s="256" t="str">
        <f t="shared" si="144"/>
        <v>I0404581-81561VT020-00001</v>
      </c>
      <c r="B2314" s="251" t="s">
        <v>12641</v>
      </c>
      <c r="C2314" s="251" t="s">
        <v>10031</v>
      </c>
      <c r="D2314" s="251" t="s">
        <v>12628</v>
      </c>
      <c r="E2314" s="251" t="s">
        <v>10470</v>
      </c>
      <c r="F2314" s="251" t="s">
        <v>9986</v>
      </c>
      <c r="G2314" s="251" t="s">
        <v>10256</v>
      </c>
      <c r="H2314" s="251" t="s">
        <v>3443</v>
      </c>
      <c r="I2314" s="257" t="str">
        <f t="shared" si="145"/>
        <v>-00001</v>
      </c>
      <c r="J2314" s="251">
        <v>1</v>
      </c>
      <c r="K2314" s="251">
        <v>1</v>
      </c>
      <c r="M2314" s="251" t="s">
        <v>9958</v>
      </c>
      <c r="N2314" s="251" t="s">
        <v>11287</v>
      </c>
      <c r="O2314" s="251">
        <v>1</v>
      </c>
      <c r="Q2314" s="251" t="s">
        <v>12641</v>
      </c>
      <c r="R2314" s="251" t="s">
        <v>10028</v>
      </c>
      <c r="S2314" s="251" t="s">
        <v>3767</v>
      </c>
      <c r="T2314" s="251" t="str">
        <f t="shared" si="146"/>
        <v>I040458181561VT020</v>
      </c>
      <c r="W2314" s="251" t="str">
        <f t="shared" si="147"/>
        <v>I040458181561-VT020</v>
      </c>
    </row>
    <row r="2315" spans="1:23" x14ac:dyDescent="0.3">
      <c r="A2315" s="256" t="str">
        <f t="shared" si="144"/>
        <v>I0404581-81580VT010-00002</v>
      </c>
      <c r="B2315" s="251" t="s">
        <v>12642</v>
      </c>
      <c r="C2315" s="251" t="s">
        <v>10031</v>
      </c>
      <c r="D2315" s="251" t="s">
        <v>12628</v>
      </c>
      <c r="E2315" s="251" t="s">
        <v>10470</v>
      </c>
      <c r="F2315" s="251" t="s">
        <v>9988</v>
      </c>
      <c r="G2315" s="251" t="s">
        <v>5289</v>
      </c>
      <c r="H2315" s="251" t="s">
        <v>758</v>
      </c>
      <c r="I2315" s="257" t="str">
        <f t="shared" si="145"/>
        <v>-00002</v>
      </c>
      <c r="J2315" s="251">
        <v>2</v>
      </c>
      <c r="K2315" s="251">
        <v>2</v>
      </c>
      <c r="M2315" s="251" t="s">
        <v>9993</v>
      </c>
      <c r="N2315" s="251" t="s">
        <v>11287</v>
      </c>
      <c r="O2315" s="251">
        <v>2</v>
      </c>
      <c r="Q2315" s="251" t="s">
        <v>12642</v>
      </c>
      <c r="R2315" s="251" t="s">
        <v>10028</v>
      </c>
      <c r="S2315" s="251" t="s">
        <v>3749</v>
      </c>
      <c r="T2315" s="251" t="str">
        <f t="shared" si="146"/>
        <v>I040458181580VT010</v>
      </c>
      <c r="W2315" s="251" t="str">
        <f t="shared" si="147"/>
        <v>I040458181580-VT010</v>
      </c>
    </row>
    <row r="2316" spans="1:23" x14ac:dyDescent="0.3">
      <c r="A2316" s="256" t="str">
        <f t="shared" si="144"/>
        <v>I0404581-81590VT020-00001</v>
      </c>
      <c r="B2316" s="251" t="s">
        <v>12643</v>
      </c>
      <c r="C2316" s="251" t="s">
        <v>10031</v>
      </c>
      <c r="D2316" s="251" t="s">
        <v>12628</v>
      </c>
      <c r="E2316" s="251" t="s">
        <v>10470</v>
      </c>
      <c r="F2316" s="251" t="s">
        <v>9990</v>
      </c>
      <c r="G2316" s="251" t="s">
        <v>10075</v>
      </c>
      <c r="H2316" s="251" t="s">
        <v>770</v>
      </c>
      <c r="I2316" s="257" t="str">
        <f t="shared" si="145"/>
        <v>-00001</v>
      </c>
      <c r="J2316" s="251">
        <v>1</v>
      </c>
      <c r="K2316" s="251">
        <v>1</v>
      </c>
      <c r="M2316" s="251" t="s">
        <v>9958</v>
      </c>
      <c r="N2316" s="251" t="s">
        <v>11287</v>
      </c>
      <c r="O2316" s="251">
        <v>1</v>
      </c>
      <c r="Q2316" s="251" t="s">
        <v>12643</v>
      </c>
      <c r="R2316" s="251" t="s">
        <v>10028</v>
      </c>
      <c r="S2316" s="251" t="s">
        <v>3758</v>
      </c>
      <c r="T2316" s="251" t="str">
        <f t="shared" si="146"/>
        <v>I040458181590VT020</v>
      </c>
      <c r="W2316" s="251" t="str">
        <f t="shared" si="147"/>
        <v>I040458181590-VT020</v>
      </c>
    </row>
    <row r="2317" spans="1:23" x14ac:dyDescent="0.3">
      <c r="A2317" s="256" t="str">
        <f t="shared" si="144"/>
        <v>I0606333-81110BZ620-00004</v>
      </c>
      <c r="B2317" s="251" t="s">
        <v>12644</v>
      </c>
      <c r="C2317" s="251" t="s">
        <v>10077</v>
      </c>
      <c r="D2317" s="251" t="s">
        <v>12645</v>
      </c>
      <c r="E2317" s="251" t="s">
        <v>10470</v>
      </c>
      <c r="F2317" s="251" t="s">
        <v>9957</v>
      </c>
      <c r="G2317" s="251" t="s">
        <v>1193</v>
      </c>
      <c r="H2317" s="251" t="s">
        <v>3422</v>
      </c>
      <c r="I2317" s="257" t="str">
        <f t="shared" si="145"/>
        <v>-00004</v>
      </c>
      <c r="J2317" s="251">
        <v>4</v>
      </c>
      <c r="K2317" s="251">
        <v>4</v>
      </c>
      <c r="M2317" s="251" t="s">
        <v>9958</v>
      </c>
      <c r="N2317" s="251" t="s">
        <v>10831</v>
      </c>
      <c r="O2317" s="251">
        <v>4</v>
      </c>
      <c r="Q2317" s="251" t="s">
        <v>12644</v>
      </c>
      <c r="R2317" s="251" t="s">
        <v>9960</v>
      </c>
      <c r="S2317" s="251" t="s">
        <v>1192</v>
      </c>
      <c r="T2317" s="251" t="str">
        <f t="shared" si="146"/>
        <v>I060633381110BZ620</v>
      </c>
      <c r="W2317" s="251" t="str">
        <f t="shared" si="147"/>
        <v>I060633381110-BZ620</v>
      </c>
    </row>
    <row r="2318" spans="1:23" x14ac:dyDescent="0.3">
      <c r="A2318" s="256" t="str">
        <f t="shared" si="144"/>
        <v>I0606333-81130BZ620-00003</v>
      </c>
      <c r="B2318" s="251" t="s">
        <v>12646</v>
      </c>
      <c r="C2318" s="251" t="s">
        <v>10077</v>
      </c>
      <c r="D2318" s="251" t="s">
        <v>12645</v>
      </c>
      <c r="E2318" s="251" t="s">
        <v>10470</v>
      </c>
      <c r="F2318" s="251" t="s">
        <v>9962</v>
      </c>
      <c r="G2318" s="251" t="s">
        <v>1198</v>
      </c>
      <c r="H2318" s="251" t="s">
        <v>5101</v>
      </c>
      <c r="I2318" s="257" t="str">
        <f t="shared" si="145"/>
        <v>-00003</v>
      </c>
      <c r="J2318" s="251">
        <v>3</v>
      </c>
      <c r="K2318" s="251">
        <v>3</v>
      </c>
      <c r="M2318" s="251" t="s">
        <v>9958</v>
      </c>
      <c r="N2318" s="251" t="s">
        <v>10831</v>
      </c>
      <c r="O2318" s="251">
        <v>3</v>
      </c>
      <c r="Q2318" s="251" t="s">
        <v>12646</v>
      </c>
      <c r="R2318" s="251" t="s">
        <v>9960</v>
      </c>
      <c r="S2318" s="251" t="s">
        <v>1197</v>
      </c>
      <c r="T2318" s="251" t="str">
        <f t="shared" si="146"/>
        <v>I060633381130BZ620</v>
      </c>
      <c r="W2318" s="251" t="str">
        <f t="shared" si="147"/>
        <v>I060633381130-BZ620</v>
      </c>
    </row>
    <row r="2319" spans="1:23" x14ac:dyDescent="0.3">
      <c r="A2319" s="256" t="str">
        <f t="shared" si="144"/>
        <v>I0606333-81150BZ620-00006</v>
      </c>
      <c r="B2319" s="251" t="s">
        <v>12647</v>
      </c>
      <c r="C2319" s="251" t="s">
        <v>10077</v>
      </c>
      <c r="D2319" s="251" t="s">
        <v>12645</v>
      </c>
      <c r="E2319" s="251" t="s">
        <v>10470</v>
      </c>
      <c r="F2319" s="251" t="s">
        <v>9964</v>
      </c>
      <c r="G2319" s="251" t="s">
        <v>1203</v>
      </c>
      <c r="H2319" s="251" t="s">
        <v>3429</v>
      </c>
      <c r="I2319" s="257" t="str">
        <f t="shared" si="145"/>
        <v>-00006</v>
      </c>
      <c r="J2319" s="251">
        <v>6</v>
      </c>
      <c r="K2319" s="251">
        <v>6</v>
      </c>
      <c r="M2319" s="251" t="s">
        <v>9958</v>
      </c>
      <c r="N2319" s="251" t="s">
        <v>10831</v>
      </c>
      <c r="O2319" s="251">
        <v>6</v>
      </c>
      <c r="Q2319" s="251" t="s">
        <v>12647</v>
      </c>
      <c r="R2319" s="251" t="s">
        <v>9960</v>
      </c>
      <c r="S2319" s="251" t="s">
        <v>1202</v>
      </c>
      <c r="T2319" s="251" t="str">
        <f t="shared" si="146"/>
        <v>I060633381150BZ620</v>
      </c>
      <c r="W2319" s="251" t="str">
        <f t="shared" si="147"/>
        <v>I060633381150-BZ620</v>
      </c>
    </row>
    <row r="2320" spans="1:23" x14ac:dyDescent="0.3">
      <c r="A2320" s="256" t="str">
        <f t="shared" si="144"/>
        <v>I0606333-81150BZ860-00001</v>
      </c>
      <c r="B2320" s="251" t="s">
        <v>12648</v>
      </c>
      <c r="C2320" s="251" t="s">
        <v>10077</v>
      </c>
      <c r="D2320" s="251" t="s">
        <v>12645</v>
      </c>
      <c r="E2320" s="251" t="s">
        <v>10470</v>
      </c>
      <c r="F2320" s="251" t="s">
        <v>9966</v>
      </c>
      <c r="G2320" s="251" t="s">
        <v>3554</v>
      </c>
      <c r="H2320" s="251" t="s">
        <v>3429</v>
      </c>
      <c r="I2320" s="257" t="str">
        <f t="shared" si="145"/>
        <v>-00001</v>
      </c>
      <c r="J2320" s="251">
        <v>1</v>
      </c>
      <c r="K2320" s="251">
        <v>1</v>
      </c>
      <c r="M2320" s="251" t="s">
        <v>9958</v>
      </c>
      <c r="N2320" s="251" t="s">
        <v>10831</v>
      </c>
      <c r="O2320" s="251">
        <v>1</v>
      </c>
      <c r="Q2320" s="251" t="s">
        <v>12648</v>
      </c>
      <c r="R2320" s="251" t="s">
        <v>9960</v>
      </c>
      <c r="S2320" s="251" t="s">
        <v>3553</v>
      </c>
      <c r="T2320" s="251" t="str">
        <f t="shared" si="146"/>
        <v>I060633381150BZ860</v>
      </c>
      <c r="W2320" s="251" t="str">
        <f t="shared" si="147"/>
        <v>I060633381150-BZ860</v>
      </c>
    </row>
    <row r="2321" spans="1:23" x14ac:dyDescent="0.3">
      <c r="A2321" s="256" t="str">
        <f t="shared" si="144"/>
        <v>I0606333-81170BZ620-00003</v>
      </c>
      <c r="B2321" s="251" t="s">
        <v>12649</v>
      </c>
      <c r="C2321" s="251" t="s">
        <v>10077</v>
      </c>
      <c r="D2321" s="251" t="s">
        <v>12645</v>
      </c>
      <c r="E2321" s="251" t="s">
        <v>10470</v>
      </c>
      <c r="F2321" s="251" t="s">
        <v>9968</v>
      </c>
      <c r="G2321" s="251" t="s">
        <v>1208</v>
      </c>
      <c r="H2321" s="251" t="s">
        <v>5102</v>
      </c>
      <c r="I2321" s="257" t="str">
        <f t="shared" si="145"/>
        <v>-00003</v>
      </c>
      <c r="J2321" s="251">
        <v>3</v>
      </c>
      <c r="K2321" s="251">
        <v>3</v>
      </c>
      <c r="M2321" s="251" t="s">
        <v>9958</v>
      </c>
      <c r="N2321" s="251" t="s">
        <v>10831</v>
      </c>
      <c r="O2321" s="251">
        <v>3</v>
      </c>
      <c r="Q2321" s="251" t="s">
        <v>12649</v>
      </c>
      <c r="R2321" s="251" t="s">
        <v>9960</v>
      </c>
      <c r="S2321" s="251" t="s">
        <v>1207</v>
      </c>
      <c r="T2321" s="251" t="str">
        <f t="shared" si="146"/>
        <v>I060633381170BZ620</v>
      </c>
      <c r="W2321" s="251" t="str">
        <f t="shared" si="147"/>
        <v>I060633381170-BZ620</v>
      </c>
    </row>
    <row r="2322" spans="1:23" x14ac:dyDescent="0.3">
      <c r="A2322" s="256" t="str">
        <f t="shared" si="144"/>
        <v>I0606333-81550BZ220-00001</v>
      </c>
      <c r="B2322" s="251" t="s">
        <v>12650</v>
      </c>
      <c r="C2322" s="251" t="s">
        <v>10077</v>
      </c>
      <c r="D2322" s="251" t="s">
        <v>12645</v>
      </c>
      <c r="E2322" s="251" t="s">
        <v>10470</v>
      </c>
      <c r="F2322" s="251" t="s">
        <v>9970</v>
      </c>
      <c r="G2322" s="251" t="s">
        <v>1364</v>
      </c>
      <c r="H2322" s="251" t="s">
        <v>5202</v>
      </c>
      <c r="I2322" s="257" t="str">
        <f t="shared" si="145"/>
        <v>-00001</v>
      </c>
      <c r="J2322" s="251">
        <v>1</v>
      </c>
      <c r="K2322" s="251">
        <v>1</v>
      </c>
      <c r="M2322" s="251" t="s">
        <v>9958</v>
      </c>
      <c r="N2322" s="251" t="s">
        <v>10831</v>
      </c>
      <c r="O2322" s="251">
        <v>1</v>
      </c>
      <c r="Q2322" s="251" t="s">
        <v>12650</v>
      </c>
      <c r="R2322" s="251" t="s">
        <v>9960</v>
      </c>
      <c r="S2322" s="251" t="s">
        <v>1363</v>
      </c>
      <c r="T2322" s="251" t="str">
        <f t="shared" si="146"/>
        <v>I060633381550BZ220</v>
      </c>
      <c r="W2322" s="251" t="str">
        <f t="shared" si="147"/>
        <v>I060633381550-BZ220</v>
      </c>
    </row>
    <row r="2323" spans="1:23" x14ac:dyDescent="0.3">
      <c r="A2323" s="256" t="str">
        <f t="shared" si="144"/>
        <v>I0606333-81550BZ490-00002</v>
      </c>
      <c r="B2323" s="251" t="s">
        <v>12651</v>
      </c>
      <c r="C2323" s="251" t="s">
        <v>10077</v>
      </c>
      <c r="D2323" s="251" t="s">
        <v>12645</v>
      </c>
      <c r="E2323" s="251" t="s">
        <v>10470</v>
      </c>
      <c r="F2323" s="251" t="s">
        <v>9972</v>
      </c>
      <c r="G2323" s="251" t="s">
        <v>1409</v>
      </c>
      <c r="H2323" s="251" t="s">
        <v>5202</v>
      </c>
      <c r="I2323" s="257" t="str">
        <f t="shared" si="145"/>
        <v>-00002</v>
      </c>
      <c r="J2323" s="251">
        <v>2</v>
      </c>
      <c r="K2323" s="251">
        <v>2</v>
      </c>
      <c r="M2323" s="251" t="s">
        <v>9958</v>
      </c>
      <c r="N2323" s="251" t="s">
        <v>10831</v>
      </c>
      <c r="O2323" s="251">
        <v>2</v>
      </c>
      <c r="Q2323" s="251" t="s">
        <v>12651</v>
      </c>
      <c r="R2323" s="251" t="s">
        <v>9960</v>
      </c>
      <c r="S2323" s="251" t="s">
        <v>1408</v>
      </c>
      <c r="T2323" s="251" t="str">
        <f t="shared" si="146"/>
        <v>I060633381550BZ490</v>
      </c>
      <c r="W2323" s="251" t="str">
        <f t="shared" si="147"/>
        <v>I060633381550-BZ490</v>
      </c>
    </row>
    <row r="2324" spans="1:23" x14ac:dyDescent="0.3">
      <c r="A2324" s="256" t="str">
        <f t="shared" si="144"/>
        <v>I0606333-81551BZ150-00005</v>
      </c>
      <c r="B2324" s="251" t="s">
        <v>12652</v>
      </c>
      <c r="C2324" s="251" t="s">
        <v>10077</v>
      </c>
      <c r="D2324" s="251" t="s">
        <v>12645</v>
      </c>
      <c r="E2324" s="251" t="s">
        <v>10470</v>
      </c>
      <c r="F2324" s="251" t="s">
        <v>9974</v>
      </c>
      <c r="G2324" s="251" t="s">
        <v>1351</v>
      </c>
      <c r="H2324" s="251" t="s">
        <v>3436</v>
      </c>
      <c r="I2324" s="257" t="str">
        <f t="shared" si="145"/>
        <v>-00005</v>
      </c>
      <c r="J2324" s="251">
        <v>5</v>
      </c>
      <c r="K2324" s="251">
        <v>5</v>
      </c>
      <c r="M2324" s="251" t="s">
        <v>9958</v>
      </c>
      <c r="N2324" s="251" t="s">
        <v>10831</v>
      </c>
      <c r="O2324" s="251">
        <v>5</v>
      </c>
      <c r="Q2324" s="251" t="s">
        <v>12652</v>
      </c>
      <c r="R2324" s="251" t="s">
        <v>9960</v>
      </c>
      <c r="S2324" s="251" t="s">
        <v>1350</v>
      </c>
      <c r="T2324" s="251" t="str">
        <f t="shared" si="146"/>
        <v>I060633381551BZ150</v>
      </c>
      <c r="W2324" s="251" t="str">
        <f t="shared" si="147"/>
        <v>I060633381551-BZ150</v>
      </c>
    </row>
    <row r="2325" spans="1:23" x14ac:dyDescent="0.3">
      <c r="A2325" s="256" t="str">
        <f t="shared" si="144"/>
        <v>I0606333-81551BZ240-00001</v>
      </c>
      <c r="B2325" s="251" t="s">
        <v>12653</v>
      </c>
      <c r="C2325" s="251" t="s">
        <v>10077</v>
      </c>
      <c r="D2325" s="251" t="s">
        <v>12645</v>
      </c>
      <c r="E2325" s="251" t="s">
        <v>10470</v>
      </c>
      <c r="F2325" s="251" t="s">
        <v>9976</v>
      </c>
      <c r="G2325" s="251" t="s">
        <v>1373</v>
      </c>
      <c r="H2325" s="251" t="s">
        <v>3436</v>
      </c>
      <c r="I2325" s="257" t="str">
        <f t="shared" si="145"/>
        <v>-00001</v>
      </c>
      <c r="J2325" s="251">
        <v>1</v>
      </c>
      <c r="K2325" s="251">
        <v>1</v>
      </c>
      <c r="M2325" s="251" t="s">
        <v>9958</v>
      </c>
      <c r="N2325" s="251" t="s">
        <v>10831</v>
      </c>
      <c r="O2325" s="251">
        <v>1</v>
      </c>
      <c r="Q2325" s="251" t="s">
        <v>12653</v>
      </c>
      <c r="R2325" s="251" t="s">
        <v>9960</v>
      </c>
      <c r="S2325" s="251" t="s">
        <v>1372</v>
      </c>
      <c r="T2325" s="251" t="str">
        <f t="shared" si="146"/>
        <v>I060633381551BZ240</v>
      </c>
      <c r="W2325" s="251" t="str">
        <f t="shared" si="147"/>
        <v>I060633381551-BZ240</v>
      </c>
    </row>
    <row r="2326" spans="1:23" x14ac:dyDescent="0.3">
      <c r="A2326" s="256" t="str">
        <f t="shared" si="144"/>
        <v>I0606333-81560BZ490-00001</v>
      </c>
      <c r="B2326" s="251" t="s">
        <v>12654</v>
      </c>
      <c r="C2326" s="251" t="s">
        <v>10077</v>
      </c>
      <c r="D2326" s="251" t="s">
        <v>12645</v>
      </c>
      <c r="E2326" s="251" t="s">
        <v>10470</v>
      </c>
      <c r="F2326" s="251" t="s">
        <v>9978</v>
      </c>
      <c r="G2326" s="251" t="s">
        <v>1423</v>
      </c>
      <c r="H2326" s="251" t="s">
        <v>5204</v>
      </c>
      <c r="I2326" s="257" t="str">
        <f t="shared" si="145"/>
        <v>-00001</v>
      </c>
      <c r="J2326" s="251">
        <v>1</v>
      </c>
      <c r="K2326" s="251">
        <v>1</v>
      </c>
      <c r="M2326" s="251" t="s">
        <v>9958</v>
      </c>
      <c r="N2326" s="251" t="s">
        <v>10831</v>
      </c>
      <c r="O2326" s="251">
        <v>1</v>
      </c>
      <c r="Q2326" s="251" t="s">
        <v>12654</v>
      </c>
      <c r="R2326" s="251" t="s">
        <v>9960</v>
      </c>
      <c r="S2326" s="251" t="s">
        <v>1422</v>
      </c>
      <c r="T2326" s="251" t="str">
        <f t="shared" si="146"/>
        <v>I060633381560BZ490</v>
      </c>
      <c r="W2326" s="251" t="str">
        <f t="shared" si="147"/>
        <v>I060633381560-BZ490</v>
      </c>
    </row>
    <row r="2327" spans="1:23" x14ac:dyDescent="0.3">
      <c r="A2327" s="256" t="str">
        <f t="shared" si="144"/>
        <v>I0606333-81561BZ150-00003</v>
      </c>
      <c r="B2327" s="251" t="s">
        <v>12655</v>
      </c>
      <c r="C2327" s="251" t="s">
        <v>10077</v>
      </c>
      <c r="D2327" s="251" t="s">
        <v>12645</v>
      </c>
      <c r="E2327" s="251" t="s">
        <v>10470</v>
      </c>
      <c r="F2327" s="251" t="s">
        <v>9980</v>
      </c>
      <c r="G2327" s="251" t="s">
        <v>1359</v>
      </c>
      <c r="H2327" s="251" t="s">
        <v>3443</v>
      </c>
      <c r="I2327" s="257" t="str">
        <f t="shared" si="145"/>
        <v>-00003</v>
      </c>
      <c r="J2327" s="251">
        <v>3</v>
      </c>
      <c r="K2327" s="251">
        <v>3</v>
      </c>
      <c r="M2327" s="251" t="s">
        <v>9958</v>
      </c>
      <c r="N2327" s="251" t="s">
        <v>10831</v>
      </c>
      <c r="O2327" s="251">
        <v>3</v>
      </c>
      <c r="Q2327" s="251" t="s">
        <v>12655</v>
      </c>
      <c r="R2327" s="251" t="s">
        <v>9960</v>
      </c>
      <c r="S2327" s="251" t="s">
        <v>1358</v>
      </c>
      <c r="T2327" s="251" t="str">
        <f t="shared" si="146"/>
        <v>I060633381561BZ150</v>
      </c>
      <c r="W2327" s="251" t="str">
        <f t="shared" si="147"/>
        <v>I060633381561-BZ150</v>
      </c>
    </row>
    <row r="2328" spans="1:23" x14ac:dyDescent="0.3">
      <c r="A2328" s="256" t="str">
        <f t="shared" si="144"/>
        <v>I0606333-81561BZ240-00001</v>
      </c>
      <c r="B2328" s="251" t="s">
        <v>12656</v>
      </c>
      <c r="C2328" s="251" t="s">
        <v>10077</v>
      </c>
      <c r="D2328" s="251" t="s">
        <v>12645</v>
      </c>
      <c r="E2328" s="251" t="s">
        <v>10470</v>
      </c>
      <c r="F2328" s="251" t="s">
        <v>9982</v>
      </c>
      <c r="G2328" s="251" t="s">
        <v>1387</v>
      </c>
      <c r="H2328" s="251" t="s">
        <v>3443</v>
      </c>
      <c r="I2328" s="257" t="str">
        <f t="shared" si="145"/>
        <v>-00001</v>
      </c>
      <c r="J2328" s="251">
        <v>1</v>
      </c>
      <c r="K2328" s="251">
        <v>1</v>
      </c>
      <c r="M2328" s="251" t="s">
        <v>9958</v>
      </c>
      <c r="N2328" s="251" t="s">
        <v>10831</v>
      </c>
      <c r="O2328" s="251">
        <v>1</v>
      </c>
      <c r="Q2328" s="251" t="s">
        <v>12656</v>
      </c>
      <c r="R2328" s="251" t="s">
        <v>9960</v>
      </c>
      <c r="S2328" s="251" t="s">
        <v>1386</v>
      </c>
      <c r="T2328" s="251" t="str">
        <f t="shared" si="146"/>
        <v>I060633381561BZ240</v>
      </c>
      <c r="W2328" s="251" t="str">
        <f t="shared" si="147"/>
        <v>I060633381561-BZ240</v>
      </c>
    </row>
    <row r="2329" spans="1:23" x14ac:dyDescent="0.3">
      <c r="A2329" s="256" t="str">
        <f t="shared" si="144"/>
        <v>I0606333-81581BZ040-00002</v>
      </c>
      <c r="B2329" s="251" t="s">
        <v>12657</v>
      </c>
      <c r="C2329" s="251" t="s">
        <v>10077</v>
      </c>
      <c r="D2329" s="251" t="s">
        <v>12645</v>
      </c>
      <c r="E2329" s="251" t="s">
        <v>10470</v>
      </c>
      <c r="F2329" s="251" t="s">
        <v>9984</v>
      </c>
      <c r="G2329" s="251" t="s">
        <v>1454</v>
      </c>
      <c r="H2329" s="251" t="s">
        <v>5218</v>
      </c>
      <c r="I2329" s="257" t="str">
        <f t="shared" si="145"/>
        <v>-00002</v>
      </c>
      <c r="J2329" s="251">
        <v>2</v>
      </c>
      <c r="K2329" s="251">
        <v>2</v>
      </c>
      <c r="M2329" s="251" t="s">
        <v>9958</v>
      </c>
      <c r="N2329" s="251" t="s">
        <v>10831</v>
      </c>
      <c r="O2329" s="251">
        <v>2</v>
      </c>
      <c r="Q2329" s="251" t="s">
        <v>12657</v>
      </c>
      <c r="R2329" s="251" t="s">
        <v>9960</v>
      </c>
      <c r="S2329" s="251" t="s">
        <v>1453</v>
      </c>
      <c r="T2329" s="251" t="str">
        <f t="shared" si="146"/>
        <v>I060633381581BZ040</v>
      </c>
      <c r="W2329" s="251" t="str">
        <f t="shared" si="147"/>
        <v>I060633381581-BZ040</v>
      </c>
    </row>
    <row r="2330" spans="1:23" x14ac:dyDescent="0.3">
      <c r="A2330" s="256" t="str">
        <f t="shared" si="144"/>
        <v>I0606333-81590BZ051-00003</v>
      </c>
      <c r="B2330" s="251" t="s">
        <v>12658</v>
      </c>
      <c r="C2330" s="251" t="s">
        <v>10077</v>
      </c>
      <c r="D2330" s="251" t="s">
        <v>12645</v>
      </c>
      <c r="E2330" s="251" t="s">
        <v>10470</v>
      </c>
      <c r="F2330" s="251" t="s">
        <v>9986</v>
      </c>
      <c r="G2330" s="251" t="s">
        <v>5230</v>
      </c>
      <c r="H2330" s="251" t="s">
        <v>770</v>
      </c>
      <c r="I2330" s="257" t="str">
        <f t="shared" si="145"/>
        <v>-00003</v>
      </c>
      <c r="J2330" s="251">
        <v>3</v>
      </c>
      <c r="K2330" s="251">
        <v>3</v>
      </c>
      <c r="M2330" s="251" t="s">
        <v>9958</v>
      </c>
      <c r="N2330" s="251" t="s">
        <v>10831</v>
      </c>
      <c r="O2330" s="251">
        <v>3</v>
      </c>
      <c r="Q2330" s="251" t="s">
        <v>12658</v>
      </c>
      <c r="R2330" s="251" t="s">
        <v>9960</v>
      </c>
      <c r="S2330" s="251" t="s">
        <v>4062</v>
      </c>
      <c r="T2330" s="251" t="str">
        <f t="shared" si="146"/>
        <v>I060633381590BZ051</v>
      </c>
      <c r="W2330" s="251" t="str">
        <f t="shared" si="147"/>
        <v>I060633381590-BZ051</v>
      </c>
    </row>
    <row r="2331" spans="1:23" x14ac:dyDescent="0.3">
      <c r="A2331" s="256" t="str">
        <f t="shared" si="144"/>
        <v>I0606333-9004951143-00001</v>
      </c>
      <c r="B2331" s="251" t="s">
        <v>12659</v>
      </c>
      <c r="C2331" s="251" t="s">
        <v>10077</v>
      </c>
      <c r="D2331" s="251" t="s">
        <v>12645</v>
      </c>
      <c r="E2331" s="251" t="s">
        <v>10470</v>
      </c>
      <c r="F2331" s="251" t="s">
        <v>9988</v>
      </c>
      <c r="G2331" s="251" t="s">
        <v>1567</v>
      </c>
      <c r="H2331" s="251" t="s">
        <v>3393</v>
      </c>
      <c r="I2331" s="257" t="str">
        <f t="shared" si="145"/>
        <v>-00001</v>
      </c>
      <c r="J2331" s="251">
        <v>1</v>
      </c>
      <c r="K2331" s="251">
        <v>1</v>
      </c>
      <c r="M2331" s="251" t="s">
        <v>10007</v>
      </c>
      <c r="N2331" s="251" t="s">
        <v>10831</v>
      </c>
      <c r="O2331" s="251">
        <v>1</v>
      </c>
      <c r="Q2331" s="251" t="s">
        <v>12659</v>
      </c>
      <c r="R2331" s="251" t="s">
        <v>9960</v>
      </c>
      <c r="S2331" s="251">
        <v>9004951143</v>
      </c>
      <c r="T2331" s="251" t="str">
        <f t="shared" si="146"/>
        <v>I06063339004951143</v>
      </c>
      <c r="W2331" s="251" t="str">
        <f t="shared" si="147"/>
        <v>I060633390049-51143</v>
      </c>
    </row>
    <row r="2332" spans="1:23" x14ac:dyDescent="0.3">
      <c r="A2332" s="256" t="str">
        <f t="shared" si="144"/>
        <v>I0606333-9004A81006-00003</v>
      </c>
      <c r="B2332" s="251" t="s">
        <v>12660</v>
      </c>
      <c r="C2332" s="251" t="s">
        <v>10077</v>
      </c>
      <c r="D2332" s="251" t="s">
        <v>12645</v>
      </c>
      <c r="E2332" s="251" t="s">
        <v>10470</v>
      </c>
      <c r="F2332" s="251" t="s">
        <v>9990</v>
      </c>
      <c r="G2332" s="251" t="s">
        <v>1574</v>
      </c>
      <c r="H2332" s="251" t="s">
        <v>3393</v>
      </c>
      <c r="I2332" s="257" t="str">
        <f t="shared" si="145"/>
        <v>-00003</v>
      </c>
      <c r="J2332" s="251">
        <v>3</v>
      </c>
      <c r="K2332" s="251">
        <v>3</v>
      </c>
      <c r="M2332" s="251" t="s">
        <v>10007</v>
      </c>
      <c r="N2332" s="251" t="s">
        <v>10831</v>
      </c>
      <c r="O2332" s="251">
        <v>3</v>
      </c>
      <c r="Q2332" s="251" t="s">
        <v>12660</v>
      </c>
      <c r="R2332" s="251" t="s">
        <v>9960</v>
      </c>
      <c r="S2332" s="251" t="s">
        <v>1573</v>
      </c>
      <c r="T2332" s="251" t="str">
        <f t="shared" si="146"/>
        <v>I06063339004A81006</v>
      </c>
      <c r="W2332" s="251" t="str">
        <f t="shared" si="147"/>
        <v>I06063339004A-81006</v>
      </c>
    </row>
    <row r="2333" spans="1:23" x14ac:dyDescent="0.3">
      <c r="A2333" s="256" t="str">
        <f t="shared" si="144"/>
        <v>I0606333-9004A81007-00001</v>
      </c>
      <c r="B2333" s="251" t="s">
        <v>12661</v>
      </c>
      <c r="C2333" s="251" t="s">
        <v>10077</v>
      </c>
      <c r="D2333" s="251" t="s">
        <v>12645</v>
      </c>
      <c r="E2333" s="251" t="s">
        <v>10470</v>
      </c>
      <c r="F2333" s="251" t="s">
        <v>9992</v>
      </c>
      <c r="G2333" s="251" t="s">
        <v>1576</v>
      </c>
      <c r="H2333" s="251" t="s">
        <v>3393</v>
      </c>
      <c r="I2333" s="257" t="str">
        <f t="shared" si="145"/>
        <v>-00001</v>
      </c>
      <c r="J2333" s="251">
        <v>1</v>
      </c>
      <c r="K2333" s="251">
        <v>1</v>
      </c>
      <c r="M2333" s="251" t="s">
        <v>10003</v>
      </c>
      <c r="N2333" s="251" t="s">
        <v>10831</v>
      </c>
      <c r="O2333" s="251">
        <v>1</v>
      </c>
      <c r="Q2333" s="251" t="s">
        <v>12661</v>
      </c>
      <c r="R2333" s="251" t="s">
        <v>9960</v>
      </c>
      <c r="S2333" s="251" t="s">
        <v>1575</v>
      </c>
      <c r="T2333" s="251" t="str">
        <f t="shared" si="146"/>
        <v>I06063339004A81007</v>
      </c>
      <c r="W2333" s="251" t="str">
        <f t="shared" si="147"/>
        <v>I06063339004A-81007</v>
      </c>
    </row>
    <row r="2334" spans="1:23" x14ac:dyDescent="0.3">
      <c r="A2334" s="256" t="str">
        <f t="shared" si="144"/>
        <v>I0606333-9004A81027-00004</v>
      </c>
      <c r="B2334" s="251" t="s">
        <v>12662</v>
      </c>
      <c r="C2334" s="251" t="s">
        <v>10077</v>
      </c>
      <c r="D2334" s="251" t="s">
        <v>12645</v>
      </c>
      <c r="E2334" s="251" t="s">
        <v>10470</v>
      </c>
      <c r="F2334" s="251" t="s">
        <v>9995</v>
      </c>
      <c r="G2334" s="251" t="s">
        <v>1617</v>
      </c>
      <c r="H2334" s="251" t="s">
        <v>3393</v>
      </c>
      <c r="I2334" s="257" t="str">
        <f t="shared" si="145"/>
        <v>-00004</v>
      </c>
      <c r="J2334" s="251">
        <v>4</v>
      </c>
      <c r="K2334" s="251">
        <v>4</v>
      </c>
      <c r="M2334" s="251" t="s">
        <v>10007</v>
      </c>
      <c r="N2334" s="251" t="s">
        <v>10831</v>
      </c>
      <c r="O2334" s="251">
        <v>4</v>
      </c>
      <c r="Q2334" s="251" t="s">
        <v>12662</v>
      </c>
      <c r="R2334" s="251" t="s">
        <v>9960</v>
      </c>
      <c r="S2334" s="251" t="s">
        <v>1616</v>
      </c>
      <c r="T2334" s="251" t="str">
        <f t="shared" si="146"/>
        <v>I06063339004A81027</v>
      </c>
      <c r="W2334" s="251" t="str">
        <f t="shared" si="147"/>
        <v>I06063339004A-81027</v>
      </c>
    </row>
    <row r="2335" spans="1:23" x14ac:dyDescent="0.3">
      <c r="A2335" s="256" t="str">
        <f t="shared" si="144"/>
        <v>I0606334-81130BZ600-00001</v>
      </c>
      <c r="B2335" s="251" t="s">
        <v>12663</v>
      </c>
      <c r="C2335" s="251" t="s">
        <v>10077</v>
      </c>
      <c r="D2335" s="251" t="s">
        <v>12664</v>
      </c>
      <c r="E2335" s="251" t="s">
        <v>10470</v>
      </c>
      <c r="F2335" s="251" t="s">
        <v>9957</v>
      </c>
      <c r="G2335" s="251" t="s">
        <v>1167</v>
      </c>
      <c r="H2335" s="251" t="s">
        <v>5101</v>
      </c>
      <c r="I2335" s="257" t="str">
        <f t="shared" si="145"/>
        <v>-00001</v>
      </c>
      <c r="J2335" s="251">
        <v>1</v>
      </c>
      <c r="K2335" s="251">
        <v>1</v>
      </c>
      <c r="M2335" s="251" t="s">
        <v>9958</v>
      </c>
      <c r="N2335" s="251" t="s">
        <v>10984</v>
      </c>
      <c r="O2335" s="251">
        <v>1</v>
      </c>
      <c r="Q2335" s="251" t="s">
        <v>12663</v>
      </c>
      <c r="R2335" s="251" t="s">
        <v>10017</v>
      </c>
      <c r="S2335" s="251" t="s">
        <v>1166</v>
      </c>
      <c r="T2335" s="251" t="str">
        <f t="shared" si="146"/>
        <v>I060633481130BZ600</v>
      </c>
      <c r="W2335" s="251" t="str">
        <f t="shared" si="147"/>
        <v>I060633481130-BZ600</v>
      </c>
    </row>
    <row r="2336" spans="1:23" x14ac:dyDescent="0.3">
      <c r="A2336" s="256" t="str">
        <f t="shared" si="144"/>
        <v>I0606334-81139BZ010-00002</v>
      </c>
      <c r="B2336" s="251" t="s">
        <v>12665</v>
      </c>
      <c r="C2336" s="251" t="s">
        <v>10077</v>
      </c>
      <c r="D2336" s="251" t="s">
        <v>12664</v>
      </c>
      <c r="E2336" s="251" t="s">
        <v>10470</v>
      </c>
      <c r="F2336" s="251" t="s">
        <v>9962</v>
      </c>
      <c r="G2336" s="251" t="s">
        <v>1614</v>
      </c>
      <c r="H2336" s="251" t="s">
        <v>10104</v>
      </c>
      <c r="I2336" s="257" t="str">
        <f t="shared" si="145"/>
        <v>-00002</v>
      </c>
      <c r="J2336" s="251">
        <v>2</v>
      </c>
      <c r="K2336" s="251">
        <v>2</v>
      </c>
      <c r="M2336" s="251" t="s">
        <v>10007</v>
      </c>
      <c r="N2336" s="251" t="s">
        <v>10984</v>
      </c>
      <c r="O2336" s="251">
        <v>2</v>
      </c>
      <c r="Q2336" s="251" t="s">
        <v>12665</v>
      </c>
      <c r="R2336" s="251" t="s">
        <v>10017</v>
      </c>
      <c r="S2336" s="251" t="s">
        <v>1613</v>
      </c>
      <c r="T2336" s="251" t="str">
        <f t="shared" si="146"/>
        <v>I060633481139BZ010</v>
      </c>
      <c r="W2336" s="251" t="str">
        <f t="shared" si="147"/>
        <v>I060633481139-BZ010</v>
      </c>
    </row>
    <row r="2337" spans="1:23" x14ac:dyDescent="0.3">
      <c r="A2337" s="256" t="str">
        <f t="shared" si="144"/>
        <v>I0606334-81170BZ600-00001</v>
      </c>
      <c r="B2337" s="251" t="s">
        <v>12666</v>
      </c>
      <c r="C2337" s="251" t="s">
        <v>10077</v>
      </c>
      <c r="D2337" s="251" t="s">
        <v>12664</v>
      </c>
      <c r="E2337" s="251" t="s">
        <v>10470</v>
      </c>
      <c r="F2337" s="251" t="s">
        <v>9964</v>
      </c>
      <c r="G2337" s="251" t="s">
        <v>1173</v>
      </c>
      <c r="H2337" s="251" t="s">
        <v>5102</v>
      </c>
      <c r="I2337" s="257" t="str">
        <f t="shared" si="145"/>
        <v>-00001</v>
      </c>
      <c r="J2337" s="251">
        <v>1</v>
      </c>
      <c r="K2337" s="251">
        <v>1</v>
      </c>
      <c r="M2337" s="251" t="s">
        <v>9958</v>
      </c>
      <c r="N2337" s="251" t="s">
        <v>10984</v>
      </c>
      <c r="O2337" s="251">
        <v>1</v>
      </c>
      <c r="Q2337" s="251" t="s">
        <v>12666</v>
      </c>
      <c r="R2337" s="251" t="s">
        <v>10017</v>
      </c>
      <c r="S2337" s="251" t="s">
        <v>1172</v>
      </c>
      <c r="T2337" s="251" t="str">
        <f t="shared" si="146"/>
        <v>I060633481170BZ600</v>
      </c>
      <c r="W2337" s="251" t="str">
        <f t="shared" si="147"/>
        <v>I060633481170-BZ600</v>
      </c>
    </row>
    <row r="2338" spans="1:23" x14ac:dyDescent="0.3">
      <c r="A2338" s="256" t="str">
        <f t="shared" si="144"/>
        <v>I0606334-81580BZ051-00003</v>
      </c>
      <c r="B2338" s="251" t="s">
        <v>12667</v>
      </c>
      <c r="C2338" s="251" t="s">
        <v>10077</v>
      </c>
      <c r="D2338" s="251" t="s">
        <v>12664</v>
      </c>
      <c r="E2338" s="251" t="s">
        <v>10470</v>
      </c>
      <c r="F2338" s="251" t="s">
        <v>9966</v>
      </c>
      <c r="G2338" s="251" t="s">
        <v>5226</v>
      </c>
      <c r="H2338" s="251" t="s">
        <v>758</v>
      </c>
      <c r="I2338" s="257" t="str">
        <f t="shared" si="145"/>
        <v>-00003</v>
      </c>
      <c r="J2338" s="251">
        <v>3</v>
      </c>
      <c r="K2338" s="251">
        <v>3</v>
      </c>
      <c r="M2338" s="251" t="s">
        <v>9958</v>
      </c>
      <c r="N2338" s="251" t="s">
        <v>10984</v>
      </c>
      <c r="O2338" s="251">
        <v>3</v>
      </c>
      <c r="Q2338" s="251" t="s">
        <v>12667</v>
      </c>
      <c r="R2338" s="251" t="s">
        <v>10017</v>
      </c>
      <c r="S2338" s="251" t="s">
        <v>4065</v>
      </c>
      <c r="T2338" s="251" t="str">
        <f t="shared" si="146"/>
        <v>I060633481580BZ051</v>
      </c>
      <c r="W2338" s="251" t="str">
        <f t="shared" si="147"/>
        <v>I060633481580-BZ051</v>
      </c>
    </row>
    <row r="2339" spans="1:23" x14ac:dyDescent="0.3">
      <c r="A2339" s="256" t="str">
        <f t="shared" si="144"/>
        <v>I0606334-81591BZ040-00002</v>
      </c>
      <c r="B2339" s="251" t="s">
        <v>12668</v>
      </c>
      <c r="C2339" s="251" t="s">
        <v>10077</v>
      </c>
      <c r="D2339" s="251" t="s">
        <v>12664</v>
      </c>
      <c r="E2339" s="251" t="s">
        <v>10470</v>
      </c>
      <c r="F2339" s="251" t="s">
        <v>9968</v>
      </c>
      <c r="G2339" s="251" t="s">
        <v>1461</v>
      </c>
      <c r="H2339" s="251" t="s">
        <v>5219</v>
      </c>
      <c r="I2339" s="257" t="str">
        <f t="shared" si="145"/>
        <v>-00002</v>
      </c>
      <c r="J2339" s="251">
        <v>2</v>
      </c>
      <c r="K2339" s="251">
        <v>2</v>
      </c>
      <c r="M2339" s="251" t="s">
        <v>9958</v>
      </c>
      <c r="N2339" s="251" t="s">
        <v>10984</v>
      </c>
      <c r="O2339" s="251">
        <v>2</v>
      </c>
      <c r="Q2339" s="251" t="s">
        <v>12668</v>
      </c>
      <c r="R2339" s="251" t="s">
        <v>10017</v>
      </c>
      <c r="S2339" s="251" t="s">
        <v>1460</v>
      </c>
      <c r="T2339" s="251" t="str">
        <f t="shared" si="146"/>
        <v>I060633481591BZ040</v>
      </c>
      <c r="W2339" s="251" t="str">
        <f t="shared" si="147"/>
        <v>I060633481591-BZ040</v>
      </c>
    </row>
    <row r="2340" spans="1:23" x14ac:dyDescent="0.3">
      <c r="A2340" s="256" t="str">
        <f t="shared" si="144"/>
        <v>I0606334-87915BZ070-00002</v>
      </c>
      <c r="B2340" s="251" t="s">
        <v>12669</v>
      </c>
      <c r="C2340" s="251" t="s">
        <v>10077</v>
      </c>
      <c r="D2340" s="251" t="s">
        <v>12664</v>
      </c>
      <c r="E2340" s="251" t="s">
        <v>10470</v>
      </c>
      <c r="F2340" s="251" t="s">
        <v>9970</v>
      </c>
      <c r="G2340" s="251" t="s">
        <v>1528</v>
      </c>
      <c r="H2340" s="251" t="s">
        <v>10293</v>
      </c>
      <c r="I2340" s="257" t="str">
        <f t="shared" si="145"/>
        <v>-00002</v>
      </c>
      <c r="J2340" s="251">
        <v>2</v>
      </c>
      <c r="K2340" s="251">
        <v>2</v>
      </c>
      <c r="M2340" s="251" t="s">
        <v>10007</v>
      </c>
      <c r="N2340" s="251" t="s">
        <v>10984</v>
      </c>
      <c r="O2340" s="251">
        <v>2</v>
      </c>
      <c r="Q2340" s="251" t="s">
        <v>12669</v>
      </c>
      <c r="R2340" s="251" t="s">
        <v>10017</v>
      </c>
      <c r="S2340" s="251" t="s">
        <v>1527</v>
      </c>
      <c r="T2340" s="251" t="str">
        <f t="shared" si="146"/>
        <v>I060633487915BZ070</v>
      </c>
      <c r="W2340" s="251" t="str">
        <f t="shared" si="147"/>
        <v>I060633487915-BZ070</v>
      </c>
    </row>
    <row r="2341" spans="1:23" x14ac:dyDescent="0.3">
      <c r="A2341" s="256" t="str">
        <f t="shared" si="144"/>
        <v>I0606334-87917BZ010-00007</v>
      </c>
      <c r="B2341" s="251" t="s">
        <v>12670</v>
      </c>
      <c r="C2341" s="251" t="s">
        <v>10077</v>
      </c>
      <c r="D2341" s="251" t="s">
        <v>12664</v>
      </c>
      <c r="E2341" s="251" t="s">
        <v>10470</v>
      </c>
      <c r="F2341" s="251" t="s">
        <v>9972</v>
      </c>
      <c r="G2341" s="251" t="s">
        <v>1515</v>
      </c>
      <c r="H2341" s="251" t="s">
        <v>10109</v>
      </c>
      <c r="I2341" s="257" t="str">
        <f t="shared" si="145"/>
        <v>-00007</v>
      </c>
      <c r="J2341" s="251">
        <v>7</v>
      </c>
      <c r="K2341" s="251">
        <v>7</v>
      </c>
      <c r="M2341" s="251" t="s">
        <v>10007</v>
      </c>
      <c r="N2341" s="251" t="s">
        <v>10984</v>
      </c>
      <c r="O2341" s="251">
        <v>7</v>
      </c>
      <c r="Q2341" s="251" t="s">
        <v>12670</v>
      </c>
      <c r="R2341" s="251" t="s">
        <v>10017</v>
      </c>
      <c r="S2341" s="251" t="s">
        <v>1514</v>
      </c>
      <c r="T2341" s="251" t="str">
        <f t="shared" si="146"/>
        <v>I060633487917BZ010</v>
      </c>
      <c r="W2341" s="251" t="str">
        <f t="shared" si="147"/>
        <v>I060633487917-BZ010</v>
      </c>
    </row>
    <row r="2342" spans="1:23" x14ac:dyDescent="0.3">
      <c r="A2342" s="256" t="str">
        <f t="shared" si="144"/>
        <v>I0606334-87947BZ010-00001</v>
      </c>
      <c r="B2342" s="251" t="s">
        <v>12671</v>
      </c>
      <c r="C2342" s="251" t="s">
        <v>10077</v>
      </c>
      <c r="D2342" s="251" t="s">
        <v>12664</v>
      </c>
      <c r="E2342" s="251" t="s">
        <v>10470</v>
      </c>
      <c r="F2342" s="251" t="s">
        <v>9974</v>
      </c>
      <c r="G2342" s="251" t="s">
        <v>1519</v>
      </c>
      <c r="H2342" s="251" t="s">
        <v>10109</v>
      </c>
      <c r="I2342" s="257" t="str">
        <f t="shared" si="145"/>
        <v>-00001</v>
      </c>
      <c r="J2342" s="251">
        <v>1</v>
      </c>
      <c r="K2342" s="251">
        <v>1</v>
      </c>
      <c r="M2342" s="251" t="s">
        <v>10007</v>
      </c>
      <c r="N2342" s="251" t="s">
        <v>10984</v>
      </c>
      <c r="O2342" s="251">
        <v>1</v>
      </c>
      <c r="Q2342" s="251" t="s">
        <v>12671</v>
      </c>
      <c r="R2342" s="251" t="s">
        <v>10017</v>
      </c>
      <c r="S2342" s="251" t="s">
        <v>1518</v>
      </c>
      <c r="T2342" s="251" t="str">
        <f t="shared" si="146"/>
        <v>I060633487947BZ010</v>
      </c>
      <c r="W2342" s="251" t="str">
        <f t="shared" si="147"/>
        <v>I060633487947-BZ010</v>
      </c>
    </row>
    <row r="2343" spans="1:23" x14ac:dyDescent="0.3">
      <c r="A2343" s="256" t="str">
        <f t="shared" si="144"/>
        <v>I0606335-81110BZ200-00001</v>
      </c>
      <c r="B2343" s="251" t="s">
        <v>12672</v>
      </c>
      <c r="C2343" s="251" t="s">
        <v>10077</v>
      </c>
      <c r="D2343" s="251" t="s">
        <v>12673</v>
      </c>
      <c r="E2343" s="251" t="s">
        <v>10470</v>
      </c>
      <c r="F2343" s="251" t="s">
        <v>9957</v>
      </c>
      <c r="G2343" s="251" t="s">
        <v>1084</v>
      </c>
      <c r="H2343" s="251" t="s">
        <v>10113</v>
      </c>
      <c r="I2343" s="257" t="str">
        <f t="shared" si="145"/>
        <v>-00001</v>
      </c>
      <c r="J2343" s="251">
        <v>1</v>
      </c>
      <c r="K2343" s="251">
        <v>1</v>
      </c>
      <c r="M2343" s="251" t="s">
        <v>9958</v>
      </c>
      <c r="N2343" s="251" t="s">
        <v>11287</v>
      </c>
      <c r="O2343" s="251">
        <v>1</v>
      </c>
      <c r="Q2343" s="251" t="s">
        <v>12672</v>
      </c>
      <c r="R2343" s="251" t="s">
        <v>10028</v>
      </c>
      <c r="S2343" s="251" t="s">
        <v>1083</v>
      </c>
      <c r="T2343" s="251" t="str">
        <f t="shared" si="146"/>
        <v>I060633581110BZ200</v>
      </c>
      <c r="W2343" s="251" t="str">
        <f t="shared" si="147"/>
        <v>I060633581110-BZ200</v>
      </c>
    </row>
    <row r="2344" spans="1:23" x14ac:dyDescent="0.3">
      <c r="A2344" s="256" t="str">
        <f t="shared" si="144"/>
        <v>I0606335-81150BZ200-00001</v>
      </c>
      <c r="B2344" s="251" t="s">
        <v>12674</v>
      </c>
      <c r="C2344" s="251" t="s">
        <v>10077</v>
      </c>
      <c r="D2344" s="251" t="s">
        <v>12673</v>
      </c>
      <c r="E2344" s="251" t="s">
        <v>10470</v>
      </c>
      <c r="F2344" s="251" t="s">
        <v>9962</v>
      </c>
      <c r="G2344" s="251" t="s">
        <v>1092</v>
      </c>
      <c r="H2344" s="251" t="s">
        <v>11701</v>
      </c>
      <c r="I2344" s="257" t="str">
        <f t="shared" si="145"/>
        <v>-00001</v>
      </c>
      <c r="J2344" s="251">
        <v>1</v>
      </c>
      <c r="K2344" s="251">
        <v>1</v>
      </c>
      <c r="M2344" s="251" t="s">
        <v>9958</v>
      </c>
      <c r="N2344" s="251" t="s">
        <v>11287</v>
      </c>
      <c r="O2344" s="251">
        <v>1</v>
      </c>
      <c r="Q2344" s="251" t="s">
        <v>12674</v>
      </c>
      <c r="R2344" s="251" t="s">
        <v>10028</v>
      </c>
      <c r="S2344" s="251" t="s">
        <v>1091</v>
      </c>
      <c r="T2344" s="251" t="str">
        <f t="shared" si="146"/>
        <v>I060633581150BZ200</v>
      </c>
      <c r="W2344" s="251" t="str">
        <f t="shared" si="147"/>
        <v>I060633581150-BZ200</v>
      </c>
    </row>
    <row r="2345" spans="1:23" x14ac:dyDescent="0.3">
      <c r="A2345" s="256" t="str">
        <f t="shared" si="144"/>
        <v>I0606335-81550BZ310-00001</v>
      </c>
      <c r="B2345" s="251" t="s">
        <v>12675</v>
      </c>
      <c r="C2345" s="251" t="s">
        <v>10077</v>
      </c>
      <c r="D2345" s="251" t="s">
        <v>12673</v>
      </c>
      <c r="E2345" s="251" t="s">
        <v>10470</v>
      </c>
      <c r="F2345" s="251" t="s">
        <v>9964</v>
      </c>
      <c r="G2345" s="251" t="s">
        <v>1392</v>
      </c>
      <c r="H2345" s="251" t="s">
        <v>5202</v>
      </c>
      <c r="I2345" s="257" t="str">
        <f t="shared" si="145"/>
        <v>-00001</v>
      </c>
      <c r="J2345" s="251">
        <v>1</v>
      </c>
      <c r="K2345" s="251">
        <v>1</v>
      </c>
      <c r="M2345" s="251" t="s">
        <v>9958</v>
      </c>
      <c r="N2345" s="251" t="s">
        <v>11287</v>
      </c>
      <c r="O2345" s="251">
        <v>1</v>
      </c>
      <c r="Q2345" s="251" t="s">
        <v>12675</v>
      </c>
      <c r="R2345" s="251" t="s">
        <v>10028</v>
      </c>
      <c r="S2345" s="251" t="s">
        <v>1391</v>
      </c>
      <c r="T2345" s="251" t="str">
        <f t="shared" si="146"/>
        <v>I060633581550BZ310</v>
      </c>
      <c r="W2345" s="251" t="str">
        <f t="shared" si="147"/>
        <v>I060633581550-BZ310</v>
      </c>
    </row>
    <row r="2346" spans="1:23" x14ac:dyDescent="0.3">
      <c r="A2346" s="256" t="str">
        <f t="shared" si="144"/>
        <v>I0606335-81555BZ070-00001</v>
      </c>
      <c r="B2346" s="251" t="s">
        <v>12676</v>
      </c>
      <c r="C2346" s="251" t="s">
        <v>10077</v>
      </c>
      <c r="D2346" s="251" t="s">
        <v>12673</v>
      </c>
      <c r="E2346" s="251" t="s">
        <v>10470</v>
      </c>
      <c r="F2346" s="251" t="s">
        <v>9966</v>
      </c>
      <c r="G2346" s="251" t="s">
        <v>1348</v>
      </c>
      <c r="H2346" s="251" t="s">
        <v>10115</v>
      </c>
      <c r="I2346" s="257" t="str">
        <f t="shared" si="145"/>
        <v>-00001</v>
      </c>
      <c r="J2346" s="251">
        <v>1</v>
      </c>
      <c r="K2346" s="251">
        <v>1</v>
      </c>
      <c r="M2346" s="251" t="s">
        <v>10007</v>
      </c>
      <c r="N2346" s="251" t="s">
        <v>11287</v>
      </c>
      <c r="O2346" s="251">
        <v>1</v>
      </c>
      <c r="Q2346" s="251" t="s">
        <v>12676</v>
      </c>
      <c r="R2346" s="251" t="s">
        <v>10028</v>
      </c>
      <c r="S2346" s="251" t="s">
        <v>1347</v>
      </c>
      <c r="T2346" s="251" t="str">
        <f t="shared" si="146"/>
        <v>I060633581555BZ070</v>
      </c>
      <c r="W2346" s="251" t="str">
        <f t="shared" si="147"/>
        <v>I060633581555-BZ070</v>
      </c>
    </row>
    <row r="2347" spans="1:23" x14ac:dyDescent="0.3">
      <c r="A2347" s="256" t="str">
        <f t="shared" si="144"/>
        <v>I0606335-81565BZ030-00001</v>
      </c>
      <c r="B2347" s="251" t="s">
        <v>12677</v>
      </c>
      <c r="C2347" s="251" t="s">
        <v>10077</v>
      </c>
      <c r="D2347" s="251" t="s">
        <v>12673</v>
      </c>
      <c r="E2347" s="251" t="s">
        <v>10470</v>
      </c>
      <c r="F2347" s="251" t="s">
        <v>9968</v>
      </c>
      <c r="G2347" s="251" t="s">
        <v>1356</v>
      </c>
      <c r="H2347" s="251" t="s">
        <v>10467</v>
      </c>
      <c r="I2347" s="257" t="str">
        <f t="shared" si="145"/>
        <v>-00001</v>
      </c>
      <c r="J2347" s="251">
        <v>1</v>
      </c>
      <c r="K2347" s="251">
        <v>1</v>
      </c>
      <c r="M2347" s="251" t="s">
        <v>10007</v>
      </c>
      <c r="N2347" s="251" t="s">
        <v>11287</v>
      </c>
      <c r="O2347" s="251">
        <v>1</v>
      </c>
      <c r="Q2347" s="251" t="s">
        <v>12677</v>
      </c>
      <c r="R2347" s="251" t="s">
        <v>10028</v>
      </c>
      <c r="S2347" s="251" t="s">
        <v>1355</v>
      </c>
      <c r="T2347" s="251" t="str">
        <f t="shared" si="146"/>
        <v>I060633581565BZ030</v>
      </c>
      <c r="W2347" s="251" t="str">
        <f t="shared" si="147"/>
        <v>I060633581565-BZ030</v>
      </c>
    </row>
    <row r="2348" spans="1:23" x14ac:dyDescent="0.3">
      <c r="A2348" s="256" t="str">
        <f t="shared" si="144"/>
        <v>I0706326-9004951125-00019</v>
      </c>
      <c r="B2348" s="251" t="s">
        <v>12678</v>
      </c>
      <c r="C2348" s="251" t="s">
        <v>10117</v>
      </c>
      <c r="D2348" s="251" t="s">
        <v>12679</v>
      </c>
      <c r="E2348" s="251" t="s">
        <v>10470</v>
      </c>
      <c r="F2348" s="251" t="s">
        <v>9957</v>
      </c>
      <c r="G2348" s="251" t="s">
        <v>1561</v>
      </c>
      <c r="H2348" s="251" t="s">
        <v>3393</v>
      </c>
      <c r="I2348" s="257" t="str">
        <f t="shared" si="145"/>
        <v>-00019</v>
      </c>
      <c r="J2348" s="251">
        <v>19</v>
      </c>
      <c r="K2348" s="251">
        <v>19</v>
      </c>
      <c r="M2348" s="251" t="s">
        <v>10003</v>
      </c>
      <c r="N2348" s="251" t="s">
        <v>10831</v>
      </c>
      <c r="O2348" s="251">
        <v>19</v>
      </c>
      <c r="Q2348" s="251" t="s">
        <v>12678</v>
      </c>
      <c r="R2348" s="251" t="s">
        <v>9960</v>
      </c>
      <c r="S2348" s="251">
        <v>9004951125</v>
      </c>
      <c r="T2348" s="251" t="str">
        <f t="shared" si="146"/>
        <v>I07063269004951125</v>
      </c>
      <c r="W2348" s="251" t="str">
        <f t="shared" si="147"/>
        <v>I070632690049-51125</v>
      </c>
    </row>
    <row r="2349" spans="1:23" x14ac:dyDescent="0.3">
      <c r="A2349" s="256" t="str">
        <f t="shared" si="144"/>
        <v>I0706327-81110BZ010-00001</v>
      </c>
      <c r="B2349" s="251" t="s">
        <v>12680</v>
      </c>
      <c r="C2349" s="251" t="s">
        <v>10117</v>
      </c>
      <c r="D2349" s="251" t="s">
        <v>12681</v>
      </c>
      <c r="E2349" s="251" t="s">
        <v>10470</v>
      </c>
      <c r="F2349" s="251" t="s">
        <v>9957</v>
      </c>
      <c r="G2349" s="251" t="s">
        <v>997</v>
      </c>
      <c r="H2349" s="251" t="s">
        <v>10121</v>
      </c>
      <c r="I2349" s="257" t="str">
        <f t="shared" si="145"/>
        <v>-00001</v>
      </c>
      <c r="J2349" s="251">
        <v>1</v>
      </c>
      <c r="K2349" s="251">
        <v>1</v>
      </c>
      <c r="M2349" s="251" t="s">
        <v>9958</v>
      </c>
      <c r="N2349" s="251" t="s">
        <v>10984</v>
      </c>
      <c r="O2349" s="251">
        <v>1</v>
      </c>
      <c r="Q2349" s="251" t="s">
        <v>12680</v>
      </c>
      <c r="R2349" s="251" t="s">
        <v>10017</v>
      </c>
      <c r="S2349" s="251" t="s">
        <v>996</v>
      </c>
      <c r="T2349" s="251" t="str">
        <f t="shared" si="146"/>
        <v>I070632781110BZ010</v>
      </c>
      <c r="W2349" s="251" t="str">
        <f t="shared" si="147"/>
        <v>I070632781110-BZ010</v>
      </c>
    </row>
    <row r="2350" spans="1:23" x14ac:dyDescent="0.3">
      <c r="A2350" s="256" t="str">
        <f t="shared" si="144"/>
        <v>I0706327-81110BZ800-00003</v>
      </c>
      <c r="B2350" s="251" t="s">
        <v>12682</v>
      </c>
      <c r="C2350" s="251" t="s">
        <v>10117</v>
      </c>
      <c r="D2350" s="251" t="s">
        <v>12681</v>
      </c>
      <c r="E2350" s="251" t="s">
        <v>10470</v>
      </c>
      <c r="F2350" s="251" t="s">
        <v>9962</v>
      </c>
      <c r="G2350" s="251" t="s">
        <v>3420</v>
      </c>
      <c r="H2350" s="251" t="s">
        <v>3422</v>
      </c>
      <c r="I2350" s="257" t="str">
        <f t="shared" si="145"/>
        <v>-00003</v>
      </c>
      <c r="J2350" s="251">
        <v>3</v>
      </c>
      <c r="K2350" s="251">
        <v>3</v>
      </c>
      <c r="M2350" s="251" t="s">
        <v>9958</v>
      </c>
      <c r="N2350" s="251" t="s">
        <v>10984</v>
      </c>
      <c r="O2350" s="251">
        <v>3</v>
      </c>
      <c r="Q2350" s="251" t="s">
        <v>12682</v>
      </c>
      <c r="R2350" s="251" t="s">
        <v>10017</v>
      </c>
      <c r="S2350" s="251" t="s">
        <v>3419</v>
      </c>
      <c r="T2350" s="251" t="str">
        <f t="shared" si="146"/>
        <v>I070632781110BZ800</v>
      </c>
      <c r="W2350" s="251" t="str">
        <f t="shared" si="147"/>
        <v>I070632781110-BZ800</v>
      </c>
    </row>
    <row r="2351" spans="1:23" x14ac:dyDescent="0.3">
      <c r="A2351" s="256" t="str">
        <f t="shared" si="144"/>
        <v>I0706327-81110BZ840-00003</v>
      </c>
      <c r="B2351" s="251" t="s">
        <v>12683</v>
      </c>
      <c r="C2351" s="251" t="s">
        <v>10117</v>
      </c>
      <c r="D2351" s="251" t="s">
        <v>12681</v>
      </c>
      <c r="E2351" s="251" t="s">
        <v>10470</v>
      </c>
      <c r="F2351" s="251" t="s">
        <v>9964</v>
      </c>
      <c r="G2351" s="251" t="s">
        <v>3424</v>
      </c>
      <c r="H2351" s="251" t="s">
        <v>3422</v>
      </c>
      <c r="I2351" s="257" t="str">
        <f t="shared" si="145"/>
        <v>-00003</v>
      </c>
      <c r="J2351" s="251">
        <v>3</v>
      </c>
      <c r="K2351" s="251">
        <v>3</v>
      </c>
      <c r="M2351" s="251" t="s">
        <v>9958</v>
      </c>
      <c r="N2351" s="251" t="s">
        <v>10984</v>
      </c>
      <c r="O2351" s="251">
        <v>3</v>
      </c>
      <c r="Q2351" s="251" t="s">
        <v>12683</v>
      </c>
      <c r="R2351" s="251" t="s">
        <v>10017</v>
      </c>
      <c r="S2351" s="251" t="s">
        <v>3423</v>
      </c>
      <c r="T2351" s="251" t="str">
        <f t="shared" si="146"/>
        <v>I070632781110BZ840</v>
      </c>
      <c r="W2351" s="251" t="str">
        <f t="shared" si="147"/>
        <v>I070632781110-BZ840</v>
      </c>
    </row>
    <row r="2352" spans="1:23" x14ac:dyDescent="0.3">
      <c r="A2352" s="256" t="str">
        <f t="shared" si="144"/>
        <v>I0706327-81150BZ800-00001</v>
      </c>
      <c r="B2352" s="251" t="s">
        <v>12684</v>
      </c>
      <c r="C2352" s="251" t="s">
        <v>10117</v>
      </c>
      <c r="D2352" s="251" t="s">
        <v>12681</v>
      </c>
      <c r="E2352" s="251" t="s">
        <v>10470</v>
      </c>
      <c r="F2352" s="251" t="s">
        <v>9966</v>
      </c>
      <c r="G2352" s="251" t="s">
        <v>3427</v>
      </c>
      <c r="H2352" s="251" t="s">
        <v>3429</v>
      </c>
      <c r="I2352" s="257" t="str">
        <f t="shared" si="145"/>
        <v>-00001</v>
      </c>
      <c r="J2352" s="251">
        <v>1</v>
      </c>
      <c r="K2352" s="251">
        <v>1</v>
      </c>
      <c r="M2352" s="251" t="s">
        <v>9958</v>
      </c>
      <c r="N2352" s="251" t="s">
        <v>10984</v>
      </c>
      <c r="O2352" s="251">
        <v>1</v>
      </c>
      <c r="Q2352" s="251" t="s">
        <v>12684</v>
      </c>
      <c r="R2352" s="251" t="s">
        <v>10017</v>
      </c>
      <c r="S2352" s="251" t="s">
        <v>3426</v>
      </c>
      <c r="T2352" s="251" t="str">
        <f t="shared" si="146"/>
        <v>I070632781150BZ800</v>
      </c>
      <c r="W2352" s="251" t="str">
        <f t="shared" si="147"/>
        <v>I070632781150-BZ800</v>
      </c>
    </row>
    <row r="2353" spans="1:23" x14ac:dyDescent="0.3">
      <c r="A2353" s="256" t="str">
        <f t="shared" si="144"/>
        <v>I0706327-81150BZ840-00002</v>
      </c>
      <c r="B2353" s="251" t="s">
        <v>12685</v>
      </c>
      <c r="C2353" s="251" t="s">
        <v>10117</v>
      </c>
      <c r="D2353" s="251" t="s">
        <v>12681</v>
      </c>
      <c r="E2353" s="251" t="s">
        <v>10470</v>
      </c>
      <c r="F2353" s="251" t="s">
        <v>9968</v>
      </c>
      <c r="G2353" s="251" t="s">
        <v>3431</v>
      </c>
      <c r="H2353" s="251" t="s">
        <v>3429</v>
      </c>
      <c r="I2353" s="257" t="str">
        <f t="shared" si="145"/>
        <v>-00002</v>
      </c>
      <c r="J2353" s="251">
        <v>2</v>
      </c>
      <c r="K2353" s="251">
        <v>2</v>
      </c>
      <c r="M2353" s="251" t="s">
        <v>9958</v>
      </c>
      <c r="N2353" s="251" t="s">
        <v>10984</v>
      </c>
      <c r="O2353" s="251">
        <v>2</v>
      </c>
      <c r="Q2353" s="251" t="s">
        <v>12685</v>
      </c>
      <c r="R2353" s="251" t="s">
        <v>10017</v>
      </c>
      <c r="S2353" s="251" t="s">
        <v>3430</v>
      </c>
      <c r="T2353" s="251" t="str">
        <f t="shared" si="146"/>
        <v>I070632781150BZ840</v>
      </c>
      <c r="W2353" s="251" t="str">
        <f t="shared" si="147"/>
        <v>I070632781150-BZ840</v>
      </c>
    </row>
    <row r="2354" spans="1:23" x14ac:dyDescent="0.3">
      <c r="A2354" s="256" t="str">
        <f t="shared" si="144"/>
        <v>I0706327-81170BZ520-00002</v>
      </c>
      <c r="B2354" s="251" t="s">
        <v>12686</v>
      </c>
      <c r="C2354" s="251" t="s">
        <v>10117</v>
      </c>
      <c r="D2354" s="251" t="s">
        <v>12681</v>
      </c>
      <c r="E2354" s="251" t="s">
        <v>10470</v>
      </c>
      <c r="F2354" s="251" t="s">
        <v>9970</v>
      </c>
      <c r="G2354" s="251" t="s">
        <v>1123</v>
      </c>
      <c r="H2354" s="251" t="s">
        <v>5102</v>
      </c>
      <c r="I2354" s="257" t="str">
        <f t="shared" si="145"/>
        <v>-00002</v>
      </c>
      <c r="J2354" s="251">
        <v>2</v>
      </c>
      <c r="K2354" s="251">
        <v>2</v>
      </c>
      <c r="M2354" s="251" t="s">
        <v>9958</v>
      </c>
      <c r="N2354" s="251" t="s">
        <v>10984</v>
      </c>
      <c r="O2354" s="251">
        <v>2</v>
      </c>
      <c r="Q2354" s="251" t="s">
        <v>12686</v>
      </c>
      <c r="R2354" s="251" t="s">
        <v>10017</v>
      </c>
      <c r="S2354" s="251" t="s">
        <v>1122</v>
      </c>
      <c r="T2354" s="251" t="str">
        <f t="shared" si="146"/>
        <v>I070632781170BZ520</v>
      </c>
      <c r="W2354" s="251" t="str">
        <f t="shared" si="147"/>
        <v>I070632781170-BZ520</v>
      </c>
    </row>
    <row r="2355" spans="1:23" x14ac:dyDescent="0.3">
      <c r="A2355" s="256" t="str">
        <f t="shared" si="144"/>
        <v>I0706327-81551BZ060-00003</v>
      </c>
      <c r="B2355" s="251" t="s">
        <v>12687</v>
      </c>
      <c r="C2355" s="251" t="s">
        <v>10117</v>
      </c>
      <c r="D2355" s="251" t="s">
        <v>12681</v>
      </c>
      <c r="E2355" s="251" t="s">
        <v>10470</v>
      </c>
      <c r="F2355" s="251" t="s">
        <v>9972</v>
      </c>
      <c r="G2355" s="251" t="s">
        <v>1296</v>
      </c>
      <c r="H2355" s="251" t="s">
        <v>10317</v>
      </c>
      <c r="I2355" s="257" t="str">
        <f t="shared" si="145"/>
        <v>-00003</v>
      </c>
      <c r="J2355" s="251">
        <v>3</v>
      </c>
      <c r="K2355" s="251">
        <v>3</v>
      </c>
      <c r="M2355" s="251" t="s">
        <v>9958</v>
      </c>
      <c r="N2355" s="251" t="s">
        <v>10984</v>
      </c>
      <c r="O2355" s="251">
        <v>3</v>
      </c>
      <c r="Q2355" s="251" t="s">
        <v>12687</v>
      </c>
      <c r="R2355" s="251" t="s">
        <v>10017</v>
      </c>
      <c r="S2355" s="251" t="s">
        <v>1295</v>
      </c>
      <c r="T2355" s="251" t="str">
        <f t="shared" si="146"/>
        <v>I070632781551BZ060</v>
      </c>
      <c r="W2355" s="251" t="str">
        <f t="shared" si="147"/>
        <v>I070632781551-BZ060</v>
      </c>
    </row>
    <row r="2356" spans="1:23" x14ac:dyDescent="0.3">
      <c r="A2356" s="256" t="str">
        <f t="shared" si="144"/>
        <v>I0706327-81551BZ090-00002</v>
      </c>
      <c r="B2356" s="251" t="s">
        <v>12688</v>
      </c>
      <c r="C2356" s="251" t="s">
        <v>10117</v>
      </c>
      <c r="D2356" s="251" t="s">
        <v>12681</v>
      </c>
      <c r="E2356" s="251" t="s">
        <v>10470</v>
      </c>
      <c r="F2356" s="251" t="s">
        <v>9974</v>
      </c>
      <c r="G2356" s="251" t="s">
        <v>1318</v>
      </c>
      <c r="H2356" s="251" t="s">
        <v>5211</v>
      </c>
      <c r="I2356" s="257" t="str">
        <f t="shared" si="145"/>
        <v>-00002</v>
      </c>
      <c r="J2356" s="251">
        <v>2</v>
      </c>
      <c r="K2356" s="251">
        <v>2</v>
      </c>
      <c r="M2356" s="251" t="s">
        <v>9958</v>
      </c>
      <c r="N2356" s="251" t="s">
        <v>10984</v>
      </c>
      <c r="O2356" s="251">
        <v>2</v>
      </c>
      <c r="Q2356" s="251" t="s">
        <v>12688</v>
      </c>
      <c r="R2356" s="251" t="s">
        <v>10017</v>
      </c>
      <c r="S2356" s="251" t="s">
        <v>1317</v>
      </c>
      <c r="T2356" s="251" t="str">
        <f t="shared" si="146"/>
        <v>I070632781551BZ090</v>
      </c>
      <c r="W2356" s="251" t="str">
        <f t="shared" si="147"/>
        <v>I070632781551-BZ090</v>
      </c>
    </row>
    <row r="2357" spans="1:23" x14ac:dyDescent="0.3">
      <c r="A2357" s="256" t="str">
        <f t="shared" si="144"/>
        <v>I0706327-81551BZ250-00002</v>
      </c>
      <c r="B2357" s="251" t="s">
        <v>12689</v>
      </c>
      <c r="C2357" s="251" t="s">
        <v>10117</v>
      </c>
      <c r="D2357" s="251" t="s">
        <v>12681</v>
      </c>
      <c r="E2357" s="251" t="s">
        <v>10470</v>
      </c>
      <c r="F2357" s="251" t="s">
        <v>9976</v>
      </c>
      <c r="G2357" s="251" t="s">
        <v>1396</v>
      </c>
      <c r="H2357" s="251" t="s">
        <v>3436</v>
      </c>
      <c r="I2357" s="257" t="str">
        <f t="shared" si="145"/>
        <v>-00002</v>
      </c>
      <c r="J2357" s="251">
        <v>2</v>
      </c>
      <c r="K2357" s="251">
        <v>2</v>
      </c>
      <c r="M2357" s="251" t="s">
        <v>9958</v>
      </c>
      <c r="N2357" s="251" t="s">
        <v>10984</v>
      </c>
      <c r="O2357" s="251">
        <v>2</v>
      </c>
      <c r="Q2357" s="251" t="s">
        <v>12689</v>
      </c>
      <c r="R2357" s="251" t="s">
        <v>10017</v>
      </c>
      <c r="S2357" s="251" t="s">
        <v>1395</v>
      </c>
      <c r="T2357" s="251" t="str">
        <f t="shared" si="146"/>
        <v>I070632781551BZ250</v>
      </c>
      <c r="W2357" s="251" t="str">
        <f t="shared" si="147"/>
        <v>I070632781551-BZ250</v>
      </c>
    </row>
    <row r="2358" spans="1:23" x14ac:dyDescent="0.3">
      <c r="A2358" s="256" t="str">
        <f t="shared" si="144"/>
        <v>I0706327-81561BZ060-00003</v>
      </c>
      <c r="B2358" s="251" t="s">
        <v>12690</v>
      </c>
      <c r="C2358" s="251" t="s">
        <v>10117</v>
      </c>
      <c r="D2358" s="251" t="s">
        <v>12681</v>
      </c>
      <c r="E2358" s="251" t="s">
        <v>10470</v>
      </c>
      <c r="F2358" s="251" t="s">
        <v>9978</v>
      </c>
      <c r="G2358" s="251" t="s">
        <v>1304</v>
      </c>
      <c r="H2358" s="251" t="s">
        <v>10128</v>
      </c>
      <c r="I2358" s="257" t="str">
        <f t="shared" si="145"/>
        <v>-00003</v>
      </c>
      <c r="J2358" s="251">
        <v>3</v>
      </c>
      <c r="K2358" s="251">
        <v>3</v>
      </c>
      <c r="M2358" s="251" t="s">
        <v>9958</v>
      </c>
      <c r="N2358" s="251" t="s">
        <v>10984</v>
      </c>
      <c r="O2358" s="251">
        <v>3</v>
      </c>
      <c r="Q2358" s="251" t="s">
        <v>12690</v>
      </c>
      <c r="R2358" s="251" t="s">
        <v>10017</v>
      </c>
      <c r="S2358" s="251" t="s">
        <v>1303</v>
      </c>
      <c r="T2358" s="251" t="str">
        <f t="shared" si="146"/>
        <v>I070632781561BZ060</v>
      </c>
      <c r="W2358" s="251" t="str">
        <f t="shared" si="147"/>
        <v>I070632781561-BZ060</v>
      </c>
    </row>
    <row r="2359" spans="1:23" x14ac:dyDescent="0.3">
      <c r="A2359" s="256" t="str">
        <f t="shared" si="144"/>
        <v>I0706327-81561BZ090-00004</v>
      </c>
      <c r="B2359" s="251" t="s">
        <v>12691</v>
      </c>
      <c r="C2359" s="251" t="s">
        <v>10117</v>
      </c>
      <c r="D2359" s="251" t="s">
        <v>12681</v>
      </c>
      <c r="E2359" s="251" t="s">
        <v>10470</v>
      </c>
      <c r="F2359" s="251" t="s">
        <v>9980</v>
      </c>
      <c r="G2359" s="251" t="s">
        <v>1331</v>
      </c>
      <c r="H2359" s="251" t="s">
        <v>5211</v>
      </c>
      <c r="I2359" s="257" t="str">
        <f t="shared" si="145"/>
        <v>-00004</v>
      </c>
      <c r="J2359" s="251">
        <v>4</v>
      </c>
      <c r="K2359" s="251">
        <v>4</v>
      </c>
      <c r="M2359" s="251" t="s">
        <v>9958</v>
      </c>
      <c r="N2359" s="251" t="s">
        <v>10984</v>
      </c>
      <c r="O2359" s="251">
        <v>4</v>
      </c>
      <c r="Q2359" s="251" t="s">
        <v>12691</v>
      </c>
      <c r="R2359" s="251" t="s">
        <v>10017</v>
      </c>
      <c r="S2359" s="251" t="s">
        <v>1330</v>
      </c>
      <c r="T2359" s="251" t="str">
        <f t="shared" si="146"/>
        <v>I070632781561BZ090</v>
      </c>
      <c r="W2359" s="251" t="str">
        <f t="shared" si="147"/>
        <v>I070632781561-BZ090</v>
      </c>
    </row>
    <row r="2360" spans="1:23" x14ac:dyDescent="0.3">
      <c r="A2360" s="256" t="str">
        <f t="shared" si="144"/>
        <v>I0706327-81580BZ090-00002</v>
      </c>
      <c r="B2360" s="251" t="s">
        <v>12692</v>
      </c>
      <c r="C2360" s="251" t="s">
        <v>10117</v>
      </c>
      <c r="D2360" s="251" t="s">
        <v>12681</v>
      </c>
      <c r="E2360" s="251" t="s">
        <v>10470</v>
      </c>
      <c r="F2360" s="251" t="s">
        <v>9982</v>
      </c>
      <c r="G2360" s="251" t="s">
        <v>3449</v>
      </c>
      <c r="H2360" s="251" t="s">
        <v>758</v>
      </c>
      <c r="I2360" s="257" t="str">
        <f t="shared" si="145"/>
        <v>-00002</v>
      </c>
      <c r="J2360" s="251">
        <v>2</v>
      </c>
      <c r="K2360" s="251">
        <v>2</v>
      </c>
      <c r="M2360" s="251" t="s">
        <v>9993</v>
      </c>
      <c r="N2360" s="251" t="s">
        <v>10984</v>
      </c>
      <c r="O2360" s="251">
        <v>2</v>
      </c>
      <c r="Q2360" s="251" t="s">
        <v>12692</v>
      </c>
      <c r="R2360" s="251" t="s">
        <v>10017</v>
      </c>
      <c r="S2360" s="251" t="s">
        <v>3448</v>
      </c>
      <c r="T2360" s="251" t="str">
        <f t="shared" si="146"/>
        <v>I070632781580BZ090</v>
      </c>
      <c r="W2360" s="251" t="str">
        <f t="shared" si="147"/>
        <v>I070632781580-BZ090</v>
      </c>
    </row>
    <row r="2361" spans="1:23" x14ac:dyDescent="0.3">
      <c r="A2361" s="256" t="str">
        <f t="shared" si="144"/>
        <v>I0706327-81590BZ090-00001</v>
      </c>
      <c r="B2361" s="251" t="s">
        <v>12693</v>
      </c>
      <c r="C2361" s="251" t="s">
        <v>10117</v>
      </c>
      <c r="D2361" s="251" t="s">
        <v>12681</v>
      </c>
      <c r="E2361" s="251" t="s">
        <v>10470</v>
      </c>
      <c r="F2361" s="251" t="s">
        <v>9984</v>
      </c>
      <c r="G2361" s="251" t="s">
        <v>3452</v>
      </c>
      <c r="H2361" s="251" t="s">
        <v>770</v>
      </c>
      <c r="I2361" s="257" t="str">
        <f t="shared" si="145"/>
        <v>-00001</v>
      </c>
      <c r="J2361" s="251">
        <v>1</v>
      </c>
      <c r="K2361" s="251">
        <v>1</v>
      </c>
      <c r="M2361" s="251" t="s">
        <v>9993</v>
      </c>
      <c r="N2361" s="251" t="s">
        <v>10984</v>
      </c>
      <c r="O2361" s="251">
        <v>1</v>
      </c>
      <c r="Q2361" s="251" t="s">
        <v>12693</v>
      </c>
      <c r="R2361" s="251" t="s">
        <v>10017</v>
      </c>
      <c r="S2361" s="251" t="s">
        <v>3451</v>
      </c>
      <c r="T2361" s="251" t="str">
        <f t="shared" si="146"/>
        <v>I070632781590BZ090</v>
      </c>
      <c r="W2361" s="251" t="str">
        <f t="shared" si="147"/>
        <v>I070632781590-BZ090</v>
      </c>
    </row>
    <row r="2362" spans="1:23" x14ac:dyDescent="0.3">
      <c r="A2362" s="256" t="str">
        <f t="shared" si="144"/>
        <v>I0706327-87940BZ070-00001</v>
      </c>
      <c r="B2362" s="251" t="s">
        <v>12694</v>
      </c>
      <c r="C2362" s="251" t="s">
        <v>10117</v>
      </c>
      <c r="D2362" s="251" t="s">
        <v>12681</v>
      </c>
      <c r="E2362" s="251" t="s">
        <v>10470</v>
      </c>
      <c r="F2362" s="251" t="s">
        <v>9986</v>
      </c>
      <c r="G2362" s="251" t="s">
        <v>1545</v>
      </c>
      <c r="H2362" s="251" t="s">
        <v>10132</v>
      </c>
      <c r="I2362" s="257" t="str">
        <f t="shared" si="145"/>
        <v>-00001</v>
      </c>
      <c r="J2362" s="251">
        <v>1</v>
      </c>
      <c r="K2362" s="251">
        <v>1</v>
      </c>
      <c r="M2362" s="251" t="s">
        <v>9993</v>
      </c>
      <c r="N2362" s="251" t="s">
        <v>10984</v>
      </c>
      <c r="O2362" s="251">
        <v>1</v>
      </c>
      <c r="Q2362" s="251" t="s">
        <v>12694</v>
      </c>
      <c r="R2362" s="251" t="s">
        <v>10017</v>
      </c>
      <c r="S2362" s="251" t="s">
        <v>1544</v>
      </c>
      <c r="T2362" s="251" t="str">
        <f t="shared" si="146"/>
        <v>I070632787940BZ070</v>
      </c>
      <c r="W2362" s="251" t="str">
        <f t="shared" si="147"/>
        <v>I070632787940-BZ070</v>
      </c>
    </row>
    <row r="2363" spans="1:23" x14ac:dyDescent="0.3">
      <c r="A2363" s="256" t="str">
        <f t="shared" si="144"/>
        <v>I0706328-81130BZ520-00002</v>
      </c>
      <c r="B2363" s="251" t="s">
        <v>12695</v>
      </c>
      <c r="C2363" s="251" t="s">
        <v>10117</v>
      </c>
      <c r="D2363" s="251" t="s">
        <v>12696</v>
      </c>
      <c r="E2363" s="251" t="s">
        <v>10470</v>
      </c>
      <c r="F2363" s="251" t="s">
        <v>9957</v>
      </c>
      <c r="G2363" s="251" t="s">
        <v>1115</v>
      </c>
      <c r="H2363" s="251" t="s">
        <v>5101</v>
      </c>
      <c r="I2363" s="257" t="str">
        <f t="shared" si="145"/>
        <v>-00002</v>
      </c>
      <c r="J2363" s="251">
        <v>2</v>
      </c>
      <c r="K2363" s="251">
        <v>2</v>
      </c>
      <c r="M2363" s="251" t="s">
        <v>9958</v>
      </c>
      <c r="N2363" s="251" t="s">
        <v>11287</v>
      </c>
      <c r="O2363" s="251">
        <v>2</v>
      </c>
      <c r="Q2363" s="251" t="s">
        <v>12695</v>
      </c>
      <c r="R2363" s="251" t="s">
        <v>10028</v>
      </c>
      <c r="S2363" s="251" t="s">
        <v>1114</v>
      </c>
      <c r="T2363" s="251" t="str">
        <f t="shared" si="146"/>
        <v>I070632881130BZ520</v>
      </c>
      <c r="W2363" s="251" t="str">
        <f t="shared" si="147"/>
        <v>I070632881130-BZ520</v>
      </c>
    </row>
    <row r="2364" spans="1:23" x14ac:dyDescent="0.3">
      <c r="A2364" s="256" t="str">
        <f t="shared" si="144"/>
        <v>I0706328-81150BZ520-00001</v>
      </c>
      <c r="B2364" s="251" t="s">
        <v>12697</v>
      </c>
      <c r="C2364" s="251" t="s">
        <v>10117</v>
      </c>
      <c r="D2364" s="251" t="s">
        <v>12696</v>
      </c>
      <c r="E2364" s="251" t="s">
        <v>10470</v>
      </c>
      <c r="F2364" s="251" t="s">
        <v>9962</v>
      </c>
      <c r="G2364" s="251" t="s">
        <v>1120</v>
      </c>
      <c r="H2364" s="251" t="s">
        <v>3429</v>
      </c>
      <c r="I2364" s="257" t="str">
        <f t="shared" si="145"/>
        <v>-00001</v>
      </c>
      <c r="J2364" s="251">
        <v>1</v>
      </c>
      <c r="K2364" s="251">
        <v>1</v>
      </c>
      <c r="M2364" s="251" t="s">
        <v>9958</v>
      </c>
      <c r="N2364" s="251" t="s">
        <v>11287</v>
      </c>
      <c r="O2364" s="251">
        <v>1</v>
      </c>
      <c r="Q2364" s="251" t="s">
        <v>12697</v>
      </c>
      <c r="R2364" s="251" t="s">
        <v>10028</v>
      </c>
      <c r="S2364" s="251" t="s">
        <v>1119</v>
      </c>
      <c r="T2364" s="251" t="str">
        <f t="shared" si="146"/>
        <v>I070632881150BZ520</v>
      </c>
      <c r="W2364" s="251" t="str">
        <f t="shared" si="147"/>
        <v>I070632881150-BZ520</v>
      </c>
    </row>
    <row r="2365" spans="1:23" x14ac:dyDescent="0.3">
      <c r="A2365" s="256" t="str">
        <f t="shared" si="144"/>
        <v>I0706328-81270BZ010-00002</v>
      </c>
      <c r="B2365" s="251" t="s">
        <v>12698</v>
      </c>
      <c r="C2365" s="251" t="s">
        <v>10117</v>
      </c>
      <c r="D2365" s="251" t="s">
        <v>12696</v>
      </c>
      <c r="E2365" s="251" t="s">
        <v>10470</v>
      </c>
      <c r="F2365" s="251" t="s">
        <v>9964</v>
      </c>
      <c r="G2365" s="251" t="s">
        <v>1474</v>
      </c>
      <c r="H2365" s="251" t="s">
        <v>10137</v>
      </c>
      <c r="I2365" s="257" t="str">
        <f t="shared" si="145"/>
        <v>-00002</v>
      </c>
      <c r="J2365" s="251">
        <v>2</v>
      </c>
      <c r="K2365" s="251">
        <v>2</v>
      </c>
      <c r="M2365" s="251" t="s">
        <v>10007</v>
      </c>
      <c r="N2365" s="251" t="s">
        <v>11287</v>
      </c>
      <c r="O2365" s="251">
        <v>2</v>
      </c>
      <c r="Q2365" s="251" t="s">
        <v>12698</v>
      </c>
      <c r="R2365" s="251" t="s">
        <v>10028</v>
      </c>
      <c r="S2365" s="251" t="s">
        <v>1473</v>
      </c>
      <c r="T2365" s="251" t="str">
        <f t="shared" si="146"/>
        <v>I070632881270BZ010</v>
      </c>
      <c r="W2365" s="251" t="str">
        <f t="shared" si="147"/>
        <v>I070632881270-BZ010</v>
      </c>
    </row>
    <row r="2366" spans="1:23" x14ac:dyDescent="0.3">
      <c r="A2366" s="256" t="str">
        <f t="shared" si="144"/>
        <v>I0706328-81550BZ070-00002</v>
      </c>
      <c r="B2366" s="251" t="s">
        <v>12699</v>
      </c>
      <c r="C2366" s="251" t="s">
        <v>10117</v>
      </c>
      <c r="D2366" s="251" t="s">
        <v>12696</v>
      </c>
      <c r="E2366" s="251" t="s">
        <v>10470</v>
      </c>
      <c r="F2366" s="251" t="s">
        <v>9966</v>
      </c>
      <c r="G2366" s="251" t="s">
        <v>1292</v>
      </c>
      <c r="H2366" s="251" t="s">
        <v>10139</v>
      </c>
      <c r="I2366" s="257" t="str">
        <f t="shared" si="145"/>
        <v>-00002</v>
      </c>
      <c r="J2366" s="251">
        <v>2</v>
      </c>
      <c r="K2366" s="251">
        <v>2</v>
      </c>
      <c r="M2366" s="251" t="s">
        <v>9958</v>
      </c>
      <c r="N2366" s="251" t="s">
        <v>11287</v>
      </c>
      <c r="O2366" s="251">
        <v>2</v>
      </c>
      <c r="Q2366" s="251" t="s">
        <v>12699</v>
      </c>
      <c r="R2366" s="251" t="s">
        <v>10028</v>
      </c>
      <c r="S2366" s="251" t="s">
        <v>1291</v>
      </c>
      <c r="T2366" s="251" t="str">
        <f t="shared" si="146"/>
        <v>I070632881550BZ070</v>
      </c>
      <c r="W2366" s="251" t="str">
        <f t="shared" si="147"/>
        <v>I070632881550-BZ070</v>
      </c>
    </row>
    <row r="2367" spans="1:23" x14ac:dyDescent="0.3">
      <c r="A2367" s="256" t="str">
        <f t="shared" si="144"/>
        <v>I0706328-81550BZ190-00003</v>
      </c>
      <c r="B2367" s="251" t="s">
        <v>12700</v>
      </c>
      <c r="C2367" s="251" t="s">
        <v>10117</v>
      </c>
      <c r="D2367" s="251" t="s">
        <v>12696</v>
      </c>
      <c r="E2367" s="251" t="s">
        <v>10470</v>
      </c>
      <c r="F2367" s="251" t="s">
        <v>9968</v>
      </c>
      <c r="G2367" s="251" t="s">
        <v>1308</v>
      </c>
      <c r="H2367" s="251" t="s">
        <v>10141</v>
      </c>
      <c r="I2367" s="257" t="str">
        <f t="shared" si="145"/>
        <v>-00003</v>
      </c>
      <c r="J2367" s="251">
        <v>3</v>
      </c>
      <c r="K2367" s="251">
        <v>3</v>
      </c>
      <c r="M2367" s="251" t="s">
        <v>9958</v>
      </c>
      <c r="N2367" s="251" t="s">
        <v>11287</v>
      </c>
      <c r="O2367" s="251">
        <v>3</v>
      </c>
      <c r="Q2367" s="251" t="s">
        <v>12700</v>
      </c>
      <c r="R2367" s="251" t="s">
        <v>10028</v>
      </c>
      <c r="S2367" s="251" t="s">
        <v>1307</v>
      </c>
      <c r="T2367" s="251" t="str">
        <f t="shared" si="146"/>
        <v>I070632881550BZ190</v>
      </c>
      <c r="W2367" s="251" t="str">
        <f t="shared" si="147"/>
        <v>I070632881550-BZ190</v>
      </c>
    </row>
    <row r="2368" spans="1:23" x14ac:dyDescent="0.3">
      <c r="A2368" s="256" t="str">
        <f t="shared" si="144"/>
        <v>I0706328-81551BZ140-00002</v>
      </c>
      <c r="B2368" s="251" t="s">
        <v>12701</v>
      </c>
      <c r="C2368" s="251" t="s">
        <v>10117</v>
      </c>
      <c r="D2368" s="251" t="s">
        <v>12696</v>
      </c>
      <c r="E2368" s="251" t="s">
        <v>10470</v>
      </c>
      <c r="F2368" s="251" t="s">
        <v>9970</v>
      </c>
      <c r="G2368" s="251" t="s">
        <v>1339</v>
      </c>
      <c r="H2368" s="251" t="s">
        <v>10144</v>
      </c>
      <c r="I2368" s="257" t="str">
        <f t="shared" si="145"/>
        <v>-00002</v>
      </c>
      <c r="J2368" s="251">
        <v>2</v>
      </c>
      <c r="K2368" s="251">
        <v>2</v>
      </c>
      <c r="M2368" s="251" t="s">
        <v>9993</v>
      </c>
      <c r="N2368" s="251" t="s">
        <v>11287</v>
      </c>
      <c r="O2368" s="251">
        <v>2</v>
      </c>
      <c r="Q2368" s="251" t="s">
        <v>12701</v>
      </c>
      <c r="R2368" s="251" t="s">
        <v>10028</v>
      </c>
      <c r="S2368" s="251" t="s">
        <v>1338</v>
      </c>
      <c r="T2368" s="251" t="str">
        <f t="shared" si="146"/>
        <v>I070632881551BZ140</v>
      </c>
      <c r="W2368" s="251" t="str">
        <f t="shared" si="147"/>
        <v>I070632881551-BZ140</v>
      </c>
    </row>
    <row r="2369" spans="1:23" x14ac:dyDescent="0.3">
      <c r="A2369" s="256" t="str">
        <f t="shared" si="144"/>
        <v>I0706328-81560BZ070-00002</v>
      </c>
      <c r="B2369" s="251" t="s">
        <v>12702</v>
      </c>
      <c r="C2369" s="251" t="s">
        <v>10117</v>
      </c>
      <c r="D2369" s="251" t="s">
        <v>12696</v>
      </c>
      <c r="E2369" s="251" t="s">
        <v>10470</v>
      </c>
      <c r="F2369" s="251" t="s">
        <v>9972</v>
      </c>
      <c r="G2369" s="251" t="s">
        <v>1300</v>
      </c>
      <c r="H2369" s="251" t="s">
        <v>10332</v>
      </c>
      <c r="I2369" s="257" t="str">
        <f t="shared" si="145"/>
        <v>-00002</v>
      </c>
      <c r="J2369" s="251">
        <v>2</v>
      </c>
      <c r="K2369" s="251">
        <v>2</v>
      </c>
      <c r="M2369" s="251" t="s">
        <v>9958</v>
      </c>
      <c r="N2369" s="251" t="s">
        <v>11287</v>
      </c>
      <c r="O2369" s="251">
        <v>2</v>
      </c>
      <c r="Q2369" s="251" t="s">
        <v>12702</v>
      </c>
      <c r="R2369" s="251" t="s">
        <v>10028</v>
      </c>
      <c r="S2369" s="251" t="s">
        <v>1299</v>
      </c>
      <c r="T2369" s="251" t="str">
        <f t="shared" si="146"/>
        <v>I070632881560BZ070</v>
      </c>
      <c r="W2369" s="251" t="str">
        <f t="shared" si="147"/>
        <v>I070632881560-BZ070</v>
      </c>
    </row>
    <row r="2370" spans="1:23" x14ac:dyDescent="0.3">
      <c r="A2370" s="256" t="str">
        <f t="shared" si="144"/>
        <v>I0706328-81560BZ200-00001</v>
      </c>
      <c r="B2370" s="251" t="s">
        <v>12703</v>
      </c>
      <c r="C2370" s="251" t="s">
        <v>10117</v>
      </c>
      <c r="D2370" s="251" t="s">
        <v>12696</v>
      </c>
      <c r="E2370" s="251" t="s">
        <v>10470</v>
      </c>
      <c r="F2370" s="251" t="s">
        <v>9974</v>
      </c>
      <c r="G2370" s="251" t="s">
        <v>1342</v>
      </c>
      <c r="H2370" s="251" t="s">
        <v>10146</v>
      </c>
      <c r="I2370" s="257" t="str">
        <f t="shared" si="145"/>
        <v>-00001</v>
      </c>
      <c r="J2370" s="251">
        <v>1</v>
      </c>
      <c r="K2370" s="251">
        <v>1</v>
      </c>
      <c r="M2370" s="251" t="s">
        <v>9993</v>
      </c>
      <c r="N2370" s="251" t="s">
        <v>11287</v>
      </c>
      <c r="O2370" s="251">
        <v>1</v>
      </c>
      <c r="Q2370" s="251" t="s">
        <v>12703</v>
      </c>
      <c r="R2370" s="251" t="s">
        <v>10028</v>
      </c>
      <c r="S2370" s="251" t="s">
        <v>1341</v>
      </c>
      <c r="T2370" s="251" t="str">
        <f t="shared" si="146"/>
        <v>I070632881560BZ200</v>
      </c>
      <c r="W2370" s="251" t="str">
        <f t="shared" si="147"/>
        <v>I070632881560-BZ200</v>
      </c>
    </row>
    <row r="2371" spans="1:23" x14ac:dyDescent="0.3">
      <c r="A2371" s="256" t="str">
        <f t="shared" si="144"/>
        <v>I0706328-81561BZ250-00002</v>
      </c>
      <c r="B2371" s="251" t="s">
        <v>12704</v>
      </c>
      <c r="C2371" s="251" t="s">
        <v>10117</v>
      </c>
      <c r="D2371" s="251" t="s">
        <v>12696</v>
      </c>
      <c r="E2371" s="251" t="s">
        <v>10470</v>
      </c>
      <c r="F2371" s="251" t="s">
        <v>9976</v>
      </c>
      <c r="G2371" s="251" t="s">
        <v>1404</v>
      </c>
      <c r="H2371" s="251" t="s">
        <v>3443</v>
      </c>
      <c r="I2371" s="257" t="str">
        <f t="shared" si="145"/>
        <v>-00002</v>
      </c>
      <c r="J2371" s="251">
        <v>2</v>
      </c>
      <c r="K2371" s="251">
        <v>2</v>
      </c>
      <c r="M2371" s="251" t="s">
        <v>9958</v>
      </c>
      <c r="N2371" s="251" t="s">
        <v>11287</v>
      </c>
      <c r="O2371" s="251">
        <v>2</v>
      </c>
      <c r="Q2371" s="251" t="s">
        <v>12704</v>
      </c>
      <c r="R2371" s="251" t="s">
        <v>10028</v>
      </c>
      <c r="S2371" s="251" t="s">
        <v>1403</v>
      </c>
      <c r="T2371" s="251" t="str">
        <f t="shared" si="146"/>
        <v>I070632881561BZ250</v>
      </c>
      <c r="W2371" s="251" t="str">
        <f t="shared" si="147"/>
        <v>I070632881561-BZ250</v>
      </c>
    </row>
    <row r="2372" spans="1:23" x14ac:dyDescent="0.3">
      <c r="A2372" s="256" t="str">
        <f t="shared" si="144"/>
        <v>I0706329-81240BZ010A0-00001</v>
      </c>
      <c r="B2372" s="251" t="s">
        <v>12705</v>
      </c>
      <c r="C2372" s="251" t="s">
        <v>10117</v>
      </c>
      <c r="D2372" s="251" t="s">
        <v>12706</v>
      </c>
      <c r="E2372" s="251" t="s">
        <v>10470</v>
      </c>
      <c r="F2372" s="251" t="s">
        <v>9957</v>
      </c>
      <c r="G2372" s="251" t="s">
        <v>1489</v>
      </c>
      <c r="H2372" s="251" t="s">
        <v>10500</v>
      </c>
      <c r="I2372" s="257" t="str">
        <f t="shared" si="145"/>
        <v>-00001</v>
      </c>
      <c r="J2372" s="251">
        <v>1</v>
      </c>
      <c r="K2372" s="251">
        <v>1</v>
      </c>
      <c r="M2372" s="251" t="s">
        <v>10007</v>
      </c>
      <c r="N2372" s="251" t="s">
        <v>12707</v>
      </c>
      <c r="O2372" s="251">
        <v>1</v>
      </c>
      <c r="Q2372" s="251" t="s">
        <v>12705</v>
      </c>
      <c r="R2372" s="251" t="s">
        <v>10307</v>
      </c>
      <c r="S2372" s="251" t="s">
        <v>1488</v>
      </c>
      <c r="T2372" s="251" t="str">
        <f t="shared" si="146"/>
        <v>I070632981240BZ010A0</v>
      </c>
      <c r="W2372" s="251" t="str">
        <f t="shared" si="147"/>
        <v>I070632981240-BZ010-A0</v>
      </c>
    </row>
    <row r="2373" spans="1:23" x14ac:dyDescent="0.3">
      <c r="A2373" s="256" t="str">
        <f t="shared" si="144"/>
        <v>I0706329-81240BZ010B0-00003</v>
      </c>
      <c r="B2373" s="251" t="s">
        <v>12708</v>
      </c>
      <c r="C2373" s="251" t="s">
        <v>10117</v>
      </c>
      <c r="D2373" s="251" t="s">
        <v>12706</v>
      </c>
      <c r="E2373" s="251" t="s">
        <v>10470</v>
      </c>
      <c r="F2373" s="251" t="s">
        <v>9962</v>
      </c>
      <c r="G2373" s="251" t="s">
        <v>1484</v>
      </c>
      <c r="H2373" s="251" t="s">
        <v>10500</v>
      </c>
      <c r="I2373" s="257" t="str">
        <f t="shared" si="145"/>
        <v>-00003</v>
      </c>
      <c r="J2373" s="251">
        <v>3</v>
      </c>
      <c r="K2373" s="251">
        <v>3</v>
      </c>
      <c r="M2373" s="251" t="s">
        <v>10007</v>
      </c>
      <c r="N2373" s="251" t="s">
        <v>12707</v>
      </c>
      <c r="O2373" s="251">
        <v>3</v>
      </c>
      <c r="Q2373" s="251" t="s">
        <v>12708</v>
      </c>
      <c r="R2373" s="251" t="s">
        <v>10307</v>
      </c>
      <c r="S2373" s="251" t="s">
        <v>1483</v>
      </c>
      <c r="T2373" s="251" t="str">
        <f t="shared" si="146"/>
        <v>I070632981240BZ010B0</v>
      </c>
      <c r="W2373" s="251" t="str">
        <f t="shared" si="147"/>
        <v>I070632981240-BZ010-B0</v>
      </c>
    </row>
    <row r="2374" spans="1:23" x14ac:dyDescent="0.3">
      <c r="A2374" s="256" t="str">
        <f t="shared" si="144"/>
        <v>I0802151-811100W070-00001</v>
      </c>
      <c r="B2374" s="251" t="s">
        <v>12709</v>
      </c>
      <c r="C2374" s="251" t="s">
        <v>10151</v>
      </c>
      <c r="D2374" s="251" t="s">
        <v>12710</v>
      </c>
      <c r="E2374" s="251" t="s">
        <v>10470</v>
      </c>
      <c r="F2374" s="251" t="s">
        <v>9957</v>
      </c>
      <c r="G2374" s="251" t="s">
        <v>45</v>
      </c>
      <c r="H2374" s="251" t="s">
        <v>5059</v>
      </c>
      <c r="I2374" s="257" t="str">
        <f t="shared" si="145"/>
        <v>-00001</v>
      </c>
      <c r="J2374" s="251">
        <v>1</v>
      </c>
      <c r="K2374" s="251">
        <v>1</v>
      </c>
      <c r="M2374" s="251" t="s">
        <v>9958</v>
      </c>
      <c r="N2374" s="251" t="s">
        <v>10984</v>
      </c>
      <c r="O2374" s="251">
        <v>1</v>
      </c>
      <c r="Q2374" s="251" t="s">
        <v>12709</v>
      </c>
      <c r="R2374" s="251" t="s">
        <v>10017</v>
      </c>
      <c r="S2374" s="251" t="s">
        <v>44</v>
      </c>
      <c r="T2374" s="251" t="str">
        <f t="shared" si="146"/>
        <v>I0802151811100W070</v>
      </c>
      <c r="W2374" s="251" t="str">
        <f t="shared" si="147"/>
        <v>I080215181110-0W070</v>
      </c>
    </row>
    <row r="2375" spans="1:23" x14ac:dyDescent="0.3">
      <c r="A2375" s="256" t="str">
        <f t="shared" ref="A2375:A2438" si="148">D2375&amp;$A$6&amp;S2375&amp;I2375</f>
        <v>Q3IC25GR-811500KC30-00003</v>
      </c>
      <c r="B2375" s="251" t="s">
        <v>12711</v>
      </c>
      <c r="C2375" s="251" t="s">
        <v>9954</v>
      </c>
      <c r="D2375" s="251" t="s">
        <v>12712</v>
      </c>
      <c r="E2375" s="251" t="s">
        <v>10470</v>
      </c>
      <c r="F2375" s="251" t="s">
        <v>9957</v>
      </c>
      <c r="G2375" s="251" t="s">
        <v>473</v>
      </c>
      <c r="H2375" s="251" t="s">
        <v>3429</v>
      </c>
      <c r="I2375" s="257" t="str">
        <f t="shared" ref="I2375:I2438" si="149">+IF(AND(O2375&lt;10),$B$2&amp;O2375,IF(AND(O2375&gt;9,O2375&lt;=99),$B$3&amp;O2375,IF(AND(O2375&gt;99,L91251&lt;1000),$B$4&amp;O2375,IF(AND(O2375&gt;999),$B$5&amp;7))))</f>
        <v>-00003</v>
      </c>
      <c r="J2375" s="251">
        <v>3</v>
      </c>
      <c r="K2375" s="251">
        <v>3</v>
      </c>
      <c r="M2375" s="251" t="s">
        <v>9958</v>
      </c>
      <c r="N2375" s="251" t="s">
        <v>10623</v>
      </c>
      <c r="O2375" s="251">
        <v>3</v>
      </c>
      <c r="Q2375" s="251" t="s">
        <v>12711</v>
      </c>
      <c r="R2375" s="251" t="s">
        <v>9960</v>
      </c>
      <c r="S2375" s="251" t="s">
        <v>472</v>
      </c>
      <c r="T2375" s="251" t="str">
        <f t="shared" si="146"/>
        <v>Q3IC25GR811500KC30</v>
      </c>
      <c r="W2375" s="251" t="str">
        <f t="shared" si="147"/>
        <v>Q3IC25GR81150-0KC30</v>
      </c>
    </row>
    <row r="2376" spans="1:23" x14ac:dyDescent="0.3">
      <c r="A2376" s="256" t="str">
        <f t="shared" si="148"/>
        <v>I0306171-525630K010-00001</v>
      </c>
      <c r="B2376" s="251" t="s">
        <v>12713</v>
      </c>
      <c r="C2376" s="251" t="s">
        <v>9954</v>
      </c>
      <c r="D2376" s="251" t="s">
        <v>12714</v>
      </c>
      <c r="E2376" s="251" t="s">
        <v>10623</v>
      </c>
      <c r="F2376" s="251" t="s">
        <v>9957</v>
      </c>
      <c r="G2376" s="251" t="s">
        <v>749</v>
      </c>
      <c r="H2376" s="251" t="s">
        <v>10163</v>
      </c>
      <c r="I2376" s="257" t="str">
        <f t="shared" si="149"/>
        <v>-00001</v>
      </c>
      <c r="J2376" s="251">
        <v>1</v>
      </c>
      <c r="K2376" s="251">
        <v>1</v>
      </c>
      <c r="M2376" s="251" t="s">
        <v>10007</v>
      </c>
      <c r="N2376" s="251" t="s">
        <v>10984</v>
      </c>
      <c r="O2376" s="251">
        <v>1</v>
      </c>
      <c r="Q2376" s="251" t="s">
        <v>12713</v>
      </c>
      <c r="R2376" s="251" t="s">
        <v>9960</v>
      </c>
      <c r="S2376" s="251" t="s">
        <v>748</v>
      </c>
      <c r="T2376" s="251" t="str">
        <f t="shared" ref="T2376:T2439" si="150">+D2376&amp;S2376</f>
        <v>I0306171525630K010</v>
      </c>
      <c r="W2376" s="251" t="str">
        <f t="shared" ref="W2376:W2439" si="151">D2376&amp;G2376</f>
        <v>I030617152563-0K010</v>
      </c>
    </row>
    <row r="2377" spans="1:23" x14ac:dyDescent="0.3">
      <c r="A2377" s="256" t="str">
        <f t="shared" si="148"/>
        <v>I0306171-811100K520-00003</v>
      </c>
      <c r="B2377" s="251" t="s">
        <v>12715</v>
      </c>
      <c r="C2377" s="251" t="s">
        <v>9954</v>
      </c>
      <c r="D2377" s="251" t="s">
        <v>12714</v>
      </c>
      <c r="E2377" s="251" t="s">
        <v>10623</v>
      </c>
      <c r="F2377" s="251" t="s">
        <v>9962</v>
      </c>
      <c r="G2377" s="251" t="s">
        <v>269</v>
      </c>
      <c r="H2377" s="251" t="s">
        <v>3422</v>
      </c>
      <c r="I2377" s="257" t="str">
        <f t="shared" si="149"/>
        <v>-00003</v>
      </c>
      <c r="J2377" s="251">
        <v>3</v>
      </c>
      <c r="K2377" s="251">
        <v>3</v>
      </c>
      <c r="M2377" s="251" t="s">
        <v>9958</v>
      </c>
      <c r="N2377" s="251" t="s">
        <v>10984</v>
      </c>
      <c r="O2377" s="251">
        <v>3</v>
      </c>
      <c r="Q2377" s="251" t="s">
        <v>12715</v>
      </c>
      <c r="R2377" s="251" t="s">
        <v>9960</v>
      </c>
      <c r="S2377" s="251" t="s">
        <v>7</v>
      </c>
      <c r="T2377" s="251" t="str">
        <f t="shared" si="150"/>
        <v>I0306171811100K520</v>
      </c>
      <c r="W2377" s="251" t="str">
        <f t="shared" si="151"/>
        <v>I030617181110-0K520</v>
      </c>
    </row>
    <row r="2378" spans="1:23" x14ac:dyDescent="0.3">
      <c r="A2378" s="256" t="str">
        <f t="shared" si="148"/>
        <v>I0306171-811100K580-00002</v>
      </c>
      <c r="B2378" s="251" t="s">
        <v>12716</v>
      </c>
      <c r="C2378" s="251" t="s">
        <v>9954</v>
      </c>
      <c r="D2378" s="251" t="s">
        <v>12714</v>
      </c>
      <c r="E2378" s="251" t="s">
        <v>10623</v>
      </c>
      <c r="F2378" s="251" t="s">
        <v>9964</v>
      </c>
      <c r="G2378" s="251" t="s">
        <v>429</v>
      </c>
      <c r="H2378" s="251" t="s">
        <v>3422</v>
      </c>
      <c r="I2378" s="257" t="str">
        <f t="shared" si="149"/>
        <v>-00002</v>
      </c>
      <c r="J2378" s="251">
        <v>2</v>
      </c>
      <c r="K2378" s="251">
        <v>2</v>
      </c>
      <c r="M2378" s="251" t="s">
        <v>9958</v>
      </c>
      <c r="N2378" s="251" t="s">
        <v>10984</v>
      </c>
      <c r="O2378" s="251">
        <v>2</v>
      </c>
      <c r="Q2378" s="251" t="s">
        <v>12716</v>
      </c>
      <c r="R2378" s="251" t="s">
        <v>9960</v>
      </c>
      <c r="S2378" s="251" t="s">
        <v>428</v>
      </c>
      <c r="T2378" s="251" t="str">
        <f t="shared" si="150"/>
        <v>I0306171811100K580</v>
      </c>
      <c r="W2378" s="251" t="str">
        <f t="shared" si="151"/>
        <v>I030617181110-0K580</v>
      </c>
    </row>
    <row r="2379" spans="1:23" x14ac:dyDescent="0.3">
      <c r="A2379" s="256" t="str">
        <f t="shared" si="148"/>
        <v>I0306171-811300K580-00001</v>
      </c>
      <c r="B2379" s="251" t="s">
        <v>12717</v>
      </c>
      <c r="C2379" s="251" t="s">
        <v>9954</v>
      </c>
      <c r="D2379" s="251" t="s">
        <v>12714</v>
      </c>
      <c r="E2379" s="251" t="s">
        <v>10623</v>
      </c>
      <c r="F2379" s="251" t="s">
        <v>9966</v>
      </c>
      <c r="G2379" s="251" t="s">
        <v>434</v>
      </c>
      <c r="H2379" s="251" t="s">
        <v>5101</v>
      </c>
      <c r="I2379" s="257" t="str">
        <f t="shared" si="149"/>
        <v>-00001</v>
      </c>
      <c r="J2379" s="251">
        <v>1</v>
      </c>
      <c r="K2379" s="251">
        <v>1</v>
      </c>
      <c r="M2379" s="251" t="s">
        <v>9958</v>
      </c>
      <c r="N2379" s="251" t="s">
        <v>10984</v>
      </c>
      <c r="O2379" s="251">
        <v>1</v>
      </c>
      <c r="Q2379" s="251" t="s">
        <v>12717</v>
      </c>
      <c r="R2379" s="251" t="s">
        <v>9960</v>
      </c>
      <c r="S2379" s="251" t="s">
        <v>433</v>
      </c>
      <c r="T2379" s="251" t="str">
        <f t="shared" si="150"/>
        <v>I0306171811300K580</v>
      </c>
      <c r="W2379" s="251" t="str">
        <f t="shared" si="151"/>
        <v>I030617181130-0K580</v>
      </c>
    </row>
    <row r="2380" spans="1:23" x14ac:dyDescent="0.3">
      <c r="A2380" s="256" t="str">
        <f t="shared" si="148"/>
        <v>I0306171-811300K590-00001</v>
      </c>
      <c r="B2380" s="251" t="s">
        <v>12718</v>
      </c>
      <c r="C2380" s="251" t="s">
        <v>9954</v>
      </c>
      <c r="D2380" s="251" t="s">
        <v>12714</v>
      </c>
      <c r="E2380" s="251" t="s">
        <v>10623</v>
      </c>
      <c r="F2380" s="251" t="s">
        <v>9968</v>
      </c>
      <c r="G2380" s="251" t="s">
        <v>405</v>
      </c>
      <c r="H2380" s="251" t="s">
        <v>5101</v>
      </c>
      <c r="I2380" s="257" t="str">
        <f t="shared" si="149"/>
        <v>-00001</v>
      </c>
      <c r="J2380" s="251">
        <v>1</v>
      </c>
      <c r="K2380" s="251">
        <v>1</v>
      </c>
      <c r="M2380" s="251" t="s">
        <v>9958</v>
      </c>
      <c r="N2380" s="251" t="s">
        <v>10984</v>
      </c>
      <c r="O2380" s="251">
        <v>1</v>
      </c>
      <c r="Q2380" s="251" t="s">
        <v>12718</v>
      </c>
      <c r="R2380" s="251" t="s">
        <v>9960</v>
      </c>
      <c r="S2380" s="251" t="s">
        <v>404</v>
      </c>
      <c r="T2380" s="251" t="str">
        <f t="shared" si="150"/>
        <v>I0306171811300K590</v>
      </c>
      <c r="W2380" s="251" t="str">
        <f t="shared" si="151"/>
        <v>I030617181130-0K590</v>
      </c>
    </row>
    <row r="2381" spans="1:23" x14ac:dyDescent="0.3">
      <c r="A2381" s="256" t="str">
        <f t="shared" si="148"/>
        <v>I0306171-811500K520-00004</v>
      </c>
      <c r="B2381" s="251" t="s">
        <v>12719</v>
      </c>
      <c r="C2381" s="251" t="s">
        <v>9954</v>
      </c>
      <c r="D2381" s="251" t="s">
        <v>12714</v>
      </c>
      <c r="E2381" s="251" t="s">
        <v>10623</v>
      </c>
      <c r="F2381" s="251" t="s">
        <v>9970</v>
      </c>
      <c r="G2381" s="251" t="s">
        <v>280</v>
      </c>
      <c r="H2381" s="251" t="s">
        <v>3429</v>
      </c>
      <c r="I2381" s="257" t="str">
        <f t="shared" si="149"/>
        <v>-00004</v>
      </c>
      <c r="J2381" s="251">
        <v>4</v>
      </c>
      <c r="K2381" s="251">
        <v>4</v>
      </c>
      <c r="M2381" s="251" t="s">
        <v>9958</v>
      </c>
      <c r="N2381" s="251" t="s">
        <v>10984</v>
      </c>
      <c r="O2381" s="251">
        <v>4</v>
      </c>
      <c r="Q2381" s="251" t="s">
        <v>12719</v>
      </c>
      <c r="R2381" s="251" t="s">
        <v>9960</v>
      </c>
      <c r="S2381" s="251" t="s">
        <v>12</v>
      </c>
      <c r="T2381" s="251" t="str">
        <f t="shared" si="150"/>
        <v>I0306171811500K520</v>
      </c>
      <c r="W2381" s="251" t="str">
        <f t="shared" si="151"/>
        <v>I030617181150-0K520</v>
      </c>
    </row>
    <row r="2382" spans="1:23" x14ac:dyDescent="0.3">
      <c r="A2382" s="256" t="str">
        <f t="shared" si="148"/>
        <v>I0306171-811500K580-00010</v>
      </c>
      <c r="B2382" s="251" t="s">
        <v>12720</v>
      </c>
      <c r="C2382" s="251" t="s">
        <v>9954</v>
      </c>
      <c r="D2382" s="251" t="s">
        <v>12714</v>
      </c>
      <c r="E2382" s="251" t="s">
        <v>10623</v>
      </c>
      <c r="F2382" s="251" t="s">
        <v>9972</v>
      </c>
      <c r="G2382" s="251" t="s">
        <v>437</v>
      </c>
      <c r="H2382" s="251" t="s">
        <v>3429</v>
      </c>
      <c r="I2382" s="257" t="str">
        <f t="shared" si="149"/>
        <v>-00010</v>
      </c>
      <c r="J2382" s="251">
        <v>10</v>
      </c>
      <c r="K2382" s="251">
        <v>10</v>
      </c>
      <c r="M2382" s="251" t="s">
        <v>9958</v>
      </c>
      <c r="N2382" s="251" t="s">
        <v>10984</v>
      </c>
      <c r="O2382" s="251">
        <v>10</v>
      </c>
      <c r="Q2382" s="251" t="s">
        <v>12720</v>
      </c>
      <c r="R2382" s="251" t="s">
        <v>9960</v>
      </c>
      <c r="S2382" s="251" t="s">
        <v>436</v>
      </c>
      <c r="T2382" s="251" t="str">
        <f t="shared" si="150"/>
        <v>I0306171811500K580</v>
      </c>
      <c r="W2382" s="251" t="str">
        <f t="shared" si="151"/>
        <v>I030617181150-0K580</v>
      </c>
    </row>
    <row r="2383" spans="1:23" x14ac:dyDescent="0.3">
      <c r="A2383" s="256" t="str">
        <f t="shared" si="148"/>
        <v>I0306171-811700K520-00008</v>
      </c>
      <c r="B2383" s="251" t="s">
        <v>12721</v>
      </c>
      <c r="C2383" s="251" t="s">
        <v>9954</v>
      </c>
      <c r="D2383" s="251" t="s">
        <v>12714</v>
      </c>
      <c r="E2383" s="251" t="s">
        <v>10623</v>
      </c>
      <c r="F2383" s="251" t="s">
        <v>9974</v>
      </c>
      <c r="G2383" s="251" t="s">
        <v>285</v>
      </c>
      <c r="H2383" s="251" t="s">
        <v>5102</v>
      </c>
      <c r="I2383" s="257" t="str">
        <f t="shared" si="149"/>
        <v>-00008</v>
      </c>
      <c r="J2383" s="251">
        <v>8</v>
      </c>
      <c r="K2383" s="251">
        <v>8</v>
      </c>
      <c r="M2383" s="251" t="s">
        <v>9958</v>
      </c>
      <c r="N2383" s="251" t="s">
        <v>10984</v>
      </c>
      <c r="O2383" s="251">
        <v>8</v>
      </c>
      <c r="Q2383" s="251" t="s">
        <v>12721</v>
      </c>
      <c r="R2383" s="251" t="s">
        <v>9960</v>
      </c>
      <c r="S2383" s="251" t="s">
        <v>284</v>
      </c>
      <c r="T2383" s="251" t="str">
        <f t="shared" si="150"/>
        <v>I0306171811700K520</v>
      </c>
      <c r="W2383" s="251" t="str">
        <f t="shared" si="151"/>
        <v>I030617181170-0K520</v>
      </c>
    </row>
    <row r="2384" spans="1:23" x14ac:dyDescent="0.3">
      <c r="A2384" s="256" t="str">
        <f t="shared" si="148"/>
        <v>I0306171-811700K580-00011</v>
      </c>
      <c r="B2384" s="251" t="s">
        <v>12722</v>
      </c>
      <c r="C2384" s="251" t="s">
        <v>9954</v>
      </c>
      <c r="D2384" s="251" t="s">
        <v>12714</v>
      </c>
      <c r="E2384" s="251" t="s">
        <v>10623</v>
      </c>
      <c r="F2384" s="251" t="s">
        <v>9976</v>
      </c>
      <c r="G2384" s="251" t="s">
        <v>442</v>
      </c>
      <c r="H2384" s="251" t="s">
        <v>5102</v>
      </c>
      <c r="I2384" s="257" t="str">
        <f t="shared" si="149"/>
        <v>-00011</v>
      </c>
      <c r="J2384" s="251">
        <v>11</v>
      </c>
      <c r="K2384" s="251">
        <v>11</v>
      </c>
      <c r="M2384" s="251" t="s">
        <v>9958</v>
      </c>
      <c r="N2384" s="251" t="s">
        <v>10984</v>
      </c>
      <c r="O2384" s="251">
        <v>11</v>
      </c>
      <c r="Q2384" s="251" t="s">
        <v>12722</v>
      </c>
      <c r="R2384" s="251" t="s">
        <v>9960</v>
      </c>
      <c r="S2384" s="251" t="s">
        <v>441</v>
      </c>
      <c r="T2384" s="251" t="str">
        <f t="shared" si="150"/>
        <v>I0306171811700K580</v>
      </c>
      <c r="W2384" s="251" t="str">
        <f t="shared" si="151"/>
        <v>I030617181170-0K580</v>
      </c>
    </row>
    <row r="2385" spans="1:23" x14ac:dyDescent="0.3">
      <c r="A2385" s="256" t="str">
        <f t="shared" si="148"/>
        <v>I0306171-815500D890-00001</v>
      </c>
      <c r="B2385" s="251" t="s">
        <v>12723</v>
      </c>
      <c r="C2385" s="251" t="s">
        <v>9954</v>
      </c>
      <c r="D2385" s="251" t="s">
        <v>12714</v>
      </c>
      <c r="E2385" s="251" t="s">
        <v>10623</v>
      </c>
      <c r="F2385" s="251" t="s">
        <v>9978</v>
      </c>
      <c r="G2385" s="251" t="s">
        <v>814</v>
      </c>
      <c r="H2385" s="251" t="s">
        <v>5202</v>
      </c>
      <c r="I2385" s="257" t="str">
        <f t="shared" si="149"/>
        <v>-00001</v>
      </c>
      <c r="J2385" s="251">
        <v>1</v>
      </c>
      <c r="K2385" s="251">
        <v>1</v>
      </c>
      <c r="M2385" s="251" t="s">
        <v>9993</v>
      </c>
      <c r="N2385" s="251" t="s">
        <v>10984</v>
      </c>
      <c r="O2385" s="251">
        <v>1</v>
      </c>
      <c r="Q2385" s="251" t="s">
        <v>12723</v>
      </c>
      <c r="R2385" s="251" t="s">
        <v>9960</v>
      </c>
      <c r="S2385" s="251" t="s">
        <v>813</v>
      </c>
      <c r="T2385" s="251" t="str">
        <f t="shared" si="150"/>
        <v>I0306171815500D890</v>
      </c>
      <c r="W2385" s="251" t="str">
        <f t="shared" si="151"/>
        <v>I030617181550-0D890</v>
      </c>
    </row>
    <row r="2386" spans="1:23" x14ac:dyDescent="0.3">
      <c r="A2386" s="256" t="str">
        <f t="shared" si="148"/>
        <v>I0306171-815500K210-00009</v>
      </c>
      <c r="B2386" s="251" t="s">
        <v>12724</v>
      </c>
      <c r="C2386" s="251" t="s">
        <v>9954</v>
      </c>
      <c r="D2386" s="251" t="s">
        <v>12714</v>
      </c>
      <c r="E2386" s="251" t="s">
        <v>10623</v>
      </c>
      <c r="F2386" s="251" t="s">
        <v>9980</v>
      </c>
      <c r="G2386" s="251" t="s">
        <v>654</v>
      </c>
      <c r="H2386" s="251" t="s">
        <v>5202</v>
      </c>
      <c r="I2386" s="257" t="str">
        <f t="shared" si="149"/>
        <v>-00009</v>
      </c>
      <c r="J2386" s="251">
        <v>9</v>
      </c>
      <c r="K2386" s="251">
        <v>9</v>
      </c>
      <c r="M2386" s="251" t="s">
        <v>9958</v>
      </c>
      <c r="N2386" s="251" t="s">
        <v>10984</v>
      </c>
      <c r="O2386" s="251">
        <v>9</v>
      </c>
      <c r="Q2386" s="251" t="s">
        <v>12724</v>
      </c>
      <c r="R2386" s="251" t="s">
        <v>9960</v>
      </c>
      <c r="S2386" s="251" t="s">
        <v>653</v>
      </c>
      <c r="T2386" s="251" t="str">
        <f t="shared" si="150"/>
        <v>I0306171815500K210</v>
      </c>
      <c r="W2386" s="251" t="str">
        <f t="shared" si="151"/>
        <v>I030617181550-0K210</v>
      </c>
    </row>
    <row r="2387" spans="1:23" x14ac:dyDescent="0.3">
      <c r="A2387" s="256" t="str">
        <f t="shared" si="148"/>
        <v>I0306171-815500K240-00002</v>
      </c>
      <c r="B2387" s="251" t="s">
        <v>12725</v>
      </c>
      <c r="C2387" s="251" t="s">
        <v>9954</v>
      </c>
      <c r="D2387" s="251" t="s">
        <v>12714</v>
      </c>
      <c r="E2387" s="251" t="s">
        <v>10623</v>
      </c>
      <c r="F2387" s="251" t="s">
        <v>9982</v>
      </c>
      <c r="G2387" s="251" t="s">
        <v>727</v>
      </c>
      <c r="H2387" s="251" t="s">
        <v>5202</v>
      </c>
      <c r="I2387" s="257" t="str">
        <f t="shared" si="149"/>
        <v>-00002</v>
      </c>
      <c r="J2387" s="251">
        <v>2</v>
      </c>
      <c r="K2387" s="251">
        <v>2</v>
      </c>
      <c r="M2387" s="251" t="s">
        <v>9958</v>
      </c>
      <c r="N2387" s="251" t="s">
        <v>10984</v>
      </c>
      <c r="O2387" s="251">
        <v>2</v>
      </c>
      <c r="Q2387" s="251" t="s">
        <v>12725</v>
      </c>
      <c r="R2387" s="251" t="s">
        <v>9960</v>
      </c>
      <c r="S2387" s="251" t="s">
        <v>726</v>
      </c>
      <c r="T2387" s="251" t="str">
        <f t="shared" si="150"/>
        <v>I0306171815500K240</v>
      </c>
      <c r="W2387" s="251" t="str">
        <f t="shared" si="151"/>
        <v>I030617181550-0K240</v>
      </c>
    </row>
    <row r="2388" spans="1:23" x14ac:dyDescent="0.3">
      <c r="A2388" s="256" t="str">
        <f t="shared" si="148"/>
        <v>I0306171-815600K590-00003</v>
      </c>
      <c r="B2388" s="251" t="s">
        <v>12726</v>
      </c>
      <c r="C2388" s="251" t="s">
        <v>9954</v>
      </c>
      <c r="D2388" s="251" t="s">
        <v>12714</v>
      </c>
      <c r="E2388" s="251" t="s">
        <v>10623</v>
      </c>
      <c r="F2388" s="251" t="s">
        <v>9984</v>
      </c>
      <c r="G2388" s="251" t="s">
        <v>3386</v>
      </c>
      <c r="H2388" s="251" t="s">
        <v>5204</v>
      </c>
      <c r="I2388" s="257" t="str">
        <f t="shared" si="149"/>
        <v>-00003</v>
      </c>
      <c r="J2388" s="251">
        <v>3</v>
      </c>
      <c r="K2388" s="251">
        <v>3</v>
      </c>
      <c r="M2388" s="251" t="s">
        <v>9958</v>
      </c>
      <c r="N2388" s="251" t="s">
        <v>10984</v>
      </c>
      <c r="O2388" s="251">
        <v>3</v>
      </c>
      <c r="Q2388" s="251" t="s">
        <v>12726</v>
      </c>
      <c r="R2388" s="251" t="s">
        <v>9960</v>
      </c>
      <c r="S2388" s="251" t="s">
        <v>3370</v>
      </c>
      <c r="T2388" s="251" t="str">
        <f t="shared" si="150"/>
        <v>I0306171815600K590</v>
      </c>
      <c r="W2388" s="251" t="str">
        <f t="shared" si="151"/>
        <v>I030617181560-0K590</v>
      </c>
    </row>
    <row r="2389" spans="1:23" x14ac:dyDescent="0.3">
      <c r="A2389" s="256" t="str">
        <f t="shared" si="148"/>
        <v>I0306171-815610K240-00009</v>
      </c>
      <c r="B2389" s="251" t="s">
        <v>12727</v>
      </c>
      <c r="C2389" s="251" t="s">
        <v>9954</v>
      </c>
      <c r="D2389" s="251" t="s">
        <v>12714</v>
      </c>
      <c r="E2389" s="251" t="s">
        <v>10623</v>
      </c>
      <c r="F2389" s="251" t="s">
        <v>9986</v>
      </c>
      <c r="G2389" s="251" t="s">
        <v>753</v>
      </c>
      <c r="H2389" s="251" t="s">
        <v>3443</v>
      </c>
      <c r="I2389" s="257" t="str">
        <f t="shared" si="149"/>
        <v>-00009</v>
      </c>
      <c r="J2389" s="251">
        <v>9</v>
      </c>
      <c r="K2389" s="251">
        <v>9</v>
      </c>
      <c r="M2389" s="251" t="s">
        <v>9958</v>
      </c>
      <c r="N2389" s="251" t="s">
        <v>10984</v>
      </c>
      <c r="O2389" s="251">
        <v>9</v>
      </c>
      <c r="Q2389" s="251" t="s">
        <v>12727</v>
      </c>
      <c r="R2389" s="251" t="s">
        <v>9960</v>
      </c>
      <c r="S2389" s="251" t="s">
        <v>10</v>
      </c>
      <c r="T2389" s="251" t="str">
        <f t="shared" si="150"/>
        <v>I0306171815610K240</v>
      </c>
      <c r="W2389" s="251" t="str">
        <f t="shared" si="151"/>
        <v>I030617181561-0K240</v>
      </c>
    </row>
    <row r="2390" spans="1:23" x14ac:dyDescent="0.3">
      <c r="A2390" s="256" t="str">
        <f t="shared" si="148"/>
        <v>I0306171-815800K050-00004</v>
      </c>
      <c r="B2390" s="251" t="s">
        <v>12728</v>
      </c>
      <c r="C2390" s="251" t="s">
        <v>9954</v>
      </c>
      <c r="D2390" s="251" t="s">
        <v>12714</v>
      </c>
      <c r="E2390" s="251" t="s">
        <v>10623</v>
      </c>
      <c r="F2390" s="251" t="s">
        <v>9988</v>
      </c>
      <c r="G2390" s="251" t="s">
        <v>756</v>
      </c>
      <c r="H2390" s="251" t="s">
        <v>758</v>
      </c>
      <c r="I2390" s="257" t="str">
        <f t="shared" si="149"/>
        <v>-00004</v>
      </c>
      <c r="J2390" s="251">
        <v>4</v>
      </c>
      <c r="K2390" s="251">
        <v>4</v>
      </c>
      <c r="M2390" s="251" t="s">
        <v>9958</v>
      </c>
      <c r="N2390" s="251" t="s">
        <v>10984</v>
      </c>
      <c r="O2390" s="251">
        <v>4</v>
      </c>
      <c r="Q2390" s="251" t="s">
        <v>12728</v>
      </c>
      <c r="R2390" s="251" t="s">
        <v>9960</v>
      </c>
      <c r="S2390" s="251" t="s">
        <v>6</v>
      </c>
      <c r="T2390" s="251" t="str">
        <f t="shared" si="150"/>
        <v>I0306171815800K050</v>
      </c>
      <c r="W2390" s="251" t="str">
        <f t="shared" si="151"/>
        <v>I030617181580-0K050</v>
      </c>
    </row>
    <row r="2391" spans="1:23" x14ac:dyDescent="0.3">
      <c r="A2391" s="256" t="str">
        <f t="shared" si="148"/>
        <v>I0306171-815800K260-00002</v>
      </c>
      <c r="B2391" s="251" t="s">
        <v>12729</v>
      </c>
      <c r="C2391" s="251" t="s">
        <v>9954</v>
      </c>
      <c r="D2391" s="251" t="s">
        <v>12714</v>
      </c>
      <c r="E2391" s="251" t="s">
        <v>10623</v>
      </c>
      <c r="F2391" s="251" t="s">
        <v>9990</v>
      </c>
      <c r="G2391" s="251" t="s">
        <v>3387</v>
      </c>
      <c r="H2391" s="251" t="s">
        <v>758</v>
      </c>
      <c r="I2391" s="257" t="str">
        <f t="shared" si="149"/>
        <v>-00002</v>
      </c>
      <c r="J2391" s="251">
        <v>2</v>
      </c>
      <c r="K2391" s="251">
        <v>2</v>
      </c>
      <c r="M2391" s="251" t="s">
        <v>9993</v>
      </c>
      <c r="N2391" s="251" t="s">
        <v>10984</v>
      </c>
      <c r="O2391" s="251">
        <v>2</v>
      </c>
      <c r="Q2391" s="251" t="s">
        <v>12729</v>
      </c>
      <c r="R2391" s="251" t="s">
        <v>9960</v>
      </c>
      <c r="S2391" s="251" t="s">
        <v>3374</v>
      </c>
      <c r="T2391" s="251" t="str">
        <f t="shared" si="150"/>
        <v>I0306171815800K260</v>
      </c>
      <c r="W2391" s="251" t="str">
        <f t="shared" si="151"/>
        <v>I030617181580-0K260</v>
      </c>
    </row>
    <row r="2392" spans="1:23" x14ac:dyDescent="0.3">
      <c r="A2392" s="256" t="str">
        <f t="shared" si="148"/>
        <v>I0306171-815900K050-00001</v>
      </c>
      <c r="B2392" s="251" t="s">
        <v>12730</v>
      </c>
      <c r="C2392" s="251" t="s">
        <v>9954</v>
      </c>
      <c r="D2392" s="251" t="s">
        <v>12714</v>
      </c>
      <c r="E2392" s="251" t="s">
        <v>10623</v>
      </c>
      <c r="F2392" s="251" t="s">
        <v>9992</v>
      </c>
      <c r="G2392" s="251" t="s">
        <v>767</v>
      </c>
      <c r="H2392" s="251" t="s">
        <v>770</v>
      </c>
      <c r="I2392" s="257" t="str">
        <f t="shared" si="149"/>
        <v>-00001</v>
      </c>
      <c r="J2392" s="251">
        <v>1</v>
      </c>
      <c r="K2392" s="251">
        <v>1</v>
      </c>
      <c r="M2392" s="251" t="s">
        <v>9958</v>
      </c>
      <c r="N2392" s="251" t="s">
        <v>10984</v>
      </c>
      <c r="O2392" s="251">
        <v>1</v>
      </c>
      <c r="Q2392" s="251" t="s">
        <v>12730</v>
      </c>
      <c r="R2392" s="251" t="s">
        <v>9960</v>
      </c>
      <c r="S2392" s="251" t="s">
        <v>766</v>
      </c>
      <c r="T2392" s="251" t="str">
        <f t="shared" si="150"/>
        <v>I0306171815900K050</v>
      </c>
      <c r="W2392" s="251" t="str">
        <f t="shared" si="151"/>
        <v>I030617181590-0K050</v>
      </c>
    </row>
    <row r="2393" spans="1:23" x14ac:dyDescent="0.3">
      <c r="A2393" s="256" t="str">
        <f t="shared" si="148"/>
        <v>I0306171-815900K260-00001</v>
      </c>
      <c r="B2393" s="251" t="s">
        <v>12731</v>
      </c>
      <c r="C2393" s="251" t="s">
        <v>9954</v>
      </c>
      <c r="D2393" s="251" t="s">
        <v>12714</v>
      </c>
      <c r="E2393" s="251" t="s">
        <v>10623</v>
      </c>
      <c r="F2393" s="251" t="s">
        <v>9995</v>
      </c>
      <c r="G2393" s="251" t="s">
        <v>3388</v>
      </c>
      <c r="H2393" s="251" t="s">
        <v>770</v>
      </c>
      <c r="I2393" s="257" t="str">
        <f t="shared" si="149"/>
        <v>-00001</v>
      </c>
      <c r="J2393" s="251">
        <v>1</v>
      </c>
      <c r="K2393" s="251">
        <v>1</v>
      </c>
      <c r="M2393" s="251" t="s">
        <v>9993</v>
      </c>
      <c r="N2393" s="251" t="s">
        <v>10984</v>
      </c>
      <c r="O2393" s="251">
        <v>1</v>
      </c>
      <c r="Q2393" s="251" t="s">
        <v>12731</v>
      </c>
      <c r="R2393" s="251" t="s">
        <v>9960</v>
      </c>
      <c r="S2393" s="251" t="s">
        <v>3377</v>
      </c>
      <c r="T2393" s="251" t="str">
        <f t="shared" si="150"/>
        <v>I0306171815900K260</v>
      </c>
      <c r="W2393" s="251" t="str">
        <f t="shared" si="151"/>
        <v>I030617181590-0K260</v>
      </c>
    </row>
    <row r="2394" spans="1:23" x14ac:dyDescent="0.3">
      <c r="A2394" s="256" t="str">
        <f t="shared" si="148"/>
        <v>I0306171-815910K050-00001</v>
      </c>
      <c r="B2394" s="251" t="s">
        <v>12732</v>
      </c>
      <c r="C2394" s="251" t="s">
        <v>9954</v>
      </c>
      <c r="D2394" s="251" t="s">
        <v>12714</v>
      </c>
      <c r="E2394" s="251" t="s">
        <v>10623</v>
      </c>
      <c r="F2394" s="251" t="s">
        <v>9997</v>
      </c>
      <c r="G2394" s="251" t="s">
        <v>777</v>
      </c>
      <c r="H2394" s="251" t="s">
        <v>5219</v>
      </c>
      <c r="I2394" s="257" t="str">
        <f t="shared" si="149"/>
        <v>-00001</v>
      </c>
      <c r="J2394" s="251">
        <v>1</v>
      </c>
      <c r="K2394" s="251">
        <v>1</v>
      </c>
      <c r="M2394" s="251" t="s">
        <v>9958</v>
      </c>
      <c r="N2394" s="251" t="s">
        <v>10984</v>
      </c>
      <c r="O2394" s="251">
        <v>1</v>
      </c>
      <c r="Q2394" s="251" t="s">
        <v>12732</v>
      </c>
      <c r="R2394" s="251" t="s">
        <v>9960</v>
      </c>
      <c r="S2394" s="251" t="s">
        <v>776</v>
      </c>
      <c r="T2394" s="251" t="str">
        <f t="shared" si="150"/>
        <v>I0306171815910K050</v>
      </c>
      <c r="W2394" s="251" t="str">
        <f t="shared" si="151"/>
        <v>I030617181591-0K050</v>
      </c>
    </row>
    <row r="2395" spans="1:23" x14ac:dyDescent="0.3">
      <c r="A2395" s="256" t="str">
        <f t="shared" si="148"/>
        <v>I0306171-9006981090-00001</v>
      </c>
      <c r="B2395" s="251" t="s">
        <v>12733</v>
      </c>
      <c r="C2395" s="251" t="s">
        <v>9954</v>
      </c>
      <c r="D2395" s="251" t="s">
        <v>12714</v>
      </c>
      <c r="E2395" s="251" t="s">
        <v>10623</v>
      </c>
      <c r="F2395" s="251" t="s">
        <v>10000</v>
      </c>
      <c r="G2395" s="251" t="s">
        <v>957</v>
      </c>
      <c r="H2395" s="251" t="s">
        <v>12158</v>
      </c>
      <c r="I2395" s="257" t="str">
        <f t="shared" si="149"/>
        <v>-00001</v>
      </c>
      <c r="J2395" s="251">
        <v>1</v>
      </c>
      <c r="K2395" s="251">
        <v>1</v>
      </c>
      <c r="M2395" s="251" t="s">
        <v>10007</v>
      </c>
      <c r="N2395" s="251" t="s">
        <v>10984</v>
      </c>
      <c r="O2395" s="251">
        <v>1</v>
      </c>
      <c r="Q2395" s="251" t="s">
        <v>12733</v>
      </c>
      <c r="R2395" s="251" t="s">
        <v>9960</v>
      </c>
      <c r="S2395" s="251">
        <v>9006981090</v>
      </c>
      <c r="T2395" s="251" t="str">
        <f t="shared" si="150"/>
        <v>I03061719006981090</v>
      </c>
      <c r="W2395" s="251" t="str">
        <f t="shared" si="151"/>
        <v>I030617190069-81090</v>
      </c>
    </row>
    <row r="2396" spans="1:23" x14ac:dyDescent="0.3">
      <c r="A2396" s="256" t="str">
        <f t="shared" si="148"/>
        <v>I0306171-9008081116-00003</v>
      </c>
      <c r="B2396" s="251" t="s">
        <v>12734</v>
      </c>
      <c r="C2396" s="251" t="s">
        <v>9954</v>
      </c>
      <c r="D2396" s="251" t="s">
        <v>12714</v>
      </c>
      <c r="E2396" s="251" t="s">
        <v>10623</v>
      </c>
      <c r="F2396" s="251" t="s">
        <v>10002</v>
      </c>
      <c r="G2396" s="251" t="s">
        <v>934</v>
      </c>
      <c r="H2396" s="251" t="s">
        <v>3393</v>
      </c>
      <c r="I2396" s="257" t="str">
        <f t="shared" si="149"/>
        <v>-00003</v>
      </c>
      <c r="J2396" s="251">
        <v>3</v>
      </c>
      <c r="K2396" s="251">
        <v>3</v>
      </c>
      <c r="M2396" s="251" t="s">
        <v>10007</v>
      </c>
      <c r="N2396" s="251" t="s">
        <v>10984</v>
      </c>
      <c r="O2396" s="251">
        <v>3</v>
      </c>
      <c r="Q2396" s="251" t="s">
        <v>12734</v>
      </c>
      <c r="R2396" s="251" t="s">
        <v>9960</v>
      </c>
      <c r="S2396" s="251">
        <v>9008081116</v>
      </c>
      <c r="T2396" s="251" t="str">
        <f t="shared" si="150"/>
        <v>I03061719008081116</v>
      </c>
      <c r="W2396" s="251" t="str">
        <f t="shared" si="151"/>
        <v>I030617190080-81116</v>
      </c>
    </row>
    <row r="2397" spans="1:23" x14ac:dyDescent="0.3">
      <c r="A2397" s="256" t="str">
        <f t="shared" si="148"/>
        <v>I0306171-9098113087-00004</v>
      </c>
      <c r="B2397" s="251" t="s">
        <v>12735</v>
      </c>
      <c r="C2397" s="251" t="s">
        <v>9954</v>
      </c>
      <c r="D2397" s="251" t="s">
        <v>12714</v>
      </c>
      <c r="E2397" s="251" t="s">
        <v>10623</v>
      </c>
      <c r="F2397" s="251" t="s">
        <v>10005</v>
      </c>
      <c r="G2397" s="251" t="s">
        <v>939</v>
      </c>
      <c r="H2397" s="251" t="s">
        <v>3393</v>
      </c>
      <c r="I2397" s="257" t="str">
        <f t="shared" si="149"/>
        <v>-00004</v>
      </c>
      <c r="J2397" s="251">
        <v>4</v>
      </c>
      <c r="K2397" s="251">
        <v>4</v>
      </c>
      <c r="M2397" s="251" t="s">
        <v>10003</v>
      </c>
      <c r="N2397" s="251" t="s">
        <v>10984</v>
      </c>
      <c r="O2397" s="251">
        <v>4</v>
      </c>
      <c r="Q2397" s="251" t="s">
        <v>12735</v>
      </c>
      <c r="R2397" s="251" t="s">
        <v>9960</v>
      </c>
      <c r="S2397" s="251">
        <v>9098113087</v>
      </c>
      <c r="T2397" s="251" t="str">
        <f t="shared" si="150"/>
        <v>I03061719098113087</v>
      </c>
      <c r="W2397" s="251" t="str">
        <f t="shared" si="151"/>
        <v>I030617190981-13087</v>
      </c>
    </row>
    <row r="2398" spans="1:23" x14ac:dyDescent="0.3">
      <c r="A2398" s="256" t="str">
        <f t="shared" si="148"/>
        <v>I0306171-9098122003-00002</v>
      </c>
      <c r="B2398" s="251" t="s">
        <v>12736</v>
      </c>
      <c r="C2398" s="251" t="s">
        <v>9954</v>
      </c>
      <c r="D2398" s="251" t="s">
        <v>12714</v>
      </c>
      <c r="E2398" s="251" t="s">
        <v>10623</v>
      </c>
      <c r="F2398" s="251" t="s">
        <v>10009</v>
      </c>
      <c r="G2398" s="251" t="s">
        <v>926</v>
      </c>
      <c r="H2398" s="251" t="s">
        <v>1564</v>
      </c>
      <c r="I2398" s="257" t="str">
        <f t="shared" si="149"/>
        <v>-00002</v>
      </c>
      <c r="J2398" s="251">
        <v>2</v>
      </c>
      <c r="K2398" s="251">
        <v>2</v>
      </c>
      <c r="M2398" s="251" t="s">
        <v>10003</v>
      </c>
      <c r="N2398" s="251" t="s">
        <v>10984</v>
      </c>
      <c r="O2398" s="251">
        <v>2</v>
      </c>
      <c r="Q2398" s="251" t="s">
        <v>12736</v>
      </c>
      <c r="R2398" s="251" t="s">
        <v>9960</v>
      </c>
      <c r="S2398" s="251">
        <v>9098122003</v>
      </c>
      <c r="T2398" s="251" t="str">
        <f t="shared" si="150"/>
        <v>I03061719098122003</v>
      </c>
      <c r="W2398" s="251" t="str">
        <f t="shared" si="151"/>
        <v>I030617190981-22003</v>
      </c>
    </row>
    <row r="2399" spans="1:23" x14ac:dyDescent="0.3">
      <c r="A2399" s="256" t="str">
        <f t="shared" si="148"/>
        <v>I0306171-9913212050-00330</v>
      </c>
      <c r="B2399" s="251" t="s">
        <v>12737</v>
      </c>
      <c r="C2399" s="251" t="s">
        <v>9954</v>
      </c>
      <c r="D2399" s="251" t="s">
        <v>12714</v>
      </c>
      <c r="E2399" s="251" t="s">
        <v>10623</v>
      </c>
      <c r="F2399" s="251" t="s">
        <v>10012</v>
      </c>
      <c r="G2399" s="251" t="s">
        <v>946</v>
      </c>
      <c r="H2399" s="251" t="s">
        <v>10010</v>
      </c>
      <c r="I2399" s="257" t="str">
        <f t="shared" si="149"/>
        <v>-00330</v>
      </c>
      <c r="J2399" s="251">
        <v>330</v>
      </c>
      <c r="K2399" s="251">
        <v>330</v>
      </c>
      <c r="M2399" s="251" t="s">
        <v>10007</v>
      </c>
      <c r="N2399" s="251" t="s">
        <v>10984</v>
      </c>
      <c r="O2399" s="251">
        <v>330</v>
      </c>
      <c r="Q2399" s="251" t="s">
        <v>12737</v>
      </c>
      <c r="R2399" s="251" t="s">
        <v>9960</v>
      </c>
      <c r="S2399" s="251">
        <v>9913212050</v>
      </c>
      <c r="T2399" s="251" t="str">
        <f t="shared" si="150"/>
        <v>I03061719913212050</v>
      </c>
      <c r="W2399" s="251" t="str">
        <f t="shared" si="151"/>
        <v>I030617199132-12050</v>
      </c>
    </row>
    <row r="2400" spans="1:23" x14ac:dyDescent="0.3">
      <c r="A2400" s="256" t="str">
        <f t="shared" si="148"/>
        <v>I0306171-9913221210-00054</v>
      </c>
      <c r="B2400" s="251" t="s">
        <v>12738</v>
      </c>
      <c r="C2400" s="251" t="s">
        <v>9954</v>
      </c>
      <c r="D2400" s="251" t="s">
        <v>12714</v>
      </c>
      <c r="E2400" s="251" t="s">
        <v>10623</v>
      </c>
      <c r="F2400" s="251" t="s">
        <v>10188</v>
      </c>
      <c r="G2400" s="251" t="s">
        <v>916</v>
      </c>
      <c r="H2400" s="251" t="s">
        <v>10013</v>
      </c>
      <c r="I2400" s="257" t="str">
        <f t="shared" si="149"/>
        <v>-00054</v>
      </c>
      <c r="J2400" s="251">
        <v>54</v>
      </c>
      <c r="K2400" s="251">
        <v>54</v>
      </c>
      <c r="M2400" s="251" t="s">
        <v>10007</v>
      </c>
      <c r="N2400" s="251" t="s">
        <v>10984</v>
      </c>
      <c r="O2400" s="251">
        <v>54</v>
      </c>
      <c r="Q2400" s="251" t="s">
        <v>12738</v>
      </c>
      <c r="R2400" s="251" t="s">
        <v>9960</v>
      </c>
      <c r="S2400" s="251">
        <v>9913221210</v>
      </c>
      <c r="T2400" s="251" t="str">
        <f t="shared" si="150"/>
        <v>I03061719913221210</v>
      </c>
      <c r="W2400" s="251" t="str">
        <f t="shared" si="151"/>
        <v>I030617199132-21210</v>
      </c>
    </row>
    <row r="2401" spans="1:23" x14ac:dyDescent="0.3">
      <c r="A2401" s="256" t="str">
        <f t="shared" si="148"/>
        <v>I0306172-811100K591-00001</v>
      </c>
      <c r="B2401" s="251" t="s">
        <v>12739</v>
      </c>
      <c r="C2401" s="251" t="s">
        <v>9954</v>
      </c>
      <c r="D2401" s="251" t="s">
        <v>12740</v>
      </c>
      <c r="E2401" s="251" t="s">
        <v>10623</v>
      </c>
      <c r="F2401" s="251" t="s">
        <v>9957</v>
      </c>
      <c r="G2401" s="251" t="s">
        <v>401</v>
      </c>
      <c r="H2401" s="251" t="s">
        <v>3422</v>
      </c>
      <c r="I2401" s="257" t="str">
        <f t="shared" si="149"/>
        <v>-00001</v>
      </c>
      <c r="J2401" s="251">
        <v>1</v>
      </c>
      <c r="K2401" s="251">
        <v>1</v>
      </c>
      <c r="M2401" s="251" t="s">
        <v>9958</v>
      </c>
      <c r="N2401" s="251" t="s">
        <v>11134</v>
      </c>
      <c r="O2401" s="251">
        <v>1</v>
      </c>
      <c r="Q2401" s="251" t="s">
        <v>12739</v>
      </c>
      <c r="R2401" s="251" t="s">
        <v>10017</v>
      </c>
      <c r="S2401" s="251" t="s">
        <v>400</v>
      </c>
      <c r="T2401" s="251" t="str">
        <f t="shared" si="150"/>
        <v>I0306172811100K591</v>
      </c>
      <c r="W2401" s="251" t="str">
        <f t="shared" si="151"/>
        <v>I030617281110-0K591</v>
      </c>
    </row>
    <row r="2402" spans="1:23" x14ac:dyDescent="0.3">
      <c r="A2402" s="256" t="str">
        <f t="shared" si="148"/>
        <v>I0306172-811100KF21-00001</v>
      </c>
      <c r="B2402" s="251" t="s">
        <v>12741</v>
      </c>
      <c r="C2402" s="251" t="s">
        <v>9954</v>
      </c>
      <c r="D2402" s="251" t="s">
        <v>12740</v>
      </c>
      <c r="E2402" s="251" t="s">
        <v>10623</v>
      </c>
      <c r="F2402" s="251" t="s">
        <v>9962</v>
      </c>
      <c r="G2402" s="251" t="s">
        <v>515</v>
      </c>
      <c r="H2402" s="251" t="s">
        <v>3422</v>
      </c>
      <c r="I2402" s="257" t="str">
        <f t="shared" si="149"/>
        <v>-00001</v>
      </c>
      <c r="J2402" s="251">
        <v>1</v>
      </c>
      <c r="K2402" s="251">
        <v>1</v>
      </c>
      <c r="M2402" s="251" t="s">
        <v>9958</v>
      </c>
      <c r="N2402" s="251" t="s">
        <v>11134</v>
      </c>
      <c r="O2402" s="251">
        <v>1</v>
      </c>
      <c r="Q2402" s="251" t="s">
        <v>12741</v>
      </c>
      <c r="R2402" s="251" t="s">
        <v>10017</v>
      </c>
      <c r="S2402" s="251" t="s">
        <v>514</v>
      </c>
      <c r="T2402" s="251" t="str">
        <f t="shared" si="150"/>
        <v>I0306172811100KF21</v>
      </c>
      <c r="W2402" s="251" t="str">
        <f t="shared" si="151"/>
        <v>I030617281110-0KF21</v>
      </c>
    </row>
    <row r="2403" spans="1:23" x14ac:dyDescent="0.3">
      <c r="A2403" s="256" t="str">
        <f t="shared" si="148"/>
        <v>I0306172-811300K591-00002</v>
      </c>
      <c r="B2403" s="251" t="s">
        <v>12742</v>
      </c>
      <c r="C2403" s="251" t="s">
        <v>9954</v>
      </c>
      <c r="D2403" s="251" t="s">
        <v>12740</v>
      </c>
      <c r="E2403" s="251" t="s">
        <v>10623</v>
      </c>
      <c r="F2403" s="251" t="s">
        <v>9964</v>
      </c>
      <c r="G2403" s="251" t="s">
        <v>408</v>
      </c>
      <c r="H2403" s="251" t="s">
        <v>5101</v>
      </c>
      <c r="I2403" s="257" t="str">
        <f t="shared" si="149"/>
        <v>-00002</v>
      </c>
      <c r="J2403" s="251">
        <v>2</v>
      </c>
      <c r="K2403" s="251">
        <v>2</v>
      </c>
      <c r="M2403" s="251" t="s">
        <v>9958</v>
      </c>
      <c r="N2403" s="251" t="s">
        <v>11134</v>
      </c>
      <c r="O2403" s="251">
        <v>2</v>
      </c>
      <c r="Q2403" s="251" t="s">
        <v>12742</v>
      </c>
      <c r="R2403" s="251" t="s">
        <v>10017</v>
      </c>
      <c r="S2403" s="251" t="s">
        <v>407</v>
      </c>
      <c r="T2403" s="251" t="str">
        <f t="shared" si="150"/>
        <v>I0306172811300K591</v>
      </c>
      <c r="W2403" s="251" t="str">
        <f t="shared" si="151"/>
        <v>I030617281130-0K591</v>
      </c>
    </row>
    <row r="2404" spans="1:23" x14ac:dyDescent="0.3">
      <c r="A2404" s="256" t="str">
        <f t="shared" si="148"/>
        <v>I0306172-811300KF21-00001</v>
      </c>
      <c r="B2404" s="251" t="s">
        <v>12743</v>
      </c>
      <c r="C2404" s="251" t="s">
        <v>9954</v>
      </c>
      <c r="D2404" s="251" t="s">
        <v>12740</v>
      </c>
      <c r="E2404" s="251" t="s">
        <v>10623</v>
      </c>
      <c r="F2404" s="251" t="s">
        <v>9966</v>
      </c>
      <c r="G2404" s="251" t="s">
        <v>521</v>
      </c>
      <c r="H2404" s="251" t="s">
        <v>5101</v>
      </c>
      <c r="I2404" s="257" t="str">
        <f t="shared" si="149"/>
        <v>-00001</v>
      </c>
      <c r="J2404" s="251">
        <v>1</v>
      </c>
      <c r="K2404" s="251">
        <v>1</v>
      </c>
      <c r="M2404" s="251" t="s">
        <v>9958</v>
      </c>
      <c r="N2404" s="251" t="s">
        <v>11134</v>
      </c>
      <c r="O2404" s="251">
        <v>1</v>
      </c>
      <c r="Q2404" s="251" t="s">
        <v>12743</v>
      </c>
      <c r="R2404" s="251" t="s">
        <v>10017</v>
      </c>
      <c r="S2404" s="251" t="s">
        <v>520</v>
      </c>
      <c r="T2404" s="251" t="str">
        <f t="shared" si="150"/>
        <v>I0306172811300KF21</v>
      </c>
      <c r="W2404" s="251" t="str">
        <f t="shared" si="151"/>
        <v>I030617281130-0KF21</v>
      </c>
    </row>
    <row r="2405" spans="1:23" x14ac:dyDescent="0.3">
      <c r="A2405" s="256" t="str">
        <f t="shared" si="148"/>
        <v>I0306172-811700K591-00003</v>
      </c>
      <c r="B2405" s="251" t="s">
        <v>12744</v>
      </c>
      <c r="C2405" s="251" t="s">
        <v>9954</v>
      </c>
      <c r="D2405" s="251" t="s">
        <v>12740</v>
      </c>
      <c r="E2405" s="251" t="s">
        <v>10623</v>
      </c>
      <c r="F2405" s="251" t="s">
        <v>9968</v>
      </c>
      <c r="G2405" s="251" t="s">
        <v>425</v>
      </c>
      <c r="H2405" s="251" t="s">
        <v>5102</v>
      </c>
      <c r="I2405" s="257" t="str">
        <f t="shared" si="149"/>
        <v>-00003</v>
      </c>
      <c r="J2405" s="251">
        <v>3</v>
      </c>
      <c r="K2405" s="251">
        <v>3</v>
      </c>
      <c r="M2405" s="251" t="s">
        <v>9958</v>
      </c>
      <c r="N2405" s="251" t="s">
        <v>11134</v>
      </c>
      <c r="O2405" s="251">
        <v>3</v>
      </c>
      <c r="Q2405" s="251" t="s">
        <v>12744</v>
      </c>
      <c r="R2405" s="251" t="s">
        <v>10017</v>
      </c>
      <c r="S2405" s="251" t="s">
        <v>424</v>
      </c>
      <c r="T2405" s="251" t="str">
        <f t="shared" si="150"/>
        <v>I0306172811700K591</v>
      </c>
      <c r="W2405" s="251" t="str">
        <f t="shared" si="151"/>
        <v>I030617281170-0K591</v>
      </c>
    </row>
    <row r="2406" spans="1:23" x14ac:dyDescent="0.3">
      <c r="A2406" s="256" t="str">
        <f t="shared" si="148"/>
        <v>I0306172-9098111062-00001</v>
      </c>
      <c r="B2406" s="251" t="s">
        <v>12745</v>
      </c>
      <c r="C2406" s="251" t="s">
        <v>9954</v>
      </c>
      <c r="D2406" s="251" t="s">
        <v>12740</v>
      </c>
      <c r="E2406" s="251" t="s">
        <v>10623</v>
      </c>
      <c r="F2406" s="251" t="s">
        <v>9970</v>
      </c>
      <c r="G2406" s="251" t="s">
        <v>937</v>
      </c>
      <c r="H2406" s="251" t="s">
        <v>3393</v>
      </c>
      <c r="I2406" s="257" t="str">
        <f t="shared" si="149"/>
        <v>-00001</v>
      </c>
      <c r="J2406" s="251">
        <v>1</v>
      </c>
      <c r="K2406" s="251">
        <v>1</v>
      </c>
      <c r="M2406" s="251" t="s">
        <v>10007</v>
      </c>
      <c r="N2406" s="251" t="s">
        <v>11134</v>
      </c>
      <c r="O2406" s="251">
        <v>1</v>
      </c>
      <c r="Q2406" s="251" t="s">
        <v>12745</v>
      </c>
      <c r="R2406" s="251" t="s">
        <v>10017</v>
      </c>
      <c r="S2406" s="251">
        <v>9098111062</v>
      </c>
      <c r="T2406" s="251" t="str">
        <f t="shared" si="150"/>
        <v>I03061729098111062</v>
      </c>
      <c r="W2406" s="251" t="str">
        <f t="shared" si="151"/>
        <v>I030617290981-11062</v>
      </c>
    </row>
    <row r="2407" spans="1:23" x14ac:dyDescent="0.3">
      <c r="A2407" s="256" t="str">
        <f t="shared" si="148"/>
        <v>I0306173-8121006052-00001</v>
      </c>
      <c r="B2407" s="251" t="s">
        <v>12746</v>
      </c>
      <c r="C2407" s="251" t="s">
        <v>9954</v>
      </c>
      <c r="D2407" s="251" t="s">
        <v>12747</v>
      </c>
      <c r="E2407" s="251" t="s">
        <v>10623</v>
      </c>
      <c r="F2407" s="251" t="s">
        <v>9957</v>
      </c>
      <c r="G2407" s="251" t="s">
        <v>139</v>
      </c>
      <c r="H2407" s="251" t="s">
        <v>4978</v>
      </c>
      <c r="I2407" s="257" t="str">
        <f t="shared" si="149"/>
        <v>-00001</v>
      </c>
      <c r="J2407" s="251">
        <v>1</v>
      </c>
      <c r="K2407" s="251">
        <v>1</v>
      </c>
      <c r="M2407" s="251" t="s">
        <v>10003</v>
      </c>
      <c r="N2407" s="251" t="s">
        <v>11441</v>
      </c>
      <c r="O2407" s="251">
        <v>1</v>
      </c>
      <c r="Q2407" s="251" t="s">
        <v>12746</v>
      </c>
      <c r="R2407" s="251" t="s">
        <v>10028</v>
      </c>
      <c r="S2407" s="251">
        <v>8121006052</v>
      </c>
      <c r="T2407" s="251" t="str">
        <f t="shared" si="150"/>
        <v>I03061738121006052</v>
      </c>
      <c r="W2407" s="251" t="str">
        <f t="shared" si="151"/>
        <v>I030617381210-06052</v>
      </c>
    </row>
    <row r="2408" spans="1:23" x14ac:dyDescent="0.3">
      <c r="A2408" s="256" t="str">
        <f t="shared" si="148"/>
        <v>I0306173-8122006052-00001</v>
      </c>
      <c r="B2408" s="251" t="s">
        <v>12748</v>
      </c>
      <c r="C2408" s="251" t="s">
        <v>9954</v>
      </c>
      <c r="D2408" s="251" t="s">
        <v>12747</v>
      </c>
      <c r="E2408" s="251" t="s">
        <v>10623</v>
      </c>
      <c r="F2408" s="251" t="s">
        <v>9962</v>
      </c>
      <c r="G2408" s="251" t="s">
        <v>142</v>
      </c>
      <c r="H2408" s="251" t="s">
        <v>4979</v>
      </c>
      <c r="I2408" s="257" t="str">
        <f t="shared" si="149"/>
        <v>-00001</v>
      </c>
      <c r="J2408" s="251">
        <v>1</v>
      </c>
      <c r="K2408" s="251">
        <v>1</v>
      </c>
      <c r="M2408" s="251" t="s">
        <v>10003</v>
      </c>
      <c r="N2408" s="251" t="s">
        <v>11441</v>
      </c>
      <c r="O2408" s="251">
        <v>1</v>
      </c>
      <c r="Q2408" s="251" t="s">
        <v>12748</v>
      </c>
      <c r="R2408" s="251" t="s">
        <v>10028</v>
      </c>
      <c r="S2408" s="251">
        <v>8122006052</v>
      </c>
      <c r="T2408" s="251" t="str">
        <f t="shared" si="150"/>
        <v>I03061738122006052</v>
      </c>
      <c r="W2408" s="251" t="str">
        <f t="shared" si="151"/>
        <v>I030617381220-06052</v>
      </c>
    </row>
    <row r="2409" spans="1:23" x14ac:dyDescent="0.3">
      <c r="A2409" s="256" t="str">
        <f t="shared" si="148"/>
        <v>I0306173-815510D400-00001</v>
      </c>
      <c r="B2409" s="251" t="s">
        <v>12749</v>
      </c>
      <c r="C2409" s="251" t="s">
        <v>9954</v>
      </c>
      <c r="D2409" s="251" t="s">
        <v>12747</v>
      </c>
      <c r="E2409" s="251" t="s">
        <v>10623</v>
      </c>
      <c r="F2409" s="251" t="s">
        <v>9964</v>
      </c>
      <c r="G2409" s="251" t="s">
        <v>694</v>
      </c>
      <c r="H2409" s="251" t="s">
        <v>5216</v>
      </c>
      <c r="I2409" s="257" t="str">
        <f t="shared" si="149"/>
        <v>-00001</v>
      </c>
      <c r="J2409" s="251">
        <v>1</v>
      </c>
      <c r="K2409" s="251">
        <v>1</v>
      </c>
      <c r="M2409" s="251" t="s">
        <v>9993</v>
      </c>
      <c r="N2409" s="251" t="s">
        <v>11441</v>
      </c>
      <c r="O2409" s="251">
        <v>1</v>
      </c>
      <c r="Q2409" s="251" t="s">
        <v>12749</v>
      </c>
      <c r="R2409" s="251" t="s">
        <v>10028</v>
      </c>
      <c r="S2409" s="251" t="s">
        <v>693</v>
      </c>
      <c r="T2409" s="251" t="str">
        <f t="shared" si="150"/>
        <v>I0306173815510D400</v>
      </c>
      <c r="W2409" s="251" t="str">
        <f t="shared" si="151"/>
        <v>I030617381551-0D400</v>
      </c>
    </row>
    <row r="2410" spans="1:23" x14ac:dyDescent="0.3">
      <c r="A2410" s="256" t="str">
        <f t="shared" si="148"/>
        <v>I0306173-815510D570-00001</v>
      </c>
      <c r="B2410" s="251" t="s">
        <v>12750</v>
      </c>
      <c r="C2410" s="251" t="s">
        <v>9954</v>
      </c>
      <c r="D2410" s="251" t="s">
        <v>12747</v>
      </c>
      <c r="E2410" s="251" t="s">
        <v>10623</v>
      </c>
      <c r="F2410" s="251" t="s">
        <v>9966</v>
      </c>
      <c r="G2410" s="251" t="s">
        <v>715</v>
      </c>
      <c r="H2410" s="251" t="s">
        <v>3436</v>
      </c>
      <c r="I2410" s="257" t="str">
        <f t="shared" si="149"/>
        <v>-00001</v>
      </c>
      <c r="J2410" s="251">
        <v>1</v>
      </c>
      <c r="K2410" s="251">
        <v>1</v>
      </c>
      <c r="M2410" s="251" t="s">
        <v>9958</v>
      </c>
      <c r="N2410" s="251" t="s">
        <v>11441</v>
      </c>
      <c r="O2410" s="251">
        <v>1</v>
      </c>
      <c r="Q2410" s="251" t="s">
        <v>12750</v>
      </c>
      <c r="R2410" s="251" t="s">
        <v>10028</v>
      </c>
      <c r="S2410" s="251" t="s">
        <v>714</v>
      </c>
      <c r="T2410" s="251" t="str">
        <f t="shared" si="150"/>
        <v>I0306173815510D570</v>
      </c>
      <c r="W2410" s="251" t="str">
        <f t="shared" si="151"/>
        <v>I030617381551-0D570</v>
      </c>
    </row>
    <row r="2411" spans="1:23" x14ac:dyDescent="0.3">
      <c r="A2411" s="256" t="str">
        <f t="shared" si="148"/>
        <v>I0306173-815610D570-00001</v>
      </c>
      <c r="B2411" s="251" t="s">
        <v>12751</v>
      </c>
      <c r="C2411" s="251" t="s">
        <v>9954</v>
      </c>
      <c r="D2411" s="251" t="s">
        <v>12747</v>
      </c>
      <c r="E2411" s="251" t="s">
        <v>10623</v>
      </c>
      <c r="F2411" s="251" t="s">
        <v>9968</v>
      </c>
      <c r="G2411" s="251" t="s">
        <v>723</v>
      </c>
      <c r="H2411" s="251" t="s">
        <v>3443</v>
      </c>
      <c r="I2411" s="257" t="str">
        <f t="shared" si="149"/>
        <v>-00001</v>
      </c>
      <c r="J2411" s="251">
        <v>1</v>
      </c>
      <c r="K2411" s="251">
        <v>1</v>
      </c>
      <c r="M2411" s="251" t="s">
        <v>9958</v>
      </c>
      <c r="N2411" s="251" t="s">
        <v>11441</v>
      </c>
      <c r="O2411" s="251">
        <v>1</v>
      </c>
      <c r="Q2411" s="251" t="s">
        <v>12751</v>
      </c>
      <c r="R2411" s="251" t="s">
        <v>10028</v>
      </c>
      <c r="S2411" s="251" t="s">
        <v>722</v>
      </c>
      <c r="T2411" s="251" t="str">
        <f t="shared" si="150"/>
        <v>I0306173815610D570</v>
      </c>
      <c r="W2411" s="251" t="str">
        <f t="shared" si="151"/>
        <v>I030617381561-0D570</v>
      </c>
    </row>
    <row r="2412" spans="1:23" x14ac:dyDescent="0.3">
      <c r="A2412" s="256" t="str">
        <f t="shared" si="148"/>
        <v>I0404582-811050K130-00008</v>
      </c>
      <c r="B2412" s="251" t="s">
        <v>12752</v>
      </c>
      <c r="C2412" s="251" t="s">
        <v>10031</v>
      </c>
      <c r="D2412" s="251" t="s">
        <v>12753</v>
      </c>
      <c r="E2412" s="251" t="s">
        <v>10623</v>
      </c>
      <c r="F2412" s="251" t="s">
        <v>9957</v>
      </c>
      <c r="G2412" s="251" t="s">
        <v>187</v>
      </c>
      <c r="H2412" s="251" t="s">
        <v>5053</v>
      </c>
      <c r="I2412" s="257" t="str">
        <f t="shared" si="149"/>
        <v>-00008</v>
      </c>
      <c r="J2412" s="251">
        <v>8</v>
      </c>
      <c r="K2412" s="251">
        <v>8</v>
      </c>
      <c r="M2412" s="251" t="s">
        <v>9958</v>
      </c>
      <c r="N2412" s="251" t="s">
        <v>11134</v>
      </c>
      <c r="O2412" s="251">
        <v>8</v>
      </c>
      <c r="Q2412" s="251" t="s">
        <v>12752</v>
      </c>
      <c r="R2412" s="251" t="s">
        <v>10017</v>
      </c>
      <c r="S2412" s="251" t="s">
        <v>186</v>
      </c>
      <c r="T2412" s="251" t="str">
        <f t="shared" si="150"/>
        <v>I0404582811050K130</v>
      </c>
      <c r="W2412" s="251" t="str">
        <f t="shared" si="151"/>
        <v>I040458281105-0K130</v>
      </c>
    </row>
    <row r="2413" spans="1:23" x14ac:dyDescent="0.3">
      <c r="A2413" s="256" t="str">
        <f t="shared" si="148"/>
        <v>I0404582-811100KC31-00001</v>
      </c>
      <c r="B2413" s="251" t="s">
        <v>12754</v>
      </c>
      <c r="C2413" s="251" t="s">
        <v>10031</v>
      </c>
      <c r="D2413" s="251" t="s">
        <v>12753</v>
      </c>
      <c r="E2413" s="251" t="s">
        <v>10623</v>
      </c>
      <c r="F2413" s="251" t="s">
        <v>9962</v>
      </c>
      <c r="G2413" s="251" t="s">
        <v>464</v>
      </c>
      <c r="H2413" s="251" t="s">
        <v>3422</v>
      </c>
      <c r="I2413" s="257" t="str">
        <f t="shared" si="149"/>
        <v>-00001</v>
      </c>
      <c r="J2413" s="251">
        <v>1</v>
      </c>
      <c r="K2413" s="251">
        <v>1</v>
      </c>
      <c r="M2413" s="251" t="s">
        <v>9958</v>
      </c>
      <c r="N2413" s="251" t="s">
        <v>11134</v>
      </c>
      <c r="O2413" s="251">
        <v>1</v>
      </c>
      <c r="Q2413" s="251" t="s">
        <v>12754</v>
      </c>
      <c r="R2413" s="251" t="s">
        <v>10017</v>
      </c>
      <c r="S2413" s="251" t="s">
        <v>463</v>
      </c>
      <c r="T2413" s="251" t="str">
        <f t="shared" si="150"/>
        <v>I0404582811100KC31</v>
      </c>
      <c r="W2413" s="251" t="str">
        <f t="shared" si="151"/>
        <v>I040458281110-0KC31</v>
      </c>
    </row>
    <row r="2414" spans="1:23" x14ac:dyDescent="0.3">
      <c r="A2414" s="256" t="str">
        <f t="shared" si="148"/>
        <v>I0404582-811300KC31-00002</v>
      </c>
      <c r="B2414" s="251" t="s">
        <v>12755</v>
      </c>
      <c r="C2414" s="251" t="s">
        <v>10031</v>
      </c>
      <c r="D2414" s="251" t="s">
        <v>12753</v>
      </c>
      <c r="E2414" s="251" t="s">
        <v>10623</v>
      </c>
      <c r="F2414" s="251" t="s">
        <v>9964</v>
      </c>
      <c r="G2414" s="251" t="s">
        <v>470</v>
      </c>
      <c r="H2414" s="251" t="s">
        <v>5101</v>
      </c>
      <c r="I2414" s="257" t="str">
        <f t="shared" si="149"/>
        <v>-00002</v>
      </c>
      <c r="J2414" s="251">
        <v>2</v>
      </c>
      <c r="K2414" s="251">
        <v>2</v>
      </c>
      <c r="M2414" s="251" t="s">
        <v>9958</v>
      </c>
      <c r="N2414" s="251" t="s">
        <v>11134</v>
      </c>
      <c r="O2414" s="251">
        <v>2</v>
      </c>
      <c r="Q2414" s="251" t="s">
        <v>12755</v>
      </c>
      <c r="R2414" s="251" t="s">
        <v>10017</v>
      </c>
      <c r="S2414" s="251" t="s">
        <v>469</v>
      </c>
      <c r="T2414" s="251" t="str">
        <f t="shared" si="150"/>
        <v>I0404582811300KC31</v>
      </c>
      <c r="W2414" s="251" t="str">
        <f t="shared" si="151"/>
        <v>I040458281130-0KC31</v>
      </c>
    </row>
    <row r="2415" spans="1:23" x14ac:dyDescent="0.3">
      <c r="A2415" s="256" t="str">
        <f t="shared" si="148"/>
        <v>I0404582-811500K130-00001</v>
      </c>
      <c r="B2415" s="251" t="s">
        <v>12756</v>
      </c>
      <c r="C2415" s="251" t="s">
        <v>10031</v>
      </c>
      <c r="D2415" s="251" t="s">
        <v>12753</v>
      </c>
      <c r="E2415" s="251" t="s">
        <v>10623</v>
      </c>
      <c r="F2415" s="251" t="s">
        <v>9966</v>
      </c>
      <c r="G2415" s="251" t="s">
        <v>191</v>
      </c>
      <c r="H2415" s="251" t="s">
        <v>3429</v>
      </c>
      <c r="I2415" s="257" t="str">
        <f t="shared" si="149"/>
        <v>-00001</v>
      </c>
      <c r="J2415" s="251">
        <v>1</v>
      </c>
      <c r="K2415" s="251">
        <v>1</v>
      </c>
      <c r="M2415" s="251" t="s">
        <v>9958</v>
      </c>
      <c r="N2415" s="251" t="s">
        <v>11134</v>
      </c>
      <c r="O2415" s="251">
        <v>1</v>
      </c>
      <c r="Q2415" s="251" t="s">
        <v>12756</v>
      </c>
      <c r="R2415" s="251" t="s">
        <v>10017</v>
      </c>
      <c r="S2415" s="251" t="s">
        <v>190</v>
      </c>
      <c r="T2415" s="251" t="str">
        <f t="shared" si="150"/>
        <v>I0404582811500K130</v>
      </c>
      <c r="W2415" s="251" t="str">
        <f t="shared" si="151"/>
        <v>I040458281150-0K130</v>
      </c>
    </row>
    <row r="2416" spans="1:23" x14ac:dyDescent="0.3">
      <c r="A2416" s="256" t="str">
        <f t="shared" si="148"/>
        <v>I0404582-811700KC31-00003</v>
      </c>
      <c r="B2416" s="251" t="s">
        <v>12757</v>
      </c>
      <c r="C2416" s="251" t="s">
        <v>10031</v>
      </c>
      <c r="D2416" s="251" t="s">
        <v>12753</v>
      </c>
      <c r="E2416" s="251" t="s">
        <v>10623</v>
      </c>
      <c r="F2416" s="251" t="s">
        <v>9968</v>
      </c>
      <c r="G2416" s="251" t="s">
        <v>482</v>
      </c>
      <c r="H2416" s="251" t="s">
        <v>5102</v>
      </c>
      <c r="I2416" s="257" t="str">
        <f t="shared" si="149"/>
        <v>-00003</v>
      </c>
      <c r="J2416" s="251">
        <v>3</v>
      </c>
      <c r="K2416" s="251">
        <v>3</v>
      </c>
      <c r="M2416" s="251" t="s">
        <v>9958</v>
      </c>
      <c r="N2416" s="251" t="s">
        <v>11134</v>
      </c>
      <c r="O2416" s="251">
        <v>3</v>
      </c>
      <c r="Q2416" s="251" t="s">
        <v>12757</v>
      </c>
      <c r="R2416" s="251" t="s">
        <v>10017</v>
      </c>
      <c r="S2416" s="251" t="s">
        <v>481</v>
      </c>
      <c r="T2416" s="251" t="str">
        <f t="shared" si="150"/>
        <v>I0404582811700KC31</v>
      </c>
      <c r="W2416" s="251" t="str">
        <f t="shared" si="151"/>
        <v>I040458281170-0KC31</v>
      </c>
    </row>
    <row r="2417" spans="1:23" x14ac:dyDescent="0.3">
      <c r="A2417" s="256" t="str">
        <f t="shared" si="148"/>
        <v>I0404582-811700KF31-00002</v>
      </c>
      <c r="B2417" s="251" t="s">
        <v>12758</v>
      </c>
      <c r="C2417" s="251" t="s">
        <v>10031</v>
      </c>
      <c r="D2417" s="251" t="s">
        <v>12753</v>
      </c>
      <c r="E2417" s="251" t="s">
        <v>10623</v>
      </c>
      <c r="F2417" s="251" t="s">
        <v>9970</v>
      </c>
      <c r="G2417" s="251" t="s">
        <v>533</v>
      </c>
      <c r="H2417" s="251" t="s">
        <v>5102</v>
      </c>
      <c r="I2417" s="257" t="str">
        <f t="shared" si="149"/>
        <v>-00002</v>
      </c>
      <c r="J2417" s="251">
        <v>2</v>
      </c>
      <c r="K2417" s="251">
        <v>2</v>
      </c>
      <c r="M2417" s="251" t="s">
        <v>9958</v>
      </c>
      <c r="N2417" s="251" t="s">
        <v>11134</v>
      </c>
      <c r="O2417" s="251">
        <v>2</v>
      </c>
      <c r="Q2417" s="251" t="s">
        <v>12758</v>
      </c>
      <c r="R2417" s="251" t="s">
        <v>10017</v>
      </c>
      <c r="S2417" s="251" t="s">
        <v>532</v>
      </c>
      <c r="T2417" s="251" t="str">
        <f t="shared" si="150"/>
        <v>I0404582811700KF31</v>
      </c>
      <c r="W2417" s="251" t="str">
        <f t="shared" si="151"/>
        <v>I040458281170-0KF31</v>
      </c>
    </row>
    <row r="2418" spans="1:23" x14ac:dyDescent="0.3">
      <c r="A2418" s="256" t="str">
        <f t="shared" si="148"/>
        <v>I0404582-811700KG61-00001</v>
      </c>
      <c r="B2418" s="251" t="s">
        <v>12759</v>
      </c>
      <c r="C2418" s="251" t="s">
        <v>10031</v>
      </c>
      <c r="D2418" s="251" t="s">
        <v>12753</v>
      </c>
      <c r="E2418" s="251" t="s">
        <v>10623</v>
      </c>
      <c r="F2418" s="251" t="s">
        <v>9972</v>
      </c>
      <c r="G2418" s="251" t="s">
        <v>586</v>
      </c>
      <c r="H2418" s="251" t="s">
        <v>5102</v>
      </c>
      <c r="I2418" s="257" t="str">
        <f t="shared" si="149"/>
        <v>-00001</v>
      </c>
      <c r="J2418" s="251">
        <v>1</v>
      </c>
      <c r="K2418" s="251">
        <v>1</v>
      </c>
      <c r="M2418" s="251" t="s">
        <v>9958</v>
      </c>
      <c r="N2418" s="251" t="s">
        <v>11134</v>
      </c>
      <c r="O2418" s="251">
        <v>1</v>
      </c>
      <c r="Q2418" s="251" t="s">
        <v>12759</v>
      </c>
      <c r="R2418" s="251" t="s">
        <v>10017</v>
      </c>
      <c r="S2418" s="251" t="s">
        <v>585</v>
      </c>
      <c r="T2418" s="251" t="str">
        <f t="shared" si="150"/>
        <v>I0404582811700KG61</v>
      </c>
      <c r="W2418" s="251" t="str">
        <f t="shared" si="151"/>
        <v>I040458281170-0KG61</v>
      </c>
    </row>
    <row r="2419" spans="1:23" x14ac:dyDescent="0.3">
      <c r="A2419" s="256" t="str">
        <f t="shared" si="148"/>
        <v>I0404582-81550BZ850-00001</v>
      </c>
      <c r="B2419" s="251" t="s">
        <v>12760</v>
      </c>
      <c r="C2419" s="251" t="s">
        <v>10031</v>
      </c>
      <c r="D2419" s="251" t="s">
        <v>12753</v>
      </c>
      <c r="E2419" s="251" t="s">
        <v>10623</v>
      </c>
      <c r="F2419" s="251" t="s">
        <v>9974</v>
      </c>
      <c r="G2419" s="251" t="s">
        <v>5298</v>
      </c>
      <c r="H2419" s="251" t="s">
        <v>5202</v>
      </c>
      <c r="I2419" s="257" t="str">
        <f t="shared" si="149"/>
        <v>-00001</v>
      </c>
      <c r="J2419" s="251">
        <v>1</v>
      </c>
      <c r="K2419" s="251">
        <v>1</v>
      </c>
      <c r="M2419" s="251" t="s">
        <v>9958</v>
      </c>
      <c r="N2419" s="251" t="s">
        <v>11134</v>
      </c>
      <c r="O2419" s="251">
        <v>1</v>
      </c>
      <c r="Q2419" s="251" t="s">
        <v>12760</v>
      </c>
      <c r="R2419" s="251" t="s">
        <v>10017</v>
      </c>
      <c r="S2419" s="251" t="s">
        <v>4231</v>
      </c>
      <c r="T2419" s="251" t="str">
        <f t="shared" si="150"/>
        <v>I040458281550BZ850</v>
      </c>
      <c r="W2419" s="251" t="str">
        <f t="shared" si="151"/>
        <v>I040458281550-BZ850</v>
      </c>
    </row>
    <row r="2420" spans="1:23" x14ac:dyDescent="0.3">
      <c r="A2420" s="256" t="str">
        <f t="shared" si="148"/>
        <v>I0404582-815510K210-00010</v>
      </c>
      <c r="B2420" s="251" t="s">
        <v>12761</v>
      </c>
      <c r="C2420" s="251" t="s">
        <v>10031</v>
      </c>
      <c r="D2420" s="251" t="s">
        <v>12753</v>
      </c>
      <c r="E2420" s="251" t="s">
        <v>10623</v>
      </c>
      <c r="F2420" s="251" t="s">
        <v>9976</v>
      </c>
      <c r="G2420" s="251" t="s">
        <v>667</v>
      </c>
      <c r="H2420" s="251" t="s">
        <v>3436</v>
      </c>
      <c r="I2420" s="257" t="str">
        <f t="shared" si="149"/>
        <v>-00010</v>
      </c>
      <c r="J2420" s="251">
        <v>10</v>
      </c>
      <c r="K2420" s="251">
        <v>10</v>
      </c>
      <c r="M2420" s="251" t="s">
        <v>9958</v>
      </c>
      <c r="N2420" s="251" t="s">
        <v>11134</v>
      </c>
      <c r="O2420" s="251">
        <v>10</v>
      </c>
      <c r="Q2420" s="251" t="s">
        <v>12761</v>
      </c>
      <c r="R2420" s="251" t="s">
        <v>10017</v>
      </c>
      <c r="S2420" s="251" t="s">
        <v>666</v>
      </c>
      <c r="T2420" s="251" t="str">
        <f t="shared" si="150"/>
        <v>I0404582815510K210</v>
      </c>
      <c r="W2420" s="251" t="str">
        <f t="shared" si="151"/>
        <v>I040458281551-0K210</v>
      </c>
    </row>
    <row r="2421" spans="1:23" x14ac:dyDescent="0.3">
      <c r="A2421" s="256" t="str">
        <f t="shared" si="148"/>
        <v>I0404582-815610K120-00001</v>
      </c>
      <c r="B2421" s="251" t="s">
        <v>12762</v>
      </c>
      <c r="C2421" s="251" t="s">
        <v>10031</v>
      </c>
      <c r="D2421" s="251" t="s">
        <v>12753</v>
      </c>
      <c r="E2421" s="251" t="s">
        <v>10623</v>
      </c>
      <c r="F2421" s="251" t="s">
        <v>9978</v>
      </c>
      <c r="G2421" s="251" t="s">
        <v>650</v>
      </c>
      <c r="H2421" s="251" t="s">
        <v>5205</v>
      </c>
      <c r="I2421" s="257" t="str">
        <f t="shared" si="149"/>
        <v>-00001</v>
      </c>
      <c r="J2421" s="251">
        <v>1</v>
      </c>
      <c r="K2421" s="251">
        <v>1</v>
      </c>
      <c r="M2421" s="251" t="s">
        <v>9958</v>
      </c>
      <c r="N2421" s="251" t="s">
        <v>11134</v>
      </c>
      <c r="O2421" s="251">
        <v>1</v>
      </c>
      <c r="Q2421" s="251" t="s">
        <v>12762</v>
      </c>
      <c r="R2421" s="251" t="s">
        <v>10017</v>
      </c>
      <c r="S2421" s="251" t="s">
        <v>649</v>
      </c>
      <c r="T2421" s="251" t="str">
        <f t="shared" si="150"/>
        <v>I0404582815610K120</v>
      </c>
      <c r="W2421" s="251" t="str">
        <f t="shared" si="151"/>
        <v>I040458281561-0K120</v>
      </c>
    </row>
    <row r="2422" spans="1:23" x14ac:dyDescent="0.3">
      <c r="A2422" s="256" t="str">
        <f t="shared" si="148"/>
        <v>I0404582-815610K210-00011</v>
      </c>
      <c r="B2422" s="251" t="s">
        <v>12763</v>
      </c>
      <c r="C2422" s="251" t="s">
        <v>10031</v>
      </c>
      <c r="D2422" s="251" t="s">
        <v>12753</v>
      </c>
      <c r="E2422" s="251" t="s">
        <v>10623</v>
      </c>
      <c r="F2422" s="251" t="s">
        <v>9980</v>
      </c>
      <c r="G2422" s="251" t="s">
        <v>678</v>
      </c>
      <c r="H2422" s="251" t="s">
        <v>3443</v>
      </c>
      <c r="I2422" s="257" t="str">
        <f t="shared" si="149"/>
        <v>-00011</v>
      </c>
      <c r="J2422" s="251">
        <v>11</v>
      </c>
      <c r="K2422" s="251">
        <v>11</v>
      </c>
      <c r="M2422" s="251" t="s">
        <v>9958</v>
      </c>
      <c r="N2422" s="251" t="s">
        <v>11134</v>
      </c>
      <c r="O2422" s="251">
        <v>11</v>
      </c>
      <c r="Q2422" s="251" t="s">
        <v>12763</v>
      </c>
      <c r="R2422" s="251" t="s">
        <v>10017</v>
      </c>
      <c r="S2422" s="251" t="s">
        <v>677</v>
      </c>
      <c r="T2422" s="251" t="str">
        <f t="shared" si="150"/>
        <v>I0404582815610K210</v>
      </c>
      <c r="W2422" s="251" t="str">
        <f t="shared" si="151"/>
        <v>I040458281561-0K210</v>
      </c>
    </row>
    <row r="2423" spans="1:23" x14ac:dyDescent="0.3">
      <c r="A2423" s="256" t="str">
        <f t="shared" si="148"/>
        <v>I0404582-815940K050-00001</v>
      </c>
      <c r="B2423" s="251" t="s">
        <v>12764</v>
      </c>
      <c r="C2423" s="251" t="s">
        <v>10031</v>
      </c>
      <c r="D2423" s="251" t="s">
        <v>12753</v>
      </c>
      <c r="E2423" s="251" t="s">
        <v>10623</v>
      </c>
      <c r="F2423" s="251" t="s">
        <v>9982</v>
      </c>
      <c r="G2423" s="251" t="s">
        <v>772</v>
      </c>
      <c r="H2423" s="251" t="s">
        <v>10233</v>
      </c>
      <c r="I2423" s="257" t="str">
        <f t="shared" si="149"/>
        <v>-00001</v>
      </c>
      <c r="J2423" s="251">
        <v>1</v>
      </c>
      <c r="K2423" s="251">
        <v>1</v>
      </c>
      <c r="M2423" s="251" t="s">
        <v>10007</v>
      </c>
      <c r="N2423" s="251" t="s">
        <v>11134</v>
      </c>
      <c r="O2423" s="251">
        <v>1</v>
      </c>
      <c r="Q2423" s="251" t="s">
        <v>12764</v>
      </c>
      <c r="R2423" s="251" t="s">
        <v>10017</v>
      </c>
      <c r="S2423" s="251" t="s">
        <v>771</v>
      </c>
      <c r="T2423" s="251" t="str">
        <f t="shared" si="150"/>
        <v>I0404582815940K050</v>
      </c>
      <c r="W2423" s="251" t="str">
        <f t="shared" si="151"/>
        <v>I040458281594-0K050</v>
      </c>
    </row>
    <row r="2424" spans="1:23" x14ac:dyDescent="0.3">
      <c r="A2424" s="256" t="str">
        <f t="shared" si="148"/>
        <v>I0404583-81110VT040-00003</v>
      </c>
      <c r="B2424" s="251" t="s">
        <v>12765</v>
      </c>
      <c r="C2424" s="251" t="s">
        <v>10031</v>
      </c>
      <c r="D2424" s="251" t="s">
        <v>12766</v>
      </c>
      <c r="E2424" s="251" t="s">
        <v>10623</v>
      </c>
      <c r="F2424" s="251" t="s">
        <v>9957</v>
      </c>
      <c r="G2424" s="251" t="s">
        <v>10047</v>
      </c>
      <c r="H2424" s="251" t="s">
        <v>3422</v>
      </c>
      <c r="I2424" s="257" t="str">
        <f t="shared" si="149"/>
        <v>-00003</v>
      </c>
      <c r="J2424" s="251">
        <v>3</v>
      </c>
      <c r="K2424" s="251">
        <v>3</v>
      </c>
      <c r="M2424" s="251" t="s">
        <v>9958</v>
      </c>
      <c r="N2424" s="251" t="s">
        <v>11441</v>
      </c>
      <c r="O2424" s="251">
        <v>3</v>
      </c>
      <c r="Q2424" s="251" t="s">
        <v>12765</v>
      </c>
      <c r="R2424" s="251" t="s">
        <v>10028</v>
      </c>
      <c r="S2424" s="251" t="s">
        <v>3713</v>
      </c>
      <c r="T2424" s="251" t="str">
        <f t="shared" si="150"/>
        <v>I040458381110VT040</v>
      </c>
      <c r="W2424" s="251" t="str">
        <f t="shared" si="151"/>
        <v>I040458381110-VT040</v>
      </c>
    </row>
    <row r="2425" spans="1:23" x14ac:dyDescent="0.3">
      <c r="A2425" s="256" t="str">
        <f t="shared" si="148"/>
        <v>I0404583-81110VT100-00002</v>
      </c>
      <c r="B2425" s="251" t="s">
        <v>12767</v>
      </c>
      <c r="C2425" s="251" t="s">
        <v>10031</v>
      </c>
      <c r="D2425" s="251" t="s">
        <v>12766</v>
      </c>
      <c r="E2425" s="251" t="s">
        <v>10623</v>
      </c>
      <c r="F2425" s="251" t="s">
        <v>9962</v>
      </c>
      <c r="G2425" s="251" t="s">
        <v>10049</v>
      </c>
      <c r="H2425" s="251" t="s">
        <v>3422</v>
      </c>
      <c r="I2425" s="257" t="str">
        <f t="shared" si="149"/>
        <v>-00002</v>
      </c>
      <c r="J2425" s="251">
        <v>2</v>
      </c>
      <c r="K2425" s="251">
        <v>2</v>
      </c>
      <c r="M2425" s="251" t="s">
        <v>9958</v>
      </c>
      <c r="N2425" s="251" t="s">
        <v>11441</v>
      </c>
      <c r="O2425" s="251">
        <v>2</v>
      </c>
      <c r="Q2425" s="251" t="s">
        <v>12767</v>
      </c>
      <c r="R2425" s="251" t="s">
        <v>10028</v>
      </c>
      <c r="S2425" s="251" t="s">
        <v>3723</v>
      </c>
      <c r="T2425" s="251" t="str">
        <f t="shared" si="150"/>
        <v>I040458381110VT100</v>
      </c>
      <c r="W2425" s="251" t="str">
        <f t="shared" si="151"/>
        <v>I040458381110-VT100</v>
      </c>
    </row>
    <row r="2426" spans="1:23" x14ac:dyDescent="0.3">
      <c r="A2426" s="256" t="str">
        <f t="shared" si="148"/>
        <v>I0404583-81150VT040-00003</v>
      </c>
      <c r="B2426" s="251" t="s">
        <v>12768</v>
      </c>
      <c r="C2426" s="251" t="s">
        <v>10031</v>
      </c>
      <c r="D2426" s="251" t="s">
        <v>12766</v>
      </c>
      <c r="E2426" s="251" t="s">
        <v>10623</v>
      </c>
      <c r="F2426" s="251" t="s">
        <v>9964</v>
      </c>
      <c r="G2426" s="251" t="s">
        <v>10051</v>
      </c>
      <c r="H2426" s="251" t="s">
        <v>3429</v>
      </c>
      <c r="I2426" s="257" t="str">
        <f t="shared" si="149"/>
        <v>-00003</v>
      </c>
      <c r="J2426" s="251">
        <v>3</v>
      </c>
      <c r="K2426" s="251">
        <v>3</v>
      </c>
      <c r="M2426" s="251" t="s">
        <v>9958</v>
      </c>
      <c r="N2426" s="251" t="s">
        <v>11441</v>
      </c>
      <c r="O2426" s="251">
        <v>3</v>
      </c>
      <c r="Q2426" s="251" t="s">
        <v>12768</v>
      </c>
      <c r="R2426" s="251" t="s">
        <v>10028</v>
      </c>
      <c r="S2426" s="251" t="s">
        <v>3725</v>
      </c>
      <c r="T2426" s="251" t="str">
        <f t="shared" si="150"/>
        <v>I040458381150VT040</v>
      </c>
      <c r="W2426" s="251" t="str">
        <f t="shared" si="151"/>
        <v>I040458381150-VT040</v>
      </c>
    </row>
    <row r="2427" spans="1:23" x14ac:dyDescent="0.3">
      <c r="A2427" s="256" t="str">
        <f t="shared" si="148"/>
        <v>I0404583-81150VT080-00002</v>
      </c>
      <c r="B2427" s="251" t="s">
        <v>12769</v>
      </c>
      <c r="C2427" s="251" t="s">
        <v>10031</v>
      </c>
      <c r="D2427" s="251" t="s">
        <v>12766</v>
      </c>
      <c r="E2427" s="251" t="s">
        <v>10623</v>
      </c>
      <c r="F2427" s="251" t="s">
        <v>9966</v>
      </c>
      <c r="G2427" s="251" t="s">
        <v>10242</v>
      </c>
      <c r="H2427" s="251" t="s">
        <v>3429</v>
      </c>
      <c r="I2427" s="257" t="str">
        <f t="shared" si="149"/>
        <v>-00002</v>
      </c>
      <c r="J2427" s="251">
        <v>2</v>
      </c>
      <c r="K2427" s="251">
        <v>2</v>
      </c>
      <c r="M2427" s="251" t="s">
        <v>9958</v>
      </c>
      <c r="N2427" s="251" t="s">
        <v>11441</v>
      </c>
      <c r="O2427" s="251">
        <v>2</v>
      </c>
      <c r="Q2427" s="251" t="s">
        <v>12769</v>
      </c>
      <c r="R2427" s="251" t="s">
        <v>10028</v>
      </c>
      <c r="S2427" s="251" t="s">
        <v>3731</v>
      </c>
      <c r="T2427" s="251" t="str">
        <f t="shared" si="150"/>
        <v>I040458381150VT080</v>
      </c>
      <c r="W2427" s="251" t="str">
        <f t="shared" si="151"/>
        <v>I040458381150-VT080</v>
      </c>
    </row>
    <row r="2428" spans="1:23" x14ac:dyDescent="0.3">
      <c r="A2428" s="256" t="str">
        <f t="shared" si="148"/>
        <v>I0404583-81150VT100-00002</v>
      </c>
      <c r="B2428" s="251" t="s">
        <v>12770</v>
      </c>
      <c r="C2428" s="251" t="s">
        <v>10031</v>
      </c>
      <c r="D2428" s="251" t="s">
        <v>12766</v>
      </c>
      <c r="E2428" s="251" t="s">
        <v>10623</v>
      </c>
      <c r="F2428" s="251" t="s">
        <v>9968</v>
      </c>
      <c r="G2428" s="251" t="s">
        <v>4999</v>
      </c>
      <c r="H2428" s="251" t="s">
        <v>3429</v>
      </c>
      <c r="I2428" s="257" t="str">
        <f t="shared" si="149"/>
        <v>-00002</v>
      </c>
      <c r="J2428" s="251">
        <v>2</v>
      </c>
      <c r="K2428" s="251">
        <v>2</v>
      </c>
      <c r="M2428" s="251" t="s">
        <v>9958</v>
      </c>
      <c r="N2428" s="251" t="s">
        <v>11441</v>
      </c>
      <c r="O2428" s="251">
        <v>2</v>
      </c>
      <c r="Q2428" s="251" t="s">
        <v>12770</v>
      </c>
      <c r="R2428" s="251" t="s">
        <v>10028</v>
      </c>
      <c r="S2428" s="251" t="s">
        <v>3735</v>
      </c>
      <c r="T2428" s="251" t="str">
        <f t="shared" si="150"/>
        <v>I040458381150VT100</v>
      </c>
      <c r="W2428" s="251" t="str">
        <f t="shared" si="151"/>
        <v>I040458381150-VT100</v>
      </c>
    </row>
    <row r="2429" spans="1:23" x14ac:dyDescent="0.3">
      <c r="A2429" s="256" t="str">
        <f t="shared" si="148"/>
        <v>I0404583-815500K080-00001</v>
      </c>
      <c r="B2429" s="251" t="s">
        <v>12771</v>
      </c>
      <c r="C2429" s="251" t="s">
        <v>10031</v>
      </c>
      <c r="D2429" s="251" t="s">
        <v>12766</v>
      </c>
      <c r="E2429" s="251" t="s">
        <v>10623</v>
      </c>
      <c r="F2429" s="251" t="s">
        <v>9970</v>
      </c>
      <c r="G2429" s="251" t="s">
        <v>151</v>
      </c>
      <c r="H2429" s="251" t="s">
        <v>5045</v>
      </c>
      <c r="I2429" s="257" t="str">
        <f t="shared" si="149"/>
        <v>-00001</v>
      </c>
      <c r="J2429" s="251">
        <v>1</v>
      </c>
      <c r="K2429" s="251">
        <v>1</v>
      </c>
      <c r="M2429" s="251" t="s">
        <v>9958</v>
      </c>
      <c r="N2429" s="251" t="s">
        <v>11441</v>
      </c>
      <c r="O2429" s="251">
        <v>1</v>
      </c>
      <c r="Q2429" s="251" t="s">
        <v>12771</v>
      </c>
      <c r="R2429" s="251" t="s">
        <v>10028</v>
      </c>
      <c r="S2429" s="251" t="s">
        <v>150</v>
      </c>
      <c r="T2429" s="251" t="str">
        <f t="shared" si="150"/>
        <v>I0404583815500K080</v>
      </c>
      <c r="W2429" s="251" t="str">
        <f t="shared" si="151"/>
        <v>I040458381550-0K080</v>
      </c>
    </row>
    <row r="2430" spans="1:23" x14ac:dyDescent="0.3">
      <c r="A2430" s="256" t="str">
        <f t="shared" si="148"/>
        <v>I0404583-81550VT020-00002</v>
      </c>
      <c r="B2430" s="251" t="s">
        <v>12772</v>
      </c>
      <c r="C2430" s="251" t="s">
        <v>10031</v>
      </c>
      <c r="D2430" s="251" t="s">
        <v>12766</v>
      </c>
      <c r="E2430" s="251" t="s">
        <v>10623</v>
      </c>
      <c r="F2430" s="251" t="s">
        <v>9972</v>
      </c>
      <c r="G2430" s="251" t="s">
        <v>10057</v>
      </c>
      <c r="H2430" s="251" t="s">
        <v>5202</v>
      </c>
      <c r="I2430" s="257" t="str">
        <f t="shared" si="149"/>
        <v>-00002</v>
      </c>
      <c r="J2430" s="251">
        <v>2</v>
      </c>
      <c r="K2430" s="251">
        <v>2</v>
      </c>
      <c r="M2430" s="251" t="s">
        <v>9958</v>
      </c>
      <c r="N2430" s="251" t="s">
        <v>11441</v>
      </c>
      <c r="O2430" s="251">
        <v>2</v>
      </c>
      <c r="Q2430" s="251" t="s">
        <v>12772</v>
      </c>
      <c r="R2430" s="251" t="s">
        <v>10028</v>
      </c>
      <c r="S2430" s="251" t="s">
        <v>3737</v>
      </c>
      <c r="T2430" s="251" t="str">
        <f t="shared" si="150"/>
        <v>I040458381550VT020</v>
      </c>
      <c r="W2430" s="251" t="str">
        <f t="shared" si="151"/>
        <v>I040458381550-VT020</v>
      </c>
    </row>
    <row r="2431" spans="1:23" x14ac:dyDescent="0.3">
      <c r="A2431" s="256" t="str">
        <f t="shared" si="148"/>
        <v>I0404583-81550VT050-00002</v>
      </c>
      <c r="B2431" s="251" t="s">
        <v>12773</v>
      </c>
      <c r="C2431" s="251" t="s">
        <v>10031</v>
      </c>
      <c r="D2431" s="251" t="s">
        <v>12766</v>
      </c>
      <c r="E2431" s="251" t="s">
        <v>10623</v>
      </c>
      <c r="F2431" s="251" t="s">
        <v>9974</v>
      </c>
      <c r="G2431" s="251" t="s">
        <v>5265</v>
      </c>
      <c r="H2431" s="251" t="s">
        <v>5202</v>
      </c>
      <c r="I2431" s="257" t="str">
        <f t="shared" si="149"/>
        <v>-00002</v>
      </c>
      <c r="J2431" s="251">
        <v>2</v>
      </c>
      <c r="K2431" s="251">
        <v>2</v>
      </c>
      <c r="M2431" s="251" t="s">
        <v>9958</v>
      </c>
      <c r="N2431" s="251" t="s">
        <v>11441</v>
      </c>
      <c r="O2431" s="251">
        <v>2</v>
      </c>
      <c r="Q2431" s="251" t="s">
        <v>12773</v>
      </c>
      <c r="R2431" s="251" t="s">
        <v>10028</v>
      </c>
      <c r="S2431" s="251" t="s">
        <v>3740</v>
      </c>
      <c r="T2431" s="251" t="str">
        <f t="shared" si="150"/>
        <v>I040458381550VT050</v>
      </c>
      <c r="W2431" s="251" t="str">
        <f t="shared" si="151"/>
        <v>I040458381550-VT050</v>
      </c>
    </row>
    <row r="2432" spans="1:23" x14ac:dyDescent="0.3">
      <c r="A2432" s="256" t="str">
        <f t="shared" si="148"/>
        <v>I0404583-81551VT050-00002</v>
      </c>
      <c r="B2432" s="251" t="s">
        <v>12774</v>
      </c>
      <c r="C2432" s="251" t="s">
        <v>10031</v>
      </c>
      <c r="D2432" s="251" t="s">
        <v>12766</v>
      </c>
      <c r="E2432" s="251" t="s">
        <v>10623</v>
      </c>
      <c r="F2432" s="251" t="s">
        <v>9976</v>
      </c>
      <c r="G2432" s="251" t="s">
        <v>10062</v>
      </c>
      <c r="H2432" s="251" t="s">
        <v>3436</v>
      </c>
      <c r="I2432" s="257" t="str">
        <f t="shared" si="149"/>
        <v>-00002</v>
      </c>
      <c r="J2432" s="251">
        <v>2</v>
      </c>
      <c r="K2432" s="251">
        <v>2</v>
      </c>
      <c r="M2432" s="251" t="s">
        <v>9958</v>
      </c>
      <c r="N2432" s="251" t="s">
        <v>11441</v>
      </c>
      <c r="O2432" s="251">
        <v>2</v>
      </c>
      <c r="Q2432" s="251" t="s">
        <v>12774</v>
      </c>
      <c r="R2432" s="251" t="s">
        <v>10028</v>
      </c>
      <c r="S2432" s="251" t="s">
        <v>3763</v>
      </c>
      <c r="T2432" s="251" t="str">
        <f t="shared" si="150"/>
        <v>I040458381551VT050</v>
      </c>
      <c r="W2432" s="251" t="str">
        <f t="shared" si="151"/>
        <v>I040458381551-VT050</v>
      </c>
    </row>
    <row r="2433" spans="1:23" x14ac:dyDescent="0.3">
      <c r="A2433" s="256" t="str">
        <f t="shared" si="148"/>
        <v>I0404583-815600K080-00001</v>
      </c>
      <c r="B2433" s="251" t="s">
        <v>12775</v>
      </c>
      <c r="C2433" s="251" t="s">
        <v>10031</v>
      </c>
      <c r="D2433" s="251" t="s">
        <v>12766</v>
      </c>
      <c r="E2433" s="251" t="s">
        <v>10623</v>
      </c>
      <c r="F2433" s="251" t="s">
        <v>9978</v>
      </c>
      <c r="G2433" s="251" t="s">
        <v>164</v>
      </c>
      <c r="H2433" s="251" t="s">
        <v>5047</v>
      </c>
      <c r="I2433" s="257" t="str">
        <f t="shared" si="149"/>
        <v>-00001</v>
      </c>
      <c r="J2433" s="251">
        <v>1</v>
      </c>
      <c r="K2433" s="251">
        <v>1</v>
      </c>
      <c r="M2433" s="251" t="s">
        <v>9958</v>
      </c>
      <c r="N2433" s="251" t="s">
        <v>11441</v>
      </c>
      <c r="O2433" s="251">
        <v>1</v>
      </c>
      <c r="Q2433" s="251" t="s">
        <v>12775</v>
      </c>
      <c r="R2433" s="251" t="s">
        <v>10028</v>
      </c>
      <c r="S2433" s="251" t="s">
        <v>163</v>
      </c>
      <c r="T2433" s="251" t="str">
        <f t="shared" si="150"/>
        <v>I0404583815600K080</v>
      </c>
      <c r="W2433" s="251" t="str">
        <f t="shared" si="151"/>
        <v>I040458381560-0K080</v>
      </c>
    </row>
    <row r="2434" spans="1:23" x14ac:dyDescent="0.3">
      <c r="A2434" s="256" t="str">
        <f t="shared" si="148"/>
        <v>I0404583-81560VT020-00002</v>
      </c>
      <c r="B2434" s="251" t="s">
        <v>12776</v>
      </c>
      <c r="C2434" s="251" t="s">
        <v>10031</v>
      </c>
      <c r="D2434" s="251" t="s">
        <v>12766</v>
      </c>
      <c r="E2434" s="251" t="s">
        <v>10623</v>
      </c>
      <c r="F2434" s="251" t="s">
        <v>9980</v>
      </c>
      <c r="G2434" s="251" t="s">
        <v>10065</v>
      </c>
      <c r="H2434" s="251" t="s">
        <v>5204</v>
      </c>
      <c r="I2434" s="257" t="str">
        <f t="shared" si="149"/>
        <v>-00002</v>
      </c>
      <c r="J2434" s="251">
        <v>2</v>
      </c>
      <c r="K2434" s="251">
        <v>2</v>
      </c>
      <c r="M2434" s="251" t="s">
        <v>9958</v>
      </c>
      <c r="N2434" s="251" t="s">
        <v>11441</v>
      </c>
      <c r="O2434" s="251">
        <v>2</v>
      </c>
      <c r="Q2434" s="251" t="s">
        <v>12776</v>
      </c>
      <c r="R2434" s="251" t="s">
        <v>10028</v>
      </c>
      <c r="S2434" s="251" t="s">
        <v>3743</v>
      </c>
      <c r="T2434" s="251" t="str">
        <f t="shared" si="150"/>
        <v>I040458381560VT020</v>
      </c>
      <c r="W2434" s="251" t="str">
        <f t="shared" si="151"/>
        <v>I040458381560-VT020</v>
      </c>
    </row>
    <row r="2435" spans="1:23" x14ac:dyDescent="0.3">
      <c r="A2435" s="256" t="str">
        <f t="shared" si="148"/>
        <v>I0404583-81560VT050-00004</v>
      </c>
      <c r="B2435" s="251" t="s">
        <v>12777</v>
      </c>
      <c r="C2435" s="251" t="s">
        <v>10031</v>
      </c>
      <c r="D2435" s="251" t="s">
        <v>12766</v>
      </c>
      <c r="E2435" s="251" t="s">
        <v>10623</v>
      </c>
      <c r="F2435" s="251" t="s">
        <v>9982</v>
      </c>
      <c r="G2435" s="251" t="s">
        <v>10067</v>
      </c>
      <c r="H2435" s="251" t="s">
        <v>5204</v>
      </c>
      <c r="I2435" s="257" t="str">
        <f t="shared" si="149"/>
        <v>-00004</v>
      </c>
      <c r="J2435" s="251">
        <v>4</v>
      </c>
      <c r="K2435" s="251">
        <v>4</v>
      </c>
      <c r="M2435" s="251" t="s">
        <v>9958</v>
      </c>
      <c r="N2435" s="251" t="s">
        <v>11441</v>
      </c>
      <c r="O2435" s="251">
        <v>4</v>
      </c>
      <c r="Q2435" s="251" t="s">
        <v>12777</v>
      </c>
      <c r="R2435" s="251" t="s">
        <v>10028</v>
      </c>
      <c r="S2435" s="251" t="s">
        <v>3746</v>
      </c>
      <c r="T2435" s="251" t="str">
        <f t="shared" si="150"/>
        <v>I040458381560VT050</v>
      </c>
      <c r="W2435" s="251" t="str">
        <f t="shared" si="151"/>
        <v>I040458381560-VT050</v>
      </c>
    </row>
    <row r="2436" spans="1:23" x14ac:dyDescent="0.3">
      <c r="A2436" s="256" t="str">
        <f t="shared" si="148"/>
        <v>I0404583-81561VT020-00001</v>
      </c>
      <c r="B2436" s="251" t="s">
        <v>12778</v>
      </c>
      <c r="C2436" s="251" t="s">
        <v>10031</v>
      </c>
      <c r="D2436" s="251" t="s">
        <v>12766</v>
      </c>
      <c r="E2436" s="251" t="s">
        <v>10623</v>
      </c>
      <c r="F2436" s="251" t="s">
        <v>9984</v>
      </c>
      <c r="G2436" s="251" t="s">
        <v>10256</v>
      </c>
      <c r="H2436" s="251" t="s">
        <v>3443</v>
      </c>
      <c r="I2436" s="257" t="str">
        <f t="shared" si="149"/>
        <v>-00001</v>
      </c>
      <c r="J2436" s="251">
        <v>1</v>
      </c>
      <c r="K2436" s="251">
        <v>1</v>
      </c>
      <c r="M2436" s="251" t="s">
        <v>9958</v>
      </c>
      <c r="N2436" s="251" t="s">
        <v>11441</v>
      </c>
      <c r="O2436" s="251">
        <v>1</v>
      </c>
      <c r="Q2436" s="251" t="s">
        <v>12778</v>
      </c>
      <c r="R2436" s="251" t="s">
        <v>10028</v>
      </c>
      <c r="S2436" s="251" t="s">
        <v>3767</v>
      </c>
      <c r="T2436" s="251" t="str">
        <f t="shared" si="150"/>
        <v>I040458381561VT020</v>
      </c>
      <c r="W2436" s="251" t="str">
        <f t="shared" si="151"/>
        <v>I040458381561-VT020</v>
      </c>
    </row>
    <row r="2437" spans="1:23" x14ac:dyDescent="0.3">
      <c r="A2437" s="256" t="str">
        <f t="shared" si="148"/>
        <v>I0404583-81580VT010-00002</v>
      </c>
      <c r="B2437" s="251" t="s">
        <v>12779</v>
      </c>
      <c r="C2437" s="251" t="s">
        <v>10031</v>
      </c>
      <c r="D2437" s="251" t="s">
        <v>12766</v>
      </c>
      <c r="E2437" s="251" t="s">
        <v>10623</v>
      </c>
      <c r="F2437" s="251" t="s">
        <v>9986</v>
      </c>
      <c r="G2437" s="251" t="s">
        <v>5289</v>
      </c>
      <c r="H2437" s="251" t="s">
        <v>758</v>
      </c>
      <c r="I2437" s="257" t="str">
        <f t="shared" si="149"/>
        <v>-00002</v>
      </c>
      <c r="J2437" s="251">
        <v>2</v>
      </c>
      <c r="K2437" s="251">
        <v>2</v>
      </c>
      <c r="M2437" s="251" t="s">
        <v>9993</v>
      </c>
      <c r="N2437" s="251" t="s">
        <v>11441</v>
      </c>
      <c r="O2437" s="251">
        <v>2</v>
      </c>
      <c r="Q2437" s="251" t="s">
        <v>12779</v>
      </c>
      <c r="R2437" s="251" t="s">
        <v>10028</v>
      </c>
      <c r="S2437" s="251" t="s">
        <v>3749</v>
      </c>
      <c r="T2437" s="251" t="str">
        <f t="shared" si="150"/>
        <v>I040458381580VT010</v>
      </c>
      <c r="W2437" s="251" t="str">
        <f t="shared" si="151"/>
        <v>I040458381580-VT010</v>
      </c>
    </row>
    <row r="2438" spans="1:23" x14ac:dyDescent="0.3">
      <c r="A2438" s="256" t="str">
        <f t="shared" si="148"/>
        <v>I0404583-81580VT020-00003</v>
      </c>
      <c r="B2438" s="251" t="s">
        <v>12780</v>
      </c>
      <c r="C2438" s="251" t="s">
        <v>10031</v>
      </c>
      <c r="D2438" s="251" t="s">
        <v>12766</v>
      </c>
      <c r="E2438" s="251" t="s">
        <v>10623</v>
      </c>
      <c r="F2438" s="251" t="s">
        <v>9988</v>
      </c>
      <c r="G2438" s="251" t="s">
        <v>10071</v>
      </c>
      <c r="H2438" s="251" t="s">
        <v>758</v>
      </c>
      <c r="I2438" s="257" t="str">
        <f t="shared" si="149"/>
        <v>-00003</v>
      </c>
      <c r="J2438" s="251">
        <v>3</v>
      </c>
      <c r="K2438" s="251">
        <v>3</v>
      </c>
      <c r="M2438" s="251" t="s">
        <v>9958</v>
      </c>
      <c r="N2438" s="251" t="s">
        <v>11441</v>
      </c>
      <c r="O2438" s="251">
        <v>3</v>
      </c>
      <c r="Q2438" s="251" t="s">
        <v>12780</v>
      </c>
      <c r="R2438" s="251" t="s">
        <v>10028</v>
      </c>
      <c r="S2438" s="251" t="s">
        <v>3752</v>
      </c>
      <c r="T2438" s="251" t="str">
        <f t="shared" si="150"/>
        <v>I040458381580VT020</v>
      </c>
      <c r="W2438" s="251" t="str">
        <f t="shared" si="151"/>
        <v>I040458381580-VT020</v>
      </c>
    </row>
    <row r="2439" spans="1:23" x14ac:dyDescent="0.3">
      <c r="A2439" s="256" t="str">
        <f t="shared" ref="A2439:A2502" si="152">D2439&amp;$A$6&amp;S2439&amp;I2439</f>
        <v>I0404583-81581VT010-00001</v>
      </c>
      <c r="B2439" s="251" t="s">
        <v>12781</v>
      </c>
      <c r="C2439" s="251" t="s">
        <v>10031</v>
      </c>
      <c r="D2439" s="251" t="s">
        <v>12766</v>
      </c>
      <c r="E2439" s="251" t="s">
        <v>10623</v>
      </c>
      <c r="F2439" s="251" t="s">
        <v>9990</v>
      </c>
      <c r="G2439" s="251" t="s">
        <v>5291</v>
      </c>
      <c r="H2439" s="251" t="s">
        <v>5218</v>
      </c>
      <c r="I2439" s="257" t="str">
        <f t="shared" ref="I2439:I2502" si="153">+IF(AND(O2439&lt;10),$B$2&amp;O2439,IF(AND(O2439&gt;9,O2439&lt;=99),$B$3&amp;O2439,IF(AND(O2439&gt;99,L91315&lt;1000),$B$4&amp;O2439,IF(AND(O2439&gt;999),$B$5&amp;7))))</f>
        <v>-00001</v>
      </c>
      <c r="J2439" s="251">
        <v>1</v>
      </c>
      <c r="K2439" s="251">
        <v>1</v>
      </c>
      <c r="M2439" s="251" t="s">
        <v>9993</v>
      </c>
      <c r="N2439" s="251" t="s">
        <v>11441</v>
      </c>
      <c r="O2439" s="251">
        <v>1</v>
      </c>
      <c r="Q2439" s="251" t="s">
        <v>12781</v>
      </c>
      <c r="R2439" s="251" t="s">
        <v>10028</v>
      </c>
      <c r="S2439" s="251" t="s">
        <v>3771</v>
      </c>
      <c r="T2439" s="251" t="str">
        <f t="shared" si="150"/>
        <v>I040458381581VT010</v>
      </c>
      <c r="W2439" s="251" t="str">
        <f t="shared" si="151"/>
        <v>I040458381581-VT010</v>
      </c>
    </row>
    <row r="2440" spans="1:23" x14ac:dyDescent="0.3">
      <c r="A2440" s="256" t="str">
        <f t="shared" si="152"/>
        <v>I0404583-81590VT010-00002</v>
      </c>
      <c r="B2440" s="251" t="s">
        <v>12782</v>
      </c>
      <c r="C2440" s="251" t="s">
        <v>10031</v>
      </c>
      <c r="D2440" s="251" t="s">
        <v>12766</v>
      </c>
      <c r="E2440" s="251" t="s">
        <v>10623</v>
      </c>
      <c r="F2440" s="251" t="s">
        <v>9992</v>
      </c>
      <c r="G2440" s="251" t="s">
        <v>10073</v>
      </c>
      <c r="H2440" s="251" t="s">
        <v>770</v>
      </c>
      <c r="I2440" s="257" t="str">
        <f t="shared" si="153"/>
        <v>-00002</v>
      </c>
      <c r="J2440" s="251">
        <v>2</v>
      </c>
      <c r="K2440" s="251">
        <v>2</v>
      </c>
      <c r="M2440" s="251" t="s">
        <v>9993</v>
      </c>
      <c r="N2440" s="251" t="s">
        <v>11441</v>
      </c>
      <c r="O2440" s="251">
        <v>2</v>
      </c>
      <c r="Q2440" s="251" t="s">
        <v>12782</v>
      </c>
      <c r="R2440" s="251" t="s">
        <v>10028</v>
      </c>
      <c r="S2440" s="251" t="s">
        <v>3755</v>
      </c>
      <c r="T2440" s="251" t="str">
        <f t="shared" ref="T2440:T2503" si="154">+D2440&amp;S2440</f>
        <v>I040458381590VT010</v>
      </c>
      <c r="W2440" s="251" t="str">
        <f t="shared" ref="W2440:W2503" si="155">D2440&amp;G2440</f>
        <v>I040458381590-VT010</v>
      </c>
    </row>
    <row r="2441" spans="1:23" x14ac:dyDescent="0.3">
      <c r="A2441" s="256" t="str">
        <f t="shared" si="152"/>
        <v>I0404583-81590VT020-00001</v>
      </c>
      <c r="B2441" s="251" t="s">
        <v>12783</v>
      </c>
      <c r="C2441" s="251" t="s">
        <v>10031</v>
      </c>
      <c r="D2441" s="251" t="s">
        <v>12766</v>
      </c>
      <c r="E2441" s="251" t="s">
        <v>10623</v>
      </c>
      <c r="F2441" s="251" t="s">
        <v>9995</v>
      </c>
      <c r="G2441" s="251" t="s">
        <v>10075</v>
      </c>
      <c r="H2441" s="251" t="s">
        <v>770</v>
      </c>
      <c r="I2441" s="257" t="str">
        <f t="shared" si="153"/>
        <v>-00001</v>
      </c>
      <c r="J2441" s="251">
        <v>1</v>
      </c>
      <c r="K2441" s="251">
        <v>1</v>
      </c>
      <c r="M2441" s="251" t="s">
        <v>9958</v>
      </c>
      <c r="N2441" s="251" t="s">
        <v>11441</v>
      </c>
      <c r="O2441" s="251">
        <v>1</v>
      </c>
      <c r="Q2441" s="251" t="s">
        <v>12783</v>
      </c>
      <c r="R2441" s="251" t="s">
        <v>10028</v>
      </c>
      <c r="S2441" s="251" t="s">
        <v>3758</v>
      </c>
      <c r="T2441" s="251" t="str">
        <f t="shared" si="154"/>
        <v>I040458381590VT020</v>
      </c>
      <c r="W2441" s="251" t="str">
        <f t="shared" si="155"/>
        <v>I040458381590-VT020</v>
      </c>
    </row>
    <row r="2442" spans="1:23" x14ac:dyDescent="0.3">
      <c r="A2442" s="256" t="str">
        <f t="shared" si="152"/>
        <v>I0404583-81591VT010-00001</v>
      </c>
      <c r="B2442" s="251" t="s">
        <v>12784</v>
      </c>
      <c r="C2442" s="251" t="s">
        <v>10031</v>
      </c>
      <c r="D2442" s="251" t="s">
        <v>12766</v>
      </c>
      <c r="E2442" s="251" t="s">
        <v>10623</v>
      </c>
      <c r="F2442" s="251" t="s">
        <v>9997</v>
      </c>
      <c r="G2442" s="251" t="s">
        <v>11102</v>
      </c>
      <c r="H2442" s="251" t="s">
        <v>5219</v>
      </c>
      <c r="I2442" s="257" t="str">
        <f t="shared" si="153"/>
        <v>-00001</v>
      </c>
      <c r="J2442" s="251">
        <v>1</v>
      </c>
      <c r="K2442" s="251">
        <v>1</v>
      </c>
      <c r="M2442" s="251" t="s">
        <v>9993</v>
      </c>
      <c r="N2442" s="251" t="s">
        <v>11441</v>
      </c>
      <c r="O2442" s="251">
        <v>1</v>
      </c>
      <c r="Q2442" s="251" t="s">
        <v>12784</v>
      </c>
      <c r="R2442" s="251" t="s">
        <v>10028</v>
      </c>
      <c r="S2442" s="251" t="s">
        <v>3775</v>
      </c>
      <c r="T2442" s="251" t="str">
        <f t="shared" si="154"/>
        <v>I040458381591VT010</v>
      </c>
      <c r="W2442" s="251" t="str">
        <f t="shared" si="155"/>
        <v>I040458381591-VT010</v>
      </c>
    </row>
    <row r="2443" spans="1:23" x14ac:dyDescent="0.3">
      <c r="A2443" s="256" t="str">
        <f t="shared" si="152"/>
        <v>I0606336-81110BZ620-00003</v>
      </c>
      <c r="B2443" s="251" t="s">
        <v>12785</v>
      </c>
      <c r="C2443" s="251" t="s">
        <v>10077</v>
      </c>
      <c r="D2443" s="251" t="s">
        <v>12786</v>
      </c>
      <c r="E2443" s="251" t="s">
        <v>10623</v>
      </c>
      <c r="F2443" s="251" t="s">
        <v>9957</v>
      </c>
      <c r="G2443" s="251" t="s">
        <v>1193</v>
      </c>
      <c r="H2443" s="251" t="s">
        <v>3422</v>
      </c>
      <c r="I2443" s="257" t="str">
        <f t="shared" si="153"/>
        <v>-00003</v>
      </c>
      <c r="J2443" s="251">
        <v>3</v>
      </c>
      <c r="K2443" s="251">
        <v>3</v>
      </c>
      <c r="M2443" s="251" t="s">
        <v>9958</v>
      </c>
      <c r="N2443" s="251" t="s">
        <v>10984</v>
      </c>
      <c r="O2443" s="251">
        <v>3</v>
      </c>
      <c r="Q2443" s="251" t="s">
        <v>12785</v>
      </c>
      <c r="R2443" s="251" t="s">
        <v>9960</v>
      </c>
      <c r="S2443" s="251" t="s">
        <v>1192</v>
      </c>
      <c r="T2443" s="251" t="str">
        <f t="shared" si="154"/>
        <v>I060633681110BZ620</v>
      </c>
      <c r="W2443" s="251" t="str">
        <f t="shared" si="155"/>
        <v>I060633681110-BZ620</v>
      </c>
    </row>
    <row r="2444" spans="1:23" x14ac:dyDescent="0.3">
      <c r="A2444" s="256" t="str">
        <f t="shared" si="152"/>
        <v>I0606336-81130BZ620-00008</v>
      </c>
      <c r="B2444" s="251" t="s">
        <v>12787</v>
      </c>
      <c r="C2444" s="251" t="s">
        <v>10077</v>
      </c>
      <c r="D2444" s="251" t="s">
        <v>12786</v>
      </c>
      <c r="E2444" s="251" t="s">
        <v>10623</v>
      </c>
      <c r="F2444" s="251" t="s">
        <v>9962</v>
      </c>
      <c r="G2444" s="251" t="s">
        <v>1198</v>
      </c>
      <c r="H2444" s="251" t="s">
        <v>5101</v>
      </c>
      <c r="I2444" s="257" t="str">
        <f t="shared" si="153"/>
        <v>-00008</v>
      </c>
      <c r="J2444" s="251">
        <v>8</v>
      </c>
      <c r="K2444" s="251">
        <v>8</v>
      </c>
      <c r="M2444" s="251" t="s">
        <v>9958</v>
      </c>
      <c r="N2444" s="251" t="s">
        <v>10984</v>
      </c>
      <c r="O2444" s="251">
        <v>8</v>
      </c>
      <c r="Q2444" s="251" t="s">
        <v>12787</v>
      </c>
      <c r="R2444" s="251" t="s">
        <v>9960</v>
      </c>
      <c r="S2444" s="251" t="s">
        <v>1197</v>
      </c>
      <c r="T2444" s="251" t="str">
        <f t="shared" si="154"/>
        <v>I060633681130BZ620</v>
      </c>
      <c r="W2444" s="251" t="str">
        <f t="shared" si="155"/>
        <v>I060633681130-BZ620</v>
      </c>
    </row>
    <row r="2445" spans="1:23" x14ac:dyDescent="0.3">
      <c r="A2445" s="256" t="str">
        <f t="shared" si="152"/>
        <v>I0606336-81150BZ620-00001</v>
      </c>
      <c r="B2445" s="251" t="s">
        <v>12788</v>
      </c>
      <c r="C2445" s="251" t="s">
        <v>10077</v>
      </c>
      <c r="D2445" s="251" t="s">
        <v>12786</v>
      </c>
      <c r="E2445" s="251" t="s">
        <v>10623</v>
      </c>
      <c r="F2445" s="251" t="s">
        <v>9964</v>
      </c>
      <c r="G2445" s="251" t="s">
        <v>1203</v>
      </c>
      <c r="H2445" s="251" t="s">
        <v>3429</v>
      </c>
      <c r="I2445" s="257" t="str">
        <f t="shared" si="153"/>
        <v>-00001</v>
      </c>
      <c r="J2445" s="251">
        <v>1</v>
      </c>
      <c r="K2445" s="251">
        <v>1</v>
      </c>
      <c r="M2445" s="251" t="s">
        <v>9958</v>
      </c>
      <c r="N2445" s="251" t="s">
        <v>10984</v>
      </c>
      <c r="O2445" s="251">
        <v>1</v>
      </c>
      <c r="Q2445" s="251" t="s">
        <v>12788</v>
      </c>
      <c r="R2445" s="251" t="s">
        <v>9960</v>
      </c>
      <c r="S2445" s="251" t="s">
        <v>1202</v>
      </c>
      <c r="T2445" s="251" t="str">
        <f t="shared" si="154"/>
        <v>I060633681150BZ620</v>
      </c>
      <c r="W2445" s="251" t="str">
        <f t="shared" si="155"/>
        <v>I060633681150-BZ620</v>
      </c>
    </row>
    <row r="2446" spans="1:23" x14ac:dyDescent="0.3">
      <c r="A2446" s="256" t="str">
        <f t="shared" si="152"/>
        <v>I0606336-81170BZ620-00008</v>
      </c>
      <c r="B2446" s="251" t="s">
        <v>12789</v>
      </c>
      <c r="C2446" s="251" t="s">
        <v>10077</v>
      </c>
      <c r="D2446" s="251" t="s">
        <v>12786</v>
      </c>
      <c r="E2446" s="251" t="s">
        <v>10623</v>
      </c>
      <c r="F2446" s="251" t="s">
        <v>9966</v>
      </c>
      <c r="G2446" s="251" t="s">
        <v>1208</v>
      </c>
      <c r="H2446" s="251" t="s">
        <v>5102</v>
      </c>
      <c r="I2446" s="257" t="str">
        <f t="shared" si="153"/>
        <v>-00008</v>
      </c>
      <c r="J2446" s="251">
        <v>8</v>
      </c>
      <c r="K2446" s="251">
        <v>8</v>
      </c>
      <c r="M2446" s="251" t="s">
        <v>9958</v>
      </c>
      <c r="N2446" s="251" t="s">
        <v>10984</v>
      </c>
      <c r="O2446" s="251">
        <v>8</v>
      </c>
      <c r="Q2446" s="251" t="s">
        <v>12789</v>
      </c>
      <c r="R2446" s="251" t="s">
        <v>9960</v>
      </c>
      <c r="S2446" s="251" t="s">
        <v>1207</v>
      </c>
      <c r="T2446" s="251" t="str">
        <f t="shared" si="154"/>
        <v>I060633681170BZ620</v>
      </c>
      <c r="W2446" s="251" t="str">
        <f t="shared" si="155"/>
        <v>I060633681170-BZ620</v>
      </c>
    </row>
    <row r="2447" spans="1:23" x14ac:dyDescent="0.3">
      <c r="A2447" s="256" t="str">
        <f t="shared" si="152"/>
        <v>I0606336-81550BZ220-00001</v>
      </c>
      <c r="B2447" s="251" t="s">
        <v>12790</v>
      </c>
      <c r="C2447" s="251" t="s">
        <v>10077</v>
      </c>
      <c r="D2447" s="251" t="s">
        <v>12786</v>
      </c>
      <c r="E2447" s="251" t="s">
        <v>10623</v>
      </c>
      <c r="F2447" s="251" t="s">
        <v>9968</v>
      </c>
      <c r="G2447" s="251" t="s">
        <v>1364</v>
      </c>
      <c r="H2447" s="251" t="s">
        <v>5202</v>
      </c>
      <c r="I2447" s="257" t="str">
        <f t="shared" si="153"/>
        <v>-00001</v>
      </c>
      <c r="J2447" s="251">
        <v>1</v>
      </c>
      <c r="K2447" s="251">
        <v>1</v>
      </c>
      <c r="M2447" s="251" t="s">
        <v>9958</v>
      </c>
      <c r="N2447" s="251" t="s">
        <v>10984</v>
      </c>
      <c r="O2447" s="251">
        <v>1</v>
      </c>
      <c r="Q2447" s="251" t="s">
        <v>12790</v>
      </c>
      <c r="R2447" s="251" t="s">
        <v>9960</v>
      </c>
      <c r="S2447" s="251" t="s">
        <v>1363</v>
      </c>
      <c r="T2447" s="251" t="str">
        <f t="shared" si="154"/>
        <v>I060633681550BZ220</v>
      </c>
      <c r="W2447" s="251" t="str">
        <f t="shared" si="155"/>
        <v>I060633681550-BZ220</v>
      </c>
    </row>
    <row r="2448" spans="1:23" x14ac:dyDescent="0.3">
      <c r="A2448" s="256" t="str">
        <f t="shared" si="152"/>
        <v>I0606336-81550BZ490-00005</v>
      </c>
      <c r="B2448" s="251" t="s">
        <v>12791</v>
      </c>
      <c r="C2448" s="251" t="s">
        <v>10077</v>
      </c>
      <c r="D2448" s="251" t="s">
        <v>12786</v>
      </c>
      <c r="E2448" s="251" t="s">
        <v>10623</v>
      </c>
      <c r="F2448" s="251" t="s">
        <v>9970</v>
      </c>
      <c r="G2448" s="251" t="s">
        <v>1409</v>
      </c>
      <c r="H2448" s="251" t="s">
        <v>5202</v>
      </c>
      <c r="I2448" s="257" t="str">
        <f t="shared" si="153"/>
        <v>-00005</v>
      </c>
      <c r="J2448" s="251">
        <v>5</v>
      </c>
      <c r="K2448" s="251">
        <v>5</v>
      </c>
      <c r="M2448" s="251" t="s">
        <v>9958</v>
      </c>
      <c r="N2448" s="251" t="s">
        <v>10984</v>
      </c>
      <c r="O2448" s="251">
        <v>5</v>
      </c>
      <c r="Q2448" s="251" t="s">
        <v>12791</v>
      </c>
      <c r="R2448" s="251" t="s">
        <v>9960</v>
      </c>
      <c r="S2448" s="251" t="s">
        <v>1408</v>
      </c>
      <c r="T2448" s="251" t="str">
        <f t="shared" si="154"/>
        <v>I060633681550BZ490</v>
      </c>
      <c r="W2448" s="251" t="str">
        <f t="shared" si="155"/>
        <v>I060633681550-BZ490</v>
      </c>
    </row>
    <row r="2449" spans="1:23" x14ac:dyDescent="0.3">
      <c r="A2449" s="256" t="str">
        <f t="shared" si="152"/>
        <v>I0606336-81551BZ150-00003</v>
      </c>
      <c r="B2449" s="251" t="s">
        <v>12792</v>
      </c>
      <c r="C2449" s="251" t="s">
        <v>10077</v>
      </c>
      <c r="D2449" s="251" t="s">
        <v>12786</v>
      </c>
      <c r="E2449" s="251" t="s">
        <v>10623</v>
      </c>
      <c r="F2449" s="251" t="s">
        <v>9972</v>
      </c>
      <c r="G2449" s="251" t="s">
        <v>1351</v>
      </c>
      <c r="H2449" s="251" t="s">
        <v>3436</v>
      </c>
      <c r="I2449" s="257" t="str">
        <f t="shared" si="153"/>
        <v>-00003</v>
      </c>
      <c r="J2449" s="251">
        <v>3</v>
      </c>
      <c r="K2449" s="251">
        <v>3</v>
      </c>
      <c r="M2449" s="251" t="s">
        <v>9958</v>
      </c>
      <c r="N2449" s="251" t="s">
        <v>10984</v>
      </c>
      <c r="O2449" s="251">
        <v>3</v>
      </c>
      <c r="Q2449" s="251" t="s">
        <v>12792</v>
      </c>
      <c r="R2449" s="251" t="s">
        <v>9960</v>
      </c>
      <c r="S2449" s="251" t="s">
        <v>1350</v>
      </c>
      <c r="T2449" s="251" t="str">
        <f t="shared" si="154"/>
        <v>I060633681551BZ150</v>
      </c>
      <c r="W2449" s="251" t="str">
        <f t="shared" si="155"/>
        <v>I060633681551-BZ150</v>
      </c>
    </row>
    <row r="2450" spans="1:23" x14ac:dyDescent="0.3">
      <c r="A2450" s="256" t="str">
        <f t="shared" si="152"/>
        <v>I0606336-81551BZ240-00001</v>
      </c>
      <c r="B2450" s="251" t="s">
        <v>12793</v>
      </c>
      <c r="C2450" s="251" t="s">
        <v>10077</v>
      </c>
      <c r="D2450" s="251" t="s">
        <v>12786</v>
      </c>
      <c r="E2450" s="251" t="s">
        <v>10623</v>
      </c>
      <c r="F2450" s="251" t="s">
        <v>9974</v>
      </c>
      <c r="G2450" s="251" t="s">
        <v>1373</v>
      </c>
      <c r="H2450" s="251" t="s">
        <v>3436</v>
      </c>
      <c r="I2450" s="257" t="str">
        <f t="shared" si="153"/>
        <v>-00001</v>
      </c>
      <c r="J2450" s="251">
        <v>1</v>
      </c>
      <c r="K2450" s="251">
        <v>1</v>
      </c>
      <c r="M2450" s="251" t="s">
        <v>9958</v>
      </c>
      <c r="N2450" s="251" t="s">
        <v>10984</v>
      </c>
      <c r="O2450" s="251">
        <v>1</v>
      </c>
      <c r="Q2450" s="251" t="s">
        <v>12793</v>
      </c>
      <c r="R2450" s="251" t="s">
        <v>9960</v>
      </c>
      <c r="S2450" s="251" t="s">
        <v>1372</v>
      </c>
      <c r="T2450" s="251" t="str">
        <f t="shared" si="154"/>
        <v>I060633681551BZ240</v>
      </c>
      <c r="W2450" s="251" t="str">
        <f t="shared" si="155"/>
        <v>I060633681551-BZ240</v>
      </c>
    </row>
    <row r="2451" spans="1:23" x14ac:dyDescent="0.3">
      <c r="A2451" s="256" t="str">
        <f t="shared" si="152"/>
        <v>I0606336-81551BZ320-00002</v>
      </c>
      <c r="B2451" s="251" t="s">
        <v>12794</v>
      </c>
      <c r="C2451" s="251" t="s">
        <v>10077</v>
      </c>
      <c r="D2451" s="251" t="s">
        <v>12786</v>
      </c>
      <c r="E2451" s="251" t="s">
        <v>10623</v>
      </c>
      <c r="F2451" s="251" t="s">
        <v>9976</v>
      </c>
      <c r="G2451" s="251" t="s">
        <v>1418</v>
      </c>
      <c r="H2451" s="251" t="s">
        <v>3436</v>
      </c>
      <c r="I2451" s="257" t="str">
        <f t="shared" si="153"/>
        <v>-00002</v>
      </c>
      <c r="J2451" s="251">
        <v>2</v>
      </c>
      <c r="K2451" s="251">
        <v>2</v>
      </c>
      <c r="M2451" s="251" t="s">
        <v>9958</v>
      </c>
      <c r="N2451" s="251" t="s">
        <v>10984</v>
      </c>
      <c r="O2451" s="251">
        <v>2</v>
      </c>
      <c r="Q2451" s="251" t="s">
        <v>12794</v>
      </c>
      <c r="R2451" s="251" t="s">
        <v>9960</v>
      </c>
      <c r="S2451" s="251" t="s">
        <v>1417</v>
      </c>
      <c r="T2451" s="251" t="str">
        <f t="shared" si="154"/>
        <v>I060633681551BZ320</v>
      </c>
      <c r="W2451" s="251" t="str">
        <f t="shared" si="155"/>
        <v>I060633681551-BZ320</v>
      </c>
    </row>
    <row r="2452" spans="1:23" x14ac:dyDescent="0.3">
      <c r="A2452" s="256" t="str">
        <f t="shared" si="152"/>
        <v>I0606336-81560BZ220-00003</v>
      </c>
      <c r="B2452" s="251" t="s">
        <v>12795</v>
      </c>
      <c r="C2452" s="251" t="s">
        <v>10077</v>
      </c>
      <c r="D2452" s="251" t="s">
        <v>12786</v>
      </c>
      <c r="E2452" s="251" t="s">
        <v>10623</v>
      </c>
      <c r="F2452" s="251" t="s">
        <v>9978</v>
      </c>
      <c r="G2452" s="251" t="s">
        <v>1378</v>
      </c>
      <c r="H2452" s="251" t="s">
        <v>5204</v>
      </c>
      <c r="I2452" s="257" t="str">
        <f t="shared" si="153"/>
        <v>-00003</v>
      </c>
      <c r="J2452" s="251">
        <v>3</v>
      </c>
      <c r="K2452" s="251">
        <v>3</v>
      </c>
      <c r="M2452" s="251" t="s">
        <v>9958</v>
      </c>
      <c r="N2452" s="251" t="s">
        <v>10984</v>
      </c>
      <c r="O2452" s="251">
        <v>3</v>
      </c>
      <c r="Q2452" s="251" t="s">
        <v>12795</v>
      </c>
      <c r="R2452" s="251" t="s">
        <v>9960</v>
      </c>
      <c r="S2452" s="251" t="s">
        <v>1377</v>
      </c>
      <c r="T2452" s="251" t="str">
        <f t="shared" si="154"/>
        <v>I060633681560BZ220</v>
      </c>
      <c r="W2452" s="251" t="str">
        <f t="shared" si="155"/>
        <v>I060633681560-BZ220</v>
      </c>
    </row>
    <row r="2453" spans="1:23" x14ac:dyDescent="0.3">
      <c r="A2453" s="256" t="str">
        <f t="shared" si="152"/>
        <v>I0606336-81561BZ150-00004</v>
      </c>
      <c r="B2453" s="251" t="s">
        <v>12796</v>
      </c>
      <c r="C2453" s="251" t="s">
        <v>10077</v>
      </c>
      <c r="D2453" s="251" t="s">
        <v>12786</v>
      </c>
      <c r="E2453" s="251" t="s">
        <v>10623</v>
      </c>
      <c r="F2453" s="251" t="s">
        <v>9980</v>
      </c>
      <c r="G2453" s="251" t="s">
        <v>1359</v>
      </c>
      <c r="H2453" s="251" t="s">
        <v>3443</v>
      </c>
      <c r="I2453" s="257" t="str">
        <f t="shared" si="153"/>
        <v>-00004</v>
      </c>
      <c r="J2453" s="251">
        <v>4</v>
      </c>
      <c r="K2453" s="251">
        <v>4</v>
      </c>
      <c r="M2453" s="251" t="s">
        <v>9958</v>
      </c>
      <c r="N2453" s="251" t="s">
        <v>10984</v>
      </c>
      <c r="O2453" s="251">
        <v>4</v>
      </c>
      <c r="Q2453" s="251" t="s">
        <v>12796</v>
      </c>
      <c r="R2453" s="251" t="s">
        <v>9960</v>
      </c>
      <c r="S2453" s="251" t="s">
        <v>1358</v>
      </c>
      <c r="T2453" s="251" t="str">
        <f t="shared" si="154"/>
        <v>I060633681561BZ150</v>
      </c>
      <c r="W2453" s="251" t="str">
        <f t="shared" si="155"/>
        <v>I060633681561-BZ150</v>
      </c>
    </row>
    <row r="2454" spans="1:23" x14ac:dyDescent="0.3">
      <c r="A2454" s="256" t="str">
        <f t="shared" si="152"/>
        <v>I0606336-81561BZ240-00003</v>
      </c>
      <c r="B2454" s="251" t="s">
        <v>12797</v>
      </c>
      <c r="C2454" s="251" t="s">
        <v>10077</v>
      </c>
      <c r="D2454" s="251" t="s">
        <v>12786</v>
      </c>
      <c r="E2454" s="251" t="s">
        <v>10623</v>
      </c>
      <c r="F2454" s="251" t="s">
        <v>9982</v>
      </c>
      <c r="G2454" s="251" t="s">
        <v>1387</v>
      </c>
      <c r="H2454" s="251" t="s">
        <v>3443</v>
      </c>
      <c r="I2454" s="257" t="str">
        <f t="shared" si="153"/>
        <v>-00003</v>
      </c>
      <c r="J2454" s="251">
        <v>3</v>
      </c>
      <c r="K2454" s="251">
        <v>3</v>
      </c>
      <c r="M2454" s="251" t="s">
        <v>9958</v>
      </c>
      <c r="N2454" s="251" t="s">
        <v>10984</v>
      </c>
      <c r="O2454" s="251">
        <v>3</v>
      </c>
      <c r="Q2454" s="251" t="s">
        <v>12797</v>
      </c>
      <c r="R2454" s="251" t="s">
        <v>9960</v>
      </c>
      <c r="S2454" s="251" t="s">
        <v>1386</v>
      </c>
      <c r="T2454" s="251" t="str">
        <f t="shared" si="154"/>
        <v>I060633681561BZ240</v>
      </c>
      <c r="W2454" s="251" t="str">
        <f t="shared" si="155"/>
        <v>I060633681561-BZ240</v>
      </c>
    </row>
    <row r="2455" spans="1:23" x14ac:dyDescent="0.3">
      <c r="A2455" s="256" t="str">
        <f t="shared" si="152"/>
        <v>I0606336-81561BZ320-00003</v>
      </c>
      <c r="B2455" s="251" t="s">
        <v>12798</v>
      </c>
      <c r="C2455" s="251" t="s">
        <v>10077</v>
      </c>
      <c r="D2455" s="251" t="s">
        <v>12786</v>
      </c>
      <c r="E2455" s="251" t="s">
        <v>10623</v>
      </c>
      <c r="F2455" s="251" t="s">
        <v>9984</v>
      </c>
      <c r="G2455" s="251" t="s">
        <v>1428</v>
      </c>
      <c r="H2455" s="251" t="s">
        <v>3443</v>
      </c>
      <c r="I2455" s="257" t="str">
        <f t="shared" si="153"/>
        <v>-00003</v>
      </c>
      <c r="J2455" s="251">
        <v>3</v>
      </c>
      <c r="K2455" s="251">
        <v>3</v>
      </c>
      <c r="M2455" s="251" t="s">
        <v>9958</v>
      </c>
      <c r="N2455" s="251" t="s">
        <v>10984</v>
      </c>
      <c r="O2455" s="251">
        <v>3</v>
      </c>
      <c r="Q2455" s="251" t="s">
        <v>12798</v>
      </c>
      <c r="R2455" s="251" t="s">
        <v>9960</v>
      </c>
      <c r="S2455" s="251" t="s">
        <v>1427</v>
      </c>
      <c r="T2455" s="251" t="str">
        <f t="shared" si="154"/>
        <v>I060633681561BZ320</v>
      </c>
      <c r="W2455" s="251" t="str">
        <f t="shared" si="155"/>
        <v>I060633681561-BZ320</v>
      </c>
    </row>
    <row r="2456" spans="1:23" x14ac:dyDescent="0.3">
      <c r="A2456" s="256" t="str">
        <f t="shared" si="152"/>
        <v>I0606336-81580BZ041-00001</v>
      </c>
      <c r="B2456" s="251" t="s">
        <v>12799</v>
      </c>
      <c r="C2456" s="251" t="s">
        <v>10077</v>
      </c>
      <c r="D2456" s="251" t="s">
        <v>12786</v>
      </c>
      <c r="E2456" s="251" t="s">
        <v>10623</v>
      </c>
      <c r="F2456" s="251" t="s">
        <v>9986</v>
      </c>
      <c r="G2456" s="251" t="s">
        <v>5175</v>
      </c>
      <c r="H2456" s="251" t="s">
        <v>758</v>
      </c>
      <c r="I2456" s="257" t="str">
        <f t="shared" si="153"/>
        <v>-00001</v>
      </c>
      <c r="J2456" s="251">
        <v>1</v>
      </c>
      <c r="K2456" s="251">
        <v>1</v>
      </c>
      <c r="M2456" s="251" t="s">
        <v>9993</v>
      </c>
      <c r="N2456" s="251" t="s">
        <v>10984</v>
      </c>
      <c r="O2456" s="251">
        <v>1</v>
      </c>
      <c r="Q2456" s="251" t="s">
        <v>12799</v>
      </c>
      <c r="R2456" s="251" t="s">
        <v>9960</v>
      </c>
      <c r="S2456" s="251" t="s">
        <v>8700</v>
      </c>
      <c r="T2456" s="251" t="str">
        <f t="shared" si="154"/>
        <v>I060633681580BZ041</v>
      </c>
      <c r="W2456" s="251" t="str">
        <f t="shared" si="155"/>
        <v>I060633681580-BZ041</v>
      </c>
    </row>
    <row r="2457" spans="1:23" x14ac:dyDescent="0.3">
      <c r="A2457" s="256" t="str">
        <f t="shared" si="152"/>
        <v>I0606336-81581BZ040-00002</v>
      </c>
      <c r="B2457" s="251" t="s">
        <v>12800</v>
      </c>
      <c r="C2457" s="251" t="s">
        <v>10077</v>
      </c>
      <c r="D2457" s="251" t="s">
        <v>12786</v>
      </c>
      <c r="E2457" s="251" t="s">
        <v>10623</v>
      </c>
      <c r="F2457" s="251" t="s">
        <v>9988</v>
      </c>
      <c r="G2457" s="251" t="s">
        <v>1454</v>
      </c>
      <c r="H2457" s="251" t="s">
        <v>5218</v>
      </c>
      <c r="I2457" s="257" t="str">
        <f t="shared" si="153"/>
        <v>-00002</v>
      </c>
      <c r="J2457" s="251">
        <v>2</v>
      </c>
      <c r="K2457" s="251">
        <v>2</v>
      </c>
      <c r="M2457" s="251" t="s">
        <v>9958</v>
      </c>
      <c r="N2457" s="251" t="s">
        <v>10984</v>
      </c>
      <c r="O2457" s="251">
        <v>2</v>
      </c>
      <c r="Q2457" s="251" t="s">
        <v>12800</v>
      </c>
      <c r="R2457" s="251" t="s">
        <v>9960</v>
      </c>
      <c r="S2457" s="251" t="s">
        <v>1453</v>
      </c>
      <c r="T2457" s="251" t="str">
        <f t="shared" si="154"/>
        <v>I060633681581BZ040</v>
      </c>
      <c r="W2457" s="251" t="str">
        <f t="shared" si="155"/>
        <v>I060633681581-BZ040</v>
      </c>
    </row>
    <row r="2458" spans="1:23" x14ac:dyDescent="0.3">
      <c r="A2458" s="256" t="str">
        <f t="shared" si="152"/>
        <v>I0606336-81590BZ051-00001</v>
      </c>
      <c r="B2458" s="251" t="s">
        <v>12801</v>
      </c>
      <c r="C2458" s="251" t="s">
        <v>10077</v>
      </c>
      <c r="D2458" s="251" t="s">
        <v>12786</v>
      </c>
      <c r="E2458" s="251" t="s">
        <v>10623</v>
      </c>
      <c r="F2458" s="251" t="s">
        <v>9990</v>
      </c>
      <c r="G2458" s="251" t="s">
        <v>5230</v>
      </c>
      <c r="H2458" s="251" t="s">
        <v>770</v>
      </c>
      <c r="I2458" s="257" t="str">
        <f t="shared" si="153"/>
        <v>-00001</v>
      </c>
      <c r="J2458" s="251">
        <v>1</v>
      </c>
      <c r="K2458" s="251">
        <v>1</v>
      </c>
      <c r="M2458" s="251" t="s">
        <v>9958</v>
      </c>
      <c r="N2458" s="251" t="s">
        <v>10984</v>
      </c>
      <c r="O2458" s="251">
        <v>1</v>
      </c>
      <c r="Q2458" s="251" t="s">
        <v>12801</v>
      </c>
      <c r="R2458" s="251" t="s">
        <v>9960</v>
      </c>
      <c r="S2458" s="251" t="s">
        <v>4062</v>
      </c>
      <c r="T2458" s="251" t="str">
        <f t="shared" si="154"/>
        <v>I060633681590BZ051</v>
      </c>
      <c r="W2458" s="251" t="str">
        <f t="shared" si="155"/>
        <v>I060633681590-BZ051</v>
      </c>
    </row>
    <row r="2459" spans="1:23" x14ac:dyDescent="0.3">
      <c r="A2459" s="256" t="str">
        <f t="shared" si="152"/>
        <v>I0606336-9004951143-00004</v>
      </c>
      <c r="B2459" s="251" t="s">
        <v>12802</v>
      </c>
      <c r="C2459" s="251" t="s">
        <v>10077</v>
      </c>
      <c r="D2459" s="251" t="s">
        <v>12786</v>
      </c>
      <c r="E2459" s="251" t="s">
        <v>10623</v>
      </c>
      <c r="F2459" s="251" t="s">
        <v>9992</v>
      </c>
      <c r="G2459" s="251" t="s">
        <v>1567</v>
      </c>
      <c r="H2459" s="251" t="s">
        <v>3393</v>
      </c>
      <c r="I2459" s="257" t="str">
        <f t="shared" si="153"/>
        <v>-00004</v>
      </c>
      <c r="J2459" s="251">
        <v>4</v>
      </c>
      <c r="K2459" s="251">
        <v>4</v>
      </c>
      <c r="M2459" s="251" t="s">
        <v>10007</v>
      </c>
      <c r="N2459" s="251" t="s">
        <v>10984</v>
      </c>
      <c r="O2459" s="251">
        <v>4</v>
      </c>
      <c r="Q2459" s="251" t="s">
        <v>12802</v>
      </c>
      <c r="R2459" s="251" t="s">
        <v>9960</v>
      </c>
      <c r="S2459" s="251">
        <v>9004951143</v>
      </c>
      <c r="T2459" s="251" t="str">
        <f t="shared" si="154"/>
        <v>I06063369004951143</v>
      </c>
      <c r="W2459" s="251" t="str">
        <f t="shared" si="155"/>
        <v>I060633690049-51143</v>
      </c>
    </row>
    <row r="2460" spans="1:23" x14ac:dyDescent="0.3">
      <c r="A2460" s="256" t="str">
        <f t="shared" si="152"/>
        <v>I0606336-9004A81005-00001</v>
      </c>
      <c r="B2460" s="251" t="s">
        <v>12803</v>
      </c>
      <c r="C2460" s="251" t="s">
        <v>10077</v>
      </c>
      <c r="D2460" s="251" t="s">
        <v>12786</v>
      </c>
      <c r="E2460" s="251" t="s">
        <v>10623</v>
      </c>
      <c r="F2460" s="251" t="s">
        <v>9995</v>
      </c>
      <c r="G2460" s="251" t="s">
        <v>1566</v>
      </c>
      <c r="H2460" s="251" t="s">
        <v>3393</v>
      </c>
      <c r="I2460" s="257" t="str">
        <f t="shared" si="153"/>
        <v>-00001</v>
      </c>
      <c r="J2460" s="251">
        <v>1</v>
      </c>
      <c r="K2460" s="251">
        <v>1</v>
      </c>
      <c r="M2460" s="251" t="s">
        <v>10007</v>
      </c>
      <c r="N2460" s="251" t="s">
        <v>10984</v>
      </c>
      <c r="O2460" s="251">
        <v>1</v>
      </c>
      <c r="Q2460" s="251" t="s">
        <v>12803</v>
      </c>
      <c r="R2460" s="251" t="s">
        <v>9960</v>
      </c>
      <c r="S2460" s="251" t="s">
        <v>1565</v>
      </c>
      <c r="T2460" s="251" t="str">
        <f t="shared" si="154"/>
        <v>I06063369004A81005</v>
      </c>
      <c r="W2460" s="251" t="str">
        <f t="shared" si="155"/>
        <v>I06063369004A-81005</v>
      </c>
    </row>
    <row r="2461" spans="1:23" x14ac:dyDescent="0.3">
      <c r="A2461" s="256" t="str">
        <f t="shared" si="152"/>
        <v>I0606336-9004A81006-00004</v>
      </c>
      <c r="B2461" s="251" t="s">
        <v>12804</v>
      </c>
      <c r="C2461" s="251" t="s">
        <v>10077</v>
      </c>
      <c r="D2461" s="251" t="s">
        <v>12786</v>
      </c>
      <c r="E2461" s="251" t="s">
        <v>10623</v>
      </c>
      <c r="F2461" s="251" t="s">
        <v>9997</v>
      </c>
      <c r="G2461" s="251" t="s">
        <v>1574</v>
      </c>
      <c r="H2461" s="251" t="s">
        <v>3393</v>
      </c>
      <c r="I2461" s="257" t="str">
        <f t="shared" si="153"/>
        <v>-00004</v>
      </c>
      <c r="J2461" s="251">
        <v>4</v>
      </c>
      <c r="K2461" s="251">
        <v>4</v>
      </c>
      <c r="M2461" s="251" t="s">
        <v>10007</v>
      </c>
      <c r="N2461" s="251" t="s">
        <v>10984</v>
      </c>
      <c r="O2461" s="251">
        <v>4</v>
      </c>
      <c r="Q2461" s="251" t="s">
        <v>12804</v>
      </c>
      <c r="R2461" s="251" t="s">
        <v>9960</v>
      </c>
      <c r="S2461" s="251" t="s">
        <v>1573</v>
      </c>
      <c r="T2461" s="251" t="str">
        <f t="shared" si="154"/>
        <v>I06063369004A81006</v>
      </c>
      <c r="W2461" s="251" t="str">
        <f t="shared" si="155"/>
        <v>I06063369004A-81006</v>
      </c>
    </row>
    <row r="2462" spans="1:23" x14ac:dyDescent="0.3">
      <c r="A2462" s="256" t="str">
        <f t="shared" si="152"/>
        <v>I0606336-9004A81007-00003</v>
      </c>
      <c r="B2462" s="251" t="s">
        <v>12805</v>
      </c>
      <c r="C2462" s="251" t="s">
        <v>10077</v>
      </c>
      <c r="D2462" s="251" t="s">
        <v>12786</v>
      </c>
      <c r="E2462" s="251" t="s">
        <v>10623</v>
      </c>
      <c r="F2462" s="251" t="s">
        <v>10000</v>
      </c>
      <c r="G2462" s="251" t="s">
        <v>1576</v>
      </c>
      <c r="H2462" s="251" t="s">
        <v>3393</v>
      </c>
      <c r="I2462" s="257" t="str">
        <f t="shared" si="153"/>
        <v>-00003</v>
      </c>
      <c r="J2462" s="251">
        <v>3</v>
      </c>
      <c r="K2462" s="251">
        <v>3</v>
      </c>
      <c r="M2462" s="251" t="s">
        <v>10003</v>
      </c>
      <c r="N2462" s="251" t="s">
        <v>10984</v>
      </c>
      <c r="O2462" s="251">
        <v>3</v>
      </c>
      <c r="Q2462" s="251" t="s">
        <v>12805</v>
      </c>
      <c r="R2462" s="251" t="s">
        <v>9960</v>
      </c>
      <c r="S2462" s="251" t="s">
        <v>1575</v>
      </c>
      <c r="T2462" s="251" t="str">
        <f t="shared" si="154"/>
        <v>I06063369004A81007</v>
      </c>
      <c r="W2462" s="251" t="str">
        <f t="shared" si="155"/>
        <v>I06063369004A-81007</v>
      </c>
    </row>
    <row r="2463" spans="1:23" x14ac:dyDescent="0.3">
      <c r="A2463" s="256" t="str">
        <f t="shared" si="152"/>
        <v>I0606336-9004A81027-00001</v>
      </c>
      <c r="B2463" s="251" t="s">
        <v>12806</v>
      </c>
      <c r="C2463" s="251" t="s">
        <v>10077</v>
      </c>
      <c r="D2463" s="251" t="s">
        <v>12786</v>
      </c>
      <c r="E2463" s="251" t="s">
        <v>10623</v>
      </c>
      <c r="F2463" s="251" t="s">
        <v>10002</v>
      </c>
      <c r="G2463" s="251" t="s">
        <v>1617</v>
      </c>
      <c r="H2463" s="251" t="s">
        <v>3393</v>
      </c>
      <c r="I2463" s="257" t="str">
        <f t="shared" si="153"/>
        <v>-00001</v>
      </c>
      <c r="J2463" s="251">
        <v>1</v>
      </c>
      <c r="K2463" s="251">
        <v>1</v>
      </c>
      <c r="M2463" s="251" t="s">
        <v>10007</v>
      </c>
      <c r="N2463" s="251" t="s">
        <v>10984</v>
      </c>
      <c r="O2463" s="251">
        <v>1</v>
      </c>
      <c r="Q2463" s="251" t="s">
        <v>12806</v>
      </c>
      <c r="R2463" s="251" t="s">
        <v>9960</v>
      </c>
      <c r="S2463" s="251" t="s">
        <v>1616</v>
      </c>
      <c r="T2463" s="251" t="str">
        <f t="shared" si="154"/>
        <v>I06063369004A81027</v>
      </c>
      <c r="W2463" s="251" t="str">
        <f t="shared" si="155"/>
        <v>I06063369004A-81027</v>
      </c>
    </row>
    <row r="2464" spans="1:23" x14ac:dyDescent="0.3">
      <c r="A2464" s="256" t="str">
        <f t="shared" si="152"/>
        <v>I0606337-81240BZ010C0-00001</v>
      </c>
      <c r="B2464" s="251" t="s">
        <v>12807</v>
      </c>
      <c r="C2464" s="251" t="s">
        <v>10077</v>
      </c>
      <c r="D2464" s="251" t="s">
        <v>12808</v>
      </c>
      <c r="E2464" s="251" t="s">
        <v>10623</v>
      </c>
      <c r="F2464" s="251" t="s">
        <v>9957</v>
      </c>
      <c r="G2464" s="251" t="s">
        <v>10106</v>
      </c>
      <c r="H2464" s="251" t="s">
        <v>2227</v>
      </c>
      <c r="I2464" s="257" t="str">
        <f t="shared" si="153"/>
        <v>-00001</v>
      </c>
      <c r="J2464" s="251">
        <v>1</v>
      </c>
      <c r="K2464" s="251">
        <v>1</v>
      </c>
      <c r="M2464" s="251" t="s">
        <v>10007</v>
      </c>
      <c r="N2464" s="251" t="s">
        <v>11134</v>
      </c>
      <c r="O2464" s="251">
        <v>1</v>
      </c>
      <c r="Q2464" s="251" t="s">
        <v>12807</v>
      </c>
      <c r="R2464" s="251" t="s">
        <v>10017</v>
      </c>
      <c r="S2464" s="251" t="s">
        <v>3982</v>
      </c>
      <c r="T2464" s="251" t="str">
        <f t="shared" si="154"/>
        <v>I060633781240BZ010C0</v>
      </c>
      <c r="W2464" s="251" t="str">
        <f t="shared" si="155"/>
        <v>I060633781240-BZ010-C0</v>
      </c>
    </row>
    <row r="2465" spans="1:23" x14ac:dyDescent="0.3">
      <c r="A2465" s="256" t="str">
        <f t="shared" si="152"/>
        <v>I0606337-81580BZ051-00003</v>
      </c>
      <c r="B2465" s="251" t="s">
        <v>12809</v>
      </c>
      <c r="C2465" s="251" t="s">
        <v>10077</v>
      </c>
      <c r="D2465" s="251" t="s">
        <v>12808</v>
      </c>
      <c r="E2465" s="251" t="s">
        <v>10623</v>
      </c>
      <c r="F2465" s="251" t="s">
        <v>9962</v>
      </c>
      <c r="G2465" s="251" t="s">
        <v>5226</v>
      </c>
      <c r="H2465" s="251" t="s">
        <v>758</v>
      </c>
      <c r="I2465" s="257" t="str">
        <f t="shared" si="153"/>
        <v>-00003</v>
      </c>
      <c r="J2465" s="251">
        <v>3</v>
      </c>
      <c r="K2465" s="251">
        <v>3</v>
      </c>
      <c r="M2465" s="251" t="s">
        <v>9958</v>
      </c>
      <c r="N2465" s="251" t="s">
        <v>11134</v>
      </c>
      <c r="O2465" s="251">
        <v>3</v>
      </c>
      <c r="Q2465" s="251" t="s">
        <v>12809</v>
      </c>
      <c r="R2465" s="251" t="s">
        <v>10017</v>
      </c>
      <c r="S2465" s="251" t="s">
        <v>4065</v>
      </c>
      <c r="T2465" s="251" t="str">
        <f t="shared" si="154"/>
        <v>I060633781580BZ051</v>
      </c>
      <c r="W2465" s="251" t="str">
        <f t="shared" si="155"/>
        <v>I060633781580-BZ051</v>
      </c>
    </row>
    <row r="2466" spans="1:23" x14ac:dyDescent="0.3">
      <c r="A2466" s="256" t="str">
        <f t="shared" si="152"/>
        <v>I0606337-81591BZ040-00001</v>
      </c>
      <c r="B2466" s="251" t="s">
        <v>12810</v>
      </c>
      <c r="C2466" s="251" t="s">
        <v>10077</v>
      </c>
      <c r="D2466" s="251" t="s">
        <v>12808</v>
      </c>
      <c r="E2466" s="251" t="s">
        <v>10623</v>
      </c>
      <c r="F2466" s="251" t="s">
        <v>9964</v>
      </c>
      <c r="G2466" s="251" t="s">
        <v>1461</v>
      </c>
      <c r="H2466" s="251" t="s">
        <v>5219</v>
      </c>
      <c r="I2466" s="257" t="str">
        <f t="shared" si="153"/>
        <v>-00001</v>
      </c>
      <c r="J2466" s="251">
        <v>1</v>
      </c>
      <c r="K2466" s="251">
        <v>1</v>
      </c>
      <c r="M2466" s="251" t="s">
        <v>9958</v>
      </c>
      <c r="N2466" s="251" t="s">
        <v>11134</v>
      </c>
      <c r="O2466" s="251">
        <v>1</v>
      </c>
      <c r="Q2466" s="251" t="s">
        <v>12810</v>
      </c>
      <c r="R2466" s="251" t="s">
        <v>10017</v>
      </c>
      <c r="S2466" s="251" t="s">
        <v>1460</v>
      </c>
      <c r="T2466" s="251" t="str">
        <f t="shared" si="154"/>
        <v>I060633781591BZ040</v>
      </c>
      <c r="W2466" s="251" t="str">
        <f t="shared" si="155"/>
        <v>I060633781591-BZ040</v>
      </c>
    </row>
    <row r="2467" spans="1:23" x14ac:dyDescent="0.3">
      <c r="A2467" s="256" t="str">
        <f t="shared" si="152"/>
        <v>I0606337-87915BZ070-00002</v>
      </c>
      <c r="B2467" s="251" t="s">
        <v>12811</v>
      </c>
      <c r="C2467" s="251" t="s">
        <v>10077</v>
      </c>
      <c r="D2467" s="251" t="s">
        <v>12808</v>
      </c>
      <c r="E2467" s="251" t="s">
        <v>10623</v>
      </c>
      <c r="F2467" s="251" t="s">
        <v>9966</v>
      </c>
      <c r="G2467" s="251" t="s">
        <v>1528</v>
      </c>
      <c r="H2467" s="251" t="s">
        <v>10293</v>
      </c>
      <c r="I2467" s="257" t="str">
        <f t="shared" si="153"/>
        <v>-00002</v>
      </c>
      <c r="J2467" s="251">
        <v>2</v>
      </c>
      <c r="K2467" s="251">
        <v>2</v>
      </c>
      <c r="M2467" s="251" t="s">
        <v>10007</v>
      </c>
      <c r="N2467" s="251" t="s">
        <v>11134</v>
      </c>
      <c r="O2467" s="251">
        <v>2</v>
      </c>
      <c r="Q2467" s="251" t="s">
        <v>12811</v>
      </c>
      <c r="R2467" s="251" t="s">
        <v>10017</v>
      </c>
      <c r="S2467" s="251" t="s">
        <v>1527</v>
      </c>
      <c r="T2467" s="251" t="str">
        <f t="shared" si="154"/>
        <v>I060633787915BZ070</v>
      </c>
      <c r="W2467" s="251" t="str">
        <f t="shared" si="155"/>
        <v>I060633787915-BZ070</v>
      </c>
    </row>
    <row r="2468" spans="1:23" x14ac:dyDescent="0.3">
      <c r="A2468" s="256" t="str">
        <f t="shared" si="152"/>
        <v>I0606337-87917BZ010-00007</v>
      </c>
      <c r="B2468" s="251" t="s">
        <v>12812</v>
      </c>
      <c r="C2468" s="251" t="s">
        <v>10077</v>
      </c>
      <c r="D2468" s="251" t="s">
        <v>12808</v>
      </c>
      <c r="E2468" s="251" t="s">
        <v>10623</v>
      </c>
      <c r="F2468" s="251" t="s">
        <v>9968</v>
      </c>
      <c r="G2468" s="251" t="s">
        <v>1515</v>
      </c>
      <c r="H2468" s="251" t="s">
        <v>10109</v>
      </c>
      <c r="I2468" s="257" t="str">
        <f t="shared" si="153"/>
        <v>-00007</v>
      </c>
      <c r="J2468" s="251">
        <v>7</v>
      </c>
      <c r="K2468" s="251">
        <v>7</v>
      </c>
      <c r="M2468" s="251" t="s">
        <v>10007</v>
      </c>
      <c r="N2468" s="251" t="s">
        <v>11134</v>
      </c>
      <c r="O2468" s="251">
        <v>7</v>
      </c>
      <c r="Q2468" s="251" t="s">
        <v>12812</v>
      </c>
      <c r="R2468" s="251" t="s">
        <v>10017</v>
      </c>
      <c r="S2468" s="251" t="s">
        <v>1514</v>
      </c>
      <c r="T2468" s="251" t="str">
        <f t="shared" si="154"/>
        <v>I060633787917BZ010</v>
      </c>
      <c r="W2468" s="251" t="str">
        <f t="shared" si="155"/>
        <v>I060633787917-BZ010</v>
      </c>
    </row>
    <row r="2469" spans="1:23" x14ac:dyDescent="0.3">
      <c r="A2469" s="256" t="str">
        <f t="shared" si="152"/>
        <v>I0606337-87947BZ010-00003</v>
      </c>
      <c r="B2469" s="251" t="s">
        <v>12813</v>
      </c>
      <c r="C2469" s="251" t="s">
        <v>10077</v>
      </c>
      <c r="D2469" s="251" t="s">
        <v>12808</v>
      </c>
      <c r="E2469" s="251" t="s">
        <v>10623</v>
      </c>
      <c r="F2469" s="251" t="s">
        <v>9970</v>
      </c>
      <c r="G2469" s="251" t="s">
        <v>1519</v>
      </c>
      <c r="H2469" s="251" t="s">
        <v>10109</v>
      </c>
      <c r="I2469" s="257" t="str">
        <f t="shared" si="153"/>
        <v>-00003</v>
      </c>
      <c r="J2469" s="251">
        <v>3</v>
      </c>
      <c r="K2469" s="251">
        <v>3</v>
      </c>
      <c r="M2469" s="251" t="s">
        <v>10007</v>
      </c>
      <c r="N2469" s="251" t="s">
        <v>11134</v>
      </c>
      <c r="O2469" s="251">
        <v>3</v>
      </c>
      <c r="Q2469" s="251" t="s">
        <v>12813</v>
      </c>
      <c r="R2469" s="251" t="s">
        <v>10017</v>
      </c>
      <c r="S2469" s="251" t="s">
        <v>1518</v>
      </c>
      <c r="T2469" s="251" t="str">
        <f t="shared" si="154"/>
        <v>I060633787947BZ010</v>
      </c>
      <c r="W2469" s="251" t="str">
        <f t="shared" si="155"/>
        <v>I060633787947-BZ010</v>
      </c>
    </row>
    <row r="2470" spans="1:23" x14ac:dyDescent="0.3">
      <c r="A2470" s="256" t="str">
        <f t="shared" si="152"/>
        <v>I0606338-81110BZ200-00002</v>
      </c>
      <c r="B2470" s="251" t="s">
        <v>12814</v>
      </c>
      <c r="C2470" s="251" t="s">
        <v>10077</v>
      </c>
      <c r="D2470" s="251" t="s">
        <v>12815</v>
      </c>
      <c r="E2470" s="251" t="s">
        <v>10623</v>
      </c>
      <c r="F2470" s="251" t="s">
        <v>9957</v>
      </c>
      <c r="G2470" s="251" t="s">
        <v>1084</v>
      </c>
      <c r="H2470" s="251" t="s">
        <v>10113</v>
      </c>
      <c r="I2470" s="257" t="str">
        <f t="shared" si="153"/>
        <v>-00002</v>
      </c>
      <c r="J2470" s="251">
        <v>2</v>
      </c>
      <c r="K2470" s="251">
        <v>2</v>
      </c>
      <c r="M2470" s="251" t="s">
        <v>9958</v>
      </c>
      <c r="N2470" s="251" t="s">
        <v>11441</v>
      </c>
      <c r="O2470" s="251">
        <v>2</v>
      </c>
      <c r="Q2470" s="251" t="s">
        <v>12814</v>
      </c>
      <c r="R2470" s="251" t="s">
        <v>10028</v>
      </c>
      <c r="S2470" s="251" t="s">
        <v>1083</v>
      </c>
      <c r="T2470" s="251" t="str">
        <f t="shared" si="154"/>
        <v>I060633881110BZ200</v>
      </c>
      <c r="W2470" s="251" t="str">
        <f t="shared" si="155"/>
        <v>I060633881110-BZ200</v>
      </c>
    </row>
    <row r="2471" spans="1:23" x14ac:dyDescent="0.3">
      <c r="A2471" s="256" t="str">
        <f t="shared" si="152"/>
        <v>I0606338-81150BZ200-00003</v>
      </c>
      <c r="B2471" s="251" t="s">
        <v>12816</v>
      </c>
      <c r="C2471" s="251" t="s">
        <v>10077</v>
      </c>
      <c r="D2471" s="251" t="s">
        <v>12815</v>
      </c>
      <c r="E2471" s="251" t="s">
        <v>10623</v>
      </c>
      <c r="F2471" s="251" t="s">
        <v>9962</v>
      </c>
      <c r="G2471" s="251" t="s">
        <v>1092</v>
      </c>
      <c r="H2471" s="251" t="s">
        <v>11701</v>
      </c>
      <c r="I2471" s="257" t="str">
        <f t="shared" si="153"/>
        <v>-00003</v>
      </c>
      <c r="J2471" s="251">
        <v>3</v>
      </c>
      <c r="K2471" s="251">
        <v>3</v>
      </c>
      <c r="M2471" s="251" t="s">
        <v>9958</v>
      </c>
      <c r="N2471" s="251" t="s">
        <v>11441</v>
      </c>
      <c r="O2471" s="251">
        <v>3</v>
      </c>
      <c r="Q2471" s="251" t="s">
        <v>12816</v>
      </c>
      <c r="R2471" s="251" t="s">
        <v>10028</v>
      </c>
      <c r="S2471" s="251" t="s">
        <v>1091</v>
      </c>
      <c r="T2471" s="251" t="str">
        <f t="shared" si="154"/>
        <v>I060633881150BZ200</v>
      </c>
      <c r="W2471" s="251" t="str">
        <f t="shared" si="155"/>
        <v>I060633881150-BZ200</v>
      </c>
    </row>
    <row r="2472" spans="1:23" x14ac:dyDescent="0.3">
      <c r="A2472" s="256" t="str">
        <f t="shared" si="152"/>
        <v>I0606338-81550BZ310-00001</v>
      </c>
      <c r="B2472" s="251" t="s">
        <v>12817</v>
      </c>
      <c r="C2472" s="251" t="s">
        <v>10077</v>
      </c>
      <c r="D2472" s="251" t="s">
        <v>12815</v>
      </c>
      <c r="E2472" s="251" t="s">
        <v>10623</v>
      </c>
      <c r="F2472" s="251" t="s">
        <v>9964</v>
      </c>
      <c r="G2472" s="251" t="s">
        <v>1392</v>
      </c>
      <c r="H2472" s="251" t="s">
        <v>5202</v>
      </c>
      <c r="I2472" s="257" t="str">
        <f t="shared" si="153"/>
        <v>-00001</v>
      </c>
      <c r="J2472" s="251">
        <v>1</v>
      </c>
      <c r="K2472" s="251">
        <v>1</v>
      </c>
      <c r="M2472" s="251" t="s">
        <v>9958</v>
      </c>
      <c r="N2472" s="251" t="s">
        <v>11441</v>
      </c>
      <c r="O2472" s="251">
        <v>1</v>
      </c>
      <c r="Q2472" s="251" t="s">
        <v>12817</v>
      </c>
      <c r="R2472" s="251" t="s">
        <v>10028</v>
      </c>
      <c r="S2472" s="251" t="s">
        <v>1391</v>
      </c>
      <c r="T2472" s="251" t="str">
        <f t="shared" si="154"/>
        <v>I060633881550BZ310</v>
      </c>
      <c r="W2472" s="251" t="str">
        <f t="shared" si="155"/>
        <v>I060633881550-BZ310</v>
      </c>
    </row>
    <row r="2473" spans="1:23" x14ac:dyDescent="0.3">
      <c r="A2473" s="256" t="str">
        <f t="shared" si="152"/>
        <v>I0606338-81565BZ010-00001</v>
      </c>
      <c r="B2473" s="251" t="s">
        <v>12818</v>
      </c>
      <c r="C2473" s="251" t="s">
        <v>10077</v>
      </c>
      <c r="D2473" s="251" t="s">
        <v>12815</v>
      </c>
      <c r="E2473" s="251" t="s">
        <v>10623</v>
      </c>
      <c r="F2473" s="251" t="s">
        <v>9966</v>
      </c>
      <c r="G2473" s="251" t="s">
        <v>1326</v>
      </c>
      <c r="H2473" s="251" t="s">
        <v>10302</v>
      </c>
      <c r="I2473" s="257" t="str">
        <f t="shared" si="153"/>
        <v>-00001</v>
      </c>
      <c r="J2473" s="251">
        <v>1</v>
      </c>
      <c r="K2473" s="251">
        <v>1</v>
      </c>
      <c r="M2473" s="251" t="s">
        <v>10007</v>
      </c>
      <c r="N2473" s="251" t="s">
        <v>11441</v>
      </c>
      <c r="O2473" s="251">
        <v>1</v>
      </c>
      <c r="Q2473" s="251" t="s">
        <v>12818</v>
      </c>
      <c r="R2473" s="251" t="s">
        <v>10028</v>
      </c>
      <c r="S2473" s="251" t="s">
        <v>1325</v>
      </c>
      <c r="T2473" s="251" t="str">
        <f t="shared" si="154"/>
        <v>I060633881565BZ010</v>
      </c>
      <c r="W2473" s="251" t="str">
        <f t="shared" si="155"/>
        <v>I060633881565-BZ010</v>
      </c>
    </row>
    <row r="2474" spans="1:23" x14ac:dyDescent="0.3">
      <c r="A2474" s="256" t="str">
        <f t="shared" si="152"/>
        <v>I0606338-81565BZ030-00001</v>
      </c>
      <c r="B2474" s="251" t="s">
        <v>12819</v>
      </c>
      <c r="C2474" s="251" t="s">
        <v>10077</v>
      </c>
      <c r="D2474" s="251" t="s">
        <v>12815</v>
      </c>
      <c r="E2474" s="251" t="s">
        <v>10623</v>
      </c>
      <c r="F2474" s="251" t="s">
        <v>9968</v>
      </c>
      <c r="G2474" s="251" t="s">
        <v>1356</v>
      </c>
      <c r="H2474" s="251" t="s">
        <v>10467</v>
      </c>
      <c r="I2474" s="257" t="str">
        <f t="shared" si="153"/>
        <v>-00001</v>
      </c>
      <c r="J2474" s="251">
        <v>1</v>
      </c>
      <c r="K2474" s="251">
        <v>1</v>
      </c>
      <c r="M2474" s="251" t="s">
        <v>10007</v>
      </c>
      <c r="N2474" s="251" t="s">
        <v>11441</v>
      </c>
      <c r="O2474" s="251">
        <v>1</v>
      </c>
      <c r="Q2474" s="251" t="s">
        <v>12819</v>
      </c>
      <c r="R2474" s="251" t="s">
        <v>10028</v>
      </c>
      <c r="S2474" s="251" t="s">
        <v>1355</v>
      </c>
      <c r="T2474" s="251" t="str">
        <f t="shared" si="154"/>
        <v>I060633881565BZ030</v>
      </c>
      <c r="W2474" s="251" t="str">
        <f t="shared" si="155"/>
        <v>I060633881565-BZ030</v>
      </c>
    </row>
    <row r="2475" spans="1:23" x14ac:dyDescent="0.3">
      <c r="A2475" s="256" t="str">
        <f t="shared" si="152"/>
        <v>I0706330-9004951125-00019</v>
      </c>
      <c r="B2475" s="251" t="s">
        <v>12820</v>
      </c>
      <c r="C2475" s="251" t="s">
        <v>10117</v>
      </c>
      <c r="D2475" s="251" t="s">
        <v>12821</v>
      </c>
      <c r="E2475" s="251" t="s">
        <v>10623</v>
      </c>
      <c r="F2475" s="251" t="s">
        <v>9957</v>
      </c>
      <c r="G2475" s="251" t="s">
        <v>1561</v>
      </c>
      <c r="H2475" s="251" t="s">
        <v>3393</v>
      </c>
      <c r="I2475" s="257" t="str">
        <f t="shared" si="153"/>
        <v>-00019</v>
      </c>
      <c r="J2475" s="251">
        <v>19</v>
      </c>
      <c r="K2475" s="251">
        <v>19</v>
      </c>
      <c r="M2475" s="251" t="s">
        <v>10003</v>
      </c>
      <c r="N2475" s="251" t="s">
        <v>10984</v>
      </c>
      <c r="O2475" s="251">
        <v>19</v>
      </c>
      <c r="Q2475" s="251" t="s">
        <v>12820</v>
      </c>
      <c r="R2475" s="251" t="s">
        <v>9960</v>
      </c>
      <c r="S2475" s="251">
        <v>9004951125</v>
      </c>
      <c r="T2475" s="251" t="str">
        <f t="shared" si="154"/>
        <v>I07063309004951125</v>
      </c>
      <c r="W2475" s="251" t="str">
        <f t="shared" si="155"/>
        <v>I070633090049-51125</v>
      </c>
    </row>
    <row r="2476" spans="1:23" x14ac:dyDescent="0.3">
      <c r="A2476" s="256" t="str">
        <f t="shared" si="152"/>
        <v>I0706331-81110BZ010-00001</v>
      </c>
      <c r="B2476" s="251" t="s">
        <v>12822</v>
      </c>
      <c r="C2476" s="251" t="s">
        <v>10117</v>
      </c>
      <c r="D2476" s="251" t="s">
        <v>12823</v>
      </c>
      <c r="E2476" s="251" t="s">
        <v>10623</v>
      </c>
      <c r="F2476" s="251" t="s">
        <v>9957</v>
      </c>
      <c r="G2476" s="251" t="s">
        <v>997</v>
      </c>
      <c r="H2476" s="251" t="s">
        <v>10121</v>
      </c>
      <c r="I2476" s="257" t="str">
        <f t="shared" si="153"/>
        <v>-00001</v>
      </c>
      <c r="J2476" s="251">
        <v>1</v>
      </c>
      <c r="K2476" s="251">
        <v>1</v>
      </c>
      <c r="M2476" s="251" t="s">
        <v>9958</v>
      </c>
      <c r="N2476" s="251" t="s">
        <v>11134</v>
      </c>
      <c r="O2476" s="251">
        <v>1</v>
      </c>
      <c r="Q2476" s="251" t="s">
        <v>12822</v>
      </c>
      <c r="R2476" s="251" t="s">
        <v>10017</v>
      </c>
      <c r="S2476" s="251" t="s">
        <v>996</v>
      </c>
      <c r="T2476" s="251" t="str">
        <f t="shared" si="154"/>
        <v>I070633181110BZ010</v>
      </c>
      <c r="W2476" s="251" t="str">
        <f t="shared" si="155"/>
        <v>I070633181110-BZ010</v>
      </c>
    </row>
    <row r="2477" spans="1:23" x14ac:dyDescent="0.3">
      <c r="A2477" s="256" t="str">
        <f t="shared" si="152"/>
        <v>I0706331-81110BZ800-00001</v>
      </c>
      <c r="B2477" s="251" t="s">
        <v>12824</v>
      </c>
      <c r="C2477" s="251" t="s">
        <v>10117</v>
      </c>
      <c r="D2477" s="251" t="s">
        <v>12823</v>
      </c>
      <c r="E2477" s="251" t="s">
        <v>10623</v>
      </c>
      <c r="F2477" s="251" t="s">
        <v>9962</v>
      </c>
      <c r="G2477" s="251" t="s">
        <v>3420</v>
      </c>
      <c r="H2477" s="251" t="s">
        <v>3422</v>
      </c>
      <c r="I2477" s="257" t="str">
        <f t="shared" si="153"/>
        <v>-00001</v>
      </c>
      <c r="J2477" s="251">
        <v>1</v>
      </c>
      <c r="K2477" s="251">
        <v>1</v>
      </c>
      <c r="M2477" s="251" t="s">
        <v>9958</v>
      </c>
      <c r="N2477" s="251" t="s">
        <v>11134</v>
      </c>
      <c r="O2477" s="251">
        <v>1</v>
      </c>
      <c r="Q2477" s="251" t="s">
        <v>12824</v>
      </c>
      <c r="R2477" s="251" t="s">
        <v>10017</v>
      </c>
      <c r="S2477" s="251" t="s">
        <v>3419</v>
      </c>
      <c r="T2477" s="251" t="str">
        <f t="shared" si="154"/>
        <v>I070633181110BZ800</v>
      </c>
      <c r="W2477" s="251" t="str">
        <f t="shared" si="155"/>
        <v>I070633181110-BZ800</v>
      </c>
    </row>
    <row r="2478" spans="1:23" x14ac:dyDescent="0.3">
      <c r="A2478" s="256" t="str">
        <f t="shared" si="152"/>
        <v>I0706331-81110BZ840-00002</v>
      </c>
      <c r="B2478" s="251" t="s">
        <v>12825</v>
      </c>
      <c r="C2478" s="251" t="s">
        <v>10117</v>
      </c>
      <c r="D2478" s="251" t="s">
        <v>12823</v>
      </c>
      <c r="E2478" s="251" t="s">
        <v>10623</v>
      </c>
      <c r="F2478" s="251" t="s">
        <v>9964</v>
      </c>
      <c r="G2478" s="251" t="s">
        <v>3424</v>
      </c>
      <c r="H2478" s="251" t="s">
        <v>3422</v>
      </c>
      <c r="I2478" s="257" t="str">
        <f t="shared" si="153"/>
        <v>-00002</v>
      </c>
      <c r="J2478" s="251">
        <v>2</v>
      </c>
      <c r="K2478" s="251">
        <v>2</v>
      </c>
      <c r="M2478" s="251" t="s">
        <v>9958</v>
      </c>
      <c r="N2478" s="251" t="s">
        <v>11134</v>
      </c>
      <c r="O2478" s="251">
        <v>2</v>
      </c>
      <c r="Q2478" s="251" t="s">
        <v>12825</v>
      </c>
      <c r="R2478" s="251" t="s">
        <v>10017</v>
      </c>
      <c r="S2478" s="251" t="s">
        <v>3423</v>
      </c>
      <c r="T2478" s="251" t="str">
        <f t="shared" si="154"/>
        <v>I070633181110BZ840</v>
      </c>
      <c r="W2478" s="251" t="str">
        <f t="shared" si="155"/>
        <v>I070633181110-BZ840</v>
      </c>
    </row>
    <row r="2479" spans="1:23" x14ac:dyDescent="0.3">
      <c r="A2479" s="256" t="str">
        <f t="shared" si="152"/>
        <v>I0706331-81150BZ010-00001</v>
      </c>
      <c r="B2479" s="251" t="s">
        <v>12826</v>
      </c>
      <c r="C2479" s="251" t="s">
        <v>10117</v>
      </c>
      <c r="D2479" s="251" t="s">
        <v>12823</v>
      </c>
      <c r="E2479" s="251" t="s">
        <v>10623</v>
      </c>
      <c r="F2479" s="251" t="s">
        <v>9966</v>
      </c>
      <c r="G2479" s="251" t="s">
        <v>1006</v>
      </c>
      <c r="H2479" s="251" t="s">
        <v>3429</v>
      </c>
      <c r="I2479" s="257" t="str">
        <f t="shared" si="153"/>
        <v>-00001</v>
      </c>
      <c r="J2479" s="251">
        <v>1</v>
      </c>
      <c r="K2479" s="251">
        <v>1</v>
      </c>
      <c r="M2479" s="251" t="s">
        <v>9958</v>
      </c>
      <c r="N2479" s="251" t="s">
        <v>11134</v>
      </c>
      <c r="O2479" s="251">
        <v>1</v>
      </c>
      <c r="Q2479" s="251" t="s">
        <v>12826</v>
      </c>
      <c r="R2479" s="251" t="s">
        <v>10017</v>
      </c>
      <c r="S2479" s="251" t="s">
        <v>1005</v>
      </c>
      <c r="T2479" s="251" t="str">
        <f t="shared" si="154"/>
        <v>I070633181150BZ010</v>
      </c>
      <c r="W2479" s="251" t="str">
        <f t="shared" si="155"/>
        <v>I070633181150-BZ010</v>
      </c>
    </row>
    <row r="2480" spans="1:23" x14ac:dyDescent="0.3">
      <c r="A2480" s="256" t="str">
        <f t="shared" si="152"/>
        <v>I0706331-81150BZ800-00001</v>
      </c>
      <c r="B2480" s="251" t="s">
        <v>12827</v>
      </c>
      <c r="C2480" s="251" t="s">
        <v>10117</v>
      </c>
      <c r="D2480" s="251" t="s">
        <v>12823</v>
      </c>
      <c r="E2480" s="251" t="s">
        <v>10623</v>
      </c>
      <c r="F2480" s="251" t="s">
        <v>9968</v>
      </c>
      <c r="G2480" s="251" t="s">
        <v>3427</v>
      </c>
      <c r="H2480" s="251" t="s">
        <v>3429</v>
      </c>
      <c r="I2480" s="257" t="str">
        <f t="shared" si="153"/>
        <v>-00001</v>
      </c>
      <c r="J2480" s="251">
        <v>1</v>
      </c>
      <c r="K2480" s="251">
        <v>1</v>
      </c>
      <c r="M2480" s="251" t="s">
        <v>9958</v>
      </c>
      <c r="N2480" s="251" t="s">
        <v>11134</v>
      </c>
      <c r="O2480" s="251">
        <v>1</v>
      </c>
      <c r="Q2480" s="251" t="s">
        <v>12827</v>
      </c>
      <c r="R2480" s="251" t="s">
        <v>10017</v>
      </c>
      <c r="S2480" s="251" t="s">
        <v>3426</v>
      </c>
      <c r="T2480" s="251" t="str">
        <f t="shared" si="154"/>
        <v>I070633181150BZ800</v>
      </c>
      <c r="W2480" s="251" t="str">
        <f t="shared" si="155"/>
        <v>I070633181150-BZ800</v>
      </c>
    </row>
    <row r="2481" spans="1:23" x14ac:dyDescent="0.3">
      <c r="A2481" s="256" t="str">
        <f t="shared" si="152"/>
        <v>I0706331-81150BZ840-00002</v>
      </c>
      <c r="B2481" s="251" t="s">
        <v>12828</v>
      </c>
      <c r="C2481" s="251" t="s">
        <v>10117</v>
      </c>
      <c r="D2481" s="251" t="s">
        <v>12823</v>
      </c>
      <c r="E2481" s="251" t="s">
        <v>10623</v>
      </c>
      <c r="F2481" s="251" t="s">
        <v>9970</v>
      </c>
      <c r="G2481" s="251" t="s">
        <v>3431</v>
      </c>
      <c r="H2481" s="251" t="s">
        <v>3429</v>
      </c>
      <c r="I2481" s="257" t="str">
        <f t="shared" si="153"/>
        <v>-00002</v>
      </c>
      <c r="J2481" s="251">
        <v>2</v>
      </c>
      <c r="K2481" s="251">
        <v>2</v>
      </c>
      <c r="M2481" s="251" t="s">
        <v>9958</v>
      </c>
      <c r="N2481" s="251" t="s">
        <v>11134</v>
      </c>
      <c r="O2481" s="251">
        <v>2</v>
      </c>
      <c r="Q2481" s="251" t="s">
        <v>12828</v>
      </c>
      <c r="R2481" s="251" t="s">
        <v>10017</v>
      </c>
      <c r="S2481" s="251" t="s">
        <v>3430</v>
      </c>
      <c r="T2481" s="251" t="str">
        <f t="shared" si="154"/>
        <v>I070633181150BZ840</v>
      </c>
      <c r="W2481" s="251" t="str">
        <f t="shared" si="155"/>
        <v>I070633181150-BZ840</v>
      </c>
    </row>
    <row r="2482" spans="1:23" x14ac:dyDescent="0.3">
      <c r="A2482" s="256" t="str">
        <f t="shared" si="152"/>
        <v>I0706331-81170BZ520-00002</v>
      </c>
      <c r="B2482" s="251" t="s">
        <v>12829</v>
      </c>
      <c r="C2482" s="251" t="s">
        <v>10117</v>
      </c>
      <c r="D2482" s="251" t="s">
        <v>12823</v>
      </c>
      <c r="E2482" s="251" t="s">
        <v>10623</v>
      </c>
      <c r="F2482" s="251" t="s">
        <v>9972</v>
      </c>
      <c r="G2482" s="251" t="s">
        <v>1123</v>
      </c>
      <c r="H2482" s="251" t="s">
        <v>5102</v>
      </c>
      <c r="I2482" s="257" t="str">
        <f t="shared" si="153"/>
        <v>-00002</v>
      </c>
      <c r="J2482" s="251">
        <v>2</v>
      </c>
      <c r="K2482" s="251">
        <v>2</v>
      </c>
      <c r="M2482" s="251" t="s">
        <v>9958</v>
      </c>
      <c r="N2482" s="251" t="s">
        <v>11134</v>
      </c>
      <c r="O2482" s="251">
        <v>2</v>
      </c>
      <c r="Q2482" s="251" t="s">
        <v>12829</v>
      </c>
      <c r="R2482" s="251" t="s">
        <v>10017</v>
      </c>
      <c r="S2482" s="251" t="s">
        <v>1122</v>
      </c>
      <c r="T2482" s="251" t="str">
        <f t="shared" si="154"/>
        <v>I070633181170BZ520</v>
      </c>
      <c r="W2482" s="251" t="str">
        <f t="shared" si="155"/>
        <v>I070633181170-BZ520</v>
      </c>
    </row>
    <row r="2483" spans="1:23" x14ac:dyDescent="0.3">
      <c r="A2483" s="256" t="str">
        <f t="shared" si="152"/>
        <v>I0706331-81551BZ090-00004</v>
      </c>
      <c r="B2483" s="251" t="s">
        <v>12830</v>
      </c>
      <c r="C2483" s="251" t="s">
        <v>10117</v>
      </c>
      <c r="D2483" s="251" t="s">
        <v>12823</v>
      </c>
      <c r="E2483" s="251" t="s">
        <v>10623</v>
      </c>
      <c r="F2483" s="251" t="s">
        <v>9974</v>
      </c>
      <c r="G2483" s="251" t="s">
        <v>1318</v>
      </c>
      <c r="H2483" s="251" t="s">
        <v>5211</v>
      </c>
      <c r="I2483" s="257" t="str">
        <f t="shared" si="153"/>
        <v>-00004</v>
      </c>
      <c r="J2483" s="251">
        <v>4</v>
      </c>
      <c r="K2483" s="251">
        <v>4</v>
      </c>
      <c r="M2483" s="251" t="s">
        <v>9958</v>
      </c>
      <c r="N2483" s="251" t="s">
        <v>11134</v>
      </c>
      <c r="O2483" s="251">
        <v>4</v>
      </c>
      <c r="Q2483" s="251" t="s">
        <v>12830</v>
      </c>
      <c r="R2483" s="251" t="s">
        <v>10017</v>
      </c>
      <c r="S2483" s="251" t="s">
        <v>1317</v>
      </c>
      <c r="T2483" s="251" t="str">
        <f t="shared" si="154"/>
        <v>I070633181551BZ090</v>
      </c>
      <c r="W2483" s="251" t="str">
        <f t="shared" si="155"/>
        <v>I070633181551-BZ090</v>
      </c>
    </row>
    <row r="2484" spans="1:23" x14ac:dyDescent="0.3">
      <c r="A2484" s="256" t="str">
        <f t="shared" si="152"/>
        <v>I0706331-81551BZ250-00002</v>
      </c>
      <c r="B2484" s="251" t="s">
        <v>12831</v>
      </c>
      <c r="C2484" s="251" t="s">
        <v>10117</v>
      </c>
      <c r="D2484" s="251" t="s">
        <v>12823</v>
      </c>
      <c r="E2484" s="251" t="s">
        <v>10623</v>
      </c>
      <c r="F2484" s="251" t="s">
        <v>9976</v>
      </c>
      <c r="G2484" s="251" t="s">
        <v>1396</v>
      </c>
      <c r="H2484" s="251" t="s">
        <v>3436</v>
      </c>
      <c r="I2484" s="257" t="str">
        <f t="shared" si="153"/>
        <v>-00002</v>
      </c>
      <c r="J2484" s="251">
        <v>2</v>
      </c>
      <c r="K2484" s="251">
        <v>2</v>
      </c>
      <c r="M2484" s="251" t="s">
        <v>9958</v>
      </c>
      <c r="N2484" s="251" t="s">
        <v>11134</v>
      </c>
      <c r="O2484" s="251">
        <v>2</v>
      </c>
      <c r="Q2484" s="251" t="s">
        <v>12831</v>
      </c>
      <c r="R2484" s="251" t="s">
        <v>10017</v>
      </c>
      <c r="S2484" s="251" t="s">
        <v>1395</v>
      </c>
      <c r="T2484" s="251" t="str">
        <f t="shared" si="154"/>
        <v>I070633181551BZ250</v>
      </c>
      <c r="W2484" s="251" t="str">
        <f t="shared" si="155"/>
        <v>I070633181551-BZ250</v>
      </c>
    </row>
    <row r="2485" spans="1:23" x14ac:dyDescent="0.3">
      <c r="A2485" s="256" t="str">
        <f t="shared" si="152"/>
        <v>I0706331-81561BZ060-00003</v>
      </c>
      <c r="B2485" s="251" t="s">
        <v>12832</v>
      </c>
      <c r="C2485" s="251" t="s">
        <v>10117</v>
      </c>
      <c r="D2485" s="251" t="s">
        <v>12823</v>
      </c>
      <c r="E2485" s="251" t="s">
        <v>10623</v>
      </c>
      <c r="F2485" s="251" t="s">
        <v>9978</v>
      </c>
      <c r="G2485" s="251" t="s">
        <v>1304</v>
      </c>
      <c r="H2485" s="251" t="s">
        <v>10128</v>
      </c>
      <c r="I2485" s="257" t="str">
        <f t="shared" si="153"/>
        <v>-00003</v>
      </c>
      <c r="J2485" s="251">
        <v>3</v>
      </c>
      <c r="K2485" s="251">
        <v>3</v>
      </c>
      <c r="M2485" s="251" t="s">
        <v>9958</v>
      </c>
      <c r="N2485" s="251" t="s">
        <v>11134</v>
      </c>
      <c r="O2485" s="251">
        <v>3</v>
      </c>
      <c r="Q2485" s="251" t="s">
        <v>12832</v>
      </c>
      <c r="R2485" s="251" t="s">
        <v>10017</v>
      </c>
      <c r="S2485" s="251" t="s">
        <v>1303</v>
      </c>
      <c r="T2485" s="251" t="str">
        <f t="shared" si="154"/>
        <v>I070633181561BZ060</v>
      </c>
      <c r="W2485" s="251" t="str">
        <f t="shared" si="155"/>
        <v>I070633181561-BZ060</v>
      </c>
    </row>
    <row r="2486" spans="1:23" x14ac:dyDescent="0.3">
      <c r="A2486" s="256" t="str">
        <f t="shared" si="152"/>
        <v>I0706331-81561BZ090-00004</v>
      </c>
      <c r="B2486" s="251" t="s">
        <v>12833</v>
      </c>
      <c r="C2486" s="251" t="s">
        <v>10117</v>
      </c>
      <c r="D2486" s="251" t="s">
        <v>12823</v>
      </c>
      <c r="E2486" s="251" t="s">
        <v>10623</v>
      </c>
      <c r="F2486" s="251" t="s">
        <v>9980</v>
      </c>
      <c r="G2486" s="251" t="s">
        <v>1331</v>
      </c>
      <c r="H2486" s="251" t="s">
        <v>5211</v>
      </c>
      <c r="I2486" s="257" t="str">
        <f t="shared" si="153"/>
        <v>-00004</v>
      </c>
      <c r="J2486" s="251">
        <v>4</v>
      </c>
      <c r="K2486" s="251">
        <v>4</v>
      </c>
      <c r="M2486" s="251" t="s">
        <v>9958</v>
      </c>
      <c r="N2486" s="251" t="s">
        <v>11134</v>
      </c>
      <c r="O2486" s="251">
        <v>4</v>
      </c>
      <c r="Q2486" s="251" t="s">
        <v>12833</v>
      </c>
      <c r="R2486" s="251" t="s">
        <v>10017</v>
      </c>
      <c r="S2486" s="251" t="s">
        <v>1330</v>
      </c>
      <c r="T2486" s="251" t="str">
        <f t="shared" si="154"/>
        <v>I070633181561BZ090</v>
      </c>
      <c r="W2486" s="251" t="str">
        <f t="shared" si="155"/>
        <v>I070633181561-BZ090</v>
      </c>
    </row>
    <row r="2487" spans="1:23" x14ac:dyDescent="0.3">
      <c r="A2487" s="256" t="str">
        <f t="shared" si="152"/>
        <v>I0706331-81580BZ090-00001</v>
      </c>
      <c r="B2487" s="251" t="s">
        <v>12834</v>
      </c>
      <c r="C2487" s="251" t="s">
        <v>10117</v>
      </c>
      <c r="D2487" s="251" t="s">
        <v>12823</v>
      </c>
      <c r="E2487" s="251" t="s">
        <v>10623</v>
      </c>
      <c r="F2487" s="251" t="s">
        <v>9982</v>
      </c>
      <c r="G2487" s="251" t="s">
        <v>3449</v>
      </c>
      <c r="H2487" s="251" t="s">
        <v>758</v>
      </c>
      <c r="I2487" s="257" t="str">
        <f t="shared" si="153"/>
        <v>-00001</v>
      </c>
      <c r="J2487" s="251">
        <v>1</v>
      </c>
      <c r="K2487" s="251">
        <v>1</v>
      </c>
      <c r="M2487" s="251" t="s">
        <v>9993</v>
      </c>
      <c r="N2487" s="251" t="s">
        <v>11134</v>
      </c>
      <c r="O2487" s="251">
        <v>1</v>
      </c>
      <c r="Q2487" s="251" t="s">
        <v>12834</v>
      </c>
      <c r="R2487" s="251" t="s">
        <v>10017</v>
      </c>
      <c r="S2487" s="251" t="s">
        <v>3448</v>
      </c>
      <c r="T2487" s="251" t="str">
        <f t="shared" si="154"/>
        <v>I070633181580BZ090</v>
      </c>
      <c r="W2487" s="251" t="str">
        <f t="shared" si="155"/>
        <v>I070633181580-BZ090</v>
      </c>
    </row>
    <row r="2488" spans="1:23" x14ac:dyDescent="0.3">
      <c r="A2488" s="256" t="str">
        <f t="shared" si="152"/>
        <v>I0706331-81590BZ090-00002</v>
      </c>
      <c r="B2488" s="251" t="s">
        <v>12835</v>
      </c>
      <c r="C2488" s="251" t="s">
        <v>10117</v>
      </c>
      <c r="D2488" s="251" t="s">
        <v>12823</v>
      </c>
      <c r="E2488" s="251" t="s">
        <v>10623</v>
      </c>
      <c r="F2488" s="251" t="s">
        <v>9984</v>
      </c>
      <c r="G2488" s="251" t="s">
        <v>3452</v>
      </c>
      <c r="H2488" s="251" t="s">
        <v>770</v>
      </c>
      <c r="I2488" s="257" t="str">
        <f t="shared" si="153"/>
        <v>-00002</v>
      </c>
      <c r="J2488" s="251">
        <v>2</v>
      </c>
      <c r="K2488" s="251">
        <v>2</v>
      </c>
      <c r="M2488" s="251" t="s">
        <v>9993</v>
      </c>
      <c r="N2488" s="251" t="s">
        <v>11134</v>
      </c>
      <c r="O2488" s="251">
        <v>2</v>
      </c>
      <c r="Q2488" s="251" t="s">
        <v>12835</v>
      </c>
      <c r="R2488" s="251" t="s">
        <v>10017</v>
      </c>
      <c r="S2488" s="251" t="s">
        <v>3451</v>
      </c>
      <c r="T2488" s="251" t="str">
        <f t="shared" si="154"/>
        <v>I070633181590BZ090</v>
      </c>
      <c r="W2488" s="251" t="str">
        <f t="shared" si="155"/>
        <v>I070633181590-BZ090</v>
      </c>
    </row>
    <row r="2489" spans="1:23" x14ac:dyDescent="0.3">
      <c r="A2489" s="256" t="str">
        <f t="shared" si="152"/>
        <v>I0706331-87910BZ070-00001</v>
      </c>
      <c r="B2489" s="251" t="s">
        <v>12836</v>
      </c>
      <c r="C2489" s="251" t="s">
        <v>10117</v>
      </c>
      <c r="D2489" s="251" t="s">
        <v>12823</v>
      </c>
      <c r="E2489" s="251" t="s">
        <v>10623</v>
      </c>
      <c r="F2489" s="251" t="s">
        <v>9986</v>
      </c>
      <c r="G2489" s="251" t="s">
        <v>1542</v>
      </c>
      <c r="H2489" s="251" t="s">
        <v>11862</v>
      </c>
      <c r="I2489" s="257" t="str">
        <f t="shared" si="153"/>
        <v>-00001</v>
      </c>
      <c r="J2489" s="251">
        <v>1</v>
      </c>
      <c r="K2489" s="251">
        <v>1</v>
      </c>
      <c r="M2489" s="251" t="s">
        <v>9958</v>
      </c>
      <c r="N2489" s="251" t="s">
        <v>11134</v>
      </c>
      <c r="O2489" s="251">
        <v>1</v>
      </c>
      <c r="Q2489" s="251" t="s">
        <v>12836</v>
      </c>
      <c r="R2489" s="251" t="s">
        <v>10017</v>
      </c>
      <c r="S2489" s="251" t="s">
        <v>1541</v>
      </c>
      <c r="T2489" s="251" t="str">
        <f t="shared" si="154"/>
        <v>I070633187910BZ070</v>
      </c>
      <c r="W2489" s="251" t="str">
        <f t="shared" si="155"/>
        <v>I070633187910-BZ070</v>
      </c>
    </row>
    <row r="2490" spans="1:23" x14ac:dyDescent="0.3">
      <c r="A2490" s="256" t="str">
        <f t="shared" si="152"/>
        <v>I0706331-87940BZ070-00002</v>
      </c>
      <c r="B2490" s="251" t="s">
        <v>12837</v>
      </c>
      <c r="C2490" s="251" t="s">
        <v>10117</v>
      </c>
      <c r="D2490" s="251" t="s">
        <v>12823</v>
      </c>
      <c r="E2490" s="251" t="s">
        <v>10623</v>
      </c>
      <c r="F2490" s="251" t="s">
        <v>9988</v>
      </c>
      <c r="G2490" s="251" t="s">
        <v>1545</v>
      </c>
      <c r="H2490" s="251" t="s">
        <v>10132</v>
      </c>
      <c r="I2490" s="257" t="str">
        <f t="shared" si="153"/>
        <v>-00002</v>
      </c>
      <c r="J2490" s="251">
        <v>2</v>
      </c>
      <c r="K2490" s="251">
        <v>2</v>
      </c>
      <c r="M2490" s="251" t="s">
        <v>9993</v>
      </c>
      <c r="N2490" s="251" t="s">
        <v>11134</v>
      </c>
      <c r="O2490" s="251">
        <v>2</v>
      </c>
      <c r="Q2490" s="251" t="s">
        <v>12837</v>
      </c>
      <c r="R2490" s="251" t="s">
        <v>10017</v>
      </c>
      <c r="S2490" s="251" t="s">
        <v>1544</v>
      </c>
      <c r="T2490" s="251" t="str">
        <f t="shared" si="154"/>
        <v>I070633187940BZ070</v>
      </c>
      <c r="W2490" s="251" t="str">
        <f t="shared" si="155"/>
        <v>I070633187940-BZ070</v>
      </c>
    </row>
    <row r="2491" spans="1:23" x14ac:dyDescent="0.3">
      <c r="A2491" s="256" t="str">
        <f t="shared" si="152"/>
        <v>I0706332-81110BZ520-00001</v>
      </c>
      <c r="B2491" s="251" t="s">
        <v>12838</v>
      </c>
      <c r="C2491" s="251" t="s">
        <v>10117</v>
      </c>
      <c r="D2491" s="251" t="s">
        <v>12839</v>
      </c>
      <c r="E2491" s="251" t="s">
        <v>10623</v>
      </c>
      <c r="F2491" s="251" t="s">
        <v>9957</v>
      </c>
      <c r="G2491" s="251" t="s">
        <v>1110</v>
      </c>
      <c r="H2491" s="251" t="s">
        <v>3422</v>
      </c>
      <c r="I2491" s="257" t="str">
        <f t="shared" si="153"/>
        <v>-00001</v>
      </c>
      <c r="J2491" s="251">
        <v>1</v>
      </c>
      <c r="K2491" s="251">
        <v>1</v>
      </c>
      <c r="M2491" s="251" t="s">
        <v>9958</v>
      </c>
      <c r="N2491" s="251" t="s">
        <v>11441</v>
      </c>
      <c r="O2491" s="251">
        <v>1</v>
      </c>
      <c r="Q2491" s="251" t="s">
        <v>12838</v>
      </c>
      <c r="R2491" s="251" t="s">
        <v>10028</v>
      </c>
      <c r="S2491" s="251" t="s">
        <v>1109</v>
      </c>
      <c r="T2491" s="251" t="str">
        <f t="shared" si="154"/>
        <v>I070633281110BZ520</v>
      </c>
      <c r="W2491" s="251" t="str">
        <f t="shared" si="155"/>
        <v>I070633281110-BZ520</v>
      </c>
    </row>
    <row r="2492" spans="1:23" x14ac:dyDescent="0.3">
      <c r="A2492" s="256" t="str">
        <f t="shared" si="152"/>
        <v>I0706332-81130BZ520-00002</v>
      </c>
      <c r="B2492" s="251" t="s">
        <v>12840</v>
      </c>
      <c r="C2492" s="251" t="s">
        <v>10117</v>
      </c>
      <c r="D2492" s="251" t="s">
        <v>12839</v>
      </c>
      <c r="E2492" s="251" t="s">
        <v>10623</v>
      </c>
      <c r="F2492" s="251" t="s">
        <v>9962</v>
      </c>
      <c r="G2492" s="251" t="s">
        <v>1115</v>
      </c>
      <c r="H2492" s="251" t="s">
        <v>5101</v>
      </c>
      <c r="I2492" s="257" t="str">
        <f t="shared" si="153"/>
        <v>-00002</v>
      </c>
      <c r="J2492" s="251">
        <v>2</v>
      </c>
      <c r="K2492" s="251">
        <v>2</v>
      </c>
      <c r="M2492" s="251" t="s">
        <v>9958</v>
      </c>
      <c r="N2492" s="251" t="s">
        <v>11441</v>
      </c>
      <c r="O2492" s="251">
        <v>2</v>
      </c>
      <c r="Q2492" s="251" t="s">
        <v>12840</v>
      </c>
      <c r="R2492" s="251" t="s">
        <v>10028</v>
      </c>
      <c r="S2492" s="251" t="s">
        <v>1114</v>
      </c>
      <c r="T2492" s="251" t="str">
        <f t="shared" si="154"/>
        <v>I070633281130BZ520</v>
      </c>
      <c r="W2492" s="251" t="str">
        <f t="shared" si="155"/>
        <v>I070633281130-BZ520</v>
      </c>
    </row>
    <row r="2493" spans="1:23" x14ac:dyDescent="0.3">
      <c r="A2493" s="256" t="str">
        <f t="shared" si="152"/>
        <v>I0706332-81270BZ010-00002</v>
      </c>
      <c r="B2493" s="251" t="s">
        <v>12841</v>
      </c>
      <c r="C2493" s="251" t="s">
        <v>10117</v>
      </c>
      <c r="D2493" s="251" t="s">
        <v>12839</v>
      </c>
      <c r="E2493" s="251" t="s">
        <v>10623</v>
      </c>
      <c r="F2493" s="251" t="s">
        <v>9964</v>
      </c>
      <c r="G2493" s="251" t="s">
        <v>1474</v>
      </c>
      <c r="H2493" s="251" t="s">
        <v>10137</v>
      </c>
      <c r="I2493" s="257" t="str">
        <f t="shared" si="153"/>
        <v>-00002</v>
      </c>
      <c r="J2493" s="251">
        <v>2</v>
      </c>
      <c r="K2493" s="251">
        <v>2</v>
      </c>
      <c r="M2493" s="251" t="s">
        <v>10007</v>
      </c>
      <c r="N2493" s="251" t="s">
        <v>11441</v>
      </c>
      <c r="O2493" s="251">
        <v>2</v>
      </c>
      <c r="Q2493" s="251" t="s">
        <v>12841</v>
      </c>
      <c r="R2493" s="251" t="s">
        <v>10028</v>
      </c>
      <c r="S2493" s="251" t="s">
        <v>1473</v>
      </c>
      <c r="T2493" s="251" t="str">
        <f t="shared" si="154"/>
        <v>I070633281270BZ010</v>
      </c>
      <c r="W2493" s="251" t="str">
        <f t="shared" si="155"/>
        <v>I070633281270-BZ010</v>
      </c>
    </row>
    <row r="2494" spans="1:23" x14ac:dyDescent="0.3">
      <c r="A2494" s="256" t="str">
        <f t="shared" si="152"/>
        <v>I0706332-81550BZ190-00003</v>
      </c>
      <c r="B2494" s="251" t="s">
        <v>12842</v>
      </c>
      <c r="C2494" s="251" t="s">
        <v>10117</v>
      </c>
      <c r="D2494" s="251" t="s">
        <v>12839</v>
      </c>
      <c r="E2494" s="251" t="s">
        <v>10623</v>
      </c>
      <c r="F2494" s="251" t="s">
        <v>9966</v>
      </c>
      <c r="G2494" s="251" t="s">
        <v>1308</v>
      </c>
      <c r="H2494" s="251" t="s">
        <v>10141</v>
      </c>
      <c r="I2494" s="257" t="str">
        <f t="shared" si="153"/>
        <v>-00003</v>
      </c>
      <c r="J2494" s="251">
        <v>3</v>
      </c>
      <c r="K2494" s="251">
        <v>3</v>
      </c>
      <c r="M2494" s="251" t="s">
        <v>9958</v>
      </c>
      <c r="N2494" s="251" t="s">
        <v>11441</v>
      </c>
      <c r="O2494" s="251">
        <v>3</v>
      </c>
      <c r="Q2494" s="251" t="s">
        <v>12842</v>
      </c>
      <c r="R2494" s="251" t="s">
        <v>10028</v>
      </c>
      <c r="S2494" s="251" t="s">
        <v>1307</v>
      </c>
      <c r="T2494" s="251" t="str">
        <f t="shared" si="154"/>
        <v>I070633281550BZ190</v>
      </c>
      <c r="W2494" s="251" t="str">
        <f t="shared" si="155"/>
        <v>I070633281550-BZ190</v>
      </c>
    </row>
    <row r="2495" spans="1:23" x14ac:dyDescent="0.3">
      <c r="A2495" s="256" t="str">
        <f t="shared" si="152"/>
        <v>I0706332-81561BZ050-00001</v>
      </c>
      <c r="B2495" s="251" t="s">
        <v>12843</v>
      </c>
      <c r="C2495" s="251" t="s">
        <v>10117</v>
      </c>
      <c r="D2495" s="251" t="s">
        <v>12839</v>
      </c>
      <c r="E2495" s="251" t="s">
        <v>10623</v>
      </c>
      <c r="F2495" s="251" t="s">
        <v>9968</v>
      </c>
      <c r="G2495" s="251" t="s">
        <v>1345</v>
      </c>
      <c r="H2495" s="251" t="s">
        <v>10148</v>
      </c>
      <c r="I2495" s="257" t="str">
        <f t="shared" si="153"/>
        <v>-00001</v>
      </c>
      <c r="J2495" s="251">
        <v>1</v>
      </c>
      <c r="K2495" s="251">
        <v>1</v>
      </c>
      <c r="M2495" s="251" t="s">
        <v>9993</v>
      </c>
      <c r="N2495" s="251" t="s">
        <v>11441</v>
      </c>
      <c r="O2495" s="251">
        <v>1</v>
      </c>
      <c r="Q2495" s="251" t="s">
        <v>12843</v>
      </c>
      <c r="R2495" s="251" t="s">
        <v>10028</v>
      </c>
      <c r="S2495" s="251" t="s">
        <v>1344</v>
      </c>
      <c r="T2495" s="251" t="str">
        <f t="shared" si="154"/>
        <v>I070633281561BZ050</v>
      </c>
      <c r="W2495" s="251" t="str">
        <f t="shared" si="155"/>
        <v>I070633281561-BZ050</v>
      </c>
    </row>
    <row r="2496" spans="1:23" x14ac:dyDescent="0.3">
      <c r="A2496" s="256" t="str">
        <f t="shared" si="152"/>
        <v>I0706332-81561BZ250-00002</v>
      </c>
      <c r="B2496" s="251" t="s">
        <v>12844</v>
      </c>
      <c r="C2496" s="251" t="s">
        <v>10117</v>
      </c>
      <c r="D2496" s="251" t="s">
        <v>12839</v>
      </c>
      <c r="E2496" s="251" t="s">
        <v>10623</v>
      </c>
      <c r="F2496" s="251" t="s">
        <v>9970</v>
      </c>
      <c r="G2496" s="251" t="s">
        <v>1404</v>
      </c>
      <c r="H2496" s="251" t="s">
        <v>3443</v>
      </c>
      <c r="I2496" s="257" t="str">
        <f t="shared" si="153"/>
        <v>-00002</v>
      </c>
      <c r="J2496" s="251">
        <v>2</v>
      </c>
      <c r="K2496" s="251">
        <v>2</v>
      </c>
      <c r="M2496" s="251" t="s">
        <v>9958</v>
      </c>
      <c r="N2496" s="251" t="s">
        <v>11441</v>
      </c>
      <c r="O2496" s="251">
        <v>2</v>
      </c>
      <c r="Q2496" s="251" t="s">
        <v>12844</v>
      </c>
      <c r="R2496" s="251" t="s">
        <v>10028</v>
      </c>
      <c r="S2496" s="251" t="s">
        <v>1403</v>
      </c>
      <c r="T2496" s="251" t="str">
        <f t="shared" si="154"/>
        <v>I070633281561BZ250</v>
      </c>
      <c r="W2496" s="251" t="str">
        <f t="shared" si="155"/>
        <v>I070633281561-BZ250</v>
      </c>
    </row>
    <row r="2497" spans="1:23" x14ac:dyDescent="0.3">
      <c r="A2497" s="256" t="str">
        <f t="shared" si="152"/>
        <v>I0706333-81240BZ010B0-00004</v>
      </c>
      <c r="B2497" s="251" t="s">
        <v>12845</v>
      </c>
      <c r="C2497" s="251" t="s">
        <v>10117</v>
      </c>
      <c r="D2497" s="251" t="s">
        <v>12846</v>
      </c>
      <c r="E2497" s="251" t="s">
        <v>10623</v>
      </c>
      <c r="F2497" s="251" t="s">
        <v>9957</v>
      </c>
      <c r="G2497" s="251" t="s">
        <v>1484</v>
      </c>
      <c r="H2497" s="251" t="s">
        <v>10500</v>
      </c>
      <c r="I2497" s="257" t="str">
        <f t="shared" si="153"/>
        <v>-00004</v>
      </c>
      <c r="J2497" s="251">
        <v>4</v>
      </c>
      <c r="K2497" s="251">
        <v>4</v>
      </c>
      <c r="M2497" s="251" t="s">
        <v>10007</v>
      </c>
      <c r="N2497" s="251" t="s">
        <v>12847</v>
      </c>
      <c r="O2497" s="251">
        <v>4</v>
      </c>
      <c r="Q2497" s="251" t="s">
        <v>12845</v>
      </c>
      <c r="R2497" s="251" t="s">
        <v>10307</v>
      </c>
      <c r="S2497" s="251" t="s">
        <v>1483</v>
      </c>
      <c r="T2497" s="251" t="str">
        <f t="shared" si="154"/>
        <v>I070633381240BZ010B0</v>
      </c>
      <c r="W2497" s="251" t="str">
        <f t="shared" si="155"/>
        <v>I070633381240-BZ010-B0</v>
      </c>
    </row>
    <row r="2498" spans="1:23" x14ac:dyDescent="0.3">
      <c r="A2498" s="256" t="str">
        <f t="shared" si="152"/>
        <v>I0802152-811100W070-00001</v>
      </c>
      <c r="B2498" s="251" t="s">
        <v>12848</v>
      </c>
      <c r="C2498" s="251" t="s">
        <v>10151</v>
      </c>
      <c r="D2498" s="251" t="s">
        <v>12849</v>
      </c>
      <c r="E2498" s="251" t="s">
        <v>10623</v>
      </c>
      <c r="F2498" s="251" t="s">
        <v>9957</v>
      </c>
      <c r="G2498" s="251" t="s">
        <v>45</v>
      </c>
      <c r="H2498" s="251" t="s">
        <v>5059</v>
      </c>
      <c r="I2498" s="257" t="str">
        <f t="shared" si="153"/>
        <v>-00001</v>
      </c>
      <c r="J2498" s="251">
        <v>1</v>
      </c>
      <c r="K2498" s="251">
        <v>1</v>
      </c>
      <c r="M2498" s="251" t="s">
        <v>9958</v>
      </c>
      <c r="N2498" s="251" t="s">
        <v>11134</v>
      </c>
      <c r="O2498" s="251">
        <v>1</v>
      </c>
      <c r="Q2498" s="251" t="s">
        <v>12848</v>
      </c>
      <c r="R2498" s="251" t="s">
        <v>10017</v>
      </c>
      <c r="S2498" s="251" t="s">
        <v>44</v>
      </c>
      <c r="T2498" s="251" t="str">
        <f t="shared" si="154"/>
        <v>I0802152811100W070</v>
      </c>
      <c r="W2498" s="251" t="str">
        <f t="shared" si="155"/>
        <v>I080215281110-0W070</v>
      </c>
    </row>
    <row r="2499" spans="1:23" x14ac:dyDescent="0.3">
      <c r="A2499" s="256" t="str">
        <f t="shared" si="152"/>
        <v>I0306174-525630K010-00001</v>
      </c>
      <c r="B2499" s="251" t="s">
        <v>12850</v>
      </c>
      <c r="C2499" s="251" t="s">
        <v>9954</v>
      </c>
      <c r="D2499" s="251" t="s">
        <v>12851</v>
      </c>
      <c r="E2499" s="251" t="s">
        <v>10831</v>
      </c>
      <c r="F2499" s="251" t="s">
        <v>9957</v>
      </c>
      <c r="G2499" s="251" t="s">
        <v>749</v>
      </c>
      <c r="H2499" s="251" t="s">
        <v>10163</v>
      </c>
      <c r="I2499" s="257" t="str">
        <f t="shared" si="153"/>
        <v>-00001</v>
      </c>
      <c r="J2499" s="251">
        <v>1</v>
      </c>
      <c r="K2499" s="251">
        <v>1</v>
      </c>
      <c r="M2499" s="251" t="s">
        <v>10007</v>
      </c>
      <c r="N2499" s="251" t="s">
        <v>11134</v>
      </c>
      <c r="O2499" s="251">
        <v>1</v>
      </c>
      <c r="Q2499" s="251" t="s">
        <v>12850</v>
      </c>
      <c r="R2499" s="251" t="s">
        <v>9960</v>
      </c>
      <c r="S2499" s="252" t="s">
        <v>748</v>
      </c>
      <c r="T2499" s="251" t="str">
        <f t="shared" si="154"/>
        <v>I0306174525630K010</v>
      </c>
      <c r="W2499" s="251" t="str">
        <f t="shared" si="155"/>
        <v>I030617452563-0K010</v>
      </c>
    </row>
    <row r="2500" spans="1:23" x14ac:dyDescent="0.3">
      <c r="A2500" s="256" t="str">
        <f t="shared" si="152"/>
        <v>I0306174-811100K520-00004</v>
      </c>
      <c r="B2500" s="251" t="s">
        <v>12852</v>
      </c>
      <c r="C2500" s="251" t="s">
        <v>9954</v>
      </c>
      <c r="D2500" s="251" t="s">
        <v>12851</v>
      </c>
      <c r="E2500" s="251" t="s">
        <v>10831</v>
      </c>
      <c r="F2500" s="251" t="s">
        <v>9962</v>
      </c>
      <c r="G2500" s="251" t="s">
        <v>269</v>
      </c>
      <c r="H2500" s="251" t="s">
        <v>3422</v>
      </c>
      <c r="I2500" s="257" t="str">
        <f t="shared" si="153"/>
        <v>-00004</v>
      </c>
      <c r="J2500" s="251">
        <v>4</v>
      </c>
      <c r="K2500" s="251">
        <v>4</v>
      </c>
      <c r="M2500" s="251" t="s">
        <v>9958</v>
      </c>
      <c r="N2500" s="251" t="s">
        <v>11134</v>
      </c>
      <c r="O2500" s="251">
        <v>4</v>
      </c>
      <c r="Q2500" s="251" t="s">
        <v>12852</v>
      </c>
      <c r="R2500" s="251" t="s">
        <v>9960</v>
      </c>
      <c r="S2500" s="252" t="s">
        <v>7</v>
      </c>
      <c r="T2500" s="251" t="str">
        <f t="shared" si="154"/>
        <v>I0306174811100K520</v>
      </c>
      <c r="W2500" s="251" t="str">
        <f t="shared" si="155"/>
        <v>I030617481110-0K520</v>
      </c>
    </row>
    <row r="2501" spans="1:23" x14ac:dyDescent="0.3">
      <c r="A2501" s="256" t="str">
        <f t="shared" si="152"/>
        <v>I0306174-811100K580-00008</v>
      </c>
      <c r="B2501" s="251" t="s">
        <v>12853</v>
      </c>
      <c r="C2501" s="251" t="s">
        <v>9954</v>
      </c>
      <c r="D2501" s="251" t="s">
        <v>12851</v>
      </c>
      <c r="E2501" s="251" t="s">
        <v>10831</v>
      </c>
      <c r="F2501" s="251" t="s">
        <v>9964</v>
      </c>
      <c r="G2501" s="251" t="s">
        <v>429</v>
      </c>
      <c r="H2501" s="251" t="s">
        <v>3422</v>
      </c>
      <c r="I2501" s="257" t="str">
        <f t="shared" si="153"/>
        <v>-00008</v>
      </c>
      <c r="J2501" s="251">
        <v>8</v>
      </c>
      <c r="K2501" s="251">
        <v>8</v>
      </c>
      <c r="M2501" s="251" t="s">
        <v>9958</v>
      </c>
      <c r="N2501" s="251" t="s">
        <v>11134</v>
      </c>
      <c r="O2501" s="251">
        <v>8</v>
      </c>
      <c r="Q2501" s="251" t="s">
        <v>12853</v>
      </c>
      <c r="R2501" s="251" t="s">
        <v>9960</v>
      </c>
      <c r="S2501" s="252" t="s">
        <v>428</v>
      </c>
      <c r="T2501" s="251" t="str">
        <f t="shared" si="154"/>
        <v>I0306174811100K580</v>
      </c>
      <c r="W2501" s="251" t="str">
        <f t="shared" si="155"/>
        <v>I030617481110-0K580</v>
      </c>
    </row>
    <row r="2502" spans="1:23" x14ac:dyDescent="0.3">
      <c r="A2502" s="256" t="str">
        <f t="shared" si="152"/>
        <v>I0306174-811300K580-00004</v>
      </c>
      <c r="B2502" s="251" t="s">
        <v>12854</v>
      </c>
      <c r="C2502" s="251" t="s">
        <v>9954</v>
      </c>
      <c r="D2502" s="251" t="s">
        <v>12851</v>
      </c>
      <c r="E2502" s="251" t="s">
        <v>10831</v>
      </c>
      <c r="F2502" s="251" t="s">
        <v>9966</v>
      </c>
      <c r="G2502" s="251" t="s">
        <v>434</v>
      </c>
      <c r="H2502" s="251" t="s">
        <v>5101</v>
      </c>
      <c r="I2502" s="257" t="str">
        <f t="shared" si="153"/>
        <v>-00004</v>
      </c>
      <c r="J2502" s="251">
        <v>4</v>
      </c>
      <c r="K2502" s="251">
        <v>4</v>
      </c>
      <c r="M2502" s="251" t="s">
        <v>9958</v>
      </c>
      <c r="N2502" s="251" t="s">
        <v>11134</v>
      </c>
      <c r="O2502" s="251">
        <v>4</v>
      </c>
      <c r="Q2502" s="251" t="s">
        <v>12854</v>
      </c>
      <c r="R2502" s="251" t="s">
        <v>9960</v>
      </c>
      <c r="S2502" s="252" t="s">
        <v>433</v>
      </c>
      <c r="T2502" s="251" t="str">
        <f t="shared" si="154"/>
        <v>I0306174811300K580</v>
      </c>
      <c r="W2502" s="251" t="str">
        <f t="shared" si="155"/>
        <v>I030617481130-0K580</v>
      </c>
    </row>
    <row r="2503" spans="1:23" x14ac:dyDescent="0.3">
      <c r="A2503" s="256" t="str">
        <f t="shared" ref="A2503:A2566" si="156">D2503&amp;$A$6&amp;S2503&amp;I2503</f>
        <v>I0306174-811500K520-00005</v>
      </c>
      <c r="B2503" s="251" t="s">
        <v>12855</v>
      </c>
      <c r="C2503" s="251" t="s">
        <v>9954</v>
      </c>
      <c r="D2503" s="251" t="s">
        <v>12851</v>
      </c>
      <c r="E2503" s="251" t="s">
        <v>10831</v>
      </c>
      <c r="F2503" s="251" t="s">
        <v>9968</v>
      </c>
      <c r="G2503" s="251" t="s">
        <v>280</v>
      </c>
      <c r="H2503" s="251" t="s">
        <v>3429</v>
      </c>
      <c r="I2503" s="257" t="str">
        <f t="shared" ref="I2503:I2566" si="157">+IF(AND(O2503&lt;10),$B$2&amp;O2503,IF(AND(O2503&gt;9,O2503&lt;=99),$B$3&amp;O2503,IF(AND(O2503&gt;99,L91379&lt;1000),$B$4&amp;O2503,IF(AND(O2503&gt;999),$B$5&amp;7))))</f>
        <v>-00005</v>
      </c>
      <c r="J2503" s="251">
        <v>5</v>
      </c>
      <c r="K2503" s="251">
        <v>5</v>
      </c>
      <c r="M2503" s="251" t="s">
        <v>9958</v>
      </c>
      <c r="N2503" s="251" t="s">
        <v>11134</v>
      </c>
      <c r="O2503" s="251">
        <v>5</v>
      </c>
      <c r="Q2503" s="251" t="s">
        <v>12855</v>
      </c>
      <c r="R2503" s="251" t="s">
        <v>9960</v>
      </c>
      <c r="S2503" s="252" t="s">
        <v>12</v>
      </c>
      <c r="T2503" s="251" t="str">
        <f t="shared" si="154"/>
        <v>I0306174811500K520</v>
      </c>
      <c r="W2503" s="251" t="str">
        <f t="shared" si="155"/>
        <v>I030617481150-0K520</v>
      </c>
    </row>
    <row r="2504" spans="1:23" x14ac:dyDescent="0.3">
      <c r="A2504" s="256" t="str">
        <f t="shared" si="156"/>
        <v>I0306174-811500K580-00007</v>
      </c>
      <c r="B2504" s="251" t="s">
        <v>12856</v>
      </c>
      <c r="C2504" s="251" t="s">
        <v>9954</v>
      </c>
      <c r="D2504" s="251" t="s">
        <v>12851</v>
      </c>
      <c r="E2504" s="251" t="s">
        <v>10831</v>
      </c>
      <c r="F2504" s="251" t="s">
        <v>9970</v>
      </c>
      <c r="G2504" s="251" t="s">
        <v>437</v>
      </c>
      <c r="H2504" s="251" t="s">
        <v>3429</v>
      </c>
      <c r="I2504" s="257" t="str">
        <f t="shared" si="157"/>
        <v>-00007</v>
      </c>
      <c r="J2504" s="251">
        <v>7</v>
      </c>
      <c r="K2504" s="251">
        <v>7</v>
      </c>
      <c r="M2504" s="251" t="s">
        <v>9958</v>
      </c>
      <c r="N2504" s="251" t="s">
        <v>11134</v>
      </c>
      <c r="O2504" s="251">
        <v>7</v>
      </c>
      <c r="Q2504" s="251" t="s">
        <v>12856</v>
      </c>
      <c r="R2504" s="251" t="s">
        <v>9960</v>
      </c>
      <c r="S2504" s="252" t="s">
        <v>436</v>
      </c>
      <c r="T2504" s="251" t="str">
        <f t="shared" ref="T2504:T2567" si="158">+D2504&amp;S2504</f>
        <v>I0306174811500K580</v>
      </c>
      <c r="W2504" s="251" t="str">
        <f t="shared" ref="W2504:W2567" si="159">D2504&amp;G2504</f>
        <v>I030617481150-0K580</v>
      </c>
    </row>
    <row r="2505" spans="1:23" x14ac:dyDescent="0.3">
      <c r="A2505" s="256" t="str">
        <f t="shared" si="156"/>
        <v>I0306174-811500K590-00001</v>
      </c>
      <c r="B2505" s="251" t="s">
        <v>12857</v>
      </c>
      <c r="C2505" s="251" t="s">
        <v>9954</v>
      </c>
      <c r="D2505" s="251" t="s">
        <v>12851</v>
      </c>
      <c r="E2505" s="251" t="s">
        <v>10831</v>
      </c>
      <c r="F2505" s="251" t="s">
        <v>9972</v>
      </c>
      <c r="G2505" s="251" t="s">
        <v>412</v>
      </c>
      <c r="H2505" s="251" t="s">
        <v>3429</v>
      </c>
      <c r="I2505" s="257" t="str">
        <f t="shared" si="157"/>
        <v>-00001</v>
      </c>
      <c r="J2505" s="251">
        <v>1</v>
      </c>
      <c r="K2505" s="251">
        <v>1</v>
      </c>
      <c r="M2505" s="251" t="s">
        <v>9958</v>
      </c>
      <c r="N2505" s="251" t="s">
        <v>11134</v>
      </c>
      <c r="O2505" s="251">
        <v>1</v>
      </c>
      <c r="Q2505" s="251" t="s">
        <v>12857</v>
      </c>
      <c r="R2505" s="251" t="s">
        <v>9960</v>
      </c>
      <c r="S2505" s="252" t="s">
        <v>411</v>
      </c>
      <c r="T2505" s="251" t="str">
        <f t="shared" si="158"/>
        <v>I0306174811500K590</v>
      </c>
      <c r="W2505" s="251" t="str">
        <f t="shared" si="159"/>
        <v>I030617481150-0K590</v>
      </c>
    </row>
    <row r="2506" spans="1:23" x14ac:dyDescent="0.3">
      <c r="A2506" s="256" t="str">
        <f t="shared" si="156"/>
        <v>I0306174-811700K520-00014</v>
      </c>
      <c r="B2506" s="251" t="s">
        <v>12858</v>
      </c>
      <c r="C2506" s="251" t="s">
        <v>9954</v>
      </c>
      <c r="D2506" s="251" t="s">
        <v>12851</v>
      </c>
      <c r="E2506" s="251" t="s">
        <v>10831</v>
      </c>
      <c r="F2506" s="251" t="s">
        <v>9974</v>
      </c>
      <c r="G2506" s="251" t="s">
        <v>285</v>
      </c>
      <c r="H2506" s="251" t="s">
        <v>5102</v>
      </c>
      <c r="I2506" s="257" t="str">
        <f t="shared" si="157"/>
        <v>-00014</v>
      </c>
      <c r="J2506" s="251">
        <v>14</v>
      </c>
      <c r="K2506" s="251">
        <v>14</v>
      </c>
      <c r="M2506" s="251" t="s">
        <v>9958</v>
      </c>
      <c r="N2506" s="251" t="s">
        <v>11134</v>
      </c>
      <c r="O2506" s="251">
        <v>14</v>
      </c>
      <c r="Q2506" s="251" t="s">
        <v>12858</v>
      </c>
      <c r="R2506" s="251" t="s">
        <v>9960</v>
      </c>
      <c r="S2506" s="252" t="s">
        <v>284</v>
      </c>
      <c r="T2506" s="251" t="str">
        <f t="shared" si="158"/>
        <v>I0306174811700K520</v>
      </c>
      <c r="W2506" s="251" t="str">
        <f t="shared" si="159"/>
        <v>I030617481170-0K520</v>
      </c>
    </row>
    <row r="2507" spans="1:23" x14ac:dyDescent="0.3">
      <c r="A2507" s="256" t="str">
        <f t="shared" si="156"/>
        <v>I0306174-811700K580-00009</v>
      </c>
      <c r="B2507" s="251" t="s">
        <v>12859</v>
      </c>
      <c r="C2507" s="251" t="s">
        <v>9954</v>
      </c>
      <c r="D2507" s="251" t="s">
        <v>12851</v>
      </c>
      <c r="E2507" s="251" t="s">
        <v>10831</v>
      </c>
      <c r="F2507" s="251" t="s">
        <v>9976</v>
      </c>
      <c r="G2507" s="251" t="s">
        <v>442</v>
      </c>
      <c r="H2507" s="251" t="s">
        <v>5102</v>
      </c>
      <c r="I2507" s="257" t="str">
        <f t="shared" si="157"/>
        <v>-00009</v>
      </c>
      <c r="J2507" s="251">
        <v>9</v>
      </c>
      <c r="K2507" s="251">
        <v>9</v>
      </c>
      <c r="M2507" s="251" t="s">
        <v>9958</v>
      </c>
      <c r="N2507" s="251" t="s">
        <v>11134</v>
      </c>
      <c r="O2507" s="251">
        <v>9</v>
      </c>
      <c r="Q2507" s="251" t="s">
        <v>12859</v>
      </c>
      <c r="R2507" s="251" t="s">
        <v>9960</v>
      </c>
      <c r="S2507" s="252" t="s">
        <v>441</v>
      </c>
      <c r="T2507" s="251" t="str">
        <f t="shared" si="158"/>
        <v>I0306174811700K580</v>
      </c>
      <c r="W2507" s="251" t="str">
        <f t="shared" si="159"/>
        <v>I030617481170-0K580</v>
      </c>
    </row>
    <row r="2508" spans="1:23" x14ac:dyDescent="0.3">
      <c r="A2508" s="256" t="str">
        <f t="shared" si="156"/>
        <v>I0306174-815500K210-00005</v>
      </c>
      <c r="B2508" s="251" t="s">
        <v>12860</v>
      </c>
      <c r="C2508" s="251" t="s">
        <v>9954</v>
      </c>
      <c r="D2508" s="251" t="s">
        <v>12851</v>
      </c>
      <c r="E2508" s="251" t="s">
        <v>10831</v>
      </c>
      <c r="F2508" s="251" t="s">
        <v>9978</v>
      </c>
      <c r="G2508" s="251" t="s">
        <v>654</v>
      </c>
      <c r="H2508" s="251" t="s">
        <v>5202</v>
      </c>
      <c r="I2508" s="257" t="str">
        <f t="shared" si="157"/>
        <v>-00005</v>
      </c>
      <c r="J2508" s="251">
        <v>5</v>
      </c>
      <c r="K2508" s="251">
        <v>5</v>
      </c>
      <c r="M2508" s="251" t="s">
        <v>9958</v>
      </c>
      <c r="N2508" s="251" t="s">
        <v>11134</v>
      </c>
      <c r="O2508" s="251">
        <v>5</v>
      </c>
      <c r="Q2508" s="251" t="s">
        <v>12860</v>
      </c>
      <c r="R2508" s="251" t="s">
        <v>9960</v>
      </c>
      <c r="S2508" s="252" t="s">
        <v>653</v>
      </c>
      <c r="T2508" s="251" t="str">
        <f t="shared" si="158"/>
        <v>I0306174815500K210</v>
      </c>
      <c r="W2508" s="251" t="str">
        <f t="shared" si="159"/>
        <v>I030617481550-0K210</v>
      </c>
    </row>
    <row r="2509" spans="1:23" x14ac:dyDescent="0.3">
      <c r="A2509" s="256" t="str">
        <f t="shared" si="156"/>
        <v>I0306174-815500K240-00004</v>
      </c>
      <c r="B2509" s="251" t="s">
        <v>12861</v>
      </c>
      <c r="C2509" s="251" t="s">
        <v>9954</v>
      </c>
      <c r="D2509" s="251" t="s">
        <v>12851</v>
      </c>
      <c r="E2509" s="251" t="s">
        <v>10831</v>
      </c>
      <c r="F2509" s="251" t="s">
        <v>9980</v>
      </c>
      <c r="G2509" s="251" t="s">
        <v>727</v>
      </c>
      <c r="H2509" s="251" t="s">
        <v>5202</v>
      </c>
      <c r="I2509" s="257" t="str">
        <f t="shared" si="157"/>
        <v>-00004</v>
      </c>
      <c r="J2509" s="251">
        <v>4</v>
      </c>
      <c r="K2509" s="251">
        <v>4</v>
      </c>
      <c r="M2509" s="251" t="s">
        <v>9958</v>
      </c>
      <c r="N2509" s="251" t="s">
        <v>11134</v>
      </c>
      <c r="O2509" s="251">
        <v>4</v>
      </c>
      <c r="Q2509" s="251" t="s">
        <v>12861</v>
      </c>
      <c r="R2509" s="251" t="s">
        <v>9960</v>
      </c>
      <c r="S2509" s="252" t="s">
        <v>726</v>
      </c>
      <c r="T2509" s="251" t="str">
        <f t="shared" si="158"/>
        <v>I0306174815500K240</v>
      </c>
      <c r="W2509" s="251" t="str">
        <f t="shared" si="159"/>
        <v>I030617481550-0K240</v>
      </c>
    </row>
    <row r="2510" spans="1:23" x14ac:dyDescent="0.3">
      <c r="A2510" s="256" t="str">
        <f t="shared" si="156"/>
        <v>I0306174-815600K590-00002</v>
      </c>
      <c r="B2510" s="251" t="s">
        <v>12862</v>
      </c>
      <c r="C2510" s="251" t="s">
        <v>9954</v>
      </c>
      <c r="D2510" s="251" t="s">
        <v>12851</v>
      </c>
      <c r="E2510" s="251" t="s">
        <v>10831</v>
      </c>
      <c r="F2510" s="251" t="s">
        <v>9982</v>
      </c>
      <c r="G2510" s="251" t="s">
        <v>3386</v>
      </c>
      <c r="H2510" s="251" t="s">
        <v>5204</v>
      </c>
      <c r="I2510" s="257" t="str">
        <f t="shared" si="157"/>
        <v>-00002</v>
      </c>
      <c r="J2510" s="251">
        <v>2</v>
      </c>
      <c r="K2510" s="251">
        <v>2</v>
      </c>
      <c r="M2510" s="251" t="s">
        <v>9958</v>
      </c>
      <c r="N2510" s="251" t="s">
        <v>11134</v>
      </c>
      <c r="O2510" s="251">
        <v>2</v>
      </c>
      <c r="Q2510" s="251" t="s">
        <v>12862</v>
      </c>
      <c r="R2510" s="251" t="s">
        <v>9960</v>
      </c>
      <c r="S2510" s="252" t="s">
        <v>3370</v>
      </c>
      <c r="T2510" s="251" t="str">
        <f t="shared" si="158"/>
        <v>I0306174815600K590</v>
      </c>
      <c r="W2510" s="251" t="str">
        <f t="shared" si="159"/>
        <v>I030617481560-0K590</v>
      </c>
    </row>
    <row r="2511" spans="1:23" x14ac:dyDescent="0.3">
      <c r="A2511" s="256" t="str">
        <f t="shared" si="156"/>
        <v>I0306174-815610K240-00008</v>
      </c>
      <c r="B2511" s="251" t="s">
        <v>12863</v>
      </c>
      <c r="C2511" s="251" t="s">
        <v>9954</v>
      </c>
      <c r="D2511" s="251" t="s">
        <v>12851</v>
      </c>
      <c r="E2511" s="251" t="s">
        <v>10831</v>
      </c>
      <c r="F2511" s="251" t="s">
        <v>9984</v>
      </c>
      <c r="G2511" s="251" t="s">
        <v>753</v>
      </c>
      <c r="H2511" s="251" t="s">
        <v>3443</v>
      </c>
      <c r="I2511" s="257" t="str">
        <f t="shared" si="157"/>
        <v>-00008</v>
      </c>
      <c r="J2511" s="251">
        <v>8</v>
      </c>
      <c r="K2511" s="251">
        <v>8</v>
      </c>
      <c r="M2511" s="251" t="s">
        <v>9958</v>
      </c>
      <c r="N2511" s="251" t="s">
        <v>11134</v>
      </c>
      <c r="O2511" s="251">
        <v>8</v>
      </c>
      <c r="Q2511" s="251" t="s">
        <v>12863</v>
      </c>
      <c r="R2511" s="251" t="s">
        <v>9960</v>
      </c>
      <c r="S2511" s="252" t="s">
        <v>10</v>
      </c>
      <c r="T2511" s="251" t="str">
        <f t="shared" si="158"/>
        <v>I0306174815610K240</v>
      </c>
      <c r="W2511" s="251" t="str">
        <f t="shared" si="159"/>
        <v>I030617481561-0K240</v>
      </c>
    </row>
    <row r="2512" spans="1:23" x14ac:dyDescent="0.3">
      <c r="A2512" s="256" t="str">
        <f t="shared" si="156"/>
        <v>I0306174-815800K050-00004</v>
      </c>
      <c r="B2512" s="251" t="s">
        <v>12864</v>
      </c>
      <c r="C2512" s="251" t="s">
        <v>9954</v>
      </c>
      <c r="D2512" s="251" t="s">
        <v>12851</v>
      </c>
      <c r="E2512" s="251" t="s">
        <v>10831</v>
      </c>
      <c r="F2512" s="251" t="s">
        <v>9986</v>
      </c>
      <c r="G2512" s="251" t="s">
        <v>756</v>
      </c>
      <c r="H2512" s="251" t="s">
        <v>758</v>
      </c>
      <c r="I2512" s="257" t="str">
        <f t="shared" si="157"/>
        <v>-00004</v>
      </c>
      <c r="J2512" s="251">
        <v>4</v>
      </c>
      <c r="K2512" s="251">
        <v>4</v>
      </c>
      <c r="M2512" s="251" t="s">
        <v>9958</v>
      </c>
      <c r="N2512" s="251" t="s">
        <v>11134</v>
      </c>
      <c r="O2512" s="251">
        <v>4</v>
      </c>
      <c r="Q2512" s="251" t="s">
        <v>12864</v>
      </c>
      <c r="R2512" s="251" t="s">
        <v>9960</v>
      </c>
      <c r="S2512" s="252" t="s">
        <v>6</v>
      </c>
      <c r="T2512" s="251" t="str">
        <f t="shared" si="158"/>
        <v>I0306174815800K050</v>
      </c>
      <c r="W2512" s="251" t="str">
        <f t="shared" si="159"/>
        <v>I030617481580-0K050</v>
      </c>
    </row>
    <row r="2513" spans="1:23" x14ac:dyDescent="0.3">
      <c r="A2513" s="256" t="str">
        <f t="shared" si="156"/>
        <v>I0306174-815800K260-00001</v>
      </c>
      <c r="B2513" s="251" t="s">
        <v>12865</v>
      </c>
      <c r="C2513" s="251" t="s">
        <v>9954</v>
      </c>
      <c r="D2513" s="251" t="s">
        <v>12851</v>
      </c>
      <c r="E2513" s="251" t="s">
        <v>10831</v>
      </c>
      <c r="F2513" s="251" t="s">
        <v>9988</v>
      </c>
      <c r="G2513" s="251" t="s">
        <v>3387</v>
      </c>
      <c r="H2513" s="251" t="s">
        <v>758</v>
      </c>
      <c r="I2513" s="257" t="str">
        <f t="shared" si="157"/>
        <v>-00001</v>
      </c>
      <c r="J2513" s="251">
        <v>1</v>
      </c>
      <c r="K2513" s="251">
        <v>1</v>
      </c>
      <c r="M2513" s="251" t="s">
        <v>9993</v>
      </c>
      <c r="N2513" s="251" t="s">
        <v>11134</v>
      </c>
      <c r="O2513" s="251">
        <v>1</v>
      </c>
      <c r="Q2513" s="251" t="s">
        <v>12865</v>
      </c>
      <c r="R2513" s="251" t="s">
        <v>9960</v>
      </c>
      <c r="S2513" s="252" t="s">
        <v>3374</v>
      </c>
      <c r="T2513" s="251" t="str">
        <f t="shared" si="158"/>
        <v>I0306174815800K260</v>
      </c>
      <c r="W2513" s="251" t="str">
        <f t="shared" si="159"/>
        <v>I030617481580-0K260</v>
      </c>
    </row>
    <row r="2514" spans="1:23" x14ac:dyDescent="0.3">
      <c r="A2514" s="256" t="str">
        <f t="shared" si="156"/>
        <v>I0306174-815900K050-00002</v>
      </c>
      <c r="B2514" s="251" t="s">
        <v>12866</v>
      </c>
      <c r="C2514" s="251" t="s">
        <v>9954</v>
      </c>
      <c r="D2514" s="251" t="s">
        <v>12851</v>
      </c>
      <c r="E2514" s="251" t="s">
        <v>10831</v>
      </c>
      <c r="F2514" s="251" t="s">
        <v>9990</v>
      </c>
      <c r="G2514" s="251" t="s">
        <v>767</v>
      </c>
      <c r="H2514" s="251" t="s">
        <v>770</v>
      </c>
      <c r="I2514" s="257" t="str">
        <f t="shared" si="157"/>
        <v>-00002</v>
      </c>
      <c r="J2514" s="251">
        <v>2</v>
      </c>
      <c r="K2514" s="251">
        <v>2</v>
      </c>
      <c r="M2514" s="251" t="s">
        <v>9958</v>
      </c>
      <c r="N2514" s="251" t="s">
        <v>11134</v>
      </c>
      <c r="O2514" s="251">
        <v>2</v>
      </c>
      <c r="Q2514" s="251" t="s">
        <v>12866</v>
      </c>
      <c r="R2514" s="251" t="s">
        <v>9960</v>
      </c>
      <c r="S2514" s="252" t="s">
        <v>766</v>
      </c>
      <c r="T2514" s="251" t="str">
        <f t="shared" si="158"/>
        <v>I0306174815900K050</v>
      </c>
      <c r="W2514" s="251" t="str">
        <f t="shared" si="159"/>
        <v>I030617481590-0K050</v>
      </c>
    </row>
    <row r="2515" spans="1:23" x14ac:dyDescent="0.3">
      <c r="A2515" s="256" t="str">
        <f t="shared" si="156"/>
        <v>I0306174-815900K260-00001</v>
      </c>
      <c r="B2515" s="251" t="s">
        <v>12867</v>
      </c>
      <c r="C2515" s="251" t="s">
        <v>9954</v>
      </c>
      <c r="D2515" s="251" t="s">
        <v>12851</v>
      </c>
      <c r="E2515" s="251" t="s">
        <v>10831</v>
      </c>
      <c r="F2515" s="251" t="s">
        <v>9992</v>
      </c>
      <c r="G2515" s="251" t="s">
        <v>3388</v>
      </c>
      <c r="H2515" s="251" t="s">
        <v>770</v>
      </c>
      <c r="I2515" s="257" t="str">
        <f t="shared" si="157"/>
        <v>-00001</v>
      </c>
      <c r="J2515" s="251">
        <v>1</v>
      </c>
      <c r="K2515" s="251">
        <v>1</v>
      </c>
      <c r="M2515" s="251" t="s">
        <v>9993</v>
      </c>
      <c r="N2515" s="251" t="s">
        <v>11134</v>
      </c>
      <c r="O2515" s="251">
        <v>1</v>
      </c>
      <c r="Q2515" s="251" t="s">
        <v>12867</v>
      </c>
      <c r="R2515" s="251" t="s">
        <v>9960</v>
      </c>
      <c r="S2515" s="252" t="s">
        <v>3377</v>
      </c>
      <c r="T2515" s="251" t="str">
        <f t="shared" si="158"/>
        <v>I0306174815900K260</v>
      </c>
      <c r="W2515" s="251" t="str">
        <f t="shared" si="159"/>
        <v>I030617481590-0K260</v>
      </c>
    </row>
    <row r="2516" spans="1:23" x14ac:dyDescent="0.3">
      <c r="A2516" s="256" t="str">
        <f t="shared" si="156"/>
        <v>I0306174-815910K050-00003</v>
      </c>
      <c r="B2516" s="251" t="s">
        <v>12868</v>
      </c>
      <c r="C2516" s="251" t="s">
        <v>9954</v>
      </c>
      <c r="D2516" s="251" t="s">
        <v>12851</v>
      </c>
      <c r="E2516" s="251" t="s">
        <v>10831</v>
      </c>
      <c r="F2516" s="251" t="s">
        <v>9995</v>
      </c>
      <c r="G2516" s="251" t="s">
        <v>777</v>
      </c>
      <c r="H2516" s="251" t="s">
        <v>5219</v>
      </c>
      <c r="I2516" s="257" t="str">
        <f t="shared" si="157"/>
        <v>-00003</v>
      </c>
      <c r="J2516" s="251">
        <v>3</v>
      </c>
      <c r="K2516" s="251">
        <v>3</v>
      </c>
      <c r="M2516" s="251" t="s">
        <v>9958</v>
      </c>
      <c r="N2516" s="251" t="s">
        <v>11134</v>
      </c>
      <c r="O2516" s="251">
        <v>3</v>
      </c>
      <c r="Q2516" s="251" t="s">
        <v>12868</v>
      </c>
      <c r="R2516" s="251" t="s">
        <v>9960</v>
      </c>
      <c r="S2516" s="252" t="s">
        <v>776</v>
      </c>
      <c r="T2516" s="251" t="str">
        <f t="shared" si="158"/>
        <v>I0306174815910K050</v>
      </c>
      <c r="W2516" s="251" t="str">
        <f t="shared" si="159"/>
        <v>I030617481591-0K050</v>
      </c>
    </row>
    <row r="2517" spans="1:23" x14ac:dyDescent="0.3">
      <c r="A2517" s="256" t="str">
        <f t="shared" si="156"/>
        <v>I0306174-9006981090-00001</v>
      </c>
      <c r="B2517" s="251" t="s">
        <v>12869</v>
      </c>
      <c r="C2517" s="251" t="s">
        <v>9954</v>
      </c>
      <c r="D2517" s="251" t="s">
        <v>12851</v>
      </c>
      <c r="E2517" s="251" t="s">
        <v>10831</v>
      </c>
      <c r="F2517" s="251" t="s">
        <v>9997</v>
      </c>
      <c r="G2517" s="251" t="s">
        <v>957</v>
      </c>
      <c r="H2517" s="251" t="s">
        <v>12158</v>
      </c>
      <c r="I2517" s="257" t="str">
        <f t="shared" si="157"/>
        <v>-00001</v>
      </c>
      <c r="J2517" s="251">
        <v>1</v>
      </c>
      <c r="K2517" s="251">
        <v>1</v>
      </c>
      <c r="M2517" s="251" t="s">
        <v>10007</v>
      </c>
      <c r="N2517" s="251" t="s">
        <v>11134</v>
      </c>
      <c r="O2517" s="251">
        <v>1</v>
      </c>
      <c r="Q2517" s="251" t="s">
        <v>12869</v>
      </c>
      <c r="R2517" s="251" t="s">
        <v>9960</v>
      </c>
      <c r="S2517" s="252">
        <v>9006981090</v>
      </c>
      <c r="T2517" s="251" t="str">
        <f t="shared" si="158"/>
        <v>I03061749006981090</v>
      </c>
      <c r="W2517" s="251" t="str">
        <f t="shared" si="159"/>
        <v>I030617490069-81090</v>
      </c>
    </row>
    <row r="2518" spans="1:23" x14ac:dyDescent="0.3">
      <c r="A2518" s="256" t="str">
        <f t="shared" si="156"/>
        <v>I0306174-9008081116-00002</v>
      </c>
      <c r="B2518" s="251" t="s">
        <v>12870</v>
      </c>
      <c r="C2518" s="251" t="s">
        <v>9954</v>
      </c>
      <c r="D2518" s="251" t="s">
        <v>12851</v>
      </c>
      <c r="E2518" s="251" t="s">
        <v>10831</v>
      </c>
      <c r="F2518" s="251" t="s">
        <v>10000</v>
      </c>
      <c r="G2518" s="251" t="s">
        <v>934</v>
      </c>
      <c r="H2518" s="251" t="s">
        <v>3393</v>
      </c>
      <c r="I2518" s="257" t="str">
        <f t="shared" si="157"/>
        <v>-00002</v>
      </c>
      <c r="J2518" s="251">
        <v>2</v>
      </c>
      <c r="K2518" s="251">
        <v>2</v>
      </c>
      <c r="M2518" s="251" t="s">
        <v>10007</v>
      </c>
      <c r="N2518" s="251" t="s">
        <v>11134</v>
      </c>
      <c r="O2518" s="251">
        <v>2</v>
      </c>
      <c r="Q2518" s="251" t="s">
        <v>12870</v>
      </c>
      <c r="R2518" s="251" t="s">
        <v>9960</v>
      </c>
      <c r="S2518" s="252">
        <v>9008081116</v>
      </c>
      <c r="T2518" s="251" t="str">
        <f t="shared" si="158"/>
        <v>I03061749008081116</v>
      </c>
      <c r="W2518" s="251" t="str">
        <f t="shared" si="159"/>
        <v>I030617490080-81116</v>
      </c>
    </row>
    <row r="2519" spans="1:23" x14ac:dyDescent="0.3">
      <c r="A2519" s="256" t="str">
        <f t="shared" si="156"/>
        <v>I0306174-9098113087-00004</v>
      </c>
      <c r="B2519" s="251" t="s">
        <v>12871</v>
      </c>
      <c r="C2519" s="251" t="s">
        <v>9954</v>
      </c>
      <c r="D2519" s="251" t="s">
        <v>12851</v>
      </c>
      <c r="E2519" s="251" t="s">
        <v>10831</v>
      </c>
      <c r="F2519" s="251" t="s">
        <v>10002</v>
      </c>
      <c r="G2519" s="251" t="s">
        <v>939</v>
      </c>
      <c r="H2519" s="251" t="s">
        <v>3393</v>
      </c>
      <c r="I2519" s="257" t="str">
        <f t="shared" si="157"/>
        <v>-00004</v>
      </c>
      <c r="J2519" s="251">
        <v>4</v>
      </c>
      <c r="K2519" s="251">
        <v>4</v>
      </c>
      <c r="M2519" s="251" t="s">
        <v>10003</v>
      </c>
      <c r="N2519" s="251" t="s">
        <v>11134</v>
      </c>
      <c r="O2519" s="251">
        <v>4</v>
      </c>
      <c r="Q2519" s="251" t="s">
        <v>12871</v>
      </c>
      <c r="R2519" s="251" t="s">
        <v>9960</v>
      </c>
      <c r="S2519" s="252">
        <v>9098113087</v>
      </c>
      <c r="T2519" s="251" t="str">
        <f t="shared" si="158"/>
        <v>I03061749098113087</v>
      </c>
      <c r="W2519" s="251" t="str">
        <f t="shared" si="159"/>
        <v>I030617490981-13087</v>
      </c>
    </row>
    <row r="2520" spans="1:23" x14ac:dyDescent="0.3">
      <c r="A2520" s="256" t="str">
        <f t="shared" si="156"/>
        <v>I0306174-9098113101-00001</v>
      </c>
      <c r="B2520" s="251" t="s">
        <v>12872</v>
      </c>
      <c r="C2520" s="251" t="s">
        <v>9954</v>
      </c>
      <c r="D2520" s="251" t="s">
        <v>12851</v>
      </c>
      <c r="E2520" s="251" t="s">
        <v>10831</v>
      </c>
      <c r="F2520" s="251" t="s">
        <v>10005</v>
      </c>
      <c r="G2520" s="251" t="s">
        <v>963</v>
      </c>
      <c r="H2520" s="251" t="s">
        <v>3393</v>
      </c>
      <c r="I2520" s="257" t="str">
        <f t="shared" si="157"/>
        <v>-00001</v>
      </c>
      <c r="J2520" s="251">
        <v>1</v>
      </c>
      <c r="K2520" s="251">
        <v>1</v>
      </c>
      <c r="M2520" s="251" t="s">
        <v>10007</v>
      </c>
      <c r="N2520" s="251" t="s">
        <v>11134</v>
      </c>
      <c r="O2520" s="251">
        <v>1</v>
      </c>
      <c r="Q2520" s="251" t="s">
        <v>12872</v>
      </c>
      <c r="R2520" s="251" t="s">
        <v>9960</v>
      </c>
      <c r="S2520" s="252">
        <v>9098113101</v>
      </c>
      <c r="T2520" s="251" t="str">
        <f t="shared" si="158"/>
        <v>I03061749098113101</v>
      </c>
      <c r="W2520" s="251" t="str">
        <f t="shared" si="159"/>
        <v>I030617490981-13101</v>
      </c>
    </row>
    <row r="2521" spans="1:23" x14ac:dyDescent="0.3">
      <c r="A2521" s="256" t="str">
        <f t="shared" si="156"/>
        <v>I0306174-9098122003-00005</v>
      </c>
      <c r="B2521" s="251" t="s">
        <v>12873</v>
      </c>
      <c r="C2521" s="251" t="s">
        <v>9954</v>
      </c>
      <c r="D2521" s="251" t="s">
        <v>12851</v>
      </c>
      <c r="E2521" s="251" t="s">
        <v>10831</v>
      </c>
      <c r="F2521" s="251" t="s">
        <v>10009</v>
      </c>
      <c r="G2521" s="251" t="s">
        <v>926</v>
      </c>
      <c r="H2521" s="251" t="s">
        <v>1564</v>
      </c>
      <c r="I2521" s="257" t="str">
        <f t="shared" si="157"/>
        <v>-00005</v>
      </c>
      <c r="J2521" s="251">
        <v>5</v>
      </c>
      <c r="K2521" s="251">
        <v>5</v>
      </c>
      <c r="M2521" s="251" t="s">
        <v>10003</v>
      </c>
      <c r="N2521" s="251" t="s">
        <v>11134</v>
      </c>
      <c r="O2521" s="251">
        <v>5</v>
      </c>
      <c r="Q2521" s="251" t="s">
        <v>12873</v>
      </c>
      <c r="R2521" s="251" t="s">
        <v>9960</v>
      </c>
      <c r="S2521" s="252">
        <v>9098122003</v>
      </c>
      <c r="T2521" s="251" t="str">
        <f t="shared" si="158"/>
        <v>I03061749098122003</v>
      </c>
      <c r="W2521" s="251" t="str">
        <f t="shared" si="159"/>
        <v>I030617490981-22003</v>
      </c>
    </row>
    <row r="2522" spans="1:23" x14ac:dyDescent="0.3">
      <c r="A2522" s="256" t="str">
        <f t="shared" si="156"/>
        <v>I0306174-9913212050-00330</v>
      </c>
      <c r="B2522" s="251" t="s">
        <v>12874</v>
      </c>
      <c r="C2522" s="251" t="s">
        <v>9954</v>
      </c>
      <c r="D2522" s="251" t="s">
        <v>12851</v>
      </c>
      <c r="E2522" s="251" t="s">
        <v>10831</v>
      </c>
      <c r="F2522" s="251" t="s">
        <v>10012</v>
      </c>
      <c r="G2522" s="251" t="s">
        <v>946</v>
      </c>
      <c r="H2522" s="251" t="s">
        <v>10010</v>
      </c>
      <c r="I2522" s="257" t="str">
        <f t="shared" si="157"/>
        <v>-00330</v>
      </c>
      <c r="J2522" s="251">
        <v>330</v>
      </c>
      <c r="K2522" s="251">
        <v>330</v>
      </c>
      <c r="M2522" s="251" t="s">
        <v>10007</v>
      </c>
      <c r="N2522" s="251" t="s">
        <v>11134</v>
      </c>
      <c r="O2522" s="251">
        <v>330</v>
      </c>
      <c r="Q2522" s="251" t="s">
        <v>12874</v>
      </c>
      <c r="R2522" s="251" t="s">
        <v>9960</v>
      </c>
      <c r="S2522" s="252">
        <v>9913212050</v>
      </c>
      <c r="T2522" s="251" t="str">
        <f t="shared" si="158"/>
        <v>I03061749913212050</v>
      </c>
      <c r="W2522" s="251" t="str">
        <f t="shared" si="159"/>
        <v>I030617499132-12050</v>
      </c>
    </row>
    <row r="2523" spans="1:23" x14ac:dyDescent="0.3">
      <c r="A2523" s="256" t="str">
        <f t="shared" si="156"/>
        <v>I0306174-9913221210-00108</v>
      </c>
      <c r="B2523" s="251" t="s">
        <v>12875</v>
      </c>
      <c r="C2523" s="251" t="s">
        <v>9954</v>
      </c>
      <c r="D2523" s="251" t="s">
        <v>12851</v>
      </c>
      <c r="E2523" s="251" t="s">
        <v>10831</v>
      </c>
      <c r="F2523" s="251" t="s">
        <v>10188</v>
      </c>
      <c r="G2523" s="251" t="s">
        <v>916</v>
      </c>
      <c r="H2523" s="251" t="s">
        <v>10013</v>
      </c>
      <c r="I2523" s="257" t="str">
        <f t="shared" si="157"/>
        <v>-00108</v>
      </c>
      <c r="J2523" s="251">
        <v>108</v>
      </c>
      <c r="K2523" s="251">
        <v>108</v>
      </c>
      <c r="M2523" s="251" t="s">
        <v>10007</v>
      </c>
      <c r="N2523" s="251" t="s">
        <v>11134</v>
      </c>
      <c r="O2523" s="251">
        <v>108</v>
      </c>
      <c r="Q2523" s="251" t="s">
        <v>12875</v>
      </c>
      <c r="R2523" s="251" t="s">
        <v>9960</v>
      </c>
      <c r="S2523" s="252">
        <v>9913221210</v>
      </c>
      <c r="T2523" s="251" t="str">
        <f t="shared" si="158"/>
        <v>I03061749913221210</v>
      </c>
      <c r="W2523" s="251" t="str">
        <f t="shared" si="159"/>
        <v>I030617499132-21210</v>
      </c>
    </row>
    <row r="2524" spans="1:23" x14ac:dyDescent="0.3">
      <c r="A2524" s="256" t="str">
        <f t="shared" si="156"/>
        <v>I0306175-811100K591-00001</v>
      </c>
      <c r="B2524" s="251" t="s">
        <v>12876</v>
      </c>
      <c r="C2524" s="251" t="s">
        <v>9954</v>
      </c>
      <c r="D2524" s="251" t="s">
        <v>12877</v>
      </c>
      <c r="E2524" s="251" t="s">
        <v>10831</v>
      </c>
      <c r="F2524" s="251" t="s">
        <v>9957</v>
      </c>
      <c r="G2524" s="251" t="s">
        <v>401</v>
      </c>
      <c r="H2524" s="251" t="s">
        <v>3422</v>
      </c>
      <c r="I2524" s="257" t="str">
        <f t="shared" si="157"/>
        <v>-00001</v>
      </c>
      <c r="J2524" s="251">
        <v>1</v>
      </c>
      <c r="K2524" s="251">
        <v>1</v>
      </c>
      <c r="M2524" s="251" t="s">
        <v>9958</v>
      </c>
      <c r="N2524" s="251" t="s">
        <v>11287</v>
      </c>
      <c r="O2524" s="251">
        <v>1</v>
      </c>
      <c r="Q2524" s="251" t="s">
        <v>12876</v>
      </c>
      <c r="R2524" s="251" t="s">
        <v>10017</v>
      </c>
      <c r="S2524" s="252" t="s">
        <v>400</v>
      </c>
      <c r="T2524" s="251" t="str">
        <f t="shared" si="158"/>
        <v>I0306175811100K591</v>
      </c>
      <c r="W2524" s="251" t="str">
        <f t="shared" si="159"/>
        <v>I030617581110-0K591</v>
      </c>
    </row>
    <row r="2525" spans="1:23" x14ac:dyDescent="0.3">
      <c r="A2525" s="256" t="str">
        <f t="shared" si="156"/>
        <v>I0306175-811300K591-00002</v>
      </c>
      <c r="B2525" s="251" t="s">
        <v>12878</v>
      </c>
      <c r="C2525" s="251" t="s">
        <v>9954</v>
      </c>
      <c r="D2525" s="251" t="s">
        <v>12877</v>
      </c>
      <c r="E2525" s="251" t="s">
        <v>10831</v>
      </c>
      <c r="F2525" s="251" t="s">
        <v>9962</v>
      </c>
      <c r="G2525" s="251" t="s">
        <v>408</v>
      </c>
      <c r="H2525" s="251" t="s">
        <v>5101</v>
      </c>
      <c r="I2525" s="257" t="str">
        <f t="shared" si="157"/>
        <v>-00002</v>
      </c>
      <c r="J2525" s="251">
        <v>2</v>
      </c>
      <c r="K2525" s="251">
        <v>2</v>
      </c>
      <c r="M2525" s="251" t="s">
        <v>9958</v>
      </c>
      <c r="N2525" s="251" t="s">
        <v>11287</v>
      </c>
      <c r="O2525" s="251">
        <v>2</v>
      </c>
      <c r="Q2525" s="251" t="s">
        <v>12878</v>
      </c>
      <c r="R2525" s="251" t="s">
        <v>10017</v>
      </c>
      <c r="S2525" s="252" t="s">
        <v>407</v>
      </c>
      <c r="T2525" s="251" t="str">
        <f t="shared" si="158"/>
        <v>I0306175811300K591</v>
      </c>
      <c r="W2525" s="251" t="str">
        <f t="shared" si="159"/>
        <v>I030617581130-0K591</v>
      </c>
    </row>
    <row r="2526" spans="1:23" x14ac:dyDescent="0.3">
      <c r="A2526" s="256" t="str">
        <f t="shared" si="156"/>
        <v>I0306175-811700K591-00003</v>
      </c>
      <c r="B2526" s="251" t="s">
        <v>12879</v>
      </c>
      <c r="C2526" s="251" t="s">
        <v>9954</v>
      </c>
      <c r="D2526" s="251" t="s">
        <v>12877</v>
      </c>
      <c r="E2526" s="251" t="s">
        <v>10831</v>
      </c>
      <c r="F2526" s="251" t="s">
        <v>9964</v>
      </c>
      <c r="G2526" s="251" t="s">
        <v>425</v>
      </c>
      <c r="H2526" s="251" t="s">
        <v>5102</v>
      </c>
      <c r="I2526" s="257" t="str">
        <f t="shared" si="157"/>
        <v>-00003</v>
      </c>
      <c r="J2526" s="251">
        <v>3</v>
      </c>
      <c r="K2526" s="251">
        <v>3</v>
      </c>
      <c r="M2526" s="251" t="s">
        <v>9958</v>
      </c>
      <c r="N2526" s="251" t="s">
        <v>11287</v>
      </c>
      <c r="O2526" s="251">
        <v>3</v>
      </c>
      <c r="Q2526" s="251" t="s">
        <v>12879</v>
      </c>
      <c r="R2526" s="251" t="s">
        <v>10017</v>
      </c>
      <c r="S2526" s="252" t="s">
        <v>424</v>
      </c>
      <c r="T2526" s="251" t="str">
        <f t="shared" si="158"/>
        <v>I0306175811700K591</v>
      </c>
      <c r="W2526" s="251" t="str">
        <f t="shared" si="159"/>
        <v>I030617581170-0K591</v>
      </c>
    </row>
    <row r="2527" spans="1:23" x14ac:dyDescent="0.3">
      <c r="A2527" s="256" t="str">
        <f t="shared" si="156"/>
        <v>I0306175-9098113096-00001</v>
      </c>
      <c r="B2527" s="251" t="s">
        <v>12880</v>
      </c>
      <c r="C2527" s="251" t="s">
        <v>9954</v>
      </c>
      <c r="D2527" s="251" t="s">
        <v>12877</v>
      </c>
      <c r="E2527" s="251" t="s">
        <v>10831</v>
      </c>
      <c r="F2527" s="251" t="s">
        <v>9966</v>
      </c>
      <c r="G2527" s="251" t="s">
        <v>920</v>
      </c>
      <c r="H2527" s="251" t="s">
        <v>3393</v>
      </c>
      <c r="I2527" s="257" t="str">
        <f t="shared" si="157"/>
        <v>-00001</v>
      </c>
      <c r="J2527" s="251">
        <v>1</v>
      </c>
      <c r="K2527" s="251">
        <v>1</v>
      </c>
      <c r="M2527" s="251" t="s">
        <v>10007</v>
      </c>
      <c r="N2527" s="251" t="s">
        <v>11287</v>
      </c>
      <c r="O2527" s="251">
        <v>1</v>
      </c>
      <c r="Q2527" s="251" t="s">
        <v>12880</v>
      </c>
      <c r="R2527" s="251" t="s">
        <v>10017</v>
      </c>
      <c r="S2527" s="252">
        <v>9098113096</v>
      </c>
      <c r="T2527" s="251" t="str">
        <f t="shared" si="158"/>
        <v>I03061759098113096</v>
      </c>
      <c r="W2527" s="251" t="str">
        <f t="shared" si="159"/>
        <v>I030617590981-13096</v>
      </c>
    </row>
    <row r="2528" spans="1:23" x14ac:dyDescent="0.3">
      <c r="A2528" s="256" t="str">
        <f t="shared" si="156"/>
        <v>I0306176-815510D400-00001</v>
      </c>
      <c r="B2528" s="251" t="s">
        <v>12881</v>
      </c>
      <c r="C2528" s="251" t="s">
        <v>9954</v>
      </c>
      <c r="D2528" s="251" t="s">
        <v>12882</v>
      </c>
      <c r="E2528" s="251" t="s">
        <v>10831</v>
      </c>
      <c r="F2528" s="251" t="s">
        <v>9957</v>
      </c>
      <c r="G2528" s="251" t="s">
        <v>694</v>
      </c>
      <c r="H2528" s="251" t="s">
        <v>5216</v>
      </c>
      <c r="I2528" s="257" t="str">
        <f t="shared" si="157"/>
        <v>-00001</v>
      </c>
      <c r="J2528" s="251">
        <v>1</v>
      </c>
      <c r="K2528" s="251">
        <v>1</v>
      </c>
      <c r="M2528" s="251" t="s">
        <v>9993</v>
      </c>
      <c r="N2528" s="251" t="s">
        <v>11590</v>
      </c>
      <c r="O2528" s="251">
        <v>1</v>
      </c>
      <c r="Q2528" s="251" t="s">
        <v>12881</v>
      </c>
      <c r="R2528" s="251" t="s">
        <v>10028</v>
      </c>
      <c r="S2528" s="252" t="s">
        <v>693</v>
      </c>
      <c r="T2528" s="251" t="str">
        <f t="shared" si="158"/>
        <v>I0306176815510D400</v>
      </c>
      <c r="W2528" s="251" t="str">
        <f t="shared" si="159"/>
        <v>I030617681551-0D400</v>
      </c>
    </row>
    <row r="2529" spans="1:23" x14ac:dyDescent="0.3">
      <c r="A2529" s="256" t="str">
        <f t="shared" si="156"/>
        <v>I0306176-815600D570-00001</v>
      </c>
      <c r="B2529" s="251" t="s">
        <v>12883</v>
      </c>
      <c r="C2529" s="251" t="s">
        <v>9954</v>
      </c>
      <c r="D2529" s="251" t="s">
        <v>12882</v>
      </c>
      <c r="E2529" s="251" t="s">
        <v>10831</v>
      </c>
      <c r="F2529" s="251" t="s">
        <v>9962</v>
      </c>
      <c r="G2529" s="251" t="s">
        <v>719</v>
      </c>
      <c r="H2529" s="251" t="s">
        <v>5204</v>
      </c>
      <c r="I2529" s="257" t="str">
        <f t="shared" si="157"/>
        <v>-00001</v>
      </c>
      <c r="J2529" s="251">
        <v>1</v>
      </c>
      <c r="K2529" s="251">
        <v>1</v>
      </c>
      <c r="M2529" s="251" t="s">
        <v>9958</v>
      </c>
      <c r="N2529" s="251" t="s">
        <v>11590</v>
      </c>
      <c r="O2529" s="251">
        <v>1</v>
      </c>
      <c r="Q2529" s="251" t="s">
        <v>12883</v>
      </c>
      <c r="R2529" s="251" t="s">
        <v>10028</v>
      </c>
      <c r="S2529" s="252" t="s">
        <v>718</v>
      </c>
      <c r="T2529" s="251" t="str">
        <f t="shared" si="158"/>
        <v>I0306176815600D570</v>
      </c>
      <c r="W2529" s="251" t="str">
        <f t="shared" si="159"/>
        <v>I030617681560-0D570</v>
      </c>
    </row>
    <row r="2530" spans="1:23" x14ac:dyDescent="0.3">
      <c r="A2530" s="256" t="str">
        <f t="shared" si="156"/>
        <v>I0404584-811050K130-00008</v>
      </c>
      <c r="B2530" s="251" t="s">
        <v>12884</v>
      </c>
      <c r="C2530" s="251" t="s">
        <v>10031</v>
      </c>
      <c r="D2530" s="251" t="s">
        <v>12885</v>
      </c>
      <c r="E2530" s="251" t="s">
        <v>10831</v>
      </c>
      <c r="F2530" s="251" t="s">
        <v>9957</v>
      </c>
      <c r="G2530" s="251" t="s">
        <v>187</v>
      </c>
      <c r="H2530" s="251" t="s">
        <v>5053</v>
      </c>
      <c r="I2530" s="257" t="str">
        <f t="shared" si="157"/>
        <v>-00008</v>
      </c>
      <c r="J2530" s="251">
        <v>8</v>
      </c>
      <c r="K2530" s="251">
        <v>8</v>
      </c>
      <c r="M2530" s="251" t="s">
        <v>9958</v>
      </c>
      <c r="N2530" s="251" t="s">
        <v>11287</v>
      </c>
      <c r="O2530" s="251">
        <v>8</v>
      </c>
      <c r="Q2530" s="251" t="s">
        <v>12884</v>
      </c>
      <c r="R2530" s="251" t="s">
        <v>10017</v>
      </c>
      <c r="S2530" s="252" t="s">
        <v>186</v>
      </c>
      <c r="T2530" s="251" t="str">
        <f t="shared" si="158"/>
        <v>I0404584811050K130</v>
      </c>
      <c r="W2530" s="251" t="str">
        <f t="shared" si="159"/>
        <v>I040458481105-0K130</v>
      </c>
    </row>
    <row r="2531" spans="1:23" x14ac:dyDescent="0.3">
      <c r="A2531" s="256" t="str">
        <f t="shared" si="156"/>
        <v>I0404584-811300KC31-00001</v>
      </c>
      <c r="B2531" s="251" t="s">
        <v>12886</v>
      </c>
      <c r="C2531" s="251" t="s">
        <v>10031</v>
      </c>
      <c r="D2531" s="251" t="s">
        <v>12885</v>
      </c>
      <c r="E2531" s="251" t="s">
        <v>10831</v>
      </c>
      <c r="F2531" s="251" t="s">
        <v>9962</v>
      </c>
      <c r="G2531" s="251" t="s">
        <v>470</v>
      </c>
      <c r="H2531" s="251" t="s">
        <v>5101</v>
      </c>
      <c r="I2531" s="257" t="str">
        <f t="shared" si="157"/>
        <v>-00001</v>
      </c>
      <c r="J2531" s="251">
        <v>1</v>
      </c>
      <c r="K2531" s="251">
        <v>1</v>
      </c>
      <c r="M2531" s="251" t="s">
        <v>9958</v>
      </c>
      <c r="N2531" s="251" t="s">
        <v>11287</v>
      </c>
      <c r="O2531" s="251">
        <v>1</v>
      </c>
      <c r="Q2531" s="251" t="s">
        <v>12886</v>
      </c>
      <c r="R2531" s="251" t="s">
        <v>10017</v>
      </c>
      <c r="S2531" s="252" t="s">
        <v>469</v>
      </c>
      <c r="T2531" s="251" t="str">
        <f t="shared" si="158"/>
        <v>I0404584811300KC31</v>
      </c>
      <c r="W2531" s="251" t="str">
        <f t="shared" si="159"/>
        <v>I040458481130-0KC31</v>
      </c>
    </row>
    <row r="2532" spans="1:23" x14ac:dyDescent="0.3">
      <c r="A2532" s="256" t="str">
        <f t="shared" si="156"/>
        <v>I0404584-811700KC31-00002</v>
      </c>
      <c r="B2532" s="251" t="s">
        <v>12887</v>
      </c>
      <c r="C2532" s="251" t="s">
        <v>10031</v>
      </c>
      <c r="D2532" s="251" t="s">
        <v>12885</v>
      </c>
      <c r="E2532" s="251" t="s">
        <v>10831</v>
      </c>
      <c r="F2532" s="251" t="s">
        <v>9964</v>
      </c>
      <c r="G2532" s="251" t="s">
        <v>482</v>
      </c>
      <c r="H2532" s="251" t="s">
        <v>5102</v>
      </c>
      <c r="I2532" s="257" t="str">
        <f t="shared" si="157"/>
        <v>-00002</v>
      </c>
      <c r="J2532" s="251">
        <v>2</v>
      </c>
      <c r="K2532" s="251">
        <v>2</v>
      </c>
      <c r="M2532" s="251" t="s">
        <v>9958</v>
      </c>
      <c r="N2532" s="251" t="s">
        <v>11287</v>
      </c>
      <c r="O2532" s="251">
        <v>2</v>
      </c>
      <c r="Q2532" s="251" t="s">
        <v>12887</v>
      </c>
      <c r="R2532" s="251" t="s">
        <v>10017</v>
      </c>
      <c r="S2532" s="252" t="s">
        <v>481</v>
      </c>
      <c r="T2532" s="251" t="str">
        <f t="shared" si="158"/>
        <v>I0404584811700KC31</v>
      </c>
      <c r="W2532" s="251" t="str">
        <f t="shared" si="159"/>
        <v>I040458481170-0KC31</v>
      </c>
    </row>
    <row r="2533" spans="1:23" x14ac:dyDescent="0.3">
      <c r="A2533" s="256" t="str">
        <f t="shared" si="156"/>
        <v>I0404584-811700KF31-00002</v>
      </c>
      <c r="B2533" s="251" t="s">
        <v>12888</v>
      </c>
      <c r="C2533" s="251" t="s">
        <v>10031</v>
      </c>
      <c r="D2533" s="251" t="s">
        <v>12885</v>
      </c>
      <c r="E2533" s="251" t="s">
        <v>10831</v>
      </c>
      <c r="F2533" s="251" t="s">
        <v>9966</v>
      </c>
      <c r="G2533" s="251" t="s">
        <v>533</v>
      </c>
      <c r="H2533" s="251" t="s">
        <v>5102</v>
      </c>
      <c r="I2533" s="257" t="str">
        <f t="shared" si="157"/>
        <v>-00002</v>
      </c>
      <c r="J2533" s="251">
        <v>2</v>
      </c>
      <c r="K2533" s="251">
        <v>2</v>
      </c>
      <c r="M2533" s="251" t="s">
        <v>9958</v>
      </c>
      <c r="N2533" s="251" t="s">
        <v>11287</v>
      </c>
      <c r="O2533" s="251">
        <v>2</v>
      </c>
      <c r="Q2533" s="251" t="s">
        <v>12888</v>
      </c>
      <c r="R2533" s="251" t="s">
        <v>10017</v>
      </c>
      <c r="S2533" s="252" t="s">
        <v>532</v>
      </c>
      <c r="T2533" s="251" t="str">
        <f t="shared" si="158"/>
        <v>I0404584811700KF31</v>
      </c>
      <c r="W2533" s="251" t="str">
        <f t="shared" si="159"/>
        <v>I040458481170-0KF31</v>
      </c>
    </row>
    <row r="2534" spans="1:23" x14ac:dyDescent="0.3">
      <c r="A2534" s="256" t="str">
        <f t="shared" si="156"/>
        <v>I0404584-811700KG61-00001</v>
      </c>
      <c r="B2534" s="251" t="s">
        <v>12889</v>
      </c>
      <c r="C2534" s="251" t="s">
        <v>10031</v>
      </c>
      <c r="D2534" s="251" t="s">
        <v>12885</v>
      </c>
      <c r="E2534" s="251" t="s">
        <v>10831</v>
      </c>
      <c r="F2534" s="251" t="s">
        <v>9968</v>
      </c>
      <c r="G2534" s="251" t="s">
        <v>586</v>
      </c>
      <c r="H2534" s="251" t="s">
        <v>5102</v>
      </c>
      <c r="I2534" s="257" t="str">
        <f t="shared" si="157"/>
        <v>-00001</v>
      </c>
      <c r="J2534" s="251">
        <v>1</v>
      </c>
      <c r="K2534" s="251">
        <v>1</v>
      </c>
      <c r="M2534" s="251" t="s">
        <v>9958</v>
      </c>
      <c r="N2534" s="251" t="s">
        <v>11287</v>
      </c>
      <c r="O2534" s="251">
        <v>1</v>
      </c>
      <c r="Q2534" s="251" t="s">
        <v>12889</v>
      </c>
      <c r="R2534" s="251" t="s">
        <v>10017</v>
      </c>
      <c r="S2534" s="252" t="s">
        <v>585</v>
      </c>
      <c r="T2534" s="251" t="str">
        <f t="shared" si="158"/>
        <v>I0404584811700KG61</v>
      </c>
      <c r="W2534" s="251" t="str">
        <f t="shared" si="159"/>
        <v>I040458481170-0KG61</v>
      </c>
    </row>
    <row r="2535" spans="1:23" x14ac:dyDescent="0.3">
      <c r="A2535" s="256" t="str">
        <f t="shared" si="156"/>
        <v>I0404584-81550BZ850-00001</v>
      </c>
      <c r="B2535" s="251" t="s">
        <v>12890</v>
      </c>
      <c r="C2535" s="251" t="s">
        <v>10031</v>
      </c>
      <c r="D2535" s="251" t="s">
        <v>12885</v>
      </c>
      <c r="E2535" s="251" t="s">
        <v>10831</v>
      </c>
      <c r="F2535" s="251" t="s">
        <v>9970</v>
      </c>
      <c r="G2535" s="251" t="s">
        <v>5298</v>
      </c>
      <c r="H2535" s="251" t="s">
        <v>5202</v>
      </c>
      <c r="I2535" s="257" t="str">
        <f t="shared" si="157"/>
        <v>-00001</v>
      </c>
      <c r="J2535" s="251">
        <v>1</v>
      </c>
      <c r="K2535" s="251">
        <v>1</v>
      </c>
      <c r="M2535" s="251" t="s">
        <v>9958</v>
      </c>
      <c r="N2535" s="251" t="s">
        <v>11287</v>
      </c>
      <c r="O2535" s="251">
        <v>1</v>
      </c>
      <c r="Q2535" s="251" t="s">
        <v>12890</v>
      </c>
      <c r="R2535" s="251" t="s">
        <v>10017</v>
      </c>
      <c r="S2535" s="252" t="s">
        <v>4231</v>
      </c>
      <c r="T2535" s="251" t="str">
        <f t="shared" si="158"/>
        <v>I040458481550BZ850</v>
      </c>
      <c r="W2535" s="251" t="str">
        <f t="shared" si="159"/>
        <v>I040458481550-BZ850</v>
      </c>
    </row>
    <row r="2536" spans="1:23" x14ac:dyDescent="0.3">
      <c r="A2536" s="256" t="str">
        <f t="shared" si="156"/>
        <v>I0404584-815510K210-00002</v>
      </c>
      <c r="B2536" s="251" t="s">
        <v>12891</v>
      </c>
      <c r="C2536" s="251" t="s">
        <v>10031</v>
      </c>
      <c r="D2536" s="251" t="s">
        <v>12885</v>
      </c>
      <c r="E2536" s="251" t="s">
        <v>10831</v>
      </c>
      <c r="F2536" s="251" t="s">
        <v>9972</v>
      </c>
      <c r="G2536" s="251" t="s">
        <v>667</v>
      </c>
      <c r="H2536" s="251" t="s">
        <v>3436</v>
      </c>
      <c r="I2536" s="257" t="str">
        <f t="shared" si="157"/>
        <v>-00002</v>
      </c>
      <c r="J2536" s="251">
        <v>2</v>
      </c>
      <c r="K2536" s="251">
        <v>2</v>
      </c>
      <c r="M2536" s="251" t="s">
        <v>9958</v>
      </c>
      <c r="N2536" s="251" t="s">
        <v>11287</v>
      </c>
      <c r="O2536" s="251">
        <v>2</v>
      </c>
      <c r="Q2536" s="251" t="s">
        <v>12891</v>
      </c>
      <c r="R2536" s="251" t="s">
        <v>10017</v>
      </c>
      <c r="S2536" s="252" t="s">
        <v>666</v>
      </c>
      <c r="T2536" s="251" t="str">
        <f t="shared" si="158"/>
        <v>I0404584815510K210</v>
      </c>
      <c r="W2536" s="251" t="str">
        <f t="shared" si="159"/>
        <v>I040458481551-0K210</v>
      </c>
    </row>
    <row r="2537" spans="1:23" x14ac:dyDescent="0.3">
      <c r="A2537" s="256" t="str">
        <f t="shared" si="156"/>
        <v>I0404584-815600K120-00002</v>
      </c>
      <c r="B2537" s="251" t="s">
        <v>12892</v>
      </c>
      <c r="C2537" s="251" t="s">
        <v>10031</v>
      </c>
      <c r="D2537" s="251" t="s">
        <v>12885</v>
      </c>
      <c r="E2537" s="251" t="s">
        <v>10831</v>
      </c>
      <c r="F2537" s="251" t="s">
        <v>9974</v>
      </c>
      <c r="G2537" s="251" t="s">
        <v>641</v>
      </c>
      <c r="H2537" s="251" t="s">
        <v>5204</v>
      </c>
      <c r="I2537" s="257" t="str">
        <f t="shared" si="157"/>
        <v>-00002</v>
      </c>
      <c r="J2537" s="251">
        <v>2</v>
      </c>
      <c r="K2537" s="251">
        <v>2</v>
      </c>
      <c r="M2537" s="251" t="s">
        <v>9958</v>
      </c>
      <c r="N2537" s="251" t="s">
        <v>11287</v>
      </c>
      <c r="O2537" s="251">
        <v>2</v>
      </c>
      <c r="Q2537" s="251" t="s">
        <v>12892</v>
      </c>
      <c r="R2537" s="251" t="s">
        <v>10017</v>
      </c>
      <c r="S2537" s="252" t="s">
        <v>640</v>
      </c>
      <c r="T2537" s="251" t="str">
        <f t="shared" si="158"/>
        <v>I0404584815600K120</v>
      </c>
      <c r="W2537" s="251" t="str">
        <f t="shared" si="159"/>
        <v>I040458481560-0K120</v>
      </c>
    </row>
    <row r="2538" spans="1:23" x14ac:dyDescent="0.3">
      <c r="A2538" s="256" t="str">
        <f t="shared" si="156"/>
        <v>I0404584-815610K210-00007</v>
      </c>
      <c r="B2538" s="251" t="s">
        <v>12893</v>
      </c>
      <c r="C2538" s="251" t="s">
        <v>10031</v>
      </c>
      <c r="D2538" s="251" t="s">
        <v>12885</v>
      </c>
      <c r="E2538" s="251" t="s">
        <v>10831</v>
      </c>
      <c r="F2538" s="251" t="s">
        <v>9976</v>
      </c>
      <c r="G2538" s="251" t="s">
        <v>678</v>
      </c>
      <c r="H2538" s="251" t="s">
        <v>3443</v>
      </c>
      <c r="I2538" s="257" t="str">
        <f t="shared" si="157"/>
        <v>-00007</v>
      </c>
      <c r="J2538" s="251">
        <v>7</v>
      </c>
      <c r="K2538" s="251">
        <v>7</v>
      </c>
      <c r="M2538" s="251" t="s">
        <v>9958</v>
      </c>
      <c r="N2538" s="251" t="s">
        <v>11287</v>
      </c>
      <c r="O2538" s="251">
        <v>7</v>
      </c>
      <c r="Q2538" s="251" t="s">
        <v>12893</v>
      </c>
      <c r="R2538" s="251" t="s">
        <v>10017</v>
      </c>
      <c r="S2538" s="252" t="s">
        <v>677</v>
      </c>
      <c r="T2538" s="251" t="str">
        <f t="shared" si="158"/>
        <v>I0404584815610K210</v>
      </c>
      <c r="W2538" s="251" t="str">
        <f t="shared" si="159"/>
        <v>I040458481561-0K210</v>
      </c>
    </row>
    <row r="2539" spans="1:23" x14ac:dyDescent="0.3">
      <c r="A2539" s="256" t="str">
        <f t="shared" si="156"/>
        <v>I0404584-815700F031-00001</v>
      </c>
      <c r="B2539" s="251" t="s">
        <v>12894</v>
      </c>
      <c r="C2539" s="251" t="s">
        <v>10031</v>
      </c>
      <c r="D2539" s="251" t="s">
        <v>12885</v>
      </c>
      <c r="E2539" s="251" t="s">
        <v>10831</v>
      </c>
      <c r="F2539" s="251" t="s">
        <v>9978</v>
      </c>
      <c r="G2539" s="251" t="s">
        <v>904</v>
      </c>
      <c r="H2539" s="251" t="s">
        <v>11222</v>
      </c>
      <c r="I2539" s="257" t="str">
        <f t="shared" si="157"/>
        <v>-00001</v>
      </c>
      <c r="J2539" s="251">
        <v>1</v>
      </c>
      <c r="K2539" s="251">
        <v>1</v>
      </c>
      <c r="M2539" s="251" t="s">
        <v>10007</v>
      </c>
      <c r="N2539" s="251" t="s">
        <v>11287</v>
      </c>
      <c r="O2539" s="251">
        <v>1</v>
      </c>
      <c r="Q2539" s="251" t="s">
        <v>12894</v>
      </c>
      <c r="R2539" s="251" t="s">
        <v>10017</v>
      </c>
      <c r="S2539" s="252" t="s">
        <v>903</v>
      </c>
      <c r="T2539" s="251" t="str">
        <f t="shared" si="158"/>
        <v>I0404584815700F031</v>
      </c>
      <c r="W2539" s="251" t="str">
        <f t="shared" si="159"/>
        <v>I040458481570-0F031</v>
      </c>
    </row>
    <row r="2540" spans="1:23" x14ac:dyDescent="0.3">
      <c r="A2540" s="256" t="str">
        <f t="shared" si="156"/>
        <v>I0404584-81591VT020-00001</v>
      </c>
      <c r="B2540" s="251" t="s">
        <v>12895</v>
      </c>
      <c r="C2540" s="251" t="s">
        <v>10031</v>
      </c>
      <c r="D2540" s="251" t="s">
        <v>12885</v>
      </c>
      <c r="E2540" s="251" t="s">
        <v>10831</v>
      </c>
      <c r="F2540" s="251" t="s">
        <v>9980</v>
      </c>
      <c r="G2540" s="251" t="s">
        <v>11073</v>
      </c>
      <c r="H2540" s="251" t="s">
        <v>5219</v>
      </c>
      <c r="I2540" s="257" t="str">
        <f t="shared" si="157"/>
        <v>-00001</v>
      </c>
      <c r="J2540" s="251">
        <v>1</v>
      </c>
      <c r="K2540" s="251">
        <v>1</v>
      </c>
      <c r="M2540" s="251" t="s">
        <v>9993</v>
      </c>
      <c r="N2540" s="251" t="s">
        <v>11287</v>
      </c>
      <c r="O2540" s="251">
        <v>1</v>
      </c>
      <c r="Q2540" s="251" t="s">
        <v>12895</v>
      </c>
      <c r="R2540" s="251" t="s">
        <v>10017</v>
      </c>
      <c r="S2540" s="252" t="s">
        <v>3777</v>
      </c>
      <c r="T2540" s="251" t="str">
        <f t="shared" si="158"/>
        <v>I040458481591VT020</v>
      </c>
      <c r="W2540" s="251" t="str">
        <f t="shared" si="159"/>
        <v>I040458481591-VT020</v>
      </c>
    </row>
    <row r="2541" spans="1:23" x14ac:dyDescent="0.3">
      <c r="A2541" s="256" t="str">
        <f t="shared" si="156"/>
        <v>I0404585-81110VT040-00003</v>
      </c>
      <c r="B2541" s="251" t="s">
        <v>12896</v>
      </c>
      <c r="C2541" s="251" t="s">
        <v>10031</v>
      </c>
      <c r="D2541" s="251" t="s">
        <v>12897</v>
      </c>
      <c r="E2541" s="251" t="s">
        <v>10831</v>
      </c>
      <c r="F2541" s="251" t="s">
        <v>9957</v>
      </c>
      <c r="G2541" s="251" t="s">
        <v>10047</v>
      </c>
      <c r="H2541" s="251" t="s">
        <v>3422</v>
      </c>
      <c r="I2541" s="257" t="str">
        <f t="shared" si="157"/>
        <v>-00003</v>
      </c>
      <c r="J2541" s="251">
        <v>3</v>
      </c>
      <c r="K2541" s="251">
        <v>3</v>
      </c>
      <c r="M2541" s="251" t="s">
        <v>9958</v>
      </c>
      <c r="N2541" s="251" t="s">
        <v>11590</v>
      </c>
      <c r="O2541" s="251">
        <v>3</v>
      </c>
      <c r="Q2541" s="251" t="s">
        <v>12896</v>
      </c>
      <c r="R2541" s="251" t="s">
        <v>10028</v>
      </c>
      <c r="S2541" s="252" t="s">
        <v>3713</v>
      </c>
      <c r="T2541" s="251" t="str">
        <f t="shared" si="158"/>
        <v>I040458581110VT040</v>
      </c>
      <c r="W2541" s="251" t="str">
        <f t="shared" si="159"/>
        <v>I040458581110-VT040</v>
      </c>
    </row>
    <row r="2542" spans="1:23" x14ac:dyDescent="0.3">
      <c r="A2542" s="256" t="str">
        <f t="shared" si="156"/>
        <v>I0404585-81110VT080-00002</v>
      </c>
      <c r="B2542" s="251" t="s">
        <v>12898</v>
      </c>
      <c r="C2542" s="251" t="s">
        <v>10031</v>
      </c>
      <c r="D2542" s="251" t="s">
        <v>12897</v>
      </c>
      <c r="E2542" s="251" t="s">
        <v>10831</v>
      </c>
      <c r="F2542" s="251" t="s">
        <v>9962</v>
      </c>
      <c r="G2542" s="251" t="s">
        <v>4985</v>
      </c>
      <c r="H2542" s="251" t="s">
        <v>3422</v>
      </c>
      <c r="I2542" s="257" t="str">
        <f t="shared" si="157"/>
        <v>-00002</v>
      </c>
      <c r="J2542" s="251">
        <v>2</v>
      </c>
      <c r="K2542" s="251">
        <v>2</v>
      </c>
      <c r="M2542" s="251" t="s">
        <v>9958</v>
      </c>
      <c r="N2542" s="251" t="s">
        <v>11590</v>
      </c>
      <c r="O2542" s="251">
        <v>2</v>
      </c>
      <c r="Q2542" s="251" t="s">
        <v>12898</v>
      </c>
      <c r="R2542" s="251" t="s">
        <v>10028</v>
      </c>
      <c r="S2542" s="252" t="s">
        <v>3719</v>
      </c>
      <c r="T2542" s="251" t="str">
        <f t="shared" si="158"/>
        <v>I040458581110VT080</v>
      </c>
      <c r="W2542" s="251" t="str">
        <f t="shared" si="159"/>
        <v>I040458581110-VT080</v>
      </c>
    </row>
    <row r="2543" spans="1:23" x14ac:dyDescent="0.3">
      <c r="A2543" s="256" t="str">
        <f t="shared" si="156"/>
        <v>I0404585-81110VT100-00002</v>
      </c>
      <c r="B2543" s="251" t="s">
        <v>12899</v>
      </c>
      <c r="C2543" s="251" t="s">
        <v>10031</v>
      </c>
      <c r="D2543" s="251" t="s">
        <v>12897</v>
      </c>
      <c r="E2543" s="251" t="s">
        <v>10831</v>
      </c>
      <c r="F2543" s="251" t="s">
        <v>9964</v>
      </c>
      <c r="G2543" s="251" t="s">
        <v>10049</v>
      </c>
      <c r="H2543" s="251" t="s">
        <v>3422</v>
      </c>
      <c r="I2543" s="257" t="str">
        <f t="shared" si="157"/>
        <v>-00002</v>
      </c>
      <c r="J2543" s="251">
        <v>2</v>
      </c>
      <c r="K2543" s="251">
        <v>2</v>
      </c>
      <c r="M2543" s="251" t="s">
        <v>9958</v>
      </c>
      <c r="N2543" s="251" t="s">
        <v>11590</v>
      </c>
      <c r="O2543" s="251">
        <v>2</v>
      </c>
      <c r="Q2543" s="251" t="s">
        <v>12899</v>
      </c>
      <c r="R2543" s="251" t="s">
        <v>10028</v>
      </c>
      <c r="S2543" s="252" t="s">
        <v>3723</v>
      </c>
      <c r="T2543" s="251" t="str">
        <f t="shared" si="158"/>
        <v>I040458581110VT100</v>
      </c>
      <c r="W2543" s="251" t="str">
        <f t="shared" si="159"/>
        <v>I040458581110-VT100</v>
      </c>
    </row>
    <row r="2544" spans="1:23" x14ac:dyDescent="0.3">
      <c r="A2544" s="256" t="str">
        <f t="shared" si="156"/>
        <v>I0404585-81130VT100-00001</v>
      </c>
      <c r="B2544" s="251" t="s">
        <v>12900</v>
      </c>
      <c r="C2544" s="251" t="s">
        <v>10031</v>
      </c>
      <c r="D2544" s="251" t="s">
        <v>12897</v>
      </c>
      <c r="E2544" s="251" t="s">
        <v>10831</v>
      </c>
      <c r="F2544" s="251" t="s">
        <v>9966</v>
      </c>
      <c r="G2544" s="251" t="s">
        <v>11514</v>
      </c>
      <c r="H2544" s="251" t="s">
        <v>5101</v>
      </c>
      <c r="I2544" s="257" t="str">
        <f t="shared" si="157"/>
        <v>-00001</v>
      </c>
      <c r="J2544" s="251">
        <v>1</v>
      </c>
      <c r="K2544" s="251">
        <v>1</v>
      </c>
      <c r="M2544" s="251" t="s">
        <v>9958</v>
      </c>
      <c r="N2544" s="251" t="s">
        <v>11590</v>
      </c>
      <c r="O2544" s="251">
        <v>1</v>
      </c>
      <c r="Q2544" s="251" t="s">
        <v>12900</v>
      </c>
      <c r="R2544" s="251" t="s">
        <v>10028</v>
      </c>
      <c r="S2544" s="252" t="s">
        <v>4149</v>
      </c>
      <c r="T2544" s="251" t="str">
        <f t="shared" si="158"/>
        <v>I040458581130VT100</v>
      </c>
      <c r="W2544" s="251" t="str">
        <f t="shared" si="159"/>
        <v>I040458581130-VT100</v>
      </c>
    </row>
    <row r="2545" spans="1:23" x14ac:dyDescent="0.3">
      <c r="A2545" s="256" t="str">
        <f t="shared" si="156"/>
        <v>I0404585-811500K300-00002</v>
      </c>
      <c r="B2545" s="251" t="s">
        <v>12901</v>
      </c>
      <c r="C2545" s="251" t="s">
        <v>10031</v>
      </c>
      <c r="D2545" s="251" t="s">
        <v>12897</v>
      </c>
      <c r="E2545" s="251" t="s">
        <v>10831</v>
      </c>
      <c r="F2545" s="251" t="s">
        <v>9968</v>
      </c>
      <c r="G2545" s="251" t="s">
        <v>234</v>
      </c>
      <c r="H2545" s="251" t="s">
        <v>5093</v>
      </c>
      <c r="I2545" s="257" t="str">
        <f t="shared" si="157"/>
        <v>-00002</v>
      </c>
      <c r="J2545" s="251">
        <v>2</v>
      </c>
      <c r="K2545" s="251">
        <v>2</v>
      </c>
      <c r="M2545" s="251" t="s">
        <v>9958</v>
      </c>
      <c r="N2545" s="251" t="s">
        <v>11590</v>
      </c>
      <c r="O2545" s="251">
        <v>2</v>
      </c>
      <c r="Q2545" s="251" t="s">
        <v>12901</v>
      </c>
      <c r="R2545" s="251" t="s">
        <v>10028</v>
      </c>
      <c r="S2545" s="252" t="s">
        <v>233</v>
      </c>
      <c r="T2545" s="251" t="str">
        <f t="shared" si="158"/>
        <v>I0404585811500K300</v>
      </c>
      <c r="W2545" s="251" t="str">
        <f t="shared" si="159"/>
        <v>I040458581150-0K300</v>
      </c>
    </row>
    <row r="2546" spans="1:23" x14ac:dyDescent="0.3">
      <c r="A2546" s="256" t="str">
        <f t="shared" si="156"/>
        <v>I0404585-81150VT040-00003</v>
      </c>
      <c r="B2546" s="251" t="s">
        <v>12902</v>
      </c>
      <c r="C2546" s="251" t="s">
        <v>10031</v>
      </c>
      <c r="D2546" s="251" t="s">
        <v>12897</v>
      </c>
      <c r="E2546" s="251" t="s">
        <v>10831</v>
      </c>
      <c r="F2546" s="251" t="s">
        <v>9970</v>
      </c>
      <c r="G2546" s="251" t="s">
        <v>10051</v>
      </c>
      <c r="H2546" s="251" t="s">
        <v>3429</v>
      </c>
      <c r="I2546" s="257" t="str">
        <f t="shared" si="157"/>
        <v>-00003</v>
      </c>
      <c r="J2546" s="251">
        <v>3</v>
      </c>
      <c r="K2546" s="251">
        <v>3</v>
      </c>
      <c r="M2546" s="251" t="s">
        <v>9958</v>
      </c>
      <c r="N2546" s="251" t="s">
        <v>11590</v>
      </c>
      <c r="O2546" s="251">
        <v>3</v>
      </c>
      <c r="Q2546" s="251" t="s">
        <v>12902</v>
      </c>
      <c r="R2546" s="251" t="s">
        <v>10028</v>
      </c>
      <c r="S2546" s="252" t="s">
        <v>3725</v>
      </c>
      <c r="T2546" s="251" t="str">
        <f t="shared" si="158"/>
        <v>I040458581150VT040</v>
      </c>
      <c r="W2546" s="251" t="str">
        <f t="shared" si="159"/>
        <v>I040458581150-VT040</v>
      </c>
    </row>
    <row r="2547" spans="1:23" x14ac:dyDescent="0.3">
      <c r="A2547" s="256" t="str">
        <f t="shared" si="156"/>
        <v>I0404585-81150VT100-00002</v>
      </c>
      <c r="B2547" s="251" t="s">
        <v>12903</v>
      </c>
      <c r="C2547" s="251" t="s">
        <v>10031</v>
      </c>
      <c r="D2547" s="251" t="s">
        <v>12897</v>
      </c>
      <c r="E2547" s="251" t="s">
        <v>10831</v>
      </c>
      <c r="F2547" s="251" t="s">
        <v>9972</v>
      </c>
      <c r="G2547" s="251" t="s">
        <v>4999</v>
      </c>
      <c r="H2547" s="251" t="s">
        <v>3429</v>
      </c>
      <c r="I2547" s="257" t="str">
        <f t="shared" si="157"/>
        <v>-00002</v>
      </c>
      <c r="J2547" s="251">
        <v>2</v>
      </c>
      <c r="K2547" s="251">
        <v>2</v>
      </c>
      <c r="M2547" s="251" t="s">
        <v>9958</v>
      </c>
      <c r="N2547" s="251" t="s">
        <v>11590</v>
      </c>
      <c r="O2547" s="251">
        <v>2</v>
      </c>
      <c r="Q2547" s="251" t="s">
        <v>12903</v>
      </c>
      <c r="R2547" s="251" t="s">
        <v>10028</v>
      </c>
      <c r="S2547" s="252" t="s">
        <v>3735</v>
      </c>
      <c r="T2547" s="251" t="str">
        <f t="shared" si="158"/>
        <v>I040458581150VT100</v>
      </c>
      <c r="W2547" s="251" t="str">
        <f t="shared" si="159"/>
        <v>I040458581150-VT100</v>
      </c>
    </row>
    <row r="2548" spans="1:23" x14ac:dyDescent="0.3">
      <c r="A2548" s="256" t="str">
        <f t="shared" si="156"/>
        <v>I0404585-811700K300-00001</v>
      </c>
      <c r="B2548" s="251" t="s">
        <v>12904</v>
      </c>
      <c r="C2548" s="251" t="s">
        <v>10031</v>
      </c>
      <c r="D2548" s="251" t="s">
        <v>12897</v>
      </c>
      <c r="E2548" s="251" t="s">
        <v>10831</v>
      </c>
      <c r="F2548" s="251" t="s">
        <v>9974</v>
      </c>
      <c r="G2548" s="251" t="s">
        <v>238</v>
      </c>
      <c r="H2548" s="251" t="s">
        <v>5094</v>
      </c>
      <c r="I2548" s="257" t="str">
        <f t="shared" si="157"/>
        <v>-00001</v>
      </c>
      <c r="J2548" s="251">
        <v>1</v>
      </c>
      <c r="K2548" s="251">
        <v>1</v>
      </c>
      <c r="M2548" s="251" t="s">
        <v>9958</v>
      </c>
      <c r="N2548" s="251" t="s">
        <v>11590</v>
      </c>
      <c r="O2548" s="251">
        <v>1</v>
      </c>
      <c r="Q2548" s="251" t="s">
        <v>12904</v>
      </c>
      <c r="R2548" s="251" t="s">
        <v>10028</v>
      </c>
      <c r="S2548" s="252" t="s">
        <v>237</v>
      </c>
      <c r="T2548" s="251" t="str">
        <f t="shared" si="158"/>
        <v>I0404585811700K300</v>
      </c>
      <c r="W2548" s="251" t="str">
        <f t="shared" si="159"/>
        <v>I040458581170-0K300</v>
      </c>
    </row>
    <row r="2549" spans="1:23" x14ac:dyDescent="0.3">
      <c r="A2549" s="256" t="str">
        <f t="shared" si="156"/>
        <v>I0404585-815500K080-00001</v>
      </c>
      <c r="B2549" s="251" t="s">
        <v>12905</v>
      </c>
      <c r="C2549" s="251" t="s">
        <v>10031</v>
      </c>
      <c r="D2549" s="251" t="s">
        <v>12897</v>
      </c>
      <c r="E2549" s="251" t="s">
        <v>10831</v>
      </c>
      <c r="F2549" s="251" t="s">
        <v>9976</v>
      </c>
      <c r="G2549" s="251" t="s">
        <v>151</v>
      </c>
      <c r="H2549" s="251" t="s">
        <v>5045</v>
      </c>
      <c r="I2549" s="257" t="str">
        <f t="shared" si="157"/>
        <v>-00001</v>
      </c>
      <c r="J2549" s="251">
        <v>1</v>
      </c>
      <c r="K2549" s="251">
        <v>1</v>
      </c>
      <c r="M2549" s="251" t="s">
        <v>9958</v>
      </c>
      <c r="N2549" s="251" t="s">
        <v>11590</v>
      </c>
      <c r="O2549" s="251">
        <v>1</v>
      </c>
      <c r="Q2549" s="251" t="s">
        <v>12905</v>
      </c>
      <c r="R2549" s="251" t="s">
        <v>10028</v>
      </c>
      <c r="S2549" s="252" t="s">
        <v>150</v>
      </c>
      <c r="T2549" s="251" t="str">
        <f t="shared" si="158"/>
        <v>I0404585815500K080</v>
      </c>
      <c r="W2549" s="251" t="str">
        <f t="shared" si="159"/>
        <v>I040458581550-0K080</v>
      </c>
    </row>
    <row r="2550" spans="1:23" x14ac:dyDescent="0.3">
      <c r="A2550" s="256" t="str">
        <f t="shared" si="156"/>
        <v>I0404585-81550VT020-00002</v>
      </c>
      <c r="B2550" s="251" t="s">
        <v>12906</v>
      </c>
      <c r="C2550" s="251" t="s">
        <v>10031</v>
      </c>
      <c r="D2550" s="251" t="s">
        <v>12897</v>
      </c>
      <c r="E2550" s="251" t="s">
        <v>10831</v>
      </c>
      <c r="F2550" s="251" t="s">
        <v>9978</v>
      </c>
      <c r="G2550" s="251" t="s">
        <v>10057</v>
      </c>
      <c r="H2550" s="251" t="s">
        <v>5202</v>
      </c>
      <c r="I2550" s="257" t="str">
        <f t="shared" si="157"/>
        <v>-00002</v>
      </c>
      <c r="J2550" s="251">
        <v>2</v>
      </c>
      <c r="K2550" s="251">
        <v>2</v>
      </c>
      <c r="M2550" s="251" t="s">
        <v>9958</v>
      </c>
      <c r="N2550" s="251" t="s">
        <v>11590</v>
      </c>
      <c r="O2550" s="251">
        <v>2</v>
      </c>
      <c r="Q2550" s="251" t="s">
        <v>12906</v>
      </c>
      <c r="R2550" s="251" t="s">
        <v>10028</v>
      </c>
      <c r="S2550" s="252" t="s">
        <v>3737</v>
      </c>
      <c r="T2550" s="251" t="str">
        <f t="shared" si="158"/>
        <v>I040458581550VT020</v>
      </c>
      <c r="W2550" s="251" t="str">
        <f t="shared" si="159"/>
        <v>I040458581550-VT020</v>
      </c>
    </row>
    <row r="2551" spans="1:23" x14ac:dyDescent="0.3">
      <c r="A2551" s="256" t="str">
        <f t="shared" si="156"/>
        <v>I0404585-81550VT050-00002</v>
      </c>
      <c r="B2551" s="251" t="s">
        <v>12907</v>
      </c>
      <c r="C2551" s="251" t="s">
        <v>10031</v>
      </c>
      <c r="D2551" s="251" t="s">
        <v>12897</v>
      </c>
      <c r="E2551" s="251" t="s">
        <v>10831</v>
      </c>
      <c r="F2551" s="251" t="s">
        <v>9980</v>
      </c>
      <c r="G2551" s="251" t="s">
        <v>5265</v>
      </c>
      <c r="H2551" s="251" t="s">
        <v>5202</v>
      </c>
      <c r="I2551" s="257" t="str">
        <f t="shared" si="157"/>
        <v>-00002</v>
      </c>
      <c r="J2551" s="251">
        <v>2</v>
      </c>
      <c r="K2551" s="251">
        <v>2</v>
      </c>
      <c r="M2551" s="251" t="s">
        <v>9958</v>
      </c>
      <c r="N2551" s="251" t="s">
        <v>11590</v>
      </c>
      <c r="O2551" s="251">
        <v>2</v>
      </c>
      <c r="Q2551" s="251" t="s">
        <v>12907</v>
      </c>
      <c r="R2551" s="251" t="s">
        <v>10028</v>
      </c>
      <c r="S2551" s="252" t="s">
        <v>3740</v>
      </c>
      <c r="T2551" s="251" t="str">
        <f t="shared" si="158"/>
        <v>I040458581550VT050</v>
      </c>
      <c r="W2551" s="251" t="str">
        <f t="shared" si="159"/>
        <v>I040458581550-VT050</v>
      </c>
    </row>
    <row r="2552" spans="1:23" x14ac:dyDescent="0.3">
      <c r="A2552" s="256" t="str">
        <f t="shared" si="156"/>
        <v>I0404585-81551VT050-00002</v>
      </c>
      <c r="B2552" s="251" t="s">
        <v>12908</v>
      </c>
      <c r="C2552" s="251" t="s">
        <v>10031</v>
      </c>
      <c r="D2552" s="251" t="s">
        <v>12897</v>
      </c>
      <c r="E2552" s="251" t="s">
        <v>10831</v>
      </c>
      <c r="F2552" s="251" t="s">
        <v>9982</v>
      </c>
      <c r="G2552" s="251" t="s">
        <v>10062</v>
      </c>
      <c r="H2552" s="251" t="s">
        <v>3436</v>
      </c>
      <c r="I2552" s="257" t="str">
        <f t="shared" si="157"/>
        <v>-00002</v>
      </c>
      <c r="J2552" s="251">
        <v>2</v>
      </c>
      <c r="K2552" s="251">
        <v>2</v>
      </c>
      <c r="M2552" s="251" t="s">
        <v>9958</v>
      </c>
      <c r="N2552" s="251" t="s">
        <v>11590</v>
      </c>
      <c r="O2552" s="251">
        <v>2</v>
      </c>
      <c r="Q2552" s="251" t="s">
        <v>12908</v>
      </c>
      <c r="R2552" s="251" t="s">
        <v>10028</v>
      </c>
      <c r="S2552" s="252" t="s">
        <v>3763</v>
      </c>
      <c r="T2552" s="251" t="str">
        <f t="shared" si="158"/>
        <v>I040458581551VT050</v>
      </c>
      <c r="W2552" s="251" t="str">
        <f t="shared" si="159"/>
        <v>I040458581551-VT050</v>
      </c>
    </row>
    <row r="2553" spans="1:23" x14ac:dyDescent="0.3">
      <c r="A2553" s="256" t="str">
        <f t="shared" si="156"/>
        <v>I0404585-81560VT020-00002</v>
      </c>
      <c r="B2553" s="251" t="s">
        <v>12909</v>
      </c>
      <c r="C2553" s="251" t="s">
        <v>10031</v>
      </c>
      <c r="D2553" s="251" t="s">
        <v>12897</v>
      </c>
      <c r="E2553" s="251" t="s">
        <v>10831</v>
      </c>
      <c r="F2553" s="251" t="s">
        <v>9984</v>
      </c>
      <c r="G2553" s="251" t="s">
        <v>10065</v>
      </c>
      <c r="H2553" s="251" t="s">
        <v>5204</v>
      </c>
      <c r="I2553" s="257" t="str">
        <f t="shared" si="157"/>
        <v>-00002</v>
      </c>
      <c r="J2553" s="251">
        <v>2</v>
      </c>
      <c r="K2553" s="251">
        <v>2</v>
      </c>
      <c r="M2553" s="251" t="s">
        <v>9958</v>
      </c>
      <c r="N2553" s="251" t="s">
        <v>11590</v>
      </c>
      <c r="O2553" s="251">
        <v>2</v>
      </c>
      <c r="Q2553" s="251" t="s">
        <v>12909</v>
      </c>
      <c r="R2553" s="251" t="s">
        <v>10028</v>
      </c>
      <c r="S2553" s="252" t="s">
        <v>3743</v>
      </c>
      <c r="T2553" s="251" t="str">
        <f t="shared" si="158"/>
        <v>I040458581560VT020</v>
      </c>
      <c r="W2553" s="251" t="str">
        <f t="shared" si="159"/>
        <v>I040458581560-VT020</v>
      </c>
    </row>
    <row r="2554" spans="1:23" x14ac:dyDescent="0.3">
      <c r="A2554" s="256" t="str">
        <f t="shared" si="156"/>
        <v>I0404585-81560VT050-00004</v>
      </c>
      <c r="B2554" s="251" t="s">
        <v>12910</v>
      </c>
      <c r="C2554" s="251" t="s">
        <v>10031</v>
      </c>
      <c r="D2554" s="251" t="s">
        <v>12897</v>
      </c>
      <c r="E2554" s="251" t="s">
        <v>10831</v>
      </c>
      <c r="F2554" s="251" t="s">
        <v>9986</v>
      </c>
      <c r="G2554" s="251" t="s">
        <v>10067</v>
      </c>
      <c r="H2554" s="251" t="s">
        <v>5204</v>
      </c>
      <c r="I2554" s="257" t="str">
        <f t="shared" si="157"/>
        <v>-00004</v>
      </c>
      <c r="J2554" s="251">
        <v>4</v>
      </c>
      <c r="K2554" s="251">
        <v>4</v>
      </c>
      <c r="M2554" s="251" t="s">
        <v>9958</v>
      </c>
      <c r="N2554" s="251" t="s">
        <v>11590</v>
      </c>
      <c r="O2554" s="251">
        <v>4</v>
      </c>
      <c r="Q2554" s="251" t="s">
        <v>12910</v>
      </c>
      <c r="R2554" s="251" t="s">
        <v>10028</v>
      </c>
      <c r="S2554" s="252" t="s">
        <v>3746</v>
      </c>
      <c r="T2554" s="251" t="str">
        <f t="shared" si="158"/>
        <v>I040458581560VT050</v>
      </c>
      <c r="W2554" s="251" t="str">
        <f t="shared" si="159"/>
        <v>I040458581560-VT050</v>
      </c>
    </row>
    <row r="2555" spans="1:23" x14ac:dyDescent="0.3">
      <c r="A2555" s="256" t="str">
        <f t="shared" si="156"/>
        <v>I0404585-81561VT050-00002</v>
      </c>
      <c r="B2555" s="251" t="s">
        <v>12911</v>
      </c>
      <c r="C2555" s="251" t="s">
        <v>10031</v>
      </c>
      <c r="D2555" s="251" t="s">
        <v>12897</v>
      </c>
      <c r="E2555" s="251" t="s">
        <v>10831</v>
      </c>
      <c r="F2555" s="251" t="s">
        <v>9988</v>
      </c>
      <c r="G2555" s="251" t="s">
        <v>10258</v>
      </c>
      <c r="H2555" s="251" t="s">
        <v>3443</v>
      </c>
      <c r="I2555" s="257" t="str">
        <f t="shared" si="157"/>
        <v>-00002</v>
      </c>
      <c r="J2555" s="251">
        <v>2</v>
      </c>
      <c r="K2555" s="251">
        <v>2</v>
      </c>
      <c r="M2555" s="251" t="s">
        <v>9958</v>
      </c>
      <c r="N2555" s="251" t="s">
        <v>11590</v>
      </c>
      <c r="O2555" s="251">
        <v>2</v>
      </c>
      <c r="Q2555" s="251" t="s">
        <v>12911</v>
      </c>
      <c r="R2555" s="251" t="s">
        <v>10028</v>
      </c>
      <c r="S2555" s="252" t="s">
        <v>3769</v>
      </c>
      <c r="T2555" s="251" t="str">
        <f t="shared" si="158"/>
        <v>I040458581561VT050</v>
      </c>
      <c r="W2555" s="251" t="str">
        <f t="shared" si="159"/>
        <v>I040458581561-VT050</v>
      </c>
    </row>
    <row r="2556" spans="1:23" x14ac:dyDescent="0.3">
      <c r="A2556" s="256" t="str">
        <f t="shared" si="156"/>
        <v>I0404585-81580VT020-00002</v>
      </c>
      <c r="B2556" s="251" t="s">
        <v>12912</v>
      </c>
      <c r="C2556" s="251" t="s">
        <v>10031</v>
      </c>
      <c r="D2556" s="251" t="s">
        <v>12897</v>
      </c>
      <c r="E2556" s="251" t="s">
        <v>10831</v>
      </c>
      <c r="F2556" s="251" t="s">
        <v>9990</v>
      </c>
      <c r="G2556" s="251" t="s">
        <v>10071</v>
      </c>
      <c r="H2556" s="251" t="s">
        <v>758</v>
      </c>
      <c r="I2556" s="257" t="str">
        <f t="shared" si="157"/>
        <v>-00002</v>
      </c>
      <c r="J2556" s="251">
        <v>2</v>
      </c>
      <c r="K2556" s="251">
        <v>2</v>
      </c>
      <c r="M2556" s="251" t="s">
        <v>9958</v>
      </c>
      <c r="N2556" s="251" t="s">
        <v>11590</v>
      </c>
      <c r="O2556" s="251">
        <v>2</v>
      </c>
      <c r="Q2556" s="251" t="s">
        <v>12912</v>
      </c>
      <c r="R2556" s="251" t="s">
        <v>10028</v>
      </c>
      <c r="S2556" s="252" t="s">
        <v>3752</v>
      </c>
      <c r="T2556" s="251" t="str">
        <f t="shared" si="158"/>
        <v>I040458581580VT020</v>
      </c>
      <c r="W2556" s="251" t="str">
        <f t="shared" si="159"/>
        <v>I040458581580-VT020</v>
      </c>
    </row>
    <row r="2557" spans="1:23" x14ac:dyDescent="0.3">
      <c r="A2557" s="256" t="str">
        <f t="shared" si="156"/>
        <v>I0404585-81581VT020-00001</v>
      </c>
      <c r="B2557" s="251" t="s">
        <v>12913</v>
      </c>
      <c r="C2557" s="251" t="s">
        <v>10031</v>
      </c>
      <c r="D2557" s="251" t="s">
        <v>12897</v>
      </c>
      <c r="E2557" s="251" t="s">
        <v>10831</v>
      </c>
      <c r="F2557" s="251" t="s">
        <v>9992</v>
      </c>
      <c r="G2557" s="251" t="s">
        <v>10668</v>
      </c>
      <c r="H2557" s="251" t="s">
        <v>5218</v>
      </c>
      <c r="I2557" s="257" t="str">
        <f t="shared" si="157"/>
        <v>-00001</v>
      </c>
      <c r="J2557" s="251">
        <v>1</v>
      </c>
      <c r="K2557" s="251">
        <v>1</v>
      </c>
      <c r="M2557" s="251" t="s">
        <v>9993</v>
      </c>
      <c r="N2557" s="251" t="s">
        <v>11590</v>
      </c>
      <c r="O2557" s="251">
        <v>1</v>
      </c>
      <c r="Q2557" s="251" t="s">
        <v>12913</v>
      </c>
      <c r="R2557" s="251" t="s">
        <v>10028</v>
      </c>
      <c r="S2557" s="252" t="s">
        <v>3773</v>
      </c>
      <c r="T2557" s="251" t="str">
        <f t="shared" si="158"/>
        <v>I040458581581VT020</v>
      </c>
      <c r="W2557" s="251" t="str">
        <f t="shared" si="159"/>
        <v>I040458581581-VT020</v>
      </c>
    </row>
    <row r="2558" spans="1:23" x14ac:dyDescent="0.3">
      <c r="A2558" s="256" t="str">
        <f t="shared" si="156"/>
        <v>I0404585-81590VT010-00001</v>
      </c>
      <c r="B2558" s="251" t="s">
        <v>12914</v>
      </c>
      <c r="C2558" s="251" t="s">
        <v>10031</v>
      </c>
      <c r="D2558" s="251" t="s">
        <v>12897</v>
      </c>
      <c r="E2558" s="251" t="s">
        <v>10831</v>
      </c>
      <c r="F2558" s="251" t="s">
        <v>9995</v>
      </c>
      <c r="G2558" s="251" t="s">
        <v>10073</v>
      </c>
      <c r="H2558" s="251" t="s">
        <v>770</v>
      </c>
      <c r="I2558" s="257" t="str">
        <f t="shared" si="157"/>
        <v>-00001</v>
      </c>
      <c r="J2558" s="251">
        <v>1</v>
      </c>
      <c r="K2558" s="251">
        <v>1</v>
      </c>
      <c r="M2558" s="251" t="s">
        <v>9993</v>
      </c>
      <c r="N2558" s="251" t="s">
        <v>11590</v>
      </c>
      <c r="O2558" s="251">
        <v>1</v>
      </c>
      <c r="Q2558" s="251" t="s">
        <v>12914</v>
      </c>
      <c r="R2558" s="251" t="s">
        <v>10028</v>
      </c>
      <c r="S2558" s="252" t="s">
        <v>3755</v>
      </c>
      <c r="T2558" s="251" t="str">
        <f t="shared" si="158"/>
        <v>I040458581590VT010</v>
      </c>
      <c r="W2558" s="251" t="str">
        <f t="shared" si="159"/>
        <v>I040458581590-VT010</v>
      </c>
    </row>
    <row r="2559" spans="1:23" x14ac:dyDescent="0.3">
      <c r="A2559" s="256" t="str">
        <f t="shared" si="156"/>
        <v>I0404585-81590VT020-00003</v>
      </c>
      <c r="B2559" s="251" t="s">
        <v>12915</v>
      </c>
      <c r="C2559" s="251" t="s">
        <v>10031</v>
      </c>
      <c r="D2559" s="251" t="s">
        <v>12897</v>
      </c>
      <c r="E2559" s="251" t="s">
        <v>10831</v>
      </c>
      <c r="F2559" s="251" t="s">
        <v>9997</v>
      </c>
      <c r="G2559" s="251" t="s">
        <v>10075</v>
      </c>
      <c r="H2559" s="251" t="s">
        <v>770</v>
      </c>
      <c r="I2559" s="257" t="str">
        <f t="shared" si="157"/>
        <v>-00003</v>
      </c>
      <c r="J2559" s="251">
        <v>3</v>
      </c>
      <c r="K2559" s="251">
        <v>3</v>
      </c>
      <c r="M2559" s="251" t="s">
        <v>9958</v>
      </c>
      <c r="N2559" s="251" t="s">
        <v>11590</v>
      </c>
      <c r="O2559" s="251">
        <v>3</v>
      </c>
      <c r="Q2559" s="251" t="s">
        <v>12915</v>
      </c>
      <c r="R2559" s="251" t="s">
        <v>10028</v>
      </c>
      <c r="S2559" s="252" t="s">
        <v>3758</v>
      </c>
      <c r="T2559" s="251" t="str">
        <f t="shared" si="158"/>
        <v>I040458581590VT020</v>
      </c>
      <c r="W2559" s="251" t="str">
        <f t="shared" si="159"/>
        <v>I040458581590-VT020</v>
      </c>
    </row>
    <row r="2560" spans="1:23" x14ac:dyDescent="0.3">
      <c r="A2560" s="256" t="str">
        <f t="shared" si="156"/>
        <v>I0404585-81591VT010-00001</v>
      </c>
      <c r="B2560" s="251" t="s">
        <v>12916</v>
      </c>
      <c r="C2560" s="251" t="s">
        <v>10031</v>
      </c>
      <c r="D2560" s="251" t="s">
        <v>12897</v>
      </c>
      <c r="E2560" s="251" t="s">
        <v>10831</v>
      </c>
      <c r="F2560" s="251" t="s">
        <v>10000</v>
      </c>
      <c r="G2560" s="251" t="s">
        <v>11102</v>
      </c>
      <c r="H2560" s="251" t="s">
        <v>5219</v>
      </c>
      <c r="I2560" s="257" t="str">
        <f t="shared" si="157"/>
        <v>-00001</v>
      </c>
      <c r="J2560" s="251">
        <v>1</v>
      </c>
      <c r="K2560" s="251">
        <v>1</v>
      </c>
      <c r="M2560" s="251" t="s">
        <v>9993</v>
      </c>
      <c r="N2560" s="251" t="s">
        <v>11590</v>
      </c>
      <c r="O2560" s="251">
        <v>1</v>
      </c>
      <c r="Q2560" s="251" t="s">
        <v>12916</v>
      </c>
      <c r="R2560" s="251" t="s">
        <v>10028</v>
      </c>
      <c r="S2560" s="252" t="s">
        <v>3775</v>
      </c>
      <c r="T2560" s="251" t="str">
        <f t="shared" si="158"/>
        <v>I040458581591VT010</v>
      </c>
      <c r="W2560" s="251" t="str">
        <f t="shared" si="159"/>
        <v>I040458581591-VT010</v>
      </c>
    </row>
    <row r="2561" spans="1:23" x14ac:dyDescent="0.3">
      <c r="A2561" s="256" t="str">
        <f t="shared" si="156"/>
        <v>I0606339-81110BZ620-00006</v>
      </c>
      <c r="B2561" s="251" t="s">
        <v>12917</v>
      </c>
      <c r="C2561" s="251" t="s">
        <v>10077</v>
      </c>
      <c r="D2561" s="251" t="s">
        <v>12918</v>
      </c>
      <c r="E2561" s="251" t="s">
        <v>10831</v>
      </c>
      <c r="F2561" s="251" t="s">
        <v>9957</v>
      </c>
      <c r="G2561" s="251" t="s">
        <v>1193</v>
      </c>
      <c r="H2561" s="251" t="s">
        <v>3422</v>
      </c>
      <c r="I2561" s="257" t="str">
        <f t="shared" si="157"/>
        <v>-00006</v>
      </c>
      <c r="J2561" s="251">
        <v>6</v>
      </c>
      <c r="K2561" s="251">
        <v>6</v>
      </c>
      <c r="M2561" s="251" t="s">
        <v>9958</v>
      </c>
      <c r="N2561" s="251" t="s">
        <v>11134</v>
      </c>
      <c r="O2561" s="251">
        <v>6</v>
      </c>
      <c r="Q2561" s="251" t="s">
        <v>12917</v>
      </c>
      <c r="R2561" s="251" t="s">
        <v>9960</v>
      </c>
      <c r="S2561" s="252" t="s">
        <v>1192</v>
      </c>
      <c r="T2561" s="251" t="str">
        <f t="shared" si="158"/>
        <v>I060633981110BZ620</v>
      </c>
      <c r="W2561" s="251" t="str">
        <f t="shared" si="159"/>
        <v>I060633981110-BZ620</v>
      </c>
    </row>
    <row r="2562" spans="1:23" x14ac:dyDescent="0.3">
      <c r="A2562" s="256" t="str">
        <f t="shared" si="156"/>
        <v>I0606339-81130BZ200-00002</v>
      </c>
      <c r="B2562" s="251" t="s">
        <v>12919</v>
      </c>
      <c r="C2562" s="251" t="s">
        <v>10077</v>
      </c>
      <c r="D2562" s="251" t="s">
        <v>12918</v>
      </c>
      <c r="E2562" s="251" t="s">
        <v>10831</v>
      </c>
      <c r="F2562" s="251" t="s">
        <v>9962</v>
      </c>
      <c r="G2562" s="251" t="s">
        <v>1087</v>
      </c>
      <c r="H2562" s="251" t="s">
        <v>10791</v>
      </c>
      <c r="I2562" s="257" t="str">
        <f t="shared" si="157"/>
        <v>-00002</v>
      </c>
      <c r="J2562" s="251">
        <v>2</v>
      </c>
      <c r="K2562" s="251">
        <v>2</v>
      </c>
      <c r="M2562" s="251" t="s">
        <v>9958</v>
      </c>
      <c r="N2562" s="251" t="s">
        <v>11134</v>
      </c>
      <c r="O2562" s="251">
        <v>2</v>
      </c>
      <c r="Q2562" s="251" t="s">
        <v>12919</v>
      </c>
      <c r="R2562" s="251" t="s">
        <v>9960</v>
      </c>
      <c r="S2562" s="252" t="s">
        <v>1086</v>
      </c>
      <c r="T2562" s="251" t="str">
        <f t="shared" si="158"/>
        <v>I060633981130BZ200</v>
      </c>
      <c r="W2562" s="251" t="str">
        <f t="shared" si="159"/>
        <v>I060633981130-BZ200</v>
      </c>
    </row>
    <row r="2563" spans="1:23" x14ac:dyDescent="0.3">
      <c r="A2563" s="256" t="str">
        <f t="shared" si="156"/>
        <v>I0606339-81130BZ620-00004</v>
      </c>
      <c r="B2563" s="251" t="s">
        <v>12920</v>
      </c>
      <c r="C2563" s="251" t="s">
        <v>10077</v>
      </c>
      <c r="D2563" s="251" t="s">
        <v>12918</v>
      </c>
      <c r="E2563" s="251" t="s">
        <v>10831</v>
      </c>
      <c r="F2563" s="251" t="s">
        <v>9964</v>
      </c>
      <c r="G2563" s="251" t="s">
        <v>1198</v>
      </c>
      <c r="H2563" s="251" t="s">
        <v>5101</v>
      </c>
      <c r="I2563" s="257" t="str">
        <f t="shared" si="157"/>
        <v>-00004</v>
      </c>
      <c r="J2563" s="251">
        <v>4</v>
      </c>
      <c r="K2563" s="251">
        <v>4</v>
      </c>
      <c r="M2563" s="251" t="s">
        <v>9958</v>
      </c>
      <c r="N2563" s="251" t="s">
        <v>11134</v>
      </c>
      <c r="O2563" s="251">
        <v>4</v>
      </c>
      <c r="Q2563" s="251" t="s">
        <v>12920</v>
      </c>
      <c r="R2563" s="251" t="s">
        <v>9960</v>
      </c>
      <c r="S2563" s="252" t="s">
        <v>1197</v>
      </c>
      <c r="T2563" s="251" t="str">
        <f t="shared" si="158"/>
        <v>I060633981130BZ620</v>
      </c>
      <c r="W2563" s="251" t="str">
        <f t="shared" si="159"/>
        <v>I060633981130-BZ620</v>
      </c>
    </row>
    <row r="2564" spans="1:23" x14ac:dyDescent="0.3">
      <c r="A2564" s="256" t="str">
        <f t="shared" si="156"/>
        <v>I0606339-81150BZ620-00006</v>
      </c>
      <c r="B2564" s="251" t="s">
        <v>12921</v>
      </c>
      <c r="C2564" s="251" t="s">
        <v>10077</v>
      </c>
      <c r="D2564" s="251" t="s">
        <v>12918</v>
      </c>
      <c r="E2564" s="251" t="s">
        <v>10831</v>
      </c>
      <c r="F2564" s="251" t="s">
        <v>9966</v>
      </c>
      <c r="G2564" s="251" t="s">
        <v>1203</v>
      </c>
      <c r="H2564" s="251" t="s">
        <v>3429</v>
      </c>
      <c r="I2564" s="257" t="str">
        <f t="shared" si="157"/>
        <v>-00006</v>
      </c>
      <c r="J2564" s="251">
        <v>6</v>
      </c>
      <c r="K2564" s="251">
        <v>6</v>
      </c>
      <c r="M2564" s="251" t="s">
        <v>9958</v>
      </c>
      <c r="N2564" s="251" t="s">
        <v>11134</v>
      </c>
      <c r="O2564" s="251">
        <v>6</v>
      </c>
      <c r="Q2564" s="251" t="s">
        <v>12921</v>
      </c>
      <c r="R2564" s="251" t="s">
        <v>9960</v>
      </c>
      <c r="S2564" s="252" t="s">
        <v>1202</v>
      </c>
      <c r="T2564" s="251" t="str">
        <f t="shared" si="158"/>
        <v>I060633981150BZ620</v>
      </c>
      <c r="W2564" s="251" t="str">
        <f t="shared" si="159"/>
        <v>I060633981150-BZ620</v>
      </c>
    </row>
    <row r="2565" spans="1:23" x14ac:dyDescent="0.3">
      <c r="A2565" s="256" t="str">
        <f t="shared" si="156"/>
        <v>I0606339-81170BZ620-00009</v>
      </c>
      <c r="B2565" s="251" t="s">
        <v>12922</v>
      </c>
      <c r="C2565" s="251" t="s">
        <v>10077</v>
      </c>
      <c r="D2565" s="251" t="s">
        <v>12918</v>
      </c>
      <c r="E2565" s="251" t="s">
        <v>10831</v>
      </c>
      <c r="F2565" s="251" t="s">
        <v>9968</v>
      </c>
      <c r="G2565" s="251" t="s">
        <v>1208</v>
      </c>
      <c r="H2565" s="251" t="s">
        <v>5102</v>
      </c>
      <c r="I2565" s="257" t="str">
        <f t="shared" si="157"/>
        <v>-00009</v>
      </c>
      <c r="J2565" s="251">
        <v>9</v>
      </c>
      <c r="K2565" s="251">
        <v>9</v>
      </c>
      <c r="M2565" s="251" t="s">
        <v>9958</v>
      </c>
      <c r="N2565" s="251" t="s">
        <v>11134</v>
      </c>
      <c r="O2565" s="251">
        <v>9</v>
      </c>
      <c r="Q2565" s="251" t="s">
        <v>12922</v>
      </c>
      <c r="R2565" s="251" t="s">
        <v>9960</v>
      </c>
      <c r="S2565" s="252" t="s">
        <v>1207</v>
      </c>
      <c r="T2565" s="251" t="str">
        <f t="shared" si="158"/>
        <v>I060633981170BZ620</v>
      </c>
      <c r="W2565" s="251" t="str">
        <f t="shared" si="159"/>
        <v>I060633981170-BZ620</v>
      </c>
    </row>
    <row r="2566" spans="1:23" x14ac:dyDescent="0.3">
      <c r="A2566" s="256" t="str">
        <f t="shared" si="156"/>
        <v>I0606339-81550BZ220-00001</v>
      </c>
      <c r="B2566" s="251" t="s">
        <v>12923</v>
      </c>
      <c r="C2566" s="251" t="s">
        <v>10077</v>
      </c>
      <c r="D2566" s="251" t="s">
        <v>12918</v>
      </c>
      <c r="E2566" s="251" t="s">
        <v>10831</v>
      </c>
      <c r="F2566" s="251" t="s">
        <v>9970</v>
      </c>
      <c r="G2566" s="251" t="s">
        <v>1364</v>
      </c>
      <c r="H2566" s="251" t="s">
        <v>5202</v>
      </c>
      <c r="I2566" s="257" t="str">
        <f t="shared" si="157"/>
        <v>-00001</v>
      </c>
      <c r="J2566" s="251">
        <v>1</v>
      </c>
      <c r="K2566" s="251">
        <v>1</v>
      </c>
      <c r="M2566" s="251" t="s">
        <v>9958</v>
      </c>
      <c r="N2566" s="251" t="s">
        <v>11134</v>
      </c>
      <c r="O2566" s="251">
        <v>1</v>
      </c>
      <c r="Q2566" s="251" t="s">
        <v>12923</v>
      </c>
      <c r="R2566" s="251" t="s">
        <v>9960</v>
      </c>
      <c r="S2566" s="252" t="s">
        <v>1363</v>
      </c>
      <c r="T2566" s="251" t="str">
        <f t="shared" si="158"/>
        <v>I060633981550BZ220</v>
      </c>
      <c r="W2566" s="251" t="str">
        <f t="shared" si="159"/>
        <v>I060633981550-BZ220</v>
      </c>
    </row>
    <row r="2567" spans="1:23" x14ac:dyDescent="0.3">
      <c r="A2567" s="256" t="str">
        <f t="shared" ref="A2567:A2630" si="160">D2567&amp;$A$6&amp;S2567&amp;I2567</f>
        <v>I0606339-81550BZ490-00002</v>
      </c>
      <c r="B2567" s="251" t="s">
        <v>12924</v>
      </c>
      <c r="C2567" s="251" t="s">
        <v>10077</v>
      </c>
      <c r="D2567" s="251" t="s">
        <v>12918</v>
      </c>
      <c r="E2567" s="251" t="s">
        <v>10831</v>
      </c>
      <c r="F2567" s="251" t="s">
        <v>9972</v>
      </c>
      <c r="G2567" s="251" t="s">
        <v>1409</v>
      </c>
      <c r="H2567" s="251" t="s">
        <v>5202</v>
      </c>
      <c r="I2567" s="257" t="str">
        <f t="shared" ref="I2567:I2630" si="161">+IF(AND(O2567&lt;10),$B$2&amp;O2567,IF(AND(O2567&gt;9,O2567&lt;=99),$B$3&amp;O2567,IF(AND(O2567&gt;99,L91443&lt;1000),$B$4&amp;O2567,IF(AND(O2567&gt;999),$B$5&amp;7))))</f>
        <v>-00002</v>
      </c>
      <c r="J2567" s="251">
        <v>2</v>
      </c>
      <c r="K2567" s="251">
        <v>2</v>
      </c>
      <c r="M2567" s="251" t="s">
        <v>9958</v>
      </c>
      <c r="N2567" s="251" t="s">
        <v>11134</v>
      </c>
      <c r="O2567" s="251">
        <v>2</v>
      </c>
      <c r="Q2567" s="251" t="s">
        <v>12924</v>
      </c>
      <c r="R2567" s="251" t="s">
        <v>9960</v>
      </c>
      <c r="S2567" s="252" t="s">
        <v>1408</v>
      </c>
      <c r="T2567" s="251" t="str">
        <f t="shared" si="158"/>
        <v>I060633981550BZ490</v>
      </c>
      <c r="W2567" s="251" t="str">
        <f t="shared" si="159"/>
        <v>I060633981550-BZ490</v>
      </c>
    </row>
    <row r="2568" spans="1:23" x14ac:dyDescent="0.3">
      <c r="A2568" s="256" t="str">
        <f t="shared" si="160"/>
        <v>I0606339-81551BZ150-00001</v>
      </c>
      <c r="B2568" s="251" t="s">
        <v>12925</v>
      </c>
      <c r="C2568" s="251" t="s">
        <v>10077</v>
      </c>
      <c r="D2568" s="251" t="s">
        <v>12918</v>
      </c>
      <c r="E2568" s="251" t="s">
        <v>10831</v>
      </c>
      <c r="F2568" s="251" t="s">
        <v>9974</v>
      </c>
      <c r="G2568" s="251" t="s">
        <v>1351</v>
      </c>
      <c r="H2568" s="251" t="s">
        <v>3436</v>
      </c>
      <c r="I2568" s="257" t="str">
        <f t="shared" si="161"/>
        <v>-00001</v>
      </c>
      <c r="J2568" s="251">
        <v>1</v>
      </c>
      <c r="K2568" s="251">
        <v>1</v>
      </c>
      <c r="M2568" s="251" t="s">
        <v>9958</v>
      </c>
      <c r="N2568" s="251" t="s">
        <v>11134</v>
      </c>
      <c r="O2568" s="251">
        <v>1</v>
      </c>
      <c r="Q2568" s="251" t="s">
        <v>12925</v>
      </c>
      <c r="R2568" s="251" t="s">
        <v>9960</v>
      </c>
      <c r="S2568" s="252" t="s">
        <v>1350</v>
      </c>
      <c r="T2568" s="251" t="str">
        <f t="shared" ref="T2568:T2631" si="162">+D2568&amp;S2568</f>
        <v>I060633981551BZ150</v>
      </c>
      <c r="W2568" s="251" t="str">
        <f t="shared" ref="W2568:W2631" si="163">D2568&amp;G2568</f>
        <v>I060633981551-BZ150</v>
      </c>
    </row>
    <row r="2569" spans="1:23" x14ac:dyDescent="0.3">
      <c r="A2569" s="256" t="str">
        <f t="shared" si="160"/>
        <v>I0606339-81551BZ240-00002</v>
      </c>
      <c r="B2569" s="251" t="s">
        <v>12926</v>
      </c>
      <c r="C2569" s="251" t="s">
        <v>10077</v>
      </c>
      <c r="D2569" s="251" t="s">
        <v>12918</v>
      </c>
      <c r="E2569" s="251" t="s">
        <v>10831</v>
      </c>
      <c r="F2569" s="251" t="s">
        <v>9976</v>
      </c>
      <c r="G2569" s="251" t="s">
        <v>1373</v>
      </c>
      <c r="H2569" s="251" t="s">
        <v>3436</v>
      </c>
      <c r="I2569" s="257" t="str">
        <f t="shared" si="161"/>
        <v>-00002</v>
      </c>
      <c r="J2569" s="251">
        <v>2</v>
      </c>
      <c r="K2569" s="251">
        <v>2</v>
      </c>
      <c r="M2569" s="251" t="s">
        <v>9958</v>
      </c>
      <c r="N2569" s="251" t="s">
        <v>11134</v>
      </c>
      <c r="O2569" s="251">
        <v>2</v>
      </c>
      <c r="Q2569" s="251" t="s">
        <v>12926</v>
      </c>
      <c r="R2569" s="251" t="s">
        <v>9960</v>
      </c>
      <c r="S2569" s="252" t="s">
        <v>1372</v>
      </c>
      <c r="T2569" s="251" t="str">
        <f t="shared" si="162"/>
        <v>I060633981551BZ240</v>
      </c>
      <c r="W2569" s="251" t="str">
        <f t="shared" si="163"/>
        <v>I060633981551-BZ240</v>
      </c>
    </row>
    <row r="2570" spans="1:23" x14ac:dyDescent="0.3">
      <c r="A2570" s="256" t="str">
        <f t="shared" si="160"/>
        <v>I0606339-81551BZ320-00002</v>
      </c>
      <c r="B2570" s="251" t="s">
        <v>12927</v>
      </c>
      <c r="C2570" s="251" t="s">
        <v>10077</v>
      </c>
      <c r="D2570" s="251" t="s">
        <v>12918</v>
      </c>
      <c r="E2570" s="251" t="s">
        <v>10831</v>
      </c>
      <c r="F2570" s="251" t="s">
        <v>9978</v>
      </c>
      <c r="G2570" s="251" t="s">
        <v>1418</v>
      </c>
      <c r="H2570" s="251" t="s">
        <v>3436</v>
      </c>
      <c r="I2570" s="257" t="str">
        <f t="shared" si="161"/>
        <v>-00002</v>
      </c>
      <c r="J2570" s="251">
        <v>2</v>
      </c>
      <c r="K2570" s="251">
        <v>2</v>
      </c>
      <c r="M2570" s="251" t="s">
        <v>9958</v>
      </c>
      <c r="N2570" s="251" t="s">
        <v>11134</v>
      </c>
      <c r="O2570" s="251">
        <v>2</v>
      </c>
      <c r="Q2570" s="251" t="s">
        <v>12927</v>
      </c>
      <c r="R2570" s="251" t="s">
        <v>9960</v>
      </c>
      <c r="S2570" s="252" t="s">
        <v>1417</v>
      </c>
      <c r="T2570" s="251" t="str">
        <f t="shared" si="162"/>
        <v>I060633981551BZ320</v>
      </c>
      <c r="W2570" s="251" t="str">
        <f t="shared" si="163"/>
        <v>I060633981551-BZ320</v>
      </c>
    </row>
    <row r="2571" spans="1:23" x14ac:dyDescent="0.3">
      <c r="A2571" s="256" t="str">
        <f t="shared" si="160"/>
        <v>I0606339-81560BZ220-00001</v>
      </c>
      <c r="B2571" s="251" t="s">
        <v>12928</v>
      </c>
      <c r="C2571" s="251" t="s">
        <v>10077</v>
      </c>
      <c r="D2571" s="251" t="s">
        <v>12918</v>
      </c>
      <c r="E2571" s="251" t="s">
        <v>10831</v>
      </c>
      <c r="F2571" s="251" t="s">
        <v>9980</v>
      </c>
      <c r="G2571" s="251" t="s">
        <v>1378</v>
      </c>
      <c r="H2571" s="251" t="s">
        <v>5204</v>
      </c>
      <c r="I2571" s="257" t="str">
        <f t="shared" si="161"/>
        <v>-00001</v>
      </c>
      <c r="J2571" s="251">
        <v>1</v>
      </c>
      <c r="K2571" s="251">
        <v>1</v>
      </c>
      <c r="M2571" s="251" t="s">
        <v>9958</v>
      </c>
      <c r="N2571" s="251" t="s">
        <v>11134</v>
      </c>
      <c r="O2571" s="251">
        <v>1</v>
      </c>
      <c r="Q2571" s="251" t="s">
        <v>12928</v>
      </c>
      <c r="R2571" s="251" t="s">
        <v>9960</v>
      </c>
      <c r="S2571" s="252" t="s">
        <v>1377</v>
      </c>
      <c r="T2571" s="251" t="str">
        <f t="shared" si="162"/>
        <v>I060633981560BZ220</v>
      </c>
      <c r="W2571" s="251" t="str">
        <f t="shared" si="163"/>
        <v>I060633981560-BZ220</v>
      </c>
    </row>
    <row r="2572" spans="1:23" x14ac:dyDescent="0.3">
      <c r="A2572" s="256" t="str">
        <f t="shared" si="160"/>
        <v>I0606339-81560BZ490-00001</v>
      </c>
      <c r="B2572" s="251" t="s">
        <v>12929</v>
      </c>
      <c r="C2572" s="251" t="s">
        <v>10077</v>
      </c>
      <c r="D2572" s="251" t="s">
        <v>12918</v>
      </c>
      <c r="E2572" s="251" t="s">
        <v>10831</v>
      </c>
      <c r="F2572" s="251" t="s">
        <v>9982</v>
      </c>
      <c r="G2572" s="251" t="s">
        <v>1423</v>
      </c>
      <c r="H2572" s="251" t="s">
        <v>5204</v>
      </c>
      <c r="I2572" s="257" t="str">
        <f t="shared" si="161"/>
        <v>-00001</v>
      </c>
      <c r="J2572" s="251">
        <v>1</v>
      </c>
      <c r="K2572" s="251">
        <v>1</v>
      </c>
      <c r="M2572" s="251" t="s">
        <v>9958</v>
      </c>
      <c r="N2572" s="251" t="s">
        <v>11134</v>
      </c>
      <c r="O2572" s="251">
        <v>1</v>
      </c>
      <c r="Q2572" s="251" t="s">
        <v>12929</v>
      </c>
      <c r="R2572" s="251" t="s">
        <v>9960</v>
      </c>
      <c r="S2572" s="252" t="s">
        <v>1422</v>
      </c>
      <c r="T2572" s="251" t="str">
        <f t="shared" si="162"/>
        <v>I060633981560BZ490</v>
      </c>
      <c r="W2572" s="251" t="str">
        <f t="shared" si="163"/>
        <v>I060633981560-BZ490</v>
      </c>
    </row>
    <row r="2573" spans="1:23" x14ac:dyDescent="0.3">
      <c r="A2573" s="256" t="str">
        <f t="shared" si="160"/>
        <v>I0606339-81561BZ150-00003</v>
      </c>
      <c r="B2573" s="251" t="s">
        <v>12930</v>
      </c>
      <c r="C2573" s="251" t="s">
        <v>10077</v>
      </c>
      <c r="D2573" s="251" t="s">
        <v>12918</v>
      </c>
      <c r="E2573" s="251" t="s">
        <v>10831</v>
      </c>
      <c r="F2573" s="251" t="s">
        <v>9984</v>
      </c>
      <c r="G2573" s="251" t="s">
        <v>1359</v>
      </c>
      <c r="H2573" s="251" t="s">
        <v>3443</v>
      </c>
      <c r="I2573" s="257" t="str">
        <f t="shared" si="161"/>
        <v>-00003</v>
      </c>
      <c r="J2573" s="251">
        <v>3</v>
      </c>
      <c r="K2573" s="251">
        <v>3</v>
      </c>
      <c r="M2573" s="251" t="s">
        <v>9958</v>
      </c>
      <c r="N2573" s="251" t="s">
        <v>11134</v>
      </c>
      <c r="O2573" s="251">
        <v>3</v>
      </c>
      <c r="Q2573" s="251" t="s">
        <v>12930</v>
      </c>
      <c r="R2573" s="251" t="s">
        <v>9960</v>
      </c>
      <c r="S2573" s="252" t="s">
        <v>1358</v>
      </c>
      <c r="T2573" s="251" t="str">
        <f t="shared" si="162"/>
        <v>I060633981561BZ150</v>
      </c>
      <c r="W2573" s="251" t="str">
        <f t="shared" si="163"/>
        <v>I060633981561-BZ150</v>
      </c>
    </row>
    <row r="2574" spans="1:23" x14ac:dyDescent="0.3">
      <c r="A2574" s="256" t="str">
        <f t="shared" si="160"/>
        <v>I0606339-81561BZ240-00003</v>
      </c>
      <c r="B2574" s="251" t="s">
        <v>12931</v>
      </c>
      <c r="C2574" s="251" t="s">
        <v>10077</v>
      </c>
      <c r="D2574" s="251" t="s">
        <v>12918</v>
      </c>
      <c r="E2574" s="251" t="s">
        <v>10831</v>
      </c>
      <c r="F2574" s="251" t="s">
        <v>9986</v>
      </c>
      <c r="G2574" s="251" t="s">
        <v>1387</v>
      </c>
      <c r="H2574" s="251" t="s">
        <v>3443</v>
      </c>
      <c r="I2574" s="257" t="str">
        <f t="shared" si="161"/>
        <v>-00003</v>
      </c>
      <c r="J2574" s="251">
        <v>3</v>
      </c>
      <c r="K2574" s="251">
        <v>3</v>
      </c>
      <c r="M2574" s="251" t="s">
        <v>9958</v>
      </c>
      <c r="N2574" s="251" t="s">
        <v>11134</v>
      </c>
      <c r="O2574" s="251">
        <v>3</v>
      </c>
      <c r="Q2574" s="251" t="s">
        <v>12931</v>
      </c>
      <c r="R2574" s="251" t="s">
        <v>9960</v>
      </c>
      <c r="S2574" s="252" t="s">
        <v>1386</v>
      </c>
      <c r="T2574" s="251" t="str">
        <f t="shared" si="162"/>
        <v>I060633981561BZ240</v>
      </c>
      <c r="W2574" s="251" t="str">
        <f t="shared" si="163"/>
        <v>I060633981561-BZ240</v>
      </c>
    </row>
    <row r="2575" spans="1:23" x14ac:dyDescent="0.3">
      <c r="A2575" s="256" t="str">
        <f t="shared" si="160"/>
        <v>I0606339-81561BZ320-00001</v>
      </c>
      <c r="B2575" s="251" t="s">
        <v>12932</v>
      </c>
      <c r="C2575" s="251" t="s">
        <v>10077</v>
      </c>
      <c r="D2575" s="251" t="s">
        <v>12918</v>
      </c>
      <c r="E2575" s="251" t="s">
        <v>10831</v>
      </c>
      <c r="F2575" s="251" t="s">
        <v>9988</v>
      </c>
      <c r="G2575" s="251" t="s">
        <v>1428</v>
      </c>
      <c r="H2575" s="251" t="s">
        <v>3443</v>
      </c>
      <c r="I2575" s="257" t="str">
        <f t="shared" si="161"/>
        <v>-00001</v>
      </c>
      <c r="J2575" s="251">
        <v>1</v>
      </c>
      <c r="K2575" s="251">
        <v>1</v>
      </c>
      <c r="M2575" s="251" t="s">
        <v>9958</v>
      </c>
      <c r="N2575" s="251" t="s">
        <v>11134</v>
      </c>
      <c r="O2575" s="251">
        <v>1</v>
      </c>
      <c r="Q2575" s="251" t="s">
        <v>12932</v>
      </c>
      <c r="R2575" s="251" t="s">
        <v>9960</v>
      </c>
      <c r="S2575" s="252" t="s">
        <v>1427</v>
      </c>
      <c r="T2575" s="251" t="str">
        <f t="shared" si="162"/>
        <v>I060633981561BZ320</v>
      </c>
      <c r="W2575" s="251" t="str">
        <f t="shared" si="163"/>
        <v>I060633981561-BZ320</v>
      </c>
    </row>
    <row r="2576" spans="1:23" x14ac:dyDescent="0.3">
      <c r="A2576" s="256" t="str">
        <f t="shared" si="160"/>
        <v>I0606339-81581BZ040-00002</v>
      </c>
      <c r="B2576" s="251" t="s">
        <v>12933</v>
      </c>
      <c r="C2576" s="251" t="s">
        <v>10077</v>
      </c>
      <c r="D2576" s="251" t="s">
        <v>12918</v>
      </c>
      <c r="E2576" s="251" t="s">
        <v>10831</v>
      </c>
      <c r="F2576" s="251" t="s">
        <v>9990</v>
      </c>
      <c r="G2576" s="251" t="s">
        <v>1454</v>
      </c>
      <c r="H2576" s="251" t="s">
        <v>5218</v>
      </c>
      <c r="I2576" s="257" t="str">
        <f t="shared" si="161"/>
        <v>-00002</v>
      </c>
      <c r="J2576" s="251">
        <v>2</v>
      </c>
      <c r="K2576" s="251">
        <v>2</v>
      </c>
      <c r="M2576" s="251" t="s">
        <v>9958</v>
      </c>
      <c r="N2576" s="251" t="s">
        <v>11134</v>
      </c>
      <c r="O2576" s="251">
        <v>2</v>
      </c>
      <c r="Q2576" s="251" t="s">
        <v>12933</v>
      </c>
      <c r="R2576" s="251" t="s">
        <v>9960</v>
      </c>
      <c r="S2576" s="252" t="s">
        <v>1453</v>
      </c>
      <c r="T2576" s="251" t="str">
        <f t="shared" si="162"/>
        <v>I060633981581BZ040</v>
      </c>
      <c r="W2576" s="251" t="str">
        <f t="shared" si="163"/>
        <v>I060633981581-BZ040</v>
      </c>
    </row>
    <row r="2577" spans="1:23" x14ac:dyDescent="0.3">
      <c r="A2577" s="256" t="str">
        <f t="shared" si="160"/>
        <v>I0606339-9004951143-00004</v>
      </c>
      <c r="B2577" s="251" t="s">
        <v>12934</v>
      </c>
      <c r="C2577" s="251" t="s">
        <v>10077</v>
      </c>
      <c r="D2577" s="251" t="s">
        <v>12918</v>
      </c>
      <c r="E2577" s="251" t="s">
        <v>10831</v>
      </c>
      <c r="F2577" s="251" t="s">
        <v>9992</v>
      </c>
      <c r="G2577" s="251" t="s">
        <v>1567</v>
      </c>
      <c r="H2577" s="251" t="s">
        <v>3393</v>
      </c>
      <c r="I2577" s="257" t="str">
        <f t="shared" si="161"/>
        <v>-00004</v>
      </c>
      <c r="J2577" s="251">
        <v>4</v>
      </c>
      <c r="K2577" s="251">
        <v>4</v>
      </c>
      <c r="M2577" s="251" t="s">
        <v>10007</v>
      </c>
      <c r="N2577" s="251" t="s">
        <v>11134</v>
      </c>
      <c r="O2577" s="251">
        <v>4</v>
      </c>
      <c r="Q2577" s="251" t="s">
        <v>12934</v>
      </c>
      <c r="R2577" s="251" t="s">
        <v>9960</v>
      </c>
      <c r="S2577" s="252">
        <v>9004951143</v>
      </c>
      <c r="T2577" s="251" t="str">
        <f t="shared" si="162"/>
        <v>I06063399004951143</v>
      </c>
      <c r="W2577" s="251" t="str">
        <f t="shared" si="163"/>
        <v>I060633990049-51143</v>
      </c>
    </row>
    <row r="2578" spans="1:23" x14ac:dyDescent="0.3">
      <c r="A2578" s="256" t="str">
        <f t="shared" si="160"/>
        <v>I0606339-9004A81006-00006</v>
      </c>
      <c r="B2578" s="251" t="s">
        <v>12935</v>
      </c>
      <c r="C2578" s="251" t="s">
        <v>10077</v>
      </c>
      <c r="D2578" s="251" t="s">
        <v>12918</v>
      </c>
      <c r="E2578" s="251" t="s">
        <v>10831</v>
      </c>
      <c r="F2578" s="251" t="s">
        <v>9995</v>
      </c>
      <c r="G2578" s="251" t="s">
        <v>1574</v>
      </c>
      <c r="H2578" s="251" t="s">
        <v>3393</v>
      </c>
      <c r="I2578" s="257" t="str">
        <f t="shared" si="161"/>
        <v>-00006</v>
      </c>
      <c r="J2578" s="251">
        <v>6</v>
      </c>
      <c r="K2578" s="251">
        <v>6</v>
      </c>
      <c r="M2578" s="251" t="s">
        <v>10007</v>
      </c>
      <c r="N2578" s="251" t="s">
        <v>11134</v>
      </c>
      <c r="O2578" s="251">
        <v>6</v>
      </c>
      <c r="Q2578" s="251" t="s">
        <v>12935</v>
      </c>
      <c r="R2578" s="251" t="s">
        <v>9960</v>
      </c>
      <c r="S2578" s="252" t="s">
        <v>1573</v>
      </c>
      <c r="T2578" s="251" t="str">
        <f t="shared" si="162"/>
        <v>I06063399004A81006</v>
      </c>
      <c r="W2578" s="251" t="str">
        <f t="shared" si="163"/>
        <v>I06063399004A-81006</v>
      </c>
    </row>
    <row r="2579" spans="1:23" x14ac:dyDescent="0.3">
      <c r="A2579" s="256" t="str">
        <f t="shared" si="160"/>
        <v>I0606339-9004A81007-00007</v>
      </c>
      <c r="B2579" s="251" t="s">
        <v>12936</v>
      </c>
      <c r="C2579" s="251" t="s">
        <v>10077</v>
      </c>
      <c r="D2579" s="251" t="s">
        <v>12918</v>
      </c>
      <c r="E2579" s="251" t="s">
        <v>10831</v>
      </c>
      <c r="F2579" s="251" t="s">
        <v>9997</v>
      </c>
      <c r="G2579" s="251" t="s">
        <v>1576</v>
      </c>
      <c r="H2579" s="251" t="s">
        <v>3393</v>
      </c>
      <c r="I2579" s="257" t="str">
        <f t="shared" si="161"/>
        <v>-00007</v>
      </c>
      <c r="J2579" s="251">
        <v>7</v>
      </c>
      <c r="K2579" s="251">
        <v>7</v>
      </c>
      <c r="M2579" s="251" t="s">
        <v>10003</v>
      </c>
      <c r="N2579" s="251" t="s">
        <v>11134</v>
      </c>
      <c r="O2579" s="251">
        <v>7</v>
      </c>
      <c r="Q2579" s="251" t="s">
        <v>12936</v>
      </c>
      <c r="R2579" s="251" t="s">
        <v>9960</v>
      </c>
      <c r="S2579" s="252" t="s">
        <v>1575</v>
      </c>
      <c r="T2579" s="251" t="str">
        <f t="shared" si="162"/>
        <v>I06063399004A81007</v>
      </c>
      <c r="W2579" s="251" t="str">
        <f t="shared" si="163"/>
        <v>I06063399004A-81007</v>
      </c>
    </row>
    <row r="2580" spans="1:23" x14ac:dyDescent="0.3">
      <c r="A2580" s="256" t="str">
        <f t="shared" si="160"/>
        <v>I0606339-9004A81027-00003</v>
      </c>
      <c r="B2580" s="251" t="s">
        <v>12937</v>
      </c>
      <c r="C2580" s="251" t="s">
        <v>10077</v>
      </c>
      <c r="D2580" s="251" t="s">
        <v>12918</v>
      </c>
      <c r="E2580" s="251" t="s">
        <v>10831</v>
      </c>
      <c r="F2580" s="251" t="s">
        <v>10000</v>
      </c>
      <c r="G2580" s="251" t="s">
        <v>1617</v>
      </c>
      <c r="H2580" s="251" t="s">
        <v>3393</v>
      </c>
      <c r="I2580" s="257" t="str">
        <f t="shared" si="161"/>
        <v>-00003</v>
      </c>
      <c r="J2580" s="251">
        <v>3</v>
      </c>
      <c r="K2580" s="251">
        <v>3</v>
      </c>
      <c r="M2580" s="251" t="s">
        <v>10007</v>
      </c>
      <c r="N2580" s="251" t="s">
        <v>11134</v>
      </c>
      <c r="O2580" s="251">
        <v>3</v>
      </c>
      <c r="Q2580" s="251" t="s">
        <v>12937</v>
      </c>
      <c r="R2580" s="251" t="s">
        <v>9960</v>
      </c>
      <c r="S2580" s="252" t="s">
        <v>1616</v>
      </c>
      <c r="T2580" s="251" t="str">
        <f t="shared" si="162"/>
        <v>I06063399004A81027</v>
      </c>
      <c r="W2580" s="251" t="str">
        <f t="shared" si="163"/>
        <v>I06063399004A-81027</v>
      </c>
    </row>
    <row r="2581" spans="1:23" x14ac:dyDescent="0.3">
      <c r="A2581" s="256" t="str">
        <f t="shared" si="160"/>
        <v>I0606340-81240BZ010C0-00001</v>
      </c>
      <c r="B2581" s="251" t="s">
        <v>12938</v>
      </c>
      <c r="C2581" s="251" t="s">
        <v>10077</v>
      </c>
      <c r="D2581" s="251" t="s">
        <v>12939</v>
      </c>
      <c r="E2581" s="251" t="s">
        <v>10831</v>
      </c>
      <c r="F2581" s="251" t="s">
        <v>9957</v>
      </c>
      <c r="G2581" s="251" t="s">
        <v>10106</v>
      </c>
      <c r="H2581" s="251" t="s">
        <v>2227</v>
      </c>
      <c r="I2581" s="257" t="str">
        <f t="shared" si="161"/>
        <v>-00001</v>
      </c>
      <c r="J2581" s="251">
        <v>1</v>
      </c>
      <c r="K2581" s="251">
        <v>1</v>
      </c>
      <c r="M2581" s="251" t="s">
        <v>10007</v>
      </c>
      <c r="N2581" s="251" t="s">
        <v>11287</v>
      </c>
      <c r="O2581" s="251">
        <v>1</v>
      </c>
      <c r="Q2581" s="251" t="s">
        <v>12938</v>
      </c>
      <c r="R2581" s="251" t="s">
        <v>10017</v>
      </c>
      <c r="S2581" s="252" t="s">
        <v>3982</v>
      </c>
      <c r="T2581" s="251" t="str">
        <f t="shared" si="162"/>
        <v>I060634081240BZ010C0</v>
      </c>
      <c r="W2581" s="251" t="str">
        <f t="shared" si="163"/>
        <v>I060634081240-BZ010-C0</v>
      </c>
    </row>
    <row r="2582" spans="1:23" x14ac:dyDescent="0.3">
      <c r="A2582" s="256" t="str">
        <f t="shared" si="160"/>
        <v>I0606340-81580BZ051-00003</v>
      </c>
      <c r="B2582" s="251" t="s">
        <v>12940</v>
      </c>
      <c r="C2582" s="251" t="s">
        <v>10077</v>
      </c>
      <c r="D2582" s="251" t="s">
        <v>12939</v>
      </c>
      <c r="E2582" s="251" t="s">
        <v>10831</v>
      </c>
      <c r="F2582" s="251" t="s">
        <v>9962</v>
      </c>
      <c r="G2582" s="251" t="s">
        <v>5226</v>
      </c>
      <c r="H2582" s="251" t="s">
        <v>758</v>
      </c>
      <c r="I2582" s="257" t="str">
        <f t="shared" si="161"/>
        <v>-00003</v>
      </c>
      <c r="J2582" s="251">
        <v>3</v>
      </c>
      <c r="K2582" s="251">
        <v>3</v>
      </c>
      <c r="M2582" s="251" t="s">
        <v>9958</v>
      </c>
      <c r="N2582" s="251" t="s">
        <v>11287</v>
      </c>
      <c r="O2582" s="251">
        <v>3</v>
      </c>
      <c r="Q2582" s="251" t="s">
        <v>12940</v>
      </c>
      <c r="R2582" s="251" t="s">
        <v>10017</v>
      </c>
      <c r="S2582" s="252" t="s">
        <v>4065</v>
      </c>
      <c r="T2582" s="251" t="str">
        <f t="shared" si="162"/>
        <v>I060634081580BZ051</v>
      </c>
      <c r="W2582" s="251" t="str">
        <f t="shared" si="163"/>
        <v>I060634081580-BZ051</v>
      </c>
    </row>
    <row r="2583" spans="1:23" x14ac:dyDescent="0.3">
      <c r="A2583" s="256" t="str">
        <f t="shared" si="160"/>
        <v>I0606340-81591BZ040-00001</v>
      </c>
      <c r="B2583" s="251" t="s">
        <v>12941</v>
      </c>
      <c r="C2583" s="251" t="s">
        <v>10077</v>
      </c>
      <c r="D2583" s="251" t="s">
        <v>12939</v>
      </c>
      <c r="E2583" s="251" t="s">
        <v>10831</v>
      </c>
      <c r="F2583" s="251" t="s">
        <v>9964</v>
      </c>
      <c r="G2583" s="251" t="s">
        <v>1461</v>
      </c>
      <c r="H2583" s="251" t="s">
        <v>5219</v>
      </c>
      <c r="I2583" s="257" t="str">
        <f t="shared" si="161"/>
        <v>-00001</v>
      </c>
      <c r="J2583" s="251">
        <v>1</v>
      </c>
      <c r="K2583" s="251">
        <v>1</v>
      </c>
      <c r="M2583" s="251" t="s">
        <v>9958</v>
      </c>
      <c r="N2583" s="251" t="s">
        <v>11287</v>
      </c>
      <c r="O2583" s="251">
        <v>1</v>
      </c>
      <c r="Q2583" s="251" t="s">
        <v>12941</v>
      </c>
      <c r="R2583" s="251" t="s">
        <v>10017</v>
      </c>
      <c r="S2583" s="252" t="s">
        <v>1460</v>
      </c>
      <c r="T2583" s="251" t="str">
        <f t="shared" si="162"/>
        <v>I060634081591BZ040</v>
      </c>
      <c r="W2583" s="251" t="str">
        <f t="shared" si="163"/>
        <v>I060634081591-BZ040</v>
      </c>
    </row>
    <row r="2584" spans="1:23" x14ac:dyDescent="0.3">
      <c r="A2584" s="256" t="str">
        <f t="shared" si="160"/>
        <v>I0606340-87915BZ070-00002</v>
      </c>
      <c r="B2584" s="251" t="s">
        <v>12942</v>
      </c>
      <c r="C2584" s="251" t="s">
        <v>10077</v>
      </c>
      <c r="D2584" s="251" t="s">
        <v>12939</v>
      </c>
      <c r="E2584" s="251" t="s">
        <v>10831</v>
      </c>
      <c r="F2584" s="251" t="s">
        <v>9966</v>
      </c>
      <c r="G2584" s="251" t="s">
        <v>1528</v>
      </c>
      <c r="H2584" s="251" t="s">
        <v>10293</v>
      </c>
      <c r="I2584" s="257" t="str">
        <f t="shared" si="161"/>
        <v>-00002</v>
      </c>
      <c r="J2584" s="251">
        <v>2</v>
      </c>
      <c r="K2584" s="251">
        <v>2</v>
      </c>
      <c r="M2584" s="251" t="s">
        <v>10007</v>
      </c>
      <c r="N2584" s="251" t="s">
        <v>11287</v>
      </c>
      <c r="O2584" s="251">
        <v>2</v>
      </c>
      <c r="Q2584" s="251" t="s">
        <v>12942</v>
      </c>
      <c r="R2584" s="251" t="s">
        <v>10017</v>
      </c>
      <c r="S2584" s="252" t="s">
        <v>1527</v>
      </c>
      <c r="T2584" s="251" t="str">
        <f t="shared" si="162"/>
        <v>I060634087915BZ070</v>
      </c>
      <c r="W2584" s="251" t="str">
        <f t="shared" si="163"/>
        <v>I060634087915-BZ070</v>
      </c>
    </row>
    <row r="2585" spans="1:23" x14ac:dyDescent="0.3">
      <c r="A2585" s="256" t="str">
        <f t="shared" si="160"/>
        <v>I0606340-87917BZ010-00007</v>
      </c>
      <c r="B2585" s="251" t="s">
        <v>12943</v>
      </c>
      <c r="C2585" s="251" t="s">
        <v>10077</v>
      </c>
      <c r="D2585" s="251" t="s">
        <v>12939</v>
      </c>
      <c r="E2585" s="251" t="s">
        <v>10831</v>
      </c>
      <c r="F2585" s="251" t="s">
        <v>9968</v>
      </c>
      <c r="G2585" s="251" t="s">
        <v>1515</v>
      </c>
      <c r="H2585" s="251" t="s">
        <v>10109</v>
      </c>
      <c r="I2585" s="257" t="str">
        <f t="shared" si="161"/>
        <v>-00007</v>
      </c>
      <c r="J2585" s="251">
        <v>7</v>
      </c>
      <c r="K2585" s="251">
        <v>7</v>
      </c>
      <c r="M2585" s="251" t="s">
        <v>10007</v>
      </c>
      <c r="N2585" s="251" t="s">
        <v>11287</v>
      </c>
      <c r="O2585" s="251">
        <v>7</v>
      </c>
      <c r="Q2585" s="251" t="s">
        <v>12943</v>
      </c>
      <c r="R2585" s="251" t="s">
        <v>10017</v>
      </c>
      <c r="S2585" s="252" t="s">
        <v>1514</v>
      </c>
      <c r="T2585" s="251" t="str">
        <f t="shared" si="162"/>
        <v>I060634087917BZ010</v>
      </c>
      <c r="W2585" s="251" t="str">
        <f t="shared" si="163"/>
        <v>I060634087917-BZ010</v>
      </c>
    </row>
    <row r="2586" spans="1:23" x14ac:dyDescent="0.3">
      <c r="A2586" s="256" t="str">
        <f t="shared" si="160"/>
        <v>I0606340-87947BZ010-00002</v>
      </c>
      <c r="B2586" s="251" t="s">
        <v>12944</v>
      </c>
      <c r="C2586" s="251" t="s">
        <v>10077</v>
      </c>
      <c r="D2586" s="251" t="s">
        <v>12939</v>
      </c>
      <c r="E2586" s="251" t="s">
        <v>10831</v>
      </c>
      <c r="F2586" s="251" t="s">
        <v>9970</v>
      </c>
      <c r="G2586" s="251" t="s">
        <v>1519</v>
      </c>
      <c r="H2586" s="251" t="s">
        <v>10109</v>
      </c>
      <c r="I2586" s="257" t="str">
        <f t="shared" si="161"/>
        <v>-00002</v>
      </c>
      <c r="J2586" s="251">
        <v>2</v>
      </c>
      <c r="K2586" s="251">
        <v>2</v>
      </c>
      <c r="M2586" s="251" t="s">
        <v>10007</v>
      </c>
      <c r="N2586" s="251" t="s">
        <v>11287</v>
      </c>
      <c r="O2586" s="251">
        <v>2</v>
      </c>
      <c r="Q2586" s="251" t="s">
        <v>12944</v>
      </c>
      <c r="R2586" s="251" t="s">
        <v>10017</v>
      </c>
      <c r="S2586" s="252" t="s">
        <v>1518</v>
      </c>
      <c r="T2586" s="251" t="str">
        <f t="shared" si="162"/>
        <v>I060634087947BZ010</v>
      </c>
      <c r="W2586" s="251" t="str">
        <f t="shared" si="163"/>
        <v>I060634087947-BZ010</v>
      </c>
    </row>
    <row r="2587" spans="1:23" x14ac:dyDescent="0.3">
      <c r="A2587" s="256" t="str">
        <f t="shared" si="160"/>
        <v>I0606341-81110BZ200-00002</v>
      </c>
      <c r="B2587" s="251" t="s">
        <v>12945</v>
      </c>
      <c r="C2587" s="251" t="s">
        <v>10077</v>
      </c>
      <c r="D2587" s="251" t="s">
        <v>12946</v>
      </c>
      <c r="E2587" s="251" t="s">
        <v>10831</v>
      </c>
      <c r="F2587" s="251" t="s">
        <v>9957</v>
      </c>
      <c r="G2587" s="251" t="s">
        <v>1084</v>
      </c>
      <c r="H2587" s="251" t="s">
        <v>10113</v>
      </c>
      <c r="I2587" s="257" t="str">
        <f t="shared" si="161"/>
        <v>-00002</v>
      </c>
      <c r="J2587" s="251">
        <v>2</v>
      </c>
      <c r="K2587" s="251">
        <v>2</v>
      </c>
      <c r="M2587" s="251" t="s">
        <v>9958</v>
      </c>
      <c r="N2587" s="251" t="s">
        <v>11590</v>
      </c>
      <c r="O2587" s="251">
        <v>2</v>
      </c>
      <c r="Q2587" s="251" t="s">
        <v>12945</v>
      </c>
      <c r="R2587" s="251" t="s">
        <v>10028</v>
      </c>
      <c r="S2587" s="252" t="s">
        <v>1083</v>
      </c>
      <c r="T2587" s="251" t="str">
        <f t="shared" si="162"/>
        <v>I060634181110BZ200</v>
      </c>
      <c r="W2587" s="251" t="str">
        <f t="shared" si="163"/>
        <v>I060634181110-BZ200</v>
      </c>
    </row>
    <row r="2588" spans="1:23" x14ac:dyDescent="0.3">
      <c r="A2588" s="256" t="str">
        <f t="shared" si="160"/>
        <v>I0606341-81150BZ200-00001</v>
      </c>
      <c r="B2588" s="251" t="s">
        <v>12947</v>
      </c>
      <c r="C2588" s="251" t="s">
        <v>10077</v>
      </c>
      <c r="D2588" s="251" t="s">
        <v>12946</v>
      </c>
      <c r="E2588" s="251" t="s">
        <v>10831</v>
      </c>
      <c r="F2588" s="251" t="s">
        <v>9962</v>
      </c>
      <c r="G2588" s="251" t="s">
        <v>1092</v>
      </c>
      <c r="H2588" s="251" t="s">
        <v>11701</v>
      </c>
      <c r="I2588" s="257" t="str">
        <f t="shared" si="161"/>
        <v>-00001</v>
      </c>
      <c r="J2588" s="251">
        <v>1</v>
      </c>
      <c r="K2588" s="251">
        <v>1</v>
      </c>
      <c r="M2588" s="251" t="s">
        <v>9958</v>
      </c>
      <c r="N2588" s="251" t="s">
        <v>11590</v>
      </c>
      <c r="O2588" s="251">
        <v>1</v>
      </c>
      <c r="Q2588" s="251" t="s">
        <v>12947</v>
      </c>
      <c r="R2588" s="251" t="s">
        <v>10028</v>
      </c>
      <c r="S2588" s="252" t="s">
        <v>1091</v>
      </c>
      <c r="T2588" s="251" t="str">
        <f t="shared" si="162"/>
        <v>I060634181150BZ200</v>
      </c>
      <c r="W2588" s="251" t="str">
        <f t="shared" si="163"/>
        <v>I060634181150-BZ200</v>
      </c>
    </row>
    <row r="2589" spans="1:23" x14ac:dyDescent="0.3">
      <c r="A2589" s="256" t="str">
        <f t="shared" si="160"/>
        <v>I0606341-81550BZ310-00001</v>
      </c>
      <c r="B2589" s="251" t="s">
        <v>12948</v>
      </c>
      <c r="C2589" s="251" t="s">
        <v>10077</v>
      </c>
      <c r="D2589" s="251" t="s">
        <v>12946</v>
      </c>
      <c r="E2589" s="251" t="s">
        <v>10831</v>
      </c>
      <c r="F2589" s="251" t="s">
        <v>9964</v>
      </c>
      <c r="G2589" s="251" t="s">
        <v>1392</v>
      </c>
      <c r="H2589" s="251" t="s">
        <v>5202</v>
      </c>
      <c r="I2589" s="257" t="str">
        <f t="shared" si="161"/>
        <v>-00001</v>
      </c>
      <c r="J2589" s="251">
        <v>1</v>
      </c>
      <c r="K2589" s="251">
        <v>1</v>
      </c>
      <c r="M2589" s="251" t="s">
        <v>9958</v>
      </c>
      <c r="N2589" s="251" t="s">
        <v>11590</v>
      </c>
      <c r="O2589" s="251">
        <v>1</v>
      </c>
      <c r="Q2589" s="251" t="s">
        <v>12948</v>
      </c>
      <c r="R2589" s="251" t="s">
        <v>10028</v>
      </c>
      <c r="S2589" s="252" t="s">
        <v>1391</v>
      </c>
      <c r="T2589" s="251" t="str">
        <f t="shared" si="162"/>
        <v>I060634181550BZ310</v>
      </c>
      <c r="W2589" s="251" t="str">
        <f t="shared" si="163"/>
        <v>I060634181550-BZ310</v>
      </c>
    </row>
    <row r="2590" spans="1:23" x14ac:dyDescent="0.3">
      <c r="A2590" s="256" t="str">
        <f t="shared" si="160"/>
        <v>I0606341-81555BZ010-00001</v>
      </c>
      <c r="B2590" s="251" t="s">
        <v>12949</v>
      </c>
      <c r="C2590" s="251" t="s">
        <v>10077</v>
      </c>
      <c r="D2590" s="251" t="s">
        <v>12946</v>
      </c>
      <c r="E2590" s="251" t="s">
        <v>10831</v>
      </c>
      <c r="F2590" s="251" t="s">
        <v>9966</v>
      </c>
      <c r="G2590" s="251" t="s">
        <v>1275</v>
      </c>
      <c r="H2590" s="251" t="s">
        <v>10298</v>
      </c>
      <c r="I2590" s="257" t="str">
        <f t="shared" si="161"/>
        <v>-00001</v>
      </c>
      <c r="J2590" s="251">
        <v>1</v>
      </c>
      <c r="K2590" s="251">
        <v>1</v>
      </c>
      <c r="M2590" s="251" t="s">
        <v>10007</v>
      </c>
      <c r="N2590" s="251" t="s">
        <v>11590</v>
      </c>
      <c r="O2590" s="251">
        <v>1</v>
      </c>
      <c r="Q2590" s="251" t="s">
        <v>12949</v>
      </c>
      <c r="R2590" s="251" t="s">
        <v>10028</v>
      </c>
      <c r="S2590" s="252" t="s">
        <v>1274</v>
      </c>
      <c r="T2590" s="251" t="str">
        <f t="shared" si="162"/>
        <v>I060634181555BZ010</v>
      </c>
      <c r="W2590" s="251" t="str">
        <f t="shared" si="163"/>
        <v>I060634181555-BZ010</v>
      </c>
    </row>
    <row r="2591" spans="1:23" x14ac:dyDescent="0.3">
      <c r="A2591" s="256" t="str">
        <f t="shared" si="160"/>
        <v>I0606341-81560BZ310-00001</v>
      </c>
      <c r="B2591" s="251" t="s">
        <v>12950</v>
      </c>
      <c r="C2591" s="251" t="s">
        <v>10077</v>
      </c>
      <c r="D2591" s="251" t="s">
        <v>12946</v>
      </c>
      <c r="E2591" s="251" t="s">
        <v>10831</v>
      </c>
      <c r="F2591" s="251" t="s">
        <v>9968</v>
      </c>
      <c r="G2591" s="251" t="s">
        <v>1401</v>
      </c>
      <c r="H2591" s="251" t="s">
        <v>5204</v>
      </c>
      <c r="I2591" s="257" t="str">
        <f t="shared" si="161"/>
        <v>-00001</v>
      </c>
      <c r="J2591" s="251">
        <v>1</v>
      </c>
      <c r="K2591" s="251">
        <v>1</v>
      </c>
      <c r="M2591" s="251" t="s">
        <v>9958</v>
      </c>
      <c r="N2591" s="251" t="s">
        <v>11590</v>
      </c>
      <c r="O2591" s="251">
        <v>1</v>
      </c>
      <c r="Q2591" s="251" t="s">
        <v>12950</v>
      </c>
      <c r="R2591" s="251" t="s">
        <v>10028</v>
      </c>
      <c r="S2591" s="252" t="s">
        <v>1400</v>
      </c>
      <c r="T2591" s="251" t="str">
        <f t="shared" si="162"/>
        <v>I060634181560BZ310</v>
      </c>
      <c r="W2591" s="251" t="str">
        <f t="shared" si="163"/>
        <v>I060634181560-BZ310</v>
      </c>
    </row>
    <row r="2592" spans="1:23" x14ac:dyDescent="0.3">
      <c r="A2592" s="256" t="str">
        <f t="shared" si="160"/>
        <v>I0606341-81565BZ010-00001</v>
      </c>
      <c r="B2592" s="251" t="s">
        <v>12951</v>
      </c>
      <c r="C2592" s="251" t="s">
        <v>10077</v>
      </c>
      <c r="D2592" s="251" t="s">
        <v>12946</v>
      </c>
      <c r="E2592" s="251" t="s">
        <v>10831</v>
      </c>
      <c r="F2592" s="251" t="s">
        <v>9970</v>
      </c>
      <c r="G2592" s="251" t="s">
        <v>1326</v>
      </c>
      <c r="H2592" s="251" t="s">
        <v>10302</v>
      </c>
      <c r="I2592" s="257" t="str">
        <f t="shared" si="161"/>
        <v>-00001</v>
      </c>
      <c r="J2592" s="251">
        <v>1</v>
      </c>
      <c r="K2592" s="251">
        <v>1</v>
      </c>
      <c r="M2592" s="251" t="s">
        <v>10007</v>
      </c>
      <c r="N2592" s="251" t="s">
        <v>11590</v>
      </c>
      <c r="O2592" s="251">
        <v>1</v>
      </c>
      <c r="Q2592" s="251" t="s">
        <v>12951</v>
      </c>
      <c r="R2592" s="251" t="s">
        <v>10028</v>
      </c>
      <c r="S2592" s="252" t="s">
        <v>1325</v>
      </c>
      <c r="T2592" s="251" t="str">
        <f t="shared" si="162"/>
        <v>I060634181565BZ010</v>
      </c>
      <c r="W2592" s="251" t="str">
        <f t="shared" si="163"/>
        <v>I060634181565-BZ010</v>
      </c>
    </row>
    <row r="2593" spans="1:23" x14ac:dyDescent="0.3">
      <c r="A2593" s="256" t="str">
        <f t="shared" si="160"/>
        <v>I0706334-9004951125-00016</v>
      </c>
      <c r="B2593" s="251" t="s">
        <v>12952</v>
      </c>
      <c r="C2593" s="251" t="s">
        <v>10117</v>
      </c>
      <c r="D2593" s="251" t="s">
        <v>12953</v>
      </c>
      <c r="E2593" s="251" t="s">
        <v>10831</v>
      </c>
      <c r="F2593" s="251" t="s">
        <v>9957</v>
      </c>
      <c r="G2593" s="251" t="s">
        <v>1561</v>
      </c>
      <c r="H2593" s="251" t="s">
        <v>3393</v>
      </c>
      <c r="I2593" s="257" t="str">
        <f t="shared" si="161"/>
        <v>-00016</v>
      </c>
      <c r="J2593" s="251">
        <v>16</v>
      </c>
      <c r="K2593" s="251">
        <v>16</v>
      </c>
      <c r="M2593" s="251" t="s">
        <v>10003</v>
      </c>
      <c r="N2593" s="251" t="s">
        <v>11134</v>
      </c>
      <c r="O2593" s="251">
        <v>16</v>
      </c>
      <c r="Q2593" s="251" t="s">
        <v>12952</v>
      </c>
      <c r="R2593" s="251" t="s">
        <v>9960</v>
      </c>
      <c r="S2593" s="252">
        <v>9004951125</v>
      </c>
      <c r="T2593" s="251" t="str">
        <f t="shared" si="162"/>
        <v>I07063349004951125</v>
      </c>
      <c r="W2593" s="251" t="str">
        <f t="shared" si="163"/>
        <v>I070633490049-51125</v>
      </c>
    </row>
    <row r="2594" spans="1:23" x14ac:dyDescent="0.3">
      <c r="A2594" s="256" t="str">
        <f t="shared" si="160"/>
        <v>I0706335-81110BZ800-00002</v>
      </c>
      <c r="B2594" s="251" t="s">
        <v>12954</v>
      </c>
      <c r="C2594" s="251" t="s">
        <v>10117</v>
      </c>
      <c r="D2594" s="251" t="s">
        <v>12955</v>
      </c>
      <c r="E2594" s="251" t="s">
        <v>10831</v>
      </c>
      <c r="F2594" s="251" t="s">
        <v>9957</v>
      </c>
      <c r="G2594" s="251" t="s">
        <v>3420</v>
      </c>
      <c r="H2594" s="251" t="s">
        <v>3422</v>
      </c>
      <c r="I2594" s="257" t="str">
        <f t="shared" si="161"/>
        <v>-00002</v>
      </c>
      <c r="J2594" s="251">
        <v>2</v>
      </c>
      <c r="K2594" s="251">
        <v>2</v>
      </c>
      <c r="M2594" s="251" t="s">
        <v>9958</v>
      </c>
      <c r="N2594" s="251" t="s">
        <v>11287</v>
      </c>
      <c r="O2594" s="251">
        <v>2</v>
      </c>
      <c r="Q2594" s="251" t="s">
        <v>12954</v>
      </c>
      <c r="R2594" s="251" t="s">
        <v>10017</v>
      </c>
      <c r="S2594" s="252" t="s">
        <v>3419</v>
      </c>
      <c r="T2594" s="251" t="str">
        <f t="shared" si="162"/>
        <v>I070633581110BZ800</v>
      </c>
      <c r="W2594" s="251" t="str">
        <f t="shared" si="163"/>
        <v>I070633581110-BZ800</v>
      </c>
    </row>
    <row r="2595" spans="1:23" x14ac:dyDescent="0.3">
      <c r="A2595" s="256" t="str">
        <f t="shared" si="160"/>
        <v>I0706335-81110BZ840-00003</v>
      </c>
      <c r="B2595" s="251" t="s">
        <v>12956</v>
      </c>
      <c r="C2595" s="251" t="s">
        <v>10117</v>
      </c>
      <c r="D2595" s="251" t="s">
        <v>12955</v>
      </c>
      <c r="E2595" s="251" t="s">
        <v>10831</v>
      </c>
      <c r="F2595" s="251" t="s">
        <v>9962</v>
      </c>
      <c r="G2595" s="251" t="s">
        <v>3424</v>
      </c>
      <c r="H2595" s="251" t="s">
        <v>3422</v>
      </c>
      <c r="I2595" s="257" t="str">
        <f t="shared" si="161"/>
        <v>-00003</v>
      </c>
      <c r="J2595" s="251">
        <v>3</v>
      </c>
      <c r="K2595" s="251">
        <v>3</v>
      </c>
      <c r="M2595" s="251" t="s">
        <v>9958</v>
      </c>
      <c r="N2595" s="251" t="s">
        <v>11287</v>
      </c>
      <c r="O2595" s="251">
        <v>3</v>
      </c>
      <c r="Q2595" s="251" t="s">
        <v>12956</v>
      </c>
      <c r="R2595" s="251" t="s">
        <v>10017</v>
      </c>
      <c r="S2595" s="252" t="s">
        <v>3423</v>
      </c>
      <c r="T2595" s="251" t="str">
        <f t="shared" si="162"/>
        <v>I070633581110BZ840</v>
      </c>
      <c r="W2595" s="251" t="str">
        <f t="shared" si="163"/>
        <v>I070633581110-BZ840</v>
      </c>
    </row>
    <row r="2596" spans="1:23" x14ac:dyDescent="0.3">
      <c r="A2596" s="256" t="str">
        <f t="shared" si="160"/>
        <v>I0706335-81150BZ800-00001</v>
      </c>
      <c r="B2596" s="251" t="s">
        <v>12957</v>
      </c>
      <c r="C2596" s="251" t="s">
        <v>10117</v>
      </c>
      <c r="D2596" s="251" t="s">
        <v>12955</v>
      </c>
      <c r="E2596" s="251" t="s">
        <v>10831</v>
      </c>
      <c r="F2596" s="251" t="s">
        <v>9964</v>
      </c>
      <c r="G2596" s="251" t="s">
        <v>3427</v>
      </c>
      <c r="H2596" s="251" t="s">
        <v>3429</v>
      </c>
      <c r="I2596" s="257" t="str">
        <f t="shared" si="161"/>
        <v>-00001</v>
      </c>
      <c r="J2596" s="251">
        <v>1</v>
      </c>
      <c r="K2596" s="251">
        <v>1</v>
      </c>
      <c r="M2596" s="251" t="s">
        <v>9958</v>
      </c>
      <c r="N2596" s="251" t="s">
        <v>11287</v>
      </c>
      <c r="O2596" s="251">
        <v>1</v>
      </c>
      <c r="Q2596" s="251" t="s">
        <v>12957</v>
      </c>
      <c r="R2596" s="251" t="s">
        <v>10017</v>
      </c>
      <c r="S2596" s="252" t="s">
        <v>3426</v>
      </c>
      <c r="T2596" s="251" t="str">
        <f t="shared" si="162"/>
        <v>I070633581150BZ800</v>
      </c>
      <c r="W2596" s="251" t="str">
        <f t="shared" si="163"/>
        <v>I070633581150-BZ800</v>
      </c>
    </row>
    <row r="2597" spans="1:23" x14ac:dyDescent="0.3">
      <c r="A2597" s="256" t="str">
        <f t="shared" si="160"/>
        <v>I0706335-81150BZ840-00003</v>
      </c>
      <c r="B2597" s="251" t="s">
        <v>12958</v>
      </c>
      <c r="C2597" s="251" t="s">
        <v>10117</v>
      </c>
      <c r="D2597" s="251" t="s">
        <v>12955</v>
      </c>
      <c r="E2597" s="251" t="s">
        <v>10831</v>
      </c>
      <c r="F2597" s="251" t="s">
        <v>9966</v>
      </c>
      <c r="G2597" s="251" t="s">
        <v>3431</v>
      </c>
      <c r="H2597" s="251" t="s">
        <v>3429</v>
      </c>
      <c r="I2597" s="257" t="str">
        <f t="shared" si="161"/>
        <v>-00003</v>
      </c>
      <c r="J2597" s="251">
        <v>3</v>
      </c>
      <c r="K2597" s="251">
        <v>3</v>
      </c>
      <c r="M2597" s="251" t="s">
        <v>9958</v>
      </c>
      <c r="N2597" s="251" t="s">
        <v>11287</v>
      </c>
      <c r="O2597" s="251">
        <v>3</v>
      </c>
      <c r="Q2597" s="251" t="s">
        <v>12958</v>
      </c>
      <c r="R2597" s="251" t="s">
        <v>10017</v>
      </c>
      <c r="S2597" s="252" t="s">
        <v>3430</v>
      </c>
      <c r="T2597" s="251" t="str">
        <f t="shared" si="162"/>
        <v>I070633581150BZ840</v>
      </c>
      <c r="W2597" s="251" t="str">
        <f t="shared" si="163"/>
        <v>I070633581150-BZ840</v>
      </c>
    </row>
    <row r="2598" spans="1:23" x14ac:dyDescent="0.3">
      <c r="A2598" s="256" t="str">
        <f t="shared" si="160"/>
        <v>I0706335-81551BZ060-00002</v>
      </c>
      <c r="B2598" s="251" t="s">
        <v>12959</v>
      </c>
      <c r="C2598" s="251" t="s">
        <v>10117</v>
      </c>
      <c r="D2598" s="251" t="s">
        <v>12955</v>
      </c>
      <c r="E2598" s="251" t="s">
        <v>10831</v>
      </c>
      <c r="F2598" s="251" t="s">
        <v>9968</v>
      </c>
      <c r="G2598" s="251" t="s">
        <v>1296</v>
      </c>
      <c r="H2598" s="251" t="s">
        <v>10317</v>
      </c>
      <c r="I2598" s="257" t="str">
        <f t="shared" si="161"/>
        <v>-00002</v>
      </c>
      <c r="J2598" s="251">
        <v>2</v>
      </c>
      <c r="K2598" s="251">
        <v>2</v>
      </c>
      <c r="M2598" s="251" t="s">
        <v>9958</v>
      </c>
      <c r="N2598" s="251" t="s">
        <v>11287</v>
      </c>
      <c r="O2598" s="251">
        <v>2</v>
      </c>
      <c r="Q2598" s="251" t="s">
        <v>12959</v>
      </c>
      <c r="R2598" s="251" t="s">
        <v>10017</v>
      </c>
      <c r="S2598" s="252" t="s">
        <v>1295</v>
      </c>
      <c r="T2598" s="251" t="str">
        <f t="shared" si="162"/>
        <v>I070633581551BZ060</v>
      </c>
      <c r="W2598" s="251" t="str">
        <f t="shared" si="163"/>
        <v>I070633581551-BZ060</v>
      </c>
    </row>
    <row r="2599" spans="1:23" x14ac:dyDescent="0.3">
      <c r="A2599" s="256" t="str">
        <f t="shared" si="160"/>
        <v>I0706335-81551BZ090-00004</v>
      </c>
      <c r="B2599" s="251" t="s">
        <v>12960</v>
      </c>
      <c r="C2599" s="251" t="s">
        <v>10117</v>
      </c>
      <c r="D2599" s="251" t="s">
        <v>12955</v>
      </c>
      <c r="E2599" s="251" t="s">
        <v>10831</v>
      </c>
      <c r="F2599" s="251" t="s">
        <v>9970</v>
      </c>
      <c r="G2599" s="251" t="s">
        <v>1318</v>
      </c>
      <c r="H2599" s="251" t="s">
        <v>5211</v>
      </c>
      <c r="I2599" s="257" t="str">
        <f t="shared" si="161"/>
        <v>-00004</v>
      </c>
      <c r="J2599" s="251">
        <v>4</v>
      </c>
      <c r="K2599" s="251">
        <v>4</v>
      </c>
      <c r="M2599" s="251" t="s">
        <v>9958</v>
      </c>
      <c r="N2599" s="251" t="s">
        <v>11287</v>
      </c>
      <c r="O2599" s="251">
        <v>4</v>
      </c>
      <c r="Q2599" s="251" t="s">
        <v>12960</v>
      </c>
      <c r="R2599" s="251" t="s">
        <v>10017</v>
      </c>
      <c r="S2599" s="252" t="s">
        <v>1317</v>
      </c>
      <c r="T2599" s="251" t="str">
        <f t="shared" si="162"/>
        <v>I070633581551BZ090</v>
      </c>
      <c r="W2599" s="251" t="str">
        <f t="shared" si="163"/>
        <v>I070633581551-BZ090</v>
      </c>
    </row>
    <row r="2600" spans="1:23" x14ac:dyDescent="0.3">
      <c r="A2600" s="256" t="str">
        <f t="shared" si="160"/>
        <v>I0706335-81551BZ250-00002</v>
      </c>
      <c r="B2600" s="251" t="s">
        <v>12961</v>
      </c>
      <c r="C2600" s="251" t="s">
        <v>10117</v>
      </c>
      <c r="D2600" s="251" t="s">
        <v>12955</v>
      </c>
      <c r="E2600" s="251" t="s">
        <v>10831</v>
      </c>
      <c r="F2600" s="251" t="s">
        <v>9972</v>
      </c>
      <c r="G2600" s="251" t="s">
        <v>1396</v>
      </c>
      <c r="H2600" s="251" t="s">
        <v>3436</v>
      </c>
      <c r="I2600" s="257" t="str">
        <f t="shared" si="161"/>
        <v>-00002</v>
      </c>
      <c r="J2600" s="251">
        <v>2</v>
      </c>
      <c r="K2600" s="251">
        <v>2</v>
      </c>
      <c r="M2600" s="251" t="s">
        <v>9958</v>
      </c>
      <c r="N2600" s="251" t="s">
        <v>11287</v>
      </c>
      <c r="O2600" s="251">
        <v>2</v>
      </c>
      <c r="Q2600" s="251" t="s">
        <v>12961</v>
      </c>
      <c r="R2600" s="251" t="s">
        <v>10017</v>
      </c>
      <c r="S2600" s="252" t="s">
        <v>1395</v>
      </c>
      <c r="T2600" s="251" t="str">
        <f t="shared" si="162"/>
        <v>I070633581551BZ250</v>
      </c>
      <c r="W2600" s="251" t="str">
        <f t="shared" si="163"/>
        <v>I070633581551-BZ250</v>
      </c>
    </row>
    <row r="2601" spans="1:23" x14ac:dyDescent="0.3">
      <c r="A2601" s="256" t="str">
        <f t="shared" si="160"/>
        <v>I0706335-81561BZ060-00003</v>
      </c>
      <c r="B2601" s="251" t="s">
        <v>12962</v>
      </c>
      <c r="C2601" s="251" t="s">
        <v>10117</v>
      </c>
      <c r="D2601" s="251" t="s">
        <v>12955</v>
      </c>
      <c r="E2601" s="251" t="s">
        <v>10831</v>
      </c>
      <c r="F2601" s="251" t="s">
        <v>9974</v>
      </c>
      <c r="G2601" s="251" t="s">
        <v>1304</v>
      </c>
      <c r="H2601" s="251" t="s">
        <v>10128</v>
      </c>
      <c r="I2601" s="257" t="str">
        <f t="shared" si="161"/>
        <v>-00003</v>
      </c>
      <c r="J2601" s="251">
        <v>3</v>
      </c>
      <c r="K2601" s="251">
        <v>3</v>
      </c>
      <c r="M2601" s="251" t="s">
        <v>9958</v>
      </c>
      <c r="N2601" s="251" t="s">
        <v>11287</v>
      </c>
      <c r="O2601" s="251">
        <v>3</v>
      </c>
      <c r="Q2601" s="251" t="s">
        <v>12962</v>
      </c>
      <c r="R2601" s="251" t="s">
        <v>10017</v>
      </c>
      <c r="S2601" s="252" t="s">
        <v>1303</v>
      </c>
      <c r="T2601" s="251" t="str">
        <f t="shared" si="162"/>
        <v>I070633581561BZ060</v>
      </c>
      <c r="W2601" s="251" t="str">
        <f t="shared" si="163"/>
        <v>I070633581561-BZ060</v>
      </c>
    </row>
    <row r="2602" spans="1:23" x14ac:dyDescent="0.3">
      <c r="A2602" s="256" t="str">
        <f t="shared" si="160"/>
        <v>I0706335-81561BZ090-00004</v>
      </c>
      <c r="B2602" s="251" t="s">
        <v>12963</v>
      </c>
      <c r="C2602" s="251" t="s">
        <v>10117</v>
      </c>
      <c r="D2602" s="251" t="s">
        <v>12955</v>
      </c>
      <c r="E2602" s="251" t="s">
        <v>10831</v>
      </c>
      <c r="F2602" s="251" t="s">
        <v>9976</v>
      </c>
      <c r="G2602" s="251" t="s">
        <v>1331</v>
      </c>
      <c r="H2602" s="251" t="s">
        <v>5211</v>
      </c>
      <c r="I2602" s="257" t="str">
        <f t="shared" si="161"/>
        <v>-00004</v>
      </c>
      <c r="J2602" s="251">
        <v>4</v>
      </c>
      <c r="K2602" s="251">
        <v>4</v>
      </c>
      <c r="M2602" s="251" t="s">
        <v>9958</v>
      </c>
      <c r="N2602" s="251" t="s">
        <v>11287</v>
      </c>
      <c r="O2602" s="251">
        <v>4</v>
      </c>
      <c r="Q2602" s="251" t="s">
        <v>12963</v>
      </c>
      <c r="R2602" s="251" t="s">
        <v>10017</v>
      </c>
      <c r="S2602" s="252" t="s">
        <v>1330</v>
      </c>
      <c r="T2602" s="251" t="str">
        <f t="shared" si="162"/>
        <v>I070633581561BZ090</v>
      </c>
      <c r="W2602" s="251" t="str">
        <f t="shared" si="163"/>
        <v>I070633581561-BZ090</v>
      </c>
    </row>
    <row r="2603" spans="1:23" x14ac:dyDescent="0.3">
      <c r="A2603" s="256" t="str">
        <f t="shared" si="160"/>
        <v>I0706335-81580BZ090-00001</v>
      </c>
      <c r="B2603" s="251" t="s">
        <v>12964</v>
      </c>
      <c r="C2603" s="251" t="s">
        <v>10117</v>
      </c>
      <c r="D2603" s="251" t="s">
        <v>12955</v>
      </c>
      <c r="E2603" s="251" t="s">
        <v>10831</v>
      </c>
      <c r="F2603" s="251" t="s">
        <v>9978</v>
      </c>
      <c r="G2603" s="251" t="s">
        <v>3449</v>
      </c>
      <c r="H2603" s="251" t="s">
        <v>758</v>
      </c>
      <c r="I2603" s="257" t="str">
        <f t="shared" si="161"/>
        <v>-00001</v>
      </c>
      <c r="J2603" s="251">
        <v>1</v>
      </c>
      <c r="K2603" s="251">
        <v>1</v>
      </c>
      <c r="M2603" s="251" t="s">
        <v>9993</v>
      </c>
      <c r="N2603" s="251" t="s">
        <v>11287</v>
      </c>
      <c r="O2603" s="251">
        <v>1</v>
      </c>
      <c r="Q2603" s="251" t="s">
        <v>12964</v>
      </c>
      <c r="R2603" s="251" t="s">
        <v>10017</v>
      </c>
      <c r="S2603" s="252" t="s">
        <v>3448</v>
      </c>
      <c r="T2603" s="251" t="str">
        <f t="shared" si="162"/>
        <v>I070633581580BZ090</v>
      </c>
      <c r="W2603" s="251" t="str">
        <f t="shared" si="163"/>
        <v>I070633581580-BZ090</v>
      </c>
    </row>
    <row r="2604" spans="1:23" x14ac:dyDescent="0.3">
      <c r="A2604" s="256" t="str">
        <f t="shared" si="160"/>
        <v>I0706335-81590BZ090-00002</v>
      </c>
      <c r="B2604" s="251" t="s">
        <v>12965</v>
      </c>
      <c r="C2604" s="251" t="s">
        <v>10117</v>
      </c>
      <c r="D2604" s="251" t="s">
        <v>12955</v>
      </c>
      <c r="E2604" s="251" t="s">
        <v>10831</v>
      </c>
      <c r="F2604" s="251" t="s">
        <v>9980</v>
      </c>
      <c r="G2604" s="251" t="s">
        <v>3452</v>
      </c>
      <c r="H2604" s="251" t="s">
        <v>770</v>
      </c>
      <c r="I2604" s="257" t="str">
        <f t="shared" si="161"/>
        <v>-00002</v>
      </c>
      <c r="J2604" s="251">
        <v>2</v>
      </c>
      <c r="K2604" s="251">
        <v>2</v>
      </c>
      <c r="M2604" s="251" t="s">
        <v>9993</v>
      </c>
      <c r="N2604" s="251" t="s">
        <v>11287</v>
      </c>
      <c r="O2604" s="251">
        <v>2</v>
      </c>
      <c r="Q2604" s="251" t="s">
        <v>12965</v>
      </c>
      <c r="R2604" s="251" t="s">
        <v>10017</v>
      </c>
      <c r="S2604" s="252" t="s">
        <v>3451</v>
      </c>
      <c r="T2604" s="251" t="str">
        <f t="shared" si="162"/>
        <v>I070633581590BZ090</v>
      </c>
      <c r="W2604" s="251" t="str">
        <f t="shared" si="163"/>
        <v>I070633581590-BZ090</v>
      </c>
    </row>
    <row r="2605" spans="1:23" x14ac:dyDescent="0.3">
      <c r="A2605" s="256" t="str">
        <f t="shared" si="160"/>
        <v>I0706335-87910BZ070-00001</v>
      </c>
      <c r="B2605" s="251" t="s">
        <v>12966</v>
      </c>
      <c r="C2605" s="251" t="s">
        <v>10117</v>
      </c>
      <c r="D2605" s="251" t="s">
        <v>12955</v>
      </c>
      <c r="E2605" s="251" t="s">
        <v>10831</v>
      </c>
      <c r="F2605" s="251" t="s">
        <v>9982</v>
      </c>
      <c r="G2605" s="251" t="s">
        <v>1542</v>
      </c>
      <c r="H2605" s="251" t="s">
        <v>11862</v>
      </c>
      <c r="I2605" s="257" t="str">
        <f t="shared" si="161"/>
        <v>-00001</v>
      </c>
      <c r="J2605" s="251">
        <v>1</v>
      </c>
      <c r="K2605" s="251">
        <v>1</v>
      </c>
      <c r="M2605" s="251" t="s">
        <v>9958</v>
      </c>
      <c r="N2605" s="251" t="s">
        <v>11287</v>
      </c>
      <c r="O2605" s="251">
        <v>1</v>
      </c>
      <c r="Q2605" s="251" t="s">
        <v>12966</v>
      </c>
      <c r="R2605" s="251" t="s">
        <v>10017</v>
      </c>
      <c r="S2605" s="252" t="s">
        <v>1541</v>
      </c>
      <c r="T2605" s="251" t="str">
        <f t="shared" si="162"/>
        <v>I070633587910BZ070</v>
      </c>
      <c r="W2605" s="251" t="str">
        <f t="shared" si="163"/>
        <v>I070633587910-BZ070</v>
      </c>
    </row>
    <row r="2606" spans="1:23" x14ac:dyDescent="0.3">
      <c r="A2606" s="256" t="str">
        <f t="shared" si="160"/>
        <v>I0706335-87940BZ070-00002</v>
      </c>
      <c r="B2606" s="251" t="s">
        <v>12967</v>
      </c>
      <c r="C2606" s="251" t="s">
        <v>10117</v>
      </c>
      <c r="D2606" s="251" t="s">
        <v>12955</v>
      </c>
      <c r="E2606" s="251" t="s">
        <v>10831</v>
      </c>
      <c r="F2606" s="251" t="s">
        <v>9984</v>
      </c>
      <c r="G2606" s="251" t="s">
        <v>1545</v>
      </c>
      <c r="H2606" s="251" t="s">
        <v>10132</v>
      </c>
      <c r="I2606" s="257" t="str">
        <f t="shared" si="161"/>
        <v>-00002</v>
      </c>
      <c r="J2606" s="251">
        <v>2</v>
      </c>
      <c r="K2606" s="251">
        <v>2</v>
      </c>
      <c r="M2606" s="251" t="s">
        <v>9993</v>
      </c>
      <c r="N2606" s="251" t="s">
        <v>11287</v>
      </c>
      <c r="O2606" s="251">
        <v>2</v>
      </c>
      <c r="Q2606" s="251" t="s">
        <v>12967</v>
      </c>
      <c r="R2606" s="251" t="s">
        <v>10017</v>
      </c>
      <c r="S2606" s="252" t="s">
        <v>1544</v>
      </c>
      <c r="T2606" s="251" t="str">
        <f t="shared" si="162"/>
        <v>I070633587940BZ070</v>
      </c>
      <c r="W2606" s="251" t="str">
        <f t="shared" si="163"/>
        <v>I070633587940-BZ070</v>
      </c>
    </row>
    <row r="2607" spans="1:23" x14ac:dyDescent="0.3">
      <c r="A2607" s="256" t="str">
        <f t="shared" si="160"/>
        <v>I0706335-87945BZ070-00001</v>
      </c>
      <c r="B2607" s="251" t="s">
        <v>12968</v>
      </c>
      <c r="C2607" s="251" t="s">
        <v>10117</v>
      </c>
      <c r="D2607" s="251" t="s">
        <v>12955</v>
      </c>
      <c r="E2607" s="251" t="s">
        <v>10831</v>
      </c>
      <c r="F2607" s="251" t="s">
        <v>9986</v>
      </c>
      <c r="G2607" s="251" t="s">
        <v>1537</v>
      </c>
      <c r="H2607" s="251" t="s">
        <v>12969</v>
      </c>
      <c r="I2607" s="257" t="str">
        <f t="shared" si="161"/>
        <v>-00001</v>
      </c>
      <c r="J2607" s="251">
        <v>1</v>
      </c>
      <c r="K2607" s="251">
        <v>1</v>
      </c>
      <c r="M2607" s="251" t="s">
        <v>10007</v>
      </c>
      <c r="N2607" s="251" t="s">
        <v>11287</v>
      </c>
      <c r="O2607" s="251">
        <v>1</v>
      </c>
      <c r="Q2607" s="251" t="s">
        <v>12968</v>
      </c>
      <c r="R2607" s="251" t="s">
        <v>10017</v>
      </c>
      <c r="S2607" s="252" t="s">
        <v>1536</v>
      </c>
      <c r="T2607" s="251" t="str">
        <f t="shared" si="162"/>
        <v>I070633587945BZ070</v>
      </c>
      <c r="W2607" s="251" t="str">
        <f t="shared" si="163"/>
        <v>I070633587945-BZ070</v>
      </c>
    </row>
    <row r="2608" spans="1:23" x14ac:dyDescent="0.3">
      <c r="A2608" s="256" t="str">
        <f t="shared" si="160"/>
        <v>I0706336-81130BZ520-00002</v>
      </c>
      <c r="B2608" s="251" t="s">
        <v>12970</v>
      </c>
      <c r="C2608" s="251" t="s">
        <v>10117</v>
      </c>
      <c r="D2608" s="251" t="s">
        <v>12971</v>
      </c>
      <c r="E2608" s="251" t="s">
        <v>10831</v>
      </c>
      <c r="F2608" s="251" t="s">
        <v>9957</v>
      </c>
      <c r="G2608" s="251" t="s">
        <v>1115</v>
      </c>
      <c r="H2608" s="251" t="s">
        <v>5101</v>
      </c>
      <c r="I2608" s="257" t="str">
        <f t="shared" si="161"/>
        <v>-00002</v>
      </c>
      <c r="J2608" s="251">
        <v>2</v>
      </c>
      <c r="K2608" s="251">
        <v>2</v>
      </c>
      <c r="M2608" s="251" t="s">
        <v>9958</v>
      </c>
      <c r="N2608" s="251" t="s">
        <v>11590</v>
      </c>
      <c r="O2608" s="251">
        <v>2</v>
      </c>
      <c r="Q2608" s="251" t="s">
        <v>12970</v>
      </c>
      <c r="R2608" s="251" t="s">
        <v>10028</v>
      </c>
      <c r="S2608" s="252" t="s">
        <v>1114</v>
      </c>
      <c r="T2608" s="251" t="str">
        <f t="shared" si="162"/>
        <v>I070633681130BZ520</v>
      </c>
      <c r="W2608" s="251" t="str">
        <f t="shared" si="163"/>
        <v>I070633681130-BZ520</v>
      </c>
    </row>
    <row r="2609" spans="1:23" x14ac:dyDescent="0.3">
      <c r="A2609" s="256" t="str">
        <f t="shared" si="160"/>
        <v>I0706336-81270BZ010-00001</v>
      </c>
      <c r="B2609" s="251" t="s">
        <v>12972</v>
      </c>
      <c r="C2609" s="251" t="s">
        <v>10117</v>
      </c>
      <c r="D2609" s="251" t="s">
        <v>12971</v>
      </c>
      <c r="E2609" s="251" t="s">
        <v>10831</v>
      </c>
      <c r="F2609" s="251" t="s">
        <v>9962</v>
      </c>
      <c r="G2609" s="251" t="s">
        <v>1474</v>
      </c>
      <c r="H2609" s="251" t="s">
        <v>10137</v>
      </c>
      <c r="I2609" s="257" t="str">
        <f t="shared" si="161"/>
        <v>-00001</v>
      </c>
      <c r="J2609" s="251">
        <v>1</v>
      </c>
      <c r="K2609" s="251">
        <v>1</v>
      </c>
      <c r="M2609" s="251" t="s">
        <v>10007</v>
      </c>
      <c r="N2609" s="251" t="s">
        <v>11590</v>
      </c>
      <c r="O2609" s="251">
        <v>1</v>
      </c>
      <c r="Q2609" s="251" t="s">
        <v>12972</v>
      </c>
      <c r="R2609" s="251" t="s">
        <v>10028</v>
      </c>
      <c r="S2609" s="252" t="s">
        <v>1473</v>
      </c>
      <c r="T2609" s="251" t="str">
        <f t="shared" si="162"/>
        <v>I070633681270BZ010</v>
      </c>
      <c r="W2609" s="251" t="str">
        <f t="shared" si="163"/>
        <v>I070633681270-BZ010</v>
      </c>
    </row>
    <row r="2610" spans="1:23" x14ac:dyDescent="0.3">
      <c r="A2610" s="256" t="str">
        <f t="shared" si="160"/>
        <v>I0706336-81550BZ190-00001</v>
      </c>
      <c r="B2610" s="251" t="s">
        <v>12973</v>
      </c>
      <c r="C2610" s="251" t="s">
        <v>10117</v>
      </c>
      <c r="D2610" s="251" t="s">
        <v>12971</v>
      </c>
      <c r="E2610" s="251" t="s">
        <v>10831</v>
      </c>
      <c r="F2610" s="251" t="s">
        <v>9964</v>
      </c>
      <c r="G2610" s="251" t="s">
        <v>1308</v>
      </c>
      <c r="H2610" s="251" t="s">
        <v>10141</v>
      </c>
      <c r="I2610" s="257" t="str">
        <f t="shared" si="161"/>
        <v>-00001</v>
      </c>
      <c r="J2610" s="251">
        <v>1</v>
      </c>
      <c r="K2610" s="251">
        <v>1</v>
      </c>
      <c r="M2610" s="251" t="s">
        <v>9958</v>
      </c>
      <c r="N2610" s="251" t="s">
        <v>11590</v>
      </c>
      <c r="O2610" s="251">
        <v>1</v>
      </c>
      <c r="Q2610" s="251" t="s">
        <v>12973</v>
      </c>
      <c r="R2610" s="251" t="s">
        <v>10028</v>
      </c>
      <c r="S2610" s="252" t="s">
        <v>1307</v>
      </c>
      <c r="T2610" s="251" t="str">
        <f t="shared" si="162"/>
        <v>I070633681550BZ190</v>
      </c>
      <c r="W2610" s="251" t="str">
        <f t="shared" si="163"/>
        <v>I070633681550-BZ190</v>
      </c>
    </row>
    <row r="2611" spans="1:23" x14ac:dyDescent="0.3">
      <c r="A2611" s="256" t="str">
        <f t="shared" si="160"/>
        <v>I0706336-81550BZ200-00001</v>
      </c>
      <c r="B2611" s="251" t="s">
        <v>12974</v>
      </c>
      <c r="C2611" s="251" t="s">
        <v>10117</v>
      </c>
      <c r="D2611" s="251" t="s">
        <v>12971</v>
      </c>
      <c r="E2611" s="251" t="s">
        <v>10831</v>
      </c>
      <c r="F2611" s="251" t="s">
        <v>9966</v>
      </c>
      <c r="G2611" s="251" t="s">
        <v>1335</v>
      </c>
      <c r="H2611" s="251" t="s">
        <v>10141</v>
      </c>
      <c r="I2611" s="257" t="str">
        <f t="shared" si="161"/>
        <v>-00001</v>
      </c>
      <c r="J2611" s="251">
        <v>1</v>
      </c>
      <c r="K2611" s="251">
        <v>1</v>
      </c>
      <c r="M2611" s="251" t="s">
        <v>9993</v>
      </c>
      <c r="N2611" s="251" t="s">
        <v>11590</v>
      </c>
      <c r="O2611" s="251">
        <v>1</v>
      </c>
      <c r="Q2611" s="251" t="s">
        <v>12974</v>
      </c>
      <c r="R2611" s="251" t="s">
        <v>10028</v>
      </c>
      <c r="S2611" s="252" t="s">
        <v>16</v>
      </c>
      <c r="T2611" s="251" t="str">
        <f t="shared" si="162"/>
        <v>I070633681550BZ200</v>
      </c>
      <c r="W2611" s="251" t="str">
        <f t="shared" si="163"/>
        <v>I070633681550-BZ200</v>
      </c>
    </row>
    <row r="2612" spans="1:23" x14ac:dyDescent="0.3">
      <c r="A2612" s="256" t="str">
        <f t="shared" si="160"/>
        <v>I0706336-81560BZ190-00001</v>
      </c>
      <c r="B2612" s="251" t="s">
        <v>12975</v>
      </c>
      <c r="C2612" s="251" t="s">
        <v>10117</v>
      </c>
      <c r="D2612" s="251" t="s">
        <v>12971</v>
      </c>
      <c r="E2612" s="251" t="s">
        <v>10831</v>
      </c>
      <c r="F2612" s="251" t="s">
        <v>9968</v>
      </c>
      <c r="G2612" s="251" t="s">
        <v>1322</v>
      </c>
      <c r="H2612" s="251" t="s">
        <v>10146</v>
      </c>
      <c r="I2612" s="257" t="str">
        <f t="shared" si="161"/>
        <v>-00001</v>
      </c>
      <c r="J2612" s="251">
        <v>1</v>
      </c>
      <c r="K2612" s="251">
        <v>1</v>
      </c>
      <c r="M2612" s="251" t="s">
        <v>9958</v>
      </c>
      <c r="N2612" s="251" t="s">
        <v>11590</v>
      </c>
      <c r="O2612" s="251">
        <v>1</v>
      </c>
      <c r="Q2612" s="251" t="s">
        <v>12975</v>
      </c>
      <c r="R2612" s="251" t="s">
        <v>10028</v>
      </c>
      <c r="S2612" s="252" t="s">
        <v>1321</v>
      </c>
      <c r="T2612" s="251" t="str">
        <f t="shared" si="162"/>
        <v>I070633681560BZ190</v>
      </c>
      <c r="W2612" s="251" t="str">
        <f t="shared" si="163"/>
        <v>I070633681560-BZ190</v>
      </c>
    </row>
    <row r="2613" spans="1:23" x14ac:dyDescent="0.3">
      <c r="A2613" s="256" t="str">
        <f t="shared" si="160"/>
        <v>I0706336-81561BZ250-00002</v>
      </c>
      <c r="B2613" s="251" t="s">
        <v>12976</v>
      </c>
      <c r="C2613" s="251" t="s">
        <v>10117</v>
      </c>
      <c r="D2613" s="251" t="s">
        <v>12971</v>
      </c>
      <c r="E2613" s="251" t="s">
        <v>10831</v>
      </c>
      <c r="F2613" s="251" t="s">
        <v>9970</v>
      </c>
      <c r="G2613" s="251" t="s">
        <v>1404</v>
      </c>
      <c r="H2613" s="251" t="s">
        <v>3443</v>
      </c>
      <c r="I2613" s="257" t="str">
        <f t="shared" si="161"/>
        <v>-00002</v>
      </c>
      <c r="J2613" s="251">
        <v>2</v>
      </c>
      <c r="K2613" s="251">
        <v>2</v>
      </c>
      <c r="M2613" s="251" t="s">
        <v>9958</v>
      </c>
      <c r="N2613" s="251" t="s">
        <v>11590</v>
      </c>
      <c r="O2613" s="251">
        <v>2</v>
      </c>
      <c r="Q2613" s="251" t="s">
        <v>12976</v>
      </c>
      <c r="R2613" s="251" t="s">
        <v>10028</v>
      </c>
      <c r="S2613" s="252" t="s">
        <v>1403</v>
      </c>
      <c r="T2613" s="251" t="str">
        <f t="shared" si="162"/>
        <v>I070633681561BZ250</v>
      </c>
      <c r="W2613" s="251" t="str">
        <f t="shared" si="163"/>
        <v>I070633681561-BZ250</v>
      </c>
    </row>
    <row r="2614" spans="1:23" x14ac:dyDescent="0.3">
      <c r="A2614" s="256" t="str">
        <f t="shared" si="160"/>
        <v>I0706337-81240BZ010B0-00004</v>
      </c>
      <c r="B2614" s="251" t="s">
        <v>12977</v>
      </c>
      <c r="C2614" s="251" t="s">
        <v>10117</v>
      </c>
      <c r="D2614" s="251" t="s">
        <v>12978</v>
      </c>
      <c r="E2614" s="251" t="s">
        <v>10831</v>
      </c>
      <c r="F2614" s="251" t="s">
        <v>9957</v>
      </c>
      <c r="G2614" s="251" t="s">
        <v>1484</v>
      </c>
      <c r="H2614" s="251" t="s">
        <v>10500</v>
      </c>
      <c r="I2614" s="257" t="str">
        <f t="shared" si="161"/>
        <v>-00004</v>
      </c>
      <c r="J2614" s="251">
        <v>4</v>
      </c>
      <c r="K2614" s="251">
        <v>4</v>
      </c>
      <c r="M2614" s="251" t="s">
        <v>10007</v>
      </c>
      <c r="N2614" s="251" t="s">
        <v>12979</v>
      </c>
      <c r="O2614" s="251">
        <v>4</v>
      </c>
      <c r="Q2614" s="251" t="s">
        <v>12977</v>
      </c>
      <c r="R2614" s="251" t="s">
        <v>10307</v>
      </c>
      <c r="S2614" s="252" t="s">
        <v>1483</v>
      </c>
      <c r="T2614" s="251" t="str">
        <f t="shared" si="162"/>
        <v>I070633781240BZ010B0</v>
      </c>
      <c r="W2614" s="251" t="str">
        <f t="shared" si="163"/>
        <v>I070633781240-BZ010-B0</v>
      </c>
    </row>
    <row r="2615" spans="1:23" x14ac:dyDescent="0.3">
      <c r="A2615" s="256" t="str">
        <f t="shared" si="160"/>
        <v>I0802153-811100W070-00001</v>
      </c>
      <c r="B2615" s="251" t="s">
        <v>12980</v>
      </c>
      <c r="C2615" s="251" t="s">
        <v>10151</v>
      </c>
      <c r="D2615" s="251" t="s">
        <v>12981</v>
      </c>
      <c r="E2615" s="251" t="s">
        <v>10831</v>
      </c>
      <c r="F2615" s="251" t="s">
        <v>9957</v>
      </c>
      <c r="G2615" s="251" t="s">
        <v>45</v>
      </c>
      <c r="H2615" s="251" t="s">
        <v>5059</v>
      </c>
      <c r="I2615" s="257" t="str">
        <f t="shared" si="161"/>
        <v>-00001</v>
      </c>
      <c r="J2615" s="251">
        <v>1</v>
      </c>
      <c r="K2615" s="251">
        <v>1</v>
      </c>
      <c r="M2615" s="251" t="s">
        <v>9958</v>
      </c>
      <c r="N2615" s="251" t="s">
        <v>11287</v>
      </c>
      <c r="O2615" s="251">
        <v>1</v>
      </c>
      <c r="Q2615" s="251" t="s">
        <v>12980</v>
      </c>
      <c r="R2615" s="251" t="s">
        <v>10017</v>
      </c>
      <c r="S2615" s="252" t="s">
        <v>44</v>
      </c>
      <c r="T2615" s="251" t="str">
        <f t="shared" si="162"/>
        <v>I0802153811100W070</v>
      </c>
      <c r="W2615" s="251" t="str">
        <f t="shared" si="163"/>
        <v>I080215381110-0W070</v>
      </c>
    </row>
    <row r="2616" spans="1:23" x14ac:dyDescent="0.3">
      <c r="A2616" s="256" t="str">
        <f t="shared" si="160"/>
        <v>I0802153-81110F1010-00001</v>
      </c>
      <c r="B2616" s="251" t="s">
        <v>12982</v>
      </c>
      <c r="C2616" s="251" t="s">
        <v>10151</v>
      </c>
      <c r="D2616" s="251" t="s">
        <v>12981</v>
      </c>
      <c r="E2616" s="251" t="s">
        <v>10831</v>
      </c>
      <c r="F2616" s="251" t="s">
        <v>9962</v>
      </c>
      <c r="G2616" s="251" t="s">
        <v>3606</v>
      </c>
      <c r="H2616" s="251" t="s">
        <v>10154</v>
      </c>
      <c r="I2616" s="257" t="str">
        <f t="shared" si="161"/>
        <v>-00001</v>
      </c>
      <c r="J2616" s="251">
        <v>1</v>
      </c>
      <c r="K2616" s="251">
        <v>1</v>
      </c>
      <c r="M2616" s="251" t="s">
        <v>9958</v>
      </c>
      <c r="N2616" s="251" t="s">
        <v>11287</v>
      </c>
      <c r="O2616" s="251">
        <v>1</v>
      </c>
      <c r="Q2616" s="251" t="s">
        <v>12982</v>
      </c>
      <c r="R2616" s="251" t="s">
        <v>10017</v>
      </c>
      <c r="S2616" s="252" t="s">
        <v>3997</v>
      </c>
      <c r="T2616" s="251" t="str">
        <f t="shared" si="162"/>
        <v>I080215381110F1010</v>
      </c>
      <c r="W2616" s="251" t="str">
        <f t="shared" si="163"/>
        <v>I080215381110-F1010</v>
      </c>
    </row>
    <row r="2617" spans="1:23" x14ac:dyDescent="0.3">
      <c r="A2617" s="256" t="str">
        <f t="shared" si="160"/>
        <v>I0306177-525620K070-00002</v>
      </c>
      <c r="B2617" s="251" t="s">
        <v>12983</v>
      </c>
      <c r="C2617" s="251" t="s">
        <v>9954</v>
      </c>
      <c r="D2617" s="251" t="s">
        <v>12984</v>
      </c>
      <c r="E2617" s="251" t="s">
        <v>10984</v>
      </c>
      <c r="F2617" s="251" t="s">
        <v>9957</v>
      </c>
      <c r="G2617" s="251" t="s">
        <v>732</v>
      </c>
      <c r="H2617" s="251" t="s">
        <v>10161</v>
      </c>
      <c r="I2617" s="257" t="str">
        <f t="shared" si="161"/>
        <v>-00002</v>
      </c>
      <c r="J2617" s="251">
        <v>2</v>
      </c>
      <c r="K2617" s="251">
        <v>2</v>
      </c>
      <c r="M2617" s="251" t="s">
        <v>10007</v>
      </c>
      <c r="N2617" s="251" t="s">
        <v>11287</v>
      </c>
      <c r="O2617" s="251">
        <v>2</v>
      </c>
      <c r="Q2617" s="251" t="s">
        <v>12983</v>
      </c>
      <c r="R2617" s="251" t="s">
        <v>9960</v>
      </c>
      <c r="S2617" s="251" t="s">
        <v>731</v>
      </c>
      <c r="T2617" s="251" t="str">
        <f t="shared" si="162"/>
        <v>I0306177525620K070</v>
      </c>
      <c r="W2617" s="251" t="str">
        <f t="shared" si="163"/>
        <v>I030617752562-0K070</v>
      </c>
    </row>
    <row r="2618" spans="1:23" x14ac:dyDescent="0.3">
      <c r="A2618" s="256" t="str">
        <f t="shared" si="160"/>
        <v>I0306177-525630K010-00001</v>
      </c>
      <c r="B2618" s="251" t="s">
        <v>12985</v>
      </c>
      <c r="C2618" s="251" t="s">
        <v>9954</v>
      </c>
      <c r="D2618" s="251" t="s">
        <v>12984</v>
      </c>
      <c r="E2618" s="251" t="s">
        <v>10984</v>
      </c>
      <c r="F2618" s="251" t="s">
        <v>9962</v>
      </c>
      <c r="G2618" s="251" t="s">
        <v>749</v>
      </c>
      <c r="H2618" s="251" t="s">
        <v>10163</v>
      </c>
      <c r="I2618" s="257" t="str">
        <f t="shared" si="161"/>
        <v>-00001</v>
      </c>
      <c r="J2618" s="251">
        <v>1</v>
      </c>
      <c r="K2618" s="251">
        <v>1</v>
      </c>
      <c r="M2618" s="251" t="s">
        <v>10007</v>
      </c>
      <c r="N2618" s="251" t="s">
        <v>11287</v>
      </c>
      <c r="O2618" s="251">
        <v>1</v>
      </c>
      <c r="Q2618" s="251" t="s">
        <v>12985</v>
      </c>
      <c r="R2618" s="251" t="s">
        <v>9960</v>
      </c>
      <c r="S2618" s="251" t="s">
        <v>748</v>
      </c>
      <c r="T2618" s="251" t="str">
        <f t="shared" si="162"/>
        <v>I0306177525630K010</v>
      </c>
      <c r="W2618" s="251" t="str">
        <f t="shared" si="163"/>
        <v>I030617752563-0K010</v>
      </c>
    </row>
    <row r="2619" spans="1:23" x14ac:dyDescent="0.3">
      <c r="A2619" s="256" t="str">
        <f t="shared" si="160"/>
        <v>I0306177-811100K520-00001</v>
      </c>
      <c r="B2619" s="251" t="s">
        <v>12986</v>
      </c>
      <c r="C2619" s="251" t="s">
        <v>9954</v>
      </c>
      <c r="D2619" s="251" t="s">
        <v>12984</v>
      </c>
      <c r="E2619" s="251" t="s">
        <v>10984</v>
      </c>
      <c r="F2619" s="251" t="s">
        <v>9964</v>
      </c>
      <c r="G2619" s="251" t="s">
        <v>269</v>
      </c>
      <c r="H2619" s="251" t="s">
        <v>3422</v>
      </c>
      <c r="I2619" s="257" t="str">
        <f t="shared" si="161"/>
        <v>-00001</v>
      </c>
      <c r="J2619" s="251">
        <v>1</v>
      </c>
      <c r="K2619" s="251">
        <v>1</v>
      </c>
      <c r="M2619" s="251" t="s">
        <v>9958</v>
      </c>
      <c r="N2619" s="251" t="s">
        <v>11287</v>
      </c>
      <c r="O2619" s="251">
        <v>1</v>
      </c>
      <c r="Q2619" s="251" t="s">
        <v>12986</v>
      </c>
      <c r="R2619" s="251" t="s">
        <v>9960</v>
      </c>
      <c r="S2619" s="251" t="s">
        <v>7</v>
      </c>
      <c r="T2619" s="251" t="str">
        <f t="shared" si="162"/>
        <v>I0306177811100K520</v>
      </c>
      <c r="W2619" s="251" t="str">
        <f t="shared" si="163"/>
        <v>I030617781110-0K520</v>
      </c>
    </row>
    <row r="2620" spans="1:23" x14ac:dyDescent="0.3">
      <c r="A2620" s="256" t="str">
        <f t="shared" si="160"/>
        <v>I0306177-811100K580-00008</v>
      </c>
      <c r="B2620" s="251" t="s">
        <v>12987</v>
      </c>
      <c r="C2620" s="251" t="s">
        <v>9954</v>
      </c>
      <c r="D2620" s="251" t="s">
        <v>12984</v>
      </c>
      <c r="E2620" s="251" t="s">
        <v>10984</v>
      </c>
      <c r="F2620" s="251" t="s">
        <v>9966</v>
      </c>
      <c r="G2620" s="251" t="s">
        <v>429</v>
      </c>
      <c r="H2620" s="251" t="s">
        <v>3422</v>
      </c>
      <c r="I2620" s="257" t="str">
        <f t="shared" si="161"/>
        <v>-00008</v>
      </c>
      <c r="J2620" s="251">
        <v>8</v>
      </c>
      <c r="K2620" s="251">
        <v>8</v>
      </c>
      <c r="M2620" s="251" t="s">
        <v>9958</v>
      </c>
      <c r="N2620" s="251" t="s">
        <v>11287</v>
      </c>
      <c r="O2620" s="251">
        <v>8</v>
      </c>
      <c r="Q2620" s="251" t="s">
        <v>12987</v>
      </c>
      <c r="R2620" s="251" t="s">
        <v>9960</v>
      </c>
      <c r="S2620" s="251" t="s">
        <v>428</v>
      </c>
      <c r="T2620" s="251" t="str">
        <f t="shared" si="162"/>
        <v>I0306177811100K580</v>
      </c>
      <c r="W2620" s="251" t="str">
        <f t="shared" si="163"/>
        <v>I030617781110-0K580</v>
      </c>
    </row>
    <row r="2621" spans="1:23" x14ac:dyDescent="0.3">
      <c r="A2621" s="256" t="str">
        <f t="shared" si="160"/>
        <v>I0306177-811300K520-00005</v>
      </c>
      <c r="B2621" s="251" t="s">
        <v>12988</v>
      </c>
      <c r="C2621" s="251" t="s">
        <v>9954</v>
      </c>
      <c r="D2621" s="251" t="s">
        <v>12984</v>
      </c>
      <c r="E2621" s="251" t="s">
        <v>10984</v>
      </c>
      <c r="F2621" s="251" t="s">
        <v>9968</v>
      </c>
      <c r="G2621" s="251" t="s">
        <v>277</v>
      </c>
      <c r="H2621" s="251" t="s">
        <v>5101</v>
      </c>
      <c r="I2621" s="257" t="str">
        <f t="shared" si="161"/>
        <v>-00005</v>
      </c>
      <c r="J2621" s="251">
        <v>5</v>
      </c>
      <c r="K2621" s="251">
        <v>5</v>
      </c>
      <c r="M2621" s="251" t="s">
        <v>9958</v>
      </c>
      <c r="N2621" s="251" t="s">
        <v>11287</v>
      </c>
      <c r="O2621" s="251">
        <v>5</v>
      </c>
      <c r="Q2621" s="251" t="s">
        <v>12988</v>
      </c>
      <c r="R2621" s="251" t="s">
        <v>9960</v>
      </c>
      <c r="S2621" s="251" t="s">
        <v>276</v>
      </c>
      <c r="T2621" s="251" t="str">
        <f t="shared" si="162"/>
        <v>I0306177811300K520</v>
      </c>
      <c r="W2621" s="251" t="str">
        <f t="shared" si="163"/>
        <v>I030617781130-0K520</v>
      </c>
    </row>
    <row r="2622" spans="1:23" x14ac:dyDescent="0.3">
      <c r="A2622" s="256" t="str">
        <f t="shared" si="160"/>
        <v>I0306177-811300K580-00006</v>
      </c>
      <c r="B2622" s="251" t="s">
        <v>12989</v>
      </c>
      <c r="C2622" s="251" t="s">
        <v>9954</v>
      </c>
      <c r="D2622" s="251" t="s">
        <v>12984</v>
      </c>
      <c r="E2622" s="251" t="s">
        <v>10984</v>
      </c>
      <c r="F2622" s="251" t="s">
        <v>9970</v>
      </c>
      <c r="G2622" s="251" t="s">
        <v>434</v>
      </c>
      <c r="H2622" s="251" t="s">
        <v>5101</v>
      </c>
      <c r="I2622" s="257" t="str">
        <f t="shared" si="161"/>
        <v>-00006</v>
      </c>
      <c r="J2622" s="251">
        <v>6</v>
      </c>
      <c r="K2622" s="251">
        <v>6</v>
      </c>
      <c r="M2622" s="251" t="s">
        <v>9958</v>
      </c>
      <c r="N2622" s="251" t="s">
        <v>11287</v>
      </c>
      <c r="O2622" s="251">
        <v>6</v>
      </c>
      <c r="Q2622" s="251" t="s">
        <v>12989</v>
      </c>
      <c r="R2622" s="251" t="s">
        <v>9960</v>
      </c>
      <c r="S2622" s="251" t="s">
        <v>433</v>
      </c>
      <c r="T2622" s="251" t="str">
        <f t="shared" si="162"/>
        <v>I0306177811300K580</v>
      </c>
      <c r="W2622" s="251" t="str">
        <f t="shared" si="163"/>
        <v>I030617781130-0K580</v>
      </c>
    </row>
    <row r="2623" spans="1:23" x14ac:dyDescent="0.3">
      <c r="A2623" s="256" t="str">
        <f t="shared" si="160"/>
        <v>I0306177-811500K580-00004</v>
      </c>
      <c r="B2623" s="251" t="s">
        <v>12990</v>
      </c>
      <c r="C2623" s="251" t="s">
        <v>9954</v>
      </c>
      <c r="D2623" s="251" t="s">
        <v>12984</v>
      </c>
      <c r="E2623" s="251" t="s">
        <v>10984</v>
      </c>
      <c r="F2623" s="251" t="s">
        <v>9972</v>
      </c>
      <c r="G2623" s="251" t="s">
        <v>437</v>
      </c>
      <c r="H2623" s="251" t="s">
        <v>3429</v>
      </c>
      <c r="I2623" s="257" t="str">
        <f t="shared" si="161"/>
        <v>-00004</v>
      </c>
      <c r="J2623" s="251">
        <v>4</v>
      </c>
      <c r="K2623" s="251">
        <v>4</v>
      </c>
      <c r="M2623" s="251" t="s">
        <v>9958</v>
      </c>
      <c r="N2623" s="251" t="s">
        <v>11287</v>
      </c>
      <c r="O2623" s="251">
        <v>4</v>
      </c>
      <c r="Q2623" s="251" t="s">
        <v>12990</v>
      </c>
      <c r="R2623" s="251" t="s">
        <v>9960</v>
      </c>
      <c r="S2623" s="251" t="s">
        <v>436</v>
      </c>
      <c r="T2623" s="251" t="str">
        <f t="shared" si="162"/>
        <v>I0306177811500K580</v>
      </c>
      <c r="W2623" s="251" t="str">
        <f t="shared" si="163"/>
        <v>I030617781150-0K580</v>
      </c>
    </row>
    <row r="2624" spans="1:23" x14ac:dyDescent="0.3">
      <c r="A2624" s="256" t="str">
        <f t="shared" si="160"/>
        <v>I0306177-811500K590-00001</v>
      </c>
      <c r="B2624" s="251" t="s">
        <v>12991</v>
      </c>
      <c r="C2624" s="251" t="s">
        <v>9954</v>
      </c>
      <c r="D2624" s="251" t="s">
        <v>12984</v>
      </c>
      <c r="E2624" s="251" t="s">
        <v>10984</v>
      </c>
      <c r="F2624" s="251" t="s">
        <v>9974</v>
      </c>
      <c r="G2624" s="251" t="s">
        <v>412</v>
      </c>
      <c r="H2624" s="251" t="s">
        <v>3429</v>
      </c>
      <c r="I2624" s="257" t="str">
        <f t="shared" si="161"/>
        <v>-00001</v>
      </c>
      <c r="J2624" s="251">
        <v>1</v>
      </c>
      <c r="K2624" s="251">
        <v>1</v>
      </c>
      <c r="M2624" s="251" t="s">
        <v>9958</v>
      </c>
      <c r="N2624" s="251" t="s">
        <v>11287</v>
      </c>
      <c r="O2624" s="251">
        <v>1</v>
      </c>
      <c r="Q2624" s="251" t="s">
        <v>12991</v>
      </c>
      <c r="R2624" s="251" t="s">
        <v>9960</v>
      </c>
      <c r="S2624" s="251" t="s">
        <v>411</v>
      </c>
      <c r="T2624" s="251" t="str">
        <f t="shared" si="162"/>
        <v>I0306177811500K590</v>
      </c>
      <c r="W2624" s="251" t="str">
        <f t="shared" si="163"/>
        <v>I030617781150-0K590</v>
      </c>
    </row>
    <row r="2625" spans="1:23" x14ac:dyDescent="0.3">
      <c r="A2625" s="256" t="str">
        <f t="shared" si="160"/>
        <v>I0306177-811700K520-00015</v>
      </c>
      <c r="B2625" s="251" t="s">
        <v>12992</v>
      </c>
      <c r="C2625" s="251" t="s">
        <v>9954</v>
      </c>
      <c r="D2625" s="251" t="s">
        <v>12984</v>
      </c>
      <c r="E2625" s="251" t="s">
        <v>10984</v>
      </c>
      <c r="F2625" s="251" t="s">
        <v>9976</v>
      </c>
      <c r="G2625" s="251" t="s">
        <v>285</v>
      </c>
      <c r="H2625" s="251" t="s">
        <v>5102</v>
      </c>
      <c r="I2625" s="257" t="str">
        <f t="shared" si="161"/>
        <v>-00015</v>
      </c>
      <c r="J2625" s="251">
        <v>15</v>
      </c>
      <c r="K2625" s="251">
        <v>15</v>
      </c>
      <c r="M2625" s="251" t="s">
        <v>9958</v>
      </c>
      <c r="N2625" s="251" t="s">
        <v>11287</v>
      </c>
      <c r="O2625" s="251">
        <v>15</v>
      </c>
      <c r="Q2625" s="251" t="s">
        <v>12992</v>
      </c>
      <c r="R2625" s="251" t="s">
        <v>9960</v>
      </c>
      <c r="S2625" s="251" t="s">
        <v>284</v>
      </c>
      <c r="T2625" s="251" t="str">
        <f t="shared" si="162"/>
        <v>I0306177811700K520</v>
      </c>
      <c r="W2625" s="251" t="str">
        <f t="shared" si="163"/>
        <v>I030617781170-0K520</v>
      </c>
    </row>
    <row r="2626" spans="1:23" x14ac:dyDescent="0.3">
      <c r="A2626" s="256" t="str">
        <f t="shared" si="160"/>
        <v>I0306177-811700K580-00003</v>
      </c>
      <c r="B2626" s="251" t="s">
        <v>12993</v>
      </c>
      <c r="C2626" s="251" t="s">
        <v>9954</v>
      </c>
      <c r="D2626" s="251" t="s">
        <v>12984</v>
      </c>
      <c r="E2626" s="251" t="s">
        <v>10984</v>
      </c>
      <c r="F2626" s="251" t="s">
        <v>9978</v>
      </c>
      <c r="G2626" s="251" t="s">
        <v>442</v>
      </c>
      <c r="H2626" s="251" t="s">
        <v>5102</v>
      </c>
      <c r="I2626" s="257" t="str">
        <f t="shared" si="161"/>
        <v>-00003</v>
      </c>
      <c r="J2626" s="251">
        <v>3</v>
      </c>
      <c r="K2626" s="251">
        <v>3</v>
      </c>
      <c r="M2626" s="251" t="s">
        <v>9958</v>
      </c>
      <c r="N2626" s="251" t="s">
        <v>11287</v>
      </c>
      <c r="O2626" s="251">
        <v>3</v>
      </c>
      <c r="Q2626" s="251" t="s">
        <v>12993</v>
      </c>
      <c r="R2626" s="251" t="s">
        <v>9960</v>
      </c>
      <c r="S2626" s="251" t="s">
        <v>441</v>
      </c>
      <c r="T2626" s="251" t="str">
        <f t="shared" si="162"/>
        <v>I0306177811700K580</v>
      </c>
      <c r="W2626" s="251" t="str">
        <f t="shared" si="163"/>
        <v>I030617781170-0K580</v>
      </c>
    </row>
    <row r="2627" spans="1:23" x14ac:dyDescent="0.3">
      <c r="A2627" s="256" t="str">
        <f t="shared" si="160"/>
        <v>I0306177-815500K210-00003</v>
      </c>
      <c r="B2627" s="251" t="s">
        <v>12994</v>
      </c>
      <c r="C2627" s="251" t="s">
        <v>9954</v>
      </c>
      <c r="D2627" s="251" t="s">
        <v>12984</v>
      </c>
      <c r="E2627" s="251" t="s">
        <v>10984</v>
      </c>
      <c r="F2627" s="251" t="s">
        <v>9980</v>
      </c>
      <c r="G2627" s="251" t="s">
        <v>654</v>
      </c>
      <c r="H2627" s="251" t="s">
        <v>5202</v>
      </c>
      <c r="I2627" s="257" t="str">
        <f t="shared" si="161"/>
        <v>-00003</v>
      </c>
      <c r="J2627" s="251">
        <v>3</v>
      </c>
      <c r="K2627" s="251">
        <v>3</v>
      </c>
      <c r="M2627" s="251" t="s">
        <v>9958</v>
      </c>
      <c r="N2627" s="251" t="s">
        <v>11287</v>
      </c>
      <c r="O2627" s="251">
        <v>3</v>
      </c>
      <c r="Q2627" s="251" t="s">
        <v>12994</v>
      </c>
      <c r="R2627" s="251" t="s">
        <v>9960</v>
      </c>
      <c r="S2627" s="251" t="s">
        <v>653</v>
      </c>
      <c r="T2627" s="251" t="str">
        <f t="shared" si="162"/>
        <v>I0306177815500K210</v>
      </c>
      <c r="W2627" s="251" t="str">
        <f t="shared" si="163"/>
        <v>I030617781550-0K210</v>
      </c>
    </row>
    <row r="2628" spans="1:23" x14ac:dyDescent="0.3">
      <c r="A2628" s="256" t="str">
        <f t="shared" si="160"/>
        <v>I0306177-815500K240-00007</v>
      </c>
      <c r="B2628" s="251" t="s">
        <v>12995</v>
      </c>
      <c r="C2628" s="251" t="s">
        <v>9954</v>
      </c>
      <c r="D2628" s="251" t="s">
        <v>12984</v>
      </c>
      <c r="E2628" s="251" t="s">
        <v>10984</v>
      </c>
      <c r="F2628" s="251" t="s">
        <v>9982</v>
      </c>
      <c r="G2628" s="251" t="s">
        <v>727</v>
      </c>
      <c r="H2628" s="251" t="s">
        <v>5202</v>
      </c>
      <c r="I2628" s="257" t="str">
        <f t="shared" si="161"/>
        <v>-00007</v>
      </c>
      <c r="J2628" s="251">
        <v>7</v>
      </c>
      <c r="K2628" s="251">
        <v>7</v>
      </c>
      <c r="M2628" s="251" t="s">
        <v>9958</v>
      </c>
      <c r="N2628" s="251" t="s">
        <v>11287</v>
      </c>
      <c r="O2628" s="251">
        <v>7</v>
      </c>
      <c r="Q2628" s="251" t="s">
        <v>12995</v>
      </c>
      <c r="R2628" s="251" t="s">
        <v>9960</v>
      </c>
      <c r="S2628" s="251" t="s">
        <v>726</v>
      </c>
      <c r="T2628" s="251" t="str">
        <f t="shared" si="162"/>
        <v>I0306177815500K240</v>
      </c>
      <c r="W2628" s="251" t="str">
        <f t="shared" si="163"/>
        <v>I030617781550-0K240</v>
      </c>
    </row>
    <row r="2629" spans="1:23" x14ac:dyDescent="0.3">
      <c r="A2629" s="256" t="str">
        <f t="shared" si="160"/>
        <v>I0306177-815600K210-00004</v>
      </c>
      <c r="B2629" s="251" t="s">
        <v>12996</v>
      </c>
      <c r="C2629" s="251" t="s">
        <v>9954</v>
      </c>
      <c r="D2629" s="251" t="s">
        <v>12984</v>
      </c>
      <c r="E2629" s="251" t="s">
        <v>10984</v>
      </c>
      <c r="F2629" s="251" t="s">
        <v>9984</v>
      </c>
      <c r="G2629" s="251" t="s">
        <v>670</v>
      </c>
      <c r="H2629" s="251" t="s">
        <v>5204</v>
      </c>
      <c r="I2629" s="257" t="str">
        <f t="shared" si="161"/>
        <v>-00004</v>
      </c>
      <c r="J2629" s="251">
        <v>4</v>
      </c>
      <c r="K2629" s="251">
        <v>4</v>
      </c>
      <c r="M2629" s="251" t="s">
        <v>9958</v>
      </c>
      <c r="N2629" s="251" t="s">
        <v>11287</v>
      </c>
      <c r="O2629" s="251">
        <v>4</v>
      </c>
      <c r="Q2629" s="251" t="s">
        <v>12996</v>
      </c>
      <c r="R2629" s="251" t="s">
        <v>9960</v>
      </c>
      <c r="S2629" s="251" t="s">
        <v>13</v>
      </c>
      <c r="T2629" s="251" t="str">
        <f t="shared" si="162"/>
        <v>I0306177815600K210</v>
      </c>
      <c r="W2629" s="251" t="str">
        <f t="shared" si="163"/>
        <v>I030617781560-0K210</v>
      </c>
    </row>
    <row r="2630" spans="1:23" x14ac:dyDescent="0.3">
      <c r="A2630" s="256" t="str">
        <f t="shared" si="160"/>
        <v>I0306177-815600K240-00005</v>
      </c>
      <c r="B2630" s="251" t="s">
        <v>12997</v>
      </c>
      <c r="C2630" s="251" t="s">
        <v>9954</v>
      </c>
      <c r="D2630" s="251" t="s">
        <v>12984</v>
      </c>
      <c r="E2630" s="251" t="s">
        <v>10984</v>
      </c>
      <c r="F2630" s="251" t="s">
        <v>9986</v>
      </c>
      <c r="G2630" s="251" t="s">
        <v>744</v>
      </c>
      <c r="H2630" s="251" t="s">
        <v>5204</v>
      </c>
      <c r="I2630" s="257" t="str">
        <f t="shared" si="161"/>
        <v>-00005</v>
      </c>
      <c r="J2630" s="251">
        <v>5</v>
      </c>
      <c r="K2630" s="251">
        <v>5</v>
      </c>
      <c r="M2630" s="251" t="s">
        <v>9958</v>
      </c>
      <c r="N2630" s="251" t="s">
        <v>11287</v>
      </c>
      <c r="O2630" s="251">
        <v>5</v>
      </c>
      <c r="Q2630" s="251" t="s">
        <v>12997</v>
      </c>
      <c r="R2630" s="251" t="s">
        <v>9960</v>
      </c>
      <c r="S2630" s="251" t="s">
        <v>743</v>
      </c>
      <c r="T2630" s="251" t="str">
        <f t="shared" si="162"/>
        <v>I0306177815600K240</v>
      </c>
      <c r="W2630" s="251" t="str">
        <f t="shared" si="163"/>
        <v>I030617781560-0K240</v>
      </c>
    </row>
    <row r="2631" spans="1:23" x14ac:dyDescent="0.3">
      <c r="A2631" s="256" t="str">
        <f t="shared" ref="A2631:A2694" si="164">D2631&amp;$A$6&amp;S2631&amp;I2631</f>
        <v>I0306177-815600K590-00001</v>
      </c>
      <c r="B2631" s="251" t="s">
        <v>12998</v>
      </c>
      <c r="C2631" s="251" t="s">
        <v>9954</v>
      </c>
      <c r="D2631" s="251" t="s">
        <v>12984</v>
      </c>
      <c r="E2631" s="251" t="s">
        <v>10984</v>
      </c>
      <c r="F2631" s="251" t="s">
        <v>9988</v>
      </c>
      <c r="G2631" s="251" t="s">
        <v>3386</v>
      </c>
      <c r="H2631" s="251" t="s">
        <v>5204</v>
      </c>
      <c r="I2631" s="257" t="str">
        <f t="shared" ref="I2631:I2694" si="165">+IF(AND(O2631&lt;10),$B$2&amp;O2631,IF(AND(O2631&gt;9,O2631&lt;=99),$B$3&amp;O2631,IF(AND(O2631&gt;99,L91507&lt;1000),$B$4&amp;O2631,IF(AND(O2631&gt;999),$B$5&amp;7))))</f>
        <v>-00001</v>
      </c>
      <c r="J2631" s="251">
        <v>1</v>
      </c>
      <c r="K2631" s="251">
        <v>1</v>
      </c>
      <c r="M2631" s="251" t="s">
        <v>9958</v>
      </c>
      <c r="N2631" s="251" t="s">
        <v>11287</v>
      </c>
      <c r="O2631" s="251">
        <v>1</v>
      </c>
      <c r="Q2631" s="251" t="s">
        <v>12998</v>
      </c>
      <c r="R2631" s="251" t="s">
        <v>9960</v>
      </c>
      <c r="S2631" s="251" t="s">
        <v>3370</v>
      </c>
      <c r="T2631" s="251" t="str">
        <f t="shared" si="162"/>
        <v>I0306177815600K590</v>
      </c>
      <c r="W2631" s="251" t="str">
        <f t="shared" si="163"/>
        <v>I030617781560-0K590</v>
      </c>
    </row>
    <row r="2632" spans="1:23" x14ac:dyDescent="0.3">
      <c r="A2632" s="256" t="str">
        <f t="shared" si="164"/>
        <v>I0306177-815610K240-00002</v>
      </c>
      <c r="B2632" s="251" t="s">
        <v>12999</v>
      </c>
      <c r="C2632" s="251" t="s">
        <v>9954</v>
      </c>
      <c r="D2632" s="251" t="s">
        <v>12984</v>
      </c>
      <c r="E2632" s="251" t="s">
        <v>10984</v>
      </c>
      <c r="F2632" s="251" t="s">
        <v>9990</v>
      </c>
      <c r="G2632" s="251" t="s">
        <v>753</v>
      </c>
      <c r="H2632" s="251" t="s">
        <v>3443</v>
      </c>
      <c r="I2632" s="257" t="str">
        <f t="shared" si="165"/>
        <v>-00002</v>
      </c>
      <c r="J2632" s="251">
        <v>2</v>
      </c>
      <c r="K2632" s="251">
        <v>2</v>
      </c>
      <c r="M2632" s="251" t="s">
        <v>9958</v>
      </c>
      <c r="N2632" s="251" t="s">
        <v>11287</v>
      </c>
      <c r="O2632" s="251">
        <v>2</v>
      </c>
      <c r="Q2632" s="251" t="s">
        <v>12999</v>
      </c>
      <c r="R2632" s="251" t="s">
        <v>9960</v>
      </c>
      <c r="S2632" s="251" t="s">
        <v>10</v>
      </c>
      <c r="T2632" s="251" t="str">
        <f t="shared" ref="T2632:T2695" si="166">+D2632&amp;S2632</f>
        <v>I0306177815610K240</v>
      </c>
      <c r="W2632" s="251" t="str">
        <f t="shared" ref="W2632:W2695" si="167">D2632&amp;G2632</f>
        <v>I030617781561-0K240</v>
      </c>
    </row>
    <row r="2633" spans="1:23" x14ac:dyDescent="0.3">
      <c r="A2633" s="256" t="str">
        <f t="shared" si="164"/>
        <v>I0306177-815800K050-00004</v>
      </c>
      <c r="B2633" s="251" t="s">
        <v>13000</v>
      </c>
      <c r="C2633" s="251" t="s">
        <v>9954</v>
      </c>
      <c r="D2633" s="251" t="s">
        <v>12984</v>
      </c>
      <c r="E2633" s="251" t="s">
        <v>10984</v>
      </c>
      <c r="F2633" s="251" t="s">
        <v>9992</v>
      </c>
      <c r="G2633" s="251" t="s">
        <v>756</v>
      </c>
      <c r="H2633" s="251" t="s">
        <v>758</v>
      </c>
      <c r="I2633" s="257" t="str">
        <f t="shared" si="165"/>
        <v>-00004</v>
      </c>
      <c r="J2633" s="251">
        <v>4</v>
      </c>
      <c r="K2633" s="251">
        <v>4</v>
      </c>
      <c r="M2633" s="251" t="s">
        <v>9958</v>
      </c>
      <c r="N2633" s="251" t="s">
        <v>11287</v>
      </c>
      <c r="O2633" s="251">
        <v>4</v>
      </c>
      <c r="Q2633" s="251" t="s">
        <v>13000</v>
      </c>
      <c r="R2633" s="251" t="s">
        <v>9960</v>
      </c>
      <c r="S2633" s="251" t="s">
        <v>6</v>
      </c>
      <c r="T2633" s="251" t="str">
        <f t="shared" si="166"/>
        <v>I0306177815800K050</v>
      </c>
      <c r="W2633" s="251" t="str">
        <f t="shared" si="167"/>
        <v>I030617781580-0K050</v>
      </c>
    </row>
    <row r="2634" spans="1:23" x14ac:dyDescent="0.3">
      <c r="A2634" s="256" t="str">
        <f t="shared" si="164"/>
        <v>I0306177-815800K260-00001</v>
      </c>
      <c r="B2634" s="251" t="s">
        <v>13001</v>
      </c>
      <c r="C2634" s="251" t="s">
        <v>9954</v>
      </c>
      <c r="D2634" s="251" t="s">
        <v>12984</v>
      </c>
      <c r="E2634" s="251" t="s">
        <v>10984</v>
      </c>
      <c r="F2634" s="251" t="s">
        <v>9995</v>
      </c>
      <c r="G2634" s="251" t="s">
        <v>3387</v>
      </c>
      <c r="H2634" s="251" t="s">
        <v>758</v>
      </c>
      <c r="I2634" s="257" t="str">
        <f t="shared" si="165"/>
        <v>-00001</v>
      </c>
      <c r="J2634" s="251">
        <v>1</v>
      </c>
      <c r="K2634" s="251">
        <v>1</v>
      </c>
      <c r="M2634" s="251" t="s">
        <v>9993</v>
      </c>
      <c r="N2634" s="251" t="s">
        <v>11287</v>
      </c>
      <c r="O2634" s="251">
        <v>1</v>
      </c>
      <c r="Q2634" s="251" t="s">
        <v>13001</v>
      </c>
      <c r="R2634" s="251" t="s">
        <v>9960</v>
      </c>
      <c r="S2634" s="251" t="s">
        <v>3374</v>
      </c>
      <c r="T2634" s="251" t="str">
        <f t="shared" si="166"/>
        <v>I0306177815800K260</v>
      </c>
      <c r="W2634" s="251" t="str">
        <f t="shared" si="167"/>
        <v>I030617781580-0K260</v>
      </c>
    </row>
    <row r="2635" spans="1:23" x14ac:dyDescent="0.3">
      <c r="A2635" s="256" t="str">
        <f t="shared" si="164"/>
        <v>I0306177-815810K050-00006</v>
      </c>
      <c r="B2635" s="251" t="s">
        <v>13002</v>
      </c>
      <c r="C2635" s="251" t="s">
        <v>9954</v>
      </c>
      <c r="D2635" s="251" t="s">
        <v>12984</v>
      </c>
      <c r="E2635" s="251" t="s">
        <v>10984</v>
      </c>
      <c r="F2635" s="251" t="s">
        <v>9997</v>
      </c>
      <c r="G2635" s="251" t="s">
        <v>763</v>
      </c>
      <c r="H2635" s="251" t="s">
        <v>5218</v>
      </c>
      <c r="I2635" s="257" t="str">
        <f t="shared" si="165"/>
        <v>-00006</v>
      </c>
      <c r="J2635" s="251">
        <v>6</v>
      </c>
      <c r="K2635" s="251">
        <v>6</v>
      </c>
      <c r="M2635" s="251" t="s">
        <v>9958</v>
      </c>
      <c r="N2635" s="251" t="s">
        <v>11287</v>
      </c>
      <c r="O2635" s="251">
        <v>6</v>
      </c>
      <c r="Q2635" s="251" t="s">
        <v>13002</v>
      </c>
      <c r="R2635" s="251" t="s">
        <v>9960</v>
      </c>
      <c r="S2635" s="251" t="s">
        <v>762</v>
      </c>
      <c r="T2635" s="251" t="str">
        <f t="shared" si="166"/>
        <v>I0306177815810K050</v>
      </c>
      <c r="W2635" s="251" t="str">
        <f t="shared" si="167"/>
        <v>I030617781581-0K050</v>
      </c>
    </row>
    <row r="2636" spans="1:23" x14ac:dyDescent="0.3">
      <c r="A2636" s="256" t="str">
        <f t="shared" si="164"/>
        <v>I0306177-815900K050-00004</v>
      </c>
      <c r="B2636" s="251" t="s">
        <v>13003</v>
      </c>
      <c r="C2636" s="251" t="s">
        <v>9954</v>
      </c>
      <c r="D2636" s="251" t="s">
        <v>12984</v>
      </c>
      <c r="E2636" s="251" t="s">
        <v>10984</v>
      </c>
      <c r="F2636" s="251" t="s">
        <v>10000</v>
      </c>
      <c r="G2636" s="251" t="s">
        <v>767</v>
      </c>
      <c r="H2636" s="251" t="s">
        <v>770</v>
      </c>
      <c r="I2636" s="257" t="str">
        <f t="shared" si="165"/>
        <v>-00004</v>
      </c>
      <c r="J2636" s="251">
        <v>4</v>
      </c>
      <c r="K2636" s="251">
        <v>4</v>
      </c>
      <c r="M2636" s="251" t="s">
        <v>9958</v>
      </c>
      <c r="N2636" s="251" t="s">
        <v>11287</v>
      </c>
      <c r="O2636" s="251">
        <v>4</v>
      </c>
      <c r="Q2636" s="251" t="s">
        <v>13003</v>
      </c>
      <c r="R2636" s="251" t="s">
        <v>9960</v>
      </c>
      <c r="S2636" s="251" t="s">
        <v>766</v>
      </c>
      <c r="T2636" s="251" t="str">
        <f t="shared" si="166"/>
        <v>I0306177815900K050</v>
      </c>
      <c r="W2636" s="251" t="str">
        <f t="shared" si="167"/>
        <v>I030617781590-0K050</v>
      </c>
    </row>
    <row r="2637" spans="1:23" x14ac:dyDescent="0.3">
      <c r="A2637" s="256" t="str">
        <f t="shared" si="164"/>
        <v>I0306177-815910K050-00004</v>
      </c>
      <c r="B2637" s="251" t="s">
        <v>13004</v>
      </c>
      <c r="C2637" s="251" t="s">
        <v>9954</v>
      </c>
      <c r="D2637" s="251" t="s">
        <v>12984</v>
      </c>
      <c r="E2637" s="251" t="s">
        <v>10984</v>
      </c>
      <c r="F2637" s="251" t="s">
        <v>10002</v>
      </c>
      <c r="G2637" s="251" t="s">
        <v>777</v>
      </c>
      <c r="H2637" s="251" t="s">
        <v>5219</v>
      </c>
      <c r="I2637" s="257" t="str">
        <f t="shared" si="165"/>
        <v>-00004</v>
      </c>
      <c r="J2637" s="251">
        <v>4</v>
      </c>
      <c r="K2637" s="251">
        <v>4</v>
      </c>
      <c r="M2637" s="251" t="s">
        <v>9958</v>
      </c>
      <c r="N2637" s="251" t="s">
        <v>11287</v>
      </c>
      <c r="O2637" s="251">
        <v>4</v>
      </c>
      <c r="Q2637" s="251" t="s">
        <v>13004</v>
      </c>
      <c r="R2637" s="251" t="s">
        <v>9960</v>
      </c>
      <c r="S2637" s="251" t="s">
        <v>776</v>
      </c>
      <c r="T2637" s="251" t="str">
        <f t="shared" si="166"/>
        <v>I0306177815910K050</v>
      </c>
      <c r="W2637" s="251" t="str">
        <f t="shared" si="167"/>
        <v>I030617781591-0K050</v>
      </c>
    </row>
    <row r="2638" spans="1:23" x14ac:dyDescent="0.3">
      <c r="A2638" s="256" t="str">
        <f t="shared" si="164"/>
        <v>I0306177-9006981090-00001</v>
      </c>
      <c r="B2638" s="251" t="s">
        <v>13005</v>
      </c>
      <c r="C2638" s="251" t="s">
        <v>9954</v>
      </c>
      <c r="D2638" s="251" t="s">
        <v>12984</v>
      </c>
      <c r="E2638" s="251" t="s">
        <v>10984</v>
      </c>
      <c r="F2638" s="251" t="s">
        <v>10005</v>
      </c>
      <c r="G2638" s="251" t="s">
        <v>957</v>
      </c>
      <c r="H2638" s="251" t="s">
        <v>12158</v>
      </c>
      <c r="I2638" s="257" t="str">
        <f t="shared" si="165"/>
        <v>-00001</v>
      </c>
      <c r="J2638" s="251">
        <v>1</v>
      </c>
      <c r="K2638" s="251">
        <v>1</v>
      </c>
      <c r="M2638" s="251" t="s">
        <v>10007</v>
      </c>
      <c r="N2638" s="251" t="s">
        <v>11287</v>
      </c>
      <c r="O2638" s="251">
        <v>1</v>
      </c>
      <c r="Q2638" s="251" t="s">
        <v>13005</v>
      </c>
      <c r="R2638" s="251" t="s">
        <v>9960</v>
      </c>
      <c r="S2638" s="251">
        <v>9006981090</v>
      </c>
      <c r="T2638" s="251" t="str">
        <f t="shared" si="166"/>
        <v>I03061779006981090</v>
      </c>
      <c r="W2638" s="251" t="str">
        <f t="shared" si="167"/>
        <v>I030617790069-81090</v>
      </c>
    </row>
    <row r="2639" spans="1:23" x14ac:dyDescent="0.3">
      <c r="A2639" s="256" t="str">
        <f t="shared" si="164"/>
        <v>I0306177-9098113087-00006</v>
      </c>
      <c r="B2639" s="251" t="s">
        <v>13006</v>
      </c>
      <c r="C2639" s="251" t="s">
        <v>9954</v>
      </c>
      <c r="D2639" s="251" t="s">
        <v>12984</v>
      </c>
      <c r="E2639" s="251" t="s">
        <v>10984</v>
      </c>
      <c r="F2639" s="251" t="s">
        <v>10009</v>
      </c>
      <c r="G2639" s="251" t="s">
        <v>939</v>
      </c>
      <c r="H2639" s="251" t="s">
        <v>3393</v>
      </c>
      <c r="I2639" s="257" t="str">
        <f t="shared" si="165"/>
        <v>-00006</v>
      </c>
      <c r="J2639" s="251">
        <v>6</v>
      </c>
      <c r="K2639" s="251">
        <v>6</v>
      </c>
      <c r="M2639" s="251" t="s">
        <v>10003</v>
      </c>
      <c r="N2639" s="251" t="s">
        <v>11287</v>
      </c>
      <c r="O2639" s="251">
        <v>6</v>
      </c>
      <c r="Q2639" s="251" t="s">
        <v>13006</v>
      </c>
      <c r="R2639" s="251" t="s">
        <v>9960</v>
      </c>
      <c r="S2639" s="251">
        <v>9098113087</v>
      </c>
      <c r="T2639" s="251" t="str">
        <f t="shared" si="166"/>
        <v>I03061779098113087</v>
      </c>
      <c r="W2639" s="251" t="str">
        <f t="shared" si="167"/>
        <v>I030617790981-13087</v>
      </c>
    </row>
    <row r="2640" spans="1:23" x14ac:dyDescent="0.3">
      <c r="A2640" s="256" t="str">
        <f t="shared" si="164"/>
        <v>I0306177-9098113101-00001</v>
      </c>
      <c r="B2640" s="251" t="s">
        <v>13007</v>
      </c>
      <c r="C2640" s="251" t="s">
        <v>9954</v>
      </c>
      <c r="D2640" s="251" t="s">
        <v>12984</v>
      </c>
      <c r="E2640" s="251" t="s">
        <v>10984</v>
      </c>
      <c r="F2640" s="251" t="s">
        <v>10012</v>
      </c>
      <c r="G2640" s="251" t="s">
        <v>963</v>
      </c>
      <c r="H2640" s="251" t="s">
        <v>3393</v>
      </c>
      <c r="I2640" s="257" t="str">
        <f t="shared" si="165"/>
        <v>-00001</v>
      </c>
      <c r="J2640" s="251">
        <v>1</v>
      </c>
      <c r="K2640" s="251">
        <v>1</v>
      </c>
      <c r="M2640" s="251" t="s">
        <v>10007</v>
      </c>
      <c r="N2640" s="251" t="s">
        <v>11287</v>
      </c>
      <c r="O2640" s="251">
        <v>1</v>
      </c>
      <c r="Q2640" s="251" t="s">
        <v>13007</v>
      </c>
      <c r="R2640" s="251" t="s">
        <v>9960</v>
      </c>
      <c r="S2640" s="251">
        <v>9098113101</v>
      </c>
      <c r="T2640" s="251" t="str">
        <f t="shared" si="166"/>
        <v>I03061779098113101</v>
      </c>
      <c r="W2640" s="251" t="str">
        <f t="shared" si="167"/>
        <v>I030617790981-13101</v>
      </c>
    </row>
    <row r="2641" spans="1:23" x14ac:dyDescent="0.3">
      <c r="A2641" s="256" t="str">
        <f t="shared" si="164"/>
        <v>I0306177-9098114011-00001</v>
      </c>
      <c r="B2641" s="251" t="s">
        <v>13008</v>
      </c>
      <c r="C2641" s="251" t="s">
        <v>9954</v>
      </c>
      <c r="D2641" s="251" t="s">
        <v>12984</v>
      </c>
      <c r="E2641" s="251" t="s">
        <v>10984</v>
      </c>
      <c r="F2641" s="251" t="s">
        <v>10188</v>
      </c>
      <c r="G2641" s="251" t="s">
        <v>930</v>
      </c>
      <c r="H2641" s="251" t="s">
        <v>10720</v>
      </c>
      <c r="I2641" s="257" t="str">
        <f t="shared" si="165"/>
        <v>-00001</v>
      </c>
      <c r="J2641" s="251">
        <v>1</v>
      </c>
      <c r="K2641" s="251">
        <v>1</v>
      </c>
      <c r="M2641" s="251" t="s">
        <v>10007</v>
      </c>
      <c r="N2641" s="251" t="s">
        <v>11287</v>
      </c>
      <c r="O2641" s="251">
        <v>1</v>
      </c>
      <c r="Q2641" s="251" t="s">
        <v>13008</v>
      </c>
      <c r="R2641" s="251" t="s">
        <v>9960</v>
      </c>
      <c r="S2641" s="251">
        <v>9098114011</v>
      </c>
      <c r="T2641" s="251" t="str">
        <f t="shared" si="166"/>
        <v>I03061779098114011</v>
      </c>
      <c r="W2641" s="251" t="str">
        <f t="shared" si="167"/>
        <v>I030617790981-14011</v>
      </c>
    </row>
    <row r="2642" spans="1:23" x14ac:dyDescent="0.3">
      <c r="A2642" s="256" t="str">
        <f t="shared" si="164"/>
        <v>I0306177-9098122003-00008</v>
      </c>
      <c r="B2642" s="251" t="s">
        <v>13009</v>
      </c>
      <c r="C2642" s="251" t="s">
        <v>9954</v>
      </c>
      <c r="D2642" s="251" t="s">
        <v>12984</v>
      </c>
      <c r="E2642" s="251" t="s">
        <v>10984</v>
      </c>
      <c r="F2642" s="251" t="s">
        <v>10190</v>
      </c>
      <c r="G2642" s="251" t="s">
        <v>926</v>
      </c>
      <c r="H2642" s="251" t="s">
        <v>1564</v>
      </c>
      <c r="I2642" s="257" t="str">
        <f t="shared" si="165"/>
        <v>-00008</v>
      </c>
      <c r="J2642" s="251">
        <v>8</v>
      </c>
      <c r="K2642" s="251">
        <v>8</v>
      </c>
      <c r="M2642" s="251" t="s">
        <v>10003</v>
      </c>
      <c r="N2642" s="251" t="s">
        <v>11287</v>
      </c>
      <c r="O2642" s="251">
        <v>8</v>
      </c>
      <c r="Q2642" s="251" t="s">
        <v>13009</v>
      </c>
      <c r="R2642" s="251" t="s">
        <v>9960</v>
      </c>
      <c r="S2642" s="251">
        <v>9098122003</v>
      </c>
      <c r="T2642" s="251" t="str">
        <f t="shared" si="166"/>
        <v>I03061779098122003</v>
      </c>
      <c r="W2642" s="251" t="str">
        <f t="shared" si="167"/>
        <v>I030617790981-22003</v>
      </c>
    </row>
    <row r="2643" spans="1:23" x14ac:dyDescent="0.3">
      <c r="A2643" s="256" t="str">
        <f t="shared" si="164"/>
        <v>I0306177-9913211210-00018</v>
      </c>
      <c r="B2643" s="251" t="s">
        <v>13010</v>
      </c>
      <c r="C2643" s="251" t="s">
        <v>9954</v>
      </c>
      <c r="D2643" s="251" t="s">
        <v>12984</v>
      </c>
      <c r="E2643" s="251" t="s">
        <v>10984</v>
      </c>
      <c r="F2643" s="251" t="s">
        <v>10192</v>
      </c>
      <c r="G2643" s="251" t="s">
        <v>924</v>
      </c>
      <c r="H2643" s="251" t="s">
        <v>10006</v>
      </c>
      <c r="I2643" s="257" t="str">
        <f t="shared" si="165"/>
        <v>-00018</v>
      </c>
      <c r="J2643" s="251">
        <v>18</v>
      </c>
      <c r="K2643" s="251">
        <v>18</v>
      </c>
      <c r="M2643" s="251" t="s">
        <v>10007</v>
      </c>
      <c r="N2643" s="251" t="s">
        <v>11287</v>
      </c>
      <c r="O2643" s="251">
        <v>18</v>
      </c>
      <c r="Q2643" s="251" t="s">
        <v>13010</v>
      </c>
      <c r="R2643" s="251" t="s">
        <v>9960</v>
      </c>
      <c r="S2643" s="251">
        <v>9913211210</v>
      </c>
      <c r="T2643" s="251" t="str">
        <f t="shared" si="166"/>
        <v>I03061779913211210</v>
      </c>
      <c r="W2643" s="251" t="str">
        <f t="shared" si="167"/>
        <v>I030617799132-11210</v>
      </c>
    </row>
    <row r="2644" spans="1:23" x14ac:dyDescent="0.3">
      <c r="A2644" s="256" t="str">
        <f t="shared" si="164"/>
        <v>I0306177-9913212050-00220</v>
      </c>
      <c r="B2644" s="251" t="s">
        <v>13011</v>
      </c>
      <c r="C2644" s="251" t="s">
        <v>9954</v>
      </c>
      <c r="D2644" s="251" t="s">
        <v>12984</v>
      </c>
      <c r="E2644" s="251" t="s">
        <v>10984</v>
      </c>
      <c r="F2644" s="251" t="s">
        <v>10194</v>
      </c>
      <c r="G2644" s="251" t="s">
        <v>946</v>
      </c>
      <c r="H2644" s="251" t="s">
        <v>10010</v>
      </c>
      <c r="I2644" s="257" t="str">
        <f t="shared" si="165"/>
        <v>-00220</v>
      </c>
      <c r="J2644" s="251">
        <v>220</v>
      </c>
      <c r="K2644" s="251">
        <v>220</v>
      </c>
      <c r="M2644" s="251" t="s">
        <v>10007</v>
      </c>
      <c r="N2644" s="251" t="s">
        <v>11287</v>
      </c>
      <c r="O2644" s="251">
        <v>220</v>
      </c>
      <c r="Q2644" s="251" t="s">
        <v>13011</v>
      </c>
      <c r="R2644" s="251" t="s">
        <v>9960</v>
      </c>
      <c r="S2644" s="251">
        <v>9913212050</v>
      </c>
      <c r="T2644" s="251" t="str">
        <f t="shared" si="166"/>
        <v>I03061779913212050</v>
      </c>
      <c r="W2644" s="251" t="str">
        <f t="shared" si="167"/>
        <v>I030617799132-12050</v>
      </c>
    </row>
    <row r="2645" spans="1:23" x14ac:dyDescent="0.3">
      <c r="A2645" s="256" t="str">
        <f t="shared" si="164"/>
        <v>I0306177-9913221210-00054</v>
      </c>
      <c r="B2645" s="251" t="s">
        <v>13012</v>
      </c>
      <c r="C2645" s="251" t="s">
        <v>9954</v>
      </c>
      <c r="D2645" s="251" t="s">
        <v>12984</v>
      </c>
      <c r="E2645" s="251" t="s">
        <v>10984</v>
      </c>
      <c r="F2645" s="251" t="s">
        <v>10196</v>
      </c>
      <c r="G2645" s="251" t="s">
        <v>916</v>
      </c>
      <c r="H2645" s="251" t="s">
        <v>10013</v>
      </c>
      <c r="I2645" s="257" t="str">
        <f t="shared" si="165"/>
        <v>-00054</v>
      </c>
      <c r="J2645" s="251">
        <v>54</v>
      </c>
      <c r="K2645" s="251">
        <v>54</v>
      </c>
      <c r="M2645" s="251" t="s">
        <v>10007</v>
      </c>
      <c r="N2645" s="251" t="s">
        <v>11287</v>
      </c>
      <c r="O2645" s="251">
        <v>54</v>
      </c>
      <c r="Q2645" s="251" t="s">
        <v>13012</v>
      </c>
      <c r="R2645" s="251" t="s">
        <v>9960</v>
      </c>
      <c r="S2645" s="251">
        <v>9913221210</v>
      </c>
      <c r="T2645" s="251" t="str">
        <f t="shared" si="166"/>
        <v>I03061779913221210</v>
      </c>
      <c r="W2645" s="251" t="str">
        <f t="shared" si="167"/>
        <v>I030617799132-21210</v>
      </c>
    </row>
    <row r="2646" spans="1:23" x14ac:dyDescent="0.3">
      <c r="A2646" s="256" t="str">
        <f t="shared" si="164"/>
        <v>I0306178-811300K591-00002</v>
      </c>
      <c r="B2646" s="251" t="s">
        <v>13013</v>
      </c>
      <c r="C2646" s="251" t="s">
        <v>9954</v>
      </c>
      <c r="D2646" s="251" t="s">
        <v>13014</v>
      </c>
      <c r="E2646" s="251" t="s">
        <v>10984</v>
      </c>
      <c r="F2646" s="251" t="s">
        <v>9957</v>
      </c>
      <c r="G2646" s="251" t="s">
        <v>408</v>
      </c>
      <c r="H2646" s="251" t="s">
        <v>5101</v>
      </c>
      <c r="I2646" s="257" t="str">
        <f t="shared" si="165"/>
        <v>-00002</v>
      </c>
      <c r="J2646" s="251">
        <v>2</v>
      </c>
      <c r="K2646" s="251">
        <v>2</v>
      </c>
      <c r="M2646" s="251" t="s">
        <v>9958</v>
      </c>
      <c r="N2646" s="251" t="s">
        <v>11441</v>
      </c>
      <c r="O2646" s="251">
        <v>2</v>
      </c>
      <c r="Q2646" s="251" t="s">
        <v>13013</v>
      </c>
      <c r="R2646" s="251" t="s">
        <v>10017</v>
      </c>
      <c r="S2646" s="251" t="s">
        <v>407</v>
      </c>
      <c r="T2646" s="251" t="str">
        <f t="shared" si="166"/>
        <v>I0306178811300K591</v>
      </c>
      <c r="W2646" s="251" t="str">
        <f t="shared" si="167"/>
        <v>I030617881130-0K591</v>
      </c>
    </row>
    <row r="2647" spans="1:23" x14ac:dyDescent="0.3">
      <c r="A2647" s="256" t="str">
        <f t="shared" si="164"/>
        <v>I0306178-811700K591-00003</v>
      </c>
      <c r="B2647" s="251" t="s">
        <v>13015</v>
      </c>
      <c r="C2647" s="251" t="s">
        <v>9954</v>
      </c>
      <c r="D2647" s="251" t="s">
        <v>13014</v>
      </c>
      <c r="E2647" s="251" t="s">
        <v>10984</v>
      </c>
      <c r="F2647" s="251" t="s">
        <v>9962</v>
      </c>
      <c r="G2647" s="251" t="s">
        <v>425</v>
      </c>
      <c r="H2647" s="251" t="s">
        <v>5102</v>
      </c>
      <c r="I2647" s="257" t="str">
        <f t="shared" si="165"/>
        <v>-00003</v>
      </c>
      <c r="J2647" s="251">
        <v>3</v>
      </c>
      <c r="K2647" s="251">
        <v>3</v>
      </c>
      <c r="M2647" s="251" t="s">
        <v>9958</v>
      </c>
      <c r="N2647" s="251" t="s">
        <v>11441</v>
      </c>
      <c r="O2647" s="251">
        <v>3</v>
      </c>
      <c r="Q2647" s="251" t="s">
        <v>13015</v>
      </c>
      <c r="R2647" s="251" t="s">
        <v>10017</v>
      </c>
      <c r="S2647" s="251" t="s">
        <v>424</v>
      </c>
      <c r="T2647" s="251" t="str">
        <f t="shared" si="166"/>
        <v>I0306178811700K591</v>
      </c>
      <c r="W2647" s="251" t="str">
        <f t="shared" si="167"/>
        <v>I030617881170-0K591</v>
      </c>
    </row>
    <row r="2648" spans="1:23" x14ac:dyDescent="0.3">
      <c r="A2648" s="256" t="str">
        <f t="shared" si="164"/>
        <v>I0306179-815500D400-00001</v>
      </c>
      <c r="B2648" s="251" t="s">
        <v>13016</v>
      </c>
      <c r="C2648" s="251" t="s">
        <v>9954</v>
      </c>
      <c r="D2648" s="251" t="s">
        <v>13017</v>
      </c>
      <c r="E2648" s="251" t="s">
        <v>10984</v>
      </c>
      <c r="F2648" s="251" t="s">
        <v>9957</v>
      </c>
      <c r="G2648" s="251" t="s">
        <v>682</v>
      </c>
      <c r="H2648" s="251" t="s">
        <v>5202</v>
      </c>
      <c r="I2648" s="257" t="str">
        <f t="shared" si="165"/>
        <v>-00001</v>
      </c>
      <c r="J2648" s="251">
        <v>1</v>
      </c>
      <c r="K2648" s="251">
        <v>1</v>
      </c>
      <c r="M2648" s="251" t="s">
        <v>9958</v>
      </c>
      <c r="N2648" s="251" t="s">
        <v>11732</v>
      </c>
      <c r="O2648" s="251">
        <v>1</v>
      </c>
      <c r="Q2648" s="251" t="s">
        <v>13016</v>
      </c>
      <c r="R2648" s="251" t="s">
        <v>10028</v>
      </c>
      <c r="S2648" s="251" t="s">
        <v>681</v>
      </c>
      <c r="T2648" s="251" t="str">
        <f t="shared" si="166"/>
        <v>I0306179815500D400</v>
      </c>
      <c r="W2648" s="251" t="str">
        <f t="shared" si="167"/>
        <v>I030617981550-0D400</v>
      </c>
    </row>
    <row r="2649" spans="1:23" x14ac:dyDescent="0.3">
      <c r="A2649" s="256" t="str">
        <f t="shared" si="164"/>
        <v>I0306179-815500D570-00001</v>
      </c>
      <c r="B2649" s="251" t="s">
        <v>13018</v>
      </c>
      <c r="C2649" s="251" t="s">
        <v>9954</v>
      </c>
      <c r="D2649" s="251" t="s">
        <v>13017</v>
      </c>
      <c r="E2649" s="251" t="s">
        <v>10984</v>
      </c>
      <c r="F2649" s="251" t="s">
        <v>9962</v>
      </c>
      <c r="G2649" s="251" t="s">
        <v>707</v>
      </c>
      <c r="H2649" s="251" t="s">
        <v>5202</v>
      </c>
      <c r="I2649" s="257" t="str">
        <f t="shared" si="165"/>
        <v>-00001</v>
      </c>
      <c r="J2649" s="251">
        <v>1</v>
      </c>
      <c r="K2649" s="251">
        <v>1</v>
      </c>
      <c r="M2649" s="251" t="s">
        <v>9958</v>
      </c>
      <c r="N2649" s="251" t="s">
        <v>11732</v>
      </c>
      <c r="O2649" s="251">
        <v>1</v>
      </c>
      <c r="Q2649" s="251" t="s">
        <v>13018</v>
      </c>
      <c r="R2649" s="251" t="s">
        <v>10028</v>
      </c>
      <c r="S2649" s="251" t="s">
        <v>706</v>
      </c>
      <c r="T2649" s="251" t="str">
        <f t="shared" si="166"/>
        <v>I0306179815500D570</v>
      </c>
      <c r="W2649" s="251" t="str">
        <f t="shared" si="167"/>
        <v>I030617981550-0D570</v>
      </c>
    </row>
    <row r="2650" spans="1:23" x14ac:dyDescent="0.3">
      <c r="A2650" s="256" t="str">
        <f t="shared" si="164"/>
        <v>I0404586-811050K130-00004</v>
      </c>
      <c r="B2650" s="251" t="s">
        <v>13019</v>
      </c>
      <c r="C2650" s="251" t="s">
        <v>10031</v>
      </c>
      <c r="D2650" s="251" t="s">
        <v>13020</v>
      </c>
      <c r="E2650" s="251" t="s">
        <v>10984</v>
      </c>
      <c r="F2650" s="251" t="s">
        <v>9957</v>
      </c>
      <c r="G2650" s="251" t="s">
        <v>187</v>
      </c>
      <c r="H2650" s="251" t="s">
        <v>5053</v>
      </c>
      <c r="I2650" s="257" t="str">
        <f t="shared" si="165"/>
        <v>-00004</v>
      </c>
      <c r="J2650" s="251">
        <v>4</v>
      </c>
      <c r="K2650" s="251">
        <v>4</v>
      </c>
      <c r="M2650" s="251" t="s">
        <v>9958</v>
      </c>
      <c r="N2650" s="251" t="s">
        <v>11441</v>
      </c>
      <c r="O2650" s="251">
        <v>4</v>
      </c>
      <c r="Q2650" s="251" t="s">
        <v>13019</v>
      </c>
      <c r="R2650" s="251" t="s">
        <v>10017</v>
      </c>
      <c r="S2650" s="251" t="s">
        <v>186</v>
      </c>
      <c r="T2650" s="251" t="str">
        <f t="shared" si="166"/>
        <v>I0404586811050K130</v>
      </c>
      <c r="W2650" s="251" t="str">
        <f t="shared" si="167"/>
        <v>I040458681105-0K130</v>
      </c>
    </row>
    <row r="2651" spans="1:23" x14ac:dyDescent="0.3">
      <c r="A2651" s="256" t="str">
        <f t="shared" si="164"/>
        <v>I0404586-811100K130-00001</v>
      </c>
      <c r="B2651" s="251" t="s">
        <v>13021</v>
      </c>
      <c r="C2651" s="251" t="s">
        <v>10031</v>
      </c>
      <c r="D2651" s="251" t="s">
        <v>13020</v>
      </c>
      <c r="E2651" s="251" t="s">
        <v>10984</v>
      </c>
      <c r="F2651" s="251" t="s">
        <v>9962</v>
      </c>
      <c r="G2651" s="251" t="s">
        <v>183</v>
      </c>
      <c r="H2651" s="251" t="s">
        <v>3422</v>
      </c>
      <c r="I2651" s="257" t="str">
        <f t="shared" si="165"/>
        <v>-00001</v>
      </c>
      <c r="J2651" s="251">
        <v>1</v>
      </c>
      <c r="K2651" s="251">
        <v>1</v>
      </c>
      <c r="M2651" s="251" t="s">
        <v>9958</v>
      </c>
      <c r="N2651" s="251" t="s">
        <v>11441</v>
      </c>
      <c r="O2651" s="251">
        <v>1</v>
      </c>
      <c r="Q2651" s="251" t="s">
        <v>13021</v>
      </c>
      <c r="R2651" s="251" t="s">
        <v>10017</v>
      </c>
      <c r="S2651" s="251" t="s">
        <v>182</v>
      </c>
      <c r="T2651" s="251" t="str">
        <f t="shared" si="166"/>
        <v>I0404586811100K130</v>
      </c>
      <c r="W2651" s="251" t="str">
        <f t="shared" si="167"/>
        <v>I040458681110-0K130</v>
      </c>
    </row>
    <row r="2652" spans="1:23" x14ac:dyDescent="0.3">
      <c r="A2652" s="256" t="str">
        <f t="shared" si="164"/>
        <v>I0404586-811500K130-00001</v>
      </c>
      <c r="B2652" s="251" t="s">
        <v>13022</v>
      </c>
      <c r="C2652" s="251" t="s">
        <v>10031</v>
      </c>
      <c r="D2652" s="251" t="s">
        <v>13020</v>
      </c>
      <c r="E2652" s="251" t="s">
        <v>10984</v>
      </c>
      <c r="F2652" s="251" t="s">
        <v>9964</v>
      </c>
      <c r="G2652" s="251" t="s">
        <v>191</v>
      </c>
      <c r="H2652" s="251" t="s">
        <v>3429</v>
      </c>
      <c r="I2652" s="257" t="str">
        <f t="shared" si="165"/>
        <v>-00001</v>
      </c>
      <c r="J2652" s="251">
        <v>1</v>
      </c>
      <c r="K2652" s="251">
        <v>1</v>
      </c>
      <c r="M2652" s="251" t="s">
        <v>9958</v>
      </c>
      <c r="N2652" s="251" t="s">
        <v>11441</v>
      </c>
      <c r="O2652" s="251">
        <v>1</v>
      </c>
      <c r="Q2652" s="251" t="s">
        <v>13022</v>
      </c>
      <c r="R2652" s="251" t="s">
        <v>10017</v>
      </c>
      <c r="S2652" s="251" t="s">
        <v>190</v>
      </c>
      <c r="T2652" s="251" t="str">
        <f t="shared" si="166"/>
        <v>I0404586811500K130</v>
      </c>
      <c r="W2652" s="251" t="str">
        <f t="shared" si="167"/>
        <v>I040458681150-0K130</v>
      </c>
    </row>
    <row r="2653" spans="1:23" x14ac:dyDescent="0.3">
      <c r="A2653" s="256" t="str">
        <f t="shared" si="164"/>
        <v>I0404586-811700KC31-00002</v>
      </c>
      <c r="B2653" s="251" t="s">
        <v>13023</v>
      </c>
      <c r="C2653" s="251" t="s">
        <v>10031</v>
      </c>
      <c r="D2653" s="251" t="s">
        <v>13020</v>
      </c>
      <c r="E2653" s="251" t="s">
        <v>10984</v>
      </c>
      <c r="F2653" s="251" t="s">
        <v>9966</v>
      </c>
      <c r="G2653" s="251" t="s">
        <v>482</v>
      </c>
      <c r="H2653" s="251" t="s">
        <v>5102</v>
      </c>
      <c r="I2653" s="257" t="str">
        <f t="shared" si="165"/>
        <v>-00002</v>
      </c>
      <c r="J2653" s="251">
        <v>2</v>
      </c>
      <c r="K2653" s="251">
        <v>2</v>
      </c>
      <c r="M2653" s="251" t="s">
        <v>9958</v>
      </c>
      <c r="N2653" s="251" t="s">
        <v>11441</v>
      </c>
      <c r="O2653" s="251">
        <v>2</v>
      </c>
      <c r="Q2653" s="251" t="s">
        <v>13023</v>
      </c>
      <c r="R2653" s="251" t="s">
        <v>10017</v>
      </c>
      <c r="S2653" s="251" t="s">
        <v>481</v>
      </c>
      <c r="T2653" s="251" t="str">
        <f t="shared" si="166"/>
        <v>I0404586811700KC31</v>
      </c>
      <c r="W2653" s="251" t="str">
        <f t="shared" si="167"/>
        <v>I040458681170-0KC31</v>
      </c>
    </row>
    <row r="2654" spans="1:23" x14ac:dyDescent="0.3">
      <c r="A2654" s="256" t="str">
        <f t="shared" si="164"/>
        <v>I0404586-811700KF31-00002</v>
      </c>
      <c r="B2654" s="251" t="s">
        <v>13024</v>
      </c>
      <c r="C2654" s="251" t="s">
        <v>10031</v>
      </c>
      <c r="D2654" s="251" t="s">
        <v>13020</v>
      </c>
      <c r="E2654" s="251" t="s">
        <v>10984</v>
      </c>
      <c r="F2654" s="251" t="s">
        <v>9968</v>
      </c>
      <c r="G2654" s="251" t="s">
        <v>533</v>
      </c>
      <c r="H2654" s="251" t="s">
        <v>5102</v>
      </c>
      <c r="I2654" s="257" t="str">
        <f t="shared" si="165"/>
        <v>-00002</v>
      </c>
      <c r="J2654" s="251">
        <v>2</v>
      </c>
      <c r="K2654" s="251">
        <v>2</v>
      </c>
      <c r="M2654" s="251" t="s">
        <v>9958</v>
      </c>
      <c r="N2654" s="251" t="s">
        <v>11441</v>
      </c>
      <c r="O2654" s="251">
        <v>2</v>
      </c>
      <c r="Q2654" s="251" t="s">
        <v>13024</v>
      </c>
      <c r="R2654" s="251" t="s">
        <v>10017</v>
      </c>
      <c r="S2654" s="251" t="s">
        <v>532</v>
      </c>
      <c r="T2654" s="251" t="str">
        <f t="shared" si="166"/>
        <v>I0404586811700KF31</v>
      </c>
      <c r="W2654" s="251" t="str">
        <f t="shared" si="167"/>
        <v>I040458681170-0KF31</v>
      </c>
    </row>
    <row r="2655" spans="1:23" x14ac:dyDescent="0.3">
      <c r="A2655" s="256" t="str">
        <f t="shared" si="164"/>
        <v>I0404586-811700KG61-00001</v>
      </c>
      <c r="B2655" s="251" t="s">
        <v>13025</v>
      </c>
      <c r="C2655" s="251" t="s">
        <v>10031</v>
      </c>
      <c r="D2655" s="251" t="s">
        <v>13020</v>
      </c>
      <c r="E2655" s="251" t="s">
        <v>10984</v>
      </c>
      <c r="F2655" s="251" t="s">
        <v>9970</v>
      </c>
      <c r="G2655" s="251" t="s">
        <v>586</v>
      </c>
      <c r="H2655" s="251" t="s">
        <v>5102</v>
      </c>
      <c r="I2655" s="257" t="str">
        <f t="shared" si="165"/>
        <v>-00001</v>
      </c>
      <c r="J2655" s="251">
        <v>1</v>
      </c>
      <c r="K2655" s="251">
        <v>1</v>
      </c>
      <c r="M2655" s="251" t="s">
        <v>9958</v>
      </c>
      <c r="N2655" s="251" t="s">
        <v>11441</v>
      </c>
      <c r="O2655" s="251">
        <v>1</v>
      </c>
      <c r="Q2655" s="251" t="s">
        <v>13025</v>
      </c>
      <c r="R2655" s="251" t="s">
        <v>10017</v>
      </c>
      <c r="S2655" s="251" t="s">
        <v>585</v>
      </c>
      <c r="T2655" s="251" t="str">
        <f t="shared" si="166"/>
        <v>I0404586811700KG61</v>
      </c>
      <c r="W2655" s="251" t="str">
        <f t="shared" si="167"/>
        <v>I040458681170-0KG61</v>
      </c>
    </row>
    <row r="2656" spans="1:23" x14ac:dyDescent="0.3">
      <c r="A2656" s="256" t="str">
        <f t="shared" si="164"/>
        <v>I0404586-815500K120-00002</v>
      </c>
      <c r="B2656" s="251" t="s">
        <v>13026</v>
      </c>
      <c r="C2656" s="251" t="s">
        <v>10031</v>
      </c>
      <c r="D2656" s="251" t="s">
        <v>13020</v>
      </c>
      <c r="E2656" s="251" t="s">
        <v>10984</v>
      </c>
      <c r="F2656" s="251" t="s">
        <v>9972</v>
      </c>
      <c r="G2656" s="251" t="s">
        <v>625</v>
      </c>
      <c r="H2656" s="251" t="s">
        <v>5202</v>
      </c>
      <c r="I2656" s="257" t="str">
        <f t="shared" si="165"/>
        <v>-00002</v>
      </c>
      <c r="J2656" s="251">
        <v>2</v>
      </c>
      <c r="K2656" s="251">
        <v>2</v>
      </c>
      <c r="M2656" s="251" t="s">
        <v>9958</v>
      </c>
      <c r="N2656" s="251" t="s">
        <v>11441</v>
      </c>
      <c r="O2656" s="251">
        <v>2</v>
      </c>
      <c r="Q2656" s="251" t="s">
        <v>13026</v>
      </c>
      <c r="R2656" s="251" t="s">
        <v>10017</v>
      </c>
      <c r="S2656" s="251" t="s">
        <v>8</v>
      </c>
      <c r="T2656" s="251" t="str">
        <f t="shared" si="166"/>
        <v>I0404586815500K120</v>
      </c>
      <c r="W2656" s="251" t="str">
        <f t="shared" si="167"/>
        <v>I040458681550-0K120</v>
      </c>
    </row>
    <row r="2657" spans="1:23" x14ac:dyDescent="0.3">
      <c r="A2657" s="256" t="str">
        <f t="shared" si="164"/>
        <v>I0404586-81550BZ850-00001</v>
      </c>
      <c r="B2657" s="251" t="s">
        <v>13027</v>
      </c>
      <c r="C2657" s="251" t="s">
        <v>10031</v>
      </c>
      <c r="D2657" s="251" t="s">
        <v>13020</v>
      </c>
      <c r="E2657" s="251" t="s">
        <v>10984</v>
      </c>
      <c r="F2657" s="251" t="s">
        <v>9974</v>
      </c>
      <c r="G2657" s="251" t="s">
        <v>5298</v>
      </c>
      <c r="H2657" s="251" t="s">
        <v>5202</v>
      </c>
      <c r="I2657" s="257" t="str">
        <f t="shared" si="165"/>
        <v>-00001</v>
      </c>
      <c r="J2657" s="251">
        <v>1</v>
      </c>
      <c r="K2657" s="251">
        <v>1</v>
      </c>
      <c r="M2657" s="251" t="s">
        <v>9958</v>
      </c>
      <c r="N2657" s="251" t="s">
        <v>11441</v>
      </c>
      <c r="O2657" s="251">
        <v>1</v>
      </c>
      <c r="Q2657" s="251" t="s">
        <v>13027</v>
      </c>
      <c r="R2657" s="251" t="s">
        <v>10017</v>
      </c>
      <c r="S2657" s="251" t="s">
        <v>4231</v>
      </c>
      <c r="T2657" s="251" t="str">
        <f t="shared" si="166"/>
        <v>I040458681550BZ850</v>
      </c>
      <c r="W2657" s="251" t="str">
        <f t="shared" si="167"/>
        <v>I040458681550-BZ850</v>
      </c>
    </row>
    <row r="2658" spans="1:23" x14ac:dyDescent="0.3">
      <c r="A2658" s="256" t="str">
        <f t="shared" si="164"/>
        <v>I0404586-815510K210-00007</v>
      </c>
      <c r="B2658" s="251" t="s">
        <v>13028</v>
      </c>
      <c r="C2658" s="251" t="s">
        <v>10031</v>
      </c>
      <c r="D2658" s="251" t="s">
        <v>13020</v>
      </c>
      <c r="E2658" s="251" t="s">
        <v>10984</v>
      </c>
      <c r="F2658" s="251" t="s">
        <v>9976</v>
      </c>
      <c r="G2658" s="251" t="s">
        <v>667</v>
      </c>
      <c r="H2658" s="251" t="s">
        <v>3436</v>
      </c>
      <c r="I2658" s="257" t="str">
        <f t="shared" si="165"/>
        <v>-00007</v>
      </c>
      <c r="J2658" s="251">
        <v>7</v>
      </c>
      <c r="K2658" s="251">
        <v>7</v>
      </c>
      <c r="M2658" s="251" t="s">
        <v>9958</v>
      </c>
      <c r="N2658" s="251" t="s">
        <v>11441</v>
      </c>
      <c r="O2658" s="251">
        <v>7</v>
      </c>
      <c r="Q2658" s="251" t="s">
        <v>13028</v>
      </c>
      <c r="R2658" s="251" t="s">
        <v>10017</v>
      </c>
      <c r="S2658" s="251" t="s">
        <v>666</v>
      </c>
      <c r="T2658" s="251" t="str">
        <f t="shared" si="166"/>
        <v>I0404586815510K210</v>
      </c>
      <c r="W2658" s="251" t="str">
        <f t="shared" si="167"/>
        <v>I040458681551-0K210</v>
      </c>
    </row>
    <row r="2659" spans="1:23" x14ac:dyDescent="0.3">
      <c r="A2659" s="256" t="str">
        <f t="shared" si="164"/>
        <v>I0404586-815600K120-00001</v>
      </c>
      <c r="B2659" s="251" t="s">
        <v>13029</v>
      </c>
      <c r="C2659" s="251" t="s">
        <v>10031</v>
      </c>
      <c r="D2659" s="251" t="s">
        <v>13020</v>
      </c>
      <c r="E2659" s="251" t="s">
        <v>10984</v>
      </c>
      <c r="F2659" s="251" t="s">
        <v>9978</v>
      </c>
      <c r="G2659" s="251" t="s">
        <v>641</v>
      </c>
      <c r="H2659" s="251" t="s">
        <v>5204</v>
      </c>
      <c r="I2659" s="257" t="str">
        <f t="shared" si="165"/>
        <v>-00001</v>
      </c>
      <c r="J2659" s="251">
        <v>1</v>
      </c>
      <c r="K2659" s="251">
        <v>1</v>
      </c>
      <c r="M2659" s="251" t="s">
        <v>9958</v>
      </c>
      <c r="N2659" s="251" t="s">
        <v>11441</v>
      </c>
      <c r="O2659" s="251">
        <v>1</v>
      </c>
      <c r="Q2659" s="251" t="s">
        <v>13029</v>
      </c>
      <c r="R2659" s="251" t="s">
        <v>10017</v>
      </c>
      <c r="S2659" s="251" t="s">
        <v>640</v>
      </c>
      <c r="T2659" s="251" t="str">
        <f t="shared" si="166"/>
        <v>I0404586815600K120</v>
      </c>
      <c r="W2659" s="251" t="str">
        <f t="shared" si="167"/>
        <v>I040458681560-0K120</v>
      </c>
    </row>
    <row r="2660" spans="1:23" x14ac:dyDescent="0.3">
      <c r="A2660" s="256" t="str">
        <f t="shared" si="164"/>
        <v>I0404586-815610K120-00001</v>
      </c>
      <c r="B2660" s="251" t="s">
        <v>13030</v>
      </c>
      <c r="C2660" s="251" t="s">
        <v>10031</v>
      </c>
      <c r="D2660" s="251" t="s">
        <v>13020</v>
      </c>
      <c r="E2660" s="251" t="s">
        <v>10984</v>
      </c>
      <c r="F2660" s="251" t="s">
        <v>9980</v>
      </c>
      <c r="G2660" s="251" t="s">
        <v>650</v>
      </c>
      <c r="H2660" s="251" t="s">
        <v>5205</v>
      </c>
      <c r="I2660" s="257" t="str">
        <f t="shared" si="165"/>
        <v>-00001</v>
      </c>
      <c r="J2660" s="251">
        <v>1</v>
      </c>
      <c r="K2660" s="251">
        <v>1</v>
      </c>
      <c r="M2660" s="251" t="s">
        <v>9958</v>
      </c>
      <c r="N2660" s="251" t="s">
        <v>11441</v>
      </c>
      <c r="O2660" s="251">
        <v>1</v>
      </c>
      <c r="Q2660" s="251" t="s">
        <v>13030</v>
      </c>
      <c r="R2660" s="251" t="s">
        <v>10017</v>
      </c>
      <c r="S2660" s="251" t="s">
        <v>649</v>
      </c>
      <c r="T2660" s="251" t="str">
        <f t="shared" si="166"/>
        <v>I0404586815610K120</v>
      </c>
      <c r="W2660" s="251" t="str">
        <f t="shared" si="167"/>
        <v>I040458681561-0K120</v>
      </c>
    </row>
    <row r="2661" spans="1:23" x14ac:dyDescent="0.3">
      <c r="A2661" s="256" t="str">
        <f t="shared" si="164"/>
        <v>I0404586-815610K210-00010</v>
      </c>
      <c r="B2661" s="251" t="s">
        <v>13031</v>
      </c>
      <c r="C2661" s="251" t="s">
        <v>10031</v>
      </c>
      <c r="D2661" s="251" t="s">
        <v>13020</v>
      </c>
      <c r="E2661" s="251" t="s">
        <v>10984</v>
      </c>
      <c r="F2661" s="251" t="s">
        <v>9982</v>
      </c>
      <c r="G2661" s="251" t="s">
        <v>678</v>
      </c>
      <c r="H2661" s="251" t="s">
        <v>3443</v>
      </c>
      <c r="I2661" s="257" t="str">
        <f t="shared" si="165"/>
        <v>-00010</v>
      </c>
      <c r="J2661" s="251">
        <v>10</v>
      </c>
      <c r="K2661" s="251">
        <v>10</v>
      </c>
      <c r="M2661" s="251" t="s">
        <v>9958</v>
      </c>
      <c r="N2661" s="251" t="s">
        <v>11441</v>
      </c>
      <c r="O2661" s="251">
        <v>10</v>
      </c>
      <c r="Q2661" s="251" t="s">
        <v>13031</v>
      </c>
      <c r="R2661" s="251" t="s">
        <v>10017</v>
      </c>
      <c r="S2661" s="251" t="s">
        <v>677</v>
      </c>
      <c r="T2661" s="251" t="str">
        <f t="shared" si="166"/>
        <v>I0404586815610K210</v>
      </c>
      <c r="W2661" s="251" t="str">
        <f t="shared" si="167"/>
        <v>I040458681561-0K210</v>
      </c>
    </row>
    <row r="2662" spans="1:23" x14ac:dyDescent="0.3">
      <c r="A2662" s="256" t="str">
        <f t="shared" si="164"/>
        <v>I0404586-815700F031-00001</v>
      </c>
      <c r="B2662" s="251" t="s">
        <v>13032</v>
      </c>
      <c r="C2662" s="251" t="s">
        <v>10031</v>
      </c>
      <c r="D2662" s="251" t="s">
        <v>13020</v>
      </c>
      <c r="E2662" s="251" t="s">
        <v>10984</v>
      </c>
      <c r="F2662" s="251" t="s">
        <v>9984</v>
      </c>
      <c r="G2662" s="251" t="s">
        <v>904</v>
      </c>
      <c r="H2662" s="251" t="s">
        <v>11222</v>
      </c>
      <c r="I2662" s="257" t="str">
        <f t="shared" si="165"/>
        <v>-00001</v>
      </c>
      <c r="J2662" s="251">
        <v>1</v>
      </c>
      <c r="K2662" s="251">
        <v>1</v>
      </c>
      <c r="M2662" s="251" t="s">
        <v>10007</v>
      </c>
      <c r="N2662" s="251" t="s">
        <v>11441</v>
      </c>
      <c r="O2662" s="251">
        <v>1</v>
      </c>
      <c r="Q2662" s="251" t="s">
        <v>13032</v>
      </c>
      <c r="R2662" s="251" t="s">
        <v>10017</v>
      </c>
      <c r="S2662" s="251" t="s">
        <v>903</v>
      </c>
      <c r="T2662" s="251" t="str">
        <f t="shared" si="166"/>
        <v>I0404586815700F031</v>
      </c>
      <c r="W2662" s="251" t="str">
        <f t="shared" si="167"/>
        <v>I040458681570-0F031</v>
      </c>
    </row>
    <row r="2663" spans="1:23" x14ac:dyDescent="0.3">
      <c r="A2663" s="256" t="str">
        <f t="shared" si="164"/>
        <v>I0404586-81591VT020-00001</v>
      </c>
      <c r="B2663" s="251" t="s">
        <v>13033</v>
      </c>
      <c r="C2663" s="251" t="s">
        <v>10031</v>
      </c>
      <c r="D2663" s="251" t="s">
        <v>13020</v>
      </c>
      <c r="E2663" s="251" t="s">
        <v>10984</v>
      </c>
      <c r="F2663" s="251" t="s">
        <v>9986</v>
      </c>
      <c r="G2663" s="251" t="s">
        <v>11073</v>
      </c>
      <c r="H2663" s="251" t="s">
        <v>5219</v>
      </c>
      <c r="I2663" s="257" t="str">
        <f t="shared" si="165"/>
        <v>-00001</v>
      </c>
      <c r="J2663" s="251">
        <v>1</v>
      </c>
      <c r="K2663" s="251">
        <v>1</v>
      </c>
      <c r="M2663" s="251" t="s">
        <v>9993</v>
      </c>
      <c r="N2663" s="251" t="s">
        <v>11441</v>
      </c>
      <c r="O2663" s="251">
        <v>1</v>
      </c>
      <c r="Q2663" s="251" t="s">
        <v>13033</v>
      </c>
      <c r="R2663" s="251" t="s">
        <v>10017</v>
      </c>
      <c r="S2663" s="251" t="s">
        <v>3777</v>
      </c>
      <c r="T2663" s="251" t="str">
        <f t="shared" si="166"/>
        <v>I040458681591VT020</v>
      </c>
      <c r="W2663" s="251" t="str">
        <f t="shared" si="167"/>
        <v>I040458681591-VT020</v>
      </c>
    </row>
    <row r="2664" spans="1:23" x14ac:dyDescent="0.3">
      <c r="A2664" s="256" t="str">
        <f t="shared" si="164"/>
        <v>I0404587-81110VT040-00003</v>
      </c>
      <c r="B2664" s="251" t="s">
        <v>13034</v>
      </c>
      <c r="C2664" s="251" t="s">
        <v>10031</v>
      </c>
      <c r="D2664" s="251" t="s">
        <v>13035</v>
      </c>
      <c r="E2664" s="251" t="s">
        <v>10984</v>
      </c>
      <c r="F2664" s="251" t="s">
        <v>9957</v>
      </c>
      <c r="G2664" s="251" t="s">
        <v>10047</v>
      </c>
      <c r="H2664" s="251" t="s">
        <v>3422</v>
      </c>
      <c r="I2664" s="257" t="str">
        <f t="shared" si="165"/>
        <v>-00003</v>
      </c>
      <c r="J2664" s="251">
        <v>3</v>
      </c>
      <c r="K2664" s="251">
        <v>3</v>
      </c>
      <c r="M2664" s="251" t="s">
        <v>9958</v>
      </c>
      <c r="N2664" s="251" t="s">
        <v>11732</v>
      </c>
      <c r="O2664" s="251">
        <v>3</v>
      </c>
      <c r="Q2664" s="251" t="s">
        <v>13034</v>
      </c>
      <c r="R2664" s="251" t="s">
        <v>10028</v>
      </c>
      <c r="S2664" s="251" t="s">
        <v>3713</v>
      </c>
      <c r="T2664" s="251" t="str">
        <f t="shared" si="166"/>
        <v>I040458781110VT040</v>
      </c>
      <c r="W2664" s="251" t="str">
        <f t="shared" si="167"/>
        <v>I040458781110-VT040</v>
      </c>
    </row>
    <row r="2665" spans="1:23" x14ac:dyDescent="0.3">
      <c r="A2665" s="256" t="str">
        <f t="shared" si="164"/>
        <v>I0404587-81110VT080-00002</v>
      </c>
      <c r="B2665" s="251" t="s">
        <v>13036</v>
      </c>
      <c r="C2665" s="251" t="s">
        <v>10031</v>
      </c>
      <c r="D2665" s="251" t="s">
        <v>13035</v>
      </c>
      <c r="E2665" s="251" t="s">
        <v>10984</v>
      </c>
      <c r="F2665" s="251" t="s">
        <v>9962</v>
      </c>
      <c r="G2665" s="251" t="s">
        <v>4985</v>
      </c>
      <c r="H2665" s="251" t="s">
        <v>3422</v>
      </c>
      <c r="I2665" s="257" t="str">
        <f t="shared" si="165"/>
        <v>-00002</v>
      </c>
      <c r="J2665" s="251">
        <v>2</v>
      </c>
      <c r="K2665" s="251">
        <v>2</v>
      </c>
      <c r="M2665" s="251" t="s">
        <v>9958</v>
      </c>
      <c r="N2665" s="251" t="s">
        <v>11732</v>
      </c>
      <c r="O2665" s="251">
        <v>2</v>
      </c>
      <c r="Q2665" s="251" t="s">
        <v>13036</v>
      </c>
      <c r="R2665" s="251" t="s">
        <v>10028</v>
      </c>
      <c r="S2665" s="251" t="s">
        <v>3719</v>
      </c>
      <c r="T2665" s="251" t="str">
        <f t="shared" si="166"/>
        <v>I040458781110VT080</v>
      </c>
      <c r="W2665" s="251" t="str">
        <f t="shared" si="167"/>
        <v>I040458781110-VT080</v>
      </c>
    </row>
    <row r="2666" spans="1:23" x14ac:dyDescent="0.3">
      <c r="A2666" s="256" t="str">
        <f t="shared" si="164"/>
        <v>I0404587-81110VT100-00002</v>
      </c>
      <c r="B2666" s="251" t="s">
        <v>13037</v>
      </c>
      <c r="C2666" s="251" t="s">
        <v>10031</v>
      </c>
      <c r="D2666" s="251" t="s">
        <v>13035</v>
      </c>
      <c r="E2666" s="251" t="s">
        <v>10984</v>
      </c>
      <c r="F2666" s="251" t="s">
        <v>9964</v>
      </c>
      <c r="G2666" s="251" t="s">
        <v>10049</v>
      </c>
      <c r="H2666" s="251" t="s">
        <v>3422</v>
      </c>
      <c r="I2666" s="257" t="str">
        <f t="shared" si="165"/>
        <v>-00002</v>
      </c>
      <c r="J2666" s="251">
        <v>2</v>
      </c>
      <c r="K2666" s="251">
        <v>2</v>
      </c>
      <c r="M2666" s="251" t="s">
        <v>9958</v>
      </c>
      <c r="N2666" s="251" t="s">
        <v>11732</v>
      </c>
      <c r="O2666" s="251">
        <v>2</v>
      </c>
      <c r="Q2666" s="251" t="s">
        <v>13037</v>
      </c>
      <c r="R2666" s="251" t="s">
        <v>10028</v>
      </c>
      <c r="S2666" s="251" t="s">
        <v>3723</v>
      </c>
      <c r="T2666" s="251" t="str">
        <f t="shared" si="166"/>
        <v>I040458781110VT100</v>
      </c>
      <c r="W2666" s="251" t="str">
        <f t="shared" si="167"/>
        <v>I040458781110-VT100</v>
      </c>
    </row>
    <row r="2667" spans="1:23" x14ac:dyDescent="0.3">
      <c r="A2667" s="256" t="str">
        <f t="shared" si="164"/>
        <v>I0404587-81150VT040-00001</v>
      </c>
      <c r="B2667" s="251" t="s">
        <v>13038</v>
      </c>
      <c r="C2667" s="251" t="s">
        <v>10031</v>
      </c>
      <c r="D2667" s="251" t="s">
        <v>13035</v>
      </c>
      <c r="E2667" s="251" t="s">
        <v>10984</v>
      </c>
      <c r="F2667" s="251" t="s">
        <v>9966</v>
      </c>
      <c r="G2667" s="251" t="s">
        <v>10051</v>
      </c>
      <c r="H2667" s="251" t="s">
        <v>3429</v>
      </c>
      <c r="I2667" s="257" t="str">
        <f t="shared" si="165"/>
        <v>-00001</v>
      </c>
      <c r="J2667" s="251">
        <v>1</v>
      </c>
      <c r="K2667" s="251">
        <v>1</v>
      </c>
      <c r="M2667" s="251" t="s">
        <v>9958</v>
      </c>
      <c r="N2667" s="251" t="s">
        <v>11732</v>
      </c>
      <c r="O2667" s="251">
        <v>1</v>
      </c>
      <c r="Q2667" s="251" t="s">
        <v>13038</v>
      </c>
      <c r="R2667" s="251" t="s">
        <v>10028</v>
      </c>
      <c r="S2667" s="251" t="s">
        <v>3725</v>
      </c>
      <c r="T2667" s="251" t="str">
        <f t="shared" si="166"/>
        <v>I040458781150VT040</v>
      </c>
      <c r="W2667" s="251" t="str">
        <f t="shared" si="167"/>
        <v>I040458781150-VT040</v>
      </c>
    </row>
    <row r="2668" spans="1:23" x14ac:dyDescent="0.3">
      <c r="A2668" s="256" t="str">
        <f t="shared" si="164"/>
        <v>I0404587-81150VT080-00002</v>
      </c>
      <c r="B2668" s="251" t="s">
        <v>13039</v>
      </c>
      <c r="C2668" s="251" t="s">
        <v>10031</v>
      </c>
      <c r="D2668" s="251" t="s">
        <v>13035</v>
      </c>
      <c r="E2668" s="251" t="s">
        <v>10984</v>
      </c>
      <c r="F2668" s="251" t="s">
        <v>9968</v>
      </c>
      <c r="G2668" s="251" t="s">
        <v>10242</v>
      </c>
      <c r="H2668" s="251" t="s">
        <v>3429</v>
      </c>
      <c r="I2668" s="257" t="str">
        <f t="shared" si="165"/>
        <v>-00002</v>
      </c>
      <c r="J2668" s="251">
        <v>2</v>
      </c>
      <c r="K2668" s="251">
        <v>2</v>
      </c>
      <c r="M2668" s="251" t="s">
        <v>9958</v>
      </c>
      <c r="N2668" s="251" t="s">
        <v>11732</v>
      </c>
      <c r="O2668" s="251">
        <v>2</v>
      </c>
      <c r="Q2668" s="251" t="s">
        <v>13039</v>
      </c>
      <c r="R2668" s="251" t="s">
        <v>10028</v>
      </c>
      <c r="S2668" s="251" t="s">
        <v>3731</v>
      </c>
      <c r="T2668" s="251" t="str">
        <f t="shared" si="166"/>
        <v>I040458781150VT080</v>
      </c>
      <c r="W2668" s="251" t="str">
        <f t="shared" si="167"/>
        <v>I040458781150-VT080</v>
      </c>
    </row>
    <row r="2669" spans="1:23" x14ac:dyDescent="0.3">
      <c r="A2669" s="256" t="str">
        <f t="shared" si="164"/>
        <v>I0404587-81150VT100-00002</v>
      </c>
      <c r="B2669" s="251" t="s">
        <v>13040</v>
      </c>
      <c r="C2669" s="251" t="s">
        <v>10031</v>
      </c>
      <c r="D2669" s="251" t="s">
        <v>13035</v>
      </c>
      <c r="E2669" s="251" t="s">
        <v>10984</v>
      </c>
      <c r="F2669" s="251" t="s">
        <v>9970</v>
      </c>
      <c r="G2669" s="251" t="s">
        <v>4999</v>
      </c>
      <c r="H2669" s="251" t="s">
        <v>3429</v>
      </c>
      <c r="I2669" s="257" t="str">
        <f t="shared" si="165"/>
        <v>-00002</v>
      </c>
      <c r="J2669" s="251">
        <v>2</v>
      </c>
      <c r="K2669" s="251">
        <v>2</v>
      </c>
      <c r="M2669" s="251" t="s">
        <v>9958</v>
      </c>
      <c r="N2669" s="251" t="s">
        <v>11732</v>
      </c>
      <c r="O2669" s="251">
        <v>2</v>
      </c>
      <c r="Q2669" s="251" t="s">
        <v>13040</v>
      </c>
      <c r="R2669" s="251" t="s">
        <v>10028</v>
      </c>
      <c r="S2669" s="251" t="s">
        <v>3735</v>
      </c>
      <c r="T2669" s="251" t="str">
        <f t="shared" si="166"/>
        <v>I040458781150VT100</v>
      </c>
      <c r="W2669" s="251" t="str">
        <f t="shared" si="167"/>
        <v>I040458781150-VT100</v>
      </c>
    </row>
    <row r="2670" spans="1:23" x14ac:dyDescent="0.3">
      <c r="A2670" s="256" t="str">
        <f t="shared" si="164"/>
        <v>I0404587-815500K080-00002</v>
      </c>
      <c r="B2670" s="251" t="s">
        <v>13041</v>
      </c>
      <c r="C2670" s="251" t="s">
        <v>10031</v>
      </c>
      <c r="D2670" s="251" t="s">
        <v>13035</v>
      </c>
      <c r="E2670" s="251" t="s">
        <v>10984</v>
      </c>
      <c r="F2670" s="251" t="s">
        <v>9972</v>
      </c>
      <c r="G2670" s="251" t="s">
        <v>151</v>
      </c>
      <c r="H2670" s="251" t="s">
        <v>5045</v>
      </c>
      <c r="I2670" s="257" t="str">
        <f t="shared" si="165"/>
        <v>-00002</v>
      </c>
      <c r="J2670" s="251">
        <v>2</v>
      </c>
      <c r="K2670" s="251">
        <v>2</v>
      </c>
      <c r="M2670" s="251" t="s">
        <v>9958</v>
      </c>
      <c r="N2670" s="251" t="s">
        <v>11732</v>
      </c>
      <c r="O2670" s="251">
        <v>2</v>
      </c>
      <c r="Q2670" s="251" t="s">
        <v>13041</v>
      </c>
      <c r="R2670" s="251" t="s">
        <v>10028</v>
      </c>
      <c r="S2670" s="251" t="s">
        <v>150</v>
      </c>
      <c r="T2670" s="251" t="str">
        <f t="shared" si="166"/>
        <v>I0404587815500K080</v>
      </c>
      <c r="W2670" s="251" t="str">
        <f t="shared" si="167"/>
        <v>I040458781550-0K080</v>
      </c>
    </row>
    <row r="2671" spans="1:23" x14ac:dyDescent="0.3">
      <c r="A2671" s="256" t="str">
        <f t="shared" si="164"/>
        <v>I0404587-81550VT020-00002</v>
      </c>
      <c r="B2671" s="251" t="s">
        <v>13042</v>
      </c>
      <c r="C2671" s="251" t="s">
        <v>10031</v>
      </c>
      <c r="D2671" s="251" t="s">
        <v>13035</v>
      </c>
      <c r="E2671" s="251" t="s">
        <v>10984</v>
      </c>
      <c r="F2671" s="251" t="s">
        <v>9974</v>
      </c>
      <c r="G2671" s="251" t="s">
        <v>10057</v>
      </c>
      <c r="H2671" s="251" t="s">
        <v>5202</v>
      </c>
      <c r="I2671" s="257" t="str">
        <f t="shared" si="165"/>
        <v>-00002</v>
      </c>
      <c r="J2671" s="251">
        <v>2</v>
      </c>
      <c r="K2671" s="251">
        <v>2</v>
      </c>
      <c r="M2671" s="251" t="s">
        <v>9958</v>
      </c>
      <c r="N2671" s="251" t="s">
        <v>11732</v>
      </c>
      <c r="O2671" s="251">
        <v>2</v>
      </c>
      <c r="Q2671" s="251" t="s">
        <v>13042</v>
      </c>
      <c r="R2671" s="251" t="s">
        <v>10028</v>
      </c>
      <c r="S2671" s="251" t="s">
        <v>3737</v>
      </c>
      <c r="T2671" s="251" t="str">
        <f t="shared" si="166"/>
        <v>I040458781550VT020</v>
      </c>
      <c r="W2671" s="251" t="str">
        <f t="shared" si="167"/>
        <v>I040458781550-VT020</v>
      </c>
    </row>
    <row r="2672" spans="1:23" x14ac:dyDescent="0.3">
      <c r="A2672" s="256" t="str">
        <f t="shared" si="164"/>
        <v>I0404587-81550VT050-00003</v>
      </c>
      <c r="B2672" s="251" t="s">
        <v>13043</v>
      </c>
      <c r="C2672" s="251" t="s">
        <v>10031</v>
      </c>
      <c r="D2672" s="251" t="s">
        <v>13035</v>
      </c>
      <c r="E2672" s="251" t="s">
        <v>10984</v>
      </c>
      <c r="F2672" s="251" t="s">
        <v>9976</v>
      </c>
      <c r="G2672" s="251" t="s">
        <v>5265</v>
      </c>
      <c r="H2672" s="251" t="s">
        <v>5202</v>
      </c>
      <c r="I2672" s="257" t="str">
        <f t="shared" si="165"/>
        <v>-00003</v>
      </c>
      <c r="J2672" s="251">
        <v>3</v>
      </c>
      <c r="K2672" s="251">
        <v>3</v>
      </c>
      <c r="M2672" s="251" t="s">
        <v>9958</v>
      </c>
      <c r="N2672" s="251" t="s">
        <v>11732</v>
      </c>
      <c r="O2672" s="251">
        <v>3</v>
      </c>
      <c r="Q2672" s="251" t="s">
        <v>13043</v>
      </c>
      <c r="R2672" s="251" t="s">
        <v>10028</v>
      </c>
      <c r="S2672" s="251" t="s">
        <v>3740</v>
      </c>
      <c r="T2672" s="251" t="str">
        <f t="shared" si="166"/>
        <v>I040458781550VT050</v>
      </c>
      <c r="W2672" s="251" t="str">
        <f t="shared" si="167"/>
        <v>I040458781550-VT050</v>
      </c>
    </row>
    <row r="2673" spans="1:23" x14ac:dyDescent="0.3">
      <c r="A2673" s="256" t="str">
        <f t="shared" si="164"/>
        <v>I0404587-815600K080-00002</v>
      </c>
      <c r="B2673" s="251" t="s">
        <v>13044</v>
      </c>
      <c r="C2673" s="251" t="s">
        <v>10031</v>
      </c>
      <c r="D2673" s="251" t="s">
        <v>13035</v>
      </c>
      <c r="E2673" s="251" t="s">
        <v>10984</v>
      </c>
      <c r="F2673" s="251" t="s">
        <v>9978</v>
      </c>
      <c r="G2673" s="251" t="s">
        <v>164</v>
      </c>
      <c r="H2673" s="251" t="s">
        <v>5047</v>
      </c>
      <c r="I2673" s="257" t="str">
        <f t="shared" si="165"/>
        <v>-00002</v>
      </c>
      <c r="J2673" s="251">
        <v>2</v>
      </c>
      <c r="K2673" s="251">
        <v>2</v>
      </c>
      <c r="M2673" s="251" t="s">
        <v>9958</v>
      </c>
      <c r="N2673" s="251" t="s">
        <v>11732</v>
      </c>
      <c r="O2673" s="251">
        <v>2</v>
      </c>
      <c r="Q2673" s="251" t="s">
        <v>13044</v>
      </c>
      <c r="R2673" s="251" t="s">
        <v>10028</v>
      </c>
      <c r="S2673" s="251" t="s">
        <v>163</v>
      </c>
      <c r="T2673" s="251" t="str">
        <f t="shared" si="166"/>
        <v>I0404587815600K080</v>
      </c>
      <c r="W2673" s="251" t="str">
        <f t="shared" si="167"/>
        <v>I040458781560-0K080</v>
      </c>
    </row>
    <row r="2674" spans="1:23" x14ac:dyDescent="0.3">
      <c r="A2674" s="256" t="str">
        <f t="shared" si="164"/>
        <v>I0404587-81560VT020-00002</v>
      </c>
      <c r="B2674" s="251" t="s">
        <v>13045</v>
      </c>
      <c r="C2674" s="251" t="s">
        <v>10031</v>
      </c>
      <c r="D2674" s="251" t="s">
        <v>13035</v>
      </c>
      <c r="E2674" s="251" t="s">
        <v>10984</v>
      </c>
      <c r="F2674" s="251" t="s">
        <v>9980</v>
      </c>
      <c r="G2674" s="251" t="s">
        <v>10065</v>
      </c>
      <c r="H2674" s="251" t="s">
        <v>5204</v>
      </c>
      <c r="I2674" s="257" t="str">
        <f t="shared" si="165"/>
        <v>-00002</v>
      </c>
      <c r="J2674" s="251">
        <v>2</v>
      </c>
      <c r="K2674" s="251">
        <v>2</v>
      </c>
      <c r="M2674" s="251" t="s">
        <v>9958</v>
      </c>
      <c r="N2674" s="251" t="s">
        <v>11732</v>
      </c>
      <c r="O2674" s="251">
        <v>2</v>
      </c>
      <c r="Q2674" s="251" t="s">
        <v>13045</v>
      </c>
      <c r="R2674" s="251" t="s">
        <v>10028</v>
      </c>
      <c r="S2674" s="251" t="s">
        <v>3743</v>
      </c>
      <c r="T2674" s="251" t="str">
        <f t="shared" si="166"/>
        <v>I040458781560VT020</v>
      </c>
      <c r="W2674" s="251" t="str">
        <f t="shared" si="167"/>
        <v>I040458781560-VT020</v>
      </c>
    </row>
    <row r="2675" spans="1:23" x14ac:dyDescent="0.3">
      <c r="A2675" s="256" t="str">
        <f t="shared" si="164"/>
        <v>I0404587-81560VT050-00004</v>
      </c>
      <c r="B2675" s="251" t="s">
        <v>13046</v>
      </c>
      <c r="C2675" s="251" t="s">
        <v>10031</v>
      </c>
      <c r="D2675" s="251" t="s">
        <v>13035</v>
      </c>
      <c r="E2675" s="251" t="s">
        <v>10984</v>
      </c>
      <c r="F2675" s="251" t="s">
        <v>9982</v>
      </c>
      <c r="G2675" s="251" t="s">
        <v>10067</v>
      </c>
      <c r="H2675" s="251" t="s">
        <v>5204</v>
      </c>
      <c r="I2675" s="257" t="str">
        <f t="shared" si="165"/>
        <v>-00004</v>
      </c>
      <c r="J2675" s="251">
        <v>4</v>
      </c>
      <c r="K2675" s="251">
        <v>4</v>
      </c>
      <c r="M2675" s="251" t="s">
        <v>9958</v>
      </c>
      <c r="N2675" s="251" t="s">
        <v>11732</v>
      </c>
      <c r="O2675" s="251">
        <v>4</v>
      </c>
      <c r="Q2675" s="251" t="s">
        <v>13046</v>
      </c>
      <c r="R2675" s="251" t="s">
        <v>10028</v>
      </c>
      <c r="S2675" s="251" t="s">
        <v>3746</v>
      </c>
      <c r="T2675" s="251" t="str">
        <f t="shared" si="166"/>
        <v>I040458781560VT050</v>
      </c>
      <c r="W2675" s="251" t="str">
        <f t="shared" si="167"/>
        <v>I040458781560-VT050</v>
      </c>
    </row>
    <row r="2676" spans="1:23" x14ac:dyDescent="0.3">
      <c r="A2676" s="256" t="str">
        <f t="shared" si="164"/>
        <v>I0404587-81561VT020-00001</v>
      </c>
      <c r="B2676" s="251" t="s">
        <v>13047</v>
      </c>
      <c r="C2676" s="251" t="s">
        <v>10031</v>
      </c>
      <c r="D2676" s="251" t="s">
        <v>13035</v>
      </c>
      <c r="E2676" s="251" t="s">
        <v>10984</v>
      </c>
      <c r="F2676" s="251" t="s">
        <v>9984</v>
      </c>
      <c r="G2676" s="251" t="s">
        <v>10256</v>
      </c>
      <c r="H2676" s="251" t="s">
        <v>3443</v>
      </c>
      <c r="I2676" s="257" t="str">
        <f t="shared" si="165"/>
        <v>-00001</v>
      </c>
      <c r="J2676" s="251">
        <v>1</v>
      </c>
      <c r="K2676" s="251">
        <v>1</v>
      </c>
      <c r="M2676" s="251" t="s">
        <v>9958</v>
      </c>
      <c r="N2676" s="251" t="s">
        <v>11732</v>
      </c>
      <c r="O2676" s="251">
        <v>1</v>
      </c>
      <c r="Q2676" s="251" t="s">
        <v>13047</v>
      </c>
      <c r="R2676" s="251" t="s">
        <v>10028</v>
      </c>
      <c r="S2676" s="251" t="s">
        <v>3767</v>
      </c>
      <c r="T2676" s="251" t="str">
        <f t="shared" si="166"/>
        <v>I040458781561VT020</v>
      </c>
      <c r="W2676" s="251" t="str">
        <f t="shared" si="167"/>
        <v>I040458781561-VT020</v>
      </c>
    </row>
    <row r="2677" spans="1:23" x14ac:dyDescent="0.3">
      <c r="A2677" s="256" t="str">
        <f t="shared" si="164"/>
        <v>I0404587-81561VT050-00002</v>
      </c>
      <c r="B2677" s="251" t="s">
        <v>13048</v>
      </c>
      <c r="C2677" s="251" t="s">
        <v>10031</v>
      </c>
      <c r="D2677" s="251" t="s">
        <v>13035</v>
      </c>
      <c r="E2677" s="251" t="s">
        <v>10984</v>
      </c>
      <c r="F2677" s="251" t="s">
        <v>9986</v>
      </c>
      <c r="G2677" s="251" t="s">
        <v>10258</v>
      </c>
      <c r="H2677" s="251" t="s">
        <v>3443</v>
      </c>
      <c r="I2677" s="257" t="str">
        <f t="shared" si="165"/>
        <v>-00002</v>
      </c>
      <c r="J2677" s="251">
        <v>2</v>
      </c>
      <c r="K2677" s="251">
        <v>2</v>
      </c>
      <c r="M2677" s="251" t="s">
        <v>9958</v>
      </c>
      <c r="N2677" s="251" t="s">
        <v>11732</v>
      </c>
      <c r="O2677" s="251">
        <v>2</v>
      </c>
      <c r="Q2677" s="251" t="s">
        <v>13048</v>
      </c>
      <c r="R2677" s="251" t="s">
        <v>10028</v>
      </c>
      <c r="S2677" s="251" t="s">
        <v>3769</v>
      </c>
      <c r="T2677" s="251" t="str">
        <f t="shared" si="166"/>
        <v>I040458781561VT050</v>
      </c>
      <c r="W2677" s="251" t="str">
        <f t="shared" si="167"/>
        <v>I040458781561-VT050</v>
      </c>
    </row>
    <row r="2678" spans="1:23" x14ac:dyDescent="0.3">
      <c r="A2678" s="256" t="str">
        <f t="shared" si="164"/>
        <v>I0404587-81580VT020-00001</v>
      </c>
      <c r="B2678" s="251" t="s">
        <v>13049</v>
      </c>
      <c r="C2678" s="251" t="s">
        <v>10031</v>
      </c>
      <c r="D2678" s="251" t="s">
        <v>13035</v>
      </c>
      <c r="E2678" s="251" t="s">
        <v>10984</v>
      </c>
      <c r="F2678" s="251" t="s">
        <v>9988</v>
      </c>
      <c r="G2678" s="251" t="s">
        <v>10071</v>
      </c>
      <c r="H2678" s="251" t="s">
        <v>758</v>
      </c>
      <c r="I2678" s="257" t="str">
        <f t="shared" si="165"/>
        <v>-00001</v>
      </c>
      <c r="J2678" s="251">
        <v>1</v>
      </c>
      <c r="K2678" s="251">
        <v>1</v>
      </c>
      <c r="M2678" s="251" t="s">
        <v>9958</v>
      </c>
      <c r="N2678" s="251" t="s">
        <v>11732</v>
      </c>
      <c r="O2678" s="251">
        <v>1</v>
      </c>
      <c r="Q2678" s="251" t="s">
        <v>13049</v>
      </c>
      <c r="R2678" s="251" t="s">
        <v>10028</v>
      </c>
      <c r="S2678" s="251" t="s">
        <v>3752</v>
      </c>
      <c r="T2678" s="251" t="str">
        <f t="shared" si="166"/>
        <v>I040458781580VT020</v>
      </c>
      <c r="W2678" s="251" t="str">
        <f t="shared" si="167"/>
        <v>I040458781580-VT020</v>
      </c>
    </row>
    <row r="2679" spans="1:23" x14ac:dyDescent="0.3">
      <c r="A2679" s="256" t="str">
        <f t="shared" si="164"/>
        <v>I0404587-81581VT010-00001</v>
      </c>
      <c r="B2679" s="251" t="s">
        <v>13050</v>
      </c>
      <c r="C2679" s="251" t="s">
        <v>10031</v>
      </c>
      <c r="D2679" s="251" t="s">
        <v>13035</v>
      </c>
      <c r="E2679" s="251" t="s">
        <v>10984</v>
      </c>
      <c r="F2679" s="251" t="s">
        <v>9990</v>
      </c>
      <c r="G2679" s="251" t="s">
        <v>5291</v>
      </c>
      <c r="H2679" s="251" t="s">
        <v>5218</v>
      </c>
      <c r="I2679" s="257" t="str">
        <f t="shared" si="165"/>
        <v>-00001</v>
      </c>
      <c r="J2679" s="251">
        <v>1</v>
      </c>
      <c r="K2679" s="251">
        <v>1</v>
      </c>
      <c r="M2679" s="251" t="s">
        <v>9993</v>
      </c>
      <c r="N2679" s="251" t="s">
        <v>11732</v>
      </c>
      <c r="O2679" s="251">
        <v>1</v>
      </c>
      <c r="Q2679" s="251" t="s">
        <v>13050</v>
      </c>
      <c r="R2679" s="251" t="s">
        <v>10028</v>
      </c>
      <c r="S2679" s="251" t="s">
        <v>3771</v>
      </c>
      <c r="T2679" s="251" t="str">
        <f t="shared" si="166"/>
        <v>I040458781581VT010</v>
      </c>
      <c r="W2679" s="251" t="str">
        <f t="shared" si="167"/>
        <v>I040458781581-VT010</v>
      </c>
    </row>
    <row r="2680" spans="1:23" x14ac:dyDescent="0.3">
      <c r="A2680" s="256" t="str">
        <f t="shared" si="164"/>
        <v>I0404587-81581VT020-00002</v>
      </c>
      <c r="B2680" s="251" t="s">
        <v>13051</v>
      </c>
      <c r="C2680" s="251" t="s">
        <v>10031</v>
      </c>
      <c r="D2680" s="251" t="s">
        <v>13035</v>
      </c>
      <c r="E2680" s="251" t="s">
        <v>10984</v>
      </c>
      <c r="F2680" s="251" t="s">
        <v>9992</v>
      </c>
      <c r="G2680" s="251" t="s">
        <v>10668</v>
      </c>
      <c r="H2680" s="251" t="s">
        <v>5218</v>
      </c>
      <c r="I2680" s="257" t="str">
        <f t="shared" si="165"/>
        <v>-00002</v>
      </c>
      <c r="J2680" s="251">
        <v>2</v>
      </c>
      <c r="K2680" s="251">
        <v>2</v>
      </c>
      <c r="M2680" s="251" t="s">
        <v>9993</v>
      </c>
      <c r="N2680" s="251" t="s">
        <v>11732</v>
      </c>
      <c r="O2680" s="251">
        <v>2</v>
      </c>
      <c r="Q2680" s="251" t="s">
        <v>13051</v>
      </c>
      <c r="R2680" s="251" t="s">
        <v>10028</v>
      </c>
      <c r="S2680" s="251" t="s">
        <v>3773</v>
      </c>
      <c r="T2680" s="251" t="str">
        <f t="shared" si="166"/>
        <v>I040458781581VT020</v>
      </c>
      <c r="W2680" s="251" t="str">
        <f t="shared" si="167"/>
        <v>I040458781581-VT020</v>
      </c>
    </row>
    <row r="2681" spans="1:23" x14ac:dyDescent="0.3">
      <c r="A2681" s="256" t="str">
        <f t="shared" si="164"/>
        <v>I0404587-81590VT010-00001</v>
      </c>
      <c r="B2681" s="251" t="s">
        <v>13052</v>
      </c>
      <c r="C2681" s="251" t="s">
        <v>10031</v>
      </c>
      <c r="D2681" s="251" t="s">
        <v>13035</v>
      </c>
      <c r="E2681" s="251" t="s">
        <v>10984</v>
      </c>
      <c r="F2681" s="251" t="s">
        <v>9995</v>
      </c>
      <c r="G2681" s="251" t="s">
        <v>10073</v>
      </c>
      <c r="H2681" s="251" t="s">
        <v>770</v>
      </c>
      <c r="I2681" s="257" t="str">
        <f t="shared" si="165"/>
        <v>-00001</v>
      </c>
      <c r="J2681" s="251">
        <v>1</v>
      </c>
      <c r="K2681" s="251">
        <v>1</v>
      </c>
      <c r="M2681" s="251" t="s">
        <v>9993</v>
      </c>
      <c r="N2681" s="251" t="s">
        <v>11732</v>
      </c>
      <c r="O2681" s="251">
        <v>1</v>
      </c>
      <c r="Q2681" s="251" t="s">
        <v>13052</v>
      </c>
      <c r="R2681" s="251" t="s">
        <v>10028</v>
      </c>
      <c r="S2681" s="251" t="s">
        <v>3755</v>
      </c>
      <c r="T2681" s="251" t="str">
        <f t="shared" si="166"/>
        <v>I040458781590VT010</v>
      </c>
      <c r="W2681" s="251" t="str">
        <f t="shared" si="167"/>
        <v>I040458781590-VT010</v>
      </c>
    </row>
    <row r="2682" spans="1:23" x14ac:dyDescent="0.3">
      <c r="A2682" s="256" t="str">
        <f t="shared" si="164"/>
        <v>I0404587-81590VT020-00001</v>
      </c>
      <c r="B2682" s="251" t="s">
        <v>13053</v>
      </c>
      <c r="C2682" s="251" t="s">
        <v>10031</v>
      </c>
      <c r="D2682" s="251" t="s">
        <v>13035</v>
      </c>
      <c r="E2682" s="251" t="s">
        <v>10984</v>
      </c>
      <c r="F2682" s="251" t="s">
        <v>9997</v>
      </c>
      <c r="G2682" s="251" t="s">
        <v>10075</v>
      </c>
      <c r="H2682" s="251" t="s">
        <v>770</v>
      </c>
      <c r="I2682" s="257" t="str">
        <f t="shared" si="165"/>
        <v>-00001</v>
      </c>
      <c r="J2682" s="251">
        <v>1</v>
      </c>
      <c r="K2682" s="251">
        <v>1</v>
      </c>
      <c r="M2682" s="251" t="s">
        <v>9958</v>
      </c>
      <c r="N2682" s="251" t="s">
        <v>11732</v>
      </c>
      <c r="O2682" s="251">
        <v>1</v>
      </c>
      <c r="Q2682" s="251" t="s">
        <v>13053</v>
      </c>
      <c r="R2682" s="251" t="s">
        <v>10028</v>
      </c>
      <c r="S2682" s="251" t="s">
        <v>3758</v>
      </c>
      <c r="T2682" s="251" t="str">
        <f t="shared" si="166"/>
        <v>I040458781590VT020</v>
      </c>
      <c r="W2682" s="251" t="str">
        <f t="shared" si="167"/>
        <v>I040458781590-VT020</v>
      </c>
    </row>
    <row r="2683" spans="1:23" x14ac:dyDescent="0.3">
      <c r="A2683" s="256" t="str">
        <f t="shared" si="164"/>
        <v>I0606342-81110BZ620-00004</v>
      </c>
      <c r="B2683" s="251" t="s">
        <v>13054</v>
      </c>
      <c r="C2683" s="251" t="s">
        <v>10077</v>
      </c>
      <c r="D2683" s="251" t="s">
        <v>13055</v>
      </c>
      <c r="E2683" s="251" t="s">
        <v>10984</v>
      </c>
      <c r="F2683" s="251" t="s">
        <v>9957</v>
      </c>
      <c r="G2683" s="251" t="s">
        <v>1193</v>
      </c>
      <c r="H2683" s="251" t="s">
        <v>3422</v>
      </c>
      <c r="I2683" s="257" t="str">
        <f t="shared" si="165"/>
        <v>-00004</v>
      </c>
      <c r="J2683" s="251">
        <v>4</v>
      </c>
      <c r="K2683" s="251">
        <v>4</v>
      </c>
      <c r="M2683" s="251" t="s">
        <v>9958</v>
      </c>
      <c r="N2683" s="251" t="s">
        <v>11287</v>
      </c>
      <c r="O2683" s="251">
        <v>4</v>
      </c>
      <c r="Q2683" s="251" t="s">
        <v>13054</v>
      </c>
      <c r="R2683" s="251" t="s">
        <v>9960</v>
      </c>
      <c r="S2683" s="251" t="s">
        <v>1192</v>
      </c>
      <c r="T2683" s="251" t="str">
        <f t="shared" si="166"/>
        <v>I060634281110BZ620</v>
      </c>
      <c r="W2683" s="251" t="str">
        <f t="shared" si="167"/>
        <v>I060634281110-BZ620</v>
      </c>
    </row>
    <row r="2684" spans="1:23" x14ac:dyDescent="0.3">
      <c r="A2684" s="256" t="str">
        <f t="shared" si="164"/>
        <v>I0606342-81130BZ200-00001</v>
      </c>
      <c r="B2684" s="251" t="s">
        <v>13056</v>
      </c>
      <c r="C2684" s="251" t="s">
        <v>10077</v>
      </c>
      <c r="D2684" s="251" t="s">
        <v>13055</v>
      </c>
      <c r="E2684" s="251" t="s">
        <v>10984</v>
      </c>
      <c r="F2684" s="251" t="s">
        <v>9962</v>
      </c>
      <c r="G2684" s="251" t="s">
        <v>1087</v>
      </c>
      <c r="H2684" s="251" t="s">
        <v>10791</v>
      </c>
      <c r="I2684" s="257" t="str">
        <f t="shared" si="165"/>
        <v>-00001</v>
      </c>
      <c r="J2684" s="251">
        <v>1</v>
      </c>
      <c r="K2684" s="251">
        <v>1</v>
      </c>
      <c r="M2684" s="251" t="s">
        <v>9958</v>
      </c>
      <c r="N2684" s="251" t="s">
        <v>11287</v>
      </c>
      <c r="O2684" s="251">
        <v>1</v>
      </c>
      <c r="Q2684" s="251" t="s">
        <v>13056</v>
      </c>
      <c r="R2684" s="251" t="s">
        <v>9960</v>
      </c>
      <c r="S2684" s="251" t="s">
        <v>1086</v>
      </c>
      <c r="T2684" s="251" t="str">
        <f t="shared" si="166"/>
        <v>I060634281130BZ200</v>
      </c>
      <c r="W2684" s="251" t="str">
        <f t="shared" si="167"/>
        <v>I060634281130-BZ200</v>
      </c>
    </row>
    <row r="2685" spans="1:23" x14ac:dyDescent="0.3">
      <c r="A2685" s="256" t="str">
        <f t="shared" si="164"/>
        <v>I0606342-81130BZ620-00003</v>
      </c>
      <c r="B2685" s="251" t="s">
        <v>13057</v>
      </c>
      <c r="C2685" s="251" t="s">
        <v>10077</v>
      </c>
      <c r="D2685" s="251" t="s">
        <v>13055</v>
      </c>
      <c r="E2685" s="251" t="s">
        <v>10984</v>
      </c>
      <c r="F2685" s="251" t="s">
        <v>9964</v>
      </c>
      <c r="G2685" s="251" t="s">
        <v>1198</v>
      </c>
      <c r="H2685" s="251" t="s">
        <v>5101</v>
      </c>
      <c r="I2685" s="257" t="str">
        <f t="shared" si="165"/>
        <v>-00003</v>
      </c>
      <c r="J2685" s="251">
        <v>3</v>
      </c>
      <c r="K2685" s="251">
        <v>3</v>
      </c>
      <c r="M2685" s="251" t="s">
        <v>9958</v>
      </c>
      <c r="N2685" s="251" t="s">
        <v>11287</v>
      </c>
      <c r="O2685" s="251">
        <v>3</v>
      </c>
      <c r="Q2685" s="251" t="s">
        <v>13057</v>
      </c>
      <c r="R2685" s="251" t="s">
        <v>9960</v>
      </c>
      <c r="S2685" s="251" t="s">
        <v>1197</v>
      </c>
      <c r="T2685" s="251" t="str">
        <f t="shared" si="166"/>
        <v>I060634281130BZ620</v>
      </c>
      <c r="W2685" s="251" t="str">
        <f t="shared" si="167"/>
        <v>I060634281130-BZ620</v>
      </c>
    </row>
    <row r="2686" spans="1:23" x14ac:dyDescent="0.3">
      <c r="A2686" s="256" t="str">
        <f t="shared" si="164"/>
        <v>I0606342-81150BZ620-00004</v>
      </c>
      <c r="B2686" s="251" t="s">
        <v>13058</v>
      </c>
      <c r="C2686" s="251" t="s">
        <v>10077</v>
      </c>
      <c r="D2686" s="251" t="s">
        <v>13055</v>
      </c>
      <c r="E2686" s="251" t="s">
        <v>10984</v>
      </c>
      <c r="F2686" s="251" t="s">
        <v>9966</v>
      </c>
      <c r="G2686" s="251" t="s">
        <v>1203</v>
      </c>
      <c r="H2686" s="251" t="s">
        <v>3429</v>
      </c>
      <c r="I2686" s="257" t="str">
        <f t="shared" si="165"/>
        <v>-00004</v>
      </c>
      <c r="J2686" s="251">
        <v>4</v>
      </c>
      <c r="K2686" s="251">
        <v>4</v>
      </c>
      <c r="M2686" s="251" t="s">
        <v>9958</v>
      </c>
      <c r="N2686" s="251" t="s">
        <v>11287</v>
      </c>
      <c r="O2686" s="251">
        <v>4</v>
      </c>
      <c r="Q2686" s="251" t="s">
        <v>13058</v>
      </c>
      <c r="R2686" s="251" t="s">
        <v>9960</v>
      </c>
      <c r="S2686" s="251" t="s">
        <v>1202</v>
      </c>
      <c r="T2686" s="251" t="str">
        <f t="shared" si="166"/>
        <v>I060634281150BZ620</v>
      </c>
      <c r="W2686" s="251" t="str">
        <f t="shared" si="167"/>
        <v>I060634281150-BZ620</v>
      </c>
    </row>
    <row r="2687" spans="1:23" x14ac:dyDescent="0.3">
      <c r="A2687" s="256" t="str">
        <f t="shared" si="164"/>
        <v>I0606342-81170BZ200-00002</v>
      </c>
      <c r="B2687" s="251" t="s">
        <v>13059</v>
      </c>
      <c r="C2687" s="251" t="s">
        <v>10077</v>
      </c>
      <c r="D2687" s="251" t="s">
        <v>13055</v>
      </c>
      <c r="E2687" s="251" t="s">
        <v>10984</v>
      </c>
      <c r="F2687" s="251" t="s">
        <v>9968</v>
      </c>
      <c r="G2687" s="251" t="s">
        <v>1095</v>
      </c>
      <c r="H2687" s="251" t="s">
        <v>10082</v>
      </c>
      <c r="I2687" s="257" t="str">
        <f t="shared" si="165"/>
        <v>-00002</v>
      </c>
      <c r="J2687" s="251">
        <v>2</v>
      </c>
      <c r="K2687" s="251">
        <v>2</v>
      </c>
      <c r="M2687" s="251" t="s">
        <v>9958</v>
      </c>
      <c r="N2687" s="251" t="s">
        <v>11287</v>
      </c>
      <c r="O2687" s="251">
        <v>2</v>
      </c>
      <c r="Q2687" s="251" t="s">
        <v>13059</v>
      </c>
      <c r="R2687" s="251" t="s">
        <v>9960</v>
      </c>
      <c r="S2687" s="251" t="s">
        <v>1094</v>
      </c>
      <c r="T2687" s="251" t="str">
        <f t="shared" si="166"/>
        <v>I060634281170BZ200</v>
      </c>
      <c r="W2687" s="251" t="str">
        <f t="shared" si="167"/>
        <v>I060634281170-BZ200</v>
      </c>
    </row>
    <row r="2688" spans="1:23" x14ac:dyDescent="0.3">
      <c r="A2688" s="256" t="str">
        <f t="shared" si="164"/>
        <v>I0606342-81170BZ620-00009</v>
      </c>
      <c r="B2688" s="251" t="s">
        <v>13060</v>
      </c>
      <c r="C2688" s="251" t="s">
        <v>10077</v>
      </c>
      <c r="D2688" s="251" t="s">
        <v>13055</v>
      </c>
      <c r="E2688" s="251" t="s">
        <v>10984</v>
      </c>
      <c r="F2688" s="251" t="s">
        <v>9970</v>
      </c>
      <c r="G2688" s="251" t="s">
        <v>1208</v>
      </c>
      <c r="H2688" s="251" t="s">
        <v>5102</v>
      </c>
      <c r="I2688" s="257" t="str">
        <f t="shared" si="165"/>
        <v>-00009</v>
      </c>
      <c r="J2688" s="251">
        <v>9</v>
      </c>
      <c r="K2688" s="251">
        <v>9</v>
      </c>
      <c r="M2688" s="251" t="s">
        <v>9958</v>
      </c>
      <c r="N2688" s="251" t="s">
        <v>11287</v>
      </c>
      <c r="O2688" s="251">
        <v>9</v>
      </c>
      <c r="Q2688" s="251" t="s">
        <v>13060</v>
      </c>
      <c r="R2688" s="251" t="s">
        <v>9960</v>
      </c>
      <c r="S2688" s="251" t="s">
        <v>1207</v>
      </c>
      <c r="T2688" s="251" t="str">
        <f t="shared" si="166"/>
        <v>I060634281170BZ620</v>
      </c>
      <c r="W2688" s="251" t="str">
        <f t="shared" si="167"/>
        <v>I060634281170-BZ620</v>
      </c>
    </row>
    <row r="2689" spans="1:23" x14ac:dyDescent="0.3">
      <c r="A2689" s="256" t="str">
        <f t="shared" si="164"/>
        <v>I0606342-81550BZ220-00003</v>
      </c>
      <c r="B2689" s="251" t="s">
        <v>13061</v>
      </c>
      <c r="C2689" s="251" t="s">
        <v>10077</v>
      </c>
      <c r="D2689" s="251" t="s">
        <v>13055</v>
      </c>
      <c r="E2689" s="251" t="s">
        <v>10984</v>
      </c>
      <c r="F2689" s="251" t="s">
        <v>9972</v>
      </c>
      <c r="G2689" s="251" t="s">
        <v>1364</v>
      </c>
      <c r="H2689" s="251" t="s">
        <v>5202</v>
      </c>
      <c r="I2689" s="257" t="str">
        <f t="shared" si="165"/>
        <v>-00003</v>
      </c>
      <c r="J2689" s="251">
        <v>3</v>
      </c>
      <c r="K2689" s="251">
        <v>3</v>
      </c>
      <c r="M2689" s="251" t="s">
        <v>9958</v>
      </c>
      <c r="N2689" s="251" t="s">
        <v>11287</v>
      </c>
      <c r="O2689" s="251">
        <v>3</v>
      </c>
      <c r="Q2689" s="251" t="s">
        <v>13061</v>
      </c>
      <c r="R2689" s="251" t="s">
        <v>9960</v>
      </c>
      <c r="S2689" s="251" t="s">
        <v>1363</v>
      </c>
      <c r="T2689" s="251" t="str">
        <f t="shared" si="166"/>
        <v>I060634281550BZ220</v>
      </c>
      <c r="W2689" s="251" t="str">
        <f t="shared" si="167"/>
        <v>I060634281550-BZ220</v>
      </c>
    </row>
    <row r="2690" spans="1:23" x14ac:dyDescent="0.3">
      <c r="A2690" s="256" t="str">
        <f t="shared" si="164"/>
        <v>I0606342-81550BZ490-00001</v>
      </c>
      <c r="B2690" s="251" t="s">
        <v>13062</v>
      </c>
      <c r="C2690" s="251" t="s">
        <v>10077</v>
      </c>
      <c r="D2690" s="251" t="s">
        <v>13055</v>
      </c>
      <c r="E2690" s="251" t="s">
        <v>10984</v>
      </c>
      <c r="F2690" s="251" t="s">
        <v>9974</v>
      </c>
      <c r="G2690" s="251" t="s">
        <v>1409</v>
      </c>
      <c r="H2690" s="251" t="s">
        <v>5202</v>
      </c>
      <c r="I2690" s="257" t="str">
        <f t="shared" si="165"/>
        <v>-00001</v>
      </c>
      <c r="J2690" s="251">
        <v>1</v>
      </c>
      <c r="K2690" s="251">
        <v>1</v>
      </c>
      <c r="M2690" s="251" t="s">
        <v>9958</v>
      </c>
      <c r="N2690" s="251" t="s">
        <v>11287</v>
      </c>
      <c r="O2690" s="251">
        <v>1</v>
      </c>
      <c r="Q2690" s="251" t="s">
        <v>13062</v>
      </c>
      <c r="R2690" s="251" t="s">
        <v>9960</v>
      </c>
      <c r="S2690" s="251" t="s">
        <v>1408</v>
      </c>
      <c r="T2690" s="251" t="str">
        <f t="shared" si="166"/>
        <v>I060634281550BZ490</v>
      </c>
      <c r="W2690" s="251" t="str">
        <f t="shared" si="167"/>
        <v>I060634281550-BZ490</v>
      </c>
    </row>
    <row r="2691" spans="1:23" x14ac:dyDescent="0.3">
      <c r="A2691" s="256" t="str">
        <f t="shared" si="164"/>
        <v>I0606342-81551BZ150-00001</v>
      </c>
      <c r="B2691" s="251" t="s">
        <v>13063</v>
      </c>
      <c r="C2691" s="251" t="s">
        <v>10077</v>
      </c>
      <c r="D2691" s="251" t="s">
        <v>13055</v>
      </c>
      <c r="E2691" s="251" t="s">
        <v>10984</v>
      </c>
      <c r="F2691" s="251" t="s">
        <v>9976</v>
      </c>
      <c r="G2691" s="251" t="s">
        <v>1351</v>
      </c>
      <c r="H2691" s="251" t="s">
        <v>3436</v>
      </c>
      <c r="I2691" s="257" t="str">
        <f t="shared" si="165"/>
        <v>-00001</v>
      </c>
      <c r="J2691" s="251">
        <v>1</v>
      </c>
      <c r="K2691" s="251">
        <v>1</v>
      </c>
      <c r="M2691" s="251" t="s">
        <v>9958</v>
      </c>
      <c r="N2691" s="251" t="s">
        <v>11287</v>
      </c>
      <c r="O2691" s="251">
        <v>1</v>
      </c>
      <c r="Q2691" s="251" t="s">
        <v>13063</v>
      </c>
      <c r="R2691" s="251" t="s">
        <v>9960</v>
      </c>
      <c r="S2691" s="251" t="s">
        <v>1350</v>
      </c>
      <c r="T2691" s="251" t="str">
        <f t="shared" si="166"/>
        <v>I060634281551BZ150</v>
      </c>
      <c r="W2691" s="251" t="str">
        <f t="shared" si="167"/>
        <v>I060634281551-BZ150</v>
      </c>
    </row>
    <row r="2692" spans="1:23" x14ac:dyDescent="0.3">
      <c r="A2692" s="256" t="str">
        <f t="shared" si="164"/>
        <v>I0606342-81551BZ320-00002</v>
      </c>
      <c r="B2692" s="251" t="s">
        <v>13064</v>
      </c>
      <c r="C2692" s="251" t="s">
        <v>10077</v>
      </c>
      <c r="D2692" s="251" t="s">
        <v>13055</v>
      </c>
      <c r="E2692" s="251" t="s">
        <v>10984</v>
      </c>
      <c r="F2692" s="251" t="s">
        <v>9978</v>
      </c>
      <c r="G2692" s="251" t="s">
        <v>1418</v>
      </c>
      <c r="H2692" s="251" t="s">
        <v>3436</v>
      </c>
      <c r="I2692" s="257" t="str">
        <f t="shared" si="165"/>
        <v>-00002</v>
      </c>
      <c r="J2692" s="251">
        <v>2</v>
      </c>
      <c r="K2692" s="251">
        <v>2</v>
      </c>
      <c r="M2692" s="251" t="s">
        <v>9958</v>
      </c>
      <c r="N2692" s="251" t="s">
        <v>11287</v>
      </c>
      <c r="O2692" s="251">
        <v>2</v>
      </c>
      <c r="Q2692" s="251" t="s">
        <v>13064</v>
      </c>
      <c r="R2692" s="251" t="s">
        <v>9960</v>
      </c>
      <c r="S2692" s="251" t="s">
        <v>1417</v>
      </c>
      <c r="T2692" s="251" t="str">
        <f t="shared" si="166"/>
        <v>I060634281551BZ320</v>
      </c>
      <c r="W2692" s="251" t="str">
        <f t="shared" si="167"/>
        <v>I060634281551-BZ320</v>
      </c>
    </row>
    <row r="2693" spans="1:23" x14ac:dyDescent="0.3">
      <c r="A2693" s="256" t="str">
        <f t="shared" si="164"/>
        <v>I0606342-81560BZ220-00002</v>
      </c>
      <c r="B2693" s="251" t="s">
        <v>13065</v>
      </c>
      <c r="C2693" s="251" t="s">
        <v>10077</v>
      </c>
      <c r="D2693" s="251" t="s">
        <v>13055</v>
      </c>
      <c r="E2693" s="251" t="s">
        <v>10984</v>
      </c>
      <c r="F2693" s="251" t="s">
        <v>9980</v>
      </c>
      <c r="G2693" s="251" t="s">
        <v>1378</v>
      </c>
      <c r="H2693" s="251" t="s">
        <v>5204</v>
      </c>
      <c r="I2693" s="257" t="str">
        <f t="shared" si="165"/>
        <v>-00002</v>
      </c>
      <c r="J2693" s="251">
        <v>2</v>
      </c>
      <c r="K2693" s="251">
        <v>2</v>
      </c>
      <c r="M2693" s="251" t="s">
        <v>9958</v>
      </c>
      <c r="N2693" s="251" t="s">
        <v>11287</v>
      </c>
      <c r="O2693" s="251">
        <v>2</v>
      </c>
      <c r="Q2693" s="251" t="s">
        <v>13065</v>
      </c>
      <c r="R2693" s="251" t="s">
        <v>9960</v>
      </c>
      <c r="S2693" s="251" t="s">
        <v>1377</v>
      </c>
      <c r="T2693" s="251" t="str">
        <f t="shared" si="166"/>
        <v>I060634281560BZ220</v>
      </c>
      <c r="W2693" s="251" t="str">
        <f t="shared" si="167"/>
        <v>I060634281560-BZ220</v>
      </c>
    </row>
    <row r="2694" spans="1:23" x14ac:dyDescent="0.3">
      <c r="A2694" s="256" t="str">
        <f t="shared" si="164"/>
        <v>I0606342-81561BZ150-00004</v>
      </c>
      <c r="B2694" s="251" t="s">
        <v>13066</v>
      </c>
      <c r="C2694" s="251" t="s">
        <v>10077</v>
      </c>
      <c r="D2694" s="251" t="s">
        <v>13055</v>
      </c>
      <c r="E2694" s="251" t="s">
        <v>10984</v>
      </c>
      <c r="F2694" s="251" t="s">
        <v>9982</v>
      </c>
      <c r="G2694" s="251" t="s">
        <v>1359</v>
      </c>
      <c r="H2694" s="251" t="s">
        <v>3443</v>
      </c>
      <c r="I2694" s="257" t="str">
        <f t="shared" si="165"/>
        <v>-00004</v>
      </c>
      <c r="J2694" s="251">
        <v>4</v>
      </c>
      <c r="K2694" s="251">
        <v>4</v>
      </c>
      <c r="M2694" s="251" t="s">
        <v>9958</v>
      </c>
      <c r="N2694" s="251" t="s">
        <v>11287</v>
      </c>
      <c r="O2694" s="251">
        <v>4</v>
      </c>
      <c r="Q2694" s="251" t="s">
        <v>13066</v>
      </c>
      <c r="R2694" s="251" t="s">
        <v>9960</v>
      </c>
      <c r="S2694" s="251" t="s">
        <v>1358</v>
      </c>
      <c r="T2694" s="251" t="str">
        <f t="shared" si="166"/>
        <v>I060634281561BZ150</v>
      </c>
      <c r="W2694" s="251" t="str">
        <f t="shared" si="167"/>
        <v>I060634281561-BZ150</v>
      </c>
    </row>
    <row r="2695" spans="1:23" x14ac:dyDescent="0.3">
      <c r="A2695" s="256" t="str">
        <f t="shared" ref="A2695:A2758" si="168">D2695&amp;$A$6&amp;S2695&amp;I2695</f>
        <v>I0606342-81561BZ240-00005</v>
      </c>
      <c r="B2695" s="251" t="s">
        <v>13067</v>
      </c>
      <c r="C2695" s="251" t="s">
        <v>10077</v>
      </c>
      <c r="D2695" s="251" t="s">
        <v>13055</v>
      </c>
      <c r="E2695" s="251" t="s">
        <v>10984</v>
      </c>
      <c r="F2695" s="251" t="s">
        <v>9984</v>
      </c>
      <c r="G2695" s="251" t="s">
        <v>1387</v>
      </c>
      <c r="H2695" s="251" t="s">
        <v>3443</v>
      </c>
      <c r="I2695" s="257" t="str">
        <f t="shared" ref="I2695:I2758" si="169">+IF(AND(O2695&lt;10),$B$2&amp;O2695,IF(AND(O2695&gt;9,O2695&lt;=99),$B$3&amp;O2695,IF(AND(O2695&gt;99,L91571&lt;1000),$B$4&amp;O2695,IF(AND(O2695&gt;999),$B$5&amp;7))))</f>
        <v>-00005</v>
      </c>
      <c r="J2695" s="251">
        <v>5</v>
      </c>
      <c r="K2695" s="251">
        <v>5</v>
      </c>
      <c r="M2695" s="251" t="s">
        <v>9958</v>
      </c>
      <c r="N2695" s="251" t="s">
        <v>11287</v>
      </c>
      <c r="O2695" s="251">
        <v>5</v>
      </c>
      <c r="Q2695" s="251" t="s">
        <v>13067</v>
      </c>
      <c r="R2695" s="251" t="s">
        <v>9960</v>
      </c>
      <c r="S2695" s="251" t="s">
        <v>1386</v>
      </c>
      <c r="T2695" s="251" t="str">
        <f t="shared" si="166"/>
        <v>I060634281561BZ240</v>
      </c>
      <c r="W2695" s="251" t="str">
        <f t="shared" si="167"/>
        <v>I060634281561-BZ240</v>
      </c>
    </row>
    <row r="2696" spans="1:23" x14ac:dyDescent="0.3">
      <c r="A2696" s="256" t="str">
        <f t="shared" si="168"/>
        <v>I0606342-81561BZ320-00003</v>
      </c>
      <c r="B2696" s="251" t="s">
        <v>13068</v>
      </c>
      <c r="C2696" s="251" t="s">
        <v>10077</v>
      </c>
      <c r="D2696" s="251" t="s">
        <v>13055</v>
      </c>
      <c r="E2696" s="251" t="s">
        <v>10984</v>
      </c>
      <c r="F2696" s="251" t="s">
        <v>9986</v>
      </c>
      <c r="G2696" s="251" t="s">
        <v>1428</v>
      </c>
      <c r="H2696" s="251" t="s">
        <v>3443</v>
      </c>
      <c r="I2696" s="257" t="str">
        <f t="shared" si="169"/>
        <v>-00003</v>
      </c>
      <c r="J2696" s="251">
        <v>3</v>
      </c>
      <c r="K2696" s="251">
        <v>3</v>
      </c>
      <c r="M2696" s="251" t="s">
        <v>9958</v>
      </c>
      <c r="N2696" s="251" t="s">
        <v>11287</v>
      </c>
      <c r="O2696" s="251">
        <v>3</v>
      </c>
      <c r="Q2696" s="251" t="s">
        <v>13068</v>
      </c>
      <c r="R2696" s="251" t="s">
        <v>9960</v>
      </c>
      <c r="S2696" s="251" t="s">
        <v>1427</v>
      </c>
      <c r="T2696" s="251" t="str">
        <f t="shared" ref="T2696:T2759" si="170">+D2696&amp;S2696</f>
        <v>I060634281561BZ320</v>
      </c>
      <c r="W2696" s="251" t="str">
        <f t="shared" ref="W2696:W2759" si="171">D2696&amp;G2696</f>
        <v>I060634281561-BZ320</v>
      </c>
    </row>
    <row r="2697" spans="1:23" x14ac:dyDescent="0.3">
      <c r="A2697" s="256" t="str">
        <f t="shared" si="168"/>
        <v>I0606342-81581BZ040-00002</v>
      </c>
      <c r="B2697" s="251" t="s">
        <v>13069</v>
      </c>
      <c r="C2697" s="251" t="s">
        <v>10077</v>
      </c>
      <c r="D2697" s="251" t="s">
        <v>13055</v>
      </c>
      <c r="E2697" s="251" t="s">
        <v>10984</v>
      </c>
      <c r="F2697" s="251" t="s">
        <v>9988</v>
      </c>
      <c r="G2697" s="251" t="s">
        <v>1454</v>
      </c>
      <c r="H2697" s="251" t="s">
        <v>5218</v>
      </c>
      <c r="I2697" s="257" t="str">
        <f t="shared" si="169"/>
        <v>-00002</v>
      </c>
      <c r="J2697" s="251">
        <v>2</v>
      </c>
      <c r="K2697" s="251">
        <v>2</v>
      </c>
      <c r="M2697" s="251" t="s">
        <v>9958</v>
      </c>
      <c r="N2697" s="251" t="s">
        <v>11287</v>
      </c>
      <c r="O2697" s="251">
        <v>2</v>
      </c>
      <c r="Q2697" s="251" t="s">
        <v>13069</v>
      </c>
      <c r="R2697" s="251" t="s">
        <v>9960</v>
      </c>
      <c r="S2697" s="251" t="s">
        <v>1453</v>
      </c>
      <c r="T2697" s="251" t="str">
        <f t="shared" si="170"/>
        <v>I060634281581BZ040</v>
      </c>
      <c r="W2697" s="251" t="str">
        <f t="shared" si="171"/>
        <v>I060634281581-BZ040</v>
      </c>
    </row>
    <row r="2698" spans="1:23" x14ac:dyDescent="0.3">
      <c r="A2698" s="256" t="str">
        <f t="shared" si="168"/>
        <v>I0606342-81590BZ051-00001</v>
      </c>
      <c r="B2698" s="251" t="s">
        <v>13070</v>
      </c>
      <c r="C2698" s="251" t="s">
        <v>10077</v>
      </c>
      <c r="D2698" s="251" t="s">
        <v>13055</v>
      </c>
      <c r="E2698" s="251" t="s">
        <v>10984</v>
      </c>
      <c r="F2698" s="251" t="s">
        <v>9990</v>
      </c>
      <c r="G2698" s="251" t="s">
        <v>5230</v>
      </c>
      <c r="H2698" s="251" t="s">
        <v>770</v>
      </c>
      <c r="I2698" s="257" t="str">
        <f t="shared" si="169"/>
        <v>-00001</v>
      </c>
      <c r="J2698" s="251">
        <v>1</v>
      </c>
      <c r="K2698" s="251">
        <v>1</v>
      </c>
      <c r="M2698" s="251" t="s">
        <v>9958</v>
      </c>
      <c r="N2698" s="251" t="s">
        <v>11287</v>
      </c>
      <c r="O2698" s="251">
        <v>1</v>
      </c>
      <c r="Q2698" s="251" t="s">
        <v>13070</v>
      </c>
      <c r="R2698" s="251" t="s">
        <v>9960</v>
      </c>
      <c r="S2698" s="251" t="s">
        <v>4062</v>
      </c>
      <c r="T2698" s="251" t="str">
        <f t="shared" si="170"/>
        <v>I060634281590BZ051</v>
      </c>
      <c r="W2698" s="251" t="str">
        <f t="shared" si="171"/>
        <v>I060634281590-BZ051</v>
      </c>
    </row>
    <row r="2699" spans="1:23" x14ac:dyDescent="0.3">
      <c r="A2699" s="256" t="str">
        <f t="shared" si="168"/>
        <v>I0606342-9004951143-00004</v>
      </c>
      <c r="B2699" s="251" t="s">
        <v>13071</v>
      </c>
      <c r="C2699" s="251" t="s">
        <v>10077</v>
      </c>
      <c r="D2699" s="251" t="s">
        <v>13055</v>
      </c>
      <c r="E2699" s="251" t="s">
        <v>10984</v>
      </c>
      <c r="F2699" s="251" t="s">
        <v>9992</v>
      </c>
      <c r="G2699" s="251" t="s">
        <v>1567</v>
      </c>
      <c r="H2699" s="251" t="s">
        <v>3393</v>
      </c>
      <c r="I2699" s="257" t="str">
        <f t="shared" si="169"/>
        <v>-00004</v>
      </c>
      <c r="J2699" s="251">
        <v>4</v>
      </c>
      <c r="K2699" s="251">
        <v>4</v>
      </c>
      <c r="M2699" s="251" t="s">
        <v>10007</v>
      </c>
      <c r="N2699" s="251" t="s">
        <v>11287</v>
      </c>
      <c r="O2699" s="251">
        <v>4</v>
      </c>
      <c r="Q2699" s="251" t="s">
        <v>13071</v>
      </c>
      <c r="R2699" s="251" t="s">
        <v>9960</v>
      </c>
      <c r="S2699" s="251">
        <v>9004951143</v>
      </c>
      <c r="T2699" s="251" t="str">
        <f t="shared" si="170"/>
        <v>I06063429004951143</v>
      </c>
      <c r="W2699" s="251" t="str">
        <f t="shared" si="171"/>
        <v>I060634290049-51143</v>
      </c>
    </row>
    <row r="2700" spans="1:23" x14ac:dyDescent="0.3">
      <c r="A2700" s="256" t="str">
        <f t="shared" si="168"/>
        <v>I0606342-9004951161-00002</v>
      </c>
      <c r="B2700" s="251" t="s">
        <v>13072</v>
      </c>
      <c r="C2700" s="251" t="s">
        <v>10077</v>
      </c>
      <c r="D2700" s="251" t="s">
        <v>13055</v>
      </c>
      <c r="E2700" s="251" t="s">
        <v>10984</v>
      </c>
      <c r="F2700" s="251" t="s">
        <v>9995</v>
      </c>
      <c r="G2700" s="251" t="s">
        <v>1559</v>
      </c>
      <c r="H2700" s="251" t="s">
        <v>3393</v>
      </c>
      <c r="I2700" s="257" t="str">
        <f t="shared" si="169"/>
        <v>-00002</v>
      </c>
      <c r="J2700" s="251">
        <v>2</v>
      </c>
      <c r="K2700" s="251">
        <v>2</v>
      </c>
      <c r="M2700" s="251" t="s">
        <v>10007</v>
      </c>
      <c r="N2700" s="251" t="s">
        <v>11287</v>
      </c>
      <c r="O2700" s="251">
        <v>2</v>
      </c>
      <c r="Q2700" s="251" t="s">
        <v>13072</v>
      </c>
      <c r="R2700" s="251" t="s">
        <v>9960</v>
      </c>
      <c r="S2700" s="251">
        <v>9004951161</v>
      </c>
      <c r="T2700" s="251" t="str">
        <f t="shared" si="170"/>
        <v>I06063429004951161</v>
      </c>
      <c r="W2700" s="251" t="str">
        <f t="shared" si="171"/>
        <v>I060634290049-51161</v>
      </c>
    </row>
    <row r="2701" spans="1:23" x14ac:dyDescent="0.3">
      <c r="A2701" s="256" t="str">
        <f t="shared" si="168"/>
        <v>I0606342-9004A81005-00002</v>
      </c>
      <c r="B2701" s="251" t="s">
        <v>13073</v>
      </c>
      <c r="C2701" s="251" t="s">
        <v>10077</v>
      </c>
      <c r="D2701" s="251" t="s">
        <v>13055</v>
      </c>
      <c r="E2701" s="251" t="s">
        <v>10984</v>
      </c>
      <c r="F2701" s="251" t="s">
        <v>9997</v>
      </c>
      <c r="G2701" s="251" t="s">
        <v>1566</v>
      </c>
      <c r="H2701" s="251" t="s">
        <v>3393</v>
      </c>
      <c r="I2701" s="257" t="str">
        <f t="shared" si="169"/>
        <v>-00002</v>
      </c>
      <c r="J2701" s="251">
        <v>2</v>
      </c>
      <c r="K2701" s="251">
        <v>2</v>
      </c>
      <c r="M2701" s="251" t="s">
        <v>10007</v>
      </c>
      <c r="N2701" s="251" t="s">
        <v>11287</v>
      </c>
      <c r="O2701" s="251">
        <v>2</v>
      </c>
      <c r="Q2701" s="251" t="s">
        <v>13073</v>
      </c>
      <c r="R2701" s="251" t="s">
        <v>9960</v>
      </c>
      <c r="S2701" s="251" t="s">
        <v>1565</v>
      </c>
      <c r="T2701" s="251" t="str">
        <f t="shared" si="170"/>
        <v>I06063429004A81005</v>
      </c>
      <c r="W2701" s="251" t="str">
        <f t="shared" si="171"/>
        <v>I06063429004A-81005</v>
      </c>
    </row>
    <row r="2702" spans="1:23" x14ac:dyDescent="0.3">
      <c r="A2702" s="256" t="str">
        <f t="shared" si="168"/>
        <v>I0606342-9004A81006-00004</v>
      </c>
      <c r="B2702" s="251" t="s">
        <v>13074</v>
      </c>
      <c r="C2702" s="251" t="s">
        <v>10077</v>
      </c>
      <c r="D2702" s="251" t="s">
        <v>13055</v>
      </c>
      <c r="E2702" s="251" t="s">
        <v>10984</v>
      </c>
      <c r="F2702" s="251" t="s">
        <v>10000</v>
      </c>
      <c r="G2702" s="251" t="s">
        <v>1574</v>
      </c>
      <c r="H2702" s="251" t="s">
        <v>3393</v>
      </c>
      <c r="I2702" s="257" t="str">
        <f t="shared" si="169"/>
        <v>-00004</v>
      </c>
      <c r="J2702" s="251">
        <v>4</v>
      </c>
      <c r="K2702" s="251">
        <v>4</v>
      </c>
      <c r="M2702" s="251" t="s">
        <v>10007</v>
      </c>
      <c r="N2702" s="251" t="s">
        <v>11287</v>
      </c>
      <c r="O2702" s="251">
        <v>4</v>
      </c>
      <c r="Q2702" s="251" t="s">
        <v>13074</v>
      </c>
      <c r="R2702" s="251" t="s">
        <v>9960</v>
      </c>
      <c r="S2702" s="251" t="s">
        <v>1573</v>
      </c>
      <c r="T2702" s="251" t="str">
        <f t="shared" si="170"/>
        <v>I06063429004A81006</v>
      </c>
      <c r="W2702" s="251" t="str">
        <f t="shared" si="171"/>
        <v>I06063429004A-81006</v>
      </c>
    </row>
    <row r="2703" spans="1:23" x14ac:dyDescent="0.3">
      <c r="A2703" s="256" t="str">
        <f t="shared" si="168"/>
        <v>I0606342-9004A81007-00007</v>
      </c>
      <c r="B2703" s="251" t="s">
        <v>13075</v>
      </c>
      <c r="C2703" s="251" t="s">
        <v>10077</v>
      </c>
      <c r="D2703" s="251" t="s">
        <v>13055</v>
      </c>
      <c r="E2703" s="251" t="s">
        <v>10984</v>
      </c>
      <c r="F2703" s="251" t="s">
        <v>10002</v>
      </c>
      <c r="G2703" s="251" t="s">
        <v>1576</v>
      </c>
      <c r="H2703" s="251" t="s">
        <v>3393</v>
      </c>
      <c r="I2703" s="257" t="str">
        <f t="shared" si="169"/>
        <v>-00007</v>
      </c>
      <c r="J2703" s="251">
        <v>7</v>
      </c>
      <c r="K2703" s="251">
        <v>7</v>
      </c>
      <c r="M2703" s="251" t="s">
        <v>10003</v>
      </c>
      <c r="N2703" s="251" t="s">
        <v>11287</v>
      </c>
      <c r="O2703" s="251">
        <v>7</v>
      </c>
      <c r="Q2703" s="251" t="s">
        <v>13075</v>
      </c>
      <c r="R2703" s="251" t="s">
        <v>9960</v>
      </c>
      <c r="S2703" s="251" t="s">
        <v>1575</v>
      </c>
      <c r="T2703" s="251" t="str">
        <f t="shared" si="170"/>
        <v>I06063429004A81007</v>
      </c>
      <c r="W2703" s="251" t="str">
        <f t="shared" si="171"/>
        <v>I06063429004A-81007</v>
      </c>
    </row>
    <row r="2704" spans="1:23" x14ac:dyDescent="0.3">
      <c r="A2704" s="256" t="str">
        <f t="shared" si="168"/>
        <v>I0606342-9004A81026-00013</v>
      </c>
      <c r="B2704" s="251" t="s">
        <v>13076</v>
      </c>
      <c r="C2704" s="251" t="s">
        <v>10077</v>
      </c>
      <c r="D2704" s="251" t="s">
        <v>13055</v>
      </c>
      <c r="E2704" s="251" t="s">
        <v>10984</v>
      </c>
      <c r="F2704" s="251" t="s">
        <v>10005</v>
      </c>
      <c r="G2704" s="251" t="s">
        <v>1624</v>
      </c>
      <c r="H2704" s="251" t="s">
        <v>3393</v>
      </c>
      <c r="I2704" s="257" t="str">
        <f t="shared" si="169"/>
        <v>-00013</v>
      </c>
      <c r="J2704" s="251">
        <v>13</v>
      </c>
      <c r="K2704" s="251">
        <v>13</v>
      </c>
      <c r="M2704" s="251" t="s">
        <v>10007</v>
      </c>
      <c r="N2704" s="251" t="s">
        <v>11287</v>
      </c>
      <c r="O2704" s="251">
        <v>13</v>
      </c>
      <c r="Q2704" s="251" t="s">
        <v>13076</v>
      </c>
      <c r="R2704" s="251" t="s">
        <v>9960</v>
      </c>
      <c r="S2704" s="251" t="s">
        <v>1623</v>
      </c>
      <c r="T2704" s="251" t="str">
        <f t="shared" si="170"/>
        <v>I06063429004A81026</v>
      </c>
      <c r="W2704" s="251" t="str">
        <f t="shared" si="171"/>
        <v>I06063429004A-81026</v>
      </c>
    </row>
    <row r="2705" spans="1:23" x14ac:dyDescent="0.3">
      <c r="A2705" s="256" t="str">
        <f t="shared" si="168"/>
        <v>I0606342-9004A81027-00004</v>
      </c>
      <c r="B2705" s="251" t="s">
        <v>13077</v>
      </c>
      <c r="C2705" s="251" t="s">
        <v>10077</v>
      </c>
      <c r="D2705" s="251" t="s">
        <v>13055</v>
      </c>
      <c r="E2705" s="251" t="s">
        <v>10984</v>
      </c>
      <c r="F2705" s="251" t="s">
        <v>10009</v>
      </c>
      <c r="G2705" s="251" t="s">
        <v>1617</v>
      </c>
      <c r="H2705" s="251" t="s">
        <v>3393</v>
      </c>
      <c r="I2705" s="257" t="str">
        <f t="shared" si="169"/>
        <v>-00004</v>
      </c>
      <c r="J2705" s="251">
        <v>4</v>
      </c>
      <c r="K2705" s="251">
        <v>4</v>
      </c>
      <c r="M2705" s="251" t="s">
        <v>10007</v>
      </c>
      <c r="N2705" s="251" t="s">
        <v>11287</v>
      </c>
      <c r="O2705" s="251">
        <v>4</v>
      </c>
      <c r="Q2705" s="251" t="s">
        <v>13077</v>
      </c>
      <c r="R2705" s="251" t="s">
        <v>9960</v>
      </c>
      <c r="S2705" s="251" t="s">
        <v>1616</v>
      </c>
      <c r="T2705" s="251" t="str">
        <f t="shared" si="170"/>
        <v>I06063429004A81027</v>
      </c>
      <c r="W2705" s="251" t="str">
        <f t="shared" si="171"/>
        <v>I06063429004A-81027</v>
      </c>
    </row>
    <row r="2706" spans="1:23" x14ac:dyDescent="0.3">
      <c r="A2706" s="256" t="str">
        <f t="shared" si="168"/>
        <v>I0606343-81240BZ010C0-00001</v>
      </c>
      <c r="B2706" s="251" t="s">
        <v>13078</v>
      </c>
      <c r="C2706" s="251" t="s">
        <v>10077</v>
      </c>
      <c r="D2706" s="251" t="s">
        <v>13079</v>
      </c>
      <c r="E2706" s="251" t="s">
        <v>10984</v>
      </c>
      <c r="F2706" s="251" t="s">
        <v>9957</v>
      </c>
      <c r="G2706" s="251" t="s">
        <v>10106</v>
      </c>
      <c r="H2706" s="251" t="s">
        <v>2227</v>
      </c>
      <c r="I2706" s="257" t="str">
        <f t="shared" si="169"/>
        <v>-00001</v>
      </c>
      <c r="J2706" s="251">
        <v>1</v>
      </c>
      <c r="K2706" s="251">
        <v>1</v>
      </c>
      <c r="M2706" s="251" t="s">
        <v>10007</v>
      </c>
      <c r="N2706" s="251" t="s">
        <v>11441</v>
      </c>
      <c r="O2706" s="251">
        <v>1</v>
      </c>
      <c r="Q2706" s="251" t="s">
        <v>13078</v>
      </c>
      <c r="R2706" s="251" t="s">
        <v>10017</v>
      </c>
      <c r="S2706" s="251" t="s">
        <v>3982</v>
      </c>
      <c r="T2706" s="251" t="str">
        <f t="shared" si="170"/>
        <v>I060634381240BZ010C0</v>
      </c>
      <c r="W2706" s="251" t="str">
        <f t="shared" si="171"/>
        <v>I060634381240-BZ010-C0</v>
      </c>
    </row>
    <row r="2707" spans="1:23" x14ac:dyDescent="0.3">
      <c r="A2707" s="256" t="str">
        <f t="shared" si="168"/>
        <v>I0606343-81580BZ051-00003</v>
      </c>
      <c r="B2707" s="251" t="s">
        <v>13080</v>
      </c>
      <c r="C2707" s="251" t="s">
        <v>10077</v>
      </c>
      <c r="D2707" s="251" t="s">
        <v>13079</v>
      </c>
      <c r="E2707" s="251" t="s">
        <v>10984</v>
      </c>
      <c r="F2707" s="251" t="s">
        <v>9962</v>
      </c>
      <c r="G2707" s="251" t="s">
        <v>5226</v>
      </c>
      <c r="H2707" s="251" t="s">
        <v>758</v>
      </c>
      <c r="I2707" s="257" t="str">
        <f t="shared" si="169"/>
        <v>-00003</v>
      </c>
      <c r="J2707" s="251">
        <v>3</v>
      </c>
      <c r="K2707" s="251">
        <v>3</v>
      </c>
      <c r="M2707" s="251" t="s">
        <v>9958</v>
      </c>
      <c r="N2707" s="251" t="s">
        <v>11441</v>
      </c>
      <c r="O2707" s="251">
        <v>3</v>
      </c>
      <c r="Q2707" s="251" t="s">
        <v>13080</v>
      </c>
      <c r="R2707" s="251" t="s">
        <v>10017</v>
      </c>
      <c r="S2707" s="251" t="s">
        <v>4065</v>
      </c>
      <c r="T2707" s="251" t="str">
        <f t="shared" si="170"/>
        <v>I060634381580BZ051</v>
      </c>
      <c r="W2707" s="251" t="str">
        <f t="shared" si="171"/>
        <v>I060634381580-BZ051</v>
      </c>
    </row>
    <row r="2708" spans="1:23" x14ac:dyDescent="0.3">
      <c r="A2708" s="256" t="str">
        <f t="shared" si="168"/>
        <v>I0606343-81591BZ040-00002</v>
      </c>
      <c r="B2708" s="251" t="s">
        <v>13081</v>
      </c>
      <c r="C2708" s="251" t="s">
        <v>10077</v>
      </c>
      <c r="D2708" s="251" t="s">
        <v>13079</v>
      </c>
      <c r="E2708" s="251" t="s">
        <v>10984</v>
      </c>
      <c r="F2708" s="251" t="s">
        <v>9964</v>
      </c>
      <c r="G2708" s="251" t="s">
        <v>1461</v>
      </c>
      <c r="H2708" s="251" t="s">
        <v>5219</v>
      </c>
      <c r="I2708" s="257" t="str">
        <f t="shared" si="169"/>
        <v>-00002</v>
      </c>
      <c r="J2708" s="251">
        <v>2</v>
      </c>
      <c r="K2708" s="251">
        <v>2</v>
      </c>
      <c r="M2708" s="251" t="s">
        <v>9958</v>
      </c>
      <c r="N2708" s="251" t="s">
        <v>11441</v>
      </c>
      <c r="O2708" s="251">
        <v>2</v>
      </c>
      <c r="Q2708" s="251" t="s">
        <v>13081</v>
      </c>
      <c r="R2708" s="251" t="s">
        <v>10017</v>
      </c>
      <c r="S2708" s="251" t="s">
        <v>1460</v>
      </c>
      <c r="T2708" s="251" t="str">
        <f t="shared" si="170"/>
        <v>I060634381591BZ040</v>
      </c>
      <c r="W2708" s="251" t="str">
        <f t="shared" si="171"/>
        <v>I060634381591-BZ040</v>
      </c>
    </row>
    <row r="2709" spans="1:23" x14ac:dyDescent="0.3">
      <c r="A2709" s="256" t="str">
        <f t="shared" si="168"/>
        <v>I0606343-87915BZ070-00002</v>
      </c>
      <c r="B2709" s="251" t="s">
        <v>13082</v>
      </c>
      <c r="C2709" s="251" t="s">
        <v>10077</v>
      </c>
      <c r="D2709" s="251" t="s">
        <v>13079</v>
      </c>
      <c r="E2709" s="251" t="s">
        <v>10984</v>
      </c>
      <c r="F2709" s="251" t="s">
        <v>9966</v>
      </c>
      <c r="G2709" s="251" t="s">
        <v>1528</v>
      </c>
      <c r="H2709" s="251" t="s">
        <v>10293</v>
      </c>
      <c r="I2709" s="257" t="str">
        <f t="shared" si="169"/>
        <v>-00002</v>
      </c>
      <c r="J2709" s="251">
        <v>2</v>
      </c>
      <c r="K2709" s="251">
        <v>2</v>
      </c>
      <c r="M2709" s="251" t="s">
        <v>10007</v>
      </c>
      <c r="N2709" s="251" t="s">
        <v>11441</v>
      </c>
      <c r="O2709" s="251">
        <v>2</v>
      </c>
      <c r="Q2709" s="251" t="s">
        <v>13082</v>
      </c>
      <c r="R2709" s="251" t="s">
        <v>10017</v>
      </c>
      <c r="S2709" s="251" t="s">
        <v>1527</v>
      </c>
      <c r="T2709" s="251" t="str">
        <f t="shared" si="170"/>
        <v>I060634387915BZ070</v>
      </c>
      <c r="W2709" s="251" t="str">
        <f t="shared" si="171"/>
        <v>I060634387915-BZ070</v>
      </c>
    </row>
    <row r="2710" spans="1:23" x14ac:dyDescent="0.3">
      <c r="A2710" s="256" t="str">
        <f t="shared" si="168"/>
        <v>I0606343-87917BZ010-00007</v>
      </c>
      <c r="B2710" s="251" t="s">
        <v>13083</v>
      </c>
      <c r="C2710" s="251" t="s">
        <v>10077</v>
      </c>
      <c r="D2710" s="251" t="s">
        <v>13079</v>
      </c>
      <c r="E2710" s="251" t="s">
        <v>10984</v>
      </c>
      <c r="F2710" s="251" t="s">
        <v>9968</v>
      </c>
      <c r="G2710" s="251" t="s">
        <v>1515</v>
      </c>
      <c r="H2710" s="251" t="s">
        <v>10109</v>
      </c>
      <c r="I2710" s="257" t="str">
        <f t="shared" si="169"/>
        <v>-00007</v>
      </c>
      <c r="J2710" s="251">
        <v>7</v>
      </c>
      <c r="K2710" s="251">
        <v>7</v>
      </c>
      <c r="M2710" s="251" t="s">
        <v>10007</v>
      </c>
      <c r="N2710" s="251" t="s">
        <v>11441</v>
      </c>
      <c r="O2710" s="251">
        <v>7</v>
      </c>
      <c r="Q2710" s="251" t="s">
        <v>13083</v>
      </c>
      <c r="R2710" s="251" t="s">
        <v>10017</v>
      </c>
      <c r="S2710" s="251" t="s">
        <v>1514</v>
      </c>
      <c r="T2710" s="251" t="str">
        <f t="shared" si="170"/>
        <v>I060634387917BZ010</v>
      </c>
      <c r="W2710" s="251" t="str">
        <f t="shared" si="171"/>
        <v>I060634387917-BZ010</v>
      </c>
    </row>
    <row r="2711" spans="1:23" x14ac:dyDescent="0.3">
      <c r="A2711" s="256" t="str">
        <f t="shared" si="168"/>
        <v>I0606343-87947BZ010-00002</v>
      </c>
      <c r="B2711" s="251" t="s">
        <v>13084</v>
      </c>
      <c r="C2711" s="251" t="s">
        <v>10077</v>
      </c>
      <c r="D2711" s="251" t="s">
        <v>13079</v>
      </c>
      <c r="E2711" s="251" t="s">
        <v>10984</v>
      </c>
      <c r="F2711" s="251" t="s">
        <v>9970</v>
      </c>
      <c r="G2711" s="251" t="s">
        <v>1519</v>
      </c>
      <c r="H2711" s="251" t="s">
        <v>10109</v>
      </c>
      <c r="I2711" s="257" t="str">
        <f t="shared" si="169"/>
        <v>-00002</v>
      </c>
      <c r="J2711" s="251">
        <v>2</v>
      </c>
      <c r="K2711" s="251">
        <v>2</v>
      </c>
      <c r="M2711" s="251" t="s">
        <v>10007</v>
      </c>
      <c r="N2711" s="251" t="s">
        <v>11441</v>
      </c>
      <c r="O2711" s="251">
        <v>2</v>
      </c>
      <c r="Q2711" s="251" t="s">
        <v>13084</v>
      </c>
      <c r="R2711" s="251" t="s">
        <v>10017</v>
      </c>
      <c r="S2711" s="251" t="s">
        <v>1518</v>
      </c>
      <c r="T2711" s="251" t="str">
        <f t="shared" si="170"/>
        <v>I060634387947BZ010</v>
      </c>
      <c r="W2711" s="251" t="str">
        <f t="shared" si="171"/>
        <v>I060634387947-BZ010</v>
      </c>
    </row>
    <row r="2712" spans="1:23" x14ac:dyDescent="0.3">
      <c r="A2712" s="256" t="str">
        <f t="shared" si="168"/>
        <v>I0606344-81110BZ200-00002</v>
      </c>
      <c r="B2712" s="251" t="s">
        <v>13085</v>
      </c>
      <c r="C2712" s="251" t="s">
        <v>10077</v>
      </c>
      <c r="D2712" s="251" t="s">
        <v>13086</v>
      </c>
      <c r="E2712" s="251" t="s">
        <v>10984</v>
      </c>
      <c r="F2712" s="251" t="s">
        <v>9957</v>
      </c>
      <c r="G2712" s="251" t="s">
        <v>1084</v>
      </c>
      <c r="H2712" s="251" t="s">
        <v>10113</v>
      </c>
      <c r="I2712" s="257" t="str">
        <f t="shared" si="169"/>
        <v>-00002</v>
      </c>
      <c r="J2712" s="251">
        <v>2</v>
      </c>
      <c r="K2712" s="251">
        <v>2</v>
      </c>
      <c r="M2712" s="251" t="s">
        <v>9958</v>
      </c>
      <c r="N2712" s="251" t="s">
        <v>11732</v>
      </c>
      <c r="O2712" s="251">
        <v>2</v>
      </c>
      <c r="Q2712" s="251" t="s">
        <v>13085</v>
      </c>
      <c r="R2712" s="251" t="s">
        <v>10028</v>
      </c>
      <c r="S2712" s="251" t="s">
        <v>1083</v>
      </c>
      <c r="T2712" s="251" t="str">
        <f t="shared" si="170"/>
        <v>I060634481110BZ200</v>
      </c>
      <c r="W2712" s="251" t="str">
        <f t="shared" si="171"/>
        <v>I060634481110-BZ200</v>
      </c>
    </row>
    <row r="2713" spans="1:23" x14ac:dyDescent="0.3">
      <c r="A2713" s="256" t="str">
        <f t="shared" si="168"/>
        <v>I0606344-81550BZ310-00001</v>
      </c>
      <c r="B2713" s="251" t="s">
        <v>13087</v>
      </c>
      <c r="C2713" s="251" t="s">
        <v>10077</v>
      </c>
      <c r="D2713" s="251" t="s">
        <v>13086</v>
      </c>
      <c r="E2713" s="251" t="s">
        <v>10984</v>
      </c>
      <c r="F2713" s="251" t="s">
        <v>9962</v>
      </c>
      <c r="G2713" s="251" t="s">
        <v>1392</v>
      </c>
      <c r="H2713" s="251" t="s">
        <v>5202</v>
      </c>
      <c r="I2713" s="257" t="str">
        <f t="shared" si="169"/>
        <v>-00001</v>
      </c>
      <c r="J2713" s="251">
        <v>1</v>
      </c>
      <c r="K2713" s="251">
        <v>1</v>
      </c>
      <c r="M2713" s="251" t="s">
        <v>9958</v>
      </c>
      <c r="N2713" s="251" t="s">
        <v>11732</v>
      </c>
      <c r="O2713" s="251">
        <v>1</v>
      </c>
      <c r="Q2713" s="251" t="s">
        <v>13087</v>
      </c>
      <c r="R2713" s="251" t="s">
        <v>10028</v>
      </c>
      <c r="S2713" s="251" t="s">
        <v>1391</v>
      </c>
      <c r="T2713" s="251" t="str">
        <f t="shared" si="170"/>
        <v>I060634481550BZ310</v>
      </c>
      <c r="W2713" s="251" t="str">
        <f t="shared" si="171"/>
        <v>I060634481550-BZ310</v>
      </c>
    </row>
    <row r="2714" spans="1:23" x14ac:dyDescent="0.3">
      <c r="A2714" s="256" t="str">
        <f t="shared" si="168"/>
        <v>I0706338-9004951125-00021</v>
      </c>
      <c r="B2714" s="251" t="s">
        <v>13088</v>
      </c>
      <c r="C2714" s="251" t="s">
        <v>10117</v>
      </c>
      <c r="D2714" s="251" t="s">
        <v>13089</v>
      </c>
      <c r="E2714" s="251" t="s">
        <v>10984</v>
      </c>
      <c r="F2714" s="251" t="s">
        <v>9957</v>
      </c>
      <c r="G2714" s="251" t="s">
        <v>1561</v>
      </c>
      <c r="H2714" s="251" t="s">
        <v>3393</v>
      </c>
      <c r="I2714" s="257" t="str">
        <f t="shared" si="169"/>
        <v>-00021</v>
      </c>
      <c r="J2714" s="251">
        <v>21</v>
      </c>
      <c r="K2714" s="251">
        <v>21</v>
      </c>
      <c r="M2714" s="251" t="s">
        <v>10003</v>
      </c>
      <c r="N2714" s="251" t="s">
        <v>11287</v>
      </c>
      <c r="O2714" s="251">
        <v>21</v>
      </c>
      <c r="Q2714" s="251" t="s">
        <v>13088</v>
      </c>
      <c r="R2714" s="251" t="s">
        <v>9960</v>
      </c>
      <c r="S2714" s="251">
        <v>9004951125</v>
      </c>
      <c r="T2714" s="251" t="str">
        <f t="shared" si="170"/>
        <v>I07063389004951125</v>
      </c>
      <c r="W2714" s="251" t="str">
        <f t="shared" si="171"/>
        <v>I070633890049-51125</v>
      </c>
    </row>
    <row r="2715" spans="1:23" x14ac:dyDescent="0.3">
      <c r="A2715" s="256" t="str">
        <f t="shared" si="168"/>
        <v>I0706339-81110BZ050-00002</v>
      </c>
      <c r="B2715" s="251" t="s">
        <v>13090</v>
      </c>
      <c r="C2715" s="251" t="s">
        <v>10117</v>
      </c>
      <c r="D2715" s="251" t="s">
        <v>13091</v>
      </c>
      <c r="E2715" s="251" t="s">
        <v>10984</v>
      </c>
      <c r="F2715" s="251" t="s">
        <v>9957</v>
      </c>
      <c r="G2715" s="251" t="s">
        <v>1015</v>
      </c>
      <c r="H2715" s="251" t="s">
        <v>10123</v>
      </c>
      <c r="I2715" s="257" t="str">
        <f t="shared" si="169"/>
        <v>-00002</v>
      </c>
      <c r="J2715" s="251">
        <v>2</v>
      </c>
      <c r="K2715" s="251">
        <v>2</v>
      </c>
      <c r="M2715" s="251" t="s">
        <v>9958</v>
      </c>
      <c r="N2715" s="251" t="s">
        <v>11441</v>
      </c>
      <c r="O2715" s="251">
        <v>2</v>
      </c>
      <c r="Q2715" s="251" t="s">
        <v>13090</v>
      </c>
      <c r="R2715" s="251" t="s">
        <v>10017</v>
      </c>
      <c r="S2715" s="251" t="s">
        <v>1014</v>
      </c>
      <c r="T2715" s="251" t="str">
        <f t="shared" si="170"/>
        <v>I070633981110BZ050</v>
      </c>
      <c r="W2715" s="251" t="str">
        <f t="shared" si="171"/>
        <v>I070633981110-BZ050</v>
      </c>
    </row>
    <row r="2716" spans="1:23" x14ac:dyDescent="0.3">
      <c r="A2716" s="256" t="str">
        <f t="shared" si="168"/>
        <v>I0706339-81110BZ800-00001</v>
      </c>
      <c r="B2716" s="251" t="s">
        <v>13092</v>
      </c>
      <c r="C2716" s="251" t="s">
        <v>10117</v>
      </c>
      <c r="D2716" s="251" t="s">
        <v>13091</v>
      </c>
      <c r="E2716" s="251" t="s">
        <v>10984</v>
      </c>
      <c r="F2716" s="251" t="s">
        <v>9962</v>
      </c>
      <c r="G2716" s="251" t="s">
        <v>3420</v>
      </c>
      <c r="H2716" s="251" t="s">
        <v>3422</v>
      </c>
      <c r="I2716" s="257" t="str">
        <f t="shared" si="169"/>
        <v>-00001</v>
      </c>
      <c r="J2716" s="251">
        <v>1</v>
      </c>
      <c r="K2716" s="251">
        <v>1</v>
      </c>
      <c r="M2716" s="251" t="s">
        <v>9958</v>
      </c>
      <c r="N2716" s="251" t="s">
        <v>11441</v>
      </c>
      <c r="O2716" s="251">
        <v>1</v>
      </c>
      <c r="Q2716" s="251" t="s">
        <v>13092</v>
      </c>
      <c r="R2716" s="251" t="s">
        <v>10017</v>
      </c>
      <c r="S2716" s="251" t="s">
        <v>3419</v>
      </c>
      <c r="T2716" s="251" t="str">
        <f t="shared" si="170"/>
        <v>I070633981110BZ800</v>
      </c>
      <c r="W2716" s="251" t="str">
        <f t="shared" si="171"/>
        <v>I070633981110-BZ800</v>
      </c>
    </row>
    <row r="2717" spans="1:23" x14ac:dyDescent="0.3">
      <c r="A2717" s="256" t="str">
        <f t="shared" si="168"/>
        <v>I0706339-81110BZ840-00001</v>
      </c>
      <c r="B2717" s="251" t="s">
        <v>13093</v>
      </c>
      <c r="C2717" s="251" t="s">
        <v>10117</v>
      </c>
      <c r="D2717" s="251" t="s">
        <v>13091</v>
      </c>
      <c r="E2717" s="251" t="s">
        <v>10984</v>
      </c>
      <c r="F2717" s="251" t="s">
        <v>9964</v>
      </c>
      <c r="G2717" s="251" t="s">
        <v>3424</v>
      </c>
      <c r="H2717" s="251" t="s">
        <v>3422</v>
      </c>
      <c r="I2717" s="257" t="str">
        <f t="shared" si="169"/>
        <v>-00001</v>
      </c>
      <c r="J2717" s="251">
        <v>1</v>
      </c>
      <c r="K2717" s="251">
        <v>1</v>
      </c>
      <c r="M2717" s="251" t="s">
        <v>9958</v>
      </c>
      <c r="N2717" s="251" t="s">
        <v>11441</v>
      </c>
      <c r="O2717" s="251">
        <v>1</v>
      </c>
      <c r="Q2717" s="251" t="s">
        <v>13093</v>
      </c>
      <c r="R2717" s="251" t="s">
        <v>10017</v>
      </c>
      <c r="S2717" s="251" t="s">
        <v>3423</v>
      </c>
      <c r="T2717" s="251" t="str">
        <f t="shared" si="170"/>
        <v>I070633981110BZ840</v>
      </c>
      <c r="W2717" s="251" t="str">
        <f t="shared" si="171"/>
        <v>I070633981110-BZ840</v>
      </c>
    </row>
    <row r="2718" spans="1:23" x14ac:dyDescent="0.3">
      <c r="A2718" s="256" t="str">
        <f t="shared" si="168"/>
        <v>I0706339-81150BZ050-00003</v>
      </c>
      <c r="B2718" s="251" t="s">
        <v>13094</v>
      </c>
      <c r="C2718" s="251" t="s">
        <v>10117</v>
      </c>
      <c r="D2718" s="251" t="s">
        <v>13091</v>
      </c>
      <c r="E2718" s="251" t="s">
        <v>10984</v>
      </c>
      <c r="F2718" s="251" t="s">
        <v>9966</v>
      </c>
      <c r="G2718" s="251" t="s">
        <v>1024</v>
      </c>
      <c r="H2718" s="251" t="s">
        <v>5057</v>
      </c>
      <c r="I2718" s="257" t="str">
        <f t="shared" si="169"/>
        <v>-00003</v>
      </c>
      <c r="J2718" s="251">
        <v>3</v>
      </c>
      <c r="K2718" s="251">
        <v>3</v>
      </c>
      <c r="M2718" s="251" t="s">
        <v>9958</v>
      </c>
      <c r="N2718" s="251" t="s">
        <v>11441</v>
      </c>
      <c r="O2718" s="251">
        <v>3</v>
      </c>
      <c r="Q2718" s="251" t="s">
        <v>13094</v>
      </c>
      <c r="R2718" s="251" t="s">
        <v>10017</v>
      </c>
      <c r="S2718" s="251" t="s">
        <v>1023</v>
      </c>
      <c r="T2718" s="251" t="str">
        <f t="shared" si="170"/>
        <v>I070633981150BZ050</v>
      </c>
      <c r="W2718" s="251" t="str">
        <f t="shared" si="171"/>
        <v>I070633981150-BZ050</v>
      </c>
    </row>
    <row r="2719" spans="1:23" x14ac:dyDescent="0.3">
      <c r="A2719" s="256" t="str">
        <f t="shared" si="168"/>
        <v>I0706339-81150BZ800-00002</v>
      </c>
      <c r="B2719" s="251" t="s">
        <v>13095</v>
      </c>
      <c r="C2719" s="251" t="s">
        <v>10117</v>
      </c>
      <c r="D2719" s="251" t="s">
        <v>13091</v>
      </c>
      <c r="E2719" s="251" t="s">
        <v>10984</v>
      </c>
      <c r="F2719" s="251" t="s">
        <v>9968</v>
      </c>
      <c r="G2719" s="251" t="s">
        <v>3427</v>
      </c>
      <c r="H2719" s="251" t="s">
        <v>3429</v>
      </c>
      <c r="I2719" s="257" t="str">
        <f t="shared" si="169"/>
        <v>-00002</v>
      </c>
      <c r="J2719" s="251">
        <v>2</v>
      </c>
      <c r="K2719" s="251">
        <v>2</v>
      </c>
      <c r="M2719" s="251" t="s">
        <v>9958</v>
      </c>
      <c r="N2719" s="251" t="s">
        <v>11441</v>
      </c>
      <c r="O2719" s="251">
        <v>2</v>
      </c>
      <c r="Q2719" s="251" t="s">
        <v>13095</v>
      </c>
      <c r="R2719" s="251" t="s">
        <v>10017</v>
      </c>
      <c r="S2719" s="251" t="s">
        <v>3426</v>
      </c>
      <c r="T2719" s="251" t="str">
        <f t="shared" si="170"/>
        <v>I070633981150BZ800</v>
      </c>
      <c r="W2719" s="251" t="str">
        <f t="shared" si="171"/>
        <v>I070633981150-BZ800</v>
      </c>
    </row>
    <row r="2720" spans="1:23" x14ac:dyDescent="0.3">
      <c r="A2720" s="256" t="str">
        <f t="shared" si="168"/>
        <v>I0706339-81150BZ840-00003</v>
      </c>
      <c r="B2720" s="251" t="s">
        <v>13096</v>
      </c>
      <c r="C2720" s="251" t="s">
        <v>10117</v>
      </c>
      <c r="D2720" s="251" t="s">
        <v>13091</v>
      </c>
      <c r="E2720" s="251" t="s">
        <v>10984</v>
      </c>
      <c r="F2720" s="251" t="s">
        <v>9970</v>
      </c>
      <c r="G2720" s="251" t="s">
        <v>3431</v>
      </c>
      <c r="H2720" s="251" t="s">
        <v>3429</v>
      </c>
      <c r="I2720" s="257" t="str">
        <f t="shared" si="169"/>
        <v>-00003</v>
      </c>
      <c r="J2720" s="251">
        <v>3</v>
      </c>
      <c r="K2720" s="251">
        <v>3</v>
      </c>
      <c r="M2720" s="251" t="s">
        <v>9958</v>
      </c>
      <c r="N2720" s="251" t="s">
        <v>11441</v>
      </c>
      <c r="O2720" s="251">
        <v>3</v>
      </c>
      <c r="Q2720" s="251" t="s">
        <v>13096</v>
      </c>
      <c r="R2720" s="251" t="s">
        <v>10017</v>
      </c>
      <c r="S2720" s="251" t="s">
        <v>3430</v>
      </c>
      <c r="T2720" s="251" t="str">
        <f t="shared" si="170"/>
        <v>I070633981150BZ840</v>
      </c>
      <c r="W2720" s="251" t="str">
        <f t="shared" si="171"/>
        <v>I070633981150-BZ840</v>
      </c>
    </row>
    <row r="2721" spans="1:23" x14ac:dyDescent="0.3">
      <c r="A2721" s="256" t="str">
        <f t="shared" si="168"/>
        <v>I0706339-81551BZ090-00004</v>
      </c>
      <c r="B2721" s="251" t="s">
        <v>13097</v>
      </c>
      <c r="C2721" s="251" t="s">
        <v>10117</v>
      </c>
      <c r="D2721" s="251" t="s">
        <v>13091</v>
      </c>
      <c r="E2721" s="251" t="s">
        <v>10984</v>
      </c>
      <c r="F2721" s="251" t="s">
        <v>9972</v>
      </c>
      <c r="G2721" s="251" t="s">
        <v>1318</v>
      </c>
      <c r="H2721" s="251" t="s">
        <v>5211</v>
      </c>
      <c r="I2721" s="257" t="str">
        <f t="shared" si="169"/>
        <v>-00004</v>
      </c>
      <c r="J2721" s="251">
        <v>4</v>
      </c>
      <c r="K2721" s="251">
        <v>4</v>
      </c>
      <c r="M2721" s="251" t="s">
        <v>9958</v>
      </c>
      <c r="N2721" s="251" t="s">
        <v>11441</v>
      </c>
      <c r="O2721" s="251">
        <v>4</v>
      </c>
      <c r="Q2721" s="251" t="s">
        <v>13097</v>
      </c>
      <c r="R2721" s="251" t="s">
        <v>10017</v>
      </c>
      <c r="S2721" s="251" t="s">
        <v>1317</v>
      </c>
      <c r="T2721" s="251" t="str">
        <f t="shared" si="170"/>
        <v>I070633981551BZ090</v>
      </c>
      <c r="W2721" s="251" t="str">
        <f t="shared" si="171"/>
        <v>I070633981551-BZ090</v>
      </c>
    </row>
    <row r="2722" spans="1:23" x14ac:dyDescent="0.3">
      <c r="A2722" s="256" t="str">
        <f t="shared" si="168"/>
        <v>I0706339-81551BZ250-00002</v>
      </c>
      <c r="B2722" s="251" t="s">
        <v>13098</v>
      </c>
      <c r="C2722" s="251" t="s">
        <v>10117</v>
      </c>
      <c r="D2722" s="251" t="s">
        <v>13091</v>
      </c>
      <c r="E2722" s="251" t="s">
        <v>10984</v>
      </c>
      <c r="F2722" s="251" t="s">
        <v>9974</v>
      </c>
      <c r="G2722" s="251" t="s">
        <v>1396</v>
      </c>
      <c r="H2722" s="251" t="s">
        <v>3436</v>
      </c>
      <c r="I2722" s="257" t="str">
        <f t="shared" si="169"/>
        <v>-00002</v>
      </c>
      <c r="J2722" s="251">
        <v>2</v>
      </c>
      <c r="K2722" s="251">
        <v>2</v>
      </c>
      <c r="M2722" s="251" t="s">
        <v>9958</v>
      </c>
      <c r="N2722" s="251" t="s">
        <v>11441</v>
      </c>
      <c r="O2722" s="251">
        <v>2</v>
      </c>
      <c r="Q2722" s="251" t="s">
        <v>13098</v>
      </c>
      <c r="R2722" s="251" t="s">
        <v>10017</v>
      </c>
      <c r="S2722" s="251" t="s">
        <v>1395</v>
      </c>
      <c r="T2722" s="251" t="str">
        <f t="shared" si="170"/>
        <v>I070633981551BZ250</v>
      </c>
      <c r="W2722" s="251" t="str">
        <f t="shared" si="171"/>
        <v>I070633981551-BZ250</v>
      </c>
    </row>
    <row r="2723" spans="1:23" x14ac:dyDescent="0.3">
      <c r="A2723" s="256" t="str">
        <f t="shared" si="168"/>
        <v>I0706339-81561BZ060-00003</v>
      </c>
      <c r="B2723" s="251" t="s">
        <v>13099</v>
      </c>
      <c r="C2723" s="251" t="s">
        <v>10117</v>
      </c>
      <c r="D2723" s="251" t="s">
        <v>13091</v>
      </c>
      <c r="E2723" s="251" t="s">
        <v>10984</v>
      </c>
      <c r="F2723" s="251" t="s">
        <v>9976</v>
      </c>
      <c r="G2723" s="251" t="s">
        <v>1304</v>
      </c>
      <c r="H2723" s="251" t="s">
        <v>10128</v>
      </c>
      <c r="I2723" s="257" t="str">
        <f t="shared" si="169"/>
        <v>-00003</v>
      </c>
      <c r="J2723" s="251">
        <v>3</v>
      </c>
      <c r="K2723" s="251">
        <v>3</v>
      </c>
      <c r="M2723" s="251" t="s">
        <v>9958</v>
      </c>
      <c r="N2723" s="251" t="s">
        <v>11441</v>
      </c>
      <c r="O2723" s="251">
        <v>3</v>
      </c>
      <c r="Q2723" s="251" t="s">
        <v>13099</v>
      </c>
      <c r="R2723" s="251" t="s">
        <v>10017</v>
      </c>
      <c r="S2723" s="251" t="s">
        <v>1303</v>
      </c>
      <c r="T2723" s="251" t="str">
        <f t="shared" si="170"/>
        <v>I070633981561BZ060</v>
      </c>
      <c r="W2723" s="251" t="str">
        <f t="shared" si="171"/>
        <v>I070633981561-BZ060</v>
      </c>
    </row>
    <row r="2724" spans="1:23" x14ac:dyDescent="0.3">
      <c r="A2724" s="256" t="str">
        <f t="shared" si="168"/>
        <v>I0706339-81561BZ090-00004</v>
      </c>
      <c r="B2724" s="251" t="s">
        <v>13100</v>
      </c>
      <c r="C2724" s="251" t="s">
        <v>10117</v>
      </c>
      <c r="D2724" s="251" t="s">
        <v>13091</v>
      </c>
      <c r="E2724" s="251" t="s">
        <v>10984</v>
      </c>
      <c r="F2724" s="251" t="s">
        <v>9978</v>
      </c>
      <c r="G2724" s="251" t="s">
        <v>1331</v>
      </c>
      <c r="H2724" s="251" t="s">
        <v>5211</v>
      </c>
      <c r="I2724" s="257" t="str">
        <f t="shared" si="169"/>
        <v>-00004</v>
      </c>
      <c r="J2724" s="251">
        <v>4</v>
      </c>
      <c r="K2724" s="251">
        <v>4</v>
      </c>
      <c r="M2724" s="251" t="s">
        <v>9958</v>
      </c>
      <c r="N2724" s="251" t="s">
        <v>11441</v>
      </c>
      <c r="O2724" s="251">
        <v>4</v>
      </c>
      <c r="Q2724" s="251" t="s">
        <v>13100</v>
      </c>
      <c r="R2724" s="251" t="s">
        <v>10017</v>
      </c>
      <c r="S2724" s="251" t="s">
        <v>1330</v>
      </c>
      <c r="T2724" s="251" t="str">
        <f t="shared" si="170"/>
        <v>I070633981561BZ090</v>
      </c>
      <c r="W2724" s="251" t="str">
        <f t="shared" si="171"/>
        <v>I070633981561-BZ090</v>
      </c>
    </row>
    <row r="2725" spans="1:23" x14ac:dyDescent="0.3">
      <c r="A2725" s="256" t="str">
        <f t="shared" si="168"/>
        <v>I0706339-81580BZ090-00001</v>
      </c>
      <c r="B2725" s="251" t="s">
        <v>13101</v>
      </c>
      <c r="C2725" s="251" t="s">
        <v>10117</v>
      </c>
      <c r="D2725" s="251" t="s">
        <v>13091</v>
      </c>
      <c r="E2725" s="251" t="s">
        <v>10984</v>
      </c>
      <c r="F2725" s="251" t="s">
        <v>9980</v>
      </c>
      <c r="G2725" s="251" t="s">
        <v>3449</v>
      </c>
      <c r="H2725" s="251" t="s">
        <v>758</v>
      </c>
      <c r="I2725" s="257" t="str">
        <f t="shared" si="169"/>
        <v>-00001</v>
      </c>
      <c r="J2725" s="251">
        <v>1</v>
      </c>
      <c r="K2725" s="251">
        <v>1</v>
      </c>
      <c r="M2725" s="251" t="s">
        <v>9993</v>
      </c>
      <c r="N2725" s="251" t="s">
        <v>11441</v>
      </c>
      <c r="O2725" s="251">
        <v>1</v>
      </c>
      <c r="Q2725" s="251" t="s">
        <v>13101</v>
      </c>
      <c r="R2725" s="251" t="s">
        <v>10017</v>
      </c>
      <c r="S2725" s="251" t="s">
        <v>3448</v>
      </c>
      <c r="T2725" s="251" t="str">
        <f t="shared" si="170"/>
        <v>I070633981580BZ090</v>
      </c>
      <c r="W2725" s="251" t="str">
        <f t="shared" si="171"/>
        <v>I070633981580-BZ090</v>
      </c>
    </row>
    <row r="2726" spans="1:23" x14ac:dyDescent="0.3">
      <c r="A2726" s="256" t="str">
        <f t="shared" si="168"/>
        <v>I0706339-81590BZ090-00002</v>
      </c>
      <c r="B2726" s="251" t="s">
        <v>13102</v>
      </c>
      <c r="C2726" s="251" t="s">
        <v>10117</v>
      </c>
      <c r="D2726" s="251" t="s">
        <v>13091</v>
      </c>
      <c r="E2726" s="251" t="s">
        <v>10984</v>
      </c>
      <c r="F2726" s="251" t="s">
        <v>9982</v>
      </c>
      <c r="G2726" s="251" t="s">
        <v>3452</v>
      </c>
      <c r="H2726" s="251" t="s">
        <v>770</v>
      </c>
      <c r="I2726" s="257" t="str">
        <f t="shared" si="169"/>
        <v>-00002</v>
      </c>
      <c r="J2726" s="251">
        <v>2</v>
      </c>
      <c r="K2726" s="251">
        <v>2</v>
      </c>
      <c r="M2726" s="251" t="s">
        <v>9993</v>
      </c>
      <c r="N2726" s="251" t="s">
        <v>11441</v>
      </c>
      <c r="O2726" s="251">
        <v>2</v>
      </c>
      <c r="Q2726" s="251" t="s">
        <v>13102</v>
      </c>
      <c r="R2726" s="251" t="s">
        <v>10017</v>
      </c>
      <c r="S2726" s="251" t="s">
        <v>3451</v>
      </c>
      <c r="T2726" s="251" t="str">
        <f t="shared" si="170"/>
        <v>I070633981590BZ090</v>
      </c>
      <c r="W2726" s="251" t="str">
        <f t="shared" si="171"/>
        <v>I070633981590-BZ090</v>
      </c>
    </row>
    <row r="2727" spans="1:23" x14ac:dyDescent="0.3">
      <c r="A2727" s="256" t="str">
        <f t="shared" si="168"/>
        <v>I0706339-87910BZ070-00001</v>
      </c>
      <c r="B2727" s="251" t="s">
        <v>13103</v>
      </c>
      <c r="C2727" s="251" t="s">
        <v>10117</v>
      </c>
      <c r="D2727" s="251" t="s">
        <v>13091</v>
      </c>
      <c r="E2727" s="251" t="s">
        <v>10984</v>
      </c>
      <c r="F2727" s="251" t="s">
        <v>9984</v>
      </c>
      <c r="G2727" s="251" t="s">
        <v>1542</v>
      </c>
      <c r="H2727" s="251" t="s">
        <v>11862</v>
      </c>
      <c r="I2727" s="257" t="str">
        <f t="shared" si="169"/>
        <v>-00001</v>
      </c>
      <c r="J2727" s="251">
        <v>1</v>
      </c>
      <c r="K2727" s="251">
        <v>1</v>
      </c>
      <c r="M2727" s="251" t="s">
        <v>9958</v>
      </c>
      <c r="N2727" s="251" t="s">
        <v>11441</v>
      </c>
      <c r="O2727" s="251">
        <v>1</v>
      </c>
      <c r="Q2727" s="251" t="s">
        <v>13103</v>
      </c>
      <c r="R2727" s="251" t="s">
        <v>10017</v>
      </c>
      <c r="S2727" s="251" t="s">
        <v>1541</v>
      </c>
      <c r="T2727" s="251" t="str">
        <f t="shared" si="170"/>
        <v>I070633987910BZ070</v>
      </c>
      <c r="W2727" s="251" t="str">
        <f t="shared" si="171"/>
        <v>I070633987910-BZ070</v>
      </c>
    </row>
    <row r="2728" spans="1:23" x14ac:dyDescent="0.3">
      <c r="A2728" s="256" t="str">
        <f t="shared" si="168"/>
        <v>I0706339-87940BZ070-00002</v>
      </c>
      <c r="B2728" s="251" t="s">
        <v>13104</v>
      </c>
      <c r="C2728" s="251" t="s">
        <v>10117</v>
      </c>
      <c r="D2728" s="251" t="s">
        <v>13091</v>
      </c>
      <c r="E2728" s="251" t="s">
        <v>10984</v>
      </c>
      <c r="F2728" s="251" t="s">
        <v>9986</v>
      </c>
      <c r="G2728" s="251" t="s">
        <v>1545</v>
      </c>
      <c r="H2728" s="251" t="s">
        <v>10132</v>
      </c>
      <c r="I2728" s="257" t="str">
        <f t="shared" si="169"/>
        <v>-00002</v>
      </c>
      <c r="J2728" s="251">
        <v>2</v>
      </c>
      <c r="K2728" s="251">
        <v>2</v>
      </c>
      <c r="M2728" s="251" t="s">
        <v>9993</v>
      </c>
      <c r="N2728" s="251" t="s">
        <v>11441</v>
      </c>
      <c r="O2728" s="251">
        <v>2</v>
      </c>
      <c r="Q2728" s="251" t="s">
        <v>13104</v>
      </c>
      <c r="R2728" s="251" t="s">
        <v>10017</v>
      </c>
      <c r="S2728" s="251" t="s">
        <v>1544</v>
      </c>
      <c r="T2728" s="251" t="str">
        <f t="shared" si="170"/>
        <v>I070633987940BZ070</v>
      </c>
      <c r="W2728" s="251" t="str">
        <f t="shared" si="171"/>
        <v>I070633987940-BZ070</v>
      </c>
    </row>
    <row r="2729" spans="1:23" x14ac:dyDescent="0.3">
      <c r="A2729" s="256" t="str">
        <f t="shared" si="168"/>
        <v>I0706340-81130BZ520-00002</v>
      </c>
      <c r="B2729" s="251" t="s">
        <v>13105</v>
      </c>
      <c r="C2729" s="251" t="s">
        <v>10117</v>
      </c>
      <c r="D2729" s="251" t="s">
        <v>13106</v>
      </c>
      <c r="E2729" s="251" t="s">
        <v>10984</v>
      </c>
      <c r="F2729" s="251" t="s">
        <v>9957</v>
      </c>
      <c r="G2729" s="251" t="s">
        <v>1115</v>
      </c>
      <c r="H2729" s="251" t="s">
        <v>5101</v>
      </c>
      <c r="I2729" s="257" t="str">
        <f t="shared" si="169"/>
        <v>-00002</v>
      </c>
      <c r="J2729" s="251">
        <v>2</v>
      </c>
      <c r="K2729" s="251">
        <v>2</v>
      </c>
      <c r="M2729" s="251" t="s">
        <v>9958</v>
      </c>
      <c r="N2729" s="251" t="s">
        <v>11732</v>
      </c>
      <c r="O2729" s="251">
        <v>2</v>
      </c>
      <c r="Q2729" s="251" t="s">
        <v>13105</v>
      </c>
      <c r="R2729" s="251" t="s">
        <v>10028</v>
      </c>
      <c r="S2729" s="251" t="s">
        <v>1114</v>
      </c>
      <c r="T2729" s="251" t="str">
        <f t="shared" si="170"/>
        <v>I070634081130BZ520</v>
      </c>
      <c r="W2729" s="251" t="str">
        <f t="shared" si="171"/>
        <v>I070634081130-BZ520</v>
      </c>
    </row>
    <row r="2730" spans="1:23" x14ac:dyDescent="0.3">
      <c r="A2730" s="256" t="str">
        <f t="shared" si="168"/>
        <v>I0706340-81270BZ010-00002</v>
      </c>
      <c r="B2730" s="251" t="s">
        <v>13107</v>
      </c>
      <c r="C2730" s="251" t="s">
        <v>10117</v>
      </c>
      <c r="D2730" s="251" t="s">
        <v>13106</v>
      </c>
      <c r="E2730" s="251" t="s">
        <v>10984</v>
      </c>
      <c r="F2730" s="251" t="s">
        <v>9962</v>
      </c>
      <c r="G2730" s="251" t="s">
        <v>1474</v>
      </c>
      <c r="H2730" s="251" t="s">
        <v>10137</v>
      </c>
      <c r="I2730" s="257" t="str">
        <f t="shared" si="169"/>
        <v>-00002</v>
      </c>
      <c r="J2730" s="251">
        <v>2</v>
      </c>
      <c r="K2730" s="251">
        <v>2</v>
      </c>
      <c r="M2730" s="251" t="s">
        <v>10007</v>
      </c>
      <c r="N2730" s="251" t="s">
        <v>11732</v>
      </c>
      <c r="O2730" s="251">
        <v>2</v>
      </c>
      <c r="Q2730" s="251" t="s">
        <v>13107</v>
      </c>
      <c r="R2730" s="251" t="s">
        <v>10028</v>
      </c>
      <c r="S2730" s="251" t="s">
        <v>1473</v>
      </c>
      <c r="T2730" s="251" t="str">
        <f t="shared" si="170"/>
        <v>I070634081270BZ010</v>
      </c>
      <c r="W2730" s="251" t="str">
        <f t="shared" si="171"/>
        <v>I070634081270-BZ010</v>
      </c>
    </row>
    <row r="2731" spans="1:23" x14ac:dyDescent="0.3">
      <c r="A2731" s="256" t="str">
        <f t="shared" si="168"/>
        <v>I0706340-81550BZ190-00002</v>
      </c>
      <c r="B2731" s="251" t="s">
        <v>13108</v>
      </c>
      <c r="C2731" s="251" t="s">
        <v>10117</v>
      </c>
      <c r="D2731" s="251" t="s">
        <v>13106</v>
      </c>
      <c r="E2731" s="251" t="s">
        <v>10984</v>
      </c>
      <c r="F2731" s="251" t="s">
        <v>9964</v>
      </c>
      <c r="G2731" s="251" t="s">
        <v>1308</v>
      </c>
      <c r="H2731" s="251" t="s">
        <v>10141</v>
      </c>
      <c r="I2731" s="257" t="str">
        <f t="shared" si="169"/>
        <v>-00002</v>
      </c>
      <c r="J2731" s="251">
        <v>2</v>
      </c>
      <c r="K2731" s="251">
        <v>2</v>
      </c>
      <c r="M2731" s="251" t="s">
        <v>9958</v>
      </c>
      <c r="N2731" s="251" t="s">
        <v>11732</v>
      </c>
      <c r="O2731" s="251">
        <v>2</v>
      </c>
      <c r="Q2731" s="251" t="s">
        <v>13108</v>
      </c>
      <c r="R2731" s="251" t="s">
        <v>10028</v>
      </c>
      <c r="S2731" s="251" t="s">
        <v>1307</v>
      </c>
      <c r="T2731" s="251" t="str">
        <f t="shared" si="170"/>
        <v>I070634081550BZ190</v>
      </c>
      <c r="W2731" s="251" t="str">
        <f t="shared" si="171"/>
        <v>I070634081550-BZ190</v>
      </c>
    </row>
    <row r="2732" spans="1:23" x14ac:dyDescent="0.3">
      <c r="A2732" s="256" t="str">
        <f t="shared" si="168"/>
        <v>I0706340-81560BZ190-00002</v>
      </c>
      <c r="B2732" s="251" t="s">
        <v>13109</v>
      </c>
      <c r="C2732" s="251" t="s">
        <v>10117</v>
      </c>
      <c r="D2732" s="251" t="s">
        <v>13106</v>
      </c>
      <c r="E2732" s="251" t="s">
        <v>10984</v>
      </c>
      <c r="F2732" s="251" t="s">
        <v>9966</v>
      </c>
      <c r="G2732" s="251" t="s">
        <v>1322</v>
      </c>
      <c r="H2732" s="251" t="s">
        <v>10146</v>
      </c>
      <c r="I2732" s="257" t="str">
        <f t="shared" si="169"/>
        <v>-00002</v>
      </c>
      <c r="J2732" s="251">
        <v>2</v>
      </c>
      <c r="K2732" s="251">
        <v>2</v>
      </c>
      <c r="M2732" s="251" t="s">
        <v>9958</v>
      </c>
      <c r="N2732" s="251" t="s">
        <v>11732</v>
      </c>
      <c r="O2732" s="251">
        <v>2</v>
      </c>
      <c r="Q2732" s="251" t="s">
        <v>13109</v>
      </c>
      <c r="R2732" s="251" t="s">
        <v>10028</v>
      </c>
      <c r="S2732" s="251" t="s">
        <v>1321</v>
      </c>
      <c r="T2732" s="251" t="str">
        <f t="shared" si="170"/>
        <v>I070634081560BZ190</v>
      </c>
      <c r="W2732" s="251" t="str">
        <f t="shared" si="171"/>
        <v>I070634081560-BZ190</v>
      </c>
    </row>
    <row r="2733" spans="1:23" x14ac:dyDescent="0.3">
      <c r="A2733" s="256" t="str">
        <f t="shared" si="168"/>
        <v>I0706340-81561BZ250-00002</v>
      </c>
      <c r="B2733" s="251" t="s">
        <v>13110</v>
      </c>
      <c r="C2733" s="251" t="s">
        <v>10117</v>
      </c>
      <c r="D2733" s="251" t="s">
        <v>13106</v>
      </c>
      <c r="E2733" s="251" t="s">
        <v>10984</v>
      </c>
      <c r="F2733" s="251" t="s">
        <v>9968</v>
      </c>
      <c r="G2733" s="251" t="s">
        <v>1404</v>
      </c>
      <c r="H2733" s="251" t="s">
        <v>3443</v>
      </c>
      <c r="I2733" s="257" t="str">
        <f t="shared" si="169"/>
        <v>-00002</v>
      </c>
      <c r="J2733" s="251">
        <v>2</v>
      </c>
      <c r="K2733" s="251">
        <v>2</v>
      </c>
      <c r="M2733" s="251" t="s">
        <v>9958</v>
      </c>
      <c r="N2733" s="251" t="s">
        <v>11732</v>
      </c>
      <c r="O2733" s="251">
        <v>2</v>
      </c>
      <c r="Q2733" s="251" t="s">
        <v>13110</v>
      </c>
      <c r="R2733" s="251" t="s">
        <v>10028</v>
      </c>
      <c r="S2733" s="251" t="s">
        <v>1403</v>
      </c>
      <c r="T2733" s="251" t="str">
        <f t="shared" si="170"/>
        <v>I070634081561BZ250</v>
      </c>
      <c r="W2733" s="251" t="str">
        <f t="shared" si="171"/>
        <v>I070634081561-BZ250</v>
      </c>
    </row>
    <row r="2734" spans="1:23" x14ac:dyDescent="0.3">
      <c r="A2734" s="256" t="str">
        <f t="shared" si="168"/>
        <v>I0706341-81240BZ010B0-00004</v>
      </c>
      <c r="B2734" s="251" t="s">
        <v>13111</v>
      </c>
      <c r="C2734" s="251" t="s">
        <v>10117</v>
      </c>
      <c r="D2734" s="251" t="s">
        <v>13112</v>
      </c>
      <c r="E2734" s="251" t="s">
        <v>10984</v>
      </c>
      <c r="F2734" s="251" t="s">
        <v>9957</v>
      </c>
      <c r="G2734" s="251" t="s">
        <v>1484</v>
      </c>
      <c r="H2734" s="251" t="s">
        <v>10500</v>
      </c>
      <c r="I2734" s="257" t="str">
        <f t="shared" si="169"/>
        <v>-00004</v>
      </c>
      <c r="J2734" s="251">
        <v>4</v>
      </c>
      <c r="K2734" s="251">
        <v>4</v>
      </c>
      <c r="M2734" s="251" t="s">
        <v>10007</v>
      </c>
      <c r="N2734" s="251" t="s">
        <v>13113</v>
      </c>
      <c r="O2734" s="251">
        <v>4</v>
      </c>
      <c r="Q2734" s="251" t="s">
        <v>13111</v>
      </c>
      <c r="R2734" s="251" t="s">
        <v>10307</v>
      </c>
      <c r="S2734" s="251" t="s">
        <v>1483</v>
      </c>
      <c r="T2734" s="251" t="str">
        <f t="shared" si="170"/>
        <v>I070634181240BZ010B0</v>
      </c>
      <c r="W2734" s="251" t="str">
        <f t="shared" si="171"/>
        <v>I070634181240-BZ010-B0</v>
      </c>
    </row>
    <row r="2735" spans="1:23" x14ac:dyDescent="0.3">
      <c r="A2735" s="256" t="str">
        <f t="shared" si="168"/>
        <v>I0802154-811100W070-00001</v>
      </c>
      <c r="B2735" s="251" t="s">
        <v>13114</v>
      </c>
      <c r="C2735" s="251" t="s">
        <v>10151</v>
      </c>
      <c r="D2735" s="251" t="s">
        <v>13115</v>
      </c>
      <c r="E2735" s="251" t="s">
        <v>10984</v>
      </c>
      <c r="F2735" s="251" t="s">
        <v>9957</v>
      </c>
      <c r="G2735" s="251" t="s">
        <v>45</v>
      </c>
      <c r="H2735" s="251" t="s">
        <v>5059</v>
      </c>
      <c r="I2735" s="257" t="str">
        <f t="shared" si="169"/>
        <v>-00001</v>
      </c>
      <c r="J2735" s="251">
        <v>1</v>
      </c>
      <c r="K2735" s="251">
        <v>1</v>
      </c>
      <c r="M2735" s="251" t="s">
        <v>9958</v>
      </c>
      <c r="N2735" s="251" t="s">
        <v>11441</v>
      </c>
      <c r="O2735" s="251">
        <v>1</v>
      </c>
      <c r="Q2735" s="251" t="s">
        <v>13114</v>
      </c>
      <c r="R2735" s="251" t="s">
        <v>10017</v>
      </c>
      <c r="S2735" s="251" t="s">
        <v>44</v>
      </c>
      <c r="T2735" s="251" t="str">
        <f t="shared" si="170"/>
        <v>I0802154811100W070</v>
      </c>
      <c r="W2735" s="251" t="str">
        <f t="shared" si="171"/>
        <v>I080215481110-0W070</v>
      </c>
    </row>
    <row r="2736" spans="1:23" x14ac:dyDescent="0.3">
      <c r="A2736" s="256" t="str">
        <f t="shared" si="168"/>
        <v>I0802154-81110F1010-00001</v>
      </c>
      <c r="B2736" s="251" t="s">
        <v>13116</v>
      </c>
      <c r="C2736" s="251" t="s">
        <v>10151</v>
      </c>
      <c r="D2736" s="251" t="s">
        <v>13115</v>
      </c>
      <c r="E2736" s="251" t="s">
        <v>10984</v>
      </c>
      <c r="F2736" s="251" t="s">
        <v>9962</v>
      </c>
      <c r="G2736" s="251" t="s">
        <v>3606</v>
      </c>
      <c r="H2736" s="251" t="s">
        <v>10154</v>
      </c>
      <c r="I2736" s="257" t="str">
        <f t="shared" si="169"/>
        <v>-00001</v>
      </c>
      <c r="J2736" s="251">
        <v>1</v>
      </c>
      <c r="K2736" s="251">
        <v>1</v>
      </c>
      <c r="M2736" s="251" t="s">
        <v>9958</v>
      </c>
      <c r="N2736" s="251" t="s">
        <v>11441</v>
      </c>
      <c r="O2736" s="251">
        <v>1</v>
      </c>
      <c r="Q2736" s="251" t="s">
        <v>13116</v>
      </c>
      <c r="R2736" s="251" t="s">
        <v>10017</v>
      </c>
      <c r="S2736" s="251" t="s">
        <v>3997</v>
      </c>
      <c r="T2736" s="251" t="str">
        <f t="shared" si="170"/>
        <v>I080215481110F1010</v>
      </c>
      <c r="W2736" s="251" t="str">
        <f t="shared" si="171"/>
        <v>I080215481110-F1010</v>
      </c>
    </row>
    <row r="2737" spans="1:23" x14ac:dyDescent="0.3">
      <c r="A2737" s="256" t="str">
        <f t="shared" si="168"/>
        <v>I0802154-81150F1010-00001</v>
      </c>
      <c r="B2737" s="251" t="s">
        <v>13117</v>
      </c>
      <c r="C2737" s="251" t="s">
        <v>10151</v>
      </c>
      <c r="D2737" s="251" t="s">
        <v>13115</v>
      </c>
      <c r="E2737" s="251" t="s">
        <v>10984</v>
      </c>
      <c r="F2737" s="251" t="s">
        <v>9964</v>
      </c>
      <c r="G2737" s="251" t="s">
        <v>3604</v>
      </c>
      <c r="H2737" s="251" t="s">
        <v>10157</v>
      </c>
      <c r="I2737" s="257" t="str">
        <f t="shared" si="169"/>
        <v>-00001</v>
      </c>
      <c r="J2737" s="251">
        <v>1</v>
      </c>
      <c r="K2737" s="251">
        <v>1</v>
      </c>
      <c r="M2737" s="251" t="s">
        <v>9993</v>
      </c>
      <c r="N2737" s="251" t="s">
        <v>11441</v>
      </c>
      <c r="O2737" s="251">
        <v>1</v>
      </c>
      <c r="Q2737" s="251" t="s">
        <v>13117</v>
      </c>
      <c r="R2737" s="251" t="s">
        <v>10017</v>
      </c>
      <c r="S2737" s="251" t="s">
        <v>8694</v>
      </c>
      <c r="T2737" s="251" t="str">
        <f t="shared" si="170"/>
        <v>I080215481150F1010</v>
      </c>
      <c r="W2737" s="251" t="str">
        <f t="shared" si="171"/>
        <v>I080215481150-F1010</v>
      </c>
    </row>
    <row r="2738" spans="1:23" x14ac:dyDescent="0.3">
      <c r="A2738" s="256" t="str">
        <f t="shared" si="168"/>
        <v>I0306180-525620K070-00001</v>
      </c>
      <c r="B2738" s="251" t="s">
        <v>13118</v>
      </c>
      <c r="C2738" s="251" t="s">
        <v>9954</v>
      </c>
      <c r="D2738" s="251" t="s">
        <v>13119</v>
      </c>
      <c r="E2738" s="251" t="s">
        <v>11134</v>
      </c>
      <c r="F2738" s="251" t="s">
        <v>9957</v>
      </c>
      <c r="G2738" s="251" t="s">
        <v>732</v>
      </c>
      <c r="H2738" s="251" t="s">
        <v>10161</v>
      </c>
      <c r="I2738" s="257" t="str">
        <f t="shared" si="169"/>
        <v>-00001</v>
      </c>
      <c r="J2738" s="251">
        <v>1</v>
      </c>
      <c r="K2738" s="251">
        <v>1</v>
      </c>
      <c r="M2738" s="251" t="s">
        <v>10007</v>
      </c>
      <c r="N2738" s="251" t="s">
        <v>11441</v>
      </c>
      <c r="O2738" s="251">
        <v>1</v>
      </c>
      <c r="Q2738" s="251" t="s">
        <v>13118</v>
      </c>
      <c r="R2738" s="251" t="s">
        <v>9960</v>
      </c>
      <c r="S2738" s="252" t="s">
        <v>731</v>
      </c>
      <c r="T2738" s="251" t="str">
        <f t="shared" si="170"/>
        <v>I0306180525620K070</v>
      </c>
      <c r="W2738" s="251" t="str">
        <f t="shared" si="171"/>
        <v>I030618052562-0K070</v>
      </c>
    </row>
    <row r="2739" spans="1:23" x14ac:dyDescent="0.3">
      <c r="A2739" s="256" t="str">
        <f t="shared" si="168"/>
        <v>I0306180-525630K010-00001</v>
      </c>
      <c r="B2739" s="251" t="s">
        <v>13120</v>
      </c>
      <c r="C2739" s="251" t="s">
        <v>9954</v>
      </c>
      <c r="D2739" s="251" t="s">
        <v>13119</v>
      </c>
      <c r="E2739" s="251" t="s">
        <v>11134</v>
      </c>
      <c r="F2739" s="251" t="s">
        <v>9962</v>
      </c>
      <c r="G2739" s="251" t="s">
        <v>749</v>
      </c>
      <c r="H2739" s="251" t="s">
        <v>10163</v>
      </c>
      <c r="I2739" s="257" t="str">
        <f t="shared" si="169"/>
        <v>-00001</v>
      </c>
      <c r="J2739" s="251">
        <v>1</v>
      </c>
      <c r="K2739" s="251">
        <v>1</v>
      </c>
      <c r="M2739" s="251" t="s">
        <v>10007</v>
      </c>
      <c r="N2739" s="251" t="s">
        <v>11441</v>
      </c>
      <c r="O2739" s="251">
        <v>1</v>
      </c>
      <c r="Q2739" s="251" t="s">
        <v>13120</v>
      </c>
      <c r="R2739" s="251" t="s">
        <v>9960</v>
      </c>
      <c r="S2739" s="252" t="s">
        <v>748</v>
      </c>
      <c r="T2739" s="251" t="str">
        <f t="shared" si="170"/>
        <v>I0306180525630K010</v>
      </c>
      <c r="W2739" s="251" t="str">
        <f t="shared" si="171"/>
        <v>I030618052563-0K010</v>
      </c>
    </row>
    <row r="2740" spans="1:23" x14ac:dyDescent="0.3">
      <c r="A2740" s="256" t="str">
        <f t="shared" si="168"/>
        <v>I0306180-811100K520-00004</v>
      </c>
      <c r="B2740" s="251" t="s">
        <v>13121</v>
      </c>
      <c r="C2740" s="251" t="s">
        <v>9954</v>
      </c>
      <c r="D2740" s="251" t="s">
        <v>13119</v>
      </c>
      <c r="E2740" s="251" t="s">
        <v>11134</v>
      </c>
      <c r="F2740" s="251" t="s">
        <v>9964</v>
      </c>
      <c r="G2740" s="251" t="s">
        <v>269</v>
      </c>
      <c r="H2740" s="251" t="s">
        <v>3422</v>
      </c>
      <c r="I2740" s="257" t="str">
        <f t="shared" si="169"/>
        <v>-00004</v>
      </c>
      <c r="J2740" s="251">
        <v>4</v>
      </c>
      <c r="K2740" s="251">
        <v>4</v>
      </c>
      <c r="M2740" s="251" t="s">
        <v>9958</v>
      </c>
      <c r="N2740" s="251" t="s">
        <v>11441</v>
      </c>
      <c r="O2740" s="251">
        <v>4</v>
      </c>
      <c r="Q2740" s="251" t="s">
        <v>13121</v>
      </c>
      <c r="R2740" s="251" t="s">
        <v>9960</v>
      </c>
      <c r="S2740" s="252" t="s">
        <v>7</v>
      </c>
      <c r="T2740" s="251" t="str">
        <f t="shared" si="170"/>
        <v>I0306180811100K520</v>
      </c>
      <c r="W2740" s="251" t="str">
        <f t="shared" si="171"/>
        <v>I030618081110-0K520</v>
      </c>
    </row>
    <row r="2741" spans="1:23" x14ac:dyDescent="0.3">
      <c r="A2741" s="256" t="str">
        <f t="shared" si="168"/>
        <v>I0306180-811100K580-00008</v>
      </c>
      <c r="B2741" s="251" t="s">
        <v>13122</v>
      </c>
      <c r="C2741" s="251" t="s">
        <v>9954</v>
      </c>
      <c r="D2741" s="251" t="s">
        <v>13119</v>
      </c>
      <c r="E2741" s="251" t="s">
        <v>11134</v>
      </c>
      <c r="F2741" s="251" t="s">
        <v>9966</v>
      </c>
      <c r="G2741" s="251" t="s">
        <v>429</v>
      </c>
      <c r="H2741" s="251" t="s">
        <v>3422</v>
      </c>
      <c r="I2741" s="257" t="str">
        <f t="shared" si="169"/>
        <v>-00008</v>
      </c>
      <c r="J2741" s="251">
        <v>8</v>
      </c>
      <c r="K2741" s="251">
        <v>8</v>
      </c>
      <c r="M2741" s="251" t="s">
        <v>9958</v>
      </c>
      <c r="N2741" s="251" t="s">
        <v>11441</v>
      </c>
      <c r="O2741" s="251">
        <v>8</v>
      </c>
      <c r="Q2741" s="251" t="s">
        <v>13122</v>
      </c>
      <c r="R2741" s="251" t="s">
        <v>9960</v>
      </c>
      <c r="S2741" s="252" t="s">
        <v>428</v>
      </c>
      <c r="T2741" s="251" t="str">
        <f t="shared" si="170"/>
        <v>I0306180811100K580</v>
      </c>
      <c r="W2741" s="251" t="str">
        <f t="shared" si="171"/>
        <v>I030618081110-0K580</v>
      </c>
    </row>
    <row r="2742" spans="1:23" x14ac:dyDescent="0.3">
      <c r="A2742" s="256" t="str">
        <f t="shared" si="168"/>
        <v>I0306180-811300K520-00004</v>
      </c>
      <c r="B2742" s="251" t="s">
        <v>13123</v>
      </c>
      <c r="C2742" s="251" t="s">
        <v>9954</v>
      </c>
      <c r="D2742" s="251" t="s">
        <v>13119</v>
      </c>
      <c r="E2742" s="251" t="s">
        <v>11134</v>
      </c>
      <c r="F2742" s="251" t="s">
        <v>9968</v>
      </c>
      <c r="G2742" s="251" t="s">
        <v>277</v>
      </c>
      <c r="H2742" s="251" t="s">
        <v>5101</v>
      </c>
      <c r="I2742" s="257" t="str">
        <f t="shared" si="169"/>
        <v>-00004</v>
      </c>
      <c r="J2742" s="251">
        <v>4</v>
      </c>
      <c r="K2742" s="251">
        <v>4</v>
      </c>
      <c r="M2742" s="251" t="s">
        <v>9958</v>
      </c>
      <c r="N2742" s="251" t="s">
        <v>11441</v>
      </c>
      <c r="O2742" s="251">
        <v>4</v>
      </c>
      <c r="Q2742" s="251" t="s">
        <v>13123</v>
      </c>
      <c r="R2742" s="251" t="s">
        <v>9960</v>
      </c>
      <c r="S2742" s="252" t="s">
        <v>276</v>
      </c>
      <c r="T2742" s="251" t="str">
        <f t="shared" si="170"/>
        <v>I0306180811300K520</v>
      </c>
      <c r="W2742" s="251" t="str">
        <f t="shared" si="171"/>
        <v>I030618081130-0K520</v>
      </c>
    </row>
    <row r="2743" spans="1:23" x14ac:dyDescent="0.3">
      <c r="A2743" s="256" t="str">
        <f t="shared" si="168"/>
        <v>I0306180-811300K580-00006</v>
      </c>
      <c r="B2743" s="251" t="s">
        <v>13124</v>
      </c>
      <c r="C2743" s="251" t="s">
        <v>9954</v>
      </c>
      <c r="D2743" s="251" t="s">
        <v>13119</v>
      </c>
      <c r="E2743" s="251" t="s">
        <v>11134</v>
      </c>
      <c r="F2743" s="251" t="s">
        <v>9970</v>
      </c>
      <c r="G2743" s="251" t="s">
        <v>434</v>
      </c>
      <c r="H2743" s="251" t="s">
        <v>5101</v>
      </c>
      <c r="I2743" s="257" t="str">
        <f t="shared" si="169"/>
        <v>-00006</v>
      </c>
      <c r="J2743" s="251">
        <v>6</v>
      </c>
      <c r="K2743" s="251">
        <v>6</v>
      </c>
      <c r="M2743" s="251" t="s">
        <v>9958</v>
      </c>
      <c r="N2743" s="251" t="s">
        <v>11441</v>
      </c>
      <c r="O2743" s="251">
        <v>6</v>
      </c>
      <c r="Q2743" s="251" t="s">
        <v>13124</v>
      </c>
      <c r="R2743" s="251" t="s">
        <v>9960</v>
      </c>
      <c r="S2743" s="252" t="s">
        <v>433</v>
      </c>
      <c r="T2743" s="251" t="str">
        <f t="shared" si="170"/>
        <v>I0306180811300K580</v>
      </c>
      <c r="W2743" s="251" t="str">
        <f t="shared" si="171"/>
        <v>I030618081130-0K580</v>
      </c>
    </row>
    <row r="2744" spans="1:23" x14ac:dyDescent="0.3">
      <c r="A2744" s="256" t="str">
        <f t="shared" si="168"/>
        <v>I0306180-811500K520-00004</v>
      </c>
      <c r="B2744" s="251" t="s">
        <v>13125</v>
      </c>
      <c r="C2744" s="251" t="s">
        <v>9954</v>
      </c>
      <c r="D2744" s="251" t="s">
        <v>13119</v>
      </c>
      <c r="E2744" s="251" t="s">
        <v>11134</v>
      </c>
      <c r="F2744" s="251" t="s">
        <v>9972</v>
      </c>
      <c r="G2744" s="251" t="s">
        <v>280</v>
      </c>
      <c r="H2744" s="251" t="s">
        <v>3429</v>
      </c>
      <c r="I2744" s="257" t="str">
        <f t="shared" si="169"/>
        <v>-00004</v>
      </c>
      <c r="J2744" s="251">
        <v>4</v>
      </c>
      <c r="K2744" s="251">
        <v>4</v>
      </c>
      <c r="M2744" s="251" t="s">
        <v>9958</v>
      </c>
      <c r="N2744" s="251" t="s">
        <v>11441</v>
      </c>
      <c r="O2744" s="251">
        <v>4</v>
      </c>
      <c r="Q2744" s="251" t="s">
        <v>13125</v>
      </c>
      <c r="R2744" s="251" t="s">
        <v>9960</v>
      </c>
      <c r="S2744" s="252" t="s">
        <v>12</v>
      </c>
      <c r="T2744" s="251" t="str">
        <f t="shared" si="170"/>
        <v>I0306180811500K520</v>
      </c>
      <c r="W2744" s="251" t="str">
        <f t="shared" si="171"/>
        <v>I030618081150-0K520</v>
      </c>
    </row>
    <row r="2745" spans="1:23" x14ac:dyDescent="0.3">
      <c r="A2745" s="256" t="str">
        <f t="shared" si="168"/>
        <v>I0306180-811500K580-00006</v>
      </c>
      <c r="B2745" s="251" t="s">
        <v>13126</v>
      </c>
      <c r="C2745" s="251" t="s">
        <v>9954</v>
      </c>
      <c r="D2745" s="251" t="s">
        <v>13119</v>
      </c>
      <c r="E2745" s="251" t="s">
        <v>11134</v>
      </c>
      <c r="F2745" s="251" t="s">
        <v>9974</v>
      </c>
      <c r="G2745" s="251" t="s">
        <v>437</v>
      </c>
      <c r="H2745" s="251" t="s">
        <v>3429</v>
      </c>
      <c r="I2745" s="257" t="str">
        <f t="shared" si="169"/>
        <v>-00006</v>
      </c>
      <c r="J2745" s="251">
        <v>6</v>
      </c>
      <c r="K2745" s="251">
        <v>6</v>
      </c>
      <c r="M2745" s="251" t="s">
        <v>9958</v>
      </c>
      <c r="N2745" s="251" t="s">
        <v>11441</v>
      </c>
      <c r="O2745" s="251">
        <v>6</v>
      </c>
      <c r="Q2745" s="251" t="s">
        <v>13126</v>
      </c>
      <c r="R2745" s="251" t="s">
        <v>9960</v>
      </c>
      <c r="S2745" s="252" t="s">
        <v>436</v>
      </c>
      <c r="T2745" s="251" t="str">
        <f t="shared" si="170"/>
        <v>I0306180811500K580</v>
      </c>
      <c r="W2745" s="251" t="str">
        <f t="shared" si="171"/>
        <v>I030618081150-0K580</v>
      </c>
    </row>
    <row r="2746" spans="1:23" x14ac:dyDescent="0.3">
      <c r="A2746" s="256" t="str">
        <f t="shared" si="168"/>
        <v>I0306180-811700K520-00007</v>
      </c>
      <c r="B2746" s="251" t="s">
        <v>13127</v>
      </c>
      <c r="C2746" s="251" t="s">
        <v>9954</v>
      </c>
      <c r="D2746" s="251" t="s">
        <v>13119</v>
      </c>
      <c r="E2746" s="251" t="s">
        <v>11134</v>
      </c>
      <c r="F2746" s="251" t="s">
        <v>9976</v>
      </c>
      <c r="G2746" s="251" t="s">
        <v>285</v>
      </c>
      <c r="H2746" s="251" t="s">
        <v>5102</v>
      </c>
      <c r="I2746" s="257" t="str">
        <f t="shared" si="169"/>
        <v>-00007</v>
      </c>
      <c r="J2746" s="251">
        <v>7</v>
      </c>
      <c r="K2746" s="251">
        <v>7</v>
      </c>
      <c r="M2746" s="251" t="s">
        <v>9958</v>
      </c>
      <c r="N2746" s="251" t="s">
        <v>11441</v>
      </c>
      <c r="O2746" s="251">
        <v>7</v>
      </c>
      <c r="Q2746" s="251" t="s">
        <v>13127</v>
      </c>
      <c r="R2746" s="251" t="s">
        <v>9960</v>
      </c>
      <c r="S2746" s="252" t="s">
        <v>284</v>
      </c>
      <c r="T2746" s="251" t="str">
        <f t="shared" si="170"/>
        <v>I0306180811700K520</v>
      </c>
      <c r="W2746" s="251" t="str">
        <f t="shared" si="171"/>
        <v>I030618081170-0K520</v>
      </c>
    </row>
    <row r="2747" spans="1:23" x14ac:dyDescent="0.3">
      <c r="A2747" s="256" t="str">
        <f t="shared" si="168"/>
        <v>I0306180-811700K580-00007</v>
      </c>
      <c r="B2747" s="251" t="s">
        <v>13128</v>
      </c>
      <c r="C2747" s="251" t="s">
        <v>9954</v>
      </c>
      <c r="D2747" s="251" t="s">
        <v>13119</v>
      </c>
      <c r="E2747" s="251" t="s">
        <v>11134</v>
      </c>
      <c r="F2747" s="251" t="s">
        <v>9978</v>
      </c>
      <c r="G2747" s="251" t="s">
        <v>442</v>
      </c>
      <c r="H2747" s="251" t="s">
        <v>5102</v>
      </c>
      <c r="I2747" s="257" t="str">
        <f t="shared" si="169"/>
        <v>-00007</v>
      </c>
      <c r="J2747" s="251">
        <v>7</v>
      </c>
      <c r="K2747" s="251">
        <v>7</v>
      </c>
      <c r="M2747" s="251" t="s">
        <v>9958</v>
      </c>
      <c r="N2747" s="251" t="s">
        <v>11441</v>
      </c>
      <c r="O2747" s="251">
        <v>7</v>
      </c>
      <c r="Q2747" s="251" t="s">
        <v>13128</v>
      </c>
      <c r="R2747" s="251" t="s">
        <v>9960</v>
      </c>
      <c r="S2747" s="252" t="s">
        <v>441</v>
      </c>
      <c r="T2747" s="251" t="str">
        <f t="shared" si="170"/>
        <v>I0306180811700K580</v>
      </c>
      <c r="W2747" s="251" t="str">
        <f t="shared" si="171"/>
        <v>I030618081170-0K580</v>
      </c>
    </row>
    <row r="2748" spans="1:23" x14ac:dyDescent="0.3">
      <c r="A2748" s="256" t="str">
        <f t="shared" si="168"/>
        <v>I0306180-815500K240-00002</v>
      </c>
      <c r="B2748" s="251" t="s">
        <v>13129</v>
      </c>
      <c r="C2748" s="251" t="s">
        <v>9954</v>
      </c>
      <c r="D2748" s="251" t="s">
        <v>13119</v>
      </c>
      <c r="E2748" s="251" t="s">
        <v>11134</v>
      </c>
      <c r="F2748" s="251" t="s">
        <v>9980</v>
      </c>
      <c r="G2748" s="251" t="s">
        <v>727</v>
      </c>
      <c r="H2748" s="251" t="s">
        <v>5202</v>
      </c>
      <c r="I2748" s="257" t="str">
        <f t="shared" si="169"/>
        <v>-00002</v>
      </c>
      <c r="J2748" s="251">
        <v>2</v>
      </c>
      <c r="K2748" s="251">
        <v>2</v>
      </c>
      <c r="M2748" s="251" t="s">
        <v>9958</v>
      </c>
      <c r="N2748" s="251" t="s">
        <v>11441</v>
      </c>
      <c r="O2748" s="251">
        <v>2</v>
      </c>
      <c r="Q2748" s="251" t="s">
        <v>13129</v>
      </c>
      <c r="R2748" s="251" t="s">
        <v>9960</v>
      </c>
      <c r="S2748" s="252" t="s">
        <v>726</v>
      </c>
      <c r="T2748" s="251" t="str">
        <f t="shared" si="170"/>
        <v>I0306180815500K240</v>
      </c>
      <c r="W2748" s="251" t="str">
        <f t="shared" si="171"/>
        <v>I030618081550-0K240</v>
      </c>
    </row>
    <row r="2749" spans="1:23" x14ac:dyDescent="0.3">
      <c r="A2749" s="256" t="str">
        <f t="shared" si="168"/>
        <v>I0306180-815510K240-00003</v>
      </c>
      <c r="B2749" s="251" t="s">
        <v>13130</v>
      </c>
      <c r="C2749" s="251" t="s">
        <v>9954</v>
      </c>
      <c r="D2749" s="251" t="s">
        <v>13119</v>
      </c>
      <c r="E2749" s="251" t="s">
        <v>11134</v>
      </c>
      <c r="F2749" s="251" t="s">
        <v>9982</v>
      </c>
      <c r="G2749" s="251" t="s">
        <v>740</v>
      </c>
      <c r="H2749" s="251" t="s">
        <v>3436</v>
      </c>
      <c r="I2749" s="257" t="str">
        <f t="shared" si="169"/>
        <v>-00003</v>
      </c>
      <c r="J2749" s="251">
        <v>3</v>
      </c>
      <c r="K2749" s="251">
        <v>3</v>
      </c>
      <c r="M2749" s="251" t="s">
        <v>9958</v>
      </c>
      <c r="N2749" s="251" t="s">
        <v>11441</v>
      </c>
      <c r="O2749" s="251">
        <v>3</v>
      </c>
      <c r="Q2749" s="251" t="s">
        <v>13130</v>
      </c>
      <c r="R2749" s="251" t="s">
        <v>9960</v>
      </c>
      <c r="S2749" s="252" t="s">
        <v>9</v>
      </c>
      <c r="T2749" s="251" t="str">
        <f t="shared" si="170"/>
        <v>I0306180815510K240</v>
      </c>
      <c r="W2749" s="251" t="str">
        <f t="shared" si="171"/>
        <v>I030618081551-0K240</v>
      </c>
    </row>
    <row r="2750" spans="1:23" x14ac:dyDescent="0.3">
      <c r="A2750" s="256" t="str">
        <f t="shared" si="168"/>
        <v>I0306180-815600K210-00008</v>
      </c>
      <c r="B2750" s="251" t="s">
        <v>13131</v>
      </c>
      <c r="C2750" s="251" t="s">
        <v>9954</v>
      </c>
      <c r="D2750" s="251" t="s">
        <v>13119</v>
      </c>
      <c r="E2750" s="251" t="s">
        <v>11134</v>
      </c>
      <c r="F2750" s="251" t="s">
        <v>9984</v>
      </c>
      <c r="G2750" s="251" t="s">
        <v>670</v>
      </c>
      <c r="H2750" s="251" t="s">
        <v>5204</v>
      </c>
      <c r="I2750" s="257" t="str">
        <f t="shared" si="169"/>
        <v>-00008</v>
      </c>
      <c r="J2750" s="251">
        <v>8</v>
      </c>
      <c r="K2750" s="251">
        <v>8</v>
      </c>
      <c r="M2750" s="251" t="s">
        <v>9958</v>
      </c>
      <c r="N2750" s="251" t="s">
        <v>11441</v>
      </c>
      <c r="O2750" s="251">
        <v>8</v>
      </c>
      <c r="Q2750" s="251" t="s">
        <v>13131</v>
      </c>
      <c r="R2750" s="251" t="s">
        <v>9960</v>
      </c>
      <c r="S2750" s="252" t="s">
        <v>13</v>
      </c>
      <c r="T2750" s="251" t="str">
        <f t="shared" si="170"/>
        <v>I0306180815600K210</v>
      </c>
      <c r="W2750" s="251" t="str">
        <f t="shared" si="171"/>
        <v>I030618081560-0K210</v>
      </c>
    </row>
    <row r="2751" spans="1:23" x14ac:dyDescent="0.3">
      <c r="A2751" s="256" t="str">
        <f t="shared" si="168"/>
        <v>I0306180-815600K240-00005</v>
      </c>
      <c r="B2751" s="251" t="s">
        <v>13132</v>
      </c>
      <c r="C2751" s="251" t="s">
        <v>9954</v>
      </c>
      <c r="D2751" s="251" t="s">
        <v>13119</v>
      </c>
      <c r="E2751" s="251" t="s">
        <v>11134</v>
      </c>
      <c r="F2751" s="251" t="s">
        <v>9986</v>
      </c>
      <c r="G2751" s="251" t="s">
        <v>744</v>
      </c>
      <c r="H2751" s="251" t="s">
        <v>5204</v>
      </c>
      <c r="I2751" s="257" t="str">
        <f t="shared" si="169"/>
        <v>-00005</v>
      </c>
      <c r="J2751" s="251">
        <v>5</v>
      </c>
      <c r="K2751" s="251">
        <v>5</v>
      </c>
      <c r="M2751" s="251" t="s">
        <v>9958</v>
      </c>
      <c r="N2751" s="251" t="s">
        <v>11441</v>
      </c>
      <c r="O2751" s="251">
        <v>5</v>
      </c>
      <c r="Q2751" s="251" t="s">
        <v>13132</v>
      </c>
      <c r="R2751" s="251" t="s">
        <v>9960</v>
      </c>
      <c r="S2751" s="252" t="s">
        <v>743</v>
      </c>
      <c r="T2751" s="251" t="str">
        <f t="shared" si="170"/>
        <v>I0306180815600K240</v>
      </c>
      <c r="W2751" s="251" t="str">
        <f t="shared" si="171"/>
        <v>I030618081560-0K240</v>
      </c>
    </row>
    <row r="2752" spans="1:23" x14ac:dyDescent="0.3">
      <c r="A2752" s="256" t="str">
        <f t="shared" si="168"/>
        <v>I0306180-815600K590-00001</v>
      </c>
      <c r="B2752" s="251" t="s">
        <v>13133</v>
      </c>
      <c r="C2752" s="251" t="s">
        <v>9954</v>
      </c>
      <c r="D2752" s="251" t="s">
        <v>13119</v>
      </c>
      <c r="E2752" s="251" t="s">
        <v>11134</v>
      </c>
      <c r="F2752" s="251" t="s">
        <v>9988</v>
      </c>
      <c r="G2752" s="251" t="s">
        <v>3386</v>
      </c>
      <c r="H2752" s="251" t="s">
        <v>5204</v>
      </c>
      <c r="I2752" s="257" t="str">
        <f t="shared" si="169"/>
        <v>-00001</v>
      </c>
      <c r="J2752" s="251">
        <v>1</v>
      </c>
      <c r="K2752" s="251">
        <v>1</v>
      </c>
      <c r="M2752" s="251" t="s">
        <v>9958</v>
      </c>
      <c r="N2752" s="251" t="s">
        <v>11441</v>
      </c>
      <c r="O2752" s="251">
        <v>1</v>
      </c>
      <c r="Q2752" s="251" t="s">
        <v>13133</v>
      </c>
      <c r="R2752" s="251" t="s">
        <v>9960</v>
      </c>
      <c r="S2752" s="252" t="s">
        <v>3370</v>
      </c>
      <c r="T2752" s="251" t="str">
        <f t="shared" si="170"/>
        <v>I0306180815600K590</v>
      </c>
      <c r="W2752" s="251" t="str">
        <f t="shared" si="171"/>
        <v>I030618081560-0K590</v>
      </c>
    </row>
    <row r="2753" spans="1:23" x14ac:dyDescent="0.3">
      <c r="A2753" s="256" t="str">
        <f t="shared" si="168"/>
        <v>I0306180-815610K240-00003</v>
      </c>
      <c r="B2753" s="251" t="s">
        <v>13134</v>
      </c>
      <c r="C2753" s="251" t="s">
        <v>9954</v>
      </c>
      <c r="D2753" s="251" t="s">
        <v>13119</v>
      </c>
      <c r="E2753" s="251" t="s">
        <v>11134</v>
      </c>
      <c r="F2753" s="251" t="s">
        <v>9990</v>
      </c>
      <c r="G2753" s="251" t="s">
        <v>753</v>
      </c>
      <c r="H2753" s="251" t="s">
        <v>3443</v>
      </c>
      <c r="I2753" s="257" t="str">
        <f t="shared" si="169"/>
        <v>-00003</v>
      </c>
      <c r="J2753" s="251">
        <v>3</v>
      </c>
      <c r="K2753" s="251">
        <v>3</v>
      </c>
      <c r="M2753" s="251" t="s">
        <v>9958</v>
      </c>
      <c r="N2753" s="251" t="s">
        <v>11441</v>
      </c>
      <c r="O2753" s="251">
        <v>3</v>
      </c>
      <c r="Q2753" s="251" t="s">
        <v>13134</v>
      </c>
      <c r="R2753" s="251" t="s">
        <v>9960</v>
      </c>
      <c r="S2753" s="252" t="s">
        <v>10</v>
      </c>
      <c r="T2753" s="251" t="str">
        <f t="shared" si="170"/>
        <v>I0306180815610K240</v>
      </c>
      <c r="W2753" s="251" t="str">
        <f t="shared" si="171"/>
        <v>I030618081561-0K240</v>
      </c>
    </row>
    <row r="2754" spans="1:23" x14ac:dyDescent="0.3">
      <c r="A2754" s="256" t="str">
        <f t="shared" si="168"/>
        <v>I0306180-815800K050-00004</v>
      </c>
      <c r="B2754" s="251" t="s">
        <v>13135</v>
      </c>
      <c r="C2754" s="251" t="s">
        <v>9954</v>
      </c>
      <c r="D2754" s="251" t="s">
        <v>13119</v>
      </c>
      <c r="E2754" s="251" t="s">
        <v>11134</v>
      </c>
      <c r="F2754" s="251" t="s">
        <v>9992</v>
      </c>
      <c r="G2754" s="251" t="s">
        <v>756</v>
      </c>
      <c r="H2754" s="251" t="s">
        <v>758</v>
      </c>
      <c r="I2754" s="257" t="str">
        <f t="shared" si="169"/>
        <v>-00004</v>
      </c>
      <c r="J2754" s="251">
        <v>4</v>
      </c>
      <c r="K2754" s="251">
        <v>4</v>
      </c>
      <c r="M2754" s="251" t="s">
        <v>9958</v>
      </c>
      <c r="N2754" s="251" t="s">
        <v>11441</v>
      </c>
      <c r="O2754" s="251">
        <v>4</v>
      </c>
      <c r="Q2754" s="251" t="s">
        <v>13135</v>
      </c>
      <c r="R2754" s="251" t="s">
        <v>9960</v>
      </c>
      <c r="S2754" s="252" t="s">
        <v>6</v>
      </c>
      <c r="T2754" s="251" t="str">
        <f t="shared" si="170"/>
        <v>I0306180815800K050</v>
      </c>
      <c r="W2754" s="251" t="str">
        <f t="shared" si="171"/>
        <v>I030618081580-0K050</v>
      </c>
    </row>
    <row r="2755" spans="1:23" x14ac:dyDescent="0.3">
      <c r="A2755" s="256" t="str">
        <f t="shared" si="168"/>
        <v>I0306180-815800K260-00002</v>
      </c>
      <c r="B2755" s="251" t="s">
        <v>13136</v>
      </c>
      <c r="C2755" s="251" t="s">
        <v>9954</v>
      </c>
      <c r="D2755" s="251" t="s">
        <v>13119</v>
      </c>
      <c r="E2755" s="251" t="s">
        <v>11134</v>
      </c>
      <c r="F2755" s="251" t="s">
        <v>9995</v>
      </c>
      <c r="G2755" s="251" t="s">
        <v>3387</v>
      </c>
      <c r="H2755" s="251" t="s">
        <v>758</v>
      </c>
      <c r="I2755" s="257" t="str">
        <f t="shared" si="169"/>
        <v>-00002</v>
      </c>
      <c r="J2755" s="251">
        <v>2</v>
      </c>
      <c r="K2755" s="251">
        <v>2</v>
      </c>
      <c r="M2755" s="251" t="s">
        <v>9993</v>
      </c>
      <c r="N2755" s="251" t="s">
        <v>11441</v>
      </c>
      <c r="O2755" s="251">
        <v>2</v>
      </c>
      <c r="Q2755" s="251" t="s">
        <v>13136</v>
      </c>
      <c r="R2755" s="251" t="s">
        <v>9960</v>
      </c>
      <c r="S2755" s="252" t="s">
        <v>3374</v>
      </c>
      <c r="T2755" s="251" t="str">
        <f t="shared" si="170"/>
        <v>I0306180815800K260</v>
      </c>
      <c r="W2755" s="251" t="str">
        <f t="shared" si="171"/>
        <v>I030618081580-0K260</v>
      </c>
    </row>
    <row r="2756" spans="1:23" x14ac:dyDescent="0.3">
      <c r="A2756" s="256" t="str">
        <f t="shared" si="168"/>
        <v>I0306180-815810K050-00004</v>
      </c>
      <c r="B2756" s="251" t="s">
        <v>13137</v>
      </c>
      <c r="C2756" s="251" t="s">
        <v>9954</v>
      </c>
      <c r="D2756" s="251" t="s">
        <v>13119</v>
      </c>
      <c r="E2756" s="251" t="s">
        <v>11134</v>
      </c>
      <c r="F2756" s="251" t="s">
        <v>9997</v>
      </c>
      <c r="G2756" s="251" t="s">
        <v>763</v>
      </c>
      <c r="H2756" s="251" t="s">
        <v>5218</v>
      </c>
      <c r="I2756" s="257" t="str">
        <f t="shared" si="169"/>
        <v>-00004</v>
      </c>
      <c r="J2756" s="251">
        <v>4</v>
      </c>
      <c r="K2756" s="251">
        <v>4</v>
      </c>
      <c r="M2756" s="251" t="s">
        <v>9958</v>
      </c>
      <c r="N2756" s="251" t="s">
        <v>11441</v>
      </c>
      <c r="O2756" s="251">
        <v>4</v>
      </c>
      <c r="Q2756" s="251" t="s">
        <v>13137</v>
      </c>
      <c r="R2756" s="251" t="s">
        <v>9960</v>
      </c>
      <c r="S2756" s="252" t="s">
        <v>762</v>
      </c>
      <c r="T2756" s="251" t="str">
        <f t="shared" si="170"/>
        <v>I0306180815810K050</v>
      </c>
      <c r="W2756" s="251" t="str">
        <f t="shared" si="171"/>
        <v>I030618081581-0K050</v>
      </c>
    </row>
    <row r="2757" spans="1:23" x14ac:dyDescent="0.3">
      <c r="A2757" s="256" t="str">
        <f t="shared" si="168"/>
        <v>I0306180-815900K050-00004</v>
      </c>
      <c r="B2757" s="251" t="s">
        <v>13138</v>
      </c>
      <c r="C2757" s="251" t="s">
        <v>9954</v>
      </c>
      <c r="D2757" s="251" t="s">
        <v>13119</v>
      </c>
      <c r="E2757" s="251" t="s">
        <v>11134</v>
      </c>
      <c r="F2757" s="251" t="s">
        <v>10000</v>
      </c>
      <c r="G2757" s="251" t="s">
        <v>767</v>
      </c>
      <c r="H2757" s="251" t="s">
        <v>770</v>
      </c>
      <c r="I2757" s="257" t="str">
        <f t="shared" si="169"/>
        <v>-00004</v>
      </c>
      <c r="J2757" s="251">
        <v>4</v>
      </c>
      <c r="K2757" s="251">
        <v>4</v>
      </c>
      <c r="M2757" s="251" t="s">
        <v>9958</v>
      </c>
      <c r="N2757" s="251" t="s">
        <v>11441</v>
      </c>
      <c r="O2757" s="251">
        <v>4</v>
      </c>
      <c r="Q2757" s="251" t="s">
        <v>13138</v>
      </c>
      <c r="R2757" s="251" t="s">
        <v>9960</v>
      </c>
      <c r="S2757" s="252" t="s">
        <v>766</v>
      </c>
      <c r="T2757" s="251" t="str">
        <f t="shared" si="170"/>
        <v>I0306180815900K050</v>
      </c>
      <c r="W2757" s="251" t="str">
        <f t="shared" si="171"/>
        <v>I030618081590-0K050</v>
      </c>
    </row>
    <row r="2758" spans="1:23" x14ac:dyDescent="0.3">
      <c r="A2758" s="256" t="str">
        <f t="shared" si="168"/>
        <v>I0306180-815900K260-00001</v>
      </c>
      <c r="B2758" s="251" t="s">
        <v>13139</v>
      </c>
      <c r="C2758" s="251" t="s">
        <v>9954</v>
      </c>
      <c r="D2758" s="251" t="s">
        <v>13119</v>
      </c>
      <c r="E2758" s="251" t="s">
        <v>11134</v>
      </c>
      <c r="F2758" s="251" t="s">
        <v>10002</v>
      </c>
      <c r="G2758" s="251" t="s">
        <v>3388</v>
      </c>
      <c r="H2758" s="251" t="s">
        <v>770</v>
      </c>
      <c r="I2758" s="257" t="str">
        <f t="shared" si="169"/>
        <v>-00001</v>
      </c>
      <c r="J2758" s="251">
        <v>1</v>
      </c>
      <c r="K2758" s="251">
        <v>1</v>
      </c>
      <c r="M2758" s="251" t="s">
        <v>9993</v>
      </c>
      <c r="N2758" s="251" t="s">
        <v>11441</v>
      </c>
      <c r="O2758" s="251">
        <v>1</v>
      </c>
      <c r="Q2758" s="251" t="s">
        <v>13139</v>
      </c>
      <c r="R2758" s="251" t="s">
        <v>9960</v>
      </c>
      <c r="S2758" s="252" t="s">
        <v>3377</v>
      </c>
      <c r="T2758" s="251" t="str">
        <f t="shared" si="170"/>
        <v>I0306180815900K260</v>
      </c>
      <c r="W2758" s="251" t="str">
        <f t="shared" si="171"/>
        <v>I030618081590-0K260</v>
      </c>
    </row>
    <row r="2759" spans="1:23" x14ac:dyDescent="0.3">
      <c r="A2759" s="256" t="str">
        <f t="shared" ref="A2759:A2822" si="172">D2759&amp;$A$6&amp;S2759&amp;I2759</f>
        <v>I0306180-815910K050-00004</v>
      </c>
      <c r="B2759" s="251" t="s">
        <v>13140</v>
      </c>
      <c r="C2759" s="251" t="s">
        <v>9954</v>
      </c>
      <c r="D2759" s="251" t="s">
        <v>13119</v>
      </c>
      <c r="E2759" s="251" t="s">
        <v>11134</v>
      </c>
      <c r="F2759" s="251" t="s">
        <v>10005</v>
      </c>
      <c r="G2759" s="251" t="s">
        <v>777</v>
      </c>
      <c r="H2759" s="251" t="s">
        <v>5219</v>
      </c>
      <c r="I2759" s="257" t="str">
        <f t="shared" ref="I2759:I2822" si="173">+IF(AND(O2759&lt;10),$B$2&amp;O2759,IF(AND(O2759&gt;9,O2759&lt;=99),$B$3&amp;O2759,IF(AND(O2759&gt;99,L91635&lt;1000),$B$4&amp;O2759,IF(AND(O2759&gt;999),$B$5&amp;7))))</f>
        <v>-00004</v>
      </c>
      <c r="J2759" s="251">
        <v>4</v>
      </c>
      <c r="K2759" s="251">
        <v>4</v>
      </c>
      <c r="M2759" s="251" t="s">
        <v>9958</v>
      </c>
      <c r="N2759" s="251" t="s">
        <v>11441</v>
      </c>
      <c r="O2759" s="251">
        <v>4</v>
      </c>
      <c r="Q2759" s="251" t="s">
        <v>13140</v>
      </c>
      <c r="R2759" s="251" t="s">
        <v>9960</v>
      </c>
      <c r="S2759" s="252" t="s">
        <v>776</v>
      </c>
      <c r="T2759" s="251" t="str">
        <f t="shared" si="170"/>
        <v>I0306180815910K050</v>
      </c>
      <c r="W2759" s="251" t="str">
        <f t="shared" si="171"/>
        <v>I030618081591-0K050</v>
      </c>
    </row>
    <row r="2760" spans="1:23" x14ac:dyDescent="0.3">
      <c r="A2760" s="256" t="str">
        <f t="shared" si="172"/>
        <v>I0306180-9008081116-00001</v>
      </c>
      <c r="B2760" s="251" t="s">
        <v>13141</v>
      </c>
      <c r="C2760" s="251" t="s">
        <v>9954</v>
      </c>
      <c r="D2760" s="251" t="s">
        <v>13119</v>
      </c>
      <c r="E2760" s="251" t="s">
        <v>11134</v>
      </c>
      <c r="F2760" s="251" t="s">
        <v>10009</v>
      </c>
      <c r="G2760" s="251" t="s">
        <v>934</v>
      </c>
      <c r="H2760" s="251" t="s">
        <v>3393</v>
      </c>
      <c r="I2760" s="257" t="str">
        <f t="shared" si="173"/>
        <v>-00001</v>
      </c>
      <c r="J2760" s="251">
        <v>1</v>
      </c>
      <c r="K2760" s="251">
        <v>1</v>
      </c>
      <c r="M2760" s="251" t="s">
        <v>10007</v>
      </c>
      <c r="N2760" s="251" t="s">
        <v>11441</v>
      </c>
      <c r="O2760" s="251">
        <v>1</v>
      </c>
      <c r="Q2760" s="251" t="s">
        <v>13141</v>
      </c>
      <c r="R2760" s="251" t="s">
        <v>9960</v>
      </c>
      <c r="S2760" s="252">
        <v>9008081116</v>
      </c>
      <c r="T2760" s="251" t="str">
        <f t="shared" ref="T2760:T2823" si="174">+D2760&amp;S2760</f>
        <v>I03061809008081116</v>
      </c>
      <c r="W2760" s="251" t="str">
        <f t="shared" ref="W2760:W2823" si="175">D2760&amp;G2760</f>
        <v>I030618090080-81116</v>
      </c>
    </row>
    <row r="2761" spans="1:23" x14ac:dyDescent="0.3">
      <c r="A2761" s="256" t="str">
        <f t="shared" si="172"/>
        <v>I0306180-9098113087-00006</v>
      </c>
      <c r="B2761" s="251" t="s">
        <v>13142</v>
      </c>
      <c r="C2761" s="251" t="s">
        <v>9954</v>
      </c>
      <c r="D2761" s="251" t="s">
        <v>13119</v>
      </c>
      <c r="E2761" s="251" t="s">
        <v>11134</v>
      </c>
      <c r="F2761" s="251" t="s">
        <v>10012</v>
      </c>
      <c r="G2761" s="251" t="s">
        <v>939</v>
      </c>
      <c r="H2761" s="251" t="s">
        <v>3393</v>
      </c>
      <c r="I2761" s="257" t="str">
        <f t="shared" si="173"/>
        <v>-00006</v>
      </c>
      <c r="J2761" s="251">
        <v>6</v>
      </c>
      <c r="K2761" s="251">
        <v>6</v>
      </c>
      <c r="M2761" s="251" t="s">
        <v>10003</v>
      </c>
      <c r="N2761" s="251" t="s">
        <v>11441</v>
      </c>
      <c r="O2761" s="251">
        <v>6</v>
      </c>
      <c r="Q2761" s="251" t="s">
        <v>13142</v>
      </c>
      <c r="R2761" s="251" t="s">
        <v>9960</v>
      </c>
      <c r="S2761" s="252">
        <v>9098113087</v>
      </c>
      <c r="T2761" s="251" t="str">
        <f t="shared" si="174"/>
        <v>I03061809098113087</v>
      </c>
      <c r="W2761" s="251" t="str">
        <f t="shared" si="175"/>
        <v>I030618090981-13087</v>
      </c>
    </row>
    <row r="2762" spans="1:23" x14ac:dyDescent="0.3">
      <c r="A2762" s="256" t="str">
        <f t="shared" si="172"/>
        <v>I0306180-9098114011-00001</v>
      </c>
      <c r="B2762" s="251" t="s">
        <v>13143</v>
      </c>
      <c r="C2762" s="251" t="s">
        <v>9954</v>
      </c>
      <c r="D2762" s="251" t="s">
        <v>13119</v>
      </c>
      <c r="E2762" s="251" t="s">
        <v>11134</v>
      </c>
      <c r="F2762" s="251" t="s">
        <v>10188</v>
      </c>
      <c r="G2762" s="251" t="s">
        <v>930</v>
      </c>
      <c r="H2762" s="251" t="s">
        <v>10720</v>
      </c>
      <c r="I2762" s="257" t="str">
        <f t="shared" si="173"/>
        <v>-00001</v>
      </c>
      <c r="J2762" s="251">
        <v>1</v>
      </c>
      <c r="K2762" s="251">
        <v>1</v>
      </c>
      <c r="M2762" s="251" t="s">
        <v>10007</v>
      </c>
      <c r="N2762" s="251" t="s">
        <v>11441</v>
      </c>
      <c r="O2762" s="251">
        <v>1</v>
      </c>
      <c r="Q2762" s="251" t="s">
        <v>13143</v>
      </c>
      <c r="R2762" s="251" t="s">
        <v>9960</v>
      </c>
      <c r="S2762" s="252">
        <v>9098114011</v>
      </c>
      <c r="T2762" s="251" t="str">
        <f t="shared" si="174"/>
        <v>I03061809098114011</v>
      </c>
      <c r="W2762" s="251" t="str">
        <f t="shared" si="175"/>
        <v>I030618090981-14011</v>
      </c>
    </row>
    <row r="2763" spans="1:23" x14ac:dyDescent="0.3">
      <c r="A2763" s="256" t="str">
        <f t="shared" si="172"/>
        <v>I0306180-9098122003-00004</v>
      </c>
      <c r="B2763" s="251" t="s">
        <v>13144</v>
      </c>
      <c r="C2763" s="251" t="s">
        <v>9954</v>
      </c>
      <c r="D2763" s="251" t="s">
        <v>13119</v>
      </c>
      <c r="E2763" s="251" t="s">
        <v>11134</v>
      </c>
      <c r="F2763" s="251" t="s">
        <v>10190</v>
      </c>
      <c r="G2763" s="251" t="s">
        <v>926</v>
      </c>
      <c r="H2763" s="251" t="s">
        <v>1564</v>
      </c>
      <c r="I2763" s="257" t="str">
        <f t="shared" si="173"/>
        <v>-00004</v>
      </c>
      <c r="J2763" s="251">
        <v>4</v>
      </c>
      <c r="K2763" s="251">
        <v>4</v>
      </c>
      <c r="M2763" s="251" t="s">
        <v>10003</v>
      </c>
      <c r="N2763" s="251" t="s">
        <v>11441</v>
      </c>
      <c r="O2763" s="251">
        <v>4</v>
      </c>
      <c r="Q2763" s="251" t="s">
        <v>13144</v>
      </c>
      <c r="R2763" s="251" t="s">
        <v>9960</v>
      </c>
      <c r="S2763" s="252">
        <v>9098122003</v>
      </c>
      <c r="T2763" s="251" t="str">
        <f t="shared" si="174"/>
        <v>I03061809098122003</v>
      </c>
      <c r="W2763" s="251" t="str">
        <f t="shared" si="175"/>
        <v>I030618090981-22003</v>
      </c>
    </row>
    <row r="2764" spans="1:23" x14ac:dyDescent="0.3">
      <c r="A2764" s="256" t="str">
        <f t="shared" si="172"/>
        <v>I0306180-9913212050-00275</v>
      </c>
      <c r="B2764" s="251" t="s">
        <v>13145</v>
      </c>
      <c r="C2764" s="251" t="s">
        <v>9954</v>
      </c>
      <c r="D2764" s="251" t="s">
        <v>13119</v>
      </c>
      <c r="E2764" s="251" t="s">
        <v>11134</v>
      </c>
      <c r="F2764" s="251" t="s">
        <v>10192</v>
      </c>
      <c r="G2764" s="251" t="s">
        <v>946</v>
      </c>
      <c r="H2764" s="251" t="s">
        <v>10010</v>
      </c>
      <c r="I2764" s="257" t="str">
        <f t="shared" si="173"/>
        <v>-00275</v>
      </c>
      <c r="J2764" s="251">
        <v>275</v>
      </c>
      <c r="K2764" s="251">
        <v>275</v>
      </c>
      <c r="M2764" s="251" t="s">
        <v>10007</v>
      </c>
      <c r="N2764" s="251" t="s">
        <v>11441</v>
      </c>
      <c r="O2764" s="251">
        <v>275</v>
      </c>
      <c r="Q2764" s="251" t="s">
        <v>13145</v>
      </c>
      <c r="R2764" s="251" t="s">
        <v>9960</v>
      </c>
      <c r="S2764" s="252">
        <v>9913212050</v>
      </c>
      <c r="T2764" s="251" t="str">
        <f t="shared" si="174"/>
        <v>I03061809913212050</v>
      </c>
      <c r="W2764" s="251" t="str">
        <f t="shared" si="175"/>
        <v>I030618099132-12050</v>
      </c>
    </row>
    <row r="2765" spans="1:23" x14ac:dyDescent="0.3">
      <c r="A2765" s="256" t="str">
        <f t="shared" si="172"/>
        <v>I0306180-9913221210-00090</v>
      </c>
      <c r="B2765" s="251" t="s">
        <v>13146</v>
      </c>
      <c r="C2765" s="251" t="s">
        <v>9954</v>
      </c>
      <c r="D2765" s="251" t="s">
        <v>13119</v>
      </c>
      <c r="E2765" s="251" t="s">
        <v>11134</v>
      </c>
      <c r="F2765" s="251" t="s">
        <v>10194</v>
      </c>
      <c r="G2765" s="251" t="s">
        <v>916</v>
      </c>
      <c r="H2765" s="251" t="s">
        <v>10013</v>
      </c>
      <c r="I2765" s="257" t="str">
        <f t="shared" si="173"/>
        <v>-00090</v>
      </c>
      <c r="J2765" s="251">
        <v>90</v>
      </c>
      <c r="K2765" s="251">
        <v>90</v>
      </c>
      <c r="M2765" s="251" t="s">
        <v>10007</v>
      </c>
      <c r="N2765" s="251" t="s">
        <v>11441</v>
      </c>
      <c r="O2765" s="251">
        <v>90</v>
      </c>
      <c r="Q2765" s="251" t="s">
        <v>13146</v>
      </c>
      <c r="R2765" s="251" t="s">
        <v>9960</v>
      </c>
      <c r="S2765" s="252">
        <v>9913221210</v>
      </c>
      <c r="T2765" s="251" t="str">
        <f t="shared" si="174"/>
        <v>I03061809913221210</v>
      </c>
      <c r="W2765" s="251" t="str">
        <f t="shared" si="175"/>
        <v>I030618099132-21210</v>
      </c>
    </row>
    <row r="2766" spans="1:23" x14ac:dyDescent="0.3">
      <c r="A2766" s="256" t="str">
        <f t="shared" si="172"/>
        <v>I0306181-811100K591-00001</v>
      </c>
      <c r="B2766" s="251" t="s">
        <v>13147</v>
      </c>
      <c r="C2766" s="251" t="s">
        <v>9954</v>
      </c>
      <c r="D2766" s="251" t="s">
        <v>13148</v>
      </c>
      <c r="E2766" s="251" t="s">
        <v>11134</v>
      </c>
      <c r="F2766" s="251" t="s">
        <v>9957</v>
      </c>
      <c r="G2766" s="251" t="s">
        <v>401</v>
      </c>
      <c r="H2766" s="251" t="s">
        <v>3422</v>
      </c>
      <c r="I2766" s="257" t="str">
        <f t="shared" si="173"/>
        <v>-00001</v>
      </c>
      <c r="J2766" s="251">
        <v>1</v>
      </c>
      <c r="K2766" s="251">
        <v>1</v>
      </c>
      <c r="M2766" s="251" t="s">
        <v>9958</v>
      </c>
      <c r="N2766" s="251" t="s">
        <v>11590</v>
      </c>
      <c r="O2766" s="251">
        <v>1</v>
      </c>
      <c r="Q2766" s="251" t="s">
        <v>13147</v>
      </c>
      <c r="R2766" s="251" t="s">
        <v>10017</v>
      </c>
      <c r="S2766" s="252" t="s">
        <v>400</v>
      </c>
      <c r="T2766" s="251" t="str">
        <f t="shared" si="174"/>
        <v>I0306181811100K591</v>
      </c>
      <c r="W2766" s="251" t="str">
        <f t="shared" si="175"/>
        <v>I030618181110-0K591</v>
      </c>
    </row>
    <row r="2767" spans="1:23" x14ac:dyDescent="0.3">
      <c r="A2767" s="256" t="str">
        <f t="shared" si="172"/>
        <v>I0306181-811300K591-00002</v>
      </c>
      <c r="B2767" s="251" t="s">
        <v>13149</v>
      </c>
      <c r="C2767" s="251" t="s">
        <v>9954</v>
      </c>
      <c r="D2767" s="251" t="s">
        <v>13148</v>
      </c>
      <c r="E2767" s="251" t="s">
        <v>11134</v>
      </c>
      <c r="F2767" s="251" t="s">
        <v>9962</v>
      </c>
      <c r="G2767" s="251" t="s">
        <v>408</v>
      </c>
      <c r="H2767" s="251" t="s">
        <v>5101</v>
      </c>
      <c r="I2767" s="257" t="str">
        <f t="shared" si="173"/>
        <v>-00002</v>
      </c>
      <c r="J2767" s="251">
        <v>2</v>
      </c>
      <c r="K2767" s="251">
        <v>2</v>
      </c>
      <c r="M2767" s="251" t="s">
        <v>9958</v>
      </c>
      <c r="N2767" s="251" t="s">
        <v>11590</v>
      </c>
      <c r="O2767" s="251">
        <v>2</v>
      </c>
      <c r="Q2767" s="251" t="s">
        <v>13149</v>
      </c>
      <c r="R2767" s="251" t="s">
        <v>10017</v>
      </c>
      <c r="S2767" s="252" t="s">
        <v>407</v>
      </c>
      <c r="T2767" s="251" t="str">
        <f t="shared" si="174"/>
        <v>I0306181811300K591</v>
      </c>
      <c r="W2767" s="251" t="str">
        <f t="shared" si="175"/>
        <v>I030618181130-0K591</v>
      </c>
    </row>
    <row r="2768" spans="1:23" x14ac:dyDescent="0.3">
      <c r="A2768" s="256" t="str">
        <f t="shared" si="172"/>
        <v>I0306182-8121006052-00001</v>
      </c>
      <c r="B2768" s="251" t="s">
        <v>13150</v>
      </c>
      <c r="C2768" s="251" t="s">
        <v>9954</v>
      </c>
      <c r="D2768" s="251" t="s">
        <v>13151</v>
      </c>
      <c r="E2768" s="251" t="s">
        <v>11134</v>
      </c>
      <c r="F2768" s="251" t="s">
        <v>9957</v>
      </c>
      <c r="G2768" s="251" t="s">
        <v>139</v>
      </c>
      <c r="H2768" s="251" t="s">
        <v>4978</v>
      </c>
      <c r="I2768" s="257" t="str">
        <f t="shared" si="173"/>
        <v>-00001</v>
      </c>
      <c r="J2768" s="251">
        <v>1</v>
      </c>
      <c r="K2768" s="251">
        <v>1</v>
      </c>
      <c r="M2768" s="251" t="s">
        <v>10003</v>
      </c>
      <c r="N2768" s="251" t="s">
        <v>11875</v>
      </c>
      <c r="O2768" s="251">
        <v>1</v>
      </c>
      <c r="Q2768" s="251" t="s">
        <v>13150</v>
      </c>
      <c r="R2768" s="251" t="s">
        <v>10028</v>
      </c>
      <c r="S2768" s="252">
        <v>8121006052</v>
      </c>
      <c r="T2768" s="251" t="str">
        <f t="shared" si="174"/>
        <v>I03061828121006052</v>
      </c>
      <c r="W2768" s="251" t="str">
        <f t="shared" si="175"/>
        <v>I030618281210-06052</v>
      </c>
    </row>
    <row r="2769" spans="1:23" x14ac:dyDescent="0.3">
      <c r="A2769" s="256" t="str">
        <f t="shared" si="172"/>
        <v>I0306182-8122006052-00001</v>
      </c>
      <c r="B2769" s="251" t="s">
        <v>13152</v>
      </c>
      <c r="C2769" s="251" t="s">
        <v>9954</v>
      </c>
      <c r="D2769" s="251" t="s">
        <v>13151</v>
      </c>
      <c r="E2769" s="251" t="s">
        <v>11134</v>
      </c>
      <c r="F2769" s="251" t="s">
        <v>9957</v>
      </c>
      <c r="G2769" s="251" t="s">
        <v>142</v>
      </c>
      <c r="H2769" s="251" t="s">
        <v>4979</v>
      </c>
      <c r="I2769" s="257" t="str">
        <f t="shared" si="173"/>
        <v>-00001</v>
      </c>
      <c r="J2769" s="251">
        <v>1</v>
      </c>
      <c r="K2769" s="251">
        <v>1</v>
      </c>
      <c r="M2769" s="251" t="s">
        <v>10003</v>
      </c>
      <c r="N2769" s="251" t="s">
        <v>11875</v>
      </c>
      <c r="O2769" s="251">
        <v>1</v>
      </c>
      <c r="Q2769" s="251" t="s">
        <v>13152</v>
      </c>
      <c r="R2769" s="251" t="s">
        <v>10028</v>
      </c>
      <c r="S2769" s="252">
        <v>8122006052</v>
      </c>
      <c r="T2769" s="251" t="str">
        <f t="shared" si="174"/>
        <v>I03061828122006052</v>
      </c>
      <c r="W2769" s="251" t="str">
        <f t="shared" si="175"/>
        <v>I030618281220-06052</v>
      </c>
    </row>
    <row r="2770" spans="1:23" x14ac:dyDescent="0.3">
      <c r="A2770" s="256" t="str">
        <f t="shared" si="172"/>
        <v>I0306182-815500D400-00002</v>
      </c>
      <c r="B2770" s="251" t="s">
        <v>13153</v>
      </c>
      <c r="C2770" s="251" t="s">
        <v>9954</v>
      </c>
      <c r="D2770" s="251" t="s">
        <v>13151</v>
      </c>
      <c r="E2770" s="251" t="s">
        <v>11134</v>
      </c>
      <c r="F2770" s="251" t="s">
        <v>9962</v>
      </c>
      <c r="G2770" s="251" t="s">
        <v>682</v>
      </c>
      <c r="H2770" s="251" t="s">
        <v>5202</v>
      </c>
      <c r="I2770" s="257" t="str">
        <f t="shared" si="173"/>
        <v>-00002</v>
      </c>
      <c r="J2770" s="251">
        <v>2</v>
      </c>
      <c r="K2770" s="251">
        <v>2</v>
      </c>
      <c r="M2770" s="251" t="s">
        <v>9958</v>
      </c>
      <c r="N2770" s="251" t="s">
        <v>11875</v>
      </c>
      <c r="O2770" s="251">
        <v>2</v>
      </c>
      <c r="Q2770" s="251" t="s">
        <v>13153</v>
      </c>
      <c r="R2770" s="251" t="s">
        <v>10028</v>
      </c>
      <c r="S2770" s="252" t="s">
        <v>681</v>
      </c>
      <c r="T2770" s="251" t="str">
        <f t="shared" si="174"/>
        <v>I0306182815500D400</v>
      </c>
      <c r="W2770" s="251" t="str">
        <f t="shared" si="175"/>
        <v>I030618281550-0D400</v>
      </c>
    </row>
    <row r="2771" spans="1:23" x14ac:dyDescent="0.3">
      <c r="A2771" s="256" t="str">
        <f t="shared" si="172"/>
        <v>I0306182-815500D570-00001</v>
      </c>
      <c r="B2771" s="251" t="s">
        <v>13154</v>
      </c>
      <c r="C2771" s="251" t="s">
        <v>9954</v>
      </c>
      <c r="D2771" s="251" t="s">
        <v>13151</v>
      </c>
      <c r="E2771" s="251" t="s">
        <v>11134</v>
      </c>
      <c r="F2771" s="251" t="s">
        <v>9964</v>
      </c>
      <c r="G2771" s="251" t="s">
        <v>707</v>
      </c>
      <c r="H2771" s="251" t="s">
        <v>5202</v>
      </c>
      <c r="I2771" s="257" t="str">
        <f t="shared" si="173"/>
        <v>-00001</v>
      </c>
      <c r="J2771" s="251">
        <v>1</v>
      </c>
      <c r="K2771" s="251">
        <v>1</v>
      </c>
      <c r="M2771" s="251" t="s">
        <v>9958</v>
      </c>
      <c r="N2771" s="251" t="s">
        <v>11875</v>
      </c>
      <c r="O2771" s="251">
        <v>1</v>
      </c>
      <c r="Q2771" s="251" t="s">
        <v>13154</v>
      </c>
      <c r="R2771" s="251" t="s">
        <v>10028</v>
      </c>
      <c r="S2771" s="252" t="s">
        <v>706</v>
      </c>
      <c r="T2771" s="251" t="str">
        <f t="shared" si="174"/>
        <v>I0306182815500D570</v>
      </c>
      <c r="W2771" s="251" t="str">
        <f t="shared" si="175"/>
        <v>I030618281550-0D570</v>
      </c>
    </row>
    <row r="2772" spans="1:23" x14ac:dyDescent="0.3">
      <c r="A2772" s="256" t="str">
        <f t="shared" si="172"/>
        <v>I0306182-815600D400-00001</v>
      </c>
      <c r="B2772" s="251" t="s">
        <v>13155</v>
      </c>
      <c r="C2772" s="251" t="s">
        <v>9954</v>
      </c>
      <c r="D2772" s="251" t="s">
        <v>13151</v>
      </c>
      <c r="E2772" s="251" t="s">
        <v>11134</v>
      </c>
      <c r="F2772" s="251" t="s">
        <v>9966</v>
      </c>
      <c r="G2772" s="251" t="s">
        <v>697</v>
      </c>
      <c r="H2772" s="251" t="s">
        <v>5204</v>
      </c>
      <c r="I2772" s="257" t="str">
        <f t="shared" si="173"/>
        <v>-00001</v>
      </c>
      <c r="J2772" s="251">
        <v>1</v>
      </c>
      <c r="K2772" s="251">
        <v>1</v>
      </c>
      <c r="M2772" s="251" t="s">
        <v>9958</v>
      </c>
      <c r="N2772" s="251" t="s">
        <v>11875</v>
      </c>
      <c r="O2772" s="251">
        <v>1</v>
      </c>
      <c r="Q2772" s="251" t="s">
        <v>13155</v>
      </c>
      <c r="R2772" s="251" t="s">
        <v>10028</v>
      </c>
      <c r="S2772" s="252" t="s">
        <v>696</v>
      </c>
      <c r="T2772" s="251" t="str">
        <f t="shared" si="174"/>
        <v>I0306182815600D400</v>
      </c>
      <c r="W2772" s="251" t="str">
        <f t="shared" si="175"/>
        <v>I030618281560-0D400</v>
      </c>
    </row>
    <row r="2773" spans="1:23" x14ac:dyDescent="0.3">
      <c r="A2773" s="256" t="str">
        <f t="shared" si="172"/>
        <v>I0404588-811050K130-00006</v>
      </c>
      <c r="B2773" s="251" t="s">
        <v>13156</v>
      </c>
      <c r="C2773" s="251" t="s">
        <v>10031</v>
      </c>
      <c r="D2773" s="251" t="s">
        <v>13157</v>
      </c>
      <c r="E2773" s="251" t="s">
        <v>11134</v>
      </c>
      <c r="F2773" s="251" t="s">
        <v>9957</v>
      </c>
      <c r="G2773" s="251" t="s">
        <v>187</v>
      </c>
      <c r="H2773" s="251" t="s">
        <v>5053</v>
      </c>
      <c r="I2773" s="257" t="str">
        <f t="shared" si="173"/>
        <v>-00006</v>
      </c>
      <c r="J2773" s="251">
        <v>6</v>
      </c>
      <c r="K2773" s="251">
        <v>6</v>
      </c>
      <c r="M2773" s="251" t="s">
        <v>9958</v>
      </c>
      <c r="N2773" s="251" t="s">
        <v>11590</v>
      </c>
      <c r="O2773" s="251">
        <v>6</v>
      </c>
      <c r="Q2773" s="251" t="s">
        <v>13156</v>
      </c>
      <c r="R2773" s="251" t="s">
        <v>10017</v>
      </c>
      <c r="S2773" s="252" t="s">
        <v>186</v>
      </c>
      <c r="T2773" s="251" t="str">
        <f t="shared" si="174"/>
        <v>I0404588811050K130</v>
      </c>
      <c r="W2773" s="251" t="str">
        <f t="shared" si="175"/>
        <v>I040458881105-0K130</v>
      </c>
    </row>
    <row r="2774" spans="1:23" x14ac:dyDescent="0.3">
      <c r="A2774" s="256" t="str">
        <f t="shared" si="172"/>
        <v>I0404588-811100K130-00003</v>
      </c>
      <c r="B2774" s="251" t="s">
        <v>13158</v>
      </c>
      <c r="C2774" s="251" t="s">
        <v>10031</v>
      </c>
      <c r="D2774" s="251" t="s">
        <v>13157</v>
      </c>
      <c r="E2774" s="251" t="s">
        <v>11134</v>
      </c>
      <c r="F2774" s="251" t="s">
        <v>9962</v>
      </c>
      <c r="G2774" s="251" t="s">
        <v>183</v>
      </c>
      <c r="H2774" s="251" t="s">
        <v>3422</v>
      </c>
      <c r="I2774" s="257" t="str">
        <f t="shared" si="173"/>
        <v>-00003</v>
      </c>
      <c r="J2774" s="251">
        <v>3</v>
      </c>
      <c r="K2774" s="251">
        <v>3</v>
      </c>
      <c r="M2774" s="251" t="s">
        <v>9958</v>
      </c>
      <c r="N2774" s="251" t="s">
        <v>11590</v>
      </c>
      <c r="O2774" s="251">
        <v>3</v>
      </c>
      <c r="Q2774" s="251" t="s">
        <v>13158</v>
      </c>
      <c r="R2774" s="251" t="s">
        <v>10017</v>
      </c>
      <c r="S2774" s="252" t="s">
        <v>182</v>
      </c>
      <c r="T2774" s="251" t="str">
        <f t="shared" si="174"/>
        <v>I0404588811100K130</v>
      </c>
      <c r="W2774" s="251" t="str">
        <f t="shared" si="175"/>
        <v>I040458881110-0K130</v>
      </c>
    </row>
    <row r="2775" spans="1:23" x14ac:dyDescent="0.3">
      <c r="A2775" s="256" t="str">
        <f t="shared" si="172"/>
        <v>I0404588-811100KC31-00001</v>
      </c>
      <c r="B2775" s="251" t="s">
        <v>13159</v>
      </c>
      <c r="C2775" s="251" t="s">
        <v>10031</v>
      </c>
      <c r="D2775" s="251" t="s">
        <v>13157</v>
      </c>
      <c r="E2775" s="251" t="s">
        <v>11134</v>
      </c>
      <c r="F2775" s="251" t="s">
        <v>9964</v>
      </c>
      <c r="G2775" s="251" t="s">
        <v>464</v>
      </c>
      <c r="H2775" s="251" t="s">
        <v>3422</v>
      </c>
      <c r="I2775" s="257" t="str">
        <f t="shared" si="173"/>
        <v>-00001</v>
      </c>
      <c r="J2775" s="251">
        <v>1</v>
      </c>
      <c r="K2775" s="251">
        <v>1</v>
      </c>
      <c r="M2775" s="251" t="s">
        <v>9958</v>
      </c>
      <c r="N2775" s="251" t="s">
        <v>11590</v>
      </c>
      <c r="O2775" s="251">
        <v>1</v>
      </c>
      <c r="Q2775" s="251" t="s">
        <v>13159</v>
      </c>
      <c r="R2775" s="251" t="s">
        <v>10017</v>
      </c>
      <c r="S2775" s="252" t="s">
        <v>463</v>
      </c>
      <c r="T2775" s="251" t="str">
        <f t="shared" si="174"/>
        <v>I0404588811100KC31</v>
      </c>
      <c r="W2775" s="251" t="str">
        <f t="shared" si="175"/>
        <v>I040458881110-0KC31</v>
      </c>
    </row>
    <row r="2776" spans="1:23" x14ac:dyDescent="0.3">
      <c r="A2776" s="256" t="str">
        <f t="shared" si="172"/>
        <v>I0404588-811500K130-00002</v>
      </c>
      <c r="B2776" s="251" t="s">
        <v>13160</v>
      </c>
      <c r="C2776" s="251" t="s">
        <v>10031</v>
      </c>
      <c r="D2776" s="251" t="s">
        <v>13157</v>
      </c>
      <c r="E2776" s="251" t="s">
        <v>11134</v>
      </c>
      <c r="F2776" s="251" t="s">
        <v>9966</v>
      </c>
      <c r="G2776" s="251" t="s">
        <v>191</v>
      </c>
      <c r="H2776" s="251" t="s">
        <v>3429</v>
      </c>
      <c r="I2776" s="257" t="str">
        <f t="shared" si="173"/>
        <v>-00002</v>
      </c>
      <c r="J2776" s="251">
        <v>2</v>
      </c>
      <c r="K2776" s="251">
        <v>2</v>
      </c>
      <c r="M2776" s="251" t="s">
        <v>9958</v>
      </c>
      <c r="N2776" s="251" t="s">
        <v>11590</v>
      </c>
      <c r="O2776" s="251">
        <v>2</v>
      </c>
      <c r="Q2776" s="251" t="s">
        <v>13160</v>
      </c>
      <c r="R2776" s="251" t="s">
        <v>10017</v>
      </c>
      <c r="S2776" s="252" t="s">
        <v>190</v>
      </c>
      <c r="T2776" s="251" t="str">
        <f t="shared" si="174"/>
        <v>I0404588811500K130</v>
      </c>
      <c r="W2776" s="251" t="str">
        <f t="shared" si="175"/>
        <v>I040458881150-0K130</v>
      </c>
    </row>
    <row r="2777" spans="1:23" x14ac:dyDescent="0.3">
      <c r="A2777" s="256" t="str">
        <f t="shared" si="172"/>
        <v>I0404588-811500KG61-00001</v>
      </c>
      <c r="B2777" s="251" t="s">
        <v>13161</v>
      </c>
      <c r="C2777" s="251" t="s">
        <v>10031</v>
      </c>
      <c r="D2777" s="251" t="s">
        <v>13157</v>
      </c>
      <c r="E2777" s="251" t="s">
        <v>11134</v>
      </c>
      <c r="F2777" s="251" t="s">
        <v>9968</v>
      </c>
      <c r="G2777" s="251" t="s">
        <v>583</v>
      </c>
      <c r="H2777" s="251" t="s">
        <v>3429</v>
      </c>
      <c r="I2777" s="257" t="str">
        <f t="shared" si="173"/>
        <v>-00001</v>
      </c>
      <c r="J2777" s="251">
        <v>1</v>
      </c>
      <c r="K2777" s="251">
        <v>1</v>
      </c>
      <c r="M2777" s="251" t="s">
        <v>9958</v>
      </c>
      <c r="N2777" s="251" t="s">
        <v>11590</v>
      </c>
      <c r="O2777" s="251">
        <v>1</v>
      </c>
      <c r="Q2777" s="251" t="s">
        <v>13161</v>
      </c>
      <c r="R2777" s="251" t="s">
        <v>10017</v>
      </c>
      <c r="S2777" s="252" t="s">
        <v>582</v>
      </c>
      <c r="T2777" s="251" t="str">
        <f t="shared" si="174"/>
        <v>I0404588811500KG61</v>
      </c>
      <c r="W2777" s="251" t="str">
        <f t="shared" si="175"/>
        <v>I040458881150-0KG61</v>
      </c>
    </row>
    <row r="2778" spans="1:23" x14ac:dyDescent="0.3">
      <c r="A2778" s="256" t="str">
        <f t="shared" si="172"/>
        <v>I0404588-811700KC31-00002</v>
      </c>
      <c r="B2778" s="251" t="s">
        <v>13162</v>
      </c>
      <c r="C2778" s="251" t="s">
        <v>10031</v>
      </c>
      <c r="D2778" s="251" t="s">
        <v>13157</v>
      </c>
      <c r="E2778" s="251" t="s">
        <v>11134</v>
      </c>
      <c r="F2778" s="251" t="s">
        <v>9970</v>
      </c>
      <c r="G2778" s="251" t="s">
        <v>482</v>
      </c>
      <c r="H2778" s="251" t="s">
        <v>5102</v>
      </c>
      <c r="I2778" s="257" t="str">
        <f t="shared" si="173"/>
        <v>-00002</v>
      </c>
      <c r="J2778" s="251">
        <v>2</v>
      </c>
      <c r="K2778" s="251">
        <v>2</v>
      </c>
      <c r="M2778" s="251" t="s">
        <v>9958</v>
      </c>
      <c r="N2778" s="251" t="s">
        <v>11590</v>
      </c>
      <c r="O2778" s="251">
        <v>2</v>
      </c>
      <c r="Q2778" s="251" t="s">
        <v>13162</v>
      </c>
      <c r="R2778" s="251" t="s">
        <v>10017</v>
      </c>
      <c r="S2778" s="252" t="s">
        <v>481</v>
      </c>
      <c r="T2778" s="251" t="str">
        <f t="shared" si="174"/>
        <v>I0404588811700KC31</v>
      </c>
      <c r="W2778" s="251" t="str">
        <f t="shared" si="175"/>
        <v>I040458881170-0KC31</v>
      </c>
    </row>
    <row r="2779" spans="1:23" x14ac:dyDescent="0.3">
      <c r="A2779" s="256" t="str">
        <f t="shared" si="172"/>
        <v>I0404588-811700KG61-00001</v>
      </c>
      <c r="B2779" s="251" t="s">
        <v>13163</v>
      </c>
      <c r="C2779" s="251" t="s">
        <v>10031</v>
      </c>
      <c r="D2779" s="251" t="s">
        <v>13157</v>
      </c>
      <c r="E2779" s="251" t="s">
        <v>11134</v>
      </c>
      <c r="F2779" s="251" t="s">
        <v>9972</v>
      </c>
      <c r="G2779" s="251" t="s">
        <v>586</v>
      </c>
      <c r="H2779" s="251" t="s">
        <v>5102</v>
      </c>
      <c r="I2779" s="257" t="str">
        <f t="shared" si="173"/>
        <v>-00001</v>
      </c>
      <c r="J2779" s="251">
        <v>1</v>
      </c>
      <c r="K2779" s="251">
        <v>1</v>
      </c>
      <c r="M2779" s="251" t="s">
        <v>9958</v>
      </c>
      <c r="N2779" s="251" t="s">
        <v>11590</v>
      </c>
      <c r="O2779" s="251">
        <v>1</v>
      </c>
      <c r="Q2779" s="251" t="s">
        <v>13163</v>
      </c>
      <c r="R2779" s="251" t="s">
        <v>10017</v>
      </c>
      <c r="S2779" s="252" t="s">
        <v>585</v>
      </c>
      <c r="T2779" s="251" t="str">
        <f t="shared" si="174"/>
        <v>I0404588811700KG61</v>
      </c>
      <c r="W2779" s="251" t="str">
        <f t="shared" si="175"/>
        <v>I040458881170-0KG61</v>
      </c>
    </row>
    <row r="2780" spans="1:23" x14ac:dyDescent="0.3">
      <c r="A2780" s="256" t="str">
        <f t="shared" si="172"/>
        <v>I0404588-815510K120-00001</v>
      </c>
      <c r="B2780" s="251" t="s">
        <v>13164</v>
      </c>
      <c r="C2780" s="251" t="s">
        <v>10031</v>
      </c>
      <c r="D2780" s="251" t="s">
        <v>13157</v>
      </c>
      <c r="E2780" s="251" t="s">
        <v>11134</v>
      </c>
      <c r="F2780" s="251" t="s">
        <v>9974</v>
      </c>
      <c r="G2780" s="251" t="s">
        <v>637</v>
      </c>
      <c r="H2780" s="251" t="s">
        <v>5203</v>
      </c>
      <c r="I2780" s="257" t="str">
        <f t="shared" si="173"/>
        <v>-00001</v>
      </c>
      <c r="J2780" s="251">
        <v>1</v>
      </c>
      <c r="K2780" s="251">
        <v>1</v>
      </c>
      <c r="M2780" s="251" t="s">
        <v>9958</v>
      </c>
      <c r="N2780" s="251" t="s">
        <v>11590</v>
      </c>
      <c r="O2780" s="251">
        <v>1</v>
      </c>
      <c r="Q2780" s="251" t="s">
        <v>13164</v>
      </c>
      <c r="R2780" s="251" t="s">
        <v>10017</v>
      </c>
      <c r="S2780" s="252" t="s">
        <v>636</v>
      </c>
      <c r="T2780" s="251" t="str">
        <f t="shared" si="174"/>
        <v>I0404588815510K120</v>
      </c>
      <c r="W2780" s="251" t="str">
        <f t="shared" si="175"/>
        <v>I040458881551-0K120</v>
      </c>
    </row>
    <row r="2781" spans="1:23" x14ac:dyDescent="0.3">
      <c r="A2781" s="256" t="str">
        <f t="shared" si="172"/>
        <v>I0404588-815510K210-00002</v>
      </c>
      <c r="B2781" s="251" t="s">
        <v>13165</v>
      </c>
      <c r="C2781" s="251" t="s">
        <v>10031</v>
      </c>
      <c r="D2781" s="251" t="s">
        <v>13157</v>
      </c>
      <c r="E2781" s="251" t="s">
        <v>11134</v>
      </c>
      <c r="F2781" s="251" t="s">
        <v>9976</v>
      </c>
      <c r="G2781" s="251" t="s">
        <v>667</v>
      </c>
      <c r="H2781" s="251" t="s">
        <v>3436</v>
      </c>
      <c r="I2781" s="257" t="str">
        <f t="shared" si="173"/>
        <v>-00002</v>
      </c>
      <c r="J2781" s="251">
        <v>2</v>
      </c>
      <c r="K2781" s="251">
        <v>2</v>
      </c>
      <c r="M2781" s="251" t="s">
        <v>9958</v>
      </c>
      <c r="N2781" s="251" t="s">
        <v>11590</v>
      </c>
      <c r="O2781" s="251">
        <v>2</v>
      </c>
      <c r="Q2781" s="251" t="s">
        <v>13165</v>
      </c>
      <c r="R2781" s="251" t="s">
        <v>10017</v>
      </c>
      <c r="S2781" s="252" t="s">
        <v>666</v>
      </c>
      <c r="T2781" s="251" t="str">
        <f t="shared" si="174"/>
        <v>I0404588815510K210</v>
      </c>
      <c r="W2781" s="251" t="str">
        <f t="shared" si="175"/>
        <v>I040458881551-0K210</v>
      </c>
    </row>
    <row r="2782" spans="1:23" x14ac:dyDescent="0.3">
      <c r="A2782" s="256" t="str">
        <f t="shared" si="172"/>
        <v>I0404588-815610K120-00002</v>
      </c>
      <c r="B2782" s="251" t="s">
        <v>13166</v>
      </c>
      <c r="C2782" s="251" t="s">
        <v>10031</v>
      </c>
      <c r="D2782" s="251" t="s">
        <v>13157</v>
      </c>
      <c r="E2782" s="251" t="s">
        <v>11134</v>
      </c>
      <c r="F2782" s="251" t="s">
        <v>9978</v>
      </c>
      <c r="G2782" s="251" t="s">
        <v>650</v>
      </c>
      <c r="H2782" s="251" t="s">
        <v>5205</v>
      </c>
      <c r="I2782" s="257" t="str">
        <f t="shared" si="173"/>
        <v>-00002</v>
      </c>
      <c r="J2782" s="251">
        <v>2</v>
      </c>
      <c r="K2782" s="251">
        <v>2</v>
      </c>
      <c r="M2782" s="251" t="s">
        <v>9958</v>
      </c>
      <c r="N2782" s="251" t="s">
        <v>11590</v>
      </c>
      <c r="O2782" s="251">
        <v>2</v>
      </c>
      <c r="Q2782" s="251" t="s">
        <v>13166</v>
      </c>
      <c r="R2782" s="251" t="s">
        <v>10017</v>
      </c>
      <c r="S2782" s="252" t="s">
        <v>649</v>
      </c>
      <c r="T2782" s="251" t="str">
        <f t="shared" si="174"/>
        <v>I0404588815610K120</v>
      </c>
      <c r="W2782" s="251" t="str">
        <f t="shared" si="175"/>
        <v>I040458881561-0K120</v>
      </c>
    </row>
    <row r="2783" spans="1:23" x14ac:dyDescent="0.3">
      <c r="A2783" s="256" t="str">
        <f t="shared" si="172"/>
        <v>I0404588-815610K210-00007</v>
      </c>
      <c r="B2783" s="251" t="s">
        <v>13167</v>
      </c>
      <c r="C2783" s="251" t="s">
        <v>10031</v>
      </c>
      <c r="D2783" s="251" t="s">
        <v>13157</v>
      </c>
      <c r="E2783" s="251" t="s">
        <v>11134</v>
      </c>
      <c r="F2783" s="251" t="s">
        <v>9980</v>
      </c>
      <c r="G2783" s="251" t="s">
        <v>678</v>
      </c>
      <c r="H2783" s="251" t="s">
        <v>3443</v>
      </c>
      <c r="I2783" s="257" t="str">
        <f t="shared" si="173"/>
        <v>-00007</v>
      </c>
      <c r="J2783" s="251">
        <v>7</v>
      </c>
      <c r="K2783" s="251">
        <v>7</v>
      </c>
      <c r="M2783" s="251" t="s">
        <v>9958</v>
      </c>
      <c r="N2783" s="251" t="s">
        <v>11590</v>
      </c>
      <c r="O2783" s="251">
        <v>7</v>
      </c>
      <c r="Q2783" s="251" t="s">
        <v>13167</v>
      </c>
      <c r="R2783" s="251" t="s">
        <v>10017</v>
      </c>
      <c r="S2783" s="252" t="s">
        <v>677</v>
      </c>
      <c r="T2783" s="251" t="str">
        <f t="shared" si="174"/>
        <v>I0404588815610K210</v>
      </c>
      <c r="W2783" s="251" t="str">
        <f t="shared" si="175"/>
        <v>I040458881561-0K210</v>
      </c>
    </row>
    <row r="2784" spans="1:23" x14ac:dyDescent="0.3">
      <c r="A2784" s="256" t="str">
        <f t="shared" si="172"/>
        <v>I0404588-815700F031-00001</v>
      </c>
      <c r="B2784" s="251" t="s">
        <v>13168</v>
      </c>
      <c r="C2784" s="251" t="s">
        <v>10031</v>
      </c>
      <c r="D2784" s="251" t="s">
        <v>13157</v>
      </c>
      <c r="E2784" s="251" t="s">
        <v>11134</v>
      </c>
      <c r="F2784" s="251" t="s">
        <v>9982</v>
      </c>
      <c r="G2784" s="251" t="s">
        <v>904</v>
      </c>
      <c r="H2784" s="251" t="s">
        <v>11222</v>
      </c>
      <c r="I2784" s="257" t="str">
        <f t="shared" si="173"/>
        <v>-00001</v>
      </c>
      <c r="J2784" s="251">
        <v>1</v>
      </c>
      <c r="K2784" s="251">
        <v>1</v>
      </c>
      <c r="M2784" s="251" t="s">
        <v>10007</v>
      </c>
      <c r="N2784" s="251" t="s">
        <v>11590</v>
      </c>
      <c r="O2784" s="251">
        <v>1</v>
      </c>
      <c r="Q2784" s="251" t="s">
        <v>13168</v>
      </c>
      <c r="R2784" s="251" t="s">
        <v>10017</v>
      </c>
      <c r="S2784" s="252" t="s">
        <v>903</v>
      </c>
      <c r="T2784" s="251" t="str">
        <f t="shared" si="174"/>
        <v>I0404588815700F031</v>
      </c>
      <c r="W2784" s="251" t="str">
        <f t="shared" si="175"/>
        <v>I040458881570-0F031</v>
      </c>
    </row>
    <row r="2785" spans="1:23" x14ac:dyDescent="0.3">
      <c r="A2785" s="256" t="str">
        <f t="shared" si="172"/>
        <v>I0404588-815840K050-00001</v>
      </c>
      <c r="B2785" s="251" t="s">
        <v>13169</v>
      </c>
      <c r="C2785" s="251" t="s">
        <v>10031</v>
      </c>
      <c r="D2785" s="251" t="s">
        <v>13157</v>
      </c>
      <c r="E2785" s="251" t="s">
        <v>11134</v>
      </c>
      <c r="F2785" s="251" t="s">
        <v>9984</v>
      </c>
      <c r="G2785" s="251" t="s">
        <v>760</v>
      </c>
      <c r="H2785" s="251" t="s">
        <v>10233</v>
      </c>
      <c r="I2785" s="257" t="str">
        <f t="shared" si="173"/>
        <v>-00001</v>
      </c>
      <c r="J2785" s="251">
        <v>1</v>
      </c>
      <c r="K2785" s="251">
        <v>1</v>
      </c>
      <c r="M2785" s="251" t="s">
        <v>10007</v>
      </c>
      <c r="N2785" s="251" t="s">
        <v>11590</v>
      </c>
      <c r="O2785" s="251">
        <v>1</v>
      </c>
      <c r="Q2785" s="251" t="s">
        <v>13169</v>
      </c>
      <c r="R2785" s="251" t="s">
        <v>10017</v>
      </c>
      <c r="S2785" s="252" t="s">
        <v>759</v>
      </c>
      <c r="T2785" s="251" t="str">
        <f t="shared" si="174"/>
        <v>I0404588815840K050</v>
      </c>
      <c r="W2785" s="251" t="str">
        <f t="shared" si="175"/>
        <v>I040458881584-0K050</v>
      </c>
    </row>
    <row r="2786" spans="1:23" x14ac:dyDescent="0.3">
      <c r="A2786" s="256" t="str">
        <f t="shared" si="172"/>
        <v>I0404588-815940K050-00001</v>
      </c>
      <c r="B2786" s="251" t="s">
        <v>13170</v>
      </c>
      <c r="C2786" s="251" t="s">
        <v>10031</v>
      </c>
      <c r="D2786" s="251" t="s">
        <v>13157</v>
      </c>
      <c r="E2786" s="251" t="s">
        <v>11134</v>
      </c>
      <c r="F2786" s="251" t="s">
        <v>9986</v>
      </c>
      <c r="G2786" s="251" t="s">
        <v>772</v>
      </c>
      <c r="H2786" s="251" t="s">
        <v>10233</v>
      </c>
      <c r="I2786" s="257" t="str">
        <f t="shared" si="173"/>
        <v>-00001</v>
      </c>
      <c r="J2786" s="251">
        <v>1</v>
      </c>
      <c r="K2786" s="251">
        <v>1</v>
      </c>
      <c r="M2786" s="251" t="s">
        <v>10007</v>
      </c>
      <c r="N2786" s="251" t="s">
        <v>11590</v>
      </c>
      <c r="O2786" s="251">
        <v>1</v>
      </c>
      <c r="Q2786" s="251" t="s">
        <v>13170</v>
      </c>
      <c r="R2786" s="251" t="s">
        <v>10017</v>
      </c>
      <c r="S2786" s="252" t="s">
        <v>771</v>
      </c>
      <c r="T2786" s="251" t="str">
        <f t="shared" si="174"/>
        <v>I0404588815940K050</v>
      </c>
      <c r="W2786" s="251" t="str">
        <f t="shared" si="175"/>
        <v>I040458881594-0K050</v>
      </c>
    </row>
    <row r="2787" spans="1:23" x14ac:dyDescent="0.3">
      <c r="A2787" s="256" t="str">
        <f t="shared" si="172"/>
        <v>I0404589-81110VT040-00003</v>
      </c>
      <c r="B2787" s="251" t="s">
        <v>13171</v>
      </c>
      <c r="C2787" s="251" t="s">
        <v>10031</v>
      </c>
      <c r="D2787" s="251" t="s">
        <v>13172</v>
      </c>
      <c r="E2787" s="251" t="s">
        <v>11134</v>
      </c>
      <c r="F2787" s="251" t="s">
        <v>9957</v>
      </c>
      <c r="G2787" s="251" t="s">
        <v>10047</v>
      </c>
      <c r="H2787" s="251" t="s">
        <v>3422</v>
      </c>
      <c r="I2787" s="257" t="str">
        <f t="shared" si="173"/>
        <v>-00003</v>
      </c>
      <c r="J2787" s="251">
        <v>3</v>
      </c>
      <c r="K2787" s="251">
        <v>3</v>
      </c>
      <c r="M2787" s="251" t="s">
        <v>9958</v>
      </c>
      <c r="N2787" s="251" t="s">
        <v>11875</v>
      </c>
      <c r="O2787" s="251">
        <v>3</v>
      </c>
      <c r="Q2787" s="251" t="s">
        <v>13171</v>
      </c>
      <c r="R2787" s="251" t="s">
        <v>10028</v>
      </c>
      <c r="S2787" s="252" t="s">
        <v>3713</v>
      </c>
      <c r="T2787" s="251" t="str">
        <f t="shared" si="174"/>
        <v>I040458981110VT040</v>
      </c>
      <c r="W2787" s="251" t="str">
        <f t="shared" si="175"/>
        <v>I040458981110-VT040</v>
      </c>
    </row>
    <row r="2788" spans="1:23" x14ac:dyDescent="0.3">
      <c r="A2788" s="256" t="str">
        <f t="shared" si="172"/>
        <v>I0404589-81110VT080-00002</v>
      </c>
      <c r="B2788" s="251" t="s">
        <v>13173</v>
      </c>
      <c r="C2788" s="251" t="s">
        <v>10031</v>
      </c>
      <c r="D2788" s="251" t="s">
        <v>13172</v>
      </c>
      <c r="E2788" s="251" t="s">
        <v>11134</v>
      </c>
      <c r="F2788" s="251" t="s">
        <v>9962</v>
      </c>
      <c r="G2788" s="251" t="s">
        <v>4985</v>
      </c>
      <c r="H2788" s="251" t="s">
        <v>3422</v>
      </c>
      <c r="I2788" s="257" t="str">
        <f t="shared" si="173"/>
        <v>-00002</v>
      </c>
      <c r="J2788" s="251">
        <v>2</v>
      </c>
      <c r="K2788" s="251">
        <v>2</v>
      </c>
      <c r="M2788" s="251" t="s">
        <v>9958</v>
      </c>
      <c r="N2788" s="251" t="s">
        <v>11875</v>
      </c>
      <c r="O2788" s="251">
        <v>2</v>
      </c>
      <c r="Q2788" s="251" t="s">
        <v>13173</v>
      </c>
      <c r="R2788" s="251" t="s">
        <v>10028</v>
      </c>
      <c r="S2788" s="252" t="s">
        <v>3719</v>
      </c>
      <c r="T2788" s="251" t="str">
        <f t="shared" si="174"/>
        <v>I040458981110VT080</v>
      </c>
      <c r="W2788" s="251" t="str">
        <f t="shared" si="175"/>
        <v>I040458981110-VT080</v>
      </c>
    </row>
    <row r="2789" spans="1:23" x14ac:dyDescent="0.3">
      <c r="A2789" s="256" t="str">
        <f t="shared" si="172"/>
        <v>I0404589-81110VT100-00002</v>
      </c>
      <c r="B2789" s="251" t="s">
        <v>13174</v>
      </c>
      <c r="C2789" s="251" t="s">
        <v>10031</v>
      </c>
      <c r="D2789" s="251" t="s">
        <v>13172</v>
      </c>
      <c r="E2789" s="251" t="s">
        <v>11134</v>
      </c>
      <c r="F2789" s="251" t="s">
        <v>9964</v>
      </c>
      <c r="G2789" s="251" t="s">
        <v>10049</v>
      </c>
      <c r="H2789" s="251" t="s">
        <v>3422</v>
      </c>
      <c r="I2789" s="257" t="str">
        <f t="shared" si="173"/>
        <v>-00002</v>
      </c>
      <c r="J2789" s="251">
        <v>2</v>
      </c>
      <c r="K2789" s="251">
        <v>2</v>
      </c>
      <c r="M2789" s="251" t="s">
        <v>9958</v>
      </c>
      <c r="N2789" s="251" t="s">
        <v>11875</v>
      </c>
      <c r="O2789" s="251">
        <v>2</v>
      </c>
      <c r="Q2789" s="251" t="s">
        <v>13174</v>
      </c>
      <c r="R2789" s="251" t="s">
        <v>10028</v>
      </c>
      <c r="S2789" s="252" t="s">
        <v>3723</v>
      </c>
      <c r="T2789" s="251" t="str">
        <f t="shared" si="174"/>
        <v>I040458981110VT100</v>
      </c>
      <c r="W2789" s="251" t="str">
        <f t="shared" si="175"/>
        <v>I040458981110-VT100</v>
      </c>
    </row>
    <row r="2790" spans="1:23" x14ac:dyDescent="0.3">
      <c r="A2790" s="256" t="str">
        <f t="shared" si="172"/>
        <v>I0404589-81150VT040-00001</v>
      </c>
      <c r="B2790" s="251" t="s">
        <v>13175</v>
      </c>
      <c r="C2790" s="251" t="s">
        <v>10031</v>
      </c>
      <c r="D2790" s="251" t="s">
        <v>13172</v>
      </c>
      <c r="E2790" s="251" t="s">
        <v>11134</v>
      </c>
      <c r="F2790" s="251" t="s">
        <v>9966</v>
      </c>
      <c r="G2790" s="251" t="s">
        <v>10051</v>
      </c>
      <c r="H2790" s="251" t="s">
        <v>3429</v>
      </c>
      <c r="I2790" s="257" t="str">
        <f t="shared" si="173"/>
        <v>-00001</v>
      </c>
      <c r="J2790" s="251">
        <v>1</v>
      </c>
      <c r="K2790" s="251">
        <v>1</v>
      </c>
      <c r="M2790" s="251" t="s">
        <v>9958</v>
      </c>
      <c r="N2790" s="251" t="s">
        <v>11875</v>
      </c>
      <c r="O2790" s="251">
        <v>1</v>
      </c>
      <c r="Q2790" s="251" t="s">
        <v>13175</v>
      </c>
      <c r="R2790" s="251" t="s">
        <v>10028</v>
      </c>
      <c r="S2790" s="252" t="s">
        <v>3725</v>
      </c>
      <c r="T2790" s="251" t="str">
        <f t="shared" si="174"/>
        <v>I040458981150VT040</v>
      </c>
      <c r="W2790" s="251" t="str">
        <f t="shared" si="175"/>
        <v>I040458981150-VT040</v>
      </c>
    </row>
    <row r="2791" spans="1:23" x14ac:dyDescent="0.3">
      <c r="A2791" s="256" t="str">
        <f t="shared" si="172"/>
        <v>I0404589-81150VT080-00001</v>
      </c>
      <c r="B2791" s="251" t="s">
        <v>13176</v>
      </c>
      <c r="C2791" s="251" t="s">
        <v>10031</v>
      </c>
      <c r="D2791" s="251" t="s">
        <v>13172</v>
      </c>
      <c r="E2791" s="251" t="s">
        <v>11134</v>
      </c>
      <c r="F2791" s="251" t="s">
        <v>9968</v>
      </c>
      <c r="G2791" s="251" t="s">
        <v>10242</v>
      </c>
      <c r="H2791" s="251" t="s">
        <v>3429</v>
      </c>
      <c r="I2791" s="257" t="str">
        <f t="shared" si="173"/>
        <v>-00001</v>
      </c>
      <c r="J2791" s="251">
        <v>1</v>
      </c>
      <c r="K2791" s="251">
        <v>1</v>
      </c>
      <c r="M2791" s="251" t="s">
        <v>9958</v>
      </c>
      <c r="N2791" s="251" t="s">
        <v>11875</v>
      </c>
      <c r="O2791" s="251">
        <v>1</v>
      </c>
      <c r="Q2791" s="251" t="s">
        <v>13176</v>
      </c>
      <c r="R2791" s="251" t="s">
        <v>10028</v>
      </c>
      <c r="S2791" s="252" t="s">
        <v>3731</v>
      </c>
      <c r="T2791" s="251" t="str">
        <f t="shared" si="174"/>
        <v>I040458981150VT080</v>
      </c>
      <c r="W2791" s="251" t="str">
        <f t="shared" si="175"/>
        <v>I040458981150-VT080</v>
      </c>
    </row>
    <row r="2792" spans="1:23" x14ac:dyDescent="0.3">
      <c r="A2792" s="256" t="str">
        <f t="shared" si="172"/>
        <v>I0404589-81150VT100-00002</v>
      </c>
      <c r="B2792" s="251" t="s">
        <v>13177</v>
      </c>
      <c r="C2792" s="251" t="s">
        <v>10031</v>
      </c>
      <c r="D2792" s="251" t="s">
        <v>13172</v>
      </c>
      <c r="E2792" s="251" t="s">
        <v>11134</v>
      </c>
      <c r="F2792" s="251" t="s">
        <v>9970</v>
      </c>
      <c r="G2792" s="251" t="s">
        <v>4999</v>
      </c>
      <c r="H2792" s="251" t="s">
        <v>3429</v>
      </c>
      <c r="I2792" s="257" t="str">
        <f t="shared" si="173"/>
        <v>-00002</v>
      </c>
      <c r="J2792" s="251">
        <v>2</v>
      </c>
      <c r="K2792" s="251">
        <v>2</v>
      </c>
      <c r="M2792" s="251" t="s">
        <v>9958</v>
      </c>
      <c r="N2792" s="251" t="s">
        <v>11875</v>
      </c>
      <c r="O2792" s="251">
        <v>2</v>
      </c>
      <c r="Q2792" s="251" t="s">
        <v>13177</v>
      </c>
      <c r="R2792" s="251" t="s">
        <v>10028</v>
      </c>
      <c r="S2792" s="252" t="s">
        <v>3735</v>
      </c>
      <c r="T2792" s="251" t="str">
        <f t="shared" si="174"/>
        <v>I040458981150VT100</v>
      </c>
      <c r="W2792" s="251" t="str">
        <f t="shared" si="175"/>
        <v>I040458981150-VT100</v>
      </c>
    </row>
    <row r="2793" spans="1:23" x14ac:dyDescent="0.3">
      <c r="A2793" s="256" t="str">
        <f t="shared" si="172"/>
        <v>I0404589-811700K300-00001</v>
      </c>
      <c r="B2793" s="251" t="s">
        <v>13178</v>
      </c>
      <c r="C2793" s="251" t="s">
        <v>10031</v>
      </c>
      <c r="D2793" s="251" t="s">
        <v>13172</v>
      </c>
      <c r="E2793" s="251" t="s">
        <v>11134</v>
      </c>
      <c r="F2793" s="251" t="s">
        <v>9972</v>
      </c>
      <c r="G2793" s="251" t="s">
        <v>238</v>
      </c>
      <c r="H2793" s="251" t="s">
        <v>5094</v>
      </c>
      <c r="I2793" s="257" t="str">
        <f t="shared" si="173"/>
        <v>-00001</v>
      </c>
      <c r="J2793" s="251">
        <v>1</v>
      </c>
      <c r="K2793" s="251">
        <v>1</v>
      </c>
      <c r="M2793" s="251" t="s">
        <v>9958</v>
      </c>
      <c r="N2793" s="251" t="s">
        <v>11875</v>
      </c>
      <c r="O2793" s="251">
        <v>1</v>
      </c>
      <c r="Q2793" s="251" t="s">
        <v>13178</v>
      </c>
      <c r="R2793" s="251" t="s">
        <v>10028</v>
      </c>
      <c r="S2793" s="252" t="s">
        <v>237</v>
      </c>
      <c r="T2793" s="251" t="str">
        <f t="shared" si="174"/>
        <v>I0404589811700K300</v>
      </c>
      <c r="W2793" s="251" t="str">
        <f t="shared" si="175"/>
        <v>I040458981170-0K300</v>
      </c>
    </row>
    <row r="2794" spans="1:23" x14ac:dyDescent="0.3">
      <c r="A2794" s="256" t="str">
        <f t="shared" si="172"/>
        <v>I0404589-812100K031-00001</v>
      </c>
      <c r="B2794" s="251" t="s">
        <v>13179</v>
      </c>
      <c r="C2794" s="251" t="s">
        <v>10031</v>
      </c>
      <c r="D2794" s="251" t="s">
        <v>13172</v>
      </c>
      <c r="E2794" s="251" t="s">
        <v>11134</v>
      </c>
      <c r="F2794" s="251" t="s">
        <v>9974</v>
      </c>
      <c r="G2794" s="251" t="s">
        <v>593</v>
      </c>
      <c r="H2794" s="251" t="s">
        <v>5163</v>
      </c>
      <c r="I2794" s="257" t="str">
        <f t="shared" si="173"/>
        <v>-00001</v>
      </c>
      <c r="J2794" s="251">
        <v>1</v>
      </c>
      <c r="K2794" s="251">
        <v>1</v>
      </c>
      <c r="M2794" s="251" t="s">
        <v>9993</v>
      </c>
      <c r="N2794" s="251" t="s">
        <v>11875</v>
      </c>
      <c r="O2794" s="251">
        <v>1</v>
      </c>
      <c r="Q2794" s="251" t="s">
        <v>13179</v>
      </c>
      <c r="R2794" s="251" t="s">
        <v>10028</v>
      </c>
      <c r="S2794" s="252" t="s">
        <v>592</v>
      </c>
      <c r="T2794" s="251" t="str">
        <f t="shared" si="174"/>
        <v>I0404589812100K031</v>
      </c>
      <c r="W2794" s="251" t="str">
        <f t="shared" si="175"/>
        <v>I040458981210-0K031</v>
      </c>
    </row>
    <row r="2795" spans="1:23" x14ac:dyDescent="0.3">
      <c r="A2795" s="256" t="str">
        <f t="shared" si="172"/>
        <v>I0404589-812200K031-00001</v>
      </c>
      <c r="B2795" s="251" t="s">
        <v>13180</v>
      </c>
      <c r="C2795" s="251" t="s">
        <v>10031</v>
      </c>
      <c r="D2795" s="251" t="s">
        <v>13172</v>
      </c>
      <c r="E2795" s="251" t="s">
        <v>11134</v>
      </c>
      <c r="F2795" s="251" t="s">
        <v>9976</v>
      </c>
      <c r="G2795" s="251" t="s">
        <v>601</v>
      </c>
      <c r="H2795" s="251" t="s">
        <v>5165</v>
      </c>
      <c r="I2795" s="257" t="str">
        <f t="shared" si="173"/>
        <v>-00001</v>
      </c>
      <c r="J2795" s="251">
        <v>1</v>
      </c>
      <c r="K2795" s="251">
        <v>1</v>
      </c>
      <c r="M2795" s="251" t="s">
        <v>9993</v>
      </c>
      <c r="N2795" s="251" t="s">
        <v>11875</v>
      </c>
      <c r="O2795" s="251">
        <v>1</v>
      </c>
      <c r="Q2795" s="251" t="s">
        <v>13180</v>
      </c>
      <c r="R2795" s="251" t="s">
        <v>10028</v>
      </c>
      <c r="S2795" s="252" t="s">
        <v>600</v>
      </c>
      <c r="T2795" s="251" t="str">
        <f t="shared" si="174"/>
        <v>I0404589812200K031</v>
      </c>
      <c r="W2795" s="251" t="str">
        <f t="shared" si="175"/>
        <v>I040458981220-0K031</v>
      </c>
    </row>
    <row r="2796" spans="1:23" x14ac:dyDescent="0.3">
      <c r="A2796" s="256" t="str">
        <f t="shared" si="172"/>
        <v>I0404589-815500K080-00002</v>
      </c>
      <c r="B2796" s="251" t="s">
        <v>13181</v>
      </c>
      <c r="C2796" s="251" t="s">
        <v>10031</v>
      </c>
      <c r="D2796" s="251" t="s">
        <v>13172</v>
      </c>
      <c r="E2796" s="251" t="s">
        <v>11134</v>
      </c>
      <c r="F2796" s="251" t="s">
        <v>9978</v>
      </c>
      <c r="G2796" s="251" t="s">
        <v>151</v>
      </c>
      <c r="H2796" s="251" t="s">
        <v>5045</v>
      </c>
      <c r="I2796" s="257" t="str">
        <f t="shared" si="173"/>
        <v>-00002</v>
      </c>
      <c r="J2796" s="251">
        <v>2</v>
      </c>
      <c r="K2796" s="251">
        <v>2</v>
      </c>
      <c r="M2796" s="251" t="s">
        <v>9958</v>
      </c>
      <c r="N2796" s="251" t="s">
        <v>11875</v>
      </c>
      <c r="O2796" s="251">
        <v>2</v>
      </c>
      <c r="Q2796" s="251" t="s">
        <v>13181</v>
      </c>
      <c r="R2796" s="251" t="s">
        <v>10028</v>
      </c>
      <c r="S2796" s="252" t="s">
        <v>150</v>
      </c>
      <c r="T2796" s="251" t="str">
        <f t="shared" si="174"/>
        <v>I0404589815500K080</v>
      </c>
      <c r="W2796" s="251" t="str">
        <f t="shared" si="175"/>
        <v>I040458981550-0K080</v>
      </c>
    </row>
    <row r="2797" spans="1:23" x14ac:dyDescent="0.3">
      <c r="A2797" s="256" t="str">
        <f t="shared" si="172"/>
        <v>I0404589-81550VT020-00001</v>
      </c>
      <c r="B2797" s="251" t="s">
        <v>13182</v>
      </c>
      <c r="C2797" s="251" t="s">
        <v>10031</v>
      </c>
      <c r="D2797" s="251" t="s">
        <v>13172</v>
      </c>
      <c r="E2797" s="251" t="s">
        <v>11134</v>
      </c>
      <c r="F2797" s="251" t="s">
        <v>9980</v>
      </c>
      <c r="G2797" s="251" t="s">
        <v>10057</v>
      </c>
      <c r="H2797" s="251" t="s">
        <v>5202</v>
      </c>
      <c r="I2797" s="257" t="str">
        <f t="shared" si="173"/>
        <v>-00001</v>
      </c>
      <c r="J2797" s="251">
        <v>1</v>
      </c>
      <c r="K2797" s="251">
        <v>1</v>
      </c>
      <c r="M2797" s="251" t="s">
        <v>9958</v>
      </c>
      <c r="N2797" s="251" t="s">
        <v>11875</v>
      </c>
      <c r="O2797" s="251">
        <v>1</v>
      </c>
      <c r="Q2797" s="251" t="s">
        <v>13182</v>
      </c>
      <c r="R2797" s="251" t="s">
        <v>10028</v>
      </c>
      <c r="S2797" s="252" t="s">
        <v>3737</v>
      </c>
      <c r="T2797" s="251" t="str">
        <f t="shared" si="174"/>
        <v>I040458981550VT020</v>
      </c>
      <c r="W2797" s="251" t="str">
        <f t="shared" si="175"/>
        <v>I040458981550-VT020</v>
      </c>
    </row>
    <row r="2798" spans="1:23" x14ac:dyDescent="0.3">
      <c r="A2798" s="256" t="str">
        <f t="shared" si="172"/>
        <v>I0404589-81550VT050-00004</v>
      </c>
      <c r="B2798" s="251" t="s">
        <v>13183</v>
      </c>
      <c r="C2798" s="251" t="s">
        <v>10031</v>
      </c>
      <c r="D2798" s="251" t="s">
        <v>13172</v>
      </c>
      <c r="E2798" s="251" t="s">
        <v>11134</v>
      </c>
      <c r="F2798" s="251" t="s">
        <v>9982</v>
      </c>
      <c r="G2798" s="251" t="s">
        <v>5265</v>
      </c>
      <c r="H2798" s="251" t="s">
        <v>5202</v>
      </c>
      <c r="I2798" s="257" t="str">
        <f t="shared" si="173"/>
        <v>-00004</v>
      </c>
      <c r="J2798" s="251">
        <v>4</v>
      </c>
      <c r="K2798" s="251">
        <v>4</v>
      </c>
      <c r="M2798" s="251" t="s">
        <v>9958</v>
      </c>
      <c r="N2798" s="251" t="s">
        <v>11875</v>
      </c>
      <c r="O2798" s="251">
        <v>4</v>
      </c>
      <c r="Q2798" s="251" t="s">
        <v>13183</v>
      </c>
      <c r="R2798" s="251" t="s">
        <v>10028</v>
      </c>
      <c r="S2798" s="252" t="s">
        <v>3740</v>
      </c>
      <c r="T2798" s="251" t="str">
        <f t="shared" si="174"/>
        <v>I040458981550VT050</v>
      </c>
      <c r="W2798" s="251" t="str">
        <f t="shared" si="175"/>
        <v>I040458981550-VT050</v>
      </c>
    </row>
    <row r="2799" spans="1:23" x14ac:dyDescent="0.3">
      <c r="A2799" s="256" t="str">
        <f t="shared" si="172"/>
        <v>I0404589-815600K080-00002</v>
      </c>
      <c r="B2799" s="251" t="s">
        <v>13184</v>
      </c>
      <c r="C2799" s="251" t="s">
        <v>10031</v>
      </c>
      <c r="D2799" s="251" t="s">
        <v>13172</v>
      </c>
      <c r="E2799" s="251" t="s">
        <v>11134</v>
      </c>
      <c r="F2799" s="251" t="s">
        <v>9984</v>
      </c>
      <c r="G2799" s="251" t="s">
        <v>164</v>
      </c>
      <c r="H2799" s="251" t="s">
        <v>5047</v>
      </c>
      <c r="I2799" s="257" t="str">
        <f t="shared" si="173"/>
        <v>-00002</v>
      </c>
      <c r="J2799" s="251">
        <v>2</v>
      </c>
      <c r="K2799" s="251">
        <v>2</v>
      </c>
      <c r="M2799" s="251" t="s">
        <v>9958</v>
      </c>
      <c r="N2799" s="251" t="s">
        <v>11875</v>
      </c>
      <c r="O2799" s="251">
        <v>2</v>
      </c>
      <c r="Q2799" s="251" t="s">
        <v>13184</v>
      </c>
      <c r="R2799" s="251" t="s">
        <v>10028</v>
      </c>
      <c r="S2799" s="252" t="s">
        <v>163</v>
      </c>
      <c r="T2799" s="251" t="str">
        <f t="shared" si="174"/>
        <v>I0404589815600K080</v>
      </c>
      <c r="W2799" s="251" t="str">
        <f t="shared" si="175"/>
        <v>I040458981560-0K080</v>
      </c>
    </row>
    <row r="2800" spans="1:23" x14ac:dyDescent="0.3">
      <c r="A2800" s="256" t="str">
        <f t="shared" si="172"/>
        <v>I0404589-81560VT020-00002</v>
      </c>
      <c r="B2800" s="251" t="s">
        <v>13185</v>
      </c>
      <c r="C2800" s="251" t="s">
        <v>10031</v>
      </c>
      <c r="D2800" s="251" t="s">
        <v>13172</v>
      </c>
      <c r="E2800" s="251" t="s">
        <v>11134</v>
      </c>
      <c r="F2800" s="251" t="s">
        <v>9986</v>
      </c>
      <c r="G2800" s="251" t="s">
        <v>10065</v>
      </c>
      <c r="H2800" s="251" t="s">
        <v>5204</v>
      </c>
      <c r="I2800" s="257" t="str">
        <f t="shared" si="173"/>
        <v>-00002</v>
      </c>
      <c r="J2800" s="251">
        <v>2</v>
      </c>
      <c r="K2800" s="251">
        <v>2</v>
      </c>
      <c r="M2800" s="251" t="s">
        <v>9958</v>
      </c>
      <c r="N2800" s="251" t="s">
        <v>11875</v>
      </c>
      <c r="O2800" s="251">
        <v>2</v>
      </c>
      <c r="Q2800" s="251" t="s">
        <v>13185</v>
      </c>
      <c r="R2800" s="251" t="s">
        <v>10028</v>
      </c>
      <c r="S2800" s="252" t="s">
        <v>3743</v>
      </c>
      <c r="T2800" s="251" t="str">
        <f t="shared" si="174"/>
        <v>I040458981560VT020</v>
      </c>
      <c r="W2800" s="251" t="str">
        <f t="shared" si="175"/>
        <v>I040458981560-VT020</v>
      </c>
    </row>
    <row r="2801" spans="1:23" x14ac:dyDescent="0.3">
      <c r="A2801" s="256" t="str">
        <f t="shared" si="172"/>
        <v>I0404589-81560VT050-00004</v>
      </c>
      <c r="B2801" s="251" t="s">
        <v>13186</v>
      </c>
      <c r="C2801" s="251" t="s">
        <v>10031</v>
      </c>
      <c r="D2801" s="251" t="s">
        <v>13172</v>
      </c>
      <c r="E2801" s="251" t="s">
        <v>11134</v>
      </c>
      <c r="F2801" s="251" t="s">
        <v>9988</v>
      </c>
      <c r="G2801" s="251" t="s">
        <v>10067</v>
      </c>
      <c r="H2801" s="251" t="s">
        <v>5204</v>
      </c>
      <c r="I2801" s="257" t="str">
        <f t="shared" si="173"/>
        <v>-00004</v>
      </c>
      <c r="J2801" s="251">
        <v>4</v>
      </c>
      <c r="K2801" s="251">
        <v>4</v>
      </c>
      <c r="M2801" s="251" t="s">
        <v>9958</v>
      </c>
      <c r="N2801" s="251" t="s">
        <v>11875</v>
      </c>
      <c r="O2801" s="251">
        <v>4</v>
      </c>
      <c r="Q2801" s="251" t="s">
        <v>13186</v>
      </c>
      <c r="R2801" s="251" t="s">
        <v>10028</v>
      </c>
      <c r="S2801" s="252" t="s">
        <v>3746</v>
      </c>
      <c r="T2801" s="251" t="str">
        <f t="shared" si="174"/>
        <v>I040458981560VT050</v>
      </c>
      <c r="W2801" s="251" t="str">
        <f t="shared" si="175"/>
        <v>I040458981560-VT050</v>
      </c>
    </row>
    <row r="2802" spans="1:23" x14ac:dyDescent="0.3">
      <c r="A2802" s="256" t="str">
        <f t="shared" si="172"/>
        <v>I0404589-81561VT020-00001</v>
      </c>
      <c r="B2802" s="251" t="s">
        <v>13187</v>
      </c>
      <c r="C2802" s="251" t="s">
        <v>10031</v>
      </c>
      <c r="D2802" s="251" t="s">
        <v>13172</v>
      </c>
      <c r="E2802" s="251" t="s">
        <v>11134</v>
      </c>
      <c r="F2802" s="251" t="s">
        <v>9990</v>
      </c>
      <c r="G2802" s="251" t="s">
        <v>10256</v>
      </c>
      <c r="H2802" s="251" t="s">
        <v>3443</v>
      </c>
      <c r="I2802" s="257" t="str">
        <f t="shared" si="173"/>
        <v>-00001</v>
      </c>
      <c r="J2802" s="251">
        <v>1</v>
      </c>
      <c r="K2802" s="251">
        <v>1</v>
      </c>
      <c r="M2802" s="251" t="s">
        <v>9958</v>
      </c>
      <c r="N2802" s="251" t="s">
        <v>11875</v>
      </c>
      <c r="O2802" s="251">
        <v>1</v>
      </c>
      <c r="Q2802" s="251" t="s">
        <v>13187</v>
      </c>
      <c r="R2802" s="251" t="s">
        <v>10028</v>
      </c>
      <c r="S2802" s="252" t="s">
        <v>3767</v>
      </c>
      <c r="T2802" s="251" t="str">
        <f t="shared" si="174"/>
        <v>I040458981561VT020</v>
      </c>
      <c r="W2802" s="251" t="str">
        <f t="shared" si="175"/>
        <v>I040458981561-VT020</v>
      </c>
    </row>
    <row r="2803" spans="1:23" x14ac:dyDescent="0.3">
      <c r="A2803" s="256" t="str">
        <f t="shared" si="172"/>
        <v>I0404589-81561VT050-00002</v>
      </c>
      <c r="B2803" s="251" t="s">
        <v>13188</v>
      </c>
      <c r="C2803" s="251" t="s">
        <v>10031</v>
      </c>
      <c r="D2803" s="251" t="s">
        <v>13172</v>
      </c>
      <c r="E2803" s="251" t="s">
        <v>11134</v>
      </c>
      <c r="F2803" s="251" t="s">
        <v>9992</v>
      </c>
      <c r="G2803" s="251" t="s">
        <v>10258</v>
      </c>
      <c r="H2803" s="251" t="s">
        <v>3443</v>
      </c>
      <c r="I2803" s="257" t="str">
        <f t="shared" si="173"/>
        <v>-00002</v>
      </c>
      <c r="J2803" s="251">
        <v>2</v>
      </c>
      <c r="K2803" s="251">
        <v>2</v>
      </c>
      <c r="M2803" s="251" t="s">
        <v>9958</v>
      </c>
      <c r="N2803" s="251" t="s">
        <v>11875</v>
      </c>
      <c r="O2803" s="251">
        <v>2</v>
      </c>
      <c r="Q2803" s="251" t="s">
        <v>13188</v>
      </c>
      <c r="R2803" s="251" t="s">
        <v>10028</v>
      </c>
      <c r="S2803" s="252" t="s">
        <v>3769</v>
      </c>
      <c r="T2803" s="251" t="str">
        <f t="shared" si="174"/>
        <v>I040458981561VT050</v>
      </c>
      <c r="W2803" s="251" t="str">
        <f t="shared" si="175"/>
        <v>I040458981561-VT050</v>
      </c>
    </row>
    <row r="2804" spans="1:23" x14ac:dyDescent="0.3">
      <c r="A2804" s="256" t="str">
        <f t="shared" si="172"/>
        <v>I0404589-81580VT020-00004</v>
      </c>
      <c r="B2804" s="251" t="s">
        <v>13189</v>
      </c>
      <c r="C2804" s="251" t="s">
        <v>10031</v>
      </c>
      <c r="D2804" s="251" t="s">
        <v>13172</v>
      </c>
      <c r="E2804" s="251" t="s">
        <v>11134</v>
      </c>
      <c r="F2804" s="251" t="s">
        <v>9995</v>
      </c>
      <c r="G2804" s="251" t="s">
        <v>10071</v>
      </c>
      <c r="H2804" s="251" t="s">
        <v>758</v>
      </c>
      <c r="I2804" s="257" t="str">
        <f t="shared" si="173"/>
        <v>-00004</v>
      </c>
      <c r="J2804" s="251">
        <v>4</v>
      </c>
      <c r="K2804" s="251">
        <v>4</v>
      </c>
      <c r="M2804" s="251" t="s">
        <v>9958</v>
      </c>
      <c r="N2804" s="251" t="s">
        <v>11875</v>
      </c>
      <c r="O2804" s="251">
        <v>4</v>
      </c>
      <c r="Q2804" s="251" t="s">
        <v>13189</v>
      </c>
      <c r="R2804" s="251" t="s">
        <v>10028</v>
      </c>
      <c r="S2804" s="252" t="s">
        <v>3752</v>
      </c>
      <c r="T2804" s="251" t="str">
        <f t="shared" si="174"/>
        <v>I040458981580VT020</v>
      </c>
      <c r="W2804" s="251" t="str">
        <f t="shared" si="175"/>
        <v>I040458981580-VT020</v>
      </c>
    </row>
    <row r="2805" spans="1:23" x14ac:dyDescent="0.3">
      <c r="A2805" s="256" t="str">
        <f t="shared" si="172"/>
        <v>I0404589-81581VT020-00001</v>
      </c>
      <c r="B2805" s="251" t="s">
        <v>13190</v>
      </c>
      <c r="C2805" s="251" t="s">
        <v>10031</v>
      </c>
      <c r="D2805" s="251" t="s">
        <v>13172</v>
      </c>
      <c r="E2805" s="251" t="s">
        <v>11134</v>
      </c>
      <c r="F2805" s="251" t="s">
        <v>9997</v>
      </c>
      <c r="G2805" s="251" t="s">
        <v>10668</v>
      </c>
      <c r="H2805" s="251" t="s">
        <v>5218</v>
      </c>
      <c r="I2805" s="257" t="str">
        <f t="shared" si="173"/>
        <v>-00001</v>
      </c>
      <c r="J2805" s="251">
        <v>1</v>
      </c>
      <c r="K2805" s="251">
        <v>1</v>
      </c>
      <c r="M2805" s="251" t="s">
        <v>9993</v>
      </c>
      <c r="N2805" s="251" t="s">
        <v>11875</v>
      </c>
      <c r="O2805" s="251">
        <v>1</v>
      </c>
      <c r="Q2805" s="251" t="s">
        <v>13190</v>
      </c>
      <c r="R2805" s="251" t="s">
        <v>10028</v>
      </c>
      <c r="S2805" s="252" t="s">
        <v>3773</v>
      </c>
      <c r="T2805" s="251" t="str">
        <f t="shared" si="174"/>
        <v>I040458981581VT020</v>
      </c>
      <c r="W2805" s="251" t="str">
        <f t="shared" si="175"/>
        <v>I040458981581-VT020</v>
      </c>
    </row>
    <row r="2806" spans="1:23" x14ac:dyDescent="0.3">
      <c r="A2806" s="256" t="str">
        <f t="shared" si="172"/>
        <v>I0404589-81590VT010-00001</v>
      </c>
      <c r="B2806" s="251" t="s">
        <v>13191</v>
      </c>
      <c r="C2806" s="251" t="s">
        <v>10031</v>
      </c>
      <c r="D2806" s="251" t="s">
        <v>13172</v>
      </c>
      <c r="E2806" s="251" t="s">
        <v>11134</v>
      </c>
      <c r="F2806" s="251" t="s">
        <v>10000</v>
      </c>
      <c r="G2806" s="251" t="s">
        <v>10073</v>
      </c>
      <c r="H2806" s="251" t="s">
        <v>770</v>
      </c>
      <c r="I2806" s="257" t="str">
        <f t="shared" si="173"/>
        <v>-00001</v>
      </c>
      <c r="J2806" s="251">
        <v>1</v>
      </c>
      <c r="K2806" s="251">
        <v>1</v>
      </c>
      <c r="M2806" s="251" t="s">
        <v>9993</v>
      </c>
      <c r="N2806" s="251" t="s">
        <v>11875</v>
      </c>
      <c r="O2806" s="251">
        <v>1</v>
      </c>
      <c r="Q2806" s="251" t="s">
        <v>13191</v>
      </c>
      <c r="R2806" s="251" t="s">
        <v>10028</v>
      </c>
      <c r="S2806" s="252" t="s">
        <v>3755</v>
      </c>
      <c r="T2806" s="251" t="str">
        <f t="shared" si="174"/>
        <v>I040458981590VT010</v>
      </c>
      <c r="W2806" s="251" t="str">
        <f t="shared" si="175"/>
        <v>I040458981590-VT010</v>
      </c>
    </row>
    <row r="2807" spans="1:23" x14ac:dyDescent="0.3">
      <c r="A2807" s="256" t="str">
        <f t="shared" si="172"/>
        <v>I0404589-81590VT020-00003</v>
      </c>
      <c r="B2807" s="251" t="s">
        <v>13192</v>
      </c>
      <c r="C2807" s="251" t="s">
        <v>10031</v>
      </c>
      <c r="D2807" s="251" t="s">
        <v>13172</v>
      </c>
      <c r="E2807" s="251" t="s">
        <v>11134</v>
      </c>
      <c r="F2807" s="251" t="s">
        <v>10002</v>
      </c>
      <c r="G2807" s="251" t="s">
        <v>10075</v>
      </c>
      <c r="H2807" s="251" t="s">
        <v>770</v>
      </c>
      <c r="I2807" s="257" t="str">
        <f t="shared" si="173"/>
        <v>-00003</v>
      </c>
      <c r="J2807" s="251">
        <v>3</v>
      </c>
      <c r="K2807" s="251">
        <v>3</v>
      </c>
      <c r="M2807" s="251" t="s">
        <v>9958</v>
      </c>
      <c r="N2807" s="251" t="s">
        <v>11875</v>
      </c>
      <c r="O2807" s="251">
        <v>3</v>
      </c>
      <c r="Q2807" s="251" t="s">
        <v>13192</v>
      </c>
      <c r="R2807" s="251" t="s">
        <v>10028</v>
      </c>
      <c r="S2807" s="252" t="s">
        <v>3758</v>
      </c>
      <c r="T2807" s="251" t="str">
        <f t="shared" si="174"/>
        <v>I040458981590VT020</v>
      </c>
      <c r="W2807" s="251" t="str">
        <f t="shared" si="175"/>
        <v>I040458981590-VT020</v>
      </c>
    </row>
    <row r="2808" spans="1:23" x14ac:dyDescent="0.3">
      <c r="A2808" s="256" t="str">
        <f t="shared" si="172"/>
        <v>I0606345-81110BZ620-00005</v>
      </c>
      <c r="B2808" s="251" t="s">
        <v>13193</v>
      </c>
      <c r="C2808" s="251" t="s">
        <v>10077</v>
      </c>
      <c r="D2808" s="251" t="s">
        <v>13194</v>
      </c>
      <c r="E2808" s="251" t="s">
        <v>11134</v>
      </c>
      <c r="F2808" s="251" t="s">
        <v>9957</v>
      </c>
      <c r="G2808" s="251" t="s">
        <v>1193</v>
      </c>
      <c r="H2808" s="251" t="s">
        <v>3422</v>
      </c>
      <c r="I2808" s="257" t="str">
        <f t="shared" si="173"/>
        <v>-00005</v>
      </c>
      <c r="J2808" s="251">
        <v>5</v>
      </c>
      <c r="K2808" s="251">
        <v>5</v>
      </c>
      <c r="M2808" s="251" t="s">
        <v>9958</v>
      </c>
      <c r="N2808" s="251" t="s">
        <v>11441</v>
      </c>
      <c r="O2808" s="251">
        <v>5</v>
      </c>
      <c r="Q2808" s="251" t="s">
        <v>13193</v>
      </c>
      <c r="R2808" s="251" t="s">
        <v>9960</v>
      </c>
      <c r="S2808" s="252" t="s">
        <v>1192</v>
      </c>
      <c r="T2808" s="251" t="str">
        <f t="shared" si="174"/>
        <v>I060634581110BZ620</v>
      </c>
      <c r="W2808" s="251" t="str">
        <f t="shared" si="175"/>
        <v>I060634581110-BZ620</v>
      </c>
    </row>
    <row r="2809" spans="1:23" x14ac:dyDescent="0.3">
      <c r="A2809" s="256" t="str">
        <f t="shared" si="172"/>
        <v>I0606345-81130BZ620-00001</v>
      </c>
      <c r="B2809" s="251" t="s">
        <v>13195</v>
      </c>
      <c r="C2809" s="251" t="s">
        <v>10077</v>
      </c>
      <c r="D2809" s="251" t="s">
        <v>13194</v>
      </c>
      <c r="E2809" s="251" t="s">
        <v>11134</v>
      </c>
      <c r="F2809" s="251" t="s">
        <v>9962</v>
      </c>
      <c r="G2809" s="251" t="s">
        <v>1198</v>
      </c>
      <c r="H2809" s="251" t="s">
        <v>5101</v>
      </c>
      <c r="I2809" s="257" t="str">
        <f t="shared" si="173"/>
        <v>-00001</v>
      </c>
      <c r="J2809" s="251">
        <v>1</v>
      </c>
      <c r="K2809" s="251">
        <v>1</v>
      </c>
      <c r="M2809" s="251" t="s">
        <v>9958</v>
      </c>
      <c r="N2809" s="251" t="s">
        <v>11441</v>
      </c>
      <c r="O2809" s="251">
        <v>1</v>
      </c>
      <c r="Q2809" s="251" t="s">
        <v>13195</v>
      </c>
      <c r="R2809" s="251" t="s">
        <v>9960</v>
      </c>
      <c r="S2809" s="252" t="s">
        <v>1197</v>
      </c>
      <c r="T2809" s="251" t="str">
        <f t="shared" si="174"/>
        <v>I060634581130BZ620</v>
      </c>
      <c r="W2809" s="251" t="str">
        <f t="shared" si="175"/>
        <v>I060634581130-BZ620</v>
      </c>
    </row>
    <row r="2810" spans="1:23" x14ac:dyDescent="0.3">
      <c r="A2810" s="256" t="str">
        <f t="shared" si="172"/>
        <v>I0606345-81150BZ620-00006</v>
      </c>
      <c r="B2810" s="251" t="s">
        <v>13196</v>
      </c>
      <c r="C2810" s="251" t="s">
        <v>10077</v>
      </c>
      <c r="D2810" s="251" t="s">
        <v>13194</v>
      </c>
      <c r="E2810" s="251" t="s">
        <v>11134</v>
      </c>
      <c r="F2810" s="251" t="s">
        <v>9964</v>
      </c>
      <c r="G2810" s="251" t="s">
        <v>1203</v>
      </c>
      <c r="H2810" s="251" t="s">
        <v>3429</v>
      </c>
      <c r="I2810" s="257" t="str">
        <f t="shared" si="173"/>
        <v>-00006</v>
      </c>
      <c r="J2810" s="251">
        <v>6</v>
      </c>
      <c r="K2810" s="251">
        <v>6</v>
      </c>
      <c r="M2810" s="251" t="s">
        <v>9958</v>
      </c>
      <c r="N2810" s="251" t="s">
        <v>11441</v>
      </c>
      <c r="O2810" s="251">
        <v>6</v>
      </c>
      <c r="Q2810" s="251" t="s">
        <v>13196</v>
      </c>
      <c r="R2810" s="251" t="s">
        <v>9960</v>
      </c>
      <c r="S2810" s="252" t="s">
        <v>1202</v>
      </c>
      <c r="T2810" s="251" t="str">
        <f t="shared" si="174"/>
        <v>I060634581150BZ620</v>
      </c>
      <c r="W2810" s="251" t="str">
        <f t="shared" si="175"/>
        <v>I060634581150-BZ620</v>
      </c>
    </row>
    <row r="2811" spans="1:23" x14ac:dyDescent="0.3">
      <c r="A2811" s="256" t="str">
        <f t="shared" si="172"/>
        <v>I0606345-81170BZ200-00003</v>
      </c>
      <c r="B2811" s="251" t="s">
        <v>13197</v>
      </c>
      <c r="C2811" s="251" t="s">
        <v>10077</v>
      </c>
      <c r="D2811" s="251" t="s">
        <v>13194</v>
      </c>
      <c r="E2811" s="251" t="s">
        <v>11134</v>
      </c>
      <c r="F2811" s="251" t="s">
        <v>9966</v>
      </c>
      <c r="G2811" s="251" t="s">
        <v>1095</v>
      </c>
      <c r="H2811" s="251" t="s">
        <v>10082</v>
      </c>
      <c r="I2811" s="257" t="str">
        <f t="shared" si="173"/>
        <v>-00003</v>
      </c>
      <c r="J2811" s="251">
        <v>3</v>
      </c>
      <c r="K2811" s="251">
        <v>3</v>
      </c>
      <c r="M2811" s="251" t="s">
        <v>9958</v>
      </c>
      <c r="N2811" s="251" t="s">
        <v>11441</v>
      </c>
      <c r="O2811" s="251">
        <v>3</v>
      </c>
      <c r="Q2811" s="251" t="s">
        <v>13197</v>
      </c>
      <c r="R2811" s="251" t="s">
        <v>9960</v>
      </c>
      <c r="S2811" s="252" t="s">
        <v>1094</v>
      </c>
      <c r="T2811" s="251" t="str">
        <f t="shared" si="174"/>
        <v>I060634581170BZ200</v>
      </c>
      <c r="W2811" s="251" t="str">
        <f t="shared" si="175"/>
        <v>I060634581170-BZ200</v>
      </c>
    </row>
    <row r="2812" spans="1:23" x14ac:dyDescent="0.3">
      <c r="A2812" s="256" t="str">
        <f t="shared" si="172"/>
        <v>I0606345-81170BZ620-00003</v>
      </c>
      <c r="B2812" s="251" t="s">
        <v>13198</v>
      </c>
      <c r="C2812" s="251" t="s">
        <v>10077</v>
      </c>
      <c r="D2812" s="251" t="s">
        <v>13194</v>
      </c>
      <c r="E2812" s="251" t="s">
        <v>11134</v>
      </c>
      <c r="F2812" s="251" t="s">
        <v>9968</v>
      </c>
      <c r="G2812" s="251" t="s">
        <v>1208</v>
      </c>
      <c r="H2812" s="251" t="s">
        <v>5102</v>
      </c>
      <c r="I2812" s="257" t="str">
        <f t="shared" si="173"/>
        <v>-00003</v>
      </c>
      <c r="J2812" s="251">
        <v>3</v>
      </c>
      <c r="K2812" s="251">
        <v>3</v>
      </c>
      <c r="M2812" s="251" t="s">
        <v>9958</v>
      </c>
      <c r="N2812" s="251" t="s">
        <v>11441</v>
      </c>
      <c r="O2812" s="251">
        <v>3</v>
      </c>
      <c r="Q2812" s="251" t="s">
        <v>13198</v>
      </c>
      <c r="R2812" s="251" t="s">
        <v>9960</v>
      </c>
      <c r="S2812" s="252" t="s">
        <v>1207</v>
      </c>
      <c r="T2812" s="251" t="str">
        <f t="shared" si="174"/>
        <v>I060634581170BZ620</v>
      </c>
      <c r="W2812" s="251" t="str">
        <f t="shared" si="175"/>
        <v>I060634581170-BZ620</v>
      </c>
    </row>
    <row r="2813" spans="1:23" x14ac:dyDescent="0.3">
      <c r="A2813" s="256" t="str">
        <f t="shared" si="172"/>
        <v>I0606345-81550BZ220-00002</v>
      </c>
      <c r="B2813" s="251" t="s">
        <v>13199</v>
      </c>
      <c r="C2813" s="251" t="s">
        <v>10077</v>
      </c>
      <c r="D2813" s="251" t="s">
        <v>13194</v>
      </c>
      <c r="E2813" s="251" t="s">
        <v>11134</v>
      </c>
      <c r="F2813" s="251" t="s">
        <v>9970</v>
      </c>
      <c r="G2813" s="251" t="s">
        <v>1364</v>
      </c>
      <c r="H2813" s="251" t="s">
        <v>5202</v>
      </c>
      <c r="I2813" s="257" t="str">
        <f t="shared" si="173"/>
        <v>-00002</v>
      </c>
      <c r="J2813" s="251">
        <v>2</v>
      </c>
      <c r="K2813" s="251">
        <v>2</v>
      </c>
      <c r="M2813" s="251" t="s">
        <v>9958</v>
      </c>
      <c r="N2813" s="251" t="s">
        <v>11441</v>
      </c>
      <c r="O2813" s="251">
        <v>2</v>
      </c>
      <c r="Q2813" s="251" t="s">
        <v>13199</v>
      </c>
      <c r="R2813" s="251" t="s">
        <v>9960</v>
      </c>
      <c r="S2813" s="252" t="s">
        <v>1363</v>
      </c>
      <c r="T2813" s="251" t="str">
        <f t="shared" si="174"/>
        <v>I060634581550BZ220</v>
      </c>
      <c r="W2813" s="251" t="str">
        <f t="shared" si="175"/>
        <v>I060634581550-BZ220</v>
      </c>
    </row>
    <row r="2814" spans="1:23" x14ac:dyDescent="0.3">
      <c r="A2814" s="256" t="str">
        <f t="shared" si="172"/>
        <v>I0606345-81550BZ490-00003</v>
      </c>
      <c r="B2814" s="251" t="s">
        <v>13200</v>
      </c>
      <c r="C2814" s="251" t="s">
        <v>10077</v>
      </c>
      <c r="D2814" s="251" t="s">
        <v>13194</v>
      </c>
      <c r="E2814" s="251" t="s">
        <v>11134</v>
      </c>
      <c r="F2814" s="251" t="s">
        <v>9972</v>
      </c>
      <c r="G2814" s="251" t="s">
        <v>1409</v>
      </c>
      <c r="H2814" s="251" t="s">
        <v>5202</v>
      </c>
      <c r="I2814" s="257" t="str">
        <f t="shared" si="173"/>
        <v>-00003</v>
      </c>
      <c r="J2814" s="251">
        <v>3</v>
      </c>
      <c r="K2814" s="251">
        <v>3</v>
      </c>
      <c r="M2814" s="251" t="s">
        <v>9958</v>
      </c>
      <c r="N2814" s="251" t="s">
        <v>11441</v>
      </c>
      <c r="O2814" s="251">
        <v>3</v>
      </c>
      <c r="Q2814" s="251" t="s">
        <v>13200</v>
      </c>
      <c r="R2814" s="251" t="s">
        <v>9960</v>
      </c>
      <c r="S2814" s="252" t="s">
        <v>1408</v>
      </c>
      <c r="T2814" s="251" t="str">
        <f t="shared" si="174"/>
        <v>I060634581550BZ490</v>
      </c>
      <c r="W2814" s="251" t="str">
        <f t="shared" si="175"/>
        <v>I060634581550-BZ490</v>
      </c>
    </row>
    <row r="2815" spans="1:23" x14ac:dyDescent="0.3">
      <c r="A2815" s="256" t="str">
        <f t="shared" si="172"/>
        <v>I0606345-81551BZ150-00001</v>
      </c>
      <c r="B2815" s="251" t="s">
        <v>13201</v>
      </c>
      <c r="C2815" s="251" t="s">
        <v>10077</v>
      </c>
      <c r="D2815" s="251" t="s">
        <v>13194</v>
      </c>
      <c r="E2815" s="251" t="s">
        <v>11134</v>
      </c>
      <c r="F2815" s="251" t="s">
        <v>9974</v>
      </c>
      <c r="G2815" s="251" t="s">
        <v>1351</v>
      </c>
      <c r="H2815" s="251" t="s">
        <v>3436</v>
      </c>
      <c r="I2815" s="257" t="str">
        <f t="shared" si="173"/>
        <v>-00001</v>
      </c>
      <c r="J2815" s="251">
        <v>1</v>
      </c>
      <c r="K2815" s="251">
        <v>1</v>
      </c>
      <c r="M2815" s="251" t="s">
        <v>9958</v>
      </c>
      <c r="N2815" s="251" t="s">
        <v>11441</v>
      </c>
      <c r="O2815" s="251">
        <v>1</v>
      </c>
      <c r="Q2815" s="251" t="s">
        <v>13201</v>
      </c>
      <c r="R2815" s="251" t="s">
        <v>9960</v>
      </c>
      <c r="S2815" s="252" t="s">
        <v>1350</v>
      </c>
      <c r="T2815" s="251" t="str">
        <f t="shared" si="174"/>
        <v>I060634581551BZ150</v>
      </c>
      <c r="W2815" s="251" t="str">
        <f t="shared" si="175"/>
        <v>I060634581551-BZ150</v>
      </c>
    </row>
    <row r="2816" spans="1:23" x14ac:dyDescent="0.3">
      <c r="A2816" s="256" t="str">
        <f t="shared" si="172"/>
        <v>I0606345-81560BZ220-00001</v>
      </c>
      <c r="B2816" s="251" t="s">
        <v>13202</v>
      </c>
      <c r="C2816" s="251" t="s">
        <v>10077</v>
      </c>
      <c r="D2816" s="251" t="s">
        <v>13194</v>
      </c>
      <c r="E2816" s="251" t="s">
        <v>11134</v>
      </c>
      <c r="F2816" s="251" t="s">
        <v>9976</v>
      </c>
      <c r="G2816" s="251" t="s">
        <v>1378</v>
      </c>
      <c r="H2816" s="251" t="s">
        <v>5204</v>
      </c>
      <c r="I2816" s="257" t="str">
        <f t="shared" si="173"/>
        <v>-00001</v>
      </c>
      <c r="J2816" s="251">
        <v>1</v>
      </c>
      <c r="K2816" s="251">
        <v>1</v>
      </c>
      <c r="M2816" s="251" t="s">
        <v>9958</v>
      </c>
      <c r="N2816" s="251" t="s">
        <v>11441</v>
      </c>
      <c r="O2816" s="251">
        <v>1</v>
      </c>
      <c r="Q2816" s="251" t="s">
        <v>13202</v>
      </c>
      <c r="R2816" s="251" t="s">
        <v>9960</v>
      </c>
      <c r="S2816" s="252" t="s">
        <v>1377</v>
      </c>
      <c r="T2816" s="251" t="str">
        <f t="shared" si="174"/>
        <v>I060634581560BZ220</v>
      </c>
      <c r="W2816" s="251" t="str">
        <f t="shared" si="175"/>
        <v>I060634581560-BZ220</v>
      </c>
    </row>
    <row r="2817" spans="1:23" x14ac:dyDescent="0.3">
      <c r="A2817" s="256" t="str">
        <f t="shared" si="172"/>
        <v>I0606345-81560BZ490-00002</v>
      </c>
      <c r="B2817" s="251" t="s">
        <v>13203</v>
      </c>
      <c r="C2817" s="251" t="s">
        <v>10077</v>
      </c>
      <c r="D2817" s="251" t="s">
        <v>13194</v>
      </c>
      <c r="E2817" s="251" t="s">
        <v>11134</v>
      </c>
      <c r="F2817" s="251" t="s">
        <v>9978</v>
      </c>
      <c r="G2817" s="251" t="s">
        <v>1423</v>
      </c>
      <c r="H2817" s="251" t="s">
        <v>5204</v>
      </c>
      <c r="I2817" s="257" t="str">
        <f t="shared" si="173"/>
        <v>-00002</v>
      </c>
      <c r="J2817" s="251">
        <v>2</v>
      </c>
      <c r="K2817" s="251">
        <v>2</v>
      </c>
      <c r="M2817" s="251" t="s">
        <v>9958</v>
      </c>
      <c r="N2817" s="251" t="s">
        <v>11441</v>
      </c>
      <c r="O2817" s="251">
        <v>2</v>
      </c>
      <c r="Q2817" s="251" t="s">
        <v>13203</v>
      </c>
      <c r="R2817" s="251" t="s">
        <v>9960</v>
      </c>
      <c r="S2817" s="252" t="s">
        <v>1422</v>
      </c>
      <c r="T2817" s="251" t="str">
        <f t="shared" si="174"/>
        <v>I060634581560BZ490</v>
      </c>
      <c r="W2817" s="251" t="str">
        <f t="shared" si="175"/>
        <v>I060634581560-BZ490</v>
      </c>
    </row>
    <row r="2818" spans="1:23" x14ac:dyDescent="0.3">
      <c r="A2818" s="256" t="str">
        <f t="shared" si="172"/>
        <v>I0606345-81561BZ150-00004</v>
      </c>
      <c r="B2818" s="251" t="s">
        <v>13204</v>
      </c>
      <c r="C2818" s="251" t="s">
        <v>10077</v>
      </c>
      <c r="D2818" s="251" t="s">
        <v>13194</v>
      </c>
      <c r="E2818" s="251" t="s">
        <v>11134</v>
      </c>
      <c r="F2818" s="251" t="s">
        <v>9980</v>
      </c>
      <c r="G2818" s="251" t="s">
        <v>1359</v>
      </c>
      <c r="H2818" s="251" t="s">
        <v>3443</v>
      </c>
      <c r="I2818" s="257" t="str">
        <f t="shared" si="173"/>
        <v>-00004</v>
      </c>
      <c r="J2818" s="251">
        <v>4</v>
      </c>
      <c r="K2818" s="251">
        <v>4</v>
      </c>
      <c r="M2818" s="251" t="s">
        <v>9958</v>
      </c>
      <c r="N2818" s="251" t="s">
        <v>11441</v>
      </c>
      <c r="O2818" s="251">
        <v>4</v>
      </c>
      <c r="Q2818" s="251" t="s">
        <v>13204</v>
      </c>
      <c r="R2818" s="251" t="s">
        <v>9960</v>
      </c>
      <c r="S2818" s="252" t="s">
        <v>1358</v>
      </c>
      <c r="T2818" s="251" t="str">
        <f t="shared" si="174"/>
        <v>I060634581561BZ150</v>
      </c>
      <c r="W2818" s="251" t="str">
        <f t="shared" si="175"/>
        <v>I060634581561-BZ150</v>
      </c>
    </row>
    <row r="2819" spans="1:23" x14ac:dyDescent="0.3">
      <c r="A2819" s="256" t="str">
        <f t="shared" si="172"/>
        <v>I0606345-81561BZ240-00005</v>
      </c>
      <c r="B2819" s="251" t="s">
        <v>13205</v>
      </c>
      <c r="C2819" s="251" t="s">
        <v>10077</v>
      </c>
      <c r="D2819" s="251" t="s">
        <v>13194</v>
      </c>
      <c r="E2819" s="251" t="s">
        <v>11134</v>
      </c>
      <c r="F2819" s="251" t="s">
        <v>9982</v>
      </c>
      <c r="G2819" s="251" t="s">
        <v>1387</v>
      </c>
      <c r="H2819" s="251" t="s">
        <v>3443</v>
      </c>
      <c r="I2819" s="257" t="str">
        <f t="shared" si="173"/>
        <v>-00005</v>
      </c>
      <c r="J2819" s="251">
        <v>5</v>
      </c>
      <c r="K2819" s="251">
        <v>5</v>
      </c>
      <c r="M2819" s="251" t="s">
        <v>9958</v>
      </c>
      <c r="N2819" s="251" t="s">
        <v>11441</v>
      </c>
      <c r="O2819" s="251">
        <v>5</v>
      </c>
      <c r="Q2819" s="251" t="s">
        <v>13205</v>
      </c>
      <c r="R2819" s="251" t="s">
        <v>9960</v>
      </c>
      <c r="S2819" s="252" t="s">
        <v>1386</v>
      </c>
      <c r="T2819" s="251" t="str">
        <f t="shared" si="174"/>
        <v>I060634581561BZ240</v>
      </c>
      <c r="W2819" s="251" t="str">
        <f t="shared" si="175"/>
        <v>I060634581561-BZ240</v>
      </c>
    </row>
    <row r="2820" spans="1:23" x14ac:dyDescent="0.3">
      <c r="A2820" s="256" t="str">
        <f t="shared" si="172"/>
        <v>I0606345-81581BZ040-00002</v>
      </c>
      <c r="B2820" s="251" t="s">
        <v>13206</v>
      </c>
      <c r="C2820" s="251" t="s">
        <v>10077</v>
      </c>
      <c r="D2820" s="251" t="s">
        <v>13194</v>
      </c>
      <c r="E2820" s="251" t="s">
        <v>11134</v>
      </c>
      <c r="F2820" s="251" t="s">
        <v>9984</v>
      </c>
      <c r="G2820" s="251" t="s">
        <v>1454</v>
      </c>
      <c r="H2820" s="251" t="s">
        <v>5218</v>
      </c>
      <c r="I2820" s="257" t="str">
        <f t="shared" si="173"/>
        <v>-00002</v>
      </c>
      <c r="J2820" s="251">
        <v>2</v>
      </c>
      <c r="K2820" s="251">
        <v>2</v>
      </c>
      <c r="M2820" s="251" t="s">
        <v>9958</v>
      </c>
      <c r="N2820" s="251" t="s">
        <v>11441</v>
      </c>
      <c r="O2820" s="251">
        <v>2</v>
      </c>
      <c r="Q2820" s="251" t="s">
        <v>13206</v>
      </c>
      <c r="R2820" s="251" t="s">
        <v>9960</v>
      </c>
      <c r="S2820" s="252" t="s">
        <v>1453</v>
      </c>
      <c r="T2820" s="251" t="str">
        <f t="shared" si="174"/>
        <v>I060634581581BZ040</v>
      </c>
      <c r="W2820" s="251" t="str">
        <f t="shared" si="175"/>
        <v>I060634581581-BZ040</v>
      </c>
    </row>
    <row r="2821" spans="1:23" x14ac:dyDescent="0.3">
      <c r="A2821" s="256" t="str">
        <f t="shared" si="172"/>
        <v>I0606345-81592BZ080-00001</v>
      </c>
      <c r="B2821" s="251" t="s">
        <v>13207</v>
      </c>
      <c r="C2821" s="251" t="s">
        <v>10077</v>
      </c>
      <c r="D2821" s="251" t="s">
        <v>13194</v>
      </c>
      <c r="E2821" s="251" t="s">
        <v>11134</v>
      </c>
      <c r="F2821" s="251" t="s">
        <v>9986</v>
      </c>
      <c r="G2821" s="251" t="s">
        <v>11547</v>
      </c>
      <c r="H2821" s="251" t="s">
        <v>5182</v>
      </c>
      <c r="I2821" s="257" t="str">
        <f t="shared" si="173"/>
        <v>-00001</v>
      </c>
      <c r="J2821" s="251">
        <v>1</v>
      </c>
      <c r="K2821" s="251">
        <v>1</v>
      </c>
      <c r="M2821" s="251" t="s">
        <v>10007</v>
      </c>
      <c r="N2821" s="251" t="s">
        <v>11441</v>
      </c>
      <c r="O2821" s="251">
        <v>1</v>
      </c>
      <c r="Q2821" s="251" t="s">
        <v>13207</v>
      </c>
      <c r="R2821" s="251" t="s">
        <v>9960</v>
      </c>
      <c r="S2821" s="252" t="s">
        <v>8705</v>
      </c>
      <c r="T2821" s="251" t="str">
        <f t="shared" si="174"/>
        <v>I060634581592BZ080</v>
      </c>
      <c r="W2821" s="251" t="str">
        <f t="shared" si="175"/>
        <v>I060634581592-BZ080</v>
      </c>
    </row>
    <row r="2822" spans="1:23" x14ac:dyDescent="0.3">
      <c r="A2822" s="256" t="str">
        <f t="shared" si="172"/>
        <v>I0606345-9004951143-00004</v>
      </c>
      <c r="B2822" s="251" t="s">
        <v>13208</v>
      </c>
      <c r="C2822" s="251" t="s">
        <v>10077</v>
      </c>
      <c r="D2822" s="251" t="s">
        <v>13194</v>
      </c>
      <c r="E2822" s="251" t="s">
        <v>11134</v>
      </c>
      <c r="F2822" s="251" t="s">
        <v>9988</v>
      </c>
      <c r="G2822" s="251" t="s">
        <v>1567</v>
      </c>
      <c r="H2822" s="251" t="s">
        <v>3393</v>
      </c>
      <c r="I2822" s="257" t="str">
        <f t="shared" si="173"/>
        <v>-00004</v>
      </c>
      <c r="J2822" s="251">
        <v>4</v>
      </c>
      <c r="K2822" s="251">
        <v>4</v>
      </c>
      <c r="M2822" s="251" t="s">
        <v>10007</v>
      </c>
      <c r="N2822" s="251" t="s">
        <v>11441</v>
      </c>
      <c r="O2822" s="251">
        <v>4</v>
      </c>
      <c r="Q2822" s="251" t="s">
        <v>13208</v>
      </c>
      <c r="R2822" s="251" t="s">
        <v>9960</v>
      </c>
      <c r="S2822" s="252">
        <v>9004951143</v>
      </c>
      <c r="T2822" s="251" t="str">
        <f t="shared" si="174"/>
        <v>I06063459004951143</v>
      </c>
      <c r="W2822" s="251" t="str">
        <f t="shared" si="175"/>
        <v>I060634590049-51143</v>
      </c>
    </row>
    <row r="2823" spans="1:23" x14ac:dyDescent="0.3">
      <c r="A2823" s="256" t="str">
        <f t="shared" ref="A2823:A2886" si="176">D2823&amp;$A$6&amp;S2823&amp;I2823</f>
        <v>I0606345-9004951161-00004</v>
      </c>
      <c r="B2823" s="251" t="s">
        <v>13209</v>
      </c>
      <c r="C2823" s="251" t="s">
        <v>10077</v>
      </c>
      <c r="D2823" s="251" t="s">
        <v>13194</v>
      </c>
      <c r="E2823" s="251" t="s">
        <v>11134</v>
      </c>
      <c r="F2823" s="251" t="s">
        <v>9990</v>
      </c>
      <c r="G2823" s="251" t="s">
        <v>1559</v>
      </c>
      <c r="H2823" s="251" t="s">
        <v>3393</v>
      </c>
      <c r="I2823" s="257" t="str">
        <f t="shared" ref="I2823:I2886" si="177">+IF(AND(O2823&lt;10),$B$2&amp;O2823,IF(AND(O2823&gt;9,O2823&lt;=99),$B$3&amp;O2823,IF(AND(O2823&gt;99,L91699&lt;1000),$B$4&amp;O2823,IF(AND(O2823&gt;999),$B$5&amp;7))))</f>
        <v>-00004</v>
      </c>
      <c r="J2823" s="251">
        <v>4</v>
      </c>
      <c r="K2823" s="251">
        <v>4</v>
      </c>
      <c r="M2823" s="251" t="s">
        <v>10007</v>
      </c>
      <c r="N2823" s="251" t="s">
        <v>11441</v>
      </c>
      <c r="O2823" s="251">
        <v>4</v>
      </c>
      <c r="Q2823" s="251" t="s">
        <v>13209</v>
      </c>
      <c r="R2823" s="251" t="s">
        <v>9960</v>
      </c>
      <c r="S2823" s="252">
        <v>9004951161</v>
      </c>
      <c r="T2823" s="251" t="str">
        <f t="shared" si="174"/>
        <v>I06063459004951161</v>
      </c>
      <c r="W2823" s="251" t="str">
        <f t="shared" si="175"/>
        <v>I060634590049-51161</v>
      </c>
    </row>
    <row r="2824" spans="1:23" x14ac:dyDescent="0.3">
      <c r="A2824" s="256" t="str">
        <f t="shared" si="176"/>
        <v>I0606345-9004A81005-00003</v>
      </c>
      <c r="B2824" s="251" t="s">
        <v>13210</v>
      </c>
      <c r="C2824" s="251" t="s">
        <v>10077</v>
      </c>
      <c r="D2824" s="251" t="s">
        <v>13194</v>
      </c>
      <c r="E2824" s="251" t="s">
        <v>11134</v>
      </c>
      <c r="F2824" s="251" t="s">
        <v>9992</v>
      </c>
      <c r="G2824" s="251" t="s">
        <v>1566</v>
      </c>
      <c r="H2824" s="251" t="s">
        <v>3393</v>
      </c>
      <c r="I2824" s="257" t="str">
        <f t="shared" si="177"/>
        <v>-00003</v>
      </c>
      <c r="J2824" s="251">
        <v>3</v>
      </c>
      <c r="K2824" s="251">
        <v>3</v>
      </c>
      <c r="M2824" s="251" t="s">
        <v>10007</v>
      </c>
      <c r="N2824" s="251" t="s">
        <v>11441</v>
      </c>
      <c r="O2824" s="251">
        <v>3</v>
      </c>
      <c r="Q2824" s="251" t="s">
        <v>13210</v>
      </c>
      <c r="R2824" s="251" t="s">
        <v>9960</v>
      </c>
      <c r="S2824" s="252" t="s">
        <v>1565</v>
      </c>
      <c r="T2824" s="251" t="str">
        <f t="shared" ref="T2824:T2887" si="178">+D2824&amp;S2824</f>
        <v>I06063459004A81005</v>
      </c>
      <c r="W2824" s="251" t="str">
        <f t="shared" ref="W2824:W2887" si="179">D2824&amp;G2824</f>
        <v>I06063459004A-81005</v>
      </c>
    </row>
    <row r="2825" spans="1:23" x14ac:dyDescent="0.3">
      <c r="A2825" s="256" t="str">
        <f t="shared" si="176"/>
        <v>I0606345-9004A81006-00002</v>
      </c>
      <c r="B2825" s="251" t="s">
        <v>13211</v>
      </c>
      <c r="C2825" s="251" t="s">
        <v>10077</v>
      </c>
      <c r="D2825" s="251" t="s">
        <v>13194</v>
      </c>
      <c r="E2825" s="251" t="s">
        <v>11134</v>
      </c>
      <c r="F2825" s="251" t="s">
        <v>9995</v>
      </c>
      <c r="G2825" s="251" t="s">
        <v>1574</v>
      </c>
      <c r="H2825" s="251" t="s">
        <v>3393</v>
      </c>
      <c r="I2825" s="257" t="str">
        <f t="shared" si="177"/>
        <v>-00002</v>
      </c>
      <c r="J2825" s="251">
        <v>2</v>
      </c>
      <c r="K2825" s="251">
        <v>2</v>
      </c>
      <c r="M2825" s="251" t="s">
        <v>10007</v>
      </c>
      <c r="N2825" s="251" t="s">
        <v>11441</v>
      </c>
      <c r="O2825" s="251">
        <v>2</v>
      </c>
      <c r="Q2825" s="251" t="s">
        <v>13211</v>
      </c>
      <c r="R2825" s="251" t="s">
        <v>9960</v>
      </c>
      <c r="S2825" s="252" t="s">
        <v>1573</v>
      </c>
      <c r="T2825" s="251" t="str">
        <f t="shared" si="178"/>
        <v>I06063459004A81006</v>
      </c>
      <c r="W2825" s="251" t="str">
        <f t="shared" si="179"/>
        <v>I06063459004A-81006</v>
      </c>
    </row>
    <row r="2826" spans="1:23" x14ac:dyDescent="0.3">
      <c r="A2826" s="256" t="str">
        <f t="shared" si="176"/>
        <v>I0606345-9004A81007-00005</v>
      </c>
      <c r="B2826" s="251" t="s">
        <v>13212</v>
      </c>
      <c r="C2826" s="251" t="s">
        <v>10077</v>
      </c>
      <c r="D2826" s="251" t="s">
        <v>13194</v>
      </c>
      <c r="E2826" s="251" t="s">
        <v>11134</v>
      </c>
      <c r="F2826" s="251" t="s">
        <v>9997</v>
      </c>
      <c r="G2826" s="251" t="s">
        <v>1576</v>
      </c>
      <c r="H2826" s="251" t="s">
        <v>3393</v>
      </c>
      <c r="I2826" s="257" t="str">
        <f t="shared" si="177"/>
        <v>-00005</v>
      </c>
      <c r="J2826" s="251">
        <v>5</v>
      </c>
      <c r="K2826" s="251">
        <v>5</v>
      </c>
      <c r="M2826" s="251" t="s">
        <v>10003</v>
      </c>
      <c r="N2826" s="251" t="s">
        <v>11441</v>
      </c>
      <c r="O2826" s="251">
        <v>5</v>
      </c>
      <c r="Q2826" s="251" t="s">
        <v>13212</v>
      </c>
      <c r="R2826" s="251" t="s">
        <v>9960</v>
      </c>
      <c r="S2826" s="252" t="s">
        <v>1575</v>
      </c>
      <c r="T2826" s="251" t="str">
        <f t="shared" si="178"/>
        <v>I06063459004A81007</v>
      </c>
      <c r="W2826" s="251" t="str">
        <f t="shared" si="179"/>
        <v>I06063459004A-81007</v>
      </c>
    </row>
    <row r="2827" spans="1:23" x14ac:dyDescent="0.3">
      <c r="A2827" s="256" t="str">
        <f t="shared" si="176"/>
        <v>I0606345-9004A81026-00011</v>
      </c>
      <c r="B2827" s="251" t="s">
        <v>13213</v>
      </c>
      <c r="C2827" s="251" t="s">
        <v>10077</v>
      </c>
      <c r="D2827" s="251" t="s">
        <v>13194</v>
      </c>
      <c r="E2827" s="251" t="s">
        <v>11134</v>
      </c>
      <c r="F2827" s="251" t="s">
        <v>10000</v>
      </c>
      <c r="G2827" s="251" t="s">
        <v>1624</v>
      </c>
      <c r="H2827" s="251" t="s">
        <v>3393</v>
      </c>
      <c r="I2827" s="257" t="str">
        <f t="shared" si="177"/>
        <v>-00011</v>
      </c>
      <c r="J2827" s="251">
        <v>11</v>
      </c>
      <c r="K2827" s="251">
        <v>11</v>
      </c>
      <c r="M2827" s="251" t="s">
        <v>10007</v>
      </c>
      <c r="N2827" s="251" t="s">
        <v>11441</v>
      </c>
      <c r="O2827" s="251">
        <v>11</v>
      </c>
      <c r="Q2827" s="251" t="s">
        <v>13213</v>
      </c>
      <c r="R2827" s="251" t="s">
        <v>9960</v>
      </c>
      <c r="S2827" s="252" t="s">
        <v>1623</v>
      </c>
      <c r="T2827" s="251" t="str">
        <f t="shared" si="178"/>
        <v>I06063459004A81026</v>
      </c>
      <c r="W2827" s="251" t="str">
        <f t="shared" si="179"/>
        <v>I06063459004A-81026</v>
      </c>
    </row>
    <row r="2828" spans="1:23" x14ac:dyDescent="0.3">
      <c r="A2828" s="256" t="str">
        <f t="shared" si="176"/>
        <v>I0606345-9004A81027-00004</v>
      </c>
      <c r="B2828" s="251" t="s">
        <v>13214</v>
      </c>
      <c r="C2828" s="251" t="s">
        <v>10077</v>
      </c>
      <c r="D2828" s="251" t="s">
        <v>13194</v>
      </c>
      <c r="E2828" s="251" t="s">
        <v>11134</v>
      </c>
      <c r="F2828" s="251" t="s">
        <v>10002</v>
      </c>
      <c r="G2828" s="251" t="s">
        <v>1617</v>
      </c>
      <c r="H2828" s="251" t="s">
        <v>3393</v>
      </c>
      <c r="I2828" s="257" t="str">
        <f t="shared" si="177"/>
        <v>-00004</v>
      </c>
      <c r="J2828" s="251">
        <v>4</v>
      </c>
      <c r="K2828" s="251">
        <v>4</v>
      </c>
      <c r="M2828" s="251" t="s">
        <v>10007</v>
      </c>
      <c r="N2828" s="251" t="s">
        <v>11441</v>
      </c>
      <c r="O2828" s="251">
        <v>4</v>
      </c>
      <c r="Q2828" s="251" t="s">
        <v>13214</v>
      </c>
      <c r="R2828" s="251" t="s">
        <v>9960</v>
      </c>
      <c r="S2828" s="252" t="s">
        <v>1616</v>
      </c>
      <c r="T2828" s="251" t="str">
        <f t="shared" si="178"/>
        <v>I06063459004A81027</v>
      </c>
      <c r="W2828" s="251" t="str">
        <f t="shared" si="179"/>
        <v>I06063459004A-81027</v>
      </c>
    </row>
    <row r="2829" spans="1:23" x14ac:dyDescent="0.3">
      <c r="A2829" s="256" t="str">
        <f t="shared" si="176"/>
        <v>I0606346-81240BZ010C0-00007</v>
      </c>
      <c r="B2829" s="251" t="s">
        <v>13215</v>
      </c>
      <c r="C2829" s="251" t="s">
        <v>10077</v>
      </c>
      <c r="D2829" s="251" t="s">
        <v>13216</v>
      </c>
      <c r="E2829" s="251" t="s">
        <v>11134</v>
      </c>
      <c r="F2829" s="251" t="s">
        <v>9957</v>
      </c>
      <c r="G2829" s="251" t="s">
        <v>10106</v>
      </c>
      <c r="H2829" s="251" t="s">
        <v>2227</v>
      </c>
      <c r="I2829" s="257" t="str">
        <f t="shared" si="177"/>
        <v>-00007</v>
      </c>
      <c r="J2829" s="251">
        <v>7</v>
      </c>
      <c r="K2829" s="251">
        <v>7</v>
      </c>
      <c r="M2829" s="251" t="s">
        <v>10007</v>
      </c>
      <c r="N2829" s="251" t="s">
        <v>11590</v>
      </c>
      <c r="O2829" s="251">
        <v>7</v>
      </c>
      <c r="Q2829" s="251" t="s">
        <v>13215</v>
      </c>
      <c r="R2829" s="251" t="s">
        <v>10017</v>
      </c>
      <c r="S2829" s="252" t="s">
        <v>3982</v>
      </c>
      <c r="T2829" s="251" t="str">
        <f t="shared" si="178"/>
        <v>I060634681240BZ010C0</v>
      </c>
      <c r="W2829" s="251" t="str">
        <f t="shared" si="179"/>
        <v>I060634681240-BZ010-C0</v>
      </c>
    </row>
    <row r="2830" spans="1:23" x14ac:dyDescent="0.3">
      <c r="A2830" s="256" t="str">
        <f t="shared" si="176"/>
        <v>I0606346-81580BZ051-00003</v>
      </c>
      <c r="B2830" s="251" t="s">
        <v>13217</v>
      </c>
      <c r="C2830" s="251" t="s">
        <v>10077</v>
      </c>
      <c r="D2830" s="251" t="s">
        <v>13216</v>
      </c>
      <c r="E2830" s="251" t="s">
        <v>11134</v>
      </c>
      <c r="F2830" s="251" t="s">
        <v>9962</v>
      </c>
      <c r="G2830" s="251" t="s">
        <v>5226</v>
      </c>
      <c r="H2830" s="251" t="s">
        <v>758</v>
      </c>
      <c r="I2830" s="257" t="str">
        <f t="shared" si="177"/>
        <v>-00003</v>
      </c>
      <c r="J2830" s="251">
        <v>3</v>
      </c>
      <c r="K2830" s="251">
        <v>3</v>
      </c>
      <c r="M2830" s="251" t="s">
        <v>9958</v>
      </c>
      <c r="N2830" s="251" t="s">
        <v>11590</v>
      </c>
      <c r="O2830" s="251">
        <v>3</v>
      </c>
      <c r="Q2830" s="251" t="s">
        <v>13217</v>
      </c>
      <c r="R2830" s="251" t="s">
        <v>10017</v>
      </c>
      <c r="S2830" s="252" t="s">
        <v>4065</v>
      </c>
      <c r="T2830" s="251" t="str">
        <f t="shared" si="178"/>
        <v>I060634681580BZ051</v>
      </c>
      <c r="W2830" s="251" t="str">
        <f t="shared" si="179"/>
        <v>I060634681580-BZ051</v>
      </c>
    </row>
    <row r="2831" spans="1:23" x14ac:dyDescent="0.3">
      <c r="A2831" s="256" t="str">
        <f t="shared" si="176"/>
        <v>I0606346-81591BZ040-00002</v>
      </c>
      <c r="B2831" s="251" t="s">
        <v>13218</v>
      </c>
      <c r="C2831" s="251" t="s">
        <v>10077</v>
      </c>
      <c r="D2831" s="251" t="s">
        <v>13216</v>
      </c>
      <c r="E2831" s="251" t="s">
        <v>11134</v>
      </c>
      <c r="F2831" s="251" t="s">
        <v>9964</v>
      </c>
      <c r="G2831" s="251" t="s">
        <v>1461</v>
      </c>
      <c r="H2831" s="251" t="s">
        <v>5219</v>
      </c>
      <c r="I2831" s="257" t="str">
        <f t="shared" si="177"/>
        <v>-00002</v>
      </c>
      <c r="J2831" s="251">
        <v>2</v>
      </c>
      <c r="K2831" s="251">
        <v>2</v>
      </c>
      <c r="M2831" s="251" t="s">
        <v>9958</v>
      </c>
      <c r="N2831" s="251" t="s">
        <v>11590</v>
      </c>
      <c r="O2831" s="251">
        <v>2</v>
      </c>
      <c r="Q2831" s="251" t="s">
        <v>13218</v>
      </c>
      <c r="R2831" s="251" t="s">
        <v>10017</v>
      </c>
      <c r="S2831" s="252" t="s">
        <v>1460</v>
      </c>
      <c r="T2831" s="251" t="str">
        <f t="shared" si="178"/>
        <v>I060634681591BZ040</v>
      </c>
      <c r="W2831" s="251" t="str">
        <f t="shared" si="179"/>
        <v>I060634681591-BZ040</v>
      </c>
    </row>
    <row r="2832" spans="1:23" x14ac:dyDescent="0.3">
      <c r="A2832" s="256" t="str">
        <f t="shared" si="176"/>
        <v>I0606346-87915BZ070-00002</v>
      </c>
      <c r="B2832" s="251" t="s">
        <v>13219</v>
      </c>
      <c r="C2832" s="251" t="s">
        <v>10077</v>
      </c>
      <c r="D2832" s="251" t="s">
        <v>13216</v>
      </c>
      <c r="E2832" s="251" t="s">
        <v>11134</v>
      </c>
      <c r="F2832" s="251" t="s">
        <v>9966</v>
      </c>
      <c r="G2832" s="251" t="s">
        <v>1528</v>
      </c>
      <c r="H2832" s="251" t="s">
        <v>10293</v>
      </c>
      <c r="I2832" s="257" t="str">
        <f t="shared" si="177"/>
        <v>-00002</v>
      </c>
      <c r="J2832" s="251">
        <v>2</v>
      </c>
      <c r="K2832" s="251">
        <v>2</v>
      </c>
      <c r="M2832" s="251" t="s">
        <v>10007</v>
      </c>
      <c r="N2832" s="251" t="s">
        <v>11590</v>
      </c>
      <c r="O2832" s="251">
        <v>2</v>
      </c>
      <c r="Q2832" s="251" t="s">
        <v>13219</v>
      </c>
      <c r="R2832" s="251" t="s">
        <v>10017</v>
      </c>
      <c r="S2832" s="252" t="s">
        <v>1527</v>
      </c>
      <c r="T2832" s="251" t="str">
        <f t="shared" si="178"/>
        <v>I060634687915BZ070</v>
      </c>
      <c r="W2832" s="251" t="str">
        <f t="shared" si="179"/>
        <v>I060634687915-BZ070</v>
      </c>
    </row>
    <row r="2833" spans="1:23" x14ac:dyDescent="0.3">
      <c r="A2833" s="256" t="str">
        <f t="shared" si="176"/>
        <v>I0606346-87917BZ010-00007</v>
      </c>
      <c r="B2833" s="251" t="s">
        <v>13220</v>
      </c>
      <c r="C2833" s="251" t="s">
        <v>10077</v>
      </c>
      <c r="D2833" s="251" t="s">
        <v>13216</v>
      </c>
      <c r="E2833" s="251" t="s">
        <v>11134</v>
      </c>
      <c r="F2833" s="251" t="s">
        <v>9968</v>
      </c>
      <c r="G2833" s="251" t="s">
        <v>1515</v>
      </c>
      <c r="H2833" s="251" t="s">
        <v>10109</v>
      </c>
      <c r="I2833" s="257" t="str">
        <f t="shared" si="177"/>
        <v>-00007</v>
      </c>
      <c r="J2833" s="251">
        <v>7</v>
      </c>
      <c r="K2833" s="251">
        <v>7</v>
      </c>
      <c r="M2833" s="251" t="s">
        <v>10007</v>
      </c>
      <c r="N2833" s="251" t="s">
        <v>11590</v>
      </c>
      <c r="O2833" s="251">
        <v>7</v>
      </c>
      <c r="Q2833" s="251" t="s">
        <v>13220</v>
      </c>
      <c r="R2833" s="251" t="s">
        <v>10017</v>
      </c>
      <c r="S2833" s="252" t="s">
        <v>1514</v>
      </c>
      <c r="T2833" s="251" t="str">
        <f t="shared" si="178"/>
        <v>I060634687917BZ010</v>
      </c>
      <c r="W2833" s="251" t="str">
        <f t="shared" si="179"/>
        <v>I060634687917-BZ010</v>
      </c>
    </row>
    <row r="2834" spans="1:23" x14ac:dyDescent="0.3">
      <c r="A2834" s="256" t="str">
        <f t="shared" si="176"/>
        <v>I0606346-87947BZ010-00003</v>
      </c>
      <c r="B2834" s="251" t="s">
        <v>13221</v>
      </c>
      <c r="C2834" s="251" t="s">
        <v>10077</v>
      </c>
      <c r="D2834" s="251" t="s">
        <v>13216</v>
      </c>
      <c r="E2834" s="251" t="s">
        <v>11134</v>
      </c>
      <c r="F2834" s="251" t="s">
        <v>9970</v>
      </c>
      <c r="G2834" s="251" t="s">
        <v>1519</v>
      </c>
      <c r="H2834" s="251" t="s">
        <v>10109</v>
      </c>
      <c r="I2834" s="257" t="str">
        <f t="shared" si="177"/>
        <v>-00003</v>
      </c>
      <c r="J2834" s="251">
        <v>3</v>
      </c>
      <c r="K2834" s="251">
        <v>3</v>
      </c>
      <c r="M2834" s="251" t="s">
        <v>10007</v>
      </c>
      <c r="N2834" s="251" t="s">
        <v>11590</v>
      </c>
      <c r="O2834" s="251">
        <v>3</v>
      </c>
      <c r="Q2834" s="251" t="s">
        <v>13221</v>
      </c>
      <c r="R2834" s="251" t="s">
        <v>10017</v>
      </c>
      <c r="S2834" s="252" t="s">
        <v>1518</v>
      </c>
      <c r="T2834" s="251" t="str">
        <f t="shared" si="178"/>
        <v>I060634687947BZ010</v>
      </c>
      <c r="W2834" s="251" t="str">
        <f t="shared" si="179"/>
        <v>I060634687947-BZ010</v>
      </c>
    </row>
    <row r="2835" spans="1:23" x14ac:dyDescent="0.3">
      <c r="A2835" s="256" t="str">
        <f t="shared" si="176"/>
        <v>I0606347-81110BZ200-00001</v>
      </c>
      <c r="B2835" s="251" t="s">
        <v>13222</v>
      </c>
      <c r="C2835" s="251" t="s">
        <v>10077</v>
      </c>
      <c r="D2835" s="251" t="s">
        <v>13223</v>
      </c>
      <c r="E2835" s="251" t="s">
        <v>11134</v>
      </c>
      <c r="F2835" s="251" t="s">
        <v>9957</v>
      </c>
      <c r="G2835" s="251" t="s">
        <v>1084</v>
      </c>
      <c r="H2835" s="251" t="s">
        <v>10113</v>
      </c>
      <c r="I2835" s="257" t="str">
        <f t="shared" si="177"/>
        <v>-00001</v>
      </c>
      <c r="J2835" s="251">
        <v>1</v>
      </c>
      <c r="K2835" s="251">
        <v>1</v>
      </c>
      <c r="M2835" s="251" t="s">
        <v>9958</v>
      </c>
      <c r="N2835" s="251" t="s">
        <v>11875</v>
      </c>
      <c r="O2835" s="251">
        <v>1</v>
      </c>
      <c r="Q2835" s="251" t="s">
        <v>13222</v>
      </c>
      <c r="R2835" s="251" t="s">
        <v>10028</v>
      </c>
      <c r="S2835" s="252" t="s">
        <v>1083</v>
      </c>
      <c r="T2835" s="251" t="str">
        <f t="shared" si="178"/>
        <v>I060634781110BZ200</v>
      </c>
      <c r="W2835" s="251" t="str">
        <f t="shared" si="179"/>
        <v>I060634781110-BZ200</v>
      </c>
    </row>
    <row r="2836" spans="1:23" x14ac:dyDescent="0.3">
      <c r="A2836" s="256" t="str">
        <f t="shared" si="176"/>
        <v>I0606347-81550BZ310-00001</v>
      </c>
      <c r="B2836" s="251" t="s">
        <v>13224</v>
      </c>
      <c r="C2836" s="251" t="s">
        <v>10077</v>
      </c>
      <c r="D2836" s="251" t="s">
        <v>13223</v>
      </c>
      <c r="E2836" s="251" t="s">
        <v>11134</v>
      </c>
      <c r="F2836" s="251" t="s">
        <v>9962</v>
      </c>
      <c r="G2836" s="251" t="s">
        <v>1392</v>
      </c>
      <c r="H2836" s="251" t="s">
        <v>5202</v>
      </c>
      <c r="I2836" s="257" t="str">
        <f t="shared" si="177"/>
        <v>-00001</v>
      </c>
      <c r="J2836" s="251">
        <v>1</v>
      </c>
      <c r="K2836" s="251">
        <v>1</v>
      </c>
      <c r="M2836" s="251" t="s">
        <v>9958</v>
      </c>
      <c r="N2836" s="251" t="s">
        <v>11875</v>
      </c>
      <c r="O2836" s="251">
        <v>1</v>
      </c>
      <c r="Q2836" s="251" t="s">
        <v>13224</v>
      </c>
      <c r="R2836" s="251" t="s">
        <v>10028</v>
      </c>
      <c r="S2836" s="252" t="s">
        <v>1391</v>
      </c>
      <c r="T2836" s="251" t="str">
        <f t="shared" si="178"/>
        <v>I060634781550BZ310</v>
      </c>
      <c r="W2836" s="251" t="str">
        <f t="shared" si="179"/>
        <v>I060634781550-BZ310</v>
      </c>
    </row>
    <row r="2837" spans="1:23" x14ac:dyDescent="0.3">
      <c r="A2837" s="256" t="str">
        <f t="shared" si="176"/>
        <v>I0606347-81555BZ010-00001</v>
      </c>
      <c r="B2837" s="251" t="s">
        <v>13225</v>
      </c>
      <c r="C2837" s="251" t="s">
        <v>10077</v>
      </c>
      <c r="D2837" s="251" t="s">
        <v>13223</v>
      </c>
      <c r="E2837" s="251" t="s">
        <v>11134</v>
      </c>
      <c r="F2837" s="251" t="s">
        <v>9964</v>
      </c>
      <c r="G2837" s="251" t="s">
        <v>1275</v>
      </c>
      <c r="H2837" s="251" t="s">
        <v>10298</v>
      </c>
      <c r="I2837" s="257" t="str">
        <f t="shared" si="177"/>
        <v>-00001</v>
      </c>
      <c r="J2837" s="251">
        <v>1</v>
      </c>
      <c r="K2837" s="251">
        <v>1</v>
      </c>
      <c r="M2837" s="251" t="s">
        <v>10007</v>
      </c>
      <c r="N2837" s="251" t="s">
        <v>11875</v>
      </c>
      <c r="O2837" s="251">
        <v>1</v>
      </c>
      <c r="Q2837" s="251" t="s">
        <v>13225</v>
      </c>
      <c r="R2837" s="251" t="s">
        <v>10028</v>
      </c>
      <c r="S2837" s="252" t="s">
        <v>1274</v>
      </c>
      <c r="T2837" s="251" t="str">
        <f t="shared" si="178"/>
        <v>I060634781555BZ010</v>
      </c>
      <c r="W2837" s="251" t="str">
        <f t="shared" si="179"/>
        <v>I060634781555-BZ010</v>
      </c>
    </row>
    <row r="2838" spans="1:23" x14ac:dyDescent="0.3">
      <c r="A2838" s="256" t="str">
        <f t="shared" si="176"/>
        <v>I0606347-81560BZ310-00002</v>
      </c>
      <c r="B2838" s="251" t="s">
        <v>13226</v>
      </c>
      <c r="C2838" s="251" t="s">
        <v>10077</v>
      </c>
      <c r="D2838" s="251" t="s">
        <v>13223</v>
      </c>
      <c r="E2838" s="251" t="s">
        <v>11134</v>
      </c>
      <c r="F2838" s="251" t="s">
        <v>9966</v>
      </c>
      <c r="G2838" s="251" t="s">
        <v>1401</v>
      </c>
      <c r="H2838" s="251" t="s">
        <v>5204</v>
      </c>
      <c r="I2838" s="257" t="str">
        <f t="shared" si="177"/>
        <v>-00002</v>
      </c>
      <c r="J2838" s="251">
        <v>2</v>
      </c>
      <c r="K2838" s="251">
        <v>2</v>
      </c>
      <c r="M2838" s="251" t="s">
        <v>9958</v>
      </c>
      <c r="N2838" s="251" t="s">
        <v>11875</v>
      </c>
      <c r="O2838" s="251">
        <v>2</v>
      </c>
      <c r="Q2838" s="251" t="s">
        <v>13226</v>
      </c>
      <c r="R2838" s="251" t="s">
        <v>10028</v>
      </c>
      <c r="S2838" s="252" t="s">
        <v>1400</v>
      </c>
      <c r="T2838" s="251" t="str">
        <f t="shared" si="178"/>
        <v>I060634781560BZ310</v>
      </c>
      <c r="W2838" s="251" t="str">
        <f t="shared" si="179"/>
        <v>I060634781560-BZ310</v>
      </c>
    </row>
    <row r="2839" spans="1:23" x14ac:dyDescent="0.3">
      <c r="A2839" s="256" t="str">
        <f t="shared" si="176"/>
        <v>I0606347-81565BZ030-00001</v>
      </c>
      <c r="B2839" s="251" t="s">
        <v>13227</v>
      </c>
      <c r="C2839" s="251" t="s">
        <v>10077</v>
      </c>
      <c r="D2839" s="251" t="s">
        <v>13223</v>
      </c>
      <c r="E2839" s="251" t="s">
        <v>11134</v>
      </c>
      <c r="F2839" s="251" t="s">
        <v>9968</v>
      </c>
      <c r="G2839" s="251" t="s">
        <v>1356</v>
      </c>
      <c r="H2839" s="251" t="s">
        <v>10467</v>
      </c>
      <c r="I2839" s="257" t="str">
        <f t="shared" si="177"/>
        <v>-00001</v>
      </c>
      <c r="J2839" s="251">
        <v>1</v>
      </c>
      <c r="K2839" s="251">
        <v>1</v>
      </c>
      <c r="M2839" s="251" t="s">
        <v>10007</v>
      </c>
      <c r="N2839" s="251" t="s">
        <v>11875</v>
      </c>
      <c r="O2839" s="251">
        <v>1</v>
      </c>
      <c r="Q2839" s="251" t="s">
        <v>13227</v>
      </c>
      <c r="R2839" s="251" t="s">
        <v>10028</v>
      </c>
      <c r="S2839" s="252" t="s">
        <v>1355</v>
      </c>
      <c r="T2839" s="251" t="str">
        <f t="shared" si="178"/>
        <v>I060634781565BZ030</v>
      </c>
      <c r="W2839" s="251" t="str">
        <f t="shared" si="179"/>
        <v>I060634781565-BZ030</v>
      </c>
    </row>
    <row r="2840" spans="1:23" x14ac:dyDescent="0.3">
      <c r="A2840" s="256" t="str">
        <f t="shared" si="176"/>
        <v>I0606348-81555BZ060-00001</v>
      </c>
      <c r="B2840" s="251" t="s">
        <v>13228</v>
      </c>
      <c r="C2840" s="251" t="s">
        <v>10077</v>
      </c>
      <c r="D2840" s="251" t="s">
        <v>13229</v>
      </c>
      <c r="E2840" s="251" t="s">
        <v>11134</v>
      </c>
      <c r="F2840" s="251" t="s">
        <v>9957</v>
      </c>
      <c r="G2840" s="251" t="s">
        <v>1313</v>
      </c>
      <c r="H2840" s="251" t="s">
        <v>10305</v>
      </c>
      <c r="I2840" s="257" t="str">
        <f t="shared" si="177"/>
        <v>-00001</v>
      </c>
      <c r="J2840" s="251">
        <v>1</v>
      </c>
      <c r="K2840" s="251">
        <v>1</v>
      </c>
      <c r="M2840" s="251" t="s">
        <v>10007</v>
      </c>
      <c r="N2840" s="251" t="s">
        <v>13230</v>
      </c>
      <c r="O2840" s="251">
        <v>1</v>
      </c>
      <c r="Q2840" s="251" t="s">
        <v>13228</v>
      </c>
      <c r="R2840" s="251" t="s">
        <v>10307</v>
      </c>
      <c r="S2840" s="252" t="s">
        <v>1312</v>
      </c>
      <c r="T2840" s="251" t="str">
        <f t="shared" si="178"/>
        <v>I060634881555BZ060</v>
      </c>
      <c r="W2840" s="251" t="str">
        <f t="shared" si="179"/>
        <v>I060634881555-BZ060</v>
      </c>
    </row>
    <row r="2841" spans="1:23" x14ac:dyDescent="0.3">
      <c r="A2841" s="256" t="str">
        <f t="shared" si="176"/>
        <v>I0706342-9004951125-00010</v>
      </c>
      <c r="B2841" s="251" t="s">
        <v>13231</v>
      </c>
      <c r="C2841" s="251" t="s">
        <v>10117</v>
      </c>
      <c r="D2841" s="251" t="s">
        <v>13232</v>
      </c>
      <c r="E2841" s="251" t="s">
        <v>11134</v>
      </c>
      <c r="F2841" s="251" t="s">
        <v>9957</v>
      </c>
      <c r="G2841" s="251" t="s">
        <v>1561</v>
      </c>
      <c r="H2841" s="251" t="s">
        <v>3393</v>
      </c>
      <c r="I2841" s="257" t="str">
        <f t="shared" si="177"/>
        <v>-00010</v>
      </c>
      <c r="J2841" s="251">
        <v>10</v>
      </c>
      <c r="K2841" s="251">
        <v>10</v>
      </c>
      <c r="M2841" s="251" t="s">
        <v>10003</v>
      </c>
      <c r="N2841" s="251" t="s">
        <v>11441</v>
      </c>
      <c r="O2841" s="251">
        <v>10</v>
      </c>
      <c r="Q2841" s="251" t="s">
        <v>13231</v>
      </c>
      <c r="R2841" s="251" t="s">
        <v>9960</v>
      </c>
      <c r="S2841" s="252">
        <v>9004951125</v>
      </c>
      <c r="T2841" s="251" t="str">
        <f t="shared" si="178"/>
        <v>I07063429004951125</v>
      </c>
      <c r="W2841" s="251" t="str">
        <f t="shared" si="179"/>
        <v>I070634290049-51125</v>
      </c>
    </row>
    <row r="2842" spans="1:23" x14ac:dyDescent="0.3">
      <c r="A2842" s="256" t="str">
        <f t="shared" si="176"/>
        <v>I0706343-81110BZ010-00001</v>
      </c>
      <c r="B2842" s="251" t="s">
        <v>13233</v>
      </c>
      <c r="C2842" s="251" t="s">
        <v>10117</v>
      </c>
      <c r="D2842" s="251" t="s">
        <v>13234</v>
      </c>
      <c r="E2842" s="251" t="s">
        <v>11134</v>
      </c>
      <c r="F2842" s="251" t="s">
        <v>9957</v>
      </c>
      <c r="G2842" s="251" t="s">
        <v>997</v>
      </c>
      <c r="H2842" s="251" t="s">
        <v>10121</v>
      </c>
      <c r="I2842" s="257" t="str">
        <f t="shared" si="177"/>
        <v>-00001</v>
      </c>
      <c r="J2842" s="251">
        <v>1</v>
      </c>
      <c r="K2842" s="251">
        <v>1</v>
      </c>
      <c r="M2842" s="251" t="s">
        <v>9958</v>
      </c>
      <c r="N2842" s="251" t="s">
        <v>11590</v>
      </c>
      <c r="O2842" s="251">
        <v>1</v>
      </c>
      <c r="Q2842" s="251" t="s">
        <v>13233</v>
      </c>
      <c r="R2842" s="251" t="s">
        <v>10017</v>
      </c>
      <c r="S2842" s="252" t="s">
        <v>996</v>
      </c>
      <c r="T2842" s="251" t="str">
        <f t="shared" si="178"/>
        <v>I070634381110BZ010</v>
      </c>
      <c r="W2842" s="251" t="str">
        <f t="shared" si="179"/>
        <v>I070634381110-BZ010</v>
      </c>
    </row>
    <row r="2843" spans="1:23" x14ac:dyDescent="0.3">
      <c r="A2843" s="256" t="str">
        <f t="shared" si="176"/>
        <v>I0706343-81110BZ050-00001</v>
      </c>
      <c r="B2843" s="251" t="s">
        <v>13235</v>
      </c>
      <c r="C2843" s="251" t="s">
        <v>10117</v>
      </c>
      <c r="D2843" s="251" t="s">
        <v>13234</v>
      </c>
      <c r="E2843" s="251" t="s">
        <v>11134</v>
      </c>
      <c r="F2843" s="251" t="s">
        <v>9962</v>
      </c>
      <c r="G2843" s="251" t="s">
        <v>1015</v>
      </c>
      <c r="H2843" s="251" t="s">
        <v>10123</v>
      </c>
      <c r="I2843" s="257" t="str">
        <f t="shared" si="177"/>
        <v>-00001</v>
      </c>
      <c r="J2843" s="251">
        <v>1</v>
      </c>
      <c r="K2843" s="251">
        <v>1</v>
      </c>
      <c r="M2843" s="251" t="s">
        <v>9958</v>
      </c>
      <c r="N2843" s="251" t="s">
        <v>11590</v>
      </c>
      <c r="O2843" s="251">
        <v>1</v>
      </c>
      <c r="Q2843" s="251" t="s">
        <v>13235</v>
      </c>
      <c r="R2843" s="251" t="s">
        <v>10017</v>
      </c>
      <c r="S2843" s="252" t="s">
        <v>1014</v>
      </c>
      <c r="T2843" s="251" t="str">
        <f t="shared" si="178"/>
        <v>I070634381110BZ050</v>
      </c>
      <c r="W2843" s="251" t="str">
        <f t="shared" si="179"/>
        <v>I070634381110-BZ050</v>
      </c>
    </row>
    <row r="2844" spans="1:23" x14ac:dyDescent="0.3">
      <c r="A2844" s="256" t="str">
        <f t="shared" si="176"/>
        <v>I0706343-81110BZ800-00002</v>
      </c>
      <c r="B2844" s="251" t="s">
        <v>13236</v>
      </c>
      <c r="C2844" s="251" t="s">
        <v>10117</v>
      </c>
      <c r="D2844" s="251" t="s">
        <v>13234</v>
      </c>
      <c r="E2844" s="251" t="s">
        <v>11134</v>
      </c>
      <c r="F2844" s="251" t="s">
        <v>9964</v>
      </c>
      <c r="G2844" s="251" t="s">
        <v>3420</v>
      </c>
      <c r="H2844" s="251" t="s">
        <v>3422</v>
      </c>
      <c r="I2844" s="257" t="str">
        <f t="shared" si="177"/>
        <v>-00002</v>
      </c>
      <c r="J2844" s="251">
        <v>2</v>
      </c>
      <c r="K2844" s="251">
        <v>2</v>
      </c>
      <c r="M2844" s="251" t="s">
        <v>9958</v>
      </c>
      <c r="N2844" s="251" t="s">
        <v>11590</v>
      </c>
      <c r="O2844" s="251">
        <v>2</v>
      </c>
      <c r="Q2844" s="251" t="s">
        <v>13236</v>
      </c>
      <c r="R2844" s="251" t="s">
        <v>10017</v>
      </c>
      <c r="S2844" s="252" t="s">
        <v>3419</v>
      </c>
      <c r="T2844" s="251" t="str">
        <f t="shared" si="178"/>
        <v>I070634381110BZ800</v>
      </c>
      <c r="W2844" s="251" t="str">
        <f t="shared" si="179"/>
        <v>I070634381110-BZ800</v>
      </c>
    </row>
    <row r="2845" spans="1:23" x14ac:dyDescent="0.3">
      <c r="A2845" s="256" t="str">
        <f t="shared" si="176"/>
        <v>I0706343-81110BZ840-00003</v>
      </c>
      <c r="B2845" s="251" t="s">
        <v>13237</v>
      </c>
      <c r="C2845" s="251" t="s">
        <v>10117</v>
      </c>
      <c r="D2845" s="251" t="s">
        <v>13234</v>
      </c>
      <c r="E2845" s="251" t="s">
        <v>11134</v>
      </c>
      <c r="F2845" s="251" t="s">
        <v>9966</v>
      </c>
      <c r="G2845" s="251" t="s">
        <v>3424</v>
      </c>
      <c r="H2845" s="251" t="s">
        <v>3422</v>
      </c>
      <c r="I2845" s="257" t="str">
        <f t="shared" si="177"/>
        <v>-00003</v>
      </c>
      <c r="J2845" s="251">
        <v>3</v>
      </c>
      <c r="K2845" s="251">
        <v>3</v>
      </c>
      <c r="M2845" s="251" t="s">
        <v>9958</v>
      </c>
      <c r="N2845" s="251" t="s">
        <v>11590</v>
      </c>
      <c r="O2845" s="251">
        <v>3</v>
      </c>
      <c r="Q2845" s="251" t="s">
        <v>13237</v>
      </c>
      <c r="R2845" s="251" t="s">
        <v>10017</v>
      </c>
      <c r="S2845" s="252" t="s">
        <v>3423</v>
      </c>
      <c r="T2845" s="251" t="str">
        <f t="shared" si="178"/>
        <v>I070634381110BZ840</v>
      </c>
      <c r="W2845" s="251" t="str">
        <f t="shared" si="179"/>
        <v>I070634381110-BZ840</v>
      </c>
    </row>
    <row r="2846" spans="1:23" x14ac:dyDescent="0.3">
      <c r="A2846" s="256" t="str">
        <f t="shared" si="176"/>
        <v>I0706343-81150BZ800-00002</v>
      </c>
      <c r="B2846" s="251" t="s">
        <v>13238</v>
      </c>
      <c r="C2846" s="251" t="s">
        <v>10117</v>
      </c>
      <c r="D2846" s="251" t="s">
        <v>13234</v>
      </c>
      <c r="E2846" s="251" t="s">
        <v>11134</v>
      </c>
      <c r="F2846" s="251" t="s">
        <v>9968</v>
      </c>
      <c r="G2846" s="251" t="s">
        <v>3427</v>
      </c>
      <c r="H2846" s="251" t="s">
        <v>3429</v>
      </c>
      <c r="I2846" s="257" t="str">
        <f t="shared" si="177"/>
        <v>-00002</v>
      </c>
      <c r="J2846" s="251">
        <v>2</v>
      </c>
      <c r="K2846" s="251">
        <v>2</v>
      </c>
      <c r="M2846" s="251" t="s">
        <v>9958</v>
      </c>
      <c r="N2846" s="251" t="s">
        <v>11590</v>
      </c>
      <c r="O2846" s="251">
        <v>2</v>
      </c>
      <c r="Q2846" s="251" t="s">
        <v>13238</v>
      </c>
      <c r="R2846" s="251" t="s">
        <v>10017</v>
      </c>
      <c r="S2846" s="252" t="s">
        <v>3426</v>
      </c>
      <c r="T2846" s="251" t="str">
        <f t="shared" si="178"/>
        <v>I070634381150BZ800</v>
      </c>
      <c r="W2846" s="251" t="str">
        <f t="shared" si="179"/>
        <v>I070634381150-BZ800</v>
      </c>
    </row>
    <row r="2847" spans="1:23" x14ac:dyDescent="0.3">
      <c r="A2847" s="256" t="str">
        <f t="shared" si="176"/>
        <v>I0706343-81150BZ840-00003</v>
      </c>
      <c r="B2847" s="251" t="s">
        <v>13239</v>
      </c>
      <c r="C2847" s="251" t="s">
        <v>10117</v>
      </c>
      <c r="D2847" s="251" t="s">
        <v>13234</v>
      </c>
      <c r="E2847" s="251" t="s">
        <v>11134</v>
      </c>
      <c r="F2847" s="251" t="s">
        <v>9970</v>
      </c>
      <c r="G2847" s="251" t="s">
        <v>3431</v>
      </c>
      <c r="H2847" s="251" t="s">
        <v>3429</v>
      </c>
      <c r="I2847" s="257" t="str">
        <f t="shared" si="177"/>
        <v>-00003</v>
      </c>
      <c r="J2847" s="251">
        <v>3</v>
      </c>
      <c r="K2847" s="251">
        <v>3</v>
      </c>
      <c r="M2847" s="251" t="s">
        <v>9958</v>
      </c>
      <c r="N2847" s="251" t="s">
        <v>11590</v>
      </c>
      <c r="O2847" s="251">
        <v>3</v>
      </c>
      <c r="Q2847" s="251" t="s">
        <v>13239</v>
      </c>
      <c r="R2847" s="251" t="s">
        <v>10017</v>
      </c>
      <c r="S2847" s="252" t="s">
        <v>3430</v>
      </c>
      <c r="T2847" s="251" t="str">
        <f t="shared" si="178"/>
        <v>I070634381150BZ840</v>
      </c>
      <c r="W2847" s="251" t="str">
        <f t="shared" si="179"/>
        <v>I070634381150-BZ840</v>
      </c>
    </row>
    <row r="2848" spans="1:23" x14ac:dyDescent="0.3">
      <c r="A2848" s="256" t="str">
        <f t="shared" si="176"/>
        <v>I0706343-81551BZ090-00015</v>
      </c>
      <c r="B2848" s="251" t="s">
        <v>13240</v>
      </c>
      <c r="C2848" s="251" t="s">
        <v>10117</v>
      </c>
      <c r="D2848" s="251" t="s">
        <v>13234</v>
      </c>
      <c r="E2848" s="251" t="s">
        <v>11134</v>
      </c>
      <c r="F2848" s="251" t="s">
        <v>9972</v>
      </c>
      <c r="G2848" s="251" t="s">
        <v>1318</v>
      </c>
      <c r="H2848" s="251" t="s">
        <v>5211</v>
      </c>
      <c r="I2848" s="257" t="str">
        <f t="shared" si="177"/>
        <v>-00015</v>
      </c>
      <c r="J2848" s="251">
        <v>15</v>
      </c>
      <c r="K2848" s="251">
        <v>15</v>
      </c>
      <c r="M2848" s="251" t="s">
        <v>9958</v>
      </c>
      <c r="N2848" s="251" t="s">
        <v>11590</v>
      </c>
      <c r="O2848" s="251">
        <v>15</v>
      </c>
      <c r="Q2848" s="251" t="s">
        <v>13240</v>
      </c>
      <c r="R2848" s="251" t="s">
        <v>10017</v>
      </c>
      <c r="S2848" s="252" t="s">
        <v>1317</v>
      </c>
      <c r="T2848" s="251" t="str">
        <f t="shared" si="178"/>
        <v>I070634381551BZ090</v>
      </c>
      <c r="W2848" s="251" t="str">
        <f t="shared" si="179"/>
        <v>I070634381551-BZ090</v>
      </c>
    </row>
    <row r="2849" spans="1:23" x14ac:dyDescent="0.3">
      <c r="A2849" s="256" t="str">
        <f t="shared" si="176"/>
        <v>I0706343-81551BZ250-00002</v>
      </c>
      <c r="B2849" s="251" t="s">
        <v>13241</v>
      </c>
      <c r="C2849" s="251" t="s">
        <v>10117</v>
      </c>
      <c r="D2849" s="251" t="s">
        <v>13234</v>
      </c>
      <c r="E2849" s="251" t="s">
        <v>11134</v>
      </c>
      <c r="F2849" s="251" t="s">
        <v>9974</v>
      </c>
      <c r="G2849" s="251" t="s">
        <v>1396</v>
      </c>
      <c r="H2849" s="251" t="s">
        <v>3436</v>
      </c>
      <c r="I2849" s="257" t="str">
        <f t="shared" si="177"/>
        <v>-00002</v>
      </c>
      <c r="J2849" s="251">
        <v>2</v>
      </c>
      <c r="K2849" s="251">
        <v>2</v>
      </c>
      <c r="M2849" s="251" t="s">
        <v>9958</v>
      </c>
      <c r="N2849" s="251" t="s">
        <v>11590</v>
      </c>
      <c r="O2849" s="251">
        <v>2</v>
      </c>
      <c r="Q2849" s="251" t="s">
        <v>13241</v>
      </c>
      <c r="R2849" s="251" t="s">
        <v>10017</v>
      </c>
      <c r="S2849" s="252" t="s">
        <v>1395</v>
      </c>
      <c r="T2849" s="251" t="str">
        <f t="shared" si="178"/>
        <v>I070634381551BZ250</v>
      </c>
      <c r="W2849" s="251" t="str">
        <f t="shared" si="179"/>
        <v>I070634381551-BZ250</v>
      </c>
    </row>
    <row r="2850" spans="1:23" x14ac:dyDescent="0.3">
      <c r="A2850" s="256" t="str">
        <f t="shared" si="176"/>
        <v>I0706343-81555BZ230-00001</v>
      </c>
      <c r="B2850" s="251" t="s">
        <v>13242</v>
      </c>
      <c r="C2850" s="251" t="s">
        <v>10117</v>
      </c>
      <c r="D2850" s="251" t="s">
        <v>13234</v>
      </c>
      <c r="E2850" s="251" t="s">
        <v>11134</v>
      </c>
      <c r="F2850" s="251" t="s">
        <v>9976</v>
      </c>
      <c r="G2850" s="251" t="s">
        <v>3438</v>
      </c>
      <c r="H2850" s="251" t="s">
        <v>3440</v>
      </c>
      <c r="I2850" s="257" t="str">
        <f t="shared" si="177"/>
        <v>-00001</v>
      </c>
      <c r="J2850" s="251">
        <v>1</v>
      </c>
      <c r="K2850" s="251">
        <v>1</v>
      </c>
      <c r="M2850" s="251" t="s">
        <v>10003</v>
      </c>
      <c r="N2850" s="251" t="s">
        <v>11590</v>
      </c>
      <c r="O2850" s="251">
        <v>1</v>
      </c>
      <c r="Q2850" s="251" t="s">
        <v>13242</v>
      </c>
      <c r="R2850" s="251" t="s">
        <v>10017</v>
      </c>
      <c r="S2850" s="252" t="s">
        <v>3437</v>
      </c>
      <c r="T2850" s="251" t="str">
        <f t="shared" si="178"/>
        <v>I070634381555BZ230</v>
      </c>
      <c r="W2850" s="251" t="str">
        <f t="shared" si="179"/>
        <v>I070634381555-BZ230</v>
      </c>
    </row>
    <row r="2851" spans="1:23" x14ac:dyDescent="0.3">
      <c r="A2851" s="256" t="str">
        <f t="shared" si="176"/>
        <v>I0706343-81561BZ060-00003</v>
      </c>
      <c r="B2851" s="251" t="s">
        <v>13243</v>
      </c>
      <c r="C2851" s="251" t="s">
        <v>10117</v>
      </c>
      <c r="D2851" s="251" t="s">
        <v>13234</v>
      </c>
      <c r="E2851" s="251" t="s">
        <v>11134</v>
      </c>
      <c r="F2851" s="251" t="s">
        <v>9978</v>
      </c>
      <c r="G2851" s="251" t="s">
        <v>1304</v>
      </c>
      <c r="H2851" s="251" t="s">
        <v>10128</v>
      </c>
      <c r="I2851" s="257" t="str">
        <f t="shared" si="177"/>
        <v>-00003</v>
      </c>
      <c r="J2851" s="251">
        <v>3</v>
      </c>
      <c r="K2851" s="251">
        <v>3</v>
      </c>
      <c r="M2851" s="251" t="s">
        <v>9958</v>
      </c>
      <c r="N2851" s="251" t="s">
        <v>11590</v>
      </c>
      <c r="O2851" s="251">
        <v>3</v>
      </c>
      <c r="Q2851" s="251" t="s">
        <v>13243</v>
      </c>
      <c r="R2851" s="251" t="s">
        <v>10017</v>
      </c>
      <c r="S2851" s="252" t="s">
        <v>1303</v>
      </c>
      <c r="T2851" s="251" t="str">
        <f t="shared" si="178"/>
        <v>I070634381561BZ060</v>
      </c>
      <c r="W2851" s="251" t="str">
        <f t="shared" si="179"/>
        <v>I070634381561-BZ060</v>
      </c>
    </row>
    <row r="2852" spans="1:23" x14ac:dyDescent="0.3">
      <c r="A2852" s="256" t="str">
        <f t="shared" si="176"/>
        <v>I0706343-81561BZ090-00004</v>
      </c>
      <c r="B2852" s="251" t="s">
        <v>13244</v>
      </c>
      <c r="C2852" s="251" t="s">
        <v>10117</v>
      </c>
      <c r="D2852" s="251" t="s">
        <v>13234</v>
      </c>
      <c r="E2852" s="251" t="s">
        <v>11134</v>
      </c>
      <c r="F2852" s="251" t="s">
        <v>9980</v>
      </c>
      <c r="G2852" s="251" t="s">
        <v>1331</v>
      </c>
      <c r="H2852" s="251" t="s">
        <v>5211</v>
      </c>
      <c r="I2852" s="257" t="str">
        <f t="shared" si="177"/>
        <v>-00004</v>
      </c>
      <c r="J2852" s="251">
        <v>4</v>
      </c>
      <c r="K2852" s="251">
        <v>4</v>
      </c>
      <c r="M2852" s="251" t="s">
        <v>9958</v>
      </c>
      <c r="N2852" s="251" t="s">
        <v>11590</v>
      </c>
      <c r="O2852" s="251">
        <v>4</v>
      </c>
      <c r="Q2852" s="251" t="s">
        <v>13244</v>
      </c>
      <c r="R2852" s="251" t="s">
        <v>10017</v>
      </c>
      <c r="S2852" s="252" t="s">
        <v>1330</v>
      </c>
      <c r="T2852" s="251" t="str">
        <f t="shared" si="178"/>
        <v>I070634381561BZ090</v>
      </c>
      <c r="W2852" s="251" t="str">
        <f t="shared" si="179"/>
        <v>I070634381561-BZ090</v>
      </c>
    </row>
    <row r="2853" spans="1:23" x14ac:dyDescent="0.3">
      <c r="A2853" s="256" t="str">
        <f t="shared" si="176"/>
        <v>I0706343-81590BZ090-00002</v>
      </c>
      <c r="B2853" s="251" t="s">
        <v>13245</v>
      </c>
      <c r="C2853" s="251" t="s">
        <v>10117</v>
      </c>
      <c r="D2853" s="251" t="s">
        <v>13234</v>
      </c>
      <c r="E2853" s="251" t="s">
        <v>11134</v>
      </c>
      <c r="F2853" s="251" t="s">
        <v>9982</v>
      </c>
      <c r="G2853" s="251" t="s">
        <v>3452</v>
      </c>
      <c r="H2853" s="251" t="s">
        <v>770</v>
      </c>
      <c r="I2853" s="257" t="str">
        <f t="shared" si="177"/>
        <v>-00002</v>
      </c>
      <c r="J2853" s="251">
        <v>2</v>
      </c>
      <c r="K2853" s="251">
        <v>2</v>
      </c>
      <c r="M2853" s="251" t="s">
        <v>9993</v>
      </c>
      <c r="N2853" s="251" t="s">
        <v>11590</v>
      </c>
      <c r="O2853" s="251">
        <v>2</v>
      </c>
      <c r="Q2853" s="251" t="s">
        <v>13245</v>
      </c>
      <c r="R2853" s="251" t="s">
        <v>10017</v>
      </c>
      <c r="S2853" s="252" t="s">
        <v>3451</v>
      </c>
      <c r="T2853" s="251" t="str">
        <f t="shared" si="178"/>
        <v>I070634381590BZ090</v>
      </c>
      <c r="W2853" s="251" t="str">
        <f t="shared" si="179"/>
        <v>I070634381590-BZ090</v>
      </c>
    </row>
    <row r="2854" spans="1:23" x14ac:dyDescent="0.3">
      <c r="A2854" s="256" t="str">
        <f t="shared" si="176"/>
        <v>I0706343-87940BZ070-00002</v>
      </c>
      <c r="B2854" s="251" t="s">
        <v>13246</v>
      </c>
      <c r="C2854" s="251" t="s">
        <v>10117</v>
      </c>
      <c r="D2854" s="251" t="s">
        <v>13234</v>
      </c>
      <c r="E2854" s="251" t="s">
        <v>11134</v>
      </c>
      <c r="F2854" s="251" t="s">
        <v>9984</v>
      </c>
      <c r="G2854" s="251" t="s">
        <v>1545</v>
      </c>
      <c r="H2854" s="251" t="s">
        <v>10132</v>
      </c>
      <c r="I2854" s="257" t="str">
        <f t="shared" si="177"/>
        <v>-00002</v>
      </c>
      <c r="J2854" s="251">
        <v>2</v>
      </c>
      <c r="K2854" s="251">
        <v>2</v>
      </c>
      <c r="M2854" s="251" t="s">
        <v>9993</v>
      </c>
      <c r="N2854" s="251" t="s">
        <v>11590</v>
      </c>
      <c r="O2854" s="251">
        <v>2</v>
      </c>
      <c r="Q2854" s="251" t="s">
        <v>13246</v>
      </c>
      <c r="R2854" s="251" t="s">
        <v>10017</v>
      </c>
      <c r="S2854" s="252" t="s">
        <v>1544</v>
      </c>
      <c r="T2854" s="251" t="str">
        <f t="shared" si="178"/>
        <v>I070634387940BZ070</v>
      </c>
      <c r="W2854" s="251" t="str">
        <f t="shared" si="179"/>
        <v>I070634387940-BZ070</v>
      </c>
    </row>
    <row r="2855" spans="1:23" x14ac:dyDescent="0.3">
      <c r="A2855" s="256" t="str">
        <f t="shared" si="176"/>
        <v>I0706344-81130BZ520-00002</v>
      </c>
      <c r="B2855" s="251" t="s">
        <v>13247</v>
      </c>
      <c r="C2855" s="251" t="s">
        <v>10117</v>
      </c>
      <c r="D2855" s="251" t="s">
        <v>13248</v>
      </c>
      <c r="E2855" s="251" t="s">
        <v>11134</v>
      </c>
      <c r="F2855" s="251" t="s">
        <v>9957</v>
      </c>
      <c r="G2855" s="251" t="s">
        <v>1115</v>
      </c>
      <c r="H2855" s="251" t="s">
        <v>5101</v>
      </c>
      <c r="I2855" s="257" t="str">
        <f t="shared" si="177"/>
        <v>-00002</v>
      </c>
      <c r="J2855" s="251">
        <v>2</v>
      </c>
      <c r="K2855" s="251">
        <v>2</v>
      </c>
      <c r="M2855" s="251" t="s">
        <v>9958</v>
      </c>
      <c r="N2855" s="251" t="s">
        <v>11875</v>
      </c>
      <c r="O2855" s="251">
        <v>2</v>
      </c>
      <c r="Q2855" s="251" t="s">
        <v>13247</v>
      </c>
      <c r="R2855" s="251" t="s">
        <v>10028</v>
      </c>
      <c r="S2855" s="252" t="s">
        <v>1114</v>
      </c>
      <c r="T2855" s="251" t="str">
        <f t="shared" si="178"/>
        <v>I070634481130BZ520</v>
      </c>
      <c r="W2855" s="251" t="str">
        <f t="shared" si="179"/>
        <v>I070634481130-BZ520</v>
      </c>
    </row>
    <row r="2856" spans="1:23" x14ac:dyDescent="0.3">
      <c r="A2856" s="256" t="str">
        <f t="shared" si="176"/>
        <v>I0706344-81550BZ190-00002</v>
      </c>
      <c r="B2856" s="251" t="s">
        <v>13249</v>
      </c>
      <c r="C2856" s="251" t="s">
        <v>10117</v>
      </c>
      <c r="D2856" s="251" t="s">
        <v>13248</v>
      </c>
      <c r="E2856" s="251" t="s">
        <v>11134</v>
      </c>
      <c r="F2856" s="251" t="s">
        <v>9962</v>
      </c>
      <c r="G2856" s="251" t="s">
        <v>1308</v>
      </c>
      <c r="H2856" s="251" t="s">
        <v>10141</v>
      </c>
      <c r="I2856" s="257" t="str">
        <f t="shared" si="177"/>
        <v>-00002</v>
      </c>
      <c r="J2856" s="251">
        <v>2</v>
      </c>
      <c r="K2856" s="251">
        <v>2</v>
      </c>
      <c r="M2856" s="251" t="s">
        <v>9958</v>
      </c>
      <c r="N2856" s="251" t="s">
        <v>11875</v>
      </c>
      <c r="O2856" s="251">
        <v>2</v>
      </c>
      <c r="Q2856" s="251" t="s">
        <v>13249</v>
      </c>
      <c r="R2856" s="251" t="s">
        <v>10028</v>
      </c>
      <c r="S2856" s="252" t="s">
        <v>1307</v>
      </c>
      <c r="T2856" s="251" t="str">
        <f t="shared" si="178"/>
        <v>I070634481550BZ190</v>
      </c>
      <c r="W2856" s="251" t="str">
        <f t="shared" si="179"/>
        <v>I070634481550-BZ190</v>
      </c>
    </row>
    <row r="2857" spans="1:23" x14ac:dyDescent="0.3">
      <c r="A2857" s="256" t="str">
        <f t="shared" si="176"/>
        <v>I0706344-81560BZ070-00002</v>
      </c>
      <c r="B2857" s="251" t="s">
        <v>13250</v>
      </c>
      <c r="C2857" s="251" t="s">
        <v>10117</v>
      </c>
      <c r="D2857" s="251" t="s">
        <v>13248</v>
      </c>
      <c r="E2857" s="251" t="s">
        <v>11134</v>
      </c>
      <c r="F2857" s="251" t="s">
        <v>9964</v>
      </c>
      <c r="G2857" s="251" t="s">
        <v>1300</v>
      </c>
      <c r="H2857" s="251" t="s">
        <v>10332</v>
      </c>
      <c r="I2857" s="257" t="str">
        <f t="shared" si="177"/>
        <v>-00002</v>
      </c>
      <c r="J2857" s="251">
        <v>2</v>
      </c>
      <c r="K2857" s="251">
        <v>2</v>
      </c>
      <c r="M2857" s="251" t="s">
        <v>9958</v>
      </c>
      <c r="N2857" s="251" t="s">
        <v>11875</v>
      </c>
      <c r="O2857" s="251">
        <v>2</v>
      </c>
      <c r="Q2857" s="251" t="s">
        <v>13250</v>
      </c>
      <c r="R2857" s="251" t="s">
        <v>10028</v>
      </c>
      <c r="S2857" s="252" t="s">
        <v>1299</v>
      </c>
      <c r="T2857" s="251" t="str">
        <f t="shared" si="178"/>
        <v>I070634481560BZ070</v>
      </c>
      <c r="W2857" s="251" t="str">
        <f t="shared" si="179"/>
        <v>I070634481560-BZ070</v>
      </c>
    </row>
    <row r="2858" spans="1:23" x14ac:dyDescent="0.3">
      <c r="A2858" s="256" t="str">
        <f t="shared" si="176"/>
        <v>I0706344-81560BZ190-00002</v>
      </c>
      <c r="B2858" s="251" t="s">
        <v>13251</v>
      </c>
      <c r="C2858" s="251" t="s">
        <v>10117</v>
      </c>
      <c r="D2858" s="251" t="s">
        <v>13248</v>
      </c>
      <c r="E2858" s="251" t="s">
        <v>11134</v>
      </c>
      <c r="F2858" s="251" t="s">
        <v>9966</v>
      </c>
      <c r="G2858" s="251" t="s">
        <v>1322</v>
      </c>
      <c r="H2858" s="251" t="s">
        <v>10146</v>
      </c>
      <c r="I2858" s="257" t="str">
        <f t="shared" si="177"/>
        <v>-00002</v>
      </c>
      <c r="J2858" s="251">
        <v>2</v>
      </c>
      <c r="K2858" s="251">
        <v>2</v>
      </c>
      <c r="M2858" s="251" t="s">
        <v>9958</v>
      </c>
      <c r="N2858" s="251" t="s">
        <v>11875</v>
      </c>
      <c r="O2858" s="251">
        <v>2</v>
      </c>
      <c r="Q2858" s="251" t="s">
        <v>13251</v>
      </c>
      <c r="R2858" s="251" t="s">
        <v>10028</v>
      </c>
      <c r="S2858" s="252" t="s">
        <v>1321</v>
      </c>
      <c r="T2858" s="251" t="str">
        <f t="shared" si="178"/>
        <v>I070634481560BZ190</v>
      </c>
      <c r="W2858" s="251" t="str">
        <f t="shared" si="179"/>
        <v>I070634481560-BZ190</v>
      </c>
    </row>
    <row r="2859" spans="1:23" x14ac:dyDescent="0.3">
      <c r="A2859" s="256" t="str">
        <f t="shared" si="176"/>
        <v>I0706344-81561BZ250-00002</v>
      </c>
      <c r="B2859" s="251" t="s">
        <v>13252</v>
      </c>
      <c r="C2859" s="251" t="s">
        <v>10117</v>
      </c>
      <c r="D2859" s="251" t="s">
        <v>13248</v>
      </c>
      <c r="E2859" s="251" t="s">
        <v>11134</v>
      </c>
      <c r="F2859" s="251" t="s">
        <v>9968</v>
      </c>
      <c r="G2859" s="251" t="s">
        <v>1404</v>
      </c>
      <c r="H2859" s="251" t="s">
        <v>3443</v>
      </c>
      <c r="I2859" s="257" t="str">
        <f t="shared" si="177"/>
        <v>-00002</v>
      </c>
      <c r="J2859" s="251">
        <v>2</v>
      </c>
      <c r="K2859" s="251">
        <v>2</v>
      </c>
      <c r="M2859" s="251" t="s">
        <v>9958</v>
      </c>
      <c r="N2859" s="251" t="s">
        <v>11875</v>
      </c>
      <c r="O2859" s="251">
        <v>2</v>
      </c>
      <c r="Q2859" s="251" t="s">
        <v>13252</v>
      </c>
      <c r="R2859" s="251" t="s">
        <v>10028</v>
      </c>
      <c r="S2859" s="252" t="s">
        <v>1403</v>
      </c>
      <c r="T2859" s="251" t="str">
        <f t="shared" si="178"/>
        <v>I070634481561BZ250</v>
      </c>
      <c r="W2859" s="251" t="str">
        <f t="shared" si="179"/>
        <v>I070634481561-BZ250</v>
      </c>
    </row>
    <row r="2860" spans="1:23" x14ac:dyDescent="0.3">
      <c r="A2860" s="256" t="str">
        <f t="shared" si="176"/>
        <v>I0706345-81240BZ010B0-00004</v>
      </c>
      <c r="B2860" s="251" t="s">
        <v>13253</v>
      </c>
      <c r="C2860" s="251" t="s">
        <v>10117</v>
      </c>
      <c r="D2860" s="251" t="s">
        <v>13254</v>
      </c>
      <c r="E2860" s="251" t="s">
        <v>11134</v>
      </c>
      <c r="F2860" s="251" t="s">
        <v>9957</v>
      </c>
      <c r="G2860" s="251" t="s">
        <v>1484</v>
      </c>
      <c r="H2860" s="251" t="s">
        <v>10500</v>
      </c>
      <c r="I2860" s="257" t="str">
        <f t="shared" si="177"/>
        <v>-00004</v>
      </c>
      <c r="J2860" s="251">
        <v>4</v>
      </c>
      <c r="K2860" s="251">
        <v>4</v>
      </c>
      <c r="M2860" s="251" t="s">
        <v>10007</v>
      </c>
      <c r="N2860" s="251" t="s">
        <v>13230</v>
      </c>
      <c r="O2860" s="251">
        <v>4</v>
      </c>
      <c r="Q2860" s="251" t="s">
        <v>13253</v>
      </c>
      <c r="R2860" s="251" t="s">
        <v>10307</v>
      </c>
      <c r="S2860" s="252" t="s">
        <v>1483</v>
      </c>
      <c r="T2860" s="251" t="str">
        <f t="shared" si="178"/>
        <v>I070634581240BZ010B0</v>
      </c>
      <c r="W2860" s="251" t="str">
        <f t="shared" si="179"/>
        <v>I070634581240-BZ010-B0</v>
      </c>
    </row>
    <row r="2861" spans="1:23" x14ac:dyDescent="0.3">
      <c r="A2861" s="256" t="str">
        <f t="shared" si="176"/>
        <v>I0802155-81150F1010-00001</v>
      </c>
      <c r="B2861" s="251" t="s">
        <v>13255</v>
      </c>
      <c r="C2861" s="251" t="s">
        <v>10151</v>
      </c>
      <c r="D2861" s="251" t="s">
        <v>13256</v>
      </c>
      <c r="E2861" s="251" t="s">
        <v>11134</v>
      </c>
      <c r="F2861" s="251" t="s">
        <v>9957</v>
      </c>
      <c r="G2861" s="251" t="s">
        <v>3604</v>
      </c>
      <c r="H2861" s="251" t="s">
        <v>10157</v>
      </c>
      <c r="I2861" s="257" t="str">
        <f t="shared" si="177"/>
        <v>-00001</v>
      </c>
      <c r="J2861" s="251">
        <v>1</v>
      </c>
      <c r="K2861" s="251">
        <v>1</v>
      </c>
      <c r="M2861" s="251" t="s">
        <v>9993</v>
      </c>
      <c r="N2861" s="251" t="s">
        <v>11590</v>
      </c>
      <c r="O2861" s="251">
        <v>1</v>
      </c>
      <c r="Q2861" s="251" t="s">
        <v>13255</v>
      </c>
      <c r="R2861" s="251" t="s">
        <v>10017</v>
      </c>
      <c r="S2861" s="252" t="s">
        <v>8694</v>
      </c>
      <c r="T2861" s="251" t="str">
        <f t="shared" si="178"/>
        <v>I080215581150F1010</v>
      </c>
      <c r="W2861" s="251" t="str">
        <f t="shared" si="179"/>
        <v>I080215581150-F1010</v>
      </c>
    </row>
    <row r="2862" spans="1:23" x14ac:dyDescent="0.3">
      <c r="A2862" s="256" t="str">
        <f t="shared" si="176"/>
        <v>I0306183-525630K010-00001</v>
      </c>
      <c r="B2862" s="251" t="s">
        <v>13257</v>
      </c>
      <c r="C2862" s="251" t="s">
        <v>9954</v>
      </c>
      <c r="D2862" s="251" t="s">
        <v>13258</v>
      </c>
      <c r="E2862" s="251" t="s">
        <v>11287</v>
      </c>
      <c r="F2862" s="251" t="s">
        <v>9957</v>
      </c>
      <c r="G2862" s="251" t="s">
        <v>749</v>
      </c>
      <c r="H2862" s="251" t="s">
        <v>10163</v>
      </c>
      <c r="I2862" s="257" t="str">
        <f t="shared" si="177"/>
        <v>-00001</v>
      </c>
      <c r="J2862" s="251">
        <v>1</v>
      </c>
      <c r="K2862" s="251">
        <v>1</v>
      </c>
      <c r="M2862" s="251" t="s">
        <v>10007</v>
      </c>
      <c r="N2862" s="251" t="s">
        <v>11590</v>
      </c>
      <c r="O2862" s="251">
        <v>1</v>
      </c>
      <c r="Q2862" s="251" t="s">
        <v>13257</v>
      </c>
      <c r="R2862" s="251" t="s">
        <v>9960</v>
      </c>
      <c r="S2862" s="251" t="s">
        <v>748</v>
      </c>
      <c r="T2862" s="251" t="str">
        <f t="shared" si="178"/>
        <v>I0306183525630K010</v>
      </c>
      <c r="W2862" s="251" t="str">
        <f t="shared" si="179"/>
        <v>I030618352563-0K010</v>
      </c>
    </row>
    <row r="2863" spans="1:23" x14ac:dyDescent="0.3">
      <c r="A2863" s="256" t="str">
        <f t="shared" si="176"/>
        <v>I0306183-811100K520-00003</v>
      </c>
      <c r="B2863" s="251" t="s">
        <v>13259</v>
      </c>
      <c r="C2863" s="251" t="s">
        <v>9954</v>
      </c>
      <c r="D2863" s="251" t="s">
        <v>13258</v>
      </c>
      <c r="E2863" s="251" t="s">
        <v>11287</v>
      </c>
      <c r="F2863" s="251" t="s">
        <v>9962</v>
      </c>
      <c r="G2863" s="251" t="s">
        <v>269</v>
      </c>
      <c r="H2863" s="251" t="s">
        <v>3422</v>
      </c>
      <c r="I2863" s="257" t="str">
        <f t="shared" si="177"/>
        <v>-00003</v>
      </c>
      <c r="J2863" s="251">
        <v>3</v>
      </c>
      <c r="K2863" s="251">
        <v>3</v>
      </c>
      <c r="M2863" s="251" t="s">
        <v>9958</v>
      </c>
      <c r="N2863" s="251" t="s">
        <v>11590</v>
      </c>
      <c r="O2863" s="251">
        <v>3</v>
      </c>
      <c r="Q2863" s="251" t="s">
        <v>13259</v>
      </c>
      <c r="R2863" s="251" t="s">
        <v>9960</v>
      </c>
      <c r="S2863" s="251" t="s">
        <v>7</v>
      </c>
      <c r="T2863" s="251" t="str">
        <f t="shared" si="178"/>
        <v>I0306183811100K520</v>
      </c>
      <c r="W2863" s="251" t="str">
        <f t="shared" si="179"/>
        <v>I030618381110-0K520</v>
      </c>
    </row>
    <row r="2864" spans="1:23" x14ac:dyDescent="0.3">
      <c r="A2864" s="256" t="str">
        <f t="shared" si="176"/>
        <v>I0306183-811100K580-00007</v>
      </c>
      <c r="B2864" s="251" t="s">
        <v>13260</v>
      </c>
      <c r="C2864" s="251" t="s">
        <v>9954</v>
      </c>
      <c r="D2864" s="251" t="s">
        <v>13258</v>
      </c>
      <c r="E2864" s="251" t="s">
        <v>11287</v>
      </c>
      <c r="F2864" s="251" t="s">
        <v>9964</v>
      </c>
      <c r="G2864" s="251" t="s">
        <v>429</v>
      </c>
      <c r="H2864" s="251" t="s">
        <v>3422</v>
      </c>
      <c r="I2864" s="257" t="str">
        <f t="shared" si="177"/>
        <v>-00007</v>
      </c>
      <c r="J2864" s="251">
        <v>7</v>
      </c>
      <c r="K2864" s="251">
        <v>7</v>
      </c>
      <c r="M2864" s="251" t="s">
        <v>9958</v>
      </c>
      <c r="N2864" s="251" t="s">
        <v>11590</v>
      </c>
      <c r="O2864" s="251">
        <v>7</v>
      </c>
      <c r="Q2864" s="251" t="s">
        <v>13260</v>
      </c>
      <c r="R2864" s="251" t="s">
        <v>9960</v>
      </c>
      <c r="S2864" s="251" t="s">
        <v>428</v>
      </c>
      <c r="T2864" s="251" t="str">
        <f t="shared" si="178"/>
        <v>I0306183811100K580</v>
      </c>
      <c r="W2864" s="251" t="str">
        <f t="shared" si="179"/>
        <v>I030618381110-0K580</v>
      </c>
    </row>
    <row r="2865" spans="1:23" x14ac:dyDescent="0.3">
      <c r="A2865" s="256" t="str">
        <f t="shared" si="176"/>
        <v>I0306183-811300K520-00010</v>
      </c>
      <c r="B2865" s="251" t="s">
        <v>13261</v>
      </c>
      <c r="C2865" s="251" t="s">
        <v>9954</v>
      </c>
      <c r="D2865" s="251" t="s">
        <v>13258</v>
      </c>
      <c r="E2865" s="251" t="s">
        <v>11287</v>
      </c>
      <c r="F2865" s="251" t="s">
        <v>9966</v>
      </c>
      <c r="G2865" s="251" t="s">
        <v>277</v>
      </c>
      <c r="H2865" s="251" t="s">
        <v>5101</v>
      </c>
      <c r="I2865" s="257" t="str">
        <f t="shared" si="177"/>
        <v>-00010</v>
      </c>
      <c r="J2865" s="251">
        <v>10</v>
      </c>
      <c r="K2865" s="251">
        <v>10</v>
      </c>
      <c r="M2865" s="251" t="s">
        <v>9958</v>
      </c>
      <c r="N2865" s="251" t="s">
        <v>11590</v>
      </c>
      <c r="O2865" s="251">
        <v>10</v>
      </c>
      <c r="Q2865" s="251" t="s">
        <v>13261</v>
      </c>
      <c r="R2865" s="251" t="s">
        <v>9960</v>
      </c>
      <c r="S2865" s="251" t="s">
        <v>276</v>
      </c>
      <c r="T2865" s="251" t="str">
        <f t="shared" si="178"/>
        <v>I0306183811300K520</v>
      </c>
      <c r="W2865" s="251" t="str">
        <f t="shared" si="179"/>
        <v>I030618381130-0K520</v>
      </c>
    </row>
    <row r="2866" spans="1:23" x14ac:dyDescent="0.3">
      <c r="A2866" s="256" t="str">
        <f t="shared" si="176"/>
        <v>I0306183-811300K580-00005</v>
      </c>
      <c r="B2866" s="251" t="s">
        <v>13262</v>
      </c>
      <c r="C2866" s="251" t="s">
        <v>9954</v>
      </c>
      <c r="D2866" s="251" t="s">
        <v>13258</v>
      </c>
      <c r="E2866" s="251" t="s">
        <v>11287</v>
      </c>
      <c r="F2866" s="251" t="s">
        <v>9968</v>
      </c>
      <c r="G2866" s="251" t="s">
        <v>434</v>
      </c>
      <c r="H2866" s="251" t="s">
        <v>5101</v>
      </c>
      <c r="I2866" s="257" t="str">
        <f t="shared" si="177"/>
        <v>-00005</v>
      </c>
      <c r="J2866" s="251">
        <v>5</v>
      </c>
      <c r="K2866" s="251">
        <v>5</v>
      </c>
      <c r="M2866" s="251" t="s">
        <v>9958</v>
      </c>
      <c r="N2866" s="251" t="s">
        <v>11590</v>
      </c>
      <c r="O2866" s="251">
        <v>5</v>
      </c>
      <c r="Q2866" s="251" t="s">
        <v>13262</v>
      </c>
      <c r="R2866" s="251" t="s">
        <v>9960</v>
      </c>
      <c r="S2866" s="251" t="s">
        <v>433</v>
      </c>
      <c r="T2866" s="251" t="str">
        <f t="shared" si="178"/>
        <v>I0306183811300K580</v>
      </c>
      <c r="W2866" s="251" t="str">
        <f t="shared" si="179"/>
        <v>I030618381130-0K580</v>
      </c>
    </row>
    <row r="2867" spans="1:23" x14ac:dyDescent="0.3">
      <c r="A2867" s="256" t="str">
        <f t="shared" si="176"/>
        <v>I0306183-811500K520-00005</v>
      </c>
      <c r="B2867" s="251" t="s">
        <v>13263</v>
      </c>
      <c r="C2867" s="251" t="s">
        <v>9954</v>
      </c>
      <c r="D2867" s="251" t="s">
        <v>13258</v>
      </c>
      <c r="E2867" s="251" t="s">
        <v>11287</v>
      </c>
      <c r="F2867" s="251" t="s">
        <v>9970</v>
      </c>
      <c r="G2867" s="251" t="s">
        <v>280</v>
      </c>
      <c r="H2867" s="251" t="s">
        <v>3429</v>
      </c>
      <c r="I2867" s="257" t="str">
        <f t="shared" si="177"/>
        <v>-00005</v>
      </c>
      <c r="J2867" s="251">
        <v>5</v>
      </c>
      <c r="K2867" s="251">
        <v>5</v>
      </c>
      <c r="M2867" s="251" t="s">
        <v>9958</v>
      </c>
      <c r="N2867" s="251" t="s">
        <v>11590</v>
      </c>
      <c r="O2867" s="251">
        <v>5</v>
      </c>
      <c r="Q2867" s="251" t="s">
        <v>13263</v>
      </c>
      <c r="R2867" s="251" t="s">
        <v>9960</v>
      </c>
      <c r="S2867" s="251" t="s">
        <v>12</v>
      </c>
      <c r="T2867" s="251" t="str">
        <f t="shared" si="178"/>
        <v>I0306183811500K520</v>
      </c>
      <c r="W2867" s="251" t="str">
        <f t="shared" si="179"/>
        <v>I030618381150-0K520</v>
      </c>
    </row>
    <row r="2868" spans="1:23" x14ac:dyDescent="0.3">
      <c r="A2868" s="256" t="str">
        <f t="shared" si="176"/>
        <v>I0306183-811500K580-00006</v>
      </c>
      <c r="B2868" s="251" t="s">
        <v>13264</v>
      </c>
      <c r="C2868" s="251" t="s">
        <v>9954</v>
      </c>
      <c r="D2868" s="251" t="s">
        <v>13258</v>
      </c>
      <c r="E2868" s="251" t="s">
        <v>11287</v>
      </c>
      <c r="F2868" s="251" t="s">
        <v>9972</v>
      </c>
      <c r="G2868" s="251" t="s">
        <v>437</v>
      </c>
      <c r="H2868" s="251" t="s">
        <v>3429</v>
      </c>
      <c r="I2868" s="257" t="str">
        <f t="shared" si="177"/>
        <v>-00006</v>
      </c>
      <c r="J2868" s="251">
        <v>6</v>
      </c>
      <c r="K2868" s="251">
        <v>6</v>
      </c>
      <c r="M2868" s="251" t="s">
        <v>9958</v>
      </c>
      <c r="N2868" s="251" t="s">
        <v>11590</v>
      </c>
      <c r="O2868" s="251">
        <v>6</v>
      </c>
      <c r="Q2868" s="251" t="s">
        <v>13264</v>
      </c>
      <c r="R2868" s="251" t="s">
        <v>9960</v>
      </c>
      <c r="S2868" s="251" t="s">
        <v>436</v>
      </c>
      <c r="T2868" s="251" t="str">
        <f t="shared" si="178"/>
        <v>I0306183811500K580</v>
      </c>
      <c r="W2868" s="251" t="str">
        <f t="shared" si="179"/>
        <v>I030618381150-0K580</v>
      </c>
    </row>
    <row r="2869" spans="1:23" x14ac:dyDescent="0.3">
      <c r="A2869" s="256" t="str">
        <f t="shared" si="176"/>
        <v>I0306183-811700K520-00009</v>
      </c>
      <c r="B2869" s="251" t="s">
        <v>13265</v>
      </c>
      <c r="C2869" s="251" t="s">
        <v>9954</v>
      </c>
      <c r="D2869" s="251" t="s">
        <v>13258</v>
      </c>
      <c r="E2869" s="251" t="s">
        <v>11287</v>
      </c>
      <c r="F2869" s="251" t="s">
        <v>9974</v>
      </c>
      <c r="G2869" s="251" t="s">
        <v>285</v>
      </c>
      <c r="H2869" s="251" t="s">
        <v>5102</v>
      </c>
      <c r="I2869" s="257" t="str">
        <f t="shared" si="177"/>
        <v>-00009</v>
      </c>
      <c r="J2869" s="251">
        <v>9</v>
      </c>
      <c r="K2869" s="251">
        <v>9</v>
      </c>
      <c r="M2869" s="251" t="s">
        <v>9958</v>
      </c>
      <c r="N2869" s="251" t="s">
        <v>11590</v>
      </c>
      <c r="O2869" s="251">
        <v>9</v>
      </c>
      <c r="Q2869" s="251" t="s">
        <v>13265</v>
      </c>
      <c r="R2869" s="251" t="s">
        <v>9960</v>
      </c>
      <c r="S2869" s="251" t="s">
        <v>284</v>
      </c>
      <c r="T2869" s="251" t="str">
        <f t="shared" si="178"/>
        <v>I0306183811700K520</v>
      </c>
      <c r="W2869" s="251" t="str">
        <f t="shared" si="179"/>
        <v>I030618381170-0K520</v>
      </c>
    </row>
    <row r="2870" spans="1:23" x14ac:dyDescent="0.3">
      <c r="A2870" s="256" t="str">
        <f t="shared" si="176"/>
        <v>I0306183-811700K580-00009</v>
      </c>
      <c r="B2870" s="251" t="s">
        <v>13266</v>
      </c>
      <c r="C2870" s="251" t="s">
        <v>9954</v>
      </c>
      <c r="D2870" s="251" t="s">
        <v>13258</v>
      </c>
      <c r="E2870" s="251" t="s">
        <v>11287</v>
      </c>
      <c r="F2870" s="251" t="s">
        <v>9976</v>
      </c>
      <c r="G2870" s="251" t="s">
        <v>442</v>
      </c>
      <c r="H2870" s="251" t="s">
        <v>5102</v>
      </c>
      <c r="I2870" s="257" t="str">
        <f t="shared" si="177"/>
        <v>-00009</v>
      </c>
      <c r="J2870" s="251">
        <v>9</v>
      </c>
      <c r="K2870" s="251">
        <v>9</v>
      </c>
      <c r="M2870" s="251" t="s">
        <v>9958</v>
      </c>
      <c r="N2870" s="251" t="s">
        <v>11590</v>
      </c>
      <c r="O2870" s="251">
        <v>9</v>
      </c>
      <c r="Q2870" s="251" t="s">
        <v>13266</v>
      </c>
      <c r="R2870" s="251" t="s">
        <v>9960</v>
      </c>
      <c r="S2870" s="251" t="s">
        <v>441</v>
      </c>
      <c r="T2870" s="251" t="str">
        <f t="shared" si="178"/>
        <v>I0306183811700K580</v>
      </c>
      <c r="W2870" s="251" t="str">
        <f t="shared" si="179"/>
        <v>I030618381170-0K580</v>
      </c>
    </row>
    <row r="2871" spans="1:23" x14ac:dyDescent="0.3">
      <c r="A2871" s="256" t="str">
        <f t="shared" si="176"/>
        <v>I0306183-815500D890-00001</v>
      </c>
      <c r="B2871" s="251" t="s">
        <v>13267</v>
      </c>
      <c r="C2871" s="251" t="s">
        <v>9954</v>
      </c>
      <c r="D2871" s="251" t="s">
        <v>13258</v>
      </c>
      <c r="E2871" s="251" t="s">
        <v>11287</v>
      </c>
      <c r="F2871" s="251" t="s">
        <v>9978</v>
      </c>
      <c r="G2871" s="251" t="s">
        <v>814</v>
      </c>
      <c r="H2871" s="251" t="s">
        <v>5202</v>
      </c>
      <c r="I2871" s="257" t="str">
        <f t="shared" si="177"/>
        <v>-00001</v>
      </c>
      <c r="J2871" s="251">
        <v>1</v>
      </c>
      <c r="K2871" s="251">
        <v>1</v>
      </c>
      <c r="M2871" s="251" t="s">
        <v>9993</v>
      </c>
      <c r="N2871" s="251" t="s">
        <v>11590</v>
      </c>
      <c r="O2871" s="251">
        <v>1</v>
      </c>
      <c r="Q2871" s="251" t="s">
        <v>13267</v>
      </c>
      <c r="R2871" s="251" t="s">
        <v>9960</v>
      </c>
      <c r="S2871" s="251" t="s">
        <v>813</v>
      </c>
      <c r="T2871" s="251" t="str">
        <f t="shared" si="178"/>
        <v>I0306183815500D890</v>
      </c>
      <c r="W2871" s="251" t="str">
        <f t="shared" si="179"/>
        <v>I030618381550-0D890</v>
      </c>
    </row>
    <row r="2872" spans="1:23" x14ac:dyDescent="0.3">
      <c r="A2872" s="256" t="str">
        <f t="shared" si="176"/>
        <v>I0306183-815500D891-00001</v>
      </c>
      <c r="B2872" s="251" t="s">
        <v>13268</v>
      </c>
      <c r="C2872" s="251" t="s">
        <v>9954</v>
      </c>
      <c r="D2872" s="251" t="s">
        <v>13258</v>
      </c>
      <c r="E2872" s="251" t="s">
        <v>11287</v>
      </c>
      <c r="F2872" s="251" t="s">
        <v>9980</v>
      </c>
      <c r="G2872" s="251" t="s">
        <v>3354</v>
      </c>
      <c r="H2872" s="251" t="s">
        <v>5202</v>
      </c>
      <c r="I2872" s="257" t="str">
        <f t="shared" si="177"/>
        <v>-00001</v>
      </c>
      <c r="J2872" s="251">
        <v>1</v>
      </c>
      <c r="K2872" s="251">
        <v>1</v>
      </c>
      <c r="M2872" s="251" t="s">
        <v>9958</v>
      </c>
      <c r="N2872" s="251" t="s">
        <v>11590</v>
      </c>
      <c r="O2872" s="251">
        <v>1</v>
      </c>
      <c r="Q2872" s="251" t="s">
        <v>13268</v>
      </c>
      <c r="R2872" s="251" t="s">
        <v>9960</v>
      </c>
      <c r="S2872" s="251" t="s">
        <v>3353</v>
      </c>
      <c r="T2872" s="251" t="str">
        <f t="shared" si="178"/>
        <v>I0306183815500D891</v>
      </c>
      <c r="W2872" s="251" t="str">
        <f t="shared" si="179"/>
        <v>I030618381550-0D891</v>
      </c>
    </row>
    <row r="2873" spans="1:23" x14ac:dyDescent="0.3">
      <c r="A2873" s="256" t="str">
        <f t="shared" si="176"/>
        <v>I0306183-815500K210-00007</v>
      </c>
      <c r="B2873" s="251" t="s">
        <v>13269</v>
      </c>
      <c r="C2873" s="251" t="s">
        <v>9954</v>
      </c>
      <c r="D2873" s="251" t="s">
        <v>13258</v>
      </c>
      <c r="E2873" s="251" t="s">
        <v>11287</v>
      </c>
      <c r="F2873" s="251" t="s">
        <v>9982</v>
      </c>
      <c r="G2873" s="251" t="s">
        <v>654</v>
      </c>
      <c r="H2873" s="251" t="s">
        <v>5202</v>
      </c>
      <c r="I2873" s="257" t="str">
        <f t="shared" si="177"/>
        <v>-00007</v>
      </c>
      <c r="J2873" s="251">
        <v>7</v>
      </c>
      <c r="K2873" s="251">
        <v>7</v>
      </c>
      <c r="M2873" s="251" t="s">
        <v>9958</v>
      </c>
      <c r="N2873" s="251" t="s">
        <v>11590</v>
      </c>
      <c r="O2873" s="251">
        <v>7</v>
      </c>
      <c r="Q2873" s="251" t="s">
        <v>13269</v>
      </c>
      <c r="R2873" s="251" t="s">
        <v>9960</v>
      </c>
      <c r="S2873" s="251" t="s">
        <v>653</v>
      </c>
      <c r="T2873" s="251" t="str">
        <f t="shared" si="178"/>
        <v>I0306183815500K210</v>
      </c>
      <c r="W2873" s="251" t="str">
        <f t="shared" si="179"/>
        <v>I030618381550-0K210</v>
      </c>
    </row>
    <row r="2874" spans="1:23" x14ac:dyDescent="0.3">
      <c r="A2874" s="256" t="str">
        <f t="shared" si="176"/>
        <v>I0306183-815500K240-00004</v>
      </c>
      <c r="B2874" s="251" t="s">
        <v>13270</v>
      </c>
      <c r="C2874" s="251" t="s">
        <v>9954</v>
      </c>
      <c r="D2874" s="251" t="s">
        <v>13258</v>
      </c>
      <c r="E2874" s="251" t="s">
        <v>11287</v>
      </c>
      <c r="F2874" s="251" t="s">
        <v>9984</v>
      </c>
      <c r="G2874" s="251" t="s">
        <v>727</v>
      </c>
      <c r="H2874" s="251" t="s">
        <v>5202</v>
      </c>
      <c r="I2874" s="257" t="str">
        <f t="shared" si="177"/>
        <v>-00004</v>
      </c>
      <c r="J2874" s="251">
        <v>4</v>
      </c>
      <c r="K2874" s="251">
        <v>4</v>
      </c>
      <c r="M2874" s="251" t="s">
        <v>9958</v>
      </c>
      <c r="N2874" s="251" t="s">
        <v>11590</v>
      </c>
      <c r="O2874" s="251">
        <v>4</v>
      </c>
      <c r="Q2874" s="251" t="s">
        <v>13270</v>
      </c>
      <c r="R2874" s="251" t="s">
        <v>9960</v>
      </c>
      <c r="S2874" s="251" t="s">
        <v>726</v>
      </c>
      <c r="T2874" s="251" t="str">
        <f t="shared" si="178"/>
        <v>I0306183815500K240</v>
      </c>
      <c r="W2874" s="251" t="str">
        <f t="shared" si="179"/>
        <v>I030618381550-0K240</v>
      </c>
    </row>
    <row r="2875" spans="1:23" x14ac:dyDescent="0.3">
      <c r="A2875" s="256" t="str">
        <f t="shared" si="176"/>
        <v>I0306183-815510K240-00006</v>
      </c>
      <c r="B2875" s="251" t="s">
        <v>13271</v>
      </c>
      <c r="C2875" s="251" t="s">
        <v>9954</v>
      </c>
      <c r="D2875" s="251" t="s">
        <v>13258</v>
      </c>
      <c r="E2875" s="251" t="s">
        <v>11287</v>
      </c>
      <c r="F2875" s="251" t="s">
        <v>9986</v>
      </c>
      <c r="G2875" s="251" t="s">
        <v>740</v>
      </c>
      <c r="H2875" s="251" t="s">
        <v>3436</v>
      </c>
      <c r="I2875" s="257" t="str">
        <f t="shared" si="177"/>
        <v>-00006</v>
      </c>
      <c r="J2875" s="251">
        <v>6</v>
      </c>
      <c r="K2875" s="251">
        <v>6</v>
      </c>
      <c r="M2875" s="251" t="s">
        <v>9958</v>
      </c>
      <c r="N2875" s="251" t="s">
        <v>11590</v>
      </c>
      <c r="O2875" s="251">
        <v>6</v>
      </c>
      <c r="Q2875" s="251" t="s">
        <v>13271</v>
      </c>
      <c r="R2875" s="251" t="s">
        <v>9960</v>
      </c>
      <c r="S2875" s="251" t="s">
        <v>9</v>
      </c>
      <c r="T2875" s="251" t="str">
        <f t="shared" si="178"/>
        <v>I0306183815510K240</v>
      </c>
      <c r="W2875" s="251" t="str">
        <f t="shared" si="179"/>
        <v>I030618381551-0K240</v>
      </c>
    </row>
    <row r="2876" spans="1:23" x14ac:dyDescent="0.3">
      <c r="A2876" s="256" t="str">
        <f t="shared" si="176"/>
        <v>I0306183-815600K210-00005</v>
      </c>
      <c r="B2876" s="251" t="s">
        <v>13272</v>
      </c>
      <c r="C2876" s="251" t="s">
        <v>9954</v>
      </c>
      <c r="D2876" s="251" t="s">
        <v>13258</v>
      </c>
      <c r="E2876" s="251" t="s">
        <v>11287</v>
      </c>
      <c r="F2876" s="251" t="s">
        <v>9988</v>
      </c>
      <c r="G2876" s="251" t="s">
        <v>670</v>
      </c>
      <c r="H2876" s="251" t="s">
        <v>5204</v>
      </c>
      <c r="I2876" s="257" t="str">
        <f t="shared" si="177"/>
        <v>-00005</v>
      </c>
      <c r="J2876" s="251">
        <v>5</v>
      </c>
      <c r="K2876" s="251">
        <v>5</v>
      </c>
      <c r="M2876" s="251" t="s">
        <v>9958</v>
      </c>
      <c r="N2876" s="251" t="s">
        <v>11590</v>
      </c>
      <c r="O2876" s="251">
        <v>5</v>
      </c>
      <c r="Q2876" s="251" t="s">
        <v>13272</v>
      </c>
      <c r="R2876" s="251" t="s">
        <v>9960</v>
      </c>
      <c r="S2876" s="251" t="s">
        <v>13</v>
      </c>
      <c r="T2876" s="251" t="str">
        <f t="shared" si="178"/>
        <v>I0306183815600K210</v>
      </c>
      <c r="W2876" s="251" t="str">
        <f t="shared" si="179"/>
        <v>I030618381560-0K210</v>
      </c>
    </row>
    <row r="2877" spans="1:23" x14ac:dyDescent="0.3">
      <c r="A2877" s="256" t="str">
        <f t="shared" si="176"/>
        <v>I0306183-815600K240-00002</v>
      </c>
      <c r="B2877" s="251" t="s">
        <v>13273</v>
      </c>
      <c r="C2877" s="251" t="s">
        <v>9954</v>
      </c>
      <c r="D2877" s="251" t="s">
        <v>13258</v>
      </c>
      <c r="E2877" s="251" t="s">
        <v>11287</v>
      </c>
      <c r="F2877" s="251" t="s">
        <v>9990</v>
      </c>
      <c r="G2877" s="251" t="s">
        <v>744</v>
      </c>
      <c r="H2877" s="251" t="s">
        <v>5204</v>
      </c>
      <c r="I2877" s="257" t="str">
        <f t="shared" si="177"/>
        <v>-00002</v>
      </c>
      <c r="J2877" s="251">
        <v>2</v>
      </c>
      <c r="K2877" s="251">
        <v>2</v>
      </c>
      <c r="M2877" s="251" t="s">
        <v>9958</v>
      </c>
      <c r="N2877" s="251" t="s">
        <v>11590</v>
      </c>
      <c r="O2877" s="251">
        <v>2</v>
      </c>
      <c r="Q2877" s="251" t="s">
        <v>13273</v>
      </c>
      <c r="R2877" s="251" t="s">
        <v>9960</v>
      </c>
      <c r="S2877" s="251" t="s">
        <v>743</v>
      </c>
      <c r="T2877" s="251" t="str">
        <f t="shared" si="178"/>
        <v>I0306183815600K240</v>
      </c>
      <c r="W2877" s="251" t="str">
        <f t="shared" si="179"/>
        <v>I030618381560-0K240</v>
      </c>
    </row>
    <row r="2878" spans="1:23" x14ac:dyDescent="0.3">
      <c r="A2878" s="256" t="str">
        <f t="shared" si="176"/>
        <v>I0306183-815610K240-00005</v>
      </c>
      <c r="B2878" s="251" t="s">
        <v>13274</v>
      </c>
      <c r="C2878" s="251" t="s">
        <v>9954</v>
      </c>
      <c r="D2878" s="251" t="s">
        <v>13258</v>
      </c>
      <c r="E2878" s="251" t="s">
        <v>11287</v>
      </c>
      <c r="F2878" s="251" t="s">
        <v>9992</v>
      </c>
      <c r="G2878" s="251" t="s">
        <v>753</v>
      </c>
      <c r="H2878" s="251" t="s">
        <v>3443</v>
      </c>
      <c r="I2878" s="257" t="str">
        <f t="shared" si="177"/>
        <v>-00005</v>
      </c>
      <c r="J2878" s="251">
        <v>5</v>
      </c>
      <c r="K2878" s="251">
        <v>5</v>
      </c>
      <c r="M2878" s="251" t="s">
        <v>9958</v>
      </c>
      <c r="N2878" s="251" t="s">
        <v>11590</v>
      </c>
      <c r="O2878" s="251">
        <v>5</v>
      </c>
      <c r="Q2878" s="251" t="s">
        <v>13274</v>
      </c>
      <c r="R2878" s="251" t="s">
        <v>9960</v>
      </c>
      <c r="S2878" s="251" t="s">
        <v>10</v>
      </c>
      <c r="T2878" s="251" t="str">
        <f t="shared" si="178"/>
        <v>I0306183815610K240</v>
      </c>
      <c r="W2878" s="251" t="str">
        <f t="shared" si="179"/>
        <v>I030618381561-0K240</v>
      </c>
    </row>
    <row r="2879" spans="1:23" x14ac:dyDescent="0.3">
      <c r="A2879" s="256" t="str">
        <f t="shared" si="176"/>
        <v>I0306183-815800D440-00001</v>
      </c>
      <c r="B2879" s="251" t="s">
        <v>13275</v>
      </c>
      <c r="C2879" s="251" t="s">
        <v>9954</v>
      </c>
      <c r="D2879" s="251" t="s">
        <v>13258</v>
      </c>
      <c r="E2879" s="251" t="s">
        <v>11287</v>
      </c>
      <c r="F2879" s="251" t="s">
        <v>9995</v>
      </c>
      <c r="G2879" s="251" t="s">
        <v>846</v>
      </c>
      <c r="H2879" s="251" t="s">
        <v>758</v>
      </c>
      <c r="I2879" s="257" t="str">
        <f t="shared" si="177"/>
        <v>-00001</v>
      </c>
      <c r="J2879" s="251">
        <v>1</v>
      </c>
      <c r="K2879" s="251">
        <v>1</v>
      </c>
      <c r="M2879" s="251" t="s">
        <v>9993</v>
      </c>
      <c r="N2879" s="251" t="s">
        <v>11590</v>
      </c>
      <c r="O2879" s="251">
        <v>1</v>
      </c>
      <c r="Q2879" s="251" t="s">
        <v>13275</v>
      </c>
      <c r="R2879" s="251" t="s">
        <v>9960</v>
      </c>
      <c r="S2879" s="251" t="s">
        <v>845</v>
      </c>
      <c r="T2879" s="251" t="str">
        <f t="shared" si="178"/>
        <v>I0306183815800D440</v>
      </c>
      <c r="W2879" s="251" t="str">
        <f t="shared" si="179"/>
        <v>I030618381580-0D440</v>
      </c>
    </row>
    <row r="2880" spans="1:23" x14ac:dyDescent="0.3">
      <c r="A2880" s="256" t="str">
        <f t="shared" si="176"/>
        <v>I0306183-815800K050-00004</v>
      </c>
      <c r="B2880" s="251" t="s">
        <v>13276</v>
      </c>
      <c r="C2880" s="251" t="s">
        <v>9954</v>
      </c>
      <c r="D2880" s="251" t="s">
        <v>13258</v>
      </c>
      <c r="E2880" s="251" t="s">
        <v>11287</v>
      </c>
      <c r="F2880" s="251" t="s">
        <v>9997</v>
      </c>
      <c r="G2880" s="251" t="s">
        <v>756</v>
      </c>
      <c r="H2880" s="251" t="s">
        <v>758</v>
      </c>
      <c r="I2880" s="257" t="str">
        <f t="shared" si="177"/>
        <v>-00004</v>
      </c>
      <c r="J2880" s="251">
        <v>4</v>
      </c>
      <c r="K2880" s="251">
        <v>4</v>
      </c>
      <c r="M2880" s="251" t="s">
        <v>9958</v>
      </c>
      <c r="N2880" s="251" t="s">
        <v>11590</v>
      </c>
      <c r="O2880" s="251">
        <v>4</v>
      </c>
      <c r="Q2880" s="251" t="s">
        <v>13276</v>
      </c>
      <c r="R2880" s="251" t="s">
        <v>9960</v>
      </c>
      <c r="S2880" s="251" t="s">
        <v>6</v>
      </c>
      <c r="T2880" s="251" t="str">
        <f t="shared" si="178"/>
        <v>I0306183815800K050</v>
      </c>
      <c r="W2880" s="251" t="str">
        <f t="shared" si="179"/>
        <v>I030618381580-0K050</v>
      </c>
    </row>
    <row r="2881" spans="1:23" x14ac:dyDescent="0.3">
      <c r="A2881" s="256" t="str">
        <f t="shared" si="176"/>
        <v>I0306183-815800K260-00002</v>
      </c>
      <c r="B2881" s="251" t="s">
        <v>13277</v>
      </c>
      <c r="C2881" s="251" t="s">
        <v>9954</v>
      </c>
      <c r="D2881" s="251" t="s">
        <v>13258</v>
      </c>
      <c r="E2881" s="251" t="s">
        <v>11287</v>
      </c>
      <c r="F2881" s="251" t="s">
        <v>10000</v>
      </c>
      <c r="G2881" s="251" t="s">
        <v>3387</v>
      </c>
      <c r="H2881" s="251" t="s">
        <v>758</v>
      </c>
      <c r="I2881" s="257" t="str">
        <f t="shared" si="177"/>
        <v>-00002</v>
      </c>
      <c r="J2881" s="251">
        <v>2</v>
      </c>
      <c r="K2881" s="251">
        <v>2</v>
      </c>
      <c r="M2881" s="251" t="s">
        <v>9993</v>
      </c>
      <c r="N2881" s="251" t="s">
        <v>11590</v>
      </c>
      <c r="O2881" s="251">
        <v>2</v>
      </c>
      <c r="Q2881" s="251" t="s">
        <v>13277</v>
      </c>
      <c r="R2881" s="251" t="s">
        <v>9960</v>
      </c>
      <c r="S2881" s="251" t="s">
        <v>3374</v>
      </c>
      <c r="T2881" s="251" t="str">
        <f t="shared" si="178"/>
        <v>I0306183815800K260</v>
      </c>
      <c r="W2881" s="251" t="str">
        <f t="shared" si="179"/>
        <v>I030618381580-0K260</v>
      </c>
    </row>
    <row r="2882" spans="1:23" x14ac:dyDescent="0.3">
      <c r="A2882" s="256" t="str">
        <f t="shared" si="176"/>
        <v>I0306183-815810K050-00002</v>
      </c>
      <c r="B2882" s="251" t="s">
        <v>13278</v>
      </c>
      <c r="C2882" s="251" t="s">
        <v>9954</v>
      </c>
      <c r="D2882" s="251" t="s">
        <v>13258</v>
      </c>
      <c r="E2882" s="251" t="s">
        <v>11287</v>
      </c>
      <c r="F2882" s="251" t="s">
        <v>10002</v>
      </c>
      <c r="G2882" s="251" t="s">
        <v>763</v>
      </c>
      <c r="H2882" s="251" t="s">
        <v>5218</v>
      </c>
      <c r="I2882" s="257" t="str">
        <f t="shared" si="177"/>
        <v>-00002</v>
      </c>
      <c r="J2882" s="251">
        <v>2</v>
      </c>
      <c r="K2882" s="251">
        <v>2</v>
      </c>
      <c r="M2882" s="251" t="s">
        <v>9958</v>
      </c>
      <c r="N2882" s="251" t="s">
        <v>11590</v>
      </c>
      <c r="O2882" s="251">
        <v>2</v>
      </c>
      <c r="Q2882" s="251" t="s">
        <v>13278</v>
      </c>
      <c r="R2882" s="251" t="s">
        <v>9960</v>
      </c>
      <c r="S2882" s="251" t="s">
        <v>762</v>
      </c>
      <c r="T2882" s="251" t="str">
        <f t="shared" si="178"/>
        <v>I0306183815810K050</v>
      </c>
      <c r="W2882" s="251" t="str">
        <f t="shared" si="179"/>
        <v>I030618381581-0K050</v>
      </c>
    </row>
    <row r="2883" spans="1:23" x14ac:dyDescent="0.3">
      <c r="A2883" s="256" t="str">
        <f t="shared" si="176"/>
        <v>I0306183-815900K050-00003</v>
      </c>
      <c r="B2883" s="251" t="s">
        <v>13279</v>
      </c>
      <c r="C2883" s="251" t="s">
        <v>9954</v>
      </c>
      <c r="D2883" s="251" t="s">
        <v>13258</v>
      </c>
      <c r="E2883" s="251" t="s">
        <v>11287</v>
      </c>
      <c r="F2883" s="251" t="s">
        <v>10005</v>
      </c>
      <c r="G2883" s="251" t="s">
        <v>767</v>
      </c>
      <c r="H2883" s="251" t="s">
        <v>770</v>
      </c>
      <c r="I2883" s="257" t="str">
        <f t="shared" si="177"/>
        <v>-00003</v>
      </c>
      <c r="J2883" s="251">
        <v>3</v>
      </c>
      <c r="K2883" s="251">
        <v>3</v>
      </c>
      <c r="M2883" s="251" t="s">
        <v>9958</v>
      </c>
      <c r="N2883" s="251" t="s">
        <v>11590</v>
      </c>
      <c r="O2883" s="251">
        <v>3</v>
      </c>
      <c r="Q2883" s="251" t="s">
        <v>13279</v>
      </c>
      <c r="R2883" s="251" t="s">
        <v>9960</v>
      </c>
      <c r="S2883" s="251" t="s">
        <v>766</v>
      </c>
      <c r="T2883" s="251" t="str">
        <f t="shared" si="178"/>
        <v>I0306183815900K050</v>
      </c>
      <c r="W2883" s="251" t="str">
        <f t="shared" si="179"/>
        <v>I030618381590-0K050</v>
      </c>
    </row>
    <row r="2884" spans="1:23" x14ac:dyDescent="0.3">
      <c r="A2884" s="256" t="str">
        <f t="shared" si="176"/>
        <v>I0306183-815910K050-00001</v>
      </c>
      <c r="B2884" s="251" t="s">
        <v>13280</v>
      </c>
      <c r="C2884" s="251" t="s">
        <v>9954</v>
      </c>
      <c r="D2884" s="251" t="s">
        <v>13258</v>
      </c>
      <c r="E2884" s="251" t="s">
        <v>11287</v>
      </c>
      <c r="F2884" s="251" t="s">
        <v>10009</v>
      </c>
      <c r="G2884" s="251" t="s">
        <v>777</v>
      </c>
      <c r="H2884" s="251" t="s">
        <v>5219</v>
      </c>
      <c r="I2884" s="257" t="str">
        <f t="shared" si="177"/>
        <v>-00001</v>
      </c>
      <c r="J2884" s="251">
        <v>1</v>
      </c>
      <c r="K2884" s="251">
        <v>1</v>
      </c>
      <c r="M2884" s="251" t="s">
        <v>9958</v>
      </c>
      <c r="N2884" s="251" t="s">
        <v>11590</v>
      </c>
      <c r="O2884" s="251">
        <v>1</v>
      </c>
      <c r="Q2884" s="251" t="s">
        <v>13280</v>
      </c>
      <c r="R2884" s="251" t="s">
        <v>9960</v>
      </c>
      <c r="S2884" s="251" t="s">
        <v>776</v>
      </c>
      <c r="T2884" s="251" t="str">
        <f t="shared" si="178"/>
        <v>I0306183815910K050</v>
      </c>
      <c r="W2884" s="251" t="str">
        <f t="shared" si="179"/>
        <v>I030618381591-0K050</v>
      </c>
    </row>
    <row r="2885" spans="1:23" x14ac:dyDescent="0.3">
      <c r="A2885" s="256" t="str">
        <f t="shared" si="176"/>
        <v>I0306183-9098113087-00001</v>
      </c>
      <c r="B2885" s="251" t="s">
        <v>13281</v>
      </c>
      <c r="C2885" s="251" t="s">
        <v>9954</v>
      </c>
      <c r="D2885" s="251" t="s">
        <v>13258</v>
      </c>
      <c r="E2885" s="251" t="s">
        <v>11287</v>
      </c>
      <c r="F2885" s="251" t="s">
        <v>10012</v>
      </c>
      <c r="G2885" s="251" t="s">
        <v>939</v>
      </c>
      <c r="H2885" s="251" t="s">
        <v>3393</v>
      </c>
      <c r="I2885" s="257" t="str">
        <f t="shared" si="177"/>
        <v>-00001</v>
      </c>
      <c r="J2885" s="251">
        <v>1</v>
      </c>
      <c r="K2885" s="251">
        <v>1</v>
      </c>
      <c r="M2885" s="251" t="s">
        <v>10003</v>
      </c>
      <c r="N2885" s="251" t="s">
        <v>11590</v>
      </c>
      <c r="O2885" s="251">
        <v>1</v>
      </c>
      <c r="Q2885" s="251" t="s">
        <v>13281</v>
      </c>
      <c r="R2885" s="251" t="s">
        <v>9960</v>
      </c>
      <c r="S2885" s="251">
        <v>9098113087</v>
      </c>
      <c r="T2885" s="251" t="str">
        <f t="shared" si="178"/>
        <v>I03061839098113087</v>
      </c>
      <c r="W2885" s="251" t="str">
        <f t="shared" si="179"/>
        <v>I030618390981-13087</v>
      </c>
    </row>
    <row r="2886" spans="1:23" x14ac:dyDescent="0.3">
      <c r="A2886" s="256" t="str">
        <f t="shared" si="176"/>
        <v>I0306183-9098122003-00010</v>
      </c>
      <c r="B2886" s="251" t="s">
        <v>13282</v>
      </c>
      <c r="C2886" s="251" t="s">
        <v>9954</v>
      </c>
      <c r="D2886" s="251" t="s">
        <v>13258</v>
      </c>
      <c r="E2886" s="251" t="s">
        <v>11287</v>
      </c>
      <c r="F2886" s="251" t="s">
        <v>10188</v>
      </c>
      <c r="G2886" s="251" t="s">
        <v>926</v>
      </c>
      <c r="H2886" s="251" t="s">
        <v>1564</v>
      </c>
      <c r="I2886" s="257" t="str">
        <f t="shared" si="177"/>
        <v>-00010</v>
      </c>
      <c r="J2886" s="251">
        <v>10</v>
      </c>
      <c r="K2886" s="251">
        <v>10</v>
      </c>
      <c r="M2886" s="251" t="s">
        <v>10003</v>
      </c>
      <c r="N2886" s="251" t="s">
        <v>11590</v>
      </c>
      <c r="O2886" s="251">
        <v>10</v>
      </c>
      <c r="Q2886" s="251" t="s">
        <v>13282</v>
      </c>
      <c r="R2886" s="251" t="s">
        <v>9960</v>
      </c>
      <c r="S2886" s="251">
        <v>9098122003</v>
      </c>
      <c r="T2886" s="251" t="str">
        <f t="shared" si="178"/>
        <v>I03061839098122003</v>
      </c>
      <c r="W2886" s="251" t="str">
        <f t="shared" si="179"/>
        <v>I030618390981-22003</v>
      </c>
    </row>
    <row r="2887" spans="1:23" x14ac:dyDescent="0.3">
      <c r="A2887" s="256" t="str">
        <f t="shared" ref="A2887:A2950" si="180">D2887&amp;$A$6&amp;S2887&amp;I2887</f>
        <v>I0306183-9913212050-00110</v>
      </c>
      <c r="B2887" s="251" t="s">
        <v>13283</v>
      </c>
      <c r="C2887" s="251" t="s">
        <v>9954</v>
      </c>
      <c r="D2887" s="251" t="s">
        <v>13258</v>
      </c>
      <c r="E2887" s="251" t="s">
        <v>11287</v>
      </c>
      <c r="F2887" s="251" t="s">
        <v>10190</v>
      </c>
      <c r="G2887" s="251" t="s">
        <v>946</v>
      </c>
      <c r="H2887" s="251" t="s">
        <v>10010</v>
      </c>
      <c r="I2887" s="257" t="str">
        <f t="shared" ref="I2887:I2950" si="181">+IF(AND(O2887&lt;10),$B$2&amp;O2887,IF(AND(O2887&gt;9,O2887&lt;=99),$B$3&amp;O2887,IF(AND(O2887&gt;99,L91763&lt;1000),$B$4&amp;O2887,IF(AND(O2887&gt;999),$B$5&amp;7))))</f>
        <v>-00110</v>
      </c>
      <c r="J2887" s="251">
        <v>110</v>
      </c>
      <c r="K2887" s="251">
        <v>110</v>
      </c>
      <c r="M2887" s="251" t="s">
        <v>10007</v>
      </c>
      <c r="N2887" s="251" t="s">
        <v>11590</v>
      </c>
      <c r="O2887" s="251">
        <v>110</v>
      </c>
      <c r="Q2887" s="251" t="s">
        <v>13283</v>
      </c>
      <c r="R2887" s="251" t="s">
        <v>9960</v>
      </c>
      <c r="S2887" s="251">
        <v>9913212050</v>
      </c>
      <c r="T2887" s="251" t="str">
        <f t="shared" si="178"/>
        <v>I03061839913212050</v>
      </c>
      <c r="W2887" s="251" t="str">
        <f t="shared" si="179"/>
        <v>I030618399132-12050</v>
      </c>
    </row>
    <row r="2888" spans="1:23" x14ac:dyDescent="0.3">
      <c r="A2888" s="256" t="str">
        <f t="shared" si="180"/>
        <v>I0306183-9913221210-00054</v>
      </c>
      <c r="B2888" s="251" t="s">
        <v>13284</v>
      </c>
      <c r="C2888" s="251" t="s">
        <v>9954</v>
      </c>
      <c r="D2888" s="251" t="s">
        <v>13258</v>
      </c>
      <c r="E2888" s="251" t="s">
        <v>11287</v>
      </c>
      <c r="F2888" s="251" t="s">
        <v>10192</v>
      </c>
      <c r="G2888" s="251" t="s">
        <v>916</v>
      </c>
      <c r="H2888" s="251" t="s">
        <v>10013</v>
      </c>
      <c r="I2888" s="257" t="str">
        <f t="shared" si="181"/>
        <v>-00054</v>
      </c>
      <c r="J2888" s="251">
        <v>54</v>
      </c>
      <c r="K2888" s="251">
        <v>54</v>
      </c>
      <c r="M2888" s="251" t="s">
        <v>10007</v>
      </c>
      <c r="N2888" s="251" t="s">
        <v>11590</v>
      </c>
      <c r="O2888" s="251">
        <v>54</v>
      </c>
      <c r="Q2888" s="251" t="s">
        <v>13284</v>
      </c>
      <c r="R2888" s="251" t="s">
        <v>9960</v>
      </c>
      <c r="S2888" s="251">
        <v>9913221210</v>
      </c>
      <c r="T2888" s="251" t="str">
        <f t="shared" ref="T2888:T2951" si="182">+D2888&amp;S2888</f>
        <v>I03061839913221210</v>
      </c>
      <c r="W2888" s="251" t="str">
        <f t="shared" ref="W2888:W2951" si="183">D2888&amp;G2888</f>
        <v>I030618399132-21210</v>
      </c>
    </row>
    <row r="2889" spans="1:23" x14ac:dyDescent="0.3">
      <c r="A2889" s="256" t="str">
        <f t="shared" si="180"/>
        <v>I0306184-811300K591-00002</v>
      </c>
      <c r="B2889" s="251" t="s">
        <v>13285</v>
      </c>
      <c r="C2889" s="251" t="s">
        <v>9954</v>
      </c>
      <c r="D2889" s="251" t="s">
        <v>13286</v>
      </c>
      <c r="E2889" s="251" t="s">
        <v>11287</v>
      </c>
      <c r="F2889" s="251" t="s">
        <v>9957</v>
      </c>
      <c r="G2889" s="251" t="s">
        <v>408</v>
      </c>
      <c r="H2889" s="251" t="s">
        <v>5101</v>
      </c>
      <c r="I2889" s="257" t="str">
        <f t="shared" si="181"/>
        <v>-00002</v>
      </c>
      <c r="J2889" s="251">
        <v>2</v>
      </c>
      <c r="K2889" s="251">
        <v>2</v>
      </c>
      <c r="M2889" s="251" t="s">
        <v>9958</v>
      </c>
      <c r="N2889" s="251" t="s">
        <v>11732</v>
      </c>
      <c r="O2889" s="251">
        <v>2</v>
      </c>
      <c r="Q2889" s="251" t="s">
        <v>13285</v>
      </c>
      <c r="R2889" s="251" t="s">
        <v>10017</v>
      </c>
      <c r="S2889" s="251" t="s">
        <v>407</v>
      </c>
      <c r="T2889" s="251" t="str">
        <f t="shared" si="182"/>
        <v>I0306184811300K591</v>
      </c>
      <c r="W2889" s="251" t="str">
        <f t="shared" si="183"/>
        <v>I030618481130-0K591</v>
      </c>
    </row>
    <row r="2890" spans="1:23" x14ac:dyDescent="0.3">
      <c r="A2890" s="256" t="str">
        <f t="shared" si="180"/>
        <v>I0306184-811300KF21-00001</v>
      </c>
      <c r="B2890" s="251" t="s">
        <v>13287</v>
      </c>
      <c r="C2890" s="251" t="s">
        <v>9954</v>
      </c>
      <c r="D2890" s="251" t="s">
        <v>13286</v>
      </c>
      <c r="E2890" s="251" t="s">
        <v>11287</v>
      </c>
      <c r="F2890" s="251" t="s">
        <v>9962</v>
      </c>
      <c r="G2890" s="251" t="s">
        <v>521</v>
      </c>
      <c r="H2890" s="251" t="s">
        <v>5101</v>
      </c>
      <c r="I2890" s="257" t="str">
        <f t="shared" si="181"/>
        <v>-00001</v>
      </c>
      <c r="J2890" s="251">
        <v>1</v>
      </c>
      <c r="K2890" s="251">
        <v>1</v>
      </c>
      <c r="M2890" s="251" t="s">
        <v>9958</v>
      </c>
      <c r="N2890" s="251" t="s">
        <v>11732</v>
      </c>
      <c r="O2890" s="251">
        <v>1</v>
      </c>
      <c r="Q2890" s="251" t="s">
        <v>13287</v>
      </c>
      <c r="R2890" s="251" t="s">
        <v>10017</v>
      </c>
      <c r="S2890" s="251" t="s">
        <v>520</v>
      </c>
      <c r="T2890" s="251" t="str">
        <f t="shared" si="182"/>
        <v>I0306184811300KF21</v>
      </c>
      <c r="W2890" s="251" t="str">
        <f t="shared" si="183"/>
        <v>I030618481130-0KF21</v>
      </c>
    </row>
    <row r="2891" spans="1:23" x14ac:dyDescent="0.3">
      <c r="A2891" s="256" t="str">
        <f t="shared" si="180"/>
        <v>I0306184-811500K591-00001</v>
      </c>
      <c r="B2891" s="251" t="s">
        <v>13288</v>
      </c>
      <c r="C2891" s="251" t="s">
        <v>9954</v>
      </c>
      <c r="D2891" s="251" t="s">
        <v>13286</v>
      </c>
      <c r="E2891" s="251" t="s">
        <v>11287</v>
      </c>
      <c r="F2891" s="251" t="s">
        <v>9964</v>
      </c>
      <c r="G2891" s="251" t="s">
        <v>417</v>
      </c>
      <c r="H2891" s="251" t="s">
        <v>3429</v>
      </c>
      <c r="I2891" s="257" t="str">
        <f t="shared" si="181"/>
        <v>-00001</v>
      </c>
      <c r="J2891" s="251">
        <v>1</v>
      </c>
      <c r="K2891" s="251">
        <v>1</v>
      </c>
      <c r="M2891" s="251" t="s">
        <v>9958</v>
      </c>
      <c r="N2891" s="251" t="s">
        <v>11732</v>
      </c>
      <c r="O2891" s="251">
        <v>1</v>
      </c>
      <c r="Q2891" s="251" t="s">
        <v>13288</v>
      </c>
      <c r="R2891" s="251" t="s">
        <v>10017</v>
      </c>
      <c r="S2891" s="251" t="s">
        <v>416</v>
      </c>
      <c r="T2891" s="251" t="str">
        <f t="shared" si="182"/>
        <v>I0306184811500K591</v>
      </c>
      <c r="W2891" s="251" t="str">
        <f t="shared" si="183"/>
        <v>I030618481150-0K591</v>
      </c>
    </row>
    <row r="2892" spans="1:23" x14ac:dyDescent="0.3">
      <c r="A2892" s="256" t="str">
        <f t="shared" si="180"/>
        <v>I0306185-815500D570-00001</v>
      </c>
      <c r="B2892" s="251" t="s">
        <v>13289</v>
      </c>
      <c r="C2892" s="251" t="s">
        <v>9954</v>
      </c>
      <c r="D2892" s="251" t="s">
        <v>13290</v>
      </c>
      <c r="E2892" s="251" t="s">
        <v>11287</v>
      </c>
      <c r="F2892" s="251" t="s">
        <v>9957</v>
      </c>
      <c r="G2892" s="251" t="s">
        <v>707</v>
      </c>
      <c r="H2892" s="251" t="s">
        <v>5202</v>
      </c>
      <c r="I2892" s="257" t="str">
        <f t="shared" si="181"/>
        <v>-00001</v>
      </c>
      <c r="J2892" s="251">
        <v>1</v>
      </c>
      <c r="K2892" s="251">
        <v>1</v>
      </c>
      <c r="M2892" s="251" t="s">
        <v>9958</v>
      </c>
      <c r="N2892" s="251" t="s">
        <v>11998</v>
      </c>
      <c r="O2892" s="251">
        <v>1</v>
      </c>
      <c r="Q2892" s="251" t="s">
        <v>13289</v>
      </c>
      <c r="R2892" s="251" t="s">
        <v>10028</v>
      </c>
      <c r="S2892" s="251" t="s">
        <v>706</v>
      </c>
      <c r="T2892" s="251" t="str">
        <f t="shared" si="182"/>
        <v>I0306185815500D570</v>
      </c>
      <c r="W2892" s="251" t="str">
        <f t="shared" si="183"/>
        <v>I030618581550-0D570</v>
      </c>
    </row>
    <row r="2893" spans="1:23" x14ac:dyDescent="0.3">
      <c r="A2893" s="256" t="str">
        <f t="shared" si="180"/>
        <v>I0306185-815610D570-00001</v>
      </c>
      <c r="B2893" s="251" t="s">
        <v>13291</v>
      </c>
      <c r="C2893" s="251" t="s">
        <v>9954</v>
      </c>
      <c r="D2893" s="251" t="s">
        <v>13290</v>
      </c>
      <c r="E2893" s="251" t="s">
        <v>11287</v>
      </c>
      <c r="F2893" s="251" t="s">
        <v>9962</v>
      </c>
      <c r="G2893" s="251" t="s">
        <v>723</v>
      </c>
      <c r="H2893" s="251" t="s">
        <v>3443</v>
      </c>
      <c r="I2893" s="257" t="str">
        <f t="shared" si="181"/>
        <v>-00001</v>
      </c>
      <c r="J2893" s="251">
        <v>1</v>
      </c>
      <c r="K2893" s="251">
        <v>1</v>
      </c>
      <c r="M2893" s="251" t="s">
        <v>9958</v>
      </c>
      <c r="N2893" s="251" t="s">
        <v>11998</v>
      </c>
      <c r="O2893" s="251">
        <v>1</v>
      </c>
      <c r="Q2893" s="251" t="s">
        <v>13291</v>
      </c>
      <c r="R2893" s="251" t="s">
        <v>10028</v>
      </c>
      <c r="S2893" s="251" t="s">
        <v>722</v>
      </c>
      <c r="T2893" s="251" t="str">
        <f t="shared" si="182"/>
        <v>I0306185815610D570</v>
      </c>
      <c r="W2893" s="251" t="str">
        <f t="shared" si="183"/>
        <v>I030618581561-0D570</v>
      </c>
    </row>
    <row r="2894" spans="1:23" x14ac:dyDescent="0.3">
      <c r="A2894" s="256" t="str">
        <f t="shared" si="180"/>
        <v>I0404590-811050K130-00005</v>
      </c>
      <c r="B2894" s="251" t="s">
        <v>13292</v>
      </c>
      <c r="C2894" s="251" t="s">
        <v>10031</v>
      </c>
      <c r="D2894" s="251" t="s">
        <v>13293</v>
      </c>
      <c r="E2894" s="251" t="s">
        <v>11287</v>
      </c>
      <c r="F2894" s="251" t="s">
        <v>9957</v>
      </c>
      <c r="G2894" s="251" t="s">
        <v>187</v>
      </c>
      <c r="H2894" s="251" t="s">
        <v>5053</v>
      </c>
      <c r="I2894" s="257" t="str">
        <f t="shared" si="181"/>
        <v>-00005</v>
      </c>
      <c r="J2894" s="251">
        <v>5</v>
      </c>
      <c r="K2894" s="251">
        <v>5</v>
      </c>
      <c r="M2894" s="251" t="s">
        <v>9958</v>
      </c>
      <c r="N2894" s="251" t="s">
        <v>11732</v>
      </c>
      <c r="O2894" s="251">
        <v>5</v>
      </c>
      <c r="Q2894" s="251" t="s">
        <v>13292</v>
      </c>
      <c r="R2894" s="251" t="s">
        <v>10017</v>
      </c>
      <c r="S2894" s="251" t="s">
        <v>186</v>
      </c>
      <c r="T2894" s="251" t="str">
        <f t="shared" si="182"/>
        <v>I0404590811050K130</v>
      </c>
      <c r="W2894" s="251" t="str">
        <f t="shared" si="183"/>
        <v>I040459081105-0K130</v>
      </c>
    </row>
    <row r="2895" spans="1:23" x14ac:dyDescent="0.3">
      <c r="A2895" s="256" t="str">
        <f t="shared" si="180"/>
        <v>I0404590-811100KC31-00001</v>
      </c>
      <c r="B2895" s="251" t="s">
        <v>13294</v>
      </c>
      <c r="C2895" s="251" t="s">
        <v>10031</v>
      </c>
      <c r="D2895" s="251" t="s">
        <v>13293</v>
      </c>
      <c r="E2895" s="251" t="s">
        <v>11287</v>
      </c>
      <c r="F2895" s="251" t="s">
        <v>9962</v>
      </c>
      <c r="G2895" s="251" t="s">
        <v>464</v>
      </c>
      <c r="H2895" s="251" t="s">
        <v>3422</v>
      </c>
      <c r="I2895" s="257" t="str">
        <f t="shared" si="181"/>
        <v>-00001</v>
      </c>
      <c r="J2895" s="251">
        <v>1</v>
      </c>
      <c r="K2895" s="251">
        <v>1</v>
      </c>
      <c r="M2895" s="251" t="s">
        <v>9958</v>
      </c>
      <c r="N2895" s="251" t="s">
        <v>11732</v>
      </c>
      <c r="O2895" s="251">
        <v>1</v>
      </c>
      <c r="Q2895" s="251" t="s">
        <v>13294</v>
      </c>
      <c r="R2895" s="251" t="s">
        <v>10017</v>
      </c>
      <c r="S2895" s="251" t="s">
        <v>463</v>
      </c>
      <c r="T2895" s="251" t="str">
        <f t="shared" si="182"/>
        <v>I0404590811100KC31</v>
      </c>
      <c r="W2895" s="251" t="str">
        <f t="shared" si="183"/>
        <v>I040459081110-0KC31</v>
      </c>
    </row>
    <row r="2896" spans="1:23" x14ac:dyDescent="0.3">
      <c r="A2896" s="256" t="str">
        <f t="shared" si="180"/>
        <v>I0404590-811500K130-00002</v>
      </c>
      <c r="B2896" s="251" t="s">
        <v>13295</v>
      </c>
      <c r="C2896" s="251" t="s">
        <v>10031</v>
      </c>
      <c r="D2896" s="251" t="s">
        <v>13293</v>
      </c>
      <c r="E2896" s="251" t="s">
        <v>11287</v>
      </c>
      <c r="F2896" s="251" t="s">
        <v>9964</v>
      </c>
      <c r="G2896" s="251" t="s">
        <v>191</v>
      </c>
      <c r="H2896" s="251" t="s">
        <v>3429</v>
      </c>
      <c r="I2896" s="257" t="str">
        <f t="shared" si="181"/>
        <v>-00002</v>
      </c>
      <c r="J2896" s="251">
        <v>2</v>
      </c>
      <c r="K2896" s="251">
        <v>2</v>
      </c>
      <c r="M2896" s="251" t="s">
        <v>9958</v>
      </c>
      <c r="N2896" s="251" t="s">
        <v>11732</v>
      </c>
      <c r="O2896" s="251">
        <v>2</v>
      </c>
      <c r="Q2896" s="251" t="s">
        <v>13295</v>
      </c>
      <c r="R2896" s="251" t="s">
        <v>10017</v>
      </c>
      <c r="S2896" s="251" t="s">
        <v>190</v>
      </c>
      <c r="T2896" s="251" t="str">
        <f t="shared" si="182"/>
        <v>I0404590811500K130</v>
      </c>
      <c r="W2896" s="251" t="str">
        <f t="shared" si="183"/>
        <v>I040459081150-0K130</v>
      </c>
    </row>
    <row r="2897" spans="1:23" x14ac:dyDescent="0.3">
      <c r="A2897" s="256" t="str">
        <f t="shared" si="180"/>
        <v>I0404590-811700KG61-00001</v>
      </c>
      <c r="B2897" s="251" t="s">
        <v>13296</v>
      </c>
      <c r="C2897" s="251" t="s">
        <v>10031</v>
      </c>
      <c r="D2897" s="251" t="s">
        <v>13293</v>
      </c>
      <c r="E2897" s="251" t="s">
        <v>11287</v>
      </c>
      <c r="F2897" s="251" t="s">
        <v>9966</v>
      </c>
      <c r="G2897" s="251" t="s">
        <v>586</v>
      </c>
      <c r="H2897" s="251" t="s">
        <v>5102</v>
      </c>
      <c r="I2897" s="257" t="str">
        <f t="shared" si="181"/>
        <v>-00001</v>
      </c>
      <c r="J2897" s="251">
        <v>1</v>
      </c>
      <c r="K2897" s="251">
        <v>1</v>
      </c>
      <c r="M2897" s="251" t="s">
        <v>9958</v>
      </c>
      <c r="N2897" s="251" t="s">
        <v>11732</v>
      </c>
      <c r="O2897" s="251">
        <v>1</v>
      </c>
      <c r="Q2897" s="251" t="s">
        <v>13296</v>
      </c>
      <c r="R2897" s="251" t="s">
        <v>10017</v>
      </c>
      <c r="S2897" s="251" t="s">
        <v>585</v>
      </c>
      <c r="T2897" s="251" t="str">
        <f t="shared" si="182"/>
        <v>I0404590811700KG61</v>
      </c>
      <c r="W2897" s="251" t="str">
        <f t="shared" si="183"/>
        <v>I040459081170-0KG61</v>
      </c>
    </row>
    <row r="2898" spans="1:23" x14ac:dyDescent="0.3">
      <c r="A2898" s="256" t="str">
        <f t="shared" si="180"/>
        <v>I0404590-81170VT080-00001</v>
      </c>
      <c r="B2898" s="251" t="s">
        <v>13297</v>
      </c>
      <c r="C2898" s="251" t="s">
        <v>10031</v>
      </c>
      <c r="D2898" s="251" t="s">
        <v>13293</v>
      </c>
      <c r="E2898" s="251" t="s">
        <v>11287</v>
      </c>
      <c r="F2898" s="251" t="s">
        <v>9968</v>
      </c>
      <c r="G2898" s="251" t="s">
        <v>10227</v>
      </c>
      <c r="H2898" s="251" t="s">
        <v>5102</v>
      </c>
      <c r="I2898" s="257" t="str">
        <f t="shared" si="181"/>
        <v>-00001</v>
      </c>
      <c r="J2898" s="251">
        <v>1</v>
      </c>
      <c r="K2898" s="251">
        <v>1</v>
      </c>
      <c r="M2898" s="251" t="s">
        <v>9958</v>
      </c>
      <c r="N2898" s="251" t="s">
        <v>11732</v>
      </c>
      <c r="O2898" s="251">
        <v>1</v>
      </c>
      <c r="Q2898" s="251" t="s">
        <v>13297</v>
      </c>
      <c r="R2898" s="251" t="s">
        <v>10017</v>
      </c>
      <c r="S2898" s="251" t="s">
        <v>8693</v>
      </c>
      <c r="T2898" s="251" t="str">
        <f t="shared" si="182"/>
        <v>I040459081170VT080</v>
      </c>
      <c r="W2898" s="251" t="str">
        <f t="shared" si="183"/>
        <v>I040459081170-VT080</v>
      </c>
    </row>
    <row r="2899" spans="1:23" x14ac:dyDescent="0.3">
      <c r="A2899" s="256" t="str">
        <f t="shared" si="180"/>
        <v>I0404590-815500K120-00002</v>
      </c>
      <c r="B2899" s="251" t="s">
        <v>13298</v>
      </c>
      <c r="C2899" s="251" t="s">
        <v>10031</v>
      </c>
      <c r="D2899" s="251" t="s">
        <v>13293</v>
      </c>
      <c r="E2899" s="251" t="s">
        <v>11287</v>
      </c>
      <c r="F2899" s="251" t="s">
        <v>9970</v>
      </c>
      <c r="G2899" s="251" t="s">
        <v>625</v>
      </c>
      <c r="H2899" s="251" t="s">
        <v>5202</v>
      </c>
      <c r="I2899" s="257" t="str">
        <f t="shared" si="181"/>
        <v>-00002</v>
      </c>
      <c r="J2899" s="251">
        <v>2</v>
      </c>
      <c r="K2899" s="251">
        <v>2</v>
      </c>
      <c r="M2899" s="251" t="s">
        <v>9958</v>
      </c>
      <c r="N2899" s="251" t="s">
        <v>11732</v>
      </c>
      <c r="O2899" s="251">
        <v>2</v>
      </c>
      <c r="Q2899" s="251" t="s">
        <v>13298</v>
      </c>
      <c r="R2899" s="251" t="s">
        <v>10017</v>
      </c>
      <c r="S2899" s="251" t="s">
        <v>8</v>
      </c>
      <c r="T2899" s="251" t="str">
        <f t="shared" si="182"/>
        <v>I0404590815500K120</v>
      </c>
      <c r="W2899" s="251" t="str">
        <f t="shared" si="183"/>
        <v>I040459081550-0K120</v>
      </c>
    </row>
    <row r="2900" spans="1:23" x14ac:dyDescent="0.3">
      <c r="A2900" s="256" t="str">
        <f t="shared" si="180"/>
        <v>I0404590-815510K120-00003</v>
      </c>
      <c r="B2900" s="251" t="s">
        <v>13299</v>
      </c>
      <c r="C2900" s="251" t="s">
        <v>10031</v>
      </c>
      <c r="D2900" s="251" t="s">
        <v>13293</v>
      </c>
      <c r="E2900" s="251" t="s">
        <v>11287</v>
      </c>
      <c r="F2900" s="251" t="s">
        <v>9972</v>
      </c>
      <c r="G2900" s="251" t="s">
        <v>637</v>
      </c>
      <c r="H2900" s="251" t="s">
        <v>5203</v>
      </c>
      <c r="I2900" s="257" t="str">
        <f t="shared" si="181"/>
        <v>-00003</v>
      </c>
      <c r="J2900" s="251">
        <v>3</v>
      </c>
      <c r="K2900" s="251">
        <v>3</v>
      </c>
      <c r="M2900" s="251" t="s">
        <v>9958</v>
      </c>
      <c r="N2900" s="251" t="s">
        <v>11732</v>
      </c>
      <c r="O2900" s="251">
        <v>3</v>
      </c>
      <c r="Q2900" s="251" t="s">
        <v>13299</v>
      </c>
      <c r="R2900" s="251" t="s">
        <v>10017</v>
      </c>
      <c r="S2900" s="251" t="s">
        <v>636</v>
      </c>
      <c r="T2900" s="251" t="str">
        <f t="shared" si="182"/>
        <v>I0404590815510K120</v>
      </c>
      <c r="W2900" s="251" t="str">
        <f t="shared" si="183"/>
        <v>I040459081551-0K120</v>
      </c>
    </row>
    <row r="2901" spans="1:23" x14ac:dyDescent="0.3">
      <c r="A2901" s="256" t="str">
        <f t="shared" si="180"/>
        <v>I0404590-815600K120-00001</v>
      </c>
      <c r="B2901" s="251" t="s">
        <v>13300</v>
      </c>
      <c r="C2901" s="251" t="s">
        <v>10031</v>
      </c>
      <c r="D2901" s="251" t="s">
        <v>13293</v>
      </c>
      <c r="E2901" s="251" t="s">
        <v>11287</v>
      </c>
      <c r="F2901" s="251" t="s">
        <v>9974</v>
      </c>
      <c r="G2901" s="251" t="s">
        <v>641</v>
      </c>
      <c r="H2901" s="251" t="s">
        <v>5204</v>
      </c>
      <c r="I2901" s="257" t="str">
        <f t="shared" si="181"/>
        <v>-00001</v>
      </c>
      <c r="J2901" s="251">
        <v>1</v>
      </c>
      <c r="K2901" s="251">
        <v>1</v>
      </c>
      <c r="M2901" s="251" t="s">
        <v>9958</v>
      </c>
      <c r="N2901" s="251" t="s">
        <v>11732</v>
      </c>
      <c r="O2901" s="251">
        <v>1</v>
      </c>
      <c r="Q2901" s="251" t="s">
        <v>13300</v>
      </c>
      <c r="R2901" s="251" t="s">
        <v>10017</v>
      </c>
      <c r="S2901" s="251" t="s">
        <v>640</v>
      </c>
      <c r="T2901" s="251" t="str">
        <f t="shared" si="182"/>
        <v>I0404590815600K120</v>
      </c>
      <c r="W2901" s="251" t="str">
        <f t="shared" si="183"/>
        <v>I040459081560-0K120</v>
      </c>
    </row>
    <row r="2902" spans="1:23" x14ac:dyDescent="0.3">
      <c r="A2902" s="256" t="str">
        <f t="shared" si="180"/>
        <v>I0404590-815610K120-00001</v>
      </c>
      <c r="B2902" s="251" t="s">
        <v>13301</v>
      </c>
      <c r="C2902" s="251" t="s">
        <v>10031</v>
      </c>
      <c r="D2902" s="251" t="s">
        <v>13293</v>
      </c>
      <c r="E2902" s="251" t="s">
        <v>11287</v>
      </c>
      <c r="F2902" s="251" t="s">
        <v>9976</v>
      </c>
      <c r="G2902" s="251" t="s">
        <v>650</v>
      </c>
      <c r="H2902" s="251" t="s">
        <v>5205</v>
      </c>
      <c r="I2902" s="257" t="str">
        <f t="shared" si="181"/>
        <v>-00001</v>
      </c>
      <c r="J2902" s="251">
        <v>1</v>
      </c>
      <c r="K2902" s="251">
        <v>1</v>
      </c>
      <c r="M2902" s="251" t="s">
        <v>9958</v>
      </c>
      <c r="N2902" s="251" t="s">
        <v>11732</v>
      </c>
      <c r="O2902" s="251">
        <v>1</v>
      </c>
      <c r="Q2902" s="251" t="s">
        <v>13301</v>
      </c>
      <c r="R2902" s="251" t="s">
        <v>10017</v>
      </c>
      <c r="S2902" s="251" t="s">
        <v>649</v>
      </c>
      <c r="T2902" s="251" t="str">
        <f t="shared" si="182"/>
        <v>I0404590815610K120</v>
      </c>
      <c r="W2902" s="251" t="str">
        <f t="shared" si="183"/>
        <v>I040459081561-0K120</v>
      </c>
    </row>
    <row r="2903" spans="1:23" x14ac:dyDescent="0.3">
      <c r="A2903" s="256" t="str">
        <f t="shared" si="180"/>
        <v>I0404590-815610K210-00008</v>
      </c>
      <c r="B2903" s="251" t="s">
        <v>13302</v>
      </c>
      <c r="C2903" s="251" t="s">
        <v>10031</v>
      </c>
      <c r="D2903" s="251" t="s">
        <v>13293</v>
      </c>
      <c r="E2903" s="251" t="s">
        <v>11287</v>
      </c>
      <c r="F2903" s="251" t="s">
        <v>9978</v>
      </c>
      <c r="G2903" s="251" t="s">
        <v>678</v>
      </c>
      <c r="H2903" s="251" t="s">
        <v>3443</v>
      </c>
      <c r="I2903" s="257" t="str">
        <f t="shared" si="181"/>
        <v>-00008</v>
      </c>
      <c r="J2903" s="251">
        <v>8</v>
      </c>
      <c r="K2903" s="251">
        <v>8</v>
      </c>
      <c r="M2903" s="251" t="s">
        <v>9958</v>
      </c>
      <c r="N2903" s="251" t="s">
        <v>11732</v>
      </c>
      <c r="O2903" s="251">
        <v>8</v>
      </c>
      <c r="Q2903" s="251" t="s">
        <v>13302</v>
      </c>
      <c r="R2903" s="251" t="s">
        <v>10017</v>
      </c>
      <c r="S2903" s="251" t="s">
        <v>677</v>
      </c>
      <c r="T2903" s="251" t="str">
        <f t="shared" si="182"/>
        <v>I0404590815610K210</v>
      </c>
      <c r="W2903" s="251" t="str">
        <f t="shared" si="183"/>
        <v>I040459081561-0K210</v>
      </c>
    </row>
    <row r="2904" spans="1:23" x14ac:dyDescent="0.3">
      <c r="A2904" s="256" t="str">
        <f t="shared" si="180"/>
        <v>I0404590-815700F031-00001</v>
      </c>
      <c r="B2904" s="251" t="s">
        <v>13303</v>
      </c>
      <c r="C2904" s="251" t="s">
        <v>10031</v>
      </c>
      <c r="D2904" s="251" t="s">
        <v>13293</v>
      </c>
      <c r="E2904" s="251" t="s">
        <v>11287</v>
      </c>
      <c r="F2904" s="251" t="s">
        <v>9980</v>
      </c>
      <c r="G2904" s="251" t="s">
        <v>904</v>
      </c>
      <c r="H2904" s="251" t="s">
        <v>11222</v>
      </c>
      <c r="I2904" s="257" t="str">
        <f t="shared" si="181"/>
        <v>-00001</v>
      </c>
      <c r="J2904" s="251">
        <v>1</v>
      </c>
      <c r="K2904" s="251">
        <v>1</v>
      </c>
      <c r="M2904" s="251" t="s">
        <v>10007</v>
      </c>
      <c r="N2904" s="251" t="s">
        <v>11732</v>
      </c>
      <c r="O2904" s="251">
        <v>1</v>
      </c>
      <c r="Q2904" s="251" t="s">
        <v>13303</v>
      </c>
      <c r="R2904" s="251" t="s">
        <v>10017</v>
      </c>
      <c r="S2904" s="251" t="s">
        <v>903</v>
      </c>
      <c r="T2904" s="251" t="str">
        <f t="shared" si="182"/>
        <v>I0404590815700F031</v>
      </c>
      <c r="W2904" s="251" t="str">
        <f t="shared" si="183"/>
        <v>I040459081570-0F031</v>
      </c>
    </row>
    <row r="2905" spans="1:23" x14ac:dyDescent="0.3">
      <c r="A2905" s="256" t="str">
        <f t="shared" si="180"/>
        <v>I0404591-81110VT040-00001</v>
      </c>
      <c r="B2905" s="251" t="s">
        <v>13304</v>
      </c>
      <c r="C2905" s="251" t="s">
        <v>10031</v>
      </c>
      <c r="D2905" s="251" t="s">
        <v>13305</v>
      </c>
      <c r="E2905" s="251" t="s">
        <v>11287</v>
      </c>
      <c r="F2905" s="251" t="s">
        <v>9957</v>
      </c>
      <c r="G2905" s="251" t="s">
        <v>10047</v>
      </c>
      <c r="H2905" s="251" t="s">
        <v>3422</v>
      </c>
      <c r="I2905" s="257" t="str">
        <f t="shared" si="181"/>
        <v>-00001</v>
      </c>
      <c r="J2905" s="251">
        <v>1</v>
      </c>
      <c r="K2905" s="251">
        <v>1</v>
      </c>
      <c r="M2905" s="251" t="s">
        <v>9958</v>
      </c>
      <c r="N2905" s="251" t="s">
        <v>11998</v>
      </c>
      <c r="O2905" s="251">
        <v>1</v>
      </c>
      <c r="Q2905" s="251" t="s">
        <v>13304</v>
      </c>
      <c r="R2905" s="251" t="s">
        <v>10028</v>
      </c>
      <c r="S2905" s="251" t="s">
        <v>3713</v>
      </c>
      <c r="T2905" s="251" t="str">
        <f t="shared" si="182"/>
        <v>I040459181110VT040</v>
      </c>
      <c r="W2905" s="251" t="str">
        <f t="shared" si="183"/>
        <v>I040459181110-VT040</v>
      </c>
    </row>
    <row r="2906" spans="1:23" x14ac:dyDescent="0.3">
      <c r="A2906" s="256" t="str">
        <f t="shared" si="180"/>
        <v>I0404591-81110VT100-00001</v>
      </c>
      <c r="B2906" s="251" t="s">
        <v>13306</v>
      </c>
      <c r="C2906" s="251" t="s">
        <v>10031</v>
      </c>
      <c r="D2906" s="251" t="s">
        <v>13305</v>
      </c>
      <c r="E2906" s="251" t="s">
        <v>11287</v>
      </c>
      <c r="F2906" s="251" t="s">
        <v>9962</v>
      </c>
      <c r="G2906" s="251" t="s">
        <v>10049</v>
      </c>
      <c r="H2906" s="251" t="s">
        <v>3422</v>
      </c>
      <c r="I2906" s="257" t="str">
        <f t="shared" si="181"/>
        <v>-00001</v>
      </c>
      <c r="J2906" s="251">
        <v>1</v>
      </c>
      <c r="K2906" s="251">
        <v>1</v>
      </c>
      <c r="M2906" s="251" t="s">
        <v>9958</v>
      </c>
      <c r="N2906" s="251" t="s">
        <v>11998</v>
      </c>
      <c r="O2906" s="251">
        <v>1</v>
      </c>
      <c r="Q2906" s="251" t="s">
        <v>13306</v>
      </c>
      <c r="R2906" s="251" t="s">
        <v>10028</v>
      </c>
      <c r="S2906" s="251" t="s">
        <v>3723</v>
      </c>
      <c r="T2906" s="251" t="str">
        <f t="shared" si="182"/>
        <v>I040459181110VT100</v>
      </c>
      <c r="W2906" s="251" t="str">
        <f t="shared" si="183"/>
        <v>I040459181110-VT100</v>
      </c>
    </row>
    <row r="2907" spans="1:23" x14ac:dyDescent="0.3">
      <c r="A2907" s="256" t="str">
        <f t="shared" si="180"/>
        <v>I0404591-811300K300-00002</v>
      </c>
      <c r="B2907" s="251" t="s">
        <v>13307</v>
      </c>
      <c r="C2907" s="251" t="s">
        <v>10031</v>
      </c>
      <c r="D2907" s="251" t="s">
        <v>13305</v>
      </c>
      <c r="E2907" s="251" t="s">
        <v>11287</v>
      </c>
      <c r="F2907" s="251" t="s">
        <v>9964</v>
      </c>
      <c r="G2907" s="251" t="s">
        <v>230</v>
      </c>
      <c r="H2907" s="251" t="s">
        <v>5092</v>
      </c>
      <c r="I2907" s="257" t="str">
        <f t="shared" si="181"/>
        <v>-00002</v>
      </c>
      <c r="J2907" s="251">
        <v>2</v>
      </c>
      <c r="K2907" s="251">
        <v>2</v>
      </c>
      <c r="M2907" s="251" t="s">
        <v>9958</v>
      </c>
      <c r="N2907" s="251" t="s">
        <v>11998</v>
      </c>
      <c r="O2907" s="251">
        <v>2</v>
      </c>
      <c r="Q2907" s="251" t="s">
        <v>13307</v>
      </c>
      <c r="R2907" s="251" t="s">
        <v>10028</v>
      </c>
      <c r="S2907" s="251" t="s">
        <v>229</v>
      </c>
      <c r="T2907" s="251" t="str">
        <f t="shared" si="182"/>
        <v>I0404591811300K300</v>
      </c>
      <c r="W2907" s="251" t="str">
        <f t="shared" si="183"/>
        <v>I040459181130-0K300</v>
      </c>
    </row>
    <row r="2908" spans="1:23" x14ac:dyDescent="0.3">
      <c r="A2908" s="256" t="str">
        <f t="shared" si="180"/>
        <v>I0404591-81130VT080-00001</v>
      </c>
      <c r="B2908" s="251" t="s">
        <v>13308</v>
      </c>
      <c r="C2908" s="251" t="s">
        <v>10031</v>
      </c>
      <c r="D2908" s="251" t="s">
        <v>13305</v>
      </c>
      <c r="E2908" s="251" t="s">
        <v>11287</v>
      </c>
      <c r="F2908" s="251" t="s">
        <v>9966</v>
      </c>
      <c r="G2908" s="251" t="s">
        <v>10762</v>
      </c>
      <c r="H2908" s="251" t="s">
        <v>5101</v>
      </c>
      <c r="I2908" s="257" t="str">
        <f t="shared" si="181"/>
        <v>-00001</v>
      </c>
      <c r="J2908" s="251">
        <v>1</v>
      </c>
      <c r="K2908" s="251">
        <v>1</v>
      </c>
      <c r="M2908" s="251" t="s">
        <v>9958</v>
      </c>
      <c r="N2908" s="251" t="s">
        <v>11998</v>
      </c>
      <c r="O2908" s="251">
        <v>1</v>
      </c>
      <c r="Q2908" s="251" t="s">
        <v>13308</v>
      </c>
      <c r="R2908" s="251" t="s">
        <v>10028</v>
      </c>
      <c r="S2908" s="251" t="s">
        <v>8699</v>
      </c>
      <c r="T2908" s="251" t="str">
        <f t="shared" si="182"/>
        <v>I040459181130VT080</v>
      </c>
      <c r="W2908" s="251" t="str">
        <f t="shared" si="183"/>
        <v>I040459181130-VT080</v>
      </c>
    </row>
    <row r="2909" spans="1:23" x14ac:dyDescent="0.3">
      <c r="A2909" s="256" t="str">
        <f t="shared" si="180"/>
        <v>I0404591-811500K300-00002</v>
      </c>
      <c r="B2909" s="251" t="s">
        <v>13309</v>
      </c>
      <c r="C2909" s="251" t="s">
        <v>10031</v>
      </c>
      <c r="D2909" s="251" t="s">
        <v>13305</v>
      </c>
      <c r="E2909" s="251" t="s">
        <v>11287</v>
      </c>
      <c r="F2909" s="251" t="s">
        <v>9968</v>
      </c>
      <c r="G2909" s="251" t="s">
        <v>234</v>
      </c>
      <c r="H2909" s="251" t="s">
        <v>5093</v>
      </c>
      <c r="I2909" s="257" t="str">
        <f t="shared" si="181"/>
        <v>-00002</v>
      </c>
      <c r="J2909" s="251">
        <v>2</v>
      </c>
      <c r="K2909" s="251">
        <v>2</v>
      </c>
      <c r="M2909" s="251" t="s">
        <v>9958</v>
      </c>
      <c r="N2909" s="251" t="s">
        <v>11998</v>
      </c>
      <c r="O2909" s="251">
        <v>2</v>
      </c>
      <c r="Q2909" s="251" t="s">
        <v>13309</v>
      </c>
      <c r="R2909" s="251" t="s">
        <v>10028</v>
      </c>
      <c r="S2909" s="251" t="s">
        <v>233</v>
      </c>
      <c r="T2909" s="251" t="str">
        <f t="shared" si="182"/>
        <v>I0404591811500K300</v>
      </c>
      <c r="W2909" s="251" t="str">
        <f t="shared" si="183"/>
        <v>I040459181150-0K300</v>
      </c>
    </row>
    <row r="2910" spans="1:23" x14ac:dyDescent="0.3">
      <c r="A2910" s="256" t="str">
        <f t="shared" si="180"/>
        <v>I0404591-81150VT040-00002</v>
      </c>
      <c r="B2910" s="251" t="s">
        <v>13310</v>
      </c>
      <c r="C2910" s="251" t="s">
        <v>10031</v>
      </c>
      <c r="D2910" s="251" t="s">
        <v>13305</v>
      </c>
      <c r="E2910" s="251" t="s">
        <v>11287</v>
      </c>
      <c r="F2910" s="251" t="s">
        <v>9970</v>
      </c>
      <c r="G2910" s="251" t="s">
        <v>10051</v>
      </c>
      <c r="H2910" s="251" t="s">
        <v>3429</v>
      </c>
      <c r="I2910" s="257" t="str">
        <f t="shared" si="181"/>
        <v>-00002</v>
      </c>
      <c r="J2910" s="251">
        <v>2</v>
      </c>
      <c r="K2910" s="251">
        <v>2</v>
      </c>
      <c r="M2910" s="251" t="s">
        <v>9958</v>
      </c>
      <c r="N2910" s="251" t="s">
        <v>11998</v>
      </c>
      <c r="O2910" s="251">
        <v>2</v>
      </c>
      <c r="Q2910" s="251" t="s">
        <v>13310</v>
      </c>
      <c r="R2910" s="251" t="s">
        <v>10028</v>
      </c>
      <c r="S2910" s="251" t="s">
        <v>3725</v>
      </c>
      <c r="T2910" s="251" t="str">
        <f t="shared" si="182"/>
        <v>I040459181150VT040</v>
      </c>
      <c r="W2910" s="251" t="str">
        <f t="shared" si="183"/>
        <v>I040459181150-VT040</v>
      </c>
    </row>
    <row r="2911" spans="1:23" x14ac:dyDescent="0.3">
      <c r="A2911" s="256" t="str">
        <f t="shared" si="180"/>
        <v>I0404591-81150VT080-00001</v>
      </c>
      <c r="B2911" s="251" t="s">
        <v>13311</v>
      </c>
      <c r="C2911" s="251" t="s">
        <v>10031</v>
      </c>
      <c r="D2911" s="251" t="s">
        <v>13305</v>
      </c>
      <c r="E2911" s="251" t="s">
        <v>11287</v>
      </c>
      <c r="F2911" s="251" t="s">
        <v>9972</v>
      </c>
      <c r="G2911" s="251" t="s">
        <v>10242</v>
      </c>
      <c r="H2911" s="251" t="s">
        <v>3429</v>
      </c>
      <c r="I2911" s="257" t="str">
        <f t="shared" si="181"/>
        <v>-00001</v>
      </c>
      <c r="J2911" s="251">
        <v>1</v>
      </c>
      <c r="K2911" s="251">
        <v>1</v>
      </c>
      <c r="M2911" s="251" t="s">
        <v>9958</v>
      </c>
      <c r="N2911" s="251" t="s">
        <v>11998</v>
      </c>
      <c r="O2911" s="251">
        <v>1</v>
      </c>
      <c r="Q2911" s="251" t="s">
        <v>13311</v>
      </c>
      <c r="R2911" s="251" t="s">
        <v>10028</v>
      </c>
      <c r="S2911" s="251" t="s">
        <v>3731</v>
      </c>
      <c r="T2911" s="251" t="str">
        <f t="shared" si="182"/>
        <v>I040459181150VT080</v>
      </c>
      <c r="W2911" s="251" t="str">
        <f t="shared" si="183"/>
        <v>I040459181150-VT080</v>
      </c>
    </row>
    <row r="2912" spans="1:23" x14ac:dyDescent="0.3">
      <c r="A2912" s="256" t="str">
        <f t="shared" si="180"/>
        <v>I0404591-81150VT100-00002</v>
      </c>
      <c r="B2912" s="251" t="s">
        <v>13312</v>
      </c>
      <c r="C2912" s="251" t="s">
        <v>10031</v>
      </c>
      <c r="D2912" s="251" t="s">
        <v>13305</v>
      </c>
      <c r="E2912" s="251" t="s">
        <v>11287</v>
      </c>
      <c r="F2912" s="251" t="s">
        <v>9974</v>
      </c>
      <c r="G2912" s="251" t="s">
        <v>4999</v>
      </c>
      <c r="H2912" s="251" t="s">
        <v>3429</v>
      </c>
      <c r="I2912" s="257" t="str">
        <f t="shared" si="181"/>
        <v>-00002</v>
      </c>
      <c r="J2912" s="251">
        <v>2</v>
      </c>
      <c r="K2912" s="251">
        <v>2</v>
      </c>
      <c r="M2912" s="251" t="s">
        <v>9958</v>
      </c>
      <c r="N2912" s="251" t="s">
        <v>11998</v>
      </c>
      <c r="O2912" s="251">
        <v>2</v>
      </c>
      <c r="Q2912" s="251" t="s">
        <v>13312</v>
      </c>
      <c r="R2912" s="251" t="s">
        <v>10028</v>
      </c>
      <c r="S2912" s="251" t="s">
        <v>3735</v>
      </c>
      <c r="T2912" s="251" t="str">
        <f t="shared" si="182"/>
        <v>I040459181150VT100</v>
      </c>
      <c r="W2912" s="251" t="str">
        <f t="shared" si="183"/>
        <v>I040459181150-VT100</v>
      </c>
    </row>
    <row r="2913" spans="1:23" x14ac:dyDescent="0.3">
      <c r="A2913" s="256" t="str">
        <f t="shared" si="180"/>
        <v>I0404591-811700K300-00001</v>
      </c>
      <c r="B2913" s="251" t="s">
        <v>13313</v>
      </c>
      <c r="C2913" s="251" t="s">
        <v>10031</v>
      </c>
      <c r="D2913" s="251" t="s">
        <v>13305</v>
      </c>
      <c r="E2913" s="251" t="s">
        <v>11287</v>
      </c>
      <c r="F2913" s="251" t="s">
        <v>9976</v>
      </c>
      <c r="G2913" s="251" t="s">
        <v>238</v>
      </c>
      <c r="H2913" s="251" t="s">
        <v>5094</v>
      </c>
      <c r="I2913" s="257" t="str">
        <f t="shared" si="181"/>
        <v>-00001</v>
      </c>
      <c r="J2913" s="251">
        <v>1</v>
      </c>
      <c r="K2913" s="251">
        <v>1</v>
      </c>
      <c r="M2913" s="251" t="s">
        <v>9958</v>
      </c>
      <c r="N2913" s="251" t="s">
        <v>11998</v>
      </c>
      <c r="O2913" s="251">
        <v>1</v>
      </c>
      <c r="Q2913" s="251" t="s">
        <v>13313</v>
      </c>
      <c r="R2913" s="251" t="s">
        <v>10028</v>
      </c>
      <c r="S2913" s="251" t="s">
        <v>237</v>
      </c>
      <c r="T2913" s="251" t="str">
        <f t="shared" si="182"/>
        <v>I0404591811700K300</v>
      </c>
      <c r="W2913" s="251" t="str">
        <f t="shared" si="183"/>
        <v>I040459181170-0K300</v>
      </c>
    </row>
    <row r="2914" spans="1:23" x14ac:dyDescent="0.3">
      <c r="A2914" s="256" t="str">
        <f t="shared" si="180"/>
        <v>I0404591-812100K031-00001</v>
      </c>
      <c r="B2914" s="251" t="s">
        <v>13314</v>
      </c>
      <c r="C2914" s="251" t="s">
        <v>10031</v>
      </c>
      <c r="D2914" s="251" t="s">
        <v>13305</v>
      </c>
      <c r="E2914" s="251" t="s">
        <v>11287</v>
      </c>
      <c r="F2914" s="251" t="s">
        <v>9978</v>
      </c>
      <c r="G2914" s="251" t="s">
        <v>593</v>
      </c>
      <c r="H2914" s="251" t="s">
        <v>5163</v>
      </c>
      <c r="I2914" s="257" t="str">
        <f t="shared" si="181"/>
        <v>-00001</v>
      </c>
      <c r="J2914" s="251">
        <v>1</v>
      </c>
      <c r="K2914" s="251">
        <v>1</v>
      </c>
      <c r="M2914" s="251" t="s">
        <v>9993</v>
      </c>
      <c r="N2914" s="251" t="s">
        <v>11998</v>
      </c>
      <c r="O2914" s="251">
        <v>1</v>
      </c>
      <c r="Q2914" s="251" t="s">
        <v>13314</v>
      </c>
      <c r="R2914" s="251" t="s">
        <v>10028</v>
      </c>
      <c r="S2914" s="251" t="s">
        <v>592</v>
      </c>
      <c r="T2914" s="251" t="str">
        <f t="shared" si="182"/>
        <v>I0404591812100K031</v>
      </c>
      <c r="W2914" s="251" t="str">
        <f t="shared" si="183"/>
        <v>I040459181210-0K031</v>
      </c>
    </row>
    <row r="2915" spans="1:23" x14ac:dyDescent="0.3">
      <c r="A2915" s="256" t="str">
        <f t="shared" si="180"/>
        <v>I0404591-812100K090-00001</v>
      </c>
      <c r="B2915" s="251" t="s">
        <v>13315</v>
      </c>
      <c r="C2915" s="251" t="s">
        <v>10031</v>
      </c>
      <c r="D2915" s="251" t="s">
        <v>13305</v>
      </c>
      <c r="E2915" s="251" t="s">
        <v>11287</v>
      </c>
      <c r="F2915" s="251" t="s">
        <v>9980</v>
      </c>
      <c r="G2915" s="251" t="s">
        <v>609</v>
      </c>
      <c r="H2915" s="251" t="s">
        <v>5167</v>
      </c>
      <c r="I2915" s="257" t="str">
        <f t="shared" si="181"/>
        <v>-00001</v>
      </c>
      <c r="J2915" s="251">
        <v>1</v>
      </c>
      <c r="K2915" s="251">
        <v>1</v>
      </c>
      <c r="M2915" s="251" t="s">
        <v>9993</v>
      </c>
      <c r="N2915" s="251" t="s">
        <v>11998</v>
      </c>
      <c r="O2915" s="251">
        <v>1</v>
      </c>
      <c r="Q2915" s="251" t="s">
        <v>13315</v>
      </c>
      <c r="R2915" s="251" t="s">
        <v>10028</v>
      </c>
      <c r="S2915" s="251" t="s">
        <v>608</v>
      </c>
      <c r="T2915" s="251" t="str">
        <f t="shared" si="182"/>
        <v>I0404591812100K090</v>
      </c>
      <c r="W2915" s="251" t="str">
        <f t="shared" si="183"/>
        <v>I040459181210-0K090</v>
      </c>
    </row>
    <row r="2916" spans="1:23" x14ac:dyDescent="0.3">
      <c r="A2916" s="256" t="str">
        <f t="shared" si="180"/>
        <v>I0404591-812200K031-00001</v>
      </c>
      <c r="B2916" s="251" t="s">
        <v>13316</v>
      </c>
      <c r="C2916" s="251" t="s">
        <v>10031</v>
      </c>
      <c r="D2916" s="251" t="s">
        <v>13305</v>
      </c>
      <c r="E2916" s="251" t="s">
        <v>11287</v>
      </c>
      <c r="F2916" s="251" t="s">
        <v>9982</v>
      </c>
      <c r="G2916" s="251" t="s">
        <v>601</v>
      </c>
      <c r="H2916" s="251" t="s">
        <v>5165</v>
      </c>
      <c r="I2916" s="257" t="str">
        <f t="shared" si="181"/>
        <v>-00001</v>
      </c>
      <c r="J2916" s="251">
        <v>1</v>
      </c>
      <c r="K2916" s="251">
        <v>1</v>
      </c>
      <c r="M2916" s="251" t="s">
        <v>9993</v>
      </c>
      <c r="N2916" s="251" t="s">
        <v>11998</v>
      </c>
      <c r="O2916" s="251">
        <v>1</v>
      </c>
      <c r="Q2916" s="251" t="s">
        <v>13316</v>
      </c>
      <c r="R2916" s="251" t="s">
        <v>10028</v>
      </c>
      <c r="S2916" s="251" t="s">
        <v>600</v>
      </c>
      <c r="T2916" s="251" t="str">
        <f t="shared" si="182"/>
        <v>I0404591812200K031</v>
      </c>
      <c r="W2916" s="251" t="str">
        <f t="shared" si="183"/>
        <v>I040459181220-0K031</v>
      </c>
    </row>
    <row r="2917" spans="1:23" x14ac:dyDescent="0.3">
      <c r="A2917" s="256" t="str">
        <f t="shared" si="180"/>
        <v>I0404591-812200K090-00001</v>
      </c>
      <c r="B2917" s="251" t="s">
        <v>13317</v>
      </c>
      <c r="C2917" s="251" t="s">
        <v>10031</v>
      </c>
      <c r="D2917" s="251" t="s">
        <v>13305</v>
      </c>
      <c r="E2917" s="251" t="s">
        <v>11287</v>
      </c>
      <c r="F2917" s="251" t="s">
        <v>9984</v>
      </c>
      <c r="G2917" s="251" t="s">
        <v>618</v>
      </c>
      <c r="H2917" s="251" t="s">
        <v>5169</v>
      </c>
      <c r="I2917" s="257" t="str">
        <f t="shared" si="181"/>
        <v>-00001</v>
      </c>
      <c r="J2917" s="251">
        <v>1</v>
      </c>
      <c r="K2917" s="251">
        <v>1</v>
      </c>
      <c r="M2917" s="251" t="s">
        <v>9993</v>
      </c>
      <c r="N2917" s="251" t="s">
        <v>11998</v>
      </c>
      <c r="O2917" s="251">
        <v>1</v>
      </c>
      <c r="Q2917" s="251" t="s">
        <v>13317</v>
      </c>
      <c r="R2917" s="251" t="s">
        <v>10028</v>
      </c>
      <c r="S2917" s="251" t="s">
        <v>617</v>
      </c>
      <c r="T2917" s="251" t="str">
        <f t="shared" si="182"/>
        <v>I0404591812200K090</v>
      </c>
      <c r="W2917" s="251" t="str">
        <f t="shared" si="183"/>
        <v>I040459181220-0K090</v>
      </c>
    </row>
    <row r="2918" spans="1:23" x14ac:dyDescent="0.3">
      <c r="A2918" s="256" t="str">
        <f t="shared" si="180"/>
        <v>I0404591-815500K080-00002</v>
      </c>
      <c r="B2918" s="251" t="s">
        <v>13318</v>
      </c>
      <c r="C2918" s="251" t="s">
        <v>10031</v>
      </c>
      <c r="D2918" s="251" t="s">
        <v>13305</v>
      </c>
      <c r="E2918" s="251" t="s">
        <v>11287</v>
      </c>
      <c r="F2918" s="251" t="s">
        <v>9986</v>
      </c>
      <c r="G2918" s="251" t="s">
        <v>151</v>
      </c>
      <c r="H2918" s="251" t="s">
        <v>5045</v>
      </c>
      <c r="I2918" s="257" t="str">
        <f t="shared" si="181"/>
        <v>-00002</v>
      </c>
      <c r="J2918" s="251">
        <v>2</v>
      </c>
      <c r="K2918" s="251">
        <v>2</v>
      </c>
      <c r="M2918" s="251" t="s">
        <v>9958</v>
      </c>
      <c r="N2918" s="251" t="s">
        <v>11998</v>
      </c>
      <c r="O2918" s="251">
        <v>2</v>
      </c>
      <c r="Q2918" s="251" t="s">
        <v>13318</v>
      </c>
      <c r="R2918" s="251" t="s">
        <v>10028</v>
      </c>
      <c r="S2918" s="251" t="s">
        <v>150</v>
      </c>
      <c r="T2918" s="251" t="str">
        <f t="shared" si="182"/>
        <v>I0404591815500K080</v>
      </c>
      <c r="W2918" s="251" t="str">
        <f t="shared" si="183"/>
        <v>I040459181550-0K080</v>
      </c>
    </row>
    <row r="2919" spans="1:23" x14ac:dyDescent="0.3">
      <c r="A2919" s="256" t="str">
        <f t="shared" si="180"/>
        <v>I0404591-81550VT020-00001</v>
      </c>
      <c r="B2919" s="251" t="s">
        <v>13319</v>
      </c>
      <c r="C2919" s="251" t="s">
        <v>10031</v>
      </c>
      <c r="D2919" s="251" t="s">
        <v>13305</v>
      </c>
      <c r="E2919" s="251" t="s">
        <v>11287</v>
      </c>
      <c r="F2919" s="251" t="s">
        <v>9988</v>
      </c>
      <c r="G2919" s="251" t="s">
        <v>10057</v>
      </c>
      <c r="H2919" s="251" t="s">
        <v>5202</v>
      </c>
      <c r="I2919" s="257" t="str">
        <f t="shared" si="181"/>
        <v>-00001</v>
      </c>
      <c r="J2919" s="251">
        <v>1</v>
      </c>
      <c r="K2919" s="251">
        <v>1</v>
      </c>
      <c r="M2919" s="251" t="s">
        <v>9958</v>
      </c>
      <c r="N2919" s="251" t="s">
        <v>11998</v>
      </c>
      <c r="O2919" s="251">
        <v>1</v>
      </c>
      <c r="Q2919" s="251" t="s">
        <v>13319</v>
      </c>
      <c r="R2919" s="251" t="s">
        <v>10028</v>
      </c>
      <c r="S2919" s="251" t="s">
        <v>3737</v>
      </c>
      <c r="T2919" s="251" t="str">
        <f t="shared" si="182"/>
        <v>I040459181550VT020</v>
      </c>
      <c r="W2919" s="251" t="str">
        <f t="shared" si="183"/>
        <v>I040459181550-VT020</v>
      </c>
    </row>
    <row r="2920" spans="1:23" x14ac:dyDescent="0.3">
      <c r="A2920" s="256" t="str">
        <f t="shared" si="180"/>
        <v>I0404591-81550VT050-00001</v>
      </c>
      <c r="B2920" s="251" t="s">
        <v>13320</v>
      </c>
      <c r="C2920" s="251" t="s">
        <v>10031</v>
      </c>
      <c r="D2920" s="251" t="s">
        <v>13305</v>
      </c>
      <c r="E2920" s="251" t="s">
        <v>11287</v>
      </c>
      <c r="F2920" s="251" t="s">
        <v>9990</v>
      </c>
      <c r="G2920" s="251" t="s">
        <v>5265</v>
      </c>
      <c r="H2920" s="251" t="s">
        <v>5202</v>
      </c>
      <c r="I2920" s="257" t="str">
        <f t="shared" si="181"/>
        <v>-00001</v>
      </c>
      <c r="J2920" s="251">
        <v>1</v>
      </c>
      <c r="K2920" s="251">
        <v>1</v>
      </c>
      <c r="M2920" s="251" t="s">
        <v>9958</v>
      </c>
      <c r="N2920" s="251" t="s">
        <v>11998</v>
      </c>
      <c r="O2920" s="251">
        <v>1</v>
      </c>
      <c r="Q2920" s="251" t="s">
        <v>13320</v>
      </c>
      <c r="R2920" s="251" t="s">
        <v>10028</v>
      </c>
      <c r="S2920" s="251" t="s">
        <v>3740</v>
      </c>
      <c r="T2920" s="251" t="str">
        <f t="shared" si="182"/>
        <v>I040459181550VT050</v>
      </c>
      <c r="W2920" s="251" t="str">
        <f t="shared" si="183"/>
        <v>I040459181550-VT050</v>
      </c>
    </row>
    <row r="2921" spans="1:23" x14ac:dyDescent="0.3">
      <c r="A2921" s="256" t="str">
        <f t="shared" si="180"/>
        <v>I0404591-81551VT020-00001</v>
      </c>
      <c r="B2921" s="251" t="s">
        <v>13321</v>
      </c>
      <c r="C2921" s="251" t="s">
        <v>10031</v>
      </c>
      <c r="D2921" s="251" t="s">
        <v>13305</v>
      </c>
      <c r="E2921" s="251" t="s">
        <v>11287</v>
      </c>
      <c r="F2921" s="251" t="s">
        <v>9992</v>
      </c>
      <c r="G2921" s="251" t="s">
        <v>10060</v>
      </c>
      <c r="H2921" s="251" t="s">
        <v>3436</v>
      </c>
      <c r="I2921" s="257" t="str">
        <f t="shared" si="181"/>
        <v>-00001</v>
      </c>
      <c r="J2921" s="251">
        <v>1</v>
      </c>
      <c r="K2921" s="251">
        <v>1</v>
      </c>
      <c r="M2921" s="251" t="s">
        <v>9958</v>
      </c>
      <c r="N2921" s="251" t="s">
        <v>11998</v>
      </c>
      <c r="O2921" s="251">
        <v>1</v>
      </c>
      <c r="Q2921" s="251" t="s">
        <v>13321</v>
      </c>
      <c r="R2921" s="251" t="s">
        <v>10028</v>
      </c>
      <c r="S2921" s="251" t="s">
        <v>3761</v>
      </c>
      <c r="T2921" s="251" t="str">
        <f t="shared" si="182"/>
        <v>I040459181551VT020</v>
      </c>
      <c r="W2921" s="251" t="str">
        <f t="shared" si="183"/>
        <v>I040459181551-VT020</v>
      </c>
    </row>
    <row r="2922" spans="1:23" x14ac:dyDescent="0.3">
      <c r="A2922" s="256" t="str">
        <f t="shared" si="180"/>
        <v>I0404591-81551VT050-00001</v>
      </c>
      <c r="B2922" s="251" t="s">
        <v>13322</v>
      </c>
      <c r="C2922" s="251" t="s">
        <v>10031</v>
      </c>
      <c r="D2922" s="251" t="s">
        <v>13305</v>
      </c>
      <c r="E2922" s="251" t="s">
        <v>11287</v>
      </c>
      <c r="F2922" s="251" t="s">
        <v>9995</v>
      </c>
      <c r="G2922" s="251" t="s">
        <v>10062</v>
      </c>
      <c r="H2922" s="251" t="s">
        <v>3436</v>
      </c>
      <c r="I2922" s="257" t="str">
        <f t="shared" si="181"/>
        <v>-00001</v>
      </c>
      <c r="J2922" s="251">
        <v>1</v>
      </c>
      <c r="K2922" s="251">
        <v>1</v>
      </c>
      <c r="M2922" s="251" t="s">
        <v>9958</v>
      </c>
      <c r="N2922" s="251" t="s">
        <v>11998</v>
      </c>
      <c r="O2922" s="251">
        <v>1</v>
      </c>
      <c r="Q2922" s="251" t="s">
        <v>13322</v>
      </c>
      <c r="R2922" s="251" t="s">
        <v>10028</v>
      </c>
      <c r="S2922" s="251" t="s">
        <v>3763</v>
      </c>
      <c r="T2922" s="251" t="str">
        <f t="shared" si="182"/>
        <v>I040459181551VT050</v>
      </c>
      <c r="W2922" s="251" t="str">
        <f t="shared" si="183"/>
        <v>I040459181551-VT050</v>
      </c>
    </row>
    <row r="2923" spans="1:23" x14ac:dyDescent="0.3">
      <c r="A2923" s="256" t="str">
        <f t="shared" si="180"/>
        <v>I0404591-815600K080-00002</v>
      </c>
      <c r="B2923" s="251" t="s">
        <v>13323</v>
      </c>
      <c r="C2923" s="251" t="s">
        <v>10031</v>
      </c>
      <c r="D2923" s="251" t="s">
        <v>13305</v>
      </c>
      <c r="E2923" s="251" t="s">
        <v>11287</v>
      </c>
      <c r="F2923" s="251" t="s">
        <v>9997</v>
      </c>
      <c r="G2923" s="251" t="s">
        <v>164</v>
      </c>
      <c r="H2923" s="251" t="s">
        <v>5047</v>
      </c>
      <c r="I2923" s="257" t="str">
        <f t="shared" si="181"/>
        <v>-00002</v>
      </c>
      <c r="J2923" s="251">
        <v>2</v>
      </c>
      <c r="K2923" s="251">
        <v>2</v>
      </c>
      <c r="M2923" s="251" t="s">
        <v>9958</v>
      </c>
      <c r="N2923" s="251" t="s">
        <v>11998</v>
      </c>
      <c r="O2923" s="251">
        <v>2</v>
      </c>
      <c r="Q2923" s="251" t="s">
        <v>13323</v>
      </c>
      <c r="R2923" s="251" t="s">
        <v>10028</v>
      </c>
      <c r="S2923" s="251" t="s">
        <v>163</v>
      </c>
      <c r="T2923" s="251" t="str">
        <f t="shared" si="182"/>
        <v>I0404591815600K080</v>
      </c>
      <c r="W2923" s="251" t="str">
        <f t="shared" si="183"/>
        <v>I040459181560-0K080</v>
      </c>
    </row>
    <row r="2924" spans="1:23" x14ac:dyDescent="0.3">
      <c r="A2924" s="256" t="str">
        <f t="shared" si="180"/>
        <v>I0404591-81560VT020-00002</v>
      </c>
      <c r="B2924" s="251" t="s">
        <v>13324</v>
      </c>
      <c r="C2924" s="251" t="s">
        <v>10031</v>
      </c>
      <c r="D2924" s="251" t="s">
        <v>13305</v>
      </c>
      <c r="E2924" s="251" t="s">
        <v>11287</v>
      </c>
      <c r="F2924" s="251" t="s">
        <v>10000</v>
      </c>
      <c r="G2924" s="251" t="s">
        <v>10065</v>
      </c>
      <c r="H2924" s="251" t="s">
        <v>5204</v>
      </c>
      <c r="I2924" s="257" t="str">
        <f t="shared" si="181"/>
        <v>-00002</v>
      </c>
      <c r="J2924" s="251">
        <v>2</v>
      </c>
      <c r="K2924" s="251">
        <v>2</v>
      </c>
      <c r="M2924" s="251" t="s">
        <v>9958</v>
      </c>
      <c r="N2924" s="251" t="s">
        <v>11998</v>
      </c>
      <c r="O2924" s="251">
        <v>2</v>
      </c>
      <c r="Q2924" s="251" t="s">
        <v>13324</v>
      </c>
      <c r="R2924" s="251" t="s">
        <v>10028</v>
      </c>
      <c r="S2924" s="251" t="s">
        <v>3743</v>
      </c>
      <c r="T2924" s="251" t="str">
        <f t="shared" si="182"/>
        <v>I040459181560VT020</v>
      </c>
      <c r="W2924" s="251" t="str">
        <f t="shared" si="183"/>
        <v>I040459181560-VT020</v>
      </c>
    </row>
    <row r="2925" spans="1:23" x14ac:dyDescent="0.3">
      <c r="A2925" s="256" t="str">
        <f t="shared" si="180"/>
        <v>I0404591-81560VT050-00004</v>
      </c>
      <c r="B2925" s="251" t="s">
        <v>13325</v>
      </c>
      <c r="C2925" s="251" t="s">
        <v>10031</v>
      </c>
      <c r="D2925" s="251" t="s">
        <v>13305</v>
      </c>
      <c r="E2925" s="251" t="s">
        <v>11287</v>
      </c>
      <c r="F2925" s="251" t="s">
        <v>10002</v>
      </c>
      <c r="G2925" s="251" t="s">
        <v>10067</v>
      </c>
      <c r="H2925" s="251" t="s">
        <v>5204</v>
      </c>
      <c r="I2925" s="257" t="str">
        <f t="shared" si="181"/>
        <v>-00004</v>
      </c>
      <c r="J2925" s="251">
        <v>4</v>
      </c>
      <c r="K2925" s="251">
        <v>4</v>
      </c>
      <c r="M2925" s="251" t="s">
        <v>9958</v>
      </c>
      <c r="N2925" s="251" t="s">
        <v>11998</v>
      </c>
      <c r="O2925" s="251">
        <v>4</v>
      </c>
      <c r="Q2925" s="251" t="s">
        <v>13325</v>
      </c>
      <c r="R2925" s="251" t="s">
        <v>10028</v>
      </c>
      <c r="S2925" s="251" t="s">
        <v>3746</v>
      </c>
      <c r="T2925" s="251" t="str">
        <f t="shared" si="182"/>
        <v>I040459181560VT050</v>
      </c>
      <c r="W2925" s="251" t="str">
        <f t="shared" si="183"/>
        <v>I040459181560-VT050</v>
      </c>
    </row>
    <row r="2926" spans="1:23" x14ac:dyDescent="0.3">
      <c r="A2926" s="256" t="str">
        <f t="shared" si="180"/>
        <v>I0404591-81561VT020-00001</v>
      </c>
      <c r="B2926" s="251" t="s">
        <v>13326</v>
      </c>
      <c r="C2926" s="251" t="s">
        <v>10031</v>
      </c>
      <c r="D2926" s="251" t="s">
        <v>13305</v>
      </c>
      <c r="E2926" s="251" t="s">
        <v>11287</v>
      </c>
      <c r="F2926" s="251" t="s">
        <v>10005</v>
      </c>
      <c r="G2926" s="251" t="s">
        <v>10256</v>
      </c>
      <c r="H2926" s="251" t="s">
        <v>3443</v>
      </c>
      <c r="I2926" s="257" t="str">
        <f t="shared" si="181"/>
        <v>-00001</v>
      </c>
      <c r="J2926" s="251">
        <v>1</v>
      </c>
      <c r="K2926" s="251">
        <v>1</v>
      </c>
      <c r="M2926" s="251" t="s">
        <v>9958</v>
      </c>
      <c r="N2926" s="251" t="s">
        <v>11998</v>
      </c>
      <c r="O2926" s="251">
        <v>1</v>
      </c>
      <c r="Q2926" s="251" t="s">
        <v>13326</v>
      </c>
      <c r="R2926" s="251" t="s">
        <v>10028</v>
      </c>
      <c r="S2926" s="251" t="s">
        <v>3767</v>
      </c>
      <c r="T2926" s="251" t="str">
        <f t="shared" si="182"/>
        <v>I040459181561VT020</v>
      </c>
      <c r="W2926" s="251" t="str">
        <f t="shared" si="183"/>
        <v>I040459181561-VT020</v>
      </c>
    </row>
    <row r="2927" spans="1:23" x14ac:dyDescent="0.3">
      <c r="A2927" s="256" t="str">
        <f t="shared" si="180"/>
        <v>I0404591-81580VT010-00002</v>
      </c>
      <c r="B2927" s="251" t="s">
        <v>13327</v>
      </c>
      <c r="C2927" s="251" t="s">
        <v>10031</v>
      </c>
      <c r="D2927" s="251" t="s">
        <v>13305</v>
      </c>
      <c r="E2927" s="251" t="s">
        <v>11287</v>
      </c>
      <c r="F2927" s="251" t="s">
        <v>10009</v>
      </c>
      <c r="G2927" s="251" t="s">
        <v>5289</v>
      </c>
      <c r="H2927" s="251" t="s">
        <v>758</v>
      </c>
      <c r="I2927" s="257" t="str">
        <f t="shared" si="181"/>
        <v>-00002</v>
      </c>
      <c r="J2927" s="251">
        <v>2</v>
      </c>
      <c r="K2927" s="251">
        <v>2</v>
      </c>
      <c r="M2927" s="251" t="s">
        <v>9993</v>
      </c>
      <c r="N2927" s="251" t="s">
        <v>11998</v>
      </c>
      <c r="O2927" s="251">
        <v>2</v>
      </c>
      <c r="Q2927" s="251" t="s">
        <v>13327</v>
      </c>
      <c r="R2927" s="251" t="s">
        <v>10028</v>
      </c>
      <c r="S2927" s="251" t="s">
        <v>3749</v>
      </c>
      <c r="T2927" s="251" t="str">
        <f t="shared" si="182"/>
        <v>I040459181580VT010</v>
      </c>
      <c r="W2927" s="251" t="str">
        <f t="shared" si="183"/>
        <v>I040459181580-VT010</v>
      </c>
    </row>
    <row r="2928" spans="1:23" x14ac:dyDescent="0.3">
      <c r="A2928" s="256" t="str">
        <f t="shared" si="180"/>
        <v>I0404591-81580VT020-00003</v>
      </c>
      <c r="B2928" s="251" t="s">
        <v>13328</v>
      </c>
      <c r="C2928" s="251" t="s">
        <v>10031</v>
      </c>
      <c r="D2928" s="251" t="s">
        <v>13305</v>
      </c>
      <c r="E2928" s="251" t="s">
        <v>11287</v>
      </c>
      <c r="F2928" s="251" t="s">
        <v>10012</v>
      </c>
      <c r="G2928" s="251" t="s">
        <v>10071</v>
      </c>
      <c r="H2928" s="251" t="s">
        <v>758</v>
      </c>
      <c r="I2928" s="257" t="str">
        <f t="shared" si="181"/>
        <v>-00003</v>
      </c>
      <c r="J2928" s="251">
        <v>3</v>
      </c>
      <c r="K2928" s="251">
        <v>3</v>
      </c>
      <c r="M2928" s="251" t="s">
        <v>9958</v>
      </c>
      <c r="N2928" s="251" t="s">
        <v>11998</v>
      </c>
      <c r="O2928" s="251">
        <v>3</v>
      </c>
      <c r="Q2928" s="251" t="s">
        <v>13328</v>
      </c>
      <c r="R2928" s="251" t="s">
        <v>10028</v>
      </c>
      <c r="S2928" s="251" t="s">
        <v>3752</v>
      </c>
      <c r="T2928" s="251" t="str">
        <f t="shared" si="182"/>
        <v>I040459181580VT020</v>
      </c>
      <c r="W2928" s="251" t="str">
        <f t="shared" si="183"/>
        <v>I040459181580-VT020</v>
      </c>
    </row>
    <row r="2929" spans="1:23" x14ac:dyDescent="0.3">
      <c r="A2929" s="256" t="str">
        <f t="shared" si="180"/>
        <v>I0404591-81581VT010-00001</v>
      </c>
      <c r="B2929" s="251" t="s">
        <v>13329</v>
      </c>
      <c r="C2929" s="251" t="s">
        <v>10031</v>
      </c>
      <c r="D2929" s="251" t="s">
        <v>13305</v>
      </c>
      <c r="E2929" s="251" t="s">
        <v>11287</v>
      </c>
      <c r="F2929" s="251" t="s">
        <v>10188</v>
      </c>
      <c r="G2929" s="251" t="s">
        <v>5291</v>
      </c>
      <c r="H2929" s="251" t="s">
        <v>5218</v>
      </c>
      <c r="I2929" s="257" t="str">
        <f t="shared" si="181"/>
        <v>-00001</v>
      </c>
      <c r="J2929" s="251">
        <v>1</v>
      </c>
      <c r="K2929" s="251">
        <v>1</v>
      </c>
      <c r="M2929" s="251" t="s">
        <v>9993</v>
      </c>
      <c r="N2929" s="251" t="s">
        <v>11998</v>
      </c>
      <c r="O2929" s="251">
        <v>1</v>
      </c>
      <c r="Q2929" s="251" t="s">
        <v>13329</v>
      </c>
      <c r="R2929" s="251" t="s">
        <v>10028</v>
      </c>
      <c r="S2929" s="251" t="s">
        <v>3771</v>
      </c>
      <c r="T2929" s="251" t="str">
        <f t="shared" si="182"/>
        <v>I040459181581VT010</v>
      </c>
      <c r="W2929" s="251" t="str">
        <f t="shared" si="183"/>
        <v>I040459181581-VT010</v>
      </c>
    </row>
    <row r="2930" spans="1:23" x14ac:dyDescent="0.3">
      <c r="A2930" s="256" t="str">
        <f t="shared" si="180"/>
        <v>I0404591-81581VT020-00001</v>
      </c>
      <c r="B2930" s="251" t="s">
        <v>13330</v>
      </c>
      <c r="C2930" s="251" t="s">
        <v>10031</v>
      </c>
      <c r="D2930" s="251" t="s">
        <v>13305</v>
      </c>
      <c r="E2930" s="251" t="s">
        <v>11287</v>
      </c>
      <c r="F2930" s="251" t="s">
        <v>10190</v>
      </c>
      <c r="G2930" s="251" t="s">
        <v>10668</v>
      </c>
      <c r="H2930" s="251" t="s">
        <v>5218</v>
      </c>
      <c r="I2930" s="257" t="str">
        <f t="shared" si="181"/>
        <v>-00001</v>
      </c>
      <c r="J2930" s="251">
        <v>1</v>
      </c>
      <c r="K2930" s="251">
        <v>1</v>
      </c>
      <c r="M2930" s="251" t="s">
        <v>9993</v>
      </c>
      <c r="N2930" s="251" t="s">
        <v>11998</v>
      </c>
      <c r="O2930" s="251">
        <v>1</v>
      </c>
      <c r="Q2930" s="251" t="s">
        <v>13330</v>
      </c>
      <c r="R2930" s="251" t="s">
        <v>10028</v>
      </c>
      <c r="S2930" s="251" t="s">
        <v>3773</v>
      </c>
      <c r="T2930" s="251" t="str">
        <f t="shared" si="182"/>
        <v>I040459181581VT020</v>
      </c>
      <c r="W2930" s="251" t="str">
        <f t="shared" si="183"/>
        <v>I040459181581-VT020</v>
      </c>
    </row>
    <row r="2931" spans="1:23" x14ac:dyDescent="0.3">
      <c r="A2931" s="256" t="str">
        <f t="shared" si="180"/>
        <v>I0404591-81590VT010-00001</v>
      </c>
      <c r="B2931" s="251" t="s">
        <v>13331</v>
      </c>
      <c r="C2931" s="251" t="s">
        <v>10031</v>
      </c>
      <c r="D2931" s="251" t="s">
        <v>13305</v>
      </c>
      <c r="E2931" s="251" t="s">
        <v>11287</v>
      </c>
      <c r="F2931" s="251" t="s">
        <v>10192</v>
      </c>
      <c r="G2931" s="251" t="s">
        <v>10073</v>
      </c>
      <c r="H2931" s="251" t="s">
        <v>770</v>
      </c>
      <c r="I2931" s="257" t="str">
        <f t="shared" si="181"/>
        <v>-00001</v>
      </c>
      <c r="J2931" s="251">
        <v>1</v>
      </c>
      <c r="K2931" s="251">
        <v>1</v>
      </c>
      <c r="M2931" s="251" t="s">
        <v>9993</v>
      </c>
      <c r="N2931" s="251" t="s">
        <v>11998</v>
      </c>
      <c r="O2931" s="251">
        <v>1</v>
      </c>
      <c r="Q2931" s="251" t="s">
        <v>13331</v>
      </c>
      <c r="R2931" s="251" t="s">
        <v>10028</v>
      </c>
      <c r="S2931" s="251" t="s">
        <v>3755</v>
      </c>
      <c r="T2931" s="251" t="str">
        <f t="shared" si="182"/>
        <v>I040459181590VT010</v>
      </c>
      <c r="W2931" s="251" t="str">
        <f t="shared" si="183"/>
        <v>I040459181590-VT010</v>
      </c>
    </row>
    <row r="2932" spans="1:23" x14ac:dyDescent="0.3">
      <c r="A2932" s="256" t="str">
        <f t="shared" si="180"/>
        <v>I0404591-81590VT020-00001</v>
      </c>
      <c r="B2932" s="251" t="s">
        <v>13332</v>
      </c>
      <c r="C2932" s="251" t="s">
        <v>10031</v>
      </c>
      <c r="D2932" s="251" t="s">
        <v>13305</v>
      </c>
      <c r="E2932" s="251" t="s">
        <v>11287</v>
      </c>
      <c r="F2932" s="251" t="s">
        <v>10194</v>
      </c>
      <c r="G2932" s="251" t="s">
        <v>10075</v>
      </c>
      <c r="H2932" s="251" t="s">
        <v>770</v>
      </c>
      <c r="I2932" s="257" t="str">
        <f t="shared" si="181"/>
        <v>-00001</v>
      </c>
      <c r="J2932" s="251">
        <v>1</v>
      </c>
      <c r="K2932" s="251">
        <v>1</v>
      </c>
      <c r="M2932" s="251" t="s">
        <v>9958</v>
      </c>
      <c r="N2932" s="251" t="s">
        <v>11998</v>
      </c>
      <c r="O2932" s="251">
        <v>1</v>
      </c>
      <c r="Q2932" s="251" t="s">
        <v>13332</v>
      </c>
      <c r="R2932" s="251" t="s">
        <v>10028</v>
      </c>
      <c r="S2932" s="251" t="s">
        <v>3758</v>
      </c>
      <c r="T2932" s="251" t="str">
        <f t="shared" si="182"/>
        <v>I040459181590VT020</v>
      </c>
      <c r="W2932" s="251" t="str">
        <f t="shared" si="183"/>
        <v>I040459181590-VT020</v>
      </c>
    </row>
    <row r="2933" spans="1:23" x14ac:dyDescent="0.3">
      <c r="A2933" s="256" t="str">
        <f t="shared" si="180"/>
        <v>I0606349-81110BZ620-00006</v>
      </c>
      <c r="B2933" s="251" t="s">
        <v>13333</v>
      </c>
      <c r="C2933" s="251" t="s">
        <v>10077</v>
      </c>
      <c r="D2933" s="251" t="s">
        <v>13334</v>
      </c>
      <c r="E2933" s="251" t="s">
        <v>11287</v>
      </c>
      <c r="F2933" s="251" t="s">
        <v>9957</v>
      </c>
      <c r="G2933" s="251" t="s">
        <v>1193</v>
      </c>
      <c r="H2933" s="251" t="s">
        <v>3422</v>
      </c>
      <c r="I2933" s="257" t="str">
        <f t="shared" si="181"/>
        <v>-00006</v>
      </c>
      <c r="J2933" s="251">
        <v>6</v>
      </c>
      <c r="K2933" s="251">
        <v>6</v>
      </c>
      <c r="M2933" s="251" t="s">
        <v>9958</v>
      </c>
      <c r="N2933" s="251" t="s">
        <v>11590</v>
      </c>
      <c r="O2933" s="251">
        <v>6</v>
      </c>
      <c r="Q2933" s="251" t="s">
        <v>13333</v>
      </c>
      <c r="R2933" s="251" t="s">
        <v>9960</v>
      </c>
      <c r="S2933" s="251" t="s">
        <v>1192</v>
      </c>
      <c r="T2933" s="251" t="str">
        <f t="shared" si="182"/>
        <v>I060634981110BZ620</v>
      </c>
      <c r="W2933" s="251" t="str">
        <f t="shared" si="183"/>
        <v>I060634981110-BZ620</v>
      </c>
    </row>
    <row r="2934" spans="1:23" x14ac:dyDescent="0.3">
      <c r="A2934" s="256" t="str">
        <f t="shared" si="180"/>
        <v>I0606349-81130BZ200-00001</v>
      </c>
      <c r="B2934" s="251" t="s">
        <v>13335</v>
      </c>
      <c r="C2934" s="251" t="s">
        <v>10077</v>
      </c>
      <c r="D2934" s="251" t="s">
        <v>13334</v>
      </c>
      <c r="E2934" s="251" t="s">
        <v>11287</v>
      </c>
      <c r="F2934" s="251" t="s">
        <v>9962</v>
      </c>
      <c r="G2934" s="251" t="s">
        <v>1087</v>
      </c>
      <c r="H2934" s="251" t="s">
        <v>10791</v>
      </c>
      <c r="I2934" s="257" t="str">
        <f t="shared" si="181"/>
        <v>-00001</v>
      </c>
      <c r="J2934" s="251">
        <v>1</v>
      </c>
      <c r="K2934" s="251">
        <v>1</v>
      </c>
      <c r="M2934" s="251" t="s">
        <v>9958</v>
      </c>
      <c r="N2934" s="251" t="s">
        <v>11590</v>
      </c>
      <c r="O2934" s="251">
        <v>1</v>
      </c>
      <c r="Q2934" s="251" t="s">
        <v>13335</v>
      </c>
      <c r="R2934" s="251" t="s">
        <v>9960</v>
      </c>
      <c r="S2934" s="251" t="s">
        <v>1086</v>
      </c>
      <c r="T2934" s="251" t="str">
        <f t="shared" si="182"/>
        <v>I060634981130BZ200</v>
      </c>
      <c r="W2934" s="251" t="str">
        <f t="shared" si="183"/>
        <v>I060634981130-BZ200</v>
      </c>
    </row>
    <row r="2935" spans="1:23" x14ac:dyDescent="0.3">
      <c r="A2935" s="256" t="str">
        <f t="shared" si="180"/>
        <v>I0606349-81130BZ620-00005</v>
      </c>
      <c r="B2935" s="251" t="s">
        <v>13336</v>
      </c>
      <c r="C2935" s="251" t="s">
        <v>10077</v>
      </c>
      <c r="D2935" s="251" t="s">
        <v>13334</v>
      </c>
      <c r="E2935" s="251" t="s">
        <v>11287</v>
      </c>
      <c r="F2935" s="251" t="s">
        <v>9964</v>
      </c>
      <c r="G2935" s="251" t="s">
        <v>1198</v>
      </c>
      <c r="H2935" s="251" t="s">
        <v>5101</v>
      </c>
      <c r="I2935" s="257" t="str">
        <f t="shared" si="181"/>
        <v>-00005</v>
      </c>
      <c r="J2935" s="251">
        <v>5</v>
      </c>
      <c r="K2935" s="251">
        <v>5</v>
      </c>
      <c r="M2935" s="251" t="s">
        <v>9958</v>
      </c>
      <c r="N2935" s="251" t="s">
        <v>11590</v>
      </c>
      <c r="O2935" s="251">
        <v>5</v>
      </c>
      <c r="Q2935" s="251" t="s">
        <v>13336</v>
      </c>
      <c r="R2935" s="251" t="s">
        <v>9960</v>
      </c>
      <c r="S2935" s="251" t="s">
        <v>1197</v>
      </c>
      <c r="T2935" s="251" t="str">
        <f t="shared" si="182"/>
        <v>I060634981130BZ620</v>
      </c>
      <c r="W2935" s="251" t="str">
        <f t="shared" si="183"/>
        <v>I060634981130-BZ620</v>
      </c>
    </row>
    <row r="2936" spans="1:23" x14ac:dyDescent="0.3">
      <c r="A2936" s="256" t="str">
        <f t="shared" si="180"/>
        <v>I0606349-81150BZ620-00006</v>
      </c>
      <c r="B2936" s="251" t="s">
        <v>13337</v>
      </c>
      <c r="C2936" s="251" t="s">
        <v>10077</v>
      </c>
      <c r="D2936" s="251" t="s">
        <v>13334</v>
      </c>
      <c r="E2936" s="251" t="s">
        <v>11287</v>
      </c>
      <c r="F2936" s="251" t="s">
        <v>9966</v>
      </c>
      <c r="G2936" s="251" t="s">
        <v>1203</v>
      </c>
      <c r="H2936" s="251" t="s">
        <v>3429</v>
      </c>
      <c r="I2936" s="257" t="str">
        <f t="shared" si="181"/>
        <v>-00006</v>
      </c>
      <c r="J2936" s="251">
        <v>6</v>
      </c>
      <c r="K2936" s="251">
        <v>6</v>
      </c>
      <c r="M2936" s="251" t="s">
        <v>9958</v>
      </c>
      <c r="N2936" s="251" t="s">
        <v>11590</v>
      </c>
      <c r="O2936" s="251">
        <v>6</v>
      </c>
      <c r="Q2936" s="251" t="s">
        <v>13337</v>
      </c>
      <c r="R2936" s="251" t="s">
        <v>9960</v>
      </c>
      <c r="S2936" s="251" t="s">
        <v>1202</v>
      </c>
      <c r="T2936" s="251" t="str">
        <f t="shared" si="182"/>
        <v>I060634981150BZ620</v>
      </c>
      <c r="W2936" s="251" t="str">
        <f t="shared" si="183"/>
        <v>I060634981150-BZ620</v>
      </c>
    </row>
    <row r="2937" spans="1:23" x14ac:dyDescent="0.3">
      <c r="A2937" s="256" t="str">
        <f t="shared" si="180"/>
        <v>I0606349-81170BZ200-00002</v>
      </c>
      <c r="B2937" s="251" t="s">
        <v>13338</v>
      </c>
      <c r="C2937" s="251" t="s">
        <v>10077</v>
      </c>
      <c r="D2937" s="251" t="s">
        <v>13334</v>
      </c>
      <c r="E2937" s="251" t="s">
        <v>11287</v>
      </c>
      <c r="F2937" s="251" t="s">
        <v>9968</v>
      </c>
      <c r="G2937" s="251" t="s">
        <v>1095</v>
      </c>
      <c r="H2937" s="251" t="s">
        <v>10082</v>
      </c>
      <c r="I2937" s="257" t="str">
        <f t="shared" si="181"/>
        <v>-00002</v>
      </c>
      <c r="J2937" s="251">
        <v>2</v>
      </c>
      <c r="K2937" s="251">
        <v>2</v>
      </c>
      <c r="M2937" s="251" t="s">
        <v>9958</v>
      </c>
      <c r="N2937" s="251" t="s">
        <v>11590</v>
      </c>
      <c r="O2937" s="251">
        <v>2</v>
      </c>
      <c r="Q2937" s="251" t="s">
        <v>13338</v>
      </c>
      <c r="R2937" s="251" t="s">
        <v>9960</v>
      </c>
      <c r="S2937" s="251" t="s">
        <v>1094</v>
      </c>
      <c r="T2937" s="251" t="str">
        <f t="shared" si="182"/>
        <v>I060634981170BZ200</v>
      </c>
      <c r="W2937" s="251" t="str">
        <f t="shared" si="183"/>
        <v>I060634981170-BZ200</v>
      </c>
    </row>
    <row r="2938" spans="1:23" x14ac:dyDescent="0.3">
      <c r="A2938" s="256" t="str">
        <f t="shared" si="180"/>
        <v>I0606349-81170BZ620-00007</v>
      </c>
      <c r="B2938" s="251" t="s">
        <v>13339</v>
      </c>
      <c r="C2938" s="251" t="s">
        <v>10077</v>
      </c>
      <c r="D2938" s="251" t="s">
        <v>13334</v>
      </c>
      <c r="E2938" s="251" t="s">
        <v>11287</v>
      </c>
      <c r="F2938" s="251" t="s">
        <v>9970</v>
      </c>
      <c r="G2938" s="251" t="s">
        <v>1208</v>
      </c>
      <c r="H2938" s="251" t="s">
        <v>5102</v>
      </c>
      <c r="I2938" s="257" t="str">
        <f t="shared" si="181"/>
        <v>-00007</v>
      </c>
      <c r="J2938" s="251">
        <v>7</v>
      </c>
      <c r="K2938" s="251">
        <v>7</v>
      </c>
      <c r="M2938" s="251" t="s">
        <v>9958</v>
      </c>
      <c r="N2938" s="251" t="s">
        <v>11590</v>
      </c>
      <c r="O2938" s="251">
        <v>7</v>
      </c>
      <c r="Q2938" s="251" t="s">
        <v>13339</v>
      </c>
      <c r="R2938" s="251" t="s">
        <v>9960</v>
      </c>
      <c r="S2938" s="251" t="s">
        <v>1207</v>
      </c>
      <c r="T2938" s="251" t="str">
        <f t="shared" si="182"/>
        <v>I060634981170BZ620</v>
      </c>
      <c r="W2938" s="251" t="str">
        <f t="shared" si="183"/>
        <v>I060634981170-BZ620</v>
      </c>
    </row>
    <row r="2939" spans="1:23" x14ac:dyDescent="0.3">
      <c r="A2939" s="256" t="str">
        <f t="shared" si="180"/>
        <v>I0606349-81550BZ490-00005</v>
      </c>
      <c r="B2939" s="251" t="s">
        <v>13340</v>
      </c>
      <c r="C2939" s="251" t="s">
        <v>10077</v>
      </c>
      <c r="D2939" s="251" t="s">
        <v>13334</v>
      </c>
      <c r="E2939" s="251" t="s">
        <v>11287</v>
      </c>
      <c r="F2939" s="251" t="s">
        <v>9972</v>
      </c>
      <c r="G2939" s="251" t="s">
        <v>1409</v>
      </c>
      <c r="H2939" s="251" t="s">
        <v>5202</v>
      </c>
      <c r="I2939" s="257" t="str">
        <f t="shared" si="181"/>
        <v>-00005</v>
      </c>
      <c r="J2939" s="251">
        <v>5</v>
      </c>
      <c r="K2939" s="251">
        <v>5</v>
      </c>
      <c r="M2939" s="251" t="s">
        <v>9958</v>
      </c>
      <c r="N2939" s="251" t="s">
        <v>11590</v>
      </c>
      <c r="O2939" s="251">
        <v>5</v>
      </c>
      <c r="Q2939" s="251" t="s">
        <v>13340</v>
      </c>
      <c r="R2939" s="251" t="s">
        <v>9960</v>
      </c>
      <c r="S2939" s="251" t="s">
        <v>1408</v>
      </c>
      <c r="T2939" s="251" t="str">
        <f t="shared" si="182"/>
        <v>I060634981550BZ490</v>
      </c>
      <c r="W2939" s="251" t="str">
        <f t="shared" si="183"/>
        <v>I060634981550-BZ490</v>
      </c>
    </row>
    <row r="2940" spans="1:23" x14ac:dyDescent="0.3">
      <c r="A2940" s="256" t="str">
        <f t="shared" si="180"/>
        <v>I0606349-81551BZ240-00002</v>
      </c>
      <c r="B2940" s="251" t="s">
        <v>13341</v>
      </c>
      <c r="C2940" s="251" t="s">
        <v>10077</v>
      </c>
      <c r="D2940" s="251" t="s">
        <v>13334</v>
      </c>
      <c r="E2940" s="251" t="s">
        <v>11287</v>
      </c>
      <c r="F2940" s="251" t="s">
        <v>9974</v>
      </c>
      <c r="G2940" s="251" t="s">
        <v>1373</v>
      </c>
      <c r="H2940" s="251" t="s">
        <v>3436</v>
      </c>
      <c r="I2940" s="257" t="str">
        <f t="shared" si="181"/>
        <v>-00002</v>
      </c>
      <c r="J2940" s="251">
        <v>2</v>
      </c>
      <c r="K2940" s="251">
        <v>2</v>
      </c>
      <c r="M2940" s="251" t="s">
        <v>9958</v>
      </c>
      <c r="N2940" s="251" t="s">
        <v>11590</v>
      </c>
      <c r="O2940" s="251">
        <v>2</v>
      </c>
      <c r="Q2940" s="251" t="s">
        <v>13341</v>
      </c>
      <c r="R2940" s="251" t="s">
        <v>9960</v>
      </c>
      <c r="S2940" s="251" t="s">
        <v>1372</v>
      </c>
      <c r="T2940" s="251" t="str">
        <f t="shared" si="182"/>
        <v>I060634981551BZ240</v>
      </c>
      <c r="W2940" s="251" t="str">
        <f t="shared" si="183"/>
        <v>I060634981551-BZ240</v>
      </c>
    </row>
    <row r="2941" spans="1:23" x14ac:dyDescent="0.3">
      <c r="A2941" s="256" t="str">
        <f t="shared" si="180"/>
        <v>I0606349-81551BZ320-00002</v>
      </c>
      <c r="B2941" s="251" t="s">
        <v>13342</v>
      </c>
      <c r="C2941" s="251" t="s">
        <v>10077</v>
      </c>
      <c r="D2941" s="251" t="s">
        <v>13334</v>
      </c>
      <c r="E2941" s="251" t="s">
        <v>11287</v>
      </c>
      <c r="F2941" s="251" t="s">
        <v>9976</v>
      </c>
      <c r="G2941" s="251" t="s">
        <v>1418</v>
      </c>
      <c r="H2941" s="251" t="s">
        <v>3436</v>
      </c>
      <c r="I2941" s="257" t="str">
        <f t="shared" si="181"/>
        <v>-00002</v>
      </c>
      <c r="J2941" s="251">
        <v>2</v>
      </c>
      <c r="K2941" s="251">
        <v>2</v>
      </c>
      <c r="M2941" s="251" t="s">
        <v>9958</v>
      </c>
      <c r="N2941" s="251" t="s">
        <v>11590</v>
      </c>
      <c r="O2941" s="251">
        <v>2</v>
      </c>
      <c r="Q2941" s="251" t="s">
        <v>13342</v>
      </c>
      <c r="R2941" s="251" t="s">
        <v>9960</v>
      </c>
      <c r="S2941" s="251" t="s">
        <v>1417</v>
      </c>
      <c r="T2941" s="251" t="str">
        <f t="shared" si="182"/>
        <v>I060634981551BZ320</v>
      </c>
      <c r="W2941" s="251" t="str">
        <f t="shared" si="183"/>
        <v>I060634981551-BZ320</v>
      </c>
    </row>
    <row r="2942" spans="1:23" x14ac:dyDescent="0.3">
      <c r="A2942" s="256" t="str">
        <f t="shared" si="180"/>
        <v>I0606349-81560BZ220-00002</v>
      </c>
      <c r="B2942" s="251" t="s">
        <v>13343</v>
      </c>
      <c r="C2942" s="251" t="s">
        <v>10077</v>
      </c>
      <c r="D2942" s="251" t="s">
        <v>13334</v>
      </c>
      <c r="E2942" s="251" t="s">
        <v>11287</v>
      </c>
      <c r="F2942" s="251" t="s">
        <v>9978</v>
      </c>
      <c r="G2942" s="251" t="s">
        <v>1378</v>
      </c>
      <c r="H2942" s="251" t="s">
        <v>5204</v>
      </c>
      <c r="I2942" s="257" t="str">
        <f t="shared" si="181"/>
        <v>-00002</v>
      </c>
      <c r="J2942" s="251">
        <v>2</v>
      </c>
      <c r="K2942" s="251">
        <v>2</v>
      </c>
      <c r="M2942" s="251" t="s">
        <v>9958</v>
      </c>
      <c r="N2942" s="251" t="s">
        <v>11590</v>
      </c>
      <c r="O2942" s="251">
        <v>2</v>
      </c>
      <c r="Q2942" s="251" t="s">
        <v>13343</v>
      </c>
      <c r="R2942" s="251" t="s">
        <v>9960</v>
      </c>
      <c r="S2942" s="251" t="s">
        <v>1377</v>
      </c>
      <c r="T2942" s="251" t="str">
        <f t="shared" si="182"/>
        <v>I060634981560BZ220</v>
      </c>
      <c r="W2942" s="251" t="str">
        <f t="shared" si="183"/>
        <v>I060634981560-BZ220</v>
      </c>
    </row>
    <row r="2943" spans="1:23" x14ac:dyDescent="0.3">
      <c r="A2943" s="256" t="str">
        <f t="shared" si="180"/>
        <v>I0606349-81560BZ490-00001</v>
      </c>
      <c r="B2943" s="251" t="s">
        <v>13344</v>
      </c>
      <c r="C2943" s="251" t="s">
        <v>10077</v>
      </c>
      <c r="D2943" s="251" t="s">
        <v>13334</v>
      </c>
      <c r="E2943" s="251" t="s">
        <v>11287</v>
      </c>
      <c r="F2943" s="251" t="s">
        <v>9980</v>
      </c>
      <c r="G2943" s="251" t="s">
        <v>1423</v>
      </c>
      <c r="H2943" s="251" t="s">
        <v>5204</v>
      </c>
      <c r="I2943" s="257" t="str">
        <f t="shared" si="181"/>
        <v>-00001</v>
      </c>
      <c r="J2943" s="251">
        <v>1</v>
      </c>
      <c r="K2943" s="251">
        <v>1</v>
      </c>
      <c r="M2943" s="251" t="s">
        <v>9958</v>
      </c>
      <c r="N2943" s="251" t="s">
        <v>11590</v>
      </c>
      <c r="O2943" s="251">
        <v>1</v>
      </c>
      <c r="Q2943" s="251" t="s">
        <v>13344</v>
      </c>
      <c r="R2943" s="251" t="s">
        <v>9960</v>
      </c>
      <c r="S2943" s="251" t="s">
        <v>1422</v>
      </c>
      <c r="T2943" s="251" t="str">
        <f t="shared" si="182"/>
        <v>I060634981560BZ490</v>
      </c>
      <c r="W2943" s="251" t="str">
        <f t="shared" si="183"/>
        <v>I060634981560-BZ490</v>
      </c>
    </row>
    <row r="2944" spans="1:23" x14ac:dyDescent="0.3">
      <c r="A2944" s="256" t="str">
        <f t="shared" si="180"/>
        <v>I0606349-81561BZ150-00004</v>
      </c>
      <c r="B2944" s="251" t="s">
        <v>13345</v>
      </c>
      <c r="C2944" s="251" t="s">
        <v>10077</v>
      </c>
      <c r="D2944" s="251" t="s">
        <v>13334</v>
      </c>
      <c r="E2944" s="251" t="s">
        <v>11287</v>
      </c>
      <c r="F2944" s="251" t="s">
        <v>9982</v>
      </c>
      <c r="G2944" s="251" t="s">
        <v>1359</v>
      </c>
      <c r="H2944" s="251" t="s">
        <v>3443</v>
      </c>
      <c r="I2944" s="257" t="str">
        <f t="shared" si="181"/>
        <v>-00004</v>
      </c>
      <c r="J2944" s="251">
        <v>4</v>
      </c>
      <c r="K2944" s="251">
        <v>4</v>
      </c>
      <c r="M2944" s="251" t="s">
        <v>9958</v>
      </c>
      <c r="N2944" s="251" t="s">
        <v>11590</v>
      </c>
      <c r="O2944" s="251">
        <v>4</v>
      </c>
      <c r="Q2944" s="251" t="s">
        <v>13345</v>
      </c>
      <c r="R2944" s="251" t="s">
        <v>9960</v>
      </c>
      <c r="S2944" s="251" t="s">
        <v>1358</v>
      </c>
      <c r="T2944" s="251" t="str">
        <f t="shared" si="182"/>
        <v>I060634981561BZ150</v>
      </c>
      <c r="W2944" s="251" t="str">
        <f t="shared" si="183"/>
        <v>I060634981561-BZ150</v>
      </c>
    </row>
    <row r="2945" spans="1:23" x14ac:dyDescent="0.3">
      <c r="A2945" s="256" t="str">
        <f t="shared" si="180"/>
        <v>I0606349-81561BZ240-00005</v>
      </c>
      <c r="B2945" s="251" t="s">
        <v>13346</v>
      </c>
      <c r="C2945" s="251" t="s">
        <v>10077</v>
      </c>
      <c r="D2945" s="251" t="s">
        <v>13334</v>
      </c>
      <c r="E2945" s="251" t="s">
        <v>11287</v>
      </c>
      <c r="F2945" s="251" t="s">
        <v>9984</v>
      </c>
      <c r="G2945" s="251" t="s">
        <v>1387</v>
      </c>
      <c r="H2945" s="251" t="s">
        <v>3443</v>
      </c>
      <c r="I2945" s="257" t="str">
        <f t="shared" si="181"/>
        <v>-00005</v>
      </c>
      <c r="J2945" s="251">
        <v>5</v>
      </c>
      <c r="K2945" s="251">
        <v>5</v>
      </c>
      <c r="M2945" s="251" t="s">
        <v>9958</v>
      </c>
      <c r="N2945" s="251" t="s">
        <v>11590</v>
      </c>
      <c r="O2945" s="251">
        <v>5</v>
      </c>
      <c r="Q2945" s="251" t="s">
        <v>13346</v>
      </c>
      <c r="R2945" s="251" t="s">
        <v>9960</v>
      </c>
      <c r="S2945" s="251" t="s">
        <v>1386</v>
      </c>
      <c r="T2945" s="251" t="str">
        <f t="shared" si="182"/>
        <v>I060634981561BZ240</v>
      </c>
      <c r="W2945" s="251" t="str">
        <f t="shared" si="183"/>
        <v>I060634981561-BZ240</v>
      </c>
    </row>
    <row r="2946" spans="1:23" x14ac:dyDescent="0.3">
      <c r="A2946" s="256" t="str">
        <f t="shared" si="180"/>
        <v>I0606349-81561BZ320-00002</v>
      </c>
      <c r="B2946" s="251" t="s">
        <v>13347</v>
      </c>
      <c r="C2946" s="251" t="s">
        <v>10077</v>
      </c>
      <c r="D2946" s="251" t="s">
        <v>13334</v>
      </c>
      <c r="E2946" s="251" t="s">
        <v>11287</v>
      </c>
      <c r="F2946" s="251" t="s">
        <v>9986</v>
      </c>
      <c r="G2946" s="251" t="s">
        <v>1428</v>
      </c>
      <c r="H2946" s="251" t="s">
        <v>3443</v>
      </c>
      <c r="I2946" s="257" t="str">
        <f t="shared" si="181"/>
        <v>-00002</v>
      </c>
      <c r="J2946" s="251">
        <v>2</v>
      </c>
      <c r="K2946" s="251">
        <v>2</v>
      </c>
      <c r="M2946" s="251" t="s">
        <v>9958</v>
      </c>
      <c r="N2946" s="251" t="s">
        <v>11590</v>
      </c>
      <c r="O2946" s="251">
        <v>2</v>
      </c>
      <c r="Q2946" s="251" t="s">
        <v>13347</v>
      </c>
      <c r="R2946" s="251" t="s">
        <v>9960</v>
      </c>
      <c r="S2946" s="251" t="s">
        <v>1427</v>
      </c>
      <c r="T2946" s="251" t="str">
        <f t="shared" si="182"/>
        <v>I060634981561BZ320</v>
      </c>
      <c r="W2946" s="251" t="str">
        <f t="shared" si="183"/>
        <v>I060634981561-BZ320</v>
      </c>
    </row>
    <row r="2947" spans="1:23" x14ac:dyDescent="0.3">
      <c r="A2947" s="256" t="str">
        <f t="shared" si="180"/>
        <v>I0606349-81581BZ040-00001</v>
      </c>
      <c r="B2947" s="251" t="s">
        <v>13348</v>
      </c>
      <c r="C2947" s="251" t="s">
        <v>10077</v>
      </c>
      <c r="D2947" s="251" t="s">
        <v>13334</v>
      </c>
      <c r="E2947" s="251" t="s">
        <v>11287</v>
      </c>
      <c r="F2947" s="251" t="s">
        <v>9988</v>
      </c>
      <c r="G2947" s="251" t="s">
        <v>1454</v>
      </c>
      <c r="H2947" s="251" t="s">
        <v>5218</v>
      </c>
      <c r="I2947" s="257" t="str">
        <f t="shared" si="181"/>
        <v>-00001</v>
      </c>
      <c r="J2947" s="251">
        <v>1</v>
      </c>
      <c r="K2947" s="251">
        <v>1</v>
      </c>
      <c r="M2947" s="251" t="s">
        <v>9958</v>
      </c>
      <c r="N2947" s="251" t="s">
        <v>11590</v>
      </c>
      <c r="O2947" s="251">
        <v>1</v>
      </c>
      <c r="Q2947" s="251" t="s">
        <v>13348</v>
      </c>
      <c r="R2947" s="251" t="s">
        <v>9960</v>
      </c>
      <c r="S2947" s="251" t="s">
        <v>1453</v>
      </c>
      <c r="T2947" s="251" t="str">
        <f t="shared" si="182"/>
        <v>I060634981581BZ040</v>
      </c>
      <c r="W2947" s="251" t="str">
        <f t="shared" si="183"/>
        <v>I060634981581-BZ040</v>
      </c>
    </row>
    <row r="2948" spans="1:23" x14ac:dyDescent="0.3">
      <c r="A2948" s="256" t="str">
        <f t="shared" si="180"/>
        <v>I0606349-81592BZ080-00001</v>
      </c>
      <c r="B2948" s="251" t="s">
        <v>13349</v>
      </c>
      <c r="C2948" s="251" t="s">
        <v>10077</v>
      </c>
      <c r="D2948" s="251" t="s">
        <v>13334</v>
      </c>
      <c r="E2948" s="251" t="s">
        <v>11287</v>
      </c>
      <c r="F2948" s="251" t="s">
        <v>9990</v>
      </c>
      <c r="G2948" s="251" t="s">
        <v>11547</v>
      </c>
      <c r="H2948" s="251" t="s">
        <v>5182</v>
      </c>
      <c r="I2948" s="257" t="str">
        <f t="shared" si="181"/>
        <v>-00001</v>
      </c>
      <c r="J2948" s="251">
        <v>1</v>
      </c>
      <c r="K2948" s="251">
        <v>1</v>
      </c>
      <c r="M2948" s="251" t="s">
        <v>10007</v>
      </c>
      <c r="N2948" s="251" t="s">
        <v>11590</v>
      </c>
      <c r="O2948" s="251">
        <v>1</v>
      </c>
      <c r="Q2948" s="251" t="s">
        <v>13349</v>
      </c>
      <c r="R2948" s="251" t="s">
        <v>9960</v>
      </c>
      <c r="S2948" s="251" t="s">
        <v>8705</v>
      </c>
      <c r="T2948" s="251" t="str">
        <f t="shared" si="182"/>
        <v>I060634981592BZ080</v>
      </c>
      <c r="W2948" s="251" t="str">
        <f t="shared" si="183"/>
        <v>I060634981592-BZ080</v>
      </c>
    </row>
    <row r="2949" spans="1:23" x14ac:dyDescent="0.3">
      <c r="A2949" s="256" t="str">
        <f t="shared" si="180"/>
        <v>I0606349-9004951143-00003</v>
      </c>
      <c r="B2949" s="251" t="s">
        <v>13350</v>
      </c>
      <c r="C2949" s="251" t="s">
        <v>10077</v>
      </c>
      <c r="D2949" s="251" t="s">
        <v>13334</v>
      </c>
      <c r="E2949" s="251" t="s">
        <v>11287</v>
      </c>
      <c r="F2949" s="251" t="s">
        <v>9992</v>
      </c>
      <c r="G2949" s="251" t="s">
        <v>1567</v>
      </c>
      <c r="H2949" s="251" t="s">
        <v>3393</v>
      </c>
      <c r="I2949" s="257" t="str">
        <f t="shared" si="181"/>
        <v>-00003</v>
      </c>
      <c r="J2949" s="251">
        <v>3</v>
      </c>
      <c r="K2949" s="251">
        <v>3</v>
      </c>
      <c r="M2949" s="251" t="s">
        <v>10007</v>
      </c>
      <c r="N2949" s="251" t="s">
        <v>11590</v>
      </c>
      <c r="O2949" s="251">
        <v>3</v>
      </c>
      <c r="Q2949" s="251" t="s">
        <v>13350</v>
      </c>
      <c r="R2949" s="251" t="s">
        <v>9960</v>
      </c>
      <c r="S2949" s="251">
        <v>9004951143</v>
      </c>
      <c r="T2949" s="251" t="str">
        <f t="shared" si="182"/>
        <v>I06063499004951143</v>
      </c>
      <c r="W2949" s="251" t="str">
        <f t="shared" si="183"/>
        <v>I060634990049-51143</v>
      </c>
    </row>
    <row r="2950" spans="1:23" x14ac:dyDescent="0.3">
      <c r="A2950" s="256" t="str">
        <f t="shared" si="180"/>
        <v>I0606349-9004951161-00001</v>
      </c>
      <c r="B2950" s="251" t="s">
        <v>13351</v>
      </c>
      <c r="C2950" s="251" t="s">
        <v>10077</v>
      </c>
      <c r="D2950" s="251" t="s">
        <v>13334</v>
      </c>
      <c r="E2950" s="251" t="s">
        <v>11287</v>
      </c>
      <c r="F2950" s="251" t="s">
        <v>9995</v>
      </c>
      <c r="G2950" s="251" t="s">
        <v>1559</v>
      </c>
      <c r="H2950" s="251" t="s">
        <v>3393</v>
      </c>
      <c r="I2950" s="257" t="str">
        <f t="shared" si="181"/>
        <v>-00001</v>
      </c>
      <c r="J2950" s="251">
        <v>1</v>
      </c>
      <c r="K2950" s="251">
        <v>1</v>
      </c>
      <c r="M2950" s="251" t="s">
        <v>10007</v>
      </c>
      <c r="N2950" s="251" t="s">
        <v>11590</v>
      </c>
      <c r="O2950" s="251">
        <v>1</v>
      </c>
      <c r="Q2950" s="251" t="s">
        <v>13351</v>
      </c>
      <c r="R2950" s="251" t="s">
        <v>9960</v>
      </c>
      <c r="S2950" s="251">
        <v>9004951161</v>
      </c>
      <c r="T2950" s="251" t="str">
        <f t="shared" si="182"/>
        <v>I06063499004951161</v>
      </c>
      <c r="W2950" s="251" t="str">
        <f t="shared" si="183"/>
        <v>I060634990049-51161</v>
      </c>
    </row>
    <row r="2951" spans="1:23" x14ac:dyDescent="0.3">
      <c r="A2951" s="256" t="str">
        <f t="shared" ref="A2951:A3014" si="184">D2951&amp;$A$6&amp;S2951&amp;I2951</f>
        <v>I0606349-9004A81007-00002</v>
      </c>
      <c r="B2951" s="251" t="s">
        <v>13352</v>
      </c>
      <c r="C2951" s="251" t="s">
        <v>10077</v>
      </c>
      <c r="D2951" s="251" t="s">
        <v>13334</v>
      </c>
      <c r="E2951" s="251" t="s">
        <v>11287</v>
      </c>
      <c r="F2951" s="251" t="s">
        <v>9997</v>
      </c>
      <c r="G2951" s="251" t="s">
        <v>1576</v>
      </c>
      <c r="H2951" s="251" t="s">
        <v>3393</v>
      </c>
      <c r="I2951" s="257" t="str">
        <f t="shared" ref="I2951:I3014" si="185">+IF(AND(O2951&lt;10),$B$2&amp;O2951,IF(AND(O2951&gt;9,O2951&lt;=99),$B$3&amp;O2951,IF(AND(O2951&gt;99,L91827&lt;1000),$B$4&amp;O2951,IF(AND(O2951&gt;999),$B$5&amp;7))))</f>
        <v>-00002</v>
      </c>
      <c r="J2951" s="251">
        <v>2</v>
      </c>
      <c r="K2951" s="251">
        <v>2</v>
      </c>
      <c r="M2951" s="251" t="s">
        <v>10003</v>
      </c>
      <c r="N2951" s="251" t="s">
        <v>11590</v>
      </c>
      <c r="O2951" s="251">
        <v>2</v>
      </c>
      <c r="Q2951" s="251" t="s">
        <v>13352</v>
      </c>
      <c r="R2951" s="251" t="s">
        <v>9960</v>
      </c>
      <c r="S2951" s="251" t="s">
        <v>1575</v>
      </c>
      <c r="T2951" s="251" t="str">
        <f t="shared" si="182"/>
        <v>I06063499004A81007</v>
      </c>
      <c r="W2951" s="251" t="str">
        <f t="shared" si="183"/>
        <v>I06063499004A-81007</v>
      </c>
    </row>
    <row r="2952" spans="1:23" x14ac:dyDescent="0.3">
      <c r="A2952" s="256" t="str">
        <f t="shared" si="184"/>
        <v>I0606349-9004A81026-00004</v>
      </c>
      <c r="B2952" s="251" t="s">
        <v>13353</v>
      </c>
      <c r="C2952" s="251" t="s">
        <v>10077</v>
      </c>
      <c r="D2952" s="251" t="s">
        <v>13334</v>
      </c>
      <c r="E2952" s="251" t="s">
        <v>11287</v>
      </c>
      <c r="F2952" s="251" t="s">
        <v>10000</v>
      </c>
      <c r="G2952" s="251" t="s">
        <v>1624</v>
      </c>
      <c r="H2952" s="251" t="s">
        <v>3393</v>
      </c>
      <c r="I2952" s="257" t="str">
        <f t="shared" si="185"/>
        <v>-00004</v>
      </c>
      <c r="J2952" s="251">
        <v>4</v>
      </c>
      <c r="K2952" s="251">
        <v>4</v>
      </c>
      <c r="M2952" s="251" t="s">
        <v>10007</v>
      </c>
      <c r="N2952" s="251" t="s">
        <v>11590</v>
      </c>
      <c r="O2952" s="251">
        <v>4</v>
      </c>
      <c r="Q2952" s="251" t="s">
        <v>13353</v>
      </c>
      <c r="R2952" s="251" t="s">
        <v>9960</v>
      </c>
      <c r="S2952" s="251" t="s">
        <v>1623</v>
      </c>
      <c r="T2952" s="251" t="str">
        <f t="shared" ref="T2952:T3015" si="186">+D2952&amp;S2952</f>
        <v>I06063499004A81026</v>
      </c>
      <c r="W2952" s="251" t="str">
        <f t="shared" ref="W2952:W3015" si="187">D2952&amp;G2952</f>
        <v>I06063499004A-81026</v>
      </c>
    </row>
    <row r="2953" spans="1:23" x14ac:dyDescent="0.3">
      <c r="A2953" s="256" t="str">
        <f t="shared" si="184"/>
        <v>I0606350-81580BZ051-00003</v>
      </c>
      <c r="B2953" s="251" t="s">
        <v>13354</v>
      </c>
      <c r="C2953" s="251" t="s">
        <v>10077</v>
      </c>
      <c r="D2953" s="251" t="s">
        <v>13355</v>
      </c>
      <c r="E2953" s="251" t="s">
        <v>11287</v>
      </c>
      <c r="F2953" s="251" t="s">
        <v>9957</v>
      </c>
      <c r="G2953" s="251" t="s">
        <v>5226</v>
      </c>
      <c r="H2953" s="251" t="s">
        <v>758</v>
      </c>
      <c r="I2953" s="257" t="str">
        <f t="shared" si="185"/>
        <v>-00003</v>
      </c>
      <c r="J2953" s="251">
        <v>3</v>
      </c>
      <c r="K2953" s="251">
        <v>3</v>
      </c>
      <c r="M2953" s="251" t="s">
        <v>9958</v>
      </c>
      <c r="N2953" s="251" t="s">
        <v>11732</v>
      </c>
      <c r="O2953" s="251">
        <v>3</v>
      </c>
      <c r="Q2953" s="251" t="s">
        <v>13354</v>
      </c>
      <c r="R2953" s="251" t="s">
        <v>10017</v>
      </c>
      <c r="S2953" s="251" t="s">
        <v>4065</v>
      </c>
      <c r="T2953" s="251" t="str">
        <f t="shared" si="186"/>
        <v>I060635081580BZ051</v>
      </c>
      <c r="W2953" s="251" t="str">
        <f t="shared" si="187"/>
        <v>I060635081580-BZ051</v>
      </c>
    </row>
    <row r="2954" spans="1:23" x14ac:dyDescent="0.3">
      <c r="A2954" s="256" t="str">
        <f t="shared" si="184"/>
        <v>I0606350-81591BZ040-00002</v>
      </c>
      <c r="B2954" s="251" t="s">
        <v>13356</v>
      </c>
      <c r="C2954" s="251" t="s">
        <v>10077</v>
      </c>
      <c r="D2954" s="251" t="s">
        <v>13355</v>
      </c>
      <c r="E2954" s="251" t="s">
        <v>11287</v>
      </c>
      <c r="F2954" s="251" t="s">
        <v>9962</v>
      </c>
      <c r="G2954" s="251" t="s">
        <v>1461</v>
      </c>
      <c r="H2954" s="251" t="s">
        <v>5219</v>
      </c>
      <c r="I2954" s="257" t="str">
        <f t="shared" si="185"/>
        <v>-00002</v>
      </c>
      <c r="J2954" s="251">
        <v>2</v>
      </c>
      <c r="K2954" s="251">
        <v>2</v>
      </c>
      <c r="M2954" s="251" t="s">
        <v>9958</v>
      </c>
      <c r="N2954" s="251" t="s">
        <v>11732</v>
      </c>
      <c r="O2954" s="251">
        <v>2</v>
      </c>
      <c r="Q2954" s="251" t="s">
        <v>13356</v>
      </c>
      <c r="R2954" s="251" t="s">
        <v>10017</v>
      </c>
      <c r="S2954" s="251" t="s">
        <v>1460</v>
      </c>
      <c r="T2954" s="251" t="str">
        <f t="shared" si="186"/>
        <v>I060635081591BZ040</v>
      </c>
      <c r="W2954" s="251" t="str">
        <f t="shared" si="187"/>
        <v>I060635081591-BZ040</v>
      </c>
    </row>
    <row r="2955" spans="1:23" x14ac:dyDescent="0.3">
      <c r="A2955" s="256" t="str">
        <f t="shared" si="184"/>
        <v>I0606350-87915BZ070-00002</v>
      </c>
      <c r="B2955" s="251" t="s">
        <v>13357</v>
      </c>
      <c r="C2955" s="251" t="s">
        <v>10077</v>
      </c>
      <c r="D2955" s="251" t="s">
        <v>13355</v>
      </c>
      <c r="E2955" s="251" t="s">
        <v>11287</v>
      </c>
      <c r="F2955" s="251" t="s">
        <v>9964</v>
      </c>
      <c r="G2955" s="251" t="s">
        <v>1528</v>
      </c>
      <c r="H2955" s="251" t="s">
        <v>10293</v>
      </c>
      <c r="I2955" s="257" t="str">
        <f t="shared" si="185"/>
        <v>-00002</v>
      </c>
      <c r="J2955" s="251">
        <v>2</v>
      </c>
      <c r="K2955" s="251">
        <v>2</v>
      </c>
      <c r="M2955" s="251" t="s">
        <v>10007</v>
      </c>
      <c r="N2955" s="251" t="s">
        <v>11732</v>
      </c>
      <c r="O2955" s="251">
        <v>2</v>
      </c>
      <c r="Q2955" s="251" t="s">
        <v>13357</v>
      </c>
      <c r="R2955" s="251" t="s">
        <v>10017</v>
      </c>
      <c r="S2955" s="251" t="s">
        <v>1527</v>
      </c>
      <c r="T2955" s="251" t="str">
        <f t="shared" si="186"/>
        <v>I060635087915BZ070</v>
      </c>
      <c r="W2955" s="251" t="str">
        <f t="shared" si="187"/>
        <v>I060635087915-BZ070</v>
      </c>
    </row>
    <row r="2956" spans="1:23" x14ac:dyDescent="0.3">
      <c r="A2956" s="256" t="str">
        <f t="shared" si="184"/>
        <v>I0606350-87917BZ010-00007</v>
      </c>
      <c r="B2956" s="251" t="s">
        <v>13358</v>
      </c>
      <c r="C2956" s="251" t="s">
        <v>10077</v>
      </c>
      <c r="D2956" s="251" t="s">
        <v>13355</v>
      </c>
      <c r="E2956" s="251" t="s">
        <v>11287</v>
      </c>
      <c r="F2956" s="251" t="s">
        <v>9966</v>
      </c>
      <c r="G2956" s="251" t="s">
        <v>1515</v>
      </c>
      <c r="H2956" s="251" t="s">
        <v>10109</v>
      </c>
      <c r="I2956" s="257" t="str">
        <f t="shared" si="185"/>
        <v>-00007</v>
      </c>
      <c r="J2956" s="251">
        <v>7</v>
      </c>
      <c r="K2956" s="251">
        <v>7</v>
      </c>
      <c r="M2956" s="251" t="s">
        <v>10007</v>
      </c>
      <c r="N2956" s="251" t="s">
        <v>11732</v>
      </c>
      <c r="O2956" s="251">
        <v>7</v>
      </c>
      <c r="Q2956" s="251" t="s">
        <v>13358</v>
      </c>
      <c r="R2956" s="251" t="s">
        <v>10017</v>
      </c>
      <c r="S2956" s="251" t="s">
        <v>1514</v>
      </c>
      <c r="T2956" s="251" t="str">
        <f t="shared" si="186"/>
        <v>I060635087917BZ010</v>
      </c>
      <c r="W2956" s="251" t="str">
        <f t="shared" si="187"/>
        <v>I060635087917-BZ010</v>
      </c>
    </row>
    <row r="2957" spans="1:23" x14ac:dyDescent="0.3">
      <c r="A2957" s="256" t="str">
        <f t="shared" si="184"/>
        <v>I0606350-87947BZ010-00003</v>
      </c>
      <c r="B2957" s="251" t="s">
        <v>13359</v>
      </c>
      <c r="C2957" s="251" t="s">
        <v>10077</v>
      </c>
      <c r="D2957" s="251" t="s">
        <v>13355</v>
      </c>
      <c r="E2957" s="251" t="s">
        <v>11287</v>
      </c>
      <c r="F2957" s="251" t="s">
        <v>9968</v>
      </c>
      <c r="G2957" s="251" t="s">
        <v>1519</v>
      </c>
      <c r="H2957" s="251" t="s">
        <v>10109</v>
      </c>
      <c r="I2957" s="257" t="str">
        <f t="shared" si="185"/>
        <v>-00003</v>
      </c>
      <c r="J2957" s="251">
        <v>3</v>
      </c>
      <c r="K2957" s="251">
        <v>3</v>
      </c>
      <c r="M2957" s="251" t="s">
        <v>10007</v>
      </c>
      <c r="N2957" s="251" t="s">
        <v>11732</v>
      </c>
      <c r="O2957" s="251">
        <v>3</v>
      </c>
      <c r="Q2957" s="251" t="s">
        <v>13359</v>
      </c>
      <c r="R2957" s="251" t="s">
        <v>10017</v>
      </c>
      <c r="S2957" s="251" t="s">
        <v>1518</v>
      </c>
      <c r="T2957" s="251" t="str">
        <f t="shared" si="186"/>
        <v>I060635087947BZ010</v>
      </c>
      <c r="W2957" s="251" t="str">
        <f t="shared" si="187"/>
        <v>I060635087947-BZ010</v>
      </c>
    </row>
    <row r="2958" spans="1:23" x14ac:dyDescent="0.3">
      <c r="A2958" s="256" t="str">
        <f t="shared" si="184"/>
        <v>I0606351-81110BZ200-00002</v>
      </c>
      <c r="B2958" s="251" t="s">
        <v>13360</v>
      </c>
      <c r="C2958" s="251" t="s">
        <v>10077</v>
      </c>
      <c r="D2958" s="251" t="s">
        <v>13361</v>
      </c>
      <c r="E2958" s="251" t="s">
        <v>11287</v>
      </c>
      <c r="F2958" s="251" t="s">
        <v>9957</v>
      </c>
      <c r="G2958" s="251" t="s">
        <v>1084</v>
      </c>
      <c r="H2958" s="251" t="s">
        <v>10113</v>
      </c>
      <c r="I2958" s="257" t="str">
        <f t="shared" si="185"/>
        <v>-00002</v>
      </c>
      <c r="J2958" s="251">
        <v>2</v>
      </c>
      <c r="K2958" s="251">
        <v>2</v>
      </c>
      <c r="M2958" s="251" t="s">
        <v>9958</v>
      </c>
      <c r="N2958" s="251" t="s">
        <v>11998</v>
      </c>
      <c r="O2958" s="251">
        <v>2</v>
      </c>
      <c r="Q2958" s="251" t="s">
        <v>13360</v>
      </c>
      <c r="R2958" s="251" t="s">
        <v>10028</v>
      </c>
      <c r="S2958" s="251" t="s">
        <v>1083</v>
      </c>
      <c r="T2958" s="251" t="str">
        <f t="shared" si="186"/>
        <v>I060635181110BZ200</v>
      </c>
      <c r="W2958" s="251" t="str">
        <f t="shared" si="187"/>
        <v>I060635181110-BZ200</v>
      </c>
    </row>
    <row r="2959" spans="1:23" x14ac:dyDescent="0.3">
      <c r="A2959" s="256" t="str">
        <f t="shared" si="184"/>
        <v>I0606351-81550BZ310-00001</v>
      </c>
      <c r="B2959" s="251" t="s">
        <v>13362</v>
      </c>
      <c r="C2959" s="251" t="s">
        <v>10077</v>
      </c>
      <c r="D2959" s="251" t="s">
        <v>13361</v>
      </c>
      <c r="E2959" s="251" t="s">
        <v>11287</v>
      </c>
      <c r="F2959" s="251" t="s">
        <v>9962</v>
      </c>
      <c r="G2959" s="251" t="s">
        <v>1392</v>
      </c>
      <c r="H2959" s="251" t="s">
        <v>5202</v>
      </c>
      <c r="I2959" s="257" t="str">
        <f t="shared" si="185"/>
        <v>-00001</v>
      </c>
      <c r="J2959" s="251">
        <v>1</v>
      </c>
      <c r="K2959" s="251">
        <v>1</v>
      </c>
      <c r="M2959" s="251" t="s">
        <v>9958</v>
      </c>
      <c r="N2959" s="251" t="s">
        <v>11998</v>
      </c>
      <c r="O2959" s="251">
        <v>1</v>
      </c>
      <c r="Q2959" s="251" t="s">
        <v>13362</v>
      </c>
      <c r="R2959" s="251" t="s">
        <v>10028</v>
      </c>
      <c r="S2959" s="251" t="s">
        <v>1391</v>
      </c>
      <c r="T2959" s="251" t="str">
        <f t="shared" si="186"/>
        <v>I060635181550BZ310</v>
      </c>
      <c r="W2959" s="251" t="str">
        <f t="shared" si="187"/>
        <v>I060635181550-BZ310</v>
      </c>
    </row>
    <row r="2960" spans="1:23" x14ac:dyDescent="0.3">
      <c r="A2960" s="256" t="str">
        <f t="shared" si="184"/>
        <v>I0606351-81555BZ070-00001</v>
      </c>
      <c r="B2960" s="251" t="s">
        <v>13363</v>
      </c>
      <c r="C2960" s="251" t="s">
        <v>10077</v>
      </c>
      <c r="D2960" s="251" t="s">
        <v>13361</v>
      </c>
      <c r="E2960" s="251" t="s">
        <v>11287</v>
      </c>
      <c r="F2960" s="251" t="s">
        <v>9964</v>
      </c>
      <c r="G2960" s="251" t="s">
        <v>1348</v>
      </c>
      <c r="H2960" s="251" t="s">
        <v>10115</v>
      </c>
      <c r="I2960" s="257" t="str">
        <f t="shared" si="185"/>
        <v>-00001</v>
      </c>
      <c r="J2960" s="251">
        <v>1</v>
      </c>
      <c r="K2960" s="251">
        <v>1</v>
      </c>
      <c r="M2960" s="251" t="s">
        <v>10007</v>
      </c>
      <c r="N2960" s="251" t="s">
        <v>11998</v>
      </c>
      <c r="O2960" s="251">
        <v>1</v>
      </c>
      <c r="Q2960" s="251" t="s">
        <v>13363</v>
      </c>
      <c r="R2960" s="251" t="s">
        <v>10028</v>
      </c>
      <c r="S2960" s="251" t="s">
        <v>1347</v>
      </c>
      <c r="T2960" s="251" t="str">
        <f t="shared" si="186"/>
        <v>I060635181555BZ070</v>
      </c>
      <c r="W2960" s="251" t="str">
        <f t="shared" si="187"/>
        <v>I060635181555-BZ070</v>
      </c>
    </row>
    <row r="2961" spans="1:23" x14ac:dyDescent="0.3">
      <c r="A2961" s="256" t="str">
        <f t="shared" si="184"/>
        <v>I0606352-81555BZ060-00001</v>
      </c>
      <c r="B2961" s="251" t="s">
        <v>13364</v>
      </c>
      <c r="C2961" s="251" t="s">
        <v>10077</v>
      </c>
      <c r="D2961" s="251" t="s">
        <v>13365</v>
      </c>
      <c r="E2961" s="251" t="s">
        <v>11287</v>
      </c>
      <c r="F2961" s="251" t="s">
        <v>9957</v>
      </c>
      <c r="G2961" s="251" t="s">
        <v>1313</v>
      </c>
      <c r="H2961" s="251" t="s">
        <v>10305</v>
      </c>
      <c r="I2961" s="257" t="str">
        <f t="shared" si="185"/>
        <v>-00001</v>
      </c>
      <c r="J2961" s="251">
        <v>1</v>
      </c>
      <c r="K2961" s="251">
        <v>1</v>
      </c>
      <c r="M2961" s="251" t="s">
        <v>10007</v>
      </c>
      <c r="N2961" s="251" t="s">
        <v>13366</v>
      </c>
      <c r="O2961" s="251">
        <v>1</v>
      </c>
      <c r="Q2961" s="251" t="s">
        <v>13364</v>
      </c>
      <c r="R2961" s="251" t="s">
        <v>10307</v>
      </c>
      <c r="S2961" s="251" t="s">
        <v>1312</v>
      </c>
      <c r="T2961" s="251" t="str">
        <f t="shared" si="186"/>
        <v>I060635281555BZ060</v>
      </c>
      <c r="W2961" s="251" t="str">
        <f t="shared" si="187"/>
        <v>I060635281555-BZ060</v>
      </c>
    </row>
    <row r="2962" spans="1:23" x14ac:dyDescent="0.3">
      <c r="A2962" s="256" t="str">
        <f t="shared" si="184"/>
        <v>I0706346-9004951125-00010</v>
      </c>
      <c r="B2962" s="251" t="s">
        <v>13367</v>
      </c>
      <c r="C2962" s="251" t="s">
        <v>10117</v>
      </c>
      <c r="D2962" s="251" t="s">
        <v>13368</v>
      </c>
      <c r="E2962" s="251" t="s">
        <v>11287</v>
      </c>
      <c r="F2962" s="251" t="s">
        <v>9957</v>
      </c>
      <c r="G2962" s="251" t="s">
        <v>1561</v>
      </c>
      <c r="H2962" s="251" t="s">
        <v>3393</v>
      </c>
      <c r="I2962" s="257" t="str">
        <f t="shared" si="185"/>
        <v>-00010</v>
      </c>
      <c r="J2962" s="251">
        <v>10</v>
      </c>
      <c r="K2962" s="251">
        <v>10</v>
      </c>
      <c r="M2962" s="251" t="s">
        <v>10003</v>
      </c>
      <c r="N2962" s="251" t="s">
        <v>11590</v>
      </c>
      <c r="O2962" s="251">
        <v>10</v>
      </c>
      <c r="Q2962" s="251" t="s">
        <v>13367</v>
      </c>
      <c r="R2962" s="251" t="s">
        <v>9960</v>
      </c>
      <c r="S2962" s="251">
        <v>9004951125</v>
      </c>
      <c r="T2962" s="251" t="str">
        <f t="shared" si="186"/>
        <v>I07063469004951125</v>
      </c>
      <c r="W2962" s="251" t="str">
        <f t="shared" si="187"/>
        <v>I070634690049-51125</v>
      </c>
    </row>
    <row r="2963" spans="1:23" x14ac:dyDescent="0.3">
      <c r="A2963" s="256" t="str">
        <f t="shared" si="184"/>
        <v>I0706347-81110BZ050-00003</v>
      </c>
      <c r="B2963" s="251" t="s">
        <v>13369</v>
      </c>
      <c r="C2963" s="251" t="s">
        <v>10117</v>
      </c>
      <c r="D2963" s="251" t="s">
        <v>13370</v>
      </c>
      <c r="E2963" s="251" t="s">
        <v>11287</v>
      </c>
      <c r="F2963" s="251" t="s">
        <v>9957</v>
      </c>
      <c r="G2963" s="251" t="s">
        <v>1015</v>
      </c>
      <c r="H2963" s="251" t="s">
        <v>10123</v>
      </c>
      <c r="I2963" s="257" t="str">
        <f t="shared" si="185"/>
        <v>-00003</v>
      </c>
      <c r="J2963" s="251">
        <v>3</v>
      </c>
      <c r="K2963" s="251">
        <v>3</v>
      </c>
      <c r="M2963" s="251" t="s">
        <v>9958</v>
      </c>
      <c r="N2963" s="251" t="s">
        <v>11732</v>
      </c>
      <c r="O2963" s="251">
        <v>3</v>
      </c>
      <c r="Q2963" s="251" t="s">
        <v>13369</v>
      </c>
      <c r="R2963" s="251" t="s">
        <v>10017</v>
      </c>
      <c r="S2963" s="251" t="s">
        <v>1014</v>
      </c>
      <c r="T2963" s="251" t="str">
        <f t="shared" si="186"/>
        <v>I070634781110BZ050</v>
      </c>
      <c r="W2963" s="251" t="str">
        <f t="shared" si="187"/>
        <v>I070634781110-BZ050</v>
      </c>
    </row>
    <row r="2964" spans="1:23" x14ac:dyDescent="0.3">
      <c r="A2964" s="256" t="str">
        <f t="shared" si="184"/>
        <v>I0706347-81110BZ800-00002</v>
      </c>
      <c r="B2964" s="251" t="s">
        <v>13371</v>
      </c>
      <c r="C2964" s="251" t="s">
        <v>10117</v>
      </c>
      <c r="D2964" s="251" t="s">
        <v>13370</v>
      </c>
      <c r="E2964" s="251" t="s">
        <v>11287</v>
      </c>
      <c r="F2964" s="251" t="s">
        <v>9962</v>
      </c>
      <c r="G2964" s="251" t="s">
        <v>3420</v>
      </c>
      <c r="H2964" s="251" t="s">
        <v>3422</v>
      </c>
      <c r="I2964" s="257" t="str">
        <f t="shared" si="185"/>
        <v>-00002</v>
      </c>
      <c r="J2964" s="251">
        <v>2</v>
      </c>
      <c r="K2964" s="251">
        <v>2</v>
      </c>
      <c r="M2964" s="251" t="s">
        <v>9958</v>
      </c>
      <c r="N2964" s="251" t="s">
        <v>11732</v>
      </c>
      <c r="O2964" s="251">
        <v>2</v>
      </c>
      <c r="Q2964" s="251" t="s">
        <v>13371</v>
      </c>
      <c r="R2964" s="251" t="s">
        <v>10017</v>
      </c>
      <c r="S2964" s="251" t="s">
        <v>3419</v>
      </c>
      <c r="T2964" s="251" t="str">
        <f t="shared" si="186"/>
        <v>I070634781110BZ800</v>
      </c>
      <c r="W2964" s="251" t="str">
        <f t="shared" si="187"/>
        <v>I070634781110-BZ800</v>
      </c>
    </row>
    <row r="2965" spans="1:23" x14ac:dyDescent="0.3">
      <c r="A2965" s="256" t="str">
        <f t="shared" si="184"/>
        <v>I0706347-81110BZ840-00003</v>
      </c>
      <c r="B2965" s="251" t="s">
        <v>13372</v>
      </c>
      <c r="C2965" s="251" t="s">
        <v>10117</v>
      </c>
      <c r="D2965" s="251" t="s">
        <v>13370</v>
      </c>
      <c r="E2965" s="251" t="s">
        <v>11287</v>
      </c>
      <c r="F2965" s="251" t="s">
        <v>9964</v>
      </c>
      <c r="G2965" s="251" t="s">
        <v>3424</v>
      </c>
      <c r="H2965" s="251" t="s">
        <v>3422</v>
      </c>
      <c r="I2965" s="257" t="str">
        <f t="shared" si="185"/>
        <v>-00003</v>
      </c>
      <c r="J2965" s="251">
        <v>3</v>
      </c>
      <c r="K2965" s="251">
        <v>3</v>
      </c>
      <c r="M2965" s="251" t="s">
        <v>9958</v>
      </c>
      <c r="N2965" s="251" t="s">
        <v>11732</v>
      </c>
      <c r="O2965" s="251">
        <v>3</v>
      </c>
      <c r="Q2965" s="251" t="s">
        <v>13372</v>
      </c>
      <c r="R2965" s="251" t="s">
        <v>10017</v>
      </c>
      <c r="S2965" s="251" t="s">
        <v>3423</v>
      </c>
      <c r="T2965" s="251" t="str">
        <f t="shared" si="186"/>
        <v>I070634781110BZ840</v>
      </c>
      <c r="W2965" s="251" t="str">
        <f t="shared" si="187"/>
        <v>I070634781110-BZ840</v>
      </c>
    </row>
    <row r="2966" spans="1:23" x14ac:dyDescent="0.3">
      <c r="A2966" s="256" t="str">
        <f t="shared" si="184"/>
        <v>I0706347-81150BZ050-00003</v>
      </c>
      <c r="B2966" s="251" t="s">
        <v>13373</v>
      </c>
      <c r="C2966" s="251" t="s">
        <v>10117</v>
      </c>
      <c r="D2966" s="251" t="s">
        <v>13370</v>
      </c>
      <c r="E2966" s="251" t="s">
        <v>11287</v>
      </c>
      <c r="F2966" s="251" t="s">
        <v>9966</v>
      </c>
      <c r="G2966" s="251" t="s">
        <v>1024</v>
      </c>
      <c r="H2966" s="251" t="s">
        <v>5057</v>
      </c>
      <c r="I2966" s="257" t="str">
        <f t="shared" si="185"/>
        <v>-00003</v>
      </c>
      <c r="J2966" s="251">
        <v>3</v>
      </c>
      <c r="K2966" s="251">
        <v>3</v>
      </c>
      <c r="M2966" s="251" t="s">
        <v>9958</v>
      </c>
      <c r="N2966" s="251" t="s">
        <v>11732</v>
      </c>
      <c r="O2966" s="251">
        <v>3</v>
      </c>
      <c r="Q2966" s="251" t="s">
        <v>13373</v>
      </c>
      <c r="R2966" s="251" t="s">
        <v>10017</v>
      </c>
      <c r="S2966" s="251" t="s">
        <v>1023</v>
      </c>
      <c r="T2966" s="251" t="str">
        <f t="shared" si="186"/>
        <v>I070634781150BZ050</v>
      </c>
      <c r="W2966" s="251" t="str">
        <f t="shared" si="187"/>
        <v>I070634781150-BZ050</v>
      </c>
    </row>
    <row r="2967" spans="1:23" x14ac:dyDescent="0.3">
      <c r="A2967" s="256" t="str">
        <f t="shared" si="184"/>
        <v>I0706347-81150BZ800-00002</v>
      </c>
      <c r="B2967" s="251" t="s">
        <v>13374</v>
      </c>
      <c r="C2967" s="251" t="s">
        <v>10117</v>
      </c>
      <c r="D2967" s="251" t="s">
        <v>13370</v>
      </c>
      <c r="E2967" s="251" t="s">
        <v>11287</v>
      </c>
      <c r="F2967" s="251" t="s">
        <v>9968</v>
      </c>
      <c r="G2967" s="251" t="s">
        <v>3427</v>
      </c>
      <c r="H2967" s="251" t="s">
        <v>3429</v>
      </c>
      <c r="I2967" s="257" t="str">
        <f t="shared" si="185"/>
        <v>-00002</v>
      </c>
      <c r="J2967" s="251">
        <v>2</v>
      </c>
      <c r="K2967" s="251">
        <v>2</v>
      </c>
      <c r="M2967" s="251" t="s">
        <v>9958</v>
      </c>
      <c r="N2967" s="251" t="s">
        <v>11732</v>
      </c>
      <c r="O2967" s="251">
        <v>2</v>
      </c>
      <c r="Q2967" s="251" t="s">
        <v>13374</v>
      </c>
      <c r="R2967" s="251" t="s">
        <v>10017</v>
      </c>
      <c r="S2967" s="251" t="s">
        <v>3426</v>
      </c>
      <c r="T2967" s="251" t="str">
        <f t="shared" si="186"/>
        <v>I070634781150BZ800</v>
      </c>
      <c r="W2967" s="251" t="str">
        <f t="shared" si="187"/>
        <v>I070634781150-BZ800</v>
      </c>
    </row>
    <row r="2968" spans="1:23" x14ac:dyDescent="0.3">
      <c r="A2968" s="256" t="str">
        <f t="shared" si="184"/>
        <v>I0706347-81150BZ840-00003</v>
      </c>
      <c r="B2968" s="251" t="s">
        <v>13375</v>
      </c>
      <c r="C2968" s="251" t="s">
        <v>10117</v>
      </c>
      <c r="D2968" s="251" t="s">
        <v>13370</v>
      </c>
      <c r="E2968" s="251" t="s">
        <v>11287</v>
      </c>
      <c r="F2968" s="251" t="s">
        <v>9970</v>
      </c>
      <c r="G2968" s="251" t="s">
        <v>3431</v>
      </c>
      <c r="H2968" s="251" t="s">
        <v>3429</v>
      </c>
      <c r="I2968" s="257" t="str">
        <f t="shared" si="185"/>
        <v>-00003</v>
      </c>
      <c r="J2968" s="251">
        <v>3</v>
      </c>
      <c r="K2968" s="251">
        <v>3</v>
      </c>
      <c r="M2968" s="251" t="s">
        <v>9958</v>
      </c>
      <c r="N2968" s="251" t="s">
        <v>11732</v>
      </c>
      <c r="O2968" s="251">
        <v>3</v>
      </c>
      <c r="Q2968" s="251" t="s">
        <v>13375</v>
      </c>
      <c r="R2968" s="251" t="s">
        <v>10017</v>
      </c>
      <c r="S2968" s="251" t="s">
        <v>3430</v>
      </c>
      <c r="T2968" s="251" t="str">
        <f t="shared" si="186"/>
        <v>I070634781150BZ840</v>
      </c>
      <c r="W2968" s="251" t="str">
        <f t="shared" si="187"/>
        <v>I070634781150-BZ840</v>
      </c>
    </row>
    <row r="2969" spans="1:23" x14ac:dyDescent="0.3">
      <c r="A2969" s="256" t="str">
        <f t="shared" si="184"/>
        <v>I0706347-81551BZ090-00004</v>
      </c>
      <c r="B2969" s="251" t="s">
        <v>13376</v>
      </c>
      <c r="C2969" s="251" t="s">
        <v>10117</v>
      </c>
      <c r="D2969" s="251" t="s">
        <v>13370</v>
      </c>
      <c r="E2969" s="251" t="s">
        <v>11287</v>
      </c>
      <c r="F2969" s="251" t="s">
        <v>9972</v>
      </c>
      <c r="G2969" s="251" t="s">
        <v>1318</v>
      </c>
      <c r="H2969" s="251" t="s">
        <v>5211</v>
      </c>
      <c r="I2969" s="257" t="str">
        <f t="shared" si="185"/>
        <v>-00004</v>
      </c>
      <c r="J2969" s="251">
        <v>4</v>
      </c>
      <c r="K2969" s="251">
        <v>4</v>
      </c>
      <c r="M2969" s="251" t="s">
        <v>9958</v>
      </c>
      <c r="N2969" s="251" t="s">
        <v>11732</v>
      </c>
      <c r="O2969" s="251">
        <v>4</v>
      </c>
      <c r="Q2969" s="251" t="s">
        <v>13376</v>
      </c>
      <c r="R2969" s="251" t="s">
        <v>10017</v>
      </c>
      <c r="S2969" s="251" t="s">
        <v>1317</v>
      </c>
      <c r="T2969" s="251" t="str">
        <f t="shared" si="186"/>
        <v>I070634781551BZ090</v>
      </c>
      <c r="W2969" s="251" t="str">
        <f t="shared" si="187"/>
        <v>I070634781551-BZ090</v>
      </c>
    </row>
    <row r="2970" spans="1:23" x14ac:dyDescent="0.3">
      <c r="A2970" s="256" t="str">
        <f t="shared" si="184"/>
        <v>I0706347-81551BZ250-00002</v>
      </c>
      <c r="B2970" s="251" t="s">
        <v>13377</v>
      </c>
      <c r="C2970" s="251" t="s">
        <v>10117</v>
      </c>
      <c r="D2970" s="251" t="s">
        <v>13370</v>
      </c>
      <c r="E2970" s="251" t="s">
        <v>11287</v>
      </c>
      <c r="F2970" s="251" t="s">
        <v>9974</v>
      </c>
      <c r="G2970" s="251" t="s">
        <v>1396</v>
      </c>
      <c r="H2970" s="251" t="s">
        <v>3436</v>
      </c>
      <c r="I2970" s="257" t="str">
        <f t="shared" si="185"/>
        <v>-00002</v>
      </c>
      <c r="J2970" s="251">
        <v>2</v>
      </c>
      <c r="K2970" s="251">
        <v>2</v>
      </c>
      <c r="M2970" s="251" t="s">
        <v>9958</v>
      </c>
      <c r="N2970" s="251" t="s">
        <v>11732</v>
      </c>
      <c r="O2970" s="251">
        <v>2</v>
      </c>
      <c r="Q2970" s="251" t="s">
        <v>13377</v>
      </c>
      <c r="R2970" s="251" t="s">
        <v>10017</v>
      </c>
      <c r="S2970" s="251" t="s">
        <v>1395</v>
      </c>
      <c r="T2970" s="251" t="str">
        <f t="shared" si="186"/>
        <v>I070634781551BZ250</v>
      </c>
      <c r="W2970" s="251" t="str">
        <f t="shared" si="187"/>
        <v>I070634781551-BZ250</v>
      </c>
    </row>
    <row r="2971" spans="1:23" x14ac:dyDescent="0.3">
      <c r="A2971" s="256" t="str">
        <f t="shared" si="184"/>
        <v>I0706347-81561BZ060-00002</v>
      </c>
      <c r="B2971" s="251" t="s">
        <v>13378</v>
      </c>
      <c r="C2971" s="251" t="s">
        <v>10117</v>
      </c>
      <c r="D2971" s="251" t="s">
        <v>13370</v>
      </c>
      <c r="E2971" s="251" t="s">
        <v>11287</v>
      </c>
      <c r="F2971" s="251" t="s">
        <v>9976</v>
      </c>
      <c r="G2971" s="251" t="s">
        <v>1304</v>
      </c>
      <c r="H2971" s="251" t="s">
        <v>10128</v>
      </c>
      <c r="I2971" s="257" t="str">
        <f t="shared" si="185"/>
        <v>-00002</v>
      </c>
      <c r="J2971" s="251">
        <v>2</v>
      </c>
      <c r="K2971" s="251">
        <v>2</v>
      </c>
      <c r="M2971" s="251" t="s">
        <v>9958</v>
      </c>
      <c r="N2971" s="251" t="s">
        <v>11732</v>
      </c>
      <c r="O2971" s="251">
        <v>2</v>
      </c>
      <c r="Q2971" s="251" t="s">
        <v>13378</v>
      </c>
      <c r="R2971" s="251" t="s">
        <v>10017</v>
      </c>
      <c r="S2971" s="251" t="s">
        <v>1303</v>
      </c>
      <c r="T2971" s="251" t="str">
        <f t="shared" si="186"/>
        <v>I070634781561BZ060</v>
      </c>
      <c r="W2971" s="251" t="str">
        <f t="shared" si="187"/>
        <v>I070634781561-BZ060</v>
      </c>
    </row>
    <row r="2972" spans="1:23" x14ac:dyDescent="0.3">
      <c r="A2972" s="256" t="str">
        <f t="shared" si="184"/>
        <v>I0706347-81561BZ090-00004</v>
      </c>
      <c r="B2972" s="251" t="s">
        <v>13379</v>
      </c>
      <c r="C2972" s="251" t="s">
        <v>10117</v>
      </c>
      <c r="D2972" s="251" t="s">
        <v>13370</v>
      </c>
      <c r="E2972" s="251" t="s">
        <v>11287</v>
      </c>
      <c r="F2972" s="251" t="s">
        <v>9978</v>
      </c>
      <c r="G2972" s="251" t="s">
        <v>1331</v>
      </c>
      <c r="H2972" s="251" t="s">
        <v>5211</v>
      </c>
      <c r="I2972" s="257" t="str">
        <f t="shared" si="185"/>
        <v>-00004</v>
      </c>
      <c r="J2972" s="251">
        <v>4</v>
      </c>
      <c r="K2972" s="251">
        <v>4</v>
      </c>
      <c r="M2972" s="251" t="s">
        <v>9958</v>
      </c>
      <c r="N2972" s="251" t="s">
        <v>11732</v>
      </c>
      <c r="O2972" s="251">
        <v>4</v>
      </c>
      <c r="Q2972" s="251" t="s">
        <v>13379</v>
      </c>
      <c r="R2972" s="251" t="s">
        <v>10017</v>
      </c>
      <c r="S2972" s="251" t="s">
        <v>1330</v>
      </c>
      <c r="T2972" s="251" t="str">
        <f t="shared" si="186"/>
        <v>I070634781561BZ090</v>
      </c>
      <c r="W2972" s="251" t="str">
        <f t="shared" si="187"/>
        <v>I070634781561-BZ090</v>
      </c>
    </row>
    <row r="2973" spans="1:23" x14ac:dyDescent="0.3">
      <c r="A2973" s="256" t="str">
        <f t="shared" si="184"/>
        <v>I0706347-81590BZ090-00002</v>
      </c>
      <c r="B2973" s="251" t="s">
        <v>13380</v>
      </c>
      <c r="C2973" s="251" t="s">
        <v>10117</v>
      </c>
      <c r="D2973" s="251" t="s">
        <v>13370</v>
      </c>
      <c r="E2973" s="251" t="s">
        <v>11287</v>
      </c>
      <c r="F2973" s="251" t="s">
        <v>9980</v>
      </c>
      <c r="G2973" s="251" t="s">
        <v>3452</v>
      </c>
      <c r="H2973" s="251" t="s">
        <v>770</v>
      </c>
      <c r="I2973" s="257" t="str">
        <f t="shared" si="185"/>
        <v>-00002</v>
      </c>
      <c r="J2973" s="251">
        <v>2</v>
      </c>
      <c r="K2973" s="251">
        <v>2</v>
      </c>
      <c r="M2973" s="251" t="s">
        <v>9993</v>
      </c>
      <c r="N2973" s="251" t="s">
        <v>11732</v>
      </c>
      <c r="O2973" s="251">
        <v>2</v>
      </c>
      <c r="Q2973" s="251" t="s">
        <v>13380</v>
      </c>
      <c r="R2973" s="251" t="s">
        <v>10017</v>
      </c>
      <c r="S2973" s="251" t="s">
        <v>3451</v>
      </c>
      <c r="T2973" s="251" t="str">
        <f t="shared" si="186"/>
        <v>I070634781590BZ090</v>
      </c>
      <c r="W2973" s="251" t="str">
        <f t="shared" si="187"/>
        <v>I070634781590-BZ090</v>
      </c>
    </row>
    <row r="2974" spans="1:23" x14ac:dyDescent="0.3">
      <c r="A2974" s="256" t="str">
        <f t="shared" si="184"/>
        <v>I0706347-87940BZ070-00002</v>
      </c>
      <c r="B2974" s="251" t="s">
        <v>13381</v>
      </c>
      <c r="C2974" s="251" t="s">
        <v>10117</v>
      </c>
      <c r="D2974" s="251" t="s">
        <v>13370</v>
      </c>
      <c r="E2974" s="251" t="s">
        <v>11287</v>
      </c>
      <c r="F2974" s="251" t="s">
        <v>9982</v>
      </c>
      <c r="G2974" s="251" t="s">
        <v>1545</v>
      </c>
      <c r="H2974" s="251" t="s">
        <v>10132</v>
      </c>
      <c r="I2974" s="257" t="str">
        <f t="shared" si="185"/>
        <v>-00002</v>
      </c>
      <c r="J2974" s="251">
        <v>2</v>
      </c>
      <c r="K2974" s="251">
        <v>2</v>
      </c>
      <c r="M2974" s="251" t="s">
        <v>9993</v>
      </c>
      <c r="N2974" s="251" t="s">
        <v>11732</v>
      </c>
      <c r="O2974" s="251">
        <v>2</v>
      </c>
      <c r="Q2974" s="251" t="s">
        <v>13381</v>
      </c>
      <c r="R2974" s="251" t="s">
        <v>10017</v>
      </c>
      <c r="S2974" s="251" t="s">
        <v>1544</v>
      </c>
      <c r="T2974" s="251" t="str">
        <f t="shared" si="186"/>
        <v>I070634787940BZ070</v>
      </c>
      <c r="W2974" s="251" t="str">
        <f t="shared" si="187"/>
        <v>I070634787940-BZ070</v>
      </c>
    </row>
    <row r="2975" spans="1:23" x14ac:dyDescent="0.3">
      <c r="A2975" s="256" t="str">
        <f t="shared" si="184"/>
        <v>I0706347-87945BZ070-00003</v>
      </c>
      <c r="B2975" s="251" t="s">
        <v>13382</v>
      </c>
      <c r="C2975" s="251" t="s">
        <v>10117</v>
      </c>
      <c r="D2975" s="251" t="s">
        <v>13370</v>
      </c>
      <c r="E2975" s="251" t="s">
        <v>11287</v>
      </c>
      <c r="F2975" s="251" t="s">
        <v>9984</v>
      </c>
      <c r="G2975" s="251" t="s">
        <v>1537</v>
      </c>
      <c r="H2975" s="251" t="s">
        <v>12969</v>
      </c>
      <c r="I2975" s="257" t="str">
        <f t="shared" si="185"/>
        <v>-00003</v>
      </c>
      <c r="J2975" s="251">
        <v>3</v>
      </c>
      <c r="K2975" s="251">
        <v>3</v>
      </c>
      <c r="M2975" s="251" t="s">
        <v>10007</v>
      </c>
      <c r="N2975" s="251" t="s">
        <v>11732</v>
      </c>
      <c r="O2975" s="251">
        <v>3</v>
      </c>
      <c r="Q2975" s="251" t="s">
        <v>13382</v>
      </c>
      <c r="R2975" s="251" t="s">
        <v>10017</v>
      </c>
      <c r="S2975" s="251" t="s">
        <v>1536</v>
      </c>
      <c r="T2975" s="251" t="str">
        <f t="shared" si="186"/>
        <v>I070634787945BZ070</v>
      </c>
      <c r="W2975" s="251" t="str">
        <f t="shared" si="187"/>
        <v>I070634787945-BZ070</v>
      </c>
    </row>
    <row r="2976" spans="1:23" x14ac:dyDescent="0.3">
      <c r="A2976" s="256" t="str">
        <f t="shared" si="184"/>
        <v>I0706348-81130BZ520-00002</v>
      </c>
      <c r="B2976" s="251" t="s">
        <v>13383</v>
      </c>
      <c r="C2976" s="251" t="s">
        <v>10117</v>
      </c>
      <c r="D2976" s="251" t="s">
        <v>13384</v>
      </c>
      <c r="E2976" s="251" t="s">
        <v>11287</v>
      </c>
      <c r="F2976" s="251" t="s">
        <v>9957</v>
      </c>
      <c r="G2976" s="251" t="s">
        <v>1115</v>
      </c>
      <c r="H2976" s="251" t="s">
        <v>5101</v>
      </c>
      <c r="I2976" s="257" t="str">
        <f t="shared" si="185"/>
        <v>-00002</v>
      </c>
      <c r="J2976" s="251">
        <v>2</v>
      </c>
      <c r="K2976" s="251">
        <v>2</v>
      </c>
      <c r="M2976" s="251" t="s">
        <v>9958</v>
      </c>
      <c r="N2976" s="251" t="s">
        <v>11998</v>
      </c>
      <c r="O2976" s="251">
        <v>2</v>
      </c>
      <c r="Q2976" s="251" t="s">
        <v>13383</v>
      </c>
      <c r="R2976" s="251" t="s">
        <v>10028</v>
      </c>
      <c r="S2976" s="251" t="s">
        <v>1114</v>
      </c>
      <c r="T2976" s="251" t="str">
        <f t="shared" si="186"/>
        <v>I070634881130BZ520</v>
      </c>
      <c r="W2976" s="251" t="str">
        <f t="shared" si="187"/>
        <v>I070634881130-BZ520</v>
      </c>
    </row>
    <row r="2977" spans="1:23" x14ac:dyDescent="0.3">
      <c r="A2977" s="256" t="str">
        <f t="shared" si="184"/>
        <v>I0706348-81550BZ190-00001</v>
      </c>
      <c r="B2977" s="251" t="s">
        <v>13385</v>
      </c>
      <c r="C2977" s="251" t="s">
        <v>10117</v>
      </c>
      <c r="D2977" s="251" t="s">
        <v>13384</v>
      </c>
      <c r="E2977" s="251" t="s">
        <v>11287</v>
      </c>
      <c r="F2977" s="251" t="s">
        <v>9962</v>
      </c>
      <c r="G2977" s="251" t="s">
        <v>1308</v>
      </c>
      <c r="H2977" s="251" t="s">
        <v>10141</v>
      </c>
      <c r="I2977" s="257" t="str">
        <f t="shared" si="185"/>
        <v>-00001</v>
      </c>
      <c r="J2977" s="251">
        <v>1</v>
      </c>
      <c r="K2977" s="251">
        <v>1</v>
      </c>
      <c r="M2977" s="251" t="s">
        <v>9958</v>
      </c>
      <c r="N2977" s="251" t="s">
        <v>11998</v>
      </c>
      <c r="O2977" s="251">
        <v>1</v>
      </c>
      <c r="Q2977" s="251" t="s">
        <v>13385</v>
      </c>
      <c r="R2977" s="251" t="s">
        <v>10028</v>
      </c>
      <c r="S2977" s="251" t="s">
        <v>1307</v>
      </c>
      <c r="T2977" s="251" t="str">
        <f t="shared" si="186"/>
        <v>I070634881550BZ190</v>
      </c>
      <c r="W2977" s="251" t="str">
        <f t="shared" si="187"/>
        <v>I070634881550-BZ190</v>
      </c>
    </row>
    <row r="2978" spans="1:23" x14ac:dyDescent="0.3">
      <c r="A2978" s="256" t="str">
        <f t="shared" si="184"/>
        <v>I0706348-81560BZ190-00002</v>
      </c>
      <c r="B2978" s="251" t="s">
        <v>13386</v>
      </c>
      <c r="C2978" s="251" t="s">
        <v>10117</v>
      </c>
      <c r="D2978" s="251" t="s">
        <v>13384</v>
      </c>
      <c r="E2978" s="251" t="s">
        <v>11287</v>
      </c>
      <c r="F2978" s="251" t="s">
        <v>9964</v>
      </c>
      <c r="G2978" s="251" t="s">
        <v>1322</v>
      </c>
      <c r="H2978" s="251" t="s">
        <v>10146</v>
      </c>
      <c r="I2978" s="257" t="str">
        <f t="shared" si="185"/>
        <v>-00002</v>
      </c>
      <c r="J2978" s="251">
        <v>2</v>
      </c>
      <c r="K2978" s="251">
        <v>2</v>
      </c>
      <c r="M2978" s="251" t="s">
        <v>9958</v>
      </c>
      <c r="N2978" s="251" t="s">
        <v>11998</v>
      </c>
      <c r="O2978" s="251">
        <v>2</v>
      </c>
      <c r="Q2978" s="251" t="s">
        <v>13386</v>
      </c>
      <c r="R2978" s="251" t="s">
        <v>10028</v>
      </c>
      <c r="S2978" s="251" t="s">
        <v>1321</v>
      </c>
      <c r="T2978" s="251" t="str">
        <f t="shared" si="186"/>
        <v>I070634881560BZ190</v>
      </c>
      <c r="W2978" s="251" t="str">
        <f t="shared" si="187"/>
        <v>I070634881560-BZ190</v>
      </c>
    </row>
    <row r="2979" spans="1:23" x14ac:dyDescent="0.3">
      <c r="A2979" s="256" t="str">
        <f t="shared" si="184"/>
        <v>I0706348-81561BZ010-00001</v>
      </c>
      <c r="B2979" s="251" t="s">
        <v>13387</v>
      </c>
      <c r="C2979" s="251" t="s">
        <v>10117</v>
      </c>
      <c r="D2979" s="251" t="s">
        <v>13384</v>
      </c>
      <c r="E2979" s="251" t="s">
        <v>11287</v>
      </c>
      <c r="F2979" s="251" t="s">
        <v>9966</v>
      </c>
      <c r="G2979" s="251" t="s">
        <v>1287</v>
      </c>
      <c r="H2979" s="251" t="s">
        <v>5217</v>
      </c>
      <c r="I2979" s="257" t="str">
        <f t="shared" si="185"/>
        <v>-00001</v>
      </c>
      <c r="J2979" s="251">
        <v>1</v>
      </c>
      <c r="K2979" s="251">
        <v>1</v>
      </c>
      <c r="M2979" s="251" t="s">
        <v>9993</v>
      </c>
      <c r="N2979" s="251" t="s">
        <v>11998</v>
      </c>
      <c r="O2979" s="251">
        <v>1</v>
      </c>
      <c r="Q2979" s="251" t="s">
        <v>13387</v>
      </c>
      <c r="R2979" s="251" t="s">
        <v>10028</v>
      </c>
      <c r="S2979" s="251" t="s">
        <v>1286</v>
      </c>
      <c r="T2979" s="251" t="str">
        <f t="shared" si="186"/>
        <v>I070634881561BZ010</v>
      </c>
      <c r="W2979" s="251" t="str">
        <f t="shared" si="187"/>
        <v>I070634881561-BZ010</v>
      </c>
    </row>
    <row r="2980" spans="1:23" x14ac:dyDescent="0.3">
      <c r="A2980" s="256" t="str">
        <f t="shared" si="184"/>
        <v>I0706348-81561BZ250-00002</v>
      </c>
      <c r="B2980" s="251" t="s">
        <v>13388</v>
      </c>
      <c r="C2980" s="251" t="s">
        <v>10117</v>
      </c>
      <c r="D2980" s="251" t="s">
        <v>13384</v>
      </c>
      <c r="E2980" s="251" t="s">
        <v>11287</v>
      </c>
      <c r="F2980" s="251" t="s">
        <v>9968</v>
      </c>
      <c r="G2980" s="251" t="s">
        <v>1404</v>
      </c>
      <c r="H2980" s="251" t="s">
        <v>3443</v>
      </c>
      <c r="I2980" s="257" t="str">
        <f t="shared" si="185"/>
        <v>-00002</v>
      </c>
      <c r="J2980" s="251">
        <v>2</v>
      </c>
      <c r="K2980" s="251">
        <v>2</v>
      </c>
      <c r="M2980" s="251" t="s">
        <v>9958</v>
      </c>
      <c r="N2980" s="251" t="s">
        <v>11998</v>
      </c>
      <c r="O2980" s="251">
        <v>2</v>
      </c>
      <c r="Q2980" s="251" t="s">
        <v>13388</v>
      </c>
      <c r="R2980" s="251" t="s">
        <v>10028</v>
      </c>
      <c r="S2980" s="251" t="s">
        <v>1403</v>
      </c>
      <c r="T2980" s="251" t="str">
        <f t="shared" si="186"/>
        <v>I070634881561BZ250</v>
      </c>
      <c r="W2980" s="251" t="str">
        <f t="shared" si="187"/>
        <v>I070634881561-BZ250</v>
      </c>
    </row>
    <row r="2981" spans="1:23" x14ac:dyDescent="0.3">
      <c r="A2981" s="256" t="str">
        <f t="shared" si="184"/>
        <v>I0706349-81240BZ010B0-00004</v>
      </c>
      <c r="B2981" s="251" t="s">
        <v>13389</v>
      </c>
      <c r="C2981" s="251" t="s">
        <v>10117</v>
      </c>
      <c r="D2981" s="251" t="s">
        <v>13390</v>
      </c>
      <c r="E2981" s="251" t="s">
        <v>11287</v>
      </c>
      <c r="F2981" s="251" t="s">
        <v>9957</v>
      </c>
      <c r="G2981" s="251" t="s">
        <v>1484</v>
      </c>
      <c r="H2981" s="251" t="s">
        <v>10500</v>
      </c>
      <c r="I2981" s="257" t="str">
        <f t="shared" si="185"/>
        <v>-00004</v>
      </c>
      <c r="J2981" s="251">
        <v>4</v>
      </c>
      <c r="K2981" s="251">
        <v>4</v>
      </c>
      <c r="M2981" s="251" t="s">
        <v>10007</v>
      </c>
      <c r="N2981" s="251" t="s">
        <v>13366</v>
      </c>
      <c r="O2981" s="251">
        <v>4</v>
      </c>
      <c r="Q2981" s="251" t="s">
        <v>13389</v>
      </c>
      <c r="R2981" s="251" t="s">
        <v>10307</v>
      </c>
      <c r="S2981" s="251" t="s">
        <v>1483</v>
      </c>
      <c r="T2981" s="251" t="str">
        <f t="shared" si="186"/>
        <v>I070634981240BZ010B0</v>
      </c>
      <c r="W2981" s="251" t="str">
        <f t="shared" si="187"/>
        <v>I070634981240-BZ010-B0</v>
      </c>
    </row>
    <row r="2982" spans="1:23" x14ac:dyDescent="0.3">
      <c r="A2982" s="256" t="str">
        <f t="shared" si="184"/>
        <v>I0802156-815510W010-00001</v>
      </c>
      <c r="B2982" s="251" t="s">
        <v>13391</v>
      </c>
      <c r="C2982" s="251" t="s">
        <v>10151</v>
      </c>
      <c r="D2982" s="251" t="s">
        <v>13392</v>
      </c>
      <c r="E2982" s="251" t="s">
        <v>11287</v>
      </c>
      <c r="F2982" s="251" t="s">
        <v>9957</v>
      </c>
      <c r="G2982" s="251" t="s">
        <v>38</v>
      </c>
      <c r="H2982" s="251" t="s">
        <v>11446</v>
      </c>
      <c r="I2982" s="257" t="str">
        <f t="shared" si="185"/>
        <v>-00001</v>
      </c>
      <c r="J2982" s="251">
        <v>1</v>
      </c>
      <c r="K2982" s="251">
        <v>1</v>
      </c>
      <c r="M2982" s="251" t="s">
        <v>10007</v>
      </c>
      <c r="N2982" s="251" t="s">
        <v>11732</v>
      </c>
      <c r="O2982" s="251">
        <v>1</v>
      </c>
      <c r="Q2982" s="251" t="s">
        <v>13391</v>
      </c>
      <c r="R2982" s="251" t="s">
        <v>10017</v>
      </c>
      <c r="S2982" s="251" t="s">
        <v>37</v>
      </c>
      <c r="T2982" s="251" t="str">
        <f t="shared" si="186"/>
        <v>I0802156815510W010</v>
      </c>
      <c r="W2982" s="251" t="str">
        <f t="shared" si="187"/>
        <v>I080215681551-0W010</v>
      </c>
    </row>
    <row r="2983" spans="1:23" x14ac:dyDescent="0.3">
      <c r="A2983" s="256" t="str">
        <f t="shared" si="184"/>
        <v>I0306186-525620K070-00002</v>
      </c>
      <c r="B2983" s="251" t="s">
        <v>13393</v>
      </c>
      <c r="C2983" s="251" t="s">
        <v>9954</v>
      </c>
      <c r="D2983" s="251" t="s">
        <v>13394</v>
      </c>
      <c r="E2983" s="251" t="s">
        <v>11441</v>
      </c>
      <c r="F2983" s="251" t="s">
        <v>9957</v>
      </c>
      <c r="G2983" s="251" t="s">
        <v>732</v>
      </c>
      <c r="H2983" s="251" t="s">
        <v>10161</v>
      </c>
      <c r="I2983" s="257" t="str">
        <f t="shared" si="185"/>
        <v>-00002</v>
      </c>
      <c r="J2983" s="251">
        <v>2</v>
      </c>
      <c r="K2983" s="251">
        <v>2</v>
      </c>
      <c r="M2983" s="251" t="s">
        <v>10007</v>
      </c>
      <c r="N2983" s="251" t="s">
        <v>11732</v>
      </c>
      <c r="O2983" s="251">
        <v>2</v>
      </c>
      <c r="Q2983" s="251" t="s">
        <v>13393</v>
      </c>
      <c r="R2983" s="251" t="s">
        <v>9960</v>
      </c>
      <c r="S2983" s="252" t="s">
        <v>731</v>
      </c>
      <c r="T2983" s="251" t="str">
        <f t="shared" si="186"/>
        <v>I0306186525620K070</v>
      </c>
      <c r="W2983" s="251" t="str">
        <f t="shared" si="187"/>
        <v>I030618652562-0K070</v>
      </c>
    </row>
    <row r="2984" spans="1:23" x14ac:dyDescent="0.3">
      <c r="A2984" s="256" t="str">
        <f t="shared" si="184"/>
        <v>I0306186-525630K010-00002</v>
      </c>
      <c r="B2984" s="251" t="s">
        <v>13395</v>
      </c>
      <c r="C2984" s="251" t="s">
        <v>9954</v>
      </c>
      <c r="D2984" s="251" t="s">
        <v>13394</v>
      </c>
      <c r="E2984" s="251" t="s">
        <v>11441</v>
      </c>
      <c r="F2984" s="251" t="s">
        <v>9962</v>
      </c>
      <c r="G2984" s="251" t="s">
        <v>749</v>
      </c>
      <c r="H2984" s="251" t="s">
        <v>10163</v>
      </c>
      <c r="I2984" s="257" t="str">
        <f t="shared" si="185"/>
        <v>-00002</v>
      </c>
      <c r="J2984" s="251">
        <v>2</v>
      </c>
      <c r="K2984" s="251">
        <v>2</v>
      </c>
      <c r="M2984" s="251" t="s">
        <v>10007</v>
      </c>
      <c r="N2984" s="251" t="s">
        <v>11732</v>
      </c>
      <c r="O2984" s="251">
        <v>2</v>
      </c>
      <c r="Q2984" s="251" t="s">
        <v>13395</v>
      </c>
      <c r="R2984" s="251" t="s">
        <v>9960</v>
      </c>
      <c r="S2984" s="252" t="s">
        <v>748</v>
      </c>
      <c r="T2984" s="251" t="str">
        <f t="shared" si="186"/>
        <v>I0306186525630K010</v>
      </c>
      <c r="W2984" s="251" t="str">
        <f t="shared" si="187"/>
        <v>I030618652563-0K010</v>
      </c>
    </row>
    <row r="2985" spans="1:23" x14ac:dyDescent="0.3">
      <c r="A2985" s="256" t="str">
        <f t="shared" si="184"/>
        <v>I0306186-811100K520-00004</v>
      </c>
      <c r="B2985" s="251" t="s">
        <v>13396</v>
      </c>
      <c r="C2985" s="251" t="s">
        <v>9954</v>
      </c>
      <c r="D2985" s="251" t="s">
        <v>13394</v>
      </c>
      <c r="E2985" s="251" t="s">
        <v>11441</v>
      </c>
      <c r="F2985" s="251" t="s">
        <v>9964</v>
      </c>
      <c r="G2985" s="251" t="s">
        <v>269</v>
      </c>
      <c r="H2985" s="251" t="s">
        <v>3422</v>
      </c>
      <c r="I2985" s="257" t="str">
        <f t="shared" si="185"/>
        <v>-00004</v>
      </c>
      <c r="J2985" s="251">
        <v>4</v>
      </c>
      <c r="K2985" s="251">
        <v>4</v>
      </c>
      <c r="M2985" s="251" t="s">
        <v>9958</v>
      </c>
      <c r="N2985" s="251" t="s">
        <v>11732</v>
      </c>
      <c r="O2985" s="251">
        <v>4</v>
      </c>
      <c r="Q2985" s="251" t="s">
        <v>13396</v>
      </c>
      <c r="R2985" s="251" t="s">
        <v>9960</v>
      </c>
      <c r="S2985" s="252" t="s">
        <v>7</v>
      </c>
      <c r="T2985" s="251" t="str">
        <f t="shared" si="186"/>
        <v>I0306186811100K520</v>
      </c>
      <c r="W2985" s="251" t="str">
        <f t="shared" si="187"/>
        <v>I030618681110-0K520</v>
      </c>
    </row>
    <row r="2986" spans="1:23" x14ac:dyDescent="0.3">
      <c r="A2986" s="256" t="str">
        <f t="shared" si="184"/>
        <v>I0306186-811100K580-00009</v>
      </c>
      <c r="B2986" s="251" t="s">
        <v>13397</v>
      </c>
      <c r="C2986" s="251" t="s">
        <v>9954</v>
      </c>
      <c r="D2986" s="251" t="s">
        <v>13394</v>
      </c>
      <c r="E2986" s="251" t="s">
        <v>11441</v>
      </c>
      <c r="F2986" s="251" t="s">
        <v>9966</v>
      </c>
      <c r="G2986" s="251" t="s">
        <v>429</v>
      </c>
      <c r="H2986" s="251" t="s">
        <v>3422</v>
      </c>
      <c r="I2986" s="257" t="str">
        <f t="shared" si="185"/>
        <v>-00009</v>
      </c>
      <c r="J2986" s="251">
        <v>9</v>
      </c>
      <c r="K2986" s="251">
        <v>9</v>
      </c>
      <c r="M2986" s="251" t="s">
        <v>9958</v>
      </c>
      <c r="N2986" s="251" t="s">
        <v>11732</v>
      </c>
      <c r="O2986" s="251">
        <v>9</v>
      </c>
      <c r="Q2986" s="251" t="s">
        <v>13397</v>
      </c>
      <c r="R2986" s="251" t="s">
        <v>9960</v>
      </c>
      <c r="S2986" s="252" t="s">
        <v>428</v>
      </c>
      <c r="T2986" s="251" t="str">
        <f t="shared" si="186"/>
        <v>I0306186811100K580</v>
      </c>
      <c r="W2986" s="251" t="str">
        <f t="shared" si="187"/>
        <v>I030618681110-0K580</v>
      </c>
    </row>
    <row r="2987" spans="1:23" x14ac:dyDescent="0.3">
      <c r="A2987" s="256" t="str">
        <f t="shared" si="184"/>
        <v>I0306186-811300K520-00015</v>
      </c>
      <c r="B2987" s="251" t="s">
        <v>13398</v>
      </c>
      <c r="C2987" s="251" t="s">
        <v>9954</v>
      </c>
      <c r="D2987" s="251" t="s">
        <v>13394</v>
      </c>
      <c r="E2987" s="251" t="s">
        <v>11441</v>
      </c>
      <c r="F2987" s="251" t="s">
        <v>9968</v>
      </c>
      <c r="G2987" s="251" t="s">
        <v>277</v>
      </c>
      <c r="H2987" s="251" t="s">
        <v>5101</v>
      </c>
      <c r="I2987" s="257" t="str">
        <f t="shared" si="185"/>
        <v>-00015</v>
      </c>
      <c r="J2987" s="251">
        <v>15</v>
      </c>
      <c r="K2987" s="251">
        <v>15</v>
      </c>
      <c r="M2987" s="251" t="s">
        <v>9958</v>
      </c>
      <c r="N2987" s="251" t="s">
        <v>11732</v>
      </c>
      <c r="O2987" s="251">
        <v>15</v>
      </c>
      <c r="Q2987" s="251" t="s">
        <v>13398</v>
      </c>
      <c r="R2987" s="251" t="s">
        <v>9960</v>
      </c>
      <c r="S2987" s="252" t="s">
        <v>276</v>
      </c>
      <c r="T2987" s="251" t="str">
        <f t="shared" si="186"/>
        <v>I0306186811300K520</v>
      </c>
      <c r="W2987" s="251" t="str">
        <f t="shared" si="187"/>
        <v>I030618681130-0K520</v>
      </c>
    </row>
    <row r="2988" spans="1:23" x14ac:dyDescent="0.3">
      <c r="A2988" s="256" t="str">
        <f t="shared" si="184"/>
        <v>I0306186-811500K580-00006</v>
      </c>
      <c r="B2988" s="251" t="s">
        <v>13399</v>
      </c>
      <c r="C2988" s="251" t="s">
        <v>9954</v>
      </c>
      <c r="D2988" s="251" t="s">
        <v>13394</v>
      </c>
      <c r="E2988" s="251" t="s">
        <v>11441</v>
      </c>
      <c r="F2988" s="251" t="s">
        <v>9970</v>
      </c>
      <c r="G2988" s="251" t="s">
        <v>437</v>
      </c>
      <c r="H2988" s="251" t="s">
        <v>3429</v>
      </c>
      <c r="I2988" s="257" t="str">
        <f t="shared" si="185"/>
        <v>-00006</v>
      </c>
      <c r="J2988" s="251">
        <v>6</v>
      </c>
      <c r="K2988" s="251">
        <v>6</v>
      </c>
      <c r="M2988" s="251" t="s">
        <v>9958</v>
      </c>
      <c r="N2988" s="251" t="s">
        <v>11732</v>
      </c>
      <c r="O2988" s="251">
        <v>6</v>
      </c>
      <c r="Q2988" s="251" t="s">
        <v>13399</v>
      </c>
      <c r="R2988" s="251" t="s">
        <v>9960</v>
      </c>
      <c r="S2988" s="252" t="s">
        <v>436</v>
      </c>
      <c r="T2988" s="251" t="str">
        <f t="shared" si="186"/>
        <v>I0306186811500K580</v>
      </c>
      <c r="W2988" s="251" t="str">
        <f t="shared" si="187"/>
        <v>I030618681150-0K580</v>
      </c>
    </row>
    <row r="2989" spans="1:23" x14ac:dyDescent="0.3">
      <c r="A2989" s="256" t="str">
        <f t="shared" si="184"/>
        <v>I0306186-811700K520-00015</v>
      </c>
      <c r="B2989" s="251" t="s">
        <v>13400</v>
      </c>
      <c r="C2989" s="251" t="s">
        <v>9954</v>
      </c>
      <c r="D2989" s="251" t="s">
        <v>13394</v>
      </c>
      <c r="E2989" s="251" t="s">
        <v>11441</v>
      </c>
      <c r="F2989" s="251" t="s">
        <v>9972</v>
      </c>
      <c r="G2989" s="251" t="s">
        <v>285</v>
      </c>
      <c r="H2989" s="251" t="s">
        <v>5102</v>
      </c>
      <c r="I2989" s="257" t="str">
        <f t="shared" si="185"/>
        <v>-00015</v>
      </c>
      <c r="J2989" s="251">
        <v>15</v>
      </c>
      <c r="K2989" s="251">
        <v>15</v>
      </c>
      <c r="M2989" s="251" t="s">
        <v>9958</v>
      </c>
      <c r="N2989" s="251" t="s">
        <v>11732</v>
      </c>
      <c r="O2989" s="251">
        <v>15</v>
      </c>
      <c r="Q2989" s="251" t="s">
        <v>13400</v>
      </c>
      <c r="R2989" s="251" t="s">
        <v>9960</v>
      </c>
      <c r="S2989" s="252" t="s">
        <v>284</v>
      </c>
      <c r="T2989" s="251" t="str">
        <f t="shared" si="186"/>
        <v>I0306186811700K520</v>
      </c>
      <c r="W2989" s="251" t="str">
        <f t="shared" si="187"/>
        <v>I030618681170-0K520</v>
      </c>
    </row>
    <row r="2990" spans="1:23" x14ac:dyDescent="0.3">
      <c r="A2990" s="256" t="str">
        <f t="shared" si="184"/>
        <v>I0306186-811700K580-00010</v>
      </c>
      <c r="B2990" s="251" t="s">
        <v>13401</v>
      </c>
      <c r="C2990" s="251" t="s">
        <v>9954</v>
      </c>
      <c r="D2990" s="251" t="s">
        <v>13394</v>
      </c>
      <c r="E2990" s="251" t="s">
        <v>11441</v>
      </c>
      <c r="F2990" s="251" t="s">
        <v>9974</v>
      </c>
      <c r="G2990" s="251" t="s">
        <v>442</v>
      </c>
      <c r="H2990" s="251" t="s">
        <v>5102</v>
      </c>
      <c r="I2990" s="257" t="str">
        <f t="shared" si="185"/>
        <v>-00010</v>
      </c>
      <c r="J2990" s="251">
        <v>10</v>
      </c>
      <c r="K2990" s="251">
        <v>10</v>
      </c>
      <c r="M2990" s="251" t="s">
        <v>9958</v>
      </c>
      <c r="N2990" s="251" t="s">
        <v>11732</v>
      </c>
      <c r="O2990" s="251">
        <v>10</v>
      </c>
      <c r="Q2990" s="251" t="s">
        <v>13401</v>
      </c>
      <c r="R2990" s="251" t="s">
        <v>9960</v>
      </c>
      <c r="S2990" s="252" t="s">
        <v>441</v>
      </c>
      <c r="T2990" s="251" t="str">
        <f t="shared" si="186"/>
        <v>I0306186811700K580</v>
      </c>
      <c r="W2990" s="251" t="str">
        <f t="shared" si="187"/>
        <v>I030618681170-0K580</v>
      </c>
    </row>
    <row r="2991" spans="1:23" x14ac:dyDescent="0.3">
      <c r="A2991" s="256" t="str">
        <f t="shared" si="184"/>
        <v>I0306186-811700K590-00001</v>
      </c>
      <c r="B2991" s="251" t="s">
        <v>13402</v>
      </c>
      <c r="C2991" s="251" t="s">
        <v>9954</v>
      </c>
      <c r="D2991" s="251" t="s">
        <v>13394</v>
      </c>
      <c r="E2991" s="251" t="s">
        <v>11441</v>
      </c>
      <c r="F2991" s="251" t="s">
        <v>9976</v>
      </c>
      <c r="G2991" s="251" t="s">
        <v>422</v>
      </c>
      <c r="H2991" s="251" t="s">
        <v>5102</v>
      </c>
      <c r="I2991" s="257" t="str">
        <f t="shared" si="185"/>
        <v>-00001</v>
      </c>
      <c r="J2991" s="251">
        <v>1</v>
      </c>
      <c r="K2991" s="251">
        <v>1</v>
      </c>
      <c r="M2991" s="251" t="s">
        <v>9958</v>
      </c>
      <c r="N2991" s="251" t="s">
        <v>11732</v>
      </c>
      <c r="O2991" s="251">
        <v>1</v>
      </c>
      <c r="Q2991" s="251" t="s">
        <v>13402</v>
      </c>
      <c r="R2991" s="251" t="s">
        <v>9960</v>
      </c>
      <c r="S2991" s="252" t="s">
        <v>421</v>
      </c>
      <c r="T2991" s="251" t="str">
        <f t="shared" si="186"/>
        <v>I0306186811700K590</v>
      </c>
      <c r="W2991" s="251" t="str">
        <f t="shared" si="187"/>
        <v>I030618681170-0K590</v>
      </c>
    </row>
    <row r="2992" spans="1:23" x14ac:dyDescent="0.3">
      <c r="A2992" s="256" t="str">
        <f t="shared" si="184"/>
        <v>I0306186-815500K210-00006</v>
      </c>
      <c r="B2992" s="251" t="s">
        <v>13403</v>
      </c>
      <c r="C2992" s="251" t="s">
        <v>9954</v>
      </c>
      <c r="D2992" s="251" t="s">
        <v>13394</v>
      </c>
      <c r="E2992" s="251" t="s">
        <v>11441</v>
      </c>
      <c r="F2992" s="251" t="s">
        <v>9978</v>
      </c>
      <c r="G2992" s="251" t="s">
        <v>654</v>
      </c>
      <c r="H2992" s="251" t="s">
        <v>5202</v>
      </c>
      <c r="I2992" s="257" t="str">
        <f t="shared" si="185"/>
        <v>-00006</v>
      </c>
      <c r="J2992" s="251">
        <v>6</v>
      </c>
      <c r="K2992" s="251">
        <v>6</v>
      </c>
      <c r="M2992" s="251" t="s">
        <v>9958</v>
      </c>
      <c r="N2992" s="251" t="s">
        <v>11732</v>
      </c>
      <c r="O2992" s="251">
        <v>6</v>
      </c>
      <c r="Q2992" s="251" t="s">
        <v>13403</v>
      </c>
      <c r="R2992" s="251" t="s">
        <v>9960</v>
      </c>
      <c r="S2992" s="252" t="s">
        <v>653</v>
      </c>
      <c r="T2992" s="251" t="str">
        <f t="shared" si="186"/>
        <v>I0306186815500K210</v>
      </c>
      <c r="W2992" s="251" t="str">
        <f t="shared" si="187"/>
        <v>I030618681550-0K210</v>
      </c>
    </row>
    <row r="2993" spans="1:23" x14ac:dyDescent="0.3">
      <c r="A2993" s="256" t="str">
        <f t="shared" si="184"/>
        <v>I0306186-815500K240-00003</v>
      </c>
      <c r="B2993" s="251" t="s">
        <v>13404</v>
      </c>
      <c r="C2993" s="251" t="s">
        <v>9954</v>
      </c>
      <c r="D2993" s="251" t="s">
        <v>13394</v>
      </c>
      <c r="E2993" s="251" t="s">
        <v>11441</v>
      </c>
      <c r="F2993" s="251" t="s">
        <v>9980</v>
      </c>
      <c r="G2993" s="251" t="s">
        <v>727</v>
      </c>
      <c r="H2993" s="251" t="s">
        <v>5202</v>
      </c>
      <c r="I2993" s="257" t="str">
        <f t="shared" si="185"/>
        <v>-00003</v>
      </c>
      <c r="J2993" s="251">
        <v>3</v>
      </c>
      <c r="K2993" s="251">
        <v>3</v>
      </c>
      <c r="M2993" s="251" t="s">
        <v>9958</v>
      </c>
      <c r="N2993" s="251" t="s">
        <v>11732</v>
      </c>
      <c r="O2993" s="251">
        <v>3</v>
      </c>
      <c r="Q2993" s="251" t="s">
        <v>13404</v>
      </c>
      <c r="R2993" s="251" t="s">
        <v>9960</v>
      </c>
      <c r="S2993" s="252" t="s">
        <v>726</v>
      </c>
      <c r="T2993" s="251" t="str">
        <f t="shared" si="186"/>
        <v>I0306186815500K240</v>
      </c>
      <c r="W2993" s="251" t="str">
        <f t="shared" si="187"/>
        <v>I030618681550-0K240</v>
      </c>
    </row>
    <row r="2994" spans="1:23" x14ac:dyDescent="0.3">
      <c r="A2994" s="256" t="str">
        <f t="shared" si="184"/>
        <v>I0306186-815510K240-00011</v>
      </c>
      <c r="B2994" s="251" t="s">
        <v>13405</v>
      </c>
      <c r="C2994" s="251" t="s">
        <v>9954</v>
      </c>
      <c r="D2994" s="251" t="s">
        <v>13394</v>
      </c>
      <c r="E2994" s="251" t="s">
        <v>11441</v>
      </c>
      <c r="F2994" s="251" t="s">
        <v>9982</v>
      </c>
      <c r="G2994" s="251" t="s">
        <v>740</v>
      </c>
      <c r="H2994" s="251" t="s">
        <v>3436</v>
      </c>
      <c r="I2994" s="257" t="str">
        <f t="shared" si="185"/>
        <v>-00011</v>
      </c>
      <c r="J2994" s="251">
        <v>11</v>
      </c>
      <c r="K2994" s="251">
        <v>11</v>
      </c>
      <c r="M2994" s="251" t="s">
        <v>9958</v>
      </c>
      <c r="N2994" s="251" t="s">
        <v>11732</v>
      </c>
      <c r="O2994" s="251">
        <v>11</v>
      </c>
      <c r="Q2994" s="251" t="s">
        <v>13405</v>
      </c>
      <c r="R2994" s="251" t="s">
        <v>9960</v>
      </c>
      <c r="S2994" s="252" t="s">
        <v>9</v>
      </c>
      <c r="T2994" s="251" t="str">
        <f t="shared" si="186"/>
        <v>I0306186815510K240</v>
      </c>
      <c r="W2994" s="251" t="str">
        <f t="shared" si="187"/>
        <v>I030618681551-0K240</v>
      </c>
    </row>
    <row r="2995" spans="1:23" x14ac:dyDescent="0.3">
      <c r="A2995" s="256" t="str">
        <f t="shared" si="184"/>
        <v>I0306186-815600K210-00003</v>
      </c>
      <c r="B2995" s="251" t="s">
        <v>13406</v>
      </c>
      <c r="C2995" s="251" t="s">
        <v>9954</v>
      </c>
      <c r="D2995" s="251" t="s">
        <v>13394</v>
      </c>
      <c r="E2995" s="251" t="s">
        <v>11441</v>
      </c>
      <c r="F2995" s="251" t="s">
        <v>9984</v>
      </c>
      <c r="G2995" s="251" t="s">
        <v>670</v>
      </c>
      <c r="H2995" s="251" t="s">
        <v>5204</v>
      </c>
      <c r="I2995" s="257" t="str">
        <f t="shared" si="185"/>
        <v>-00003</v>
      </c>
      <c r="J2995" s="251">
        <v>3</v>
      </c>
      <c r="K2995" s="251">
        <v>3</v>
      </c>
      <c r="M2995" s="251" t="s">
        <v>9958</v>
      </c>
      <c r="N2995" s="251" t="s">
        <v>11732</v>
      </c>
      <c r="O2995" s="251">
        <v>3</v>
      </c>
      <c r="Q2995" s="251" t="s">
        <v>13406</v>
      </c>
      <c r="R2995" s="251" t="s">
        <v>9960</v>
      </c>
      <c r="S2995" s="252" t="s">
        <v>13</v>
      </c>
      <c r="T2995" s="251" t="str">
        <f t="shared" si="186"/>
        <v>I0306186815600K210</v>
      </c>
      <c r="W2995" s="251" t="str">
        <f t="shared" si="187"/>
        <v>I030618681560-0K210</v>
      </c>
    </row>
    <row r="2996" spans="1:23" x14ac:dyDescent="0.3">
      <c r="A2996" s="256" t="str">
        <f t="shared" si="184"/>
        <v>I0306186-815600K240-00008</v>
      </c>
      <c r="B2996" s="251" t="s">
        <v>13407</v>
      </c>
      <c r="C2996" s="251" t="s">
        <v>9954</v>
      </c>
      <c r="D2996" s="251" t="s">
        <v>13394</v>
      </c>
      <c r="E2996" s="251" t="s">
        <v>11441</v>
      </c>
      <c r="F2996" s="251" t="s">
        <v>9986</v>
      </c>
      <c r="G2996" s="251" t="s">
        <v>744</v>
      </c>
      <c r="H2996" s="251" t="s">
        <v>5204</v>
      </c>
      <c r="I2996" s="257" t="str">
        <f t="shared" si="185"/>
        <v>-00008</v>
      </c>
      <c r="J2996" s="251">
        <v>8</v>
      </c>
      <c r="K2996" s="251">
        <v>8</v>
      </c>
      <c r="M2996" s="251" t="s">
        <v>9958</v>
      </c>
      <c r="N2996" s="251" t="s">
        <v>11732</v>
      </c>
      <c r="O2996" s="251">
        <v>8</v>
      </c>
      <c r="Q2996" s="251" t="s">
        <v>13407</v>
      </c>
      <c r="R2996" s="251" t="s">
        <v>9960</v>
      </c>
      <c r="S2996" s="252" t="s">
        <v>743</v>
      </c>
      <c r="T2996" s="251" t="str">
        <f t="shared" si="186"/>
        <v>I0306186815600K240</v>
      </c>
      <c r="W2996" s="251" t="str">
        <f t="shared" si="187"/>
        <v>I030618681560-0K240</v>
      </c>
    </row>
    <row r="2997" spans="1:23" x14ac:dyDescent="0.3">
      <c r="A2997" s="256" t="str">
        <f t="shared" si="184"/>
        <v>I0306186-815600K590-00001</v>
      </c>
      <c r="B2997" s="251" t="s">
        <v>13408</v>
      </c>
      <c r="C2997" s="251" t="s">
        <v>9954</v>
      </c>
      <c r="D2997" s="251" t="s">
        <v>13394</v>
      </c>
      <c r="E2997" s="251" t="s">
        <v>11441</v>
      </c>
      <c r="F2997" s="251" t="s">
        <v>9988</v>
      </c>
      <c r="G2997" s="251" t="s">
        <v>3386</v>
      </c>
      <c r="H2997" s="251" t="s">
        <v>5204</v>
      </c>
      <c r="I2997" s="257" t="str">
        <f t="shared" si="185"/>
        <v>-00001</v>
      </c>
      <c r="J2997" s="251">
        <v>1</v>
      </c>
      <c r="K2997" s="251">
        <v>1</v>
      </c>
      <c r="M2997" s="251" t="s">
        <v>9958</v>
      </c>
      <c r="N2997" s="251" t="s">
        <v>11732</v>
      </c>
      <c r="O2997" s="251">
        <v>1</v>
      </c>
      <c r="Q2997" s="251" t="s">
        <v>13408</v>
      </c>
      <c r="R2997" s="251" t="s">
        <v>9960</v>
      </c>
      <c r="S2997" s="252" t="s">
        <v>3370</v>
      </c>
      <c r="T2997" s="251" t="str">
        <f t="shared" si="186"/>
        <v>I0306186815600K590</v>
      </c>
      <c r="W2997" s="251" t="str">
        <f t="shared" si="187"/>
        <v>I030618681560-0K590</v>
      </c>
    </row>
    <row r="2998" spans="1:23" x14ac:dyDescent="0.3">
      <c r="A2998" s="256" t="str">
        <f t="shared" si="184"/>
        <v>I0306186-815610K240-00003</v>
      </c>
      <c r="B2998" s="251" t="s">
        <v>13409</v>
      </c>
      <c r="C2998" s="251" t="s">
        <v>9954</v>
      </c>
      <c r="D2998" s="251" t="s">
        <v>13394</v>
      </c>
      <c r="E2998" s="251" t="s">
        <v>11441</v>
      </c>
      <c r="F2998" s="251" t="s">
        <v>9990</v>
      </c>
      <c r="G2998" s="251" t="s">
        <v>753</v>
      </c>
      <c r="H2998" s="251" t="s">
        <v>3443</v>
      </c>
      <c r="I2998" s="257" t="str">
        <f t="shared" si="185"/>
        <v>-00003</v>
      </c>
      <c r="J2998" s="251">
        <v>3</v>
      </c>
      <c r="K2998" s="251">
        <v>3</v>
      </c>
      <c r="M2998" s="251" t="s">
        <v>9958</v>
      </c>
      <c r="N2998" s="251" t="s">
        <v>11732</v>
      </c>
      <c r="O2998" s="251">
        <v>3</v>
      </c>
      <c r="Q2998" s="251" t="s">
        <v>13409</v>
      </c>
      <c r="R2998" s="251" t="s">
        <v>9960</v>
      </c>
      <c r="S2998" s="252" t="s">
        <v>10</v>
      </c>
      <c r="T2998" s="251" t="str">
        <f t="shared" si="186"/>
        <v>I0306186815610K240</v>
      </c>
      <c r="W2998" s="251" t="str">
        <f t="shared" si="187"/>
        <v>I030618681561-0K240</v>
      </c>
    </row>
    <row r="2999" spans="1:23" x14ac:dyDescent="0.3">
      <c r="A2999" s="256" t="str">
        <f t="shared" si="184"/>
        <v>I0306186-815800K050-00002</v>
      </c>
      <c r="B2999" s="251" t="s">
        <v>13410</v>
      </c>
      <c r="C2999" s="251" t="s">
        <v>9954</v>
      </c>
      <c r="D2999" s="251" t="s">
        <v>13394</v>
      </c>
      <c r="E2999" s="251" t="s">
        <v>11441</v>
      </c>
      <c r="F2999" s="251" t="s">
        <v>9992</v>
      </c>
      <c r="G2999" s="251" t="s">
        <v>756</v>
      </c>
      <c r="H2999" s="251" t="s">
        <v>758</v>
      </c>
      <c r="I2999" s="257" t="str">
        <f t="shared" si="185"/>
        <v>-00002</v>
      </c>
      <c r="J2999" s="251">
        <v>2</v>
      </c>
      <c r="K2999" s="251">
        <v>2</v>
      </c>
      <c r="M2999" s="251" t="s">
        <v>9958</v>
      </c>
      <c r="N2999" s="251" t="s">
        <v>11732</v>
      </c>
      <c r="O2999" s="251">
        <v>2</v>
      </c>
      <c r="Q2999" s="251" t="s">
        <v>13410</v>
      </c>
      <c r="R2999" s="251" t="s">
        <v>9960</v>
      </c>
      <c r="S2999" s="252" t="s">
        <v>6</v>
      </c>
      <c r="T2999" s="251" t="str">
        <f t="shared" si="186"/>
        <v>I0306186815800K050</v>
      </c>
      <c r="W2999" s="251" t="str">
        <f t="shared" si="187"/>
        <v>I030618681580-0K050</v>
      </c>
    </row>
    <row r="3000" spans="1:23" x14ac:dyDescent="0.3">
      <c r="A3000" s="256" t="str">
        <f t="shared" si="184"/>
        <v>I0306186-815800K260-00001</v>
      </c>
      <c r="B3000" s="251" t="s">
        <v>13411</v>
      </c>
      <c r="C3000" s="251" t="s">
        <v>9954</v>
      </c>
      <c r="D3000" s="251" t="s">
        <v>13394</v>
      </c>
      <c r="E3000" s="251" t="s">
        <v>11441</v>
      </c>
      <c r="F3000" s="251" t="s">
        <v>9995</v>
      </c>
      <c r="G3000" s="251" t="s">
        <v>3387</v>
      </c>
      <c r="H3000" s="251" t="s">
        <v>758</v>
      </c>
      <c r="I3000" s="257" t="str">
        <f t="shared" si="185"/>
        <v>-00001</v>
      </c>
      <c r="J3000" s="251">
        <v>1</v>
      </c>
      <c r="K3000" s="251">
        <v>1</v>
      </c>
      <c r="M3000" s="251" t="s">
        <v>9993</v>
      </c>
      <c r="N3000" s="251" t="s">
        <v>11732</v>
      </c>
      <c r="O3000" s="251">
        <v>1</v>
      </c>
      <c r="Q3000" s="251" t="s">
        <v>13411</v>
      </c>
      <c r="R3000" s="251" t="s">
        <v>9960</v>
      </c>
      <c r="S3000" s="252" t="s">
        <v>3374</v>
      </c>
      <c r="T3000" s="251" t="str">
        <f t="shared" si="186"/>
        <v>I0306186815800K260</v>
      </c>
      <c r="W3000" s="251" t="str">
        <f t="shared" si="187"/>
        <v>I030618681580-0K260</v>
      </c>
    </row>
    <row r="3001" spans="1:23" x14ac:dyDescent="0.3">
      <c r="A3001" s="256" t="str">
        <f t="shared" si="184"/>
        <v>I0306186-815810K050-00006</v>
      </c>
      <c r="B3001" s="251" t="s">
        <v>13412</v>
      </c>
      <c r="C3001" s="251" t="s">
        <v>9954</v>
      </c>
      <c r="D3001" s="251" t="s">
        <v>13394</v>
      </c>
      <c r="E3001" s="251" t="s">
        <v>11441</v>
      </c>
      <c r="F3001" s="251" t="s">
        <v>9997</v>
      </c>
      <c r="G3001" s="251" t="s">
        <v>763</v>
      </c>
      <c r="H3001" s="251" t="s">
        <v>5218</v>
      </c>
      <c r="I3001" s="257" t="str">
        <f t="shared" si="185"/>
        <v>-00006</v>
      </c>
      <c r="J3001" s="251">
        <v>6</v>
      </c>
      <c r="K3001" s="251">
        <v>6</v>
      </c>
      <c r="M3001" s="251" t="s">
        <v>9958</v>
      </c>
      <c r="N3001" s="251" t="s">
        <v>11732</v>
      </c>
      <c r="O3001" s="251">
        <v>6</v>
      </c>
      <c r="Q3001" s="251" t="s">
        <v>13412</v>
      </c>
      <c r="R3001" s="251" t="s">
        <v>9960</v>
      </c>
      <c r="S3001" s="252" t="s">
        <v>762</v>
      </c>
      <c r="T3001" s="251" t="str">
        <f t="shared" si="186"/>
        <v>I0306186815810K050</v>
      </c>
      <c r="W3001" s="251" t="str">
        <f t="shared" si="187"/>
        <v>I030618681581-0K050</v>
      </c>
    </row>
    <row r="3002" spans="1:23" x14ac:dyDescent="0.3">
      <c r="A3002" s="256" t="str">
        <f t="shared" si="184"/>
        <v>I0306186-815900K050-00005</v>
      </c>
      <c r="B3002" s="251" t="s">
        <v>13413</v>
      </c>
      <c r="C3002" s="251" t="s">
        <v>9954</v>
      </c>
      <c r="D3002" s="251" t="s">
        <v>13394</v>
      </c>
      <c r="E3002" s="251" t="s">
        <v>11441</v>
      </c>
      <c r="F3002" s="251" t="s">
        <v>10000</v>
      </c>
      <c r="G3002" s="251" t="s">
        <v>767</v>
      </c>
      <c r="H3002" s="251" t="s">
        <v>770</v>
      </c>
      <c r="I3002" s="257" t="str">
        <f t="shared" si="185"/>
        <v>-00005</v>
      </c>
      <c r="J3002" s="251">
        <v>5</v>
      </c>
      <c r="K3002" s="251">
        <v>5</v>
      </c>
      <c r="M3002" s="251" t="s">
        <v>9958</v>
      </c>
      <c r="N3002" s="251" t="s">
        <v>11732</v>
      </c>
      <c r="O3002" s="251">
        <v>5</v>
      </c>
      <c r="Q3002" s="251" t="s">
        <v>13413</v>
      </c>
      <c r="R3002" s="251" t="s">
        <v>9960</v>
      </c>
      <c r="S3002" s="252" t="s">
        <v>766</v>
      </c>
      <c r="T3002" s="251" t="str">
        <f t="shared" si="186"/>
        <v>I0306186815900K050</v>
      </c>
      <c r="W3002" s="251" t="str">
        <f t="shared" si="187"/>
        <v>I030618681590-0K050</v>
      </c>
    </row>
    <row r="3003" spans="1:23" x14ac:dyDescent="0.3">
      <c r="A3003" s="256" t="str">
        <f t="shared" si="184"/>
        <v>I0306186-815900K260-00001</v>
      </c>
      <c r="B3003" s="251" t="s">
        <v>13414</v>
      </c>
      <c r="C3003" s="251" t="s">
        <v>9954</v>
      </c>
      <c r="D3003" s="251" t="s">
        <v>13394</v>
      </c>
      <c r="E3003" s="251" t="s">
        <v>11441</v>
      </c>
      <c r="F3003" s="251" t="s">
        <v>10002</v>
      </c>
      <c r="G3003" s="251" t="s">
        <v>3388</v>
      </c>
      <c r="H3003" s="251" t="s">
        <v>770</v>
      </c>
      <c r="I3003" s="257" t="str">
        <f t="shared" si="185"/>
        <v>-00001</v>
      </c>
      <c r="J3003" s="251">
        <v>1</v>
      </c>
      <c r="K3003" s="251">
        <v>1</v>
      </c>
      <c r="M3003" s="251" t="s">
        <v>9993</v>
      </c>
      <c r="N3003" s="251" t="s">
        <v>11732</v>
      </c>
      <c r="O3003" s="251">
        <v>1</v>
      </c>
      <c r="Q3003" s="251" t="s">
        <v>13414</v>
      </c>
      <c r="R3003" s="251" t="s">
        <v>9960</v>
      </c>
      <c r="S3003" s="252" t="s">
        <v>3377</v>
      </c>
      <c r="T3003" s="251" t="str">
        <f t="shared" si="186"/>
        <v>I0306186815900K260</v>
      </c>
      <c r="W3003" s="251" t="str">
        <f t="shared" si="187"/>
        <v>I030618681590-0K260</v>
      </c>
    </row>
    <row r="3004" spans="1:23" x14ac:dyDescent="0.3">
      <c r="A3004" s="256" t="str">
        <f t="shared" si="184"/>
        <v>I0306186-815910K050-00006</v>
      </c>
      <c r="B3004" s="251" t="s">
        <v>13415</v>
      </c>
      <c r="C3004" s="251" t="s">
        <v>9954</v>
      </c>
      <c r="D3004" s="251" t="s">
        <v>13394</v>
      </c>
      <c r="E3004" s="251" t="s">
        <v>11441</v>
      </c>
      <c r="F3004" s="251" t="s">
        <v>10005</v>
      </c>
      <c r="G3004" s="251" t="s">
        <v>777</v>
      </c>
      <c r="H3004" s="251" t="s">
        <v>5219</v>
      </c>
      <c r="I3004" s="257" t="str">
        <f t="shared" si="185"/>
        <v>-00006</v>
      </c>
      <c r="J3004" s="251">
        <v>6</v>
      </c>
      <c r="K3004" s="251">
        <v>6</v>
      </c>
      <c r="M3004" s="251" t="s">
        <v>9958</v>
      </c>
      <c r="N3004" s="251" t="s">
        <v>11732</v>
      </c>
      <c r="O3004" s="251">
        <v>6</v>
      </c>
      <c r="Q3004" s="251" t="s">
        <v>13415</v>
      </c>
      <c r="R3004" s="251" t="s">
        <v>9960</v>
      </c>
      <c r="S3004" s="252" t="s">
        <v>776</v>
      </c>
      <c r="T3004" s="251" t="str">
        <f t="shared" si="186"/>
        <v>I0306186815910K050</v>
      </c>
      <c r="W3004" s="251" t="str">
        <f t="shared" si="187"/>
        <v>I030618681591-0K050</v>
      </c>
    </row>
    <row r="3005" spans="1:23" x14ac:dyDescent="0.3">
      <c r="A3005" s="256" t="str">
        <f t="shared" si="184"/>
        <v>I0306186-9098111067-00001</v>
      </c>
      <c r="B3005" s="251" t="s">
        <v>13416</v>
      </c>
      <c r="C3005" s="251" t="s">
        <v>9954</v>
      </c>
      <c r="D3005" s="251" t="s">
        <v>13394</v>
      </c>
      <c r="E3005" s="251" t="s">
        <v>11441</v>
      </c>
      <c r="F3005" s="251" t="s">
        <v>10009</v>
      </c>
      <c r="G3005" s="251" t="s">
        <v>965</v>
      </c>
      <c r="H3005" s="251" t="s">
        <v>3393</v>
      </c>
      <c r="I3005" s="257" t="str">
        <f t="shared" si="185"/>
        <v>-00001</v>
      </c>
      <c r="J3005" s="251">
        <v>1</v>
      </c>
      <c r="K3005" s="251">
        <v>1</v>
      </c>
      <c r="M3005" s="251" t="s">
        <v>10007</v>
      </c>
      <c r="N3005" s="251" t="s">
        <v>11732</v>
      </c>
      <c r="O3005" s="251">
        <v>1</v>
      </c>
      <c r="Q3005" s="251" t="s">
        <v>13416</v>
      </c>
      <c r="R3005" s="251" t="s">
        <v>9960</v>
      </c>
      <c r="S3005" s="252">
        <v>9098111067</v>
      </c>
      <c r="T3005" s="251" t="str">
        <f t="shared" si="186"/>
        <v>I03061869098111067</v>
      </c>
      <c r="W3005" s="251" t="str">
        <f t="shared" si="187"/>
        <v>I030618690981-11067</v>
      </c>
    </row>
    <row r="3006" spans="1:23" x14ac:dyDescent="0.3">
      <c r="A3006" s="256" t="str">
        <f t="shared" si="184"/>
        <v>I0306186-9098113087-00003</v>
      </c>
      <c r="B3006" s="251" t="s">
        <v>13417</v>
      </c>
      <c r="C3006" s="251" t="s">
        <v>9954</v>
      </c>
      <c r="D3006" s="251" t="s">
        <v>13394</v>
      </c>
      <c r="E3006" s="251" t="s">
        <v>11441</v>
      </c>
      <c r="F3006" s="251" t="s">
        <v>10012</v>
      </c>
      <c r="G3006" s="251" t="s">
        <v>939</v>
      </c>
      <c r="H3006" s="251" t="s">
        <v>3393</v>
      </c>
      <c r="I3006" s="257" t="str">
        <f t="shared" si="185"/>
        <v>-00003</v>
      </c>
      <c r="J3006" s="251">
        <v>3</v>
      </c>
      <c r="K3006" s="251">
        <v>3</v>
      </c>
      <c r="M3006" s="251" t="s">
        <v>10003</v>
      </c>
      <c r="N3006" s="251" t="s">
        <v>11732</v>
      </c>
      <c r="O3006" s="251">
        <v>3</v>
      </c>
      <c r="Q3006" s="251" t="s">
        <v>13417</v>
      </c>
      <c r="R3006" s="251" t="s">
        <v>9960</v>
      </c>
      <c r="S3006" s="252">
        <v>9098113087</v>
      </c>
      <c r="T3006" s="251" t="str">
        <f t="shared" si="186"/>
        <v>I03061869098113087</v>
      </c>
      <c r="W3006" s="251" t="str">
        <f t="shared" si="187"/>
        <v>I030618690981-13087</v>
      </c>
    </row>
    <row r="3007" spans="1:23" x14ac:dyDescent="0.3">
      <c r="A3007" s="256" t="str">
        <f t="shared" si="184"/>
        <v>I0306186-9098122003-00015</v>
      </c>
      <c r="B3007" s="251" t="s">
        <v>13418</v>
      </c>
      <c r="C3007" s="251" t="s">
        <v>9954</v>
      </c>
      <c r="D3007" s="251" t="s">
        <v>13394</v>
      </c>
      <c r="E3007" s="251" t="s">
        <v>11441</v>
      </c>
      <c r="F3007" s="251" t="s">
        <v>10188</v>
      </c>
      <c r="G3007" s="251" t="s">
        <v>926</v>
      </c>
      <c r="H3007" s="251" t="s">
        <v>1564</v>
      </c>
      <c r="I3007" s="257" t="str">
        <f t="shared" si="185"/>
        <v>-00015</v>
      </c>
      <c r="J3007" s="251">
        <v>15</v>
      </c>
      <c r="K3007" s="251">
        <v>15</v>
      </c>
      <c r="M3007" s="251" t="s">
        <v>10003</v>
      </c>
      <c r="N3007" s="251" t="s">
        <v>11732</v>
      </c>
      <c r="O3007" s="251">
        <v>15</v>
      </c>
      <c r="Q3007" s="251" t="s">
        <v>13418</v>
      </c>
      <c r="R3007" s="251" t="s">
        <v>9960</v>
      </c>
      <c r="S3007" s="252">
        <v>9098122003</v>
      </c>
      <c r="T3007" s="251" t="str">
        <f t="shared" si="186"/>
        <v>I03061869098122003</v>
      </c>
      <c r="W3007" s="251" t="str">
        <f t="shared" si="187"/>
        <v>I030618690981-22003</v>
      </c>
    </row>
    <row r="3008" spans="1:23" x14ac:dyDescent="0.3">
      <c r="A3008" s="256" t="str">
        <f t="shared" si="184"/>
        <v>I0306186-9913212050-00165</v>
      </c>
      <c r="B3008" s="251" t="s">
        <v>13419</v>
      </c>
      <c r="C3008" s="251" t="s">
        <v>9954</v>
      </c>
      <c r="D3008" s="251" t="s">
        <v>13394</v>
      </c>
      <c r="E3008" s="251" t="s">
        <v>11441</v>
      </c>
      <c r="F3008" s="251" t="s">
        <v>10190</v>
      </c>
      <c r="G3008" s="251" t="s">
        <v>946</v>
      </c>
      <c r="H3008" s="251" t="s">
        <v>10010</v>
      </c>
      <c r="I3008" s="257" t="str">
        <f t="shared" si="185"/>
        <v>-00165</v>
      </c>
      <c r="J3008" s="251">
        <v>165</v>
      </c>
      <c r="K3008" s="251">
        <v>165</v>
      </c>
      <c r="M3008" s="251" t="s">
        <v>10007</v>
      </c>
      <c r="N3008" s="251" t="s">
        <v>11732</v>
      </c>
      <c r="O3008" s="251">
        <v>165</v>
      </c>
      <c r="Q3008" s="251" t="s">
        <v>13419</v>
      </c>
      <c r="R3008" s="251" t="s">
        <v>9960</v>
      </c>
      <c r="S3008" s="252">
        <v>9913212050</v>
      </c>
      <c r="T3008" s="251" t="str">
        <f t="shared" si="186"/>
        <v>I03061869913212050</v>
      </c>
      <c r="W3008" s="251" t="str">
        <f t="shared" si="187"/>
        <v>I030618699132-12050</v>
      </c>
    </row>
    <row r="3009" spans="1:23" x14ac:dyDescent="0.3">
      <c r="A3009" s="256" t="str">
        <f t="shared" si="184"/>
        <v>I0306186-9913221210-00018</v>
      </c>
      <c r="B3009" s="251" t="s">
        <v>13420</v>
      </c>
      <c r="C3009" s="251" t="s">
        <v>9954</v>
      </c>
      <c r="D3009" s="251" t="s">
        <v>13394</v>
      </c>
      <c r="E3009" s="251" t="s">
        <v>11441</v>
      </c>
      <c r="F3009" s="251" t="s">
        <v>10192</v>
      </c>
      <c r="G3009" s="251" t="s">
        <v>916</v>
      </c>
      <c r="H3009" s="251" t="s">
        <v>10013</v>
      </c>
      <c r="I3009" s="257" t="str">
        <f t="shared" si="185"/>
        <v>-00018</v>
      </c>
      <c r="J3009" s="251">
        <v>18</v>
      </c>
      <c r="K3009" s="251">
        <v>18</v>
      </c>
      <c r="M3009" s="251" t="s">
        <v>10007</v>
      </c>
      <c r="N3009" s="251" t="s">
        <v>11732</v>
      </c>
      <c r="O3009" s="251">
        <v>18</v>
      </c>
      <c r="Q3009" s="251" t="s">
        <v>13420</v>
      </c>
      <c r="R3009" s="251" t="s">
        <v>9960</v>
      </c>
      <c r="S3009" s="252">
        <v>9913221210</v>
      </c>
      <c r="T3009" s="251" t="str">
        <f t="shared" si="186"/>
        <v>I03061869913221210</v>
      </c>
      <c r="W3009" s="251" t="str">
        <f t="shared" si="187"/>
        <v>I030618699132-21210</v>
      </c>
    </row>
    <row r="3010" spans="1:23" x14ac:dyDescent="0.3">
      <c r="A3010" s="256" t="str">
        <f t="shared" si="184"/>
        <v>I0306187-811300K591-00003</v>
      </c>
      <c r="B3010" s="251" t="s">
        <v>13421</v>
      </c>
      <c r="C3010" s="251" t="s">
        <v>9954</v>
      </c>
      <c r="D3010" s="251" t="s">
        <v>13422</v>
      </c>
      <c r="E3010" s="251" t="s">
        <v>11441</v>
      </c>
      <c r="F3010" s="251" t="s">
        <v>9957</v>
      </c>
      <c r="G3010" s="251" t="s">
        <v>408</v>
      </c>
      <c r="H3010" s="251" t="s">
        <v>5101</v>
      </c>
      <c r="I3010" s="257" t="str">
        <f t="shared" si="185"/>
        <v>-00003</v>
      </c>
      <c r="J3010" s="251">
        <v>3</v>
      </c>
      <c r="K3010" s="251">
        <v>3</v>
      </c>
      <c r="M3010" s="251" t="s">
        <v>9958</v>
      </c>
      <c r="N3010" s="251" t="s">
        <v>11875</v>
      </c>
      <c r="O3010" s="251">
        <v>3</v>
      </c>
      <c r="Q3010" s="251" t="s">
        <v>13421</v>
      </c>
      <c r="R3010" s="251" t="s">
        <v>10017</v>
      </c>
      <c r="S3010" s="252" t="s">
        <v>407</v>
      </c>
      <c r="T3010" s="251" t="str">
        <f t="shared" si="186"/>
        <v>I0306187811300K591</v>
      </c>
      <c r="W3010" s="251" t="str">
        <f t="shared" si="187"/>
        <v>I030618781130-0K591</v>
      </c>
    </row>
    <row r="3011" spans="1:23" x14ac:dyDescent="0.3">
      <c r="A3011" s="256" t="str">
        <f t="shared" si="184"/>
        <v>I0306187-811700K591-00001</v>
      </c>
      <c r="B3011" s="251" t="s">
        <v>13423</v>
      </c>
      <c r="C3011" s="251" t="s">
        <v>9954</v>
      </c>
      <c r="D3011" s="251" t="s">
        <v>13422</v>
      </c>
      <c r="E3011" s="251" t="s">
        <v>11441</v>
      </c>
      <c r="F3011" s="251" t="s">
        <v>9962</v>
      </c>
      <c r="G3011" s="251" t="s">
        <v>425</v>
      </c>
      <c r="H3011" s="251" t="s">
        <v>5102</v>
      </c>
      <c r="I3011" s="257" t="str">
        <f t="shared" si="185"/>
        <v>-00001</v>
      </c>
      <c r="J3011" s="251">
        <v>1</v>
      </c>
      <c r="K3011" s="251">
        <v>1</v>
      </c>
      <c r="M3011" s="251" t="s">
        <v>9958</v>
      </c>
      <c r="N3011" s="251" t="s">
        <v>11875</v>
      </c>
      <c r="O3011" s="251">
        <v>1</v>
      </c>
      <c r="Q3011" s="251" t="s">
        <v>13423</v>
      </c>
      <c r="R3011" s="251" t="s">
        <v>10017</v>
      </c>
      <c r="S3011" s="252" t="s">
        <v>424</v>
      </c>
      <c r="T3011" s="251" t="str">
        <f t="shared" si="186"/>
        <v>I0306187811700K591</v>
      </c>
      <c r="W3011" s="251" t="str">
        <f t="shared" si="187"/>
        <v>I030618781170-0K591</v>
      </c>
    </row>
    <row r="3012" spans="1:23" x14ac:dyDescent="0.3">
      <c r="A3012" s="256" t="str">
        <f t="shared" si="184"/>
        <v>I0306187-811700K610-00001</v>
      </c>
      <c r="B3012" s="251" t="s">
        <v>13424</v>
      </c>
      <c r="C3012" s="251" t="s">
        <v>9954</v>
      </c>
      <c r="D3012" s="251" t="s">
        <v>13422</v>
      </c>
      <c r="E3012" s="251" t="s">
        <v>11441</v>
      </c>
      <c r="F3012" s="251" t="s">
        <v>9964</v>
      </c>
      <c r="G3012" s="251" t="s">
        <v>456</v>
      </c>
      <c r="H3012" s="251" t="s">
        <v>5102</v>
      </c>
      <c r="I3012" s="257" t="str">
        <f t="shared" si="185"/>
        <v>-00001</v>
      </c>
      <c r="J3012" s="251">
        <v>1</v>
      </c>
      <c r="K3012" s="251">
        <v>1</v>
      </c>
      <c r="M3012" s="251" t="s">
        <v>9958</v>
      </c>
      <c r="N3012" s="251" t="s">
        <v>11875</v>
      </c>
      <c r="O3012" s="251">
        <v>1</v>
      </c>
      <c r="Q3012" s="251" t="s">
        <v>13424</v>
      </c>
      <c r="R3012" s="251" t="s">
        <v>10017</v>
      </c>
      <c r="S3012" s="252" t="s">
        <v>455</v>
      </c>
      <c r="T3012" s="251" t="str">
        <f t="shared" si="186"/>
        <v>I0306187811700K610</v>
      </c>
      <c r="W3012" s="251" t="str">
        <f t="shared" si="187"/>
        <v>I030618781170-0K610</v>
      </c>
    </row>
    <row r="3013" spans="1:23" x14ac:dyDescent="0.3">
      <c r="A3013" s="256" t="str">
        <f t="shared" si="184"/>
        <v>I0306188-8122006052-00001</v>
      </c>
      <c r="B3013" s="251" t="s">
        <v>13425</v>
      </c>
      <c r="C3013" s="251" t="s">
        <v>9954</v>
      </c>
      <c r="D3013" s="251" t="s">
        <v>13426</v>
      </c>
      <c r="E3013" s="251" t="s">
        <v>11441</v>
      </c>
      <c r="F3013" s="251" t="s">
        <v>9957</v>
      </c>
      <c r="G3013" s="251" t="s">
        <v>142</v>
      </c>
      <c r="H3013" s="251" t="s">
        <v>4979</v>
      </c>
      <c r="I3013" s="257" t="str">
        <f t="shared" si="185"/>
        <v>-00001</v>
      </c>
      <c r="J3013" s="251">
        <v>1</v>
      </c>
      <c r="K3013" s="251">
        <v>1</v>
      </c>
      <c r="M3013" s="251" t="s">
        <v>10003</v>
      </c>
      <c r="N3013" s="251" t="s">
        <v>12126</v>
      </c>
      <c r="O3013" s="251">
        <v>1</v>
      </c>
      <c r="Q3013" s="251" t="s">
        <v>13425</v>
      </c>
      <c r="R3013" s="251" t="s">
        <v>10028</v>
      </c>
      <c r="S3013" s="252">
        <v>8122006052</v>
      </c>
      <c r="T3013" s="251" t="str">
        <f t="shared" si="186"/>
        <v>I03061888122006052</v>
      </c>
      <c r="W3013" s="251" t="str">
        <f t="shared" si="187"/>
        <v>I030618881220-06052</v>
      </c>
    </row>
    <row r="3014" spans="1:23" x14ac:dyDescent="0.3">
      <c r="A3014" s="256" t="str">
        <f t="shared" si="184"/>
        <v>I0306188-815500D570-00001</v>
      </c>
      <c r="B3014" s="251" t="s">
        <v>13427</v>
      </c>
      <c r="C3014" s="251" t="s">
        <v>9954</v>
      </c>
      <c r="D3014" s="251" t="s">
        <v>13426</v>
      </c>
      <c r="E3014" s="251" t="s">
        <v>11441</v>
      </c>
      <c r="F3014" s="251" t="s">
        <v>9962</v>
      </c>
      <c r="G3014" s="251" t="s">
        <v>707</v>
      </c>
      <c r="H3014" s="251" t="s">
        <v>5202</v>
      </c>
      <c r="I3014" s="257" t="str">
        <f t="shared" si="185"/>
        <v>-00001</v>
      </c>
      <c r="J3014" s="251">
        <v>1</v>
      </c>
      <c r="K3014" s="251">
        <v>1</v>
      </c>
      <c r="M3014" s="251" t="s">
        <v>9958</v>
      </c>
      <c r="N3014" s="251" t="s">
        <v>12126</v>
      </c>
      <c r="O3014" s="251">
        <v>1</v>
      </c>
      <c r="Q3014" s="251" t="s">
        <v>13427</v>
      </c>
      <c r="R3014" s="251" t="s">
        <v>10028</v>
      </c>
      <c r="S3014" s="252" t="s">
        <v>706</v>
      </c>
      <c r="T3014" s="251" t="str">
        <f t="shared" si="186"/>
        <v>I0306188815500D570</v>
      </c>
      <c r="W3014" s="251" t="str">
        <f t="shared" si="187"/>
        <v>I030618881550-0D570</v>
      </c>
    </row>
    <row r="3015" spans="1:23" x14ac:dyDescent="0.3">
      <c r="A3015" s="256" t="str">
        <f t="shared" ref="A3015:A3078" si="188">D3015&amp;$A$6&amp;S3015&amp;I3015</f>
        <v>I0306188-815510D400-00001</v>
      </c>
      <c r="B3015" s="251" t="s">
        <v>13428</v>
      </c>
      <c r="C3015" s="251" t="s">
        <v>9954</v>
      </c>
      <c r="D3015" s="251" t="s">
        <v>13426</v>
      </c>
      <c r="E3015" s="251" t="s">
        <v>11441</v>
      </c>
      <c r="F3015" s="251" t="s">
        <v>9964</v>
      </c>
      <c r="G3015" s="251" t="s">
        <v>694</v>
      </c>
      <c r="H3015" s="251" t="s">
        <v>5216</v>
      </c>
      <c r="I3015" s="257" t="str">
        <f t="shared" ref="I3015:I3078" si="189">+IF(AND(O3015&lt;10),$B$2&amp;O3015,IF(AND(O3015&gt;9,O3015&lt;=99),$B$3&amp;O3015,IF(AND(O3015&gt;99,L91891&lt;1000),$B$4&amp;O3015,IF(AND(O3015&gt;999),$B$5&amp;7))))</f>
        <v>-00001</v>
      </c>
      <c r="J3015" s="251">
        <v>1</v>
      </c>
      <c r="K3015" s="251">
        <v>1</v>
      </c>
      <c r="M3015" s="251" t="s">
        <v>9993</v>
      </c>
      <c r="N3015" s="251" t="s">
        <v>12126</v>
      </c>
      <c r="O3015" s="251">
        <v>1</v>
      </c>
      <c r="Q3015" s="251" t="s">
        <v>13428</v>
      </c>
      <c r="R3015" s="251" t="s">
        <v>10028</v>
      </c>
      <c r="S3015" s="252" t="s">
        <v>693</v>
      </c>
      <c r="T3015" s="251" t="str">
        <f t="shared" si="186"/>
        <v>I0306188815510D400</v>
      </c>
      <c r="W3015" s="251" t="str">
        <f t="shared" si="187"/>
        <v>I030618881551-0D400</v>
      </c>
    </row>
    <row r="3016" spans="1:23" x14ac:dyDescent="0.3">
      <c r="A3016" s="256" t="str">
        <f t="shared" si="188"/>
        <v>I0404592-811050K130-00006</v>
      </c>
      <c r="B3016" s="251" t="s">
        <v>13429</v>
      </c>
      <c r="C3016" s="251" t="s">
        <v>10031</v>
      </c>
      <c r="D3016" s="251" t="s">
        <v>13430</v>
      </c>
      <c r="E3016" s="251" t="s">
        <v>11441</v>
      </c>
      <c r="F3016" s="251" t="s">
        <v>9957</v>
      </c>
      <c r="G3016" s="251" t="s">
        <v>187</v>
      </c>
      <c r="H3016" s="251" t="s">
        <v>5053</v>
      </c>
      <c r="I3016" s="257" t="str">
        <f t="shared" si="189"/>
        <v>-00006</v>
      </c>
      <c r="J3016" s="251">
        <v>6</v>
      </c>
      <c r="K3016" s="251">
        <v>6</v>
      </c>
      <c r="M3016" s="251" t="s">
        <v>9958</v>
      </c>
      <c r="N3016" s="251" t="s">
        <v>11875</v>
      </c>
      <c r="O3016" s="251">
        <v>6</v>
      </c>
      <c r="Q3016" s="251" t="s">
        <v>13429</v>
      </c>
      <c r="R3016" s="251" t="s">
        <v>10017</v>
      </c>
      <c r="S3016" s="252" t="s">
        <v>186</v>
      </c>
      <c r="T3016" s="251" t="str">
        <f t="shared" ref="T3016:T3079" si="190">+D3016&amp;S3016</f>
        <v>I0404592811050K130</v>
      </c>
      <c r="W3016" s="251" t="str">
        <f t="shared" ref="W3016:W3079" si="191">D3016&amp;G3016</f>
        <v>I040459281105-0K130</v>
      </c>
    </row>
    <row r="3017" spans="1:23" x14ac:dyDescent="0.3">
      <c r="A3017" s="256" t="str">
        <f t="shared" si="188"/>
        <v>I0404592-811100KC31-00001</v>
      </c>
      <c r="B3017" s="251" t="s">
        <v>13431</v>
      </c>
      <c r="C3017" s="251" t="s">
        <v>10031</v>
      </c>
      <c r="D3017" s="251" t="s">
        <v>13430</v>
      </c>
      <c r="E3017" s="251" t="s">
        <v>11441</v>
      </c>
      <c r="F3017" s="251" t="s">
        <v>9962</v>
      </c>
      <c r="G3017" s="251" t="s">
        <v>464</v>
      </c>
      <c r="H3017" s="251" t="s">
        <v>3422</v>
      </c>
      <c r="I3017" s="257" t="str">
        <f t="shared" si="189"/>
        <v>-00001</v>
      </c>
      <c r="J3017" s="251">
        <v>1</v>
      </c>
      <c r="K3017" s="251">
        <v>1</v>
      </c>
      <c r="M3017" s="251" t="s">
        <v>9958</v>
      </c>
      <c r="N3017" s="251" t="s">
        <v>11875</v>
      </c>
      <c r="O3017" s="251">
        <v>1</v>
      </c>
      <c r="Q3017" s="251" t="s">
        <v>13431</v>
      </c>
      <c r="R3017" s="251" t="s">
        <v>10017</v>
      </c>
      <c r="S3017" s="252" t="s">
        <v>463</v>
      </c>
      <c r="T3017" s="251" t="str">
        <f t="shared" si="190"/>
        <v>I0404592811100KC31</v>
      </c>
      <c r="W3017" s="251" t="str">
        <f t="shared" si="191"/>
        <v>I040459281110-0KC31</v>
      </c>
    </row>
    <row r="3018" spans="1:23" x14ac:dyDescent="0.3">
      <c r="A3018" s="256" t="str">
        <f t="shared" si="188"/>
        <v>I0404592-811300KC31-00002</v>
      </c>
      <c r="B3018" s="251" t="s">
        <v>13432</v>
      </c>
      <c r="C3018" s="251" t="s">
        <v>10031</v>
      </c>
      <c r="D3018" s="251" t="s">
        <v>13430</v>
      </c>
      <c r="E3018" s="251" t="s">
        <v>11441</v>
      </c>
      <c r="F3018" s="251" t="s">
        <v>9964</v>
      </c>
      <c r="G3018" s="251" t="s">
        <v>470</v>
      </c>
      <c r="H3018" s="251" t="s">
        <v>5101</v>
      </c>
      <c r="I3018" s="257" t="str">
        <f t="shared" si="189"/>
        <v>-00002</v>
      </c>
      <c r="J3018" s="251">
        <v>2</v>
      </c>
      <c r="K3018" s="251">
        <v>2</v>
      </c>
      <c r="M3018" s="251" t="s">
        <v>9958</v>
      </c>
      <c r="N3018" s="251" t="s">
        <v>11875</v>
      </c>
      <c r="O3018" s="251">
        <v>2</v>
      </c>
      <c r="Q3018" s="251" t="s">
        <v>13432</v>
      </c>
      <c r="R3018" s="251" t="s">
        <v>10017</v>
      </c>
      <c r="S3018" s="252" t="s">
        <v>469</v>
      </c>
      <c r="T3018" s="251" t="str">
        <f t="shared" si="190"/>
        <v>I0404592811300KC31</v>
      </c>
      <c r="W3018" s="251" t="str">
        <f t="shared" si="191"/>
        <v>I040459281130-0KC31</v>
      </c>
    </row>
    <row r="3019" spans="1:23" x14ac:dyDescent="0.3">
      <c r="A3019" s="256" t="str">
        <f t="shared" si="188"/>
        <v>I0404592-811700KC31-00001</v>
      </c>
      <c r="B3019" s="251" t="s">
        <v>13433</v>
      </c>
      <c r="C3019" s="251" t="s">
        <v>10031</v>
      </c>
      <c r="D3019" s="251" t="s">
        <v>13430</v>
      </c>
      <c r="E3019" s="251" t="s">
        <v>11441</v>
      </c>
      <c r="F3019" s="251" t="s">
        <v>9966</v>
      </c>
      <c r="G3019" s="251" t="s">
        <v>482</v>
      </c>
      <c r="H3019" s="251" t="s">
        <v>5102</v>
      </c>
      <c r="I3019" s="257" t="str">
        <f t="shared" si="189"/>
        <v>-00001</v>
      </c>
      <c r="J3019" s="251">
        <v>1</v>
      </c>
      <c r="K3019" s="251">
        <v>1</v>
      </c>
      <c r="M3019" s="251" t="s">
        <v>9958</v>
      </c>
      <c r="N3019" s="251" t="s">
        <v>11875</v>
      </c>
      <c r="O3019" s="251">
        <v>1</v>
      </c>
      <c r="Q3019" s="251" t="s">
        <v>13433</v>
      </c>
      <c r="R3019" s="251" t="s">
        <v>10017</v>
      </c>
      <c r="S3019" s="252" t="s">
        <v>481</v>
      </c>
      <c r="T3019" s="251" t="str">
        <f t="shared" si="190"/>
        <v>I0404592811700KC31</v>
      </c>
      <c r="W3019" s="251" t="str">
        <f t="shared" si="191"/>
        <v>I040459281170-0KC31</v>
      </c>
    </row>
    <row r="3020" spans="1:23" x14ac:dyDescent="0.3">
      <c r="A3020" s="256" t="str">
        <f t="shared" si="188"/>
        <v>I0404592-811700KG61-00002</v>
      </c>
      <c r="B3020" s="251" t="s">
        <v>13434</v>
      </c>
      <c r="C3020" s="251" t="s">
        <v>10031</v>
      </c>
      <c r="D3020" s="251" t="s">
        <v>13430</v>
      </c>
      <c r="E3020" s="251" t="s">
        <v>11441</v>
      </c>
      <c r="F3020" s="251" t="s">
        <v>9968</v>
      </c>
      <c r="G3020" s="251" t="s">
        <v>586</v>
      </c>
      <c r="H3020" s="251" t="s">
        <v>5102</v>
      </c>
      <c r="I3020" s="257" t="str">
        <f t="shared" si="189"/>
        <v>-00002</v>
      </c>
      <c r="J3020" s="251">
        <v>2</v>
      </c>
      <c r="K3020" s="251">
        <v>2</v>
      </c>
      <c r="M3020" s="251" t="s">
        <v>9958</v>
      </c>
      <c r="N3020" s="251" t="s">
        <v>11875</v>
      </c>
      <c r="O3020" s="251">
        <v>2</v>
      </c>
      <c r="Q3020" s="251" t="s">
        <v>13434</v>
      </c>
      <c r="R3020" s="251" t="s">
        <v>10017</v>
      </c>
      <c r="S3020" s="252" t="s">
        <v>585</v>
      </c>
      <c r="T3020" s="251" t="str">
        <f t="shared" si="190"/>
        <v>I0404592811700KG61</v>
      </c>
      <c r="W3020" s="251" t="str">
        <f t="shared" si="191"/>
        <v>I040459281170-0KG61</v>
      </c>
    </row>
    <row r="3021" spans="1:23" x14ac:dyDescent="0.3">
      <c r="A3021" s="256" t="str">
        <f t="shared" si="188"/>
        <v>I0404592-815500K120-00002</v>
      </c>
      <c r="B3021" s="251" t="s">
        <v>13435</v>
      </c>
      <c r="C3021" s="251" t="s">
        <v>10031</v>
      </c>
      <c r="D3021" s="251" t="s">
        <v>13430</v>
      </c>
      <c r="E3021" s="251" t="s">
        <v>11441</v>
      </c>
      <c r="F3021" s="251" t="s">
        <v>9970</v>
      </c>
      <c r="G3021" s="251" t="s">
        <v>625</v>
      </c>
      <c r="H3021" s="251" t="s">
        <v>5202</v>
      </c>
      <c r="I3021" s="257" t="str">
        <f t="shared" si="189"/>
        <v>-00002</v>
      </c>
      <c r="J3021" s="251">
        <v>2</v>
      </c>
      <c r="K3021" s="251">
        <v>2</v>
      </c>
      <c r="M3021" s="251" t="s">
        <v>9958</v>
      </c>
      <c r="N3021" s="251" t="s">
        <v>11875</v>
      </c>
      <c r="O3021" s="251">
        <v>2</v>
      </c>
      <c r="Q3021" s="251" t="s">
        <v>13435</v>
      </c>
      <c r="R3021" s="251" t="s">
        <v>10017</v>
      </c>
      <c r="S3021" s="252" t="s">
        <v>8</v>
      </c>
      <c r="T3021" s="251" t="str">
        <f t="shared" si="190"/>
        <v>I0404592815500K120</v>
      </c>
      <c r="W3021" s="251" t="str">
        <f t="shared" si="191"/>
        <v>I040459281550-0K120</v>
      </c>
    </row>
    <row r="3022" spans="1:23" x14ac:dyDescent="0.3">
      <c r="A3022" s="256" t="str">
        <f t="shared" si="188"/>
        <v>I0404592-815510K120-00002</v>
      </c>
      <c r="B3022" s="251" t="s">
        <v>13436</v>
      </c>
      <c r="C3022" s="251" t="s">
        <v>10031</v>
      </c>
      <c r="D3022" s="251" t="s">
        <v>13430</v>
      </c>
      <c r="E3022" s="251" t="s">
        <v>11441</v>
      </c>
      <c r="F3022" s="251" t="s">
        <v>9972</v>
      </c>
      <c r="G3022" s="251" t="s">
        <v>637</v>
      </c>
      <c r="H3022" s="251" t="s">
        <v>5203</v>
      </c>
      <c r="I3022" s="257" t="str">
        <f t="shared" si="189"/>
        <v>-00002</v>
      </c>
      <c r="J3022" s="251">
        <v>2</v>
      </c>
      <c r="K3022" s="251">
        <v>2</v>
      </c>
      <c r="M3022" s="251" t="s">
        <v>9958</v>
      </c>
      <c r="N3022" s="251" t="s">
        <v>11875</v>
      </c>
      <c r="O3022" s="251">
        <v>2</v>
      </c>
      <c r="Q3022" s="251" t="s">
        <v>13436</v>
      </c>
      <c r="R3022" s="251" t="s">
        <v>10017</v>
      </c>
      <c r="S3022" s="252" t="s">
        <v>636</v>
      </c>
      <c r="T3022" s="251" t="str">
        <f t="shared" si="190"/>
        <v>I0404592815510K120</v>
      </c>
      <c r="W3022" s="251" t="str">
        <f t="shared" si="191"/>
        <v>I040459281551-0K120</v>
      </c>
    </row>
    <row r="3023" spans="1:23" x14ac:dyDescent="0.3">
      <c r="A3023" s="256" t="str">
        <f t="shared" si="188"/>
        <v>I0404592-815600K120-00002</v>
      </c>
      <c r="B3023" s="251" t="s">
        <v>13437</v>
      </c>
      <c r="C3023" s="251" t="s">
        <v>10031</v>
      </c>
      <c r="D3023" s="251" t="s">
        <v>13430</v>
      </c>
      <c r="E3023" s="251" t="s">
        <v>11441</v>
      </c>
      <c r="F3023" s="251" t="s">
        <v>9974</v>
      </c>
      <c r="G3023" s="251" t="s">
        <v>641</v>
      </c>
      <c r="H3023" s="251" t="s">
        <v>5204</v>
      </c>
      <c r="I3023" s="257" t="str">
        <f t="shared" si="189"/>
        <v>-00002</v>
      </c>
      <c r="J3023" s="251">
        <v>2</v>
      </c>
      <c r="K3023" s="251">
        <v>2</v>
      </c>
      <c r="M3023" s="251" t="s">
        <v>9958</v>
      </c>
      <c r="N3023" s="251" t="s">
        <v>11875</v>
      </c>
      <c r="O3023" s="251">
        <v>2</v>
      </c>
      <c r="Q3023" s="251" t="s">
        <v>13437</v>
      </c>
      <c r="R3023" s="251" t="s">
        <v>10017</v>
      </c>
      <c r="S3023" s="252" t="s">
        <v>640</v>
      </c>
      <c r="T3023" s="251" t="str">
        <f t="shared" si="190"/>
        <v>I0404592815600K120</v>
      </c>
      <c r="W3023" s="251" t="str">
        <f t="shared" si="191"/>
        <v>I040459281560-0K120</v>
      </c>
    </row>
    <row r="3024" spans="1:23" x14ac:dyDescent="0.3">
      <c r="A3024" s="256" t="str">
        <f t="shared" si="188"/>
        <v>I0404592-81591VT020-00002</v>
      </c>
      <c r="B3024" s="251" t="s">
        <v>13438</v>
      </c>
      <c r="C3024" s="251" t="s">
        <v>10031</v>
      </c>
      <c r="D3024" s="251" t="s">
        <v>13430</v>
      </c>
      <c r="E3024" s="251" t="s">
        <v>11441</v>
      </c>
      <c r="F3024" s="251" t="s">
        <v>9976</v>
      </c>
      <c r="G3024" s="251" t="s">
        <v>11073</v>
      </c>
      <c r="H3024" s="251" t="s">
        <v>5219</v>
      </c>
      <c r="I3024" s="257" t="str">
        <f t="shared" si="189"/>
        <v>-00002</v>
      </c>
      <c r="J3024" s="251">
        <v>2</v>
      </c>
      <c r="K3024" s="251">
        <v>2</v>
      </c>
      <c r="M3024" s="251" t="s">
        <v>9993</v>
      </c>
      <c r="N3024" s="251" t="s">
        <v>11875</v>
      </c>
      <c r="O3024" s="251">
        <v>2</v>
      </c>
      <c r="Q3024" s="251" t="s">
        <v>13438</v>
      </c>
      <c r="R3024" s="251" t="s">
        <v>10017</v>
      </c>
      <c r="S3024" s="252" t="s">
        <v>3777</v>
      </c>
      <c r="T3024" s="251" t="str">
        <f t="shared" si="190"/>
        <v>I040459281591VT020</v>
      </c>
      <c r="W3024" s="251" t="str">
        <f t="shared" si="191"/>
        <v>I040459281591-VT020</v>
      </c>
    </row>
    <row r="3025" spans="1:23" x14ac:dyDescent="0.3">
      <c r="A3025" s="256" t="str">
        <f t="shared" si="188"/>
        <v>I0404593-811100K300-00002</v>
      </c>
      <c r="B3025" s="251" t="s">
        <v>13439</v>
      </c>
      <c r="C3025" s="251" t="s">
        <v>10031</v>
      </c>
      <c r="D3025" s="251" t="s">
        <v>13440</v>
      </c>
      <c r="E3025" s="251" t="s">
        <v>11441</v>
      </c>
      <c r="F3025" s="251" t="s">
        <v>9957</v>
      </c>
      <c r="G3025" s="251" t="s">
        <v>226</v>
      </c>
      <c r="H3025" s="251" t="s">
        <v>5055</v>
      </c>
      <c r="I3025" s="257" t="str">
        <f t="shared" si="189"/>
        <v>-00002</v>
      </c>
      <c r="J3025" s="251">
        <v>2</v>
      </c>
      <c r="K3025" s="251">
        <v>2</v>
      </c>
      <c r="M3025" s="251" t="s">
        <v>9958</v>
      </c>
      <c r="N3025" s="251" t="s">
        <v>12126</v>
      </c>
      <c r="O3025" s="251">
        <v>2</v>
      </c>
      <c r="Q3025" s="251" t="s">
        <v>13439</v>
      </c>
      <c r="R3025" s="251" t="s">
        <v>10028</v>
      </c>
      <c r="S3025" s="252" t="s">
        <v>225</v>
      </c>
      <c r="T3025" s="251" t="str">
        <f t="shared" si="190"/>
        <v>I0404593811100K300</v>
      </c>
      <c r="W3025" s="251" t="str">
        <f t="shared" si="191"/>
        <v>I040459381110-0K300</v>
      </c>
    </row>
    <row r="3026" spans="1:23" x14ac:dyDescent="0.3">
      <c r="A3026" s="256" t="str">
        <f t="shared" si="188"/>
        <v>I0404593-81110VT040-00003</v>
      </c>
      <c r="B3026" s="251" t="s">
        <v>13441</v>
      </c>
      <c r="C3026" s="251" t="s">
        <v>10031</v>
      </c>
      <c r="D3026" s="251" t="s">
        <v>13440</v>
      </c>
      <c r="E3026" s="251" t="s">
        <v>11441</v>
      </c>
      <c r="F3026" s="251" t="s">
        <v>9962</v>
      </c>
      <c r="G3026" s="251" t="s">
        <v>10047</v>
      </c>
      <c r="H3026" s="251" t="s">
        <v>3422</v>
      </c>
      <c r="I3026" s="257" t="str">
        <f t="shared" si="189"/>
        <v>-00003</v>
      </c>
      <c r="J3026" s="251">
        <v>3</v>
      </c>
      <c r="K3026" s="251">
        <v>3</v>
      </c>
      <c r="M3026" s="251" t="s">
        <v>9958</v>
      </c>
      <c r="N3026" s="251" t="s">
        <v>12126</v>
      </c>
      <c r="O3026" s="251">
        <v>3</v>
      </c>
      <c r="Q3026" s="251" t="s">
        <v>13441</v>
      </c>
      <c r="R3026" s="251" t="s">
        <v>10028</v>
      </c>
      <c r="S3026" s="252" t="s">
        <v>3713</v>
      </c>
      <c r="T3026" s="251" t="str">
        <f t="shared" si="190"/>
        <v>I040459381110VT040</v>
      </c>
      <c r="W3026" s="251" t="str">
        <f t="shared" si="191"/>
        <v>I040459381110-VT040</v>
      </c>
    </row>
    <row r="3027" spans="1:23" x14ac:dyDescent="0.3">
      <c r="A3027" s="256" t="str">
        <f t="shared" si="188"/>
        <v>I0404593-81110VT080-00001</v>
      </c>
      <c r="B3027" s="251" t="s">
        <v>13442</v>
      </c>
      <c r="C3027" s="251" t="s">
        <v>10031</v>
      </c>
      <c r="D3027" s="251" t="s">
        <v>13440</v>
      </c>
      <c r="E3027" s="251" t="s">
        <v>11441</v>
      </c>
      <c r="F3027" s="251" t="s">
        <v>9964</v>
      </c>
      <c r="G3027" s="251" t="s">
        <v>4985</v>
      </c>
      <c r="H3027" s="251" t="s">
        <v>3422</v>
      </c>
      <c r="I3027" s="257" t="str">
        <f t="shared" si="189"/>
        <v>-00001</v>
      </c>
      <c r="J3027" s="251">
        <v>1</v>
      </c>
      <c r="K3027" s="251">
        <v>1</v>
      </c>
      <c r="M3027" s="251" t="s">
        <v>9958</v>
      </c>
      <c r="N3027" s="251" t="s">
        <v>12126</v>
      </c>
      <c r="O3027" s="251">
        <v>1</v>
      </c>
      <c r="Q3027" s="251" t="s">
        <v>13442</v>
      </c>
      <c r="R3027" s="251" t="s">
        <v>10028</v>
      </c>
      <c r="S3027" s="252" t="s">
        <v>3719</v>
      </c>
      <c r="T3027" s="251" t="str">
        <f t="shared" si="190"/>
        <v>I040459381110VT080</v>
      </c>
      <c r="W3027" s="251" t="str">
        <f t="shared" si="191"/>
        <v>I040459381110-VT080</v>
      </c>
    </row>
    <row r="3028" spans="1:23" x14ac:dyDescent="0.3">
      <c r="A3028" s="256" t="str">
        <f t="shared" si="188"/>
        <v>I0404593-81110VT100-00002</v>
      </c>
      <c r="B3028" s="251" t="s">
        <v>13443</v>
      </c>
      <c r="C3028" s="251" t="s">
        <v>10031</v>
      </c>
      <c r="D3028" s="251" t="s">
        <v>13440</v>
      </c>
      <c r="E3028" s="251" t="s">
        <v>11441</v>
      </c>
      <c r="F3028" s="251" t="s">
        <v>9966</v>
      </c>
      <c r="G3028" s="251" t="s">
        <v>10049</v>
      </c>
      <c r="H3028" s="251" t="s">
        <v>3422</v>
      </c>
      <c r="I3028" s="257" t="str">
        <f t="shared" si="189"/>
        <v>-00002</v>
      </c>
      <c r="J3028" s="251">
        <v>2</v>
      </c>
      <c r="K3028" s="251">
        <v>2</v>
      </c>
      <c r="M3028" s="251" t="s">
        <v>9958</v>
      </c>
      <c r="N3028" s="251" t="s">
        <v>12126</v>
      </c>
      <c r="O3028" s="251">
        <v>2</v>
      </c>
      <c r="Q3028" s="251" t="s">
        <v>13443</v>
      </c>
      <c r="R3028" s="251" t="s">
        <v>10028</v>
      </c>
      <c r="S3028" s="252" t="s">
        <v>3723</v>
      </c>
      <c r="T3028" s="251" t="str">
        <f t="shared" si="190"/>
        <v>I040459381110VT100</v>
      </c>
      <c r="W3028" s="251" t="str">
        <f t="shared" si="191"/>
        <v>I040459381110-VT100</v>
      </c>
    </row>
    <row r="3029" spans="1:23" x14ac:dyDescent="0.3">
      <c r="A3029" s="256" t="str">
        <f t="shared" si="188"/>
        <v>I0404593-81130VT040-00001</v>
      </c>
      <c r="B3029" s="251" t="s">
        <v>13444</v>
      </c>
      <c r="C3029" s="251" t="s">
        <v>10031</v>
      </c>
      <c r="D3029" s="251" t="s">
        <v>13440</v>
      </c>
      <c r="E3029" s="251" t="s">
        <v>11441</v>
      </c>
      <c r="F3029" s="251" t="s">
        <v>9968</v>
      </c>
      <c r="G3029" s="251" t="s">
        <v>13445</v>
      </c>
      <c r="H3029" s="251" t="s">
        <v>5101</v>
      </c>
      <c r="I3029" s="257" t="str">
        <f t="shared" si="189"/>
        <v>-00001</v>
      </c>
      <c r="J3029" s="251">
        <v>1</v>
      </c>
      <c r="K3029" s="251">
        <v>1</v>
      </c>
      <c r="M3029" s="251" t="s">
        <v>9958</v>
      </c>
      <c r="N3029" s="251" t="s">
        <v>12126</v>
      </c>
      <c r="O3029" s="251">
        <v>1</v>
      </c>
      <c r="Q3029" s="251" t="s">
        <v>13444</v>
      </c>
      <c r="R3029" s="251" t="s">
        <v>10028</v>
      </c>
      <c r="S3029" s="252" t="s">
        <v>4494</v>
      </c>
      <c r="T3029" s="251" t="str">
        <f t="shared" si="190"/>
        <v>I040459381130VT040</v>
      </c>
      <c r="W3029" s="251" t="str">
        <f t="shared" si="191"/>
        <v>I040459381130-VT040</v>
      </c>
    </row>
    <row r="3030" spans="1:23" x14ac:dyDescent="0.3">
      <c r="A3030" s="256" t="str">
        <f t="shared" si="188"/>
        <v>I0404593-811500K300-00001</v>
      </c>
      <c r="B3030" s="251" t="s">
        <v>13446</v>
      </c>
      <c r="C3030" s="251" t="s">
        <v>10031</v>
      </c>
      <c r="D3030" s="251" t="s">
        <v>13440</v>
      </c>
      <c r="E3030" s="251" t="s">
        <v>11441</v>
      </c>
      <c r="F3030" s="251" t="s">
        <v>9970</v>
      </c>
      <c r="G3030" s="251" t="s">
        <v>234</v>
      </c>
      <c r="H3030" s="251" t="s">
        <v>5093</v>
      </c>
      <c r="I3030" s="257" t="str">
        <f t="shared" si="189"/>
        <v>-00001</v>
      </c>
      <c r="J3030" s="251">
        <v>1</v>
      </c>
      <c r="K3030" s="251">
        <v>1</v>
      </c>
      <c r="M3030" s="251" t="s">
        <v>9958</v>
      </c>
      <c r="N3030" s="251" t="s">
        <v>12126</v>
      </c>
      <c r="O3030" s="251">
        <v>1</v>
      </c>
      <c r="Q3030" s="251" t="s">
        <v>13446</v>
      </c>
      <c r="R3030" s="251" t="s">
        <v>10028</v>
      </c>
      <c r="S3030" s="252" t="s">
        <v>233</v>
      </c>
      <c r="T3030" s="251" t="str">
        <f t="shared" si="190"/>
        <v>I0404593811500K300</v>
      </c>
      <c r="W3030" s="251" t="str">
        <f t="shared" si="191"/>
        <v>I040459381150-0K300</v>
      </c>
    </row>
    <row r="3031" spans="1:23" x14ac:dyDescent="0.3">
      <c r="A3031" s="256" t="str">
        <f t="shared" si="188"/>
        <v>I0404593-81150VT040-00003</v>
      </c>
      <c r="B3031" s="251" t="s">
        <v>13447</v>
      </c>
      <c r="C3031" s="251" t="s">
        <v>10031</v>
      </c>
      <c r="D3031" s="251" t="s">
        <v>13440</v>
      </c>
      <c r="E3031" s="251" t="s">
        <v>11441</v>
      </c>
      <c r="F3031" s="251" t="s">
        <v>9972</v>
      </c>
      <c r="G3031" s="251" t="s">
        <v>10051</v>
      </c>
      <c r="H3031" s="251" t="s">
        <v>3429</v>
      </c>
      <c r="I3031" s="257" t="str">
        <f t="shared" si="189"/>
        <v>-00003</v>
      </c>
      <c r="J3031" s="251">
        <v>3</v>
      </c>
      <c r="K3031" s="251">
        <v>3</v>
      </c>
      <c r="M3031" s="251" t="s">
        <v>9958</v>
      </c>
      <c r="N3031" s="251" t="s">
        <v>12126</v>
      </c>
      <c r="O3031" s="251">
        <v>3</v>
      </c>
      <c r="Q3031" s="251" t="s">
        <v>13447</v>
      </c>
      <c r="R3031" s="251" t="s">
        <v>10028</v>
      </c>
      <c r="S3031" s="252" t="s">
        <v>3725</v>
      </c>
      <c r="T3031" s="251" t="str">
        <f t="shared" si="190"/>
        <v>I040459381150VT040</v>
      </c>
      <c r="W3031" s="251" t="str">
        <f t="shared" si="191"/>
        <v>I040459381150-VT040</v>
      </c>
    </row>
    <row r="3032" spans="1:23" x14ac:dyDescent="0.3">
      <c r="A3032" s="256" t="str">
        <f t="shared" si="188"/>
        <v>I0404593-81150VT080-00003</v>
      </c>
      <c r="B3032" s="251" t="s">
        <v>13448</v>
      </c>
      <c r="C3032" s="251" t="s">
        <v>10031</v>
      </c>
      <c r="D3032" s="251" t="s">
        <v>13440</v>
      </c>
      <c r="E3032" s="251" t="s">
        <v>11441</v>
      </c>
      <c r="F3032" s="251" t="s">
        <v>9974</v>
      </c>
      <c r="G3032" s="251" t="s">
        <v>10242</v>
      </c>
      <c r="H3032" s="251" t="s">
        <v>3429</v>
      </c>
      <c r="I3032" s="257" t="str">
        <f t="shared" si="189"/>
        <v>-00003</v>
      </c>
      <c r="J3032" s="251">
        <v>3</v>
      </c>
      <c r="K3032" s="251">
        <v>3</v>
      </c>
      <c r="M3032" s="251" t="s">
        <v>9958</v>
      </c>
      <c r="N3032" s="251" t="s">
        <v>12126</v>
      </c>
      <c r="O3032" s="251">
        <v>3</v>
      </c>
      <c r="Q3032" s="251" t="s">
        <v>13448</v>
      </c>
      <c r="R3032" s="251" t="s">
        <v>10028</v>
      </c>
      <c r="S3032" s="252" t="s">
        <v>3731</v>
      </c>
      <c r="T3032" s="251" t="str">
        <f t="shared" si="190"/>
        <v>I040459381150VT080</v>
      </c>
      <c r="W3032" s="251" t="str">
        <f t="shared" si="191"/>
        <v>I040459381150-VT080</v>
      </c>
    </row>
    <row r="3033" spans="1:23" x14ac:dyDescent="0.3">
      <c r="A3033" s="256" t="str">
        <f t="shared" si="188"/>
        <v>I0404593-81150VT100-00002</v>
      </c>
      <c r="B3033" s="251" t="s">
        <v>13449</v>
      </c>
      <c r="C3033" s="251" t="s">
        <v>10031</v>
      </c>
      <c r="D3033" s="251" t="s">
        <v>13440</v>
      </c>
      <c r="E3033" s="251" t="s">
        <v>11441</v>
      </c>
      <c r="F3033" s="251" t="s">
        <v>9976</v>
      </c>
      <c r="G3033" s="251" t="s">
        <v>4999</v>
      </c>
      <c r="H3033" s="251" t="s">
        <v>3429</v>
      </c>
      <c r="I3033" s="257" t="str">
        <f t="shared" si="189"/>
        <v>-00002</v>
      </c>
      <c r="J3033" s="251">
        <v>2</v>
      </c>
      <c r="K3033" s="251">
        <v>2</v>
      </c>
      <c r="M3033" s="251" t="s">
        <v>9958</v>
      </c>
      <c r="N3033" s="251" t="s">
        <v>12126</v>
      </c>
      <c r="O3033" s="251">
        <v>2</v>
      </c>
      <c r="Q3033" s="251" t="s">
        <v>13449</v>
      </c>
      <c r="R3033" s="251" t="s">
        <v>10028</v>
      </c>
      <c r="S3033" s="252" t="s">
        <v>3735</v>
      </c>
      <c r="T3033" s="251" t="str">
        <f t="shared" si="190"/>
        <v>I040459381150VT100</v>
      </c>
      <c r="W3033" s="251" t="str">
        <f t="shared" si="191"/>
        <v>I040459381150-VT100</v>
      </c>
    </row>
    <row r="3034" spans="1:23" x14ac:dyDescent="0.3">
      <c r="A3034" s="256" t="str">
        <f t="shared" si="188"/>
        <v>I0404593-811700K300-00002</v>
      </c>
      <c r="B3034" s="251" t="s">
        <v>13450</v>
      </c>
      <c r="C3034" s="251" t="s">
        <v>10031</v>
      </c>
      <c r="D3034" s="251" t="s">
        <v>13440</v>
      </c>
      <c r="E3034" s="251" t="s">
        <v>11441</v>
      </c>
      <c r="F3034" s="251" t="s">
        <v>9978</v>
      </c>
      <c r="G3034" s="251" t="s">
        <v>238</v>
      </c>
      <c r="H3034" s="251" t="s">
        <v>5094</v>
      </c>
      <c r="I3034" s="257" t="str">
        <f t="shared" si="189"/>
        <v>-00002</v>
      </c>
      <c r="J3034" s="251">
        <v>2</v>
      </c>
      <c r="K3034" s="251">
        <v>2</v>
      </c>
      <c r="M3034" s="251" t="s">
        <v>9958</v>
      </c>
      <c r="N3034" s="251" t="s">
        <v>12126</v>
      </c>
      <c r="O3034" s="251">
        <v>2</v>
      </c>
      <c r="Q3034" s="251" t="s">
        <v>13450</v>
      </c>
      <c r="R3034" s="251" t="s">
        <v>10028</v>
      </c>
      <c r="S3034" s="252" t="s">
        <v>237</v>
      </c>
      <c r="T3034" s="251" t="str">
        <f t="shared" si="190"/>
        <v>I0404593811700K300</v>
      </c>
      <c r="W3034" s="251" t="str">
        <f t="shared" si="191"/>
        <v>I040459381170-0K300</v>
      </c>
    </row>
    <row r="3035" spans="1:23" x14ac:dyDescent="0.3">
      <c r="A3035" s="256" t="str">
        <f t="shared" si="188"/>
        <v>I0404593-812100K031-00001</v>
      </c>
      <c r="B3035" s="251" t="s">
        <v>13451</v>
      </c>
      <c r="C3035" s="251" t="s">
        <v>10031</v>
      </c>
      <c r="D3035" s="251" t="s">
        <v>13440</v>
      </c>
      <c r="E3035" s="251" t="s">
        <v>11441</v>
      </c>
      <c r="F3035" s="251" t="s">
        <v>9980</v>
      </c>
      <c r="G3035" s="251" t="s">
        <v>593</v>
      </c>
      <c r="H3035" s="251" t="s">
        <v>5163</v>
      </c>
      <c r="I3035" s="257" t="str">
        <f t="shared" si="189"/>
        <v>-00001</v>
      </c>
      <c r="J3035" s="251">
        <v>1</v>
      </c>
      <c r="K3035" s="251">
        <v>1</v>
      </c>
      <c r="M3035" s="251" t="s">
        <v>9993</v>
      </c>
      <c r="N3035" s="251" t="s">
        <v>12126</v>
      </c>
      <c r="O3035" s="251">
        <v>1</v>
      </c>
      <c r="Q3035" s="251" t="s">
        <v>13451</v>
      </c>
      <c r="R3035" s="251" t="s">
        <v>10028</v>
      </c>
      <c r="S3035" s="252" t="s">
        <v>592</v>
      </c>
      <c r="T3035" s="251" t="str">
        <f t="shared" si="190"/>
        <v>I0404593812100K031</v>
      </c>
      <c r="W3035" s="251" t="str">
        <f t="shared" si="191"/>
        <v>I040459381210-0K031</v>
      </c>
    </row>
    <row r="3036" spans="1:23" x14ac:dyDescent="0.3">
      <c r="A3036" s="256" t="str">
        <f t="shared" si="188"/>
        <v>I0404593-812100K090-00001</v>
      </c>
      <c r="B3036" s="251" t="s">
        <v>13452</v>
      </c>
      <c r="C3036" s="251" t="s">
        <v>10031</v>
      </c>
      <c r="D3036" s="251" t="s">
        <v>13440</v>
      </c>
      <c r="E3036" s="251" t="s">
        <v>11441</v>
      </c>
      <c r="F3036" s="251" t="s">
        <v>9982</v>
      </c>
      <c r="G3036" s="251" t="s">
        <v>609</v>
      </c>
      <c r="H3036" s="251" t="s">
        <v>5167</v>
      </c>
      <c r="I3036" s="257" t="str">
        <f t="shared" si="189"/>
        <v>-00001</v>
      </c>
      <c r="J3036" s="251">
        <v>1</v>
      </c>
      <c r="K3036" s="251">
        <v>1</v>
      </c>
      <c r="M3036" s="251" t="s">
        <v>9993</v>
      </c>
      <c r="N3036" s="251" t="s">
        <v>12126</v>
      </c>
      <c r="O3036" s="251">
        <v>1</v>
      </c>
      <c r="Q3036" s="251" t="s">
        <v>13452</v>
      </c>
      <c r="R3036" s="251" t="s">
        <v>10028</v>
      </c>
      <c r="S3036" s="252" t="s">
        <v>608</v>
      </c>
      <c r="T3036" s="251" t="str">
        <f t="shared" si="190"/>
        <v>I0404593812100K090</v>
      </c>
      <c r="W3036" s="251" t="str">
        <f t="shared" si="191"/>
        <v>I040459381210-0K090</v>
      </c>
    </row>
    <row r="3037" spans="1:23" x14ac:dyDescent="0.3">
      <c r="A3037" s="256" t="str">
        <f t="shared" si="188"/>
        <v>I0404593-812200K031-00001</v>
      </c>
      <c r="B3037" s="251" t="s">
        <v>13453</v>
      </c>
      <c r="C3037" s="251" t="s">
        <v>10031</v>
      </c>
      <c r="D3037" s="251" t="s">
        <v>13440</v>
      </c>
      <c r="E3037" s="251" t="s">
        <v>11441</v>
      </c>
      <c r="F3037" s="251" t="s">
        <v>9984</v>
      </c>
      <c r="G3037" s="251" t="s">
        <v>601</v>
      </c>
      <c r="H3037" s="251" t="s">
        <v>5165</v>
      </c>
      <c r="I3037" s="257" t="str">
        <f t="shared" si="189"/>
        <v>-00001</v>
      </c>
      <c r="J3037" s="251">
        <v>1</v>
      </c>
      <c r="K3037" s="251">
        <v>1</v>
      </c>
      <c r="M3037" s="251" t="s">
        <v>9993</v>
      </c>
      <c r="N3037" s="251" t="s">
        <v>12126</v>
      </c>
      <c r="O3037" s="251">
        <v>1</v>
      </c>
      <c r="Q3037" s="251" t="s">
        <v>13453</v>
      </c>
      <c r="R3037" s="251" t="s">
        <v>10028</v>
      </c>
      <c r="S3037" s="252" t="s">
        <v>600</v>
      </c>
      <c r="T3037" s="251" t="str">
        <f t="shared" si="190"/>
        <v>I0404593812200K031</v>
      </c>
      <c r="W3037" s="251" t="str">
        <f t="shared" si="191"/>
        <v>I040459381220-0K031</v>
      </c>
    </row>
    <row r="3038" spans="1:23" x14ac:dyDescent="0.3">
      <c r="A3038" s="256" t="str">
        <f t="shared" si="188"/>
        <v>I0404593-812200K090-00001</v>
      </c>
      <c r="B3038" s="251" t="s">
        <v>13454</v>
      </c>
      <c r="C3038" s="251" t="s">
        <v>10031</v>
      </c>
      <c r="D3038" s="251" t="s">
        <v>13440</v>
      </c>
      <c r="E3038" s="251" t="s">
        <v>11441</v>
      </c>
      <c r="F3038" s="251" t="s">
        <v>9986</v>
      </c>
      <c r="G3038" s="251" t="s">
        <v>618</v>
      </c>
      <c r="H3038" s="251" t="s">
        <v>5169</v>
      </c>
      <c r="I3038" s="257" t="str">
        <f t="shared" si="189"/>
        <v>-00001</v>
      </c>
      <c r="J3038" s="251">
        <v>1</v>
      </c>
      <c r="K3038" s="251">
        <v>1</v>
      </c>
      <c r="M3038" s="251" t="s">
        <v>9993</v>
      </c>
      <c r="N3038" s="251" t="s">
        <v>12126</v>
      </c>
      <c r="O3038" s="251">
        <v>1</v>
      </c>
      <c r="Q3038" s="251" t="s">
        <v>13454</v>
      </c>
      <c r="R3038" s="251" t="s">
        <v>10028</v>
      </c>
      <c r="S3038" s="252" t="s">
        <v>617</v>
      </c>
      <c r="T3038" s="251" t="str">
        <f t="shared" si="190"/>
        <v>I0404593812200K090</v>
      </c>
      <c r="W3038" s="251" t="str">
        <f t="shared" si="191"/>
        <v>I040459381220-0K090</v>
      </c>
    </row>
    <row r="3039" spans="1:23" x14ac:dyDescent="0.3">
      <c r="A3039" s="256" t="str">
        <f t="shared" si="188"/>
        <v>I0404593-815500K080-00002</v>
      </c>
      <c r="B3039" s="251" t="s">
        <v>13455</v>
      </c>
      <c r="C3039" s="251" t="s">
        <v>10031</v>
      </c>
      <c r="D3039" s="251" t="s">
        <v>13440</v>
      </c>
      <c r="E3039" s="251" t="s">
        <v>11441</v>
      </c>
      <c r="F3039" s="251" t="s">
        <v>9988</v>
      </c>
      <c r="G3039" s="251" t="s">
        <v>151</v>
      </c>
      <c r="H3039" s="251" t="s">
        <v>5045</v>
      </c>
      <c r="I3039" s="257" t="str">
        <f t="shared" si="189"/>
        <v>-00002</v>
      </c>
      <c r="J3039" s="251">
        <v>2</v>
      </c>
      <c r="K3039" s="251">
        <v>2</v>
      </c>
      <c r="M3039" s="251" t="s">
        <v>9958</v>
      </c>
      <c r="N3039" s="251" t="s">
        <v>12126</v>
      </c>
      <c r="O3039" s="251">
        <v>2</v>
      </c>
      <c r="Q3039" s="251" t="s">
        <v>13455</v>
      </c>
      <c r="R3039" s="251" t="s">
        <v>10028</v>
      </c>
      <c r="S3039" s="252" t="s">
        <v>150</v>
      </c>
      <c r="T3039" s="251" t="str">
        <f t="shared" si="190"/>
        <v>I0404593815500K080</v>
      </c>
      <c r="W3039" s="251" t="str">
        <f t="shared" si="191"/>
        <v>I040459381550-0K080</v>
      </c>
    </row>
    <row r="3040" spans="1:23" x14ac:dyDescent="0.3">
      <c r="A3040" s="256" t="str">
        <f t="shared" si="188"/>
        <v>I0404593-81550VT020-00002</v>
      </c>
      <c r="B3040" s="251" t="s">
        <v>13456</v>
      </c>
      <c r="C3040" s="251" t="s">
        <v>10031</v>
      </c>
      <c r="D3040" s="251" t="s">
        <v>13440</v>
      </c>
      <c r="E3040" s="251" t="s">
        <v>11441</v>
      </c>
      <c r="F3040" s="251" t="s">
        <v>9990</v>
      </c>
      <c r="G3040" s="251" t="s">
        <v>10057</v>
      </c>
      <c r="H3040" s="251" t="s">
        <v>5202</v>
      </c>
      <c r="I3040" s="257" t="str">
        <f t="shared" si="189"/>
        <v>-00002</v>
      </c>
      <c r="J3040" s="251">
        <v>2</v>
      </c>
      <c r="K3040" s="251">
        <v>2</v>
      </c>
      <c r="M3040" s="251" t="s">
        <v>9958</v>
      </c>
      <c r="N3040" s="251" t="s">
        <v>12126</v>
      </c>
      <c r="O3040" s="251">
        <v>2</v>
      </c>
      <c r="Q3040" s="251" t="s">
        <v>13456</v>
      </c>
      <c r="R3040" s="251" t="s">
        <v>10028</v>
      </c>
      <c r="S3040" s="252" t="s">
        <v>3737</v>
      </c>
      <c r="T3040" s="251" t="str">
        <f t="shared" si="190"/>
        <v>I040459381550VT020</v>
      </c>
      <c r="W3040" s="251" t="str">
        <f t="shared" si="191"/>
        <v>I040459381550-VT020</v>
      </c>
    </row>
    <row r="3041" spans="1:23" x14ac:dyDescent="0.3">
      <c r="A3041" s="256" t="str">
        <f t="shared" si="188"/>
        <v>I0404593-81551VT050-00002</v>
      </c>
      <c r="B3041" s="251" t="s">
        <v>13457</v>
      </c>
      <c r="C3041" s="251" t="s">
        <v>10031</v>
      </c>
      <c r="D3041" s="251" t="s">
        <v>13440</v>
      </c>
      <c r="E3041" s="251" t="s">
        <v>11441</v>
      </c>
      <c r="F3041" s="251" t="s">
        <v>9992</v>
      </c>
      <c r="G3041" s="251" t="s">
        <v>10062</v>
      </c>
      <c r="H3041" s="251" t="s">
        <v>3436</v>
      </c>
      <c r="I3041" s="257" t="str">
        <f t="shared" si="189"/>
        <v>-00002</v>
      </c>
      <c r="J3041" s="251">
        <v>2</v>
      </c>
      <c r="K3041" s="251">
        <v>2</v>
      </c>
      <c r="M3041" s="251" t="s">
        <v>9958</v>
      </c>
      <c r="N3041" s="251" t="s">
        <v>12126</v>
      </c>
      <c r="O3041" s="251">
        <v>2</v>
      </c>
      <c r="Q3041" s="251" t="s">
        <v>13457</v>
      </c>
      <c r="R3041" s="251" t="s">
        <v>10028</v>
      </c>
      <c r="S3041" s="252" t="s">
        <v>3763</v>
      </c>
      <c r="T3041" s="251" t="str">
        <f t="shared" si="190"/>
        <v>I040459381551VT050</v>
      </c>
      <c r="W3041" s="251" t="str">
        <f t="shared" si="191"/>
        <v>I040459381551-VT050</v>
      </c>
    </row>
    <row r="3042" spans="1:23" x14ac:dyDescent="0.3">
      <c r="A3042" s="256" t="str">
        <f t="shared" si="188"/>
        <v>I0404593-815600K080-00002</v>
      </c>
      <c r="B3042" s="251" t="s">
        <v>13458</v>
      </c>
      <c r="C3042" s="251" t="s">
        <v>10031</v>
      </c>
      <c r="D3042" s="251" t="s">
        <v>13440</v>
      </c>
      <c r="E3042" s="251" t="s">
        <v>11441</v>
      </c>
      <c r="F3042" s="251" t="s">
        <v>9995</v>
      </c>
      <c r="G3042" s="251" t="s">
        <v>164</v>
      </c>
      <c r="H3042" s="251" t="s">
        <v>5047</v>
      </c>
      <c r="I3042" s="257" t="str">
        <f t="shared" si="189"/>
        <v>-00002</v>
      </c>
      <c r="J3042" s="251">
        <v>2</v>
      </c>
      <c r="K3042" s="251">
        <v>2</v>
      </c>
      <c r="M3042" s="251" t="s">
        <v>9958</v>
      </c>
      <c r="N3042" s="251" t="s">
        <v>12126</v>
      </c>
      <c r="O3042" s="251">
        <v>2</v>
      </c>
      <c r="Q3042" s="251" t="s">
        <v>13458</v>
      </c>
      <c r="R3042" s="251" t="s">
        <v>10028</v>
      </c>
      <c r="S3042" s="252" t="s">
        <v>163</v>
      </c>
      <c r="T3042" s="251" t="str">
        <f t="shared" si="190"/>
        <v>I0404593815600K080</v>
      </c>
      <c r="W3042" s="251" t="str">
        <f t="shared" si="191"/>
        <v>I040459381560-0K080</v>
      </c>
    </row>
    <row r="3043" spans="1:23" x14ac:dyDescent="0.3">
      <c r="A3043" s="256" t="str">
        <f t="shared" si="188"/>
        <v>I0404593-81560VT020-00002</v>
      </c>
      <c r="B3043" s="251" t="s">
        <v>13459</v>
      </c>
      <c r="C3043" s="251" t="s">
        <v>10031</v>
      </c>
      <c r="D3043" s="251" t="s">
        <v>13440</v>
      </c>
      <c r="E3043" s="251" t="s">
        <v>11441</v>
      </c>
      <c r="F3043" s="251" t="s">
        <v>9997</v>
      </c>
      <c r="G3043" s="251" t="s">
        <v>10065</v>
      </c>
      <c r="H3043" s="251" t="s">
        <v>5204</v>
      </c>
      <c r="I3043" s="257" t="str">
        <f t="shared" si="189"/>
        <v>-00002</v>
      </c>
      <c r="J3043" s="251">
        <v>2</v>
      </c>
      <c r="K3043" s="251">
        <v>2</v>
      </c>
      <c r="M3043" s="251" t="s">
        <v>9958</v>
      </c>
      <c r="N3043" s="251" t="s">
        <v>12126</v>
      </c>
      <c r="O3043" s="251">
        <v>2</v>
      </c>
      <c r="Q3043" s="251" t="s">
        <v>13459</v>
      </c>
      <c r="R3043" s="251" t="s">
        <v>10028</v>
      </c>
      <c r="S3043" s="252" t="s">
        <v>3743</v>
      </c>
      <c r="T3043" s="251" t="str">
        <f t="shared" si="190"/>
        <v>I040459381560VT020</v>
      </c>
      <c r="W3043" s="251" t="str">
        <f t="shared" si="191"/>
        <v>I040459381560-VT020</v>
      </c>
    </row>
    <row r="3044" spans="1:23" x14ac:dyDescent="0.3">
      <c r="A3044" s="256" t="str">
        <f t="shared" si="188"/>
        <v>I0404593-81560VT050-00004</v>
      </c>
      <c r="B3044" s="251" t="s">
        <v>13460</v>
      </c>
      <c r="C3044" s="251" t="s">
        <v>10031</v>
      </c>
      <c r="D3044" s="251" t="s">
        <v>13440</v>
      </c>
      <c r="E3044" s="251" t="s">
        <v>11441</v>
      </c>
      <c r="F3044" s="251" t="s">
        <v>10000</v>
      </c>
      <c r="G3044" s="251" t="s">
        <v>10067</v>
      </c>
      <c r="H3044" s="251" t="s">
        <v>5204</v>
      </c>
      <c r="I3044" s="257" t="str">
        <f t="shared" si="189"/>
        <v>-00004</v>
      </c>
      <c r="J3044" s="251">
        <v>4</v>
      </c>
      <c r="K3044" s="251">
        <v>4</v>
      </c>
      <c r="M3044" s="251" t="s">
        <v>9958</v>
      </c>
      <c r="N3044" s="251" t="s">
        <v>12126</v>
      </c>
      <c r="O3044" s="251">
        <v>4</v>
      </c>
      <c r="Q3044" s="251" t="s">
        <v>13460</v>
      </c>
      <c r="R3044" s="251" t="s">
        <v>10028</v>
      </c>
      <c r="S3044" s="252" t="s">
        <v>3746</v>
      </c>
      <c r="T3044" s="251" t="str">
        <f t="shared" si="190"/>
        <v>I040459381560VT050</v>
      </c>
      <c r="W3044" s="251" t="str">
        <f t="shared" si="191"/>
        <v>I040459381560-VT050</v>
      </c>
    </row>
    <row r="3045" spans="1:23" x14ac:dyDescent="0.3">
      <c r="A3045" s="256" t="str">
        <f t="shared" si="188"/>
        <v>I0404593-81561VT020-00001</v>
      </c>
      <c r="B3045" s="251" t="s">
        <v>13461</v>
      </c>
      <c r="C3045" s="251" t="s">
        <v>10031</v>
      </c>
      <c r="D3045" s="251" t="s">
        <v>13440</v>
      </c>
      <c r="E3045" s="251" t="s">
        <v>11441</v>
      </c>
      <c r="F3045" s="251" t="s">
        <v>10002</v>
      </c>
      <c r="G3045" s="251" t="s">
        <v>10256</v>
      </c>
      <c r="H3045" s="251" t="s">
        <v>3443</v>
      </c>
      <c r="I3045" s="257" t="str">
        <f t="shared" si="189"/>
        <v>-00001</v>
      </c>
      <c r="J3045" s="251">
        <v>1</v>
      </c>
      <c r="K3045" s="251">
        <v>1</v>
      </c>
      <c r="M3045" s="251" t="s">
        <v>9958</v>
      </c>
      <c r="N3045" s="251" t="s">
        <v>12126</v>
      </c>
      <c r="O3045" s="251">
        <v>1</v>
      </c>
      <c r="Q3045" s="251" t="s">
        <v>13461</v>
      </c>
      <c r="R3045" s="251" t="s">
        <v>10028</v>
      </c>
      <c r="S3045" s="252" t="s">
        <v>3767</v>
      </c>
      <c r="T3045" s="251" t="str">
        <f t="shared" si="190"/>
        <v>I040459381561VT020</v>
      </c>
      <c r="W3045" s="251" t="str">
        <f t="shared" si="191"/>
        <v>I040459381561-VT020</v>
      </c>
    </row>
    <row r="3046" spans="1:23" x14ac:dyDescent="0.3">
      <c r="A3046" s="256" t="str">
        <f t="shared" si="188"/>
        <v>I0404593-81580VT010-00002</v>
      </c>
      <c r="B3046" s="251" t="s">
        <v>13462</v>
      </c>
      <c r="C3046" s="251" t="s">
        <v>10031</v>
      </c>
      <c r="D3046" s="251" t="s">
        <v>13440</v>
      </c>
      <c r="E3046" s="251" t="s">
        <v>11441</v>
      </c>
      <c r="F3046" s="251" t="s">
        <v>10005</v>
      </c>
      <c r="G3046" s="251" t="s">
        <v>5289</v>
      </c>
      <c r="H3046" s="251" t="s">
        <v>758</v>
      </c>
      <c r="I3046" s="257" t="str">
        <f t="shared" si="189"/>
        <v>-00002</v>
      </c>
      <c r="J3046" s="251">
        <v>2</v>
      </c>
      <c r="K3046" s="251">
        <v>2</v>
      </c>
      <c r="M3046" s="251" t="s">
        <v>9993</v>
      </c>
      <c r="N3046" s="251" t="s">
        <v>12126</v>
      </c>
      <c r="O3046" s="251">
        <v>2</v>
      </c>
      <c r="Q3046" s="251" t="s">
        <v>13462</v>
      </c>
      <c r="R3046" s="251" t="s">
        <v>10028</v>
      </c>
      <c r="S3046" s="252" t="s">
        <v>3749</v>
      </c>
      <c r="T3046" s="251" t="str">
        <f t="shared" si="190"/>
        <v>I040459381580VT010</v>
      </c>
      <c r="W3046" s="251" t="str">
        <f t="shared" si="191"/>
        <v>I040459381580-VT010</v>
      </c>
    </row>
    <row r="3047" spans="1:23" x14ac:dyDescent="0.3">
      <c r="A3047" s="256" t="str">
        <f t="shared" si="188"/>
        <v>I0404593-81581VT010-00001</v>
      </c>
      <c r="B3047" s="251" t="s">
        <v>13463</v>
      </c>
      <c r="C3047" s="251" t="s">
        <v>10031</v>
      </c>
      <c r="D3047" s="251" t="s">
        <v>13440</v>
      </c>
      <c r="E3047" s="251" t="s">
        <v>11441</v>
      </c>
      <c r="F3047" s="251" t="s">
        <v>10009</v>
      </c>
      <c r="G3047" s="251" t="s">
        <v>5291</v>
      </c>
      <c r="H3047" s="251" t="s">
        <v>5218</v>
      </c>
      <c r="I3047" s="257" t="str">
        <f t="shared" si="189"/>
        <v>-00001</v>
      </c>
      <c r="J3047" s="251">
        <v>1</v>
      </c>
      <c r="K3047" s="251">
        <v>1</v>
      </c>
      <c r="M3047" s="251" t="s">
        <v>9993</v>
      </c>
      <c r="N3047" s="251" t="s">
        <v>12126</v>
      </c>
      <c r="O3047" s="251">
        <v>1</v>
      </c>
      <c r="Q3047" s="251" t="s">
        <v>13463</v>
      </c>
      <c r="R3047" s="251" t="s">
        <v>10028</v>
      </c>
      <c r="S3047" s="252" t="s">
        <v>3771</v>
      </c>
      <c r="T3047" s="251" t="str">
        <f t="shared" si="190"/>
        <v>I040459381581VT010</v>
      </c>
      <c r="W3047" s="251" t="str">
        <f t="shared" si="191"/>
        <v>I040459381581-VT010</v>
      </c>
    </row>
    <row r="3048" spans="1:23" x14ac:dyDescent="0.3">
      <c r="A3048" s="256" t="str">
        <f t="shared" si="188"/>
        <v>I0404593-81581VT020-00001</v>
      </c>
      <c r="B3048" s="251" t="s">
        <v>13464</v>
      </c>
      <c r="C3048" s="251" t="s">
        <v>10031</v>
      </c>
      <c r="D3048" s="251" t="s">
        <v>13440</v>
      </c>
      <c r="E3048" s="251" t="s">
        <v>11441</v>
      </c>
      <c r="F3048" s="251" t="s">
        <v>10012</v>
      </c>
      <c r="G3048" s="251" t="s">
        <v>10668</v>
      </c>
      <c r="H3048" s="251" t="s">
        <v>5218</v>
      </c>
      <c r="I3048" s="257" t="str">
        <f t="shared" si="189"/>
        <v>-00001</v>
      </c>
      <c r="J3048" s="251">
        <v>1</v>
      </c>
      <c r="K3048" s="251">
        <v>1</v>
      </c>
      <c r="M3048" s="251" t="s">
        <v>9993</v>
      </c>
      <c r="N3048" s="251" t="s">
        <v>12126</v>
      </c>
      <c r="O3048" s="251">
        <v>1</v>
      </c>
      <c r="Q3048" s="251" t="s">
        <v>13464</v>
      </c>
      <c r="R3048" s="251" t="s">
        <v>10028</v>
      </c>
      <c r="S3048" s="252" t="s">
        <v>3773</v>
      </c>
      <c r="T3048" s="251" t="str">
        <f t="shared" si="190"/>
        <v>I040459381581VT020</v>
      </c>
      <c r="W3048" s="251" t="str">
        <f t="shared" si="191"/>
        <v>I040459381581-VT020</v>
      </c>
    </row>
    <row r="3049" spans="1:23" x14ac:dyDescent="0.3">
      <c r="A3049" s="256" t="str">
        <f t="shared" si="188"/>
        <v>I0404593-81590VT010-00002</v>
      </c>
      <c r="B3049" s="251" t="s">
        <v>13465</v>
      </c>
      <c r="C3049" s="251" t="s">
        <v>10031</v>
      </c>
      <c r="D3049" s="251" t="s">
        <v>13440</v>
      </c>
      <c r="E3049" s="251" t="s">
        <v>11441</v>
      </c>
      <c r="F3049" s="251" t="s">
        <v>10188</v>
      </c>
      <c r="G3049" s="251" t="s">
        <v>10073</v>
      </c>
      <c r="H3049" s="251" t="s">
        <v>770</v>
      </c>
      <c r="I3049" s="257" t="str">
        <f t="shared" si="189"/>
        <v>-00002</v>
      </c>
      <c r="J3049" s="251">
        <v>2</v>
      </c>
      <c r="K3049" s="251">
        <v>2</v>
      </c>
      <c r="M3049" s="251" t="s">
        <v>9993</v>
      </c>
      <c r="N3049" s="251" t="s">
        <v>12126</v>
      </c>
      <c r="O3049" s="251">
        <v>2</v>
      </c>
      <c r="Q3049" s="251" t="s">
        <v>13465</v>
      </c>
      <c r="R3049" s="251" t="s">
        <v>10028</v>
      </c>
      <c r="S3049" s="252" t="s">
        <v>3755</v>
      </c>
      <c r="T3049" s="251" t="str">
        <f t="shared" si="190"/>
        <v>I040459381590VT010</v>
      </c>
      <c r="W3049" s="251" t="str">
        <f t="shared" si="191"/>
        <v>I040459381590-VT010</v>
      </c>
    </row>
    <row r="3050" spans="1:23" x14ac:dyDescent="0.3">
      <c r="A3050" s="256" t="str">
        <f t="shared" si="188"/>
        <v>I0404593-81590VT020-00002</v>
      </c>
      <c r="B3050" s="251" t="s">
        <v>13466</v>
      </c>
      <c r="C3050" s="251" t="s">
        <v>10031</v>
      </c>
      <c r="D3050" s="251" t="s">
        <v>13440</v>
      </c>
      <c r="E3050" s="251" t="s">
        <v>11441</v>
      </c>
      <c r="F3050" s="251" t="s">
        <v>10190</v>
      </c>
      <c r="G3050" s="251" t="s">
        <v>10075</v>
      </c>
      <c r="H3050" s="251" t="s">
        <v>770</v>
      </c>
      <c r="I3050" s="257" t="str">
        <f t="shared" si="189"/>
        <v>-00002</v>
      </c>
      <c r="J3050" s="251">
        <v>2</v>
      </c>
      <c r="K3050" s="251">
        <v>2</v>
      </c>
      <c r="M3050" s="251" t="s">
        <v>9958</v>
      </c>
      <c r="N3050" s="251" t="s">
        <v>12126</v>
      </c>
      <c r="O3050" s="251">
        <v>2</v>
      </c>
      <c r="Q3050" s="251" t="s">
        <v>13466</v>
      </c>
      <c r="R3050" s="251" t="s">
        <v>10028</v>
      </c>
      <c r="S3050" s="252" t="s">
        <v>3758</v>
      </c>
      <c r="T3050" s="251" t="str">
        <f t="shared" si="190"/>
        <v>I040459381590VT020</v>
      </c>
      <c r="W3050" s="251" t="str">
        <f t="shared" si="191"/>
        <v>I040459381590-VT020</v>
      </c>
    </row>
    <row r="3051" spans="1:23" x14ac:dyDescent="0.3">
      <c r="A3051" s="256" t="str">
        <f t="shared" si="188"/>
        <v>I0404593-81591VT010-00001</v>
      </c>
      <c r="B3051" s="251" t="s">
        <v>13467</v>
      </c>
      <c r="C3051" s="251" t="s">
        <v>10031</v>
      </c>
      <c r="D3051" s="251" t="s">
        <v>13440</v>
      </c>
      <c r="E3051" s="251" t="s">
        <v>11441</v>
      </c>
      <c r="F3051" s="251" t="s">
        <v>10192</v>
      </c>
      <c r="G3051" s="251" t="s">
        <v>11102</v>
      </c>
      <c r="H3051" s="251" t="s">
        <v>5219</v>
      </c>
      <c r="I3051" s="257" t="str">
        <f t="shared" si="189"/>
        <v>-00001</v>
      </c>
      <c r="J3051" s="251">
        <v>1</v>
      </c>
      <c r="K3051" s="251">
        <v>1</v>
      </c>
      <c r="M3051" s="251" t="s">
        <v>9993</v>
      </c>
      <c r="N3051" s="251" t="s">
        <v>12126</v>
      </c>
      <c r="O3051" s="251">
        <v>1</v>
      </c>
      <c r="Q3051" s="251" t="s">
        <v>13467</v>
      </c>
      <c r="R3051" s="251" t="s">
        <v>10028</v>
      </c>
      <c r="S3051" s="252" t="s">
        <v>3775</v>
      </c>
      <c r="T3051" s="251" t="str">
        <f t="shared" si="190"/>
        <v>I040459381591VT010</v>
      </c>
      <c r="W3051" s="251" t="str">
        <f t="shared" si="191"/>
        <v>I040459381591-VT010</v>
      </c>
    </row>
    <row r="3052" spans="1:23" x14ac:dyDescent="0.3">
      <c r="A3052" s="256" t="str">
        <f t="shared" si="188"/>
        <v>I0606353-81110BZ610-00001</v>
      </c>
      <c r="B3052" s="251" t="s">
        <v>13468</v>
      </c>
      <c r="C3052" s="251" t="s">
        <v>10077</v>
      </c>
      <c r="D3052" s="251" t="s">
        <v>13469</v>
      </c>
      <c r="E3052" s="251" t="s">
        <v>11441</v>
      </c>
      <c r="F3052" s="251" t="s">
        <v>9957</v>
      </c>
      <c r="G3052" s="251" t="s">
        <v>1176</v>
      </c>
      <c r="H3052" s="251" t="s">
        <v>3422</v>
      </c>
      <c r="I3052" s="257" t="str">
        <f t="shared" si="189"/>
        <v>-00001</v>
      </c>
      <c r="J3052" s="251">
        <v>1</v>
      </c>
      <c r="K3052" s="251">
        <v>1</v>
      </c>
      <c r="M3052" s="251" t="s">
        <v>10864</v>
      </c>
      <c r="N3052" s="251" t="s">
        <v>11732</v>
      </c>
      <c r="O3052" s="251">
        <v>1</v>
      </c>
      <c r="Q3052" s="251" t="s">
        <v>13468</v>
      </c>
      <c r="R3052" s="251" t="s">
        <v>9960</v>
      </c>
      <c r="S3052" s="252" t="s">
        <v>1175</v>
      </c>
      <c r="T3052" s="251" t="str">
        <f t="shared" si="190"/>
        <v>I060635381110BZ610</v>
      </c>
      <c r="W3052" s="251" t="str">
        <f t="shared" si="191"/>
        <v>I060635381110-BZ610</v>
      </c>
    </row>
    <row r="3053" spans="1:23" x14ac:dyDescent="0.3">
      <c r="A3053" s="256" t="str">
        <f t="shared" si="188"/>
        <v>I0606353-81110BZ620-00006</v>
      </c>
      <c r="B3053" s="251" t="s">
        <v>13470</v>
      </c>
      <c r="C3053" s="251" t="s">
        <v>10077</v>
      </c>
      <c r="D3053" s="251" t="s">
        <v>13469</v>
      </c>
      <c r="E3053" s="251" t="s">
        <v>11441</v>
      </c>
      <c r="F3053" s="251" t="s">
        <v>9962</v>
      </c>
      <c r="G3053" s="251" t="s">
        <v>1193</v>
      </c>
      <c r="H3053" s="251" t="s">
        <v>3422</v>
      </c>
      <c r="I3053" s="257" t="str">
        <f t="shared" si="189"/>
        <v>-00006</v>
      </c>
      <c r="J3053" s="251">
        <v>6</v>
      </c>
      <c r="K3053" s="251">
        <v>6</v>
      </c>
      <c r="M3053" s="251" t="s">
        <v>9958</v>
      </c>
      <c r="N3053" s="251" t="s">
        <v>11732</v>
      </c>
      <c r="O3053" s="251">
        <v>6</v>
      </c>
      <c r="Q3053" s="251" t="s">
        <v>13470</v>
      </c>
      <c r="R3053" s="251" t="s">
        <v>9960</v>
      </c>
      <c r="S3053" s="252" t="s">
        <v>1192</v>
      </c>
      <c r="T3053" s="251" t="str">
        <f t="shared" si="190"/>
        <v>I060635381110BZ620</v>
      </c>
      <c r="W3053" s="251" t="str">
        <f t="shared" si="191"/>
        <v>I060635381110-BZ620</v>
      </c>
    </row>
    <row r="3054" spans="1:23" x14ac:dyDescent="0.3">
      <c r="A3054" s="256" t="str">
        <f t="shared" si="188"/>
        <v>I0606353-81130BZ620-00002</v>
      </c>
      <c r="B3054" s="251" t="s">
        <v>13471</v>
      </c>
      <c r="C3054" s="251" t="s">
        <v>10077</v>
      </c>
      <c r="D3054" s="251" t="s">
        <v>13469</v>
      </c>
      <c r="E3054" s="251" t="s">
        <v>11441</v>
      </c>
      <c r="F3054" s="251" t="s">
        <v>9964</v>
      </c>
      <c r="G3054" s="251" t="s">
        <v>1198</v>
      </c>
      <c r="H3054" s="251" t="s">
        <v>5101</v>
      </c>
      <c r="I3054" s="257" t="str">
        <f t="shared" si="189"/>
        <v>-00002</v>
      </c>
      <c r="J3054" s="251">
        <v>2</v>
      </c>
      <c r="K3054" s="251">
        <v>2</v>
      </c>
      <c r="M3054" s="251" t="s">
        <v>9958</v>
      </c>
      <c r="N3054" s="251" t="s">
        <v>11732</v>
      </c>
      <c r="O3054" s="251">
        <v>2</v>
      </c>
      <c r="Q3054" s="251" t="s">
        <v>13471</v>
      </c>
      <c r="R3054" s="251" t="s">
        <v>9960</v>
      </c>
      <c r="S3054" s="252" t="s">
        <v>1197</v>
      </c>
      <c r="T3054" s="251" t="str">
        <f t="shared" si="190"/>
        <v>I060635381130BZ620</v>
      </c>
      <c r="W3054" s="251" t="str">
        <f t="shared" si="191"/>
        <v>I060635381130-BZ620</v>
      </c>
    </row>
    <row r="3055" spans="1:23" x14ac:dyDescent="0.3">
      <c r="A3055" s="256" t="str">
        <f t="shared" si="188"/>
        <v>I0606353-81150BZ620-00004</v>
      </c>
      <c r="B3055" s="251" t="s">
        <v>13472</v>
      </c>
      <c r="C3055" s="251" t="s">
        <v>10077</v>
      </c>
      <c r="D3055" s="251" t="s">
        <v>13469</v>
      </c>
      <c r="E3055" s="251" t="s">
        <v>11441</v>
      </c>
      <c r="F3055" s="251" t="s">
        <v>9966</v>
      </c>
      <c r="G3055" s="251" t="s">
        <v>1203</v>
      </c>
      <c r="H3055" s="251" t="s">
        <v>3429</v>
      </c>
      <c r="I3055" s="257" t="str">
        <f t="shared" si="189"/>
        <v>-00004</v>
      </c>
      <c r="J3055" s="251">
        <v>4</v>
      </c>
      <c r="K3055" s="251">
        <v>4</v>
      </c>
      <c r="M3055" s="251" t="s">
        <v>9958</v>
      </c>
      <c r="N3055" s="251" t="s">
        <v>11732</v>
      </c>
      <c r="O3055" s="251">
        <v>4</v>
      </c>
      <c r="Q3055" s="251" t="s">
        <v>13472</v>
      </c>
      <c r="R3055" s="251" t="s">
        <v>9960</v>
      </c>
      <c r="S3055" s="252" t="s">
        <v>1202</v>
      </c>
      <c r="T3055" s="251" t="str">
        <f t="shared" si="190"/>
        <v>I060635381150BZ620</v>
      </c>
      <c r="W3055" s="251" t="str">
        <f t="shared" si="191"/>
        <v>I060635381150-BZ620</v>
      </c>
    </row>
    <row r="3056" spans="1:23" x14ac:dyDescent="0.3">
      <c r="A3056" s="256" t="str">
        <f t="shared" si="188"/>
        <v>I0606353-81150BZ860-00002</v>
      </c>
      <c r="B3056" s="251" t="s">
        <v>13473</v>
      </c>
      <c r="C3056" s="251" t="s">
        <v>10077</v>
      </c>
      <c r="D3056" s="251" t="s">
        <v>13469</v>
      </c>
      <c r="E3056" s="251" t="s">
        <v>11441</v>
      </c>
      <c r="F3056" s="251" t="s">
        <v>9968</v>
      </c>
      <c r="G3056" s="251" t="s">
        <v>3554</v>
      </c>
      <c r="H3056" s="251" t="s">
        <v>3429</v>
      </c>
      <c r="I3056" s="257" t="str">
        <f t="shared" si="189"/>
        <v>-00002</v>
      </c>
      <c r="J3056" s="251">
        <v>2</v>
      </c>
      <c r="K3056" s="251">
        <v>2</v>
      </c>
      <c r="M3056" s="251" t="s">
        <v>9958</v>
      </c>
      <c r="N3056" s="251" t="s">
        <v>11732</v>
      </c>
      <c r="O3056" s="251">
        <v>2</v>
      </c>
      <c r="Q3056" s="251" t="s">
        <v>13473</v>
      </c>
      <c r="R3056" s="251" t="s">
        <v>9960</v>
      </c>
      <c r="S3056" s="252" t="s">
        <v>3553</v>
      </c>
      <c r="T3056" s="251" t="str">
        <f t="shared" si="190"/>
        <v>I060635381150BZ860</v>
      </c>
      <c r="W3056" s="251" t="str">
        <f t="shared" si="191"/>
        <v>I060635381150-BZ860</v>
      </c>
    </row>
    <row r="3057" spans="1:23" x14ac:dyDescent="0.3">
      <c r="A3057" s="256" t="str">
        <f t="shared" si="188"/>
        <v>I0606353-81170BZ620-00003</v>
      </c>
      <c r="B3057" s="251" t="s">
        <v>13474</v>
      </c>
      <c r="C3057" s="251" t="s">
        <v>10077</v>
      </c>
      <c r="D3057" s="251" t="s">
        <v>13469</v>
      </c>
      <c r="E3057" s="251" t="s">
        <v>11441</v>
      </c>
      <c r="F3057" s="251" t="s">
        <v>9970</v>
      </c>
      <c r="G3057" s="251" t="s">
        <v>1208</v>
      </c>
      <c r="H3057" s="251" t="s">
        <v>5102</v>
      </c>
      <c r="I3057" s="257" t="str">
        <f t="shared" si="189"/>
        <v>-00003</v>
      </c>
      <c r="J3057" s="251">
        <v>3</v>
      </c>
      <c r="K3057" s="251">
        <v>3</v>
      </c>
      <c r="M3057" s="251" t="s">
        <v>9958</v>
      </c>
      <c r="N3057" s="251" t="s">
        <v>11732</v>
      </c>
      <c r="O3057" s="251">
        <v>3</v>
      </c>
      <c r="Q3057" s="251" t="s">
        <v>13474</v>
      </c>
      <c r="R3057" s="251" t="s">
        <v>9960</v>
      </c>
      <c r="S3057" s="252" t="s">
        <v>1207</v>
      </c>
      <c r="T3057" s="251" t="str">
        <f t="shared" si="190"/>
        <v>I060635381170BZ620</v>
      </c>
      <c r="W3057" s="251" t="str">
        <f t="shared" si="191"/>
        <v>I060635381170-BZ620</v>
      </c>
    </row>
    <row r="3058" spans="1:23" x14ac:dyDescent="0.3">
      <c r="A3058" s="256" t="str">
        <f t="shared" si="188"/>
        <v>I0606353-81550BZ220-00003</v>
      </c>
      <c r="B3058" s="251" t="s">
        <v>13475</v>
      </c>
      <c r="C3058" s="251" t="s">
        <v>10077</v>
      </c>
      <c r="D3058" s="251" t="s">
        <v>13469</v>
      </c>
      <c r="E3058" s="251" t="s">
        <v>11441</v>
      </c>
      <c r="F3058" s="251" t="s">
        <v>9972</v>
      </c>
      <c r="G3058" s="251" t="s">
        <v>1364</v>
      </c>
      <c r="H3058" s="251" t="s">
        <v>5202</v>
      </c>
      <c r="I3058" s="257" t="str">
        <f t="shared" si="189"/>
        <v>-00003</v>
      </c>
      <c r="J3058" s="251">
        <v>3</v>
      </c>
      <c r="K3058" s="251">
        <v>3</v>
      </c>
      <c r="M3058" s="251" t="s">
        <v>9958</v>
      </c>
      <c r="N3058" s="251" t="s">
        <v>11732</v>
      </c>
      <c r="O3058" s="251">
        <v>3</v>
      </c>
      <c r="Q3058" s="251" t="s">
        <v>13475</v>
      </c>
      <c r="R3058" s="251" t="s">
        <v>9960</v>
      </c>
      <c r="S3058" s="252" t="s">
        <v>1363</v>
      </c>
      <c r="T3058" s="251" t="str">
        <f t="shared" si="190"/>
        <v>I060635381550BZ220</v>
      </c>
      <c r="W3058" s="251" t="str">
        <f t="shared" si="191"/>
        <v>I060635381550-BZ220</v>
      </c>
    </row>
    <row r="3059" spans="1:23" x14ac:dyDescent="0.3">
      <c r="A3059" s="256" t="str">
        <f t="shared" si="188"/>
        <v>I0606353-81550BZ490-00005</v>
      </c>
      <c r="B3059" s="251" t="s">
        <v>13476</v>
      </c>
      <c r="C3059" s="251" t="s">
        <v>10077</v>
      </c>
      <c r="D3059" s="251" t="s">
        <v>13469</v>
      </c>
      <c r="E3059" s="251" t="s">
        <v>11441</v>
      </c>
      <c r="F3059" s="251" t="s">
        <v>9974</v>
      </c>
      <c r="G3059" s="251" t="s">
        <v>1409</v>
      </c>
      <c r="H3059" s="251" t="s">
        <v>5202</v>
      </c>
      <c r="I3059" s="257" t="str">
        <f t="shared" si="189"/>
        <v>-00005</v>
      </c>
      <c r="J3059" s="251">
        <v>5</v>
      </c>
      <c r="K3059" s="251">
        <v>5</v>
      </c>
      <c r="M3059" s="251" t="s">
        <v>9958</v>
      </c>
      <c r="N3059" s="251" t="s">
        <v>11732</v>
      </c>
      <c r="O3059" s="251">
        <v>5</v>
      </c>
      <c r="Q3059" s="251" t="s">
        <v>13476</v>
      </c>
      <c r="R3059" s="251" t="s">
        <v>9960</v>
      </c>
      <c r="S3059" s="252" t="s">
        <v>1408</v>
      </c>
      <c r="T3059" s="251" t="str">
        <f t="shared" si="190"/>
        <v>I060635381550BZ490</v>
      </c>
      <c r="W3059" s="251" t="str">
        <f t="shared" si="191"/>
        <v>I060635381550-BZ490</v>
      </c>
    </row>
    <row r="3060" spans="1:23" x14ac:dyDescent="0.3">
      <c r="A3060" s="256" t="str">
        <f t="shared" si="188"/>
        <v>I0606353-81551BZ150-00004</v>
      </c>
      <c r="B3060" s="251" t="s">
        <v>13477</v>
      </c>
      <c r="C3060" s="251" t="s">
        <v>10077</v>
      </c>
      <c r="D3060" s="251" t="s">
        <v>13469</v>
      </c>
      <c r="E3060" s="251" t="s">
        <v>11441</v>
      </c>
      <c r="F3060" s="251" t="s">
        <v>9976</v>
      </c>
      <c r="G3060" s="251" t="s">
        <v>1351</v>
      </c>
      <c r="H3060" s="251" t="s">
        <v>3436</v>
      </c>
      <c r="I3060" s="257" t="str">
        <f t="shared" si="189"/>
        <v>-00004</v>
      </c>
      <c r="J3060" s="251">
        <v>4</v>
      </c>
      <c r="K3060" s="251">
        <v>4</v>
      </c>
      <c r="M3060" s="251" t="s">
        <v>9958</v>
      </c>
      <c r="N3060" s="251" t="s">
        <v>11732</v>
      </c>
      <c r="O3060" s="251">
        <v>4</v>
      </c>
      <c r="Q3060" s="251" t="s">
        <v>13477</v>
      </c>
      <c r="R3060" s="251" t="s">
        <v>9960</v>
      </c>
      <c r="S3060" s="252" t="s">
        <v>1350</v>
      </c>
      <c r="T3060" s="251" t="str">
        <f t="shared" si="190"/>
        <v>I060635381551BZ150</v>
      </c>
      <c r="W3060" s="251" t="str">
        <f t="shared" si="191"/>
        <v>I060635381551-BZ150</v>
      </c>
    </row>
    <row r="3061" spans="1:23" x14ac:dyDescent="0.3">
      <c r="A3061" s="256" t="str">
        <f t="shared" si="188"/>
        <v>I0606353-81551BZ240-00006</v>
      </c>
      <c r="B3061" s="251" t="s">
        <v>13478</v>
      </c>
      <c r="C3061" s="251" t="s">
        <v>10077</v>
      </c>
      <c r="D3061" s="251" t="s">
        <v>13469</v>
      </c>
      <c r="E3061" s="251" t="s">
        <v>11441</v>
      </c>
      <c r="F3061" s="251" t="s">
        <v>9978</v>
      </c>
      <c r="G3061" s="251" t="s">
        <v>1373</v>
      </c>
      <c r="H3061" s="251" t="s">
        <v>3436</v>
      </c>
      <c r="I3061" s="257" t="str">
        <f t="shared" si="189"/>
        <v>-00006</v>
      </c>
      <c r="J3061" s="251">
        <v>6</v>
      </c>
      <c r="K3061" s="251">
        <v>6</v>
      </c>
      <c r="M3061" s="251" t="s">
        <v>9958</v>
      </c>
      <c r="N3061" s="251" t="s">
        <v>11732</v>
      </c>
      <c r="O3061" s="251">
        <v>6</v>
      </c>
      <c r="Q3061" s="251" t="s">
        <v>13478</v>
      </c>
      <c r="R3061" s="251" t="s">
        <v>9960</v>
      </c>
      <c r="S3061" s="252" t="s">
        <v>1372</v>
      </c>
      <c r="T3061" s="251" t="str">
        <f t="shared" si="190"/>
        <v>I060635381551BZ240</v>
      </c>
      <c r="W3061" s="251" t="str">
        <f t="shared" si="191"/>
        <v>I060635381551-BZ240</v>
      </c>
    </row>
    <row r="3062" spans="1:23" x14ac:dyDescent="0.3">
      <c r="A3062" s="256" t="str">
        <f t="shared" si="188"/>
        <v>I0606353-81560BZ220-00003</v>
      </c>
      <c r="B3062" s="251" t="s">
        <v>13479</v>
      </c>
      <c r="C3062" s="251" t="s">
        <v>10077</v>
      </c>
      <c r="D3062" s="251" t="s">
        <v>13469</v>
      </c>
      <c r="E3062" s="251" t="s">
        <v>11441</v>
      </c>
      <c r="F3062" s="251" t="s">
        <v>9980</v>
      </c>
      <c r="G3062" s="251" t="s">
        <v>1378</v>
      </c>
      <c r="H3062" s="251" t="s">
        <v>5204</v>
      </c>
      <c r="I3062" s="257" t="str">
        <f t="shared" si="189"/>
        <v>-00003</v>
      </c>
      <c r="J3062" s="251">
        <v>3</v>
      </c>
      <c r="K3062" s="251">
        <v>3</v>
      </c>
      <c r="M3062" s="251" t="s">
        <v>9958</v>
      </c>
      <c r="N3062" s="251" t="s">
        <v>11732</v>
      </c>
      <c r="O3062" s="251">
        <v>3</v>
      </c>
      <c r="Q3062" s="251" t="s">
        <v>13479</v>
      </c>
      <c r="R3062" s="251" t="s">
        <v>9960</v>
      </c>
      <c r="S3062" s="252" t="s">
        <v>1377</v>
      </c>
      <c r="T3062" s="251" t="str">
        <f t="shared" si="190"/>
        <v>I060635381560BZ220</v>
      </c>
      <c r="W3062" s="251" t="str">
        <f t="shared" si="191"/>
        <v>I060635381560-BZ220</v>
      </c>
    </row>
    <row r="3063" spans="1:23" x14ac:dyDescent="0.3">
      <c r="A3063" s="256" t="str">
        <f t="shared" si="188"/>
        <v>I0606353-81560BZ490-00004</v>
      </c>
      <c r="B3063" s="251" t="s">
        <v>13480</v>
      </c>
      <c r="C3063" s="251" t="s">
        <v>10077</v>
      </c>
      <c r="D3063" s="251" t="s">
        <v>13469</v>
      </c>
      <c r="E3063" s="251" t="s">
        <v>11441</v>
      </c>
      <c r="F3063" s="251" t="s">
        <v>9982</v>
      </c>
      <c r="G3063" s="251" t="s">
        <v>1423</v>
      </c>
      <c r="H3063" s="251" t="s">
        <v>5204</v>
      </c>
      <c r="I3063" s="257" t="str">
        <f t="shared" si="189"/>
        <v>-00004</v>
      </c>
      <c r="J3063" s="251">
        <v>4</v>
      </c>
      <c r="K3063" s="251">
        <v>4</v>
      </c>
      <c r="M3063" s="251" t="s">
        <v>9958</v>
      </c>
      <c r="N3063" s="251" t="s">
        <v>11732</v>
      </c>
      <c r="O3063" s="251">
        <v>4</v>
      </c>
      <c r="Q3063" s="251" t="s">
        <v>13480</v>
      </c>
      <c r="R3063" s="251" t="s">
        <v>9960</v>
      </c>
      <c r="S3063" s="252" t="s">
        <v>1422</v>
      </c>
      <c r="T3063" s="251" t="str">
        <f t="shared" si="190"/>
        <v>I060635381560BZ490</v>
      </c>
      <c r="W3063" s="251" t="str">
        <f t="shared" si="191"/>
        <v>I060635381560-BZ490</v>
      </c>
    </row>
    <row r="3064" spans="1:23" x14ac:dyDescent="0.3">
      <c r="A3064" s="256" t="str">
        <f t="shared" si="188"/>
        <v>I0606353-81561BZ150-00005</v>
      </c>
      <c r="B3064" s="251" t="s">
        <v>13481</v>
      </c>
      <c r="C3064" s="251" t="s">
        <v>10077</v>
      </c>
      <c r="D3064" s="251" t="s">
        <v>13469</v>
      </c>
      <c r="E3064" s="251" t="s">
        <v>11441</v>
      </c>
      <c r="F3064" s="251" t="s">
        <v>9984</v>
      </c>
      <c r="G3064" s="251" t="s">
        <v>1359</v>
      </c>
      <c r="H3064" s="251" t="s">
        <v>3443</v>
      </c>
      <c r="I3064" s="257" t="str">
        <f t="shared" si="189"/>
        <v>-00005</v>
      </c>
      <c r="J3064" s="251">
        <v>5</v>
      </c>
      <c r="K3064" s="251">
        <v>5</v>
      </c>
      <c r="M3064" s="251" t="s">
        <v>9958</v>
      </c>
      <c r="N3064" s="251" t="s">
        <v>11732</v>
      </c>
      <c r="O3064" s="251">
        <v>5</v>
      </c>
      <c r="Q3064" s="251" t="s">
        <v>13481</v>
      </c>
      <c r="R3064" s="251" t="s">
        <v>9960</v>
      </c>
      <c r="S3064" s="252" t="s">
        <v>1358</v>
      </c>
      <c r="T3064" s="251" t="str">
        <f t="shared" si="190"/>
        <v>I060635381561BZ150</v>
      </c>
      <c r="W3064" s="251" t="str">
        <f t="shared" si="191"/>
        <v>I060635381561-BZ150</v>
      </c>
    </row>
    <row r="3065" spans="1:23" x14ac:dyDescent="0.3">
      <c r="A3065" s="256" t="str">
        <f t="shared" si="188"/>
        <v>I0606353-81561BZ240-00007</v>
      </c>
      <c r="B3065" s="251" t="s">
        <v>13482</v>
      </c>
      <c r="C3065" s="251" t="s">
        <v>10077</v>
      </c>
      <c r="D3065" s="251" t="s">
        <v>13469</v>
      </c>
      <c r="E3065" s="251" t="s">
        <v>11441</v>
      </c>
      <c r="F3065" s="251" t="s">
        <v>9986</v>
      </c>
      <c r="G3065" s="251" t="s">
        <v>1387</v>
      </c>
      <c r="H3065" s="251" t="s">
        <v>3443</v>
      </c>
      <c r="I3065" s="257" t="str">
        <f t="shared" si="189"/>
        <v>-00007</v>
      </c>
      <c r="J3065" s="251">
        <v>7</v>
      </c>
      <c r="K3065" s="251">
        <v>7</v>
      </c>
      <c r="M3065" s="251" t="s">
        <v>9958</v>
      </c>
      <c r="N3065" s="251" t="s">
        <v>11732</v>
      </c>
      <c r="O3065" s="251">
        <v>7</v>
      </c>
      <c r="Q3065" s="251" t="s">
        <v>13482</v>
      </c>
      <c r="R3065" s="251" t="s">
        <v>9960</v>
      </c>
      <c r="S3065" s="252" t="s">
        <v>1386</v>
      </c>
      <c r="T3065" s="251" t="str">
        <f t="shared" si="190"/>
        <v>I060635381561BZ240</v>
      </c>
      <c r="W3065" s="251" t="str">
        <f t="shared" si="191"/>
        <v>I060635381561-BZ240</v>
      </c>
    </row>
    <row r="3066" spans="1:23" x14ac:dyDescent="0.3">
      <c r="A3066" s="256" t="str">
        <f t="shared" si="188"/>
        <v>I0606353-81590BZ051-00003</v>
      </c>
      <c r="B3066" s="251" t="s">
        <v>13483</v>
      </c>
      <c r="C3066" s="251" t="s">
        <v>10077</v>
      </c>
      <c r="D3066" s="251" t="s">
        <v>13469</v>
      </c>
      <c r="E3066" s="251" t="s">
        <v>11441</v>
      </c>
      <c r="F3066" s="251" t="s">
        <v>9988</v>
      </c>
      <c r="G3066" s="251" t="s">
        <v>5230</v>
      </c>
      <c r="H3066" s="251" t="s">
        <v>770</v>
      </c>
      <c r="I3066" s="257" t="str">
        <f t="shared" si="189"/>
        <v>-00003</v>
      </c>
      <c r="J3066" s="251">
        <v>3</v>
      </c>
      <c r="K3066" s="251">
        <v>3</v>
      </c>
      <c r="M3066" s="251" t="s">
        <v>9958</v>
      </c>
      <c r="N3066" s="251" t="s">
        <v>11732</v>
      </c>
      <c r="O3066" s="251">
        <v>3</v>
      </c>
      <c r="Q3066" s="251" t="s">
        <v>13483</v>
      </c>
      <c r="R3066" s="251" t="s">
        <v>9960</v>
      </c>
      <c r="S3066" s="252" t="s">
        <v>4062</v>
      </c>
      <c r="T3066" s="251" t="str">
        <f t="shared" si="190"/>
        <v>I060635381590BZ051</v>
      </c>
      <c r="W3066" s="251" t="str">
        <f t="shared" si="191"/>
        <v>I060635381590-BZ051</v>
      </c>
    </row>
    <row r="3067" spans="1:23" x14ac:dyDescent="0.3">
      <c r="A3067" s="256" t="str">
        <f t="shared" si="188"/>
        <v>I0606353-9004951161-00001</v>
      </c>
      <c r="B3067" s="251" t="s">
        <v>13484</v>
      </c>
      <c r="C3067" s="251" t="s">
        <v>10077</v>
      </c>
      <c r="D3067" s="251" t="s">
        <v>13469</v>
      </c>
      <c r="E3067" s="251" t="s">
        <v>11441</v>
      </c>
      <c r="F3067" s="251" t="s">
        <v>9990</v>
      </c>
      <c r="G3067" s="251" t="s">
        <v>1559</v>
      </c>
      <c r="H3067" s="251" t="s">
        <v>3393</v>
      </c>
      <c r="I3067" s="257" t="str">
        <f t="shared" si="189"/>
        <v>-00001</v>
      </c>
      <c r="J3067" s="251">
        <v>1</v>
      </c>
      <c r="K3067" s="251">
        <v>1</v>
      </c>
      <c r="M3067" s="251" t="s">
        <v>10007</v>
      </c>
      <c r="N3067" s="251" t="s">
        <v>11732</v>
      </c>
      <c r="O3067" s="251">
        <v>1</v>
      </c>
      <c r="Q3067" s="251" t="s">
        <v>13484</v>
      </c>
      <c r="R3067" s="251" t="s">
        <v>9960</v>
      </c>
      <c r="S3067" s="252">
        <v>9004951161</v>
      </c>
      <c r="T3067" s="251" t="str">
        <f t="shared" si="190"/>
        <v>I06063539004951161</v>
      </c>
      <c r="W3067" s="251" t="str">
        <f t="shared" si="191"/>
        <v>I060635390049-51161</v>
      </c>
    </row>
    <row r="3068" spans="1:23" x14ac:dyDescent="0.3">
      <c r="A3068" s="256" t="str">
        <f t="shared" si="188"/>
        <v>I0606353-9004A81007-00001</v>
      </c>
      <c r="B3068" s="251" t="s">
        <v>13485</v>
      </c>
      <c r="C3068" s="251" t="s">
        <v>10077</v>
      </c>
      <c r="D3068" s="251" t="s">
        <v>13469</v>
      </c>
      <c r="E3068" s="251" t="s">
        <v>11441</v>
      </c>
      <c r="F3068" s="251" t="s">
        <v>9992</v>
      </c>
      <c r="G3068" s="251" t="s">
        <v>1576</v>
      </c>
      <c r="H3068" s="251" t="s">
        <v>3393</v>
      </c>
      <c r="I3068" s="257" t="str">
        <f t="shared" si="189"/>
        <v>-00001</v>
      </c>
      <c r="J3068" s="251">
        <v>1</v>
      </c>
      <c r="K3068" s="251">
        <v>1</v>
      </c>
      <c r="M3068" s="251" t="s">
        <v>10003</v>
      </c>
      <c r="N3068" s="251" t="s">
        <v>11732</v>
      </c>
      <c r="O3068" s="251">
        <v>1</v>
      </c>
      <c r="Q3068" s="251" t="s">
        <v>13485</v>
      </c>
      <c r="R3068" s="251" t="s">
        <v>9960</v>
      </c>
      <c r="S3068" s="252" t="s">
        <v>1575</v>
      </c>
      <c r="T3068" s="251" t="str">
        <f t="shared" si="190"/>
        <v>I06063539004A81007</v>
      </c>
      <c r="W3068" s="251" t="str">
        <f t="shared" si="191"/>
        <v>I06063539004A-81007</v>
      </c>
    </row>
    <row r="3069" spans="1:23" x14ac:dyDescent="0.3">
      <c r="A3069" s="256" t="str">
        <f t="shared" si="188"/>
        <v>I0606353-9004A81027-00002</v>
      </c>
      <c r="B3069" s="251" t="s">
        <v>13486</v>
      </c>
      <c r="C3069" s="251" t="s">
        <v>10077</v>
      </c>
      <c r="D3069" s="251" t="s">
        <v>13469</v>
      </c>
      <c r="E3069" s="251" t="s">
        <v>11441</v>
      </c>
      <c r="F3069" s="251" t="s">
        <v>9995</v>
      </c>
      <c r="G3069" s="251" t="s">
        <v>1617</v>
      </c>
      <c r="H3069" s="251" t="s">
        <v>3393</v>
      </c>
      <c r="I3069" s="257" t="str">
        <f t="shared" si="189"/>
        <v>-00002</v>
      </c>
      <c r="J3069" s="251">
        <v>2</v>
      </c>
      <c r="K3069" s="251">
        <v>2</v>
      </c>
      <c r="M3069" s="251" t="s">
        <v>10007</v>
      </c>
      <c r="N3069" s="251" t="s">
        <v>11732</v>
      </c>
      <c r="O3069" s="251">
        <v>2</v>
      </c>
      <c r="Q3069" s="251" t="s">
        <v>13486</v>
      </c>
      <c r="R3069" s="251" t="s">
        <v>9960</v>
      </c>
      <c r="S3069" s="252" t="s">
        <v>1616</v>
      </c>
      <c r="T3069" s="251" t="str">
        <f t="shared" si="190"/>
        <v>I06063539004A81027</v>
      </c>
      <c r="W3069" s="251" t="str">
        <f t="shared" si="191"/>
        <v>I06063539004A-81027</v>
      </c>
    </row>
    <row r="3070" spans="1:23" x14ac:dyDescent="0.3">
      <c r="A3070" s="256" t="str">
        <f t="shared" si="188"/>
        <v>I0606354-8155997203-00001</v>
      </c>
      <c r="B3070" s="251" t="s">
        <v>13487</v>
      </c>
      <c r="C3070" s="251" t="s">
        <v>10077</v>
      </c>
      <c r="D3070" s="251" t="s">
        <v>13488</v>
      </c>
      <c r="E3070" s="251" t="s">
        <v>11441</v>
      </c>
      <c r="F3070" s="251" t="s">
        <v>9957</v>
      </c>
      <c r="G3070" s="251" t="s">
        <v>1591</v>
      </c>
      <c r="H3070" s="251" t="s">
        <v>1593</v>
      </c>
      <c r="I3070" s="257" t="str">
        <f t="shared" si="189"/>
        <v>-00001</v>
      </c>
      <c r="J3070" s="251">
        <v>1</v>
      </c>
      <c r="K3070" s="251">
        <v>1</v>
      </c>
      <c r="M3070" s="251" t="s">
        <v>10007</v>
      </c>
      <c r="N3070" s="251" t="s">
        <v>11875</v>
      </c>
      <c r="O3070" s="251">
        <v>1</v>
      </c>
      <c r="Q3070" s="251" t="s">
        <v>13487</v>
      </c>
      <c r="R3070" s="251" t="s">
        <v>10017</v>
      </c>
      <c r="S3070" s="252">
        <v>8155997203</v>
      </c>
      <c r="T3070" s="251" t="str">
        <f t="shared" si="190"/>
        <v>I06063548155997203</v>
      </c>
      <c r="W3070" s="251" t="str">
        <f t="shared" si="191"/>
        <v>I060635481559-97203</v>
      </c>
    </row>
    <row r="3071" spans="1:23" x14ac:dyDescent="0.3">
      <c r="A3071" s="256" t="str">
        <f t="shared" si="188"/>
        <v>I0606354-81580BZ051-00004</v>
      </c>
      <c r="B3071" s="251" t="s">
        <v>13489</v>
      </c>
      <c r="C3071" s="251" t="s">
        <v>10077</v>
      </c>
      <c r="D3071" s="251" t="s">
        <v>13488</v>
      </c>
      <c r="E3071" s="251" t="s">
        <v>11441</v>
      </c>
      <c r="F3071" s="251" t="s">
        <v>9962</v>
      </c>
      <c r="G3071" s="251" t="s">
        <v>5226</v>
      </c>
      <c r="H3071" s="251" t="s">
        <v>758</v>
      </c>
      <c r="I3071" s="257" t="str">
        <f t="shared" si="189"/>
        <v>-00004</v>
      </c>
      <c r="J3071" s="251">
        <v>4</v>
      </c>
      <c r="K3071" s="251">
        <v>4</v>
      </c>
      <c r="M3071" s="251" t="s">
        <v>9958</v>
      </c>
      <c r="N3071" s="251" t="s">
        <v>11875</v>
      </c>
      <c r="O3071" s="251">
        <v>4</v>
      </c>
      <c r="Q3071" s="251" t="s">
        <v>13489</v>
      </c>
      <c r="R3071" s="251" t="s">
        <v>10017</v>
      </c>
      <c r="S3071" s="252" t="s">
        <v>4065</v>
      </c>
      <c r="T3071" s="251" t="str">
        <f t="shared" si="190"/>
        <v>I060635481580BZ051</v>
      </c>
      <c r="W3071" s="251" t="str">
        <f t="shared" si="191"/>
        <v>I060635481580-BZ051</v>
      </c>
    </row>
    <row r="3072" spans="1:23" x14ac:dyDescent="0.3">
      <c r="A3072" s="256" t="str">
        <f t="shared" si="188"/>
        <v>I0606354-81591BZ040-00002</v>
      </c>
      <c r="B3072" s="251" t="s">
        <v>13490</v>
      </c>
      <c r="C3072" s="251" t="s">
        <v>10077</v>
      </c>
      <c r="D3072" s="251" t="s">
        <v>13488</v>
      </c>
      <c r="E3072" s="251" t="s">
        <v>11441</v>
      </c>
      <c r="F3072" s="251" t="s">
        <v>9964</v>
      </c>
      <c r="G3072" s="251" t="s">
        <v>1461</v>
      </c>
      <c r="H3072" s="251" t="s">
        <v>5219</v>
      </c>
      <c r="I3072" s="257" t="str">
        <f t="shared" si="189"/>
        <v>-00002</v>
      </c>
      <c r="J3072" s="251">
        <v>2</v>
      </c>
      <c r="K3072" s="251">
        <v>2</v>
      </c>
      <c r="M3072" s="251" t="s">
        <v>9958</v>
      </c>
      <c r="N3072" s="251" t="s">
        <v>11875</v>
      </c>
      <c r="O3072" s="251">
        <v>2</v>
      </c>
      <c r="Q3072" s="251" t="s">
        <v>13490</v>
      </c>
      <c r="R3072" s="251" t="s">
        <v>10017</v>
      </c>
      <c r="S3072" s="252" t="s">
        <v>1460</v>
      </c>
      <c r="T3072" s="251" t="str">
        <f t="shared" si="190"/>
        <v>I060635481591BZ040</v>
      </c>
      <c r="W3072" s="251" t="str">
        <f t="shared" si="191"/>
        <v>I060635481591-BZ040</v>
      </c>
    </row>
    <row r="3073" spans="1:23" x14ac:dyDescent="0.3">
      <c r="A3073" s="256" t="str">
        <f t="shared" si="188"/>
        <v>I0606354-87915BZ070-00003</v>
      </c>
      <c r="B3073" s="251" t="s">
        <v>13491</v>
      </c>
      <c r="C3073" s="251" t="s">
        <v>10077</v>
      </c>
      <c r="D3073" s="251" t="s">
        <v>13488</v>
      </c>
      <c r="E3073" s="251" t="s">
        <v>11441</v>
      </c>
      <c r="F3073" s="251" t="s">
        <v>9966</v>
      </c>
      <c r="G3073" s="251" t="s">
        <v>1528</v>
      </c>
      <c r="H3073" s="251" t="s">
        <v>10293</v>
      </c>
      <c r="I3073" s="257" t="str">
        <f t="shared" si="189"/>
        <v>-00003</v>
      </c>
      <c r="J3073" s="251">
        <v>3</v>
      </c>
      <c r="K3073" s="251">
        <v>3</v>
      </c>
      <c r="M3073" s="251" t="s">
        <v>10007</v>
      </c>
      <c r="N3073" s="251" t="s">
        <v>11875</v>
      </c>
      <c r="O3073" s="251">
        <v>3</v>
      </c>
      <c r="Q3073" s="251" t="s">
        <v>13491</v>
      </c>
      <c r="R3073" s="251" t="s">
        <v>10017</v>
      </c>
      <c r="S3073" s="252" t="s">
        <v>1527</v>
      </c>
      <c r="T3073" s="251" t="str">
        <f t="shared" si="190"/>
        <v>I060635487915BZ070</v>
      </c>
      <c r="W3073" s="251" t="str">
        <f t="shared" si="191"/>
        <v>I060635487915-BZ070</v>
      </c>
    </row>
    <row r="3074" spans="1:23" x14ac:dyDescent="0.3">
      <c r="A3074" s="256" t="str">
        <f t="shared" si="188"/>
        <v>I0606354-87917BZ010-00007</v>
      </c>
      <c r="B3074" s="251" t="s">
        <v>13492</v>
      </c>
      <c r="C3074" s="251" t="s">
        <v>10077</v>
      </c>
      <c r="D3074" s="251" t="s">
        <v>13488</v>
      </c>
      <c r="E3074" s="251" t="s">
        <v>11441</v>
      </c>
      <c r="F3074" s="251" t="s">
        <v>9968</v>
      </c>
      <c r="G3074" s="251" t="s">
        <v>1515</v>
      </c>
      <c r="H3074" s="251" t="s">
        <v>10109</v>
      </c>
      <c r="I3074" s="257" t="str">
        <f t="shared" si="189"/>
        <v>-00007</v>
      </c>
      <c r="J3074" s="251">
        <v>7</v>
      </c>
      <c r="K3074" s="251">
        <v>7</v>
      </c>
      <c r="M3074" s="251" t="s">
        <v>10007</v>
      </c>
      <c r="N3074" s="251" t="s">
        <v>11875</v>
      </c>
      <c r="O3074" s="251">
        <v>7</v>
      </c>
      <c r="Q3074" s="251" t="s">
        <v>13492</v>
      </c>
      <c r="R3074" s="251" t="s">
        <v>10017</v>
      </c>
      <c r="S3074" s="252" t="s">
        <v>1514</v>
      </c>
      <c r="T3074" s="251" t="str">
        <f t="shared" si="190"/>
        <v>I060635487917BZ010</v>
      </c>
      <c r="W3074" s="251" t="str">
        <f t="shared" si="191"/>
        <v>I060635487917-BZ010</v>
      </c>
    </row>
    <row r="3075" spans="1:23" x14ac:dyDescent="0.3">
      <c r="A3075" s="256" t="str">
        <f t="shared" si="188"/>
        <v>I0606354-87947BZ010-00003</v>
      </c>
      <c r="B3075" s="251" t="s">
        <v>13493</v>
      </c>
      <c r="C3075" s="251" t="s">
        <v>10077</v>
      </c>
      <c r="D3075" s="251" t="s">
        <v>13488</v>
      </c>
      <c r="E3075" s="251" t="s">
        <v>11441</v>
      </c>
      <c r="F3075" s="251" t="s">
        <v>9970</v>
      </c>
      <c r="G3075" s="251" t="s">
        <v>1519</v>
      </c>
      <c r="H3075" s="251" t="s">
        <v>10109</v>
      </c>
      <c r="I3075" s="257" t="str">
        <f t="shared" si="189"/>
        <v>-00003</v>
      </c>
      <c r="J3075" s="251">
        <v>3</v>
      </c>
      <c r="K3075" s="251">
        <v>3</v>
      </c>
      <c r="M3075" s="251" t="s">
        <v>10007</v>
      </c>
      <c r="N3075" s="251" t="s">
        <v>11875</v>
      </c>
      <c r="O3075" s="251">
        <v>3</v>
      </c>
      <c r="Q3075" s="251" t="s">
        <v>13493</v>
      </c>
      <c r="R3075" s="251" t="s">
        <v>10017</v>
      </c>
      <c r="S3075" s="252" t="s">
        <v>1518</v>
      </c>
      <c r="T3075" s="251" t="str">
        <f t="shared" si="190"/>
        <v>I060635487947BZ010</v>
      </c>
      <c r="W3075" s="251" t="str">
        <f t="shared" si="191"/>
        <v>I060635487947-BZ010</v>
      </c>
    </row>
    <row r="3076" spans="1:23" x14ac:dyDescent="0.3">
      <c r="A3076" s="256" t="str">
        <f t="shared" si="188"/>
        <v>I0606355-81555BZ070-00001</v>
      </c>
      <c r="B3076" s="251" t="s">
        <v>13494</v>
      </c>
      <c r="C3076" s="251" t="s">
        <v>10077</v>
      </c>
      <c r="D3076" s="251" t="s">
        <v>13495</v>
      </c>
      <c r="E3076" s="251" t="s">
        <v>11441</v>
      </c>
      <c r="F3076" s="251" t="s">
        <v>9957</v>
      </c>
      <c r="G3076" s="251" t="s">
        <v>1348</v>
      </c>
      <c r="H3076" s="251" t="s">
        <v>10115</v>
      </c>
      <c r="I3076" s="257" t="str">
        <f t="shared" si="189"/>
        <v>-00001</v>
      </c>
      <c r="J3076" s="251">
        <v>1</v>
      </c>
      <c r="K3076" s="251">
        <v>1</v>
      </c>
      <c r="M3076" s="251" t="s">
        <v>10007</v>
      </c>
      <c r="N3076" s="251" t="s">
        <v>12126</v>
      </c>
      <c r="O3076" s="251">
        <v>1</v>
      </c>
      <c r="Q3076" s="251" t="s">
        <v>13494</v>
      </c>
      <c r="R3076" s="251" t="s">
        <v>10028</v>
      </c>
      <c r="S3076" s="252" t="s">
        <v>1347</v>
      </c>
      <c r="T3076" s="251" t="str">
        <f t="shared" si="190"/>
        <v>I060635581555BZ070</v>
      </c>
      <c r="W3076" s="251" t="str">
        <f t="shared" si="191"/>
        <v>I060635581555-BZ070</v>
      </c>
    </row>
    <row r="3077" spans="1:23" x14ac:dyDescent="0.3">
      <c r="A3077" s="256" t="str">
        <f t="shared" si="188"/>
        <v>I0706350-81110BZ010-00003</v>
      </c>
      <c r="B3077" s="251" t="s">
        <v>13496</v>
      </c>
      <c r="C3077" s="251" t="s">
        <v>10117</v>
      </c>
      <c r="D3077" s="251" t="s">
        <v>13497</v>
      </c>
      <c r="E3077" s="251" t="s">
        <v>11441</v>
      </c>
      <c r="F3077" s="251" t="s">
        <v>9957</v>
      </c>
      <c r="G3077" s="251" t="s">
        <v>997</v>
      </c>
      <c r="H3077" s="251" t="s">
        <v>10121</v>
      </c>
      <c r="I3077" s="257" t="str">
        <f t="shared" si="189"/>
        <v>-00003</v>
      </c>
      <c r="J3077" s="251">
        <v>3</v>
      </c>
      <c r="K3077" s="251">
        <v>3</v>
      </c>
      <c r="M3077" s="251" t="s">
        <v>9958</v>
      </c>
      <c r="N3077" s="251" t="s">
        <v>11875</v>
      </c>
      <c r="O3077" s="251">
        <v>3</v>
      </c>
      <c r="Q3077" s="251" t="s">
        <v>13496</v>
      </c>
      <c r="R3077" s="251" t="s">
        <v>10017</v>
      </c>
      <c r="S3077" s="252" t="s">
        <v>996</v>
      </c>
      <c r="T3077" s="251" t="str">
        <f t="shared" si="190"/>
        <v>I070635081110BZ010</v>
      </c>
      <c r="W3077" s="251" t="str">
        <f t="shared" si="191"/>
        <v>I070635081110-BZ010</v>
      </c>
    </row>
    <row r="3078" spans="1:23" x14ac:dyDescent="0.3">
      <c r="A3078" s="256" t="str">
        <f t="shared" si="188"/>
        <v>I0706350-81110BZ840-00002</v>
      </c>
      <c r="B3078" s="251" t="s">
        <v>13498</v>
      </c>
      <c r="C3078" s="251" t="s">
        <v>10117</v>
      </c>
      <c r="D3078" s="251" t="s">
        <v>13497</v>
      </c>
      <c r="E3078" s="251" t="s">
        <v>11441</v>
      </c>
      <c r="F3078" s="251" t="s">
        <v>9962</v>
      </c>
      <c r="G3078" s="251" t="s">
        <v>3424</v>
      </c>
      <c r="H3078" s="251" t="s">
        <v>3422</v>
      </c>
      <c r="I3078" s="257" t="str">
        <f t="shared" si="189"/>
        <v>-00002</v>
      </c>
      <c r="J3078" s="251">
        <v>2</v>
      </c>
      <c r="K3078" s="251">
        <v>2</v>
      </c>
      <c r="M3078" s="251" t="s">
        <v>9958</v>
      </c>
      <c r="N3078" s="251" t="s">
        <v>11875</v>
      </c>
      <c r="O3078" s="251">
        <v>2</v>
      </c>
      <c r="Q3078" s="251" t="s">
        <v>13498</v>
      </c>
      <c r="R3078" s="251" t="s">
        <v>10017</v>
      </c>
      <c r="S3078" s="252" t="s">
        <v>3423</v>
      </c>
      <c r="T3078" s="251" t="str">
        <f t="shared" si="190"/>
        <v>I070635081110BZ840</v>
      </c>
      <c r="W3078" s="251" t="str">
        <f t="shared" si="191"/>
        <v>I070635081110-BZ840</v>
      </c>
    </row>
    <row r="3079" spans="1:23" x14ac:dyDescent="0.3">
      <c r="A3079" s="256" t="str">
        <f t="shared" ref="A3079:A3142" si="192">D3079&amp;$A$6&amp;S3079&amp;I3079</f>
        <v>I0706350-81150BZ010-00001</v>
      </c>
      <c r="B3079" s="251" t="s">
        <v>13499</v>
      </c>
      <c r="C3079" s="251" t="s">
        <v>10117</v>
      </c>
      <c r="D3079" s="251" t="s">
        <v>13497</v>
      </c>
      <c r="E3079" s="251" t="s">
        <v>11441</v>
      </c>
      <c r="F3079" s="251" t="s">
        <v>9964</v>
      </c>
      <c r="G3079" s="251" t="s">
        <v>1006</v>
      </c>
      <c r="H3079" s="251" t="s">
        <v>3429</v>
      </c>
      <c r="I3079" s="257" t="str">
        <f t="shared" ref="I3079:I3142" si="193">+IF(AND(O3079&lt;10),$B$2&amp;O3079,IF(AND(O3079&gt;9,O3079&lt;=99),$B$3&amp;O3079,IF(AND(O3079&gt;99,L91955&lt;1000),$B$4&amp;O3079,IF(AND(O3079&gt;999),$B$5&amp;7))))</f>
        <v>-00001</v>
      </c>
      <c r="J3079" s="251">
        <v>1</v>
      </c>
      <c r="K3079" s="251">
        <v>1</v>
      </c>
      <c r="M3079" s="251" t="s">
        <v>9958</v>
      </c>
      <c r="N3079" s="251" t="s">
        <v>11875</v>
      </c>
      <c r="O3079" s="251">
        <v>1</v>
      </c>
      <c r="Q3079" s="251" t="s">
        <v>13499</v>
      </c>
      <c r="R3079" s="251" t="s">
        <v>10017</v>
      </c>
      <c r="S3079" s="252" t="s">
        <v>1005</v>
      </c>
      <c r="T3079" s="251" t="str">
        <f t="shared" si="190"/>
        <v>I070635081150BZ010</v>
      </c>
      <c r="W3079" s="251" t="str">
        <f t="shared" si="191"/>
        <v>I070635081150-BZ010</v>
      </c>
    </row>
    <row r="3080" spans="1:23" x14ac:dyDescent="0.3">
      <c r="A3080" s="256" t="str">
        <f t="shared" si="192"/>
        <v>I0706350-81150BZ050-00002</v>
      </c>
      <c r="B3080" s="251" t="s">
        <v>13500</v>
      </c>
      <c r="C3080" s="251" t="s">
        <v>10117</v>
      </c>
      <c r="D3080" s="251" t="s">
        <v>13497</v>
      </c>
      <c r="E3080" s="251" t="s">
        <v>11441</v>
      </c>
      <c r="F3080" s="251" t="s">
        <v>9966</v>
      </c>
      <c r="G3080" s="251" t="s">
        <v>1024</v>
      </c>
      <c r="H3080" s="251" t="s">
        <v>5057</v>
      </c>
      <c r="I3080" s="257" t="str">
        <f t="shared" si="193"/>
        <v>-00002</v>
      </c>
      <c r="J3080" s="251">
        <v>2</v>
      </c>
      <c r="K3080" s="251">
        <v>2</v>
      </c>
      <c r="M3080" s="251" t="s">
        <v>9958</v>
      </c>
      <c r="N3080" s="251" t="s">
        <v>11875</v>
      </c>
      <c r="O3080" s="251">
        <v>2</v>
      </c>
      <c r="Q3080" s="251" t="s">
        <v>13500</v>
      </c>
      <c r="R3080" s="251" t="s">
        <v>10017</v>
      </c>
      <c r="S3080" s="252" t="s">
        <v>1023</v>
      </c>
      <c r="T3080" s="251" t="str">
        <f t="shared" ref="T3080:T3143" si="194">+D3080&amp;S3080</f>
        <v>I070635081150BZ050</v>
      </c>
      <c r="W3080" s="251" t="str">
        <f t="shared" ref="W3080:W3143" si="195">D3080&amp;G3080</f>
        <v>I070635081150-BZ050</v>
      </c>
    </row>
    <row r="3081" spans="1:23" x14ac:dyDescent="0.3">
      <c r="A3081" s="256" t="str">
        <f t="shared" si="192"/>
        <v>I0706350-81150BZ840-00003</v>
      </c>
      <c r="B3081" s="251" t="s">
        <v>13501</v>
      </c>
      <c r="C3081" s="251" t="s">
        <v>10117</v>
      </c>
      <c r="D3081" s="251" t="s">
        <v>13497</v>
      </c>
      <c r="E3081" s="251" t="s">
        <v>11441</v>
      </c>
      <c r="F3081" s="251" t="s">
        <v>9968</v>
      </c>
      <c r="G3081" s="251" t="s">
        <v>3431</v>
      </c>
      <c r="H3081" s="251" t="s">
        <v>3429</v>
      </c>
      <c r="I3081" s="257" t="str">
        <f t="shared" si="193"/>
        <v>-00003</v>
      </c>
      <c r="J3081" s="251">
        <v>3</v>
      </c>
      <c r="K3081" s="251">
        <v>3</v>
      </c>
      <c r="M3081" s="251" t="s">
        <v>9958</v>
      </c>
      <c r="N3081" s="251" t="s">
        <v>11875</v>
      </c>
      <c r="O3081" s="251">
        <v>3</v>
      </c>
      <c r="Q3081" s="251" t="s">
        <v>13501</v>
      </c>
      <c r="R3081" s="251" t="s">
        <v>10017</v>
      </c>
      <c r="S3081" s="252" t="s">
        <v>3430</v>
      </c>
      <c r="T3081" s="251" t="str">
        <f t="shared" si="194"/>
        <v>I070635081150BZ840</v>
      </c>
      <c r="W3081" s="251" t="str">
        <f t="shared" si="195"/>
        <v>I070635081150-BZ840</v>
      </c>
    </row>
    <row r="3082" spans="1:23" x14ac:dyDescent="0.3">
      <c r="A3082" s="256" t="str">
        <f t="shared" si="192"/>
        <v>I0706350-81551BZ090-00005</v>
      </c>
      <c r="B3082" s="251" t="s">
        <v>13502</v>
      </c>
      <c r="C3082" s="251" t="s">
        <v>10117</v>
      </c>
      <c r="D3082" s="251" t="s">
        <v>13497</v>
      </c>
      <c r="E3082" s="251" t="s">
        <v>11441</v>
      </c>
      <c r="F3082" s="251" t="s">
        <v>9970</v>
      </c>
      <c r="G3082" s="251" t="s">
        <v>1318</v>
      </c>
      <c r="H3082" s="251" t="s">
        <v>5211</v>
      </c>
      <c r="I3082" s="257" t="str">
        <f t="shared" si="193"/>
        <v>-00005</v>
      </c>
      <c r="J3082" s="251">
        <v>5</v>
      </c>
      <c r="K3082" s="251">
        <v>5</v>
      </c>
      <c r="M3082" s="251" t="s">
        <v>9958</v>
      </c>
      <c r="N3082" s="251" t="s">
        <v>11875</v>
      </c>
      <c r="O3082" s="251">
        <v>5</v>
      </c>
      <c r="Q3082" s="251" t="s">
        <v>13502</v>
      </c>
      <c r="R3082" s="251" t="s">
        <v>10017</v>
      </c>
      <c r="S3082" s="252" t="s">
        <v>1317</v>
      </c>
      <c r="T3082" s="251" t="str">
        <f t="shared" si="194"/>
        <v>I070635081551BZ090</v>
      </c>
      <c r="W3082" s="251" t="str">
        <f t="shared" si="195"/>
        <v>I070635081551-BZ090</v>
      </c>
    </row>
    <row r="3083" spans="1:23" x14ac:dyDescent="0.3">
      <c r="A3083" s="256" t="str">
        <f t="shared" si="192"/>
        <v>I0706350-81551BZ250-00003</v>
      </c>
      <c r="B3083" s="251" t="s">
        <v>13503</v>
      </c>
      <c r="C3083" s="251" t="s">
        <v>10117</v>
      </c>
      <c r="D3083" s="251" t="s">
        <v>13497</v>
      </c>
      <c r="E3083" s="251" t="s">
        <v>11441</v>
      </c>
      <c r="F3083" s="251" t="s">
        <v>9972</v>
      </c>
      <c r="G3083" s="251" t="s">
        <v>1396</v>
      </c>
      <c r="H3083" s="251" t="s">
        <v>3436</v>
      </c>
      <c r="I3083" s="257" t="str">
        <f t="shared" si="193"/>
        <v>-00003</v>
      </c>
      <c r="J3083" s="251">
        <v>3</v>
      </c>
      <c r="K3083" s="251">
        <v>3</v>
      </c>
      <c r="M3083" s="251" t="s">
        <v>9958</v>
      </c>
      <c r="N3083" s="251" t="s">
        <v>11875</v>
      </c>
      <c r="O3083" s="251">
        <v>3</v>
      </c>
      <c r="Q3083" s="251" t="s">
        <v>13503</v>
      </c>
      <c r="R3083" s="251" t="s">
        <v>10017</v>
      </c>
      <c r="S3083" s="252" t="s">
        <v>1395</v>
      </c>
      <c r="T3083" s="251" t="str">
        <f t="shared" si="194"/>
        <v>I070635081551BZ250</v>
      </c>
      <c r="W3083" s="251" t="str">
        <f t="shared" si="195"/>
        <v>I070635081551-BZ250</v>
      </c>
    </row>
    <row r="3084" spans="1:23" x14ac:dyDescent="0.3">
      <c r="A3084" s="256" t="str">
        <f t="shared" si="192"/>
        <v>I0706350-81561BZ060-00001</v>
      </c>
      <c r="B3084" s="251" t="s">
        <v>13504</v>
      </c>
      <c r="C3084" s="251" t="s">
        <v>10117</v>
      </c>
      <c r="D3084" s="251" t="s">
        <v>13497</v>
      </c>
      <c r="E3084" s="251" t="s">
        <v>11441</v>
      </c>
      <c r="F3084" s="251" t="s">
        <v>9974</v>
      </c>
      <c r="G3084" s="251" t="s">
        <v>1304</v>
      </c>
      <c r="H3084" s="251" t="s">
        <v>10128</v>
      </c>
      <c r="I3084" s="257" t="str">
        <f t="shared" si="193"/>
        <v>-00001</v>
      </c>
      <c r="J3084" s="251">
        <v>1</v>
      </c>
      <c r="K3084" s="251">
        <v>1</v>
      </c>
      <c r="M3084" s="251" t="s">
        <v>9958</v>
      </c>
      <c r="N3084" s="251" t="s">
        <v>11875</v>
      </c>
      <c r="O3084" s="251">
        <v>1</v>
      </c>
      <c r="Q3084" s="251" t="s">
        <v>13504</v>
      </c>
      <c r="R3084" s="251" t="s">
        <v>10017</v>
      </c>
      <c r="S3084" s="252" t="s">
        <v>1303</v>
      </c>
      <c r="T3084" s="251" t="str">
        <f t="shared" si="194"/>
        <v>I070635081561BZ060</v>
      </c>
      <c r="W3084" s="251" t="str">
        <f t="shared" si="195"/>
        <v>I070635081561-BZ060</v>
      </c>
    </row>
    <row r="3085" spans="1:23" x14ac:dyDescent="0.3">
      <c r="A3085" s="256" t="str">
        <f t="shared" si="192"/>
        <v>I0706350-81561BZ090-00004</v>
      </c>
      <c r="B3085" s="251" t="s">
        <v>13505</v>
      </c>
      <c r="C3085" s="251" t="s">
        <v>10117</v>
      </c>
      <c r="D3085" s="251" t="s">
        <v>13497</v>
      </c>
      <c r="E3085" s="251" t="s">
        <v>11441</v>
      </c>
      <c r="F3085" s="251" t="s">
        <v>9976</v>
      </c>
      <c r="G3085" s="251" t="s">
        <v>1331</v>
      </c>
      <c r="H3085" s="251" t="s">
        <v>5211</v>
      </c>
      <c r="I3085" s="257" t="str">
        <f t="shared" si="193"/>
        <v>-00004</v>
      </c>
      <c r="J3085" s="251">
        <v>4</v>
      </c>
      <c r="K3085" s="251">
        <v>4</v>
      </c>
      <c r="M3085" s="251" t="s">
        <v>9958</v>
      </c>
      <c r="N3085" s="251" t="s">
        <v>11875</v>
      </c>
      <c r="O3085" s="251">
        <v>4</v>
      </c>
      <c r="Q3085" s="251" t="s">
        <v>13505</v>
      </c>
      <c r="R3085" s="251" t="s">
        <v>10017</v>
      </c>
      <c r="S3085" s="252" t="s">
        <v>1330</v>
      </c>
      <c r="T3085" s="251" t="str">
        <f t="shared" si="194"/>
        <v>I070635081561BZ090</v>
      </c>
      <c r="W3085" s="251" t="str">
        <f t="shared" si="195"/>
        <v>I070635081561-BZ090</v>
      </c>
    </row>
    <row r="3086" spans="1:23" x14ac:dyDescent="0.3">
      <c r="A3086" s="256" t="str">
        <f t="shared" si="192"/>
        <v>I0706350-81561BZ410-00004</v>
      </c>
      <c r="B3086" s="251" t="s">
        <v>13506</v>
      </c>
      <c r="C3086" s="251" t="s">
        <v>10117</v>
      </c>
      <c r="D3086" s="251" t="s">
        <v>13497</v>
      </c>
      <c r="E3086" s="251" t="s">
        <v>11441</v>
      </c>
      <c r="F3086" s="251" t="s">
        <v>9978</v>
      </c>
      <c r="G3086" s="251" t="s">
        <v>3441</v>
      </c>
      <c r="H3086" s="251" t="s">
        <v>3443</v>
      </c>
      <c r="I3086" s="257" t="str">
        <f t="shared" si="193"/>
        <v>-00004</v>
      </c>
      <c r="J3086" s="251">
        <v>4</v>
      </c>
      <c r="K3086" s="251">
        <v>4</v>
      </c>
      <c r="M3086" s="251" t="s">
        <v>9958</v>
      </c>
      <c r="N3086" s="251" t="s">
        <v>11875</v>
      </c>
      <c r="O3086" s="251">
        <v>4</v>
      </c>
      <c r="Q3086" s="251" t="s">
        <v>13506</v>
      </c>
      <c r="R3086" s="251" t="s">
        <v>10017</v>
      </c>
      <c r="S3086" s="252" t="s">
        <v>11</v>
      </c>
      <c r="T3086" s="251" t="str">
        <f t="shared" si="194"/>
        <v>I070635081561BZ410</v>
      </c>
      <c r="W3086" s="251" t="str">
        <f t="shared" si="195"/>
        <v>I070635081561-BZ410</v>
      </c>
    </row>
    <row r="3087" spans="1:23" x14ac:dyDescent="0.3">
      <c r="A3087" s="256" t="str">
        <f t="shared" si="192"/>
        <v>I0706350-81580BZ090-00001</v>
      </c>
      <c r="B3087" s="251" t="s">
        <v>13507</v>
      </c>
      <c r="C3087" s="251" t="s">
        <v>10117</v>
      </c>
      <c r="D3087" s="251" t="s">
        <v>13497</v>
      </c>
      <c r="E3087" s="251" t="s">
        <v>11441</v>
      </c>
      <c r="F3087" s="251" t="s">
        <v>9980</v>
      </c>
      <c r="G3087" s="251" t="s">
        <v>3449</v>
      </c>
      <c r="H3087" s="251" t="s">
        <v>758</v>
      </c>
      <c r="I3087" s="257" t="str">
        <f t="shared" si="193"/>
        <v>-00001</v>
      </c>
      <c r="J3087" s="251">
        <v>1</v>
      </c>
      <c r="K3087" s="251">
        <v>1</v>
      </c>
      <c r="M3087" s="251" t="s">
        <v>9993</v>
      </c>
      <c r="N3087" s="251" t="s">
        <v>11875</v>
      </c>
      <c r="O3087" s="251">
        <v>1</v>
      </c>
      <c r="Q3087" s="251" t="s">
        <v>13507</v>
      </c>
      <c r="R3087" s="251" t="s">
        <v>10017</v>
      </c>
      <c r="S3087" s="252" t="s">
        <v>3448</v>
      </c>
      <c r="T3087" s="251" t="str">
        <f t="shared" si="194"/>
        <v>I070635081580BZ090</v>
      </c>
      <c r="W3087" s="251" t="str">
        <f t="shared" si="195"/>
        <v>I070635081580-BZ090</v>
      </c>
    </row>
    <row r="3088" spans="1:23" x14ac:dyDescent="0.3">
      <c r="A3088" s="256" t="str">
        <f t="shared" si="192"/>
        <v>I0706350-81590BZ090-00002</v>
      </c>
      <c r="B3088" s="251" t="s">
        <v>13508</v>
      </c>
      <c r="C3088" s="251" t="s">
        <v>10117</v>
      </c>
      <c r="D3088" s="251" t="s">
        <v>13497</v>
      </c>
      <c r="E3088" s="251" t="s">
        <v>11441</v>
      </c>
      <c r="F3088" s="251" t="s">
        <v>9982</v>
      </c>
      <c r="G3088" s="251" t="s">
        <v>3452</v>
      </c>
      <c r="H3088" s="251" t="s">
        <v>770</v>
      </c>
      <c r="I3088" s="257" t="str">
        <f t="shared" si="193"/>
        <v>-00002</v>
      </c>
      <c r="J3088" s="251">
        <v>2</v>
      </c>
      <c r="K3088" s="251">
        <v>2</v>
      </c>
      <c r="M3088" s="251" t="s">
        <v>9993</v>
      </c>
      <c r="N3088" s="251" t="s">
        <v>11875</v>
      </c>
      <c r="O3088" s="251">
        <v>2</v>
      </c>
      <c r="Q3088" s="251" t="s">
        <v>13508</v>
      </c>
      <c r="R3088" s="251" t="s">
        <v>10017</v>
      </c>
      <c r="S3088" s="252" t="s">
        <v>3451</v>
      </c>
      <c r="T3088" s="251" t="str">
        <f t="shared" si="194"/>
        <v>I070635081590BZ090</v>
      </c>
      <c r="W3088" s="251" t="str">
        <f t="shared" si="195"/>
        <v>I070635081590-BZ090</v>
      </c>
    </row>
    <row r="3089" spans="1:23" x14ac:dyDescent="0.3">
      <c r="A3089" s="256" t="str">
        <f t="shared" si="192"/>
        <v>I0706350-87910BZ070-00002</v>
      </c>
      <c r="B3089" s="251" t="s">
        <v>13509</v>
      </c>
      <c r="C3089" s="251" t="s">
        <v>10117</v>
      </c>
      <c r="D3089" s="251" t="s">
        <v>13497</v>
      </c>
      <c r="E3089" s="251" t="s">
        <v>11441</v>
      </c>
      <c r="F3089" s="251" t="s">
        <v>9984</v>
      </c>
      <c r="G3089" s="251" t="s">
        <v>1542</v>
      </c>
      <c r="H3089" s="251" t="s">
        <v>11862</v>
      </c>
      <c r="I3089" s="257" t="str">
        <f t="shared" si="193"/>
        <v>-00002</v>
      </c>
      <c r="J3089" s="251">
        <v>2</v>
      </c>
      <c r="K3089" s="251">
        <v>2</v>
      </c>
      <c r="M3089" s="251" t="s">
        <v>9958</v>
      </c>
      <c r="N3089" s="251" t="s">
        <v>11875</v>
      </c>
      <c r="O3089" s="251">
        <v>2</v>
      </c>
      <c r="Q3089" s="251" t="s">
        <v>13509</v>
      </c>
      <c r="R3089" s="251" t="s">
        <v>10017</v>
      </c>
      <c r="S3089" s="252" t="s">
        <v>1541</v>
      </c>
      <c r="T3089" s="251" t="str">
        <f t="shared" si="194"/>
        <v>I070635087910BZ070</v>
      </c>
      <c r="W3089" s="251" t="str">
        <f t="shared" si="195"/>
        <v>I070635087910-BZ070</v>
      </c>
    </row>
    <row r="3090" spans="1:23" x14ac:dyDescent="0.3">
      <c r="A3090" s="256" t="str">
        <f t="shared" si="192"/>
        <v>I0706350-87940BZ070-00001</v>
      </c>
      <c r="B3090" s="251" t="s">
        <v>13510</v>
      </c>
      <c r="C3090" s="251" t="s">
        <v>10117</v>
      </c>
      <c r="D3090" s="251" t="s">
        <v>13497</v>
      </c>
      <c r="E3090" s="251" t="s">
        <v>11441</v>
      </c>
      <c r="F3090" s="251" t="s">
        <v>9986</v>
      </c>
      <c r="G3090" s="251" t="s">
        <v>1545</v>
      </c>
      <c r="H3090" s="251" t="s">
        <v>10132</v>
      </c>
      <c r="I3090" s="257" t="str">
        <f t="shared" si="193"/>
        <v>-00001</v>
      </c>
      <c r="J3090" s="251">
        <v>1</v>
      </c>
      <c r="K3090" s="251">
        <v>1</v>
      </c>
      <c r="M3090" s="251" t="s">
        <v>9993</v>
      </c>
      <c r="N3090" s="251" t="s">
        <v>11875</v>
      </c>
      <c r="O3090" s="251">
        <v>1</v>
      </c>
      <c r="Q3090" s="251" t="s">
        <v>13510</v>
      </c>
      <c r="R3090" s="251" t="s">
        <v>10017</v>
      </c>
      <c r="S3090" s="252" t="s">
        <v>1544</v>
      </c>
      <c r="T3090" s="251" t="str">
        <f t="shared" si="194"/>
        <v>I070635087940BZ070</v>
      </c>
      <c r="W3090" s="251" t="str">
        <f t="shared" si="195"/>
        <v>I070635087940-BZ070</v>
      </c>
    </row>
    <row r="3091" spans="1:23" x14ac:dyDescent="0.3">
      <c r="A3091" s="256" t="str">
        <f t="shared" si="192"/>
        <v>I0706350-87945BZ070-00003</v>
      </c>
      <c r="B3091" s="251" t="s">
        <v>13511</v>
      </c>
      <c r="C3091" s="251" t="s">
        <v>10117</v>
      </c>
      <c r="D3091" s="251" t="s">
        <v>13497</v>
      </c>
      <c r="E3091" s="251" t="s">
        <v>11441</v>
      </c>
      <c r="F3091" s="251" t="s">
        <v>9988</v>
      </c>
      <c r="G3091" s="251" t="s">
        <v>1537</v>
      </c>
      <c r="H3091" s="251" t="s">
        <v>12969</v>
      </c>
      <c r="I3091" s="257" t="str">
        <f t="shared" si="193"/>
        <v>-00003</v>
      </c>
      <c r="J3091" s="251">
        <v>3</v>
      </c>
      <c r="K3091" s="251">
        <v>3</v>
      </c>
      <c r="M3091" s="251" t="s">
        <v>10007</v>
      </c>
      <c r="N3091" s="251" t="s">
        <v>11875</v>
      </c>
      <c r="O3091" s="251">
        <v>3</v>
      </c>
      <c r="Q3091" s="251" t="s">
        <v>13511</v>
      </c>
      <c r="R3091" s="251" t="s">
        <v>10017</v>
      </c>
      <c r="S3091" s="252" t="s">
        <v>1536</v>
      </c>
      <c r="T3091" s="251" t="str">
        <f t="shared" si="194"/>
        <v>I070635087945BZ070</v>
      </c>
      <c r="W3091" s="251" t="str">
        <f t="shared" si="195"/>
        <v>I070635087945-BZ070</v>
      </c>
    </row>
    <row r="3092" spans="1:23" x14ac:dyDescent="0.3">
      <c r="A3092" s="256" t="str">
        <f t="shared" si="192"/>
        <v>I0706351-81130BZ520-00001</v>
      </c>
      <c r="B3092" s="251" t="s">
        <v>13512</v>
      </c>
      <c r="C3092" s="251" t="s">
        <v>10117</v>
      </c>
      <c r="D3092" s="251" t="s">
        <v>13513</v>
      </c>
      <c r="E3092" s="251" t="s">
        <v>11441</v>
      </c>
      <c r="F3092" s="251" t="s">
        <v>9957</v>
      </c>
      <c r="G3092" s="251" t="s">
        <v>1115</v>
      </c>
      <c r="H3092" s="251" t="s">
        <v>5101</v>
      </c>
      <c r="I3092" s="257" t="str">
        <f t="shared" si="193"/>
        <v>-00001</v>
      </c>
      <c r="J3092" s="251">
        <v>1</v>
      </c>
      <c r="K3092" s="251">
        <v>1</v>
      </c>
      <c r="M3092" s="251" t="s">
        <v>9958</v>
      </c>
      <c r="N3092" s="251" t="s">
        <v>12126</v>
      </c>
      <c r="O3092" s="251">
        <v>1</v>
      </c>
      <c r="Q3092" s="251" t="s">
        <v>13512</v>
      </c>
      <c r="R3092" s="251" t="s">
        <v>10028</v>
      </c>
      <c r="S3092" s="252" t="s">
        <v>1114</v>
      </c>
      <c r="T3092" s="251" t="str">
        <f t="shared" si="194"/>
        <v>I070635181130BZ520</v>
      </c>
      <c r="W3092" s="251" t="str">
        <f t="shared" si="195"/>
        <v>I070635181130-BZ520</v>
      </c>
    </row>
    <row r="3093" spans="1:23" x14ac:dyDescent="0.3">
      <c r="A3093" s="256" t="str">
        <f t="shared" si="192"/>
        <v>I0706351-81560BZ070-00002</v>
      </c>
      <c r="B3093" s="251" t="s">
        <v>13514</v>
      </c>
      <c r="C3093" s="251" t="s">
        <v>10117</v>
      </c>
      <c r="D3093" s="251" t="s">
        <v>13513</v>
      </c>
      <c r="E3093" s="251" t="s">
        <v>11441</v>
      </c>
      <c r="F3093" s="251" t="s">
        <v>9962</v>
      </c>
      <c r="G3093" s="251" t="s">
        <v>1300</v>
      </c>
      <c r="H3093" s="251" t="s">
        <v>10332</v>
      </c>
      <c r="I3093" s="257" t="str">
        <f t="shared" si="193"/>
        <v>-00002</v>
      </c>
      <c r="J3093" s="251">
        <v>2</v>
      </c>
      <c r="K3093" s="251">
        <v>2</v>
      </c>
      <c r="M3093" s="251" t="s">
        <v>9958</v>
      </c>
      <c r="N3093" s="251" t="s">
        <v>12126</v>
      </c>
      <c r="O3093" s="251">
        <v>2</v>
      </c>
      <c r="Q3093" s="251" t="s">
        <v>13514</v>
      </c>
      <c r="R3093" s="251" t="s">
        <v>10028</v>
      </c>
      <c r="S3093" s="252" t="s">
        <v>1299</v>
      </c>
      <c r="T3093" s="251" t="str">
        <f t="shared" si="194"/>
        <v>I070635181560BZ070</v>
      </c>
      <c r="W3093" s="251" t="str">
        <f t="shared" si="195"/>
        <v>I070635181560-BZ070</v>
      </c>
    </row>
    <row r="3094" spans="1:23" x14ac:dyDescent="0.3">
      <c r="A3094" s="256" t="str">
        <f t="shared" si="192"/>
        <v>I0706351-81560BZ190-00001</v>
      </c>
      <c r="B3094" s="251" t="s">
        <v>13515</v>
      </c>
      <c r="C3094" s="251" t="s">
        <v>10117</v>
      </c>
      <c r="D3094" s="251" t="s">
        <v>13513</v>
      </c>
      <c r="E3094" s="251" t="s">
        <v>11441</v>
      </c>
      <c r="F3094" s="251" t="s">
        <v>9964</v>
      </c>
      <c r="G3094" s="251" t="s">
        <v>1322</v>
      </c>
      <c r="H3094" s="251" t="s">
        <v>10146</v>
      </c>
      <c r="I3094" s="257" t="str">
        <f t="shared" si="193"/>
        <v>-00001</v>
      </c>
      <c r="J3094" s="251">
        <v>1</v>
      </c>
      <c r="K3094" s="251">
        <v>1</v>
      </c>
      <c r="M3094" s="251" t="s">
        <v>9958</v>
      </c>
      <c r="N3094" s="251" t="s">
        <v>12126</v>
      </c>
      <c r="O3094" s="251">
        <v>1</v>
      </c>
      <c r="Q3094" s="251" t="s">
        <v>13515</v>
      </c>
      <c r="R3094" s="251" t="s">
        <v>10028</v>
      </c>
      <c r="S3094" s="252" t="s">
        <v>1321</v>
      </c>
      <c r="T3094" s="251" t="str">
        <f t="shared" si="194"/>
        <v>I070635181560BZ190</v>
      </c>
      <c r="W3094" s="251" t="str">
        <f t="shared" si="195"/>
        <v>I070635181560-BZ190</v>
      </c>
    </row>
    <row r="3095" spans="1:23" x14ac:dyDescent="0.3">
      <c r="A3095" s="256" t="str">
        <f t="shared" si="192"/>
        <v>I0706351-81561BZ010-00001</v>
      </c>
      <c r="B3095" s="251" t="s">
        <v>13516</v>
      </c>
      <c r="C3095" s="251" t="s">
        <v>10117</v>
      </c>
      <c r="D3095" s="251" t="s">
        <v>13513</v>
      </c>
      <c r="E3095" s="251" t="s">
        <v>11441</v>
      </c>
      <c r="F3095" s="251" t="s">
        <v>9966</v>
      </c>
      <c r="G3095" s="251" t="s">
        <v>1287</v>
      </c>
      <c r="H3095" s="251" t="s">
        <v>5217</v>
      </c>
      <c r="I3095" s="257" t="str">
        <f t="shared" si="193"/>
        <v>-00001</v>
      </c>
      <c r="J3095" s="251">
        <v>1</v>
      </c>
      <c r="K3095" s="251">
        <v>1</v>
      </c>
      <c r="M3095" s="251" t="s">
        <v>9993</v>
      </c>
      <c r="N3095" s="251" t="s">
        <v>12126</v>
      </c>
      <c r="O3095" s="251">
        <v>1</v>
      </c>
      <c r="Q3095" s="251" t="s">
        <v>13516</v>
      </c>
      <c r="R3095" s="251" t="s">
        <v>10028</v>
      </c>
      <c r="S3095" s="252" t="s">
        <v>1286</v>
      </c>
      <c r="T3095" s="251" t="str">
        <f t="shared" si="194"/>
        <v>I070635181561BZ010</v>
      </c>
      <c r="W3095" s="251" t="str">
        <f t="shared" si="195"/>
        <v>I070635181561-BZ010</v>
      </c>
    </row>
    <row r="3096" spans="1:23" x14ac:dyDescent="0.3">
      <c r="A3096" s="256" t="str">
        <f t="shared" si="192"/>
        <v>I0706351-81561BZ250-00003</v>
      </c>
      <c r="B3096" s="251" t="s">
        <v>13517</v>
      </c>
      <c r="C3096" s="251" t="s">
        <v>10117</v>
      </c>
      <c r="D3096" s="251" t="s">
        <v>13513</v>
      </c>
      <c r="E3096" s="251" t="s">
        <v>11441</v>
      </c>
      <c r="F3096" s="251" t="s">
        <v>9968</v>
      </c>
      <c r="G3096" s="251" t="s">
        <v>1404</v>
      </c>
      <c r="H3096" s="251" t="s">
        <v>3443</v>
      </c>
      <c r="I3096" s="257" t="str">
        <f t="shared" si="193"/>
        <v>-00003</v>
      </c>
      <c r="J3096" s="251">
        <v>3</v>
      </c>
      <c r="K3096" s="251">
        <v>3</v>
      </c>
      <c r="M3096" s="251" t="s">
        <v>9958</v>
      </c>
      <c r="N3096" s="251" t="s">
        <v>12126</v>
      </c>
      <c r="O3096" s="251">
        <v>3</v>
      </c>
      <c r="Q3096" s="251" t="s">
        <v>13517</v>
      </c>
      <c r="R3096" s="251" t="s">
        <v>10028</v>
      </c>
      <c r="S3096" s="252" t="s">
        <v>1403</v>
      </c>
      <c r="T3096" s="251" t="str">
        <f t="shared" si="194"/>
        <v>I070635181561BZ250</v>
      </c>
      <c r="W3096" s="251" t="str">
        <f t="shared" si="195"/>
        <v>I070635181561-BZ250</v>
      </c>
    </row>
    <row r="3097" spans="1:23" x14ac:dyDescent="0.3">
      <c r="A3097" s="256" t="str">
        <f t="shared" si="192"/>
        <v>I0706352-81240BZ010B0-00004</v>
      </c>
      <c r="B3097" s="251" t="s">
        <v>13518</v>
      </c>
      <c r="C3097" s="251" t="s">
        <v>10117</v>
      </c>
      <c r="D3097" s="251" t="s">
        <v>13519</v>
      </c>
      <c r="E3097" s="251" t="s">
        <v>11441</v>
      </c>
      <c r="F3097" s="251" t="s">
        <v>9957</v>
      </c>
      <c r="G3097" s="251" t="s">
        <v>1484</v>
      </c>
      <c r="H3097" s="251" t="s">
        <v>10500</v>
      </c>
      <c r="I3097" s="257" t="str">
        <f t="shared" si="193"/>
        <v>-00004</v>
      </c>
      <c r="J3097" s="251">
        <v>4</v>
      </c>
      <c r="K3097" s="251">
        <v>4</v>
      </c>
      <c r="M3097" s="251" t="s">
        <v>10007</v>
      </c>
      <c r="N3097" s="251" t="s">
        <v>13520</v>
      </c>
      <c r="O3097" s="251">
        <v>4</v>
      </c>
      <c r="Q3097" s="251" t="s">
        <v>13518</v>
      </c>
      <c r="R3097" s="251" t="s">
        <v>10307</v>
      </c>
      <c r="S3097" s="252" t="s">
        <v>1483</v>
      </c>
      <c r="T3097" s="251" t="str">
        <f t="shared" si="194"/>
        <v>I070635281240BZ010B0</v>
      </c>
      <c r="W3097" s="251" t="str">
        <f t="shared" si="195"/>
        <v>I070635281240-BZ010-B0</v>
      </c>
    </row>
    <row r="3098" spans="1:23" x14ac:dyDescent="0.3">
      <c r="A3098" s="256" t="str">
        <f t="shared" si="192"/>
        <v>I0802157-811100W070-00002</v>
      </c>
      <c r="B3098" s="251" t="s">
        <v>13521</v>
      </c>
      <c r="C3098" s="251" t="s">
        <v>10151</v>
      </c>
      <c r="D3098" s="251" t="s">
        <v>13522</v>
      </c>
      <c r="E3098" s="251" t="s">
        <v>11441</v>
      </c>
      <c r="F3098" s="251" t="s">
        <v>9957</v>
      </c>
      <c r="G3098" s="251" t="s">
        <v>45</v>
      </c>
      <c r="H3098" s="251" t="s">
        <v>5059</v>
      </c>
      <c r="I3098" s="257" t="str">
        <f t="shared" si="193"/>
        <v>-00002</v>
      </c>
      <c r="J3098" s="251">
        <v>2</v>
      </c>
      <c r="K3098" s="251">
        <v>2</v>
      </c>
      <c r="M3098" s="251" t="s">
        <v>9958</v>
      </c>
      <c r="N3098" s="251" t="s">
        <v>11875</v>
      </c>
      <c r="O3098" s="251">
        <v>2</v>
      </c>
      <c r="Q3098" s="251" t="s">
        <v>13521</v>
      </c>
      <c r="R3098" s="251" t="s">
        <v>10017</v>
      </c>
      <c r="S3098" s="252" t="s">
        <v>44</v>
      </c>
      <c r="T3098" s="251" t="str">
        <f t="shared" si="194"/>
        <v>I0802157811100W070</v>
      </c>
      <c r="W3098" s="251" t="str">
        <f t="shared" si="195"/>
        <v>I080215781110-0W070</v>
      </c>
    </row>
    <row r="3099" spans="1:23" x14ac:dyDescent="0.3">
      <c r="A3099" s="256" t="str">
        <f t="shared" si="192"/>
        <v>I0306190-525620K070-00002</v>
      </c>
      <c r="B3099" s="251" t="s">
        <v>13523</v>
      </c>
      <c r="C3099" s="251" t="s">
        <v>9954</v>
      </c>
      <c r="D3099" s="251" t="s">
        <v>13524</v>
      </c>
      <c r="E3099" s="251" t="s">
        <v>11590</v>
      </c>
      <c r="F3099" s="251" t="s">
        <v>9957</v>
      </c>
      <c r="G3099" s="251" t="s">
        <v>732</v>
      </c>
      <c r="H3099" s="251" t="s">
        <v>10161</v>
      </c>
      <c r="I3099" s="257" t="str">
        <f t="shared" si="193"/>
        <v>-00002</v>
      </c>
      <c r="J3099" s="251">
        <v>2</v>
      </c>
      <c r="K3099" s="251">
        <v>2</v>
      </c>
      <c r="M3099" s="251" t="s">
        <v>10007</v>
      </c>
      <c r="N3099" s="251" t="s">
        <v>11875</v>
      </c>
      <c r="O3099" s="251">
        <v>2</v>
      </c>
      <c r="Q3099" s="251" t="s">
        <v>13523</v>
      </c>
      <c r="R3099" s="251" t="s">
        <v>9960</v>
      </c>
      <c r="S3099" s="252" t="s">
        <v>731</v>
      </c>
      <c r="T3099" s="251" t="str">
        <f t="shared" si="194"/>
        <v>I0306190525620K070</v>
      </c>
      <c r="W3099" s="251" t="str">
        <f t="shared" si="195"/>
        <v>I030619052562-0K070</v>
      </c>
    </row>
    <row r="3100" spans="1:23" x14ac:dyDescent="0.3">
      <c r="A3100" s="256" t="str">
        <f t="shared" si="192"/>
        <v>I0306190-525630K010-00002</v>
      </c>
      <c r="B3100" s="251" t="s">
        <v>13525</v>
      </c>
      <c r="C3100" s="251" t="s">
        <v>9954</v>
      </c>
      <c r="D3100" s="251" t="s">
        <v>13524</v>
      </c>
      <c r="E3100" s="251" t="s">
        <v>11590</v>
      </c>
      <c r="F3100" s="251" t="s">
        <v>9962</v>
      </c>
      <c r="G3100" s="251" t="s">
        <v>749</v>
      </c>
      <c r="H3100" s="251" t="s">
        <v>10163</v>
      </c>
      <c r="I3100" s="257" t="str">
        <f t="shared" si="193"/>
        <v>-00002</v>
      </c>
      <c r="J3100" s="251">
        <v>2</v>
      </c>
      <c r="K3100" s="251">
        <v>2</v>
      </c>
      <c r="M3100" s="251" t="s">
        <v>10007</v>
      </c>
      <c r="N3100" s="251" t="s">
        <v>11875</v>
      </c>
      <c r="O3100" s="251">
        <v>2</v>
      </c>
      <c r="Q3100" s="251" t="s">
        <v>13525</v>
      </c>
      <c r="R3100" s="251" t="s">
        <v>9960</v>
      </c>
      <c r="S3100" s="252" t="s">
        <v>748</v>
      </c>
      <c r="T3100" s="251" t="str">
        <f t="shared" si="194"/>
        <v>I0306190525630K010</v>
      </c>
      <c r="W3100" s="251" t="str">
        <f t="shared" si="195"/>
        <v>I030619052563-0K010</v>
      </c>
    </row>
    <row r="3101" spans="1:23" x14ac:dyDescent="0.3">
      <c r="A3101" s="256" t="str">
        <f t="shared" si="192"/>
        <v>I0306190-811100K520-00003</v>
      </c>
      <c r="B3101" s="251" t="s">
        <v>13526</v>
      </c>
      <c r="C3101" s="251" t="s">
        <v>9954</v>
      </c>
      <c r="D3101" s="251" t="s">
        <v>13524</v>
      </c>
      <c r="E3101" s="251" t="s">
        <v>11590</v>
      </c>
      <c r="F3101" s="251" t="s">
        <v>9964</v>
      </c>
      <c r="G3101" s="251" t="s">
        <v>269</v>
      </c>
      <c r="H3101" s="251" t="s">
        <v>3422</v>
      </c>
      <c r="I3101" s="257" t="str">
        <f t="shared" si="193"/>
        <v>-00003</v>
      </c>
      <c r="J3101" s="251">
        <v>3</v>
      </c>
      <c r="K3101" s="251">
        <v>3</v>
      </c>
      <c r="M3101" s="251" t="s">
        <v>9958</v>
      </c>
      <c r="N3101" s="251" t="s">
        <v>11875</v>
      </c>
      <c r="O3101" s="251">
        <v>3</v>
      </c>
      <c r="Q3101" s="251" t="s">
        <v>13526</v>
      </c>
      <c r="R3101" s="251" t="s">
        <v>9960</v>
      </c>
      <c r="S3101" s="252" t="s">
        <v>7</v>
      </c>
      <c r="T3101" s="251" t="str">
        <f t="shared" si="194"/>
        <v>I0306190811100K520</v>
      </c>
      <c r="W3101" s="251" t="str">
        <f t="shared" si="195"/>
        <v>I030619081110-0K520</v>
      </c>
    </row>
    <row r="3102" spans="1:23" x14ac:dyDescent="0.3">
      <c r="A3102" s="256" t="str">
        <f t="shared" si="192"/>
        <v>I0306190-811100K580-00009</v>
      </c>
      <c r="B3102" s="251" t="s">
        <v>13527</v>
      </c>
      <c r="C3102" s="251" t="s">
        <v>9954</v>
      </c>
      <c r="D3102" s="251" t="s">
        <v>13524</v>
      </c>
      <c r="E3102" s="251" t="s">
        <v>11590</v>
      </c>
      <c r="F3102" s="251" t="s">
        <v>9966</v>
      </c>
      <c r="G3102" s="251" t="s">
        <v>429</v>
      </c>
      <c r="H3102" s="251" t="s">
        <v>3422</v>
      </c>
      <c r="I3102" s="257" t="str">
        <f t="shared" si="193"/>
        <v>-00009</v>
      </c>
      <c r="J3102" s="251">
        <v>9</v>
      </c>
      <c r="K3102" s="251">
        <v>9</v>
      </c>
      <c r="M3102" s="251" t="s">
        <v>9958</v>
      </c>
      <c r="N3102" s="251" t="s">
        <v>11875</v>
      </c>
      <c r="O3102" s="251">
        <v>9</v>
      </c>
      <c r="Q3102" s="251" t="s">
        <v>13527</v>
      </c>
      <c r="R3102" s="251" t="s">
        <v>9960</v>
      </c>
      <c r="S3102" s="252" t="s">
        <v>428</v>
      </c>
      <c r="T3102" s="251" t="str">
        <f t="shared" si="194"/>
        <v>I0306190811100K580</v>
      </c>
      <c r="W3102" s="251" t="str">
        <f t="shared" si="195"/>
        <v>I030619081110-0K580</v>
      </c>
    </row>
    <row r="3103" spans="1:23" x14ac:dyDescent="0.3">
      <c r="A3103" s="256" t="str">
        <f t="shared" si="192"/>
        <v>I0306190-811300K520-00015</v>
      </c>
      <c r="B3103" s="251" t="s">
        <v>13528</v>
      </c>
      <c r="C3103" s="251" t="s">
        <v>9954</v>
      </c>
      <c r="D3103" s="251" t="s">
        <v>13524</v>
      </c>
      <c r="E3103" s="251" t="s">
        <v>11590</v>
      </c>
      <c r="F3103" s="251" t="s">
        <v>9968</v>
      </c>
      <c r="G3103" s="251" t="s">
        <v>277</v>
      </c>
      <c r="H3103" s="251" t="s">
        <v>5101</v>
      </c>
      <c r="I3103" s="257" t="str">
        <f t="shared" si="193"/>
        <v>-00015</v>
      </c>
      <c r="J3103" s="251">
        <v>15</v>
      </c>
      <c r="K3103" s="251">
        <v>15</v>
      </c>
      <c r="M3103" s="251" t="s">
        <v>9958</v>
      </c>
      <c r="N3103" s="251" t="s">
        <v>11875</v>
      </c>
      <c r="O3103" s="251">
        <v>15</v>
      </c>
      <c r="Q3103" s="251" t="s">
        <v>13528</v>
      </c>
      <c r="R3103" s="251" t="s">
        <v>9960</v>
      </c>
      <c r="S3103" s="252" t="s">
        <v>276</v>
      </c>
      <c r="T3103" s="251" t="str">
        <f t="shared" si="194"/>
        <v>I0306190811300K520</v>
      </c>
      <c r="W3103" s="251" t="str">
        <f t="shared" si="195"/>
        <v>I030619081130-0K520</v>
      </c>
    </row>
    <row r="3104" spans="1:23" x14ac:dyDescent="0.3">
      <c r="A3104" s="256" t="str">
        <f t="shared" si="192"/>
        <v>I0306190-811300K580-00013</v>
      </c>
      <c r="B3104" s="251" t="s">
        <v>13529</v>
      </c>
      <c r="C3104" s="251" t="s">
        <v>9954</v>
      </c>
      <c r="D3104" s="251" t="s">
        <v>13524</v>
      </c>
      <c r="E3104" s="251" t="s">
        <v>11590</v>
      </c>
      <c r="F3104" s="251" t="s">
        <v>9970</v>
      </c>
      <c r="G3104" s="251" t="s">
        <v>434</v>
      </c>
      <c r="H3104" s="251" t="s">
        <v>5101</v>
      </c>
      <c r="I3104" s="257" t="str">
        <f t="shared" si="193"/>
        <v>-00013</v>
      </c>
      <c r="J3104" s="251">
        <v>13</v>
      </c>
      <c r="K3104" s="251">
        <v>13</v>
      </c>
      <c r="M3104" s="251" t="s">
        <v>9958</v>
      </c>
      <c r="N3104" s="251" t="s">
        <v>11875</v>
      </c>
      <c r="O3104" s="251">
        <v>13</v>
      </c>
      <c r="Q3104" s="251" t="s">
        <v>13529</v>
      </c>
      <c r="R3104" s="251" t="s">
        <v>9960</v>
      </c>
      <c r="S3104" s="252" t="s">
        <v>433</v>
      </c>
      <c r="T3104" s="251" t="str">
        <f t="shared" si="194"/>
        <v>I0306190811300K580</v>
      </c>
      <c r="W3104" s="251" t="str">
        <f t="shared" si="195"/>
        <v>I030619081130-0K580</v>
      </c>
    </row>
    <row r="3105" spans="1:23" x14ac:dyDescent="0.3">
      <c r="A3105" s="256" t="str">
        <f t="shared" si="192"/>
        <v>I0306190-811300K590-00001</v>
      </c>
      <c r="B3105" s="251" t="s">
        <v>13530</v>
      </c>
      <c r="C3105" s="251" t="s">
        <v>9954</v>
      </c>
      <c r="D3105" s="251" t="s">
        <v>13524</v>
      </c>
      <c r="E3105" s="251" t="s">
        <v>11590</v>
      </c>
      <c r="F3105" s="251" t="s">
        <v>9972</v>
      </c>
      <c r="G3105" s="251" t="s">
        <v>405</v>
      </c>
      <c r="H3105" s="251" t="s">
        <v>5101</v>
      </c>
      <c r="I3105" s="257" t="str">
        <f t="shared" si="193"/>
        <v>-00001</v>
      </c>
      <c r="J3105" s="251">
        <v>1</v>
      </c>
      <c r="K3105" s="251">
        <v>1</v>
      </c>
      <c r="M3105" s="251" t="s">
        <v>9958</v>
      </c>
      <c r="N3105" s="251" t="s">
        <v>11875</v>
      </c>
      <c r="O3105" s="251">
        <v>1</v>
      </c>
      <c r="Q3105" s="251" t="s">
        <v>13530</v>
      </c>
      <c r="R3105" s="251" t="s">
        <v>9960</v>
      </c>
      <c r="S3105" s="252" t="s">
        <v>404</v>
      </c>
      <c r="T3105" s="251" t="str">
        <f t="shared" si="194"/>
        <v>I0306190811300K590</v>
      </c>
      <c r="W3105" s="251" t="str">
        <f t="shared" si="195"/>
        <v>I030619081130-0K590</v>
      </c>
    </row>
    <row r="3106" spans="1:23" x14ac:dyDescent="0.3">
      <c r="A3106" s="256" t="str">
        <f t="shared" si="192"/>
        <v>I0306190-811500K520-00002</v>
      </c>
      <c r="B3106" s="251" t="s">
        <v>13531</v>
      </c>
      <c r="C3106" s="251" t="s">
        <v>9954</v>
      </c>
      <c r="D3106" s="251" t="s">
        <v>13524</v>
      </c>
      <c r="E3106" s="251" t="s">
        <v>11590</v>
      </c>
      <c r="F3106" s="251" t="s">
        <v>9974</v>
      </c>
      <c r="G3106" s="251" t="s">
        <v>280</v>
      </c>
      <c r="H3106" s="251" t="s">
        <v>3429</v>
      </c>
      <c r="I3106" s="257" t="str">
        <f t="shared" si="193"/>
        <v>-00002</v>
      </c>
      <c r="J3106" s="251">
        <v>2</v>
      </c>
      <c r="K3106" s="251">
        <v>2</v>
      </c>
      <c r="M3106" s="251" t="s">
        <v>9958</v>
      </c>
      <c r="N3106" s="251" t="s">
        <v>11875</v>
      </c>
      <c r="O3106" s="251">
        <v>2</v>
      </c>
      <c r="Q3106" s="251" t="s">
        <v>13531</v>
      </c>
      <c r="R3106" s="251" t="s">
        <v>9960</v>
      </c>
      <c r="S3106" s="252" t="s">
        <v>12</v>
      </c>
      <c r="T3106" s="251" t="str">
        <f t="shared" si="194"/>
        <v>I0306190811500K520</v>
      </c>
      <c r="W3106" s="251" t="str">
        <f t="shared" si="195"/>
        <v>I030619081150-0K520</v>
      </c>
    </row>
    <row r="3107" spans="1:23" x14ac:dyDescent="0.3">
      <c r="A3107" s="256" t="str">
        <f t="shared" si="192"/>
        <v>I0306190-811500K580-00009</v>
      </c>
      <c r="B3107" s="251" t="s">
        <v>13532</v>
      </c>
      <c r="C3107" s="251" t="s">
        <v>9954</v>
      </c>
      <c r="D3107" s="251" t="s">
        <v>13524</v>
      </c>
      <c r="E3107" s="251" t="s">
        <v>11590</v>
      </c>
      <c r="F3107" s="251" t="s">
        <v>9976</v>
      </c>
      <c r="G3107" s="251" t="s">
        <v>437</v>
      </c>
      <c r="H3107" s="251" t="s">
        <v>3429</v>
      </c>
      <c r="I3107" s="257" t="str">
        <f t="shared" si="193"/>
        <v>-00009</v>
      </c>
      <c r="J3107" s="251">
        <v>9</v>
      </c>
      <c r="K3107" s="251">
        <v>9</v>
      </c>
      <c r="M3107" s="251" t="s">
        <v>9958</v>
      </c>
      <c r="N3107" s="251" t="s">
        <v>11875</v>
      </c>
      <c r="O3107" s="251">
        <v>9</v>
      </c>
      <c r="Q3107" s="251" t="s">
        <v>13532</v>
      </c>
      <c r="R3107" s="251" t="s">
        <v>9960</v>
      </c>
      <c r="S3107" s="252" t="s">
        <v>436</v>
      </c>
      <c r="T3107" s="251" t="str">
        <f t="shared" si="194"/>
        <v>I0306190811500K580</v>
      </c>
      <c r="W3107" s="251" t="str">
        <f t="shared" si="195"/>
        <v>I030619081150-0K580</v>
      </c>
    </row>
    <row r="3108" spans="1:23" x14ac:dyDescent="0.3">
      <c r="A3108" s="256" t="str">
        <f t="shared" si="192"/>
        <v>I0306190-811700K520-00012</v>
      </c>
      <c r="B3108" s="251" t="s">
        <v>13533</v>
      </c>
      <c r="C3108" s="251" t="s">
        <v>9954</v>
      </c>
      <c r="D3108" s="251" t="s">
        <v>13524</v>
      </c>
      <c r="E3108" s="251" t="s">
        <v>11590</v>
      </c>
      <c r="F3108" s="251" t="s">
        <v>9978</v>
      </c>
      <c r="G3108" s="251" t="s">
        <v>285</v>
      </c>
      <c r="H3108" s="251" t="s">
        <v>5102</v>
      </c>
      <c r="I3108" s="257" t="str">
        <f t="shared" si="193"/>
        <v>-00012</v>
      </c>
      <c r="J3108" s="251">
        <v>12</v>
      </c>
      <c r="K3108" s="251">
        <v>12</v>
      </c>
      <c r="M3108" s="251" t="s">
        <v>9958</v>
      </c>
      <c r="N3108" s="251" t="s">
        <v>11875</v>
      </c>
      <c r="O3108" s="251">
        <v>12</v>
      </c>
      <c r="Q3108" s="251" t="s">
        <v>13533</v>
      </c>
      <c r="R3108" s="251" t="s">
        <v>9960</v>
      </c>
      <c r="S3108" s="252" t="s">
        <v>284</v>
      </c>
      <c r="T3108" s="251" t="str">
        <f t="shared" si="194"/>
        <v>I0306190811700K520</v>
      </c>
      <c r="W3108" s="251" t="str">
        <f t="shared" si="195"/>
        <v>I030619081170-0K520</v>
      </c>
    </row>
    <row r="3109" spans="1:23" x14ac:dyDescent="0.3">
      <c r="A3109" s="256" t="str">
        <f t="shared" si="192"/>
        <v>I0306190-811700K580-00020</v>
      </c>
      <c r="B3109" s="251" t="s">
        <v>13534</v>
      </c>
      <c r="C3109" s="251" t="s">
        <v>9954</v>
      </c>
      <c r="D3109" s="251" t="s">
        <v>13524</v>
      </c>
      <c r="E3109" s="251" t="s">
        <v>11590</v>
      </c>
      <c r="F3109" s="251" t="s">
        <v>9980</v>
      </c>
      <c r="G3109" s="251" t="s">
        <v>442</v>
      </c>
      <c r="H3109" s="251" t="s">
        <v>5102</v>
      </c>
      <c r="I3109" s="257" t="str">
        <f t="shared" si="193"/>
        <v>-00020</v>
      </c>
      <c r="J3109" s="251">
        <v>20</v>
      </c>
      <c r="K3109" s="251">
        <v>20</v>
      </c>
      <c r="M3109" s="251" t="s">
        <v>9958</v>
      </c>
      <c r="N3109" s="251" t="s">
        <v>11875</v>
      </c>
      <c r="O3109" s="251">
        <v>20</v>
      </c>
      <c r="Q3109" s="251" t="s">
        <v>13534</v>
      </c>
      <c r="R3109" s="251" t="s">
        <v>9960</v>
      </c>
      <c r="S3109" s="252" t="s">
        <v>441</v>
      </c>
      <c r="T3109" s="251" t="str">
        <f t="shared" si="194"/>
        <v>I0306190811700K580</v>
      </c>
      <c r="W3109" s="251" t="str">
        <f t="shared" si="195"/>
        <v>I030619081170-0K580</v>
      </c>
    </row>
    <row r="3110" spans="1:23" x14ac:dyDescent="0.3">
      <c r="A3110" s="256" t="str">
        <f t="shared" si="192"/>
        <v>I0306190-811700K590-00001</v>
      </c>
      <c r="B3110" s="251" t="s">
        <v>13535</v>
      </c>
      <c r="C3110" s="251" t="s">
        <v>9954</v>
      </c>
      <c r="D3110" s="251" t="s">
        <v>13524</v>
      </c>
      <c r="E3110" s="251" t="s">
        <v>11590</v>
      </c>
      <c r="F3110" s="251" t="s">
        <v>9982</v>
      </c>
      <c r="G3110" s="251" t="s">
        <v>422</v>
      </c>
      <c r="H3110" s="251" t="s">
        <v>5102</v>
      </c>
      <c r="I3110" s="257" t="str">
        <f t="shared" si="193"/>
        <v>-00001</v>
      </c>
      <c r="J3110" s="251">
        <v>1</v>
      </c>
      <c r="K3110" s="251">
        <v>1</v>
      </c>
      <c r="M3110" s="251" t="s">
        <v>9958</v>
      </c>
      <c r="N3110" s="251" t="s">
        <v>11875</v>
      </c>
      <c r="O3110" s="251">
        <v>1</v>
      </c>
      <c r="Q3110" s="251" t="s">
        <v>13535</v>
      </c>
      <c r="R3110" s="251" t="s">
        <v>9960</v>
      </c>
      <c r="S3110" s="252" t="s">
        <v>421</v>
      </c>
      <c r="T3110" s="251" t="str">
        <f t="shared" si="194"/>
        <v>I0306190811700K590</v>
      </c>
      <c r="W3110" s="251" t="str">
        <f t="shared" si="195"/>
        <v>I030619081170-0K590</v>
      </c>
    </row>
    <row r="3111" spans="1:23" x14ac:dyDescent="0.3">
      <c r="A3111" s="256" t="str">
        <f t="shared" si="192"/>
        <v>I0306190-815500K210-00009</v>
      </c>
      <c r="B3111" s="251" t="s">
        <v>13536</v>
      </c>
      <c r="C3111" s="251" t="s">
        <v>9954</v>
      </c>
      <c r="D3111" s="251" t="s">
        <v>13524</v>
      </c>
      <c r="E3111" s="251" t="s">
        <v>11590</v>
      </c>
      <c r="F3111" s="251" t="s">
        <v>9984</v>
      </c>
      <c r="G3111" s="251" t="s">
        <v>654</v>
      </c>
      <c r="H3111" s="251" t="s">
        <v>5202</v>
      </c>
      <c r="I3111" s="257" t="str">
        <f t="shared" si="193"/>
        <v>-00009</v>
      </c>
      <c r="J3111" s="251">
        <v>9</v>
      </c>
      <c r="K3111" s="251">
        <v>9</v>
      </c>
      <c r="M3111" s="251" t="s">
        <v>9958</v>
      </c>
      <c r="N3111" s="251" t="s">
        <v>11875</v>
      </c>
      <c r="O3111" s="251">
        <v>9</v>
      </c>
      <c r="Q3111" s="251" t="s">
        <v>13536</v>
      </c>
      <c r="R3111" s="251" t="s">
        <v>9960</v>
      </c>
      <c r="S3111" s="252" t="s">
        <v>653</v>
      </c>
      <c r="T3111" s="251" t="str">
        <f t="shared" si="194"/>
        <v>I0306190815500K210</v>
      </c>
      <c r="W3111" s="251" t="str">
        <f t="shared" si="195"/>
        <v>I030619081550-0K210</v>
      </c>
    </row>
    <row r="3112" spans="1:23" x14ac:dyDescent="0.3">
      <c r="A3112" s="256" t="str">
        <f t="shared" si="192"/>
        <v>I0306190-815500K240-00004</v>
      </c>
      <c r="B3112" s="251" t="s">
        <v>13537</v>
      </c>
      <c r="C3112" s="251" t="s">
        <v>9954</v>
      </c>
      <c r="D3112" s="251" t="s">
        <v>13524</v>
      </c>
      <c r="E3112" s="251" t="s">
        <v>11590</v>
      </c>
      <c r="F3112" s="251" t="s">
        <v>9986</v>
      </c>
      <c r="G3112" s="251" t="s">
        <v>727</v>
      </c>
      <c r="H3112" s="251" t="s">
        <v>5202</v>
      </c>
      <c r="I3112" s="257" t="str">
        <f t="shared" si="193"/>
        <v>-00004</v>
      </c>
      <c r="J3112" s="251">
        <v>4</v>
      </c>
      <c r="K3112" s="251">
        <v>4</v>
      </c>
      <c r="M3112" s="251" t="s">
        <v>9958</v>
      </c>
      <c r="N3112" s="251" t="s">
        <v>11875</v>
      </c>
      <c r="O3112" s="251">
        <v>4</v>
      </c>
      <c r="Q3112" s="251" t="s">
        <v>13537</v>
      </c>
      <c r="R3112" s="251" t="s">
        <v>9960</v>
      </c>
      <c r="S3112" s="252" t="s">
        <v>726</v>
      </c>
      <c r="T3112" s="251" t="str">
        <f t="shared" si="194"/>
        <v>I0306190815500K240</v>
      </c>
      <c r="W3112" s="251" t="str">
        <f t="shared" si="195"/>
        <v>I030619081550-0K240</v>
      </c>
    </row>
    <row r="3113" spans="1:23" x14ac:dyDescent="0.3">
      <c r="A3113" s="256" t="str">
        <f t="shared" si="192"/>
        <v>I0306190-815500K630-00003</v>
      </c>
      <c r="B3113" s="251" t="s">
        <v>13538</v>
      </c>
      <c r="C3113" s="251" t="s">
        <v>9954</v>
      </c>
      <c r="D3113" s="251" t="s">
        <v>13524</v>
      </c>
      <c r="E3113" s="251" t="s">
        <v>11590</v>
      </c>
      <c r="F3113" s="251" t="s">
        <v>9988</v>
      </c>
      <c r="G3113" s="251" t="s">
        <v>3385</v>
      </c>
      <c r="H3113" s="251" t="s">
        <v>5202</v>
      </c>
      <c r="I3113" s="257" t="str">
        <f t="shared" si="193"/>
        <v>-00003</v>
      </c>
      <c r="J3113" s="251">
        <v>3</v>
      </c>
      <c r="K3113" s="251">
        <v>3</v>
      </c>
      <c r="M3113" s="251" t="s">
        <v>9958</v>
      </c>
      <c r="N3113" s="251" t="s">
        <v>11875</v>
      </c>
      <c r="O3113" s="251">
        <v>3</v>
      </c>
      <c r="Q3113" s="251" t="s">
        <v>13538</v>
      </c>
      <c r="R3113" s="251" t="s">
        <v>9960</v>
      </c>
      <c r="S3113" s="252" t="s">
        <v>3366</v>
      </c>
      <c r="T3113" s="251" t="str">
        <f t="shared" si="194"/>
        <v>I0306190815500K630</v>
      </c>
      <c r="W3113" s="251" t="str">
        <f t="shared" si="195"/>
        <v>I030619081550-0K630</v>
      </c>
    </row>
    <row r="3114" spans="1:23" x14ac:dyDescent="0.3">
      <c r="A3114" s="256" t="str">
        <f t="shared" si="192"/>
        <v>I0306190-815510K240-00007</v>
      </c>
      <c r="B3114" s="251" t="s">
        <v>13539</v>
      </c>
      <c r="C3114" s="251" t="s">
        <v>9954</v>
      </c>
      <c r="D3114" s="251" t="s">
        <v>13524</v>
      </c>
      <c r="E3114" s="251" t="s">
        <v>11590</v>
      </c>
      <c r="F3114" s="251" t="s">
        <v>9990</v>
      </c>
      <c r="G3114" s="251" t="s">
        <v>740</v>
      </c>
      <c r="H3114" s="251" t="s">
        <v>3436</v>
      </c>
      <c r="I3114" s="257" t="str">
        <f t="shared" si="193"/>
        <v>-00007</v>
      </c>
      <c r="J3114" s="251">
        <v>7</v>
      </c>
      <c r="K3114" s="251">
        <v>7</v>
      </c>
      <c r="M3114" s="251" t="s">
        <v>9958</v>
      </c>
      <c r="N3114" s="251" t="s">
        <v>11875</v>
      </c>
      <c r="O3114" s="251">
        <v>7</v>
      </c>
      <c r="Q3114" s="251" t="s">
        <v>13539</v>
      </c>
      <c r="R3114" s="251" t="s">
        <v>9960</v>
      </c>
      <c r="S3114" s="252" t="s">
        <v>9</v>
      </c>
      <c r="T3114" s="251" t="str">
        <f t="shared" si="194"/>
        <v>I0306190815510K240</v>
      </c>
      <c r="W3114" s="251" t="str">
        <f t="shared" si="195"/>
        <v>I030619081551-0K240</v>
      </c>
    </row>
    <row r="3115" spans="1:23" x14ac:dyDescent="0.3">
      <c r="A3115" s="256" t="str">
        <f t="shared" si="192"/>
        <v>I0306190-815550K210-00001</v>
      </c>
      <c r="B3115" s="251" t="s">
        <v>13540</v>
      </c>
      <c r="C3115" s="251" t="s">
        <v>9954</v>
      </c>
      <c r="D3115" s="251" t="s">
        <v>13524</v>
      </c>
      <c r="E3115" s="251" t="s">
        <v>11590</v>
      </c>
      <c r="F3115" s="251" t="s">
        <v>9992</v>
      </c>
      <c r="G3115" s="251" t="s">
        <v>663</v>
      </c>
      <c r="H3115" s="251" t="s">
        <v>3440</v>
      </c>
      <c r="I3115" s="257" t="str">
        <f t="shared" si="193"/>
        <v>-00001</v>
      </c>
      <c r="J3115" s="251">
        <v>1</v>
      </c>
      <c r="K3115" s="251">
        <v>1</v>
      </c>
      <c r="M3115" s="251" t="s">
        <v>10007</v>
      </c>
      <c r="N3115" s="251" t="s">
        <v>11875</v>
      </c>
      <c r="O3115" s="251">
        <v>1</v>
      </c>
      <c r="Q3115" s="251" t="s">
        <v>13540</v>
      </c>
      <c r="R3115" s="251" t="s">
        <v>9960</v>
      </c>
      <c r="S3115" s="252" t="s">
        <v>662</v>
      </c>
      <c r="T3115" s="251" t="str">
        <f t="shared" si="194"/>
        <v>I0306190815550K210</v>
      </c>
      <c r="W3115" s="251" t="str">
        <f t="shared" si="195"/>
        <v>I030619081555-0K210</v>
      </c>
    </row>
    <row r="3116" spans="1:23" x14ac:dyDescent="0.3">
      <c r="A3116" s="256" t="str">
        <f t="shared" si="192"/>
        <v>I0306190-815600K210-00009</v>
      </c>
      <c r="B3116" s="251" t="s">
        <v>13541</v>
      </c>
      <c r="C3116" s="251" t="s">
        <v>9954</v>
      </c>
      <c r="D3116" s="251" t="s">
        <v>13524</v>
      </c>
      <c r="E3116" s="251" t="s">
        <v>11590</v>
      </c>
      <c r="F3116" s="251" t="s">
        <v>9995</v>
      </c>
      <c r="G3116" s="251" t="s">
        <v>670</v>
      </c>
      <c r="H3116" s="251" t="s">
        <v>5204</v>
      </c>
      <c r="I3116" s="257" t="str">
        <f t="shared" si="193"/>
        <v>-00009</v>
      </c>
      <c r="J3116" s="251">
        <v>9</v>
      </c>
      <c r="K3116" s="251">
        <v>9</v>
      </c>
      <c r="M3116" s="251" t="s">
        <v>9958</v>
      </c>
      <c r="N3116" s="251" t="s">
        <v>11875</v>
      </c>
      <c r="O3116" s="251">
        <v>9</v>
      </c>
      <c r="Q3116" s="251" t="s">
        <v>13541</v>
      </c>
      <c r="R3116" s="251" t="s">
        <v>9960</v>
      </c>
      <c r="S3116" s="252" t="s">
        <v>13</v>
      </c>
      <c r="T3116" s="251" t="str">
        <f t="shared" si="194"/>
        <v>I0306190815600K210</v>
      </c>
      <c r="W3116" s="251" t="str">
        <f t="shared" si="195"/>
        <v>I030619081560-0K210</v>
      </c>
    </row>
    <row r="3117" spans="1:23" x14ac:dyDescent="0.3">
      <c r="A3117" s="256" t="str">
        <f t="shared" si="192"/>
        <v>I0306190-815600K240-00008</v>
      </c>
      <c r="B3117" s="251" t="s">
        <v>13542</v>
      </c>
      <c r="C3117" s="251" t="s">
        <v>9954</v>
      </c>
      <c r="D3117" s="251" t="s">
        <v>13524</v>
      </c>
      <c r="E3117" s="251" t="s">
        <v>11590</v>
      </c>
      <c r="F3117" s="251" t="s">
        <v>9997</v>
      </c>
      <c r="G3117" s="251" t="s">
        <v>744</v>
      </c>
      <c r="H3117" s="251" t="s">
        <v>5204</v>
      </c>
      <c r="I3117" s="257" t="str">
        <f t="shared" si="193"/>
        <v>-00008</v>
      </c>
      <c r="J3117" s="251">
        <v>8</v>
      </c>
      <c r="K3117" s="251">
        <v>8</v>
      </c>
      <c r="M3117" s="251" t="s">
        <v>9958</v>
      </c>
      <c r="N3117" s="251" t="s">
        <v>11875</v>
      </c>
      <c r="O3117" s="251">
        <v>8</v>
      </c>
      <c r="Q3117" s="251" t="s">
        <v>13542</v>
      </c>
      <c r="R3117" s="251" t="s">
        <v>9960</v>
      </c>
      <c r="S3117" s="252" t="s">
        <v>743</v>
      </c>
      <c r="T3117" s="251" t="str">
        <f t="shared" si="194"/>
        <v>I0306190815600K240</v>
      </c>
      <c r="W3117" s="251" t="str">
        <f t="shared" si="195"/>
        <v>I030619081560-0K240</v>
      </c>
    </row>
    <row r="3118" spans="1:23" x14ac:dyDescent="0.3">
      <c r="A3118" s="256" t="str">
        <f t="shared" si="192"/>
        <v>I0306190-815600K590-00003</v>
      </c>
      <c r="B3118" s="251" t="s">
        <v>13543</v>
      </c>
      <c r="C3118" s="251" t="s">
        <v>9954</v>
      </c>
      <c r="D3118" s="251" t="s">
        <v>13524</v>
      </c>
      <c r="E3118" s="251" t="s">
        <v>11590</v>
      </c>
      <c r="F3118" s="251" t="s">
        <v>10000</v>
      </c>
      <c r="G3118" s="251" t="s">
        <v>3386</v>
      </c>
      <c r="H3118" s="251" t="s">
        <v>5204</v>
      </c>
      <c r="I3118" s="257" t="str">
        <f t="shared" si="193"/>
        <v>-00003</v>
      </c>
      <c r="J3118" s="251">
        <v>3</v>
      </c>
      <c r="K3118" s="251">
        <v>3</v>
      </c>
      <c r="M3118" s="251" t="s">
        <v>9958</v>
      </c>
      <c r="N3118" s="251" t="s">
        <v>11875</v>
      </c>
      <c r="O3118" s="251">
        <v>3</v>
      </c>
      <c r="Q3118" s="251" t="s">
        <v>13543</v>
      </c>
      <c r="R3118" s="251" t="s">
        <v>9960</v>
      </c>
      <c r="S3118" s="252" t="s">
        <v>3370</v>
      </c>
      <c r="T3118" s="251" t="str">
        <f t="shared" si="194"/>
        <v>I0306190815600K590</v>
      </c>
      <c r="W3118" s="251" t="str">
        <f t="shared" si="195"/>
        <v>I030619081560-0K590</v>
      </c>
    </row>
    <row r="3119" spans="1:23" x14ac:dyDescent="0.3">
      <c r="A3119" s="256" t="str">
        <f t="shared" si="192"/>
        <v>I0306190-815610K240-00006</v>
      </c>
      <c r="B3119" s="251" t="s">
        <v>13544</v>
      </c>
      <c r="C3119" s="251" t="s">
        <v>9954</v>
      </c>
      <c r="D3119" s="251" t="s">
        <v>13524</v>
      </c>
      <c r="E3119" s="251" t="s">
        <v>11590</v>
      </c>
      <c r="F3119" s="251" t="s">
        <v>10002</v>
      </c>
      <c r="G3119" s="251" t="s">
        <v>753</v>
      </c>
      <c r="H3119" s="251" t="s">
        <v>3443</v>
      </c>
      <c r="I3119" s="257" t="str">
        <f t="shared" si="193"/>
        <v>-00006</v>
      </c>
      <c r="J3119" s="251">
        <v>6</v>
      </c>
      <c r="K3119" s="251">
        <v>6</v>
      </c>
      <c r="M3119" s="251" t="s">
        <v>9958</v>
      </c>
      <c r="N3119" s="251" t="s">
        <v>11875</v>
      </c>
      <c r="O3119" s="251">
        <v>6</v>
      </c>
      <c r="Q3119" s="251" t="s">
        <v>13544</v>
      </c>
      <c r="R3119" s="251" t="s">
        <v>9960</v>
      </c>
      <c r="S3119" s="252" t="s">
        <v>10</v>
      </c>
      <c r="T3119" s="251" t="str">
        <f t="shared" si="194"/>
        <v>I0306190815610K240</v>
      </c>
      <c r="W3119" s="251" t="str">
        <f t="shared" si="195"/>
        <v>I030619081561-0K240</v>
      </c>
    </row>
    <row r="3120" spans="1:23" x14ac:dyDescent="0.3">
      <c r="A3120" s="256" t="str">
        <f t="shared" si="192"/>
        <v>I0306190-815800K050-00003</v>
      </c>
      <c r="B3120" s="251" t="s">
        <v>13545</v>
      </c>
      <c r="C3120" s="251" t="s">
        <v>9954</v>
      </c>
      <c r="D3120" s="251" t="s">
        <v>13524</v>
      </c>
      <c r="E3120" s="251" t="s">
        <v>11590</v>
      </c>
      <c r="F3120" s="251" t="s">
        <v>10005</v>
      </c>
      <c r="G3120" s="251" t="s">
        <v>756</v>
      </c>
      <c r="H3120" s="251" t="s">
        <v>758</v>
      </c>
      <c r="I3120" s="257" t="str">
        <f t="shared" si="193"/>
        <v>-00003</v>
      </c>
      <c r="J3120" s="251">
        <v>3</v>
      </c>
      <c r="K3120" s="251">
        <v>3</v>
      </c>
      <c r="M3120" s="251" t="s">
        <v>9958</v>
      </c>
      <c r="N3120" s="251" t="s">
        <v>11875</v>
      </c>
      <c r="O3120" s="251">
        <v>3</v>
      </c>
      <c r="Q3120" s="251" t="s">
        <v>13545</v>
      </c>
      <c r="R3120" s="251" t="s">
        <v>9960</v>
      </c>
      <c r="S3120" s="252" t="s">
        <v>6</v>
      </c>
      <c r="T3120" s="251" t="str">
        <f t="shared" si="194"/>
        <v>I0306190815800K050</v>
      </c>
      <c r="W3120" s="251" t="str">
        <f t="shared" si="195"/>
        <v>I030619081580-0K050</v>
      </c>
    </row>
    <row r="3121" spans="1:23" x14ac:dyDescent="0.3">
      <c r="A3121" s="256" t="str">
        <f t="shared" si="192"/>
        <v>I0306190-815810K050-00003</v>
      </c>
      <c r="B3121" s="251" t="s">
        <v>13546</v>
      </c>
      <c r="C3121" s="251" t="s">
        <v>9954</v>
      </c>
      <c r="D3121" s="251" t="s">
        <v>13524</v>
      </c>
      <c r="E3121" s="251" t="s">
        <v>11590</v>
      </c>
      <c r="F3121" s="251" t="s">
        <v>10009</v>
      </c>
      <c r="G3121" s="251" t="s">
        <v>763</v>
      </c>
      <c r="H3121" s="251" t="s">
        <v>5218</v>
      </c>
      <c r="I3121" s="257" t="str">
        <f t="shared" si="193"/>
        <v>-00003</v>
      </c>
      <c r="J3121" s="251">
        <v>3</v>
      </c>
      <c r="K3121" s="251">
        <v>3</v>
      </c>
      <c r="M3121" s="251" t="s">
        <v>9958</v>
      </c>
      <c r="N3121" s="251" t="s">
        <v>11875</v>
      </c>
      <c r="O3121" s="251">
        <v>3</v>
      </c>
      <c r="Q3121" s="251" t="s">
        <v>13546</v>
      </c>
      <c r="R3121" s="251" t="s">
        <v>9960</v>
      </c>
      <c r="S3121" s="252" t="s">
        <v>762</v>
      </c>
      <c r="T3121" s="251" t="str">
        <f t="shared" si="194"/>
        <v>I0306190815810K050</v>
      </c>
      <c r="W3121" s="251" t="str">
        <f t="shared" si="195"/>
        <v>I030619081581-0K050</v>
      </c>
    </row>
    <row r="3122" spans="1:23" x14ac:dyDescent="0.3">
      <c r="A3122" s="256" t="str">
        <f t="shared" si="192"/>
        <v>I0306190-815900K050-00005</v>
      </c>
      <c r="B3122" s="251" t="s">
        <v>13547</v>
      </c>
      <c r="C3122" s="251" t="s">
        <v>9954</v>
      </c>
      <c r="D3122" s="251" t="s">
        <v>13524</v>
      </c>
      <c r="E3122" s="251" t="s">
        <v>11590</v>
      </c>
      <c r="F3122" s="251" t="s">
        <v>10012</v>
      </c>
      <c r="G3122" s="251" t="s">
        <v>767</v>
      </c>
      <c r="H3122" s="251" t="s">
        <v>770</v>
      </c>
      <c r="I3122" s="257" t="str">
        <f t="shared" si="193"/>
        <v>-00005</v>
      </c>
      <c r="J3122" s="251">
        <v>5</v>
      </c>
      <c r="K3122" s="251">
        <v>5</v>
      </c>
      <c r="M3122" s="251" t="s">
        <v>9958</v>
      </c>
      <c r="N3122" s="251" t="s">
        <v>11875</v>
      </c>
      <c r="O3122" s="251">
        <v>5</v>
      </c>
      <c r="Q3122" s="251" t="s">
        <v>13547</v>
      </c>
      <c r="R3122" s="251" t="s">
        <v>9960</v>
      </c>
      <c r="S3122" s="252" t="s">
        <v>766</v>
      </c>
      <c r="T3122" s="251" t="str">
        <f t="shared" si="194"/>
        <v>I0306190815900K050</v>
      </c>
      <c r="W3122" s="251" t="str">
        <f t="shared" si="195"/>
        <v>I030619081590-0K050</v>
      </c>
    </row>
    <row r="3123" spans="1:23" x14ac:dyDescent="0.3">
      <c r="A3123" s="256" t="str">
        <f t="shared" si="192"/>
        <v>I0306190-815900K260-00002</v>
      </c>
      <c r="B3123" s="251" t="s">
        <v>13548</v>
      </c>
      <c r="C3123" s="251" t="s">
        <v>9954</v>
      </c>
      <c r="D3123" s="251" t="s">
        <v>13524</v>
      </c>
      <c r="E3123" s="251" t="s">
        <v>11590</v>
      </c>
      <c r="F3123" s="251" t="s">
        <v>10188</v>
      </c>
      <c r="G3123" s="251" t="s">
        <v>3388</v>
      </c>
      <c r="H3123" s="251" t="s">
        <v>770</v>
      </c>
      <c r="I3123" s="257" t="str">
        <f t="shared" si="193"/>
        <v>-00002</v>
      </c>
      <c r="J3123" s="251">
        <v>2</v>
      </c>
      <c r="K3123" s="251">
        <v>2</v>
      </c>
      <c r="M3123" s="251" t="s">
        <v>9993</v>
      </c>
      <c r="N3123" s="251" t="s">
        <v>11875</v>
      </c>
      <c r="O3123" s="251">
        <v>2</v>
      </c>
      <c r="Q3123" s="251" t="s">
        <v>13548</v>
      </c>
      <c r="R3123" s="251" t="s">
        <v>9960</v>
      </c>
      <c r="S3123" s="252" t="s">
        <v>3377</v>
      </c>
      <c r="T3123" s="251" t="str">
        <f t="shared" si="194"/>
        <v>I0306190815900K260</v>
      </c>
      <c r="W3123" s="251" t="str">
        <f t="shared" si="195"/>
        <v>I030619081590-0K260</v>
      </c>
    </row>
    <row r="3124" spans="1:23" x14ac:dyDescent="0.3">
      <c r="A3124" s="256" t="str">
        <f t="shared" si="192"/>
        <v>I0306190-815910K050-00006</v>
      </c>
      <c r="B3124" s="251" t="s">
        <v>13549</v>
      </c>
      <c r="C3124" s="251" t="s">
        <v>9954</v>
      </c>
      <c r="D3124" s="251" t="s">
        <v>13524</v>
      </c>
      <c r="E3124" s="251" t="s">
        <v>11590</v>
      </c>
      <c r="F3124" s="251" t="s">
        <v>10190</v>
      </c>
      <c r="G3124" s="251" t="s">
        <v>777</v>
      </c>
      <c r="H3124" s="251" t="s">
        <v>5219</v>
      </c>
      <c r="I3124" s="257" t="str">
        <f t="shared" si="193"/>
        <v>-00006</v>
      </c>
      <c r="J3124" s="251">
        <v>6</v>
      </c>
      <c r="K3124" s="251">
        <v>6</v>
      </c>
      <c r="M3124" s="251" t="s">
        <v>9958</v>
      </c>
      <c r="N3124" s="251" t="s">
        <v>11875</v>
      </c>
      <c r="O3124" s="251">
        <v>6</v>
      </c>
      <c r="Q3124" s="251" t="s">
        <v>13549</v>
      </c>
      <c r="R3124" s="251" t="s">
        <v>9960</v>
      </c>
      <c r="S3124" s="252" t="s">
        <v>776</v>
      </c>
      <c r="T3124" s="251" t="str">
        <f t="shared" si="194"/>
        <v>I0306190815910K050</v>
      </c>
      <c r="W3124" s="251" t="str">
        <f t="shared" si="195"/>
        <v>I030619081591-0K050</v>
      </c>
    </row>
    <row r="3125" spans="1:23" x14ac:dyDescent="0.3">
      <c r="A3125" s="256" t="str">
        <f t="shared" si="192"/>
        <v>I0306190-9098111067-00001</v>
      </c>
      <c r="B3125" s="251" t="s">
        <v>13550</v>
      </c>
      <c r="C3125" s="251" t="s">
        <v>9954</v>
      </c>
      <c r="D3125" s="251" t="s">
        <v>13524</v>
      </c>
      <c r="E3125" s="251" t="s">
        <v>11590</v>
      </c>
      <c r="F3125" s="251" t="s">
        <v>10192</v>
      </c>
      <c r="G3125" s="251" t="s">
        <v>965</v>
      </c>
      <c r="H3125" s="251" t="s">
        <v>3393</v>
      </c>
      <c r="I3125" s="257" t="str">
        <f t="shared" si="193"/>
        <v>-00001</v>
      </c>
      <c r="J3125" s="251">
        <v>1</v>
      </c>
      <c r="K3125" s="251">
        <v>1</v>
      </c>
      <c r="M3125" s="251" t="s">
        <v>10007</v>
      </c>
      <c r="N3125" s="251" t="s">
        <v>11875</v>
      </c>
      <c r="O3125" s="251">
        <v>1</v>
      </c>
      <c r="Q3125" s="251" t="s">
        <v>13550</v>
      </c>
      <c r="R3125" s="251" t="s">
        <v>9960</v>
      </c>
      <c r="S3125" s="252">
        <v>9098111067</v>
      </c>
      <c r="T3125" s="251" t="str">
        <f t="shared" si="194"/>
        <v>I03061909098111067</v>
      </c>
      <c r="W3125" s="251" t="str">
        <f t="shared" si="195"/>
        <v>I030619090981-11067</v>
      </c>
    </row>
    <row r="3126" spans="1:23" x14ac:dyDescent="0.3">
      <c r="A3126" s="256" t="str">
        <f t="shared" si="192"/>
        <v>I0306190-9098113087-00002</v>
      </c>
      <c r="B3126" s="251" t="s">
        <v>13551</v>
      </c>
      <c r="C3126" s="251" t="s">
        <v>9954</v>
      </c>
      <c r="D3126" s="251" t="s">
        <v>13524</v>
      </c>
      <c r="E3126" s="251" t="s">
        <v>11590</v>
      </c>
      <c r="F3126" s="251" t="s">
        <v>10194</v>
      </c>
      <c r="G3126" s="251" t="s">
        <v>939</v>
      </c>
      <c r="H3126" s="251" t="s">
        <v>3393</v>
      </c>
      <c r="I3126" s="257" t="str">
        <f t="shared" si="193"/>
        <v>-00002</v>
      </c>
      <c r="J3126" s="251">
        <v>2</v>
      </c>
      <c r="K3126" s="251">
        <v>2</v>
      </c>
      <c r="M3126" s="251" t="s">
        <v>10003</v>
      </c>
      <c r="N3126" s="251" t="s">
        <v>11875</v>
      </c>
      <c r="O3126" s="251">
        <v>2</v>
      </c>
      <c r="Q3126" s="251" t="s">
        <v>13551</v>
      </c>
      <c r="R3126" s="251" t="s">
        <v>9960</v>
      </c>
      <c r="S3126" s="252">
        <v>9098113087</v>
      </c>
      <c r="T3126" s="251" t="str">
        <f t="shared" si="194"/>
        <v>I03061909098113087</v>
      </c>
      <c r="W3126" s="251" t="str">
        <f t="shared" si="195"/>
        <v>I030619090981-13087</v>
      </c>
    </row>
    <row r="3127" spans="1:23" x14ac:dyDescent="0.3">
      <c r="A3127" s="256" t="str">
        <f t="shared" si="192"/>
        <v>I0306190-9098122003-00015</v>
      </c>
      <c r="B3127" s="251" t="s">
        <v>13552</v>
      </c>
      <c r="C3127" s="251" t="s">
        <v>9954</v>
      </c>
      <c r="D3127" s="251" t="s">
        <v>13524</v>
      </c>
      <c r="E3127" s="251" t="s">
        <v>11590</v>
      </c>
      <c r="F3127" s="251" t="s">
        <v>10196</v>
      </c>
      <c r="G3127" s="251" t="s">
        <v>926</v>
      </c>
      <c r="H3127" s="251" t="s">
        <v>1564</v>
      </c>
      <c r="I3127" s="257" t="str">
        <f t="shared" si="193"/>
        <v>-00015</v>
      </c>
      <c r="J3127" s="251">
        <v>15</v>
      </c>
      <c r="K3127" s="251">
        <v>15</v>
      </c>
      <c r="M3127" s="251" t="s">
        <v>10003</v>
      </c>
      <c r="N3127" s="251" t="s">
        <v>11875</v>
      </c>
      <c r="O3127" s="251">
        <v>15</v>
      </c>
      <c r="Q3127" s="251" t="s">
        <v>13552</v>
      </c>
      <c r="R3127" s="251" t="s">
        <v>9960</v>
      </c>
      <c r="S3127" s="252">
        <v>9098122003</v>
      </c>
      <c r="T3127" s="251" t="str">
        <f t="shared" si="194"/>
        <v>I03061909098122003</v>
      </c>
      <c r="W3127" s="251" t="str">
        <f t="shared" si="195"/>
        <v>I030619090981-22003</v>
      </c>
    </row>
    <row r="3128" spans="1:23" x14ac:dyDescent="0.3">
      <c r="A3128" s="256" t="str">
        <f t="shared" si="192"/>
        <v>I0306190-9913211210-00018</v>
      </c>
      <c r="B3128" s="251" t="s">
        <v>13553</v>
      </c>
      <c r="C3128" s="251" t="s">
        <v>9954</v>
      </c>
      <c r="D3128" s="251" t="s">
        <v>13524</v>
      </c>
      <c r="E3128" s="251" t="s">
        <v>11590</v>
      </c>
      <c r="F3128" s="251" t="s">
        <v>10198</v>
      </c>
      <c r="G3128" s="251" t="s">
        <v>924</v>
      </c>
      <c r="H3128" s="251" t="s">
        <v>10006</v>
      </c>
      <c r="I3128" s="257" t="str">
        <f t="shared" si="193"/>
        <v>-00018</v>
      </c>
      <c r="J3128" s="251">
        <v>18</v>
      </c>
      <c r="K3128" s="251">
        <v>18</v>
      </c>
      <c r="M3128" s="251" t="s">
        <v>10007</v>
      </c>
      <c r="N3128" s="251" t="s">
        <v>11875</v>
      </c>
      <c r="O3128" s="251">
        <v>18</v>
      </c>
      <c r="Q3128" s="251" t="s">
        <v>13553</v>
      </c>
      <c r="R3128" s="251" t="s">
        <v>9960</v>
      </c>
      <c r="S3128" s="252">
        <v>9913211210</v>
      </c>
      <c r="T3128" s="251" t="str">
        <f t="shared" si="194"/>
        <v>I03061909913211210</v>
      </c>
      <c r="W3128" s="251" t="str">
        <f t="shared" si="195"/>
        <v>I030619099132-11210</v>
      </c>
    </row>
    <row r="3129" spans="1:23" x14ac:dyDescent="0.3">
      <c r="A3129" s="256" t="str">
        <f t="shared" si="192"/>
        <v>I0306190-9913212050-00440</v>
      </c>
      <c r="B3129" s="251" t="s">
        <v>13554</v>
      </c>
      <c r="C3129" s="251" t="s">
        <v>9954</v>
      </c>
      <c r="D3129" s="251" t="s">
        <v>13524</v>
      </c>
      <c r="E3129" s="251" t="s">
        <v>11590</v>
      </c>
      <c r="F3129" s="251" t="s">
        <v>10200</v>
      </c>
      <c r="G3129" s="251" t="s">
        <v>946</v>
      </c>
      <c r="H3129" s="251" t="s">
        <v>10010</v>
      </c>
      <c r="I3129" s="257" t="str">
        <f t="shared" si="193"/>
        <v>-00440</v>
      </c>
      <c r="J3129" s="251">
        <v>440</v>
      </c>
      <c r="K3129" s="251">
        <v>440</v>
      </c>
      <c r="M3129" s="251" t="s">
        <v>10007</v>
      </c>
      <c r="N3129" s="251" t="s">
        <v>11875</v>
      </c>
      <c r="O3129" s="251">
        <v>440</v>
      </c>
      <c r="Q3129" s="251" t="s">
        <v>13554</v>
      </c>
      <c r="R3129" s="251" t="s">
        <v>9960</v>
      </c>
      <c r="S3129" s="252">
        <v>9913212050</v>
      </c>
      <c r="T3129" s="251" t="str">
        <f t="shared" si="194"/>
        <v>I03061909913212050</v>
      </c>
      <c r="W3129" s="251" t="str">
        <f t="shared" si="195"/>
        <v>I030619099132-12050</v>
      </c>
    </row>
    <row r="3130" spans="1:23" x14ac:dyDescent="0.3">
      <c r="A3130" s="256" t="str">
        <f t="shared" si="192"/>
        <v>I0306190-9913221210-00072</v>
      </c>
      <c r="B3130" s="251" t="s">
        <v>13555</v>
      </c>
      <c r="C3130" s="251" t="s">
        <v>9954</v>
      </c>
      <c r="D3130" s="251" t="s">
        <v>13524</v>
      </c>
      <c r="E3130" s="251" t="s">
        <v>11590</v>
      </c>
      <c r="F3130" s="251" t="s">
        <v>10202</v>
      </c>
      <c r="G3130" s="251" t="s">
        <v>916</v>
      </c>
      <c r="H3130" s="251" t="s">
        <v>10013</v>
      </c>
      <c r="I3130" s="257" t="str">
        <f t="shared" si="193"/>
        <v>-00072</v>
      </c>
      <c r="J3130" s="251">
        <v>72</v>
      </c>
      <c r="K3130" s="251">
        <v>72</v>
      </c>
      <c r="M3130" s="251" t="s">
        <v>10007</v>
      </c>
      <c r="N3130" s="251" t="s">
        <v>11875</v>
      </c>
      <c r="O3130" s="251">
        <v>72</v>
      </c>
      <c r="Q3130" s="251" t="s">
        <v>13555</v>
      </c>
      <c r="R3130" s="251" t="s">
        <v>9960</v>
      </c>
      <c r="S3130" s="252">
        <v>9913221210</v>
      </c>
      <c r="T3130" s="251" t="str">
        <f t="shared" si="194"/>
        <v>I03061909913221210</v>
      </c>
      <c r="W3130" s="251" t="str">
        <f t="shared" si="195"/>
        <v>I030619099132-21210</v>
      </c>
    </row>
    <row r="3131" spans="1:23" x14ac:dyDescent="0.3">
      <c r="A3131" s="256" t="str">
        <f t="shared" si="192"/>
        <v>I0306191-811100K591-00002</v>
      </c>
      <c r="B3131" s="251" t="s">
        <v>13556</v>
      </c>
      <c r="C3131" s="251" t="s">
        <v>9954</v>
      </c>
      <c r="D3131" s="251" t="s">
        <v>13557</v>
      </c>
      <c r="E3131" s="251" t="s">
        <v>11590</v>
      </c>
      <c r="F3131" s="251" t="s">
        <v>9957</v>
      </c>
      <c r="G3131" s="251" t="s">
        <v>401</v>
      </c>
      <c r="H3131" s="251" t="s">
        <v>3422</v>
      </c>
      <c r="I3131" s="257" t="str">
        <f t="shared" si="193"/>
        <v>-00002</v>
      </c>
      <c r="J3131" s="251">
        <v>2</v>
      </c>
      <c r="K3131" s="251">
        <v>2</v>
      </c>
      <c r="M3131" s="251" t="s">
        <v>9958</v>
      </c>
      <c r="N3131" s="251" t="s">
        <v>11998</v>
      </c>
      <c r="O3131" s="251">
        <v>2</v>
      </c>
      <c r="Q3131" s="251" t="s">
        <v>13556</v>
      </c>
      <c r="R3131" s="251" t="s">
        <v>10017</v>
      </c>
      <c r="S3131" s="252" t="s">
        <v>400</v>
      </c>
      <c r="T3131" s="251" t="str">
        <f t="shared" si="194"/>
        <v>I0306191811100K591</v>
      </c>
      <c r="W3131" s="251" t="str">
        <f t="shared" si="195"/>
        <v>I030619181110-0K591</v>
      </c>
    </row>
    <row r="3132" spans="1:23" x14ac:dyDescent="0.3">
      <c r="A3132" s="256" t="str">
        <f t="shared" si="192"/>
        <v>I0306191-811300K591-00002</v>
      </c>
      <c r="B3132" s="251" t="s">
        <v>13558</v>
      </c>
      <c r="C3132" s="251" t="s">
        <v>9954</v>
      </c>
      <c r="D3132" s="251" t="s">
        <v>13557</v>
      </c>
      <c r="E3132" s="251" t="s">
        <v>11590</v>
      </c>
      <c r="F3132" s="251" t="s">
        <v>9962</v>
      </c>
      <c r="G3132" s="251" t="s">
        <v>408</v>
      </c>
      <c r="H3132" s="251" t="s">
        <v>5101</v>
      </c>
      <c r="I3132" s="257" t="str">
        <f t="shared" si="193"/>
        <v>-00002</v>
      </c>
      <c r="J3132" s="251">
        <v>2</v>
      </c>
      <c r="K3132" s="251">
        <v>2</v>
      </c>
      <c r="M3132" s="251" t="s">
        <v>9958</v>
      </c>
      <c r="N3132" s="251" t="s">
        <v>11998</v>
      </c>
      <c r="O3132" s="251">
        <v>2</v>
      </c>
      <c r="Q3132" s="251" t="s">
        <v>13558</v>
      </c>
      <c r="R3132" s="251" t="s">
        <v>10017</v>
      </c>
      <c r="S3132" s="252" t="s">
        <v>407</v>
      </c>
      <c r="T3132" s="251" t="str">
        <f t="shared" si="194"/>
        <v>I0306191811300K591</v>
      </c>
      <c r="W3132" s="251" t="str">
        <f t="shared" si="195"/>
        <v>I030619181130-0K591</v>
      </c>
    </row>
    <row r="3133" spans="1:23" x14ac:dyDescent="0.3">
      <c r="A3133" s="256" t="str">
        <f t="shared" si="192"/>
        <v>I0306191-811300KF21-00001</v>
      </c>
      <c r="B3133" s="251" t="s">
        <v>13559</v>
      </c>
      <c r="C3133" s="251" t="s">
        <v>9954</v>
      </c>
      <c r="D3133" s="251" t="s">
        <v>13557</v>
      </c>
      <c r="E3133" s="251" t="s">
        <v>11590</v>
      </c>
      <c r="F3133" s="251" t="s">
        <v>9964</v>
      </c>
      <c r="G3133" s="251" t="s">
        <v>521</v>
      </c>
      <c r="H3133" s="251" t="s">
        <v>5101</v>
      </c>
      <c r="I3133" s="257" t="str">
        <f t="shared" si="193"/>
        <v>-00001</v>
      </c>
      <c r="J3133" s="251">
        <v>1</v>
      </c>
      <c r="K3133" s="251">
        <v>1</v>
      </c>
      <c r="M3133" s="251" t="s">
        <v>9958</v>
      </c>
      <c r="N3133" s="251" t="s">
        <v>11998</v>
      </c>
      <c r="O3133" s="251">
        <v>1</v>
      </c>
      <c r="Q3133" s="251" t="s">
        <v>13559</v>
      </c>
      <c r="R3133" s="251" t="s">
        <v>10017</v>
      </c>
      <c r="S3133" s="252" t="s">
        <v>520</v>
      </c>
      <c r="T3133" s="251" t="str">
        <f t="shared" si="194"/>
        <v>I0306191811300KF21</v>
      </c>
      <c r="W3133" s="251" t="str">
        <f t="shared" si="195"/>
        <v>I030619181130-0KF21</v>
      </c>
    </row>
    <row r="3134" spans="1:23" x14ac:dyDescent="0.3">
      <c r="A3134" s="256" t="str">
        <f t="shared" si="192"/>
        <v>I0306191-811500K591-00002</v>
      </c>
      <c r="B3134" s="251" t="s">
        <v>13560</v>
      </c>
      <c r="C3134" s="251" t="s">
        <v>9954</v>
      </c>
      <c r="D3134" s="251" t="s">
        <v>13557</v>
      </c>
      <c r="E3134" s="251" t="s">
        <v>11590</v>
      </c>
      <c r="F3134" s="251" t="s">
        <v>9966</v>
      </c>
      <c r="G3134" s="251" t="s">
        <v>417</v>
      </c>
      <c r="H3134" s="251" t="s">
        <v>3429</v>
      </c>
      <c r="I3134" s="257" t="str">
        <f t="shared" si="193"/>
        <v>-00002</v>
      </c>
      <c r="J3134" s="251">
        <v>2</v>
      </c>
      <c r="K3134" s="251">
        <v>2</v>
      </c>
      <c r="M3134" s="251" t="s">
        <v>9958</v>
      </c>
      <c r="N3134" s="251" t="s">
        <v>11998</v>
      </c>
      <c r="O3134" s="251">
        <v>2</v>
      </c>
      <c r="Q3134" s="251" t="s">
        <v>13560</v>
      </c>
      <c r="R3134" s="251" t="s">
        <v>10017</v>
      </c>
      <c r="S3134" s="252" t="s">
        <v>416</v>
      </c>
      <c r="T3134" s="251" t="str">
        <f t="shared" si="194"/>
        <v>I0306191811500K591</v>
      </c>
      <c r="W3134" s="251" t="str">
        <f t="shared" si="195"/>
        <v>I030619181150-0K591</v>
      </c>
    </row>
    <row r="3135" spans="1:23" x14ac:dyDescent="0.3">
      <c r="A3135" s="256" t="str">
        <f t="shared" si="192"/>
        <v>I0306191-811700K591-00003</v>
      </c>
      <c r="B3135" s="251" t="s">
        <v>13561</v>
      </c>
      <c r="C3135" s="251" t="s">
        <v>9954</v>
      </c>
      <c r="D3135" s="251" t="s">
        <v>13557</v>
      </c>
      <c r="E3135" s="251" t="s">
        <v>11590</v>
      </c>
      <c r="F3135" s="251" t="s">
        <v>9968</v>
      </c>
      <c r="G3135" s="251" t="s">
        <v>425</v>
      </c>
      <c r="H3135" s="251" t="s">
        <v>5102</v>
      </c>
      <c r="I3135" s="257" t="str">
        <f t="shared" si="193"/>
        <v>-00003</v>
      </c>
      <c r="J3135" s="251">
        <v>3</v>
      </c>
      <c r="K3135" s="251">
        <v>3</v>
      </c>
      <c r="M3135" s="251" t="s">
        <v>9958</v>
      </c>
      <c r="N3135" s="251" t="s">
        <v>11998</v>
      </c>
      <c r="O3135" s="251">
        <v>3</v>
      </c>
      <c r="Q3135" s="251" t="s">
        <v>13561</v>
      </c>
      <c r="R3135" s="251" t="s">
        <v>10017</v>
      </c>
      <c r="S3135" s="252" t="s">
        <v>424</v>
      </c>
      <c r="T3135" s="251" t="str">
        <f t="shared" si="194"/>
        <v>I0306191811700K591</v>
      </c>
      <c r="W3135" s="251" t="str">
        <f t="shared" si="195"/>
        <v>I030619181170-0K591</v>
      </c>
    </row>
    <row r="3136" spans="1:23" x14ac:dyDescent="0.3">
      <c r="A3136" s="256" t="str">
        <f t="shared" si="192"/>
        <v>I0306191-811700K610-00001</v>
      </c>
      <c r="B3136" s="251" t="s">
        <v>13562</v>
      </c>
      <c r="C3136" s="251" t="s">
        <v>9954</v>
      </c>
      <c r="D3136" s="251" t="s">
        <v>13557</v>
      </c>
      <c r="E3136" s="251" t="s">
        <v>11590</v>
      </c>
      <c r="F3136" s="251" t="s">
        <v>9970</v>
      </c>
      <c r="G3136" s="251" t="s">
        <v>456</v>
      </c>
      <c r="H3136" s="251" t="s">
        <v>5102</v>
      </c>
      <c r="I3136" s="257" t="str">
        <f t="shared" si="193"/>
        <v>-00001</v>
      </c>
      <c r="J3136" s="251">
        <v>1</v>
      </c>
      <c r="K3136" s="251">
        <v>1</v>
      </c>
      <c r="M3136" s="251" t="s">
        <v>9958</v>
      </c>
      <c r="N3136" s="251" t="s">
        <v>11998</v>
      </c>
      <c r="O3136" s="251">
        <v>1</v>
      </c>
      <c r="Q3136" s="251" t="s">
        <v>13562</v>
      </c>
      <c r="R3136" s="251" t="s">
        <v>10017</v>
      </c>
      <c r="S3136" s="252" t="s">
        <v>455</v>
      </c>
      <c r="T3136" s="251" t="str">
        <f t="shared" si="194"/>
        <v>I0306191811700K610</v>
      </c>
      <c r="W3136" s="251" t="str">
        <f t="shared" si="195"/>
        <v>I030619181170-0K610</v>
      </c>
    </row>
    <row r="3137" spans="1:23" x14ac:dyDescent="0.3">
      <c r="A3137" s="256" t="str">
        <f t="shared" si="192"/>
        <v>I0306191-815800K120-00001</v>
      </c>
      <c r="B3137" s="251" t="s">
        <v>13563</v>
      </c>
      <c r="C3137" s="251" t="s">
        <v>9954</v>
      </c>
      <c r="D3137" s="251" t="s">
        <v>13557</v>
      </c>
      <c r="E3137" s="251" t="s">
        <v>11590</v>
      </c>
      <c r="F3137" s="251" t="s">
        <v>9972</v>
      </c>
      <c r="G3137" s="251" t="s">
        <v>781</v>
      </c>
      <c r="H3137" s="251" t="s">
        <v>758</v>
      </c>
      <c r="I3137" s="257" t="str">
        <f t="shared" si="193"/>
        <v>-00001</v>
      </c>
      <c r="J3137" s="251">
        <v>1</v>
      </c>
      <c r="K3137" s="251">
        <v>1</v>
      </c>
      <c r="M3137" s="251" t="s">
        <v>9993</v>
      </c>
      <c r="N3137" s="251" t="s">
        <v>11998</v>
      </c>
      <c r="O3137" s="251">
        <v>1</v>
      </c>
      <c r="Q3137" s="251" t="s">
        <v>13563</v>
      </c>
      <c r="R3137" s="251" t="s">
        <v>10017</v>
      </c>
      <c r="S3137" s="252" t="s">
        <v>780</v>
      </c>
      <c r="T3137" s="251" t="str">
        <f t="shared" si="194"/>
        <v>I0306191815800K120</v>
      </c>
      <c r="W3137" s="251" t="str">
        <f t="shared" si="195"/>
        <v>I030619181580-0K120</v>
      </c>
    </row>
    <row r="3138" spans="1:23" x14ac:dyDescent="0.3">
      <c r="A3138" s="256" t="str">
        <f t="shared" si="192"/>
        <v>I0306191-9098111062-00001</v>
      </c>
      <c r="B3138" s="251" t="s">
        <v>13564</v>
      </c>
      <c r="C3138" s="251" t="s">
        <v>9954</v>
      </c>
      <c r="D3138" s="251" t="s">
        <v>13557</v>
      </c>
      <c r="E3138" s="251" t="s">
        <v>11590</v>
      </c>
      <c r="F3138" s="251" t="s">
        <v>9974</v>
      </c>
      <c r="G3138" s="251" t="s">
        <v>937</v>
      </c>
      <c r="H3138" s="251" t="s">
        <v>3393</v>
      </c>
      <c r="I3138" s="257" t="str">
        <f t="shared" si="193"/>
        <v>-00001</v>
      </c>
      <c r="J3138" s="251">
        <v>1</v>
      </c>
      <c r="K3138" s="251">
        <v>1</v>
      </c>
      <c r="M3138" s="251" t="s">
        <v>10007</v>
      </c>
      <c r="N3138" s="251" t="s">
        <v>11998</v>
      </c>
      <c r="O3138" s="251">
        <v>1</v>
      </c>
      <c r="Q3138" s="251" t="s">
        <v>13564</v>
      </c>
      <c r="R3138" s="251" t="s">
        <v>10017</v>
      </c>
      <c r="S3138" s="252">
        <v>9098111062</v>
      </c>
      <c r="T3138" s="251" t="str">
        <f t="shared" si="194"/>
        <v>I03061919098111062</v>
      </c>
      <c r="W3138" s="251" t="str">
        <f t="shared" si="195"/>
        <v>I030619190981-11062</v>
      </c>
    </row>
    <row r="3139" spans="1:23" x14ac:dyDescent="0.3">
      <c r="A3139" s="256" t="str">
        <f t="shared" si="192"/>
        <v>I0306192-815510D400-00001</v>
      </c>
      <c r="B3139" s="251" t="s">
        <v>13565</v>
      </c>
      <c r="C3139" s="251" t="s">
        <v>9954</v>
      </c>
      <c r="D3139" s="251" t="s">
        <v>13566</v>
      </c>
      <c r="E3139" s="251" t="s">
        <v>11590</v>
      </c>
      <c r="F3139" s="251" t="s">
        <v>9957</v>
      </c>
      <c r="G3139" s="251" t="s">
        <v>694</v>
      </c>
      <c r="H3139" s="251" t="s">
        <v>5216</v>
      </c>
      <c r="I3139" s="257" t="str">
        <f t="shared" si="193"/>
        <v>-00001</v>
      </c>
      <c r="J3139" s="251">
        <v>1</v>
      </c>
      <c r="K3139" s="251">
        <v>1</v>
      </c>
      <c r="M3139" s="251" t="s">
        <v>9993</v>
      </c>
      <c r="N3139" s="251" t="s">
        <v>12281</v>
      </c>
      <c r="O3139" s="251">
        <v>1</v>
      </c>
      <c r="Q3139" s="251" t="s">
        <v>13565</v>
      </c>
      <c r="R3139" s="251" t="s">
        <v>10028</v>
      </c>
      <c r="S3139" s="252" t="s">
        <v>693</v>
      </c>
      <c r="T3139" s="251" t="str">
        <f t="shared" si="194"/>
        <v>I0306192815510D400</v>
      </c>
      <c r="W3139" s="251" t="str">
        <f t="shared" si="195"/>
        <v>I030619281551-0D400</v>
      </c>
    </row>
    <row r="3140" spans="1:23" x14ac:dyDescent="0.3">
      <c r="A3140" s="256" t="str">
        <f t="shared" si="192"/>
        <v>I0306192-815510D570-00002</v>
      </c>
      <c r="B3140" s="251" t="s">
        <v>13567</v>
      </c>
      <c r="C3140" s="251" t="s">
        <v>9954</v>
      </c>
      <c r="D3140" s="251" t="s">
        <v>13566</v>
      </c>
      <c r="E3140" s="251" t="s">
        <v>11590</v>
      </c>
      <c r="F3140" s="251" t="s">
        <v>9962</v>
      </c>
      <c r="G3140" s="251" t="s">
        <v>715</v>
      </c>
      <c r="H3140" s="251" t="s">
        <v>3436</v>
      </c>
      <c r="I3140" s="257" t="str">
        <f t="shared" si="193"/>
        <v>-00002</v>
      </c>
      <c r="J3140" s="251">
        <v>2</v>
      </c>
      <c r="K3140" s="251">
        <v>2</v>
      </c>
      <c r="M3140" s="251" t="s">
        <v>9958</v>
      </c>
      <c r="N3140" s="251" t="s">
        <v>12281</v>
      </c>
      <c r="O3140" s="251">
        <v>2</v>
      </c>
      <c r="Q3140" s="251" t="s">
        <v>13567</v>
      </c>
      <c r="R3140" s="251" t="s">
        <v>10028</v>
      </c>
      <c r="S3140" s="252" t="s">
        <v>714</v>
      </c>
      <c r="T3140" s="251" t="str">
        <f t="shared" si="194"/>
        <v>I0306192815510D570</v>
      </c>
      <c r="W3140" s="251" t="str">
        <f t="shared" si="195"/>
        <v>I030619281551-0D570</v>
      </c>
    </row>
    <row r="3141" spans="1:23" x14ac:dyDescent="0.3">
      <c r="A3141" s="256" t="str">
        <f t="shared" si="192"/>
        <v>I0404594-811050K130-00008</v>
      </c>
      <c r="B3141" s="251" t="s">
        <v>13568</v>
      </c>
      <c r="C3141" s="251" t="s">
        <v>10031</v>
      </c>
      <c r="D3141" s="251" t="s">
        <v>13569</v>
      </c>
      <c r="E3141" s="251" t="s">
        <v>11590</v>
      </c>
      <c r="F3141" s="251" t="s">
        <v>9957</v>
      </c>
      <c r="G3141" s="251" t="s">
        <v>187</v>
      </c>
      <c r="H3141" s="251" t="s">
        <v>5053</v>
      </c>
      <c r="I3141" s="257" t="str">
        <f t="shared" si="193"/>
        <v>-00008</v>
      </c>
      <c r="J3141" s="251">
        <v>8</v>
      </c>
      <c r="K3141" s="251">
        <v>8</v>
      </c>
      <c r="M3141" s="251" t="s">
        <v>9958</v>
      </c>
      <c r="N3141" s="251" t="s">
        <v>11998</v>
      </c>
      <c r="O3141" s="251">
        <v>8</v>
      </c>
      <c r="Q3141" s="251" t="s">
        <v>13568</v>
      </c>
      <c r="R3141" s="251" t="s">
        <v>10017</v>
      </c>
      <c r="S3141" s="252" t="s">
        <v>186</v>
      </c>
      <c r="T3141" s="251" t="str">
        <f t="shared" si="194"/>
        <v>I0404594811050K130</v>
      </c>
      <c r="W3141" s="251" t="str">
        <f t="shared" si="195"/>
        <v>I040459481105-0K130</v>
      </c>
    </row>
    <row r="3142" spans="1:23" x14ac:dyDescent="0.3">
      <c r="A3142" s="256" t="str">
        <f t="shared" si="192"/>
        <v>I0404594-811060K130-00004</v>
      </c>
      <c r="B3142" s="251" t="s">
        <v>13570</v>
      </c>
      <c r="C3142" s="251" t="s">
        <v>10031</v>
      </c>
      <c r="D3142" s="251" t="s">
        <v>13569</v>
      </c>
      <c r="E3142" s="251" t="s">
        <v>11590</v>
      </c>
      <c r="F3142" s="251" t="s">
        <v>9962</v>
      </c>
      <c r="G3142" s="251" t="s">
        <v>196</v>
      </c>
      <c r="H3142" s="251" t="s">
        <v>5054</v>
      </c>
      <c r="I3142" s="257" t="str">
        <f t="shared" si="193"/>
        <v>-00004</v>
      </c>
      <c r="J3142" s="251">
        <v>4</v>
      </c>
      <c r="K3142" s="251">
        <v>4</v>
      </c>
      <c r="M3142" s="251" t="s">
        <v>9958</v>
      </c>
      <c r="N3142" s="251" t="s">
        <v>11998</v>
      </c>
      <c r="O3142" s="251">
        <v>4</v>
      </c>
      <c r="Q3142" s="251" t="s">
        <v>13570</v>
      </c>
      <c r="R3142" s="251" t="s">
        <v>10017</v>
      </c>
      <c r="S3142" s="252" t="s">
        <v>195</v>
      </c>
      <c r="T3142" s="251" t="str">
        <f t="shared" si="194"/>
        <v>I0404594811060K130</v>
      </c>
      <c r="W3142" s="251" t="str">
        <f t="shared" si="195"/>
        <v>I040459481106-0K130</v>
      </c>
    </row>
    <row r="3143" spans="1:23" x14ac:dyDescent="0.3">
      <c r="A3143" s="256" t="str">
        <f t="shared" ref="A3143:A3206" si="196">D3143&amp;$A$6&amp;S3143&amp;I3143</f>
        <v>I0404594-811100KC31-00001</v>
      </c>
      <c r="B3143" s="251" t="s">
        <v>13571</v>
      </c>
      <c r="C3143" s="251" t="s">
        <v>10031</v>
      </c>
      <c r="D3143" s="251" t="s">
        <v>13569</v>
      </c>
      <c r="E3143" s="251" t="s">
        <v>11590</v>
      </c>
      <c r="F3143" s="251" t="s">
        <v>9964</v>
      </c>
      <c r="G3143" s="251" t="s">
        <v>464</v>
      </c>
      <c r="H3143" s="251" t="s">
        <v>3422</v>
      </c>
      <c r="I3143" s="257" t="str">
        <f t="shared" ref="I3143:I3206" si="197">+IF(AND(O3143&lt;10),$B$2&amp;O3143,IF(AND(O3143&gt;9,O3143&lt;=99),$B$3&amp;O3143,IF(AND(O3143&gt;99,L92019&lt;1000),$B$4&amp;O3143,IF(AND(O3143&gt;999),$B$5&amp;7))))</f>
        <v>-00001</v>
      </c>
      <c r="J3143" s="251">
        <v>1</v>
      </c>
      <c r="K3143" s="251">
        <v>1</v>
      </c>
      <c r="M3143" s="251" t="s">
        <v>9958</v>
      </c>
      <c r="N3143" s="251" t="s">
        <v>11998</v>
      </c>
      <c r="O3143" s="251">
        <v>1</v>
      </c>
      <c r="Q3143" s="251" t="s">
        <v>13571</v>
      </c>
      <c r="R3143" s="251" t="s">
        <v>10017</v>
      </c>
      <c r="S3143" s="252" t="s">
        <v>463</v>
      </c>
      <c r="T3143" s="251" t="str">
        <f t="shared" si="194"/>
        <v>I0404594811100KC31</v>
      </c>
      <c r="W3143" s="251" t="str">
        <f t="shared" si="195"/>
        <v>I040459481110-0KC31</v>
      </c>
    </row>
    <row r="3144" spans="1:23" x14ac:dyDescent="0.3">
      <c r="A3144" s="256" t="str">
        <f t="shared" si="196"/>
        <v>I0404594-811300KC31-00002</v>
      </c>
      <c r="B3144" s="251" t="s">
        <v>13572</v>
      </c>
      <c r="C3144" s="251" t="s">
        <v>10031</v>
      </c>
      <c r="D3144" s="251" t="s">
        <v>13569</v>
      </c>
      <c r="E3144" s="251" t="s">
        <v>11590</v>
      </c>
      <c r="F3144" s="251" t="s">
        <v>9966</v>
      </c>
      <c r="G3144" s="251" t="s">
        <v>470</v>
      </c>
      <c r="H3144" s="251" t="s">
        <v>5101</v>
      </c>
      <c r="I3144" s="257" t="str">
        <f t="shared" si="197"/>
        <v>-00002</v>
      </c>
      <c r="J3144" s="251">
        <v>2</v>
      </c>
      <c r="K3144" s="251">
        <v>2</v>
      </c>
      <c r="M3144" s="251" t="s">
        <v>9958</v>
      </c>
      <c r="N3144" s="251" t="s">
        <v>11998</v>
      </c>
      <c r="O3144" s="251">
        <v>2</v>
      </c>
      <c r="Q3144" s="251" t="s">
        <v>13572</v>
      </c>
      <c r="R3144" s="251" t="s">
        <v>10017</v>
      </c>
      <c r="S3144" s="252" t="s">
        <v>469</v>
      </c>
      <c r="T3144" s="251" t="str">
        <f t="shared" ref="T3144:T3207" si="198">+D3144&amp;S3144</f>
        <v>I0404594811300KC31</v>
      </c>
      <c r="W3144" s="251" t="str">
        <f t="shared" ref="W3144:W3207" si="199">D3144&amp;G3144</f>
        <v>I040459481130-0KC31</v>
      </c>
    </row>
    <row r="3145" spans="1:23" x14ac:dyDescent="0.3">
      <c r="A3145" s="256" t="str">
        <f t="shared" si="196"/>
        <v>I0404594-811700KG61-00001</v>
      </c>
      <c r="B3145" s="251" t="s">
        <v>13573</v>
      </c>
      <c r="C3145" s="251" t="s">
        <v>10031</v>
      </c>
      <c r="D3145" s="251" t="s">
        <v>13569</v>
      </c>
      <c r="E3145" s="251" t="s">
        <v>11590</v>
      </c>
      <c r="F3145" s="251" t="s">
        <v>9968</v>
      </c>
      <c r="G3145" s="251" t="s">
        <v>586</v>
      </c>
      <c r="H3145" s="251" t="s">
        <v>5102</v>
      </c>
      <c r="I3145" s="257" t="str">
        <f t="shared" si="197"/>
        <v>-00001</v>
      </c>
      <c r="J3145" s="251">
        <v>1</v>
      </c>
      <c r="K3145" s="251">
        <v>1</v>
      </c>
      <c r="M3145" s="251" t="s">
        <v>9958</v>
      </c>
      <c r="N3145" s="251" t="s">
        <v>11998</v>
      </c>
      <c r="O3145" s="251">
        <v>1</v>
      </c>
      <c r="Q3145" s="251" t="s">
        <v>13573</v>
      </c>
      <c r="R3145" s="251" t="s">
        <v>10017</v>
      </c>
      <c r="S3145" s="252" t="s">
        <v>585</v>
      </c>
      <c r="T3145" s="251" t="str">
        <f t="shared" si="198"/>
        <v>I0404594811700KG61</v>
      </c>
      <c r="W3145" s="251" t="str">
        <f t="shared" si="199"/>
        <v>I040459481170-0KG61</v>
      </c>
    </row>
    <row r="3146" spans="1:23" x14ac:dyDescent="0.3">
      <c r="A3146" s="256" t="str">
        <f t="shared" si="196"/>
        <v>I0404594-81170VT080-00001</v>
      </c>
      <c r="B3146" s="251" t="s">
        <v>13574</v>
      </c>
      <c r="C3146" s="251" t="s">
        <v>10031</v>
      </c>
      <c r="D3146" s="251" t="s">
        <v>13569</v>
      </c>
      <c r="E3146" s="251" t="s">
        <v>11590</v>
      </c>
      <c r="F3146" s="251" t="s">
        <v>9970</v>
      </c>
      <c r="G3146" s="251" t="s">
        <v>10227</v>
      </c>
      <c r="H3146" s="251" t="s">
        <v>5102</v>
      </c>
      <c r="I3146" s="257" t="str">
        <f t="shared" si="197"/>
        <v>-00001</v>
      </c>
      <c r="J3146" s="251">
        <v>1</v>
      </c>
      <c r="K3146" s="251">
        <v>1</v>
      </c>
      <c r="M3146" s="251" t="s">
        <v>9958</v>
      </c>
      <c r="N3146" s="251" t="s">
        <v>11998</v>
      </c>
      <c r="O3146" s="251">
        <v>1</v>
      </c>
      <c r="Q3146" s="251" t="s">
        <v>13574</v>
      </c>
      <c r="R3146" s="251" t="s">
        <v>10017</v>
      </c>
      <c r="S3146" s="252" t="s">
        <v>8693</v>
      </c>
      <c r="T3146" s="251" t="str">
        <f t="shared" si="198"/>
        <v>I040459481170VT080</v>
      </c>
      <c r="W3146" s="251" t="str">
        <f t="shared" si="199"/>
        <v>I040459481170-VT080</v>
      </c>
    </row>
    <row r="3147" spans="1:23" x14ac:dyDescent="0.3">
      <c r="A3147" s="256" t="str">
        <f t="shared" si="196"/>
        <v>I0404594-815500K120-00002</v>
      </c>
      <c r="B3147" s="251" t="s">
        <v>13575</v>
      </c>
      <c r="C3147" s="251" t="s">
        <v>10031</v>
      </c>
      <c r="D3147" s="251" t="s">
        <v>13569</v>
      </c>
      <c r="E3147" s="251" t="s">
        <v>11590</v>
      </c>
      <c r="F3147" s="251" t="s">
        <v>9972</v>
      </c>
      <c r="G3147" s="251" t="s">
        <v>625</v>
      </c>
      <c r="H3147" s="251" t="s">
        <v>5202</v>
      </c>
      <c r="I3147" s="257" t="str">
        <f t="shared" si="197"/>
        <v>-00002</v>
      </c>
      <c r="J3147" s="251">
        <v>2</v>
      </c>
      <c r="K3147" s="251">
        <v>2</v>
      </c>
      <c r="M3147" s="251" t="s">
        <v>9958</v>
      </c>
      <c r="N3147" s="251" t="s">
        <v>11998</v>
      </c>
      <c r="O3147" s="251">
        <v>2</v>
      </c>
      <c r="Q3147" s="251" t="s">
        <v>13575</v>
      </c>
      <c r="R3147" s="251" t="s">
        <v>10017</v>
      </c>
      <c r="S3147" s="252" t="s">
        <v>8</v>
      </c>
      <c r="T3147" s="251" t="str">
        <f t="shared" si="198"/>
        <v>I0404594815500K120</v>
      </c>
      <c r="W3147" s="251" t="str">
        <f t="shared" si="199"/>
        <v>I040459481550-0K120</v>
      </c>
    </row>
    <row r="3148" spans="1:23" x14ac:dyDescent="0.3">
      <c r="A3148" s="256" t="str">
        <f t="shared" si="196"/>
        <v>I0404594-815510K120-00001</v>
      </c>
      <c r="B3148" s="251" t="s">
        <v>13576</v>
      </c>
      <c r="C3148" s="251" t="s">
        <v>10031</v>
      </c>
      <c r="D3148" s="251" t="s">
        <v>13569</v>
      </c>
      <c r="E3148" s="251" t="s">
        <v>11590</v>
      </c>
      <c r="F3148" s="251" t="s">
        <v>9974</v>
      </c>
      <c r="G3148" s="251" t="s">
        <v>637</v>
      </c>
      <c r="H3148" s="251" t="s">
        <v>5203</v>
      </c>
      <c r="I3148" s="257" t="str">
        <f t="shared" si="197"/>
        <v>-00001</v>
      </c>
      <c r="J3148" s="251">
        <v>1</v>
      </c>
      <c r="K3148" s="251">
        <v>1</v>
      </c>
      <c r="M3148" s="251" t="s">
        <v>9958</v>
      </c>
      <c r="N3148" s="251" t="s">
        <v>11998</v>
      </c>
      <c r="O3148" s="251">
        <v>1</v>
      </c>
      <c r="Q3148" s="251" t="s">
        <v>13576</v>
      </c>
      <c r="R3148" s="251" t="s">
        <v>10017</v>
      </c>
      <c r="S3148" s="252" t="s">
        <v>636</v>
      </c>
      <c r="T3148" s="251" t="str">
        <f t="shared" si="198"/>
        <v>I0404594815510K120</v>
      </c>
      <c r="W3148" s="251" t="str">
        <f t="shared" si="199"/>
        <v>I040459481551-0K120</v>
      </c>
    </row>
    <row r="3149" spans="1:23" x14ac:dyDescent="0.3">
      <c r="A3149" s="256" t="str">
        <f t="shared" si="196"/>
        <v>I0404594-815600K120-00002</v>
      </c>
      <c r="B3149" s="251" t="s">
        <v>13577</v>
      </c>
      <c r="C3149" s="251" t="s">
        <v>10031</v>
      </c>
      <c r="D3149" s="251" t="s">
        <v>13569</v>
      </c>
      <c r="E3149" s="251" t="s">
        <v>11590</v>
      </c>
      <c r="F3149" s="251" t="s">
        <v>9976</v>
      </c>
      <c r="G3149" s="251" t="s">
        <v>641</v>
      </c>
      <c r="H3149" s="251" t="s">
        <v>5204</v>
      </c>
      <c r="I3149" s="257" t="str">
        <f t="shared" si="197"/>
        <v>-00002</v>
      </c>
      <c r="J3149" s="251">
        <v>2</v>
      </c>
      <c r="K3149" s="251">
        <v>2</v>
      </c>
      <c r="M3149" s="251" t="s">
        <v>9958</v>
      </c>
      <c r="N3149" s="251" t="s">
        <v>11998</v>
      </c>
      <c r="O3149" s="251">
        <v>2</v>
      </c>
      <c r="Q3149" s="251" t="s">
        <v>13577</v>
      </c>
      <c r="R3149" s="251" t="s">
        <v>10017</v>
      </c>
      <c r="S3149" s="252" t="s">
        <v>640</v>
      </c>
      <c r="T3149" s="251" t="str">
        <f t="shared" si="198"/>
        <v>I0404594815600K120</v>
      </c>
      <c r="W3149" s="251" t="str">
        <f t="shared" si="199"/>
        <v>I040459481560-0K120</v>
      </c>
    </row>
    <row r="3150" spans="1:23" x14ac:dyDescent="0.3">
      <c r="A3150" s="256" t="str">
        <f t="shared" si="196"/>
        <v>I0404594-815610K120-00002</v>
      </c>
      <c r="B3150" s="251" t="s">
        <v>13578</v>
      </c>
      <c r="C3150" s="251" t="s">
        <v>10031</v>
      </c>
      <c r="D3150" s="251" t="s">
        <v>13569</v>
      </c>
      <c r="E3150" s="251" t="s">
        <v>11590</v>
      </c>
      <c r="F3150" s="251" t="s">
        <v>9978</v>
      </c>
      <c r="G3150" s="251" t="s">
        <v>650</v>
      </c>
      <c r="H3150" s="251" t="s">
        <v>5205</v>
      </c>
      <c r="I3150" s="257" t="str">
        <f t="shared" si="197"/>
        <v>-00002</v>
      </c>
      <c r="J3150" s="251">
        <v>2</v>
      </c>
      <c r="K3150" s="251">
        <v>2</v>
      </c>
      <c r="M3150" s="251" t="s">
        <v>9958</v>
      </c>
      <c r="N3150" s="251" t="s">
        <v>11998</v>
      </c>
      <c r="O3150" s="251">
        <v>2</v>
      </c>
      <c r="Q3150" s="251" t="s">
        <v>13578</v>
      </c>
      <c r="R3150" s="251" t="s">
        <v>10017</v>
      </c>
      <c r="S3150" s="252" t="s">
        <v>649</v>
      </c>
      <c r="T3150" s="251" t="str">
        <f t="shared" si="198"/>
        <v>I0404594815610K120</v>
      </c>
      <c r="W3150" s="251" t="str">
        <f t="shared" si="199"/>
        <v>I040459481561-0K120</v>
      </c>
    </row>
    <row r="3151" spans="1:23" x14ac:dyDescent="0.3">
      <c r="A3151" s="256" t="str">
        <f t="shared" si="196"/>
        <v>I0404594-815610K210-00004</v>
      </c>
      <c r="B3151" s="251" t="s">
        <v>13579</v>
      </c>
      <c r="C3151" s="251" t="s">
        <v>10031</v>
      </c>
      <c r="D3151" s="251" t="s">
        <v>13569</v>
      </c>
      <c r="E3151" s="251" t="s">
        <v>11590</v>
      </c>
      <c r="F3151" s="251" t="s">
        <v>9980</v>
      </c>
      <c r="G3151" s="251" t="s">
        <v>678</v>
      </c>
      <c r="H3151" s="251" t="s">
        <v>3443</v>
      </c>
      <c r="I3151" s="257" t="str">
        <f t="shared" si="197"/>
        <v>-00004</v>
      </c>
      <c r="J3151" s="251">
        <v>4</v>
      </c>
      <c r="K3151" s="251">
        <v>4</v>
      </c>
      <c r="M3151" s="251" t="s">
        <v>9958</v>
      </c>
      <c r="N3151" s="251" t="s">
        <v>11998</v>
      </c>
      <c r="O3151" s="251">
        <v>4</v>
      </c>
      <c r="Q3151" s="251" t="s">
        <v>13579</v>
      </c>
      <c r="R3151" s="251" t="s">
        <v>10017</v>
      </c>
      <c r="S3151" s="252" t="s">
        <v>677</v>
      </c>
      <c r="T3151" s="251" t="str">
        <f t="shared" si="198"/>
        <v>I0404594815610K210</v>
      </c>
      <c r="W3151" s="251" t="str">
        <f t="shared" si="199"/>
        <v>I040459481561-0K210</v>
      </c>
    </row>
    <row r="3152" spans="1:23" x14ac:dyDescent="0.3">
      <c r="A3152" s="256" t="str">
        <f t="shared" si="196"/>
        <v>I0404594-81591VT020-00001</v>
      </c>
      <c r="B3152" s="251" t="s">
        <v>13580</v>
      </c>
      <c r="C3152" s="251" t="s">
        <v>10031</v>
      </c>
      <c r="D3152" s="251" t="s">
        <v>13569</v>
      </c>
      <c r="E3152" s="251" t="s">
        <v>11590</v>
      </c>
      <c r="F3152" s="251" t="s">
        <v>9982</v>
      </c>
      <c r="G3152" s="251" t="s">
        <v>11073</v>
      </c>
      <c r="H3152" s="251" t="s">
        <v>5219</v>
      </c>
      <c r="I3152" s="257" t="str">
        <f t="shared" si="197"/>
        <v>-00001</v>
      </c>
      <c r="J3152" s="251">
        <v>1</v>
      </c>
      <c r="K3152" s="251">
        <v>1</v>
      </c>
      <c r="M3152" s="251" t="s">
        <v>9993</v>
      </c>
      <c r="N3152" s="251" t="s">
        <v>11998</v>
      </c>
      <c r="O3152" s="251">
        <v>1</v>
      </c>
      <c r="Q3152" s="251" t="s">
        <v>13580</v>
      </c>
      <c r="R3152" s="251" t="s">
        <v>10017</v>
      </c>
      <c r="S3152" s="252" t="s">
        <v>3777</v>
      </c>
      <c r="T3152" s="251" t="str">
        <f t="shared" si="198"/>
        <v>I040459481591VT020</v>
      </c>
      <c r="W3152" s="251" t="str">
        <f t="shared" si="199"/>
        <v>I040459481591-VT020</v>
      </c>
    </row>
    <row r="3153" spans="1:23" x14ac:dyDescent="0.3">
      <c r="A3153" s="256" t="str">
        <f t="shared" si="196"/>
        <v>I0404595-811100K300-00002</v>
      </c>
      <c r="B3153" s="251" t="s">
        <v>13581</v>
      </c>
      <c r="C3153" s="251" t="s">
        <v>10031</v>
      </c>
      <c r="D3153" s="251" t="s">
        <v>13582</v>
      </c>
      <c r="E3153" s="251" t="s">
        <v>11590</v>
      </c>
      <c r="F3153" s="251" t="s">
        <v>9957</v>
      </c>
      <c r="G3153" s="251" t="s">
        <v>226</v>
      </c>
      <c r="H3153" s="251" t="s">
        <v>5055</v>
      </c>
      <c r="I3153" s="257" t="str">
        <f t="shared" si="197"/>
        <v>-00002</v>
      </c>
      <c r="J3153" s="251">
        <v>2</v>
      </c>
      <c r="K3153" s="251">
        <v>2</v>
      </c>
      <c r="M3153" s="251" t="s">
        <v>9958</v>
      </c>
      <c r="N3153" s="251" t="s">
        <v>12281</v>
      </c>
      <c r="O3153" s="251">
        <v>2</v>
      </c>
      <c r="Q3153" s="251" t="s">
        <v>13581</v>
      </c>
      <c r="R3153" s="251" t="s">
        <v>10028</v>
      </c>
      <c r="S3153" s="252" t="s">
        <v>225</v>
      </c>
      <c r="T3153" s="251" t="str">
        <f t="shared" si="198"/>
        <v>I0404595811100K300</v>
      </c>
      <c r="W3153" s="251" t="str">
        <f t="shared" si="199"/>
        <v>I040459581110-0K300</v>
      </c>
    </row>
    <row r="3154" spans="1:23" x14ac:dyDescent="0.3">
      <c r="A3154" s="256" t="str">
        <f t="shared" si="196"/>
        <v>I0404595-81110VT040-00003</v>
      </c>
      <c r="B3154" s="251" t="s">
        <v>13583</v>
      </c>
      <c r="C3154" s="251" t="s">
        <v>10031</v>
      </c>
      <c r="D3154" s="251" t="s">
        <v>13582</v>
      </c>
      <c r="E3154" s="251" t="s">
        <v>11590</v>
      </c>
      <c r="F3154" s="251" t="s">
        <v>9962</v>
      </c>
      <c r="G3154" s="251" t="s">
        <v>10047</v>
      </c>
      <c r="H3154" s="251" t="s">
        <v>3422</v>
      </c>
      <c r="I3154" s="257" t="str">
        <f t="shared" si="197"/>
        <v>-00003</v>
      </c>
      <c r="J3154" s="251">
        <v>3</v>
      </c>
      <c r="K3154" s="251">
        <v>3</v>
      </c>
      <c r="M3154" s="251" t="s">
        <v>9958</v>
      </c>
      <c r="N3154" s="251" t="s">
        <v>12281</v>
      </c>
      <c r="O3154" s="251">
        <v>3</v>
      </c>
      <c r="Q3154" s="251" t="s">
        <v>13583</v>
      </c>
      <c r="R3154" s="251" t="s">
        <v>10028</v>
      </c>
      <c r="S3154" s="252" t="s">
        <v>3713</v>
      </c>
      <c r="T3154" s="251" t="str">
        <f t="shared" si="198"/>
        <v>I040459581110VT040</v>
      </c>
      <c r="W3154" s="251" t="str">
        <f t="shared" si="199"/>
        <v>I040459581110-VT040</v>
      </c>
    </row>
    <row r="3155" spans="1:23" x14ac:dyDescent="0.3">
      <c r="A3155" s="256" t="str">
        <f t="shared" si="196"/>
        <v>I0404595-81110VT080-00003</v>
      </c>
      <c r="B3155" s="251" t="s">
        <v>13584</v>
      </c>
      <c r="C3155" s="251" t="s">
        <v>10031</v>
      </c>
      <c r="D3155" s="251" t="s">
        <v>13582</v>
      </c>
      <c r="E3155" s="251" t="s">
        <v>11590</v>
      </c>
      <c r="F3155" s="251" t="s">
        <v>9964</v>
      </c>
      <c r="G3155" s="251" t="s">
        <v>4985</v>
      </c>
      <c r="H3155" s="251" t="s">
        <v>3422</v>
      </c>
      <c r="I3155" s="257" t="str">
        <f t="shared" si="197"/>
        <v>-00003</v>
      </c>
      <c r="J3155" s="251">
        <v>3</v>
      </c>
      <c r="K3155" s="251">
        <v>3</v>
      </c>
      <c r="M3155" s="251" t="s">
        <v>9958</v>
      </c>
      <c r="N3155" s="251" t="s">
        <v>12281</v>
      </c>
      <c r="O3155" s="251">
        <v>3</v>
      </c>
      <c r="Q3155" s="251" t="s">
        <v>13584</v>
      </c>
      <c r="R3155" s="251" t="s">
        <v>10028</v>
      </c>
      <c r="S3155" s="252" t="s">
        <v>3719</v>
      </c>
      <c r="T3155" s="251" t="str">
        <f t="shared" si="198"/>
        <v>I040459581110VT080</v>
      </c>
      <c r="W3155" s="251" t="str">
        <f t="shared" si="199"/>
        <v>I040459581110-VT080</v>
      </c>
    </row>
    <row r="3156" spans="1:23" x14ac:dyDescent="0.3">
      <c r="A3156" s="256" t="str">
        <f t="shared" si="196"/>
        <v>I0404595-81110VT100-00002</v>
      </c>
      <c r="B3156" s="251" t="s">
        <v>13585</v>
      </c>
      <c r="C3156" s="251" t="s">
        <v>10031</v>
      </c>
      <c r="D3156" s="251" t="s">
        <v>13582</v>
      </c>
      <c r="E3156" s="251" t="s">
        <v>11590</v>
      </c>
      <c r="F3156" s="251" t="s">
        <v>9966</v>
      </c>
      <c r="G3156" s="251" t="s">
        <v>10049</v>
      </c>
      <c r="H3156" s="251" t="s">
        <v>3422</v>
      </c>
      <c r="I3156" s="257" t="str">
        <f t="shared" si="197"/>
        <v>-00002</v>
      </c>
      <c r="J3156" s="251">
        <v>2</v>
      </c>
      <c r="K3156" s="251">
        <v>2</v>
      </c>
      <c r="M3156" s="251" t="s">
        <v>9958</v>
      </c>
      <c r="N3156" s="251" t="s">
        <v>12281</v>
      </c>
      <c r="O3156" s="251">
        <v>2</v>
      </c>
      <c r="Q3156" s="251" t="s">
        <v>13585</v>
      </c>
      <c r="R3156" s="251" t="s">
        <v>10028</v>
      </c>
      <c r="S3156" s="252" t="s">
        <v>3723</v>
      </c>
      <c r="T3156" s="251" t="str">
        <f t="shared" si="198"/>
        <v>I040459581110VT100</v>
      </c>
      <c r="W3156" s="251" t="str">
        <f t="shared" si="199"/>
        <v>I040459581110-VT100</v>
      </c>
    </row>
    <row r="3157" spans="1:23" x14ac:dyDescent="0.3">
      <c r="A3157" s="256" t="str">
        <f t="shared" si="196"/>
        <v>I0404595-811300K300-00001</v>
      </c>
      <c r="B3157" s="251" t="s">
        <v>13586</v>
      </c>
      <c r="C3157" s="251" t="s">
        <v>10031</v>
      </c>
      <c r="D3157" s="251" t="s">
        <v>13582</v>
      </c>
      <c r="E3157" s="251" t="s">
        <v>11590</v>
      </c>
      <c r="F3157" s="251" t="s">
        <v>9968</v>
      </c>
      <c r="G3157" s="251" t="s">
        <v>230</v>
      </c>
      <c r="H3157" s="251" t="s">
        <v>5092</v>
      </c>
      <c r="I3157" s="257" t="str">
        <f t="shared" si="197"/>
        <v>-00001</v>
      </c>
      <c r="J3157" s="251">
        <v>1</v>
      </c>
      <c r="K3157" s="251">
        <v>1</v>
      </c>
      <c r="M3157" s="251" t="s">
        <v>9958</v>
      </c>
      <c r="N3157" s="251" t="s">
        <v>12281</v>
      </c>
      <c r="O3157" s="251">
        <v>1</v>
      </c>
      <c r="Q3157" s="251" t="s">
        <v>13586</v>
      </c>
      <c r="R3157" s="251" t="s">
        <v>10028</v>
      </c>
      <c r="S3157" s="252" t="s">
        <v>229</v>
      </c>
      <c r="T3157" s="251" t="str">
        <f t="shared" si="198"/>
        <v>I0404595811300K300</v>
      </c>
      <c r="W3157" s="251" t="str">
        <f t="shared" si="199"/>
        <v>I040459581130-0K300</v>
      </c>
    </row>
    <row r="3158" spans="1:23" x14ac:dyDescent="0.3">
      <c r="A3158" s="256" t="str">
        <f t="shared" si="196"/>
        <v>I0404595-81130VT040-00001</v>
      </c>
      <c r="B3158" s="251" t="s">
        <v>13587</v>
      </c>
      <c r="C3158" s="251" t="s">
        <v>10031</v>
      </c>
      <c r="D3158" s="251" t="s">
        <v>13582</v>
      </c>
      <c r="E3158" s="251" t="s">
        <v>11590</v>
      </c>
      <c r="F3158" s="251" t="s">
        <v>9970</v>
      </c>
      <c r="G3158" s="251" t="s">
        <v>13445</v>
      </c>
      <c r="H3158" s="251" t="s">
        <v>5101</v>
      </c>
      <c r="I3158" s="257" t="str">
        <f t="shared" si="197"/>
        <v>-00001</v>
      </c>
      <c r="J3158" s="251">
        <v>1</v>
      </c>
      <c r="K3158" s="251">
        <v>1</v>
      </c>
      <c r="M3158" s="251" t="s">
        <v>9958</v>
      </c>
      <c r="N3158" s="251" t="s">
        <v>12281</v>
      </c>
      <c r="O3158" s="251">
        <v>1</v>
      </c>
      <c r="Q3158" s="251" t="s">
        <v>13587</v>
      </c>
      <c r="R3158" s="251" t="s">
        <v>10028</v>
      </c>
      <c r="S3158" s="252" t="s">
        <v>4494</v>
      </c>
      <c r="T3158" s="251" t="str">
        <f t="shared" si="198"/>
        <v>I040459581130VT040</v>
      </c>
      <c r="W3158" s="251" t="str">
        <f t="shared" si="199"/>
        <v>I040459581130-VT040</v>
      </c>
    </row>
    <row r="3159" spans="1:23" x14ac:dyDescent="0.3">
      <c r="A3159" s="256" t="str">
        <f t="shared" si="196"/>
        <v>I0404595-81150VT040-00001</v>
      </c>
      <c r="B3159" s="251" t="s">
        <v>13588</v>
      </c>
      <c r="C3159" s="251" t="s">
        <v>10031</v>
      </c>
      <c r="D3159" s="251" t="s">
        <v>13582</v>
      </c>
      <c r="E3159" s="251" t="s">
        <v>11590</v>
      </c>
      <c r="F3159" s="251" t="s">
        <v>9972</v>
      </c>
      <c r="G3159" s="251" t="s">
        <v>10051</v>
      </c>
      <c r="H3159" s="251" t="s">
        <v>3429</v>
      </c>
      <c r="I3159" s="257" t="str">
        <f t="shared" si="197"/>
        <v>-00001</v>
      </c>
      <c r="J3159" s="251">
        <v>1</v>
      </c>
      <c r="K3159" s="251">
        <v>1</v>
      </c>
      <c r="M3159" s="251" t="s">
        <v>9958</v>
      </c>
      <c r="N3159" s="251" t="s">
        <v>12281</v>
      </c>
      <c r="O3159" s="251">
        <v>1</v>
      </c>
      <c r="Q3159" s="251" t="s">
        <v>13588</v>
      </c>
      <c r="R3159" s="251" t="s">
        <v>10028</v>
      </c>
      <c r="S3159" s="252" t="s">
        <v>3725</v>
      </c>
      <c r="T3159" s="251" t="str">
        <f t="shared" si="198"/>
        <v>I040459581150VT040</v>
      </c>
      <c r="W3159" s="251" t="str">
        <f t="shared" si="199"/>
        <v>I040459581150-VT040</v>
      </c>
    </row>
    <row r="3160" spans="1:23" x14ac:dyDescent="0.3">
      <c r="A3160" s="256" t="str">
        <f t="shared" si="196"/>
        <v>I0404595-81150VT080-00003</v>
      </c>
      <c r="B3160" s="251" t="s">
        <v>13589</v>
      </c>
      <c r="C3160" s="251" t="s">
        <v>10031</v>
      </c>
      <c r="D3160" s="251" t="s">
        <v>13582</v>
      </c>
      <c r="E3160" s="251" t="s">
        <v>11590</v>
      </c>
      <c r="F3160" s="251" t="s">
        <v>9974</v>
      </c>
      <c r="G3160" s="251" t="s">
        <v>10242</v>
      </c>
      <c r="H3160" s="251" t="s">
        <v>3429</v>
      </c>
      <c r="I3160" s="257" t="str">
        <f t="shared" si="197"/>
        <v>-00003</v>
      </c>
      <c r="J3160" s="251">
        <v>3</v>
      </c>
      <c r="K3160" s="251">
        <v>3</v>
      </c>
      <c r="M3160" s="251" t="s">
        <v>9958</v>
      </c>
      <c r="N3160" s="251" t="s">
        <v>12281</v>
      </c>
      <c r="O3160" s="251">
        <v>3</v>
      </c>
      <c r="Q3160" s="251" t="s">
        <v>13589</v>
      </c>
      <c r="R3160" s="251" t="s">
        <v>10028</v>
      </c>
      <c r="S3160" s="252" t="s">
        <v>3731</v>
      </c>
      <c r="T3160" s="251" t="str">
        <f t="shared" si="198"/>
        <v>I040459581150VT080</v>
      </c>
      <c r="W3160" s="251" t="str">
        <f t="shared" si="199"/>
        <v>I040459581150-VT080</v>
      </c>
    </row>
    <row r="3161" spans="1:23" x14ac:dyDescent="0.3">
      <c r="A3161" s="256" t="str">
        <f t="shared" si="196"/>
        <v>I0404595-81150VT100-00002</v>
      </c>
      <c r="B3161" s="251" t="s">
        <v>13590</v>
      </c>
      <c r="C3161" s="251" t="s">
        <v>10031</v>
      </c>
      <c r="D3161" s="251" t="s">
        <v>13582</v>
      </c>
      <c r="E3161" s="251" t="s">
        <v>11590</v>
      </c>
      <c r="F3161" s="251" t="s">
        <v>9976</v>
      </c>
      <c r="G3161" s="251" t="s">
        <v>4999</v>
      </c>
      <c r="H3161" s="251" t="s">
        <v>3429</v>
      </c>
      <c r="I3161" s="257" t="str">
        <f t="shared" si="197"/>
        <v>-00002</v>
      </c>
      <c r="J3161" s="251">
        <v>2</v>
      </c>
      <c r="K3161" s="251">
        <v>2</v>
      </c>
      <c r="M3161" s="251" t="s">
        <v>9958</v>
      </c>
      <c r="N3161" s="251" t="s">
        <v>12281</v>
      </c>
      <c r="O3161" s="251">
        <v>2</v>
      </c>
      <c r="Q3161" s="251" t="s">
        <v>13590</v>
      </c>
      <c r="R3161" s="251" t="s">
        <v>10028</v>
      </c>
      <c r="S3161" s="252" t="s">
        <v>3735</v>
      </c>
      <c r="T3161" s="251" t="str">
        <f t="shared" si="198"/>
        <v>I040459581150VT100</v>
      </c>
      <c r="W3161" s="251" t="str">
        <f t="shared" si="199"/>
        <v>I040459581150-VT100</v>
      </c>
    </row>
    <row r="3162" spans="1:23" x14ac:dyDescent="0.3">
      <c r="A3162" s="256" t="str">
        <f t="shared" si="196"/>
        <v>I0404595-811700K300-00002</v>
      </c>
      <c r="B3162" s="251" t="s">
        <v>13591</v>
      </c>
      <c r="C3162" s="251" t="s">
        <v>10031</v>
      </c>
      <c r="D3162" s="251" t="s">
        <v>13582</v>
      </c>
      <c r="E3162" s="251" t="s">
        <v>11590</v>
      </c>
      <c r="F3162" s="251" t="s">
        <v>9978</v>
      </c>
      <c r="G3162" s="251" t="s">
        <v>238</v>
      </c>
      <c r="H3162" s="251" t="s">
        <v>5094</v>
      </c>
      <c r="I3162" s="257" t="str">
        <f t="shared" si="197"/>
        <v>-00002</v>
      </c>
      <c r="J3162" s="251">
        <v>2</v>
      </c>
      <c r="K3162" s="251">
        <v>2</v>
      </c>
      <c r="M3162" s="251" t="s">
        <v>9958</v>
      </c>
      <c r="N3162" s="251" t="s">
        <v>12281</v>
      </c>
      <c r="O3162" s="251">
        <v>2</v>
      </c>
      <c r="Q3162" s="251" t="s">
        <v>13591</v>
      </c>
      <c r="R3162" s="251" t="s">
        <v>10028</v>
      </c>
      <c r="S3162" s="252" t="s">
        <v>237</v>
      </c>
      <c r="T3162" s="251" t="str">
        <f t="shared" si="198"/>
        <v>I0404595811700K300</v>
      </c>
      <c r="W3162" s="251" t="str">
        <f t="shared" si="199"/>
        <v>I040459581170-0K300</v>
      </c>
    </row>
    <row r="3163" spans="1:23" x14ac:dyDescent="0.3">
      <c r="A3163" s="256" t="str">
        <f t="shared" si="196"/>
        <v>I0404595-812100K031-00001</v>
      </c>
      <c r="B3163" s="251" t="s">
        <v>13592</v>
      </c>
      <c r="C3163" s="251" t="s">
        <v>10031</v>
      </c>
      <c r="D3163" s="251" t="s">
        <v>13582</v>
      </c>
      <c r="E3163" s="251" t="s">
        <v>11590</v>
      </c>
      <c r="F3163" s="251" t="s">
        <v>9980</v>
      </c>
      <c r="G3163" s="251" t="s">
        <v>593</v>
      </c>
      <c r="H3163" s="251" t="s">
        <v>5163</v>
      </c>
      <c r="I3163" s="257" t="str">
        <f t="shared" si="197"/>
        <v>-00001</v>
      </c>
      <c r="J3163" s="251">
        <v>1</v>
      </c>
      <c r="K3163" s="251">
        <v>1</v>
      </c>
      <c r="M3163" s="251" t="s">
        <v>9993</v>
      </c>
      <c r="N3163" s="251" t="s">
        <v>12281</v>
      </c>
      <c r="O3163" s="251">
        <v>1</v>
      </c>
      <c r="Q3163" s="251" t="s">
        <v>13592</v>
      </c>
      <c r="R3163" s="251" t="s">
        <v>10028</v>
      </c>
      <c r="S3163" s="252" t="s">
        <v>592</v>
      </c>
      <c r="T3163" s="251" t="str">
        <f t="shared" si="198"/>
        <v>I0404595812100K031</v>
      </c>
      <c r="W3163" s="251" t="str">
        <f t="shared" si="199"/>
        <v>I040459581210-0K031</v>
      </c>
    </row>
    <row r="3164" spans="1:23" x14ac:dyDescent="0.3">
      <c r="A3164" s="256" t="str">
        <f t="shared" si="196"/>
        <v>I0404595-812200K031-00001</v>
      </c>
      <c r="B3164" s="251" t="s">
        <v>13593</v>
      </c>
      <c r="C3164" s="251" t="s">
        <v>10031</v>
      </c>
      <c r="D3164" s="251" t="s">
        <v>13582</v>
      </c>
      <c r="E3164" s="251" t="s">
        <v>11590</v>
      </c>
      <c r="F3164" s="251" t="s">
        <v>9982</v>
      </c>
      <c r="G3164" s="251" t="s">
        <v>601</v>
      </c>
      <c r="H3164" s="251" t="s">
        <v>5165</v>
      </c>
      <c r="I3164" s="257" t="str">
        <f t="shared" si="197"/>
        <v>-00001</v>
      </c>
      <c r="J3164" s="251">
        <v>1</v>
      </c>
      <c r="K3164" s="251">
        <v>1</v>
      </c>
      <c r="M3164" s="251" t="s">
        <v>9993</v>
      </c>
      <c r="N3164" s="251" t="s">
        <v>12281</v>
      </c>
      <c r="O3164" s="251">
        <v>1</v>
      </c>
      <c r="Q3164" s="251" t="s">
        <v>13593</v>
      </c>
      <c r="R3164" s="251" t="s">
        <v>10028</v>
      </c>
      <c r="S3164" s="252" t="s">
        <v>600</v>
      </c>
      <c r="T3164" s="251" t="str">
        <f t="shared" si="198"/>
        <v>I0404595812200K031</v>
      </c>
      <c r="W3164" s="251" t="str">
        <f t="shared" si="199"/>
        <v>I040459581220-0K031</v>
      </c>
    </row>
    <row r="3165" spans="1:23" x14ac:dyDescent="0.3">
      <c r="A3165" s="256" t="str">
        <f t="shared" si="196"/>
        <v>I0404595-815500K080-00002</v>
      </c>
      <c r="B3165" s="251" t="s">
        <v>13594</v>
      </c>
      <c r="C3165" s="251" t="s">
        <v>10031</v>
      </c>
      <c r="D3165" s="251" t="s">
        <v>13582</v>
      </c>
      <c r="E3165" s="251" t="s">
        <v>11590</v>
      </c>
      <c r="F3165" s="251" t="s">
        <v>9984</v>
      </c>
      <c r="G3165" s="251" t="s">
        <v>151</v>
      </c>
      <c r="H3165" s="251" t="s">
        <v>5045</v>
      </c>
      <c r="I3165" s="257" t="str">
        <f t="shared" si="197"/>
        <v>-00002</v>
      </c>
      <c r="J3165" s="251">
        <v>2</v>
      </c>
      <c r="K3165" s="251">
        <v>2</v>
      </c>
      <c r="M3165" s="251" t="s">
        <v>9958</v>
      </c>
      <c r="N3165" s="251" t="s">
        <v>12281</v>
      </c>
      <c r="O3165" s="251">
        <v>2</v>
      </c>
      <c r="Q3165" s="251" t="s">
        <v>13594</v>
      </c>
      <c r="R3165" s="251" t="s">
        <v>10028</v>
      </c>
      <c r="S3165" s="252" t="s">
        <v>150</v>
      </c>
      <c r="T3165" s="251" t="str">
        <f t="shared" si="198"/>
        <v>I0404595815500K080</v>
      </c>
      <c r="W3165" s="251" t="str">
        <f t="shared" si="199"/>
        <v>I040459581550-0K080</v>
      </c>
    </row>
    <row r="3166" spans="1:23" x14ac:dyDescent="0.3">
      <c r="A3166" s="256" t="str">
        <f t="shared" si="196"/>
        <v>I0404595-81550VT020-00002</v>
      </c>
      <c r="B3166" s="251" t="s">
        <v>13595</v>
      </c>
      <c r="C3166" s="251" t="s">
        <v>10031</v>
      </c>
      <c r="D3166" s="251" t="s">
        <v>13582</v>
      </c>
      <c r="E3166" s="251" t="s">
        <v>11590</v>
      </c>
      <c r="F3166" s="251" t="s">
        <v>9986</v>
      </c>
      <c r="G3166" s="251" t="s">
        <v>10057</v>
      </c>
      <c r="H3166" s="251" t="s">
        <v>5202</v>
      </c>
      <c r="I3166" s="257" t="str">
        <f t="shared" si="197"/>
        <v>-00002</v>
      </c>
      <c r="J3166" s="251">
        <v>2</v>
      </c>
      <c r="K3166" s="251">
        <v>2</v>
      </c>
      <c r="M3166" s="251" t="s">
        <v>9958</v>
      </c>
      <c r="N3166" s="251" t="s">
        <v>12281</v>
      </c>
      <c r="O3166" s="251">
        <v>2</v>
      </c>
      <c r="Q3166" s="251" t="s">
        <v>13595</v>
      </c>
      <c r="R3166" s="251" t="s">
        <v>10028</v>
      </c>
      <c r="S3166" s="252" t="s">
        <v>3737</v>
      </c>
      <c r="T3166" s="251" t="str">
        <f t="shared" si="198"/>
        <v>I040459581550VT020</v>
      </c>
      <c r="W3166" s="251" t="str">
        <f t="shared" si="199"/>
        <v>I040459581550-VT020</v>
      </c>
    </row>
    <row r="3167" spans="1:23" x14ac:dyDescent="0.3">
      <c r="A3167" s="256" t="str">
        <f t="shared" si="196"/>
        <v>I0404595-81550VT050-00003</v>
      </c>
      <c r="B3167" s="251" t="s">
        <v>13596</v>
      </c>
      <c r="C3167" s="251" t="s">
        <v>10031</v>
      </c>
      <c r="D3167" s="251" t="s">
        <v>13582</v>
      </c>
      <c r="E3167" s="251" t="s">
        <v>11590</v>
      </c>
      <c r="F3167" s="251" t="s">
        <v>9988</v>
      </c>
      <c r="G3167" s="251" t="s">
        <v>5265</v>
      </c>
      <c r="H3167" s="251" t="s">
        <v>5202</v>
      </c>
      <c r="I3167" s="257" t="str">
        <f t="shared" si="197"/>
        <v>-00003</v>
      </c>
      <c r="J3167" s="251">
        <v>3</v>
      </c>
      <c r="K3167" s="251">
        <v>3</v>
      </c>
      <c r="M3167" s="251" t="s">
        <v>9958</v>
      </c>
      <c r="N3167" s="251" t="s">
        <v>12281</v>
      </c>
      <c r="O3167" s="251">
        <v>3</v>
      </c>
      <c r="Q3167" s="251" t="s">
        <v>13596</v>
      </c>
      <c r="R3167" s="251" t="s">
        <v>10028</v>
      </c>
      <c r="S3167" s="252" t="s">
        <v>3740</v>
      </c>
      <c r="T3167" s="251" t="str">
        <f t="shared" si="198"/>
        <v>I040459581550VT050</v>
      </c>
      <c r="W3167" s="251" t="str">
        <f t="shared" si="199"/>
        <v>I040459581550-VT050</v>
      </c>
    </row>
    <row r="3168" spans="1:23" x14ac:dyDescent="0.3">
      <c r="A3168" s="256" t="str">
        <f t="shared" si="196"/>
        <v>I0404595-81551VT050-00002</v>
      </c>
      <c r="B3168" s="251" t="s">
        <v>13597</v>
      </c>
      <c r="C3168" s="251" t="s">
        <v>10031</v>
      </c>
      <c r="D3168" s="251" t="s">
        <v>13582</v>
      </c>
      <c r="E3168" s="251" t="s">
        <v>11590</v>
      </c>
      <c r="F3168" s="251" t="s">
        <v>9990</v>
      </c>
      <c r="G3168" s="251" t="s">
        <v>10062</v>
      </c>
      <c r="H3168" s="251" t="s">
        <v>3436</v>
      </c>
      <c r="I3168" s="257" t="str">
        <f t="shared" si="197"/>
        <v>-00002</v>
      </c>
      <c r="J3168" s="251">
        <v>2</v>
      </c>
      <c r="K3168" s="251">
        <v>2</v>
      </c>
      <c r="M3168" s="251" t="s">
        <v>9958</v>
      </c>
      <c r="N3168" s="251" t="s">
        <v>12281</v>
      </c>
      <c r="O3168" s="251">
        <v>2</v>
      </c>
      <c r="Q3168" s="251" t="s">
        <v>13597</v>
      </c>
      <c r="R3168" s="251" t="s">
        <v>10028</v>
      </c>
      <c r="S3168" s="252" t="s">
        <v>3763</v>
      </c>
      <c r="T3168" s="251" t="str">
        <f t="shared" si="198"/>
        <v>I040459581551VT050</v>
      </c>
      <c r="W3168" s="251" t="str">
        <f t="shared" si="199"/>
        <v>I040459581551-VT050</v>
      </c>
    </row>
    <row r="3169" spans="1:23" x14ac:dyDescent="0.3">
      <c r="A3169" s="256" t="str">
        <f t="shared" si="196"/>
        <v>I0404595-815600K080-00002</v>
      </c>
      <c r="B3169" s="251" t="s">
        <v>13598</v>
      </c>
      <c r="C3169" s="251" t="s">
        <v>10031</v>
      </c>
      <c r="D3169" s="251" t="s">
        <v>13582</v>
      </c>
      <c r="E3169" s="251" t="s">
        <v>11590</v>
      </c>
      <c r="F3169" s="251" t="s">
        <v>9992</v>
      </c>
      <c r="G3169" s="251" t="s">
        <v>164</v>
      </c>
      <c r="H3169" s="251" t="s">
        <v>5047</v>
      </c>
      <c r="I3169" s="257" t="str">
        <f t="shared" si="197"/>
        <v>-00002</v>
      </c>
      <c r="J3169" s="251">
        <v>2</v>
      </c>
      <c r="K3169" s="251">
        <v>2</v>
      </c>
      <c r="M3169" s="251" t="s">
        <v>9958</v>
      </c>
      <c r="N3169" s="251" t="s">
        <v>12281</v>
      </c>
      <c r="O3169" s="251">
        <v>2</v>
      </c>
      <c r="Q3169" s="251" t="s">
        <v>13598</v>
      </c>
      <c r="R3169" s="251" t="s">
        <v>10028</v>
      </c>
      <c r="S3169" s="252" t="s">
        <v>163</v>
      </c>
      <c r="T3169" s="251" t="str">
        <f t="shared" si="198"/>
        <v>I0404595815600K080</v>
      </c>
      <c r="W3169" s="251" t="str">
        <f t="shared" si="199"/>
        <v>I040459581560-0K080</v>
      </c>
    </row>
    <row r="3170" spans="1:23" x14ac:dyDescent="0.3">
      <c r="A3170" s="256" t="str">
        <f t="shared" si="196"/>
        <v>I0404595-81560VT020-00002</v>
      </c>
      <c r="B3170" s="251" t="s">
        <v>13599</v>
      </c>
      <c r="C3170" s="251" t="s">
        <v>10031</v>
      </c>
      <c r="D3170" s="251" t="s">
        <v>13582</v>
      </c>
      <c r="E3170" s="251" t="s">
        <v>11590</v>
      </c>
      <c r="F3170" s="251" t="s">
        <v>9995</v>
      </c>
      <c r="G3170" s="251" t="s">
        <v>10065</v>
      </c>
      <c r="H3170" s="251" t="s">
        <v>5204</v>
      </c>
      <c r="I3170" s="257" t="str">
        <f t="shared" si="197"/>
        <v>-00002</v>
      </c>
      <c r="J3170" s="251">
        <v>2</v>
      </c>
      <c r="K3170" s="251">
        <v>2</v>
      </c>
      <c r="M3170" s="251" t="s">
        <v>9958</v>
      </c>
      <c r="N3170" s="251" t="s">
        <v>12281</v>
      </c>
      <c r="O3170" s="251">
        <v>2</v>
      </c>
      <c r="Q3170" s="251" t="s">
        <v>13599</v>
      </c>
      <c r="R3170" s="251" t="s">
        <v>10028</v>
      </c>
      <c r="S3170" s="252" t="s">
        <v>3743</v>
      </c>
      <c r="T3170" s="251" t="str">
        <f t="shared" si="198"/>
        <v>I040459581560VT020</v>
      </c>
      <c r="W3170" s="251" t="str">
        <f t="shared" si="199"/>
        <v>I040459581560-VT020</v>
      </c>
    </row>
    <row r="3171" spans="1:23" x14ac:dyDescent="0.3">
      <c r="A3171" s="256" t="str">
        <f t="shared" si="196"/>
        <v>I0404595-81560VT050-00004</v>
      </c>
      <c r="B3171" s="251" t="s">
        <v>13600</v>
      </c>
      <c r="C3171" s="251" t="s">
        <v>10031</v>
      </c>
      <c r="D3171" s="251" t="s">
        <v>13582</v>
      </c>
      <c r="E3171" s="251" t="s">
        <v>11590</v>
      </c>
      <c r="F3171" s="251" t="s">
        <v>9997</v>
      </c>
      <c r="G3171" s="251" t="s">
        <v>10067</v>
      </c>
      <c r="H3171" s="251" t="s">
        <v>5204</v>
      </c>
      <c r="I3171" s="257" t="str">
        <f t="shared" si="197"/>
        <v>-00004</v>
      </c>
      <c r="J3171" s="251">
        <v>4</v>
      </c>
      <c r="K3171" s="251">
        <v>4</v>
      </c>
      <c r="M3171" s="251" t="s">
        <v>9958</v>
      </c>
      <c r="N3171" s="251" t="s">
        <v>12281</v>
      </c>
      <c r="O3171" s="251">
        <v>4</v>
      </c>
      <c r="Q3171" s="251" t="s">
        <v>13600</v>
      </c>
      <c r="R3171" s="251" t="s">
        <v>10028</v>
      </c>
      <c r="S3171" s="252" t="s">
        <v>3746</v>
      </c>
      <c r="T3171" s="251" t="str">
        <f t="shared" si="198"/>
        <v>I040459581560VT050</v>
      </c>
      <c r="W3171" s="251" t="str">
        <f t="shared" si="199"/>
        <v>I040459581560-VT050</v>
      </c>
    </row>
    <row r="3172" spans="1:23" x14ac:dyDescent="0.3">
      <c r="A3172" s="256" t="str">
        <f t="shared" si="196"/>
        <v>I0404595-81561VT020-00001</v>
      </c>
      <c r="B3172" s="251" t="s">
        <v>13601</v>
      </c>
      <c r="C3172" s="251" t="s">
        <v>10031</v>
      </c>
      <c r="D3172" s="251" t="s">
        <v>13582</v>
      </c>
      <c r="E3172" s="251" t="s">
        <v>11590</v>
      </c>
      <c r="F3172" s="251" t="s">
        <v>10000</v>
      </c>
      <c r="G3172" s="251" t="s">
        <v>10256</v>
      </c>
      <c r="H3172" s="251" t="s">
        <v>3443</v>
      </c>
      <c r="I3172" s="257" t="str">
        <f t="shared" si="197"/>
        <v>-00001</v>
      </c>
      <c r="J3172" s="251">
        <v>1</v>
      </c>
      <c r="K3172" s="251">
        <v>1</v>
      </c>
      <c r="M3172" s="251" t="s">
        <v>9958</v>
      </c>
      <c r="N3172" s="251" t="s">
        <v>12281</v>
      </c>
      <c r="O3172" s="251">
        <v>1</v>
      </c>
      <c r="Q3172" s="251" t="s">
        <v>13601</v>
      </c>
      <c r="R3172" s="251" t="s">
        <v>10028</v>
      </c>
      <c r="S3172" s="252" t="s">
        <v>3767</v>
      </c>
      <c r="T3172" s="251" t="str">
        <f t="shared" si="198"/>
        <v>I040459581561VT020</v>
      </c>
      <c r="W3172" s="251" t="str">
        <f t="shared" si="199"/>
        <v>I040459581561-VT020</v>
      </c>
    </row>
    <row r="3173" spans="1:23" x14ac:dyDescent="0.3">
      <c r="A3173" s="256" t="str">
        <f t="shared" si="196"/>
        <v>I0404595-81580VT010-00002</v>
      </c>
      <c r="B3173" s="251" t="s">
        <v>13602</v>
      </c>
      <c r="C3173" s="251" t="s">
        <v>10031</v>
      </c>
      <c r="D3173" s="251" t="s">
        <v>13582</v>
      </c>
      <c r="E3173" s="251" t="s">
        <v>11590</v>
      </c>
      <c r="F3173" s="251" t="s">
        <v>10002</v>
      </c>
      <c r="G3173" s="251" t="s">
        <v>5289</v>
      </c>
      <c r="H3173" s="251" t="s">
        <v>758</v>
      </c>
      <c r="I3173" s="257" t="str">
        <f t="shared" si="197"/>
        <v>-00002</v>
      </c>
      <c r="J3173" s="251">
        <v>2</v>
      </c>
      <c r="K3173" s="251">
        <v>2</v>
      </c>
      <c r="M3173" s="251" t="s">
        <v>9993</v>
      </c>
      <c r="N3173" s="251" t="s">
        <v>12281</v>
      </c>
      <c r="O3173" s="251">
        <v>2</v>
      </c>
      <c r="Q3173" s="251" t="s">
        <v>13602</v>
      </c>
      <c r="R3173" s="251" t="s">
        <v>10028</v>
      </c>
      <c r="S3173" s="252" t="s">
        <v>3749</v>
      </c>
      <c r="T3173" s="251" t="str">
        <f t="shared" si="198"/>
        <v>I040459581580VT010</v>
      </c>
      <c r="W3173" s="251" t="str">
        <f t="shared" si="199"/>
        <v>I040459581580-VT010</v>
      </c>
    </row>
    <row r="3174" spans="1:23" x14ac:dyDescent="0.3">
      <c r="A3174" s="256" t="str">
        <f t="shared" si="196"/>
        <v>I0404595-81580VT020-00002</v>
      </c>
      <c r="B3174" s="251" t="s">
        <v>13603</v>
      </c>
      <c r="C3174" s="251" t="s">
        <v>10031</v>
      </c>
      <c r="D3174" s="251" t="s">
        <v>13582</v>
      </c>
      <c r="E3174" s="251" t="s">
        <v>11590</v>
      </c>
      <c r="F3174" s="251" t="s">
        <v>10005</v>
      </c>
      <c r="G3174" s="251" t="s">
        <v>10071</v>
      </c>
      <c r="H3174" s="251" t="s">
        <v>758</v>
      </c>
      <c r="I3174" s="257" t="str">
        <f t="shared" si="197"/>
        <v>-00002</v>
      </c>
      <c r="J3174" s="251">
        <v>2</v>
      </c>
      <c r="K3174" s="251">
        <v>2</v>
      </c>
      <c r="M3174" s="251" t="s">
        <v>9958</v>
      </c>
      <c r="N3174" s="251" t="s">
        <v>12281</v>
      </c>
      <c r="O3174" s="251">
        <v>2</v>
      </c>
      <c r="Q3174" s="251" t="s">
        <v>13603</v>
      </c>
      <c r="R3174" s="251" t="s">
        <v>10028</v>
      </c>
      <c r="S3174" s="252" t="s">
        <v>3752</v>
      </c>
      <c r="T3174" s="251" t="str">
        <f t="shared" si="198"/>
        <v>I040459581580VT020</v>
      </c>
      <c r="W3174" s="251" t="str">
        <f t="shared" si="199"/>
        <v>I040459581580-VT020</v>
      </c>
    </row>
    <row r="3175" spans="1:23" x14ac:dyDescent="0.3">
      <c r="A3175" s="256" t="str">
        <f t="shared" si="196"/>
        <v>I0404595-81581VT010-00001</v>
      </c>
      <c r="B3175" s="251" t="s">
        <v>13604</v>
      </c>
      <c r="C3175" s="251" t="s">
        <v>10031</v>
      </c>
      <c r="D3175" s="251" t="s">
        <v>13582</v>
      </c>
      <c r="E3175" s="251" t="s">
        <v>11590</v>
      </c>
      <c r="F3175" s="251" t="s">
        <v>10009</v>
      </c>
      <c r="G3175" s="251" t="s">
        <v>5291</v>
      </c>
      <c r="H3175" s="251" t="s">
        <v>5218</v>
      </c>
      <c r="I3175" s="257" t="str">
        <f t="shared" si="197"/>
        <v>-00001</v>
      </c>
      <c r="J3175" s="251">
        <v>1</v>
      </c>
      <c r="K3175" s="251">
        <v>1</v>
      </c>
      <c r="M3175" s="251" t="s">
        <v>9993</v>
      </c>
      <c r="N3175" s="251" t="s">
        <v>12281</v>
      </c>
      <c r="O3175" s="251">
        <v>1</v>
      </c>
      <c r="Q3175" s="251" t="s">
        <v>13604</v>
      </c>
      <c r="R3175" s="251" t="s">
        <v>10028</v>
      </c>
      <c r="S3175" s="252" t="s">
        <v>3771</v>
      </c>
      <c r="T3175" s="251" t="str">
        <f t="shared" si="198"/>
        <v>I040459581581VT010</v>
      </c>
      <c r="W3175" s="251" t="str">
        <f t="shared" si="199"/>
        <v>I040459581581-VT010</v>
      </c>
    </row>
    <row r="3176" spans="1:23" x14ac:dyDescent="0.3">
      <c r="A3176" s="256" t="str">
        <f t="shared" si="196"/>
        <v>I0404595-81581VT020-00001</v>
      </c>
      <c r="B3176" s="251" t="s">
        <v>13605</v>
      </c>
      <c r="C3176" s="251" t="s">
        <v>10031</v>
      </c>
      <c r="D3176" s="251" t="s">
        <v>13582</v>
      </c>
      <c r="E3176" s="251" t="s">
        <v>11590</v>
      </c>
      <c r="F3176" s="251" t="s">
        <v>10012</v>
      </c>
      <c r="G3176" s="251" t="s">
        <v>10668</v>
      </c>
      <c r="H3176" s="251" t="s">
        <v>5218</v>
      </c>
      <c r="I3176" s="257" t="str">
        <f t="shared" si="197"/>
        <v>-00001</v>
      </c>
      <c r="J3176" s="251">
        <v>1</v>
      </c>
      <c r="K3176" s="251">
        <v>1</v>
      </c>
      <c r="M3176" s="251" t="s">
        <v>9993</v>
      </c>
      <c r="N3176" s="251" t="s">
        <v>12281</v>
      </c>
      <c r="O3176" s="251">
        <v>1</v>
      </c>
      <c r="Q3176" s="251" t="s">
        <v>13605</v>
      </c>
      <c r="R3176" s="251" t="s">
        <v>10028</v>
      </c>
      <c r="S3176" s="252" t="s">
        <v>3773</v>
      </c>
      <c r="T3176" s="251" t="str">
        <f t="shared" si="198"/>
        <v>I040459581581VT020</v>
      </c>
      <c r="W3176" s="251" t="str">
        <f t="shared" si="199"/>
        <v>I040459581581-VT020</v>
      </c>
    </row>
    <row r="3177" spans="1:23" x14ac:dyDescent="0.3">
      <c r="A3177" s="256" t="str">
        <f t="shared" si="196"/>
        <v>I0404595-81590VT010-00002</v>
      </c>
      <c r="B3177" s="251" t="s">
        <v>13606</v>
      </c>
      <c r="C3177" s="251" t="s">
        <v>10031</v>
      </c>
      <c r="D3177" s="251" t="s">
        <v>13582</v>
      </c>
      <c r="E3177" s="251" t="s">
        <v>11590</v>
      </c>
      <c r="F3177" s="251" t="s">
        <v>10188</v>
      </c>
      <c r="G3177" s="251" t="s">
        <v>10073</v>
      </c>
      <c r="H3177" s="251" t="s">
        <v>770</v>
      </c>
      <c r="I3177" s="257" t="str">
        <f t="shared" si="197"/>
        <v>-00002</v>
      </c>
      <c r="J3177" s="251">
        <v>2</v>
      </c>
      <c r="K3177" s="251">
        <v>2</v>
      </c>
      <c r="M3177" s="251" t="s">
        <v>9993</v>
      </c>
      <c r="N3177" s="251" t="s">
        <v>12281</v>
      </c>
      <c r="O3177" s="251">
        <v>2</v>
      </c>
      <c r="Q3177" s="251" t="s">
        <v>13606</v>
      </c>
      <c r="R3177" s="251" t="s">
        <v>10028</v>
      </c>
      <c r="S3177" s="252" t="s">
        <v>3755</v>
      </c>
      <c r="T3177" s="251" t="str">
        <f t="shared" si="198"/>
        <v>I040459581590VT010</v>
      </c>
      <c r="W3177" s="251" t="str">
        <f t="shared" si="199"/>
        <v>I040459581590-VT010</v>
      </c>
    </row>
    <row r="3178" spans="1:23" x14ac:dyDescent="0.3">
      <c r="A3178" s="256" t="str">
        <f t="shared" si="196"/>
        <v>I0404595-81590VT020-00001</v>
      </c>
      <c r="B3178" s="251" t="s">
        <v>13607</v>
      </c>
      <c r="C3178" s="251" t="s">
        <v>10031</v>
      </c>
      <c r="D3178" s="251" t="s">
        <v>13582</v>
      </c>
      <c r="E3178" s="251" t="s">
        <v>11590</v>
      </c>
      <c r="F3178" s="251" t="s">
        <v>10190</v>
      </c>
      <c r="G3178" s="251" t="s">
        <v>10075</v>
      </c>
      <c r="H3178" s="251" t="s">
        <v>770</v>
      </c>
      <c r="I3178" s="257" t="str">
        <f t="shared" si="197"/>
        <v>-00001</v>
      </c>
      <c r="J3178" s="251">
        <v>1</v>
      </c>
      <c r="K3178" s="251">
        <v>1</v>
      </c>
      <c r="M3178" s="251" t="s">
        <v>9958</v>
      </c>
      <c r="N3178" s="251" t="s">
        <v>12281</v>
      </c>
      <c r="O3178" s="251">
        <v>1</v>
      </c>
      <c r="Q3178" s="251" t="s">
        <v>13607</v>
      </c>
      <c r="R3178" s="251" t="s">
        <v>10028</v>
      </c>
      <c r="S3178" s="252" t="s">
        <v>3758</v>
      </c>
      <c r="T3178" s="251" t="str">
        <f t="shared" si="198"/>
        <v>I040459581590VT020</v>
      </c>
      <c r="W3178" s="251" t="str">
        <f t="shared" si="199"/>
        <v>I040459581590-VT020</v>
      </c>
    </row>
    <row r="3179" spans="1:23" x14ac:dyDescent="0.3">
      <c r="A3179" s="256" t="str">
        <f t="shared" si="196"/>
        <v>I0606356-81110BZ620-00004</v>
      </c>
      <c r="B3179" s="251" t="s">
        <v>13608</v>
      </c>
      <c r="C3179" s="251" t="s">
        <v>10077</v>
      </c>
      <c r="D3179" s="251" t="s">
        <v>13609</v>
      </c>
      <c r="E3179" s="251" t="s">
        <v>11590</v>
      </c>
      <c r="F3179" s="251" t="s">
        <v>9957</v>
      </c>
      <c r="G3179" s="251" t="s">
        <v>1193</v>
      </c>
      <c r="H3179" s="251" t="s">
        <v>3422</v>
      </c>
      <c r="I3179" s="257" t="str">
        <f t="shared" si="197"/>
        <v>-00004</v>
      </c>
      <c r="J3179" s="251">
        <v>4</v>
      </c>
      <c r="K3179" s="251">
        <v>4</v>
      </c>
      <c r="M3179" s="251" t="s">
        <v>9958</v>
      </c>
      <c r="N3179" s="251" t="s">
        <v>11875</v>
      </c>
      <c r="O3179" s="251">
        <v>4</v>
      </c>
      <c r="Q3179" s="251" t="s">
        <v>13608</v>
      </c>
      <c r="R3179" s="251" t="s">
        <v>9960</v>
      </c>
      <c r="S3179" s="252" t="s">
        <v>1192</v>
      </c>
      <c r="T3179" s="251" t="str">
        <f t="shared" si="198"/>
        <v>I060635681110BZ620</v>
      </c>
      <c r="W3179" s="251" t="str">
        <f t="shared" si="199"/>
        <v>I060635681110-BZ620</v>
      </c>
    </row>
    <row r="3180" spans="1:23" x14ac:dyDescent="0.3">
      <c r="A3180" s="256" t="str">
        <f t="shared" si="196"/>
        <v>I0606356-81110BZ630-00001</v>
      </c>
      <c r="B3180" s="251" t="s">
        <v>13610</v>
      </c>
      <c r="C3180" s="251" t="s">
        <v>10077</v>
      </c>
      <c r="D3180" s="251" t="s">
        <v>13609</v>
      </c>
      <c r="E3180" s="251" t="s">
        <v>11590</v>
      </c>
      <c r="F3180" s="251" t="s">
        <v>9962</v>
      </c>
      <c r="G3180" s="251" t="s">
        <v>1213</v>
      </c>
      <c r="H3180" s="251" t="s">
        <v>3422</v>
      </c>
      <c r="I3180" s="257" t="str">
        <f t="shared" si="197"/>
        <v>-00001</v>
      </c>
      <c r="J3180" s="251">
        <v>1</v>
      </c>
      <c r="K3180" s="251">
        <v>1</v>
      </c>
      <c r="M3180" s="251" t="s">
        <v>9958</v>
      </c>
      <c r="N3180" s="251" t="s">
        <v>11875</v>
      </c>
      <c r="O3180" s="251">
        <v>1</v>
      </c>
      <c r="Q3180" s="251" t="s">
        <v>13610</v>
      </c>
      <c r="R3180" s="251" t="s">
        <v>9960</v>
      </c>
      <c r="S3180" s="252" t="s">
        <v>1212</v>
      </c>
      <c r="T3180" s="251" t="str">
        <f t="shared" si="198"/>
        <v>I060635681110BZ630</v>
      </c>
      <c r="W3180" s="251" t="str">
        <f t="shared" si="199"/>
        <v>I060635681110-BZ630</v>
      </c>
    </row>
    <row r="3181" spans="1:23" x14ac:dyDescent="0.3">
      <c r="A3181" s="256" t="str">
        <f t="shared" si="196"/>
        <v>I0606356-81130BZ620-00008</v>
      </c>
      <c r="B3181" s="251" t="s">
        <v>13611</v>
      </c>
      <c r="C3181" s="251" t="s">
        <v>10077</v>
      </c>
      <c r="D3181" s="251" t="s">
        <v>13609</v>
      </c>
      <c r="E3181" s="251" t="s">
        <v>11590</v>
      </c>
      <c r="F3181" s="251" t="s">
        <v>9964</v>
      </c>
      <c r="G3181" s="251" t="s">
        <v>1198</v>
      </c>
      <c r="H3181" s="251" t="s">
        <v>5101</v>
      </c>
      <c r="I3181" s="257" t="str">
        <f t="shared" si="197"/>
        <v>-00008</v>
      </c>
      <c r="J3181" s="251">
        <v>8</v>
      </c>
      <c r="K3181" s="251">
        <v>8</v>
      </c>
      <c r="M3181" s="251" t="s">
        <v>9958</v>
      </c>
      <c r="N3181" s="251" t="s">
        <v>11875</v>
      </c>
      <c r="O3181" s="251">
        <v>8</v>
      </c>
      <c r="Q3181" s="251" t="s">
        <v>13611</v>
      </c>
      <c r="R3181" s="251" t="s">
        <v>9960</v>
      </c>
      <c r="S3181" s="252" t="s">
        <v>1197</v>
      </c>
      <c r="T3181" s="251" t="str">
        <f t="shared" si="198"/>
        <v>I060635681130BZ620</v>
      </c>
      <c r="W3181" s="251" t="str">
        <f t="shared" si="199"/>
        <v>I060635681130-BZ620</v>
      </c>
    </row>
    <row r="3182" spans="1:23" x14ac:dyDescent="0.3">
      <c r="A3182" s="256" t="str">
        <f t="shared" si="196"/>
        <v>I0606356-81150BZ620-00003</v>
      </c>
      <c r="B3182" s="251" t="s">
        <v>13612</v>
      </c>
      <c r="C3182" s="251" t="s">
        <v>10077</v>
      </c>
      <c r="D3182" s="251" t="s">
        <v>13609</v>
      </c>
      <c r="E3182" s="251" t="s">
        <v>11590</v>
      </c>
      <c r="F3182" s="251" t="s">
        <v>9966</v>
      </c>
      <c r="G3182" s="251" t="s">
        <v>1203</v>
      </c>
      <c r="H3182" s="251" t="s">
        <v>3429</v>
      </c>
      <c r="I3182" s="257" t="str">
        <f t="shared" si="197"/>
        <v>-00003</v>
      </c>
      <c r="J3182" s="251">
        <v>3</v>
      </c>
      <c r="K3182" s="251">
        <v>3</v>
      </c>
      <c r="M3182" s="251" t="s">
        <v>9958</v>
      </c>
      <c r="N3182" s="251" t="s">
        <v>11875</v>
      </c>
      <c r="O3182" s="251">
        <v>3</v>
      </c>
      <c r="Q3182" s="251" t="s">
        <v>13612</v>
      </c>
      <c r="R3182" s="251" t="s">
        <v>9960</v>
      </c>
      <c r="S3182" s="252" t="s">
        <v>1202</v>
      </c>
      <c r="T3182" s="251" t="str">
        <f t="shared" si="198"/>
        <v>I060635681150BZ620</v>
      </c>
      <c r="W3182" s="251" t="str">
        <f t="shared" si="199"/>
        <v>I060635681150-BZ620</v>
      </c>
    </row>
    <row r="3183" spans="1:23" x14ac:dyDescent="0.3">
      <c r="A3183" s="256" t="str">
        <f t="shared" si="196"/>
        <v>I0606356-81170BZ200-00001</v>
      </c>
      <c r="B3183" s="251" t="s">
        <v>13613</v>
      </c>
      <c r="C3183" s="251" t="s">
        <v>10077</v>
      </c>
      <c r="D3183" s="251" t="s">
        <v>13609</v>
      </c>
      <c r="E3183" s="251" t="s">
        <v>11590</v>
      </c>
      <c r="F3183" s="251" t="s">
        <v>9968</v>
      </c>
      <c r="G3183" s="251" t="s">
        <v>1095</v>
      </c>
      <c r="H3183" s="251" t="s">
        <v>10082</v>
      </c>
      <c r="I3183" s="257" t="str">
        <f t="shared" si="197"/>
        <v>-00001</v>
      </c>
      <c r="J3183" s="251">
        <v>1</v>
      </c>
      <c r="K3183" s="251">
        <v>1</v>
      </c>
      <c r="M3183" s="251" t="s">
        <v>9958</v>
      </c>
      <c r="N3183" s="251" t="s">
        <v>11875</v>
      </c>
      <c r="O3183" s="251">
        <v>1</v>
      </c>
      <c r="Q3183" s="251" t="s">
        <v>13613</v>
      </c>
      <c r="R3183" s="251" t="s">
        <v>9960</v>
      </c>
      <c r="S3183" s="252" t="s">
        <v>1094</v>
      </c>
      <c r="T3183" s="251" t="str">
        <f t="shared" si="198"/>
        <v>I060635681170BZ200</v>
      </c>
      <c r="W3183" s="251" t="str">
        <f t="shared" si="199"/>
        <v>I060635681170-BZ200</v>
      </c>
    </row>
    <row r="3184" spans="1:23" x14ac:dyDescent="0.3">
      <c r="A3184" s="256" t="str">
        <f t="shared" si="196"/>
        <v>I0606356-81170BZ620-00003</v>
      </c>
      <c r="B3184" s="251" t="s">
        <v>13614</v>
      </c>
      <c r="C3184" s="251" t="s">
        <v>10077</v>
      </c>
      <c r="D3184" s="251" t="s">
        <v>13609</v>
      </c>
      <c r="E3184" s="251" t="s">
        <v>11590</v>
      </c>
      <c r="F3184" s="251" t="s">
        <v>9970</v>
      </c>
      <c r="G3184" s="251" t="s">
        <v>1208</v>
      </c>
      <c r="H3184" s="251" t="s">
        <v>5102</v>
      </c>
      <c r="I3184" s="257" t="str">
        <f t="shared" si="197"/>
        <v>-00003</v>
      </c>
      <c r="J3184" s="251">
        <v>3</v>
      </c>
      <c r="K3184" s="251">
        <v>3</v>
      </c>
      <c r="M3184" s="251" t="s">
        <v>9958</v>
      </c>
      <c r="N3184" s="251" t="s">
        <v>11875</v>
      </c>
      <c r="O3184" s="251">
        <v>3</v>
      </c>
      <c r="Q3184" s="251" t="s">
        <v>13614</v>
      </c>
      <c r="R3184" s="251" t="s">
        <v>9960</v>
      </c>
      <c r="S3184" s="252" t="s">
        <v>1207</v>
      </c>
      <c r="T3184" s="251" t="str">
        <f t="shared" si="198"/>
        <v>I060635681170BZ620</v>
      </c>
      <c r="W3184" s="251" t="str">
        <f t="shared" si="199"/>
        <v>I060635681170-BZ620</v>
      </c>
    </row>
    <row r="3185" spans="1:23" x14ac:dyDescent="0.3">
      <c r="A3185" s="256" t="str">
        <f t="shared" si="196"/>
        <v>I0606356-81550BZ220-00001</v>
      </c>
      <c r="B3185" s="251" t="s">
        <v>13615</v>
      </c>
      <c r="C3185" s="251" t="s">
        <v>10077</v>
      </c>
      <c r="D3185" s="251" t="s">
        <v>13609</v>
      </c>
      <c r="E3185" s="251" t="s">
        <v>11590</v>
      </c>
      <c r="F3185" s="251" t="s">
        <v>9972</v>
      </c>
      <c r="G3185" s="251" t="s">
        <v>1364</v>
      </c>
      <c r="H3185" s="251" t="s">
        <v>5202</v>
      </c>
      <c r="I3185" s="257" t="str">
        <f t="shared" si="197"/>
        <v>-00001</v>
      </c>
      <c r="J3185" s="251">
        <v>1</v>
      </c>
      <c r="K3185" s="251">
        <v>1</v>
      </c>
      <c r="M3185" s="251" t="s">
        <v>9958</v>
      </c>
      <c r="N3185" s="251" t="s">
        <v>11875</v>
      </c>
      <c r="O3185" s="251">
        <v>1</v>
      </c>
      <c r="Q3185" s="251" t="s">
        <v>13615</v>
      </c>
      <c r="R3185" s="251" t="s">
        <v>9960</v>
      </c>
      <c r="S3185" s="252" t="s">
        <v>1363</v>
      </c>
      <c r="T3185" s="251" t="str">
        <f t="shared" si="198"/>
        <v>I060635681550BZ220</v>
      </c>
      <c r="W3185" s="251" t="str">
        <f t="shared" si="199"/>
        <v>I060635681550-BZ220</v>
      </c>
    </row>
    <row r="3186" spans="1:23" x14ac:dyDescent="0.3">
      <c r="A3186" s="256" t="str">
        <f t="shared" si="196"/>
        <v>I0606356-81550BZ490-00005</v>
      </c>
      <c r="B3186" s="251" t="s">
        <v>13616</v>
      </c>
      <c r="C3186" s="251" t="s">
        <v>10077</v>
      </c>
      <c r="D3186" s="251" t="s">
        <v>13609</v>
      </c>
      <c r="E3186" s="251" t="s">
        <v>11590</v>
      </c>
      <c r="F3186" s="251" t="s">
        <v>9974</v>
      </c>
      <c r="G3186" s="251" t="s">
        <v>1409</v>
      </c>
      <c r="H3186" s="251" t="s">
        <v>5202</v>
      </c>
      <c r="I3186" s="257" t="str">
        <f t="shared" si="197"/>
        <v>-00005</v>
      </c>
      <c r="J3186" s="251">
        <v>5</v>
      </c>
      <c r="K3186" s="251">
        <v>5</v>
      </c>
      <c r="M3186" s="251" t="s">
        <v>9958</v>
      </c>
      <c r="N3186" s="251" t="s">
        <v>11875</v>
      </c>
      <c r="O3186" s="251">
        <v>5</v>
      </c>
      <c r="Q3186" s="251" t="s">
        <v>13616</v>
      </c>
      <c r="R3186" s="251" t="s">
        <v>9960</v>
      </c>
      <c r="S3186" s="252" t="s">
        <v>1408</v>
      </c>
      <c r="T3186" s="251" t="str">
        <f t="shared" si="198"/>
        <v>I060635681550BZ490</v>
      </c>
      <c r="W3186" s="251" t="str">
        <f t="shared" si="199"/>
        <v>I060635681550-BZ490</v>
      </c>
    </row>
    <row r="3187" spans="1:23" x14ac:dyDescent="0.3">
      <c r="A3187" s="256" t="str">
        <f t="shared" si="196"/>
        <v>I0606356-81551BZ150-00002</v>
      </c>
      <c r="B3187" s="251" t="s">
        <v>13617</v>
      </c>
      <c r="C3187" s="251" t="s">
        <v>10077</v>
      </c>
      <c r="D3187" s="251" t="s">
        <v>13609</v>
      </c>
      <c r="E3187" s="251" t="s">
        <v>11590</v>
      </c>
      <c r="F3187" s="251" t="s">
        <v>9976</v>
      </c>
      <c r="G3187" s="251" t="s">
        <v>1351</v>
      </c>
      <c r="H3187" s="251" t="s">
        <v>3436</v>
      </c>
      <c r="I3187" s="257" t="str">
        <f t="shared" si="197"/>
        <v>-00002</v>
      </c>
      <c r="J3187" s="251">
        <v>2</v>
      </c>
      <c r="K3187" s="251">
        <v>2</v>
      </c>
      <c r="M3187" s="251" t="s">
        <v>9958</v>
      </c>
      <c r="N3187" s="251" t="s">
        <v>11875</v>
      </c>
      <c r="O3187" s="251">
        <v>2</v>
      </c>
      <c r="Q3187" s="251" t="s">
        <v>13617</v>
      </c>
      <c r="R3187" s="251" t="s">
        <v>9960</v>
      </c>
      <c r="S3187" s="252" t="s">
        <v>1350</v>
      </c>
      <c r="T3187" s="251" t="str">
        <f t="shared" si="198"/>
        <v>I060635681551BZ150</v>
      </c>
      <c r="W3187" s="251" t="str">
        <f t="shared" si="199"/>
        <v>I060635681551-BZ150</v>
      </c>
    </row>
    <row r="3188" spans="1:23" x14ac:dyDescent="0.3">
      <c r="A3188" s="256" t="str">
        <f t="shared" si="196"/>
        <v>I0606356-81551BZ240-00006</v>
      </c>
      <c r="B3188" s="251" t="s">
        <v>13618</v>
      </c>
      <c r="C3188" s="251" t="s">
        <v>10077</v>
      </c>
      <c r="D3188" s="251" t="s">
        <v>13609</v>
      </c>
      <c r="E3188" s="251" t="s">
        <v>11590</v>
      </c>
      <c r="F3188" s="251" t="s">
        <v>9978</v>
      </c>
      <c r="G3188" s="251" t="s">
        <v>1373</v>
      </c>
      <c r="H3188" s="251" t="s">
        <v>3436</v>
      </c>
      <c r="I3188" s="257" t="str">
        <f t="shared" si="197"/>
        <v>-00006</v>
      </c>
      <c r="J3188" s="251">
        <v>6</v>
      </c>
      <c r="K3188" s="251">
        <v>6</v>
      </c>
      <c r="M3188" s="251" t="s">
        <v>9958</v>
      </c>
      <c r="N3188" s="251" t="s">
        <v>11875</v>
      </c>
      <c r="O3188" s="251">
        <v>6</v>
      </c>
      <c r="Q3188" s="251" t="s">
        <v>13618</v>
      </c>
      <c r="R3188" s="251" t="s">
        <v>9960</v>
      </c>
      <c r="S3188" s="252" t="s">
        <v>1372</v>
      </c>
      <c r="T3188" s="251" t="str">
        <f t="shared" si="198"/>
        <v>I060635681551BZ240</v>
      </c>
      <c r="W3188" s="251" t="str">
        <f t="shared" si="199"/>
        <v>I060635681551-BZ240</v>
      </c>
    </row>
    <row r="3189" spans="1:23" x14ac:dyDescent="0.3">
      <c r="A3189" s="256" t="str">
        <f t="shared" si="196"/>
        <v>I0606356-81560BZ490-00004</v>
      </c>
      <c r="B3189" s="251" t="s">
        <v>13619</v>
      </c>
      <c r="C3189" s="251" t="s">
        <v>10077</v>
      </c>
      <c r="D3189" s="251" t="s">
        <v>13609</v>
      </c>
      <c r="E3189" s="251" t="s">
        <v>11590</v>
      </c>
      <c r="F3189" s="251" t="s">
        <v>9980</v>
      </c>
      <c r="G3189" s="251" t="s">
        <v>1423</v>
      </c>
      <c r="H3189" s="251" t="s">
        <v>5204</v>
      </c>
      <c r="I3189" s="257" t="str">
        <f t="shared" si="197"/>
        <v>-00004</v>
      </c>
      <c r="J3189" s="251">
        <v>4</v>
      </c>
      <c r="K3189" s="251">
        <v>4</v>
      </c>
      <c r="M3189" s="251" t="s">
        <v>9958</v>
      </c>
      <c r="N3189" s="251" t="s">
        <v>11875</v>
      </c>
      <c r="O3189" s="251">
        <v>4</v>
      </c>
      <c r="Q3189" s="251" t="s">
        <v>13619</v>
      </c>
      <c r="R3189" s="251" t="s">
        <v>9960</v>
      </c>
      <c r="S3189" s="252" t="s">
        <v>1422</v>
      </c>
      <c r="T3189" s="251" t="str">
        <f t="shared" si="198"/>
        <v>I060635681560BZ490</v>
      </c>
      <c r="W3189" s="251" t="str">
        <f t="shared" si="199"/>
        <v>I060635681560-BZ490</v>
      </c>
    </row>
    <row r="3190" spans="1:23" x14ac:dyDescent="0.3">
      <c r="A3190" s="256" t="str">
        <f t="shared" si="196"/>
        <v>I0606356-81561BZ150-00005</v>
      </c>
      <c r="B3190" s="251" t="s">
        <v>13620</v>
      </c>
      <c r="C3190" s="251" t="s">
        <v>10077</v>
      </c>
      <c r="D3190" s="251" t="s">
        <v>13609</v>
      </c>
      <c r="E3190" s="251" t="s">
        <v>11590</v>
      </c>
      <c r="F3190" s="251" t="s">
        <v>9982</v>
      </c>
      <c r="G3190" s="251" t="s">
        <v>1359</v>
      </c>
      <c r="H3190" s="251" t="s">
        <v>3443</v>
      </c>
      <c r="I3190" s="257" t="str">
        <f t="shared" si="197"/>
        <v>-00005</v>
      </c>
      <c r="J3190" s="251">
        <v>5</v>
      </c>
      <c r="K3190" s="251">
        <v>5</v>
      </c>
      <c r="M3190" s="251" t="s">
        <v>9958</v>
      </c>
      <c r="N3190" s="251" t="s">
        <v>11875</v>
      </c>
      <c r="O3190" s="251">
        <v>5</v>
      </c>
      <c r="Q3190" s="251" t="s">
        <v>13620</v>
      </c>
      <c r="R3190" s="251" t="s">
        <v>9960</v>
      </c>
      <c r="S3190" s="252" t="s">
        <v>1358</v>
      </c>
      <c r="T3190" s="251" t="str">
        <f t="shared" si="198"/>
        <v>I060635681561BZ150</v>
      </c>
      <c r="W3190" s="251" t="str">
        <f t="shared" si="199"/>
        <v>I060635681561-BZ150</v>
      </c>
    </row>
    <row r="3191" spans="1:23" x14ac:dyDescent="0.3">
      <c r="A3191" s="256" t="str">
        <f t="shared" si="196"/>
        <v>I0606356-81561BZ240-00002</v>
      </c>
      <c r="B3191" s="251" t="s">
        <v>13621</v>
      </c>
      <c r="C3191" s="251" t="s">
        <v>10077</v>
      </c>
      <c r="D3191" s="251" t="s">
        <v>13609</v>
      </c>
      <c r="E3191" s="251" t="s">
        <v>11590</v>
      </c>
      <c r="F3191" s="251" t="s">
        <v>9984</v>
      </c>
      <c r="G3191" s="251" t="s">
        <v>1387</v>
      </c>
      <c r="H3191" s="251" t="s">
        <v>3443</v>
      </c>
      <c r="I3191" s="257" t="str">
        <f t="shared" si="197"/>
        <v>-00002</v>
      </c>
      <c r="J3191" s="251">
        <v>2</v>
      </c>
      <c r="K3191" s="251">
        <v>2</v>
      </c>
      <c r="M3191" s="251" t="s">
        <v>9958</v>
      </c>
      <c r="N3191" s="251" t="s">
        <v>11875</v>
      </c>
      <c r="O3191" s="251">
        <v>2</v>
      </c>
      <c r="Q3191" s="251" t="s">
        <v>13621</v>
      </c>
      <c r="R3191" s="251" t="s">
        <v>9960</v>
      </c>
      <c r="S3191" s="252" t="s">
        <v>1386</v>
      </c>
      <c r="T3191" s="251" t="str">
        <f t="shared" si="198"/>
        <v>I060635681561BZ240</v>
      </c>
      <c r="W3191" s="251" t="str">
        <f t="shared" si="199"/>
        <v>I060635681561-BZ240</v>
      </c>
    </row>
    <row r="3192" spans="1:23" x14ac:dyDescent="0.3">
      <c r="A3192" s="256" t="str">
        <f t="shared" si="196"/>
        <v>I0606356-81590BZ051-00002</v>
      </c>
      <c r="B3192" s="251" t="s">
        <v>13622</v>
      </c>
      <c r="C3192" s="251" t="s">
        <v>10077</v>
      </c>
      <c r="D3192" s="251" t="s">
        <v>13609</v>
      </c>
      <c r="E3192" s="251" t="s">
        <v>11590</v>
      </c>
      <c r="F3192" s="251" t="s">
        <v>9986</v>
      </c>
      <c r="G3192" s="251" t="s">
        <v>5230</v>
      </c>
      <c r="H3192" s="251" t="s">
        <v>770</v>
      </c>
      <c r="I3192" s="257" t="str">
        <f t="shared" si="197"/>
        <v>-00002</v>
      </c>
      <c r="J3192" s="251">
        <v>2</v>
      </c>
      <c r="K3192" s="251">
        <v>2</v>
      </c>
      <c r="M3192" s="251" t="s">
        <v>9958</v>
      </c>
      <c r="N3192" s="251" t="s">
        <v>11875</v>
      </c>
      <c r="O3192" s="251">
        <v>2</v>
      </c>
      <c r="Q3192" s="251" t="s">
        <v>13622</v>
      </c>
      <c r="R3192" s="251" t="s">
        <v>9960</v>
      </c>
      <c r="S3192" s="252" t="s">
        <v>4062</v>
      </c>
      <c r="T3192" s="251" t="str">
        <f t="shared" si="198"/>
        <v>I060635681590BZ051</v>
      </c>
      <c r="W3192" s="251" t="str">
        <f t="shared" si="199"/>
        <v>I060635681590-BZ051</v>
      </c>
    </row>
    <row r="3193" spans="1:23" x14ac:dyDescent="0.3">
      <c r="A3193" s="256" t="str">
        <f t="shared" si="196"/>
        <v>I0606356-9004951161-00002</v>
      </c>
      <c r="B3193" s="251" t="s">
        <v>13623</v>
      </c>
      <c r="C3193" s="251" t="s">
        <v>10077</v>
      </c>
      <c r="D3193" s="251" t="s">
        <v>13609</v>
      </c>
      <c r="E3193" s="251" t="s">
        <v>11590</v>
      </c>
      <c r="F3193" s="251" t="s">
        <v>9988</v>
      </c>
      <c r="G3193" s="251" t="s">
        <v>1559</v>
      </c>
      <c r="H3193" s="251" t="s">
        <v>3393</v>
      </c>
      <c r="I3193" s="257" t="str">
        <f t="shared" si="197"/>
        <v>-00002</v>
      </c>
      <c r="J3193" s="251">
        <v>2</v>
      </c>
      <c r="K3193" s="251">
        <v>2</v>
      </c>
      <c r="M3193" s="251" t="s">
        <v>10007</v>
      </c>
      <c r="N3193" s="251" t="s">
        <v>11875</v>
      </c>
      <c r="O3193" s="251">
        <v>2</v>
      </c>
      <c r="Q3193" s="251" t="s">
        <v>13623</v>
      </c>
      <c r="R3193" s="251" t="s">
        <v>9960</v>
      </c>
      <c r="S3193" s="252">
        <v>9004951161</v>
      </c>
      <c r="T3193" s="251" t="str">
        <f t="shared" si="198"/>
        <v>I06063569004951161</v>
      </c>
      <c r="W3193" s="251" t="str">
        <f t="shared" si="199"/>
        <v>I060635690049-51161</v>
      </c>
    </row>
    <row r="3194" spans="1:23" x14ac:dyDescent="0.3">
      <c r="A3194" s="256" t="str">
        <f t="shared" si="196"/>
        <v>I0606356-9004A81005-00003</v>
      </c>
      <c r="B3194" s="251" t="s">
        <v>13624</v>
      </c>
      <c r="C3194" s="251" t="s">
        <v>10077</v>
      </c>
      <c r="D3194" s="251" t="s">
        <v>13609</v>
      </c>
      <c r="E3194" s="251" t="s">
        <v>11590</v>
      </c>
      <c r="F3194" s="251" t="s">
        <v>9990</v>
      </c>
      <c r="G3194" s="251" t="s">
        <v>1566</v>
      </c>
      <c r="H3194" s="251" t="s">
        <v>3393</v>
      </c>
      <c r="I3194" s="257" t="str">
        <f t="shared" si="197"/>
        <v>-00003</v>
      </c>
      <c r="J3194" s="251">
        <v>3</v>
      </c>
      <c r="K3194" s="251">
        <v>3</v>
      </c>
      <c r="M3194" s="251" t="s">
        <v>10007</v>
      </c>
      <c r="N3194" s="251" t="s">
        <v>11875</v>
      </c>
      <c r="O3194" s="251">
        <v>3</v>
      </c>
      <c r="Q3194" s="251" t="s">
        <v>13624</v>
      </c>
      <c r="R3194" s="251" t="s">
        <v>9960</v>
      </c>
      <c r="S3194" s="252" t="s">
        <v>1565</v>
      </c>
      <c r="T3194" s="251" t="str">
        <f t="shared" si="198"/>
        <v>I06063569004A81005</v>
      </c>
      <c r="W3194" s="251" t="str">
        <f t="shared" si="199"/>
        <v>I06063569004A-81005</v>
      </c>
    </row>
    <row r="3195" spans="1:23" x14ac:dyDescent="0.3">
      <c r="A3195" s="256" t="str">
        <f t="shared" si="196"/>
        <v>I0606356-9004A81006-00007</v>
      </c>
      <c r="B3195" s="251" t="s">
        <v>13625</v>
      </c>
      <c r="C3195" s="251" t="s">
        <v>10077</v>
      </c>
      <c r="D3195" s="251" t="s">
        <v>13609</v>
      </c>
      <c r="E3195" s="251" t="s">
        <v>11590</v>
      </c>
      <c r="F3195" s="251" t="s">
        <v>9992</v>
      </c>
      <c r="G3195" s="251" t="s">
        <v>1574</v>
      </c>
      <c r="H3195" s="251" t="s">
        <v>3393</v>
      </c>
      <c r="I3195" s="257" t="str">
        <f t="shared" si="197"/>
        <v>-00007</v>
      </c>
      <c r="J3195" s="251">
        <v>7</v>
      </c>
      <c r="K3195" s="251">
        <v>7</v>
      </c>
      <c r="M3195" s="251" t="s">
        <v>10007</v>
      </c>
      <c r="N3195" s="251" t="s">
        <v>11875</v>
      </c>
      <c r="O3195" s="251">
        <v>7</v>
      </c>
      <c r="Q3195" s="251" t="s">
        <v>13625</v>
      </c>
      <c r="R3195" s="251" t="s">
        <v>9960</v>
      </c>
      <c r="S3195" s="252" t="s">
        <v>1573</v>
      </c>
      <c r="T3195" s="251" t="str">
        <f t="shared" si="198"/>
        <v>I06063569004A81006</v>
      </c>
      <c r="W3195" s="251" t="str">
        <f t="shared" si="199"/>
        <v>I06063569004A-81006</v>
      </c>
    </row>
    <row r="3196" spans="1:23" x14ac:dyDescent="0.3">
      <c r="A3196" s="256" t="str">
        <f t="shared" si="196"/>
        <v>I0606356-9004A81007-00005</v>
      </c>
      <c r="B3196" s="251" t="s">
        <v>13626</v>
      </c>
      <c r="C3196" s="251" t="s">
        <v>10077</v>
      </c>
      <c r="D3196" s="251" t="s">
        <v>13609</v>
      </c>
      <c r="E3196" s="251" t="s">
        <v>11590</v>
      </c>
      <c r="F3196" s="251" t="s">
        <v>9995</v>
      </c>
      <c r="G3196" s="251" t="s">
        <v>1576</v>
      </c>
      <c r="H3196" s="251" t="s">
        <v>3393</v>
      </c>
      <c r="I3196" s="257" t="str">
        <f t="shared" si="197"/>
        <v>-00005</v>
      </c>
      <c r="J3196" s="251">
        <v>5</v>
      </c>
      <c r="K3196" s="251">
        <v>5</v>
      </c>
      <c r="M3196" s="251" t="s">
        <v>10003</v>
      </c>
      <c r="N3196" s="251" t="s">
        <v>11875</v>
      </c>
      <c r="O3196" s="251">
        <v>5</v>
      </c>
      <c r="Q3196" s="251" t="s">
        <v>13626</v>
      </c>
      <c r="R3196" s="251" t="s">
        <v>9960</v>
      </c>
      <c r="S3196" s="252" t="s">
        <v>1575</v>
      </c>
      <c r="T3196" s="251" t="str">
        <f t="shared" si="198"/>
        <v>I06063569004A81007</v>
      </c>
      <c r="W3196" s="251" t="str">
        <f t="shared" si="199"/>
        <v>I06063569004A-81007</v>
      </c>
    </row>
    <row r="3197" spans="1:23" x14ac:dyDescent="0.3">
      <c r="A3197" s="256" t="str">
        <f t="shared" si="196"/>
        <v>I0606356-9004A81026-00006</v>
      </c>
      <c r="B3197" s="251" t="s">
        <v>13627</v>
      </c>
      <c r="C3197" s="251" t="s">
        <v>10077</v>
      </c>
      <c r="D3197" s="251" t="s">
        <v>13609</v>
      </c>
      <c r="E3197" s="251" t="s">
        <v>11590</v>
      </c>
      <c r="F3197" s="251" t="s">
        <v>9997</v>
      </c>
      <c r="G3197" s="251" t="s">
        <v>1624</v>
      </c>
      <c r="H3197" s="251" t="s">
        <v>3393</v>
      </c>
      <c r="I3197" s="257" t="str">
        <f t="shared" si="197"/>
        <v>-00006</v>
      </c>
      <c r="J3197" s="251">
        <v>6</v>
      </c>
      <c r="K3197" s="251">
        <v>6</v>
      </c>
      <c r="M3197" s="251" t="s">
        <v>10007</v>
      </c>
      <c r="N3197" s="251" t="s">
        <v>11875</v>
      </c>
      <c r="O3197" s="251">
        <v>6</v>
      </c>
      <c r="Q3197" s="251" t="s">
        <v>13627</v>
      </c>
      <c r="R3197" s="251" t="s">
        <v>9960</v>
      </c>
      <c r="S3197" s="252" t="s">
        <v>1623</v>
      </c>
      <c r="T3197" s="251" t="str">
        <f t="shared" si="198"/>
        <v>I06063569004A81026</v>
      </c>
      <c r="W3197" s="251" t="str">
        <f t="shared" si="199"/>
        <v>I06063569004A-81026</v>
      </c>
    </row>
    <row r="3198" spans="1:23" x14ac:dyDescent="0.3">
      <c r="A3198" s="256" t="str">
        <f t="shared" si="196"/>
        <v>I0606356-9004A81027-00001</v>
      </c>
      <c r="B3198" s="251" t="s">
        <v>13628</v>
      </c>
      <c r="C3198" s="251" t="s">
        <v>10077</v>
      </c>
      <c r="D3198" s="251" t="s">
        <v>13609</v>
      </c>
      <c r="E3198" s="251" t="s">
        <v>11590</v>
      </c>
      <c r="F3198" s="251" t="s">
        <v>10000</v>
      </c>
      <c r="G3198" s="251" t="s">
        <v>1617</v>
      </c>
      <c r="H3198" s="251" t="s">
        <v>3393</v>
      </c>
      <c r="I3198" s="257" t="str">
        <f t="shared" si="197"/>
        <v>-00001</v>
      </c>
      <c r="J3198" s="251">
        <v>1</v>
      </c>
      <c r="K3198" s="251">
        <v>1</v>
      </c>
      <c r="M3198" s="251" t="s">
        <v>10007</v>
      </c>
      <c r="N3198" s="251" t="s">
        <v>11875</v>
      </c>
      <c r="O3198" s="251">
        <v>1</v>
      </c>
      <c r="Q3198" s="251" t="s">
        <v>13628</v>
      </c>
      <c r="R3198" s="251" t="s">
        <v>9960</v>
      </c>
      <c r="S3198" s="252" t="s">
        <v>1616</v>
      </c>
      <c r="T3198" s="251" t="str">
        <f t="shared" si="198"/>
        <v>I06063569004A81027</v>
      </c>
      <c r="W3198" s="251" t="str">
        <f t="shared" si="199"/>
        <v>I06063569004A-81027</v>
      </c>
    </row>
    <row r="3199" spans="1:23" x14ac:dyDescent="0.3">
      <c r="A3199" s="256" t="str">
        <f t="shared" si="196"/>
        <v>I0606357-8155997203-00001</v>
      </c>
      <c r="B3199" s="251" t="s">
        <v>13629</v>
      </c>
      <c r="C3199" s="251" t="s">
        <v>10077</v>
      </c>
      <c r="D3199" s="251" t="s">
        <v>13630</v>
      </c>
      <c r="E3199" s="251" t="s">
        <v>11590</v>
      </c>
      <c r="F3199" s="251" t="s">
        <v>9957</v>
      </c>
      <c r="G3199" s="251" t="s">
        <v>1591</v>
      </c>
      <c r="H3199" s="251" t="s">
        <v>1593</v>
      </c>
      <c r="I3199" s="257" t="str">
        <f t="shared" si="197"/>
        <v>-00001</v>
      </c>
      <c r="J3199" s="251">
        <v>1</v>
      </c>
      <c r="K3199" s="251">
        <v>1</v>
      </c>
      <c r="M3199" s="251" t="s">
        <v>10007</v>
      </c>
      <c r="N3199" s="251" t="s">
        <v>11998</v>
      </c>
      <c r="O3199" s="251">
        <v>1</v>
      </c>
      <c r="Q3199" s="251" t="s">
        <v>13629</v>
      </c>
      <c r="R3199" s="251" t="s">
        <v>10017</v>
      </c>
      <c r="S3199" s="252">
        <v>8155997203</v>
      </c>
      <c r="T3199" s="251" t="str">
        <f t="shared" si="198"/>
        <v>I06063578155997203</v>
      </c>
      <c r="W3199" s="251" t="str">
        <f t="shared" si="199"/>
        <v>I060635781559-97203</v>
      </c>
    </row>
    <row r="3200" spans="1:23" x14ac:dyDescent="0.3">
      <c r="A3200" s="256" t="str">
        <f t="shared" si="196"/>
        <v>I0606357-81580BZ051-00004</v>
      </c>
      <c r="B3200" s="251" t="s">
        <v>13631</v>
      </c>
      <c r="C3200" s="251" t="s">
        <v>10077</v>
      </c>
      <c r="D3200" s="251" t="s">
        <v>13630</v>
      </c>
      <c r="E3200" s="251" t="s">
        <v>11590</v>
      </c>
      <c r="F3200" s="251" t="s">
        <v>9962</v>
      </c>
      <c r="G3200" s="251" t="s">
        <v>5226</v>
      </c>
      <c r="H3200" s="251" t="s">
        <v>758</v>
      </c>
      <c r="I3200" s="257" t="str">
        <f t="shared" si="197"/>
        <v>-00004</v>
      </c>
      <c r="J3200" s="251">
        <v>4</v>
      </c>
      <c r="K3200" s="251">
        <v>4</v>
      </c>
      <c r="M3200" s="251" t="s">
        <v>9958</v>
      </c>
      <c r="N3200" s="251" t="s">
        <v>11998</v>
      </c>
      <c r="O3200" s="251">
        <v>4</v>
      </c>
      <c r="Q3200" s="251" t="s">
        <v>13631</v>
      </c>
      <c r="R3200" s="251" t="s">
        <v>10017</v>
      </c>
      <c r="S3200" s="252" t="s">
        <v>4065</v>
      </c>
      <c r="T3200" s="251" t="str">
        <f t="shared" si="198"/>
        <v>I060635781580BZ051</v>
      </c>
      <c r="W3200" s="251" t="str">
        <f t="shared" si="199"/>
        <v>I060635781580-BZ051</v>
      </c>
    </row>
    <row r="3201" spans="1:23" x14ac:dyDescent="0.3">
      <c r="A3201" s="256" t="str">
        <f t="shared" si="196"/>
        <v>I0606357-81591BZ040-00002</v>
      </c>
      <c r="B3201" s="251" t="s">
        <v>13632</v>
      </c>
      <c r="C3201" s="251" t="s">
        <v>10077</v>
      </c>
      <c r="D3201" s="251" t="s">
        <v>13630</v>
      </c>
      <c r="E3201" s="251" t="s">
        <v>11590</v>
      </c>
      <c r="F3201" s="251" t="s">
        <v>9964</v>
      </c>
      <c r="G3201" s="251" t="s">
        <v>1461</v>
      </c>
      <c r="H3201" s="251" t="s">
        <v>5219</v>
      </c>
      <c r="I3201" s="257" t="str">
        <f t="shared" si="197"/>
        <v>-00002</v>
      </c>
      <c r="J3201" s="251">
        <v>2</v>
      </c>
      <c r="K3201" s="251">
        <v>2</v>
      </c>
      <c r="M3201" s="251" t="s">
        <v>9958</v>
      </c>
      <c r="N3201" s="251" t="s">
        <v>11998</v>
      </c>
      <c r="O3201" s="251">
        <v>2</v>
      </c>
      <c r="Q3201" s="251" t="s">
        <v>13632</v>
      </c>
      <c r="R3201" s="251" t="s">
        <v>10017</v>
      </c>
      <c r="S3201" s="252" t="s">
        <v>1460</v>
      </c>
      <c r="T3201" s="251" t="str">
        <f t="shared" si="198"/>
        <v>I060635781591BZ040</v>
      </c>
      <c r="W3201" s="251" t="str">
        <f t="shared" si="199"/>
        <v>I060635781591-BZ040</v>
      </c>
    </row>
    <row r="3202" spans="1:23" x14ac:dyDescent="0.3">
      <c r="A3202" s="256" t="str">
        <f t="shared" si="196"/>
        <v>I0606357-87915BZ070-00003</v>
      </c>
      <c r="B3202" s="251" t="s">
        <v>13633</v>
      </c>
      <c r="C3202" s="251" t="s">
        <v>10077</v>
      </c>
      <c r="D3202" s="251" t="s">
        <v>13630</v>
      </c>
      <c r="E3202" s="251" t="s">
        <v>11590</v>
      </c>
      <c r="F3202" s="251" t="s">
        <v>9966</v>
      </c>
      <c r="G3202" s="251" t="s">
        <v>1528</v>
      </c>
      <c r="H3202" s="251" t="s">
        <v>10293</v>
      </c>
      <c r="I3202" s="257" t="str">
        <f t="shared" si="197"/>
        <v>-00003</v>
      </c>
      <c r="J3202" s="251">
        <v>3</v>
      </c>
      <c r="K3202" s="251">
        <v>3</v>
      </c>
      <c r="M3202" s="251" t="s">
        <v>10007</v>
      </c>
      <c r="N3202" s="251" t="s">
        <v>11998</v>
      </c>
      <c r="O3202" s="251">
        <v>3</v>
      </c>
      <c r="Q3202" s="251" t="s">
        <v>13633</v>
      </c>
      <c r="R3202" s="251" t="s">
        <v>10017</v>
      </c>
      <c r="S3202" s="252" t="s">
        <v>1527</v>
      </c>
      <c r="T3202" s="251" t="str">
        <f t="shared" si="198"/>
        <v>I060635787915BZ070</v>
      </c>
      <c r="W3202" s="251" t="str">
        <f t="shared" si="199"/>
        <v>I060635787915-BZ070</v>
      </c>
    </row>
    <row r="3203" spans="1:23" x14ac:dyDescent="0.3">
      <c r="A3203" s="256" t="str">
        <f t="shared" si="196"/>
        <v>I0606357-87917BZ010-00007</v>
      </c>
      <c r="B3203" s="251" t="s">
        <v>13634</v>
      </c>
      <c r="C3203" s="251" t="s">
        <v>10077</v>
      </c>
      <c r="D3203" s="251" t="s">
        <v>13630</v>
      </c>
      <c r="E3203" s="251" t="s">
        <v>11590</v>
      </c>
      <c r="F3203" s="251" t="s">
        <v>9968</v>
      </c>
      <c r="G3203" s="251" t="s">
        <v>1515</v>
      </c>
      <c r="H3203" s="251" t="s">
        <v>10109</v>
      </c>
      <c r="I3203" s="257" t="str">
        <f t="shared" si="197"/>
        <v>-00007</v>
      </c>
      <c r="J3203" s="251">
        <v>7</v>
      </c>
      <c r="K3203" s="251">
        <v>7</v>
      </c>
      <c r="M3203" s="251" t="s">
        <v>10007</v>
      </c>
      <c r="N3203" s="251" t="s">
        <v>11998</v>
      </c>
      <c r="O3203" s="251">
        <v>7</v>
      </c>
      <c r="Q3203" s="251" t="s">
        <v>13634</v>
      </c>
      <c r="R3203" s="251" t="s">
        <v>10017</v>
      </c>
      <c r="S3203" s="252" t="s">
        <v>1514</v>
      </c>
      <c r="T3203" s="251" t="str">
        <f t="shared" si="198"/>
        <v>I060635787917BZ010</v>
      </c>
      <c r="W3203" s="251" t="str">
        <f t="shared" si="199"/>
        <v>I060635787917-BZ010</v>
      </c>
    </row>
    <row r="3204" spans="1:23" x14ac:dyDescent="0.3">
      <c r="A3204" s="256" t="str">
        <f t="shared" si="196"/>
        <v>I0606357-87947BZ010-00003</v>
      </c>
      <c r="B3204" s="251" t="s">
        <v>13635</v>
      </c>
      <c r="C3204" s="251" t="s">
        <v>10077</v>
      </c>
      <c r="D3204" s="251" t="s">
        <v>13630</v>
      </c>
      <c r="E3204" s="251" t="s">
        <v>11590</v>
      </c>
      <c r="F3204" s="251" t="s">
        <v>9970</v>
      </c>
      <c r="G3204" s="251" t="s">
        <v>1519</v>
      </c>
      <c r="H3204" s="251" t="s">
        <v>10109</v>
      </c>
      <c r="I3204" s="257" t="str">
        <f t="shared" si="197"/>
        <v>-00003</v>
      </c>
      <c r="J3204" s="251">
        <v>3</v>
      </c>
      <c r="K3204" s="251">
        <v>3</v>
      </c>
      <c r="M3204" s="251" t="s">
        <v>10007</v>
      </c>
      <c r="N3204" s="251" t="s">
        <v>11998</v>
      </c>
      <c r="O3204" s="251">
        <v>3</v>
      </c>
      <c r="Q3204" s="251" t="s">
        <v>13635</v>
      </c>
      <c r="R3204" s="251" t="s">
        <v>10017</v>
      </c>
      <c r="S3204" s="252" t="s">
        <v>1518</v>
      </c>
      <c r="T3204" s="251" t="str">
        <f t="shared" si="198"/>
        <v>I060635787947BZ010</v>
      </c>
      <c r="W3204" s="251" t="str">
        <f t="shared" si="199"/>
        <v>I060635787947-BZ010</v>
      </c>
    </row>
    <row r="3205" spans="1:23" x14ac:dyDescent="0.3">
      <c r="A3205" s="256" t="str">
        <f t="shared" si="196"/>
        <v>I0606358-81555BZ070-00001</v>
      </c>
      <c r="B3205" s="251" t="s">
        <v>13636</v>
      </c>
      <c r="C3205" s="251" t="s">
        <v>10077</v>
      </c>
      <c r="D3205" s="251" t="s">
        <v>13637</v>
      </c>
      <c r="E3205" s="251" t="s">
        <v>11590</v>
      </c>
      <c r="F3205" s="251" t="s">
        <v>9957</v>
      </c>
      <c r="G3205" s="251" t="s">
        <v>1348</v>
      </c>
      <c r="H3205" s="251" t="s">
        <v>10115</v>
      </c>
      <c r="I3205" s="257" t="str">
        <f t="shared" si="197"/>
        <v>-00001</v>
      </c>
      <c r="J3205" s="251">
        <v>1</v>
      </c>
      <c r="K3205" s="251">
        <v>1</v>
      </c>
      <c r="M3205" s="251" t="s">
        <v>10007</v>
      </c>
      <c r="N3205" s="251" t="s">
        <v>12281</v>
      </c>
      <c r="O3205" s="251">
        <v>1</v>
      </c>
      <c r="Q3205" s="251" t="s">
        <v>13636</v>
      </c>
      <c r="R3205" s="251" t="s">
        <v>10028</v>
      </c>
      <c r="S3205" s="252" t="s">
        <v>1347</v>
      </c>
      <c r="T3205" s="251" t="str">
        <f t="shared" si="198"/>
        <v>I060635881555BZ070</v>
      </c>
      <c r="W3205" s="251" t="str">
        <f t="shared" si="199"/>
        <v>I060635881555-BZ070</v>
      </c>
    </row>
    <row r="3206" spans="1:23" x14ac:dyDescent="0.3">
      <c r="A3206" s="256" t="str">
        <f t="shared" si="196"/>
        <v>I0606358-81565BZ030-00002</v>
      </c>
      <c r="B3206" s="251" t="s">
        <v>13638</v>
      </c>
      <c r="C3206" s="251" t="s">
        <v>10077</v>
      </c>
      <c r="D3206" s="251" t="s">
        <v>13637</v>
      </c>
      <c r="E3206" s="251" t="s">
        <v>11590</v>
      </c>
      <c r="F3206" s="251" t="s">
        <v>9962</v>
      </c>
      <c r="G3206" s="251" t="s">
        <v>1356</v>
      </c>
      <c r="H3206" s="251" t="s">
        <v>10467</v>
      </c>
      <c r="I3206" s="257" t="str">
        <f t="shared" si="197"/>
        <v>-00002</v>
      </c>
      <c r="J3206" s="251">
        <v>2</v>
      </c>
      <c r="K3206" s="251">
        <v>2</v>
      </c>
      <c r="M3206" s="251" t="s">
        <v>10007</v>
      </c>
      <c r="N3206" s="251" t="s">
        <v>12281</v>
      </c>
      <c r="O3206" s="251">
        <v>2</v>
      </c>
      <c r="Q3206" s="251" t="s">
        <v>13638</v>
      </c>
      <c r="R3206" s="251" t="s">
        <v>10028</v>
      </c>
      <c r="S3206" s="252" t="s">
        <v>1355</v>
      </c>
      <c r="T3206" s="251" t="str">
        <f t="shared" si="198"/>
        <v>I060635881565BZ030</v>
      </c>
      <c r="W3206" s="251" t="str">
        <f t="shared" si="199"/>
        <v>I060635881565-BZ030</v>
      </c>
    </row>
    <row r="3207" spans="1:23" x14ac:dyDescent="0.3">
      <c r="A3207" s="256" t="str">
        <f t="shared" ref="A3207:A3270" si="200">D3207&amp;$A$6&amp;S3207&amp;I3207</f>
        <v>I0706353-9004951125-00023</v>
      </c>
      <c r="B3207" s="251" t="s">
        <v>13639</v>
      </c>
      <c r="C3207" s="251" t="s">
        <v>10117</v>
      </c>
      <c r="D3207" s="251" t="s">
        <v>13640</v>
      </c>
      <c r="E3207" s="251" t="s">
        <v>11590</v>
      </c>
      <c r="F3207" s="251" t="s">
        <v>9957</v>
      </c>
      <c r="G3207" s="251" t="s">
        <v>1561</v>
      </c>
      <c r="H3207" s="251" t="s">
        <v>3393</v>
      </c>
      <c r="I3207" s="257" t="str">
        <f t="shared" ref="I3207:I3270" si="201">+IF(AND(O3207&lt;10),$B$2&amp;O3207,IF(AND(O3207&gt;9,O3207&lt;=99),$B$3&amp;O3207,IF(AND(O3207&gt;99,L92083&lt;1000),$B$4&amp;O3207,IF(AND(O3207&gt;999),$B$5&amp;7))))</f>
        <v>-00023</v>
      </c>
      <c r="J3207" s="251">
        <v>23</v>
      </c>
      <c r="K3207" s="251">
        <v>23</v>
      </c>
      <c r="M3207" s="251" t="s">
        <v>10003</v>
      </c>
      <c r="N3207" s="251" t="s">
        <v>11875</v>
      </c>
      <c r="O3207" s="251">
        <v>23</v>
      </c>
      <c r="Q3207" s="251" t="s">
        <v>13639</v>
      </c>
      <c r="R3207" s="251" t="s">
        <v>9960</v>
      </c>
      <c r="S3207" s="252">
        <v>9004951125</v>
      </c>
      <c r="T3207" s="251" t="str">
        <f t="shared" si="198"/>
        <v>I07063539004951125</v>
      </c>
      <c r="W3207" s="251" t="str">
        <f t="shared" si="199"/>
        <v>I070635390049-51125</v>
      </c>
    </row>
    <row r="3208" spans="1:23" x14ac:dyDescent="0.3">
      <c r="A3208" s="256" t="str">
        <f t="shared" si="200"/>
        <v>I0706354-81110BZ010-00002</v>
      </c>
      <c r="B3208" s="251" t="s">
        <v>13641</v>
      </c>
      <c r="C3208" s="251" t="s">
        <v>10117</v>
      </c>
      <c r="D3208" s="251" t="s">
        <v>13642</v>
      </c>
      <c r="E3208" s="251" t="s">
        <v>11590</v>
      </c>
      <c r="F3208" s="251" t="s">
        <v>9957</v>
      </c>
      <c r="G3208" s="251" t="s">
        <v>997</v>
      </c>
      <c r="H3208" s="251" t="s">
        <v>10121</v>
      </c>
      <c r="I3208" s="257" t="str">
        <f t="shared" si="201"/>
        <v>-00002</v>
      </c>
      <c r="J3208" s="251">
        <v>2</v>
      </c>
      <c r="K3208" s="251">
        <v>2</v>
      </c>
      <c r="M3208" s="251" t="s">
        <v>9958</v>
      </c>
      <c r="N3208" s="251" t="s">
        <v>11998</v>
      </c>
      <c r="O3208" s="251">
        <v>2</v>
      </c>
      <c r="Q3208" s="251" t="s">
        <v>13641</v>
      </c>
      <c r="R3208" s="251" t="s">
        <v>10017</v>
      </c>
      <c r="S3208" s="252" t="s">
        <v>996</v>
      </c>
      <c r="T3208" s="251" t="str">
        <f t="shared" ref="T3208:T3271" si="202">+D3208&amp;S3208</f>
        <v>I070635481110BZ010</v>
      </c>
      <c r="W3208" s="251" t="str">
        <f t="shared" ref="W3208:W3271" si="203">D3208&amp;G3208</f>
        <v>I070635481110-BZ010</v>
      </c>
    </row>
    <row r="3209" spans="1:23" x14ac:dyDescent="0.3">
      <c r="A3209" s="256" t="str">
        <f t="shared" si="200"/>
        <v>I0706354-81110BZ050-00006</v>
      </c>
      <c r="B3209" s="251" t="s">
        <v>13643</v>
      </c>
      <c r="C3209" s="251" t="s">
        <v>10117</v>
      </c>
      <c r="D3209" s="251" t="s">
        <v>13642</v>
      </c>
      <c r="E3209" s="251" t="s">
        <v>11590</v>
      </c>
      <c r="F3209" s="251" t="s">
        <v>9962</v>
      </c>
      <c r="G3209" s="251" t="s">
        <v>1015</v>
      </c>
      <c r="H3209" s="251" t="s">
        <v>10123</v>
      </c>
      <c r="I3209" s="257" t="str">
        <f t="shared" si="201"/>
        <v>-00006</v>
      </c>
      <c r="J3209" s="251">
        <v>6</v>
      </c>
      <c r="K3209" s="251">
        <v>6</v>
      </c>
      <c r="M3209" s="251" t="s">
        <v>9958</v>
      </c>
      <c r="N3209" s="251" t="s">
        <v>11998</v>
      </c>
      <c r="O3209" s="251">
        <v>6</v>
      </c>
      <c r="Q3209" s="251" t="s">
        <v>13643</v>
      </c>
      <c r="R3209" s="251" t="s">
        <v>10017</v>
      </c>
      <c r="S3209" s="252" t="s">
        <v>1014</v>
      </c>
      <c r="T3209" s="251" t="str">
        <f t="shared" si="202"/>
        <v>I070635481110BZ050</v>
      </c>
      <c r="W3209" s="251" t="str">
        <f t="shared" si="203"/>
        <v>I070635481110-BZ050</v>
      </c>
    </row>
    <row r="3210" spans="1:23" x14ac:dyDescent="0.3">
      <c r="A3210" s="256" t="str">
        <f t="shared" si="200"/>
        <v>I0706354-81110BZ840-00003</v>
      </c>
      <c r="B3210" s="251" t="s">
        <v>13644</v>
      </c>
      <c r="C3210" s="251" t="s">
        <v>10117</v>
      </c>
      <c r="D3210" s="251" t="s">
        <v>13642</v>
      </c>
      <c r="E3210" s="251" t="s">
        <v>11590</v>
      </c>
      <c r="F3210" s="251" t="s">
        <v>9964</v>
      </c>
      <c r="G3210" s="251" t="s">
        <v>3424</v>
      </c>
      <c r="H3210" s="251" t="s">
        <v>3422</v>
      </c>
      <c r="I3210" s="257" t="str">
        <f t="shared" si="201"/>
        <v>-00003</v>
      </c>
      <c r="J3210" s="251">
        <v>3</v>
      </c>
      <c r="K3210" s="251">
        <v>3</v>
      </c>
      <c r="M3210" s="251" t="s">
        <v>9958</v>
      </c>
      <c r="N3210" s="251" t="s">
        <v>11998</v>
      </c>
      <c r="O3210" s="251">
        <v>3</v>
      </c>
      <c r="Q3210" s="251" t="s">
        <v>13644</v>
      </c>
      <c r="R3210" s="251" t="s">
        <v>10017</v>
      </c>
      <c r="S3210" s="252" t="s">
        <v>3423</v>
      </c>
      <c r="T3210" s="251" t="str">
        <f t="shared" si="202"/>
        <v>I070635481110BZ840</v>
      </c>
      <c r="W3210" s="251" t="str">
        <f t="shared" si="203"/>
        <v>I070635481110-BZ840</v>
      </c>
    </row>
    <row r="3211" spans="1:23" x14ac:dyDescent="0.3">
      <c r="A3211" s="256" t="str">
        <f t="shared" si="200"/>
        <v>I0706354-81150BZ010-00002</v>
      </c>
      <c r="B3211" s="251" t="s">
        <v>13645</v>
      </c>
      <c r="C3211" s="251" t="s">
        <v>10117</v>
      </c>
      <c r="D3211" s="251" t="s">
        <v>13642</v>
      </c>
      <c r="E3211" s="251" t="s">
        <v>11590</v>
      </c>
      <c r="F3211" s="251" t="s">
        <v>9966</v>
      </c>
      <c r="G3211" s="251" t="s">
        <v>1006</v>
      </c>
      <c r="H3211" s="251" t="s">
        <v>3429</v>
      </c>
      <c r="I3211" s="257" t="str">
        <f t="shared" si="201"/>
        <v>-00002</v>
      </c>
      <c r="J3211" s="251">
        <v>2</v>
      </c>
      <c r="K3211" s="251">
        <v>2</v>
      </c>
      <c r="M3211" s="251" t="s">
        <v>9958</v>
      </c>
      <c r="N3211" s="251" t="s">
        <v>11998</v>
      </c>
      <c r="O3211" s="251">
        <v>2</v>
      </c>
      <c r="Q3211" s="251" t="s">
        <v>13645</v>
      </c>
      <c r="R3211" s="251" t="s">
        <v>10017</v>
      </c>
      <c r="S3211" s="252" t="s">
        <v>1005</v>
      </c>
      <c r="T3211" s="251" t="str">
        <f t="shared" si="202"/>
        <v>I070635481150BZ010</v>
      </c>
      <c r="W3211" s="251" t="str">
        <f t="shared" si="203"/>
        <v>I070635481150-BZ010</v>
      </c>
    </row>
    <row r="3212" spans="1:23" x14ac:dyDescent="0.3">
      <c r="A3212" s="256" t="str">
        <f t="shared" si="200"/>
        <v>I0706354-81150BZ050-00010</v>
      </c>
      <c r="B3212" s="251" t="s">
        <v>13646</v>
      </c>
      <c r="C3212" s="251" t="s">
        <v>10117</v>
      </c>
      <c r="D3212" s="251" t="s">
        <v>13642</v>
      </c>
      <c r="E3212" s="251" t="s">
        <v>11590</v>
      </c>
      <c r="F3212" s="251" t="s">
        <v>9968</v>
      </c>
      <c r="G3212" s="251" t="s">
        <v>1024</v>
      </c>
      <c r="H3212" s="251" t="s">
        <v>5057</v>
      </c>
      <c r="I3212" s="257" t="str">
        <f t="shared" si="201"/>
        <v>-00010</v>
      </c>
      <c r="J3212" s="251">
        <v>10</v>
      </c>
      <c r="K3212" s="251">
        <v>10</v>
      </c>
      <c r="M3212" s="251" t="s">
        <v>9958</v>
      </c>
      <c r="N3212" s="251" t="s">
        <v>11998</v>
      </c>
      <c r="O3212" s="251">
        <v>10</v>
      </c>
      <c r="Q3212" s="251" t="s">
        <v>13646</v>
      </c>
      <c r="R3212" s="251" t="s">
        <v>10017</v>
      </c>
      <c r="S3212" s="252" t="s">
        <v>1023</v>
      </c>
      <c r="T3212" s="251" t="str">
        <f t="shared" si="202"/>
        <v>I070635481150BZ050</v>
      </c>
      <c r="W3212" s="251" t="str">
        <f t="shared" si="203"/>
        <v>I070635481150-BZ050</v>
      </c>
    </row>
    <row r="3213" spans="1:23" x14ac:dyDescent="0.3">
      <c r="A3213" s="256" t="str">
        <f t="shared" si="200"/>
        <v>I0706354-81150BZ800-00002</v>
      </c>
      <c r="B3213" s="251" t="s">
        <v>13647</v>
      </c>
      <c r="C3213" s="251" t="s">
        <v>10117</v>
      </c>
      <c r="D3213" s="251" t="s">
        <v>13642</v>
      </c>
      <c r="E3213" s="251" t="s">
        <v>11590</v>
      </c>
      <c r="F3213" s="251" t="s">
        <v>9970</v>
      </c>
      <c r="G3213" s="251" t="s">
        <v>3427</v>
      </c>
      <c r="H3213" s="251" t="s">
        <v>3429</v>
      </c>
      <c r="I3213" s="257" t="str">
        <f t="shared" si="201"/>
        <v>-00002</v>
      </c>
      <c r="J3213" s="251">
        <v>2</v>
      </c>
      <c r="K3213" s="251">
        <v>2</v>
      </c>
      <c r="M3213" s="251" t="s">
        <v>9958</v>
      </c>
      <c r="N3213" s="251" t="s">
        <v>11998</v>
      </c>
      <c r="O3213" s="251">
        <v>2</v>
      </c>
      <c r="Q3213" s="251" t="s">
        <v>13647</v>
      </c>
      <c r="R3213" s="251" t="s">
        <v>10017</v>
      </c>
      <c r="S3213" s="252" t="s">
        <v>3426</v>
      </c>
      <c r="T3213" s="251" t="str">
        <f t="shared" si="202"/>
        <v>I070635481150BZ800</v>
      </c>
      <c r="W3213" s="251" t="str">
        <f t="shared" si="203"/>
        <v>I070635481150-BZ800</v>
      </c>
    </row>
    <row r="3214" spans="1:23" x14ac:dyDescent="0.3">
      <c r="A3214" s="256" t="str">
        <f t="shared" si="200"/>
        <v>I0706354-81150BZ840-00002</v>
      </c>
      <c r="B3214" s="251" t="s">
        <v>13648</v>
      </c>
      <c r="C3214" s="251" t="s">
        <v>10117</v>
      </c>
      <c r="D3214" s="251" t="s">
        <v>13642</v>
      </c>
      <c r="E3214" s="251" t="s">
        <v>11590</v>
      </c>
      <c r="F3214" s="251" t="s">
        <v>9972</v>
      </c>
      <c r="G3214" s="251" t="s">
        <v>3431</v>
      </c>
      <c r="H3214" s="251" t="s">
        <v>3429</v>
      </c>
      <c r="I3214" s="257" t="str">
        <f t="shared" si="201"/>
        <v>-00002</v>
      </c>
      <c r="J3214" s="251">
        <v>2</v>
      </c>
      <c r="K3214" s="251">
        <v>2</v>
      </c>
      <c r="M3214" s="251" t="s">
        <v>9958</v>
      </c>
      <c r="N3214" s="251" t="s">
        <v>11998</v>
      </c>
      <c r="O3214" s="251">
        <v>2</v>
      </c>
      <c r="Q3214" s="251" t="s">
        <v>13648</v>
      </c>
      <c r="R3214" s="251" t="s">
        <v>10017</v>
      </c>
      <c r="S3214" s="252" t="s">
        <v>3430</v>
      </c>
      <c r="T3214" s="251" t="str">
        <f t="shared" si="202"/>
        <v>I070635481150BZ840</v>
      </c>
      <c r="W3214" s="251" t="str">
        <f t="shared" si="203"/>
        <v>I070635481150-BZ840</v>
      </c>
    </row>
    <row r="3215" spans="1:23" x14ac:dyDescent="0.3">
      <c r="A3215" s="256" t="str">
        <f t="shared" si="200"/>
        <v>I0706354-81170BZ520-00001</v>
      </c>
      <c r="B3215" s="251" t="s">
        <v>13649</v>
      </c>
      <c r="C3215" s="251" t="s">
        <v>10117</v>
      </c>
      <c r="D3215" s="251" t="s">
        <v>13642</v>
      </c>
      <c r="E3215" s="251" t="s">
        <v>11590</v>
      </c>
      <c r="F3215" s="251" t="s">
        <v>9974</v>
      </c>
      <c r="G3215" s="251" t="s">
        <v>1123</v>
      </c>
      <c r="H3215" s="251" t="s">
        <v>5102</v>
      </c>
      <c r="I3215" s="257" t="str">
        <f t="shared" si="201"/>
        <v>-00001</v>
      </c>
      <c r="J3215" s="251">
        <v>1</v>
      </c>
      <c r="K3215" s="251">
        <v>1</v>
      </c>
      <c r="M3215" s="251" t="s">
        <v>9958</v>
      </c>
      <c r="N3215" s="251" t="s">
        <v>11998</v>
      </c>
      <c r="O3215" s="251">
        <v>1</v>
      </c>
      <c r="Q3215" s="251" t="s">
        <v>13649</v>
      </c>
      <c r="R3215" s="251" t="s">
        <v>10017</v>
      </c>
      <c r="S3215" s="252" t="s">
        <v>1122</v>
      </c>
      <c r="T3215" s="251" t="str">
        <f t="shared" si="202"/>
        <v>I070635481170BZ520</v>
      </c>
      <c r="W3215" s="251" t="str">
        <f t="shared" si="203"/>
        <v>I070635481170-BZ520</v>
      </c>
    </row>
    <row r="3216" spans="1:23" x14ac:dyDescent="0.3">
      <c r="A3216" s="256" t="str">
        <f t="shared" si="200"/>
        <v>I0706354-81551BZ060-00002</v>
      </c>
      <c r="B3216" s="251" t="s">
        <v>13650</v>
      </c>
      <c r="C3216" s="251" t="s">
        <v>10117</v>
      </c>
      <c r="D3216" s="251" t="s">
        <v>13642</v>
      </c>
      <c r="E3216" s="251" t="s">
        <v>11590</v>
      </c>
      <c r="F3216" s="251" t="s">
        <v>9976</v>
      </c>
      <c r="G3216" s="251" t="s">
        <v>1296</v>
      </c>
      <c r="H3216" s="251" t="s">
        <v>10317</v>
      </c>
      <c r="I3216" s="257" t="str">
        <f t="shared" si="201"/>
        <v>-00002</v>
      </c>
      <c r="J3216" s="251">
        <v>2</v>
      </c>
      <c r="K3216" s="251">
        <v>2</v>
      </c>
      <c r="M3216" s="251" t="s">
        <v>9958</v>
      </c>
      <c r="N3216" s="251" t="s">
        <v>11998</v>
      </c>
      <c r="O3216" s="251">
        <v>2</v>
      </c>
      <c r="Q3216" s="251" t="s">
        <v>13650</v>
      </c>
      <c r="R3216" s="251" t="s">
        <v>10017</v>
      </c>
      <c r="S3216" s="252" t="s">
        <v>1295</v>
      </c>
      <c r="T3216" s="251" t="str">
        <f t="shared" si="202"/>
        <v>I070635481551BZ060</v>
      </c>
      <c r="W3216" s="251" t="str">
        <f t="shared" si="203"/>
        <v>I070635481551-BZ060</v>
      </c>
    </row>
    <row r="3217" spans="1:23" x14ac:dyDescent="0.3">
      <c r="A3217" s="256" t="str">
        <f t="shared" si="200"/>
        <v>I0706354-81551BZ090-00005</v>
      </c>
      <c r="B3217" s="251" t="s">
        <v>13651</v>
      </c>
      <c r="C3217" s="251" t="s">
        <v>10117</v>
      </c>
      <c r="D3217" s="251" t="s">
        <v>13642</v>
      </c>
      <c r="E3217" s="251" t="s">
        <v>11590</v>
      </c>
      <c r="F3217" s="251" t="s">
        <v>9978</v>
      </c>
      <c r="G3217" s="251" t="s">
        <v>1318</v>
      </c>
      <c r="H3217" s="251" t="s">
        <v>5211</v>
      </c>
      <c r="I3217" s="257" t="str">
        <f t="shared" si="201"/>
        <v>-00005</v>
      </c>
      <c r="J3217" s="251">
        <v>5</v>
      </c>
      <c r="K3217" s="251">
        <v>5</v>
      </c>
      <c r="M3217" s="251" t="s">
        <v>9958</v>
      </c>
      <c r="N3217" s="251" t="s">
        <v>11998</v>
      </c>
      <c r="O3217" s="251">
        <v>5</v>
      </c>
      <c r="Q3217" s="251" t="s">
        <v>13651</v>
      </c>
      <c r="R3217" s="251" t="s">
        <v>10017</v>
      </c>
      <c r="S3217" s="252" t="s">
        <v>1317</v>
      </c>
      <c r="T3217" s="251" t="str">
        <f t="shared" si="202"/>
        <v>I070635481551BZ090</v>
      </c>
      <c r="W3217" s="251" t="str">
        <f t="shared" si="203"/>
        <v>I070635481551-BZ090</v>
      </c>
    </row>
    <row r="3218" spans="1:23" x14ac:dyDescent="0.3">
      <c r="A3218" s="256" t="str">
        <f t="shared" si="200"/>
        <v>I0706354-81551BZ250-00003</v>
      </c>
      <c r="B3218" s="251" t="s">
        <v>13652</v>
      </c>
      <c r="C3218" s="251" t="s">
        <v>10117</v>
      </c>
      <c r="D3218" s="251" t="s">
        <v>13642</v>
      </c>
      <c r="E3218" s="251" t="s">
        <v>11590</v>
      </c>
      <c r="F3218" s="251" t="s">
        <v>9980</v>
      </c>
      <c r="G3218" s="251" t="s">
        <v>1396</v>
      </c>
      <c r="H3218" s="251" t="s">
        <v>3436</v>
      </c>
      <c r="I3218" s="257" t="str">
        <f t="shared" si="201"/>
        <v>-00003</v>
      </c>
      <c r="J3218" s="251">
        <v>3</v>
      </c>
      <c r="K3218" s="251">
        <v>3</v>
      </c>
      <c r="M3218" s="251" t="s">
        <v>9958</v>
      </c>
      <c r="N3218" s="251" t="s">
        <v>11998</v>
      </c>
      <c r="O3218" s="251">
        <v>3</v>
      </c>
      <c r="Q3218" s="251" t="s">
        <v>13652</v>
      </c>
      <c r="R3218" s="251" t="s">
        <v>10017</v>
      </c>
      <c r="S3218" s="252" t="s">
        <v>1395</v>
      </c>
      <c r="T3218" s="251" t="str">
        <f t="shared" si="202"/>
        <v>I070635481551BZ250</v>
      </c>
      <c r="W3218" s="251" t="str">
        <f t="shared" si="203"/>
        <v>I070635481551-BZ250</v>
      </c>
    </row>
    <row r="3219" spans="1:23" x14ac:dyDescent="0.3">
      <c r="A3219" s="256" t="str">
        <f t="shared" si="200"/>
        <v>I0706354-81561BZ060-00001</v>
      </c>
      <c r="B3219" s="251" t="s">
        <v>13653</v>
      </c>
      <c r="C3219" s="251" t="s">
        <v>10117</v>
      </c>
      <c r="D3219" s="251" t="s">
        <v>13642</v>
      </c>
      <c r="E3219" s="251" t="s">
        <v>11590</v>
      </c>
      <c r="F3219" s="251" t="s">
        <v>9982</v>
      </c>
      <c r="G3219" s="251" t="s">
        <v>1304</v>
      </c>
      <c r="H3219" s="251" t="s">
        <v>10128</v>
      </c>
      <c r="I3219" s="257" t="str">
        <f t="shared" si="201"/>
        <v>-00001</v>
      </c>
      <c r="J3219" s="251">
        <v>1</v>
      </c>
      <c r="K3219" s="251">
        <v>1</v>
      </c>
      <c r="M3219" s="251" t="s">
        <v>9958</v>
      </c>
      <c r="N3219" s="251" t="s">
        <v>11998</v>
      </c>
      <c r="O3219" s="251">
        <v>1</v>
      </c>
      <c r="Q3219" s="251" t="s">
        <v>13653</v>
      </c>
      <c r="R3219" s="251" t="s">
        <v>10017</v>
      </c>
      <c r="S3219" s="252" t="s">
        <v>1303</v>
      </c>
      <c r="T3219" s="251" t="str">
        <f t="shared" si="202"/>
        <v>I070635481561BZ060</v>
      </c>
      <c r="W3219" s="251" t="str">
        <f t="shared" si="203"/>
        <v>I070635481561-BZ060</v>
      </c>
    </row>
    <row r="3220" spans="1:23" x14ac:dyDescent="0.3">
      <c r="A3220" s="256" t="str">
        <f t="shared" si="200"/>
        <v>I0706354-81561BZ090-00004</v>
      </c>
      <c r="B3220" s="251" t="s">
        <v>13654</v>
      </c>
      <c r="C3220" s="251" t="s">
        <v>10117</v>
      </c>
      <c r="D3220" s="251" t="s">
        <v>13642</v>
      </c>
      <c r="E3220" s="251" t="s">
        <v>11590</v>
      </c>
      <c r="F3220" s="251" t="s">
        <v>9984</v>
      </c>
      <c r="G3220" s="251" t="s">
        <v>1331</v>
      </c>
      <c r="H3220" s="251" t="s">
        <v>5211</v>
      </c>
      <c r="I3220" s="257" t="str">
        <f t="shared" si="201"/>
        <v>-00004</v>
      </c>
      <c r="J3220" s="251">
        <v>4</v>
      </c>
      <c r="K3220" s="251">
        <v>4</v>
      </c>
      <c r="M3220" s="251" t="s">
        <v>9958</v>
      </c>
      <c r="N3220" s="251" t="s">
        <v>11998</v>
      </c>
      <c r="O3220" s="251">
        <v>4</v>
      </c>
      <c r="Q3220" s="251" t="s">
        <v>13654</v>
      </c>
      <c r="R3220" s="251" t="s">
        <v>10017</v>
      </c>
      <c r="S3220" s="252" t="s">
        <v>1330</v>
      </c>
      <c r="T3220" s="251" t="str">
        <f t="shared" si="202"/>
        <v>I070635481561BZ090</v>
      </c>
      <c r="W3220" s="251" t="str">
        <f t="shared" si="203"/>
        <v>I070635481561-BZ090</v>
      </c>
    </row>
    <row r="3221" spans="1:23" x14ac:dyDescent="0.3">
      <c r="A3221" s="256" t="str">
        <f t="shared" si="200"/>
        <v>I0706354-81561BZ410-00004</v>
      </c>
      <c r="B3221" s="251" t="s">
        <v>13655</v>
      </c>
      <c r="C3221" s="251" t="s">
        <v>10117</v>
      </c>
      <c r="D3221" s="251" t="s">
        <v>13642</v>
      </c>
      <c r="E3221" s="251" t="s">
        <v>11590</v>
      </c>
      <c r="F3221" s="251" t="s">
        <v>9986</v>
      </c>
      <c r="G3221" s="251" t="s">
        <v>3441</v>
      </c>
      <c r="H3221" s="251" t="s">
        <v>3443</v>
      </c>
      <c r="I3221" s="257" t="str">
        <f t="shared" si="201"/>
        <v>-00004</v>
      </c>
      <c r="J3221" s="251">
        <v>4</v>
      </c>
      <c r="K3221" s="251">
        <v>4</v>
      </c>
      <c r="M3221" s="251" t="s">
        <v>9958</v>
      </c>
      <c r="N3221" s="251" t="s">
        <v>11998</v>
      </c>
      <c r="O3221" s="251">
        <v>4</v>
      </c>
      <c r="Q3221" s="251" t="s">
        <v>13655</v>
      </c>
      <c r="R3221" s="251" t="s">
        <v>10017</v>
      </c>
      <c r="S3221" s="252" t="s">
        <v>11</v>
      </c>
      <c r="T3221" s="251" t="str">
        <f t="shared" si="202"/>
        <v>I070635481561BZ410</v>
      </c>
      <c r="W3221" s="251" t="str">
        <f t="shared" si="203"/>
        <v>I070635481561-BZ410</v>
      </c>
    </row>
    <row r="3222" spans="1:23" x14ac:dyDescent="0.3">
      <c r="A3222" s="256" t="str">
        <f t="shared" si="200"/>
        <v>I0706354-81580BZ090-00001</v>
      </c>
      <c r="B3222" s="251" t="s">
        <v>13656</v>
      </c>
      <c r="C3222" s="251" t="s">
        <v>10117</v>
      </c>
      <c r="D3222" s="251" t="s">
        <v>13642</v>
      </c>
      <c r="E3222" s="251" t="s">
        <v>11590</v>
      </c>
      <c r="F3222" s="251" t="s">
        <v>9988</v>
      </c>
      <c r="G3222" s="251" t="s">
        <v>3449</v>
      </c>
      <c r="H3222" s="251" t="s">
        <v>758</v>
      </c>
      <c r="I3222" s="257" t="str">
        <f t="shared" si="201"/>
        <v>-00001</v>
      </c>
      <c r="J3222" s="251">
        <v>1</v>
      </c>
      <c r="K3222" s="251">
        <v>1</v>
      </c>
      <c r="M3222" s="251" t="s">
        <v>9993</v>
      </c>
      <c r="N3222" s="251" t="s">
        <v>11998</v>
      </c>
      <c r="O3222" s="251">
        <v>1</v>
      </c>
      <c r="Q3222" s="251" t="s">
        <v>13656</v>
      </c>
      <c r="R3222" s="251" t="s">
        <v>10017</v>
      </c>
      <c r="S3222" s="252" t="s">
        <v>3448</v>
      </c>
      <c r="T3222" s="251" t="str">
        <f t="shared" si="202"/>
        <v>I070635481580BZ090</v>
      </c>
      <c r="W3222" s="251" t="str">
        <f t="shared" si="203"/>
        <v>I070635481580-BZ090</v>
      </c>
    </row>
    <row r="3223" spans="1:23" x14ac:dyDescent="0.3">
      <c r="A3223" s="256" t="str">
        <f t="shared" si="200"/>
        <v>I0706354-81590BZ090-00002</v>
      </c>
      <c r="B3223" s="251" t="s">
        <v>13657</v>
      </c>
      <c r="C3223" s="251" t="s">
        <v>10117</v>
      </c>
      <c r="D3223" s="251" t="s">
        <v>13642</v>
      </c>
      <c r="E3223" s="251" t="s">
        <v>11590</v>
      </c>
      <c r="F3223" s="251" t="s">
        <v>9990</v>
      </c>
      <c r="G3223" s="251" t="s">
        <v>3452</v>
      </c>
      <c r="H3223" s="251" t="s">
        <v>770</v>
      </c>
      <c r="I3223" s="257" t="str">
        <f t="shared" si="201"/>
        <v>-00002</v>
      </c>
      <c r="J3223" s="251">
        <v>2</v>
      </c>
      <c r="K3223" s="251">
        <v>2</v>
      </c>
      <c r="M3223" s="251" t="s">
        <v>9993</v>
      </c>
      <c r="N3223" s="251" t="s">
        <v>11998</v>
      </c>
      <c r="O3223" s="251">
        <v>2</v>
      </c>
      <c r="Q3223" s="251" t="s">
        <v>13657</v>
      </c>
      <c r="R3223" s="251" t="s">
        <v>10017</v>
      </c>
      <c r="S3223" s="252" t="s">
        <v>3451</v>
      </c>
      <c r="T3223" s="251" t="str">
        <f t="shared" si="202"/>
        <v>I070635481590BZ090</v>
      </c>
      <c r="W3223" s="251" t="str">
        <f t="shared" si="203"/>
        <v>I070635481590-BZ090</v>
      </c>
    </row>
    <row r="3224" spans="1:23" x14ac:dyDescent="0.3">
      <c r="A3224" s="256" t="str">
        <f t="shared" si="200"/>
        <v>I0706354-87910BZ070-00001</v>
      </c>
      <c r="B3224" s="251" t="s">
        <v>13658</v>
      </c>
      <c r="C3224" s="251" t="s">
        <v>10117</v>
      </c>
      <c r="D3224" s="251" t="s">
        <v>13642</v>
      </c>
      <c r="E3224" s="251" t="s">
        <v>11590</v>
      </c>
      <c r="F3224" s="251" t="s">
        <v>9992</v>
      </c>
      <c r="G3224" s="251" t="s">
        <v>1542</v>
      </c>
      <c r="H3224" s="251" t="s">
        <v>11862</v>
      </c>
      <c r="I3224" s="257" t="str">
        <f t="shared" si="201"/>
        <v>-00001</v>
      </c>
      <c r="J3224" s="251">
        <v>1</v>
      </c>
      <c r="K3224" s="251">
        <v>1</v>
      </c>
      <c r="M3224" s="251" t="s">
        <v>9958</v>
      </c>
      <c r="N3224" s="251" t="s">
        <v>11998</v>
      </c>
      <c r="O3224" s="251">
        <v>1</v>
      </c>
      <c r="Q3224" s="251" t="s">
        <v>13658</v>
      </c>
      <c r="R3224" s="251" t="s">
        <v>10017</v>
      </c>
      <c r="S3224" s="252" t="s">
        <v>1541</v>
      </c>
      <c r="T3224" s="251" t="str">
        <f t="shared" si="202"/>
        <v>I070635487910BZ070</v>
      </c>
      <c r="W3224" s="251" t="str">
        <f t="shared" si="203"/>
        <v>I070635487910-BZ070</v>
      </c>
    </row>
    <row r="3225" spans="1:23" x14ac:dyDescent="0.3">
      <c r="A3225" s="256" t="str">
        <f t="shared" si="200"/>
        <v>I0706354-87945BZ070-00003</v>
      </c>
      <c r="B3225" s="251" t="s">
        <v>13659</v>
      </c>
      <c r="C3225" s="251" t="s">
        <v>10117</v>
      </c>
      <c r="D3225" s="251" t="s">
        <v>13642</v>
      </c>
      <c r="E3225" s="251" t="s">
        <v>11590</v>
      </c>
      <c r="F3225" s="251" t="s">
        <v>9995</v>
      </c>
      <c r="G3225" s="251" t="s">
        <v>1537</v>
      </c>
      <c r="H3225" s="251" t="s">
        <v>12969</v>
      </c>
      <c r="I3225" s="257" t="str">
        <f t="shared" si="201"/>
        <v>-00003</v>
      </c>
      <c r="J3225" s="251">
        <v>3</v>
      </c>
      <c r="K3225" s="251">
        <v>3</v>
      </c>
      <c r="M3225" s="251" t="s">
        <v>10007</v>
      </c>
      <c r="N3225" s="251" t="s">
        <v>11998</v>
      </c>
      <c r="O3225" s="251">
        <v>3</v>
      </c>
      <c r="Q3225" s="251" t="s">
        <v>13659</v>
      </c>
      <c r="R3225" s="251" t="s">
        <v>10017</v>
      </c>
      <c r="S3225" s="252" t="s">
        <v>1536</v>
      </c>
      <c r="T3225" s="251" t="str">
        <f t="shared" si="202"/>
        <v>I070635487945BZ070</v>
      </c>
      <c r="W3225" s="251" t="str">
        <f t="shared" si="203"/>
        <v>I070635487945-BZ070</v>
      </c>
    </row>
    <row r="3226" spans="1:23" x14ac:dyDescent="0.3">
      <c r="A3226" s="256" t="str">
        <f t="shared" si="200"/>
        <v>I0706355-81110BZ520-00001</v>
      </c>
      <c r="B3226" s="251" t="s">
        <v>13660</v>
      </c>
      <c r="C3226" s="251" t="s">
        <v>10117</v>
      </c>
      <c r="D3226" s="251" t="s">
        <v>13661</v>
      </c>
      <c r="E3226" s="251" t="s">
        <v>11590</v>
      </c>
      <c r="F3226" s="251" t="s">
        <v>9957</v>
      </c>
      <c r="G3226" s="251" t="s">
        <v>1110</v>
      </c>
      <c r="H3226" s="251" t="s">
        <v>3422</v>
      </c>
      <c r="I3226" s="257" t="str">
        <f t="shared" si="201"/>
        <v>-00001</v>
      </c>
      <c r="J3226" s="251">
        <v>1</v>
      </c>
      <c r="K3226" s="251">
        <v>1</v>
      </c>
      <c r="M3226" s="251" t="s">
        <v>9958</v>
      </c>
      <c r="N3226" s="251" t="s">
        <v>12281</v>
      </c>
      <c r="O3226" s="251">
        <v>1</v>
      </c>
      <c r="Q3226" s="251" t="s">
        <v>13660</v>
      </c>
      <c r="R3226" s="251" t="s">
        <v>10028</v>
      </c>
      <c r="S3226" s="252" t="s">
        <v>1109</v>
      </c>
      <c r="T3226" s="251" t="str">
        <f t="shared" si="202"/>
        <v>I070635581110BZ520</v>
      </c>
      <c r="W3226" s="251" t="str">
        <f t="shared" si="203"/>
        <v>I070635581110-BZ520</v>
      </c>
    </row>
    <row r="3227" spans="1:23" x14ac:dyDescent="0.3">
      <c r="A3227" s="256" t="str">
        <f t="shared" si="200"/>
        <v>I0706355-81270BZ010-00001</v>
      </c>
      <c r="B3227" s="251" t="s">
        <v>13662</v>
      </c>
      <c r="C3227" s="251" t="s">
        <v>10117</v>
      </c>
      <c r="D3227" s="251" t="s">
        <v>13661</v>
      </c>
      <c r="E3227" s="251" t="s">
        <v>11590</v>
      </c>
      <c r="F3227" s="251" t="s">
        <v>9962</v>
      </c>
      <c r="G3227" s="251" t="s">
        <v>1474</v>
      </c>
      <c r="H3227" s="251" t="s">
        <v>10137</v>
      </c>
      <c r="I3227" s="257" t="str">
        <f t="shared" si="201"/>
        <v>-00001</v>
      </c>
      <c r="J3227" s="251">
        <v>1</v>
      </c>
      <c r="K3227" s="251">
        <v>1</v>
      </c>
      <c r="M3227" s="251" t="s">
        <v>10007</v>
      </c>
      <c r="N3227" s="251" t="s">
        <v>12281</v>
      </c>
      <c r="O3227" s="251">
        <v>1</v>
      </c>
      <c r="Q3227" s="251" t="s">
        <v>13662</v>
      </c>
      <c r="R3227" s="251" t="s">
        <v>10028</v>
      </c>
      <c r="S3227" s="252" t="s">
        <v>1473</v>
      </c>
      <c r="T3227" s="251" t="str">
        <f t="shared" si="202"/>
        <v>I070635581270BZ010</v>
      </c>
      <c r="W3227" s="251" t="str">
        <f t="shared" si="203"/>
        <v>I070635581270-BZ010</v>
      </c>
    </row>
    <row r="3228" spans="1:23" x14ac:dyDescent="0.3">
      <c r="A3228" s="256" t="str">
        <f t="shared" si="200"/>
        <v>I0706355-81560BZ070-00002</v>
      </c>
      <c r="B3228" s="251" t="s">
        <v>13663</v>
      </c>
      <c r="C3228" s="251" t="s">
        <v>10117</v>
      </c>
      <c r="D3228" s="251" t="s">
        <v>13661</v>
      </c>
      <c r="E3228" s="251" t="s">
        <v>11590</v>
      </c>
      <c r="F3228" s="251" t="s">
        <v>9964</v>
      </c>
      <c r="G3228" s="251" t="s">
        <v>1300</v>
      </c>
      <c r="H3228" s="251" t="s">
        <v>10332</v>
      </c>
      <c r="I3228" s="257" t="str">
        <f t="shared" si="201"/>
        <v>-00002</v>
      </c>
      <c r="J3228" s="251">
        <v>2</v>
      </c>
      <c r="K3228" s="251">
        <v>2</v>
      </c>
      <c r="M3228" s="251" t="s">
        <v>9958</v>
      </c>
      <c r="N3228" s="251" t="s">
        <v>12281</v>
      </c>
      <c r="O3228" s="251">
        <v>2</v>
      </c>
      <c r="Q3228" s="251" t="s">
        <v>13663</v>
      </c>
      <c r="R3228" s="251" t="s">
        <v>10028</v>
      </c>
      <c r="S3228" s="252" t="s">
        <v>1299</v>
      </c>
      <c r="T3228" s="251" t="str">
        <f t="shared" si="202"/>
        <v>I070635581560BZ070</v>
      </c>
      <c r="W3228" s="251" t="str">
        <f t="shared" si="203"/>
        <v>I070635581560-BZ070</v>
      </c>
    </row>
    <row r="3229" spans="1:23" x14ac:dyDescent="0.3">
      <c r="A3229" s="256" t="str">
        <f t="shared" si="200"/>
        <v>I0706355-81560BZ190-00001</v>
      </c>
      <c r="B3229" s="251" t="s">
        <v>13664</v>
      </c>
      <c r="C3229" s="251" t="s">
        <v>10117</v>
      </c>
      <c r="D3229" s="251" t="s">
        <v>13661</v>
      </c>
      <c r="E3229" s="251" t="s">
        <v>11590</v>
      </c>
      <c r="F3229" s="251" t="s">
        <v>9966</v>
      </c>
      <c r="G3229" s="251" t="s">
        <v>1322</v>
      </c>
      <c r="H3229" s="251" t="s">
        <v>10146</v>
      </c>
      <c r="I3229" s="257" t="str">
        <f t="shared" si="201"/>
        <v>-00001</v>
      </c>
      <c r="J3229" s="251">
        <v>1</v>
      </c>
      <c r="K3229" s="251">
        <v>1</v>
      </c>
      <c r="M3229" s="251" t="s">
        <v>9958</v>
      </c>
      <c r="N3229" s="251" t="s">
        <v>12281</v>
      </c>
      <c r="O3229" s="251">
        <v>1</v>
      </c>
      <c r="Q3229" s="251" t="s">
        <v>13664</v>
      </c>
      <c r="R3229" s="251" t="s">
        <v>10028</v>
      </c>
      <c r="S3229" s="252" t="s">
        <v>1321</v>
      </c>
      <c r="T3229" s="251" t="str">
        <f t="shared" si="202"/>
        <v>I070635581560BZ190</v>
      </c>
      <c r="W3229" s="251" t="str">
        <f t="shared" si="203"/>
        <v>I070635581560-BZ190</v>
      </c>
    </row>
    <row r="3230" spans="1:23" x14ac:dyDescent="0.3">
      <c r="A3230" s="256" t="str">
        <f t="shared" si="200"/>
        <v>I0706355-81560BZ200-00001</v>
      </c>
      <c r="B3230" s="251" t="s">
        <v>13665</v>
      </c>
      <c r="C3230" s="251" t="s">
        <v>10117</v>
      </c>
      <c r="D3230" s="251" t="s">
        <v>13661</v>
      </c>
      <c r="E3230" s="251" t="s">
        <v>11590</v>
      </c>
      <c r="F3230" s="251" t="s">
        <v>9968</v>
      </c>
      <c r="G3230" s="251" t="s">
        <v>1342</v>
      </c>
      <c r="H3230" s="251" t="s">
        <v>10146</v>
      </c>
      <c r="I3230" s="257" t="str">
        <f t="shared" si="201"/>
        <v>-00001</v>
      </c>
      <c r="J3230" s="251">
        <v>1</v>
      </c>
      <c r="K3230" s="251">
        <v>1</v>
      </c>
      <c r="M3230" s="251" t="s">
        <v>9993</v>
      </c>
      <c r="N3230" s="251" t="s">
        <v>12281</v>
      </c>
      <c r="O3230" s="251">
        <v>1</v>
      </c>
      <c r="Q3230" s="251" t="s">
        <v>13665</v>
      </c>
      <c r="R3230" s="251" t="s">
        <v>10028</v>
      </c>
      <c r="S3230" s="252" t="s">
        <v>1341</v>
      </c>
      <c r="T3230" s="251" t="str">
        <f t="shared" si="202"/>
        <v>I070635581560BZ200</v>
      </c>
      <c r="W3230" s="251" t="str">
        <f t="shared" si="203"/>
        <v>I070635581560-BZ200</v>
      </c>
    </row>
    <row r="3231" spans="1:23" x14ac:dyDescent="0.3">
      <c r="A3231" s="256" t="str">
        <f t="shared" si="200"/>
        <v>I0706355-81561BZ010-00001</v>
      </c>
      <c r="B3231" s="251" t="s">
        <v>13666</v>
      </c>
      <c r="C3231" s="251" t="s">
        <v>10117</v>
      </c>
      <c r="D3231" s="251" t="s">
        <v>13661</v>
      </c>
      <c r="E3231" s="251" t="s">
        <v>11590</v>
      </c>
      <c r="F3231" s="251" t="s">
        <v>9970</v>
      </c>
      <c r="G3231" s="251" t="s">
        <v>1287</v>
      </c>
      <c r="H3231" s="251" t="s">
        <v>5217</v>
      </c>
      <c r="I3231" s="257" t="str">
        <f t="shared" si="201"/>
        <v>-00001</v>
      </c>
      <c r="J3231" s="251">
        <v>1</v>
      </c>
      <c r="K3231" s="251">
        <v>1</v>
      </c>
      <c r="M3231" s="251" t="s">
        <v>9993</v>
      </c>
      <c r="N3231" s="251" t="s">
        <v>12281</v>
      </c>
      <c r="O3231" s="251">
        <v>1</v>
      </c>
      <c r="Q3231" s="251" t="s">
        <v>13666</v>
      </c>
      <c r="R3231" s="251" t="s">
        <v>10028</v>
      </c>
      <c r="S3231" s="252" t="s">
        <v>1286</v>
      </c>
      <c r="T3231" s="251" t="str">
        <f t="shared" si="202"/>
        <v>I070635581561BZ010</v>
      </c>
      <c r="W3231" s="251" t="str">
        <f t="shared" si="203"/>
        <v>I070635581561-BZ010</v>
      </c>
    </row>
    <row r="3232" spans="1:23" x14ac:dyDescent="0.3">
      <c r="A3232" s="256" t="str">
        <f t="shared" si="200"/>
        <v>I0706355-81561BZ250-00003</v>
      </c>
      <c r="B3232" s="251" t="s">
        <v>13667</v>
      </c>
      <c r="C3232" s="251" t="s">
        <v>10117</v>
      </c>
      <c r="D3232" s="251" t="s">
        <v>13661</v>
      </c>
      <c r="E3232" s="251" t="s">
        <v>11590</v>
      </c>
      <c r="F3232" s="251" t="s">
        <v>9972</v>
      </c>
      <c r="G3232" s="251" t="s">
        <v>1404</v>
      </c>
      <c r="H3232" s="251" t="s">
        <v>3443</v>
      </c>
      <c r="I3232" s="257" t="str">
        <f t="shared" si="201"/>
        <v>-00003</v>
      </c>
      <c r="J3232" s="251">
        <v>3</v>
      </c>
      <c r="K3232" s="251">
        <v>3</v>
      </c>
      <c r="M3232" s="251" t="s">
        <v>9958</v>
      </c>
      <c r="N3232" s="251" t="s">
        <v>12281</v>
      </c>
      <c r="O3232" s="251">
        <v>3</v>
      </c>
      <c r="Q3232" s="251" t="s">
        <v>13667</v>
      </c>
      <c r="R3232" s="251" t="s">
        <v>10028</v>
      </c>
      <c r="S3232" s="252" t="s">
        <v>1403</v>
      </c>
      <c r="T3232" s="251" t="str">
        <f t="shared" si="202"/>
        <v>I070635581561BZ250</v>
      </c>
      <c r="W3232" s="251" t="str">
        <f t="shared" si="203"/>
        <v>I070635581561-BZ250</v>
      </c>
    </row>
    <row r="3233" spans="1:23" x14ac:dyDescent="0.3">
      <c r="A3233" s="256" t="str">
        <f t="shared" si="200"/>
        <v>I0706356-81240BZ010B0-00003</v>
      </c>
      <c r="B3233" s="251" t="s">
        <v>13668</v>
      </c>
      <c r="C3233" s="251" t="s">
        <v>10117</v>
      </c>
      <c r="D3233" s="251" t="s">
        <v>13669</v>
      </c>
      <c r="E3233" s="251" t="s">
        <v>11590</v>
      </c>
      <c r="F3233" s="251" t="s">
        <v>9957</v>
      </c>
      <c r="G3233" s="251" t="s">
        <v>1484</v>
      </c>
      <c r="H3233" s="251" t="s">
        <v>10500</v>
      </c>
      <c r="I3233" s="257" t="str">
        <f t="shared" si="201"/>
        <v>-00003</v>
      </c>
      <c r="J3233" s="251">
        <v>3</v>
      </c>
      <c r="K3233" s="251">
        <v>3</v>
      </c>
      <c r="M3233" s="251" t="s">
        <v>10007</v>
      </c>
      <c r="N3233" s="251" t="s">
        <v>13670</v>
      </c>
      <c r="O3233" s="251">
        <v>3</v>
      </c>
      <c r="Q3233" s="251" t="s">
        <v>13668</v>
      </c>
      <c r="R3233" s="251" t="s">
        <v>10307</v>
      </c>
      <c r="S3233" s="252" t="s">
        <v>1483</v>
      </c>
      <c r="T3233" s="251" t="str">
        <f t="shared" si="202"/>
        <v>I070635681240BZ010B0</v>
      </c>
      <c r="W3233" s="251" t="str">
        <f t="shared" si="203"/>
        <v>I070635681240-BZ010-B0</v>
      </c>
    </row>
    <row r="3234" spans="1:23" x14ac:dyDescent="0.3">
      <c r="A3234" s="256" t="str">
        <f t="shared" si="200"/>
        <v>I0802158-811100W070-00001</v>
      </c>
      <c r="B3234" s="251" t="s">
        <v>13671</v>
      </c>
      <c r="C3234" s="251" t="s">
        <v>10151</v>
      </c>
      <c r="D3234" s="251" t="s">
        <v>13672</v>
      </c>
      <c r="E3234" s="251" t="s">
        <v>11590</v>
      </c>
      <c r="F3234" s="251" t="s">
        <v>9957</v>
      </c>
      <c r="G3234" s="251" t="s">
        <v>45</v>
      </c>
      <c r="H3234" s="251" t="s">
        <v>5059</v>
      </c>
      <c r="I3234" s="257" t="str">
        <f t="shared" si="201"/>
        <v>-00001</v>
      </c>
      <c r="J3234" s="251">
        <v>1</v>
      </c>
      <c r="K3234" s="251">
        <v>1</v>
      </c>
      <c r="M3234" s="251" t="s">
        <v>9958</v>
      </c>
      <c r="N3234" s="251" t="s">
        <v>11998</v>
      </c>
      <c r="O3234" s="251">
        <v>1</v>
      </c>
      <c r="Q3234" s="251" t="s">
        <v>13671</v>
      </c>
      <c r="R3234" s="251" t="s">
        <v>10017</v>
      </c>
      <c r="S3234" s="252" t="s">
        <v>44</v>
      </c>
      <c r="T3234" s="251" t="str">
        <f t="shared" si="202"/>
        <v>I0802158811100W070</v>
      </c>
      <c r="W3234" s="251" t="str">
        <f t="shared" si="203"/>
        <v>I080215881110-0W070</v>
      </c>
    </row>
    <row r="3235" spans="1:23" x14ac:dyDescent="0.3">
      <c r="A3235" s="256" t="str">
        <f t="shared" si="200"/>
        <v>Q3IC25HA-811700K610-00003</v>
      </c>
      <c r="B3235" s="251" t="s">
        <v>13673</v>
      </c>
      <c r="C3235" s="251" t="s">
        <v>9954</v>
      </c>
      <c r="D3235" s="251" t="s">
        <v>13674</v>
      </c>
      <c r="E3235" s="251" t="s">
        <v>11590</v>
      </c>
      <c r="F3235" s="251" t="s">
        <v>9957</v>
      </c>
      <c r="G3235" s="251" t="s">
        <v>456</v>
      </c>
      <c r="H3235" s="251" t="s">
        <v>5102</v>
      </c>
      <c r="I3235" s="257" t="str">
        <f t="shared" si="201"/>
        <v>-00003</v>
      </c>
      <c r="J3235" s="251">
        <v>3</v>
      </c>
      <c r="K3235" s="251">
        <v>3</v>
      </c>
      <c r="M3235" s="251" t="s">
        <v>9958</v>
      </c>
      <c r="N3235" s="251" t="s">
        <v>12438</v>
      </c>
      <c r="O3235" s="251">
        <v>3</v>
      </c>
      <c r="Q3235" s="251" t="s">
        <v>13673</v>
      </c>
      <c r="R3235" s="251" t="s">
        <v>10017</v>
      </c>
      <c r="S3235" s="252" t="s">
        <v>455</v>
      </c>
      <c r="T3235" s="251" t="str">
        <f t="shared" si="202"/>
        <v>Q3IC25HA811700K610</v>
      </c>
      <c r="W3235" s="251" t="str">
        <f t="shared" si="203"/>
        <v>Q3IC25HA81170-0K610</v>
      </c>
    </row>
    <row r="3236" spans="1:23" x14ac:dyDescent="0.3">
      <c r="A3236" s="256" t="str">
        <f t="shared" si="200"/>
        <v>Q3IC25HA-8127512501-00008</v>
      </c>
      <c r="B3236" s="251" t="s">
        <v>13675</v>
      </c>
      <c r="C3236" s="251" t="s">
        <v>9954</v>
      </c>
      <c r="D3236" s="251" t="s">
        <v>13674</v>
      </c>
      <c r="E3236" s="251" t="s">
        <v>11590</v>
      </c>
      <c r="F3236" s="251" t="s">
        <v>9962</v>
      </c>
      <c r="G3236" s="251" t="s">
        <v>949</v>
      </c>
      <c r="H3236" s="251" t="s">
        <v>13676</v>
      </c>
      <c r="I3236" s="257" t="str">
        <f t="shared" si="201"/>
        <v>-00008</v>
      </c>
      <c r="J3236" s="251">
        <v>8</v>
      </c>
      <c r="K3236" s="251">
        <v>8</v>
      </c>
      <c r="M3236" s="251" t="s">
        <v>10007</v>
      </c>
      <c r="N3236" s="251" t="s">
        <v>12438</v>
      </c>
      <c r="O3236" s="251">
        <v>8</v>
      </c>
      <c r="Q3236" s="251" t="s">
        <v>13675</v>
      </c>
      <c r="R3236" s="251" t="s">
        <v>10017</v>
      </c>
      <c r="S3236" s="252">
        <v>8127512501</v>
      </c>
      <c r="T3236" s="251" t="str">
        <f t="shared" si="202"/>
        <v>Q3IC25HA8127512501</v>
      </c>
      <c r="W3236" s="251" t="str">
        <f t="shared" si="203"/>
        <v>Q3IC25HA81275-12501</v>
      </c>
    </row>
    <row r="3237" spans="1:23" x14ac:dyDescent="0.3">
      <c r="A3237" s="256" t="str">
        <f t="shared" si="200"/>
        <v>Q3IC35HA-815700F031-00003</v>
      </c>
      <c r="B3237" s="251" t="s">
        <v>13677</v>
      </c>
      <c r="C3237" s="251" t="s">
        <v>10031</v>
      </c>
      <c r="D3237" s="251" t="s">
        <v>13678</v>
      </c>
      <c r="E3237" s="251" t="s">
        <v>11590</v>
      </c>
      <c r="F3237" s="251" t="s">
        <v>9957</v>
      </c>
      <c r="G3237" s="251" t="s">
        <v>904</v>
      </c>
      <c r="H3237" s="251" t="s">
        <v>11222</v>
      </c>
      <c r="I3237" s="257" t="str">
        <f t="shared" si="201"/>
        <v>-00003</v>
      </c>
      <c r="J3237" s="251">
        <v>3</v>
      </c>
      <c r="K3237" s="251">
        <v>3</v>
      </c>
      <c r="M3237" s="251" t="s">
        <v>10007</v>
      </c>
      <c r="N3237" s="251" t="s">
        <v>12438</v>
      </c>
      <c r="O3237" s="251">
        <v>3</v>
      </c>
      <c r="Q3237" s="251" t="s">
        <v>13677</v>
      </c>
      <c r="R3237" s="251" t="s">
        <v>10017</v>
      </c>
      <c r="S3237" s="252" t="s">
        <v>903</v>
      </c>
      <c r="T3237" s="251" t="str">
        <f t="shared" si="202"/>
        <v>Q3IC35HA815700F031</v>
      </c>
      <c r="W3237" s="251" t="str">
        <f t="shared" si="203"/>
        <v>Q3IC35HA81570-0F031</v>
      </c>
    </row>
    <row r="3238" spans="1:23" x14ac:dyDescent="0.3">
      <c r="A3238" s="256" t="str">
        <f t="shared" si="200"/>
        <v>Q4IC55HA-81110BZ610-00037</v>
      </c>
      <c r="B3238" s="251" t="s">
        <v>4208</v>
      </c>
      <c r="C3238" s="251" t="s">
        <v>10077</v>
      </c>
      <c r="D3238" s="251" t="s">
        <v>4209</v>
      </c>
      <c r="E3238" s="251" t="s">
        <v>11590</v>
      </c>
      <c r="F3238" s="251" t="s">
        <v>9957</v>
      </c>
      <c r="G3238" s="251" t="s">
        <v>1176</v>
      </c>
      <c r="H3238" s="251" t="s">
        <v>3422</v>
      </c>
      <c r="I3238" s="257" t="str">
        <f t="shared" si="201"/>
        <v>-00037</v>
      </c>
      <c r="J3238" s="251">
        <v>37</v>
      </c>
      <c r="K3238" s="251">
        <v>37</v>
      </c>
      <c r="M3238" s="251" t="s">
        <v>10864</v>
      </c>
      <c r="N3238" s="251" t="s">
        <v>12438</v>
      </c>
      <c r="O3238" s="251">
        <v>37</v>
      </c>
      <c r="Q3238" s="251" t="s">
        <v>4208</v>
      </c>
      <c r="R3238" s="251" t="s">
        <v>9960</v>
      </c>
      <c r="S3238" s="252" t="s">
        <v>1175</v>
      </c>
      <c r="T3238" s="251" t="str">
        <f t="shared" si="202"/>
        <v>Q4IC55HA81110BZ610</v>
      </c>
      <c r="W3238" s="251" t="str">
        <f t="shared" si="203"/>
        <v>Q4IC55HA81110-BZ610</v>
      </c>
    </row>
    <row r="3239" spans="1:23" x14ac:dyDescent="0.3">
      <c r="A3239" s="256" t="str">
        <f t="shared" si="200"/>
        <v>Q4IC55HA-81110BZ630-00010</v>
      </c>
      <c r="B3239" s="251" t="s">
        <v>13679</v>
      </c>
      <c r="C3239" s="251" t="s">
        <v>10077</v>
      </c>
      <c r="D3239" s="251" t="s">
        <v>4209</v>
      </c>
      <c r="E3239" s="251" t="s">
        <v>11590</v>
      </c>
      <c r="F3239" s="251" t="s">
        <v>9962</v>
      </c>
      <c r="G3239" s="251" t="s">
        <v>1213</v>
      </c>
      <c r="H3239" s="251" t="s">
        <v>3422</v>
      </c>
      <c r="I3239" s="257" t="str">
        <f t="shared" si="201"/>
        <v>-00010</v>
      </c>
      <c r="J3239" s="251">
        <v>10</v>
      </c>
      <c r="K3239" s="251">
        <v>10</v>
      </c>
      <c r="M3239" s="251" t="s">
        <v>9958</v>
      </c>
      <c r="N3239" s="251" t="s">
        <v>12438</v>
      </c>
      <c r="O3239" s="251">
        <v>10</v>
      </c>
      <c r="Q3239" s="251" t="s">
        <v>13679</v>
      </c>
      <c r="R3239" s="251" t="s">
        <v>9960</v>
      </c>
      <c r="S3239" s="252" t="s">
        <v>1212</v>
      </c>
      <c r="T3239" s="251" t="str">
        <f t="shared" si="202"/>
        <v>Q4IC55HA81110BZ630</v>
      </c>
      <c r="W3239" s="251" t="str">
        <f t="shared" si="203"/>
        <v>Q4IC55HA81110-BZ630</v>
      </c>
    </row>
    <row r="3240" spans="1:23" x14ac:dyDescent="0.3">
      <c r="A3240" s="256" t="str">
        <f t="shared" si="200"/>
        <v>Q4IC55HA-81550BZ490-00021</v>
      </c>
      <c r="B3240" s="251" t="s">
        <v>13680</v>
      </c>
      <c r="C3240" s="251" t="s">
        <v>10077</v>
      </c>
      <c r="D3240" s="251" t="s">
        <v>4209</v>
      </c>
      <c r="E3240" s="251" t="s">
        <v>11590</v>
      </c>
      <c r="F3240" s="251" t="s">
        <v>9964</v>
      </c>
      <c r="G3240" s="251" t="s">
        <v>1409</v>
      </c>
      <c r="H3240" s="251" t="s">
        <v>5202</v>
      </c>
      <c r="I3240" s="257" t="str">
        <f t="shared" si="201"/>
        <v>-00021</v>
      </c>
      <c r="J3240" s="251">
        <v>21</v>
      </c>
      <c r="K3240" s="251">
        <v>21</v>
      </c>
      <c r="M3240" s="251" t="s">
        <v>9958</v>
      </c>
      <c r="N3240" s="251" t="s">
        <v>12438</v>
      </c>
      <c r="O3240" s="251">
        <v>21</v>
      </c>
      <c r="Q3240" s="251" t="s">
        <v>13680</v>
      </c>
      <c r="R3240" s="251" t="s">
        <v>9960</v>
      </c>
      <c r="S3240" s="252" t="s">
        <v>1408</v>
      </c>
      <c r="T3240" s="251" t="str">
        <f t="shared" si="202"/>
        <v>Q4IC55HA81550BZ490</v>
      </c>
      <c r="W3240" s="251" t="str">
        <f t="shared" si="203"/>
        <v>Q4IC55HA81550-BZ490</v>
      </c>
    </row>
    <row r="3241" spans="1:23" x14ac:dyDescent="0.3">
      <c r="A3241" s="256" t="str">
        <f t="shared" si="200"/>
        <v>Q4IC55HA-87917BZ010-00040</v>
      </c>
      <c r="B3241" s="251" t="s">
        <v>13681</v>
      </c>
      <c r="C3241" s="251" t="s">
        <v>10077</v>
      </c>
      <c r="D3241" s="251" t="s">
        <v>4209</v>
      </c>
      <c r="E3241" s="251" t="s">
        <v>11590</v>
      </c>
      <c r="F3241" s="251" t="s">
        <v>9966</v>
      </c>
      <c r="G3241" s="251" t="s">
        <v>1515</v>
      </c>
      <c r="H3241" s="251" t="s">
        <v>10109</v>
      </c>
      <c r="I3241" s="257" t="str">
        <f t="shared" si="201"/>
        <v>-00040</v>
      </c>
      <c r="J3241" s="251">
        <v>40</v>
      </c>
      <c r="K3241" s="251">
        <v>40</v>
      </c>
      <c r="M3241" s="251" t="s">
        <v>10007</v>
      </c>
      <c r="N3241" s="251" t="s">
        <v>12438</v>
      </c>
      <c r="O3241" s="251">
        <v>40</v>
      </c>
      <c r="Q3241" s="251" t="s">
        <v>13681</v>
      </c>
      <c r="R3241" s="251" t="s">
        <v>10017</v>
      </c>
      <c r="S3241" s="252" t="s">
        <v>1514</v>
      </c>
      <c r="T3241" s="251" t="str">
        <f t="shared" si="202"/>
        <v>Q4IC55HA87917BZ010</v>
      </c>
      <c r="W3241" s="251" t="str">
        <f t="shared" si="203"/>
        <v>Q4IC55HA87917-BZ010</v>
      </c>
    </row>
    <row r="3242" spans="1:23" x14ac:dyDescent="0.3">
      <c r="A3242" s="256" t="str">
        <f t="shared" si="200"/>
        <v>Q4IC65HA-81170BZ520-00009</v>
      </c>
      <c r="B3242" s="251" t="s">
        <v>13682</v>
      </c>
      <c r="C3242" s="251" t="s">
        <v>10117</v>
      </c>
      <c r="D3242" s="251" t="s">
        <v>13683</v>
      </c>
      <c r="E3242" s="251" t="s">
        <v>11590</v>
      </c>
      <c r="F3242" s="251" t="s">
        <v>9957</v>
      </c>
      <c r="G3242" s="251" t="s">
        <v>1123</v>
      </c>
      <c r="H3242" s="251" t="s">
        <v>5102</v>
      </c>
      <c r="I3242" s="257" t="str">
        <f t="shared" si="201"/>
        <v>-00009</v>
      </c>
      <c r="J3242" s="251">
        <v>9</v>
      </c>
      <c r="K3242" s="251">
        <v>9</v>
      </c>
      <c r="M3242" s="251" t="s">
        <v>9958</v>
      </c>
      <c r="N3242" s="251" t="s">
        <v>12438</v>
      </c>
      <c r="O3242" s="251">
        <v>9</v>
      </c>
      <c r="Q3242" s="251" t="s">
        <v>13682</v>
      </c>
      <c r="R3242" s="251" t="s">
        <v>10017</v>
      </c>
      <c r="S3242" s="252" t="s">
        <v>1122</v>
      </c>
      <c r="T3242" s="251" t="str">
        <f t="shared" si="202"/>
        <v>Q4IC65HA81170BZ520</v>
      </c>
      <c r="W3242" s="251" t="str">
        <f t="shared" si="203"/>
        <v>Q4IC65HA81170-BZ520</v>
      </c>
    </row>
    <row r="3243" spans="1:23" x14ac:dyDescent="0.3">
      <c r="A3243" s="256" t="str">
        <f t="shared" si="200"/>
        <v>Q4IC65HA-81551BZ090-00039</v>
      </c>
      <c r="B3243" s="251" t="s">
        <v>13684</v>
      </c>
      <c r="C3243" s="251" t="s">
        <v>10117</v>
      </c>
      <c r="D3243" s="251" t="s">
        <v>13683</v>
      </c>
      <c r="E3243" s="251" t="s">
        <v>11590</v>
      </c>
      <c r="F3243" s="251" t="s">
        <v>9962</v>
      </c>
      <c r="G3243" s="251" t="s">
        <v>1318</v>
      </c>
      <c r="H3243" s="251" t="s">
        <v>5211</v>
      </c>
      <c r="I3243" s="257" t="str">
        <f t="shared" si="201"/>
        <v>-00039</v>
      </c>
      <c r="J3243" s="251">
        <v>39</v>
      </c>
      <c r="K3243" s="251">
        <v>39</v>
      </c>
      <c r="M3243" s="251" t="s">
        <v>9958</v>
      </c>
      <c r="N3243" s="251" t="s">
        <v>12438</v>
      </c>
      <c r="O3243" s="251">
        <v>39</v>
      </c>
      <c r="Q3243" s="251" t="s">
        <v>13684</v>
      </c>
      <c r="R3243" s="251" t="s">
        <v>10017</v>
      </c>
      <c r="S3243" s="252" t="s">
        <v>1317</v>
      </c>
      <c r="T3243" s="251" t="str">
        <f t="shared" si="202"/>
        <v>Q4IC65HA81551BZ090</v>
      </c>
      <c r="W3243" s="251" t="str">
        <f t="shared" si="203"/>
        <v>Q4IC65HA81551-BZ090</v>
      </c>
    </row>
    <row r="3244" spans="1:23" x14ac:dyDescent="0.3">
      <c r="A3244" s="256" t="str">
        <f t="shared" si="200"/>
        <v>Q4IC65HA-87945BZ070-00032</v>
      </c>
      <c r="B3244" s="251" t="s">
        <v>13685</v>
      </c>
      <c r="C3244" s="251" t="s">
        <v>10117</v>
      </c>
      <c r="D3244" s="251" t="s">
        <v>13683</v>
      </c>
      <c r="E3244" s="251" t="s">
        <v>11590</v>
      </c>
      <c r="F3244" s="251" t="s">
        <v>9964</v>
      </c>
      <c r="G3244" s="251" t="s">
        <v>1537</v>
      </c>
      <c r="H3244" s="251" t="s">
        <v>12969</v>
      </c>
      <c r="I3244" s="257" t="str">
        <f t="shared" si="201"/>
        <v>-00032</v>
      </c>
      <c r="J3244" s="251">
        <v>32</v>
      </c>
      <c r="K3244" s="251">
        <v>32</v>
      </c>
      <c r="M3244" s="251" t="s">
        <v>10007</v>
      </c>
      <c r="N3244" s="251" t="s">
        <v>12438</v>
      </c>
      <c r="O3244" s="251">
        <v>32</v>
      </c>
      <c r="Q3244" s="251" t="s">
        <v>13685</v>
      </c>
      <c r="R3244" s="251" t="s">
        <v>10017</v>
      </c>
      <c r="S3244" s="252" t="s">
        <v>1536</v>
      </c>
      <c r="T3244" s="251" t="str">
        <f t="shared" si="202"/>
        <v>Q4IC65HA87945BZ070</v>
      </c>
      <c r="W3244" s="251" t="str">
        <f t="shared" si="203"/>
        <v>Q4IC65HA87945-BZ070</v>
      </c>
    </row>
    <row r="3245" spans="1:23" x14ac:dyDescent="0.3">
      <c r="A3245" s="256" t="str">
        <f t="shared" si="200"/>
        <v>I0306193-525620K070-00002</v>
      </c>
      <c r="B3245" s="251" t="s">
        <v>13686</v>
      </c>
      <c r="C3245" s="251" t="s">
        <v>9954</v>
      </c>
      <c r="D3245" s="251" t="s">
        <v>13687</v>
      </c>
      <c r="E3245" s="251" t="s">
        <v>11732</v>
      </c>
      <c r="F3245" s="251" t="s">
        <v>9957</v>
      </c>
      <c r="G3245" s="251" t="s">
        <v>732</v>
      </c>
      <c r="H3245" s="251" t="s">
        <v>10161</v>
      </c>
      <c r="I3245" s="257" t="str">
        <f t="shared" si="201"/>
        <v>-00002</v>
      </c>
      <c r="J3245" s="251">
        <v>2</v>
      </c>
      <c r="K3245" s="251">
        <v>2</v>
      </c>
      <c r="M3245" s="251" t="s">
        <v>10007</v>
      </c>
      <c r="N3245" s="251" t="s">
        <v>11998</v>
      </c>
      <c r="O3245" s="251">
        <v>2</v>
      </c>
      <c r="Q3245" s="251" t="s">
        <v>13686</v>
      </c>
      <c r="R3245" s="251" t="s">
        <v>9960</v>
      </c>
      <c r="S3245" s="251" t="s">
        <v>731</v>
      </c>
      <c r="T3245" s="251" t="str">
        <f t="shared" si="202"/>
        <v>I0306193525620K070</v>
      </c>
      <c r="W3245" s="251" t="str">
        <f t="shared" si="203"/>
        <v>I030619352562-0K070</v>
      </c>
    </row>
    <row r="3246" spans="1:23" x14ac:dyDescent="0.3">
      <c r="A3246" s="256" t="str">
        <f t="shared" si="200"/>
        <v>I0306193-525630K010-00002</v>
      </c>
      <c r="B3246" s="251" t="s">
        <v>13688</v>
      </c>
      <c r="C3246" s="251" t="s">
        <v>9954</v>
      </c>
      <c r="D3246" s="251" t="s">
        <v>13687</v>
      </c>
      <c r="E3246" s="251" t="s">
        <v>11732</v>
      </c>
      <c r="F3246" s="251" t="s">
        <v>9962</v>
      </c>
      <c r="G3246" s="251" t="s">
        <v>749</v>
      </c>
      <c r="H3246" s="251" t="s">
        <v>10163</v>
      </c>
      <c r="I3246" s="257" t="str">
        <f t="shared" si="201"/>
        <v>-00002</v>
      </c>
      <c r="J3246" s="251">
        <v>2</v>
      </c>
      <c r="K3246" s="251">
        <v>2</v>
      </c>
      <c r="M3246" s="251" t="s">
        <v>10007</v>
      </c>
      <c r="N3246" s="251" t="s">
        <v>11998</v>
      </c>
      <c r="O3246" s="251">
        <v>2</v>
      </c>
      <c r="Q3246" s="251" t="s">
        <v>13688</v>
      </c>
      <c r="R3246" s="251" t="s">
        <v>9960</v>
      </c>
      <c r="S3246" s="251" t="s">
        <v>748</v>
      </c>
      <c r="T3246" s="251" t="str">
        <f t="shared" si="202"/>
        <v>I0306193525630K010</v>
      </c>
      <c r="W3246" s="251" t="str">
        <f t="shared" si="203"/>
        <v>I030619352563-0K010</v>
      </c>
    </row>
    <row r="3247" spans="1:23" x14ac:dyDescent="0.3">
      <c r="A3247" s="256" t="str">
        <f t="shared" si="200"/>
        <v>I0306193-811100K580-00007</v>
      </c>
      <c r="B3247" s="251" t="s">
        <v>13689</v>
      </c>
      <c r="C3247" s="251" t="s">
        <v>9954</v>
      </c>
      <c r="D3247" s="251" t="s">
        <v>13687</v>
      </c>
      <c r="E3247" s="251" t="s">
        <v>11732</v>
      </c>
      <c r="F3247" s="251" t="s">
        <v>9964</v>
      </c>
      <c r="G3247" s="251" t="s">
        <v>429</v>
      </c>
      <c r="H3247" s="251" t="s">
        <v>3422</v>
      </c>
      <c r="I3247" s="257" t="str">
        <f t="shared" si="201"/>
        <v>-00007</v>
      </c>
      <c r="J3247" s="251">
        <v>7</v>
      </c>
      <c r="K3247" s="251">
        <v>7</v>
      </c>
      <c r="M3247" s="251" t="s">
        <v>9958</v>
      </c>
      <c r="N3247" s="251" t="s">
        <v>11998</v>
      </c>
      <c r="O3247" s="251">
        <v>7</v>
      </c>
      <c r="Q3247" s="251" t="s">
        <v>13689</v>
      </c>
      <c r="R3247" s="251" t="s">
        <v>9960</v>
      </c>
      <c r="S3247" s="251" t="s">
        <v>428</v>
      </c>
      <c r="T3247" s="251" t="str">
        <f t="shared" si="202"/>
        <v>I0306193811100K580</v>
      </c>
      <c r="W3247" s="251" t="str">
        <f t="shared" si="203"/>
        <v>I030619381110-0K580</v>
      </c>
    </row>
    <row r="3248" spans="1:23" x14ac:dyDescent="0.3">
      <c r="A3248" s="256" t="str">
        <f t="shared" si="200"/>
        <v>I0306193-811300K520-00013</v>
      </c>
      <c r="B3248" s="251" t="s">
        <v>13690</v>
      </c>
      <c r="C3248" s="251" t="s">
        <v>9954</v>
      </c>
      <c r="D3248" s="251" t="s">
        <v>13687</v>
      </c>
      <c r="E3248" s="251" t="s">
        <v>11732</v>
      </c>
      <c r="F3248" s="251" t="s">
        <v>9966</v>
      </c>
      <c r="G3248" s="251" t="s">
        <v>277</v>
      </c>
      <c r="H3248" s="251" t="s">
        <v>5101</v>
      </c>
      <c r="I3248" s="257" t="str">
        <f t="shared" si="201"/>
        <v>-00013</v>
      </c>
      <c r="J3248" s="251">
        <v>13</v>
      </c>
      <c r="K3248" s="251">
        <v>13</v>
      </c>
      <c r="M3248" s="251" t="s">
        <v>9958</v>
      </c>
      <c r="N3248" s="251" t="s">
        <v>11998</v>
      </c>
      <c r="O3248" s="251">
        <v>13</v>
      </c>
      <c r="Q3248" s="251" t="s">
        <v>13690</v>
      </c>
      <c r="R3248" s="251" t="s">
        <v>9960</v>
      </c>
      <c r="S3248" s="251" t="s">
        <v>276</v>
      </c>
      <c r="T3248" s="251" t="str">
        <f t="shared" si="202"/>
        <v>I0306193811300K520</v>
      </c>
      <c r="W3248" s="251" t="str">
        <f t="shared" si="203"/>
        <v>I030619381130-0K520</v>
      </c>
    </row>
    <row r="3249" spans="1:23" x14ac:dyDescent="0.3">
      <c r="A3249" s="256" t="str">
        <f t="shared" si="200"/>
        <v>I0306193-811300K580-00006</v>
      </c>
      <c r="B3249" s="251" t="s">
        <v>13691</v>
      </c>
      <c r="C3249" s="251" t="s">
        <v>9954</v>
      </c>
      <c r="D3249" s="251" t="s">
        <v>13687</v>
      </c>
      <c r="E3249" s="251" t="s">
        <v>11732</v>
      </c>
      <c r="F3249" s="251" t="s">
        <v>9968</v>
      </c>
      <c r="G3249" s="251" t="s">
        <v>434</v>
      </c>
      <c r="H3249" s="251" t="s">
        <v>5101</v>
      </c>
      <c r="I3249" s="257" t="str">
        <f t="shared" si="201"/>
        <v>-00006</v>
      </c>
      <c r="J3249" s="251">
        <v>6</v>
      </c>
      <c r="K3249" s="251">
        <v>6</v>
      </c>
      <c r="M3249" s="251" t="s">
        <v>9958</v>
      </c>
      <c r="N3249" s="251" t="s">
        <v>11998</v>
      </c>
      <c r="O3249" s="251">
        <v>6</v>
      </c>
      <c r="Q3249" s="251" t="s">
        <v>13691</v>
      </c>
      <c r="R3249" s="251" t="s">
        <v>9960</v>
      </c>
      <c r="S3249" s="251" t="s">
        <v>433</v>
      </c>
      <c r="T3249" s="251" t="str">
        <f t="shared" si="202"/>
        <v>I0306193811300K580</v>
      </c>
      <c r="W3249" s="251" t="str">
        <f t="shared" si="203"/>
        <v>I030619381130-0K580</v>
      </c>
    </row>
    <row r="3250" spans="1:23" x14ac:dyDescent="0.3">
      <c r="A3250" s="256" t="str">
        <f t="shared" si="200"/>
        <v>I0306193-811500K520-00002</v>
      </c>
      <c r="B3250" s="251" t="s">
        <v>13692</v>
      </c>
      <c r="C3250" s="251" t="s">
        <v>9954</v>
      </c>
      <c r="D3250" s="251" t="s">
        <v>13687</v>
      </c>
      <c r="E3250" s="251" t="s">
        <v>11732</v>
      </c>
      <c r="F3250" s="251" t="s">
        <v>9970</v>
      </c>
      <c r="G3250" s="251" t="s">
        <v>280</v>
      </c>
      <c r="H3250" s="251" t="s">
        <v>3429</v>
      </c>
      <c r="I3250" s="257" t="str">
        <f t="shared" si="201"/>
        <v>-00002</v>
      </c>
      <c r="J3250" s="251">
        <v>2</v>
      </c>
      <c r="K3250" s="251">
        <v>2</v>
      </c>
      <c r="M3250" s="251" t="s">
        <v>9958</v>
      </c>
      <c r="N3250" s="251" t="s">
        <v>11998</v>
      </c>
      <c r="O3250" s="251">
        <v>2</v>
      </c>
      <c r="Q3250" s="251" t="s">
        <v>13692</v>
      </c>
      <c r="R3250" s="251" t="s">
        <v>9960</v>
      </c>
      <c r="S3250" s="251" t="s">
        <v>12</v>
      </c>
      <c r="T3250" s="251" t="str">
        <f t="shared" si="202"/>
        <v>I0306193811500K520</v>
      </c>
      <c r="W3250" s="251" t="str">
        <f t="shared" si="203"/>
        <v>I030619381150-0K520</v>
      </c>
    </row>
    <row r="3251" spans="1:23" x14ac:dyDescent="0.3">
      <c r="A3251" s="256" t="str">
        <f t="shared" si="200"/>
        <v>I0306193-811500K580-00006</v>
      </c>
      <c r="B3251" s="251" t="s">
        <v>13693</v>
      </c>
      <c r="C3251" s="251" t="s">
        <v>9954</v>
      </c>
      <c r="D3251" s="251" t="s">
        <v>13687</v>
      </c>
      <c r="E3251" s="251" t="s">
        <v>11732</v>
      </c>
      <c r="F3251" s="251" t="s">
        <v>9972</v>
      </c>
      <c r="G3251" s="251" t="s">
        <v>437</v>
      </c>
      <c r="H3251" s="251" t="s">
        <v>3429</v>
      </c>
      <c r="I3251" s="257" t="str">
        <f t="shared" si="201"/>
        <v>-00006</v>
      </c>
      <c r="J3251" s="251">
        <v>6</v>
      </c>
      <c r="K3251" s="251">
        <v>6</v>
      </c>
      <c r="M3251" s="251" t="s">
        <v>9958</v>
      </c>
      <c r="N3251" s="251" t="s">
        <v>11998</v>
      </c>
      <c r="O3251" s="251">
        <v>6</v>
      </c>
      <c r="Q3251" s="251" t="s">
        <v>13693</v>
      </c>
      <c r="R3251" s="251" t="s">
        <v>9960</v>
      </c>
      <c r="S3251" s="251" t="s">
        <v>436</v>
      </c>
      <c r="T3251" s="251" t="str">
        <f t="shared" si="202"/>
        <v>I0306193811500K580</v>
      </c>
      <c r="W3251" s="251" t="str">
        <f t="shared" si="203"/>
        <v>I030619381150-0K580</v>
      </c>
    </row>
    <row r="3252" spans="1:23" x14ac:dyDescent="0.3">
      <c r="A3252" s="256" t="str">
        <f t="shared" si="200"/>
        <v>I0306193-811700K520-00004</v>
      </c>
      <c r="B3252" s="251" t="s">
        <v>13694</v>
      </c>
      <c r="C3252" s="251" t="s">
        <v>9954</v>
      </c>
      <c r="D3252" s="251" t="s">
        <v>13687</v>
      </c>
      <c r="E3252" s="251" t="s">
        <v>11732</v>
      </c>
      <c r="F3252" s="251" t="s">
        <v>9974</v>
      </c>
      <c r="G3252" s="251" t="s">
        <v>285</v>
      </c>
      <c r="H3252" s="251" t="s">
        <v>5102</v>
      </c>
      <c r="I3252" s="257" t="str">
        <f t="shared" si="201"/>
        <v>-00004</v>
      </c>
      <c r="J3252" s="251">
        <v>4</v>
      </c>
      <c r="K3252" s="251">
        <v>4</v>
      </c>
      <c r="M3252" s="251" t="s">
        <v>9958</v>
      </c>
      <c r="N3252" s="251" t="s">
        <v>11998</v>
      </c>
      <c r="O3252" s="251">
        <v>4</v>
      </c>
      <c r="Q3252" s="251" t="s">
        <v>13694</v>
      </c>
      <c r="R3252" s="251" t="s">
        <v>9960</v>
      </c>
      <c r="S3252" s="251" t="s">
        <v>284</v>
      </c>
      <c r="T3252" s="251" t="str">
        <f t="shared" si="202"/>
        <v>I0306193811700K520</v>
      </c>
      <c r="W3252" s="251" t="str">
        <f t="shared" si="203"/>
        <v>I030619381170-0K520</v>
      </c>
    </row>
    <row r="3253" spans="1:23" x14ac:dyDescent="0.3">
      <c r="A3253" s="256" t="str">
        <f t="shared" si="200"/>
        <v>I0306193-811700K580-00012</v>
      </c>
      <c r="B3253" s="251" t="s">
        <v>13695</v>
      </c>
      <c r="C3253" s="251" t="s">
        <v>9954</v>
      </c>
      <c r="D3253" s="251" t="s">
        <v>13687</v>
      </c>
      <c r="E3253" s="251" t="s">
        <v>11732</v>
      </c>
      <c r="F3253" s="251" t="s">
        <v>9976</v>
      </c>
      <c r="G3253" s="251" t="s">
        <v>442</v>
      </c>
      <c r="H3253" s="251" t="s">
        <v>5102</v>
      </c>
      <c r="I3253" s="257" t="str">
        <f t="shared" si="201"/>
        <v>-00012</v>
      </c>
      <c r="J3253" s="251">
        <v>12</v>
      </c>
      <c r="K3253" s="251">
        <v>12</v>
      </c>
      <c r="M3253" s="251" t="s">
        <v>9958</v>
      </c>
      <c r="N3253" s="251" t="s">
        <v>11998</v>
      </c>
      <c r="O3253" s="251">
        <v>12</v>
      </c>
      <c r="Q3253" s="251" t="s">
        <v>13695</v>
      </c>
      <c r="R3253" s="251" t="s">
        <v>9960</v>
      </c>
      <c r="S3253" s="251" t="s">
        <v>441</v>
      </c>
      <c r="T3253" s="251" t="str">
        <f t="shared" si="202"/>
        <v>I0306193811700K580</v>
      </c>
      <c r="W3253" s="251" t="str">
        <f t="shared" si="203"/>
        <v>I030619381170-0K580</v>
      </c>
    </row>
    <row r="3254" spans="1:23" x14ac:dyDescent="0.3">
      <c r="A3254" s="256" t="str">
        <f t="shared" si="200"/>
        <v>I0306193-815500K210-00004</v>
      </c>
      <c r="B3254" s="251" t="s">
        <v>13696</v>
      </c>
      <c r="C3254" s="251" t="s">
        <v>9954</v>
      </c>
      <c r="D3254" s="251" t="s">
        <v>13687</v>
      </c>
      <c r="E3254" s="251" t="s">
        <v>11732</v>
      </c>
      <c r="F3254" s="251" t="s">
        <v>9978</v>
      </c>
      <c r="G3254" s="251" t="s">
        <v>654</v>
      </c>
      <c r="H3254" s="251" t="s">
        <v>5202</v>
      </c>
      <c r="I3254" s="257" t="str">
        <f t="shared" si="201"/>
        <v>-00004</v>
      </c>
      <c r="J3254" s="251">
        <v>4</v>
      </c>
      <c r="K3254" s="251">
        <v>4</v>
      </c>
      <c r="M3254" s="251" t="s">
        <v>9958</v>
      </c>
      <c r="N3254" s="251" t="s">
        <v>11998</v>
      </c>
      <c r="O3254" s="251">
        <v>4</v>
      </c>
      <c r="Q3254" s="251" t="s">
        <v>13696</v>
      </c>
      <c r="R3254" s="251" t="s">
        <v>9960</v>
      </c>
      <c r="S3254" s="251" t="s">
        <v>653</v>
      </c>
      <c r="T3254" s="251" t="str">
        <f t="shared" si="202"/>
        <v>I0306193815500K210</v>
      </c>
      <c r="W3254" s="251" t="str">
        <f t="shared" si="203"/>
        <v>I030619381550-0K210</v>
      </c>
    </row>
    <row r="3255" spans="1:23" x14ac:dyDescent="0.3">
      <c r="A3255" s="256" t="str">
        <f t="shared" si="200"/>
        <v>I0306193-815500K240-00008</v>
      </c>
      <c r="B3255" s="251" t="s">
        <v>13697</v>
      </c>
      <c r="C3255" s="251" t="s">
        <v>9954</v>
      </c>
      <c r="D3255" s="251" t="s">
        <v>13687</v>
      </c>
      <c r="E3255" s="251" t="s">
        <v>11732</v>
      </c>
      <c r="F3255" s="251" t="s">
        <v>9980</v>
      </c>
      <c r="G3255" s="251" t="s">
        <v>727</v>
      </c>
      <c r="H3255" s="251" t="s">
        <v>5202</v>
      </c>
      <c r="I3255" s="257" t="str">
        <f t="shared" si="201"/>
        <v>-00008</v>
      </c>
      <c r="J3255" s="251">
        <v>8</v>
      </c>
      <c r="K3255" s="251">
        <v>8</v>
      </c>
      <c r="M3255" s="251" t="s">
        <v>9958</v>
      </c>
      <c r="N3255" s="251" t="s">
        <v>11998</v>
      </c>
      <c r="O3255" s="251">
        <v>8</v>
      </c>
      <c r="Q3255" s="251" t="s">
        <v>13697</v>
      </c>
      <c r="R3255" s="251" t="s">
        <v>9960</v>
      </c>
      <c r="S3255" s="251" t="s">
        <v>726</v>
      </c>
      <c r="T3255" s="251" t="str">
        <f t="shared" si="202"/>
        <v>I0306193815500K240</v>
      </c>
      <c r="W3255" s="251" t="str">
        <f t="shared" si="203"/>
        <v>I030619381550-0K240</v>
      </c>
    </row>
    <row r="3256" spans="1:23" x14ac:dyDescent="0.3">
      <c r="A3256" s="256" t="str">
        <f t="shared" si="200"/>
        <v>I0306193-815500K630-00001</v>
      </c>
      <c r="B3256" s="251" t="s">
        <v>13698</v>
      </c>
      <c r="C3256" s="251" t="s">
        <v>9954</v>
      </c>
      <c r="D3256" s="251" t="s">
        <v>13687</v>
      </c>
      <c r="E3256" s="251" t="s">
        <v>11732</v>
      </c>
      <c r="F3256" s="251" t="s">
        <v>9982</v>
      </c>
      <c r="G3256" s="251" t="s">
        <v>3385</v>
      </c>
      <c r="H3256" s="251" t="s">
        <v>5202</v>
      </c>
      <c r="I3256" s="257" t="str">
        <f t="shared" si="201"/>
        <v>-00001</v>
      </c>
      <c r="J3256" s="251">
        <v>1</v>
      </c>
      <c r="K3256" s="251">
        <v>1</v>
      </c>
      <c r="M3256" s="251" t="s">
        <v>9958</v>
      </c>
      <c r="N3256" s="251" t="s">
        <v>11998</v>
      </c>
      <c r="O3256" s="251">
        <v>1</v>
      </c>
      <c r="Q3256" s="251" t="s">
        <v>13698</v>
      </c>
      <c r="R3256" s="251" t="s">
        <v>9960</v>
      </c>
      <c r="S3256" s="251" t="s">
        <v>3366</v>
      </c>
      <c r="T3256" s="251" t="str">
        <f t="shared" si="202"/>
        <v>I0306193815500K630</v>
      </c>
      <c r="W3256" s="251" t="str">
        <f t="shared" si="203"/>
        <v>I030619381550-0K630</v>
      </c>
    </row>
    <row r="3257" spans="1:23" x14ac:dyDescent="0.3">
      <c r="A3257" s="256" t="str">
        <f t="shared" si="200"/>
        <v>I0306193-815510K240-00008</v>
      </c>
      <c r="B3257" s="251" t="s">
        <v>13699</v>
      </c>
      <c r="C3257" s="251" t="s">
        <v>9954</v>
      </c>
      <c r="D3257" s="251" t="s">
        <v>13687</v>
      </c>
      <c r="E3257" s="251" t="s">
        <v>11732</v>
      </c>
      <c r="F3257" s="251" t="s">
        <v>9984</v>
      </c>
      <c r="G3257" s="251" t="s">
        <v>740</v>
      </c>
      <c r="H3257" s="251" t="s">
        <v>3436</v>
      </c>
      <c r="I3257" s="257" t="str">
        <f t="shared" si="201"/>
        <v>-00008</v>
      </c>
      <c r="J3257" s="251">
        <v>8</v>
      </c>
      <c r="K3257" s="251">
        <v>8</v>
      </c>
      <c r="M3257" s="251" t="s">
        <v>9958</v>
      </c>
      <c r="N3257" s="251" t="s">
        <v>11998</v>
      </c>
      <c r="O3257" s="251">
        <v>8</v>
      </c>
      <c r="Q3257" s="251" t="s">
        <v>13699</v>
      </c>
      <c r="R3257" s="251" t="s">
        <v>9960</v>
      </c>
      <c r="S3257" s="251" t="s">
        <v>9</v>
      </c>
      <c r="T3257" s="251" t="str">
        <f t="shared" si="202"/>
        <v>I0306193815510K240</v>
      </c>
      <c r="W3257" s="251" t="str">
        <f t="shared" si="203"/>
        <v>I030619381551-0K240</v>
      </c>
    </row>
    <row r="3258" spans="1:23" x14ac:dyDescent="0.3">
      <c r="A3258" s="256" t="str">
        <f t="shared" si="200"/>
        <v>I0306193-815550K210-00001</v>
      </c>
      <c r="B3258" s="251" t="s">
        <v>13700</v>
      </c>
      <c r="C3258" s="251" t="s">
        <v>9954</v>
      </c>
      <c r="D3258" s="251" t="s">
        <v>13687</v>
      </c>
      <c r="E3258" s="251" t="s">
        <v>11732</v>
      </c>
      <c r="F3258" s="251" t="s">
        <v>9986</v>
      </c>
      <c r="G3258" s="251" t="s">
        <v>663</v>
      </c>
      <c r="H3258" s="251" t="s">
        <v>3440</v>
      </c>
      <c r="I3258" s="257" t="str">
        <f t="shared" si="201"/>
        <v>-00001</v>
      </c>
      <c r="J3258" s="251">
        <v>1</v>
      </c>
      <c r="K3258" s="251">
        <v>1</v>
      </c>
      <c r="M3258" s="251" t="s">
        <v>10007</v>
      </c>
      <c r="N3258" s="251" t="s">
        <v>11998</v>
      </c>
      <c r="O3258" s="251">
        <v>1</v>
      </c>
      <c r="Q3258" s="251" t="s">
        <v>13700</v>
      </c>
      <c r="R3258" s="251" t="s">
        <v>9960</v>
      </c>
      <c r="S3258" s="251" t="s">
        <v>662</v>
      </c>
      <c r="T3258" s="251" t="str">
        <f t="shared" si="202"/>
        <v>I0306193815550K210</v>
      </c>
      <c r="W3258" s="251" t="str">
        <f t="shared" si="203"/>
        <v>I030619381555-0K210</v>
      </c>
    </row>
    <row r="3259" spans="1:23" x14ac:dyDescent="0.3">
      <c r="A3259" s="256" t="str">
        <f t="shared" si="200"/>
        <v>I0306193-815600K210-00004</v>
      </c>
      <c r="B3259" s="251" t="s">
        <v>13701</v>
      </c>
      <c r="C3259" s="251" t="s">
        <v>9954</v>
      </c>
      <c r="D3259" s="251" t="s">
        <v>13687</v>
      </c>
      <c r="E3259" s="251" t="s">
        <v>11732</v>
      </c>
      <c r="F3259" s="251" t="s">
        <v>9988</v>
      </c>
      <c r="G3259" s="251" t="s">
        <v>670</v>
      </c>
      <c r="H3259" s="251" t="s">
        <v>5204</v>
      </c>
      <c r="I3259" s="257" t="str">
        <f t="shared" si="201"/>
        <v>-00004</v>
      </c>
      <c r="J3259" s="251">
        <v>4</v>
      </c>
      <c r="K3259" s="251">
        <v>4</v>
      </c>
      <c r="M3259" s="251" t="s">
        <v>9958</v>
      </c>
      <c r="N3259" s="251" t="s">
        <v>11998</v>
      </c>
      <c r="O3259" s="251">
        <v>4</v>
      </c>
      <c r="Q3259" s="251" t="s">
        <v>13701</v>
      </c>
      <c r="R3259" s="251" t="s">
        <v>9960</v>
      </c>
      <c r="S3259" s="251" t="s">
        <v>13</v>
      </c>
      <c r="T3259" s="251" t="str">
        <f t="shared" si="202"/>
        <v>I0306193815600K210</v>
      </c>
      <c r="W3259" s="251" t="str">
        <f t="shared" si="203"/>
        <v>I030619381560-0K210</v>
      </c>
    </row>
    <row r="3260" spans="1:23" x14ac:dyDescent="0.3">
      <c r="A3260" s="256" t="str">
        <f t="shared" si="200"/>
        <v>I0306193-815600K240-00008</v>
      </c>
      <c r="B3260" s="251" t="s">
        <v>13702</v>
      </c>
      <c r="C3260" s="251" t="s">
        <v>9954</v>
      </c>
      <c r="D3260" s="251" t="s">
        <v>13687</v>
      </c>
      <c r="E3260" s="251" t="s">
        <v>11732</v>
      </c>
      <c r="F3260" s="251" t="s">
        <v>9990</v>
      </c>
      <c r="G3260" s="251" t="s">
        <v>744</v>
      </c>
      <c r="H3260" s="251" t="s">
        <v>5204</v>
      </c>
      <c r="I3260" s="257" t="str">
        <f t="shared" si="201"/>
        <v>-00008</v>
      </c>
      <c r="J3260" s="251">
        <v>8</v>
      </c>
      <c r="K3260" s="251">
        <v>8</v>
      </c>
      <c r="M3260" s="251" t="s">
        <v>9958</v>
      </c>
      <c r="N3260" s="251" t="s">
        <v>11998</v>
      </c>
      <c r="O3260" s="251">
        <v>8</v>
      </c>
      <c r="Q3260" s="251" t="s">
        <v>13702</v>
      </c>
      <c r="R3260" s="251" t="s">
        <v>9960</v>
      </c>
      <c r="S3260" s="251" t="s">
        <v>743</v>
      </c>
      <c r="T3260" s="251" t="str">
        <f t="shared" si="202"/>
        <v>I0306193815600K240</v>
      </c>
      <c r="W3260" s="251" t="str">
        <f t="shared" si="203"/>
        <v>I030619381560-0K240</v>
      </c>
    </row>
    <row r="3261" spans="1:23" x14ac:dyDescent="0.3">
      <c r="A3261" s="256" t="str">
        <f t="shared" si="200"/>
        <v>I0306193-815600K590-00002</v>
      </c>
      <c r="B3261" s="251" t="s">
        <v>13703</v>
      </c>
      <c r="C3261" s="251" t="s">
        <v>9954</v>
      </c>
      <c r="D3261" s="251" t="s">
        <v>13687</v>
      </c>
      <c r="E3261" s="251" t="s">
        <v>11732</v>
      </c>
      <c r="F3261" s="251" t="s">
        <v>9992</v>
      </c>
      <c r="G3261" s="251" t="s">
        <v>3386</v>
      </c>
      <c r="H3261" s="251" t="s">
        <v>5204</v>
      </c>
      <c r="I3261" s="257" t="str">
        <f t="shared" si="201"/>
        <v>-00002</v>
      </c>
      <c r="J3261" s="251">
        <v>2</v>
      </c>
      <c r="K3261" s="251">
        <v>2</v>
      </c>
      <c r="M3261" s="251" t="s">
        <v>9958</v>
      </c>
      <c r="N3261" s="251" t="s">
        <v>11998</v>
      </c>
      <c r="O3261" s="251">
        <v>2</v>
      </c>
      <c r="Q3261" s="251" t="s">
        <v>13703</v>
      </c>
      <c r="R3261" s="251" t="s">
        <v>9960</v>
      </c>
      <c r="S3261" s="251" t="s">
        <v>3370</v>
      </c>
      <c r="T3261" s="251" t="str">
        <f t="shared" si="202"/>
        <v>I0306193815600K590</v>
      </c>
      <c r="W3261" s="251" t="str">
        <f t="shared" si="203"/>
        <v>I030619381560-0K590</v>
      </c>
    </row>
    <row r="3262" spans="1:23" x14ac:dyDescent="0.3">
      <c r="A3262" s="256" t="str">
        <f t="shared" si="200"/>
        <v>I0306193-815610K240-00005</v>
      </c>
      <c r="B3262" s="251" t="s">
        <v>13704</v>
      </c>
      <c r="C3262" s="251" t="s">
        <v>9954</v>
      </c>
      <c r="D3262" s="251" t="s">
        <v>13687</v>
      </c>
      <c r="E3262" s="251" t="s">
        <v>11732</v>
      </c>
      <c r="F3262" s="251" t="s">
        <v>9995</v>
      </c>
      <c r="G3262" s="251" t="s">
        <v>753</v>
      </c>
      <c r="H3262" s="251" t="s">
        <v>3443</v>
      </c>
      <c r="I3262" s="257" t="str">
        <f t="shared" si="201"/>
        <v>-00005</v>
      </c>
      <c r="J3262" s="251">
        <v>5</v>
      </c>
      <c r="K3262" s="251">
        <v>5</v>
      </c>
      <c r="M3262" s="251" t="s">
        <v>9958</v>
      </c>
      <c r="N3262" s="251" t="s">
        <v>11998</v>
      </c>
      <c r="O3262" s="251">
        <v>5</v>
      </c>
      <c r="Q3262" s="251" t="s">
        <v>13704</v>
      </c>
      <c r="R3262" s="251" t="s">
        <v>9960</v>
      </c>
      <c r="S3262" s="251" t="s">
        <v>10</v>
      </c>
      <c r="T3262" s="251" t="str">
        <f t="shared" si="202"/>
        <v>I0306193815610K240</v>
      </c>
      <c r="W3262" s="251" t="str">
        <f t="shared" si="203"/>
        <v>I030619381561-0K240</v>
      </c>
    </row>
    <row r="3263" spans="1:23" x14ac:dyDescent="0.3">
      <c r="A3263" s="256" t="str">
        <f t="shared" si="200"/>
        <v>I0306193-815800D441-00001</v>
      </c>
      <c r="B3263" s="251" t="s">
        <v>13705</v>
      </c>
      <c r="C3263" s="251" t="s">
        <v>9954</v>
      </c>
      <c r="D3263" s="251" t="s">
        <v>13687</v>
      </c>
      <c r="E3263" s="251" t="s">
        <v>11732</v>
      </c>
      <c r="F3263" s="251" t="s">
        <v>9997</v>
      </c>
      <c r="G3263" s="251" t="s">
        <v>3358</v>
      </c>
      <c r="H3263" s="251" t="s">
        <v>758</v>
      </c>
      <c r="I3263" s="257" t="str">
        <f t="shared" si="201"/>
        <v>-00001</v>
      </c>
      <c r="J3263" s="251">
        <v>1</v>
      </c>
      <c r="K3263" s="251">
        <v>1</v>
      </c>
      <c r="M3263" s="251" t="s">
        <v>9993</v>
      </c>
      <c r="N3263" s="251" t="s">
        <v>11998</v>
      </c>
      <c r="O3263" s="251">
        <v>1</v>
      </c>
      <c r="Q3263" s="251" t="s">
        <v>13705</v>
      </c>
      <c r="R3263" s="251" t="s">
        <v>9960</v>
      </c>
      <c r="S3263" s="251" t="s">
        <v>3357</v>
      </c>
      <c r="T3263" s="251" t="str">
        <f t="shared" si="202"/>
        <v>I0306193815800D441</v>
      </c>
      <c r="W3263" s="251" t="str">
        <f t="shared" si="203"/>
        <v>I030619381580-0D441</v>
      </c>
    </row>
    <row r="3264" spans="1:23" x14ac:dyDescent="0.3">
      <c r="A3264" s="256" t="str">
        <f t="shared" si="200"/>
        <v>I0306193-815800K050-00004</v>
      </c>
      <c r="B3264" s="251" t="s">
        <v>13706</v>
      </c>
      <c r="C3264" s="251" t="s">
        <v>9954</v>
      </c>
      <c r="D3264" s="251" t="s">
        <v>13687</v>
      </c>
      <c r="E3264" s="251" t="s">
        <v>11732</v>
      </c>
      <c r="F3264" s="251" t="s">
        <v>10000</v>
      </c>
      <c r="G3264" s="251" t="s">
        <v>756</v>
      </c>
      <c r="H3264" s="251" t="s">
        <v>758</v>
      </c>
      <c r="I3264" s="257" t="str">
        <f t="shared" si="201"/>
        <v>-00004</v>
      </c>
      <c r="J3264" s="251">
        <v>4</v>
      </c>
      <c r="K3264" s="251">
        <v>4</v>
      </c>
      <c r="M3264" s="251" t="s">
        <v>9958</v>
      </c>
      <c r="N3264" s="251" t="s">
        <v>11998</v>
      </c>
      <c r="O3264" s="251">
        <v>4</v>
      </c>
      <c r="Q3264" s="251" t="s">
        <v>13706</v>
      </c>
      <c r="R3264" s="251" t="s">
        <v>9960</v>
      </c>
      <c r="S3264" s="251" t="s">
        <v>6</v>
      </c>
      <c r="T3264" s="251" t="str">
        <f t="shared" si="202"/>
        <v>I0306193815800K050</v>
      </c>
      <c r="W3264" s="251" t="str">
        <f t="shared" si="203"/>
        <v>I030619381580-0K050</v>
      </c>
    </row>
    <row r="3265" spans="1:23" x14ac:dyDescent="0.3">
      <c r="A3265" s="256" t="str">
        <f t="shared" si="200"/>
        <v>I0306193-815800K260-00002</v>
      </c>
      <c r="B3265" s="251" t="s">
        <v>13707</v>
      </c>
      <c r="C3265" s="251" t="s">
        <v>9954</v>
      </c>
      <c r="D3265" s="251" t="s">
        <v>13687</v>
      </c>
      <c r="E3265" s="251" t="s">
        <v>11732</v>
      </c>
      <c r="F3265" s="251" t="s">
        <v>10002</v>
      </c>
      <c r="G3265" s="251" t="s">
        <v>3387</v>
      </c>
      <c r="H3265" s="251" t="s">
        <v>758</v>
      </c>
      <c r="I3265" s="257" t="str">
        <f t="shared" si="201"/>
        <v>-00002</v>
      </c>
      <c r="J3265" s="251">
        <v>2</v>
      </c>
      <c r="K3265" s="251">
        <v>2</v>
      </c>
      <c r="M3265" s="251" t="s">
        <v>9993</v>
      </c>
      <c r="N3265" s="251" t="s">
        <v>11998</v>
      </c>
      <c r="O3265" s="251">
        <v>2</v>
      </c>
      <c r="Q3265" s="251" t="s">
        <v>13707</v>
      </c>
      <c r="R3265" s="251" t="s">
        <v>9960</v>
      </c>
      <c r="S3265" s="251" t="s">
        <v>3374</v>
      </c>
      <c r="T3265" s="251" t="str">
        <f t="shared" si="202"/>
        <v>I0306193815800K260</v>
      </c>
      <c r="W3265" s="251" t="str">
        <f t="shared" si="203"/>
        <v>I030619381580-0K260</v>
      </c>
    </row>
    <row r="3266" spans="1:23" x14ac:dyDescent="0.3">
      <c r="A3266" s="256" t="str">
        <f t="shared" si="200"/>
        <v>I0306193-815900K050-00002</v>
      </c>
      <c r="B3266" s="251" t="s">
        <v>13708</v>
      </c>
      <c r="C3266" s="251" t="s">
        <v>9954</v>
      </c>
      <c r="D3266" s="251" t="s">
        <v>13687</v>
      </c>
      <c r="E3266" s="251" t="s">
        <v>11732</v>
      </c>
      <c r="F3266" s="251" t="s">
        <v>10005</v>
      </c>
      <c r="G3266" s="251" t="s">
        <v>767</v>
      </c>
      <c r="H3266" s="251" t="s">
        <v>770</v>
      </c>
      <c r="I3266" s="257" t="str">
        <f t="shared" si="201"/>
        <v>-00002</v>
      </c>
      <c r="J3266" s="251">
        <v>2</v>
      </c>
      <c r="K3266" s="251">
        <v>2</v>
      </c>
      <c r="M3266" s="251" t="s">
        <v>9958</v>
      </c>
      <c r="N3266" s="251" t="s">
        <v>11998</v>
      </c>
      <c r="O3266" s="251">
        <v>2</v>
      </c>
      <c r="Q3266" s="251" t="s">
        <v>13708</v>
      </c>
      <c r="R3266" s="251" t="s">
        <v>9960</v>
      </c>
      <c r="S3266" s="251" t="s">
        <v>766</v>
      </c>
      <c r="T3266" s="251" t="str">
        <f t="shared" si="202"/>
        <v>I0306193815900K050</v>
      </c>
      <c r="W3266" s="251" t="str">
        <f t="shared" si="203"/>
        <v>I030619381590-0K050</v>
      </c>
    </row>
    <row r="3267" spans="1:23" x14ac:dyDescent="0.3">
      <c r="A3267" s="256" t="str">
        <f t="shared" si="200"/>
        <v>I0306193-815900K260-00001</v>
      </c>
      <c r="B3267" s="251" t="s">
        <v>13709</v>
      </c>
      <c r="C3267" s="251" t="s">
        <v>9954</v>
      </c>
      <c r="D3267" s="251" t="s">
        <v>13687</v>
      </c>
      <c r="E3267" s="251" t="s">
        <v>11732</v>
      </c>
      <c r="F3267" s="251" t="s">
        <v>10009</v>
      </c>
      <c r="G3267" s="251" t="s">
        <v>3388</v>
      </c>
      <c r="H3267" s="251" t="s">
        <v>770</v>
      </c>
      <c r="I3267" s="257" t="str">
        <f t="shared" si="201"/>
        <v>-00001</v>
      </c>
      <c r="J3267" s="251">
        <v>1</v>
      </c>
      <c r="K3267" s="251">
        <v>1</v>
      </c>
      <c r="M3267" s="251" t="s">
        <v>9993</v>
      </c>
      <c r="N3267" s="251" t="s">
        <v>11998</v>
      </c>
      <c r="O3267" s="251">
        <v>1</v>
      </c>
      <c r="Q3267" s="251" t="s">
        <v>13709</v>
      </c>
      <c r="R3267" s="251" t="s">
        <v>9960</v>
      </c>
      <c r="S3267" s="251" t="s">
        <v>3377</v>
      </c>
      <c r="T3267" s="251" t="str">
        <f t="shared" si="202"/>
        <v>I0306193815900K260</v>
      </c>
      <c r="W3267" s="251" t="str">
        <f t="shared" si="203"/>
        <v>I030619381590-0K260</v>
      </c>
    </row>
    <row r="3268" spans="1:23" x14ac:dyDescent="0.3">
      <c r="A3268" s="256" t="str">
        <f t="shared" si="200"/>
        <v>I0306193-815910K050-00006</v>
      </c>
      <c r="B3268" s="251" t="s">
        <v>13710</v>
      </c>
      <c r="C3268" s="251" t="s">
        <v>9954</v>
      </c>
      <c r="D3268" s="251" t="s">
        <v>13687</v>
      </c>
      <c r="E3268" s="251" t="s">
        <v>11732</v>
      </c>
      <c r="F3268" s="251" t="s">
        <v>10012</v>
      </c>
      <c r="G3268" s="251" t="s">
        <v>777</v>
      </c>
      <c r="H3268" s="251" t="s">
        <v>5219</v>
      </c>
      <c r="I3268" s="257" t="str">
        <f t="shared" si="201"/>
        <v>-00006</v>
      </c>
      <c r="J3268" s="251">
        <v>6</v>
      </c>
      <c r="K3268" s="251">
        <v>6</v>
      </c>
      <c r="M3268" s="251" t="s">
        <v>9958</v>
      </c>
      <c r="N3268" s="251" t="s">
        <v>11998</v>
      </c>
      <c r="O3268" s="251">
        <v>6</v>
      </c>
      <c r="Q3268" s="251" t="s">
        <v>13710</v>
      </c>
      <c r="R3268" s="251" t="s">
        <v>9960</v>
      </c>
      <c r="S3268" s="251" t="s">
        <v>776</v>
      </c>
      <c r="T3268" s="251" t="str">
        <f t="shared" si="202"/>
        <v>I0306193815910K050</v>
      </c>
      <c r="W3268" s="251" t="str">
        <f t="shared" si="203"/>
        <v>I030619381591-0K050</v>
      </c>
    </row>
    <row r="3269" spans="1:23" x14ac:dyDescent="0.3">
      <c r="A3269" s="256" t="str">
        <f t="shared" si="200"/>
        <v>I0306193-9098113087-00006</v>
      </c>
      <c r="B3269" s="251" t="s">
        <v>13711</v>
      </c>
      <c r="C3269" s="251" t="s">
        <v>9954</v>
      </c>
      <c r="D3269" s="251" t="s">
        <v>13687</v>
      </c>
      <c r="E3269" s="251" t="s">
        <v>11732</v>
      </c>
      <c r="F3269" s="251" t="s">
        <v>10188</v>
      </c>
      <c r="G3269" s="251" t="s">
        <v>939</v>
      </c>
      <c r="H3269" s="251" t="s">
        <v>3393</v>
      </c>
      <c r="I3269" s="257" t="str">
        <f t="shared" si="201"/>
        <v>-00006</v>
      </c>
      <c r="J3269" s="251">
        <v>6</v>
      </c>
      <c r="K3269" s="251">
        <v>6</v>
      </c>
      <c r="M3269" s="251" t="s">
        <v>10003</v>
      </c>
      <c r="N3269" s="251" t="s">
        <v>11998</v>
      </c>
      <c r="O3269" s="251">
        <v>6</v>
      </c>
      <c r="Q3269" s="251" t="s">
        <v>13711</v>
      </c>
      <c r="R3269" s="251" t="s">
        <v>9960</v>
      </c>
      <c r="S3269" s="251">
        <v>9098113087</v>
      </c>
      <c r="T3269" s="251" t="str">
        <f t="shared" si="202"/>
        <v>I03061939098113087</v>
      </c>
      <c r="W3269" s="251" t="str">
        <f t="shared" si="203"/>
        <v>I030619390981-13087</v>
      </c>
    </row>
    <row r="3270" spans="1:23" x14ac:dyDescent="0.3">
      <c r="A3270" s="256" t="str">
        <f t="shared" si="200"/>
        <v>I0306193-9098113101-00001</v>
      </c>
      <c r="B3270" s="251" t="s">
        <v>13712</v>
      </c>
      <c r="C3270" s="251" t="s">
        <v>9954</v>
      </c>
      <c r="D3270" s="251" t="s">
        <v>13687</v>
      </c>
      <c r="E3270" s="251" t="s">
        <v>11732</v>
      </c>
      <c r="F3270" s="251" t="s">
        <v>10190</v>
      </c>
      <c r="G3270" s="251" t="s">
        <v>963</v>
      </c>
      <c r="H3270" s="251" t="s">
        <v>3393</v>
      </c>
      <c r="I3270" s="257" t="str">
        <f t="shared" si="201"/>
        <v>-00001</v>
      </c>
      <c r="J3270" s="251">
        <v>1</v>
      </c>
      <c r="K3270" s="251">
        <v>1</v>
      </c>
      <c r="M3270" s="251" t="s">
        <v>10007</v>
      </c>
      <c r="N3270" s="251" t="s">
        <v>11998</v>
      </c>
      <c r="O3270" s="251">
        <v>1</v>
      </c>
      <c r="Q3270" s="251" t="s">
        <v>13712</v>
      </c>
      <c r="R3270" s="251" t="s">
        <v>9960</v>
      </c>
      <c r="S3270" s="251">
        <v>9098113101</v>
      </c>
      <c r="T3270" s="251" t="str">
        <f t="shared" si="202"/>
        <v>I03061939098113101</v>
      </c>
      <c r="W3270" s="251" t="str">
        <f t="shared" si="203"/>
        <v>I030619390981-13101</v>
      </c>
    </row>
    <row r="3271" spans="1:23" x14ac:dyDescent="0.3">
      <c r="A3271" s="256" t="str">
        <f t="shared" ref="A3271:A3334" si="204">D3271&amp;$A$6&amp;S3271&amp;I3271</f>
        <v>I0306193-9098122003-00015</v>
      </c>
      <c r="B3271" s="251" t="s">
        <v>13713</v>
      </c>
      <c r="C3271" s="251" t="s">
        <v>9954</v>
      </c>
      <c r="D3271" s="251" t="s">
        <v>13687</v>
      </c>
      <c r="E3271" s="251" t="s">
        <v>11732</v>
      </c>
      <c r="F3271" s="251" t="s">
        <v>10192</v>
      </c>
      <c r="G3271" s="251" t="s">
        <v>926</v>
      </c>
      <c r="H3271" s="251" t="s">
        <v>1564</v>
      </c>
      <c r="I3271" s="257" t="str">
        <f t="shared" ref="I3271:I3334" si="205">+IF(AND(O3271&lt;10),$B$2&amp;O3271,IF(AND(O3271&gt;9,O3271&lt;=99),$B$3&amp;O3271,IF(AND(O3271&gt;99,L92147&lt;1000),$B$4&amp;O3271,IF(AND(O3271&gt;999),$B$5&amp;7))))</f>
        <v>-00015</v>
      </c>
      <c r="J3271" s="251">
        <v>15</v>
      </c>
      <c r="K3271" s="251">
        <v>15</v>
      </c>
      <c r="M3271" s="251" t="s">
        <v>10003</v>
      </c>
      <c r="N3271" s="251" t="s">
        <v>11998</v>
      </c>
      <c r="O3271" s="251">
        <v>15</v>
      </c>
      <c r="Q3271" s="251" t="s">
        <v>13713</v>
      </c>
      <c r="R3271" s="251" t="s">
        <v>9960</v>
      </c>
      <c r="S3271" s="251">
        <v>9098122003</v>
      </c>
      <c r="T3271" s="251" t="str">
        <f t="shared" si="202"/>
        <v>I03061939098122003</v>
      </c>
      <c r="W3271" s="251" t="str">
        <f t="shared" si="203"/>
        <v>I030619390981-22003</v>
      </c>
    </row>
    <row r="3272" spans="1:23" x14ac:dyDescent="0.3">
      <c r="A3272" s="256" t="str">
        <f t="shared" si="204"/>
        <v>I0306193-9913212050-00385</v>
      </c>
      <c r="B3272" s="251" t="s">
        <v>13714</v>
      </c>
      <c r="C3272" s="251" t="s">
        <v>9954</v>
      </c>
      <c r="D3272" s="251" t="s">
        <v>13687</v>
      </c>
      <c r="E3272" s="251" t="s">
        <v>11732</v>
      </c>
      <c r="F3272" s="251" t="s">
        <v>10194</v>
      </c>
      <c r="G3272" s="251" t="s">
        <v>946</v>
      </c>
      <c r="H3272" s="251" t="s">
        <v>10010</v>
      </c>
      <c r="I3272" s="257" t="str">
        <f t="shared" si="205"/>
        <v>-00385</v>
      </c>
      <c r="J3272" s="251">
        <v>385</v>
      </c>
      <c r="K3272" s="251">
        <v>385</v>
      </c>
      <c r="M3272" s="251" t="s">
        <v>10007</v>
      </c>
      <c r="N3272" s="251" t="s">
        <v>11998</v>
      </c>
      <c r="O3272" s="251">
        <v>385</v>
      </c>
      <c r="Q3272" s="251" t="s">
        <v>13714</v>
      </c>
      <c r="R3272" s="251" t="s">
        <v>9960</v>
      </c>
      <c r="S3272" s="251">
        <v>9913212050</v>
      </c>
      <c r="T3272" s="251" t="str">
        <f t="shared" ref="T3272:T3335" si="206">+D3272&amp;S3272</f>
        <v>I03061939913212050</v>
      </c>
      <c r="W3272" s="251" t="str">
        <f t="shared" ref="W3272:W3335" si="207">D3272&amp;G3272</f>
        <v>I030619399132-12050</v>
      </c>
    </row>
    <row r="3273" spans="1:23" x14ac:dyDescent="0.3">
      <c r="A3273" s="256" t="str">
        <f t="shared" si="204"/>
        <v>I0306193-9913221210-00090</v>
      </c>
      <c r="B3273" s="251" t="s">
        <v>13715</v>
      </c>
      <c r="C3273" s="251" t="s">
        <v>9954</v>
      </c>
      <c r="D3273" s="251" t="s">
        <v>13687</v>
      </c>
      <c r="E3273" s="251" t="s">
        <v>11732</v>
      </c>
      <c r="F3273" s="251" t="s">
        <v>10196</v>
      </c>
      <c r="G3273" s="251" t="s">
        <v>916</v>
      </c>
      <c r="H3273" s="251" t="s">
        <v>10013</v>
      </c>
      <c r="I3273" s="257" t="str">
        <f t="shared" si="205"/>
        <v>-00090</v>
      </c>
      <c r="J3273" s="251">
        <v>90</v>
      </c>
      <c r="K3273" s="251">
        <v>90</v>
      </c>
      <c r="M3273" s="251" t="s">
        <v>10007</v>
      </c>
      <c r="N3273" s="251" t="s">
        <v>11998</v>
      </c>
      <c r="O3273" s="251">
        <v>90</v>
      </c>
      <c r="Q3273" s="251" t="s">
        <v>13715</v>
      </c>
      <c r="R3273" s="251" t="s">
        <v>9960</v>
      </c>
      <c r="S3273" s="251">
        <v>9913221210</v>
      </c>
      <c r="T3273" s="251" t="str">
        <f t="shared" si="206"/>
        <v>I03061939913221210</v>
      </c>
      <c r="W3273" s="251" t="str">
        <f t="shared" si="207"/>
        <v>I030619399132-21210</v>
      </c>
    </row>
    <row r="3274" spans="1:23" x14ac:dyDescent="0.3">
      <c r="A3274" s="256" t="str">
        <f t="shared" si="204"/>
        <v>I0306194-811100K591-00002</v>
      </c>
      <c r="B3274" s="251" t="s">
        <v>13716</v>
      </c>
      <c r="C3274" s="251" t="s">
        <v>9954</v>
      </c>
      <c r="D3274" s="251" t="s">
        <v>13717</v>
      </c>
      <c r="E3274" s="251" t="s">
        <v>11732</v>
      </c>
      <c r="F3274" s="251" t="s">
        <v>9957</v>
      </c>
      <c r="G3274" s="251" t="s">
        <v>401</v>
      </c>
      <c r="H3274" s="251" t="s">
        <v>3422</v>
      </c>
      <c r="I3274" s="257" t="str">
        <f t="shared" si="205"/>
        <v>-00002</v>
      </c>
      <c r="J3274" s="251">
        <v>2</v>
      </c>
      <c r="K3274" s="251">
        <v>2</v>
      </c>
      <c r="M3274" s="251" t="s">
        <v>9958</v>
      </c>
      <c r="N3274" s="251" t="s">
        <v>12126</v>
      </c>
      <c r="O3274" s="251">
        <v>2</v>
      </c>
      <c r="Q3274" s="251" t="s">
        <v>13716</v>
      </c>
      <c r="R3274" s="251" t="s">
        <v>10017</v>
      </c>
      <c r="S3274" s="251" t="s">
        <v>400</v>
      </c>
      <c r="T3274" s="251" t="str">
        <f t="shared" si="206"/>
        <v>I0306194811100K591</v>
      </c>
      <c r="W3274" s="251" t="str">
        <f t="shared" si="207"/>
        <v>I030619481110-0K591</v>
      </c>
    </row>
    <row r="3275" spans="1:23" x14ac:dyDescent="0.3">
      <c r="A3275" s="256" t="str">
        <f t="shared" si="204"/>
        <v>I0306194-811300K591-00003</v>
      </c>
      <c r="B3275" s="251" t="s">
        <v>13718</v>
      </c>
      <c r="C3275" s="251" t="s">
        <v>9954</v>
      </c>
      <c r="D3275" s="251" t="s">
        <v>13717</v>
      </c>
      <c r="E3275" s="251" t="s">
        <v>11732</v>
      </c>
      <c r="F3275" s="251" t="s">
        <v>9962</v>
      </c>
      <c r="G3275" s="251" t="s">
        <v>408</v>
      </c>
      <c r="H3275" s="251" t="s">
        <v>5101</v>
      </c>
      <c r="I3275" s="257" t="str">
        <f t="shared" si="205"/>
        <v>-00003</v>
      </c>
      <c r="J3275" s="251">
        <v>3</v>
      </c>
      <c r="K3275" s="251">
        <v>3</v>
      </c>
      <c r="M3275" s="251" t="s">
        <v>9958</v>
      </c>
      <c r="N3275" s="251" t="s">
        <v>12126</v>
      </c>
      <c r="O3275" s="251">
        <v>3</v>
      </c>
      <c r="Q3275" s="251" t="s">
        <v>13718</v>
      </c>
      <c r="R3275" s="251" t="s">
        <v>10017</v>
      </c>
      <c r="S3275" s="251" t="s">
        <v>407</v>
      </c>
      <c r="T3275" s="251" t="str">
        <f t="shared" si="206"/>
        <v>I0306194811300K591</v>
      </c>
      <c r="W3275" s="251" t="str">
        <f t="shared" si="207"/>
        <v>I030619481130-0K591</v>
      </c>
    </row>
    <row r="3276" spans="1:23" x14ac:dyDescent="0.3">
      <c r="A3276" s="256" t="str">
        <f t="shared" si="204"/>
        <v>I0306194-811700K591-00002</v>
      </c>
      <c r="B3276" s="251" t="s">
        <v>13719</v>
      </c>
      <c r="C3276" s="251" t="s">
        <v>9954</v>
      </c>
      <c r="D3276" s="251" t="s">
        <v>13717</v>
      </c>
      <c r="E3276" s="251" t="s">
        <v>11732</v>
      </c>
      <c r="F3276" s="251" t="s">
        <v>9964</v>
      </c>
      <c r="G3276" s="251" t="s">
        <v>425</v>
      </c>
      <c r="H3276" s="251" t="s">
        <v>5102</v>
      </c>
      <c r="I3276" s="257" t="str">
        <f t="shared" si="205"/>
        <v>-00002</v>
      </c>
      <c r="J3276" s="251">
        <v>2</v>
      </c>
      <c r="K3276" s="251">
        <v>2</v>
      </c>
      <c r="M3276" s="251" t="s">
        <v>9958</v>
      </c>
      <c r="N3276" s="251" t="s">
        <v>12126</v>
      </c>
      <c r="O3276" s="251">
        <v>2</v>
      </c>
      <c r="Q3276" s="251" t="s">
        <v>13719</v>
      </c>
      <c r="R3276" s="251" t="s">
        <v>10017</v>
      </c>
      <c r="S3276" s="251" t="s">
        <v>424</v>
      </c>
      <c r="T3276" s="251" t="str">
        <f t="shared" si="206"/>
        <v>I0306194811700K591</v>
      </c>
      <c r="W3276" s="251" t="str">
        <f t="shared" si="207"/>
        <v>I030619481170-0K591</v>
      </c>
    </row>
    <row r="3277" spans="1:23" x14ac:dyDescent="0.3">
      <c r="A3277" s="256" t="str">
        <f t="shared" si="204"/>
        <v>I0306194-811700K610-00001</v>
      </c>
      <c r="B3277" s="251" t="s">
        <v>13720</v>
      </c>
      <c r="C3277" s="251" t="s">
        <v>9954</v>
      </c>
      <c r="D3277" s="251" t="s">
        <v>13717</v>
      </c>
      <c r="E3277" s="251" t="s">
        <v>11732</v>
      </c>
      <c r="F3277" s="251" t="s">
        <v>9966</v>
      </c>
      <c r="G3277" s="251" t="s">
        <v>456</v>
      </c>
      <c r="H3277" s="251" t="s">
        <v>5102</v>
      </c>
      <c r="I3277" s="257" t="str">
        <f t="shared" si="205"/>
        <v>-00001</v>
      </c>
      <c r="J3277" s="251">
        <v>1</v>
      </c>
      <c r="K3277" s="251">
        <v>1</v>
      </c>
      <c r="M3277" s="251" t="s">
        <v>9958</v>
      </c>
      <c r="N3277" s="251" t="s">
        <v>12126</v>
      </c>
      <c r="O3277" s="251">
        <v>1</v>
      </c>
      <c r="Q3277" s="251" t="s">
        <v>13720</v>
      </c>
      <c r="R3277" s="251" t="s">
        <v>10017</v>
      </c>
      <c r="S3277" s="251" t="s">
        <v>455</v>
      </c>
      <c r="T3277" s="251" t="str">
        <f t="shared" si="206"/>
        <v>I0306194811700K610</v>
      </c>
      <c r="W3277" s="251" t="str">
        <f t="shared" si="207"/>
        <v>I030619481170-0K610</v>
      </c>
    </row>
    <row r="3278" spans="1:23" x14ac:dyDescent="0.3">
      <c r="A3278" s="256" t="str">
        <f t="shared" si="204"/>
        <v>I0306194-815800K120-00001</v>
      </c>
      <c r="B3278" s="251" t="s">
        <v>13721</v>
      </c>
      <c r="C3278" s="251" t="s">
        <v>9954</v>
      </c>
      <c r="D3278" s="251" t="s">
        <v>13717</v>
      </c>
      <c r="E3278" s="251" t="s">
        <v>11732</v>
      </c>
      <c r="F3278" s="251" t="s">
        <v>9968</v>
      </c>
      <c r="G3278" s="251" t="s">
        <v>781</v>
      </c>
      <c r="H3278" s="251" t="s">
        <v>758</v>
      </c>
      <c r="I3278" s="257" t="str">
        <f t="shared" si="205"/>
        <v>-00001</v>
      </c>
      <c r="J3278" s="251">
        <v>1</v>
      </c>
      <c r="K3278" s="251">
        <v>1</v>
      </c>
      <c r="M3278" s="251" t="s">
        <v>9993</v>
      </c>
      <c r="N3278" s="251" t="s">
        <v>12126</v>
      </c>
      <c r="O3278" s="251">
        <v>1</v>
      </c>
      <c r="Q3278" s="251" t="s">
        <v>13721</v>
      </c>
      <c r="R3278" s="251" t="s">
        <v>10017</v>
      </c>
      <c r="S3278" s="251" t="s">
        <v>780</v>
      </c>
      <c r="T3278" s="251" t="str">
        <f t="shared" si="206"/>
        <v>I0306194815800K120</v>
      </c>
      <c r="W3278" s="251" t="str">
        <f t="shared" si="207"/>
        <v>I030619481580-0K120</v>
      </c>
    </row>
    <row r="3279" spans="1:23" x14ac:dyDescent="0.3">
      <c r="A3279" s="256" t="str">
        <f t="shared" si="204"/>
        <v>I0306194-9098111062-00001</v>
      </c>
      <c r="B3279" s="251" t="s">
        <v>13722</v>
      </c>
      <c r="C3279" s="251" t="s">
        <v>9954</v>
      </c>
      <c r="D3279" s="251" t="s">
        <v>13717</v>
      </c>
      <c r="E3279" s="251" t="s">
        <v>11732</v>
      </c>
      <c r="F3279" s="251" t="s">
        <v>9970</v>
      </c>
      <c r="G3279" s="251" t="s">
        <v>937</v>
      </c>
      <c r="H3279" s="251" t="s">
        <v>3393</v>
      </c>
      <c r="I3279" s="257" t="str">
        <f t="shared" si="205"/>
        <v>-00001</v>
      </c>
      <c r="J3279" s="251">
        <v>1</v>
      </c>
      <c r="K3279" s="251">
        <v>1</v>
      </c>
      <c r="M3279" s="251" t="s">
        <v>10007</v>
      </c>
      <c r="N3279" s="251" t="s">
        <v>12126</v>
      </c>
      <c r="O3279" s="251">
        <v>1</v>
      </c>
      <c r="Q3279" s="251" t="s">
        <v>13722</v>
      </c>
      <c r="R3279" s="251" t="s">
        <v>10017</v>
      </c>
      <c r="S3279" s="251">
        <v>9098111062</v>
      </c>
      <c r="T3279" s="251" t="str">
        <f t="shared" si="206"/>
        <v>I03061949098111062</v>
      </c>
      <c r="W3279" s="251" t="str">
        <f t="shared" si="207"/>
        <v>I030619490981-11062</v>
      </c>
    </row>
    <row r="3280" spans="1:23" x14ac:dyDescent="0.3">
      <c r="A3280" s="256" t="str">
        <f t="shared" si="204"/>
        <v>I0306195-815500D400-00001</v>
      </c>
      <c r="B3280" s="251" t="s">
        <v>13723</v>
      </c>
      <c r="C3280" s="251" t="s">
        <v>9954</v>
      </c>
      <c r="D3280" s="251" t="s">
        <v>13724</v>
      </c>
      <c r="E3280" s="251" t="s">
        <v>11732</v>
      </c>
      <c r="F3280" s="251" t="s">
        <v>9957</v>
      </c>
      <c r="G3280" s="251" t="s">
        <v>682</v>
      </c>
      <c r="H3280" s="251" t="s">
        <v>5202</v>
      </c>
      <c r="I3280" s="257" t="str">
        <f t="shared" si="205"/>
        <v>-00001</v>
      </c>
      <c r="J3280" s="251">
        <v>1</v>
      </c>
      <c r="K3280" s="251">
        <v>1</v>
      </c>
      <c r="M3280" s="251" t="s">
        <v>9958</v>
      </c>
      <c r="N3280" s="251" t="s">
        <v>12438</v>
      </c>
      <c r="O3280" s="251">
        <v>1</v>
      </c>
      <c r="Q3280" s="251" t="s">
        <v>13723</v>
      </c>
      <c r="R3280" s="251" t="s">
        <v>10028</v>
      </c>
      <c r="S3280" s="251" t="s">
        <v>681</v>
      </c>
      <c r="T3280" s="251" t="str">
        <f t="shared" si="206"/>
        <v>I0306195815500D400</v>
      </c>
      <c r="W3280" s="251" t="str">
        <f t="shared" si="207"/>
        <v>I030619581550-0D400</v>
      </c>
    </row>
    <row r="3281" spans="1:23" x14ac:dyDescent="0.3">
      <c r="A3281" s="256" t="str">
        <f t="shared" si="204"/>
        <v>I0306195-815510D400-00001</v>
      </c>
      <c r="B3281" s="251" t="s">
        <v>13725</v>
      </c>
      <c r="C3281" s="251" t="s">
        <v>9954</v>
      </c>
      <c r="D3281" s="251" t="s">
        <v>13724</v>
      </c>
      <c r="E3281" s="251" t="s">
        <v>11732</v>
      </c>
      <c r="F3281" s="251" t="s">
        <v>9962</v>
      </c>
      <c r="G3281" s="251" t="s">
        <v>694</v>
      </c>
      <c r="H3281" s="251" t="s">
        <v>5216</v>
      </c>
      <c r="I3281" s="257" t="str">
        <f t="shared" si="205"/>
        <v>-00001</v>
      </c>
      <c r="J3281" s="251">
        <v>1</v>
      </c>
      <c r="K3281" s="251">
        <v>1</v>
      </c>
      <c r="M3281" s="251" t="s">
        <v>9993</v>
      </c>
      <c r="N3281" s="251" t="s">
        <v>12438</v>
      </c>
      <c r="O3281" s="251">
        <v>1</v>
      </c>
      <c r="Q3281" s="251" t="s">
        <v>13725</v>
      </c>
      <c r="R3281" s="251" t="s">
        <v>10028</v>
      </c>
      <c r="S3281" s="251" t="s">
        <v>693</v>
      </c>
      <c r="T3281" s="251" t="str">
        <f t="shared" si="206"/>
        <v>I0306195815510D400</v>
      </c>
      <c r="W3281" s="251" t="str">
        <f t="shared" si="207"/>
        <v>I030619581551-0D400</v>
      </c>
    </row>
    <row r="3282" spans="1:23" x14ac:dyDescent="0.3">
      <c r="A3282" s="256" t="str">
        <f t="shared" si="204"/>
        <v>I0306195-815510D570-00001</v>
      </c>
      <c r="B3282" s="251" t="s">
        <v>13726</v>
      </c>
      <c r="C3282" s="251" t="s">
        <v>9954</v>
      </c>
      <c r="D3282" s="251" t="s">
        <v>13724</v>
      </c>
      <c r="E3282" s="251" t="s">
        <v>11732</v>
      </c>
      <c r="F3282" s="251" t="s">
        <v>9964</v>
      </c>
      <c r="G3282" s="251" t="s">
        <v>715</v>
      </c>
      <c r="H3282" s="251" t="s">
        <v>3436</v>
      </c>
      <c r="I3282" s="257" t="str">
        <f t="shared" si="205"/>
        <v>-00001</v>
      </c>
      <c r="J3282" s="251">
        <v>1</v>
      </c>
      <c r="K3282" s="251">
        <v>1</v>
      </c>
      <c r="M3282" s="251" t="s">
        <v>9958</v>
      </c>
      <c r="N3282" s="251" t="s">
        <v>12438</v>
      </c>
      <c r="O3282" s="251">
        <v>1</v>
      </c>
      <c r="Q3282" s="251" t="s">
        <v>13726</v>
      </c>
      <c r="R3282" s="251" t="s">
        <v>10028</v>
      </c>
      <c r="S3282" s="251" t="s">
        <v>714</v>
      </c>
      <c r="T3282" s="251" t="str">
        <f t="shared" si="206"/>
        <v>I0306195815510D570</v>
      </c>
      <c r="W3282" s="251" t="str">
        <f t="shared" si="207"/>
        <v>I030619581551-0D570</v>
      </c>
    </row>
    <row r="3283" spans="1:23" x14ac:dyDescent="0.3">
      <c r="A3283" s="256" t="str">
        <f t="shared" si="204"/>
        <v>I0404596-811050K130-00008</v>
      </c>
      <c r="B3283" s="251" t="s">
        <v>13727</v>
      </c>
      <c r="C3283" s="251" t="s">
        <v>10031</v>
      </c>
      <c r="D3283" s="251" t="s">
        <v>13728</v>
      </c>
      <c r="E3283" s="251" t="s">
        <v>11732</v>
      </c>
      <c r="F3283" s="251" t="s">
        <v>9957</v>
      </c>
      <c r="G3283" s="251" t="s">
        <v>187</v>
      </c>
      <c r="H3283" s="251" t="s">
        <v>5053</v>
      </c>
      <c r="I3283" s="257" t="str">
        <f t="shared" si="205"/>
        <v>-00008</v>
      </c>
      <c r="J3283" s="251">
        <v>8</v>
      </c>
      <c r="K3283" s="251">
        <v>8</v>
      </c>
      <c r="M3283" s="251" t="s">
        <v>9958</v>
      </c>
      <c r="N3283" s="251" t="s">
        <v>12126</v>
      </c>
      <c r="O3283" s="251">
        <v>8</v>
      </c>
      <c r="Q3283" s="251" t="s">
        <v>13727</v>
      </c>
      <c r="R3283" s="251" t="s">
        <v>10017</v>
      </c>
      <c r="S3283" s="251" t="s">
        <v>186</v>
      </c>
      <c r="T3283" s="251" t="str">
        <f t="shared" si="206"/>
        <v>I0404596811050K130</v>
      </c>
      <c r="W3283" s="251" t="str">
        <f t="shared" si="207"/>
        <v>I040459681105-0K130</v>
      </c>
    </row>
    <row r="3284" spans="1:23" x14ac:dyDescent="0.3">
      <c r="A3284" s="256" t="str">
        <f t="shared" si="204"/>
        <v>I0404596-811060K130-00003</v>
      </c>
      <c r="B3284" s="251" t="s">
        <v>13729</v>
      </c>
      <c r="C3284" s="251" t="s">
        <v>10031</v>
      </c>
      <c r="D3284" s="251" t="s">
        <v>13728</v>
      </c>
      <c r="E3284" s="251" t="s">
        <v>11732</v>
      </c>
      <c r="F3284" s="251" t="s">
        <v>9962</v>
      </c>
      <c r="G3284" s="251" t="s">
        <v>196</v>
      </c>
      <c r="H3284" s="251" t="s">
        <v>5054</v>
      </c>
      <c r="I3284" s="257" t="str">
        <f t="shared" si="205"/>
        <v>-00003</v>
      </c>
      <c r="J3284" s="251">
        <v>3</v>
      </c>
      <c r="K3284" s="251">
        <v>3</v>
      </c>
      <c r="M3284" s="251" t="s">
        <v>9958</v>
      </c>
      <c r="N3284" s="251" t="s">
        <v>12126</v>
      </c>
      <c r="O3284" s="251">
        <v>3</v>
      </c>
      <c r="Q3284" s="251" t="s">
        <v>13729</v>
      </c>
      <c r="R3284" s="251" t="s">
        <v>10017</v>
      </c>
      <c r="S3284" s="251" t="s">
        <v>195</v>
      </c>
      <c r="T3284" s="251" t="str">
        <f t="shared" si="206"/>
        <v>I0404596811060K130</v>
      </c>
      <c r="W3284" s="251" t="str">
        <f t="shared" si="207"/>
        <v>I040459681106-0K130</v>
      </c>
    </row>
    <row r="3285" spans="1:23" x14ac:dyDescent="0.3">
      <c r="A3285" s="256" t="str">
        <f t="shared" si="204"/>
        <v>I0404596-811100K130-00001</v>
      </c>
      <c r="B3285" s="251" t="s">
        <v>13730</v>
      </c>
      <c r="C3285" s="251" t="s">
        <v>10031</v>
      </c>
      <c r="D3285" s="251" t="s">
        <v>13728</v>
      </c>
      <c r="E3285" s="251" t="s">
        <v>11732</v>
      </c>
      <c r="F3285" s="251" t="s">
        <v>9964</v>
      </c>
      <c r="G3285" s="251" t="s">
        <v>183</v>
      </c>
      <c r="H3285" s="251" t="s">
        <v>3422</v>
      </c>
      <c r="I3285" s="257" t="str">
        <f t="shared" si="205"/>
        <v>-00001</v>
      </c>
      <c r="J3285" s="251">
        <v>1</v>
      </c>
      <c r="K3285" s="251">
        <v>1</v>
      </c>
      <c r="M3285" s="251" t="s">
        <v>9958</v>
      </c>
      <c r="N3285" s="251" t="s">
        <v>12126</v>
      </c>
      <c r="O3285" s="251">
        <v>1</v>
      </c>
      <c r="Q3285" s="251" t="s">
        <v>13730</v>
      </c>
      <c r="R3285" s="251" t="s">
        <v>10017</v>
      </c>
      <c r="S3285" s="251" t="s">
        <v>182</v>
      </c>
      <c r="T3285" s="251" t="str">
        <f t="shared" si="206"/>
        <v>I0404596811100K130</v>
      </c>
      <c r="W3285" s="251" t="str">
        <f t="shared" si="207"/>
        <v>I040459681110-0K130</v>
      </c>
    </row>
    <row r="3286" spans="1:23" x14ac:dyDescent="0.3">
      <c r="A3286" s="256" t="str">
        <f t="shared" si="204"/>
        <v>I0404596-811100KC31-00001</v>
      </c>
      <c r="B3286" s="251" t="s">
        <v>13731</v>
      </c>
      <c r="C3286" s="251" t="s">
        <v>10031</v>
      </c>
      <c r="D3286" s="251" t="s">
        <v>13728</v>
      </c>
      <c r="E3286" s="251" t="s">
        <v>11732</v>
      </c>
      <c r="F3286" s="251" t="s">
        <v>9966</v>
      </c>
      <c r="G3286" s="251" t="s">
        <v>464</v>
      </c>
      <c r="H3286" s="251" t="s">
        <v>3422</v>
      </c>
      <c r="I3286" s="257" t="str">
        <f t="shared" si="205"/>
        <v>-00001</v>
      </c>
      <c r="J3286" s="251">
        <v>1</v>
      </c>
      <c r="K3286" s="251">
        <v>1</v>
      </c>
      <c r="M3286" s="251" t="s">
        <v>9958</v>
      </c>
      <c r="N3286" s="251" t="s">
        <v>12126</v>
      </c>
      <c r="O3286" s="251">
        <v>1</v>
      </c>
      <c r="Q3286" s="251" t="s">
        <v>13731</v>
      </c>
      <c r="R3286" s="251" t="s">
        <v>10017</v>
      </c>
      <c r="S3286" s="251" t="s">
        <v>463</v>
      </c>
      <c r="T3286" s="251" t="str">
        <f t="shared" si="206"/>
        <v>I0404596811100KC31</v>
      </c>
      <c r="W3286" s="251" t="str">
        <f t="shared" si="207"/>
        <v>I040459681110-0KC31</v>
      </c>
    </row>
    <row r="3287" spans="1:23" x14ac:dyDescent="0.3">
      <c r="A3287" s="256" t="str">
        <f t="shared" si="204"/>
        <v>I0404596-811300KC31-00002</v>
      </c>
      <c r="B3287" s="251" t="s">
        <v>13732</v>
      </c>
      <c r="C3287" s="251" t="s">
        <v>10031</v>
      </c>
      <c r="D3287" s="251" t="s">
        <v>13728</v>
      </c>
      <c r="E3287" s="251" t="s">
        <v>11732</v>
      </c>
      <c r="F3287" s="251" t="s">
        <v>9968</v>
      </c>
      <c r="G3287" s="251" t="s">
        <v>470</v>
      </c>
      <c r="H3287" s="251" t="s">
        <v>5101</v>
      </c>
      <c r="I3287" s="257" t="str">
        <f t="shared" si="205"/>
        <v>-00002</v>
      </c>
      <c r="J3287" s="251">
        <v>2</v>
      </c>
      <c r="K3287" s="251">
        <v>2</v>
      </c>
      <c r="M3287" s="251" t="s">
        <v>9958</v>
      </c>
      <c r="N3287" s="251" t="s">
        <v>12126</v>
      </c>
      <c r="O3287" s="251">
        <v>2</v>
      </c>
      <c r="Q3287" s="251" t="s">
        <v>13732</v>
      </c>
      <c r="R3287" s="251" t="s">
        <v>10017</v>
      </c>
      <c r="S3287" s="251" t="s">
        <v>469</v>
      </c>
      <c r="T3287" s="251" t="str">
        <f t="shared" si="206"/>
        <v>I0404596811300KC31</v>
      </c>
      <c r="W3287" s="251" t="str">
        <f t="shared" si="207"/>
        <v>I040459681130-0KC31</v>
      </c>
    </row>
    <row r="3288" spans="1:23" x14ac:dyDescent="0.3">
      <c r="A3288" s="256" t="str">
        <f t="shared" si="204"/>
        <v>I0404596-811700KC31-00002</v>
      </c>
      <c r="B3288" s="251" t="s">
        <v>13733</v>
      </c>
      <c r="C3288" s="251" t="s">
        <v>10031</v>
      </c>
      <c r="D3288" s="251" t="s">
        <v>13728</v>
      </c>
      <c r="E3288" s="251" t="s">
        <v>11732</v>
      </c>
      <c r="F3288" s="251" t="s">
        <v>9970</v>
      </c>
      <c r="G3288" s="251" t="s">
        <v>482</v>
      </c>
      <c r="H3288" s="251" t="s">
        <v>5102</v>
      </c>
      <c r="I3288" s="257" t="str">
        <f t="shared" si="205"/>
        <v>-00002</v>
      </c>
      <c r="J3288" s="251">
        <v>2</v>
      </c>
      <c r="K3288" s="251">
        <v>2</v>
      </c>
      <c r="M3288" s="251" t="s">
        <v>9958</v>
      </c>
      <c r="N3288" s="251" t="s">
        <v>12126</v>
      </c>
      <c r="O3288" s="251">
        <v>2</v>
      </c>
      <c r="Q3288" s="251" t="s">
        <v>13733</v>
      </c>
      <c r="R3288" s="251" t="s">
        <v>10017</v>
      </c>
      <c r="S3288" s="251" t="s">
        <v>481</v>
      </c>
      <c r="T3288" s="251" t="str">
        <f t="shared" si="206"/>
        <v>I0404596811700KC31</v>
      </c>
      <c r="W3288" s="251" t="str">
        <f t="shared" si="207"/>
        <v>I040459681170-0KC31</v>
      </c>
    </row>
    <row r="3289" spans="1:23" x14ac:dyDescent="0.3">
      <c r="A3289" s="256" t="str">
        <f t="shared" si="204"/>
        <v>I0404596-815500K120-00001</v>
      </c>
      <c r="B3289" s="251" t="s">
        <v>13734</v>
      </c>
      <c r="C3289" s="251" t="s">
        <v>10031</v>
      </c>
      <c r="D3289" s="251" t="s">
        <v>13728</v>
      </c>
      <c r="E3289" s="251" t="s">
        <v>11732</v>
      </c>
      <c r="F3289" s="251" t="s">
        <v>9972</v>
      </c>
      <c r="G3289" s="251" t="s">
        <v>625</v>
      </c>
      <c r="H3289" s="251" t="s">
        <v>5202</v>
      </c>
      <c r="I3289" s="257" t="str">
        <f t="shared" si="205"/>
        <v>-00001</v>
      </c>
      <c r="J3289" s="251">
        <v>1</v>
      </c>
      <c r="K3289" s="251">
        <v>1</v>
      </c>
      <c r="M3289" s="251" t="s">
        <v>9958</v>
      </c>
      <c r="N3289" s="251" t="s">
        <v>12126</v>
      </c>
      <c r="O3289" s="251">
        <v>1</v>
      </c>
      <c r="Q3289" s="251" t="s">
        <v>13734</v>
      </c>
      <c r="R3289" s="251" t="s">
        <v>10017</v>
      </c>
      <c r="S3289" s="251" t="s">
        <v>8</v>
      </c>
      <c r="T3289" s="251" t="str">
        <f t="shared" si="206"/>
        <v>I0404596815500K120</v>
      </c>
      <c r="W3289" s="251" t="str">
        <f t="shared" si="207"/>
        <v>I040459681550-0K120</v>
      </c>
    </row>
    <row r="3290" spans="1:23" x14ac:dyDescent="0.3">
      <c r="A3290" s="256" t="str">
        <f t="shared" si="204"/>
        <v>I0404596-815600K120-00002</v>
      </c>
      <c r="B3290" s="251" t="s">
        <v>13735</v>
      </c>
      <c r="C3290" s="251" t="s">
        <v>10031</v>
      </c>
      <c r="D3290" s="251" t="s">
        <v>13728</v>
      </c>
      <c r="E3290" s="251" t="s">
        <v>11732</v>
      </c>
      <c r="F3290" s="251" t="s">
        <v>9974</v>
      </c>
      <c r="G3290" s="251" t="s">
        <v>641</v>
      </c>
      <c r="H3290" s="251" t="s">
        <v>5204</v>
      </c>
      <c r="I3290" s="257" t="str">
        <f t="shared" si="205"/>
        <v>-00002</v>
      </c>
      <c r="J3290" s="251">
        <v>2</v>
      </c>
      <c r="K3290" s="251">
        <v>2</v>
      </c>
      <c r="M3290" s="251" t="s">
        <v>9958</v>
      </c>
      <c r="N3290" s="251" t="s">
        <v>12126</v>
      </c>
      <c r="O3290" s="251">
        <v>2</v>
      </c>
      <c r="Q3290" s="251" t="s">
        <v>13735</v>
      </c>
      <c r="R3290" s="251" t="s">
        <v>10017</v>
      </c>
      <c r="S3290" s="251" t="s">
        <v>640</v>
      </c>
      <c r="T3290" s="251" t="str">
        <f t="shared" si="206"/>
        <v>I0404596815600K120</v>
      </c>
      <c r="W3290" s="251" t="str">
        <f t="shared" si="207"/>
        <v>I040459681560-0K120</v>
      </c>
    </row>
    <row r="3291" spans="1:23" x14ac:dyDescent="0.3">
      <c r="A3291" s="256" t="str">
        <f t="shared" si="204"/>
        <v>I0404596-815610K120-00003</v>
      </c>
      <c r="B3291" s="251" t="s">
        <v>13736</v>
      </c>
      <c r="C3291" s="251" t="s">
        <v>10031</v>
      </c>
      <c r="D3291" s="251" t="s">
        <v>13728</v>
      </c>
      <c r="E3291" s="251" t="s">
        <v>11732</v>
      </c>
      <c r="F3291" s="251" t="s">
        <v>9976</v>
      </c>
      <c r="G3291" s="251" t="s">
        <v>650</v>
      </c>
      <c r="H3291" s="251" t="s">
        <v>5205</v>
      </c>
      <c r="I3291" s="257" t="str">
        <f t="shared" si="205"/>
        <v>-00003</v>
      </c>
      <c r="J3291" s="251">
        <v>3</v>
      </c>
      <c r="K3291" s="251">
        <v>3</v>
      </c>
      <c r="M3291" s="251" t="s">
        <v>9958</v>
      </c>
      <c r="N3291" s="251" t="s">
        <v>12126</v>
      </c>
      <c r="O3291" s="251">
        <v>3</v>
      </c>
      <c r="Q3291" s="251" t="s">
        <v>13736</v>
      </c>
      <c r="R3291" s="251" t="s">
        <v>10017</v>
      </c>
      <c r="S3291" s="251" t="s">
        <v>649</v>
      </c>
      <c r="T3291" s="251" t="str">
        <f t="shared" si="206"/>
        <v>I0404596815610K120</v>
      </c>
      <c r="W3291" s="251" t="str">
        <f t="shared" si="207"/>
        <v>I040459681561-0K120</v>
      </c>
    </row>
    <row r="3292" spans="1:23" x14ac:dyDescent="0.3">
      <c r="A3292" s="256" t="str">
        <f t="shared" si="204"/>
        <v>I0404596-815610K210-00005</v>
      </c>
      <c r="B3292" s="251" t="s">
        <v>13737</v>
      </c>
      <c r="C3292" s="251" t="s">
        <v>10031</v>
      </c>
      <c r="D3292" s="251" t="s">
        <v>13728</v>
      </c>
      <c r="E3292" s="251" t="s">
        <v>11732</v>
      </c>
      <c r="F3292" s="251" t="s">
        <v>9978</v>
      </c>
      <c r="G3292" s="251" t="s">
        <v>678</v>
      </c>
      <c r="H3292" s="251" t="s">
        <v>3443</v>
      </c>
      <c r="I3292" s="257" t="str">
        <f t="shared" si="205"/>
        <v>-00005</v>
      </c>
      <c r="J3292" s="251">
        <v>5</v>
      </c>
      <c r="K3292" s="251">
        <v>5</v>
      </c>
      <c r="M3292" s="251" t="s">
        <v>9958</v>
      </c>
      <c r="N3292" s="251" t="s">
        <v>12126</v>
      </c>
      <c r="O3292" s="251">
        <v>5</v>
      </c>
      <c r="Q3292" s="251" t="s">
        <v>13737</v>
      </c>
      <c r="R3292" s="251" t="s">
        <v>10017</v>
      </c>
      <c r="S3292" s="251" t="s">
        <v>677</v>
      </c>
      <c r="T3292" s="251" t="str">
        <f t="shared" si="206"/>
        <v>I0404596815610K210</v>
      </c>
      <c r="W3292" s="251" t="str">
        <f t="shared" si="207"/>
        <v>I040459681561-0K210</v>
      </c>
    </row>
    <row r="3293" spans="1:23" x14ac:dyDescent="0.3">
      <c r="A3293" s="256" t="str">
        <f t="shared" si="204"/>
        <v>I0404597-81110VT040-00003</v>
      </c>
      <c r="B3293" s="251" t="s">
        <v>13738</v>
      </c>
      <c r="C3293" s="251" t="s">
        <v>10031</v>
      </c>
      <c r="D3293" s="251" t="s">
        <v>13739</v>
      </c>
      <c r="E3293" s="251" t="s">
        <v>11732</v>
      </c>
      <c r="F3293" s="251" t="s">
        <v>9957</v>
      </c>
      <c r="G3293" s="251" t="s">
        <v>10047</v>
      </c>
      <c r="H3293" s="251" t="s">
        <v>3422</v>
      </c>
      <c r="I3293" s="257" t="str">
        <f t="shared" si="205"/>
        <v>-00003</v>
      </c>
      <c r="J3293" s="251">
        <v>3</v>
      </c>
      <c r="K3293" s="251">
        <v>3</v>
      </c>
      <c r="M3293" s="251" t="s">
        <v>9958</v>
      </c>
      <c r="N3293" s="251" t="s">
        <v>12438</v>
      </c>
      <c r="O3293" s="251">
        <v>3</v>
      </c>
      <c r="Q3293" s="251" t="s">
        <v>13738</v>
      </c>
      <c r="R3293" s="251" t="s">
        <v>10028</v>
      </c>
      <c r="S3293" s="251" t="s">
        <v>3713</v>
      </c>
      <c r="T3293" s="251" t="str">
        <f t="shared" si="206"/>
        <v>I040459781110VT040</v>
      </c>
      <c r="W3293" s="251" t="str">
        <f t="shared" si="207"/>
        <v>I040459781110-VT040</v>
      </c>
    </row>
    <row r="3294" spans="1:23" x14ac:dyDescent="0.3">
      <c r="A3294" s="256" t="str">
        <f t="shared" si="204"/>
        <v>I0404597-81110VT080-00003</v>
      </c>
      <c r="B3294" s="251" t="s">
        <v>13740</v>
      </c>
      <c r="C3294" s="251" t="s">
        <v>10031</v>
      </c>
      <c r="D3294" s="251" t="s">
        <v>13739</v>
      </c>
      <c r="E3294" s="251" t="s">
        <v>11732</v>
      </c>
      <c r="F3294" s="251" t="s">
        <v>9962</v>
      </c>
      <c r="G3294" s="251" t="s">
        <v>4985</v>
      </c>
      <c r="H3294" s="251" t="s">
        <v>3422</v>
      </c>
      <c r="I3294" s="257" t="str">
        <f t="shared" si="205"/>
        <v>-00003</v>
      </c>
      <c r="J3294" s="251">
        <v>3</v>
      </c>
      <c r="K3294" s="251">
        <v>3</v>
      </c>
      <c r="M3294" s="251" t="s">
        <v>9958</v>
      </c>
      <c r="N3294" s="251" t="s">
        <v>12438</v>
      </c>
      <c r="O3294" s="251">
        <v>3</v>
      </c>
      <c r="Q3294" s="251" t="s">
        <v>13740</v>
      </c>
      <c r="R3294" s="251" t="s">
        <v>10028</v>
      </c>
      <c r="S3294" s="251" t="s">
        <v>3719</v>
      </c>
      <c r="T3294" s="251" t="str">
        <f t="shared" si="206"/>
        <v>I040459781110VT080</v>
      </c>
      <c r="W3294" s="251" t="str">
        <f t="shared" si="207"/>
        <v>I040459781110-VT080</v>
      </c>
    </row>
    <row r="3295" spans="1:23" x14ac:dyDescent="0.3">
      <c r="A3295" s="256" t="str">
        <f t="shared" si="204"/>
        <v>I0404597-81110VT100-00002</v>
      </c>
      <c r="B3295" s="251" t="s">
        <v>13741</v>
      </c>
      <c r="C3295" s="251" t="s">
        <v>10031</v>
      </c>
      <c r="D3295" s="251" t="s">
        <v>13739</v>
      </c>
      <c r="E3295" s="251" t="s">
        <v>11732</v>
      </c>
      <c r="F3295" s="251" t="s">
        <v>9964</v>
      </c>
      <c r="G3295" s="251" t="s">
        <v>10049</v>
      </c>
      <c r="H3295" s="251" t="s">
        <v>3422</v>
      </c>
      <c r="I3295" s="257" t="str">
        <f t="shared" si="205"/>
        <v>-00002</v>
      </c>
      <c r="J3295" s="251">
        <v>2</v>
      </c>
      <c r="K3295" s="251">
        <v>2</v>
      </c>
      <c r="M3295" s="251" t="s">
        <v>9958</v>
      </c>
      <c r="N3295" s="251" t="s">
        <v>12438</v>
      </c>
      <c r="O3295" s="251">
        <v>2</v>
      </c>
      <c r="Q3295" s="251" t="s">
        <v>13741</v>
      </c>
      <c r="R3295" s="251" t="s">
        <v>10028</v>
      </c>
      <c r="S3295" s="251" t="s">
        <v>3723</v>
      </c>
      <c r="T3295" s="251" t="str">
        <f t="shared" si="206"/>
        <v>I040459781110VT100</v>
      </c>
      <c r="W3295" s="251" t="str">
        <f t="shared" si="207"/>
        <v>I040459781110-VT100</v>
      </c>
    </row>
    <row r="3296" spans="1:23" x14ac:dyDescent="0.3">
      <c r="A3296" s="256" t="str">
        <f t="shared" si="204"/>
        <v>I0404597-81130VT040-00001</v>
      </c>
      <c r="B3296" s="251" t="s">
        <v>13742</v>
      </c>
      <c r="C3296" s="251" t="s">
        <v>10031</v>
      </c>
      <c r="D3296" s="251" t="s">
        <v>13739</v>
      </c>
      <c r="E3296" s="251" t="s">
        <v>11732</v>
      </c>
      <c r="F3296" s="251" t="s">
        <v>9966</v>
      </c>
      <c r="G3296" s="251" t="s">
        <v>13445</v>
      </c>
      <c r="H3296" s="251" t="s">
        <v>5101</v>
      </c>
      <c r="I3296" s="257" t="str">
        <f t="shared" si="205"/>
        <v>-00001</v>
      </c>
      <c r="J3296" s="251">
        <v>1</v>
      </c>
      <c r="K3296" s="251">
        <v>1</v>
      </c>
      <c r="M3296" s="251" t="s">
        <v>9958</v>
      </c>
      <c r="N3296" s="251" t="s">
        <v>12438</v>
      </c>
      <c r="O3296" s="251">
        <v>1</v>
      </c>
      <c r="Q3296" s="251" t="s">
        <v>13742</v>
      </c>
      <c r="R3296" s="251" t="s">
        <v>10028</v>
      </c>
      <c r="S3296" s="251" t="s">
        <v>4494</v>
      </c>
      <c r="T3296" s="251" t="str">
        <f t="shared" si="206"/>
        <v>I040459781130VT040</v>
      </c>
      <c r="W3296" s="251" t="str">
        <f t="shared" si="207"/>
        <v>I040459781130-VT040</v>
      </c>
    </row>
    <row r="3297" spans="1:23" x14ac:dyDescent="0.3">
      <c r="A3297" s="256" t="str">
        <f t="shared" si="204"/>
        <v>I0404597-81150VT040-00002</v>
      </c>
      <c r="B3297" s="251" t="s">
        <v>13743</v>
      </c>
      <c r="C3297" s="251" t="s">
        <v>10031</v>
      </c>
      <c r="D3297" s="251" t="s">
        <v>13739</v>
      </c>
      <c r="E3297" s="251" t="s">
        <v>11732</v>
      </c>
      <c r="F3297" s="251" t="s">
        <v>9968</v>
      </c>
      <c r="G3297" s="251" t="s">
        <v>10051</v>
      </c>
      <c r="H3297" s="251" t="s">
        <v>3429</v>
      </c>
      <c r="I3297" s="257" t="str">
        <f t="shared" si="205"/>
        <v>-00002</v>
      </c>
      <c r="J3297" s="251">
        <v>2</v>
      </c>
      <c r="K3297" s="251">
        <v>2</v>
      </c>
      <c r="M3297" s="251" t="s">
        <v>9958</v>
      </c>
      <c r="N3297" s="251" t="s">
        <v>12438</v>
      </c>
      <c r="O3297" s="251">
        <v>2</v>
      </c>
      <c r="Q3297" s="251" t="s">
        <v>13743</v>
      </c>
      <c r="R3297" s="251" t="s">
        <v>10028</v>
      </c>
      <c r="S3297" s="251" t="s">
        <v>3725</v>
      </c>
      <c r="T3297" s="251" t="str">
        <f t="shared" si="206"/>
        <v>I040459781150VT040</v>
      </c>
      <c r="W3297" s="251" t="str">
        <f t="shared" si="207"/>
        <v>I040459781150-VT040</v>
      </c>
    </row>
    <row r="3298" spans="1:23" x14ac:dyDescent="0.3">
      <c r="A3298" s="256" t="str">
        <f t="shared" si="204"/>
        <v>I0404597-81150VT080-00003</v>
      </c>
      <c r="B3298" s="251" t="s">
        <v>13744</v>
      </c>
      <c r="C3298" s="251" t="s">
        <v>10031</v>
      </c>
      <c r="D3298" s="251" t="s">
        <v>13739</v>
      </c>
      <c r="E3298" s="251" t="s">
        <v>11732</v>
      </c>
      <c r="F3298" s="251" t="s">
        <v>9970</v>
      </c>
      <c r="G3298" s="251" t="s">
        <v>10242</v>
      </c>
      <c r="H3298" s="251" t="s">
        <v>3429</v>
      </c>
      <c r="I3298" s="257" t="str">
        <f t="shared" si="205"/>
        <v>-00003</v>
      </c>
      <c r="J3298" s="251">
        <v>3</v>
      </c>
      <c r="K3298" s="251">
        <v>3</v>
      </c>
      <c r="M3298" s="251" t="s">
        <v>9958</v>
      </c>
      <c r="N3298" s="251" t="s">
        <v>12438</v>
      </c>
      <c r="O3298" s="251">
        <v>3</v>
      </c>
      <c r="Q3298" s="251" t="s">
        <v>13744</v>
      </c>
      <c r="R3298" s="251" t="s">
        <v>10028</v>
      </c>
      <c r="S3298" s="251" t="s">
        <v>3731</v>
      </c>
      <c r="T3298" s="251" t="str">
        <f t="shared" si="206"/>
        <v>I040459781150VT080</v>
      </c>
      <c r="W3298" s="251" t="str">
        <f t="shared" si="207"/>
        <v>I040459781150-VT080</v>
      </c>
    </row>
    <row r="3299" spans="1:23" x14ac:dyDescent="0.3">
      <c r="A3299" s="256" t="str">
        <f t="shared" si="204"/>
        <v>I0404597-81150VT100-00001</v>
      </c>
      <c r="B3299" s="251" t="s">
        <v>13745</v>
      </c>
      <c r="C3299" s="251" t="s">
        <v>10031</v>
      </c>
      <c r="D3299" s="251" t="s">
        <v>13739</v>
      </c>
      <c r="E3299" s="251" t="s">
        <v>11732</v>
      </c>
      <c r="F3299" s="251" t="s">
        <v>9972</v>
      </c>
      <c r="G3299" s="251" t="s">
        <v>4999</v>
      </c>
      <c r="H3299" s="251" t="s">
        <v>3429</v>
      </c>
      <c r="I3299" s="257" t="str">
        <f t="shared" si="205"/>
        <v>-00001</v>
      </c>
      <c r="J3299" s="251">
        <v>1</v>
      </c>
      <c r="K3299" s="251">
        <v>1</v>
      </c>
      <c r="M3299" s="251" t="s">
        <v>9958</v>
      </c>
      <c r="N3299" s="251" t="s">
        <v>12438</v>
      </c>
      <c r="O3299" s="251">
        <v>1</v>
      </c>
      <c r="Q3299" s="251" t="s">
        <v>13745</v>
      </c>
      <c r="R3299" s="251" t="s">
        <v>10028</v>
      </c>
      <c r="S3299" s="251" t="s">
        <v>3735</v>
      </c>
      <c r="T3299" s="251" t="str">
        <f t="shared" si="206"/>
        <v>I040459781150VT100</v>
      </c>
      <c r="W3299" s="251" t="str">
        <f t="shared" si="207"/>
        <v>I040459781150-VT100</v>
      </c>
    </row>
    <row r="3300" spans="1:23" x14ac:dyDescent="0.3">
      <c r="A3300" s="256" t="str">
        <f t="shared" si="204"/>
        <v>I0404597-811700K300-00002</v>
      </c>
      <c r="B3300" s="251" t="s">
        <v>13746</v>
      </c>
      <c r="C3300" s="251" t="s">
        <v>10031</v>
      </c>
      <c r="D3300" s="251" t="s">
        <v>13739</v>
      </c>
      <c r="E3300" s="251" t="s">
        <v>11732</v>
      </c>
      <c r="F3300" s="251" t="s">
        <v>9974</v>
      </c>
      <c r="G3300" s="251" t="s">
        <v>238</v>
      </c>
      <c r="H3300" s="251" t="s">
        <v>5094</v>
      </c>
      <c r="I3300" s="257" t="str">
        <f t="shared" si="205"/>
        <v>-00002</v>
      </c>
      <c r="J3300" s="251">
        <v>2</v>
      </c>
      <c r="K3300" s="251">
        <v>2</v>
      </c>
      <c r="M3300" s="251" t="s">
        <v>9958</v>
      </c>
      <c r="N3300" s="251" t="s">
        <v>12438</v>
      </c>
      <c r="O3300" s="251">
        <v>2</v>
      </c>
      <c r="Q3300" s="251" t="s">
        <v>13746</v>
      </c>
      <c r="R3300" s="251" t="s">
        <v>10028</v>
      </c>
      <c r="S3300" s="251" t="s">
        <v>237</v>
      </c>
      <c r="T3300" s="251" t="str">
        <f t="shared" si="206"/>
        <v>I0404597811700K300</v>
      </c>
      <c r="W3300" s="251" t="str">
        <f t="shared" si="207"/>
        <v>I040459781170-0K300</v>
      </c>
    </row>
    <row r="3301" spans="1:23" x14ac:dyDescent="0.3">
      <c r="A3301" s="256" t="str">
        <f t="shared" si="204"/>
        <v>I0404597-812100K031-00001</v>
      </c>
      <c r="B3301" s="251" t="s">
        <v>13747</v>
      </c>
      <c r="C3301" s="251" t="s">
        <v>10031</v>
      </c>
      <c r="D3301" s="251" t="s">
        <v>13739</v>
      </c>
      <c r="E3301" s="251" t="s">
        <v>11732</v>
      </c>
      <c r="F3301" s="251" t="s">
        <v>9976</v>
      </c>
      <c r="G3301" s="251" t="s">
        <v>593</v>
      </c>
      <c r="H3301" s="251" t="s">
        <v>5163</v>
      </c>
      <c r="I3301" s="257" t="str">
        <f t="shared" si="205"/>
        <v>-00001</v>
      </c>
      <c r="J3301" s="251">
        <v>1</v>
      </c>
      <c r="K3301" s="251">
        <v>1</v>
      </c>
      <c r="M3301" s="251" t="s">
        <v>9993</v>
      </c>
      <c r="N3301" s="251" t="s">
        <v>12438</v>
      </c>
      <c r="O3301" s="251">
        <v>1</v>
      </c>
      <c r="Q3301" s="251" t="s">
        <v>13747</v>
      </c>
      <c r="R3301" s="251" t="s">
        <v>10028</v>
      </c>
      <c r="S3301" s="251" t="s">
        <v>592</v>
      </c>
      <c r="T3301" s="251" t="str">
        <f t="shared" si="206"/>
        <v>I0404597812100K031</v>
      </c>
      <c r="W3301" s="251" t="str">
        <f t="shared" si="207"/>
        <v>I040459781210-0K031</v>
      </c>
    </row>
    <row r="3302" spans="1:23" x14ac:dyDescent="0.3">
      <c r="A3302" s="256" t="str">
        <f t="shared" si="204"/>
        <v>I0404597-815500K080-00002</v>
      </c>
      <c r="B3302" s="251" t="s">
        <v>13748</v>
      </c>
      <c r="C3302" s="251" t="s">
        <v>10031</v>
      </c>
      <c r="D3302" s="251" t="s">
        <v>13739</v>
      </c>
      <c r="E3302" s="251" t="s">
        <v>11732</v>
      </c>
      <c r="F3302" s="251" t="s">
        <v>9978</v>
      </c>
      <c r="G3302" s="251" t="s">
        <v>151</v>
      </c>
      <c r="H3302" s="251" t="s">
        <v>5045</v>
      </c>
      <c r="I3302" s="257" t="str">
        <f t="shared" si="205"/>
        <v>-00002</v>
      </c>
      <c r="J3302" s="251">
        <v>2</v>
      </c>
      <c r="K3302" s="251">
        <v>2</v>
      </c>
      <c r="M3302" s="251" t="s">
        <v>9958</v>
      </c>
      <c r="N3302" s="251" t="s">
        <v>12438</v>
      </c>
      <c r="O3302" s="251">
        <v>2</v>
      </c>
      <c r="Q3302" s="251" t="s">
        <v>13748</v>
      </c>
      <c r="R3302" s="251" t="s">
        <v>10028</v>
      </c>
      <c r="S3302" s="251" t="s">
        <v>150</v>
      </c>
      <c r="T3302" s="251" t="str">
        <f t="shared" si="206"/>
        <v>I0404597815500K080</v>
      </c>
      <c r="W3302" s="251" t="str">
        <f t="shared" si="207"/>
        <v>I040459781550-0K080</v>
      </c>
    </row>
    <row r="3303" spans="1:23" x14ac:dyDescent="0.3">
      <c r="A3303" s="256" t="str">
        <f t="shared" si="204"/>
        <v>I0404597-81550VT020-00002</v>
      </c>
      <c r="B3303" s="251" t="s">
        <v>13749</v>
      </c>
      <c r="C3303" s="251" t="s">
        <v>10031</v>
      </c>
      <c r="D3303" s="251" t="s">
        <v>13739</v>
      </c>
      <c r="E3303" s="251" t="s">
        <v>11732</v>
      </c>
      <c r="F3303" s="251" t="s">
        <v>9980</v>
      </c>
      <c r="G3303" s="251" t="s">
        <v>10057</v>
      </c>
      <c r="H3303" s="251" t="s">
        <v>5202</v>
      </c>
      <c r="I3303" s="257" t="str">
        <f t="shared" si="205"/>
        <v>-00002</v>
      </c>
      <c r="J3303" s="251">
        <v>2</v>
      </c>
      <c r="K3303" s="251">
        <v>2</v>
      </c>
      <c r="M3303" s="251" t="s">
        <v>9958</v>
      </c>
      <c r="N3303" s="251" t="s">
        <v>12438</v>
      </c>
      <c r="O3303" s="251">
        <v>2</v>
      </c>
      <c r="Q3303" s="251" t="s">
        <v>13749</v>
      </c>
      <c r="R3303" s="251" t="s">
        <v>10028</v>
      </c>
      <c r="S3303" s="251" t="s">
        <v>3737</v>
      </c>
      <c r="T3303" s="251" t="str">
        <f t="shared" si="206"/>
        <v>I040459781550VT020</v>
      </c>
      <c r="W3303" s="251" t="str">
        <f t="shared" si="207"/>
        <v>I040459781550-VT020</v>
      </c>
    </row>
    <row r="3304" spans="1:23" x14ac:dyDescent="0.3">
      <c r="A3304" s="256" t="str">
        <f t="shared" si="204"/>
        <v>I0404597-81550VT050-00001</v>
      </c>
      <c r="B3304" s="251" t="s">
        <v>13750</v>
      </c>
      <c r="C3304" s="251" t="s">
        <v>10031</v>
      </c>
      <c r="D3304" s="251" t="s">
        <v>13739</v>
      </c>
      <c r="E3304" s="251" t="s">
        <v>11732</v>
      </c>
      <c r="F3304" s="251" t="s">
        <v>9982</v>
      </c>
      <c r="G3304" s="251" t="s">
        <v>5265</v>
      </c>
      <c r="H3304" s="251" t="s">
        <v>5202</v>
      </c>
      <c r="I3304" s="257" t="str">
        <f t="shared" si="205"/>
        <v>-00001</v>
      </c>
      <c r="J3304" s="251">
        <v>1</v>
      </c>
      <c r="K3304" s="251">
        <v>1</v>
      </c>
      <c r="M3304" s="251" t="s">
        <v>9958</v>
      </c>
      <c r="N3304" s="251" t="s">
        <v>12438</v>
      </c>
      <c r="O3304" s="251">
        <v>1</v>
      </c>
      <c r="Q3304" s="251" t="s">
        <v>13750</v>
      </c>
      <c r="R3304" s="251" t="s">
        <v>10028</v>
      </c>
      <c r="S3304" s="251" t="s">
        <v>3740</v>
      </c>
      <c r="T3304" s="251" t="str">
        <f t="shared" si="206"/>
        <v>I040459781550VT050</v>
      </c>
      <c r="W3304" s="251" t="str">
        <f t="shared" si="207"/>
        <v>I040459781550-VT050</v>
      </c>
    </row>
    <row r="3305" spans="1:23" x14ac:dyDescent="0.3">
      <c r="A3305" s="256" t="str">
        <f t="shared" si="204"/>
        <v>I0404597-81551VT020-00001</v>
      </c>
      <c r="B3305" s="251" t="s">
        <v>13751</v>
      </c>
      <c r="C3305" s="251" t="s">
        <v>10031</v>
      </c>
      <c r="D3305" s="251" t="s">
        <v>13739</v>
      </c>
      <c r="E3305" s="251" t="s">
        <v>11732</v>
      </c>
      <c r="F3305" s="251" t="s">
        <v>9984</v>
      </c>
      <c r="G3305" s="251" t="s">
        <v>10060</v>
      </c>
      <c r="H3305" s="251" t="s">
        <v>3436</v>
      </c>
      <c r="I3305" s="257" t="str">
        <f t="shared" si="205"/>
        <v>-00001</v>
      </c>
      <c r="J3305" s="251">
        <v>1</v>
      </c>
      <c r="K3305" s="251">
        <v>1</v>
      </c>
      <c r="M3305" s="251" t="s">
        <v>9958</v>
      </c>
      <c r="N3305" s="251" t="s">
        <v>12438</v>
      </c>
      <c r="O3305" s="251">
        <v>1</v>
      </c>
      <c r="Q3305" s="251" t="s">
        <v>13751</v>
      </c>
      <c r="R3305" s="251" t="s">
        <v>10028</v>
      </c>
      <c r="S3305" s="251" t="s">
        <v>3761</v>
      </c>
      <c r="T3305" s="251" t="str">
        <f t="shared" si="206"/>
        <v>I040459781551VT020</v>
      </c>
      <c r="W3305" s="251" t="str">
        <f t="shared" si="207"/>
        <v>I040459781551-VT020</v>
      </c>
    </row>
    <row r="3306" spans="1:23" x14ac:dyDescent="0.3">
      <c r="A3306" s="256" t="str">
        <f t="shared" si="204"/>
        <v>I0404597-81551VT050-00002</v>
      </c>
      <c r="B3306" s="251" t="s">
        <v>13752</v>
      </c>
      <c r="C3306" s="251" t="s">
        <v>10031</v>
      </c>
      <c r="D3306" s="251" t="s">
        <v>13739</v>
      </c>
      <c r="E3306" s="251" t="s">
        <v>11732</v>
      </c>
      <c r="F3306" s="251" t="s">
        <v>9986</v>
      </c>
      <c r="G3306" s="251" t="s">
        <v>10062</v>
      </c>
      <c r="H3306" s="251" t="s">
        <v>3436</v>
      </c>
      <c r="I3306" s="257" t="str">
        <f t="shared" si="205"/>
        <v>-00002</v>
      </c>
      <c r="J3306" s="251">
        <v>2</v>
      </c>
      <c r="K3306" s="251">
        <v>2</v>
      </c>
      <c r="M3306" s="251" t="s">
        <v>9958</v>
      </c>
      <c r="N3306" s="251" t="s">
        <v>12438</v>
      </c>
      <c r="O3306" s="251">
        <v>2</v>
      </c>
      <c r="Q3306" s="251" t="s">
        <v>13752</v>
      </c>
      <c r="R3306" s="251" t="s">
        <v>10028</v>
      </c>
      <c r="S3306" s="251" t="s">
        <v>3763</v>
      </c>
      <c r="T3306" s="251" t="str">
        <f t="shared" si="206"/>
        <v>I040459781551VT050</v>
      </c>
      <c r="W3306" s="251" t="str">
        <f t="shared" si="207"/>
        <v>I040459781551-VT050</v>
      </c>
    </row>
    <row r="3307" spans="1:23" x14ac:dyDescent="0.3">
      <c r="A3307" s="256" t="str">
        <f t="shared" si="204"/>
        <v>I0404597-815600K080-00002</v>
      </c>
      <c r="B3307" s="251" t="s">
        <v>13753</v>
      </c>
      <c r="C3307" s="251" t="s">
        <v>10031</v>
      </c>
      <c r="D3307" s="251" t="s">
        <v>13739</v>
      </c>
      <c r="E3307" s="251" t="s">
        <v>11732</v>
      </c>
      <c r="F3307" s="251" t="s">
        <v>9988</v>
      </c>
      <c r="G3307" s="251" t="s">
        <v>164</v>
      </c>
      <c r="H3307" s="251" t="s">
        <v>5047</v>
      </c>
      <c r="I3307" s="257" t="str">
        <f t="shared" si="205"/>
        <v>-00002</v>
      </c>
      <c r="J3307" s="251">
        <v>2</v>
      </c>
      <c r="K3307" s="251">
        <v>2</v>
      </c>
      <c r="M3307" s="251" t="s">
        <v>9958</v>
      </c>
      <c r="N3307" s="251" t="s">
        <v>12438</v>
      </c>
      <c r="O3307" s="251">
        <v>2</v>
      </c>
      <c r="Q3307" s="251" t="s">
        <v>13753</v>
      </c>
      <c r="R3307" s="251" t="s">
        <v>10028</v>
      </c>
      <c r="S3307" s="251" t="s">
        <v>163</v>
      </c>
      <c r="T3307" s="251" t="str">
        <f t="shared" si="206"/>
        <v>I0404597815600K080</v>
      </c>
      <c r="W3307" s="251" t="str">
        <f t="shared" si="207"/>
        <v>I040459781560-0K080</v>
      </c>
    </row>
    <row r="3308" spans="1:23" x14ac:dyDescent="0.3">
      <c r="A3308" s="256" t="str">
        <f t="shared" si="204"/>
        <v>I0404597-81560VT020-00002</v>
      </c>
      <c r="B3308" s="251" t="s">
        <v>13754</v>
      </c>
      <c r="C3308" s="251" t="s">
        <v>10031</v>
      </c>
      <c r="D3308" s="251" t="s">
        <v>13739</v>
      </c>
      <c r="E3308" s="251" t="s">
        <v>11732</v>
      </c>
      <c r="F3308" s="251" t="s">
        <v>9990</v>
      </c>
      <c r="G3308" s="251" t="s">
        <v>10065</v>
      </c>
      <c r="H3308" s="251" t="s">
        <v>5204</v>
      </c>
      <c r="I3308" s="257" t="str">
        <f t="shared" si="205"/>
        <v>-00002</v>
      </c>
      <c r="J3308" s="251">
        <v>2</v>
      </c>
      <c r="K3308" s="251">
        <v>2</v>
      </c>
      <c r="M3308" s="251" t="s">
        <v>9958</v>
      </c>
      <c r="N3308" s="251" t="s">
        <v>12438</v>
      </c>
      <c r="O3308" s="251">
        <v>2</v>
      </c>
      <c r="Q3308" s="251" t="s">
        <v>13754</v>
      </c>
      <c r="R3308" s="251" t="s">
        <v>10028</v>
      </c>
      <c r="S3308" s="251" t="s">
        <v>3743</v>
      </c>
      <c r="T3308" s="251" t="str">
        <f t="shared" si="206"/>
        <v>I040459781560VT020</v>
      </c>
      <c r="W3308" s="251" t="str">
        <f t="shared" si="207"/>
        <v>I040459781560-VT020</v>
      </c>
    </row>
    <row r="3309" spans="1:23" x14ac:dyDescent="0.3">
      <c r="A3309" s="256" t="str">
        <f t="shared" si="204"/>
        <v>I0404597-81560VT050-00004</v>
      </c>
      <c r="B3309" s="251" t="s">
        <v>13755</v>
      </c>
      <c r="C3309" s="251" t="s">
        <v>10031</v>
      </c>
      <c r="D3309" s="251" t="s">
        <v>13739</v>
      </c>
      <c r="E3309" s="251" t="s">
        <v>11732</v>
      </c>
      <c r="F3309" s="251" t="s">
        <v>9992</v>
      </c>
      <c r="G3309" s="251" t="s">
        <v>10067</v>
      </c>
      <c r="H3309" s="251" t="s">
        <v>5204</v>
      </c>
      <c r="I3309" s="257" t="str">
        <f t="shared" si="205"/>
        <v>-00004</v>
      </c>
      <c r="J3309" s="251">
        <v>4</v>
      </c>
      <c r="K3309" s="251">
        <v>4</v>
      </c>
      <c r="M3309" s="251" t="s">
        <v>9958</v>
      </c>
      <c r="N3309" s="251" t="s">
        <v>12438</v>
      </c>
      <c r="O3309" s="251">
        <v>4</v>
      </c>
      <c r="Q3309" s="251" t="s">
        <v>13755</v>
      </c>
      <c r="R3309" s="251" t="s">
        <v>10028</v>
      </c>
      <c r="S3309" s="251" t="s">
        <v>3746</v>
      </c>
      <c r="T3309" s="251" t="str">
        <f t="shared" si="206"/>
        <v>I040459781560VT050</v>
      </c>
      <c r="W3309" s="251" t="str">
        <f t="shared" si="207"/>
        <v>I040459781560-VT050</v>
      </c>
    </row>
    <row r="3310" spans="1:23" x14ac:dyDescent="0.3">
      <c r="A3310" s="256" t="str">
        <f t="shared" si="204"/>
        <v>I0404597-81561VT020-00001</v>
      </c>
      <c r="B3310" s="251" t="s">
        <v>13756</v>
      </c>
      <c r="C3310" s="251" t="s">
        <v>10031</v>
      </c>
      <c r="D3310" s="251" t="s">
        <v>13739</v>
      </c>
      <c r="E3310" s="251" t="s">
        <v>11732</v>
      </c>
      <c r="F3310" s="251" t="s">
        <v>9995</v>
      </c>
      <c r="G3310" s="251" t="s">
        <v>10256</v>
      </c>
      <c r="H3310" s="251" t="s">
        <v>3443</v>
      </c>
      <c r="I3310" s="257" t="str">
        <f t="shared" si="205"/>
        <v>-00001</v>
      </c>
      <c r="J3310" s="251">
        <v>1</v>
      </c>
      <c r="K3310" s="251">
        <v>1</v>
      </c>
      <c r="M3310" s="251" t="s">
        <v>9958</v>
      </c>
      <c r="N3310" s="251" t="s">
        <v>12438</v>
      </c>
      <c r="O3310" s="251">
        <v>1</v>
      </c>
      <c r="Q3310" s="251" t="s">
        <v>13756</v>
      </c>
      <c r="R3310" s="251" t="s">
        <v>10028</v>
      </c>
      <c r="S3310" s="251" t="s">
        <v>3767</v>
      </c>
      <c r="T3310" s="251" t="str">
        <f t="shared" si="206"/>
        <v>I040459781561VT020</v>
      </c>
      <c r="W3310" s="251" t="str">
        <f t="shared" si="207"/>
        <v>I040459781561-VT020</v>
      </c>
    </row>
    <row r="3311" spans="1:23" x14ac:dyDescent="0.3">
      <c r="A3311" s="256" t="str">
        <f t="shared" si="204"/>
        <v>I0404597-81580VT010-00002</v>
      </c>
      <c r="B3311" s="251" t="s">
        <v>13757</v>
      </c>
      <c r="C3311" s="251" t="s">
        <v>10031</v>
      </c>
      <c r="D3311" s="251" t="s">
        <v>13739</v>
      </c>
      <c r="E3311" s="251" t="s">
        <v>11732</v>
      </c>
      <c r="F3311" s="251" t="s">
        <v>9997</v>
      </c>
      <c r="G3311" s="251" t="s">
        <v>5289</v>
      </c>
      <c r="H3311" s="251" t="s">
        <v>758</v>
      </c>
      <c r="I3311" s="257" t="str">
        <f t="shared" si="205"/>
        <v>-00002</v>
      </c>
      <c r="J3311" s="251">
        <v>2</v>
      </c>
      <c r="K3311" s="251">
        <v>2</v>
      </c>
      <c r="M3311" s="251" t="s">
        <v>9993</v>
      </c>
      <c r="N3311" s="251" t="s">
        <v>12438</v>
      </c>
      <c r="O3311" s="251">
        <v>2</v>
      </c>
      <c r="Q3311" s="251" t="s">
        <v>13757</v>
      </c>
      <c r="R3311" s="251" t="s">
        <v>10028</v>
      </c>
      <c r="S3311" s="251" t="s">
        <v>3749</v>
      </c>
      <c r="T3311" s="251" t="str">
        <f t="shared" si="206"/>
        <v>I040459781580VT010</v>
      </c>
      <c r="W3311" s="251" t="str">
        <f t="shared" si="207"/>
        <v>I040459781580-VT010</v>
      </c>
    </row>
    <row r="3312" spans="1:23" x14ac:dyDescent="0.3">
      <c r="A3312" s="256" t="str">
        <f t="shared" si="204"/>
        <v>I0404597-81580VT020-00001</v>
      </c>
      <c r="B3312" s="251" t="s">
        <v>13758</v>
      </c>
      <c r="C3312" s="251" t="s">
        <v>10031</v>
      </c>
      <c r="D3312" s="251" t="s">
        <v>13739</v>
      </c>
      <c r="E3312" s="251" t="s">
        <v>11732</v>
      </c>
      <c r="F3312" s="251" t="s">
        <v>10000</v>
      </c>
      <c r="G3312" s="251" t="s">
        <v>10071</v>
      </c>
      <c r="H3312" s="251" t="s">
        <v>758</v>
      </c>
      <c r="I3312" s="257" t="str">
        <f t="shared" si="205"/>
        <v>-00001</v>
      </c>
      <c r="J3312" s="251">
        <v>1</v>
      </c>
      <c r="K3312" s="251">
        <v>1</v>
      </c>
      <c r="M3312" s="251" t="s">
        <v>9958</v>
      </c>
      <c r="N3312" s="251" t="s">
        <v>12438</v>
      </c>
      <c r="O3312" s="251">
        <v>1</v>
      </c>
      <c r="Q3312" s="251" t="s">
        <v>13758</v>
      </c>
      <c r="R3312" s="251" t="s">
        <v>10028</v>
      </c>
      <c r="S3312" s="251" t="s">
        <v>3752</v>
      </c>
      <c r="T3312" s="251" t="str">
        <f t="shared" si="206"/>
        <v>I040459781580VT020</v>
      </c>
      <c r="W3312" s="251" t="str">
        <f t="shared" si="207"/>
        <v>I040459781580-VT020</v>
      </c>
    </row>
    <row r="3313" spans="1:23" x14ac:dyDescent="0.3">
      <c r="A3313" s="256" t="str">
        <f t="shared" si="204"/>
        <v>I0404597-81590VT010-00002</v>
      </c>
      <c r="B3313" s="251" t="s">
        <v>13759</v>
      </c>
      <c r="C3313" s="251" t="s">
        <v>10031</v>
      </c>
      <c r="D3313" s="251" t="s">
        <v>13739</v>
      </c>
      <c r="E3313" s="251" t="s">
        <v>11732</v>
      </c>
      <c r="F3313" s="251" t="s">
        <v>10002</v>
      </c>
      <c r="G3313" s="251" t="s">
        <v>10073</v>
      </c>
      <c r="H3313" s="251" t="s">
        <v>770</v>
      </c>
      <c r="I3313" s="257" t="str">
        <f t="shared" si="205"/>
        <v>-00002</v>
      </c>
      <c r="J3313" s="251">
        <v>2</v>
      </c>
      <c r="K3313" s="251">
        <v>2</v>
      </c>
      <c r="M3313" s="251" t="s">
        <v>9993</v>
      </c>
      <c r="N3313" s="251" t="s">
        <v>12438</v>
      </c>
      <c r="O3313" s="251">
        <v>2</v>
      </c>
      <c r="Q3313" s="251" t="s">
        <v>13759</v>
      </c>
      <c r="R3313" s="251" t="s">
        <v>10028</v>
      </c>
      <c r="S3313" s="251" t="s">
        <v>3755</v>
      </c>
      <c r="T3313" s="251" t="str">
        <f t="shared" si="206"/>
        <v>I040459781590VT010</v>
      </c>
      <c r="W3313" s="251" t="str">
        <f t="shared" si="207"/>
        <v>I040459781590-VT010</v>
      </c>
    </row>
    <row r="3314" spans="1:23" x14ac:dyDescent="0.3">
      <c r="A3314" s="256" t="str">
        <f t="shared" si="204"/>
        <v>I0404597-81590VT020-00001</v>
      </c>
      <c r="B3314" s="251" t="s">
        <v>13760</v>
      </c>
      <c r="C3314" s="251" t="s">
        <v>10031</v>
      </c>
      <c r="D3314" s="251" t="s">
        <v>13739</v>
      </c>
      <c r="E3314" s="251" t="s">
        <v>11732</v>
      </c>
      <c r="F3314" s="251" t="s">
        <v>10005</v>
      </c>
      <c r="G3314" s="251" t="s">
        <v>10075</v>
      </c>
      <c r="H3314" s="251" t="s">
        <v>770</v>
      </c>
      <c r="I3314" s="257" t="str">
        <f t="shared" si="205"/>
        <v>-00001</v>
      </c>
      <c r="J3314" s="251">
        <v>1</v>
      </c>
      <c r="K3314" s="251">
        <v>1</v>
      </c>
      <c r="M3314" s="251" t="s">
        <v>9958</v>
      </c>
      <c r="N3314" s="251" t="s">
        <v>12438</v>
      </c>
      <c r="O3314" s="251">
        <v>1</v>
      </c>
      <c r="Q3314" s="251" t="s">
        <v>13760</v>
      </c>
      <c r="R3314" s="251" t="s">
        <v>10028</v>
      </c>
      <c r="S3314" s="251" t="s">
        <v>3758</v>
      </c>
      <c r="T3314" s="251" t="str">
        <f t="shared" si="206"/>
        <v>I040459781590VT020</v>
      </c>
      <c r="W3314" s="251" t="str">
        <f t="shared" si="207"/>
        <v>I040459781590-VT020</v>
      </c>
    </row>
    <row r="3315" spans="1:23" x14ac:dyDescent="0.3">
      <c r="A3315" s="256" t="str">
        <f t="shared" si="204"/>
        <v>I0606359-81110BZ620-00002</v>
      </c>
      <c r="B3315" s="251" t="s">
        <v>13761</v>
      </c>
      <c r="C3315" s="251" t="s">
        <v>10077</v>
      </c>
      <c r="D3315" s="251" t="s">
        <v>4169</v>
      </c>
      <c r="E3315" s="251" t="s">
        <v>11732</v>
      </c>
      <c r="F3315" s="251" t="s">
        <v>9957</v>
      </c>
      <c r="G3315" s="251" t="s">
        <v>1193</v>
      </c>
      <c r="H3315" s="251" t="s">
        <v>3422</v>
      </c>
      <c r="I3315" s="257" t="str">
        <f t="shared" si="205"/>
        <v>-00002</v>
      </c>
      <c r="J3315" s="251">
        <v>2</v>
      </c>
      <c r="K3315" s="251">
        <v>2</v>
      </c>
      <c r="M3315" s="251" t="s">
        <v>9958</v>
      </c>
      <c r="N3315" s="251" t="s">
        <v>11998</v>
      </c>
      <c r="O3315" s="251">
        <v>2</v>
      </c>
      <c r="Q3315" s="251" t="s">
        <v>13761</v>
      </c>
      <c r="R3315" s="251" t="s">
        <v>9960</v>
      </c>
      <c r="S3315" s="251" t="s">
        <v>1192</v>
      </c>
      <c r="T3315" s="251" t="str">
        <f t="shared" si="206"/>
        <v>I060635981110BZ620</v>
      </c>
      <c r="W3315" s="251" t="str">
        <f t="shared" si="207"/>
        <v>I060635981110-BZ620</v>
      </c>
    </row>
    <row r="3316" spans="1:23" x14ac:dyDescent="0.3">
      <c r="A3316" s="256" t="str">
        <f t="shared" si="204"/>
        <v>I0606359-81110BZ630-00001</v>
      </c>
      <c r="B3316" s="251" t="s">
        <v>4171</v>
      </c>
      <c r="C3316" s="251" t="s">
        <v>10077</v>
      </c>
      <c r="D3316" s="251" t="s">
        <v>4169</v>
      </c>
      <c r="E3316" s="251" t="s">
        <v>11732</v>
      </c>
      <c r="F3316" s="251" t="s">
        <v>9962</v>
      </c>
      <c r="G3316" s="251" t="s">
        <v>1213</v>
      </c>
      <c r="H3316" s="251" t="s">
        <v>3422</v>
      </c>
      <c r="I3316" s="257" t="str">
        <f t="shared" si="205"/>
        <v>-00001</v>
      </c>
      <c r="J3316" s="251">
        <v>1</v>
      </c>
      <c r="K3316" s="251">
        <v>1</v>
      </c>
      <c r="M3316" s="251" t="s">
        <v>9958</v>
      </c>
      <c r="N3316" s="251" t="s">
        <v>11998</v>
      </c>
      <c r="O3316" s="251">
        <v>1</v>
      </c>
      <c r="Q3316" s="251" t="s">
        <v>4171</v>
      </c>
      <c r="R3316" s="251" t="s">
        <v>9960</v>
      </c>
      <c r="S3316" s="251" t="s">
        <v>1212</v>
      </c>
      <c r="T3316" s="251" t="str">
        <f t="shared" si="206"/>
        <v>I060635981110BZ630</v>
      </c>
      <c r="W3316" s="251" t="str">
        <f t="shared" si="207"/>
        <v>I060635981110-BZ630</v>
      </c>
    </row>
    <row r="3317" spans="1:23" x14ac:dyDescent="0.3">
      <c r="A3317" s="256" t="str">
        <f t="shared" si="204"/>
        <v>I0606359-81130BZ200-00002</v>
      </c>
      <c r="B3317" s="251" t="s">
        <v>13762</v>
      </c>
      <c r="C3317" s="251" t="s">
        <v>10077</v>
      </c>
      <c r="D3317" s="251" t="s">
        <v>4169</v>
      </c>
      <c r="E3317" s="251" t="s">
        <v>11732</v>
      </c>
      <c r="F3317" s="251" t="s">
        <v>9964</v>
      </c>
      <c r="G3317" s="251" t="s">
        <v>1087</v>
      </c>
      <c r="H3317" s="251" t="s">
        <v>10791</v>
      </c>
      <c r="I3317" s="257" t="str">
        <f t="shared" si="205"/>
        <v>-00002</v>
      </c>
      <c r="J3317" s="251">
        <v>2</v>
      </c>
      <c r="K3317" s="251">
        <v>2</v>
      </c>
      <c r="M3317" s="251" t="s">
        <v>9958</v>
      </c>
      <c r="N3317" s="251" t="s">
        <v>11998</v>
      </c>
      <c r="O3317" s="251">
        <v>2</v>
      </c>
      <c r="Q3317" s="251" t="s">
        <v>13762</v>
      </c>
      <c r="R3317" s="251" t="s">
        <v>9960</v>
      </c>
      <c r="S3317" s="251" t="s">
        <v>1086</v>
      </c>
      <c r="T3317" s="251" t="str">
        <f t="shared" si="206"/>
        <v>I060635981130BZ200</v>
      </c>
      <c r="W3317" s="251" t="str">
        <f t="shared" si="207"/>
        <v>I060635981130-BZ200</v>
      </c>
    </row>
    <row r="3318" spans="1:23" x14ac:dyDescent="0.3">
      <c r="A3318" s="256" t="str">
        <f t="shared" si="204"/>
        <v>I0606359-81130BZ620-00001</v>
      </c>
      <c r="B3318" s="251" t="s">
        <v>13763</v>
      </c>
      <c r="C3318" s="251" t="s">
        <v>10077</v>
      </c>
      <c r="D3318" s="251" t="s">
        <v>4169</v>
      </c>
      <c r="E3318" s="251" t="s">
        <v>11732</v>
      </c>
      <c r="F3318" s="251" t="s">
        <v>9966</v>
      </c>
      <c r="G3318" s="251" t="s">
        <v>1198</v>
      </c>
      <c r="H3318" s="251" t="s">
        <v>5101</v>
      </c>
      <c r="I3318" s="257" t="str">
        <f t="shared" si="205"/>
        <v>-00001</v>
      </c>
      <c r="J3318" s="251">
        <v>1</v>
      </c>
      <c r="K3318" s="251">
        <v>1</v>
      </c>
      <c r="M3318" s="251" t="s">
        <v>9958</v>
      </c>
      <c r="N3318" s="251" t="s">
        <v>11998</v>
      </c>
      <c r="O3318" s="251">
        <v>1</v>
      </c>
      <c r="Q3318" s="251" t="s">
        <v>13763</v>
      </c>
      <c r="R3318" s="251" t="s">
        <v>9960</v>
      </c>
      <c r="S3318" s="251" t="s">
        <v>1197</v>
      </c>
      <c r="T3318" s="251" t="str">
        <f t="shared" si="206"/>
        <v>I060635981130BZ620</v>
      </c>
      <c r="W3318" s="251" t="str">
        <f t="shared" si="207"/>
        <v>I060635981130-BZ620</v>
      </c>
    </row>
    <row r="3319" spans="1:23" x14ac:dyDescent="0.3">
      <c r="A3319" s="256" t="str">
        <f t="shared" si="204"/>
        <v>I0606359-81150BZ620-00002</v>
      </c>
      <c r="B3319" s="251" t="s">
        <v>13764</v>
      </c>
      <c r="C3319" s="251" t="s">
        <v>10077</v>
      </c>
      <c r="D3319" s="251" t="s">
        <v>4169</v>
      </c>
      <c r="E3319" s="251" t="s">
        <v>11732</v>
      </c>
      <c r="F3319" s="251" t="s">
        <v>9968</v>
      </c>
      <c r="G3319" s="251" t="s">
        <v>1203</v>
      </c>
      <c r="H3319" s="251" t="s">
        <v>3429</v>
      </c>
      <c r="I3319" s="257" t="str">
        <f t="shared" si="205"/>
        <v>-00002</v>
      </c>
      <c r="J3319" s="251">
        <v>2</v>
      </c>
      <c r="K3319" s="251">
        <v>2</v>
      </c>
      <c r="M3319" s="251" t="s">
        <v>9958</v>
      </c>
      <c r="N3319" s="251" t="s">
        <v>11998</v>
      </c>
      <c r="O3319" s="251">
        <v>2</v>
      </c>
      <c r="Q3319" s="251" t="s">
        <v>13764</v>
      </c>
      <c r="R3319" s="251" t="s">
        <v>9960</v>
      </c>
      <c r="S3319" s="251" t="s">
        <v>1202</v>
      </c>
      <c r="T3319" s="251" t="str">
        <f t="shared" si="206"/>
        <v>I060635981150BZ620</v>
      </c>
      <c r="W3319" s="251" t="str">
        <f t="shared" si="207"/>
        <v>I060635981150-BZ620</v>
      </c>
    </row>
    <row r="3320" spans="1:23" x14ac:dyDescent="0.3">
      <c r="A3320" s="256" t="str">
        <f t="shared" si="204"/>
        <v>I0606359-81170BZ620-00002</v>
      </c>
      <c r="B3320" s="251" t="s">
        <v>13765</v>
      </c>
      <c r="C3320" s="251" t="s">
        <v>10077</v>
      </c>
      <c r="D3320" s="251" t="s">
        <v>4169</v>
      </c>
      <c r="E3320" s="251" t="s">
        <v>11732</v>
      </c>
      <c r="F3320" s="251" t="s">
        <v>9970</v>
      </c>
      <c r="G3320" s="251" t="s">
        <v>1208</v>
      </c>
      <c r="H3320" s="251" t="s">
        <v>5102</v>
      </c>
      <c r="I3320" s="257" t="str">
        <f t="shared" si="205"/>
        <v>-00002</v>
      </c>
      <c r="J3320" s="251">
        <v>2</v>
      </c>
      <c r="K3320" s="251">
        <v>2</v>
      </c>
      <c r="M3320" s="251" t="s">
        <v>9958</v>
      </c>
      <c r="N3320" s="251" t="s">
        <v>11998</v>
      </c>
      <c r="O3320" s="251">
        <v>2</v>
      </c>
      <c r="Q3320" s="251" t="s">
        <v>13765</v>
      </c>
      <c r="R3320" s="251" t="s">
        <v>9960</v>
      </c>
      <c r="S3320" s="251" t="s">
        <v>1207</v>
      </c>
      <c r="T3320" s="251" t="str">
        <f t="shared" si="206"/>
        <v>I060635981170BZ620</v>
      </c>
      <c r="W3320" s="251" t="str">
        <f t="shared" si="207"/>
        <v>I060635981170-BZ620</v>
      </c>
    </row>
    <row r="3321" spans="1:23" x14ac:dyDescent="0.3">
      <c r="A3321" s="256" t="str">
        <f t="shared" si="204"/>
        <v>I0606359-81550BZ220-00001</v>
      </c>
      <c r="B3321" s="251" t="s">
        <v>13766</v>
      </c>
      <c r="C3321" s="251" t="s">
        <v>10077</v>
      </c>
      <c r="D3321" s="251" t="s">
        <v>4169</v>
      </c>
      <c r="E3321" s="251" t="s">
        <v>11732</v>
      </c>
      <c r="F3321" s="251" t="s">
        <v>9972</v>
      </c>
      <c r="G3321" s="251" t="s">
        <v>1364</v>
      </c>
      <c r="H3321" s="251" t="s">
        <v>5202</v>
      </c>
      <c r="I3321" s="257" t="str">
        <f t="shared" si="205"/>
        <v>-00001</v>
      </c>
      <c r="J3321" s="251">
        <v>1</v>
      </c>
      <c r="K3321" s="251">
        <v>1</v>
      </c>
      <c r="M3321" s="251" t="s">
        <v>9958</v>
      </c>
      <c r="N3321" s="251" t="s">
        <v>11998</v>
      </c>
      <c r="O3321" s="251">
        <v>1</v>
      </c>
      <c r="Q3321" s="251" t="s">
        <v>13766</v>
      </c>
      <c r="R3321" s="251" t="s">
        <v>9960</v>
      </c>
      <c r="S3321" s="251" t="s">
        <v>1363</v>
      </c>
      <c r="T3321" s="251" t="str">
        <f t="shared" si="206"/>
        <v>I060635981550BZ220</v>
      </c>
      <c r="W3321" s="251" t="str">
        <f t="shared" si="207"/>
        <v>I060635981550-BZ220</v>
      </c>
    </row>
    <row r="3322" spans="1:23" x14ac:dyDescent="0.3">
      <c r="A3322" s="256" t="str">
        <f t="shared" si="204"/>
        <v>I0606359-81550BZ490-00005</v>
      </c>
      <c r="B3322" s="251" t="s">
        <v>13767</v>
      </c>
      <c r="C3322" s="251" t="s">
        <v>10077</v>
      </c>
      <c r="D3322" s="251" t="s">
        <v>4169</v>
      </c>
      <c r="E3322" s="251" t="s">
        <v>11732</v>
      </c>
      <c r="F3322" s="251" t="s">
        <v>9974</v>
      </c>
      <c r="G3322" s="251" t="s">
        <v>1409</v>
      </c>
      <c r="H3322" s="251" t="s">
        <v>5202</v>
      </c>
      <c r="I3322" s="257" t="str">
        <f t="shared" si="205"/>
        <v>-00005</v>
      </c>
      <c r="J3322" s="251">
        <v>5</v>
      </c>
      <c r="K3322" s="251">
        <v>5</v>
      </c>
      <c r="M3322" s="251" t="s">
        <v>9958</v>
      </c>
      <c r="N3322" s="251" t="s">
        <v>11998</v>
      </c>
      <c r="O3322" s="251">
        <v>5</v>
      </c>
      <c r="Q3322" s="251" t="s">
        <v>13767</v>
      </c>
      <c r="R3322" s="251" t="s">
        <v>9960</v>
      </c>
      <c r="S3322" s="251" t="s">
        <v>1408</v>
      </c>
      <c r="T3322" s="251" t="str">
        <f t="shared" si="206"/>
        <v>I060635981550BZ490</v>
      </c>
      <c r="W3322" s="251" t="str">
        <f t="shared" si="207"/>
        <v>I060635981550-BZ490</v>
      </c>
    </row>
    <row r="3323" spans="1:23" x14ac:dyDescent="0.3">
      <c r="A3323" s="256" t="str">
        <f t="shared" si="204"/>
        <v>I0606359-81551BZ240-00006</v>
      </c>
      <c r="B3323" s="251" t="s">
        <v>13768</v>
      </c>
      <c r="C3323" s="251" t="s">
        <v>10077</v>
      </c>
      <c r="D3323" s="251" t="s">
        <v>4169</v>
      </c>
      <c r="E3323" s="251" t="s">
        <v>11732</v>
      </c>
      <c r="F3323" s="251" t="s">
        <v>9976</v>
      </c>
      <c r="G3323" s="251" t="s">
        <v>1373</v>
      </c>
      <c r="H3323" s="251" t="s">
        <v>3436</v>
      </c>
      <c r="I3323" s="257" t="str">
        <f t="shared" si="205"/>
        <v>-00006</v>
      </c>
      <c r="J3323" s="251">
        <v>6</v>
      </c>
      <c r="K3323" s="251">
        <v>6</v>
      </c>
      <c r="M3323" s="251" t="s">
        <v>9958</v>
      </c>
      <c r="N3323" s="251" t="s">
        <v>11998</v>
      </c>
      <c r="O3323" s="251">
        <v>6</v>
      </c>
      <c r="Q3323" s="251" t="s">
        <v>13768</v>
      </c>
      <c r="R3323" s="251" t="s">
        <v>9960</v>
      </c>
      <c r="S3323" s="251" t="s">
        <v>1372</v>
      </c>
      <c r="T3323" s="251" t="str">
        <f t="shared" si="206"/>
        <v>I060635981551BZ240</v>
      </c>
      <c r="W3323" s="251" t="str">
        <f t="shared" si="207"/>
        <v>I060635981551-BZ240</v>
      </c>
    </row>
    <row r="3324" spans="1:23" x14ac:dyDescent="0.3">
      <c r="A3324" s="256" t="str">
        <f t="shared" si="204"/>
        <v>I0606359-81551BZ320-00001</v>
      </c>
      <c r="B3324" s="251" t="s">
        <v>13769</v>
      </c>
      <c r="C3324" s="251" t="s">
        <v>10077</v>
      </c>
      <c r="D3324" s="251" t="s">
        <v>4169</v>
      </c>
      <c r="E3324" s="251" t="s">
        <v>11732</v>
      </c>
      <c r="F3324" s="251" t="s">
        <v>9978</v>
      </c>
      <c r="G3324" s="251" t="s">
        <v>1418</v>
      </c>
      <c r="H3324" s="251" t="s">
        <v>3436</v>
      </c>
      <c r="I3324" s="257" t="str">
        <f t="shared" si="205"/>
        <v>-00001</v>
      </c>
      <c r="J3324" s="251">
        <v>1</v>
      </c>
      <c r="K3324" s="251">
        <v>1</v>
      </c>
      <c r="M3324" s="251" t="s">
        <v>9958</v>
      </c>
      <c r="N3324" s="251" t="s">
        <v>11998</v>
      </c>
      <c r="O3324" s="251">
        <v>1</v>
      </c>
      <c r="Q3324" s="251" t="s">
        <v>13769</v>
      </c>
      <c r="R3324" s="251" t="s">
        <v>9960</v>
      </c>
      <c r="S3324" s="251" t="s">
        <v>1417</v>
      </c>
      <c r="T3324" s="251" t="str">
        <f t="shared" si="206"/>
        <v>I060635981551BZ320</v>
      </c>
      <c r="W3324" s="251" t="str">
        <f t="shared" si="207"/>
        <v>I060635981551-BZ320</v>
      </c>
    </row>
    <row r="3325" spans="1:23" x14ac:dyDescent="0.3">
      <c r="A3325" s="256" t="str">
        <f t="shared" si="204"/>
        <v>I0606359-81560BZ220-00001</v>
      </c>
      <c r="B3325" s="251" t="s">
        <v>13770</v>
      </c>
      <c r="C3325" s="251" t="s">
        <v>10077</v>
      </c>
      <c r="D3325" s="251" t="s">
        <v>4169</v>
      </c>
      <c r="E3325" s="251" t="s">
        <v>11732</v>
      </c>
      <c r="F3325" s="251" t="s">
        <v>9980</v>
      </c>
      <c r="G3325" s="251" t="s">
        <v>1378</v>
      </c>
      <c r="H3325" s="251" t="s">
        <v>5204</v>
      </c>
      <c r="I3325" s="257" t="str">
        <f t="shared" si="205"/>
        <v>-00001</v>
      </c>
      <c r="J3325" s="251">
        <v>1</v>
      </c>
      <c r="K3325" s="251">
        <v>1</v>
      </c>
      <c r="M3325" s="251" t="s">
        <v>9958</v>
      </c>
      <c r="N3325" s="251" t="s">
        <v>11998</v>
      </c>
      <c r="O3325" s="251">
        <v>1</v>
      </c>
      <c r="Q3325" s="251" t="s">
        <v>13770</v>
      </c>
      <c r="R3325" s="251" t="s">
        <v>9960</v>
      </c>
      <c r="S3325" s="251" t="s">
        <v>1377</v>
      </c>
      <c r="T3325" s="251" t="str">
        <f t="shared" si="206"/>
        <v>I060635981560BZ220</v>
      </c>
      <c r="W3325" s="251" t="str">
        <f t="shared" si="207"/>
        <v>I060635981560-BZ220</v>
      </c>
    </row>
    <row r="3326" spans="1:23" x14ac:dyDescent="0.3">
      <c r="A3326" s="256" t="str">
        <f t="shared" si="204"/>
        <v>I0606359-81560BZ490-00004</v>
      </c>
      <c r="B3326" s="251" t="s">
        <v>13771</v>
      </c>
      <c r="C3326" s="251" t="s">
        <v>10077</v>
      </c>
      <c r="D3326" s="251" t="s">
        <v>4169</v>
      </c>
      <c r="E3326" s="251" t="s">
        <v>11732</v>
      </c>
      <c r="F3326" s="251" t="s">
        <v>9982</v>
      </c>
      <c r="G3326" s="251" t="s">
        <v>1423</v>
      </c>
      <c r="H3326" s="251" t="s">
        <v>5204</v>
      </c>
      <c r="I3326" s="257" t="str">
        <f t="shared" si="205"/>
        <v>-00004</v>
      </c>
      <c r="J3326" s="251">
        <v>4</v>
      </c>
      <c r="K3326" s="251">
        <v>4</v>
      </c>
      <c r="M3326" s="251" t="s">
        <v>9958</v>
      </c>
      <c r="N3326" s="251" t="s">
        <v>11998</v>
      </c>
      <c r="O3326" s="251">
        <v>4</v>
      </c>
      <c r="Q3326" s="251" t="s">
        <v>13771</v>
      </c>
      <c r="R3326" s="251" t="s">
        <v>9960</v>
      </c>
      <c r="S3326" s="251" t="s">
        <v>1422</v>
      </c>
      <c r="T3326" s="251" t="str">
        <f t="shared" si="206"/>
        <v>I060635981560BZ490</v>
      </c>
      <c r="W3326" s="251" t="str">
        <f t="shared" si="207"/>
        <v>I060635981560-BZ490</v>
      </c>
    </row>
    <row r="3327" spans="1:23" x14ac:dyDescent="0.3">
      <c r="A3327" s="256" t="str">
        <f t="shared" si="204"/>
        <v>I0606359-81561BZ150-00005</v>
      </c>
      <c r="B3327" s="251" t="s">
        <v>13772</v>
      </c>
      <c r="C3327" s="251" t="s">
        <v>10077</v>
      </c>
      <c r="D3327" s="251" t="s">
        <v>4169</v>
      </c>
      <c r="E3327" s="251" t="s">
        <v>11732</v>
      </c>
      <c r="F3327" s="251" t="s">
        <v>9984</v>
      </c>
      <c r="G3327" s="251" t="s">
        <v>1359</v>
      </c>
      <c r="H3327" s="251" t="s">
        <v>3443</v>
      </c>
      <c r="I3327" s="257" t="str">
        <f t="shared" si="205"/>
        <v>-00005</v>
      </c>
      <c r="J3327" s="251">
        <v>5</v>
      </c>
      <c r="K3327" s="251">
        <v>5</v>
      </c>
      <c r="M3327" s="251" t="s">
        <v>9958</v>
      </c>
      <c r="N3327" s="251" t="s">
        <v>11998</v>
      </c>
      <c r="O3327" s="251">
        <v>5</v>
      </c>
      <c r="Q3327" s="251" t="s">
        <v>13772</v>
      </c>
      <c r="R3327" s="251" t="s">
        <v>9960</v>
      </c>
      <c r="S3327" s="251" t="s">
        <v>1358</v>
      </c>
      <c r="T3327" s="251" t="str">
        <f t="shared" si="206"/>
        <v>I060635981561BZ150</v>
      </c>
      <c r="W3327" s="251" t="str">
        <f t="shared" si="207"/>
        <v>I060635981561-BZ150</v>
      </c>
    </row>
    <row r="3328" spans="1:23" x14ac:dyDescent="0.3">
      <c r="A3328" s="256" t="str">
        <f t="shared" si="204"/>
        <v>I0606359-9004951161-00004</v>
      </c>
      <c r="B3328" s="251" t="s">
        <v>13773</v>
      </c>
      <c r="C3328" s="251" t="s">
        <v>10077</v>
      </c>
      <c r="D3328" s="251" t="s">
        <v>4169</v>
      </c>
      <c r="E3328" s="251" t="s">
        <v>11732</v>
      </c>
      <c r="F3328" s="251" t="s">
        <v>9986</v>
      </c>
      <c r="G3328" s="251" t="s">
        <v>1559</v>
      </c>
      <c r="H3328" s="251" t="s">
        <v>3393</v>
      </c>
      <c r="I3328" s="257" t="str">
        <f t="shared" si="205"/>
        <v>-00004</v>
      </c>
      <c r="J3328" s="251">
        <v>4</v>
      </c>
      <c r="K3328" s="251">
        <v>4</v>
      </c>
      <c r="M3328" s="251" t="s">
        <v>10007</v>
      </c>
      <c r="N3328" s="251" t="s">
        <v>11998</v>
      </c>
      <c r="O3328" s="251">
        <v>4</v>
      </c>
      <c r="Q3328" s="251" t="s">
        <v>13773</v>
      </c>
      <c r="R3328" s="251" t="s">
        <v>9960</v>
      </c>
      <c r="S3328" s="251">
        <v>9004951161</v>
      </c>
      <c r="T3328" s="251" t="str">
        <f t="shared" si="206"/>
        <v>I06063599004951161</v>
      </c>
      <c r="W3328" s="251" t="str">
        <f t="shared" si="207"/>
        <v>I060635990049-51161</v>
      </c>
    </row>
    <row r="3329" spans="1:23" x14ac:dyDescent="0.3">
      <c r="A3329" s="256" t="str">
        <f t="shared" si="204"/>
        <v>I0606359-9004A81006-00007</v>
      </c>
      <c r="B3329" s="251" t="s">
        <v>13774</v>
      </c>
      <c r="C3329" s="251" t="s">
        <v>10077</v>
      </c>
      <c r="D3329" s="251" t="s">
        <v>4169</v>
      </c>
      <c r="E3329" s="251" t="s">
        <v>11732</v>
      </c>
      <c r="F3329" s="251" t="s">
        <v>9988</v>
      </c>
      <c r="G3329" s="251" t="s">
        <v>1574</v>
      </c>
      <c r="H3329" s="251" t="s">
        <v>3393</v>
      </c>
      <c r="I3329" s="257" t="str">
        <f t="shared" si="205"/>
        <v>-00007</v>
      </c>
      <c r="J3329" s="251">
        <v>7</v>
      </c>
      <c r="K3329" s="251">
        <v>7</v>
      </c>
      <c r="M3329" s="251" t="s">
        <v>10007</v>
      </c>
      <c r="N3329" s="251" t="s">
        <v>11998</v>
      </c>
      <c r="O3329" s="251">
        <v>7</v>
      </c>
      <c r="Q3329" s="251" t="s">
        <v>13774</v>
      </c>
      <c r="R3329" s="251" t="s">
        <v>9960</v>
      </c>
      <c r="S3329" s="251" t="s">
        <v>1573</v>
      </c>
      <c r="T3329" s="251" t="str">
        <f t="shared" si="206"/>
        <v>I06063599004A81006</v>
      </c>
      <c r="W3329" s="251" t="str">
        <f t="shared" si="207"/>
        <v>I06063599004A-81006</v>
      </c>
    </row>
    <row r="3330" spans="1:23" x14ac:dyDescent="0.3">
      <c r="A3330" s="256" t="str">
        <f t="shared" si="204"/>
        <v>I0606359-9004A81007-00001</v>
      </c>
      <c r="B3330" s="251" t="s">
        <v>13775</v>
      </c>
      <c r="C3330" s="251" t="s">
        <v>10077</v>
      </c>
      <c r="D3330" s="251" t="s">
        <v>4169</v>
      </c>
      <c r="E3330" s="251" t="s">
        <v>11732</v>
      </c>
      <c r="F3330" s="251" t="s">
        <v>9990</v>
      </c>
      <c r="G3330" s="251" t="s">
        <v>1576</v>
      </c>
      <c r="H3330" s="251" t="s">
        <v>3393</v>
      </c>
      <c r="I3330" s="257" t="str">
        <f t="shared" si="205"/>
        <v>-00001</v>
      </c>
      <c r="J3330" s="251">
        <v>1</v>
      </c>
      <c r="K3330" s="251">
        <v>1</v>
      </c>
      <c r="M3330" s="251" t="s">
        <v>10003</v>
      </c>
      <c r="N3330" s="251" t="s">
        <v>11998</v>
      </c>
      <c r="O3330" s="251">
        <v>1</v>
      </c>
      <c r="Q3330" s="251" t="s">
        <v>13775</v>
      </c>
      <c r="R3330" s="251" t="s">
        <v>9960</v>
      </c>
      <c r="S3330" s="251" t="s">
        <v>1575</v>
      </c>
      <c r="T3330" s="251" t="str">
        <f t="shared" si="206"/>
        <v>I06063599004A81007</v>
      </c>
      <c r="W3330" s="251" t="str">
        <f t="shared" si="207"/>
        <v>I06063599004A-81007</v>
      </c>
    </row>
    <row r="3331" spans="1:23" x14ac:dyDescent="0.3">
      <c r="A3331" s="256" t="str">
        <f t="shared" si="204"/>
        <v>I0606359-9004A81026-00006</v>
      </c>
      <c r="B3331" s="251" t="s">
        <v>13776</v>
      </c>
      <c r="C3331" s="251" t="s">
        <v>10077</v>
      </c>
      <c r="D3331" s="251" t="s">
        <v>4169</v>
      </c>
      <c r="E3331" s="251" t="s">
        <v>11732</v>
      </c>
      <c r="F3331" s="251" t="s">
        <v>9992</v>
      </c>
      <c r="G3331" s="251" t="s">
        <v>1624</v>
      </c>
      <c r="H3331" s="251" t="s">
        <v>3393</v>
      </c>
      <c r="I3331" s="257" t="str">
        <f t="shared" si="205"/>
        <v>-00006</v>
      </c>
      <c r="J3331" s="251">
        <v>6</v>
      </c>
      <c r="K3331" s="251">
        <v>6</v>
      </c>
      <c r="M3331" s="251" t="s">
        <v>10007</v>
      </c>
      <c r="N3331" s="251" t="s">
        <v>11998</v>
      </c>
      <c r="O3331" s="251">
        <v>6</v>
      </c>
      <c r="Q3331" s="251" t="s">
        <v>13776</v>
      </c>
      <c r="R3331" s="251" t="s">
        <v>9960</v>
      </c>
      <c r="S3331" s="251" t="s">
        <v>1623</v>
      </c>
      <c r="T3331" s="251" t="str">
        <f t="shared" si="206"/>
        <v>I06063599004A81026</v>
      </c>
      <c r="W3331" s="251" t="str">
        <f t="shared" si="207"/>
        <v>I06063599004A-81026</v>
      </c>
    </row>
    <row r="3332" spans="1:23" x14ac:dyDescent="0.3">
      <c r="A3332" s="256" t="str">
        <f t="shared" si="204"/>
        <v>I0606359-9004A81027-00002</v>
      </c>
      <c r="B3332" s="251" t="s">
        <v>13777</v>
      </c>
      <c r="C3332" s="251" t="s">
        <v>10077</v>
      </c>
      <c r="D3332" s="251" t="s">
        <v>4169</v>
      </c>
      <c r="E3332" s="251" t="s">
        <v>11732</v>
      </c>
      <c r="F3332" s="251" t="s">
        <v>9995</v>
      </c>
      <c r="G3332" s="251" t="s">
        <v>1617</v>
      </c>
      <c r="H3332" s="251" t="s">
        <v>3393</v>
      </c>
      <c r="I3332" s="257" t="str">
        <f t="shared" si="205"/>
        <v>-00002</v>
      </c>
      <c r="J3332" s="251">
        <v>2</v>
      </c>
      <c r="K3332" s="251">
        <v>2</v>
      </c>
      <c r="M3332" s="251" t="s">
        <v>10007</v>
      </c>
      <c r="N3332" s="251" t="s">
        <v>11998</v>
      </c>
      <c r="O3332" s="251">
        <v>2</v>
      </c>
      <c r="Q3332" s="251" t="s">
        <v>13777</v>
      </c>
      <c r="R3332" s="251" t="s">
        <v>9960</v>
      </c>
      <c r="S3332" s="251" t="s">
        <v>1616</v>
      </c>
      <c r="T3332" s="251" t="str">
        <f t="shared" si="206"/>
        <v>I06063599004A81027</v>
      </c>
      <c r="W3332" s="251" t="str">
        <f t="shared" si="207"/>
        <v>I06063599004A-81027</v>
      </c>
    </row>
    <row r="3333" spans="1:23" x14ac:dyDescent="0.3">
      <c r="A3333" s="256" t="str">
        <f t="shared" si="204"/>
        <v>I0606360-8155997203-00001</v>
      </c>
      <c r="B3333" s="251" t="s">
        <v>13778</v>
      </c>
      <c r="C3333" s="251" t="s">
        <v>10077</v>
      </c>
      <c r="D3333" s="251" t="s">
        <v>13779</v>
      </c>
      <c r="E3333" s="251" t="s">
        <v>11732</v>
      </c>
      <c r="F3333" s="251" t="s">
        <v>9957</v>
      </c>
      <c r="G3333" s="251" t="s">
        <v>1591</v>
      </c>
      <c r="H3333" s="251" t="s">
        <v>1593</v>
      </c>
      <c r="I3333" s="257" t="str">
        <f t="shared" si="205"/>
        <v>-00001</v>
      </c>
      <c r="J3333" s="251">
        <v>1</v>
      </c>
      <c r="K3333" s="251">
        <v>1</v>
      </c>
      <c r="M3333" s="251" t="s">
        <v>10007</v>
      </c>
      <c r="N3333" s="251" t="s">
        <v>12126</v>
      </c>
      <c r="O3333" s="251">
        <v>1</v>
      </c>
      <c r="Q3333" s="251" t="s">
        <v>13778</v>
      </c>
      <c r="R3333" s="251" t="s">
        <v>10017</v>
      </c>
      <c r="S3333" s="251">
        <v>8155997203</v>
      </c>
      <c r="T3333" s="251" t="str">
        <f t="shared" si="206"/>
        <v>I06063608155997203</v>
      </c>
      <c r="W3333" s="251" t="str">
        <f t="shared" si="207"/>
        <v>I060636081559-97203</v>
      </c>
    </row>
    <row r="3334" spans="1:23" x14ac:dyDescent="0.3">
      <c r="A3334" s="256" t="str">
        <f t="shared" si="204"/>
        <v>I0606360-81580BZ051-00004</v>
      </c>
      <c r="B3334" s="251" t="s">
        <v>13780</v>
      </c>
      <c r="C3334" s="251" t="s">
        <v>10077</v>
      </c>
      <c r="D3334" s="251" t="s">
        <v>13779</v>
      </c>
      <c r="E3334" s="251" t="s">
        <v>11732</v>
      </c>
      <c r="F3334" s="251" t="s">
        <v>9962</v>
      </c>
      <c r="G3334" s="251" t="s">
        <v>5226</v>
      </c>
      <c r="H3334" s="251" t="s">
        <v>758</v>
      </c>
      <c r="I3334" s="257" t="str">
        <f t="shared" si="205"/>
        <v>-00004</v>
      </c>
      <c r="J3334" s="251">
        <v>4</v>
      </c>
      <c r="K3334" s="251">
        <v>4</v>
      </c>
      <c r="M3334" s="251" t="s">
        <v>9958</v>
      </c>
      <c r="N3334" s="251" t="s">
        <v>12126</v>
      </c>
      <c r="O3334" s="251">
        <v>4</v>
      </c>
      <c r="Q3334" s="251" t="s">
        <v>13780</v>
      </c>
      <c r="R3334" s="251" t="s">
        <v>10017</v>
      </c>
      <c r="S3334" s="251" t="s">
        <v>4065</v>
      </c>
      <c r="T3334" s="251" t="str">
        <f t="shared" si="206"/>
        <v>I060636081580BZ051</v>
      </c>
      <c r="W3334" s="251" t="str">
        <f t="shared" si="207"/>
        <v>I060636081580-BZ051</v>
      </c>
    </row>
    <row r="3335" spans="1:23" x14ac:dyDescent="0.3">
      <c r="A3335" s="256" t="str">
        <f t="shared" ref="A3335:A3398" si="208">D3335&amp;$A$6&amp;S3335&amp;I3335</f>
        <v>I0606360-81591BZ040-00002</v>
      </c>
      <c r="B3335" s="251" t="s">
        <v>13781</v>
      </c>
      <c r="C3335" s="251" t="s">
        <v>10077</v>
      </c>
      <c r="D3335" s="251" t="s">
        <v>13779</v>
      </c>
      <c r="E3335" s="251" t="s">
        <v>11732</v>
      </c>
      <c r="F3335" s="251" t="s">
        <v>9964</v>
      </c>
      <c r="G3335" s="251" t="s">
        <v>1461</v>
      </c>
      <c r="H3335" s="251" t="s">
        <v>5219</v>
      </c>
      <c r="I3335" s="257" t="str">
        <f t="shared" ref="I3335:I3398" si="209">+IF(AND(O3335&lt;10),$B$2&amp;O3335,IF(AND(O3335&gt;9,O3335&lt;=99),$B$3&amp;O3335,IF(AND(O3335&gt;99,L92211&lt;1000),$B$4&amp;O3335,IF(AND(O3335&gt;999),$B$5&amp;7))))</f>
        <v>-00002</v>
      </c>
      <c r="J3335" s="251">
        <v>2</v>
      </c>
      <c r="K3335" s="251">
        <v>2</v>
      </c>
      <c r="M3335" s="251" t="s">
        <v>9958</v>
      </c>
      <c r="N3335" s="251" t="s">
        <v>12126</v>
      </c>
      <c r="O3335" s="251">
        <v>2</v>
      </c>
      <c r="Q3335" s="251" t="s">
        <v>13781</v>
      </c>
      <c r="R3335" s="251" t="s">
        <v>10017</v>
      </c>
      <c r="S3335" s="251" t="s">
        <v>1460</v>
      </c>
      <c r="T3335" s="251" t="str">
        <f t="shared" si="206"/>
        <v>I060636081591BZ040</v>
      </c>
      <c r="W3335" s="251" t="str">
        <f t="shared" si="207"/>
        <v>I060636081591-BZ040</v>
      </c>
    </row>
    <row r="3336" spans="1:23" x14ac:dyDescent="0.3">
      <c r="A3336" s="256" t="str">
        <f t="shared" si="208"/>
        <v>I0606360-87915BZ070-00003</v>
      </c>
      <c r="B3336" s="251" t="s">
        <v>13782</v>
      </c>
      <c r="C3336" s="251" t="s">
        <v>10077</v>
      </c>
      <c r="D3336" s="251" t="s">
        <v>13779</v>
      </c>
      <c r="E3336" s="251" t="s">
        <v>11732</v>
      </c>
      <c r="F3336" s="251" t="s">
        <v>9966</v>
      </c>
      <c r="G3336" s="251" t="s">
        <v>1528</v>
      </c>
      <c r="H3336" s="251" t="s">
        <v>10293</v>
      </c>
      <c r="I3336" s="257" t="str">
        <f t="shared" si="209"/>
        <v>-00003</v>
      </c>
      <c r="J3336" s="251">
        <v>3</v>
      </c>
      <c r="K3336" s="251">
        <v>3</v>
      </c>
      <c r="M3336" s="251" t="s">
        <v>10007</v>
      </c>
      <c r="N3336" s="251" t="s">
        <v>12126</v>
      </c>
      <c r="O3336" s="251">
        <v>3</v>
      </c>
      <c r="Q3336" s="251" t="s">
        <v>13782</v>
      </c>
      <c r="R3336" s="251" t="s">
        <v>10017</v>
      </c>
      <c r="S3336" s="251" t="s">
        <v>1527</v>
      </c>
      <c r="T3336" s="251" t="str">
        <f t="shared" ref="T3336:T3399" si="210">+D3336&amp;S3336</f>
        <v>I060636087915BZ070</v>
      </c>
      <c r="W3336" s="251" t="str">
        <f t="shared" ref="W3336:W3399" si="211">D3336&amp;G3336</f>
        <v>I060636087915-BZ070</v>
      </c>
    </row>
    <row r="3337" spans="1:23" x14ac:dyDescent="0.3">
      <c r="A3337" s="256" t="str">
        <f t="shared" si="208"/>
        <v>I0606360-87917BZ010-00007</v>
      </c>
      <c r="B3337" s="251" t="s">
        <v>13783</v>
      </c>
      <c r="C3337" s="251" t="s">
        <v>10077</v>
      </c>
      <c r="D3337" s="251" t="s">
        <v>13779</v>
      </c>
      <c r="E3337" s="251" t="s">
        <v>11732</v>
      </c>
      <c r="F3337" s="251" t="s">
        <v>9968</v>
      </c>
      <c r="G3337" s="251" t="s">
        <v>1515</v>
      </c>
      <c r="H3337" s="251" t="s">
        <v>10109</v>
      </c>
      <c r="I3337" s="257" t="str">
        <f t="shared" si="209"/>
        <v>-00007</v>
      </c>
      <c r="J3337" s="251">
        <v>7</v>
      </c>
      <c r="K3337" s="251">
        <v>7</v>
      </c>
      <c r="M3337" s="251" t="s">
        <v>10007</v>
      </c>
      <c r="N3337" s="251" t="s">
        <v>12126</v>
      </c>
      <c r="O3337" s="251">
        <v>7</v>
      </c>
      <c r="Q3337" s="251" t="s">
        <v>13783</v>
      </c>
      <c r="R3337" s="251" t="s">
        <v>10017</v>
      </c>
      <c r="S3337" s="251" t="s">
        <v>1514</v>
      </c>
      <c r="T3337" s="251" t="str">
        <f t="shared" si="210"/>
        <v>I060636087917BZ010</v>
      </c>
      <c r="W3337" s="251" t="str">
        <f t="shared" si="211"/>
        <v>I060636087917-BZ010</v>
      </c>
    </row>
    <row r="3338" spans="1:23" x14ac:dyDescent="0.3">
      <c r="A3338" s="256" t="str">
        <f t="shared" si="208"/>
        <v>I0606360-87947BZ010-00003</v>
      </c>
      <c r="B3338" s="251" t="s">
        <v>13784</v>
      </c>
      <c r="C3338" s="251" t="s">
        <v>10077</v>
      </c>
      <c r="D3338" s="251" t="s">
        <v>13779</v>
      </c>
      <c r="E3338" s="251" t="s">
        <v>11732</v>
      </c>
      <c r="F3338" s="251" t="s">
        <v>9970</v>
      </c>
      <c r="G3338" s="251" t="s">
        <v>1519</v>
      </c>
      <c r="H3338" s="251" t="s">
        <v>10109</v>
      </c>
      <c r="I3338" s="257" t="str">
        <f t="shared" si="209"/>
        <v>-00003</v>
      </c>
      <c r="J3338" s="251">
        <v>3</v>
      </c>
      <c r="K3338" s="251">
        <v>3</v>
      </c>
      <c r="M3338" s="251" t="s">
        <v>10007</v>
      </c>
      <c r="N3338" s="251" t="s">
        <v>12126</v>
      </c>
      <c r="O3338" s="251">
        <v>3</v>
      </c>
      <c r="Q3338" s="251" t="s">
        <v>13784</v>
      </c>
      <c r="R3338" s="251" t="s">
        <v>10017</v>
      </c>
      <c r="S3338" s="251" t="s">
        <v>1518</v>
      </c>
      <c r="T3338" s="251" t="str">
        <f t="shared" si="210"/>
        <v>I060636087947BZ010</v>
      </c>
      <c r="W3338" s="251" t="str">
        <f t="shared" si="211"/>
        <v>I060636087947-BZ010</v>
      </c>
    </row>
    <row r="3339" spans="1:23" x14ac:dyDescent="0.3">
      <c r="A3339" s="256" t="str">
        <f t="shared" si="208"/>
        <v>I0606361-81555BZ010-00001</v>
      </c>
      <c r="B3339" s="251" t="s">
        <v>13785</v>
      </c>
      <c r="C3339" s="251" t="s">
        <v>10077</v>
      </c>
      <c r="D3339" s="251" t="s">
        <v>13786</v>
      </c>
      <c r="E3339" s="251" t="s">
        <v>11732</v>
      </c>
      <c r="F3339" s="251" t="s">
        <v>9957</v>
      </c>
      <c r="G3339" s="251" t="s">
        <v>1275</v>
      </c>
      <c r="H3339" s="251" t="s">
        <v>10298</v>
      </c>
      <c r="I3339" s="257" t="str">
        <f t="shared" si="209"/>
        <v>-00001</v>
      </c>
      <c r="J3339" s="251">
        <v>1</v>
      </c>
      <c r="K3339" s="251">
        <v>1</v>
      </c>
      <c r="M3339" s="251" t="s">
        <v>10007</v>
      </c>
      <c r="N3339" s="251" t="s">
        <v>12438</v>
      </c>
      <c r="O3339" s="251">
        <v>1</v>
      </c>
      <c r="Q3339" s="251" t="s">
        <v>13785</v>
      </c>
      <c r="R3339" s="251" t="s">
        <v>10028</v>
      </c>
      <c r="S3339" s="251" t="s">
        <v>1274</v>
      </c>
      <c r="T3339" s="251" t="str">
        <f t="shared" si="210"/>
        <v>I060636181555BZ010</v>
      </c>
      <c r="W3339" s="251" t="str">
        <f t="shared" si="211"/>
        <v>I060636181555-BZ010</v>
      </c>
    </row>
    <row r="3340" spans="1:23" x14ac:dyDescent="0.3">
      <c r="A3340" s="256" t="str">
        <f t="shared" si="208"/>
        <v>I0606361-81565BZ010-00002</v>
      </c>
      <c r="B3340" s="251" t="s">
        <v>13787</v>
      </c>
      <c r="C3340" s="251" t="s">
        <v>10077</v>
      </c>
      <c r="D3340" s="251" t="s">
        <v>13786</v>
      </c>
      <c r="E3340" s="251" t="s">
        <v>11732</v>
      </c>
      <c r="F3340" s="251" t="s">
        <v>9962</v>
      </c>
      <c r="G3340" s="251" t="s">
        <v>1326</v>
      </c>
      <c r="H3340" s="251" t="s">
        <v>10302</v>
      </c>
      <c r="I3340" s="257" t="str">
        <f t="shared" si="209"/>
        <v>-00002</v>
      </c>
      <c r="J3340" s="251">
        <v>2</v>
      </c>
      <c r="K3340" s="251">
        <v>2</v>
      </c>
      <c r="M3340" s="251" t="s">
        <v>10007</v>
      </c>
      <c r="N3340" s="251" t="s">
        <v>12438</v>
      </c>
      <c r="O3340" s="251">
        <v>2</v>
      </c>
      <c r="Q3340" s="251" t="s">
        <v>13787</v>
      </c>
      <c r="R3340" s="251" t="s">
        <v>10028</v>
      </c>
      <c r="S3340" s="251" t="s">
        <v>1325</v>
      </c>
      <c r="T3340" s="251" t="str">
        <f t="shared" si="210"/>
        <v>I060636181565BZ010</v>
      </c>
      <c r="W3340" s="251" t="str">
        <f t="shared" si="211"/>
        <v>I060636181565-BZ010</v>
      </c>
    </row>
    <row r="3341" spans="1:23" x14ac:dyDescent="0.3">
      <c r="A3341" s="256" t="str">
        <f t="shared" si="208"/>
        <v>I0606361-81565BZ030-00002</v>
      </c>
      <c r="B3341" s="251" t="s">
        <v>13788</v>
      </c>
      <c r="C3341" s="251" t="s">
        <v>10077</v>
      </c>
      <c r="D3341" s="251" t="s">
        <v>13786</v>
      </c>
      <c r="E3341" s="251" t="s">
        <v>11732</v>
      </c>
      <c r="F3341" s="251" t="s">
        <v>9964</v>
      </c>
      <c r="G3341" s="251" t="s">
        <v>1356</v>
      </c>
      <c r="H3341" s="251" t="s">
        <v>10467</v>
      </c>
      <c r="I3341" s="257" t="str">
        <f t="shared" si="209"/>
        <v>-00002</v>
      </c>
      <c r="J3341" s="251">
        <v>2</v>
      </c>
      <c r="K3341" s="251">
        <v>2</v>
      </c>
      <c r="M3341" s="251" t="s">
        <v>10007</v>
      </c>
      <c r="N3341" s="251" t="s">
        <v>12438</v>
      </c>
      <c r="O3341" s="251">
        <v>2</v>
      </c>
      <c r="Q3341" s="251" t="s">
        <v>13788</v>
      </c>
      <c r="R3341" s="251" t="s">
        <v>10028</v>
      </c>
      <c r="S3341" s="251" t="s">
        <v>1355</v>
      </c>
      <c r="T3341" s="251" t="str">
        <f t="shared" si="210"/>
        <v>I060636181565BZ030</v>
      </c>
      <c r="W3341" s="251" t="str">
        <f t="shared" si="211"/>
        <v>I060636181565-BZ030</v>
      </c>
    </row>
    <row r="3342" spans="1:23" x14ac:dyDescent="0.3">
      <c r="A3342" s="256" t="str">
        <f t="shared" si="208"/>
        <v>I0706357-9004951125-00028</v>
      </c>
      <c r="B3342" s="251" t="s">
        <v>13789</v>
      </c>
      <c r="C3342" s="251" t="s">
        <v>10117</v>
      </c>
      <c r="D3342" s="251" t="s">
        <v>13790</v>
      </c>
      <c r="E3342" s="251" t="s">
        <v>11732</v>
      </c>
      <c r="F3342" s="251" t="s">
        <v>9957</v>
      </c>
      <c r="G3342" s="251" t="s">
        <v>1561</v>
      </c>
      <c r="H3342" s="251" t="s">
        <v>3393</v>
      </c>
      <c r="I3342" s="257" t="str">
        <f t="shared" si="209"/>
        <v>-00028</v>
      </c>
      <c r="J3342" s="251">
        <v>28</v>
      </c>
      <c r="K3342" s="251">
        <v>28</v>
      </c>
      <c r="M3342" s="251" t="s">
        <v>10003</v>
      </c>
      <c r="N3342" s="251" t="s">
        <v>11998</v>
      </c>
      <c r="O3342" s="251">
        <v>28</v>
      </c>
      <c r="Q3342" s="251" t="s">
        <v>13789</v>
      </c>
      <c r="R3342" s="251" t="s">
        <v>9960</v>
      </c>
      <c r="S3342" s="251">
        <v>9004951125</v>
      </c>
      <c r="T3342" s="251" t="str">
        <f t="shared" si="210"/>
        <v>I07063579004951125</v>
      </c>
      <c r="W3342" s="251" t="str">
        <f t="shared" si="211"/>
        <v>I070635790049-51125</v>
      </c>
    </row>
    <row r="3343" spans="1:23" x14ac:dyDescent="0.3">
      <c r="A3343" s="256" t="str">
        <f t="shared" si="208"/>
        <v>I0706358-81110BZ840-00002</v>
      </c>
      <c r="B3343" s="251" t="s">
        <v>13791</v>
      </c>
      <c r="C3343" s="251" t="s">
        <v>10117</v>
      </c>
      <c r="D3343" s="251" t="s">
        <v>13792</v>
      </c>
      <c r="E3343" s="251" t="s">
        <v>11732</v>
      </c>
      <c r="F3343" s="251" t="s">
        <v>9957</v>
      </c>
      <c r="G3343" s="251" t="s">
        <v>3424</v>
      </c>
      <c r="H3343" s="251" t="s">
        <v>3422</v>
      </c>
      <c r="I3343" s="257" t="str">
        <f t="shared" si="209"/>
        <v>-00002</v>
      </c>
      <c r="J3343" s="251">
        <v>2</v>
      </c>
      <c r="K3343" s="251">
        <v>2</v>
      </c>
      <c r="M3343" s="251" t="s">
        <v>9958</v>
      </c>
      <c r="N3343" s="251" t="s">
        <v>12126</v>
      </c>
      <c r="O3343" s="251">
        <v>2</v>
      </c>
      <c r="Q3343" s="251" t="s">
        <v>13791</v>
      </c>
      <c r="R3343" s="251" t="s">
        <v>10017</v>
      </c>
      <c r="S3343" s="251" t="s">
        <v>3423</v>
      </c>
      <c r="T3343" s="251" t="str">
        <f t="shared" si="210"/>
        <v>I070635881110BZ840</v>
      </c>
      <c r="W3343" s="251" t="str">
        <f t="shared" si="211"/>
        <v>I070635881110-BZ840</v>
      </c>
    </row>
    <row r="3344" spans="1:23" x14ac:dyDescent="0.3">
      <c r="A3344" s="256" t="str">
        <f t="shared" si="208"/>
        <v>I0706358-81150BZ010-00001</v>
      </c>
      <c r="B3344" s="251" t="s">
        <v>13793</v>
      </c>
      <c r="C3344" s="251" t="s">
        <v>10117</v>
      </c>
      <c r="D3344" s="251" t="s">
        <v>13792</v>
      </c>
      <c r="E3344" s="251" t="s">
        <v>11732</v>
      </c>
      <c r="F3344" s="251" t="s">
        <v>9962</v>
      </c>
      <c r="G3344" s="251" t="s">
        <v>1006</v>
      </c>
      <c r="H3344" s="251" t="s">
        <v>3429</v>
      </c>
      <c r="I3344" s="257" t="str">
        <f t="shared" si="209"/>
        <v>-00001</v>
      </c>
      <c r="J3344" s="251">
        <v>1</v>
      </c>
      <c r="K3344" s="251">
        <v>1</v>
      </c>
      <c r="M3344" s="251" t="s">
        <v>9958</v>
      </c>
      <c r="N3344" s="251" t="s">
        <v>12126</v>
      </c>
      <c r="O3344" s="251">
        <v>1</v>
      </c>
      <c r="Q3344" s="251" t="s">
        <v>13793</v>
      </c>
      <c r="R3344" s="251" t="s">
        <v>10017</v>
      </c>
      <c r="S3344" s="251" t="s">
        <v>1005</v>
      </c>
      <c r="T3344" s="251" t="str">
        <f t="shared" si="210"/>
        <v>I070635881150BZ010</v>
      </c>
      <c r="W3344" s="251" t="str">
        <f t="shared" si="211"/>
        <v>I070635881150-BZ010</v>
      </c>
    </row>
    <row r="3345" spans="1:23" x14ac:dyDescent="0.3">
      <c r="A3345" s="256" t="str">
        <f t="shared" si="208"/>
        <v>I0706358-81150BZ050-00003</v>
      </c>
      <c r="B3345" s="251" t="s">
        <v>13794</v>
      </c>
      <c r="C3345" s="251" t="s">
        <v>10117</v>
      </c>
      <c r="D3345" s="251" t="s">
        <v>13792</v>
      </c>
      <c r="E3345" s="251" t="s">
        <v>11732</v>
      </c>
      <c r="F3345" s="251" t="s">
        <v>9964</v>
      </c>
      <c r="G3345" s="251" t="s">
        <v>1024</v>
      </c>
      <c r="H3345" s="251" t="s">
        <v>5057</v>
      </c>
      <c r="I3345" s="257" t="str">
        <f t="shared" si="209"/>
        <v>-00003</v>
      </c>
      <c r="J3345" s="251">
        <v>3</v>
      </c>
      <c r="K3345" s="251">
        <v>3</v>
      </c>
      <c r="M3345" s="251" t="s">
        <v>9958</v>
      </c>
      <c r="N3345" s="251" t="s">
        <v>12126</v>
      </c>
      <c r="O3345" s="251">
        <v>3</v>
      </c>
      <c r="Q3345" s="251" t="s">
        <v>13794</v>
      </c>
      <c r="R3345" s="251" t="s">
        <v>10017</v>
      </c>
      <c r="S3345" s="251" t="s">
        <v>1023</v>
      </c>
      <c r="T3345" s="251" t="str">
        <f t="shared" si="210"/>
        <v>I070635881150BZ050</v>
      </c>
      <c r="W3345" s="251" t="str">
        <f t="shared" si="211"/>
        <v>I070635881150-BZ050</v>
      </c>
    </row>
    <row r="3346" spans="1:23" x14ac:dyDescent="0.3">
      <c r="A3346" s="256" t="str">
        <f t="shared" si="208"/>
        <v>I0706358-81150BZ800-00003</v>
      </c>
      <c r="B3346" s="251" t="s">
        <v>13795</v>
      </c>
      <c r="C3346" s="251" t="s">
        <v>10117</v>
      </c>
      <c r="D3346" s="251" t="s">
        <v>13792</v>
      </c>
      <c r="E3346" s="251" t="s">
        <v>11732</v>
      </c>
      <c r="F3346" s="251" t="s">
        <v>9966</v>
      </c>
      <c r="G3346" s="251" t="s">
        <v>3427</v>
      </c>
      <c r="H3346" s="251" t="s">
        <v>3429</v>
      </c>
      <c r="I3346" s="257" t="str">
        <f t="shared" si="209"/>
        <v>-00003</v>
      </c>
      <c r="J3346" s="251">
        <v>3</v>
      </c>
      <c r="K3346" s="251">
        <v>3</v>
      </c>
      <c r="M3346" s="251" t="s">
        <v>9958</v>
      </c>
      <c r="N3346" s="251" t="s">
        <v>12126</v>
      </c>
      <c r="O3346" s="251">
        <v>3</v>
      </c>
      <c r="Q3346" s="251" t="s">
        <v>13795</v>
      </c>
      <c r="R3346" s="251" t="s">
        <v>10017</v>
      </c>
      <c r="S3346" s="251" t="s">
        <v>3426</v>
      </c>
      <c r="T3346" s="251" t="str">
        <f t="shared" si="210"/>
        <v>I070635881150BZ800</v>
      </c>
      <c r="W3346" s="251" t="str">
        <f t="shared" si="211"/>
        <v>I070635881150-BZ800</v>
      </c>
    </row>
    <row r="3347" spans="1:23" x14ac:dyDescent="0.3">
      <c r="A3347" s="256" t="str">
        <f t="shared" si="208"/>
        <v>I0706358-81150BZ840-00001</v>
      </c>
      <c r="B3347" s="251" t="s">
        <v>13796</v>
      </c>
      <c r="C3347" s="251" t="s">
        <v>10117</v>
      </c>
      <c r="D3347" s="251" t="s">
        <v>13792</v>
      </c>
      <c r="E3347" s="251" t="s">
        <v>11732</v>
      </c>
      <c r="F3347" s="251" t="s">
        <v>9968</v>
      </c>
      <c r="G3347" s="251" t="s">
        <v>3431</v>
      </c>
      <c r="H3347" s="251" t="s">
        <v>3429</v>
      </c>
      <c r="I3347" s="257" t="str">
        <f t="shared" si="209"/>
        <v>-00001</v>
      </c>
      <c r="J3347" s="251">
        <v>1</v>
      </c>
      <c r="K3347" s="251">
        <v>1</v>
      </c>
      <c r="M3347" s="251" t="s">
        <v>9958</v>
      </c>
      <c r="N3347" s="251" t="s">
        <v>12126</v>
      </c>
      <c r="O3347" s="251">
        <v>1</v>
      </c>
      <c r="Q3347" s="251" t="s">
        <v>13796</v>
      </c>
      <c r="R3347" s="251" t="s">
        <v>10017</v>
      </c>
      <c r="S3347" s="251" t="s">
        <v>3430</v>
      </c>
      <c r="T3347" s="251" t="str">
        <f t="shared" si="210"/>
        <v>I070635881150BZ840</v>
      </c>
      <c r="W3347" s="251" t="str">
        <f t="shared" si="211"/>
        <v>I070635881150-BZ840</v>
      </c>
    </row>
    <row r="3348" spans="1:23" x14ac:dyDescent="0.3">
      <c r="A3348" s="256" t="str">
        <f t="shared" si="208"/>
        <v>I0706358-81170BZ520-00001</v>
      </c>
      <c r="B3348" s="251" t="s">
        <v>13797</v>
      </c>
      <c r="C3348" s="251" t="s">
        <v>10117</v>
      </c>
      <c r="D3348" s="251" t="s">
        <v>13792</v>
      </c>
      <c r="E3348" s="251" t="s">
        <v>11732</v>
      </c>
      <c r="F3348" s="251" t="s">
        <v>9970</v>
      </c>
      <c r="G3348" s="251" t="s">
        <v>1123</v>
      </c>
      <c r="H3348" s="251" t="s">
        <v>5102</v>
      </c>
      <c r="I3348" s="257" t="str">
        <f t="shared" si="209"/>
        <v>-00001</v>
      </c>
      <c r="J3348" s="251">
        <v>1</v>
      </c>
      <c r="K3348" s="251">
        <v>1</v>
      </c>
      <c r="M3348" s="251" t="s">
        <v>9958</v>
      </c>
      <c r="N3348" s="251" t="s">
        <v>12126</v>
      </c>
      <c r="O3348" s="251">
        <v>1</v>
      </c>
      <c r="Q3348" s="251" t="s">
        <v>13797</v>
      </c>
      <c r="R3348" s="251" t="s">
        <v>10017</v>
      </c>
      <c r="S3348" s="251" t="s">
        <v>1122</v>
      </c>
      <c r="T3348" s="251" t="str">
        <f t="shared" si="210"/>
        <v>I070635881170BZ520</v>
      </c>
      <c r="W3348" s="251" t="str">
        <f t="shared" si="211"/>
        <v>I070635881170-BZ520</v>
      </c>
    </row>
    <row r="3349" spans="1:23" x14ac:dyDescent="0.3">
      <c r="A3349" s="256" t="str">
        <f t="shared" si="208"/>
        <v>I0706358-81551BZ090-00005</v>
      </c>
      <c r="B3349" s="251" t="s">
        <v>13798</v>
      </c>
      <c r="C3349" s="251" t="s">
        <v>10117</v>
      </c>
      <c r="D3349" s="251" t="s">
        <v>13792</v>
      </c>
      <c r="E3349" s="251" t="s">
        <v>11732</v>
      </c>
      <c r="F3349" s="251" t="s">
        <v>9972</v>
      </c>
      <c r="G3349" s="251" t="s">
        <v>1318</v>
      </c>
      <c r="H3349" s="251" t="s">
        <v>5211</v>
      </c>
      <c r="I3349" s="257" t="str">
        <f t="shared" si="209"/>
        <v>-00005</v>
      </c>
      <c r="J3349" s="251">
        <v>5</v>
      </c>
      <c r="K3349" s="251">
        <v>5</v>
      </c>
      <c r="M3349" s="251" t="s">
        <v>9958</v>
      </c>
      <c r="N3349" s="251" t="s">
        <v>12126</v>
      </c>
      <c r="O3349" s="251">
        <v>5</v>
      </c>
      <c r="Q3349" s="251" t="s">
        <v>13798</v>
      </c>
      <c r="R3349" s="251" t="s">
        <v>10017</v>
      </c>
      <c r="S3349" s="251" t="s">
        <v>1317</v>
      </c>
      <c r="T3349" s="251" t="str">
        <f t="shared" si="210"/>
        <v>I070635881551BZ090</v>
      </c>
      <c r="W3349" s="251" t="str">
        <f t="shared" si="211"/>
        <v>I070635881551-BZ090</v>
      </c>
    </row>
    <row r="3350" spans="1:23" x14ac:dyDescent="0.3">
      <c r="A3350" s="256" t="str">
        <f t="shared" si="208"/>
        <v>I0706358-81551BZ250-00002</v>
      </c>
      <c r="B3350" s="251" t="s">
        <v>13799</v>
      </c>
      <c r="C3350" s="251" t="s">
        <v>10117</v>
      </c>
      <c r="D3350" s="251" t="s">
        <v>13792</v>
      </c>
      <c r="E3350" s="251" t="s">
        <v>11732</v>
      </c>
      <c r="F3350" s="251" t="s">
        <v>9974</v>
      </c>
      <c r="G3350" s="251" t="s">
        <v>1396</v>
      </c>
      <c r="H3350" s="251" t="s">
        <v>3436</v>
      </c>
      <c r="I3350" s="257" t="str">
        <f t="shared" si="209"/>
        <v>-00002</v>
      </c>
      <c r="J3350" s="251">
        <v>2</v>
      </c>
      <c r="K3350" s="251">
        <v>2</v>
      </c>
      <c r="M3350" s="251" t="s">
        <v>9958</v>
      </c>
      <c r="N3350" s="251" t="s">
        <v>12126</v>
      </c>
      <c r="O3350" s="251">
        <v>2</v>
      </c>
      <c r="Q3350" s="251" t="s">
        <v>13799</v>
      </c>
      <c r="R3350" s="251" t="s">
        <v>10017</v>
      </c>
      <c r="S3350" s="251" t="s">
        <v>1395</v>
      </c>
      <c r="T3350" s="251" t="str">
        <f t="shared" si="210"/>
        <v>I070635881551BZ250</v>
      </c>
      <c r="W3350" s="251" t="str">
        <f t="shared" si="211"/>
        <v>I070635881551-BZ250</v>
      </c>
    </row>
    <row r="3351" spans="1:23" x14ac:dyDescent="0.3">
      <c r="A3351" s="256" t="str">
        <f t="shared" si="208"/>
        <v>I0706358-81561BZ090-00004</v>
      </c>
      <c r="B3351" s="251" t="s">
        <v>13800</v>
      </c>
      <c r="C3351" s="251" t="s">
        <v>10117</v>
      </c>
      <c r="D3351" s="251" t="s">
        <v>13792</v>
      </c>
      <c r="E3351" s="251" t="s">
        <v>11732</v>
      </c>
      <c r="F3351" s="251" t="s">
        <v>9976</v>
      </c>
      <c r="G3351" s="251" t="s">
        <v>1331</v>
      </c>
      <c r="H3351" s="251" t="s">
        <v>5211</v>
      </c>
      <c r="I3351" s="257" t="str">
        <f t="shared" si="209"/>
        <v>-00004</v>
      </c>
      <c r="J3351" s="251">
        <v>4</v>
      </c>
      <c r="K3351" s="251">
        <v>4</v>
      </c>
      <c r="M3351" s="251" t="s">
        <v>9958</v>
      </c>
      <c r="N3351" s="251" t="s">
        <v>12126</v>
      </c>
      <c r="O3351" s="251">
        <v>4</v>
      </c>
      <c r="Q3351" s="251" t="s">
        <v>13800</v>
      </c>
      <c r="R3351" s="251" t="s">
        <v>10017</v>
      </c>
      <c r="S3351" s="251" t="s">
        <v>1330</v>
      </c>
      <c r="T3351" s="251" t="str">
        <f t="shared" si="210"/>
        <v>I070635881561BZ090</v>
      </c>
      <c r="W3351" s="251" t="str">
        <f t="shared" si="211"/>
        <v>I070635881561-BZ090</v>
      </c>
    </row>
    <row r="3352" spans="1:23" x14ac:dyDescent="0.3">
      <c r="A3352" s="256" t="str">
        <f t="shared" si="208"/>
        <v>I0706358-81561BZ410-00004</v>
      </c>
      <c r="B3352" s="251" t="s">
        <v>13801</v>
      </c>
      <c r="C3352" s="251" t="s">
        <v>10117</v>
      </c>
      <c r="D3352" s="251" t="s">
        <v>13792</v>
      </c>
      <c r="E3352" s="251" t="s">
        <v>11732</v>
      </c>
      <c r="F3352" s="251" t="s">
        <v>9978</v>
      </c>
      <c r="G3352" s="251" t="s">
        <v>3441</v>
      </c>
      <c r="H3352" s="251" t="s">
        <v>3443</v>
      </c>
      <c r="I3352" s="257" t="str">
        <f t="shared" si="209"/>
        <v>-00004</v>
      </c>
      <c r="J3352" s="251">
        <v>4</v>
      </c>
      <c r="K3352" s="251">
        <v>4</v>
      </c>
      <c r="M3352" s="251" t="s">
        <v>9958</v>
      </c>
      <c r="N3352" s="251" t="s">
        <v>12126</v>
      </c>
      <c r="O3352" s="251">
        <v>4</v>
      </c>
      <c r="Q3352" s="251" t="s">
        <v>13801</v>
      </c>
      <c r="R3352" s="251" t="s">
        <v>10017</v>
      </c>
      <c r="S3352" s="251" t="s">
        <v>11</v>
      </c>
      <c r="T3352" s="251" t="str">
        <f t="shared" si="210"/>
        <v>I070635881561BZ410</v>
      </c>
      <c r="W3352" s="251" t="str">
        <f t="shared" si="211"/>
        <v>I070635881561-BZ410</v>
      </c>
    </row>
    <row r="3353" spans="1:23" x14ac:dyDescent="0.3">
      <c r="A3353" s="256" t="str">
        <f t="shared" si="208"/>
        <v>I0706358-81580BZ090-00001</v>
      </c>
      <c r="B3353" s="251" t="s">
        <v>13802</v>
      </c>
      <c r="C3353" s="251" t="s">
        <v>10117</v>
      </c>
      <c r="D3353" s="251" t="s">
        <v>13792</v>
      </c>
      <c r="E3353" s="251" t="s">
        <v>11732</v>
      </c>
      <c r="F3353" s="251" t="s">
        <v>9980</v>
      </c>
      <c r="G3353" s="251" t="s">
        <v>3449</v>
      </c>
      <c r="H3353" s="251" t="s">
        <v>758</v>
      </c>
      <c r="I3353" s="257" t="str">
        <f t="shared" si="209"/>
        <v>-00001</v>
      </c>
      <c r="J3353" s="251">
        <v>1</v>
      </c>
      <c r="K3353" s="251">
        <v>1</v>
      </c>
      <c r="M3353" s="251" t="s">
        <v>9993</v>
      </c>
      <c r="N3353" s="251" t="s">
        <v>12126</v>
      </c>
      <c r="O3353" s="251">
        <v>1</v>
      </c>
      <c r="Q3353" s="251" t="s">
        <v>13802</v>
      </c>
      <c r="R3353" s="251" t="s">
        <v>10017</v>
      </c>
      <c r="S3353" s="251" t="s">
        <v>3448</v>
      </c>
      <c r="T3353" s="251" t="str">
        <f t="shared" si="210"/>
        <v>I070635881580BZ090</v>
      </c>
      <c r="W3353" s="251" t="str">
        <f t="shared" si="211"/>
        <v>I070635881580-BZ090</v>
      </c>
    </row>
    <row r="3354" spans="1:23" x14ac:dyDescent="0.3">
      <c r="A3354" s="256" t="str">
        <f t="shared" si="208"/>
        <v>I0706358-81590BZ090-00001</v>
      </c>
      <c r="B3354" s="251" t="s">
        <v>13803</v>
      </c>
      <c r="C3354" s="251" t="s">
        <v>10117</v>
      </c>
      <c r="D3354" s="251" t="s">
        <v>13792</v>
      </c>
      <c r="E3354" s="251" t="s">
        <v>11732</v>
      </c>
      <c r="F3354" s="251" t="s">
        <v>9982</v>
      </c>
      <c r="G3354" s="251" t="s">
        <v>3452</v>
      </c>
      <c r="H3354" s="251" t="s">
        <v>770</v>
      </c>
      <c r="I3354" s="257" t="str">
        <f t="shared" si="209"/>
        <v>-00001</v>
      </c>
      <c r="J3354" s="251">
        <v>1</v>
      </c>
      <c r="K3354" s="251">
        <v>1</v>
      </c>
      <c r="M3354" s="251" t="s">
        <v>9993</v>
      </c>
      <c r="N3354" s="251" t="s">
        <v>12126</v>
      </c>
      <c r="O3354" s="251">
        <v>1</v>
      </c>
      <c r="Q3354" s="251" t="s">
        <v>13803</v>
      </c>
      <c r="R3354" s="251" t="s">
        <v>10017</v>
      </c>
      <c r="S3354" s="251" t="s">
        <v>3451</v>
      </c>
      <c r="T3354" s="251" t="str">
        <f t="shared" si="210"/>
        <v>I070635881590BZ090</v>
      </c>
      <c r="W3354" s="251" t="str">
        <f t="shared" si="211"/>
        <v>I070635881590-BZ090</v>
      </c>
    </row>
    <row r="3355" spans="1:23" x14ac:dyDescent="0.3">
      <c r="A3355" s="256" t="str">
        <f t="shared" si="208"/>
        <v>I0706358-87940BZ070-00002</v>
      </c>
      <c r="B3355" s="251" t="s">
        <v>13804</v>
      </c>
      <c r="C3355" s="251" t="s">
        <v>10117</v>
      </c>
      <c r="D3355" s="251" t="s">
        <v>13792</v>
      </c>
      <c r="E3355" s="251" t="s">
        <v>11732</v>
      </c>
      <c r="F3355" s="251" t="s">
        <v>9984</v>
      </c>
      <c r="G3355" s="251" t="s">
        <v>1545</v>
      </c>
      <c r="H3355" s="251" t="s">
        <v>10132</v>
      </c>
      <c r="I3355" s="257" t="str">
        <f t="shared" si="209"/>
        <v>-00002</v>
      </c>
      <c r="J3355" s="251">
        <v>2</v>
      </c>
      <c r="K3355" s="251">
        <v>2</v>
      </c>
      <c r="M3355" s="251" t="s">
        <v>9993</v>
      </c>
      <c r="N3355" s="251" t="s">
        <v>12126</v>
      </c>
      <c r="O3355" s="251">
        <v>2</v>
      </c>
      <c r="Q3355" s="251" t="s">
        <v>13804</v>
      </c>
      <c r="R3355" s="251" t="s">
        <v>10017</v>
      </c>
      <c r="S3355" s="251" t="s">
        <v>1544</v>
      </c>
      <c r="T3355" s="251" t="str">
        <f t="shared" si="210"/>
        <v>I070635887940BZ070</v>
      </c>
      <c r="W3355" s="251" t="str">
        <f t="shared" si="211"/>
        <v>I070635887940-BZ070</v>
      </c>
    </row>
    <row r="3356" spans="1:23" x14ac:dyDescent="0.3">
      <c r="A3356" s="256" t="str">
        <f t="shared" si="208"/>
        <v>I0706358-87945BZ070-00003</v>
      </c>
      <c r="B3356" s="251" t="s">
        <v>13805</v>
      </c>
      <c r="C3356" s="251" t="s">
        <v>10117</v>
      </c>
      <c r="D3356" s="251" t="s">
        <v>13792</v>
      </c>
      <c r="E3356" s="251" t="s">
        <v>11732</v>
      </c>
      <c r="F3356" s="251" t="s">
        <v>9986</v>
      </c>
      <c r="G3356" s="251" t="s">
        <v>1537</v>
      </c>
      <c r="H3356" s="251" t="s">
        <v>12969</v>
      </c>
      <c r="I3356" s="257" t="str">
        <f t="shared" si="209"/>
        <v>-00003</v>
      </c>
      <c r="J3356" s="251">
        <v>3</v>
      </c>
      <c r="K3356" s="251">
        <v>3</v>
      </c>
      <c r="M3356" s="251" t="s">
        <v>10007</v>
      </c>
      <c r="N3356" s="251" t="s">
        <v>12126</v>
      </c>
      <c r="O3356" s="251">
        <v>3</v>
      </c>
      <c r="Q3356" s="251" t="s">
        <v>13805</v>
      </c>
      <c r="R3356" s="251" t="s">
        <v>10017</v>
      </c>
      <c r="S3356" s="251" t="s">
        <v>1536</v>
      </c>
      <c r="T3356" s="251" t="str">
        <f t="shared" si="210"/>
        <v>I070635887945BZ070</v>
      </c>
      <c r="W3356" s="251" t="str">
        <f t="shared" si="211"/>
        <v>I070635887945-BZ070</v>
      </c>
    </row>
    <row r="3357" spans="1:23" x14ac:dyDescent="0.3">
      <c r="A3357" s="256" t="str">
        <f t="shared" si="208"/>
        <v>I0706359-81270BZ010-00002</v>
      </c>
      <c r="B3357" s="251" t="s">
        <v>13806</v>
      </c>
      <c r="C3357" s="251" t="s">
        <v>10117</v>
      </c>
      <c r="D3357" s="251" t="s">
        <v>13807</v>
      </c>
      <c r="E3357" s="251" t="s">
        <v>11732</v>
      </c>
      <c r="F3357" s="251" t="s">
        <v>9957</v>
      </c>
      <c r="G3357" s="251" t="s">
        <v>1474</v>
      </c>
      <c r="H3357" s="251" t="s">
        <v>10137</v>
      </c>
      <c r="I3357" s="257" t="str">
        <f t="shared" si="209"/>
        <v>-00002</v>
      </c>
      <c r="J3357" s="251">
        <v>2</v>
      </c>
      <c r="K3357" s="251">
        <v>2</v>
      </c>
      <c r="M3357" s="251" t="s">
        <v>10007</v>
      </c>
      <c r="N3357" s="251" t="s">
        <v>12438</v>
      </c>
      <c r="O3357" s="251">
        <v>2</v>
      </c>
      <c r="Q3357" s="251" t="s">
        <v>13806</v>
      </c>
      <c r="R3357" s="251" t="s">
        <v>10028</v>
      </c>
      <c r="S3357" s="251" t="s">
        <v>1473</v>
      </c>
      <c r="T3357" s="251" t="str">
        <f t="shared" si="210"/>
        <v>I070635981270BZ010</v>
      </c>
      <c r="W3357" s="251" t="str">
        <f t="shared" si="211"/>
        <v>I070635981270-BZ010</v>
      </c>
    </row>
    <row r="3358" spans="1:23" x14ac:dyDescent="0.3">
      <c r="A3358" s="256" t="str">
        <f t="shared" si="208"/>
        <v>I0706359-81560BZ070-00002</v>
      </c>
      <c r="B3358" s="251" t="s">
        <v>13808</v>
      </c>
      <c r="C3358" s="251" t="s">
        <v>10117</v>
      </c>
      <c r="D3358" s="251" t="s">
        <v>13807</v>
      </c>
      <c r="E3358" s="251" t="s">
        <v>11732</v>
      </c>
      <c r="F3358" s="251" t="s">
        <v>9962</v>
      </c>
      <c r="G3358" s="251" t="s">
        <v>1300</v>
      </c>
      <c r="H3358" s="251" t="s">
        <v>10332</v>
      </c>
      <c r="I3358" s="257" t="str">
        <f t="shared" si="209"/>
        <v>-00002</v>
      </c>
      <c r="J3358" s="251">
        <v>2</v>
      </c>
      <c r="K3358" s="251">
        <v>2</v>
      </c>
      <c r="M3358" s="251" t="s">
        <v>9958</v>
      </c>
      <c r="N3358" s="251" t="s">
        <v>12438</v>
      </c>
      <c r="O3358" s="251">
        <v>2</v>
      </c>
      <c r="Q3358" s="251" t="s">
        <v>13808</v>
      </c>
      <c r="R3358" s="251" t="s">
        <v>10028</v>
      </c>
      <c r="S3358" s="251" t="s">
        <v>1299</v>
      </c>
      <c r="T3358" s="251" t="str">
        <f t="shared" si="210"/>
        <v>I070635981560BZ070</v>
      </c>
      <c r="W3358" s="251" t="str">
        <f t="shared" si="211"/>
        <v>I070635981560-BZ070</v>
      </c>
    </row>
    <row r="3359" spans="1:23" x14ac:dyDescent="0.3">
      <c r="A3359" s="256" t="str">
        <f t="shared" si="208"/>
        <v>I0706359-81560BZ190-00001</v>
      </c>
      <c r="B3359" s="251" t="s">
        <v>13809</v>
      </c>
      <c r="C3359" s="251" t="s">
        <v>10117</v>
      </c>
      <c r="D3359" s="251" t="s">
        <v>13807</v>
      </c>
      <c r="E3359" s="251" t="s">
        <v>11732</v>
      </c>
      <c r="F3359" s="251" t="s">
        <v>9964</v>
      </c>
      <c r="G3359" s="251" t="s">
        <v>1322</v>
      </c>
      <c r="H3359" s="251" t="s">
        <v>10146</v>
      </c>
      <c r="I3359" s="257" t="str">
        <f t="shared" si="209"/>
        <v>-00001</v>
      </c>
      <c r="J3359" s="251">
        <v>1</v>
      </c>
      <c r="K3359" s="251">
        <v>1</v>
      </c>
      <c r="M3359" s="251" t="s">
        <v>9958</v>
      </c>
      <c r="N3359" s="251" t="s">
        <v>12438</v>
      </c>
      <c r="O3359" s="251">
        <v>1</v>
      </c>
      <c r="Q3359" s="251" t="s">
        <v>13809</v>
      </c>
      <c r="R3359" s="251" t="s">
        <v>10028</v>
      </c>
      <c r="S3359" s="251" t="s">
        <v>1321</v>
      </c>
      <c r="T3359" s="251" t="str">
        <f t="shared" si="210"/>
        <v>I070635981560BZ190</v>
      </c>
      <c r="W3359" s="251" t="str">
        <f t="shared" si="211"/>
        <v>I070635981560-BZ190</v>
      </c>
    </row>
    <row r="3360" spans="1:23" x14ac:dyDescent="0.3">
      <c r="A3360" s="256" t="str">
        <f t="shared" si="208"/>
        <v>I0706359-81560BZ200-00001</v>
      </c>
      <c r="B3360" s="251" t="s">
        <v>13810</v>
      </c>
      <c r="C3360" s="251" t="s">
        <v>10117</v>
      </c>
      <c r="D3360" s="251" t="s">
        <v>13807</v>
      </c>
      <c r="E3360" s="251" t="s">
        <v>11732</v>
      </c>
      <c r="F3360" s="251" t="s">
        <v>9966</v>
      </c>
      <c r="G3360" s="251" t="s">
        <v>1342</v>
      </c>
      <c r="H3360" s="251" t="s">
        <v>10146</v>
      </c>
      <c r="I3360" s="257" t="str">
        <f t="shared" si="209"/>
        <v>-00001</v>
      </c>
      <c r="J3360" s="251">
        <v>1</v>
      </c>
      <c r="K3360" s="251">
        <v>1</v>
      </c>
      <c r="M3360" s="251" t="s">
        <v>9993</v>
      </c>
      <c r="N3360" s="251" t="s">
        <v>12438</v>
      </c>
      <c r="O3360" s="251">
        <v>1</v>
      </c>
      <c r="Q3360" s="251" t="s">
        <v>13810</v>
      </c>
      <c r="R3360" s="251" t="s">
        <v>10028</v>
      </c>
      <c r="S3360" s="251" t="s">
        <v>1341</v>
      </c>
      <c r="T3360" s="251" t="str">
        <f t="shared" si="210"/>
        <v>I070635981560BZ200</v>
      </c>
      <c r="W3360" s="251" t="str">
        <f t="shared" si="211"/>
        <v>I070635981560-BZ200</v>
      </c>
    </row>
    <row r="3361" spans="1:23" x14ac:dyDescent="0.3">
      <c r="A3361" s="256" t="str">
        <f t="shared" si="208"/>
        <v>I0706359-81561BZ010-00001</v>
      </c>
      <c r="B3361" s="251" t="s">
        <v>13811</v>
      </c>
      <c r="C3361" s="251" t="s">
        <v>10117</v>
      </c>
      <c r="D3361" s="251" t="s">
        <v>13807</v>
      </c>
      <c r="E3361" s="251" t="s">
        <v>11732</v>
      </c>
      <c r="F3361" s="251" t="s">
        <v>9968</v>
      </c>
      <c r="G3361" s="251" t="s">
        <v>1287</v>
      </c>
      <c r="H3361" s="251" t="s">
        <v>5217</v>
      </c>
      <c r="I3361" s="257" t="str">
        <f t="shared" si="209"/>
        <v>-00001</v>
      </c>
      <c r="J3361" s="251">
        <v>1</v>
      </c>
      <c r="K3361" s="251">
        <v>1</v>
      </c>
      <c r="M3361" s="251" t="s">
        <v>9993</v>
      </c>
      <c r="N3361" s="251" t="s">
        <v>12438</v>
      </c>
      <c r="O3361" s="251">
        <v>1</v>
      </c>
      <c r="Q3361" s="251" t="s">
        <v>13811</v>
      </c>
      <c r="R3361" s="251" t="s">
        <v>10028</v>
      </c>
      <c r="S3361" s="251" t="s">
        <v>1286</v>
      </c>
      <c r="T3361" s="251" t="str">
        <f t="shared" si="210"/>
        <v>I070635981561BZ010</v>
      </c>
      <c r="W3361" s="251" t="str">
        <f t="shared" si="211"/>
        <v>I070635981561-BZ010</v>
      </c>
    </row>
    <row r="3362" spans="1:23" x14ac:dyDescent="0.3">
      <c r="A3362" s="256" t="str">
        <f t="shared" si="208"/>
        <v>I0706359-81561BZ250-00001</v>
      </c>
      <c r="B3362" s="251" t="s">
        <v>13812</v>
      </c>
      <c r="C3362" s="251" t="s">
        <v>10117</v>
      </c>
      <c r="D3362" s="251" t="s">
        <v>13807</v>
      </c>
      <c r="E3362" s="251" t="s">
        <v>11732</v>
      </c>
      <c r="F3362" s="251" t="s">
        <v>9970</v>
      </c>
      <c r="G3362" s="251" t="s">
        <v>1404</v>
      </c>
      <c r="H3362" s="251" t="s">
        <v>3443</v>
      </c>
      <c r="I3362" s="257" t="str">
        <f t="shared" si="209"/>
        <v>-00001</v>
      </c>
      <c r="J3362" s="251">
        <v>1</v>
      </c>
      <c r="K3362" s="251">
        <v>1</v>
      </c>
      <c r="M3362" s="251" t="s">
        <v>9958</v>
      </c>
      <c r="N3362" s="251" t="s">
        <v>12438</v>
      </c>
      <c r="O3362" s="251">
        <v>1</v>
      </c>
      <c r="Q3362" s="251" t="s">
        <v>13812</v>
      </c>
      <c r="R3362" s="251" t="s">
        <v>10028</v>
      </c>
      <c r="S3362" s="251" t="s">
        <v>1403</v>
      </c>
      <c r="T3362" s="251" t="str">
        <f t="shared" si="210"/>
        <v>I070635981561BZ250</v>
      </c>
      <c r="W3362" s="251" t="str">
        <f t="shared" si="211"/>
        <v>I070635981561-BZ250</v>
      </c>
    </row>
    <row r="3363" spans="1:23" x14ac:dyDescent="0.3">
      <c r="A3363" s="256" t="str">
        <f t="shared" si="208"/>
        <v>I0706360-81240BZ010B0-00004</v>
      </c>
      <c r="B3363" s="251" t="s">
        <v>13813</v>
      </c>
      <c r="C3363" s="251" t="s">
        <v>10117</v>
      </c>
      <c r="D3363" s="251" t="s">
        <v>13814</v>
      </c>
      <c r="E3363" s="251" t="s">
        <v>11732</v>
      </c>
      <c r="F3363" s="251" t="s">
        <v>9957</v>
      </c>
      <c r="G3363" s="251" t="s">
        <v>1484</v>
      </c>
      <c r="H3363" s="251" t="s">
        <v>10500</v>
      </c>
      <c r="I3363" s="257" t="str">
        <f t="shared" si="209"/>
        <v>-00004</v>
      </c>
      <c r="J3363" s="251">
        <v>4</v>
      </c>
      <c r="K3363" s="251">
        <v>4</v>
      </c>
      <c r="M3363" s="251" t="s">
        <v>10007</v>
      </c>
      <c r="N3363" s="251" t="s">
        <v>13815</v>
      </c>
      <c r="O3363" s="251">
        <v>4</v>
      </c>
      <c r="Q3363" s="251" t="s">
        <v>13813</v>
      </c>
      <c r="R3363" s="251" t="s">
        <v>10307</v>
      </c>
      <c r="S3363" s="251" t="s">
        <v>1483</v>
      </c>
      <c r="T3363" s="251" t="str">
        <f t="shared" si="210"/>
        <v>I070636081240BZ010B0</v>
      </c>
      <c r="W3363" s="251" t="str">
        <f t="shared" si="211"/>
        <v>I070636081240-BZ010-B0</v>
      </c>
    </row>
    <row r="3364" spans="1:23" x14ac:dyDescent="0.3">
      <c r="A3364" s="256" t="str">
        <f t="shared" si="208"/>
        <v>I0802159-811100W070-00001</v>
      </c>
      <c r="B3364" s="251" t="s">
        <v>13816</v>
      </c>
      <c r="C3364" s="251" t="s">
        <v>10151</v>
      </c>
      <c r="D3364" s="251" t="s">
        <v>13817</v>
      </c>
      <c r="E3364" s="251" t="s">
        <v>11732</v>
      </c>
      <c r="F3364" s="251" t="s">
        <v>9957</v>
      </c>
      <c r="G3364" s="251" t="s">
        <v>45</v>
      </c>
      <c r="H3364" s="251" t="s">
        <v>5059</v>
      </c>
      <c r="I3364" s="257" t="str">
        <f t="shared" si="209"/>
        <v>-00001</v>
      </c>
      <c r="J3364" s="251">
        <v>1</v>
      </c>
      <c r="K3364" s="251">
        <v>1</v>
      </c>
      <c r="M3364" s="251" t="s">
        <v>9958</v>
      </c>
      <c r="N3364" s="251" t="s">
        <v>12126</v>
      </c>
      <c r="O3364" s="251">
        <v>1</v>
      </c>
      <c r="Q3364" s="251" t="s">
        <v>13816</v>
      </c>
      <c r="R3364" s="251" t="s">
        <v>10017</v>
      </c>
      <c r="S3364" s="251" t="s">
        <v>44</v>
      </c>
      <c r="T3364" s="251" t="str">
        <f t="shared" si="210"/>
        <v>I0802159811100W070</v>
      </c>
      <c r="W3364" s="251" t="str">
        <f t="shared" si="211"/>
        <v>I080215981110-0W070</v>
      </c>
    </row>
    <row r="3365" spans="1:23" x14ac:dyDescent="0.3">
      <c r="A3365" s="256" t="str">
        <f t="shared" si="208"/>
        <v>I0306196-525620K070-00002</v>
      </c>
      <c r="B3365" s="251" t="s">
        <v>13818</v>
      </c>
      <c r="C3365" s="251" t="s">
        <v>9954</v>
      </c>
      <c r="D3365" s="251" t="s">
        <v>13819</v>
      </c>
      <c r="E3365" s="251" t="s">
        <v>11875</v>
      </c>
      <c r="F3365" s="251" t="s">
        <v>9957</v>
      </c>
      <c r="G3365" s="251" t="s">
        <v>732</v>
      </c>
      <c r="H3365" s="251" t="s">
        <v>10161</v>
      </c>
      <c r="I3365" s="257" t="str">
        <f t="shared" si="209"/>
        <v>-00002</v>
      </c>
      <c r="J3365" s="251">
        <v>2</v>
      </c>
      <c r="K3365" s="251">
        <v>2</v>
      </c>
      <c r="M3365" s="251" t="s">
        <v>10007</v>
      </c>
      <c r="N3365" s="251" t="s">
        <v>12126</v>
      </c>
      <c r="O3365" s="251">
        <v>2</v>
      </c>
      <c r="Q3365" s="251" t="s">
        <v>13818</v>
      </c>
      <c r="R3365" s="251" t="s">
        <v>9960</v>
      </c>
      <c r="S3365" s="251" t="s">
        <v>731</v>
      </c>
      <c r="T3365" s="251" t="str">
        <f t="shared" si="210"/>
        <v>I0306196525620K070</v>
      </c>
      <c r="W3365" s="251" t="str">
        <f t="shared" si="211"/>
        <v>I030619652562-0K070</v>
      </c>
    </row>
    <row r="3366" spans="1:23" x14ac:dyDescent="0.3">
      <c r="A3366" s="256" t="str">
        <f t="shared" si="208"/>
        <v>I0306196-525630K010-00002</v>
      </c>
      <c r="B3366" s="251" t="s">
        <v>13820</v>
      </c>
      <c r="C3366" s="251" t="s">
        <v>9954</v>
      </c>
      <c r="D3366" s="251" t="s">
        <v>13819</v>
      </c>
      <c r="E3366" s="251" t="s">
        <v>11875</v>
      </c>
      <c r="F3366" s="251" t="s">
        <v>9962</v>
      </c>
      <c r="G3366" s="251" t="s">
        <v>749</v>
      </c>
      <c r="H3366" s="251" t="s">
        <v>10163</v>
      </c>
      <c r="I3366" s="257" t="str">
        <f t="shared" si="209"/>
        <v>-00002</v>
      </c>
      <c r="J3366" s="251">
        <v>2</v>
      </c>
      <c r="K3366" s="251">
        <v>2</v>
      </c>
      <c r="M3366" s="251" t="s">
        <v>10007</v>
      </c>
      <c r="N3366" s="251" t="s">
        <v>12126</v>
      </c>
      <c r="O3366" s="251">
        <v>2</v>
      </c>
      <c r="Q3366" s="251" t="s">
        <v>13820</v>
      </c>
      <c r="R3366" s="251" t="s">
        <v>9960</v>
      </c>
      <c r="S3366" s="251" t="s">
        <v>748</v>
      </c>
      <c r="T3366" s="251" t="str">
        <f t="shared" si="210"/>
        <v>I0306196525630K010</v>
      </c>
      <c r="W3366" s="251" t="str">
        <f t="shared" si="211"/>
        <v>I030619652563-0K010</v>
      </c>
    </row>
    <row r="3367" spans="1:23" x14ac:dyDescent="0.3">
      <c r="A3367" s="256" t="str">
        <f t="shared" si="208"/>
        <v>I0306196-811100K520-00003</v>
      </c>
      <c r="B3367" s="251" t="s">
        <v>13821</v>
      </c>
      <c r="C3367" s="251" t="s">
        <v>9954</v>
      </c>
      <c r="D3367" s="251" t="s">
        <v>13819</v>
      </c>
      <c r="E3367" s="251" t="s">
        <v>11875</v>
      </c>
      <c r="F3367" s="251" t="s">
        <v>9964</v>
      </c>
      <c r="G3367" s="251" t="s">
        <v>269</v>
      </c>
      <c r="H3367" s="251" t="s">
        <v>3422</v>
      </c>
      <c r="I3367" s="257" t="str">
        <f t="shared" si="209"/>
        <v>-00003</v>
      </c>
      <c r="J3367" s="251">
        <v>3</v>
      </c>
      <c r="K3367" s="251">
        <v>3</v>
      </c>
      <c r="M3367" s="251" t="s">
        <v>9958</v>
      </c>
      <c r="N3367" s="251" t="s">
        <v>12126</v>
      </c>
      <c r="O3367" s="251">
        <v>3</v>
      </c>
      <c r="Q3367" s="251" t="s">
        <v>13821</v>
      </c>
      <c r="R3367" s="251" t="s">
        <v>9960</v>
      </c>
      <c r="S3367" s="251" t="s">
        <v>7</v>
      </c>
      <c r="T3367" s="251" t="str">
        <f t="shared" si="210"/>
        <v>I0306196811100K520</v>
      </c>
      <c r="W3367" s="251" t="str">
        <f t="shared" si="211"/>
        <v>I030619681110-0K520</v>
      </c>
    </row>
    <row r="3368" spans="1:23" x14ac:dyDescent="0.3">
      <c r="A3368" s="256" t="str">
        <f t="shared" si="208"/>
        <v>I0306196-811100K580-00005</v>
      </c>
      <c r="B3368" s="251" t="s">
        <v>13822</v>
      </c>
      <c r="C3368" s="251" t="s">
        <v>9954</v>
      </c>
      <c r="D3368" s="251" t="s">
        <v>13819</v>
      </c>
      <c r="E3368" s="251" t="s">
        <v>11875</v>
      </c>
      <c r="F3368" s="251" t="s">
        <v>9966</v>
      </c>
      <c r="G3368" s="251" t="s">
        <v>429</v>
      </c>
      <c r="H3368" s="251" t="s">
        <v>3422</v>
      </c>
      <c r="I3368" s="257" t="str">
        <f t="shared" si="209"/>
        <v>-00005</v>
      </c>
      <c r="J3368" s="251">
        <v>5</v>
      </c>
      <c r="K3368" s="251">
        <v>5</v>
      </c>
      <c r="M3368" s="251" t="s">
        <v>9958</v>
      </c>
      <c r="N3368" s="251" t="s">
        <v>12126</v>
      </c>
      <c r="O3368" s="251">
        <v>5</v>
      </c>
      <c r="Q3368" s="251" t="s">
        <v>13822</v>
      </c>
      <c r="R3368" s="251" t="s">
        <v>9960</v>
      </c>
      <c r="S3368" s="251" t="s">
        <v>428</v>
      </c>
      <c r="T3368" s="251" t="str">
        <f t="shared" si="210"/>
        <v>I0306196811100K580</v>
      </c>
      <c r="W3368" s="251" t="str">
        <f t="shared" si="211"/>
        <v>I030619681110-0K580</v>
      </c>
    </row>
    <row r="3369" spans="1:23" x14ac:dyDescent="0.3">
      <c r="A3369" s="256" t="str">
        <f t="shared" si="208"/>
        <v>I0306196-811300K520-00007</v>
      </c>
      <c r="B3369" s="251" t="s">
        <v>13823</v>
      </c>
      <c r="C3369" s="251" t="s">
        <v>9954</v>
      </c>
      <c r="D3369" s="251" t="s">
        <v>13819</v>
      </c>
      <c r="E3369" s="251" t="s">
        <v>11875</v>
      </c>
      <c r="F3369" s="251" t="s">
        <v>9968</v>
      </c>
      <c r="G3369" s="251" t="s">
        <v>277</v>
      </c>
      <c r="H3369" s="251" t="s">
        <v>5101</v>
      </c>
      <c r="I3369" s="257" t="str">
        <f t="shared" si="209"/>
        <v>-00007</v>
      </c>
      <c r="J3369" s="251">
        <v>7</v>
      </c>
      <c r="K3369" s="251">
        <v>7</v>
      </c>
      <c r="M3369" s="251" t="s">
        <v>9958</v>
      </c>
      <c r="N3369" s="251" t="s">
        <v>12126</v>
      </c>
      <c r="O3369" s="251">
        <v>7</v>
      </c>
      <c r="Q3369" s="251" t="s">
        <v>13823</v>
      </c>
      <c r="R3369" s="251" t="s">
        <v>9960</v>
      </c>
      <c r="S3369" s="251" t="s">
        <v>276</v>
      </c>
      <c r="T3369" s="251" t="str">
        <f t="shared" si="210"/>
        <v>I0306196811300K520</v>
      </c>
      <c r="W3369" s="251" t="str">
        <f t="shared" si="211"/>
        <v>I030619681130-0K520</v>
      </c>
    </row>
    <row r="3370" spans="1:23" x14ac:dyDescent="0.3">
      <c r="A3370" s="256" t="str">
        <f t="shared" si="208"/>
        <v>I0306196-811300K580-00004</v>
      </c>
      <c r="B3370" s="251" t="s">
        <v>13824</v>
      </c>
      <c r="C3370" s="251" t="s">
        <v>9954</v>
      </c>
      <c r="D3370" s="251" t="s">
        <v>13819</v>
      </c>
      <c r="E3370" s="251" t="s">
        <v>11875</v>
      </c>
      <c r="F3370" s="251" t="s">
        <v>9970</v>
      </c>
      <c r="G3370" s="251" t="s">
        <v>434</v>
      </c>
      <c r="H3370" s="251" t="s">
        <v>5101</v>
      </c>
      <c r="I3370" s="257" t="str">
        <f t="shared" si="209"/>
        <v>-00004</v>
      </c>
      <c r="J3370" s="251">
        <v>4</v>
      </c>
      <c r="K3370" s="251">
        <v>4</v>
      </c>
      <c r="M3370" s="251" t="s">
        <v>9958</v>
      </c>
      <c r="N3370" s="251" t="s">
        <v>12126</v>
      </c>
      <c r="O3370" s="251">
        <v>4</v>
      </c>
      <c r="Q3370" s="251" t="s">
        <v>13824</v>
      </c>
      <c r="R3370" s="251" t="s">
        <v>9960</v>
      </c>
      <c r="S3370" s="251" t="s">
        <v>433</v>
      </c>
      <c r="T3370" s="251" t="str">
        <f t="shared" si="210"/>
        <v>I0306196811300K580</v>
      </c>
      <c r="W3370" s="251" t="str">
        <f t="shared" si="211"/>
        <v>I030619681130-0K580</v>
      </c>
    </row>
    <row r="3371" spans="1:23" x14ac:dyDescent="0.3">
      <c r="A3371" s="256" t="str">
        <f t="shared" si="208"/>
        <v>I0306196-811500K520-00002</v>
      </c>
      <c r="B3371" s="251" t="s">
        <v>13825</v>
      </c>
      <c r="C3371" s="251" t="s">
        <v>9954</v>
      </c>
      <c r="D3371" s="251" t="s">
        <v>13819</v>
      </c>
      <c r="E3371" s="251" t="s">
        <v>11875</v>
      </c>
      <c r="F3371" s="251" t="s">
        <v>9972</v>
      </c>
      <c r="G3371" s="251" t="s">
        <v>280</v>
      </c>
      <c r="H3371" s="251" t="s">
        <v>3429</v>
      </c>
      <c r="I3371" s="257" t="str">
        <f t="shared" si="209"/>
        <v>-00002</v>
      </c>
      <c r="J3371" s="251">
        <v>2</v>
      </c>
      <c r="K3371" s="251">
        <v>2</v>
      </c>
      <c r="M3371" s="251" t="s">
        <v>9958</v>
      </c>
      <c r="N3371" s="251" t="s">
        <v>12126</v>
      </c>
      <c r="O3371" s="251">
        <v>2</v>
      </c>
      <c r="Q3371" s="251" t="s">
        <v>13825</v>
      </c>
      <c r="R3371" s="251" t="s">
        <v>9960</v>
      </c>
      <c r="S3371" s="251" t="s">
        <v>12</v>
      </c>
      <c r="T3371" s="251" t="str">
        <f t="shared" si="210"/>
        <v>I0306196811500K520</v>
      </c>
      <c r="W3371" s="251" t="str">
        <f t="shared" si="211"/>
        <v>I030619681150-0K520</v>
      </c>
    </row>
    <row r="3372" spans="1:23" x14ac:dyDescent="0.3">
      <c r="A3372" s="256" t="str">
        <f t="shared" si="208"/>
        <v>I0306196-811500K580-00006</v>
      </c>
      <c r="B3372" s="251" t="s">
        <v>13826</v>
      </c>
      <c r="C3372" s="251" t="s">
        <v>9954</v>
      </c>
      <c r="D3372" s="251" t="s">
        <v>13819</v>
      </c>
      <c r="E3372" s="251" t="s">
        <v>11875</v>
      </c>
      <c r="F3372" s="251" t="s">
        <v>9974</v>
      </c>
      <c r="G3372" s="251" t="s">
        <v>437</v>
      </c>
      <c r="H3372" s="251" t="s">
        <v>3429</v>
      </c>
      <c r="I3372" s="257" t="str">
        <f t="shared" si="209"/>
        <v>-00006</v>
      </c>
      <c r="J3372" s="251">
        <v>6</v>
      </c>
      <c r="K3372" s="251">
        <v>6</v>
      </c>
      <c r="M3372" s="251" t="s">
        <v>9958</v>
      </c>
      <c r="N3372" s="251" t="s">
        <v>12126</v>
      </c>
      <c r="O3372" s="251">
        <v>6</v>
      </c>
      <c r="Q3372" s="251" t="s">
        <v>13826</v>
      </c>
      <c r="R3372" s="251" t="s">
        <v>9960</v>
      </c>
      <c r="S3372" s="251" t="s">
        <v>436</v>
      </c>
      <c r="T3372" s="251" t="str">
        <f t="shared" si="210"/>
        <v>I0306196811500K580</v>
      </c>
      <c r="W3372" s="251" t="str">
        <f t="shared" si="211"/>
        <v>I030619681150-0K580</v>
      </c>
    </row>
    <row r="3373" spans="1:23" x14ac:dyDescent="0.3">
      <c r="A3373" s="256" t="str">
        <f t="shared" si="208"/>
        <v>I0306196-811700K520-00005</v>
      </c>
      <c r="B3373" s="251" t="s">
        <v>13827</v>
      </c>
      <c r="C3373" s="251" t="s">
        <v>9954</v>
      </c>
      <c r="D3373" s="251" t="s">
        <v>13819</v>
      </c>
      <c r="E3373" s="251" t="s">
        <v>11875</v>
      </c>
      <c r="F3373" s="251" t="s">
        <v>9976</v>
      </c>
      <c r="G3373" s="251" t="s">
        <v>285</v>
      </c>
      <c r="H3373" s="251" t="s">
        <v>5102</v>
      </c>
      <c r="I3373" s="257" t="str">
        <f t="shared" si="209"/>
        <v>-00005</v>
      </c>
      <c r="J3373" s="251">
        <v>5</v>
      </c>
      <c r="K3373" s="251">
        <v>5</v>
      </c>
      <c r="M3373" s="251" t="s">
        <v>9958</v>
      </c>
      <c r="N3373" s="251" t="s">
        <v>12126</v>
      </c>
      <c r="O3373" s="251">
        <v>5</v>
      </c>
      <c r="Q3373" s="251" t="s">
        <v>13827</v>
      </c>
      <c r="R3373" s="251" t="s">
        <v>9960</v>
      </c>
      <c r="S3373" s="251" t="s">
        <v>284</v>
      </c>
      <c r="T3373" s="251" t="str">
        <f t="shared" si="210"/>
        <v>I0306196811700K520</v>
      </c>
      <c r="W3373" s="251" t="str">
        <f t="shared" si="211"/>
        <v>I030619681170-0K520</v>
      </c>
    </row>
    <row r="3374" spans="1:23" x14ac:dyDescent="0.3">
      <c r="A3374" s="256" t="str">
        <f t="shared" si="208"/>
        <v>I0306196-811700K580-00010</v>
      </c>
      <c r="B3374" s="251" t="s">
        <v>13828</v>
      </c>
      <c r="C3374" s="251" t="s">
        <v>9954</v>
      </c>
      <c r="D3374" s="251" t="s">
        <v>13819</v>
      </c>
      <c r="E3374" s="251" t="s">
        <v>11875</v>
      </c>
      <c r="F3374" s="251" t="s">
        <v>9978</v>
      </c>
      <c r="G3374" s="251" t="s">
        <v>442</v>
      </c>
      <c r="H3374" s="251" t="s">
        <v>5102</v>
      </c>
      <c r="I3374" s="257" t="str">
        <f t="shared" si="209"/>
        <v>-00010</v>
      </c>
      <c r="J3374" s="251">
        <v>10</v>
      </c>
      <c r="K3374" s="251">
        <v>10</v>
      </c>
      <c r="M3374" s="251" t="s">
        <v>9958</v>
      </c>
      <c r="N3374" s="251" t="s">
        <v>12126</v>
      </c>
      <c r="O3374" s="251">
        <v>10</v>
      </c>
      <c r="Q3374" s="251" t="s">
        <v>13828</v>
      </c>
      <c r="R3374" s="251" t="s">
        <v>9960</v>
      </c>
      <c r="S3374" s="251" t="s">
        <v>441</v>
      </c>
      <c r="T3374" s="251" t="str">
        <f t="shared" si="210"/>
        <v>I0306196811700K580</v>
      </c>
      <c r="W3374" s="251" t="str">
        <f t="shared" si="211"/>
        <v>I030619681170-0K580</v>
      </c>
    </row>
    <row r="3375" spans="1:23" x14ac:dyDescent="0.3">
      <c r="A3375" s="256" t="str">
        <f t="shared" si="208"/>
        <v>I0306196-815500D891-00001</v>
      </c>
      <c r="B3375" s="251" t="s">
        <v>13829</v>
      </c>
      <c r="C3375" s="251" t="s">
        <v>9954</v>
      </c>
      <c r="D3375" s="251" t="s">
        <v>13819</v>
      </c>
      <c r="E3375" s="251" t="s">
        <v>11875</v>
      </c>
      <c r="F3375" s="251" t="s">
        <v>9980</v>
      </c>
      <c r="G3375" s="251" t="s">
        <v>3354</v>
      </c>
      <c r="H3375" s="251" t="s">
        <v>5202</v>
      </c>
      <c r="I3375" s="257" t="str">
        <f t="shared" si="209"/>
        <v>-00001</v>
      </c>
      <c r="J3375" s="251">
        <v>1</v>
      </c>
      <c r="K3375" s="251">
        <v>1</v>
      </c>
      <c r="M3375" s="251" t="s">
        <v>9958</v>
      </c>
      <c r="N3375" s="251" t="s">
        <v>12126</v>
      </c>
      <c r="O3375" s="251">
        <v>1</v>
      </c>
      <c r="Q3375" s="251" t="s">
        <v>13829</v>
      </c>
      <c r="R3375" s="251" t="s">
        <v>9960</v>
      </c>
      <c r="S3375" s="251" t="s">
        <v>3353</v>
      </c>
      <c r="T3375" s="251" t="str">
        <f t="shared" si="210"/>
        <v>I0306196815500D891</v>
      </c>
      <c r="W3375" s="251" t="str">
        <f t="shared" si="211"/>
        <v>I030619681550-0D891</v>
      </c>
    </row>
    <row r="3376" spans="1:23" x14ac:dyDescent="0.3">
      <c r="A3376" s="256" t="str">
        <f t="shared" si="208"/>
        <v>I0306196-815500K210-00004</v>
      </c>
      <c r="B3376" s="251" t="s">
        <v>13830</v>
      </c>
      <c r="C3376" s="251" t="s">
        <v>9954</v>
      </c>
      <c r="D3376" s="251" t="s">
        <v>13819</v>
      </c>
      <c r="E3376" s="251" t="s">
        <v>11875</v>
      </c>
      <c r="F3376" s="251" t="s">
        <v>9982</v>
      </c>
      <c r="G3376" s="251" t="s">
        <v>654</v>
      </c>
      <c r="H3376" s="251" t="s">
        <v>5202</v>
      </c>
      <c r="I3376" s="257" t="str">
        <f t="shared" si="209"/>
        <v>-00004</v>
      </c>
      <c r="J3376" s="251">
        <v>4</v>
      </c>
      <c r="K3376" s="251">
        <v>4</v>
      </c>
      <c r="M3376" s="251" t="s">
        <v>9958</v>
      </c>
      <c r="N3376" s="251" t="s">
        <v>12126</v>
      </c>
      <c r="O3376" s="251">
        <v>4</v>
      </c>
      <c r="Q3376" s="251" t="s">
        <v>13830</v>
      </c>
      <c r="R3376" s="251" t="s">
        <v>9960</v>
      </c>
      <c r="S3376" s="251" t="s">
        <v>653</v>
      </c>
      <c r="T3376" s="251" t="str">
        <f t="shared" si="210"/>
        <v>I0306196815500K210</v>
      </c>
      <c r="W3376" s="251" t="str">
        <f t="shared" si="211"/>
        <v>I030619681550-0K210</v>
      </c>
    </row>
    <row r="3377" spans="1:23" x14ac:dyDescent="0.3">
      <c r="A3377" s="256" t="str">
        <f t="shared" si="208"/>
        <v>I0306196-815500K240-00008</v>
      </c>
      <c r="B3377" s="251" t="s">
        <v>13831</v>
      </c>
      <c r="C3377" s="251" t="s">
        <v>9954</v>
      </c>
      <c r="D3377" s="251" t="s">
        <v>13819</v>
      </c>
      <c r="E3377" s="251" t="s">
        <v>11875</v>
      </c>
      <c r="F3377" s="251" t="s">
        <v>9984</v>
      </c>
      <c r="G3377" s="251" t="s">
        <v>727</v>
      </c>
      <c r="H3377" s="251" t="s">
        <v>5202</v>
      </c>
      <c r="I3377" s="257" t="str">
        <f t="shared" si="209"/>
        <v>-00008</v>
      </c>
      <c r="J3377" s="251">
        <v>8</v>
      </c>
      <c r="K3377" s="251">
        <v>8</v>
      </c>
      <c r="M3377" s="251" t="s">
        <v>9958</v>
      </c>
      <c r="N3377" s="251" t="s">
        <v>12126</v>
      </c>
      <c r="O3377" s="251">
        <v>8</v>
      </c>
      <c r="Q3377" s="251" t="s">
        <v>13831</v>
      </c>
      <c r="R3377" s="251" t="s">
        <v>9960</v>
      </c>
      <c r="S3377" s="251" t="s">
        <v>726</v>
      </c>
      <c r="T3377" s="251" t="str">
        <f t="shared" si="210"/>
        <v>I0306196815500K240</v>
      </c>
      <c r="W3377" s="251" t="str">
        <f t="shared" si="211"/>
        <v>I030619681550-0K240</v>
      </c>
    </row>
    <row r="3378" spans="1:23" x14ac:dyDescent="0.3">
      <c r="A3378" s="256" t="str">
        <f t="shared" si="208"/>
        <v>I0306196-815510K240-00003</v>
      </c>
      <c r="B3378" s="251" t="s">
        <v>13832</v>
      </c>
      <c r="C3378" s="251" t="s">
        <v>9954</v>
      </c>
      <c r="D3378" s="251" t="s">
        <v>13819</v>
      </c>
      <c r="E3378" s="251" t="s">
        <v>11875</v>
      </c>
      <c r="F3378" s="251" t="s">
        <v>9986</v>
      </c>
      <c r="G3378" s="251" t="s">
        <v>740</v>
      </c>
      <c r="H3378" s="251" t="s">
        <v>3436</v>
      </c>
      <c r="I3378" s="257" t="str">
        <f t="shared" si="209"/>
        <v>-00003</v>
      </c>
      <c r="J3378" s="251">
        <v>3</v>
      </c>
      <c r="K3378" s="251">
        <v>3</v>
      </c>
      <c r="M3378" s="251" t="s">
        <v>9958</v>
      </c>
      <c r="N3378" s="251" t="s">
        <v>12126</v>
      </c>
      <c r="O3378" s="251">
        <v>3</v>
      </c>
      <c r="Q3378" s="251" t="s">
        <v>13832</v>
      </c>
      <c r="R3378" s="251" t="s">
        <v>9960</v>
      </c>
      <c r="S3378" s="251" t="s">
        <v>9</v>
      </c>
      <c r="T3378" s="251" t="str">
        <f t="shared" si="210"/>
        <v>I0306196815510K240</v>
      </c>
      <c r="W3378" s="251" t="str">
        <f t="shared" si="211"/>
        <v>I030619681551-0K240</v>
      </c>
    </row>
    <row r="3379" spans="1:23" x14ac:dyDescent="0.3">
      <c r="A3379" s="256" t="str">
        <f t="shared" si="208"/>
        <v>I0306196-815600D891-00001</v>
      </c>
      <c r="B3379" s="251" t="s">
        <v>13833</v>
      </c>
      <c r="C3379" s="251" t="s">
        <v>9954</v>
      </c>
      <c r="D3379" s="251" t="s">
        <v>13819</v>
      </c>
      <c r="E3379" s="251" t="s">
        <v>11875</v>
      </c>
      <c r="F3379" s="251" t="s">
        <v>9988</v>
      </c>
      <c r="G3379" s="251" t="s">
        <v>3397</v>
      </c>
      <c r="H3379" s="251" t="s">
        <v>5204</v>
      </c>
      <c r="I3379" s="257" t="str">
        <f t="shared" si="209"/>
        <v>-00001</v>
      </c>
      <c r="J3379" s="251">
        <v>1</v>
      </c>
      <c r="K3379" s="251">
        <v>1</v>
      </c>
      <c r="M3379" s="251" t="s">
        <v>9993</v>
      </c>
      <c r="N3379" s="251" t="s">
        <v>12126</v>
      </c>
      <c r="O3379" s="251">
        <v>1</v>
      </c>
      <c r="Q3379" s="251" t="s">
        <v>13833</v>
      </c>
      <c r="R3379" s="251" t="s">
        <v>9960</v>
      </c>
      <c r="S3379" s="251" t="s">
        <v>3396</v>
      </c>
      <c r="T3379" s="251" t="str">
        <f t="shared" si="210"/>
        <v>I0306196815600D891</v>
      </c>
      <c r="W3379" s="251" t="str">
        <f t="shared" si="211"/>
        <v>I030619681560-0D891</v>
      </c>
    </row>
    <row r="3380" spans="1:23" x14ac:dyDescent="0.3">
      <c r="A3380" s="256" t="str">
        <f t="shared" si="208"/>
        <v>I0306196-815600K210-00007</v>
      </c>
      <c r="B3380" s="251" t="s">
        <v>13834</v>
      </c>
      <c r="C3380" s="251" t="s">
        <v>9954</v>
      </c>
      <c r="D3380" s="251" t="s">
        <v>13819</v>
      </c>
      <c r="E3380" s="251" t="s">
        <v>11875</v>
      </c>
      <c r="F3380" s="251" t="s">
        <v>9990</v>
      </c>
      <c r="G3380" s="251" t="s">
        <v>670</v>
      </c>
      <c r="H3380" s="251" t="s">
        <v>5204</v>
      </c>
      <c r="I3380" s="257" t="str">
        <f t="shared" si="209"/>
        <v>-00007</v>
      </c>
      <c r="J3380" s="251">
        <v>7</v>
      </c>
      <c r="K3380" s="251">
        <v>7</v>
      </c>
      <c r="M3380" s="251" t="s">
        <v>9958</v>
      </c>
      <c r="N3380" s="251" t="s">
        <v>12126</v>
      </c>
      <c r="O3380" s="251">
        <v>7</v>
      </c>
      <c r="Q3380" s="251" t="s">
        <v>13834</v>
      </c>
      <c r="R3380" s="251" t="s">
        <v>9960</v>
      </c>
      <c r="S3380" s="251" t="s">
        <v>13</v>
      </c>
      <c r="T3380" s="251" t="str">
        <f t="shared" si="210"/>
        <v>I0306196815600K210</v>
      </c>
      <c r="W3380" s="251" t="str">
        <f t="shared" si="211"/>
        <v>I030619681560-0K210</v>
      </c>
    </row>
    <row r="3381" spans="1:23" x14ac:dyDescent="0.3">
      <c r="A3381" s="256" t="str">
        <f t="shared" si="208"/>
        <v>I0306196-815600K240-00008</v>
      </c>
      <c r="B3381" s="251" t="s">
        <v>13835</v>
      </c>
      <c r="C3381" s="251" t="s">
        <v>9954</v>
      </c>
      <c r="D3381" s="251" t="s">
        <v>13819</v>
      </c>
      <c r="E3381" s="251" t="s">
        <v>11875</v>
      </c>
      <c r="F3381" s="251" t="s">
        <v>9992</v>
      </c>
      <c r="G3381" s="251" t="s">
        <v>744</v>
      </c>
      <c r="H3381" s="251" t="s">
        <v>5204</v>
      </c>
      <c r="I3381" s="257" t="str">
        <f t="shared" si="209"/>
        <v>-00008</v>
      </c>
      <c r="J3381" s="251">
        <v>8</v>
      </c>
      <c r="K3381" s="251">
        <v>8</v>
      </c>
      <c r="M3381" s="251" t="s">
        <v>9958</v>
      </c>
      <c r="N3381" s="251" t="s">
        <v>12126</v>
      </c>
      <c r="O3381" s="251">
        <v>8</v>
      </c>
      <c r="Q3381" s="251" t="s">
        <v>13835</v>
      </c>
      <c r="R3381" s="251" t="s">
        <v>9960</v>
      </c>
      <c r="S3381" s="251" t="s">
        <v>743</v>
      </c>
      <c r="T3381" s="251" t="str">
        <f t="shared" si="210"/>
        <v>I0306196815600K240</v>
      </c>
      <c r="W3381" s="251" t="str">
        <f t="shared" si="211"/>
        <v>I030619681560-0K240</v>
      </c>
    </row>
    <row r="3382" spans="1:23" x14ac:dyDescent="0.3">
      <c r="A3382" s="256" t="str">
        <f t="shared" si="208"/>
        <v>I0306196-815600K590-00001</v>
      </c>
      <c r="B3382" s="251" t="s">
        <v>13836</v>
      </c>
      <c r="C3382" s="251" t="s">
        <v>9954</v>
      </c>
      <c r="D3382" s="251" t="s">
        <v>13819</v>
      </c>
      <c r="E3382" s="251" t="s">
        <v>11875</v>
      </c>
      <c r="F3382" s="251" t="s">
        <v>9995</v>
      </c>
      <c r="G3382" s="251" t="s">
        <v>3386</v>
      </c>
      <c r="H3382" s="251" t="s">
        <v>5204</v>
      </c>
      <c r="I3382" s="257" t="str">
        <f t="shared" si="209"/>
        <v>-00001</v>
      </c>
      <c r="J3382" s="251">
        <v>1</v>
      </c>
      <c r="K3382" s="251">
        <v>1</v>
      </c>
      <c r="M3382" s="251" t="s">
        <v>9958</v>
      </c>
      <c r="N3382" s="251" t="s">
        <v>12126</v>
      </c>
      <c r="O3382" s="251">
        <v>1</v>
      </c>
      <c r="Q3382" s="251" t="s">
        <v>13836</v>
      </c>
      <c r="R3382" s="251" t="s">
        <v>9960</v>
      </c>
      <c r="S3382" s="251" t="s">
        <v>3370</v>
      </c>
      <c r="T3382" s="251" t="str">
        <f t="shared" si="210"/>
        <v>I0306196815600K590</v>
      </c>
      <c r="W3382" s="251" t="str">
        <f t="shared" si="211"/>
        <v>I030619681560-0K590</v>
      </c>
    </row>
    <row r="3383" spans="1:23" x14ac:dyDescent="0.3">
      <c r="A3383" s="256" t="str">
        <f t="shared" si="208"/>
        <v>I0306196-815610K240-00004</v>
      </c>
      <c r="B3383" s="251" t="s">
        <v>13837</v>
      </c>
      <c r="C3383" s="251" t="s">
        <v>9954</v>
      </c>
      <c r="D3383" s="251" t="s">
        <v>13819</v>
      </c>
      <c r="E3383" s="251" t="s">
        <v>11875</v>
      </c>
      <c r="F3383" s="251" t="s">
        <v>9997</v>
      </c>
      <c r="G3383" s="251" t="s">
        <v>753</v>
      </c>
      <c r="H3383" s="251" t="s">
        <v>3443</v>
      </c>
      <c r="I3383" s="257" t="str">
        <f t="shared" si="209"/>
        <v>-00004</v>
      </c>
      <c r="J3383" s="251">
        <v>4</v>
      </c>
      <c r="K3383" s="251">
        <v>4</v>
      </c>
      <c r="M3383" s="251" t="s">
        <v>9958</v>
      </c>
      <c r="N3383" s="251" t="s">
        <v>12126</v>
      </c>
      <c r="O3383" s="251">
        <v>4</v>
      </c>
      <c r="Q3383" s="251" t="s">
        <v>13837</v>
      </c>
      <c r="R3383" s="251" t="s">
        <v>9960</v>
      </c>
      <c r="S3383" s="251" t="s">
        <v>10</v>
      </c>
      <c r="T3383" s="251" t="str">
        <f t="shared" si="210"/>
        <v>I0306196815610K240</v>
      </c>
      <c r="W3383" s="251" t="str">
        <f t="shared" si="211"/>
        <v>I030619681561-0K240</v>
      </c>
    </row>
    <row r="3384" spans="1:23" x14ac:dyDescent="0.3">
      <c r="A3384" s="256" t="str">
        <f t="shared" si="208"/>
        <v>I0306196-815800D440-00001</v>
      </c>
      <c r="B3384" s="251" t="s">
        <v>13838</v>
      </c>
      <c r="C3384" s="251" t="s">
        <v>9954</v>
      </c>
      <c r="D3384" s="251" t="s">
        <v>13819</v>
      </c>
      <c r="E3384" s="251" t="s">
        <v>11875</v>
      </c>
      <c r="F3384" s="251" t="s">
        <v>10000</v>
      </c>
      <c r="G3384" s="251" t="s">
        <v>846</v>
      </c>
      <c r="H3384" s="251" t="s">
        <v>758</v>
      </c>
      <c r="I3384" s="257" t="str">
        <f t="shared" si="209"/>
        <v>-00001</v>
      </c>
      <c r="J3384" s="251">
        <v>1</v>
      </c>
      <c r="K3384" s="251">
        <v>1</v>
      </c>
      <c r="M3384" s="251" t="s">
        <v>9993</v>
      </c>
      <c r="N3384" s="251" t="s">
        <v>12126</v>
      </c>
      <c r="O3384" s="251">
        <v>1</v>
      </c>
      <c r="Q3384" s="251" t="s">
        <v>13838</v>
      </c>
      <c r="R3384" s="251" t="s">
        <v>9960</v>
      </c>
      <c r="S3384" s="251" t="s">
        <v>845</v>
      </c>
      <c r="T3384" s="251" t="str">
        <f t="shared" si="210"/>
        <v>I0306196815800D440</v>
      </c>
      <c r="W3384" s="251" t="str">
        <f t="shared" si="211"/>
        <v>I030619681580-0D440</v>
      </c>
    </row>
    <row r="3385" spans="1:23" x14ac:dyDescent="0.3">
      <c r="A3385" s="256" t="str">
        <f t="shared" si="208"/>
        <v>I0306196-815800D441-00001</v>
      </c>
      <c r="B3385" s="251" t="s">
        <v>13839</v>
      </c>
      <c r="C3385" s="251" t="s">
        <v>9954</v>
      </c>
      <c r="D3385" s="251" t="s">
        <v>13819</v>
      </c>
      <c r="E3385" s="251" t="s">
        <v>11875</v>
      </c>
      <c r="F3385" s="251" t="s">
        <v>10002</v>
      </c>
      <c r="G3385" s="251" t="s">
        <v>3358</v>
      </c>
      <c r="H3385" s="251" t="s">
        <v>758</v>
      </c>
      <c r="I3385" s="257" t="str">
        <f t="shared" si="209"/>
        <v>-00001</v>
      </c>
      <c r="J3385" s="251">
        <v>1</v>
      </c>
      <c r="K3385" s="251">
        <v>1</v>
      </c>
      <c r="M3385" s="251" t="s">
        <v>9993</v>
      </c>
      <c r="N3385" s="251" t="s">
        <v>12126</v>
      </c>
      <c r="O3385" s="251">
        <v>1</v>
      </c>
      <c r="Q3385" s="251" t="s">
        <v>13839</v>
      </c>
      <c r="R3385" s="251" t="s">
        <v>9960</v>
      </c>
      <c r="S3385" s="251" t="s">
        <v>3357</v>
      </c>
      <c r="T3385" s="251" t="str">
        <f t="shared" si="210"/>
        <v>I0306196815800D441</v>
      </c>
      <c r="W3385" s="251" t="str">
        <f t="shared" si="211"/>
        <v>I030619681580-0D441</v>
      </c>
    </row>
    <row r="3386" spans="1:23" x14ac:dyDescent="0.3">
      <c r="A3386" s="256" t="str">
        <f t="shared" si="208"/>
        <v>I0306196-815800K050-00003</v>
      </c>
      <c r="B3386" s="251" t="s">
        <v>13840</v>
      </c>
      <c r="C3386" s="251" t="s">
        <v>9954</v>
      </c>
      <c r="D3386" s="251" t="s">
        <v>13819</v>
      </c>
      <c r="E3386" s="251" t="s">
        <v>11875</v>
      </c>
      <c r="F3386" s="251" t="s">
        <v>10005</v>
      </c>
      <c r="G3386" s="251" t="s">
        <v>756</v>
      </c>
      <c r="H3386" s="251" t="s">
        <v>758</v>
      </c>
      <c r="I3386" s="257" t="str">
        <f t="shared" si="209"/>
        <v>-00003</v>
      </c>
      <c r="J3386" s="251">
        <v>3</v>
      </c>
      <c r="K3386" s="251">
        <v>3</v>
      </c>
      <c r="M3386" s="251" t="s">
        <v>9958</v>
      </c>
      <c r="N3386" s="251" t="s">
        <v>12126</v>
      </c>
      <c r="O3386" s="251">
        <v>3</v>
      </c>
      <c r="Q3386" s="251" t="s">
        <v>13840</v>
      </c>
      <c r="R3386" s="251" t="s">
        <v>9960</v>
      </c>
      <c r="S3386" s="251" t="s">
        <v>6</v>
      </c>
      <c r="T3386" s="251" t="str">
        <f t="shared" si="210"/>
        <v>I0306196815800K050</v>
      </c>
      <c r="W3386" s="251" t="str">
        <f t="shared" si="211"/>
        <v>I030619681580-0K050</v>
      </c>
    </row>
    <row r="3387" spans="1:23" x14ac:dyDescent="0.3">
      <c r="A3387" s="256" t="str">
        <f t="shared" si="208"/>
        <v>I0306196-815800K260-00002</v>
      </c>
      <c r="B3387" s="251" t="s">
        <v>13841</v>
      </c>
      <c r="C3387" s="251" t="s">
        <v>9954</v>
      </c>
      <c r="D3387" s="251" t="s">
        <v>13819</v>
      </c>
      <c r="E3387" s="251" t="s">
        <v>11875</v>
      </c>
      <c r="F3387" s="251" t="s">
        <v>10009</v>
      </c>
      <c r="G3387" s="251" t="s">
        <v>3387</v>
      </c>
      <c r="H3387" s="251" t="s">
        <v>758</v>
      </c>
      <c r="I3387" s="257" t="str">
        <f t="shared" si="209"/>
        <v>-00002</v>
      </c>
      <c r="J3387" s="251">
        <v>2</v>
      </c>
      <c r="K3387" s="251">
        <v>2</v>
      </c>
      <c r="M3387" s="251" t="s">
        <v>9993</v>
      </c>
      <c r="N3387" s="251" t="s">
        <v>12126</v>
      </c>
      <c r="O3387" s="251">
        <v>2</v>
      </c>
      <c r="Q3387" s="251" t="s">
        <v>13841</v>
      </c>
      <c r="R3387" s="251" t="s">
        <v>9960</v>
      </c>
      <c r="S3387" s="251" t="s">
        <v>3374</v>
      </c>
      <c r="T3387" s="251" t="str">
        <f t="shared" si="210"/>
        <v>I0306196815800K260</v>
      </c>
      <c r="W3387" s="251" t="str">
        <f t="shared" si="211"/>
        <v>I030619681580-0K260</v>
      </c>
    </row>
    <row r="3388" spans="1:23" x14ac:dyDescent="0.3">
      <c r="A3388" s="256" t="str">
        <f t="shared" si="208"/>
        <v>I0306196-815900K050-00002</v>
      </c>
      <c r="B3388" s="251" t="s">
        <v>13842</v>
      </c>
      <c r="C3388" s="251" t="s">
        <v>9954</v>
      </c>
      <c r="D3388" s="251" t="s">
        <v>13819</v>
      </c>
      <c r="E3388" s="251" t="s">
        <v>11875</v>
      </c>
      <c r="F3388" s="251" t="s">
        <v>10012</v>
      </c>
      <c r="G3388" s="251" t="s">
        <v>767</v>
      </c>
      <c r="H3388" s="251" t="s">
        <v>770</v>
      </c>
      <c r="I3388" s="257" t="str">
        <f t="shared" si="209"/>
        <v>-00002</v>
      </c>
      <c r="J3388" s="251">
        <v>2</v>
      </c>
      <c r="K3388" s="251">
        <v>2</v>
      </c>
      <c r="M3388" s="251" t="s">
        <v>9958</v>
      </c>
      <c r="N3388" s="251" t="s">
        <v>12126</v>
      </c>
      <c r="O3388" s="251">
        <v>2</v>
      </c>
      <c r="Q3388" s="251" t="s">
        <v>13842</v>
      </c>
      <c r="R3388" s="251" t="s">
        <v>9960</v>
      </c>
      <c r="S3388" s="251" t="s">
        <v>766</v>
      </c>
      <c r="T3388" s="251" t="str">
        <f t="shared" si="210"/>
        <v>I0306196815900K050</v>
      </c>
      <c r="W3388" s="251" t="str">
        <f t="shared" si="211"/>
        <v>I030619681590-0K050</v>
      </c>
    </row>
    <row r="3389" spans="1:23" x14ac:dyDescent="0.3">
      <c r="A3389" s="256" t="str">
        <f t="shared" si="208"/>
        <v>I0306196-815900K260-00001</v>
      </c>
      <c r="B3389" s="251" t="s">
        <v>13843</v>
      </c>
      <c r="C3389" s="251" t="s">
        <v>9954</v>
      </c>
      <c r="D3389" s="251" t="s">
        <v>13819</v>
      </c>
      <c r="E3389" s="251" t="s">
        <v>11875</v>
      </c>
      <c r="F3389" s="251" t="s">
        <v>10188</v>
      </c>
      <c r="G3389" s="251" t="s">
        <v>3388</v>
      </c>
      <c r="H3389" s="251" t="s">
        <v>770</v>
      </c>
      <c r="I3389" s="257" t="str">
        <f t="shared" si="209"/>
        <v>-00001</v>
      </c>
      <c r="J3389" s="251">
        <v>1</v>
      </c>
      <c r="K3389" s="251">
        <v>1</v>
      </c>
      <c r="M3389" s="251" t="s">
        <v>9993</v>
      </c>
      <c r="N3389" s="251" t="s">
        <v>12126</v>
      </c>
      <c r="O3389" s="251">
        <v>1</v>
      </c>
      <c r="Q3389" s="251" t="s">
        <v>13843</v>
      </c>
      <c r="R3389" s="251" t="s">
        <v>9960</v>
      </c>
      <c r="S3389" s="251" t="s">
        <v>3377</v>
      </c>
      <c r="T3389" s="251" t="str">
        <f t="shared" si="210"/>
        <v>I0306196815900K260</v>
      </c>
      <c r="W3389" s="251" t="str">
        <f t="shared" si="211"/>
        <v>I030619681590-0K260</v>
      </c>
    </row>
    <row r="3390" spans="1:23" x14ac:dyDescent="0.3">
      <c r="A3390" s="256" t="str">
        <f t="shared" si="208"/>
        <v>I0306196-815910K050-00006</v>
      </c>
      <c r="B3390" s="251" t="s">
        <v>13844</v>
      </c>
      <c r="C3390" s="251" t="s">
        <v>9954</v>
      </c>
      <c r="D3390" s="251" t="s">
        <v>13819</v>
      </c>
      <c r="E3390" s="251" t="s">
        <v>11875</v>
      </c>
      <c r="F3390" s="251" t="s">
        <v>10190</v>
      </c>
      <c r="G3390" s="251" t="s">
        <v>777</v>
      </c>
      <c r="H3390" s="251" t="s">
        <v>5219</v>
      </c>
      <c r="I3390" s="257" t="str">
        <f t="shared" si="209"/>
        <v>-00006</v>
      </c>
      <c r="J3390" s="251">
        <v>6</v>
      </c>
      <c r="K3390" s="251">
        <v>6</v>
      </c>
      <c r="M3390" s="251" t="s">
        <v>9958</v>
      </c>
      <c r="N3390" s="251" t="s">
        <v>12126</v>
      </c>
      <c r="O3390" s="251">
        <v>6</v>
      </c>
      <c r="Q3390" s="251" t="s">
        <v>13844</v>
      </c>
      <c r="R3390" s="251" t="s">
        <v>9960</v>
      </c>
      <c r="S3390" s="251" t="s">
        <v>776</v>
      </c>
      <c r="T3390" s="251" t="str">
        <f t="shared" si="210"/>
        <v>I0306196815910K050</v>
      </c>
      <c r="W3390" s="251" t="str">
        <f t="shared" si="211"/>
        <v>I030619681591-0K050</v>
      </c>
    </row>
    <row r="3391" spans="1:23" x14ac:dyDescent="0.3">
      <c r="A3391" s="256" t="str">
        <f t="shared" si="208"/>
        <v>I0306196-9098113087-00006</v>
      </c>
      <c r="B3391" s="251" t="s">
        <v>13845</v>
      </c>
      <c r="C3391" s="251" t="s">
        <v>9954</v>
      </c>
      <c r="D3391" s="251" t="s">
        <v>13819</v>
      </c>
      <c r="E3391" s="251" t="s">
        <v>11875</v>
      </c>
      <c r="F3391" s="251" t="s">
        <v>10192</v>
      </c>
      <c r="G3391" s="251" t="s">
        <v>939</v>
      </c>
      <c r="H3391" s="251" t="s">
        <v>3393</v>
      </c>
      <c r="I3391" s="257" t="str">
        <f t="shared" si="209"/>
        <v>-00006</v>
      </c>
      <c r="J3391" s="251">
        <v>6</v>
      </c>
      <c r="K3391" s="251">
        <v>6</v>
      </c>
      <c r="M3391" s="251" t="s">
        <v>10003</v>
      </c>
      <c r="N3391" s="251" t="s">
        <v>12126</v>
      </c>
      <c r="O3391" s="251">
        <v>6</v>
      </c>
      <c r="Q3391" s="251" t="s">
        <v>13845</v>
      </c>
      <c r="R3391" s="251" t="s">
        <v>9960</v>
      </c>
      <c r="S3391" s="251">
        <v>9098113087</v>
      </c>
      <c r="T3391" s="251" t="str">
        <f t="shared" si="210"/>
        <v>I03061969098113087</v>
      </c>
      <c r="W3391" s="251" t="str">
        <f t="shared" si="211"/>
        <v>I030619690981-13087</v>
      </c>
    </row>
    <row r="3392" spans="1:23" x14ac:dyDescent="0.3">
      <c r="A3392" s="256" t="str">
        <f t="shared" si="208"/>
        <v>I0306196-9098113101-00001</v>
      </c>
      <c r="B3392" s="251" t="s">
        <v>13846</v>
      </c>
      <c r="C3392" s="251" t="s">
        <v>9954</v>
      </c>
      <c r="D3392" s="251" t="s">
        <v>13819</v>
      </c>
      <c r="E3392" s="251" t="s">
        <v>11875</v>
      </c>
      <c r="F3392" s="251" t="s">
        <v>10194</v>
      </c>
      <c r="G3392" s="251" t="s">
        <v>963</v>
      </c>
      <c r="H3392" s="251" t="s">
        <v>3393</v>
      </c>
      <c r="I3392" s="257" t="str">
        <f t="shared" si="209"/>
        <v>-00001</v>
      </c>
      <c r="J3392" s="251">
        <v>1</v>
      </c>
      <c r="K3392" s="251">
        <v>1</v>
      </c>
      <c r="M3392" s="251" t="s">
        <v>10007</v>
      </c>
      <c r="N3392" s="251" t="s">
        <v>12126</v>
      </c>
      <c r="O3392" s="251">
        <v>1</v>
      </c>
      <c r="Q3392" s="251" t="s">
        <v>13846</v>
      </c>
      <c r="R3392" s="251" t="s">
        <v>9960</v>
      </c>
      <c r="S3392" s="251">
        <v>9098113101</v>
      </c>
      <c r="T3392" s="251" t="str">
        <f t="shared" si="210"/>
        <v>I03061969098113101</v>
      </c>
      <c r="W3392" s="251" t="str">
        <f t="shared" si="211"/>
        <v>I030619690981-13101</v>
      </c>
    </row>
    <row r="3393" spans="1:23" x14ac:dyDescent="0.3">
      <c r="A3393" s="256" t="str">
        <f t="shared" si="208"/>
        <v>I0306196-9098122003-00015</v>
      </c>
      <c r="B3393" s="251" t="s">
        <v>13847</v>
      </c>
      <c r="C3393" s="251" t="s">
        <v>9954</v>
      </c>
      <c r="D3393" s="251" t="s">
        <v>13819</v>
      </c>
      <c r="E3393" s="251" t="s">
        <v>11875</v>
      </c>
      <c r="F3393" s="251" t="s">
        <v>10196</v>
      </c>
      <c r="G3393" s="251" t="s">
        <v>926</v>
      </c>
      <c r="H3393" s="251" t="s">
        <v>1564</v>
      </c>
      <c r="I3393" s="257" t="str">
        <f t="shared" si="209"/>
        <v>-00015</v>
      </c>
      <c r="J3393" s="251">
        <v>15</v>
      </c>
      <c r="K3393" s="251">
        <v>15</v>
      </c>
      <c r="M3393" s="251" t="s">
        <v>10003</v>
      </c>
      <c r="N3393" s="251" t="s">
        <v>12126</v>
      </c>
      <c r="O3393" s="251">
        <v>15</v>
      </c>
      <c r="Q3393" s="251" t="s">
        <v>13847</v>
      </c>
      <c r="R3393" s="251" t="s">
        <v>9960</v>
      </c>
      <c r="S3393" s="251">
        <v>9098122003</v>
      </c>
      <c r="T3393" s="251" t="str">
        <f t="shared" si="210"/>
        <v>I03061969098122003</v>
      </c>
      <c r="W3393" s="251" t="str">
        <f t="shared" si="211"/>
        <v>I030619690981-22003</v>
      </c>
    </row>
    <row r="3394" spans="1:23" x14ac:dyDescent="0.3">
      <c r="A3394" s="256" t="str">
        <f t="shared" si="208"/>
        <v>I0306196-9913211210-00018</v>
      </c>
      <c r="B3394" s="251" t="s">
        <v>13848</v>
      </c>
      <c r="C3394" s="251" t="s">
        <v>9954</v>
      </c>
      <c r="D3394" s="251" t="s">
        <v>13819</v>
      </c>
      <c r="E3394" s="251" t="s">
        <v>11875</v>
      </c>
      <c r="F3394" s="251" t="s">
        <v>10198</v>
      </c>
      <c r="G3394" s="251" t="s">
        <v>924</v>
      </c>
      <c r="H3394" s="251" t="s">
        <v>10006</v>
      </c>
      <c r="I3394" s="257" t="str">
        <f t="shared" si="209"/>
        <v>-00018</v>
      </c>
      <c r="J3394" s="251">
        <v>18</v>
      </c>
      <c r="K3394" s="251">
        <v>18</v>
      </c>
      <c r="M3394" s="251" t="s">
        <v>10007</v>
      </c>
      <c r="N3394" s="251" t="s">
        <v>12126</v>
      </c>
      <c r="O3394" s="251">
        <v>18</v>
      </c>
      <c r="Q3394" s="251" t="s">
        <v>13848</v>
      </c>
      <c r="R3394" s="251" t="s">
        <v>9960</v>
      </c>
      <c r="S3394" s="251">
        <v>9913211210</v>
      </c>
      <c r="T3394" s="251" t="str">
        <f t="shared" si="210"/>
        <v>I03061969913211210</v>
      </c>
      <c r="W3394" s="251" t="str">
        <f t="shared" si="211"/>
        <v>I030619699132-11210</v>
      </c>
    </row>
    <row r="3395" spans="1:23" x14ac:dyDescent="0.3">
      <c r="A3395" s="256" t="str">
        <f t="shared" si="208"/>
        <v>I0306196-9913212050-00165</v>
      </c>
      <c r="B3395" s="251" t="s">
        <v>13849</v>
      </c>
      <c r="C3395" s="251" t="s">
        <v>9954</v>
      </c>
      <c r="D3395" s="251" t="s">
        <v>13819</v>
      </c>
      <c r="E3395" s="251" t="s">
        <v>11875</v>
      </c>
      <c r="F3395" s="251" t="s">
        <v>10200</v>
      </c>
      <c r="G3395" s="251" t="s">
        <v>946</v>
      </c>
      <c r="H3395" s="251" t="s">
        <v>10010</v>
      </c>
      <c r="I3395" s="257" t="str">
        <f t="shared" si="209"/>
        <v>-00165</v>
      </c>
      <c r="J3395" s="251">
        <v>165</v>
      </c>
      <c r="K3395" s="251">
        <v>165</v>
      </c>
      <c r="M3395" s="251" t="s">
        <v>10007</v>
      </c>
      <c r="N3395" s="251" t="s">
        <v>12126</v>
      </c>
      <c r="O3395" s="251">
        <v>165</v>
      </c>
      <c r="Q3395" s="251" t="s">
        <v>13849</v>
      </c>
      <c r="R3395" s="251" t="s">
        <v>9960</v>
      </c>
      <c r="S3395" s="251">
        <v>9913212050</v>
      </c>
      <c r="T3395" s="251" t="str">
        <f t="shared" si="210"/>
        <v>I03061969913212050</v>
      </c>
      <c r="W3395" s="251" t="str">
        <f t="shared" si="211"/>
        <v>I030619699132-12050</v>
      </c>
    </row>
    <row r="3396" spans="1:23" x14ac:dyDescent="0.3">
      <c r="A3396" s="256" t="str">
        <f t="shared" si="208"/>
        <v>I0306196-9913221210-00036</v>
      </c>
      <c r="B3396" s="251" t="s">
        <v>13850</v>
      </c>
      <c r="C3396" s="251" t="s">
        <v>9954</v>
      </c>
      <c r="D3396" s="251" t="s">
        <v>13819</v>
      </c>
      <c r="E3396" s="251" t="s">
        <v>11875</v>
      </c>
      <c r="F3396" s="251" t="s">
        <v>10202</v>
      </c>
      <c r="G3396" s="251" t="s">
        <v>916</v>
      </c>
      <c r="H3396" s="251" t="s">
        <v>10013</v>
      </c>
      <c r="I3396" s="257" t="str">
        <f t="shared" si="209"/>
        <v>-00036</v>
      </c>
      <c r="J3396" s="251">
        <v>36</v>
      </c>
      <c r="K3396" s="251">
        <v>36</v>
      </c>
      <c r="M3396" s="251" t="s">
        <v>10007</v>
      </c>
      <c r="N3396" s="251" t="s">
        <v>12126</v>
      </c>
      <c r="O3396" s="251">
        <v>36</v>
      </c>
      <c r="Q3396" s="251" t="s">
        <v>13850</v>
      </c>
      <c r="R3396" s="251" t="s">
        <v>9960</v>
      </c>
      <c r="S3396" s="251">
        <v>9913221210</v>
      </c>
      <c r="T3396" s="251" t="str">
        <f t="shared" si="210"/>
        <v>I03061969913221210</v>
      </c>
      <c r="W3396" s="251" t="str">
        <f t="shared" si="211"/>
        <v>I030619699132-21210</v>
      </c>
    </row>
    <row r="3397" spans="1:23" x14ac:dyDescent="0.3">
      <c r="A3397" s="256" t="str">
        <f t="shared" si="208"/>
        <v>I0306197-811100K591-00002</v>
      </c>
      <c r="B3397" s="251" t="s">
        <v>13851</v>
      </c>
      <c r="C3397" s="251" t="s">
        <v>9954</v>
      </c>
      <c r="D3397" s="251" t="s">
        <v>13852</v>
      </c>
      <c r="E3397" s="251" t="s">
        <v>11875</v>
      </c>
      <c r="F3397" s="251" t="s">
        <v>9957</v>
      </c>
      <c r="G3397" s="251" t="s">
        <v>401</v>
      </c>
      <c r="H3397" s="251" t="s">
        <v>3422</v>
      </c>
      <c r="I3397" s="257" t="str">
        <f t="shared" si="209"/>
        <v>-00002</v>
      </c>
      <c r="J3397" s="251">
        <v>2</v>
      </c>
      <c r="K3397" s="251">
        <v>2</v>
      </c>
      <c r="M3397" s="251" t="s">
        <v>9958</v>
      </c>
      <c r="N3397" s="251" t="s">
        <v>12281</v>
      </c>
      <c r="O3397" s="251">
        <v>2</v>
      </c>
      <c r="Q3397" s="251" t="s">
        <v>13851</v>
      </c>
      <c r="R3397" s="251" t="s">
        <v>10017</v>
      </c>
      <c r="S3397" s="251" t="s">
        <v>400</v>
      </c>
      <c r="T3397" s="251" t="str">
        <f t="shared" si="210"/>
        <v>I0306197811100K591</v>
      </c>
      <c r="W3397" s="251" t="str">
        <f t="shared" si="211"/>
        <v>I030619781110-0K591</v>
      </c>
    </row>
    <row r="3398" spans="1:23" x14ac:dyDescent="0.3">
      <c r="A3398" s="256" t="str">
        <f t="shared" si="208"/>
        <v>I0306197-811300K591-00001</v>
      </c>
      <c r="B3398" s="251" t="s">
        <v>13853</v>
      </c>
      <c r="C3398" s="251" t="s">
        <v>9954</v>
      </c>
      <c r="D3398" s="251" t="s">
        <v>13852</v>
      </c>
      <c r="E3398" s="251" t="s">
        <v>11875</v>
      </c>
      <c r="F3398" s="251" t="s">
        <v>9962</v>
      </c>
      <c r="G3398" s="251" t="s">
        <v>408</v>
      </c>
      <c r="H3398" s="251" t="s">
        <v>5101</v>
      </c>
      <c r="I3398" s="257" t="str">
        <f t="shared" si="209"/>
        <v>-00001</v>
      </c>
      <c r="J3398" s="251">
        <v>1</v>
      </c>
      <c r="K3398" s="251">
        <v>1</v>
      </c>
      <c r="M3398" s="251" t="s">
        <v>9958</v>
      </c>
      <c r="N3398" s="251" t="s">
        <v>12281</v>
      </c>
      <c r="O3398" s="251">
        <v>1</v>
      </c>
      <c r="Q3398" s="251" t="s">
        <v>13853</v>
      </c>
      <c r="R3398" s="251" t="s">
        <v>10017</v>
      </c>
      <c r="S3398" s="251" t="s">
        <v>407</v>
      </c>
      <c r="T3398" s="251" t="str">
        <f t="shared" si="210"/>
        <v>I0306197811300K591</v>
      </c>
      <c r="W3398" s="251" t="str">
        <f t="shared" si="211"/>
        <v>I030619781130-0K591</v>
      </c>
    </row>
    <row r="3399" spans="1:23" x14ac:dyDescent="0.3">
      <c r="A3399" s="256" t="str">
        <f t="shared" ref="A3399:A3462" si="212">D3399&amp;$A$6&amp;S3399&amp;I3399</f>
        <v>I0306197-811700K591-00002</v>
      </c>
      <c r="B3399" s="251" t="s">
        <v>13854</v>
      </c>
      <c r="C3399" s="251" t="s">
        <v>9954</v>
      </c>
      <c r="D3399" s="251" t="s">
        <v>13852</v>
      </c>
      <c r="E3399" s="251" t="s">
        <v>11875</v>
      </c>
      <c r="F3399" s="251" t="s">
        <v>9964</v>
      </c>
      <c r="G3399" s="251" t="s">
        <v>425</v>
      </c>
      <c r="H3399" s="251" t="s">
        <v>5102</v>
      </c>
      <c r="I3399" s="257" t="str">
        <f t="shared" ref="I3399:I3462" si="213">+IF(AND(O3399&lt;10),$B$2&amp;O3399,IF(AND(O3399&gt;9,O3399&lt;=99),$B$3&amp;O3399,IF(AND(O3399&gt;99,L92275&lt;1000),$B$4&amp;O3399,IF(AND(O3399&gt;999),$B$5&amp;7))))</f>
        <v>-00002</v>
      </c>
      <c r="J3399" s="251">
        <v>2</v>
      </c>
      <c r="K3399" s="251">
        <v>2</v>
      </c>
      <c r="M3399" s="251" t="s">
        <v>9958</v>
      </c>
      <c r="N3399" s="251" t="s">
        <v>12281</v>
      </c>
      <c r="O3399" s="251">
        <v>2</v>
      </c>
      <c r="Q3399" s="251" t="s">
        <v>13854</v>
      </c>
      <c r="R3399" s="251" t="s">
        <v>10017</v>
      </c>
      <c r="S3399" s="251" t="s">
        <v>424</v>
      </c>
      <c r="T3399" s="251" t="str">
        <f t="shared" si="210"/>
        <v>I0306197811700K591</v>
      </c>
      <c r="W3399" s="251" t="str">
        <f t="shared" si="211"/>
        <v>I030619781170-0K591</v>
      </c>
    </row>
    <row r="3400" spans="1:23" x14ac:dyDescent="0.3">
      <c r="A3400" s="256" t="str">
        <f t="shared" si="212"/>
        <v>I0306197-9098111062-00001</v>
      </c>
      <c r="B3400" s="251" t="s">
        <v>13855</v>
      </c>
      <c r="C3400" s="251" t="s">
        <v>9954</v>
      </c>
      <c r="D3400" s="251" t="s">
        <v>13852</v>
      </c>
      <c r="E3400" s="251" t="s">
        <v>11875</v>
      </c>
      <c r="F3400" s="251" t="s">
        <v>9966</v>
      </c>
      <c r="G3400" s="251" t="s">
        <v>937</v>
      </c>
      <c r="H3400" s="251" t="s">
        <v>3393</v>
      </c>
      <c r="I3400" s="257" t="str">
        <f t="shared" si="213"/>
        <v>-00001</v>
      </c>
      <c r="J3400" s="251">
        <v>1</v>
      </c>
      <c r="K3400" s="251">
        <v>1</v>
      </c>
      <c r="M3400" s="251" t="s">
        <v>10007</v>
      </c>
      <c r="N3400" s="251" t="s">
        <v>12281</v>
      </c>
      <c r="O3400" s="251">
        <v>1</v>
      </c>
      <c r="Q3400" s="251" t="s">
        <v>13855</v>
      </c>
      <c r="R3400" s="251" t="s">
        <v>10017</v>
      </c>
      <c r="S3400" s="251">
        <v>9098111062</v>
      </c>
      <c r="T3400" s="251" t="str">
        <f t="shared" ref="T3400:T3463" si="214">+D3400&amp;S3400</f>
        <v>I03061979098111062</v>
      </c>
      <c r="W3400" s="251" t="str">
        <f t="shared" ref="W3400:W3463" si="215">D3400&amp;G3400</f>
        <v>I030619790981-11062</v>
      </c>
    </row>
    <row r="3401" spans="1:23" x14ac:dyDescent="0.3">
      <c r="A3401" s="256" t="str">
        <f t="shared" si="212"/>
        <v>I0306198-815510D400-00001</v>
      </c>
      <c r="B3401" s="251" t="s">
        <v>13856</v>
      </c>
      <c r="C3401" s="251" t="s">
        <v>9954</v>
      </c>
      <c r="D3401" s="251" t="s">
        <v>13857</v>
      </c>
      <c r="E3401" s="251" t="s">
        <v>11875</v>
      </c>
      <c r="F3401" s="251" t="s">
        <v>9957</v>
      </c>
      <c r="G3401" s="251" t="s">
        <v>694</v>
      </c>
      <c r="H3401" s="251" t="s">
        <v>5216</v>
      </c>
      <c r="I3401" s="257" t="str">
        <f t="shared" si="213"/>
        <v>-00001</v>
      </c>
      <c r="J3401" s="251">
        <v>1</v>
      </c>
      <c r="K3401" s="251">
        <v>1</v>
      </c>
      <c r="M3401" s="251" t="s">
        <v>9993</v>
      </c>
      <c r="N3401" s="251" t="s">
        <v>12579</v>
      </c>
      <c r="O3401" s="251">
        <v>1</v>
      </c>
      <c r="Q3401" s="251" t="s">
        <v>13856</v>
      </c>
      <c r="R3401" s="251" t="s">
        <v>10028</v>
      </c>
      <c r="S3401" s="251" t="s">
        <v>693</v>
      </c>
      <c r="T3401" s="251" t="str">
        <f t="shared" si="214"/>
        <v>I0306198815510D400</v>
      </c>
      <c r="W3401" s="251" t="str">
        <f t="shared" si="215"/>
        <v>I030619881551-0D400</v>
      </c>
    </row>
    <row r="3402" spans="1:23" x14ac:dyDescent="0.3">
      <c r="A3402" s="256" t="str">
        <f t="shared" si="212"/>
        <v>I0306198-815600D570-00001</v>
      </c>
      <c r="B3402" s="251" t="s">
        <v>13858</v>
      </c>
      <c r="C3402" s="251" t="s">
        <v>9954</v>
      </c>
      <c r="D3402" s="251" t="s">
        <v>13857</v>
      </c>
      <c r="E3402" s="251" t="s">
        <v>11875</v>
      </c>
      <c r="F3402" s="251" t="s">
        <v>9962</v>
      </c>
      <c r="G3402" s="251" t="s">
        <v>719</v>
      </c>
      <c r="H3402" s="251" t="s">
        <v>5204</v>
      </c>
      <c r="I3402" s="257" t="str">
        <f t="shared" si="213"/>
        <v>-00001</v>
      </c>
      <c r="J3402" s="251">
        <v>1</v>
      </c>
      <c r="K3402" s="251">
        <v>1</v>
      </c>
      <c r="M3402" s="251" t="s">
        <v>9958</v>
      </c>
      <c r="N3402" s="251" t="s">
        <v>12579</v>
      </c>
      <c r="O3402" s="251">
        <v>1</v>
      </c>
      <c r="Q3402" s="251" t="s">
        <v>13858</v>
      </c>
      <c r="R3402" s="251" t="s">
        <v>10028</v>
      </c>
      <c r="S3402" s="251" t="s">
        <v>718</v>
      </c>
      <c r="T3402" s="251" t="str">
        <f t="shared" si="214"/>
        <v>I0306198815600D570</v>
      </c>
      <c r="W3402" s="251" t="str">
        <f t="shared" si="215"/>
        <v>I030619881560-0D570</v>
      </c>
    </row>
    <row r="3403" spans="1:23" x14ac:dyDescent="0.3">
      <c r="A3403" s="256" t="str">
        <f t="shared" si="212"/>
        <v>I0404598-811050K130-00008</v>
      </c>
      <c r="B3403" s="251" t="s">
        <v>13859</v>
      </c>
      <c r="C3403" s="251" t="s">
        <v>10031</v>
      </c>
      <c r="D3403" s="251" t="s">
        <v>13860</v>
      </c>
      <c r="E3403" s="251" t="s">
        <v>11875</v>
      </c>
      <c r="F3403" s="251" t="s">
        <v>9957</v>
      </c>
      <c r="G3403" s="251" t="s">
        <v>187</v>
      </c>
      <c r="H3403" s="251" t="s">
        <v>5053</v>
      </c>
      <c r="I3403" s="257" t="str">
        <f t="shared" si="213"/>
        <v>-00008</v>
      </c>
      <c r="J3403" s="251">
        <v>8</v>
      </c>
      <c r="K3403" s="251">
        <v>8</v>
      </c>
      <c r="M3403" s="251" t="s">
        <v>9958</v>
      </c>
      <c r="N3403" s="251" t="s">
        <v>12281</v>
      </c>
      <c r="O3403" s="251">
        <v>8</v>
      </c>
      <c r="Q3403" s="251" t="s">
        <v>13859</v>
      </c>
      <c r="R3403" s="251" t="s">
        <v>10017</v>
      </c>
      <c r="S3403" s="251" t="s">
        <v>186</v>
      </c>
      <c r="T3403" s="251" t="str">
        <f t="shared" si="214"/>
        <v>I0404598811050K130</v>
      </c>
      <c r="W3403" s="251" t="str">
        <f t="shared" si="215"/>
        <v>I040459881105-0K130</v>
      </c>
    </row>
    <row r="3404" spans="1:23" x14ac:dyDescent="0.3">
      <c r="A3404" s="256" t="str">
        <f t="shared" si="212"/>
        <v>I0404598-811060K130-00003</v>
      </c>
      <c r="B3404" s="251" t="s">
        <v>13861</v>
      </c>
      <c r="C3404" s="251" t="s">
        <v>10031</v>
      </c>
      <c r="D3404" s="251" t="s">
        <v>13860</v>
      </c>
      <c r="E3404" s="251" t="s">
        <v>11875</v>
      </c>
      <c r="F3404" s="251" t="s">
        <v>9962</v>
      </c>
      <c r="G3404" s="251" t="s">
        <v>196</v>
      </c>
      <c r="H3404" s="251" t="s">
        <v>5054</v>
      </c>
      <c r="I3404" s="257" t="str">
        <f t="shared" si="213"/>
        <v>-00003</v>
      </c>
      <c r="J3404" s="251">
        <v>3</v>
      </c>
      <c r="K3404" s="251">
        <v>3</v>
      </c>
      <c r="M3404" s="251" t="s">
        <v>9958</v>
      </c>
      <c r="N3404" s="251" t="s">
        <v>12281</v>
      </c>
      <c r="O3404" s="251">
        <v>3</v>
      </c>
      <c r="Q3404" s="251" t="s">
        <v>13861</v>
      </c>
      <c r="R3404" s="251" t="s">
        <v>10017</v>
      </c>
      <c r="S3404" s="251" t="s">
        <v>195</v>
      </c>
      <c r="T3404" s="251" t="str">
        <f t="shared" si="214"/>
        <v>I0404598811060K130</v>
      </c>
      <c r="W3404" s="251" t="str">
        <f t="shared" si="215"/>
        <v>I040459881106-0K130</v>
      </c>
    </row>
    <row r="3405" spans="1:23" x14ac:dyDescent="0.3">
      <c r="A3405" s="256" t="str">
        <f t="shared" si="212"/>
        <v>I0404598-811100KG61-00001</v>
      </c>
      <c r="B3405" s="251" t="s">
        <v>13862</v>
      </c>
      <c r="C3405" s="251" t="s">
        <v>10031</v>
      </c>
      <c r="D3405" s="251" t="s">
        <v>13860</v>
      </c>
      <c r="E3405" s="251" t="s">
        <v>11875</v>
      </c>
      <c r="F3405" s="251" t="s">
        <v>9964</v>
      </c>
      <c r="G3405" s="251" t="s">
        <v>575</v>
      </c>
      <c r="H3405" s="251" t="s">
        <v>3422</v>
      </c>
      <c r="I3405" s="257" t="str">
        <f t="shared" si="213"/>
        <v>-00001</v>
      </c>
      <c r="J3405" s="251">
        <v>1</v>
      </c>
      <c r="K3405" s="251">
        <v>1</v>
      </c>
      <c r="M3405" s="251" t="s">
        <v>9958</v>
      </c>
      <c r="N3405" s="251" t="s">
        <v>12281</v>
      </c>
      <c r="O3405" s="251">
        <v>1</v>
      </c>
      <c r="Q3405" s="251" t="s">
        <v>13862</v>
      </c>
      <c r="R3405" s="251" t="s">
        <v>10017</v>
      </c>
      <c r="S3405" s="251" t="s">
        <v>574</v>
      </c>
      <c r="T3405" s="251" t="str">
        <f t="shared" si="214"/>
        <v>I0404598811100KG61</v>
      </c>
      <c r="W3405" s="251" t="str">
        <f t="shared" si="215"/>
        <v>I040459881110-0KG61</v>
      </c>
    </row>
    <row r="3406" spans="1:23" x14ac:dyDescent="0.3">
      <c r="A3406" s="256" t="str">
        <f t="shared" si="212"/>
        <v>I0404598-811300KC31-00001</v>
      </c>
      <c r="B3406" s="251" t="s">
        <v>13863</v>
      </c>
      <c r="C3406" s="251" t="s">
        <v>10031</v>
      </c>
      <c r="D3406" s="251" t="s">
        <v>13860</v>
      </c>
      <c r="E3406" s="251" t="s">
        <v>11875</v>
      </c>
      <c r="F3406" s="251" t="s">
        <v>9966</v>
      </c>
      <c r="G3406" s="251" t="s">
        <v>470</v>
      </c>
      <c r="H3406" s="251" t="s">
        <v>5101</v>
      </c>
      <c r="I3406" s="257" t="str">
        <f t="shared" si="213"/>
        <v>-00001</v>
      </c>
      <c r="J3406" s="251">
        <v>1</v>
      </c>
      <c r="K3406" s="251">
        <v>1</v>
      </c>
      <c r="M3406" s="251" t="s">
        <v>9958</v>
      </c>
      <c r="N3406" s="251" t="s">
        <v>12281</v>
      </c>
      <c r="O3406" s="251">
        <v>1</v>
      </c>
      <c r="Q3406" s="251" t="s">
        <v>13863</v>
      </c>
      <c r="R3406" s="251" t="s">
        <v>10017</v>
      </c>
      <c r="S3406" s="251" t="s">
        <v>469</v>
      </c>
      <c r="T3406" s="251" t="str">
        <f t="shared" si="214"/>
        <v>I0404598811300KC31</v>
      </c>
      <c r="W3406" s="251" t="str">
        <f t="shared" si="215"/>
        <v>I040459881130-0KC31</v>
      </c>
    </row>
    <row r="3407" spans="1:23" x14ac:dyDescent="0.3">
      <c r="A3407" s="256" t="str">
        <f t="shared" si="212"/>
        <v>I0404598-811500K130-00001</v>
      </c>
      <c r="B3407" s="251" t="s">
        <v>13864</v>
      </c>
      <c r="C3407" s="251" t="s">
        <v>10031</v>
      </c>
      <c r="D3407" s="251" t="s">
        <v>13860</v>
      </c>
      <c r="E3407" s="251" t="s">
        <v>11875</v>
      </c>
      <c r="F3407" s="251" t="s">
        <v>9968</v>
      </c>
      <c r="G3407" s="251" t="s">
        <v>191</v>
      </c>
      <c r="H3407" s="251" t="s">
        <v>3429</v>
      </c>
      <c r="I3407" s="257" t="str">
        <f t="shared" si="213"/>
        <v>-00001</v>
      </c>
      <c r="J3407" s="251">
        <v>1</v>
      </c>
      <c r="K3407" s="251">
        <v>1</v>
      </c>
      <c r="M3407" s="251" t="s">
        <v>9958</v>
      </c>
      <c r="N3407" s="251" t="s">
        <v>12281</v>
      </c>
      <c r="O3407" s="251">
        <v>1</v>
      </c>
      <c r="Q3407" s="251" t="s">
        <v>13864</v>
      </c>
      <c r="R3407" s="251" t="s">
        <v>10017</v>
      </c>
      <c r="S3407" s="251" t="s">
        <v>190</v>
      </c>
      <c r="T3407" s="251" t="str">
        <f t="shared" si="214"/>
        <v>I0404598811500K130</v>
      </c>
      <c r="W3407" s="251" t="str">
        <f t="shared" si="215"/>
        <v>I040459881150-0K130</v>
      </c>
    </row>
    <row r="3408" spans="1:23" x14ac:dyDescent="0.3">
      <c r="A3408" s="256" t="str">
        <f t="shared" si="212"/>
        <v>I0404598-811700KC31-00002</v>
      </c>
      <c r="B3408" s="251" t="s">
        <v>13865</v>
      </c>
      <c r="C3408" s="251" t="s">
        <v>10031</v>
      </c>
      <c r="D3408" s="251" t="s">
        <v>13860</v>
      </c>
      <c r="E3408" s="251" t="s">
        <v>11875</v>
      </c>
      <c r="F3408" s="251" t="s">
        <v>9970</v>
      </c>
      <c r="G3408" s="251" t="s">
        <v>482</v>
      </c>
      <c r="H3408" s="251" t="s">
        <v>5102</v>
      </c>
      <c r="I3408" s="257" t="str">
        <f t="shared" si="213"/>
        <v>-00002</v>
      </c>
      <c r="J3408" s="251">
        <v>2</v>
      </c>
      <c r="K3408" s="251">
        <v>2</v>
      </c>
      <c r="M3408" s="251" t="s">
        <v>9958</v>
      </c>
      <c r="N3408" s="251" t="s">
        <v>12281</v>
      </c>
      <c r="O3408" s="251">
        <v>2</v>
      </c>
      <c r="Q3408" s="251" t="s">
        <v>13865</v>
      </c>
      <c r="R3408" s="251" t="s">
        <v>10017</v>
      </c>
      <c r="S3408" s="251" t="s">
        <v>481</v>
      </c>
      <c r="T3408" s="251" t="str">
        <f t="shared" si="214"/>
        <v>I0404598811700KC31</v>
      </c>
      <c r="W3408" s="251" t="str">
        <f t="shared" si="215"/>
        <v>I040459881170-0KC31</v>
      </c>
    </row>
    <row r="3409" spans="1:23" x14ac:dyDescent="0.3">
      <c r="A3409" s="256" t="str">
        <f t="shared" si="212"/>
        <v>I0404598-815600K120-00002</v>
      </c>
      <c r="B3409" s="251" t="s">
        <v>13866</v>
      </c>
      <c r="C3409" s="251" t="s">
        <v>10031</v>
      </c>
      <c r="D3409" s="251" t="s">
        <v>13860</v>
      </c>
      <c r="E3409" s="251" t="s">
        <v>11875</v>
      </c>
      <c r="F3409" s="251" t="s">
        <v>9972</v>
      </c>
      <c r="G3409" s="251" t="s">
        <v>641</v>
      </c>
      <c r="H3409" s="251" t="s">
        <v>5204</v>
      </c>
      <c r="I3409" s="257" t="str">
        <f t="shared" si="213"/>
        <v>-00002</v>
      </c>
      <c r="J3409" s="251">
        <v>2</v>
      </c>
      <c r="K3409" s="251">
        <v>2</v>
      </c>
      <c r="M3409" s="251" t="s">
        <v>9958</v>
      </c>
      <c r="N3409" s="251" t="s">
        <v>12281</v>
      </c>
      <c r="O3409" s="251">
        <v>2</v>
      </c>
      <c r="Q3409" s="251" t="s">
        <v>13866</v>
      </c>
      <c r="R3409" s="251" t="s">
        <v>10017</v>
      </c>
      <c r="S3409" s="251" t="s">
        <v>640</v>
      </c>
      <c r="T3409" s="251" t="str">
        <f t="shared" si="214"/>
        <v>I0404598815600K120</v>
      </c>
      <c r="W3409" s="251" t="str">
        <f t="shared" si="215"/>
        <v>I040459881560-0K120</v>
      </c>
    </row>
    <row r="3410" spans="1:23" x14ac:dyDescent="0.3">
      <c r="A3410" s="256" t="str">
        <f t="shared" si="212"/>
        <v>I0404598-815610K210-00002</v>
      </c>
      <c r="B3410" s="251" t="s">
        <v>13867</v>
      </c>
      <c r="C3410" s="251" t="s">
        <v>10031</v>
      </c>
      <c r="D3410" s="251" t="s">
        <v>13860</v>
      </c>
      <c r="E3410" s="251" t="s">
        <v>11875</v>
      </c>
      <c r="F3410" s="251" t="s">
        <v>9974</v>
      </c>
      <c r="G3410" s="251" t="s">
        <v>678</v>
      </c>
      <c r="H3410" s="251" t="s">
        <v>3443</v>
      </c>
      <c r="I3410" s="257" t="str">
        <f t="shared" si="213"/>
        <v>-00002</v>
      </c>
      <c r="J3410" s="251">
        <v>2</v>
      </c>
      <c r="K3410" s="251">
        <v>2</v>
      </c>
      <c r="M3410" s="251" t="s">
        <v>9958</v>
      </c>
      <c r="N3410" s="251" t="s">
        <v>12281</v>
      </c>
      <c r="O3410" s="251">
        <v>2</v>
      </c>
      <c r="Q3410" s="251" t="s">
        <v>13867</v>
      </c>
      <c r="R3410" s="251" t="s">
        <v>10017</v>
      </c>
      <c r="S3410" s="251" t="s">
        <v>677</v>
      </c>
      <c r="T3410" s="251" t="str">
        <f t="shared" si="214"/>
        <v>I0404598815610K210</v>
      </c>
      <c r="W3410" s="251" t="str">
        <f t="shared" si="215"/>
        <v>I040459881561-0K210</v>
      </c>
    </row>
    <row r="3411" spans="1:23" x14ac:dyDescent="0.3">
      <c r="A3411" s="256" t="str">
        <f t="shared" si="212"/>
        <v>I0404598-81591VT020-00001</v>
      </c>
      <c r="B3411" s="251" t="s">
        <v>13868</v>
      </c>
      <c r="C3411" s="251" t="s">
        <v>10031</v>
      </c>
      <c r="D3411" s="251" t="s">
        <v>13860</v>
      </c>
      <c r="E3411" s="251" t="s">
        <v>11875</v>
      </c>
      <c r="F3411" s="251" t="s">
        <v>9976</v>
      </c>
      <c r="G3411" s="251" t="s">
        <v>11073</v>
      </c>
      <c r="H3411" s="251" t="s">
        <v>5219</v>
      </c>
      <c r="I3411" s="257" t="str">
        <f t="shared" si="213"/>
        <v>-00001</v>
      </c>
      <c r="J3411" s="251">
        <v>1</v>
      </c>
      <c r="K3411" s="251">
        <v>1</v>
      </c>
      <c r="M3411" s="251" t="s">
        <v>9993</v>
      </c>
      <c r="N3411" s="251" t="s">
        <v>12281</v>
      </c>
      <c r="O3411" s="251">
        <v>1</v>
      </c>
      <c r="Q3411" s="251" t="s">
        <v>13868</v>
      </c>
      <c r="R3411" s="251" t="s">
        <v>10017</v>
      </c>
      <c r="S3411" s="251" t="s">
        <v>3777</v>
      </c>
      <c r="T3411" s="251" t="str">
        <f t="shared" si="214"/>
        <v>I040459881591VT020</v>
      </c>
      <c r="W3411" s="251" t="str">
        <f t="shared" si="215"/>
        <v>I040459881591-VT020</v>
      </c>
    </row>
    <row r="3412" spans="1:23" x14ac:dyDescent="0.3">
      <c r="A3412" s="256" t="str">
        <f t="shared" si="212"/>
        <v>I0404599-81110VT040-00003</v>
      </c>
      <c r="B3412" s="251" t="s">
        <v>13869</v>
      </c>
      <c r="C3412" s="251" t="s">
        <v>10031</v>
      </c>
      <c r="D3412" s="251" t="s">
        <v>13870</v>
      </c>
      <c r="E3412" s="251" t="s">
        <v>11875</v>
      </c>
      <c r="F3412" s="251" t="s">
        <v>9957</v>
      </c>
      <c r="G3412" s="251" t="s">
        <v>10047</v>
      </c>
      <c r="H3412" s="251" t="s">
        <v>3422</v>
      </c>
      <c r="I3412" s="257" t="str">
        <f t="shared" si="213"/>
        <v>-00003</v>
      </c>
      <c r="J3412" s="251">
        <v>3</v>
      </c>
      <c r="K3412" s="251">
        <v>3</v>
      </c>
      <c r="M3412" s="251" t="s">
        <v>9958</v>
      </c>
      <c r="N3412" s="251" t="s">
        <v>12579</v>
      </c>
      <c r="O3412" s="251">
        <v>3</v>
      </c>
      <c r="Q3412" s="251" t="s">
        <v>13869</v>
      </c>
      <c r="R3412" s="251" t="s">
        <v>10028</v>
      </c>
      <c r="S3412" s="251" t="s">
        <v>3713</v>
      </c>
      <c r="T3412" s="251" t="str">
        <f t="shared" si="214"/>
        <v>I040459981110VT040</v>
      </c>
      <c r="W3412" s="251" t="str">
        <f t="shared" si="215"/>
        <v>I040459981110-VT040</v>
      </c>
    </row>
    <row r="3413" spans="1:23" x14ac:dyDescent="0.3">
      <c r="A3413" s="256" t="str">
        <f t="shared" si="212"/>
        <v>I0404599-81110VT080-00003</v>
      </c>
      <c r="B3413" s="251" t="s">
        <v>13871</v>
      </c>
      <c r="C3413" s="251" t="s">
        <v>10031</v>
      </c>
      <c r="D3413" s="251" t="s">
        <v>13870</v>
      </c>
      <c r="E3413" s="251" t="s">
        <v>11875</v>
      </c>
      <c r="F3413" s="251" t="s">
        <v>9962</v>
      </c>
      <c r="G3413" s="251" t="s">
        <v>4985</v>
      </c>
      <c r="H3413" s="251" t="s">
        <v>3422</v>
      </c>
      <c r="I3413" s="257" t="str">
        <f t="shared" si="213"/>
        <v>-00003</v>
      </c>
      <c r="J3413" s="251">
        <v>3</v>
      </c>
      <c r="K3413" s="251">
        <v>3</v>
      </c>
      <c r="M3413" s="251" t="s">
        <v>9958</v>
      </c>
      <c r="N3413" s="251" t="s">
        <v>12579</v>
      </c>
      <c r="O3413" s="251">
        <v>3</v>
      </c>
      <c r="Q3413" s="251" t="s">
        <v>13871</v>
      </c>
      <c r="R3413" s="251" t="s">
        <v>10028</v>
      </c>
      <c r="S3413" s="251" t="s">
        <v>3719</v>
      </c>
      <c r="T3413" s="251" t="str">
        <f t="shared" si="214"/>
        <v>I040459981110VT080</v>
      </c>
      <c r="W3413" s="251" t="str">
        <f t="shared" si="215"/>
        <v>I040459981110-VT080</v>
      </c>
    </row>
    <row r="3414" spans="1:23" x14ac:dyDescent="0.3">
      <c r="A3414" s="256" t="str">
        <f t="shared" si="212"/>
        <v>I0404599-81110VT100-00002</v>
      </c>
      <c r="B3414" s="251" t="s">
        <v>13872</v>
      </c>
      <c r="C3414" s="251" t="s">
        <v>10031</v>
      </c>
      <c r="D3414" s="251" t="s">
        <v>13870</v>
      </c>
      <c r="E3414" s="251" t="s">
        <v>11875</v>
      </c>
      <c r="F3414" s="251" t="s">
        <v>9964</v>
      </c>
      <c r="G3414" s="251" t="s">
        <v>10049</v>
      </c>
      <c r="H3414" s="251" t="s">
        <v>3422</v>
      </c>
      <c r="I3414" s="257" t="str">
        <f t="shared" si="213"/>
        <v>-00002</v>
      </c>
      <c r="J3414" s="251">
        <v>2</v>
      </c>
      <c r="K3414" s="251">
        <v>2</v>
      </c>
      <c r="M3414" s="251" t="s">
        <v>9958</v>
      </c>
      <c r="N3414" s="251" t="s">
        <v>12579</v>
      </c>
      <c r="O3414" s="251">
        <v>2</v>
      </c>
      <c r="Q3414" s="251" t="s">
        <v>13872</v>
      </c>
      <c r="R3414" s="251" t="s">
        <v>10028</v>
      </c>
      <c r="S3414" s="251" t="s">
        <v>3723</v>
      </c>
      <c r="T3414" s="251" t="str">
        <f t="shared" si="214"/>
        <v>I040459981110VT100</v>
      </c>
      <c r="W3414" s="251" t="str">
        <f t="shared" si="215"/>
        <v>I040459981110-VT100</v>
      </c>
    </row>
    <row r="3415" spans="1:23" x14ac:dyDescent="0.3">
      <c r="A3415" s="256" t="str">
        <f t="shared" si="212"/>
        <v>I0404599-81130VT040-00001</v>
      </c>
      <c r="B3415" s="251" t="s">
        <v>13873</v>
      </c>
      <c r="C3415" s="251" t="s">
        <v>10031</v>
      </c>
      <c r="D3415" s="251" t="s">
        <v>13870</v>
      </c>
      <c r="E3415" s="251" t="s">
        <v>11875</v>
      </c>
      <c r="F3415" s="251" t="s">
        <v>9966</v>
      </c>
      <c r="G3415" s="251" t="s">
        <v>13445</v>
      </c>
      <c r="H3415" s="251" t="s">
        <v>5101</v>
      </c>
      <c r="I3415" s="257" t="str">
        <f t="shared" si="213"/>
        <v>-00001</v>
      </c>
      <c r="J3415" s="251">
        <v>1</v>
      </c>
      <c r="K3415" s="251">
        <v>1</v>
      </c>
      <c r="M3415" s="251" t="s">
        <v>9958</v>
      </c>
      <c r="N3415" s="251" t="s">
        <v>12579</v>
      </c>
      <c r="O3415" s="251">
        <v>1</v>
      </c>
      <c r="Q3415" s="251" t="s">
        <v>13873</v>
      </c>
      <c r="R3415" s="251" t="s">
        <v>10028</v>
      </c>
      <c r="S3415" s="251" t="s">
        <v>4494</v>
      </c>
      <c r="T3415" s="251" t="str">
        <f t="shared" si="214"/>
        <v>I040459981130VT040</v>
      </c>
      <c r="W3415" s="251" t="str">
        <f t="shared" si="215"/>
        <v>I040459981130-VT040</v>
      </c>
    </row>
    <row r="3416" spans="1:23" x14ac:dyDescent="0.3">
      <c r="A3416" s="256" t="str">
        <f t="shared" si="212"/>
        <v>I0404599-81150VT040-00002</v>
      </c>
      <c r="B3416" s="251" t="s">
        <v>13874</v>
      </c>
      <c r="C3416" s="251" t="s">
        <v>10031</v>
      </c>
      <c r="D3416" s="251" t="s">
        <v>13870</v>
      </c>
      <c r="E3416" s="251" t="s">
        <v>11875</v>
      </c>
      <c r="F3416" s="251" t="s">
        <v>9968</v>
      </c>
      <c r="G3416" s="251" t="s">
        <v>10051</v>
      </c>
      <c r="H3416" s="251" t="s">
        <v>3429</v>
      </c>
      <c r="I3416" s="257" t="str">
        <f t="shared" si="213"/>
        <v>-00002</v>
      </c>
      <c r="J3416" s="251">
        <v>2</v>
      </c>
      <c r="K3416" s="251">
        <v>2</v>
      </c>
      <c r="M3416" s="251" t="s">
        <v>9958</v>
      </c>
      <c r="N3416" s="251" t="s">
        <v>12579</v>
      </c>
      <c r="O3416" s="251">
        <v>2</v>
      </c>
      <c r="Q3416" s="251" t="s">
        <v>13874</v>
      </c>
      <c r="R3416" s="251" t="s">
        <v>10028</v>
      </c>
      <c r="S3416" s="251" t="s">
        <v>3725</v>
      </c>
      <c r="T3416" s="251" t="str">
        <f t="shared" si="214"/>
        <v>I040459981150VT040</v>
      </c>
      <c r="W3416" s="251" t="str">
        <f t="shared" si="215"/>
        <v>I040459981150-VT040</v>
      </c>
    </row>
    <row r="3417" spans="1:23" x14ac:dyDescent="0.3">
      <c r="A3417" s="256" t="str">
        <f t="shared" si="212"/>
        <v>I0404599-81150VT080-00001</v>
      </c>
      <c r="B3417" s="251" t="s">
        <v>13875</v>
      </c>
      <c r="C3417" s="251" t="s">
        <v>10031</v>
      </c>
      <c r="D3417" s="251" t="s">
        <v>13870</v>
      </c>
      <c r="E3417" s="251" t="s">
        <v>11875</v>
      </c>
      <c r="F3417" s="251" t="s">
        <v>9970</v>
      </c>
      <c r="G3417" s="251" t="s">
        <v>10242</v>
      </c>
      <c r="H3417" s="251" t="s">
        <v>3429</v>
      </c>
      <c r="I3417" s="257" t="str">
        <f t="shared" si="213"/>
        <v>-00001</v>
      </c>
      <c r="J3417" s="251">
        <v>1</v>
      </c>
      <c r="K3417" s="251">
        <v>1</v>
      </c>
      <c r="M3417" s="251" t="s">
        <v>9958</v>
      </c>
      <c r="N3417" s="251" t="s">
        <v>12579</v>
      </c>
      <c r="O3417" s="251">
        <v>1</v>
      </c>
      <c r="Q3417" s="251" t="s">
        <v>13875</v>
      </c>
      <c r="R3417" s="251" t="s">
        <v>10028</v>
      </c>
      <c r="S3417" s="251" t="s">
        <v>3731</v>
      </c>
      <c r="T3417" s="251" t="str">
        <f t="shared" si="214"/>
        <v>I040459981150VT080</v>
      </c>
      <c r="W3417" s="251" t="str">
        <f t="shared" si="215"/>
        <v>I040459981150-VT080</v>
      </c>
    </row>
    <row r="3418" spans="1:23" x14ac:dyDescent="0.3">
      <c r="A3418" s="256" t="str">
        <f t="shared" si="212"/>
        <v>I0404599-811700K300-00002</v>
      </c>
      <c r="B3418" s="251" t="s">
        <v>13876</v>
      </c>
      <c r="C3418" s="251" t="s">
        <v>10031</v>
      </c>
      <c r="D3418" s="251" t="s">
        <v>13870</v>
      </c>
      <c r="E3418" s="251" t="s">
        <v>11875</v>
      </c>
      <c r="F3418" s="251" t="s">
        <v>9972</v>
      </c>
      <c r="G3418" s="251" t="s">
        <v>238</v>
      </c>
      <c r="H3418" s="251" t="s">
        <v>5094</v>
      </c>
      <c r="I3418" s="257" t="str">
        <f t="shared" si="213"/>
        <v>-00002</v>
      </c>
      <c r="J3418" s="251">
        <v>2</v>
      </c>
      <c r="K3418" s="251">
        <v>2</v>
      </c>
      <c r="M3418" s="251" t="s">
        <v>9958</v>
      </c>
      <c r="N3418" s="251" t="s">
        <v>12579</v>
      </c>
      <c r="O3418" s="251">
        <v>2</v>
      </c>
      <c r="Q3418" s="251" t="s">
        <v>13876</v>
      </c>
      <c r="R3418" s="251" t="s">
        <v>10028</v>
      </c>
      <c r="S3418" s="251" t="s">
        <v>237</v>
      </c>
      <c r="T3418" s="251" t="str">
        <f t="shared" si="214"/>
        <v>I0404599811700K300</v>
      </c>
      <c r="W3418" s="251" t="str">
        <f t="shared" si="215"/>
        <v>I040459981170-0K300</v>
      </c>
    </row>
    <row r="3419" spans="1:23" x14ac:dyDescent="0.3">
      <c r="A3419" s="256" t="str">
        <f t="shared" si="212"/>
        <v>I0404599-81170VT040-00001</v>
      </c>
      <c r="B3419" s="251" t="s">
        <v>13877</v>
      </c>
      <c r="C3419" s="251" t="s">
        <v>10031</v>
      </c>
      <c r="D3419" s="251" t="s">
        <v>13870</v>
      </c>
      <c r="E3419" s="251" t="s">
        <v>11875</v>
      </c>
      <c r="F3419" s="251" t="s">
        <v>9974</v>
      </c>
      <c r="G3419" s="251" t="s">
        <v>10054</v>
      </c>
      <c r="H3419" s="251" t="s">
        <v>5102</v>
      </c>
      <c r="I3419" s="257" t="str">
        <f t="shared" si="213"/>
        <v>-00001</v>
      </c>
      <c r="J3419" s="251">
        <v>1</v>
      </c>
      <c r="K3419" s="251">
        <v>1</v>
      </c>
      <c r="M3419" s="251" t="s">
        <v>9958</v>
      </c>
      <c r="N3419" s="251" t="s">
        <v>12579</v>
      </c>
      <c r="O3419" s="251">
        <v>1</v>
      </c>
      <c r="Q3419" s="251" t="s">
        <v>13877</v>
      </c>
      <c r="R3419" s="251" t="s">
        <v>10028</v>
      </c>
      <c r="S3419" s="251" t="s">
        <v>8706</v>
      </c>
      <c r="T3419" s="251" t="str">
        <f t="shared" si="214"/>
        <v>I040459981170VT040</v>
      </c>
      <c r="W3419" s="251" t="str">
        <f t="shared" si="215"/>
        <v>I040459981170-VT040</v>
      </c>
    </row>
    <row r="3420" spans="1:23" x14ac:dyDescent="0.3">
      <c r="A3420" s="256" t="str">
        <f t="shared" si="212"/>
        <v>I0404599-812100K031-00001</v>
      </c>
      <c r="B3420" s="251" t="s">
        <v>13878</v>
      </c>
      <c r="C3420" s="251" t="s">
        <v>10031</v>
      </c>
      <c r="D3420" s="251" t="s">
        <v>13870</v>
      </c>
      <c r="E3420" s="251" t="s">
        <v>11875</v>
      </c>
      <c r="F3420" s="251" t="s">
        <v>9976</v>
      </c>
      <c r="G3420" s="251" t="s">
        <v>593</v>
      </c>
      <c r="H3420" s="251" t="s">
        <v>5163</v>
      </c>
      <c r="I3420" s="257" t="str">
        <f t="shared" si="213"/>
        <v>-00001</v>
      </c>
      <c r="J3420" s="251">
        <v>1</v>
      </c>
      <c r="K3420" s="251">
        <v>1</v>
      </c>
      <c r="M3420" s="251" t="s">
        <v>9993</v>
      </c>
      <c r="N3420" s="251" t="s">
        <v>12579</v>
      </c>
      <c r="O3420" s="251">
        <v>1</v>
      </c>
      <c r="Q3420" s="251" t="s">
        <v>13878</v>
      </c>
      <c r="R3420" s="251" t="s">
        <v>10028</v>
      </c>
      <c r="S3420" s="251" t="s">
        <v>592</v>
      </c>
      <c r="T3420" s="251" t="str">
        <f t="shared" si="214"/>
        <v>I0404599812100K031</v>
      </c>
      <c r="W3420" s="251" t="str">
        <f t="shared" si="215"/>
        <v>I040459981210-0K031</v>
      </c>
    </row>
    <row r="3421" spans="1:23" x14ac:dyDescent="0.3">
      <c r="A3421" s="256" t="str">
        <f t="shared" si="212"/>
        <v>I0404599-815500K080-00002</v>
      </c>
      <c r="B3421" s="251" t="s">
        <v>13879</v>
      </c>
      <c r="C3421" s="251" t="s">
        <v>10031</v>
      </c>
      <c r="D3421" s="251" t="s">
        <v>13870</v>
      </c>
      <c r="E3421" s="251" t="s">
        <v>11875</v>
      </c>
      <c r="F3421" s="251" t="s">
        <v>9978</v>
      </c>
      <c r="G3421" s="251" t="s">
        <v>151</v>
      </c>
      <c r="H3421" s="251" t="s">
        <v>5045</v>
      </c>
      <c r="I3421" s="257" t="str">
        <f t="shared" si="213"/>
        <v>-00002</v>
      </c>
      <c r="J3421" s="251">
        <v>2</v>
      </c>
      <c r="K3421" s="251">
        <v>2</v>
      </c>
      <c r="M3421" s="251" t="s">
        <v>9958</v>
      </c>
      <c r="N3421" s="251" t="s">
        <v>12579</v>
      </c>
      <c r="O3421" s="251">
        <v>2</v>
      </c>
      <c r="Q3421" s="251" t="s">
        <v>13879</v>
      </c>
      <c r="R3421" s="251" t="s">
        <v>10028</v>
      </c>
      <c r="S3421" s="251" t="s">
        <v>150</v>
      </c>
      <c r="T3421" s="251" t="str">
        <f t="shared" si="214"/>
        <v>I0404599815500K080</v>
      </c>
      <c r="W3421" s="251" t="str">
        <f t="shared" si="215"/>
        <v>I040459981550-0K080</v>
      </c>
    </row>
    <row r="3422" spans="1:23" x14ac:dyDescent="0.3">
      <c r="A3422" s="256" t="str">
        <f t="shared" si="212"/>
        <v>I0404599-81550VT020-00002</v>
      </c>
      <c r="B3422" s="251" t="s">
        <v>13880</v>
      </c>
      <c r="C3422" s="251" t="s">
        <v>10031</v>
      </c>
      <c r="D3422" s="251" t="s">
        <v>13870</v>
      </c>
      <c r="E3422" s="251" t="s">
        <v>11875</v>
      </c>
      <c r="F3422" s="251" t="s">
        <v>9980</v>
      </c>
      <c r="G3422" s="251" t="s">
        <v>10057</v>
      </c>
      <c r="H3422" s="251" t="s">
        <v>5202</v>
      </c>
      <c r="I3422" s="257" t="str">
        <f t="shared" si="213"/>
        <v>-00002</v>
      </c>
      <c r="J3422" s="251">
        <v>2</v>
      </c>
      <c r="K3422" s="251">
        <v>2</v>
      </c>
      <c r="M3422" s="251" t="s">
        <v>9958</v>
      </c>
      <c r="N3422" s="251" t="s">
        <v>12579</v>
      </c>
      <c r="O3422" s="251">
        <v>2</v>
      </c>
      <c r="Q3422" s="251" t="s">
        <v>13880</v>
      </c>
      <c r="R3422" s="251" t="s">
        <v>10028</v>
      </c>
      <c r="S3422" s="251" t="s">
        <v>3737</v>
      </c>
      <c r="T3422" s="251" t="str">
        <f t="shared" si="214"/>
        <v>I040459981550VT020</v>
      </c>
      <c r="W3422" s="251" t="str">
        <f t="shared" si="215"/>
        <v>I040459981550-VT020</v>
      </c>
    </row>
    <row r="3423" spans="1:23" x14ac:dyDescent="0.3">
      <c r="A3423" s="256" t="str">
        <f t="shared" si="212"/>
        <v>I0404599-81550VT050-00002</v>
      </c>
      <c r="B3423" s="251" t="s">
        <v>13881</v>
      </c>
      <c r="C3423" s="251" t="s">
        <v>10031</v>
      </c>
      <c r="D3423" s="251" t="s">
        <v>13870</v>
      </c>
      <c r="E3423" s="251" t="s">
        <v>11875</v>
      </c>
      <c r="F3423" s="251" t="s">
        <v>9982</v>
      </c>
      <c r="G3423" s="251" t="s">
        <v>5265</v>
      </c>
      <c r="H3423" s="251" t="s">
        <v>5202</v>
      </c>
      <c r="I3423" s="257" t="str">
        <f t="shared" si="213"/>
        <v>-00002</v>
      </c>
      <c r="J3423" s="251">
        <v>2</v>
      </c>
      <c r="K3423" s="251">
        <v>2</v>
      </c>
      <c r="M3423" s="251" t="s">
        <v>9958</v>
      </c>
      <c r="N3423" s="251" t="s">
        <v>12579</v>
      </c>
      <c r="O3423" s="251">
        <v>2</v>
      </c>
      <c r="Q3423" s="251" t="s">
        <v>13881</v>
      </c>
      <c r="R3423" s="251" t="s">
        <v>10028</v>
      </c>
      <c r="S3423" s="251" t="s">
        <v>3740</v>
      </c>
      <c r="T3423" s="251" t="str">
        <f t="shared" si="214"/>
        <v>I040459981550VT050</v>
      </c>
      <c r="W3423" s="251" t="str">
        <f t="shared" si="215"/>
        <v>I040459981550-VT050</v>
      </c>
    </row>
    <row r="3424" spans="1:23" x14ac:dyDescent="0.3">
      <c r="A3424" s="256" t="str">
        <f t="shared" si="212"/>
        <v>I0404599-81551VT050-00002</v>
      </c>
      <c r="B3424" s="251" t="s">
        <v>13882</v>
      </c>
      <c r="C3424" s="251" t="s">
        <v>10031</v>
      </c>
      <c r="D3424" s="251" t="s">
        <v>13870</v>
      </c>
      <c r="E3424" s="251" t="s">
        <v>11875</v>
      </c>
      <c r="F3424" s="251" t="s">
        <v>9984</v>
      </c>
      <c r="G3424" s="251" t="s">
        <v>10062</v>
      </c>
      <c r="H3424" s="251" t="s">
        <v>3436</v>
      </c>
      <c r="I3424" s="257" t="str">
        <f t="shared" si="213"/>
        <v>-00002</v>
      </c>
      <c r="J3424" s="251">
        <v>2</v>
      </c>
      <c r="K3424" s="251">
        <v>2</v>
      </c>
      <c r="M3424" s="251" t="s">
        <v>9958</v>
      </c>
      <c r="N3424" s="251" t="s">
        <v>12579</v>
      </c>
      <c r="O3424" s="251">
        <v>2</v>
      </c>
      <c r="Q3424" s="251" t="s">
        <v>13882</v>
      </c>
      <c r="R3424" s="251" t="s">
        <v>10028</v>
      </c>
      <c r="S3424" s="251" t="s">
        <v>3763</v>
      </c>
      <c r="T3424" s="251" t="str">
        <f t="shared" si="214"/>
        <v>I040459981551VT050</v>
      </c>
      <c r="W3424" s="251" t="str">
        <f t="shared" si="215"/>
        <v>I040459981551-VT050</v>
      </c>
    </row>
    <row r="3425" spans="1:23" x14ac:dyDescent="0.3">
      <c r="A3425" s="256" t="str">
        <f t="shared" si="212"/>
        <v>I0404599-815600K080-00002</v>
      </c>
      <c r="B3425" s="251" t="s">
        <v>13883</v>
      </c>
      <c r="C3425" s="251" t="s">
        <v>10031</v>
      </c>
      <c r="D3425" s="251" t="s">
        <v>13870</v>
      </c>
      <c r="E3425" s="251" t="s">
        <v>11875</v>
      </c>
      <c r="F3425" s="251" t="s">
        <v>9986</v>
      </c>
      <c r="G3425" s="251" t="s">
        <v>164</v>
      </c>
      <c r="H3425" s="251" t="s">
        <v>5047</v>
      </c>
      <c r="I3425" s="257" t="str">
        <f t="shared" si="213"/>
        <v>-00002</v>
      </c>
      <c r="J3425" s="251">
        <v>2</v>
      </c>
      <c r="K3425" s="251">
        <v>2</v>
      </c>
      <c r="M3425" s="251" t="s">
        <v>9958</v>
      </c>
      <c r="N3425" s="251" t="s">
        <v>12579</v>
      </c>
      <c r="O3425" s="251">
        <v>2</v>
      </c>
      <c r="Q3425" s="251" t="s">
        <v>13883</v>
      </c>
      <c r="R3425" s="251" t="s">
        <v>10028</v>
      </c>
      <c r="S3425" s="251" t="s">
        <v>163</v>
      </c>
      <c r="T3425" s="251" t="str">
        <f t="shared" si="214"/>
        <v>I0404599815600K080</v>
      </c>
      <c r="W3425" s="251" t="str">
        <f t="shared" si="215"/>
        <v>I040459981560-0K080</v>
      </c>
    </row>
    <row r="3426" spans="1:23" x14ac:dyDescent="0.3">
      <c r="A3426" s="256" t="str">
        <f t="shared" si="212"/>
        <v>I0404599-81560VT020-00002</v>
      </c>
      <c r="B3426" s="251" t="s">
        <v>13884</v>
      </c>
      <c r="C3426" s="251" t="s">
        <v>10031</v>
      </c>
      <c r="D3426" s="251" t="s">
        <v>13870</v>
      </c>
      <c r="E3426" s="251" t="s">
        <v>11875</v>
      </c>
      <c r="F3426" s="251" t="s">
        <v>9988</v>
      </c>
      <c r="G3426" s="251" t="s">
        <v>10065</v>
      </c>
      <c r="H3426" s="251" t="s">
        <v>5204</v>
      </c>
      <c r="I3426" s="257" t="str">
        <f t="shared" si="213"/>
        <v>-00002</v>
      </c>
      <c r="J3426" s="251">
        <v>2</v>
      </c>
      <c r="K3426" s="251">
        <v>2</v>
      </c>
      <c r="M3426" s="251" t="s">
        <v>9958</v>
      </c>
      <c r="N3426" s="251" t="s">
        <v>12579</v>
      </c>
      <c r="O3426" s="251">
        <v>2</v>
      </c>
      <c r="Q3426" s="251" t="s">
        <v>13884</v>
      </c>
      <c r="R3426" s="251" t="s">
        <v>10028</v>
      </c>
      <c r="S3426" s="251" t="s">
        <v>3743</v>
      </c>
      <c r="T3426" s="251" t="str">
        <f t="shared" si="214"/>
        <v>I040459981560VT020</v>
      </c>
      <c r="W3426" s="251" t="str">
        <f t="shared" si="215"/>
        <v>I040459981560-VT020</v>
      </c>
    </row>
    <row r="3427" spans="1:23" x14ac:dyDescent="0.3">
      <c r="A3427" s="256" t="str">
        <f t="shared" si="212"/>
        <v>I0404599-81560VT050-00004</v>
      </c>
      <c r="B3427" s="251" t="s">
        <v>13885</v>
      </c>
      <c r="C3427" s="251" t="s">
        <v>10031</v>
      </c>
      <c r="D3427" s="251" t="s">
        <v>13870</v>
      </c>
      <c r="E3427" s="251" t="s">
        <v>11875</v>
      </c>
      <c r="F3427" s="251" t="s">
        <v>9990</v>
      </c>
      <c r="G3427" s="251" t="s">
        <v>10067</v>
      </c>
      <c r="H3427" s="251" t="s">
        <v>5204</v>
      </c>
      <c r="I3427" s="257" t="str">
        <f t="shared" si="213"/>
        <v>-00004</v>
      </c>
      <c r="J3427" s="251">
        <v>4</v>
      </c>
      <c r="K3427" s="251">
        <v>4</v>
      </c>
      <c r="M3427" s="251" t="s">
        <v>9958</v>
      </c>
      <c r="N3427" s="251" t="s">
        <v>12579</v>
      </c>
      <c r="O3427" s="251">
        <v>4</v>
      </c>
      <c r="Q3427" s="251" t="s">
        <v>13885</v>
      </c>
      <c r="R3427" s="251" t="s">
        <v>10028</v>
      </c>
      <c r="S3427" s="251" t="s">
        <v>3746</v>
      </c>
      <c r="T3427" s="251" t="str">
        <f t="shared" si="214"/>
        <v>I040459981560VT050</v>
      </c>
      <c r="W3427" s="251" t="str">
        <f t="shared" si="215"/>
        <v>I040459981560-VT050</v>
      </c>
    </row>
    <row r="3428" spans="1:23" x14ac:dyDescent="0.3">
      <c r="A3428" s="256" t="str">
        <f t="shared" si="212"/>
        <v>I0404599-81561VT020-00001</v>
      </c>
      <c r="B3428" s="251" t="s">
        <v>13886</v>
      </c>
      <c r="C3428" s="251" t="s">
        <v>10031</v>
      </c>
      <c r="D3428" s="251" t="s">
        <v>13870</v>
      </c>
      <c r="E3428" s="251" t="s">
        <v>11875</v>
      </c>
      <c r="F3428" s="251" t="s">
        <v>9992</v>
      </c>
      <c r="G3428" s="251" t="s">
        <v>10256</v>
      </c>
      <c r="H3428" s="251" t="s">
        <v>3443</v>
      </c>
      <c r="I3428" s="257" t="str">
        <f t="shared" si="213"/>
        <v>-00001</v>
      </c>
      <c r="J3428" s="251">
        <v>1</v>
      </c>
      <c r="K3428" s="251">
        <v>1</v>
      </c>
      <c r="M3428" s="251" t="s">
        <v>9958</v>
      </c>
      <c r="N3428" s="251" t="s">
        <v>12579</v>
      </c>
      <c r="O3428" s="251">
        <v>1</v>
      </c>
      <c r="Q3428" s="251" t="s">
        <v>13886</v>
      </c>
      <c r="R3428" s="251" t="s">
        <v>10028</v>
      </c>
      <c r="S3428" s="251" t="s">
        <v>3767</v>
      </c>
      <c r="T3428" s="251" t="str">
        <f t="shared" si="214"/>
        <v>I040459981561VT020</v>
      </c>
      <c r="W3428" s="251" t="str">
        <f t="shared" si="215"/>
        <v>I040459981561-VT020</v>
      </c>
    </row>
    <row r="3429" spans="1:23" x14ac:dyDescent="0.3">
      <c r="A3429" s="256" t="str">
        <f t="shared" si="212"/>
        <v>I0404599-81561VT050-00002</v>
      </c>
      <c r="B3429" s="251" t="s">
        <v>13887</v>
      </c>
      <c r="C3429" s="251" t="s">
        <v>10031</v>
      </c>
      <c r="D3429" s="251" t="s">
        <v>13870</v>
      </c>
      <c r="E3429" s="251" t="s">
        <v>11875</v>
      </c>
      <c r="F3429" s="251" t="s">
        <v>9995</v>
      </c>
      <c r="G3429" s="251" t="s">
        <v>10258</v>
      </c>
      <c r="H3429" s="251" t="s">
        <v>3443</v>
      </c>
      <c r="I3429" s="257" t="str">
        <f t="shared" si="213"/>
        <v>-00002</v>
      </c>
      <c r="J3429" s="251">
        <v>2</v>
      </c>
      <c r="K3429" s="251">
        <v>2</v>
      </c>
      <c r="M3429" s="251" t="s">
        <v>9958</v>
      </c>
      <c r="N3429" s="251" t="s">
        <v>12579</v>
      </c>
      <c r="O3429" s="251">
        <v>2</v>
      </c>
      <c r="Q3429" s="251" t="s">
        <v>13887</v>
      </c>
      <c r="R3429" s="251" t="s">
        <v>10028</v>
      </c>
      <c r="S3429" s="251" t="s">
        <v>3769</v>
      </c>
      <c r="T3429" s="251" t="str">
        <f t="shared" si="214"/>
        <v>I040459981561VT050</v>
      </c>
      <c r="W3429" s="251" t="str">
        <f t="shared" si="215"/>
        <v>I040459981561-VT050</v>
      </c>
    </row>
    <row r="3430" spans="1:23" x14ac:dyDescent="0.3">
      <c r="A3430" s="256" t="str">
        <f t="shared" si="212"/>
        <v>I0404599-81580VT010-00002</v>
      </c>
      <c r="B3430" s="251" t="s">
        <v>13888</v>
      </c>
      <c r="C3430" s="251" t="s">
        <v>10031</v>
      </c>
      <c r="D3430" s="251" t="s">
        <v>13870</v>
      </c>
      <c r="E3430" s="251" t="s">
        <v>11875</v>
      </c>
      <c r="F3430" s="251" t="s">
        <v>9997</v>
      </c>
      <c r="G3430" s="251" t="s">
        <v>5289</v>
      </c>
      <c r="H3430" s="251" t="s">
        <v>758</v>
      </c>
      <c r="I3430" s="257" t="str">
        <f t="shared" si="213"/>
        <v>-00002</v>
      </c>
      <c r="J3430" s="251">
        <v>2</v>
      </c>
      <c r="K3430" s="251">
        <v>2</v>
      </c>
      <c r="M3430" s="251" t="s">
        <v>9993</v>
      </c>
      <c r="N3430" s="251" t="s">
        <v>12579</v>
      </c>
      <c r="O3430" s="251">
        <v>2</v>
      </c>
      <c r="Q3430" s="251" t="s">
        <v>13888</v>
      </c>
      <c r="R3430" s="251" t="s">
        <v>10028</v>
      </c>
      <c r="S3430" s="251" t="s">
        <v>3749</v>
      </c>
      <c r="T3430" s="251" t="str">
        <f t="shared" si="214"/>
        <v>I040459981580VT010</v>
      </c>
      <c r="W3430" s="251" t="str">
        <f t="shared" si="215"/>
        <v>I040459981580-VT010</v>
      </c>
    </row>
    <row r="3431" spans="1:23" x14ac:dyDescent="0.3">
      <c r="A3431" s="256" t="str">
        <f t="shared" si="212"/>
        <v>I0404599-81580VT020-00003</v>
      </c>
      <c r="B3431" s="251" t="s">
        <v>13889</v>
      </c>
      <c r="C3431" s="251" t="s">
        <v>10031</v>
      </c>
      <c r="D3431" s="251" t="s">
        <v>13870</v>
      </c>
      <c r="E3431" s="251" t="s">
        <v>11875</v>
      </c>
      <c r="F3431" s="251" t="s">
        <v>10000</v>
      </c>
      <c r="G3431" s="251" t="s">
        <v>10071</v>
      </c>
      <c r="H3431" s="251" t="s">
        <v>758</v>
      </c>
      <c r="I3431" s="257" t="str">
        <f t="shared" si="213"/>
        <v>-00003</v>
      </c>
      <c r="J3431" s="251">
        <v>3</v>
      </c>
      <c r="K3431" s="251">
        <v>3</v>
      </c>
      <c r="M3431" s="251" t="s">
        <v>9958</v>
      </c>
      <c r="N3431" s="251" t="s">
        <v>12579</v>
      </c>
      <c r="O3431" s="251">
        <v>3</v>
      </c>
      <c r="Q3431" s="251" t="s">
        <v>13889</v>
      </c>
      <c r="R3431" s="251" t="s">
        <v>10028</v>
      </c>
      <c r="S3431" s="251" t="s">
        <v>3752</v>
      </c>
      <c r="T3431" s="251" t="str">
        <f t="shared" si="214"/>
        <v>I040459981580VT020</v>
      </c>
      <c r="W3431" s="251" t="str">
        <f t="shared" si="215"/>
        <v>I040459981580-VT020</v>
      </c>
    </row>
    <row r="3432" spans="1:23" x14ac:dyDescent="0.3">
      <c r="A3432" s="256" t="str">
        <f t="shared" si="212"/>
        <v>I0404599-81590VT020-00001</v>
      </c>
      <c r="B3432" s="251" t="s">
        <v>13890</v>
      </c>
      <c r="C3432" s="251" t="s">
        <v>10031</v>
      </c>
      <c r="D3432" s="251" t="s">
        <v>13870</v>
      </c>
      <c r="E3432" s="251" t="s">
        <v>11875</v>
      </c>
      <c r="F3432" s="251" t="s">
        <v>10002</v>
      </c>
      <c r="G3432" s="251" t="s">
        <v>10075</v>
      </c>
      <c r="H3432" s="251" t="s">
        <v>770</v>
      </c>
      <c r="I3432" s="257" t="str">
        <f t="shared" si="213"/>
        <v>-00001</v>
      </c>
      <c r="J3432" s="251">
        <v>1</v>
      </c>
      <c r="K3432" s="251">
        <v>1</v>
      </c>
      <c r="M3432" s="251" t="s">
        <v>9958</v>
      </c>
      <c r="N3432" s="251" t="s">
        <v>12579</v>
      </c>
      <c r="O3432" s="251">
        <v>1</v>
      </c>
      <c r="Q3432" s="251" t="s">
        <v>13890</v>
      </c>
      <c r="R3432" s="251" t="s">
        <v>10028</v>
      </c>
      <c r="S3432" s="251" t="s">
        <v>3758</v>
      </c>
      <c r="T3432" s="251" t="str">
        <f t="shared" si="214"/>
        <v>I040459981590VT020</v>
      </c>
      <c r="W3432" s="251" t="str">
        <f t="shared" si="215"/>
        <v>I040459981590-VT020</v>
      </c>
    </row>
    <row r="3433" spans="1:23" x14ac:dyDescent="0.3">
      <c r="A3433" s="256" t="str">
        <f t="shared" si="212"/>
        <v>I0606362-81110BZ620-00004</v>
      </c>
      <c r="B3433" s="251" t="s">
        <v>13891</v>
      </c>
      <c r="C3433" s="251" t="s">
        <v>10077</v>
      </c>
      <c r="D3433" s="251" t="s">
        <v>13892</v>
      </c>
      <c r="E3433" s="251" t="s">
        <v>11875</v>
      </c>
      <c r="F3433" s="251" t="s">
        <v>9957</v>
      </c>
      <c r="G3433" s="251" t="s">
        <v>1193</v>
      </c>
      <c r="H3433" s="251" t="s">
        <v>3422</v>
      </c>
      <c r="I3433" s="257" t="str">
        <f t="shared" si="213"/>
        <v>-00004</v>
      </c>
      <c r="J3433" s="251">
        <v>4</v>
      </c>
      <c r="K3433" s="251">
        <v>4</v>
      </c>
      <c r="M3433" s="251" t="s">
        <v>9958</v>
      </c>
      <c r="N3433" s="251" t="s">
        <v>12126</v>
      </c>
      <c r="O3433" s="251">
        <v>4</v>
      </c>
      <c r="Q3433" s="251" t="s">
        <v>13891</v>
      </c>
      <c r="R3433" s="251" t="s">
        <v>9960</v>
      </c>
      <c r="S3433" s="251" t="s">
        <v>1192</v>
      </c>
      <c r="T3433" s="251" t="str">
        <f t="shared" si="214"/>
        <v>I060636281110BZ620</v>
      </c>
      <c r="W3433" s="251" t="str">
        <f t="shared" si="215"/>
        <v>I060636281110-BZ620</v>
      </c>
    </row>
    <row r="3434" spans="1:23" x14ac:dyDescent="0.3">
      <c r="A3434" s="256" t="str">
        <f t="shared" si="212"/>
        <v>I0606362-81130BZ200-00001</v>
      </c>
      <c r="B3434" s="251" t="s">
        <v>13893</v>
      </c>
      <c r="C3434" s="251" t="s">
        <v>10077</v>
      </c>
      <c r="D3434" s="251" t="s">
        <v>13892</v>
      </c>
      <c r="E3434" s="251" t="s">
        <v>11875</v>
      </c>
      <c r="F3434" s="251" t="s">
        <v>9962</v>
      </c>
      <c r="G3434" s="251" t="s">
        <v>1087</v>
      </c>
      <c r="H3434" s="251" t="s">
        <v>10791</v>
      </c>
      <c r="I3434" s="257" t="str">
        <f t="shared" si="213"/>
        <v>-00001</v>
      </c>
      <c r="J3434" s="251">
        <v>1</v>
      </c>
      <c r="K3434" s="251">
        <v>1</v>
      </c>
      <c r="M3434" s="251" t="s">
        <v>9958</v>
      </c>
      <c r="N3434" s="251" t="s">
        <v>12126</v>
      </c>
      <c r="O3434" s="251">
        <v>1</v>
      </c>
      <c r="Q3434" s="251" t="s">
        <v>13893</v>
      </c>
      <c r="R3434" s="251" t="s">
        <v>9960</v>
      </c>
      <c r="S3434" s="251" t="s">
        <v>1086</v>
      </c>
      <c r="T3434" s="251" t="str">
        <f t="shared" si="214"/>
        <v>I060636281130BZ200</v>
      </c>
      <c r="W3434" s="251" t="str">
        <f t="shared" si="215"/>
        <v>I060636281130-BZ200</v>
      </c>
    </row>
    <row r="3435" spans="1:23" x14ac:dyDescent="0.3">
      <c r="A3435" s="256" t="str">
        <f t="shared" si="212"/>
        <v>I0606362-81130BZ620-00005</v>
      </c>
      <c r="B3435" s="251" t="s">
        <v>13894</v>
      </c>
      <c r="C3435" s="251" t="s">
        <v>10077</v>
      </c>
      <c r="D3435" s="251" t="s">
        <v>13892</v>
      </c>
      <c r="E3435" s="251" t="s">
        <v>11875</v>
      </c>
      <c r="F3435" s="251" t="s">
        <v>9964</v>
      </c>
      <c r="G3435" s="251" t="s">
        <v>1198</v>
      </c>
      <c r="H3435" s="251" t="s">
        <v>5101</v>
      </c>
      <c r="I3435" s="257" t="str">
        <f t="shared" si="213"/>
        <v>-00005</v>
      </c>
      <c r="J3435" s="251">
        <v>5</v>
      </c>
      <c r="K3435" s="251">
        <v>5</v>
      </c>
      <c r="M3435" s="251" t="s">
        <v>9958</v>
      </c>
      <c r="N3435" s="251" t="s">
        <v>12126</v>
      </c>
      <c r="O3435" s="251">
        <v>5</v>
      </c>
      <c r="Q3435" s="251" t="s">
        <v>13894</v>
      </c>
      <c r="R3435" s="251" t="s">
        <v>9960</v>
      </c>
      <c r="S3435" s="251" t="s">
        <v>1197</v>
      </c>
      <c r="T3435" s="251" t="str">
        <f t="shared" si="214"/>
        <v>I060636281130BZ620</v>
      </c>
      <c r="W3435" s="251" t="str">
        <f t="shared" si="215"/>
        <v>I060636281130-BZ620</v>
      </c>
    </row>
    <row r="3436" spans="1:23" x14ac:dyDescent="0.3">
      <c r="A3436" s="256" t="str">
        <f t="shared" si="212"/>
        <v>I0606362-81150BZ620-00002</v>
      </c>
      <c r="B3436" s="251" t="s">
        <v>13895</v>
      </c>
      <c r="C3436" s="251" t="s">
        <v>10077</v>
      </c>
      <c r="D3436" s="251" t="s">
        <v>13892</v>
      </c>
      <c r="E3436" s="251" t="s">
        <v>11875</v>
      </c>
      <c r="F3436" s="251" t="s">
        <v>9966</v>
      </c>
      <c r="G3436" s="251" t="s">
        <v>1203</v>
      </c>
      <c r="H3436" s="251" t="s">
        <v>3429</v>
      </c>
      <c r="I3436" s="257" t="str">
        <f t="shared" si="213"/>
        <v>-00002</v>
      </c>
      <c r="J3436" s="251">
        <v>2</v>
      </c>
      <c r="K3436" s="251">
        <v>2</v>
      </c>
      <c r="M3436" s="251" t="s">
        <v>9958</v>
      </c>
      <c r="N3436" s="251" t="s">
        <v>12126</v>
      </c>
      <c r="O3436" s="251">
        <v>2</v>
      </c>
      <c r="Q3436" s="251" t="s">
        <v>13895</v>
      </c>
      <c r="R3436" s="251" t="s">
        <v>9960</v>
      </c>
      <c r="S3436" s="251" t="s">
        <v>1202</v>
      </c>
      <c r="T3436" s="251" t="str">
        <f t="shared" si="214"/>
        <v>I060636281150BZ620</v>
      </c>
      <c r="W3436" s="251" t="str">
        <f t="shared" si="215"/>
        <v>I060636281150-BZ620</v>
      </c>
    </row>
    <row r="3437" spans="1:23" x14ac:dyDescent="0.3">
      <c r="A3437" s="256" t="str">
        <f t="shared" si="212"/>
        <v>I0606362-81150BZ860-00002</v>
      </c>
      <c r="B3437" s="251" t="s">
        <v>13896</v>
      </c>
      <c r="C3437" s="251" t="s">
        <v>10077</v>
      </c>
      <c r="D3437" s="251" t="s">
        <v>13892</v>
      </c>
      <c r="E3437" s="251" t="s">
        <v>11875</v>
      </c>
      <c r="F3437" s="251" t="s">
        <v>9968</v>
      </c>
      <c r="G3437" s="251" t="s">
        <v>3554</v>
      </c>
      <c r="H3437" s="251" t="s">
        <v>3429</v>
      </c>
      <c r="I3437" s="257" t="str">
        <f t="shared" si="213"/>
        <v>-00002</v>
      </c>
      <c r="J3437" s="251">
        <v>2</v>
      </c>
      <c r="K3437" s="251">
        <v>2</v>
      </c>
      <c r="M3437" s="251" t="s">
        <v>9958</v>
      </c>
      <c r="N3437" s="251" t="s">
        <v>12126</v>
      </c>
      <c r="O3437" s="251">
        <v>2</v>
      </c>
      <c r="Q3437" s="251" t="s">
        <v>13896</v>
      </c>
      <c r="R3437" s="251" t="s">
        <v>9960</v>
      </c>
      <c r="S3437" s="251" t="s">
        <v>3553</v>
      </c>
      <c r="T3437" s="251" t="str">
        <f t="shared" si="214"/>
        <v>I060636281150BZ860</v>
      </c>
      <c r="W3437" s="251" t="str">
        <f t="shared" si="215"/>
        <v>I060636281150-BZ860</v>
      </c>
    </row>
    <row r="3438" spans="1:23" x14ac:dyDescent="0.3">
      <c r="A3438" s="256" t="str">
        <f t="shared" si="212"/>
        <v>I0606362-81170BZ620-00008</v>
      </c>
      <c r="B3438" s="251" t="s">
        <v>13897</v>
      </c>
      <c r="C3438" s="251" t="s">
        <v>10077</v>
      </c>
      <c r="D3438" s="251" t="s">
        <v>13892</v>
      </c>
      <c r="E3438" s="251" t="s">
        <v>11875</v>
      </c>
      <c r="F3438" s="251" t="s">
        <v>9970</v>
      </c>
      <c r="G3438" s="251" t="s">
        <v>1208</v>
      </c>
      <c r="H3438" s="251" t="s">
        <v>5102</v>
      </c>
      <c r="I3438" s="257" t="str">
        <f t="shared" si="213"/>
        <v>-00008</v>
      </c>
      <c r="J3438" s="251">
        <v>8</v>
      </c>
      <c r="K3438" s="251">
        <v>8</v>
      </c>
      <c r="M3438" s="251" t="s">
        <v>9958</v>
      </c>
      <c r="N3438" s="251" t="s">
        <v>12126</v>
      </c>
      <c r="O3438" s="251">
        <v>8</v>
      </c>
      <c r="Q3438" s="251" t="s">
        <v>13897</v>
      </c>
      <c r="R3438" s="251" t="s">
        <v>9960</v>
      </c>
      <c r="S3438" s="251" t="s">
        <v>1207</v>
      </c>
      <c r="T3438" s="251" t="str">
        <f t="shared" si="214"/>
        <v>I060636281170BZ620</v>
      </c>
      <c r="W3438" s="251" t="str">
        <f t="shared" si="215"/>
        <v>I060636281170-BZ620</v>
      </c>
    </row>
    <row r="3439" spans="1:23" x14ac:dyDescent="0.3">
      <c r="A3439" s="256" t="str">
        <f t="shared" si="212"/>
        <v>I0606362-81550BZ220-00001</v>
      </c>
      <c r="B3439" s="251" t="s">
        <v>13898</v>
      </c>
      <c r="C3439" s="251" t="s">
        <v>10077</v>
      </c>
      <c r="D3439" s="251" t="s">
        <v>13892</v>
      </c>
      <c r="E3439" s="251" t="s">
        <v>11875</v>
      </c>
      <c r="F3439" s="251" t="s">
        <v>9972</v>
      </c>
      <c r="G3439" s="251" t="s">
        <v>1364</v>
      </c>
      <c r="H3439" s="251" t="s">
        <v>5202</v>
      </c>
      <c r="I3439" s="257" t="str">
        <f t="shared" si="213"/>
        <v>-00001</v>
      </c>
      <c r="J3439" s="251">
        <v>1</v>
      </c>
      <c r="K3439" s="251">
        <v>1</v>
      </c>
      <c r="M3439" s="251" t="s">
        <v>9958</v>
      </c>
      <c r="N3439" s="251" t="s">
        <v>12126</v>
      </c>
      <c r="O3439" s="251">
        <v>1</v>
      </c>
      <c r="Q3439" s="251" t="s">
        <v>13898</v>
      </c>
      <c r="R3439" s="251" t="s">
        <v>9960</v>
      </c>
      <c r="S3439" s="251" t="s">
        <v>1363</v>
      </c>
      <c r="T3439" s="251" t="str">
        <f t="shared" si="214"/>
        <v>I060636281550BZ220</v>
      </c>
      <c r="W3439" s="251" t="str">
        <f t="shared" si="215"/>
        <v>I060636281550-BZ220</v>
      </c>
    </row>
    <row r="3440" spans="1:23" x14ac:dyDescent="0.3">
      <c r="A3440" s="256" t="str">
        <f t="shared" si="212"/>
        <v>I0606362-81550BZ490-00005</v>
      </c>
      <c r="B3440" s="251" t="s">
        <v>13899</v>
      </c>
      <c r="C3440" s="251" t="s">
        <v>10077</v>
      </c>
      <c r="D3440" s="251" t="s">
        <v>13892</v>
      </c>
      <c r="E3440" s="251" t="s">
        <v>11875</v>
      </c>
      <c r="F3440" s="251" t="s">
        <v>9974</v>
      </c>
      <c r="G3440" s="251" t="s">
        <v>1409</v>
      </c>
      <c r="H3440" s="251" t="s">
        <v>5202</v>
      </c>
      <c r="I3440" s="257" t="str">
        <f t="shared" si="213"/>
        <v>-00005</v>
      </c>
      <c r="J3440" s="251">
        <v>5</v>
      </c>
      <c r="K3440" s="251">
        <v>5</v>
      </c>
      <c r="M3440" s="251" t="s">
        <v>9958</v>
      </c>
      <c r="N3440" s="251" t="s">
        <v>12126</v>
      </c>
      <c r="O3440" s="251">
        <v>5</v>
      </c>
      <c r="Q3440" s="251" t="s">
        <v>13899</v>
      </c>
      <c r="R3440" s="251" t="s">
        <v>9960</v>
      </c>
      <c r="S3440" s="251" t="s">
        <v>1408</v>
      </c>
      <c r="T3440" s="251" t="str">
        <f t="shared" si="214"/>
        <v>I060636281550BZ490</v>
      </c>
      <c r="W3440" s="251" t="str">
        <f t="shared" si="215"/>
        <v>I060636281550-BZ490</v>
      </c>
    </row>
    <row r="3441" spans="1:23" x14ac:dyDescent="0.3">
      <c r="A3441" s="256" t="str">
        <f t="shared" si="212"/>
        <v>I0606362-81551BZ150-00001</v>
      </c>
      <c r="B3441" s="251" t="s">
        <v>13900</v>
      </c>
      <c r="C3441" s="251" t="s">
        <v>10077</v>
      </c>
      <c r="D3441" s="251" t="s">
        <v>13892</v>
      </c>
      <c r="E3441" s="251" t="s">
        <v>11875</v>
      </c>
      <c r="F3441" s="251" t="s">
        <v>9976</v>
      </c>
      <c r="G3441" s="251" t="s">
        <v>1351</v>
      </c>
      <c r="H3441" s="251" t="s">
        <v>3436</v>
      </c>
      <c r="I3441" s="257" t="str">
        <f t="shared" si="213"/>
        <v>-00001</v>
      </c>
      <c r="J3441" s="251">
        <v>1</v>
      </c>
      <c r="K3441" s="251">
        <v>1</v>
      </c>
      <c r="M3441" s="251" t="s">
        <v>9958</v>
      </c>
      <c r="N3441" s="251" t="s">
        <v>12126</v>
      </c>
      <c r="O3441" s="251">
        <v>1</v>
      </c>
      <c r="Q3441" s="251" t="s">
        <v>13900</v>
      </c>
      <c r="R3441" s="251" t="s">
        <v>9960</v>
      </c>
      <c r="S3441" s="251" t="s">
        <v>1350</v>
      </c>
      <c r="T3441" s="251" t="str">
        <f t="shared" si="214"/>
        <v>I060636281551BZ150</v>
      </c>
      <c r="W3441" s="251" t="str">
        <f t="shared" si="215"/>
        <v>I060636281551-BZ150</v>
      </c>
    </row>
    <row r="3442" spans="1:23" x14ac:dyDescent="0.3">
      <c r="A3442" s="256" t="str">
        <f t="shared" si="212"/>
        <v>I0606362-81551BZ240-00002</v>
      </c>
      <c r="B3442" s="251" t="s">
        <v>13901</v>
      </c>
      <c r="C3442" s="251" t="s">
        <v>10077</v>
      </c>
      <c r="D3442" s="251" t="s">
        <v>13892</v>
      </c>
      <c r="E3442" s="251" t="s">
        <v>11875</v>
      </c>
      <c r="F3442" s="251" t="s">
        <v>9978</v>
      </c>
      <c r="G3442" s="251" t="s">
        <v>1373</v>
      </c>
      <c r="H3442" s="251" t="s">
        <v>3436</v>
      </c>
      <c r="I3442" s="257" t="str">
        <f t="shared" si="213"/>
        <v>-00002</v>
      </c>
      <c r="J3442" s="251">
        <v>2</v>
      </c>
      <c r="K3442" s="251">
        <v>2</v>
      </c>
      <c r="M3442" s="251" t="s">
        <v>9958</v>
      </c>
      <c r="N3442" s="251" t="s">
        <v>12126</v>
      </c>
      <c r="O3442" s="251">
        <v>2</v>
      </c>
      <c r="Q3442" s="251" t="s">
        <v>13901</v>
      </c>
      <c r="R3442" s="251" t="s">
        <v>9960</v>
      </c>
      <c r="S3442" s="251" t="s">
        <v>1372</v>
      </c>
      <c r="T3442" s="251" t="str">
        <f t="shared" si="214"/>
        <v>I060636281551BZ240</v>
      </c>
      <c r="W3442" s="251" t="str">
        <f t="shared" si="215"/>
        <v>I060636281551-BZ240</v>
      </c>
    </row>
    <row r="3443" spans="1:23" x14ac:dyDescent="0.3">
      <c r="A3443" s="256" t="str">
        <f t="shared" si="212"/>
        <v>I0606362-81560BZ220-00002</v>
      </c>
      <c r="B3443" s="251" t="s">
        <v>13902</v>
      </c>
      <c r="C3443" s="251" t="s">
        <v>10077</v>
      </c>
      <c r="D3443" s="251" t="s">
        <v>13892</v>
      </c>
      <c r="E3443" s="251" t="s">
        <v>11875</v>
      </c>
      <c r="F3443" s="251" t="s">
        <v>9980</v>
      </c>
      <c r="G3443" s="251" t="s">
        <v>1378</v>
      </c>
      <c r="H3443" s="251" t="s">
        <v>5204</v>
      </c>
      <c r="I3443" s="257" t="str">
        <f t="shared" si="213"/>
        <v>-00002</v>
      </c>
      <c r="J3443" s="251">
        <v>2</v>
      </c>
      <c r="K3443" s="251">
        <v>2</v>
      </c>
      <c r="M3443" s="251" t="s">
        <v>9958</v>
      </c>
      <c r="N3443" s="251" t="s">
        <v>12126</v>
      </c>
      <c r="O3443" s="251">
        <v>2</v>
      </c>
      <c r="Q3443" s="251" t="s">
        <v>13902</v>
      </c>
      <c r="R3443" s="251" t="s">
        <v>9960</v>
      </c>
      <c r="S3443" s="251" t="s">
        <v>1377</v>
      </c>
      <c r="T3443" s="251" t="str">
        <f t="shared" si="214"/>
        <v>I060636281560BZ220</v>
      </c>
      <c r="W3443" s="251" t="str">
        <f t="shared" si="215"/>
        <v>I060636281560-BZ220</v>
      </c>
    </row>
    <row r="3444" spans="1:23" x14ac:dyDescent="0.3">
      <c r="A3444" s="256" t="str">
        <f t="shared" si="212"/>
        <v>I0606362-81561BZ150-00001</v>
      </c>
      <c r="B3444" s="251" t="s">
        <v>13903</v>
      </c>
      <c r="C3444" s="251" t="s">
        <v>10077</v>
      </c>
      <c r="D3444" s="251" t="s">
        <v>13892</v>
      </c>
      <c r="E3444" s="251" t="s">
        <v>11875</v>
      </c>
      <c r="F3444" s="251" t="s">
        <v>9982</v>
      </c>
      <c r="G3444" s="251" t="s">
        <v>1359</v>
      </c>
      <c r="H3444" s="251" t="s">
        <v>3443</v>
      </c>
      <c r="I3444" s="257" t="str">
        <f t="shared" si="213"/>
        <v>-00001</v>
      </c>
      <c r="J3444" s="251">
        <v>1</v>
      </c>
      <c r="K3444" s="251">
        <v>1</v>
      </c>
      <c r="M3444" s="251" t="s">
        <v>9958</v>
      </c>
      <c r="N3444" s="251" t="s">
        <v>12126</v>
      </c>
      <c r="O3444" s="251">
        <v>1</v>
      </c>
      <c r="Q3444" s="251" t="s">
        <v>13903</v>
      </c>
      <c r="R3444" s="251" t="s">
        <v>9960</v>
      </c>
      <c r="S3444" s="251" t="s">
        <v>1358</v>
      </c>
      <c r="T3444" s="251" t="str">
        <f t="shared" si="214"/>
        <v>I060636281561BZ150</v>
      </c>
      <c r="W3444" s="251" t="str">
        <f t="shared" si="215"/>
        <v>I060636281561-BZ150</v>
      </c>
    </row>
    <row r="3445" spans="1:23" x14ac:dyDescent="0.3">
      <c r="A3445" s="256" t="str">
        <f t="shared" si="212"/>
        <v>I0606362-81590BZ051-00001</v>
      </c>
      <c r="B3445" s="251" t="s">
        <v>13904</v>
      </c>
      <c r="C3445" s="251" t="s">
        <v>10077</v>
      </c>
      <c r="D3445" s="251" t="s">
        <v>13892</v>
      </c>
      <c r="E3445" s="251" t="s">
        <v>11875</v>
      </c>
      <c r="F3445" s="251" t="s">
        <v>9984</v>
      </c>
      <c r="G3445" s="251" t="s">
        <v>5230</v>
      </c>
      <c r="H3445" s="251" t="s">
        <v>770</v>
      </c>
      <c r="I3445" s="257" t="str">
        <f t="shared" si="213"/>
        <v>-00001</v>
      </c>
      <c r="J3445" s="251">
        <v>1</v>
      </c>
      <c r="K3445" s="251">
        <v>1</v>
      </c>
      <c r="M3445" s="251" t="s">
        <v>9958</v>
      </c>
      <c r="N3445" s="251" t="s">
        <v>12126</v>
      </c>
      <c r="O3445" s="251">
        <v>1</v>
      </c>
      <c r="Q3445" s="251" t="s">
        <v>13904</v>
      </c>
      <c r="R3445" s="251" t="s">
        <v>9960</v>
      </c>
      <c r="S3445" s="251" t="s">
        <v>4062</v>
      </c>
      <c r="T3445" s="251" t="str">
        <f t="shared" si="214"/>
        <v>I060636281590BZ051</v>
      </c>
      <c r="W3445" s="251" t="str">
        <f t="shared" si="215"/>
        <v>I060636281590-BZ051</v>
      </c>
    </row>
    <row r="3446" spans="1:23" x14ac:dyDescent="0.3">
      <c r="A3446" s="256" t="str">
        <f t="shared" si="212"/>
        <v>I0606362-9004951161-00001</v>
      </c>
      <c r="B3446" s="251" t="s">
        <v>13905</v>
      </c>
      <c r="C3446" s="251" t="s">
        <v>10077</v>
      </c>
      <c r="D3446" s="251" t="s">
        <v>13892</v>
      </c>
      <c r="E3446" s="251" t="s">
        <v>11875</v>
      </c>
      <c r="F3446" s="251" t="s">
        <v>9986</v>
      </c>
      <c r="G3446" s="251" t="s">
        <v>1559</v>
      </c>
      <c r="H3446" s="251" t="s">
        <v>3393</v>
      </c>
      <c r="I3446" s="257" t="str">
        <f t="shared" si="213"/>
        <v>-00001</v>
      </c>
      <c r="J3446" s="251">
        <v>1</v>
      </c>
      <c r="K3446" s="251">
        <v>1</v>
      </c>
      <c r="M3446" s="251" t="s">
        <v>10007</v>
      </c>
      <c r="N3446" s="251" t="s">
        <v>12126</v>
      </c>
      <c r="O3446" s="251">
        <v>1</v>
      </c>
      <c r="Q3446" s="251" t="s">
        <v>13905</v>
      </c>
      <c r="R3446" s="251" t="s">
        <v>9960</v>
      </c>
      <c r="S3446" s="251">
        <v>9004951161</v>
      </c>
      <c r="T3446" s="251" t="str">
        <f t="shared" si="214"/>
        <v>I06063629004951161</v>
      </c>
      <c r="W3446" s="251" t="str">
        <f t="shared" si="215"/>
        <v>I060636290049-51161</v>
      </c>
    </row>
    <row r="3447" spans="1:23" x14ac:dyDescent="0.3">
      <c r="A3447" s="256" t="str">
        <f t="shared" si="212"/>
        <v>I0606362-9004A81005-00001</v>
      </c>
      <c r="B3447" s="251" t="s">
        <v>13906</v>
      </c>
      <c r="C3447" s="251" t="s">
        <v>10077</v>
      </c>
      <c r="D3447" s="251" t="s">
        <v>13892</v>
      </c>
      <c r="E3447" s="251" t="s">
        <v>11875</v>
      </c>
      <c r="F3447" s="251" t="s">
        <v>9988</v>
      </c>
      <c r="G3447" s="251" t="s">
        <v>1566</v>
      </c>
      <c r="H3447" s="251" t="s">
        <v>3393</v>
      </c>
      <c r="I3447" s="257" t="str">
        <f t="shared" si="213"/>
        <v>-00001</v>
      </c>
      <c r="J3447" s="251">
        <v>1</v>
      </c>
      <c r="K3447" s="251">
        <v>1</v>
      </c>
      <c r="M3447" s="251" t="s">
        <v>10007</v>
      </c>
      <c r="N3447" s="251" t="s">
        <v>12126</v>
      </c>
      <c r="O3447" s="251">
        <v>1</v>
      </c>
      <c r="Q3447" s="251" t="s">
        <v>13906</v>
      </c>
      <c r="R3447" s="251" t="s">
        <v>9960</v>
      </c>
      <c r="S3447" s="251" t="s">
        <v>1565</v>
      </c>
      <c r="T3447" s="251" t="str">
        <f t="shared" si="214"/>
        <v>I06063629004A81005</v>
      </c>
      <c r="W3447" s="251" t="str">
        <f t="shared" si="215"/>
        <v>I06063629004A-81005</v>
      </c>
    </row>
    <row r="3448" spans="1:23" x14ac:dyDescent="0.3">
      <c r="A3448" s="256" t="str">
        <f t="shared" si="212"/>
        <v>I0606362-9004A81006-00007</v>
      </c>
      <c r="B3448" s="251" t="s">
        <v>13907</v>
      </c>
      <c r="C3448" s="251" t="s">
        <v>10077</v>
      </c>
      <c r="D3448" s="251" t="s">
        <v>13892</v>
      </c>
      <c r="E3448" s="251" t="s">
        <v>11875</v>
      </c>
      <c r="F3448" s="251" t="s">
        <v>9990</v>
      </c>
      <c r="G3448" s="251" t="s">
        <v>1574</v>
      </c>
      <c r="H3448" s="251" t="s">
        <v>3393</v>
      </c>
      <c r="I3448" s="257" t="str">
        <f t="shared" si="213"/>
        <v>-00007</v>
      </c>
      <c r="J3448" s="251">
        <v>7</v>
      </c>
      <c r="K3448" s="251">
        <v>7</v>
      </c>
      <c r="M3448" s="251" t="s">
        <v>10007</v>
      </c>
      <c r="N3448" s="251" t="s">
        <v>12126</v>
      </c>
      <c r="O3448" s="251">
        <v>7</v>
      </c>
      <c r="Q3448" s="251" t="s">
        <v>13907</v>
      </c>
      <c r="R3448" s="251" t="s">
        <v>9960</v>
      </c>
      <c r="S3448" s="251" t="s">
        <v>1573</v>
      </c>
      <c r="T3448" s="251" t="str">
        <f t="shared" si="214"/>
        <v>I06063629004A81006</v>
      </c>
      <c r="W3448" s="251" t="str">
        <f t="shared" si="215"/>
        <v>I06063629004A-81006</v>
      </c>
    </row>
    <row r="3449" spans="1:23" x14ac:dyDescent="0.3">
      <c r="A3449" s="256" t="str">
        <f t="shared" si="212"/>
        <v>I0606362-9004A81007-00002</v>
      </c>
      <c r="B3449" s="251" t="s">
        <v>13908</v>
      </c>
      <c r="C3449" s="251" t="s">
        <v>10077</v>
      </c>
      <c r="D3449" s="251" t="s">
        <v>13892</v>
      </c>
      <c r="E3449" s="251" t="s">
        <v>11875</v>
      </c>
      <c r="F3449" s="251" t="s">
        <v>9992</v>
      </c>
      <c r="G3449" s="251" t="s">
        <v>1576</v>
      </c>
      <c r="H3449" s="251" t="s">
        <v>3393</v>
      </c>
      <c r="I3449" s="257" t="str">
        <f t="shared" si="213"/>
        <v>-00002</v>
      </c>
      <c r="J3449" s="251">
        <v>2</v>
      </c>
      <c r="K3449" s="251">
        <v>2</v>
      </c>
      <c r="M3449" s="251" t="s">
        <v>10003</v>
      </c>
      <c r="N3449" s="251" t="s">
        <v>12126</v>
      </c>
      <c r="O3449" s="251">
        <v>2</v>
      </c>
      <c r="Q3449" s="251" t="s">
        <v>13908</v>
      </c>
      <c r="R3449" s="251" t="s">
        <v>9960</v>
      </c>
      <c r="S3449" s="251" t="s">
        <v>1575</v>
      </c>
      <c r="T3449" s="251" t="str">
        <f t="shared" si="214"/>
        <v>I06063629004A81007</v>
      </c>
      <c r="W3449" s="251" t="str">
        <f t="shared" si="215"/>
        <v>I06063629004A-81007</v>
      </c>
    </row>
    <row r="3450" spans="1:23" x14ac:dyDescent="0.3">
      <c r="A3450" s="256" t="str">
        <f t="shared" si="212"/>
        <v>I0606362-9004A81026-00011</v>
      </c>
      <c r="B3450" s="251" t="s">
        <v>13909</v>
      </c>
      <c r="C3450" s="251" t="s">
        <v>10077</v>
      </c>
      <c r="D3450" s="251" t="s">
        <v>13892</v>
      </c>
      <c r="E3450" s="251" t="s">
        <v>11875</v>
      </c>
      <c r="F3450" s="251" t="s">
        <v>9995</v>
      </c>
      <c r="G3450" s="251" t="s">
        <v>1624</v>
      </c>
      <c r="H3450" s="251" t="s">
        <v>3393</v>
      </c>
      <c r="I3450" s="257" t="str">
        <f t="shared" si="213"/>
        <v>-00011</v>
      </c>
      <c r="J3450" s="251">
        <v>11</v>
      </c>
      <c r="K3450" s="251">
        <v>11</v>
      </c>
      <c r="M3450" s="251" t="s">
        <v>10007</v>
      </c>
      <c r="N3450" s="251" t="s">
        <v>12126</v>
      </c>
      <c r="O3450" s="251">
        <v>11</v>
      </c>
      <c r="Q3450" s="251" t="s">
        <v>13909</v>
      </c>
      <c r="R3450" s="251" t="s">
        <v>9960</v>
      </c>
      <c r="S3450" s="251" t="s">
        <v>1623</v>
      </c>
      <c r="T3450" s="251" t="str">
        <f t="shared" si="214"/>
        <v>I06063629004A81026</v>
      </c>
      <c r="W3450" s="251" t="str">
        <f t="shared" si="215"/>
        <v>I06063629004A-81026</v>
      </c>
    </row>
    <row r="3451" spans="1:23" x14ac:dyDescent="0.3">
      <c r="A3451" s="256" t="str">
        <f t="shared" si="212"/>
        <v>I0606363-81170BZ600-00001</v>
      </c>
      <c r="B3451" s="251" t="s">
        <v>13910</v>
      </c>
      <c r="C3451" s="251" t="s">
        <v>10077</v>
      </c>
      <c r="D3451" s="251" t="s">
        <v>13911</v>
      </c>
      <c r="E3451" s="251" t="s">
        <v>11875</v>
      </c>
      <c r="F3451" s="251" t="s">
        <v>9957</v>
      </c>
      <c r="G3451" s="251" t="s">
        <v>1173</v>
      </c>
      <c r="H3451" s="251" t="s">
        <v>5102</v>
      </c>
      <c r="I3451" s="257" t="str">
        <f t="shared" si="213"/>
        <v>-00001</v>
      </c>
      <c r="J3451" s="251">
        <v>1</v>
      </c>
      <c r="K3451" s="251">
        <v>1</v>
      </c>
      <c r="M3451" s="251" t="s">
        <v>9958</v>
      </c>
      <c r="N3451" s="251" t="s">
        <v>12281</v>
      </c>
      <c r="O3451" s="251">
        <v>1</v>
      </c>
      <c r="Q3451" s="251" t="s">
        <v>13910</v>
      </c>
      <c r="R3451" s="251" t="s">
        <v>10017</v>
      </c>
      <c r="S3451" s="251" t="s">
        <v>1172</v>
      </c>
      <c r="T3451" s="251" t="str">
        <f t="shared" si="214"/>
        <v>I060636381170BZ600</v>
      </c>
      <c r="W3451" s="251" t="str">
        <f t="shared" si="215"/>
        <v>I060636381170-BZ600</v>
      </c>
    </row>
    <row r="3452" spans="1:23" x14ac:dyDescent="0.3">
      <c r="A3452" s="256" t="str">
        <f t="shared" si="212"/>
        <v>I0606363-81580BZ051-00004</v>
      </c>
      <c r="B3452" s="251" t="s">
        <v>13912</v>
      </c>
      <c r="C3452" s="251" t="s">
        <v>10077</v>
      </c>
      <c r="D3452" s="251" t="s">
        <v>13911</v>
      </c>
      <c r="E3452" s="251" t="s">
        <v>11875</v>
      </c>
      <c r="F3452" s="251" t="s">
        <v>9962</v>
      </c>
      <c r="G3452" s="251" t="s">
        <v>5226</v>
      </c>
      <c r="H3452" s="251" t="s">
        <v>758</v>
      </c>
      <c r="I3452" s="257" t="str">
        <f t="shared" si="213"/>
        <v>-00004</v>
      </c>
      <c r="J3452" s="251">
        <v>4</v>
      </c>
      <c r="K3452" s="251">
        <v>4</v>
      </c>
      <c r="M3452" s="251" t="s">
        <v>9958</v>
      </c>
      <c r="N3452" s="251" t="s">
        <v>12281</v>
      </c>
      <c r="O3452" s="251">
        <v>4</v>
      </c>
      <c r="Q3452" s="251" t="s">
        <v>13912</v>
      </c>
      <c r="R3452" s="251" t="s">
        <v>10017</v>
      </c>
      <c r="S3452" s="251" t="s">
        <v>4065</v>
      </c>
      <c r="T3452" s="251" t="str">
        <f t="shared" si="214"/>
        <v>I060636381580BZ051</v>
      </c>
      <c r="W3452" s="251" t="str">
        <f t="shared" si="215"/>
        <v>I060636381580-BZ051</v>
      </c>
    </row>
    <row r="3453" spans="1:23" x14ac:dyDescent="0.3">
      <c r="A3453" s="256" t="str">
        <f t="shared" si="212"/>
        <v>I0606363-87915BZ070-00003</v>
      </c>
      <c r="B3453" s="251" t="s">
        <v>13913</v>
      </c>
      <c r="C3453" s="251" t="s">
        <v>10077</v>
      </c>
      <c r="D3453" s="251" t="s">
        <v>13911</v>
      </c>
      <c r="E3453" s="251" t="s">
        <v>11875</v>
      </c>
      <c r="F3453" s="251" t="s">
        <v>9964</v>
      </c>
      <c r="G3453" s="251" t="s">
        <v>1528</v>
      </c>
      <c r="H3453" s="251" t="s">
        <v>10293</v>
      </c>
      <c r="I3453" s="257" t="str">
        <f t="shared" si="213"/>
        <v>-00003</v>
      </c>
      <c r="J3453" s="251">
        <v>3</v>
      </c>
      <c r="K3453" s="251">
        <v>3</v>
      </c>
      <c r="M3453" s="251" t="s">
        <v>10007</v>
      </c>
      <c r="N3453" s="251" t="s">
        <v>12281</v>
      </c>
      <c r="O3453" s="251">
        <v>3</v>
      </c>
      <c r="Q3453" s="251" t="s">
        <v>13913</v>
      </c>
      <c r="R3453" s="251" t="s">
        <v>10017</v>
      </c>
      <c r="S3453" s="251" t="s">
        <v>1527</v>
      </c>
      <c r="T3453" s="251" t="str">
        <f t="shared" si="214"/>
        <v>I060636387915BZ070</v>
      </c>
      <c r="W3453" s="251" t="str">
        <f t="shared" si="215"/>
        <v>I060636387915-BZ070</v>
      </c>
    </row>
    <row r="3454" spans="1:23" x14ac:dyDescent="0.3">
      <c r="A3454" s="256" t="str">
        <f t="shared" si="212"/>
        <v>I0606363-87917BZ010-00007</v>
      </c>
      <c r="B3454" s="251" t="s">
        <v>13914</v>
      </c>
      <c r="C3454" s="251" t="s">
        <v>10077</v>
      </c>
      <c r="D3454" s="251" t="s">
        <v>13911</v>
      </c>
      <c r="E3454" s="251" t="s">
        <v>11875</v>
      </c>
      <c r="F3454" s="251" t="s">
        <v>9966</v>
      </c>
      <c r="G3454" s="251" t="s">
        <v>1515</v>
      </c>
      <c r="H3454" s="251" t="s">
        <v>10109</v>
      </c>
      <c r="I3454" s="257" t="str">
        <f t="shared" si="213"/>
        <v>-00007</v>
      </c>
      <c r="J3454" s="251">
        <v>7</v>
      </c>
      <c r="K3454" s="251">
        <v>7</v>
      </c>
      <c r="M3454" s="251" t="s">
        <v>10007</v>
      </c>
      <c r="N3454" s="251" t="s">
        <v>12281</v>
      </c>
      <c r="O3454" s="251">
        <v>7</v>
      </c>
      <c r="Q3454" s="251" t="s">
        <v>13914</v>
      </c>
      <c r="R3454" s="251" t="s">
        <v>10017</v>
      </c>
      <c r="S3454" s="251" t="s">
        <v>1514</v>
      </c>
      <c r="T3454" s="251" t="str">
        <f t="shared" si="214"/>
        <v>I060636387917BZ010</v>
      </c>
      <c r="W3454" s="251" t="str">
        <f t="shared" si="215"/>
        <v>I060636387917-BZ010</v>
      </c>
    </row>
    <row r="3455" spans="1:23" x14ac:dyDescent="0.3">
      <c r="A3455" s="256" t="str">
        <f t="shared" si="212"/>
        <v>I0606363-87947BZ010-00003</v>
      </c>
      <c r="B3455" s="251" t="s">
        <v>13915</v>
      </c>
      <c r="C3455" s="251" t="s">
        <v>10077</v>
      </c>
      <c r="D3455" s="251" t="s">
        <v>13911</v>
      </c>
      <c r="E3455" s="251" t="s">
        <v>11875</v>
      </c>
      <c r="F3455" s="251" t="s">
        <v>9968</v>
      </c>
      <c r="G3455" s="251" t="s">
        <v>1519</v>
      </c>
      <c r="H3455" s="251" t="s">
        <v>10109</v>
      </c>
      <c r="I3455" s="257" t="str">
        <f t="shared" si="213"/>
        <v>-00003</v>
      </c>
      <c r="J3455" s="251">
        <v>3</v>
      </c>
      <c r="K3455" s="251">
        <v>3</v>
      </c>
      <c r="M3455" s="251" t="s">
        <v>10007</v>
      </c>
      <c r="N3455" s="251" t="s">
        <v>12281</v>
      </c>
      <c r="O3455" s="251">
        <v>3</v>
      </c>
      <c r="Q3455" s="251" t="s">
        <v>13915</v>
      </c>
      <c r="R3455" s="251" t="s">
        <v>10017</v>
      </c>
      <c r="S3455" s="251" t="s">
        <v>1518</v>
      </c>
      <c r="T3455" s="251" t="str">
        <f t="shared" si="214"/>
        <v>I060636387947BZ010</v>
      </c>
      <c r="W3455" s="251" t="str">
        <f t="shared" si="215"/>
        <v>I060636387947-BZ010</v>
      </c>
    </row>
    <row r="3456" spans="1:23" x14ac:dyDescent="0.3">
      <c r="A3456" s="256" t="str">
        <f t="shared" si="212"/>
        <v>I0606364-81555BZ010-00001</v>
      </c>
      <c r="B3456" s="251" t="s">
        <v>13916</v>
      </c>
      <c r="C3456" s="251" t="s">
        <v>10077</v>
      </c>
      <c r="D3456" s="251" t="s">
        <v>13917</v>
      </c>
      <c r="E3456" s="251" t="s">
        <v>11875</v>
      </c>
      <c r="F3456" s="251" t="s">
        <v>9957</v>
      </c>
      <c r="G3456" s="251" t="s">
        <v>1275</v>
      </c>
      <c r="H3456" s="251" t="s">
        <v>10298</v>
      </c>
      <c r="I3456" s="257" t="str">
        <f t="shared" si="213"/>
        <v>-00001</v>
      </c>
      <c r="J3456" s="251">
        <v>1</v>
      </c>
      <c r="K3456" s="251">
        <v>1</v>
      </c>
      <c r="M3456" s="251" t="s">
        <v>10007</v>
      </c>
      <c r="N3456" s="251" t="s">
        <v>12579</v>
      </c>
      <c r="O3456" s="251">
        <v>1</v>
      </c>
      <c r="Q3456" s="251" t="s">
        <v>13916</v>
      </c>
      <c r="R3456" s="251" t="s">
        <v>10028</v>
      </c>
      <c r="S3456" s="251" t="s">
        <v>1274</v>
      </c>
      <c r="T3456" s="251" t="str">
        <f t="shared" si="214"/>
        <v>I060636481555BZ010</v>
      </c>
      <c r="W3456" s="251" t="str">
        <f t="shared" si="215"/>
        <v>I060636481555-BZ010</v>
      </c>
    </row>
    <row r="3457" spans="1:23" x14ac:dyDescent="0.3">
      <c r="A3457" s="256" t="str">
        <f t="shared" si="212"/>
        <v>I0606364-81565BZ010-00002</v>
      </c>
      <c r="B3457" s="251" t="s">
        <v>13918</v>
      </c>
      <c r="C3457" s="251" t="s">
        <v>10077</v>
      </c>
      <c r="D3457" s="251" t="s">
        <v>13917</v>
      </c>
      <c r="E3457" s="251" t="s">
        <v>11875</v>
      </c>
      <c r="F3457" s="251" t="s">
        <v>9962</v>
      </c>
      <c r="G3457" s="251" t="s">
        <v>1326</v>
      </c>
      <c r="H3457" s="251" t="s">
        <v>10302</v>
      </c>
      <c r="I3457" s="257" t="str">
        <f t="shared" si="213"/>
        <v>-00002</v>
      </c>
      <c r="J3457" s="251">
        <v>2</v>
      </c>
      <c r="K3457" s="251">
        <v>2</v>
      </c>
      <c r="M3457" s="251" t="s">
        <v>10007</v>
      </c>
      <c r="N3457" s="251" t="s">
        <v>12579</v>
      </c>
      <c r="O3457" s="251">
        <v>2</v>
      </c>
      <c r="Q3457" s="251" t="s">
        <v>13918</v>
      </c>
      <c r="R3457" s="251" t="s">
        <v>10028</v>
      </c>
      <c r="S3457" s="251" t="s">
        <v>1325</v>
      </c>
      <c r="T3457" s="251" t="str">
        <f t="shared" si="214"/>
        <v>I060636481565BZ010</v>
      </c>
      <c r="W3457" s="251" t="str">
        <f t="shared" si="215"/>
        <v>I060636481565-BZ010</v>
      </c>
    </row>
    <row r="3458" spans="1:23" x14ac:dyDescent="0.3">
      <c r="A3458" s="256" t="str">
        <f t="shared" si="212"/>
        <v>I0606364-81565BZ030-00002</v>
      </c>
      <c r="B3458" s="251" t="s">
        <v>13919</v>
      </c>
      <c r="C3458" s="251" t="s">
        <v>10077</v>
      </c>
      <c r="D3458" s="251" t="s">
        <v>13917</v>
      </c>
      <c r="E3458" s="251" t="s">
        <v>11875</v>
      </c>
      <c r="F3458" s="251" t="s">
        <v>9964</v>
      </c>
      <c r="G3458" s="251" t="s">
        <v>1356</v>
      </c>
      <c r="H3458" s="251" t="s">
        <v>10467</v>
      </c>
      <c r="I3458" s="257" t="str">
        <f t="shared" si="213"/>
        <v>-00002</v>
      </c>
      <c r="J3458" s="251">
        <v>2</v>
      </c>
      <c r="K3458" s="251">
        <v>2</v>
      </c>
      <c r="M3458" s="251" t="s">
        <v>10007</v>
      </c>
      <c r="N3458" s="251" t="s">
        <v>12579</v>
      </c>
      <c r="O3458" s="251">
        <v>2</v>
      </c>
      <c r="Q3458" s="251" t="s">
        <v>13919</v>
      </c>
      <c r="R3458" s="251" t="s">
        <v>10028</v>
      </c>
      <c r="S3458" s="251" t="s">
        <v>1355</v>
      </c>
      <c r="T3458" s="251" t="str">
        <f t="shared" si="214"/>
        <v>I060636481565BZ030</v>
      </c>
      <c r="W3458" s="251" t="str">
        <f t="shared" si="215"/>
        <v>I060636481565-BZ030</v>
      </c>
    </row>
    <row r="3459" spans="1:23" x14ac:dyDescent="0.3">
      <c r="A3459" s="256" t="str">
        <f t="shared" si="212"/>
        <v>I0706361-9004951125-00010</v>
      </c>
      <c r="B3459" s="251" t="s">
        <v>13920</v>
      </c>
      <c r="C3459" s="251" t="s">
        <v>10117</v>
      </c>
      <c r="D3459" s="251" t="s">
        <v>13921</v>
      </c>
      <c r="E3459" s="251" t="s">
        <v>11875</v>
      </c>
      <c r="F3459" s="251" t="s">
        <v>9957</v>
      </c>
      <c r="G3459" s="251" t="s">
        <v>1561</v>
      </c>
      <c r="H3459" s="251" t="s">
        <v>3393</v>
      </c>
      <c r="I3459" s="257" t="str">
        <f t="shared" si="213"/>
        <v>-00010</v>
      </c>
      <c r="J3459" s="251">
        <v>10</v>
      </c>
      <c r="K3459" s="251">
        <v>10</v>
      </c>
      <c r="M3459" s="251" t="s">
        <v>10003</v>
      </c>
      <c r="N3459" s="251" t="s">
        <v>12126</v>
      </c>
      <c r="O3459" s="251">
        <v>10</v>
      </c>
      <c r="Q3459" s="251" t="s">
        <v>13920</v>
      </c>
      <c r="R3459" s="251" t="s">
        <v>9960</v>
      </c>
      <c r="S3459" s="251">
        <v>9004951125</v>
      </c>
      <c r="T3459" s="251" t="str">
        <f t="shared" si="214"/>
        <v>I07063619004951125</v>
      </c>
      <c r="W3459" s="251" t="str">
        <f t="shared" si="215"/>
        <v>I070636190049-51125</v>
      </c>
    </row>
    <row r="3460" spans="1:23" x14ac:dyDescent="0.3">
      <c r="A3460" s="256" t="str">
        <f t="shared" si="212"/>
        <v>I0706362-81110BZ010-00001</v>
      </c>
      <c r="B3460" s="251" t="s">
        <v>13922</v>
      </c>
      <c r="C3460" s="251" t="s">
        <v>10117</v>
      </c>
      <c r="D3460" s="251" t="s">
        <v>13923</v>
      </c>
      <c r="E3460" s="251" t="s">
        <v>11875</v>
      </c>
      <c r="F3460" s="251" t="s">
        <v>9957</v>
      </c>
      <c r="G3460" s="251" t="s">
        <v>997</v>
      </c>
      <c r="H3460" s="251" t="s">
        <v>10121</v>
      </c>
      <c r="I3460" s="257" t="str">
        <f t="shared" si="213"/>
        <v>-00001</v>
      </c>
      <c r="J3460" s="251">
        <v>1</v>
      </c>
      <c r="K3460" s="251">
        <v>1</v>
      </c>
      <c r="M3460" s="251" t="s">
        <v>9958</v>
      </c>
      <c r="N3460" s="251" t="s">
        <v>12281</v>
      </c>
      <c r="O3460" s="251">
        <v>1</v>
      </c>
      <c r="Q3460" s="251" t="s">
        <v>13922</v>
      </c>
      <c r="R3460" s="251" t="s">
        <v>10017</v>
      </c>
      <c r="S3460" s="251" t="s">
        <v>996</v>
      </c>
      <c r="T3460" s="251" t="str">
        <f t="shared" si="214"/>
        <v>I070636281110BZ010</v>
      </c>
      <c r="W3460" s="251" t="str">
        <f t="shared" si="215"/>
        <v>I070636281110-BZ010</v>
      </c>
    </row>
    <row r="3461" spans="1:23" x14ac:dyDescent="0.3">
      <c r="A3461" s="256" t="str">
        <f t="shared" si="212"/>
        <v>I0706362-81150BZ050-00003</v>
      </c>
      <c r="B3461" s="251" t="s">
        <v>13924</v>
      </c>
      <c r="C3461" s="251" t="s">
        <v>10117</v>
      </c>
      <c r="D3461" s="251" t="s">
        <v>13923</v>
      </c>
      <c r="E3461" s="251" t="s">
        <v>11875</v>
      </c>
      <c r="F3461" s="251" t="s">
        <v>9962</v>
      </c>
      <c r="G3461" s="251" t="s">
        <v>1024</v>
      </c>
      <c r="H3461" s="251" t="s">
        <v>5057</v>
      </c>
      <c r="I3461" s="257" t="str">
        <f t="shared" si="213"/>
        <v>-00003</v>
      </c>
      <c r="J3461" s="251">
        <v>3</v>
      </c>
      <c r="K3461" s="251">
        <v>3</v>
      </c>
      <c r="M3461" s="251" t="s">
        <v>9958</v>
      </c>
      <c r="N3461" s="251" t="s">
        <v>12281</v>
      </c>
      <c r="O3461" s="251">
        <v>3</v>
      </c>
      <c r="Q3461" s="251" t="s">
        <v>13924</v>
      </c>
      <c r="R3461" s="251" t="s">
        <v>10017</v>
      </c>
      <c r="S3461" s="251" t="s">
        <v>1023</v>
      </c>
      <c r="T3461" s="251" t="str">
        <f t="shared" si="214"/>
        <v>I070636281150BZ050</v>
      </c>
      <c r="W3461" s="251" t="str">
        <f t="shared" si="215"/>
        <v>I070636281150-BZ050</v>
      </c>
    </row>
    <row r="3462" spans="1:23" x14ac:dyDescent="0.3">
      <c r="A3462" s="256" t="str">
        <f t="shared" si="212"/>
        <v>I0706362-81150BZ840-00002</v>
      </c>
      <c r="B3462" s="251" t="s">
        <v>13925</v>
      </c>
      <c r="C3462" s="251" t="s">
        <v>10117</v>
      </c>
      <c r="D3462" s="251" t="s">
        <v>13923</v>
      </c>
      <c r="E3462" s="251" t="s">
        <v>11875</v>
      </c>
      <c r="F3462" s="251" t="s">
        <v>9964</v>
      </c>
      <c r="G3462" s="251" t="s">
        <v>3431</v>
      </c>
      <c r="H3462" s="251" t="s">
        <v>3429</v>
      </c>
      <c r="I3462" s="257" t="str">
        <f t="shared" si="213"/>
        <v>-00002</v>
      </c>
      <c r="J3462" s="251">
        <v>2</v>
      </c>
      <c r="K3462" s="251">
        <v>2</v>
      </c>
      <c r="M3462" s="251" t="s">
        <v>9958</v>
      </c>
      <c r="N3462" s="251" t="s">
        <v>12281</v>
      </c>
      <c r="O3462" s="251">
        <v>2</v>
      </c>
      <c r="Q3462" s="251" t="s">
        <v>13925</v>
      </c>
      <c r="R3462" s="251" t="s">
        <v>10017</v>
      </c>
      <c r="S3462" s="251" t="s">
        <v>3430</v>
      </c>
      <c r="T3462" s="251" t="str">
        <f t="shared" si="214"/>
        <v>I070636281150BZ840</v>
      </c>
      <c r="W3462" s="251" t="str">
        <f t="shared" si="215"/>
        <v>I070636281150-BZ840</v>
      </c>
    </row>
    <row r="3463" spans="1:23" x14ac:dyDescent="0.3">
      <c r="A3463" s="256" t="str">
        <f t="shared" ref="A3463:A3526" si="216">D3463&amp;$A$6&amp;S3463&amp;I3463</f>
        <v>I0706362-81170BZ520-00001</v>
      </c>
      <c r="B3463" s="251" t="s">
        <v>13926</v>
      </c>
      <c r="C3463" s="251" t="s">
        <v>10117</v>
      </c>
      <c r="D3463" s="251" t="s">
        <v>13923</v>
      </c>
      <c r="E3463" s="251" t="s">
        <v>11875</v>
      </c>
      <c r="F3463" s="251" t="s">
        <v>9966</v>
      </c>
      <c r="G3463" s="251" t="s">
        <v>1123</v>
      </c>
      <c r="H3463" s="251" t="s">
        <v>5102</v>
      </c>
      <c r="I3463" s="257" t="str">
        <f t="shared" ref="I3463:I3526" si="217">+IF(AND(O3463&lt;10),$B$2&amp;O3463,IF(AND(O3463&gt;9,O3463&lt;=99),$B$3&amp;O3463,IF(AND(O3463&gt;99,L92339&lt;1000),$B$4&amp;O3463,IF(AND(O3463&gt;999),$B$5&amp;7))))</f>
        <v>-00001</v>
      </c>
      <c r="J3463" s="251">
        <v>1</v>
      </c>
      <c r="K3463" s="251">
        <v>1</v>
      </c>
      <c r="M3463" s="251" t="s">
        <v>9958</v>
      </c>
      <c r="N3463" s="251" t="s">
        <v>12281</v>
      </c>
      <c r="O3463" s="251">
        <v>1</v>
      </c>
      <c r="Q3463" s="251" t="s">
        <v>13926</v>
      </c>
      <c r="R3463" s="251" t="s">
        <v>10017</v>
      </c>
      <c r="S3463" s="251" t="s">
        <v>1122</v>
      </c>
      <c r="T3463" s="251" t="str">
        <f t="shared" si="214"/>
        <v>I070636281170BZ520</v>
      </c>
      <c r="W3463" s="251" t="str">
        <f t="shared" si="215"/>
        <v>I070636281170-BZ520</v>
      </c>
    </row>
    <row r="3464" spans="1:23" x14ac:dyDescent="0.3">
      <c r="A3464" s="256" t="str">
        <f t="shared" si="216"/>
        <v>I0706362-81551BZ090-00005</v>
      </c>
      <c r="B3464" s="251" t="s">
        <v>13927</v>
      </c>
      <c r="C3464" s="251" t="s">
        <v>10117</v>
      </c>
      <c r="D3464" s="251" t="s">
        <v>13923</v>
      </c>
      <c r="E3464" s="251" t="s">
        <v>11875</v>
      </c>
      <c r="F3464" s="251" t="s">
        <v>9968</v>
      </c>
      <c r="G3464" s="251" t="s">
        <v>1318</v>
      </c>
      <c r="H3464" s="251" t="s">
        <v>5211</v>
      </c>
      <c r="I3464" s="257" t="str">
        <f t="shared" si="217"/>
        <v>-00005</v>
      </c>
      <c r="J3464" s="251">
        <v>5</v>
      </c>
      <c r="K3464" s="251">
        <v>5</v>
      </c>
      <c r="M3464" s="251" t="s">
        <v>9958</v>
      </c>
      <c r="N3464" s="251" t="s">
        <v>12281</v>
      </c>
      <c r="O3464" s="251">
        <v>5</v>
      </c>
      <c r="Q3464" s="251" t="s">
        <v>13927</v>
      </c>
      <c r="R3464" s="251" t="s">
        <v>10017</v>
      </c>
      <c r="S3464" s="251" t="s">
        <v>1317</v>
      </c>
      <c r="T3464" s="251" t="str">
        <f t="shared" ref="T3464:T3527" si="218">+D3464&amp;S3464</f>
        <v>I070636281551BZ090</v>
      </c>
      <c r="W3464" s="251" t="str">
        <f t="shared" ref="W3464:W3527" si="219">D3464&amp;G3464</f>
        <v>I070636281551-BZ090</v>
      </c>
    </row>
    <row r="3465" spans="1:23" x14ac:dyDescent="0.3">
      <c r="A3465" s="256" t="str">
        <f t="shared" si="216"/>
        <v>I0706362-81561BZ090-00004</v>
      </c>
      <c r="B3465" s="251" t="s">
        <v>13928</v>
      </c>
      <c r="C3465" s="251" t="s">
        <v>10117</v>
      </c>
      <c r="D3465" s="251" t="s">
        <v>13923</v>
      </c>
      <c r="E3465" s="251" t="s">
        <v>11875</v>
      </c>
      <c r="F3465" s="251" t="s">
        <v>9970</v>
      </c>
      <c r="G3465" s="251" t="s">
        <v>1331</v>
      </c>
      <c r="H3465" s="251" t="s">
        <v>5211</v>
      </c>
      <c r="I3465" s="257" t="str">
        <f t="shared" si="217"/>
        <v>-00004</v>
      </c>
      <c r="J3465" s="251">
        <v>4</v>
      </c>
      <c r="K3465" s="251">
        <v>4</v>
      </c>
      <c r="M3465" s="251" t="s">
        <v>9958</v>
      </c>
      <c r="N3465" s="251" t="s">
        <v>12281</v>
      </c>
      <c r="O3465" s="251">
        <v>4</v>
      </c>
      <c r="Q3465" s="251" t="s">
        <v>13928</v>
      </c>
      <c r="R3465" s="251" t="s">
        <v>10017</v>
      </c>
      <c r="S3465" s="251" t="s">
        <v>1330</v>
      </c>
      <c r="T3465" s="251" t="str">
        <f t="shared" si="218"/>
        <v>I070636281561BZ090</v>
      </c>
      <c r="W3465" s="251" t="str">
        <f t="shared" si="219"/>
        <v>I070636281561-BZ090</v>
      </c>
    </row>
    <row r="3466" spans="1:23" x14ac:dyDescent="0.3">
      <c r="A3466" s="256" t="str">
        <f t="shared" si="216"/>
        <v>I0706362-81561BZ410-00004</v>
      </c>
      <c r="B3466" s="251" t="s">
        <v>13929</v>
      </c>
      <c r="C3466" s="251" t="s">
        <v>10117</v>
      </c>
      <c r="D3466" s="251" t="s">
        <v>13923</v>
      </c>
      <c r="E3466" s="251" t="s">
        <v>11875</v>
      </c>
      <c r="F3466" s="251" t="s">
        <v>9972</v>
      </c>
      <c r="G3466" s="251" t="s">
        <v>3441</v>
      </c>
      <c r="H3466" s="251" t="s">
        <v>3443</v>
      </c>
      <c r="I3466" s="257" t="str">
        <f t="shared" si="217"/>
        <v>-00004</v>
      </c>
      <c r="J3466" s="251">
        <v>4</v>
      </c>
      <c r="K3466" s="251">
        <v>4</v>
      </c>
      <c r="M3466" s="251" t="s">
        <v>9958</v>
      </c>
      <c r="N3466" s="251" t="s">
        <v>12281</v>
      </c>
      <c r="O3466" s="251">
        <v>4</v>
      </c>
      <c r="Q3466" s="251" t="s">
        <v>13929</v>
      </c>
      <c r="R3466" s="251" t="s">
        <v>10017</v>
      </c>
      <c r="S3466" s="251" t="s">
        <v>11</v>
      </c>
      <c r="T3466" s="251" t="str">
        <f t="shared" si="218"/>
        <v>I070636281561BZ410</v>
      </c>
      <c r="W3466" s="251" t="str">
        <f t="shared" si="219"/>
        <v>I070636281561-BZ410</v>
      </c>
    </row>
    <row r="3467" spans="1:23" x14ac:dyDescent="0.3">
      <c r="A3467" s="256" t="str">
        <f t="shared" si="216"/>
        <v>I0706362-81580BZ090-00001</v>
      </c>
      <c r="B3467" s="251" t="s">
        <v>13930</v>
      </c>
      <c r="C3467" s="251" t="s">
        <v>10117</v>
      </c>
      <c r="D3467" s="251" t="s">
        <v>13923</v>
      </c>
      <c r="E3467" s="251" t="s">
        <v>11875</v>
      </c>
      <c r="F3467" s="251" t="s">
        <v>9974</v>
      </c>
      <c r="G3467" s="251" t="s">
        <v>3449</v>
      </c>
      <c r="H3467" s="251" t="s">
        <v>758</v>
      </c>
      <c r="I3467" s="257" t="str">
        <f t="shared" si="217"/>
        <v>-00001</v>
      </c>
      <c r="J3467" s="251">
        <v>1</v>
      </c>
      <c r="K3467" s="251">
        <v>1</v>
      </c>
      <c r="M3467" s="251" t="s">
        <v>9993</v>
      </c>
      <c r="N3467" s="251" t="s">
        <v>12281</v>
      </c>
      <c r="O3467" s="251">
        <v>1</v>
      </c>
      <c r="Q3467" s="251" t="s">
        <v>13930</v>
      </c>
      <c r="R3467" s="251" t="s">
        <v>10017</v>
      </c>
      <c r="S3467" s="251" t="s">
        <v>3448</v>
      </c>
      <c r="T3467" s="251" t="str">
        <f t="shared" si="218"/>
        <v>I070636281580BZ090</v>
      </c>
      <c r="W3467" s="251" t="str">
        <f t="shared" si="219"/>
        <v>I070636281580-BZ090</v>
      </c>
    </row>
    <row r="3468" spans="1:23" x14ac:dyDescent="0.3">
      <c r="A3468" s="256" t="str">
        <f t="shared" si="216"/>
        <v>I0706362-81590BZ090-00002</v>
      </c>
      <c r="B3468" s="251" t="s">
        <v>13931</v>
      </c>
      <c r="C3468" s="251" t="s">
        <v>10117</v>
      </c>
      <c r="D3468" s="251" t="s">
        <v>13923</v>
      </c>
      <c r="E3468" s="251" t="s">
        <v>11875</v>
      </c>
      <c r="F3468" s="251" t="s">
        <v>9976</v>
      </c>
      <c r="G3468" s="251" t="s">
        <v>3452</v>
      </c>
      <c r="H3468" s="251" t="s">
        <v>770</v>
      </c>
      <c r="I3468" s="257" t="str">
        <f t="shared" si="217"/>
        <v>-00002</v>
      </c>
      <c r="J3468" s="251">
        <v>2</v>
      </c>
      <c r="K3468" s="251">
        <v>2</v>
      </c>
      <c r="M3468" s="251" t="s">
        <v>9993</v>
      </c>
      <c r="N3468" s="251" t="s">
        <v>12281</v>
      </c>
      <c r="O3468" s="251">
        <v>2</v>
      </c>
      <c r="Q3468" s="251" t="s">
        <v>13931</v>
      </c>
      <c r="R3468" s="251" t="s">
        <v>10017</v>
      </c>
      <c r="S3468" s="251" t="s">
        <v>3451</v>
      </c>
      <c r="T3468" s="251" t="str">
        <f t="shared" si="218"/>
        <v>I070636281590BZ090</v>
      </c>
      <c r="W3468" s="251" t="str">
        <f t="shared" si="219"/>
        <v>I070636281590-BZ090</v>
      </c>
    </row>
    <row r="3469" spans="1:23" x14ac:dyDescent="0.3">
      <c r="A3469" s="256" t="str">
        <f t="shared" si="216"/>
        <v>I0706362-87945BZ070-00003</v>
      </c>
      <c r="B3469" s="251" t="s">
        <v>13932</v>
      </c>
      <c r="C3469" s="251" t="s">
        <v>10117</v>
      </c>
      <c r="D3469" s="251" t="s">
        <v>13923</v>
      </c>
      <c r="E3469" s="251" t="s">
        <v>11875</v>
      </c>
      <c r="F3469" s="251" t="s">
        <v>9978</v>
      </c>
      <c r="G3469" s="251" t="s">
        <v>1537</v>
      </c>
      <c r="H3469" s="251" t="s">
        <v>12969</v>
      </c>
      <c r="I3469" s="257" t="str">
        <f t="shared" si="217"/>
        <v>-00003</v>
      </c>
      <c r="J3469" s="251">
        <v>3</v>
      </c>
      <c r="K3469" s="251">
        <v>3</v>
      </c>
      <c r="M3469" s="251" t="s">
        <v>10007</v>
      </c>
      <c r="N3469" s="251" t="s">
        <v>12281</v>
      </c>
      <c r="O3469" s="251">
        <v>3</v>
      </c>
      <c r="Q3469" s="251" t="s">
        <v>13932</v>
      </c>
      <c r="R3469" s="251" t="s">
        <v>10017</v>
      </c>
      <c r="S3469" s="251" t="s">
        <v>1536</v>
      </c>
      <c r="T3469" s="251" t="str">
        <f t="shared" si="218"/>
        <v>I070636287945BZ070</v>
      </c>
      <c r="W3469" s="251" t="str">
        <f t="shared" si="219"/>
        <v>I070636287945-BZ070</v>
      </c>
    </row>
    <row r="3470" spans="1:23" x14ac:dyDescent="0.3">
      <c r="A3470" s="256" t="str">
        <f t="shared" si="216"/>
        <v>I0706363-81270BZ010-00002</v>
      </c>
      <c r="B3470" s="251" t="s">
        <v>13933</v>
      </c>
      <c r="C3470" s="251" t="s">
        <v>10117</v>
      </c>
      <c r="D3470" s="251" t="s">
        <v>13934</v>
      </c>
      <c r="E3470" s="251" t="s">
        <v>11875</v>
      </c>
      <c r="F3470" s="251" t="s">
        <v>9957</v>
      </c>
      <c r="G3470" s="251" t="s">
        <v>1474</v>
      </c>
      <c r="H3470" s="251" t="s">
        <v>10137</v>
      </c>
      <c r="I3470" s="257" t="str">
        <f t="shared" si="217"/>
        <v>-00002</v>
      </c>
      <c r="J3470" s="251">
        <v>2</v>
      </c>
      <c r="K3470" s="251">
        <v>2</v>
      </c>
      <c r="M3470" s="251" t="s">
        <v>10007</v>
      </c>
      <c r="N3470" s="251" t="s">
        <v>12579</v>
      </c>
      <c r="O3470" s="251">
        <v>2</v>
      </c>
      <c r="Q3470" s="251" t="s">
        <v>13933</v>
      </c>
      <c r="R3470" s="251" t="s">
        <v>10028</v>
      </c>
      <c r="S3470" s="251" t="s">
        <v>1473</v>
      </c>
      <c r="T3470" s="251" t="str">
        <f t="shared" si="218"/>
        <v>I070636381270BZ010</v>
      </c>
      <c r="W3470" s="251" t="str">
        <f t="shared" si="219"/>
        <v>I070636381270-BZ010</v>
      </c>
    </row>
    <row r="3471" spans="1:23" x14ac:dyDescent="0.3">
      <c r="A3471" s="256" t="str">
        <f t="shared" si="216"/>
        <v>I0706363-81560BZ070-00002</v>
      </c>
      <c r="B3471" s="251" t="s">
        <v>13935</v>
      </c>
      <c r="C3471" s="251" t="s">
        <v>10117</v>
      </c>
      <c r="D3471" s="251" t="s">
        <v>13934</v>
      </c>
      <c r="E3471" s="251" t="s">
        <v>11875</v>
      </c>
      <c r="F3471" s="251" t="s">
        <v>9962</v>
      </c>
      <c r="G3471" s="251" t="s">
        <v>1300</v>
      </c>
      <c r="H3471" s="251" t="s">
        <v>10332</v>
      </c>
      <c r="I3471" s="257" t="str">
        <f t="shared" si="217"/>
        <v>-00002</v>
      </c>
      <c r="J3471" s="251">
        <v>2</v>
      </c>
      <c r="K3471" s="251">
        <v>2</v>
      </c>
      <c r="M3471" s="251" t="s">
        <v>9958</v>
      </c>
      <c r="N3471" s="251" t="s">
        <v>12579</v>
      </c>
      <c r="O3471" s="251">
        <v>2</v>
      </c>
      <c r="Q3471" s="251" t="s">
        <v>13935</v>
      </c>
      <c r="R3471" s="251" t="s">
        <v>10028</v>
      </c>
      <c r="S3471" s="251" t="s">
        <v>1299</v>
      </c>
      <c r="T3471" s="251" t="str">
        <f t="shared" si="218"/>
        <v>I070636381560BZ070</v>
      </c>
      <c r="W3471" s="251" t="str">
        <f t="shared" si="219"/>
        <v>I070636381560-BZ070</v>
      </c>
    </row>
    <row r="3472" spans="1:23" x14ac:dyDescent="0.3">
      <c r="A3472" s="256" t="str">
        <f t="shared" si="216"/>
        <v>I0706363-81560BZ190-00002</v>
      </c>
      <c r="B3472" s="251" t="s">
        <v>13936</v>
      </c>
      <c r="C3472" s="251" t="s">
        <v>10117</v>
      </c>
      <c r="D3472" s="251" t="s">
        <v>13934</v>
      </c>
      <c r="E3472" s="251" t="s">
        <v>11875</v>
      </c>
      <c r="F3472" s="251" t="s">
        <v>9964</v>
      </c>
      <c r="G3472" s="251" t="s">
        <v>1322</v>
      </c>
      <c r="H3472" s="251" t="s">
        <v>10146</v>
      </c>
      <c r="I3472" s="257" t="str">
        <f t="shared" si="217"/>
        <v>-00002</v>
      </c>
      <c r="J3472" s="251">
        <v>2</v>
      </c>
      <c r="K3472" s="251">
        <v>2</v>
      </c>
      <c r="M3472" s="251" t="s">
        <v>9958</v>
      </c>
      <c r="N3472" s="251" t="s">
        <v>12579</v>
      </c>
      <c r="O3472" s="251">
        <v>2</v>
      </c>
      <c r="Q3472" s="251" t="s">
        <v>13936</v>
      </c>
      <c r="R3472" s="251" t="s">
        <v>10028</v>
      </c>
      <c r="S3472" s="251" t="s">
        <v>1321</v>
      </c>
      <c r="T3472" s="251" t="str">
        <f t="shared" si="218"/>
        <v>I070636381560BZ190</v>
      </c>
      <c r="W3472" s="251" t="str">
        <f t="shared" si="219"/>
        <v>I070636381560-BZ190</v>
      </c>
    </row>
    <row r="3473" spans="1:23" x14ac:dyDescent="0.3">
      <c r="A3473" s="256" t="str">
        <f t="shared" si="216"/>
        <v>I0706364-81240BZ010B0-00004</v>
      </c>
      <c r="B3473" s="251" t="s">
        <v>13937</v>
      </c>
      <c r="C3473" s="251" t="s">
        <v>10117</v>
      </c>
      <c r="D3473" s="251" t="s">
        <v>13938</v>
      </c>
      <c r="E3473" s="251" t="s">
        <v>11875</v>
      </c>
      <c r="F3473" s="251" t="s">
        <v>9957</v>
      </c>
      <c r="G3473" s="251" t="s">
        <v>1484</v>
      </c>
      <c r="H3473" s="251" t="s">
        <v>10500</v>
      </c>
      <c r="I3473" s="257" t="str">
        <f t="shared" si="217"/>
        <v>-00004</v>
      </c>
      <c r="J3473" s="251">
        <v>4</v>
      </c>
      <c r="K3473" s="251">
        <v>4</v>
      </c>
      <c r="M3473" s="251" t="s">
        <v>10007</v>
      </c>
      <c r="N3473" s="251" t="s">
        <v>13939</v>
      </c>
      <c r="O3473" s="251">
        <v>4</v>
      </c>
      <c r="Q3473" s="251" t="s">
        <v>13937</v>
      </c>
      <c r="R3473" s="251" t="s">
        <v>10307</v>
      </c>
      <c r="S3473" s="251" t="s">
        <v>1483</v>
      </c>
      <c r="T3473" s="251" t="str">
        <f t="shared" si="218"/>
        <v>I070636481240BZ010B0</v>
      </c>
      <c r="W3473" s="251" t="str">
        <f t="shared" si="219"/>
        <v>I070636481240-BZ010-B0</v>
      </c>
    </row>
    <row r="3474" spans="1:23" x14ac:dyDescent="0.3">
      <c r="A3474" s="256" t="str">
        <f t="shared" si="216"/>
        <v>I0802160-811100W070-00001</v>
      </c>
      <c r="B3474" s="251" t="s">
        <v>13940</v>
      </c>
      <c r="C3474" s="251" t="s">
        <v>10151</v>
      </c>
      <c r="D3474" s="251" t="s">
        <v>13941</v>
      </c>
      <c r="E3474" s="251" t="s">
        <v>11875</v>
      </c>
      <c r="F3474" s="251" t="s">
        <v>9957</v>
      </c>
      <c r="G3474" s="251" t="s">
        <v>45</v>
      </c>
      <c r="H3474" s="251" t="s">
        <v>5059</v>
      </c>
      <c r="I3474" s="257" t="str">
        <f t="shared" si="217"/>
        <v>-00001</v>
      </c>
      <c r="J3474" s="251">
        <v>1</v>
      </c>
      <c r="K3474" s="251">
        <v>1</v>
      </c>
      <c r="M3474" s="251" t="s">
        <v>9958</v>
      </c>
      <c r="N3474" s="251" t="s">
        <v>12281</v>
      </c>
      <c r="O3474" s="251">
        <v>1</v>
      </c>
      <c r="Q3474" s="251" t="s">
        <v>13940</v>
      </c>
      <c r="R3474" s="251" t="s">
        <v>10017</v>
      </c>
      <c r="S3474" s="251" t="s">
        <v>44</v>
      </c>
      <c r="T3474" s="251" t="str">
        <f t="shared" si="218"/>
        <v>I0802160811100W070</v>
      </c>
      <c r="W3474" s="251" t="str">
        <f t="shared" si="219"/>
        <v>I080216081110-0W070</v>
      </c>
    </row>
    <row r="3475" spans="1:23" x14ac:dyDescent="0.3">
      <c r="A3475" s="256" t="str">
        <f t="shared" si="216"/>
        <v>I0306199-525620K070-00002</v>
      </c>
      <c r="B3475" s="251" t="s">
        <v>13942</v>
      </c>
      <c r="C3475" s="251" t="s">
        <v>9954</v>
      </c>
      <c r="D3475" s="251" t="s">
        <v>13943</v>
      </c>
      <c r="E3475" s="251" t="s">
        <v>11998</v>
      </c>
      <c r="F3475" s="251" t="s">
        <v>9957</v>
      </c>
      <c r="G3475" s="251" t="s">
        <v>732</v>
      </c>
      <c r="H3475" s="251" t="s">
        <v>10161</v>
      </c>
      <c r="I3475" s="257" t="str">
        <f t="shared" si="217"/>
        <v>-00002</v>
      </c>
      <c r="J3475" s="251">
        <v>2</v>
      </c>
      <c r="K3475" s="251">
        <v>2</v>
      </c>
      <c r="M3475" s="251" t="s">
        <v>10007</v>
      </c>
      <c r="N3475" s="251" t="s">
        <v>12281</v>
      </c>
      <c r="O3475" s="251">
        <v>2</v>
      </c>
      <c r="Q3475" s="251" t="s">
        <v>13942</v>
      </c>
      <c r="R3475" s="251" t="s">
        <v>9960</v>
      </c>
      <c r="S3475" s="252" t="s">
        <v>731</v>
      </c>
      <c r="T3475" s="251" t="str">
        <f t="shared" si="218"/>
        <v>I0306199525620K070</v>
      </c>
      <c r="W3475" s="251" t="str">
        <f t="shared" si="219"/>
        <v>I030619952562-0K070</v>
      </c>
    </row>
    <row r="3476" spans="1:23" x14ac:dyDescent="0.3">
      <c r="A3476" s="256" t="str">
        <f t="shared" si="216"/>
        <v>I0306199-525630K010-00002</v>
      </c>
      <c r="B3476" s="251" t="s">
        <v>13944</v>
      </c>
      <c r="C3476" s="251" t="s">
        <v>9954</v>
      </c>
      <c r="D3476" s="251" t="s">
        <v>13943</v>
      </c>
      <c r="E3476" s="251" t="s">
        <v>11998</v>
      </c>
      <c r="F3476" s="251" t="s">
        <v>9962</v>
      </c>
      <c r="G3476" s="251" t="s">
        <v>749</v>
      </c>
      <c r="H3476" s="251" t="s">
        <v>10163</v>
      </c>
      <c r="I3476" s="257" t="str">
        <f t="shared" si="217"/>
        <v>-00002</v>
      </c>
      <c r="J3476" s="251">
        <v>2</v>
      </c>
      <c r="K3476" s="251">
        <v>2</v>
      </c>
      <c r="M3476" s="251" t="s">
        <v>10007</v>
      </c>
      <c r="N3476" s="251" t="s">
        <v>12281</v>
      </c>
      <c r="O3476" s="251">
        <v>2</v>
      </c>
      <c r="Q3476" s="251" t="s">
        <v>13944</v>
      </c>
      <c r="R3476" s="251" t="s">
        <v>9960</v>
      </c>
      <c r="S3476" s="252" t="s">
        <v>748</v>
      </c>
      <c r="T3476" s="251" t="str">
        <f t="shared" si="218"/>
        <v>I0306199525630K010</v>
      </c>
      <c r="W3476" s="251" t="str">
        <f t="shared" si="219"/>
        <v>I030619952563-0K010</v>
      </c>
    </row>
    <row r="3477" spans="1:23" x14ac:dyDescent="0.3">
      <c r="A3477" s="256" t="str">
        <f t="shared" si="216"/>
        <v>I0306199-811100K520-00001</v>
      </c>
      <c r="B3477" s="251" t="s">
        <v>13945</v>
      </c>
      <c r="C3477" s="251" t="s">
        <v>9954</v>
      </c>
      <c r="D3477" s="251" t="s">
        <v>13943</v>
      </c>
      <c r="E3477" s="251" t="s">
        <v>11998</v>
      </c>
      <c r="F3477" s="251" t="s">
        <v>9964</v>
      </c>
      <c r="G3477" s="251" t="s">
        <v>269</v>
      </c>
      <c r="H3477" s="251" t="s">
        <v>3422</v>
      </c>
      <c r="I3477" s="257" t="str">
        <f t="shared" si="217"/>
        <v>-00001</v>
      </c>
      <c r="J3477" s="251">
        <v>1</v>
      </c>
      <c r="K3477" s="251">
        <v>1</v>
      </c>
      <c r="M3477" s="251" t="s">
        <v>9958</v>
      </c>
      <c r="N3477" s="251" t="s">
        <v>12281</v>
      </c>
      <c r="O3477" s="251">
        <v>1</v>
      </c>
      <c r="Q3477" s="251" t="s">
        <v>13945</v>
      </c>
      <c r="R3477" s="251" t="s">
        <v>9960</v>
      </c>
      <c r="S3477" s="252" t="s">
        <v>7</v>
      </c>
      <c r="T3477" s="251" t="str">
        <f t="shared" si="218"/>
        <v>I0306199811100K520</v>
      </c>
      <c r="W3477" s="251" t="str">
        <f t="shared" si="219"/>
        <v>I030619981110-0K520</v>
      </c>
    </row>
    <row r="3478" spans="1:23" x14ac:dyDescent="0.3">
      <c r="A3478" s="256" t="str">
        <f t="shared" si="216"/>
        <v>I0306199-811100K580-00008</v>
      </c>
      <c r="B3478" s="251" t="s">
        <v>13946</v>
      </c>
      <c r="C3478" s="251" t="s">
        <v>9954</v>
      </c>
      <c r="D3478" s="251" t="s">
        <v>13943</v>
      </c>
      <c r="E3478" s="251" t="s">
        <v>11998</v>
      </c>
      <c r="F3478" s="251" t="s">
        <v>9966</v>
      </c>
      <c r="G3478" s="251" t="s">
        <v>429</v>
      </c>
      <c r="H3478" s="251" t="s">
        <v>3422</v>
      </c>
      <c r="I3478" s="257" t="str">
        <f t="shared" si="217"/>
        <v>-00008</v>
      </c>
      <c r="J3478" s="251">
        <v>8</v>
      </c>
      <c r="K3478" s="251">
        <v>8</v>
      </c>
      <c r="M3478" s="251" t="s">
        <v>9958</v>
      </c>
      <c r="N3478" s="251" t="s">
        <v>12281</v>
      </c>
      <c r="O3478" s="251">
        <v>8</v>
      </c>
      <c r="Q3478" s="251" t="s">
        <v>13946</v>
      </c>
      <c r="R3478" s="251" t="s">
        <v>9960</v>
      </c>
      <c r="S3478" s="252" t="s">
        <v>428</v>
      </c>
      <c r="T3478" s="251" t="str">
        <f t="shared" si="218"/>
        <v>I0306199811100K580</v>
      </c>
      <c r="W3478" s="251" t="str">
        <f t="shared" si="219"/>
        <v>I030619981110-0K580</v>
      </c>
    </row>
    <row r="3479" spans="1:23" x14ac:dyDescent="0.3">
      <c r="A3479" s="256" t="str">
        <f t="shared" si="216"/>
        <v>I0306199-811100K590-00001</v>
      </c>
      <c r="B3479" s="251" t="s">
        <v>13947</v>
      </c>
      <c r="C3479" s="251" t="s">
        <v>9954</v>
      </c>
      <c r="D3479" s="251" t="s">
        <v>13943</v>
      </c>
      <c r="E3479" s="251" t="s">
        <v>11998</v>
      </c>
      <c r="F3479" s="251" t="s">
        <v>9968</v>
      </c>
      <c r="G3479" s="251" t="s">
        <v>397</v>
      </c>
      <c r="H3479" s="251" t="s">
        <v>3422</v>
      </c>
      <c r="I3479" s="257" t="str">
        <f t="shared" si="217"/>
        <v>-00001</v>
      </c>
      <c r="J3479" s="251">
        <v>1</v>
      </c>
      <c r="K3479" s="251">
        <v>1</v>
      </c>
      <c r="M3479" s="251" t="s">
        <v>9958</v>
      </c>
      <c r="N3479" s="251" t="s">
        <v>12281</v>
      </c>
      <c r="O3479" s="251">
        <v>1</v>
      </c>
      <c r="Q3479" s="251" t="s">
        <v>13947</v>
      </c>
      <c r="R3479" s="251" t="s">
        <v>9960</v>
      </c>
      <c r="S3479" s="252" t="s">
        <v>396</v>
      </c>
      <c r="T3479" s="251" t="str">
        <f t="shared" si="218"/>
        <v>I0306199811100K590</v>
      </c>
      <c r="W3479" s="251" t="str">
        <f t="shared" si="219"/>
        <v>I030619981110-0K590</v>
      </c>
    </row>
    <row r="3480" spans="1:23" x14ac:dyDescent="0.3">
      <c r="A3480" s="256" t="str">
        <f t="shared" si="216"/>
        <v>I0306199-811300K520-00005</v>
      </c>
      <c r="B3480" s="251" t="s">
        <v>13948</v>
      </c>
      <c r="C3480" s="251" t="s">
        <v>9954</v>
      </c>
      <c r="D3480" s="251" t="s">
        <v>13943</v>
      </c>
      <c r="E3480" s="251" t="s">
        <v>11998</v>
      </c>
      <c r="F3480" s="251" t="s">
        <v>9970</v>
      </c>
      <c r="G3480" s="251" t="s">
        <v>277</v>
      </c>
      <c r="H3480" s="251" t="s">
        <v>5101</v>
      </c>
      <c r="I3480" s="257" t="str">
        <f t="shared" si="217"/>
        <v>-00005</v>
      </c>
      <c r="J3480" s="251">
        <v>5</v>
      </c>
      <c r="K3480" s="251">
        <v>5</v>
      </c>
      <c r="M3480" s="251" t="s">
        <v>9958</v>
      </c>
      <c r="N3480" s="251" t="s">
        <v>12281</v>
      </c>
      <c r="O3480" s="251">
        <v>5</v>
      </c>
      <c r="Q3480" s="251" t="s">
        <v>13948</v>
      </c>
      <c r="R3480" s="251" t="s">
        <v>9960</v>
      </c>
      <c r="S3480" s="252" t="s">
        <v>276</v>
      </c>
      <c r="T3480" s="251" t="str">
        <f t="shared" si="218"/>
        <v>I0306199811300K520</v>
      </c>
      <c r="W3480" s="251" t="str">
        <f t="shared" si="219"/>
        <v>I030619981130-0K520</v>
      </c>
    </row>
    <row r="3481" spans="1:23" x14ac:dyDescent="0.3">
      <c r="A3481" s="256" t="str">
        <f t="shared" si="216"/>
        <v>I0306199-811300K580-00012</v>
      </c>
      <c r="B3481" s="251" t="s">
        <v>13949</v>
      </c>
      <c r="C3481" s="251" t="s">
        <v>9954</v>
      </c>
      <c r="D3481" s="251" t="s">
        <v>13943</v>
      </c>
      <c r="E3481" s="251" t="s">
        <v>11998</v>
      </c>
      <c r="F3481" s="251" t="s">
        <v>9972</v>
      </c>
      <c r="G3481" s="251" t="s">
        <v>434</v>
      </c>
      <c r="H3481" s="251" t="s">
        <v>5101</v>
      </c>
      <c r="I3481" s="257" t="str">
        <f t="shared" si="217"/>
        <v>-00012</v>
      </c>
      <c r="J3481" s="251">
        <v>12</v>
      </c>
      <c r="K3481" s="251">
        <v>12</v>
      </c>
      <c r="M3481" s="251" t="s">
        <v>9958</v>
      </c>
      <c r="N3481" s="251" t="s">
        <v>12281</v>
      </c>
      <c r="O3481" s="251">
        <v>12</v>
      </c>
      <c r="Q3481" s="251" t="s">
        <v>13949</v>
      </c>
      <c r="R3481" s="251" t="s">
        <v>9960</v>
      </c>
      <c r="S3481" s="252" t="s">
        <v>433</v>
      </c>
      <c r="T3481" s="251" t="str">
        <f t="shared" si="218"/>
        <v>I0306199811300K580</v>
      </c>
      <c r="W3481" s="251" t="str">
        <f t="shared" si="219"/>
        <v>I030619981130-0K580</v>
      </c>
    </row>
    <row r="3482" spans="1:23" x14ac:dyDescent="0.3">
      <c r="A3482" s="256" t="str">
        <f t="shared" si="216"/>
        <v>I0306199-811500K520-00003</v>
      </c>
      <c r="B3482" s="251" t="s">
        <v>13950</v>
      </c>
      <c r="C3482" s="251" t="s">
        <v>9954</v>
      </c>
      <c r="D3482" s="251" t="s">
        <v>13943</v>
      </c>
      <c r="E3482" s="251" t="s">
        <v>11998</v>
      </c>
      <c r="F3482" s="251" t="s">
        <v>9974</v>
      </c>
      <c r="G3482" s="251" t="s">
        <v>280</v>
      </c>
      <c r="H3482" s="251" t="s">
        <v>3429</v>
      </c>
      <c r="I3482" s="257" t="str">
        <f t="shared" si="217"/>
        <v>-00003</v>
      </c>
      <c r="J3482" s="251">
        <v>3</v>
      </c>
      <c r="K3482" s="251">
        <v>3</v>
      </c>
      <c r="M3482" s="251" t="s">
        <v>9958</v>
      </c>
      <c r="N3482" s="251" t="s">
        <v>12281</v>
      </c>
      <c r="O3482" s="251">
        <v>3</v>
      </c>
      <c r="Q3482" s="251" t="s">
        <v>13950</v>
      </c>
      <c r="R3482" s="251" t="s">
        <v>9960</v>
      </c>
      <c r="S3482" s="252" t="s">
        <v>12</v>
      </c>
      <c r="T3482" s="251" t="str">
        <f t="shared" si="218"/>
        <v>I0306199811500K520</v>
      </c>
      <c r="W3482" s="251" t="str">
        <f t="shared" si="219"/>
        <v>I030619981150-0K520</v>
      </c>
    </row>
    <row r="3483" spans="1:23" x14ac:dyDescent="0.3">
      <c r="A3483" s="256" t="str">
        <f t="shared" si="216"/>
        <v>I0306199-811500K580-00003</v>
      </c>
      <c r="B3483" s="251" t="s">
        <v>13951</v>
      </c>
      <c r="C3483" s="251" t="s">
        <v>9954</v>
      </c>
      <c r="D3483" s="251" t="s">
        <v>13943</v>
      </c>
      <c r="E3483" s="251" t="s">
        <v>11998</v>
      </c>
      <c r="F3483" s="251" t="s">
        <v>9976</v>
      </c>
      <c r="G3483" s="251" t="s">
        <v>437</v>
      </c>
      <c r="H3483" s="251" t="s">
        <v>3429</v>
      </c>
      <c r="I3483" s="257" t="str">
        <f t="shared" si="217"/>
        <v>-00003</v>
      </c>
      <c r="J3483" s="251">
        <v>3</v>
      </c>
      <c r="K3483" s="251">
        <v>3</v>
      </c>
      <c r="M3483" s="251" t="s">
        <v>9958</v>
      </c>
      <c r="N3483" s="251" t="s">
        <v>12281</v>
      </c>
      <c r="O3483" s="251">
        <v>3</v>
      </c>
      <c r="Q3483" s="251" t="s">
        <v>13951</v>
      </c>
      <c r="R3483" s="251" t="s">
        <v>9960</v>
      </c>
      <c r="S3483" s="252" t="s">
        <v>436</v>
      </c>
      <c r="T3483" s="251" t="str">
        <f t="shared" si="218"/>
        <v>I0306199811500K580</v>
      </c>
      <c r="W3483" s="251" t="str">
        <f t="shared" si="219"/>
        <v>I030619981150-0K580</v>
      </c>
    </row>
    <row r="3484" spans="1:23" x14ac:dyDescent="0.3">
      <c r="A3484" s="256" t="str">
        <f t="shared" si="216"/>
        <v>I0306199-811700K520-00008</v>
      </c>
      <c r="B3484" s="251" t="s">
        <v>13952</v>
      </c>
      <c r="C3484" s="251" t="s">
        <v>9954</v>
      </c>
      <c r="D3484" s="251" t="s">
        <v>13943</v>
      </c>
      <c r="E3484" s="251" t="s">
        <v>11998</v>
      </c>
      <c r="F3484" s="251" t="s">
        <v>9978</v>
      </c>
      <c r="G3484" s="251" t="s">
        <v>285</v>
      </c>
      <c r="H3484" s="251" t="s">
        <v>5102</v>
      </c>
      <c r="I3484" s="257" t="str">
        <f t="shared" si="217"/>
        <v>-00008</v>
      </c>
      <c r="J3484" s="251">
        <v>8</v>
      </c>
      <c r="K3484" s="251">
        <v>8</v>
      </c>
      <c r="M3484" s="251" t="s">
        <v>9958</v>
      </c>
      <c r="N3484" s="251" t="s">
        <v>12281</v>
      </c>
      <c r="O3484" s="251">
        <v>8</v>
      </c>
      <c r="Q3484" s="251" t="s">
        <v>13952</v>
      </c>
      <c r="R3484" s="251" t="s">
        <v>9960</v>
      </c>
      <c r="S3484" s="252" t="s">
        <v>284</v>
      </c>
      <c r="T3484" s="251" t="str">
        <f t="shared" si="218"/>
        <v>I0306199811700K520</v>
      </c>
      <c r="W3484" s="251" t="str">
        <f t="shared" si="219"/>
        <v>I030619981170-0K520</v>
      </c>
    </row>
    <row r="3485" spans="1:23" x14ac:dyDescent="0.3">
      <c r="A3485" s="256" t="str">
        <f t="shared" si="216"/>
        <v>I0306199-811700K580-00012</v>
      </c>
      <c r="B3485" s="251" t="s">
        <v>13953</v>
      </c>
      <c r="C3485" s="251" t="s">
        <v>9954</v>
      </c>
      <c r="D3485" s="251" t="s">
        <v>13943</v>
      </c>
      <c r="E3485" s="251" t="s">
        <v>11998</v>
      </c>
      <c r="F3485" s="251" t="s">
        <v>9980</v>
      </c>
      <c r="G3485" s="251" t="s">
        <v>442</v>
      </c>
      <c r="H3485" s="251" t="s">
        <v>5102</v>
      </c>
      <c r="I3485" s="257" t="str">
        <f t="shared" si="217"/>
        <v>-00012</v>
      </c>
      <c r="J3485" s="251">
        <v>12</v>
      </c>
      <c r="K3485" s="251">
        <v>12</v>
      </c>
      <c r="M3485" s="251" t="s">
        <v>9958</v>
      </c>
      <c r="N3485" s="251" t="s">
        <v>12281</v>
      </c>
      <c r="O3485" s="251">
        <v>12</v>
      </c>
      <c r="Q3485" s="251" t="s">
        <v>13953</v>
      </c>
      <c r="R3485" s="251" t="s">
        <v>9960</v>
      </c>
      <c r="S3485" s="252" t="s">
        <v>441</v>
      </c>
      <c r="T3485" s="251" t="str">
        <f t="shared" si="218"/>
        <v>I0306199811700K580</v>
      </c>
      <c r="W3485" s="251" t="str">
        <f t="shared" si="219"/>
        <v>I030619981170-0K580</v>
      </c>
    </row>
    <row r="3486" spans="1:23" x14ac:dyDescent="0.3">
      <c r="A3486" s="256" t="str">
        <f t="shared" si="216"/>
        <v>I0306199-815500K210-00002</v>
      </c>
      <c r="B3486" s="251" t="s">
        <v>13954</v>
      </c>
      <c r="C3486" s="251" t="s">
        <v>9954</v>
      </c>
      <c r="D3486" s="251" t="s">
        <v>13943</v>
      </c>
      <c r="E3486" s="251" t="s">
        <v>11998</v>
      </c>
      <c r="F3486" s="251" t="s">
        <v>9982</v>
      </c>
      <c r="G3486" s="251" t="s">
        <v>654</v>
      </c>
      <c r="H3486" s="251" t="s">
        <v>5202</v>
      </c>
      <c r="I3486" s="257" t="str">
        <f t="shared" si="217"/>
        <v>-00002</v>
      </c>
      <c r="J3486" s="251">
        <v>2</v>
      </c>
      <c r="K3486" s="251">
        <v>2</v>
      </c>
      <c r="M3486" s="251" t="s">
        <v>9958</v>
      </c>
      <c r="N3486" s="251" t="s">
        <v>12281</v>
      </c>
      <c r="O3486" s="251">
        <v>2</v>
      </c>
      <c r="Q3486" s="251" t="s">
        <v>13954</v>
      </c>
      <c r="R3486" s="251" t="s">
        <v>9960</v>
      </c>
      <c r="S3486" s="252" t="s">
        <v>653</v>
      </c>
      <c r="T3486" s="251" t="str">
        <f t="shared" si="218"/>
        <v>I0306199815500K210</v>
      </c>
      <c r="W3486" s="251" t="str">
        <f t="shared" si="219"/>
        <v>I030619981550-0K210</v>
      </c>
    </row>
    <row r="3487" spans="1:23" x14ac:dyDescent="0.3">
      <c r="A3487" s="256" t="str">
        <f t="shared" si="216"/>
        <v>I0306199-815500K240-00006</v>
      </c>
      <c r="B3487" s="251" t="s">
        <v>13955</v>
      </c>
      <c r="C3487" s="251" t="s">
        <v>9954</v>
      </c>
      <c r="D3487" s="251" t="s">
        <v>13943</v>
      </c>
      <c r="E3487" s="251" t="s">
        <v>11998</v>
      </c>
      <c r="F3487" s="251" t="s">
        <v>9984</v>
      </c>
      <c r="G3487" s="251" t="s">
        <v>727</v>
      </c>
      <c r="H3487" s="251" t="s">
        <v>5202</v>
      </c>
      <c r="I3487" s="257" t="str">
        <f t="shared" si="217"/>
        <v>-00006</v>
      </c>
      <c r="J3487" s="251">
        <v>6</v>
      </c>
      <c r="K3487" s="251">
        <v>6</v>
      </c>
      <c r="M3487" s="251" t="s">
        <v>9958</v>
      </c>
      <c r="N3487" s="251" t="s">
        <v>12281</v>
      </c>
      <c r="O3487" s="251">
        <v>6</v>
      </c>
      <c r="Q3487" s="251" t="s">
        <v>13955</v>
      </c>
      <c r="R3487" s="251" t="s">
        <v>9960</v>
      </c>
      <c r="S3487" s="252" t="s">
        <v>726</v>
      </c>
      <c r="T3487" s="251" t="str">
        <f t="shared" si="218"/>
        <v>I0306199815500K240</v>
      </c>
      <c r="W3487" s="251" t="str">
        <f t="shared" si="219"/>
        <v>I030619981550-0K240</v>
      </c>
    </row>
    <row r="3488" spans="1:23" x14ac:dyDescent="0.3">
      <c r="A3488" s="256" t="str">
        <f t="shared" si="216"/>
        <v>I0306199-815500K630-00001</v>
      </c>
      <c r="B3488" s="251" t="s">
        <v>13956</v>
      </c>
      <c r="C3488" s="251" t="s">
        <v>9954</v>
      </c>
      <c r="D3488" s="251" t="s">
        <v>13943</v>
      </c>
      <c r="E3488" s="251" t="s">
        <v>11998</v>
      </c>
      <c r="F3488" s="251" t="s">
        <v>9986</v>
      </c>
      <c r="G3488" s="251" t="s">
        <v>3385</v>
      </c>
      <c r="H3488" s="251" t="s">
        <v>5202</v>
      </c>
      <c r="I3488" s="257" t="str">
        <f t="shared" si="217"/>
        <v>-00001</v>
      </c>
      <c r="J3488" s="251">
        <v>1</v>
      </c>
      <c r="K3488" s="251">
        <v>1</v>
      </c>
      <c r="M3488" s="251" t="s">
        <v>9958</v>
      </c>
      <c r="N3488" s="251" t="s">
        <v>12281</v>
      </c>
      <c r="O3488" s="251">
        <v>1</v>
      </c>
      <c r="Q3488" s="251" t="s">
        <v>13956</v>
      </c>
      <c r="R3488" s="251" t="s">
        <v>9960</v>
      </c>
      <c r="S3488" s="252" t="s">
        <v>3366</v>
      </c>
      <c r="T3488" s="251" t="str">
        <f t="shared" si="218"/>
        <v>I0306199815500K630</v>
      </c>
      <c r="W3488" s="251" t="str">
        <f t="shared" si="219"/>
        <v>I030619981550-0K630</v>
      </c>
    </row>
    <row r="3489" spans="1:23" x14ac:dyDescent="0.3">
      <c r="A3489" s="256" t="str">
        <f t="shared" si="216"/>
        <v>I0306199-815510K240-00013</v>
      </c>
      <c r="B3489" s="251" t="s">
        <v>13957</v>
      </c>
      <c r="C3489" s="251" t="s">
        <v>9954</v>
      </c>
      <c r="D3489" s="251" t="s">
        <v>13943</v>
      </c>
      <c r="E3489" s="251" t="s">
        <v>11998</v>
      </c>
      <c r="F3489" s="251" t="s">
        <v>9988</v>
      </c>
      <c r="G3489" s="251" t="s">
        <v>740</v>
      </c>
      <c r="H3489" s="251" t="s">
        <v>3436</v>
      </c>
      <c r="I3489" s="257" t="str">
        <f t="shared" si="217"/>
        <v>-00013</v>
      </c>
      <c r="J3489" s="251">
        <v>13</v>
      </c>
      <c r="K3489" s="251">
        <v>13</v>
      </c>
      <c r="M3489" s="251" t="s">
        <v>9958</v>
      </c>
      <c r="N3489" s="251" t="s">
        <v>12281</v>
      </c>
      <c r="O3489" s="251">
        <v>13</v>
      </c>
      <c r="Q3489" s="251" t="s">
        <v>13957</v>
      </c>
      <c r="R3489" s="251" t="s">
        <v>9960</v>
      </c>
      <c r="S3489" s="252" t="s">
        <v>9</v>
      </c>
      <c r="T3489" s="251" t="str">
        <f t="shared" si="218"/>
        <v>I0306199815510K240</v>
      </c>
      <c r="W3489" s="251" t="str">
        <f t="shared" si="219"/>
        <v>I030619981551-0K240</v>
      </c>
    </row>
    <row r="3490" spans="1:23" x14ac:dyDescent="0.3">
      <c r="A3490" s="256" t="str">
        <f t="shared" si="216"/>
        <v>I0306199-815600D891-00001</v>
      </c>
      <c r="B3490" s="251" t="s">
        <v>13958</v>
      </c>
      <c r="C3490" s="251" t="s">
        <v>9954</v>
      </c>
      <c r="D3490" s="251" t="s">
        <v>13943</v>
      </c>
      <c r="E3490" s="251" t="s">
        <v>11998</v>
      </c>
      <c r="F3490" s="251" t="s">
        <v>9990</v>
      </c>
      <c r="G3490" s="251" t="s">
        <v>3397</v>
      </c>
      <c r="H3490" s="251" t="s">
        <v>5204</v>
      </c>
      <c r="I3490" s="257" t="str">
        <f t="shared" si="217"/>
        <v>-00001</v>
      </c>
      <c r="J3490" s="251">
        <v>1</v>
      </c>
      <c r="K3490" s="251">
        <v>1</v>
      </c>
      <c r="M3490" s="251" t="s">
        <v>9993</v>
      </c>
      <c r="N3490" s="251" t="s">
        <v>12281</v>
      </c>
      <c r="O3490" s="251">
        <v>1</v>
      </c>
      <c r="Q3490" s="251" t="s">
        <v>13958</v>
      </c>
      <c r="R3490" s="251" t="s">
        <v>9960</v>
      </c>
      <c r="S3490" s="252" t="s">
        <v>3396</v>
      </c>
      <c r="T3490" s="251" t="str">
        <f t="shared" si="218"/>
        <v>I0306199815600D891</v>
      </c>
      <c r="W3490" s="251" t="str">
        <f t="shared" si="219"/>
        <v>I030619981560-0D891</v>
      </c>
    </row>
    <row r="3491" spans="1:23" x14ac:dyDescent="0.3">
      <c r="A3491" s="256" t="str">
        <f t="shared" si="216"/>
        <v>I0306199-815600K210-00005</v>
      </c>
      <c r="B3491" s="251" t="s">
        <v>13959</v>
      </c>
      <c r="C3491" s="251" t="s">
        <v>9954</v>
      </c>
      <c r="D3491" s="251" t="s">
        <v>13943</v>
      </c>
      <c r="E3491" s="251" t="s">
        <v>11998</v>
      </c>
      <c r="F3491" s="251" t="s">
        <v>9992</v>
      </c>
      <c r="G3491" s="251" t="s">
        <v>670</v>
      </c>
      <c r="H3491" s="251" t="s">
        <v>5204</v>
      </c>
      <c r="I3491" s="257" t="str">
        <f t="shared" si="217"/>
        <v>-00005</v>
      </c>
      <c r="J3491" s="251">
        <v>5</v>
      </c>
      <c r="K3491" s="251">
        <v>5</v>
      </c>
      <c r="M3491" s="251" t="s">
        <v>9958</v>
      </c>
      <c r="N3491" s="251" t="s">
        <v>12281</v>
      </c>
      <c r="O3491" s="251">
        <v>5</v>
      </c>
      <c r="Q3491" s="251" t="s">
        <v>13959</v>
      </c>
      <c r="R3491" s="251" t="s">
        <v>9960</v>
      </c>
      <c r="S3491" s="252" t="s">
        <v>13</v>
      </c>
      <c r="T3491" s="251" t="str">
        <f t="shared" si="218"/>
        <v>I0306199815600K210</v>
      </c>
      <c r="W3491" s="251" t="str">
        <f t="shared" si="219"/>
        <v>I030619981560-0K210</v>
      </c>
    </row>
    <row r="3492" spans="1:23" x14ac:dyDescent="0.3">
      <c r="A3492" s="256" t="str">
        <f t="shared" si="216"/>
        <v>I0306199-815600K240-00008</v>
      </c>
      <c r="B3492" s="251" t="s">
        <v>13960</v>
      </c>
      <c r="C3492" s="251" t="s">
        <v>9954</v>
      </c>
      <c r="D3492" s="251" t="s">
        <v>13943</v>
      </c>
      <c r="E3492" s="251" t="s">
        <v>11998</v>
      </c>
      <c r="F3492" s="251" t="s">
        <v>9995</v>
      </c>
      <c r="G3492" s="251" t="s">
        <v>744</v>
      </c>
      <c r="H3492" s="251" t="s">
        <v>5204</v>
      </c>
      <c r="I3492" s="257" t="str">
        <f t="shared" si="217"/>
        <v>-00008</v>
      </c>
      <c r="J3492" s="251">
        <v>8</v>
      </c>
      <c r="K3492" s="251">
        <v>8</v>
      </c>
      <c r="M3492" s="251" t="s">
        <v>9958</v>
      </c>
      <c r="N3492" s="251" t="s">
        <v>12281</v>
      </c>
      <c r="O3492" s="251">
        <v>8</v>
      </c>
      <c r="Q3492" s="251" t="s">
        <v>13960</v>
      </c>
      <c r="R3492" s="251" t="s">
        <v>9960</v>
      </c>
      <c r="S3492" s="252" t="s">
        <v>743</v>
      </c>
      <c r="T3492" s="251" t="str">
        <f t="shared" si="218"/>
        <v>I0306199815600K240</v>
      </c>
      <c r="W3492" s="251" t="str">
        <f t="shared" si="219"/>
        <v>I030619981560-0K240</v>
      </c>
    </row>
    <row r="3493" spans="1:23" x14ac:dyDescent="0.3">
      <c r="A3493" s="256" t="str">
        <f t="shared" si="216"/>
        <v>I0306199-815610K240-00012</v>
      </c>
      <c r="B3493" s="251" t="s">
        <v>13961</v>
      </c>
      <c r="C3493" s="251" t="s">
        <v>9954</v>
      </c>
      <c r="D3493" s="251" t="s">
        <v>13943</v>
      </c>
      <c r="E3493" s="251" t="s">
        <v>11998</v>
      </c>
      <c r="F3493" s="251" t="s">
        <v>9997</v>
      </c>
      <c r="G3493" s="251" t="s">
        <v>753</v>
      </c>
      <c r="H3493" s="251" t="s">
        <v>3443</v>
      </c>
      <c r="I3493" s="257" t="str">
        <f t="shared" si="217"/>
        <v>-00012</v>
      </c>
      <c r="J3493" s="251">
        <v>12</v>
      </c>
      <c r="K3493" s="251">
        <v>12</v>
      </c>
      <c r="M3493" s="251" t="s">
        <v>9958</v>
      </c>
      <c r="N3493" s="251" t="s">
        <v>12281</v>
      </c>
      <c r="O3493" s="251">
        <v>12</v>
      </c>
      <c r="Q3493" s="251" t="s">
        <v>13961</v>
      </c>
      <c r="R3493" s="251" t="s">
        <v>9960</v>
      </c>
      <c r="S3493" s="252" t="s">
        <v>10</v>
      </c>
      <c r="T3493" s="251" t="str">
        <f t="shared" si="218"/>
        <v>I0306199815610K240</v>
      </c>
      <c r="W3493" s="251" t="str">
        <f t="shared" si="219"/>
        <v>I030619981561-0K240</v>
      </c>
    </row>
    <row r="3494" spans="1:23" x14ac:dyDescent="0.3">
      <c r="A3494" s="256" t="str">
        <f t="shared" si="216"/>
        <v>I0306199-815800K050-00003</v>
      </c>
      <c r="B3494" s="251" t="s">
        <v>13962</v>
      </c>
      <c r="C3494" s="251" t="s">
        <v>9954</v>
      </c>
      <c r="D3494" s="251" t="s">
        <v>13943</v>
      </c>
      <c r="E3494" s="251" t="s">
        <v>11998</v>
      </c>
      <c r="F3494" s="251" t="s">
        <v>10000</v>
      </c>
      <c r="G3494" s="251" t="s">
        <v>756</v>
      </c>
      <c r="H3494" s="251" t="s">
        <v>758</v>
      </c>
      <c r="I3494" s="257" t="str">
        <f t="shared" si="217"/>
        <v>-00003</v>
      </c>
      <c r="J3494" s="251">
        <v>3</v>
      </c>
      <c r="K3494" s="251">
        <v>3</v>
      </c>
      <c r="M3494" s="251" t="s">
        <v>9958</v>
      </c>
      <c r="N3494" s="251" t="s">
        <v>12281</v>
      </c>
      <c r="O3494" s="251">
        <v>3</v>
      </c>
      <c r="Q3494" s="251" t="s">
        <v>13962</v>
      </c>
      <c r="R3494" s="251" t="s">
        <v>9960</v>
      </c>
      <c r="S3494" s="252" t="s">
        <v>6</v>
      </c>
      <c r="T3494" s="251" t="str">
        <f t="shared" si="218"/>
        <v>I0306199815800K050</v>
      </c>
      <c r="W3494" s="251" t="str">
        <f t="shared" si="219"/>
        <v>I030619981580-0K050</v>
      </c>
    </row>
    <row r="3495" spans="1:23" x14ac:dyDescent="0.3">
      <c r="A3495" s="256" t="str">
        <f t="shared" si="216"/>
        <v>I0306199-815810K050-00006</v>
      </c>
      <c r="B3495" s="251" t="s">
        <v>13963</v>
      </c>
      <c r="C3495" s="251" t="s">
        <v>9954</v>
      </c>
      <c r="D3495" s="251" t="s">
        <v>13943</v>
      </c>
      <c r="E3495" s="251" t="s">
        <v>11998</v>
      </c>
      <c r="F3495" s="251" t="s">
        <v>10002</v>
      </c>
      <c r="G3495" s="251" t="s">
        <v>763</v>
      </c>
      <c r="H3495" s="251" t="s">
        <v>5218</v>
      </c>
      <c r="I3495" s="257" t="str">
        <f t="shared" si="217"/>
        <v>-00006</v>
      </c>
      <c r="J3495" s="251">
        <v>6</v>
      </c>
      <c r="K3495" s="251">
        <v>6</v>
      </c>
      <c r="M3495" s="251" t="s">
        <v>9958</v>
      </c>
      <c r="N3495" s="251" t="s">
        <v>12281</v>
      </c>
      <c r="O3495" s="251">
        <v>6</v>
      </c>
      <c r="Q3495" s="251" t="s">
        <v>13963</v>
      </c>
      <c r="R3495" s="251" t="s">
        <v>9960</v>
      </c>
      <c r="S3495" s="252" t="s">
        <v>762</v>
      </c>
      <c r="T3495" s="251" t="str">
        <f t="shared" si="218"/>
        <v>I0306199815810K050</v>
      </c>
      <c r="W3495" s="251" t="str">
        <f t="shared" si="219"/>
        <v>I030619981581-0K050</v>
      </c>
    </row>
    <row r="3496" spans="1:23" x14ac:dyDescent="0.3">
      <c r="A3496" s="256" t="str">
        <f t="shared" si="216"/>
        <v>I0306199-815900K050-00002</v>
      </c>
      <c r="B3496" s="251" t="s">
        <v>13964</v>
      </c>
      <c r="C3496" s="251" t="s">
        <v>9954</v>
      </c>
      <c r="D3496" s="251" t="s">
        <v>13943</v>
      </c>
      <c r="E3496" s="251" t="s">
        <v>11998</v>
      </c>
      <c r="F3496" s="251" t="s">
        <v>10005</v>
      </c>
      <c r="G3496" s="251" t="s">
        <v>767</v>
      </c>
      <c r="H3496" s="251" t="s">
        <v>770</v>
      </c>
      <c r="I3496" s="257" t="str">
        <f t="shared" si="217"/>
        <v>-00002</v>
      </c>
      <c r="J3496" s="251">
        <v>2</v>
      </c>
      <c r="K3496" s="251">
        <v>2</v>
      </c>
      <c r="M3496" s="251" t="s">
        <v>9958</v>
      </c>
      <c r="N3496" s="251" t="s">
        <v>12281</v>
      </c>
      <c r="O3496" s="251">
        <v>2</v>
      </c>
      <c r="Q3496" s="251" t="s">
        <v>13964</v>
      </c>
      <c r="R3496" s="251" t="s">
        <v>9960</v>
      </c>
      <c r="S3496" s="252" t="s">
        <v>766</v>
      </c>
      <c r="T3496" s="251" t="str">
        <f t="shared" si="218"/>
        <v>I0306199815900K050</v>
      </c>
      <c r="W3496" s="251" t="str">
        <f t="shared" si="219"/>
        <v>I030619981590-0K050</v>
      </c>
    </row>
    <row r="3497" spans="1:23" x14ac:dyDescent="0.3">
      <c r="A3497" s="256" t="str">
        <f t="shared" si="216"/>
        <v>I0306199-815910K050-00006</v>
      </c>
      <c r="B3497" s="251" t="s">
        <v>13965</v>
      </c>
      <c r="C3497" s="251" t="s">
        <v>9954</v>
      </c>
      <c r="D3497" s="251" t="s">
        <v>13943</v>
      </c>
      <c r="E3497" s="251" t="s">
        <v>11998</v>
      </c>
      <c r="F3497" s="251" t="s">
        <v>10009</v>
      </c>
      <c r="G3497" s="251" t="s">
        <v>777</v>
      </c>
      <c r="H3497" s="251" t="s">
        <v>5219</v>
      </c>
      <c r="I3497" s="257" t="str">
        <f t="shared" si="217"/>
        <v>-00006</v>
      </c>
      <c r="J3497" s="251">
        <v>6</v>
      </c>
      <c r="K3497" s="251">
        <v>6</v>
      </c>
      <c r="M3497" s="251" t="s">
        <v>9958</v>
      </c>
      <c r="N3497" s="251" t="s">
        <v>12281</v>
      </c>
      <c r="O3497" s="251">
        <v>6</v>
      </c>
      <c r="Q3497" s="251" t="s">
        <v>13965</v>
      </c>
      <c r="R3497" s="251" t="s">
        <v>9960</v>
      </c>
      <c r="S3497" s="252" t="s">
        <v>776</v>
      </c>
      <c r="T3497" s="251" t="str">
        <f t="shared" si="218"/>
        <v>I0306199815910K050</v>
      </c>
      <c r="W3497" s="251" t="str">
        <f t="shared" si="219"/>
        <v>I030619981591-0K050</v>
      </c>
    </row>
    <row r="3498" spans="1:23" x14ac:dyDescent="0.3">
      <c r="A3498" s="256" t="str">
        <f t="shared" si="216"/>
        <v>I0306199-9098122003-00015</v>
      </c>
      <c r="B3498" s="251" t="s">
        <v>13966</v>
      </c>
      <c r="C3498" s="251" t="s">
        <v>9954</v>
      </c>
      <c r="D3498" s="251" t="s">
        <v>13943</v>
      </c>
      <c r="E3498" s="251" t="s">
        <v>11998</v>
      </c>
      <c r="F3498" s="251" t="s">
        <v>10012</v>
      </c>
      <c r="G3498" s="251" t="s">
        <v>926</v>
      </c>
      <c r="H3498" s="251" t="s">
        <v>1564</v>
      </c>
      <c r="I3498" s="257" t="str">
        <f t="shared" si="217"/>
        <v>-00015</v>
      </c>
      <c r="J3498" s="251">
        <v>15</v>
      </c>
      <c r="K3498" s="251">
        <v>15</v>
      </c>
      <c r="M3498" s="251" t="s">
        <v>10003</v>
      </c>
      <c r="N3498" s="251" t="s">
        <v>12281</v>
      </c>
      <c r="O3498" s="251">
        <v>15</v>
      </c>
      <c r="Q3498" s="251" t="s">
        <v>13966</v>
      </c>
      <c r="R3498" s="251" t="s">
        <v>9960</v>
      </c>
      <c r="S3498" s="252">
        <v>9098122003</v>
      </c>
      <c r="T3498" s="251" t="str">
        <f t="shared" si="218"/>
        <v>I03061999098122003</v>
      </c>
      <c r="W3498" s="251" t="str">
        <f t="shared" si="219"/>
        <v>I030619990981-22003</v>
      </c>
    </row>
    <row r="3499" spans="1:23" x14ac:dyDescent="0.3">
      <c r="A3499" s="256" t="str">
        <f t="shared" si="216"/>
        <v>I0306199-9913212050-00275</v>
      </c>
      <c r="B3499" s="251" t="s">
        <v>13967</v>
      </c>
      <c r="C3499" s="251" t="s">
        <v>9954</v>
      </c>
      <c r="D3499" s="251" t="s">
        <v>13943</v>
      </c>
      <c r="E3499" s="251" t="s">
        <v>11998</v>
      </c>
      <c r="F3499" s="251" t="s">
        <v>10188</v>
      </c>
      <c r="G3499" s="251" t="s">
        <v>946</v>
      </c>
      <c r="H3499" s="251" t="s">
        <v>10010</v>
      </c>
      <c r="I3499" s="257" t="str">
        <f t="shared" si="217"/>
        <v>-00275</v>
      </c>
      <c r="J3499" s="251">
        <v>275</v>
      </c>
      <c r="K3499" s="251">
        <v>275</v>
      </c>
      <c r="M3499" s="251" t="s">
        <v>10007</v>
      </c>
      <c r="N3499" s="251" t="s">
        <v>12281</v>
      </c>
      <c r="O3499" s="251">
        <v>275</v>
      </c>
      <c r="Q3499" s="251" t="s">
        <v>13967</v>
      </c>
      <c r="R3499" s="251" t="s">
        <v>9960</v>
      </c>
      <c r="S3499" s="252">
        <v>9913212050</v>
      </c>
      <c r="T3499" s="251" t="str">
        <f t="shared" si="218"/>
        <v>I03061999913212050</v>
      </c>
      <c r="W3499" s="251" t="str">
        <f t="shared" si="219"/>
        <v>I030619999132-12050</v>
      </c>
    </row>
    <row r="3500" spans="1:23" x14ac:dyDescent="0.3">
      <c r="A3500" s="256" t="str">
        <f t="shared" si="216"/>
        <v>I0306199-9913221210-00054</v>
      </c>
      <c r="B3500" s="251" t="s">
        <v>13968</v>
      </c>
      <c r="C3500" s="251" t="s">
        <v>9954</v>
      </c>
      <c r="D3500" s="251" t="s">
        <v>13943</v>
      </c>
      <c r="E3500" s="251" t="s">
        <v>11998</v>
      </c>
      <c r="F3500" s="251" t="s">
        <v>10190</v>
      </c>
      <c r="G3500" s="251" t="s">
        <v>916</v>
      </c>
      <c r="H3500" s="251" t="s">
        <v>10013</v>
      </c>
      <c r="I3500" s="257" t="str">
        <f t="shared" si="217"/>
        <v>-00054</v>
      </c>
      <c r="J3500" s="251">
        <v>54</v>
      </c>
      <c r="K3500" s="251">
        <v>54</v>
      </c>
      <c r="M3500" s="251" t="s">
        <v>10007</v>
      </c>
      <c r="N3500" s="251" t="s">
        <v>12281</v>
      </c>
      <c r="O3500" s="251">
        <v>54</v>
      </c>
      <c r="Q3500" s="251" t="s">
        <v>13968</v>
      </c>
      <c r="R3500" s="251" t="s">
        <v>9960</v>
      </c>
      <c r="S3500" s="252">
        <v>9913221210</v>
      </c>
      <c r="T3500" s="251" t="str">
        <f t="shared" si="218"/>
        <v>I03061999913221210</v>
      </c>
      <c r="W3500" s="251" t="str">
        <f t="shared" si="219"/>
        <v>I030619999132-21210</v>
      </c>
    </row>
    <row r="3501" spans="1:23" x14ac:dyDescent="0.3">
      <c r="A3501" s="256" t="str">
        <f t="shared" si="216"/>
        <v>I0306200-811100K591-00001</v>
      </c>
      <c r="B3501" s="251" t="s">
        <v>13969</v>
      </c>
      <c r="C3501" s="251" t="s">
        <v>9954</v>
      </c>
      <c r="D3501" s="251" t="s">
        <v>13970</v>
      </c>
      <c r="E3501" s="251" t="s">
        <v>11998</v>
      </c>
      <c r="F3501" s="251" t="s">
        <v>9957</v>
      </c>
      <c r="G3501" s="251" t="s">
        <v>401</v>
      </c>
      <c r="H3501" s="251" t="s">
        <v>3422</v>
      </c>
      <c r="I3501" s="257" t="str">
        <f t="shared" si="217"/>
        <v>-00001</v>
      </c>
      <c r="J3501" s="251">
        <v>1</v>
      </c>
      <c r="K3501" s="251">
        <v>1</v>
      </c>
      <c r="M3501" s="251" t="s">
        <v>9958</v>
      </c>
      <c r="N3501" s="251" t="s">
        <v>12438</v>
      </c>
      <c r="O3501" s="251">
        <v>1</v>
      </c>
      <c r="Q3501" s="251" t="s">
        <v>13969</v>
      </c>
      <c r="R3501" s="251" t="s">
        <v>10017</v>
      </c>
      <c r="S3501" s="252" t="s">
        <v>400</v>
      </c>
      <c r="T3501" s="251" t="str">
        <f t="shared" si="218"/>
        <v>I0306200811100K591</v>
      </c>
      <c r="W3501" s="251" t="str">
        <f t="shared" si="219"/>
        <v>I030620081110-0K591</v>
      </c>
    </row>
    <row r="3502" spans="1:23" x14ac:dyDescent="0.3">
      <c r="A3502" s="256" t="str">
        <f t="shared" si="216"/>
        <v>I0306200-811700K591-00001</v>
      </c>
      <c r="B3502" s="251" t="s">
        <v>13971</v>
      </c>
      <c r="C3502" s="251" t="s">
        <v>9954</v>
      </c>
      <c r="D3502" s="251" t="s">
        <v>13970</v>
      </c>
      <c r="E3502" s="251" t="s">
        <v>11998</v>
      </c>
      <c r="F3502" s="251" t="s">
        <v>9962</v>
      </c>
      <c r="G3502" s="251" t="s">
        <v>425</v>
      </c>
      <c r="H3502" s="251" t="s">
        <v>5102</v>
      </c>
      <c r="I3502" s="257" t="str">
        <f t="shared" si="217"/>
        <v>-00001</v>
      </c>
      <c r="J3502" s="251">
        <v>1</v>
      </c>
      <c r="K3502" s="251">
        <v>1</v>
      </c>
      <c r="M3502" s="251" t="s">
        <v>9958</v>
      </c>
      <c r="N3502" s="251" t="s">
        <v>12438</v>
      </c>
      <c r="O3502" s="251">
        <v>1</v>
      </c>
      <c r="Q3502" s="251" t="s">
        <v>13971</v>
      </c>
      <c r="R3502" s="251" t="s">
        <v>10017</v>
      </c>
      <c r="S3502" s="252" t="s">
        <v>424</v>
      </c>
      <c r="T3502" s="251" t="str">
        <f t="shared" si="218"/>
        <v>I0306200811700K591</v>
      </c>
      <c r="W3502" s="251" t="str">
        <f t="shared" si="219"/>
        <v>I030620081170-0K591</v>
      </c>
    </row>
    <row r="3503" spans="1:23" x14ac:dyDescent="0.3">
      <c r="A3503" s="256" t="str">
        <f t="shared" si="216"/>
        <v>I0306201-815510D400-00001</v>
      </c>
      <c r="B3503" s="251" t="s">
        <v>13972</v>
      </c>
      <c r="C3503" s="251" t="s">
        <v>9954</v>
      </c>
      <c r="D3503" s="251" t="s">
        <v>13973</v>
      </c>
      <c r="E3503" s="251" t="s">
        <v>11998</v>
      </c>
      <c r="F3503" s="251" t="s">
        <v>9957</v>
      </c>
      <c r="G3503" s="251" t="s">
        <v>694</v>
      </c>
      <c r="H3503" s="251" t="s">
        <v>5216</v>
      </c>
      <c r="I3503" s="257" t="str">
        <f t="shared" si="217"/>
        <v>-00001</v>
      </c>
      <c r="J3503" s="251">
        <v>1</v>
      </c>
      <c r="K3503" s="251">
        <v>1</v>
      </c>
      <c r="M3503" s="251" t="s">
        <v>9993</v>
      </c>
      <c r="N3503" s="251" t="s">
        <v>12707</v>
      </c>
      <c r="O3503" s="251">
        <v>1</v>
      </c>
      <c r="Q3503" s="251" t="s">
        <v>13972</v>
      </c>
      <c r="R3503" s="251" t="s">
        <v>10028</v>
      </c>
      <c r="S3503" s="252" t="s">
        <v>693</v>
      </c>
      <c r="T3503" s="251" t="str">
        <f t="shared" si="218"/>
        <v>I0306201815510D400</v>
      </c>
      <c r="W3503" s="251" t="str">
        <f t="shared" si="219"/>
        <v>I030620181551-0D400</v>
      </c>
    </row>
    <row r="3504" spans="1:23" x14ac:dyDescent="0.3">
      <c r="A3504" s="256" t="str">
        <f t="shared" si="216"/>
        <v>I0306201-815510D570-00002</v>
      </c>
      <c r="B3504" s="251" t="s">
        <v>13974</v>
      </c>
      <c r="C3504" s="251" t="s">
        <v>9954</v>
      </c>
      <c r="D3504" s="251" t="s">
        <v>13973</v>
      </c>
      <c r="E3504" s="251" t="s">
        <v>11998</v>
      </c>
      <c r="F3504" s="251" t="s">
        <v>9962</v>
      </c>
      <c r="G3504" s="251" t="s">
        <v>715</v>
      </c>
      <c r="H3504" s="251" t="s">
        <v>3436</v>
      </c>
      <c r="I3504" s="257" t="str">
        <f t="shared" si="217"/>
        <v>-00002</v>
      </c>
      <c r="J3504" s="251">
        <v>2</v>
      </c>
      <c r="K3504" s="251">
        <v>2</v>
      </c>
      <c r="M3504" s="251" t="s">
        <v>9958</v>
      </c>
      <c r="N3504" s="251" t="s">
        <v>12707</v>
      </c>
      <c r="O3504" s="251">
        <v>2</v>
      </c>
      <c r="Q3504" s="251" t="s">
        <v>13974</v>
      </c>
      <c r="R3504" s="251" t="s">
        <v>10028</v>
      </c>
      <c r="S3504" s="252" t="s">
        <v>714</v>
      </c>
      <c r="T3504" s="251" t="str">
        <f t="shared" si="218"/>
        <v>I0306201815510D570</v>
      </c>
      <c r="W3504" s="251" t="str">
        <f t="shared" si="219"/>
        <v>I030620181551-0D570</v>
      </c>
    </row>
    <row r="3505" spans="1:23" x14ac:dyDescent="0.3">
      <c r="A3505" s="256" t="str">
        <f t="shared" si="216"/>
        <v>I0306201-815600D570-00001</v>
      </c>
      <c r="B3505" s="251" t="s">
        <v>13975</v>
      </c>
      <c r="C3505" s="251" t="s">
        <v>9954</v>
      </c>
      <c r="D3505" s="251" t="s">
        <v>13973</v>
      </c>
      <c r="E3505" s="251" t="s">
        <v>11998</v>
      </c>
      <c r="F3505" s="251" t="s">
        <v>9964</v>
      </c>
      <c r="G3505" s="251" t="s">
        <v>719</v>
      </c>
      <c r="H3505" s="251" t="s">
        <v>5204</v>
      </c>
      <c r="I3505" s="257" t="str">
        <f t="shared" si="217"/>
        <v>-00001</v>
      </c>
      <c r="J3505" s="251">
        <v>1</v>
      </c>
      <c r="K3505" s="251">
        <v>1</v>
      </c>
      <c r="M3505" s="251" t="s">
        <v>9958</v>
      </c>
      <c r="N3505" s="251" t="s">
        <v>12707</v>
      </c>
      <c r="O3505" s="251">
        <v>1</v>
      </c>
      <c r="Q3505" s="251" t="s">
        <v>13975</v>
      </c>
      <c r="R3505" s="251" t="s">
        <v>10028</v>
      </c>
      <c r="S3505" s="252" t="s">
        <v>718</v>
      </c>
      <c r="T3505" s="251" t="str">
        <f t="shared" si="218"/>
        <v>I0306201815600D570</v>
      </c>
      <c r="W3505" s="251" t="str">
        <f t="shared" si="219"/>
        <v>I030620181560-0D570</v>
      </c>
    </row>
    <row r="3506" spans="1:23" x14ac:dyDescent="0.3">
      <c r="A3506" s="256" t="str">
        <f t="shared" si="216"/>
        <v>I0306201-815610D570-00001</v>
      </c>
      <c r="B3506" s="251" t="s">
        <v>13976</v>
      </c>
      <c r="C3506" s="251" t="s">
        <v>9954</v>
      </c>
      <c r="D3506" s="251" t="s">
        <v>13973</v>
      </c>
      <c r="E3506" s="251" t="s">
        <v>11998</v>
      </c>
      <c r="F3506" s="251" t="s">
        <v>9966</v>
      </c>
      <c r="G3506" s="251" t="s">
        <v>723</v>
      </c>
      <c r="H3506" s="251" t="s">
        <v>3443</v>
      </c>
      <c r="I3506" s="257" t="str">
        <f t="shared" si="217"/>
        <v>-00001</v>
      </c>
      <c r="J3506" s="251">
        <v>1</v>
      </c>
      <c r="K3506" s="251">
        <v>1</v>
      </c>
      <c r="M3506" s="251" t="s">
        <v>9958</v>
      </c>
      <c r="N3506" s="251" t="s">
        <v>12707</v>
      </c>
      <c r="O3506" s="251">
        <v>1</v>
      </c>
      <c r="Q3506" s="251" t="s">
        <v>13976</v>
      </c>
      <c r="R3506" s="251" t="s">
        <v>10028</v>
      </c>
      <c r="S3506" s="252" t="s">
        <v>722</v>
      </c>
      <c r="T3506" s="251" t="str">
        <f t="shared" si="218"/>
        <v>I0306201815610D570</v>
      </c>
      <c r="W3506" s="251" t="str">
        <f t="shared" si="219"/>
        <v>I030620181561-0D570</v>
      </c>
    </row>
    <row r="3507" spans="1:23" x14ac:dyDescent="0.3">
      <c r="A3507" s="256" t="str">
        <f t="shared" si="216"/>
        <v>I0404600-811050K130-00008</v>
      </c>
      <c r="B3507" s="251" t="s">
        <v>13977</v>
      </c>
      <c r="C3507" s="251" t="s">
        <v>10031</v>
      </c>
      <c r="D3507" s="251" t="s">
        <v>13978</v>
      </c>
      <c r="E3507" s="251" t="s">
        <v>11998</v>
      </c>
      <c r="F3507" s="251" t="s">
        <v>9957</v>
      </c>
      <c r="G3507" s="251" t="s">
        <v>187</v>
      </c>
      <c r="H3507" s="251" t="s">
        <v>5053</v>
      </c>
      <c r="I3507" s="257" t="str">
        <f t="shared" si="217"/>
        <v>-00008</v>
      </c>
      <c r="J3507" s="251">
        <v>8</v>
      </c>
      <c r="K3507" s="251">
        <v>8</v>
      </c>
      <c r="M3507" s="251" t="s">
        <v>9958</v>
      </c>
      <c r="N3507" s="251" t="s">
        <v>12438</v>
      </c>
      <c r="O3507" s="251">
        <v>8</v>
      </c>
      <c r="Q3507" s="251" t="s">
        <v>13977</v>
      </c>
      <c r="R3507" s="251" t="s">
        <v>10017</v>
      </c>
      <c r="S3507" s="252" t="s">
        <v>186</v>
      </c>
      <c r="T3507" s="251" t="str">
        <f t="shared" si="218"/>
        <v>I0404600811050K130</v>
      </c>
      <c r="W3507" s="251" t="str">
        <f t="shared" si="219"/>
        <v>I040460081105-0K130</v>
      </c>
    </row>
    <row r="3508" spans="1:23" x14ac:dyDescent="0.3">
      <c r="A3508" s="256" t="str">
        <f t="shared" si="216"/>
        <v>I0404600-811060K130-00007</v>
      </c>
      <c r="B3508" s="251" t="s">
        <v>13979</v>
      </c>
      <c r="C3508" s="251" t="s">
        <v>10031</v>
      </c>
      <c r="D3508" s="251" t="s">
        <v>13978</v>
      </c>
      <c r="E3508" s="251" t="s">
        <v>11998</v>
      </c>
      <c r="F3508" s="251" t="s">
        <v>9962</v>
      </c>
      <c r="G3508" s="251" t="s">
        <v>196</v>
      </c>
      <c r="H3508" s="251" t="s">
        <v>5054</v>
      </c>
      <c r="I3508" s="257" t="str">
        <f t="shared" si="217"/>
        <v>-00007</v>
      </c>
      <c r="J3508" s="251">
        <v>7</v>
      </c>
      <c r="K3508" s="251">
        <v>7</v>
      </c>
      <c r="M3508" s="251" t="s">
        <v>9958</v>
      </c>
      <c r="N3508" s="251" t="s">
        <v>12438</v>
      </c>
      <c r="O3508" s="251">
        <v>7</v>
      </c>
      <c r="Q3508" s="251" t="s">
        <v>13979</v>
      </c>
      <c r="R3508" s="251" t="s">
        <v>10017</v>
      </c>
      <c r="S3508" s="252" t="s">
        <v>195</v>
      </c>
      <c r="T3508" s="251" t="str">
        <f t="shared" si="218"/>
        <v>I0404600811060K130</v>
      </c>
      <c r="W3508" s="251" t="str">
        <f t="shared" si="219"/>
        <v>I040460081106-0K130</v>
      </c>
    </row>
    <row r="3509" spans="1:23" x14ac:dyDescent="0.3">
      <c r="A3509" s="256" t="str">
        <f t="shared" si="216"/>
        <v>I0404600-811100K130-00001</v>
      </c>
      <c r="B3509" s="251" t="s">
        <v>13980</v>
      </c>
      <c r="C3509" s="251" t="s">
        <v>10031</v>
      </c>
      <c r="D3509" s="251" t="s">
        <v>13978</v>
      </c>
      <c r="E3509" s="251" t="s">
        <v>11998</v>
      </c>
      <c r="F3509" s="251" t="s">
        <v>9964</v>
      </c>
      <c r="G3509" s="251" t="s">
        <v>183</v>
      </c>
      <c r="H3509" s="251" t="s">
        <v>3422</v>
      </c>
      <c r="I3509" s="257" t="str">
        <f t="shared" si="217"/>
        <v>-00001</v>
      </c>
      <c r="J3509" s="251">
        <v>1</v>
      </c>
      <c r="K3509" s="251">
        <v>1</v>
      </c>
      <c r="M3509" s="251" t="s">
        <v>9958</v>
      </c>
      <c r="N3509" s="251" t="s">
        <v>12438</v>
      </c>
      <c r="O3509" s="251">
        <v>1</v>
      </c>
      <c r="Q3509" s="251" t="s">
        <v>13980</v>
      </c>
      <c r="R3509" s="251" t="s">
        <v>10017</v>
      </c>
      <c r="S3509" s="252" t="s">
        <v>182</v>
      </c>
      <c r="T3509" s="251" t="str">
        <f t="shared" si="218"/>
        <v>I0404600811100K130</v>
      </c>
      <c r="W3509" s="251" t="str">
        <f t="shared" si="219"/>
        <v>I040460081110-0K130</v>
      </c>
    </row>
    <row r="3510" spans="1:23" x14ac:dyDescent="0.3">
      <c r="A3510" s="256" t="str">
        <f t="shared" si="216"/>
        <v>I0404600-811300KC31-00001</v>
      </c>
      <c r="B3510" s="251" t="s">
        <v>13981</v>
      </c>
      <c r="C3510" s="251" t="s">
        <v>10031</v>
      </c>
      <c r="D3510" s="251" t="s">
        <v>13978</v>
      </c>
      <c r="E3510" s="251" t="s">
        <v>11998</v>
      </c>
      <c r="F3510" s="251" t="s">
        <v>9966</v>
      </c>
      <c r="G3510" s="251" t="s">
        <v>470</v>
      </c>
      <c r="H3510" s="251" t="s">
        <v>5101</v>
      </c>
      <c r="I3510" s="257" t="str">
        <f t="shared" si="217"/>
        <v>-00001</v>
      </c>
      <c r="J3510" s="251">
        <v>1</v>
      </c>
      <c r="K3510" s="251">
        <v>1</v>
      </c>
      <c r="M3510" s="251" t="s">
        <v>9958</v>
      </c>
      <c r="N3510" s="251" t="s">
        <v>12438</v>
      </c>
      <c r="O3510" s="251">
        <v>1</v>
      </c>
      <c r="Q3510" s="251" t="s">
        <v>13981</v>
      </c>
      <c r="R3510" s="251" t="s">
        <v>10017</v>
      </c>
      <c r="S3510" s="252" t="s">
        <v>469</v>
      </c>
      <c r="T3510" s="251" t="str">
        <f t="shared" si="218"/>
        <v>I0404600811300KC31</v>
      </c>
      <c r="W3510" s="251" t="str">
        <f t="shared" si="219"/>
        <v>I040460081130-0KC31</v>
      </c>
    </row>
    <row r="3511" spans="1:23" x14ac:dyDescent="0.3">
      <c r="A3511" s="256" t="str">
        <f t="shared" si="216"/>
        <v>I0404600-811500K130-00001</v>
      </c>
      <c r="B3511" s="251" t="s">
        <v>13982</v>
      </c>
      <c r="C3511" s="251" t="s">
        <v>10031</v>
      </c>
      <c r="D3511" s="251" t="s">
        <v>13978</v>
      </c>
      <c r="E3511" s="251" t="s">
        <v>11998</v>
      </c>
      <c r="F3511" s="251" t="s">
        <v>9968</v>
      </c>
      <c r="G3511" s="251" t="s">
        <v>191</v>
      </c>
      <c r="H3511" s="251" t="s">
        <v>3429</v>
      </c>
      <c r="I3511" s="257" t="str">
        <f t="shared" si="217"/>
        <v>-00001</v>
      </c>
      <c r="J3511" s="251">
        <v>1</v>
      </c>
      <c r="K3511" s="251">
        <v>1</v>
      </c>
      <c r="M3511" s="251" t="s">
        <v>9958</v>
      </c>
      <c r="N3511" s="251" t="s">
        <v>12438</v>
      </c>
      <c r="O3511" s="251">
        <v>1</v>
      </c>
      <c r="Q3511" s="251" t="s">
        <v>13982</v>
      </c>
      <c r="R3511" s="251" t="s">
        <v>10017</v>
      </c>
      <c r="S3511" s="252" t="s">
        <v>190</v>
      </c>
      <c r="T3511" s="251" t="str">
        <f t="shared" si="218"/>
        <v>I0404600811500K130</v>
      </c>
      <c r="W3511" s="251" t="str">
        <f t="shared" si="219"/>
        <v>I040460081150-0K130</v>
      </c>
    </row>
    <row r="3512" spans="1:23" x14ac:dyDescent="0.3">
      <c r="A3512" s="256" t="str">
        <f t="shared" si="216"/>
        <v>I0404600-811700KC31-00001</v>
      </c>
      <c r="B3512" s="251" t="s">
        <v>13983</v>
      </c>
      <c r="C3512" s="251" t="s">
        <v>10031</v>
      </c>
      <c r="D3512" s="251" t="s">
        <v>13978</v>
      </c>
      <c r="E3512" s="251" t="s">
        <v>11998</v>
      </c>
      <c r="F3512" s="251" t="s">
        <v>9970</v>
      </c>
      <c r="G3512" s="251" t="s">
        <v>482</v>
      </c>
      <c r="H3512" s="251" t="s">
        <v>5102</v>
      </c>
      <c r="I3512" s="257" t="str">
        <f t="shared" si="217"/>
        <v>-00001</v>
      </c>
      <c r="J3512" s="251">
        <v>1</v>
      </c>
      <c r="K3512" s="251">
        <v>1</v>
      </c>
      <c r="M3512" s="251" t="s">
        <v>9958</v>
      </c>
      <c r="N3512" s="251" t="s">
        <v>12438</v>
      </c>
      <c r="O3512" s="251">
        <v>1</v>
      </c>
      <c r="Q3512" s="251" t="s">
        <v>13983</v>
      </c>
      <c r="R3512" s="251" t="s">
        <v>10017</v>
      </c>
      <c r="S3512" s="252" t="s">
        <v>481</v>
      </c>
      <c r="T3512" s="251" t="str">
        <f t="shared" si="218"/>
        <v>I0404600811700KC31</v>
      </c>
      <c r="W3512" s="251" t="str">
        <f t="shared" si="219"/>
        <v>I040460081170-0KC31</v>
      </c>
    </row>
    <row r="3513" spans="1:23" x14ac:dyDescent="0.3">
      <c r="A3513" s="256" t="str">
        <f t="shared" si="216"/>
        <v>I0404600-815600K120-00002</v>
      </c>
      <c r="B3513" s="251" t="s">
        <v>13984</v>
      </c>
      <c r="C3513" s="251" t="s">
        <v>10031</v>
      </c>
      <c r="D3513" s="251" t="s">
        <v>13978</v>
      </c>
      <c r="E3513" s="251" t="s">
        <v>11998</v>
      </c>
      <c r="F3513" s="251" t="s">
        <v>9972</v>
      </c>
      <c r="G3513" s="251" t="s">
        <v>641</v>
      </c>
      <c r="H3513" s="251" t="s">
        <v>5204</v>
      </c>
      <c r="I3513" s="257" t="str">
        <f t="shared" si="217"/>
        <v>-00002</v>
      </c>
      <c r="J3513" s="251">
        <v>2</v>
      </c>
      <c r="K3513" s="251">
        <v>2</v>
      </c>
      <c r="M3513" s="251" t="s">
        <v>9958</v>
      </c>
      <c r="N3513" s="251" t="s">
        <v>12438</v>
      </c>
      <c r="O3513" s="251">
        <v>2</v>
      </c>
      <c r="Q3513" s="251" t="s">
        <v>13984</v>
      </c>
      <c r="R3513" s="251" t="s">
        <v>10017</v>
      </c>
      <c r="S3513" s="252" t="s">
        <v>640</v>
      </c>
      <c r="T3513" s="251" t="str">
        <f t="shared" si="218"/>
        <v>I0404600815600K120</v>
      </c>
      <c r="W3513" s="251" t="str">
        <f t="shared" si="219"/>
        <v>I040460081560-0K120</v>
      </c>
    </row>
    <row r="3514" spans="1:23" x14ac:dyDescent="0.3">
      <c r="A3514" s="256" t="str">
        <f t="shared" si="216"/>
        <v>I0404600-815610K210-00011</v>
      </c>
      <c r="B3514" s="251" t="s">
        <v>13985</v>
      </c>
      <c r="C3514" s="251" t="s">
        <v>10031</v>
      </c>
      <c r="D3514" s="251" t="s">
        <v>13978</v>
      </c>
      <c r="E3514" s="251" t="s">
        <v>11998</v>
      </c>
      <c r="F3514" s="251" t="s">
        <v>9974</v>
      </c>
      <c r="G3514" s="251" t="s">
        <v>678</v>
      </c>
      <c r="H3514" s="251" t="s">
        <v>3443</v>
      </c>
      <c r="I3514" s="257" t="str">
        <f t="shared" si="217"/>
        <v>-00011</v>
      </c>
      <c r="J3514" s="251">
        <v>11</v>
      </c>
      <c r="K3514" s="251">
        <v>11</v>
      </c>
      <c r="M3514" s="251" t="s">
        <v>9958</v>
      </c>
      <c r="N3514" s="251" t="s">
        <v>12438</v>
      </c>
      <c r="O3514" s="251">
        <v>11</v>
      </c>
      <c r="Q3514" s="251" t="s">
        <v>13985</v>
      </c>
      <c r="R3514" s="251" t="s">
        <v>10017</v>
      </c>
      <c r="S3514" s="252" t="s">
        <v>677</v>
      </c>
      <c r="T3514" s="251" t="str">
        <f t="shared" si="218"/>
        <v>I0404600815610K210</v>
      </c>
      <c r="W3514" s="251" t="str">
        <f t="shared" si="219"/>
        <v>I040460081561-0K210</v>
      </c>
    </row>
    <row r="3515" spans="1:23" x14ac:dyDescent="0.3">
      <c r="A3515" s="256" t="str">
        <f t="shared" si="216"/>
        <v>I0404601-81110VT040-00003</v>
      </c>
      <c r="B3515" s="251" t="s">
        <v>13986</v>
      </c>
      <c r="C3515" s="251" t="s">
        <v>10031</v>
      </c>
      <c r="D3515" s="251" t="s">
        <v>13987</v>
      </c>
      <c r="E3515" s="251" t="s">
        <v>11998</v>
      </c>
      <c r="F3515" s="251" t="s">
        <v>9957</v>
      </c>
      <c r="G3515" s="251" t="s">
        <v>10047</v>
      </c>
      <c r="H3515" s="251" t="s">
        <v>3422</v>
      </c>
      <c r="I3515" s="257" t="str">
        <f t="shared" si="217"/>
        <v>-00003</v>
      </c>
      <c r="J3515" s="251">
        <v>3</v>
      </c>
      <c r="K3515" s="251">
        <v>3</v>
      </c>
      <c r="M3515" s="251" t="s">
        <v>9958</v>
      </c>
      <c r="N3515" s="251" t="s">
        <v>12707</v>
      </c>
      <c r="O3515" s="251">
        <v>3</v>
      </c>
      <c r="Q3515" s="251" t="s">
        <v>13986</v>
      </c>
      <c r="R3515" s="251" t="s">
        <v>10028</v>
      </c>
      <c r="S3515" s="252" t="s">
        <v>3713</v>
      </c>
      <c r="T3515" s="251" t="str">
        <f t="shared" si="218"/>
        <v>I040460181110VT040</v>
      </c>
      <c r="W3515" s="251" t="str">
        <f t="shared" si="219"/>
        <v>I040460181110-VT040</v>
      </c>
    </row>
    <row r="3516" spans="1:23" x14ac:dyDescent="0.3">
      <c r="A3516" s="256" t="str">
        <f t="shared" si="216"/>
        <v>I0404601-81110VT080-00003</v>
      </c>
      <c r="B3516" s="251" t="s">
        <v>13988</v>
      </c>
      <c r="C3516" s="251" t="s">
        <v>10031</v>
      </c>
      <c r="D3516" s="251" t="s">
        <v>13987</v>
      </c>
      <c r="E3516" s="251" t="s">
        <v>11998</v>
      </c>
      <c r="F3516" s="251" t="s">
        <v>9962</v>
      </c>
      <c r="G3516" s="251" t="s">
        <v>4985</v>
      </c>
      <c r="H3516" s="251" t="s">
        <v>3422</v>
      </c>
      <c r="I3516" s="257" t="str">
        <f t="shared" si="217"/>
        <v>-00003</v>
      </c>
      <c r="J3516" s="251">
        <v>3</v>
      </c>
      <c r="K3516" s="251">
        <v>3</v>
      </c>
      <c r="M3516" s="251" t="s">
        <v>9958</v>
      </c>
      <c r="N3516" s="251" t="s">
        <v>12707</v>
      </c>
      <c r="O3516" s="251">
        <v>3</v>
      </c>
      <c r="Q3516" s="251" t="s">
        <v>13988</v>
      </c>
      <c r="R3516" s="251" t="s">
        <v>10028</v>
      </c>
      <c r="S3516" s="252" t="s">
        <v>3719</v>
      </c>
      <c r="T3516" s="251" t="str">
        <f t="shared" si="218"/>
        <v>I040460181110VT080</v>
      </c>
      <c r="W3516" s="251" t="str">
        <f t="shared" si="219"/>
        <v>I040460181110-VT080</v>
      </c>
    </row>
    <row r="3517" spans="1:23" x14ac:dyDescent="0.3">
      <c r="A3517" s="256" t="str">
        <f t="shared" si="216"/>
        <v>I0404601-81110VT100-00002</v>
      </c>
      <c r="B3517" s="251" t="s">
        <v>13989</v>
      </c>
      <c r="C3517" s="251" t="s">
        <v>10031</v>
      </c>
      <c r="D3517" s="251" t="s">
        <v>13987</v>
      </c>
      <c r="E3517" s="251" t="s">
        <v>11998</v>
      </c>
      <c r="F3517" s="251" t="s">
        <v>9964</v>
      </c>
      <c r="G3517" s="251" t="s">
        <v>10049</v>
      </c>
      <c r="H3517" s="251" t="s">
        <v>3422</v>
      </c>
      <c r="I3517" s="257" t="str">
        <f t="shared" si="217"/>
        <v>-00002</v>
      </c>
      <c r="J3517" s="251">
        <v>2</v>
      </c>
      <c r="K3517" s="251">
        <v>2</v>
      </c>
      <c r="M3517" s="251" t="s">
        <v>9958</v>
      </c>
      <c r="N3517" s="251" t="s">
        <v>12707</v>
      </c>
      <c r="O3517" s="251">
        <v>2</v>
      </c>
      <c r="Q3517" s="251" t="s">
        <v>13989</v>
      </c>
      <c r="R3517" s="251" t="s">
        <v>10028</v>
      </c>
      <c r="S3517" s="252" t="s">
        <v>3723</v>
      </c>
      <c r="T3517" s="251" t="str">
        <f t="shared" si="218"/>
        <v>I040460181110VT100</v>
      </c>
      <c r="W3517" s="251" t="str">
        <f t="shared" si="219"/>
        <v>I040460181110-VT100</v>
      </c>
    </row>
    <row r="3518" spans="1:23" x14ac:dyDescent="0.3">
      <c r="A3518" s="256" t="str">
        <f t="shared" si="216"/>
        <v>I0404601-81130VT040-00001</v>
      </c>
      <c r="B3518" s="251" t="s">
        <v>13990</v>
      </c>
      <c r="C3518" s="251" t="s">
        <v>10031</v>
      </c>
      <c r="D3518" s="251" t="s">
        <v>13987</v>
      </c>
      <c r="E3518" s="251" t="s">
        <v>11998</v>
      </c>
      <c r="F3518" s="251" t="s">
        <v>9966</v>
      </c>
      <c r="G3518" s="251" t="s">
        <v>13445</v>
      </c>
      <c r="H3518" s="251" t="s">
        <v>5101</v>
      </c>
      <c r="I3518" s="257" t="str">
        <f t="shared" si="217"/>
        <v>-00001</v>
      </c>
      <c r="J3518" s="251">
        <v>1</v>
      </c>
      <c r="K3518" s="251">
        <v>1</v>
      </c>
      <c r="M3518" s="251" t="s">
        <v>9958</v>
      </c>
      <c r="N3518" s="251" t="s">
        <v>12707</v>
      </c>
      <c r="O3518" s="251">
        <v>1</v>
      </c>
      <c r="Q3518" s="251" t="s">
        <v>13990</v>
      </c>
      <c r="R3518" s="251" t="s">
        <v>10028</v>
      </c>
      <c r="S3518" s="252" t="s">
        <v>4494</v>
      </c>
      <c r="T3518" s="251" t="str">
        <f t="shared" si="218"/>
        <v>I040460181130VT040</v>
      </c>
      <c r="W3518" s="251" t="str">
        <f t="shared" si="219"/>
        <v>I040460181130-VT040</v>
      </c>
    </row>
    <row r="3519" spans="1:23" x14ac:dyDescent="0.3">
      <c r="A3519" s="256" t="str">
        <f t="shared" si="216"/>
        <v>I0404601-81150VT040-00003</v>
      </c>
      <c r="B3519" s="251" t="s">
        <v>13991</v>
      </c>
      <c r="C3519" s="251" t="s">
        <v>10031</v>
      </c>
      <c r="D3519" s="251" t="s">
        <v>13987</v>
      </c>
      <c r="E3519" s="251" t="s">
        <v>11998</v>
      </c>
      <c r="F3519" s="251" t="s">
        <v>9968</v>
      </c>
      <c r="G3519" s="251" t="s">
        <v>10051</v>
      </c>
      <c r="H3519" s="251" t="s">
        <v>3429</v>
      </c>
      <c r="I3519" s="257" t="str">
        <f t="shared" si="217"/>
        <v>-00003</v>
      </c>
      <c r="J3519" s="251">
        <v>3</v>
      </c>
      <c r="K3519" s="251">
        <v>3</v>
      </c>
      <c r="M3519" s="251" t="s">
        <v>9958</v>
      </c>
      <c r="N3519" s="251" t="s">
        <v>12707</v>
      </c>
      <c r="O3519" s="251">
        <v>3</v>
      </c>
      <c r="Q3519" s="251" t="s">
        <v>13991</v>
      </c>
      <c r="R3519" s="251" t="s">
        <v>10028</v>
      </c>
      <c r="S3519" s="252" t="s">
        <v>3725</v>
      </c>
      <c r="T3519" s="251" t="str">
        <f t="shared" si="218"/>
        <v>I040460181150VT040</v>
      </c>
      <c r="W3519" s="251" t="str">
        <f t="shared" si="219"/>
        <v>I040460181150-VT040</v>
      </c>
    </row>
    <row r="3520" spans="1:23" x14ac:dyDescent="0.3">
      <c r="A3520" s="256" t="str">
        <f t="shared" si="216"/>
        <v>I0404601-81150VT080-00003</v>
      </c>
      <c r="B3520" s="251" t="s">
        <v>13992</v>
      </c>
      <c r="C3520" s="251" t="s">
        <v>10031</v>
      </c>
      <c r="D3520" s="251" t="s">
        <v>13987</v>
      </c>
      <c r="E3520" s="251" t="s">
        <v>11998</v>
      </c>
      <c r="F3520" s="251" t="s">
        <v>9970</v>
      </c>
      <c r="G3520" s="251" t="s">
        <v>10242</v>
      </c>
      <c r="H3520" s="251" t="s">
        <v>3429</v>
      </c>
      <c r="I3520" s="257" t="str">
        <f t="shared" si="217"/>
        <v>-00003</v>
      </c>
      <c r="J3520" s="251">
        <v>3</v>
      </c>
      <c r="K3520" s="251">
        <v>3</v>
      </c>
      <c r="M3520" s="251" t="s">
        <v>9958</v>
      </c>
      <c r="N3520" s="251" t="s">
        <v>12707</v>
      </c>
      <c r="O3520" s="251">
        <v>3</v>
      </c>
      <c r="Q3520" s="251" t="s">
        <v>13992</v>
      </c>
      <c r="R3520" s="251" t="s">
        <v>10028</v>
      </c>
      <c r="S3520" s="252" t="s">
        <v>3731</v>
      </c>
      <c r="T3520" s="251" t="str">
        <f t="shared" si="218"/>
        <v>I040460181150VT080</v>
      </c>
      <c r="W3520" s="251" t="str">
        <f t="shared" si="219"/>
        <v>I040460181150-VT080</v>
      </c>
    </row>
    <row r="3521" spans="1:23" x14ac:dyDescent="0.3">
      <c r="A3521" s="256" t="str">
        <f t="shared" si="216"/>
        <v>I0404601-81150VT100-00002</v>
      </c>
      <c r="B3521" s="251" t="s">
        <v>13993</v>
      </c>
      <c r="C3521" s="251" t="s">
        <v>10031</v>
      </c>
      <c r="D3521" s="251" t="s">
        <v>13987</v>
      </c>
      <c r="E3521" s="251" t="s">
        <v>11998</v>
      </c>
      <c r="F3521" s="251" t="s">
        <v>9972</v>
      </c>
      <c r="G3521" s="251" t="s">
        <v>4999</v>
      </c>
      <c r="H3521" s="251" t="s">
        <v>3429</v>
      </c>
      <c r="I3521" s="257" t="str">
        <f t="shared" si="217"/>
        <v>-00002</v>
      </c>
      <c r="J3521" s="251">
        <v>2</v>
      </c>
      <c r="K3521" s="251">
        <v>2</v>
      </c>
      <c r="M3521" s="251" t="s">
        <v>9958</v>
      </c>
      <c r="N3521" s="251" t="s">
        <v>12707</v>
      </c>
      <c r="O3521" s="251">
        <v>2</v>
      </c>
      <c r="Q3521" s="251" t="s">
        <v>13993</v>
      </c>
      <c r="R3521" s="251" t="s">
        <v>10028</v>
      </c>
      <c r="S3521" s="252" t="s">
        <v>3735</v>
      </c>
      <c r="T3521" s="251" t="str">
        <f t="shared" si="218"/>
        <v>I040460181150VT100</v>
      </c>
      <c r="W3521" s="251" t="str">
        <f t="shared" si="219"/>
        <v>I040460181150-VT100</v>
      </c>
    </row>
    <row r="3522" spans="1:23" x14ac:dyDescent="0.3">
      <c r="A3522" s="256" t="str">
        <f t="shared" si="216"/>
        <v>I0404601-811700K300-00002</v>
      </c>
      <c r="B3522" s="251" t="s">
        <v>13994</v>
      </c>
      <c r="C3522" s="251" t="s">
        <v>10031</v>
      </c>
      <c r="D3522" s="251" t="s">
        <v>13987</v>
      </c>
      <c r="E3522" s="251" t="s">
        <v>11998</v>
      </c>
      <c r="F3522" s="251" t="s">
        <v>9974</v>
      </c>
      <c r="G3522" s="251" t="s">
        <v>238</v>
      </c>
      <c r="H3522" s="251" t="s">
        <v>5094</v>
      </c>
      <c r="I3522" s="257" t="str">
        <f t="shared" si="217"/>
        <v>-00002</v>
      </c>
      <c r="J3522" s="251">
        <v>2</v>
      </c>
      <c r="K3522" s="251">
        <v>2</v>
      </c>
      <c r="M3522" s="251" t="s">
        <v>9958</v>
      </c>
      <c r="N3522" s="251" t="s">
        <v>12707</v>
      </c>
      <c r="O3522" s="251">
        <v>2</v>
      </c>
      <c r="Q3522" s="251" t="s">
        <v>13994</v>
      </c>
      <c r="R3522" s="251" t="s">
        <v>10028</v>
      </c>
      <c r="S3522" s="252" t="s">
        <v>237</v>
      </c>
      <c r="T3522" s="251" t="str">
        <f t="shared" si="218"/>
        <v>I0404601811700K300</v>
      </c>
      <c r="W3522" s="251" t="str">
        <f t="shared" si="219"/>
        <v>I040460181170-0K300</v>
      </c>
    </row>
    <row r="3523" spans="1:23" x14ac:dyDescent="0.3">
      <c r="A3523" s="256" t="str">
        <f t="shared" si="216"/>
        <v>I0404601-81170VT040-00001</v>
      </c>
      <c r="B3523" s="251" t="s">
        <v>13995</v>
      </c>
      <c r="C3523" s="251" t="s">
        <v>10031</v>
      </c>
      <c r="D3523" s="251" t="s">
        <v>13987</v>
      </c>
      <c r="E3523" s="251" t="s">
        <v>11998</v>
      </c>
      <c r="F3523" s="251" t="s">
        <v>9976</v>
      </c>
      <c r="G3523" s="251" t="s">
        <v>10054</v>
      </c>
      <c r="H3523" s="251" t="s">
        <v>5102</v>
      </c>
      <c r="I3523" s="257" t="str">
        <f t="shared" si="217"/>
        <v>-00001</v>
      </c>
      <c r="J3523" s="251">
        <v>1</v>
      </c>
      <c r="K3523" s="251">
        <v>1</v>
      </c>
      <c r="M3523" s="251" t="s">
        <v>9958</v>
      </c>
      <c r="N3523" s="251" t="s">
        <v>12707</v>
      </c>
      <c r="O3523" s="251">
        <v>1</v>
      </c>
      <c r="Q3523" s="251" t="s">
        <v>13995</v>
      </c>
      <c r="R3523" s="251" t="s">
        <v>10028</v>
      </c>
      <c r="S3523" s="252" t="s">
        <v>8706</v>
      </c>
      <c r="T3523" s="251" t="str">
        <f t="shared" si="218"/>
        <v>I040460181170VT040</v>
      </c>
      <c r="W3523" s="251" t="str">
        <f t="shared" si="219"/>
        <v>I040460181170-VT040</v>
      </c>
    </row>
    <row r="3524" spans="1:23" x14ac:dyDescent="0.3">
      <c r="A3524" s="256" t="str">
        <f t="shared" si="216"/>
        <v>I0404601-812100K031-00001</v>
      </c>
      <c r="B3524" s="251" t="s">
        <v>13996</v>
      </c>
      <c r="C3524" s="251" t="s">
        <v>10031</v>
      </c>
      <c r="D3524" s="251" t="s">
        <v>13987</v>
      </c>
      <c r="E3524" s="251" t="s">
        <v>11998</v>
      </c>
      <c r="F3524" s="251" t="s">
        <v>9978</v>
      </c>
      <c r="G3524" s="251" t="s">
        <v>593</v>
      </c>
      <c r="H3524" s="251" t="s">
        <v>5163</v>
      </c>
      <c r="I3524" s="257" t="str">
        <f t="shared" si="217"/>
        <v>-00001</v>
      </c>
      <c r="J3524" s="251">
        <v>1</v>
      </c>
      <c r="K3524" s="251">
        <v>1</v>
      </c>
      <c r="M3524" s="251" t="s">
        <v>9993</v>
      </c>
      <c r="N3524" s="251" t="s">
        <v>12707</v>
      </c>
      <c r="O3524" s="251">
        <v>1</v>
      </c>
      <c r="Q3524" s="251" t="s">
        <v>13996</v>
      </c>
      <c r="R3524" s="251" t="s">
        <v>10028</v>
      </c>
      <c r="S3524" s="252" t="s">
        <v>592</v>
      </c>
      <c r="T3524" s="251" t="str">
        <f t="shared" si="218"/>
        <v>I0404601812100K031</v>
      </c>
      <c r="W3524" s="251" t="str">
        <f t="shared" si="219"/>
        <v>I040460181210-0K031</v>
      </c>
    </row>
    <row r="3525" spans="1:23" x14ac:dyDescent="0.3">
      <c r="A3525" s="256" t="str">
        <f t="shared" si="216"/>
        <v>I0404601-812200K031-00001</v>
      </c>
      <c r="B3525" s="251" t="s">
        <v>13997</v>
      </c>
      <c r="C3525" s="251" t="s">
        <v>10031</v>
      </c>
      <c r="D3525" s="251" t="s">
        <v>13987</v>
      </c>
      <c r="E3525" s="251" t="s">
        <v>11998</v>
      </c>
      <c r="F3525" s="251" t="s">
        <v>9980</v>
      </c>
      <c r="G3525" s="251" t="s">
        <v>601</v>
      </c>
      <c r="H3525" s="251" t="s">
        <v>5165</v>
      </c>
      <c r="I3525" s="257" t="str">
        <f t="shared" si="217"/>
        <v>-00001</v>
      </c>
      <c r="J3525" s="251">
        <v>1</v>
      </c>
      <c r="K3525" s="251">
        <v>1</v>
      </c>
      <c r="M3525" s="251" t="s">
        <v>9993</v>
      </c>
      <c r="N3525" s="251" t="s">
        <v>12707</v>
      </c>
      <c r="O3525" s="251">
        <v>1</v>
      </c>
      <c r="Q3525" s="251" t="s">
        <v>13997</v>
      </c>
      <c r="R3525" s="251" t="s">
        <v>10028</v>
      </c>
      <c r="S3525" s="252" t="s">
        <v>600</v>
      </c>
      <c r="T3525" s="251" t="str">
        <f t="shared" si="218"/>
        <v>I0404601812200K031</v>
      </c>
      <c r="W3525" s="251" t="str">
        <f t="shared" si="219"/>
        <v>I040460181220-0K031</v>
      </c>
    </row>
    <row r="3526" spans="1:23" x14ac:dyDescent="0.3">
      <c r="A3526" s="256" t="str">
        <f t="shared" si="216"/>
        <v>I0404601-815500K080-00002</v>
      </c>
      <c r="B3526" s="251" t="s">
        <v>13998</v>
      </c>
      <c r="C3526" s="251" t="s">
        <v>10031</v>
      </c>
      <c r="D3526" s="251" t="s">
        <v>13987</v>
      </c>
      <c r="E3526" s="251" t="s">
        <v>11998</v>
      </c>
      <c r="F3526" s="251" t="s">
        <v>9982</v>
      </c>
      <c r="G3526" s="251" t="s">
        <v>151</v>
      </c>
      <c r="H3526" s="251" t="s">
        <v>5045</v>
      </c>
      <c r="I3526" s="257" t="str">
        <f t="shared" si="217"/>
        <v>-00002</v>
      </c>
      <c r="J3526" s="251">
        <v>2</v>
      </c>
      <c r="K3526" s="251">
        <v>2</v>
      </c>
      <c r="M3526" s="251" t="s">
        <v>9958</v>
      </c>
      <c r="N3526" s="251" t="s">
        <v>12707</v>
      </c>
      <c r="O3526" s="251">
        <v>2</v>
      </c>
      <c r="Q3526" s="251" t="s">
        <v>13998</v>
      </c>
      <c r="R3526" s="251" t="s">
        <v>10028</v>
      </c>
      <c r="S3526" s="252" t="s">
        <v>150</v>
      </c>
      <c r="T3526" s="251" t="str">
        <f t="shared" si="218"/>
        <v>I0404601815500K080</v>
      </c>
      <c r="W3526" s="251" t="str">
        <f t="shared" si="219"/>
        <v>I040460181550-0K080</v>
      </c>
    </row>
    <row r="3527" spans="1:23" x14ac:dyDescent="0.3">
      <c r="A3527" s="256" t="str">
        <f t="shared" ref="A3527:A3590" si="220">D3527&amp;$A$6&amp;S3527&amp;I3527</f>
        <v>I0404601-81550VT020-00002</v>
      </c>
      <c r="B3527" s="251" t="s">
        <v>13999</v>
      </c>
      <c r="C3527" s="251" t="s">
        <v>10031</v>
      </c>
      <c r="D3527" s="251" t="s">
        <v>13987</v>
      </c>
      <c r="E3527" s="251" t="s">
        <v>11998</v>
      </c>
      <c r="F3527" s="251" t="s">
        <v>9984</v>
      </c>
      <c r="G3527" s="251" t="s">
        <v>10057</v>
      </c>
      <c r="H3527" s="251" t="s">
        <v>5202</v>
      </c>
      <c r="I3527" s="257" t="str">
        <f t="shared" ref="I3527:I3590" si="221">+IF(AND(O3527&lt;10),$B$2&amp;O3527,IF(AND(O3527&gt;9,O3527&lt;=99),$B$3&amp;O3527,IF(AND(O3527&gt;99,L92403&lt;1000),$B$4&amp;O3527,IF(AND(O3527&gt;999),$B$5&amp;7))))</f>
        <v>-00002</v>
      </c>
      <c r="J3527" s="251">
        <v>2</v>
      </c>
      <c r="K3527" s="251">
        <v>2</v>
      </c>
      <c r="M3527" s="251" t="s">
        <v>9958</v>
      </c>
      <c r="N3527" s="251" t="s">
        <v>12707</v>
      </c>
      <c r="O3527" s="251">
        <v>2</v>
      </c>
      <c r="Q3527" s="251" t="s">
        <v>13999</v>
      </c>
      <c r="R3527" s="251" t="s">
        <v>10028</v>
      </c>
      <c r="S3527" s="252" t="s">
        <v>3737</v>
      </c>
      <c r="T3527" s="251" t="str">
        <f t="shared" si="218"/>
        <v>I040460181550VT020</v>
      </c>
      <c r="W3527" s="251" t="str">
        <f t="shared" si="219"/>
        <v>I040460181550-VT020</v>
      </c>
    </row>
    <row r="3528" spans="1:23" x14ac:dyDescent="0.3">
      <c r="A3528" s="256" t="str">
        <f t="shared" si="220"/>
        <v>I0404601-81550VT050-00003</v>
      </c>
      <c r="B3528" s="251" t="s">
        <v>14000</v>
      </c>
      <c r="C3528" s="251" t="s">
        <v>10031</v>
      </c>
      <c r="D3528" s="251" t="s">
        <v>13987</v>
      </c>
      <c r="E3528" s="251" t="s">
        <v>11998</v>
      </c>
      <c r="F3528" s="251" t="s">
        <v>9986</v>
      </c>
      <c r="G3528" s="251" t="s">
        <v>5265</v>
      </c>
      <c r="H3528" s="251" t="s">
        <v>5202</v>
      </c>
      <c r="I3528" s="257" t="str">
        <f t="shared" si="221"/>
        <v>-00003</v>
      </c>
      <c r="J3528" s="251">
        <v>3</v>
      </c>
      <c r="K3528" s="251">
        <v>3</v>
      </c>
      <c r="M3528" s="251" t="s">
        <v>9958</v>
      </c>
      <c r="N3528" s="251" t="s">
        <v>12707</v>
      </c>
      <c r="O3528" s="251">
        <v>3</v>
      </c>
      <c r="Q3528" s="251" t="s">
        <v>14000</v>
      </c>
      <c r="R3528" s="251" t="s">
        <v>10028</v>
      </c>
      <c r="S3528" s="252" t="s">
        <v>3740</v>
      </c>
      <c r="T3528" s="251" t="str">
        <f t="shared" ref="T3528:T3591" si="222">+D3528&amp;S3528</f>
        <v>I040460181550VT050</v>
      </c>
      <c r="W3528" s="251" t="str">
        <f t="shared" ref="W3528:W3591" si="223">D3528&amp;G3528</f>
        <v>I040460181550-VT050</v>
      </c>
    </row>
    <row r="3529" spans="1:23" x14ac:dyDescent="0.3">
      <c r="A3529" s="256" t="str">
        <f t="shared" si="220"/>
        <v>I0404601-81551VT020-00001</v>
      </c>
      <c r="B3529" s="251" t="s">
        <v>14001</v>
      </c>
      <c r="C3529" s="251" t="s">
        <v>10031</v>
      </c>
      <c r="D3529" s="251" t="s">
        <v>13987</v>
      </c>
      <c r="E3529" s="251" t="s">
        <v>11998</v>
      </c>
      <c r="F3529" s="251" t="s">
        <v>9988</v>
      </c>
      <c r="G3529" s="251" t="s">
        <v>10060</v>
      </c>
      <c r="H3529" s="251" t="s">
        <v>3436</v>
      </c>
      <c r="I3529" s="257" t="str">
        <f t="shared" si="221"/>
        <v>-00001</v>
      </c>
      <c r="J3529" s="251">
        <v>1</v>
      </c>
      <c r="K3529" s="251">
        <v>1</v>
      </c>
      <c r="M3529" s="251" t="s">
        <v>9958</v>
      </c>
      <c r="N3529" s="251" t="s">
        <v>12707</v>
      </c>
      <c r="O3529" s="251">
        <v>1</v>
      </c>
      <c r="Q3529" s="251" t="s">
        <v>14001</v>
      </c>
      <c r="R3529" s="251" t="s">
        <v>10028</v>
      </c>
      <c r="S3529" s="252" t="s">
        <v>3761</v>
      </c>
      <c r="T3529" s="251" t="str">
        <f t="shared" si="222"/>
        <v>I040460181551VT020</v>
      </c>
      <c r="W3529" s="251" t="str">
        <f t="shared" si="223"/>
        <v>I040460181551-VT020</v>
      </c>
    </row>
    <row r="3530" spans="1:23" x14ac:dyDescent="0.3">
      <c r="A3530" s="256" t="str">
        <f t="shared" si="220"/>
        <v>I0404601-81551VT050-00002</v>
      </c>
      <c r="B3530" s="251" t="s">
        <v>14002</v>
      </c>
      <c r="C3530" s="251" t="s">
        <v>10031</v>
      </c>
      <c r="D3530" s="251" t="s">
        <v>13987</v>
      </c>
      <c r="E3530" s="251" t="s">
        <v>11998</v>
      </c>
      <c r="F3530" s="251" t="s">
        <v>9990</v>
      </c>
      <c r="G3530" s="251" t="s">
        <v>10062</v>
      </c>
      <c r="H3530" s="251" t="s">
        <v>3436</v>
      </c>
      <c r="I3530" s="257" t="str">
        <f t="shared" si="221"/>
        <v>-00002</v>
      </c>
      <c r="J3530" s="251">
        <v>2</v>
      </c>
      <c r="K3530" s="251">
        <v>2</v>
      </c>
      <c r="M3530" s="251" t="s">
        <v>9958</v>
      </c>
      <c r="N3530" s="251" t="s">
        <v>12707</v>
      </c>
      <c r="O3530" s="251">
        <v>2</v>
      </c>
      <c r="Q3530" s="251" t="s">
        <v>14002</v>
      </c>
      <c r="R3530" s="251" t="s">
        <v>10028</v>
      </c>
      <c r="S3530" s="252" t="s">
        <v>3763</v>
      </c>
      <c r="T3530" s="251" t="str">
        <f t="shared" si="222"/>
        <v>I040460181551VT050</v>
      </c>
      <c r="W3530" s="251" t="str">
        <f t="shared" si="223"/>
        <v>I040460181551-VT050</v>
      </c>
    </row>
    <row r="3531" spans="1:23" x14ac:dyDescent="0.3">
      <c r="A3531" s="256" t="str">
        <f t="shared" si="220"/>
        <v>I0404601-815600K080-00002</v>
      </c>
      <c r="B3531" s="251" t="s">
        <v>14003</v>
      </c>
      <c r="C3531" s="251" t="s">
        <v>10031</v>
      </c>
      <c r="D3531" s="251" t="s">
        <v>13987</v>
      </c>
      <c r="E3531" s="251" t="s">
        <v>11998</v>
      </c>
      <c r="F3531" s="251" t="s">
        <v>9992</v>
      </c>
      <c r="G3531" s="251" t="s">
        <v>164</v>
      </c>
      <c r="H3531" s="251" t="s">
        <v>5047</v>
      </c>
      <c r="I3531" s="257" t="str">
        <f t="shared" si="221"/>
        <v>-00002</v>
      </c>
      <c r="J3531" s="251">
        <v>2</v>
      </c>
      <c r="K3531" s="251">
        <v>2</v>
      </c>
      <c r="M3531" s="251" t="s">
        <v>9958</v>
      </c>
      <c r="N3531" s="251" t="s">
        <v>12707</v>
      </c>
      <c r="O3531" s="251">
        <v>2</v>
      </c>
      <c r="Q3531" s="251" t="s">
        <v>14003</v>
      </c>
      <c r="R3531" s="251" t="s">
        <v>10028</v>
      </c>
      <c r="S3531" s="252" t="s">
        <v>163</v>
      </c>
      <c r="T3531" s="251" t="str">
        <f t="shared" si="222"/>
        <v>I0404601815600K080</v>
      </c>
      <c r="W3531" s="251" t="str">
        <f t="shared" si="223"/>
        <v>I040460181560-0K080</v>
      </c>
    </row>
    <row r="3532" spans="1:23" x14ac:dyDescent="0.3">
      <c r="A3532" s="256" t="str">
        <f t="shared" si="220"/>
        <v>I0404601-81560VT020-00002</v>
      </c>
      <c r="B3532" s="251" t="s">
        <v>14004</v>
      </c>
      <c r="C3532" s="251" t="s">
        <v>10031</v>
      </c>
      <c r="D3532" s="251" t="s">
        <v>13987</v>
      </c>
      <c r="E3532" s="251" t="s">
        <v>11998</v>
      </c>
      <c r="F3532" s="251" t="s">
        <v>9995</v>
      </c>
      <c r="G3532" s="251" t="s">
        <v>10065</v>
      </c>
      <c r="H3532" s="251" t="s">
        <v>5204</v>
      </c>
      <c r="I3532" s="257" t="str">
        <f t="shared" si="221"/>
        <v>-00002</v>
      </c>
      <c r="J3532" s="251">
        <v>2</v>
      </c>
      <c r="K3532" s="251">
        <v>2</v>
      </c>
      <c r="M3532" s="251" t="s">
        <v>9958</v>
      </c>
      <c r="N3532" s="251" t="s">
        <v>12707</v>
      </c>
      <c r="O3532" s="251">
        <v>2</v>
      </c>
      <c r="Q3532" s="251" t="s">
        <v>14004</v>
      </c>
      <c r="R3532" s="251" t="s">
        <v>10028</v>
      </c>
      <c r="S3532" s="252" t="s">
        <v>3743</v>
      </c>
      <c r="T3532" s="251" t="str">
        <f t="shared" si="222"/>
        <v>I040460181560VT020</v>
      </c>
      <c r="W3532" s="251" t="str">
        <f t="shared" si="223"/>
        <v>I040460181560-VT020</v>
      </c>
    </row>
    <row r="3533" spans="1:23" x14ac:dyDescent="0.3">
      <c r="A3533" s="256" t="str">
        <f t="shared" si="220"/>
        <v>I0404601-81560VT050-00004</v>
      </c>
      <c r="B3533" s="251" t="s">
        <v>14005</v>
      </c>
      <c r="C3533" s="251" t="s">
        <v>10031</v>
      </c>
      <c r="D3533" s="251" t="s">
        <v>13987</v>
      </c>
      <c r="E3533" s="251" t="s">
        <v>11998</v>
      </c>
      <c r="F3533" s="251" t="s">
        <v>9997</v>
      </c>
      <c r="G3533" s="251" t="s">
        <v>10067</v>
      </c>
      <c r="H3533" s="251" t="s">
        <v>5204</v>
      </c>
      <c r="I3533" s="257" t="str">
        <f t="shared" si="221"/>
        <v>-00004</v>
      </c>
      <c r="J3533" s="251">
        <v>4</v>
      </c>
      <c r="K3533" s="251">
        <v>4</v>
      </c>
      <c r="M3533" s="251" t="s">
        <v>9958</v>
      </c>
      <c r="N3533" s="251" t="s">
        <v>12707</v>
      </c>
      <c r="O3533" s="251">
        <v>4</v>
      </c>
      <c r="Q3533" s="251" t="s">
        <v>14005</v>
      </c>
      <c r="R3533" s="251" t="s">
        <v>10028</v>
      </c>
      <c r="S3533" s="252" t="s">
        <v>3746</v>
      </c>
      <c r="T3533" s="251" t="str">
        <f t="shared" si="222"/>
        <v>I040460181560VT050</v>
      </c>
      <c r="W3533" s="251" t="str">
        <f t="shared" si="223"/>
        <v>I040460181560-VT050</v>
      </c>
    </row>
    <row r="3534" spans="1:23" x14ac:dyDescent="0.3">
      <c r="A3534" s="256" t="str">
        <f t="shared" si="220"/>
        <v>I0404601-81561VT020-00001</v>
      </c>
      <c r="B3534" s="251" t="s">
        <v>14006</v>
      </c>
      <c r="C3534" s="251" t="s">
        <v>10031</v>
      </c>
      <c r="D3534" s="251" t="s">
        <v>13987</v>
      </c>
      <c r="E3534" s="251" t="s">
        <v>11998</v>
      </c>
      <c r="F3534" s="251" t="s">
        <v>10000</v>
      </c>
      <c r="G3534" s="251" t="s">
        <v>10256</v>
      </c>
      <c r="H3534" s="251" t="s">
        <v>3443</v>
      </c>
      <c r="I3534" s="257" t="str">
        <f t="shared" si="221"/>
        <v>-00001</v>
      </c>
      <c r="J3534" s="251">
        <v>1</v>
      </c>
      <c r="K3534" s="251">
        <v>1</v>
      </c>
      <c r="M3534" s="251" t="s">
        <v>9958</v>
      </c>
      <c r="N3534" s="251" t="s">
        <v>12707</v>
      </c>
      <c r="O3534" s="251">
        <v>1</v>
      </c>
      <c r="Q3534" s="251" t="s">
        <v>14006</v>
      </c>
      <c r="R3534" s="251" t="s">
        <v>10028</v>
      </c>
      <c r="S3534" s="252" t="s">
        <v>3767</v>
      </c>
      <c r="T3534" s="251" t="str">
        <f t="shared" si="222"/>
        <v>I040460181561VT020</v>
      </c>
      <c r="W3534" s="251" t="str">
        <f t="shared" si="223"/>
        <v>I040460181561-VT020</v>
      </c>
    </row>
    <row r="3535" spans="1:23" x14ac:dyDescent="0.3">
      <c r="A3535" s="256" t="str">
        <f t="shared" si="220"/>
        <v>I0404601-81561VT050-00001</v>
      </c>
      <c r="B3535" s="251" t="s">
        <v>14007</v>
      </c>
      <c r="C3535" s="251" t="s">
        <v>10031</v>
      </c>
      <c r="D3535" s="251" t="s">
        <v>13987</v>
      </c>
      <c r="E3535" s="251" t="s">
        <v>11998</v>
      </c>
      <c r="F3535" s="251" t="s">
        <v>10002</v>
      </c>
      <c r="G3535" s="251" t="s">
        <v>10258</v>
      </c>
      <c r="H3535" s="251" t="s">
        <v>3443</v>
      </c>
      <c r="I3535" s="257" t="str">
        <f t="shared" si="221"/>
        <v>-00001</v>
      </c>
      <c r="J3535" s="251">
        <v>1</v>
      </c>
      <c r="K3535" s="251">
        <v>1</v>
      </c>
      <c r="M3535" s="251" t="s">
        <v>9958</v>
      </c>
      <c r="N3535" s="251" t="s">
        <v>12707</v>
      </c>
      <c r="O3535" s="251">
        <v>1</v>
      </c>
      <c r="Q3535" s="251" t="s">
        <v>14007</v>
      </c>
      <c r="R3535" s="251" t="s">
        <v>10028</v>
      </c>
      <c r="S3535" s="252" t="s">
        <v>3769</v>
      </c>
      <c r="T3535" s="251" t="str">
        <f t="shared" si="222"/>
        <v>I040460181561VT050</v>
      </c>
      <c r="W3535" s="251" t="str">
        <f t="shared" si="223"/>
        <v>I040460181561-VT050</v>
      </c>
    </row>
    <row r="3536" spans="1:23" x14ac:dyDescent="0.3">
      <c r="A3536" s="256" t="str">
        <f t="shared" si="220"/>
        <v>I0404601-81580VT010-00002</v>
      </c>
      <c r="B3536" s="251" t="s">
        <v>14008</v>
      </c>
      <c r="C3536" s="251" t="s">
        <v>10031</v>
      </c>
      <c r="D3536" s="251" t="s">
        <v>13987</v>
      </c>
      <c r="E3536" s="251" t="s">
        <v>11998</v>
      </c>
      <c r="F3536" s="251" t="s">
        <v>10005</v>
      </c>
      <c r="G3536" s="251" t="s">
        <v>5289</v>
      </c>
      <c r="H3536" s="251" t="s">
        <v>758</v>
      </c>
      <c r="I3536" s="257" t="str">
        <f t="shared" si="221"/>
        <v>-00002</v>
      </c>
      <c r="J3536" s="251">
        <v>2</v>
      </c>
      <c r="K3536" s="251">
        <v>2</v>
      </c>
      <c r="M3536" s="251" t="s">
        <v>9993</v>
      </c>
      <c r="N3536" s="251" t="s">
        <v>12707</v>
      </c>
      <c r="O3536" s="251">
        <v>2</v>
      </c>
      <c r="Q3536" s="251" t="s">
        <v>14008</v>
      </c>
      <c r="R3536" s="251" t="s">
        <v>10028</v>
      </c>
      <c r="S3536" s="252" t="s">
        <v>3749</v>
      </c>
      <c r="T3536" s="251" t="str">
        <f t="shared" si="222"/>
        <v>I040460181580VT010</v>
      </c>
      <c r="W3536" s="251" t="str">
        <f t="shared" si="223"/>
        <v>I040460181580-VT010</v>
      </c>
    </row>
    <row r="3537" spans="1:23" x14ac:dyDescent="0.3">
      <c r="A3537" s="256" t="str">
        <f t="shared" si="220"/>
        <v>I0404601-81580VT020-00001</v>
      </c>
      <c r="B3537" s="251" t="s">
        <v>14009</v>
      </c>
      <c r="C3537" s="251" t="s">
        <v>10031</v>
      </c>
      <c r="D3537" s="251" t="s">
        <v>13987</v>
      </c>
      <c r="E3537" s="251" t="s">
        <v>11998</v>
      </c>
      <c r="F3537" s="251" t="s">
        <v>10009</v>
      </c>
      <c r="G3537" s="251" t="s">
        <v>10071</v>
      </c>
      <c r="H3537" s="251" t="s">
        <v>758</v>
      </c>
      <c r="I3537" s="257" t="str">
        <f t="shared" si="221"/>
        <v>-00001</v>
      </c>
      <c r="J3537" s="251">
        <v>1</v>
      </c>
      <c r="K3537" s="251">
        <v>1</v>
      </c>
      <c r="M3537" s="251" t="s">
        <v>9958</v>
      </c>
      <c r="N3537" s="251" t="s">
        <v>12707</v>
      </c>
      <c r="O3537" s="251">
        <v>1</v>
      </c>
      <c r="Q3537" s="251" t="s">
        <v>14009</v>
      </c>
      <c r="R3537" s="251" t="s">
        <v>10028</v>
      </c>
      <c r="S3537" s="252" t="s">
        <v>3752</v>
      </c>
      <c r="T3537" s="251" t="str">
        <f t="shared" si="222"/>
        <v>I040460181580VT020</v>
      </c>
      <c r="W3537" s="251" t="str">
        <f t="shared" si="223"/>
        <v>I040460181580-VT020</v>
      </c>
    </row>
    <row r="3538" spans="1:23" x14ac:dyDescent="0.3">
      <c r="A3538" s="256" t="str">
        <f t="shared" si="220"/>
        <v>I0404601-81581VT020-00001</v>
      </c>
      <c r="B3538" s="251" t="s">
        <v>14010</v>
      </c>
      <c r="C3538" s="251" t="s">
        <v>10031</v>
      </c>
      <c r="D3538" s="251" t="s">
        <v>13987</v>
      </c>
      <c r="E3538" s="251" t="s">
        <v>11998</v>
      </c>
      <c r="F3538" s="251" t="s">
        <v>10012</v>
      </c>
      <c r="G3538" s="251" t="s">
        <v>10668</v>
      </c>
      <c r="H3538" s="251" t="s">
        <v>5218</v>
      </c>
      <c r="I3538" s="257" t="str">
        <f t="shared" si="221"/>
        <v>-00001</v>
      </c>
      <c r="J3538" s="251">
        <v>1</v>
      </c>
      <c r="K3538" s="251">
        <v>1</v>
      </c>
      <c r="M3538" s="251" t="s">
        <v>9993</v>
      </c>
      <c r="N3538" s="251" t="s">
        <v>12707</v>
      </c>
      <c r="O3538" s="251">
        <v>1</v>
      </c>
      <c r="Q3538" s="251" t="s">
        <v>14010</v>
      </c>
      <c r="R3538" s="251" t="s">
        <v>10028</v>
      </c>
      <c r="S3538" s="252" t="s">
        <v>3773</v>
      </c>
      <c r="T3538" s="251" t="str">
        <f t="shared" si="222"/>
        <v>I040460181581VT020</v>
      </c>
      <c r="W3538" s="251" t="str">
        <f t="shared" si="223"/>
        <v>I040460181581-VT020</v>
      </c>
    </row>
    <row r="3539" spans="1:23" x14ac:dyDescent="0.3">
      <c r="A3539" s="256" t="str">
        <f t="shared" si="220"/>
        <v>I0404601-81590VT010-00001</v>
      </c>
      <c r="B3539" s="251" t="s">
        <v>14011</v>
      </c>
      <c r="C3539" s="251" t="s">
        <v>10031</v>
      </c>
      <c r="D3539" s="251" t="s">
        <v>13987</v>
      </c>
      <c r="E3539" s="251" t="s">
        <v>11998</v>
      </c>
      <c r="F3539" s="251" t="s">
        <v>10188</v>
      </c>
      <c r="G3539" s="251" t="s">
        <v>10073</v>
      </c>
      <c r="H3539" s="251" t="s">
        <v>770</v>
      </c>
      <c r="I3539" s="257" t="str">
        <f t="shared" si="221"/>
        <v>-00001</v>
      </c>
      <c r="J3539" s="251">
        <v>1</v>
      </c>
      <c r="K3539" s="251">
        <v>1</v>
      </c>
      <c r="M3539" s="251" t="s">
        <v>9993</v>
      </c>
      <c r="N3539" s="251" t="s">
        <v>12707</v>
      </c>
      <c r="O3539" s="251">
        <v>1</v>
      </c>
      <c r="Q3539" s="251" t="s">
        <v>14011</v>
      </c>
      <c r="R3539" s="251" t="s">
        <v>10028</v>
      </c>
      <c r="S3539" s="252" t="s">
        <v>3755</v>
      </c>
      <c r="T3539" s="251" t="str">
        <f t="shared" si="222"/>
        <v>I040460181590VT010</v>
      </c>
      <c r="W3539" s="251" t="str">
        <f t="shared" si="223"/>
        <v>I040460181590-VT010</v>
      </c>
    </row>
    <row r="3540" spans="1:23" x14ac:dyDescent="0.3">
      <c r="A3540" s="256" t="str">
        <f t="shared" si="220"/>
        <v>I0404601-81590VT020-00001</v>
      </c>
      <c r="B3540" s="251" t="s">
        <v>14012</v>
      </c>
      <c r="C3540" s="251" t="s">
        <v>10031</v>
      </c>
      <c r="D3540" s="251" t="s">
        <v>13987</v>
      </c>
      <c r="E3540" s="251" t="s">
        <v>11998</v>
      </c>
      <c r="F3540" s="251" t="s">
        <v>10190</v>
      </c>
      <c r="G3540" s="251" t="s">
        <v>10075</v>
      </c>
      <c r="H3540" s="251" t="s">
        <v>770</v>
      </c>
      <c r="I3540" s="257" t="str">
        <f t="shared" si="221"/>
        <v>-00001</v>
      </c>
      <c r="J3540" s="251">
        <v>1</v>
      </c>
      <c r="K3540" s="251">
        <v>1</v>
      </c>
      <c r="M3540" s="251" t="s">
        <v>9958</v>
      </c>
      <c r="N3540" s="251" t="s">
        <v>12707</v>
      </c>
      <c r="O3540" s="251">
        <v>1</v>
      </c>
      <c r="Q3540" s="251" t="s">
        <v>14012</v>
      </c>
      <c r="R3540" s="251" t="s">
        <v>10028</v>
      </c>
      <c r="S3540" s="252" t="s">
        <v>3758</v>
      </c>
      <c r="T3540" s="251" t="str">
        <f t="shared" si="222"/>
        <v>I040460181590VT020</v>
      </c>
      <c r="W3540" s="251" t="str">
        <f t="shared" si="223"/>
        <v>I040460181590-VT020</v>
      </c>
    </row>
    <row r="3541" spans="1:23" x14ac:dyDescent="0.3">
      <c r="A3541" s="256" t="str">
        <f t="shared" si="220"/>
        <v>I0606365-81130BZ620-00003</v>
      </c>
      <c r="B3541" s="251" t="s">
        <v>14013</v>
      </c>
      <c r="C3541" s="251" t="s">
        <v>10077</v>
      </c>
      <c r="D3541" s="251" t="s">
        <v>14014</v>
      </c>
      <c r="E3541" s="251" t="s">
        <v>11998</v>
      </c>
      <c r="F3541" s="251" t="s">
        <v>9957</v>
      </c>
      <c r="G3541" s="251" t="s">
        <v>1198</v>
      </c>
      <c r="H3541" s="251" t="s">
        <v>5101</v>
      </c>
      <c r="I3541" s="257" t="str">
        <f t="shared" si="221"/>
        <v>-00003</v>
      </c>
      <c r="J3541" s="251">
        <v>3</v>
      </c>
      <c r="K3541" s="251">
        <v>3</v>
      </c>
      <c r="M3541" s="251" t="s">
        <v>9958</v>
      </c>
      <c r="N3541" s="251" t="s">
        <v>12281</v>
      </c>
      <c r="O3541" s="251">
        <v>3</v>
      </c>
      <c r="Q3541" s="251" t="s">
        <v>14013</v>
      </c>
      <c r="R3541" s="251" t="s">
        <v>9960</v>
      </c>
      <c r="S3541" s="252" t="s">
        <v>1197</v>
      </c>
      <c r="T3541" s="251" t="str">
        <f t="shared" si="222"/>
        <v>I060636581130BZ620</v>
      </c>
      <c r="W3541" s="251" t="str">
        <f t="shared" si="223"/>
        <v>I060636581130-BZ620</v>
      </c>
    </row>
    <row r="3542" spans="1:23" x14ac:dyDescent="0.3">
      <c r="A3542" s="256" t="str">
        <f t="shared" si="220"/>
        <v>I0606365-81150BZ620-00001</v>
      </c>
      <c r="B3542" s="251" t="s">
        <v>14015</v>
      </c>
      <c r="C3542" s="251" t="s">
        <v>10077</v>
      </c>
      <c r="D3542" s="251" t="s">
        <v>14014</v>
      </c>
      <c r="E3542" s="251" t="s">
        <v>11998</v>
      </c>
      <c r="F3542" s="251" t="s">
        <v>9962</v>
      </c>
      <c r="G3542" s="251" t="s">
        <v>1203</v>
      </c>
      <c r="H3542" s="251" t="s">
        <v>3429</v>
      </c>
      <c r="I3542" s="257" t="str">
        <f t="shared" si="221"/>
        <v>-00001</v>
      </c>
      <c r="J3542" s="251">
        <v>1</v>
      </c>
      <c r="K3542" s="251">
        <v>1</v>
      </c>
      <c r="M3542" s="251" t="s">
        <v>9958</v>
      </c>
      <c r="N3542" s="251" t="s">
        <v>12281</v>
      </c>
      <c r="O3542" s="251">
        <v>1</v>
      </c>
      <c r="Q3542" s="251" t="s">
        <v>14015</v>
      </c>
      <c r="R3542" s="251" t="s">
        <v>9960</v>
      </c>
      <c r="S3542" s="252" t="s">
        <v>1202</v>
      </c>
      <c r="T3542" s="251" t="str">
        <f t="shared" si="222"/>
        <v>I060636581150BZ620</v>
      </c>
      <c r="W3542" s="251" t="str">
        <f t="shared" si="223"/>
        <v>I060636581150-BZ620</v>
      </c>
    </row>
    <row r="3543" spans="1:23" x14ac:dyDescent="0.3">
      <c r="A3543" s="256" t="str">
        <f t="shared" si="220"/>
        <v>I0606365-81170BZ620-00001</v>
      </c>
      <c r="B3543" s="251" t="s">
        <v>14016</v>
      </c>
      <c r="C3543" s="251" t="s">
        <v>10077</v>
      </c>
      <c r="D3543" s="251" t="s">
        <v>14014</v>
      </c>
      <c r="E3543" s="251" t="s">
        <v>11998</v>
      </c>
      <c r="F3543" s="251" t="s">
        <v>9964</v>
      </c>
      <c r="G3543" s="251" t="s">
        <v>1208</v>
      </c>
      <c r="H3543" s="251" t="s">
        <v>5102</v>
      </c>
      <c r="I3543" s="257" t="str">
        <f t="shared" si="221"/>
        <v>-00001</v>
      </c>
      <c r="J3543" s="251">
        <v>1</v>
      </c>
      <c r="K3543" s="251">
        <v>1</v>
      </c>
      <c r="M3543" s="251" t="s">
        <v>9958</v>
      </c>
      <c r="N3543" s="251" t="s">
        <v>12281</v>
      </c>
      <c r="O3543" s="251">
        <v>1</v>
      </c>
      <c r="Q3543" s="251" t="s">
        <v>14016</v>
      </c>
      <c r="R3543" s="251" t="s">
        <v>9960</v>
      </c>
      <c r="S3543" s="252" t="s">
        <v>1207</v>
      </c>
      <c r="T3543" s="251" t="str">
        <f t="shared" si="222"/>
        <v>I060636581170BZ620</v>
      </c>
      <c r="W3543" s="251" t="str">
        <f t="shared" si="223"/>
        <v>I060636581170-BZ620</v>
      </c>
    </row>
    <row r="3544" spans="1:23" x14ac:dyDescent="0.3">
      <c r="A3544" s="256" t="str">
        <f t="shared" si="220"/>
        <v>I0606365-81550BZ220-00003</v>
      </c>
      <c r="B3544" s="251" t="s">
        <v>14017</v>
      </c>
      <c r="C3544" s="251" t="s">
        <v>10077</v>
      </c>
      <c r="D3544" s="251" t="s">
        <v>14014</v>
      </c>
      <c r="E3544" s="251" t="s">
        <v>11998</v>
      </c>
      <c r="F3544" s="251" t="s">
        <v>9966</v>
      </c>
      <c r="G3544" s="251" t="s">
        <v>1364</v>
      </c>
      <c r="H3544" s="251" t="s">
        <v>5202</v>
      </c>
      <c r="I3544" s="257" t="str">
        <f t="shared" si="221"/>
        <v>-00003</v>
      </c>
      <c r="J3544" s="251">
        <v>3</v>
      </c>
      <c r="K3544" s="251">
        <v>3</v>
      </c>
      <c r="M3544" s="251" t="s">
        <v>9958</v>
      </c>
      <c r="N3544" s="251" t="s">
        <v>12281</v>
      </c>
      <c r="O3544" s="251">
        <v>3</v>
      </c>
      <c r="Q3544" s="251" t="s">
        <v>14017</v>
      </c>
      <c r="R3544" s="251" t="s">
        <v>9960</v>
      </c>
      <c r="S3544" s="252" t="s">
        <v>1363</v>
      </c>
      <c r="T3544" s="251" t="str">
        <f t="shared" si="222"/>
        <v>I060636581550BZ220</v>
      </c>
      <c r="W3544" s="251" t="str">
        <f t="shared" si="223"/>
        <v>I060636581550-BZ220</v>
      </c>
    </row>
    <row r="3545" spans="1:23" x14ac:dyDescent="0.3">
      <c r="A3545" s="256" t="str">
        <f t="shared" si="220"/>
        <v>I0606365-81550BZ490-00005</v>
      </c>
      <c r="B3545" s="251" t="s">
        <v>14018</v>
      </c>
      <c r="C3545" s="251" t="s">
        <v>10077</v>
      </c>
      <c r="D3545" s="251" t="s">
        <v>14014</v>
      </c>
      <c r="E3545" s="251" t="s">
        <v>11998</v>
      </c>
      <c r="F3545" s="251" t="s">
        <v>9968</v>
      </c>
      <c r="G3545" s="251" t="s">
        <v>1409</v>
      </c>
      <c r="H3545" s="251" t="s">
        <v>5202</v>
      </c>
      <c r="I3545" s="257" t="str">
        <f t="shared" si="221"/>
        <v>-00005</v>
      </c>
      <c r="J3545" s="251">
        <v>5</v>
      </c>
      <c r="K3545" s="251">
        <v>5</v>
      </c>
      <c r="M3545" s="251" t="s">
        <v>9958</v>
      </c>
      <c r="N3545" s="251" t="s">
        <v>12281</v>
      </c>
      <c r="O3545" s="251">
        <v>5</v>
      </c>
      <c r="Q3545" s="251" t="s">
        <v>14018</v>
      </c>
      <c r="R3545" s="251" t="s">
        <v>9960</v>
      </c>
      <c r="S3545" s="252" t="s">
        <v>1408</v>
      </c>
      <c r="T3545" s="251" t="str">
        <f t="shared" si="222"/>
        <v>I060636581550BZ490</v>
      </c>
      <c r="W3545" s="251" t="str">
        <f t="shared" si="223"/>
        <v>I060636581550-BZ490</v>
      </c>
    </row>
    <row r="3546" spans="1:23" x14ac:dyDescent="0.3">
      <c r="A3546" s="256" t="str">
        <f t="shared" si="220"/>
        <v>I0606365-81551BZ150-00002</v>
      </c>
      <c r="B3546" s="251" t="s">
        <v>14019</v>
      </c>
      <c r="C3546" s="251" t="s">
        <v>10077</v>
      </c>
      <c r="D3546" s="251" t="s">
        <v>14014</v>
      </c>
      <c r="E3546" s="251" t="s">
        <v>11998</v>
      </c>
      <c r="F3546" s="251" t="s">
        <v>9970</v>
      </c>
      <c r="G3546" s="251" t="s">
        <v>1351</v>
      </c>
      <c r="H3546" s="251" t="s">
        <v>3436</v>
      </c>
      <c r="I3546" s="257" t="str">
        <f t="shared" si="221"/>
        <v>-00002</v>
      </c>
      <c r="J3546" s="251">
        <v>2</v>
      </c>
      <c r="K3546" s="251">
        <v>2</v>
      </c>
      <c r="M3546" s="251" t="s">
        <v>9958</v>
      </c>
      <c r="N3546" s="251" t="s">
        <v>12281</v>
      </c>
      <c r="O3546" s="251">
        <v>2</v>
      </c>
      <c r="Q3546" s="251" t="s">
        <v>14019</v>
      </c>
      <c r="R3546" s="251" t="s">
        <v>9960</v>
      </c>
      <c r="S3546" s="252" t="s">
        <v>1350</v>
      </c>
      <c r="T3546" s="251" t="str">
        <f t="shared" si="222"/>
        <v>I060636581551BZ150</v>
      </c>
      <c r="W3546" s="251" t="str">
        <f t="shared" si="223"/>
        <v>I060636581551-BZ150</v>
      </c>
    </row>
    <row r="3547" spans="1:23" x14ac:dyDescent="0.3">
      <c r="A3547" s="256" t="str">
        <f t="shared" si="220"/>
        <v>I0606365-81551BZ240-00003</v>
      </c>
      <c r="B3547" s="251" t="s">
        <v>14020</v>
      </c>
      <c r="C3547" s="251" t="s">
        <v>10077</v>
      </c>
      <c r="D3547" s="251" t="s">
        <v>14014</v>
      </c>
      <c r="E3547" s="251" t="s">
        <v>11998</v>
      </c>
      <c r="F3547" s="251" t="s">
        <v>9972</v>
      </c>
      <c r="G3547" s="251" t="s">
        <v>1373</v>
      </c>
      <c r="H3547" s="251" t="s">
        <v>3436</v>
      </c>
      <c r="I3547" s="257" t="str">
        <f t="shared" si="221"/>
        <v>-00003</v>
      </c>
      <c r="J3547" s="251">
        <v>3</v>
      </c>
      <c r="K3547" s="251">
        <v>3</v>
      </c>
      <c r="M3547" s="251" t="s">
        <v>9958</v>
      </c>
      <c r="N3547" s="251" t="s">
        <v>12281</v>
      </c>
      <c r="O3547" s="251">
        <v>3</v>
      </c>
      <c r="Q3547" s="251" t="s">
        <v>14020</v>
      </c>
      <c r="R3547" s="251" t="s">
        <v>9960</v>
      </c>
      <c r="S3547" s="252" t="s">
        <v>1372</v>
      </c>
      <c r="T3547" s="251" t="str">
        <f t="shared" si="222"/>
        <v>I060636581551BZ240</v>
      </c>
      <c r="W3547" s="251" t="str">
        <f t="shared" si="223"/>
        <v>I060636581551-BZ240</v>
      </c>
    </row>
    <row r="3548" spans="1:23" x14ac:dyDescent="0.3">
      <c r="A3548" s="256" t="str">
        <f t="shared" si="220"/>
        <v>I0606365-81560BZ220-00003</v>
      </c>
      <c r="B3548" s="251" t="s">
        <v>14021</v>
      </c>
      <c r="C3548" s="251" t="s">
        <v>10077</v>
      </c>
      <c r="D3548" s="251" t="s">
        <v>14014</v>
      </c>
      <c r="E3548" s="251" t="s">
        <v>11998</v>
      </c>
      <c r="F3548" s="251" t="s">
        <v>9974</v>
      </c>
      <c r="G3548" s="251" t="s">
        <v>1378</v>
      </c>
      <c r="H3548" s="251" t="s">
        <v>5204</v>
      </c>
      <c r="I3548" s="257" t="str">
        <f t="shared" si="221"/>
        <v>-00003</v>
      </c>
      <c r="J3548" s="251">
        <v>3</v>
      </c>
      <c r="K3548" s="251">
        <v>3</v>
      </c>
      <c r="M3548" s="251" t="s">
        <v>9958</v>
      </c>
      <c r="N3548" s="251" t="s">
        <v>12281</v>
      </c>
      <c r="O3548" s="251">
        <v>3</v>
      </c>
      <c r="Q3548" s="251" t="s">
        <v>14021</v>
      </c>
      <c r="R3548" s="251" t="s">
        <v>9960</v>
      </c>
      <c r="S3548" s="252" t="s">
        <v>1377</v>
      </c>
      <c r="T3548" s="251" t="str">
        <f t="shared" si="222"/>
        <v>I060636581560BZ220</v>
      </c>
      <c r="W3548" s="251" t="str">
        <f t="shared" si="223"/>
        <v>I060636581560-BZ220</v>
      </c>
    </row>
    <row r="3549" spans="1:23" x14ac:dyDescent="0.3">
      <c r="A3549" s="256" t="str">
        <f t="shared" si="220"/>
        <v>I0606365-81560BZ490-00004</v>
      </c>
      <c r="B3549" s="251" t="s">
        <v>14022</v>
      </c>
      <c r="C3549" s="251" t="s">
        <v>10077</v>
      </c>
      <c r="D3549" s="251" t="s">
        <v>14014</v>
      </c>
      <c r="E3549" s="251" t="s">
        <v>11998</v>
      </c>
      <c r="F3549" s="251" t="s">
        <v>9976</v>
      </c>
      <c r="G3549" s="251" t="s">
        <v>1423</v>
      </c>
      <c r="H3549" s="251" t="s">
        <v>5204</v>
      </c>
      <c r="I3549" s="257" t="str">
        <f t="shared" si="221"/>
        <v>-00004</v>
      </c>
      <c r="J3549" s="251">
        <v>4</v>
      </c>
      <c r="K3549" s="251">
        <v>4</v>
      </c>
      <c r="M3549" s="251" t="s">
        <v>9958</v>
      </c>
      <c r="N3549" s="251" t="s">
        <v>12281</v>
      </c>
      <c r="O3549" s="251">
        <v>4</v>
      </c>
      <c r="Q3549" s="251" t="s">
        <v>14022</v>
      </c>
      <c r="R3549" s="251" t="s">
        <v>9960</v>
      </c>
      <c r="S3549" s="252" t="s">
        <v>1422</v>
      </c>
      <c r="T3549" s="251" t="str">
        <f t="shared" si="222"/>
        <v>I060636581560BZ490</v>
      </c>
      <c r="W3549" s="251" t="str">
        <f t="shared" si="223"/>
        <v>I060636581560-BZ490</v>
      </c>
    </row>
    <row r="3550" spans="1:23" x14ac:dyDescent="0.3">
      <c r="A3550" s="256" t="str">
        <f t="shared" si="220"/>
        <v>I0606365-81561BZ150-00002</v>
      </c>
      <c r="B3550" s="251" t="s">
        <v>14023</v>
      </c>
      <c r="C3550" s="251" t="s">
        <v>10077</v>
      </c>
      <c r="D3550" s="251" t="s">
        <v>14014</v>
      </c>
      <c r="E3550" s="251" t="s">
        <v>11998</v>
      </c>
      <c r="F3550" s="251" t="s">
        <v>9978</v>
      </c>
      <c r="G3550" s="251" t="s">
        <v>1359</v>
      </c>
      <c r="H3550" s="251" t="s">
        <v>3443</v>
      </c>
      <c r="I3550" s="257" t="str">
        <f t="shared" si="221"/>
        <v>-00002</v>
      </c>
      <c r="J3550" s="251">
        <v>2</v>
      </c>
      <c r="K3550" s="251">
        <v>2</v>
      </c>
      <c r="M3550" s="251" t="s">
        <v>9958</v>
      </c>
      <c r="N3550" s="251" t="s">
        <v>12281</v>
      </c>
      <c r="O3550" s="251">
        <v>2</v>
      </c>
      <c r="Q3550" s="251" t="s">
        <v>14023</v>
      </c>
      <c r="R3550" s="251" t="s">
        <v>9960</v>
      </c>
      <c r="S3550" s="252" t="s">
        <v>1358</v>
      </c>
      <c r="T3550" s="251" t="str">
        <f t="shared" si="222"/>
        <v>I060636581561BZ150</v>
      </c>
      <c r="W3550" s="251" t="str">
        <f t="shared" si="223"/>
        <v>I060636581561-BZ150</v>
      </c>
    </row>
    <row r="3551" spans="1:23" x14ac:dyDescent="0.3">
      <c r="A3551" s="256" t="str">
        <f t="shared" si="220"/>
        <v>I0606365-81561BZ240-00004</v>
      </c>
      <c r="B3551" s="251" t="s">
        <v>14024</v>
      </c>
      <c r="C3551" s="251" t="s">
        <v>10077</v>
      </c>
      <c r="D3551" s="251" t="s">
        <v>14014</v>
      </c>
      <c r="E3551" s="251" t="s">
        <v>11998</v>
      </c>
      <c r="F3551" s="251" t="s">
        <v>9980</v>
      </c>
      <c r="G3551" s="251" t="s">
        <v>1387</v>
      </c>
      <c r="H3551" s="251" t="s">
        <v>3443</v>
      </c>
      <c r="I3551" s="257" t="str">
        <f t="shared" si="221"/>
        <v>-00004</v>
      </c>
      <c r="J3551" s="251">
        <v>4</v>
      </c>
      <c r="K3551" s="251">
        <v>4</v>
      </c>
      <c r="M3551" s="251" t="s">
        <v>9958</v>
      </c>
      <c r="N3551" s="251" t="s">
        <v>12281</v>
      </c>
      <c r="O3551" s="251">
        <v>4</v>
      </c>
      <c r="Q3551" s="251" t="s">
        <v>14024</v>
      </c>
      <c r="R3551" s="251" t="s">
        <v>9960</v>
      </c>
      <c r="S3551" s="252" t="s">
        <v>1386</v>
      </c>
      <c r="T3551" s="251" t="str">
        <f t="shared" si="222"/>
        <v>I060636581561BZ240</v>
      </c>
      <c r="W3551" s="251" t="str">
        <f t="shared" si="223"/>
        <v>I060636581561-BZ240</v>
      </c>
    </row>
    <row r="3552" spans="1:23" x14ac:dyDescent="0.3">
      <c r="A3552" s="256" t="str">
        <f t="shared" si="220"/>
        <v>I0606365-81581BZ040-00002</v>
      </c>
      <c r="B3552" s="251" t="s">
        <v>14025</v>
      </c>
      <c r="C3552" s="251" t="s">
        <v>10077</v>
      </c>
      <c r="D3552" s="251" t="s">
        <v>14014</v>
      </c>
      <c r="E3552" s="251" t="s">
        <v>11998</v>
      </c>
      <c r="F3552" s="251" t="s">
        <v>9982</v>
      </c>
      <c r="G3552" s="251" t="s">
        <v>1454</v>
      </c>
      <c r="H3552" s="251" t="s">
        <v>5218</v>
      </c>
      <c r="I3552" s="257" t="str">
        <f t="shared" si="221"/>
        <v>-00002</v>
      </c>
      <c r="J3552" s="251">
        <v>2</v>
      </c>
      <c r="K3552" s="251">
        <v>2</v>
      </c>
      <c r="M3552" s="251" t="s">
        <v>9958</v>
      </c>
      <c r="N3552" s="251" t="s">
        <v>12281</v>
      </c>
      <c r="O3552" s="251">
        <v>2</v>
      </c>
      <c r="Q3552" s="251" t="s">
        <v>14025</v>
      </c>
      <c r="R3552" s="251" t="s">
        <v>9960</v>
      </c>
      <c r="S3552" s="252" t="s">
        <v>1453</v>
      </c>
      <c r="T3552" s="251" t="str">
        <f t="shared" si="222"/>
        <v>I060636581581BZ040</v>
      </c>
      <c r="W3552" s="251" t="str">
        <f t="shared" si="223"/>
        <v>I060636581581-BZ040</v>
      </c>
    </row>
    <row r="3553" spans="1:23" x14ac:dyDescent="0.3">
      <c r="A3553" s="256" t="str">
        <f t="shared" si="220"/>
        <v>I0606365-81590BZ051-00003</v>
      </c>
      <c r="B3553" s="251" t="s">
        <v>14026</v>
      </c>
      <c r="C3553" s="251" t="s">
        <v>10077</v>
      </c>
      <c r="D3553" s="251" t="s">
        <v>14014</v>
      </c>
      <c r="E3553" s="251" t="s">
        <v>11998</v>
      </c>
      <c r="F3553" s="251" t="s">
        <v>9984</v>
      </c>
      <c r="G3553" s="251" t="s">
        <v>5230</v>
      </c>
      <c r="H3553" s="251" t="s">
        <v>770</v>
      </c>
      <c r="I3553" s="257" t="str">
        <f t="shared" si="221"/>
        <v>-00003</v>
      </c>
      <c r="J3553" s="251">
        <v>3</v>
      </c>
      <c r="K3553" s="251">
        <v>3</v>
      </c>
      <c r="M3553" s="251" t="s">
        <v>9958</v>
      </c>
      <c r="N3553" s="251" t="s">
        <v>12281</v>
      </c>
      <c r="O3553" s="251">
        <v>3</v>
      </c>
      <c r="Q3553" s="251" t="s">
        <v>14026</v>
      </c>
      <c r="R3553" s="251" t="s">
        <v>9960</v>
      </c>
      <c r="S3553" s="252" t="s">
        <v>4062</v>
      </c>
      <c r="T3553" s="251" t="str">
        <f t="shared" si="222"/>
        <v>I060636581590BZ051</v>
      </c>
      <c r="W3553" s="251" t="str">
        <f t="shared" si="223"/>
        <v>I060636581590-BZ051</v>
      </c>
    </row>
    <row r="3554" spans="1:23" x14ac:dyDescent="0.3">
      <c r="A3554" s="256" t="str">
        <f t="shared" si="220"/>
        <v>I0606365-9004951161-00004</v>
      </c>
      <c r="B3554" s="251" t="s">
        <v>14027</v>
      </c>
      <c r="C3554" s="251" t="s">
        <v>10077</v>
      </c>
      <c r="D3554" s="251" t="s">
        <v>14014</v>
      </c>
      <c r="E3554" s="251" t="s">
        <v>11998</v>
      </c>
      <c r="F3554" s="251" t="s">
        <v>9986</v>
      </c>
      <c r="G3554" s="251" t="s">
        <v>1559</v>
      </c>
      <c r="H3554" s="251" t="s">
        <v>3393</v>
      </c>
      <c r="I3554" s="257" t="str">
        <f t="shared" si="221"/>
        <v>-00004</v>
      </c>
      <c r="J3554" s="251">
        <v>4</v>
      </c>
      <c r="K3554" s="251">
        <v>4</v>
      </c>
      <c r="M3554" s="251" t="s">
        <v>10007</v>
      </c>
      <c r="N3554" s="251" t="s">
        <v>12281</v>
      </c>
      <c r="O3554" s="251">
        <v>4</v>
      </c>
      <c r="Q3554" s="251" t="s">
        <v>14027</v>
      </c>
      <c r="R3554" s="251" t="s">
        <v>9960</v>
      </c>
      <c r="S3554" s="252">
        <v>9004951161</v>
      </c>
      <c r="T3554" s="251" t="str">
        <f t="shared" si="222"/>
        <v>I06063659004951161</v>
      </c>
      <c r="W3554" s="251" t="str">
        <f t="shared" si="223"/>
        <v>I060636590049-51161</v>
      </c>
    </row>
    <row r="3555" spans="1:23" x14ac:dyDescent="0.3">
      <c r="A3555" s="256" t="str">
        <f t="shared" si="220"/>
        <v>I0606365-9004A81004-00001</v>
      </c>
      <c r="B3555" s="251" t="s">
        <v>14028</v>
      </c>
      <c r="C3555" s="251" t="s">
        <v>10077</v>
      </c>
      <c r="D3555" s="251" t="s">
        <v>14014</v>
      </c>
      <c r="E3555" s="251" t="s">
        <v>11998</v>
      </c>
      <c r="F3555" s="251" t="s">
        <v>9988</v>
      </c>
      <c r="G3555" s="251" t="s">
        <v>1571</v>
      </c>
      <c r="H3555" s="251" t="s">
        <v>3393</v>
      </c>
      <c r="I3555" s="257" t="str">
        <f t="shared" si="221"/>
        <v>-00001</v>
      </c>
      <c r="J3555" s="251">
        <v>1</v>
      </c>
      <c r="K3555" s="251">
        <v>1</v>
      </c>
      <c r="M3555" s="251" t="s">
        <v>10003</v>
      </c>
      <c r="N3555" s="251" t="s">
        <v>12281</v>
      </c>
      <c r="O3555" s="251">
        <v>1</v>
      </c>
      <c r="Q3555" s="251" t="s">
        <v>14028</v>
      </c>
      <c r="R3555" s="251" t="s">
        <v>9960</v>
      </c>
      <c r="S3555" s="252" t="s">
        <v>1570</v>
      </c>
      <c r="T3555" s="251" t="str">
        <f t="shared" si="222"/>
        <v>I06063659004A81004</v>
      </c>
      <c r="W3555" s="251" t="str">
        <f t="shared" si="223"/>
        <v>I06063659004A-81004</v>
      </c>
    </row>
    <row r="3556" spans="1:23" x14ac:dyDescent="0.3">
      <c r="A3556" s="256" t="str">
        <f t="shared" si="220"/>
        <v>I0606365-9004A81006-00007</v>
      </c>
      <c r="B3556" s="251" t="s">
        <v>14029</v>
      </c>
      <c r="C3556" s="251" t="s">
        <v>10077</v>
      </c>
      <c r="D3556" s="251" t="s">
        <v>14014</v>
      </c>
      <c r="E3556" s="251" t="s">
        <v>11998</v>
      </c>
      <c r="F3556" s="251" t="s">
        <v>9990</v>
      </c>
      <c r="G3556" s="251" t="s">
        <v>1574</v>
      </c>
      <c r="H3556" s="251" t="s">
        <v>3393</v>
      </c>
      <c r="I3556" s="257" t="str">
        <f t="shared" si="221"/>
        <v>-00007</v>
      </c>
      <c r="J3556" s="251">
        <v>7</v>
      </c>
      <c r="K3556" s="251">
        <v>7</v>
      </c>
      <c r="M3556" s="251" t="s">
        <v>10007</v>
      </c>
      <c r="N3556" s="251" t="s">
        <v>12281</v>
      </c>
      <c r="O3556" s="251">
        <v>7</v>
      </c>
      <c r="Q3556" s="251" t="s">
        <v>14029</v>
      </c>
      <c r="R3556" s="251" t="s">
        <v>9960</v>
      </c>
      <c r="S3556" s="252" t="s">
        <v>1573</v>
      </c>
      <c r="T3556" s="251" t="str">
        <f t="shared" si="222"/>
        <v>I06063659004A81006</v>
      </c>
      <c r="W3556" s="251" t="str">
        <f t="shared" si="223"/>
        <v>I06063659004A-81006</v>
      </c>
    </row>
    <row r="3557" spans="1:23" x14ac:dyDescent="0.3">
      <c r="A3557" s="256" t="str">
        <f t="shared" si="220"/>
        <v>I0606365-9004A81007-00007</v>
      </c>
      <c r="B3557" s="251" t="s">
        <v>14030</v>
      </c>
      <c r="C3557" s="251" t="s">
        <v>10077</v>
      </c>
      <c r="D3557" s="251" t="s">
        <v>14014</v>
      </c>
      <c r="E3557" s="251" t="s">
        <v>11998</v>
      </c>
      <c r="F3557" s="251" t="s">
        <v>9992</v>
      </c>
      <c r="G3557" s="251" t="s">
        <v>1576</v>
      </c>
      <c r="H3557" s="251" t="s">
        <v>3393</v>
      </c>
      <c r="I3557" s="257" t="str">
        <f t="shared" si="221"/>
        <v>-00007</v>
      </c>
      <c r="J3557" s="251">
        <v>7</v>
      </c>
      <c r="K3557" s="251">
        <v>7</v>
      </c>
      <c r="M3557" s="251" t="s">
        <v>10003</v>
      </c>
      <c r="N3557" s="251" t="s">
        <v>12281</v>
      </c>
      <c r="O3557" s="251">
        <v>7</v>
      </c>
      <c r="Q3557" s="251" t="s">
        <v>14030</v>
      </c>
      <c r="R3557" s="251" t="s">
        <v>9960</v>
      </c>
      <c r="S3557" s="252" t="s">
        <v>1575</v>
      </c>
      <c r="T3557" s="251" t="str">
        <f t="shared" si="222"/>
        <v>I06063659004A81007</v>
      </c>
      <c r="W3557" s="251" t="str">
        <f t="shared" si="223"/>
        <v>I06063659004A-81007</v>
      </c>
    </row>
    <row r="3558" spans="1:23" x14ac:dyDescent="0.3">
      <c r="A3558" s="256" t="str">
        <f t="shared" si="220"/>
        <v>I0606365-9004A81026-00013</v>
      </c>
      <c r="B3558" s="251" t="s">
        <v>14031</v>
      </c>
      <c r="C3558" s="251" t="s">
        <v>10077</v>
      </c>
      <c r="D3558" s="251" t="s">
        <v>14014</v>
      </c>
      <c r="E3558" s="251" t="s">
        <v>11998</v>
      </c>
      <c r="F3558" s="251" t="s">
        <v>9995</v>
      </c>
      <c r="G3558" s="251" t="s">
        <v>1624</v>
      </c>
      <c r="H3558" s="251" t="s">
        <v>3393</v>
      </c>
      <c r="I3558" s="257" t="str">
        <f t="shared" si="221"/>
        <v>-00013</v>
      </c>
      <c r="J3558" s="251">
        <v>13</v>
      </c>
      <c r="K3558" s="251">
        <v>13</v>
      </c>
      <c r="M3558" s="251" t="s">
        <v>10007</v>
      </c>
      <c r="N3558" s="251" t="s">
        <v>12281</v>
      </c>
      <c r="O3558" s="251">
        <v>13</v>
      </c>
      <c r="Q3558" s="251" t="s">
        <v>14031</v>
      </c>
      <c r="R3558" s="251" t="s">
        <v>9960</v>
      </c>
      <c r="S3558" s="252" t="s">
        <v>1623</v>
      </c>
      <c r="T3558" s="251" t="str">
        <f t="shared" si="222"/>
        <v>I06063659004A81026</v>
      </c>
      <c r="W3558" s="251" t="str">
        <f t="shared" si="223"/>
        <v>I06063659004A-81026</v>
      </c>
    </row>
    <row r="3559" spans="1:23" x14ac:dyDescent="0.3">
      <c r="A3559" s="256" t="str">
        <f t="shared" si="220"/>
        <v>I0606366-81580BZ051-00004</v>
      </c>
      <c r="B3559" s="251" t="s">
        <v>14032</v>
      </c>
      <c r="C3559" s="251" t="s">
        <v>10077</v>
      </c>
      <c r="D3559" s="251" t="s">
        <v>14033</v>
      </c>
      <c r="E3559" s="251" t="s">
        <v>11998</v>
      </c>
      <c r="F3559" s="251" t="s">
        <v>9957</v>
      </c>
      <c r="G3559" s="251" t="s">
        <v>5226</v>
      </c>
      <c r="H3559" s="251" t="s">
        <v>758</v>
      </c>
      <c r="I3559" s="257" t="str">
        <f t="shared" si="221"/>
        <v>-00004</v>
      </c>
      <c r="J3559" s="251">
        <v>4</v>
      </c>
      <c r="K3559" s="251">
        <v>4</v>
      </c>
      <c r="M3559" s="251" t="s">
        <v>9958</v>
      </c>
      <c r="N3559" s="251" t="s">
        <v>12438</v>
      </c>
      <c r="O3559" s="251">
        <v>4</v>
      </c>
      <c r="Q3559" s="251" t="s">
        <v>14032</v>
      </c>
      <c r="R3559" s="251" t="s">
        <v>10017</v>
      </c>
      <c r="S3559" s="252" t="s">
        <v>4065</v>
      </c>
      <c r="T3559" s="251" t="str">
        <f t="shared" si="222"/>
        <v>I060636681580BZ051</v>
      </c>
      <c r="W3559" s="251" t="str">
        <f t="shared" si="223"/>
        <v>I060636681580-BZ051</v>
      </c>
    </row>
    <row r="3560" spans="1:23" x14ac:dyDescent="0.3">
      <c r="A3560" s="256" t="str">
        <f t="shared" si="220"/>
        <v>I0606366-81591BZ040-00001</v>
      </c>
      <c r="B3560" s="251" t="s">
        <v>14034</v>
      </c>
      <c r="C3560" s="251" t="s">
        <v>10077</v>
      </c>
      <c r="D3560" s="251" t="s">
        <v>14033</v>
      </c>
      <c r="E3560" s="251" t="s">
        <v>11998</v>
      </c>
      <c r="F3560" s="251" t="s">
        <v>9962</v>
      </c>
      <c r="G3560" s="251" t="s">
        <v>1461</v>
      </c>
      <c r="H3560" s="251" t="s">
        <v>5219</v>
      </c>
      <c r="I3560" s="257" t="str">
        <f t="shared" si="221"/>
        <v>-00001</v>
      </c>
      <c r="J3560" s="251">
        <v>1</v>
      </c>
      <c r="K3560" s="251">
        <v>1</v>
      </c>
      <c r="M3560" s="251" t="s">
        <v>9958</v>
      </c>
      <c r="N3560" s="251" t="s">
        <v>12438</v>
      </c>
      <c r="O3560" s="251">
        <v>1</v>
      </c>
      <c r="Q3560" s="251" t="s">
        <v>14034</v>
      </c>
      <c r="R3560" s="251" t="s">
        <v>10017</v>
      </c>
      <c r="S3560" s="252" t="s">
        <v>1460</v>
      </c>
      <c r="T3560" s="251" t="str">
        <f t="shared" si="222"/>
        <v>I060636681591BZ040</v>
      </c>
      <c r="W3560" s="251" t="str">
        <f t="shared" si="223"/>
        <v>I060636681591-BZ040</v>
      </c>
    </row>
    <row r="3561" spans="1:23" x14ac:dyDescent="0.3">
      <c r="A3561" s="256" t="str">
        <f t="shared" si="220"/>
        <v>I0606366-87915BZ070-00001</v>
      </c>
      <c r="B3561" s="251" t="s">
        <v>14035</v>
      </c>
      <c r="C3561" s="251" t="s">
        <v>10077</v>
      </c>
      <c r="D3561" s="251" t="s">
        <v>14033</v>
      </c>
      <c r="E3561" s="251" t="s">
        <v>11998</v>
      </c>
      <c r="F3561" s="251" t="s">
        <v>9964</v>
      </c>
      <c r="G3561" s="251" t="s">
        <v>1528</v>
      </c>
      <c r="H3561" s="251" t="s">
        <v>10293</v>
      </c>
      <c r="I3561" s="257" t="str">
        <f t="shared" si="221"/>
        <v>-00001</v>
      </c>
      <c r="J3561" s="251">
        <v>1</v>
      </c>
      <c r="K3561" s="251">
        <v>1</v>
      </c>
      <c r="M3561" s="251" t="s">
        <v>10007</v>
      </c>
      <c r="N3561" s="251" t="s">
        <v>12438</v>
      </c>
      <c r="O3561" s="251">
        <v>1</v>
      </c>
      <c r="Q3561" s="251" t="s">
        <v>14035</v>
      </c>
      <c r="R3561" s="251" t="s">
        <v>10017</v>
      </c>
      <c r="S3561" s="252" t="s">
        <v>1527</v>
      </c>
      <c r="T3561" s="251" t="str">
        <f t="shared" si="222"/>
        <v>I060636687915BZ070</v>
      </c>
      <c r="W3561" s="251" t="str">
        <f t="shared" si="223"/>
        <v>I060636687915-BZ070</v>
      </c>
    </row>
    <row r="3562" spans="1:23" x14ac:dyDescent="0.3">
      <c r="A3562" s="256" t="str">
        <f t="shared" si="220"/>
        <v>I0606366-87917BZ010-00007</v>
      </c>
      <c r="B3562" s="251" t="s">
        <v>14036</v>
      </c>
      <c r="C3562" s="251" t="s">
        <v>10077</v>
      </c>
      <c r="D3562" s="251" t="s">
        <v>14033</v>
      </c>
      <c r="E3562" s="251" t="s">
        <v>11998</v>
      </c>
      <c r="F3562" s="251" t="s">
        <v>9966</v>
      </c>
      <c r="G3562" s="251" t="s">
        <v>1515</v>
      </c>
      <c r="H3562" s="251" t="s">
        <v>10109</v>
      </c>
      <c r="I3562" s="257" t="str">
        <f t="shared" si="221"/>
        <v>-00007</v>
      </c>
      <c r="J3562" s="251">
        <v>7</v>
      </c>
      <c r="K3562" s="251">
        <v>7</v>
      </c>
      <c r="M3562" s="251" t="s">
        <v>10007</v>
      </c>
      <c r="N3562" s="251" t="s">
        <v>12438</v>
      </c>
      <c r="O3562" s="251">
        <v>7</v>
      </c>
      <c r="Q3562" s="251" t="s">
        <v>14036</v>
      </c>
      <c r="R3562" s="251" t="s">
        <v>10017</v>
      </c>
      <c r="S3562" s="252" t="s">
        <v>1514</v>
      </c>
      <c r="T3562" s="251" t="str">
        <f t="shared" si="222"/>
        <v>I060636687917BZ010</v>
      </c>
      <c r="W3562" s="251" t="str">
        <f t="shared" si="223"/>
        <v>I060636687917-BZ010</v>
      </c>
    </row>
    <row r="3563" spans="1:23" x14ac:dyDescent="0.3">
      <c r="A3563" s="256" t="str">
        <f t="shared" si="220"/>
        <v>I0606366-87947BZ010-00002</v>
      </c>
      <c r="B3563" s="251" t="s">
        <v>14037</v>
      </c>
      <c r="C3563" s="251" t="s">
        <v>10077</v>
      </c>
      <c r="D3563" s="251" t="s">
        <v>14033</v>
      </c>
      <c r="E3563" s="251" t="s">
        <v>11998</v>
      </c>
      <c r="F3563" s="251" t="s">
        <v>9968</v>
      </c>
      <c r="G3563" s="251" t="s">
        <v>1519</v>
      </c>
      <c r="H3563" s="251" t="s">
        <v>10109</v>
      </c>
      <c r="I3563" s="257" t="str">
        <f t="shared" si="221"/>
        <v>-00002</v>
      </c>
      <c r="J3563" s="251">
        <v>2</v>
      </c>
      <c r="K3563" s="251">
        <v>2</v>
      </c>
      <c r="M3563" s="251" t="s">
        <v>10007</v>
      </c>
      <c r="N3563" s="251" t="s">
        <v>12438</v>
      </c>
      <c r="O3563" s="251">
        <v>2</v>
      </c>
      <c r="Q3563" s="251" t="s">
        <v>14037</v>
      </c>
      <c r="R3563" s="251" t="s">
        <v>10017</v>
      </c>
      <c r="S3563" s="252" t="s">
        <v>1518</v>
      </c>
      <c r="T3563" s="251" t="str">
        <f t="shared" si="222"/>
        <v>I060636687947BZ010</v>
      </c>
      <c r="W3563" s="251" t="str">
        <f t="shared" si="223"/>
        <v>I060636687947-BZ010</v>
      </c>
    </row>
    <row r="3564" spans="1:23" x14ac:dyDescent="0.3">
      <c r="A3564" s="256" t="str">
        <f t="shared" si="220"/>
        <v>I0606367-81560BZ310-00001</v>
      </c>
      <c r="B3564" s="251" t="s">
        <v>14038</v>
      </c>
      <c r="C3564" s="251" t="s">
        <v>10077</v>
      </c>
      <c r="D3564" s="251" t="s">
        <v>14039</v>
      </c>
      <c r="E3564" s="251" t="s">
        <v>11998</v>
      </c>
      <c r="F3564" s="251" t="s">
        <v>9957</v>
      </c>
      <c r="G3564" s="251" t="s">
        <v>1401</v>
      </c>
      <c r="H3564" s="251" t="s">
        <v>5204</v>
      </c>
      <c r="I3564" s="257" t="str">
        <f t="shared" si="221"/>
        <v>-00001</v>
      </c>
      <c r="J3564" s="251">
        <v>1</v>
      </c>
      <c r="K3564" s="251">
        <v>1</v>
      </c>
      <c r="M3564" s="251" t="s">
        <v>9958</v>
      </c>
      <c r="N3564" s="251" t="s">
        <v>12707</v>
      </c>
      <c r="O3564" s="251">
        <v>1</v>
      </c>
      <c r="Q3564" s="251" t="s">
        <v>14038</v>
      </c>
      <c r="R3564" s="251" t="s">
        <v>10028</v>
      </c>
      <c r="S3564" s="252" t="s">
        <v>1400</v>
      </c>
      <c r="T3564" s="251" t="str">
        <f t="shared" si="222"/>
        <v>I060636781560BZ310</v>
      </c>
      <c r="W3564" s="251" t="str">
        <f t="shared" si="223"/>
        <v>I060636781560-BZ310</v>
      </c>
    </row>
    <row r="3565" spans="1:23" x14ac:dyDescent="0.3">
      <c r="A3565" s="256" t="str">
        <f t="shared" si="220"/>
        <v>I0606367-81565BZ030-00002</v>
      </c>
      <c r="B3565" s="251" t="s">
        <v>14040</v>
      </c>
      <c r="C3565" s="251" t="s">
        <v>10077</v>
      </c>
      <c r="D3565" s="251" t="s">
        <v>14039</v>
      </c>
      <c r="E3565" s="251" t="s">
        <v>11998</v>
      </c>
      <c r="F3565" s="251" t="s">
        <v>9962</v>
      </c>
      <c r="G3565" s="251" t="s">
        <v>1356</v>
      </c>
      <c r="H3565" s="251" t="s">
        <v>10467</v>
      </c>
      <c r="I3565" s="257" t="str">
        <f t="shared" si="221"/>
        <v>-00002</v>
      </c>
      <c r="J3565" s="251">
        <v>2</v>
      </c>
      <c r="K3565" s="251">
        <v>2</v>
      </c>
      <c r="M3565" s="251" t="s">
        <v>10007</v>
      </c>
      <c r="N3565" s="251" t="s">
        <v>12707</v>
      </c>
      <c r="O3565" s="251">
        <v>2</v>
      </c>
      <c r="Q3565" s="251" t="s">
        <v>14040</v>
      </c>
      <c r="R3565" s="251" t="s">
        <v>10028</v>
      </c>
      <c r="S3565" s="252" t="s">
        <v>1355</v>
      </c>
      <c r="T3565" s="251" t="str">
        <f t="shared" si="222"/>
        <v>I060636781565BZ030</v>
      </c>
      <c r="W3565" s="251" t="str">
        <f t="shared" si="223"/>
        <v>I060636781565-BZ030</v>
      </c>
    </row>
    <row r="3566" spans="1:23" x14ac:dyDescent="0.3">
      <c r="A3566" s="256" t="str">
        <f t="shared" si="220"/>
        <v>I0706365-9004951125-00011</v>
      </c>
      <c r="B3566" s="251" t="s">
        <v>14041</v>
      </c>
      <c r="C3566" s="251" t="s">
        <v>10117</v>
      </c>
      <c r="D3566" s="251" t="s">
        <v>14042</v>
      </c>
      <c r="E3566" s="251" t="s">
        <v>11998</v>
      </c>
      <c r="F3566" s="251" t="s">
        <v>9957</v>
      </c>
      <c r="G3566" s="251" t="s">
        <v>1561</v>
      </c>
      <c r="H3566" s="251" t="s">
        <v>3393</v>
      </c>
      <c r="I3566" s="257" t="str">
        <f t="shared" si="221"/>
        <v>-00011</v>
      </c>
      <c r="J3566" s="251">
        <v>11</v>
      </c>
      <c r="K3566" s="251">
        <v>11</v>
      </c>
      <c r="M3566" s="251" t="s">
        <v>10003</v>
      </c>
      <c r="N3566" s="251" t="s">
        <v>12281</v>
      </c>
      <c r="O3566" s="251">
        <v>11</v>
      </c>
      <c r="Q3566" s="251" t="s">
        <v>14041</v>
      </c>
      <c r="R3566" s="251" t="s">
        <v>9960</v>
      </c>
      <c r="S3566" s="252">
        <v>9004951125</v>
      </c>
      <c r="T3566" s="251" t="str">
        <f t="shared" si="222"/>
        <v>I07063659004951125</v>
      </c>
      <c r="W3566" s="251" t="str">
        <f t="shared" si="223"/>
        <v>I070636590049-51125</v>
      </c>
    </row>
    <row r="3567" spans="1:23" x14ac:dyDescent="0.3">
      <c r="A3567" s="256" t="str">
        <f t="shared" si="220"/>
        <v>I0706366-81110BZ010-00003</v>
      </c>
      <c r="B3567" s="251" t="s">
        <v>14043</v>
      </c>
      <c r="C3567" s="251" t="s">
        <v>10117</v>
      </c>
      <c r="D3567" s="251" t="s">
        <v>14044</v>
      </c>
      <c r="E3567" s="251" t="s">
        <v>11998</v>
      </c>
      <c r="F3567" s="251" t="s">
        <v>9957</v>
      </c>
      <c r="G3567" s="251" t="s">
        <v>997</v>
      </c>
      <c r="H3567" s="251" t="s">
        <v>10121</v>
      </c>
      <c r="I3567" s="257" t="str">
        <f t="shared" si="221"/>
        <v>-00003</v>
      </c>
      <c r="J3567" s="251">
        <v>3</v>
      </c>
      <c r="K3567" s="251">
        <v>3</v>
      </c>
      <c r="M3567" s="251" t="s">
        <v>9958</v>
      </c>
      <c r="N3567" s="251" t="s">
        <v>12438</v>
      </c>
      <c r="O3567" s="251">
        <v>3</v>
      </c>
      <c r="Q3567" s="251" t="s">
        <v>14043</v>
      </c>
      <c r="R3567" s="251" t="s">
        <v>10017</v>
      </c>
      <c r="S3567" s="252" t="s">
        <v>996</v>
      </c>
      <c r="T3567" s="251" t="str">
        <f t="shared" si="222"/>
        <v>I070636681110BZ010</v>
      </c>
      <c r="W3567" s="251" t="str">
        <f t="shared" si="223"/>
        <v>I070636681110-BZ010</v>
      </c>
    </row>
    <row r="3568" spans="1:23" x14ac:dyDescent="0.3">
      <c r="A3568" s="256" t="str">
        <f t="shared" si="220"/>
        <v>I0706366-81110BZ840-00002</v>
      </c>
      <c r="B3568" s="251" t="s">
        <v>14045</v>
      </c>
      <c r="C3568" s="251" t="s">
        <v>10117</v>
      </c>
      <c r="D3568" s="251" t="s">
        <v>14044</v>
      </c>
      <c r="E3568" s="251" t="s">
        <v>11998</v>
      </c>
      <c r="F3568" s="251" t="s">
        <v>9962</v>
      </c>
      <c r="G3568" s="251" t="s">
        <v>3424</v>
      </c>
      <c r="H3568" s="251" t="s">
        <v>3422</v>
      </c>
      <c r="I3568" s="257" t="str">
        <f t="shared" si="221"/>
        <v>-00002</v>
      </c>
      <c r="J3568" s="251">
        <v>2</v>
      </c>
      <c r="K3568" s="251">
        <v>2</v>
      </c>
      <c r="M3568" s="251" t="s">
        <v>9958</v>
      </c>
      <c r="N3568" s="251" t="s">
        <v>12438</v>
      </c>
      <c r="O3568" s="251">
        <v>2</v>
      </c>
      <c r="Q3568" s="251" t="s">
        <v>14045</v>
      </c>
      <c r="R3568" s="251" t="s">
        <v>10017</v>
      </c>
      <c r="S3568" s="252" t="s">
        <v>3423</v>
      </c>
      <c r="T3568" s="251" t="str">
        <f t="shared" si="222"/>
        <v>I070636681110BZ840</v>
      </c>
      <c r="W3568" s="251" t="str">
        <f t="shared" si="223"/>
        <v>I070636681110-BZ840</v>
      </c>
    </row>
    <row r="3569" spans="1:23" x14ac:dyDescent="0.3">
      <c r="A3569" s="256" t="str">
        <f t="shared" si="220"/>
        <v>I0706366-81150BZ010-00001</v>
      </c>
      <c r="B3569" s="251" t="s">
        <v>14046</v>
      </c>
      <c r="C3569" s="251" t="s">
        <v>10117</v>
      </c>
      <c r="D3569" s="251" t="s">
        <v>14044</v>
      </c>
      <c r="E3569" s="251" t="s">
        <v>11998</v>
      </c>
      <c r="F3569" s="251" t="s">
        <v>9964</v>
      </c>
      <c r="G3569" s="251" t="s">
        <v>1006</v>
      </c>
      <c r="H3569" s="251" t="s">
        <v>3429</v>
      </c>
      <c r="I3569" s="257" t="str">
        <f t="shared" si="221"/>
        <v>-00001</v>
      </c>
      <c r="J3569" s="251">
        <v>1</v>
      </c>
      <c r="K3569" s="251">
        <v>1</v>
      </c>
      <c r="M3569" s="251" t="s">
        <v>9958</v>
      </c>
      <c r="N3569" s="251" t="s">
        <v>12438</v>
      </c>
      <c r="O3569" s="251">
        <v>1</v>
      </c>
      <c r="Q3569" s="251" t="s">
        <v>14046</v>
      </c>
      <c r="R3569" s="251" t="s">
        <v>10017</v>
      </c>
      <c r="S3569" s="252" t="s">
        <v>1005</v>
      </c>
      <c r="T3569" s="251" t="str">
        <f t="shared" si="222"/>
        <v>I070636681150BZ010</v>
      </c>
      <c r="W3569" s="251" t="str">
        <f t="shared" si="223"/>
        <v>I070636681150-BZ010</v>
      </c>
    </row>
    <row r="3570" spans="1:23" x14ac:dyDescent="0.3">
      <c r="A3570" s="256" t="str">
        <f t="shared" si="220"/>
        <v>I0706366-81150BZ050-00003</v>
      </c>
      <c r="B3570" s="251" t="s">
        <v>14047</v>
      </c>
      <c r="C3570" s="251" t="s">
        <v>10117</v>
      </c>
      <c r="D3570" s="251" t="s">
        <v>14044</v>
      </c>
      <c r="E3570" s="251" t="s">
        <v>11998</v>
      </c>
      <c r="F3570" s="251" t="s">
        <v>9966</v>
      </c>
      <c r="G3570" s="251" t="s">
        <v>1024</v>
      </c>
      <c r="H3570" s="251" t="s">
        <v>5057</v>
      </c>
      <c r="I3570" s="257" t="str">
        <f t="shared" si="221"/>
        <v>-00003</v>
      </c>
      <c r="J3570" s="251">
        <v>3</v>
      </c>
      <c r="K3570" s="251">
        <v>3</v>
      </c>
      <c r="M3570" s="251" t="s">
        <v>9958</v>
      </c>
      <c r="N3570" s="251" t="s">
        <v>12438</v>
      </c>
      <c r="O3570" s="251">
        <v>3</v>
      </c>
      <c r="Q3570" s="251" t="s">
        <v>14047</v>
      </c>
      <c r="R3570" s="251" t="s">
        <v>10017</v>
      </c>
      <c r="S3570" s="252" t="s">
        <v>1023</v>
      </c>
      <c r="T3570" s="251" t="str">
        <f t="shared" si="222"/>
        <v>I070636681150BZ050</v>
      </c>
      <c r="W3570" s="251" t="str">
        <f t="shared" si="223"/>
        <v>I070636681150-BZ050</v>
      </c>
    </row>
    <row r="3571" spans="1:23" x14ac:dyDescent="0.3">
      <c r="A3571" s="256" t="str">
        <f t="shared" si="220"/>
        <v>I0706366-81150BZ840-00003</v>
      </c>
      <c r="B3571" s="251" t="s">
        <v>14048</v>
      </c>
      <c r="C3571" s="251" t="s">
        <v>10117</v>
      </c>
      <c r="D3571" s="251" t="s">
        <v>14044</v>
      </c>
      <c r="E3571" s="251" t="s">
        <v>11998</v>
      </c>
      <c r="F3571" s="251" t="s">
        <v>9968</v>
      </c>
      <c r="G3571" s="251" t="s">
        <v>3431</v>
      </c>
      <c r="H3571" s="251" t="s">
        <v>3429</v>
      </c>
      <c r="I3571" s="257" t="str">
        <f t="shared" si="221"/>
        <v>-00003</v>
      </c>
      <c r="J3571" s="251">
        <v>3</v>
      </c>
      <c r="K3571" s="251">
        <v>3</v>
      </c>
      <c r="M3571" s="251" t="s">
        <v>9958</v>
      </c>
      <c r="N3571" s="251" t="s">
        <v>12438</v>
      </c>
      <c r="O3571" s="251">
        <v>3</v>
      </c>
      <c r="Q3571" s="251" t="s">
        <v>14048</v>
      </c>
      <c r="R3571" s="251" t="s">
        <v>10017</v>
      </c>
      <c r="S3571" s="252" t="s">
        <v>3430</v>
      </c>
      <c r="T3571" s="251" t="str">
        <f t="shared" si="222"/>
        <v>I070636681150BZ840</v>
      </c>
      <c r="W3571" s="251" t="str">
        <f t="shared" si="223"/>
        <v>I070636681150-BZ840</v>
      </c>
    </row>
    <row r="3572" spans="1:23" x14ac:dyDescent="0.3">
      <c r="A3572" s="256" t="str">
        <f t="shared" si="220"/>
        <v>I0706366-81170BZ520-00002</v>
      </c>
      <c r="B3572" s="251" t="s">
        <v>14049</v>
      </c>
      <c r="C3572" s="251" t="s">
        <v>10117</v>
      </c>
      <c r="D3572" s="251" t="s">
        <v>14044</v>
      </c>
      <c r="E3572" s="251" t="s">
        <v>11998</v>
      </c>
      <c r="F3572" s="251" t="s">
        <v>9970</v>
      </c>
      <c r="G3572" s="251" t="s">
        <v>1123</v>
      </c>
      <c r="H3572" s="251" t="s">
        <v>5102</v>
      </c>
      <c r="I3572" s="257" t="str">
        <f t="shared" si="221"/>
        <v>-00002</v>
      </c>
      <c r="J3572" s="251">
        <v>2</v>
      </c>
      <c r="K3572" s="251">
        <v>2</v>
      </c>
      <c r="M3572" s="251" t="s">
        <v>9958</v>
      </c>
      <c r="N3572" s="251" t="s">
        <v>12438</v>
      </c>
      <c r="O3572" s="251">
        <v>2</v>
      </c>
      <c r="Q3572" s="251" t="s">
        <v>14049</v>
      </c>
      <c r="R3572" s="251" t="s">
        <v>10017</v>
      </c>
      <c r="S3572" s="252" t="s">
        <v>1122</v>
      </c>
      <c r="T3572" s="251" t="str">
        <f t="shared" si="222"/>
        <v>I070636681170BZ520</v>
      </c>
      <c r="W3572" s="251" t="str">
        <f t="shared" si="223"/>
        <v>I070636681170-BZ520</v>
      </c>
    </row>
    <row r="3573" spans="1:23" x14ac:dyDescent="0.3">
      <c r="A3573" s="256" t="str">
        <f t="shared" si="220"/>
        <v>I0706366-81551BZ060-00001</v>
      </c>
      <c r="B3573" s="251" t="s">
        <v>14050</v>
      </c>
      <c r="C3573" s="251" t="s">
        <v>10117</v>
      </c>
      <c r="D3573" s="251" t="s">
        <v>14044</v>
      </c>
      <c r="E3573" s="251" t="s">
        <v>11998</v>
      </c>
      <c r="F3573" s="251" t="s">
        <v>9972</v>
      </c>
      <c r="G3573" s="251" t="s">
        <v>1296</v>
      </c>
      <c r="H3573" s="251" t="s">
        <v>10317</v>
      </c>
      <c r="I3573" s="257" t="str">
        <f t="shared" si="221"/>
        <v>-00001</v>
      </c>
      <c r="J3573" s="251">
        <v>1</v>
      </c>
      <c r="K3573" s="251">
        <v>1</v>
      </c>
      <c r="M3573" s="251" t="s">
        <v>9958</v>
      </c>
      <c r="N3573" s="251" t="s">
        <v>12438</v>
      </c>
      <c r="O3573" s="251">
        <v>1</v>
      </c>
      <c r="Q3573" s="251" t="s">
        <v>14050</v>
      </c>
      <c r="R3573" s="251" t="s">
        <v>10017</v>
      </c>
      <c r="S3573" s="252" t="s">
        <v>1295</v>
      </c>
      <c r="T3573" s="251" t="str">
        <f t="shared" si="222"/>
        <v>I070636681551BZ060</v>
      </c>
      <c r="W3573" s="251" t="str">
        <f t="shared" si="223"/>
        <v>I070636681551-BZ060</v>
      </c>
    </row>
    <row r="3574" spans="1:23" x14ac:dyDescent="0.3">
      <c r="A3574" s="256" t="str">
        <f t="shared" si="220"/>
        <v>I0706366-81551BZ090-00005</v>
      </c>
      <c r="B3574" s="251" t="s">
        <v>14051</v>
      </c>
      <c r="C3574" s="251" t="s">
        <v>10117</v>
      </c>
      <c r="D3574" s="251" t="s">
        <v>14044</v>
      </c>
      <c r="E3574" s="251" t="s">
        <v>11998</v>
      </c>
      <c r="F3574" s="251" t="s">
        <v>9974</v>
      </c>
      <c r="G3574" s="251" t="s">
        <v>1318</v>
      </c>
      <c r="H3574" s="251" t="s">
        <v>5211</v>
      </c>
      <c r="I3574" s="257" t="str">
        <f t="shared" si="221"/>
        <v>-00005</v>
      </c>
      <c r="J3574" s="251">
        <v>5</v>
      </c>
      <c r="K3574" s="251">
        <v>5</v>
      </c>
      <c r="M3574" s="251" t="s">
        <v>9958</v>
      </c>
      <c r="N3574" s="251" t="s">
        <v>12438</v>
      </c>
      <c r="O3574" s="251">
        <v>5</v>
      </c>
      <c r="Q3574" s="251" t="s">
        <v>14051</v>
      </c>
      <c r="R3574" s="251" t="s">
        <v>10017</v>
      </c>
      <c r="S3574" s="252" t="s">
        <v>1317</v>
      </c>
      <c r="T3574" s="251" t="str">
        <f t="shared" si="222"/>
        <v>I070636681551BZ090</v>
      </c>
      <c r="W3574" s="251" t="str">
        <f t="shared" si="223"/>
        <v>I070636681551-BZ090</v>
      </c>
    </row>
    <row r="3575" spans="1:23" x14ac:dyDescent="0.3">
      <c r="A3575" s="256" t="str">
        <f t="shared" si="220"/>
        <v>I0706366-81551BZ250-00003</v>
      </c>
      <c r="B3575" s="251" t="s">
        <v>14052</v>
      </c>
      <c r="C3575" s="251" t="s">
        <v>10117</v>
      </c>
      <c r="D3575" s="251" t="s">
        <v>14044</v>
      </c>
      <c r="E3575" s="251" t="s">
        <v>11998</v>
      </c>
      <c r="F3575" s="251" t="s">
        <v>9976</v>
      </c>
      <c r="G3575" s="251" t="s">
        <v>1396</v>
      </c>
      <c r="H3575" s="251" t="s">
        <v>3436</v>
      </c>
      <c r="I3575" s="257" t="str">
        <f t="shared" si="221"/>
        <v>-00003</v>
      </c>
      <c r="J3575" s="251">
        <v>3</v>
      </c>
      <c r="K3575" s="251">
        <v>3</v>
      </c>
      <c r="M3575" s="251" t="s">
        <v>9958</v>
      </c>
      <c r="N3575" s="251" t="s">
        <v>12438</v>
      </c>
      <c r="O3575" s="251">
        <v>3</v>
      </c>
      <c r="Q3575" s="251" t="s">
        <v>14052</v>
      </c>
      <c r="R3575" s="251" t="s">
        <v>10017</v>
      </c>
      <c r="S3575" s="252" t="s">
        <v>1395</v>
      </c>
      <c r="T3575" s="251" t="str">
        <f t="shared" si="222"/>
        <v>I070636681551BZ250</v>
      </c>
      <c r="W3575" s="251" t="str">
        <f t="shared" si="223"/>
        <v>I070636681551-BZ250</v>
      </c>
    </row>
    <row r="3576" spans="1:23" x14ac:dyDescent="0.3">
      <c r="A3576" s="256" t="str">
        <f t="shared" si="220"/>
        <v>I0706366-81561BZ060-00001</v>
      </c>
      <c r="B3576" s="251" t="s">
        <v>14053</v>
      </c>
      <c r="C3576" s="251" t="s">
        <v>10117</v>
      </c>
      <c r="D3576" s="251" t="s">
        <v>14044</v>
      </c>
      <c r="E3576" s="251" t="s">
        <v>11998</v>
      </c>
      <c r="F3576" s="251" t="s">
        <v>9978</v>
      </c>
      <c r="G3576" s="251" t="s">
        <v>1304</v>
      </c>
      <c r="H3576" s="251" t="s">
        <v>10128</v>
      </c>
      <c r="I3576" s="257" t="str">
        <f t="shared" si="221"/>
        <v>-00001</v>
      </c>
      <c r="J3576" s="251">
        <v>1</v>
      </c>
      <c r="K3576" s="251">
        <v>1</v>
      </c>
      <c r="M3576" s="251" t="s">
        <v>9958</v>
      </c>
      <c r="N3576" s="251" t="s">
        <v>12438</v>
      </c>
      <c r="O3576" s="251">
        <v>1</v>
      </c>
      <c r="Q3576" s="251" t="s">
        <v>14053</v>
      </c>
      <c r="R3576" s="251" t="s">
        <v>10017</v>
      </c>
      <c r="S3576" s="252" t="s">
        <v>1303</v>
      </c>
      <c r="T3576" s="251" t="str">
        <f t="shared" si="222"/>
        <v>I070636681561BZ060</v>
      </c>
      <c r="W3576" s="251" t="str">
        <f t="shared" si="223"/>
        <v>I070636681561-BZ060</v>
      </c>
    </row>
    <row r="3577" spans="1:23" x14ac:dyDescent="0.3">
      <c r="A3577" s="256" t="str">
        <f t="shared" si="220"/>
        <v>I0706366-81561BZ090-00004</v>
      </c>
      <c r="B3577" s="251" t="s">
        <v>14054</v>
      </c>
      <c r="C3577" s="251" t="s">
        <v>10117</v>
      </c>
      <c r="D3577" s="251" t="s">
        <v>14044</v>
      </c>
      <c r="E3577" s="251" t="s">
        <v>11998</v>
      </c>
      <c r="F3577" s="251" t="s">
        <v>9980</v>
      </c>
      <c r="G3577" s="251" t="s">
        <v>1331</v>
      </c>
      <c r="H3577" s="251" t="s">
        <v>5211</v>
      </c>
      <c r="I3577" s="257" t="str">
        <f t="shared" si="221"/>
        <v>-00004</v>
      </c>
      <c r="J3577" s="251">
        <v>4</v>
      </c>
      <c r="K3577" s="251">
        <v>4</v>
      </c>
      <c r="M3577" s="251" t="s">
        <v>9958</v>
      </c>
      <c r="N3577" s="251" t="s">
        <v>12438</v>
      </c>
      <c r="O3577" s="251">
        <v>4</v>
      </c>
      <c r="Q3577" s="251" t="s">
        <v>14054</v>
      </c>
      <c r="R3577" s="251" t="s">
        <v>10017</v>
      </c>
      <c r="S3577" s="252" t="s">
        <v>1330</v>
      </c>
      <c r="T3577" s="251" t="str">
        <f t="shared" si="222"/>
        <v>I070636681561BZ090</v>
      </c>
      <c r="W3577" s="251" t="str">
        <f t="shared" si="223"/>
        <v>I070636681561-BZ090</v>
      </c>
    </row>
    <row r="3578" spans="1:23" x14ac:dyDescent="0.3">
      <c r="A3578" s="256" t="str">
        <f t="shared" si="220"/>
        <v>I0706366-81561BZ410-00004</v>
      </c>
      <c r="B3578" s="251" t="s">
        <v>14055</v>
      </c>
      <c r="C3578" s="251" t="s">
        <v>10117</v>
      </c>
      <c r="D3578" s="251" t="s">
        <v>14044</v>
      </c>
      <c r="E3578" s="251" t="s">
        <v>11998</v>
      </c>
      <c r="F3578" s="251" t="s">
        <v>9982</v>
      </c>
      <c r="G3578" s="251" t="s">
        <v>3441</v>
      </c>
      <c r="H3578" s="251" t="s">
        <v>3443</v>
      </c>
      <c r="I3578" s="257" t="str">
        <f t="shared" si="221"/>
        <v>-00004</v>
      </c>
      <c r="J3578" s="251">
        <v>4</v>
      </c>
      <c r="K3578" s="251">
        <v>4</v>
      </c>
      <c r="M3578" s="251" t="s">
        <v>9958</v>
      </c>
      <c r="N3578" s="251" t="s">
        <v>12438</v>
      </c>
      <c r="O3578" s="251">
        <v>4</v>
      </c>
      <c r="Q3578" s="251" t="s">
        <v>14055</v>
      </c>
      <c r="R3578" s="251" t="s">
        <v>10017</v>
      </c>
      <c r="S3578" s="252" t="s">
        <v>11</v>
      </c>
      <c r="T3578" s="251" t="str">
        <f t="shared" si="222"/>
        <v>I070636681561BZ410</v>
      </c>
      <c r="W3578" s="251" t="str">
        <f t="shared" si="223"/>
        <v>I070636681561-BZ410</v>
      </c>
    </row>
    <row r="3579" spans="1:23" x14ac:dyDescent="0.3">
      <c r="A3579" s="256" t="str">
        <f t="shared" si="220"/>
        <v>I0706366-81580BZ090-00001</v>
      </c>
      <c r="B3579" s="251" t="s">
        <v>14056</v>
      </c>
      <c r="C3579" s="251" t="s">
        <v>10117</v>
      </c>
      <c r="D3579" s="251" t="s">
        <v>14044</v>
      </c>
      <c r="E3579" s="251" t="s">
        <v>11998</v>
      </c>
      <c r="F3579" s="251" t="s">
        <v>9984</v>
      </c>
      <c r="G3579" s="251" t="s">
        <v>3449</v>
      </c>
      <c r="H3579" s="251" t="s">
        <v>758</v>
      </c>
      <c r="I3579" s="257" t="str">
        <f t="shared" si="221"/>
        <v>-00001</v>
      </c>
      <c r="J3579" s="251">
        <v>1</v>
      </c>
      <c r="K3579" s="251">
        <v>1</v>
      </c>
      <c r="M3579" s="251" t="s">
        <v>9993</v>
      </c>
      <c r="N3579" s="251" t="s">
        <v>12438</v>
      </c>
      <c r="O3579" s="251">
        <v>1</v>
      </c>
      <c r="Q3579" s="251" t="s">
        <v>14056</v>
      </c>
      <c r="R3579" s="251" t="s">
        <v>10017</v>
      </c>
      <c r="S3579" s="252" t="s">
        <v>3448</v>
      </c>
      <c r="T3579" s="251" t="str">
        <f t="shared" si="222"/>
        <v>I070636681580BZ090</v>
      </c>
      <c r="W3579" s="251" t="str">
        <f t="shared" si="223"/>
        <v>I070636681580-BZ090</v>
      </c>
    </row>
    <row r="3580" spans="1:23" x14ac:dyDescent="0.3">
      <c r="A3580" s="256" t="str">
        <f t="shared" si="220"/>
        <v>I0706366-81590BZ090-00002</v>
      </c>
      <c r="B3580" s="251" t="s">
        <v>14057</v>
      </c>
      <c r="C3580" s="251" t="s">
        <v>10117</v>
      </c>
      <c r="D3580" s="251" t="s">
        <v>14044</v>
      </c>
      <c r="E3580" s="251" t="s">
        <v>11998</v>
      </c>
      <c r="F3580" s="251" t="s">
        <v>9986</v>
      </c>
      <c r="G3580" s="251" t="s">
        <v>3452</v>
      </c>
      <c r="H3580" s="251" t="s">
        <v>770</v>
      </c>
      <c r="I3580" s="257" t="str">
        <f t="shared" si="221"/>
        <v>-00002</v>
      </c>
      <c r="J3580" s="251">
        <v>2</v>
      </c>
      <c r="K3580" s="251">
        <v>2</v>
      </c>
      <c r="M3580" s="251" t="s">
        <v>9993</v>
      </c>
      <c r="N3580" s="251" t="s">
        <v>12438</v>
      </c>
      <c r="O3580" s="251">
        <v>2</v>
      </c>
      <c r="Q3580" s="251" t="s">
        <v>14057</v>
      </c>
      <c r="R3580" s="251" t="s">
        <v>10017</v>
      </c>
      <c r="S3580" s="252" t="s">
        <v>3451</v>
      </c>
      <c r="T3580" s="251" t="str">
        <f t="shared" si="222"/>
        <v>I070636681590BZ090</v>
      </c>
      <c r="W3580" s="251" t="str">
        <f t="shared" si="223"/>
        <v>I070636681590-BZ090</v>
      </c>
    </row>
    <row r="3581" spans="1:23" x14ac:dyDescent="0.3">
      <c r="A3581" s="256" t="str">
        <f t="shared" si="220"/>
        <v>I0706366-87910BZ070-00002</v>
      </c>
      <c r="B3581" s="251" t="s">
        <v>14058</v>
      </c>
      <c r="C3581" s="251" t="s">
        <v>10117</v>
      </c>
      <c r="D3581" s="251" t="s">
        <v>14044</v>
      </c>
      <c r="E3581" s="251" t="s">
        <v>11998</v>
      </c>
      <c r="F3581" s="251" t="s">
        <v>9988</v>
      </c>
      <c r="G3581" s="251" t="s">
        <v>1542</v>
      </c>
      <c r="H3581" s="251" t="s">
        <v>11862</v>
      </c>
      <c r="I3581" s="257" t="str">
        <f t="shared" si="221"/>
        <v>-00002</v>
      </c>
      <c r="J3581" s="251">
        <v>2</v>
      </c>
      <c r="K3581" s="251">
        <v>2</v>
      </c>
      <c r="M3581" s="251" t="s">
        <v>9958</v>
      </c>
      <c r="N3581" s="251" t="s">
        <v>12438</v>
      </c>
      <c r="O3581" s="251">
        <v>2</v>
      </c>
      <c r="Q3581" s="251" t="s">
        <v>14058</v>
      </c>
      <c r="R3581" s="251" t="s">
        <v>10017</v>
      </c>
      <c r="S3581" s="252" t="s">
        <v>1541</v>
      </c>
      <c r="T3581" s="251" t="str">
        <f t="shared" si="222"/>
        <v>I070636687910BZ070</v>
      </c>
      <c r="W3581" s="251" t="str">
        <f t="shared" si="223"/>
        <v>I070636687910-BZ070</v>
      </c>
    </row>
    <row r="3582" spans="1:23" x14ac:dyDescent="0.3">
      <c r="A3582" s="256" t="str">
        <f t="shared" si="220"/>
        <v>I0706366-87945BZ070-00003</v>
      </c>
      <c r="B3582" s="251" t="s">
        <v>14059</v>
      </c>
      <c r="C3582" s="251" t="s">
        <v>10117</v>
      </c>
      <c r="D3582" s="251" t="s">
        <v>14044</v>
      </c>
      <c r="E3582" s="251" t="s">
        <v>11998</v>
      </c>
      <c r="F3582" s="251" t="s">
        <v>9990</v>
      </c>
      <c r="G3582" s="251" t="s">
        <v>1537</v>
      </c>
      <c r="H3582" s="251" t="s">
        <v>12969</v>
      </c>
      <c r="I3582" s="257" t="str">
        <f t="shared" si="221"/>
        <v>-00003</v>
      </c>
      <c r="J3582" s="251">
        <v>3</v>
      </c>
      <c r="K3582" s="251">
        <v>3</v>
      </c>
      <c r="M3582" s="251" t="s">
        <v>10007</v>
      </c>
      <c r="N3582" s="251" t="s">
        <v>12438</v>
      </c>
      <c r="O3582" s="251">
        <v>3</v>
      </c>
      <c r="Q3582" s="251" t="s">
        <v>14059</v>
      </c>
      <c r="R3582" s="251" t="s">
        <v>10017</v>
      </c>
      <c r="S3582" s="252" t="s">
        <v>1536</v>
      </c>
      <c r="T3582" s="251" t="str">
        <f t="shared" si="222"/>
        <v>I070636687945BZ070</v>
      </c>
      <c r="W3582" s="251" t="str">
        <f t="shared" si="223"/>
        <v>I070636687945-BZ070</v>
      </c>
    </row>
    <row r="3583" spans="1:23" x14ac:dyDescent="0.3">
      <c r="A3583" s="256" t="str">
        <f t="shared" si="220"/>
        <v>I0706367-81240BZ010E0-00001</v>
      </c>
      <c r="B3583" s="251" t="s">
        <v>14060</v>
      </c>
      <c r="C3583" s="251" t="s">
        <v>10117</v>
      </c>
      <c r="D3583" s="251" t="s">
        <v>14061</v>
      </c>
      <c r="E3583" s="251" t="s">
        <v>11998</v>
      </c>
      <c r="F3583" s="251" t="s">
        <v>9957</v>
      </c>
      <c r="G3583" s="251" t="s">
        <v>1492</v>
      </c>
      <c r="H3583" s="251" t="s">
        <v>10502</v>
      </c>
      <c r="I3583" s="257" t="str">
        <f t="shared" si="221"/>
        <v>-00001</v>
      </c>
      <c r="J3583" s="251">
        <v>1</v>
      </c>
      <c r="K3583" s="251">
        <v>1</v>
      </c>
      <c r="M3583" s="251" t="s">
        <v>10007</v>
      </c>
      <c r="N3583" s="251" t="s">
        <v>12707</v>
      </c>
      <c r="O3583" s="251">
        <v>1</v>
      </c>
      <c r="Q3583" s="251" t="s">
        <v>14060</v>
      </c>
      <c r="R3583" s="251" t="s">
        <v>10028</v>
      </c>
      <c r="S3583" s="252" t="s">
        <v>1491</v>
      </c>
      <c r="T3583" s="251" t="str">
        <f t="shared" si="222"/>
        <v>I070636781240BZ010E0</v>
      </c>
      <c r="W3583" s="251" t="str">
        <f t="shared" si="223"/>
        <v>I070636781240-BZ010-E0</v>
      </c>
    </row>
    <row r="3584" spans="1:23" x14ac:dyDescent="0.3">
      <c r="A3584" s="256" t="str">
        <f t="shared" si="220"/>
        <v>I0706367-81270BZ010-00002</v>
      </c>
      <c r="B3584" s="251" t="s">
        <v>14062</v>
      </c>
      <c r="C3584" s="251" t="s">
        <v>10117</v>
      </c>
      <c r="D3584" s="251" t="s">
        <v>14061</v>
      </c>
      <c r="E3584" s="251" t="s">
        <v>11998</v>
      </c>
      <c r="F3584" s="251" t="s">
        <v>9962</v>
      </c>
      <c r="G3584" s="251" t="s">
        <v>1474</v>
      </c>
      <c r="H3584" s="251" t="s">
        <v>10137</v>
      </c>
      <c r="I3584" s="257" t="str">
        <f t="shared" si="221"/>
        <v>-00002</v>
      </c>
      <c r="J3584" s="251">
        <v>2</v>
      </c>
      <c r="K3584" s="251">
        <v>2</v>
      </c>
      <c r="M3584" s="251" t="s">
        <v>10007</v>
      </c>
      <c r="N3584" s="251" t="s">
        <v>12707</v>
      </c>
      <c r="O3584" s="251">
        <v>2</v>
      </c>
      <c r="Q3584" s="251" t="s">
        <v>14062</v>
      </c>
      <c r="R3584" s="251" t="s">
        <v>10028</v>
      </c>
      <c r="S3584" s="252" t="s">
        <v>1473</v>
      </c>
      <c r="T3584" s="251" t="str">
        <f t="shared" si="222"/>
        <v>I070636781270BZ010</v>
      </c>
      <c r="W3584" s="251" t="str">
        <f t="shared" si="223"/>
        <v>I070636781270-BZ010</v>
      </c>
    </row>
    <row r="3585" spans="1:23" x14ac:dyDescent="0.3">
      <c r="A3585" s="256" t="str">
        <f t="shared" si="220"/>
        <v>I0706367-81550BZ190-00001</v>
      </c>
      <c r="B3585" s="251" t="s">
        <v>14063</v>
      </c>
      <c r="C3585" s="251" t="s">
        <v>10117</v>
      </c>
      <c r="D3585" s="251" t="s">
        <v>14061</v>
      </c>
      <c r="E3585" s="251" t="s">
        <v>11998</v>
      </c>
      <c r="F3585" s="251" t="s">
        <v>9964</v>
      </c>
      <c r="G3585" s="251" t="s">
        <v>1308</v>
      </c>
      <c r="H3585" s="251" t="s">
        <v>10141</v>
      </c>
      <c r="I3585" s="257" t="str">
        <f t="shared" si="221"/>
        <v>-00001</v>
      </c>
      <c r="J3585" s="251">
        <v>1</v>
      </c>
      <c r="K3585" s="251">
        <v>1</v>
      </c>
      <c r="M3585" s="251" t="s">
        <v>9958</v>
      </c>
      <c r="N3585" s="251" t="s">
        <v>12707</v>
      </c>
      <c r="O3585" s="251">
        <v>1</v>
      </c>
      <c r="Q3585" s="251" t="s">
        <v>14063</v>
      </c>
      <c r="R3585" s="251" t="s">
        <v>10028</v>
      </c>
      <c r="S3585" s="252" t="s">
        <v>1307</v>
      </c>
      <c r="T3585" s="251" t="str">
        <f t="shared" si="222"/>
        <v>I070636781550BZ190</v>
      </c>
      <c r="W3585" s="251" t="str">
        <f t="shared" si="223"/>
        <v>I070636781550-BZ190</v>
      </c>
    </row>
    <row r="3586" spans="1:23" x14ac:dyDescent="0.3">
      <c r="A3586" s="256" t="str">
        <f t="shared" si="220"/>
        <v>I0706367-81561BZ250-00002</v>
      </c>
      <c r="B3586" s="251" t="s">
        <v>14064</v>
      </c>
      <c r="C3586" s="251" t="s">
        <v>10117</v>
      </c>
      <c r="D3586" s="251" t="s">
        <v>14061</v>
      </c>
      <c r="E3586" s="251" t="s">
        <v>11998</v>
      </c>
      <c r="F3586" s="251" t="s">
        <v>9966</v>
      </c>
      <c r="G3586" s="251" t="s">
        <v>1404</v>
      </c>
      <c r="H3586" s="251" t="s">
        <v>3443</v>
      </c>
      <c r="I3586" s="257" t="str">
        <f t="shared" si="221"/>
        <v>-00002</v>
      </c>
      <c r="J3586" s="251">
        <v>2</v>
      </c>
      <c r="K3586" s="251">
        <v>2</v>
      </c>
      <c r="M3586" s="251" t="s">
        <v>9958</v>
      </c>
      <c r="N3586" s="251" t="s">
        <v>12707</v>
      </c>
      <c r="O3586" s="251">
        <v>2</v>
      </c>
      <c r="Q3586" s="251" t="s">
        <v>14064</v>
      </c>
      <c r="R3586" s="251" t="s">
        <v>10028</v>
      </c>
      <c r="S3586" s="252" t="s">
        <v>1403</v>
      </c>
      <c r="T3586" s="251" t="str">
        <f t="shared" si="222"/>
        <v>I070636781561BZ250</v>
      </c>
      <c r="W3586" s="251" t="str">
        <f t="shared" si="223"/>
        <v>I070636781561-BZ250</v>
      </c>
    </row>
    <row r="3587" spans="1:23" x14ac:dyDescent="0.3">
      <c r="A3587" s="256" t="str">
        <f t="shared" si="220"/>
        <v>I0706368-81240BZ010B0-00004</v>
      </c>
      <c r="B3587" s="251" t="s">
        <v>14065</v>
      </c>
      <c r="C3587" s="251" t="s">
        <v>10117</v>
      </c>
      <c r="D3587" s="251" t="s">
        <v>14066</v>
      </c>
      <c r="E3587" s="251" t="s">
        <v>11998</v>
      </c>
      <c r="F3587" s="251" t="s">
        <v>9957</v>
      </c>
      <c r="G3587" s="251" t="s">
        <v>1484</v>
      </c>
      <c r="H3587" s="251" t="s">
        <v>10500</v>
      </c>
      <c r="I3587" s="257" t="str">
        <f t="shared" si="221"/>
        <v>-00004</v>
      </c>
      <c r="J3587" s="251">
        <v>4</v>
      </c>
      <c r="K3587" s="251">
        <v>4</v>
      </c>
      <c r="M3587" s="251" t="s">
        <v>10007</v>
      </c>
      <c r="N3587" s="251" t="s">
        <v>14067</v>
      </c>
      <c r="O3587" s="251">
        <v>4</v>
      </c>
      <c r="Q3587" s="251" t="s">
        <v>14065</v>
      </c>
      <c r="R3587" s="251" t="s">
        <v>10307</v>
      </c>
      <c r="S3587" s="252" t="s">
        <v>1483</v>
      </c>
      <c r="T3587" s="251" t="str">
        <f t="shared" si="222"/>
        <v>I070636881240BZ010B0</v>
      </c>
      <c r="W3587" s="251" t="str">
        <f t="shared" si="223"/>
        <v>I070636881240-BZ010-B0</v>
      </c>
    </row>
    <row r="3588" spans="1:23" x14ac:dyDescent="0.3">
      <c r="A3588" s="256" t="str">
        <f t="shared" si="220"/>
        <v>I0802161-811100W070-00003</v>
      </c>
      <c r="B3588" s="251" t="s">
        <v>14068</v>
      </c>
      <c r="C3588" s="251" t="s">
        <v>10151</v>
      </c>
      <c r="D3588" s="251" t="s">
        <v>14069</v>
      </c>
      <c r="E3588" s="251" t="s">
        <v>11998</v>
      </c>
      <c r="F3588" s="251" t="s">
        <v>9957</v>
      </c>
      <c r="G3588" s="251" t="s">
        <v>45</v>
      </c>
      <c r="H3588" s="251" t="s">
        <v>5059</v>
      </c>
      <c r="I3588" s="257" t="str">
        <f t="shared" si="221"/>
        <v>-00003</v>
      </c>
      <c r="J3588" s="251">
        <v>3</v>
      </c>
      <c r="K3588" s="251">
        <v>3</v>
      </c>
      <c r="M3588" s="251" t="s">
        <v>9958</v>
      </c>
      <c r="N3588" s="251" t="s">
        <v>12438</v>
      </c>
      <c r="O3588" s="251">
        <v>3</v>
      </c>
      <c r="Q3588" s="251" t="s">
        <v>14068</v>
      </c>
      <c r="R3588" s="251" t="s">
        <v>10017</v>
      </c>
      <c r="S3588" s="252" t="s">
        <v>44</v>
      </c>
      <c r="T3588" s="251" t="str">
        <f t="shared" si="222"/>
        <v>I0802161811100W070</v>
      </c>
      <c r="W3588" s="251" t="str">
        <f t="shared" si="223"/>
        <v>I080216181110-0W070</v>
      </c>
    </row>
    <row r="3589" spans="1:23" x14ac:dyDescent="0.3">
      <c r="A3589" s="256" t="str">
        <f t="shared" si="220"/>
        <v>I0306202-525620K070-00002</v>
      </c>
      <c r="B3589" s="251" t="s">
        <v>14070</v>
      </c>
      <c r="C3589" s="251" t="s">
        <v>9954</v>
      </c>
      <c r="D3589" s="251" t="s">
        <v>14071</v>
      </c>
      <c r="E3589" s="251" t="s">
        <v>12126</v>
      </c>
      <c r="F3589" s="251" t="s">
        <v>9957</v>
      </c>
      <c r="G3589" s="251" t="s">
        <v>732</v>
      </c>
      <c r="H3589" s="251" t="s">
        <v>10161</v>
      </c>
      <c r="I3589" s="257" t="str">
        <f t="shared" si="221"/>
        <v>-00002</v>
      </c>
      <c r="J3589" s="251">
        <v>2</v>
      </c>
      <c r="K3589" s="251">
        <v>2</v>
      </c>
      <c r="M3589" s="251" t="s">
        <v>10007</v>
      </c>
      <c r="N3589" s="251" t="s">
        <v>12438</v>
      </c>
      <c r="O3589" s="251">
        <v>2</v>
      </c>
      <c r="Q3589" s="251" t="s">
        <v>14070</v>
      </c>
      <c r="R3589" s="251" t="s">
        <v>9960</v>
      </c>
      <c r="S3589" s="252" t="s">
        <v>731</v>
      </c>
      <c r="T3589" s="251" t="str">
        <f t="shared" si="222"/>
        <v>I0306202525620K070</v>
      </c>
      <c r="W3589" s="251" t="str">
        <f t="shared" si="223"/>
        <v>I030620252562-0K070</v>
      </c>
    </row>
    <row r="3590" spans="1:23" x14ac:dyDescent="0.3">
      <c r="A3590" s="256" t="str">
        <f t="shared" si="220"/>
        <v>I0306202-811100K520-00005</v>
      </c>
      <c r="B3590" s="251" t="s">
        <v>14072</v>
      </c>
      <c r="C3590" s="251" t="s">
        <v>9954</v>
      </c>
      <c r="D3590" s="251" t="s">
        <v>14071</v>
      </c>
      <c r="E3590" s="251" t="s">
        <v>12126</v>
      </c>
      <c r="F3590" s="251" t="s">
        <v>9962</v>
      </c>
      <c r="G3590" s="251" t="s">
        <v>269</v>
      </c>
      <c r="H3590" s="251" t="s">
        <v>3422</v>
      </c>
      <c r="I3590" s="257" t="str">
        <f t="shared" si="221"/>
        <v>-00005</v>
      </c>
      <c r="J3590" s="251">
        <v>5</v>
      </c>
      <c r="K3590" s="251">
        <v>5</v>
      </c>
      <c r="M3590" s="251" t="s">
        <v>9958</v>
      </c>
      <c r="N3590" s="251" t="s">
        <v>12438</v>
      </c>
      <c r="O3590" s="251">
        <v>5</v>
      </c>
      <c r="Q3590" s="251" t="s">
        <v>14072</v>
      </c>
      <c r="R3590" s="251" t="s">
        <v>9960</v>
      </c>
      <c r="S3590" s="252" t="s">
        <v>7</v>
      </c>
      <c r="T3590" s="251" t="str">
        <f t="shared" si="222"/>
        <v>I0306202811100K520</v>
      </c>
      <c r="W3590" s="251" t="str">
        <f t="shared" si="223"/>
        <v>I030620281110-0K520</v>
      </c>
    </row>
    <row r="3591" spans="1:23" x14ac:dyDescent="0.3">
      <c r="A3591" s="256" t="str">
        <f t="shared" ref="A3591:A3654" si="224">D3591&amp;$A$6&amp;S3591&amp;I3591</f>
        <v>I0306202-811100K580-00001</v>
      </c>
      <c r="B3591" s="251" t="s">
        <v>14073</v>
      </c>
      <c r="C3591" s="251" t="s">
        <v>9954</v>
      </c>
      <c r="D3591" s="251" t="s">
        <v>14071</v>
      </c>
      <c r="E3591" s="251" t="s">
        <v>12126</v>
      </c>
      <c r="F3591" s="251" t="s">
        <v>9964</v>
      </c>
      <c r="G3591" s="251" t="s">
        <v>429</v>
      </c>
      <c r="H3591" s="251" t="s">
        <v>3422</v>
      </c>
      <c r="I3591" s="257" t="str">
        <f t="shared" ref="I3591:I3654" si="225">+IF(AND(O3591&lt;10),$B$2&amp;O3591,IF(AND(O3591&gt;9,O3591&lt;=99),$B$3&amp;O3591,IF(AND(O3591&gt;99,L92467&lt;1000),$B$4&amp;O3591,IF(AND(O3591&gt;999),$B$5&amp;7))))</f>
        <v>-00001</v>
      </c>
      <c r="J3591" s="251">
        <v>1</v>
      </c>
      <c r="K3591" s="251">
        <v>1</v>
      </c>
      <c r="M3591" s="251" t="s">
        <v>9958</v>
      </c>
      <c r="N3591" s="251" t="s">
        <v>12438</v>
      </c>
      <c r="O3591" s="251">
        <v>1</v>
      </c>
      <c r="Q3591" s="251" t="s">
        <v>14073</v>
      </c>
      <c r="R3591" s="251" t="s">
        <v>9960</v>
      </c>
      <c r="S3591" s="252" t="s">
        <v>428</v>
      </c>
      <c r="T3591" s="251" t="str">
        <f t="shared" si="222"/>
        <v>I0306202811100K580</v>
      </c>
      <c r="W3591" s="251" t="str">
        <f t="shared" si="223"/>
        <v>I030620281110-0K580</v>
      </c>
    </row>
    <row r="3592" spans="1:23" x14ac:dyDescent="0.3">
      <c r="A3592" s="256" t="str">
        <f t="shared" si="224"/>
        <v>I0306202-811300K520-00007</v>
      </c>
      <c r="B3592" s="251" t="s">
        <v>14074</v>
      </c>
      <c r="C3592" s="251" t="s">
        <v>9954</v>
      </c>
      <c r="D3592" s="251" t="s">
        <v>14071</v>
      </c>
      <c r="E3592" s="251" t="s">
        <v>12126</v>
      </c>
      <c r="F3592" s="251" t="s">
        <v>9966</v>
      </c>
      <c r="G3592" s="251" t="s">
        <v>277</v>
      </c>
      <c r="H3592" s="251" t="s">
        <v>5101</v>
      </c>
      <c r="I3592" s="257" t="str">
        <f t="shared" si="225"/>
        <v>-00007</v>
      </c>
      <c r="J3592" s="251">
        <v>7</v>
      </c>
      <c r="K3592" s="251">
        <v>7</v>
      </c>
      <c r="M3592" s="251" t="s">
        <v>9958</v>
      </c>
      <c r="N3592" s="251" t="s">
        <v>12438</v>
      </c>
      <c r="O3592" s="251">
        <v>7</v>
      </c>
      <c r="Q3592" s="251" t="s">
        <v>14074</v>
      </c>
      <c r="R3592" s="251" t="s">
        <v>9960</v>
      </c>
      <c r="S3592" s="252" t="s">
        <v>276</v>
      </c>
      <c r="T3592" s="251" t="str">
        <f t="shared" ref="T3592:T3655" si="226">+D3592&amp;S3592</f>
        <v>I0306202811300K520</v>
      </c>
      <c r="W3592" s="251" t="str">
        <f t="shared" ref="W3592:W3655" si="227">D3592&amp;G3592</f>
        <v>I030620281130-0K520</v>
      </c>
    </row>
    <row r="3593" spans="1:23" x14ac:dyDescent="0.3">
      <c r="A3593" s="256" t="str">
        <f t="shared" si="224"/>
        <v>I0306202-811300K580-00018</v>
      </c>
      <c r="B3593" s="251" t="s">
        <v>14075</v>
      </c>
      <c r="C3593" s="251" t="s">
        <v>9954</v>
      </c>
      <c r="D3593" s="251" t="s">
        <v>14071</v>
      </c>
      <c r="E3593" s="251" t="s">
        <v>12126</v>
      </c>
      <c r="F3593" s="251" t="s">
        <v>9968</v>
      </c>
      <c r="G3593" s="251" t="s">
        <v>434</v>
      </c>
      <c r="H3593" s="251" t="s">
        <v>5101</v>
      </c>
      <c r="I3593" s="257" t="str">
        <f t="shared" si="225"/>
        <v>-00018</v>
      </c>
      <c r="J3593" s="251">
        <v>18</v>
      </c>
      <c r="K3593" s="251">
        <v>18</v>
      </c>
      <c r="M3593" s="251" t="s">
        <v>9958</v>
      </c>
      <c r="N3593" s="251" t="s">
        <v>12438</v>
      </c>
      <c r="O3593" s="251">
        <v>18</v>
      </c>
      <c r="Q3593" s="251" t="s">
        <v>14075</v>
      </c>
      <c r="R3593" s="251" t="s">
        <v>9960</v>
      </c>
      <c r="S3593" s="252" t="s">
        <v>433</v>
      </c>
      <c r="T3593" s="251" t="str">
        <f t="shared" si="226"/>
        <v>I0306202811300K580</v>
      </c>
      <c r="W3593" s="251" t="str">
        <f t="shared" si="227"/>
        <v>I030620281130-0K580</v>
      </c>
    </row>
    <row r="3594" spans="1:23" x14ac:dyDescent="0.3">
      <c r="A3594" s="256" t="str">
        <f t="shared" si="224"/>
        <v>I0306202-811300K590-00001</v>
      </c>
      <c r="B3594" s="251" t="s">
        <v>14076</v>
      </c>
      <c r="C3594" s="251" t="s">
        <v>9954</v>
      </c>
      <c r="D3594" s="251" t="s">
        <v>14071</v>
      </c>
      <c r="E3594" s="251" t="s">
        <v>12126</v>
      </c>
      <c r="F3594" s="251" t="s">
        <v>9970</v>
      </c>
      <c r="G3594" s="251" t="s">
        <v>405</v>
      </c>
      <c r="H3594" s="251" t="s">
        <v>5101</v>
      </c>
      <c r="I3594" s="257" t="str">
        <f t="shared" si="225"/>
        <v>-00001</v>
      </c>
      <c r="J3594" s="251">
        <v>1</v>
      </c>
      <c r="K3594" s="251">
        <v>1</v>
      </c>
      <c r="M3594" s="251" t="s">
        <v>9958</v>
      </c>
      <c r="N3594" s="251" t="s">
        <v>12438</v>
      </c>
      <c r="O3594" s="251">
        <v>1</v>
      </c>
      <c r="Q3594" s="251" t="s">
        <v>14076</v>
      </c>
      <c r="R3594" s="251" t="s">
        <v>9960</v>
      </c>
      <c r="S3594" s="252" t="s">
        <v>404</v>
      </c>
      <c r="T3594" s="251" t="str">
        <f t="shared" si="226"/>
        <v>I0306202811300K590</v>
      </c>
      <c r="W3594" s="251" t="str">
        <f t="shared" si="227"/>
        <v>I030620281130-0K590</v>
      </c>
    </row>
    <row r="3595" spans="1:23" x14ac:dyDescent="0.3">
      <c r="A3595" s="256" t="str">
        <f t="shared" si="224"/>
        <v>I0306202-811500K520-00005</v>
      </c>
      <c r="B3595" s="251" t="s">
        <v>14077</v>
      </c>
      <c r="C3595" s="251" t="s">
        <v>9954</v>
      </c>
      <c r="D3595" s="251" t="s">
        <v>14071</v>
      </c>
      <c r="E3595" s="251" t="s">
        <v>12126</v>
      </c>
      <c r="F3595" s="251" t="s">
        <v>9972</v>
      </c>
      <c r="G3595" s="251" t="s">
        <v>280</v>
      </c>
      <c r="H3595" s="251" t="s">
        <v>3429</v>
      </c>
      <c r="I3595" s="257" t="str">
        <f t="shared" si="225"/>
        <v>-00005</v>
      </c>
      <c r="J3595" s="251">
        <v>5</v>
      </c>
      <c r="K3595" s="251">
        <v>5</v>
      </c>
      <c r="M3595" s="251" t="s">
        <v>9958</v>
      </c>
      <c r="N3595" s="251" t="s">
        <v>12438</v>
      </c>
      <c r="O3595" s="251">
        <v>5</v>
      </c>
      <c r="Q3595" s="251" t="s">
        <v>14077</v>
      </c>
      <c r="R3595" s="251" t="s">
        <v>9960</v>
      </c>
      <c r="S3595" s="252" t="s">
        <v>12</v>
      </c>
      <c r="T3595" s="251" t="str">
        <f t="shared" si="226"/>
        <v>I0306202811500K520</v>
      </c>
      <c r="W3595" s="251" t="str">
        <f t="shared" si="227"/>
        <v>I030620281150-0K520</v>
      </c>
    </row>
    <row r="3596" spans="1:23" x14ac:dyDescent="0.3">
      <c r="A3596" s="256" t="str">
        <f t="shared" si="224"/>
        <v>I0306202-811500K580-00009</v>
      </c>
      <c r="B3596" s="251" t="s">
        <v>14078</v>
      </c>
      <c r="C3596" s="251" t="s">
        <v>9954</v>
      </c>
      <c r="D3596" s="251" t="s">
        <v>14071</v>
      </c>
      <c r="E3596" s="251" t="s">
        <v>12126</v>
      </c>
      <c r="F3596" s="251" t="s">
        <v>9974</v>
      </c>
      <c r="G3596" s="251" t="s">
        <v>437</v>
      </c>
      <c r="H3596" s="251" t="s">
        <v>3429</v>
      </c>
      <c r="I3596" s="257" t="str">
        <f t="shared" si="225"/>
        <v>-00009</v>
      </c>
      <c r="J3596" s="251">
        <v>9</v>
      </c>
      <c r="K3596" s="251">
        <v>9</v>
      </c>
      <c r="M3596" s="251" t="s">
        <v>9958</v>
      </c>
      <c r="N3596" s="251" t="s">
        <v>12438</v>
      </c>
      <c r="O3596" s="251">
        <v>9</v>
      </c>
      <c r="Q3596" s="251" t="s">
        <v>14078</v>
      </c>
      <c r="R3596" s="251" t="s">
        <v>9960</v>
      </c>
      <c r="S3596" s="252" t="s">
        <v>436</v>
      </c>
      <c r="T3596" s="251" t="str">
        <f t="shared" si="226"/>
        <v>I0306202811500K580</v>
      </c>
      <c r="W3596" s="251" t="str">
        <f t="shared" si="227"/>
        <v>I030620281150-0K580</v>
      </c>
    </row>
    <row r="3597" spans="1:23" x14ac:dyDescent="0.3">
      <c r="A3597" s="256" t="str">
        <f t="shared" si="224"/>
        <v>I0306202-811700K520-00011</v>
      </c>
      <c r="B3597" s="251" t="s">
        <v>14079</v>
      </c>
      <c r="C3597" s="251" t="s">
        <v>9954</v>
      </c>
      <c r="D3597" s="251" t="s">
        <v>14071</v>
      </c>
      <c r="E3597" s="251" t="s">
        <v>12126</v>
      </c>
      <c r="F3597" s="251" t="s">
        <v>9976</v>
      </c>
      <c r="G3597" s="251" t="s">
        <v>285</v>
      </c>
      <c r="H3597" s="251" t="s">
        <v>5102</v>
      </c>
      <c r="I3597" s="257" t="str">
        <f t="shared" si="225"/>
        <v>-00011</v>
      </c>
      <c r="J3597" s="251">
        <v>11</v>
      </c>
      <c r="K3597" s="251">
        <v>11</v>
      </c>
      <c r="M3597" s="251" t="s">
        <v>9958</v>
      </c>
      <c r="N3597" s="251" t="s">
        <v>12438</v>
      </c>
      <c r="O3597" s="251">
        <v>11</v>
      </c>
      <c r="Q3597" s="251" t="s">
        <v>14079</v>
      </c>
      <c r="R3597" s="251" t="s">
        <v>9960</v>
      </c>
      <c r="S3597" s="252" t="s">
        <v>284</v>
      </c>
      <c r="T3597" s="251" t="str">
        <f t="shared" si="226"/>
        <v>I0306202811700K520</v>
      </c>
      <c r="W3597" s="251" t="str">
        <f t="shared" si="227"/>
        <v>I030620281170-0K520</v>
      </c>
    </row>
    <row r="3598" spans="1:23" x14ac:dyDescent="0.3">
      <c r="A3598" s="256" t="str">
        <f t="shared" si="224"/>
        <v>I0306202-811700K580-00020</v>
      </c>
      <c r="B3598" s="251" t="s">
        <v>14080</v>
      </c>
      <c r="C3598" s="251" t="s">
        <v>9954</v>
      </c>
      <c r="D3598" s="251" t="s">
        <v>14071</v>
      </c>
      <c r="E3598" s="251" t="s">
        <v>12126</v>
      </c>
      <c r="F3598" s="251" t="s">
        <v>9978</v>
      </c>
      <c r="G3598" s="251" t="s">
        <v>442</v>
      </c>
      <c r="H3598" s="251" t="s">
        <v>5102</v>
      </c>
      <c r="I3598" s="257" t="str">
        <f t="shared" si="225"/>
        <v>-00020</v>
      </c>
      <c r="J3598" s="251">
        <v>20</v>
      </c>
      <c r="K3598" s="251">
        <v>20</v>
      </c>
      <c r="M3598" s="251" t="s">
        <v>9958</v>
      </c>
      <c r="N3598" s="251" t="s">
        <v>12438</v>
      </c>
      <c r="O3598" s="251">
        <v>20</v>
      </c>
      <c r="Q3598" s="251" t="s">
        <v>14080</v>
      </c>
      <c r="R3598" s="251" t="s">
        <v>9960</v>
      </c>
      <c r="S3598" s="252" t="s">
        <v>441</v>
      </c>
      <c r="T3598" s="251" t="str">
        <f t="shared" si="226"/>
        <v>I0306202811700K580</v>
      </c>
      <c r="W3598" s="251" t="str">
        <f t="shared" si="227"/>
        <v>I030620281170-0K580</v>
      </c>
    </row>
    <row r="3599" spans="1:23" x14ac:dyDescent="0.3">
      <c r="A3599" s="256" t="str">
        <f t="shared" si="224"/>
        <v>I0306202-815500K210-00009</v>
      </c>
      <c r="B3599" s="251" t="s">
        <v>14081</v>
      </c>
      <c r="C3599" s="251" t="s">
        <v>9954</v>
      </c>
      <c r="D3599" s="251" t="s">
        <v>14071</v>
      </c>
      <c r="E3599" s="251" t="s">
        <v>12126</v>
      </c>
      <c r="F3599" s="251" t="s">
        <v>9980</v>
      </c>
      <c r="G3599" s="251" t="s">
        <v>654</v>
      </c>
      <c r="H3599" s="251" t="s">
        <v>5202</v>
      </c>
      <c r="I3599" s="257" t="str">
        <f t="shared" si="225"/>
        <v>-00009</v>
      </c>
      <c r="J3599" s="251">
        <v>9</v>
      </c>
      <c r="K3599" s="251">
        <v>9</v>
      </c>
      <c r="M3599" s="251" t="s">
        <v>9958</v>
      </c>
      <c r="N3599" s="251" t="s">
        <v>12438</v>
      </c>
      <c r="O3599" s="251">
        <v>9</v>
      </c>
      <c r="Q3599" s="251" t="s">
        <v>14081</v>
      </c>
      <c r="R3599" s="251" t="s">
        <v>9960</v>
      </c>
      <c r="S3599" s="252" t="s">
        <v>653</v>
      </c>
      <c r="T3599" s="251" t="str">
        <f t="shared" si="226"/>
        <v>I0306202815500K210</v>
      </c>
      <c r="W3599" s="251" t="str">
        <f t="shared" si="227"/>
        <v>I030620281550-0K210</v>
      </c>
    </row>
    <row r="3600" spans="1:23" x14ac:dyDescent="0.3">
      <c r="A3600" s="256" t="str">
        <f t="shared" si="224"/>
        <v>I0306202-815500K240-00002</v>
      </c>
      <c r="B3600" s="251" t="s">
        <v>14082</v>
      </c>
      <c r="C3600" s="251" t="s">
        <v>9954</v>
      </c>
      <c r="D3600" s="251" t="s">
        <v>14071</v>
      </c>
      <c r="E3600" s="251" t="s">
        <v>12126</v>
      </c>
      <c r="F3600" s="251" t="s">
        <v>9982</v>
      </c>
      <c r="G3600" s="251" t="s">
        <v>727</v>
      </c>
      <c r="H3600" s="251" t="s">
        <v>5202</v>
      </c>
      <c r="I3600" s="257" t="str">
        <f t="shared" si="225"/>
        <v>-00002</v>
      </c>
      <c r="J3600" s="251">
        <v>2</v>
      </c>
      <c r="K3600" s="251">
        <v>2</v>
      </c>
      <c r="M3600" s="251" t="s">
        <v>9958</v>
      </c>
      <c r="N3600" s="251" t="s">
        <v>12438</v>
      </c>
      <c r="O3600" s="251">
        <v>2</v>
      </c>
      <c r="Q3600" s="251" t="s">
        <v>14082</v>
      </c>
      <c r="R3600" s="251" t="s">
        <v>9960</v>
      </c>
      <c r="S3600" s="252" t="s">
        <v>726</v>
      </c>
      <c r="T3600" s="251" t="str">
        <f t="shared" si="226"/>
        <v>I0306202815500K240</v>
      </c>
      <c r="W3600" s="251" t="str">
        <f t="shared" si="227"/>
        <v>I030620281550-0K240</v>
      </c>
    </row>
    <row r="3601" spans="1:23" x14ac:dyDescent="0.3">
      <c r="A3601" s="256" t="str">
        <f t="shared" si="224"/>
        <v>I0306202-815500K630-00001</v>
      </c>
      <c r="B3601" s="251" t="s">
        <v>14083</v>
      </c>
      <c r="C3601" s="251" t="s">
        <v>9954</v>
      </c>
      <c r="D3601" s="251" t="s">
        <v>14071</v>
      </c>
      <c r="E3601" s="251" t="s">
        <v>12126</v>
      </c>
      <c r="F3601" s="251" t="s">
        <v>9984</v>
      </c>
      <c r="G3601" s="251" t="s">
        <v>3385</v>
      </c>
      <c r="H3601" s="251" t="s">
        <v>5202</v>
      </c>
      <c r="I3601" s="257" t="str">
        <f t="shared" si="225"/>
        <v>-00001</v>
      </c>
      <c r="J3601" s="251">
        <v>1</v>
      </c>
      <c r="K3601" s="251">
        <v>1</v>
      </c>
      <c r="M3601" s="251" t="s">
        <v>9958</v>
      </c>
      <c r="N3601" s="251" t="s">
        <v>12438</v>
      </c>
      <c r="O3601" s="251">
        <v>1</v>
      </c>
      <c r="Q3601" s="251" t="s">
        <v>14083</v>
      </c>
      <c r="R3601" s="251" t="s">
        <v>9960</v>
      </c>
      <c r="S3601" s="252" t="s">
        <v>3366</v>
      </c>
      <c r="T3601" s="251" t="str">
        <f t="shared" si="226"/>
        <v>I0306202815500K630</v>
      </c>
      <c r="W3601" s="251" t="str">
        <f t="shared" si="227"/>
        <v>I030620281550-0K630</v>
      </c>
    </row>
    <row r="3602" spans="1:23" x14ac:dyDescent="0.3">
      <c r="A3602" s="256" t="str">
        <f t="shared" si="224"/>
        <v>I0306202-815510K240-00013</v>
      </c>
      <c r="B3602" s="251" t="s">
        <v>14084</v>
      </c>
      <c r="C3602" s="251" t="s">
        <v>9954</v>
      </c>
      <c r="D3602" s="251" t="s">
        <v>14071</v>
      </c>
      <c r="E3602" s="251" t="s">
        <v>12126</v>
      </c>
      <c r="F3602" s="251" t="s">
        <v>9986</v>
      </c>
      <c r="G3602" s="251" t="s">
        <v>740</v>
      </c>
      <c r="H3602" s="251" t="s">
        <v>3436</v>
      </c>
      <c r="I3602" s="257" t="str">
        <f t="shared" si="225"/>
        <v>-00013</v>
      </c>
      <c r="J3602" s="251">
        <v>13</v>
      </c>
      <c r="K3602" s="251">
        <v>13</v>
      </c>
      <c r="M3602" s="251" t="s">
        <v>9958</v>
      </c>
      <c r="N3602" s="251" t="s">
        <v>12438</v>
      </c>
      <c r="O3602" s="251">
        <v>13</v>
      </c>
      <c r="Q3602" s="251" t="s">
        <v>14084</v>
      </c>
      <c r="R3602" s="251" t="s">
        <v>9960</v>
      </c>
      <c r="S3602" s="252" t="s">
        <v>9</v>
      </c>
      <c r="T3602" s="251" t="str">
        <f t="shared" si="226"/>
        <v>I0306202815510K240</v>
      </c>
      <c r="W3602" s="251" t="str">
        <f t="shared" si="227"/>
        <v>I030620281551-0K240</v>
      </c>
    </row>
    <row r="3603" spans="1:23" x14ac:dyDescent="0.3">
      <c r="A3603" s="256" t="str">
        <f t="shared" si="224"/>
        <v>I0306202-815600K210-00002</v>
      </c>
      <c r="B3603" s="251" t="s">
        <v>14085</v>
      </c>
      <c r="C3603" s="251" t="s">
        <v>9954</v>
      </c>
      <c r="D3603" s="251" t="s">
        <v>14071</v>
      </c>
      <c r="E3603" s="251" t="s">
        <v>12126</v>
      </c>
      <c r="F3603" s="251" t="s">
        <v>9988</v>
      </c>
      <c r="G3603" s="251" t="s">
        <v>670</v>
      </c>
      <c r="H3603" s="251" t="s">
        <v>5204</v>
      </c>
      <c r="I3603" s="257" t="str">
        <f t="shared" si="225"/>
        <v>-00002</v>
      </c>
      <c r="J3603" s="251">
        <v>2</v>
      </c>
      <c r="K3603" s="251">
        <v>2</v>
      </c>
      <c r="M3603" s="251" t="s">
        <v>9958</v>
      </c>
      <c r="N3603" s="251" t="s">
        <v>12438</v>
      </c>
      <c r="O3603" s="251">
        <v>2</v>
      </c>
      <c r="Q3603" s="251" t="s">
        <v>14085</v>
      </c>
      <c r="R3603" s="251" t="s">
        <v>9960</v>
      </c>
      <c r="S3603" s="252" t="s">
        <v>13</v>
      </c>
      <c r="T3603" s="251" t="str">
        <f t="shared" si="226"/>
        <v>I0306202815600K210</v>
      </c>
      <c r="W3603" s="251" t="str">
        <f t="shared" si="227"/>
        <v>I030620281560-0K210</v>
      </c>
    </row>
    <row r="3604" spans="1:23" x14ac:dyDescent="0.3">
      <c r="A3604" s="256" t="str">
        <f t="shared" si="224"/>
        <v>I0306202-815600K240-00008</v>
      </c>
      <c r="B3604" s="251" t="s">
        <v>14086</v>
      </c>
      <c r="C3604" s="251" t="s">
        <v>9954</v>
      </c>
      <c r="D3604" s="251" t="s">
        <v>14071</v>
      </c>
      <c r="E3604" s="251" t="s">
        <v>12126</v>
      </c>
      <c r="F3604" s="251" t="s">
        <v>9990</v>
      </c>
      <c r="G3604" s="251" t="s">
        <v>744</v>
      </c>
      <c r="H3604" s="251" t="s">
        <v>5204</v>
      </c>
      <c r="I3604" s="257" t="str">
        <f t="shared" si="225"/>
        <v>-00008</v>
      </c>
      <c r="J3604" s="251">
        <v>8</v>
      </c>
      <c r="K3604" s="251">
        <v>8</v>
      </c>
      <c r="M3604" s="251" t="s">
        <v>9958</v>
      </c>
      <c r="N3604" s="251" t="s">
        <v>12438</v>
      </c>
      <c r="O3604" s="251">
        <v>8</v>
      </c>
      <c r="Q3604" s="251" t="s">
        <v>14086</v>
      </c>
      <c r="R3604" s="251" t="s">
        <v>9960</v>
      </c>
      <c r="S3604" s="252" t="s">
        <v>743</v>
      </c>
      <c r="T3604" s="251" t="str">
        <f t="shared" si="226"/>
        <v>I0306202815600K240</v>
      </c>
      <c r="W3604" s="251" t="str">
        <f t="shared" si="227"/>
        <v>I030620281560-0K240</v>
      </c>
    </row>
    <row r="3605" spans="1:23" x14ac:dyDescent="0.3">
      <c r="A3605" s="256" t="str">
        <f t="shared" si="224"/>
        <v>I0306202-815600K590-00003</v>
      </c>
      <c r="B3605" s="251" t="s">
        <v>14087</v>
      </c>
      <c r="C3605" s="251" t="s">
        <v>9954</v>
      </c>
      <c r="D3605" s="251" t="s">
        <v>14071</v>
      </c>
      <c r="E3605" s="251" t="s">
        <v>12126</v>
      </c>
      <c r="F3605" s="251" t="s">
        <v>9992</v>
      </c>
      <c r="G3605" s="251" t="s">
        <v>3386</v>
      </c>
      <c r="H3605" s="251" t="s">
        <v>5204</v>
      </c>
      <c r="I3605" s="257" t="str">
        <f t="shared" si="225"/>
        <v>-00003</v>
      </c>
      <c r="J3605" s="251">
        <v>3</v>
      </c>
      <c r="K3605" s="251">
        <v>3</v>
      </c>
      <c r="M3605" s="251" t="s">
        <v>9958</v>
      </c>
      <c r="N3605" s="251" t="s">
        <v>12438</v>
      </c>
      <c r="O3605" s="251">
        <v>3</v>
      </c>
      <c r="Q3605" s="251" t="s">
        <v>14087</v>
      </c>
      <c r="R3605" s="251" t="s">
        <v>9960</v>
      </c>
      <c r="S3605" s="252" t="s">
        <v>3370</v>
      </c>
      <c r="T3605" s="251" t="str">
        <f t="shared" si="226"/>
        <v>I0306202815600K590</v>
      </c>
      <c r="W3605" s="251" t="str">
        <f t="shared" si="227"/>
        <v>I030620281560-0K590</v>
      </c>
    </row>
    <row r="3606" spans="1:23" x14ac:dyDescent="0.3">
      <c r="A3606" s="256" t="str">
        <f t="shared" si="224"/>
        <v>I0306202-815610D891-00001</v>
      </c>
      <c r="B3606" s="251" t="s">
        <v>14088</v>
      </c>
      <c r="C3606" s="251" t="s">
        <v>9954</v>
      </c>
      <c r="D3606" s="251" t="s">
        <v>14071</v>
      </c>
      <c r="E3606" s="251" t="s">
        <v>12126</v>
      </c>
      <c r="F3606" s="251" t="s">
        <v>9995</v>
      </c>
      <c r="G3606" s="251" t="s">
        <v>3402</v>
      </c>
      <c r="H3606" s="251" t="s">
        <v>3443</v>
      </c>
      <c r="I3606" s="257" t="str">
        <f t="shared" si="225"/>
        <v>-00001</v>
      </c>
      <c r="J3606" s="251">
        <v>1</v>
      </c>
      <c r="K3606" s="251">
        <v>1</v>
      </c>
      <c r="M3606" s="251" t="s">
        <v>9958</v>
      </c>
      <c r="N3606" s="251" t="s">
        <v>12438</v>
      </c>
      <c r="O3606" s="251">
        <v>1</v>
      </c>
      <c r="Q3606" s="251" t="s">
        <v>14088</v>
      </c>
      <c r="R3606" s="251" t="s">
        <v>9960</v>
      </c>
      <c r="S3606" s="252" t="s">
        <v>3401</v>
      </c>
      <c r="T3606" s="251" t="str">
        <f t="shared" si="226"/>
        <v>I0306202815610D891</v>
      </c>
      <c r="W3606" s="251" t="str">
        <f t="shared" si="227"/>
        <v>I030620281561-0D891</v>
      </c>
    </row>
    <row r="3607" spans="1:23" x14ac:dyDescent="0.3">
      <c r="A3607" s="256" t="str">
        <f t="shared" si="224"/>
        <v>I0306202-815610K240-00007</v>
      </c>
      <c r="B3607" s="251" t="s">
        <v>14089</v>
      </c>
      <c r="C3607" s="251" t="s">
        <v>9954</v>
      </c>
      <c r="D3607" s="251" t="s">
        <v>14071</v>
      </c>
      <c r="E3607" s="251" t="s">
        <v>12126</v>
      </c>
      <c r="F3607" s="251" t="s">
        <v>9997</v>
      </c>
      <c r="G3607" s="251" t="s">
        <v>753</v>
      </c>
      <c r="H3607" s="251" t="s">
        <v>3443</v>
      </c>
      <c r="I3607" s="257" t="str">
        <f t="shared" si="225"/>
        <v>-00007</v>
      </c>
      <c r="J3607" s="251">
        <v>7</v>
      </c>
      <c r="K3607" s="251">
        <v>7</v>
      </c>
      <c r="M3607" s="251" t="s">
        <v>9958</v>
      </c>
      <c r="N3607" s="251" t="s">
        <v>12438</v>
      </c>
      <c r="O3607" s="251">
        <v>7</v>
      </c>
      <c r="Q3607" s="251" t="s">
        <v>14089</v>
      </c>
      <c r="R3607" s="251" t="s">
        <v>9960</v>
      </c>
      <c r="S3607" s="252" t="s">
        <v>10</v>
      </c>
      <c r="T3607" s="251" t="str">
        <f t="shared" si="226"/>
        <v>I0306202815610K240</v>
      </c>
      <c r="W3607" s="251" t="str">
        <f t="shared" si="227"/>
        <v>I030620281561-0K240</v>
      </c>
    </row>
    <row r="3608" spans="1:23" x14ac:dyDescent="0.3">
      <c r="A3608" s="256" t="str">
        <f t="shared" si="224"/>
        <v>I0306202-815800K050-00002</v>
      </c>
      <c r="B3608" s="251" t="s">
        <v>14090</v>
      </c>
      <c r="C3608" s="251" t="s">
        <v>9954</v>
      </c>
      <c r="D3608" s="251" t="s">
        <v>14071</v>
      </c>
      <c r="E3608" s="251" t="s">
        <v>12126</v>
      </c>
      <c r="F3608" s="251" t="s">
        <v>10000</v>
      </c>
      <c r="G3608" s="251" t="s">
        <v>756</v>
      </c>
      <c r="H3608" s="251" t="s">
        <v>758</v>
      </c>
      <c r="I3608" s="257" t="str">
        <f t="shared" si="225"/>
        <v>-00002</v>
      </c>
      <c r="J3608" s="251">
        <v>2</v>
      </c>
      <c r="K3608" s="251">
        <v>2</v>
      </c>
      <c r="M3608" s="251" t="s">
        <v>9958</v>
      </c>
      <c r="N3608" s="251" t="s">
        <v>12438</v>
      </c>
      <c r="O3608" s="251">
        <v>2</v>
      </c>
      <c r="Q3608" s="251" t="s">
        <v>14090</v>
      </c>
      <c r="R3608" s="251" t="s">
        <v>9960</v>
      </c>
      <c r="S3608" s="252" t="s">
        <v>6</v>
      </c>
      <c r="T3608" s="251" t="str">
        <f t="shared" si="226"/>
        <v>I0306202815800K050</v>
      </c>
      <c r="W3608" s="251" t="str">
        <f t="shared" si="227"/>
        <v>I030620281580-0K050</v>
      </c>
    </row>
    <row r="3609" spans="1:23" x14ac:dyDescent="0.3">
      <c r="A3609" s="256" t="str">
        <f t="shared" si="224"/>
        <v>I0306202-815800K260-00002</v>
      </c>
      <c r="B3609" s="251" t="s">
        <v>14091</v>
      </c>
      <c r="C3609" s="251" t="s">
        <v>9954</v>
      </c>
      <c r="D3609" s="251" t="s">
        <v>14071</v>
      </c>
      <c r="E3609" s="251" t="s">
        <v>12126</v>
      </c>
      <c r="F3609" s="251" t="s">
        <v>10002</v>
      </c>
      <c r="G3609" s="251" t="s">
        <v>3387</v>
      </c>
      <c r="H3609" s="251" t="s">
        <v>758</v>
      </c>
      <c r="I3609" s="257" t="str">
        <f t="shared" si="225"/>
        <v>-00002</v>
      </c>
      <c r="J3609" s="251">
        <v>2</v>
      </c>
      <c r="K3609" s="251">
        <v>2</v>
      </c>
      <c r="M3609" s="251" t="s">
        <v>9993</v>
      </c>
      <c r="N3609" s="251" t="s">
        <v>12438</v>
      </c>
      <c r="O3609" s="251">
        <v>2</v>
      </c>
      <c r="Q3609" s="251" t="s">
        <v>14091</v>
      </c>
      <c r="R3609" s="251" t="s">
        <v>9960</v>
      </c>
      <c r="S3609" s="252" t="s">
        <v>3374</v>
      </c>
      <c r="T3609" s="251" t="str">
        <f t="shared" si="226"/>
        <v>I0306202815800K260</v>
      </c>
      <c r="W3609" s="251" t="str">
        <f t="shared" si="227"/>
        <v>I030620281580-0K260</v>
      </c>
    </row>
    <row r="3610" spans="1:23" x14ac:dyDescent="0.3">
      <c r="A3610" s="256" t="str">
        <f t="shared" si="224"/>
        <v>I0306202-815810K050-00003</v>
      </c>
      <c r="B3610" s="251" t="s">
        <v>14092</v>
      </c>
      <c r="C3610" s="251" t="s">
        <v>9954</v>
      </c>
      <c r="D3610" s="251" t="s">
        <v>14071</v>
      </c>
      <c r="E3610" s="251" t="s">
        <v>12126</v>
      </c>
      <c r="F3610" s="251" t="s">
        <v>10005</v>
      </c>
      <c r="G3610" s="251" t="s">
        <v>763</v>
      </c>
      <c r="H3610" s="251" t="s">
        <v>5218</v>
      </c>
      <c r="I3610" s="257" t="str">
        <f t="shared" si="225"/>
        <v>-00003</v>
      </c>
      <c r="J3610" s="251">
        <v>3</v>
      </c>
      <c r="K3610" s="251">
        <v>3</v>
      </c>
      <c r="M3610" s="251" t="s">
        <v>9958</v>
      </c>
      <c r="N3610" s="251" t="s">
        <v>12438</v>
      </c>
      <c r="O3610" s="251">
        <v>3</v>
      </c>
      <c r="Q3610" s="251" t="s">
        <v>14092</v>
      </c>
      <c r="R3610" s="251" t="s">
        <v>9960</v>
      </c>
      <c r="S3610" s="252" t="s">
        <v>762</v>
      </c>
      <c r="T3610" s="251" t="str">
        <f t="shared" si="226"/>
        <v>I0306202815810K050</v>
      </c>
      <c r="W3610" s="251" t="str">
        <f t="shared" si="227"/>
        <v>I030620281581-0K050</v>
      </c>
    </row>
    <row r="3611" spans="1:23" x14ac:dyDescent="0.3">
      <c r="A3611" s="256" t="str">
        <f t="shared" si="224"/>
        <v>I0306202-815900K050-00004</v>
      </c>
      <c r="B3611" s="251" t="s">
        <v>14093</v>
      </c>
      <c r="C3611" s="251" t="s">
        <v>9954</v>
      </c>
      <c r="D3611" s="251" t="s">
        <v>14071</v>
      </c>
      <c r="E3611" s="251" t="s">
        <v>12126</v>
      </c>
      <c r="F3611" s="251" t="s">
        <v>10009</v>
      </c>
      <c r="G3611" s="251" t="s">
        <v>767</v>
      </c>
      <c r="H3611" s="251" t="s">
        <v>770</v>
      </c>
      <c r="I3611" s="257" t="str">
        <f t="shared" si="225"/>
        <v>-00004</v>
      </c>
      <c r="J3611" s="251">
        <v>4</v>
      </c>
      <c r="K3611" s="251">
        <v>4</v>
      </c>
      <c r="M3611" s="251" t="s">
        <v>9958</v>
      </c>
      <c r="N3611" s="251" t="s">
        <v>12438</v>
      </c>
      <c r="O3611" s="251">
        <v>4</v>
      </c>
      <c r="Q3611" s="251" t="s">
        <v>14093</v>
      </c>
      <c r="R3611" s="251" t="s">
        <v>9960</v>
      </c>
      <c r="S3611" s="252" t="s">
        <v>766</v>
      </c>
      <c r="T3611" s="251" t="str">
        <f t="shared" si="226"/>
        <v>I0306202815900K050</v>
      </c>
      <c r="W3611" s="251" t="str">
        <f t="shared" si="227"/>
        <v>I030620281590-0K050</v>
      </c>
    </row>
    <row r="3612" spans="1:23" x14ac:dyDescent="0.3">
      <c r="A3612" s="256" t="str">
        <f t="shared" si="224"/>
        <v>I0306202-815910K050-00006</v>
      </c>
      <c r="B3612" s="251" t="s">
        <v>14094</v>
      </c>
      <c r="C3612" s="251" t="s">
        <v>9954</v>
      </c>
      <c r="D3612" s="251" t="s">
        <v>14071</v>
      </c>
      <c r="E3612" s="251" t="s">
        <v>12126</v>
      </c>
      <c r="F3612" s="251" t="s">
        <v>10012</v>
      </c>
      <c r="G3612" s="251" t="s">
        <v>777</v>
      </c>
      <c r="H3612" s="251" t="s">
        <v>5219</v>
      </c>
      <c r="I3612" s="257" t="str">
        <f t="shared" si="225"/>
        <v>-00006</v>
      </c>
      <c r="J3612" s="251">
        <v>6</v>
      </c>
      <c r="K3612" s="251">
        <v>6</v>
      </c>
      <c r="M3612" s="251" t="s">
        <v>9958</v>
      </c>
      <c r="N3612" s="251" t="s">
        <v>12438</v>
      </c>
      <c r="O3612" s="251">
        <v>6</v>
      </c>
      <c r="Q3612" s="251" t="s">
        <v>14094</v>
      </c>
      <c r="R3612" s="251" t="s">
        <v>9960</v>
      </c>
      <c r="S3612" s="252" t="s">
        <v>776</v>
      </c>
      <c r="T3612" s="251" t="str">
        <f t="shared" si="226"/>
        <v>I0306202815910K050</v>
      </c>
      <c r="W3612" s="251" t="str">
        <f t="shared" si="227"/>
        <v>I030620281591-0K050</v>
      </c>
    </row>
    <row r="3613" spans="1:23" x14ac:dyDescent="0.3">
      <c r="A3613" s="256" t="str">
        <f t="shared" si="224"/>
        <v>I0306202-9008081116-00001</v>
      </c>
      <c r="B3613" s="251" t="s">
        <v>14095</v>
      </c>
      <c r="C3613" s="251" t="s">
        <v>9954</v>
      </c>
      <c r="D3613" s="251" t="s">
        <v>14071</v>
      </c>
      <c r="E3613" s="251" t="s">
        <v>12126</v>
      </c>
      <c r="F3613" s="251" t="s">
        <v>10188</v>
      </c>
      <c r="G3613" s="251" t="s">
        <v>934</v>
      </c>
      <c r="H3613" s="251" t="s">
        <v>3393</v>
      </c>
      <c r="I3613" s="257" t="str">
        <f t="shared" si="225"/>
        <v>-00001</v>
      </c>
      <c r="J3613" s="251">
        <v>1</v>
      </c>
      <c r="K3613" s="251">
        <v>1</v>
      </c>
      <c r="M3613" s="251" t="s">
        <v>10007</v>
      </c>
      <c r="N3613" s="251" t="s">
        <v>12438</v>
      </c>
      <c r="O3613" s="251">
        <v>1</v>
      </c>
      <c r="Q3613" s="251" t="s">
        <v>14095</v>
      </c>
      <c r="R3613" s="251" t="s">
        <v>9960</v>
      </c>
      <c r="S3613" s="252">
        <v>9008081116</v>
      </c>
      <c r="T3613" s="251" t="str">
        <f t="shared" si="226"/>
        <v>I03062029008081116</v>
      </c>
      <c r="W3613" s="251" t="str">
        <f t="shared" si="227"/>
        <v>I030620290080-81116</v>
      </c>
    </row>
    <row r="3614" spans="1:23" x14ac:dyDescent="0.3">
      <c r="A3614" s="256" t="str">
        <f t="shared" si="224"/>
        <v>I0306202-9098113087-00003</v>
      </c>
      <c r="B3614" s="251" t="s">
        <v>14096</v>
      </c>
      <c r="C3614" s="251" t="s">
        <v>9954</v>
      </c>
      <c r="D3614" s="251" t="s">
        <v>14071</v>
      </c>
      <c r="E3614" s="251" t="s">
        <v>12126</v>
      </c>
      <c r="F3614" s="251" t="s">
        <v>10190</v>
      </c>
      <c r="G3614" s="251" t="s">
        <v>939</v>
      </c>
      <c r="H3614" s="251" t="s">
        <v>3393</v>
      </c>
      <c r="I3614" s="257" t="str">
        <f t="shared" si="225"/>
        <v>-00003</v>
      </c>
      <c r="J3614" s="251">
        <v>3</v>
      </c>
      <c r="K3614" s="251">
        <v>3</v>
      </c>
      <c r="M3614" s="251" t="s">
        <v>10003</v>
      </c>
      <c r="N3614" s="251" t="s">
        <v>12438</v>
      </c>
      <c r="O3614" s="251">
        <v>3</v>
      </c>
      <c r="Q3614" s="251" t="s">
        <v>14096</v>
      </c>
      <c r="R3614" s="251" t="s">
        <v>9960</v>
      </c>
      <c r="S3614" s="252">
        <v>9098113087</v>
      </c>
      <c r="T3614" s="251" t="str">
        <f t="shared" si="226"/>
        <v>I03062029098113087</v>
      </c>
      <c r="W3614" s="251" t="str">
        <f t="shared" si="227"/>
        <v>I030620290981-13087</v>
      </c>
    </row>
    <row r="3615" spans="1:23" x14ac:dyDescent="0.3">
      <c r="A3615" s="256" t="str">
        <f t="shared" si="224"/>
        <v>I0306202-9098122003-00015</v>
      </c>
      <c r="B3615" s="251" t="s">
        <v>14097</v>
      </c>
      <c r="C3615" s="251" t="s">
        <v>9954</v>
      </c>
      <c r="D3615" s="251" t="s">
        <v>14071</v>
      </c>
      <c r="E3615" s="251" t="s">
        <v>12126</v>
      </c>
      <c r="F3615" s="251" t="s">
        <v>10192</v>
      </c>
      <c r="G3615" s="251" t="s">
        <v>926</v>
      </c>
      <c r="H3615" s="251" t="s">
        <v>1564</v>
      </c>
      <c r="I3615" s="257" t="str">
        <f t="shared" si="225"/>
        <v>-00015</v>
      </c>
      <c r="J3615" s="251">
        <v>15</v>
      </c>
      <c r="K3615" s="251">
        <v>15</v>
      </c>
      <c r="M3615" s="251" t="s">
        <v>10003</v>
      </c>
      <c r="N3615" s="251" t="s">
        <v>12438</v>
      </c>
      <c r="O3615" s="251">
        <v>15</v>
      </c>
      <c r="Q3615" s="251" t="s">
        <v>14097</v>
      </c>
      <c r="R3615" s="251" t="s">
        <v>9960</v>
      </c>
      <c r="S3615" s="252">
        <v>9098122003</v>
      </c>
      <c r="T3615" s="251" t="str">
        <f t="shared" si="226"/>
        <v>I03062029098122003</v>
      </c>
      <c r="W3615" s="251" t="str">
        <f t="shared" si="227"/>
        <v>I030620290981-22003</v>
      </c>
    </row>
    <row r="3616" spans="1:23" x14ac:dyDescent="0.3">
      <c r="A3616" s="256" t="str">
        <f t="shared" si="224"/>
        <v>I0306202-9913212050-00165</v>
      </c>
      <c r="B3616" s="251" t="s">
        <v>14098</v>
      </c>
      <c r="C3616" s="251" t="s">
        <v>9954</v>
      </c>
      <c r="D3616" s="251" t="s">
        <v>14071</v>
      </c>
      <c r="E3616" s="251" t="s">
        <v>12126</v>
      </c>
      <c r="F3616" s="251" t="s">
        <v>10194</v>
      </c>
      <c r="G3616" s="251" t="s">
        <v>946</v>
      </c>
      <c r="H3616" s="251" t="s">
        <v>10010</v>
      </c>
      <c r="I3616" s="257" t="str">
        <f t="shared" si="225"/>
        <v>-00165</v>
      </c>
      <c r="J3616" s="251">
        <v>165</v>
      </c>
      <c r="K3616" s="251">
        <v>165</v>
      </c>
      <c r="M3616" s="251" t="s">
        <v>10007</v>
      </c>
      <c r="N3616" s="251" t="s">
        <v>12438</v>
      </c>
      <c r="O3616" s="251">
        <v>165</v>
      </c>
      <c r="Q3616" s="251" t="s">
        <v>14098</v>
      </c>
      <c r="R3616" s="251" t="s">
        <v>9960</v>
      </c>
      <c r="S3616" s="252">
        <v>9913212050</v>
      </c>
      <c r="T3616" s="251" t="str">
        <f t="shared" si="226"/>
        <v>I03062029913212050</v>
      </c>
      <c r="W3616" s="251" t="str">
        <f t="shared" si="227"/>
        <v>I030620299132-12050</v>
      </c>
    </row>
    <row r="3617" spans="1:23" x14ac:dyDescent="0.3">
      <c r="A3617" s="256" t="str">
        <f t="shared" si="224"/>
        <v>I0306202-9913221210-00036</v>
      </c>
      <c r="B3617" s="251" t="s">
        <v>14099</v>
      </c>
      <c r="C3617" s="251" t="s">
        <v>9954</v>
      </c>
      <c r="D3617" s="251" t="s">
        <v>14071</v>
      </c>
      <c r="E3617" s="251" t="s">
        <v>12126</v>
      </c>
      <c r="F3617" s="251" t="s">
        <v>10196</v>
      </c>
      <c r="G3617" s="251" t="s">
        <v>916</v>
      </c>
      <c r="H3617" s="251" t="s">
        <v>10013</v>
      </c>
      <c r="I3617" s="257" t="str">
        <f t="shared" si="225"/>
        <v>-00036</v>
      </c>
      <c r="J3617" s="251">
        <v>36</v>
      </c>
      <c r="K3617" s="251">
        <v>36</v>
      </c>
      <c r="M3617" s="251" t="s">
        <v>10007</v>
      </c>
      <c r="N3617" s="251" t="s">
        <v>12438</v>
      </c>
      <c r="O3617" s="251">
        <v>36</v>
      </c>
      <c r="Q3617" s="251" t="s">
        <v>14099</v>
      </c>
      <c r="R3617" s="251" t="s">
        <v>9960</v>
      </c>
      <c r="S3617" s="252">
        <v>9913221210</v>
      </c>
      <c r="T3617" s="251" t="str">
        <f t="shared" si="226"/>
        <v>I03062029913221210</v>
      </c>
      <c r="W3617" s="251" t="str">
        <f t="shared" si="227"/>
        <v>I030620299132-21210</v>
      </c>
    </row>
    <row r="3618" spans="1:23" x14ac:dyDescent="0.3">
      <c r="A3618" s="256" t="str">
        <f t="shared" si="224"/>
        <v>I0306203-811100K591-00001</v>
      </c>
      <c r="B3618" s="251" t="s">
        <v>14100</v>
      </c>
      <c r="C3618" s="251" t="s">
        <v>9954</v>
      </c>
      <c r="D3618" s="251" t="s">
        <v>14101</v>
      </c>
      <c r="E3618" s="251" t="s">
        <v>12126</v>
      </c>
      <c r="F3618" s="251" t="s">
        <v>9957</v>
      </c>
      <c r="G3618" s="251" t="s">
        <v>401</v>
      </c>
      <c r="H3618" s="251" t="s">
        <v>3422</v>
      </c>
      <c r="I3618" s="257" t="str">
        <f t="shared" si="225"/>
        <v>-00001</v>
      </c>
      <c r="J3618" s="251">
        <v>1</v>
      </c>
      <c r="K3618" s="251">
        <v>1</v>
      </c>
      <c r="M3618" s="251" t="s">
        <v>9958</v>
      </c>
      <c r="N3618" s="251" t="s">
        <v>12579</v>
      </c>
      <c r="O3618" s="251">
        <v>1</v>
      </c>
      <c r="Q3618" s="251" t="s">
        <v>14100</v>
      </c>
      <c r="R3618" s="251" t="s">
        <v>10017</v>
      </c>
      <c r="S3618" s="252" t="s">
        <v>400</v>
      </c>
      <c r="T3618" s="251" t="str">
        <f t="shared" si="226"/>
        <v>I0306203811100K591</v>
      </c>
      <c r="W3618" s="251" t="str">
        <f t="shared" si="227"/>
        <v>I030620381110-0K591</v>
      </c>
    </row>
    <row r="3619" spans="1:23" x14ac:dyDescent="0.3">
      <c r="A3619" s="256" t="str">
        <f t="shared" si="224"/>
        <v>I0306203-811700K591-00001</v>
      </c>
      <c r="B3619" s="251" t="s">
        <v>14102</v>
      </c>
      <c r="C3619" s="251" t="s">
        <v>9954</v>
      </c>
      <c r="D3619" s="251" t="s">
        <v>14101</v>
      </c>
      <c r="E3619" s="251" t="s">
        <v>12126</v>
      </c>
      <c r="F3619" s="251" t="s">
        <v>9962</v>
      </c>
      <c r="G3619" s="251" t="s">
        <v>425</v>
      </c>
      <c r="H3619" s="251" t="s">
        <v>5102</v>
      </c>
      <c r="I3619" s="257" t="str">
        <f t="shared" si="225"/>
        <v>-00001</v>
      </c>
      <c r="J3619" s="251">
        <v>1</v>
      </c>
      <c r="K3619" s="251">
        <v>1</v>
      </c>
      <c r="M3619" s="251" t="s">
        <v>9958</v>
      </c>
      <c r="N3619" s="251" t="s">
        <v>12579</v>
      </c>
      <c r="O3619" s="251">
        <v>1</v>
      </c>
      <c r="Q3619" s="251" t="s">
        <v>14102</v>
      </c>
      <c r="R3619" s="251" t="s">
        <v>10017</v>
      </c>
      <c r="S3619" s="252" t="s">
        <v>424</v>
      </c>
      <c r="T3619" s="251" t="str">
        <f t="shared" si="226"/>
        <v>I0306203811700K591</v>
      </c>
      <c r="W3619" s="251" t="str">
        <f t="shared" si="227"/>
        <v>I030620381170-0K591</v>
      </c>
    </row>
    <row r="3620" spans="1:23" x14ac:dyDescent="0.3">
      <c r="A3620" s="256" t="str">
        <f t="shared" si="224"/>
        <v>I0306204-815510D400-00001</v>
      </c>
      <c r="B3620" s="251" t="s">
        <v>14103</v>
      </c>
      <c r="C3620" s="251" t="s">
        <v>9954</v>
      </c>
      <c r="D3620" s="251" t="s">
        <v>14104</v>
      </c>
      <c r="E3620" s="251" t="s">
        <v>12126</v>
      </c>
      <c r="F3620" s="251" t="s">
        <v>9957</v>
      </c>
      <c r="G3620" s="251" t="s">
        <v>694</v>
      </c>
      <c r="H3620" s="251" t="s">
        <v>5216</v>
      </c>
      <c r="I3620" s="257" t="str">
        <f t="shared" si="225"/>
        <v>-00001</v>
      </c>
      <c r="J3620" s="251">
        <v>1</v>
      </c>
      <c r="K3620" s="251">
        <v>1</v>
      </c>
      <c r="M3620" s="251" t="s">
        <v>9993</v>
      </c>
      <c r="N3620" s="251" t="s">
        <v>12847</v>
      </c>
      <c r="O3620" s="251">
        <v>1</v>
      </c>
      <c r="Q3620" s="251" t="s">
        <v>14103</v>
      </c>
      <c r="R3620" s="251" t="s">
        <v>10028</v>
      </c>
      <c r="S3620" s="252" t="s">
        <v>693</v>
      </c>
      <c r="T3620" s="251" t="str">
        <f t="shared" si="226"/>
        <v>I0306204815510D400</v>
      </c>
      <c r="W3620" s="251" t="str">
        <f t="shared" si="227"/>
        <v>I030620481551-0D400</v>
      </c>
    </row>
    <row r="3621" spans="1:23" x14ac:dyDescent="0.3">
      <c r="A3621" s="256" t="str">
        <f t="shared" si="224"/>
        <v>I0306204-815600D570-00001</v>
      </c>
      <c r="B3621" s="251" t="s">
        <v>14105</v>
      </c>
      <c r="C3621" s="251" t="s">
        <v>9954</v>
      </c>
      <c r="D3621" s="251" t="s">
        <v>14104</v>
      </c>
      <c r="E3621" s="251" t="s">
        <v>12126</v>
      </c>
      <c r="F3621" s="251" t="s">
        <v>9962</v>
      </c>
      <c r="G3621" s="251" t="s">
        <v>719</v>
      </c>
      <c r="H3621" s="251" t="s">
        <v>5204</v>
      </c>
      <c r="I3621" s="257" t="str">
        <f t="shared" si="225"/>
        <v>-00001</v>
      </c>
      <c r="J3621" s="251">
        <v>1</v>
      </c>
      <c r="K3621" s="251">
        <v>1</v>
      </c>
      <c r="M3621" s="251" t="s">
        <v>9958</v>
      </c>
      <c r="N3621" s="251" t="s">
        <v>12847</v>
      </c>
      <c r="O3621" s="251">
        <v>1</v>
      </c>
      <c r="Q3621" s="251" t="s">
        <v>14105</v>
      </c>
      <c r="R3621" s="251" t="s">
        <v>10028</v>
      </c>
      <c r="S3621" s="252" t="s">
        <v>718</v>
      </c>
      <c r="T3621" s="251" t="str">
        <f t="shared" si="226"/>
        <v>I0306204815600D570</v>
      </c>
      <c r="W3621" s="251" t="str">
        <f t="shared" si="227"/>
        <v>I030620481560-0D570</v>
      </c>
    </row>
    <row r="3622" spans="1:23" x14ac:dyDescent="0.3">
      <c r="A3622" s="256" t="str">
        <f t="shared" si="224"/>
        <v>I0306204-815610D570-00001</v>
      </c>
      <c r="B3622" s="251" t="s">
        <v>14106</v>
      </c>
      <c r="C3622" s="251" t="s">
        <v>9954</v>
      </c>
      <c r="D3622" s="251" t="s">
        <v>14104</v>
      </c>
      <c r="E3622" s="251" t="s">
        <v>12126</v>
      </c>
      <c r="F3622" s="251" t="s">
        <v>9964</v>
      </c>
      <c r="G3622" s="251" t="s">
        <v>723</v>
      </c>
      <c r="H3622" s="251" t="s">
        <v>3443</v>
      </c>
      <c r="I3622" s="257" t="str">
        <f t="shared" si="225"/>
        <v>-00001</v>
      </c>
      <c r="J3622" s="251">
        <v>1</v>
      </c>
      <c r="K3622" s="251">
        <v>1</v>
      </c>
      <c r="M3622" s="251" t="s">
        <v>9958</v>
      </c>
      <c r="N3622" s="251" t="s">
        <v>12847</v>
      </c>
      <c r="O3622" s="251">
        <v>1</v>
      </c>
      <c r="Q3622" s="251" t="s">
        <v>14106</v>
      </c>
      <c r="R3622" s="251" t="s">
        <v>10028</v>
      </c>
      <c r="S3622" s="252" t="s">
        <v>722</v>
      </c>
      <c r="T3622" s="251" t="str">
        <f t="shared" si="226"/>
        <v>I0306204815610D570</v>
      </c>
      <c r="W3622" s="251" t="str">
        <f t="shared" si="227"/>
        <v>I030620481561-0D570</v>
      </c>
    </row>
    <row r="3623" spans="1:23" x14ac:dyDescent="0.3">
      <c r="A3623" s="256" t="str">
        <f t="shared" si="224"/>
        <v>I0404602-811050K130-00008</v>
      </c>
      <c r="B3623" s="251" t="s">
        <v>14107</v>
      </c>
      <c r="C3623" s="251" t="s">
        <v>10031</v>
      </c>
      <c r="D3623" s="251" t="s">
        <v>14108</v>
      </c>
      <c r="E3623" s="251" t="s">
        <v>12126</v>
      </c>
      <c r="F3623" s="251" t="s">
        <v>9957</v>
      </c>
      <c r="G3623" s="251" t="s">
        <v>187</v>
      </c>
      <c r="H3623" s="251" t="s">
        <v>5053</v>
      </c>
      <c r="I3623" s="257" t="str">
        <f t="shared" si="225"/>
        <v>-00008</v>
      </c>
      <c r="J3623" s="251">
        <v>8</v>
      </c>
      <c r="K3623" s="251">
        <v>8</v>
      </c>
      <c r="M3623" s="251" t="s">
        <v>9958</v>
      </c>
      <c r="N3623" s="251" t="s">
        <v>12579</v>
      </c>
      <c r="O3623" s="251">
        <v>8</v>
      </c>
      <c r="Q3623" s="251" t="s">
        <v>14107</v>
      </c>
      <c r="R3623" s="251" t="s">
        <v>10017</v>
      </c>
      <c r="S3623" s="252" t="s">
        <v>186</v>
      </c>
      <c r="T3623" s="251" t="str">
        <f t="shared" si="226"/>
        <v>I0404602811050K130</v>
      </c>
      <c r="W3623" s="251" t="str">
        <f t="shared" si="227"/>
        <v>I040460281105-0K130</v>
      </c>
    </row>
    <row r="3624" spans="1:23" x14ac:dyDescent="0.3">
      <c r="A3624" s="256" t="str">
        <f t="shared" si="224"/>
        <v>I0404602-811060K130-00003</v>
      </c>
      <c r="B3624" s="251" t="s">
        <v>14109</v>
      </c>
      <c r="C3624" s="251" t="s">
        <v>10031</v>
      </c>
      <c r="D3624" s="251" t="s">
        <v>14108</v>
      </c>
      <c r="E3624" s="251" t="s">
        <v>12126</v>
      </c>
      <c r="F3624" s="251" t="s">
        <v>9962</v>
      </c>
      <c r="G3624" s="251" t="s">
        <v>196</v>
      </c>
      <c r="H3624" s="251" t="s">
        <v>5054</v>
      </c>
      <c r="I3624" s="257" t="str">
        <f t="shared" si="225"/>
        <v>-00003</v>
      </c>
      <c r="J3624" s="251">
        <v>3</v>
      </c>
      <c r="K3624" s="251">
        <v>3</v>
      </c>
      <c r="M3624" s="251" t="s">
        <v>9958</v>
      </c>
      <c r="N3624" s="251" t="s">
        <v>12579</v>
      </c>
      <c r="O3624" s="251">
        <v>3</v>
      </c>
      <c r="Q3624" s="251" t="s">
        <v>14109</v>
      </c>
      <c r="R3624" s="251" t="s">
        <v>10017</v>
      </c>
      <c r="S3624" s="252" t="s">
        <v>195</v>
      </c>
      <c r="T3624" s="251" t="str">
        <f t="shared" si="226"/>
        <v>I0404602811060K130</v>
      </c>
      <c r="W3624" s="251" t="str">
        <f t="shared" si="227"/>
        <v>I040460281106-0K130</v>
      </c>
    </row>
    <row r="3625" spans="1:23" x14ac:dyDescent="0.3">
      <c r="A3625" s="256" t="str">
        <f t="shared" si="224"/>
        <v>I0404602-811100K130-00001</v>
      </c>
      <c r="B3625" s="251" t="s">
        <v>14110</v>
      </c>
      <c r="C3625" s="251" t="s">
        <v>10031</v>
      </c>
      <c r="D3625" s="251" t="s">
        <v>14108</v>
      </c>
      <c r="E3625" s="251" t="s">
        <v>12126</v>
      </c>
      <c r="F3625" s="251" t="s">
        <v>9964</v>
      </c>
      <c r="G3625" s="251" t="s">
        <v>183</v>
      </c>
      <c r="H3625" s="251" t="s">
        <v>3422</v>
      </c>
      <c r="I3625" s="257" t="str">
        <f t="shared" si="225"/>
        <v>-00001</v>
      </c>
      <c r="J3625" s="251">
        <v>1</v>
      </c>
      <c r="K3625" s="251">
        <v>1</v>
      </c>
      <c r="M3625" s="251" t="s">
        <v>9958</v>
      </c>
      <c r="N3625" s="251" t="s">
        <v>12579</v>
      </c>
      <c r="O3625" s="251">
        <v>1</v>
      </c>
      <c r="Q3625" s="251" t="s">
        <v>14110</v>
      </c>
      <c r="R3625" s="251" t="s">
        <v>10017</v>
      </c>
      <c r="S3625" s="252" t="s">
        <v>182</v>
      </c>
      <c r="T3625" s="251" t="str">
        <f t="shared" si="226"/>
        <v>I0404602811100K130</v>
      </c>
      <c r="W3625" s="251" t="str">
        <f t="shared" si="227"/>
        <v>I040460281110-0K130</v>
      </c>
    </row>
    <row r="3626" spans="1:23" x14ac:dyDescent="0.3">
      <c r="A3626" s="256" t="str">
        <f t="shared" si="224"/>
        <v>I0404602-815510K210-00011</v>
      </c>
      <c r="B3626" s="251" t="s">
        <v>14111</v>
      </c>
      <c r="C3626" s="251" t="s">
        <v>10031</v>
      </c>
      <c r="D3626" s="251" t="s">
        <v>14108</v>
      </c>
      <c r="E3626" s="251" t="s">
        <v>12126</v>
      </c>
      <c r="F3626" s="251" t="s">
        <v>9966</v>
      </c>
      <c r="G3626" s="251" t="s">
        <v>667</v>
      </c>
      <c r="H3626" s="251" t="s">
        <v>3436</v>
      </c>
      <c r="I3626" s="257" t="str">
        <f t="shared" si="225"/>
        <v>-00011</v>
      </c>
      <c r="J3626" s="251">
        <v>11</v>
      </c>
      <c r="K3626" s="251">
        <v>11</v>
      </c>
      <c r="M3626" s="251" t="s">
        <v>9958</v>
      </c>
      <c r="N3626" s="251" t="s">
        <v>12579</v>
      </c>
      <c r="O3626" s="251">
        <v>11</v>
      </c>
      <c r="Q3626" s="251" t="s">
        <v>14111</v>
      </c>
      <c r="R3626" s="251" t="s">
        <v>10017</v>
      </c>
      <c r="S3626" s="252" t="s">
        <v>666</v>
      </c>
      <c r="T3626" s="251" t="str">
        <f t="shared" si="226"/>
        <v>I0404602815510K210</v>
      </c>
      <c r="W3626" s="251" t="str">
        <f t="shared" si="227"/>
        <v>I040460281551-0K210</v>
      </c>
    </row>
    <row r="3627" spans="1:23" x14ac:dyDescent="0.3">
      <c r="A3627" s="256" t="str">
        <f t="shared" si="224"/>
        <v>I0404602-815600K120-00002</v>
      </c>
      <c r="B3627" s="251" t="s">
        <v>14112</v>
      </c>
      <c r="C3627" s="251" t="s">
        <v>10031</v>
      </c>
      <c r="D3627" s="251" t="s">
        <v>14108</v>
      </c>
      <c r="E3627" s="251" t="s">
        <v>12126</v>
      </c>
      <c r="F3627" s="251" t="s">
        <v>9968</v>
      </c>
      <c r="G3627" s="251" t="s">
        <v>641</v>
      </c>
      <c r="H3627" s="251" t="s">
        <v>5204</v>
      </c>
      <c r="I3627" s="257" t="str">
        <f t="shared" si="225"/>
        <v>-00002</v>
      </c>
      <c r="J3627" s="251">
        <v>2</v>
      </c>
      <c r="K3627" s="251">
        <v>2</v>
      </c>
      <c r="M3627" s="251" t="s">
        <v>9958</v>
      </c>
      <c r="N3627" s="251" t="s">
        <v>12579</v>
      </c>
      <c r="O3627" s="251">
        <v>2</v>
      </c>
      <c r="Q3627" s="251" t="s">
        <v>14112</v>
      </c>
      <c r="R3627" s="251" t="s">
        <v>10017</v>
      </c>
      <c r="S3627" s="252" t="s">
        <v>640</v>
      </c>
      <c r="T3627" s="251" t="str">
        <f t="shared" si="226"/>
        <v>I0404602815600K120</v>
      </c>
      <c r="W3627" s="251" t="str">
        <f t="shared" si="227"/>
        <v>I040460281560-0K120</v>
      </c>
    </row>
    <row r="3628" spans="1:23" x14ac:dyDescent="0.3">
      <c r="A3628" s="256" t="str">
        <f t="shared" si="224"/>
        <v>I0404602-815610K120-00001</v>
      </c>
      <c r="B3628" s="251" t="s">
        <v>14113</v>
      </c>
      <c r="C3628" s="251" t="s">
        <v>10031</v>
      </c>
      <c r="D3628" s="251" t="s">
        <v>14108</v>
      </c>
      <c r="E3628" s="251" t="s">
        <v>12126</v>
      </c>
      <c r="F3628" s="251" t="s">
        <v>9970</v>
      </c>
      <c r="G3628" s="251" t="s">
        <v>650</v>
      </c>
      <c r="H3628" s="251" t="s">
        <v>5205</v>
      </c>
      <c r="I3628" s="257" t="str">
        <f t="shared" si="225"/>
        <v>-00001</v>
      </c>
      <c r="J3628" s="251">
        <v>1</v>
      </c>
      <c r="K3628" s="251">
        <v>1</v>
      </c>
      <c r="M3628" s="251" t="s">
        <v>9958</v>
      </c>
      <c r="N3628" s="251" t="s">
        <v>12579</v>
      </c>
      <c r="O3628" s="251">
        <v>1</v>
      </c>
      <c r="Q3628" s="251" t="s">
        <v>14113</v>
      </c>
      <c r="R3628" s="251" t="s">
        <v>10017</v>
      </c>
      <c r="S3628" s="252" t="s">
        <v>649</v>
      </c>
      <c r="T3628" s="251" t="str">
        <f t="shared" si="226"/>
        <v>I0404602815610K120</v>
      </c>
      <c r="W3628" s="251" t="str">
        <f t="shared" si="227"/>
        <v>I040460281561-0K120</v>
      </c>
    </row>
    <row r="3629" spans="1:23" x14ac:dyDescent="0.3">
      <c r="A3629" s="256" t="str">
        <f t="shared" si="224"/>
        <v>I0404602-815610K210-00006</v>
      </c>
      <c r="B3629" s="251" t="s">
        <v>14114</v>
      </c>
      <c r="C3629" s="251" t="s">
        <v>10031</v>
      </c>
      <c r="D3629" s="251" t="s">
        <v>14108</v>
      </c>
      <c r="E3629" s="251" t="s">
        <v>12126</v>
      </c>
      <c r="F3629" s="251" t="s">
        <v>9972</v>
      </c>
      <c r="G3629" s="251" t="s">
        <v>678</v>
      </c>
      <c r="H3629" s="251" t="s">
        <v>3443</v>
      </c>
      <c r="I3629" s="257" t="str">
        <f t="shared" si="225"/>
        <v>-00006</v>
      </c>
      <c r="J3629" s="251">
        <v>6</v>
      </c>
      <c r="K3629" s="251">
        <v>6</v>
      </c>
      <c r="M3629" s="251" t="s">
        <v>9958</v>
      </c>
      <c r="N3629" s="251" t="s">
        <v>12579</v>
      </c>
      <c r="O3629" s="251">
        <v>6</v>
      </c>
      <c r="Q3629" s="251" t="s">
        <v>14114</v>
      </c>
      <c r="R3629" s="251" t="s">
        <v>10017</v>
      </c>
      <c r="S3629" s="252" t="s">
        <v>677</v>
      </c>
      <c r="T3629" s="251" t="str">
        <f t="shared" si="226"/>
        <v>I0404602815610K210</v>
      </c>
      <c r="W3629" s="251" t="str">
        <f t="shared" si="227"/>
        <v>I040460281561-0K210</v>
      </c>
    </row>
    <row r="3630" spans="1:23" x14ac:dyDescent="0.3">
      <c r="A3630" s="256" t="str">
        <f t="shared" si="224"/>
        <v>I0404602-815700F031-00001</v>
      </c>
      <c r="B3630" s="251" t="s">
        <v>14115</v>
      </c>
      <c r="C3630" s="251" t="s">
        <v>10031</v>
      </c>
      <c r="D3630" s="251" t="s">
        <v>14108</v>
      </c>
      <c r="E3630" s="251" t="s">
        <v>12126</v>
      </c>
      <c r="F3630" s="251" t="s">
        <v>9974</v>
      </c>
      <c r="G3630" s="251" t="s">
        <v>904</v>
      </c>
      <c r="H3630" s="251" t="s">
        <v>11222</v>
      </c>
      <c r="I3630" s="257" t="str">
        <f t="shared" si="225"/>
        <v>-00001</v>
      </c>
      <c r="J3630" s="251">
        <v>1</v>
      </c>
      <c r="K3630" s="251">
        <v>1</v>
      </c>
      <c r="M3630" s="251" t="s">
        <v>10007</v>
      </c>
      <c r="N3630" s="251" t="s">
        <v>12579</v>
      </c>
      <c r="O3630" s="251">
        <v>1</v>
      </c>
      <c r="Q3630" s="251" t="s">
        <v>14115</v>
      </c>
      <c r="R3630" s="251" t="s">
        <v>10017</v>
      </c>
      <c r="S3630" s="252" t="s">
        <v>903</v>
      </c>
      <c r="T3630" s="251" t="str">
        <f t="shared" si="226"/>
        <v>I0404602815700F031</v>
      </c>
      <c r="W3630" s="251" t="str">
        <f t="shared" si="227"/>
        <v>I040460281570-0F031</v>
      </c>
    </row>
    <row r="3631" spans="1:23" x14ac:dyDescent="0.3">
      <c r="A3631" s="256" t="str">
        <f t="shared" si="224"/>
        <v>I0404603-81110VT040-00003</v>
      </c>
      <c r="B3631" s="251" t="s">
        <v>14116</v>
      </c>
      <c r="C3631" s="251" t="s">
        <v>10031</v>
      </c>
      <c r="D3631" s="251" t="s">
        <v>14117</v>
      </c>
      <c r="E3631" s="251" t="s">
        <v>12126</v>
      </c>
      <c r="F3631" s="251" t="s">
        <v>9957</v>
      </c>
      <c r="G3631" s="251" t="s">
        <v>10047</v>
      </c>
      <c r="H3631" s="251" t="s">
        <v>3422</v>
      </c>
      <c r="I3631" s="257" t="str">
        <f t="shared" si="225"/>
        <v>-00003</v>
      </c>
      <c r="J3631" s="251">
        <v>3</v>
      </c>
      <c r="K3631" s="251">
        <v>3</v>
      </c>
      <c r="M3631" s="251" t="s">
        <v>9958</v>
      </c>
      <c r="N3631" s="251" t="s">
        <v>12847</v>
      </c>
      <c r="O3631" s="251">
        <v>3</v>
      </c>
      <c r="Q3631" s="251" t="s">
        <v>14116</v>
      </c>
      <c r="R3631" s="251" t="s">
        <v>10028</v>
      </c>
      <c r="S3631" s="252" t="s">
        <v>3713</v>
      </c>
      <c r="T3631" s="251" t="str">
        <f t="shared" si="226"/>
        <v>I040460381110VT040</v>
      </c>
      <c r="W3631" s="251" t="str">
        <f t="shared" si="227"/>
        <v>I040460381110-VT040</v>
      </c>
    </row>
    <row r="3632" spans="1:23" x14ac:dyDescent="0.3">
      <c r="A3632" s="256" t="str">
        <f t="shared" si="224"/>
        <v>I0404603-81110VT080-00002</v>
      </c>
      <c r="B3632" s="251" t="s">
        <v>14118</v>
      </c>
      <c r="C3632" s="251" t="s">
        <v>10031</v>
      </c>
      <c r="D3632" s="251" t="s">
        <v>14117</v>
      </c>
      <c r="E3632" s="251" t="s">
        <v>12126</v>
      </c>
      <c r="F3632" s="251" t="s">
        <v>9962</v>
      </c>
      <c r="G3632" s="251" t="s">
        <v>4985</v>
      </c>
      <c r="H3632" s="251" t="s">
        <v>3422</v>
      </c>
      <c r="I3632" s="257" t="str">
        <f t="shared" si="225"/>
        <v>-00002</v>
      </c>
      <c r="J3632" s="251">
        <v>2</v>
      </c>
      <c r="K3632" s="251">
        <v>2</v>
      </c>
      <c r="M3632" s="251" t="s">
        <v>9958</v>
      </c>
      <c r="N3632" s="251" t="s">
        <v>12847</v>
      </c>
      <c r="O3632" s="251">
        <v>2</v>
      </c>
      <c r="Q3632" s="251" t="s">
        <v>14118</v>
      </c>
      <c r="R3632" s="251" t="s">
        <v>10028</v>
      </c>
      <c r="S3632" s="252" t="s">
        <v>3719</v>
      </c>
      <c r="T3632" s="251" t="str">
        <f t="shared" si="226"/>
        <v>I040460381110VT080</v>
      </c>
      <c r="W3632" s="251" t="str">
        <f t="shared" si="227"/>
        <v>I040460381110-VT080</v>
      </c>
    </row>
    <row r="3633" spans="1:23" x14ac:dyDescent="0.3">
      <c r="A3633" s="256" t="str">
        <f t="shared" si="224"/>
        <v>I0404603-81110VT100-00001</v>
      </c>
      <c r="B3633" s="251" t="s">
        <v>14119</v>
      </c>
      <c r="C3633" s="251" t="s">
        <v>10031</v>
      </c>
      <c r="D3633" s="251" t="s">
        <v>14117</v>
      </c>
      <c r="E3633" s="251" t="s">
        <v>12126</v>
      </c>
      <c r="F3633" s="251" t="s">
        <v>9964</v>
      </c>
      <c r="G3633" s="251" t="s">
        <v>10049</v>
      </c>
      <c r="H3633" s="251" t="s">
        <v>3422</v>
      </c>
      <c r="I3633" s="257" t="str">
        <f t="shared" si="225"/>
        <v>-00001</v>
      </c>
      <c r="J3633" s="251">
        <v>1</v>
      </c>
      <c r="K3633" s="251">
        <v>1</v>
      </c>
      <c r="M3633" s="251" t="s">
        <v>9958</v>
      </c>
      <c r="N3633" s="251" t="s">
        <v>12847</v>
      </c>
      <c r="O3633" s="251">
        <v>1</v>
      </c>
      <c r="Q3633" s="251" t="s">
        <v>14119</v>
      </c>
      <c r="R3633" s="251" t="s">
        <v>10028</v>
      </c>
      <c r="S3633" s="252" t="s">
        <v>3723</v>
      </c>
      <c r="T3633" s="251" t="str">
        <f t="shared" si="226"/>
        <v>I040460381110VT100</v>
      </c>
      <c r="W3633" s="251" t="str">
        <f t="shared" si="227"/>
        <v>I040460381110-VT100</v>
      </c>
    </row>
    <row r="3634" spans="1:23" x14ac:dyDescent="0.3">
      <c r="A3634" s="256" t="str">
        <f t="shared" si="224"/>
        <v>I0404603-81130VT040-00001</v>
      </c>
      <c r="B3634" s="251" t="s">
        <v>14120</v>
      </c>
      <c r="C3634" s="251" t="s">
        <v>10031</v>
      </c>
      <c r="D3634" s="251" t="s">
        <v>14117</v>
      </c>
      <c r="E3634" s="251" t="s">
        <v>12126</v>
      </c>
      <c r="F3634" s="251" t="s">
        <v>9966</v>
      </c>
      <c r="G3634" s="251" t="s">
        <v>13445</v>
      </c>
      <c r="H3634" s="251" t="s">
        <v>5101</v>
      </c>
      <c r="I3634" s="257" t="str">
        <f t="shared" si="225"/>
        <v>-00001</v>
      </c>
      <c r="J3634" s="251">
        <v>1</v>
      </c>
      <c r="K3634" s="251">
        <v>1</v>
      </c>
      <c r="M3634" s="251" t="s">
        <v>9958</v>
      </c>
      <c r="N3634" s="251" t="s">
        <v>12847</v>
      </c>
      <c r="O3634" s="251">
        <v>1</v>
      </c>
      <c r="Q3634" s="251" t="s">
        <v>14120</v>
      </c>
      <c r="R3634" s="251" t="s">
        <v>10028</v>
      </c>
      <c r="S3634" s="252" t="s">
        <v>4494</v>
      </c>
      <c r="T3634" s="251" t="str">
        <f t="shared" si="226"/>
        <v>I040460381130VT040</v>
      </c>
      <c r="W3634" s="251" t="str">
        <f t="shared" si="227"/>
        <v>I040460381130-VT040</v>
      </c>
    </row>
    <row r="3635" spans="1:23" x14ac:dyDescent="0.3">
      <c r="A3635" s="256" t="str">
        <f t="shared" si="224"/>
        <v>I0404603-81150VT040-00003</v>
      </c>
      <c r="B3635" s="251" t="s">
        <v>14121</v>
      </c>
      <c r="C3635" s="251" t="s">
        <v>10031</v>
      </c>
      <c r="D3635" s="251" t="s">
        <v>14117</v>
      </c>
      <c r="E3635" s="251" t="s">
        <v>12126</v>
      </c>
      <c r="F3635" s="251" t="s">
        <v>9968</v>
      </c>
      <c r="G3635" s="251" t="s">
        <v>10051</v>
      </c>
      <c r="H3635" s="251" t="s">
        <v>3429</v>
      </c>
      <c r="I3635" s="257" t="str">
        <f t="shared" si="225"/>
        <v>-00003</v>
      </c>
      <c r="J3635" s="251">
        <v>3</v>
      </c>
      <c r="K3635" s="251">
        <v>3</v>
      </c>
      <c r="M3635" s="251" t="s">
        <v>9958</v>
      </c>
      <c r="N3635" s="251" t="s">
        <v>12847</v>
      </c>
      <c r="O3635" s="251">
        <v>3</v>
      </c>
      <c r="Q3635" s="251" t="s">
        <v>14121</v>
      </c>
      <c r="R3635" s="251" t="s">
        <v>10028</v>
      </c>
      <c r="S3635" s="252" t="s">
        <v>3725</v>
      </c>
      <c r="T3635" s="251" t="str">
        <f t="shared" si="226"/>
        <v>I040460381150VT040</v>
      </c>
      <c r="W3635" s="251" t="str">
        <f t="shared" si="227"/>
        <v>I040460381150-VT040</v>
      </c>
    </row>
    <row r="3636" spans="1:23" x14ac:dyDescent="0.3">
      <c r="A3636" s="256" t="str">
        <f t="shared" si="224"/>
        <v>I0404603-81150VT080-00002</v>
      </c>
      <c r="B3636" s="251" t="s">
        <v>14122</v>
      </c>
      <c r="C3636" s="251" t="s">
        <v>10031</v>
      </c>
      <c r="D3636" s="251" t="s">
        <v>14117</v>
      </c>
      <c r="E3636" s="251" t="s">
        <v>12126</v>
      </c>
      <c r="F3636" s="251" t="s">
        <v>9970</v>
      </c>
      <c r="G3636" s="251" t="s">
        <v>10242</v>
      </c>
      <c r="H3636" s="251" t="s">
        <v>3429</v>
      </c>
      <c r="I3636" s="257" t="str">
        <f t="shared" si="225"/>
        <v>-00002</v>
      </c>
      <c r="J3636" s="251">
        <v>2</v>
      </c>
      <c r="K3636" s="251">
        <v>2</v>
      </c>
      <c r="M3636" s="251" t="s">
        <v>9958</v>
      </c>
      <c r="N3636" s="251" t="s">
        <v>12847</v>
      </c>
      <c r="O3636" s="251">
        <v>2</v>
      </c>
      <c r="Q3636" s="251" t="s">
        <v>14122</v>
      </c>
      <c r="R3636" s="251" t="s">
        <v>10028</v>
      </c>
      <c r="S3636" s="252" t="s">
        <v>3731</v>
      </c>
      <c r="T3636" s="251" t="str">
        <f t="shared" si="226"/>
        <v>I040460381150VT080</v>
      </c>
      <c r="W3636" s="251" t="str">
        <f t="shared" si="227"/>
        <v>I040460381150-VT080</v>
      </c>
    </row>
    <row r="3637" spans="1:23" x14ac:dyDescent="0.3">
      <c r="A3637" s="256" t="str">
        <f t="shared" si="224"/>
        <v>I0404603-811700K300-00002</v>
      </c>
      <c r="B3637" s="251" t="s">
        <v>14123</v>
      </c>
      <c r="C3637" s="251" t="s">
        <v>10031</v>
      </c>
      <c r="D3637" s="251" t="s">
        <v>14117</v>
      </c>
      <c r="E3637" s="251" t="s">
        <v>12126</v>
      </c>
      <c r="F3637" s="251" t="s">
        <v>9972</v>
      </c>
      <c r="G3637" s="251" t="s">
        <v>238</v>
      </c>
      <c r="H3637" s="251" t="s">
        <v>5094</v>
      </c>
      <c r="I3637" s="257" t="str">
        <f t="shared" si="225"/>
        <v>-00002</v>
      </c>
      <c r="J3637" s="251">
        <v>2</v>
      </c>
      <c r="K3637" s="251">
        <v>2</v>
      </c>
      <c r="M3637" s="251" t="s">
        <v>9958</v>
      </c>
      <c r="N3637" s="251" t="s">
        <v>12847</v>
      </c>
      <c r="O3637" s="251">
        <v>2</v>
      </c>
      <c r="Q3637" s="251" t="s">
        <v>14123</v>
      </c>
      <c r="R3637" s="251" t="s">
        <v>10028</v>
      </c>
      <c r="S3637" s="252" t="s">
        <v>237</v>
      </c>
      <c r="T3637" s="251" t="str">
        <f t="shared" si="226"/>
        <v>I0404603811700K300</v>
      </c>
      <c r="W3637" s="251" t="str">
        <f t="shared" si="227"/>
        <v>I040460381170-0K300</v>
      </c>
    </row>
    <row r="3638" spans="1:23" x14ac:dyDescent="0.3">
      <c r="A3638" s="256" t="str">
        <f t="shared" si="224"/>
        <v>I0404603-81170VT040-00001</v>
      </c>
      <c r="B3638" s="251" t="s">
        <v>14124</v>
      </c>
      <c r="C3638" s="251" t="s">
        <v>10031</v>
      </c>
      <c r="D3638" s="251" t="s">
        <v>14117</v>
      </c>
      <c r="E3638" s="251" t="s">
        <v>12126</v>
      </c>
      <c r="F3638" s="251" t="s">
        <v>9974</v>
      </c>
      <c r="G3638" s="251" t="s">
        <v>10054</v>
      </c>
      <c r="H3638" s="251" t="s">
        <v>5102</v>
      </c>
      <c r="I3638" s="257" t="str">
        <f t="shared" si="225"/>
        <v>-00001</v>
      </c>
      <c r="J3638" s="251">
        <v>1</v>
      </c>
      <c r="K3638" s="251">
        <v>1</v>
      </c>
      <c r="M3638" s="251" t="s">
        <v>9958</v>
      </c>
      <c r="N3638" s="251" t="s">
        <v>12847</v>
      </c>
      <c r="O3638" s="251">
        <v>1</v>
      </c>
      <c r="Q3638" s="251" t="s">
        <v>14124</v>
      </c>
      <c r="R3638" s="251" t="s">
        <v>10028</v>
      </c>
      <c r="S3638" s="252" t="s">
        <v>8706</v>
      </c>
      <c r="T3638" s="251" t="str">
        <f t="shared" si="226"/>
        <v>I040460381170VT040</v>
      </c>
      <c r="W3638" s="251" t="str">
        <f t="shared" si="227"/>
        <v>I040460381170-VT040</v>
      </c>
    </row>
    <row r="3639" spans="1:23" x14ac:dyDescent="0.3">
      <c r="A3639" s="256" t="str">
        <f t="shared" si="224"/>
        <v>I0404603-812100K031-00001</v>
      </c>
      <c r="B3639" s="251" t="s">
        <v>14125</v>
      </c>
      <c r="C3639" s="251" t="s">
        <v>10031</v>
      </c>
      <c r="D3639" s="251" t="s">
        <v>14117</v>
      </c>
      <c r="E3639" s="251" t="s">
        <v>12126</v>
      </c>
      <c r="F3639" s="251" t="s">
        <v>9976</v>
      </c>
      <c r="G3639" s="251" t="s">
        <v>593</v>
      </c>
      <c r="H3639" s="251" t="s">
        <v>5163</v>
      </c>
      <c r="I3639" s="257" t="str">
        <f t="shared" si="225"/>
        <v>-00001</v>
      </c>
      <c r="J3639" s="251">
        <v>1</v>
      </c>
      <c r="K3639" s="251">
        <v>1</v>
      </c>
      <c r="M3639" s="251" t="s">
        <v>9993</v>
      </c>
      <c r="N3639" s="251" t="s">
        <v>12847</v>
      </c>
      <c r="O3639" s="251">
        <v>1</v>
      </c>
      <c r="Q3639" s="251" t="s">
        <v>14125</v>
      </c>
      <c r="R3639" s="251" t="s">
        <v>10028</v>
      </c>
      <c r="S3639" s="252" t="s">
        <v>592</v>
      </c>
      <c r="T3639" s="251" t="str">
        <f t="shared" si="226"/>
        <v>I0404603812100K031</v>
      </c>
      <c r="W3639" s="251" t="str">
        <f t="shared" si="227"/>
        <v>I040460381210-0K031</v>
      </c>
    </row>
    <row r="3640" spans="1:23" x14ac:dyDescent="0.3">
      <c r="A3640" s="256" t="str">
        <f t="shared" si="224"/>
        <v>I0404603-812200K031-00001</v>
      </c>
      <c r="B3640" s="251" t="s">
        <v>14126</v>
      </c>
      <c r="C3640" s="251" t="s">
        <v>10031</v>
      </c>
      <c r="D3640" s="251" t="s">
        <v>14117</v>
      </c>
      <c r="E3640" s="251" t="s">
        <v>12126</v>
      </c>
      <c r="F3640" s="251" t="s">
        <v>9978</v>
      </c>
      <c r="G3640" s="251" t="s">
        <v>601</v>
      </c>
      <c r="H3640" s="251" t="s">
        <v>5165</v>
      </c>
      <c r="I3640" s="257" t="str">
        <f t="shared" si="225"/>
        <v>-00001</v>
      </c>
      <c r="J3640" s="251">
        <v>1</v>
      </c>
      <c r="K3640" s="251">
        <v>1</v>
      </c>
      <c r="M3640" s="251" t="s">
        <v>9993</v>
      </c>
      <c r="N3640" s="251" t="s">
        <v>12847</v>
      </c>
      <c r="O3640" s="251">
        <v>1</v>
      </c>
      <c r="Q3640" s="251" t="s">
        <v>14126</v>
      </c>
      <c r="R3640" s="251" t="s">
        <v>10028</v>
      </c>
      <c r="S3640" s="252" t="s">
        <v>600</v>
      </c>
      <c r="T3640" s="251" t="str">
        <f t="shared" si="226"/>
        <v>I0404603812200K031</v>
      </c>
      <c r="W3640" s="251" t="str">
        <f t="shared" si="227"/>
        <v>I040460381220-0K031</v>
      </c>
    </row>
    <row r="3641" spans="1:23" x14ac:dyDescent="0.3">
      <c r="A3641" s="256" t="str">
        <f t="shared" si="224"/>
        <v>I0404603-815500K080-00001</v>
      </c>
      <c r="B3641" s="251" t="s">
        <v>14127</v>
      </c>
      <c r="C3641" s="251" t="s">
        <v>10031</v>
      </c>
      <c r="D3641" s="251" t="s">
        <v>14117</v>
      </c>
      <c r="E3641" s="251" t="s">
        <v>12126</v>
      </c>
      <c r="F3641" s="251" t="s">
        <v>9980</v>
      </c>
      <c r="G3641" s="251" t="s">
        <v>151</v>
      </c>
      <c r="H3641" s="251" t="s">
        <v>5045</v>
      </c>
      <c r="I3641" s="257" t="str">
        <f t="shared" si="225"/>
        <v>-00001</v>
      </c>
      <c r="J3641" s="251">
        <v>1</v>
      </c>
      <c r="K3641" s="251">
        <v>1</v>
      </c>
      <c r="M3641" s="251" t="s">
        <v>9958</v>
      </c>
      <c r="N3641" s="251" t="s">
        <v>12847</v>
      </c>
      <c r="O3641" s="251">
        <v>1</v>
      </c>
      <c r="Q3641" s="251" t="s">
        <v>14127</v>
      </c>
      <c r="R3641" s="251" t="s">
        <v>10028</v>
      </c>
      <c r="S3641" s="252" t="s">
        <v>150</v>
      </c>
      <c r="T3641" s="251" t="str">
        <f t="shared" si="226"/>
        <v>I0404603815500K080</v>
      </c>
      <c r="W3641" s="251" t="str">
        <f t="shared" si="227"/>
        <v>I040460381550-0K080</v>
      </c>
    </row>
    <row r="3642" spans="1:23" x14ac:dyDescent="0.3">
      <c r="A3642" s="256" t="str">
        <f t="shared" si="224"/>
        <v>I0404603-81550VT020-00001</v>
      </c>
      <c r="B3642" s="251" t="s">
        <v>14128</v>
      </c>
      <c r="C3642" s="251" t="s">
        <v>10031</v>
      </c>
      <c r="D3642" s="251" t="s">
        <v>14117</v>
      </c>
      <c r="E3642" s="251" t="s">
        <v>12126</v>
      </c>
      <c r="F3642" s="251" t="s">
        <v>9982</v>
      </c>
      <c r="G3642" s="251" t="s">
        <v>10057</v>
      </c>
      <c r="H3642" s="251" t="s">
        <v>5202</v>
      </c>
      <c r="I3642" s="257" t="str">
        <f t="shared" si="225"/>
        <v>-00001</v>
      </c>
      <c r="J3642" s="251">
        <v>1</v>
      </c>
      <c r="K3642" s="251">
        <v>1</v>
      </c>
      <c r="M3642" s="251" t="s">
        <v>9958</v>
      </c>
      <c r="N3642" s="251" t="s">
        <v>12847</v>
      </c>
      <c r="O3642" s="251">
        <v>1</v>
      </c>
      <c r="Q3642" s="251" t="s">
        <v>14128</v>
      </c>
      <c r="R3642" s="251" t="s">
        <v>10028</v>
      </c>
      <c r="S3642" s="252" t="s">
        <v>3737</v>
      </c>
      <c r="T3642" s="251" t="str">
        <f t="shared" si="226"/>
        <v>I040460381550VT020</v>
      </c>
      <c r="W3642" s="251" t="str">
        <f t="shared" si="227"/>
        <v>I040460381550-VT020</v>
      </c>
    </row>
    <row r="3643" spans="1:23" x14ac:dyDescent="0.3">
      <c r="A3643" s="256" t="str">
        <f t="shared" si="224"/>
        <v>I0404603-81550VT050-00004</v>
      </c>
      <c r="B3643" s="251" t="s">
        <v>14129</v>
      </c>
      <c r="C3643" s="251" t="s">
        <v>10031</v>
      </c>
      <c r="D3643" s="251" t="s">
        <v>14117</v>
      </c>
      <c r="E3643" s="251" t="s">
        <v>12126</v>
      </c>
      <c r="F3643" s="251" t="s">
        <v>9984</v>
      </c>
      <c r="G3643" s="251" t="s">
        <v>5265</v>
      </c>
      <c r="H3643" s="251" t="s">
        <v>5202</v>
      </c>
      <c r="I3643" s="257" t="str">
        <f t="shared" si="225"/>
        <v>-00004</v>
      </c>
      <c r="J3643" s="251">
        <v>4</v>
      </c>
      <c r="K3643" s="251">
        <v>4</v>
      </c>
      <c r="M3643" s="251" t="s">
        <v>9958</v>
      </c>
      <c r="N3643" s="251" t="s">
        <v>12847</v>
      </c>
      <c r="O3643" s="251">
        <v>4</v>
      </c>
      <c r="Q3643" s="251" t="s">
        <v>14129</v>
      </c>
      <c r="R3643" s="251" t="s">
        <v>10028</v>
      </c>
      <c r="S3643" s="252" t="s">
        <v>3740</v>
      </c>
      <c r="T3643" s="251" t="str">
        <f t="shared" si="226"/>
        <v>I040460381550VT050</v>
      </c>
      <c r="W3643" s="251" t="str">
        <f t="shared" si="227"/>
        <v>I040460381550-VT050</v>
      </c>
    </row>
    <row r="3644" spans="1:23" x14ac:dyDescent="0.3">
      <c r="A3644" s="256" t="str">
        <f t="shared" si="224"/>
        <v>I0404603-81551VT020-00001</v>
      </c>
      <c r="B3644" s="251" t="s">
        <v>14130</v>
      </c>
      <c r="C3644" s="251" t="s">
        <v>10031</v>
      </c>
      <c r="D3644" s="251" t="s">
        <v>14117</v>
      </c>
      <c r="E3644" s="251" t="s">
        <v>12126</v>
      </c>
      <c r="F3644" s="251" t="s">
        <v>9986</v>
      </c>
      <c r="G3644" s="251" t="s">
        <v>10060</v>
      </c>
      <c r="H3644" s="251" t="s">
        <v>3436</v>
      </c>
      <c r="I3644" s="257" t="str">
        <f t="shared" si="225"/>
        <v>-00001</v>
      </c>
      <c r="J3644" s="251">
        <v>1</v>
      </c>
      <c r="K3644" s="251">
        <v>1</v>
      </c>
      <c r="M3644" s="251" t="s">
        <v>9958</v>
      </c>
      <c r="N3644" s="251" t="s">
        <v>12847</v>
      </c>
      <c r="O3644" s="251">
        <v>1</v>
      </c>
      <c r="Q3644" s="251" t="s">
        <v>14130</v>
      </c>
      <c r="R3644" s="251" t="s">
        <v>10028</v>
      </c>
      <c r="S3644" s="252" t="s">
        <v>3761</v>
      </c>
      <c r="T3644" s="251" t="str">
        <f t="shared" si="226"/>
        <v>I040460381551VT020</v>
      </c>
      <c r="W3644" s="251" t="str">
        <f t="shared" si="227"/>
        <v>I040460381551-VT020</v>
      </c>
    </row>
    <row r="3645" spans="1:23" x14ac:dyDescent="0.3">
      <c r="A3645" s="256" t="str">
        <f t="shared" si="224"/>
        <v>I0404603-81551VT050-00001</v>
      </c>
      <c r="B3645" s="251" t="s">
        <v>14131</v>
      </c>
      <c r="C3645" s="251" t="s">
        <v>10031</v>
      </c>
      <c r="D3645" s="251" t="s">
        <v>14117</v>
      </c>
      <c r="E3645" s="251" t="s">
        <v>12126</v>
      </c>
      <c r="F3645" s="251" t="s">
        <v>9988</v>
      </c>
      <c r="G3645" s="251" t="s">
        <v>10062</v>
      </c>
      <c r="H3645" s="251" t="s">
        <v>3436</v>
      </c>
      <c r="I3645" s="257" t="str">
        <f t="shared" si="225"/>
        <v>-00001</v>
      </c>
      <c r="J3645" s="251">
        <v>1</v>
      </c>
      <c r="K3645" s="251">
        <v>1</v>
      </c>
      <c r="M3645" s="251" t="s">
        <v>9958</v>
      </c>
      <c r="N3645" s="251" t="s">
        <v>12847</v>
      </c>
      <c r="O3645" s="251">
        <v>1</v>
      </c>
      <c r="Q3645" s="251" t="s">
        <v>14131</v>
      </c>
      <c r="R3645" s="251" t="s">
        <v>10028</v>
      </c>
      <c r="S3645" s="252" t="s">
        <v>3763</v>
      </c>
      <c r="T3645" s="251" t="str">
        <f t="shared" si="226"/>
        <v>I040460381551VT050</v>
      </c>
      <c r="W3645" s="251" t="str">
        <f t="shared" si="227"/>
        <v>I040460381551-VT050</v>
      </c>
    </row>
    <row r="3646" spans="1:23" x14ac:dyDescent="0.3">
      <c r="A3646" s="256" t="str">
        <f t="shared" si="224"/>
        <v>I0404603-815600K080-00002</v>
      </c>
      <c r="B3646" s="251" t="s">
        <v>14132</v>
      </c>
      <c r="C3646" s="251" t="s">
        <v>10031</v>
      </c>
      <c r="D3646" s="251" t="s">
        <v>14117</v>
      </c>
      <c r="E3646" s="251" t="s">
        <v>12126</v>
      </c>
      <c r="F3646" s="251" t="s">
        <v>9990</v>
      </c>
      <c r="G3646" s="251" t="s">
        <v>164</v>
      </c>
      <c r="H3646" s="251" t="s">
        <v>5047</v>
      </c>
      <c r="I3646" s="257" t="str">
        <f t="shared" si="225"/>
        <v>-00002</v>
      </c>
      <c r="J3646" s="251">
        <v>2</v>
      </c>
      <c r="K3646" s="251">
        <v>2</v>
      </c>
      <c r="M3646" s="251" t="s">
        <v>9958</v>
      </c>
      <c r="N3646" s="251" t="s">
        <v>12847</v>
      </c>
      <c r="O3646" s="251">
        <v>2</v>
      </c>
      <c r="Q3646" s="251" t="s">
        <v>14132</v>
      </c>
      <c r="R3646" s="251" t="s">
        <v>10028</v>
      </c>
      <c r="S3646" s="252" t="s">
        <v>163</v>
      </c>
      <c r="T3646" s="251" t="str">
        <f t="shared" si="226"/>
        <v>I0404603815600K080</v>
      </c>
      <c r="W3646" s="251" t="str">
        <f t="shared" si="227"/>
        <v>I040460381560-0K080</v>
      </c>
    </row>
    <row r="3647" spans="1:23" x14ac:dyDescent="0.3">
      <c r="A3647" s="256" t="str">
        <f t="shared" si="224"/>
        <v>I0404603-81560VT020-00002</v>
      </c>
      <c r="B3647" s="251" t="s">
        <v>14133</v>
      </c>
      <c r="C3647" s="251" t="s">
        <v>10031</v>
      </c>
      <c r="D3647" s="251" t="s">
        <v>14117</v>
      </c>
      <c r="E3647" s="251" t="s">
        <v>12126</v>
      </c>
      <c r="F3647" s="251" t="s">
        <v>9992</v>
      </c>
      <c r="G3647" s="251" t="s">
        <v>10065</v>
      </c>
      <c r="H3647" s="251" t="s">
        <v>5204</v>
      </c>
      <c r="I3647" s="257" t="str">
        <f t="shared" si="225"/>
        <v>-00002</v>
      </c>
      <c r="J3647" s="251">
        <v>2</v>
      </c>
      <c r="K3647" s="251">
        <v>2</v>
      </c>
      <c r="M3647" s="251" t="s">
        <v>9958</v>
      </c>
      <c r="N3647" s="251" t="s">
        <v>12847</v>
      </c>
      <c r="O3647" s="251">
        <v>2</v>
      </c>
      <c r="Q3647" s="251" t="s">
        <v>14133</v>
      </c>
      <c r="R3647" s="251" t="s">
        <v>10028</v>
      </c>
      <c r="S3647" s="252" t="s">
        <v>3743</v>
      </c>
      <c r="T3647" s="251" t="str">
        <f t="shared" si="226"/>
        <v>I040460381560VT020</v>
      </c>
      <c r="W3647" s="251" t="str">
        <f t="shared" si="227"/>
        <v>I040460381560-VT020</v>
      </c>
    </row>
    <row r="3648" spans="1:23" x14ac:dyDescent="0.3">
      <c r="A3648" s="256" t="str">
        <f t="shared" si="224"/>
        <v>I0404603-81560VT050-00004</v>
      </c>
      <c r="B3648" s="251" t="s">
        <v>14134</v>
      </c>
      <c r="C3648" s="251" t="s">
        <v>10031</v>
      </c>
      <c r="D3648" s="251" t="s">
        <v>14117</v>
      </c>
      <c r="E3648" s="251" t="s">
        <v>12126</v>
      </c>
      <c r="F3648" s="251" t="s">
        <v>9995</v>
      </c>
      <c r="G3648" s="251" t="s">
        <v>10067</v>
      </c>
      <c r="H3648" s="251" t="s">
        <v>5204</v>
      </c>
      <c r="I3648" s="257" t="str">
        <f t="shared" si="225"/>
        <v>-00004</v>
      </c>
      <c r="J3648" s="251">
        <v>4</v>
      </c>
      <c r="K3648" s="251">
        <v>4</v>
      </c>
      <c r="M3648" s="251" t="s">
        <v>9958</v>
      </c>
      <c r="N3648" s="251" t="s">
        <v>12847</v>
      </c>
      <c r="O3648" s="251">
        <v>4</v>
      </c>
      <c r="Q3648" s="251" t="s">
        <v>14134</v>
      </c>
      <c r="R3648" s="251" t="s">
        <v>10028</v>
      </c>
      <c r="S3648" s="252" t="s">
        <v>3746</v>
      </c>
      <c r="T3648" s="251" t="str">
        <f t="shared" si="226"/>
        <v>I040460381560VT050</v>
      </c>
      <c r="W3648" s="251" t="str">
        <f t="shared" si="227"/>
        <v>I040460381560-VT050</v>
      </c>
    </row>
    <row r="3649" spans="1:23" x14ac:dyDescent="0.3">
      <c r="A3649" s="256" t="str">
        <f t="shared" si="224"/>
        <v>I0404603-81580VT010-00002</v>
      </c>
      <c r="B3649" s="251" t="s">
        <v>14135</v>
      </c>
      <c r="C3649" s="251" t="s">
        <v>10031</v>
      </c>
      <c r="D3649" s="251" t="s">
        <v>14117</v>
      </c>
      <c r="E3649" s="251" t="s">
        <v>12126</v>
      </c>
      <c r="F3649" s="251" t="s">
        <v>9997</v>
      </c>
      <c r="G3649" s="251" t="s">
        <v>5289</v>
      </c>
      <c r="H3649" s="251" t="s">
        <v>758</v>
      </c>
      <c r="I3649" s="257" t="str">
        <f t="shared" si="225"/>
        <v>-00002</v>
      </c>
      <c r="J3649" s="251">
        <v>2</v>
      </c>
      <c r="K3649" s="251">
        <v>2</v>
      </c>
      <c r="M3649" s="251" t="s">
        <v>9993</v>
      </c>
      <c r="N3649" s="251" t="s">
        <v>12847</v>
      </c>
      <c r="O3649" s="251">
        <v>2</v>
      </c>
      <c r="Q3649" s="251" t="s">
        <v>14135</v>
      </c>
      <c r="R3649" s="251" t="s">
        <v>10028</v>
      </c>
      <c r="S3649" s="252" t="s">
        <v>3749</v>
      </c>
      <c r="T3649" s="251" t="str">
        <f t="shared" si="226"/>
        <v>I040460381580VT010</v>
      </c>
      <c r="W3649" s="251" t="str">
        <f t="shared" si="227"/>
        <v>I040460381580-VT010</v>
      </c>
    </row>
    <row r="3650" spans="1:23" x14ac:dyDescent="0.3">
      <c r="A3650" s="256" t="str">
        <f t="shared" si="224"/>
        <v>I0404603-81580VT020-00001</v>
      </c>
      <c r="B3650" s="251" t="s">
        <v>14136</v>
      </c>
      <c r="C3650" s="251" t="s">
        <v>10031</v>
      </c>
      <c r="D3650" s="251" t="s">
        <v>14117</v>
      </c>
      <c r="E3650" s="251" t="s">
        <v>12126</v>
      </c>
      <c r="F3650" s="251" t="s">
        <v>10000</v>
      </c>
      <c r="G3650" s="251" t="s">
        <v>10071</v>
      </c>
      <c r="H3650" s="251" t="s">
        <v>758</v>
      </c>
      <c r="I3650" s="257" t="str">
        <f t="shared" si="225"/>
        <v>-00001</v>
      </c>
      <c r="J3650" s="251">
        <v>1</v>
      </c>
      <c r="K3650" s="251">
        <v>1</v>
      </c>
      <c r="M3650" s="251" t="s">
        <v>9958</v>
      </c>
      <c r="N3650" s="251" t="s">
        <v>12847</v>
      </c>
      <c r="O3650" s="251">
        <v>1</v>
      </c>
      <c r="Q3650" s="251" t="s">
        <v>14136</v>
      </c>
      <c r="R3650" s="251" t="s">
        <v>10028</v>
      </c>
      <c r="S3650" s="252" t="s">
        <v>3752</v>
      </c>
      <c r="T3650" s="251" t="str">
        <f t="shared" si="226"/>
        <v>I040460381580VT020</v>
      </c>
      <c r="W3650" s="251" t="str">
        <f t="shared" si="227"/>
        <v>I040460381580-VT020</v>
      </c>
    </row>
    <row r="3651" spans="1:23" x14ac:dyDescent="0.3">
      <c r="A3651" s="256" t="str">
        <f t="shared" si="224"/>
        <v>I0404603-81590VT020-00002</v>
      </c>
      <c r="B3651" s="251" t="s">
        <v>14137</v>
      </c>
      <c r="C3651" s="251" t="s">
        <v>10031</v>
      </c>
      <c r="D3651" s="251" t="s">
        <v>14117</v>
      </c>
      <c r="E3651" s="251" t="s">
        <v>12126</v>
      </c>
      <c r="F3651" s="251" t="s">
        <v>10002</v>
      </c>
      <c r="G3651" s="251" t="s">
        <v>10075</v>
      </c>
      <c r="H3651" s="251" t="s">
        <v>770</v>
      </c>
      <c r="I3651" s="257" t="str">
        <f t="shared" si="225"/>
        <v>-00002</v>
      </c>
      <c r="J3651" s="251">
        <v>2</v>
      </c>
      <c r="K3651" s="251">
        <v>2</v>
      </c>
      <c r="M3651" s="251" t="s">
        <v>9958</v>
      </c>
      <c r="N3651" s="251" t="s">
        <v>12847</v>
      </c>
      <c r="O3651" s="251">
        <v>2</v>
      </c>
      <c r="Q3651" s="251" t="s">
        <v>14137</v>
      </c>
      <c r="R3651" s="251" t="s">
        <v>10028</v>
      </c>
      <c r="S3651" s="252" t="s">
        <v>3758</v>
      </c>
      <c r="T3651" s="251" t="str">
        <f t="shared" si="226"/>
        <v>I040460381590VT020</v>
      </c>
      <c r="W3651" s="251" t="str">
        <f t="shared" si="227"/>
        <v>I040460381590-VT020</v>
      </c>
    </row>
    <row r="3652" spans="1:23" x14ac:dyDescent="0.3">
      <c r="A3652" s="256" t="str">
        <f t="shared" si="224"/>
        <v>I0404603-81591VT010-00001</v>
      </c>
      <c r="B3652" s="251" t="s">
        <v>14138</v>
      </c>
      <c r="C3652" s="251" t="s">
        <v>10031</v>
      </c>
      <c r="D3652" s="251" t="s">
        <v>14117</v>
      </c>
      <c r="E3652" s="251" t="s">
        <v>12126</v>
      </c>
      <c r="F3652" s="251" t="s">
        <v>10005</v>
      </c>
      <c r="G3652" s="251" t="s">
        <v>11102</v>
      </c>
      <c r="H3652" s="251" t="s">
        <v>5219</v>
      </c>
      <c r="I3652" s="257" t="str">
        <f t="shared" si="225"/>
        <v>-00001</v>
      </c>
      <c r="J3652" s="251">
        <v>1</v>
      </c>
      <c r="K3652" s="251">
        <v>1</v>
      </c>
      <c r="M3652" s="251" t="s">
        <v>9993</v>
      </c>
      <c r="N3652" s="251" t="s">
        <v>12847</v>
      </c>
      <c r="O3652" s="251">
        <v>1</v>
      </c>
      <c r="Q3652" s="251" t="s">
        <v>14138</v>
      </c>
      <c r="R3652" s="251" t="s">
        <v>10028</v>
      </c>
      <c r="S3652" s="252" t="s">
        <v>3775</v>
      </c>
      <c r="T3652" s="251" t="str">
        <f t="shared" si="226"/>
        <v>I040460381591VT010</v>
      </c>
      <c r="W3652" s="251" t="str">
        <f t="shared" si="227"/>
        <v>I040460381591-VT010</v>
      </c>
    </row>
    <row r="3653" spans="1:23" x14ac:dyDescent="0.3">
      <c r="A3653" s="256" t="str">
        <f t="shared" si="224"/>
        <v>I0606368-81110BZ620-00003</v>
      </c>
      <c r="B3653" s="251" t="s">
        <v>14139</v>
      </c>
      <c r="C3653" s="251" t="s">
        <v>10077</v>
      </c>
      <c r="D3653" s="251" t="s">
        <v>14140</v>
      </c>
      <c r="E3653" s="251" t="s">
        <v>12126</v>
      </c>
      <c r="F3653" s="251" t="s">
        <v>9957</v>
      </c>
      <c r="G3653" s="251" t="s">
        <v>1193</v>
      </c>
      <c r="H3653" s="251" t="s">
        <v>3422</v>
      </c>
      <c r="I3653" s="257" t="str">
        <f t="shared" si="225"/>
        <v>-00003</v>
      </c>
      <c r="J3653" s="251">
        <v>3</v>
      </c>
      <c r="K3653" s="251">
        <v>3</v>
      </c>
      <c r="M3653" s="251" t="s">
        <v>9958</v>
      </c>
      <c r="N3653" s="251" t="s">
        <v>12438</v>
      </c>
      <c r="O3653" s="251">
        <v>3</v>
      </c>
      <c r="Q3653" s="251" t="s">
        <v>14139</v>
      </c>
      <c r="R3653" s="251" t="s">
        <v>9960</v>
      </c>
      <c r="S3653" s="252" t="s">
        <v>1192</v>
      </c>
      <c r="T3653" s="251" t="str">
        <f t="shared" si="226"/>
        <v>I060636881110BZ620</v>
      </c>
      <c r="W3653" s="251" t="str">
        <f t="shared" si="227"/>
        <v>I060636881110-BZ620</v>
      </c>
    </row>
    <row r="3654" spans="1:23" x14ac:dyDescent="0.3">
      <c r="A3654" s="256" t="str">
        <f t="shared" si="224"/>
        <v>I0606368-81130BZ620-00006</v>
      </c>
      <c r="B3654" s="251" t="s">
        <v>14141</v>
      </c>
      <c r="C3654" s="251" t="s">
        <v>10077</v>
      </c>
      <c r="D3654" s="251" t="s">
        <v>14140</v>
      </c>
      <c r="E3654" s="251" t="s">
        <v>12126</v>
      </c>
      <c r="F3654" s="251" t="s">
        <v>9962</v>
      </c>
      <c r="G3654" s="251" t="s">
        <v>1198</v>
      </c>
      <c r="H3654" s="251" t="s">
        <v>5101</v>
      </c>
      <c r="I3654" s="257" t="str">
        <f t="shared" si="225"/>
        <v>-00006</v>
      </c>
      <c r="J3654" s="251">
        <v>6</v>
      </c>
      <c r="K3654" s="251">
        <v>6</v>
      </c>
      <c r="M3654" s="251" t="s">
        <v>9958</v>
      </c>
      <c r="N3654" s="251" t="s">
        <v>12438</v>
      </c>
      <c r="O3654" s="251">
        <v>6</v>
      </c>
      <c r="Q3654" s="251" t="s">
        <v>14141</v>
      </c>
      <c r="R3654" s="251" t="s">
        <v>9960</v>
      </c>
      <c r="S3654" s="252" t="s">
        <v>1197</v>
      </c>
      <c r="T3654" s="251" t="str">
        <f t="shared" si="226"/>
        <v>I060636881130BZ620</v>
      </c>
      <c r="W3654" s="251" t="str">
        <f t="shared" si="227"/>
        <v>I060636881130-BZ620</v>
      </c>
    </row>
    <row r="3655" spans="1:23" x14ac:dyDescent="0.3">
      <c r="A3655" s="256" t="str">
        <f t="shared" ref="A3655:A3718" si="228">D3655&amp;$A$6&amp;S3655&amp;I3655</f>
        <v>I0606368-81150BZ620-00003</v>
      </c>
      <c r="B3655" s="251" t="s">
        <v>14142</v>
      </c>
      <c r="C3655" s="251" t="s">
        <v>10077</v>
      </c>
      <c r="D3655" s="251" t="s">
        <v>14140</v>
      </c>
      <c r="E3655" s="251" t="s">
        <v>12126</v>
      </c>
      <c r="F3655" s="251" t="s">
        <v>9964</v>
      </c>
      <c r="G3655" s="251" t="s">
        <v>1203</v>
      </c>
      <c r="H3655" s="251" t="s">
        <v>3429</v>
      </c>
      <c r="I3655" s="257" t="str">
        <f t="shared" ref="I3655:I3718" si="229">+IF(AND(O3655&lt;10),$B$2&amp;O3655,IF(AND(O3655&gt;9,O3655&lt;=99),$B$3&amp;O3655,IF(AND(O3655&gt;99,L92531&lt;1000),$B$4&amp;O3655,IF(AND(O3655&gt;999),$B$5&amp;7))))</f>
        <v>-00003</v>
      </c>
      <c r="J3655" s="251">
        <v>3</v>
      </c>
      <c r="K3655" s="251">
        <v>3</v>
      </c>
      <c r="M3655" s="251" t="s">
        <v>9958</v>
      </c>
      <c r="N3655" s="251" t="s">
        <v>12438</v>
      </c>
      <c r="O3655" s="251">
        <v>3</v>
      </c>
      <c r="Q3655" s="251" t="s">
        <v>14142</v>
      </c>
      <c r="R3655" s="251" t="s">
        <v>9960</v>
      </c>
      <c r="S3655" s="252" t="s">
        <v>1202</v>
      </c>
      <c r="T3655" s="251" t="str">
        <f t="shared" si="226"/>
        <v>I060636881150BZ620</v>
      </c>
      <c r="W3655" s="251" t="str">
        <f t="shared" si="227"/>
        <v>I060636881150-BZ620</v>
      </c>
    </row>
    <row r="3656" spans="1:23" x14ac:dyDescent="0.3">
      <c r="A3656" s="256" t="str">
        <f t="shared" si="228"/>
        <v>I0606368-81170BZ620-00004</v>
      </c>
      <c r="B3656" s="251" t="s">
        <v>14143</v>
      </c>
      <c r="C3656" s="251" t="s">
        <v>10077</v>
      </c>
      <c r="D3656" s="251" t="s">
        <v>14140</v>
      </c>
      <c r="E3656" s="251" t="s">
        <v>12126</v>
      </c>
      <c r="F3656" s="251" t="s">
        <v>9966</v>
      </c>
      <c r="G3656" s="251" t="s">
        <v>1208</v>
      </c>
      <c r="H3656" s="251" t="s">
        <v>5102</v>
      </c>
      <c r="I3656" s="257" t="str">
        <f t="shared" si="229"/>
        <v>-00004</v>
      </c>
      <c r="J3656" s="251">
        <v>4</v>
      </c>
      <c r="K3656" s="251">
        <v>4</v>
      </c>
      <c r="M3656" s="251" t="s">
        <v>9958</v>
      </c>
      <c r="N3656" s="251" t="s">
        <v>12438</v>
      </c>
      <c r="O3656" s="251">
        <v>4</v>
      </c>
      <c r="Q3656" s="251" t="s">
        <v>14143</v>
      </c>
      <c r="R3656" s="251" t="s">
        <v>9960</v>
      </c>
      <c r="S3656" s="252" t="s">
        <v>1207</v>
      </c>
      <c r="T3656" s="251" t="str">
        <f t="shared" ref="T3656:T3719" si="230">+D3656&amp;S3656</f>
        <v>I060636881170BZ620</v>
      </c>
      <c r="W3656" s="251" t="str">
        <f t="shared" ref="W3656:W3719" si="231">D3656&amp;G3656</f>
        <v>I060636881170-BZ620</v>
      </c>
    </row>
    <row r="3657" spans="1:23" x14ac:dyDescent="0.3">
      <c r="A3657" s="256" t="str">
        <f t="shared" si="228"/>
        <v>I0606368-81550BZ490-00005</v>
      </c>
      <c r="B3657" s="251" t="s">
        <v>14144</v>
      </c>
      <c r="C3657" s="251" t="s">
        <v>10077</v>
      </c>
      <c r="D3657" s="251" t="s">
        <v>14140</v>
      </c>
      <c r="E3657" s="251" t="s">
        <v>12126</v>
      </c>
      <c r="F3657" s="251" t="s">
        <v>9968</v>
      </c>
      <c r="G3657" s="251" t="s">
        <v>1409</v>
      </c>
      <c r="H3657" s="251" t="s">
        <v>5202</v>
      </c>
      <c r="I3657" s="257" t="str">
        <f t="shared" si="229"/>
        <v>-00005</v>
      </c>
      <c r="J3657" s="251">
        <v>5</v>
      </c>
      <c r="K3657" s="251">
        <v>5</v>
      </c>
      <c r="M3657" s="251" t="s">
        <v>9958</v>
      </c>
      <c r="N3657" s="251" t="s">
        <v>12438</v>
      </c>
      <c r="O3657" s="251">
        <v>5</v>
      </c>
      <c r="Q3657" s="251" t="s">
        <v>14144</v>
      </c>
      <c r="R3657" s="251" t="s">
        <v>9960</v>
      </c>
      <c r="S3657" s="252" t="s">
        <v>1408</v>
      </c>
      <c r="T3657" s="251" t="str">
        <f t="shared" si="230"/>
        <v>I060636881550BZ490</v>
      </c>
      <c r="W3657" s="251" t="str">
        <f t="shared" si="231"/>
        <v>I060636881550-BZ490</v>
      </c>
    </row>
    <row r="3658" spans="1:23" x14ac:dyDescent="0.3">
      <c r="A3658" s="256" t="str">
        <f t="shared" si="228"/>
        <v>I0606368-81551BZ150-00004</v>
      </c>
      <c r="B3658" s="251" t="s">
        <v>14145</v>
      </c>
      <c r="C3658" s="251" t="s">
        <v>10077</v>
      </c>
      <c r="D3658" s="251" t="s">
        <v>14140</v>
      </c>
      <c r="E3658" s="251" t="s">
        <v>12126</v>
      </c>
      <c r="F3658" s="251" t="s">
        <v>9970</v>
      </c>
      <c r="G3658" s="251" t="s">
        <v>1351</v>
      </c>
      <c r="H3658" s="251" t="s">
        <v>3436</v>
      </c>
      <c r="I3658" s="257" t="str">
        <f t="shared" si="229"/>
        <v>-00004</v>
      </c>
      <c r="J3658" s="251">
        <v>4</v>
      </c>
      <c r="K3658" s="251">
        <v>4</v>
      </c>
      <c r="M3658" s="251" t="s">
        <v>9958</v>
      </c>
      <c r="N3658" s="251" t="s">
        <v>12438</v>
      </c>
      <c r="O3658" s="251">
        <v>4</v>
      </c>
      <c r="Q3658" s="251" t="s">
        <v>14145</v>
      </c>
      <c r="R3658" s="251" t="s">
        <v>9960</v>
      </c>
      <c r="S3658" s="252" t="s">
        <v>1350</v>
      </c>
      <c r="T3658" s="251" t="str">
        <f t="shared" si="230"/>
        <v>I060636881551BZ150</v>
      </c>
      <c r="W3658" s="251" t="str">
        <f t="shared" si="231"/>
        <v>I060636881551-BZ150</v>
      </c>
    </row>
    <row r="3659" spans="1:23" x14ac:dyDescent="0.3">
      <c r="A3659" s="256" t="str">
        <f t="shared" si="228"/>
        <v>I0606368-81551BZ240-00002</v>
      </c>
      <c r="B3659" s="251" t="s">
        <v>14146</v>
      </c>
      <c r="C3659" s="251" t="s">
        <v>10077</v>
      </c>
      <c r="D3659" s="251" t="s">
        <v>14140</v>
      </c>
      <c r="E3659" s="251" t="s">
        <v>12126</v>
      </c>
      <c r="F3659" s="251" t="s">
        <v>9972</v>
      </c>
      <c r="G3659" s="251" t="s">
        <v>1373</v>
      </c>
      <c r="H3659" s="251" t="s">
        <v>3436</v>
      </c>
      <c r="I3659" s="257" t="str">
        <f t="shared" si="229"/>
        <v>-00002</v>
      </c>
      <c r="J3659" s="251">
        <v>2</v>
      </c>
      <c r="K3659" s="251">
        <v>2</v>
      </c>
      <c r="M3659" s="251" t="s">
        <v>9958</v>
      </c>
      <c r="N3659" s="251" t="s">
        <v>12438</v>
      </c>
      <c r="O3659" s="251">
        <v>2</v>
      </c>
      <c r="Q3659" s="251" t="s">
        <v>14146</v>
      </c>
      <c r="R3659" s="251" t="s">
        <v>9960</v>
      </c>
      <c r="S3659" s="252" t="s">
        <v>1372</v>
      </c>
      <c r="T3659" s="251" t="str">
        <f t="shared" si="230"/>
        <v>I060636881551BZ240</v>
      </c>
      <c r="W3659" s="251" t="str">
        <f t="shared" si="231"/>
        <v>I060636881551-BZ240</v>
      </c>
    </row>
    <row r="3660" spans="1:23" x14ac:dyDescent="0.3">
      <c r="A3660" s="256" t="str">
        <f t="shared" si="228"/>
        <v>I0606368-81551BZ320-00002</v>
      </c>
      <c r="B3660" s="251" t="s">
        <v>14147</v>
      </c>
      <c r="C3660" s="251" t="s">
        <v>10077</v>
      </c>
      <c r="D3660" s="251" t="s">
        <v>14140</v>
      </c>
      <c r="E3660" s="251" t="s">
        <v>12126</v>
      </c>
      <c r="F3660" s="251" t="s">
        <v>9974</v>
      </c>
      <c r="G3660" s="251" t="s">
        <v>1418</v>
      </c>
      <c r="H3660" s="251" t="s">
        <v>3436</v>
      </c>
      <c r="I3660" s="257" t="str">
        <f t="shared" si="229"/>
        <v>-00002</v>
      </c>
      <c r="J3660" s="251">
        <v>2</v>
      </c>
      <c r="K3660" s="251">
        <v>2</v>
      </c>
      <c r="M3660" s="251" t="s">
        <v>9958</v>
      </c>
      <c r="N3660" s="251" t="s">
        <v>12438</v>
      </c>
      <c r="O3660" s="251">
        <v>2</v>
      </c>
      <c r="Q3660" s="251" t="s">
        <v>14147</v>
      </c>
      <c r="R3660" s="251" t="s">
        <v>9960</v>
      </c>
      <c r="S3660" s="252" t="s">
        <v>1417</v>
      </c>
      <c r="T3660" s="251" t="str">
        <f t="shared" si="230"/>
        <v>I060636881551BZ320</v>
      </c>
      <c r="W3660" s="251" t="str">
        <f t="shared" si="231"/>
        <v>I060636881551-BZ320</v>
      </c>
    </row>
    <row r="3661" spans="1:23" x14ac:dyDescent="0.3">
      <c r="A3661" s="256" t="str">
        <f t="shared" si="228"/>
        <v>I0606368-81560BZ490-00003</v>
      </c>
      <c r="B3661" s="251" t="s">
        <v>14148</v>
      </c>
      <c r="C3661" s="251" t="s">
        <v>10077</v>
      </c>
      <c r="D3661" s="251" t="s">
        <v>14140</v>
      </c>
      <c r="E3661" s="251" t="s">
        <v>12126</v>
      </c>
      <c r="F3661" s="251" t="s">
        <v>9976</v>
      </c>
      <c r="G3661" s="251" t="s">
        <v>1423</v>
      </c>
      <c r="H3661" s="251" t="s">
        <v>5204</v>
      </c>
      <c r="I3661" s="257" t="str">
        <f t="shared" si="229"/>
        <v>-00003</v>
      </c>
      <c r="J3661" s="251">
        <v>3</v>
      </c>
      <c r="K3661" s="251">
        <v>3</v>
      </c>
      <c r="M3661" s="251" t="s">
        <v>9958</v>
      </c>
      <c r="N3661" s="251" t="s">
        <v>12438</v>
      </c>
      <c r="O3661" s="251">
        <v>3</v>
      </c>
      <c r="Q3661" s="251" t="s">
        <v>14148</v>
      </c>
      <c r="R3661" s="251" t="s">
        <v>9960</v>
      </c>
      <c r="S3661" s="252" t="s">
        <v>1422</v>
      </c>
      <c r="T3661" s="251" t="str">
        <f t="shared" si="230"/>
        <v>I060636881560BZ490</v>
      </c>
      <c r="W3661" s="251" t="str">
        <f t="shared" si="231"/>
        <v>I060636881560-BZ490</v>
      </c>
    </row>
    <row r="3662" spans="1:23" x14ac:dyDescent="0.3">
      <c r="A3662" s="256" t="str">
        <f t="shared" si="228"/>
        <v>I0606368-81561BZ150-00003</v>
      </c>
      <c r="B3662" s="251" t="s">
        <v>14149</v>
      </c>
      <c r="C3662" s="251" t="s">
        <v>10077</v>
      </c>
      <c r="D3662" s="251" t="s">
        <v>14140</v>
      </c>
      <c r="E3662" s="251" t="s">
        <v>12126</v>
      </c>
      <c r="F3662" s="251" t="s">
        <v>9978</v>
      </c>
      <c r="G3662" s="251" t="s">
        <v>1359</v>
      </c>
      <c r="H3662" s="251" t="s">
        <v>3443</v>
      </c>
      <c r="I3662" s="257" t="str">
        <f t="shared" si="229"/>
        <v>-00003</v>
      </c>
      <c r="J3662" s="251">
        <v>3</v>
      </c>
      <c r="K3662" s="251">
        <v>3</v>
      </c>
      <c r="M3662" s="251" t="s">
        <v>9958</v>
      </c>
      <c r="N3662" s="251" t="s">
        <v>12438</v>
      </c>
      <c r="O3662" s="251">
        <v>3</v>
      </c>
      <c r="Q3662" s="251" t="s">
        <v>14149</v>
      </c>
      <c r="R3662" s="251" t="s">
        <v>9960</v>
      </c>
      <c r="S3662" s="252" t="s">
        <v>1358</v>
      </c>
      <c r="T3662" s="251" t="str">
        <f t="shared" si="230"/>
        <v>I060636881561BZ150</v>
      </c>
      <c r="W3662" s="251" t="str">
        <f t="shared" si="231"/>
        <v>I060636881561-BZ150</v>
      </c>
    </row>
    <row r="3663" spans="1:23" x14ac:dyDescent="0.3">
      <c r="A3663" s="256" t="str">
        <f t="shared" si="228"/>
        <v>I0606368-81561BZ240-00006</v>
      </c>
      <c r="B3663" s="251" t="s">
        <v>14150</v>
      </c>
      <c r="C3663" s="251" t="s">
        <v>10077</v>
      </c>
      <c r="D3663" s="251" t="s">
        <v>14140</v>
      </c>
      <c r="E3663" s="251" t="s">
        <v>12126</v>
      </c>
      <c r="F3663" s="251" t="s">
        <v>9980</v>
      </c>
      <c r="G3663" s="251" t="s">
        <v>1387</v>
      </c>
      <c r="H3663" s="251" t="s">
        <v>3443</v>
      </c>
      <c r="I3663" s="257" t="str">
        <f t="shared" si="229"/>
        <v>-00006</v>
      </c>
      <c r="J3663" s="251">
        <v>6</v>
      </c>
      <c r="K3663" s="251">
        <v>6</v>
      </c>
      <c r="M3663" s="251" t="s">
        <v>9958</v>
      </c>
      <c r="N3663" s="251" t="s">
        <v>12438</v>
      </c>
      <c r="O3663" s="251">
        <v>6</v>
      </c>
      <c r="Q3663" s="251" t="s">
        <v>14150</v>
      </c>
      <c r="R3663" s="251" t="s">
        <v>9960</v>
      </c>
      <c r="S3663" s="252" t="s">
        <v>1386</v>
      </c>
      <c r="T3663" s="251" t="str">
        <f t="shared" si="230"/>
        <v>I060636881561BZ240</v>
      </c>
      <c r="W3663" s="251" t="str">
        <f t="shared" si="231"/>
        <v>I060636881561-BZ240</v>
      </c>
    </row>
    <row r="3664" spans="1:23" x14ac:dyDescent="0.3">
      <c r="A3664" s="256" t="str">
        <f t="shared" si="228"/>
        <v>I0606368-81581BZ040-00003</v>
      </c>
      <c r="B3664" s="251" t="s">
        <v>14151</v>
      </c>
      <c r="C3664" s="251" t="s">
        <v>10077</v>
      </c>
      <c r="D3664" s="251" t="s">
        <v>14140</v>
      </c>
      <c r="E3664" s="251" t="s">
        <v>12126</v>
      </c>
      <c r="F3664" s="251" t="s">
        <v>9982</v>
      </c>
      <c r="G3664" s="251" t="s">
        <v>1454</v>
      </c>
      <c r="H3664" s="251" t="s">
        <v>5218</v>
      </c>
      <c r="I3664" s="257" t="str">
        <f t="shared" si="229"/>
        <v>-00003</v>
      </c>
      <c r="J3664" s="251">
        <v>3</v>
      </c>
      <c r="K3664" s="251">
        <v>3</v>
      </c>
      <c r="M3664" s="251" t="s">
        <v>9958</v>
      </c>
      <c r="N3664" s="251" t="s">
        <v>12438</v>
      </c>
      <c r="O3664" s="251">
        <v>3</v>
      </c>
      <c r="Q3664" s="251" t="s">
        <v>14151</v>
      </c>
      <c r="R3664" s="251" t="s">
        <v>9960</v>
      </c>
      <c r="S3664" s="252" t="s">
        <v>1453</v>
      </c>
      <c r="T3664" s="251" t="str">
        <f t="shared" si="230"/>
        <v>I060636881581BZ040</v>
      </c>
      <c r="W3664" s="251" t="str">
        <f t="shared" si="231"/>
        <v>I060636881581-BZ040</v>
      </c>
    </row>
    <row r="3665" spans="1:23" x14ac:dyDescent="0.3">
      <c r="A3665" s="256" t="str">
        <f t="shared" si="228"/>
        <v>I0606368-81590BZ051-00003</v>
      </c>
      <c r="B3665" s="251" t="s">
        <v>14152</v>
      </c>
      <c r="C3665" s="251" t="s">
        <v>10077</v>
      </c>
      <c r="D3665" s="251" t="s">
        <v>14140</v>
      </c>
      <c r="E3665" s="251" t="s">
        <v>12126</v>
      </c>
      <c r="F3665" s="251" t="s">
        <v>9984</v>
      </c>
      <c r="G3665" s="251" t="s">
        <v>5230</v>
      </c>
      <c r="H3665" s="251" t="s">
        <v>770</v>
      </c>
      <c r="I3665" s="257" t="str">
        <f t="shared" si="229"/>
        <v>-00003</v>
      </c>
      <c r="J3665" s="251">
        <v>3</v>
      </c>
      <c r="K3665" s="251">
        <v>3</v>
      </c>
      <c r="M3665" s="251" t="s">
        <v>9958</v>
      </c>
      <c r="N3665" s="251" t="s">
        <v>12438</v>
      </c>
      <c r="O3665" s="251">
        <v>3</v>
      </c>
      <c r="Q3665" s="251" t="s">
        <v>14152</v>
      </c>
      <c r="R3665" s="251" t="s">
        <v>9960</v>
      </c>
      <c r="S3665" s="252" t="s">
        <v>4062</v>
      </c>
      <c r="T3665" s="251" t="str">
        <f t="shared" si="230"/>
        <v>I060636881590BZ051</v>
      </c>
      <c r="W3665" s="251" t="str">
        <f t="shared" si="231"/>
        <v>I060636881590-BZ051</v>
      </c>
    </row>
    <row r="3666" spans="1:23" x14ac:dyDescent="0.3">
      <c r="A3666" s="256" t="str">
        <f t="shared" si="228"/>
        <v>I0606368-9004A81004-00001</v>
      </c>
      <c r="B3666" s="251" t="s">
        <v>14153</v>
      </c>
      <c r="C3666" s="251" t="s">
        <v>10077</v>
      </c>
      <c r="D3666" s="251" t="s">
        <v>14140</v>
      </c>
      <c r="E3666" s="251" t="s">
        <v>12126</v>
      </c>
      <c r="F3666" s="251" t="s">
        <v>9986</v>
      </c>
      <c r="G3666" s="251" t="s">
        <v>1571</v>
      </c>
      <c r="H3666" s="251" t="s">
        <v>3393</v>
      </c>
      <c r="I3666" s="257" t="str">
        <f t="shared" si="229"/>
        <v>-00001</v>
      </c>
      <c r="J3666" s="251">
        <v>1</v>
      </c>
      <c r="K3666" s="251">
        <v>1</v>
      </c>
      <c r="M3666" s="251" t="s">
        <v>10003</v>
      </c>
      <c r="N3666" s="251" t="s">
        <v>12438</v>
      </c>
      <c r="O3666" s="251">
        <v>1</v>
      </c>
      <c r="Q3666" s="251" t="s">
        <v>14153</v>
      </c>
      <c r="R3666" s="251" t="s">
        <v>9960</v>
      </c>
      <c r="S3666" s="252" t="s">
        <v>1570</v>
      </c>
      <c r="T3666" s="251" t="str">
        <f t="shared" si="230"/>
        <v>I06063689004A81004</v>
      </c>
      <c r="W3666" s="251" t="str">
        <f t="shared" si="231"/>
        <v>I06063689004A-81004</v>
      </c>
    </row>
    <row r="3667" spans="1:23" x14ac:dyDescent="0.3">
      <c r="A3667" s="256" t="str">
        <f t="shared" si="228"/>
        <v>I0606368-9004A81006-00005</v>
      </c>
      <c r="B3667" s="251" t="s">
        <v>14154</v>
      </c>
      <c r="C3667" s="251" t="s">
        <v>10077</v>
      </c>
      <c r="D3667" s="251" t="s">
        <v>14140</v>
      </c>
      <c r="E3667" s="251" t="s">
        <v>12126</v>
      </c>
      <c r="F3667" s="251" t="s">
        <v>9988</v>
      </c>
      <c r="G3667" s="251" t="s">
        <v>1574</v>
      </c>
      <c r="H3667" s="251" t="s">
        <v>3393</v>
      </c>
      <c r="I3667" s="257" t="str">
        <f t="shared" si="229"/>
        <v>-00005</v>
      </c>
      <c r="J3667" s="251">
        <v>5</v>
      </c>
      <c r="K3667" s="251">
        <v>5</v>
      </c>
      <c r="M3667" s="251" t="s">
        <v>10007</v>
      </c>
      <c r="N3667" s="251" t="s">
        <v>12438</v>
      </c>
      <c r="O3667" s="251">
        <v>5</v>
      </c>
      <c r="Q3667" s="251" t="s">
        <v>14154</v>
      </c>
      <c r="R3667" s="251" t="s">
        <v>9960</v>
      </c>
      <c r="S3667" s="252" t="s">
        <v>1573</v>
      </c>
      <c r="T3667" s="251" t="str">
        <f t="shared" si="230"/>
        <v>I06063689004A81006</v>
      </c>
      <c r="W3667" s="251" t="str">
        <f t="shared" si="231"/>
        <v>I06063689004A-81006</v>
      </c>
    </row>
    <row r="3668" spans="1:23" x14ac:dyDescent="0.3">
      <c r="A3668" s="256" t="str">
        <f t="shared" si="228"/>
        <v>I0606368-9004A81007-00001</v>
      </c>
      <c r="B3668" s="251" t="s">
        <v>14155</v>
      </c>
      <c r="C3668" s="251" t="s">
        <v>10077</v>
      </c>
      <c r="D3668" s="251" t="s">
        <v>14140</v>
      </c>
      <c r="E3668" s="251" t="s">
        <v>12126</v>
      </c>
      <c r="F3668" s="251" t="s">
        <v>9990</v>
      </c>
      <c r="G3668" s="251" t="s">
        <v>1576</v>
      </c>
      <c r="H3668" s="251" t="s">
        <v>3393</v>
      </c>
      <c r="I3668" s="257" t="str">
        <f t="shared" si="229"/>
        <v>-00001</v>
      </c>
      <c r="J3668" s="251">
        <v>1</v>
      </c>
      <c r="K3668" s="251">
        <v>1</v>
      </c>
      <c r="M3668" s="251" t="s">
        <v>10003</v>
      </c>
      <c r="N3668" s="251" t="s">
        <v>12438</v>
      </c>
      <c r="O3668" s="251">
        <v>1</v>
      </c>
      <c r="Q3668" s="251" t="s">
        <v>14155</v>
      </c>
      <c r="R3668" s="251" t="s">
        <v>9960</v>
      </c>
      <c r="S3668" s="252" t="s">
        <v>1575</v>
      </c>
      <c r="T3668" s="251" t="str">
        <f t="shared" si="230"/>
        <v>I06063689004A81007</v>
      </c>
      <c r="W3668" s="251" t="str">
        <f t="shared" si="231"/>
        <v>I06063689004A-81007</v>
      </c>
    </row>
    <row r="3669" spans="1:23" x14ac:dyDescent="0.3">
      <c r="A3669" s="256" t="str">
        <f t="shared" si="228"/>
        <v>I0606368-9004A81026-00013</v>
      </c>
      <c r="B3669" s="251" t="s">
        <v>14156</v>
      </c>
      <c r="C3669" s="251" t="s">
        <v>10077</v>
      </c>
      <c r="D3669" s="251" t="s">
        <v>14140</v>
      </c>
      <c r="E3669" s="251" t="s">
        <v>12126</v>
      </c>
      <c r="F3669" s="251" t="s">
        <v>9992</v>
      </c>
      <c r="G3669" s="251" t="s">
        <v>1624</v>
      </c>
      <c r="H3669" s="251" t="s">
        <v>3393</v>
      </c>
      <c r="I3669" s="257" t="str">
        <f t="shared" si="229"/>
        <v>-00013</v>
      </c>
      <c r="J3669" s="251">
        <v>13</v>
      </c>
      <c r="K3669" s="251">
        <v>13</v>
      </c>
      <c r="M3669" s="251" t="s">
        <v>10007</v>
      </c>
      <c r="N3669" s="251" t="s">
        <v>12438</v>
      </c>
      <c r="O3669" s="251">
        <v>13</v>
      </c>
      <c r="Q3669" s="251" t="s">
        <v>14156</v>
      </c>
      <c r="R3669" s="251" t="s">
        <v>9960</v>
      </c>
      <c r="S3669" s="252" t="s">
        <v>1623</v>
      </c>
      <c r="T3669" s="251" t="str">
        <f t="shared" si="230"/>
        <v>I06063689004A81026</v>
      </c>
      <c r="W3669" s="251" t="str">
        <f t="shared" si="231"/>
        <v>I06063689004A-81026</v>
      </c>
    </row>
    <row r="3670" spans="1:23" x14ac:dyDescent="0.3">
      <c r="A3670" s="256" t="str">
        <f t="shared" si="228"/>
        <v>I0606368-9004A81027-00001</v>
      </c>
      <c r="B3670" s="251" t="s">
        <v>14157</v>
      </c>
      <c r="C3670" s="251" t="s">
        <v>10077</v>
      </c>
      <c r="D3670" s="251" t="s">
        <v>14140</v>
      </c>
      <c r="E3670" s="251" t="s">
        <v>12126</v>
      </c>
      <c r="F3670" s="251" t="s">
        <v>9995</v>
      </c>
      <c r="G3670" s="251" t="s">
        <v>1617</v>
      </c>
      <c r="H3670" s="251" t="s">
        <v>3393</v>
      </c>
      <c r="I3670" s="257" t="str">
        <f t="shared" si="229"/>
        <v>-00001</v>
      </c>
      <c r="J3670" s="251">
        <v>1</v>
      </c>
      <c r="K3670" s="251">
        <v>1</v>
      </c>
      <c r="M3670" s="251" t="s">
        <v>10007</v>
      </c>
      <c r="N3670" s="251" t="s">
        <v>12438</v>
      </c>
      <c r="O3670" s="251">
        <v>1</v>
      </c>
      <c r="Q3670" s="251" t="s">
        <v>14157</v>
      </c>
      <c r="R3670" s="251" t="s">
        <v>9960</v>
      </c>
      <c r="S3670" s="252" t="s">
        <v>1616</v>
      </c>
      <c r="T3670" s="251" t="str">
        <f t="shared" si="230"/>
        <v>I06063689004A81027</v>
      </c>
      <c r="W3670" s="251" t="str">
        <f t="shared" si="231"/>
        <v>I06063689004A-81027</v>
      </c>
    </row>
    <row r="3671" spans="1:23" x14ac:dyDescent="0.3">
      <c r="A3671" s="256" t="str">
        <f t="shared" si="228"/>
        <v>I0606369-81580BZ051-00004</v>
      </c>
      <c r="B3671" s="251" t="s">
        <v>14158</v>
      </c>
      <c r="C3671" s="251" t="s">
        <v>10077</v>
      </c>
      <c r="D3671" s="251" t="s">
        <v>14159</v>
      </c>
      <c r="E3671" s="251" t="s">
        <v>12126</v>
      </c>
      <c r="F3671" s="251" t="s">
        <v>9957</v>
      </c>
      <c r="G3671" s="251" t="s">
        <v>5226</v>
      </c>
      <c r="H3671" s="251" t="s">
        <v>758</v>
      </c>
      <c r="I3671" s="257" t="str">
        <f t="shared" si="229"/>
        <v>-00004</v>
      </c>
      <c r="J3671" s="251">
        <v>4</v>
      </c>
      <c r="K3671" s="251">
        <v>4</v>
      </c>
      <c r="M3671" s="251" t="s">
        <v>9958</v>
      </c>
      <c r="N3671" s="251" t="s">
        <v>12579</v>
      </c>
      <c r="O3671" s="251">
        <v>4</v>
      </c>
      <c r="Q3671" s="251" t="s">
        <v>14158</v>
      </c>
      <c r="R3671" s="251" t="s">
        <v>10017</v>
      </c>
      <c r="S3671" s="252" t="s">
        <v>4065</v>
      </c>
      <c r="T3671" s="251" t="str">
        <f t="shared" si="230"/>
        <v>I060636981580BZ051</v>
      </c>
      <c r="W3671" s="251" t="str">
        <f t="shared" si="231"/>
        <v>I060636981580-BZ051</v>
      </c>
    </row>
    <row r="3672" spans="1:23" x14ac:dyDescent="0.3">
      <c r="A3672" s="256" t="str">
        <f t="shared" si="228"/>
        <v>I0606369-81591BZ040-00002</v>
      </c>
      <c r="B3672" s="251" t="s">
        <v>14160</v>
      </c>
      <c r="C3672" s="251" t="s">
        <v>10077</v>
      </c>
      <c r="D3672" s="251" t="s">
        <v>14159</v>
      </c>
      <c r="E3672" s="251" t="s">
        <v>12126</v>
      </c>
      <c r="F3672" s="251" t="s">
        <v>9962</v>
      </c>
      <c r="G3672" s="251" t="s">
        <v>1461</v>
      </c>
      <c r="H3672" s="251" t="s">
        <v>5219</v>
      </c>
      <c r="I3672" s="257" t="str">
        <f t="shared" si="229"/>
        <v>-00002</v>
      </c>
      <c r="J3672" s="251">
        <v>2</v>
      </c>
      <c r="K3672" s="251">
        <v>2</v>
      </c>
      <c r="M3672" s="251" t="s">
        <v>9958</v>
      </c>
      <c r="N3672" s="251" t="s">
        <v>12579</v>
      </c>
      <c r="O3672" s="251">
        <v>2</v>
      </c>
      <c r="Q3672" s="251" t="s">
        <v>14160</v>
      </c>
      <c r="R3672" s="251" t="s">
        <v>10017</v>
      </c>
      <c r="S3672" s="252" t="s">
        <v>1460</v>
      </c>
      <c r="T3672" s="251" t="str">
        <f t="shared" si="230"/>
        <v>I060636981591BZ040</v>
      </c>
      <c r="W3672" s="251" t="str">
        <f t="shared" si="231"/>
        <v>I060636981591-BZ040</v>
      </c>
    </row>
    <row r="3673" spans="1:23" x14ac:dyDescent="0.3">
      <c r="A3673" s="256" t="str">
        <f t="shared" si="228"/>
        <v>I0606369-87917BZ010-00007</v>
      </c>
      <c r="B3673" s="251" t="s">
        <v>14161</v>
      </c>
      <c r="C3673" s="251" t="s">
        <v>10077</v>
      </c>
      <c r="D3673" s="251" t="s">
        <v>14159</v>
      </c>
      <c r="E3673" s="251" t="s">
        <v>12126</v>
      </c>
      <c r="F3673" s="251" t="s">
        <v>9964</v>
      </c>
      <c r="G3673" s="251" t="s">
        <v>1515</v>
      </c>
      <c r="H3673" s="251" t="s">
        <v>10109</v>
      </c>
      <c r="I3673" s="257" t="str">
        <f t="shared" si="229"/>
        <v>-00007</v>
      </c>
      <c r="J3673" s="251">
        <v>7</v>
      </c>
      <c r="K3673" s="251">
        <v>7</v>
      </c>
      <c r="M3673" s="251" t="s">
        <v>10007</v>
      </c>
      <c r="N3673" s="251" t="s">
        <v>12579</v>
      </c>
      <c r="O3673" s="251">
        <v>7</v>
      </c>
      <c r="Q3673" s="251" t="s">
        <v>14161</v>
      </c>
      <c r="R3673" s="251" t="s">
        <v>10017</v>
      </c>
      <c r="S3673" s="252" t="s">
        <v>1514</v>
      </c>
      <c r="T3673" s="251" t="str">
        <f t="shared" si="230"/>
        <v>I060636987917BZ010</v>
      </c>
      <c r="W3673" s="251" t="str">
        <f t="shared" si="231"/>
        <v>I060636987917-BZ010</v>
      </c>
    </row>
    <row r="3674" spans="1:23" x14ac:dyDescent="0.3">
      <c r="A3674" s="256" t="str">
        <f t="shared" si="228"/>
        <v>I0606370-81565BZ030-00002</v>
      </c>
      <c r="B3674" s="251" t="s">
        <v>14162</v>
      </c>
      <c r="C3674" s="251" t="s">
        <v>10077</v>
      </c>
      <c r="D3674" s="251" t="s">
        <v>14163</v>
      </c>
      <c r="E3674" s="251" t="s">
        <v>12126</v>
      </c>
      <c r="F3674" s="251" t="s">
        <v>9957</v>
      </c>
      <c r="G3674" s="251" t="s">
        <v>1356</v>
      </c>
      <c r="H3674" s="251" t="s">
        <v>10467</v>
      </c>
      <c r="I3674" s="257" t="str">
        <f t="shared" si="229"/>
        <v>-00002</v>
      </c>
      <c r="J3674" s="251">
        <v>2</v>
      </c>
      <c r="K3674" s="251">
        <v>2</v>
      </c>
      <c r="M3674" s="251" t="s">
        <v>10007</v>
      </c>
      <c r="N3674" s="251" t="s">
        <v>12847</v>
      </c>
      <c r="O3674" s="251">
        <v>2</v>
      </c>
      <c r="Q3674" s="251" t="s">
        <v>14162</v>
      </c>
      <c r="R3674" s="251" t="s">
        <v>10028</v>
      </c>
      <c r="S3674" s="252" t="s">
        <v>1355</v>
      </c>
      <c r="T3674" s="251" t="str">
        <f t="shared" si="230"/>
        <v>I060637081565BZ030</v>
      </c>
      <c r="W3674" s="251" t="str">
        <f t="shared" si="231"/>
        <v>I060637081565-BZ030</v>
      </c>
    </row>
    <row r="3675" spans="1:23" x14ac:dyDescent="0.3">
      <c r="A3675" s="256" t="str">
        <f t="shared" si="228"/>
        <v>I0706369-9004951125-00010</v>
      </c>
      <c r="B3675" s="251" t="s">
        <v>14164</v>
      </c>
      <c r="C3675" s="251" t="s">
        <v>10117</v>
      </c>
      <c r="D3675" s="251" t="s">
        <v>14165</v>
      </c>
      <c r="E3675" s="251" t="s">
        <v>12126</v>
      </c>
      <c r="F3675" s="251" t="s">
        <v>9957</v>
      </c>
      <c r="G3675" s="251" t="s">
        <v>1561</v>
      </c>
      <c r="H3675" s="251" t="s">
        <v>3393</v>
      </c>
      <c r="I3675" s="257" t="str">
        <f t="shared" si="229"/>
        <v>-00010</v>
      </c>
      <c r="J3675" s="251">
        <v>10</v>
      </c>
      <c r="K3675" s="251">
        <v>10</v>
      </c>
      <c r="M3675" s="251" t="s">
        <v>10003</v>
      </c>
      <c r="N3675" s="251" t="s">
        <v>12438</v>
      </c>
      <c r="O3675" s="251">
        <v>10</v>
      </c>
      <c r="Q3675" s="251" t="s">
        <v>14164</v>
      </c>
      <c r="R3675" s="251" t="s">
        <v>9960</v>
      </c>
      <c r="S3675" s="252">
        <v>9004951125</v>
      </c>
      <c r="T3675" s="251" t="str">
        <f t="shared" si="230"/>
        <v>I07063699004951125</v>
      </c>
      <c r="W3675" s="251" t="str">
        <f t="shared" si="231"/>
        <v>I070636990049-51125</v>
      </c>
    </row>
    <row r="3676" spans="1:23" x14ac:dyDescent="0.3">
      <c r="A3676" s="256" t="str">
        <f t="shared" si="228"/>
        <v>I0706370-81110BZ010-00001</v>
      </c>
      <c r="B3676" s="251" t="s">
        <v>14166</v>
      </c>
      <c r="C3676" s="251" t="s">
        <v>10117</v>
      </c>
      <c r="D3676" s="251" t="s">
        <v>14167</v>
      </c>
      <c r="E3676" s="251" t="s">
        <v>12126</v>
      </c>
      <c r="F3676" s="251" t="s">
        <v>9957</v>
      </c>
      <c r="G3676" s="251" t="s">
        <v>997</v>
      </c>
      <c r="H3676" s="251" t="s">
        <v>10121</v>
      </c>
      <c r="I3676" s="257" t="str">
        <f t="shared" si="229"/>
        <v>-00001</v>
      </c>
      <c r="J3676" s="251">
        <v>1</v>
      </c>
      <c r="K3676" s="251">
        <v>1</v>
      </c>
      <c r="M3676" s="251" t="s">
        <v>9958</v>
      </c>
      <c r="N3676" s="251" t="s">
        <v>12579</v>
      </c>
      <c r="O3676" s="251">
        <v>1</v>
      </c>
      <c r="Q3676" s="251" t="s">
        <v>14166</v>
      </c>
      <c r="R3676" s="251" t="s">
        <v>10017</v>
      </c>
      <c r="S3676" s="252" t="s">
        <v>996</v>
      </c>
      <c r="T3676" s="251" t="str">
        <f t="shared" si="230"/>
        <v>I070637081110BZ010</v>
      </c>
      <c r="W3676" s="251" t="str">
        <f t="shared" si="231"/>
        <v>I070637081110-BZ010</v>
      </c>
    </row>
    <row r="3677" spans="1:23" x14ac:dyDescent="0.3">
      <c r="A3677" s="256" t="str">
        <f t="shared" si="228"/>
        <v>I0706370-81110BZ050-00008</v>
      </c>
      <c r="B3677" s="251" t="s">
        <v>14168</v>
      </c>
      <c r="C3677" s="251" t="s">
        <v>10117</v>
      </c>
      <c r="D3677" s="251" t="s">
        <v>14167</v>
      </c>
      <c r="E3677" s="251" t="s">
        <v>12126</v>
      </c>
      <c r="F3677" s="251" t="s">
        <v>9962</v>
      </c>
      <c r="G3677" s="251" t="s">
        <v>1015</v>
      </c>
      <c r="H3677" s="251" t="s">
        <v>10123</v>
      </c>
      <c r="I3677" s="257" t="str">
        <f t="shared" si="229"/>
        <v>-00008</v>
      </c>
      <c r="J3677" s="251">
        <v>8</v>
      </c>
      <c r="K3677" s="251">
        <v>8</v>
      </c>
      <c r="M3677" s="251" t="s">
        <v>9958</v>
      </c>
      <c r="N3677" s="251" t="s">
        <v>12579</v>
      </c>
      <c r="O3677" s="251">
        <v>8</v>
      </c>
      <c r="Q3677" s="251" t="s">
        <v>14168</v>
      </c>
      <c r="R3677" s="251" t="s">
        <v>10017</v>
      </c>
      <c r="S3677" s="252" t="s">
        <v>1014</v>
      </c>
      <c r="T3677" s="251" t="str">
        <f t="shared" si="230"/>
        <v>I070637081110BZ050</v>
      </c>
      <c r="W3677" s="251" t="str">
        <f t="shared" si="231"/>
        <v>I070637081110-BZ050</v>
      </c>
    </row>
    <row r="3678" spans="1:23" x14ac:dyDescent="0.3">
      <c r="A3678" s="256" t="str">
        <f t="shared" si="228"/>
        <v>I0706370-81110BZ800-00003</v>
      </c>
      <c r="B3678" s="251" t="s">
        <v>14169</v>
      </c>
      <c r="C3678" s="251" t="s">
        <v>10117</v>
      </c>
      <c r="D3678" s="251" t="s">
        <v>14167</v>
      </c>
      <c r="E3678" s="251" t="s">
        <v>12126</v>
      </c>
      <c r="F3678" s="251" t="s">
        <v>9964</v>
      </c>
      <c r="G3678" s="251" t="s">
        <v>3420</v>
      </c>
      <c r="H3678" s="251" t="s">
        <v>3422</v>
      </c>
      <c r="I3678" s="257" t="str">
        <f t="shared" si="229"/>
        <v>-00003</v>
      </c>
      <c r="J3678" s="251">
        <v>3</v>
      </c>
      <c r="K3678" s="251">
        <v>3</v>
      </c>
      <c r="M3678" s="251" t="s">
        <v>9958</v>
      </c>
      <c r="N3678" s="251" t="s">
        <v>12579</v>
      </c>
      <c r="O3678" s="251">
        <v>3</v>
      </c>
      <c r="Q3678" s="251" t="s">
        <v>14169</v>
      </c>
      <c r="R3678" s="251" t="s">
        <v>10017</v>
      </c>
      <c r="S3678" s="252" t="s">
        <v>3419</v>
      </c>
      <c r="T3678" s="251" t="str">
        <f t="shared" si="230"/>
        <v>I070637081110BZ800</v>
      </c>
      <c r="W3678" s="251" t="str">
        <f t="shared" si="231"/>
        <v>I070637081110-BZ800</v>
      </c>
    </row>
    <row r="3679" spans="1:23" x14ac:dyDescent="0.3">
      <c r="A3679" s="256" t="str">
        <f t="shared" si="228"/>
        <v>I0706370-81110BZ840-00001</v>
      </c>
      <c r="B3679" s="251" t="s">
        <v>14170</v>
      </c>
      <c r="C3679" s="251" t="s">
        <v>10117</v>
      </c>
      <c r="D3679" s="251" t="s">
        <v>14167</v>
      </c>
      <c r="E3679" s="251" t="s">
        <v>12126</v>
      </c>
      <c r="F3679" s="251" t="s">
        <v>9966</v>
      </c>
      <c r="G3679" s="251" t="s">
        <v>3424</v>
      </c>
      <c r="H3679" s="251" t="s">
        <v>3422</v>
      </c>
      <c r="I3679" s="257" t="str">
        <f t="shared" si="229"/>
        <v>-00001</v>
      </c>
      <c r="J3679" s="251">
        <v>1</v>
      </c>
      <c r="K3679" s="251">
        <v>1</v>
      </c>
      <c r="M3679" s="251" t="s">
        <v>9958</v>
      </c>
      <c r="N3679" s="251" t="s">
        <v>12579</v>
      </c>
      <c r="O3679" s="251">
        <v>1</v>
      </c>
      <c r="Q3679" s="251" t="s">
        <v>14170</v>
      </c>
      <c r="R3679" s="251" t="s">
        <v>10017</v>
      </c>
      <c r="S3679" s="252" t="s">
        <v>3423</v>
      </c>
      <c r="T3679" s="251" t="str">
        <f t="shared" si="230"/>
        <v>I070637081110BZ840</v>
      </c>
      <c r="W3679" s="251" t="str">
        <f t="shared" si="231"/>
        <v>I070637081110-BZ840</v>
      </c>
    </row>
    <row r="3680" spans="1:23" x14ac:dyDescent="0.3">
      <c r="A3680" s="256" t="str">
        <f t="shared" si="228"/>
        <v>I0706370-81150BZ050-00004</v>
      </c>
      <c r="B3680" s="251" t="s">
        <v>14171</v>
      </c>
      <c r="C3680" s="251" t="s">
        <v>10117</v>
      </c>
      <c r="D3680" s="251" t="s">
        <v>14167</v>
      </c>
      <c r="E3680" s="251" t="s">
        <v>12126</v>
      </c>
      <c r="F3680" s="251" t="s">
        <v>9968</v>
      </c>
      <c r="G3680" s="251" t="s">
        <v>1024</v>
      </c>
      <c r="H3680" s="251" t="s">
        <v>5057</v>
      </c>
      <c r="I3680" s="257" t="str">
        <f t="shared" si="229"/>
        <v>-00004</v>
      </c>
      <c r="J3680" s="251">
        <v>4</v>
      </c>
      <c r="K3680" s="251">
        <v>4</v>
      </c>
      <c r="M3680" s="251" t="s">
        <v>9958</v>
      </c>
      <c r="N3680" s="251" t="s">
        <v>12579</v>
      </c>
      <c r="O3680" s="251">
        <v>4</v>
      </c>
      <c r="Q3680" s="251" t="s">
        <v>14171</v>
      </c>
      <c r="R3680" s="251" t="s">
        <v>10017</v>
      </c>
      <c r="S3680" s="252" t="s">
        <v>1023</v>
      </c>
      <c r="T3680" s="251" t="str">
        <f t="shared" si="230"/>
        <v>I070637081150BZ050</v>
      </c>
      <c r="W3680" s="251" t="str">
        <f t="shared" si="231"/>
        <v>I070637081150-BZ050</v>
      </c>
    </row>
    <row r="3681" spans="1:23" x14ac:dyDescent="0.3">
      <c r="A3681" s="256" t="str">
        <f t="shared" si="228"/>
        <v>I0706370-81150BZ800-00001</v>
      </c>
      <c r="B3681" s="251" t="s">
        <v>14172</v>
      </c>
      <c r="C3681" s="251" t="s">
        <v>10117</v>
      </c>
      <c r="D3681" s="251" t="s">
        <v>14167</v>
      </c>
      <c r="E3681" s="251" t="s">
        <v>12126</v>
      </c>
      <c r="F3681" s="251" t="s">
        <v>9970</v>
      </c>
      <c r="G3681" s="251" t="s">
        <v>3427</v>
      </c>
      <c r="H3681" s="251" t="s">
        <v>3429</v>
      </c>
      <c r="I3681" s="257" t="str">
        <f t="shared" si="229"/>
        <v>-00001</v>
      </c>
      <c r="J3681" s="251">
        <v>1</v>
      </c>
      <c r="K3681" s="251">
        <v>1</v>
      </c>
      <c r="M3681" s="251" t="s">
        <v>9958</v>
      </c>
      <c r="N3681" s="251" t="s">
        <v>12579</v>
      </c>
      <c r="O3681" s="251">
        <v>1</v>
      </c>
      <c r="Q3681" s="251" t="s">
        <v>14172</v>
      </c>
      <c r="R3681" s="251" t="s">
        <v>10017</v>
      </c>
      <c r="S3681" s="252" t="s">
        <v>3426</v>
      </c>
      <c r="T3681" s="251" t="str">
        <f t="shared" si="230"/>
        <v>I070637081150BZ800</v>
      </c>
      <c r="W3681" s="251" t="str">
        <f t="shared" si="231"/>
        <v>I070637081150-BZ800</v>
      </c>
    </row>
    <row r="3682" spans="1:23" x14ac:dyDescent="0.3">
      <c r="A3682" s="256" t="str">
        <f t="shared" si="228"/>
        <v>I0706370-81170BZ520-00002</v>
      </c>
      <c r="B3682" s="251" t="s">
        <v>14173</v>
      </c>
      <c r="C3682" s="251" t="s">
        <v>10117</v>
      </c>
      <c r="D3682" s="251" t="s">
        <v>14167</v>
      </c>
      <c r="E3682" s="251" t="s">
        <v>12126</v>
      </c>
      <c r="F3682" s="251" t="s">
        <v>9972</v>
      </c>
      <c r="G3682" s="251" t="s">
        <v>1123</v>
      </c>
      <c r="H3682" s="251" t="s">
        <v>5102</v>
      </c>
      <c r="I3682" s="257" t="str">
        <f t="shared" si="229"/>
        <v>-00002</v>
      </c>
      <c r="J3682" s="251">
        <v>2</v>
      </c>
      <c r="K3682" s="251">
        <v>2</v>
      </c>
      <c r="M3682" s="251" t="s">
        <v>9958</v>
      </c>
      <c r="N3682" s="251" t="s">
        <v>12579</v>
      </c>
      <c r="O3682" s="251">
        <v>2</v>
      </c>
      <c r="Q3682" s="251" t="s">
        <v>14173</v>
      </c>
      <c r="R3682" s="251" t="s">
        <v>10017</v>
      </c>
      <c r="S3682" s="252" t="s">
        <v>1122</v>
      </c>
      <c r="T3682" s="251" t="str">
        <f t="shared" si="230"/>
        <v>I070637081170BZ520</v>
      </c>
      <c r="W3682" s="251" t="str">
        <f t="shared" si="231"/>
        <v>I070637081170-BZ520</v>
      </c>
    </row>
    <row r="3683" spans="1:23" x14ac:dyDescent="0.3">
      <c r="A3683" s="256" t="str">
        <f t="shared" si="228"/>
        <v>I0706370-81551BZ060-00003</v>
      </c>
      <c r="B3683" s="251" t="s">
        <v>14174</v>
      </c>
      <c r="C3683" s="251" t="s">
        <v>10117</v>
      </c>
      <c r="D3683" s="251" t="s">
        <v>14167</v>
      </c>
      <c r="E3683" s="251" t="s">
        <v>12126</v>
      </c>
      <c r="F3683" s="251" t="s">
        <v>9974</v>
      </c>
      <c r="G3683" s="251" t="s">
        <v>1296</v>
      </c>
      <c r="H3683" s="251" t="s">
        <v>10317</v>
      </c>
      <c r="I3683" s="257" t="str">
        <f t="shared" si="229"/>
        <v>-00003</v>
      </c>
      <c r="J3683" s="251">
        <v>3</v>
      </c>
      <c r="K3683" s="251">
        <v>3</v>
      </c>
      <c r="M3683" s="251" t="s">
        <v>9958</v>
      </c>
      <c r="N3683" s="251" t="s">
        <v>12579</v>
      </c>
      <c r="O3683" s="251">
        <v>3</v>
      </c>
      <c r="Q3683" s="251" t="s">
        <v>14174</v>
      </c>
      <c r="R3683" s="251" t="s">
        <v>10017</v>
      </c>
      <c r="S3683" s="252" t="s">
        <v>1295</v>
      </c>
      <c r="T3683" s="251" t="str">
        <f t="shared" si="230"/>
        <v>I070637081551BZ060</v>
      </c>
      <c r="W3683" s="251" t="str">
        <f t="shared" si="231"/>
        <v>I070637081551-BZ060</v>
      </c>
    </row>
    <row r="3684" spans="1:23" x14ac:dyDescent="0.3">
      <c r="A3684" s="256" t="str">
        <f t="shared" si="228"/>
        <v>I0706370-81551BZ090-00005</v>
      </c>
      <c r="B3684" s="251" t="s">
        <v>14175</v>
      </c>
      <c r="C3684" s="251" t="s">
        <v>10117</v>
      </c>
      <c r="D3684" s="251" t="s">
        <v>14167</v>
      </c>
      <c r="E3684" s="251" t="s">
        <v>12126</v>
      </c>
      <c r="F3684" s="251" t="s">
        <v>9976</v>
      </c>
      <c r="G3684" s="251" t="s">
        <v>1318</v>
      </c>
      <c r="H3684" s="251" t="s">
        <v>5211</v>
      </c>
      <c r="I3684" s="257" t="str">
        <f t="shared" si="229"/>
        <v>-00005</v>
      </c>
      <c r="J3684" s="251">
        <v>5</v>
      </c>
      <c r="K3684" s="251">
        <v>5</v>
      </c>
      <c r="M3684" s="251" t="s">
        <v>9958</v>
      </c>
      <c r="N3684" s="251" t="s">
        <v>12579</v>
      </c>
      <c r="O3684" s="251">
        <v>5</v>
      </c>
      <c r="Q3684" s="251" t="s">
        <v>14175</v>
      </c>
      <c r="R3684" s="251" t="s">
        <v>10017</v>
      </c>
      <c r="S3684" s="252" t="s">
        <v>1317</v>
      </c>
      <c r="T3684" s="251" t="str">
        <f t="shared" si="230"/>
        <v>I070637081551BZ090</v>
      </c>
      <c r="W3684" s="251" t="str">
        <f t="shared" si="231"/>
        <v>I070637081551-BZ090</v>
      </c>
    </row>
    <row r="3685" spans="1:23" x14ac:dyDescent="0.3">
      <c r="A3685" s="256" t="str">
        <f t="shared" si="228"/>
        <v>I0706370-81551BZ250-00003</v>
      </c>
      <c r="B3685" s="251" t="s">
        <v>14176</v>
      </c>
      <c r="C3685" s="251" t="s">
        <v>10117</v>
      </c>
      <c r="D3685" s="251" t="s">
        <v>14167</v>
      </c>
      <c r="E3685" s="251" t="s">
        <v>12126</v>
      </c>
      <c r="F3685" s="251" t="s">
        <v>9978</v>
      </c>
      <c r="G3685" s="251" t="s">
        <v>1396</v>
      </c>
      <c r="H3685" s="251" t="s">
        <v>3436</v>
      </c>
      <c r="I3685" s="257" t="str">
        <f t="shared" si="229"/>
        <v>-00003</v>
      </c>
      <c r="J3685" s="251">
        <v>3</v>
      </c>
      <c r="K3685" s="251">
        <v>3</v>
      </c>
      <c r="M3685" s="251" t="s">
        <v>9958</v>
      </c>
      <c r="N3685" s="251" t="s">
        <v>12579</v>
      </c>
      <c r="O3685" s="251">
        <v>3</v>
      </c>
      <c r="Q3685" s="251" t="s">
        <v>14176</v>
      </c>
      <c r="R3685" s="251" t="s">
        <v>10017</v>
      </c>
      <c r="S3685" s="252" t="s">
        <v>1395</v>
      </c>
      <c r="T3685" s="251" t="str">
        <f t="shared" si="230"/>
        <v>I070637081551BZ250</v>
      </c>
      <c r="W3685" s="251" t="str">
        <f t="shared" si="231"/>
        <v>I070637081551-BZ250</v>
      </c>
    </row>
    <row r="3686" spans="1:23" x14ac:dyDescent="0.3">
      <c r="A3686" s="256" t="str">
        <f t="shared" si="228"/>
        <v>I0706370-81561BZ060-00003</v>
      </c>
      <c r="B3686" s="251" t="s">
        <v>14177</v>
      </c>
      <c r="C3686" s="251" t="s">
        <v>10117</v>
      </c>
      <c r="D3686" s="251" t="s">
        <v>14167</v>
      </c>
      <c r="E3686" s="251" t="s">
        <v>12126</v>
      </c>
      <c r="F3686" s="251" t="s">
        <v>9980</v>
      </c>
      <c r="G3686" s="251" t="s">
        <v>1304</v>
      </c>
      <c r="H3686" s="251" t="s">
        <v>10128</v>
      </c>
      <c r="I3686" s="257" t="str">
        <f t="shared" si="229"/>
        <v>-00003</v>
      </c>
      <c r="J3686" s="251">
        <v>3</v>
      </c>
      <c r="K3686" s="251">
        <v>3</v>
      </c>
      <c r="M3686" s="251" t="s">
        <v>9958</v>
      </c>
      <c r="N3686" s="251" t="s">
        <v>12579</v>
      </c>
      <c r="O3686" s="251">
        <v>3</v>
      </c>
      <c r="Q3686" s="251" t="s">
        <v>14177</v>
      </c>
      <c r="R3686" s="251" t="s">
        <v>10017</v>
      </c>
      <c r="S3686" s="252" t="s">
        <v>1303</v>
      </c>
      <c r="T3686" s="251" t="str">
        <f t="shared" si="230"/>
        <v>I070637081561BZ060</v>
      </c>
      <c r="W3686" s="251" t="str">
        <f t="shared" si="231"/>
        <v>I070637081561-BZ060</v>
      </c>
    </row>
    <row r="3687" spans="1:23" x14ac:dyDescent="0.3">
      <c r="A3687" s="256" t="str">
        <f t="shared" si="228"/>
        <v>I0706370-81561BZ090-00003</v>
      </c>
      <c r="B3687" s="251" t="s">
        <v>14178</v>
      </c>
      <c r="C3687" s="251" t="s">
        <v>10117</v>
      </c>
      <c r="D3687" s="251" t="s">
        <v>14167</v>
      </c>
      <c r="E3687" s="251" t="s">
        <v>12126</v>
      </c>
      <c r="F3687" s="251" t="s">
        <v>9982</v>
      </c>
      <c r="G3687" s="251" t="s">
        <v>1331</v>
      </c>
      <c r="H3687" s="251" t="s">
        <v>5211</v>
      </c>
      <c r="I3687" s="257" t="str">
        <f t="shared" si="229"/>
        <v>-00003</v>
      </c>
      <c r="J3687" s="251">
        <v>3</v>
      </c>
      <c r="K3687" s="251">
        <v>3</v>
      </c>
      <c r="M3687" s="251" t="s">
        <v>9958</v>
      </c>
      <c r="N3687" s="251" t="s">
        <v>12579</v>
      </c>
      <c r="O3687" s="251">
        <v>3</v>
      </c>
      <c r="Q3687" s="251" t="s">
        <v>14178</v>
      </c>
      <c r="R3687" s="251" t="s">
        <v>10017</v>
      </c>
      <c r="S3687" s="252" t="s">
        <v>1330</v>
      </c>
      <c r="T3687" s="251" t="str">
        <f t="shared" si="230"/>
        <v>I070637081561BZ090</v>
      </c>
      <c r="W3687" s="251" t="str">
        <f t="shared" si="231"/>
        <v>I070637081561-BZ090</v>
      </c>
    </row>
    <row r="3688" spans="1:23" x14ac:dyDescent="0.3">
      <c r="A3688" s="256" t="str">
        <f t="shared" si="228"/>
        <v>I0706370-81561BZ410-00002</v>
      </c>
      <c r="B3688" s="251" t="s">
        <v>14179</v>
      </c>
      <c r="C3688" s="251" t="s">
        <v>10117</v>
      </c>
      <c r="D3688" s="251" t="s">
        <v>14167</v>
      </c>
      <c r="E3688" s="251" t="s">
        <v>12126</v>
      </c>
      <c r="F3688" s="251" t="s">
        <v>9984</v>
      </c>
      <c r="G3688" s="251" t="s">
        <v>3441</v>
      </c>
      <c r="H3688" s="251" t="s">
        <v>3443</v>
      </c>
      <c r="I3688" s="257" t="str">
        <f t="shared" si="229"/>
        <v>-00002</v>
      </c>
      <c r="J3688" s="251">
        <v>2</v>
      </c>
      <c r="K3688" s="251">
        <v>2</v>
      </c>
      <c r="M3688" s="251" t="s">
        <v>9958</v>
      </c>
      <c r="N3688" s="251" t="s">
        <v>12579</v>
      </c>
      <c r="O3688" s="251">
        <v>2</v>
      </c>
      <c r="Q3688" s="251" t="s">
        <v>14179</v>
      </c>
      <c r="R3688" s="251" t="s">
        <v>10017</v>
      </c>
      <c r="S3688" s="252" t="s">
        <v>11</v>
      </c>
      <c r="T3688" s="251" t="str">
        <f t="shared" si="230"/>
        <v>I070637081561BZ410</v>
      </c>
      <c r="W3688" s="251" t="str">
        <f t="shared" si="231"/>
        <v>I070637081561-BZ410</v>
      </c>
    </row>
    <row r="3689" spans="1:23" x14ac:dyDescent="0.3">
      <c r="A3689" s="256" t="str">
        <f t="shared" si="228"/>
        <v>I0706370-81590BZ090-00001</v>
      </c>
      <c r="B3689" s="251" t="s">
        <v>14180</v>
      </c>
      <c r="C3689" s="251" t="s">
        <v>10117</v>
      </c>
      <c r="D3689" s="251" t="s">
        <v>14167</v>
      </c>
      <c r="E3689" s="251" t="s">
        <v>12126</v>
      </c>
      <c r="F3689" s="251" t="s">
        <v>9986</v>
      </c>
      <c r="G3689" s="251" t="s">
        <v>3452</v>
      </c>
      <c r="H3689" s="251" t="s">
        <v>770</v>
      </c>
      <c r="I3689" s="257" t="str">
        <f t="shared" si="229"/>
        <v>-00001</v>
      </c>
      <c r="J3689" s="251">
        <v>1</v>
      </c>
      <c r="K3689" s="251">
        <v>1</v>
      </c>
      <c r="M3689" s="251" t="s">
        <v>9993</v>
      </c>
      <c r="N3689" s="251" t="s">
        <v>12579</v>
      </c>
      <c r="O3689" s="251">
        <v>1</v>
      </c>
      <c r="Q3689" s="251" t="s">
        <v>14180</v>
      </c>
      <c r="R3689" s="251" t="s">
        <v>10017</v>
      </c>
      <c r="S3689" s="252" t="s">
        <v>3451</v>
      </c>
      <c r="T3689" s="251" t="str">
        <f t="shared" si="230"/>
        <v>I070637081590BZ090</v>
      </c>
      <c r="W3689" s="251" t="str">
        <f t="shared" si="231"/>
        <v>I070637081590-BZ090</v>
      </c>
    </row>
    <row r="3690" spans="1:23" x14ac:dyDescent="0.3">
      <c r="A3690" s="256" t="str">
        <f t="shared" si="228"/>
        <v>I0706370-87910BZ070-00001</v>
      </c>
      <c r="B3690" s="251" t="s">
        <v>14181</v>
      </c>
      <c r="C3690" s="251" t="s">
        <v>10117</v>
      </c>
      <c r="D3690" s="251" t="s">
        <v>14167</v>
      </c>
      <c r="E3690" s="251" t="s">
        <v>12126</v>
      </c>
      <c r="F3690" s="251" t="s">
        <v>9988</v>
      </c>
      <c r="G3690" s="251" t="s">
        <v>1542</v>
      </c>
      <c r="H3690" s="251" t="s">
        <v>11862</v>
      </c>
      <c r="I3690" s="257" t="str">
        <f t="shared" si="229"/>
        <v>-00001</v>
      </c>
      <c r="J3690" s="251">
        <v>1</v>
      </c>
      <c r="K3690" s="251">
        <v>1</v>
      </c>
      <c r="M3690" s="251" t="s">
        <v>9958</v>
      </c>
      <c r="N3690" s="251" t="s">
        <v>12579</v>
      </c>
      <c r="O3690" s="251">
        <v>1</v>
      </c>
      <c r="Q3690" s="251" t="s">
        <v>14181</v>
      </c>
      <c r="R3690" s="251" t="s">
        <v>10017</v>
      </c>
      <c r="S3690" s="252" t="s">
        <v>1541</v>
      </c>
      <c r="T3690" s="251" t="str">
        <f t="shared" si="230"/>
        <v>I070637087910BZ070</v>
      </c>
      <c r="W3690" s="251" t="str">
        <f t="shared" si="231"/>
        <v>I070637087910-BZ070</v>
      </c>
    </row>
    <row r="3691" spans="1:23" x14ac:dyDescent="0.3">
      <c r="A3691" s="256" t="str">
        <f t="shared" si="228"/>
        <v>I0706370-87940BZ070-00002</v>
      </c>
      <c r="B3691" s="251" t="s">
        <v>14182</v>
      </c>
      <c r="C3691" s="251" t="s">
        <v>10117</v>
      </c>
      <c r="D3691" s="251" t="s">
        <v>14167</v>
      </c>
      <c r="E3691" s="251" t="s">
        <v>12126</v>
      </c>
      <c r="F3691" s="251" t="s">
        <v>9990</v>
      </c>
      <c r="G3691" s="251" t="s">
        <v>1545</v>
      </c>
      <c r="H3691" s="251" t="s">
        <v>10132</v>
      </c>
      <c r="I3691" s="257" t="str">
        <f t="shared" si="229"/>
        <v>-00002</v>
      </c>
      <c r="J3691" s="251">
        <v>2</v>
      </c>
      <c r="K3691" s="251">
        <v>2</v>
      </c>
      <c r="M3691" s="251" t="s">
        <v>9993</v>
      </c>
      <c r="N3691" s="251" t="s">
        <v>12579</v>
      </c>
      <c r="O3691" s="251">
        <v>2</v>
      </c>
      <c r="Q3691" s="251" t="s">
        <v>14182</v>
      </c>
      <c r="R3691" s="251" t="s">
        <v>10017</v>
      </c>
      <c r="S3691" s="252" t="s">
        <v>1544</v>
      </c>
      <c r="T3691" s="251" t="str">
        <f t="shared" si="230"/>
        <v>I070637087940BZ070</v>
      </c>
      <c r="W3691" s="251" t="str">
        <f t="shared" si="231"/>
        <v>I070637087940-BZ070</v>
      </c>
    </row>
    <row r="3692" spans="1:23" x14ac:dyDescent="0.3">
      <c r="A3692" s="256" t="str">
        <f t="shared" si="228"/>
        <v>I0706370-87945BZ070-00003</v>
      </c>
      <c r="B3692" s="251" t="s">
        <v>14183</v>
      </c>
      <c r="C3692" s="251" t="s">
        <v>10117</v>
      </c>
      <c r="D3692" s="251" t="s">
        <v>14167</v>
      </c>
      <c r="E3692" s="251" t="s">
        <v>12126</v>
      </c>
      <c r="F3692" s="251" t="s">
        <v>9992</v>
      </c>
      <c r="G3692" s="251" t="s">
        <v>1537</v>
      </c>
      <c r="H3692" s="251" t="s">
        <v>12969</v>
      </c>
      <c r="I3692" s="257" t="str">
        <f t="shared" si="229"/>
        <v>-00003</v>
      </c>
      <c r="J3692" s="251">
        <v>3</v>
      </c>
      <c r="K3692" s="251">
        <v>3</v>
      </c>
      <c r="M3692" s="251" t="s">
        <v>10007</v>
      </c>
      <c r="N3692" s="251" t="s">
        <v>12579</v>
      </c>
      <c r="O3692" s="251">
        <v>3</v>
      </c>
      <c r="Q3692" s="251" t="s">
        <v>14183</v>
      </c>
      <c r="R3692" s="251" t="s">
        <v>10017</v>
      </c>
      <c r="S3692" s="252" t="s">
        <v>1536</v>
      </c>
      <c r="T3692" s="251" t="str">
        <f t="shared" si="230"/>
        <v>I070637087945BZ070</v>
      </c>
      <c r="W3692" s="251" t="str">
        <f t="shared" si="231"/>
        <v>I070637087945-BZ070</v>
      </c>
    </row>
    <row r="3693" spans="1:23" x14ac:dyDescent="0.3">
      <c r="A3693" s="256" t="str">
        <f t="shared" si="228"/>
        <v>I0706371-81560BZ190-00002</v>
      </c>
      <c r="B3693" s="251" t="s">
        <v>14184</v>
      </c>
      <c r="C3693" s="251" t="s">
        <v>10117</v>
      </c>
      <c r="D3693" s="251" t="s">
        <v>14185</v>
      </c>
      <c r="E3693" s="251" t="s">
        <v>12126</v>
      </c>
      <c r="F3693" s="251" t="s">
        <v>9957</v>
      </c>
      <c r="G3693" s="251" t="s">
        <v>1322</v>
      </c>
      <c r="H3693" s="251" t="s">
        <v>10146</v>
      </c>
      <c r="I3693" s="257" t="str">
        <f t="shared" si="229"/>
        <v>-00002</v>
      </c>
      <c r="J3693" s="251">
        <v>2</v>
      </c>
      <c r="K3693" s="251">
        <v>2</v>
      </c>
      <c r="M3693" s="251" t="s">
        <v>9958</v>
      </c>
      <c r="N3693" s="251" t="s">
        <v>12847</v>
      </c>
      <c r="O3693" s="251">
        <v>2</v>
      </c>
      <c r="Q3693" s="251" t="s">
        <v>14184</v>
      </c>
      <c r="R3693" s="251" t="s">
        <v>10028</v>
      </c>
      <c r="S3693" s="252" t="s">
        <v>1321</v>
      </c>
      <c r="T3693" s="251" t="str">
        <f t="shared" si="230"/>
        <v>I070637181560BZ190</v>
      </c>
      <c r="W3693" s="251" t="str">
        <f t="shared" si="231"/>
        <v>I070637181560-BZ190</v>
      </c>
    </row>
    <row r="3694" spans="1:23" x14ac:dyDescent="0.3">
      <c r="A3694" s="256" t="str">
        <f t="shared" si="228"/>
        <v>I0706371-81561BZ250-00001</v>
      </c>
      <c r="B3694" s="251" t="s">
        <v>14186</v>
      </c>
      <c r="C3694" s="251" t="s">
        <v>10117</v>
      </c>
      <c r="D3694" s="251" t="s">
        <v>14185</v>
      </c>
      <c r="E3694" s="251" t="s">
        <v>12126</v>
      </c>
      <c r="F3694" s="251" t="s">
        <v>9962</v>
      </c>
      <c r="G3694" s="251" t="s">
        <v>1404</v>
      </c>
      <c r="H3694" s="251" t="s">
        <v>3443</v>
      </c>
      <c r="I3694" s="257" t="str">
        <f t="shared" si="229"/>
        <v>-00001</v>
      </c>
      <c r="J3694" s="251">
        <v>1</v>
      </c>
      <c r="K3694" s="251">
        <v>1</v>
      </c>
      <c r="M3694" s="251" t="s">
        <v>9958</v>
      </c>
      <c r="N3694" s="251" t="s">
        <v>12847</v>
      </c>
      <c r="O3694" s="251">
        <v>1</v>
      </c>
      <c r="Q3694" s="251" t="s">
        <v>14186</v>
      </c>
      <c r="R3694" s="251" t="s">
        <v>10028</v>
      </c>
      <c r="S3694" s="252" t="s">
        <v>1403</v>
      </c>
      <c r="T3694" s="251" t="str">
        <f t="shared" si="230"/>
        <v>I070637181561BZ250</v>
      </c>
      <c r="W3694" s="251" t="str">
        <f t="shared" si="231"/>
        <v>I070637181561-BZ250</v>
      </c>
    </row>
    <row r="3695" spans="1:23" x14ac:dyDescent="0.3">
      <c r="A3695" s="256" t="str">
        <f t="shared" si="228"/>
        <v>I0706372-81240BZ010B0-00004</v>
      </c>
      <c r="B3695" s="251" t="s">
        <v>14187</v>
      </c>
      <c r="C3695" s="251" t="s">
        <v>10117</v>
      </c>
      <c r="D3695" s="251" t="s">
        <v>14188</v>
      </c>
      <c r="E3695" s="251" t="s">
        <v>12126</v>
      </c>
      <c r="F3695" s="251" t="s">
        <v>9957</v>
      </c>
      <c r="G3695" s="251" t="s">
        <v>1484</v>
      </c>
      <c r="H3695" s="251" t="s">
        <v>10500</v>
      </c>
      <c r="I3695" s="257" t="str">
        <f t="shared" si="229"/>
        <v>-00004</v>
      </c>
      <c r="J3695" s="251">
        <v>4</v>
      </c>
      <c r="K3695" s="251">
        <v>4</v>
      </c>
      <c r="M3695" s="251" t="s">
        <v>10007</v>
      </c>
      <c r="N3695" s="251" t="s">
        <v>14189</v>
      </c>
      <c r="O3695" s="251">
        <v>4</v>
      </c>
      <c r="Q3695" s="251" t="s">
        <v>14187</v>
      </c>
      <c r="R3695" s="251" t="s">
        <v>10307</v>
      </c>
      <c r="S3695" s="252" t="s">
        <v>1483</v>
      </c>
      <c r="T3695" s="251" t="str">
        <f t="shared" si="230"/>
        <v>I070637281240BZ010B0</v>
      </c>
      <c r="W3695" s="251" t="str">
        <f t="shared" si="231"/>
        <v>I070637281240-BZ010-B0</v>
      </c>
    </row>
    <row r="3696" spans="1:23" x14ac:dyDescent="0.3">
      <c r="A3696" s="256" t="str">
        <f t="shared" si="228"/>
        <v>I0802162-811100W070-00003</v>
      </c>
      <c r="B3696" s="251" t="s">
        <v>14190</v>
      </c>
      <c r="C3696" s="251" t="s">
        <v>10151</v>
      </c>
      <c r="D3696" s="251" t="s">
        <v>14191</v>
      </c>
      <c r="E3696" s="251" t="s">
        <v>12126</v>
      </c>
      <c r="F3696" s="251" t="s">
        <v>9957</v>
      </c>
      <c r="G3696" s="251" t="s">
        <v>45</v>
      </c>
      <c r="H3696" s="251" t="s">
        <v>5059</v>
      </c>
      <c r="I3696" s="257" t="str">
        <f t="shared" si="229"/>
        <v>-00003</v>
      </c>
      <c r="J3696" s="251">
        <v>3</v>
      </c>
      <c r="K3696" s="251">
        <v>3</v>
      </c>
      <c r="M3696" s="251" t="s">
        <v>9958</v>
      </c>
      <c r="N3696" s="251" t="s">
        <v>12579</v>
      </c>
      <c r="O3696" s="251">
        <v>3</v>
      </c>
      <c r="Q3696" s="251" t="s">
        <v>14190</v>
      </c>
      <c r="R3696" s="251" t="s">
        <v>10017</v>
      </c>
      <c r="S3696" s="252" t="s">
        <v>44</v>
      </c>
      <c r="T3696" s="251" t="str">
        <f t="shared" si="230"/>
        <v>I0802162811100W070</v>
      </c>
      <c r="W3696" s="251" t="str">
        <f t="shared" si="231"/>
        <v>I080216281110-0W070</v>
      </c>
    </row>
    <row r="3697" spans="1:23" x14ac:dyDescent="0.3">
      <c r="A3697" s="256" t="str">
        <f t="shared" si="228"/>
        <v>I0306205-525620K070-00002</v>
      </c>
      <c r="B3697" s="251" t="s">
        <v>14192</v>
      </c>
      <c r="C3697" s="251" t="s">
        <v>9954</v>
      </c>
      <c r="D3697" s="251" t="s">
        <v>14193</v>
      </c>
      <c r="E3697" s="251" t="s">
        <v>12281</v>
      </c>
      <c r="F3697" s="251" t="s">
        <v>9957</v>
      </c>
      <c r="G3697" s="251" t="s">
        <v>732</v>
      </c>
      <c r="H3697" s="251" t="s">
        <v>10161</v>
      </c>
      <c r="I3697" s="257" t="str">
        <f t="shared" si="229"/>
        <v>-00002</v>
      </c>
      <c r="J3697" s="251">
        <v>2</v>
      </c>
      <c r="K3697" s="251">
        <v>2</v>
      </c>
      <c r="M3697" s="251" t="s">
        <v>10007</v>
      </c>
      <c r="N3697" s="251" t="s">
        <v>12579</v>
      </c>
      <c r="O3697" s="251">
        <v>2</v>
      </c>
      <c r="Q3697" s="251" t="s">
        <v>14192</v>
      </c>
      <c r="R3697" s="251" t="s">
        <v>9960</v>
      </c>
      <c r="S3697" s="252" t="s">
        <v>731</v>
      </c>
      <c r="T3697" s="251" t="str">
        <f t="shared" si="230"/>
        <v>I0306205525620K070</v>
      </c>
      <c r="W3697" s="251" t="str">
        <f t="shared" si="231"/>
        <v>I030620552562-0K070</v>
      </c>
    </row>
    <row r="3698" spans="1:23" x14ac:dyDescent="0.3">
      <c r="A3698" s="256" t="str">
        <f t="shared" si="228"/>
        <v>I0306205-525630K010-00001</v>
      </c>
      <c r="B3698" s="251" t="s">
        <v>14194</v>
      </c>
      <c r="C3698" s="251" t="s">
        <v>9954</v>
      </c>
      <c r="D3698" s="251" t="s">
        <v>14193</v>
      </c>
      <c r="E3698" s="251" t="s">
        <v>12281</v>
      </c>
      <c r="F3698" s="251" t="s">
        <v>9962</v>
      </c>
      <c r="G3698" s="251" t="s">
        <v>749</v>
      </c>
      <c r="H3698" s="251" t="s">
        <v>10163</v>
      </c>
      <c r="I3698" s="257" t="str">
        <f t="shared" si="229"/>
        <v>-00001</v>
      </c>
      <c r="J3698" s="251">
        <v>1</v>
      </c>
      <c r="K3698" s="251">
        <v>1</v>
      </c>
      <c r="M3698" s="251" t="s">
        <v>10007</v>
      </c>
      <c r="N3698" s="251" t="s">
        <v>12579</v>
      </c>
      <c r="O3698" s="251">
        <v>1</v>
      </c>
      <c r="Q3698" s="251" t="s">
        <v>14194</v>
      </c>
      <c r="R3698" s="251" t="s">
        <v>9960</v>
      </c>
      <c r="S3698" s="252" t="s">
        <v>748</v>
      </c>
      <c r="T3698" s="251" t="str">
        <f t="shared" si="230"/>
        <v>I0306205525630K010</v>
      </c>
      <c r="W3698" s="251" t="str">
        <f t="shared" si="231"/>
        <v>I030620552563-0K010</v>
      </c>
    </row>
    <row r="3699" spans="1:23" x14ac:dyDescent="0.3">
      <c r="A3699" s="256" t="str">
        <f t="shared" si="228"/>
        <v>I0306205-811100K520-00002</v>
      </c>
      <c r="B3699" s="251" t="s">
        <v>14195</v>
      </c>
      <c r="C3699" s="251" t="s">
        <v>9954</v>
      </c>
      <c r="D3699" s="251" t="s">
        <v>14193</v>
      </c>
      <c r="E3699" s="251" t="s">
        <v>12281</v>
      </c>
      <c r="F3699" s="251" t="s">
        <v>9964</v>
      </c>
      <c r="G3699" s="251" t="s">
        <v>269</v>
      </c>
      <c r="H3699" s="251" t="s">
        <v>3422</v>
      </c>
      <c r="I3699" s="257" t="str">
        <f t="shared" si="229"/>
        <v>-00002</v>
      </c>
      <c r="J3699" s="251">
        <v>2</v>
      </c>
      <c r="K3699" s="251">
        <v>2</v>
      </c>
      <c r="M3699" s="251" t="s">
        <v>9958</v>
      </c>
      <c r="N3699" s="251" t="s">
        <v>12579</v>
      </c>
      <c r="O3699" s="251">
        <v>2</v>
      </c>
      <c r="Q3699" s="251" t="s">
        <v>14195</v>
      </c>
      <c r="R3699" s="251" t="s">
        <v>9960</v>
      </c>
      <c r="S3699" s="252" t="s">
        <v>7</v>
      </c>
      <c r="T3699" s="251" t="str">
        <f t="shared" si="230"/>
        <v>I0306205811100K520</v>
      </c>
      <c r="W3699" s="251" t="str">
        <f t="shared" si="231"/>
        <v>I030620581110-0K520</v>
      </c>
    </row>
    <row r="3700" spans="1:23" x14ac:dyDescent="0.3">
      <c r="A3700" s="256" t="str">
        <f t="shared" si="228"/>
        <v>I0306205-811100K580-00009</v>
      </c>
      <c r="B3700" s="251" t="s">
        <v>14196</v>
      </c>
      <c r="C3700" s="251" t="s">
        <v>9954</v>
      </c>
      <c r="D3700" s="251" t="s">
        <v>14193</v>
      </c>
      <c r="E3700" s="251" t="s">
        <v>12281</v>
      </c>
      <c r="F3700" s="251" t="s">
        <v>9966</v>
      </c>
      <c r="G3700" s="251" t="s">
        <v>429</v>
      </c>
      <c r="H3700" s="251" t="s">
        <v>3422</v>
      </c>
      <c r="I3700" s="257" t="str">
        <f t="shared" si="229"/>
        <v>-00009</v>
      </c>
      <c r="J3700" s="251">
        <v>9</v>
      </c>
      <c r="K3700" s="251">
        <v>9</v>
      </c>
      <c r="M3700" s="251" t="s">
        <v>9958</v>
      </c>
      <c r="N3700" s="251" t="s">
        <v>12579</v>
      </c>
      <c r="O3700" s="251">
        <v>9</v>
      </c>
      <c r="Q3700" s="251" t="s">
        <v>14196</v>
      </c>
      <c r="R3700" s="251" t="s">
        <v>9960</v>
      </c>
      <c r="S3700" s="252" t="s">
        <v>428</v>
      </c>
      <c r="T3700" s="251" t="str">
        <f t="shared" si="230"/>
        <v>I0306205811100K580</v>
      </c>
      <c r="W3700" s="251" t="str">
        <f t="shared" si="231"/>
        <v>I030620581110-0K580</v>
      </c>
    </row>
    <row r="3701" spans="1:23" x14ac:dyDescent="0.3">
      <c r="A3701" s="256" t="str">
        <f t="shared" si="228"/>
        <v>I0306205-811300K520-00011</v>
      </c>
      <c r="B3701" s="251" t="s">
        <v>14197</v>
      </c>
      <c r="C3701" s="251" t="s">
        <v>9954</v>
      </c>
      <c r="D3701" s="251" t="s">
        <v>14193</v>
      </c>
      <c r="E3701" s="251" t="s">
        <v>12281</v>
      </c>
      <c r="F3701" s="251" t="s">
        <v>9968</v>
      </c>
      <c r="G3701" s="251" t="s">
        <v>277</v>
      </c>
      <c r="H3701" s="251" t="s">
        <v>5101</v>
      </c>
      <c r="I3701" s="257" t="str">
        <f t="shared" si="229"/>
        <v>-00011</v>
      </c>
      <c r="J3701" s="251">
        <v>11</v>
      </c>
      <c r="K3701" s="251">
        <v>11</v>
      </c>
      <c r="M3701" s="251" t="s">
        <v>9958</v>
      </c>
      <c r="N3701" s="251" t="s">
        <v>12579</v>
      </c>
      <c r="O3701" s="251">
        <v>11</v>
      </c>
      <c r="Q3701" s="251" t="s">
        <v>14197</v>
      </c>
      <c r="R3701" s="251" t="s">
        <v>9960</v>
      </c>
      <c r="S3701" s="252" t="s">
        <v>276</v>
      </c>
      <c r="T3701" s="251" t="str">
        <f t="shared" si="230"/>
        <v>I0306205811300K520</v>
      </c>
      <c r="W3701" s="251" t="str">
        <f t="shared" si="231"/>
        <v>I030620581130-0K520</v>
      </c>
    </row>
    <row r="3702" spans="1:23" x14ac:dyDescent="0.3">
      <c r="A3702" s="256" t="str">
        <f t="shared" si="228"/>
        <v>I0306205-811300K580-00018</v>
      </c>
      <c r="B3702" s="251" t="s">
        <v>14198</v>
      </c>
      <c r="C3702" s="251" t="s">
        <v>9954</v>
      </c>
      <c r="D3702" s="251" t="s">
        <v>14193</v>
      </c>
      <c r="E3702" s="251" t="s">
        <v>12281</v>
      </c>
      <c r="F3702" s="251" t="s">
        <v>9970</v>
      </c>
      <c r="G3702" s="251" t="s">
        <v>434</v>
      </c>
      <c r="H3702" s="251" t="s">
        <v>5101</v>
      </c>
      <c r="I3702" s="257" t="str">
        <f t="shared" si="229"/>
        <v>-00018</v>
      </c>
      <c r="J3702" s="251">
        <v>18</v>
      </c>
      <c r="K3702" s="251">
        <v>18</v>
      </c>
      <c r="M3702" s="251" t="s">
        <v>9958</v>
      </c>
      <c r="N3702" s="251" t="s">
        <v>12579</v>
      </c>
      <c r="O3702" s="251">
        <v>18</v>
      </c>
      <c r="Q3702" s="251" t="s">
        <v>14198</v>
      </c>
      <c r="R3702" s="251" t="s">
        <v>9960</v>
      </c>
      <c r="S3702" s="252" t="s">
        <v>433</v>
      </c>
      <c r="T3702" s="251" t="str">
        <f t="shared" si="230"/>
        <v>I0306205811300K580</v>
      </c>
      <c r="W3702" s="251" t="str">
        <f t="shared" si="231"/>
        <v>I030620581130-0K580</v>
      </c>
    </row>
    <row r="3703" spans="1:23" x14ac:dyDescent="0.3">
      <c r="A3703" s="256" t="str">
        <f t="shared" si="228"/>
        <v>I0306205-811500K520-00002</v>
      </c>
      <c r="B3703" s="251" t="s">
        <v>14199</v>
      </c>
      <c r="C3703" s="251" t="s">
        <v>9954</v>
      </c>
      <c r="D3703" s="251" t="s">
        <v>14193</v>
      </c>
      <c r="E3703" s="251" t="s">
        <v>12281</v>
      </c>
      <c r="F3703" s="251" t="s">
        <v>9972</v>
      </c>
      <c r="G3703" s="251" t="s">
        <v>280</v>
      </c>
      <c r="H3703" s="251" t="s">
        <v>3429</v>
      </c>
      <c r="I3703" s="257" t="str">
        <f t="shared" si="229"/>
        <v>-00002</v>
      </c>
      <c r="J3703" s="251">
        <v>2</v>
      </c>
      <c r="K3703" s="251">
        <v>2</v>
      </c>
      <c r="M3703" s="251" t="s">
        <v>9958</v>
      </c>
      <c r="N3703" s="251" t="s">
        <v>12579</v>
      </c>
      <c r="O3703" s="251">
        <v>2</v>
      </c>
      <c r="Q3703" s="251" t="s">
        <v>14199</v>
      </c>
      <c r="R3703" s="251" t="s">
        <v>9960</v>
      </c>
      <c r="S3703" s="252" t="s">
        <v>12</v>
      </c>
      <c r="T3703" s="251" t="str">
        <f t="shared" si="230"/>
        <v>I0306205811500K520</v>
      </c>
      <c r="W3703" s="251" t="str">
        <f t="shared" si="231"/>
        <v>I030620581150-0K520</v>
      </c>
    </row>
    <row r="3704" spans="1:23" x14ac:dyDescent="0.3">
      <c r="A3704" s="256" t="str">
        <f t="shared" si="228"/>
        <v>I0306205-811500K580-00011</v>
      </c>
      <c r="B3704" s="251" t="s">
        <v>14200</v>
      </c>
      <c r="C3704" s="251" t="s">
        <v>9954</v>
      </c>
      <c r="D3704" s="251" t="s">
        <v>14193</v>
      </c>
      <c r="E3704" s="251" t="s">
        <v>12281</v>
      </c>
      <c r="F3704" s="251" t="s">
        <v>9974</v>
      </c>
      <c r="G3704" s="251" t="s">
        <v>437</v>
      </c>
      <c r="H3704" s="251" t="s">
        <v>3429</v>
      </c>
      <c r="I3704" s="257" t="str">
        <f t="shared" si="229"/>
        <v>-00011</v>
      </c>
      <c r="J3704" s="251">
        <v>11</v>
      </c>
      <c r="K3704" s="251">
        <v>11</v>
      </c>
      <c r="M3704" s="251" t="s">
        <v>9958</v>
      </c>
      <c r="N3704" s="251" t="s">
        <v>12579</v>
      </c>
      <c r="O3704" s="251">
        <v>11</v>
      </c>
      <c r="Q3704" s="251" t="s">
        <v>14200</v>
      </c>
      <c r="R3704" s="251" t="s">
        <v>9960</v>
      </c>
      <c r="S3704" s="252" t="s">
        <v>436</v>
      </c>
      <c r="T3704" s="251" t="str">
        <f t="shared" si="230"/>
        <v>I0306205811500K580</v>
      </c>
      <c r="W3704" s="251" t="str">
        <f t="shared" si="231"/>
        <v>I030620581150-0K580</v>
      </c>
    </row>
    <row r="3705" spans="1:23" x14ac:dyDescent="0.3">
      <c r="A3705" s="256" t="str">
        <f t="shared" si="228"/>
        <v>I0306205-811700K520-00015</v>
      </c>
      <c r="B3705" s="251" t="s">
        <v>14201</v>
      </c>
      <c r="C3705" s="251" t="s">
        <v>9954</v>
      </c>
      <c r="D3705" s="251" t="s">
        <v>14193</v>
      </c>
      <c r="E3705" s="251" t="s">
        <v>12281</v>
      </c>
      <c r="F3705" s="251" t="s">
        <v>9976</v>
      </c>
      <c r="G3705" s="251" t="s">
        <v>285</v>
      </c>
      <c r="H3705" s="251" t="s">
        <v>5102</v>
      </c>
      <c r="I3705" s="257" t="str">
        <f t="shared" si="229"/>
        <v>-00015</v>
      </c>
      <c r="J3705" s="251">
        <v>15</v>
      </c>
      <c r="K3705" s="251">
        <v>15</v>
      </c>
      <c r="M3705" s="251" t="s">
        <v>9958</v>
      </c>
      <c r="N3705" s="251" t="s">
        <v>12579</v>
      </c>
      <c r="O3705" s="251">
        <v>15</v>
      </c>
      <c r="Q3705" s="251" t="s">
        <v>14201</v>
      </c>
      <c r="R3705" s="251" t="s">
        <v>9960</v>
      </c>
      <c r="S3705" s="252" t="s">
        <v>284</v>
      </c>
      <c r="T3705" s="251" t="str">
        <f t="shared" si="230"/>
        <v>I0306205811700K520</v>
      </c>
      <c r="W3705" s="251" t="str">
        <f t="shared" si="231"/>
        <v>I030620581170-0K520</v>
      </c>
    </row>
    <row r="3706" spans="1:23" x14ac:dyDescent="0.3">
      <c r="A3706" s="256" t="str">
        <f t="shared" si="228"/>
        <v>I0306205-811700K580-00018</v>
      </c>
      <c r="B3706" s="251" t="s">
        <v>14202</v>
      </c>
      <c r="C3706" s="251" t="s">
        <v>9954</v>
      </c>
      <c r="D3706" s="251" t="s">
        <v>14193</v>
      </c>
      <c r="E3706" s="251" t="s">
        <v>12281</v>
      </c>
      <c r="F3706" s="251" t="s">
        <v>9978</v>
      </c>
      <c r="G3706" s="251" t="s">
        <v>442</v>
      </c>
      <c r="H3706" s="251" t="s">
        <v>5102</v>
      </c>
      <c r="I3706" s="257" t="str">
        <f t="shared" si="229"/>
        <v>-00018</v>
      </c>
      <c r="J3706" s="251">
        <v>18</v>
      </c>
      <c r="K3706" s="251">
        <v>18</v>
      </c>
      <c r="M3706" s="251" t="s">
        <v>9958</v>
      </c>
      <c r="N3706" s="251" t="s">
        <v>12579</v>
      </c>
      <c r="O3706" s="251">
        <v>18</v>
      </c>
      <c r="Q3706" s="251" t="s">
        <v>14202</v>
      </c>
      <c r="R3706" s="251" t="s">
        <v>9960</v>
      </c>
      <c r="S3706" s="252" t="s">
        <v>441</v>
      </c>
      <c r="T3706" s="251" t="str">
        <f t="shared" si="230"/>
        <v>I0306205811700K580</v>
      </c>
      <c r="W3706" s="251" t="str">
        <f t="shared" si="231"/>
        <v>I030620581170-0K580</v>
      </c>
    </row>
    <row r="3707" spans="1:23" x14ac:dyDescent="0.3">
      <c r="A3707" s="256" t="str">
        <f t="shared" si="228"/>
        <v>I0306205-811700K590-00001</v>
      </c>
      <c r="B3707" s="251" t="s">
        <v>14203</v>
      </c>
      <c r="C3707" s="251" t="s">
        <v>9954</v>
      </c>
      <c r="D3707" s="251" t="s">
        <v>14193</v>
      </c>
      <c r="E3707" s="251" t="s">
        <v>12281</v>
      </c>
      <c r="F3707" s="251" t="s">
        <v>9980</v>
      </c>
      <c r="G3707" s="251" t="s">
        <v>422</v>
      </c>
      <c r="H3707" s="251" t="s">
        <v>5102</v>
      </c>
      <c r="I3707" s="257" t="str">
        <f t="shared" si="229"/>
        <v>-00001</v>
      </c>
      <c r="J3707" s="251">
        <v>1</v>
      </c>
      <c r="K3707" s="251">
        <v>1</v>
      </c>
      <c r="M3707" s="251" t="s">
        <v>9958</v>
      </c>
      <c r="N3707" s="251" t="s">
        <v>12579</v>
      </c>
      <c r="O3707" s="251">
        <v>1</v>
      </c>
      <c r="Q3707" s="251" t="s">
        <v>14203</v>
      </c>
      <c r="R3707" s="251" t="s">
        <v>9960</v>
      </c>
      <c r="S3707" s="252" t="s">
        <v>421</v>
      </c>
      <c r="T3707" s="251" t="str">
        <f t="shared" si="230"/>
        <v>I0306205811700K590</v>
      </c>
      <c r="W3707" s="251" t="str">
        <f t="shared" si="231"/>
        <v>I030620581170-0K590</v>
      </c>
    </row>
    <row r="3708" spans="1:23" x14ac:dyDescent="0.3">
      <c r="A3708" s="256" t="str">
        <f t="shared" si="228"/>
        <v>I0306205-815500K210-00006</v>
      </c>
      <c r="B3708" s="251" t="s">
        <v>14204</v>
      </c>
      <c r="C3708" s="251" t="s">
        <v>9954</v>
      </c>
      <c r="D3708" s="251" t="s">
        <v>14193</v>
      </c>
      <c r="E3708" s="251" t="s">
        <v>12281</v>
      </c>
      <c r="F3708" s="251" t="s">
        <v>9982</v>
      </c>
      <c r="G3708" s="251" t="s">
        <v>654</v>
      </c>
      <c r="H3708" s="251" t="s">
        <v>5202</v>
      </c>
      <c r="I3708" s="257" t="str">
        <f t="shared" si="229"/>
        <v>-00006</v>
      </c>
      <c r="J3708" s="251">
        <v>6</v>
      </c>
      <c r="K3708" s="251">
        <v>6</v>
      </c>
      <c r="M3708" s="251" t="s">
        <v>9958</v>
      </c>
      <c r="N3708" s="251" t="s">
        <v>12579</v>
      </c>
      <c r="O3708" s="251">
        <v>6</v>
      </c>
      <c r="Q3708" s="251" t="s">
        <v>14204</v>
      </c>
      <c r="R3708" s="251" t="s">
        <v>9960</v>
      </c>
      <c r="S3708" s="252" t="s">
        <v>653</v>
      </c>
      <c r="T3708" s="251" t="str">
        <f t="shared" si="230"/>
        <v>I0306205815500K210</v>
      </c>
      <c r="W3708" s="251" t="str">
        <f t="shared" si="231"/>
        <v>I030620581550-0K210</v>
      </c>
    </row>
    <row r="3709" spans="1:23" x14ac:dyDescent="0.3">
      <c r="A3709" s="256" t="str">
        <f t="shared" si="228"/>
        <v>I0306205-815500K240-00008</v>
      </c>
      <c r="B3709" s="251" t="s">
        <v>14205</v>
      </c>
      <c r="C3709" s="251" t="s">
        <v>9954</v>
      </c>
      <c r="D3709" s="251" t="s">
        <v>14193</v>
      </c>
      <c r="E3709" s="251" t="s">
        <v>12281</v>
      </c>
      <c r="F3709" s="251" t="s">
        <v>9984</v>
      </c>
      <c r="G3709" s="251" t="s">
        <v>727</v>
      </c>
      <c r="H3709" s="251" t="s">
        <v>5202</v>
      </c>
      <c r="I3709" s="257" t="str">
        <f t="shared" si="229"/>
        <v>-00008</v>
      </c>
      <c r="J3709" s="251">
        <v>8</v>
      </c>
      <c r="K3709" s="251">
        <v>8</v>
      </c>
      <c r="M3709" s="251" t="s">
        <v>9958</v>
      </c>
      <c r="N3709" s="251" t="s">
        <v>12579</v>
      </c>
      <c r="O3709" s="251">
        <v>8</v>
      </c>
      <c r="Q3709" s="251" t="s">
        <v>14205</v>
      </c>
      <c r="R3709" s="251" t="s">
        <v>9960</v>
      </c>
      <c r="S3709" s="252" t="s">
        <v>726</v>
      </c>
      <c r="T3709" s="251" t="str">
        <f t="shared" si="230"/>
        <v>I0306205815500K240</v>
      </c>
      <c r="W3709" s="251" t="str">
        <f t="shared" si="231"/>
        <v>I030620581550-0K240</v>
      </c>
    </row>
    <row r="3710" spans="1:23" x14ac:dyDescent="0.3">
      <c r="A3710" s="256" t="str">
        <f t="shared" si="228"/>
        <v>I0306205-815500K630-00001</v>
      </c>
      <c r="B3710" s="251" t="s">
        <v>14206</v>
      </c>
      <c r="C3710" s="251" t="s">
        <v>9954</v>
      </c>
      <c r="D3710" s="251" t="s">
        <v>14193</v>
      </c>
      <c r="E3710" s="251" t="s">
        <v>12281</v>
      </c>
      <c r="F3710" s="251" t="s">
        <v>9986</v>
      </c>
      <c r="G3710" s="251" t="s">
        <v>3385</v>
      </c>
      <c r="H3710" s="251" t="s">
        <v>5202</v>
      </c>
      <c r="I3710" s="257" t="str">
        <f t="shared" si="229"/>
        <v>-00001</v>
      </c>
      <c r="J3710" s="251">
        <v>1</v>
      </c>
      <c r="K3710" s="251">
        <v>1</v>
      </c>
      <c r="M3710" s="251" t="s">
        <v>9958</v>
      </c>
      <c r="N3710" s="251" t="s">
        <v>12579</v>
      </c>
      <c r="O3710" s="251">
        <v>1</v>
      </c>
      <c r="Q3710" s="251" t="s">
        <v>14206</v>
      </c>
      <c r="R3710" s="251" t="s">
        <v>9960</v>
      </c>
      <c r="S3710" s="252" t="s">
        <v>3366</v>
      </c>
      <c r="T3710" s="251" t="str">
        <f t="shared" si="230"/>
        <v>I0306205815500K630</v>
      </c>
      <c r="W3710" s="251" t="str">
        <f t="shared" si="231"/>
        <v>I030620581550-0K630</v>
      </c>
    </row>
    <row r="3711" spans="1:23" x14ac:dyDescent="0.3">
      <c r="A3711" s="256" t="str">
        <f t="shared" si="228"/>
        <v>I0306205-815510K240-00011</v>
      </c>
      <c r="B3711" s="251" t="s">
        <v>14207</v>
      </c>
      <c r="C3711" s="251" t="s">
        <v>9954</v>
      </c>
      <c r="D3711" s="251" t="s">
        <v>14193</v>
      </c>
      <c r="E3711" s="251" t="s">
        <v>12281</v>
      </c>
      <c r="F3711" s="251" t="s">
        <v>9988</v>
      </c>
      <c r="G3711" s="251" t="s">
        <v>740</v>
      </c>
      <c r="H3711" s="251" t="s">
        <v>3436</v>
      </c>
      <c r="I3711" s="257" t="str">
        <f t="shared" si="229"/>
        <v>-00011</v>
      </c>
      <c r="J3711" s="251">
        <v>11</v>
      </c>
      <c r="K3711" s="251">
        <v>11</v>
      </c>
      <c r="M3711" s="251" t="s">
        <v>9958</v>
      </c>
      <c r="N3711" s="251" t="s">
        <v>12579</v>
      </c>
      <c r="O3711" s="251">
        <v>11</v>
      </c>
      <c r="Q3711" s="251" t="s">
        <v>14207</v>
      </c>
      <c r="R3711" s="251" t="s">
        <v>9960</v>
      </c>
      <c r="S3711" s="252" t="s">
        <v>9</v>
      </c>
      <c r="T3711" s="251" t="str">
        <f t="shared" si="230"/>
        <v>I0306205815510K240</v>
      </c>
      <c r="W3711" s="251" t="str">
        <f t="shared" si="231"/>
        <v>I030620581551-0K240</v>
      </c>
    </row>
    <row r="3712" spans="1:23" x14ac:dyDescent="0.3">
      <c r="A3712" s="256" t="str">
        <f t="shared" si="228"/>
        <v>I0306205-815600K210-00006</v>
      </c>
      <c r="B3712" s="251" t="s">
        <v>14208</v>
      </c>
      <c r="C3712" s="251" t="s">
        <v>9954</v>
      </c>
      <c r="D3712" s="251" t="s">
        <v>14193</v>
      </c>
      <c r="E3712" s="251" t="s">
        <v>12281</v>
      </c>
      <c r="F3712" s="251" t="s">
        <v>9990</v>
      </c>
      <c r="G3712" s="251" t="s">
        <v>670</v>
      </c>
      <c r="H3712" s="251" t="s">
        <v>5204</v>
      </c>
      <c r="I3712" s="257" t="str">
        <f t="shared" si="229"/>
        <v>-00006</v>
      </c>
      <c r="J3712" s="251">
        <v>6</v>
      </c>
      <c r="K3712" s="251">
        <v>6</v>
      </c>
      <c r="M3712" s="251" t="s">
        <v>9958</v>
      </c>
      <c r="N3712" s="251" t="s">
        <v>12579</v>
      </c>
      <c r="O3712" s="251">
        <v>6</v>
      </c>
      <c r="Q3712" s="251" t="s">
        <v>14208</v>
      </c>
      <c r="R3712" s="251" t="s">
        <v>9960</v>
      </c>
      <c r="S3712" s="252" t="s">
        <v>13</v>
      </c>
      <c r="T3712" s="251" t="str">
        <f t="shared" si="230"/>
        <v>I0306205815600K210</v>
      </c>
      <c r="W3712" s="251" t="str">
        <f t="shared" si="231"/>
        <v>I030620581560-0K210</v>
      </c>
    </row>
    <row r="3713" spans="1:23" x14ac:dyDescent="0.3">
      <c r="A3713" s="256" t="str">
        <f t="shared" si="228"/>
        <v>I0306205-815600K240-00008</v>
      </c>
      <c r="B3713" s="251" t="s">
        <v>14209</v>
      </c>
      <c r="C3713" s="251" t="s">
        <v>9954</v>
      </c>
      <c r="D3713" s="251" t="s">
        <v>14193</v>
      </c>
      <c r="E3713" s="251" t="s">
        <v>12281</v>
      </c>
      <c r="F3713" s="251" t="s">
        <v>9992</v>
      </c>
      <c r="G3713" s="251" t="s">
        <v>744</v>
      </c>
      <c r="H3713" s="251" t="s">
        <v>5204</v>
      </c>
      <c r="I3713" s="257" t="str">
        <f t="shared" si="229"/>
        <v>-00008</v>
      </c>
      <c r="J3713" s="251">
        <v>8</v>
      </c>
      <c r="K3713" s="251">
        <v>8</v>
      </c>
      <c r="M3713" s="251" t="s">
        <v>9958</v>
      </c>
      <c r="N3713" s="251" t="s">
        <v>12579</v>
      </c>
      <c r="O3713" s="251">
        <v>8</v>
      </c>
      <c r="Q3713" s="251" t="s">
        <v>14209</v>
      </c>
      <c r="R3713" s="251" t="s">
        <v>9960</v>
      </c>
      <c r="S3713" s="252" t="s">
        <v>743</v>
      </c>
      <c r="T3713" s="251" t="str">
        <f t="shared" si="230"/>
        <v>I0306205815600K240</v>
      </c>
      <c r="W3713" s="251" t="str">
        <f t="shared" si="231"/>
        <v>I030620581560-0K240</v>
      </c>
    </row>
    <row r="3714" spans="1:23" x14ac:dyDescent="0.3">
      <c r="A3714" s="256" t="str">
        <f t="shared" si="228"/>
        <v>I0306205-815600K590-00001</v>
      </c>
      <c r="B3714" s="251" t="s">
        <v>14210</v>
      </c>
      <c r="C3714" s="251" t="s">
        <v>9954</v>
      </c>
      <c r="D3714" s="251" t="s">
        <v>14193</v>
      </c>
      <c r="E3714" s="251" t="s">
        <v>12281</v>
      </c>
      <c r="F3714" s="251" t="s">
        <v>9995</v>
      </c>
      <c r="G3714" s="251" t="s">
        <v>3386</v>
      </c>
      <c r="H3714" s="251" t="s">
        <v>5204</v>
      </c>
      <c r="I3714" s="257" t="str">
        <f t="shared" si="229"/>
        <v>-00001</v>
      </c>
      <c r="J3714" s="251">
        <v>1</v>
      </c>
      <c r="K3714" s="251">
        <v>1</v>
      </c>
      <c r="M3714" s="251" t="s">
        <v>9958</v>
      </c>
      <c r="N3714" s="251" t="s">
        <v>12579</v>
      </c>
      <c r="O3714" s="251">
        <v>1</v>
      </c>
      <c r="Q3714" s="251" t="s">
        <v>14210</v>
      </c>
      <c r="R3714" s="251" t="s">
        <v>9960</v>
      </c>
      <c r="S3714" s="252" t="s">
        <v>3370</v>
      </c>
      <c r="T3714" s="251" t="str">
        <f t="shared" si="230"/>
        <v>I0306205815600K590</v>
      </c>
      <c r="W3714" s="251" t="str">
        <f t="shared" si="231"/>
        <v>I030620581560-0K590</v>
      </c>
    </row>
    <row r="3715" spans="1:23" x14ac:dyDescent="0.3">
      <c r="A3715" s="256" t="str">
        <f t="shared" si="228"/>
        <v>I0306205-815610K240-00005</v>
      </c>
      <c r="B3715" s="251" t="s">
        <v>14211</v>
      </c>
      <c r="C3715" s="251" t="s">
        <v>9954</v>
      </c>
      <c r="D3715" s="251" t="s">
        <v>14193</v>
      </c>
      <c r="E3715" s="251" t="s">
        <v>12281</v>
      </c>
      <c r="F3715" s="251" t="s">
        <v>9997</v>
      </c>
      <c r="G3715" s="251" t="s">
        <v>753</v>
      </c>
      <c r="H3715" s="251" t="s">
        <v>3443</v>
      </c>
      <c r="I3715" s="257" t="str">
        <f t="shared" si="229"/>
        <v>-00005</v>
      </c>
      <c r="J3715" s="251">
        <v>5</v>
      </c>
      <c r="K3715" s="251">
        <v>5</v>
      </c>
      <c r="M3715" s="251" t="s">
        <v>9958</v>
      </c>
      <c r="N3715" s="251" t="s">
        <v>12579</v>
      </c>
      <c r="O3715" s="251">
        <v>5</v>
      </c>
      <c r="Q3715" s="251" t="s">
        <v>14211</v>
      </c>
      <c r="R3715" s="251" t="s">
        <v>9960</v>
      </c>
      <c r="S3715" s="252" t="s">
        <v>10</v>
      </c>
      <c r="T3715" s="251" t="str">
        <f t="shared" si="230"/>
        <v>I0306205815610K240</v>
      </c>
      <c r="W3715" s="251" t="str">
        <f t="shared" si="231"/>
        <v>I030620581561-0K240</v>
      </c>
    </row>
    <row r="3716" spans="1:23" x14ac:dyDescent="0.3">
      <c r="A3716" s="256" t="str">
        <f t="shared" si="228"/>
        <v>I0306205-815800K050-00004</v>
      </c>
      <c r="B3716" s="251" t="s">
        <v>14212</v>
      </c>
      <c r="C3716" s="251" t="s">
        <v>9954</v>
      </c>
      <c r="D3716" s="251" t="s">
        <v>14193</v>
      </c>
      <c r="E3716" s="251" t="s">
        <v>12281</v>
      </c>
      <c r="F3716" s="251" t="s">
        <v>10000</v>
      </c>
      <c r="G3716" s="251" t="s">
        <v>756</v>
      </c>
      <c r="H3716" s="251" t="s">
        <v>758</v>
      </c>
      <c r="I3716" s="257" t="str">
        <f t="shared" si="229"/>
        <v>-00004</v>
      </c>
      <c r="J3716" s="251">
        <v>4</v>
      </c>
      <c r="K3716" s="251">
        <v>4</v>
      </c>
      <c r="M3716" s="251" t="s">
        <v>9958</v>
      </c>
      <c r="N3716" s="251" t="s">
        <v>12579</v>
      </c>
      <c r="O3716" s="251">
        <v>4</v>
      </c>
      <c r="Q3716" s="251" t="s">
        <v>14212</v>
      </c>
      <c r="R3716" s="251" t="s">
        <v>9960</v>
      </c>
      <c r="S3716" s="252" t="s">
        <v>6</v>
      </c>
      <c r="T3716" s="251" t="str">
        <f t="shared" si="230"/>
        <v>I0306205815800K050</v>
      </c>
      <c r="W3716" s="251" t="str">
        <f t="shared" si="231"/>
        <v>I030620581580-0K050</v>
      </c>
    </row>
    <row r="3717" spans="1:23" x14ac:dyDescent="0.3">
      <c r="A3717" s="256" t="str">
        <f t="shared" si="228"/>
        <v>I0306205-815800K260-00001</v>
      </c>
      <c r="B3717" s="251" t="s">
        <v>14213</v>
      </c>
      <c r="C3717" s="251" t="s">
        <v>9954</v>
      </c>
      <c r="D3717" s="251" t="s">
        <v>14193</v>
      </c>
      <c r="E3717" s="251" t="s">
        <v>12281</v>
      </c>
      <c r="F3717" s="251" t="s">
        <v>10002</v>
      </c>
      <c r="G3717" s="251" t="s">
        <v>3387</v>
      </c>
      <c r="H3717" s="251" t="s">
        <v>758</v>
      </c>
      <c r="I3717" s="257" t="str">
        <f t="shared" si="229"/>
        <v>-00001</v>
      </c>
      <c r="J3717" s="251">
        <v>1</v>
      </c>
      <c r="K3717" s="251">
        <v>1</v>
      </c>
      <c r="M3717" s="251" t="s">
        <v>9993</v>
      </c>
      <c r="N3717" s="251" t="s">
        <v>12579</v>
      </c>
      <c r="O3717" s="251">
        <v>1</v>
      </c>
      <c r="Q3717" s="251" t="s">
        <v>14213</v>
      </c>
      <c r="R3717" s="251" t="s">
        <v>9960</v>
      </c>
      <c r="S3717" s="252" t="s">
        <v>3374</v>
      </c>
      <c r="T3717" s="251" t="str">
        <f t="shared" si="230"/>
        <v>I0306205815800K260</v>
      </c>
      <c r="W3717" s="251" t="str">
        <f t="shared" si="231"/>
        <v>I030620581580-0K260</v>
      </c>
    </row>
    <row r="3718" spans="1:23" x14ac:dyDescent="0.3">
      <c r="A3718" s="256" t="str">
        <f t="shared" si="228"/>
        <v>I0306205-815810K050-00006</v>
      </c>
      <c r="B3718" s="251" t="s">
        <v>14214</v>
      </c>
      <c r="C3718" s="251" t="s">
        <v>9954</v>
      </c>
      <c r="D3718" s="251" t="s">
        <v>14193</v>
      </c>
      <c r="E3718" s="251" t="s">
        <v>12281</v>
      </c>
      <c r="F3718" s="251" t="s">
        <v>10005</v>
      </c>
      <c r="G3718" s="251" t="s">
        <v>763</v>
      </c>
      <c r="H3718" s="251" t="s">
        <v>5218</v>
      </c>
      <c r="I3718" s="257" t="str">
        <f t="shared" si="229"/>
        <v>-00006</v>
      </c>
      <c r="J3718" s="251">
        <v>6</v>
      </c>
      <c r="K3718" s="251">
        <v>6</v>
      </c>
      <c r="M3718" s="251" t="s">
        <v>9958</v>
      </c>
      <c r="N3718" s="251" t="s">
        <v>12579</v>
      </c>
      <c r="O3718" s="251">
        <v>6</v>
      </c>
      <c r="Q3718" s="251" t="s">
        <v>14214</v>
      </c>
      <c r="R3718" s="251" t="s">
        <v>9960</v>
      </c>
      <c r="S3718" s="252" t="s">
        <v>762</v>
      </c>
      <c r="T3718" s="251" t="str">
        <f t="shared" si="230"/>
        <v>I0306205815810K050</v>
      </c>
      <c r="W3718" s="251" t="str">
        <f t="shared" si="231"/>
        <v>I030620581581-0K050</v>
      </c>
    </row>
    <row r="3719" spans="1:23" x14ac:dyDescent="0.3">
      <c r="A3719" s="256" t="str">
        <f t="shared" ref="A3719:A3782" si="232">D3719&amp;$A$6&amp;S3719&amp;I3719</f>
        <v>I0306205-815900K050-00005</v>
      </c>
      <c r="B3719" s="251" t="s">
        <v>14215</v>
      </c>
      <c r="C3719" s="251" t="s">
        <v>9954</v>
      </c>
      <c r="D3719" s="251" t="s">
        <v>14193</v>
      </c>
      <c r="E3719" s="251" t="s">
        <v>12281</v>
      </c>
      <c r="F3719" s="251" t="s">
        <v>10009</v>
      </c>
      <c r="G3719" s="251" t="s">
        <v>767</v>
      </c>
      <c r="H3719" s="251" t="s">
        <v>770</v>
      </c>
      <c r="I3719" s="257" t="str">
        <f t="shared" ref="I3719:I3782" si="233">+IF(AND(O3719&lt;10),$B$2&amp;O3719,IF(AND(O3719&gt;9,O3719&lt;=99),$B$3&amp;O3719,IF(AND(O3719&gt;99,L92595&lt;1000),$B$4&amp;O3719,IF(AND(O3719&gt;999),$B$5&amp;7))))</f>
        <v>-00005</v>
      </c>
      <c r="J3719" s="251">
        <v>5</v>
      </c>
      <c r="K3719" s="251">
        <v>5</v>
      </c>
      <c r="M3719" s="251" t="s">
        <v>9958</v>
      </c>
      <c r="N3719" s="251" t="s">
        <v>12579</v>
      </c>
      <c r="O3719" s="251">
        <v>5</v>
      </c>
      <c r="Q3719" s="251" t="s">
        <v>14215</v>
      </c>
      <c r="R3719" s="251" t="s">
        <v>9960</v>
      </c>
      <c r="S3719" s="252" t="s">
        <v>766</v>
      </c>
      <c r="T3719" s="251" t="str">
        <f t="shared" si="230"/>
        <v>I0306205815900K050</v>
      </c>
      <c r="W3719" s="251" t="str">
        <f t="shared" si="231"/>
        <v>I030620581590-0K050</v>
      </c>
    </row>
    <row r="3720" spans="1:23" x14ac:dyDescent="0.3">
      <c r="A3720" s="256" t="str">
        <f t="shared" si="232"/>
        <v>I0306205-815910K050-00006</v>
      </c>
      <c r="B3720" s="251" t="s">
        <v>14216</v>
      </c>
      <c r="C3720" s="251" t="s">
        <v>9954</v>
      </c>
      <c r="D3720" s="251" t="s">
        <v>14193</v>
      </c>
      <c r="E3720" s="251" t="s">
        <v>12281</v>
      </c>
      <c r="F3720" s="251" t="s">
        <v>10012</v>
      </c>
      <c r="G3720" s="251" t="s">
        <v>777</v>
      </c>
      <c r="H3720" s="251" t="s">
        <v>5219</v>
      </c>
      <c r="I3720" s="257" t="str">
        <f t="shared" si="233"/>
        <v>-00006</v>
      </c>
      <c r="J3720" s="251">
        <v>6</v>
      </c>
      <c r="K3720" s="251">
        <v>6</v>
      </c>
      <c r="M3720" s="251" t="s">
        <v>9958</v>
      </c>
      <c r="N3720" s="251" t="s">
        <v>12579</v>
      </c>
      <c r="O3720" s="251">
        <v>6</v>
      </c>
      <c r="Q3720" s="251" t="s">
        <v>14216</v>
      </c>
      <c r="R3720" s="251" t="s">
        <v>9960</v>
      </c>
      <c r="S3720" s="252" t="s">
        <v>776</v>
      </c>
      <c r="T3720" s="251" t="str">
        <f t="shared" ref="T3720:T3783" si="234">+D3720&amp;S3720</f>
        <v>I0306205815910K050</v>
      </c>
      <c r="W3720" s="251" t="str">
        <f t="shared" ref="W3720:W3783" si="235">D3720&amp;G3720</f>
        <v>I030620581591-0K050</v>
      </c>
    </row>
    <row r="3721" spans="1:23" x14ac:dyDescent="0.3">
      <c r="A3721" s="256" t="str">
        <f t="shared" si="232"/>
        <v>I0306205-815910K260-00001</v>
      </c>
      <c r="B3721" s="251" t="s">
        <v>14217</v>
      </c>
      <c r="C3721" s="251" t="s">
        <v>9954</v>
      </c>
      <c r="D3721" s="251" t="s">
        <v>14193</v>
      </c>
      <c r="E3721" s="251" t="s">
        <v>12281</v>
      </c>
      <c r="F3721" s="251" t="s">
        <v>10188</v>
      </c>
      <c r="G3721" s="251" t="s">
        <v>3461</v>
      </c>
      <c r="H3721" s="251" t="s">
        <v>11761</v>
      </c>
      <c r="I3721" s="257" t="str">
        <f t="shared" si="233"/>
        <v>-00001</v>
      </c>
      <c r="J3721" s="251">
        <v>1</v>
      </c>
      <c r="K3721" s="251">
        <v>1</v>
      </c>
      <c r="M3721" s="251" t="s">
        <v>9993</v>
      </c>
      <c r="N3721" s="251" t="s">
        <v>12579</v>
      </c>
      <c r="O3721" s="251">
        <v>1</v>
      </c>
      <c r="Q3721" s="251" t="s">
        <v>14217</v>
      </c>
      <c r="R3721" s="251" t="s">
        <v>9960</v>
      </c>
      <c r="S3721" s="252" t="s">
        <v>3460</v>
      </c>
      <c r="T3721" s="251" t="str">
        <f t="shared" si="234"/>
        <v>I0306205815910K260</v>
      </c>
      <c r="W3721" s="251" t="str">
        <f t="shared" si="235"/>
        <v>I030620581591-0K260</v>
      </c>
    </row>
    <row r="3722" spans="1:23" x14ac:dyDescent="0.3">
      <c r="A3722" s="256" t="str">
        <f t="shared" si="232"/>
        <v>I0306205-9098113087-00002</v>
      </c>
      <c r="B3722" s="251" t="s">
        <v>14218</v>
      </c>
      <c r="C3722" s="251" t="s">
        <v>9954</v>
      </c>
      <c r="D3722" s="251" t="s">
        <v>14193</v>
      </c>
      <c r="E3722" s="251" t="s">
        <v>12281</v>
      </c>
      <c r="F3722" s="251" t="s">
        <v>10190</v>
      </c>
      <c r="G3722" s="251" t="s">
        <v>939</v>
      </c>
      <c r="H3722" s="251" t="s">
        <v>3393</v>
      </c>
      <c r="I3722" s="257" t="str">
        <f t="shared" si="233"/>
        <v>-00002</v>
      </c>
      <c r="J3722" s="251">
        <v>2</v>
      </c>
      <c r="K3722" s="251">
        <v>2</v>
      </c>
      <c r="M3722" s="251" t="s">
        <v>10003</v>
      </c>
      <c r="N3722" s="251" t="s">
        <v>12579</v>
      </c>
      <c r="O3722" s="251">
        <v>2</v>
      </c>
      <c r="Q3722" s="251" t="s">
        <v>14218</v>
      </c>
      <c r="R3722" s="251" t="s">
        <v>9960</v>
      </c>
      <c r="S3722" s="252">
        <v>9098113087</v>
      </c>
      <c r="T3722" s="251" t="str">
        <f t="shared" si="234"/>
        <v>I03062059098113087</v>
      </c>
      <c r="W3722" s="251" t="str">
        <f t="shared" si="235"/>
        <v>I030620590981-13087</v>
      </c>
    </row>
    <row r="3723" spans="1:23" x14ac:dyDescent="0.3">
      <c r="A3723" s="256" t="str">
        <f t="shared" si="232"/>
        <v>I0306205-9098122003-00015</v>
      </c>
      <c r="B3723" s="251" t="s">
        <v>14219</v>
      </c>
      <c r="C3723" s="251" t="s">
        <v>9954</v>
      </c>
      <c r="D3723" s="251" t="s">
        <v>14193</v>
      </c>
      <c r="E3723" s="251" t="s">
        <v>12281</v>
      </c>
      <c r="F3723" s="251" t="s">
        <v>10192</v>
      </c>
      <c r="G3723" s="251" t="s">
        <v>926</v>
      </c>
      <c r="H3723" s="251" t="s">
        <v>1564</v>
      </c>
      <c r="I3723" s="257" t="str">
        <f t="shared" si="233"/>
        <v>-00015</v>
      </c>
      <c r="J3723" s="251">
        <v>15</v>
      </c>
      <c r="K3723" s="251">
        <v>15</v>
      </c>
      <c r="M3723" s="251" t="s">
        <v>10003</v>
      </c>
      <c r="N3723" s="251" t="s">
        <v>12579</v>
      </c>
      <c r="O3723" s="251">
        <v>15</v>
      </c>
      <c r="Q3723" s="251" t="s">
        <v>14219</v>
      </c>
      <c r="R3723" s="251" t="s">
        <v>9960</v>
      </c>
      <c r="S3723" s="252">
        <v>9098122003</v>
      </c>
      <c r="T3723" s="251" t="str">
        <f t="shared" si="234"/>
        <v>I03062059098122003</v>
      </c>
      <c r="W3723" s="251" t="str">
        <f t="shared" si="235"/>
        <v>I030620590981-22003</v>
      </c>
    </row>
    <row r="3724" spans="1:23" x14ac:dyDescent="0.3">
      <c r="A3724" s="256" t="str">
        <f t="shared" si="232"/>
        <v>I0306205-9913212050-00330</v>
      </c>
      <c r="B3724" s="251" t="s">
        <v>14220</v>
      </c>
      <c r="C3724" s="251" t="s">
        <v>9954</v>
      </c>
      <c r="D3724" s="251" t="s">
        <v>14193</v>
      </c>
      <c r="E3724" s="251" t="s">
        <v>12281</v>
      </c>
      <c r="F3724" s="251" t="s">
        <v>10194</v>
      </c>
      <c r="G3724" s="251" t="s">
        <v>946</v>
      </c>
      <c r="H3724" s="251" t="s">
        <v>10010</v>
      </c>
      <c r="I3724" s="257" t="str">
        <f t="shared" si="233"/>
        <v>-00330</v>
      </c>
      <c r="J3724" s="251">
        <v>330</v>
      </c>
      <c r="K3724" s="251">
        <v>330</v>
      </c>
      <c r="M3724" s="251" t="s">
        <v>10007</v>
      </c>
      <c r="N3724" s="251" t="s">
        <v>12579</v>
      </c>
      <c r="O3724" s="251">
        <v>330</v>
      </c>
      <c r="Q3724" s="251" t="s">
        <v>14220</v>
      </c>
      <c r="R3724" s="251" t="s">
        <v>9960</v>
      </c>
      <c r="S3724" s="252">
        <v>9913212050</v>
      </c>
      <c r="T3724" s="251" t="str">
        <f t="shared" si="234"/>
        <v>I03062059913212050</v>
      </c>
      <c r="W3724" s="251" t="str">
        <f t="shared" si="235"/>
        <v>I030620599132-12050</v>
      </c>
    </row>
    <row r="3725" spans="1:23" x14ac:dyDescent="0.3">
      <c r="A3725" s="256" t="str">
        <f t="shared" si="232"/>
        <v>I0306205-9913221210-00054</v>
      </c>
      <c r="B3725" s="251" t="s">
        <v>14221</v>
      </c>
      <c r="C3725" s="251" t="s">
        <v>9954</v>
      </c>
      <c r="D3725" s="251" t="s">
        <v>14193</v>
      </c>
      <c r="E3725" s="251" t="s">
        <v>12281</v>
      </c>
      <c r="F3725" s="251" t="s">
        <v>10196</v>
      </c>
      <c r="G3725" s="251" t="s">
        <v>916</v>
      </c>
      <c r="H3725" s="251" t="s">
        <v>10013</v>
      </c>
      <c r="I3725" s="257" t="str">
        <f t="shared" si="233"/>
        <v>-00054</v>
      </c>
      <c r="J3725" s="251">
        <v>54</v>
      </c>
      <c r="K3725" s="251">
        <v>54</v>
      </c>
      <c r="M3725" s="251" t="s">
        <v>10007</v>
      </c>
      <c r="N3725" s="251" t="s">
        <v>12579</v>
      </c>
      <c r="O3725" s="251">
        <v>54</v>
      </c>
      <c r="Q3725" s="251" t="s">
        <v>14221</v>
      </c>
      <c r="R3725" s="251" t="s">
        <v>9960</v>
      </c>
      <c r="S3725" s="252">
        <v>9913221210</v>
      </c>
      <c r="T3725" s="251" t="str">
        <f t="shared" si="234"/>
        <v>I03062059913221210</v>
      </c>
      <c r="W3725" s="251" t="str">
        <f t="shared" si="235"/>
        <v>I030620599132-21210</v>
      </c>
    </row>
    <row r="3726" spans="1:23" x14ac:dyDescent="0.3">
      <c r="A3726" s="256" t="str">
        <f t="shared" si="232"/>
        <v>I0306206-811100K591-00001</v>
      </c>
      <c r="B3726" s="251" t="s">
        <v>14222</v>
      </c>
      <c r="C3726" s="251" t="s">
        <v>9954</v>
      </c>
      <c r="D3726" s="251" t="s">
        <v>14223</v>
      </c>
      <c r="E3726" s="251" t="s">
        <v>12281</v>
      </c>
      <c r="F3726" s="251" t="s">
        <v>9957</v>
      </c>
      <c r="G3726" s="251" t="s">
        <v>401</v>
      </c>
      <c r="H3726" s="251" t="s">
        <v>3422</v>
      </c>
      <c r="I3726" s="257" t="str">
        <f t="shared" si="233"/>
        <v>-00001</v>
      </c>
      <c r="J3726" s="251">
        <v>1</v>
      </c>
      <c r="K3726" s="251">
        <v>1</v>
      </c>
      <c r="M3726" s="251" t="s">
        <v>9958</v>
      </c>
      <c r="N3726" s="251" t="s">
        <v>12707</v>
      </c>
      <c r="O3726" s="251">
        <v>1</v>
      </c>
      <c r="Q3726" s="251" t="s">
        <v>14222</v>
      </c>
      <c r="R3726" s="251" t="s">
        <v>10017</v>
      </c>
      <c r="S3726" s="252" t="s">
        <v>400</v>
      </c>
      <c r="T3726" s="251" t="str">
        <f t="shared" si="234"/>
        <v>I0306206811100K591</v>
      </c>
      <c r="W3726" s="251" t="str">
        <f t="shared" si="235"/>
        <v>I030620681110-0K591</v>
      </c>
    </row>
    <row r="3727" spans="1:23" x14ac:dyDescent="0.3">
      <c r="A3727" s="256" t="str">
        <f t="shared" si="232"/>
        <v>I0306206-811100KF21-00001</v>
      </c>
      <c r="B3727" s="251" t="s">
        <v>14224</v>
      </c>
      <c r="C3727" s="251" t="s">
        <v>9954</v>
      </c>
      <c r="D3727" s="251" t="s">
        <v>14223</v>
      </c>
      <c r="E3727" s="251" t="s">
        <v>12281</v>
      </c>
      <c r="F3727" s="251" t="s">
        <v>9962</v>
      </c>
      <c r="G3727" s="251" t="s">
        <v>515</v>
      </c>
      <c r="H3727" s="251" t="s">
        <v>3422</v>
      </c>
      <c r="I3727" s="257" t="str">
        <f t="shared" si="233"/>
        <v>-00001</v>
      </c>
      <c r="J3727" s="251">
        <v>1</v>
      </c>
      <c r="K3727" s="251">
        <v>1</v>
      </c>
      <c r="M3727" s="251" t="s">
        <v>9958</v>
      </c>
      <c r="N3727" s="251" t="s">
        <v>12707</v>
      </c>
      <c r="O3727" s="251">
        <v>1</v>
      </c>
      <c r="Q3727" s="251" t="s">
        <v>14224</v>
      </c>
      <c r="R3727" s="251" t="s">
        <v>10017</v>
      </c>
      <c r="S3727" s="252" t="s">
        <v>514</v>
      </c>
      <c r="T3727" s="251" t="str">
        <f t="shared" si="234"/>
        <v>I0306206811100KF21</v>
      </c>
      <c r="W3727" s="251" t="str">
        <f t="shared" si="235"/>
        <v>I030620681110-0KF21</v>
      </c>
    </row>
    <row r="3728" spans="1:23" x14ac:dyDescent="0.3">
      <c r="A3728" s="256" t="str">
        <f t="shared" si="232"/>
        <v>I0306206-811300K591-00003</v>
      </c>
      <c r="B3728" s="251" t="s">
        <v>14225</v>
      </c>
      <c r="C3728" s="251" t="s">
        <v>9954</v>
      </c>
      <c r="D3728" s="251" t="s">
        <v>14223</v>
      </c>
      <c r="E3728" s="251" t="s">
        <v>12281</v>
      </c>
      <c r="F3728" s="251" t="s">
        <v>9964</v>
      </c>
      <c r="G3728" s="251" t="s">
        <v>408</v>
      </c>
      <c r="H3728" s="251" t="s">
        <v>5101</v>
      </c>
      <c r="I3728" s="257" t="str">
        <f t="shared" si="233"/>
        <v>-00003</v>
      </c>
      <c r="J3728" s="251">
        <v>3</v>
      </c>
      <c r="K3728" s="251">
        <v>3</v>
      </c>
      <c r="M3728" s="251" t="s">
        <v>9958</v>
      </c>
      <c r="N3728" s="251" t="s">
        <v>12707</v>
      </c>
      <c r="O3728" s="251">
        <v>3</v>
      </c>
      <c r="Q3728" s="251" t="s">
        <v>14225</v>
      </c>
      <c r="R3728" s="251" t="s">
        <v>10017</v>
      </c>
      <c r="S3728" s="252" t="s">
        <v>407</v>
      </c>
      <c r="T3728" s="251" t="str">
        <f t="shared" si="234"/>
        <v>I0306206811300K591</v>
      </c>
      <c r="W3728" s="251" t="str">
        <f t="shared" si="235"/>
        <v>I030620681130-0K591</v>
      </c>
    </row>
    <row r="3729" spans="1:23" x14ac:dyDescent="0.3">
      <c r="A3729" s="256" t="str">
        <f t="shared" si="232"/>
        <v>I0306206-811700K591-00003</v>
      </c>
      <c r="B3729" s="251" t="s">
        <v>14226</v>
      </c>
      <c r="C3729" s="251" t="s">
        <v>9954</v>
      </c>
      <c r="D3729" s="251" t="s">
        <v>14223</v>
      </c>
      <c r="E3729" s="251" t="s">
        <v>12281</v>
      </c>
      <c r="F3729" s="251" t="s">
        <v>9966</v>
      </c>
      <c r="G3729" s="251" t="s">
        <v>425</v>
      </c>
      <c r="H3729" s="251" t="s">
        <v>5102</v>
      </c>
      <c r="I3729" s="257" t="str">
        <f t="shared" si="233"/>
        <v>-00003</v>
      </c>
      <c r="J3729" s="251">
        <v>3</v>
      </c>
      <c r="K3729" s="251">
        <v>3</v>
      </c>
      <c r="M3729" s="251" t="s">
        <v>9958</v>
      </c>
      <c r="N3729" s="251" t="s">
        <v>12707</v>
      </c>
      <c r="O3729" s="251">
        <v>3</v>
      </c>
      <c r="Q3729" s="251" t="s">
        <v>14226</v>
      </c>
      <c r="R3729" s="251" t="s">
        <v>10017</v>
      </c>
      <c r="S3729" s="252" t="s">
        <v>424</v>
      </c>
      <c r="T3729" s="251" t="str">
        <f t="shared" si="234"/>
        <v>I0306206811700K591</v>
      </c>
      <c r="W3729" s="251" t="str">
        <f t="shared" si="235"/>
        <v>I030620681170-0K591</v>
      </c>
    </row>
    <row r="3730" spans="1:23" x14ac:dyDescent="0.3">
      <c r="A3730" s="256" t="str">
        <f t="shared" si="232"/>
        <v>I0306206-9098111062-00001</v>
      </c>
      <c r="B3730" s="251" t="s">
        <v>14227</v>
      </c>
      <c r="C3730" s="251" t="s">
        <v>9954</v>
      </c>
      <c r="D3730" s="251" t="s">
        <v>14223</v>
      </c>
      <c r="E3730" s="251" t="s">
        <v>12281</v>
      </c>
      <c r="F3730" s="251" t="s">
        <v>9968</v>
      </c>
      <c r="G3730" s="251" t="s">
        <v>937</v>
      </c>
      <c r="H3730" s="251" t="s">
        <v>3393</v>
      </c>
      <c r="I3730" s="257" t="str">
        <f t="shared" si="233"/>
        <v>-00001</v>
      </c>
      <c r="J3730" s="251">
        <v>1</v>
      </c>
      <c r="K3730" s="251">
        <v>1</v>
      </c>
      <c r="M3730" s="251" t="s">
        <v>10007</v>
      </c>
      <c r="N3730" s="251" t="s">
        <v>12707</v>
      </c>
      <c r="O3730" s="251">
        <v>1</v>
      </c>
      <c r="Q3730" s="251" t="s">
        <v>14227</v>
      </c>
      <c r="R3730" s="251" t="s">
        <v>10017</v>
      </c>
      <c r="S3730" s="252">
        <v>9098111062</v>
      </c>
      <c r="T3730" s="251" t="str">
        <f t="shared" si="234"/>
        <v>I03062069098111062</v>
      </c>
      <c r="W3730" s="251" t="str">
        <f t="shared" si="235"/>
        <v>I030620690981-11062</v>
      </c>
    </row>
    <row r="3731" spans="1:23" x14ac:dyDescent="0.3">
      <c r="A3731" s="256" t="str">
        <f t="shared" si="232"/>
        <v>I0306207-815510D400-00001</v>
      </c>
      <c r="B3731" s="251" t="s">
        <v>14228</v>
      </c>
      <c r="C3731" s="251" t="s">
        <v>9954</v>
      </c>
      <c r="D3731" s="251" t="s">
        <v>14229</v>
      </c>
      <c r="E3731" s="251" t="s">
        <v>12281</v>
      </c>
      <c r="F3731" s="251" t="s">
        <v>9957</v>
      </c>
      <c r="G3731" s="251" t="s">
        <v>694</v>
      </c>
      <c r="H3731" s="251" t="s">
        <v>5216</v>
      </c>
      <c r="I3731" s="257" t="str">
        <f t="shared" si="233"/>
        <v>-00001</v>
      </c>
      <c r="J3731" s="251">
        <v>1</v>
      </c>
      <c r="K3731" s="251">
        <v>1</v>
      </c>
      <c r="M3731" s="251" t="s">
        <v>9993</v>
      </c>
      <c r="N3731" s="251" t="s">
        <v>12979</v>
      </c>
      <c r="O3731" s="251">
        <v>1</v>
      </c>
      <c r="Q3731" s="251" t="s">
        <v>14228</v>
      </c>
      <c r="R3731" s="251" t="s">
        <v>10028</v>
      </c>
      <c r="S3731" s="252" t="s">
        <v>693</v>
      </c>
      <c r="T3731" s="251" t="str">
        <f t="shared" si="234"/>
        <v>I0306207815510D400</v>
      </c>
      <c r="W3731" s="251" t="str">
        <f t="shared" si="235"/>
        <v>I030620781551-0D400</v>
      </c>
    </row>
    <row r="3732" spans="1:23" x14ac:dyDescent="0.3">
      <c r="A3732" s="256" t="str">
        <f t="shared" si="232"/>
        <v>I0306207-815610D570-00001</v>
      </c>
      <c r="B3732" s="251" t="s">
        <v>14230</v>
      </c>
      <c r="C3732" s="251" t="s">
        <v>9954</v>
      </c>
      <c r="D3732" s="251" t="s">
        <v>14229</v>
      </c>
      <c r="E3732" s="251" t="s">
        <v>12281</v>
      </c>
      <c r="F3732" s="251" t="s">
        <v>9962</v>
      </c>
      <c r="G3732" s="251" t="s">
        <v>723</v>
      </c>
      <c r="H3732" s="251" t="s">
        <v>3443</v>
      </c>
      <c r="I3732" s="257" t="str">
        <f t="shared" si="233"/>
        <v>-00001</v>
      </c>
      <c r="J3732" s="251">
        <v>1</v>
      </c>
      <c r="K3732" s="251">
        <v>1</v>
      </c>
      <c r="M3732" s="251" t="s">
        <v>9958</v>
      </c>
      <c r="N3732" s="251" t="s">
        <v>12979</v>
      </c>
      <c r="O3732" s="251">
        <v>1</v>
      </c>
      <c r="Q3732" s="251" t="s">
        <v>14230</v>
      </c>
      <c r="R3732" s="251" t="s">
        <v>10028</v>
      </c>
      <c r="S3732" s="252" t="s">
        <v>722</v>
      </c>
      <c r="T3732" s="251" t="str">
        <f t="shared" si="234"/>
        <v>I0306207815610D570</v>
      </c>
      <c r="W3732" s="251" t="str">
        <f t="shared" si="235"/>
        <v>I030620781561-0D570</v>
      </c>
    </row>
    <row r="3733" spans="1:23" x14ac:dyDescent="0.3">
      <c r="A3733" s="256" t="str">
        <f t="shared" si="232"/>
        <v>I0404604-811050K130-00008</v>
      </c>
      <c r="B3733" s="251" t="s">
        <v>14231</v>
      </c>
      <c r="C3733" s="251" t="s">
        <v>10031</v>
      </c>
      <c r="D3733" s="251" t="s">
        <v>14232</v>
      </c>
      <c r="E3733" s="251" t="s">
        <v>12281</v>
      </c>
      <c r="F3733" s="251" t="s">
        <v>9957</v>
      </c>
      <c r="G3733" s="251" t="s">
        <v>187</v>
      </c>
      <c r="H3733" s="251" t="s">
        <v>5053</v>
      </c>
      <c r="I3733" s="257" t="str">
        <f t="shared" si="233"/>
        <v>-00008</v>
      </c>
      <c r="J3733" s="251">
        <v>8</v>
      </c>
      <c r="K3733" s="251">
        <v>8</v>
      </c>
      <c r="M3733" s="251" t="s">
        <v>9958</v>
      </c>
      <c r="N3733" s="251" t="s">
        <v>12707</v>
      </c>
      <c r="O3733" s="251">
        <v>8</v>
      </c>
      <c r="Q3733" s="251" t="s">
        <v>14231</v>
      </c>
      <c r="R3733" s="251" t="s">
        <v>10017</v>
      </c>
      <c r="S3733" s="252" t="s">
        <v>186</v>
      </c>
      <c r="T3733" s="251" t="str">
        <f t="shared" si="234"/>
        <v>I0404604811050K130</v>
      </c>
      <c r="W3733" s="251" t="str">
        <f t="shared" si="235"/>
        <v>I040460481105-0K130</v>
      </c>
    </row>
    <row r="3734" spans="1:23" x14ac:dyDescent="0.3">
      <c r="A3734" s="256" t="str">
        <f t="shared" si="232"/>
        <v>I0404604-811060K130-00009</v>
      </c>
      <c r="B3734" s="251" t="s">
        <v>14233</v>
      </c>
      <c r="C3734" s="251" t="s">
        <v>10031</v>
      </c>
      <c r="D3734" s="251" t="s">
        <v>14232</v>
      </c>
      <c r="E3734" s="251" t="s">
        <v>12281</v>
      </c>
      <c r="F3734" s="251" t="s">
        <v>9962</v>
      </c>
      <c r="G3734" s="251" t="s">
        <v>196</v>
      </c>
      <c r="H3734" s="251" t="s">
        <v>5054</v>
      </c>
      <c r="I3734" s="257" t="str">
        <f t="shared" si="233"/>
        <v>-00009</v>
      </c>
      <c r="J3734" s="251">
        <v>9</v>
      </c>
      <c r="K3734" s="251">
        <v>9</v>
      </c>
      <c r="M3734" s="251" t="s">
        <v>9958</v>
      </c>
      <c r="N3734" s="251" t="s">
        <v>12707</v>
      </c>
      <c r="O3734" s="251">
        <v>9</v>
      </c>
      <c r="Q3734" s="251" t="s">
        <v>14233</v>
      </c>
      <c r="R3734" s="251" t="s">
        <v>10017</v>
      </c>
      <c r="S3734" s="252" t="s">
        <v>195</v>
      </c>
      <c r="T3734" s="251" t="str">
        <f t="shared" si="234"/>
        <v>I0404604811060K130</v>
      </c>
      <c r="W3734" s="251" t="str">
        <f t="shared" si="235"/>
        <v>I040460481106-0K130</v>
      </c>
    </row>
    <row r="3735" spans="1:23" x14ac:dyDescent="0.3">
      <c r="A3735" s="256" t="str">
        <f t="shared" si="232"/>
        <v>I0404604-811100K130-00001</v>
      </c>
      <c r="B3735" s="251" t="s">
        <v>14234</v>
      </c>
      <c r="C3735" s="251" t="s">
        <v>10031</v>
      </c>
      <c r="D3735" s="251" t="s">
        <v>14232</v>
      </c>
      <c r="E3735" s="251" t="s">
        <v>12281</v>
      </c>
      <c r="F3735" s="251" t="s">
        <v>9964</v>
      </c>
      <c r="G3735" s="251" t="s">
        <v>183</v>
      </c>
      <c r="H3735" s="251" t="s">
        <v>3422</v>
      </c>
      <c r="I3735" s="257" t="str">
        <f t="shared" si="233"/>
        <v>-00001</v>
      </c>
      <c r="J3735" s="251">
        <v>1</v>
      </c>
      <c r="K3735" s="251">
        <v>1</v>
      </c>
      <c r="M3735" s="251" t="s">
        <v>9958</v>
      </c>
      <c r="N3735" s="251" t="s">
        <v>12707</v>
      </c>
      <c r="O3735" s="251">
        <v>1</v>
      </c>
      <c r="Q3735" s="251" t="s">
        <v>14234</v>
      </c>
      <c r="R3735" s="251" t="s">
        <v>10017</v>
      </c>
      <c r="S3735" s="252" t="s">
        <v>182</v>
      </c>
      <c r="T3735" s="251" t="str">
        <f t="shared" si="234"/>
        <v>I0404604811100K130</v>
      </c>
      <c r="W3735" s="251" t="str">
        <f t="shared" si="235"/>
        <v>I040460481110-0K130</v>
      </c>
    </row>
    <row r="3736" spans="1:23" x14ac:dyDescent="0.3">
      <c r="A3736" s="256" t="str">
        <f t="shared" si="232"/>
        <v>I0404604-811300KC31-00002</v>
      </c>
      <c r="B3736" s="251" t="s">
        <v>14235</v>
      </c>
      <c r="C3736" s="251" t="s">
        <v>10031</v>
      </c>
      <c r="D3736" s="251" t="s">
        <v>14232</v>
      </c>
      <c r="E3736" s="251" t="s">
        <v>12281</v>
      </c>
      <c r="F3736" s="251" t="s">
        <v>9966</v>
      </c>
      <c r="G3736" s="251" t="s">
        <v>470</v>
      </c>
      <c r="H3736" s="251" t="s">
        <v>5101</v>
      </c>
      <c r="I3736" s="257" t="str">
        <f t="shared" si="233"/>
        <v>-00002</v>
      </c>
      <c r="J3736" s="251">
        <v>2</v>
      </c>
      <c r="K3736" s="251">
        <v>2</v>
      </c>
      <c r="M3736" s="251" t="s">
        <v>9958</v>
      </c>
      <c r="N3736" s="251" t="s">
        <v>12707</v>
      </c>
      <c r="O3736" s="251">
        <v>2</v>
      </c>
      <c r="Q3736" s="251" t="s">
        <v>14235</v>
      </c>
      <c r="R3736" s="251" t="s">
        <v>10017</v>
      </c>
      <c r="S3736" s="252" t="s">
        <v>469</v>
      </c>
      <c r="T3736" s="251" t="str">
        <f t="shared" si="234"/>
        <v>I0404604811300KC31</v>
      </c>
      <c r="W3736" s="251" t="str">
        <f t="shared" si="235"/>
        <v>I040460481130-0KC31</v>
      </c>
    </row>
    <row r="3737" spans="1:23" x14ac:dyDescent="0.3">
      <c r="A3737" s="256" t="str">
        <f t="shared" si="232"/>
        <v>I0404604-815500K120-00002</v>
      </c>
      <c r="B3737" s="251" t="s">
        <v>14236</v>
      </c>
      <c r="C3737" s="251" t="s">
        <v>10031</v>
      </c>
      <c r="D3737" s="251" t="s">
        <v>14232</v>
      </c>
      <c r="E3737" s="251" t="s">
        <v>12281</v>
      </c>
      <c r="F3737" s="251" t="s">
        <v>9968</v>
      </c>
      <c r="G3737" s="251" t="s">
        <v>625</v>
      </c>
      <c r="H3737" s="251" t="s">
        <v>5202</v>
      </c>
      <c r="I3737" s="257" t="str">
        <f t="shared" si="233"/>
        <v>-00002</v>
      </c>
      <c r="J3737" s="251">
        <v>2</v>
      </c>
      <c r="K3737" s="251">
        <v>2</v>
      </c>
      <c r="M3737" s="251" t="s">
        <v>9958</v>
      </c>
      <c r="N3737" s="251" t="s">
        <v>12707</v>
      </c>
      <c r="O3737" s="251">
        <v>2</v>
      </c>
      <c r="Q3737" s="251" t="s">
        <v>14236</v>
      </c>
      <c r="R3737" s="251" t="s">
        <v>10017</v>
      </c>
      <c r="S3737" s="252" t="s">
        <v>8</v>
      </c>
      <c r="T3737" s="251" t="str">
        <f t="shared" si="234"/>
        <v>I0404604815500K120</v>
      </c>
      <c r="W3737" s="251" t="str">
        <f t="shared" si="235"/>
        <v>I040460481550-0K120</v>
      </c>
    </row>
    <row r="3738" spans="1:23" x14ac:dyDescent="0.3">
      <c r="A3738" s="256" t="str">
        <f t="shared" si="232"/>
        <v>I0404604-815510K210-00011</v>
      </c>
      <c r="B3738" s="251" t="s">
        <v>14237</v>
      </c>
      <c r="C3738" s="251" t="s">
        <v>10031</v>
      </c>
      <c r="D3738" s="251" t="s">
        <v>14232</v>
      </c>
      <c r="E3738" s="251" t="s">
        <v>12281</v>
      </c>
      <c r="F3738" s="251" t="s">
        <v>9970</v>
      </c>
      <c r="G3738" s="251" t="s">
        <v>667</v>
      </c>
      <c r="H3738" s="251" t="s">
        <v>3436</v>
      </c>
      <c r="I3738" s="257" t="str">
        <f t="shared" si="233"/>
        <v>-00011</v>
      </c>
      <c r="J3738" s="251">
        <v>11</v>
      </c>
      <c r="K3738" s="251">
        <v>11</v>
      </c>
      <c r="M3738" s="251" t="s">
        <v>9958</v>
      </c>
      <c r="N3738" s="251" t="s">
        <v>12707</v>
      </c>
      <c r="O3738" s="251">
        <v>11</v>
      </c>
      <c r="Q3738" s="251" t="s">
        <v>14237</v>
      </c>
      <c r="R3738" s="251" t="s">
        <v>10017</v>
      </c>
      <c r="S3738" s="252" t="s">
        <v>666</v>
      </c>
      <c r="T3738" s="251" t="str">
        <f t="shared" si="234"/>
        <v>I0404604815510K210</v>
      </c>
      <c r="W3738" s="251" t="str">
        <f t="shared" si="235"/>
        <v>I040460481551-0K210</v>
      </c>
    </row>
    <row r="3739" spans="1:23" x14ac:dyDescent="0.3">
      <c r="A3739" s="256" t="str">
        <f t="shared" si="232"/>
        <v>I0404604-815600K120-00002</v>
      </c>
      <c r="B3739" s="251" t="s">
        <v>14238</v>
      </c>
      <c r="C3739" s="251" t="s">
        <v>10031</v>
      </c>
      <c r="D3739" s="251" t="s">
        <v>14232</v>
      </c>
      <c r="E3739" s="251" t="s">
        <v>12281</v>
      </c>
      <c r="F3739" s="251" t="s">
        <v>9972</v>
      </c>
      <c r="G3739" s="251" t="s">
        <v>641</v>
      </c>
      <c r="H3739" s="251" t="s">
        <v>5204</v>
      </c>
      <c r="I3739" s="257" t="str">
        <f t="shared" si="233"/>
        <v>-00002</v>
      </c>
      <c r="J3739" s="251">
        <v>2</v>
      </c>
      <c r="K3739" s="251">
        <v>2</v>
      </c>
      <c r="M3739" s="251" t="s">
        <v>9958</v>
      </c>
      <c r="N3739" s="251" t="s">
        <v>12707</v>
      </c>
      <c r="O3739" s="251">
        <v>2</v>
      </c>
      <c r="Q3739" s="251" t="s">
        <v>14238</v>
      </c>
      <c r="R3739" s="251" t="s">
        <v>10017</v>
      </c>
      <c r="S3739" s="252" t="s">
        <v>640</v>
      </c>
      <c r="T3739" s="251" t="str">
        <f t="shared" si="234"/>
        <v>I0404604815600K120</v>
      </c>
      <c r="W3739" s="251" t="str">
        <f t="shared" si="235"/>
        <v>I040460481560-0K120</v>
      </c>
    </row>
    <row r="3740" spans="1:23" x14ac:dyDescent="0.3">
      <c r="A3740" s="256" t="str">
        <f t="shared" si="232"/>
        <v>I0404604-815610K120-00001</v>
      </c>
      <c r="B3740" s="251" t="s">
        <v>14239</v>
      </c>
      <c r="C3740" s="251" t="s">
        <v>10031</v>
      </c>
      <c r="D3740" s="251" t="s">
        <v>14232</v>
      </c>
      <c r="E3740" s="251" t="s">
        <v>12281</v>
      </c>
      <c r="F3740" s="251" t="s">
        <v>9974</v>
      </c>
      <c r="G3740" s="251" t="s">
        <v>650</v>
      </c>
      <c r="H3740" s="251" t="s">
        <v>5205</v>
      </c>
      <c r="I3740" s="257" t="str">
        <f t="shared" si="233"/>
        <v>-00001</v>
      </c>
      <c r="J3740" s="251">
        <v>1</v>
      </c>
      <c r="K3740" s="251">
        <v>1</v>
      </c>
      <c r="M3740" s="251" t="s">
        <v>9958</v>
      </c>
      <c r="N3740" s="251" t="s">
        <v>12707</v>
      </c>
      <c r="O3740" s="251">
        <v>1</v>
      </c>
      <c r="Q3740" s="251" t="s">
        <v>14239</v>
      </c>
      <c r="R3740" s="251" t="s">
        <v>10017</v>
      </c>
      <c r="S3740" s="252" t="s">
        <v>649</v>
      </c>
      <c r="T3740" s="251" t="str">
        <f t="shared" si="234"/>
        <v>I0404604815610K120</v>
      </c>
      <c r="W3740" s="251" t="str">
        <f t="shared" si="235"/>
        <v>I040460481561-0K120</v>
      </c>
    </row>
    <row r="3741" spans="1:23" x14ac:dyDescent="0.3">
      <c r="A3741" s="256" t="str">
        <f t="shared" si="232"/>
        <v>I0404604-815610K210-00002</v>
      </c>
      <c r="B3741" s="251" t="s">
        <v>14240</v>
      </c>
      <c r="C3741" s="251" t="s">
        <v>10031</v>
      </c>
      <c r="D3741" s="251" t="s">
        <v>14232</v>
      </c>
      <c r="E3741" s="251" t="s">
        <v>12281</v>
      </c>
      <c r="F3741" s="251" t="s">
        <v>9976</v>
      </c>
      <c r="G3741" s="251" t="s">
        <v>678</v>
      </c>
      <c r="H3741" s="251" t="s">
        <v>3443</v>
      </c>
      <c r="I3741" s="257" t="str">
        <f t="shared" si="233"/>
        <v>-00002</v>
      </c>
      <c r="J3741" s="251">
        <v>2</v>
      </c>
      <c r="K3741" s="251">
        <v>2</v>
      </c>
      <c r="M3741" s="251" t="s">
        <v>9958</v>
      </c>
      <c r="N3741" s="251" t="s">
        <v>12707</v>
      </c>
      <c r="O3741" s="251">
        <v>2</v>
      </c>
      <c r="Q3741" s="251" t="s">
        <v>14240</v>
      </c>
      <c r="R3741" s="251" t="s">
        <v>10017</v>
      </c>
      <c r="S3741" s="252" t="s">
        <v>677</v>
      </c>
      <c r="T3741" s="251" t="str">
        <f t="shared" si="234"/>
        <v>I0404604815610K210</v>
      </c>
      <c r="W3741" s="251" t="str">
        <f t="shared" si="235"/>
        <v>I040460481561-0K210</v>
      </c>
    </row>
    <row r="3742" spans="1:23" x14ac:dyDescent="0.3">
      <c r="A3742" s="256" t="str">
        <f t="shared" si="232"/>
        <v>I0404604-815700F031-00001</v>
      </c>
      <c r="B3742" s="251" t="s">
        <v>14241</v>
      </c>
      <c r="C3742" s="251" t="s">
        <v>10031</v>
      </c>
      <c r="D3742" s="251" t="s">
        <v>14232</v>
      </c>
      <c r="E3742" s="251" t="s">
        <v>12281</v>
      </c>
      <c r="F3742" s="251" t="s">
        <v>9978</v>
      </c>
      <c r="G3742" s="251" t="s">
        <v>904</v>
      </c>
      <c r="H3742" s="251" t="s">
        <v>11222</v>
      </c>
      <c r="I3742" s="257" t="str">
        <f t="shared" si="233"/>
        <v>-00001</v>
      </c>
      <c r="J3742" s="251">
        <v>1</v>
      </c>
      <c r="K3742" s="251">
        <v>1</v>
      </c>
      <c r="M3742" s="251" t="s">
        <v>10007</v>
      </c>
      <c r="N3742" s="251" t="s">
        <v>12707</v>
      </c>
      <c r="O3742" s="251">
        <v>1</v>
      </c>
      <c r="Q3742" s="251" t="s">
        <v>14241</v>
      </c>
      <c r="R3742" s="251" t="s">
        <v>10017</v>
      </c>
      <c r="S3742" s="252" t="s">
        <v>903</v>
      </c>
      <c r="T3742" s="251" t="str">
        <f t="shared" si="234"/>
        <v>I0404604815700F031</v>
      </c>
      <c r="W3742" s="251" t="str">
        <f t="shared" si="235"/>
        <v>I040460481570-0F031</v>
      </c>
    </row>
    <row r="3743" spans="1:23" x14ac:dyDescent="0.3">
      <c r="A3743" s="256" t="str">
        <f t="shared" si="232"/>
        <v>I0404605-81110VT040-00003</v>
      </c>
      <c r="B3743" s="251" t="s">
        <v>14242</v>
      </c>
      <c r="C3743" s="251" t="s">
        <v>10031</v>
      </c>
      <c r="D3743" s="251" t="s">
        <v>14243</v>
      </c>
      <c r="E3743" s="251" t="s">
        <v>12281</v>
      </c>
      <c r="F3743" s="251" t="s">
        <v>9957</v>
      </c>
      <c r="G3743" s="251" t="s">
        <v>10047</v>
      </c>
      <c r="H3743" s="251" t="s">
        <v>3422</v>
      </c>
      <c r="I3743" s="257" t="str">
        <f t="shared" si="233"/>
        <v>-00003</v>
      </c>
      <c r="J3743" s="251">
        <v>3</v>
      </c>
      <c r="K3743" s="251">
        <v>3</v>
      </c>
      <c r="M3743" s="251" t="s">
        <v>9958</v>
      </c>
      <c r="N3743" s="251" t="s">
        <v>12979</v>
      </c>
      <c r="O3743" s="251">
        <v>3</v>
      </c>
      <c r="Q3743" s="251" t="s">
        <v>14242</v>
      </c>
      <c r="R3743" s="251" t="s">
        <v>10028</v>
      </c>
      <c r="S3743" s="252" t="s">
        <v>3713</v>
      </c>
      <c r="T3743" s="251" t="str">
        <f t="shared" si="234"/>
        <v>I040460581110VT040</v>
      </c>
      <c r="W3743" s="251" t="str">
        <f t="shared" si="235"/>
        <v>I040460581110-VT040</v>
      </c>
    </row>
    <row r="3744" spans="1:23" x14ac:dyDescent="0.3">
      <c r="A3744" s="256" t="str">
        <f t="shared" si="232"/>
        <v>I0404605-81110VT080-00003</v>
      </c>
      <c r="B3744" s="251" t="s">
        <v>14244</v>
      </c>
      <c r="C3744" s="251" t="s">
        <v>10031</v>
      </c>
      <c r="D3744" s="251" t="s">
        <v>14243</v>
      </c>
      <c r="E3744" s="251" t="s">
        <v>12281</v>
      </c>
      <c r="F3744" s="251" t="s">
        <v>9962</v>
      </c>
      <c r="G3744" s="251" t="s">
        <v>4985</v>
      </c>
      <c r="H3744" s="251" t="s">
        <v>3422</v>
      </c>
      <c r="I3744" s="257" t="str">
        <f t="shared" si="233"/>
        <v>-00003</v>
      </c>
      <c r="J3744" s="251">
        <v>3</v>
      </c>
      <c r="K3744" s="251">
        <v>3</v>
      </c>
      <c r="M3744" s="251" t="s">
        <v>9958</v>
      </c>
      <c r="N3744" s="251" t="s">
        <v>12979</v>
      </c>
      <c r="O3744" s="251">
        <v>3</v>
      </c>
      <c r="Q3744" s="251" t="s">
        <v>14244</v>
      </c>
      <c r="R3744" s="251" t="s">
        <v>10028</v>
      </c>
      <c r="S3744" s="252" t="s">
        <v>3719</v>
      </c>
      <c r="T3744" s="251" t="str">
        <f t="shared" si="234"/>
        <v>I040460581110VT080</v>
      </c>
      <c r="W3744" s="251" t="str">
        <f t="shared" si="235"/>
        <v>I040460581110-VT080</v>
      </c>
    </row>
    <row r="3745" spans="1:23" x14ac:dyDescent="0.3">
      <c r="A3745" s="256" t="str">
        <f t="shared" si="232"/>
        <v>I0404605-81150VT040-00002</v>
      </c>
      <c r="B3745" s="251" t="s">
        <v>14245</v>
      </c>
      <c r="C3745" s="251" t="s">
        <v>10031</v>
      </c>
      <c r="D3745" s="251" t="s">
        <v>14243</v>
      </c>
      <c r="E3745" s="251" t="s">
        <v>12281</v>
      </c>
      <c r="F3745" s="251" t="s">
        <v>9964</v>
      </c>
      <c r="G3745" s="251" t="s">
        <v>10051</v>
      </c>
      <c r="H3745" s="251" t="s">
        <v>3429</v>
      </c>
      <c r="I3745" s="257" t="str">
        <f t="shared" si="233"/>
        <v>-00002</v>
      </c>
      <c r="J3745" s="251">
        <v>2</v>
      </c>
      <c r="K3745" s="251">
        <v>2</v>
      </c>
      <c r="M3745" s="251" t="s">
        <v>9958</v>
      </c>
      <c r="N3745" s="251" t="s">
        <v>12979</v>
      </c>
      <c r="O3745" s="251">
        <v>2</v>
      </c>
      <c r="Q3745" s="251" t="s">
        <v>14245</v>
      </c>
      <c r="R3745" s="251" t="s">
        <v>10028</v>
      </c>
      <c r="S3745" s="252" t="s">
        <v>3725</v>
      </c>
      <c r="T3745" s="251" t="str">
        <f t="shared" si="234"/>
        <v>I040460581150VT040</v>
      </c>
      <c r="W3745" s="251" t="str">
        <f t="shared" si="235"/>
        <v>I040460581150-VT040</v>
      </c>
    </row>
    <row r="3746" spans="1:23" x14ac:dyDescent="0.3">
      <c r="A3746" s="256" t="str">
        <f t="shared" si="232"/>
        <v>I0404605-81150VT080-00002</v>
      </c>
      <c r="B3746" s="251" t="s">
        <v>14246</v>
      </c>
      <c r="C3746" s="251" t="s">
        <v>10031</v>
      </c>
      <c r="D3746" s="251" t="s">
        <v>14243</v>
      </c>
      <c r="E3746" s="251" t="s">
        <v>12281</v>
      </c>
      <c r="F3746" s="251" t="s">
        <v>9966</v>
      </c>
      <c r="G3746" s="251" t="s">
        <v>10242</v>
      </c>
      <c r="H3746" s="251" t="s">
        <v>3429</v>
      </c>
      <c r="I3746" s="257" t="str">
        <f t="shared" si="233"/>
        <v>-00002</v>
      </c>
      <c r="J3746" s="251">
        <v>2</v>
      </c>
      <c r="K3746" s="251">
        <v>2</v>
      </c>
      <c r="M3746" s="251" t="s">
        <v>9958</v>
      </c>
      <c r="N3746" s="251" t="s">
        <v>12979</v>
      </c>
      <c r="O3746" s="251">
        <v>2</v>
      </c>
      <c r="Q3746" s="251" t="s">
        <v>14246</v>
      </c>
      <c r="R3746" s="251" t="s">
        <v>10028</v>
      </c>
      <c r="S3746" s="252" t="s">
        <v>3731</v>
      </c>
      <c r="T3746" s="251" t="str">
        <f t="shared" si="234"/>
        <v>I040460581150VT080</v>
      </c>
      <c r="W3746" s="251" t="str">
        <f t="shared" si="235"/>
        <v>I040460581150-VT080</v>
      </c>
    </row>
    <row r="3747" spans="1:23" x14ac:dyDescent="0.3">
      <c r="A3747" s="256" t="str">
        <f t="shared" si="232"/>
        <v>I0404605-811700K300-00002</v>
      </c>
      <c r="B3747" s="251" t="s">
        <v>14247</v>
      </c>
      <c r="C3747" s="251" t="s">
        <v>10031</v>
      </c>
      <c r="D3747" s="251" t="s">
        <v>14243</v>
      </c>
      <c r="E3747" s="251" t="s">
        <v>12281</v>
      </c>
      <c r="F3747" s="251" t="s">
        <v>9968</v>
      </c>
      <c r="G3747" s="251" t="s">
        <v>238</v>
      </c>
      <c r="H3747" s="251" t="s">
        <v>5094</v>
      </c>
      <c r="I3747" s="257" t="str">
        <f t="shared" si="233"/>
        <v>-00002</v>
      </c>
      <c r="J3747" s="251">
        <v>2</v>
      </c>
      <c r="K3747" s="251">
        <v>2</v>
      </c>
      <c r="M3747" s="251" t="s">
        <v>9958</v>
      </c>
      <c r="N3747" s="251" t="s">
        <v>12979</v>
      </c>
      <c r="O3747" s="251">
        <v>2</v>
      </c>
      <c r="Q3747" s="251" t="s">
        <v>14247</v>
      </c>
      <c r="R3747" s="251" t="s">
        <v>10028</v>
      </c>
      <c r="S3747" s="252" t="s">
        <v>237</v>
      </c>
      <c r="T3747" s="251" t="str">
        <f t="shared" si="234"/>
        <v>I0404605811700K300</v>
      </c>
      <c r="W3747" s="251" t="str">
        <f t="shared" si="235"/>
        <v>I040460581170-0K300</v>
      </c>
    </row>
    <row r="3748" spans="1:23" x14ac:dyDescent="0.3">
      <c r="A3748" s="256" t="str">
        <f t="shared" si="232"/>
        <v>I0404605-812100K031-00001</v>
      </c>
      <c r="B3748" s="251" t="s">
        <v>14248</v>
      </c>
      <c r="C3748" s="251" t="s">
        <v>10031</v>
      </c>
      <c r="D3748" s="251" t="s">
        <v>14243</v>
      </c>
      <c r="E3748" s="251" t="s">
        <v>12281</v>
      </c>
      <c r="F3748" s="251" t="s">
        <v>9970</v>
      </c>
      <c r="G3748" s="251" t="s">
        <v>593</v>
      </c>
      <c r="H3748" s="251" t="s">
        <v>5163</v>
      </c>
      <c r="I3748" s="257" t="str">
        <f t="shared" si="233"/>
        <v>-00001</v>
      </c>
      <c r="J3748" s="251">
        <v>1</v>
      </c>
      <c r="K3748" s="251">
        <v>1</v>
      </c>
      <c r="M3748" s="251" t="s">
        <v>9993</v>
      </c>
      <c r="N3748" s="251" t="s">
        <v>12979</v>
      </c>
      <c r="O3748" s="251">
        <v>1</v>
      </c>
      <c r="Q3748" s="251" t="s">
        <v>14248</v>
      </c>
      <c r="R3748" s="251" t="s">
        <v>10028</v>
      </c>
      <c r="S3748" s="252" t="s">
        <v>592</v>
      </c>
      <c r="T3748" s="251" t="str">
        <f t="shared" si="234"/>
        <v>I0404605812100K031</v>
      </c>
      <c r="W3748" s="251" t="str">
        <f t="shared" si="235"/>
        <v>I040460581210-0K031</v>
      </c>
    </row>
    <row r="3749" spans="1:23" x14ac:dyDescent="0.3">
      <c r="A3749" s="256" t="str">
        <f t="shared" si="232"/>
        <v>I0404605-815500K080-00002</v>
      </c>
      <c r="B3749" s="251" t="s">
        <v>14249</v>
      </c>
      <c r="C3749" s="251" t="s">
        <v>10031</v>
      </c>
      <c r="D3749" s="251" t="s">
        <v>14243</v>
      </c>
      <c r="E3749" s="251" t="s">
        <v>12281</v>
      </c>
      <c r="F3749" s="251" t="s">
        <v>9972</v>
      </c>
      <c r="G3749" s="251" t="s">
        <v>151</v>
      </c>
      <c r="H3749" s="251" t="s">
        <v>5045</v>
      </c>
      <c r="I3749" s="257" t="str">
        <f t="shared" si="233"/>
        <v>-00002</v>
      </c>
      <c r="J3749" s="251">
        <v>2</v>
      </c>
      <c r="K3749" s="251">
        <v>2</v>
      </c>
      <c r="M3749" s="251" t="s">
        <v>9958</v>
      </c>
      <c r="N3749" s="251" t="s">
        <v>12979</v>
      </c>
      <c r="O3749" s="251">
        <v>2</v>
      </c>
      <c r="Q3749" s="251" t="s">
        <v>14249</v>
      </c>
      <c r="R3749" s="251" t="s">
        <v>10028</v>
      </c>
      <c r="S3749" s="252" t="s">
        <v>150</v>
      </c>
      <c r="T3749" s="251" t="str">
        <f t="shared" si="234"/>
        <v>I0404605815500K080</v>
      </c>
      <c r="W3749" s="251" t="str">
        <f t="shared" si="235"/>
        <v>I040460581550-0K080</v>
      </c>
    </row>
    <row r="3750" spans="1:23" x14ac:dyDescent="0.3">
      <c r="A3750" s="256" t="str">
        <f t="shared" si="232"/>
        <v>I0404605-81550VT020-00002</v>
      </c>
      <c r="B3750" s="251" t="s">
        <v>14250</v>
      </c>
      <c r="C3750" s="251" t="s">
        <v>10031</v>
      </c>
      <c r="D3750" s="251" t="s">
        <v>14243</v>
      </c>
      <c r="E3750" s="251" t="s">
        <v>12281</v>
      </c>
      <c r="F3750" s="251" t="s">
        <v>9974</v>
      </c>
      <c r="G3750" s="251" t="s">
        <v>10057</v>
      </c>
      <c r="H3750" s="251" t="s">
        <v>5202</v>
      </c>
      <c r="I3750" s="257" t="str">
        <f t="shared" si="233"/>
        <v>-00002</v>
      </c>
      <c r="J3750" s="251">
        <v>2</v>
      </c>
      <c r="K3750" s="251">
        <v>2</v>
      </c>
      <c r="M3750" s="251" t="s">
        <v>9958</v>
      </c>
      <c r="N3750" s="251" t="s">
        <v>12979</v>
      </c>
      <c r="O3750" s="251">
        <v>2</v>
      </c>
      <c r="Q3750" s="251" t="s">
        <v>14250</v>
      </c>
      <c r="R3750" s="251" t="s">
        <v>10028</v>
      </c>
      <c r="S3750" s="252" t="s">
        <v>3737</v>
      </c>
      <c r="T3750" s="251" t="str">
        <f t="shared" si="234"/>
        <v>I040460581550VT020</v>
      </c>
      <c r="W3750" s="251" t="str">
        <f t="shared" si="235"/>
        <v>I040460581550-VT020</v>
      </c>
    </row>
    <row r="3751" spans="1:23" x14ac:dyDescent="0.3">
      <c r="A3751" s="256" t="str">
        <f t="shared" si="232"/>
        <v>I0404605-81550VT050-00004</v>
      </c>
      <c r="B3751" s="251" t="s">
        <v>14251</v>
      </c>
      <c r="C3751" s="251" t="s">
        <v>10031</v>
      </c>
      <c r="D3751" s="251" t="s">
        <v>14243</v>
      </c>
      <c r="E3751" s="251" t="s">
        <v>12281</v>
      </c>
      <c r="F3751" s="251" t="s">
        <v>9976</v>
      </c>
      <c r="G3751" s="251" t="s">
        <v>5265</v>
      </c>
      <c r="H3751" s="251" t="s">
        <v>5202</v>
      </c>
      <c r="I3751" s="257" t="str">
        <f t="shared" si="233"/>
        <v>-00004</v>
      </c>
      <c r="J3751" s="251">
        <v>4</v>
      </c>
      <c r="K3751" s="251">
        <v>4</v>
      </c>
      <c r="M3751" s="251" t="s">
        <v>9958</v>
      </c>
      <c r="N3751" s="251" t="s">
        <v>12979</v>
      </c>
      <c r="O3751" s="251">
        <v>4</v>
      </c>
      <c r="Q3751" s="251" t="s">
        <v>14251</v>
      </c>
      <c r="R3751" s="251" t="s">
        <v>10028</v>
      </c>
      <c r="S3751" s="252" t="s">
        <v>3740</v>
      </c>
      <c r="T3751" s="251" t="str">
        <f t="shared" si="234"/>
        <v>I040460581550VT050</v>
      </c>
      <c r="W3751" s="251" t="str">
        <f t="shared" si="235"/>
        <v>I040460581550-VT050</v>
      </c>
    </row>
    <row r="3752" spans="1:23" x14ac:dyDescent="0.3">
      <c r="A3752" s="256" t="str">
        <f t="shared" si="232"/>
        <v>I0404605-81551VT020-00001</v>
      </c>
      <c r="B3752" s="251" t="s">
        <v>14252</v>
      </c>
      <c r="C3752" s="251" t="s">
        <v>10031</v>
      </c>
      <c r="D3752" s="251" t="s">
        <v>14243</v>
      </c>
      <c r="E3752" s="251" t="s">
        <v>12281</v>
      </c>
      <c r="F3752" s="251" t="s">
        <v>9978</v>
      </c>
      <c r="G3752" s="251" t="s">
        <v>10060</v>
      </c>
      <c r="H3752" s="251" t="s">
        <v>3436</v>
      </c>
      <c r="I3752" s="257" t="str">
        <f t="shared" si="233"/>
        <v>-00001</v>
      </c>
      <c r="J3752" s="251">
        <v>1</v>
      </c>
      <c r="K3752" s="251">
        <v>1</v>
      </c>
      <c r="M3752" s="251" t="s">
        <v>9958</v>
      </c>
      <c r="N3752" s="251" t="s">
        <v>12979</v>
      </c>
      <c r="O3752" s="251">
        <v>1</v>
      </c>
      <c r="Q3752" s="251" t="s">
        <v>14252</v>
      </c>
      <c r="R3752" s="251" t="s">
        <v>10028</v>
      </c>
      <c r="S3752" s="252" t="s">
        <v>3761</v>
      </c>
      <c r="T3752" s="251" t="str">
        <f t="shared" si="234"/>
        <v>I040460581551VT020</v>
      </c>
      <c r="W3752" s="251" t="str">
        <f t="shared" si="235"/>
        <v>I040460581551-VT020</v>
      </c>
    </row>
    <row r="3753" spans="1:23" x14ac:dyDescent="0.3">
      <c r="A3753" s="256" t="str">
        <f t="shared" si="232"/>
        <v>I0404605-815600K080-00002</v>
      </c>
      <c r="B3753" s="251" t="s">
        <v>14253</v>
      </c>
      <c r="C3753" s="251" t="s">
        <v>10031</v>
      </c>
      <c r="D3753" s="251" t="s">
        <v>14243</v>
      </c>
      <c r="E3753" s="251" t="s">
        <v>12281</v>
      </c>
      <c r="F3753" s="251" t="s">
        <v>9980</v>
      </c>
      <c r="G3753" s="251" t="s">
        <v>164</v>
      </c>
      <c r="H3753" s="251" t="s">
        <v>5047</v>
      </c>
      <c r="I3753" s="257" t="str">
        <f t="shared" si="233"/>
        <v>-00002</v>
      </c>
      <c r="J3753" s="251">
        <v>2</v>
      </c>
      <c r="K3753" s="251">
        <v>2</v>
      </c>
      <c r="M3753" s="251" t="s">
        <v>9958</v>
      </c>
      <c r="N3753" s="251" t="s">
        <v>12979</v>
      </c>
      <c r="O3753" s="251">
        <v>2</v>
      </c>
      <c r="Q3753" s="251" t="s">
        <v>14253</v>
      </c>
      <c r="R3753" s="251" t="s">
        <v>10028</v>
      </c>
      <c r="S3753" s="252" t="s">
        <v>163</v>
      </c>
      <c r="T3753" s="251" t="str">
        <f t="shared" si="234"/>
        <v>I0404605815600K080</v>
      </c>
      <c r="W3753" s="251" t="str">
        <f t="shared" si="235"/>
        <v>I040460581560-0K080</v>
      </c>
    </row>
    <row r="3754" spans="1:23" x14ac:dyDescent="0.3">
      <c r="A3754" s="256" t="str">
        <f t="shared" si="232"/>
        <v>I0404605-81560VT020-00002</v>
      </c>
      <c r="B3754" s="251" t="s">
        <v>14254</v>
      </c>
      <c r="C3754" s="251" t="s">
        <v>10031</v>
      </c>
      <c r="D3754" s="251" t="s">
        <v>14243</v>
      </c>
      <c r="E3754" s="251" t="s">
        <v>12281</v>
      </c>
      <c r="F3754" s="251" t="s">
        <v>9982</v>
      </c>
      <c r="G3754" s="251" t="s">
        <v>10065</v>
      </c>
      <c r="H3754" s="251" t="s">
        <v>5204</v>
      </c>
      <c r="I3754" s="257" t="str">
        <f t="shared" si="233"/>
        <v>-00002</v>
      </c>
      <c r="J3754" s="251">
        <v>2</v>
      </c>
      <c r="K3754" s="251">
        <v>2</v>
      </c>
      <c r="M3754" s="251" t="s">
        <v>9958</v>
      </c>
      <c r="N3754" s="251" t="s">
        <v>12979</v>
      </c>
      <c r="O3754" s="251">
        <v>2</v>
      </c>
      <c r="Q3754" s="251" t="s">
        <v>14254</v>
      </c>
      <c r="R3754" s="251" t="s">
        <v>10028</v>
      </c>
      <c r="S3754" s="252" t="s">
        <v>3743</v>
      </c>
      <c r="T3754" s="251" t="str">
        <f t="shared" si="234"/>
        <v>I040460581560VT020</v>
      </c>
      <c r="W3754" s="251" t="str">
        <f t="shared" si="235"/>
        <v>I040460581560-VT020</v>
      </c>
    </row>
    <row r="3755" spans="1:23" x14ac:dyDescent="0.3">
      <c r="A3755" s="256" t="str">
        <f t="shared" si="232"/>
        <v>I0404605-81560VT050-00004</v>
      </c>
      <c r="B3755" s="251" t="s">
        <v>14255</v>
      </c>
      <c r="C3755" s="251" t="s">
        <v>10031</v>
      </c>
      <c r="D3755" s="251" t="s">
        <v>14243</v>
      </c>
      <c r="E3755" s="251" t="s">
        <v>12281</v>
      </c>
      <c r="F3755" s="251" t="s">
        <v>9984</v>
      </c>
      <c r="G3755" s="251" t="s">
        <v>10067</v>
      </c>
      <c r="H3755" s="251" t="s">
        <v>5204</v>
      </c>
      <c r="I3755" s="257" t="str">
        <f t="shared" si="233"/>
        <v>-00004</v>
      </c>
      <c r="J3755" s="251">
        <v>4</v>
      </c>
      <c r="K3755" s="251">
        <v>4</v>
      </c>
      <c r="M3755" s="251" t="s">
        <v>9958</v>
      </c>
      <c r="N3755" s="251" t="s">
        <v>12979</v>
      </c>
      <c r="O3755" s="251">
        <v>4</v>
      </c>
      <c r="Q3755" s="251" t="s">
        <v>14255</v>
      </c>
      <c r="R3755" s="251" t="s">
        <v>10028</v>
      </c>
      <c r="S3755" s="252" t="s">
        <v>3746</v>
      </c>
      <c r="T3755" s="251" t="str">
        <f t="shared" si="234"/>
        <v>I040460581560VT050</v>
      </c>
      <c r="W3755" s="251" t="str">
        <f t="shared" si="235"/>
        <v>I040460581560-VT050</v>
      </c>
    </row>
    <row r="3756" spans="1:23" x14ac:dyDescent="0.3">
      <c r="A3756" s="256" t="str">
        <f t="shared" si="232"/>
        <v>I0404605-81561VT020-00001</v>
      </c>
      <c r="B3756" s="251" t="s">
        <v>14256</v>
      </c>
      <c r="C3756" s="251" t="s">
        <v>10031</v>
      </c>
      <c r="D3756" s="251" t="s">
        <v>14243</v>
      </c>
      <c r="E3756" s="251" t="s">
        <v>12281</v>
      </c>
      <c r="F3756" s="251" t="s">
        <v>9986</v>
      </c>
      <c r="G3756" s="251" t="s">
        <v>10256</v>
      </c>
      <c r="H3756" s="251" t="s">
        <v>3443</v>
      </c>
      <c r="I3756" s="257" t="str">
        <f t="shared" si="233"/>
        <v>-00001</v>
      </c>
      <c r="J3756" s="251">
        <v>1</v>
      </c>
      <c r="K3756" s="251">
        <v>1</v>
      </c>
      <c r="M3756" s="251" t="s">
        <v>9958</v>
      </c>
      <c r="N3756" s="251" t="s">
        <v>12979</v>
      </c>
      <c r="O3756" s="251">
        <v>1</v>
      </c>
      <c r="Q3756" s="251" t="s">
        <v>14256</v>
      </c>
      <c r="R3756" s="251" t="s">
        <v>10028</v>
      </c>
      <c r="S3756" s="252" t="s">
        <v>3767</v>
      </c>
      <c r="T3756" s="251" t="str">
        <f t="shared" si="234"/>
        <v>I040460581561VT020</v>
      </c>
      <c r="W3756" s="251" t="str">
        <f t="shared" si="235"/>
        <v>I040460581561-VT020</v>
      </c>
    </row>
    <row r="3757" spans="1:23" x14ac:dyDescent="0.3">
      <c r="A3757" s="256" t="str">
        <f t="shared" si="232"/>
        <v>I0404605-81580VT010-00002</v>
      </c>
      <c r="B3757" s="251" t="s">
        <v>14257</v>
      </c>
      <c r="C3757" s="251" t="s">
        <v>10031</v>
      </c>
      <c r="D3757" s="251" t="s">
        <v>14243</v>
      </c>
      <c r="E3757" s="251" t="s">
        <v>12281</v>
      </c>
      <c r="F3757" s="251" t="s">
        <v>9988</v>
      </c>
      <c r="G3757" s="251" t="s">
        <v>5289</v>
      </c>
      <c r="H3757" s="251" t="s">
        <v>758</v>
      </c>
      <c r="I3757" s="257" t="str">
        <f t="shared" si="233"/>
        <v>-00002</v>
      </c>
      <c r="J3757" s="251">
        <v>2</v>
      </c>
      <c r="K3757" s="251">
        <v>2</v>
      </c>
      <c r="M3757" s="251" t="s">
        <v>9993</v>
      </c>
      <c r="N3757" s="251" t="s">
        <v>12979</v>
      </c>
      <c r="O3757" s="251">
        <v>2</v>
      </c>
      <c r="Q3757" s="251" t="s">
        <v>14257</v>
      </c>
      <c r="R3757" s="251" t="s">
        <v>10028</v>
      </c>
      <c r="S3757" s="252" t="s">
        <v>3749</v>
      </c>
      <c r="T3757" s="251" t="str">
        <f t="shared" si="234"/>
        <v>I040460581580VT010</v>
      </c>
      <c r="W3757" s="251" t="str">
        <f t="shared" si="235"/>
        <v>I040460581580-VT010</v>
      </c>
    </row>
    <row r="3758" spans="1:23" x14ac:dyDescent="0.3">
      <c r="A3758" s="256" t="str">
        <f t="shared" si="232"/>
        <v>I0404605-81580VT020-00001</v>
      </c>
      <c r="B3758" s="251" t="s">
        <v>14258</v>
      </c>
      <c r="C3758" s="251" t="s">
        <v>10031</v>
      </c>
      <c r="D3758" s="251" t="s">
        <v>14243</v>
      </c>
      <c r="E3758" s="251" t="s">
        <v>12281</v>
      </c>
      <c r="F3758" s="251" t="s">
        <v>9990</v>
      </c>
      <c r="G3758" s="251" t="s">
        <v>10071</v>
      </c>
      <c r="H3758" s="251" t="s">
        <v>758</v>
      </c>
      <c r="I3758" s="257" t="str">
        <f t="shared" si="233"/>
        <v>-00001</v>
      </c>
      <c r="J3758" s="251">
        <v>1</v>
      </c>
      <c r="K3758" s="251">
        <v>1</v>
      </c>
      <c r="M3758" s="251" t="s">
        <v>9958</v>
      </c>
      <c r="N3758" s="251" t="s">
        <v>12979</v>
      </c>
      <c r="O3758" s="251">
        <v>1</v>
      </c>
      <c r="Q3758" s="251" t="s">
        <v>14258</v>
      </c>
      <c r="R3758" s="251" t="s">
        <v>10028</v>
      </c>
      <c r="S3758" s="252" t="s">
        <v>3752</v>
      </c>
      <c r="T3758" s="251" t="str">
        <f t="shared" si="234"/>
        <v>I040460581580VT020</v>
      </c>
      <c r="W3758" s="251" t="str">
        <f t="shared" si="235"/>
        <v>I040460581580-VT020</v>
      </c>
    </row>
    <row r="3759" spans="1:23" x14ac:dyDescent="0.3">
      <c r="A3759" s="256" t="str">
        <f t="shared" si="232"/>
        <v>I0404605-81581VT010-00001</v>
      </c>
      <c r="B3759" s="251" t="s">
        <v>14259</v>
      </c>
      <c r="C3759" s="251" t="s">
        <v>10031</v>
      </c>
      <c r="D3759" s="251" t="s">
        <v>14243</v>
      </c>
      <c r="E3759" s="251" t="s">
        <v>12281</v>
      </c>
      <c r="F3759" s="251" t="s">
        <v>9992</v>
      </c>
      <c r="G3759" s="251" t="s">
        <v>5291</v>
      </c>
      <c r="H3759" s="251" t="s">
        <v>5218</v>
      </c>
      <c r="I3759" s="257" t="str">
        <f t="shared" si="233"/>
        <v>-00001</v>
      </c>
      <c r="J3759" s="251">
        <v>1</v>
      </c>
      <c r="K3759" s="251">
        <v>1</v>
      </c>
      <c r="M3759" s="251" t="s">
        <v>9993</v>
      </c>
      <c r="N3759" s="251" t="s">
        <v>12979</v>
      </c>
      <c r="O3759" s="251">
        <v>1</v>
      </c>
      <c r="Q3759" s="251" t="s">
        <v>14259</v>
      </c>
      <c r="R3759" s="251" t="s">
        <v>10028</v>
      </c>
      <c r="S3759" s="252" t="s">
        <v>3771</v>
      </c>
      <c r="T3759" s="251" t="str">
        <f t="shared" si="234"/>
        <v>I040460581581VT010</v>
      </c>
      <c r="W3759" s="251" t="str">
        <f t="shared" si="235"/>
        <v>I040460581581-VT010</v>
      </c>
    </row>
    <row r="3760" spans="1:23" x14ac:dyDescent="0.3">
      <c r="A3760" s="256" t="str">
        <f t="shared" si="232"/>
        <v>I0404605-81591VT010-00001</v>
      </c>
      <c r="B3760" s="251" t="s">
        <v>14260</v>
      </c>
      <c r="C3760" s="251" t="s">
        <v>10031</v>
      </c>
      <c r="D3760" s="251" t="s">
        <v>14243</v>
      </c>
      <c r="E3760" s="251" t="s">
        <v>12281</v>
      </c>
      <c r="F3760" s="251" t="s">
        <v>9995</v>
      </c>
      <c r="G3760" s="251" t="s">
        <v>11102</v>
      </c>
      <c r="H3760" s="251" t="s">
        <v>5219</v>
      </c>
      <c r="I3760" s="257" t="str">
        <f t="shared" si="233"/>
        <v>-00001</v>
      </c>
      <c r="J3760" s="251">
        <v>1</v>
      </c>
      <c r="K3760" s="251">
        <v>1</v>
      </c>
      <c r="M3760" s="251" t="s">
        <v>9993</v>
      </c>
      <c r="N3760" s="251" t="s">
        <v>12979</v>
      </c>
      <c r="O3760" s="251">
        <v>1</v>
      </c>
      <c r="Q3760" s="251" t="s">
        <v>14260</v>
      </c>
      <c r="R3760" s="251" t="s">
        <v>10028</v>
      </c>
      <c r="S3760" s="252" t="s">
        <v>3775</v>
      </c>
      <c r="T3760" s="251" t="str">
        <f t="shared" si="234"/>
        <v>I040460581591VT010</v>
      </c>
      <c r="W3760" s="251" t="str">
        <f t="shared" si="235"/>
        <v>I040460581591-VT010</v>
      </c>
    </row>
    <row r="3761" spans="1:23" x14ac:dyDescent="0.3">
      <c r="A3761" s="256" t="str">
        <f t="shared" si="232"/>
        <v>I0606371-81110BZ610-00001</v>
      </c>
      <c r="B3761" s="251" t="s">
        <v>14261</v>
      </c>
      <c r="C3761" s="251" t="s">
        <v>10077</v>
      </c>
      <c r="D3761" s="251" t="s">
        <v>14262</v>
      </c>
      <c r="E3761" s="251" t="s">
        <v>12281</v>
      </c>
      <c r="F3761" s="251" t="s">
        <v>9957</v>
      </c>
      <c r="G3761" s="251" t="s">
        <v>1176</v>
      </c>
      <c r="H3761" s="251" t="s">
        <v>3422</v>
      </c>
      <c r="I3761" s="257" t="str">
        <f t="shared" si="233"/>
        <v>-00001</v>
      </c>
      <c r="J3761" s="251">
        <v>1</v>
      </c>
      <c r="K3761" s="251">
        <v>1</v>
      </c>
      <c r="M3761" s="251" t="s">
        <v>10864</v>
      </c>
      <c r="N3761" s="251" t="s">
        <v>12579</v>
      </c>
      <c r="O3761" s="251">
        <v>1</v>
      </c>
      <c r="Q3761" s="251" t="s">
        <v>14261</v>
      </c>
      <c r="R3761" s="251" t="s">
        <v>9960</v>
      </c>
      <c r="S3761" s="252" t="s">
        <v>1175</v>
      </c>
      <c r="T3761" s="251" t="str">
        <f t="shared" si="234"/>
        <v>I060637181110BZ610</v>
      </c>
      <c r="W3761" s="251" t="str">
        <f t="shared" si="235"/>
        <v>I060637181110-BZ610</v>
      </c>
    </row>
    <row r="3762" spans="1:23" x14ac:dyDescent="0.3">
      <c r="A3762" s="256" t="str">
        <f t="shared" si="232"/>
        <v>I0606371-81110BZ620-00004</v>
      </c>
      <c r="B3762" s="251" t="s">
        <v>14263</v>
      </c>
      <c r="C3762" s="251" t="s">
        <v>10077</v>
      </c>
      <c r="D3762" s="251" t="s">
        <v>14262</v>
      </c>
      <c r="E3762" s="251" t="s">
        <v>12281</v>
      </c>
      <c r="F3762" s="251" t="s">
        <v>9962</v>
      </c>
      <c r="G3762" s="251" t="s">
        <v>1193</v>
      </c>
      <c r="H3762" s="251" t="s">
        <v>3422</v>
      </c>
      <c r="I3762" s="257" t="str">
        <f t="shared" si="233"/>
        <v>-00004</v>
      </c>
      <c r="J3762" s="251">
        <v>4</v>
      </c>
      <c r="K3762" s="251">
        <v>4</v>
      </c>
      <c r="M3762" s="251" t="s">
        <v>9958</v>
      </c>
      <c r="N3762" s="251" t="s">
        <v>12579</v>
      </c>
      <c r="O3762" s="251">
        <v>4</v>
      </c>
      <c r="Q3762" s="251" t="s">
        <v>14263</v>
      </c>
      <c r="R3762" s="251" t="s">
        <v>9960</v>
      </c>
      <c r="S3762" s="252" t="s">
        <v>1192</v>
      </c>
      <c r="T3762" s="251" t="str">
        <f t="shared" si="234"/>
        <v>I060637181110BZ620</v>
      </c>
      <c r="W3762" s="251" t="str">
        <f t="shared" si="235"/>
        <v>I060637181110-BZ620</v>
      </c>
    </row>
    <row r="3763" spans="1:23" x14ac:dyDescent="0.3">
      <c r="A3763" s="256" t="str">
        <f t="shared" si="232"/>
        <v>I0606371-81130BZ620-00008</v>
      </c>
      <c r="B3763" s="251" t="s">
        <v>14264</v>
      </c>
      <c r="C3763" s="251" t="s">
        <v>10077</v>
      </c>
      <c r="D3763" s="251" t="s">
        <v>14262</v>
      </c>
      <c r="E3763" s="251" t="s">
        <v>12281</v>
      </c>
      <c r="F3763" s="251" t="s">
        <v>9964</v>
      </c>
      <c r="G3763" s="251" t="s">
        <v>1198</v>
      </c>
      <c r="H3763" s="251" t="s">
        <v>5101</v>
      </c>
      <c r="I3763" s="257" t="str">
        <f t="shared" si="233"/>
        <v>-00008</v>
      </c>
      <c r="J3763" s="251">
        <v>8</v>
      </c>
      <c r="K3763" s="251">
        <v>8</v>
      </c>
      <c r="M3763" s="251" t="s">
        <v>9958</v>
      </c>
      <c r="N3763" s="251" t="s">
        <v>12579</v>
      </c>
      <c r="O3763" s="251">
        <v>8</v>
      </c>
      <c r="Q3763" s="251" t="s">
        <v>14264</v>
      </c>
      <c r="R3763" s="251" t="s">
        <v>9960</v>
      </c>
      <c r="S3763" s="252" t="s">
        <v>1197</v>
      </c>
      <c r="T3763" s="251" t="str">
        <f t="shared" si="234"/>
        <v>I060637181130BZ620</v>
      </c>
      <c r="W3763" s="251" t="str">
        <f t="shared" si="235"/>
        <v>I060637181130-BZ620</v>
      </c>
    </row>
    <row r="3764" spans="1:23" x14ac:dyDescent="0.3">
      <c r="A3764" s="256" t="str">
        <f t="shared" si="232"/>
        <v>I0606371-81150BZ620-00002</v>
      </c>
      <c r="B3764" s="251" t="s">
        <v>14265</v>
      </c>
      <c r="C3764" s="251" t="s">
        <v>10077</v>
      </c>
      <c r="D3764" s="251" t="s">
        <v>14262</v>
      </c>
      <c r="E3764" s="251" t="s">
        <v>12281</v>
      </c>
      <c r="F3764" s="251" t="s">
        <v>9966</v>
      </c>
      <c r="G3764" s="251" t="s">
        <v>1203</v>
      </c>
      <c r="H3764" s="251" t="s">
        <v>3429</v>
      </c>
      <c r="I3764" s="257" t="str">
        <f t="shared" si="233"/>
        <v>-00002</v>
      </c>
      <c r="J3764" s="251">
        <v>2</v>
      </c>
      <c r="K3764" s="251">
        <v>2</v>
      </c>
      <c r="M3764" s="251" t="s">
        <v>9958</v>
      </c>
      <c r="N3764" s="251" t="s">
        <v>12579</v>
      </c>
      <c r="O3764" s="251">
        <v>2</v>
      </c>
      <c r="Q3764" s="251" t="s">
        <v>14265</v>
      </c>
      <c r="R3764" s="251" t="s">
        <v>9960</v>
      </c>
      <c r="S3764" s="252" t="s">
        <v>1202</v>
      </c>
      <c r="T3764" s="251" t="str">
        <f t="shared" si="234"/>
        <v>I060637181150BZ620</v>
      </c>
      <c r="W3764" s="251" t="str">
        <f t="shared" si="235"/>
        <v>I060637181150-BZ620</v>
      </c>
    </row>
    <row r="3765" spans="1:23" x14ac:dyDescent="0.3">
      <c r="A3765" s="256" t="str">
        <f t="shared" si="232"/>
        <v>I0606371-81170BZ620-00005</v>
      </c>
      <c r="B3765" s="251" t="s">
        <v>14266</v>
      </c>
      <c r="C3765" s="251" t="s">
        <v>10077</v>
      </c>
      <c r="D3765" s="251" t="s">
        <v>14262</v>
      </c>
      <c r="E3765" s="251" t="s">
        <v>12281</v>
      </c>
      <c r="F3765" s="251" t="s">
        <v>9968</v>
      </c>
      <c r="G3765" s="251" t="s">
        <v>1208</v>
      </c>
      <c r="H3765" s="251" t="s">
        <v>5102</v>
      </c>
      <c r="I3765" s="257" t="str">
        <f t="shared" si="233"/>
        <v>-00005</v>
      </c>
      <c r="J3765" s="251">
        <v>5</v>
      </c>
      <c r="K3765" s="251">
        <v>5</v>
      </c>
      <c r="M3765" s="251" t="s">
        <v>9958</v>
      </c>
      <c r="N3765" s="251" t="s">
        <v>12579</v>
      </c>
      <c r="O3765" s="251">
        <v>5</v>
      </c>
      <c r="Q3765" s="251" t="s">
        <v>14266</v>
      </c>
      <c r="R3765" s="251" t="s">
        <v>9960</v>
      </c>
      <c r="S3765" s="252" t="s">
        <v>1207</v>
      </c>
      <c r="T3765" s="251" t="str">
        <f t="shared" si="234"/>
        <v>I060637181170BZ620</v>
      </c>
      <c r="W3765" s="251" t="str">
        <f t="shared" si="235"/>
        <v>I060637181170-BZ620</v>
      </c>
    </row>
    <row r="3766" spans="1:23" x14ac:dyDescent="0.3">
      <c r="A3766" s="256" t="str">
        <f t="shared" si="232"/>
        <v>I0606371-81550BZ220-00002</v>
      </c>
      <c r="B3766" s="251" t="s">
        <v>14267</v>
      </c>
      <c r="C3766" s="251" t="s">
        <v>10077</v>
      </c>
      <c r="D3766" s="251" t="s">
        <v>14262</v>
      </c>
      <c r="E3766" s="251" t="s">
        <v>12281</v>
      </c>
      <c r="F3766" s="251" t="s">
        <v>9970</v>
      </c>
      <c r="G3766" s="251" t="s">
        <v>1364</v>
      </c>
      <c r="H3766" s="251" t="s">
        <v>5202</v>
      </c>
      <c r="I3766" s="257" t="str">
        <f t="shared" si="233"/>
        <v>-00002</v>
      </c>
      <c r="J3766" s="251">
        <v>2</v>
      </c>
      <c r="K3766" s="251">
        <v>2</v>
      </c>
      <c r="M3766" s="251" t="s">
        <v>9958</v>
      </c>
      <c r="N3766" s="251" t="s">
        <v>12579</v>
      </c>
      <c r="O3766" s="251">
        <v>2</v>
      </c>
      <c r="Q3766" s="251" t="s">
        <v>14267</v>
      </c>
      <c r="R3766" s="251" t="s">
        <v>9960</v>
      </c>
      <c r="S3766" s="252" t="s">
        <v>1363</v>
      </c>
      <c r="T3766" s="251" t="str">
        <f t="shared" si="234"/>
        <v>I060637181550BZ220</v>
      </c>
      <c r="W3766" s="251" t="str">
        <f t="shared" si="235"/>
        <v>I060637181550-BZ220</v>
      </c>
    </row>
    <row r="3767" spans="1:23" x14ac:dyDescent="0.3">
      <c r="A3767" s="256" t="str">
        <f t="shared" si="232"/>
        <v>I0606371-81550BZ490-00005</v>
      </c>
      <c r="B3767" s="251" t="s">
        <v>14268</v>
      </c>
      <c r="C3767" s="251" t="s">
        <v>10077</v>
      </c>
      <c r="D3767" s="251" t="s">
        <v>14262</v>
      </c>
      <c r="E3767" s="251" t="s">
        <v>12281</v>
      </c>
      <c r="F3767" s="251" t="s">
        <v>9972</v>
      </c>
      <c r="G3767" s="251" t="s">
        <v>1409</v>
      </c>
      <c r="H3767" s="251" t="s">
        <v>5202</v>
      </c>
      <c r="I3767" s="257" t="str">
        <f t="shared" si="233"/>
        <v>-00005</v>
      </c>
      <c r="J3767" s="251">
        <v>5</v>
      </c>
      <c r="K3767" s="251">
        <v>5</v>
      </c>
      <c r="M3767" s="251" t="s">
        <v>9958</v>
      </c>
      <c r="N3767" s="251" t="s">
        <v>12579</v>
      </c>
      <c r="O3767" s="251">
        <v>5</v>
      </c>
      <c r="Q3767" s="251" t="s">
        <v>14268</v>
      </c>
      <c r="R3767" s="251" t="s">
        <v>9960</v>
      </c>
      <c r="S3767" s="252" t="s">
        <v>1408</v>
      </c>
      <c r="T3767" s="251" t="str">
        <f t="shared" si="234"/>
        <v>I060637181550BZ490</v>
      </c>
      <c r="W3767" s="251" t="str">
        <f t="shared" si="235"/>
        <v>I060637181550-BZ490</v>
      </c>
    </row>
    <row r="3768" spans="1:23" x14ac:dyDescent="0.3">
      <c r="A3768" s="256" t="str">
        <f t="shared" si="232"/>
        <v>I0606371-81551BZ150-00002</v>
      </c>
      <c r="B3768" s="251" t="s">
        <v>14269</v>
      </c>
      <c r="C3768" s="251" t="s">
        <v>10077</v>
      </c>
      <c r="D3768" s="251" t="s">
        <v>14262</v>
      </c>
      <c r="E3768" s="251" t="s">
        <v>12281</v>
      </c>
      <c r="F3768" s="251" t="s">
        <v>9974</v>
      </c>
      <c r="G3768" s="251" t="s">
        <v>1351</v>
      </c>
      <c r="H3768" s="251" t="s">
        <v>3436</v>
      </c>
      <c r="I3768" s="257" t="str">
        <f t="shared" si="233"/>
        <v>-00002</v>
      </c>
      <c r="J3768" s="251">
        <v>2</v>
      </c>
      <c r="K3768" s="251">
        <v>2</v>
      </c>
      <c r="M3768" s="251" t="s">
        <v>9958</v>
      </c>
      <c r="N3768" s="251" t="s">
        <v>12579</v>
      </c>
      <c r="O3768" s="251">
        <v>2</v>
      </c>
      <c r="Q3768" s="251" t="s">
        <v>14269</v>
      </c>
      <c r="R3768" s="251" t="s">
        <v>9960</v>
      </c>
      <c r="S3768" s="252" t="s">
        <v>1350</v>
      </c>
      <c r="T3768" s="251" t="str">
        <f t="shared" si="234"/>
        <v>I060637181551BZ150</v>
      </c>
      <c r="W3768" s="251" t="str">
        <f t="shared" si="235"/>
        <v>I060637181551-BZ150</v>
      </c>
    </row>
    <row r="3769" spans="1:23" x14ac:dyDescent="0.3">
      <c r="A3769" s="256" t="str">
        <f t="shared" si="232"/>
        <v>I0606371-81551BZ320-00001</v>
      </c>
      <c r="B3769" s="251" t="s">
        <v>14270</v>
      </c>
      <c r="C3769" s="251" t="s">
        <v>10077</v>
      </c>
      <c r="D3769" s="251" t="s">
        <v>14262</v>
      </c>
      <c r="E3769" s="251" t="s">
        <v>12281</v>
      </c>
      <c r="F3769" s="251" t="s">
        <v>9976</v>
      </c>
      <c r="G3769" s="251" t="s">
        <v>1418</v>
      </c>
      <c r="H3769" s="251" t="s">
        <v>3436</v>
      </c>
      <c r="I3769" s="257" t="str">
        <f t="shared" si="233"/>
        <v>-00001</v>
      </c>
      <c r="J3769" s="251">
        <v>1</v>
      </c>
      <c r="K3769" s="251">
        <v>1</v>
      </c>
      <c r="M3769" s="251" t="s">
        <v>9958</v>
      </c>
      <c r="N3769" s="251" t="s">
        <v>12579</v>
      </c>
      <c r="O3769" s="251">
        <v>1</v>
      </c>
      <c r="Q3769" s="251" t="s">
        <v>14270</v>
      </c>
      <c r="R3769" s="251" t="s">
        <v>9960</v>
      </c>
      <c r="S3769" s="252" t="s">
        <v>1417</v>
      </c>
      <c r="T3769" s="251" t="str">
        <f t="shared" si="234"/>
        <v>I060637181551BZ320</v>
      </c>
      <c r="W3769" s="251" t="str">
        <f t="shared" si="235"/>
        <v>I060637181551-BZ320</v>
      </c>
    </row>
    <row r="3770" spans="1:23" x14ac:dyDescent="0.3">
      <c r="A3770" s="256" t="str">
        <f t="shared" si="232"/>
        <v>I0606371-81560BZ220-00002</v>
      </c>
      <c r="B3770" s="251" t="s">
        <v>14271</v>
      </c>
      <c r="C3770" s="251" t="s">
        <v>10077</v>
      </c>
      <c r="D3770" s="251" t="s">
        <v>14262</v>
      </c>
      <c r="E3770" s="251" t="s">
        <v>12281</v>
      </c>
      <c r="F3770" s="251" t="s">
        <v>9978</v>
      </c>
      <c r="G3770" s="251" t="s">
        <v>1378</v>
      </c>
      <c r="H3770" s="251" t="s">
        <v>5204</v>
      </c>
      <c r="I3770" s="257" t="str">
        <f t="shared" si="233"/>
        <v>-00002</v>
      </c>
      <c r="J3770" s="251">
        <v>2</v>
      </c>
      <c r="K3770" s="251">
        <v>2</v>
      </c>
      <c r="M3770" s="251" t="s">
        <v>9958</v>
      </c>
      <c r="N3770" s="251" t="s">
        <v>12579</v>
      </c>
      <c r="O3770" s="251">
        <v>2</v>
      </c>
      <c r="Q3770" s="251" t="s">
        <v>14271</v>
      </c>
      <c r="R3770" s="251" t="s">
        <v>9960</v>
      </c>
      <c r="S3770" s="252" t="s">
        <v>1377</v>
      </c>
      <c r="T3770" s="251" t="str">
        <f t="shared" si="234"/>
        <v>I060637181560BZ220</v>
      </c>
      <c r="W3770" s="251" t="str">
        <f t="shared" si="235"/>
        <v>I060637181560-BZ220</v>
      </c>
    </row>
    <row r="3771" spans="1:23" x14ac:dyDescent="0.3">
      <c r="A3771" s="256" t="str">
        <f t="shared" si="232"/>
        <v>I0606371-81560BZ490-00003</v>
      </c>
      <c r="B3771" s="251" t="s">
        <v>14272</v>
      </c>
      <c r="C3771" s="251" t="s">
        <v>10077</v>
      </c>
      <c r="D3771" s="251" t="s">
        <v>14262</v>
      </c>
      <c r="E3771" s="251" t="s">
        <v>12281</v>
      </c>
      <c r="F3771" s="251" t="s">
        <v>9980</v>
      </c>
      <c r="G3771" s="251" t="s">
        <v>1423</v>
      </c>
      <c r="H3771" s="251" t="s">
        <v>5204</v>
      </c>
      <c r="I3771" s="257" t="str">
        <f t="shared" si="233"/>
        <v>-00003</v>
      </c>
      <c r="J3771" s="251">
        <v>3</v>
      </c>
      <c r="K3771" s="251">
        <v>3</v>
      </c>
      <c r="M3771" s="251" t="s">
        <v>9958</v>
      </c>
      <c r="N3771" s="251" t="s">
        <v>12579</v>
      </c>
      <c r="O3771" s="251">
        <v>3</v>
      </c>
      <c r="Q3771" s="251" t="s">
        <v>14272</v>
      </c>
      <c r="R3771" s="251" t="s">
        <v>9960</v>
      </c>
      <c r="S3771" s="252" t="s">
        <v>1422</v>
      </c>
      <c r="T3771" s="251" t="str">
        <f t="shared" si="234"/>
        <v>I060637181560BZ490</v>
      </c>
      <c r="W3771" s="251" t="str">
        <f t="shared" si="235"/>
        <v>I060637181560-BZ490</v>
      </c>
    </row>
    <row r="3772" spans="1:23" x14ac:dyDescent="0.3">
      <c r="A3772" s="256" t="str">
        <f t="shared" si="232"/>
        <v>I0606371-81561BZ150-00005</v>
      </c>
      <c r="B3772" s="251" t="s">
        <v>14273</v>
      </c>
      <c r="C3772" s="251" t="s">
        <v>10077</v>
      </c>
      <c r="D3772" s="251" t="s">
        <v>14262</v>
      </c>
      <c r="E3772" s="251" t="s">
        <v>12281</v>
      </c>
      <c r="F3772" s="251" t="s">
        <v>9982</v>
      </c>
      <c r="G3772" s="251" t="s">
        <v>1359</v>
      </c>
      <c r="H3772" s="251" t="s">
        <v>3443</v>
      </c>
      <c r="I3772" s="257" t="str">
        <f t="shared" si="233"/>
        <v>-00005</v>
      </c>
      <c r="J3772" s="251">
        <v>5</v>
      </c>
      <c r="K3772" s="251">
        <v>5</v>
      </c>
      <c r="M3772" s="251" t="s">
        <v>9958</v>
      </c>
      <c r="N3772" s="251" t="s">
        <v>12579</v>
      </c>
      <c r="O3772" s="251">
        <v>5</v>
      </c>
      <c r="Q3772" s="251" t="s">
        <v>14273</v>
      </c>
      <c r="R3772" s="251" t="s">
        <v>9960</v>
      </c>
      <c r="S3772" s="252" t="s">
        <v>1358</v>
      </c>
      <c r="T3772" s="251" t="str">
        <f t="shared" si="234"/>
        <v>I060637181561BZ150</v>
      </c>
      <c r="W3772" s="251" t="str">
        <f t="shared" si="235"/>
        <v>I060637181561-BZ150</v>
      </c>
    </row>
    <row r="3773" spans="1:23" x14ac:dyDescent="0.3">
      <c r="A3773" s="256" t="str">
        <f t="shared" si="232"/>
        <v>I0606371-81561BZ240-00002</v>
      </c>
      <c r="B3773" s="251" t="s">
        <v>14274</v>
      </c>
      <c r="C3773" s="251" t="s">
        <v>10077</v>
      </c>
      <c r="D3773" s="251" t="s">
        <v>14262</v>
      </c>
      <c r="E3773" s="251" t="s">
        <v>12281</v>
      </c>
      <c r="F3773" s="251" t="s">
        <v>9984</v>
      </c>
      <c r="G3773" s="251" t="s">
        <v>1387</v>
      </c>
      <c r="H3773" s="251" t="s">
        <v>3443</v>
      </c>
      <c r="I3773" s="257" t="str">
        <f t="shared" si="233"/>
        <v>-00002</v>
      </c>
      <c r="J3773" s="251">
        <v>2</v>
      </c>
      <c r="K3773" s="251">
        <v>2</v>
      </c>
      <c r="M3773" s="251" t="s">
        <v>9958</v>
      </c>
      <c r="N3773" s="251" t="s">
        <v>12579</v>
      </c>
      <c r="O3773" s="251">
        <v>2</v>
      </c>
      <c r="Q3773" s="251" t="s">
        <v>14274</v>
      </c>
      <c r="R3773" s="251" t="s">
        <v>9960</v>
      </c>
      <c r="S3773" s="252" t="s">
        <v>1386</v>
      </c>
      <c r="T3773" s="251" t="str">
        <f t="shared" si="234"/>
        <v>I060637181561BZ240</v>
      </c>
      <c r="W3773" s="251" t="str">
        <f t="shared" si="235"/>
        <v>I060637181561-BZ240</v>
      </c>
    </row>
    <row r="3774" spans="1:23" x14ac:dyDescent="0.3">
      <c r="A3774" s="256" t="str">
        <f t="shared" si="232"/>
        <v>I0606371-81565BZ050-00001</v>
      </c>
      <c r="B3774" s="251" t="s">
        <v>14275</v>
      </c>
      <c r="C3774" s="251" t="s">
        <v>10077</v>
      </c>
      <c r="D3774" s="251" t="s">
        <v>14262</v>
      </c>
      <c r="E3774" s="251" t="s">
        <v>12281</v>
      </c>
      <c r="F3774" s="251" t="s">
        <v>9986</v>
      </c>
      <c r="G3774" s="251" t="s">
        <v>1383</v>
      </c>
      <c r="H3774" s="251" t="s">
        <v>3447</v>
      </c>
      <c r="I3774" s="257" t="str">
        <f t="shared" si="233"/>
        <v>-00001</v>
      </c>
      <c r="J3774" s="251">
        <v>1</v>
      </c>
      <c r="K3774" s="251">
        <v>1</v>
      </c>
      <c r="M3774" s="251" t="s">
        <v>10007</v>
      </c>
      <c r="N3774" s="251" t="s">
        <v>12579</v>
      </c>
      <c r="O3774" s="251">
        <v>1</v>
      </c>
      <c r="Q3774" s="251" t="s">
        <v>14275</v>
      </c>
      <c r="R3774" s="251" t="s">
        <v>9960</v>
      </c>
      <c r="S3774" s="252" t="s">
        <v>1382</v>
      </c>
      <c r="T3774" s="251" t="str">
        <f t="shared" si="234"/>
        <v>I060637181565BZ050</v>
      </c>
      <c r="W3774" s="251" t="str">
        <f t="shared" si="235"/>
        <v>I060637181565-BZ050</v>
      </c>
    </row>
    <row r="3775" spans="1:23" x14ac:dyDescent="0.3">
      <c r="A3775" s="256" t="str">
        <f t="shared" si="232"/>
        <v>I0606371-81590BZ051-00003</v>
      </c>
      <c r="B3775" s="251" t="s">
        <v>14276</v>
      </c>
      <c r="C3775" s="251" t="s">
        <v>10077</v>
      </c>
      <c r="D3775" s="251" t="s">
        <v>14262</v>
      </c>
      <c r="E3775" s="251" t="s">
        <v>12281</v>
      </c>
      <c r="F3775" s="251" t="s">
        <v>9988</v>
      </c>
      <c r="G3775" s="251" t="s">
        <v>5230</v>
      </c>
      <c r="H3775" s="251" t="s">
        <v>770</v>
      </c>
      <c r="I3775" s="257" t="str">
        <f t="shared" si="233"/>
        <v>-00003</v>
      </c>
      <c r="J3775" s="251">
        <v>3</v>
      </c>
      <c r="K3775" s="251">
        <v>3</v>
      </c>
      <c r="M3775" s="251" t="s">
        <v>9958</v>
      </c>
      <c r="N3775" s="251" t="s">
        <v>12579</v>
      </c>
      <c r="O3775" s="251">
        <v>3</v>
      </c>
      <c r="Q3775" s="251" t="s">
        <v>14276</v>
      </c>
      <c r="R3775" s="251" t="s">
        <v>9960</v>
      </c>
      <c r="S3775" s="252" t="s">
        <v>4062</v>
      </c>
      <c r="T3775" s="251" t="str">
        <f t="shared" si="234"/>
        <v>I060637181590BZ051</v>
      </c>
      <c r="W3775" s="251" t="str">
        <f t="shared" si="235"/>
        <v>I060637181590-BZ051</v>
      </c>
    </row>
    <row r="3776" spans="1:23" x14ac:dyDescent="0.3">
      <c r="A3776" s="256" t="str">
        <f t="shared" si="232"/>
        <v>I0606371-9004951161-00004</v>
      </c>
      <c r="B3776" s="251" t="s">
        <v>14277</v>
      </c>
      <c r="C3776" s="251" t="s">
        <v>10077</v>
      </c>
      <c r="D3776" s="251" t="s">
        <v>14262</v>
      </c>
      <c r="E3776" s="251" t="s">
        <v>12281</v>
      </c>
      <c r="F3776" s="251" t="s">
        <v>9990</v>
      </c>
      <c r="G3776" s="251" t="s">
        <v>1559</v>
      </c>
      <c r="H3776" s="251" t="s">
        <v>3393</v>
      </c>
      <c r="I3776" s="257" t="str">
        <f t="shared" si="233"/>
        <v>-00004</v>
      </c>
      <c r="J3776" s="251">
        <v>4</v>
      </c>
      <c r="K3776" s="251">
        <v>4</v>
      </c>
      <c r="M3776" s="251" t="s">
        <v>10007</v>
      </c>
      <c r="N3776" s="251" t="s">
        <v>12579</v>
      </c>
      <c r="O3776" s="251">
        <v>4</v>
      </c>
      <c r="Q3776" s="251" t="s">
        <v>14277</v>
      </c>
      <c r="R3776" s="251" t="s">
        <v>9960</v>
      </c>
      <c r="S3776" s="252">
        <v>9004951161</v>
      </c>
      <c r="T3776" s="251" t="str">
        <f t="shared" si="234"/>
        <v>I06063719004951161</v>
      </c>
      <c r="W3776" s="251" t="str">
        <f t="shared" si="235"/>
        <v>I060637190049-51161</v>
      </c>
    </row>
    <row r="3777" spans="1:23" x14ac:dyDescent="0.3">
      <c r="A3777" s="256" t="str">
        <f t="shared" si="232"/>
        <v>I0606371-9004A81005-00003</v>
      </c>
      <c r="B3777" s="251" t="s">
        <v>14278</v>
      </c>
      <c r="C3777" s="251" t="s">
        <v>10077</v>
      </c>
      <c r="D3777" s="251" t="s">
        <v>14262</v>
      </c>
      <c r="E3777" s="251" t="s">
        <v>12281</v>
      </c>
      <c r="F3777" s="251" t="s">
        <v>9992</v>
      </c>
      <c r="G3777" s="251" t="s">
        <v>1566</v>
      </c>
      <c r="H3777" s="251" t="s">
        <v>3393</v>
      </c>
      <c r="I3777" s="257" t="str">
        <f t="shared" si="233"/>
        <v>-00003</v>
      </c>
      <c r="J3777" s="251">
        <v>3</v>
      </c>
      <c r="K3777" s="251">
        <v>3</v>
      </c>
      <c r="M3777" s="251" t="s">
        <v>10007</v>
      </c>
      <c r="N3777" s="251" t="s">
        <v>12579</v>
      </c>
      <c r="O3777" s="251">
        <v>3</v>
      </c>
      <c r="Q3777" s="251" t="s">
        <v>14278</v>
      </c>
      <c r="R3777" s="251" t="s">
        <v>9960</v>
      </c>
      <c r="S3777" s="252" t="s">
        <v>1565</v>
      </c>
      <c r="T3777" s="251" t="str">
        <f t="shared" si="234"/>
        <v>I06063719004A81005</v>
      </c>
      <c r="W3777" s="251" t="str">
        <f t="shared" si="235"/>
        <v>I06063719004A-81005</v>
      </c>
    </row>
    <row r="3778" spans="1:23" x14ac:dyDescent="0.3">
      <c r="A3778" s="256" t="str">
        <f t="shared" si="232"/>
        <v>I0606371-9004A81007-00007</v>
      </c>
      <c r="B3778" s="251" t="s">
        <v>14279</v>
      </c>
      <c r="C3778" s="251" t="s">
        <v>10077</v>
      </c>
      <c r="D3778" s="251" t="s">
        <v>14262</v>
      </c>
      <c r="E3778" s="251" t="s">
        <v>12281</v>
      </c>
      <c r="F3778" s="251" t="s">
        <v>9995</v>
      </c>
      <c r="G3778" s="251" t="s">
        <v>1576</v>
      </c>
      <c r="H3778" s="251" t="s">
        <v>3393</v>
      </c>
      <c r="I3778" s="257" t="str">
        <f t="shared" si="233"/>
        <v>-00007</v>
      </c>
      <c r="J3778" s="251">
        <v>7</v>
      </c>
      <c r="K3778" s="251">
        <v>7</v>
      </c>
      <c r="M3778" s="251" t="s">
        <v>10003</v>
      </c>
      <c r="N3778" s="251" t="s">
        <v>12579</v>
      </c>
      <c r="O3778" s="251">
        <v>7</v>
      </c>
      <c r="Q3778" s="251" t="s">
        <v>14279</v>
      </c>
      <c r="R3778" s="251" t="s">
        <v>9960</v>
      </c>
      <c r="S3778" s="252" t="s">
        <v>1575</v>
      </c>
      <c r="T3778" s="251" t="str">
        <f t="shared" si="234"/>
        <v>I06063719004A81007</v>
      </c>
      <c r="W3778" s="251" t="str">
        <f t="shared" si="235"/>
        <v>I06063719004A-81007</v>
      </c>
    </row>
    <row r="3779" spans="1:23" x14ac:dyDescent="0.3">
      <c r="A3779" s="256" t="str">
        <f t="shared" si="232"/>
        <v>I0606371-9004A81026-00011</v>
      </c>
      <c r="B3779" s="251" t="s">
        <v>14280</v>
      </c>
      <c r="C3779" s="251" t="s">
        <v>10077</v>
      </c>
      <c r="D3779" s="251" t="s">
        <v>14262</v>
      </c>
      <c r="E3779" s="251" t="s">
        <v>12281</v>
      </c>
      <c r="F3779" s="251" t="s">
        <v>9997</v>
      </c>
      <c r="G3779" s="251" t="s">
        <v>1624</v>
      </c>
      <c r="H3779" s="251" t="s">
        <v>3393</v>
      </c>
      <c r="I3779" s="257" t="str">
        <f t="shared" si="233"/>
        <v>-00011</v>
      </c>
      <c r="J3779" s="251">
        <v>11</v>
      </c>
      <c r="K3779" s="251">
        <v>11</v>
      </c>
      <c r="M3779" s="251" t="s">
        <v>10007</v>
      </c>
      <c r="N3779" s="251" t="s">
        <v>12579</v>
      </c>
      <c r="O3779" s="251">
        <v>11</v>
      </c>
      <c r="Q3779" s="251" t="s">
        <v>14280</v>
      </c>
      <c r="R3779" s="251" t="s">
        <v>9960</v>
      </c>
      <c r="S3779" s="252" t="s">
        <v>1623</v>
      </c>
      <c r="T3779" s="251" t="str">
        <f t="shared" si="234"/>
        <v>I06063719004A81026</v>
      </c>
      <c r="W3779" s="251" t="str">
        <f t="shared" si="235"/>
        <v>I06063719004A-81026</v>
      </c>
    </row>
    <row r="3780" spans="1:23" x14ac:dyDescent="0.3">
      <c r="A3780" s="256" t="str">
        <f t="shared" si="232"/>
        <v>I0606371-9004A81027-00002</v>
      </c>
      <c r="B3780" s="251" t="s">
        <v>14281</v>
      </c>
      <c r="C3780" s="251" t="s">
        <v>10077</v>
      </c>
      <c r="D3780" s="251" t="s">
        <v>14262</v>
      </c>
      <c r="E3780" s="251" t="s">
        <v>12281</v>
      </c>
      <c r="F3780" s="251" t="s">
        <v>10000</v>
      </c>
      <c r="G3780" s="251" t="s">
        <v>1617</v>
      </c>
      <c r="H3780" s="251" t="s">
        <v>3393</v>
      </c>
      <c r="I3780" s="257" t="str">
        <f t="shared" si="233"/>
        <v>-00002</v>
      </c>
      <c r="J3780" s="251">
        <v>2</v>
      </c>
      <c r="K3780" s="251">
        <v>2</v>
      </c>
      <c r="M3780" s="251" t="s">
        <v>10007</v>
      </c>
      <c r="N3780" s="251" t="s">
        <v>12579</v>
      </c>
      <c r="O3780" s="251">
        <v>2</v>
      </c>
      <c r="Q3780" s="251" t="s">
        <v>14281</v>
      </c>
      <c r="R3780" s="251" t="s">
        <v>9960</v>
      </c>
      <c r="S3780" s="252" t="s">
        <v>1616</v>
      </c>
      <c r="T3780" s="251" t="str">
        <f t="shared" si="234"/>
        <v>I06063719004A81027</v>
      </c>
      <c r="W3780" s="251" t="str">
        <f t="shared" si="235"/>
        <v>I06063719004A-81027</v>
      </c>
    </row>
    <row r="3781" spans="1:23" x14ac:dyDescent="0.3">
      <c r="A3781" s="256" t="str">
        <f t="shared" si="232"/>
        <v>I0606372-81580BZ051-00004</v>
      </c>
      <c r="B3781" s="251" t="s">
        <v>14282</v>
      </c>
      <c r="C3781" s="251" t="s">
        <v>10077</v>
      </c>
      <c r="D3781" s="251" t="s">
        <v>14283</v>
      </c>
      <c r="E3781" s="251" t="s">
        <v>12281</v>
      </c>
      <c r="F3781" s="251" t="s">
        <v>9957</v>
      </c>
      <c r="G3781" s="251" t="s">
        <v>5226</v>
      </c>
      <c r="H3781" s="251" t="s">
        <v>758</v>
      </c>
      <c r="I3781" s="257" t="str">
        <f t="shared" si="233"/>
        <v>-00004</v>
      </c>
      <c r="J3781" s="251">
        <v>4</v>
      </c>
      <c r="K3781" s="251">
        <v>4</v>
      </c>
      <c r="M3781" s="251" t="s">
        <v>9958</v>
      </c>
      <c r="N3781" s="251" t="s">
        <v>12707</v>
      </c>
      <c r="O3781" s="251">
        <v>4</v>
      </c>
      <c r="Q3781" s="251" t="s">
        <v>14282</v>
      </c>
      <c r="R3781" s="251" t="s">
        <v>10017</v>
      </c>
      <c r="S3781" s="252" t="s">
        <v>4065</v>
      </c>
      <c r="T3781" s="251" t="str">
        <f t="shared" si="234"/>
        <v>I060637281580BZ051</v>
      </c>
      <c r="W3781" s="251" t="str">
        <f t="shared" si="235"/>
        <v>I060637281580-BZ051</v>
      </c>
    </row>
    <row r="3782" spans="1:23" x14ac:dyDescent="0.3">
      <c r="A3782" s="256" t="str">
        <f t="shared" si="232"/>
        <v>I0606372-87917BZ010-00007</v>
      </c>
      <c r="B3782" s="251" t="s">
        <v>14284</v>
      </c>
      <c r="C3782" s="251" t="s">
        <v>10077</v>
      </c>
      <c r="D3782" s="251" t="s">
        <v>14283</v>
      </c>
      <c r="E3782" s="251" t="s">
        <v>12281</v>
      </c>
      <c r="F3782" s="251" t="s">
        <v>9962</v>
      </c>
      <c r="G3782" s="251" t="s">
        <v>1515</v>
      </c>
      <c r="H3782" s="251" t="s">
        <v>10109</v>
      </c>
      <c r="I3782" s="257" t="str">
        <f t="shared" si="233"/>
        <v>-00007</v>
      </c>
      <c r="J3782" s="251">
        <v>7</v>
      </c>
      <c r="K3782" s="251">
        <v>7</v>
      </c>
      <c r="M3782" s="251" t="s">
        <v>10007</v>
      </c>
      <c r="N3782" s="251" t="s">
        <v>12707</v>
      </c>
      <c r="O3782" s="251">
        <v>7</v>
      </c>
      <c r="Q3782" s="251" t="s">
        <v>14284</v>
      </c>
      <c r="R3782" s="251" t="s">
        <v>10017</v>
      </c>
      <c r="S3782" s="252" t="s">
        <v>1514</v>
      </c>
      <c r="T3782" s="251" t="str">
        <f t="shared" si="234"/>
        <v>I060637287917BZ010</v>
      </c>
      <c r="W3782" s="251" t="str">
        <f t="shared" si="235"/>
        <v>I060637287917-BZ010</v>
      </c>
    </row>
    <row r="3783" spans="1:23" x14ac:dyDescent="0.3">
      <c r="A3783" s="256" t="str">
        <f t="shared" ref="A3783:A3846" si="236">D3783&amp;$A$6&amp;S3783&amp;I3783</f>
        <v>I0606372-87947BZ010-00001</v>
      </c>
      <c r="B3783" s="251" t="s">
        <v>14285</v>
      </c>
      <c r="C3783" s="251" t="s">
        <v>10077</v>
      </c>
      <c r="D3783" s="251" t="s">
        <v>14283</v>
      </c>
      <c r="E3783" s="251" t="s">
        <v>12281</v>
      </c>
      <c r="F3783" s="251" t="s">
        <v>9964</v>
      </c>
      <c r="G3783" s="251" t="s">
        <v>1519</v>
      </c>
      <c r="H3783" s="251" t="s">
        <v>10109</v>
      </c>
      <c r="I3783" s="257" t="str">
        <f t="shared" ref="I3783:I3846" si="237">+IF(AND(O3783&lt;10),$B$2&amp;O3783,IF(AND(O3783&gt;9,O3783&lt;=99),$B$3&amp;O3783,IF(AND(O3783&gt;99,L92659&lt;1000),$B$4&amp;O3783,IF(AND(O3783&gt;999),$B$5&amp;7))))</f>
        <v>-00001</v>
      </c>
      <c r="J3783" s="251">
        <v>1</v>
      </c>
      <c r="K3783" s="251">
        <v>1</v>
      </c>
      <c r="M3783" s="251" t="s">
        <v>10007</v>
      </c>
      <c r="N3783" s="251" t="s">
        <v>12707</v>
      </c>
      <c r="O3783" s="251">
        <v>1</v>
      </c>
      <c r="Q3783" s="251" t="s">
        <v>14285</v>
      </c>
      <c r="R3783" s="251" t="s">
        <v>10017</v>
      </c>
      <c r="S3783" s="252" t="s">
        <v>1518</v>
      </c>
      <c r="T3783" s="251" t="str">
        <f t="shared" si="234"/>
        <v>I060637287947BZ010</v>
      </c>
      <c r="W3783" s="251" t="str">
        <f t="shared" si="235"/>
        <v>I060637287947-BZ010</v>
      </c>
    </row>
    <row r="3784" spans="1:23" x14ac:dyDescent="0.3">
      <c r="A3784" s="256" t="str">
        <f t="shared" si="236"/>
        <v>I0606373-81565BZ030-00002</v>
      </c>
      <c r="B3784" s="251" t="s">
        <v>14286</v>
      </c>
      <c r="C3784" s="251" t="s">
        <v>10077</v>
      </c>
      <c r="D3784" s="251" t="s">
        <v>14287</v>
      </c>
      <c r="E3784" s="251" t="s">
        <v>12281</v>
      </c>
      <c r="F3784" s="251" t="s">
        <v>9957</v>
      </c>
      <c r="G3784" s="251" t="s">
        <v>1356</v>
      </c>
      <c r="H3784" s="251" t="s">
        <v>10467</v>
      </c>
      <c r="I3784" s="257" t="str">
        <f t="shared" si="237"/>
        <v>-00002</v>
      </c>
      <c r="J3784" s="251">
        <v>2</v>
      </c>
      <c r="K3784" s="251">
        <v>2</v>
      </c>
      <c r="M3784" s="251" t="s">
        <v>10007</v>
      </c>
      <c r="N3784" s="251" t="s">
        <v>12979</v>
      </c>
      <c r="O3784" s="251">
        <v>2</v>
      </c>
      <c r="Q3784" s="251" t="s">
        <v>14286</v>
      </c>
      <c r="R3784" s="251" t="s">
        <v>10028</v>
      </c>
      <c r="S3784" s="252" t="s">
        <v>1355</v>
      </c>
      <c r="T3784" s="251" t="str">
        <f t="shared" ref="T3784:T3847" si="238">+D3784&amp;S3784</f>
        <v>I060637381565BZ030</v>
      </c>
      <c r="W3784" s="251" t="str">
        <f t="shared" ref="W3784:W3847" si="239">D3784&amp;G3784</f>
        <v>I060637381565-BZ030</v>
      </c>
    </row>
    <row r="3785" spans="1:23" x14ac:dyDescent="0.3">
      <c r="A3785" s="256" t="str">
        <f t="shared" si="236"/>
        <v>I0706373-9004951125-00030</v>
      </c>
      <c r="B3785" s="251" t="s">
        <v>14288</v>
      </c>
      <c r="C3785" s="251" t="s">
        <v>10117</v>
      </c>
      <c r="D3785" s="251" t="s">
        <v>14289</v>
      </c>
      <c r="E3785" s="251" t="s">
        <v>12281</v>
      </c>
      <c r="F3785" s="251" t="s">
        <v>9957</v>
      </c>
      <c r="G3785" s="251" t="s">
        <v>1561</v>
      </c>
      <c r="H3785" s="251" t="s">
        <v>3393</v>
      </c>
      <c r="I3785" s="257" t="str">
        <f t="shared" si="237"/>
        <v>-00030</v>
      </c>
      <c r="J3785" s="251">
        <v>30</v>
      </c>
      <c r="K3785" s="251">
        <v>30</v>
      </c>
      <c r="M3785" s="251" t="s">
        <v>10003</v>
      </c>
      <c r="N3785" s="251" t="s">
        <v>12579</v>
      </c>
      <c r="O3785" s="251">
        <v>30</v>
      </c>
      <c r="Q3785" s="251" t="s">
        <v>14288</v>
      </c>
      <c r="R3785" s="251" t="s">
        <v>9960</v>
      </c>
      <c r="S3785" s="252">
        <v>9004951125</v>
      </c>
      <c r="T3785" s="251" t="str">
        <f t="shared" si="238"/>
        <v>I07063739004951125</v>
      </c>
      <c r="W3785" s="251" t="str">
        <f t="shared" si="239"/>
        <v>I070637390049-51125</v>
      </c>
    </row>
    <row r="3786" spans="1:23" x14ac:dyDescent="0.3">
      <c r="A3786" s="256" t="str">
        <f t="shared" si="236"/>
        <v>I0706374-81110BZ010-00001</v>
      </c>
      <c r="B3786" s="251" t="s">
        <v>14290</v>
      </c>
      <c r="C3786" s="251" t="s">
        <v>10117</v>
      </c>
      <c r="D3786" s="251" t="s">
        <v>14291</v>
      </c>
      <c r="E3786" s="251" t="s">
        <v>12281</v>
      </c>
      <c r="F3786" s="251" t="s">
        <v>9957</v>
      </c>
      <c r="G3786" s="251" t="s">
        <v>997</v>
      </c>
      <c r="H3786" s="251" t="s">
        <v>10121</v>
      </c>
      <c r="I3786" s="257" t="str">
        <f t="shared" si="237"/>
        <v>-00001</v>
      </c>
      <c r="J3786" s="251">
        <v>1</v>
      </c>
      <c r="K3786" s="251">
        <v>1</v>
      </c>
      <c r="M3786" s="251" t="s">
        <v>9958</v>
      </c>
      <c r="N3786" s="251" t="s">
        <v>12707</v>
      </c>
      <c r="O3786" s="251">
        <v>1</v>
      </c>
      <c r="Q3786" s="251" t="s">
        <v>14290</v>
      </c>
      <c r="R3786" s="251" t="s">
        <v>10017</v>
      </c>
      <c r="S3786" s="252" t="s">
        <v>996</v>
      </c>
      <c r="T3786" s="251" t="str">
        <f t="shared" si="238"/>
        <v>I070637481110BZ010</v>
      </c>
      <c r="W3786" s="251" t="str">
        <f t="shared" si="239"/>
        <v>I070637481110-BZ010</v>
      </c>
    </row>
    <row r="3787" spans="1:23" x14ac:dyDescent="0.3">
      <c r="A3787" s="256" t="str">
        <f t="shared" si="236"/>
        <v>I0706374-81110BZ050-00004</v>
      </c>
      <c r="B3787" s="251" t="s">
        <v>14292</v>
      </c>
      <c r="C3787" s="251" t="s">
        <v>10117</v>
      </c>
      <c r="D3787" s="251" t="s">
        <v>14291</v>
      </c>
      <c r="E3787" s="251" t="s">
        <v>12281</v>
      </c>
      <c r="F3787" s="251" t="s">
        <v>9962</v>
      </c>
      <c r="G3787" s="251" t="s">
        <v>1015</v>
      </c>
      <c r="H3787" s="251" t="s">
        <v>10123</v>
      </c>
      <c r="I3787" s="257" t="str">
        <f t="shared" si="237"/>
        <v>-00004</v>
      </c>
      <c r="J3787" s="251">
        <v>4</v>
      </c>
      <c r="K3787" s="251">
        <v>4</v>
      </c>
      <c r="M3787" s="251" t="s">
        <v>9958</v>
      </c>
      <c r="N3787" s="251" t="s">
        <v>12707</v>
      </c>
      <c r="O3787" s="251">
        <v>4</v>
      </c>
      <c r="Q3787" s="251" t="s">
        <v>14292</v>
      </c>
      <c r="R3787" s="251" t="s">
        <v>10017</v>
      </c>
      <c r="S3787" s="252" t="s">
        <v>1014</v>
      </c>
      <c r="T3787" s="251" t="str">
        <f t="shared" si="238"/>
        <v>I070637481110BZ050</v>
      </c>
      <c r="W3787" s="251" t="str">
        <f t="shared" si="239"/>
        <v>I070637481110-BZ050</v>
      </c>
    </row>
    <row r="3788" spans="1:23" x14ac:dyDescent="0.3">
      <c r="A3788" s="256" t="str">
        <f t="shared" si="236"/>
        <v>I0706374-81110BZ800-00003</v>
      </c>
      <c r="B3788" s="251" t="s">
        <v>14293</v>
      </c>
      <c r="C3788" s="251" t="s">
        <v>10117</v>
      </c>
      <c r="D3788" s="251" t="s">
        <v>14291</v>
      </c>
      <c r="E3788" s="251" t="s">
        <v>12281</v>
      </c>
      <c r="F3788" s="251" t="s">
        <v>9964</v>
      </c>
      <c r="G3788" s="251" t="s">
        <v>3420</v>
      </c>
      <c r="H3788" s="251" t="s">
        <v>3422</v>
      </c>
      <c r="I3788" s="257" t="str">
        <f t="shared" si="237"/>
        <v>-00003</v>
      </c>
      <c r="J3788" s="251">
        <v>3</v>
      </c>
      <c r="K3788" s="251">
        <v>3</v>
      </c>
      <c r="M3788" s="251" t="s">
        <v>9958</v>
      </c>
      <c r="N3788" s="251" t="s">
        <v>12707</v>
      </c>
      <c r="O3788" s="251">
        <v>3</v>
      </c>
      <c r="Q3788" s="251" t="s">
        <v>14293</v>
      </c>
      <c r="R3788" s="251" t="s">
        <v>10017</v>
      </c>
      <c r="S3788" s="252" t="s">
        <v>3419</v>
      </c>
      <c r="T3788" s="251" t="str">
        <f t="shared" si="238"/>
        <v>I070637481110BZ800</v>
      </c>
      <c r="W3788" s="251" t="str">
        <f t="shared" si="239"/>
        <v>I070637481110-BZ800</v>
      </c>
    </row>
    <row r="3789" spans="1:23" x14ac:dyDescent="0.3">
      <c r="A3789" s="256" t="str">
        <f t="shared" si="236"/>
        <v>I0706374-81110BZ840-00002</v>
      </c>
      <c r="B3789" s="251" t="s">
        <v>14294</v>
      </c>
      <c r="C3789" s="251" t="s">
        <v>10117</v>
      </c>
      <c r="D3789" s="251" t="s">
        <v>14291</v>
      </c>
      <c r="E3789" s="251" t="s">
        <v>12281</v>
      </c>
      <c r="F3789" s="251" t="s">
        <v>9966</v>
      </c>
      <c r="G3789" s="251" t="s">
        <v>3424</v>
      </c>
      <c r="H3789" s="251" t="s">
        <v>3422</v>
      </c>
      <c r="I3789" s="257" t="str">
        <f t="shared" si="237"/>
        <v>-00002</v>
      </c>
      <c r="J3789" s="251">
        <v>2</v>
      </c>
      <c r="K3789" s="251">
        <v>2</v>
      </c>
      <c r="M3789" s="251" t="s">
        <v>9958</v>
      </c>
      <c r="N3789" s="251" t="s">
        <v>12707</v>
      </c>
      <c r="O3789" s="251">
        <v>2</v>
      </c>
      <c r="Q3789" s="251" t="s">
        <v>14294</v>
      </c>
      <c r="R3789" s="251" t="s">
        <v>10017</v>
      </c>
      <c r="S3789" s="252" t="s">
        <v>3423</v>
      </c>
      <c r="T3789" s="251" t="str">
        <f t="shared" si="238"/>
        <v>I070637481110BZ840</v>
      </c>
      <c r="W3789" s="251" t="str">
        <f t="shared" si="239"/>
        <v>I070637481110-BZ840</v>
      </c>
    </row>
    <row r="3790" spans="1:23" x14ac:dyDescent="0.3">
      <c r="A3790" s="256" t="str">
        <f t="shared" si="236"/>
        <v>I0706374-81150BZ050-00009</v>
      </c>
      <c r="B3790" s="251" t="s">
        <v>14295</v>
      </c>
      <c r="C3790" s="251" t="s">
        <v>10117</v>
      </c>
      <c r="D3790" s="251" t="s">
        <v>14291</v>
      </c>
      <c r="E3790" s="251" t="s">
        <v>12281</v>
      </c>
      <c r="F3790" s="251" t="s">
        <v>9968</v>
      </c>
      <c r="G3790" s="251" t="s">
        <v>1024</v>
      </c>
      <c r="H3790" s="251" t="s">
        <v>5057</v>
      </c>
      <c r="I3790" s="257" t="str">
        <f t="shared" si="237"/>
        <v>-00009</v>
      </c>
      <c r="J3790" s="251">
        <v>9</v>
      </c>
      <c r="K3790" s="251">
        <v>9</v>
      </c>
      <c r="M3790" s="251" t="s">
        <v>9958</v>
      </c>
      <c r="N3790" s="251" t="s">
        <v>12707</v>
      </c>
      <c r="O3790" s="251">
        <v>9</v>
      </c>
      <c r="Q3790" s="251" t="s">
        <v>14295</v>
      </c>
      <c r="R3790" s="251" t="s">
        <v>10017</v>
      </c>
      <c r="S3790" s="252" t="s">
        <v>1023</v>
      </c>
      <c r="T3790" s="251" t="str">
        <f t="shared" si="238"/>
        <v>I070637481150BZ050</v>
      </c>
      <c r="W3790" s="251" t="str">
        <f t="shared" si="239"/>
        <v>I070637481150-BZ050</v>
      </c>
    </row>
    <row r="3791" spans="1:23" x14ac:dyDescent="0.3">
      <c r="A3791" s="256" t="str">
        <f t="shared" si="236"/>
        <v>I0706374-81150BZ800-00001</v>
      </c>
      <c r="B3791" s="251" t="s">
        <v>14296</v>
      </c>
      <c r="C3791" s="251" t="s">
        <v>10117</v>
      </c>
      <c r="D3791" s="251" t="s">
        <v>14291</v>
      </c>
      <c r="E3791" s="251" t="s">
        <v>12281</v>
      </c>
      <c r="F3791" s="251" t="s">
        <v>9970</v>
      </c>
      <c r="G3791" s="251" t="s">
        <v>3427</v>
      </c>
      <c r="H3791" s="251" t="s">
        <v>3429</v>
      </c>
      <c r="I3791" s="257" t="str">
        <f t="shared" si="237"/>
        <v>-00001</v>
      </c>
      <c r="J3791" s="251">
        <v>1</v>
      </c>
      <c r="K3791" s="251">
        <v>1</v>
      </c>
      <c r="M3791" s="251" t="s">
        <v>9958</v>
      </c>
      <c r="N3791" s="251" t="s">
        <v>12707</v>
      </c>
      <c r="O3791" s="251">
        <v>1</v>
      </c>
      <c r="Q3791" s="251" t="s">
        <v>14296</v>
      </c>
      <c r="R3791" s="251" t="s">
        <v>10017</v>
      </c>
      <c r="S3791" s="252" t="s">
        <v>3426</v>
      </c>
      <c r="T3791" s="251" t="str">
        <f t="shared" si="238"/>
        <v>I070637481150BZ800</v>
      </c>
      <c r="W3791" s="251" t="str">
        <f t="shared" si="239"/>
        <v>I070637481150-BZ800</v>
      </c>
    </row>
    <row r="3792" spans="1:23" x14ac:dyDescent="0.3">
      <c r="A3792" s="256" t="str">
        <f t="shared" si="236"/>
        <v>I0706374-81150BZ840-00002</v>
      </c>
      <c r="B3792" s="251" t="s">
        <v>14297</v>
      </c>
      <c r="C3792" s="251" t="s">
        <v>10117</v>
      </c>
      <c r="D3792" s="251" t="s">
        <v>14291</v>
      </c>
      <c r="E3792" s="251" t="s">
        <v>12281</v>
      </c>
      <c r="F3792" s="251" t="s">
        <v>9972</v>
      </c>
      <c r="G3792" s="251" t="s">
        <v>3431</v>
      </c>
      <c r="H3792" s="251" t="s">
        <v>3429</v>
      </c>
      <c r="I3792" s="257" t="str">
        <f t="shared" si="237"/>
        <v>-00002</v>
      </c>
      <c r="J3792" s="251">
        <v>2</v>
      </c>
      <c r="K3792" s="251">
        <v>2</v>
      </c>
      <c r="M3792" s="251" t="s">
        <v>9958</v>
      </c>
      <c r="N3792" s="251" t="s">
        <v>12707</v>
      </c>
      <c r="O3792" s="251">
        <v>2</v>
      </c>
      <c r="Q3792" s="251" t="s">
        <v>14297</v>
      </c>
      <c r="R3792" s="251" t="s">
        <v>10017</v>
      </c>
      <c r="S3792" s="252" t="s">
        <v>3430</v>
      </c>
      <c r="T3792" s="251" t="str">
        <f t="shared" si="238"/>
        <v>I070637481150BZ840</v>
      </c>
      <c r="W3792" s="251" t="str">
        <f t="shared" si="239"/>
        <v>I070637481150-BZ840</v>
      </c>
    </row>
    <row r="3793" spans="1:23" x14ac:dyDescent="0.3">
      <c r="A3793" s="256" t="str">
        <f t="shared" si="236"/>
        <v>I0706374-81170BZ520-00001</v>
      </c>
      <c r="B3793" s="251" t="s">
        <v>14298</v>
      </c>
      <c r="C3793" s="251" t="s">
        <v>10117</v>
      </c>
      <c r="D3793" s="251" t="s">
        <v>14291</v>
      </c>
      <c r="E3793" s="251" t="s">
        <v>12281</v>
      </c>
      <c r="F3793" s="251" t="s">
        <v>9974</v>
      </c>
      <c r="G3793" s="251" t="s">
        <v>1123</v>
      </c>
      <c r="H3793" s="251" t="s">
        <v>5102</v>
      </c>
      <c r="I3793" s="257" t="str">
        <f t="shared" si="237"/>
        <v>-00001</v>
      </c>
      <c r="J3793" s="251">
        <v>1</v>
      </c>
      <c r="K3793" s="251">
        <v>1</v>
      </c>
      <c r="M3793" s="251" t="s">
        <v>9958</v>
      </c>
      <c r="N3793" s="251" t="s">
        <v>12707</v>
      </c>
      <c r="O3793" s="251">
        <v>1</v>
      </c>
      <c r="Q3793" s="251" t="s">
        <v>14298</v>
      </c>
      <c r="R3793" s="251" t="s">
        <v>10017</v>
      </c>
      <c r="S3793" s="252" t="s">
        <v>1122</v>
      </c>
      <c r="T3793" s="251" t="str">
        <f t="shared" si="238"/>
        <v>I070637481170BZ520</v>
      </c>
      <c r="W3793" s="251" t="str">
        <f t="shared" si="239"/>
        <v>I070637481170-BZ520</v>
      </c>
    </row>
    <row r="3794" spans="1:23" x14ac:dyDescent="0.3">
      <c r="A3794" s="256" t="str">
        <f t="shared" si="236"/>
        <v>I0706374-81551BZ060-00003</v>
      </c>
      <c r="B3794" s="251" t="s">
        <v>14299</v>
      </c>
      <c r="C3794" s="251" t="s">
        <v>10117</v>
      </c>
      <c r="D3794" s="251" t="s">
        <v>14291</v>
      </c>
      <c r="E3794" s="251" t="s">
        <v>12281</v>
      </c>
      <c r="F3794" s="251" t="s">
        <v>9976</v>
      </c>
      <c r="G3794" s="251" t="s">
        <v>1296</v>
      </c>
      <c r="H3794" s="251" t="s">
        <v>10317</v>
      </c>
      <c r="I3794" s="257" t="str">
        <f t="shared" si="237"/>
        <v>-00003</v>
      </c>
      <c r="J3794" s="251">
        <v>3</v>
      </c>
      <c r="K3794" s="251">
        <v>3</v>
      </c>
      <c r="M3794" s="251" t="s">
        <v>9958</v>
      </c>
      <c r="N3794" s="251" t="s">
        <v>12707</v>
      </c>
      <c r="O3794" s="251">
        <v>3</v>
      </c>
      <c r="Q3794" s="251" t="s">
        <v>14299</v>
      </c>
      <c r="R3794" s="251" t="s">
        <v>10017</v>
      </c>
      <c r="S3794" s="252" t="s">
        <v>1295</v>
      </c>
      <c r="T3794" s="251" t="str">
        <f t="shared" si="238"/>
        <v>I070637481551BZ060</v>
      </c>
      <c r="W3794" s="251" t="str">
        <f t="shared" si="239"/>
        <v>I070637481551-BZ060</v>
      </c>
    </row>
    <row r="3795" spans="1:23" x14ac:dyDescent="0.3">
      <c r="A3795" s="256" t="str">
        <f t="shared" si="236"/>
        <v>I0706374-81551BZ090-00005</v>
      </c>
      <c r="B3795" s="251" t="s">
        <v>14300</v>
      </c>
      <c r="C3795" s="251" t="s">
        <v>10117</v>
      </c>
      <c r="D3795" s="251" t="s">
        <v>14291</v>
      </c>
      <c r="E3795" s="251" t="s">
        <v>12281</v>
      </c>
      <c r="F3795" s="251" t="s">
        <v>9978</v>
      </c>
      <c r="G3795" s="251" t="s">
        <v>1318</v>
      </c>
      <c r="H3795" s="251" t="s">
        <v>5211</v>
      </c>
      <c r="I3795" s="257" t="str">
        <f t="shared" si="237"/>
        <v>-00005</v>
      </c>
      <c r="J3795" s="251">
        <v>5</v>
      </c>
      <c r="K3795" s="251">
        <v>5</v>
      </c>
      <c r="M3795" s="251" t="s">
        <v>9958</v>
      </c>
      <c r="N3795" s="251" t="s">
        <v>12707</v>
      </c>
      <c r="O3795" s="251">
        <v>5</v>
      </c>
      <c r="Q3795" s="251" t="s">
        <v>14300</v>
      </c>
      <c r="R3795" s="251" t="s">
        <v>10017</v>
      </c>
      <c r="S3795" s="252" t="s">
        <v>1317</v>
      </c>
      <c r="T3795" s="251" t="str">
        <f t="shared" si="238"/>
        <v>I070637481551BZ090</v>
      </c>
      <c r="W3795" s="251" t="str">
        <f t="shared" si="239"/>
        <v>I070637481551-BZ090</v>
      </c>
    </row>
    <row r="3796" spans="1:23" x14ac:dyDescent="0.3">
      <c r="A3796" s="256" t="str">
        <f t="shared" si="236"/>
        <v>I0706374-81551BZ250-00002</v>
      </c>
      <c r="B3796" s="251" t="s">
        <v>14301</v>
      </c>
      <c r="C3796" s="251" t="s">
        <v>10117</v>
      </c>
      <c r="D3796" s="251" t="s">
        <v>14291</v>
      </c>
      <c r="E3796" s="251" t="s">
        <v>12281</v>
      </c>
      <c r="F3796" s="251" t="s">
        <v>9980</v>
      </c>
      <c r="G3796" s="251" t="s">
        <v>1396</v>
      </c>
      <c r="H3796" s="251" t="s">
        <v>3436</v>
      </c>
      <c r="I3796" s="257" t="str">
        <f t="shared" si="237"/>
        <v>-00002</v>
      </c>
      <c r="J3796" s="251">
        <v>2</v>
      </c>
      <c r="K3796" s="251">
        <v>2</v>
      </c>
      <c r="M3796" s="251" t="s">
        <v>9958</v>
      </c>
      <c r="N3796" s="251" t="s">
        <v>12707</v>
      </c>
      <c r="O3796" s="251">
        <v>2</v>
      </c>
      <c r="Q3796" s="251" t="s">
        <v>14301</v>
      </c>
      <c r="R3796" s="251" t="s">
        <v>10017</v>
      </c>
      <c r="S3796" s="252" t="s">
        <v>1395</v>
      </c>
      <c r="T3796" s="251" t="str">
        <f t="shared" si="238"/>
        <v>I070637481551BZ250</v>
      </c>
      <c r="W3796" s="251" t="str">
        <f t="shared" si="239"/>
        <v>I070637481551-BZ250</v>
      </c>
    </row>
    <row r="3797" spans="1:23" x14ac:dyDescent="0.3">
      <c r="A3797" s="256" t="str">
        <f t="shared" si="236"/>
        <v>I0706374-81561BZ060-00003</v>
      </c>
      <c r="B3797" s="251" t="s">
        <v>14302</v>
      </c>
      <c r="C3797" s="251" t="s">
        <v>10117</v>
      </c>
      <c r="D3797" s="251" t="s">
        <v>14291</v>
      </c>
      <c r="E3797" s="251" t="s">
        <v>12281</v>
      </c>
      <c r="F3797" s="251" t="s">
        <v>9982</v>
      </c>
      <c r="G3797" s="251" t="s">
        <v>1304</v>
      </c>
      <c r="H3797" s="251" t="s">
        <v>10128</v>
      </c>
      <c r="I3797" s="257" t="str">
        <f t="shared" si="237"/>
        <v>-00003</v>
      </c>
      <c r="J3797" s="251">
        <v>3</v>
      </c>
      <c r="K3797" s="251">
        <v>3</v>
      </c>
      <c r="M3797" s="251" t="s">
        <v>9958</v>
      </c>
      <c r="N3797" s="251" t="s">
        <v>12707</v>
      </c>
      <c r="O3797" s="251">
        <v>3</v>
      </c>
      <c r="Q3797" s="251" t="s">
        <v>14302</v>
      </c>
      <c r="R3797" s="251" t="s">
        <v>10017</v>
      </c>
      <c r="S3797" s="252" t="s">
        <v>1303</v>
      </c>
      <c r="T3797" s="251" t="str">
        <f t="shared" si="238"/>
        <v>I070637481561BZ060</v>
      </c>
      <c r="W3797" s="251" t="str">
        <f t="shared" si="239"/>
        <v>I070637481561-BZ060</v>
      </c>
    </row>
    <row r="3798" spans="1:23" x14ac:dyDescent="0.3">
      <c r="A3798" s="256" t="str">
        <f t="shared" si="236"/>
        <v>I0706374-81561BZ090-00001</v>
      </c>
      <c r="B3798" s="251" t="s">
        <v>14303</v>
      </c>
      <c r="C3798" s="251" t="s">
        <v>10117</v>
      </c>
      <c r="D3798" s="251" t="s">
        <v>14291</v>
      </c>
      <c r="E3798" s="251" t="s">
        <v>12281</v>
      </c>
      <c r="F3798" s="251" t="s">
        <v>9984</v>
      </c>
      <c r="G3798" s="251" t="s">
        <v>1331</v>
      </c>
      <c r="H3798" s="251" t="s">
        <v>5211</v>
      </c>
      <c r="I3798" s="257" t="str">
        <f t="shared" si="237"/>
        <v>-00001</v>
      </c>
      <c r="J3798" s="251">
        <v>1</v>
      </c>
      <c r="K3798" s="251">
        <v>1</v>
      </c>
      <c r="M3798" s="251" t="s">
        <v>9958</v>
      </c>
      <c r="N3798" s="251" t="s">
        <v>12707</v>
      </c>
      <c r="O3798" s="251">
        <v>1</v>
      </c>
      <c r="Q3798" s="251" t="s">
        <v>14303</v>
      </c>
      <c r="R3798" s="251" t="s">
        <v>10017</v>
      </c>
      <c r="S3798" s="252" t="s">
        <v>1330</v>
      </c>
      <c r="T3798" s="251" t="str">
        <f t="shared" si="238"/>
        <v>I070637481561BZ090</v>
      </c>
      <c r="W3798" s="251" t="str">
        <f t="shared" si="239"/>
        <v>I070637481561-BZ090</v>
      </c>
    </row>
    <row r="3799" spans="1:23" x14ac:dyDescent="0.3">
      <c r="A3799" s="256" t="str">
        <f t="shared" si="236"/>
        <v>I0706374-81561BZ410-00003</v>
      </c>
      <c r="B3799" s="251" t="s">
        <v>14304</v>
      </c>
      <c r="C3799" s="251" t="s">
        <v>10117</v>
      </c>
      <c r="D3799" s="251" t="s">
        <v>14291</v>
      </c>
      <c r="E3799" s="251" t="s">
        <v>12281</v>
      </c>
      <c r="F3799" s="251" t="s">
        <v>9986</v>
      </c>
      <c r="G3799" s="251" t="s">
        <v>3441</v>
      </c>
      <c r="H3799" s="251" t="s">
        <v>3443</v>
      </c>
      <c r="I3799" s="257" t="str">
        <f t="shared" si="237"/>
        <v>-00003</v>
      </c>
      <c r="J3799" s="251">
        <v>3</v>
      </c>
      <c r="K3799" s="251">
        <v>3</v>
      </c>
      <c r="M3799" s="251" t="s">
        <v>9958</v>
      </c>
      <c r="N3799" s="251" t="s">
        <v>12707</v>
      </c>
      <c r="O3799" s="251">
        <v>3</v>
      </c>
      <c r="Q3799" s="251" t="s">
        <v>14304</v>
      </c>
      <c r="R3799" s="251" t="s">
        <v>10017</v>
      </c>
      <c r="S3799" s="252" t="s">
        <v>11</v>
      </c>
      <c r="T3799" s="251" t="str">
        <f t="shared" si="238"/>
        <v>I070637481561BZ410</v>
      </c>
      <c r="W3799" s="251" t="str">
        <f t="shared" si="239"/>
        <v>I070637481561-BZ410</v>
      </c>
    </row>
    <row r="3800" spans="1:23" x14ac:dyDescent="0.3">
      <c r="A3800" s="256" t="str">
        <f t="shared" si="236"/>
        <v>I0706374-81580BZ090-00001</v>
      </c>
      <c r="B3800" s="251" t="s">
        <v>14305</v>
      </c>
      <c r="C3800" s="251" t="s">
        <v>10117</v>
      </c>
      <c r="D3800" s="251" t="s">
        <v>14291</v>
      </c>
      <c r="E3800" s="251" t="s">
        <v>12281</v>
      </c>
      <c r="F3800" s="251" t="s">
        <v>9988</v>
      </c>
      <c r="G3800" s="251" t="s">
        <v>3449</v>
      </c>
      <c r="H3800" s="251" t="s">
        <v>758</v>
      </c>
      <c r="I3800" s="257" t="str">
        <f t="shared" si="237"/>
        <v>-00001</v>
      </c>
      <c r="J3800" s="251">
        <v>1</v>
      </c>
      <c r="K3800" s="251">
        <v>1</v>
      </c>
      <c r="M3800" s="251" t="s">
        <v>9993</v>
      </c>
      <c r="N3800" s="251" t="s">
        <v>12707</v>
      </c>
      <c r="O3800" s="251">
        <v>1</v>
      </c>
      <c r="Q3800" s="251" t="s">
        <v>14305</v>
      </c>
      <c r="R3800" s="251" t="s">
        <v>10017</v>
      </c>
      <c r="S3800" s="252" t="s">
        <v>3448</v>
      </c>
      <c r="T3800" s="251" t="str">
        <f t="shared" si="238"/>
        <v>I070637481580BZ090</v>
      </c>
      <c r="W3800" s="251" t="str">
        <f t="shared" si="239"/>
        <v>I070637481580-BZ090</v>
      </c>
    </row>
    <row r="3801" spans="1:23" x14ac:dyDescent="0.3">
      <c r="A3801" s="256" t="str">
        <f t="shared" si="236"/>
        <v>I0706374-87940BZ070-00002</v>
      </c>
      <c r="B3801" s="251" t="s">
        <v>14306</v>
      </c>
      <c r="C3801" s="251" t="s">
        <v>10117</v>
      </c>
      <c r="D3801" s="251" t="s">
        <v>14291</v>
      </c>
      <c r="E3801" s="251" t="s">
        <v>12281</v>
      </c>
      <c r="F3801" s="251" t="s">
        <v>9990</v>
      </c>
      <c r="G3801" s="251" t="s">
        <v>1545</v>
      </c>
      <c r="H3801" s="251" t="s">
        <v>10132</v>
      </c>
      <c r="I3801" s="257" t="str">
        <f t="shared" si="237"/>
        <v>-00002</v>
      </c>
      <c r="J3801" s="251">
        <v>2</v>
      </c>
      <c r="K3801" s="251">
        <v>2</v>
      </c>
      <c r="M3801" s="251" t="s">
        <v>9993</v>
      </c>
      <c r="N3801" s="251" t="s">
        <v>12707</v>
      </c>
      <c r="O3801" s="251">
        <v>2</v>
      </c>
      <c r="Q3801" s="251" t="s">
        <v>14306</v>
      </c>
      <c r="R3801" s="251" t="s">
        <v>10017</v>
      </c>
      <c r="S3801" s="252" t="s">
        <v>1544</v>
      </c>
      <c r="T3801" s="251" t="str">
        <f t="shared" si="238"/>
        <v>I070637487940BZ070</v>
      </c>
      <c r="W3801" s="251" t="str">
        <f t="shared" si="239"/>
        <v>I070637487940-BZ070</v>
      </c>
    </row>
    <row r="3802" spans="1:23" x14ac:dyDescent="0.3">
      <c r="A3802" s="256" t="str">
        <f t="shared" si="236"/>
        <v>I0706374-87945BZ070-00003</v>
      </c>
      <c r="B3802" s="251" t="s">
        <v>14307</v>
      </c>
      <c r="C3802" s="251" t="s">
        <v>10117</v>
      </c>
      <c r="D3802" s="251" t="s">
        <v>14291</v>
      </c>
      <c r="E3802" s="251" t="s">
        <v>12281</v>
      </c>
      <c r="F3802" s="251" t="s">
        <v>9992</v>
      </c>
      <c r="G3802" s="251" t="s">
        <v>1537</v>
      </c>
      <c r="H3802" s="251" t="s">
        <v>12969</v>
      </c>
      <c r="I3802" s="257" t="str">
        <f t="shared" si="237"/>
        <v>-00003</v>
      </c>
      <c r="J3802" s="251">
        <v>3</v>
      </c>
      <c r="K3802" s="251">
        <v>3</v>
      </c>
      <c r="M3802" s="251" t="s">
        <v>10007</v>
      </c>
      <c r="N3802" s="251" t="s">
        <v>12707</v>
      </c>
      <c r="O3802" s="251">
        <v>3</v>
      </c>
      <c r="Q3802" s="251" t="s">
        <v>14307</v>
      </c>
      <c r="R3802" s="251" t="s">
        <v>10017</v>
      </c>
      <c r="S3802" s="252" t="s">
        <v>1536</v>
      </c>
      <c r="T3802" s="251" t="str">
        <f t="shared" si="238"/>
        <v>I070637487945BZ070</v>
      </c>
      <c r="W3802" s="251" t="str">
        <f t="shared" si="239"/>
        <v>I070637487945-BZ070</v>
      </c>
    </row>
    <row r="3803" spans="1:23" x14ac:dyDescent="0.3">
      <c r="A3803" s="256" t="str">
        <f t="shared" si="236"/>
        <v>I0706375-81560BZ190-00002</v>
      </c>
      <c r="B3803" s="251" t="s">
        <v>14308</v>
      </c>
      <c r="C3803" s="251" t="s">
        <v>10117</v>
      </c>
      <c r="D3803" s="251" t="s">
        <v>14309</v>
      </c>
      <c r="E3803" s="251" t="s">
        <v>12281</v>
      </c>
      <c r="F3803" s="251" t="s">
        <v>9957</v>
      </c>
      <c r="G3803" s="251" t="s">
        <v>1322</v>
      </c>
      <c r="H3803" s="251" t="s">
        <v>10146</v>
      </c>
      <c r="I3803" s="257" t="str">
        <f t="shared" si="237"/>
        <v>-00002</v>
      </c>
      <c r="J3803" s="251">
        <v>2</v>
      </c>
      <c r="K3803" s="251">
        <v>2</v>
      </c>
      <c r="M3803" s="251" t="s">
        <v>9958</v>
      </c>
      <c r="N3803" s="251" t="s">
        <v>12979</v>
      </c>
      <c r="O3803" s="251">
        <v>2</v>
      </c>
      <c r="Q3803" s="251" t="s">
        <v>14308</v>
      </c>
      <c r="R3803" s="251" t="s">
        <v>10028</v>
      </c>
      <c r="S3803" s="252" t="s">
        <v>1321</v>
      </c>
      <c r="T3803" s="251" t="str">
        <f t="shared" si="238"/>
        <v>I070637581560BZ190</v>
      </c>
      <c r="W3803" s="251" t="str">
        <f t="shared" si="239"/>
        <v>I070637581560-BZ190</v>
      </c>
    </row>
    <row r="3804" spans="1:23" x14ac:dyDescent="0.3">
      <c r="A3804" s="256" t="str">
        <f t="shared" si="236"/>
        <v>I0706375-81560BZ200-00001</v>
      </c>
      <c r="B3804" s="251" t="s">
        <v>14310</v>
      </c>
      <c r="C3804" s="251" t="s">
        <v>10117</v>
      </c>
      <c r="D3804" s="251" t="s">
        <v>14309</v>
      </c>
      <c r="E3804" s="251" t="s">
        <v>12281</v>
      </c>
      <c r="F3804" s="251" t="s">
        <v>9962</v>
      </c>
      <c r="G3804" s="251" t="s">
        <v>1342</v>
      </c>
      <c r="H3804" s="251" t="s">
        <v>10146</v>
      </c>
      <c r="I3804" s="257" t="str">
        <f t="shared" si="237"/>
        <v>-00001</v>
      </c>
      <c r="J3804" s="251">
        <v>1</v>
      </c>
      <c r="K3804" s="251">
        <v>1</v>
      </c>
      <c r="M3804" s="251" t="s">
        <v>9993</v>
      </c>
      <c r="N3804" s="251" t="s">
        <v>12979</v>
      </c>
      <c r="O3804" s="251">
        <v>1</v>
      </c>
      <c r="Q3804" s="251" t="s">
        <v>14310</v>
      </c>
      <c r="R3804" s="251" t="s">
        <v>10028</v>
      </c>
      <c r="S3804" s="252" t="s">
        <v>1341</v>
      </c>
      <c r="T3804" s="251" t="str">
        <f t="shared" si="238"/>
        <v>I070637581560BZ200</v>
      </c>
      <c r="W3804" s="251" t="str">
        <f t="shared" si="239"/>
        <v>I070637581560-BZ200</v>
      </c>
    </row>
    <row r="3805" spans="1:23" x14ac:dyDescent="0.3">
      <c r="A3805" s="256" t="str">
        <f t="shared" si="236"/>
        <v>I0706375-81561BZ250-00003</v>
      </c>
      <c r="B3805" s="251" t="s">
        <v>14311</v>
      </c>
      <c r="C3805" s="251" t="s">
        <v>10117</v>
      </c>
      <c r="D3805" s="251" t="s">
        <v>14309</v>
      </c>
      <c r="E3805" s="251" t="s">
        <v>12281</v>
      </c>
      <c r="F3805" s="251" t="s">
        <v>9964</v>
      </c>
      <c r="G3805" s="251" t="s">
        <v>1404</v>
      </c>
      <c r="H3805" s="251" t="s">
        <v>3443</v>
      </c>
      <c r="I3805" s="257" t="str">
        <f t="shared" si="237"/>
        <v>-00003</v>
      </c>
      <c r="J3805" s="251">
        <v>3</v>
      </c>
      <c r="K3805" s="251">
        <v>3</v>
      </c>
      <c r="M3805" s="251" t="s">
        <v>9958</v>
      </c>
      <c r="N3805" s="251" t="s">
        <v>12979</v>
      </c>
      <c r="O3805" s="251">
        <v>3</v>
      </c>
      <c r="Q3805" s="251" t="s">
        <v>14311</v>
      </c>
      <c r="R3805" s="251" t="s">
        <v>10028</v>
      </c>
      <c r="S3805" s="252" t="s">
        <v>1403</v>
      </c>
      <c r="T3805" s="251" t="str">
        <f t="shared" si="238"/>
        <v>I070637581561BZ250</v>
      </c>
      <c r="W3805" s="251" t="str">
        <f t="shared" si="239"/>
        <v>I070637581561-BZ250</v>
      </c>
    </row>
    <row r="3806" spans="1:23" x14ac:dyDescent="0.3">
      <c r="A3806" s="256" t="str">
        <f t="shared" si="236"/>
        <v>I0706376-81240BZ010B0-00004</v>
      </c>
      <c r="B3806" s="251" t="s">
        <v>14312</v>
      </c>
      <c r="C3806" s="251" t="s">
        <v>10117</v>
      </c>
      <c r="D3806" s="251" t="s">
        <v>14313</v>
      </c>
      <c r="E3806" s="251" t="s">
        <v>12281</v>
      </c>
      <c r="F3806" s="251" t="s">
        <v>9957</v>
      </c>
      <c r="G3806" s="251" t="s">
        <v>1484</v>
      </c>
      <c r="H3806" s="251" t="s">
        <v>10500</v>
      </c>
      <c r="I3806" s="257" t="str">
        <f t="shared" si="237"/>
        <v>-00004</v>
      </c>
      <c r="J3806" s="251">
        <v>4</v>
      </c>
      <c r="K3806" s="251">
        <v>4</v>
      </c>
      <c r="M3806" s="251" t="s">
        <v>10007</v>
      </c>
      <c r="N3806" s="251" t="s">
        <v>14314</v>
      </c>
      <c r="O3806" s="251">
        <v>4</v>
      </c>
      <c r="Q3806" s="251" t="s">
        <v>14312</v>
      </c>
      <c r="R3806" s="251" t="s">
        <v>10307</v>
      </c>
      <c r="S3806" s="252" t="s">
        <v>1483</v>
      </c>
      <c r="T3806" s="251" t="str">
        <f t="shared" si="238"/>
        <v>I070637681240BZ010B0</v>
      </c>
      <c r="W3806" s="251" t="str">
        <f t="shared" si="239"/>
        <v>I070637681240-BZ010-B0</v>
      </c>
    </row>
    <row r="3807" spans="1:23" x14ac:dyDescent="0.3">
      <c r="A3807" s="256" t="str">
        <f t="shared" si="236"/>
        <v>I0802163-811100W070-00003</v>
      </c>
      <c r="B3807" s="251" t="s">
        <v>14315</v>
      </c>
      <c r="C3807" s="251" t="s">
        <v>10151</v>
      </c>
      <c r="D3807" s="251" t="s">
        <v>14316</v>
      </c>
      <c r="E3807" s="251" t="s">
        <v>12281</v>
      </c>
      <c r="F3807" s="251" t="s">
        <v>9957</v>
      </c>
      <c r="G3807" s="251" t="s">
        <v>45</v>
      </c>
      <c r="H3807" s="251" t="s">
        <v>5059</v>
      </c>
      <c r="I3807" s="257" t="str">
        <f t="shared" si="237"/>
        <v>-00003</v>
      </c>
      <c r="J3807" s="251">
        <v>3</v>
      </c>
      <c r="K3807" s="251">
        <v>3</v>
      </c>
      <c r="M3807" s="251" t="s">
        <v>9958</v>
      </c>
      <c r="N3807" s="251" t="s">
        <v>12707</v>
      </c>
      <c r="O3807" s="251">
        <v>3</v>
      </c>
      <c r="Q3807" s="251" t="s">
        <v>14315</v>
      </c>
      <c r="R3807" s="251" t="s">
        <v>10017</v>
      </c>
      <c r="S3807" s="252" t="s">
        <v>44</v>
      </c>
      <c r="T3807" s="251" t="str">
        <f t="shared" si="238"/>
        <v>I0802163811100W070</v>
      </c>
      <c r="W3807" s="251" t="str">
        <f t="shared" si="239"/>
        <v>I080216381110-0W070</v>
      </c>
    </row>
    <row r="3808" spans="1:23" x14ac:dyDescent="0.3">
      <c r="A3808" s="256" t="str">
        <f t="shared" si="236"/>
        <v>I0802163-811500W070-00003</v>
      </c>
      <c r="B3808" s="251" t="s">
        <v>14317</v>
      </c>
      <c r="C3808" s="251" t="s">
        <v>10151</v>
      </c>
      <c r="D3808" s="251" t="s">
        <v>14316</v>
      </c>
      <c r="E3808" s="251" t="s">
        <v>12281</v>
      </c>
      <c r="F3808" s="251" t="s">
        <v>9962</v>
      </c>
      <c r="G3808" s="251" t="s">
        <v>53</v>
      </c>
      <c r="H3808" s="251" t="s">
        <v>5060</v>
      </c>
      <c r="I3808" s="257" t="str">
        <f t="shared" si="237"/>
        <v>-00003</v>
      </c>
      <c r="J3808" s="251">
        <v>3</v>
      </c>
      <c r="K3808" s="251">
        <v>3</v>
      </c>
      <c r="M3808" s="251" t="s">
        <v>9958</v>
      </c>
      <c r="N3808" s="251" t="s">
        <v>12707</v>
      </c>
      <c r="O3808" s="251">
        <v>3</v>
      </c>
      <c r="Q3808" s="251" t="s">
        <v>14317</v>
      </c>
      <c r="R3808" s="251" t="s">
        <v>10017</v>
      </c>
      <c r="S3808" s="252" t="s">
        <v>52</v>
      </c>
      <c r="T3808" s="251" t="str">
        <f t="shared" si="238"/>
        <v>I0802163811500W070</v>
      </c>
      <c r="W3808" s="251" t="str">
        <f t="shared" si="239"/>
        <v>I080216381150-0W070</v>
      </c>
    </row>
    <row r="3809" spans="1:23" x14ac:dyDescent="0.3">
      <c r="A3809" s="256" t="str">
        <f t="shared" si="236"/>
        <v>I0306208-811100K520-00005</v>
      </c>
      <c r="B3809" s="251" t="s">
        <v>14318</v>
      </c>
      <c r="C3809" s="251" t="s">
        <v>9954</v>
      </c>
      <c r="D3809" s="251" t="s">
        <v>14319</v>
      </c>
      <c r="E3809" s="251" t="s">
        <v>12438</v>
      </c>
      <c r="F3809" s="251" t="s">
        <v>9957</v>
      </c>
      <c r="G3809" s="251" t="s">
        <v>269</v>
      </c>
      <c r="H3809" s="251" t="s">
        <v>3422</v>
      </c>
      <c r="I3809" s="257" t="str">
        <f t="shared" si="237"/>
        <v>-00005</v>
      </c>
      <c r="J3809" s="251">
        <v>5</v>
      </c>
      <c r="K3809" s="251">
        <v>5</v>
      </c>
      <c r="M3809" s="251" t="s">
        <v>9958</v>
      </c>
      <c r="N3809" s="251" t="s">
        <v>12707</v>
      </c>
      <c r="O3809" s="251">
        <v>5</v>
      </c>
      <c r="Q3809" s="251" t="s">
        <v>14318</v>
      </c>
      <c r="R3809" s="251" t="s">
        <v>9960</v>
      </c>
      <c r="S3809" s="251" t="s">
        <v>7</v>
      </c>
      <c r="T3809" s="251" t="str">
        <f t="shared" si="238"/>
        <v>I0306208811100K520</v>
      </c>
      <c r="W3809" s="251" t="str">
        <f t="shared" si="239"/>
        <v>I030620881110-0K520</v>
      </c>
    </row>
    <row r="3810" spans="1:23" x14ac:dyDescent="0.3">
      <c r="A3810" s="256" t="str">
        <f t="shared" si="236"/>
        <v>I0306208-811100K580-00009</v>
      </c>
      <c r="B3810" s="251" t="s">
        <v>14320</v>
      </c>
      <c r="C3810" s="251" t="s">
        <v>9954</v>
      </c>
      <c r="D3810" s="251" t="s">
        <v>14319</v>
      </c>
      <c r="E3810" s="251" t="s">
        <v>12438</v>
      </c>
      <c r="F3810" s="251" t="s">
        <v>9962</v>
      </c>
      <c r="G3810" s="251" t="s">
        <v>429</v>
      </c>
      <c r="H3810" s="251" t="s">
        <v>3422</v>
      </c>
      <c r="I3810" s="257" t="str">
        <f t="shared" si="237"/>
        <v>-00009</v>
      </c>
      <c r="J3810" s="251">
        <v>9</v>
      </c>
      <c r="K3810" s="251">
        <v>9</v>
      </c>
      <c r="M3810" s="251" t="s">
        <v>9958</v>
      </c>
      <c r="N3810" s="251" t="s">
        <v>12707</v>
      </c>
      <c r="O3810" s="251">
        <v>9</v>
      </c>
      <c r="Q3810" s="251" t="s">
        <v>14320</v>
      </c>
      <c r="R3810" s="251" t="s">
        <v>9960</v>
      </c>
      <c r="S3810" s="251" t="s">
        <v>428</v>
      </c>
      <c r="T3810" s="251" t="str">
        <f t="shared" si="238"/>
        <v>I0306208811100K580</v>
      </c>
      <c r="W3810" s="251" t="str">
        <f t="shared" si="239"/>
        <v>I030620881110-0K580</v>
      </c>
    </row>
    <row r="3811" spans="1:23" x14ac:dyDescent="0.3">
      <c r="A3811" s="256" t="str">
        <f t="shared" si="236"/>
        <v>I0306208-811300K520-00005</v>
      </c>
      <c r="B3811" s="251" t="s">
        <v>14321</v>
      </c>
      <c r="C3811" s="251" t="s">
        <v>9954</v>
      </c>
      <c r="D3811" s="251" t="s">
        <v>14319</v>
      </c>
      <c r="E3811" s="251" t="s">
        <v>12438</v>
      </c>
      <c r="F3811" s="251" t="s">
        <v>9964</v>
      </c>
      <c r="G3811" s="251" t="s">
        <v>277</v>
      </c>
      <c r="H3811" s="251" t="s">
        <v>5101</v>
      </c>
      <c r="I3811" s="257" t="str">
        <f t="shared" si="237"/>
        <v>-00005</v>
      </c>
      <c r="J3811" s="251">
        <v>5</v>
      </c>
      <c r="K3811" s="251">
        <v>5</v>
      </c>
      <c r="M3811" s="251" t="s">
        <v>9958</v>
      </c>
      <c r="N3811" s="251" t="s">
        <v>12707</v>
      </c>
      <c r="O3811" s="251">
        <v>5</v>
      </c>
      <c r="Q3811" s="251" t="s">
        <v>14321</v>
      </c>
      <c r="R3811" s="251" t="s">
        <v>9960</v>
      </c>
      <c r="S3811" s="251" t="s">
        <v>276</v>
      </c>
      <c r="T3811" s="251" t="str">
        <f t="shared" si="238"/>
        <v>I0306208811300K520</v>
      </c>
      <c r="W3811" s="251" t="str">
        <f t="shared" si="239"/>
        <v>I030620881130-0K520</v>
      </c>
    </row>
    <row r="3812" spans="1:23" x14ac:dyDescent="0.3">
      <c r="A3812" s="256" t="str">
        <f t="shared" si="236"/>
        <v>I0306208-811300K580-00018</v>
      </c>
      <c r="B3812" s="251" t="s">
        <v>14322</v>
      </c>
      <c r="C3812" s="251" t="s">
        <v>9954</v>
      </c>
      <c r="D3812" s="251" t="s">
        <v>14319</v>
      </c>
      <c r="E3812" s="251" t="s">
        <v>12438</v>
      </c>
      <c r="F3812" s="251" t="s">
        <v>9966</v>
      </c>
      <c r="G3812" s="251" t="s">
        <v>434</v>
      </c>
      <c r="H3812" s="251" t="s">
        <v>5101</v>
      </c>
      <c r="I3812" s="257" t="str">
        <f t="shared" si="237"/>
        <v>-00018</v>
      </c>
      <c r="J3812" s="251">
        <v>18</v>
      </c>
      <c r="K3812" s="251">
        <v>18</v>
      </c>
      <c r="M3812" s="251" t="s">
        <v>9958</v>
      </c>
      <c r="N3812" s="251" t="s">
        <v>12707</v>
      </c>
      <c r="O3812" s="251">
        <v>18</v>
      </c>
      <c r="Q3812" s="251" t="s">
        <v>14322</v>
      </c>
      <c r="R3812" s="251" t="s">
        <v>9960</v>
      </c>
      <c r="S3812" s="251" t="s">
        <v>433</v>
      </c>
      <c r="T3812" s="251" t="str">
        <f t="shared" si="238"/>
        <v>I0306208811300K580</v>
      </c>
      <c r="W3812" s="251" t="str">
        <f t="shared" si="239"/>
        <v>I030620881130-0K580</v>
      </c>
    </row>
    <row r="3813" spans="1:23" x14ac:dyDescent="0.3">
      <c r="A3813" s="256" t="str">
        <f t="shared" si="236"/>
        <v>I0306208-811500K520-00005</v>
      </c>
      <c r="B3813" s="251" t="s">
        <v>14323</v>
      </c>
      <c r="C3813" s="251" t="s">
        <v>9954</v>
      </c>
      <c r="D3813" s="251" t="s">
        <v>14319</v>
      </c>
      <c r="E3813" s="251" t="s">
        <v>12438</v>
      </c>
      <c r="F3813" s="251" t="s">
        <v>9968</v>
      </c>
      <c r="G3813" s="251" t="s">
        <v>280</v>
      </c>
      <c r="H3813" s="251" t="s">
        <v>3429</v>
      </c>
      <c r="I3813" s="257" t="str">
        <f t="shared" si="237"/>
        <v>-00005</v>
      </c>
      <c r="J3813" s="251">
        <v>5</v>
      </c>
      <c r="K3813" s="251">
        <v>5</v>
      </c>
      <c r="M3813" s="251" t="s">
        <v>9958</v>
      </c>
      <c r="N3813" s="251" t="s">
        <v>12707</v>
      </c>
      <c r="O3813" s="251">
        <v>5</v>
      </c>
      <c r="Q3813" s="251" t="s">
        <v>14323</v>
      </c>
      <c r="R3813" s="251" t="s">
        <v>9960</v>
      </c>
      <c r="S3813" s="251" t="s">
        <v>12</v>
      </c>
      <c r="T3813" s="251" t="str">
        <f t="shared" si="238"/>
        <v>I0306208811500K520</v>
      </c>
      <c r="W3813" s="251" t="str">
        <f t="shared" si="239"/>
        <v>I030620881150-0K520</v>
      </c>
    </row>
    <row r="3814" spans="1:23" x14ac:dyDescent="0.3">
      <c r="A3814" s="256" t="str">
        <f t="shared" si="236"/>
        <v>I0306208-811500K580-00006</v>
      </c>
      <c r="B3814" s="251" t="s">
        <v>14324</v>
      </c>
      <c r="C3814" s="251" t="s">
        <v>9954</v>
      </c>
      <c r="D3814" s="251" t="s">
        <v>14319</v>
      </c>
      <c r="E3814" s="251" t="s">
        <v>12438</v>
      </c>
      <c r="F3814" s="251" t="s">
        <v>9970</v>
      </c>
      <c r="G3814" s="251" t="s">
        <v>437</v>
      </c>
      <c r="H3814" s="251" t="s">
        <v>3429</v>
      </c>
      <c r="I3814" s="257" t="str">
        <f t="shared" si="237"/>
        <v>-00006</v>
      </c>
      <c r="J3814" s="251">
        <v>6</v>
      </c>
      <c r="K3814" s="251">
        <v>6</v>
      </c>
      <c r="M3814" s="251" t="s">
        <v>9958</v>
      </c>
      <c r="N3814" s="251" t="s">
        <v>12707</v>
      </c>
      <c r="O3814" s="251">
        <v>6</v>
      </c>
      <c r="Q3814" s="251" t="s">
        <v>14324</v>
      </c>
      <c r="R3814" s="251" t="s">
        <v>9960</v>
      </c>
      <c r="S3814" s="251" t="s">
        <v>436</v>
      </c>
      <c r="T3814" s="251" t="str">
        <f t="shared" si="238"/>
        <v>I0306208811500K580</v>
      </c>
      <c r="W3814" s="251" t="str">
        <f t="shared" si="239"/>
        <v>I030620881150-0K580</v>
      </c>
    </row>
    <row r="3815" spans="1:23" x14ac:dyDescent="0.3">
      <c r="A3815" s="256" t="str">
        <f t="shared" si="236"/>
        <v>I0306208-811700K520-00008</v>
      </c>
      <c r="B3815" s="251" t="s">
        <v>14325</v>
      </c>
      <c r="C3815" s="251" t="s">
        <v>9954</v>
      </c>
      <c r="D3815" s="251" t="s">
        <v>14319</v>
      </c>
      <c r="E3815" s="251" t="s">
        <v>12438</v>
      </c>
      <c r="F3815" s="251" t="s">
        <v>9972</v>
      </c>
      <c r="G3815" s="251" t="s">
        <v>285</v>
      </c>
      <c r="H3815" s="251" t="s">
        <v>5102</v>
      </c>
      <c r="I3815" s="257" t="str">
        <f t="shared" si="237"/>
        <v>-00008</v>
      </c>
      <c r="J3815" s="251">
        <v>8</v>
      </c>
      <c r="K3815" s="251">
        <v>8</v>
      </c>
      <c r="M3815" s="251" t="s">
        <v>9958</v>
      </c>
      <c r="N3815" s="251" t="s">
        <v>12707</v>
      </c>
      <c r="O3815" s="251">
        <v>8</v>
      </c>
      <c r="Q3815" s="251" t="s">
        <v>14325</v>
      </c>
      <c r="R3815" s="251" t="s">
        <v>9960</v>
      </c>
      <c r="S3815" s="251" t="s">
        <v>284</v>
      </c>
      <c r="T3815" s="251" t="str">
        <f t="shared" si="238"/>
        <v>I0306208811700K520</v>
      </c>
      <c r="W3815" s="251" t="str">
        <f t="shared" si="239"/>
        <v>I030620881170-0K520</v>
      </c>
    </row>
    <row r="3816" spans="1:23" x14ac:dyDescent="0.3">
      <c r="A3816" s="256" t="str">
        <f t="shared" si="236"/>
        <v>I0306208-811700K580-00018</v>
      </c>
      <c r="B3816" s="251" t="s">
        <v>14326</v>
      </c>
      <c r="C3816" s="251" t="s">
        <v>9954</v>
      </c>
      <c r="D3816" s="251" t="s">
        <v>14319</v>
      </c>
      <c r="E3816" s="251" t="s">
        <v>12438</v>
      </c>
      <c r="F3816" s="251" t="s">
        <v>9974</v>
      </c>
      <c r="G3816" s="251" t="s">
        <v>442</v>
      </c>
      <c r="H3816" s="251" t="s">
        <v>5102</v>
      </c>
      <c r="I3816" s="257" t="str">
        <f t="shared" si="237"/>
        <v>-00018</v>
      </c>
      <c r="J3816" s="251">
        <v>18</v>
      </c>
      <c r="K3816" s="251">
        <v>18</v>
      </c>
      <c r="M3816" s="251" t="s">
        <v>9958</v>
      </c>
      <c r="N3816" s="251" t="s">
        <v>12707</v>
      </c>
      <c r="O3816" s="251">
        <v>18</v>
      </c>
      <c r="Q3816" s="251" t="s">
        <v>14326</v>
      </c>
      <c r="R3816" s="251" t="s">
        <v>9960</v>
      </c>
      <c r="S3816" s="251" t="s">
        <v>441</v>
      </c>
      <c r="T3816" s="251" t="str">
        <f t="shared" si="238"/>
        <v>I0306208811700K580</v>
      </c>
      <c r="W3816" s="251" t="str">
        <f t="shared" si="239"/>
        <v>I030620881170-0K580</v>
      </c>
    </row>
    <row r="3817" spans="1:23" x14ac:dyDescent="0.3">
      <c r="A3817" s="256" t="str">
        <f t="shared" si="236"/>
        <v>I0306208-811700K590-00001</v>
      </c>
      <c r="B3817" s="251" t="s">
        <v>14327</v>
      </c>
      <c r="C3817" s="251" t="s">
        <v>9954</v>
      </c>
      <c r="D3817" s="251" t="s">
        <v>14319</v>
      </c>
      <c r="E3817" s="251" t="s">
        <v>12438</v>
      </c>
      <c r="F3817" s="251" t="s">
        <v>9976</v>
      </c>
      <c r="G3817" s="251" t="s">
        <v>422</v>
      </c>
      <c r="H3817" s="251" t="s">
        <v>5102</v>
      </c>
      <c r="I3817" s="257" t="str">
        <f t="shared" si="237"/>
        <v>-00001</v>
      </c>
      <c r="J3817" s="251">
        <v>1</v>
      </c>
      <c r="K3817" s="251">
        <v>1</v>
      </c>
      <c r="M3817" s="251" t="s">
        <v>9958</v>
      </c>
      <c r="N3817" s="251" t="s">
        <v>12707</v>
      </c>
      <c r="O3817" s="251">
        <v>1</v>
      </c>
      <c r="Q3817" s="251" t="s">
        <v>14327</v>
      </c>
      <c r="R3817" s="251" t="s">
        <v>9960</v>
      </c>
      <c r="S3817" s="251" t="s">
        <v>421</v>
      </c>
      <c r="T3817" s="251" t="str">
        <f t="shared" si="238"/>
        <v>I0306208811700K590</v>
      </c>
      <c r="W3817" s="251" t="str">
        <f t="shared" si="239"/>
        <v>I030620881170-0K590</v>
      </c>
    </row>
    <row r="3818" spans="1:23" x14ac:dyDescent="0.3">
      <c r="A3818" s="256" t="str">
        <f t="shared" si="236"/>
        <v>I0306208-815500K210-00004</v>
      </c>
      <c r="B3818" s="251" t="s">
        <v>14328</v>
      </c>
      <c r="C3818" s="251" t="s">
        <v>9954</v>
      </c>
      <c r="D3818" s="251" t="s">
        <v>14319</v>
      </c>
      <c r="E3818" s="251" t="s">
        <v>12438</v>
      </c>
      <c r="F3818" s="251" t="s">
        <v>9978</v>
      </c>
      <c r="G3818" s="251" t="s">
        <v>654</v>
      </c>
      <c r="H3818" s="251" t="s">
        <v>5202</v>
      </c>
      <c r="I3818" s="257" t="str">
        <f t="shared" si="237"/>
        <v>-00004</v>
      </c>
      <c r="J3818" s="251">
        <v>4</v>
      </c>
      <c r="K3818" s="251">
        <v>4</v>
      </c>
      <c r="M3818" s="251" t="s">
        <v>9958</v>
      </c>
      <c r="N3818" s="251" t="s">
        <v>12707</v>
      </c>
      <c r="O3818" s="251">
        <v>4</v>
      </c>
      <c r="Q3818" s="251" t="s">
        <v>14328</v>
      </c>
      <c r="R3818" s="251" t="s">
        <v>9960</v>
      </c>
      <c r="S3818" s="251" t="s">
        <v>653</v>
      </c>
      <c r="T3818" s="251" t="str">
        <f t="shared" si="238"/>
        <v>I0306208815500K210</v>
      </c>
      <c r="W3818" s="251" t="str">
        <f t="shared" si="239"/>
        <v>I030620881550-0K210</v>
      </c>
    </row>
    <row r="3819" spans="1:23" x14ac:dyDescent="0.3">
      <c r="A3819" s="256" t="str">
        <f t="shared" si="236"/>
        <v>I0306208-815500K240-00008</v>
      </c>
      <c r="B3819" s="251" t="s">
        <v>14329</v>
      </c>
      <c r="C3819" s="251" t="s">
        <v>9954</v>
      </c>
      <c r="D3819" s="251" t="s">
        <v>14319</v>
      </c>
      <c r="E3819" s="251" t="s">
        <v>12438</v>
      </c>
      <c r="F3819" s="251" t="s">
        <v>9980</v>
      </c>
      <c r="G3819" s="251" t="s">
        <v>727</v>
      </c>
      <c r="H3819" s="251" t="s">
        <v>5202</v>
      </c>
      <c r="I3819" s="257" t="str">
        <f t="shared" si="237"/>
        <v>-00008</v>
      </c>
      <c r="J3819" s="251">
        <v>8</v>
      </c>
      <c r="K3819" s="251">
        <v>8</v>
      </c>
      <c r="M3819" s="251" t="s">
        <v>9958</v>
      </c>
      <c r="N3819" s="251" t="s">
        <v>12707</v>
      </c>
      <c r="O3819" s="251">
        <v>8</v>
      </c>
      <c r="Q3819" s="251" t="s">
        <v>14329</v>
      </c>
      <c r="R3819" s="251" t="s">
        <v>9960</v>
      </c>
      <c r="S3819" s="251" t="s">
        <v>726</v>
      </c>
      <c r="T3819" s="251" t="str">
        <f t="shared" si="238"/>
        <v>I0306208815500K240</v>
      </c>
      <c r="W3819" s="251" t="str">
        <f t="shared" si="239"/>
        <v>I030620881550-0K240</v>
      </c>
    </row>
    <row r="3820" spans="1:23" x14ac:dyDescent="0.3">
      <c r="A3820" s="256" t="str">
        <f t="shared" si="236"/>
        <v>I0306208-815510K240-00002</v>
      </c>
      <c r="B3820" s="251" t="s">
        <v>14330</v>
      </c>
      <c r="C3820" s="251" t="s">
        <v>9954</v>
      </c>
      <c r="D3820" s="251" t="s">
        <v>14319</v>
      </c>
      <c r="E3820" s="251" t="s">
        <v>12438</v>
      </c>
      <c r="F3820" s="251" t="s">
        <v>9982</v>
      </c>
      <c r="G3820" s="251" t="s">
        <v>740</v>
      </c>
      <c r="H3820" s="251" t="s">
        <v>3436</v>
      </c>
      <c r="I3820" s="257" t="str">
        <f t="shared" si="237"/>
        <v>-00002</v>
      </c>
      <c r="J3820" s="251">
        <v>2</v>
      </c>
      <c r="K3820" s="251">
        <v>2</v>
      </c>
      <c r="M3820" s="251" t="s">
        <v>9958</v>
      </c>
      <c r="N3820" s="251" t="s">
        <v>12707</v>
      </c>
      <c r="O3820" s="251">
        <v>2</v>
      </c>
      <c r="Q3820" s="251" t="s">
        <v>14330</v>
      </c>
      <c r="R3820" s="251" t="s">
        <v>9960</v>
      </c>
      <c r="S3820" s="251" t="s">
        <v>9</v>
      </c>
      <c r="T3820" s="251" t="str">
        <f t="shared" si="238"/>
        <v>I0306208815510K240</v>
      </c>
      <c r="W3820" s="251" t="str">
        <f t="shared" si="239"/>
        <v>I030620881551-0K240</v>
      </c>
    </row>
    <row r="3821" spans="1:23" x14ac:dyDescent="0.3">
      <c r="A3821" s="256" t="str">
        <f t="shared" si="236"/>
        <v>I0306208-815550K240-00001</v>
      </c>
      <c r="B3821" s="251" t="s">
        <v>14331</v>
      </c>
      <c r="C3821" s="251" t="s">
        <v>9954</v>
      </c>
      <c r="D3821" s="251" t="s">
        <v>14319</v>
      </c>
      <c r="E3821" s="251" t="s">
        <v>12438</v>
      </c>
      <c r="F3821" s="251" t="s">
        <v>9984</v>
      </c>
      <c r="G3821" s="251" t="s">
        <v>737</v>
      </c>
      <c r="H3821" s="251" t="s">
        <v>10179</v>
      </c>
      <c r="I3821" s="257" t="str">
        <f t="shared" si="237"/>
        <v>-00001</v>
      </c>
      <c r="J3821" s="251">
        <v>1</v>
      </c>
      <c r="K3821" s="251">
        <v>1</v>
      </c>
      <c r="M3821" s="251" t="s">
        <v>10007</v>
      </c>
      <c r="N3821" s="251" t="s">
        <v>12707</v>
      </c>
      <c r="O3821" s="251">
        <v>1</v>
      </c>
      <c r="Q3821" s="251" t="s">
        <v>14331</v>
      </c>
      <c r="R3821" s="251" t="s">
        <v>9960</v>
      </c>
      <c r="S3821" s="251" t="s">
        <v>736</v>
      </c>
      <c r="T3821" s="251" t="str">
        <f t="shared" si="238"/>
        <v>I0306208815550K240</v>
      </c>
      <c r="W3821" s="251" t="str">
        <f t="shared" si="239"/>
        <v>I030620881555-0K240</v>
      </c>
    </row>
    <row r="3822" spans="1:23" x14ac:dyDescent="0.3">
      <c r="A3822" s="256" t="str">
        <f t="shared" si="236"/>
        <v>I0306208-815600D891-00001</v>
      </c>
      <c r="B3822" s="251" t="s">
        <v>14332</v>
      </c>
      <c r="C3822" s="251" t="s">
        <v>9954</v>
      </c>
      <c r="D3822" s="251" t="s">
        <v>14319</v>
      </c>
      <c r="E3822" s="251" t="s">
        <v>12438</v>
      </c>
      <c r="F3822" s="251" t="s">
        <v>9986</v>
      </c>
      <c r="G3822" s="251" t="s">
        <v>3397</v>
      </c>
      <c r="H3822" s="251" t="s">
        <v>5204</v>
      </c>
      <c r="I3822" s="257" t="str">
        <f t="shared" si="237"/>
        <v>-00001</v>
      </c>
      <c r="J3822" s="251">
        <v>1</v>
      </c>
      <c r="K3822" s="251">
        <v>1</v>
      </c>
      <c r="M3822" s="251" t="s">
        <v>9993</v>
      </c>
      <c r="N3822" s="251" t="s">
        <v>12707</v>
      </c>
      <c r="O3822" s="251">
        <v>1</v>
      </c>
      <c r="Q3822" s="251" t="s">
        <v>14332</v>
      </c>
      <c r="R3822" s="251" t="s">
        <v>9960</v>
      </c>
      <c r="S3822" s="251" t="s">
        <v>3396</v>
      </c>
      <c r="T3822" s="251" t="str">
        <f t="shared" si="238"/>
        <v>I0306208815600D891</v>
      </c>
      <c r="W3822" s="251" t="str">
        <f t="shared" si="239"/>
        <v>I030620881560-0D891</v>
      </c>
    </row>
    <row r="3823" spans="1:23" x14ac:dyDescent="0.3">
      <c r="A3823" s="256" t="str">
        <f t="shared" si="236"/>
        <v>I0306208-815600K210-00004</v>
      </c>
      <c r="B3823" s="251" t="s">
        <v>14333</v>
      </c>
      <c r="C3823" s="251" t="s">
        <v>9954</v>
      </c>
      <c r="D3823" s="251" t="s">
        <v>14319</v>
      </c>
      <c r="E3823" s="251" t="s">
        <v>12438</v>
      </c>
      <c r="F3823" s="251" t="s">
        <v>9988</v>
      </c>
      <c r="G3823" s="251" t="s">
        <v>670</v>
      </c>
      <c r="H3823" s="251" t="s">
        <v>5204</v>
      </c>
      <c r="I3823" s="257" t="str">
        <f t="shared" si="237"/>
        <v>-00004</v>
      </c>
      <c r="J3823" s="251">
        <v>4</v>
      </c>
      <c r="K3823" s="251">
        <v>4</v>
      </c>
      <c r="M3823" s="251" t="s">
        <v>9958</v>
      </c>
      <c r="N3823" s="251" t="s">
        <v>12707</v>
      </c>
      <c r="O3823" s="251">
        <v>4</v>
      </c>
      <c r="Q3823" s="251" t="s">
        <v>14333</v>
      </c>
      <c r="R3823" s="251" t="s">
        <v>9960</v>
      </c>
      <c r="S3823" s="251" t="s">
        <v>13</v>
      </c>
      <c r="T3823" s="251" t="str">
        <f t="shared" si="238"/>
        <v>I0306208815600K210</v>
      </c>
      <c r="W3823" s="251" t="str">
        <f t="shared" si="239"/>
        <v>I030620881560-0K210</v>
      </c>
    </row>
    <row r="3824" spans="1:23" x14ac:dyDescent="0.3">
      <c r="A3824" s="256" t="str">
        <f t="shared" si="236"/>
        <v>I0306208-815600K240-00008</v>
      </c>
      <c r="B3824" s="251" t="s">
        <v>14334</v>
      </c>
      <c r="C3824" s="251" t="s">
        <v>9954</v>
      </c>
      <c r="D3824" s="251" t="s">
        <v>14319</v>
      </c>
      <c r="E3824" s="251" t="s">
        <v>12438</v>
      </c>
      <c r="F3824" s="251" t="s">
        <v>9990</v>
      </c>
      <c r="G3824" s="251" t="s">
        <v>744</v>
      </c>
      <c r="H3824" s="251" t="s">
        <v>5204</v>
      </c>
      <c r="I3824" s="257" t="str">
        <f t="shared" si="237"/>
        <v>-00008</v>
      </c>
      <c r="J3824" s="251">
        <v>8</v>
      </c>
      <c r="K3824" s="251">
        <v>8</v>
      </c>
      <c r="M3824" s="251" t="s">
        <v>9958</v>
      </c>
      <c r="N3824" s="251" t="s">
        <v>12707</v>
      </c>
      <c r="O3824" s="251">
        <v>8</v>
      </c>
      <c r="Q3824" s="251" t="s">
        <v>14334</v>
      </c>
      <c r="R3824" s="251" t="s">
        <v>9960</v>
      </c>
      <c r="S3824" s="251" t="s">
        <v>743</v>
      </c>
      <c r="T3824" s="251" t="str">
        <f t="shared" si="238"/>
        <v>I0306208815600K240</v>
      </c>
      <c r="W3824" s="251" t="str">
        <f t="shared" si="239"/>
        <v>I030620881560-0K240</v>
      </c>
    </row>
    <row r="3825" spans="1:23" x14ac:dyDescent="0.3">
      <c r="A3825" s="256" t="str">
        <f t="shared" si="236"/>
        <v>I0306208-815600K590-00001</v>
      </c>
      <c r="B3825" s="251" t="s">
        <v>14335</v>
      </c>
      <c r="C3825" s="251" t="s">
        <v>9954</v>
      </c>
      <c r="D3825" s="251" t="s">
        <v>14319</v>
      </c>
      <c r="E3825" s="251" t="s">
        <v>12438</v>
      </c>
      <c r="F3825" s="251" t="s">
        <v>9992</v>
      </c>
      <c r="G3825" s="251" t="s">
        <v>3386</v>
      </c>
      <c r="H3825" s="251" t="s">
        <v>5204</v>
      </c>
      <c r="I3825" s="257" t="str">
        <f t="shared" si="237"/>
        <v>-00001</v>
      </c>
      <c r="J3825" s="251">
        <v>1</v>
      </c>
      <c r="K3825" s="251">
        <v>1</v>
      </c>
      <c r="M3825" s="251" t="s">
        <v>9958</v>
      </c>
      <c r="N3825" s="251" t="s">
        <v>12707</v>
      </c>
      <c r="O3825" s="251">
        <v>1</v>
      </c>
      <c r="Q3825" s="251" t="s">
        <v>14335</v>
      </c>
      <c r="R3825" s="251" t="s">
        <v>9960</v>
      </c>
      <c r="S3825" s="251" t="s">
        <v>3370</v>
      </c>
      <c r="T3825" s="251" t="str">
        <f t="shared" si="238"/>
        <v>I0306208815600K590</v>
      </c>
      <c r="W3825" s="251" t="str">
        <f t="shared" si="239"/>
        <v>I030620881560-0K590</v>
      </c>
    </row>
    <row r="3826" spans="1:23" x14ac:dyDescent="0.3">
      <c r="A3826" s="256" t="str">
        <f t="shared" si="236"/>
        <v>I0306208-815610K240-00003</v>
      </c>
      <c r="B3826" s="251" t="s">
        <v>14336</v>
      </c>
      <c r="C3826" s="251" t="s">
        <v>9954</v>
      </c>
      <c r="D3826" s="251" t="s">
        <v>14319</v>
      </c>
      <c r="E3826" s="251" t="s">
        <v>12438</v>
      </c>
      <c r="F3826" s="251" t="s">
        <v>9995</v>
      </c>
      <c r="G3826" s="251" t="s">
        <v>753</v>
      </c>
      <c r="H3826" s="251" t="s">
        <v>3443</v>
      </c>
      <c r="I3826" s="257" t="str">
        <f t="shared" si="237"/>
        <v>-00003</v>
      </c>
      <c r="J3826" s="251">
        <v>3</v>
      </c>
      <c r="K3826" s="251">
        <v>3</v>
      </c>
      <c r="M3826" s="251" t="s">
        <v>9958</v>
      </c>
      <c r="N3826" s="251" t="s">
        <v>12707</v>
      </c>
      <c r="O3826" s="251">
        <v>3</v>
      </c>
      <c r="Q3826" s="251" t="s">
        <v>14336</v>
      </c>
      <c r="R3826" s="251" t="s">
        <v>9960</v>
      </c>
      <c r="S3826" s="251" t="s">
        <v>10</v>
      </c>
      <c r="T3826" s="251" t="str">
        <f t="shared" si="238"/>
        <v>I0306208815610K240</v>
      </c>
      <c r="W3826" s="251" t="str">
        <f t="shared" si="239"/>
        <v>I030620881561-0K240</v>
      </c>
    </row>
    <row r="3827" spans="1:23" x14ac:dyDescent="0.3">
      <c r="A3827" s="256" t="str">
        <f t="shared" si="236"/>
        <v>I0306208-815800K050-00004</v>
      </c>
      <c r="B3827" s="251" t="s">
        <v>14337</v>
      </c>
      <c r="C3827" s="251" t="s">
        <v>9954</v>
      </c>
      <c r="D3827" s="251" t="s">
        <v>14319</v>
      </c>
      <c r="E3827" s="251" t="s">
        <v>12438</v>
      </c>
      <c r="F3827" s="251" t="s">
        <v>9997</v>
      </c>
      <c r="G3827" s="251" t="s">
        <v>756</v>
      </c>
      <c r="H3827" s="251" t="s">
        <v>758</v>
      </c>
      <c r="I3827" s="257" t="str">
        <f t="shared" si="237"/>
        <v>-00004</v>
      </c>
      <c r="J3827" s="251">
        <v>4</v>
      </c>
      <c r="K3827" s="251">
        <v>4</v>
      </c>
      <c r="M3827" s="251" t="s">
        <v>9958</v>
      </c>
      <c r="N3827" s="251" t="s">
        <v>12707</v>
      </c>
      <c r="O3827" s="251">
        <v>4</v>
      </c>
      <c r="Q3827" s="251" t="s">
        <v>14337</v>
      </c>
      <c r="R3827" s="251" t="s">
        <v>9960</v>
      </c>
      <c r="S3827" s="251" t="s">
        <v>6</v>
      </c>
      <c r="T3827" s="251" t="str">
        <f t="shared" si="238"/>
        <v>I0306208815800K050</v>
      </c>
      <c r="W3827" s="251" t="str">
        <f t="shared" si="239"/>
        <v>I030620881580-0K050</v>
      </c>
    </row>
    <row r="3828" spans="1:23" x14ac:dyDescent="0.3">
      <c r="A3828" s="256" t="str">
        <f t="shared" si="236"/>
        <v>I0306208-815810K050-00006</v>
      </c>
      <c r="B3828" s="251" t="s">
        <v>14338</v>
      </c>
      <c r="C3828" s="251" t="s">
        <v>9954</v>
      </c>
      <c r="D3828" s="251" t="s">
        <v>14319</v>
      </c>
      <c r="E3828" s="251" t="s">
        <v>12438</v>
      </c>
      <c r="F3828" s="251" t="s">
        <v>10000</v>
      </c>
      <c r="G3828" s="251" t="s">
        <v>763</v>
      </c>
      <c r="H3828" s="251" t="s">
        <v>5218</v>
      </c>
      <c r="I3828" s="257" t="str">
        <f t="shared" si="237"/>
        <v>-00006</v>
      </c>
      <c r="J3828" s="251">
        <v>6</v>
      </c>
      <c r="K3828" s="251">
        <v>6</v>
      </c>
      <c r="M3828" s="251" t="s">
        <v>9958</v>
      </c>
      <c r="N3828" s="251" t="s">
        <v>12707</v>
      </c>
      <c r="O3828" s="251">
        <v>6</v>
      </c>
      <c r="Q3828" s="251" t="s">
        <v>14338</v>
      </c>
      <c r="R3828" s="251" t="s">
        <v>9960</v>
      </c>
      <c r="S3828" s="251" t="s">
        <v>762</v>
      </c>
      <c r="T3828" s="251" t="str">
        <f t="shared" si="238"/>
        <v>I0306208815810K050</v>
      </c>
      <c r="W3828" s="251" t="str">
        <f t="shared" si="239"/>
        <v>I030620881581-0K050</v>
      </c>
    </row>
    <row r="3829" spans="1:23" x14ac:dyDescent="0.3">
      <c r="A3829" s="256" t="str">
        <f t="shared" si="236"/>
        <v>I0306208-815900K050-00003</v>
      </c>
      <c r="B3829" s="251" t="s">
        <v>14339</v>
      </c>
      <c r="C3829" s="251" t="s">
        <v>9954</v>
      </c>
      <c r="D3829" s="251" t="s">
        <v>14319</v>
      </c>
      <c r="E3829" s="251" t="s">
        <v>12438</v>
      </c>
      <c r="F3829" s="251" t="s">
        <v>10002</v>
      </c>
      <c r="G3829" s="251" t="s">
        <v>767</v>
      </c>
      <c r="H3829" s="251" t="s">
        <v>770</v>
      </c>
      <c r="I3829" s="257" t="str">
        <f t="shared" si="237"/>
        <v>-00003</v>
      </c>
      <c r="J3829" s="251">
        <v>3</v>
      </c>
      <c r="K3829" s="251">
        <v>3</v>
      </c>
      <c r="M3829" s="251" t="s">
        <v>9958</v>
      </c>
      <c r="N3829" s="251" t="s">
        <v>12707</v>
      </c>
      <c r="O3829" s="251">
        <v>3</v>
      </c>
      <c r="Q3829" s="251" t="s">
        <v>14339</v>
      </c>
      <c r="R3829" s="251" t="s">
        <v>9960</v>
      </c>
      <c r="S3829" s="251" t="s">
        <v>766</v>
      </c>
      <c r="T3829" s="251" t="str">
        <f t="shared" si="238"/>
        <v>I0306208815900K050</v>
      </c>
      <c r="W3829" s="251" t="str">
        <f t="shared" si="239"/>
        <v>I030620881590-0K050</v>
      </c>
    </row>
    <row r="3830" spans="1:23" x14ac:dyDescent="0.3">
      <c r="A3830" s="256" t="str">
        <f t="shared" si="236"/>
        <v>I0306208-815910K050-00006</v>
      </c>
      <c r="B3830" s="251" t="s">
        <v>14340</v>
      </c>
      <c r="C3830" s="251" t="s">
        <v>9954</v>
      </c>
      <c r="D3830" s="251" t="s">
        <v>14319</v>
      </c>
      <c r="E3830" s="251" t="s">
        <v>12438</v>
      </c>
      <c r="F3830" s="251" t="s">
        <v>10005</v>
      </c>
      <c r="G3830" s="251" t="s">
        <v>777</v>
      </c>
      <c r="H3830" s="251" t="s">
        <v>5219</v>
      </c>
      <c r="I3830" s="257" t="str">
        <f t="shared" si="237"/>
        <v>-00006</v>
      </c>
      <c r="J3830" s="251">
        <v>6</v>
      </c>
      <c r="K3830" s="251">
        <v>6</v>
      </c>
      <c r="M3830" s="251" t="s">
        <v>9958</v>
      </c>
      <c r="N3830" s="251" t="s">
        <v>12707</v>
      </c>
      <c r="O3830" s="251">
        <v>6</v>
      </c>
      <c r="Q3830" s="251" t="s">
        <v>14340</v>
      </c>
      <c r="R3830" s="251" t="s">
        <v>9960</v>
      </c>
      <c r="S3830" s="251" t="s">
        <v>776</v>
      </c>
      <c r="T3830" s="251" t="str">
        <f t="shared" si="238"/>
        <v>I0306208815910K050</v>
      </c>
      <c r="W3830" s="251" t="str">
        <f t="shared" si="239"/>
        <v>I030620881591-0K050</v>
      </c>
    </row>
    <row r="3831" spans="1:23" x14ac:dyDescent="0.3">
      <c r="A3831" s="256" t="str">
        <f t="shared" si="236"/>
        <v>I0306208-9008081116-00001</v>
      </c>
      <c r="B3831" s="251" t="s">
        <v>14341</v>
      </c>
      <c r="C3831" s="251" t="s">
        <v>9954</v>
      </c>
      <c r="D3831" s="251" t="s">
        <v>14319</v>
      </c>
      <c r="E3831" s="251" t="s">
        <v>12438</v>
      </c>
      <c r="F3831" s="251" t="s">
        <v>10009</v>
      </c>
      <c r="G3831" s="251" t="s">
        <v>934</v>
      </c>
      <c r="H3831" s="251" t="s">
        <v>3393</v>
      </c>
      <c r="I3831" s="257" t="str">
        <f t="shared" si="237"/>
        <v>-00001</v>
      </c>
      <c r="J3831" s="251">
        <v>1</v>
      </c>
      <c r="K3831" s="251">
        <v>1</v>
      </c>
      <c r="M3831" s="251" t="s">
        <v>10007</v>
      </c>
      <c r="N3831" s="251" t="s">
        <v>12707</v>
      </c>
      <c r="O3831" s="251">
        <v>1</v>
      </c>
      <c r="Q3831" s="251" t="s">
        <v>14341</v>
      </c>
      <c r="R3831" s="251" t="s">
        <v>9960</v>
      </c>
      <c r="S3831" s="251">
        <v>9008081116</v>
      </c>
      <c r="T3831" s="251" t="str">
        <f t="shared" si="238"/>
        <v>I03062089008081116</v>
      </c>
      <c r="W3831" s="251" t="str">
        <f t="shared" si="239"/>
        <v>I030620890080-81116</v>
      </c>
    </row>
    <row r="3832" spans="1:23" x14ac:dyDescent="0.3">
      <c r="A3832" s="256" t="str">
        <f t="shared" si="236"/>
        <v>I0306208-9098113087-00001</v>
      </c>
      <c r="B3832" s="251" t="s">
        <v>14342</v>
      </c>
      <c r="C3832" s="251" t="s">
        <v>9954</v>
      </c>
      <c r="D3832" s="251" t="s">
        <v>14319</v>
      </c>
      <c r="E3832" s="251" t="s">
        <v>12438</v>
      </c>
      <c r="F3832" s="251" t="s">
        <v>10012</v>
      </c>
      <c r="G3832" s="251" t="s">
        <v>939</v>
      </c>
      <c r="H3832" s="251" t="s">
        <v>3393</v>
      </c>
      <c r="I3832" s="257" t="str">
        <f t="shared" si="237"/>
        <v>-00001</v>
      </c>
      <c r="J3832" s="251">
        <v>1</v>
      </c>
      <c r="K3832" s="251">
        <v>1</v>
      </c>
      <c r="M3832" s="251" t="s">
        <v>10003</v>
      </c>
      <c r="N3832" s="251" t="s">
        <v>12707</v>
      </c>
      <c r="O3832" s="251">
        <v>1</v>
      </c>
      <c r="Q3832" s="251" t="s">
        <v>14342</v>
      </c>
      <c r="R3832" s="251" t="s">
        <v>9960</v>
      </c>
      <c r="S3832" s="251">
        <v>9098113087</v>
      </c>
      <c r="T3832" s="251" t="str">
        <f t="shared" si="238"/>
        <v>I03062089098113087</v>
      </c>
      <c r="W3832" s="251" t="str">
        <f t="shared" si="239"/>
        <v>I030620890981-13087</v>
      </c>
    </row>
    <row r="3833" spans="1:23" x14ac:dyDescent="0.3">
      <c r="A3833" s="256" t="str">
        <f t="shared" si="236"/>
        <v>I0306208-9098113101-00001</v>
      </c>
      <c r="B3833" s="251" t="s">
        <v>14343</v>
      </c>
      <c r="C3833" s="251" t="s">
        <v>9954</v>
      </c>
      <c r="D3833" s="251" t="s">
        <v>14319</v>
      </c>
      <c r="E3833" s="251" t="s">
        <v>12438</v>
      </c>
      <c r="F3833" s="251" t="s">
        <v>10188</v>
      </c>
      <c r="G3833" s="251" t="s">
        <v>963</v>
      </c>
      <c r="H3833" s="251" t="s">
        <v>3393</v>
      </c>
      <c r="I3833" s="257" t="str">
        <f t="shared" si="237"/>
        <v>-00001</v>
      </c>
      <c r="J3833" s="251">
        <v>1</v>
      </c>
      <c r="K3833" s="251">
        <v>1</v>
      </c>
      <c r="M3833" s="251" t="s">
        <v>10007</v>
      </c>
      <c r="N3833" s="251" t="s">
        <v>12707</v>
      </c>
      <c r="O3833" s="251">
        <v>1</v>
      </c>
      <c r="Q3833" s="251" t="s">
        <v>14343</v>
      </c>
      <c r="R3833" s="251" t="s">
        <v>9960</v>
      </c>
      <c r="S3833" s="251">
        <v>9098113101</v>
      </c>
      <c r="T3833" s="251" t="str">
        <f t="shared" si="238"/>
        <v>I03062089098113101</v>
      </c>
      <c r="W3833" s="251" t="str">
        <f t="shared" si="239"/>
        <v>I030620890981-13101</v>
      </c>
    </row>
    <row r="3834" spans="1:23" x14ac:dyDescent="0.3">
      <c r="A3834" s="256" t="str">
        <f t="shared" si="236"/>
        <v>I0306208-9098122003-00015</v>
      </c>
      <c r="B3834" s="251" t="s">
        <v>14344</v>
      </c>
      <c r="C3834" s="251" t="s">
        <v>9954</v>
      </c>
      <c r="D3834" s="251" t="s">
        <v>14319</v>
      </c>
      <c r="E3834" s="251" t="s">
        <v>12438</v>
      </c>
      <c r="F3834" s="251" t="s">
        <v>10190</v>
      </c>
      <c r="G3834" s="251" t="s">
        <v>926</v>
      </c>
      <c r="H3834" s="251" t="s">
        <v>1564</v>
      </c>
      <c r="I3834" s="257" t="str">
        <f t="shared" si="237"/>
        <v>-00015</v>
      </c>
      <c r="J3834" s="251">
        <v>15</v>
      </c>
      <c r="K3834" s="251">
        <v>15</v>
      </c>
      <c r="M3834" s="251" t="s">
        <v>10003</v>
      </c>
      <c r="N3834" s="251" t="s">
        <v>12707</v>
      </c>
      <c r="O3834" s="251">
        <v>15</v>
      </c>
      <c r="Q3834" s="251" t="s">
        <v>14344</v>
      </c>
      <c r="R3834" s="251" t="s">
        <v>9960</v>
      </c>
      <c r="S3834" s="251">
        <v>9098122003</v>
      </c>
      <c r="T3834" s="251" t="str">
        <f t="shared" si="238"/>
        <v>I03062089098122003</v>
      </c>
      <c r="W3834" s="251" t="str">
        <f t="shared" si="239"/>
        <v>I030620890981-22003</v>
      </c>
    </row>
    <row r="3835" spans="1:23" x14ac:dyDescent="0.3">
      <c r="A3835" s="256" t="str">
        <f t="shared" si="236"/>
        <v>I0306208-9913211210-00018</v>
      </c>
      <c r="B3835" s="251" t="s">
        <v>14345</v>
      </c>
      <c r="C3835" s="251" t="s">
        <v>9954</v>
      </c>
      <c r="D3835" s="251" t="s">
        <v>14319</v>
      </c>
      <c r="E3835" s="251" t="s">
        <v>12438</v>
      </c>
      <c r="F3835" s="251" t="s">
        <v>10192</v>
      </c>
      <c r="G3835" s="251" t="s">
        <v>924</v>
      </c>
      <c r="H3835" s="251" t="s">
        <v>10006</v>
      </c>
      <c r="I3835" s="257" t="str">
        <f t="shared" si="237"/>
        <v>-00018</v>
      </c>
      <c r="J3835" s="251">
        <v>18</v>
      </c>
      <c r="K3835" s="251">
        <v>18</v>
      </c>
      <c r="M3835" s="251" t="s">
        <v>10007</v>
      </c>
      <c r="N3835" s="251" t="s">
        <v>12707</v>
      </c>
      <c r="O3835" s="251">
        <v>18</v>
      </c>
      <c r="Q3835" s="251" t="s">
        <v>14345</v>
      </c>
      <c r="R3835" s="251" t="s">
        <v>9960</v>
      </c>
      <c r="S3835" s="251">
        <v>9913211210</v>
      </c>
      <c r="T3835" s="251" t="str">
        <f t="shared" si="238"/>
        <v>I03062089913211210</v>
      </c>
      <c r="W3835" s="251" t="str">
        <f t="shared" si="239"/>
        <v>I030620899132-11210</v>
      </c>
    </row>
    <row r="3836" spans="1:23" x14ac:dyDescent="0.3">
      <c r="A3836" s="256" t="str">
        <f t="shared" si="236"/>
        <v>I0306208-9913212050-00165</v>
      </c>
      <c r="B3836" s="251" t="s">
        <v>14346</v>
      </c>
      <c r="C3836" s="251" t="s">
        <v>9954</v>
      </c>
      <c r="D3836" s="251" t="s">
        <v>14319</v>
      </c>
      <c r="E3836" s="251" t="s">
        <v>12438</v>
      </c>
      <c r="F3836" s="251" t="s">
        <v>10194</v>
      </c>
      <c r="G3836" s="251" t="s">
        <v>946</v>
      </c>
      <c r="H3836" s="251" t="s">
        <v>10010</v>
      </c>
      <c r="I3836" s="257" t="str">
        <f t="shared" si="237"/>
        <v>-00165</v>
      </c>
      <c r="J3836" s="251">
        <v>165</v>
      </c>
      <c r="K3836" s="251">
        <v>165</v>
      </c>
      <c r="M3836" s="251" t="s">
        <v>10007</v>
      </c>
      <c r="N3836" s="251" t="s">
        <v>12707</v>
      </c>
      <c r="O3836" s="251">
        <v>165</v>
      </c>
      <c r="Q3836" s="251" t="s">
        <v>14346</v>
      </c>
      <c r="R3836" s="251" t="s">
        <v>9960</v>
      </c>
      <c r="S3836" s="251">
        <v>9913212050</v>
      </c>
      <c r="T3836" s="251" t="str">
        <f t="shared" si="238"/>
        <v>I03062089913212050</v>
      </c>
      <c r="W3836" s="251" t="str">
        <f t="shared" si="239"/>
        <v>I030620899132-12050</v>
      </c>
    </row>
    <row r="3837" spans="1:23" x14ac:dyDescent="0.3">
      <c r="A3837" s="256" t="str">
        <f t="shared" si="236"/>
        <v>I0306208-9913221210-00018</v>
      </c>
      <c r="B3837" s="251" t="s">
        <v>14347</v>
      </c>
      <c r="C3837" s="251" t="s">
        <v>9954</v>
      </c>
      <c r="D3837" s="251" t="s">
        <v>14319</v>
      </c>
      <c r="E3837" s="251" t="s">
        <v>12438</v>
      </c>
      <c r="F3837" s="251" t="s">
        <v>10196</v>
      </c>
      <c r="G3837" s="251" t="s">
        <v>916</v>
      </c>
      <c r="H3837" s="251" t="s">
        <v>10013</v>
      </c>
      <c r="I3837" s="257" t="str">
        <f t="shared" si="237"/>
        <v>-00018</v>
      </c>
      <c r="J3837" s="251">
        <v>18</v>
      </c>
      <c r="K3837" s="251">
        <v>18</v>
      </c>
      <c r="M3837" s="251" t="s">
        <v>10007</v>
      </c>
      <c r="N3837" s="251" t="s">
        <v>12707</v>
      </c>
      <c r="O3837" s="251">
        <v>18</v>
      </c>
      <c r="Q3837" s="251" t="s">
        <v>14347</v>
      </c>
      <c r="R3837" s="251" t="s">
        <v>9960</v>
      </c>
      <c r="S3837" s="251">
        <v>9913221210</v>
      </c>
      <c r="T3837" s="251" t="str">
        <f t="shared" si="238"/>
        <v>I03062089913221210</v>
      </c>
      <c r="W3837" s="251" t="str">
        <f t="shared" si="239"/>
        <v>I030620899132-21210</v>
      </c>
    </row>
    <row r="3838" spans="1:23" x14ac:dyDescent="0.3">
      <c r="A3838" s="256" t="str">
        <f t="shared" si="236"/>
        <v>I0306209-811100K591-00002</v>
      </c>
      <c r="B3838" s="251" t="s">
        <v>14348</v>
      </c>
      <c r="C3838" s="251" t="s">
        <v>9954</v>
      </c>
      <c r="D3838" s="251" t="s">
        <v>14349</v>
      </c>
      <c r="E3838" s="251" t="s">
        <v>12438</v>
      </c>
      <c r="F3838" s="251" t="s">
        <v>9957</v>
      </c>
      <c r="G3838" s="251" t="s">
        <v>401</v>
      </c>
      <c r="H3838" s="251" t="s">
        <v>3422</v>
      </c>
      <c r="I3838" s="257" t="str">
        <f t="shared" si="237"/>
        <v>-00002</v>
      </c>
      <c r="J3838" s="251">
        <v>2</v>
      </c>
      <c r="K3838" s="251">
        <v>2</v>
      </c>
      <c r="M3838" s="251" t="s">
        <v>9958</v>
      </c>
      <c r="N3838" s="251" t="s">
        <v>12847</v>
      </c>
      <c r="O3838" s="251">
        <v>2</v>
      </c>
      <c r="Q3838" s="251" t="s">
        <v>14348</v>
      </c>
      <c r="R3838" s="251" t="s">
        <v>10017</v>
      </c>
      <c r="S3838" s="251" t="s">
        <v>400</v>
      </c>
      <c r="T3838" s="251" t="str">
        <f t="shared" si="238"/>
        <v>I0306209811100K591</v>
      </c>
      <c r="W3838" s="251" t="str">
        <f t="shared" si="239"/>
        <v>I030620981110-0K591</v>
      </c>
    </row>
    <row r="3839" spans="1:23" x14ac:dyDescent="0.3">
      <c r="A3839" s="256" t="str">
        <f t="shared" si="236"/>
        <v>I0306209-811300K591-00003</v>
      </c>
      <c r="B3839" s="251" t="s">
        <v>14350</v>
      </c>
      <c r="C3839" s="251" t="s">
        <v>9954</v>
      </c>
      <c r="D3839" s="251" t="s">
        <v>14349</v>
      </c>
      <c r="E3839" s="251" t="s">
        <v>12438</v>
      </c>
      <c r="F3839" s="251" t="s">
        <v>9962</v>
      </c>
      <c r="G3839" s="251" t="s">
        <v>408</v>
      </c>
      <c r="H3839" s="251" t="s">
        <v>5101</v>
      </c>
      <c r="I3839" s="257" t="str">
        <f t="shared" si="237"/>
        <v>-00003</v>
      </c>
      <c r="J3839" s="251">
        <v>3</v>
      </c>
      <c r="K3839" s="251">
        <v>3</v>
      </c>
      <c r="M3839" s="251" t="s">
        <v>9958</v>
      </c>
      <c r="N3839" s="251" t="s">
        <v>12847</v>
      </c>
      <c r="O3839" s="251">
        <v>3</v>
      </c>
      <c r="Q3839" s="251" t="s">
        <v>14350</v>
      </c>
      <c r="R3839" s="251" t="s">
        <v>10017</v>
      </c>
      <c r="S3839" s="251" t="s">
        <v>407</v>
      </c>
      <c r="T3839" s="251" t="str">
        <f t="shared" si="238"/>
        <v>I0306209811300K591</v>
      </c>
      <c r="W3839" s="251" t="str">
        <f t="shared" si="239"/>
        <v>I030620981130-0K591</v>
      </c>
    </row>
    <row r="3840" spans="1:23" x14ac:dyDescent="0.3">
      <c r="A3840" s="256" t="str">
        <f t="shared" si="236"/>
        <v>I0306209-811700K591-00002</v>
      </c>
      <c r="B3840" s="251" t="s">
        <v>14351</v>
      </c>
      <c r="C3840" s="251" t="s">
        <v>9954</v>
      </c>
      <c r="D3840" s="251" t="s">
        <v>14349</v>
      </c>
      <c r="E3840" s="251" t="s">
        <v>12438</v>
      </c>
      <c r="F3840" s="251" t="s">
        <v>9964</v>
      </c>
      <c r="G3840" s="251" t="s">
        <v>425</v>
      </c>
      <c r="H3840" s="251" t="s">
        <v>5102</v>
      </c>
      <c r="I3840" s="257" t="str">
        <f t="shared" si="237"/>
        <v>-00002</v>
      </c>
      <c r="J3840" s="251">
        <v>2</v>
      </c>
      <c r="K3840" s="251">
        <v>2</v>
      </c>
      <c r="M3840" s="251" t="s">
        <v>9958</v>
      </c>
      <c r="N3840" s="251" t="s">
        <v>12847</v>
      </c>
      <c r="O3840" s="251">
        <v>2</v>
      </c>
      <c r="Q3840" s="251" t="s">
        <v>14351</v>
      </c>
      <c r="R3840" s="251" t="s">
        <v>10017</v>
      </c>
      <c r="S3840" s="251" t="s">
        <v>424</v>
      </c>
      <c r="T3840" s="251" t="str">
        <f t="shared" si="238"/>
        <v>I0306209811700K591</v>
      </c>
      <c r="W3840" s="251" t="str">
        <f t="shared" si="239"/>
        <v>I030620981170-0K591</v>
      </c>
    </row>
    <row r="3841" spans="1:23" x14ac:dyDescent="0.3">
      <c r="A3841" s="256" t="str">
        <f t="shared" si="236"/>
        <v>I0306209-9098111062-00001</v>
      </c>
      <c r="B3841" s="251" t="s">
        <v>14352</v>
      </c>
      <c r="C3841" s="251" t="s">
        <v>9954</v>
      </c>
      <c r="D3841" s="251" t="s">
        <v>14349</v>
      </c>
      <c r="E3841" s="251" t="s">
        <v>12438</v>
      </c>
      <c r="F3841" s="251" t="s">
        <v>9966</v>
      </c>
      <c r="G3841" s="251" t="s">
        <v>937</v>
      </c>
      <c r="H3841" s="251" t="s">
        <v>3393</v>
      </c>
      <c r="I3841" s="257" t="str">
        <f t="shared" si="237"/>
        <v>-00001</v>
      </c>
      <c r="J3841" s="251">
        <v>1</v>
      </c>
      <c r="K3841" s="251">
        <v>1</v>
      </c>
      <c r="M3841" s="251" t="s">
        <v>10007</v>
      </c>
      <c r="N3841" s="251" t="s">
        <v>12847</v>
      </c>
      <c r="O3841" s="251">
        <v>1</v>
      </c>
      <c r="Q3841" s="251" t="s">
        <v>14352</v>
      </c>
      <c r="R3841" s="251" t="s">
        <v>10017</v>
      </c>
      <c r="S3841" s="251">
        <v>9098111062</v>
      </c>
      <c r="T3841" s="251" t="str">
        <f t="shared" si="238"/>
        <v>I03062099098111062</v>
      </c>
      <c r="W3841" s="251" t="str">
        <f t="shared" si="239"/>
        <v>I030620990981-11062</v>
      </c>
    </row>
    <row r="3842" spans="1:23" x14ac:dyDescent="0.3">
      <c r="A3842" s="256" t="str">
        <f t="shared" si="236"/>
        <v>I0306210-8121006052-00001</v>
      </c>
      <c r="B3842" s="251" t="s">
        <v>14353</v>
      </c>
      <c r="C3842" s="251" t="s">
        <v>9954</v>
      </c>
      <c r="D3842" s="251" t="s">
        <v>14354</v>
      </c>
      <c r="E3842" s="251" t="s">
        <v>12438</v>
      </c>
      <c r="F3842" s="251" t="s">
        <v>9957</v>
      </c>
      <c r="G3842" s="251" t="s">
        <v>139</v>
      </c>
      <c r="H3842" s="251" t="s">
        <v>4978</v>
      </c>
      <c r="I3842" s="257" t="str">
        <f t="shared" si="237"/>
        <v>-00001</v>
      </c>
      <c r="J3842" s="251">
        <v>1</v>
      </c>
      <c r="K3842" s="251">
        <v>1</v>
      </c>
      <c r="M3842" s="251" t="s">
        <v>10003</v>
      </c>
      <c r="N3842" s="251" t="s">
        <v>13113</v>
      </c>
      <c r="O3842" s="251">
        <v>1</v>
      </c>
      <c r="Q3842" s="251" t="s">
        <v>14353</v>
      </c>
      <c r="R3842" s="251" t="s">
        <v>10028</v>
      </c>
      <c r="S3842" s="251">
        <v>8121006052</v>
      </c>
      <c r="T3842" s="251" t="str">
        <f t="shared" si="238"/>
        <v>I03062108121006052</v>
      </c>
      <c r="W3842" s="251" t="str">
        <f t="shared" si="239"/>
        <v>I030621081210-06052</v>
      </c>
    </row>
    <row r="3843" spans="1:23" x14ac:dyDescent="0.3">
      <c r="A3843" s="256" t="str">
        <f t="shared" si="236"/>
        <v>I0306210-8122006052-00001</v>
      </c>
      <c r="B3843" s="251" t="s">
        <v>14355</v>
      </c>
      <c r="C3843" s="251" t="s">
        <v>9954</v>
      </c>
      <c r="D3843" s="251" t="s">
        <v>14354</v>
      </c>
      <c r="E3843" s="251" t="s">
        <v>12438</v>
      </c>
      <c r="F3843" s="251" t="s">
        <v>9962</v>
      </c>
      <c r="G3843" s="251" t="s">
        <v>142</v>
      </c>
      <c r="H3843" s="251" t="s">
        <v>4979</v>
      </c>
      <c r="I3843" s="257" t="str">
        <f t="shared" si="237"/>
        <v>-00001</v>
      </c>
      <c r="J3843" s="251">
        <v>1</v>
      </c>
      <c r="K3843" s="251">
        <v>1</v>
      </c>
      <c r="M3843" s="251" t="s">
        <v>10003</v>
      </c>
      <c r="N3843" s="251" t="s">
        <v>13113</v>
      </c>
      <c r="O3843" s="251">
        <v>1</v>
      </c>
      <c r="Q3843" s="251" t="s">
        <v>14355</v>
      </c>
      <c r="R3843" s="251" t="s">
        <v>10028</v>
      </c>
      <c r="S3843" s="251">
        <v>8122006052</v>
      </c>
      <c r="T3843" s="251" t="str">
        <f t="shared" si="238"/>
        <v>I03062108122006052</v>
      </c>
      <c r="W3843" s="251" t="str">
        <f t="shared" si="239"/>
        <v>I030621081220-06052</v>
      </c>
    </row>
    <row r="3844" spans="1:23" x14ac:dyDescent="0.3">
      <c r="A3844" s="256" t="str">
        <f t="shared" si="236"/>
        <v>I0306210-815510D400-00001</v>
      </c>
      <c r="B3844" s="251" t="s">
        <v>14356</v>
      </c>
      <c r="C3844" s="251" t="s">
        <v>9954</v>
      </c>
      <c r="D3844" s="251" t="s">
        <v>14354</v>
      </c>
      <c r="E3844" s="251" t="s">
        <v>12438</v>
      </c>
      <c r="F3844" s="251" t="s">
        <v>9964</v>
      </c>
      <c r="G3844" s="251" t="s">
        <v>694</v>
      </c>
      <c r="H3844" s="251" t="s">
        <v>5216</v>
      </c>
      <c r="I3844" s="257" t="str">
        <f t="shared" si="237"/>
        <v>-00001</v>
      </c>
      <c r="J3844" s="251">
        <v>1</v>
      </c>
      <c r="K3844" s="251">
        <v>1</v>
      </c>
      <c r="M3844" s="251" t="s">
        <v>9993</v>
      </c>
      <c r="N3844" s="251" t="s">
        <v>13113</v>
      </c>
      <c r="O3844" s="251">
        <v>1</v>
      </c>
      <c r="Q3844" s="251" t="s">
        <v>14356</v>
      </c>
      <c r="R3844" s="251" t="s">
        <v>10028</v>
      </c>
      <c r="S3844" s="251" t="s">
        <v>693</v>
      </c>
      <c r="T3844" s="251" t="str">
        <f t="shared" si="238"/>
        <v>I0306210815510D400</v>
      </c>
      <c r="W3844" s="251" t="str">
        <f t="shared" si="239"/>
        <v>I030621081551-0D400</v>
      </c>
    </row>
    <row r="3845" spans="1:23" x14ac:dyDescent="0.3">
      <c r="A3845" s="256" t="str">
        <f t="shared" si="236"/>
        <v>I0306210-815610D570-00001</v>
      </c>
      <c r="B3845" s="251" t="s">
        <v>14357</v>
      </c>
      <c r="C3845" s="251" t="s">
        <v>9954</v>
      </c>
      <c r="D3845" s="251" t="s">
        <v>14354</v>
      </c>
      <c r="E3845" s="251" t="s">
        <v>12438</v>
      </c>
      <c r="F3845" s="251" t="s">
        <v>9966</v>
      </c>
      <c r="G3845" s="251" t="s">
        <v>723</v>
      </c>
      <c r="H3845" s="251" t="s">
        <v>3443</v>
      </c>
      <c r="I3845" s="257" t="str">
        <f t="shared" si="237"/>
        <v>-00001</v>
      </c>
      <c r="J3845" s="251">
        <v>1</v>
      </c>
      <c r="K3845" s="251">
        <v>1</v>
      </c>
      <c r="M3845" s="251" t="s">
        <v>9958</v>
      </c>
      <c r="N3845" s="251" t="s">
        <v>13113</v>
      </c>
      <c r="O3845" s="251">
        <v>1</v>
      </c>
      <c r="Q3845" s="251" t="s">
        <v>14357</v>
      </c>
      <c r="R3845" s="251" t="s">
        <v>10028</v>
      </c>
      <c r="S3845" s="251" t="s">
        <v>722</v>
      </c>
      <c r="T3845" s="251" t="str">
        <f t="shared" si="238"/>
        <v>I0306210815610D570</v>
      </c>
      <c r="W3845" s="251" t="str">
        <f t="shared" si="239"/>
        <v>I030621081561-0D570</v>
      </c>
    </row>
    <row r="3846" spans="1:23" x14ac:dyDescent="0.3">
      <c r="A3846" s="256" t="str">
        <f t="shared" si="236"/>
        <v>I0404606-811050K130-00008</v>
      </c>
      <c r="B3846" s="251" t="s">
        <v>14358</v>
      </c>
      <c r="C3846" s="251" t="s">
        <v>10031</v>
      </c>
      <c r="D3846" s="251" t="s">
        <v>14359</v>
      </c>
      <c r="E3846" s="251" t="s">
        <v>12438</v>
      </c>
      <c r="F3846" s="251" t="s">
        <v>9957</v>
      </c>
      <c r="G3846" s="251" t="s">
        <v>187</v>
      </c>
      <c r="H3846" s="251" t="s">
        <v>5053</v>
      </c>
      <c r="I3846" s="257" t="str">
        <f t="shared" si="237"/>
        <v>-00008</v>
      </c>
      <c r="J3846" s="251">
        <v>8</v>
      </c>
      <c r="K3846" s="251">
        <v>8</v>
      </c>
      <c r="M3846" s="251" t="s">
        <v>9958</v>
      </c>
      <c r="N3846" s="251" t="s">
        <v>12847</v>
      </c>
      <c r="O3846" s="251">
        <v>8</v>
      </c>
      <c r="Q3846" s="251" t="s">
        <v>14358</v>
      </c>
      <c r="R3846" s="251" t="s">
        <v>10017</v>
      </c>
      <c r="S3846" s="251" t="s">
        <v>186</v>
      </c>
      <c r="T3846" s="251" t="str">
        <f t="shared" si="238"/>
        <v>I0404606811050K130</v>
      </c>
      <c r="W3846" s="251" t="str">
        <f t="shared" si="239"/>
        <v>I040460681105-0K130</v>
      </c>
    </row>
    <row r="3847" spans="1:23" x14ac:dyDescent="0.3">
      <c r="A3847" s="256" t="str">
        <f t="shared" ref="A3847:A3910" si="240">D3847&amp;$A$6&amp;S3847&amp;I3847</f>
        <v>I0404606-811060K130-00003</v>
      </c>
      <c r="B3847" s="251" t="s">
        <v>14360</v>
      </c>
      <c r="C3847" s="251" t="s">
        <v>10031</v>
      </c>
      <c r="D3847" s="251" t="s">
        <v>14359</v>
      </c>
      <c r="E3847" s="251" t="s">
        <v>12438</v>
      </c>
      <c r="F3847" s="251" t="s">
        <v>9962</v>
      </c>
      <c r="G3847" s="251" t="s">
        <v>196</v>
      </c>
      <c r="H3847" s="251" t="s">
        <v>5054</v>
      </c>
      <c r="I3847" s="257" t="str">
        <f t="shared" ref="I3847:I3910" si="241">+IF(AND(O3847&lt;10),$B$2&amp;O3847,IF(AND(O3847&gt;9,O3847&lt;=99),$B$3&amp;O3847,IF(AND(O3847&gt;99,L92723&lt;1000),$B$4&amp;O3847,IF(AND(O3847&gt;999),$B$5&amp;7))))</f>
        <v>-00003</v>
      </c>
      <c r="J3847" s="251">
        <v>3</v>
      </c>
      <c r="K3847" s="251">
        <v>3</v>
      </c>
      <c r="M3847" s="251" t="s">
        <v>9958</v>
      </c>
      <c r="N3847" s="251" t="s">
        <v>12847</v>
      </c>
      <c r="O3847" s="251">
        <v>3</v>
      </c>
      <c r="Q3847" s="251" t="s">
        <v>14360</v>
      </c>
      <c r="R3847" s="251" t="s">
        <v>10017</v>
      </c>
      <c r="S3847" s="251" t="s">
        <v>195</v>
      </c>
      <c r="T3847" s="251" t="str">
        <f t="shared" si="238"/>
        <v>I0404606811060K130</v>
      </c>
      <c r="W3847" s="251" t="str">
        <f t="shared" si="239"/>
        <v>I040460681106-0K130</v>
      </c>
    </row>
    <row r="3848" spans="1:23" x14ac:dyDescent="0.3">
      <c r="A3848" s="256" t="str">
        <f t="shared" si="240"/>
        <v>I0404606-811100K130-00001</v>
      </c>
      <c r="B3848" s="251" t="s">
        <v>14361</v>
      </c>
      <c r="C3848" s="251" t="s">
        <v>10031</v>
      </c>
      <c r="D3848" s="251" t="s">
        <v>14359</v>
      </c>
      <c r="E3848" s="251" t="s">
        <v>12438</v>
      </c>
      <c r="F3848" s="251" t="s">
        <v>9964</v>
      </c>
      <c r="G3848" s="251" t="s">
        <v>183</v>
      </c>
      <c r="H3848" s="251" t="s">
        <v>3422</v>
      </c>
      <c r="I3848" s="257" t="str">
        <f t="shared" si="241"/>
        <v>-00001</v>
      </c>
      <c r="J3848" s="251">
        <v>1</v>
      </c>
      <c r="K3848" s="251">
        <v>1</v>
      </c>
      <c r="M3848" s="251" t="s">
        <v>9958</v>
      </c>
      <c r="N3848" s="251" t="s">
        <v>12847</v>
      </c>
      <c r="O3848" s="251">
        <v>1</v>
      </c>
      <c r="Q3848" s="251" t="s">
        <v>14361</v>
      </c>
      <c r="R3848" s="251" t="s">
        <v>10017</v>
      </c>
      <c r="S3848" s="251" t="s">
        <v>182</v>
      </c>
      <c r="T3848" s="251" t="str">
        <f t="shared" ref="T3848:T3911" si="242">+D3848&amp;S3848</f>
        <v>I0404606811100K130</v>
      </c>
      <c r="W3848" s="251" t="str">
        <f t="shared" ref="W3848:W3911" si="243">D3848&amp;G3848</f>
        <v>I040460681110-0K130</v>
      </c>
    </row>
    <row r="3849" spans="1:23" x14ac:dyDescent="0.3">
      <c r="A3849" s="256" t="str">
        <f t="shared" si="240"/>
        <v>I0404606-811300KC31-00001</v>
      </c>
      <c r="B3849" s="251" t="s">
        <v>14362</v>
      </c>
      <c r="C3849" s="251" t="s">
        <v>10031</v>
      </c>
      <c r="D3849" s="251" t="s">
        <v>14359</v>
      </c>
      <c r="E3849" s="251" t="s">
        <v>12438</v>
      </c>
      <c r="F3849" s="251" t="s">
        <v>9966</v>
      </c>
      <c r="G3849" s="251" t="s">
        <v>470</v>
      </c>
      <c r="H3849" s="251" t="s">
        <v>5101</v>
      </c>
      <c r="I3849" s="257" t="str">
        <f t="shared" si="241"/>
        <v>-00001</v>
      </c>
      <c r="J3849" s="251">
        <v>1</v>
      </c>
      <c r="K3849" s="251">
        <v>1</v>
      </c>
      <c r="M3849" s="251" t="s">
        <v>9958</v>
      </c>
      <c r="N3849" s="251" t="s">
        <v>12847</v>
      </c>
      <c r="O3849" s="251">
        <v>1</v>
      </c>
      <c r="Q3849" s="251" t="s">
        <v>14362</v>
      </c>
      <c r="R3849" s="251" t="s">
        <v>10017</v>
      </c>
      <c r="S3849" s="251" t="s">
        <v>469</v>
      </c>
      <c r="T3849" s="251" t="str">
        <f t="shared" si="242"/>
        <v>I0404606811300KC31</v>
      </c>
      <c r="W3849" s="251" t="str">
        <f t="shared" si="243"/>
        <v>I040460681130-0KC31</v>
      </c>
    </row>
    <row r="3850" spans="1:23" x14ac:dyDescent="0.3">
      <c r="A3850" s="256" t="str">
        <f t="shared" si="240"/>
        <v>I0404606-811500KF30-00001</v>
      </c>
      <c r="B3850" s="251" t="s">
        <v>14363</v>
      </c>
      <c r="C3850" s="251" t="s">
        <v>10031</v>
      </c>
      <c r="D3850" s="251" t="s">
        <v>14359</v>
      </c>
      <c r="E3850" s="251" t="s">
        <v>12438</v>
      </c>
      <c r="F3850" s="251" t="s">
        <v>9968</v>
      </c>
      <c r="G3850" s="251" t="s">
        <v>524</v>
      </c>
      <c r="H3850" s="251" t="s">
        <v>3429</v>
      </c>
      <c r="I3850" s="257" t="str">
        <f t="shared" si="241"/>
        <v>-00001</v>
      </c>
      <c r="J3850" s="251">
        <v>1</v>
      </c>
      <c r="K3850" s="251">
        <v>1</v>
      </c>
      <c r="M3850" s="251" t="s">
        <v>9958</v>
      </c>
      <c r="N3850" s="251" t="s">
        <v>12847</v>
      </c>
      <c r="O3850" s="251">
        <v>1</v>
      </c>
      <c r="Q3850" s="251" t="s">
        <v>14363</v>
      </c>
      <c r="R3850" s="251" t="s">
        <v>10017</v>
      </c>
      <c r="S3850" s="251" t="s">
        <v>523</v>
      </c>
      <c r="T3850" s="251" t="str">
        <f t="shared" si="242"/>
        <v>I0404606811500KF30</v>
      </c>
      <c r="W3850" s="251" t="str">
        <f t="shared" si="243"/>
        <v>I040460681150-0KF30</v>
      </c>
    </row>
    <row r="3851" spans="1:23" x14ac:dyDescent="0.3">
      <c r="A3851" s="256" t="str">
        <f t="shared" si="240"/>
        <v>I0404606-815500K120-00002</v>
      </c>
      <c r="B3851" s="251" t="s">
        <v>14364</v>
      </c>
      <c r="C3851" s="251" t="s">
        <v>10031</v>
      </c>
      <c r="D3851" s="251" t="s">
        <v>14359</v>
      </c>
      <c r="E3851" s="251" t="s">
        <v>12438</v>
      </c>
      <c r="F3851" s="251" t="s">
        <v>9970</v>
      </c>
      <c r="G3851" s="251" t="s">
        <v>625</v>
      </c>
      <c r="H3851" s="251" t="s">
        <v>5202</v>
      </c>
      <c r="I3851" s="257" t="str">
        <f t="shared" si="241"/>
        <v>-00002</v>
      </c>
      <c r="J3851" s="251">
        <v>2</v>
      </c>
      <c r="K3851" s="251">
        <v>2</v>
      </c>
      <c r="M3851" s="251" t="s">
        <v>9958</v>
      </c>
      <c r="N3851" s="251" t="s">
        <v>12847</v>
      </c>
      <c r="O3851" s="251">
        <v>2</v>
      </c>
      <c r="Q3851" s="251" t="s">
        <v>14364</v>
      </c>
      <c r="R3851" s="251" t="s">
        <v>10017</v>
      </c>
      <c r="S3851" s="251" t="s">
        <v>8</v>
      </c>
      <c r="T3851" s="251" t="str">
        <f t="shared" si="242"/>
        <v>I0404606815500K120</v>
      </c>
      <c r="W3851" s="251" t="str">
        <f t="shared" si="243"/>
        <v>I040460681550-0K120</v>
      </c>
    </row>
    <row r="3852" spans="1:23" x14ac:dyDescent="0.3">
      <c r="A3852" s="256" t="str">
        <f t="shared" si="240"/>
        <v>I0404606-815510K210-00011</v>
      </c>
      <c r="B3852" s="251" t="s">
        <v>14365</v>
      </c>
      <c r="C3852" s="251" t="s">
        <v>10031</v>
      </c>
      <c r="D3852" s="251" t="s">
        <v>14359</v>
      </c>
      <c r="E3852" s="251" t="s">
        <v>12438</v>
      </c>
      <c r="F3852" s="251" t="s">
        <v>9972</v>
      </c>
      <c r="G3852" s="251" t="s">
        <v>667</v>
      </c>
      <c r="H3852" s="251" t="s">
        <v>3436</v>
      </c>
      <c r="I3852" s="257" t="str">
        <f t="shared" si="241"/>
        <v>-00011</v>
      </c>
      <c r="J3852" s="251">
        <v>11</v>
      </c>
      <c r="K3852" s="251">
        <v>11</v>
      </c>
      <c r="M3852" s="251" t="s">
        <v>9958</v>
      </c>
      <c r="N3852" s="251" t="s">
        <v>12847</v>
      </c>
      <c r="O3852" s="251">
        <v>11</v>
      </c>
      <c r="Q3852" s="251" t="s">
        <v>14365</v>
      </c>
      <c r="R3852" s="251" t="s">
        <v>10017</v>
      </c>
      <c r="S3852" s="251" t="s">
        <v>666</v>
      </c>
      <c r="T3852" s="251" t="str">
        <f t="shared" si="242"/>
        <v>I0404606815510K210</v>
      </c>
      <c r="W3852" s="251" t="str">
        <f t="shared" si="243"/>
        <v>I040460681551-0K210</v>
      </c>
    </row>
    <row r="3853" spans="1:23" x14ac:dyDescent="0.3">
      <c r="A3853" s="256" t="str">
        <f t="shared" si="240"/>
        <v>I0404606-815600K120-00002</v>
      </c>
      <c r="B3853" s="251" t="s">
        <v>14366</v>
      </c>
      <c r="C3853" s="251" t="s">
        <v>10031</v>
      </c>
      <c r="D3853" s="251" t="s">
        <v>14359</v>
      </c>
      <c r="E3853" s="251" t="s">
        <v>12438</v>
      </c>
      <c r="F3853" s="251" t="s">
        <v>9974</v>
      </c>
      <c r="G3853" s="251" t="s">
        <v>641</v>
      </c>
      <c r="H3853" s="251" t="s">
        <v>5204</v>
      </c>
      <c r="I3853" s="257" t="str">
        <f t="shared" si="241"/>
        <v>-00002</v>
      </c>
      <c r="J3853" s="251">
        <v>2</v>
      </c>
      <c r="K3853" s="251">
        <v>2</v>
      </c>
      <c r="M3853" s="251" t="s">
        <v>9958</v>
      </c>
      <c r="N3853" s="251" t="s">
        <v>12847</v>
      </c>
      <c r="O3853" s="251">
        <v>2</v>
      </c>
      <c r="Q3853" s="251" t="s">
        <v>14366</v>
      </c>
      <c r="R3853" s="251" t="s">
        <v>10017</v>
      </c>
      <c r="S3853" s="251" t="s">
        <v>640</v>
      </c>
      <c r="T3853" s="251" t="str">
        <f t="shared" si="242"/>
        <v>I0404606815600K120</v>
      </c>
      <c r="W3853" s="251" t="str">
        <f t="shared" si="243"/>
        <v>I040460681560-0K120</v>
      </c>
    </row>
    <row r="3854" spans="1:23" x14ac:dyDescent="0.3">
      <c r="A3854" s="256" t="str">
        <f t="shared" si="240"/>
        <v>I0404606-815610K120-00001</v>
      </c>
      <c r="B3854" s="251" t="s">
        <v>14367</v>
      </c>
      <c r="C3854" s="251" t="s">
        <v>10031</v>
      </c>
      <c r="D3854" s="251" t="s">
        <v>14359</v>
      </c>
      <c r="E3854" s="251" t="s">
        <v>12438</v>
      </c>
      <c r="F3854" s="251" t="s">
        <v>9976</v>
      </c>
      <c r="G3854" s="251" t="s">
        <v>650</v>
      </c>
      <c r="H3854" s="251" t="s">
        <v>5205</v>
      </c>
      <c r="I3854" s="257" t="str">
        <f t="shared" si="241"/>
        <v>-00001</v>
      </c>
      <c r="J3854" s="251">
        <v>1</v>
      </c>
      <c r="K3854" s="251">
        <v>1</v>
      </c>
      <c r="M3854" s="251" t="s">
        <v>9958</v>
      </c>
      <c r="N3854" s="251" t="s">
        <v>12847</v>
      </c>
      <c r="O3854" s="251">
        <v>1</v>
      </c>
      <c r="Q3854" s="251" t="s">
        <v>14367</v>
      </c>
      <c r="R3854" s="251" t="s">
        <v>10017</v>
      </c>
      <c r="S3854" s="251" t="s">
        <v>649</v>
      </c>
      <c r="T3854" s="251" t="str">
        <f t="shared" si="242"/>
        <v>I0404606815610K120</v>
      </c>
      <c r="W3854" s="251" t="str">
        <f t="shared" si="243"/>
        <v>I040460681561-0K120</v>
      </c>
    </row>
    <row r="3855" spans="1:23" x14ac:dyDescent="0.3">
      <c r="A3855" s="256" t="str">
        <f t="shared" si="240"/>
        <v>I0404606-815610K210-00002</v>
      </c>
      <c r="B3855" s="251" t="s">
        <v>14368</v>
      </c>
      <c r="C3855" s="251" t="s">
        <v>10031</v>
      </c>
      <c r="D3855" s="251" t="s">
        <v>14359</v>
      </c>
      <c r="E3855" s="251" t="s">
        <v>12438</v>
      </c>
      <c r="F3855" s="251" t="s">
        <v>9978</v>
      </c>
      <c r="G3855" s="251" t="s">
        <v>678</v>
      </c>
      <c r="H3855" s="251" t="s">
        <v>3443</v>
      </c>
      <c r="I3855" s="257" t="str">
        <f t="shared" si="241"/>
        <v>-00002</v>
      </c>
      <c r="J3855" s="251">
        <v>2</v>
      </c>
      <c r="K3855" s="251">
        <v>2</v>
      </c>
      <c r="M3855" s="251" t="s">
        <v>9958</v>
      </c>
      <c r="N3855" s="251" t="s">
        <v>12847</v>
      </c>
      <c r="O3855" s="251">
        <v>2</v>
      </c>
      <c r="Q3855" s="251" t="s">
        <v>14368</v>
      </c>
      <c r="R3855" s="251" t="s">
        <v>10017</v>
      </c>
      <c r="S3855" s="251" t="s">
        <v>677</v>
      </c>
      <c r="T3855" s="251" t="str">
        <f t="shared" si="242"/>
        <v>I0404606815610K210</v>
      </c>
      <c r="W3855" s="251" t="str">
        <f t="shared" si="243"/>
        <v>I040460681561-0K210</v>
      </c>
    </row>
    <row r="3856" spans="1:23" x14ac:dyDescent="0.3">
      <c r="A3856" s="256" t="str">
        <f t="shared" si="240"/>
        <v>I0404606-815700F031-00001</v>
      </c>
      <c r="B3856" s="251" t="s">
        <v>14369</v>
      </c>
      <c r="C3856" s="251" t="s">
        <v>10031</v>
      </c>
      <c r="D3856" s="251" t="s">
        <v>14359</v>
      </c>
      <c r="E3856" s="251" t="s">
        <v>12438</v>
      </c>
      <c r="F3856" s="251" t="s">
        <v>9980</v>
      </c>
      <c r="G3856" s="251" t="s">
        <v>904</v>
      </c>
      <c r="H3856" s="251" t="s">
        <v>11222</v>
      </c>
      <c r="I3856" s="257" t="str">
        <f t="shared" si="241"/>
        <v>-00001</v>
      </c>
      <c r="J3856" s="251">
        <v>1</v>
      </c>
      <c r="K3856" s="251">
        <v>1</v>
      </c>
      <c r="M3856" s="251" t="s">
        <v>10007</v>
      </c>
      <c r="N3856" s="251" t="s">
        <v>12847</v>
      </c>
      <c r="O3856" s="251">
        <v>1</v>
      </c>
      <c r="Q3856" s="251" t="s">
        <v>14369</v>
      </c>
      <c r="R3856" s="251" t="s">
        <v>10017</v>
      </c>
      <c r="S3856" s="251" t="s">
        <v>903</v>
      </c>
      <c r="T3856" s="251" t="str">
        <f t="shared" si="242"/>
        <v>I0404606815700F031</v>
      </c>
      <c r="W3856" s="251" t="str">
        <f t="shared" si="243"/>
        <v>I040460681570-0F031</v>
      </c>
    </row>
    <row r="3857" spans="1:23" x14ac:dyDescent="0.3">
      <c r="A3857" s="256" t="str">
        <f t="shared" si="240"/>
        <v>I0404607-81110VT040-00003</v>
      </c>
      <c r="B3857" s="251" t="s">
        <v>14370</v>
      </c>
      <c r="C3857" s="251" t="s">
        <v>10031</v>
      </c>
      <c r="D3857" s="251" t="s">
        <v>14371</v>
      </c>
      <c r="E3857" s="251" t="s">
        <v>12438</v>
      </c>
      <c r="F3857" s="251" t="s">
        <v>9957</v>
      </c>
      <c r="G3857" s="251" t="s">
        <v>10047</v>
      </c>
      <c r="H3857" s="251" t="s">
        <v>3422</v>
      </c>
      <c r="I3857" s="257" t="str">
        <f t="shared" si="241"/>
        <v>-00003</v>
      </c>
      <c r="J3857" s="251">
        <v>3</v>
      </c>
      <c r="K3857" s="251">
        <v>3</v>
      </c>
      <c r="M3857" s="251" t="s">
        <v>9958</v>
      </c>
      <c r="N3857" s="251" t="s">
        <v>13113</v>
      </c>
      <c r="O3857" s="251">
        <v>3</v>
      </c>
      <c r="Q3857" s="251" t="s">
        <v>14370</v>
      </c>
      <c r="R3857" s="251" t="s">
        <v>10028</v>
      </c>
      <c r="S3857" s="251" t="s">
        <v>3713</v>
      </c>
      <c r="T3857" s="251" t="str">
        <f t="shared" si="242"/>
        <v>I040460781110VT040</v>
      </c>
      <c r="W3857" s="251" t="str">
        <f t="shared" si="243"/>
        <v>I040460781110-VT040</v>
      </c>
    </row>
    <row r="3858" spans="1:23" x14ac:dyDescent="0.3">
      <c r="A3858" s="256" t="str">
        <f t="shared" si="240"/>
        <v>I0404607-81110VT080-00002</v>
      </c>
      <c r="B3858" s="251" t="s">
        <v>14372</v>
      </c>
      <c r="C3858" s="251" t="s">
        <v>10031</v>
      </c>
      <c r="D3858" s="251" t="s">
        <v>14371</v>
      </c>
      <c r="E3858" s="251" t="s">
        <v>12438</v>
      </c>
      <c r="F3858" s="251" t="s">
        <v>9962</v>
      </c>
      <c r="G3858" s="251" t="s">
        <v>4985</v>
      </c>
      <c r="H3858" s="251" t="s">
        <v>3422</v>
      </c>
      <c r="I3858" s="257" t="str">
        <f t="shared" si="241"/>
        <v>-00002</v>
      </c>
      <c r="J3858" s="251">
        <v>2</v>
      </c>
      <c r="K3858" s="251">
        <v>2</v>
      </c>
      <c r="M3858" s="251" t="s">
        <v>9958</v>
      </c>
      <c r="N3858" s="251" t="s">
        <v>13113</v>
      </c>
      <c r="O3858" s="251">
        <v>2</v>
      </c>
      <c r="Q3858" s="251" t="s">
        <v>14372</v>
      </c>
      <c r="R3858" s="251" t="s">
        <v>10028</v>
      </c>
      <c r="S3858" s="251" t="s">
        <v>3719</v>
      </c>
      <c r="T3858" s="251" t="str">
        <f t="shared" si="242"/>
        <v>I040460781110VT080</v>
      </c>
      <c r="W3858" s="251" t="str">
        <f t="shared" si="243"/>
        <v>I040460781110-VT080</v>
      </c>
    </row>
    <row r="3859" spans="1:23" x14ac:dyDescent="0.3">
      <c r="A3859" s="256" t="str">
        <f t="shared" si="240"/>
        <v>I0404607-81110VT100-00002</v>
      </c>
      <c r="B3859" s="251" t="s">
        <v>14373</v>
      </c>
      <c r="C3859" s="251" t="s">
        <v>10031</v>
      </c>
      <c r="D3859" s="251" t="s">
        <v>14371</v>
      </c>
      <c r="E3859" s="251" t="s">
        <v>12438</v>
      </c>
      <c r="F3859" s="251" t="s">
        <v>9964</v>
      </c>
      <c r="G3859" s="251" t="s">
        <v>10049</v>
      </c>
      <c r="H3859" s="251" t="s">
        <v>3422</v>
      </c>
      <c r="I3859" s="257" t="str">
        <f t="shared" si="241"/>
        <v>-00002</v>
      </c>
      <c r="J3859" s="251">
        <v>2</v>
      </c>
      <c r="K3859" s="251">
        <v>2</v>
      </c>
      <c r="M3859" s="251" t="s">
        <v>9958</v>
      </c>
      <c r="N3859" s="251" t="s">
        <v>13113</v>
      </c>
      <c r="O3859" s="251">
        <v>2</v>
      </c>
      <c r="Q3859" s="251" t="s">
        <v>14373</v>
      </c>
      <c r="R3859" s="251" t="s">
        <v>10028</v>
      </c>
      <c r="S3859" s="251" t="s">
        <v>3723</v>
      </c>
      <c r="T3859" s="251" t="str">
        <f t="shared" si="242"/>
        <v>I040460781110VT100</v>
      </c>
      <c r="W3859" s="251" t="str">
        <f t="shared" si="243"/>
        <v>I040460781110-VT100</v>
      </c>
    </row>
    <row r="3860" spans="1:23" x14ac:dyDescent="0.3">
      <c r="A3860" s="256" t="str">
        <f t="shared" si="240"/>
        <v>I0404607-81150VT100-00001</v>
      </c>
      <c r="B3860" s="251" t="s">
        <v>14374</v>
      </c>
      <c r="C3860" s="251" t="s">
        <v>10031</v>
      </c>
      <c r="D3860" s="251" t="s">
        <v>14371</v>
      </c>
      <c r="E3860" s="251" t="s">
        <v>12438</v>
      </c>
      <c r="F3860" s="251" t="s">
        <v>9966</v>
      </c>
      <c r="G3860" s="251" t="s">
        <v>4999</v>
      </c>
      <c r="H3860" s="251" t="s">
        <v>3429</v>
      </c>
      <c r="I3860" s="257" t="str">
        <f t="shared" si="241"/>
        <v>-00001</v>
      </c>
      <c r="J3860" s="251">
        <v>1</v>
      </c>
      <c r="K3860" s="251">
        <v>1</v>
      </c>
      <c r="M3860" s="251" t="s">
        <v>9958</v>
      </c>
      <c r="N3860" s="251" t="s">
        <v>13113</v>
      </c>
      <c r="O3860" s="251">
        <v>1</v>
      </c>
      <c r="Q3860" s="251" t="s">
        <v>14374</v>
      </c>
      <c r="R3860" s="251" t="s">
        <v>10028</v>
      </c>
      <c r="S3860" s="251" t="s">
        <v>3735</v>
      </c>
      <c r="T3860" s="251" t="str">
        <f t="shared" si="242"/>
        <v>I040460781150VT100</v>
      </c>
      <c r="W3860" s="251" t="str">
        <f t="shared" si="243"/>
        <v>I040460781150-VT100</v>
      </c>
    </row>
    <row r="3861" spans="1:23" x14ac:dyDescent="0.3">
      <c r="A3861" s="256" t="str">
        <f t="shared" si="240"/>
        <v>I0404607-811700K300-00002</v>
      </c>
      <c r="B3861" s="251" t="s">
        <v>14375</v>
      </c>
      <c r="C3861" s="251" t="s">
        <v>10031</v>
      </c>
      <c r="D3861" s="251" t="s">
        <v>14371</v>
      </c>
      <c r="E3861" s="251" t="s">
        <v>12438</v>
      </c>
      <c r="F3861" s="251" t="s">
        <v>9968</v>
      </c>
      <c r="G3861" s="251" t="s">
        <v>238</v>
      </c>
      <c r="H3861" s="251" t="s">
        <v>5094</v>
      </c>
      <c r="I3861" s="257" t="str">
        <f t="shared" si="241"/>
        <v>-00002</v>
      </c>
      <c r="J3861" s="251">
        <v>2</v>
      </c>
      <c r="K3861" s="251">
        <v>2</v>
      </c>
      <c r="M3861" s="251" t="s">
        <v>9958</v>
      </c>
      <c r="N3861" s="251" t="s">
        <v>13113</v>
      </c>
      <c r="O3861" s="251">
        <v>2</v>
      </c>
      <c r="Q3861" s="251" t="s">
        <v>14375</v>
      </c>
      <c r="R3861" s="251" t="s">
        <v>10028</v>
      </c>
      <c r="S3861" s="251" t="s">
        <v>237</v>
      </c>
      <c r="T3861" s="251" t="str">
        <f t="shared" si="242"/>
        <v>I0404607811700K300</v>
      </c>
      <c r="W3861" s="251" t="str">
        <f t="shared" si="243"/>
        <v>I040460781170-0K300</v>
      </c>
    </row>
    <row r="3862" spans="1:23" x14ac:dyDescent="0.3">
      <c r="A3862" s="256" t="str">
        <f t="shared" si="240"/>
        <v>I0404607-812100K031-00001</v>
      </c>
      <c r="B3862" s="251" t="s">
        <v>14376</v>
      </c>
      <c r="C3862" s="251" t="s">
        <v>10031</v>
      </c>
      <c r="D3862" s="251" t="s">
        <v>14371</v>
      </c>
      <c r="E3862" s="251" t="s">
        <v>12438</v>
      </c>
      <c r="F3862" s="251" t="s">
        <v>9970</v>
      </c>
      <c r="G3862" s="251" t="s">
        <v>593</v>
      </c>
      <c r="H3862" s="251" t="s">
        <v>5163</v>
      </c>
      <c r="I3862" s="257" t="str">
        <f t="shared" si="241"/>
        <v>-00001</v>
      </c>
      <c r="J3862" s="251">
        <v>1</v>
      </c>
      <c r="K3862" s="251">
        <v>1</v>
      </c>
      <c r="M3862" s="251" t="s">
        <v>9993</v>
      </c>
      <c r="N3862" s="251" t="s">
        <v>13113</v>
      </c>
      <c r="O3862" s="251">
        <v>1</v>
      </c>
      <c r="Q3862" s="251" t="s">
        <v>14376</v>
      </c>
      <c r="R3862" s="251" t="s">
        <v>10028</v>
      </c>
      <c r="S3862" s="251" t="s">
        <v>592</v>
      </c>
      <c r="T3862" s="251" t="str">
        <f t="shared" si="242"/>
        <v>I0404607812100K031</v>
      </c>
      <c r="W3862" s="251" t="str">
        <f t="shared" si="243"/>
        <v>I040460781210-0K031</v>
      </c>
    </row>
    <row r="3863" spans="1:23" x14ac:dyDescent="0.3">
      <c r="A3863" s="256" t="str">
        <f t="shared" si="240"/>
        <v>I0404607-812200K031-00001</v>
      </c>
      <c r="B3863" s="251" t="s">
        <v>14377</v>
      </c>
      <c r="C3863" s="251" t="s">
        <v>10031</v>
      </c>
      <c r="D3863" s="251" t="s">
        <v>14371</v>
      </c>
      <c r="E3863" s="251" t="s">
        <v>12438</v>
      </c>
      <c r="F3863" s="251" t="s">
        <v>9972</v>
      </c>
      <c r="G3863" s="251" t="s">
        <v>601</v>
      </c>
      <c r="H3863" s="251" t="s">
        <v>5165</v>
      </c>
      <c r="I3863" s="257" t="str">
        <f t="shared" si="241"/>
        <v>-00001</v>
      </c>
      <c r="J3863" s="251">
        <v>1</v>
      </c>
      <c r="K3863" s="251">
        <v>1</v>
      </c>
      <c r="M3863" s="251" t="s">
        <v>9993</v>
      </c>
      <c r="N3863" s="251" t="s">
        <v>13113</v>
      </c>
      <c r="O3863" s="251">
        <v>1</v>
      </c>
      <c r="Q3863" s="251" t="s">
        <v>14377</v>
      </c>
      <c r="R3863" s="251" t="s">
        <v>10028</v>
      </c>
      <c r="S3863" s="251" t="s">
        <v>600</v>
      </c>
      <c r="T3863" s="251" t="str">
        <f t="shared" si="242"/>
        <v>I0404607812200K031</v>
      </c>
      <c r="W3863" s="251" t="str">
        <f t="shared" si="243"/>
        <v>I040460781220-0K031</v>
      </c>
    </row>
    <row r="3864" spans="1:23" x14ac:dyDescent="0.3">
      <c r="A3864" s="256" t="str">
        <f t="shared" si="240"/>
        <v>I0404607-815500K080-00002</v>
      </c>
      <c r="B3864" s="251" t="s">
        <v>14378</v>
      </c>
      <c r="C3864" s="251" t="s">
        <v>10031</v>
      </c>
      <c r="D3864" s="251" t="s">
        <v>14371</v>
      </c>
      <c r="E3864" s="251" t="s">
        <v>12438</v>
      </c>
      <c r="F3864" s="251" t="s">
        <v>9974</v>
      </c>
      <c r="G3864" s="251" t="s">
        <v>151</v>
      </c>
      <c r="H3864" s="251" t="s">
        <v>5045</v>
      </c>
      <c r="I3864" s="257" t="str">
        <f t="shared" si="241"/>
        <v>-00002</v>
      </c>
      <c r="J3864" s="251">
        <v>2</v>
      </c>
      <c r="K3864" s="251">
        <v>2</v>
      </c>
      <c r="M3864" s="251" t="s">
        <v>9958</v>
      </c>
      <c r="N3864" s="251" t="s">
        <v>13113</v>
      </c>
      <c r="O3864" s="251">
        <v>2</v>
      </c>
      <c r="Q3864" s="251" t="s">
        <v>14378</v>
      </c>
      <c r="R3864" s="251" t="s">
        <v>10028</v>
      </c>
      <c r="S3864" s="251" t="s">
        <v>150</v>
      </c>
      <c r="T3864" s="251" t="str">
        <f t="shared" si="242"/>
        <v>I0404607815500K080</v>
      </c>
      <c r="W3864" s="251" t="str">
        <f t="shared" si="243"/>
        <v>I040460781550-0K080</v>
      </c>
    </row>
    <row r="3865" spans="1:23" x14ac:dyDescent="0.3">
      <c r="A3865" s="256" t="str">
        <f t="shared" si="240"/>
        <v>I0404607-81550VT020-00002</v>
      </c>
      <c r="B3865" s="251" t="s">
        <v>14379</v>
      </c>
      <c r="C3865" s="251" t="s">
        <v>10031</v>
      </c>
      <c r="D3865" s="251" t="s">
        <v>14371</v>
      </c>
      <c r="E3865" s="251" t="s">
        <v>12438</v>
      </c>
      <c r="F3865" s="251" t="s">
        <v>9976</v>
      </c>
      <c r="G3865" s="251" t="s">
        <v>10057</v>
      </c>
      <c r="H3865" s="251" t="s">
        <v>5202</v>
      </c>
      <c r="I3865" s="257" t="str">
        <f t="shared" si="241"/>
        <v>-00002</v>
      </c>
      <c r="J3865" s="251">
        <v>2</v>
      </c>
      <c r="K3865" s="251">
        <v>2</v>
      </c>
      <c r="M3865" s="251" t="s">
        <v>9958</v>
      </c>
      <c r="N3865" s="251" t="s">
        <v>13113</v>
      </c>
      <c r="O3865" s="251">
        <v>2</v>
      </c>
      <c r="Q3865" s="251" t="s">
        <v>14379</v>
      </c>
      <c r="R3865" s="251" t="s">
        <v>10028</v>
      </c>
      <c r="S3865" s="251" t="s">
        <v>3737</v>
      </c>
      <c r="T3865" s="251" t="str">
        <f t="shared" si="242"/>
        <v>I040460781550VT020</v>
      </c>
      <c r="W3865" s="251" t="str">
        <f t="shared" si="243"/>
        <v>I040460781550-VT020</v>
      </c>
    </row>
    <row r="3866" spans="1:23" x14ac:dyDescent="0.3">
      <c r="A3866" s="256" t="str">
        <f t="shared" si="240"/>
        <v>I0404607-81550VT050-00004</v>
      </c>
      <c r="B3866" s="251" t="s">
        <v>14380</v>
      </c>
      <c r="C3866" s="251" t="s">
        <v>10031</v>
      </c>
      <c r="D3866" s="251" t="s">
        <v>14371</v>
      </c>
      <c r="E3866" s="251" t="s">
        <v>12438</v>
      </c>
      <c r="F3866" s="251" t="s">
        <v>9978</v>
      </c>
      <c r="G3866" s="251" t="s">
        <v>5265</v>
      </c>
      <c r="H3866" s="251" t="s">
        <v>5202</v>
      </c>
      <c r="I3866" s="257" t="str">
        <f t="shared" si="241"/>
        <v>-00004</v>
      </c>
      <c r="J3866" s="251">
        <v>4</v>
      </c>
      <c r="K3866" s="251">
        <v>4</v>
      </c>
      <c r="M3866" s="251" t="s">
        <v>9958</v>
      </c>
      <c r="N3866" s="251" t="s">
        <v>13113</v>
      </c>
      <c r="O3866" s="251">
        <v>4</v>
      </c>
      <c r="Q3866" s="251" t="s">
        <v>14380</v>
      </c>
      <c r="R3866" s="251" t="s">
        <v>10028</v>
      </c>
      <c r="S3866" s="251" t="s">
        <v>3740</v>
      </c>
      <c r="T3866" s="251" t="str">
        <f t="shared" si="242"/>
        <v>I040460781550VT050</v>
      </c>
      <c r="W3866" s="251" t="str">
        <f t="shared" si="243"/>
        <v>I040460781550-VT050</v>
      </c>
    </row>
    <row r="3867" spans="1:23" x14ac:dyDescent="0.3">
      <c r="A3867" s="256" t="str">
        <f t="shared" si="240"/>
        <v>I0404607-81551VT020-00001</v>
      </c>
      <c r="B3867" s="251" t="s">
        <v>14381</v>
      </c>
      <c r="C3867" s="251" t="s">
        <v>10031</v>
      </c>
      <c r="D3867" s="251" t="s">
        <v>14371</v>
      </c>
      <c r="E3867" s="251" t="s">
        <v>12438</v>
      </c>
      <c r="F3867" s="251" t="s">
        <v>9980</v>
      </c>
      <c r="G3867" s="251" t="s">
        <v>10060</v>
      </c>
      <c r="H3867" s="251" t="s">
        <v>3436</v>
      </c>
      <c r="I3867" s="257" t="str">
        <f t="shared" si="241"/>
        <v>-00001</v>
      </c>
      <c r="J3867" s="251">
        <v>1</v>
      </c>
      <c r="K3867" s="251">
        <v>1</v>
      </c>
      <c r="M3867" s="251" t="s">
        <v>9958</v>
      </c>
      <c r="N3867" s="251" t="s">
        <v>13113</v>
      </c>
      <c r="O3867" s="251">
        <v>1</v>
      </c>
      <c r="Q3867" s="251" t="s">
        <v>14381</v>
      </c>
      <c r="R3867" s="251" t="s">
        <v>10028</v>
      </c>
      <c r="S3867" s="251" t="s">
        <v>3761</v>
      </c>
      <c r="T3867" s="251" t="str">
        <f t="shared" si="242"/>
        <v>I040460781551VT020</v>
      </c>
      <c r="W3867" s="251" t="str">
        <f t="shared" si="243"/>
        <v>I040460781551-VT020</v>
      </c>
    </row>
    <row r="3868" spans="1:23" x14ac:dyDescent="0.3">
      <c r="A3868" s="256" t="str">
        <f t="shared" si="240"/>
        <v>I0404607-815600K080-00002</v>
      </c>
      <c r="B3868" s="251" t="s">
        <v>14382</v>
      </c>
      <c r="C3868" s="251" t="s">
        <v>10031</v>
      </c>
      <c r="D3868" s="251" t="s">
        <v>14371</v>
      </c>
      <c r="E3868" s="251" t="s">
        <v>12438</v>
      </c>
      <c r="F3868" s="251" t="s">
        <v>9982</v>
      </c>
      <c r="G3868" s="251" t="s">
        <v>164</v>
      </c>
      <c r="H3868" s="251" t="s">
        <v>5047</v>
      </c>
      <c r="I3868" s="257" t="str">
        <f t="shared" si="241"/>
        <v>-00002</v>
      </c>
      <c r="J3868" s="251">
        <v>2</v>
      </c>
      <c r="K3868" s="251">
        <v>2</v>
      </c>
      <c r="M3868" s="251" t="s">
        <v>9958</v>
      </c>
      <c r="N3868" s="251" t="s">
        <v>13113</v>
      </c>
      <c r="O3868" s="251">
        <v>2</v>
      </c>
      <c r="Q3868" s="251" t="s">
        <v>14382</v>
      </c>
      <c r="R3868" s="251" t="s">
        <v>10028</v>
      </c>
      <c r="S3868" s="251" t="s">
        <v>163</v>
      </c>
      <c r="T3868" s="251" t="str">
        <f t="shared" si="242"/>
        <v>I0404607815600K080</v>
      </c>
      <c r="W3868" s="251" t="str">
        <f t="shared" si="243"/>
        <v>I040460781560-0K080</v>
      </c>
    </row>
    <row r="3869" spans="1:23" x14ac:dyDescent="0.3">
      <c r="A3869" s="256" t="str">
        <f t="shared" si="240"/>
        <v>I0404607-81560VT020-00002</v>
      </c>
      <c r="B3869" s="251" t="s">
        <v>14383</v>
      </c>
      <c r="C3869" s="251" t="s">
        <v>10031</v>
      </c>
      <c r="D3869" s="251" t="s">
        <v>14371</v>
      </c>
      <c r="E3869" s="251" t="s">
        <v>12438</v>
      </c>
      <c r="F3869" s="251" t="s">
        <v>9984</v>
      </c>
      <c r="G3869" s="251" t="s">
        <v>10065</v>
      </c>
      <c r="H3869" s="251" t="s">
        <v>5204</v>
      </c>
      <c r="I3869" s="257" t="str">
        <f t="shared" si="241"/>
        <v>-00002</v>
      </c>
      <c r="J3869" s="251">
        <v>2</v>
      </c>
      <c r="K3869" s="251">
        <v>2</v>
      </c>
      <c r="M3869" s="251" t="s">
        <v>9958</v>
      </c>
      <c r="N3869" s="251" t="s">
        <v>13113</v>
      </c>
      <c r="O3869" s="251">
        <v>2</v>
      </c>
      <c r="Q3869" s="251" t="s">
        <v>14383</v>
      </c>
      <c r="R3869" s="251" t="s">
        <v>10028</v>
      </c>
      <c r="S3869" s="251" t="s">
        <v>3743</v>
      </c>
      <c r="T3869" s="251" t="str">
        <f t="shared" si="242"/>
        <v>I040460781560VT020</v>
      </c>
      <c r="W3869" s="251" t="str">
        <f t="shared" si="243"/>
        <v>I040460781560-VT020</v>
      </c>
    </row>
    <row r="3870" spans="1:23" x14ac:dyDescent="0.3">
      <c r="A3870" s="256" t="str">
        <f t="shared" si="240"/>
        <v>I0404607-81560VT050-00004</v>
      </c>
      <c r="B3870" s="251" t="s">
        <v>14384</v>
      </c>
      <c r="C3870" s="251" t="s">
        <v>10031</v>
      </c>
      <c r="D3870" s="251" t="s">
        <v>14371</v>
      </c>
      <c r="E3870" s="251" t="s">
        <v>12438</v>
      </c>
      <c r="F3870" s="251" t="s">
        <v>9986</v>
      </c>
      <c r="G3870" s="251" t="s">
        <v>10067</v>
      </c>
      <c r="H3870" s="251" t="s">
        <v>5204</v>
      </c>
      <c r="I3870" s="257" t="str">
        <f t="shared" si="241"/>
        <v>-00004</v>
      </c>
      <c r="J3870" s="251">
        <v>4</v>
      </c>
      <c r="K3870" s="251">
        <v>4</v>
      </c>
      <c r="M3870" s="251" t="s">
        <v>9958</v>
      </c>
      <c r="N3870" s="251" t="s">
        <v>13113</v>
      </c>
      <c r="O3870" s="251">
        <v>4</v>
      </c>
      <c r="Q3870" s="251" t="s">
        <v>14384</v>
      </c>
      <c r="R3870" s="251" t="s">
        <v>10028</v>
      </c>
      <c r="S3870" s="251" t="s">
        <v>3746</v>
      </c>
      <c r="T3870" s="251" t="str">
        <f t="shared" si="242"/>
        <v>I040460781560VT050</v>
      </c>
      <c r="W3870" s="251" t="str">
        <f t="shared" si="243"/>
        <v>I040460781560-VT050</v>
      </c>
    </row>
    <row r="3871" spans="1:23" x14ac:dyDescent="0.3">
      <c r="A3871" s="256" t="str">
        <f t="shared" si="240"/>
        <v>I0404607-81561VT020-00001</v>
      </c>
      <c r="B3871" s="251" t="s">
        <v>14385</v>
      </c>
      <c r="C3871" s="251" t="s">
        <v>10031</v>
      </c>
      <c r="D3871" s="251" t="s">
        <v>14371</v>
      </c>
      <c r="E3871" s="251" t="s">
        <v>12438</v>
      </c>
      <c r="F3871" s="251" t="s">
        <v>9988</v>
      </c>
      <c r="G3871" s="251" t="s">
        <v>10256</v>
      </c>
      <c r="H3871" s="251" t="s">
        <v>3443</v>
      </c>
      <c r="I3871" s="257" t="str">
        <f t="shared" si="241"/>
        <v>-00001</v>
      </c>
      <c r="J3871" s="251">
        <v>1</v>
      </c>
      <c r="K3871" s="251">
        <v>1</v>
      </c>
      <c r="M3871" s="251" t="s">
        <v>9958</v>
      </c>
      <c r="N3871" s="251" t="s">
        <v>13113</v>
      </c>
      <c r="O3871" s="251">
        <v>1</v>
      </c>
      <c r="Q3871" s="251" t="s">
        <v>14385</v>
      </c>
      <c r="R3871" s="251" t="s">
        <v>10028</v>
      </c>
      <c r="S3871" s="251" t="s">
        <v>3767</v>
      </c>
      <c r="T3871" s="251" t="str">
        <f t="shared" si="242"/>
        <v>I040460781561VT020</v>
      </c>
      <c r="W3871" s="251" t="str">
        <f t="shared" si="243"/>
        <v>I040460781561-VT020</v>
      </c>
    </row>
    <row r="3872" spans="1:23" x14ac:dyDescent="0.3">
      <c r="A3872" s="256" t="str">
        <f t="shared" si="240"/>
        <v>I0404607-81580VT010-00002</v>
      </c>
      <c r="B3872" s="251" t="s">
        <v>14386</v>
      </c>
      <c r="C3872" s="251" t="s">
        <v>10031</v>
      </c>
      <c r="D3872" s="251" t="s">
        <v>14371</v>
      </c>
      <c r="E3872" s="251" t="s">
        <v>12438</v>
      </c>
      <c r="F3872" s="251" t="s">
        <v>9990</v>
      </c>
      <c r="G3872" s="251" t="s">
        <v>5289</v>
      </c>
      <c r="H3872" s="251" t="s">
        <v>758</v>
      </c>
      <c r="I3872" s="257" t="str">
        <f t="shared" si="241"/>
        <v>-00002</v>
      </c>
      <c r="J3872" s="251">
        <v>2</v>
      </c>
      <c r="K3872" s="251">
        <v>2</v>
      </c>
      <c r="M3872" s="251" t="s">
        <v>9993</v>
      </c>
      <c r="N3872" s="251" t="s">
        <v>13113</v>
      </c>
      <c r="O3872" s="251">
        <v>2</v>
      </c>
      <c r="Q3872" s="251" t="s">
        <v>14386</v>
      </c>
      <c r="R3872" s="251" t="s">
        <v>10028</v>
      </c>
      <c r="S3872" s="251" t="s">
        <v>3749</v>
      </c>
      <c r="T3872" s="251" t="str">
        <f t="shared" si="242"/>
        <v>I040460781580VT010</v>
      </c>
      <c r="W3872" s="251" t="str">
        <f t="shared" si="243"/>
        <v>I040460781580-VT010</v>
      </c>
    </row>
    <row r="3873" spans="1:23" x14ac:dyDescent="0.3">
      <c r="A3873" s="256" t="str">
        <f t="shared" si="240"/>
        <v>I0404607-81580VT020-00004</v>
      </c>
      <c r="B3873" s="251" t="s">
        <v>14387</v>
      </c>
      <c r="C3873" s="251" t="s">
        <v>10031</v>
      </c>
      <c r="D3873" s="251" t="s">
        <v>14371</v>
      </c>
      <c r="E3873" s="251" t="s">
        <v>12438</v>
      </c>
      <c r="F3873" s="251" t="s">
        <v>9992</v>
      </c>
      <c r="G3873" s="251" t="s">
        <v>10071</v>
      </c>
      <c r="H3873" s="251" t="s">
        <v>758</v>
      </c>
      <c r="I3873" s="257" t="str">
        <f t="shared" si="241"/>
        <v>-00004</v>
      </c>
      <c r="J3873" s="251">
        <v>4</v>
      </c>
      <c r="K3873" s="251">
        <v>4</v>
      </c>
      <c r="M3873" s="251" t="s">
        <v>9958</v>
      </c>
      <c r="N3873" s="251" t="s">
        <v>13113</v>
      </c>
      <c r="O3873" s="251">
        <v>4</v>
      </c>
      <c r="Q3873" s="251" t="s">
        <v>14387</v>
      </c>
      <c r="R3873" s="251" t="s">
        <v>10028</v>
      </c>
      <c r="S3873" s="251" t="s">
        <v>3752</v>
      </c>
      <c r="T3873" s="251" t="str">
        <f t="shared" si="242"/>
        <v>I040460781580VT020</v>
      </c>
      <c r="W3873" s="251" t="str">
        <f t="shared" si="243"/>
        <v>I040460781580-VT020</v>
      </c>
    </row>
    <row r="3874" spans="1:23" x14ac:dyDescent="0.3">
      <c r="A3874" s="256" t="str">
        <f t="shared" si="240"/>
        <v>I0404607-81590VT010-00001</v>
      </c>
      <c r="B3874" s="251" t="s">
        <v>14388</v>
      </c>
      <c r="C3874" s="251" t="s">
        <v>10031</v>
      </c>
      <c r="D3874" s="251" t="s">
        <v>14371</v>
      </c>
      <c r="E3874" s="251" t="s">
        <v>12438</v>
      </c>
      <c r="F3874" s="251" t="s">
        <v>9995</v>
      </c>
      <c r="G3874" s="251" t="s">
        <v>10073</v>
      </c>
      <c r="H3874" s="251" t="s">
        <v>770</v>
      </c>
      <c r="I3874" s="257" t="str">
        <f t="shared" si="241"/>
        <v>-00001</v>
      </c>
      <c r="J3874" s="251">
        <v>1</v>
      </c>
      <c r="K3874" s="251">
        <v>1</v>
      </c>
      <c r="M3874" s="251" t="s">
        <v>9993</v>
      </c>
      <c r="N3874" s="251" t="s">
        <v>13113</v>
      </c>
      <c r="O3874" s="251">
        <v>1</v>
      </c>
      <c r="Q3874" s="251" t="s">
        <v>14388</v>
      </c>
      <c r="R3874" s="251" t="s">
        <v>10028</v>
      </c>
      <c r="S3874" s="251" t="s">
        <v>3755</v>
      </c>
      <c r="T3874" s="251" t="str">
        <f t="shared" si="242"/>
        <v>I040460781590VT010</v>
      </c>
      <c r="W3874" s="251" t="str">
        <f t="shared" si="243"/>
        <v>I040460781590-VT010</v>
      </c>
    </row>
    <row r="3875" spans="1:23" x14ac:dyDescent="0.3">
      <c r="A3875" s="256" t="str">
        <f t="shared" si="240"/>
        <v>I0404607-81590VT020-00004</v>
      </c>
      <c r="B3875" s="251" t="s">
        <v>14389</v>
      </c>
      <c r="C3875" s="251" t="s">
        <v>10031</v>
      </c>
      <c r="D3875" s="251" t="s">
        <v>14371</v>
      </c>
      <c r="E3875" s="251" t="s">
        <v>12438</v>
      </c>
      <c r="F3875" s="251" t="s">
        <v>9997</v>
      </c>
      <c r="G3875" s="251" t="s">
        <v>10075</v>
      </c>
      <c r="H3875" s="251" t="s">
        <v>770</v>
      </c>
      <c r="I3875" s="257" t="str">
        <f t="shared" si="241"/>
        <v>-00004</v>
      </c>
      <c r="J3875" s="251">
        <v>4</v>
      </c>
      <c r="K3875" s="251">
        <v>4</v>
      </c>
      <c r="M3875" s="251" t="s">
        <v>9958</v>
      </c>
      <c r="N3875" s="251" t="s">
        <v>13113</v>
      </c>
      <c r="O3875" s="251">
        <v>4</v>
      </c>
      <c r="Q3875" s="251" t="s">
        <v>14389</v>
      </c>
      <c r="R3875" s="251" t="s">
        <v>10028</v>
      </c>
      <c r="S3875" s="251" t="s">
        <v>3758</v>
      </c>
      <c r="T3875" s="251" t="str">
        <f t="shared" si="242"/>
        <v>I040460781590VT020</v>
      </c>
      <c r="W3875" s="251" t="str">
        <f t="shared" si="243"/>
        <v>I040460781590-VT020</v>
      </c>
    </row>
    <row r="3876" spans="1:23" x14ac:dyDescent="0.3">
      <c r="A3876" s="256" t="str">
        <f t="shared" si="240"/>
        <v>I0606374-81110BZ620-00006</v>
      </c>
      <c r="B3876" s="251" t="s">
        <v>14390</v>
      </c>
      <c r="C3876" s="251" t="s">
        <v>10077</v>
      </c>
      <c r="D3876" s="251" t="s">
        <v>14391</v>
      </c>
      <c r="E3876" s="251" t="s">
        <v>12438</v>
      </c>
      <c r="F3876" s="251" t="s">
        <v>9957</v>
      </c>
      <c r="G3876" s="251" t="s">
        <v>1193</v>
      </c>
      <c r="H3876" s="251" t="s">
        <v>3422</v>
      </c>
      <c r="I3876" s="257" t="str">
        <f t="shared" si="241"/>
        <v>-00006</v>
      </c>
      <c r="J3876" s="251">
        <v>6</v>
      </c>
      <c r="K3876" s="251">
        <v>6</v>
      </c>
      <c r="M3876" s="251" t="s">
        <v>9958</v>
      </c>
      <c r="N3876" s="251" t="s">
        <v>12707</v>
      </c>
      <c r="O3876" s="251">
        <v>6</v>
      </c>
      <c r="Q3876" s="251" t="s">
        <v>14390</v>
      </c>
      <c r="R3876" s="251" t="s">
        <v>9960</v>
      </c>
      <c r="S3876" s="251" t="s">
        <v>1192</v>
      </c>
      <c r="T3876" s="251" t="str">
        <f t="shared" si="242"/>
        <v>I060637481110BZ620</v>
      </c>
      <c r="W3876" s="251" t="str">
        <f t="shared" si="243"/>
        <v>I060637481110-BZ620</v>
      </c>
    </row>
    <row r="3877" spans="1:23" x14ac:dyDescent="0.3">
      <c r="A3877" s="256" t="str">
        <f t="shared" si="240"/>
        <v>I0606374-81130BZ620-00007</v>
      </c>
      <c r="B3877" s="251" t="s">
        <v>14392</v>
      </c>
      <c r="C3877" s="251" t="s">
        <v>10077</v>
      </c>
      <c r="D3877" s="251" t="s">
        <v>14391</v>
      </c>
      <c r="E3877" s="251" t="s">
        <v>12438</v>
      </c>
      <c r="F3877" s="251" t="s">
        <v>9962</v>
      </c>
      <c r="G3877" s="251" t="s">
        <v>1198</v>
      </c>
      <c r="H3877" s="251" t="s">
        <v>5101</v>
      </c>
      <c r="I3877" s="257" t="str">
        <f t="shared" si="241"/>
        <v>-00007</v>
      </c>
      <c r="J3877" s="251">
        <v>7</v>
      </c>
      <c r="K3877" s="251">
        <v>7</v>
      </c>
      <c r="M3877" s="251" t="s">
        <v>9958</v>
      </c>
      <c r="N3877" s="251" t="s">
        <v>12707</v>
      </c>
      <c r="O3877" s="251">
        <v>7</v>
      </c>
      <c r="Q3877" s="251" t="s">
        <v>14392</v>
      </c>
      <c r="R3877" s="251" t="s">
        <v>9960</v>
      </c>
      <c r="S3877" s="251" t="s">
        <v>1197</v>
      </c>
      <c r="T3877" s="251" t="str">
        <f t="shared" si="242"/>
        <v>I060637481130BZ620</v>
      </c>
      <c r="W3877" s="251" t="str">
        <f t="shared" si="243"/>
        <v>I060637481130-BZ620</v>
      </c>
    </row>
    <row r="3878" spans="1:23" x14ac:dyDescent="0.3">
      <c r="A3878" s="256" t="str">
        <f t="shared" si="240"/>
        <v>I0606374-81150BZ620-00001</v>
      </c>
      <c r="B3878" s="251" t="s">
        <v>14393</v>
      </c>
      <c r="C3878" s="251" t="s">
        <v>10077</v>
      </c>
      <c r="D3878" s="251" t="s">
        <v>14391</v>
      </c>
      <c r="E3878" s="251" t="s">
        <v>12438</v>
      </c>
      <c r="F3878" s="251" t="s">
        <v>9964</v>
      </c>
      <c r="G3878" s="251" t="s">
        <v>1203</v>
      </c>
      <c r="H3878" s="251" t="s">
        <v>3429</v>
      </c>
      <c r="I3878" s="257" t="str">
        <f t="shared" si="241"/>
        <v>-00001</v>
      </c>
      <c r="J3878" s="251">
        <v>1</v>
      </c>
      <c r="K3878" s="251">
        <v>1</v>
      </c>
      <c r="M3878" s="251" t="s">
        <v>9958</v>
      </c>
      <c r="N3878" s="251" t="s">
        <v>12707</v>
      </c>
      <c r="O3878" s="251">
        <v>1</v>
      </c>
      <c r="Q3878" s="251" t="s">
        <v>14393</v>
      </c>
      <c r="R3878" s="251" t="s">
        <v>9960</v>
      </c>
      <c r="S3878" s="251" t="s">
        <v>1202</v>
      </c>
      <c r="T3878" s="251" t="str">
        <f t="shared" si="242"/>
        <v>I060637481150BZ620</v>
      </c>
      <c r="W3878" s="251" t="str">
        <f t="shared" si="243"/>
        <v>I060637481150-BZ620</v>
      </c>
    </row>
    <row r="3879" spans="1:23" x14ac:dyDescent="0.3">
      <c r="A3879" s="256" t="str">
        <f t="shared" si="240"/>
        <v>I0606374-81170BZ200-00002</v>
      </c>
      <c r="B3879" s="251" t="s">
        <v>14394</v>
      </c>
      <c r="C3879" s="251" t="s">
        <v>10077</v>
      </c>
      <c r="D3879" s="251" t="s">
        <v>14391</v>
      </c>
      <c r="E3879" s="251" t="s">
        <v>12438</v>
      </c>
      <c r="F3879" s="251" t="s">
        <v>9966</v>
      </c>
      <c r="G3879" s="251" t="s">
        <v>1095</v>
      </c>
      <c r="H3879" s="251" t="s">
        <v>10082</v>
      </c>
      <c r="I3879" s="257" t="str">
        <f t="shared" si="241"/>
        <v>-00002</v>
      </c>
      <c r="J3879" s="251">
        <v>2</v>
      </c>
      <c r="K3879" s="251">
        <v>2</v>
      </c>
      <c r="M3879" s="251" t="s">
        <v>9958</v>
      </c>
      <c r="N3879" s="251" t="s">
        <v>12707</v>
      </c>
      <c r="O3879" s="251">
        <v>2</v>
      </c>
      <c r="Q3879" s="251" t="s">
        <v>14394</v>
      </c>
      <c r="R3879" s="251" t="s">
        <v>9960</v>
      </c>
      <c r="S3879" s="251" t="s">
        <v>1094</v>
      </c>
      <c r="T3879" s="251" t="str">
        <f t="shared" si="242"/>
        <v>I060637481170BZ200</v>
      </c>
      <c r="W3879" s="251" t="str">
        <f t="shared" si="243"/>
        <v>I060637481170-BZ200</v>
      </c>
    </row>
    <row r="3880" spans="1:23" x14ac:dyDescent="0.3">
      <c r="A3880" s="256" t="str">
        <f t="shared" si="240"/>
        <v>I0606374-81170BZ620-00008</v>
      </c>
      <c r="B3880" s="251" t="s">
        <v>14395</v>
      </c>
      <c r="C3880" s="251" t="s">
        <v>10077</v>
      </c>
      <c r="D3880" s="251" t="s">
        <v>14391</v>
      </c>
      <c r="E3880" s="251" t="s">
        <v>12438</v>
      </c>
      <c r="F3880" s="251" t="s">
        <v>9968</v>
      </c>
      <c r="G3880" s="251" t="s">
        <v>1208</v>
      </c>
      <c r="H3880" s="251" t="s">
        <v>5102</v>
      </c>
      <c r="I3880" s="257" t="str">
        <f t="shared" si="241"/>
        <v>-00008</v>
      </c>
      <c r="J3880" s="251">
        <v>8</v>
      </c>
      <c r="K3880" s="251">
        <v>8</v>
      </c>
      <c r="M3880" s="251" t="s">
        <v>9958</v>
      </c>
      <c r="N3880" s="251" t="s">
        <v>12707</v>
      </c>
      <c r="O3880" s="251">
        <v>8</v>
      </c>
      <c r="Q3880" s="251" t="s">
        <v>14395</v>
      </c>
      <c r="R3880" s="251" t="s">
        <v>9960</v>
      </c>
      <c r="S3880" s="251" t="s">
        <v>1207</v>
      </c>
      <c r="T3880" s="251" t="str">
        <f t="shared" si="242"/>
        <v>I060637481170BZ620</v>
      </c>
      <c r="W3880" s="251" t="str">
        <f t="shared" si="243"/>
        <v>I060637481170-BZ620</v>
      </c>
    </row>
    <row r="3881" spans="1:23" x14ac:dyDescent="0.3">
      <c r="A3881" s="256" t="str">
        <f t="shared" si="240"/>
        <v>I0606374-81550BZ220-00002</v>
      </c>
      <c r="B3881" s="251" t="s">
        <v>14396</v>
      </c>
      <c r="C3881" s="251" t="s">
        <v>10077</v>
      </c>
      <c r="D3881" s="251" t="s">
        <v>14391</v>
      </c>
      <c r="E3881" s="251" t="s">
        <v>12438</v>
      </c>
      <c r="F3881" s="251" t="s">
        <v>9970</v>
      </c>
      <c r="G3881" s="251" t="s">
        <v>1364</v>
      </c>
      <c r="H3881" s="251" t="s">
        <v>5202</v>
      </c>
      <c r="I3881" s="257" t="str">
        <f t="shared" si="241"/>
        <v>-00002</v>
      </c>
      <c r="J3881" s="251">
        <v>2</v>
      </c>
      <c r="K3881" s="251">
        <v>2</v>
      </c>
      <c r="M3881" s="251" t="s">
        <v>9958</v>
      </c>
      <c r="N3881" s="251" t="s">
        <v>12707</v>
      </c>
      <c r="O3881" s="251">
        <v>2</v>
      </c>
      <c r="Q3881" s="251" t="s">
        <v>14396</v>
      </c>
      <c r="R3881" s="251" t="s">
        <v>9960</v>
      </c>
      <c r="S3881" s="251" t="s">
        <v>1363</v>
      </c>
      <c r="T3881" s="251" t="str">
        <f t="shared" si="242"/>
        <v>I060637481550BZ220</v>
      </c>
      <c r="W3881" s="251" t="str">
        <f t="shared" si="243"/>
        <v>I060637481550-BZ220</v>
      </c>
    </row>
    <row r="3882" spans="1:23" x14ac:dyDescent="0.3">
      <c r="A3882" s="256" t="str">
        <f t="shared" si="240"/>
        <v>I0606374-81550BZ490-00005</v>
      </c>
      <c r="B3882" s="251" t="s">
        <v>14397</v>
      </c>
      <c r="C3882" s="251" t="s">
        <v>10077</v>
      </c>
      <c r="D3882" s="251" t="s">
        <v>14391</v>
      </c>
      <c r="E3882" s="251" t="s">
        <v>12438</v>
      </c>
      <c r="F3882" s="251" t="s">
        <v>9972</v>
      </c>
      <c r="G3882" s="251" t="s">
        <v>1409</v>
      </c>
      <c r="H3882" s="251" t="s">
        <v>5202</v>
      </c>
      <c r="I3882" s="257" t="str">
        <f t="shared" si="241"/>
        <v>-00005</v>
      </c>
      <c r="J3882" s="251">
        <v>5</v>
      </c>
      <c r="K3882" s="251">
        <v>5</v>
      </c>
      <c r="M3882" s="251" t="s">
        <v>9958</v>
      </c>
      <c r="N3882" s="251" t="s">
        <v>12707</v>
      </c>
      <c r="O3882" s="251">
        <v>5</v>
      </c>
      <c r="Q3882" s="251" t="s">
        <v>14397</v>
      </c>
      <c r="R3882" s="251" t="s">
        <v>9960</v>
      </c>
      <c r="S3882" s="251" t="s">
        <v>1408</v>
      </c>
      <c r="T3882" s="251" t="str">
        <f t="shared" si="242"/>
        <v>I060637481550BZ490</v>
      </c>
      <c r="W3882" s="251" t="str">
        <f t="shared" si="243"/>
        <v>I060637481550-BZ490</v>
      </c>
    </row>
    <row r="3883" spans="1:23" x14ac:dyDescent="0.3">
      <c r="A3883" s="256" t="str">
        <f t="shared" si="240"/>
        <v>I0606374-81551BZ150-00005</v>
      </c>
      <c r="B3883" s="251" t="s">
        <v>14398</v>
      </c>
      <c r="C3883" s="251" t="s">
        <v>10077</v>
      </c>
      <c r="D3883" s="251" t="s">
        <v>14391</v>
      </c>
      <c r="E3883" s="251" t="s">
        <v>12438</v>
      </c>
      <c r="F3883" s="251" t="s">
        <v>9974</v>
      </c>
      <c r="G3883" s="251" t="s">
        <v>1351</v>
      </c>
      <c r="H3883" s="251" t="s">
        <v>3436</v>
      </c>
      <c r="I3883" s="257" t="str">
        <f t="shared" si="241"/>
        <v>-00005</v>
      </c>
      <c r="J3883" s="251">
        <v>5</v>
      </c>
      <c r="K3883" s="251">
        <v>5</v>
      </c>
      <c r="M3883" s="251" t="s">
        <v>9958</v>
      </c>
      <c r="N3883" s="251" t="s">
        <v>12707</v>
      </c>
      <c r="O3883" s="251">
        <v>5</v>
      </c>
      <c r="Q3883" s="251" t="s">
        <v>14398</v>
      </c>
      <c r="R3883" s="251" t="s">
        <v>9960</v>
      </c>
      <c r="S3883" s="251" t="s">
        <v>1350</v>
      </c>
      <c r="T3883" s="251" t="str">
        <f t="shared" si="242"/>
        <v>I060637481551BZ150</v>
      </c>
      <c r="W3883" s="251" t="str">
        <f t="shared" si="243"/>
        <v>I060637481551-BZ150</v>
      </c>
    </row>
    <row r="3884" spans="1:23" x14ac:dyDescent="0.3">
      <c r="A3884" s="256" t="str">
        <f t="shared" si="240"/>
        <v>I0606374-81551BZ240-00004</v>
      </c>
      <c r="B3884" s="251" t="s">
        <v>14399</v>
      </c>
      <c r="C3884" s="251" t="s">
        <v>10077</v>
      </c>
      <c r="D3884" s="251" t="s">
        <v>14391</v>
      </c>
      <c r="E3884" s="251" t="s">
        <v>12438</v>
      </c>
      <c r="F3884" s="251" t="s">
        <v>9976</v>
      </c>
      <c r="G3884" s="251" t="s">
        <v>1373</v>
      </c>
      <c r="H3884" s="251" t="s">
        <v>3436</v>
      </c>
      <c r="I3884" s="257" t="str">
        <f t="shared" si="241"/>
        <v>-00004</v>
      </c>
      <c r="J3884" s="251">
        <v>4</v>
      </c>
      <c r="K3884" s="251">
        <v>4</v>
      </c>
      <c r="M3884" s="251" t="s">
        <v>9958</v>
      </c>
      <c r="N3884" s="251" t="s">
        <v>12707</v>
      </c>
      <c r="O3884" s="251">
        <v>4</v>
      </c>
      <c r="Q3884" s="251" t="s">
        <v>14399</v>
      </c>
      <c r="R3884" s="251" t="s">
        <v>9960</v>
      </c>
      <c r="S3884" s="251" t="s">
        <v>1372</v>
      </c>
      <c r="T3884" s="251" t="str">
        <f t="shared" si="242"/>
        <v>I060637481551BZ240</v>
      </c>
      <c r="W3884" s="251" t="str">
        <f t="shared" si="243"/>
        <v>I060637481551-BZ240</v>
      </c>
    </row>
    <row r="3885" spans="1:23" x14ac:dyDescent="0.3">
      <c r="A3885" s="256" t="str">
        <f t="shared" si="240"/>
        <v>I0606374-81551BZ320-00001</v>
      </c>
      <c r="B3885" s="251" t="s">
        <v>14400</v>
      </c>
      <c r="C3885" s="251" t="s">
        <v>10077</v>
      </c>
      <c r="D3885" s="251" t="s">
        <v>14391</v>
      </c>
      <c r="E3885" s="251" t="s">
        <v>12438</v>
      </c>
      <c r="F3885" s="251" t="s">
        <v>9978</v>
      </c>
      <c r="G3885" s="251" t="s">
        <v>1418</v>
      </c>
      <c r="H3885" s="251" t="s">
        <v>3436</v>
      </c>
      <c r="I3885" s="257" t="str">
        <f t="shared" si="241"/>
        <v>-00001</v>
      </c>
      <c r="J3885" s="251">
        <v>1</v>
      </c>
      <c r="K3885" s="251">
        <v>1</v>
      </c>
      <c r="M3885" s="251" t="s">
        <v>9958</v>
      </c>
      <c r="N3885" s="251" t="s">
        <v>12707</v>
      </c>
      <c r="O3885" s="251">
        <v>1</v>
      </c>
      <c r="Q3885" s="251" t="s">
        <v>14400</v>
      </c>
      <c r="R3885" s="251" t="s">
        <v>9960</v>
      </c>
      <c r="S3885" s="251" t="s">
        <v>1417</v>
      </c>
      <c r="T3885" s="251" t="str">
        <f t="shared" si="242"/>
        <v>I060637481551BZ320</v>
      </c>
      <c r="W3885" s="251" t="str">
        <f t="shared" si="243"/>
        <v>I060637481551-BZ320</v>
      </c>
    </row>
    <row r="3886" spans="1:23" x14ac:dyDescent="0.3">
      <c r="A3886" s="256" t="str">
        <f t="shared" si="240"/>
        <v>I0606374-81560BZ220-00001</v>
      </c>
      <c r="B3886" s="251" t="s">
        <v>14401</v>
      </c>
      <c r="C3886" s="251" t="s">
        <v>10077</v>
      </c>
      <c r="D3886" s="251" t="s">
        <v>14391</v>
      </c>
      <c r="E3886" s="251" t="s">
        <v>12438</v>
      </c>
      <c r="F3886" s="251" t="s">
        <v>9980</v>
      </c>
      <c r="G3886" s="251" t="s">
        <v>1378</v>
      </c>
      <c r="H3886" s="251" t="s">
        <v>5204</v>
      </c>
      <c r="I3886" s="257" t="str">
        <f t="shared" si="241"/>
        <v>-00001</v>
      </c>
      <c r="J3886" s="251">
        <v>1</v>
      </c>
      <c r="K3886" s="251">
        <v>1</v>
      </c>
      <c r="M3886" s="251" t="s">
        <v>9958</v>
      </c>
      <c r="N3886" s="251" t="s">
        <v>12707</v>
      </c>
      <c r="O3886" s="251">
        <v>1</v>
      </c>
      <c r="Q3886" s="251" t="s">
        <v>14401</v>
      </c>
      <c r="R3886" s="251" t="s">
        <v>9960</v>
      </c>
      <c r="S3886" s="251" t="s">
        <v>1377</v>
      </c>
      <c r="T3886" s="251" t="str">
        <f t="shared" si="242"/>
        <v>I060637481560BZ220</v>
      </c>
      <c r="W3886" s="251" t="str">
        <f t="shared" si="243"/>
        <v>I060637481560-BZ220</v>
      </c>
    </row>
    <row r="3887" spans="1:23" x14ac:dyDescent="0.3">
      <c r="A3887" s="256" t="str">
        <f t="shared" si="240"/>
        <v>I0606374-81560BZ480-00001</v>
      </c>
      <c r="B3887" s="251" t="s">
        <v>14402</v>
      </c>
      <c r="C3887" s="251" t="s">
        <v>10077</v>
      </c>
      <c r="D3887" s="251" t="s">
        <v>14391</v>
      </c>
      <c r="E3887" s="251" t="s">
        <v>12438</v>
      </c>
      <c r="F3887" s="251" t="s">
        <v>9982</v>
      </c>
      <c r="G3887" s="251" t="s">
        <v>1440</v>
      </c>
      <c r="H3887" s="251" t="s">
        <v>5204</v>
      </c>
      <c r="I3887" s="257" t="str">
        <f t="shared" si="241"/>
        <v>-00001</v>
      </c>
      <c r="J3887" s="251">
        <v>1</v>
      </c>
      <c r="K3887" s="251">
        <v>1</v>
      </c>
      <c r="M3887" s="251" t="s">
        <v>9993</v>
      </c>
      <c r="N3887" s="251" t="s">
        <v>12707</v>
      </c>
      <c r="O3887" s="251">
        <v>1</v>
      </c>
      <c r="Q3887" s="251" t="s">
        <v>14402</v>
      </c>
      <c r="R3887" s="251" t="s">
        <v>9960</v>
      </c>
      <c r="S3887" s="251" t="s">
        <v>1439</v>
      </c>
      <c r="T3887" s="251" t="str">
        <f t="shared" si="242"/>
        <v>I060637481560BZ480</v>
      </c>
      <c r="W3887" s="251" t="str">
        <f t="shared" si="243"/>
        <v>I060637481560-BZ480</v>
      </c>
    </row>
    <row r="3888" spans="1:23" x14ac:dyDescent="0.3">
      <c r="A3888" s="256" t="str">
        <f t="shared" si="240"/>
        <v>I0606374-81560BZ490-00001</v>
      </c>
      <c r="B3888" s="251" t="s">
        <v>14403</v>
      </c>
      <c r="C3888" s="251" t="s">
        <v>10077</v>
      </c>
      <c r="D3888" s="251" t="s">
        <v>14391</v>
      </c>
      <c r="E3888" s="251" t="s">
        <v>12438</v>
      </c>
      <c r="F3888" s="251" t="s">
        <v>9984</v>
      </c>
      <c r="G3888" s="251" t="s">
        <v>1423</v>
      </c>
      <c r="H3888" s="251" t="s">
        <v>5204</v>
      </c>
      <c r="I3888" s="257" t="str">
        <f t="shared" si="241"/>
        <v>-00001</v>
      </c>
      <c r="J3888" s="251">
        <v>1</v>
      </c>
      <c r="K3888" s="251">
        <v>1</v>
      </c>
      <c r="M3888" s="251" t="s">
        <v>9958</v>
      </c>
      <c r="N3888" s="251" t="s">
        <v>12707</v>
      </c>
      <c r="O3888" s="251">
        <v>1</v>
      </c>
      <c r="Q3888" s="251" t="s">
        <v>14403</v>
      </c>
      <c r="R3888" s="251" t="s">
        <v>9960</v>
      </c>
      <c r="S3888" s="251" t="s">
        <v>1422</v>
      </c>
      <c r="T3888" s="251" t="str">
        <f t="shared" si="242"/>
        <v>I060637481560BZ490</v>
      </c>
      <c r="W3888" s="251" t="str">
        <f t="shared" si="243"/>
        <v>I060637481560-BZ490</v>
      </c>
    </row>
    <row r="3889" spans="1:23" x14ac:dyDescent="0.3">
      <c r="A3889" s="256" t="str">
        <f t="shared" si="240"/>
        <v>I0606374-81561BZ150-00005</v>
      </c>
      <c r="B3889" s="251" t="s">
        <v>14404</v>
      </c>
      <c r="C3889" s="251" t="s">
        <v>10077</v>
      </c>
      <c r="D3889" s="251" t="s">
        <v>14391</v>
      </c>
      <c r="E3889" s="251" t="s">
        <v>12438</v>
      </c>
      <c r="F3889" s="251" t="s">
        <v>9986</v>
      </c>
      <c r="G3889" s="251" t="s">
        <v>1359</v>
      </c>
      <c r="H3889" s="251" t="s">
        <v>3443</v>
      </c>
      <c r="I3889" s="257" t="str">
        <f t="shared" si="241"/>
        <v>-00005</v>
      </c>
      <c r="J3889" s="251">
        <v>5</v>
      </c>
      <c r="K3889" s="251">
        <v>5</v>
      </c>
      <c r="M3889" s="251" t="s">
        <v>9958</v>
      </c>
      <c r="N3889" s="251" t="s">
        <v>12707</v>
      </c>
      <c r="O3889" s="251">
        <v>5</v>
      </c>
      <c r="Q3889" s="251" t="s">
        <v>14404</v>
      </c>
      <c r="R3889" s="251" t="s">
        <v>9960</v>
      </c>
      <c r="S3889" s="251" t="s">
        <v>1358</v>
      </c>
      <c r="T3889" s="251" t="str">
        <f t="shared" si="242"/>
        <v>I060637481561BZ150</v>
      </c>
      <c r="W3889" s="251" t="str">
        <f t="shared" si="243"/>
        <v>I060637481561-BZ150</v>
      </c>
    </row>
    <row r="3890" spans="1:23" x14ac:dyDescent="0.3">
      <c r="A3890" s="256" t="str">
        <f t="shared" si="240"/>
        <v>I0606374-81561BZ240-00005</v>
      </c>
      <c r="B3890" s="251" t="s">
        <v>14405</v>
      </c>
      <c r="C3890" s="251" t="s">
        <v>10077</v>
      </c>
      <c r="D3890" s="251" t="s">
        <v>14391</v>
      </c>
      <c r="E3890" s="251" t="s">
        <v>12438</v>
      </c>
      <c r="F3890" s="251" t="s">
        <v>9988</v>
      </c>
      <c r="G3890" s="251" t="s">
        <v>1387</v>
      </c>
      <c r="H3890" s="251" t="s">
        <v>3443</v>
      </c>
      <c r="I3890" s="257" t="str">
        <f t="shared" si="241"/>
        <v>-00005</v>
      </c>
      <c r="J3890" s="251">
        <v>5</v>
      </c>
      <c r="K3890" s="251">
        <v>5</v>
      </c>
      <c r="M3890" s="251" t="s">
        <v>9958</v>
      </c>
      <c r="N3890" s="251" t="s">
        <v>12707</v>
      </c>
      <c r="O3890" s="251">
        <v>5</v>
      </c>
      <c r="Q3890" s="251" t="s">
        <v>14405</v>
      </c>
      <c r="R3890" s="251" t="s">
        <v>9960</v>
      </c>
      <c r="S3890" s="251" t="s">
        <v>1386</v>
      </c>
      <c r="T3890" s="251" t="str">
        <f t="shared" si="242"/>
        <v>I060637481561BZ240</v>
      </c>
      <c r="W3890" s="251" t="str">
        <f t="shared" si="243"/>
        <v>I060637481561-BZ240</v>
      </c>
    </row>
    <row r="3891" spans="1:23" x14ac:dyDescent="0.3">
      <c r="A3891" s="256" t="str">
        <f t="shared" si="240"/>
        <v>I0606374-81580BZ041-00001</v>
      </c>
      <c r="B3891" s="251" t="s">
        <v>14406</v>
      </c>
      <c r="C3891" s="251" t="s">
        <v>10077</v>
      </c>
      <c r="D3891" s="251" t="s">
        <v>14391</v>
      </c>
      <c r="E3891" s="251" t="s">
        <v>12438</v>
      </c>
      <c r="F3891" s="251" t="s">
        <v>9990</v>
      </c>
      <c r="G3891" s="251" t="s">
        <v>5175</v>
      </c>
      <c r="H3891" s="251" t="s">
        <v>758</v>
      </c>
      <c r="I3891" s="257" t="str">
        <f t="shared" si="241"/>
        <v>-00001</v>
      </c>
      <c r="J3891" s="251">
        <v>1</v>
      </c>
      <c r="K3891" s="251">
        <v>1</v>
      </c>
      <c r="M3891" s="251" t="s">
        <v>9993</v>
      </c>
      <c r="N3891" s="251" t="s">
        <v>12707</v>
      </c>
      <c r="O3891" s="251">
        <v>1</v>
      </c>
      <c r="Q3891" s="251" t="s">
        <v>14406</v>
      </c>
      <c r="R3891" s="251" t="s">
        <v>9960</v>
      </c>
      <c r="S3891" s="251" t="s">
        <v>8700</v>
      </c>
      <c r="T3891" s="251" t="str">
        <f t="shared" si="242"/>
        <v>I060637481580BZ041</v>
      </c>
      <c r="W3891" s="251" t="str">
        <f t="shared" si="243"/>
        <v>I060637481580-BZ041</v>
      </c>
    </row>
    <row r="3892" spans="1:23" x14ac:dyDescent="0.3">
      <c r="A3892" s="256" t="str">
        <f t="shared" si="240"/>
        <v>I0606374-81581BZ040-00003</v>
      </c>
      <c r="B3892" s="251" t="s">
        <v>14407</v>
      </c>
      <c r="C3892" s="251" t="s">
        <v>10077</v>
      </c>
      <c r="D3892" s="251" t="s">
        <v>14391</v>
      </c>
      <c r="E3892" s="251" t="s">
        <v>12438</v>
      </c>
      <c r="F3892" s="251" t="s">
        <v>9992</v>
      </c>
      <c r="G3892" s="251" t="s">
        <v>1454</v>
      </c>
      <c r="H3892" s="251" t="s">
        <v>5218</v>
      </c>
      <c r="I3892" s="257" t="str">
        <f t="shared" si="241"/>
        <v>-00003</v>
      </c>
      <c r="J3892" s="251">
        <v>3</v>
      </c>
      <c r="K3892" s="251">
        <v>3</v>
      </c>
      <c r="M3892" s="251" t="s">
        <v>9958</v>
      </c>
      <c r="N3892" s="251" t="s">
        <v>12707</v>
      </c>
      <c r="O3892" s="251">
        <v>3</v>
      </c>
      <c r="Q3892" s="251" t="s">
        <v>14407</v>
      </c>
      <c r="R3892" s="251" t="s">
        <v>9960</v>
      </c>
      <c r="S3892" s="251" t="s">
        <v>1453</v>
      </c>
      <c r="T3892" s="251" t="str">
        <f t="shared" si="242"/>
        <v>I060637481581BZ040</v>
      </c>
      <c r="W3892" s="251" t="str">
        <f t="shared" si="243"/>
        <v>I060637481581-BZ040</v>
      </c>
    </row>
    <row r="3893" spans="1:23" x14ac:dyDescent="0.3">
      <c r="A3893" s="256" t="str">
        <f t="shared" si="240"/>
        <v>I0606374-81590BZ051-00003</v>
      </c>
      <c r="B3893" s="251" t="s">
        <v>14408</v>
      </c>
      <c r="C3893" s="251" t="s">
        <v>10077</v>
      </c>
      <c r="D3893" s="251" t="s">
        <v>14391</v>
      </c>
      <c r="E3893" s="251" t="s">
        <v>12438</v>
      </c>
      <c r="F3893" s="251" t="s">
        <v>9995</v>
      </c>
      <c r="G3893" s="251" t="s">
        <v>5230</v>
      </c>
      <c r="H3893" s="251" t="s">
        <v>770</v>
      </c>
      <c r="I3893" s="257" t="str">
        <f t="shared" si="241"/>
        <v>-00003</v>
      </c>
      <c r="J3893" s="251">
        <v>3</v>
      </c>
      <c r="K3893" s="251">
        <v>3</v>
      </c>
      <c r="M3893" s="251" t="s">
        <v>9958</v>
      </c>
      <c r="N3893" s="251" t="s">
        <v>12707</v>
      </c>
      <c r="O3893" s="251">
        <v>3</v>
      </c>
      <c r="Q3893" s="251" t="s">
        <v>14408</v>
      </c>
      <c r="R3893" s="251" t="s">
        <v>9960</v>
      </c>
      <c r="S3893" s="251" t="s">
        <v>4062</v>
      </c>
      <c r="T3893" s="251" t="str">
        <f t="shared" si="242"/>
        <v>I060637481590BZ051</v>
      </c>
      <c r="W3893" s="251" t="str">
        <f t="shared" si="243"/>
        <v>I060637481590-BZ051</v>
      </c>
    </row>
    <row r="3894" spans="1:23" x14ac:dyDescent="0.3">
      <c r="A3894" s="256" t="str">
        <f t="shared" si="240"/>
        <v>I0606374-9004951161-00003</v>
      </c>
      <c r="B3894" s="251" t="s">
        <v>14409</v>
      </c>
      <c r="C3894" s="251" t="s">
        <v>10077</v>
      </c>
      <c r="D3894" s="251" t="s">
        <v>14391</v>
      </c>
      <c r="E3894" s="251" t="s">
        <v>12438</v>
      </c>
      <c r="F3894" s="251" t="s">
        <v>9997</v>
      </c>
      <c r="G3894" s="251" t="s">
        <v>1559</v>
      </c>
      <c r="H3894" s="251" t="s">
        <v>3393</v>
      </c>
      <c r="I3894" s="257" t="str">
        <f t="shared" si="241"/>
        <v>-00003</v>
      </c>
      <c r="J3894" s="251">
        <v>3</v>
      </c>
      <c r="K3894" s="251">
        <v>3</v>
      </c>
      <c r="M3894" s="251" t="s">
        <v>10007</v>
      </c>
      <c r="N3894" s="251" t="s">
        <v>12707</v>
      </c>
      <c r="O3894" s="251">
        <v>3</v>
      </c>
      <c r="Q3894" s="251" t="s">
        <v>14409</v>
      </c>
      <c r="R3894" s="251" t="s">
        <v>9960</v>
      </c>
      <c r="S3894" s="251">
        <v>9004951161</v>
      </c>
      <c r="T3894" s="251" t="str">
        <f t="shared" si="242"/>
        <v>I06063749004951161</v>
      </c>
      <c r="W3894" s="251" t="str">
        <f t="shared" si="243"/>
        <v>I060637490049-51161</v>
      </c>
    </row>
    <row r="3895" spans="1:23" x14ac:dyDescent="0.3">
      <c r="A3895" s="256" t="str">
        <f t="shared" si="240"/>
        <v>I0606374-9004A81005-00003</v>
      </c>
      <c r="B3895" s="251" t="s">
        <v>14410</v>
      </c>
      <c r="C3895" s="251" t="s">
        <v>10077</v>
      </c>
      <c r="D3895" s="251" t="s">
        <v>14391</v>
      </c>
      <c r="E3895" s="251" t="s">
        <v>12438</v>
      </c>
      <c r="F3895" s="251" t="s">
        <v>10000</v>
      </c>
      <c r="G3895" s="251" t="s">
        <v>1566</v>
      </c>
      <c r="H3895" s="251" t="s">
        <v>3393</v>
      </c>
      <c r="I3895" s="257" t="str">
        <f t="shared" si="241"/>
        <v>-00003</v>
      </c>
      <c r="J3895" s="251">
        <v>3</v>
      </c>
      <c r="K3895" s="251">
        <v>3</v>
      </c>
      <c r="M3895" s="251" t="s">
        <v>10007</v>
      </c>
      <c r="N3895" s="251" t="s">
        <v>12707</v>
      </c>
      <c r="O3895" s="251">
        <v>3</v>
      </c>
      <c r="Q3895" s="251" t="s">
        <v>14410</v>
      </c>
      <c r="R3895" s="251" t="s">
        <v>9960</v>
      </c>
      <c r="S3895" s="251" t="s">
        <v>1565</v>
      </c>
      <c r="T3895" s="251" t="str">
        <f t="shared" si="242"/>
        <v>I06063749004A81005</v>
      </c>
      <c r="W3895" s="251" t="str">
        <f t="shared" si="243"/>
        <v>I06063749004A-81005</v>
      </c>
    </row>
    <row r="3896" spans="1:23" x14ac:dyDescent="0.3">
      <c r="A3896" s="256" t="str">
        <f t="shared" si="240"/>
        <v>I0606374-9004A81006-00007</v>
      </c>
      <c r="B3896" s="251" t="s">
        <v>14411</v>
      </c>
      <c r="C3896" s="251" t="s">
        <v>10077</v>
      </c>
      <c r="D3896" s="251" t="s">
        <v>14391</v>
      </c>
      <c r="E3896" s="251" t="s">
        <v>12438</v>
      </c>
      <c r="F3896" s="251" t="s">
        <v>10002</v>
      </c>
      <c r="G3896" s="251" t="s">
        <v>1574</v>
      </c>
      <c r="H3896" s="251" t="s">
        <v>3393</v>
      </c>
      <c r="I3896" s="257" t="str">
        <f t="shared" si="241"/>
        <v>-00007</v>
      </c>
      <c r="J3896" s="251">
        <v>7</v>
      </c>
      <c r="K3896" s="251">
        <v>7</v>
      </c>
      <c r="M3896" s="251" t="s">
        <v>10007</v>
      </c>
      <c r="N3896" s="251" t="s">
        <v>12707</v>
      </c>
      <c r="O3896" s="251">
        <v>7</v>
      </c>
      <c r="Q3896" s="251" t="s">
        <v>14411</v>
      </c>
      <c r="R3896" s="251" t="s">
        <v>9960</v>
      </c>
      <c r="S3896" s="251" t="s">
        <v>1573</v>
      </c>
      <c r="T3896" s="251" t="str">
        <f t="shared" si="242"/>
        <v>I06063749004A81006</v>
      </c>
      <c r="W3896" s="251" t="str">
        <f t="shared" si="243"/>
        <v>I06063749004A-81006</v>
      </c>
    </row>
    <row r="3897" spans="1:23" x14ac:dyDescent="0.3">
      <c r="A3897" s="256" t="str">
        <f t="shared" si="240"/>
        <v>I0606374-9004A81007-00004</v>
      </c>
      <c r="B3897" s="251" t="s">
        <v>14412</v>
      </c>
      <c r="C3897" s="251" t="s">
        <v>10077</v>
      </c>
      <c r="D3897" s="251" t="s">
        <v>14391</v>
      </c>
      <c r="E3897" s="251" t="s">
        <v>12438</v>
      </c>
      <c r="F3897" s="251" t="s">
        <v>10005</v>
      </c>
      <c r="G3897" s="251" t="s">
        <v>1576</v>
      </c>
      <c r="H3897" s="251" t="s">
        <v>3393</v>
      </c>
      <c r="I3897" s="257" t="str">
        <f t="shared" si="241"/>
        <v>-00004</v>
      </c>
      <c r="J3897" s="251">
        <v>4</v>
      </c>
      <c r="K3897" s="251">
        <v>4</v>
      </c>
      <c r="M3897" s="251" t="s">
        <v>10003</v>
      </c>
      <c r="N3897" s="251" t="s">
        <v>12707</v>
      </c>
      <c r="O3897" s="251">
        <v>4</v>
      </c>
      <c r="Q3897" s="251" t="s">
        <v>14412</v>
      </c>
      <c r="R3897" s="251" t="s">
        <v>9960</v>
      </c>
      <c r="S3897" s="251" t="s">
        <v>1575</v>
      </c>
      <c r="T3897" s="251" t="str">
        <f t="shared" si="242"/>
        <v>I06063749004A81007</v>
      </c>
      <c r="W3897" s="251" t="str">
        <f t="shared" si="243"/>
        <v>I06063749004A-81007</v>
      </c>
    </row>
    <row r="3898" spans="1:23" x14ac:dyDescent="0.3">
      <c r="A3898" s="256" t="str">
        <f t="shared" si="240"/>
        <v>I0606374-9004A81026-00007</v>
      </c>
      <c r="B3898" s="251" t="s">
        <v>14413</v>
      </c>
      <c r="C3898" s="251" t="s">
        <v>10077</v>
      </c>
      <c r="D3898" s="251" t="s">
        <v>14391</v>
      </c>
      <c r="E3898" s="251" t="s">
        <v>12438</v>
      </c>
      <c r="F3898" s="251" t="s">
        <v>10009</v>
      </c>
      <c r="G3898" s="251" t="s">
        <v>1624</v>
      </c>
      <c r="H3898" s="251" t="s">
        <v>3393</v>
      </c>
      <c r="I3898" s="257" t="str">
        <f t="shared" si="241"/>
        <v>-00007</v>
      </c>
      <c r="J3898" s="251">
        <v>7</v>
      </c>
      <c r="K3898" s="251">
        <v>7</v>
      </c>
      <c r="M3898" s="251" t="s">
        <v>10007</v>
      </c>
      <c r="N3898" s="251" t="s">
        <v>12707</v>
      </c>
      <c r="O3898" s="251">
        <v>7</v>
      </c>
      <c r="Q3898" s="251" t="s">
        <v>14413</v>
      </c>
      <c r="R3898" s="251" t="s">
        <v>9960</v>
      </c>
      <c r="S3898" s="251" t="s">
        <v>1623</v>
      </c>
      <c r="T3898" s="251" t="str">
        <f t="shared" si="242"/>
        <v>I06063749004A81026</v>
      </c>
      <c r="W3898" s="251" t="str">
        <f t="shared" si="243"/>
        <v>I06063749004A-81026</v>
      </c>
    </row>
    <row r="3899" spans="1:23" x14ac:dyDescent="0.3">
      <c r="A3899" s="256" t="str">
        <f t="shared" si="240"/>
        <v>I0606375-81580BZ051-00004</v>
      </c>
      <c r="B3899" s="251" t="s">
        <v>14414</v>
      </c>
      <c r="C3899" s="251" t="s">
        <v>10077</v>
      </c>
      <c r="D3899" s="251" t="s">
        <v>14415</v>
      </c>
      <c r="E3899" s="251" t="s">
        <v>12438</v>
      </c>
      <c r="F3899" s="251" t="s">
        <v>9957</v>
      </c>
      <c r="G3899" s="251" t="s">
        <v>5226</v>
      </c>
      <c r="H3899" s="251" t="s">
        <v>758</v>
      </c>
      <c r="I3899" s="257" t="str">
        <f t="shared" si="241"/>
        <v>-00004</v>
      </c>
      <c r="J3899" s="251">
        <v>4</v>
      </c>
      <c r="K3899" s="251">
        <v>4</v>
      </c>
      <c r="M3899" s="251" t="s">
        <v>9958</v>
      </c>
      <c r="N3899" s="251" t="s">
        <v>12847</v>
      </c>
      <c r="O3899" s="251">
        <v>4</v>
      </c>
      <c r="Q3899" s="251" t="s">
        <v>14414</v>
      </c>
      <c r="R3899" s="251" t="s">
        <v>10017</v>
      </c>
      <c r="S3899" s="251" t="s">
        <v>4065</v>
      </c>
      <c r="T3899" s="251" t="str">
        <f t="shared" si="242"/>
        <v>I060637581580BZ051</v>
      </c>
      <c r="W3899" s="251" t="str">
        <f t="shared" si="243"/>
        <v>I060637581580-BZ051</v>
      </c>
    </row>
    <row r="3900" spans="1:23" x14ac:dyDescent="0.3">
      <c r="A3900" s="256" t="str">
        <f t="shared" si="240"/>
        <v>I0606375-87915BZ070-00001</v>
      </c>
      <c r="B3900" s="251" t="s">
        <v>14416</v>
      </c>
      <c r="C3900" s="251" t="s">
        <v>10077</v>
      </c>
      <c r="D3900" s="251" t="s">
        <v>14415</v>
      </c>
      <c r="E3900" s="251" t="s">
        <v>12438</v>
      </c>
      <c r="F3900" s="251" t="s">
        <v>9962</v>
      </c>
      <c r="G3900" s="251" t="s">
        <v>1528</v>
      </c>
      <c r="H3900" s="251" t="s">
        <v>10293</v>
      </c>
      <c r="I3900" s="257" t="str">
        <f t="shared" si="241"/>
        <v>-00001</v>
      </c>
      <c r="J3900" s="251">
        <v>1</v>
      </c>
      <c r="K3900" s="251">
        <v>1</v>
      </c>
      <c r="M3900" s="251" t="s">
        <v>10007</v>
      </c>
      <c r="N3900" s="251" t="s">
        <v>12847</v>
      </c>
      <c r="O3900" s="251">
        <v>1</v>
      </c>
      <c r="Q3900" s="251" t="s">
        <v>14416</v>
      </c>
      <c r="R3900" s="251" t="s">
        <v>10017</v>
      </c>
      <c r="S3900" s="251" t="s">
        <v>1527</v>
      </c>
      <c r="T3900" s="251" t="str">
        <f t="shared" si="242"/>
        <v>I060637587915BZ070</v>
      </c>
      <c r="W3900" s="251" t="str">
        <f t="shared" si="243"/>
        <v>I060637587915-BZ070</v>
      </c>
    </row>
    <row r="3901" spans="1:23" x14ac:dyDescent="0.3">
      <c r="A3901" s="256" t="str">
        <f t="shared" si="240"/>
        <v>I0606375-87917BZ010-00007</v>
      </c>
      <c r="B3901" s="251" t="s">
        <v>14417</v>
      </c>
      <c r="C3901" s="251" t="s">
        <v>10077</v>
      </c>
      <c r="D3901" s="251" t="s">
        <v>14415</v>
      </c>
      <c r="E3901" s="251" t="s">
        <v>12438</v>
      </c>
      <c r="F3901" s="251" t="s">
        <v>9964</v>
      </c>
      <c r="G3901" s="251" t="s">
        <v>1515</v>
      </c>
      <c r="H3901" s="251" t="s">
        <v>10109</v>
      </c>
      <c r="I3901" s="257" t="str">
        <f t="shared" si="241"/>
        <v>-00007</v>
      </c>
      <c r="J3901" s="251">
        <v>7</v>
      </c>
      <c r="K3901" s="251">
        <v>7</v>
      </c>
      <c r="M3901" s="251" t="s">
        <v>10007</v>
      </c>
      <c r="N3901" s="251" t="s">
        <v>12847</v>
      </c>
      <c r="O3901" s="251">
        <v>7</v>
      </c>
      <c r="Q3901" s="251" t="s">
        <v>14417</v>
      </c>
      <c r="R3901" s="251" t="s">
        <v>10017</v>
      </c>
      <c r="S3901" s="251" t="s">
        <v>1514</v>
      </c>
      <c r="T3901" s="251" t="str">
        <f t="shared" si="242"/>
        <v>I060637587917BZ010</v>
      </c>
      <c r="W3901" s="251" t="str">
        <f t="shared" si="243"/>
        <v>I060637587917-BZ010</v>
      </c>
    </row>
    <row r="3902" spans="1:23" x14ac:dyDescent="0.3">
      <c r="A3902" s="256" t="str">
        <f t="shared" si="240"/>
        <v>I0606375-87947BZ010-00001</v>
      </c>
      <c r="B3902" s="251" t="s">
        <v>14418</v>
      </c>
      <c r="C3902" s="251" t="s">
        <v>10077</v>
      </c>
      <c r="D3902" s="251" t="s">
        <v>14415</v>
      </c>
      <c r="E3902" s="251" t="s">
        <v>12438</v>
      </c>
      <c r="F3902" s="251" t="s">
        <v>9966</v>
      </c>
      <c r="G3902" s="251" t="s">
        <v>1519</v>
      </c>
      <c r="H3902" s="251" t="s">
        <v>10109</v>
      </c>
      <c r="I3902" s="257" t="str">
        <f t="shared" si="241"/>
        <v>-00001</v>
      </c>
      <c r="J3902" s="251">
        <v>1</v>
      </c>
      <c r="K3902" s="251">
        <v>1</v>
      </c>
      <c r="M3902" s="251" t="s">
        <v>10007</v>
      </c>
      <c r="N3902" s="251" t="s">
        <v>12847</v>
      </c>
      <c r="O3902" s="251">
        <v>1</v>
      </c>
      <c r="Q3902" s="251" t="s">
        <v>14418</v>
      </c>
      <c r="R3902" s="251" t="s">
        <v>10017</v>
      </c>
      <c r="S3902" s="251" t="s">
        <v>1518</v>
      </c>
      <c r="T3902" s="251" t="str">
        <f t="shared" si="242"/>
        <v>I060637587947BZ010</v>
      </c>
      <c r="W3902" s="251" t="str">
        <f t="shared" si="243"/>
        <v>I060637587947-BZ010</v>
      </c>
    </row>
    <row r="3903" spans="1:23" x14ac:dyDescent="0.3">
      <c r="A3903" s="256" t="str">
        <f t="shared" si="240"/>
        <v>I0606376-81565BZ030-00002</v>
      </c>
      <c r="B3903" s="251" t="s">
        <v>14419</v>
      </c>
      <c r="C3903" s="251" t="s">
        <v>10077</v>
      </c>
      <c r="D3903" s="251" t="s">
        <v>14420</v>
      </c>
      <c r="E3903" s="251" t="s">
        <v>12438</v>
      </c>
      <c r="F3903" s="251" t="s">
        <v>9957</v>
      </c>
      <c r="G3903" s="251" t="s">
        <v>1356</v>
      </c>
      <c r="H3903" s="251" t="s">
        <v>10467</v>
      </c>
      <c r="I3903" s="257" t="str">
        <f t="shared" si="241"/>
        <v>-00002</v>
      </c>
      <c r="J3903" s="251">
        <v>2</v>
      </c>
      <c r="K3903" s="251">
        <v>2</v>
      </c>
      <c r="M3903" s="251" t="s">
        <v>10007</v>
      </c>
      <c r="N3903" s="251" t="s">
        <v>13113</v>
      </c>
      <c r="O3903" s="251">
        <v>2</v>
      </c>
      <c r="Q3903" s="251" t="s">
        <v>14419</v>
      </c>
      <c r="R3903" s="251" t="s">
        <v>10028</v>
      </c>
      <c r="S3903" s="251" t="s">
        <v>1355</v>
      </c>
      <c r="T3903" s="251" t="str">
        <f t="shared" si="242"/>
        <v>I060637681565BZ030</v>
      </c>
      <c r="W3903" s="251" t="str">
        <f t="shared" si="243"/>
        <v>I060637681565-BZ030</v>
      </c>
    </row>
    <row r="3904" spans="1:23" x14ac:dyDescent="0.3">
      <c r="A3904" s="256" t="str">
        <f t="shared" si="240"/>
        <v>I0706377-9004951125-00030</v>
      </c>
      <c r="B3904" s="251" t="s">
        <v>14421</v>
      </c>
      <c r="C3904" s="251" t="s">
        <v>10117</v>
      </c>
      <c r="D3904" s="251" t="s">
        <v>14422</v>
      </c>
      <c r="E3904" s="251" t="s">
        <v>12438</v>
      </c>
      <c r="F3904" s="251" t="s">
        <v>9957</v>
      </c>
      <c r="G3904" s="251" t="s">
        <v>1561</v>
      </c>
      <c r="H3904" s="251" t="s">
        <v>3393</v>
      </c>
      <c r="I3904" s="257" t="str">
        <f t="shared" si="241"/>
        <v>-00030</v>
      </c>
      <c r="J3904" s="251">
        <v>30</v>
      </c>
      <c r="K3904" s="251">
        <v>30</v>
      </c>
      <c r="M3904" s="251" t="s">
        <v>10003</v>
      </c>
      <c r="N3904" s="251" t="s">
        <v>12707</v>
      </c>
      <c r="O3904" s="251">
        <v>30</v>
      </c>
      <c r="Q3904" s="251" t="s">
        <v>14421</v>
      </c>
      <c r="R3904" s="251" t="s">
        <v>9960</v>
      </c>
      <c r="S3904" s="251">
        <v>9004951125</v>
      </c>
      <c r="T3904" s="251" t="str">
        <f t="shared" si="242"/>
        <v>I07063779004951125</v>
      </c>
      <c r="W3904" s="251" t="str">
        <f t="shared" si="243"/>
        <v>I070637790049-51125</v>
      </c>
    </row>
    <row r="3905" spans="1:23" x14ac:dyDescent="0.3">
      <c r="A3905" s="256" t="str">
        <f t="shared" si="240"/>
        <v>I0706378-81110BZ010-00001</v>
      </c>
      <c r="B3905" s="251" t="s">
        <v>14423</v>
      </c>
      <c r="C3905" s="251" t="s">
        <v>10117</v>
      </c>
      <c r="D3905" s="251" t="s">
        <v>14424</v>
      </c>
      <c r="E3905" s="251" t="s">
        <v>12438</v>
      </c>
      <c r="F3905" s="251" t="s">
        <v>9957</v>
      </c>
      <c r="G3905" s="251" t="s">
        <v>997</v>
      </c>
      <c r="H3905" s="251" t="s">
        <v>10121</v>
      </c>
      <c r="I3905" s="257" t="str">
        <f t="shared" si="241"/>
        <v>-00001</v>
      </c>
      <c r="J3905" s="251">
        <v>1</v>
      </c>
      <c r="K3905" s="251">
        <v>1</v>
      </c>
      <c r="M3905" s="251" t="s">
        <v>9958</v>
      </c>
      <c r="N3905" s="251" t="s">
        <v>12847</v>
      </c>
      <c r="O3905" s="251">
        <v>1</v>
      </c>
      <c r="Q3905" s="251" t="s">
        <v>14423</v>
      </c>
      <c r="R3905" s="251" t="s">
        <v>10017</v>
      </c>
      <c r="S3905" s="251" t="s">
        <v>996</v>
      </c>
      <c r="T3905" s="251" t="str">
        <f t="shared" si="242"/>
        <v>I070637881110BZ010</v>
      </c>
      <c r="W3905" s="251" t="str">
        <f t="shared" si="243"/>
        <v>I070637881110-BZ010</v>
      </c>
    </row>
    <row r="3906" spans="1:23" x14ac:dyDescent="0.3">
      <c r="A3906" s="256" t="str">
        <f t="shared" si="240"/>
        <v>I0706378-81110BZ050-00002</v>
      </c>
      <c r="B3906" s="251" t="s">
        <v>14425</v>
      </c>
      <c r="C3906" s="251" t="s">
        <v>10117</v>
      </c>
      <c r="D3906" s="251" t="s">
        <v>14424</v>
      </c>
      <c r="E3906" s="251" t="s">
        <v>12438</v>
      </c>
      <c r="F3906" s="251" t="s">
        <v>9962</v>
      </c>
      <c r="G3906" s="251" t="s">
        <v>1015</v>
      </c>
      <c r="H3906" s="251" t="s">
        <v>10123</v>
      </c>
      <c r="I3906" s="257" t="str">
        <f t="shared" si="241"/>
        <v>-00002</v>
      </c>
      <c r="J3906" s="251">
        <v>2</v>
      </c>
      <c r="K3906" s="251">
        <v>2</v>
      </c>
      <c r="M3906" s="251" t="s">
        <v>9958</v>
      </c>
      <c r="N3906" s="251" t="s">
        <v>12847</v>
      </c>
      <c r="O3906" s="251">
        <v>2</v>
      </c>
      <c r="Q3906" s="251" t="s">
        <v>14425</v>
      </c>
      <c r="R3906" s="251" t="s">
        <v>10017</v>
      </c>
      <c r="S3906" s="251" t="s">
        <v>1014</v>
      </c>
      <c r="T3906" s="251" t="str">
        <f t="shared" si="242"/>
        <v>I070637881110BZ050</v>
      </c>
      <c r="W3906" s="251" t="str">
        <f t="shared" si="243"/>
        <v>I070637881110-BZ050</v>
      </c>
    </row>
    <row r="3907" spans="1:23" x14ac:dyDescent="0.3">
      <c r="A3907" s="256" t="str">
        <f t="shared" si="240"/>
        <v>I0706378-81110BZ800-00003</v>
      </c>
      <c r="B3907" s="251" t="s">
        <v>14426</v>
      </c>
      <c r="C3907" s="251" t="s">
        <v>10117</v>
      </c>
      <c r="D3907" s="251" t="s">
        <v>14424</v>
      </c>
      <c r="E3907" s="251" t="s">
        <v>12438</v>
      </c>
      <c r="F3907" s="251" t="s">
        <v>9964</v>
      </c>
      <c r="G3907" s="251" t="s">
        <v>3420</v>
      </c>
      <c r="H3907" s="251" t="s">
        <v>3422</v>
      </c>
      <c r="I3907" s="257" t="str">
        <f t="shared" si="241"/>
        <v>-00003</v>
      </c>
      <c r="J3907" s="251">
        <v>3</v>
      </c>
      <c r="K3907" s="251">
        <v>3</v>
      </c>
      <c r="M3907" s="251" t="s">
        <v>9958</v>
      </c>
      <c r="N3907" s="251" t="s">
        <v>12847</v>
      </c>
      <c r="O3907" s="251">
        <v>3</v>
      </c>
      <c r="Q3907" s="251" t="s">
        <v>14426</v>
      </c>
      <c r="R3907" s="251" t="s">
        <v>10017</v>
      </c>
      <c r="S3907" s="251" t="s">
        <v>3419</v>
      </c>
      <c r="T3907" s="251" t="str">
        <f t="shared" si="242"/>
        <v>I070637881110BZ800</v>
      </c>
      <c r="W3907" s="251" t="str">
        <f t="shared" si="243"/>
        <v>I070637881110-BZ800</v>
      </c>
    </row>
    <row r="3908" spans="1:23" x14ac:dyDescent="0.3">
      <c r="A3908" s="256" t="str">
        <f t="shared" si="240"/>
        <v>I0706378-81110BZ840-00003</v>
      </c>
      <c r="B3908" s="251" t="s">
        <v>14427</v>
      </c>
      <c r="C3908" s="251" t="s">
        <v>10117</v>
      </c>
      <c r="D3908" s="251" t="s">
        <v>14424</v>
      </c>
      <c r="E3908" s="251" t="s">
        <v>12438</v>
      </c>
      <c r="F3908" s="251" t="s">
        <v>9966</v>
      </c>
      <c r="G3908" s="251" t="s">
        <v>3424</v>
      </c>
      <c r="H3908" s="251" t="s">
        <v>3422</v>
      </c>
      <c r="I3908" s="257" t="str">
        <f t="shared" si="241"/>
        <v>-00003</v>
      </c>
      <c r="J3908" s="251">
        <v>3</v>
      </c>
      <c r="K3908" s="251">
        <v>3</v>
      </c>
      <c r="M3908" s="251" t="s">
        <v>9958</v>
      </c>
      <c r="N3908" s="251" t="s">
        <v>12847</v>
      </c>
      <c r="O3908" s="251">
        <v>3</v>
      </c>
      <c r="Q3908" s="251" t="s">
        <v>14427</v>
      </c>
      <c r="R3908" s="251" t="s">
        <v>10017</v>
      </c>
      <c r="S3908" s="251" t="s">
        <v>3423</v>
      </c>
      <c r="T3908" s="251" t="str">
        <f t="shared" si="242"/>
        <v>I070637881110BZ840</v>
      </c>
      <c r="W3908" s="251" t="str">
        <f t="shared" si="243"/>
        <v>I070637881110-BZ840</v>
      </c>
    </row>
    <row r="3909" spans="1:23" x14ac:dyDescent="0.3">
      <c r="A3909" s="256" t="str">
        <f t="shared" si="240"/>
        <v>I0706378-81150BZ050-00004</v>
      </c>
      <c r="B3909" s="251" t="s">
        <v>14428</v>
      </c>
      <c r="C3909" s="251" t="s">
        <v>10117</v>
      </c>
      <c r="D3909" s="251" t="s">
        <v>14424</v>
      </c>
      <c r="E3909" s="251" t="s">
        <v>12438</v>
      </c>
      <c r="F3909" s="251" t="s">
        <v>9968</v>
      </c>
      <c r="G3909" s="251" t="s">
        <v>1024</v>
      </c>
      <c r="H3909" s="251" t="s">
        <v>5057</v>
      </c>
      <c r="I3909" s="257" t="str">
        <f t="shared" si="241"/>
        <v>-00004</v>
      </c>
      <c r="J3909" s="251">
        <v>4</v>
      </c>
      <c r="K3909" s="251">
        <v>4</v>
      </c>
      <c r="M3909" s="251" t="s">
        <v>9958</v>
      </c>
      <c r="N3909" s="251" t="s">
        <v>12847</v>
      </c>
      <c r="O3909" s="251">
        <v>4</v>
      </c>
      <c r="Q3909" s="251" t="s">
        <v>14428</v>
      </c>
      <c r="R3909" s="251" t="s">
        <v>10017</v>
      </c>
      <c r="S3909" s="251" t="s">
        <v>1023</v>
      </c>
      <c r="T3909" s="251" t="str">
        <f t="shared" si="242"/>
        <v>I070637881150BZ050</v>
      </c>
      <c r="W3909" s="251" t="str">
        <f t="shared" si="243"/>
        <v>I070637881150-BZ050</v>
      </c>
    </row>
    <row r="3910" spans="1:23" x14ac:dyDescent="0.3">
      <c r="A3910" s="256" t="str">
        <f t="shared" si="240"/>
        <v>I0706378-81150BZ800-00001</v>
      </c>
      <c r="B3910" s="251" t="s">
        <v>14429</v>
      </c>
      <c r="C3910" s="251" t="s">
        <v>10117</v>
      </c>
      <c r="D3910" s="251" t="s">
        <v>14424</v>
      </c>
      <c r="E3910" s="251" t="s">
        <v>12438</v>
      </c>
      <c r="F3910" s="251" t="s">
        <v>9970</v>
      </c>
      <c r="G3910" s="251" t="s">
        <v>3427</v>
      </c>
      <c r="H3910" s="251" t="s">
        <v>3429</v>
      </c>
      <c r="I3910" s="257" t="str">
        <f t="shared" si="241"/>
        <v>-00001</v>
      </c>
      <c r="J3910" s="251">
        <v>1</v>
      </c>
      <c r="K3910" s="251">
        <v>1</v>
      </c>
      <c r="M3910" s="251" t="s">
        <v>9958</v>
      </c>
      <c r="N3910" s="251" t="s">
        <v>12847</v>
      </c>
      <c r="O3910" s="251">
        <v>1</v>
      </c>
      <c r="Q3910" s="251" t="s">
        <v>14429</v>
      </c>
      <c r="R3910" s="251" t="s">
        <v>10017</v>
      </c>
      <c r="S3910" s="251" t="s">
        <v>3426</v>
      </c>
      <c r="T3910" s="251" t="str">
        <f t="shared" si="242"/>
        <v>I070637881150BZ800</v>
      </c>
      <c r="W3910" s="251" t="str">
        <f t="shared" si="243"/>
        <v>I070637881150-BZ800</v>
      </c>
    </row>
    <row r="3911" spans="1:23" x14ac:dyDescent="0.3">
      <c r="A3911" s="256" t="str">
        <f t="shared" ref="A3911:A3974" si="244">D3911&amp;$A$6&amp;S3911&amp;I3911</f>
        <v>I0706378-81150BZ840-00003</v>
      </c>
      <c r="B3911" s="251" t="s">
        <v>14430</v>
      </c>
      <c r="C3911" s="251" t="s">
        <v>10117</v>
      </c>
      <c r="D3911" s="251" t="s">
        <v>14424</v>
      </c>
      <c r="E3911" s="251" t="s">
        <v>12438</v>
      </c>
      <c r="F3911" s="251" t="s">
        <v>9972</v>
      </c>
      <c r="G3911" s="251" t="s">
        <v>3431</v>
      </c>
      <c r="H3911" s="251" t="s">
        <v>3429</v>
      </c>
      <c r="I3911" s="257" t="str">
        <f t="shared" ref="I3911:I3974" si="245">+IF(AND(O3911&lt;10),$B$2&amp;O3911,IF(AND(O3911&gt;9,O3911&lt;=99),$B$3&amp;O3911,IF(AND(O3911&gt;99,L92787&lt;1000),$B$4&amp;O3911,IF(AND(O3911&gt;999),$B$5&amp;7))))</f>
        <v>-00003</v>
      </c>
      <c r="J3911" s="251">
        <v>3</v>
      </c>
      <c r="K3911" s="251">
        <v>3</v>
      </c>
      <c r="M3911" s="251" t="s">
        <v>9958</v>
      </c>
      <c r="N3911" s="251" t="s">
        <v>12847</v>
      </c>
      <c r="O3911" s="251">
        <v>3</v>
      </c>
      <c r="Q3911" s="251" t="s">
        <v>14430</v>
      </c>
      <c r="R3911" s="251" t="s">
        <v>10017</v>
      </c>
      <c r="S3911" s="251" t="s">
        <v>3430</v>
      </c>
      <c r="T3911" s="251" t="str">
        <f t="shared" si="242"/>
        <v>I070637881150BZ840</v>
      </c>
      <c r="W3911" s="251" t="str">
        <f t="shared" si="243"/>
        <v>I070637881150-BZ840</v>
      </c>
    </row>
    <row r="3912" spans="1:23" x14ac:dyDescent="0.3">
      <c r="A3912" s="256" t="str">
        <f t="shared" si="244"/>
        <v>I0706378-81170BZ520-00002</v>
      </c>
      <c r="B3912" s="251" t="s">
        <v>14431</v>
      </c>
      <c r="C3912" s="251" t="s">
        <v>10117</v>
      </c>
      <c r="D3912" s="251" t="s">
        <v>14424</v>
      </c>
      <c r="E3912" s="251" t="s">
        <v>12438</v>
      </c>
      <c r="F3912" s="251" t="s">
        <v>9974</v>
      </c>
      <c r="G3912" s="251" t="s">
        <v>1123</v>
      </c>
      <c r="H3912" s="251" t="s">
        <v>5102</v>
      </c>
      <c r="I3912" s="257" t="str">
        <f t="shared" si="245"/>
        <v>-00002</v>
      </c>
      <c r="J3912" s="251">
        <v>2</v>
      </c>
      <c r="K3912" s="251">
        <v>2</v>
      </c>
      <c r="M3912" s="251" t="s">
        <v>9958</v>
      </c>
      <c r="N3912" s="251" t="s">
        <v>12847</v>
      </c>
      <c r="O3912" s="251">
        <v>2</v>
      </c>
      <c r="Q3912" s="251" t="s">
        <v>14431</v>
      </c>
      <c r="R3912" s="251" t="s">
        <v>10017</v>
      </c>
      <c r="S3912" s="251" t="s">
        <v>1122</v>
      </c>
      <c r="T3912" s="251" t="str">
        <f t="shared" ref="T3912:T3975" si="246">+D3912&amp;S3912</f>
        <v>I070637881170BZ520</v>
      </c>
      <c r="W3912" s="251" t="str">
        <f t="shared" ref="W3912:W3975" si="247">D3912&amp;G3912</f>
        <v>I070637881170-BZ520</v>
      </c>
    </row>
    <row r="3913" spans="1:23" x14ac:dyDescent="0.3">
      <c r="A3913" s="256" t="str">
        <f t="shared" si="244"/>
        <v>I0706378-81551BZ090-00005</v>
      </c>
      <c r="B3913" s="251" t="s">
        <v>14432</v>
      </c>
      <c r="C3913" s="251" t="s">
        <v>10117</v>
      </c>
      <c r="D3913" s="251" t="s">
        <v>14424</v>
      </c>
      <c r="E3913" s="251" t="s">
        <v>12438</v>
      </c>
      <c r="F3913" s="251" t="s">
        <v>9976</v>
      </c>
      <c r="G3913" s="251" t="s">
        <v>1318</v>
      </c>
      <c r="H3913" s="251" t="s">
        <v>5211</v>
      </c>
      <c r="I3913" s="257" t="str">
        <f t="shared" si="245"/>
        <v>-00005</v>
      </c>
      <c r="J3913" s="251">
        <v>5</v>
      </c>
      <c r="K3913" s="251">
        <v>5</v>
      </c>
      <c r="M3913" s="251" t="s">
        <v>9958</v>
      </c>
      <c r="N3913" s="251" t="s">
        <v>12847</v>
      </c>
      <c r="O3913" s="251">
        <v>5</v>
      </c>
      <c r="Q3913" s="251" t="s">
        <v>14432</v>
      </c>
      <c r="R3913" s="251" t="s">
        <v>10017</v>
      </c>
      <c r="S3913" s="251" t="s">
        <v>1317</v>
      </c>
      <c r="T3913" s="251" t="str">
        <f t="shared" si="246"/>
        <v>I070637881551BZ090</v>
      </c>
      <c r="W3913" s="251" t="str">
        <f t="shared" si="247"/>
        <v>I070637881551-BZ090</v>
      </c>
    </row>
    <row r="3914" spans="1:23" x14ac:dyDescent="0.3">
      <c r="A3914" s="256" t="str">
        <f t="shared" si="244"/>
        <v>I0706378-81561BZ060-00002</v>
      </c>
      <c r="B3914" s="251" t="s">
        <v>14433</v>
      </c>
      <c r="C3914" s="251" t="s">
        <v>10117</v>
      </c>
      <c r="D3914" s="251" t="s">
        <v>14424</v>
      </c>
      <c r="E3914" s="251" t="s">
        <v>12438</v>
      </c>
      <c r="F3914" s="251" t="s">
        <v>9978</v>
      </c>
      <c r="G3914" s="251" t="s">
        <v>1304</v>
      </c>
      <c r="H3914" s="251" t="s">
        <v>10128</v>
      </c>
      <c r="I3914" s="257" t="str">
        <f t="shared" si="245"/>
        <v>-00002</v>
      </c>
      <c r="J3914" s="251">
        <v>2</v>
      </c>
      <c r="K3914" s="251">
        <v>2</v>
      </c>
      <c r="M3914" s="251" t="s">
        <v>9958</v>
      </c>
      <c r="N3914" s="251" t="s">
        <v>12847</v>
      </c>
      <c r="O3914" s="251">
        <v>2</v>
      </c>
      <c r="Q3914" s="251" t="s">
        <v>14433</v>
      </c>
      <c r="R3914" s="251" t="s">
        <v>10017</v>
      </c>
      <c r="S3914" s="251" t="s">
        <v>1303</v>
      </c>
      <c r="T3914" s="251" t="str">
        <f t="shared" si="246"/>
        <v>I070637881561BZ060</v>
      </c>
      <c r="W3914" s="251" t="str">
        <f t="shared" si="247"/>
        <v>I070637881561-BZ060</v>
      </c>
    </row>
    <row r="3915" spans="1:23" x14ac:dyDescent="0.3">
      <c r="A3915" s="256" t="str">
        <f t="shared" si="244"/>
        <v>I0706378-81561BZ090-00004</v>
      </c>
      <c r="B3915" s="251" t="s">
        <v>14434</v>
      </c>
      <c r="C3915" s="251" t="s">
        <v>10117</v>
      </c>
      <c r="D3915" s="251" t="s">
        <v>14424</v>
      </c>
      <c r="E3915" s="251" t="s">
        <v>12438</v>
      </c>
      <c r="F3915" s="251" t="s">
        <v>9980</v>
      </c>
      <c r="G3915" s="251" t="s">
        <v>1331</v>
      </c>
      <c r="H3915" s="251" t="s">
        <v>5211</v>
      </c>
      <c r="I3915" s="257" t="str">
        <f t="shared" si="245"/>
        <v>-00004</v>
      </c>
      <c r="J3915" s="251">
        <v>4</v>
      </c>
      <c r="K3915" s="251">
        <v>4</v>
      </c>
      <c r="M3915" s="251" t="s">
        <v>9958</v>
      </c>
      <c r="N3915" s="251" t="s">
        <v>12847</v>
      </c>
      <c r="O3915" s="251">
        <v>4</v>
      </c>
      <c r="Q3915" s="251" t="s">
        <v>14434</v>
      </c>
      <c r="R3915" s="251" t="s">
        <v>10017</v>
      </c>
      <c r="S3915" s="251" t="s">
        <v>1330</v>
      </c>
      <c r="T3915" s="251" t="str">
        <f t="shared" si="246"/>
        <v>I070637881561BZ090</v>
      </c>
      <c r="W3915" s="251" t="str">
        <f t="shared" si="247"/>
        <v>I070637881561-BZ090</v>
      </c>
    </row>
    <row r="3916" spans="1:23" x14ac:dyDescent="0.3">
      <c r="A3916" s="256" t="str">
        <f t="shared" si="244"/>
        <v>I0706378-81561BZ410-00004</v>
      </c>
      <c r="B3916" s="251" t="s">
        <v>14435</v>
      </c>
      <c r="C3916" s="251" t="s">
        <v>10117</v>
      </c>
      <c r="D3916" s="251" t="s">
        <v>14424</v>
      </c>
      <c r="E3916" s="251" t="s">
        <v>12438</v>
      </c>
      <c r="F3916" s="251" t="s">
        <v>9982</v>
      </c>
      <c r="G3916" s="251" t="s">
        <v>3441</v>
      </c>
      <c r="H3916" s="251" t="s">
        <v>3443</v>
      </c>
      <c r="I3916" s="257" t="str">
        <f t="shared" si="245"/>
        <v>-00004</v>
      </c>
      <c r="J3916" s="251">
        <v>4</v>
      </c>
      <c r="K3916" s="251">
        <v>4</v>
      </c>
      <c r="M3916" s="251" t="s">
        <v>9958</v>
      </c>
      <c r="N3916" s="251" t="s">
        <v>12847</v>
      </c>
      <c r="O3916" s="251">
        <v>4</v>
      </c>
      <c r="Q3916" s="251" t="s">
        <v>14435</v>
      </c>
      <c r="R3916" s="251" t="s">
        <v>10017</v>
      </c>
      <c r="S3916" s="251" t="s">
        <v>11</v>
      </c>
      <c r="T3916" s="251" t="str">
        <f t="shared" si="246"/>
        <v>I070637881561BZ410</v>
      </c>
      <c r="W3916" s="251" t="str">
        <f t="shared" si="247"/>
        <v>I070637881561-BZ410</v>
      </c>
    </row>
    <row r="3917" spans="1:23" x14ac:dyDescent="0.3">
      <c r="A3917" s="256" t="str">
        <f t="shared" si="244"/>
        <v>I0706378-87940BZ070-00002</v>
      </c>
      <c r="B3917" s="251" t="s">
        <v>14436</v>
      </c>
      <c r="C3917" s="251" t="s">
        <v>10117</v>
      </c>
      <c r="D3917" s="251" t="s">
        <v>14424</v>
      </c>
      <c r="E3917" s="251" t="s">
        <v>12438</v>
      </c>
      <c r="F3917" s="251" t="s">
        <v>9984</v>
      </c>
      <c r="G3917" s="251" t="s">
        <v>1545</v>
      </c>
      <c r="H3917" s="251" t="s">
        <v>10132</v>
      </c>
      <c r="I3917" s="257" t="str">
        <f t="shared" si="245"/>
        <v>-00002</v>
      </c>
      <c r="J3917" s="251">
        <v>2</v>
      </c>
      <c r="K3917" s="251">
        <v>2</v>
      </c>
      <c r="M3917" s="251" t="s">
        <v>9993</v>
      </c>
      <c r="N3917" s="251" t="s">
        <v>12847</v>
      </c>
      <c r="O3917" s="251">
        <v>2</v>
      </c>
      <c r="Q3917" s="251" t="s">
        <v>14436</v>
      </c>
      <c r="R3917" s="251" t="s">
        <v>10017</v>
      </c>
      <c r="S3917" s="251" t="s">
        <v>1544</v>
      </c>
      <c r="T3917" s="251" t="str">
        <f t="shared" si="246"/>
        <v>I070637887940BZ070</v>
      </c>
      <c r="W3917" s="251" t="str">
        <f t="shared" si="247"/>
        <v>I070637887940-BZ070</v>
      </c>
    </row>
    <row r="3918" spans="1:23" x14ac:dyDescent="0.3">
      <c r="A3918" s="256" t="str">
        <f t="shared" si="244"/>
        <v>I0706378-87945BZ070-00003</v>
      </c>
      <c r="B3918" s="251" t="s">
        <v>14437</v>
      </c>
      <c r="C3918" s="251" t="s">
        <v>10117</v>
      </c>
      <c r="D3918" s="251" t="s">
        <v>14424</v>
      </c>
      <c r="E3918" s="251" t="s">
        <v>12438</v>
      </c>
      <c r="F3918" s="251" t="s">
        <v>9986</v>
      </c>
      <c r="G3918" s="251" t="s">
        <v>1537</v>
      </c>
      <c r="H3918" s="251" t="s">
        <v>12969</v>
      </c>
      <c r="I3918" s="257" t="str">
        <f t="shared" si="245"/>
        <v>-00003</v>
      </c>
      <c r="J3918" s="251">
        <v>3</v>
      </c>
      <c r="K3918" s="251">
        <v>3</v>
      </c>
      <c r="M3918" s="251" t="s">
        <v>10007</v>
      </c>
      <c r="N3918" s="251" t="s">
        <v>12847</v>
      </c>
      <c r="O3918" s="251">
        <v>3</v>
      </c>
      <c r="Q3918" s="251" t="s">
        <v>14437</v>
      </c>
      <c r="R3918" s="251" t="s">
        <v>10017</v>
      </c>
      <c r="S3918" s="251" t="s">
        <v>1536</v>
      </c>
      <c r="T3918" s="251" t="str">
        <f t="shared" si="246"/>
        <v>I070637887945BZ070</v>
      </c>
      <c r="W3918" s="251" t="str">
        <f t="shared" si="247"/>
        <v>I070637887945-BZ070</v>
      </c>
    </row>
    <row r="3919" spans="1:23" x14ac:dyDescent="0.3">
      <c r="A3919" s="256" t="str">
        <f t="shared" si="244"/>
        <v>I0706379-81270BZ010-00002</v>
      </c>
      <c r="B3919" s="251" t="s">
        <v>14438</v>
      </c>
      <c r="C3919" s="251" t="s">
        <v>10117</v>
      </c>
      <c r="D3919" s="251" t="s">
        <v>14439</v>
      </c>
      <c r="E3919" s="251" t="s">
        <v>12438</v>
      </c>
      <c r="F3919" s="251" t="s">
        <v>9957</v>
      </c>
      <c r="G3919" s="251" t="s">
        <v>1474</v>
      </c>
      <c r="H3919" s="251" t="s">
        <v>10137</v>
      </c>
      <c r="I3919" s="257" t="str">
        <f t="shared" si="245"/>
        <v>-00002</v>
      </c>
      <c r="J3919" s="251">
        <v>2</v>
      </c>
      <c r="K3919" s="251">
        <v>2</v>
      </c>
      <c r="M3919" s="251" t="s">
        <v>10007</v>
      </c>
      <c r="N3919" s="251" t="s">
        <v>13113</v>
      </c>
      <c r="O3919" s="251">
        <v>2</v>
      </c>
      <c r="Q3919" s="251" t="s">
        <v>14438</v>
      </c>
      <c r="R3919" s="251" t="s">
        <v>10028</v>
      </c>
      <c r="S3919" s="251" t="s">
        <v>1473</v>
      </c>
      <c r="T3919" s="251" t="str">
        <f t="shared" si="246"/>
        <v>I070637981270BZ010</v>
      </c>
      <c r="W3919" s="251" t="str">
        <f t="shared" si="247"/>
        <v>I070637981270-BZ010</v>
      </c>
    </row>
    <row r="3920" spans="1:23" x14ac:dyDescent="0.3">
      <c r="A3920" s="256" t="str">
        <f t="shared" si="244"/>
        <v>I0706379-81560BZ070-00001</v>
      </c>
      <c r="B3920" s="251" t="s">
        <v>14440</v>
      </c>
      <c r="C3920" s="251" t="s">
        <v>10117</v>
      </c>
      <c r="D3920" s="251" t="s">
        <v>14439</v>
      </c>
      <c r="E3920" s="251" t="s">
        <v>12438</v>
      </c>
      <c r="F3920" s="251" t="s">
        <v>9962</v>
      </c>
      <c r="G3920" s="251" t="s">
        <v>1300</v>
      </c>
      <c r="H3920" s="251" t="s">
        <v>10332</v>
      </c>
      <c r="I3920" s="257" t="str">
        <f t="shared" si="245"/>
        <v>-00001</v>
      </c>
      <c r="J3920" s="251">
        <v>1</v>
      </c>
      <c r="K3920" s="251">
        <v>1</v>
      </c>
      <c r="M3920" s="251" t="s">
        <v>9958</v>
      </c>
      <c r="N3920" s="251" t="s">
        <v>13113</v>
      </c>
      <c r="O3920" s="251">
        <v>1</v>
      </c>
      <c r="Q3920" s="251" t="s">
        <v>14440</v>
      </c>
      <c r="R3920" s="251" t="s">
        <v>10028</v>
      </c>
      <c r="S3920" s="251" t="s">
        <v>1299</v>
      </c>
      <c r="T3920" s="251" t="str">
        <f t="shared" si="246"/>
        <v>I070637981560BZ070</v>
      </c>
      <c r="W3920" s="251" t="str">
        <f t="shared" si="247"/>
        <v>I070637981560-BZ070</v>
      </c>
    </row>
    <row r="3921" spans="1:23" x14ac:dyDescent="0.3">
      <c r="A3921" s="256" t="str">
        <f t="shared" si="244"/>
        <v>I0706379-81560BZ190-00002</v>
      </c>
      <c r="B3921" s="251" t="s">
        <v>14441</v>
      </c>
      <c r="C3921" s="251" t="s">
        <v>10117</v>
      </c>
      <c r="D3921" s="251" t="s">
        <v>14439</v>
      </c>
      <c r="E3921" s="251" t="s">
        <v>12438</v>
      </c>
      <c r="F3921" s="251" t="s">
        <v>9964</v>
      </c>
      <c r="G3921" s="251" t="s">
        <v>1322</v>
      </c>
      <c r="H3921" s="251" t="s">
        <v>10146</v>
      </c>
      <c r="I3921" s="257" t="str">
        <f t="shared" si="245"/>
        <v>-00002</v>
      </c>
      <c r="J3921" s="251">
        <v>2</v>
      </c>
      <c r="K3921" s="251">
        <v>2</v>
      </c>
      <c r="M3921" s="251" t="s">
        <v>9958</v>
      </c>
      <c r="N3921" s="251" t="s">
        <v>13113</v>
      </c>
      <c r="O3921" s="251">
        <v>2</v>
      </c>
      <c r="Q3921" s="251" t="s">
        <v>14441</v>
      </c>
      <c r="R3921" s="251" t="s">
        <v>10028</v>
      </c>
      <c r="S3921" s="251" t="s">
        <v>1321</v>
      </c>
      <c r="T3921" s="251" t="str">
        <f t="shared" si="246"/>
        <v>I070637981560BZ190</v>
      </c>
      <c r="W3921" s="251" t="str">
        <f t="shared" si="247"/>
        <v>I070637981560-BZ190</v>
      </c>
    </row>
    <row r="3922" spans="1:23" x14ac:dyDescent="0.3">
      <c r="A3922" s="256" t="str">
        <f t="shared" si="244"/>
        <v>I0706379-81561BZ010-00001</v>
      </c>
      <c r="B3922" s="251" t="s">
        <v>14442</v>
      </c>
      <c r="C3922" s="251" t="s">
        <v>10117</v>
      </c>
      <c r="D3922" s="251" t="s">
        <v>14439</v>
      </c>
      <c r="E3922" s="251" t="s">
        <v>12438</v>
      </c>
      <c r="F3922" s="251" t="s">
        <v>9966</v>
      </c>
      <c r="G3922" s="251" t="s">
        <v>1287</v>
      </c>
      <c r="H3922" s="251" t="s">
        <v>5217</v>
      </c>
      <c r="I3922" s="257" t="str">
        <f t="shared" si="245"/>
        <v>-00001</v>
      </c>
      <c r="J3922" s="251">
        <v>1</v>
      </c>
      <c r="K3922" s="251">
        <v>1</v>
      </c>
      <c r="M3922" s="251" t="s">
        <v>9993</v>
      </c>
      <c r="N3922" s="251" t="s">
        <v>13113</v>
      </c>
      <c r="O3922" s="251">
        <v>1</v>
      </c>
      <c r="Q3922" s="251" t="s">
        <v>14442</v>
      </c>
      <c r="R3922" s="251" t="s">
        <v>10028</v>
      </c>
      <c r="S3922" s="251" t="s">
        <v>1286</v>
      </c>
      <c r="T3922" s="251" t="str">
        <f t="shared" si="246"/>
        <v>I070637981561BZ010</v>
      </c>
      <c r="W3922" s="251" t="str">
        <f t="shared" si="247"/>
        <v>I070637981561-BZ010</v>
      </c>
    </row>
    <row r="3923" spans="1:23" x14ac:dyDescent="0.3">
      <c r="A3923" s="256" t="str">
        <f t="shared" si="244"/>
        <v>I0706379-81561BZ250-00001</v>
      </c>
      <c r="B3923" s="251" t="s">
        <v>14443</v>
      </c>
      <c r="C3923" s="251" t="s">
        <v>10117</v>
      </c>
      <c r="D3923" s="251" t="s">
        <v>14439</v>
      </c>
      <c r="E3923" s="251" t="s">
        <v>12438</v>
      </c>
      <c r="F3923" s="251" t="s">
        <v>9968</v>
      </c>
      <c r="G3923" s="251" t="s">
        <v>1404</v>
      </c>
      <c r="H3923" s="251" t="s">
        <v>3443</v>
      </c>
      <c r="I3923" s="257" t="str">
        <f t="shared" si="245"/>
        <v>-00001</v>
      </c>
      <c r="J3923" s="251">
        <v>1</v>
      </c>
      <c r="K3923" s="251">
        <v>1</v>
      </c>
      <c r="M3923" s="251" t="s">
        <v>9958</v>
      </c>
      <c r="N3923" s="251" t="s">
        <v>13113</v>
      </c>
      <c r="O3923" s="251">
        <v>1</v>
      </c>
      <c r="Q3923" s="251" t="s">
        <v>14443</v>
      </c>
      <c r="R3923" s="251" t="s">
        <v>10028</v>
      </c>
      <c r="S3923" s="251" t="s">
        <v>1403</v>
      </c>
      <c r="T3923" s="251" t="str">
        <f t="shared" si="246"/>
        <v>I070637981561BZ250</v>
      </c>
      <c r="W3923" s="251" t="str">
        <f t="shared" si="247"/>
        <v>I070637981561-BZ250</v>
      </c>
    </row>
    <row r="3924" spans="1:23" x14ac:dyDescent="0.3">
      <c r="A3924" s="256" t="str">
        <f t="shared" si="244"/>
        <v>I0706380-81240BZ010B0-00004</v>
      </c>
      <c r="B3924" s="251" t="s">
        <v>14444</v>
      </c>
      <c r="C3924" s="251" t="s">
        <v>10117</v>
      </c>
      <c r="D3924" s="251" t="s">
        <v>14445</v>
      </c>
      <c r="E3924" s="251" t="s">
        <v>12438</v>
      </c>
      <c r="F3924" s="251" t="s">
        <v>9957</v>
      </c>
      <c r="G3924" s="251" t="s">
        <v>1484</v>
      </c>
      <c r="H3924" s="251" t="s">
        <v>10500</v>
      </c>
      <c r="I3924" s="257" t="str">
        <f t="shared" si="245"/>
        <v>-00004</v>
      </c>
      <c r="J3924" s="251">
        <v>4</v>
      </c>
      <c r="K3924" s="251">
        <v>4</v>
      </c>
      <c r="M3924" s="251" t="s">
        <v>10007</v>
      </c>
      <c r="N3924" s="251" t="s">
        <v>14446</v>
      </c>
      <c r="O3924" s="251">
        <v>4</v>
      </c>
      <c r="Q3924" s="251" t="s">
        <v>14444</v>
      </c>
      <c r="R3924" s="251" t="s">
        <v>10307</v>
      </c>
      <c r="S3924" s="251" t="s">
        <v>1483</v>
      </c>
      <c r="T3924" s="251" t="str">
        <f t="shared" si="246"/>
        <v>I070638081240BZ010B0</v>
      </c>
      <c r="W3924" s="251" t="str">
        <f t="shared" si="247"/>
        <v>I070638081240-BZ010-B0</v>
      </c>
    </row>
    <row r="3925" spans="1:23" x14ac:dyDescent="0.3">
      <c r="A3925" s="256" t="str">
        <f t="shared" si="244"/>
        <v>I0802164-811100W070-00003</v>
      </c>
      <c r="B3925" s="251" t="s">
        <v>14447</v>
      </c>
      <c r="C3925" s="251" t="s">
        <v>10151</v>
      </c>
      <c r="D3925" s="251" t="s">
        <v>14448</v>
      </c>
      <c r="E3925" s="251" t="s">
        <v>12438</v>
      </c>
      <c r="F3925" s="251" t="s">
        <v>9957</v>
      </c>
      <c r="G3925" s="251" t="s">
        <v>45</v>
      </c>
      <c r="H3925" s="251" t="s">
        <v>5059</v>
      </c>
      <c r="I3925" s="257" t="str">
        <f t="shared" si="245"/>
        <v>-00003</v>
      </c>
      <c r="J3925" s="251">
        <v>3</v>
      </c>
      <c r="K3925" s="251">
        <v>3</v>
      </c>
      <c r="M3925" s="251" t="s">
        <v>9958</v>
      </c>
      <c r="N3925" s="251" t="s">
        <v>12847</v>
      </c>
      <c r="O3925" s="251">
        <v>3</v>
      </c>
      <c r="Q3925" s="251" t="s">
        <v>14447</v>
      </c>
      <c r="R3925" s="251" t="s">
        <v>10017</v>
      </c>
      <c r="S3925" s="251" t="s">
        <v>44</v>
      </c>
      <c r="T3925" s="251" t="str">
        <f t="shared" si="246"/>
        <v>I0802164811100W070</v>
      </c>
      <c r="W3925" s="251" t="str">
        <f t="shared" si="247"/>
        <v>I080216481110-0W070</v>
      </c>
    </row>
    <row r="3926" spans="1:23" x14ac:dyDescent="0.3">
      <c r="A3926" s="256" t="str">
        <f t="shared" si="244"/>
        <v>I0802164-811500W070-00002</v>
      </c>
      <c r="B3926" s="251" t="s">
        <v>14449</v>
      </c>
      <c r="C3926" s="251" t="s">
        <v>10151</v>
      </c>
      <c r="D3926" s="251" t="s">
        <v>14448</v>
      </c>
      <c r="E3926" s="251" t="s">
        <v>12438</v>
      </c>
      <c r="F3926" s="251" t="s">
        <v>9962</v>
      </c>
      <c r="G3926" s="251" t="s">
        <v>53</v>
      </c>
      <c r="H3926" s="251" t="s">
        <v>5060</v>
      </c>
      <c r="I3926" s="257" t="str">
        <f t="shared" si="245"/>
        <v>-00002</v>
      </c>
      <c r="J3926" s="251">
        <v>2</v>
      </c>
      <c r="K3926" s="251">
        <v>2</v>
      </c>
      <c r="M3926" s="251" t="s">
        <v>9958</v>
      </c>
      <c r="N3926" s="251" t="s">
        <v>12847</v>
      </c>
      <c r="O3926" s="251">
        <v>2</v>
      </c>
      <c r="Q3926" s="251" t="s">
        <v>14449</v>
      </c>
      <c r="R3926" s="251" t="s">
        <v>10017</v>
      </c>
      <c r="S3926" s="251" t="s">
        <v>52</v>
      </c>
      <c r="T3926" s="251" t="str">
        <f t="shared" si="246"/>
        <v>I0802164811500W070</v>
      </c>
      <c r="W3926" s="251" t="str">
        <f t="shared" si="247"/>
        <v>I080216481150-0W070</v>
      </c>
    </row>
    <row r="3927" spans="1:23" x14ac:dyDescent="0.3">
      <c r="A3927" s="256" t="str">
        <f t="shared" si="244"/>
        <v>I0306211-525620K070-00002</v>
      </c>
      <c r="B3927" s="251" t="s">
        <v>14450</v>
      </c>
      <c r="C3927" s="251" t="s">
        <v>9954</v>
      </c>
      <c r="D3927" s="251" t="s">
        <v>14451</v>
      </c>
      <c r="E3927" s="251" t="s">
        <v>12579</v>
      </c>
      <c r="F3927" s="251" t="s">
        <v>9957</v>
      </c>
      <c r="G3927" s="251" t="s">
        <v>732</v>
      </c>
      <c r="H3927" s="251" t="s">
        <v>10161</v>
      </c>
      <c r="I3927" s="257" t="str">
        <f t="shared" si="245"/>
        <v>-00002</v>
      </c>
      <c r="J3927" s="251">
        <v>2</v>
      </c>
      <c r="K3927" s="251">
        <v>2</v>
      </c>
      <c r="M3927" s="251" t="s">
        <v>10007</v>
      </c>
      <c r="N3927" s="251" t="s">
        <v>12847</v>
      </c>
      <c r="O3927" s="251">
        <v>2</v>
      </c>
      <c r="Q3927" s="251" t="s">
        <v>14450</v>
      </c>
      <c r="R3927" s="251" t="s">
        <v>9960</v>
      </c>
      <c r="S3927" s="252" t="s">
        <v>731</v>
      </c>
      <c r="T3927" s="251" t="str">
        <f t="shared" si="246"/>
        <v>I0306211525620K070</v>
      </c>
      <c r="W3927" s="251" t="str">
        <f t="shared" si="247"/>
        <v>I030621152562-0K070</v>
      </c>
    </row>
    <row r="3928" spans="1:23" x14ac:dyDescent="0.3">
      <c r="A3928" s="256" t="str">
        <f t="shared" si="244"/>
        <v>I0306211-811100K520-00005</v>
      </c>
      <c r="B3928" s="251" t="s">
        <v>14452</v>
      </c>
      <c r="C3928" s="251" t="s">
        <v>9954</v>
      </c>
      <c r="D3928" s="251" t="s">
        <v>14451</v>
      </c>
      <c r="E3928" s="251" t="s">
        <v>12579</v>
      </c>
      <c r="F3928" s="251" t="s">
        <v>9962</v>
      </c>
      <c r="G3928" s="251" t="s">
        <v>269</v>
      </c>
      <c r="H3928" s="251" t="s">
        <v>3422</v>
      </c>
      <c r="I3928" s="257" t="str">
        <f t="shared" si="245"/>
        <v>-00005</v>
      </c>
      <c r="J3928" s="251">
        <v>5</v>
      </c>
      <c r="K3928" s="251">
        <v>5</v>
      </c>
      <c r="M3928" s="251" t="s">
        <v>9958</v>
      </c>
      <c r="N3928" s="251" t="s">
        <v>12847</v>
      </c>
      <c r="O3928" s="251">
        <v>5</v>
      </c>
      <c r="Q3928" s="251" t="s">
        <v>14452</v>
      </c>
      <c r="R3928" s="251" t="s">
        <v>9960</v>
      </c>
      <c r="S3928" s="252" t="s">
        <v>7</v>
      </c>
      <c r="T3928" s="251" t="str">
        <f t="shared" si="246"/>
        <v>I0306211811100K520</v>
      </c>
      <c r="W3928" s="251" t="str">
        <f t="shared" si="247"/>
        <v>I030621181110-0K520</v>
      </c>
    </row>
    <row r="3929" spans="1:23" x14ac:dyDescent="0.3">
      <c r="A3929" s="256" t="str">
        <f t="shared" si="244"/>
        <v>I0306211-811100K580-00009</v>
      </c>
      <c r="B3929" s="251" t="s">
        <v>14453</v>
      </c>
      <c r="C3929" s="251" t="s">
        <v>9954</v>
      </c>
      <c r="D3929" s="251" t="s">
        <v>14451</v>
      </c>
      <c r="E3929" s="251" t="s">
        <v>12579</v>
      </c>
      <c r="F3929" s="251" t="s">
        <v>9964</v>
      </c>
      <c r="G3929" s="251" t="s">
        <v>429</v>
      </c>
      <c r="H3929" s="251" t="s">
        <v>3422</v>
      </c>
      <c r="I3929" s="257" t="str">
        <f t="shared" si="245"/>
        <v>-00009</v>
      </c>
      <c r="J3929" s="251">
        <v>9</v>
      </c>
      <c r="K3929" s="251">
        <v>9</v>
      </c>
      <c r="M3929" s="251" t="s">
        <v>9958</v>
      </c>
      <c r="N3929" s="251" t="s">
        <v>12847</v>
      </c>
      <c r="O3929" s="251">
        <v>9</v>
      </c>
      <c r="Q3929" s="251" t="s">
        <v>14453</v>
      </c>
      <c r="R3929" s="251" t="s">
        <v>9960</v>
      </c>
      <c r="S3929" s="252" t="s">
        <v>428</v>
      </c>
      <c r="T3929" s="251" t="str">
        <f t="shared" si="246"/>
        <v>I0306211811100K580</v>
      </c>
      <c r="W3929" s="251" t="str">
        <f t="shared" si="247"/>
        <v>I030621181110-0K580</v>
      </c>
    </row>
    <row r="3930" spans="1:23" x14ac:dyDescent="0.3">
      <c r="A3930" s="256" t="str">
        <f t="shared" si="244"/>
        <v>I0306211-811300K520-00012</v>
      </c>
      <c r="B3930" s="251" t="s">
        <v>14454</v>
      </c>
      <c r="C3930" s="251" t="s">
        <v>9954</v>
      </c>
      <c r="D3930" s="251" t="s">
        <v>14451</v>
      </c>
      <c r="E3930" s="251" t="s">
        <v>12579</v>
      </c>
      <c r="F3930" s="251" t="s">
        <v>9966</v>
      </c>
      <c r="G3930" s="251" t="s">
        <v>277</v>
      </c>
      <c r="H3930" s="251" t="s">
        <v>5101</v>
      </c>
      <c r="I3930" s="257" t="str">
        <f t="shared" si="245"/>
        <v>-00012</v>
      </c>
      <c r="J3930" s="251">
        <v>12</v>
      </c>
      <c r="K3930" s="251">
        <v>12</v>
      </c>
      <c r="M3930" s="251" t="s">
        <v>9958</v>
      </c>
      <c r="N3930" s="251" t="s">
        <v>12847</v>
      </c>
      <c r="O3930" s="251">
        <v>12</v>
      </c>
      <c r="Q3930" s="251" t="s">
        <v>14454</v>
      </c>
      <c r="R3930" s="251" t="s">
        <v>9960</v>
      </c>
      <c r="S3930" s="252" t="s">
        <v>276</v>
      </c>
      <c r="T3930" s="251" t="str">
        <f t="shared" si="246"/>
        <v>I0306211811300K520</v>
      </c>
      <c r="W3930" s="251" t="str">
        <f t="shared" si="247"/>
        <v>I030621181130-0K520</v>
      </c>
    </row>
    <row r="3931" spans="1:23" x14ac:dyDescent="0.3">
      <c r="A3931" s="256" t="str">
        <f t="shared" si="244"/>
        <v>I0306211-811300K580-00018</v>
      </c>
      <c r="B3931" s="251" t="s">
        <v>14455</v>
      </c>
      <c r="C3931" s="251" t="s">
        <v>9954</v>
      </c>
      <c r="D3931" s="251" t="s">
        <v>14451</v>
      </c>
      <c r="E3931" s="251" t="s">
        <v>12579</v>
      </c>
      <c r="F3931" s="251" t="s">
        <v>9968</v>
      </c>
      <c r="G3931" s="251" t="s">
        <v>434</v>
      </c>
      <c r="H3931" s="251" t="s">
        <v>5101</v>
      </c>
      <c r="I3931" s="257" t="str">
        <f t="shared" si="245"/>
        <v>-00018</v>
      </c>
      <c r="J3931" s="251">
        <v>18</v>
      </c>
      <c r="K3931" s="251">
        <v>18</v>
      </c>
      <c r="M3931" s="251" t="s">
        <v>9958</v>
      </c>
      <c r="N3931" s="251" t="s">
        <v>12847</v>
      </c>
      <c r="O3931" s="251">
        <v>18</v>
      </c>
      <c r="Q3931" s="251" t="s">
        <v>14455</v>
      </c>
      <c r="R3931" s="251" t="s">
        <v>9960</v>
      </c>
      <c r="S3931" s="252" t="s">
        <v>433</v>
      </c>
      <c r="T3931" s="251" t="str">
        <f t="shared" si="246"/>
        <v>I0306211811300K580</v>
      </c>
      <c r="W3931" s="251" t="str">
        <f t="shared" si="247"/>
        <v>I030621181130-0K580</v>
      </c>
    </row>
    <row r="3932" spans="1:23" x14ac:dyDescent="0.3">
      <c r="A3932" s="256" t="str">
        <f t="shared" si="244"/>
        <v>I0306211-811500K520-00005</v>
      </c>
      <c r="B3932" s="251" t="s">
        <v>14456</v>
      </c>
      <c r="C3932" s="251" t="s">
        <v>9954</v>
      </c>
      <c r="D3932" s="251" t="s">
        <v>14451</v>
      </c>
      <c r="E3932" s="251" t="s">
        <v>12579</v>
      </c>
      <c r="F3932" s="251" t="s">
        <v>9970</v>
      </c>
      <c r="G3932" s="251" t="s">
        <v>280</v>
      </c>
      <c r="H3932" s="251" t="s">
        <v>3429</v>
      </c>
      <c r="I3932" s="257" t="str">
        <f t="shared" si="245"/>
        <v>-00005</v>
      </c>
      <c r="J3932" s="251">
        <v>5</v>
      </c>
      <c r="K3932" s="251">
        <v>5</v>
      </c>
      <c r="M3932" s="251" t="s">
        <v>9958</v>
      </c>
      <c r="N3932" s="251" t="s">
        <v>12847</v>
      </c>
      <c r="O3932" s="251">
        <v>5</v>
      </c>
      <c r="Q3932" s="251" t="s">
        <v>14456</v>
      </c>
      <c r="R3932" s="251" t="s">
        <v>9960</v>
      </c>
      <c r="S3932" s="252" t="s">
        <v>12</v>
      </c>
      <c r="T3932" s="251" t="str">
        <f t="shared" si="246"/>
        <v>I0306211811500K520</v>
      </c>
      <c r="W3932" s="251" t="str">
        <f t="shared" si="247"/>
        <v>I030621181150-0K520</v>
      </c>
    </row>
    <row r="3933" spans="1:23" x14ac:dyDescent="0.3">
      <c r="A3933" s="256" t="str">
        <f t="shared" si="244"/>
        <v>I0306211-811500K580-00010</v>
      </c>
      <c r="B3933" s="251" t="s">
        <v>14457</v>
      </c>
      <c r="C3933" s="251" t="s">
        <v>9954</v>
      </c>
      <c r="D3933" s="251" t="s">
        <v>14451</v>
      </c>
      <c r="E3933" s="251" t="s">
        <v>12579</v>
      </c>
      <c r="F3933" s="251" t="s">
        <v>9972</v>
      </c>
      <c r="G3933" s="251" t="s">
        <v>437</v>
      </c>
      <c r="H3933" s="251" t="s">
        <v>3429</v>
      </c>
      <c r="I3933" s="257" t="str">
        <f t="shared" si="245"/>
        <v>-00010</v>
      </c>
      <c r="J3933" s="251">
        <v>10</v>
      </c>
      <c r="K3933" s="251">
        <v>10</v>
      </c>
      <c r="M3933" s="251" t="s">
        <v>9958</v>
      </c>
      <c r="N3933" s="251" t="s">
        <v>12847</v>
      </c>
      <c r="O3933" s="251">
        <v>10</v>
      </c>
      <c r="Q3933" s="251" t="s">
        <v>14457</v>
      </c>
      <c r="R3933" s="251" t="s">
        <v>9960</v>
      </c>
      <c r="S3933" s="252" t="s">
        <v>436</v>
      </c>
      <c r="T3933" s="251" t="str">
        <f t="shared" si="246"/>
        <v>I0306211811500K580</v>
      </c>
      <c r="W3933" s="251" t="str">
        <f t="shared" si="247"/>
        <v>I030621181150-0K580</v>
      </c>
    </row>
    <row r="3934" spans="1:23" x14ac:dyDescent="0.3">
      <c r="A3934" s="256" t="str">
        <f t="shared" si="244"/>
        <v>I0306211-811700K520-00015</v>
      </c>
      <c r="B3934" s="251" t="s">
        <v>14458</v>
      </c>
      <c r="C3934" s="251" t="s">
        <v>9954</v>
      </c>
      <c r="D3934" s="251" t="s">
        <v>14451</v>
      </c>
      <c r="E3934" s="251" t="s">
        <v>12579</v>
      </c>
      <c r="F3934" s="251" t="s">
        <v>9974</v>
      </c>
      <c r="G3934" s="251" t="s">
        <v>285</v>
      </c>
      <c r="H3934" s="251" t="s">
        <v>5102</v>
      </c>
      <c r="I3934" s="257" t="str">
        <f t="shared" si="245"/>
        <v>-00015</v>
      </c>
      <c r="J3934" s="251">
        <v>15</v>
      </c>
      <c r="K3934" s="251">
        <v>15</v>
      </c>
      <c r="M3934" s="251" t="s">
        <v>9958</v>
      </c>
      <c r="N3934" s="251" t="s">
        <v>12847</v>
      </c>
      <c r="O3934" s="251">
        <v>15</v>
      </c>
      <c r="Q3934" s="251" t="s">
        <v>14458</v>
      </c>
      <c r="R3934" s="251" t="s">
        <v>9960</v>
      </c>
      <c r="S3934" s="252" t="s">
        <v>284</v>
      </c>
      <c r="T3934" s="251" t="str">
        <f t="shared" si="246"/>
        <v>I0306211811700K520</v>
      </c>
      <c r="W3934" s="251" t="str">
        <f t="shared" si="247"/>
        <v>I030621181170-0K520</v>
      </c>
    </row>
    <row r="3935" spans="1:23" x14ac:dyDescent="0.3">
      <c r="A3935" s="256" t="str">
        <f t="shared" si="244"/>
        <v>I0306211-811700K580-00018</v>
      </c>
      <c r="B3935" s="251" t="s">
        <v>14459</v>
      </c>
      <c r="C3935" s="251" t="s">
        <v>9954</v>
      </c>
      <c r="D3935" s="251" t="s">
        <v>14451</v>
      </c>
      <c r="E3935" s="251" t="s">
        <v>12579</v>
      </c>
      <c r="F3935" s="251" t="s">
        <v>9976</v>
      </c>
      <c r="G3935" s="251" t="s">
        <v>442</v>
      </c>
      <c r="H3935" s="251" t="s">
        <v>5102</v>
      </c>
      <c r="I3935" s="257" t="str">
        <f t="shared" si="245"/>
        <v>-00018</v>
      </c>
      <c r="J3935" s="251">
        <v>18</v>
      </c>
      <c r="K3935" s="251">
        <v>18</v>
      </c>
      <c r="M3935" s="251" t="s">
        <v>9958</v>
      </c>
      <c r="N3935" s="251" t="s">
        <v>12847</v>
      </c>
      <c r="O3935" s="251">
        <v>18</v>
      </c>
      <c r="Q3935" s="251" t="s">
        <v>14459</v>
      </c>
      <c r="R3935" s="251" t="s">
        <v>9960</v>
      </c>
      <c r="S3935" s="252" t="s">
        <v>441</v>
      </c>
      <c r="T3935" s="251" t="str">
        <f t="shared" si="246"/>
        <v>I0306211811700K580</v>
      </c>
      <c r="W3935" s="251" t="str">
        <f t="shared" si="247"/>
        <v>I030621181170-0K580</v>
      </c>
    </row>
    <row r="3936" spans="1:23" x14ac:dyDescent="0.3">
      <c r="A3936" s="256" t="str">
        <f t="shared" si="244"/>
        <v>I0306211-811700K590-00001</v>
      </c>
      <c r="B3936" s="251" t="s">
        <v>14460</v>
      </c>
      <c r="C3936" s="251" t="s">
        <v>9954</v>
      </c>
      <c r="D3936" s="251" t="s">
        <v>14451</v>
      </c>
      <c r="E3936" s="251" t="s">
        <v>12579</v>
      </c>
      <c r="F3936" s="251" t="s">
        <v>9978</v>
      </c>
      <c r="G3936" s="251" t="s">
        <v>422</v>
      </c>
      <c r="H3936" s="251" t="s">
        <v>5102</v>
      </c>
      <c r="I3936" s="257" t="str">
        <f t="shared" si="245"/>
        <v>-00001</v>
      </c>
      <c r="J3936" s="251">
        <v>1</v>
      </c>
      <c r="K3936" s="251">
        <v>1</v>
      </c>
      <c r="M3936" s="251" t="s">
        <v>9958</v>
      </c>
      <c r="N3936" s="251" t="s">
        <v>12847</v>
      </c>
      <c r="O3936" s="251">
        <v>1</v>
      </c>
      <c r="Q3936" s="251" t="s">
        <v>14460</v>
      </c>
      <c r="R3936" s="251" t="s">
        <v>9960</v>
      </c>
      <c r="S3936" s="252" t="s">
        <v>421</v>
      </c>
      <c r="T3936" s="251" t="str">
        <f t="shared" si="246"/>
        <v>I0306211811700K590</v>
      </c>
      <c r="W3936" s="251" t="str">
        <f t="shared" si="247"/>
        <v>I030621181170-0K590</v>
      </c>
    </row>
    <row r="3937" spans="1:23" x14ac:dyDescent="0.3">
      <c r="A3937" s="256" t="str">
        <f t="shared" si="244"/>
        <v>I0306211-81170VT100-00001</v>
      </c>
      <c r="B3937" s="251" t="s">
        <v>14461</v>
      </c>
      <c r="C3937" s="251" t="s">
        <v>9954</v>
      </c>
      <c r="D3937" s="251" t="s">
        <v>14451</v>
      </c>
      <c r="E3937" s="251" t="s">
        <v>12579</v>
      </c>
      <c r="F3937" s="251" t="s">
        <v>9980</v>
      </c>
      <c r="G3937" s="251" t="s">
        <v>14462</v>
      </c>
      <c r="H3937" s="251" t="s">
        <v>5102</v>
      </c>
      <c r="I3937" s="257" t="str">
        <f t="shared" si="245"/>
        <v>-00001</v>
      </c>
      <c r="J3937" s="251">
        <v>1</v>
      </c>
      <c r="K3937" s="251">
        <v>1</v>
      </c>
      <c r="M3937" s="251" t="s">
        <v>9958</v>
      </c>
      <c r="N3937" s="251" t="s">
        <v>12847</v>
      </c>
      <c r="O3937" s="251">
        <v>1</v>
      </c>
      <c r="Q3937" s="251" t="s">
        <v>14461</v>
      </c>
      <c r="R3937" s="251" t="s">
        <v>9960</v>
      </c>
      <c r="S3937" s="252" t="s">
        <v>8686</v>
      </c>
      <c r="T3937" s="251" t="str">
        <f t="shared" si="246"/>
        <v>I030621181170VT100</v>
      </c>
      <c r="W3937" s="251" t="str">
        <f t="shared" si="247"/>
        <v>I030621181170-VT100</v>
      </c>
    </row>
    <row r="3938" spans="1:23" x14ac:dyDescent="0.3">
      <c r="A3938" s="256" t="str">
        <f t="shared" si="244"/>
        <v>I0306211-815500K210-00002</v>
      </c>
      <c r="B3938" s="251" t="s">
        <v>14463</v>
      </c>
      <c r="C3938" s="251" t="s">
        <v>9954</v>
      </c>
      <c r="D3938" s="251" t="s">
        <v>14451</v>
      </c>
      <c r="E3938" s="251" t="s">
        <v>12579</v>
      </c>
      <c r="F3938" s="251" t="s">
        <v>9982</v>
      </c>
      <c r="G3938" s="251" t="s">
        <v>654</v>
      </c>
      <c r="H3938" s="251" t="s">
        <v>5202</v>
      </c>
      <c r="I3938" s="257" t="str">
        <f t="shared" si="245"/>
        <v>-00002</v>
      </c>
      <c r="J3938" s="251">
        <v>2</v>
      </c>
      <c r="K3938" s="251">
        <v>2</v>
      </c>
      <c r="M3938" s="251" t="s">
        <v>9958</v>
      </c>
      <c r="N3938" s="251" t="s">
        <v>12847</v>
      </c>
      <c r="O3938" s="251">
        <v>2</v>
      </c>
      <c r="Q3938" s="251" t="s">
        <v>14463</v>
      </c>
      <c r="R3938" s="251" t="s">
        <v>9960</v>
      </c>
      <c r="S3938" s="252" t="s">
        <v>653</v>
      </c>
      <c r="T3938" s="251" t="str">
        <f t="shared" si="246"/>
        <v>I0306211815500K210</v>
      </c>
      <c r="W3938" s="251" t="str">
        <f t="shared" si="247"/>
        <v>I030621181550-0K210</v>
      </c>
    </row>
    <row r="3939" spans="1:23" x14ac:dyDescent="0.3">
      <c r="A3939" s="256" t="str">
        <f t="shared" si="244"/>
        <v>I0306211-815500K240-00006</v>
      </c>
      <c r="B3939" s="251" t="s">
        <v>14464</v>
      </c>
      <c r="C3939" s="251" t="s">
        <v>9954</v>
      </c>
      <c r="D3939" s="251" t="s">
        <v>14451</v>
      </c>
      <c r="E3939" s="251" t="s">
        <v>12579</v>
      </c>
      <c r="F3939" s="251" t="s">
        <v>9984</v>
      </c>
      <c r="G3939" s="251" t="s">
        <v>727</v>
      </c>
      <c r="H3939" s="251" t="s">
        <v>5202</v>
      </c>
      <c r="I3939" s="257" t="str">
        <f t="shared" si="245"/>
        <v>-00006</v>
      </c>
      <c r="J3939" s="251">
        <v>6</v>
      </c>
      <c r="K3939" s="251">
        <v>6</v>
      </c>
      <c r="M3939" s="251" t="s">
        <v>9958</v>
      </c>
      <c r="N3939" s="251" t="s">
        <v>12847</v>
      </c>
      <c r="O3939" s="251">
        <v>6</v>
      </c>
      <c r="Q3939" s="251" t="s">
        <v>14464</v>
      </c>
      <c r="R3939" s="251" t="s">
        <v>9960</v>
      </c>
      <c r="S3939" s="252" t="s">
        <v>726</v>
      </c>
      <c r="T3939" s="251" t="str">
        <f t="shared" si="246"/>
        <v>I0306211815500K240</v>
      </c>
      <c r="W3939" s="251" t="str">
        <f t="shared" si="247"/>
        <v>I030621181550-0K240</v>
      </c>
    </row>
    <row r="3940" spans="1:23" x14ac:dyDescent="0.3">
      <c r="A3940" s="256" t="str">
        <f t="shared" si="244"/>
        <v>I0306211-815500K630-00001</v>
      </c>
      <c r="B3940" s="251" t="s">
        <v>14465</v>
      </c>
      <c r="C3940" s="251" t="s">
        <v>9954</v>
      </c>
      <c r="D3940" s="251" t="s">
        <v>14451</v>
      </c>
      <c r="E3940" s="251" t="s">
        <v>12579</v>
      </c>
      <c r="F3940" s="251" t="s">
        <v>9986</v>
      </c>
      <c r="G3940" s="251" t="s">
        <v>3385</v>
      </c>
      <c r="H3940" s="251" t="s">
        <v>5202</v>
      </c>
      <c r="I3940" s="257" t="str">
        <f t="shared" si="245"/>
        <v>-00001</v>
      </c>
      <c r="J3940" s="251">
        <v>1</v>
      </c>
      <c r="K3940" s="251">
        <v>1</v>
      </c>
      <c r="M3940" s="251" t="s">
        <v>9958</v>
      </c>
      <c r="N3940" s="251" t="s">
        <v>12847</v>
      </c>
      <c r="O3940" s="251">
        <v>1</v>
      </c>
      <c r="Q3940" s="251" t="s">
        <v>14465</v>
      </c>
      <c r="R3940" s="251" t="s">
        <v>9960</v>
      </c>
      <c r="S3940" s="252" t="s">
        <v>3366</v>
      </c>
      <c r="T3940" s="251" t="str">
        <f t="shared" si="246"/>
        <v>I0306211815500K630</v>
      </c>
      <c r="W3940" s="251" t="str">
        <f t="shared" si="247"/>
        <v>I030621181550-0K630</v>
      </c>
    </row>
    <row r="3941" spans="1:23" x14ac:dyDescent="0.3">
      <c r="A3941" s="256" t="str">
        <f t="shared" si="244"/>
        <v>I0306211-815510K240-00013</v>
      </c>
      <c r="B3941" s="251" t="s">
        <v>14466</v>
      </c>
      <c r="C3941" s="251" t="s">
        <v>9954</v>
      </c>
      <c r="D3941" s="251" t="s">
        <v>14451</v>
      </c>
      <c r="E3941" s="251" t="s">
        <v>12579</v>
      </c>
      <c r="F3941" s="251" t="s">
        <v>9988</v>
      </c>
      <c r="G3941" s="251" t="s">
        <v>740</v>
      </c>
      <c r="H3941" s="251" t="s">
        <v>3436</v>
      </c>
      <c r="I3941" s="257" t="str">
        <f t="shared" si="245"/>
        <v>-00013</v>
      </c>
      <c r="J3941" s="251">
        <v>13</v>
      </c>
      <c r="K3941" s="251">
        <v>13</v>
      </c>
      <c r="M3941" s="251" t="s">
        <v>9958</v>
      </c>
      <c r="N3941" s="251" t="s">
        <v>12847</v>
      </c>
      <c r="O3941" s="251">
        <v>13</v>
      </c>
      <c r="Q3941" s="251" t="s">
        <v>14466</v>
      </c>
      <c r="R3941" s="251" t="s">
        <v>9960</v>
      </c>
      <c r="S3941" s="252" t="s">
        <v>9</v>
      </c>
      <c r="T3941" s="251" t="str">
        <f t="shared" si="246"/>
        <v>I0306211815510K240</v>
      </c>
      <c r="W3941" s="251" t="str">
        <f t="shared" si="247"/>
        <v>I030621181551-0K240</v>
      </c>
    </row>
    <row r="3942" spans="1:23" x14ac:dyDescent="0.3">
      <c r="A3942" s="256" t="str">
        <f t="shared" si="244"/>
        <v>I0306211-815550K240-00001</v>
      </c>
      <c r="B3942" s="251" t="s">
        <v>14467</v>
      </c>
      <c r="C3942" s="251" t="s">
        <v>9954</v>
      </c>
      <c r="D3942" s="251" t="s">
        <v>14451</v>
      </c>
      <c r="E3942" s="251" t="s">
        <v>12579</v>
      </c>
      <c r="F3942" s="251" t="s">
        <v>9990</v>
      </c>
      <c r="G3942" s="251" t="s">
        <v>737</v>
      </c>
      <c r="H3942" s="251" t="s">
        <v>10179</v>
      </c>
      <c r="I3942" s="257" t="str">
        <f t="shared" si="245"/>
        <v>-00001</v>
      </c>
      <c r="J3942" s="251">
        <v>1</v>
      </c>
      <c r="K3942" s="251">
        <v>1</v>
      </c>
      <c r="M3942" s="251" t="s">
        <v>10007</v>
      </c>
      <c r="N3942" s="251" t="s">
        <v>12847</v>
      </c>
      <c r="O3942" s="251">
        <v>1</v>
      </c>
      <c r="Q3942" s="251" t="s">
        <v>14467</v>
      </c>
      <c r="R3942" s="251" t="s">
        <v>9960</v>
      </c>
      <c r="S3942" s="252" t="s">
        <v>736</v>
      </c>
      <c r="T3942" s="251" t="str">
        <f t="shared" si="246"/>
        <v>I0306211815550K240</v>
      </c>
      <c r="W3942" s="251" t="str">
        <f t="shared" si="247"/>
        <v>I030621181555-0K240</v>
      </c>
    </row>
    <row r="3943" spans="1:23" x14ac:dyDescent="0.3">
      <c r="A3943" s="256" t="str">
        <f t="shared" si="244"/>
        <v>I0306211-815600K210-00002</v>
      </c>
      <c r="B3943" s="251" t="s">
        <v>14468</v>
      </c>
      <c r="C3943" s="251" t="s">
        <v>9954</v>
      </c>
      <c r="D3943" s="251" t="s">
        <v>14451</v>
      </c>
      <c r="E3943" s="251" t="s">
        <v>12579</v>
      </c>
      <c r="F3943" s="251" t="s">
        <v>9992</v>
      </c>
      <c r="G3943" s="251" t="s">
        <v>670</v>
      </c>
      <c r="H3943" s="251" t="s">
        <v>5204</v>
      </c>
      <c r="I3943" s="257" t="str">
        <f t="shared" si="245"/>
        <v>-00002</v>
      </c>
      <c r="J3943" s="251">
        <v>2</v>
      </c>
      <c r="K3943" s="251">
        <v>2</v>
      </c>
      <c r="M3943" s="251" t="s">
        <v>9958</v>
      </c>
      <c r="N3943" s="251" t="s">
        <v>12847</v>
      </c>
      <c r="O3943" s="251">
        <v>2</v>
      </c>
      <c r="Q3943" s="251" t="s">
        <v>14468</v>
      </c>
      <c r="R3943" s="251" t="s">
        <v>9960</v>
      </c>
      <c r="S3943" s="252" t="s">
        <v>13</v>
      </c>
      <c r="T3943" s="251" t="str">
        <f t="shared" si="246"/>
        <v>I0306211815600K210</v>
      </c>
      <c r="W3943" s="251" t="str">
        <f t="shared" si="247"/>
        <v>I030621181560-0K210</v>
      </c>
    </row>
    <row r="3944" spans="1:23" x14ac:dyDescent="0.3">
      <c r="A3944" s="256" t="str">
        <f t="shared" si="244"/>
        <v>I0306211-815600K240-00008</v>
      </c>
      <c r="B3944" s="251" t="s">
        <v>14469</v>
      </c>
      <c r="C3944" s="251" t="s">
        <v>9954</v>
      </c>
      <c r="D3944" s="251" t="s">
        <v>14451</v>
      </c>
      <c r="E3944" s="251" t="s">
        <v>12579</v>
      </c>
      <c r="F3944" s="251" t="s">
        <v>9995</v>
      </c>
      <c r="G3944" s="251" t="s">
        <v>744</v>
      </c>
      <c r="H3944" s="251" t="s">
        <v>5204</v>
      </c>
      <c r="I3944" s="257" t="str">
        <f t="shared" si="245"/>
        <v>-00008</v>
      </c>
      <c r="J3944" s="251">
        <v>8</v>
      </c>
      <c r="K3944" s="251">
        <v>8</v>
      </c>
      <c r="M3944" s="251" t="s">
        <v>9958</v>
      </c>
      <c r="N3944" s="251" t="s">
        <v>12847</v>
      </c>
      <c r="O3944" s="251">
        <v>8</v>
      </c>
      <c r="Q3944" s="251" t="s">
        <v>14469</v>
      </c>
      <c r="R3944" s="251" t="s">
        <v>9960</v>
      </c>
      <c r="S3944" s="252" t="s">
        <v>743</v>
      </c>
      <c r="T3944" s="251" t="str">
        <f t="shared" si="246"/>
        <v>I0306211815600K240</v>
      </c>
      <c r="W3944" s="251" t="str">
        <f t="shared" si="247"/>
        <v>I030621181560-0K240</v>
      </c>
    </row>
    <row r="3945" spans="1:23" x14ac:dyDescent="0.3">
      <c r="A3945" s="256" t="str">
        <f t="shared" si="244"/>
        <v>I0306211-815600K590-00001</v>
      </c>
      <c r="B3945" s="251" t="s">
        <v>14470</v>
      </c>
      <c r="C3945" s="251" t="s">
        <v>9954</v>
      </c>
      <c r="D3945" s="251" t="s">
        <v>14451</v>
      </c>
      <c r="E3945" s="251" t="s">
        <v>12579</v>
      </c>
      <c r="F3945" s="251" t="s">
        <v>9997</v>
      </c>
      <c r="G3945" s="251" t="s">
        <v>3386</v>
      </c>
      <c r="H3945" s="251" t="s">
        <v>5204</v>
      </c>
      <c r="I3945" s="257" t="str">
        <f t="shared" si="245"/>
        <v>-00001</v>
      </c>
      <c r="J3945" s="251">
        <v>1</v>
      </c>
      <c r="K3945" s="251">
        <v>1</v>
      </c>
      <c r="M3945" s="251" t="s">
        <v>9958</v>
      </c>
      <c r="N3945" s="251" t="s">
        <v>12847</v>
      </c>
      <c r="O3945" s="251">
        <v>1</v>
      </c>
      <c r="Q3945" s="251" t="s">
        <v>14470</v>
      </c>
      <c r="R3945" s="251" t="s">
        <v>9960</v>
      </c>
      <c r="S3945" s="252" t="s">
        <v>3370</v>
      </c>
      <c r="T3945" s="251" t="str">
        <f t="shared" si="246"/>
        <v>I0306211815600K590</v>
      </c>
      <c r="W3945" s="251" t="str">
        <f t="shared" si="247"/>
        <v>I030621181560-0K590</v>
      </c>
    </row>
    <row r="3946" spans="1:23" x14ac:dyDescent="0.3">
      <c r="A3946" s="256" t="str">
        <f t="shared" si="244"/>
        <v>I0306211-815610K240-00013</v>
      </c>
      <c r="B3946" s="251" t="s">
        <v>14471</v>
      </c>
      <c r="C3946" s="251" t="s">
        <v>9954</v>
      </c>
      <c r="D3946" s="251" t="s">
        <v>14451</v>
      </c>
      <c r="E3946" s="251" t="s">
        <v>12579</v>
      </c>
      <c r="F3946" s="251" t="s">
        <v>10000</v>
      </c>
      <c r="G3946" s="251" t="s">
        <v>753</v>
      </c>
      <c r="H3946" s="251" t="s">
        <v>3443</v>
      </c>
      <c r="I3946" s="257" t="str">
        <f t="shared" si="245"/>
        <v>-00013</v>
      </c>
      <c r="J3946" s="251">
        <v>13</v>
      </c>
      <c r="K3946" s="251">
        <v>13</v>
      </c>
      <c r="M3946" s="251" t="s">
        <v>9958</v>
      </c>
      <c r="N3946" s="251" t="s">
        <v>12847</v>
      </c>
      <c r="O3946" s="251">
        <v>13</v>
      </c>
      <c r="Q3946" s="251" t="s">
        <v>14471</v>
      </c>
      <c r="R3946" s="251" t="s">
        <v>9960</v>
      </c>
      <c r="S3946" s="252" t="s">
        <v>10</v>
      </c>
      <c r="T3946" s="251" t="str">
        <f t="shared" si="246"/>
        <v>I0306211815610K240</v>
      </c>
      <c r="W3946" s="251" t="str">
        <f t="shared" si="247"/>
        <v>I030621181561-0K240</v>
      </c>
    </row>
    <row r="3947" spans="1:23" x14ac:dyDescent="0.3">
      <c r="A3947" s="256" t="str">
        <f t="shared" si="244"/>
        <v>I0306211-815800K050-00004</v>
      </c>
      <c r="B3947" s="251" t="s">
        <v>14472</v>
      </c>
      <c r="C3947" s="251" t="s">
        <v>9954</v>
      </c>
      <c r="D3947" s="251" t="s">
        <v>14451</v>
      </c>
      <c r="E3947" s="251" t="s">
        <v>12579</v>
      </c>
      <c r="F3947" s="251" t="s">
        <v>10002</v>
      </c>
      <c r="G3947" s="251" t="s">
        <v>756</v>
      </c>
      <c r="H3947" s="251" t="s">
        <v>758</v>
      </c>
      <c r="I3947" s="257" t="str">
        <f t="shared" si="245"/>
        <v>-00004</v>
      </c>
      <c r="J3947" s="251">
        <v>4</v>
      </c>
      <c r="K3947" s="251">
        <v>4</v>
      </c>
      <c r="M3947" s="251" t="s">
        <v>9958</v>
      </c>
      <c r="N3947" s="251" t="s">
        <v>12847</v>
      </c>
      <c r="O3947" s="251">
        <v>4</v>
      </c>
      <c r="Q3947" s="251" t="s">
        <v>14472</v>
      </c>
      <c r="R3947" s="251" t="s">
        <v>9960</v>
      </c>
      <c r="S3947" s="252" t="s">
        <v>6</v>
      </c>
      <c r="T3947" s="251" t="str">
        <f t="shared" si="246"/>
        <v>I0306211815800K050</v>
      </c>
      <c r="W3947" s="251" t="str">
        <f t="shared" si="247"/>
        <v>I030621181580-0K050</v>
      </c>
    </row>
    <row r="3948" spans="1:23" x14ac:dyDescent="0.3">
      <c r="A3948" s="256" t="str">
        <f t="shared" si="244"/>
        <v>I0306211-815810K050-00006</v>
      </c>
      <c r="B3948" s="251" t="s">
        <v>14473</v>
      </c>
      <c r="C3948" s="251" t="s">
        <v>9954</v>
      </c>
      <c r="D3948" s="251" t="s">
        <v>14451</v>
      </c>
      <c r="E3948" s="251" t="s">
        <v>12579</v>
      </c>
      <c r="F3948" s="251" t="s">
        <v>10005</v>
      </c>
      <c r="G3948" s="251" t="s">
        <v>763</v>
      </c>
      <c r="H3948" s="251" t="s">
        <v>5218</v>
      </c>
      <c r="I3948" s="257" t="str">
        <f t="shared" si="245"/>
        <v>-00006</v>
      </c>
      <c r="J3948" s="251">
        <v>6</v>
      </c>
      <c r="K3948" s="251">
        <v>6</v>
      </c>
      <c r="M3948" s="251" t="s">
        <v>9958</v>
      </c>
      <c r="N3948" s="251" t="s">
        <v>12847</v>
      </c>
      <c r="O3948" s="251">
        <v>6</v>
      </c>
      <c r="Q3948" s="251" t="s">
        <v>14473</v>
      </c>
      <c r="R3948" s="251" t="s">
        <v>9960</v>
      </c>
      <c r="S3948" s="252" t="s">
        <v>762</v>
      </c>
      <c r="T3948" s="251" t="str">
        <f t="shared" si="246"/>
        <v>I0306211815810K050</v>
      </c>
      <c r="W3948" s="251" t="str">
        <f t="shared" si="247"/>
        <v>I030621181581-0K050</v>
      </c>
    </row>
    <row r="3949" spans="1:23" x14ac:dyDescent="0.3">
      <c r="A3949" s="256" t="str">
        <f t="shared" si="244"/>
        <v>I0306211-815900K050-00002</v>
      </c>
      <c r="B3949" s="251" t="s">
        <v>14474</v>
      </c>
      <c r="C3949" s="251" t="s">
        <v>9954</v>
      </c>
      <c r="D3949" s="251" t="s">
        <v>14451</v>
      </c>
      <c r="E3949" s="251" t="s">
        <v>12579</v>
      </c>
      <c r="F3949" s="251" t="s">
        <v>10009</v>
      </c>
      <c r="G3949" s="251" t="s">
        <v>767</v>
      </c>
      <c r="H3949" s="251" t="s">
        <v>770</v>
      </c>
      <c r="I3949" s="257" t="str">
        <f t="shared" si="245"/>
        <v>-00002</v>
      </c>
      <c r="J3949" s="251">
        <v>2</v>
      </c>
      <c r="K3949" s="251">
        <v>2</v>
      </c>
      <c r="M3949" s="251" t="s">
        <v>9958</v>
      </c>
      <c r="N3949" s="251" t="s">
        <v>12847</v>
      </c>
      <c r="O3949" s="251">
        <v>2</v>
      </c>
      <c r="Q3949" s="251" t="s">
        <v>14474</v>
      </c>
      <c r="R3949" s="251" t="s">
        <v>9960</v>
      </c>
      <c r="S3949" s="252" t="s">
        <v>766</v>
      </c>
      <c r="T3949" s="251" t="str">
        <f t="shared" si="246"/>
        <v>I0306211815900K050</v>
      </c>
      <c r="W3949" s="251" t="str">
        <f t="shared" si="247"/>
        <v>I030621181590-0K050</v>
      </c>
    </row>
    <row r="3950" spans="1:23" x14ac:dyDescent="0.3">
      <c r="A3950" s="256" t="str">
        <f t="shared" si="244"/>
        <v>I0306211-815910K050-00006</v>
      </c>
      <c r="B3950" s="251" t="s">
        <v>14475</v>
      </c>
      <c r="C3950" s="251" t="s">
        <v>9954</v>
      </c>
      <c r="D3950" s="251" t="s">
        <v>14451</v>
      </c>
      <c r="E3950" s="251" t="s">
        <v>12579</v>
      </c>
      <c r="F3950" s="251" t="s">
        <v>10012</v>
      </c>
      <c r="G3950" s="251" t="s">
        <v>777</v>
      </c>
      <c r="H3950" s="251" t="s">
        <v>5219</v>
      </c>
      <c r="I3950" s="257" t="str">
        <f t="shared" si="245"/>
        <v>-00006</v>
      </c>
      <c r="J3950" s="251">
        <v>6</v>
      </c>
      <c r="K3950" s="251">
        <v>6</v>
      </c>
      <c r="M3950" s="251" t="s">
        <v>9958</v>
      </c>
      <c r="N3950" s="251" t="s">
        <v>12847</v>
      </c>
      <c r="O3950" s="251">
        <v>6</v>
      </c>
      <c r="Q3950" s="251" t="s">
        <v>14475</v>
      </c>
      <c r="R3950" s="251" t="s">
        <v>9960</v>
      </c>
      <c r="S3950" s="252" t="s">
        <v>776</v>
      </c>
      <c r="T3950" s="251" t="str">
        <f t="shared" si="246"/>
        <v>I0306211815910K050</v>
      </c>
      <c r="W3950" s="251" t="str">
        <f t="shared" si="247"/>
        <v>I030621181591-0K050</v>
      </c>
    </row>
    <row r="3951" spans="1:23" x14ac:dyDescent="0.3">
      <c r="A3951" s="256" t="str">
        <f t="shared" si="244"/>
        <v>I0306211-9098113087-00002</v>
      </c>
      <c r="B3951" s="251" t="s">
        <v>14476</v>
      </c>
      <c r="C3951" s="251" t="s">
        <v>9954</v>
      </c>
      <c r="D3951" s="251" t="s">
        <v>14451</v>
      </c>
      <c r="E3951" s="251" t="s">
        <v>12579</v>
      </c>
      <c r="F3951" s="251" t="s">
        <v>10188</v>
      </c>
      <c r="G3951" s="251" t="s">
        <v>939</v>
      </c>
      <c r="H3951" s="251" t="s">
        <v>3393</v>
      </c>
      <c r="I3951" s="257" t="str">
        <f t="shared" si="245"/>
        <v>-00002</v>
      </c>
      <c r="J3951" s="251">
        <v>2</v>
      </c>
      <c r="K3951" s="251">
        <v>2</v>
      </c>
      <c r="M3951" s="251" t="s">
        <v>10003</v>
      </c>
      <c r="N3951" s="251" t="s">
        <v>12847</v>
      </c>
      <c r="O3951" s="251">
        <v>2</v>
      </c>
      <c r="Q3951" s="251" t="s">
        <v>14476</v>
      </c>
      <c r="R3951" s="251" t="s">
        <v>9960</v>
      </c>
      <c r="S3951" s="252">
        <v>9098113087</v>
      </c>
      <c r="T3951" s="251" t="str">
        <f t="shared" si="246"/>
        <v>I03062119098113087</v>
      </c>
      <c r="W3951" s="251" t="str">
        <f t="shared" si="247"/>
        <v>I030621190981-13087</v>
      </c>
    </row>
    <row r="3952" spans="1:23" x14ac:dyDescent="0.3">
      <c r="A3952" s="256" t="str">
        <f t="shared" si="244"/>
        <v>I0306211-9098113101-00001</v>
      </c>
      <c r="B3952" s="251" t="s">
        <v>14477</v>
      </c>
      <c r="C3952" s="251" t="s">
        <v>9954</v>
      </c>
      <c r="D3952" s="251" t="s">
        <v>14451</v>
      </c>
      <c r="E3952" s="251" t="s">
        <v>12579</v>
      </c>
      <c r="F3952" s="251" t="s">
        <v>10190</v>
      </c>
      <c r="G3952" s="251" t="s">
        <v>963</v>
      </c>
      <c r="H3952" s="251" t="s">
        <v>3393</v>
      </c>
      <c r="I3952" s="257" t="str">
        <f t="shared" si="245"/>
        <v>-00001</v>
      </c>
      <c r="J3952" s="251">
        <v>1</v>
      </c>
      <c r="K3952" s="251">
        <v>1</v>
      </c>
      <c r="M3952" s="251" t="s">
        <v>10007</v>
      </c>
      <c r="N3952" s="251" t="s">
        <v>12847</v>
      </c>
      <c r="O3952" s="251">
        <v>1</v>
      </c>
      <c r="Q3952" s="251" t="s">
        <v>14477</v>
      </c>
      <c r="R3952" s="251" t="s">
        <v>9960</v>
      </c>
      <c r="S3952" s="252">
        <v>9098113101</v>
      </c>
      <c r="T3952" s="251" t="str">
        <f t="shared" si="246"/>
        <v>I03062119098113101</v>
      </c>
      <c r="W3952" s="251" t="str">
        <f t="shared" si="247"/>
        <v>I030621190981-13101</v>
      </c>
    </row>
    <row r="3953" spans="1:23" x14ac:dyDescent="0.3">
      <c r="A3953" s="256" t="str">
        <f t="shared" si="244"/>
        <v>I0306211-9098122003-00015</v>
      </c>
      <c r="B3953" s="251" t="s">
        <v>14478</v>
      </c>
      <c r="C3953" s="251" t="s">
        <v>9954</v>
      </c>
      <c r="D3953" s="251" t="s">
        <v>14451</v>
      </c>
      <c r="E3953" s="251" t="s">
        <v>12579</v>
      </c>
      <c r="F3953" s="251" t="s">
        <v>10192</v>
      </c>
      <c r="G3953" s="251" t="s">
        <v>926</v>
      </c>
      <c r="H3953" s="251" t="s">
        <v>1564</v>
      </c>
      <c r="I3953" s="257" t="str">
        <f t="shared" si="245"/>
        <v>-00015</v>
      </c>
      <c r="J3953" s="251">
        <v>15</v>
      </c>
      <c r="K3953" s="251">
        <v>15</v>
      </c>
      <c r="M3953" s="251" t="s">
        <v>10003</v>
      </c>
      <c r="N3953" s="251" t="s">
        <v>12847</v>
      </c>
      <c r="O3953" s="251">
        <v>15</v>
      </c>
      <c r="Q3953" s="251" t="s">
        <v>14478</v>
      </c>
      <c r="R3953" s="251" t="s">
        <v>9960</v>
      </c>
      <c r="S3953" s="252">
        <v>9098122003</v>
      </c>
      <c r="T3953" s="251" t="str">
        <f t="shared" si="246"/>
        <v>I03062119098122003</v>
      </c>
      <c r="W3953" s="251" t="str">
        <f t="shared" si="247"/>
        <v>I030621190981-22003</v>
      </c>
    </row>
    <row r="3954" spans="1:23" x14ac:dyDescent="0.3">
      <c r="A3954" s="256" t="str">
        <f t="shared" si="244"/>
        <v>I0306211-9913211210-00018</v>
      </c>
      <c r="B3954" s="251" t="s">
        <v>14479</v>
      </c>
      <c r="C3954" s="251" t="s">
        <v>9954</v>
      </c>
      <c r="D3954" s="251" t="s">
        <v>14451</v>
      </c>
      <c r="E3954" s="251" t="s">
        <v>12579</v>
      </c>
      <c r="F3954" s="251" t="s">
        <v>10194</v>
      </c>
      <c r="G3954" s="251" t="s">
        <v>924</v>
      </c>
      <c r="H3954" s="251" t="s">
        <v>10006</v>
      </c>
      <c r="I3954" s="257" t="str">
        <f t="shared" si="245"/>
        <v>-00018</v>
      </c>
      <c r="J3954" s="251">
        <v>18</v>
      </c>
      <c r="K3954" s="251">
        <v>18</v>
      </c>
      <c r="M3954" s="251" t="s">
        <v>10007</v>
      </c>
      <c r="N3954" s="251" t="s">
        <v>12847</v>
      </c>
      <c r="O3954" s="251">
        <v>18</v>
      </c>
      <c r="Q3954" s="251" t="s">
        <v>14479</v>
      </c>
      <c r="R3954" s="251" t="s">
        <v>9960</v>
      </c>
      <c r="S3954" s="252">
        <v>9913211210</v>
      </c>
      <c r="T3954" s="251" t="str">
        <f t="shared" si="246"/>
        <v>I03062119913211210</v>
      </c>
      <c r="W3954" s="251" t="str">
        <f t="shared" si="247"/>
        <v>I030621199132-11210</v>
      </c>
    </row>
    <row r="3955" spans="1:23" x14ac:dyDescent="0.3">
      <c r="A3955" s="256" t="str">
        <f t="shared" si="244"/>
        <v>I0306211-9913212050-00220</v>
      </c>
      <c r="B3955" s="251" t="s">
        <v>14480</v>
      </c>
      <c r="C3955" s="251" t="s">
        <v>9954</v>
      </c>
      <c r="D3955" s="251" t="s">
        <v>14451</v>
      </c>
      <c r="E3955" s="251" t="s">
        <v>12579</v>
      </c>
      <c r="F3955" s="251" t="s">
        <v>10196</v>
      </c>
      <c r="G3955" s="251" t="s">
        <v>946</v>
      </c>
      <c r="H3955" s="251" t="s">
        <v>10010</v>
      </c>
      <c r="I3955" s="257" t="str">
        <f t="shared" si="245"/>
        <v>-00220</v>
      </c>
      <c r="J3955" s="251">
        <v>220</v>
      </c>
      <c r="K3955" s="251">
        <v>220</v>
      </c>
      <c r="M3955" s="251" t="s">
        <v>10007</v>
      </c>
      <c r="N3955" s="251" t="s">
        <v>12847</v>
      </c>
      <c r="O3955" s="251">
        <v>220</v>
      </c>
      <c r="Q3955" s="251" t="s">
        <v>14480</v>
      </c>
      <c r="R3955" s="251" t="s">
        <v>9960</v>
      </c>
      <c r="S3955" s="252">
        <v>9913212050</v>
      </c>
      <c r="T3955" s="251" t="str">
        <f t="shared" si="246"/>
        <v>I03062119913212050</v>
      </c>
      <c r="W3955" s="251" t="str">
        <f t="shared" si="247"/>
        <v>I030621199132-12050</v>
      </c>
    </row>
    <row r="3956" spans="1:23" x14ac:dyDescent="0.3">
      <c r="A3956" s="256" t="str">
        <f t="shared" si="244"/>
        <v>I0306211-9913221210-00072</v>
      </c>
      <c r="B3956" s="251" t="s">
        <v>14481</v>
      </c>
      <c r="C3956" s="251" t="s">
        <v>9954</v>
      </c>
      <c r="D3956" s="251" t="s">
        <v>14451</v>
      </c>
      <c r="E3956" s="251" t="s">
        <v>12579</v>
      </c>
      <c r="F3956" s="251" t="s">
        <v>10198</v>
      </c>
      <c r="G3956" s="251" t="s">
        <v>916</v>
      </c>
      <c r="H3956" s="251" t="s">
        <v>10013</v>
      </c>
      <c r="I3956" s="257" t="str">
        <f t="shared" si="245"/>
        <v>-00072</v>
      </c>
      <c r="J3956" s="251">
        <v>72</v>
      </c>
      <c r="K3956" s="251">
        <v>72</v>
      </c>
      <c r="M3956" s="251" t="s">
        <v>10007</v>
      </c>
      <c r="N3956" s="251" t="s">
        <v>12847</v>
      </c>
      <c r="O3956" s="251">
        <v>72</v>
      </c>
      <c r="Q3956" s="251" t="s">
        <v>14481</v>
      </c>
      <c r="R3956" s="251" t="s">
        <v>9960</v>
      </c>
      <c r="S3956" s="252">
        <v>9913221210</v>
      </c>
      <c r="T3956" s="251" t="str">
        <f t="shared" si="246"/>
        <v>I03062119913221210</v>
      </c>
      <c r="W3956" s="251" t="str">
        <f t="shared" si="247"/>
        <v>I030621199132-21210</v>
      </c>
    </row>
    <row r="3957" spans="1:23" x14ac:dyDescent="0.3">
      <c r="A3957" s="256" t="str">
        <f t="shared" si="244"/>
        <v>I0306212-811100K591-00001</v>
      </c>
      <c r="B3957" s="251" t="s">
        <v>14482</v>
      </c>
      <c r="C3957" s="251" t="s">
        <v>9954</v>
      </c>
      <c r="D3957" s="251" t="s">
        <v>14483</v>
      </c>
      <c r="E3957" s="251" t="s">
        <v>12579</v>
      </c>
      <c r="F3957" s="251" t="s">
        <v>9957</v>
      </c>
      <c r="G3957" s="251" t="s">
        <v>401</v>
      </c>
      <c r="H3957" s="251" t="s">
        <v>3422</v>
      </c>
      <c r="I3957" s="257" t="str">
        <f t="shared" si="245"/>
        <v>-00001</v>
      </c>
      <c r="J3957" s="251">
        <v>1</v>
      </c>
      <c r="K3957" s="251">
        <v>1</v>
      </c>
      <c r="M3957" s="251" t="s">
        <v>9958</v>
      </c>
      <c r="N3957" s="251" t="s">
        <v>12979</v>
      </c>
      <c r="O3957" s="251">
        <v>1</v>
      </c>
      <c r="Q3957" s="251" t="s">
        <v>14482</v>
      </c>
      <c r="R3957" s="251" t="s">
        <v>10017</v>
      </c>
      <c r="S3957" s="252" t="s">
        <v>400</v>
      </c>
      <c r="T3957" s="251" t="str">
        <f t="shared" si="246"/>
        <v>I0306212811100K591</v>
      </c>
      <c r="W3957" s="251" t="str">
        <f t="shared" si="247"/>
        <v>I030621281110-0K591</v>
      </c>
    </row>
    <row r="3958" spans="1:23" x14ac:dyDescent="0.3">
      <c r="A3958" s="256" t="str">
        <f t="shared" si="244"/>
        <v>I0306212-811100KF21-00001</v>
      </c>
      <c r="B3958" s="251" t="s">
        <v>14484</v>
      </c>
      <c r="C3958" s="251" t="s">
        <v>9954</v>
      </c>
      <c r="D3958" s="251" t="s">
        <v>14483</v>
      </c>
      <c r="E3958" s="251" t="s">
        <v>12579</v>
      </c>
      <c r="F3958" s="251" t="s">
        <v>9962</v>
      </c>
      <c r="G3958" s="251" t="s">
        <v>515</v>
      </c>
      <c r="H3958" s="251" t="s">
        <v>3422</v>
      </c>
      <c r="I3958" s="257" t="str">
        <f t="shared" si="245"/>
        <v>-00001</v>
      </c>
      <c r="J3958" s="251">
        <v>1</v>
      </c>
      <c r="K3958" s="251">
        <v>1</v>
      </c>
      <c r="M3958" s="251" t="s">
        <v>9958</v>
      </c>
      <c r="N3958" s="251" t="s">
        <v>12979</v>
      </c>
      <c r="O3958" s="251">
        <v>1</v>
      </c>
      <c r="Q3958" s="251" t="s">
        <v>14484</v>
      </c>
      <c r="R3958" s="251" t="s">
        <v>10017</v>
      </c>
      <c r="S3958" s="252" t="s">
        <v>514</v>
      </c>
      <c r="T3958" s="251" t="str">
        <f t="shared" si="246"/>
        <v>I0306212811100KF21</v>
      </c>
      <c r="W3958" s="251" t="str">
        <f t="shared" si="247"/>
        <v>I030621281110-0KF21</v>
      </c>
    </row>
    <row r="3959" spans="1:23" x14ac:dyDescent="0.3">
      <c r="A3959" s="256" t="str">
        <f t="shared" si="244"/>
        <v>I0306212-811300K591-00003</v>
      </c>
      <c r="B3959" s="251" t="s">
        <v>14485</v>
      </c>
      <c r="C3959" s="251" t="s">
        <v>9954</v>
      </c>
      <c r="D3959" s="251" t="s">
        <v>14483</v>
      </c>
      <c r="E3959" s="251" t="s">
        <v>12579</v>
      </c>
      <c r="F3959" s="251" t="s">
        <v>9964</v>
      </c>
      <c r="G3959" s="251" t="s">
        <v>408</v>
      </c>
      <c r="H3959" s="251" t="s">
        <v>5101</v>
      </c>
      <c r="I3959" s="257" t="str">
        <f t="shared" si="245"/>
        <v>-00003</v>
      </c>
      <c r="J3959" s="251">
        <v>3</v>
      </c>
      <c r="K3959" s="251">
        <v>3</v>
      </c>
      <c r="M3959" s="251" t="s">
        <v>9958</v>
      </c>
      <c r="N3959" s="251" t="s">
        <v>12979</v>
      </c>
      <c r="O3959" s="251">
        <v>3</v>
      </c>
      <c r="Q3959" s="251" t="s">
        <v>14485</v>
      </c>
      <c r="R3959" s="251" t="s">
        <v>10017</v>
      </c>
      <c r="S3959" s="252" t="s">
        <v>407</v>
      </c>
      <c r="T3959" s="251" t="str">
        <f t="shared" si="246"/>
        <v>I0306212811300K591</v>
      </c>
      <c r="W3959" s="251" t="str">
        <f t="shared" si="247"/>
        <v>I030621281130-0K591</v>
      </c>
    </row>
    <row r="3960" spans="1:23" x14ac:dyDescent="0.3">
      <c r="A3960" s="256" t="str">
        <f t="shared" si="244"/>
        <v>I0306212-811500KF31-00001</v>
      </c>
      <c r="B3960" s="251" t="s">
        <v>14486</v>
      </c>
      <c r="C3960" s="251" t="s">
        <v>9954</v>
      </c>
      <c r="D3960" s="251" t="s">
        <v>14483</v>
      </c>
      <c r="E3960" s="251" t="s">
        <v>12579</v>
      </c>
      <c r="F3960" s="251" t="s">
        <v>9966</v>
      </c>
      <c r="G3960" s="251" t="s">
        <v>527</v>
      </c>
      <c r="H3960" s="251" t="s">
        <v>3429</v>
      </c>
      <c r="I3960" s="257" t="str">
        <f t="shared" si="245"/>
        <v>-00001</v>
      </c>
      <c r="J3960" s="251">
        <v>1</v>
      </c>
      <c r="K3960" s="251">
        <v>1</v>
      </c>
      <c r="M3960" s="251" t="s">
        <v>9958</v>
      </c>
      <c r="N3960" s="251" t="s">
        <v>12979</v>
      </c>
      <c r="O3960" s="251">
        <v>1</v>
      </c>
      <c r="Q3960" s="251" t="s">
        <v>14486</v>
      </c>
      <c r="R3960" s="251" t="s">
        <v>10017</v>
      </c>
      <c r="S3960" s="252" t="s">
        <v>526</v>
      </c>
      <c r="T3960" s="251" t="str">
        <f t="shared" si="246"/>
        <v>I0306212811500KF31</v>
      </c>
      <c r="W3960" s="251" t="str">
        <f t="shared" si="247"/>
        <v>I030621281150-0KF31</v>
      </c>
    </row>
    <row r="3961" spans="1:23" x14ac:dyDescent="0.3">
      <c r="A3961" s="256" t="str">
        <f t="shared" si="244"/>
        <v>I0306212-811700K591-00002</v>
      </c>
      <c r="B3961" s="251" t="s">
        <v>14487</v>
      </c>
      <c r="C3961" s="251" t="s">
        <v>9954</v>
      </c>
      <c r="D3961" s="251" t="s">
        <v>14483</v>
      </c>
      <c r="E3961" s="251" t="s">
        <v>12579</v>
      </c>
      <c r="F3961" s="251" t="s">
        <v>9968</v>
      </c>
      <c r="G3961" s="251" t="s">
        <v>425</v>
      </c>
      <c r="H3961" s="251" t="s">
        <v>5102</v>
      </c>
      <c r="I3961" s="257" t="str">
        <f t="shared" si="245"/>
        <v>-00002</v>
      </c>
      <c r="J3961" s="251">
        <v>2</v>
      </c>
      <c r="K3961" s="251">
        <v>2</v>
      </c>
      <c r="M3961" s="251" t="s">
        <v>9958</v>
      </c>
      <c r="N3961" s="251" t="s">
        <v>12979</v>
      </c>
      <c r="O3961" s="251">
        <v>2</v>
      </c>
      <c r="Q3961" s="251" t="s">
        <v>14487</v>
      </c>
      <c r="R3961" s="251" t="s">
        <v>10017</v>
      </c>
      <c r="S3961" s="252" t="s">
        <v>424</v>
      </c>
      <c r="T3961" s="251" t="str">
        <f t="shared" si="246"/>
        <v>I0306212811700K591</v>
      </c>
      <c r="W3961" s="251" t="str">
        <f t="shared" si="247"/>
        <v>I030621281170-0K591</v>
      </c>
    </row>
    <row r="3962" spans="1:23" x14ac:dyDescent="0.3">
      <c r="A3962" s="256" t="str">
        <f t="shared" si="244"/>
        <v>I0306212-9098111062-00001</v>
      </c>
      <c r="B3962" s="251" t="s">
        <v>14488</v>
      </c>
      <c r="C3962" s="251" t="s">
        <v>9954</v>
      </c>
      <c r="D3962" s="251" t="s">
        <v>14483</v>
      </c>
      <c r="E3962" s="251" t="s">
        <v>12579</v>
      </c>
      <c r="F3962" s="251" t="s">
        <v>9970</v>
      </c>
      <c r="G3962" s="251" t="s">
        <v>937</v>
      </c>
      <c r="H3962" s="251" t="s">
        <v>3393</v>
      </c>
      <c r="I3962" s="257" t="str">
        <f t="shared" si="245"/>
        <v>-00001</v>
      </c>
      <c r="J3962" s="251">
        <v>1</v>
      </c>
      <c r="K3962" s="251">
        <v>1</v>
      </c>
      <c r="M3962" s="251" t="s">
        <v>10007</v>
      </c>
      <c r="N3962" s="251" t="s">
        <v>12979</v>
      </c>
      <c r="O3962" s="251">
        <v>1</v>
      </c>
      <c r="Q3962" s="251" t="s">
        <v>14488</v>
      </c>
      <c r="R3962" s="251" t="s">
        <v>10017</v>
      </c>
      <c r="S3962" s="252">
        <v>9098111062</v>
      </c>
      <c r="T3962" s="251" t="str">
        <f t="shared" si="246"/>
        <v>I03062129098111062</v>
      </c>
      <c r="W3962" s="251" t="str">
        <f t="shared" si="247"/>
        <v>I030621290981-11062</v>
      </c>
    </row>
    <row r="3963" spans="1:23" x14ac:dyDescent="0.3">
      <c r="A3963" s="256" t="str">
        <f t="shared" si="244"/>
        <v>I0306213-815510D400-00001</v>
      </c>
      <c r="B3963" s="251" t="s">
        <v>14489</v>
      </c>
      <c r="C3963" s="251" t="s">
        <v>9954</v>
      </c>
      <c r="D3963" s="251" t="s">
        <v>14490</v>
      </c>
      <c r="E3963" s="251" t="s">
        <v>12579</v>
      </c>
      <c r="F3963" s="251" t="s">
        <v>9957</v>
      </c>
      <c r="G3963" s="251" t="s">
        <v>694</v>
      </c>
      <c r="H3963" s="251" t="s">
        <v>5216</v>
      </c>
      <c r="I3963" s="257" t="str">
        <f t="shared" si="245"/>
        <v>-00001</v>
      </c>
      <c r="J3963" s="251">
        <v>1</v>
      </c>
      <c r="K3963" s="251">
        <v>1</v>
      </c>
      <c r="M3963" s="251" t="s">
        <v>9993</v>
      </c>
      <c r="N3963" s="251" t="s">
        <v>13230</v>
      </c>
      <c r="O3963" s="251">
        <v>1</v>
      </c>
      <c r="Q3963" s="251" t="s">
        <v>14489</v>
      </c>
      <c r="R3963" s="251" t="s">
        <v>10028</v>
      </c>
      <c r="S3963" s="252" t="s">
        <v>693</v>
      </c>
      <c r="T3963" s="251" t="str">
        <f t="shared" si="246"/>
        <v>I0306213815510D400</v>
      </c>
      <c r="W3963" s="251" t="str">
        <f t="shared" si="247"/>
        <v>I030621381551-0D400</v>
      </c>
    </row>
    <row r="3964" spans="1:23" x14ac:dyDescent="0.3">
      <c r="A3964" s="256" t="str">
        <f t="shared" si="244"/>
        <v>I0306213-815610D570-00001</v>
      </c>
      <c r="B3964" s="251" t="s">
        <v>14491</v>
      </c>
      <c r="C3964" s="251" t="s">
        <v>9954</v>
      </c>
      <c r="D3964" s="251" t="s">
        <v>14490</v>
      </c>
      <c r="E3964" s="251" t="s">
        <v>12579</v>
      </c>
      <c r="F3964" s="251" t="s">
        <v>9962</v>
      </c>
      <c r="G3964" s="251" t="s">
        <v>723</v>
      </c>
      <c r="H3964" s="251" t="s">
        <v>3443</v>
      </c>
      <c r="I3964" s="257" t="str">
        <f t="shared" si="245"/>
        <v>-00001</v>
      </c>
      <c r="J3964" s="251">
        <v>1</v>
      </c>
      <c r="K3964" s="251">
        <v>1</v>
      </c>
      <c r="M3964" s="251" t="s">
        <v>9958</v>
      </c>
      <c r="N3964" s="251" t="s">
        <v>13230</v>
      </c>
      <c r="O3964" s="251">
        <v>1</v>
      </c>
      <c r="Q3964" s="251" t="s">
        <v>14491</v>
      </c>
      <c r="R3964" s="251" t="s">
        <v>10028</v>
      </c>
      <c r="S3964" s="252" t="s">
        <v>722</v>
      </c>
      <c r="T3964" s="251" t="str">
        <f t="shared" si="246"/>
        <v>I0306213815610D570</v>
      </c>
      <c r="W3964" s="251" t="str">
        <f t="shared" si="247"/>
        <v>I030621381561-0D570</v>
      </c>
    </row>
    <row r="3965" spans="1:23" x14ac:dyDescent="0.3">
      <c r="A3965" s="256" t="str">
        <f t="shared" si="244"/>
        <v>I0404608-811050K130-00008</v>
      </c>
      <c r="B3965" s="251" t="s">
        <v>14492</v>
      </c>
      <c r="C3965" s="251" t="s">
        <v>10031</v>
      </c>
      <c r="D3965" s="251" t="s">
        <v>14493</v>
      </c>
      <c r="E3965" s="251" t="s">
        <v>12579</v>
      </c>
      <c r="F3965" s="251" t="s">
        <v>9957</v>
      </c>
      <c r="G3965" s="251" t="s">
        <v>187</v>
      </c>
      <c r="H3965" s="251" t="s">
        <v>5053</v>
      </c>
      <c r="I3965" s="257" t="str">
        <f t="shared" si="245"/>
        <v>-00008</v>
      </c>
      <c r="J3965" s="251">
        <v>8</v>
      </c>
      <c r="K3965" s="251">
        <v>8</v>
      </c>
      <c r="M3965" s="251" t="s">
        <v>9958</v>
      </c>
      <c r="N3965" s="251" t="s">
        <v>12979</v>
      </c>
      <c r="O3965" s="251">
        <v>8</v>
      </c>
      <c r="Q3965" s="251" t="s">
        <v>14492</v>
      </c>
      <c r="R3965" s="251" t="s">
        <v>10017</v>
      </c>
      <c r="S3965" s="252" t="s">
        <v>186</v>
      </c>
      <c r="T3965" s="251" t="str">
        <f t="shared" si="246"/>
        <v>I0404608811050K130</v>
      </c>
      <c r="W3965" s="251" t="str">
        <f t="shared" si="247"/>
        <v>I040460881105-0K130</v>
      </c>
    </row>
    <row r="3966" spans="1:23" x14ac:dyDescent="0.3">
      <c r="A3966" s="256" t="str">
        <f t="shared" si="244"/>
        <v>I0404608-811060K130-00007</v>
      </c>
      <c r="B3966" s="251" t="s">
        <v>14494</v>
      </c>
      <c r="C3966" s="251" t="s">
        <v>10031</v>
      </c>
      <c r="D3966" s="251" t="s">
        <v>14493</v>
      </c>
      <c r="E3966" s="251" t="s">
        <v>12579</v>
      </c>
      <c r="F3966" s="251" t="s">
        <v>9962</v>
      </c>
      <c r="G3966" s="251" t="s">
        <v>196</v>
      </c>
      <c r="H3966" s="251" t="s">
        <v>5054</v>
      </c>
      <c r="I3966" s="257" t="str">
        <f t="shared" si="245"/>
        <v>-00007</v>
      </c>
      <c r="J3966" s="251">
        <v>7</v>
      </c>
      <c r="K3966" s="251">
        <v>7</v>
      </c>
      <c r="M3966" s="251" t="s">
        <v>9958</v>
      </c>
      <c r="N3966" s="251" t="s">
        <v>12979</v>
      </c>
      <c r="O3966" s="251">
        <v>7</v>
      </c>
      <c r="Q3966" s="251" t="s">
        <v>14494</v>
      </c>
      <c r="R3966" s="251" t="s">
        <v>10017</v>
      </c>
      <c r="S3966" s="252" t="s">
        <v>195</v>
      </c>
      <c r="T3966" s="251" t="str">
        <f t="shared" si="246"/>
        <v>I0404608811060K130</v>
      </c>
      <c r="W3966" s="251" t="str">
        <f t="shared" si="247"/>
        <v>I040460881106-0K130</v>
      </c>
    </row>
    <row r="3967" spans="1:23" x14ac:dyDescent="0.3">
      <c r="A3967" s="256" t="str">
        <f t="shared" si="244"/>
        <v>I0404608-811500KG61-00001</v>
      </c>
      <c r="B3967" s="251" t="s">
        <v>14495</v>
      </c>
      <c r="C3967" s="251" t="s">
        <v>10031</v>
      </c>
      <c r="D3967" s="251" t="s">
        <v>14493</v>
      </c>
      <c r="E3967" s="251" t="s">
        <v>12579</v>
      </c>
      <c r="F3967" s="251" t="s">
        <v>9964</v>
      </c>
      <c r="G3967" s="251" t="s">
        <v>583</v>
      </c>
      <c r="H3967" s="251" t="s">
        <v>3429</v>
      </c>
      <c r="I3967" s="257" t="str">
        <f t="shared" si="245"/>
        <v>-00001</v>
      </c>
      <c r="J3967" s="251">
        <v>1</v>
      </c>
      <c r="K3967" s="251">
        <v>1</v>
      </c>
      <c r="M3967" s="251" t="s">
        <v>9958</v>
      </c>
      <c r="N3967" s="251" t="s">
        <v>12979</v>
      </c>
      <c r="O3967" s="251">
        <v>1</v>
      </c>
      <c r="Q3967" s="251" t="s">
        <v>14495</v>
      </c>
      <c r="R3967" s="251" t="s">
        <v>10017</v>
      </c>
      <c r="S3967" s="252" t="s">
        <v>582</v>
      </c>
      <c r="T3967" s="251" t="str">
        <f t="shared" si="246"/>
        <v>I0404608811500KG61</v>
      </c>
      <c r="W3967" s="251" t="str">
        <f t="shared" si="247"/>
        <v>I040460881150-0KG61</v>
      </c>
    </row>
    <row r="3968" spans="1:23" x14ac:dyDescent="0.3">
      <c r="A3968" s="256" t="str">
        <f t="shared" si="244"/>
        <v>I0404608-811700KC31-00001</v>
      </c>
      <c r="B3968" s="251" t="s">
        <v>14496</v>
      </c>
      <c r="C3968" s="251" t="s">
        <v>10031</v>
      </c>
      <c r="D3968" s="251" t="s">
        <v>14493</v>
      </c>
      <c r="E3968" s="251" t="s">
        <v>12579</v>
      </c>
      <c r="F3968" s="251" t="s">
        <v>9966</v>
      </c>
      <c r="G3968" s="251" t="s">
        <v>482</v>
      </c>
      <c r="H3968" s="251" t="s">
        <v>5102</v>
      </c>
      <c r="I3968" s="257" t="str">
        <f t="shared" si="245"/>
        <v>-00001</v>
      </c>
      <c r="J3968" s="251">
        <v>1</v>
      </c>
      <c r="K3968" s="251">
        <v>1</v>
      </c>
      <c r="M3968" s="251" t="s">
        <v>9958</v>
      </c>
      <c r="N3968" s="251" t="s">
        <v>12979</v>
      </c>
      <c r="O3968" s="251">
        <v>1</v>
      </c>
      <c r="Q3968" s="251" t="s">
        <v>14496</v>
      </c>
      <c r="R3968" s="251" t="s">
        <v>10017</v>
      </c>
      <c r="S3968" s="252" t="s">
        <v>481</v>
      </c>
      <c r="T3968" s="251" t="str">
        <f t="shared" si="246"/>
        <v>I0404608811700KC31</v>
      </c>
      <c r="W3968" s="251" t="str">
        <f t="shared" si="247"/>
        <v>I040460881170-0KC31</v>
      </c>
    </row>
    <row r="3969" spans="1:23" x14ac:dyDescent="0.3">
      <c r="A3969" s="256" t="str">
        <f t="shared" si="244"/>
        <v>I0404608-815500K120-00002</v>
      </c>
      <c r="B3969" s="251" t="s">
        <v>14497</v>
      </c>
      <c r="C3969" s="251" t="s">
        <v>10031</v>
      </c>
      <c r="D3969" s="251" t="s">
        <v>14493</v>
      </c>
      <c r="E3969" s="251" t="s">
        <v>12579</v>
      </c>
      <c r="F3969" s="251" t="s">
        <v>9968</v>
      </c>
      <c r="G3969" s="251" t="s">
        <v>625</v>
      </c>
      <c r="H3969" s="251" t="s">
        <v>5202</v>
      </c>
      <c r="I3969" s="257" t="str">
        <f t="shared" si="245"/>
        <v>-00002</v>
      </c>
      <c r="J3969" s="251">
        <v>2</v>
      </c>
      <c r="K3969" s="251">
        <v>2</v>
      </c>
      <c r="M3969" s="251" t="s">
        <v>9958</v>
      </c>
      <c r="N3969" s="251" t="s">
        <v>12979</v>
      </c>
      <c r="O3969" s="251">
        <v>2</v>
      </c>
      <c r="Q3969" s="251" t="s">
        <v>14497</v>
      </c>
      <c r="R3969" s="251" t="s">
        <v>10017</v>
      </c>
      <c r="S3969" s="252" t="s">
        <v>8</v>
      </c>
      <c r="T3969" s="251" t="str">
        <f t="shared" si="246"/>
        <v>I0404608815500K120</v>
      </c>
      <c r="W3969" s="251" t="str">
        <f t="shared" si="247"/>
        <v>I040460881550-0K120</v>
      </c>
    </row>
    <row r="3970" spans="1:23" x14ac:dyDescent="0.3">
      <c r="A3970" s="256" t="str">
        <f t="shared" si="244"/>
        <v>I0404608-815510K210-00011</v>
      </c>
      <c r="B3970" s="251" t="s">
        <v>14498</v>
      </c>
      <c r="C3970" s="251" t="s">
        <v>10031</v>
      </c>
      <c r="D3970" s="251" t="s">
        <v>14493</v>
      </c>
      <c r="E3970" s="251" t="s">
        <v>12579</v>
      </c>
      <c r="F3970" s="251" t="s">
        <v>9970</v>
      </c>
      <c r="G3970" s="251" t="s">
        <v>667</v>
      </c>
      <c r="H3970" s="251" t="s">
        <v>3436</v>
      </c>
      <c r="I3970" s="257" t="str">
        <f t="shared" si="245"/>
        <v>-00011</v>
      </c>
      <c r="J3970" s="251">
        <v>11</v>
      </c>
      <c r="K3970" s="251">
        <v>11</v>
      </c>
      <c r="M3970" s="251" t="s">
        <v>9958</v>
      </c>
      <c r="N3970" s="251" t="s">
        <v>12979</v>
      </c>
      <c r="O3970" s="251">
        <v>11</v>
      </c>
      <c r="Q3970" s="251" t="s">
        <v>14498</v>
      </c>
      <c r="R3970" s="251" t="s">
        <v>10017</v>
      </c>
      <c r="S3970" s="252" t="s">
        <v>666</v>
      </c>
      <c r="T3970" s="251" t="str">
        <f t="shared" si="246"/>
        <v>I0404608815510K210</v>
      </c>
      <c r="W3970" s="251" t="str">
        <f t="shared" si="247"/>
        <v>I040460881551-0K210</v>
      </c>
    </row>
    <row r="3971" spans="1:23" x14ac:dyDescent="0.3">
      <c r="A3971" s="256" t="str">
        <f t="shared" si="244"/>
        <v>I0404608-815600K120-00002</v>
      </c>
      <c r="B3971" s="251" t="s">
        <v>14499</v>
      </c>
      <c r="C3971" s="251" t="s">
        <v>10031</v>
      </c>
      <c r="D3971" s="251" t="s">
        <v>14493</v>
      </c>
      <c r="E3971" s="251" t="s">
        <v>12579</v>
      </c>
      <c r="F3971" s="251" t="s">
        <v>9972</v>
      </c>
      <c r="G3971" s="251" t="s">
        <v>641</v>
      </c>
      <c r="H3971" s="251" t="s">
        <v>5204</v>
      </c>
      <c r="I3971" s="257" t="str">
        <f t="shared" si="245"/>
        <v>-00002</v>
      </c>
      <c r="J3971" s="251">
        <v>2</v>
      </c>
      <c r="K3971" s="251">
        <v>2</v>
      </c>
      <c r="M3971" s="251" t="s">
        <v>9958</v>
      </c>
      <c r="N3971" s="251" t="s">
        <v>12979</v>
      </c>
      <c r="O3971" s="251">
        <v>2</v>
      </c>
      <c r="Q3971" s="251" t="s">
        <v>14499</v>
      </c>
      <c r="R3971" s="251" t="s">
        <v>10017</v>
      </c>
      <c r="S3971" s="252" t="s">
        <v>640</v>
      </c>
      <c r="T3971" s="251" t="str">
        <f t="shared" si="246"/>
        <v>I0404608815600K120</v>
      </c>
      <c r="W3971" s="251" t="str">
        <f t="shared" si="247"/>
        <v>I040460881560-0K120</v>
      </c>
    </row>
    <row r="3972" spans="1:23" x14ac:dyDescent="0.3">
      <c r="A3972" s="256" t="str">
        <f t="shared" si="244"/>
        <v>I0404608-815610K120-00003</v>
      </c>
      <c r="B3972" s="251" t="s">
        <v>14500</v>
      </c>
      <c r="C3972" s="251" t="s">
        <v>10031</v>
      </c>
      <c r="D3972" s="251" t="s">
        <v>14493</v>
      </c>
      <c r="E3972" s="251" t="s">
        <v>12579</v>
      </c>
      <c r="F3972" s="251" t="s">
        <v>9974</v>
      </c>
      <c r="G3972" s="251" t="s">
        <v>650</v>
      </c>
      <c r="H3972" s="251" t="s">
        <v>5205</v>
      </c>
      <c r="I3972" s="257" t="str">
        <f t="shared" si="245"/>
        <v>-00003</v>
      </c>
      <c r="J3972" s="251">
        <v>3</v>
      </c>
      <c r="K3972" s="251">
        <v>3</v>
      </c>
      <c r="M3972" s="251" t="s">
        <v>9958</v>
      </c>
      <c r="N3972" s="251" t="s">
        <v>12979</v>
      </c>
      <c r="O3972" s="251">
        <v>3</v>
      </c>
      <c r="Q3972" s="251" t="s">
        <v>14500</v>
      </c>
      <c r="R3972" s="251" t="s">
        <v>10017</v>
      </c>
      <c r="S3972" s="252" t="s">
        <v>649</v>
      </c>
      <c r="T3972" s="251" t="str">
        <f t="shared" si="246"/>
        <v>I0404608815610K120</v>
      </c>
      <c r="W3972" s="251" t="str">
        <f t="shared" si="247"/>
        <v>I040460881561-0K120</v>
      </c>
    </row>
    <row r="3973" spans="1:23" x14ac:dyDescent="0.3">
      <c r="A3973" s="256" t="str">
        <f t="shared" si="244"/>
        <v>I0404608-815610K210-00011</v>
      </c>
      <c r="B3973" s="251" t="s">
        <v>14501</v>
      </c>
      <c r="C3973" s="251" t="s">
        <v>10031</v>
      </c>
      <c r="D3973" s="251" t="s">
        <v>14493</v>
      </c>
      <c r="E3973" s="251" t="s">
        <v>12579</v>
      </c>
      <c r="F3973" s="251" t="s">
        <v>9976</v>
      </c>
      <c r="G3973" s="251" t="s">
        <v>678</v>
      </c>
      <c r="H3973" s="251" t="s">
        <v>3443</v>
      </c>
      <c r="I3973" s="257" t="str">
        <f t="shared" si="245"/>
        <v>-00011</v>
      </c>
      <c r="J3973" s="251">
        <v>11</v>
      </c>
      <c r="K3973" s="251">
        <v>11</v>
      </c>
      <c r="M3973" s="251" t="s">
        <v>9958</v>
      </c>
      <c r="N3973" s="251" t="s">
        <v>12979</v>
      </c>
      <c r="O3973" s="251">
        <v>11</v>
      </c>
      <c r="Q3973" s="251" t="s">
        <v>14501</v>
      </c>
      <c r="R3973" s="251" t="s">
        <v>10017</v>
      </c>
      <c r="S3973" s="252" t="s">
        <v>677</v>
      </c>
      <c r="T3973" s="251" t="str">
        <f t="shared" si="246"/>
        <v>I0404608815610K210</v>
      </c>
      <c r="W3973" s="251" t="str">
        <f t="shared" si="247"/>
        <v>I040460881561-0K210</v>
      </c>
    </row>
    <row r="3974" spans="1:23" x14ac:dyDescent="0.3">
      <c r="A3974" s="256" t="str">
        <f t="shared" si="244"/>
        <v>I0404608-815700F031-00001</v>
      </c>
      <c r="B3974" s="251" t="s">
        <v>14502</v>
      </c>
      <c r="C3974" s="251" t="s">
        <v>10031</v>
      </c>
      <c r="D3974" s="251" t="s">
        <v>14493</v>
      </c>
      <c r="E3974" s="251" t="s">
        <v>12579</v>
      </c>
      <c r="F3974" s="251" t="s">
        <v>9978</v>
      </c>
      <c r="G3974" s="251" t="s">
        <v>904</v>
      </c>
      <c r="H3974" s="251" t="s">
        <v>11222</v>
      </c>
      <c r="I3974" s="257" t="str">
        <f t="shared" si="245"/>
        <v>-00001</v>
      </c>
      <c r="J3974" s="251">
        <v>1</v>
      </c>
      <c r="K3974" s="251">
        <v>1</v>
      </c>
      <c r="M3974" s="251" t="s">
        <v>10007</v>
      </c>
      <c r="N3974" s="251" t="s">
        <v>12979</v>
      </c>
      <c r="O3974" s="251">
        <v>1</v>
      </c>
      <c r="Q3974" s="251" t="s">
        <v>14502</v>
      </c>
      <c r="R3974" s="251" t="s">
        <v>10017</v>
      </c>
      <c r="S3974" s="252" t="s">
        <v>903</v>
      </c>
      <c r="T3974" s="251" t="str">
        <f t="shared" si="246"/>
        <v>I0404608815700F031</v>
      </c>
      <c r="W3974" s="251" t="str">
        <f t="shared" si="247"/>
        <v>I040460881570-0F031</v>
      </c>
    </row>
    <row r="3975" spans="1:23" x14ac:dyDescent="0.3">
      <c r="A3975" s="256" t="str">
        <f t="shared" ref="A3975:A4038" si="248">D3975&amp;$A$6&amp;S3975&amp;I3975</f>
        <v>I0404609-81110VT040-00002</v>
      </c>
      <c r="B3975" s="251" t="s">
        <v>14503</v>
      </c>
      <c r="C3975" s="251" t="s">
        <v>10031</v>
      </c>
      <c r="D3975" s="251" t="s">
        <v>14504</v>
      </c>
      <c r="E3975" s="251" t="s">
        <v>12579</v>
      </c>
      <c r="F3975" s="251" t="s">
        <v>9957</v>
      </c>
      <c r="G3975" s="251" t="s">
        <v>10047</v>
      </c>
      <c r="H3975" s="251" t="s">
        <v>3422</v>
      </c>
      <c r="I3975" s="257" t="str">
        <f t="shared" ref="I3975:I4038" si="249">+IF(AND(O3975&lt;10),$B$2&amp;O3975,IF(AND(O3975&gt;9,O3975&lt;=99),$B$3&amp;O3975,IF(AND(O3975&gt;99,L92851&lt;1000),$B$4&amp;O3975,IF(AND(O3975&gt;999),$B$5&amp;7))))</f>
        <v>-00002</v>
      </c>
      <c r="J3975" s="251">
        <v>2</v>
      </c>
      <c r="K3975" s="251">
        <v>2</v>
      </c>
      <c r="M3975" s="251" t="s">
        <v>9958</v>
      </c>
      <c r="N3975" s="251" t="s">
        <v>13230</v>
      </c>
      <c r="O3975" s="251">
        <v>2</v>
      </c>
      <c r="Q3975" s="251" t="s">
        <v>14503</v>
      </c>
      <c r="R3975" s="251" t="s">
        <v>10028</v>
      </c>
      <c r="S3975" s="252" t="s">
        <v>3713</v>
      </c>
      <c r="T3975" s="251" t="str">
        <f t="shared" si="246"/>
        <v>I040460981110VT040</v>
      </c>
      <c r="W3975" s="251" t="str">
        <f t="shared" si="247"/>
        <v>I040460981110-VT040</v>
      </c>
    </row>
    <row r="3976" spans="1:23" x14ac:dyDescent="0.3">
      <c r="A3976" s="256" t="str">
        <f t="shared" si="248"/>
        <v>I0404609-81110VT080-00002</v>
      </c>
      <c r="B3976" s="251" t="s">
        <v>14505</v>
      </c>
      <c r="C3976" s="251" t="s">
        <v>10031</v>
      </c>
      <c r="D3976" s="251" t="s">
        <v>14504</v>
      </c>
      <c r="E3976" s="251" t="s">
        <v>12579</v>
      </c>
      <c r="F3976" s="251" t="s">
        <v>9962</v>
      </c>
      <c r="G3976" s="251" t="s">
        <v>4985</v>
      </c>
      <c r="H3976" s="251" t="s">
        <v>3422</v>
      </c>
      <c r="I3976" s="257" t="str">
        <f t="shared" si="249"/>
        <v>-00002</v>
      </c>
      <c r="J3976" s="251">
        <v>2</v>
      </c>
      <c r="K3976" s="251">
        <v>2</v>
      </c>
      <c r="M3976" s="251" t="s">
        <v>9958</v>
      </c>
      <c r="N3976" s="251" t="s">
        <v>13230</v>
      </c>
      <c r="O3976" s="251">
        <v>2</v>
      </c>
      <c r="Q3976" s="251" t="s">
        <v>14505</v>
      </c>
      <c r="R3976" s="251" t="s">
        <v>10028</v>
      </c>
      <c r="S3976" s="252" t="s">
        <v>3719</v>
      </c>
      <c r="T3976" s="251" t="str">
        <f t="shared" ref="T3976:T4039" si="250">+D3976&amp;S3976</f>
        <v>I040460981110VT080</v>
      </c>
      <c r="W3976" s="251" t="str">
        <f t="shared" ref="W3976:W4039" si="251">D3976&amp;G3976</f>
        <v>I040460981110-VT080</v>
      </c>
    </row>
    <row r="3977" spans="1:23" x14ac:dyDescent="0.3">
      <c r="A3977" s="256" t="str">
        <f t="shared" si="248"/>
        <v>I0404609-81110VT100-00002</v>
      </c>
      <c r="B3977" s="251" t="s">
        <v>14506</v>
      </c>
      <c r="C3977" s="251" t="s">
        <v>10031</v>
      </c>
      <c r="D3977" s="251" t="s">
        <v>14504</v>
      </c>
      <c r="E3977" s="251" t="s">
        <v>12579</v>
      </c>
      <c r="F3977" s="251" t="s">
        <v>9964</v>
      </c>
      <c r="G3977" s="251" t="s">
        <v>10049</v>
      </c>
      <c r="H3977" s="251" t="s">
        <v>3422</v>
      </c>
      <c r="I3977" s="257" t="str">
        <f t="shared" si="249"/>
        <v>-00002</v>
      </c>
      <c r="J3977" s="251">
        <v>2</v>
      </c>
      <c r="K3977" s="251">
        <v>2</v>
      </c>
      <c r="M3977" s="251" t="s">
        <v>9958</v>
      </c>
      <c r="N3977" s="251" t="s">
        <v>13230</v>
      </c>
      <c r="O3977" s="251">
        <v>2</v>
      </c>
      <c r="Q3977" s="251" t="s">
        <v>14506</v>
      </c>
      <c r="R3977" s="251" t="s">
        <v>10028</v>
      </c>
      <c r="S3977" s="252" t="s">
        <v>3723</v>
      </c>
      <c r="T3977" s="251" t="str">
        <f t="shared" si="250"/>
        <v>I040460981110VT100</v>
      </c>
      <c r="W3977" s="251" t="str">
        <f t="shared" si="251"/>
        <v>I040460981110-VT100</v>
      </c>
    </row>
    <row r="3978" spans="1:23" x14ac:dyDescent="0.3">
      <c r="A3978" s="256" t="str">
        <f t="shared" si="248"/>
        <v>I0404609-81150VT040-00001</v>
      </c>
      <c r="B3978" s="251" t="s">
        <v>14507</v>
      </c>
      <c r="C3978" s="251" t="s">
        <v>10031</v>
      </c>
      <c r="D3978" s="251" t="s">
        <v>14504</v>
      </c>
      <c r="E3978" s="251" t="s">
        <v>12579</v>
      </c>
      <c r="F3978" s="251" t="s">
        <v>9966</v>
      </c>
      <c r="G3978" s="251" t="s">
        <v>10051</v>
      </c>
      <c r="H3978" s="251" t="s">
        <v>3429</v>
      </c>
      <c r="I3978" s="257" t="str">
        <f t="shared" si="249"/>
        <v>-00001</v>
      </c>
      <c r="J3978" s="251">
        <v>1</v>
      </c>
      <c r="K3978" s="251">
        <v>1</v>
      </c>
      <c r="M3978" s="251" t="s">
        <v>9958</v>
      </c>
      <c r="N3978" s="251" t="s">
        <v>13230</v>
      </c>
      <c r="O3978" s="251">
        <v>1</v>
      </c>
      <c r="Q3978" s="251" t="s">
        <v>14507</v>
      </c>
      <c r="R3978" s="251" t="s">
        <v>10028</v>
      </c>
      <c r="S3978" s="252" t="s">
        <v>3725</v>
      </c>
      <c r="T3978" s="251" t="str">
        <f t="shared" si="250"/>
        <v>I040460981150VT040</v>
      </c>
      <c r="W3978" s="251" t="str">
        <f t="shared" si="251"/>
        <v>I040460981150-VT040</v>
      </c>
    </row>
    <row r="3979" spans="1:23" x14ac:dyDescent="0.3">
      <c r="A3979" s="256" t="str">
        <f t="shared" si="248"/>
        <v>I0404609-81150VT080-00001</v>
      </c>
      <c r="B3979" s="251" t="s">
        <v>14508</v>
      </c>
      <c r="C3979" s="251" t="s">
        <v>10031</v>
      </c>
      <c r="D3979" s="251" t="s">
        <v>14504</v>
      </c>
      <c r="E3979" s="251" t="s">
        <v>12579</v>
      </c>
      <c r="F3979" s="251" t="s">
        <v>9968</v>
      </c>
      <c r="G3979" s="251" t="s">
        <v>10242</v>
      </c>
      <c r="H3979" s="251" t="s">
        <v>3429</v>
      </c>
      <c r="I3979" s="257" t="str">
        <f t="shared" si="249"/>
        <v>-00001</v>
      </c>
      <c r="J3979" s="251">
        <v>1</v>
      </c>
      <c r="K3979" s="251">
        <v>1</v>
      </c>
      <c r="M3979" s="251" t="s">
        <v>9958</v>
      </c>
      <c r="N3979" s="251" t="s">
        <v>13230</v>
      </c>
      <c r="O3979" s="251">
        <v>1</v>
      </c>
      <c r="Q3979" s="251" t="s">
        <v>14508</v>
      </c>
      <c r="R3979" s="251" t="s">
        <v>10028</v>
      </c>
      <c r="S3979" s="252" t="s">
        <v>3731</v>
      </c>
      <c r="T3979" s="251" t="str">
        <f t="shared" si="250"/>
        <v>I040460981150VT080</v>
      </c>
      <c r="W3979" s="251" t="str">
        <f t="shared" si="251"/>
        <v>I040460981150-VT080</v>
      </c>
    </row>
    <row r="3980" spans="1:23" x14ac:dyDescent="0.3">
      <c r="A3980" s="256" t="str">
        <f t="shared" si="248"/>
        <v>I0404609-811700K300-00002</v>
      </c>
      <c r="B3980" s="251" t="s">
        <v>14509</v>
      </c>
      <c r="C3980" s="251" t="s">
        <v>10031</v>
      </c>
      <c r="D3980" s="251" t="s">
        <v>14504</v>
      </c>
      <c r="E3980" s="251" t="s">
        <v>12579</v>
      </c>
      <c r="F3980" s="251" t="s">
        <v>9970</v>
      </c>
      <c r="G3980" s="251" t="s">
        <v>238</v>
      </c>
      <c r="H3980" s="251" t="s">
        <v>5094</v>
      </c>
      <c r="I3980" s="257" t="str">
        <f t="shared" si="249"/>
        <v>-00002</v>
      </c>
      <c r="J3980" s="251">
        <v>2</v>
      </c>
      <c r="K3980" s="251">
        <v>2</v>
      </c>
      <c r="M3980" s="251" t="s">
        <v>9958</v>
      </c>
      <c r="N3980" s="251" t="s">
        <v>13230</v>
      </c>
      <c r="O3980" s="251">
        <v>2</v>
      </c>
      <c r="Q3980" s="251" t="s">
        <v>14509</v>
      </c>
      <c r="R3980" s="251" t="s">
        <v>10028</v>
      </c>
      <c r="S3980" s="252" t="s">
        <v>237</v>
      </c>
      <c r="T3980" s="251" t="str">
        <f t="shared" si="250"/>
        <v>I0404609811700K300</v>
      </c>
      <c r="W3980" s="251" t="str">
        <f t="shared" si="251"/>
        <v>I040460981170-0K300</v>
      </c>
    </row>
    <row r="3981" spans="1:23" x14ac:dyDescent="0.3">
      <c r="A3981" s="256" t="str">
        <f t="shared" si="248"/>
        <v>I0404609-81170VT040-00001</v>
      </c>
      <c r="B3981" s="251" t="s">
        <v>14510</v>
      </c>
      <c r="C3981" s="251" t="s">
        <v>10031</v>
      </c>
      <c r="D3981" s="251" t="s">
        <v>14504</v>
      </c>
      <c r="E3981" s="251" t="s">
        <v>12579</v>
      </c>
      <c r="F3981" s="251" t="s">
        <v>9972</v>
      </c>
      <c r="G3981" s="251" t="s">
        <v>10054</v>
      </c>
      <c r="H3981" s="251" t="s">
        <v>5102</v>
      </c>
      <c r="I3981" s="257" t="str">
        <f t="shared" si="249"/>
        <v>-00001</v>
      </c>
      <c r="J3981" s="251">
        <v>1</v>
      </c>
      <c r="K3981" s="251">
        <v>1</v>
      </c>
      <c r="M3981" s="251" t="s">
        <v>9958</v>
      </c>
      <c r="N3981" s="251" t="s">
        <v>13230</v>
      </c>
      <c r="O3981" s="251">
        <v>1</v>
      </c>
      <c r="Q3981" s="251" t="s">
        <v>14510</v>
      </c>
      <c r="R3981" s="251" t="s">
        <v>10028</v>
      </c>
      <c r="S3981" s="252" t="s">
        <v>8706</v>
      </c>
      <c r="T3981" s="251" t="str">
        <f t="shared" si="250"/>
        <v>I040460981170VT040</v>
      </c>
      <c r="W3981" s="251" t="str">
        <f t="shared" si="251"/>
        <v>I040460981170-VT040</v>
      </c>
    </row>
    <row r="3982" spans="1:23" x14ac:dyDescent="0.3">
      <c r="A3982" s="256" t="str">
        <f t="shared" si="248"/>
        <v>I0404609-812100K031-00001</v>
      </c>
      <c r="B3982" s="251" t="s">
        <v>14511</v>
      </c>
      <c r="C3982" s="251" t="s">
        <v>10031</v>
      </c>
      <c r="D3982" s="251" t="s">
        <v>14504</v>
      </c>
      <c r="E3982" s="251" t="s">
        <v>12579</v>
      </c>
      <c r="F3982" s="251" t="s">
        <v>9974</v>
      </c>
      <c r="G3982" s="251" t="s">
        <v>593</v>
      </c>
      <c r="H3982" s="251" t="s">
        <v>5163</v>
      </c>
      <c r="I3982" s="257" t="str">
        <f t="shared" si="249"/>
        <v>-00001</v>
      </c>
      <c r="J3982" s="251">
        <v>1</v>
      </c>
      <c r="K3982" s="251">
        <v>1</v>
      </c>
      <c r="M3982" s="251" t="s">
        <v>9993</v>
      </c>
      <c r="N3982" s="251" t="s">
        <v>13230</v>
      </c>
      <c r="O3982" s="251">
        <v>1</v>
      </c>
      <c r="Q3982" s="251" t="s">
        <v>14511</v>
      </c>
      <c r="R3982" s="251" t="s">
        <v>10028</v>
      </c>
      <c r="S3982" s="252" t="s">
        <v>592</v>
      </c>
      <c r="T3982" s="251" t="str">
        <f t="shared" si="250"/>
        <v>I0404609812100K031</v>
      </c>
      <c r="W3982" s="251" t="str">
        <f t="shared" si="251"/>
        <v>I040460981210-0K031</v>
      </c>
    </row>
    <row r="3983" spans="1:23" x14ac:dyDescent="0.3">
      <c r="A3983" s="256" t="str">
        <f t="shared" si="248"/>
        <v>I0404609-812200K031-00001</v>
      </c>
      <c r="B3983" s="251" t="s">
        <v>14512</v>
      </c>
      <c r="C3983" s="251" t="s">
        <v>10031</v>
      </c>
      <c r="D3983" s="251" t="s">
        <v>14504</v>
      </c>
      <c r="E3983" s="251" t="s">
        <v>12579</v>
      </c>
      <c r="F3983" s="251" t="s">
        <v>9976</v>
      </c>
      <c r="G3983" s="251" t="s">
        <v>601</v>
      </c>
      <c r="H3983" s="251" t="s">
        <v>5165</v>
      </c>
      <c r="I3983" s="257" t="str">
        <f t="shared" si="249"/>
        <v>-00001</v>
      </c>
      <c r="J3983" s="251">
        <v>1</v>
      </c>
      <c r="K3983" s="251">
        <v>1</v>
      </c>
      <c r="M3983" s="251" t="s">
        <v>9993</v>
      </c>
      <c r="N3983" s="251" t="s">
        <v>13230</v>
      </c>
      <c r="O3983" s="251">
        <v>1</v>
      </c>
      <c r="Q3983" s="251" t="s">
        <v>14512</v>
      </c>
      <c r="R3983" s="251" t="s">
        <v>10028</v>
      </c>
      <c r="S3983" s="252" t="s">
        <v>600</v>
      </c>
      <c r="T3983" s="251" t="str">
        <f t="shared" si="250"/>
        <v>I0404609812200K031</v>
      </c>
      <c r="W3983" s="251" t="str">
        <f t="shared" si="251"/>
        <v>I040460981220-0K031</v>
      </c>
    </row>
    <row r="3984" spans="1:23" x14ac:dyDescent="0.3">
      <c r="A3984" s="256" t="str">
        <f t="shared" si="248"/>
        <v>I0404609-812200K090-00001</v>
      </c>
      <c r="B3984" s="251" t="s">
        <v>14513</v>
      </c>
      <c r="C3984" s="251" t="s">
        <v>10031</v>
      </c>
      <c r="D3984" s="251" t="s">
        <v>14504</v>
      </c>
      <c r="E3984" s="251" t="s">
        <v>12579</v>
      </c>
      <c r="F3984" s="251" t="s">
        <v>9978</v>
      </c>
      <c r="G3984" s="251" t="s">
        <v>618</v>
      </c>
      <c r="H3984" s="251" t="s">
        <v>5169</v>
      </c>
      <c r="I3984" s="257" t="str">
        <f t="shared" si="249"/>
        <v>-00001</v>
      </c>
      <c r="J3984" s="251">
        <v>1</v>
      </c>
      <c r="K3984" s="251">
        <v>1</v>
      </c>
      <c r="M3984" s="251" t="s">
        <v>9993</v>
      </c>
      <c r="N3984" s="251" t="s">
        <v>13230</v>
      </c>
      <c r="O3984" s="251">
        <v>1</v>
      </c>
      <c r="Q3984" s="251" t="s">
        <v>14513</v>
      </c>
      <c r="R3984" s="251" t="s">
        <v>10028</v>
      </c>
      <c r="S3984" s="252" t="s">
        <v>617</v>
      </c>
      <c r="T3984" s="251" t="str">
        <f t="shared" si="250"/>
        <v>I0404609812200K090</v>
      </c>
      <c r="W3984" s="251" t="str">
        <f t="shared" si="251"/>
        <v>I040460981220-0K090</v>
      </c>
    </row>
    <row r="3985" spans="1:23" x14ac:dyDescent="0.3">
      <c r="A3985" s="256" t="str">
        <f t="shared" si="248"/>
        <v>I0404609-815500K080-00002</v>
      </c>
      <c r="B3985" s="251" t="s">
        <v>14514</v>
      </c>
      <c r="C3985" s="251" t="s">
        <v>10031</v>
      </c>
      <c r="D3985" s="251" t="s">
        <v>14504</v>
      </c>
      <c r="E3985" s="251" t="s">
        <v>12579</v>
      </c>
      <c r="F3985" s="251" t="s">
        <v>9980</v>
      </c>
      <c r="G3985" s="251" t="s">
        <v>151</v>
      </c>
      <c r="H3985" s="251" t="s">
        <v>5045</v>
      </c>
      <c r="I3985" s="257" t="str">
        <f t="shared" si="249"/>
        <v>-00002</v>
      </c>
      <c r="J3985" s="251">
        <v>2</v>
      </c>
      <c r="K3985" s="251">
        <v>2</v>
      </c>
      <c r="M3985" s="251" t="s">
        <v>9958</v>
      </c>
      <c r="N3985" s="251" t="s">
        <v>13230</v>
      </c>
      <c r="O3985" s="251">
        <v>2</v>
      </c>
      <c r="Q3985" s="251" t="s">
        <v>14514</v>
      </c>
      <c r="R3985" s="251" t="s">
        <v>10028</v>
      </c>
      <c r="S3985" s="252" t="s">
        <v>150</v>
      </c>
      <c r="T3985" s="251" t="str">
        <f t="shared" si="250"/>
        <v>I0404609815500K080</v>
      </c>
      <c r="W3985" s="251" t="str">
        <f t="shared" si="251"/>
        <v>I040460981550-0K080</v>
      </c>
    </row>
    <row r="3986" spans="1:23" x14ac:dyDescent="0.3">
      <c r="A3986" s="256" t="str">
        <f t="shared" si="248"/>
        <v>I0404609-81550VT020-00002</v>
      </c>
      <c r="B3986" s="251" t="s">
        <v>14515</v>
      </c>
      <c r="C3986" s="251" t="s">
        <v>10031</v>
      </c>
      <c r="D3986" s="251" t="s">
        <v>14504</v>
      </c>
      <c r="E3986" s="251" t="s">
        <v>12579</v>
      </c>
      <c r="F3986" s="251" t="s">
        <v>9982</v>
      </c>
      <c r="G3986" s="251" t="s">
        <v>10057</v>
      </c>
      <c r="H3986" s="251" t="s">
        <v>5202</v>
      </c>
      <c r="I3986" s="257" t="str">
        <f t="shared" si="249"/>
        <v>-00002</v>
      </c>
      <c r="J3986" s="251">
        <v>2</v>
      </c>
      <c r="K3986" s="251">
        <v>2</v>
      </c>
      <c r="M3986" s="251" t="s">
        <v>9958</v>
      </c>
      <c r="N3986" s="251" t="s">
        <v>13230</v>
      </c>
      <c r="O3986" s="251">
        <v>2</v>
      </c>
      <c r="Q3986" s="251" t="s">
        <v>14515</v>
      </c>
      <c r="R3986" s="251" t="s">
        <v>10028</v>
      </c>
      <c r="S3986" s="252" t="s">
        <v>3737</v>
      </c>
      <c r="T3986" s="251" t="str">
        <f t="shared" si="250"/>
        <v>I040460981550VT020</v>
      </c>
      <c r="W3986" s="251" t="str">
        <f t="shared" si="251"/>
        <v>I040460981550-VT020</v>
      </c>
    </row>
    <row r="3987" spans="1:23" x14ac:dyDescent="0.3">
      <c r="A3987" s="256" t="str">
        <f t="shared" si="248"/>
        <v>I0404609-81550VT050-00004</v>
      </c>
      <c r="B3987" s="251" t="s">
        <v>14516</v>
      </c>
      <c r="C3987" s="251" t="s">
        <v>10031</v>
      </c>
      <c r="D3987" s="251" t="s">
        <v>14504</v>
      </c>
      <c r="E3987" s="251" t="s">
        <v>12579</v>
      </c>
      <c r="F3987" s="251" t="s">
        <v>9984</v>
      </c>
      <c r="G3987" s="251" t="s">
        <v>5265</v>
      </c>
      <c r="H3987" s="251" t="s">
        <v>5202</v>
      </c>
      <c r="I3987" s="257" t="str">
        <f t="shared" si="249"/>
        <v>-00004</v>
      </c>
      <c r="J3987" s="251">
        <v>4</v>
      </c>
      <c r="K3987" s="251">
        <v>4</v>
      </c>
      <c r="M3987" s="251" t="s">
        <v>9958</v>
      </c>
      <c r="N3987" s="251" t="s">
        <v>13230</v>
      </c>
      <c r="O3987" s="251">
        <v>4</v>
      </c>
      <c r="Q3987" s="251" t="s">
        <v>14516</v>
      </c>
      <c r="R3987" s="251" t="s">
        <v>10028</v>
      </c>
      <c r="S3987" s="252" t="s">
        <v>3740</v>
      </c>
      <c r="T3987" s="251" t="str">
        <f t="shared" si="250"/>
        <v>I040460981550VT050</v>
      </c>
      <c r="W3987" s="251" t="str">
        <f t="shared" si="251"/>
        <v>I040460981550-VT050</v>
      </c>
    </row>
    <row r="3988" spans="1:23" x14ac:dyDescent="0.3">
      <c r="A3988" s="256" t="str">
        <f t="shared" si="248"/>
        <v>I0404609-81551VT020-00001</v>
      </c>
      <c r="B3988" s="251" t="s">
        <v>14517</v>
      </c>
      <c r="C3988" s="251" t="s">
        <v>10031</v>
      </c>
      <c r="D3988" s="251" t="s">
        <v>14504</v>
      </c>
      <c r="E3988" s="251" t="s">
        <v>12579</v>
      </c>
      <c r="F3988" s="251" t="s">
        <v>9986</v>
      </c>
      <c r="G3988" s="251" t="s">
        <v>10060</v>
      </c>
      <c r="H3988" s="251" t="s">
        <v>3436</v>
      </c>
      <c r="I3988" s="257" t="str">
        <f t="shared" si="249"/>
        <v>-00001</v>
      </c>
      <c r="J3988" s="251">
        <v>1</v>
      </c>
      <c r="K3988" s="251">
        <v>1</v>
      </c>
      <c r="M3988" s="251" t="s">
        <v>9958</v>
      </c>
      <c r="N3988" s="251" t="s">
        <v>13230</v>
      </c>
      <c r="O3988" s="251">
        <v>1</v>
      </c>
      <c r="Q3988" s="251" t="s">
        <v>14517</v>
      </c>
      <c r="R3988" s="251" t="s">
        <v>10028</v>
      </c>
      <c r="S3988" s="252" t="s">
        <v>3761</v>
      </c>
      <c r="T3988" s="251" t="str">
        <f t="shared" si="250"/>
        <v>I040460981551VT020</v>
      </c>
      <c r="W3988" s="251" t="str">
        <f t="shared" si="251"/>
        <v>I040460981551-VT020</v>
      </c>
    </row>
    <row r="3989" spans="1:23" x14ac:dyDescent="0.3">
      <c r="A3989" s="256" t="str">
        <f t="shared" si="248"/>
        <v>I0404609-81551VT050-00002</v>
      </c>
      <c r="B3989" s="251" t="s">
        <v>14518</v>
      </c>
      <c r="C3989" s="251" t="s">
        <v>10031</v>
      </c>
      <c r="D3989" s="251" t="s">
        <v>14504</v>
      </c>
      <c r="E3989" s="251" t="s">
        <v>12579</v>
      </c>
      <c r="F3989" s="251" t="s">
        <v>9988</v>
      </c>
      <c r="G3989" s="251" t="s">
        <v>10062</v>
      </c>
      <c r="H3989" s="251" t="s">
        <v>3436</v>
      </c>
      <c r="I3989" s="257" t="str">
        <f t="shared" si="249"/>
        <v>-00002</v>
      </c>
      <c r="J3989" s="251">
        <v>2</v>
      </c>
      <c r="K3989" s="251">
        <v>2</v>
      </c>
      <c r="M3989" s="251" t="s">
        <v>9958</v>
      </c>
      <c r="N3989" s="251" t="s">
        <v>13230</v>
      </c>
      <c r="O3989" s="251">
        <v>2</v>
      </c>
      <c r="Q3989" s="251" t="s">
        <v>14518</v>
      </c>
      <c r="R3989" s="251" t="s">
        <v>10028</v>
      </c>
      <c r="S3989" s="252" t="s">
        <v>3763</v>
      </c>
      <c r="T3989" s="251" t="str">
        <f t="shared" si="250"/>
        <v>I040460981551VT050</v>
      </c>
      <c r="W3989" s="251" t="str">
        <f t="shared" si="251"/>
        <v>I040460981551-VT050</v>
      </c>
    </row>
    <row r="3990" spans="1:23" x14ac:dyDescent="0.3">
      <c r="A3990" s="256" t="str">
        <f t="shared" si="248"/>
        <v>I0404609-815600K080-00002</v>
      </c>
      <c r="B3990" s="251" t="s">
        <v>14519</v>
      </c>
      <c r="C3990" s="251" t="s">
        <v>10031</v>
      </c>
      <c r="D3990" s="251" t="s">
        <v>14504</v>
      </c>
      <c r="E3990" s="251" t="s">
        <v>12579</v>
      </c>
      <c r="F3990" s="251" t="s">
        <v>9990</v>
      </c>
      <c r="G3990" s="251" t="s">
        <v>164</v>
      </c>
      <c r="H3990" s="251" t="s">
        <v>5047</v>
      </c>
      <c r="I3990" s="257" t="str">
        <f t="shared" si="249"/>
        <v>-00002</v>
      </c>
      <c r="J3990" s="251">
        <v>2</v>
      </c>
      <c r="K3990" s="251">
        <v>2</v>
      </c>
      <c r="M3990" s="251" t="s">
        <v>9958</v>
      </c>
      <c r="N3990" s="251" t="s">
        <v>13230</v>
      </c>
      <c r="O3990" s="251">
        <v>2</v>
      </c>
      <c r="Q3990" s="251" t="s">
        <v>14519</v>
      </c>
      <c r="R3990" s="251" t="s">
        <v>10028</v>
      </c>
      <c r="S3990" s="252" t="s">
        <v>163</v>
      </c>
      <c r="T3990" s="251" t="str">
        <f t="shared" si="250"/>
        <v>I0404609815600K080</v>
      </c>
      <c r="W3990" s="251" t="str">
        <f t="shared" si="251"/>
        <v>I040460981560-0K080</v>
      </c>
    </row>
    <row r="3991" spans="1:23" x14ac:dyDescent="0.3">
      <c r="A3991" s="256" t="str">
        <f t="shared" si="248"/>
        <v>I0404609-81560VT020-00002</v>
      </c>
      <c r="B3991" s="251" t="s">
        <v>14520</v>
      </c>
      <c r="C3991" s="251" t="s">
        <v>10031</v>
      </c>
      <c r="D3991" s="251" t="s">
        <v>14504</v>
      </c>
      <c r="E3991" s="251" t="s">
        <v>12579</v>
      </c>
      <c r="F3991" s="251" t="s">
        <v>9992</v>
      </c>
      <c r="G3991" s="251" t="s">
        <v>10065</v>
      </c>
      <c r="H3991" s="251" t="s">
        <v>5204</v>
      </c>
      <c r="I3991" s="257" t="str">
        <f t="shared" si="249"/>
        <v>-00002</v>
      </c>
      <c r="J3991" s="251">
        <v>2</v>
      </c>
      <c r="K3991" s="251">
        <v>2</v>
      </c>
      <c r="M3991" s="251" t="s">
        <v>9958</v>
      </c>
      <c r="N3991" s="251" t="s">
        <v>13230</v>
      </c>
      <c r="O3991" s="251">
        <v>2</v>
      </c>
      <c r="Q3991" s="251" t="s">
        <v>14520</v>
      </c>
      <c r="R3991" s="251" t="s">
        <v>10028</v>
      </c>
      <c r="S3991" s="252" t="s">
        <v>3743</v>
      </c>
      <c r="T3991" s="251" t="str">
        <f t="shared" si="250"/>
        <v>I040460981560VT020</v>
      </c>
      <c r="W3991" s="251" t="str">
        <f t="shared" si="251"/>
        <v>I040460981560-VT020</v>
      </c>
    </row>
    <row r="3992" spans="1:23" x14ac:dyDescent="0.3">
      <c r="A3992" s="256" t="str">
        <f t="shared" si="248"/>
        <v>I0404609-81560VT050-00004</v>
      </c>
      <c r="B3992" s="251" t="s">
        <v>14521</v>
      </c>
      <c r="C3992" s="251" t="s">
        <v>10031</v>
      </c>
      <c r="D3992" s="251" t="s">
        <v>14504</v>
      </c>
      <c r="E3992" s="251" t="s">
        <v>12579</v>
      </c>
      <c r="F3992" s="251" t="s">
        <v>9995</v>
      </c>
      <c r="G3992" s="251" t="s">
        <v>10067</v>
      </c>
      <c r="H3992" s="251" t="s">
        <v>5204</v>
      </c>
      <c r="I3992" s="257" t="str">
        <f t="shared" si="249"/>
        <v>-00004</v>
      </c>
      <c r="J3992" s="251">
        <v>4</v>
      </c>
      <c r="K3992" s="251">
        <v>4</v>
      </c>
      <c r="M3992" s="251" t="s">
        <v>9958</v>
      </c>
      <c r="N3992" s="251" t="s">
        <v>13230</v>
      </c>
      <c r="O3992" s="251">
        <v>4</v>
      </c>
      <c r="Q3992" s="251" t="s">
        <v>14521</v>
      </c>
      <c r="R3992" s="251" t="s">
        <v>10028</v>
      </c>
      <c r="S3992" s="252" t="s">
        <v>3746</v>
      </c>
      <c r="T3992" s="251" t="str">
        <f t="shared" si="250"/>
        <v>I040460981560VT050</v>
      </c>
      <c r="W3992" s="251" t="str">
        <f t="shared" si="251"/>
        <v>I040460981560-VT050</v>
      </c>
    </row>
    <row r="3993" spans="1:23" x14ac:dyDescent="0.3">
      <c r="A3993" s="256" t="str">
        <f t="shared" si="248"/>
        <v>I0404609-81561VT020-00001</v>
      </c>
      <c r="B3993" s="251" t="s">
        <v>14522</v>
      </c>
      <c r="C3993" s="251" t="s">
        <v>10031</v>
      </c>
      <c r="D3993" s="251" t="s">
        <v>14504</v>
      </c>
      <c r="E3993" s="251" t="s">
        <v>12579</v>
      </c>
      <c r="F3993" s="251" t="s">
        <v>9997</v>
      </c>
      <c r="G3993" s="251" t="s">
        <v>10256</v>
      </c>
      <c r="H3993" s="251" t="s">
        <v>3443</v>
      </c>
      <c r="I3993" s="257" t="str">
        <f t="shared" si="249"/>
        <v>-00001</v>
      </c>
      <c r="J3993" s="251">
        <v>1</v>
      </c>
      <c r="K3993" s="251">
        <v>1</v>
      </c>
      <c r="M3993" s="251" t="s">
        <v>9958</v>
      </c>
      <c r="N3993" s="251" t="s">
        <v>13230</v>
      </c>
      <c r="O3993" s="251">
        <v>1</v>
      </c>
      <c r="Q3993" s="251" t="s">
        <v>14522</v>
      </c>
      <c r="R3993" s="251" t="s">
        <v>10028</v>
      </c>
      <c r="S3993" s="252" t="s">
        <v>3767</v>
      </c>
      <c r="T3993" s="251" t="str">
        <f t="shared" si="250"/>
        <v>I040460981561VT020</v>
      </c>
      <c r="W3993" s="251" t="str">
        <f t="shared" si="251"/>
        <v>I040460981561-VT020</v>
      </c>
    </row>
    <row r="3994" spans="1:23" x14ac:dyDescent="0.3">
      <c r="A3994" s="256" t="str">
        <f t="shared" si="248"/>
        <v>I0404609-81561VT050-00001</v>
      </c>
      <c r="B3994" s="251" t="s">
        <v>14523</v>
      </c>
      <c r="C3994" s="251" t="s">
        <v>10031</v>
      </c>
      <c r="D3994" s="251" t="s">
        <v>14504</v>
      </c>
      <c r="E3994" s="251" t="s">
        <v>12579</v>
      </c>
      <c r="F3994" s="251" t="s">
        <v>10000</v>
      </c>
      <c r="G3994" s="251" t="s">
        <v>10258</v>
      </c>
      <c r="H3994" s="251" t="s">
        <v>3443</v>
      </c>
      <c r="I3994" s="257" t="str">
        <f t="shared" si="249"/>
        <v>-00001</v>
      </c>
      <c r="J3994" s="251">
        <v>1</v>
      </c>
      <c r="K3994" s="251">
        <v>1</v>
      </c>
      <c r="M3994" s="251" t="s">
        <v>9958</v>
      </c>
      <c r="N3994" s="251" t="s">
        <v>13230</v>
      </c>
      <c r="O3994" s="251">
        <v>1</v>
      </c>
      <c r="Q3994" s="251" t="s">
        <v>14523</v>
      </c>
      <c r="R3994" s="251" t="s">
        <v>10028</v>
      </c>
      <c r="S3994" s="252" t="s">
        <v>3769</v>
      </c>
      <c r="T3994" s="251" t="str">
        <f t="shared" si="250"/>
        <v>I040460981561VT050</v>
      </c>
      <c r="W3994" s="251" t="str">
        <f t="shared" si="251"/>
        <v>I040460981561-VT050</v>
      </c>
    </row>
    <row r="3995" spans="1:23" x14ac:dyDescent="0.3">
      <c r="A3995" s="256" t="str">
        <f t="shared" si="248"/>
        <v>I0404609-81580VT010-00002</v>
      </c>
      <c r="B3995" s="251" t="s">
        <v>14524</v>
      </c>
      <c r="C3995" s="251" t="s">
        <v>10031</v>
      </c>
      <c r="D3995" s="251" t="s">
        <v>14504</v>
      </c>
      <c r="E3995" s="251" t="s">
        <v>12579</v>
      </c>
      <c r="F3995" s="251" t="s">
        <v>10002</v>
      </c>
      <c r="G3995" s="251" t="s">
        <v>5289</v>
      </c>
      <c r="H3995" s="251" t="s">
        <v>758</v>
      </c>
      <c r="I3995" s="257" t="str">
        <f t="shared" si="249"/>
        <v>-00002</v>
      </c>
      <c r="J3995" s="251">
        <v>2</v>
      </c>
      <c r="K3995" s="251">
        <v>2</v>
      </c>
      <c r="M3995" s="251" t="s">
        <v>9993</v>
      </c>
      <c r="N3995" s="251" t="s">
        <v>13230</v>
      </c>
      <c r="O3995" s="251">
        <v>2</v>
      </c>
      <c r="Q3995" s="251" t="s">
        <v>14524</v>
      </c>
      <c r="R3995" s="251" t="s">
        <v>10028</v>
      </c>
      <c r="S3995" s="252" t="s">
        <v>3749</v>
      </c>
      <c r="T3995" s="251" t="str">
        <f t="shared" si="250"/>
        <v>I040460981580VT010</v>
      </c>
      <c r="W3995" s="251" t="str">
        <f t="shared" si="251"/>
        <v>I040460981580-VT010</v>
      </c>
    </row>
    <row r="3996" spans="1:23" x14ac:dyDescent="0.3">
      <c r="A3996" s="256" t="str">
        <f t="shared" si="248"/>
        <v>I0404609-81580VT020-00004</v>
      </c>
      <c r="B3996" s="251" t="s">
        <v>14525</v>
      </c>
      <c r="C3996" s="251" t="s">
        <v>10031</v>
      </c>
      <c r="D3996" s="251" t="s">
        <v>14504</v>
      </c>
      <c r="E3996" s="251" t="s">
        <v>12579</v>
      </c>
      <c r="F3996" s="251" t="s">
        <v>10005</v>
      </c>
      <c r="G3996" s="251" t="s">
        <v>10071</v>
      </c>
      <c r="H3996" s="251" t="s">
        <v>758</v>
      </c>
      <c r="I3996" s="257" t="str">
        <f t="shared" si="249"/>
        <v>-00004</v>
      </c>
      <c r="J3996" s="251">
        <v>4</v>
      </c>
      <c r="K3996" s="251">
        <v>4</v>
      </c>
      <c r="M3996" s="251" t="s">
        <v>9958</v>
      </c>
      <c r="N3996" s="251" t="s">
        <v>13230</v>
      </c>
      <c r="O3996" s="251">
        <v>4</v>
      </c>
      <c r="Q3996" s="251" t="s">
        <v>14525</v>
      </c>
      <c r="R3996" s="251" t="s">
        <v>10028</v>
      </c>
      <c r="S3996" s="252" t="s">
        <v>3752</v>
      </c>
      <c r="T3996" s="251" t="str">
        <f t="shared" si="250"/>
        <v>I040460981580VT020</v>
      </c>
      <c r="W3996" s="251" t="str">
        <f t="shared" si="251"/>
        <v>I040460981580-VT020</v>
      </c>
    </row>
    <row r="3997" spans="1:23" x14ac:dyDescent="0.3">
      <c r="A3997" s="256" t="str">
        <f t="shared" si="248"/>
        <v>I0404609-81590VT020-00001</v>
      </c>
      <c r="B3997" s="251" t="s">
        <v>14526</v>
      </c>
      <c r="C3997" s="251" t="s">
        <v>10031</v>
      </c>
      <c r="D3997" s="251" t="s">
        <v>14504</v>
      </c>
      <c r="E3997" s="251" t="s">
        <v>12579</v>
      </c>
      <c r="F3997" s="251" t="s">
        <v>10009</v>
      </c>
      <c r="G3997" s="251" t="s">
        <v>10075</v>
      </c>
      <c r="H3997" s="251" t="s">
        <v>770</v>
      </c>
      <c r="I3997" s="257" t="str">
        <f t="shared" si="249"/>
        <v>-00001</v>
      </c>
      <c r="J3997" s="251">
        <v>1</v>
      </c>
      <c r="K3997" s="251">
        <v>1</v>
      </c>
      <c r="M3997" s="251" t="s">
        <v>9958</v>
      </c>
      <c r="N3997" s="251" t="s">
        <v>13230</v>
      </c>
      <c r="O3997" s="251">
        <v>1</v>
      </c>
      <c r="Q3997" s="251" t="s">
        <v>14526</v>
      </c>
      <c r="R3997" s="251" t="s">
        <v>10028</v>
      </c>
      <c r="S3997" s="252" t="s">
        <v>3758</v>
      </c>
      <c r="T3997" s="251" t="str">
        <f t="shared" si="250"/>
        <v>I040460981590VT020</v>
      </c>
      <c r="W3997" s="251" t="str">
        <f t="shared" si="251"/>
        <v>I040460981590-VT020</v>
      </c>
    </row>
    <row r="3998" spans="1:23" x14ac:dyDescent="0.3">
      <c r="A3998" s="256" t="str">
        <f t="shared" si="248"/>
        <v>I0606377-81110BZ620-00003</v>
      </c>
      <c r="B3998" s="251" t="s">
        <v>14527</v>
      </c>
      <c r="C3998" s="251" t="s">
        <v>10077</v>
      </c>
      <c r="D3998" s="251" t="s">
        <v>14528</v>
      </c>
      <c r="E3998" s="251" t="s">
        <v>12579</v>
      </c>
      <c r="F3998" s="251" t="s">
        <v>9957</v>
      </c>
      <c r="G3998" s="251" t="s">
        <v>1193</v>
      </c>
      <c r="H3998" s="251" t="s">
        <v>3422</v>
      </c>
      <c r="I3998" s="257" t="str">
        <f t="shared" si="249"/>
        <v>-00003</v>
      </c>
      <c r="J3998" s="251">
        <v>3</v>
      </c>
      <c r="K3998" s="251">
        <v>3</v>
      </c>
      <c r="M3998" s="251" t="s">
        <v>9958</v>
      </c>
      <c r="N3998" s="251" t="s">
        <v>12847</v>
      </c>
      <c r="O3998" s="251">
        <v>3</v>
      </c>
      <c r="Q3998" s="251" t="s">
        <v>14527</v>
      </c>
      <c r="R3998" s="251" t="s">
        <v>9960</v>
      </c>
      <c r="S3998" s="252" t="s">
        <v>1192</v>
      </c>
      <c r="T3998" s="251" t="str">
        <f t="shared" si="250"/>
        <v>I060637781110BZ620</v>
      </c>
      <c r="W3998" s="251" t="str">
        <f t="shared" si="251"/>
        <v>I060637781110-BZ620</v>
      </c>
    </row>
    <row r="3999" spans="1:23" x14ac:dyDescent="0.3">
      <c r="A3999" s="256" t="str">
        <f t="shared" si="248"/>
        <v>I0606377-81130BZ620-00003</v>
      </c>
      <c r="B3999" s="251" t="s">
        <v>14529</v>
      </c>
      <c r="C3999" s="251" t="s">
        <v>10077</v>
      </c>
      <c r="D3999" s="251" t="s">
        <v>14528</v>
      </c>
      <c r="E3999" s="251" t="s">
        <v>12579</v>
      </c>
      <c r="F3999" s="251" t="s">
        <v>9962</v>
      </c>
      <c r="G3999" s="251" t="s">
        <v>1198</v>
      </c>
      <c r="H3999" s="251" t="s">
        <v>5101</v>
      </c>
      <c r="I3999" s="257" t="str">
        <f t="shared" si="249"/>
        <v>-00003</v>
      </c>
      <c r="J3999" s="251">
        <v>3</v>
      </c>
      <c r="K3999" s="251">
        <v>3</v>
      </c>
      <c r="M3999" s="251" t="s">
        <v>9958</v>
      </c>
      <c r="N3999" s="251" t="s">
        <v>12847</v>
      </c>
      <c r="O3999" s="251">
        <v>3</v>
      </c>
      <c r="Q3999" s="251" t="s">
        <v>14529</v>
      </c>
      <c r="R3999" s="251" t="s">
        <v>9960</v>
      </c>
      <c r="S3999" s="252" t="s">
        <v>1197</v>
      </c>
      <c r="T3999" s="251" t="str">
        <f t="shared" si="250"/>
        <v>I060637781130BZ620</v>
      </c>
      <c r="W3999" s="251" t="str">
        <f t="shared" si="251"/>
        <v>I060637781130-BZ620</v>
      </c>
    </row>
    <row r="4000" spans="1:23" x14ac:dyDescent="0.3">
      <c r="A4000" s="256" t="str">
        <f t="shared" si="248"/>
        <v>I0606377-81150BZ620-00002</v>
      </c>
      <c r="B4000" s="251" t="s">
        <v>14530</v>
      </c>
      <c r="C4000" s="251" t="s">
        <v>10077</v>
      </c>
      <c r="D4000" s="251" t="s">
        <v>14528</v>
      </c>
      <c r="E4000" s="251" t="s">
        <v>12579</v>
      </c>
      <c r="F4000" s="251" t="s">
        <v>9964</v>
      </c>
      <c r="G4000" s="251" t="s">
        <v>1203</v>
      </c>
      <c r="H4000" s="251" t="s">
        <v>3429</v>
      </c>
      <c r="I4000" s="257" t="str">
        <f t="shared" si="249"/>
        <v>-00002</v>
      </c>
      <c r="J4000" s="251">
        <v>2</v>
      </c>
      <c r="K4000" s="251">
        <v>2</v>
      </c>
      <c r="M4000" s="251" t="s">
        <v>9958</v>
      </c>
      <c r="N4000" s="251" t="s">
        <v>12847</v>
      </c>
      <c r="O4000" s="251">
        <v>2</v>
      </c>
      <c r="Q4000" s="251" t="s">
        <v>14530</v>
      </c>
      <c r="R4000" s="251" t="s">
        <v>9960</v>
      </c>
      <c r="S4000" s="252" t="s">
        <v>1202</v>
      </c>
      <c r="T4000" s="251" t="str">
        <f t="shared" si="250"/>
        <v>I060637781150BZ620</v>
      </c>
      <c r="W4000" s="251" t="str">
        <f t="shared" si="251"/>
        <v>I060637781150-BZ620</v>
      </c>
    </row>
    <row r="4001" spans="1:23" x14ac:dyDescent="0.3">
      <c r="A4001" s="256" t="str">
        <f t="shared" si="248"/>
        <v>I0606377-81170BZ200-00002</v>
      </c>
      <c r="B4001" s="251" t="s">
        <v>14531</v>
      </c>
      <c r="C4001" s="251" t="s">
        <v>10077</v>
      </c>
      <c r="D4001" s="251" t="s">
        <v>14528</v>
      </c>
      <c r="E4001" s="251" t="s">
        <v>12579</v>
      </c>
      <c r="F4001" s="251" t="s">
        <v>9966</v>
      </c>
      <c r="G4001" s="251" t="s">
        <v>1095</v>
      </c>
      <c r="H4001" s="251" t="s">
        <v>10082</v>
      </c>
      <c r="I4001" s="257" t="str">
        <f t="shared" si="249"/>
        <v>-00002</v>
      </c>
      <c r="J4001" s="251">
        <v>2</v>
      </c>
      <c r="K4001" s="251">
        <v>2</v>
      </c>
      <c r="M4001" s="251" t="s">
        <v>9958</v>
      </c>
      <c r="N4001" s="251" t="s">
        <v>12847</v>
      </c>
      <c r="O4001" s="251">
        <v>2</v>
      </c>
      <c r="Q4001" s="251" t="s">
        <v>14531</v>
      </c>
      <c r="R4001" s="251" t="s">
        <v>9960</v>
      </c>
      <c r="S4001" s="252" t="s">
        <v>1094</v>
      </c>
      <c r="T4001" s="251" t="str">
        <f t="shared" si="250"/>
        <v>I060637781170BZ200</v>
      </c>
      <c r="W4001" s="251" t="str">
        <f t="shared" si="251"/>
        <v>I060637781170-BZ200</v>
      </c>
    </row>
    <row r="4002" spans="1:23" x14ac:dyDescent="0.3">
      <c r="A4002" s="256" t="str">
        <f t="shared" si="248"/>
        <v>I0606377-81170BZ620-00008</v>
      </c>
      <c r="B4002" s="251" t="s">
        <v>14532</v>
      </c>
      <c r="C4002" s="251" t="s">
        <v>10077</v>
      </c>
      <c r="D4002" s="251" t="s">
        <v>14528</v>
      </c>
      <c r="E4002" s="251" t="s">
        <v>12579</v>
      </c>
      <c r="F4002" s="251" t="s">
        <v>9968</v>
      </c>
      <c r="G4002" s="251" t="s">
        <v>1208</v>
      </c>
      <c r="H4002" s="251" t="s">
        <v>5102</v>
      </c>
      <c r="I4002" s="257" t="str">
        <f t="shared" si="249"/>
        <v>-00008</v>
      </c>
      <c r="J4002" s="251">
        <v>8</v>
      </c>
      <c r="K4002" s="251">
        <v>8</v>
      </c>
      <c r="M4002" s="251" t="s">
        <v>9958</v>
      </c>
      <c r="N4002" s="251" t="s">
        <v>12847</v>
      </c>
      <c r="O4002" s="251">
        <v>8</v>
      </c>
      <c r="Q4002" s="251" t="s">
        <v>14532</v>
      </c>
      <c r="R4002" s="251" t="s">
        <v>9960</v>
      </c>
      <c r="S4002" s="252" t="s">
        <v>1207</v>
      </c>
      <c r="T4002" s="251" t="str">
        <f t="shared" si="250"/>
        <v>I060637781170BZ620</v>
      </c>
      <c r="W4002" s="251" t="str">
        <f t="shared" si="251"/>
        <v>I060637781170-BZ620</v>
      </c>
    </row>
    <row r="4003" spans="1:23" x14ac:dyDescent="0.3">
      <c r="A4003" s="256" t="str">
        <f t="shared" si="248"/>
        <v>I0606377-81550BZ220-00002</v>
      </c>
      <c r="B4003" s="251" t="s">
        <v>14533</v>
      </c>
      <c r="C4003" s="251" t="s">
        <v>10077</v>
      </c>
      <c r="D4003" s="251" t="s">
        <v>14528</v>
      </c>
      <c r="E4003" s="251" t="s">
        <v>12579</v>
      </c>
      <c r="F4003" s="251" t="s">
        <v>9970</v>
      </c>
      <c r="G4003" s="251" t="s">
        <v>1364</v>
      </c>
      <c r="H4003" s="251" t="s">
        <v>5202</v>
      </c>
      <c r="I4003" s="257" t="str">
        <f t="shared" si="249"/>
        <v>-00002</v>
      </c>
      <c r="J4003" s="251">
        <v>2</v>
      </c>
      <c r="K4003" s="251">
        <v>2</v>
      </c>
      <c r="M4003" s="251" t="s">
        <v>9958</v>
      </c>
      <c r="N4003" s="251" t="s">
        <v>12847</v>
      </c>
      <c r="O4003" s="251">
        <v>2</v>
      </c>
      <c r="Q4003" s="251" t="s">
        <v>14533</v>
      </c>
      <c r="R4003" s="251" t="s">
        <v>9960</v>
      </c>
      <c r="S4003" s="252" t="s">
        <v>1363</v>
      </c>
      <c r="T4003" s="251" t="str">
        <f t="shared" si="250"/>
        <v>I060637781550BZ220</v>
      </c>
      <c r="W4003" s="251" t="str">
        <f t="shared" si="251"/>
        <v>I060637781550-BZ220</v>
      </c>
    </row>
    <row r="4004" spans="1:23" x14ac:dyDescent="0.3">
      <c r="A4004" s="256" t="str">
        <f t="shared" si="248"/>
        <v>I0606377-81550BZ490-00005</v>
      </c>
      <c r="B4004" s="251" t="s">
        <v>14534</v>
      </c>
      <c r="C4004" s="251" t="s">
        <v>10077</v>
      </c>
      <c r="D4004" s="251" t="s">
        <v>14528</v>
      </c>
      <c r="E4004" s="251" t="s">
        <v>12579</v>
      </c>
      <c r="F4004" s="251" t="s">
        <v>9972</v>
      </c>
      <c r="G4004" s="251" t="s">
        <v>1409</v>
      </c>
      <c r="H4004" s="251" t="s">
        <v>5202</v>
      </c>
      <c r="I4004" s="257" t="str">
        <f t="shared" si="249"/>
        <v>-00005</v>
      </c>
      <c r="J4004" s="251">
        <v>5</v>
      </c>
      <c r="K4004" s="251">
        <v>5</v>
      </c>
      <c r="M4004" s="251" t="s">
        <v>9958</v>
      </c>
      <c r="N4004" s="251" t="s">
        <v>12847</v>
      </c>
      <c r="O4004" s="251">
        <v>5</v>
      </c>
      <c r="Q4004" s="251" t="s">
        <v>14534</v>
      </c>
      <c r="R4004" s="251" t="s">
        <v>9960</v>
      </c>
      <c r="S4004" s="252" t="s">
        <v>1408</v>
      </c>
      <c r="T4004" s="251" t="str">
        <f t="shared" si="250"/>
        <v>I060637781550BZ490</v>
      </c>
      <c r="W4004" s="251" t="str">
        <f t="shared" si="251"/>
        <v>I060637781550-BZ490</v>
      </c>
    </row>
    <row r="4005" spans="1:23" x14ac:dyDescent="0.3">
      <c r="A4005" s="256" t="str">
        <f t="shared" si="248"/>
        <v>I0606377-81551BZ150-00005</v>
      </c>
      <c r="B4005" s="251" t="s">
        <v>14535</v>
      </c>
      <c r="C4005" s="251" t="s">
        <v>10077</v>
      </c>
      <c r="D4005" s="251" t="s">
        <v>14528</v>
      </c>
      <c r="E4005" s="251" t="s">
        <v>12579</v>
      </c>
      <c r="F4005" s="251" t="s">
        <v>9974</v>
      </c>
      <c r="G4005" s="251" t="s">
        <v>1351</v>
      </c>
      <c r="H4005" s="251" t="s">
        <v>3436</v>
      </c>
      <c r="I4005" s="257" t="str">
        <f t="shared" si="249"/>
        <v>-00005</v>
      </c>
      <c r="J4005" s="251">
        <v>5</v>
      </c>
      <c r="K4005" s="251">
        <v>5</v>
      </c>
      <c r="M4005" s="251" t="s">
        <v>9958</v>
      </c>
      <c r="N4005" s="251" t="s">
        <v>12847</v>
      </c>
      <c r="O4005" s="251">
        <v>5</v>
      </c>
      <c r="Q4005" s="251" t="s">
        <v>14535</v>
      </c>
      <c r="R4005" s="251" t="s">
        <v>9960</v>
      </c>
      <c r="S4005" s="252" t="s">
        <v>1350</v>
      </c>
      <c r="T4005" s="251" t="str">
        <f t="shared" si="250"/>
        <v>I060637781551BZ150</v>
      </c>
      <c r="W4005" s="251" t="str">
        <f t="shared" si="251"/>
        <v>I060637781551-BZ150</v>
      </c>
    </row>
    <row r="4006" spans="1:23" x14ac:dyDescent="0.3">
      <c r="A4006" s="256" t="str">
        <f t="shared" si="248"/>
        <v>I0606377-81551BZ240-00001</v>
      </c>
      <c r="B4006" s="251" t="s">
        <v>14536</v>
      </c>
      <c r="C4006" s="251" t="s">
        <v>10077</v>
      </c>
      <c r="D4006" s="251" t="s">
        <v>14528</v>
      </c>
      <c r="E4006" s="251" t="s">
        <v>12579</v>
      </c>
      <c r="F4006" s="251" t="s">
        <v>9976</v>
      </c>
      <c r="G4006" s="251" t="s">
        <v>1373</v>
      </c>
      <c r="H4006" s="251" t="s">
        <v>3436</v>
      </c>
      <c r="I4006" s="257" t="str">
        <f t="shared" si="249"/>
        <v>-00001</v>
      </c>
      <c r="J4006" s="251">
        <v>1</v>
      </c>
      <c r="K4006" s="251">
        <v>1</v>
      </c>
      <c r="M4006" s="251" t="s">
        <v>9958</v>
      </c>
      <c r="N4006" s="251" t="s">
        <v>12847</v>
      </c>
      <c r="O4006" s="251">
        <v>1</v>
      </c>
      <c r="Q4006" s="251" t="s">
        <v>14536</v>
      </c>
      <c r="R4006" s="251" t="s">
        <v>9960</v>
      </c>
      <c r="S4006" s="252" t="s">
        <v>1372</v>
      </c>
      <c r="T4006" s="251" t="str">
        <f t="shared" si="250"/>
        <v>I060637781551BZ240</v>
      </c>
      <c r="W4006" s="251" t="str">
        <f t="shared" si="251"/>
        <v>I060637781551-BZ240</v>
      </c>
    </row>
    <row r="4007" spans="1:23" x14ac:dyDescent="0.3">
      <c r="A4007" s="256" t="str">
        <f t="shared" si="248"/>
        <v>I0606377-81560BZ220-00003</v>
      </c>
      <c r="B4007" s="251" t="s">
        <v>14537</v>
      </c>
      <c r="C4007" s="251" t="s">
        <v>10077</v>
      </c>
      <c r="D4007" s="251" t="s">
        <v>14528</v>
      </c>
      <c r="E4007" s="251" t="s">
        <v>12579</v>
      </c>
      <c r="F4007" s="251" t="s">
        <v>9978</v>
      </c>
      <c r="G4007" s="251" t="s">
        <v>1378</v>
      </c>
      <c r="H4007" s="251" t="s">
        <v>5204</v>
      </c>
      <c r="I4007" s="257" t="str">
        <f t="shared" si="249"/>
        <v>-00003</v>
      </c>
      <c r="J4007" s="251">
        <v>3</v>
      </c>
      <c r="K4007" s="251">
        <v>3</v>
      </c>
      <c r="M4007" s="251" t="s">
        <v>9958</v>
      </c>
      <c r="N4007" s="251" t="s">
        <v>12847</v>
      </c>
      <c r="O4007" s="251">
        <v>3</v>
      </c>
      <c r="Q4007" s="251" t="s">
        <v>14537</v>
      </c>
      <c r="R4007" s="251" t="s">
        <v>9960</v>
      </c>
      <c r="S4007" s="252" t="s">
        <v>1377</v>
      </c>
      <c r="T4007" s="251" t="str">
        <f t="shared" si="250"/>
        <v>I060637781560BZ220</v>
      </c>
      <c r="W4007" s="251" t="str">
        <f t="shared" si="251"/>
        <v>I060637781560-BZ220</v>
      </c>
    </row>
    <row r="4008" spans="1:23" x14ac:dyDescent="0.3">
      <c r="A4008" s="256" t="str">
        <f t="shared" si="248"/>
        <v>I0606377-81561BZ150-00005</v>
      </c>
      <c r="B4008" s="251" t="s">
        <v>14538</v>
      </c>
      <c r="C4008" s="251" t="s">
        <v>10077</v>
      </c>
      <c r="D4008" s="251" t="s">
        <v>14528</v>
      </c>
      <c r="E4008" s="251" t="s">
        <v>12579</v>
      </c>
      <c r="F4008" s="251" t="s">
        <v>9980</v>
      </c>
      <c r="G4008" s="251" t="s">
        <v>1359</v>
      </c>
      <c r="H4008" s="251" t="s">
        <v>3443</v>
      </c>
      <c r="I4008" s="257" t="str">
        <f t="shared" si="249"/>
        <v>-00005</v>
      </c>
      <c r="J4008" s="251">
        <v>5</v>
      </c>
      <c r="K4008" s="251">
        <v>5</v>
      </c>
      <c r="M4008" s="251" t="s">
        <v>9958</v>
      </c>
      <c r="N4008" s="251" t="s">
        <v>12847</v>
      </c>
      <c r="O4008" s="251">
        <v>5</v>
      </c>
      <c r="Q4008" s="251" t="s">
        <v>14538</v>
      </c>
      <c r="R4008" s="251" t="s">
        <v>9960</v>
      </c>
      <c r="S4008" s="252" t="s">
        <v>1358</v>
      </c>
      <c r="T4008" s="251" t="str">
        <f t="shared" si="250"/>
        <v>I060637781561BZ150</v>
      </c>
      <c r="W4008" s="251" t="str">
        <f t="shared" si="251"/>
        <v>I060637781561-BZ150</v>
      </c>
    </row>
    <row r="4009" spans="1:23" x14ac:dyDescent="0.3">
      <c r="A4009" s="256" t="str">
        <f t="shared" si="248"/>
        <v>I0606377-81561BZ240-00001</v>
      </c>
      <c r="B4009" s="251" t="s">
        <v>14539</v>
      </c>
      <c r="C4009" s="251" t="s">
        <v>10077</v>
      </c>
      <c r="D4009" s="251" t="s">
        <v>14528</v>
      </c>
      <c r="E4009" s="251" t="s">
        <v>12579</v>
      </c>
      <c r="F4009" s="251" t="s">
        <v>9982</v>
      </c>
      <c r="G4009" s="251" t="s">
        <v>1387</v>
      </c>
      <c r="H4009" s="251" t="s">
        <v>3443</v>
      </c>
      <c r="I4009" s="257" t="str">
        <f t="shared" si="249"/>
        <v>-00001</v>
      </c>
      <c r="J4009" s="251">
        <v>1</v>
      </c>
      <c r="K4009" s="251">
        <v>1</v>
      </c>
      <c r="M4009" s="251" t="s">
        <v>9958</v>
      </c>
      <c r="N4009" s="251" t="s">
        <v>12847</v>
      </c>
      <c r="O4009" s="251">
        <v>1</v>
      </c>
      <c r="Q4009" s="251" t="s">
        <v>14539</v>
      </c>
      <c r="R4009" s="251" t="s">
        <v>9960</v>
      </c>
      <c r="S4009" s="252" t="s">
        <v>1386</v>
      </c>
      <c r="T4009" s="251" t="str">
        <f t="shared" si="250"/>
        <v>I060637781561BZ240</v>
      </c>
      <c r="W4009" s="251" t="str">
        <f t="shared" si="251"/>
        <v>I060637781561-BZ240</v>
      </c>
    </row>
    <row r="4010" spans="1:23" x14ac:dyDescent="0.3">
      <c r="A4010" s="256" t="str">
        <f t="shared" si="248"/>
        <v>I0606377-81561BZ320-00001</v>
      </c>
      <c r="B4010" s="251" t="s">
        <v>14540</v>
      </c>
      <c r="C4010" s="251" t="s">
        <v>10077</v>
      </c>
      <c r="D4010" s="251" t="s">
        <v>14528</v>
      </c>
      <c r="E4010" s="251" t="s">
        <v>12579</v>
      </c>
      <c r="F4010" s="251" t="s">
        <v>9984</v>
      </c>
      <c r="G4010" s="251" t="s">
        <v>1428</v>
      </c>
      <c r="H4010" s="251" t="s">
        <v>3443</v>
      </c>
      <c r="I4010" s="257" t="str">
        <f t="shared" si="249"/>
        <v>-00001</v>
      </c>
      <c r="J4010" s="251">
        <v>1</v>
      </c>
      <c r="K4010" s="251">
        <v>1</v>
      </c>
      <c r="M4010" s="251" t="s">
        <v>9958</v>
      </c>
      <c r="N4010" s="251" t="s">
        <v>12847</v>
      </c>
      <c r="O4010" s="251">
        <v>1</v>
      </c>
      <c r="Q4010" s="251" t="s">
        <v>14540</v>
      </c>
      <c r="R4010" s="251" t="s">
        <v>9960</v>
      </c>
      <c r="S4010" s="252" t="s">
        <v>1427</v>
      </c>
      <c r="T4010" s="251" t="str">
        <f t="shared" si="250"/>
        <v>I060637781561BZ320</v>
      </c>
      <c r="W4010" s="251" t="str">
        <f t="shared" si="251"/>
        <v>I060637781561-BZ320</v>
      </c>
    </row>
    <row r="4011" spans="1:23" x14ac:dyDescent="0.3">
      <c r="A4011" s="256" t="str">
        <f t="shared" si="248"/>
        <v>I0606377-81581BZ040-00001</v>
      </c>
      <c r="B4011" s="251" t="s">
        <v>14541</v>
      </c>
      <c r="C4011" s="251" t="s">
        <v>10077</v>
      </c>
      <c r="D4011" s="251" t="s">
        <v>14528</v>
      </c>
      <c r="E4011" s="251" t="s">
        <v>12579</v>
      </c>
      <c r="F4011" s="251" t="s">
        <v>9986</v>
      </c>
      <c r="G4011" s="251" t="s">
        <v>1454</v>
      </c>
      <c r="H4011" s="251" t="s">
        <v>5218</v>
      </c>
      <c r="I4011" s="257" t="str">
        <f t="shared" si="249"/>
        <v>-00001</v>
      </c>
      <c r="J4011" s="251">
        <v>1</v>
      </c>
      <c r="K4011" s="251">
        <v>1</v>
      </c>
      <c r="M4011" s="251" t="s">
        <v>9958</v>
      </c>
      <c r="N4011" s="251" t="s">
        <v>12847</v>
      </c>
      <c r="O4011" s="251">
        <v>1</v>
      </c>
      <c r="Q4011" s="251" t="s">
        <v>14541</v>
      </c>
      <c r="R4011" s="251" t="s">
        <v>9960</v>
      </c>
      <c r="S4011" s="252" t="s">
        <v>1453</v>
      </c>
      <c r="T4011" s="251" t="str">
        <f t="shared" si="250"/>
        <v>I060637781581BZ040</v>
      </c>
      <c r="W4011" s="251" t="str">
        <f t="shared" si="251"/>
        <v>I060637781581-BZ040</v>
      </c>
    </row>
    <row r="4012" spans="1:23" x14ac:dyDescent="0.3">
      <c r="A4012" s="256" t="str">
        <f t="shared" si="248"/>
        <v>I0606377-81590BZ051-00001</v>
      </c>
      <c r="B4012" s="251" t="s">
        <v>14542</v>
      </c>
      <c r="C4012" s="251" t="s">
        <v>10077</v>
      </c>
      <c r="D4012" s="251" t="s">
        <v>14528</v>
      </c>
      <c r="E4012" s="251" t="s">
        <v>12579</v>
      </c>
      <c r="F4012" s="251" t="s">
        <v>9988</v>
      </c>
      <c r="G4012" s="251" t="s">
        <v>5230</v>
      </c>
      <c r="H4012" s="251" t="s">
        <v>770</v>
      </c>
      <c r="I4012" s="257" t="str">
        <f t="shared" si="249"/>
        <v>-00001</v>
      </c>
      <c r="J4012" s="251">
        <v>1</v>
      </c>
      <c r="K4012" s="251">
        <v>1</v>
      </c>
      <c r="M4012" s="251" t="s">
        <v>9958</v>
      </c>
      <c r="N4012" s="251" t="s">
        <v>12847</v>
      </c>
      <c r="O4012" s="251">
        <v>1</v>
      </c>
      <c r="Q4012" s="251" t="s">
        <v>14542</v>
      </c>
      <c r="R4012" s="251" t="s">
        <v>9960</v>
      </c>
      <c r="S4012" s="252" t="s">
        <v>4062</v>
      </c>
      <c r="T4012" s="251" t="str">
        <f t="shared" si="250"/>
        <v>I060637781590BZ051</v>
      </c>
      <c r="W4012" s="251" t="str">
        <f t="shared" si="251"/>
        <v>I060637781590-BZ051</v>
      </c>
    </row>
    <row r="4013" spans="1:23" x14ac:dyDescent="0.3">
      <c r="A4013" s="256" t="str">
        <f t="shared" si="248"/>
        <v>I0606377-9004951161-00002</v>
      </c>
      <c r="B4013" s="251" t="s">
        <v>14543</v>
      </c>
      <c r="C4013" s="251" t="s">
        <v>10077</v>
      </c>
      <c r="D4013" s="251" t="s">
        <v>14528</v>
      </c>
      <c r="E4013" s="251" t="s">
        <v>12579</v>
      </c>
      <c r="F4013" s="251" t="s">
        <v>9990</v>
      </c>
      <c r="G4013" s="251" t="s">
        <v>1559</v>
      </c>
      <c r="H4013" s="251" t="s">
        <v>3393</v>
      </c>
      <c r="I4013" s="257" t="str">
        <f t="shared" si="249"/>
        <v>-00002</v>
      </c>
      <c r="J4013" s="251">
        <v>2</v>
      </c>
      <c r="K4013" s="251">
        <v>2</v>
      </c>
      <c r="M4013" s="251" t="s">
        <v>10007</v>
      </c>
      <c r="N4013" s="251" t="s">
        <v>12847</v>
      </c>
      <c r="O4013" s="251">
        <v>2</v>
      </c>
      <c r="Q4013" s="251" t="s">
        <v>14543</v>
      </c>
      <c r="R4013" s="251" t="s">
        <v>9960</v>
      </c>
      <c r="S4013" s="252">
        <v>9004951161</v>
      </c>
      <c r="T4013" s="251" t="str">
        <f t="shared" si="250"/>
        <v>I06063779004951161</v>
      </c>
      <c r="W4013" s="251" t="str">
        <f t="shared" si="251"/>
        <v>I060637790049-51161</v>
      </c>
    </row>
    <row r="4014" spans="1:23" x14ac:dyDescent="0.3">
      <c r="A4014" s="256" t="str">
        <f t="shared" si="248"/>
        <v>I0606377-9004A81005-00003</v>
      </c>
      <c r="B4014" s="251" t="s">
        <v>14544</v>
      </c>
      <c r="C4014" s="251" t="s">
        <v>10077</v>
      </c>
      <c r="D4014" s="251" t="s">
        <v>14528</v>
      </c>
      <c r="E4014" s="251" t="s">
        <v>12579</v>
      </c>
      <c r="F4014" s="251" t="s">
        <v>9992</v>
      </c>
      <c r="G4014" s="251" t="s">
        <v>1566</v>
      </c>
      <c r="H4014" s="251" t="s">
        <v>3393</v>
      </c>
      <c r="I4014" s="257" t="str">
        <f t="shared" si="249"/>
        <v>-00003</v>
      </c>
      <c r="J4014" s="251">
        <v>3</v>
      </c>
      <c r="K4014" s="251">
        <v>3</v>
      </c>
      <c r="M4014" s="251" t="s">
        <v>10007</v>
      </c>
      <c r="N4014" s="251" t="s">
        <v>12847</v>
      </c>
      <c r="O4014" s="251">
        <v>3</v>
      </c>
      <c r="Q4014" s="251" t="s">
        <v>14544</v>
      </c>
      <c r="R4014" s="251" t="s">
        <v>9960</v>
      </c>
      <c r="S4014" s="252" t="s">
        <v>1565</v>
      </c>
      <c r="T4014" s="251" t="str">
        <f t="shared" si="250"/>
        <v>I06063779004A81005</v>
      </c>
      <c r="W4014" s="251" t="str">
        <f t="shared" si="251"/>
        <v>I06063779004A-81005</v>
      </c>
    </row>
    <row r="4015" spans="1:23" x14ac:dyDescent="0.3">
      <c r="A4015" s="256" t="str">
        <f t="shared" si="248"/>
        <v>I0606377-9004A81006-00004</v>
      </c>
      <c r="B4015" s="251" t="s">
        <v>14545</v>
      </c>
      <c r="C4015" s="251" t="s">
        <v>10077</v>
      </c>
      <c r="D4015" s="251" t="s">
        <v>14528</v>
      </c>
      <c r="E4015" s="251" t="s">
        <v>12579</v>
      </c>
      <c r="F4015" s="251" t="s">
        <v>9995</v>
      </c>
      <c r="G4015" s="251" t="s">
        <v>1574</v>
      </c>
      <c r="H4015" s="251" t="s">
        <v>3393</v>
      </c>
      <c r="I4015" s="257" t="str">
        <f t="shared" si="249"/>
        <v>-00004</v>
      </c>
      <c r="J4015" s="251">
        <v>4</v>
      </c>
      <c r="K4015" s="251">
        <v>4</v>
      </c>
      <c r="M4015" s="251" t="s">
        <v>10007</v>
      </c>
      <c r="N4015" s="251" t="s">
        <v>12847</v>
      </c>
      <c r="O4015" s="251">
        <v>4</v>
      </c>
      <c r="Q4015" s="251" t="s">
        <v>14545</v>
      </c>
      <c r="R4015" s="251" t="s">
        <v>9960</v>
      </c>
      <c r="S4015" s="252" t="s">
        <v>1573</v>
      </c>
      <c r="T4015" s="251" t="str">
        <f t="shared" si="250"/>
        <v>I06063779004A81006</v>
      </c>
      <c r="W4015" s="251" t="str">
        <f t="shared" si="251"/>
        <v>I06063779004A-81006</v>
      </c>
    </row>
    <row r="4016" spans="1:23" x14ac:dyDescent="0.3">
      <c r="A4016" s="256" t="str">
        <f t="shared" si="248"/>
        <v>I0606377-9004A81007-00004</v>
      </c>
      <c r="B4016" s="251" t="s">
        <v>14546</v>
      </c>
      <c r="C4016" s="251" t="s">
        <v>10077</v>
      </c>
      <c r="D4016" s="251" t="s">
        <v>14528</v>
      </c>
      <c r="E4016" s="251" t="s">
        <v>12579</v>
      </c>
      <c r="F4016" s="251" t="s">
        <v>9997</v>
      </c>
      <c r="G4016" s="251" t="s">
        <v>1576</v>
      </c>
      <c r="H4016" s="251" t="s">
        <v>3393</v>
      </c>
      <c r="I4016" s="257" t="str">
        <f t="shared" si="249"/>
        <v>-00004</v>
      </c>
      <c r="J4016" s="251">
        <v>4</v>
      </c>
      <c r="K4016" s="251">
        <v>4</v>
      </c>
      <c r="M4016" s="251" t="s">
        <v>10003</v>
      </c>
      <c r="N4016" s="251" t="s">
        <v>12847</v>
      </c>
      <c r="O4016" s="251">
        <v>4</v>
      </c>
      <c r="Q4016" s="251" t="s">
        <v>14546</v>
      </c>
      <c r="R4016" s="251" t="s">
        <v>9960</v>
      </c>
      <c r="S4016" s="252" t="s">
        <v>1575</v>
      </c>
      <c r="T4016" s="251" t="str">
        <f t="shared" si="250"/>
        <v>I06063779004A81007</v>
      </c>
      <c r="W4016" s="251" t="str">
        <f t="shared" si="251"/>
        <v>I06063779004A-81007</v>
      </c>
    </row>
    <row r="4017" spans="1:23" x14ac:dyDescent="0.3">
      <c r="A4017" s="256" t="str">
        <f t="shared" si="248"/>
        <v>I0606377-9004A81026-00010</v>
      </c>
      <c r="B4017" s="251" t="s">
        <v>14547</v>
      </c>
      <c r="C4017" s="251" t="s">
        <v>10077</v>
      </c>
      <c r="D4017" s="251" t="s">
        <v>14528</v>
      </c>
      <c r="E4017" s="251" t="s">
        <v>12579</v>
      </c>
      <c r="F4017" s="251" t="s">
        <v>10000</v>
      </c>
      <c r="G4017" s="251" t="s">
        <v>1624</v>
      </c>
      <c r="H4017" s="251" t="s">
        <v>3393</v>
      </c>
      <c r="I4017" s="257" t="str">
        <f t="shared" si="249"/>
        <v>-00010</v>
      </c>
      <c r="J4017" s="251">
        <v>10</v>
      </c>
      <c r="K4017" s="251">
        <v>10</v>
      </c>
      <c r="M4017" s="251" t="s">
        <v>10007</v>
      </c>
      <c r="N4017" s="251" t="s">
        <v>12847</v>
      </c>
      <c r="O4017" s="251">
        <v>10</v>
      </c>
      <c r="Q4017" s="251" t="s">
        <v>14547</v>
      </c>
      <c r="R4017" s="251" t="s">
        <v>9960</v>
      </c>
      <c r="S4017" s="252" t="s">
        <v>1623</v>
      </c>
      <c r="T4017" s="251" t="str">
        <f t="shared" si="250"/>
        <v>I06063779004A81026</v>
      </c>
      <c r="W4017" s="251" t="str">
        <f t="shared" si="251"/>
        <v>I06063779004A-81026</v>
      </c>
    </row>
    <row r="4018" spans="1:23" x14ac:dyDescent="0.3">
      <c r="A4018" s="256" t="str">
        <f t="shared" si="248"/>
        <v>I0606377-9004A81027-00001</v>
      </c>
      <c r="B4018" s="251" t="s">
        <v>14548</v>
      </c>
      <c r="C4018" s="251" t="s">
        <v>10077</v>
      </c>
      <c r="D4018" s="251" t="s">
        <v>14528</v>
      </c>
      <c r="E4018" s="251" t="s">
        <v>12579</v>
      </c>
      <c r="F4018" s="251" t="s">
        <v>10002</v>
      </c>
      <c r="G4018" s="251" t="s">
        <v>1617</v>
      </c>
      <c r="H4018" s="251" t="s">
        <v>3393</v>
      </c>
      <c r="I4018" s="257" t="str">
        <f t="shared" si="249"/>
        <v>-00001</v>
      </c>
      <c r="J4018" s="251">
        <v>1</v>
      </c>
      <c r="K4018" s="251">
        <v>1</v>
      </c>
      <c r="M4018" s="251" t="s">
        <v>10007</v>
      </c>
      <c r="N4018" s="251" t="s">
        <v>12847</v>
      </c>
      <c r="O4018" s="251">
        <v>1</v>
      </c>
      <c r="Q4018" s="251" t="s">
        <v>14548</v>
      </c>
      <c r="R4018" s="251" t="s">
        <v>9960</v>
      </c>
      <c r="S4018" s="252" t="s">
        <v>1616</v>
      </c>
      <c r="T4018" s="251" t="str">
        <f t="shared" si="250"/>
        <v>I06063779004A81027</v>
      </c>
      <c r="W4018" s="251" t="str">
        <f t="shared" si="251"/>
        <v>I06063779004A-81027</v>
      </c>
    </row>
    <row r="4019" spans="1:23" x14ac:dyDescent="0.3">
      <c r="A4019" s="256" t="str">
        <f t="shared" si="248"/>
        <v>I0606378-81591BZ040-00001</v>
      </c>
      <c r="B4019" s="251" t="s">
        <v>14549</v>
      </c>
      <c r="C4019" s="251" t="s">
        <v>10077</v>
      </c>
      <c r="D4019" s="251" t="s">
        <v>14550</v>
      </c>
      <c r="E4019" s="251" t="s">
        <v>12579</v>
      </c>
      <c r="F4019" s="251" t="s">
        <v>9957</v>
      </c>
      <c r="G4019" s="251" t="s">
        <v>1461</v>
      </c>
      <c r="H4019" s="251" t="s">
        <v>5219</v>
      </c>
      <c r="I4019" s="257" t="str">
        <f t="shared" si="249"/>
        <v>-00001</v>
      </c>
      <c r="J4019" s="251">
        <v>1</v>
      </c>
      <c r="K4019" s="251">
        <v>1</v>
      </c>
      <c r="M4019" s="251" t="s">
        <v>9958</v>
      </c>
      <c r="N4019" s="251" t="s">
        <v>12979</v>
      </c>
      <c r="O4019" s="251">
        <v>1</v>
      </c>
      <c r="Q4019" s="251" t="s">
        <v>14549</v>
      </c>
      <c r="R4019" s="251" t="s">
        <v>10017</v>
      </c>
      <c r="S4019" s="252" t="s">
        <v>1460</v>
      </c>
      <c r="T4019" s="251" t="str">
        <f t="shared" si="250"/>
        <v>I060637881591BZ040</v>
      </c>
      <c r="W4019" s="251" t="str">
        <f t="shared" si="251"/>
        <v>I060637881591-BZ040</v>
      </c>
    </row>
    <row r="4020" spans="1:23" x14ac:dyDescent="0.3">
      <c r="A4020" s="256" t="str">
        <f t="shared" si="248"/>
        <v>I0606378-87915BZ070-00001</v>
      </c>
      <c r="B4020" s="251" t="s">
        <v>14551</v>
      </c>
      <c r="C4020" s="251" t="s">
        <v>10077</v>
      </c>
      <c r="D4020" s="251" t="s">
        <v>14550</v>
      </c>
      <c r="E4020" s="251" t="s">
        <v>12579</v>
      </c>
      <c r="F4020" s="251" t="s">
        <v>9962</v>
      </c>
      <c r="G4020" s="251" t="s">
        <v>1528</v>
      </c>
      <c r="H4020" s="251" t="s">
        <v>10293</v>
      </c>
      <c r="I4020" s="257" t="str">
        <f t="shared" si="249"/>
        <v>-00001</v>
      </c>
      <c r="J4020" s="251">
        <v>1</v>
      </c>
      <c r="K4020" s="251">
        <v>1</v>
      </c>
      <c r="M4020" s="251" t="s">
        <v>10007</v>
      </c>
      <c r="N4020" s="251" t="s">
        <v>12979</v>
      </c>
      <c r="O4020" s="251">
        <v>1</v>
      </c>
      <c r="Q4020" s="251" t="s">
        <v>14551</v>
      </c>
      <c r="R4020" s="251" t="s">
        <v>10017</v>
      </c>
      <c r="S4020" s="252" t="s">
        <v>1527</v>
      </c>
      <c r="T4020" s="251" t="str">
        <f t="shared" si="250"/>
        <v>I060637887915BZ070</v>
      </c>
      <c r="W4020" s="251" t="str">
        <f t="shared" si="251"/>
        <v>I060637887915-BZ070</v>
      </c>
    </row>
    <row r="4021" spans="1:23" x14ac:dyDescent="0.3">
      <c r="A4021" s="256" t="str">
        <f t="shared" si="248"/>
        <v>I0606378-87917BZ010-00007</v>
      </c>
      <c r="B4021" s="251" t="s">
        <v>14552</v>
      </c>
      <c r="C4021" s="251" t="s">
        <v>10077</v>
      </c>
      <c r="D4021" s="251" t="s">
        <v>14550</v>
      </c>
      <c r="E4021" s="251" t="s">
        <v>12579</v>
      </c>
      <c r="F4021" s="251" t="s">
        <v>9964</v>
      </c>
      <c r="G4021" s="251" t="s">
        <v>1515</v>
      </c>
      <c r="H4021" s="251" t="s">
        <v>10109</v>
      </c>
      <c r="I4021" s="257" t="str">
        <f t="shared" si="249"/>
        <v>-00007</v>
      </c>
      <c r="J4021" s="251">
        <v>7</v>
      </c>
      <c r="K4021" s="251">
        <v>7</v>
      </c>
      <c r="M4021" s="251" t="s">
        <v>10007</v>
      </c>
      <c r="N4021" s="251" t="s">
        <v>12979</v>
      </c>
      <c r="O4021" s="251">
        <v>7</v>
      </c>
      <c r="Q4021" s="251" t="s">
        <v>14552</v>
      </c>
      <c r="R4021" s="251" t="s">
        <v>10017</v>
      </c>
      <c r="S4021" s="252" t="s">
        <v>1514</v>
      </c>
      <c r="T4021" s="251" t="str">
        <f t="shared" si="250"/>
        <v>I060637887917BZ010</v>
      </c>
      <c r="W4021" s="251" t="str">
        <f t="shared" si="251"/>
        <v>I060637887917-BZ010</v>
      </c>
    </row>
    <row r="4022" spans="1:23" x14ac:dyDescent="0.3">
      <c r="A4022" s="256" t="str">
        <f t="shared" si="248"/>
        <v>I0606379-81565BZ030-00002</v>
      </c>
      <c r="B4022" s="251" t="s">
        <v>14553</v>
      </c>
      <c r="C4022" s="251" t="s">
        <v>10077</v>
      </c>
      <c r="D4022" s="251" t="s">
        <v>14554</v>
      </c>
      <c r="E4022" s="251" t="s">
        <v>12579</v>
      </c>
      <c r="F4022" s="251" t="s">
        <v>9957</v>
      </c>
      <c r="G4022" s="251" t="s">
        <v>1356</v>
      </c>
      <c r="H4022" s="251" t="s">
        <v>10467</v>
      </c>
      <c r="I4022" s="257" t="str">
        <f t="shared" si="249"/>
        <v>-00002</v>
      </c>
      <c r="J4022" s="251">
        <v>2</v>
      </c>
      <c r="K4022" s="251">
        <v>2</v>
      </c>
      <c r="M4022" s="251" t="s">
        <v>10007</v>
      </c>
      <c r="N4022" s="251" t="s">
        <v>13230</v>
      </c>
      <c r="O4022" s="251">
        <v>2</v>
      </c>
      <c r="Q4022" s="251" t="s">
        <v>14553</v>
      </c>
      <c r="R4022" s="251" t="s">
        <v>10028</v>
      </c>
      <c r="S4022" s="252" t="s">
        <v>1355</v>
      </c>
      <c r="T4022" s="251" t="str">
        <f t="shared" si="250"/>
        <v>I060637981565BZ030</v>
      </c>
      <c r="W4022" s="251" t="str">
        <f t="shared" si="251"/>
        <v>I060637981565-BZ030</v>
      </c>
    </row>
    <row r="4023" spans="1:23" x14ac:dyDescent="0.3">
      <c r="A4023" s="256" t="str">
        <f t="shared" si="248"/>
        <v>I0706381-9004951125-00019</v>
      </c>
      <c r="B4023" s="251" t="s">
        <v>14555</v>
      </c>
      <c r="C4023" s="251" t="s">
        <v>10117</v>
      </c>
      <c r="D4023" s="251" t="s">
        <v>14556</v>
      </c>
      <c r="E4023" s="251" t="s">
        <v>12579</v>
      </c>
      <c r="F4023" s="251" t="s">
        <v>9957</v>
      </c>
      <c r="G4023" s="251" t="s">
        <v>1561</v>
      </c>
      <c r="H4023" s="251" t="s">
        <v>3393</v>
      </c>
      <c r="I4023" s="257" t="str">
        <f t="shared" si="249"/>
        <v>-00019</v>
      </c>
      <c r="J4023" s="251">
        <v>19</v>
      </c>
      <c r="K4023" s="251">
        <v>19</v>
      </c>
      <c r="M4023" s="251" t="s">
        <v>10003</v>
      </c>
      <c r="N4023" s="251" t="s">
        <v>12847</v>
      </c>
      <c r="O4023" s="251">
        <v>19</v>
      </c>
      <c r="Q4023" s="251" t="s">
        <v>14555</v>
      </c>
      <c r="R4023" s="251" t="s">
        <v>9960</v>
      </c>
      <c r="S4023" s="252">
        <v>9004951125</v>
      </c>
      <c r="T4023" s="251" t="str">
        <f t="shared" si="250"/>
        <v>I07063819004951125</v>
      </c>
      <c r="W4023" s="251" t="str">
        <f t="shared" si="251"/>
        <v>I070638190049-51125</v>
      </c>
    </row>
    <row r="4024" spans="1:23" x14ac:dyDescent="0.3">
      <c r="A4024" s="256" t="str">
        <f t="shared" si="248"/>
        <v>I0706382-81110BZ050-00004</v>
      </c>
      <c r="B4024" s="251" t="s">
        <v>14557</v>
      </c>
      <c r="C4024" s="251" t="s">
        <v>10117</v>
      </c>
      <c r="D4024" s="251" t="s">
        <v>14558</v>
      </c>
      <c r="E4024" s="251" t="s">
        <v>12579</v>
      </c>
      <c r="F4024" s="251" t="s">
        <v>9957</v>
      </c>
      <c r="G4024" s="251" t="s">
        <v>1015</v>
      </c>
      <c r="H4024" s="251" t="s">
        <v>10123</v>
      </c>
      <c r="I4024" s="257" t="str">
        <f t="shared" si="249"/>
        <v>-00004</v>
      </c>
      <c r="J4024" s="251">
        <v>4</v>
      </c>
      <c r="K4024" s="251">
        <v>4</v>
      </c>
      <c r="M4024" s="251" t="s">
        <v>9958</v>
      </c>
      <c r="N4024" s="251" t="s">
        <v>12979</v>
      </c>
      <c r="O4024" s="251">
        <v>4</v>
      </c>
      <c r="Q4024" s="251" t="s">
        <v>14557</v>
      </c>
      <c r="R4024" s="251" t="s">
        <v>10017</v>
      </c>
      <c r="S4024" s="252" t="s">
        <v>1014</v>
      </c>
      <c r="T4024" s="251" t="str">
        <f t="shared" si="250"/>
        <v>I070638281110BZ050</v>
      </c>
      <c r="W4024" s="251" t="str">
        <f t="shared" si="251"/>
        <v>I070638281110-BZ050</v>
      </c>
    </row>
    <row r="4025" spans="1:23" x14ac:dyDescent="0.3">
      <c r="A4025" s="256" t="str">
        <f t="shared" si="248"/>
        <v>I0706382-81110BZ800-00001</v>
      </c>
      <c r="B4025" s="251" t="s">
        <v>14559</v>
      </c>
      <c r="C4025" s="251" t="s">
        <v>10117</v>
      </c>
      <c r="D4025" s="251" t="s">
        <v>14558</v>
      </c>
      <c r="E4025" s="251" t="s">
        <v>12579</v>
      </c>
      <c r="F4025" s="251" t="s">
        <v>9962</v>
      </c>
      <c r="G4025" s="251" t="s">
        <v>3420</v>
      </c>
      <c r="H4025" s="251" t="s">
        <v>3422</v>
      </c>
      <c r="I4025" s="257" t="str">
        <f t="shared" si="249"/>
        <v>-00001</v>
      </c>
      <c r="J4025" s="251">
        <v>1</v>
      </c>
      <c r="K4025" s="251">
        <v>1</v>
      </c>
      <c r="M4025" s="251" t="s">
        <v>9958</v>
      </c>
      <c r="N4025" s="251" t="s">
        <v>12979</v>
      </c>
      <c r="O4025" s="251">
        <v>1</v>
      </c>
      <c r="Q4025" s="251" t="s">
        <v>14559</v>
      </c>
      <c r="R4025" s="251" t="s">
        <v>10017</v>
      </c>
      <c r="S4025" s="252" t="s">
        <v>3419</v>
      </c>
      <c r="T4025" s="251" t="str">
        <f t="shared" si="250"/>
        <v>I070638281110BZ800</v>
      </c>
      <c r="W4025" s="251" t="str">
        <f t="shared" si="251"/>
        <v>I070638281110-BZ800</v>
      </c>
    </row>
    <row r="4026" spans="1:23" x14ac:dyDescent="0.3">
      <c r="A4026" s="256" t="str">
        <f t="shared" si="248"/>
        <v>I0706382-81110BZ840-00003</v>
      </c>
      <c r="B4026" s="251" t="s">
        <v>14560</v>
      </c>
      <c r="C4026" s="251" t="s">
        <v>10117</v>
      </c>
      <c r="D4026" s="251" t="s">
        <v>14558</v>
      </c>
      <c r="E4026" s="251" t="s">
        <v>12579</v>
      </c>
      <c r="F4026" s="251" t="s">
        <v>9964</v>
      </c>
      <c r="G4026" s="251" t="s">
        <v>3424</v>
      </c>
      <c r="H4026" s="251" t="s">
        <v>3422</v>
      </c>
      <c r="I4026" s="257" t="str">
        <f t="shared" si="249"/>
        <v>-00003</v>
      </c>
      <c r="J4026" s="251">
        <v>3</v>
      </c>
      <c r="K4026" s="251">
        <v>3</v>
      </c>
      <c r="M4026" s="251" t="s">
        <v>9958</v>
      </c>
      <c r="N4026" s="251" t="s">
        <v>12979</v>
      </c>
      <c r="O4026" s="251">
        <v>3</v>
      </c>
      <c r="Q4026" s="251" t="s">
        <v>14560</v>
      </c>
      <c r="R4026" s="251" t="s">
        <v>10017</v>
      </c>
      <c r="S4026" s="252" t="s">
        <v>3423</v>
      </c>
      <c r="T4026" s="251" t="str">
        <f t="shared" si="250"/>
        <v>I070638281110BZ840</v>
      </c>
      <c r="W4026" s="251" t="str">
        <f t="shared" si="251"/>
        <v>I070638281110-BZ840</v>
      </c>
    </row>
    <row r="4027" spans="1:23" x14ac:dyDescent="0.3">
      <c r="A4027" s="256" t="str">
        <f t="shared" si="248"/>
        <v>I0706382-81150BZ010-00001</v>
      </c>
      <c r="B4027" s="251" t="s">
        <v>14561</v>
      </c>
      <c r="C4027" s="251" t="s">
        <v>10117</v>
      </c>
      <c r="D4027" s="251" t="s">
        <v>14558</v>
      </c>
      <c r="E4027" s="251" t="s">
        <v>12579</v>
      </c>
      <c r="F4027" s="251" t="s">
        <v>9966</v>
      </c>
      <c r="G4027" s="251" t="s">
        <v>1006</v>
      </c>
      <c r="H4027" s="251" t="s">
        <v>3429</v>
      </c>
      <c r="I4027" s="257" t="str">
        <f t="shared" si="249"/>
        <v>-00001</v>
      </c>
      <c r="J4027" s="251">
        <v>1</v>
      </c>
      <c r="K4027" s="251">
        <v>1</v>
      </c>
      <c r="M4027" s="251" t="s">
        <v>9958</v>
      </c>
      <c r="N4027" s="251" t="s">
        <v>12979</v>
      </c>
      <c r="O4027" s="251">
        <v>1</v>
      </c>
      <c r="Q4027" s="251" t="s">
        <v>14561</v>
      </c>
      <c r="R4027" s="251" t="s">
        <v>10017</v>
      </c>
      <c r="S4027" s="252" t="s">
        <v>1005</v>
      </c>
      <c r="T4027" s="251" t="str">
        <f t="shared" si="250"/>
        <v>I070638281150BZ010</v>
      </c>
      <c r="W4027" s="251" t="str">
        <f t="shared" si="251"/>
        <v>I070638281150-BZ010</v>
      </c>
    </row>
    <row r="4028" spans="1:23" x14ac:dyDescent="0.3">
      <c r="A4028" s="256" t="str">
        <f t="shared" si="248"/>
        <v>I0706382-81150BZ050-00005</v>
      </c>
      <c r="B4028" s="251" t="s">
        <v>14562</v>
      </c>
      <c r="C4028" s="251" t="s">
        <v>10117</v>
      </c>
      <c r="D4028" s="251" t="s">
        <v>14558</v>
      </c>
      <c r="E4028" s="251" t="s">
        <v>12579</v>
      </c>
      <c r="F4028" s="251" t="s">
        <v>9968</v>
      </c>
      <c r="G4028" s="251" t="s">
        <v>1024</v>
      </c>
      <c r="H4028" s="251" t="s">
        <v>5057</v>
      </c>
      <c r="I4028" s="257" t="str">
        <f t="shared" si="249"/>
        <v>-00005</v>
      </c>
      <c r="J4028" s="251">
        <v>5</v>
      </c>
      <c r="K4028" s="251">
        <v>5</v>
      </c>
      <c r="M4028" s="251" t="s">
        <v>9958</v>
      </c>
      <c r="N4028" s="251" t="s">
        <v>12979</v>
      </c>
      <c r="O4028" s="251">
        <v>5</v>
      </c>
      <c r="Q4028" s="251" t="s">
        <v>14562</v>
      </c>
      <c r="R4028" s="251" t="s">
        <v>10017</v>
      </c>
      <c r="S4028" s="252" t="s">
        <v>1023</v>
      </c>
      <c r="T4028" s="251" t="str">
        <f t="shared" si="250"/>
        <v>I070638281150BZ050</v>
      </c>
      <c r="W4028" s="251" t="str">
        <f t="shared" si="251"/>
        <v>I070638281150-BZ050</v>
      </c>
    </row>
    <row r="4029" spans="1:23" x14ac:dyDescent="0.3">
      <c r="A4029" s="256" t="str">
        <f t="shared" si="248"/>
        <v>I0706382-81150BZ800-00002</v>
      </c>
      <c r="B4029" s="251" t="s">
        <v>14563</v>
      </c>
      <c r="C4029" s="251" t="s">
        <v>10117</v>
      </c>
      <c r="D4029" s="251" t="s">
        <v>14558</v>
      </c>
      <c r="E4029" s="251" t="s">
        <v>12579</v>
      </c>
      <c r="F4029" s="251" t="s">
        <v>9970</v>
      </c>
      <c r="G4029" s="251" t="s">
        <v>3427</v>
      </c>
      <c r="H4029" s="251" t="s">
        <v>3429</v>
      </c>
      <c r="I4029" s="257" t="str">
        <f t="shared" si="249"/>
        <v>-00002</v>
      </c>
      <c r="J4029" s="251">
        <v>2</v>
      </c>
      <c r="K4029" s="251">
        <v>2</v>
      </c>
      <c r="M4029" s="251" t="s">
        <v>9958</v>
      </c>
      <c r="N4029" s="251" t="s">
        <v>12979</v>
      </c>
      <c r="O4029" s="251">
        <v>2</v>
      </c>
      <c r="Q4029" s="251" t="s">
        <v>14563</v>
      </c>
      <c r="R4029" s="251" t="s">
        <v>10017</v>
      </c>
      <c r="S4029" s="252" t="s">
        <v>3426</v>
      </c>
      <c r="T4029" s="251" t="str">
        <f t="shared" si="250"/>
        <v>I070638281150BZ800</v>
      </c>
      <c r="W4029" s="251" t="str">
        <f t="shared" si="251"/>
        <v>I070638281150-BZ800</v>
      </c>
    </row>
    <row r="4030" spans="1:23" x14ac:dyDescent="0.3">
      <c r="A4030" s="256" t="str">
        <f t="shared" si="248"/>
        <v>I0706382-81150BZ840-00003</v>
      </c>
      <c r="B4030" s="251" t="s">
        <v>14564</v>
      </c>
      <c r="C4030" s="251" t="s">
        <v>10117</v>
      </c>
      <c r="D4030" s="251" t="s">
        <v>14558</v>
      </c>
      <c r="E4030" s="251" t="s">
        <v>12579</v>
      </c>
      <c r="F4030" s="251" t="s">
        <v>9972</v>
      </c>
      <c r="G4030" s="251" t="s">
        <v>3431</v>
      </c>
      <c r="H4030" s="251" t="s">
        <v>3429</v>
      </c>
      <c r="I4030" s="257" t="str">
        <f t="shared" si="249"/>
        <v>-00003</v>
      </c>
      <c r="J4030" s="251">
        <v>3</v>
      </c>
      <c r="K4030" s="251">
        <v>3</v>
      </c>
      <c r="M4030" s="251" t="s">
        <v>9958</v>
      </c>
      <c r="N4030" s="251" t="s">
        <v>12979</v>
      </c>
      <c r="O4030" s="251">
        <v>3</v>
      </c>
      <c r="Q4030" s="251" t="s">
        <v>14564</v>
      </c>
      <c r="R4030" s="251" t="s">
        <v>10017</v>
      </c>
      <c r="S4030" s="252" t="s">
        <v>3430</v>
      </c>
      <c r="T4030" s="251" t="str">
        <f t="shared" si="250"/>
        <v>I070638281150BZ840</v>
      </c>
      <c r="W4030" s="251" t="str">
        <f t="shared" si="251"/>
        <v>I070638281150-BZ840</v>
      </c>
    </row>
    <row r="4031" spans="1:23" x14ac:dyDescent="0.3">
      <c r="A4031" s="256" t="str">
        <f t="shared" si="248"/>
        <v>I0706382-81170BZ520-00002</v>
      </c>
      <c r="B4031" s="251" t="s">
        <v>14565</v>
      </c>
      <c r="C4031" s="251" t="s">
        <v>10117</v>
      </c>
      <c r="D4031" s="251" t="s">
        <v>14558</v>
      </c>
      <c r="E4031" s="251" t="s">
        <v>12579</v>
      </c>
      <c r="F4031" s="251" t="s">
        <v>9974</v>
      </c>
      <c r="G4031" s="251" t="s">
        <v>1123</v>
      </c>
      <c r="H4031" s="251" t="s">
        <v>5102</v>
      </c>
      <c r="I4031" s="257" t="str">
        <f t="shared" si="249"/>
        <v>-00002</v>
      </c>
      <c r="J4031" s="251">
        <v>2</v>
      </c>
      <c r="K4031" s="251">
        <v>2</v>
      </c>
      <c r="M4031" s="251" t="s">
        <v>9958</v>
      </c>
      <c r="N4031" s="251" t="s">
        <v>12979</v>
      </c>
      <c r="O4031" s="251">
        <v>2</v>
      </c>
      <c r="Q4031" s="251" t="s">
        <v>14565</v>
      </c>
      <c r="R4031" s="251" t="s">
        <v>10017</v>
      </c>
      <c r="S4031" s="252" t="s">
        <v>1122</v>
      </c>
      <c r="T4031" s="251" t="str">
        <f t="shared" si="250"/>
        <v>I070638281170BZ520</v>
      </c>
      <c r="W4031" s="251" t="str">
        <f t="shared" si="251"/>
        <v>I070638281170-BZ520</v>
      </c>
    </row>
    <row r="4032" spans="1:23" x14ac:dyDescent="0.3">
      <c r="A4032" s="256" t="str">
        <f t="shared" si="248"/>
        <v>I0706382-81551BZ060-00003</v>
      </c>
      <c r="B4032" s="251" t="s">
        <v>14566</v>
      </c>
      <c r="C4032" s="251" t="s">
        <v>10117</v>
      </c>
      <c r="D4032" s="251" t="s">
        <v>14558</v>
      </c>
      <c r="E4032" s="251" t="s">
        <v>12579</v>
      </c>
      <c r="F4032" s="251" t="s">
        <v>9976</v>
      </c>
      <c r="G4032" s="251" t="s">
        <v>1296</v>
      </c>
      <c r="H4032" s="251" t="s">
        <v>10317</v>
      </c>
      <c r="I4032" s="257" t="str">
        <f t="shared" si="249"/>
        <v>-00003</v>
      </c>
      <c r="J4032" s="251">
        <v>3</v>
      </c>
      <c r="K4032" s="251">
        <v>3</v>
      </c>
      <c r="M4032" s="251" t="s">
        <v>9958</v>
      </c>
      <c r="N4032" s="251" t="s">
        <v>12979</v>
      </c>
      <c r="O4032" s="251">
        <v>3</v>
      </c>
      <c r="Q4032" s="251" t="s">
        <v>14566</v>
      </c>
      <c r="R4032" s="251" t="s">
        <v>10017</v>
      </c>
      <c r="S4032" s="252" t="s">
        <v>1295</v>
      </c>
      <c r="T4032" s="251" t="str">
        <f t="shared" si="250"/>
        <v>I070638281551BZ060</v>
      </c>
      <c r="W4032" s="251" t="str">
        <f t="shared" si="251"/>
        <v>I070638281551-BZ060</v>
      </c>
    </row>
    <row r="4033" spans="1:23" x14ac:dyDescent="0.3">
      <c r="A4033" s="256" t="str">
        <f t="shared" si="248"/>
        <v>I0706382-81551BZ090-00005</v>
      </c>
      <c r="B4033" s="251" t="s">
        <v>14567</v>
      </c>
      <c r="C4033" s="251" t="s">
        <v>10117</v>
      </c>
      <c r="D4033" s="251" t="s">
        <v>14558</v>
      </c>
      <c r="E4033" s="251" t="s">
        <v>12579</v>
      </c>
      <c r="F4033" s="251" t="s">
        <v>9978</v>
      </c>
      <c r="G4033" s="251" t="s">
        <v>1318</v>
      </c>
      <c r="H4033" s="251" t="s">
        <v>5211</v>
      </c>
      <c r="I4033" s="257" t="str">
        <f t="shared" si="249"/>
        <v>-00005</v>
      </c>
      <c r="J4033" s="251">
        <v>5</v>
      </c>
      <c r="K4033" s="251">
        <v>5</v>
      </c>
      <c r="M4033" s="251" t="s">
        <v>9958</v>
      </c>
      <c r="N4033" s="251" t="s">
        <v>12979</v>
      </c>
      <c r="O4033" s="251">
        <v>5</v>
      </c>
      <c r="Q4033" s="251" t="s">
        <v>14567</v>
      </c>
      <c r="R4033" s="251" t="s">
        <v>10017</v>
      </c>
      <c r="S4033" s="252" t="s">
        <v>1317</v>
      </c>
      <c r="T4033" s="251" t="str">
        <f t="shared" si="250"/>
        <v>I070638281551BZ090</v>
      </c>
      <c r="W4033" s="251" t="str">
        <f t="shared" si="251"/>
        <v>I070638281551-BZ090</v>
      </c>
    </row>
    <row r="4034" spans="1:23" x14ac:dyDescent="0.3">
      <c r="A4034" s="256" t="str">
        <f t="shared" si="248"/>
        <v>I0706382-81551BZ250-00002</v>
      </c>
      <c r="B4034" s="251" t="s">
        <v>14568</v>
      </c>
      <c r="C4034" s="251" t="s">
        <v>10117</v>
      </c>
      <c r="D4034" s="251" t="s">
        <v>14558</v>
      </c>
      <c r="E4034" s="251" t="s">
        <v>12579</v>
      </c>
      <c r="F4034" s="251" t="s">
        <v>9980</v>
      </c>
      <c r="G4034" s="251" t="s">
        <v>1396</v>
      </c>
      <c r="H4034" s="251" t="s">
        <v>3436</v>
      </c>
      <c r="I4034" s="257" t="str">
        <f t="shared" si="249"/>
        <v>-00002</v>
      </c>
      <c r="J4034" s="251">
        <v>2</v>
      </c>
      <c r="K4034" s="251">
        <v>2</v>
      </c>
      <c r="M4034" s="251" t="s">
        <v>9958</v>
      </c>
      <c r="N4034" s="251" t="s">
        <v>12979</v>
      </c>
      <c r="O4034" s="251">
        <v>2</v>
      </c>
      <c r="Q4034" s="251" t="s">
        <v>14568</v>
      </c>
      <c r="R4034" s="251" t="s">
        <v>10017</v>
      </c>
      <c r="S4034" s="252" t="s">
        <v>1395</v>
      </c>
      <c r="T4034" s="251" t="str">
        <f t="shared" si="250"/>
        <v>I070638281551BZ250</v>
      </c>
      <c r="W4034" s="251" t="str">
        <f t="shared" si="251"/>
        <v>I070638281551-BZ250</v>
      </c>
    </row>
    <row r="4035" spans="1:23" x14ac:dyDescent="0.3">
      <c r="A4035" s="256" t="str">
        <f t="shared" si="248"/>
        <v>I0706382-81561BZ060-00001</v>
      </c>
      <c r="B4035" s="251" t="s">
        <v>14569</v>
      </c>
      <c r="C4035" s="251" t="s">
        <v>10117</v>
      </c>
      <c r="D4035" s="251" t="s">
        <v>14558</v>
      </c>
      <c r="E4035" s="251" t="s">
        <v>12579</v>
      </c>
      <c r="F4035" s="251" t="s">
        <v>9982</v>
      </c>
      <c r="G4035" s="251" t="s">
        <v>1304</v>
      </c>
      <c r="H4035" s="251" t="s">
        <v>10128</v>
      </c>
      <c r="I4035" s="257" t="str">
        <f t="shared" si="249"/>
        <v>-00001</v>
      </c>
      <c r="J4035" s="251">
        <v>1</v>
      </c>
      <c r="K4035" s="251">
        <v>1</v>
      </c>
      <c r="M4035" s="251" t="s">
        <v>9958</v>
      </c>
      <c r="N4035" s="251" t="s">
        <v>12979</v>
      </c>
      <c r="O4035" s="251">
        <v>1</v>
      </c>
      <c r="Q4035" s="251" t="s">
        <v>14569</v>
      </c>
      <c r="R4035" s="251" t="s">
        <v>10017</v>
      </c>
      <c r="S4035" s="252" t="s">
        <v>1303</v>
      </c>
      <c r="T4035" s="251" t="str">
        <f t="shared" si="250"/>
        <v>I070638281561BZ060</v>
      </c>
      <c r="W4035" s="251" t="str">
        <f t="shared" si="251"/>
        <v>I070638281561-BZ060</v>
      </c>
    </row>
    <row r="4036" spans="1:23" x14ac:dyDescent="0.3">
      <c r="A4036" s="256" t="str">
        <f t="shared" si="248"/>
        <v>I0706382-81561BZ090-00004</v>
      </c>
      <c r="B4036" s="251" t="s">
        <v>14570</v>
      </c>
      <c r="C4036" s="251" t="s">
        <v>10117</v>
      </c>
      <c r="D4036" s="251" t="s">
        <v>14558</v>
      </c>
      <c r="E4036" s="251" t="s">
        <v>12579</v>
      </c>
      <c r="F4036" s="251" t="s">
        <v>9984</v>
      </c>
      <c r="G4036" s="251" t="s">
        <v>1331</v>
      </c>
      <c r="H4036" s="251" t="s">
        <v>5211</v>
      </c>
      <c r="I4036" s="257" t="str">
        <f t="shared" si="249"/>
        <v>-00004</v>
      </c>
      <c r="J4036" s="251">
        <v>4</v>
      </c>
      <c r="K4036" s="251">
        <v>4</v>
      </c>
      <c r="M4036" s="251" t="s">
        <v>9958</v>
      </c>
      <c r="N4036" s="251" t="s">
        <v>12979</v>
      </c>
      <c r="O4036" s="251">
        <v>4</v>
      </c>
      <c r="Q4036" s="251" t="s">
        <v>14570</v>
      </c>
      <c r="R4036" s="251" t="s">
        <v>10017</v>
      </c>
      <c r="S4036" s="252" t="s">
        <v>1330</v>
      </c>
      <c r="T4036" s="251" t="str">
        <f t="shared" si="250"/>
        <v>I070638281561BZ090</v>
      </c>
      <c r="W4036" s="251" t="str">
        <f t="shared" si="251"/>
        <v>I070638281561-BZ090</v>
      </c>
    </row>
    <row r="4037" spans="1:23" x14ac:dyDescent="0.3">
      <c r="A4037" s="256" t="str">
        <f t="shared" si="248"/>
        <v>I0706382-81561BZ410-00004</v>
      </c>
      <c r="B4037" s="251" t="s">
        <v>14571</v>
      </c>
      <c r="C4037" s="251" t="s">
        <v>10117</v>
      </c>
      <c r="D4037" s="251" t="s">
        <v>14558</v>
      </c>
      <c r="E4037" s="251" t="s">
        <v>12579</v>
      </c>
      <c r="F4037" s="251" t="s">
        <v>9986</v>
      </c>
      <c r="G4037" s="251" t="s">
        <v>3441</v>
      </c>
      <c r="H4037" s="251" t="s">
        <v>3443</v>
      </c>
      <c r="I4037" s="257" t="str">
        <f t="shared" si="249"/>
        <v>-00004</v>
      </c>
      <c r="J4037" s="251">
        <v>4</v>
      </c>
      <c r="K4037" s="251">
        <v>4</v>
      </c>
      <c r="M4037" s="251" t="s">
        <v>9958</v>
      </c>
      <c r="N4037" s="251" t="s">
        <v>12979</v>
      </c>
      <c r="O4037" s="251">
        <v>4</v>
      </c>
      <c r="Q4037" s="251" t="s">
        <v>14571</v>
      </c>
      <c r="R4037" s="251" t="s">
        <v>10017</v>
      </c>
      <c r="S4037" s="252" t="s">
        <v>11</v>
      </c>
      <c r="T4037" s="251" t="str">
        <f t="shared" si="250"/>
        <v>I070638281561BZ410</v>
      </c>
      <c r="W4037" s="251" t="str">
        <f t="shared" si="251"/>
        <v>I070638281561-BZ410</v>
      </c>
    </row>
    <row r="4038" spans="1:23" x14ac:dyDescent="0.3">
      <c r="A4038" s="256" t="str">
        <f t="shared" si="248"/>
        <v>I0706382-81580BZ090-00001</v>
      </c>
      <c r="B4038" s="251" t="s">
        <v>14572</v>
      </c>
      <c r="C4038" s="251" t="s">
        <v>10117</v>
      </c>
      <c r="D4038" s="251" t="s">
        <v>14558</v>
      </c>
      <c r="E4038" s="251" t="s">
        <v>12579</v>
      </c>
      <c r="F4038" s="251" t="s">
        <v>9988</v>
      </c>
      <c r="G4038" s="251" t="s">
        <v>3449</v>
      </c>
      <c r="H4038" s="251" t="s">
        <v>758</v>
      </c>
      <c r="I4038" s="257" t="str">
        <f t="shared" si="249"/>
        <v>-00001</v>
      </c>
      <c r="J4038" s="251">
        <v>1</v>
      </c>
      <c r="K4038" s="251">
        <v>1</v>
      </c>
      <c r="M4038" s="251" t="s">
        <v>9993</v>
      </c>
      <c r="N4038" s="251" t="s">
        <v>12979</v>
      </c>
      <c r="O4038" s="251">
        <v>1</v>
      </c>
      <c r="Q4038" s="251" t="s">
        <v>14572</v>
      </c>
      <c r="R4038" s="251" t="s">
        <v>10017</v>
      </c>
      <c r="S4038" s="252" t="s">
        <v>3448</v>
      </c>
      <c r="T4038" s="251" t="str">
        <f t="shared" si="250"/>
        <v>I070638281580BZ090</v>
      </c>
      <c r="W4038" s="251" t="str">
        <f t="shared" si="251"/>
        <v>I070638281580-BZ090</v>
      </c>
    </row>
    <row r="4039" spans="1:23" x14ac:dyDescent="0.3">
      <c r="A4039" s="256" t="str">
        <f t="shared" ref="A4039:A4102" si="252">D4039&amp;$A$6&amp;S4039&amp;I4039</f>
        <v>I0706382-87940BZ070-00002</v>
      </c>
      <c r="B4039" s="251" t="s">
        <v>14573</v>
      </c>
      <c r="C4039" s="251" t="s">
        <v>10117</v>
      </c>
      <c r="D4039" s="251" t="s">
        <v>14558</v>
      </c>
      <c r="E4039" s="251" t="s">
        <v>12579</v>
      </c>
      <c r="F4039" s="251" t="s">
        <v>9990</v>
      </c>
      <c r="G4039" s="251" t="s">
        <v>1545</v>
      </c>
      <c r="H4039" s="251" t="s">
        <v>10132</v>
      </c>
      <c r="I4039" s="257" t="str">
        <f t="shared" ref="I4039:I4102" si="253">+IF(AND(O4039&lt;10),$B$2&amp;O4039,IF(AND(O4039&gt;9,O4039&lt;=99),$B$3&amp;O4039,IF(AND(O4039&gt;99,L92915&lt;1000),$B$4&amp;O4039,IF(AND(O4039&gt;999),$B$5&amp;7))))</f>
        <v>-00002</v>
      </c>
      <c r="J4039" s="251">
        <v>2</v>
      </c>
      <c r="K4039" s="251">
        <v>2</v>
      </c>
      <c r="M4039" s="251" t="s">
        <v>9993</v>
      </c>
      <c r="N4039" s="251" t="s">
        <v>12979</v>
      </c>
      <c r="O4039" s="251">
        <v>2</v>
      </c>
      <c r="Q4039" s="251" t="s">
        <v>14573</v>
      </c>
      <c r="R4039" s="251" t="s">
        <v>10017</v>
      </c>
      <c r="S4039" s="252" t="s">
        <v>1544</v>
      </c>
      <c r="T4039" s="251" t="str">
        <f t="shared" si="250"/>
        <v>I070638287940BZ070</v>
      </c>
      <c r="W4039" s="251" t="str">
        <f t="shared" si="251"/>
        <v>I070638287940-BZ070</v>
      </c>
    </row>
    <row r="4040" spans="1:23" x14ac:dyDescent="0.3">
      <c r="A4040" s="256" t="str">
        <f t="shared" si="252"/>
        <v>I0706382-87945BZ070-00003</v>
      </c>
      <c r="B4040" s="251" t="s">
        <v>14574</v>
      </c>
      <c r="C4040" s="251" t="s">
        <v>10117</v>
      </c>
      <c r="D4040" s="251" t="s">
        <v>14558</v>
      </c>
      <c r="E4040" s="251" t="s">
        <v>12579</v>
      </c>
      <c r="F4040" s="251" t="s">
        <v>9992</v>
      </c>
      <c r="G4040" s="251" t="s">
        <v>1537</v>
      </c>
      <c r="H4040" s="251" t="s">
        <v>12969</v>
      </c>
      <c r="I4040" s="257" t="str">
        <f t="shared" si="253"/>
        <v>-00003</v>
      </c>
      <c r="J4040" s="251">
        <v>3</v>
      </c>
      <c r="K4040" s="251">
        <v>3</v>
      </c>
      <c r="M4040" s="251" t="s">
        <v>10007</v>
      </c>
      <c r="N4040" s="251" t="s">
        <v>12979</v>
      </c>
      <c r="O4040" s="251">
        <v>3</v>
      </c>
      <c r="Q4040" s="251" t="s">
        <v>14574</v>
      </c>
      <c r="R4040" s="251" t="s">
        <v>10017</v>
      </c>
      <c r="S4040" s="252" t="s">
        <v>1536</v>
      </c>
      <c r="T4040" s="251" t="str">
        <f t="shared" ref="T4040:T4103" si="254">+D4040&amp;S4040</f>
        <v>I070638287945BZ070</v>
      </c>
      <c r="W4040" s="251" t="str">
        <f t="shared" ref="W4040:W4103" si="255">D4040&amp;G4040</f>
        <v>I070638287945-BZ070</v>
      </c>
    </row>
    <row r="4041" spans="1:23" x14ac:dyDescent="0.3">
      <c r="A4041" s="256" t="str">
        <f t="shared" si="252"/>
        <v>I0706383-81110BZ520-00001</v>
      </c>
      <c r="B4041" s="251" t="s">
        <v>14575</v>
      </c>
      <c r="C4041" s="251" t="s">
        <v>10117</v>
      </c>
      <c r="D4041" s="251" t="s">
        <v>14576</v>
      </c>
      <c r="E4041" s="251" t="s">
        <v>12579</v>
      </c>
      <c r="F4041" s="251" t="s">
        <v>9957</v>
      </c>
      <c r="G4041" s="251" t="s">
        <v>1110</v>
      </c>
      <c r="H4041" s="251" t="s">
        <v>3422</v>
      </c>
      <c r="I4041" s="257" t="str">
        <f t="shared" si="253"/>
        <v>-00001</v>
      </c>
      <c r="J4041" s="251">
        <v>1</v>
      </c>
      <c r="K4041" s="251">
        <v>1</v>
      </c>
      <c r="M4041" s="251" t="s">
        <v>9958</v>
      </c>
      <c r="N4041" s="251" t="s">
        <v>13230</v>
      </c>
      <c r="O4041" s="251">
        <v>1</v>
      </c>
      <c r="Q4041" s="251" t="s">
        <v>14575</v>
      </c>
      <c r="R4041" s="251" t="s">
        <v>10028</v>
      </c>
      <c r="S4041" s="252" t="s">
        <v>1109</v>
      </c>
      <c r="T4041" s="251" t="str">
        <f t="shared" si="254"/>
        <v>I070638381110BZ520</v>
      </c>
      <c r="W4041" s="251" t="str">
        <f t="shared" si="255"/>
        <v>I070638381110-BZ520</v>
      </c>
    </row>
    <row r="4042" spans="1:23" x14ac:dyDescent="0.3">
      <c r="A4042" s="256" t="str">
        <f t="shared" si="252"/>
        <v>I0706383-81130BZ520-00001</v>
      </c>
      <c r="B4042" s="251" t="s">
        <v>14577</v>
      </c>
      <c r="C4042" s="251" t="s">
        <v>10117</v>
      </c>
      <c r="D4042" s="251" t="s">
        <v>14576</v>
      </c>
      <c r="E4042" s="251" t="s">
        <v>12579</v>
      </c>
      <c r="F4042" s="251" t="s">
        <v>9962</v>
      </c>
      <c r="G4042" s="251" t="s">
        <v>1115</v>
      </c>
      <c r="H4042" s="251" t="s">
        <v>5101</v>
      </c>
      <c r="I4042" s="257" t="str">
        <f t="shared" si="253"/>
        <v>-00001</v>
      </c>
      <c r="J4042" s="251">
        <v>1</v>
      </c>
      <c r="K4042" s="251">
        <v>1</v>
      </c>
      <c r="M4042" s="251" t="s">
        <v>9958</v>
      </c>
      <c r="N4042" s="251" t="s">
        <v>13230</v>
      </c>
      <c r="O4042" s="251">
        <v>1</v>
      </c>
      <c r="Q4042" s="251" t="s">
        <v>14577</v>
      </c>
      <c r="R4042" s="251" t="s">
        <v>10028</v>
      </c>
      <c r="S4042" s="252" t="s">
        <v>1114</v>
      </c>
      <c r="T4042" s="251" t="str">
        <f t="shared" si="254"/>
        <v>I070638381130BZ520</v>
      </c>
      <c r="W4042" s="251" t="str">
        <f t="shared" si="255"/>
        <v>I070638381130-BZ520</v>
      </c>
    </row>
    <row r="4043" spans="1:23" x14ac:dyDescent="0.3">
      <c r="A4043" s="256" t="str">
        <f t="shared" si="252"/>
        <v>I0706383-81270BZ010-00001</v>
      </c>
      <c r="B4043" s="251" t="s">
        <v>14578</v>
      </c>
      <c r="C4043" s="251" t="s">
        <v>10117</v>
      </c>
      <c r="D4043" s="251" t="s">
        <v>14576</v>
      </c>
      <c r="E4043" s="251" t="s">
        <v>12579</v>
      </c>
      <c r="F4043" s="251" t="s">
        <v>9964</v>
      </c>
      <c r="G4043" s="251" t="s">
        <v>1474</v>
      </c>
      <c r="H4043" s="251" t="s">
        <v>10137</v>
      </c>
      <c r="I4043" s="257" t="str">
        <f t="shared" si="253"/>
        <v>-00001</v>
      </c>
      <c r="J4043" s="251">
        <v>1</v>
      </c>
      <c r="K4043" s="251">
        <v>1</v>
      </c>
      <c r="M4043" s="251" t="s">
        <v>10007</v>
      </c>
      <c r="N4043" s="251" t="s">
        <v>13230</v>
      </c>
      <c r="O4043" s="251">
        <v>1</v>
      </c>
      <c r="Q4043" s="251" t="s">
        <v>14578</v>
      </c>
      <c r="R4043" s="251" t="s">
        <v>10028</v>
      </c>
      <c r="S4043" s="252" t="s">
        <v>1473</v>
      </c>
      <c r="T4043" s="251" t="str">
        <f t="shared" si="254"/>
        <v>I070638381270BZ010</v>
      </c>
      <c r="W4043" s="251" t="str">
        <f t="shared" si="255"/>
        <v>I070638381270-BZ010</v>
      </c>
    </row>
    <row r="4044" spans="1:23" x14ac:dyDescent="0.3">
      <c r="A4044" s="256" t="str">
        <f t="shared" si="252"/>
        <v>I0706383-81550BZ190-00002</v>
      </c>
      <c r="B4044" s="251" t="s">
        <v>14579</v>
      </c>
      <c r="C4044" s="251" t="s">
        <v>10117</v>
      </c>
      <c r="D4044" s="251" t="s">
        <v>14576</v>
      </c>
      <c r="E4044" s="251" t="s">
        <v>12579</v>
      </c>
      <c r="F4044" s="251" t="s">
        <v>9966</v>
      </c>
      <c r="G4044" s="251" t="s">
        <v>1308</v>
      </c>
      <c r="H4044" s="251" t="s">
        <v>10141</v>
      </c>
      <c r="I4044" s="257" t="str">
        <f t="shared" si="253"/>
        <v>-00002</v>
      </c>
      <c r="J4044" s="251">
        <v>2</v>
      </c>
      <c r="K4044" s="251">
        <v>2</v>
      </c>
      <c r="M4044" s="251" t="s">
        <v>9958</v>
      </c>
      <c r="N4044" s="251" t="s">
        <v>13230</v>
      </c>
      <c r="O4044" s="251">
        <v>2</v>
      </c>
      <c r="Q4044" s="251" t="s">
        <v>14579</v>
      </c>
      <c r="R4044" s="251" t="s">
        <v>10028</v>
      </c>
      <c r="S4044" s="252" t="s">
        <v>1307</v>
      </c>
      <c r="T4044" s="251" t="str">
        <f t="shared" si="254"/>
        <v>I070638381550BZ190</v>
      </c>
      <c r="W4044" s="251" t="str">
        <f t="shared" si="255"/>
        <v>I070638381550-BZ190</v>
      </c>
    </row>
    <row r="4045" spans="1:23" x14ac:dyDescent="0.3">
      <c r="A4045" s="256" t="str">
        <f t="shared" si="252"/>
        <v>I0706383-81551BZ010-00001</v>
      </c>
      <c r="B4045" s="251" t="s">
        <v>14580</v>
      </c>
      <c r="C4045" s="251" t="s">
        <v>10117</v>
      </c>
      <c r="D4045" s="251" t="s">
        <v>14576</v>
      </c>
      <c r="E4045" s="251" t="s">
        <v>12579</v>
      </c>
      <c r="F4045" s="251" t="s">
        <v>9968</v>
      </c>
      <c r="G4045" s="251" t="s">
        <v>1278</v>
      </c>
      <c r="H4045" s="251" t="s">
        <v>5216</v>
      </c>
      <c r="I4045" s="257" t="str">
        <f t="shared" si="253"/>
        <v>-00001</v>
      </c>
      <c r="J4045" s="251">
        <v>1</v>
      </c>
      <c r="K4045" s="251">
        <v>1</v>
      </c>
      <c r="M4045" s="251" t="s">
        <v>9993</v>
      </c>
      <c r="N4045" s="251" t="s">
        <v>13230</v>
      </c>
      <c r="O4045" s="251">
        <v>1</v>
      </c>
      <c r="Q4045" s="251" t="s">
        <v>14580</v>
      </c>
      <c r="R4045" s="251" t="s">
        <v>10028</v>
      </c>
      <c r="S4045" s="252" t="s">
        <v>1277</v>
      </c>
      <c r="T4045" s="251" t="str">
        <f t="shared" si="254"/>
        <v>I070638381551BZ010</v>
      </c>
      <c r="W4045" s="251" t="str">
        <f t="shared" si="255"/>
        <v>I070638381551-BZ010</v>
      </c>
    </row>
    <row r="4046" spans="1:23" x14ac:dyDescent="0.3">
      <c r="A4046" s="256" t="str">
        <f t="shared" si="252"/>
        <v>I0706383-81560BZ070-00001</v>
      </c>
      <c r="B4046" s="251" t="s">
        <v>14581</v>
      </c>
      <c r="C4046" s="251" t="s">
        <v>10117</v>
      </c>
      <c r="D4046" s="251" t="s">
        <v>14576</v>
      </c>
      <c r="E4046" s="251" t="s">
        <v>12579</v>
      </c>
      <c r="F4046" s="251" t="s">
        <v>9970</v>
      </c>
      <c r="G4046" s="251" t="s">
        <v>1300</v>
      </c>
      <c r="H4046" s="251" t="s">
        <v>10332</v>
      </c>
      <c r="I4046" s="257" t="str">
        <f t="shared" si="253"/>
        <v>-00001</v>
      </c>
      <c r="J4046" s="251">
        <v>1</v>
      </c>
      <c r="K4046" s="251">
        <v>1</v>
      </c>
      <c r="M4046" s="251" t="s">
        <v>9958</v>
      </c>
      <c r="N4046" s="251" t="s">
        <v>13230</v>
      </c>
      <c r="O4046" s="251">
        <v>1</v>
      </c>
      <c r="Q4046" s="251" t="s">
        <v>14581</v>
      </c>
      <c r="R4046" s="251" t="s">
        <v>10028</v>
      </c>
      <c r="S4046" s="252" t="s">
        <v>1299</v>
      </c>
      <c r="T4046" s="251" t="str">
        <f t="shared" si="254"/>
        <v>I070638381560BZ070</v>
      </c>
      <c r="W4046" s="251" t="str">
        <f t="shared" si="255"/>
        <v>I070638381560-BZ070</v>
      </c>
    </row>
    <row r="4047" spans="1:23" x14ac:dyDescent="0.3">
      <c r="A4047" s="256" t="str">
        <f t="shared" si="252"/>
        <v>I0706383-81560BZ190-00002</v>
      </c>
      <c r="B4047" s="251" t="s">
        <v>14582</v>
      </c>
      <c r="C4047" s="251" t="s">
        <v>10117</v>
      </c>
      <c r="D4047" s="251" t="s">
        <v>14576</v>
      </c>
      <c r="E4047" s="251" t="s">
        <v>12579</v>
      </c>
      <c r="F4047" s="251" t="s">
        <v>9972</v>
      </c>
      <c r="G4047" s="251" t="s">
        <v>1322</v>
      </c>
      <c r="H4047" s="251" t="s">
        <v>10146</v>
      </c>
      <c r="I4047" s="257" t="str">
        <f t="shared" si="253"/>
        <v>-00002</v>
      </c>
      <c r="J4047" s="251">
        <v>2</v>
      </c>
      <c r="K4047" s="251">
        <v>2</v>
      </c>
      <c r="M4047" s="251" t="s">
        <v>9958</v>
      </c>
      <c r="N4047" s="251" t="s">
        <v>13230</v>
      </c>
      <c r="O4047" s="251">
        <v>2</v>
      </c>
      <c r="Q4047" s="251" t="s">
        <v>14582</v>
      </c>
      <c r="R4047" s="251" t="s">
        <v>10028</v>
      </c>
      <c r="S4047" s="252" t="s">
        <v>1321</v>
      </c>
      <c r="T4047" s="251" t="str">
        <f t="shared" si="254"/>
        <v>I070638381560BZ190</v>
      </c>
      <c r="W4047" s="251" t="str">
        <f t="shared" si="255"/>
        <v>I070638381560-BZ190</v>
      </c>
    </row>
    <row r="4048" spans="1:23" x14ac:dyDescent="0.3">
      <c r="A4048" s="256" t="str">
        <f t="shared" si="252"/>
        <v>I0706383-81561BZ010-00001</v>
      </c>
      <c r="B4048" s="251" t="s">
        <v>14583</v>
      </c>
      <c r="C4048" s="251" t="s">
        <v>10117</v>
      </c>
      <c r="D4048" s="251" t="s">
        <v>14576</v>
      </c>
      <c r="E4048" s="251" t="s">
        <v>12579</v>
      </c>
      <c r="F4048" s="251" t="s">
        <v>9974</v>
      </c>
      <c r="G4048" s="251" t="s">
        <v>1287</v>
      </c>
      <c r="H4048" s="251" t="s">
        <v>5217</v>
      </c>
      <c r="I4048" s="257" t="str">
        <f t="shared" si="253"/>
        <v>-00001</v>
      </c>
      <c r="J4048" s="251">
        <v>1</v>
      </c>
      <c r="K4048" s="251">
        <v>1</v>
      </c>
      <c r="M4048" s="251" t="s">
        <v>9993</v>
      </c>
      <c r="N4048" s="251" t="s">
        <v>13230</v>
      </c>
      <c r="O4048" s="251">
        <v>1</v>
      </c>
      <c r="Q4048" s="251" t="s">
        <v>14583</v>
      </c>
      <c r="R4048" s="251" t="s">
        <v>10028</v>
      </c>
      <c r="S4048" s="252" t="s">
        <v>1286</v>
      </c>
      <c r="T4048" s="251" t="str">
        <f t="shared" si="254"/>
        <v>I070638381561BZ010</v>
      </c>
      <c r="W4048" s="251" t="str">
        <f t="shared" si="255"/>
        <v>I070638381561-BZ010</v>
      </c>
    </row>
    <row r="4049" spans="1:23" x14ac:dyDescent="0.3">
      <c r="A4049" s="256" t="str">
        <f t="shared" si="252"/>
        <v>I0706384-81240BZ010B0-00004</v>
      </c>
      <c r="B4049" s="251" t="s">
        <v>14584</v>
      </c>
      <c r="C4049" s="251" t="s">
        <v>10117</v>
      </c>
      <c r="D4049" s="251" t="s">
        <v>14585</v>
      </c>
      <c r="E4049" s="251" t="s">
        <v>12579</v>
      </c>
      <c r="F4049" s="251" t="s">
        <v>9957</v>
      </c>
      <c r="G4049" s="251" t="s">
        <v>1484</v>
      </c>
      <c r="H4049" s="251" t="s">
        <v>10500</v>
      </c>
      <c r="I4049" s="257" t="str">
        <f t="shared" si="253"/>
        <v>-00004</v>
      </c>
      <c r="J4049" s="251">
        <v>4</v>
      </c>
      <c r="K4049" s="251">
        <v>4</v>
      </c>
      <c r="M4049" s="251" t="s">
        <v>10007</v>
      </c>
      <c r="N4049" s="251" t="s">
        <v>14586</v>
      </c>
      <c r="O4049" s="251">
        <v>4</v>
      </c>
      <c r="Q4049" s="251" t="s">
        <v>14584</v>
      </c>
      <c r="R4049" s="251" t="s">
        <v>10307</v>
      </c>
      <c r="S4049" s="252" t="s">
        <v>1483</v>
      </c>
      <c r="T4049" s="251" t="str">
        <f t="shared" si="254"/>
        <v>I070638481240BZ010B0</v>
      </c>
      <c r="W4049" s="251" t="str">
        <f t="shared" si="255"/>
        <v>I070638481240-BZ010-B0</v>
      </c>
    </row>
    <row r="4050" spans="1:23" x14ac:dyDescent="0.3">
      <c r="A4050" s="256" t="str">
        <f t="shared" si="252"/>
        <v>I0802165-811100W070-00003</v>
      </c>
      <c r="B4050" s="251" t="s">
        <v>14587</v>
      </c>
      <c r="C4050" s="251" t="s">
        <v>10151</v>
      </c>
      <c r="D4050" s="251" t="s">
        <v>14588</v>
      </c>
      <c r="E4050" s="251" t="s">
        <v>12579</v>
      </c>
      <c r="F4050" s="251" t="s">
        <v>9957</v>
      </c>
      <c r="G4050" s="251" t="s">
        <v>45</v>
      </c>
      <c r="H4050" s="251" t="s">
        <v>5059</v>
      </c>
      <c r="I4050" s="257" t="str">
        <f t="shared" si="253"/>
        <v>-00003</v>
      </c>
      <c r="J4050" s="251">
        <v>3</v>
      </c>
      <c r="K4050" s="251">
        <v>3</v>
      </c>
      <c r="M4050" s="251" t="s">
        <v>9958</v>
      </c>
      <c r="N4050" s="251" t="s">
        <v>12979</v>
      </c>
      <c r="O4050" s="251">
        <v>3</v>
      </c>
      <c r="Q4050" s="251" t="s">
        <v>14587</v>
      </c>
      <c r="R4050" s="251" t="s">
        <v>10017</v>
      </c>
      <c r="S4050" s="252" t="s">
        <v>44</v>
      </c>
      <c r="T4050" s="251" t="str">
        <f t="shared" si="254"/>
        <v>I0802165811100W070</v>
      </c>
      <c r="W4050" s="251" t="str">
        <f t="shared" si="255"/>
        <v>I080216581110-0W070</v>
      </c>
    </row>
    <row r="4051" spans="1:23" x14ac:dyDescent="0.3">
      <c r="A4051" s="256" t="str">
        <f t="shared" si="252"/>
        <v>I0802165-811500W070-00002</v>
      </c>
      <c r="B4051" s="251" t="s">
        <v>14589</v>
      </c>
      <c r="C4051" s="251" t="s">
        <v>10151</v>
      </c>
      <c r="D4051" s="251" t="s">
        <v>14588</v>
      </c>
      <c r="E4051" s="251" t="s">
        <v>12579</v>
      </c>
      <c r="F4051" s="251" t="s">
        <v>9962</v>
      </c>
      <c r="G4051" s="251" t="s">
        <v>53</v>
      </c>
      <c r="H4051" s="251" t="s">
        <v>5060</v>
      </c>
      <c r="I4051" s="257" t="str">
        <f t="shared" si="253"/>
        <v>-00002</v>
      </c>
      <c r="J4051" s="251">
        <v>2</v>
      </c>
      <c r="K4051" s="251">
        <v>2</v>
      </c>
      <c r="M4051" s="251" t="s">
        <v>9958</v>
      </c>
      <c r="N4051" s="251" t="s">
        <v>12979</v>
      </c>
      <c r="O4051" s="251">
        <v>2</v>
      </c>
      <c r="Q4051" s="251" t="s">
        <v>14589</v>
      </c>
      <c r="R4051" s="251" t="s">
        <v>10017</v>
      </c>
      <c r="S4051" s="252" t="s">
        <v>52</v>
      </c>
      <c r="T4051" s="251" t="str">
        <f t="shared" si="254"/>
        <v>I0802165811500W070</v>
      </c>
      <c r="W4051" s="251" t="str">
        <f t="shared" si="255"/>
        <v>I080216581150-0W070</v>
      </c>
    </row>
    <row r="4052" spans="1:23" x14ac:dyDescent="0.3">
      <c r="A4052" s="256" t="str">
        <f t="shared" si="252"/>
        <v>Q3IC25HE-81110VT090-00005</v>
      </c>
      <c r="B4052" s="251" t="s">
        <v>14590</v>
      </c>
      <c r="C4052" s="251" t="s">
        <v>9954</v>
      </c>
      <c r="D4052" s="251" t="s">
        <v>14591</v>
      </c>
      <c r="E4052" s="251" t="s">
        <v>12579</v>
      </c>
      <c r="F4052" s="251" t="s">
        <v>9957</v>
      </c>
      <c r="G4052" s="251" t="s">
        <v>14592</v>
      </c>
      <c r="H4052" s="251" t="s">
        <v>3422</v>
      </c>
      <c r="I4052" s="257" t="str">
        <f t="shared" si="253"/>
        <v>-00005</v>
      </c>
      <c r="J4052" s="251">
        <v>5</v>
      </c>
      <c r="K4052" s="251">
        <v>5</v>
      </c>
      <c r="M4052" s="251" t="s">
        <v>9958</v>
      </c>
      <c r="N4052" s="251" t="s">
        <v>12707</v>
      </c>
      <c r="O4052" s="251">
        <v>5</v>
      </c>
      <c r="Q4052" s="251" t="s">
        <v>14590</v>
      </c>
      <c r="R4052" s="251" t="s">
        <v>9960</v>
      </c>
      <c r="S4052" s="252" t="s">
        <v>3721</v>
      </c>
      <c r="T4052" s="251" t="str">
        <f t="shared" si="254"/>
        <v>Q3IC25HE81110VT090</v>
      </c>
      <c r="W4052" s="251" t="str">
        <f t="shared" si="255"/>
        <v>Q3IC25HE81110-VT090</v>
      </c>
    </row>
    <row r="4053" spans="1:23" x14ac:dyDescent="0.3">
      <c r="A4053" s="256" t="str">
        <f t="shared" si="252"/>
        <v>Q3IC25HE-81150VT090-00008</v>
      </c>
      <c r="B4053" s="251" t="s">
        <v>14593</v>
      </c>
      <c r="C4053" s="251" t="s">
        <v>9954</v>
      </c>
      <c r="D4053" s="251" t="s">
        <v>14591</v>
      </c>
      <c r="E4053" s="251" t="s">
        <v>12579</v>
      </c>
      <c r="F4053" s="251" t="s">
        <v>9962</v>
      </c>
      <c r="G4053" s="251" t="s">
        <v>14594</v>
      </c>
      <c r="H4053" s="251" t="s">
        <v>3429</v>
      </c>
      <c r="I4053" s="257" t="str">
        <f t="shared" si="253"/>
        <v>-00008</v>
      </c>
      <c r="J4053" s="251">
        <v>8</v>
      </c>
      <c r="K4053" s="251">
        <v>8</v>
      </c>
      <c r="M4053" s="251" t="s">
        <v>9958</v>
      </c>
      <c r="N4053" s="251" t="s">
        <v>12707</v>
      </c>
      <c r="O4053" s="251">
        <v>8</v>
      </c>
      <c r="Q4053" s="251" t="s">
        <v>14593</v>
      </c>
      <c r="R4053" s="251" t="s">
        <v>9960</v>
      </c>
      <c r="S4053" s="252" t="s">
        <v>3733</v>
      </c>
      <c r="T4053" s="251" t="str">
        <f t="shared" si="254"/>
        <v>Q3IC25HE81150VT090</v>
      </c>
      <c r="W4053" s="251" t="str">
        <f t="shared" si="255"/>
        <v>Q3IC25HE81150-VT090</v>
      </c>
    </row>
    <row r="4054" spans="1:23" x14ac:dyDescent="0.3">
      <c r="A4054" s="256" t="str">
        <f t="shared" si="252"/>
        <v>Q3IC25HE-8121006052-00005</v>
      </c>
      <c r="B4054" s="251" t="s">
        <v>14595</v>
      </c>
      <c r="C4054" s="251" t="s">
        <v>9954</v>
      </c>
      <c r="D4054" s="251" t="s">
        <v>14591</v>
      </c>
      <c r="E4054" s="251" t="s">
        <v>12579</v>
      </c>
      <c r="F4054" s="251" t="s">
        <v>9964</v>
      </c>
      <c r="G4054" s="251" t="s">
        <v>139</v>
      </c>
      <c r="H4054" s="251" t="s">
        <v>4978</v>
      </c>
      <c r="I4054" s="257" t="str">
        <f t="shared" si="253"/>
        <v>-00005</v>
      </c>
      <c r="J4054" s="251">
        <v>5</v>
      </c>
      <c r="K4054" s="251">
        <v>5</v>
      </c>
      <c r="M4054" s="251" t="s">
        <v>10003</v>
      </c>
      <c r="N4054" s="251" t="s">
        <v>12707</v>
      </c>
      <c r="O4054" s="251">
        <v>5</v>
      </c>
      <c r="Q4054" s="251" t="s">
        <v>14595</v>
      </c>
      <c r="R4054" s="251" t="s">
        <v>10028</v>
      </c>
      <c r="S4054" s="252">
        <v>8121006052</v>
      </c>
      <c r="T4054" s="251" t="str">
        <f t="shared" si="254"/>
        <v>Q3IC25HE8121006052</v>
      </c>
      <c r="W4054" s="251" t="str">
        <f t="shared" si="255"/>
        <v>Q3IC25HE81210-06052</v>
      </c>
    </row>
    <row r="4055" spans="1:23" x14ac:dyDescent="0.3">
      <c r="A4055" s="256" t="str">
        <f t="shared" si="252"/>
        <v>Q3IC25HE-8122006052-00005</v>
      </c>
      <c r="B4055" s="251" t="s">
        <v>14596</v>
      </c>
      <c r="C4055" s="251" t="s">
        <v>9954</v>
      </c>
      <c r="D4055" s="251" t="s">
        <v>14591</v>
      </c>
      <c r="E4055" s="251" t="s">
        <v>12579</v>
      </c>
      <c r="F4055" s="251" t="s">
        <v>9966</v>
      </c>
      <c r="G4055" s="251" t="s">
        <v>142</v>
      </c>
      <c r="H4055" s="251" t="s">
        <v>4979</v>
      </c>
      <c r="I4055" s="257" t="str">
        <f t="shared" si="253"/>
        <v>-00005</v>
      </c>
      <c r="J4055" s="251">
        <v>5</v>
      </c>
      <c r="K4055" s="251">
        <v>5</v>
      </c>
      <c r="M4055" s="251" t="s">
        <v>10003</v>
      </c>
      <c r="N4055" s="251" t="s">
        <v>12707</v>
      </c>
      <c r="O4055" s="251">
        <v>5</v>
      </c>
      <c r="Q4055" s="251" t="s">
        <v>14596</v>
      </c>
      <c r="R4055" s="251" t="s">
        <v>10028</v>
      </c>
      <c r="S4055" s="252">
        <v>8122006052</v>
      </c>
      <c r="T4055" s="251" t="str">
        <f t="shared" si="254"/>
        <v>Q3IC25HE8122006052</v>
      </c>
      <c r="W4055" s="251" t="str">
        <f t="shared" si="255"/>
        <v>Q3IC25HE81220-06052</v>
      </c>
    </row>
    <row r="4056" spans="1:23" x14ac:dyDescent="0.3">
      <c r="A4056" s="256" t="str">
        <f t="shared" si="252"/>
        <v>Q3IC35HE-81561VT050-00015</v>
      </c>
      <c r="B4056" s="251" t="s">
        <v>14597</v>
      </c>
      <c r="C4056" s="251" t="s">
        <v>10031</v>
      </c>
      <c r="D4056" s="251" t="s">
        <v>14598</v>
      </c>
      <c r="E4056" s="251" t="s">
        <v>12579</v>
      </c>
      <c r="F4056" s="251" t="s">
        <v>9957</v>
      </c>
      <c r="G4056" s="251" t="s">
        <v>10258</v>
      </c>
      <c r="H4056" s="251" t="s">
        <v>3443</v>
      </c>
      <c r="I4056" s="257" t="str">
        <f t="shared" si="253"/>
        <v>-00015</v>
      </c>
      <c r="J4056" s="251">
        <v>15</v>
      </c>
      <c r="K4056" s="251">
        <v>15</v>
      </c>
      <c r="M4056" s="251" t="s">
        <v>9958</v>
      </c>
      <c r="N4056" s="251" t="s">
        <v>12707</v>
      </c>
      <c r="O4056" s="251">
        <v>15</v>
      </c>
      <c r="Q4056" s="251" t="s">
        <v>14597</v>
      </c>
      <c r="R4056" s="251" t="s">
        <v>10028</v>
      </c>
      <c r="S4056" s="252" t="s">
        <v>3769</v>
      </c>
      <c r="T4056" s="251" t="str">
        <f t="shared" si="254"/>
        <v>Q3IC35HE81561VT050</v>
      </c>
      <c r="W4056" s="251" t="str">
        <f t="shared" si="255"/>
        <v>Q3IC35HE81561-VT050</v>
      </c>
    </row>
    <row r="4057" spans="1:23" x14ac:dyDescent="0.3">
      <c r="A4057" s="256" t="str">
        <f t="shared" si="252"/>
        <v>Q3IC35HE-81581VT020-00010</v>
      </c>
      <c r="B4057" s="251" t="s">
        <v>14599</v>
      </c>
      <c r="C4057" s="251" t="s">
        <v>10031</v>
      </c>
      <c r="D4057" s="251" t="s">
        <v>14598</v>
      </c>
      <c r="E4057" s="251" t="s">
        <v>12579</v>
      </c>
      <c r="F4057" s="251" t="s">
        <v>9962</v>
      </c>
      <c r="G4057" s="251" t="s">
        <v>10668</v>
      </c>
      <c r="H4057" s="251" t="s">
        <v>5218</v>
      </c>
      <c r="I4057" s="257" t="str">
        <f t="shared" si="253"/>
        <v>-00010</v>
      </c>
      <c r="J4057" s="251">
        <v>10</v>
      </c>
      <c r="K4057" s="251">
        <v>10</v>
      </c>
      <c r="M4057" s="251" t="s">
        <v>9993</v>
      </c>
      <c r="N4057" s="251" t="s">
        <v>12707</v>
      </c>
      <c r="O4057" s="251">
        <v>10</v>
      </c>
      <c r="Q4057" s="251" t="s">
        <v>14599</v>
      </c>
      <c r="R4057" s="251" t="s">
        <v>10028</v>
      </c>
      <c r="S4057" s="252" t="s">
        <v>3773</v>
      </c>
      <c r="T4057" s="251" t="str">
        <f t="shared" si="254"/>
        <v>Q3IC35HE81581VT020</v>
      </c>
      <c r="W4057" s="251" t="str">
        <f t="shared" si="255"/>
        <v>Q3IC35HE81581-VT020</v>
      </c>
    </row>
    <row r="4058" spans="1:23" x14ac:dyDescent="0.3">
      <c r="A4058" s="256" t="str">
        <f t="shared" si="252"/>
        <v>Q4IC55HE-81130BZ440-00014</v>
      </c>
      <c r="B4058" s="251" t="s">
        <v>14600</v>
      </c>
      <c r="C4058" s="251" t="s">
        <v>10077</v>
      </c>
      <c r="D4058" s="251" t="s">
        <v>14601</v>
      </c>
      <c r="E4058" s="251" t="s">
        <v>12579</v>
      </c>
      <c r="F4058" s="251" t="s">
        <v>9957</v>
      </c>
      <c r="G4058" s="251" t="s">
        <v>3563</v>
      </c>
      <c r="H4058" s="251" t="s">
        <v>374</v>
      </c>
      <c r="I4058" s="257" t="str">
        <f t="shared" si="253"/>
        <v>-00014</v>
      </c>
      <c r="J4058" s="251">
        <v>14</v>
      </c>
      <c r="K4058" s="251">
        <v>14</v>
      </c>
      <c r="M4058" s="251" t="s">
        <v>9958</v>
      </c>
      <c r="N4058" s="251" t="s">
        <v>12707</v>
      </c>
      <c r="O4058" s="251">
        <v>14</v>
      </c>
      <c r="Q4058" s="251" t="s">
        <v>14600</v>
      </c>
      <c r="R4058" s="251" t="s">
        <v>9960</v>
      </c>
      <c r="S4058" s="252" t="s">
        <v>3562</v>
      </c>
      <c r="T4058" s="251" t="str">
        <f t="shared" si="254"/>
        <v>Q4IC55HE81130BZ440</v>
      </c>
      <c r="W4058" s="251" t="str">
        <f t="shared" si="255"/>
        <v>Q4IC55HE81130-BZ440</v>
      </c>
    </row>
    <row r="4059" spans="1:23" x14ac:dyDescent="0.3">
      <c r="A4059" s="256" t="str">
        <f t="shared" si="252"/>
        <v>Q4IC55HE-81170BZ440-00012</v>
      </c>
      <c r="B4059" s="251" t="s">
        <v>14602</v>
      </c>
      <c r="C4059" s="251" t="s">
        <v>10077</v>
      </c>
      <c r="D4059" s="251" t="s">
        <v>14601</v>
      </c>
      <c r="E4059" s="251" t="s">
        <v>12579</v>
      </c>
      <c r="F4059" s="251" t="s">
        <v>9962</v>
      </c>
      <c r="G4059" s="251" t="s">
        <v>3567</v>
      </c>
      <c r="H4059" s="251" t="s">
        <v>391</v>
      </c>
      <c r="I4059" s="257" t="str">
        <f t="shared" si="253"/>
        <v>-00012</v>
      </c>
      <c r="J4059" s="251">
        <v>12</v>
      </c>
      <c r="K4059" s="251">
        <v>12</v>
      </c>
      <c r="M4059" s="251" t="s">
        <v>9958</v>
      </c>
      <c r="N4059" s="251" t="s">
        <v>12707</v>
      </c>
      <c r="O4059" s="251">
        <v>12</v>
      </c>
      <c r="Q4059" s="251" t="s">
        <v>14602</v>
      </c>
      <c r="R4059" s="251" t="s">
        <v>9960</v>
      </c>
      <c r="S4059" s="252" t="s">
        <v>3566</v>
      </c>
      <c r="T4059" s="251" t="str">
        <f t="shared" si="254"/>
        <v>Q4IC55HE81170BZ440</v>
      </c>
      <c r="W4059" s="251" t="str">
        <f t="shared" si="255"/>
        <v>Q4IC55HE81170-BZ440</v>
      </c>
    </row>
    <row r="4060" spans="1:23" x14ac:dyDescent="0.3">
      <c r="A4060" s="256" t="str">
        <f t="shared" si="252"/>
        <v>I0306214-525620K070-00001</v>
      </c>
      <c r="B4060" s="251" t="s">
        <v>14603</v>
      </c>
      <c r="C4060" s="251" t="s">
        <v>9954</v>
      </c>
      <c r="D4060" s="251" t="s">
        <v>14604</v>
      </c>
      <c r="E4060" s="251" t="s">
        <v>12707</v>
      </c>
      <c r="F4060" s="251" t="s">
        <v>9957</v>
      </c>
      <c r="G4060" s="251" t="s">
        <v>732</v>
      </c>
      <c r="H4060" s="251" t="s">
        <v>10161</v>
      </c>
      <c r="I4060" s="257" t="str">
        <f t="shared" si="253"/>
        <v>-00001</v>
      </c>
      <c r="J4060" s="251">
        <v>1</v>
      </c>
      <c r="K4060" s="251">
        <v>1</v>
      </c>
      <c r="M4060" s="251" t="s">
        <v>10007</v>
      </c>
      <c r="N4060" s="251" t="s">
        <v>12979</v>
      </c>
      <c r="O4060" s="251">
        <v>1</v>
      </c>
      <c r="Q4060" s="251" t="s">
        <v>14603</v>
      </c>
      <c r="R4060" s="251" t="s">
        <v>9960</v>
      </c>
      <c r="S4060" s="251" t="s">
        <v>731</v>
      </c>
      <c r="T4060" s="251" t="str">
        <f t="shared" si="254"/>
        <v>I0306214525620K070</v>
      </c>
      <c r="W4060" s="251" t="str">
        <f t="shared" si="255"/>
        <v>I030621452562-0K070</v>
      </c>
    </row>
    <row r="4061" spans="1:23" x14ac:dyDescent="0.3">
      <c r="A4061" s="256" t="str">
        <f t="shared" si="252"/>
        <v>I0306214-525630K010-00002</v>
      </c>
      <c r="B4061" s="251" t="s">
        <v>14605</v>
      </c>
      <c r="C4061" s="251" t="s">
        <v>9954</v>
      </c>
      <c r="D4061" s="251" t="s">
        <v>14604</v>
      </c>
      <c r="E4061" s="251" t="s">
        <v>12707</v>
      </c>
      <c r="F4061" s="251" t="s">
        <v>9962</v>
      </c>
      <c r="G4061" s="251" t="s">
        <v>749</v>
      </c>
      <c r="H4061" s="251" t="s">
        <v>10163</v>
      </c>
      <c r="I4061" s="257" t="str">
        <f t="shared" si="253"/>
        <v>-00002</v>
      </c>
      <c r="J4061" s="251">
        <v>2</v>
      </c>
      <c r="K4061" s="251">
        <v>2</v>
      </c>
      <c r="M4061" s="251" t="s">
        <v>10007</v>
      </c>
      <c r="N4061" s="251" t="s">
        <v>12979</v>
      </c>
      <c r="O4061" s="251">
        <v>2</v>
      </c>
      <c r="Q4061" s="251" t="s">
        <v>14605</v>
      </c>
      <c r="R4061" s="251" t="s">
        <v>9960</v>
      </c>
      <c r="S4061" s="251" t="s">
        <v>748</v>
      </c>
      <c r="T4061" s="251" t="str">
        <f t="shared" si="254"/>
        <v>I0306214525630K010</v>
      </c>
      <c r="W4061" s="251" t="str">
        <f t="shared" si="255"/>
        <v>I030621452563-0K010</v>
      </c>
    </row>
    <row r="4062" spans="1:23" x14ac:dyDescent="0.3">
      <c r="A4062" s="256" t="str">
        <f t="shared" si="252"/>
        <v>I0306214-811100K520-00004</v>
      </c>
      <c r="B4062" s="251" t="s">
        <v>14606</v>
      </c>
      <c r="C4062" s="251" t="s">
        <v>9954</v>
      </c>
      <c r="D4062" s="251" t="s">
        <v>14604</v>
      </c>
      <c r="E4062" s="251" t="s">
        <v>12707</v>
      </c>
      <c r="F4062" s="251" t="s">
        <v>9964</v>
      </c>
      <c r="G4062" s="251" t="s">
        <v>269</v>
      </c>
      <c r="H4062" s="251" t="s">
        <v>3422</v>
      </c>
      <c r="I4062" s="257" t="str">
        <f t="shared" si="253"/>
        <v>-00004</v>
      </c>
      <c r="J4062" s="251">
        <v>4</v>
      </c>
      <c r="K4062" s="251">
        <v>4</v>
      </c>
      <c r="M4062" s="251" t="s">
        <v>9958</v>
      </c>
      <c r="N4062" s="251" t="s">
        <v>12979</v>
      </c>
      <c r="O4062" s="251">
        <v>4</v>
      </c>
      <c r="Q4062" s="251" t="s">
        <v>14606</v>
      </c>
      <c r="R4062" s="251" t="s">
        <v>9960</v>
      </c>
      <c r="S4062" s="251" t="s">
        <v>7</v>
      </c>
      <c r="T4062" s="251" t="str">
        <f t="shared" si="254"/>
        <v>I0306214811100K520</v>
      </c>
      <c r="W4062" s="251" t="str">
        <f t="shared" si="255"/>
        <v>I030621481110-0K520</v>
      </c>
    </row>
    <row r="4063" spans="1:23" x14ac:dyDescent="0.3">
      <c r="A4063" s="256" t="str">
        <f t="shared" si="252"/>
        <v>I0306214-811100K580-00008</v>
      </c>
      <c r="B4063" s="251" t="s">
        <v>14607</v>
      </c>
      <c r="C4063" s="251" t="s">
        <v>9954</v>
      </c>
      <c r="D4063" s="251" t="s">
        <v>14604</v>
      </c>
      <c r="E4063" s="251" t="s">
        <v>12707</v>
      </c>
      <c r="F4063" s="251" t="s">
        <v>9966</v>
      </c>
      <c r="G4063" s="251" t="s">
        <v>429</v>
      </c>
      <c r="H4063" s="251" t="s">
        <v>3422</v>
      </c>
      <c r="I4063" s="257" t="str">
        <f t="shared" si="253"/>
        <v>-00008</v>
      </c>
      <c r="J4063" s="251">
        <v>8</v>
      </c>
      <c r="K4063" s="251">
        <v>8</v>
      </c>
      <c r="M4063" s="251" t="s">
        <v>9958</v>
      </c>
      <c r="N4063" s="251" t="s">
        <v>12979</v>
      </c>
      <c r="O4063" s="251">
        <v>8</v>
      </c>
      <c r="Q4063" s="251" t="s">
        <v>14607</v>
      </c>
      <c r="R4063" s="251" t="s">
        <v>9960</v>
      </c>
      <c r="S4063" s="251" t="s">
        <v>428</v>
      </c>
      <c r="T4063" s="251" t="str">
        <f t="shared" si="254"/>
        <v>I0306214811100K580</v>
      </c>
      <c r="W4063" s="251" t="str">
        <f t="shared" si="255"/>
        <v>I030621481110-0K580</v>
      </c>
    </row>
    <row r="4064" spans="1:23" x14ac:dyDescent="0.3">
      <c r="A4064" s="256" t="str">
        <f t="shared" si="252"/>
        <v>I0306214-811300K520-00007</v>
      </c>
      <c r="B4064" s="251" t="s">
        <v>14608</v>
      </c>
      <c r="C4064" s="251" t="s">
        <v>9954</v>
      </c>
      <c r="D4064" s="251" t="s">
        <v>14604</v>
      </c>
      <c r="E4064" s="251" t="s">
        <v>12707</v>
      </c>
      <c r="F4064" s="251" t="s">
        <v>9968</v>
      </c>
      <c r="G4064" s="251" t="s">
        <v>277</v>
      </c>
      <c r="H4064" s="251" t="s">
        <v>5101</v>
      </c>
      <c r="I4064" s="257" t="str">
        <f t="shared" si="253"/>
        <v>-00007</v>
      </c>
      <c r="J4064" s="251">
        <v>7</v>
      </c>
      <c r="K4064" s="251">
        <v>7</v>
      </c>
      <c r="M4064" s="251" t="s">
        <v>9958</v>
      </c>
      <c r="N4064" s="251" t="s">
        <v>12979</v>
      </c>
      <c r="O4064" s="251">
        <v>7</v>
      </c>
      <c r="Q4064" s="251" t="s">
        <v>14608</v>
      </c>
      <c r="R4064" s="251" t="s">
        <v>9960</v>
      </c>
      <c r="S4064" s="251" t="s">
        <v>276</v>
      </c>
      <c r="T4064" s="251" t="str">
        <f t="shared" si="254"/>
        <v>I0306214811300K520</v>
      </c>
      <c r="W4064" s="251" t="str">
        <f t="shared" si="255"/>
        <v>I030621481130-0K520</v>
      </c>
    </row>
    <row r="4065" spans="1:23" x14ac:dyDescent="0.3">
      <c r="A4065" s="256" t="str">
        <f t="shared" si="252"/>
        <v>I0306214-811300K580-00018</v>
      </c>
      <c r="B4065" s="251" t="s">
        <v>14609</v>
      </c>
      <c r="C4065" s="251" t="s">
        <v>9954</v>
      </c>
      <c r="D4065" s="251" t="s">
        <v>14604</v>
      </c>
      <c r="E4065" s="251" t="s">
        <v>12707</v>
      </c>
      <c r="F4065" s="251" t="s">
        <v>9970</v>
      </c>
      <c r="G4065" s="251" t="s">
        <v>434</v>
      </c>
      <c r="H4065" s="251" t="s">
        <v>5101</v>
      </c>
      <c r="I4065" s="257" t="str">
        <f t="shared" si="253"/>
        <v>-00018</v>
      </c>
      <c r="J4065" s="251">
        <v>18</v>
      </c>
      <c r="K4065" s="251">
        <v>18</v>
      </c>
      <c r="M4065" s="251" t="s">
        <v>9958</v>
      </c>
      <c r="N4065" s="251" t="s">
        <v>12979</v>
      </c>
      <c r="O4065" s="251">
        <v>18</v>
      </c>
      <c r="Q4065" s="251" t="s">
        <v>14609</v>
      </c>
      <c r="R4065" s="251" t="s">
        <v>9960</v>
      </c>
      <c r="S4065" s="251" t="s">
        <v>433</v>
      </c>
      <c r="T4065" s="251" t="str">
        <f t="shared" si="254"/>
        <v>I0306214811300K580</v>
      </c>
      <c r="W4065" s="251" t="str">
        <f t="shared" si="255"/>
        <v>I030621481130-0K580</v>
      </c>
    </row>
    <row r="4066" spans="1:23" x14ac:dyDescent="0.3">
      <c r="A4066" s="256" t="str">
        <f t="shared" si="252"/>
        <v>I0306214-811500K520-00002</v>
      </c>
      <c r="B4066" s="251" t="s">
        <v>14610</v>
      </c>
      <c r="C4066" s="251" t="s">
        <v>9954</v>
      </c>
      <c r="D4066" s="251" t="s">
        <v>14604</v>
      </c>
      <c r="E4066" s="251" t="s">
        <v>12707</v>
      </c>
      <c r="F4066" s="251" t="s">
        <v>9972</v>
      </c>
      <c r="G4066" s="251" t="s">
        <v>280</v>
      </c>
      <c r="H4066" s="251" t="s">
        <v>3429</v>
      </c>
      <c r="I4066" s="257" t="str">
        <f t="shared" si="253"/>
        <v>-00002</v>
      </c>
      <c r="J4066" s="251">
        <v>2</v>
      </c>
      <c r="K4066" s="251">
        <v>2</v>
      </c>
      <c r="M4066" s="251" t="s">
        <v>9958</v>
      </c>
      <c r="N4066" s="251" t="s">
        <v>12979</v>
      </c>
      <c r="O4066" s="251">
        <v>2</v>
      </c>
      <c r="Q4066" s="251" t="s">
        <v>14610</v>
      </c>
      <c r="R4066" s="251" t="s">
        <v>9960</v>
      </c>
      <c r="S4066" s="251" t="s">
        <v>12</v>
      </c>
      <c r="T4066" s="251" t="str">
        <f t="shared" si="254"/>
        <v>I0306214811500K520</v>
      </c>
      <c r="W4066" s="251" t="str">
        <f t="shared" si="255"/>
        <v>I030621481150-0K520</v>
      </c>
    </row>
    <row r="4067" spans="1:23" x14ac:dyDescent="0.3">
      <c r="A4067" s="256" t="str">
        <f t="shared" si="252"/>
        <v>I0306214-811500K580-00007</v>
      </c>
      <c r="B4067" s="251" t="s">
        <v>14611</v>
      </c>
      <c r="C4067" s="251" t="s">
        <v>9954</v>
      </c>
      <c r="D4067" s="251" t="s">
        <v>14604</v>
      </c>
      <c r="E4067" s="251" t="s">
        <v>12707</v>
      </c>
      <c r="F4067" s="251" t="s">
        <v>9974</v>
      </c>
      <c r="G4067" s="251" t="s">
        <v>437</v>
      </c>
      <c r="H4067" s="251" t="s">
        <v>3429</v>
      </c>
      <c r="I4067" s="257" t="str">
        <f t="shared" si="253"/>
        <v>-00007</v>
      </c>
      <c r="J4067" s="251">
        <v>7</v>
      </c>
      <c r="K4067" s="251">
        <v>7</v>
      </c>
      <c r="M4067" s="251" t="s">
        <v>9958</v>
      </c>
      <c r="N4067" s="251" t="s">
        <v>12979</v>
      </c>
      <c r="O4067" s="251">
        <v>7</v>
      </c>
      <c r="Q4067" s="251" t="s">
        <v>14611</v>
      </c>
      <c r="R4067" s="251" t="s">
        <v>9960</v>
      </c>
      <c r="S4067" s="251" t="s">
        <v>436</v>
      </c>
      <c r="T4067" s="251" t="str">
        <f t="shared" si="254"/>
        <v>I0306214811500K580</v>
      </c>
      <c r="W4067" s="251" t="str">
        <f t="shared" si="255"/>
        <v>I030621481150-0K580</v>
      </c>
    </row>
    <row r="4068" spans="1:23" x14ac:dyDescent="0.3">
      <c r="A4068" s="256" t="str">
        <f t="shared" si="252"/>
        <v>I0306214-811700K520-00014</v>
      </c>
      <c r="B4068" s="251" t="s">
        <v>14612</v>
      </c>
      <c r="C4068" s="251" t="s">
        <v>9954</v>
      </c>
      <c r="D4068" s="251" t="s">
        <v>14604</v>
      </c>
      <c r="E4068" s="251" t="s">
        <v>12707</v>
      </c>
      <c r="F4068" s="251" t="s">
        <v>9976</v>
      </c>
      <c r="G4068" s="251" t="s">
        <v>285</v>
      </c>
      <c r="H4068" s="251" t="s">
        <v>5102</v>
      </c>
      <c r="I4068" s="257" t="str">
        <f t="shared" si="253"/>
        <v>-00014</v>
      </c>
      <c r="J4068" s="251">
        <v>14</v>
      </c>
      <c r="K4068" s="251">
        <v>14</v>
      </c>
      <c r="M4068" s="251" t="s">
        <v>9958</v>
      </c>
      <c r="N4068" s="251" t="s">
        <v>12979</v>
      </c>
      <c r="O4068" s="251">
        <v>14</v>
      </c>
      <c r="Q4068" s="251" t="s">
        <v>14612</v>
      </c>
      <c r="R4068" s="251" t="s">
        <v>9960</v>
      </c>
      <c r="S4068" s="251" t="s">
        <v>284</v>
      </c>
      <c r="T4068" s="251" t="str">
        <f t="shared" si="254"/>
        <v>I0306214811700K520</v>
      </c>
      <c r="W4068" s="251" t="str">
        <f t="shared" si="255"/>
        <v>I030621481170-0K520</v>
      </c>
    </row>
    <row r="4069" spans="1:23" x14ac:dyDescent="0.3">
      <c r="A4069" s="256" t="str">
        <f t="shared" si="252"/>
        <v>I0306214-811700K580-00020</v>
      </c>
      <c r="B4069" s="251" t="s">
        <v>14613</v>
      </c>
      <c r="C4069" s="251" t="s">
        <v>9954</v>
      </c>
      <c r="D4069" s="251" t="s">
        <v>14604</v>
      </c>
      <c r="E4069" s="251" t="s">
        <v>12707</v>
      </c>
      <c r="F4069" s="251" t="s">
        <v>9978</v>
      </c>
      <c r="G4069" s="251" t="s">
        <v>442</v>
      </c>
      <c r="H4069" s="251" t="s">
        <v>5102</v>
      </c>
      <c r="I4069" s="257" t="str">
        <f t="shared" si="253"/>
        <v>-00020</v>
      </c>
      <c r="J4069" s="251">
        <v>20</v>
      </c>
      <c r="K4069" s="251">
        <v>20</v>
      </c>
      <c r="M4069" s="251" t="s">
        <v>9958</v>
      </c>
      <c r="N4069" s="251" t="s">
        <v>12979</v>
      </c>
      <c r="O4069" s="251">
        <v>20</v>
      </c>
      <c r="Q4069" s="251" t="s">
        <v>14613</v>
      </c>
      <c r="R4069" s="251" t="s">
        <v>9960</v>
      </c>
      <c r="S4069" s="251" t="s">
        <v>441</v>
      </c>
      <c r="T4069" s="251" t="str">
        <f t="shared" si="254"/>
        <v>I0306214811700K580</v>
      </c>
      <c r="W4069" s="251" t="str">
        <f t="shared" si="255"/>
        <v>I030621481170-0K580</v>
      </c>
    </row>
    <row r="4070" spans="1:23" x14ac:dyDescent="0.3">
      <c r="A4070" s="256" t="str">
        <f t="shared" si="252"/>
        <v>I0306214-815500K210-00006</v>
      </c>
      <c r="B4070" s="251" t="s">
        <v>14614</v>
      </c>
      <c r="C4070" s="251" t="s">
        <v>9954</v>
      </c>
      <c r="D4070" s="251" t="s">
        <v>14604</v>
      </c>
      <c r="E4070" s="251" t="s">
        <v>12707</v>
      </c>
      <c r="F4070" s="251" t="s">
        <v>9980</v>
      </c>
      <c r="G4070" s="251" t="s">
        <v>654</v>
      </c>
      <c r="H4070" s="251" t="s">
        <v>5202</v>
      </c>
      <c r="I4070" s="257" t="str">
        <f t="shared" si="253"/>
        <v>-00006</v>
      </c>
      <c r="J4070" s="251">
        <v>6</v>
      </c>
      <c r="K4070" s="251">
        <v>6</v>
      </c>
      <c r="M4070" s="251" t="s">
        <v>9958</v>
      </c>
      <c r="N4070" s="251" t="s">
        <v>12979</v>
      </c>
      <c r="O4070" s="251">
        <v>6</v>
      </c>
      <c r="Q4070" s="251" t="s">
        <v>14614</v>
      </c>
      <c r="R4070" s="251" t="s">
        <v>9960</v>
      </c>
      <c r="S4070" s="251" t="s">
        <v>653</v>
      </c>
      <c r="T4070" s="251" t="str">
        <f t="shared" si="254"/>
        <v>I0306214815500K210</v>
      </c>
      <c r="W4070" s="251" t="str">
        <f t="shared" si="255"/>
        <v>I030621481550-0K210</v>
      </c>
    </row>
    <row r="4071" spans="1:23" x14ac:dyDescent="0.3">
      <c r="A4071" s="256" t="str">
        <f t="shared" si="252"/>
        <v>I0306214-815500K240-00005</v>
      </c>
      <c r="B4071" s="251" t="s">
        <v>14615</v>
      </c>
      <c r="C4071" s="251" t="s">
        <v>9954</v>
      </c>
      <c r="D4071" s="251" t="s">
        <v>14604</v>
      </c>
      <c r="E4071" s="251" t="s">
        <v>12707</v>
      </c>
      <c r="F4071" s="251" t="s">
        <v>9982</v>
      </c>
      <c r="G4071" s="251" t="s">
        <v>727</v>
      </c>
      <c r="H4071" s="251" t="s">
        <v>5202</v>
      </c>
      <c r="I4071" s="257" t="str">
        <f t="shared" si="253"/>
        <v>-00005</v>
      </c>
      <c r="J4071" s="251">
        <v>5</v>
      </c>
      <c r="K4071" s="251">
        <v>5</v>
      </c>
      <c r="M4071" s="251" t="s">
        <v>9958</v>
      </c>
      <c r="N4071" s="251" t="s">
        <v>12979</v>
      </c>
      <c r="O4071" s="251">
        <v>5</v>
      </c>
      <c r="Q4071" s="251" t="s">
        <v>14615</v>
      </c>
      <c r="R4071" s="251" t="s">
        <v>9960</v>
      </c>
      <c r="S4071" s="251" t="s">
        <v>726</v>
      </c>
      <c r="T4071" s="251" t="str">
        <f t="shared" si="254"/>
        <v>I0306214815500K240</v>
      </c>
      <c r="W4071" s="251" t="str">
        <f t="shared" si="255"/>
        <v>I030621481550-0K240</v>
      </c>
    </row>
    <row r="4072" spans="1:23" x14ac:dyDescent="0.3">
      <c r="A4072" s="256" t="str">
        <f t="shared" si="252"/>
        <v>I0306214-815500K630-00001</v>
      </c>
      <c r="B4072" s="251" t="s">
        <v>14616</v>
      </c>
      <c r="C4072" s="251" t="s">
        <v>9954</v>
      </c>
      <c r="D4072" s="251" t="s">
        <v>14604</v>
      </c>
      <c r="E4072" s="251" t="s">
        <v>12707</v>
      </c>
      <c r="F4072" s="251" t="s">
        <v>9984</v>
      </c>
      <c r="G4072" s="251" t="s">
        <v>3385</v>
      </c>
      <c r="H4072" s="251" t="s">
        <v>5202</v>
      </c>
      <c r="I4072" s="257" t="str">
        <f t="shared" si="253"/>
        <v>-00001</v>
      </c>
      <c r="J4072" s="251">
        <v>1</v>
      </c>
      <c r="K4072" s="251">
        <v>1</v>
      </c>
      <c r="M4072" s="251" t="s">
        <v>9958</v>
      </c>
      <c r="N4072" s="251" t="s">
        <v>12979</v>
      </c>
      <c r="O4072" s="251">
        <v>1</v>
      </c>
      <c r="Q4072" s="251" t="s">
        <v>14616</v>
      </c>
      <c r="R4072" s="251" t="s">
        <v>9960</v>
      </c>
      <c r="S4072" s="251" t="s">
        <v>3366</v>
      </c>
      <c r="T4072" s="251" t="str">
        <f t="shared" si="254"/>
        <v>I0306214815500K630</v>
      </c>
      <c r="W4072" s="251" t="str">
        <f t="shared" si="255"/>
        <v>I030621481550-0K630</v>
      </c>
    </row>
    <row r="4073" spans="1:23" x14ac:dyDescent="0.3">
      <c r="A4073" s="256" t="str">
        <f t="shared" si="252"/>
        <v>I0306214-815510K240-00013</v>
      </c>
      <c r="B4073" s="251" t="s">
        <v>14617</v>
      </c>
      <c r="C4073" s="251" t="s">
        <v>9954</v>
      </c>
      <c r="D4073" s="251" t="s">
        <v>14604</v>
      </c>
      <c r="E4073" s="251" t="s">
        <v>12707</v>
      </c>
      <c r="F4073" s="251" t="s">
        <v>9986</v>
      </c>
      <c r="G4073" s="251" t="s">
        <v>740</v>
      </c>
      <c r="H4073" s="251" t="s">
        <v>3436</v>
      </c>
      <c r="I4073" s="257" t="str">
        <f t="shared" si="253"/>
        <v>-00013</v>
      </c>
      <c r="J4073" s="251">
        <v>13</v>
      </c>
      <c r="K4073" s="251">
        <v>13</v>
      </c>
      <c r="M4073" s="251" t="s">
        <v>9958</v>
      </c>
      <c r="N4073" s="251" t="s">
        <v>12979</v>
      </c>
      <c r="O4073" s="251">
        <v>13</v>
      </c>
      <c r="Q4073" s="251" t="s">
        <v>14617</v>
      </c>
      <c r="R4073" s="251" t="s">
        <v>9960</v>
      </c>
      <c r="S4073" s="251" t="s">
        <v>9</v>
      </c>
      <c r="T4073" s="251" t="str">
        <f t="shared" si="254"/>
        <v>I0306214815510K240</v>
      </c>
      <c r="W4073" s="251" t="str">
        <f t="shared" si="255"/>
        <v>I030621481551-0K240</v>
      </c>
    </row>
    <row r="4074" spans="1:23" x14ac:dyDescent="0.3">
      <c r="A4074" s="256" t="str">
        <f t="shared" si="252"/>
        <v>I0306214-815600K210-00003</v>
      </c>
      <c r="B4074" s="251" t="s">
        <v>14618</v>
      </c>
      <c r="C4074" s="251" t="s">
        <v>9954</v>
      </c>
      <c r="D4074" s="251" t="s">
        <v>14604</v>
      </c>
      <c r="E4074" s="251" t="s">
        <v>12707</v>
      </c>
      <c r="F4074" s="251" t="s">
        <v>9988</v>
      </c>
      <c r="G4074" s="251" t="s">
        <v>670</v>
      </c>
      <c r="H4074" s="251" t="s">
        <v>5204</v>
      </c>
      <c r="I4074" s="257" t="str">
        <f t="shared" si="253"/>
        <v>-00003</v>
      </c>
      <c r="J4074" s="251">
        <v>3</v>
      </c>
      <c r="K4074" s="251">
        <v>3</v>
      </c>
      <c r="M4074" s="251" t="s">
        <v>9958</v>
      </c>
      <c r="N4074" s="251" t="s">
        <v>12979</v>
      </c>
      <c r="O4074" s="251">
        <v>3</v>
      </c>
      <c r="Q4074" s="251" t="s">
        <v>14618</v>
      </c>
      <c r="R4074" s="251" t="s">
        <v>9960</v>
      </c>
      <c r="S4074" s="251" t="s">
        <v>13</v>
      </c>
      <c r="T4074" s="251" t="str">
        <f t="shared" si="254"/>
        <v>I0306214815600K210</v>
      </c>
      <c r="W4074" s="251" t="str">
        <f t="shared" si="255"/>
        <v>I030621481560-0K210</v>
      </c>
    </row>
    <row r="4075" spans="1:23" x14ac:dyDescent="0.3">
      <c r="A4075" s="256" t="str">
        <f t="shared" si="252"/>
        <v>I0306214-815600K240-00008</v>
      </c>
      <c r="B4075" s="251" t="s">
        <v>14619</v>
      </c>
      <c r="C4075" s="251" t="s">
        <v>9954</v>
      </c>
      <c r="D4075" s="251" t="s">
        <v>14604</v>
      </c>
      <c r="E4075" s="251" t="s">
        <v>12707</v>
      </c>
      <c r="F4075" s="251" t="s">
        <v>9990</v>
      </c>
      <c r="G4075" s="251" t="s">
        <v>744</v>
      </c>
      <c r="H4075" s="251" t="s">
        <v>5204</v>
      </c>
      <c r="I4075" s="257" t="str">
        <f t="shared" si="253"/>
        <v>-00008</v>
      </c>
      <c r="J4075" s="251">
        <v>8</v>
      </c>
      <c r="K4075" s="251">
        <v>8</v>
      </c>
      <c r="M4075" s="251" t="s">
        <v>9958</v>
      </c>
      <c r="N4075" s="251" t="s">
        <v>12979</v>
      </c>
      <c r="O4075" s="251">
        <v>8</v>
      </c>
      <c r="Q4075" s="251" t="s">
        <v>14619</v>
      </c>
      <c r="R4075" s="251" t="s">
        <v>9960</v>
      </c>
      <c r="S4075" s="251" t="s">
        <v>743</v>
      </c>
      <c r="T4075" s="251" t="str">
        <f t="shared" si="254"/>
        <v>I0306214815600K240</v>
      </c>
      <c r="W4075" s="251" t="str">
        <f t="shared" si="255"/>
        <v>I030621481560-0K240</v>
      </c>
    </row>
    <row r="4076" spans="1:23" x14ac:dyDescent="0.3">
      <c r="A4076" s="256" t="str">
        <f t="shared" si="252"/>
        <v>I0306214-815600K590-00003</v>
      </c>
      <c r="B4076" s="251" t="s">
        <v>14620</v>
      </c>
      <c r="C4076" s="251" t="s">
        <v>9954</v>
      </c>
      <c r="D4076" s="251" t="s">
        <v>14604</v>
      </c>
      <c r="E4076" s="251" t="s">
        <v>12707</v>
      </c>
      <c r="F4076" s="251" t="s">
        <v>9992</v>
      </c>
      <c r="G4076" s="251" t="s">
        <v>3386</v>
      </c>
      <c r="H4076" s="251" t="s">
        <v>5204</v>
      </c>
      <c r="I4076" s="257" t="str">
        <f t="shared" si="253"/>
        <v>-00003</v>
      </c>
      <c r="J4076" s="251">
        <v>3</v>
      </c>
      <c r="K4076" s="251">
        <v>3</v>
      </c>
      <c r="M4076" s="251" t="s">
        <v>9958</v>
      </c>
      <c r="N4076" s="251" t="s">
        <v>12979</v>
      </c>
      <c r="O4076" s="251">
        <v>3</v>
      </c>
      <c r="Q4076" s="251" t="s">
        <v>14620</v>
      </c>
      <c r="R4076" s="251" t="s">
        <v>9960</v>
      </c>
      <c r="S4076" s="251" t="s">
        <v>3370</v>
      </c>
      <c r="T4076" s="251" t="str">
        <f t="shared" si="254"/>
        <v>I0306214815600K590</v>
      </c>
      <c r="W4076" s="251" t="str">
        <f t="shared" si="255"/>
        <v>I030621481560-0K590</v>
      </c>
    </row>
    <row r="4077" spans="1:23" x14ac:dyDescent="0.3">
      <c r="A4077" s="256" t="str">
        <f t="shared" si="252"/>
        <v>I0306214-815610K240-00004</v>
      </c>
      <c r="B4077" s="251" t="s">
        <v>14621</v>
      </c>
      <c r="C4077" s="251" t="s">
        <v>9954</v>
      </c>
      <c r="D4077" s="251" t="s">
        <v>14604</v>
      </c>
      <c r="E4077" s="251" t="s">
        <v>12707</v>
      </c>
      <c r="F4077" s="251" t="s">
        <v>9995</v>
      </c>
      <c r="G4077" s="251" t="s">
        <v>753</v>
      </c>
      <c r="H4077" s="251" t="s">
        <v>3443</v>
      </c>
      <c r="I4077" s="257" t="str">
        <f t="shared" si="253"/>
        <v>-00004</v>
      </c>
      <c r="J4077" s="251">
        <v>4</v>
      </c>
      <c r="K4077" s="251">
        <v>4</v>
      </c>
      <c r="M4077" s="251" t="s">
        <v>9958</v>
      </c>
      <c r="N4077" s="251" t="s">
        <v>12979</v>
      </c>
      <c r="O4077" s="251">
        <v>4</v>
      </c>
      <c r="Q4077" s="251" t="s">
        <v>14621</v>
      </c>
      <c r="R4077" s="251" t="s">
        <v>9960</v>
      </c>
      <c r="S4077" s="251" t="s">
        <v>10</v>
      </c>
      <c r="T4077" s="251" t="str">
        <f t="shared" si="254"/>
        <v>I0306214815610K240</v>
      </c>
      <c r="W4077" s="251" t="str">
        <f t="shared" si="255"/>
        <v>I030621481561-0K240</v>
      </c>
    </row>
    <row r="4078" spans="1:23" x14ac:dyDescent="0.3">
      <c r="A4078" s="256" t="str">
        <f t="shared" si="252"/>
        <v>I0306214-815800K050-00003</v>
      </c>
      <c r="B4078" s="251" t="s">
        <v>14622</v>
      </c>
      <c r="C4078" s="251" t="s">
        <v>9954</v>
      </c>
      <c r="D4078" s="251" t="s">
        <v>14604</v>
      </c>
      <c r="E4078" s="251" t="s">
        <v>12707</v>
      </c>
      <c r="F4078" s="251" t="s">
        <v>9997</v>
      </c>
      <c r="G4078" s="251" t="s">
        <v>756</v>
      </c>
      <c r="H4078" s="251" t="s">
        <v>758</v>
      </c>
      <c r="I4078" s="257" t="str">
        <f t="shared" si="253"/>
        <v>-00003</v>
      </c>
      <c r="J4078" s="251">
        <v>3</v>
      </c>
      <c r="K4078" s="251">
        <v>3</v>
      </c>
      <c r="M4078" s="251" t="s">
        <v>9958</v>
      </c>
      <c r="N4078" s="251" t="s">
        <v>12979</v>
      </c>
      <c r="O4078" s="251">
        <v>3</v>
      </c>
      <c r="Q4078" s="251" t="s">
        <v>14622</v>
      </c>
      <c r="R4078" s="251" t="s">
        <v>9960</v>
      </c>
      <c r="S4078" s="251" t="s">
        <v>6</v>
      </c>
      <c r="T4078" s="251" t="str">
        <f t="shared" si="254"/>
        <v>I0306214815800K050</v>
      </c>
      <c r="W4078" s="251" t="str">
        <f t="shared" si="255"/>
        <v>I030621481580-0K050</v>
      </c>
    </row>
    <row r="4079" spans="1:23" x14ac:dyDescent="0.3">
      <c r="A4079" s="256" t="str">
        <f t="shared" si="252"/>
        <v>I0306214-815810K050-00006</v>
      </c>
      <c r="B4079" s="251" t="s">
        <v>14623</v>
      </c>
      <c r="C4079" s="251" t="s">
        <v>9954</v>
      </c>
      <c r="D4079" s="251" t="s">
        <v>14604</v>
      </c>
      <c r="E4079" s="251" t="s">
        <v>12707</v>
      </c>
      <c r="F4079" s="251" t="s">
        <v>10000</v>
      </c>
      <c r="G4079" s="251" t="s">
        <v>763</v>
      </c>
      <c r="H4079" s="251" t="s">
        <v>5218</v>
      </c>
      <c r="I4079" s="257" t="str">
        <f t="shared" si="253"/>
        <v>-00006</v>
      </c>
      <c r="J4079" s="251">
        <v>6</v>
      </c>
      <c r="K4079" s="251">
        <v>6</v>
      </c>
      <c r="M4079" s="251" t="s">
        <v>9958</v>
      </c>
      <c r="N4079" s="251" t="s">
        <v>12979</v>
      </c>
      <c r="O4079" s="251">
        <v>6</v>
      </c>
      <c r="Q4079" s="251" t="s">
        <v>14623</v>
      </c>
      <c r="R4079" s="251" t="s">
        <v>9960</v>
      </c>
      <c r="S4079" s="251" t="s">
        <v>762</v>
      </c>
      <c r="T4079" s="251" t="str">
        <f t="shared" si="254"/>
        <v>I0306214815810K050</v>
      </c>
      <c r="W4079" s="251" t="str">
        <f t="shared" si="255"/>
        <v>I030621481581-0K050</v>
      </c>
    </row>
    <row r="4080" spans="1:23" x14ac:dyDescent="0.3">
      <c r="A4080" s="256" t="str">
        <f t="shared" si="252"/>
        <v>I0306214-815900K050-00004</v>
      </c>
      <c r="B4080" s="251" t="s">
        <v>14624</v>
      </c>
      <c r="C4080" s="251" t="s">
        <v>9954</v>
      </c>
      <c r="D4080" s="251" t="s">
        <v>14604</v>
      </c>
      <c r="E4080" s="251" t="s">
        <v>12707</v>
      </c>
      <c r="F4080" s="251" t="s">
        <v>10002</v>
      </c>
      <c r="G4080" s="251" t="s">
        <v>767</v>
      </c>
      <c r="H4080" s="251" t="s">
        <v>770</v>
      </c>
      <c r="I4080" s="257" t="str">
        <f t="shared" si="253"/>
        <v>-00004</v>
      </c>
      <c r="J4080" s="251">
        <v>4</v>
      </c>
      <c r="K4080" s="251">
        <v>4</v>
      </c>
      <c r="M4080" s="251" t="s">
        <v>9958</v>
      </c>
      <c r="N4080" s="251" t="s">
        <v>12979</v>
      </c>
      <c r="O4080" s="251">
        <v>4</v>
      </c>
      <c r="Q4080" s="251" t="s">
        <v>14624</v>
      </c>
      <c r="R4080" s="251" t="s">
        <v>9960</v>
      </c>
      <c r="S4080" s="251" t="s">
        <v>766</v>
      </c>
      <c r="T4080" s="251" t="str">
        <f t="shared" si="254"/>
        <v>I0306214815900K050</v>
      </c>
      <c r="W4080" s="251" t="str">
        <f t="shared" si="255"/>
        <v>I030621481590-0K050</v>
      </c>
    </row>
    <row r="4081" spans="1:23" x14ac:dyDescent="0.3">
      <c r="A4081" s="256" t="str">
        <f t="shared" si="252"/>
        <v>I0306214-815910K050-00006</v>
      </c>
      <c r="B4081" s="251" t="s">
        <v>14625</v>
      </c>
      <c r="C4081" s="251" t="s">
        <v>9954</v>
      </c>
      <c r="D4081" s="251" t="s">
        <v>14604</v>
      </c>
      <c r="E4081" s="251" t="s">
        <v>12707</v>
      </c>
      <c r="F4081" s="251" t="s">
        <v>10005</v>
      </c>
      <c r="G4081" s="251" t="s">
        <v>777</v>
      </c>
      <c r="H4081" s="251" t="s">
        <v>5219</v>
      </c>
      <c r="I4081" s="257" t="str">
        <f t="shared" si="253"/>
        <v>-00006</v>
      </c>
      <c r="J4081" s="251">
        <v>6</v>
      </c>
      <c r="K4081" s="251">
        <v>6</v>
      </c>
      <c r="M4081" s="251" t="s">
        <v>9958</v>
      </c>
      <c r="N4081" s="251" t="s">
        <v>12979</v>
      </c>
      <c r="O4081" s="251">
        <v>6</v>
      </c>
      <c r="Q4081" s="251" t="s">
        <v>14625</v>
      </c>
      <c r="R4081" s="251" t="s">
        <v>9960</v>
      </c>
      <c r="S4081" s="251" t="s">
        <v>776</v>
      </c>
      <c r="T4081" s="251" t="str">
        <f t="shared" si="254"/>
        <v>I0306214815910K050</v>
      </c>
      <c r="W4081" s="251" t="str">
        <f t="shared" si="255"/>
        <v>I030621481591-0K050</v>
      </c>
    </row>
    <row r="4082" spans="1:23" x14ac:dyDescent="0.3">
      <c r="A4082" s="256" t="str">
        <f t="shared" si="252"/>
        <v>I0306214-9098113087-00006</v>
      </c>
      <c r="B4082" s="251" t="s">
        <v>14626</v>
      </c>
      <c r="C4082" s="251" t="s">
        <v>9954</v>
      </c>
      <c r="D4082" s="251" t="s">
        <v>14604</v>
      </c>
      <c r="E4082" s="251" t="s">
        <v>12707</v>
      </c>
      <c r="F4082" s="251" t="s">
        <v>10009</v>
      </c>
      <c r="G4082" s="251" t="s">
        <v>939</v>
      </c>
      <c r="H4082" s="251" t="s">
        <v>3393</v>
      </c>
      <c r="I4082" s="257" t="str">
        <f t="shared" si="253"/>
        <v>-00006</v>
      </c>
      <c r="J4082" s="251">
        <v>6</v>
      </c>
      <c r="K4082" s="251">
        <v>6</v>
      </c>
      <c r="M4082" s="251" t="s">
        <v>10003</v>
      </c>
      <c r="N4082" s="251" t="s">
        <v>12979</v>
      </c>
      <c r="O4082" s="251">
        <v>6</v>
      </c>
      <c r="Q4082" s="251" t="s">
        <v>14626</v>
      </c>
      <c r="R4082" s="251" t="s">
        <v>9960</v>
      </c>
      <c r="S4082" s="251">
        <v>9098113087</v>
      </c>
      <c r="T4082" s="251" t="str">
        <f t="shared" si="254"/>
        <v>I03062149098113087</v>
      </c>
      <c r="W4082" s="251" t="str">
        <f t="shared" si="255"/>
        <v>I030621490981-13087</v>
      </c>
    </row>
    <row r="4083" spans="1:23" x14ac:dyDescent="0.3">
      <c r="A4083" s="256" t="str">
        <f t="shared" si="252"/>
        <v>I0306214-9098113101-00001</v>
      </c>
      <c r="B4083" s="251" t="s">
        <v>14627</v>
      </c>
      <c r="C4083" s="251" t="s">
        <v>9954</v>
      </c>
      <c r="D4083" s="251" t="s">
        <v>14604</v>
      </c>
      <c r="E4083" s="251" t="s">
        <v>12707</v>
      </c>
      <c r="F4083" s="251" t="s">
        <v>10012</v>
      </c>
      <c r="G4083" s="251" t="s">
        <v>963</v>
      </c>
      <c r="H4083" s="251" t="s">
        <v>3393</v>
      </c>
      <c r="I4083" s="257" t="str">
        <f t="shared" si="253"/>
        <v>-00001</v>
      </c>
      <c r="J4083" s="251">
        <v>1</v>
      </c>
      <c r="K4083" s="251">
        <v>1</v>
      </c>
      <c r="M4083" s="251" t="s">
        <v>10007</v>
      </c>
      <c r="N4083" s="251" t="s">
        <v>12979</v>
      </c>
      <c r="O4083" s="251">
        <v>1</v>
      </c>
      <c r="Q4083" s="251" t="s">
        <v>14627</v>
      </c>
      <c r="R4083" s="251" t="s">
        <v>9960</v>
      </c>
      <c r="S4083" s="251">
        <v>9098113101</v>
      </c>
      <c r="T4083" s="251" t="str">
        <f t="shared" si="254"/>
        <v>I03062149098113101</v>
      </c>
      <c r="W4083" s="251" t="str">
        <f t="shared" si="255"/>
        <v>I030621490981-13101</v>
      </c>
    </row>
    <row r="4084" spans="1:23" x14ac:dyDescent="0.3">
      <c r="A4084" s="256" t="str">
        <f t="shared" si="252"/>
        <v>I0306214-9098122003-00015</v>
      </c>
      <c r="B4084" s="251" t="s">
        <v>14628</v>
      </c>
      <c r="C4084" s="251" t="s">
        <v>9954</v>
      </c>
      <c r="D4084" s="251" t="s">
        <v>14604</v>
      </c>
      <c r="E4084" s="251" t="s">
        <v>12707</v>
      </c>
      <c r="F4084" s="251" t="s">
        <v>10188</v>
      </c>
      <c r="G4084" s="251" t="s">
        <v>926</v>
      </c>
      <c r="H4084" s="251" t="s">
        <v>1564</v>
      </c>
      <c r="I4084" s="257" t="str">
        <f t="shared" si="253"/>
        <v>-00015</v>
      </c>
      <c r="J4084" s="251">
        <v>15</v>
      </c>
      <c r="K4084" s="251">
        <v>15</v>
      </c>
      <c r="M4084" s="251" t="s">
        <v>10003</v>
      </c>
      <c r="N4084" s="251" t="s">
        <v>12979</v>
      </c>
      <c r="O4084" s="251">
        <v>15</v>
      </c>
      <c r="Q4084" s="251" t="s">
        <v>14628</v>
      </c>
      <c r="R4084" s="251" t="s">
        <v>9960</v>
      </c>
      <c r="S4084" s="251">
        <v>9098122003</v>
      </c>
      <c r="T4084" s="251" t="str">
        <f t="shared" si="254"/>
        <v>I03062149098122003</v>
      </c>
      <c r="W4084" s="251" t="str">
        <f t="shared" si="255"/>
        <v>I030621490981-22003</v>
      </c>
    </row>
    <row r="4085" spans="1:23" x14ac:dyDescent="0.3">
      <c r="A4085" s="256" t="str">
        <f t="shared" si="252"/>
        <v>I0306214-9913212050-00220</v>
      </c>
      <c r="B4085" s="251" t="s">
        <v>14629</v>
      </c>
      <c r="C4085" s="251" t="s">
        <v>9954</v>
      </c>
      <c r="D4085" s="251" t="s">
        <v>14604</v>
      </c>
      <c r="E4085" s="251" t="s">
        <v>12707</v>
      </c>
      <c r="F4085" s="251" t="s">
        <v>10190</v>
      </c>
      <c r="G4085" s="251" t="s">
        <v>946</v>
      </c>
      <c r="H4085" s="251" t="s">
        <v>10010</v>
      </c>
      <c r="I4085" s="257" t="str">
        <f t="shared" si="253"/>
        <v>-00220</v>
      </c>
      <c r="J4085" s="251">
        <v>220</v>
      </c>
      <c r="K4085" s="251">
        <v>220</v>
      </c>
      <c r="M4085" s="251" t="s">
        <v>10007</v>
      </c>
      <c r="N4085" s="251" t="s">
        <v>12979</v>
      </c>
      <c r="O4085" s="251">
        <v>220</v>
      </c>
      <c r="Q4085" s="251" t="s">
        <v>14629</v>
      </c>
      <c r="R4085" s="251" t="s">
        <v>9960</v>
      </c>
      <c r="S4085" s="251">
        <v>9913212050</v>
      </c>
      <c r="T4085" s="251" t="str">
        <f t="shared" si="254"/>
        <v>I03062149913212050</v>
      </c>
      <c r="W4085" s="251" t="str">
        <f t="shared" si="255"/>
        <v>I030621499132-12050</v>
      </c>
    </row>
    <row r="4086" spans="1:23" x14ac:dyDescent="0.3">
      <c r="A4086" s="256" t="str">
        <f t="shared" si="252"/>
        <v>I0306214-9913221210-00054</v>
      </c>
      <c r="B4086" s="251" t="s">
        <v>14630</v>
      </c>
      <c r="C4086" s="251" t="s">
        <v>9954</v>
      </c>
      <c r="D4086" s="251" t="s">
        <v>14604</v>
      </c>
      <c r="E4086" s="251" t="s">
        <v>12707</v>
      </c>
      <c r="F4086" s="251" t="s">
        <v>10192</v>
      </c>
      <c r="G4086" s="251" t="s">
        <v>916</v>
      </c>
      <c r="H4086" s="251" t="s">
        <v>10013</v>
      </c>
      <c r="I4086" s="257" t="str">
        <f t="shared" si="253"/>
        <v>-00054</v>
      </c>
      <c r="J4086" s="251">
        <v>54</v>
      </c>
      <c r="K4086" s="251">
        <v>54</v>
      </c>
      <c r="M4086" s="251" t="s">
        <v>10007</v>
      </c>
      <c r="N4086" s="251" t="s">
        <v>12979</v>
      </c>
      <c r="O4086" s="251">
        <v>54</v>
      </c>
      <c r="Q4086" s="251" t="s">
        <v>14630</v>
      </c>
      <c r="R4086" s="251" t="s">
        <v>9960</v>
      </c>
      <c r="S4086" s="251">
        <v>9913221210</v>
      </c>
      <c r="T4086" s="251" t="str">
        <f t="shared" si="254"/>
        <v>I03062149913221210</v>
      </c>
      <c r="W4086" s="251" t="str">
        <f t="shared" si="255"/>
        <v>I030621499132-21210</v>
      </c>
    </row>
    <row r="4087" spans="1:23" x14ac:dyDescent="0.3">
      <c r="A4087" s="256" t="str">
        <f t="shared" si="252"/>
        <v>I0306215-811300K591-00002</v>
      </c>
      <c r="B4087" s="251" t="s">
        <v>14631</v>
      </c>
      <c r="C4087" s="251" t="s">
        <v>9954</v>
      </c>
      <c r="D4087" s="251" t="s">
        <v>14632</v>
      </c>
      <c r="E4087" s="251" t="s">
        <v>12707</v>
      </c>
      <c r="F4087" s="251" t="s">
        <v>9957</v>
      </c>
      <c r="G4087" s="251" t="s">
        <v>408</v>
      </c>
      <c r="H4087" s="251" t="s">
        <v>5101</v>
      </c>
      <c r="I4087" s="257" t="str">
        <f t="shared" si="253"/>
        <v>-00002</v>
      </c>
      <c r="J4087" s="251">
        <v>2</v>
      </c>
      <c r="K4087" s="251">
        <v>2</v>
      </c>
      <c r="M4087" s="251" t="s">
        <v>9958</v>
      </c>
      <c r="N4087" s="251" t="s">
        <v>13113</v>
      </c>
      <c r="O4087" s="251">
        <v>2</v>
      </c>
      <c r="Q4087" s="251" t="s">
        <v>14631</v>
      </c>
      <c r="R4087" s="251" t="s">
        <v>10017</v>
      </c>
      <c r="S4087" s="251" t="s">
        <v>407</v>
      </c>
      <c r="T4087" s="251" t="str">
        <f t="shared" si="254"/>
        <v>I0306215811300K591</v>
      </c>
      <c r="W4087" s="251" t="str">
        <f t="shared" si="255"/>
        <v>I030621581130-0K591</v>
      </c>
    </row>
    <row r="4088" spans="1:23" x14ac:dyDescent="0.3">
      <c r="A4088" s="256" t="str">
        <f t="shared" si="252"/>
        <v>I0306215-811700K591-00001</v>
      </c>
      <c r="B4088" s="251" t="s">
        <v>14633</v>
      </c>
      <c r="C4088" s="251" t="s">
        <v>9954</v>
      </c>
      <c r="D4088" s="251" t="s">
        <v>14632</v>
      </c>
      <c r="E4088" s="251" t="s">
        <v>12707</v>
      </c>
      <c r="F4088" s="251" t="s">
        <v>9962</v>
      </c>
      <c r="G4088" s="251" t="s">
        <v>425</v>
      </c>
      <c r="H4088" s="251" t="s">
        <v>5102</v>
      </c>
      <c r="I4088" s="257" t="str">
        <f t="shared" si="253"/>
        <v>-00001</v>
      </c>
      <c r="J4088" s="251">
        <v>1</v>
      </c>
      <c r="K4088" s="251">
        <v>1</v>
      </c>
      <c r="M4088" s="251" t="s">
        <v>9958</v>
      </c>
      <c r="N4088" s="251" t="s">
        <v>13113</v>
      </c>
      <c r="O4088" s="251">
        <v>1</v>
      </c>
      <c r="Q4088" s="251" t="s">
        <v>14633</v>
      </c>
      <c r="R4088" s="251" t="s">
        <v>10017</v>
      </c>
      <c r="S4088" s="251" t="s">
        <v>424</v>
      </c>
      <c r="T4088" s="251" t="str">
        <f t="shared" si="254"/>
        <v>I0306215811700K591</v>
      </c>
      <c r="W4088" s="251" t="str">
        <f t="shared" si="255"/>
        <v>I030621581170-0K591</v>
      </c>
    </row>
    <row r="4089" spans="1:23" x14ac:dyDescent="0.3">
      <c r="A4089" s="256" t="str">
        <f t="shared" si="252"/>
        <v>I0306215-811700K610-00001</v>
      </c>
      <c r="B4089" s="251" t="s">
        <v>14634</v>
      </c>
      <c r="C4089" s="251" t="s">
        <v>9954</v>
      </c>
      <c r="D4089" s="251" t="s">
        <v>14632</v>
      </c>
      <c r="E4089" s="251" t="s">
        <v>12707</v>
      </c>
      <c r="F4089" s="251" t="s">
        <v>9964</v>
      </c>
      <c r="G4089" s="251" t="s">
        <v>456</v>
      </c>
      <c r="H4089" s="251" t="s">
        <v>5102</v>
      </c>
      <c r="I4089" s="257" t="str">
        <f t="shared" si="253"/>
        <v>-00001</v>
      </c>
      <c r="J4089" s="251">
        <v>1</v>
      </c>
      <c r="K4089" s="251">
        <v>1</v>
      </c>
      <c r="M4089" s="251" t="s">
        <v>9958</v>
      </c>
      <c r="N4089" s="251" t="s">
        <v>13113</v>
      </c>
      <c r="O4089" s="251">
        <v>1</v>
      </c>
      <c r="Q4089" s="251" t="s">
        <v>14634</v>
      </c>
      <c r="R4089" s="251" t="s">
        <v>10017</v>
      </c>
      <c r="S4089" s="251" t="s">
        <v>455</v>
      </c>
      <c r="T4089" s="251" t="str">
        <f t="shared" si="254"/>
        <v>I0306215811700K610</v>
      </c>
      <c r="W4089" s="251" t="str">
        <f t="shared" si="255"/>
        <v>I030621581170-0K610</v>
      </c>
    </row>
    <row r="4090" spans="1:23" x14ac:dyDescent="0.3">
      <c r="A4090" s="256" t="str">
        <f t="shared" si="252"/>
        <v>I0306216-815510D400-00001</v>
      </c>
      <c r="B4090" s="251" t="s">
        <v>14635</v>
      </c>
      <c r="C4090" s="251" t="s">
        <v>9954</v>
      </c>
      <c r="D4090" s="251" t="s">
        <v>14636</v>
      </c>
      <c r="E4090" s="251" t="s">
        <v>12707</v>
      </c>
      <c r="F4090" s="251" t="s">
        <v>9957</v>
      </c>
      <c r="G4090" s="251" t="s">
        <v>694</v>
      </c>
      <c r="H4090" s="251" t="s">
        <v>5216</v>
      </c>
      <c r="I4090" s="257" t="str">
        <f t="shared" si="253"/>
        <v>-00001</v>
      </c>
      <c r="J4090" s="251">
        <v>1</v>
      </c>
      <c r="K4090" s="251">
        <v>1</v>
      </c>
      <c r="M4090" s="251" t="s">
        <v>9993</v>
      </c>
      <c r="N4090" s="251" t="s">
        <v>13366</v>
      </c>
      <c r="O4090" s="251">
        <v>1</v>
      </c>
      <c r="Q4090" s="251" t="s">
        <v>14635</v>
      </c>
      <c r="R4090" s="251" t="s">
        <v>10028</v>
      </c>
      <c r="S4090" s="251" t="s">
        <v>693</v>
      </c>
      <c r="T4090" s="251" t="str">
        <f t="shared" si="254"/>
        <v>I0306216815510D400</v>
      </c>
      <c r="W4090" s="251" t="str">
        <f t="shared" si="255"/>
        <v>I030621681551-0D400</v>
      </c>
    </row>
    <row r="4091" spans="1:23" x14ac:dyDescent="0.3">
      <c r="A4091" s="256" t="str">
        <f t="shared" si="252"/>
        <v>I0306216-815610D570-00001</v>
      </c>
      <c r="B4091" s="251" t="s">
        <v>14637</v>
      </c>
      <c r="C4091" s="251" t="s">
        <v>9954</v>
      </c>
      <c r="D4091" s="251" t="s">
        <v>14636</v>
      </c>
      <c r="E4091" s="251" t="s">
        <v>12707</v>
      </c>
      <c r="F4091" s="251" t="s">
        <v>9962</v>
      </c>
      <c r="G4091" s="251" t="s">
        <v>723</v>
      </c>
      <c r="H4091" s="251" t="s">
        <v>3443</v>
      </c>
      <c r="I4091" s="257" t="str">
        <f t="shared" si="253"/>
        <v>-00001</v>
      </c>
      <c r="J4091" s="251">
        <v>1</v>
      </c>
      <c r="K4091" s="251">
        <v>1</v>
      </c>
      <c r="M4091" s="251" t="s">
        <v>9958</v>
      </c>
      <c r="N4091" s="251" t="s">
        <v>13366</v>
      </c>
      <c r="O4091" s="251">
        <v>1</v>
      </c>
      <c r="Q4091" s="251" t="s">
        <v>14637</v>
      </c>
      <c r="R4091" s="251" t="s">
        <v>10028</v>
      </c>
      <c r="S4091" s="251" t="s">
        <v>722</v>
      </c>
      <c r="T4091" s="251" t="str">
        <f t="shared" si="254"/>
        <v>I0306216815610D570</v>
      </c>
      <c r="W4091" s="251" t="str">
        <f t="shared" si="255"/>
        <v>I030621681561-0D570</v>
      </c>
    </row>
    <row r="4092" spans="1:23" x14ac:dyDescent="0.3">
      <c r="A4092" s="256" t="str">
        <f t="shared" si="252"/>
        <v>I0404610-811050K130-00008</v>
      </c>
      <c r="B4092" s="251" t="s">
        <v>14638</v>
      </c>
      <c r="C4092" s="251" t="s">
        <v>10031</v>
      </c>
      <c r="D4092" s="251" t="s">
        <v>14639</v>
      </c>
      <c r="E4092" s="251" t="s">
        <v>12707</v>
      </c>
      <c r="F4092" s="251" t="s">
        <v>9957</v>
      </c>
      <c r="G4092" s="251" t="s">
        <v>187</v>
      </c>
      <c r="H4092" s="251" t="s">
        <v>5053</v>
      </c>
      <c r="I4092" s="257" t="str">
        <f t="shared" si="253"/>
        <v>-00008</v>
      </c>
      <c r="J4092" s="251">
        <v>8</v>
      </c>
      <c r="K4092" s="251">
        <v>8</v>
      </c>
      <c r="M4092" s="251" t="s">
        <v>9958</v>
      </c>
      <c r="N4092" s="251" t="s">
        <v>13113</v>
      </c>
      <c r="O4092" s="251">
        <v>8</v>
      </c>
      <c r="Q4092" s="251" t="s">
        <v>14638</v>
      </c>
      <c r="R4092" s="251" t="s">
        <v>10017</v>
      </c>
      <c r="S4092" s="251" t="s">
        <v>186</v>
      </c>
      <c r="T4092" s="251" t="str">
        <f t="shared" si="254"/>
        <v>I0404610811050K130</v>
      </c>
      <c r="W4092" s="251" t="str">
        <f t="shared" si="255"/>
        <v>I040461081105-0K130</v>
      </c>
    </row>
    <row r="4093" spans="1:23" x14ac:dyDescent="0.3">
      <c r="A4093" s="256" t="str">
        <f t="shared" si="252"/>
        <v>I0404610-811060K130-00003</v>
      </c>
      <c r="B4093" s="251" t="s">
        <v>14640</v>
      </c>
      <c r="C4093" s="251" t="s">
        <v>10031</v>
      </c>
      <c r="D4093" s="251" t="s">
        <v>14639</v>
      </c>
      <c r="E4093" s="251" t="s">
        <v>12707</v>
      </c>
      <c r="F4093" s="251" t="s">
        <v>9962</v>
      </c>
      <c r="G4093" s="251" t="s">
        <v>196</v>
      </c>
      <c r="H4093" s="251" t="s">
        <v>5054</v>
      </c>
      <c r="I4093" s="257" t="str">
        <f t="shared" si="253"/>
        <v>-00003</v>
      </c>
      <c r="J4093" s="251">
        <v>3</v>
      </c>
      <c r="K4093" s="251">
        <v>3</v>
      </c>
      <c r="M4093" s="251" t="s">
        <v>9958</v>
      </c>
      <c r="N4093" s="251" t="s">
        <v>13113</v>
      </c>
      <c r="O4093" s="251">
        <v>3</v>
      </c>
      <c r="Q4093" s="251" t="s">
        <v>14640</v>
      </c>
      <c r="R4093" s="251" t="s">
        <v>10017</v>
      </c>
      <c r="S4093" s="251" t="s">
        <v>195</v>
      </c>
      <c r="T4093" s="251" t="str">
        <f t="shared" si="254"/>
        <v>I0404610811060K130</v>
      </c>
      <c r="W4093" s="251" t="str">
        <f t="shared" si="255"/>
        <v>I040461081106-0K130</v>
      </c>
    </row>
    <row r="4094" spans="1:23" x14ac:dyDescent="0.3">
      <c r="A4094" s="256" t="str">
        <f t="shared" si="252"/>
        <v>I0404610-811500KG61-00001</v>
      </c>
      <c r="B4094" s="251" t="s">
        <v>14641</v>
      </c>
      <c r="C4094" s="251" t="s">
        <v>10031</v>
      </c>
      <c r="D4094" s="251" t="s">
        <v>14639</v>
      </c>
      <c r="E4094" s="251" t="s">
        <v>12707</v>
      </c>
      <c r="F4094" s="251" t="s">
        <v>9964</v>
      </c>
      <c r="G4094" s="251" t="s">
        <v>583</v>
      </c>
      <c r="H4094" s="251" t="s">
        <v>3429</v>
      </c>
      <c r="I4094" s="257" t="str">
        <f t="shared" si="253"/>
        <v>-00001</v>
      </c>
      <c r="J4094" s="251">
        <v>1</v>
      </c>
      <c r="K4094" s="251">
        <v>1</v>
      </c>
      <c r="M4094" s="251" t="s">
        <v>9958</v>
      </c>
      <c r="N4094" s="251" t="s">
        <v>13113</v>
      </c>
      <c r="O4094" s="251">
        <v>1</v>
      </c>
      <c r="Q4094" s="251" t="s">
        <v>14641</v>
      </c>
      <c r="R4094" s="251" t="s">
        <v>10017</v>
      </c>
      <c r="S4094" s="251" t="s">
        <v>582</v>
      </c>
      <c r="T4094" s="251" t="str">
        <f t="shared" si="254"/>
        <v>I0404610811500KG61</v>
      </c>
      <c r="W4094" s="251" t="str">
        <f t="shared" si="255"/>
        <v>I040461081150-0KG61</v>
      </c>
    </row>
    <row r="4095" spans="1:23" x14ac:dyDescent="0.3">
      <c r="A4095" s="256" t="str">
        <f t="shared" si="252"/>
        <v>I0404610-811700KC31-00001</v>
      </c>
      <c r="B4095" s="251" t="s">
        <v>14642</v>
      </c>
      <c r="C4095" s="251" t="s">
        <v>10031</v>
      </c>
      <c r="D4095" s="251" t="s">
        <v>14639</v>
      </c>
      <c r="E4095" s="251" t="s">
        <v>12707</v>
      </c>
      <c r="F4095" s="251" t="s">
        <v>9966</v>
      </c>
      <c r="G4095" s="251" t="s">
        <v>482</v>
      </c>
      <c r="H4095" s="251" t="s">
        <v>5102</v>
      </c>
      <c r="I4095" s="257" t="str">
        <f t="shared" si="253"/>
        <v>-00001</v>
      </c>
      <c r="J4095" s="251">
        <v>1</v>
      </c>
      <c r="K4095" s="251">
        <v>1</v>
      </c>
      <c r="M4095" s="251" t="s">
        <v>9958</v>
      </c>
      <c r="N4095" s="251" t="s">
        <v>13113</v>
      </c>
      <c r="O4095" s="251">
        <v>1</v>
      </c>
      <c r="Q4095" s="251" t="s">
        <v>14642</v>
      </c>
      <c r="R4095" s="251" t="s">
        <v>10017</v>
      </c>
      <c r="S4095" s="251" t="s">
        <v>481</v>
      </c>
      <c r="T4095" s="251" t="str">
        <f t="shared" si="254"/>
        <v>I0404610811700KC31</v>
      </c>
      <c r="W4095" s="251" t="str">
        <f t="shared" si="255"/>
        <v>I040461081170-0KC31</v>
      </c>
    </row>
    <row r="4096" spans="1:23" x14ac:dyDescent="0.3">
      <c r="A4096" s="256" t="str">
        <f t="shared" si="252"/>
        <v>I0404610-815500K120-00002</v>
      </c>
      <c r="B4096" s="251" t="s">
        <v>14643</v>
      </c>
      <c r="C4096" s="251" t="s">
        <v>10031</v>
      </c>
      <c r="D4096" s="251" t="s">
        <v>14639</v>
      </c>
      <c r="E4096" s="251" t="s">
        <v>12707</v>
      </c>
      <c r="F4096" s="251" t="s">
        <v>9968</v>
      </c>
      <c r="G4096" s="251" t="s">
        <v>625</v>
      </c>
      <c r="H4096" s="251" t="s">
        <v>5202</v>
      </c>
      <c r="I4096" s="257" t="str">
        <f t="shared" si="253"/>
        <v>-00002</v>
      </c>
      <c r="J4096" s="251">
        <v>2</v>
      </c>
      <c r="K4096" s="251">
        <v>2</v>
      </c>
      <c r="M4096" s="251" t="s">
        <v>9958</v>
      </c>
      <c r="N4096" s="251" t="s">
        <v>13113</v>
      </c>
      <c r="O4096" s="251">
        <v>2</v>
      </c>
      <c r="Q4096" s="251" t="s">
        <v>14643</v>
      </c>
      <c r="R4096" s="251" t="s">
        <v>10017</v>
      </c>
      <c r="S4096" s="251" t="s">
        <v>8</v>
      </c>
      <c r="T4096" s="251" t="str">
        <f t="shared" si="254"/>
        <v>I0404610815500K120</v>
      </c>
      <c r="W4096" s="251" t="str">
        <f t="shared" si="255"/>
        <v>I040461081550-0K120</v>
      </c>
    </row>
    <row r="4097" spans="1:23" x14ac:dyDescent="0.3">
      <c r="A4097" s="256" t="str">
        <f t="shared" si="252"/>
        <v>I0404610-815510K210-00009</v>
      </c>
      <c r="B4097" s="251" t="s">
        <v>14644</v>
      </c>
      <c r="C4097" s="251" t="s">
        <v>10031</v>
      </c>
      <c r="D4097" s="251" t="s">
        <v>14639</v>
      </c>
      <c r="E4097" s="251" t="s">
        <v>12707</v>
      </c>
      <c r="F4097" s="251" t="s">
        <v>9970</v>
      </c>
      <c r="G4097" s="251" t="s">
        <v>667</v>
      </c>
      <c r="H4097" s="251" t="s">
        <v>3436</v>
      </c>
      <c r="I4097" s="257" t="str">
        <f t="shared" si="253"/>
        <v>-00009</v>
      </c>
      <c r="J4097" s="251">
        <v>9</v>
      </c>
      <c r="K4097" s="251">
        <v>9</v>
      </c>
      <c r="M4097" s="251" t="s">
        <v>9958</v>
      </c>
      <c r="N4097" s="251" t="s">
        <v>13113</v>
      </c>
      <c r="O4097" s="251">
        <v>9</v>
      </c>
      <c r="Q4097" s="251" t="s">
        <v>14644</v>
      </c>
      <c r="R4097" s="251" t="s">
        <v>10017</v>
      </c>
      <c r="S4097" s="251" t="s">
        <v>666</v>
      </c>
      <c r="T4097" s="251" t="str">
        <f t="shared" si="254"/>
        <v>I0404610815510K210</v>
      </c>
      <c r="W4097" s="251" t="str">
        <f t="shared" si="255"/>
        <v>I040461081551-0K210</v>
      </c>
    </row>
    <row r="4098" spans="1:23" x14ac:dyDescent="0.3">
      <c r="A4098" s="256" t="str">
        <f t="shared" si="252"/>
        <v>I0404610-815600K120-00002</v>
      </c>
      <c r="B4098" s="251" t="s">
        <v>14645</v>
      </c>
      <c r="C4098" s="251" t="s">
        <v>10031</v>
      </c>
      <c r="D4098" s="251" t="s">
        <v>14639</v>
      </c>
      <c r="E4098" s="251" t="s">
        <v>12707</v>
      </c>
      <c r="F4098" s="251" t="s">
        <v>9972</v>
      </c>
      <c r="G4098" s="251" t="s">
        <v>641</v>
      </c>
      <c r="H4098" s="251" t="s">
        <v>5204</v>
      </c>
      <c r="I4098" s="257" t="str">
        <f t="shared" si="253"/>
        <v>-00002</v>
      </c>
      <c r="J4098" s="251">
        <v>2</v>
      </c>
      <c r="K4098" s="251">
        <v>2</v>
      </c>
      <c r="M4098" s="251" t="s">
        <v>9958</v>
      </c>
      <c r="N4098" s="251" t="s">
        <v>13113</v>
      </c>
      <c r="O4098" s="251">
        <v>2</v>
      </c>
      <c r="Q4098" s="251" t="s">
        <v>14645</v>
      </c>
      <c r="R4098" s="251" t="s">
        <v>10017</v>
      </c>
      <c r="S4098" s="251" t="s">
        <v>640</v>
      </c>
      <c r="T4098" s="251" t="str">
        <f t="shared" si="254"/>
        <v>I0404610815600K120</v>
      </c>
      <c r="W4098" s="251" t="str">
        <f t="shared" si="255"/>
        <v>I040461081560-0K120</v>
      </c>
    </row>
    <row r="4099" spans="1:23" x14ac:dyDescent="0.3">
      <c r="A4099" s="256" t="str">
        <f t="shared" si="252"/>
        <v>I0404610-815610K120-00003</v>
      </c>
      <c r="B4099" s="251" t="s">
        <v>14646</v>
      </c>
      <c r="C4099" s="251" t="s">
        <v>10031</v>
      </c>
      <c r="D4099" s="251" t="s">
        <v>14639</v>
      </c>
      <c r="E4099" s="251" t="s">
        <v>12707</v>
      </c>
      <c r="F4099" s="251" t="s">
        <v>9974</v>
      </c>
      <c r="G4099" s="251" t="s">
        <v>650</v>
      </c>
      <c r="H4099" s="251" t="s">
        <v>5205</v>
      </c>
      <c r="I4099" s="257" t="str">
        <f t="shared" si="253"/>
        <v>-00003</v>
      </c>
      <c r="J4099" s="251">
        <v>3</v>
      </c>
      <c r="K4099" s="251">
        <v>3</v>
      </c>
      <c r="M4099" s="251" t="s">
        <v>9958</v>
      </c>
      <c r="N4099" s="251" t="s">
        <v>13113</v>
      </c>
      <c r="O4099" s="251">
        <v>3</v>
      </c>
      <c r="Q4099" s="251" t="s">
        <v>14646</v>
      </c>
      <c r="R4099" s="251" t="s">
        <v>10017</v>
      </c>
      <c r="S4099" s="251" t="s">
        <v>649</v>
      </c>
      <c r="T4099" s="251" t="str">
        <f t="shared" si="254"/>
        <v>I0404610815610K120</v>
      </c>
      <c r="W4099" s="251" t="str">
        <f t="shared" si="255"/>
        <v>I040461081561-0K120</v>
      </c>
    </row>
    <row r="4100" spans="1:23" x14ac:dyDescent="0.3">
      <c r="A4100" s="256" t="str">
        <f t="shared" si="252"/>
        <v>I0404610-815610K210-00011</v>
      </c>
      <c r="B4100" s="251" t="s">
        <v>14647</v>
      </c>
      <c r="C4100" s="251" t="s">
        <v>10031</v>
      </c>
      <c r="D4100" s="251" t="s">
        <v>14639</v>
      </c>
      <c r="E4100" s="251" t="s">
        <v>12707</v>
      </c>
      <c r="F4100" s="251" t="s">
        <v>9976</v>
      </c>
      <c r="G4100" s="251" t="s">
        <v>678</v>
      </c>
      <c r="H4100" s="251" t="s">
        <v>3443</v>
      </c>
      <c r="I4100" s="257" t="str">
        <f t="shared" si="253"/>
        <v>-00011</v>
      </c>
      <c r="J4100" s="251">
        <v>11</v>
      </c>
      <c r="K4100" s="251">
        <v>11</v>
      </c>
      <c r="M4100" s="251" t="s">
        <v>9958</v>
      </c>
      <c r="N4100" s="251" t="s">
        <v>13113</v>
      </c>
      <c r="O4100" s="251">
        <v>11</v>
      </c>
      <c r="Q4100" s="251" t="s">
        <v>14647</v>
      </c>
      <c r="R4100" s="251" t="s">
        <v>10017</v>
      </c>
      <c r="S4100" s="251" t="s">
        <v>677</v>
      </c>
      <c r="T4100" s="251" t="str">
        <f t="shared" si="254"/>
        <v>I0404610815610K210</v>
      </c>
      <c r="W4100" s="251" t="str">
        <f t="shared" si="255"/>
        <v>I040461081561-0K210</v>
      </c>
    </row>
    <row r="4101" spans="1:23" x14ac:dyDescent="0.3">
      <c r="A4101" s="256" t="str">
        <f t="shared" si="252"/>
        <v>I0404610-81591VT020-00002</v>
      </c>
      <c r="B4101" s="251" t="s">
        <v>14648</v>
      </c>
      <c r="C4101" s="251" t="s">
        <v>10031</v>
      </c>
      <c r="D4101" s="251" t="s">
        <v>14639</v>
      </c>
      <c r="E4101" s="251" t="s">
        <v>12707</v>
      </c>
      <c r="F4101" s="251" t="s">
        <v>9978</v>
      </c>
      <c r="G4101" s="251" t="s">
        <v>11073</v>
      </c>
      <c r="H4101" s="251" t="s">
        <v>5219</v>
      </c>
      <c r="I4101" s="257" t="str">
        <f t="shared" si="253"/>
        <v>-00002</v>
      </c>
      <c r="J4101" s="251">
        <v>2</v>
      </c>
      <c r="K4101" s="251">
        <v>2</v>
      </c>
      <c r="M4101" s="251" t="s">
        <v>9993</v>
      </c>
      <c r="N4101" s="251" t="s">
        <v>13113</v>
      </c>
      <c r="O4101" s="251">
        <v>2</v>
      </c>
      <c r="Q4101" s="251" t="s">
        <v>14648</v>
      </c>
      <c r="R4101" s="251" t="s">
        <v>10017</v>
      </c>
      <c r="S4101" s="251" t="s">
        <v>3777</v>
      </c>
      <c r="T4101" s="251" t="str">
        <f t="shared" si="254"/>
        <v>I040461081591VT020</v>
      </c>
      <c r="W4101" s="251" t="str">
        <f t="shared" si="255"/>
        <v>I040461081591-VT020</v>
      </c>
    </row>
    <row r="4102" spans="1:23" x14ac:dyDescent="0.3">
      <c r="A4102" s="256" t="str">
        <f t="shared" si="252"/>
        <v>I0404611-81110VT040-00002</v>
      </c>
      <c r="B4102" s="251" t="s">
        <v>14649</v>
      </c>
      <c r="C4102" s="251" t="s">
        <v>10031</v>
      </c>
      <c r="D4102" s="251" t="s">
        <v>14650</v>
      </c>
      <c r="E4102" s="251" t="s">
        <v>12707</v>
      </c>
      <c r="F4102" s="251" t="s">
        <v>9957</v>
      </c>
      <c r="G4102" s="251" t="s">
        <v>10047</v>
      </c>
      <c r="H4102" s="251" t="s">
        <v>3422</v>
      </c>
      <c r="I4102" s="257" t="str">
        <f t="shared" si="253"/>
        <v>-00002</v>
      </c>
      <c r="J4102" s="251">
        <v>2</v>
      </c>
      <c r="K4102" s="251">
        <v>2</v>
      </c>
      <c r="M4102" s="251" t="s">
        <v>9958</v>
      </c>
      <c r="N4102" s="251" t="s">
        <v>13366</v>
      </c>
      <c r="O4102" s="251">
        <v>2</v>
      </c>
      <c r="Q4102" s="251" t="s">
        <v>14649</v>
      </c>
      <c r="R4102" s="251" t="s">
        <v>10028</v>
      </c>
      <c r="S4102" s="251" t="s">
        <v>3713</v>
      </c>
      <c r="T4102" s="251" t="str">
        <f t="shared" si="254"/>
        <v>I040461181110VT040</v>
      </c>
      <c r="W4102" s="251" t="str">
        <f t="shared" si="255"/>
        <v>I040461181110-VT040</v>
      </c>
    </row>
    <row r="4103" spans="1:23" x14ac:dyDescent="0.3">
      <c r="A4103" s="256" t="str">
        <f t="shared" ref="A4103:A4166" si="256">D4103&amp;$A$6&amp;S4103&amp;I4103</f>
        <v>I0404611-81110VT080-00001</v>
      </c>
      <c r="B4103" s="251" t="s">
        <v>14651</v>
      </c>
      <c r="C4103" s="251" t="s">
        <v>10031</v>
      </c>
      <c r="D4103" s="251" t="s">
        <v>14650</v>
      </c>
      <c r="E4103" s="251" t="s">
        <v>12707</v>
      </c>
      <c r="F4103" s="251" t="s">
        <v>9962</v>
      </c>
      <c r="G4103" s="251" t="s">
        <v>4985</v>
      </c>
      <c r="H4103" s="251" t="s">
        <v>3422</v>
      </c>
      <c r="I4103" s="257" t="str">
        <f t="shared" ref="I4103:I4166" si="257">+IF(AND(O4103&lt;10),$B$2&amp;O4103,IF(AND(O4103&gt;9,O4103&lt;=99),$B$3&amp;O4103,IF(AND(O4103&gt;99,L92979&lt;1000),$B$4&amp;O4103,IF(AND(O4103&gt;999),$B$5&amp;7))))</f>
        <v>-00001</v>
      </c>
      <c r="J4103" s="251">
        <v>1</v>
      </c>
      <c r="K4103" s="251">
        <v>1</v>
      </c>
      <c r="M4103" s="251" t="s">
        <v>9958</v>
      </c>
      <c r="N4103" s="251" t="s">
        <v>13366</v>
      </c>
      <c r="O4103" s="251">
        <v>1</v>
      </c>
      <c r="Q4103" s="251" t="s">
        <v>14651</v>
      </c>
      <c r="R4103" s="251" t="s">
        <v>10028</v>
      </c>
      <c r="S4103" s="251" t="s">
        <v>3719</v>
      </c>
      <c r="T4103" s="251" t="str">
        <f t="shared" si="254"/>
        <v>I040461181110VT080</v>
      </c>
      <c r="W4103" s="251" t="str">
        <f t="shared" si="255"/>
        <v>I040461181110-VT080</v>
      </c>
    </row>
    <row r="4104" spans="1:23" x14ac:dyDescent="0.3">
      <c r="A4104" s="256" t="str">
        <f t="shared" si="256"/>
        <v>I0404611-81110VT100-00001</v>
      </c>
      <c r="B4104" s="251" t="s">
        <v>14652</v>
      </c>
      <c r="C4104" s="251" t="s">
        <v>10031</v>
      </c>
      <c r="D4104" s="251" t="s">
        <v>14650</v>
      </c>
      <c r="E4104" s="251" t="s">
        <v>12707</v>
      </c>
      <c r="F4104" s="251" t="s">
        <v>9964</v>
      </c>
      <c r="G4104" s="251" t="s">
        <v>10049</v>
      </c>
      <c r="H4104" s="251" t="s">
        <v>3422</v>
      </c>
      <c r="I4104" s="257" t="str">
        <f t="shared" si="257"/>
        <v>-00001</v>
      </c>
      <c r="J4104" s="251">
        <v>1</v>
      </c>
      <c r="K4104" s="251">
        <v>1</v>
      </c>
      <c r="M4104" s="251" t="s">
        <v>9958</v>
      </c>
      <c r="N4104" s="251" t="s">
        <v>13366</v>
      </c>
      <c r="O4104" s="251">
        <v>1</v>
      </c>
      <c r="Q4104" s="251" t="s">
        <v>14652</v>
      </c>
      <c r="R4104" s="251" t="s">
        <v>10028</v>
      </c>
      <c r="S4104" s="251" t="s">
        <v>3723</v>
      </c>
      <c r="T4104" s="251" t="str">
        <f t="shared" ref="T4104:T4167" si="258">+D4104&amp;S4104</f>
        <v>I040461181110VT100</v>
      </c>
      <c r="W4104" s="251" t="str">
        <f t="shared" ref="W4104:W4167" si="259">D4104&amp;G4104</f>
        <v>I040461181110-VT100</v>
      </c>
    </row>
    <row r="4105" spans="1:23" x14ac:dyDescent="0.3">
      <c r="A4105" s="256" t="str">
        <f t="shared" si="256"/>
        <v>I0404611-81130VT040-00001</v>
      </c>
      <c r="B4105" s="251" t="s">
        <v>14653</v>
      </c>
      <c r="C4105" s="251" t="s">
        <v>10031</v>
      </c>
      <c r="D4105" s="251" t="s">
        <v>14650</v>
      </c>
      <c r="E4105" s="251" t="s">
        <v>12707</v>
      </c>
      <c r="F4105" s="251" t="s">
        <v>9966</v>
      </c>
      <c r="G4105" s="251" t="s">
        <v>13445</v>
      </c>
      <c r="H4105" s="251" t="s">
        <v>5101</v>
      </c>
      <c r="I4105" s="257" t="str">
        <f t="shared" si="257"/>
        <v>-00001</v>
      </c>
      <c r="J4105" s="251">
        <v>1</v>
      </c>
      <c r="K4105" s="251">
        <v>1</v>
      </c>
      <c r="M4105" s="251" t="s">
        <v>9958</v>
      </c>
      <c r="N4105" s="251" t="s">
        <v>13366</v>
      </c>
      <c r="O4105" s="251">
        <v>1</v>
      </c>
      <c r="Q4105" s="251" t="s">
        <v>14653</v>
      </c>
      <c r="R4105" s="251" t="s">
        <v>10028</v>
      </c>
      <c r="S4105" s="251" t="s">
        <v>4494</v>
      </c>
      <c r="T4105" s="251" t="str">
        <f t="shared" si="258"/>
        <v>I040461181130VT040</v>
      </c>
      <c r="W4105" s="251" t="str">
        <f t="shared" si="259"/>
        <v>I040461181130-VT040</v>
      </c>
    </row>
    <row r="4106" spans="1:23" x14ac:dyDescent="0.3">
      <c r="A4106" s="256" t="str">
        <f t="shared" si="256"/>
        <v>I0404611-81150VT040-00003</v>
      </c>
      <c r="B4106" s="251" t="s">
        <v>14654</v>
      </c>
      <c r="C4106" s="251" t="s">
        <v>10031</v>
      </c>
      <c r="D4106" s="251" t="s">
        <v>14650</v>
      </c>
      <c r="E4106" s="251" t="s">
        <v>12707</v>
      </c>
      <c r="F4106" s="251" t="s">
        <v>9968</v>
      </c>
      <c r="G4106" s="251" t="s">
        <v>10051</v>
      </c>
      <c r="H4106" s="251" t="s">
        <v>3429</v>
      </c>
      <c r="I4106" s="257" t="str">
        <f t="shared" si="257"/>
        <v>-00003</v>
      </c>
      <c r="J4106" s="251">
        <v>3</v>
      </c>
      <c r="K4106" s="251">
        <v>3</v>
      </c>
      <c r="M4106" s="251" t="s">
        <v>9958</v>
      </c>
      <c r="N4106" s="251" t="s">
        <v>13366</v>
      </c>
      <c r="O4106" s="251">
        <v>3</v>
      </c>
      <c r="Q4106" s="251" t="s">
        <v>14654</v>
      </c>
      <c r="R4106" s="251" t="s">
        <v>10028</v>
      </c>
      <c r="S4106" s="251" t="s">
        <v>3725</v>
      </c>
      <c r="T4106" s="251" t="str">
        <f t="shared" si="258"/>
        <v>I040461181150VT040</v>
      </c>
      <c r="W4106" s="251" t="str">
        <f t="shared" si="259"/>
        <v>I040461181150-VT040</v>
      </c>
    </row>
    <row r="4107" spans="1:23" x14ac:dyDescent="0.3">
      <c r="A4107" s="256" t="str">
        <f t="shared" si="256"/>
        <v>I0404611-811700K300-00002</v>
      </c>
      <c r="B4107" s="251" t="s">
        <v>14655</v>
      </c>
      <c r="C4107" s="251" t="s">
        <v>10031</v>
      </c>
      <c r="D4107" s="251" t="s">
        <v>14650</v>
      </c>
      <c r="E4107" s="251" t="s">
        <v>12707</v>
      </c>
      <c r="F4107" s="251" t="s">
        <v>9970</v>
      </c>
      <c r="G4107" s="251" t="s">
        <v>238</v>
      </c>
      <c r="H4107" s="251" t="s">
        <v>5094</v>
      </c>
      <c r="I4107" s="257" t="str">
        <f t="shared" si="257"/>
        <v>-00002</v>
      </c>
      <c r="J4107" s="251">
        <v>2</v>
      </c>
      <c r="K4107" s="251">
        <v>2</v>
      </c>
      <c r="M4107" s="251" t="s">
        <v>9958</v>
      </c>
      <c r="N4107" s="251" t="s">
        <v>13366</v>
      </c>
      <c r="O4107" s="251">
        <v>2</v>
      </c>
      <c r="Q4107" s="251" t="s">
        <v>14655</v>
      </c>
      <c r="R4107" s="251" t="s">
        <v>10028</v>
      </c>
      <c r="S4107" s="251" t="s">
        <v>237</v>
      </c>
      <c r="T4107" s="251" t="str">
        <f t="shared" si="258"/>
        <v>I0404611811700K300</v>
      </c>
      <c r="W4107" s="251" t="str">
        <f t="shared" si="259"/>
        <v>I040461181170-0K300</v>
      </c>
    </row>
    <row r="4108" spans="1:23" x14ac:dyDescent="0.3">
      <c r="A4108" s="256" t="str">
        <f t="shared" si="256"/>
        <v>I0404611-812200K031-00001</v>
      </c>
      <c r="B4108" s="251" t="s">
        <v>14656</v>
      </c>
      <c r="C4108" s="251" t="s">
        <v>10031</v>
      </c>
      <c r="D4108" s="251" t="s">
        <v>14650</v>
      </c>
      <c r="E4108" s="251" t="s">
        <v>12707</v>
      </c>
      <c r="F4108" s="251" t="s">
        <v>9972</v>
      </c>
      <c r="G4108" s="251" t="s">
        <v>601</v>
      </c>
      <c r="H4108" s="251" t="s">
        <v>5165</v>
      </c>
      <c r="I4108" s="257" t="str">
        <f t="shared" si="257"/>
        <v>-00001</v>
      </c>
      <c r="J4108" s="251">
        <v>1</v>
      </c>
      <c r="K4108" s="251">
        <v>1</v>
      </c>
      <c r="M4108" s="251" t="s">
        <v>9993</v>
      </c>
      <c r="N4108" s="251" t="s">
        <v>13366</v>
      </c>
      <c r="O4108" s="251">
        <v>1</v>
      </c>
      <c r="Q4108" s="251" t="s">
        <v>14656</v>
      </c>
      <c r="R4108" s="251" t="s">
        <v>10028</v>
      </c>
      <c r="S4108" s="251" t="s">
        <v>600</v>
      </c>
      <c r="T4108" s="251" t="str">
        <f t="shared" si="258"/>
        <v>I0404611812200K031</v>
      </c>
      <c r="W4108" s="251" t="str">
        <f t="shared" si="259"/>
        <v>I040461181220-0K031</v>
      </c>
    </row>
    <row r="4109" spans="1:23" x14ac:dyDescent="0.3">
      <c r="A4109" s="256" t="str">
        <f t="shared" si="256"/>
        <v>I0404611-812200K090-00001</v>
      </c>
      <c r="B4109" s="251" t="s">
        <v>14657</v>
      </c>
      <c r="C4109" s="251" t="s">
        <v>10031</v>
      </c>
      <c r="D4109" s="251" t="s">
        <v>14650</v>
      </c>
      <c r="E4109" s="251" t="s">
        <v>12707</v>
      </c>
      <c r="F4109" s="251" t="s">
        <v>9974</v>
      </c>
      <c r="G4109" s="251" t="s">
        <v>618</v>
      </c>
      <c r="H4109" s="251" t="s">
        <v>5169</v>
      </c>
      <c r="I4109" s="257" t="str">
        <f t="shared" si="257"/>
        <v>-00001</v>
      </c>
      <c r="J4109" s="251">
        <v>1</v>
      </c>
      <c r="K4109" s="251">
        <v>1</v>
      </c>
      <c r="M4109" s="251" t="s">
        <v>9993</v>
      </c>
      <c r="N4109" s="251" t="s">
        <v>13366</v>
      </c>
      <c r="O4109" s="251">
        <v>1</v>
      </c>
      <c r="Q4109" s="251" t="s">
        <v>14657</v>
      </c>
      <c r="R4109" s="251" t="s">
        <v>10028</v>
      </c>
      <c r="S4109" s="251" t="s">
        <v>617</v>
      </c>
      <c r="T4109" s="251" t="str">
        <f t="shared" si="258"/>
        <v>I0404611812200K090</v>
      </c>
      <c r="W4109" s="251" t="str">
        <f t="shared" si="259"/>
        <v>I040461181220-0K090</v>
      </c>
    </row>
    <row r="4110" spans="1:23" x14ac:dyDescent="0.3">
      <c r="A4110" s="256" t="str">
        <f t="shared" si="256"/>
        <v>I0404611-815500K080-00002</v>
      </c>
      <c r="B4110" s="251" t="s">
        <v>14658</v>
      </c>
      <c r="C4110" s="251" t="s">
        <v>10031</v>
      </c>
      <c r="D4110" s="251" t="s">
        <v>14650</v>
      </c>
      <c r="E4110" s="251" t="s">
        <v>12707</v>
      </c>
      <c r="F4110" s="251" t="s">
        <v>9976</v>
      </c>
      <c r="G4110" s="251" t="s">
        <v>151</v>
      </c>
      <c r="H4110" s="251" t="s">
        <v>5045</v>
      </c>
      <c r="I4110" s="257" t="str">
        <f t="shared" si="257"/>
        <v>-00002</v>
      </c>
      <c r="J4110" s="251">
        <v>2</v>
      </c>
      <c r="K4110" s="251">
        <v>2</v>
      </c>
      <c r="M4110" s="251" t="s">
        <v>9958</v>
      </c>
      <c r="N4110" s="251" t="s">
        <v>13366</v>
      </c>
      <c r="O4110" s="251">
        <v>2</v>
      </c>
      <c r="Q4110" s="251" t="s">
        <v>14658</v>
      </c>
      <c r="R4110" s="251" t="s">
        <v>10028</v>
      </c>
      <c r="S4110" s="251" t="s">
        <v>150</v>
      </c>
      <c r="T4110" s="251" t="str">
        <f t="shared" si="258"/>
        <v>I0404611815500K080</v>
      </c>
      <c r="W4110" s="251" t="str">
        <f t="shared" si="259"/>
        <v>I040461181550-0K080</v>
      </c>
    </row>
    <row r="4111" spans="1:23" x14ac:dyDescent="0.3">
      <c r="A4111" s="256" t="str">
        <f t="shared" si="256"/>
        <v>I0404611-81550VT020-00002</v>
      </c>
      <c r="B4111" s="251" t="s">
        <v>14659</v>
      </c>
      <c r="C4111" s="251" t="s">
        <v>10031</v>
      </c>
      <c r="D4111" s="251" t="s">
        <v>14650</v>
      </c>
      <c r="E4111" s="251" t="s">
        <v>12707</v>
      </c>
      <c r="F4111" s="251" t="s">
        <v>9978</v>
      </c>
      <c r="G4111" s="251" t="s">
        <v>10057</v>
      </c>
      <c r="H4111" s="251" t="s">
        <v>5202</v>
      </c>
      <c r="I4111" s="257" t="str">
        <f t="shared" si="257"/>
        <v>-00002</v>
      </c>
      <c r="J4111" s="251">
        <v>2</v>
      </c>
      <c r="K4111" s="251">
        <v>2</v>
      </c>
      <c r="M4111" s="251" t="s">
        <v>9958</v>
      </c>
      <c r="N4111" s="251" t="s">
        <v>13366</v>
      </c>
      <c r="O4111" s="251">
        <v>2</v>
      </c>
      <c r="Q4111" s="251" t="s">
        <v>14659</v>
      </c>
      <c r="R4111" s="251" t="s">
        <v>10028</v>
      </c>
      <c r="S4111" s="251" t="s">
        <v>3737</v>
      </c>
      <c r="T4111" s="251" t="str">
        <f t="shared" si="258"/>
        <v>I040461181550VT020</v>
      </c>
      <c r="W4111" s="251" t="str">
        <f t="shared" si="259"/>
        <v>I040461181550-VT020</v>
      </c>
    </row>
    <row r="4112" spans="1:23" x14ac:dyDescent="0.3">
      <c r="A4112" s="256" t="str">
        <f t="shared" si="256"/>
        <v>I0404611-81550VT050-00004</v>
      </c>
      <c r="B4112" s="251" t="s">
        <v>14660</v>
      </c>
      <c r="C4112" s="251" t="s">
        <v>10031</v>
      </c>
      <c r="D4112" s="251" t="s">
        <v>14650</v>
      </c>
      <c r="E4112" s="251" t="s">
        <v>12707</v>
      </c>
      <c r="F4112" s="251" t="s">
        <v>9980</v>
      </c>
      <c r="G4112" s="251" t="s">
        <v>5265</v>
      </c>
      <c r="H4112" s="251" t="s">
        <v>5202</v>
      </c>
      <c r="I4112" s="257" t="str">
        <f t="shared" si="257"/>
        <v>-00004</v>
      </c>
      <c r="J4112" s="251">
        <v>4</v>
      </c>
      <c r="K4112" s="251">
        <v>4</v>
      </c>
      <c r="M4112" s="251" t="s">
        <v>9958</v>
      </c>
      <c r="N4112" s="251" t="s">
        <v>13366</v>
      </c>
      <c r="O4112" s="251">
        <v>4</v>
      </c>
      <c r="Q4112" s="251" t="s">
        <v>14660</v>
      </c>
      <c r="R4112" s="251" t="s">
        <v>10028</v>
      </c>
      <c r="S4112" s="251" t="s">
        <v>3740</v>
      </c>
      <c r="T4112" s="251" t="str">
        <f t="shared" si="258"/>
        <v>I040461181550VT050</v>
      </c>
      <c r="W4112" s="251" t="str">
        <f t="shared" si="259"/>
        <v>I040461181550-VT050</v>
      </c>
    </row>
    <row r="4113" spans="1:23" x14ac:dyDescent="0.3">
      <c r="A4113" s="256" t="str">
        <f t="shared" si="256"/>
        <v>I0404611-81551VT020-00001</v>
      </c>
      <c r="B4113" s="251" t="s">
        <v>14661</v>
      </c>
      <c r="C4113" s="251" t="s">
        <v>10031</v>
      </c>
      <c r="D4113" s="251" t="s">
        <v>14650</v>
      </c>
      <c r="E4113" s="251" t="s">
        <v>12707</v>
      </c>
      <c r="F4113" s="251" t="s">
        <v>9982</v>
      </c>
      <c r="G4113" s="251" t="s">
        <v>10060</v>
      </c>
      <c r="H4113" s="251" t="s">
        <v>3436</v>
      </c>
      <c r="I4113" s="257" t="str">
        <f t="shared" si="257"/>
        <v>-00001</v>
      </c>
      <c r="J4113" s="251">
        <v>1</v>
      </c>
      <c r="K4113" s="251">
        <v>1</v>
      </c>
      <c r="M4113" s="251" t="s">
        <v>9958</v>
      </c>
      <c r="N4113" s="251" t="s">
        <v>13366</v>
      </c>
      <c r="O4113" s="251">
        <v>1</v>
      </c>
      <c r="Q4113" s="251" t="s">
        <v>14661</v>
      </c>
      <c r="R4113" s="251" t="s">
        <v>10028</v>
      </c>
      <c r="S4113" s="251" t="s">
        <v>3761</v>
      </c>
      <c r="T4113" s="251" t="str">
        <f t="shared" si="258"/>
        <v>I040461181551VT020</v>
      </c>
      <c r="W4113" s="251" t="str">
        <f t="shared" si="259"/>
        <v>I040461181551-VT020</v>
      </c>
    </row>
    <row r="4114" spans="1:23" x14ac:dyDescent="0.3">
      <c r="A4114" s="256" t="str">
        <f t="shared" si="256"/>
        <v>I0404611-815600K080-00001</v>
      </c>
      <c r="B4114" s="251" t="s">
        <v>14662</v>
      </c>
      <c r="C4114" s="251" t="s">
        <v>10031</v>
      </c>
      <c r="D4114" s="251" t="s">
        <v>14650</v>
      </c>
      <c r="E4114" s="251" t="s">
        <v>12707</v>
      </c>
      <c r="F4114" s="251" t="s">
        <v>9984</v>
      </c>
      <c r="G4114" s="251" t="s">
        <v>164</v>
      </c>
      <c r="H4114" s="251" t="s">
        <v>5047</v>
      </c>
      <c r="I4114" s="257" t="str">
        <f t="shared" si="257"/>
        <v>-00001</v>
      </c>
      <c r="J4114" s="251">
        <v>1</v>
      </c>
      <c r="K4114" s="251">
        <v>1</v>
      </c>
      <c r="M4114" s="251" t="s">
        <v>9958</v>
      </c>
      <c r="N4114" s="251" t="s">
        <v>13366</v>
      </c>
      <c r="O4114" s="251">
        <v>1</v>
      </c>
      <c r="Q4114" s="251" t="s">
        <v>14662</v>
      </c>
      <c r="R4114" s="251" t="s">
        <v>10028</v>
      </c>
      <c r="S4114" s="251" t="s">
        <v>163</v>
      </c>
      <c r="T4114" s="251" t="str">
        <f t="shared" si="258"/>
        <v>I0404611815600K080</v>
      </c>
      <c r="W4114" s="251" t="str">
        <f t="shared" si="259"/>
        <v>I040461181560-0K080</v>
      </c>
    </row>
    <row r="4115" spans="1:23" x14ac:dyDescent="0.3">
      <c r="A4115" s="256" t="str">
        <f t="shared" si="256"/>
        <v>I0404611-81560VT020-00001</v>
      </c>
      <c r="B4115" s="251" t="s">
        <v>14663</v>
      </c>
      <c r="C4115" s="251" t="s">
        <v>10031</v>
      </c>
      <c r="D4115" s="251" t="s">
        <v>14650</v>
      </c>
      <c r="E4115" s="251" t="s">
        <v>12707</v>
      </c>
      <c r="F4115" s="251" t="s">
        <v>9986</v>
      </c>
      <c r="G4115" s="251" t="s">
        <v>10065</v>
      </c>
      <c r="H4115" s="251" t="s">
        <v>5204</v>
      </c>
      <c r="I4115" s="257" t="str">
        <f t="shared" si="257"/>
        <v>-00001</v>
      </c>
      <c r="J4115" s="251">
        <v>1</v>
      </c>
      <c r="K4115" s="251">
        <v>1</v>
      </c>
      <c r="M4115" s="251" t="s">
        <v>9958</v>
      </c>
      <c r="N4115" s="251" t="s">
        <v>13366</v>
      </c>
      <c r="O4115" s="251">
        <v>1</v>
      </c>
      <c r="Q4115" s="251" t="s">
        <v>14663</v>
      </c>
      <c r="R4115" s="251" t="s">
        <v>10028</v>
      </c>
      <c r="S4115" s="251" t="s">
        <v>3743</v>
      </c>
      <c r="T4115" s="251" t="str">
        <f t="shared" si="258"/>
        <v>I040461181560VT020</v>
      </c>
      <c r="W4115" s="251" t="str">
        <f t="shared" si="259"/>
        <v>I040461181560-VT020</v>
      </c>
    </row>
    <row r="4116" spans="1:23" x14ac:dyDescent="0.3">
      <c r="A4116" s="256" t="str">
        <f t="shared" si="256"/>
        <v>I0404611-81560VT050-00004</v>
      </c>
      <c r="B4116" s="251" t="s">
        <v>14664</v>
      </c>
      <c r="C4116" s="251" t="s">
        <v>10031</v>
      </c>
      <c r="D4116" s="251" t="s">
        <v>14650</v>
      </c>
      <c r="E4116" s="251" t="s">
        <v>12707</v>
      </c>
      <c r="F4116" s="251" t="s">
        <v>9988</v>
      </c>
      <c r="G4116" s="251" t="s">
        <v>10067</v>
      </c>
      <c r="H4116" s="251" t="s">
        <v>5204</v>
      </c>
      <c r="I4116" s="257" t="str">
        <f t="shared" si="257"/>
        <v>-00004</v>
      </c>
      <c r="J4116" s="251">
        <v>4</v>
      </c>
      <c r="K4116" s="251">
        <v>4</v>
      </c>
      <c r="M4116" s="251" t="s">
        <v>9958</v>
      </c>
      <c r="N4116" s="251" t="s">
        <v>13366</v>
      </c>
      <c r="O4116" s="251">
        <v>4</v>
      </c>
      <c r="Q4116" s="251" t="s">
        <v>14664</v>
      </c>
      <c r="R4116" s="251" t="s">
        <v>10028</v>
      </c>
      <c r="S4116" s="251" t="s">
        <v>3746</v>
      </c>
      <c r="T4116" s="251" t="str">
        <f t="shared" si="258"/>
        <v>I040461181560VT050</v>
      </c>
      <c r="W4116" s="251" t="str">
        <f t="shared" si="259"/>
        <v>I040461181560-VT050</v>
      </c>
    </row>
    <row r="4117" spans="1:23" x14ac:dyDescent="0.3">
      <c r="A4117" s="256" t="str">
        <f t="shared" si="256"/>
        <v>I0404611-81561VT050-00001</v>
      </c>
      <c r="B4117" s="251" t="s">
        <v>14665</v>
      </c>
      <c r="C4117" s="251" t="s">
        <v>10031</v>
      </c>
      <c r="D4117" s="251" t="s">
        <v>14650</v>
      </c>
      <c r="E4117" s="251" t="s">
        <v>12707</v>
      </c>
      <c r="F4117" s="251" t="s">
        <v>9990</v>
      </c>
      <c r="G4117" s="251" t="s">
        <v>10258</v>
      </c>
      <c r="H4117" s="251" t="s">
        <v>3443</v>
      </c>
      <c r="I4117" s="257" t="str">
        <f t="shared" si="257"/>
        <v>-00001</v>
      </c>
      <c r="J4117" s="251">
        <v>1</v>
      </c>
      <c r="K4117" s="251">
        <v>1</v>
      </c>
      <c r="M4117" s="251" t="s">
        <v>9958</v>
      </c>
      <c r="N4117" s="251" t="s">
        <v>13366</v>
      </c>
      <c r="O4117" s="251">
        <v>1</v>
      </c>
      <c r="Q4117" s="251" t="s">
        <v>14665</v>
      </c>
      <c r="R4117" s="251" t="s">
        <v>10028</v>
      </c>
      <c r="S4117" s="251" t="s">
        <v>3769</v>
      </c>
      <c r="T4117" s="251" t="str">
        <f t="shared" si="258"/>
        <v>I040461181561VT050</v>
      </c>
      <c r="W4117" s="251" t="str">
        <f t="shared" si="259"/>
        <v>I040461181561-VT050</v>
      </c>
    </row>
    <row r="4118" spans="1:23" x14ac:dyDescent="0.3">
      <c r="A4118" s="256" t="str">
        <f t="shared" si="256"/>
        <v>I0404611-81580VT010-00002</v>
      </c>
      <c r="B4118" s="251" t="s">
        <v>14666</v>
      </c>
      <c r="C4118" s="251" t="s">
        <v>10031</v>
      </c>
      <c r="D4118" s="251" t="s">
        <v>14650</v>
      </c>
      <c r="E4118" s="251" t="s">
        <v>12707</v>
      </c>
      <c r="F4118" s="251" t="s">
        <v>9992</v>
      </c>
      <c r="G4118" s="251" t="s">
        <v>5289</v>
      </c>
      <c r="H4118" s="251" t="s">
        <v>758</v>
      </c>
      <c r="I4118" s="257" t="str">
        <f t="shared" si="257"/>
        <v>-00002</v>
      </c>
      <c r="J4118" s="251">
        <v>2</v>
      </c>
      <c r="K4118" s="251">
        <v>2</v>
      </c>
      <c r="M4118" s="251" t="s">
        <v>9993</v>
      </c>
      <c r="N4118" s="251" t="s">
        <v>13366</v>
      </c>
      <c r="O4118" s="251">
        <v>2</v>
      </c>
      <c r="Q4118" s="251" t="s">
        <v>14666</v>
      </c>
      <c r="R4118" s="251" t="s">
        <v>10028</v>
      </c>
      <c r="S4118" s="251" t="s">
        <v>3749</v>
      </c>
      <c r="T4118" s="251" t="str">
        <f t="shared" si="258"/>
        <v>I040461181580VT010</v>
      </c>
      <c r="W4118" s="251" t="str">
        <f t="shared" si="259"/>
        <v>I040461181580-VT010</v>
      </c>
    </row>
    <row r="4119" spans="1:23" x14ac:dyDescent="0.3">
      <c r="A4119" s="256" t="str">
        <f t="shared" si="256"/>
        <v>I0404611-81580VT020-00004</v>
      </c>
      <c r="B4119" s="251" t="s">
        <v>14667</v>
      </c>
      <c r="C4119" s="251" t="s">
        <v>10031</v>
      </c>
      <c r="D4119" s="251" t="s">
        <v>14650</v>
      </c>
      <c r="E4119" s="251" t="s">
        <v>12707</v>
      </c>
      <c r="F4119" s="251" t="s">
        <v>9995</v>
      </c>
      <c r="G4119" s="251" t="s">
        <v>10071</v>
      </c>
      <c r="H4119" s="251" t="s">
        <v>758</v>
      </c>
      <c r="I4119" s="257" t="str">
        <f t="shared" si="257"/>
        <v>-00004</v>
      </c>
      <c r="J4119" s="251">
        <v>4</v>
      </c>
      <c r="K4119" s="251">
        <v>4</v>
      </c>
      <c r="M4119" s="251" t="s">
        <v>9958</v>
      </c>
      <c r="N4119" s="251" t="s">
        <v>13366</v>
      </c>
      <c r="O4119" s="251">
        <v>4</v>
      </c>
      <c r="Q4119" s="251" t="s">
        <v>14667</v>
      </c>
      <c r="R4119" s="251" t="s">
        <v>10028</v>
      </c>
      <c r="S4119" s="251" t="s">
        <v>3752</v>
      </c>
      <c r="T4119" s="251" t="str">
        <f t="shared" si="258"/>
        <v>I040461181580VT020</v>
      </c>
      <c r="W4119" s="251" t="str">
        <f t="shared" si="259"/>
        <v>I040461181580-VT020</v>
      </c>
    </row>
    <row r="4120" spans="1:23" x14ac:dyDescent="0.3">
      <c r="A4120" s="256" t="str">
        <f t="shared" si="256"/>
        <v>I0404611-81581VT020-00002</v>
      </c>
      <c r="B4120" s="251" t="s">
        <v>14668</v>
      </c>
      <c r="C4120" s="251" t="s">
        <v>10031</v>
      </c>
      <c r="D4120" s="251" t="s">
        <v>14650</v>
      </c>
      <c r="E4120" s="251" t="s">
        <v>12707</v>
      </c>
      <c r="F4120" s="251" t="s">
        <v>9997</v>
      </c>
      <c r="G4120" s="251" t="s">
        <v>10668</v>
      </c>
      <c r="H4120" s="251" t="s">
        <v>5218</v>
      </c>
      <c r="I4120" s="257" t="str">
        <f t="shared" si="257"/>
        <v>-00002</v>
      </c>
      <c r="J4120" s="251">
        <v>2</v>
      </c>
      <c r="K4120" s="251">
        <v>2</v>
      </c>
      <c r="M4120" s="251" t="s">
        <v>9993</v>
      </c>
      <c r="N4120" s="251" t="s">
        <v>13366</v>
      </c>
      <c r="O4120" s="251">
        <v>2</v>
      </c>
      <c r="Q4120" s="251" t="s">
        <v>14668</v>
      </c>
      <c r="R4120" s="251" t="s">
        <v>10028</v>
      </c>
      <c r="S4120" s="251" t="s">
        <v>3773</v>
      </c>
      <c r="T4120" s="251" t="str">
        <f t="shared" si="258"/>
        <v>I040461181581VT020</v>
      </c>
      <c r="W4120" s="251" t="str">
        <f t="shared" si="259"/>
        <v>I040461181581-VT020</v>
      </c>
    </row>
    <row r="4121" spans="1:23" x14ac:dyDescent="0.3">
      <c r="A4121" s="256" t="str">
        <f t="shared" si="256"/>
        <v>I0404611-81590VT020-00004</v>
      </c>
      <c r="B4121" s="251" t="s">
        <v>14669</v>
      </c>
      <c r="C4121" s="251" t="s">
        <v>10031</v>
      </c>
      <c r="D4121" s="251" t="s">
        <v>14650</v>
      </c>
      <c r="E4121" s="251" t="s">
        <v>12707</v>
      </c>
      <c r="F4121" s="251" t="s">
        <v>10000</v>
      </c>
      <c r="G4121" s="251" t="s">
        <v>10075</v>
      </c>
      <c r="H4121" s="251" t="s">
        <v>770</v>
      </c>
      <c r="I4121" s="257" t="str">
        <f t="shared" si="257"/>
        <v>-00004</v>
      </c>
      <c r="J4121" s="251">
        <v>4</v>
      </c>
      <c r="K4121" s="251">
        <v>4</v>
      </c>
      <c r="M4121" s="251" t="s">
        <v>9958</v>
      </c>
      <c r="N4121" s="251" t="s">
        <v>13366</v>
      </c>
      <c r="O4121" s="251">
        <v>4</v>
      </c>
      <c r="Q4121" s="251" t="s">
        <v>14669</v>
      </c>
      <c r="R4121" s="251" t="s">
        <v>10028</v>
      </c>
      <c r="S4121" s="251" t="s">
        <v>3758</v>
      </c>
      <c r="T4121" s="251" t="str">
        <f t="shared" si="258"/>
        <v>I040461181590VT020</v>
      </c>
      <c r="W4121" s="251" t="str">
        <f t="shared" si="259"/>
        <v>I040461181590-VT020</v>
      </c>
    </row>
    <row r="4122" spans="1:23" x14ac:dyDescent="0.3">
      <c r="A4122" s="256" t="str">
        <f t="shared" si="256"/>
        <v>I0606380-81110BZ620-00003</v>
      </c>
      <c r="B4122" s="251" t="s">
        <v>14670</v>
      </c>
      <c r="C4122" s="251" t="s">
        <v>10077</v>
      </c>
      <c r="D4122" s="251" t="s">
        <v>14671</v>
      </c>
      <c r="E4122" s="251" t="s">
        <v>12707</v>
      </c>
      <c r="F4122" s="251" t="s">
        <v>9957</v>
      </c>
      <c r="G4122" s="251" t="s">
        <v>1193</v>
      </c>
      <c r="H4122" s="251" t="s">
        <v>3422</v>
      </c>
      <c r="I4122" s="257" t="str">
        <f t="shared" si="257"/>
        <v>-00003</v>
      </c>
      <c r="J4122" s="251">
        <v>3</v>
      </c>
      <c r="K4122" s="251">
        <v>3</v>
      </c>
      <c r="M4122" s="251" t="s">
        <v>9958</v>
      </c>
      <c r="N4122" s="251" t="s">
        <v>12979</v>
      </c>
      <c r="O4122" s="251">
        <v>3</v>
      </c>
      <c r="Q4122" s="251" t="s">
        <v>14670</v>
      </c>
      <c r="R4122" s="251" t="s">
        <v>9960</v>
      </c>
      <c r="S4122" s="251" t="s">
        <v>1192</v>
      </c>
      <c r="T4122" s="251" t="str">
        <f t="shared" si="258"/>
        <v>I060638081110BZ620</v>
      </c>
      <c r="W4122" s="251" t="str">
        <f t="shared" si="259"/>
        <v>I060638081110-BZ620</v>
      </c>
    </row>
    <row r="4123" spans="1:23" x14ac:dyDescent="0.3">
      <c r="A4123" s="256" t="str">
        <f t="shared" si="256"/>
        <v>I0606380-81130BZ620-00001</v>
      </c>
      <c r="B4123" s="251" t="s">
        <v>14672</v>
      </c>
      <c r="C4123" s="251" t="s">
        <v>10077</v>
      </c>
      <c r="D4123" s="251" t="s">
        <v>14671</v>
      </c>
      <c r="E4123" s="251" t="s">
        <v>12707</v>
      </c>
      <c r="F4123" s="251" t="s">
        <v>9962</v>
      </c>
      <c r="G4123" s="251" t="s">
        <v>1198</v>
      </c>
      <c r="H4123" s="251" t="s">
        <v>5101</v>
      </c>
      <c r="I4123" s="257" t="str">
        <f t="shared" si="257"/>
        <v>-00001</v>
      </c>
      <c r="J4123" s="251">
        <v>1</v>
      </c>
      <c r="K4123" s="251">
        <v>1</v>
      </c>
      <c r="M4123" s="251" t="s">
        <v>9958</v>
      </c>
      <c r="N4123" s="251" t="s">
        <v>12979</v>
      </c>
      <c r="O4123" s="251">
        <v>1</v>
      </c>
      <c r="Q4123" s="251" t="s">
        <v>14672</v>
      </c>
      <c r="R4123" s="251" t="s">
        <v>9960</v>
      </c>
      <c r="S4123" s="251" t="s">
        <v>1197</v>
      </c>
      <c r="T4123" s="251" t="str">
        <f t="shared" si="258"/>
        <v>I060638081130BZ620</v>
      </c>
      <c r="W4123" s="251" t="str">
        <f t="shared" si="259"/>
        <v>I060638081130-BZ620</v>
      </c>
    </row>
    <row r="4124" spans="1:23" x14ac:dyDescent="0.3">
      <c r="A4124" s="256" t="str">
        <f t="shared" si="256"/>
        <v>I0606380-81170BZ200-00002</v>
      </c>
      <c r="B4124" s="251" t="s">
        <v>14673</v>
      </c>
      <c r="C4124" s="251" t="s">
        <v>10077</v>
      </c>
      <c r="D4124" s="251" t="s">
        <v>14671</v>
      </c>
      <c r="E4124" s="251" t="s">
        <v>12707</v>
      </c>
      <c r="F4124" s="251" t="s">
        <v>9964</v>
      </c>
      <c r="G4124" s="251" t="s">
        <v>1095</v>
      </c>
      <c r="H4124" s="251" t="s">
        <v>10082</v>
      </c>
      <c r="I4124" s="257" t="str">
        <f t="shared" si="257"/>
        <v>-00002</v>
      </c>
      <c r="J4124" s="251">
        <v>2</v>
      </c>
      <c r="K4124" s="251">
        <v>2</v>
      </c>
      <c r="M4124" s="251" t="s">
        <v>9958</v>
      </c>
      <c r="N4124" s="251" t="s">
        <v>12979</v>
      </c>
      <c r="O4124" s="251">
        <v>2</v>
      </c>
      <c r="Q4124" s="251" t="s">
        <v>14673</v>
      </c>
      <c r="R4124" s="251" t="s">
        <v>9960</v>
      </c>
      <c r="S4124" s="251" t="s">
        <v>1094</v>
      </c>
      <c r="T4124" s="251" t="str">
        <f t="shared" si="258"/>
        <v>I060638081170BZ200</v>
      </c>
      <c r="W4124" s="251" t="str">
        <f t="shared" si="259"/>
        <v>I060638081170-BZ200</v>
      </c>
    </row>
    <row r="4125" spans="1:23" x14ac:dyDescent="0.3">
      <c r="A4125" s="256" t="str">
        <f t="shared" si="256"/>
        <v>I0606380-81170BZ620-00004</v>
      </c>
      <c r="B4125" s="251" t="s">
        <v>14674</v>
      </c>
      <c r="C4125" s="251" t="s">
        <v>10077</v>
      </c>
      <c r="D4125" s="251" t="s">
        <v>14671</v>
      </c>
      <c r="E4125" s="251" t="s">
        <v>12707</v>
      </c>
      <c r="F4125" s="251" t="s">
        <v>9966</v>
      </c>
      <c r="G4125" s="251" t="s">
        <v>1208</v>
      </c>
      <c r="H4125" s="251" t="s">
        <v>5102</v>
      </c>
      <c r="I4125" s="257" t="str">
        <f t="shared" si="257"/>
        <v>-00004</v>
      </c>
      <c r="J4125" s="251">
        <v>4</v>
      </c>
      <c r="K4125" s="251">
        <v>4</v>
      </c>
      <c r="M4125" s="251" t="s">
        <v>9958</v>
      </c>
      <c r="N4125" s="251" t="s">
        <v>12979</v>
      </c>
      <c r="O4125" s="251">
        <v>4</v>
      </c>
      <c r="Q4125" s="251" t="s">
        <v>14674</v>
      </c>
      <c r="R4125" s="251" t="s">
        <v>9960</v>
      </c>
      <c r="S4125" s="251" t="s">
        <v>1207</v>
      </c>
      <c r="T4125" s="251" t="str">
        <f t="shared" si="258"/>
        <v>I060638081170BZ620</v>
      </c>
      <c r="W4125" s="251" t="str">
        <f t="shared" si="259"/>
        <v>I060638081170-BZ620</v>
      </c>
    </row>
    <row r="4126" spans="1:23" x14ac:dyDescent="0.3">
      <c r="A4126" s="256" t="str">
        <f t="shared" si="256"/>
        <v>I0606380-81550BZ220-00001</v>
      </c>
      <c r="B4126" s="251" t="s">
        <v>14675</v>
      </c>
      <c r="C4126" s="251" t="s">
        <v>10077</v>
      </c>
      <c r="D4126" s="251" t="s">
        <v>14671</v>
      </c>
      <c r="E4126" s="251" t="s">
        <v>12707</v>
      </c>
      <c r="F4126" s="251" t="s">
        <v>9968</v>
      </c>
      <c r="G4126" s="251" t="s">
        <v>1364</v>
      </c>
      <c r="H4126" s="251" t="s">
        <v>5202</v>
      </c>
      <c r="I4126" s="257" t="str">
        <f t="shared" si="257"/>
        <v>-00001</v>
      </c>
      <c r="J4126" s="251">
        <v>1</v>
      </c>
      <c r="K4126" s="251">
        <v>1</v>
      </c>
      <c r="M4126" s="251" t="s">
        <v>9958</v>
      </c>
      <c r="N4126" s="251" t="s">
        <v>12979</v>
      </c>
      <c r="O4126" s="251">
        <v>1</v>
      </c>
      <c r="Q4126" s="251" t="s">
        <v>14675</v>
      </c>
      <c r="R4126" s="251" t="s">
        <v>9960</v>
      </c>
      <c r="S4126" s="251" t="s">
        <v>1363</v>
      </c>
      <c r="T4126" s="251" t="str">
        <f t="shared" si="258"/>
        <v>I060638081550BZ220</v>
      </c>
      <c r="W4126" s="251" t="str">
        <f t="shared" si="259"/>
        <v>I060638081550-BZ220</v>
      </c>
    </row>
    <row r="4127" spans="1:23" x14ac:dyDescent="0.3">
      <c r="A4127" s="256" t="str">
        <f t="shared" si="256"/>
        <v>I0606380-81550BZ490-00005</v>
      </c>
      <c r="B4127" s="251" t="s">
        <v>14676</v>
      </c>
      <c r="C4127" s="251" t="s">
        <v>10077</v>
      </c>
      <c r="D4127" s="251" t="s">
        <v>14671</v>
      </c>
      <c r="E4127" s="251" t="s">
        <v>12707</v>
      </c>
      <c r="F4127" s="251" t="s">
        <v>9970</v>
      </c>
      <c r="G4127" s="251" t="s">
        <v>1409</v>
      </c>
      <c r="H4127" s="251" t="s">
        <v>5202</v>
      </c>
      <c r="I4127" s="257" t="str">
        <f t="shared" si="257"/>
        <v>-00005</v>
      </c>
      <c r="J4127" s="251">
        <v>5</v>
      </c>
      <c r="K4127" s="251">
        <v>5</v>
      </c>
      <c r="M4127" s="251" t="s">
        <v>9958</v>
      </c>
      <c r="N4127" s="251" t="s">
        <v>12979</v>
      </c>
      <c r="O4127" s="251">
        <v>5</v>
      </c>
      <c r="Q4127" s="251" t="s">
        <v>14676</v>
      </c>
      <c r="R4127" s="251" t="s">
        <v>9960</v>
      </c>
      <c r="S4127" s="251" t="s">
        <v>1408</v>
      </c>
      <c r="T4127" s="251" t="str">
        <f t="shared" si="258"/>
        <v>I060638081550BZ490</v>
      </c>
      <c r="W4127" s="251" t="str">
        <f t="shared" si="259"/>
        <v>I060638081550-BZ490</v>
      </c>
    </row>
    <row r="4128" spans="1:23" x14ac:dyDescent="0.3">
      <c r="A4128" s="256" t="str">
        <f t="shared" si="256"/>
        <v>I0606380-81551BZ150-00005</v>
      </c>
      <c r="B4128" s="251" t="s">
        <v>14677</v>
      </c>
      <c r="C4128" s="251" t="s">
        <v>10077</v>
      </c>
      <c r="D4128" s="251" t="s">
        <v>14671</v>
      </c>
      <c r="E4128" s="251" t="s">
        <v>12707</v>
      </c>
      <c r="F4128" s="251" t="s">
        <v>9972</v>
      </c>
      <c r="G4128" s="251" t="s">
        <v>1351</v>
      </c>
      <c r="H4128" s="251" t="s">
        <v>3436</v>
      </c>
      <c r="I4128" s="257" t="str">
        <f t="shared" si="257"/>
        <v>-00005</v>
      </c>
      <c r="J4128" s="251">
        <v>5</v>
      </c>
      <c r="K4128" s="251">
        <v>5</v>
      </c>
      <c r="M4128" s="251" t="s">
        <v>9958</v>
      </c>
      <c r="N4128" s="251" t="s">
        <v>12979</v>
      </c>
      <c r="O4128" s="251">
        <v>5</v>
      </c>
      <c r="Q4128" s="251" t="s">
        <v>14677</v>
      </c>
      <c r="R4128" s="251" t="s">
        <v>9960</v>
      </c>
      <c r="S4128" s="251" t="s">
        <v>1350</v>
      </c>
      <c r="T4128" s="251" t="str">
        <f t="shared" si="258"/>
        <v>I060638081551BZ150</v>
      </c>
      <c r="W4128" s="251" t="str">
        <f t="shared" si="259"/>
        <v>I060638081551-BZ150</v>
      </c>
    </row>
    <row r="4129" spans="1:23" x14ac:dyDescent="0.3">
      <c r="A4129" s="256" t="str">
        <f t="shared" si="256"/>
        <v>I0606380-81551BZ240-00002</v>
      </c>
      <c r="B4129" s="251" t="s">
        <v>14678</v>
      </c>
      <c r="C4129" s="251" t="s">
        <v>10077</v>
      </c>
      <c r="D4129" s="251" t="s">
        <v>14671</v>
      </c>
      <c r="E4129" s="251" t="s">
        <v>12707</v>
      </c>
      <c r="F4129" s="251" t="s">
        <v>9974</v>
      </c>
      <c r="G4129" s="251" t="s">
        <v>1373</v>
      </c>
      <c r="H4129" s="251" t="s">
        <v>3436</v>
      </c>
      <c r="I4129" s="257" t="str">
        <f t="shared" si="257"/>
        <v>-00002</v>
      </c>
      <c r="J4129" s="251">
        <v>2</v>
      </c>
      <c r="K4129" s="251">
        <v>2</v>
      </c>
      <c r="M4129" s="251" t="s">
        <v>9958</v>
      </c>
      <c r="N4129" s="251" t="s">
        <v>12979</v>
      </c>
      <c r="O4129" s="251">
        <v>2</v>
      </c>
      <c r="Q4129" s="251" t="s">
        <v>14678</v>
      </c>
      <c r="R4129" s="251" t="s">
        <v>9960</v>
      </c>
      <c r="S4129" s="251" t="s">
        <v>1372</v>
      </c>
      <c r="T4129" s="251" t="str">
        <f t="shared" si="258"/>
        <v>I060638081551BZ240</v>
      </c>
      <c r="W4129" s="251" t="str">
        <f t="shared" si="259"/>
        <v>I060638081551-BZ240</v>
      </c>
    </row>
    <row r="4130" spans="1:23" x14ac:dyDescent="0.3">
      <c r="A4130" s="256" t="str">
        <f t="shared" si="256"/>
        <v>I0606380-81551BZ320-00002</v>
      </c>
      <c r="B4130" s="251" t="s">
        <v>14679</v>
      </c>
      <c r="C4130" s="251" t="s">
        <v>10077</v>
      </c>
      <c r="D4130" s="251" t="s">
        <v>14671</v>
      </c>
      <c r="E4130" s="251" t="s">
        <v>12707</v>
      </c>
      <c r="F4130" s="251" t="s">
        <v>9976</v>
      </c>
      <c r="G4130" s="251" t="s">
        <v>1418</v>
      </c>
      <c r="H4130" s="251" t="s">
        <v>3436</v>
      </c>
      <c r="I4130" s="257" t="str">
        <f t="shared" si="257"/>
        <v>-00002</v>
      </c>
      <c r="J4130" s="251">
        <v>2</v>
      </c>
      <c r="K4130" s="251">
        <v>2</v>
      </c>
      <c r="M4130" s="251" t="s">
        <v>9958</v>
      </c>
      <c r="N4130" s="251" t="s">
        <v>12979</v>
      </c>
      <c r="O4130" s="251">
        <v>2</v>
      </c>
      <c r="Q4130" s="251" t="s">
        <v>14679</v>
      </c>
      <c r="R4130" s="251" t="s">
        <v>9960</v>
      </c>
      <c r="S4130" s="251" t="s">
        <v>1417</v>
      </c>
      <c r="T4130" s="251" t="str">
        <f t="shared" si="258"/>
        <v>I060638081551BZ320</v>
      </c>
      <c r="W4130" s="251" t="str">
        <f t="shared" si="259"/>
        <v>I060638081551-BZ320</v>
      </c>
    </row>
    <row r="4131" spans="1:23" x14ac:dyDescent="0.3">
      <c r="A4131" s="256" t="str">
        <f t="shared" si="256"/>
        <v>I0606380-81560BZ220-00003</v>
      </c>
      <c r="B4131" s="251" t="s">
        <v>14680</v>
      </c>
      <c r="C4131" s="251" t="s">
        <v>10077</v>
      </c>
      <c r="D4131" s="251" t="s">
        <v>14671</v>
      </c>
      <c r="E4131" s="251" t="s">
        <v>12707</v>
      </c>
      <c r="F4131" s="251" t="s">
        <v>9978</v>
      </c>
      <c r="G4131" s="251" t="s">
        <v>1378</v>
      </c>
      <c r="H4131" s="251" t="s">
        <v>5204</v>
      </c>
      <c r="I4131" s="257" t="str">
        <f t="shared" si="257"/>
        <v>-00003</v>
      </c>
      <c r="J4131" s="251">
        <v>3</v>
      </c>
      <c r="K4131" s="251">
        <v>3</v>
      </c>
      <c r="M4131" s="251" t="s">
        <v>9958</v>
      </c>
      <c r="N4131" s="251" t="s">
        <v>12979</v>
      </c>
      <c r="O4131" s="251">
        <v>3</v>
      </c>
      <c r="Q4131" s="251" t="s">
        <v>14680</v>
      </c>
      <c r="R4131" s="251" t="s">
        <v>9960</v>
      </c>
      <c r="S4131" s="251" t="s">
        <v>1377</v>
      </c>
      <c r="T4131" s="251" t="str">
        <f t="shared" si="258"/>
        <v>I060638081560BZ220</v>
      </c>
      <c r="W4131" s="251" t="str">
        <f t="shared" si="259"/>
        <v>I060638081560-BZ220</v>
      </c>
    </row>
    <row r="4132" spans="1:23" x14ac:dyDescent="0.3">
      <c r="A4132" s="256" t="str">
        <f t="shared" si="256"/>
        <v>I0606380-81560BZ490-00002</v>
      </c>
      <c r="B4132" s="251" t="s">
        <v>14681</v>
      </c>
      <c r="C4132" s="251" t="s">
        <v>10077</v>
      </c>
      <c r="D4132" s="251" t="s">
        <v>14671</v>
      </c>
      <c r="E4132" s="251" t="s">
        <v>12707</v>
      </c>
      <c r="F4132" s="251" t="s">
        <v>9980</v>
      </c>
      <c r="G4132" s="251" t="s">
        <v>1423</v>
      </c>
      <c r="H4132" s="251" t="s">
        <v>5204</v>
      </c>
      <c r="I4132" s="257" t="str">
        <f t="shared" si="257"/>
        <v>-00002</v>
      </c>
      <c r="J4132" s="251">
        <v>2</v>
      </c>
      <c r="K4132" s="251">
        <v>2</v>
      </c>
      <c r="M4132" s="251" t="s">
        <v>9958</v>
      </c>
      <c r="N4132" s="251" t="s">
        <v>12979</v>
      </c>
      <c r="O4132" s="251">
        <v>2</v>
      </c>
      <c r="Q4132" s="251" t="s">
        <v>14681</v>
      </c>
      <c r="R4132" s="251" t="s">
        <v>9960</v>
      </c>
      <c r="S4132" s="251" t="s">
        <v>1422</v>
      </c>
      <c r="T4132" s="251" t="str">
        <f t="shared" si="258"/>
        <v>I060638081560BZ490</v>
      </c>
      <c r="W4132" s="251" t="str">
        <f t="shared" si="259"/>
        <v>I060638081560-BZ490</v>
      </c>
    </row>
    <row r="4133" spans="1:23" x14ac:dyDescent="0.3">
      <c r="A4133" s="256" t="str">
        <f t="shared" si="256"/>
        <v>I0606380-81561BZ150-00005</v>
      </c>
      <c r="B4133" s="251" t="s">
        <v>14682</v>
      </c>
      <c r="C4133" s="251" t="s">
        <v>10077</v>
      </c>
      <c r="D4133" s="251" t="s">
        <v>14671</v>
      </c>
      <c r="E4133" s="251" t="s">
        <v>12707</v>
      </c>
      <c r="F4133" s="251" t="s">
        <v>9982</v>
      </c>
      <c r="G4133" s="251" t="s">
        <v>1359</v>
      </c>
      <c r="H4133" s="251" t="s">
        <v>3443</v>
      </c>
      <c r="I4133" s="257" t="str">
        <f t="shared" si="257"/>
        <v>-00005</v>
      </c>
      <c r="J4133" s="251">
        <v>5</v>
      </c>
      <c r="K4133" s="251">
        <v>5</v>
      </c>
      <c r="M4133" s="251" t="s">
        <v>9958</v>
      </c>
      <c r="N4133" s="251" t="s">
        <v>12979</v>
      </c>
      <c r="O4133" s="251">
        <v>5</v>
      </c>
      <c r="Q4133" s="251" t="s">
        <v>14682</v>
      </c>
      <c r="R4133" s="251" t="s">
        <v>9960</v>
      </c>
      <c r="S4133" s="251" t="s">
        <v>1358</v>
      </c>
      <c r="T4133" s="251" t="str">
        <f t="shared" si="258"/>
        <v>I060638081561BZ150</v>
      </c>
      <c r="W4133" s="251" t="str">
        <f t="shared" si="259"/>
        <v>I060638081561-BZ150</v>
      </c>
    </row>
    <row r="4134" spans="1:23" x14ac:dyDescent="0.3">
      <c r="A4134" s="256" t="str">
        <f t="shared" si="256"/>
        <v>I0606380-81561BZ240-00001</v>
      </c>
      <c r="B4134" s="251" t="s">
        <v>14683</v>
      </c>
      <c r="C4134" s="251" t="s">
        <v>10077</v>
      </c>
      <c r="D4134" s="251" t="s">
        <v>14671</v>
      </c>
      <c r="E4134" s="251" t="s">
        <v>12707</v>
      </c>
      <c r="F4134" s="251" t="s">
        <v>9984</v>
      </c>
      <c r="G4134" s="251" t="s">
        <v>1387</v>
      </c>
      <c r="H4134" s="251" t="s">
        <v>3443</v>
      </c>
      <c r="I4134" s="257" t="str">
        <f t="shared" si="257"/>
        <v>-00001</v>
      </c>
      <c r="J4134" s="251">
        <v>1</v>
      </c>
      <c r="K4134" s="251">
        <v>1</v>
      </c>
      <c r="M4134" s="251" t="s">
        <v>9958</v>
      </c>
      <c r="N4134" s="251" t="s">
        <v>12979</v>
      </c>
      <c r="O4134" s="251">
        <v>1</v>
      </c>
      <c r="Q4134" s="251" t="s">
        <v>14683</v>
      </c>
      <c r="R4134" s="251" t="s">
        <v>9960</v>
      </c>
      <c r="S4134" s="251" t="s">
        <v>1386</v>
      </c>
      <c r="T4134" s="251" t="str">
        <f t="shared" si="258"/>
        <v>I060638081561BZ240</v>
      </c>
      <c r="W4134" s="251" t="str">
        <f t="shared" si="259"/>
        <v>I060638081561-BZ240</v>
      </c>
    </row>
    <row r="4135" spans="1:23" x14ac:dyDescent="0.3">
      <c r="A4135" s="256" t="str">
        <f t="shared" si="256"/>
        <v>I0606380-81561BZ320-00001</v>
      </c>
      <c r="B4135" s="251" t="s">
        <v>14684</v>
      </c>
      <c r="C4135" s="251" t="s">
        <v>10077</v>
      </c>
      <c r="D4135" s="251" t="s">
        <v>14671</v>
      </c>
      <c r="E4135" s="251" t="s">
        <v>12707</v>
      </c>
      <c r="F4135" s="251" t="s">
        <v>9986</v>
      </c>
      <c r="G4135" s="251" t="s">
        <v>1428</v>
      </c>
      <c r="H4135" s="251" t="s">
        <v>3443</v>
      </c>
      <c r="I4135" s="257" t="str">
        <f t="shared" si="257"/>
        <v>-00001</v>
      </c>
      <c r="J4135" s="251">
        <v>1</v>
      </c>
      <c r="K4135" s="251">
        <v>1</v>
      </c>
      <c r="M4135" s="251" t="s">
        <v>9958</v>
      </c>
      <c r="N4135" s="251" t="s">
        <v>12979</v>
      </c>
      <c r="O4135" s="251">
        <v>1</v>
      </c>
      <c r="Q4135" s="251" t="s">
        <v>14684</v>
      </c>
      <c r="R4135" s="251" t="s">
        <v>9960</v>
      </c>
      <c r="S4135" s="251" t="s">
        <v>1427</v>
      </c>
      <c r="T4135" s="251" t="str">
        <f t="shared" si="258"/>
        <v>I060638081561BZ320</v>
      </c>
      <c r="W4135" s="251" t="str">
        <f t="shared" si="259"/>
        <v>I060638081561-BZ320</v>
      </c>
    </row>
    <row r="4136" spans="1:23" x14ac:dyDescent="0.3">
      <c r="A4136" s="256" t="str">
        <f t="shared" si="256"/>
        <v>I0606380-81581BZ040-00001</v>
      </c>
      <c r="B4136" s="251" t="s">
        <v>14685</v>
      </c>
      <c r="C4136" s="251" t="s">
        <v>10077</v>
      </c>
      <c r="D4136" s="251" t="s">
        <v>14671</v>
      </c>
      <c r="E4136" s="251" t="s">
        <v>12707</v>
      </c>
      <c r="F4136" s="251" t="s">
        <v>9988</v>
      </c>
      <c r="G4136" s="251" t="s">
        <v>1454</v>
      </c>
      <c r="H4136" s="251" t="s">
        <v>5218</v>
      </c>
      <c r="I4136" s="257" t="str">
        <f t="shared" si="257"/>
        <v>-00001</v>
      </c>
      <c r="J4136" s="251">
        <v>1</v>
      </c>
      <c r="K4136" s="251">
        <v>1</v>
      </c>
      <c r="M4136" s="251" t="s">
        <v>9958</v>
      </c>
      <c r="N4136" s="251" t="s">
        <v>12979</v>
      </c>
      <c r="O4136" s="251">
        <v>1</v>
      </c>
      <c r="Q4136" s="251" t="s">
        <v>14685</v>
      </c>
      <c r="R4136" s="251" t="s">
        <v>9960</v>
      </c>
      <c r="S4136" s="251" t="s">
        <v>1453</v>
      </c>
      <c r="T4136" s="251" t="str">
        <f t="shared" si="258"/>
        <v>I060638081581BZ040</v>
      </c>
      <c r="W4136" s="251" t="str">
        <f t="shared" si="259"/>
        <v>I060638081581-BZ040</v>
      </c>
    </row>
    <row r="4137" spans="1:23" x14ac:dyDescent="0.3">
      <c r="A4137" s="256" t="str">
        <f t="shared" si="256"/>
        <v>I0606380-81590BZ051-00003</v>
      </c>
      <c r="B4137" s="251" t="s">
        <v>14686</v>
      </c>
      <c r="C4137" s="251" t="s">
        <v>10077</v>
      </c>
      <c r="D4137" s="251" t="s">
        <v>14671</v>
      </c>
      <c r="E4137" s="251" t="s">
        <v>12707</v>
      </c>
      <c r="F4137" s="251" t="s">
        <v>9990</v>
      </c>
      <c r="G4137" s="251" t="s">
        <v>5230</v>
      </c>
      <c r="H4137" s="251" t="s">
        <v>770</v>
      </c>
      <c r="I4137" s="257" t="str">
        <f t="shared" si="257"/>
        <v>-00003</v>
      </c>
      <c r="J4137" s="251">
        <v>3</v>
      </c>
      <c r="K4137" s="251">
        <v>3</v>
      </c>
      <c r="M4137" s="251" t="s">
        <v>9958</v>
      </c>
      <c r="N4137" s="251" t="s">
        <v>12979</v>
      </c>
      <c r="O4137" s="251">
        <v>3</v>
      </c>
      <c r="Q4137" s="251" t="s">
        <v>14686</v>
      </c>
      <c r="R4137" s="251" t="s">
        <v>9960</v>
      </c>
      <c r="S4137" s="251" t="s">
        <v>4062</v>
      </c>
      <c r="T4137" s="251" t="str">
        <f t="shared" si="258"/>
        <v>I060638081590BZ051</v>
      </c>
      <c r="W4137" s="251" t="str">
        <f t="shared" si="259"/>
        <v>I060638081590-BZ051</v>
      </c>
    </row>
    <row r="4138" spans="1:23" x14ac:dyDescent="0.3">
      <c r="A4138" s="256" t="str">
        <f t="shared" si="256"/>
        <v>I0606380-9004951161-00003</v>
      </c>
      <c r="B4138" s="251" t="s">
        <v>14687</v>
      </c>
      <c r="C4138" s="251" t="s">
        <v>10077</v>
      </c>
      <c r="D4138" s="251" t="s">
        <v>14671</v>
      </c>
      <c r="E4138" s="251" t="s">
        <v>12707</v>
      </c>
      <c r="F4138" s="251" t="s">
        <v>9992</v>
      </c>
      <c r="G4138" s="251" t="s">
        <v>1559</v>
      </c>
      <c r="H4138" s="251" t="s">
        <v>3393</v>
      </c>
      <c r="I4138" s="257" t="str">
        <f t="shared" si="257"/>
        <v>-00003</v>
      </c>
      <c r="J4138" s="251">
        <v>3</v>
      </c>
      <c r="K4138" s="251">
        <v>3</v>
      </c>
      <c r="M4138" s="251" t="s">
        <v>10007</v>
      </c>
      <c r="N4138" s="251" t="s">
        <v>12979</v>
      </c>
      <c r="O4138" s="251">
        <v>3</v>
      </c>
      <c r="Q4138" s="251" t="s">
        <v>14687</v>
      </c>
      <c r="R4138" s="251" t="s">
        <v>9960</v>
      </c>
      <c r="S4138" s="251">
        <v>9004951161</v>
      </c>
      <c r="T4138" s="251" t="str">
        <f t="shared" si="258"/>
        <v>I06063809004951161</v>
      </c>
      <c r="W4138" s="251" t="str">
        <f t="shared" si="259"/>
        <v>I060638090049-51161</v>
      </c>
    </row>
    <row r="4139" spans="1:23" x14ac:dyDescent="0.3">
      <c r="A4139" s="256" t="str">
        <f t="shared" si="256"/>
        <v>I0606380-9004A81005-00001</v>
      </c>
      <c r="B4139" s="251" t="s">
        <v>14688</v>
      </c>
      <c r="C4139" s="251" t="s">
        <v>10077</v>
      </c>
      <c r="D4139" s="251" t="s">
        <v>14671</v>
      </c>
      <c r="E4139" s="251" t="s">
        <v>12707</v>
      </c>
      <c r="F4139" s="251" t="s">
        <v>9995</v>
      </c>
      <c r="G4139" s="251" t="s">
        <v>1566</v>
      </c>
      <c r="H4139" s="251" t="s">
        <v>3393</v>
      </c>
      <c r="I4139" s="257" t="str">
        <f t="shared" si="257"/>
        <v>-00001</v>
      </c>
      <c r="J4139" s="251">
        <v>1</v>
      </c>
      <c r="K4139" s="251">
        <v>1</v>
      </c>
      <c r="M4139" s="251" t="s">
        <v>10007</v>
      </c>
      <c r="N4139" s="251" t="s">
        <v>12979</v>
      </c>
      <c r="O4139" s="251">
        <v>1</v>
      </c>
      <c r="Q4139" s="251" t="s">
        <v>14688</v>
      </c>
      <c r="R4139" s="251" t="s">
        <v>9960</v>
      </c>
      <c r="S4139" s="251" t="s">
        <v>1565</v>
      </c>
      <c r="T4139" s="251" t="str">
        <f t="shared" si="258"/>
        <v>I06063809004A81005</v>
      </c>
      <c r="W4139" s="251" t="str">
        <f t="shared" si="259"/>
        <v>I06063809004A-81005</v>
      </c>
    </row>
    <row r="4140" spans="1:23" x14ac:dyDescent="0.3">
      <c r="A4140" s="256" t="str">
        <f t="shared" si="256"/>
        <v>I0606380-9004A81006-00005</v>
      </c>
      <c r="B4140" s="251" t="s">
        <v>14689</v>
      </c>
      <c r="C4140" s="251" t="s">
        <v>10077</v>
      </c>
      <c r="D4140" s="251" t="s">
        <v>14671</v>
      </c>
      <c r="E4140" s="251" t="s">
        <v>12707</v>
      </c>
      <c r="F4140" s="251" t="s">
        <v>9997</v>
      </c>
      <c r="G4140" s="251" t="s">
        <v>1574</v>
      </c>
      <c r="H4140" s="251" t="s">
        <v>3393</v>
      </c>
      <c r="I4140" s="257" t="str">
        <f t="shared" si="257"/>
        <v>-00005</v>
      </c>
      <c r="J4140" s="251">
        <v>5</v>
      </c>
      <c r="K4140" s="251">
        <v>5</v>
      </c>
      <c r="M4140" s="251" t="s">
        <v>10007</v>
      </c>
      <c r="N4140" s="251" t="s">
        <v>12979</v>
      </c>
      <c r="O4140" s="251">
        <v>5</v>
      </c>
      <c r="Q4140" s="251" t="s">
        <v>14689</v>
      </c>
      <c r="R4140" s="251" t="s">
        <v>9960</v>
      </c>
      <c r="S4140" s="251" t="s">
        <v>1573</v>
      </c>
      <c r="T4140" s="251" t="str">
        <f t="shared" si="258"/>
        <v>I06063809004A81006</v>
      </c>
      <c r="W4140" s="251" t="str">
        <f t="shared" si="259"/>
        <v>I06063809004A-81006</v>
      </c>
    </row>
    <row r="4141" spans="1:23" x14ac:dyDescent="0.3">
      <c r="A4141" s="256" t="str">
        <f t="shared" si="256"/>
        <v>I0606380-9004A81007-00002</v>
      </c>
      <c r="B4141" s="251" t="s">
        <v>14690</v>
      </c>
      <c r="C4141" s="251" t="s">
        <v>10077</v>
      </c>
      <c r="D4141" s="251" t="s">
        <v>14671</v>
      </c>
      <c r="E4141" s="251" t="s">
        <v>12707</v>
      </c>
      <c r="F4141" s="251" t="s">
        <v>10000</v>
      </c>
      <c r="G4141" s="251" t="s">
        <v>1576</v>
      </c>
      <c r="H4141" s="251" t="s">
        <v>3393</v>
      </c>
      <c r="I4141" s="257" t="str">
        <f t="shared" si="257"/>
        <v>-00002</v>
      </c>
      <c r="J4141" s="251">
        <v>2</v>
      </c>
      <c r="K4141" s="251">
        <v>2</v>
      </c>
      <c r="M4141" s="251" t="s">
        <v>10003</v>
      </c>
      <c r="N4141" s="251" t="s">
        <v>12979</v>
      </c>
      <c r="O4141" s="251">
        <v>2</v>
      </c>
      <c r="Q4141" s="251" t="s">
        <v>14690</v>
      </c>
      <c r="R4141" s="251" t="s">
        <v>9960</v>
      </c>
      <c r="S4141" s="251" t="s">
        <v>1575</v>
      </c>
      <c r="T4141" s="251" t="str">
        <f t="shared" si="258"/>
        <v>I06063809004A81007</v>
      </c>
      <c r="W4141" s="251" t="str">
        <f t="shared" si="259"/>
        <v>I06063809004A-81007</v>
      </c>
    </row>
    <row r="4142" spans="1:23" x14ac:dyDescent="0.3">
      <c r="A4142" s="256" t="str">
        <f t="shared" si="256"/>
        <v>I0606380-9004A81026-00005</v>
      </c>
      <c r="B4142" s="251" t="s">
        <v>14691</v>
      </c>
      <c r="C4142" s="251" t="s">
        <v>10077</v>
      </c>
      <c r="D4142" s="251" t="s">
        <v>14671</v>
      </c>
      <c r="E4142" s="251" t="s">
        <v>12707</v>
      </c>
      <c r="F4142" s="251" t="s">
        <v>10002</v>
      </c>
      <c r="G4142" s="251" t="s">
        <v>1624</v>
      </c>
      <c r="H4142" s="251" t="s">
        <v>3393</v>
      </c>
      <c r="I4142" s="257" t="str">
        <f t="shared" si="257"/>
        <v>-00005</v>
      </c>
      <c r="J4142" s="251">
        <v>5</v>
      </c>
      <c r="K4142" s="251">
        <v>5</v>
      </c>
      <c r="M4142" s="251" t="s">
        <v>10007</v>
      </c>
      <c r="N4142" s="251" t="s">
        <v>12979</v>
      </c>
      <c r="O4142" s="251">
        <v>5</v>
      </c>
      <c r="Q4142" s="251" t="s">
        <v>14691</v>
      </c>
      <c r="R4142" s="251" t="s">
        <v>9960</v>
      </c>
      <c r="S4142" s="251" t="s">
        <v>1623</v>
      </c>
      <c r="T4142" s="251" t="str">
        <f t="shared" si="258"/>
        <v>I06063809004A81026</v>
      </c>
      <c r="W4142" s="251" t="str">
        <f t="shared" si="259"/>
        <v>I06063809004A-81026</v>
      </c>
    </row>
    <row r="4143" spans="1:23" x14ac:dyDescent="0.3">
      <c r="A4143" s="256" t="str">
        <f t="shared" si="256"/>
        <v>I0606380-9004B15001-00001</v>
      </c>
      <c r="B4143" s="251" t="s">
        <v>14692</v>
      </c>
      <c r="C4143" s="251" t="s">
        <v>10077</v>
      </c>
      <c r="D4143" s="251" t="s">
        <v>14671</v>
      </c>
      <c r="E4143" s="251" t="s">
        <v>12707</v>
      </c>
      <c r="F4143" s="251" t="s">
        <v>10005</v>
      </c>
      <c r="G4143" s="251" t="s">
        <v>1595</v>
      </c>
      <c r="H4143" s="251" t="s">
        <v>1593</v>
      </c>
      <c r="I4143" s="257" t="str">
        <f t="shared" si="257"/>
        <v>-00001</v>
      </c>
      <c r="J4143" s="251">
        <v>1</v>
      </c>
      <c r="K4143" s="251">
        <v>1</v>
      </c>
      <c r="M4143" s="251" t="s">
        <v>10007</v>
      </c>
      <c r="N4143" s="251" t="s">
        <v>12979</v>
      </c>
      <c r="O4143" s="251">
        <v>1</v>
      </c>
      <c r="Q4143" s="251" t="s">
        <v>14692</v>
      </c>
      <c r="R4143" s="251" t="s">
        <v>9960</v>
      </c>
      <c r="S4143" s="251" t="s">
        <v>1594</v>
      </c>
      <c r="T4143" s="251" t="str">
        <f t="shared" si="258"/>
        <v>I06063809004B15001</v>
      </c>
      <c r="W4143" s="251" t="str">
        <f t="shared" si="259"/>
        <v>I06063809004B-15001</v>
      </c>
    </row>
    <row r="4144" spans="1:23" x14ac:dyDescent="0.3">
      <c r="A4144" s="256" t="str">
        <f t="shared" si="256"/>
        <v>I0606381-81580BZ051-00002</v>
      </c>
      <c r="B4144" s="251" t="s">
        <v>14693</v>
      </c>
      <c r="C4144" s="251" t="s">
        <v>10077</v>
      </c>
      <c r="D4144" s="251" t="s">
        <v>14694</v>
      </c>
      <c r="E4144" s="251" t="s">
        <v>12707</v>
      </c>
      <c r="F4144" s="251" t="s">
        <v>9957</v>
      </c>
      <c r="G4144" s="251" t="s">
        <v>5226</v>
      </c>
      <c r="H4144" s="251" t="s">
        <v>758</v>
      </c>
      <c r="I4144" s="257" t="str">
        <f t="shared" si="257"/>
        <v>-00002</v>
      </c>
      <c r="J4144" s="251">
        <v>2</v>
      </c>
      <c r="K4144" s="251">
        <v>2</v>
      </c>
      <c r="M4144" s="251" t="s">
        <v>9958</v>
      </c>
      <c r="N4144" s="251" t="s">
        <v>13113</v>
      </c>
      <c r="O4144" s="251">
        <v>2</v>
      </c>
      <c r="Q4144" s="251" t="s">
        <v>14693</v>
      </c>
      <c r="R4144" s="251" t="s">
        <v>10017</v>
      </c>
      <c r="S4144" s="251" t="s">
        <v>4065</v>
      </c>
      <c r="T4144" s="251" t="str">
        <f t="shared" si="258"/>
        <v>I060638181580BZ051</v>
      </c>
      <c r="W4144" s="251" t="str">
        <f t="shared" si="259"/>
        <v>I060638181580-BZ051</v>
      </c>
    </row>
    <row r="4145" spans="1:23" x14ac:dyDescent="0.3">
      <c r="A4145" s="256" t="str">
        <f t="shared" si="256"/>
        <v>I0606381-87917BZ010-00007</v>
      </c>
      <c r="B4145" s="251" t="s">
        <v>14695</v>
      </c>
      <c r="C4145" s="251" t="s">
        <v>10077</v>
      </c>
      <c r="D4145" s="251" t="s">
        <v>14694</v>
      </c>
      <c r="E4145" s="251" t="s">
        <v>12707</v>
      </c>
      <c r="F4145" s="251" t="s">
        <v>9962</v>
      </c>
      <c r="G4145" s="251" t="s">
        <v>1515</v>
      </c>
      <c r="H4145" s="251" t="s">
        <v>10109</v>
      </c>
      <c r="I4145" s="257" t="str">
        <f t="shared" si="257"/>
        <v>-00007</v>
      </c>
      <c r="J4145" s="251">
        <v>7</v>
      </c>
      <c r="K4145" s="251">
        <v>7</v>
      </c>
      <c r="M4145" s="251" t="s">
        <v>10007</v>
      </c>
      <c r="N4145" s="251" t="s">
        <v>13113</v>
      </c>
      <c r="O4145" s="251">
        <v>7</v>
      </c>
      <c r="Q4145" s="251" t="s">
        <v>14695</v>
      </c>
      <c r="R4145" s="251" t="s">
        <v>10017</v>
      </c>
      <c r="S4145" s="251" t="s">
        <v>1514</v>
      </c>
      <c r="T4145" s="251" t="str">
        <f t="shared" si="258"/>
        <v>I060638187917BZ010</v>
      </c>
      <c r="W4145" s="251" t="str">
        <f t="shared" si="259"/>
        <v>I060638187917-BZ010</v>
      </c>
    </row>
    <row r="4146" spans="1:23" x14ac:dyDescent="0.3">
      <c r="A4146" s="256" t="str">
        <f t="shared" si="256"/>
        <v>I0606381-87947BZ010-00001</v>
      </c>
      <c r="B4146" s="251" t="s">
        <v>14696</v>
      </c>
      <c r="C4146" s="251" t="s">
        <v>10077</v>
      </c>
      <c r="D4146" s="251" t="s">
        <v>14694</v>
      </c>
      <c r="E4146" s="251" t="s">
        <v>12707</v>
      </c>
      <c r="F4146" s="251" t="s">
        <v>9964</v>
      </c>
      <c r="G4146" s="251" t="s">
        <v>1519</v>
      </c>
      <c r="H4146" s="251" t="s">
        <v>10109</v>
      </c>
      <c r="I4146" s="257" t="str">
        <f t="shared" si="257"/>
        <v>-00001</v>
      </c>
      <c r="J4146" s="251">
        <v>1</v>
      </c>
      <c r="K4146" s="251">
        <v>1</v>
      </c>
      <c r="M4146" s="251" t="s">
        <v>10007</v>
      </c>
      <c r="N4146" s="251" t="s">
        <v>13113</v>
      </c>
      <c r="O4146" s="251">
        <v>1</v>
      </c>
      <c r="Q4146" s="251" t="s">
        <v>14696</v>
      </c>
      <c r="R4146" s="251" t="s">
        <v>10017</v>
      </c>
      <c r="S4146" s="251" t="s">
        <v>1518</v>
      </c>
      <c r="T4146" s="251" t="str">
        <f t="shared" si="258"/>
        <v>I060638187947BZ010</v>
      </c>
      <c r="W4146" s="251" t="str">
        <f t="shared" si="259"/>
        <v>I060638187947-BZ010</v>
      </c>
    </row>
    <row r="4147" spans="1:23" x14ac:dyDescent="0.3">
      <c r="A4147" s="256" t="str">
        <f t="shared" si="256"/>
        <v>I0606382-81565BZ030-00002</v>
      </c>
      <c r="B4147" s="251" t="s">
        <v>14697</v>
      </c>
      <c r="C4147" s="251" t="s">
        <v>10077</v>
      </c>
      <c r="D4147" s="251" t="s">
        <v>14698</v>
      </c>
      <c r="E4147" s="251" t="s">
        <v>12707</v>
      </c>
      <c r="F4147" s="251" t="s">
        <v>9957</v>
      </c>
      <c r="G4147" s="251" t="s">
        <v>1356</v>
      </c>
      <c r="H4147" s="251" t="s">
        <v>10467</v>
      </c>
      <c r="I4147" s="257" t="str">
        <f t="shared" si="257"/>
        <v>-00002</v>
      </c>
      <c r="J4147" s="251">
        <v>2</v>
      </c>
      <c r="K4147" s="251">
        <v>2</v>
      </c>
      <c r="M4147" s="251" t="s">
        <v>10007</v>
      </c>
      <c r="N4147" s="251" t="s">
        <v>13366</v>
      </c>
      <c r="O4147" s="251">
        <v>2</v>
      </c>
      <c r="Q4147" s="251" t="s">
        <v>14697</v>
      </c>
      <c r="R4147" s="251" t="s">
        <v>10028</v>
      </c>
      <c r="S4147" s="251" t="s">
        <v>1355</v>
      </c>
      <c r="T4147" s="251" t="str">
        <f t="shared" si="258"/>
        <v>I060638281565BZ030</v>
      </c>
      <c r="W4147" s="251" t="str">
        <f t="shared" si="259"/>
        <v>I060638281565-BZ030</v>
      </c>
    </row>
    <row r="4148" spans="1:23" x14ac:dyDescent="0.3">
      <c r="A4148" s="256" t="str">
        <f t="shared" si="256"/>
        <v>I0706385-9004951125-00021</v>
      </c>
      <c r="B4148" s="251" t="s">
        <v>14699</v>
      </c>
      <c r="C4148" s="251" t="s">
        <v>10117</v>
      </c>
      <c r="D4148" s="251" t="s">
        <v>14700</v>
      </c>
      <c r="E4148" s="251" t="s">
        <v>12707</v>
      </c>
      <c r="F4148" s="251" t="s">
        <v>9957</v>
      </c>
      <c r="G4148" s="251" t="s">
        <v>1561</v>
      </c>
      <c r="H4148" s="251" t="s">
        <v>3393</v>
      </c>
      <c r="I4148" s="257" t="str">
        <f t="shared" si="257"/>
        <v>-00021</v>
      </c>
      <c r="J4148" s="251">
        <v>21</v>
      </c>
      <c r="K4148" s="251">
        <v>21</v>
      </c>
      <c r="M4148" s="251" t="s">
        <v>10003</v>
      </c>
      <c r="N4148" s="251" t="s">
        <v>12979</v>
      </c>
      <c r="O4148" s="251">
        <v>21</v>
      </c>
      <c r="Q4148" s="251" t="s">
        <v>14699</v>
      </c>
      <c r="R4148" s="251" t="s">
        <v>9960</v>
      </c>
      <c r="S4148" s="251">
        <v>9004951125</v>
      </c>
      <c r="T4148" s="251" t="str">
        <f t="shared" si="258"/>
        <v>I07063859004951125</v>
      </c>
      <c r="W4148" s="251" t="str">
        <f t="shared" si="259"/>
        <v>I070638590049-51125</v>
      </c>
    </row>
    <row r="4149" spans="1:23" x14ac:dyDescent="0.3">
      <c r="A4149" s="256" t="str">
        <f t="shared" si="256"/>
        <v>I0706386-81110BZ050-00008</v>
      </c>
      <c r="B4149" s="251" t="s">
        <v>14701</v>
      </c>
      <c r="C4149" s="251" t="s">
        <v>10117</v>
      </c>
      <c r="D4149" s="251" t="s">
        <v>14702</v>
      </c>
      <c r="E4149" s="251" t="s">
        <v>12707</v>
      </c>
      <c r="F4149" s="251" t="s">
        <v>9957</v>
      </c>
      <c r="G4149" s="251" t="s">
        <v>1015</v>
      </c>
      <c r="H4149" s="251" t="s">
        <v>10123</v>
      </c>
      <c r="I4149" s="257" t="str">
        <f t="shared" si="257"/>
        <v>-00008</v>
      </c>
      <c r="J4149" s="251">
        <v>8</v>
      </c>
      <c r="K4149" s="251">
        <v>8</v>
      </c>
      <c r="M4149" s="251" t="s">
        <v>9958</v>
      </c>
      <c r="N4149" s="251" t="s">
        <v>13113</v>
      </c>
      <c r="O4149" s="251">
        <v>8</v>
      </c>
      <c r="Q4149" s="251" t="s">
        <v>14701</v>
      </c>
      <c r="R4149" s="251" t="s">
        <v>10017</v>
      </c>
      <c r="S4149" s="251" t="s">
        <v>1014</v>
      </c>
      <c r="T4149" s="251" t="str">
        <f t="shared" si="258"/>
        <v>I070638681110BZ050</v>
      </c>
      <c r="W4149" s="251" t="str">
        <f t="shared" si="259"/>
        <v>I070638681110-BZ050</v>
      </c>
    </row>
    <row r="4150" spans="1:23" x14ac:dyDescent="0.3">
      <c r="A4150" s="256" t="str">
        <f t="shared" si="256"/>
        <v>I0706386-81110BZ800-00002</v>
      </c>
      <c r="B4150" s="251" t="s">
        <v>14703</v>
      </c>
      <c r="C4150" s="251" t="s">
        <v>10117</v>
      </c>
      <c r="D4150" s="251" t="s">
        <v>14702</v>
      </c>
      <c r="E4150" s="251" t="s">
        <v>12707</v>
      </c>
      <c r="F4150" s="251" t="s">
        <v>9962</v>
      </c>
      <c r="G4150" s="251" t="s">
        <v>3420</v>
      </c>
      <c r="H4150" s="251" t="s">
        <v>3422</v>
      </c>
      <c r="I4150" s="257" t="str">
        <f t="shared" si="257"/>
        <v>-00002</v>
      </c>
      <c r="J4150" s="251">
        <v>2</v>
      </c>
      <c r="K4150" s="251">
        <v>2</v>
      </c>
      <c r="M4150" s="251" t="s">
        <v>9958</v>
      </c>
      <c r="N4150" s="251" t="s">
        <v>13113</v>
      </c>
      <c r="O4150" s="251">
        <v>2</v>
      </c>
      <c r="Q4150" s="251" t="s">
        <v>14703</v>
      </c>
      <c r="R4150" s="251" t="s">
        <v>10017</v>
      </c>
      <c r="S4150" s="251" t="s">
        <v>3419</v>
      </c>
      <c r="T4150" s="251" t="str">
        <f t="shared" si="258"/>
        <v>I070638681110BZ800</v>
      </c>
      <c r="W4150" s="251" t="str">
        <f t="shared" si="259"/>
        <v>I070638681110-BZ800</v>
      </c>
    </row>
    <row r="4151" spans="1:23" x14ac:dyDescent="0.3">
      <c r="A4151" s="256" t="str">
        <f t="shared" si="256"/>
        <v>I0706386-81110BZ840-00001</v>
      </c>
      <c r="B4151" s="251" t="s">
        <v>14704</v>
      </c>
      <c r="C4151" s="251" t="s">
        <v>10117</v>
      </c>
      <c r="D4151" s="251" t="s">
        <v>14702</v>
      </c>
      <c r="E4151" s="251" t="s">
        <v>12707</v>
      </c>
      <c r="F4151" s="251" t="s">
        <v>9964</v>
      </c>
      <c r="G4151" s="251" t="s">
        <v>3424</v>
      </c>
      <c r="H4151" s="251" t="s">
        <v>3422</v>
      </c>
      <c r="I4151" s="257" t="str">
        <f t="shared" si="257"/>
        <v>-00001</v>
      </c>
      <c r="J4151" s="251">
        <v>1</v>
      </c>
      <c r="K4151" s="251">
        <v>1</v>
      </c>
      <c r="M4151" s="251" t="s">
        <v>9958</v>
      </c>
      <c r="N4151" s="251" t="s">
        <v>13113</v>
      </c>
      <c r="O4151" s="251">
        <v>1</v>
      </c>
      <c r="Q4151" s="251" t="s">
        <v>14704</v>
      </c>
      <c r="R4151" s="251" t="s">
        <v>10017</v>
      </c>
      <c r="S4151" s="251" t="s">
        <v>3423</v>
      </c>
      <c r="T4151" s="251" t="str">
        <f t="shared" si="258"/>
        <v>I070638681110BZ840</v>
      </c>
      <c r="W4151" s="251" t="str">
        <f t="shared" si="259"/>
        <v>I070638681110-BZ840</v>
      </c>
    </row>
    <row r="4152" spans="1:23" x14ac:dyDescent="0.3">
      <c r="A4152" s="256" t="str">
        <f t="shared" si="256"/>
        <v>I0706386-81150BZ050-00008</v>
      </c>
      <c r="B4152" s="251" t="s">
        <v>14705</v>
      </c>
      <c r="C4152" s="251" t="s">
        <v>10117</v>
      </c>
      <c r="D4152" s="251" t="s">
        <v>14702</v>
      </c>
      <c r="E4152" s="251" t="s">
        <v>12707</v>
      </c>
      <c r="F4152" s="251" t="s">
        <v>9966</v>
      </c>
      <c r="G4152" s="251" t="s">
        <v>1024</v>
      </c>
      <c r="H4152" s="251" t="s">
        <v>5057</v>
      </c>
      <c r="I4152" s="257" t="str">
        <f t="shared" si="257"/>
        <v>-00008</v>
      </c>
      <c r="J4152" s="251">
        <v>8</v>
      </c>
      <c r="K4152" s="251">
        <v>8</v>
      </c>
      <c r="M4152" s="251" t="s">
        <v>9958</v>
      </c>
      <c r="N4152" s="251" t="s">
        <v>13113</v>
      </c>
      <c r="O4152" s="251">
        <v>8</v>
      </c>
      <c r="Q4152" s="251" t="s">
        <v>14705</v>
      </c>
      <c r="R4152" s="251" t="s">
        <v>10017</v>
      </c>
      <c r="S4152" s="251" t="s">
        <v>1023</v>
      </c>
      <c r="T4152" s="251" t="str">
        <f t="shared" si="258"/>
        <v>I070638681150BZ050</v>
      </c>
      <c r="W4152" s="251" t="str">
        <f t="shared" si="259"/>
        <v>I070638681150-BZ050</v>
      </c>
    </row>
    <row r="4153" spans="1:23" x14ac:dyDescent="0.3">
      <c r="A4153" s="256" t="str">
        <f t="shared" si="256"/>
        <v>I0706386-81150BZ800-00001</v>
      </c>
      <c r="B4153" s="251" t="s">
        <v>14706</v>
      </c>
      <c r="C4153" s="251" t="s">
        <v>10117</v>
      </c>
      <c r="D4153" s="251" t="s">
        <v>14702</v>
      </c>
      <c r="E4153" s="251" t="s">
        <v>12707</v>
      </c>
      <c r="F4153" s="251" t="s">
        <v>9968</v>
      </c>
      <c r="G4153" s="251" t="s">
        <v>3427</v>
      </c>
      <c r="H4153" s="251" t="s">
        <v>3429</v>
      </c>
      <c r="I4153" s="257" t="str">
        <f t="shared" si="257"/>
        <v>-00001</v>
      </c>
      <c r="J4153" s="251">
        <v>1</v>
      </c>
      <c r="K4153" s="251">
        <v>1</v>
      </c>
      <c r="M4153" s="251" t="s">
        <v>9958</v>
      </c>
      <c r="N4153" s="251" t="s">
        <v>13113</v>
      </c>
      <c r="O4153" s="251">
        <v>1</v>
      </c>
      <c r="Q4153" s="251" t="s">
        <v>14706</v>
      </c>
      <c r="R4153" s="251" t="s">
        <v>10017</v>
      </c>
      <c r="S4153" s="251" t="s">
        <v>3426</v>
      </c>
      <c r="T4153" s="251" t="str">
        <f t="shared" si="258"/>
        <v>I070638681150BZ800</v>
      </c>
      <c r="W4153" s="251" t="str">
        <f t="shared" si="259"/>
        <v>I070638681150-BZ800</v>
      </c>
    </row>
    <row r="4154" spans="1:23" x14ac:dyDescent="0.3">
      <c r="A4154" s="256" t="str">
        <f t="shared" si="256"/>
        <v>I0706386-81150BZ840-00002</v>
      </c>
      <c r="B4154" s="251" t="s">
        <v>14707</v>
      </c>
      <c r="C4154" s="251" t="s">
        <v>10117</v>
      </c>
      <c r="D4154" s="251" t="s">
        <v>14702</v>
      </c>
      <c r="E4154" s="251" t="s">
        <v>12707</v>
      </c>
      <c r="F4154" s="251" t="s">
        <v>9970</v>
      </c>
      <c r="G4154" s="251" t="s">
        <v>3431</v>
      </c>
      <c r="H4154" s="251" t="s">
        <v>3429</v>
      </c>
      <c r="I4154" s="257" t="str">
        <f t="shared" si="257"/>
        <v>-00002</v>
      </c>
      <c r="J4154" s="251">
        <v>2</v>
      </c>
      <c r="K4154" s="251">
        <v>2</v>
      </c>
      <c r="M4154" s="251" t="s">
        <v>9958</v>
      </c>
      <c r="N4154" s="251" t="s">
        <v>13113</v>
      </c>
      <c r="O4154" s="251">
        <v>2</v>
      </c>
      <c r="Q4154" s="251" t="s">
        <v>14707</v>
      </c>
      <c r="R4154" s="251" t="s">
        <v>10017</v>
      </c>
      <c r="S4154" s="251" t="s">
        <v>3430</v>
      </c>
      <c r="T4154" s="251" t="str">
        <f t="shared" si="258"/>
        <v>I070638681150BZ840</v>
      </c>
      <c r="W4154" s="251" t="str">
        <f t="shared" si="259"/>
        <v>I070638681150-BZ840</v>
      </c>
    </row>
    <row r="4155" spans="1:23" x14ac:dyDescent="0.3">
      <c r="A4155" s="256" t="str">
        <f t="shared" si="256"/>
        <v>I0706386-81170BZ520-00001</v>
      </c>
      <c r="B4155" s="251" t="s">
        <v>14708</v>
      </c>
      <c r="C4155" s="251" t="s">
        <v>10117</v>
      </c>
      <c r="D4155" s="251" t="s">
        <v>14702</v>
      </c>
      <c r="E4155" s="251" t="s">
        <v>12707</v>
      </c>
      <c r="F4155" s="251" t="s">
        <v>9972</v>
      </c>
      <c r="G4155" s="251" t="s">
        <v>1123</v>
      </c>
      <c r="H4155" s="251" t="s">
        <v>5102</v>
      </c>
      <c r="I4155" s="257" t="str">
        <f t="shared" si="257"/>
        <v>-00001</v>
      </c>
      <c r="J4155" s="251">
        <v>1</v>
      </c>
      <c r="K4155" s="251">
        <v>1</v>
      </c>
      <c r="M4155" s="251" t="s">
        <v>9958</v>
      </c>
      <c r="N4155" s="251" t="s">
        <v>13113</v>
      </c>
      <c r="O4155" s="251">
        <v>1</v>
      </c>
      <c r="Q4155" s="251" t="s">
        <v>14708</v>
      </c>
      <c r="R4155" s="251" t="s">
        <v>10017</v>
      </c>
      <c r="S4155" s="251" t="s">
        <v>1122</v>
      </c>
      <c r="T4155" s="251" t="str">
        <f t="shared" si="258"/>
        <v>I070638681170BZ520</v>
      </c>
      <c r="W4155" s="251" t="str">
        <f t="shared" si="259"/>
        <v>I070638681170-BZ520</v>
      </c>
    </row>
    <row r="4156" spans="1:23" x14ac:dyDescent="0.3">
      <c r="A4156" s="256" t="str">
        <f t="shared" si="256"/>
        <v>I0706386-81551BZ060-00003</v>
      </c>
      <c r="B4156" s="251" t="s">
        <v>14709</v>
      </c>
      <c r="C4156" s="251" t="s">
        <v>10117</v>
      </c>
      <c r="D4156" s="251" t="s">
        <v>14702</v>
      </c>
      <c r="E4156" s="251" t="s">
        <v>12707</v>
      </c>
      <c r="F4156" s="251" t="s">
        <v>9974</v>
      </c>
      <c r="G4156" s="251" t="s">
        <v>1296</v>
      </c>
      <c r="H4156" s="251" t="s">
        <v>10317</v>
      </c>
      <c r="I4156" s="257" t="str">
        <f t="shared" si="257"/>
        <v>-00003</v>
      </c>
      <c r="J4156" s="251">
        <v>3</v>
      </c>
      <c r="K4156" s="251">
        <v>3</v>
      </c>
      <c r="M4156" s="251" t="s">
        <v>9958</v>
      </c>
      <c r="N4156" s="251" t="s">
        <v>13113</v>
      </c>
      <c r="O4156" s="251">
        <v>3</v>
      </c>
      <c r="Q4156" s="251" t="s">
        <v>14709</v>
      </c>
      <c r="R4156" s="251" t="s">
        <v>10017</v>
      </c>
      <c r="S4156" s="251" t="s">
        <v>1295</v>
      </c>
      <c r="T4156" s="251" t="str">
        <f t="shared" si="258"/>
        <v>I070638681551BZ060</v>
      </c>
      <c r="W4156" s="251" t="str">
        <f t="shared" si="259"/>
        <v>I070638681551-BZ060</v>
      </c>
    </row>
    <row r="4157" spans="1:23" x14ac:dyDescent="0.3">
      <c r="A4157" s="256" t="str">
        <f t="shared" si="256"/>
        <v>I0706386-81551BZ090-00005</v>
      </c>
      <c r="B4157" s="251" t="s">
        <v>14710</v>
      </c>
      <c r="C4157" s="251" t="s">
        <v>10117</v>
      </c>
      <c r="D4157" s="251" t="s">
        <v>14702</v>
      </c>
      <c r="E4157" s="251" t="s">
        <v>12707</v>
      </c>
      <c r="F4157" s="251" t="s">
        <v>9976</v>
      </c>
      <c r="G4157" s="251" t="s">
        <v>1318</v>
      </c>
      <c r="H4157" s="251" t="s">
        <v>5211</v>
      </c>
      <c r="I4157" s="257" t="str">
        <f t="shared" si="257"/>
        <v>-00005</v>
      </c>
      <c r="J4157" s="251">
        <v>5</v>
      </c>
      <c r="K4157" s="251">
        <v>5</v>
      </c>
      <c r="M4157" s="251" t="s">
        <v>9958</v>
      </c>
      <c r="N4157" s="251" t="s">
        <v>13113</v>
      </c>
      <c r="O4157" s="251">
        <v>5</v>
      </c>
      <c r="Q4157" s="251" t="s">
        <v>14710</v>
      </c>
      <c r="R4157" s="251" t="s">
        <v>10017</v>
      </c>
      <c r="S4157" s="251" t="s">
        <v>1317</v>
      </c>
      <c r="T4157" s="251" t="str">
        <f t="shared" si="258"/>
        <v>I070638681551BZ090</v>
      </c>
      <c r="W4157" s="251" t="str">
        <f t="shared" si="259"/>
        <v>I070638681551-BZ090</v>
      </c>
    </row>
    <row r="4158" spans="1:23" x14ac:dyDescent="0.3">
      <c r="A4158" s="256" t="str">
        <f t="shared" si="256"/>
        <v>I0706386-81551BZ250-00003</v>
      </c>
      <c r="B4158" s="251" t="s">
        <v>14711</v>
      </c>
      <c r="C4158" s="251" t="s">
        <v>10117</v>
      </c>
      <c r="D4158" s="251" t="s">
        <v>14702</v>
      </c>
      <c r="E4158" s="251" t="s">
        <v>12707</v>
      </c>
      <c r="F4158" s="251" t="s">
        <v>9978</v>
      </c>
      <c r="G4158" s="251" t="s">
        <v>1396</v>
      </c>
      <c r="H4158" s="251" t="s">
        <v>3436</v>
      </c>
      <c r="I4158" s="257" t="str">
        <f t="shared" si="257"/>
        <v>-00003</v>
      </c>
      <c r="J4158" s="251">
        <v>3</v>
      </c>
      <c r="K4158" s="251">
        <v>3</v>
      </c>
      <c r="M4158" s="251" t="s">
        <v>9958</v>
      </c>
      <c r="N4158" s="251" t="s">
        <v>13113</v>
      </c>
      <c r="O4158" s="251">
        <v>3</v>
      </c>
      <c r="Q4158" s="251" t="s">
        <v>14711</v>
      </c>
      <c r="R4158" s="251" t="s">
        <v>10017</v>
      </c>
      <c r="S4158" s="251" t="s">
        <v>1395</v>
      </c>
      <c r="T4158" s="251" t="str">
        <f t="shared" si="258"/>
        <v>I070638681551BZ250</v>
      </c>
      <c r="W4158" s="251" t="str">
        <f t="shared" si="259"/>
        <v>I070638681551-BZ250</v>
      </c>
    </row>
    <row r="4159" spans="1:23" x14ac:dyDescent="0.3">
      <c r="A4159" s="256" t="str">
        <f t="shared" si="256"/>
        <v>I0706386-81561BZ060-00001</v>
      </c>
      <c r="B4159" s="251" t="s">
        <v>14712</v>
      </c>
      <c r="C4159" s="251" t="s">
        <v>10117</v>
      </c>
      <c r="D4159" s="251" t="s">
        <v>14702</v>
      </c>
      <c r="E4159" s="251" t="s">
        <v>12707</v>
      </c>
      <c r="F4159" s="251" t="s">
        <v>9980</v>
      </c>
      <c r="G4159" s="251" t="s">
        <v>1304</v>
      </c>
      <c r="H4159" s="251" t="s">
        <v>10128</v>
      </c>
      <c r="I4159" s="257" t="str">
        <f t="shared" si="257"/>
        <v>-00001</v>
      </c>
      <c r="J4159" s="251">
        <v>1</v>
      </c>
      <c r="K4159" s="251">
        <v>1</v>
      </c>
      <c r="M4159" s="251" t="s">
        <v>9958</v>
      </c>
      <c r="N4159" s="251" t="s">
        <v>13113</v>
      </c>
      <c r="O4159" s="251">
        <v>1</v>
      </c>
      <c r="Q4159" s="251" t="s">
        <v>14712</v>
      </c>
      <c r="R4159" s="251" t="s">
        <v>10017</v>
      </c>
      <c r="S4159" s="251" t="s">
        <v>1303</v>
      </c>
      <c r="T4159" s="251" t="str">
        <f t="shared" si="258"/>
        <v>I070638681561BZ060</v>
      </c>
      <c r="W4159" s="251" t="str">
        <f t="shared" si="259"/>
        <v>I070638681561-BZ060</v>
      </c>
    </row>
    <row r="4160" spans="1:23" x14ac:dyDescent="0.3">
      <c r="A4160" s="256" t="str">
        <f t="shared" si="256"/>
        <v>I0706386-81561BZ090-00004</v>
      </c>
      <c r="B4160" s="251" t="s">
        <v>14713</v>
      </c>
      <c r="C4160" s="251" t="s">
        <v>10117</v>
      </c>
      <c r="D4160" s="251" t="s">
        <v>14702</v>
      </c>
      <c r="E4160" s="251" t="s">
        <v>12707</v>
      </c>
      <c r="F4160" s="251" t="s">
        <v>9982</v>
      </c>
      <c r="G4160" s="251" t="s">
        <v>1331</v>
      </c>
      <c r="H4160" s="251" t="s">
        <v>5211</v>
      </c>
      <c r="I4160" s="257" t="str">
        <f t="shared" si="257"/>
        <v>-00004</v>
      </c>
      <c r="J4160" s="251">
        <v>4</v>
      </c>
      <c r="K4160" s="251">
        <v>4</v>
      </c>
      <c r="M4160" s="251" t="s">
        <v>9958</v>
      </c>
      <c r="N4160" s="251" t="s">
        <v>13113</v>
      </c>
      <c r="O4160" s="251">
        <v>4</v>
      </c>
      <c r="Q4160" s="251" t="s">
        <v>14713</v>
      </c>
      <c r="R4160" s="251" t="s">
        <v>10017</v>
      </c>
      <c r="S4160" s="251" t="s">
        <v>1330</v>
      </c>
      <c r="T4160" s="251" t="str">
        <f t="shared" si="258"/>
        <v>I070638681561BZ090</v>
      </c>
      <c r="W4160" s="251" t="str">
        <f t="shared" si="259"/>
        <v>I070638681561-BZ090</v>
      </c>
    </row>
    <row r="4161" spans="1:23" x14ac:dyDescent="0.3">
      <c r="A4161" s="256" t="str">
        <f t="shared" si="256"/>
        <v>I0706386-81561BZ410-00004</v>
      </c>
      <c r="B4161" s="251" t="s">
        <v>14714</v>
      </c>
      <c r="C4161" s="251" t="s">
        <v>10117</v>
      </c>
      <c r="D4161" s="251" t="s">
        <v>14702</v>
      </c>
      <c r="E4161" s="251" t="s">
        <v>12707</v>
      </c>
      <c r="F4161" s="251" t="s">
        <v>9984</v>
      </c>
      <c r="G4161" s="251" t="s">
        <v>3441</v>
      </c>
      <c r="H4161" s="251" t="s">
        <v>3443</v>
      </c>
      <c r="I4161" s="257" t="str">
        <f t="shared" si="257"/>
        <v>-00004</v>
      </c>
      <c r="J4161" s="251">
        <v>4</v>
      </c>
      <c r="K4161" s="251">
        <v>4</v>
      </c>
      <c r="M4161" s="251" t="s">
        <v>9958</v>
      </c>
      <c r="N4161" s="251" t="s">
        <v>13113</v>
      </c>
      <c r="O4161" s="251">
        <v>4</v>
      </c>
      <c r="Q4161" s="251" t="s">
        <v>14714</v>
      </c>
      <c r="R4161" s="251" t="s">
        <v>10017</v>
      </c>
      <c r="S4161" s="251" t="s">
        <v>11</v>
      </c>
      <c r="T4161" s="251" t="str">
        <f t="shared" si="258"/>
        <v>I070638681561BZ410</v>
      </c>
      <c r="W4161" s="251" t="str">
        <f t="shared" si="259"/>
        <v>I070638681561-BZ410</v>
      </c>
    </row>
    <row r="4162" spans="1:23" x14ac:dyDescent="0.3">
      <c r="A4162" s="256" t="str">
        <f t="shared" si="256"/>
        <v>I0706386-81580BZ090-00001</v>
      </c>
      <c r="B4162" s="251" t="s">
        <v>14715</v>
      </c>
      <c r="C4162" s="251" t="s">
        <v>10117</v>
      </c>
      <c r="D4162" s="251" t="s">
        <v>14702</v>
      </c>
      <c r="E4162" s="251" t="s">
        <v>12707</v>
      </c>
      <c r="F4162" s="251" t="s">
        <v>9986</v>
      </c>
      <c r="G4162" s="251" t="s">
        <v>3449</v>
      </c>
      <c r="H4162" s="251" t="s">
        <v>758</v>
      </c>
      <c r="I4162" s="257" t="str">
        <f t="shared" si="257"/>
        <v>-00001</v>
      </c>
      <c r="J4162" s="251">
        <v>1</v>
      </c>
      <c r="K4162" s="251">
        <v>1</v>
      </c>
      <c r="M4162" s="251" t="s">
        <v>9993</v>
      </c>
      <c r="N4162" s="251" t="s">
        <v>13113</v>
      </c>
      <c r="O4162" s="251">
        <v>1</v>
      </c>
      <c r="Q4162" s="251" t="s">
        <v>14715</v>
      </c>
      <c r="R4162" s="251" t="s">
        <v>10017</v>
      </c>
      <c r="S4162" s="251" t="s">
        <v>3448</v>
      </c>
      <c r="T4162" s="251" t="str">
        <f t="shared" si="258"/>
        <v>I070638681580BZ090</v>
      </c>
      <c r="W4162" s="251" t="str">
        <f t="shared" si="259"/>
        <v>I070638681580-BZ090</v>
      </c>
    </row>
    <row r="4163" spans="1:23" x14ac:dyDescent="0.3">
      <c r="A4163" s="256" t="str">
        <f t="shared" si="256"/>
        <v>I0706386-81590BZ090-00002</v>
      </c>
      <c r="B4163" s="251" t="s">
        <v>14716</v>
      </c>
      <c r="C4163" s="251" t="s">
        <v>10117</v>
      </c>
      <c r="D4163" s="251" t="s">
        <v>14702</v>
      </c>
      <c r="E4163" s="251" t="s">
        <v>12707</v>
      </c>
      <c r="F4163" s="251" t="s">
        <v>9988</v>
      </c>
      <c r="G4163" s="251" t="s">
        <v>3452</v>
      </c>
      <c r="H4163" s="251" t="s">
        <v>770</v>
      </c>
      <c r="I4163" s="257" t="str">
        <f t="shared" si="257"/>
        <v>-00002</v>
      </c>
      <c r="J4163" s="251">
        <v>2</v>
      </c>
      <c r="K4163" s="251">
        <v>2</v>
      </c>
      <c r="M4163" s="251" t="s">
        <v>9993</v>
      </c>
      <c r="N4163" s="251" t="s">
        <v>13113</v>
      </c>
      <c r="O4163" s="251">
        <v>2</v>
      </c>
      <c r="Q4163" s="251" t="s">
        <v>14716</v>
      </c>
      <c r="R4163" s="251" t="s">
        <v>10017</v>
      </c>
      <c r="S4163" s="251" t="s">
        <v>3451</v>
      </c>
      <c r="T4163" s="251" t="str">
        <f t="shared" si="258"/>
        <v>I070638681590BZ090</v>
      </c>
      <c r="W4163" s="251" t="str">
        <f t="shared" si="259"/>
        <v>I070638681590-BZ090</v>
      </c>
    </row>
    <row r="4164" spans="1:23" x14ac:dyDescent="0.3">
      <c r="A4164" s="256" t="str">
        <f t="shared" si="256"/>
        <v>I0706386-87940BZ070-00002</v>
      </c>
      <c r="B4164" s="251" t="s">
        <v>14717</v>
      </c>
      <c r="C4164" s="251" t="s">
        <v>10117</v>
      </c>
      <c r="D4164" s="251" t="s">
        <v>14702</v>
      </c>
      <c r="E4164" s="251" t="s">
        <v>12707</v>
      </c>
      <c r="F4164" s="251" t="s">
        <v>9990</v>
      </c>
      <c r="G4164" s="251" t="s">
        <v>1545</v>
      </c>
      <c r="H4164" s="251" t="s">
        <v>10132</v>
      </c>
      <c r="I4164" s="257" t="str">
        <f t="shared" si="257"/>
        <v>-00002</v>
      </c>
      <c r="J4164" s="251">
        <v>2</v>
      </c>
      <c r="K4164" s="251">
        <v>2</v>
      </c>
      <c r="M4164" s="251" t="s">
        <v>9993</v>
      </c>
      <c r="N4164" s="251" t="s">
        <v>13113</v>
      </c>
      <c r="O4164" s="251">
        <v>2</v>
      </c>
      <c r="Q4164" s="251" t="s">
        <v>14717</v>
      </c>
      <c r="R4164" s="251" t="s">
        <v>10017</v>
      </c>
      <c r="S4164" s="251" t="s">
        <v>1544</v>
      </c>
      <c r="T4164" s="251" t="str">
        <f t="shared" si="258"/>
        <v>I070638687940BZ070</v>
      </c>
      <c r="W4164" s="251" t="str">
        <f t="shared" si="259"/>
        <v>I070638687940-BZ070</v>
      </c>
    </row>
    <row r="4165" spans="1:23" x14ac:dyDescent="0.3">
      <c r="A4165" s="256" t="str">
        <f t="shared" si="256"/>
        <v>I0706386-87945BZ070-00003</v>
      </c>
      <c r="B4165" s="251" t="s">
        <v>14718</v>
      </c>
      <c r="C4165" s="251" t="s">
        <v>10117</v>
      </c>
      <c r="D4165" s="251" t="s">
        <v>14702</v>
      </c>
      <c r="E4165" s="251" t="s">
        <v>12707</v>
      </c>
      <c r="F4165" s="251" t="s">
        <v>9992</v>
      </c>
      <c r="G4165" s="251" t="s">
        <v>1537</v>
      </c>
      <c r="H4165" s="251" t="s">
        <v>12969</v>
      </c>
      <c r="I4165" s="257" t="str">
        <f t="shared" si="257"/>
        <v>-00003</v>
      </c>
      <c r="J4165" s="251">
        <v>3</v>
      </c>
      <c r="K4165" s="251">
        <v>3</v>
      </c>
      <c r="M4165" s="251" t="s">
        <v>10007</v>
      </c>
      <c r="N4165" s="251" t="s">
        <v>13113</v>
      </c>
      <c r="O4165" s="251">
        <v>3</v>
      </c>
      <c r="Q4165" s="251" t="s">
        <v>14718</v>
      </c>
      <c r="R4165" s="251" t="s">
        <v>10017</v>
      </c>
      <c r="S4165" s="251" t="s">
        <v>1536</v>
      </c>
      <c r="T4165" s="251" t="str">
        <f t="shared" si="258"/>
        <v>I070638687945BZ070</v>
      </c>
      <c r="W4165" s="251" t="str">
        <f t="shared" si="259"/>
        <v>I070638687945-BZ070</v>
      </c>
    </row>
    <row r="4166" spans="1:23" x14ac:dyDescent="0.3">
      <c r="A4166" s="256" t="str">
        <f t="shared" si="256"/>
        <v>I0706387-81110BZ520-00001</v>
      </c>
      <c r="B4166" s="251" t="s">
        <v>14719</v>
      </c>
      <c r="C4166" s="251" t="s">
        <v>10117</v>
      </c>
      <c r="D4166" s="251" t="s">
        <v>4363</v>
      </c>
      <c r="E4166" s="251" t="s">
        <v>12707</v>
      </c>
      <c r="F4166" s="251" t="s">
        <v>9957</v>
      </c>
      <c r="G4166" s="251" t="s">
        <v>1110</v>
      </c>
      <c r="H4166" s="251" t="s">
        <v>3422</v>
      </c>
      <c r="I4166" s="257" t="str">
        <f t="shared" si="257"/>
        <v>-00001</v>
      </c>
      <c r="J4166" s="251">
        <v>1</v>
      </c>
      <c r="K4166" s="251">
        <v>1</v>
      </c>
      <c r="M4166" s="251" t="s">
        <v>9958</v>
      </c>
      <c r="N4166" s="251" t="s">
        <v>13366</v>
      </c>
      <c r="O4166" s="251">
        <v>1</v>
      </c>
      <c r="Q4166" s="251" t="s">
        <v>14719</v>
      </c>
      <c r="R4166" s="251" t="s">
        <v>10028</v>
      </c>
      <c r="S4166" s="251" t="s">
        <v>1109</v>
      </c>
      <c r="T4166" s="251" t="str">
        <f t="shared" si="258"/>
        <v>I070638781110BZ520</v>
      </c>
      <c r="W4166" s="251" t="str">
        <f t="shared" si="259"/>
        <v>I070638781110-BZ520</v>
      </c>
    </row>
    <row r="4167" spans="1:23" x14ac:dyDescent="0.3">
      <c r="A4167" s="256" t="str">
        <f t="shared" ref="A4167:A4230" si="260">D4167&amp;$A$6&amp;S4167&amp;I4167</f>
        <v>I0706387-81550BZ190-00002</v>
      </c>
      <c r="B4167" s="251" t="s">
        <v>14720</v>
      </c>
      <c r="C4167" s="251" t="s">
        <v>10117</v>
      </c>
      <c r="D4167" s="251" t="s">
        <v>4363</v>
      </c>
      <c r="E4167" s="251" t="s">
        <v>12707</v>
      </c>
      <c r="F4167" s="251" t="s">
        <v>9962</v>
      </c>
      <c r="G4167" s="251" t="s">
        <v>1308</v>
      </c>
      <c r="H4167" s="251" t="s">
        <v>10141</v>
      </c>
      <c r="I4167" s="257" t="str">
        <f t="shared" ref="I4167:I4230" si="261">+IF(AND(O4167&lt;10),$B$2&amp;O4167,IF(AND(O4167&gt;9,O4167&lt;=99),$B$3&amp;O4167,IF(AND(O4167&gt;99,L93043&lt;1000),$B$4&amp;O4167,IF(AND(O4167&gt;999),$B$5&amp;7))))</f>
        <v>-00002</v>
      </c>
      <c r="J4167" s="251">
        <v>2</v>
      </c>
      <c r="K4167" s="251">
        <v>2</v>
      </c>
      <c r="M4167" s="251" t="s">
        <v>9958</v>
      </c>
      <c r="N4167" s="251" t="s">
        <v>13366</v>
      </c>
      <c r="O4167" s="251">
        <v>2</v>
      </c>
      <c r="Q4167" s="251" t="s">
        <v>14720</v>
      </c>
      <c r="R4167" s="251" t="s">
        <v>10028</v>
      </c>
      <c r="S4167" s="251" t="s">
        <v>1307</v>
      </c>
      <c r="T4167" s="251" t="str">
        <f t="shared" si="258"/>
        <v>I070638781550BZ190</v>
      </c>
      <c r="W4167" s="251" t="str">
        <f t="shared" si="259"/>
        <v>I070638781550-BZ190</v>
      </c>
    </row>
    <row r="4168" spans="1:23" x14ac:dyDescent="0.3">
      <c r="A4168" s="256" t="str">
        <f t="shared" si="260"/>
        <v>I0706387-81551BZ010-00001</v>
      </c>
      <c r="B4168" s="251" t="s">
        <v>4365</v>
      </c>
      <c r="C4168" s="251" t="s">
        <v>10117</v>
      </c>
      <c r="D4168" s="251" t="s">
        <v>4363</v>
      </c>
      <c r="E4168" s="251" t="s">
        <v>12707</v>
      </c>
      <c r="F4168" s="251" t="s">
        <v>9964</v>
      </c>
      <c r="G4168" s="251" t="s">
        <v>1278</v>
      </c>
      <c r="H4168" s="251" t="s">
        <v>5216</v>
      </c>
      <c r="I4168" s="257" t="str">
        <f t="shared" si="261"/>
        <v>-00001</v>
      </c>
      <c r="J4168" s="251">
        <v>1</v>
      </c>
      <c r="K4168" s="251">
        <v>1</v>
      </c>
      <c r="M4168" s="251" t="s">
        <v>9993</v>
      </c>
      <c r="N4168" s="251" t="s">
        <v>13366</v>
      </c>
      <c r="O4168" s="251">
        <v>1</v>
      </c>
      <c r="Q4168" s="251" t="s">
        <v>4365</v>
      </c>
      <c r="R4168" s="251" t="s">
        <v>10028</v>
      </c>
      <c r="S4168" s="251" t="s">
        <v>1277</v>
      </c>
      <c r="T4168" s="251" t="str">
        <f t="shared" ref="T4168:T4232" si="262">+D4168&amp;S4168</f>
        <v>I070638781551BZ010</v>
      </c>
      <c r="W4168" s="251" t="str">
        <f t="shared" ref="W4168:W4232" si="263">D4168&amp;G4168</f>
        <v>I070638781551-BZ010</v>
      </c>
    </row>
    <row r="4169" spans="1:23" x14ac:dyDescent="0.3">
      <c r="A4169" s="256" t="str">
        <f t="shared" si="260"/>
        <v>I0706387-81560BZ190-00002</v>
      </c>
      <c r="B4169" s="251" t="s">
        <v>14721</v>
      </c>
      <c r="C4169" s="251" t="s">
        <v>10117</v>
      </c>
      <c r="D4169" s="251" t="s">
        <v>4363</v>
      </c>
      <c r="E4169" s="251" t="s">
        <v>12707</v>
      </c>
      <c r="F4169" s="251" t="s">
        <v>9966</v>
      </c>
      <c r="G4169" s="251" t="s">
        <v>1322</v>
      </c>
      <c r="H4169" s="251" t="s">
        <v>10146</v>
      </c>
      <c r="I4169" s="257" t="str">
        <f t="shared" si="261"/>
        <v>-00002</v>
      </c>
      <c r="J4169" s="251">
        <v>2</v>
      </c>
      <c r="K4169" s="251">
        <v>2</v>
      </c>
      <c r="M4169" s="251" t="s">
        <v>9958</v>
      </c>
      <c r="N4169" s="251" t="s">
        <v>13366</v>
      </c>
      <c r="O4169" s="251">
        <v>2</v>
      </c>
      <c r="Q4169" s="251" t="s">
        <v>14721</v>
      </c>
      <c r="R4169" s="251" t="s">
        <v>10028</v>
      </c>
      <c r="S4169" s="251" t="s">
        <v>1321</v>
      </c>
      <c r="T4169" s="251" t="str">
        <f t="shared" si="262"/>
        <v>I070638781560BZ190</v>
      </c>
      <c r="W4169" s="251" t="str">
        <f t="shared" si="263"/>
        <v>I070638781560-BZ190</v>
      </c>
    </row>
    <row r="4170" spans="1:23" x14ac:dyDescent="0.3">
      <c r="A4170" s="256" t="str">
        <f t="shared" si="260"/>
        <v>I0706387-81561BZ010-00001</v>
      </c>
      <c r="B4170" s="251" t="s">
        <v>14722</v>
      </c>
      <c r="C4170" s="251" t="s">
        <v>10117</v>
      </c>
      <c r="D4170" s="251" t="s">
        <v>4363</v>
      </c>
      <c r="E4170" s="251" t="s">
        <v>12707</v>
      </c>
      <c r="F4170" s="251" t="s">
        <v>9968</v>
      </c>
      <c r="G4170" s="251" t="s">
        <v>1287</v>
      </c>
      <c r="H4170" s="251" t="s">
        <v>5217</v>
      </c>
      <c r="I4170" s="257" t="str">
        <f t="shared" si="261"/>
        <v>-00001</v>
      </c>
      <c r="J4170" s="251">
        <v>1</v>
      </c>
      <c r="K4170" s="251">
        <v>1</v>
      </c>
      <c r="M4170" s="251" t="s">
        <v>9993</v>
      </c>
      <c r="N4170" s="251" t="s">
        <v>13366</v>
      </c>
      <c r="O4170" s="251">
        <v>1</v>
      </c>
      <c r="Q4170" s="251" t="s">
        <v>14722</v>
      </c>
      <c r="R4170" s="251" t="s">
        <v>10028</v>
      </c>
      <c r="S4170" s="251" t="s">
        <v>1286</v>
      </c>
      <c r="T4170" s="251" t="str">
        <f t="shared" si="262"/>
        <v>I070638781561BZ010</v>
      </c>
      <c r="W4170" s="251" t="str">
        <f t="shared" si="263"/>
        <v>I070638781561-BZ010</v>
      </c>
    </row>
    <row r="4171" spans="1:23" x14ac:dyDescent="0.3">
      <c r="A4171" s="256" t="str">
        <f t="shared" si="260"/>
        <v>I0706388-81240BZ010B0-00003</v>
      </c>
      <c r="B4171" s="251" t="s">
        <v>14723</v>
      </c>
      <c r="C4171" s="251" t="s">
        <v>10117</v>
      </c>
      <c r="D4171" s="251" t="s">
        <v>14724</v>
      </c>
      <c r="E4171" s="251" t="s">
        <v>12707</v>
      </c>
      <c r="F4171" s="251" t="s">
        <v>9957</v>
      </c>
      <c r="G4171" s="251" t="s">
        <v>1484</v>
      </c>
      <c r="H4171" s="251" t="s">
        <v>10500</v>
      </c>
      <c r="I4171" s="257" t="str">
        <f t="shared" si="261"/>
        <v>-00003</v>
      </c>
      <c r="J4171" s="251">
        <v>3</v>
      </c>
      <c r="K4171" s="251">
        <v>3</v>
      </c>
      <c r="M4171" s="251" t="s">
        <v>10007</v>
      </c>
      <c r="N4171" s="251" t="s">
        <v>14725</v>
      </c>
      <c r="O4171" s="251">
        <v>3</v>
      </c>
      <c r="Q4171" s="251" t="s">
        <v>14723</v>
      </c>
      <c r="R4171" s="251" t="s">
        <v>10307</v>
      </c>
      <c r="S4171" s="251" t="s">
        <v>1483</v>
      </c>
      <c r="T4171" s="251" t="str">
        <f t="shared" si="262"/>
        <v>I070638881240BZ010B0</v>
      </c>
      <c r="W4171" s="251" t="str">
        <f t="shared" si="263"/>
        <v>I070638881240-BZ010-B0</v>
      </c>
    </row>
    <row r="4172" spans="1:23" x14ac:dyDescent="0.3">
      <c r="A4172" s="256" t="str">
        <f t="shared" si="260"/>
        <v>I0802166-811100W070-00003</v>
      </c>
      <c r="B4172" s="251" t="s">
        <v>14726</v>
      </c>
      <c r="C4172" s="251" t="s">
        <v>10151</v>
      </c>
      <c r="D4172" s="251" t="s">
        <v>14727</v>
      </c>
      <c r="E4172" s="251" t="s">
        <v>12707</v>
      </c>
      <c r="F4172" s="251" t="s">
        <v>9957</v>
      </c>
      <c r="G4172" s="251" t="s">
        <v>45</v>
      </c>
      <c r="H4172" s="251" t="s">
        <v>5059</v>
      </c>
      <c r="I4172" s="257" t="str">
        <f t="shared" si="261"/>
        <v>-00003</v>
      </c>
      <c r="J4172" s="251">
        <v>3</v>
      </c>
      <c r="K4172" s="251">
        <v>3</v>
      </c>
      <c r="M4172" s="251" t="s">
        <v>9958</v>
      </c>
      <c r="N4172" s="251" t="s">
        <v>13113</v>
      </c>
      <c r="O4172" s="251">
        <v>3</v>
      </c>
      <c r="Q4172" s="251" t="s">
        <v>14726</v>
      </c>
      <c r="R4172" s="251" t="s">
        <v>10017</v>
      </c>
      <c r="S4172" s="251" t="s">
        <v>44</v>
      </c>
      <c r="T4172" s="251" t="str">
        <f t="shared" si="262"/>
        <v>I0802166811100W070</v>
      </c>
      <c r="W4172" s="251" t="str">
        <f t="shared" si="263"/>
        <v>I080216681110-0W070</v>
      </c>
    </row>
    <row r="4173" spans="1:23" x14ac:dyDescent="0.3">
      <c r="A4173" s="256" t="str">
        <f t="shared" si="260"/>
        <v>I0306217-525620K070-00001</v>
      </c>
      <c r="B4173" s="251" t="s">
        <v>14728</v>
      </c>
      <c r="C4173" s="251" t="s">
        <v>9954</v>
      </c>
      <c r="D4173" s="251" t="s">
        <v>14729</v>
      </c>
      <c r="E4173" s="251" t="s">
        <v>12847</v>
      </c>
      <c r="F4173" s="251" t="s">
        <v>9957</v>
      </c>
      <c r="G4173" s="251" t="s">
        <v>732</v>
      </c>
      <c r="H4173" s="251" t="s">
        <v>10161</v>
      </c>
      <c r="I4173" s="257" t="str">
        <f t="shared" si="261"/>
        <v>-00001</v>
      </c>
      <c r="J4173" s="251">
        <v>1</v>
      </c>
      <c r="K4173" s="251">
        <v>1</v>
      </c>
      <c r="M4173" s="251" t="s">
        <v>10007</v>
      </c>
      <c r="N4173" s="251" t="s">
        <v>13113</v>
      </c>
      <c r="O4173" s="251">
        <v>1</v>
      </c>
      <c r="Q4173" s="251" t="s">
        <v>14728</v>
      </c>
      <c r="R4173" s="251" t="s">
        <v>9960</v>
      </c>
      <c r="S4173" s="251" t="s">
        <v>731</v>
      </c>
      <c r="T4173" s="251" t="str">
        <f t="shared" si="262"/>
        <v>I0306217525620K070</v>
      </c>
      <c r="W4173" s="251" t="str">
        <f t="shared" si="263"/>
        <v>I030621752562-0K070</v>
      </c>
    </row>
    <row r="4174" spans="1:23" x14ac:dyDescent="0.3">
      <c r="A4174" s="256" t="str">
        <f t="shared" si="260"/>
        <v>I0306217-525630K010-00001</v>
      </c>
      <c r="B4174" s="251" t="s">
        <v>14730</v>
      </c>
      <c r="C4174" s="251" t="s">
        <v>9954</v>
      </c>
      <c r="D4174" s="251" t="s">
        <v>14729</v>
      </c>
      <c r="E4174" s="251" t="s">
        <v>12847</v>
      </c>
      <c r="F4174" s="251" t="s">
        <v>9962</v>
      </c>
      <c r="G4174" s="251" t="s">
        <v>749</v>
      </c>
      <c r="H4174" s="251" t="s">
        <v>10163</v>
      </c>
      <c r="I4174" s="257" t="str">
        <f t="shared" si="261"/>
        <v>-00001</v>
      </c>
      <c r="J4174" s="251">
        <v>1</v>
      </c>
      <c r="K4174" s="251">
        <v>1</v>
      </c>
      <c r="M4174" s="251" t="s">
        <v>10007</v>
      </c>
      <c r="N4174" s="251" t="s">
        <v>13113</v>
      </c>
      <c r="O4174" s="251">
        <v>1</v>
      </c>
      <c r="Q4174" s="251" t="s">
        <v>14730</v>
      </c>
      <c r="R4174" s="251" t="s">
        <v>9960</v>
      </c>
      <c r="S4174" s="251" t="s">
        <v>748</v>
      </c>
      <c r="T4174" s="251" t="str">
        <f t="shared" si="262"/>
        <v>I0306217525630K010</v>
      </c>
      <c r="W4174" s="251" t="str">
        <f t="shared" si="263"/>
        <v>I030621752563-0K010</v>
      </c>
    </row>
    <row r="4175" spans="1:23" x14ac:dyDescent="0.3">
      <c r="A4175" s="256" t="str">
        <f t="shared" si="260"/>
        <v>I0306217-811100K520-00005</v>
      </c>
      <c r="B4175" s="251" t="s">
        <v>14731</v>
      </c>
      <c r="C4175" s="251" t="s">
        <v>9954</v>
      </c>
      <c r="D4175" s="251" t="s">
        <v>14729</v>
      </c>
      <c r="E4175" s="251" t="s">
        <v>12847</v>
      </c>
      <c r="F4175" s="251" t="s">
        <v>9964</v>
      </c>
      <c r="G4175" s="251" t="s">
        <v>269</v>
      </c>
      <c r="H4175" s="251" t="s">
        <v>3422</v>
      </c>
      <c r="I4175" s="257" t="str">
        <f t="shared" si="261"/>
        <v>-00005</v>
      </c>
      <c r="J4175" s="251">
        <v>5</v>
      </c>
      <c r="K4175" s="251">
        <v>5</v>
      </c>
      <c r="M4175" s="251" t="s">
        <v>9958</v>
      </c>
      <c r="N4175" s="251" t="s">
        <v>13113</v>
      </c>
      <c r="O4175" s="251">
        <v>5</v>
      </c>
      <c r="Q4175" s="251" t="s">
        <v>14731</v>
      </c>
      <c r="R4175" s="251" t="s">
        <v>9960</v>
      </c>
      <c r="S4175" s="251" t="s">
        <v>7</v>
      </c>
      <c r="T4175" s="251" t="str">
        <f t="shared" si="262"/>
        <v>I0306217811100K520</v>
      </c>
      <c r="W4175" s="251" t="str">
        <f t="shared" si="263"/>
        <v>I030621781110-0K520</v>
      </c>
    </row>
    <row r="4176" spans="1:23" x14ac:dyDescent="0.3">
      <c r="A4176" s="256" t="str">
        <f t="shared" si="260"/>
        <v>I0306217-811100K580-00006</v>
      </c>
      <c r="B4176" s="251" t="s">
        <v>14732</v>
      </c>
      <c r="C4176" s="251" t="s">
        <v>9954</v>
      </c>
      <c r="D4176" s="251" t="s">
        <v>14729</v>
      </c>
      <c r="E4176" s="251" t="s">
        <v>12847</v>
      </c>
      <c r="F4176" s="251" t="s">
        <v>9966</v>
      </c>
      <c r="G4176" s="251" t="s">
        <v>429</v>
      </c>
      <c r="H4176" s="251" t="s">
        <v>3422</v>
      </c>
      <c r="I4176" s="257" t="str">
        <f t="shared" si="261"/>
        <v>-00006</v>
      </c>
      <c r="J4176" s="251">
        <v>6</v>
      </c>
      <c r="K4176" s="251">
        <v>6</v>
      </c>
      <c r="M4176" s="251" t="s">
        <v>9958</v>
      </c>
      <c r="N4176" s="251" t="s">
        <v>13113</v>
      </c>
      <c r="O4176" s="251">
        <v>6</v>
      </c>
      <c r="Q4176" s="251" t="s">
        <v>14732</v>
      </c>
      <c r="R4176" s="251" t="s">
        <v>9960</v>
      </c>
      <c r="S4176" s="251" t="s">
        <v>428</v>
      </c>
      <c r="T4176" s="251" t="str">
        <f t="shared" si="262"/>
        <v>I0306217811100K580</v>
      </c>
      <c r="W4176" s="251" t="str">
        <f t="shared" si="263"/>
        <v>I030621781110-0K580</v>
      </c>
    </row>
    <row r="4177" spans="1:23" x14ac:dyDescent="0.3">
      <c r="A4177" s="256" t="str">
        <f t="shared" si="260"/>
        <v>I0306217-811300K520-00009</v>
      </c>
      <c r="B4177" s="251" t="s">
        <v>14733</v>
      </c>
      <c r="C4177" s="251" t="s">
        <v>9954</v>
      </c>
      <c r="D4177" s="251" t="s">
        <v>14729</v>
      </c>
      <c r="E4177" s="251" t="s">
        <v>12847</v>
      </c>
      <c r="F4177" s="251" t="s">
        <v>9968</v>
      </c>
      <c r="G4177" s="251" t="s">
        <v>277</v>
      </c>
      <c r="H4177" s="251" t="s">
        <v>5101</v>
      </c>
      <c r="I4177" s="257" t="str">
        <f t="shared" si="261"/>
        <v>-00009</v>
      </c>
      <c r="J4177" s="251">
        <v>9</v>
      </c>
      <c r="K4177" s="251">
        <v>9</v>
      </c>
      <c r="M4177" s="251" t="s">
        <v>9958</v>
      </c>
      <c r="N4177" s="251" t="s">
        <v>13113</v>
      </c>
      <c r="O4177" s="251">
        <v>9</v>
      </c>
      <c r="Q4177" s="251" t="s">
        <v>14733</v>
      </c>
      <c r="R4177" s="251" t="s">
        <v>9960</v>
      </c>
      <c r="S4177" s="251" t="s">
        <v>276</v>
      </c>
      <c r="T4177" s="251" t="str">
        <f t="shared" si="262"/>
        <v>I0306217811300K520</v>
      </c>
      <c r="W4177" s="251" t="str">
        <f t="shared" si="263"/>
        <v>I030621781130-0K520</v>
      </c>
    </row>
    <row r="4178" spans="1:23" x14ac:dyDescent="0.3">
      <c r="A4178" s="256" t="str">
        <f t="shared" si="260"/>
        <v>I0306217-811300K580-00018</v>
      </c>
      <c r="B4178" s="251" t="s">
        <v>14734</v>
      </c>
      <c r="C4178" s="251" t="s">
        <v>9954</v>
      </c>
      <c r="D4178" s="251" t="s">
        <v>14729</v>
      </c>
      <c r="E4178" s="251" t="s">
        <v>12847</v>
      </c>
      <c r="F4178" s="251" t="s">
        <v>9970</v>
      </c>
      <c r="G4178" s="251" t="s">
        <v>434</v>
      </c>
      <c r="H4178" s="251" t="s">
        <v>5101</v>
      </c>
      <c r="I4178" s="257" t="str">
        <f t="shared" si="261"/>
        <v>-00018</v>
      </c>
      <c r="J4178" s="251">
        <v>18</v>
      </c>
      <c r="K4178" s="251">
        <v>18</v>
      </c>
      <c r="M4178" s="251" t="s">
        <v>9958</v>
      </c>
      <c r="N4178" s="251" t="s">
        <v>13113</v>
      </c>
      <c r="O4178" s="251">
        <v>18</v>
      </c>
      <c r="Q4178" s="251" t="s">
        <v>14734</v>
      </c>
      <c r="R4178" s="251" t="s">
        <v>9960</v>
      </c>
      <c r="S4178" s="251" t="s">
        <v>433</v>
      </c>
      <c r="T4178" s="251" t="str">
        <f t="shared" si="262"/>
        <v>I0306217811300K580</v>
      </c>
      <c r="W4178" s="251" t="str">
        <f t="shared" si="263"/>
        <v>I030621781130-0K580</v>
      </c>
    </row>
    <row r="4179" spans="1:23" x14ac:dyDescent="0.3">
      <c r="A4179" s="256" t="str">
        <f t="shared" si="260"/>
        <v>I0306217-811500K520-00005</v>
      </c>
      <c r="B4179" s="251" t="s">
        <v>14735</v>
      </c>
      <c r="C4179" s="251" t="s">
        <v>9954</v>
      </c>
      <c r="D4179" s="251" t="s">
        <v>14729</v>
      </c>
      <c r="E4179" s="251" t="s">
        <v>12847</v>
      </c>
      <c r="F4179" s="251" t="s">
        <v>9972</v>
      </c>
      <c r="G4179" s="251" t="s">
        <v>280</v>
      </c>
      <c r="H4179" s="251" t="s">
        <v>3429</v>
      </c>
      <c r="I4179" s="257" t="str">
        <f t="shared" si="261"/>
        <v>-00005</v>
      </c>
      <c r="J4179" s="251">
        <v>5</v>
      </c>
      <c r="K4179" s="251">
        <v>5</v>
      </c>
      <c r="M4179" s="251" t="s">
        <v>9958</v>
      </c>
      <c r="N4179" s="251" t="s">
        <v>13113</v>
      </c>
      <c r="O4179" s="251">
        <v>5</v>
      </c>
      <c r="Q4179" s="251" t="s">
        <v>14735</v>
      </c>
      <c r="R4179" s="251" t="s">
        <v>9960</v>
      </c>
      <c r="S4179" s="251" t="s">
        <v>12</v>
      </c>
      <c r="T4179" s="251" t="str">
        <f t="shared" si="262"/>
        <v>I0306217811500K520</v>
      </c>
      <c r="W4179" s="251" t="str">
        <f t="shared" si="263"/>
        <v>I030621781150-0K520</v>
      </c>
    </row>
    <row r="4180" spans="1:23" x14ac:dyDescent="0.3">
      <c r="A4180" s="256" t="str">
        <f t="shared" si="260"/>
        <v>I0306217-811500K580-00011</v>
      </c>
      <c r="B4180" s="251" t="s">
        <v>14736</v>
      </c>
      <c r="C4180" s="251" t="s">
        <v>9954</v>
      </c>
      <c r="D4180" s="251" t="s">
        <v>14729</v>
      </c>
      <c r="E4180" s="251" t="s">
        <v>12847</v>
      </c>
      <c r="F4180" s="251" t="s">
        <v>9974</v>
      </c>
      <c r="G4180" s="251" t="s">
        <v>437</v>
      </c>
      <c r="H4180" s="251" t="s">
        <v>3429</v>
      </c>
      <c r="I4180" s="257" t="str">
        <f t="shared" si="261"/>
        <v>-00011</v>
      </c>
      <c r="J4180" s="251">
        <v>11</v>
      </c>
      <c r="K4180" s="251">
        <v>11</v>
      </c>
      <c r="M4180" s="251" t="s">
        <v>9958</v>
      </c>
      <c r="N4180" s="251" t="s">
        <v>13113</v>
      </c>
      <c r="O4180" s="251">
        <v>11</v>
      </c>
      <c r="Q4180" s="251" t="s">
        <v>14736</v>
      </c>
      <c r="R4180" s="251" t="s">
        <v>9960</v>
      </c>
      <c r="S4180" s="251" t="s">
        <v>436</v>
      </c>
      <c r="T4180" s="251" t="str">
        <f t="shared" si="262"/>
        <v>I0306217811500K580</v>
      </c>
      <c r="W4180" s="251" t="str">
        <f t="shared" si="263"/>
        <v>I030621781150-0K580</v>
      </c>
    </row>
    <row r="4181" spans="1:23" x14ac:dyDescent="0.3">
      <c r="A4181" s="256" t="str">
        <f t="shared" si="260"/>
        <v>I0306217-811700K520-00008</v>
      </c>
      <c r="B4181" s="251" t="s">
        <v>14737</v>
      </c>
      <c r="C4181" s="251" t="s">
        <v>9954</v>
      </c>
      <c r="D4181" s="251" t="s">
        <v>14729</v>
      </c>
      <c r="E4181" s="251" t="s">
        <v>12847</v>
      </c>
      <c r="F4181" s="251" t="s">
        <v>9976</v>
      </c>
      <c r="G4181" s="251" t="s">
        <v>285</v>
      </c>
      <c r="H4181" s="251" t="s">
        <v>5102</v>
      </c>
      <c r="I4181" s="257" t="str">
        <f t="shared" si="261"/>
        <v>-00008</v>
      </c>
      <c r="J4181" s="251">
        <v>8</v>
      </c>
      <c r="K4181" s="251">
        <v>8</v>
      </c>
      <c r="M4181" s="251" t="s">
        <v>9958</v>
      </c>
      <c r="N4181" s="251" t="s">
        <v>13113</v>
      </c>
      <c r="O4181" s="251">
        <v>8</v>
      </c>
      <c r="Q4181" s="251" t="s">
        <v>14737</v>
      </c>
      <c r="R4181" s="251" t="s">
        <v>9960</v>
      </c>
      <c r="S4181" s="251" t="s">
        <v>284</v>
      </c>
      <c r="T4181" s="251" t="str">
        <f t="shared" si="262"/>
        <v>I0306217811700K520</v>
      </c>
      <c r="W4181" s="251" t="str">
        <f t="shared" si="263"/>
        <v>I030621781170-0K520</v>
      </c>
    </row>
    <row r="4182" spans="1:23" x14ac:dyDescent="0.3">
      <c r="A4182" s="256" t="str">
        <f t="shared" si="260"/>
        <v>I0306217-811700K580-00020</v>
      </c>
      <c r="B4182" s="251" t="s">
        <v>14738</v>
      </c>
      <c r="C4182" s="251" t="s">
        <v>9954</v>
      </c>
      <c r="D4182" s="251" t="s">
        <v>14729</v>
      </c>
      <c r="E4182" s="251" t="s">
        <v>12847</v>
      </c>
      <c r="F4182" s="251" t="s">
        <v>9978</v>
      </c>
      <c r="G4182" s="251" t="s">
        <v>442</v>
      </c>
      <c r="H4182" s="251" t="s">
        <v>5102</v>
      </c>
      <c r="I4182" s="257" t="str">
        <f t="shared" si="261"/>
        <v>-00020</v>
      </c>
      <c r="J4182" s="251">
        <v>20</v>
      </c>
      <c r="K4182" s="251">
        <v>20</v>
      </c>
      <c r="M4182" s="251" t="s">
        <v>9958</v>
      </c>
      <c r="N4182" s="251" t="s">
        <v>13113</v>
      </c>
      <c r="O4182" s="251">
        <v>20</v>
      </c>
      <c r="Q4182" s="251" t="s">
        <v>14738</v>
      </c>
      <c r="R4182" s="251" t="s">
        <v>9960</v>
      </c>
      <c r="S4182" s="251" t="s">
        <v>441</v>
      </c>
      <c r="T4182" s="251" t="str">
        <f t="shared" si="262"/>
        <v>I0306217811700K580</v>
      </c>
      <c r="W4182" s="251" t="str">
        <f t="shared" si="263"/>
        <v>I030621781170-0K580</v>
      </c>
    </row>
    <row r="4183" spans="1:23" x14ac:dyDescent="0.3">
      <c r="A4183" s="256" t="str">
        <f t="shared" si="260"/>
        <v>I0306217-815500K210-00003</v>
      </c>
      <c r="B4183" s="251" t="s">
        <v>14739</v>
      </c>
      <c r="C4183" s="251" t="s">
        <v>9954</v>
      </c>
      <c r="D4183" s="251" t="s">
        <v>14729</v>
      </c>
      <c r="E4183" s="251" t="s">
        <v>12847</v>
      </c>
      <c r="F4183" s="251" t="s">
        <v>9980</v>
      </c>
      <c r="G4183" s="251" t="s">
        <v>654</v>
      </c>
      <c r="H4183" s="251" t="s">
        <v>5202</v>
      </c>
      <c r="I4183" s="257" t="str">
        <f t="shared" si="261"/>
        <v>-00003</v>
      </c>
      <c r="J4183" s="251">
        <v>3</v>
      </c>
      <c r="K4183" s="251">
        <v>3</v>
      </c>
      <c r="M4183" s="251" t="s">
        <v>9958</v>
      </c>
      <c r="N4183" s="251" t="s">
        <v>13113</v>
      </c>
      <c r="O4183" s="251">
        <v>3</v>
      </c>
      <c r="Q4183" s="251" t="s">
        <v>14739</v>
      </c>
      <c r="R4183" s="251" t="s">
        <v>9960</v>
      </c>
      <c r="S4183" s="251" t="s">
        <v>653</v>
      </c>
      <c r="T4183" s="251" t="str">
        <f t="shared" si="262"/>
        <v>I0306217815500K210</v>
      </c>
      <c r="W4183" s="251" t="str">
        <f t="shared" si="263"/>
        <v>I030621781550-0K210</v>
      </c>
    </row>
    <row r="4184" spans="1:23" x14ac:dyDescent="0.3">
      <c r="A4184" s="256" t="str">
        <f t="shared" si="260"/>
        <v>I0306217-815500K240-00002</v>
      </c>
      <c r="B4184" s="251" t="s">
        <v>14740</v>
      </c>
      <c r="C4184" s="251" t="s">
        <v>9954</v>
      </c>
      <c r="D4184" s="251" t="s">
        <v>14729</v>
      </c>
      <c r="E4184" s="251" t="s">
        <v>12847</v>
      </c>
      <c r="F4184" s="251" t="s">
        <v>9982</v>
      </c>
      <c r="G4184" s="251" t="s">
        <v>727</v>
      </c>
      <c r="H4184" s="251" t="s">
        <v>5202</v>
      </c>
      <c r="I4184" s="257" t="str">
        <f t="shared" si="261"/>
        <v>-00002</v>
      </c>
      <c r="J4184" s="251">
        <v>2</v>
      </c>
      <c r="K4184" s="251">
        <v>2</v>
      </c>
      <c r="M4184" s="251" t="s">
        <v>9958</v>
      </c>
      <c r="N4184" s="251" t="s">
        <v>13113</v>
      </c>
      <c r="O4184" s="251">
        <v>2</v>
      </c>
      <c r="Q4184" s="251" t="s">
        <v>14740</v>
      </c>
      <c r="R4184" s="251" t="s">
        <v>9960</v>
      </c>
      <c r="S4184" s="251" t="s">
        <v>726</v>
      </c>
      <c r="T4184" s="251" t="str">
        <f t="shared" si="262"/>
        <v>I0306217815500K240</v>
      </c>
      <c r="W4184" s="251" t="str">
        <f t="shared" si="263"/>
        <v>I030621781550-0K240</v>
      </c>
    </row>
    <row r="4185" spans="1:23" x14ac:dyDescent="0.3">
      <c r="A4185" s="256" t="str">
        <f t="shared" si="260"/>
        <v>I0306217-815500K630-00002</v>
      </c>
      <c r="B4185" s="251" t="s">
        <v>14741</v>
      </c>
      <c r="C4185" s="251" t="s">
        <v>9954</v>
      </c>
      <c r="D4185" s="251" t="s">
        <v>14729</v>
      </c>
      <c r="E4185" s="251" t="s">
        <v>12847</v>
      </c>
      <c r="F4185" s="251" t="s">
        <v>9984</v>
      </c>
      <c r="G4185" s="251" t="s">
        <v>3385</v>
      </c>
      <c r="H4185" s="251" t="s">
        <v>5202</v>
      </c>
      <c r="I4185" s="257" t="str">
        <f t="shared" si="261"/>
        <v>-00002</v>
      </c>
      <c r="J4185" s="251">
        <v>2</v>
      </c>
      <c r="K4185" s="251">
        <v>2</v>
      </c>
      <c r="M4185" s="251" t="s">
        <v>9958</v>
      </c>
      <c r="N4185" s="251" t="s">
        <v>13113</v>
      </c>
      <c r="O4185" s="251">
        <v>2</v>
      </c>
      <c r="Q4185" s="251" t="s">
        <v>14741</v>
      </c>
      <c r="R4185" s="251" t="s">
        <v>9960</v>
      </c>
      <c r="S4185" s="251" t="s">
        <v>3366</v>
      </c>
      <c r="T4185" s="251" t="str">
        <f t="shared" si="262"/>
        <v>I0306217815500K630</v>
      </c>
      <c r="W4185" s="251" t="str">
        <f t="shared" si="263"/>
        <v>I030621781550-0K630</v>
      </c>
    </row>
    <row r="4186" spans="1:23" x14ac:dyDescent="0.3">
      <c r="A4186" s="256" t="str">
        <f t="shared" si="260"/>
        <v>I0306217-815510D891-00001</v>
      </c>
      <c r="B4186" s="251" t="s">
        <v>14742</v>
      </c>
      <c r="C4186" s="251" t="s">
        <v>9954</v>
      </c>
      <c r="D4186" s="251" t="s">
        <v>14729</v>
      </c>
      <c r="E4186" s="251" t="s">
        <v>12847</v>
      </c>
      <c r="F4186" s="251" t="s">
        <v>9986</v>
      </c>
      <c r="G4186" s="251" t="s">
        <v>3522</v>
      </c>
      <c r="H4186" s="251" t="s">
        <v>3436</v>
      </c>
      <c r="I4186" s="257" t="str">
        <f t="shared" si="261"/>
        <v>-00001</v>
      </c>
      <c r="J4186" s="251">
        <v>1</v>
      </c>
      <c r="K4186" s="251">
        <v>1</v>
      </c>
      <c r="M4186" s="251" t="s">
        <v>9993</v>
      </c>
      <c r="N4186" s="251" t="s">
        <v>13113</v>
      </c>
      <c r="O4186" s="251">
        <v>1</v>
      </c>
      <c r="Q4186" s="251" t="s">
        <v>14742</v>
      </c>
      <c r="R4186" s="251" t="s">
        <v>9960</v>
      </c>
      <c r="S4186" s="251" t="s">
        <v>3521</v>
      </c>
      <c r="T4186" s="251" t="str">
        <f t="shared" si="262"/>
        <v>I0306217815510D891</v>
      </c>
      <c r="W4186" s="251" t="str">
        <f t="shared" si="263"/>
        <v>I030621781551-0D891</v>
      </c>
    </row>
    <row r="4187" spans="1:23" x14ac:dyDescent="0.3">
      <c r="A4187" s="256" t="str">
        <f t="shared" si="260"/>
        <v>I0306217-815510K240-00007</v>
      </c>
      <c r="B4187" s="251" t="s">
        <v>14743</v>
      </c>
      <c r="C4187" s="251" t="s">
        <v>9954</v>
      </c>
      <c r="D4187" s="251" t="s">
        <v>14729</v>
      </c>
      <c r="E4187" s="251" t="s">
        <v>12847</v>
      </c>
      <c r="F4187" s="251" t="s">
        <v>9988</v>
      </c>
      <c r="G4187" s="251" t="s">
        <v>740</v>
      </c>
      <c r="H4187" s="251" t="s">
        <v>3436</v>
      </c>
      <c r="I4187" s="257" t="str">
        <f t="shared" si="261"/>
        <v>-00007</v>
      </c>
      <c r="J4187" s="251">
        <v>7</v>
      </c>
      <c r="K4187" s="251">
        <v>7</v>
      </c>
      <c r="M4187" s="251" t="s">
        <v>9958</v>
      </c>
      <c r="N4187" s="251" t="s">
        <v>13113</v>
      </c>
      <c r="O4187" s="251">
        <v>7</v>
      </c>
      <c r="Q4187" s="251" t="s">
        <v>14743</v>
      </c>
      <c r="R4187" s="251" t="s">
        <v>9960</v>
      </c>
      <c r="S4187" s="251" t="s">
        <v>9</v>
      </c>
      <c r="T4187" s="251" t="str">
        <f t="shared" si="262"/>
        <v>I0306217815510K240</v>
      </c>
      <c r="W4187" s="251" t="str">
        <f t="shared" si="263"/>
        <v>I030621781551-0K240</v>
      </c>
    </row>
    <row r="4188" spans="1:23" x14ac:dyDescent="0.3">
      <c r="A4188" s="256" t="str">
        <f t="shared" si="260"/>
        <v>I0306217-815600K210-00002</v>
      </c>
      <c r="B4188" s="251" t="s">
        <v>14744</v>
      </c>
      <c r="C4188" s="251" t="s">
        <v>9954</v>
      </c>
      <c r="D4188" s="251" t="s">
        <v>14729</v>
      </c>
      <c r="E4188" s="251" t="s">
        <v>12847</v>
      </c>
      <c r="F4188" s="251" t="s">
        <v>9990</v>
      </c>
      <c r="G4188" s="251" t="s">
        <v>670</v>
      </c>
      <c r="H4188" s="251" t="s">
        <v>5204</v>
      </c>
      <c r="I4188" s="257" t="str">
        <f t="shared" si="261"/>
        <v>-00002</v>
      </c>
      <c r="J4188" s="251">
        <v>2</v>
      </c>
      <c r="K4188" s="251">
        <v>2</v>
      </c>
      <c r="M4188" s="251" t="s">
        <v>9958</v>
      </c>
      <c r="N4188" s="251" t="s">
        <v>13113</v>
      </c>
      <c r="O4188" s="251">
        <v>2</v>
      </c>
      <c r="Q4188" s="251" t="s">
        <v>14744</v>
      </c>
      <c r="R4188" s="251" t="s">
        <v>9960</v>
      </c>
      <c r="S4188" s="251" t="s">
        <v>13</v>
      </c>
      <c r="T4188" s="251" t="str">
        <f t="shared" si="262"/>
        <v>I0306217815600K210</v>
      </c>
      <c r="W4188" s="251" t="str">
        <f t="shared" si="263"/>
        <v>I030621781560-0K210</v>
      </c>
    </row>
    <row r="4189" spans="1:23" x14ac:dyDescent="0.3">
      <c r="A4189" s="256" t="str">
        <f t="shared" si="260"/>
        <v>I0306217-815600K240-00007</v>
      </c>
      <c r="B4189" s="251" t="s">
        <v>14745</v>
      </c>
      <c r="C4189" s="251" t="s">
        <v>9954</v>
      </c>
      <c r="D4189" s="251" t="s">
        <v>14729</v>
      </c>
      <c r="E4189" s="251" t="s">
        <v>12847</v>
      </c>
      <c r="F4189" s="251" t="s">
        <v>9992</v>
      </c>
      <c r="G4189" s="251" t="s">
        <v>744</v>
      </c>
      <c r="H4189" s="251" t="s">
        <v>5204</v>
      </c>
      <c r="I4189" s="257" t="str">
        <f t="shared" si="261"/>
        <v>-00007</v>
      </c>
      <c r="J4189" s="251">
        <v>7</v>
      </c>
      <c r="K4189" s="251">
        <v>7</v>
      </c>
      <c r="M4189" s="251" t="s">
        <v>9958</v>
      </c>
      <c r="N4189" s="251" t="s">
        <v>13113</v>
      </c>
      <c r="O4189" s="251">
        <v>7</v>
      </c>
      <c r="Q4189" s="251" t="s">
        <v>14745</v>
      </c>
      <c r="R4189" s="251" t="s">
        <v>9960</v>
      </c>
      <c r="S4189" s="251" t="s">
        <v>743</v>
      </c>
      <c r="T4189" s="251" t="str">
        <f t="shared" si="262"/>
        <v>I0306217815600K240</v>
      </c>
      <c r="W4189" s="251" t="str">
        <f t="shared" si="263"/>
        <v>I030621781560-0K240</v>
      </c>
    </row>
    <row r="4190" spans="1:23" x14ac:dyDescent="0.3">
      <c r="A4190" s="256" t="str">
        <f t="shared" si="260"/>
        <v>I0306217-815610K240-00005</v>
      </c>
      <c r="B4190" s="251" t="s">
        <v>14746</v>
      </c>
      <c r="C4190" s="251" t="s">
        <v>9954</v>
      </c>
      <c r="D4190" s="251" t="s">
        <v>14729</v>
      </c>
      <c r="E4190" s="251" t="s">
        <v>12847</v>
      </c>
      <c r="F4190" s="251" t="s">
        <v>9995</v>
      </c>
      <c r="G4190" s="251" t="s">
        <v>753</v>
      </c>
      <c r="H4190" s="251" t="s">
        <v>3443</v>
      </c>
      <c r="I4190" s="257" t="str">
        <f t="shared" si="261"/>
        <v>-00005</v>
      </c>
      <c r="J4190" s="251">
        <v>5</v>
      </c>
      <c r="K4190" s="251">
        <v>5</v>
      </c>
      <c r="M4190" s="251" t="s">
        <v>9958</v>
      </c>
      <c r="N4190" s="251" t="s">
        <v>13113</v>
      </c>
      <c r="O4190" s="251">
        <v>5</v>
      </c>
      <c r="Q4190" s="251" t="s">
        <v>14746</v>
      </c>
      <c r="R4190" s="251" t="s">
        <v>9960</v>
      </c>
      <c r="S4190" s="251" t="s">
        <v>10</v>
      </c>
      <c r="T4190" s="251" t="str">
        <f t="shared" si="262"/>
        <v>I0306217815610K240</v>
      </c>
      <c r="W4190" s="251" t="str">
        <f t="shared" si="263"/>
        <v>I030621781561-0K240</v>
      </c>
    </row>
    <row r="4191" spans="1:23" x14ac:dyDescent="0.3">
      <c r="A4191" s="256" t="str">
        <f t="shared" si="260"/>
        <v>I0306217-815800K050-00003</v>
      </c>
      <c r="B4191" s="251" t="s">
        <v>14747</v>
      </c>
      <c r="C4191" s="251" t="s">
        <v>9954</v>
      </c>
      <c r="D4191" s="251" t="s">
        <v>14729</v>
      </c>
      <c r="E4191" s="251" t="s">
        <v>12847</v>
      </c>
      <c r="F4191" s="251" t="s">
        <v>9997</v>
      </c>
      <c r="G4191" s="251" t="s">
        <v>756</v>
      </c>
      <c r="H4191" s="251" t="s">
        <v>758</v>
      </c>
      <c r="I4191" s="257" t="str">
        <f t="shared" si="261"/>
        <v>-00003</v>
      </c>
      <c r="J4191" s="251">
        <v>3</v>
      </c>
      <c r="K4191" s="251">
        <v>3</v>
      </c>
      <c r="M4191" s="251" t="s">
        <v>9958</v>
      </c>
      <c r="N4191" s="251" t="s">
        <v>13113</v>
      </c>
      <c r="O4191" s="251">
        <v>3</v>
      </c>
      <c r="Q4191" s="251" t="s">
        <v>14747</v>
      </c>
      <c r="R4191" s="251" t="s">
        <v>9960</v>
      </c>
      <c r="S4191" s="251" t="s">
        <v>6</v>
      </c>
      <c r="T4191" s="251" t="str">
        <f t="shared" si="262"/>
        <v>I0306217815800K050</v>
      </c>
      <c r="W4191" s="251" t="str">
        <f t="shared" si="263"/>
        <v>I030621781580-0K050</v>
      </c>
    </row>
    <row r="4192" spans="1:23" x14ac:dyDescent="0.3">
      <c r="A4192" s="256" t="str">
        <f t="shared" si="260"/>
        <v>I0306217-815800K260-00002</v>
      </c>
      <c r="B4192" s="251" t="s">
        <v>14748</v>
      </c>
      <c r="C4192" s="251" t="s">
        <v>9954</v>
      </c>
      <c r="D4192" s="251" t="s">
        <v>14729</v>
      </c>
      <c r="E4192" s="251" t="s">
        <v>12847</v>
      </c>
      <c r="F4192" s="251" t="s">
        <v>10000</v>
      </c>
      <c r="G4192" s="251" t="s">
        <v>3387</v>
      </c>
      <c r="H4192" s="251" t="s">
        <v>758</v>
      </c>
      <c r="I4192" s="257" t="str">
        <f t="shared" si="261"/>
        <v>-00002</v>
      </c>
      <c r="J4192" s="251">
        <v>2</v>
      </c>
      <c r="K4192" s="251">
        <v>2</v>
      </c>
      <c r="M4192" s="251" t="s">
        <v>9993</v>
      </c>
      <c r="N4192" s="251" t="s">
        <v>13113</v>
      </c>
      <c r="O4192" s="251">
        <v>2</v>
      </c>
      <c r="Q4192" s="251" t="s">
        <v>14748</v>
      </c>
      <c r="R4192" s="251" t="s">
        <v>9960</v>
      </c>
      <c r="S4192" s="251" t="s">
        <v>3374</v>
      </c>
      <c r="T4192" s="251" t="str">
        <f t="shared" si="262"/>
        <v>I0306217815800K260</v>
      </c>
      <c r="W4192" s="251" t="str">
        <f t="shared" si="263"/>
        <v>I030621781580-0K260</v>
      </c>
    </row>
    <row r="4193" spans="1:23" x14ac:dyDescent="0.3">
      <c r="A4193" s="256" t="str">
        <f t="shared" si="260"/>
        <v>I0306217-815810K050-00006</v>
      </c>
      <c r="B4193" s="251" t="s">
        <v>14749</v>
      </c>
      <c r="C4193" s="251" t="s">
        <v>9954</v>
      </c>
      <c r="D4193" s="251" t="s">
        <v>14729</v>
      </c>
      <c r="E4193" s="251" t="s">
        <v>12847</v>
      </c>
      <c r="F4193" s="251" t="s">
        <v>10002</v>
      </c>
      <c r="G4193" s="251" t="s">
        <v>763</v>
      </c>
      <c r="H4193" s="251" t="s">
        <v>5218</v>
      </c>
      <c r="I4193" s="257" t="str">
        <f t="shared" si="261"/>
        <v>-00006</v>
      </c>
      <c r="J4193" s="251">
        <v>6</v>
      </c>
      <c r="K4193" s="251">
        <v>6</v>
      </c>
      <c r="M4193" s="251" t="s">
        <v>9958</v>
      </c>
      <c r="N4193" s="251" t="s">
        <v>13113</v>
      </c>
      <c r="O4193" s="251">
        <v>6</v>
      </c>
      <c r="Q4193" s="251" t="s">
        <v>14749</v>
      </c>
      <c r="R4193" s="251" t="s">
        <v>9960</v>
      </c>
      <c r="S4193" s="251" t="s">
        <v>762</v>
      </c>
      <c r="T4193" s="251" t="str">
        <f t="shared" si="262"/>
        <v>I0306217815810K050</v>
      </c>
      <c r="W4193" s="251" t="str">
        <f t="shared" si="263"/>
        <v>I030621781581-0K050</v>
      </c>
    </row>
    <row r="4194" spans="1:23" x14ac:dyDescent="0.3">
      <c r="A4194" s="256" t="str">
        <f t="shared" si="260"/>
        <v>I0306217-815900K050-00003</v>
      </c>
      <c r="B4194" s="251" t="s">
        <v>14750</v>
      </c>
      <c r="C4194" s="251" t="s">
        <v>9954</v>
      </c>
      <c r="D4194" s="251" t="s">
        <v>14729</v>
      </c>
      <c r="E4194" s="251" t="s">
        <v>12847</v>
      </c>
      <c r="F4194" s="251" t="s">
        <v>10005</v>
      </c>
      <c r="G4194" s="251" t="s">
        <v>767</v>
      </c>
      <c r="H4194" s="251" t="s">
        <v>770</v>
      </c>
      <c r="I4194" s="257" t="str">
        <f t="shared" si="261"/>
        <v>-00003</v>
      </c>
      <c r="J4194" s="251">
        <v>3</v>
      </c>
      <c r="K4194" s="251">
        <v>3</v>
      </c>
      <c r="M4194" s="251" t="s">
        <v>9958</v>
      </c>
      <c r="N4194" s="251" t="s">
        <v>13113</v>
      </c>
      <c r="O4194" s="251">
        <v>3</v>
      </c>
      <c r="Q4194" s="251" t="s">
        <v>14750</v>
      </c>
      <c r="R4194" s="251" t="s">
        <v>9960</v>
      </c>
      <c r="S4194" s="251" t="s">
        <v>766</v>
      </c>
      <c r="T4194" s="251" t="str">
        <f t="shared" si="262"/>
        <v>I0306217815900K050</v>
      </c>
      <c r="W4194" s="251" t="str">
        <f t="shared" si="263"/>
        <v>I030621781590-0K050</v>
      </c>
    </row>
    <row r="4195" spans="1:23" x14ac:dyDescent="0.3">
      <c r="A4195" s="256" t="str">
        <f t="shared" si="260"/>
        <v>I0306217-815910K050-00006</v>
      </c>
      <c r="B4195" s="251" t="s">
        <v>14751</v>
      </c>
      <c r="C4195" s="251" t="s">
        <v>9954</v>
      </c>
      <c r="D4195" s="251" t="s">
        <v>14729</v>
      </c>
      <c r="E4195" s="251" t="s">
        <v>12847</v>
      </c>
      <c r="F4195" s="251" t="s">
        <v>10009</v>
      </c>
      <c r="G4195" s="251" t="s">
        <v>777</v>
      </c>
      <c r="H4195" s="251" t="s">
        <v>5219</v>
      </c>
      <c r="I4195" s="257" t="str">
        <f t="shared" si="261"/>
        <v>-00006</v>
      </c>
      <c r="J4195" s="251">
        <v>6</v>
      </c>
      <c r="K4195" s="251">
        <v>6</v>
      </c>
      <c r="M4195" s="251" t="s">
        <v>9958</v>
      </c>
      <c r="N4195" s="251" t="s">
        <v>13113</v>
      </c>
      <c r="O4195" s="251">
        <v>6</v>
      </c>
      <c r="Q4195" s="251" t="s">
        <v>14751</v>
      </c>
      <c r="R4195" s="251" t="s">
        <v>9960</v>
      </c>
      <c r="S4195" s="251" t="s">
        <v>776</v>
      </c>
      <c r="T4195" s="251" t="str">
        <f t="shared" si="262"/>
        <v>I0306217815910K050</v>
      </c>
      <c r="W4195" s="251" t="str">
        <f t="shared" si="263"/>
        <v>I030621781591-0K050</v>
      </c>
    </row>
    <row r="4196" spans="1:23" x14ac:dyDescent="0.3">
      <c r="A4196" s="256" t="str">
        <f t="shared" si="260"/>
        <v>I0306217-9098113087-00002</v>
      </c>
      <c r="B4196" s="251" t="s">
        <v>14752</v>
      </c>
      <c r="C4196" s="251" t="s">
        <v>9954</v>
      </c>
      <c r="D4196" s="251" t="s">
        <v>14729</v>
      </c>
      <c r="E4196" s="251" t="s">
        <v>12847</v>
      </c>
      <c r="F4196" s="251" t="s">
        <v>10012</v>
      </c>
      <c r="G4196" s="251" t="s">
        <v>939</v>
      </c>
      <c r="H4196" s="251" t="s">
        <v>3393</v>
      </c>
      <c r="I4196" s="257" t="str">
        <f t="shared" si="261"/>
        <v>-00002</v>
      </c>
      <c r="J4196" s="251">
        <v>2</v>
      </c>
      <c r="K4196" s="251">
        <v>2</v>
      </c>
      <c r="M4196" s="251" t="s">
        <v>10003</v>
      </c>
      <c r="N4196" s="251" t="s">
        <v>13113</v>
      </c>
      <c r="O4196" s="251">
        <v>2</v>
      </c>
      <c r="Q4196" s="251" t="s">
        <v>14752</v>
      </c>
      <c r="R4196" s="251" t="s">
        <v>9960</v>
      </c>
      <c r="S4196" s="251">
        <v>9098113087</v>
      </c>
      <c r="T4196" s="251" t="str">
        <f t="shared" si="262"/>
        <v>I03062179098113087</v>
      </c>
      <c r="W4196" s="251" t="str">
        <f t="shared" si="263"/>
        <v>I030621790981-13087</v>
      </c>
    </row>
    <row r="4197" spans="1:23" x14ac:dyDescent="0.3">
      <c r="A4197" s="256" t="str">
        <f t="shared" si="260"/>
        <v>I0306217-9098122003-00015</v>
      </c>
      <c r="B4197" s="251" t="s">
        <v>14753</v>
      </c>
      <c r="C4197" s="251" t="s">
        <v>9954</v>
      </c>
      <c r="D4197" s="251" t="s">
        <v>14729</v>
      </c>
      <c r="E4197" s="251" t="s">
        <v>12847</v>
      </c>
      <c r="F4197" s="251" t="s">
        <v>10188</v>
      </c>
      <c r="G4197" s="251" t="s">
        <v>926</v>
      </c>
      <c r="H4197" s="251" t="s">
        <v>1564</v>
      </c>
      <c r="I4197" s="257" t="str">
        <f t="shared" si="261"/>
        <v>-00015</v>
      </c>
      <c r="J4197" s="251">
        <v>15</v>
      </c>
      <c r="K4197" s="251">
        <v>15</v>
      </c>
      <c r="M4197" s="251" t="s">
        <v>10003</v>
      </c>
      <c r="N4197" s="251" t="s">
        <v>13113</v>
      </c>
      <c r="O4197" s="251">
        <v>15</v>
      </c>
      <c r="Q4197" s="251" t="s">
        <v>14753</v>
      </c>
      <c r="R4197" s="251" t="s">
        <v>9960</v>
      </c>
      <c r="S4197" s="251">
        <v>9098122003</v>
      </c>
      <c r="T4197" s="251" t="str">
        <f t="shared" si="262"/>
        <v>I03062179098122003</v>
      </c>
      <c r="W4197" s="251" t="str">
        <f t="shared" si="263"/>
        <v>I030621790981-22003</v>
      </c>
    </row>
    <row r="4198" spans="1:23" x14ac:dyDescent="0.3">
      <c r="A4198" s="256" t="str">
        <f t="shared" si="260"/>
        <v>I0306217-9913212050-00220</v>
      </c>
      <c r="B4198" s="251" t="s">
        <v>14754</v>
      </c>
      <c r="C4198" s="251" t="s">
        <v>9954</v>
      </c>
      <c r="D4198" s="251" t="s">
        <v>14729</v>
      </c>
      <c r="E4198" s="251" t="s">
        <v>12847</v>
      </c>
      <c r="F4198" s="251" t="s">
        <v>10190</v>
      </c>
      <c r="G4198" s="251" t="s">
        <v>946</v>
      </c>
      <c r="H4198" s="251" t="s">
        <v>10010</v>
      </c>
      <c r="I4198" s="257" t="str">
        <f t="shared" si="261"/>
        <v>-00220</v>
      </c>
      <c r="J4198" s="251">
        <v>220</v>
      </c>
      <c r="K4198" s="251">
        <v>220</v>
      </c>
      <c r="M4198" s="251" t="s">
        <v>10007</v>
      </c>
      <c r="N4198" s="251" t="s">
        <v>13113</v>
      </c>
      <c r="O4198" s="251">
        <v>220</v>
      </c>
      <c r="Q4198" s="251" t="s">
        <v>14754</v>
      </c>
      <c r="R4198" s="251" t="s">
        <v>9960</v>
      </c>
      <c r="S4198" s="251">
        <v>9913212050</v>
      </c>
      <c r="T4198" s="251" t="str">
        <f t="shared" si="262"/>
        <v>I03062179913212050</v>
      </c>
      <c r="W4198" s="251" t="str">
        <f t="shared" si="263"/>
        <v>I030621799132-12050</v>
      </c>
    </row>
    <row r="4199" spans="1:23" x14ac:dyDescent="0.3">
      <c r="A4199" s="256" t="str">
        <f t="shared" si="260"/>
        <v>I0306217-9913221210-00072</v>
      </c>
      <c r="B4199" s="251" t="s">
        <v>14755</v>
      </c>
      <c r="C4199" s="251" t="s">
        <v>9954</v>
      </c>
      <c r="D4199" s="251" t="s">
        <v>14729</v>
      </c>
      <c r="E4199" s="251" t="s">
        <v>12847</v>
      </c>
      <c r="F4199" s="251" t="s">
        <v>10192</v>
      </c>
      <c r="G4199" s="251" t="s">
        <v>916</v>
      </c>
      <c r="H4199" s="251" t="s">
        <v>10013</v>
      </c>
      <c r="I4199" s="257" t="str">
        <f t="shared" si="261"/>
        <v>-00072</v>
      </c>
      <c r="J4199" s="251">
        <v>72</v>
      </c>
      <c r="K4199" s="251">
        <v>72</v>
      </c>
      <c r="M4199" s="251" t="s">
        <v>10007</v>
      </c>
      <c r="N4199" s="251" t="s">
        <v>13113</v>
      </c>
      <c r="O4199" s="251">
        <v>72</v>
      </c>
      <c r="Q4199" s="251" t="s">
        <v>14755</v>
      </c>
      <c r="R4199" s="251" t="s">
        <v>9960</v>
      </c>
      <c r="S4199" s="251">
        <v>9913221210</v>
      </c>
      <c r="T4199" s="251" t="str">
        <f t="shared" si="262"/>
        <v>I03062179913221210</v>
      </c>
      <c r="W4199" s="251" t="str">
        <f t="shared" si="263"/>
        <v>I030621799132-21210</v>
      </c>
    </row>
    <row r="4200" spans="1:23" x14ac:dyDescent="0.3">
      <c r="A4200" s="256" t="str">
        <f t="shared" si="260"/>
        <v>I0306218-811300K591-00001</v>
      </c>
      <c r="B4200" s="251" t="s">
        <v>14756</v>
      </c>
      <c r="C4200" s="251" t="s">
        <v>9954</v>
      </c>
      <c r="D4200" s="251" t="s">
        <v>14757</v>
      </c>
      <c r="E4200" s="251" t="s">
        <v>12847</v>
      </c>
      <c r="F4200" s="251" t="s">
        <v>9957</v>
      </c>
      <c r="G4200" s="251" t="s">
        <v>408</v>
      </c>
      <c r="H4200" s="251" t="s">
        <v>5101</v>
      </c>
      <c r="I4200" s="257" t="str">
        <f t="shared" si="261"/>
        <v>-00001</v>
      </c>
      <c r="J4200" s="251">
        <v>1</v>
      </c>
      <c r="K4200" s="251">
        <v>1</v>
      </c>
      <c r="M4200" s="251" t="s">
        <v>9958</v>
      </c>
      <c r="N4200" s="251" t="s">
        <v>13230</v>
      </c>
      <c r="O4200" s="251">
        <v>1</v>
      </c>
      <c r="Q4200" s="251" t="s">
        <v>14756</v>
      </c>
      <c r="R4200" s="251" t="s">
        <v>10017</v>
      </c>
      <c r="S4200" s="251" t="s">
        <v>407</v>
      </c>
      <c r="T4200" s="251" t="str">
        <f t="shared" si="262"/>
        <v>I0306218811300K591</v>
      </c>
      <c r="W4200" s="251" t="str">
        <f t="shared" si="263"/>
        <v>I030621881130-0K591</v>
      </c>
    </row>
    <row r="4201" spans="1:23" x14ac:dyDescent="0.3">
      <c r="A4201" s="256" t="str">
        <f t="shared" si="260"/>
        <v>I0306218-811700K591-00001</v>
      </c>
      <c r="B4201" s="251" t="s">
        <v>14758</v>
      </c>
      <c r="C4201" s="251" t="s">
        <v>9954</v>
      </c>
      <c r="D4201" s="251" t="s">
        <v>14757</v>
      </c>
      <c r="E4201" s="251" t="s">
        <v>12847</v>
      </c>
      <c r="F4201" s="251" t="s">
        <v>9962</v>
      </c>
      <c r="G4201" s="251" t="s">
        <v>425</v>
      </c>
      <c r="H4201" s="251" t="s">
        <v>5102</v>
      </c>
      <c r="I4201" s="257" t="str">
        <f t="shared" si="261"/>
        <v>-00001</v>
      </c>
      <c r="J4201" s="251">
        <v>1</v>
      </c>
      <c r="K4201" s="251">
        <v>1</v>
      </c>
      <c r="M4201" s="251" t="s">
        <v>9958</v>
      </c>
      <c r="N4201" s="251" t="s">
        <v>13230</v>
      </c>
      <c r="O4201" s="251">
        <v>1</v>
      </c>
      <c r="Q4201" s="251" t="s">
        <v>14758</v>
      </c>
      <c r="R4201" s="251" t="s">
        <v>10017</v>
      </c>
      <c r="S4201" s="251" t="s">
        <v>424</v>
      </c>
      <c r="T4201" s="251" t="str">
        <f t="shared" si="262"/>
        <v>I0306218811700K591</v>
      </c>
      <c r="W4201" s="251" t="str">
        <f t="shared" si="263"/>
        <v>I030621881170-0K591</v>
      </c>
    </row>
    <row r="4202" spans="1:23" x14ac:dyDescent="0.3">
      <c r="A4202" s="256" t="str">
        <f t="shared" si="260"/>
        <v>I0306218-811700K610-00001</v>
      </c>
      <c r="B4202" s="251" t="s">
        <v>14759</v>
      </c>
      <c r="C4202" s="251" t="s">
        <v>9954</v>
      </c>
      <c r="D4202" s="251" t="s">
        <v>14757</v>
      </c>
      <c r="E4202" s="251" t="s">
        <v>12847</v>
      </c>
      <c r="F4202" s="251" t="s">
        <v>9964</v>
      </c>
      <c r="G4202" s="251" t="s">
        <v>456</v>
      </c>
      <c r="H4202" s="251" t="s">
        <v>5102</v>
      </c>
      <c r="I4202" s="257" t="str">
        <f t="shared" si="261"/>
        <v>-00001</v>
      </c>
      <c r="J4202" s="251">
        <v>1</v>
      </c>
      <c r="K4202" s="251">
        <v>1</v>
      </c>
      <c r="M4202" s="251" t="s">
        <v>9958</v>
      </c>
      <c r="N4202" s="251" t="s">
        <v>13230</v>
      </c>
      <c r="O4202" s="251">
        <v>1</v>
      </c>
      <c r="Q4202" s="251" t="s">
        <v>14759</v>
      </c>
      <c r="R4202" s="251" t="s">
        <v>10017</v>
      </c>
      <c r="S4202" s="251" t="s">
        <v>455</v>
      </c>
      <c r="T4202" s="251" t="str">
        <f t="shared" si="262"/>
        <v>I0306218811700K610</v>
      </c>
      <c r="W4202" s="251" t="str">
        <f t="shared" si="263"/>
        <v>I030621881170-0K610</v>
      </c>
    </row>
    <row r="4203" spans="1:23" x14ac:dyDescent="0.3">
      <c r="A4203" s="256" t="str">
        <f t="shared" si="260"/>
        <v>I0306219-815510D400-00004</v>
      </c>
      <c r="B4203" s="251" t="s">
        <v>14760</v>
      </c>
      <c r="C4203" s="251" t="s">
        <v>9954</v>
      </c>
      <c r="D4203" s="251" t="s">
        <v>14761</v>
      </c>
      <c r="E4203" s="251" t="s">
        <v>12847</v>
      </c>
      <c r="F4203" s="251" t="s">
        <v>9957</v>
      </c>
      <c r="G4203" s="251" t="s">
        <v>694</v>
      </c>
      <c r="H4203" s="251" t="s">
        <v>5216</v>
      </c>
      <c r="I4203" s="257" t="str">
        <f t="shared" si="261"/>
        <v>-00004</v>
      </c>
      <c r="J4203" s="251">
        <v>4</v>
      </c>
      <c r="K4203" s="251">
        <v>4</v>
      </c>
      <c r="M4203" s="251" t="s">
        <v>9993</v>
      </c>
      <c r="N4203" s="251" t="s">
        <v>13520</v>
      </c>
      <c r="O4203" s="251">
        <v>4</v>
      </c>
      <c r="Q4203" s="251" t="s">
        <v>14760</v>
      </c>
      <c r="R4203" s="251" t="s">
        <v>10028</v>
      </c>
      <c r="S4203" s="251" t="s">
        <v>693</v>
      </c>
      <c r="T4203" s="251" t="str">
        <f t="shared" si="262"/>
        <v>I0306219815510D400</v>
      </c>
      <c r="W4203" s="251" t="str">
        <f t="shared" si="263"/>
        <v>I030621981551-0D400</v>
      </c>
    </row>
    <row r="4204" spans="1:23" x14ac:dyDescent="0.3">
      <c r="A4204" s="256" t="str">
        <f t="shared" si="260"/>
        <v>I0306219-815610D570-00003</v>
      </c>
      <c r="B4204" s="251" t="s">
        <v>14762</v>
      </c>
      <c r="C4204" s="251" t="s">
        <v>9954</v>
      </c>
      <c r="D4204" s="251" t="s">
        <v>14761</v>
      </c>
      <c r="E4204" s="251" t="s">
        <v>12847</v>
      </c>
      <c r="F4204" s="251" t="s">
        <v>9962</v>
      </c>
      <c r="G4204" s="251" t="s">
        <v>723</v>
      </c>
      <c r="H4204" s="251" t="s">
        <v>3443</v>
      </c>
      <c r="I4204" s="257" t="str">
        <f t="shared" si="261"/>
        <v>-00003</v>
      </c>
      <c r="J4204" s="251">
        <v>3</v>
      </c>
      <c r="K4204" s="251">
        <v>3</v>
      </c>
      <c r="M4204" s="251" t="s">
        <v>9958</v>
      </c>
      <c r="N4204" s="251" t="s">
        <v>13520</v>
      </c>
      <c r="O4204" s="251">
        <v>3</v>
      </c>
      <c r="Q4204" s="251" t="s">
        <v>14762</v>
      </c>
      <c r="R4204" s="251" t="s">
        <v>10028</v>
      </c>
      <c r="S4204" s="251" t="s">
        <v>722</v>
      </c>
      <c r="T4204" s="251" t="str">
        <f t="shared" si="262"/>
        <v>I0306219815610D570</v>
      </c>
      <c r="W4204" s="251" t="str">
        <f t="shared" si="263"/>
        <v>I030621981561-0D570</v>
      </c>
    </row>
    <row r="4205" spans="1:23" x14ac:dyDescent="0.3">
      <c r="A4205" s="256" t="str">
        <f t="shared" si="260"/>
        <v>I0404612-811050K130-00008</v>
      </c>
      <c r="B4205" s="251" t="s">
        <v>14763</v>
      </c>
      <c r="C4205" s="251" t="s">
        <v>10031</v>
      </c>
      <c r="D4205" s="251" t="s">
        <v>14764</v>
      </c>
      <c r="E4205" s="251" t="s">
        <v>12847</v>
      </c>
      <c r="F4205" s="251" t="s">
        <v>9957</v>
      </c>
      <c r="G4205" s="251" t="s">
        <v>187</v>
      </c>
      <c r="H4205" s="251" t="s">
        <v>5053</v>
      </c>
      <c r="I4205" s="257" t="str">
        <f t="shared" si="261"/>
        <v>-00008</v>
      </c>
      <c r="J4205" s="251">
        <v>8</v>
      </c>
      <c r="K4205" s="251">
        <v>8</v>
      </c>
      <c r="M4205" s="251" t="s">
        <v>9958</v>
      </c>
      <c r="N4205" s="251" t="s">
        <v>13230</v>
      </c>
      <c r="O4205" s="251">
        <v>8</v>
      </c>
      <c r="Q4205" s="251" t="s">
        <v>14763</v>
      </c>
      <c r="R4205" s="251" t="s">
        <v>10017</v>
      </c>
      <c r="S4205" s="251" t="s">
        <v>186</v>
      </c>
      <c r="T4205" s="251" t="str">
        <f t="shared" si="262"/>
        <v>I0404612811050K130</v>
      </c>
      <c r="W4205" s="251" t="str">
        <f t="shared" si="263"/>
        <v>I040461281105-0K130</v>
      </c>
    </row>
    <row r="4206" spans="1:23" x14ac:dyDescent="0.3">
      <c r="A4206" s="256" t="str">
        <f t="shared" si="260"/>
        <v>I0404612-811060K130-00009</v>
      </c>
      <c r="B4206" s="251" t="s">
        <v>14765</v>
      </c>
      <c r="C4206" s="251" t="s">
        <v>10031</v>
      </c>
      <c r="D4206" s="251" t="s">
        <v>14764</v>
      </c>
      <c r="E4206" s="251" t="s">
        <v>12847</v>
      </c>
      <c r="F4206" s="251" t="s">
        <v>9962</v>
      </c>
      <c r="G4206" s="251" t="s">
        <v>196</v>
      </c>
      <c r="H4206" s="251" t="s">
        <v>5054</v>
      </c>
      <c r="I4206" s="257" t="str">
        <f t="shared" si="261"/>
        <v>-00009</v>
      </c>
      <c r="J4206" s="251">
        <v>9</v>
      </c>
      <c r="K4206" s="251">
        <v>9</v>
      </c>
      <c r="M4206" s="251" t="s">
        <v>9958</v>
      </c>
      <c r="N4206" s="251" t="s">
        <v>13230</v>
      </c>
      <c r="O4206" s="251">
        <v>9</v>
      </c>
      <c r="Q4206" s="251" t="s">
        <v>14765</v>
      </c>
      <c r="R4206" s="251" t="s">
        <v>10017</v>
      </c>
      <c r="S4206" s="251" t="s">
        <v>195</v>
      </c>
      <c r="T4206" s="251" t="str">
        <f t="shared" si="262"/>
        <v>I0404612811060K130</v>
      </c>
      <c r="W4206" s="251" t="str">
        <f t="shared" si="263"/>
        <v>I040461281106-0K130</v>
      </c>
    </row>
    <row r="4207" spans="1:23" x14ac:dyDescent="0.3">
      <c r="A4207" s="256" t="str">
        <f t="shared" si="260"/>
        <v>I0404612-811100KC31-00001</v>
      </c>
      <c r="B4207" s="251" t="s">
        <v>14766</v>
      </c>
      <c r="C4207" s="251" t="s">
        <v>10031</v>
      </c>
      <c r="D4207" s="251" t="s">
        <v>14764</v>
      </c>
      <c r="E4207" s="251" t="s">
        <v>12847</v>
      </c>
      <c r="F4207" s="251" t="s">
        <v>9964</v>
      </c>
      <c r="G4207" s="251" t="s">
        <v>464</v>
      </c>
      <c r="H4207" s="251" t="s">
        <v>3422</v>
      </c>
      <c r="I4207" s="257" t="str">
        <f t="shared" si="261"/>
        <v>-00001</v>
      </c>
      <c r="J4207" s="251">
        <v>1</v>
      </c>
      <c r="K4207" s="251">
        <v>1</v>
      </c>
      <c r="M4207" s="251" t="s">
        <v>9958</v>
      </c>
      <c r="N4207" s="251" t="s">
        <v>13230</v>
      </c>
      <c r="O4207" s="251">
        <v>1</v>
      </c>
      <c r="Q4207" s="251" t="s">
        <v>14766</v>
      </c>
      <c r="R4207" s="251" t="s">
        <v>10017</v>
      </c>
      <c r="S4207" s="251" t="s">
        <v>463</v>
      </c>
      <c r="T4207" s="251" t="str">
        <f t="shared" si="262"/>
        <v>I0404612811100KC31</v>
      </c>
      <c r="W4207" s="251" t="str">
        <f t="shared" si="263"/>
        <v>I040461281110-0KC31</v>
      </c>
    </row>
    <row r="4208" spans="1:23" x14ac:dyDescent="0.3">
      <c r="A4208" s="256" t="str">
        <f t="shared" si="260"/>
        <v>I0404612-811100KG61-00001</v>
      </c>
      <c r="B4208" s="251" t="s">
        <v>14767</v>
      </c>
      <c r="C4208" s="251" t="s">
        <v>10031</v>
      </c>
      <c r="D4208" s="251" t="s">
        <v>14764</v>
      </c>
      <c r="E4208" s="251" t="s">
        <v>12847</v>
      </c>
      <c r="F4208" s="251" t="s">
        <v>9966</v>
      </c>
      <c r="G4208" s="251" t="s">
        <v>575</v>
      </c>
      <c r="H4208" s="251" t="s">
        <v>3422</v>
      </c>
      <c r="I4208" s="257" t="str">
        <f t="shared" si="261"/>
        <v>-00001</v>
      </c>
      <c r="J4208" s="251">
        <v>1</v>
      </c>
      <c r="K4208" s="251">
        <v>1</v>
      </c>
      <c r="M4208" s="251" t="s">
        <v>9958</v>
      </c>
      <c r="N4208" s="251" t="s">
        <v>13230</v>
      </c>
      <c r="O4208" s="251">
        <v>1</v>
      </c>
      <c r="Q4208" s="251" t="s">
        <v>14767</v>
      </c>
      <c r="R4208" s="251" t="s">
        <v>10017</v>
      </c>
      <c r="S4208" s="251" t="s">
        <v>574</v>
      </c>
      <c r="T4208" s="251" t="str">
        <f t="shared" si="262"/>
        <v>I0404612811100KG61</v>
      </c>
      <c r="W4208" s="251" t="str">
        <f t="shared" si="263"/>
        <v>I040461281110-0KG61</v>
      </c>
    </row>
    <row r="4209" spans="1:23" x14ac:dyDescent="0.3">
      <c r="A4209" s="256" t="str">
        <f t="shared" si="260"/>
        <v>I0404612-811300KF20-00001</v>
      </c>
      <c r="B4209" s="251" t="s">
        <v>14768</v>
      </c>
      <c r="C4209" s="251" t="s">
        <v>10031</v>
      </c>
      <c r="D4209" s="251" t="s">
        <v>14764</v>
      </c>
      <c r="E4209" s="251" t="s">
        <v>12847</v>
      </c>
      <c r="F4209" s="251" t="s">
        <v>9968</v>
      </c>
      <c r="G4209" s="251" t="s">
        <v>518</v>
      </c>
      <c r="H4209" s="251" t="s">
        <v>5101</v>
      </c>
      <c r="I4209" s="257" t="str">
        <f t="shared" si="261"/>
        <v>-00001</v>
      </c>
      <c r="J4209" s="251">
        <v>1</v>
      </c>
      <c r="K4209" s="251">
        <v>1</v>
      </c>
      <c r="M4209" s="251" t="s">
        <v>9958</v>
      </c>
      <c r="N4209" s="251" t="s">
        <v>13230</v>
      </c>
      <c r="O4209" s="251">
        <v>1</v>
      </c>
      <c r="Q4209" s="251" t="s">
        <v>14768</v>
      </c>
      <c r="R4209" s="251" t="s">
        <v>10017</v>
      </c>
      <c r="S4209" s="251" t="s">
        <v>517</v>
      </c>
      <c r="T4209" s="251" t="str">
        <f t="shared" si="262"/>
        <v>I0404612811300KF20</v>
      </c>
      <c r="W4209" s="251" t="str">
        <f t="shared" si="263"/>
        <v>I040461281130-0KF20</v>
      </c>
    </row>
    <row r="4210" spans="1:23" x14ac:dyDescent="0.3">
      <c r="A4210" s="256" t="str">
        <f t="shared" si="260"/>
        <v>I0404612-811500KG61-00002</v>
      </c>
      <c r="B4210" s="251" t="s">
        <v>14769</v>
      </c>
      <c r="C4210" s="251" t="s">
        <v>10031</v>
      </c>
      <c r="D4210" s="251" t="s">
        <v>14764</v>
      </c>
      <c r="E4210" s="251" t="s">
        <v>12847</v>
      </c>
      <c r="F4210" s="251" t="s">
        <v>9970</v>
      </c>
      <c r="G4210" s="251" t="s">
        <v>583</v>
      </c>
      <c r="H4210" s="251" t="s">
        <v>3429</v>
      </c>
      <c r="I4210" s="257" t="str">
        <f t="shared" si="261"/>
        <v>-00002</v>
      </c>
      <c r="J4210" s="251">
        <v>2</v>
      </c>
      <c r="K4210" s="251">
        <v>2</v>
      </c>
      <c r="M4210" s="251" t="s">
        <v>9958</v>
      </c>
      <c r="N4210" s="251" t="s">
        <v>13230</v>
      </c>
      <c r="O4210" s="251">
        <v>2</v>
      </c>
      <c r="Q4210" s="251" t="s">
        <v>14769</v>
      </c>
      <c r="R4210" s="251" t="s">
        <v>10017</v>
      </c>
      <c r="S4210" s="251" t="s">
        <v>582</v>
      </c>
      <c r="T4210" s="251" t="str">
        <f t="shared" si="262"/>
        <v>I0404612811500KG61</v>
      </c>
      <c r="W4210" s="251" t="str">
        <f t="shared" si="263"/>
        <v>I040461281150-0KG61</v>
      </c>
    </row>
    <row r="4211" spans="1:23" x14ac:dyDescent="0.3">
      <c r="A4211" s="256" t="str">
        <f t="shared" si="260"/>
        <v>I0404612-811700KC31-00002</v>
      </c>
      <c r="B4211" s="251" t="s">
        <v>14770</v>
      </c>
      <c r="C4211" s="251" t="s">
        <v>10031</v>
      </c>
      <c r="D4211" s="251" t="s">
        <v>14764</v>
      </c>
      <c r="E4211" s="251" t="s">
        <v>12847</v>
      </c>
      <c r="F4211" s="251" t="s">
        <v>9972</v>
      </c>
      <c r="G4211" s="251" t="s">
        <v>482</v>
      </c>
      <c r="H4211" s="251" t="s">
        <v>5102</v>
      </c>
      <c r="I4211" s="257" t="str">
        <f t="shared" si="261"/>
        <v>-00002</v>
      </c>
      <c r="J4211" s="251">
        <v>2</v>
      </c>
      <c r="K4211" s="251">
        <v>2</v>
      </c>
      <c r="M4211" s="251" t="s">
        <v>9958</v>
      </c>
      <c r="N4211" s="251" t="s">
        <v>13230</v>
      </c>
      <c r="O4211" s="251">
        <v>2</v>
      </c>
      <c r="Q4211" s="251" t="s">
        <v>14770</v>
      </c>
      <c r="R4211" s="251" t="s">
        <v>10017</v>
      </c>
      <c r="S4211" s="251" t="s">
        <v>481</v>
      </c>
      <c r="T4211" s="251" t="str">
        <f t="shared" si="262"/>
        <v>I0404612811700KC31</v>
      </c>
      <c r="W4211" s="251" t="str">
        <f t="shared" si="263"/>
        <v>I040461281170-0KC31</v>
      </c>
    </row>
    <row r="4212" spans="1:23" x14ac:dyDescent="0.3">
      <c r="A4212" s="256" t="str">
        <f t="shared" si="260"/>
        <v>I0404612-815500K120-00002</v>
      </c>
      <c r="B4212" s="251" t="s">
        <v>14771</v>
      </c>
      <c r="C4212" s="251" t="s">
        <v>10031</v>
      </c>
      <c r="D4212" s="251" t="s">
        <v>14764</v>
      </c>
      <c r="E4212" s="251" t="s">
        <v>12847</v>
      </c>
      <c r="F4212" s="251" t="s">
        <v>9974</v>
      </c>
      <c r="G4212" s="251" t="s">
        <v>625</v>
      </c>
      <c r="H4212" s="251" t="s">
        <v>5202</v>
      </c>
      <c r="I4212" s="257" t="str">
        <f t="shared" si="261"/>
        <v>-00002</v>
      </c>
      <c r="J4212" s="251">
        <v>2</v>
      </c>
      <c r="K4212" s="251">
        <v>2</v>
      </c>
      <c r="M4212" s="251" t="s">
        <v>9958</v>
      </c>
      <c r="N4212" s="251" t="s">
        <v>13230</v>
      </c>
      <c r="O4212" s="251">
        <v>2</v>
      </c>
      <c r="Q4212" s="251" t="s">
        <v>14771</v>
      </c>
      <c r="R4212" s="251" t="s">
        <v>10017</v>
      </c>
      <c r="S4212" s="251" t="s">
        <v>8</v>
      </c>
      <c r="T4212" s="251" t="str">
        <f t="shared" si="262"/>
        <v>I0404612815500K120</v>
      </c>
      <c r="W4212" s="251" t="str">
        <f t="shared" si="263"/>
        <v>I040461281550-0K120</v>
      </c>
    </row>
    <row r="4213" spans="1:23" x14ac:dyDescent="0.3">
      <c r="A4213" s="256" t="str">
        <f t="shared" si="260"/>
        <v>I0404612-815510D890-00001</v>
      </c>
      <c r="B4213" s="251" t="s">
        <v>14772</v>
      </c>
      <c r="C4213" s="251" t="s">
        <v>10031</v>
      </c>
      <c r="D4213" s="251" t="s">
        <v>14764</v>
      </c>
      <c r="E4213" s="251" t="s">
        <v>12847</v>
      </c>
      <c r="F4213" s="251" t="s">
        <v>9976</v>
      </c>
      <c r="G4213" s="251" t="s">
        <v>820</v>
      </c>
      <c r="H4213" s="251" t="s">
        <v>3436</v>
      </c>
      <c r="I4213" s="257" t="str">
        <f t="shared" si="261"/>
        <v>-00001</v>
      </c>
      <c r="J4213" s="251">
        <v>1</v>
      </c>
      <c r="K4213" s="251">
        <v>1</v>
      </c>
      <c r="M4213" s="251" t="s">
        <v>9993</v>
      </c>
      <c r="N4213" s="251" t="s">
        <v>13230</v>
      </c>
      <c r="O4213" s="251">
        <v>1</v>
      </c>
      <c r="Q4213" s="251" t="s">
        <v>14772</v>
      </c>
      <c r="R4213" s="251" t="s">
        <v>10017</v>
      </c>
      <c r="S4213" s="251" t="s">
        <v>819</v>
      </c>
      <c r="T4213" s="251" t="str">
        <f t="shared" si="262"/>
        <v>I0404612815510D890</v>
      </c>
      <c r="W4213" s="251" t="str">
        <f t="shared" si="263"/>
        <v>I040461281551-0D890</v>
      </c>
    </row>
    <row r="4214" spans="1:23" x14ac:dyDescent="0.3">
      <c r="A4214" s="256" t="str">
        <f t="shared" si="260"/>
        <v>I0404612-815510K210-00004</v>
      </c>
      <c r="B4214" s="251" t="s">
        <v>14773</v>
      </c>
      <c r="C4214" s="251" t="s">
        <v>10031</v>
      </c>
      <c r="D4214" s="251" t="s">
        <v>14764</v>
      </c>
      <c r="E4214" s="251" t="s">
        <v>12847</v>
      </c>
      <c r="F4214" s="251" t="s">
        <v>9978</v>
      </c>
      <c r="G4214" s="251" t="s">
        <v>667</v>
      </c>
      <c r="H4214" s="251" t="s">
        <v>3436</v>
      </c>
      <c r="I4214" s="257" t="str">
        <f t="shared" si="261"/>
        <v>-00004</v>
      </c>
      <c r="J4214" s="251">
        <v>4</v>
      </c>
      <c r="K4214" s="251">
        <v>4</v>
      </c>
      <c r="M4214" s="251" t="s">
        <v>9958</v>
      </c>
      <c r="N4214" s="251" t="s">
        <v>13230</v>
      </c>
      <c r="O4214" s="251">
        <v>4</v>
      </c>
      <c r="Q4214" s="251" t="s">
        <v>14773</v>
      </c>
      <c r="R4214" s="251" t="s">
        <v>10017</v>
      </c>
      <c r="S4214" s="251" t="s">
        <v>666</v>
      </c>
      <c r="T4214" s="251" t="str">
        <f t="shared" si="262"/>
        <v>I0404612815510K210</v>
      </c>
      <c r="W4214" s="251" t="str">
        <f t="shared" si="263"/>
        <v>I040461281551-0K210</v>
      </c>
    </row>
    <row r="4215" spans="1:23" x14ac:dyDescent="0.3">
      <c r="A4215" s="256" t="str">
        <f t="shared" si="260"/>
        <v>I0404612-815600K120-00002</v>
      </c>
      <c r="B4215" s="251" t="s">
        <v>14774</v>
      </c>
      <c r="C4215" s="251" t="s">
        <v>10031</v>
      </c>
      <c r="D4215" s="251" t="s">
        <v>14764</v>
      </c>
      <c r="E4215" s="251" t="s">
        <v>12847</v>
      </c>
      <c r="F4215" s="251" t="s">
        <v>9980</v>
      </c>
      <c r="G4215" s="251" t="s">
        <v>641</v>
      </c>
      <c r="H4215" s="251" t="s">
        <v>5204</v>
      </c>
      <c r="I4215" s="257" t="str">
        <f t="shared" si="261"/>
        <v>-00002</v>
      </c>
      <c r="J4215" s="251">
        <v>2</v>
      </c>
      <c r="K4215" s="251">
        <v>2</v>
      </c>
      <c r="M4215" s="251" t="s">
        <v>9958</v>
      </c>
      <c r="N4215" s="251" t="s">
        <v>13230</v>
      </c>
      <c r="O4215" s="251">
        <v>2</v>
      </c>
      <c r="Q4215" s="251" t="s">
        <v>14774</v>
      </c>
      <c r="R4215" s="251" t="s">
        <v>10017</v>
      </c>
      <c r="S4215" s="251" t="s">
        <v>640</v>
      </c>
      <c r="T4215" s="251" t="str">
        <f t="shared" si="262"/>
        <v>I0404612815600K120</v>
      </c>
      <c r="W4215" s="251" t="str">
        <f t="shared" si="263"/>
        <v>I040461281560-0K120</v>
      </c>
    </row>
    <row r="4216" spans="1:23" x14ac:dyDescent="0.3">
      <c r="A4216" s="256" t="str">
        <f t="shared" si="260"/>
        <v>I0404612-815610K120-00003</v>
      </c>
      <c r="B4216" s="251" t="s">
        <v>14775</v>
      </c>
      <c r="C4216" s="251" t="s">
        <v>10031</v>
      </c>
      <c r="D4216" s="251" t="s">
        <v>14764</v>
      </c>
      <c r="E4216" s="251" t="s">
        <v>12847</v>
      </c>
      <c r="F4216" s="251" t="s">
        <v>9982</v>
      </c>
      <c r="G4216" s="251" t="s">
        <v>650</v>
      </c>
      <c r="H4216" s="251" t="s">
        <v>5205</v>
      </c>
      <c r="I4216" s="257" t="str">
        <f t="shared" si="261"/>
        <v>-00003</v>
      </c>
      <c r="J4216" s="251">
        <v>3</v>
      </c>
      <c r="K4216" s="251">
        <v>3</v>
      </c>
      <c r="M4216" s="251" t="s">
        <v>9958</v>
      </c>
      <c r="N4216" s="251" t="s">
        <v>13230</v>
      </c>
      <c r="O4216" s="251">
        <v>3</v>
      </c>
      <c r="Q4216" s="251" t="s">
        <v>14775</v>
      </c>
      <c r="R4216" s="251" t="s">
        <v>10017</v>
      </c>
      <c r="S4216" s="251" t="s">
        <v>649</v>
      </c>
      <c r="T4216" s="251" t="str">
        <f t="shared" si="262"/>
        <v>I0404612815610K120</v>
      </c>
      <c r="W4216" s="251" t="str">
        <f t="shared" si="263"/>
        <v>I040461281561-0K120</v>
      </c>
    </row>
    <row r="4217" spans="1:23" x14ac:dyDescent="0.3">
      <c r="A4217" s="256" t="str">
        <f t="shared" si="260"/>
        <v>I0404612-815610K210-00011</v>
      </c>
      <c r="B4217" s="251" t="s">
        <v>14776</v>
      </c>
      <c r="C4217" s="251" t="s">
        <v>10031</v>
      </c>
      <c r="D4217" s="251" t="s">
        <v>14764</v>
      </c>
      <c r="E4217" s="251" t="s">
        <v>12847</v>
      </c>
      <c r="F4217" s="251" t="s">
        <v>9984</v>
      </c>
      <c r="G4217" s="251" t="s">
        <v>678</v>
      </c>
      <c r="H4217" s="251" t="s">
        <v>3443</v>
      </c>
      <c r="I4217" s="257" t="str">
        <f t="shared" si="261"/>
        <v>-00011</v>
      </c>
      <c r="J4217" s="251">
        <v>11</v>
      </c>
      <c r="K4217" s="251">
        <v>11</v>
      </c>
      <c r="M4217" s="251" t="s">
        <v>9958</v>
      </c>
      <c r="N4217" s="251" t="s">
        <v>13230</v>
      </c>
      <c r="O4217" s="251">
        <v>11</v>
      </c>
      <c r="Q4217" s="251" t="s">
        <v>14776</v>
      </c>
      <c r="R4217" s="251" t="s">
        <v>10017</v>
      </c>
      <c r="S4217" s="251" t="s">
        <v>677</v>
      </c>
      <c r="T4217" s="251" t="str">
        <f t="shared" si="262"/>
        <v>I0404612815610K210</v>
      </c>
      <c r="W4217" s="251" t="str">
        <f t="shared" si="263"/>
        <v>I040461281561-0K210</v>
      </c>
    </row>
    <row r="4218" spans="1:23" x14ac:dyDescent="0.3">
      <c r="A4218" s="256" t="str">
        <f t="shared" si="260"/>
        <v>I0404612-81591VT020-00002</v>
      </c>
      <c r="B4218" s="251" t="s">
        <v>14777</v>
      </c>
      <c r="C4218" s="251" t="s">
        <v>10031</v>
      </c>
      <c r="D4218" s="251" t="s">
        <v>14764</v>
      </c>
      <c r="E4218" s="251" t="s">
        <v>12847</v>
      </c>
      <c r="F4218" s="251" t="s">
        <v>9986</v>
      </c>
      <c r="G4218" s="251" t="s">
        <v>11073</v>
      </c>
      <c r="H4218" s="251" t="s">
        <v>5219</v>
      </c>
      <c r="I4218" s="257" t="str">
        <f t="shared" si="261"/>
        <v>-00002</v>
      </c>
      <c r="J4218" s="251">
        <v>2</v>
      </c>
      <c r="K4218" s="251">
        <v>2</v>
      </c>
      <c r="M4218" s="251" t="s">
        <v>9993</v>
      </c>
      <c r="N4218" s="251" t="s">
        <v>13230</v>
      </c>
      <c r="O4218" s="251">
        <v>2</v>
      </c>
      <c r="Q4218" s="251" t="s">
        <v>14777</v>
      </c>
      <c r="R4218" s="251" t="s">
        <v>10017</v>
      </c>
      <c r="S4218" s="251" t="s">
        <v>3777</v>
      </c>
      <c r="T4218" s="251" t="str">
        <f t="shared" si="262"/>
        <v>I040461281591VT020</v>
      </c>
      <c r="W4218" s="251" t="str">
        <f t="shared" si="263"/>
        <v>I040461281591-VT020</v>
      </c>
    </row>
    <row r="4219" spans="1:23" x14ac:dyDescent="0.3">
      <c r="A4219" s="256" t="str">
        <f t="shared" si="260"/>
        <v>I0404613-81110VT040-00003</v>
      </c>
      <c r="B4219" s="251" t="s">
        <v>14778</v>
      </c>
      <c r="C4219" s="251" t="s">
        <v>10031</v>
      </c>
      <c r="D4219" s="251" t="s">
        <v>14779</v>
      </c>
      <c r="E4219" s="251" t="s">
        <v>12847</v>
      </c>
      <c r="F4219" s="251" t="s">
        <v>9957</v>
      </c>
      <c r="G4219" s="251" t="s">
        <v>10047</v>
      </c>
      <c r="H4219" s="251" t="s">
        <v>3422</v>
      </c>
      <c r="I4219" s="257" t="str">
        <f t="shared" si="261"/>
        <v>-00003</v>
      </c>
      <c r="J4219" s="251">
        <v>3</v>
      </c>
      <c r="K4219" s="251">
        <v>3</v>
      </c>
      <c r="M4219" s="251" t="s">
        <v>9958</v>
      </c>
      <c r="N4219" s="251" t="s">
        <v>13520</v>
      </c>
      <c r="O4219" s="251">
        <v>3</v>
      </c>
      <c r="Q4219" s="251" t="s">
        <v>14778</v>
      </c>
      <c r="R4219" s="251" t="s">
        <v>10028</v>
      </c>
      <c r="S4219" s="251" t="s">
        <v>3713</v>
      </c>
      <c r="T4219" s="251" t="str">
        <f t="shared" si="262"/>
        <v>I040461381110VT040</v>
      </c>
      <c r="W4219" s="251" t="str">
        <f t="shared" si="263"/>
        <v>I040461381110-VT040</v>
      </c>
    </row>
    <row r="4220" spans="1:23" x14ac:dyDescent="0.3">
      <c r="A4220" s="256" t="str">
        <f t="shared" si="260"/>
        <v>I0404613-81110VT080-00003</v>
      </c>
      <c r="B4220" s="251" t="s">
        <v>14780</v>
      </c>
      <c r="C4220" s="251" t="s">
        <v>10031</v>
      </c>
      <c r="D4220" s="251" t="s">
        <v>14779</v>
      </c>
      <c r="E4220" s="251" t="s">
        <v>12847</v>
      </c>
      <c r="F4220" s="251" t="s">
        <v>9962</v>
      </c>
      <c r="G4220" s="251" t="s">
        <v>4985</v>
      </c>
      <c r="H4220" s="251" t="s">
        <v>3422</v>
      </c>
      <c r="I4220" s="257" t="str">
        <f t="shared" si="261"/>
        <v>-00003</v>
      </c>
      <c r="J4220" s="251">
        <v>3</v>
      </c>
      <c r="K4220" s="251">
        <v>3</v>
      </c>
      <c r="M4220" s="251" t="s">
        <v>9958</v>
      </c>
      <c r="N4220" s="251" t="s">
        <v>13520</v>
      </c>
      <c r="O4220" s="251">
        <v>3</v>
      </c>
      <c r="Q4220" s="251" t="s">
        <v>14780</v>
      </c>
      <c r="R4220" s="251" t="s">
        <v>10028</v>
      </c>
      <c r="S4220" s="251" t="s">
        <v>3719</v>
      </c>
      <c r="T4220" s="251" t="str">
        <f t="shared" si="262"/>
        <v>I040461381110VT080</v>
      </c>
      <c r="W4220" s="251" t="str">
        <f t="shared" si="263"/>
        <v>I040461381110-VT080</v>
      </c>
    </row>
    <row r="4221" spans="1:23" x14ac:dyDescent="0.3">
      <c r="A4221" s="256" t="str">
        <f t="shared" si="260"/>
        <v>I0404613-81110VT100-00002</v>
      </c>
      <c r="B4221" s="251" t="s">
        <v>14781</v>
      </c>
      <c r="C4221" s="251" t="s">
        <v>10031</v>
      </c>
      <c r="D4221" s="251" t="s">
        <v>14779</v>
      </c>
      <c r="E4221" s="251" t="s">
        <v>12847</v>
      </c>
      <c r="F4221" s="251" t="s">
        <v>9964</v>
      </c>
      <c r="G4221" s="251" t="s">
        <v>10049</v>
      </c>
      <c r="H4221" s="251" t="s">
        <v>3422</v>
      </c>
      <c r="I4221" s="257" t="str">
        <f t="shared" si="261"/>
        <v>-00002</v>
      </c>
      <c r="J4221" s="251">
        <v>2</v>
      </c>
      <c r="K4221" s="251">
        <v>2</v>
      </c>
      <c r="M4221" s="251" t="s">
        <v>9958</v>
      </c>
      <c r="N4221" s="251" t="s">
        <v>13520</v>
      </c>
      <c r="O4221" s="251">
        <v>2</v>
      </c>
      <c r="Q4221" s="251" t="s">
        <v>14781</v>
      </c>
      <c r="R4221" s="251" t="s">
        <v>10028</v>
      </c>
      <c r="S4221" s="251" t="s">
        <v>3723</v>
      </c>
      <c r="T4221" s="251" t="str">
        <f t="shared" si="262"/>
        <v>I040461381110VT100</v>
      </c>
      <c r="W4221" s="251" t="str">
        <f t="shared" si="263"/>
        <v>I040461381110-VT100</v>
      </c>
    </row>
    <row r="4222" spans="1:23" x14ac:dyDescent="0.3">
      <c r="A4222" s="256" t="str">
        <f t="shared" si="260"/>
        <v>I0404613-811300K300-00002</v>
      </c>
      <c r="B4222" s="251" t="s">
        <v>14782</v>
      </c>
      <c r="C4222" s="251" t="s">
        <v>10031</v>
      </c>
      <c r="D4222" s="251" t="s">
        <v>14779</v>
      </c>
      <c r="E4222" s="251" t="s">
        <v>12847</v>
      </c>
      <c r="F4222" s="251" t="s">
        <v>9966</v>
      </c>
      <c r="G4222" s="251" t="s">
        <v>230</v>
      </c>
      <c r="H4222" s="251" t="s">
        <v>5092</v>
      </c>
      <c r="I4222" s="257" t="str">
        <f t="shared" si="261"/>
        <v>-00002</v>
      </c>
      <c r="J4222" s="251">
        <v>2</v>
      </c>
      <c r="K4222" s="251">
        <v>2</v>
      </c>
      <c r="M4222" s="251" t="s">
        <v>9958</v>
      </c>
      <c r="N4222" s="251" t="s">
        <v>13520</v>
      </c>
      <c r="O4222" s="251">
        <v>2</v>
      </c>
      <c r="Q4222" s="251" t="s">
        <v>14782</v>
      </c>
      <c r="R4222" s="251" t="s">
        <v>10028</v>
      </c>
      <c r="S4222" s="251" t="s">
        <v>229</v>
      </c>
      <c r="T4222" s="251" t="str">
        <f t="shared" si="262"/>
        <v>I0404613811300K300</v>
      </c>
      <c r="W4222" s="251" t="str">
        <f t="shared" si="263"/>
        <v>I040461381130-0K300</v>
      </c>
    </row>
    <row r="4223" spans="1:23" x14ac:dyDescent="0.3">
      <c r="A4223" s="256" t="str">
        <f t="shared" si="260"/>
        <v>I0404613-81150VT040-00002</v>
      </c>
      <c r="B4223" s="251" t="s">
        <v>14783</v>
      </c>
      <c r="C4223" s="251" t="s">
        <v>10031</v>
      </c>
      <c r="D4223" s="251" t="s">
        <v>14779</v>
      </c>
      <c r="E4223" s="251" t="s">
        <v>12847</v>
      </c>
      <c r="F4223" s="251" t="s">
        <v>9968</v>
      </c>
      <c r="G4223" s="251" t="s">
        <v>10051</v>
      </c>
      <c r="H4223" s="251" t="s">
        <v>3429</v>
      </c>
      <c r="I4223" s="257" t="str">
        <f t="shared" si="261"/>
        <v>-00002</v>
      </c>
      <c r="J4223" s="251">
        <v>2</v>
      </c>
      <c r="K4223" s="251">
        <v>2</v>
      </c>
      <c r="M4223" s="251" t="s">
        <v>9958</v>
      </c>
      <c r="N4223" s="251" t="s">
        <v>13520</v>
      </c>
      <c r="O4223" s="251">
        <v>2</v>
      </c>
      <c r="Q4223" s="251" t="s">
        <v>14783</v>
      </c>
      <c r="R4223" s="251" t="s">
        <v>10028</v>
      </c>
      <c r="S4223" s="251" t="s">
        <v>3725</v>
      </c>
      <c r="T4223" s="251" t="str">
        <f t="shared" si="262"/>
        <v>I040461381150VT040</v>
      </c>
      <c r="W4223" s="251" t="str">
        <f t="shared" si="263"/>
        <v>I040461381150-VT040</v>
      </c>
    </row>
    <row r="4224" spans="1:23" x14ac:dyDescent="0.3">
      <c r="A4224" s="256" t="str">
        <f t="shared" si="260"/>
        <v>I0404613-811700K300-00002</v>
      </c>
      <c r="B4224" s="251" t="s">
        <v>14784</v>
      </c>
      <c r="C4224" s="251" t="s">
        <v>10031</v>
      </c>
      <c r="D4224" s="251" t="s">
        <v>14779</v>
      </c>
      <c r="E4224" s="251" t="s">
        <v>12847</v>
      </c>
      <c r="F4224" s="251" t="s">
        <v>9970</v>
      </c>
      <c r="G4224" s="251" t="s">
        <v>238</v>
      </c>
      <c r="H4224" s="251" t="s">
        <v>5094</v>
      </c>
      <c r="I4224" s="257" t="str">
        <f t="shared" si="261"/>
        <v>-00002</v>
      </c>
      <c r="J4224" s="251">
        <v>2</v>
      </c>
      <c r="K4224" s="251">
        <v>2</v>
      </c>
      <c r="M4224" s="251" t="s">
        <v>9958</v>
      </c>
      <c r="N4224" s="251" t="s">
        <v>13520</v>
      </c>
      <c r="O4224" s="251">
        <v>2</v>
      </c>
      <c r="Q4224" s="251" t="s">
        <v>14784</v>
      </c>
      <c r="R4224" s="251" t="s">
        <v>10028</v>
      </c>
      <c r="S4224" s="251" t="s">
        <v>237</v>
      </c>
      <c r="T4224" s="251" t="str">
        <f t="shared" si="262"/>
        <v>I0404613811700K300</v>
      </c>
      <c r="W4224" s="251" t="str">
        <f t="shared" si="263"/>
        <v>I040461381170-0K300</v>
      </c>
    </row>
    <row r="4225" spans="1:23" x14ac:dyDescent="0.3">
      <c r="A4225" s="256" t="str">
        <f t="shared" si="260"/>
        <v>I0404613-81170VT040-00001</v>
      </c>
      <c r="B4225" s="251" t="s">
        <v>14785</v>
      </c>
      <c r="C4225" s="251" t="s">
        <v>10031</v>
      </c>
      <c r="D4225" s="251" t="s">
        <v>14779</v>
      </c>
      <c r="E4225" s="251" t="s">
        <v>12847</v>
      </c>
      <c r="F4225" s="251" t="s">
        <v>9972</v>
      </c>
      <c r="G4225" s="251" t="s">
        <v>10054</v>
      </c>
      <c r="H4225" s="251" t="s">
        <v>5102</v>
      </c>
      <c r="I4225" s="257" t="str">
        <f t="shared" si="261"/>
        <v>-00001</v>
      </c>
      <c r="J4225" s="251">
        <v>1</v>
      </c>
      <c r="K4225" s="251">
        <v>1</v>
      </c>
      <c r="M4225" s="251" t="s">
        <v>9958</v>
      </c>
      <c r="N4225" s="251" t="s">
        <v>13520</v>
      </c>
      <c r="O4225" s="251">
        <v>1</v>
      </c>
      <c r="Q4225" s="251" t="s">
        <v>14785</v>
      </c>
      <c r="R4225" s="251" t="s">
        <v>10028</v>
      </c>
      <c r="S4225" s="251" t="s">
        <v>8706</v>
      </c>
      <c r="T4225" s="251" t="str">
        <f t="shared" si="262"/>
        <v>I040461381170VT040</v>
      </c>
      <c r="W4225" s="251" t="str">
        <f t="shared" si="263"/>
        <v>I040461381170-VT040</v>
      </c>
    </row>
    <row r="4226" spans="1:23" x14ac:dyDescent="0.3">
      <c r="A4226" s="256" t="str">
        <f t="shared" si="260"/>
        <v>I0404613-815500K080-00002</v>
      </c>
      <c r="B4226" s="251" t="s">
        <v>14786</v>
      </c>
      <c r="C4226" s="251" t="s">
        <v>10031</v>
      </c>
      <c r="D4226" s="251" t="s">
        <v>14779</v>
      </c>
      <c r="E4226" s="251" t="s">
        <v>12847</v>
      </c>
      <c r="F4226" s="251" t="s">
        <v>9974</v>
      </c>
      <c r="G4226" s="251" t="s">
        <v>151</v>
      </c>
      <c r="H4226" s="251" t="s">
        <v>5045</v>
      </c>
      <c r="I4226" s="257" t="str">
        <f t="shared" si="261"/>
        <v>-00002</v>
      </c>
      <c r="J4226" s="251">
        <v>2</v>
      </c>
      <c r="K4226" s="251">
        <v>2</v>
      </c>
      <c r="M4226" s="251" t="s">
        <v>9958</v>
      </c>
      <c r="N4226" s="251" t="s">
        <v>13520</v>
      </c>
      <c r="O4226" s="251">
        <v>2</v>
      </c>
      <c r="Q4226" s="251" t="s">
        <v>14786</v>
      </c>
      <c r="R4226" s="251" t="s">
        <v>10028</v>
      </c>
      <c r="S4226" s="251" t="s">
        <v>150</v>
      </c>
      <c r="T4226" s="251" t="str">
        <f t="shared" si="262"/>
        <v>I0404613815500K080</v>
      </c>
      <c r="W4226" s="251" t="str">
        <f t="shared" si="263"/>
        <v>I040461381550-0K080</v>
      </c>
    </row>
    <row r="4227" spans="1:23" x14ac:dyDescent="0.3">
      <c r="A4227" s="256" t="str">
        <f t="shared" si="260"/>
        <v>I0404613-81550VT020-00002</v>
      </c>
      <c r="B4227" s="251" t="s">
        <v>14787</v>
      </c>
      <c r="C4227" s="251" t="s">
        <v>10031</v>
      </c>
      <c r="D4227" s="251" t="s">
        <v>14779</v>
      </c>
      <c r="E4227" s="251" t="s">
        <v>12847</v>
      </c>
      <c r="F4227" s="251" t="s">
        <v>9976</v>
      </c>
      <c r="G4227" s="251" t="s">
        <v>10057</v>
      </c>
      <c r="H4227" s="251" t="s">
        <v>5202</v>
      </c>
      <c r="I4227" s="257" t="str">
        <f t="shared" si="261"/>
        <v>-00002</v>
      </c>
      <c r="J4227" s="251">
        <v>2</v>
      </c>
      <c r="K4227" s="251">
        <v>2</v>
      </c>
      <c r="M4227" s="251" t="s">
        <v>9958</v>
      </c>
      <c r="N4227" s="251" t="s">
        <v>13520</v>
      </c>
      <c r="O4227" s="251">
        <v>2</v>
      </c>
      <c r="Q4227" s="251" t="s">
        <v>14787</v>
      </c>
      <c r="R4227" s="251" t="s">
        <v>10028</v>
      </c>
      <c r="S4227" s="251" t="s">
        <v>3737</v>
      </c>
      <c r="T4227" s="251" t="str">
        <f t="shared" si="262"/>
        <v>I040461381550VT020</v>
      </c>
      <c r="W4227" s="251" t="str">
        <f t="shared" si="263"/>
        <v>I040461381550-VT020</v>
      </c>
    </row>
    <row r="4228" spans="1:23" x14ac:dyDescent="0.3">
      <c r="A4228" s="256" t="str">
        <f t="shared" si="260"/>
        <v>I0404613-81551VT020-00002</v>
      </c>
      <c r="B4228" s="251" t="s">
        <v>14788</v>
      </c>
      <c r="C4228" s="251" t="s">
        <v>10031</v>
      </c>
      <c r="D4228" s="251" t="s">
        <v>14779</v>
      </c>
      <c r="E4228" s="251" t="s">
        <v>12847</v>
      </c>
      <c r="F4228" s="251" t="s">
        <v>9978</v>
      </c>
      <c r="G4228" s="251" t="s">
        <v>10060</v>
      </c>
      <c r="H4228" s="251" t="s">
        <v>3436</v>
      </c>
      <c r="I4228" s="257" t="str">
        <f t="shared" si="261"/>
        <v>-00002</v>
      </c>
      <c r="J4228" s="251">
        <v>2</v>
      </c>
      <c r="K4228" s="251">
        <v>2</v>
      </c>
      <c r="M4228" s="251" t="s">
        <v>9958</v>
      </c>
      <c r="N4228" s="251" t="s">
        <v>13520</v>
      </c>
      <c r="O4228" s="251">
        <v>2</v>
      </c>
      <c r="Q4228" s="251" t="s">
        <v>14788</v>
      </c>
      <c r="R4228" s="251" t="s">
        <v>10028</v>
      </c>
      <c r="S4228" s="251" t="s">
        <v>3761</v>
      </c>
      <c r="T4228" s="251" t="str">
        <f t="shared" si="262"/>
        <v>I040461381551VT020</v>
      </c>
      <c r="W4228" s="251" t="str">
        <f t="shared" si="263"/>
        <v>I040461381551-VT020</v>
      </c>
    </row>
    <row r="4229" spans="1:23" x14ac:dyDescent="0.3">
      <c r="A4229" s="256" t="str">
        <f t="shared" si="260"/>
        <v>I0404613-81551VT050-00001</v>
      </c>
      <c r="B4229" s="251" t="s">
        <v>14789</v>
      </c>
      <c r="C4229" s="251" t="s">
        <v>10031</v>
      </c>
      <c r="D4229" s="251" t="s">
        <v>14779</v>
      </c>
      <c r="E4229" s="251" t="s">
        <v>12847</v>
      </c>
      <c r="F4229" s="251" t="s">
        <v>9980</v>
      </c>
      <c r="G4229" s="251" t="s">
        <v>10062</v>
      </c>
      <c r="H4229" s="251" t="s">
        <v>3436</v>
      </c>
      <c r="I4229" s="257" t="str">
        <f t="shared" si="261"/>
        <v>-00001</v>
      </c>
      <c r="J4229" s="251">
        <v>1</v>
      </c>
      <c r="K4229" s="251">
        <v>1</v>
      </c>
      <c r="M4229" s="251" t="s">
        <v>9958</v>
      </c>
      <c r="N4229" s="251" t="s">
        <v>13520</v>
      </c>
      <c r="O4229" s="251">
        <v>1</v>
      </c>
      <c r="Q4229" s="251" t="s">
        <v>14789</v>
      </c>
      <c r="R4229" s="251" t="s">
        <v>10028</v>
      </c>
      <c r="S4229" s="251" t="s">
        <v>3763</v>
      </c>
      <c r="T4229" s="251" t="str">
        <f t="shared" si="262"/>
        <v>I040461381551VT050</v>
      </c>
      <c r="W4229" s="251" t="str">
        <f t="shared" si="263"/>
        <v>I040461381551-VT050</v>
      </c>
    </row>
    <row r="4230" spans="1:23" x14ac:dyDescent="0.3">
      <c r="A4230" s="256" t="str">
        <f t="shared" si="260"/>
        <v>I0404613-815600K080-00002</v>
      </c>
      <c r="B4230" s="251" t="s">
        <v>14790</v>
      </c>
      <c r="C4230" s="251" t="s">
        <v>10031</v>
      </c>
      <c r="D4230" s="251" t="s">
        <v>14779</v>
      </c>
      <c r="E4230" s="251" t="s">
        <v>12847</v>
      </c>
      <c r="F4230" s="251" t="s">
        <v>9982</v>
      </c>
      <c r="G4230" s="251" t="s">
        <v>164</v>
      </c>
      <c r="H4230" s="251" t="s">
        <v>5047</v>
      </c>
      <c r="I4230" s="257" t="str">
        <f t="shared" si="261"/>
        <v>-00002</v>
      </c>
      <c r="J4230" s="251">
        <v>2</v>
      </c>
      <c r="K4230" s="251">
        <v>2</v>
      </c>
      <c r="M4230" s="251" t="s">
        <v>9958</v>
      </c>
      <c r="N4230" s="251" t="s">
        <v>13520</v>
      </c>
      <c r="O4230" s="251">
        <v>2</v>
      </c>
      <c r="Q4230" s="251" t="s">
        <v>14790</v>
      </c>
      <c r="R4230" s="251" t="s">
        <v>10028</v>
      </c>
      <c r="S4230" s="251" t="s">
        <v>163</v>
      </c>
      <c r="T4230" s="251" t="str">
        <f t="shared" si="262"/>
        <v>I0404613815600K080</v>
      </c>
      <c r="W4230" s="251" t="str">
        <f t="shared" si="263"/>
        <v>I040461381560-0K080</v>
      </c>
    </row>
    <row r="4231" spans="1:23" x14ac:dyDescent="0.3">
      <c r="A4231" s="256" t="str">
        <f t="shared" ref="A4231:A4294" si="264">D4231&amp;$A$6&amp;S4231&amp;I4231</f>
        <v>I0404613-81560VT020-00002</v>
      </c>
      <c r="B4231" s="251" t="s">
        <v>14791</v>
      </c>
      <c r="C4231" s="251" t="s">
        <v>10031</v>
      </c>
      <c r="D4231" s="251" t="s">
        <v>14779</v>
      </c>
      <c r="E4231" s="251" t="s">
        <v>12847</v>
      </c>
      <c r="F4231" s="251" t="s">
        <v>9984</v>
      </c>
      <c r="G4231" s="251" t="s">
        <v>10065</v>
      </c>
      <c r="H4231" s="251" t="s">
        <v>5204</v>
      </c>
      <c r="I4231" s="257" t="str">
        <f t="shared" ref="I4231:I4294" si="265">+IF(AND(O4231&lt;10),$B$2&amp;O4231,IF(AND(O4231&gt;9,O4231&lt;=99),$B$3&amp;O4231,IF(AND(O4231&gt;99,L93107&lt;1000),$B$4&amp;O4231,IF(AND(O4231&gt;999),$B$5&amp;7))))</f>
        <v>-00002</v>
      </c>
      <c r="J4231" s="251">
        <v>2</v>
      </c>
      <c r="K4231" s="251">
        <v>2</v>
      </c>
      <c r="M4231" s="251" t="s">
        <v>9958</v>
      </c>
      <c r="N4231" s="251" t="s">
        <v>13520</v>
      </c>
      <c r="O4231" s="251">
        <v>2</v>
      </c>
      <c r="Q4231" s="251" t="s">
        <v>14791</v>
      </c>
      <c r="R4231" s="251" t="s">
        <v>10028</v>
      </c>
      <c r="S4231" s="251" t="s">
        <v>3743</v>
      </c>
      <c r="T4231" s="251" t="str">
        <f t="shared" si="262"/>
        <v>I040461381560VT020</v>
      </c>
      <c r="W4231" s="251" t="str">
        <f t="shared" si="263"/>
        <v>I040461381560-VT020</v>
      </c>
    </row>
    <row r="4232" spans="1:23" x14ac:dyDescent="0.3">
      <c r="A4232" s="256" t="str">
        <f t="shared" si="264"/>
        <v>I0404613-81560VT050-00004</v>
      </c>
      <c r="B4232" s="251" t="s">
        <v>14792</v>
      </c>
      <c r="C4232" s="251" t="s">
        <v>10031</v>
      </c>
      <c r="D4232" s="251" t="s">
        <v>14779</v>
      </c>
      <c r="E4232" s="251" t="s">
        <v>12847</v>
      </c>
      <c r="F4232" s="251" t="s">
        <v>9986</v>
      </c>
      <c r="G4232" s="251" t="s">
        <v>10067</v>
      </c>
      <c r="H4232" s="251" t="s">
        <v>5204</v>
      </c>
      <c r="I4232" s="257" t="str">
        <f t="shared" si="265"/>
        <v>-00004</v>
      </c>
      <c r="J4232" s="251">
        <v>4</v>
      </c>
      <c r="K4232" s="251">
        <v>4</v>
      </c>
      <c r="M4232" s="251" t="s">
        <v>9958</v>
      </c>
      <c r="N4232" s="251" t="s">
        <v>13520</v>
      </c>
      <c r="O4232" s="251">
        <v>4</v>
      </c>
      <c r="Q4232" s="251" t="s">
        <v>14792</v>
      </c>
      <c r="R4232" s="251" t="s">
        <v>10028</v>
      </c>
      <c r="S4232" s="251" t="s">
        <v>3746</v>
      </c>
      <c r="T4232" s="251" t="str">
        <f t="shared" si="262"/>
        <v>I040461381560VT050</v>
      </c>
      <c r="W4232" s="251" t="str">
        <f t="shared" si="263"/>
        <v>I040461381560-VT050</v>
      </c>
    </row>
    <row r="4233" spans="1:23" x14ac:dyDescent="0.3">
      <c r="A4233" s="256" t="str">
        <f t="shared" si="264"/>
        <v>I0404613-81561VT020-00001</v>
      </c>
      <c r="B4233" s="251" t="s">
        <v>14793</v>
      </c>
      <c r="C4233" s="251" t="s">
        <v>10031</v>
      </c>
      <c r="D4233" s="251" t="s">
        <v>14779</v>
      </c>
      <c r="E4233" s="251" t="s">
        <v>12847</v>
      </c>
      <c r="F4233" s="251" t="s">
        <v>9988</v>
      </c>
      <c r="G4233" s="251" t="s">
        <v>10256</v>
      </c>
      <c r="H4233" s="251" t="s">
        <v>3443</v>
      </c>
      <c r="I4233" s="257" t="str">
        <f t="shared" si="265"/>
        <v>-00001</v>
      </c>
      <c r="J4233" s="251">
        <v>1</v>
      </c>
      <c r="K4233" s="251">
        <v>1</v>
      </c>
      <c r="M4233" s="251" t="s">
        <v>9958</v>
      </c>
      <c r="N4233" s="251" t="s">
        <v>13520</v>
      </c>
      <c r="O4233" s="251">
        <v>1</v>
      </c>
      <c r="Q4233" s="251" t="s">
        <v>14793</v>
      </c>
      <c r="R4233" s="251" t="s">
        <v>10028</v>
      </c>
      <c r="S4233" s="251" t="s">
        <v>3767</v>
      </c>
      <c r="T4233" s="251" t="str">
        <f t="shared" ref="T4233:T4296" si="266">+D4233&amp;S4233</f>
        <v>I040461381561VT020</v>
      </c>
      <c r="W4233" s="251" t="str">
        <f t="shared" ref="W4233:W4296" si="267">D4233&amp;G4233</f>
        <v>I040461381561-VT020</v>
      </c>
    </row>
    <row r="4234" spans="1:23" x14ac:dyDescent="0.3">
      <c r="A4234" s="256" t="str">
        <f t="shared" si="264"/>
        <v>I0404613-81561VT050-00001</v>
      </c>
      <c r="B4234" s="251" t="s">
        <v>14794</v>
      </c>
      <c r="C4234" s="251" t="s">
        <v>10031</v>
      </c>
      <c r="D4234" s="251" t="s">
        <v>14779</v>
      </c>
      <c r="E4234" s="251" t="s">
        <v>12847</v>
      </c>
      <c r="F4234" s="251" t="s">
        <v>9990</v>
      </c>
      <c r="G4234" s="251" t="s">
        <v>10258</v>
      </c>
      <c r="H4234" s="251" t="s">
        <v>3443</v>
      </c>
      <c r="I4234" s="257" t="str">
        <f t="shared" si="265"/>
        <v>-00001</v>
      </c>
      <c r="J4234" s="251">
        <v>1</v>
      </c>
      <c r="K4234" s="251">
        <v>1</v>
      </c>
      <c r="M4234" s="251" t="s">
        <v>9958</v>
      </c>
      <c r="N4234" s="251" t="s">
        <v>13520</v>
      </c>
      <c r="O4234" s="251">
        <v>1</v>
      </c>
      <c r="Q4234" s="251" t="s">
        <v>14794</v>
      </c>
      <c r="R4234" s="251" t="s">
        <v>10028</v>
      </c>
      <c r="S4234" s="251" t="s">
        <v>3769</v>
      </c>
      <c r="T4234" s="251" t="str">
        <f t="shared" si="266"/>
        <v>I040461381561VT050</v>
      </c>
      <c r="W4234" s="251" t="str">
        <f t="shared" si="267"/>
        <v>I040461381561-VT050</v>
      </c>
    </row>
    <row r="4235" spans="1:23" x14ac:dyDescent="0.3">
      <c r="A4235" s="256" t="str">
        <f t="shared" si="264"/>
        <v>I0404613-81580VT010-00002</v>
      </c>
      <c r="B4235" s="251" t="s">
        <v>14795</v>
      </c>
      <c r="C4235" s="251" t="s">
        <v>10031</v>
      </c>
      <c r="D4235" s="251" t="s">
        <v>14779</v>
      </c>
      <c r="E4235" s="251" t="s">
        <v>12847</v>
      </c>
      <c r="F4235" s="251" t="s">
        <v>9992</v>
      </c>
      <c r="G4235" s="251" t="s">
        <v>5289</v>
      </c>
      <c r="H4235" s="251" t="s">
        <v>758</v>
      </c>
      <c r="I4235" s="257" t="str">
        <f t="shared" si="265"/>
        <v>-00002</v>
      </c>
      <c r="J4235" s="251">
        <v>2</v>
      </c>
      <c r="K4235" s="251">
        <v>2</v>
      </c>
      <c r="M4235" s="251" t="s">
        <v>9993</v>
      </c>
      <c r="N4235" s="251" t="s">
        <v>13520</v>
      </c>
      <c r="O4235" s="251">
        <v>2</v>
      </c>
      <c r="Q4235" s="251" t="s">
        <v>14795</v>
      </c>
      <c r="R4235" s="251" t="s">
        <v>10028</v>
      </c>
      <c r="S4235" s="251" t="s">
        <v>3749</v>
      </c>
      <c r="T4235" s="251" t="str">
        <f t="shared" si="266"/>
        <v>I040461381580VT010</v>
      </c>
      <c r="W4235" s="251" t="str">
        <f t="shared" si="267"/>
        <v>I040461381580-VT010</v>
      </c>
    </row>
    <row r="4236" spans="1:23" x14ac:dyDescent="0.3">
      <c r="A4236" s="256" t="str">
        <f t="shared" si="264"/>
        <v>I0404613-81580VT020-00001</v>
      </c>
      <c r="B4236" s="251" t="s">
        <v>14796</v>
      </c>
      <c r="C4236" s="251" t="s">
        <v>10031</v>
      </c>
      <c r="D4236" s="251" t="s">
        <v>14779</v>
      </c>
      <c r="E4236" s="251" t="s">
        <v>12847</v>
      </c>
      <c r="F4236" s="251" t="s">
        <v>9995</v>
      </c>
      <c r="G4236" s="251" t="s">
        <v>10071</v>
      </c>
      <c r="H4236" s="251" t="s">
        <v>758</v>
      </c>
      <c r="I4236" s="257" t="str">
        <f t="shared" si="265"/>
        <v>-00001</v>
      </c>
      <c r="J4236" s="251">
        <v>1</v>
      </c>
      <c r="K4236" s="251">
        <v>1</v>
      </c>
      <c r="M4236" s="251" t="s">
        <v>9958</v>
      </c>
      <c r="N4236" s="251" t="s">
        <v>13520</v>
      </c>
      <c r="O4236" s="251">
        <v>1</v>
      </c>
      <c r="Q4236" s="251" t="s">
        <v>14796</v>
      </c>
      <c r="R4236" s="251" t="s">
        <v>10028</v>
      </c>
      <c r="S4236" s="251" t="s">
        <v>3752</v>
      </c>
      <c r="T4236" s="251" t="str">
        <f t="shared" si="266"/>
        <v>I040461381580VT020</v>
      </c>
      <c r="W4236" s="251" t="str">
        <f t="shared" si="267"/>
        <v>I040461381580-VT020</v>
      </c>
    </row>
    <row r="4237" spans="1:23" x14ac:dyDescent="0.3">
      <c r="A4237" s="256" t="str">
        <f t="shared" si="264"/>
        <v>I0404613-81581VT020-00002</v>
      </c>
      <c r="B4237" s="251" t="s">
        <v>14797</v>
      </c>
      <c r="C4237" s="251" t="s">
        <v>10031</v>
      </c>
      <c r="D4237" s="251" t="s">
        <v>14779</v>
      </c>
      <c r="E4237" s="251" t="s">
        <v>12847</v>
      </c>
      <c r="F4237" s="251" t="s">
        <v>9997</v>
      </c>
      <c r="G4237" s="251" t="s">
        <v>10668</v>
      </c>
      <c r="H4237" s="251" t="s">
        <v>5218</v>
      </c>
      <c r="I4237" s="257" t="str">
        <f t="shared" si="265"/>
        <v>-00002</v>
      </c>
      <c r="J4237" s="251">
        <v>2</v>
      </c>
      <c r="K4237" s="251">
        <v>2</v>
      </c>
      <c r="M4237" s="251" t="s">
        <v>9993</v>
      </c>
      <c r="N4237" s="251" t="s">
        <v>13520</v>
      </c>
      <c r="O4237" s="251">
        <v>2</v>
      </c>
      <c r="Q4237" s="251" t="s">
        <v>14797</v>
      </c>
      <c r="R4237" s="251" t="s">
        <v>10028</v>
      </c>
      <c r="S4237" s="251" t="s">
        <v>3773</v>
      </c>
      <c r="T4237" s="251" t="str">
        <f t="shared" si="266"/>
        <v>I040461381581VT020</v>
      </c>
      <c r="W4237" s="251" t="str">
        <f t="shared" si="267"/>
        <v>I040461381581-VT020</v>
      </c>
    </row>
    <row r="4238" spans="1:23" x14ac:dyDescent="0.3">
      <c r="A4238" s="256" t="str">
        <f t="shared" si="264"/>
        <v>I0404613-81590VT020-00001</v>
      </c>
      <c r="B4238" s="251" t="s">
        <v>14798</v>
      </c>
      <c r="C4238" s="251" t="s">
        <v>10031</v>
      </c>
      <c r="D4238" s="251" t="s">
        <v>14779</v>
      </c>
      <c r="E4238" s="251" t="s">
        <v>12847</v>
      </c>
      <c r="F4238" s="251" t="s">
        <v>10000</v>
      </c>
      <c r="G4238" s="251" t="s">
        <v>10075</v>
      </c>
      <c r="H4238" s="251" t="s">
        <v>770</v>
      </c>
      <c r="I4238" s="257" t="str">
        <f t="shared" si="265"/>
        <v>-00001</v>
      </c>
      <c r="J4238" s="251">
        <v>1</v>
      </c>
      <c r="K4238" s="251">
        <v>1</v>
      </c>
      <c r="M4238" s="251" t="s">
        <v>9958</v>
      </c>
      <c r="N4238" s="251" t="s">
        <v>13520</v>
      </c>
      <c r="O4238" s="251">
        <v>1</v>
      </c>
      <c r="Q4238" s="251" t="s">
        <v>14798</v>
      </c>
      <c r="R4238" s="251" t="s">
        <v>10028</v>
      </c>
      <c r="S4238" s="251" t="s">
        <v>3758</v>
      </c>
      <c r="T4238" s="251" t="str">
        <f t="shared" si="266"/>
        <v>I040461381590VT020</v>
      </c>
      <c r="W4238" s="251" t="str">
        <f t="shared" si="267"/>
        <v>I040461381590-VT020</v>
      </c>
    </row>
    <row r="4239" spans="1:23" x14ac:dyDescent="0.3">
      <c r="A4239" s="256" t="str">
        <f t="shared" si="264"/>
        <v>I0606384-81110BZ620-00003</v>
      </c>
      <c r="B4239" s="251" t="s">
        <v>14799</v>
      </c>
      <c r="C4239" s="251" t="s">
        <v>10077</v>
      </c>
      <c r="D4239" s="251" t="s">
        <v>14800</v>
      </c>
      <c r="E4239" s="251" t="s">
        <v>12847</v>
      </c>
      <c r="F4239" s="251" t="s">
        <v>9957</v>
      </c>
      <c r="G4239" s="251" t="s">
        <v>1193</v>
      </c>
      <c r="H4239" s="251" t="s">
        <v>3422</v>
      </c>
      <c r="I4239" s="257" t="str">
        <f t="shared" si="265"/>
        <v>-00003</v>
      </c>
      <c r="J4239" s="251">
        <v>3</v>
      </c>
      <c r="K4239" s="251">
        <v>3</v>
      </c>
      <c r="M4239" s="251" t="s">
        <v>9958</v>
      </c>
      <c r="N4239" s="251" t="s">
        <v>13113</v>
      </c>
      <c r="O4239" s="251">
        <v>3</v>
      </c>
      <c r="Q4239" s="251" t="s">
        <v>14799</v>
      </c>
      <c r="R4239" s="251" t="s">
        <v>9960</v>
      </c>
      <c r="S4239" s="251" t="s">
        <v>1192</v>
      </c>
      <c r="T4239" s="251" t="str">
        <f t="shared" si="266"/>
        <v>I060638481110BZ620</v>
      </c>
      <c r="W4239" s="251" t="str">
        <f t="shared" si="267"/>
        <v>I060638481110-BZ620</v>
      </c>
    </row>
    <row r="4240" spans="1:23" x14ac:dyDescent="0.3">
      <c r="A4240" s="256" t="str">
        <f t="shared" si="264"/>
        <v>I0606384-81130BZ620-00008</v>
      </c>
      <c r="B4240" s="251" t="s">
        <v>14801</v>
      </c>
      <c r="C4240" s="251" t="s">
        <v>10077</v>
      </c>
      <c r="D4240" s="251" t="s">
        <v>14800</v>
      </c>
      <c r="E4240" s="251" t="s">
        <v>12847</v>
      </c>
      <c r="F4240" s="251" t="s">
        <v>9962</v>
      </c>
      <c r="G4240" s="251" t="s">
        <v>1198</v>
      </c>
      <c r="H4240" s="251" t="s">
        <v>5101</v>
      </c>
      <c r="I4240" s="257" t="str">
        <f t="shared" si="265"/>
        <v>-00008</v>
      </c>
      <c r="J4240" s="251">
        <v>8</v>
      </c>
      <c r="K4240" s="251">
        <v>8</v>
      </c>
      <c r="M4240" s="251" t="s">
        <v>9958</v>
      </c>
      <c r="N4240" s="251" t="s">
        <v>13113</v>
      </c>
      <c r="O4240" s="251">
        <v>8</v>
      </c>
      <c r="Q4240" s="251" t="s">
        <v>14801</v>
      </c>
      <c r="R4240" s="251" t="s">
        <v>9960</v>
      </c>
      <c r="S4240" s="251" t="s">
        <v>1197</v>
      </c>
      <c r="T4240" s="251" t="str">
        <f t="shared" si="266"/>
        <v>I060638481130BZ620</v>
      </c>
      <c r="W4240" s="251" t="str">
        <f t="shared" si="267"/>
        <v>I060638481130-BZ620</v>
      </c>
    </row>
    <row r="4241" spans="1:23" x14ac:dyDescent="0.3">
      <c r="A4241" s="256" t="str">
        <f t="shared" si="264"/>
        <v>I0606384-81150BZ620-00003</v>
      </c>
      <c r="B4241" s="251" t="s">
        <v>14802</v>
      </c>
      <c r="C4241" s="251" t="s">
        <v>10077</v>
      </c>
      <c r="D4241" s="251" t="s">
        <v>14800</v>
      </c>
      <c r="E4241" s="251" t="s">
        <v>12847</v>
      </c>
      <c r="F4241" s="251" t="s">
        <v>9964</v>
      </c>
      <c r="G4241" s="251" t="s">
        <v>1203</v>
      </c>
      <c r="H4241" s="251" t="s">
        <v>3429</v>
      </c>
      <c r="I4241" s="257" t="str">
        <f t="shared" si="265"/>
        <v>-00003</v>
      </c>
      <c r="J4241" s="251">
        <v>3</v>
      </c>
      <c r="K4241" s="251">
        <v>3</v>
      </c>
      <c r="M4241" s="251" t="s">
        <v>9958</v>
      </c>
      <c r="N4241" s="251" t="s">
        <v>13113</v>
      </c>
      <c r="O4241" s="251">
        <v>3</v>
      </c>
      <c r="Q4241" s="251" t="s">
        <v>14802</v>
      </c>
      <c r="R4241" s="251" t="s">
        <v>9960</v>
      </c>
      <c r="S4241" s="251" t="s">
        <v>1202</v>
      </c>
      <c r="T4241" s="251" t="str">
        <f t="shared" si="266"/>
        <v>I060638481150BZ620</v>
      </c>
      <c r="W4241" s="251" t="str">
        <f t="shared" si="267"/>
        <v>I060638481150-BZ620</v>
      </c>
    </row>
    <row r="4242" spans="1:23" x14ac:dyDescent="0.3">
      <c r="A4242" s="256" t="str">
        <f t="shared" si="264"/>
        <v>I0606384-81170BZ200-00002</v>
      </c>
      <c r="B4242" s="251" t="s">
        <v>14803</v>
      </c>
      <c r="C4242" s="251" t="s">
        <v>10077</v>
      </c>
      <c r="D4242" s="251" t="s">
        <v>14800</v>
      </c>
      <c r="E4242" s="251" t="s">
        <v>12847</v>
      </c>
      <c r="F4242" s="251" t="s">
        <v>9966</v>
      </c>
      <c r="G4242" s="251" t="s">
        <v>1095</v>
      </c>
      <c r="H4242" s="251" t="s">
        <v>10082</v>
      </c>
      <c r="I4242" s="257" t="str">
        <f t="shared" si="265"/>
        <v>-00002</v>
      </c>
      <c r="J4242" s="251">
        <v>2</v>
      </c>
      <c r="K4242" s="251">
        <v>2</v>
      </c>
      <c r="M4242" s="251" t="s">
        <v>9958</v>
      </c>
      <c r="N4242" s="251" t="s">
        <v>13113</v>
      </c>
      <c r="O4242" s="251">
        <v>2</v>
      </c>
      <c r="Q4242" s="251" t="s">
        <v>14803</v>
      </c>
      <c r="R4242" s="251" t="s">
        <v>9960</v>
      </c>
      <c r="S4242" s="251" t="s">
        <v>1094</v>
      </c>
      <c r="T4242" s="251" t="str">
        <f t="shared" si="266"/>
        <v>I060638481170BZ200</v>
      </c>
      <c r="W4242" s="251" t="str">
        <f t="shared" si="267"/>
        <v>I060638481170-BZ200</v>
      </c>
    </row>
    <row r="4243" spans="1:23" x14ac:dyDescent="0.3">
      <c r="A4243" s="256" t="str">
        <f t="shared" si="264"/>
        <v>I0606384-81170BZ620-00006</v>
      </c>
      <c r="B4243" s="251" t="s">
        <v>14804</v>
      </c>
      <c r="C4243" s="251" t="s">
        <v>10077</v>
      </c>
      <c r="D4243" s="251" t="s">
        <v>14800</v>
      </c>
      <c r="E4243" s="251" t="s">
        <v>12847</v>
      </c>
      <c r="F4243" s="251" t="s">
        <v>9968</v>
      </c>
      <c r="G4243" s="251" t="s">
        <v>1208</v>
      </c>
      <c r="H4243" s="251" t="s">
        <v>5102</v>
      </c>
      <c r="I4243" s="257" t="str">
        <f t="shared" si="265"/>
        <v>-00006</v>
      </c>
      <c r="J4243" s="251">
        <v>6</v>
      </c>
      <c r="K4243" s="251">
        <v>6</v>
      </c>
      <c r="M4243" s="251" t="s">
        <v>9958</v>
      </c>
      <c r="N4243" s="251" t="s">
        <v>13113</v>
      </c>
      <c r="O4243" s="251">
        <v>6</v>
      </c>
      <c r="Q4243" s="251" t="s">
        <v>14804</v>
      </c>
      <c r="R4243" s="251" t="s">
        <v>9960</v>
      </c>
      <c r="S4243" s="251" t="s">
        <v>1207</v>
      </c>
      <c r="T4243" s="251" t="str">
        <f t="shared" si="266"/>
        <v>I060638481170BZ620</v>
      </c>
      <c r="W4243" s="251" t="str">
        <f t="shared" si="267"/>
        <v>I060638481170-BZ620</v>
      </c>
    </row>
    <row r="4244" spans="1:23" x14ac:dyDescent="0.3">
      <c r="A4244" s="256" t="str">
        <f t="shared" si="264"/>
        <v>I0606384-81551BZ150-00005</v>
      </c>
      <c r="B4244" s="251" t="s">
        <v>14805</v>
      </c>
      <c r="C4244" s="251" t="s">
        <v>10077</v>
      </c>
      <c r="D4244" s="251" t="s">
        <v>14800</v>
      </c>
      <c r="E4244" s="251" t="s">
        <v>12847</v>
      </c>
      <c r="F4244" s="251" t="s">
        <v>9970</v>
      </c>
      <c r="G4244" s="251" t="s">
        <v>1351</v>
      </c>
      <c r="H4244" s="251" t="s">
        <v>3436</v>
      </c>
      <c r="I4244" s="257" t="str">
        <f t="shared" si="265"/>
        <v>-00005</v>
      </c>
      <c r="J4244" s="251">
        <v>5</v>
      </c>
      <c r="K4244" s="251">
        <v>5</v>
      </c>
      <c r="M4244" s="251" t="s">
        <v>9958</v>
      </c>
      <c r="N4244" s="251" t="s">
        <v>13113</v>
      </c>
      <c r="O4244" s="251">
        <v>5</v>
      </c>
      <c r="Q4244" s="251" t="s">
        <v>14805</v>
      </c>
      <c r="R4244" s="251" t="s">
        <v>9960</v>
      </c>
      <c r="S4244" s="251" t="s">
        <v>1350</v>
      </c>
      <c r="T4244" s="251" t="str">
        <f t="shared" si="266"/>
        <v>I060638481551BZ150</v>
      </c>
      <c r="W4244" s="251" t="str">
        <f t="shared" si="267"/>
        <v>I060638481551-BZ150</v>
      </c>
    </row>
    <row r="4245" spans="1:23" x14ac:dyDescent="0.3">
      <c r="A4245" s="256" t="str">
        <f t="shared" si="264"/>
        <v>I0606384-81551BZ240-00006</v>
      </c>
      <c r="B4245" s="251" t="s">
        <v>14806</v>
      </c>
      <c r="C4245" s="251" t="s">
        <v>10077</v>
      </c>
      <c r="D4245" s="251" t="s">
        <v>14800</v>
      </c>
      <c r="E4245" s="251" t="s">
        <v>12847</v>
      </c>
      <c r="F4245" s="251" t="s">
        <v>9972</v>
      </c>
      <c r="G4245" s="251" t="s">
        <v>1373</v>
      </c>
      <c r="H4245" s="251" t="s">
        <v>3436</v>
      </c>
      <c r="I4245" s="257" t="str">
        <f t="shared" si="265"/>
        <v>-00006</v>
      </c>
      <c r="J4245" s="251">
        <v>6</v>
      </c>
      <c r="K4245" s="251">
        <v>6</v>
      </c>
      <c r="M4245" s="251" t="s">
        <v>9958</v>
      </c>
      <c r="N4245" s="251" t="s">
        <v>13113</v>
      </c>
      <c r="O4245" s="251">
        <v>6</v>
      </c>
      <c r="Q4245" s="251" t="s">
        <v>14806</v>
      </c>
      <c r="R4245" s="251" t="s">
        <v>9960</v>
      </c>
      <c r="S4245" s="251" t="s">
        <v>1372</v>
      </c>
      <c r="T4245" s="251" t="str">
        <f t="shared" si="266"/>
        <v>I060638481551BZ240</v>
      </c>
      <c r="W4245" s="251" t="str">
        <f t="shared" si="267"/>
        <v>I060638481551-BZ240</v>
      </c>
    </row>
    <row r="4246" spans="1:23" x14ac:dyDescent="0.3">
      <c r="A4246" s="256" t="str">
        <f t="shared" si="264"/>
        <v>I0606384-81560BZ220-00003</v>
      </c>
      <c r="B4246" s="251" t="s">
        <v>14807</v>
      </c>
      <c r="C4246" s="251" t="s">
        <v>10077</v>
      </c>
      <c r="D4246" s="251" t="s">
        <v>14800</v>
      </c>
      <c r="E4246" s="251" t="s">
        <v>12847</v>
      </c>
      <c r="F4246" s="251" t="s">
        <v>9974</v>
      </c>
      <c r="G4246" s="251" t="s">
        <v>1378</v>
      </c>
      <c r="H4246" s="251" t="s">
        <v>5204</v>
      </c>
      <c r="I4246" s="257" t="str">
        <f t="shared" si="265"/>
        <v>-00003</v>
      </c>
      <c r="J4246" s="251">
        <v>3</v>
      </c>
      <c r="K4246" s="251">
        <v>3</v>
      </c>
      <c r="M4246" s="251" t="s">
        <v>9958</v>
      </c>
      <c r="N4246" s="251" t="s">
        <v>13113</v>
      </c>
      <c r="O4246" s="251">
        <v>3</v>
      </c>
      <c r="Q4246" s="251" t="s">
        <v>14807</v>
      </c>
      <c r="R4246" s="251" t="s">
        <v>9960</v>
      </c>
      <c r="S4246" s="251" t="s">
        <v>1377</v>
      </c>
      <c r="T4246" s="251" t="str">
        <f t="shared" si="266"/>
        <v>I060638481560BZ220</v>
      </c>
      <c r="W4246" s="251" t="str">
        <f t="shared" si="267"/>
        <v>I060638481560-BZ220</v>
      </c>
    </row>
    <row r="4247" spans="1:23" x14ac:dyDescent="0.3">
      <c r="A4247" s="256" t="str">
        <f t="shared" si="264"/>
        <v>I0606384-81560BZ490-00002</v>
      </c>
      <c r="B4247" s="251" t="s">
        <v>14808</v>
      </c>
      <c r="C4247" s="251" t="s">
        <v>10077</v>
      </c>
      <c r="D4247" s="251" t="s">
        <v>14800</v>
      </c>
      <c r="E4247" s="251" t="s">
        <v>12847</v>
      </c>
      <c r="F4247" s="251" t="s">
        <v>9976</v>
      </c>
      <c r="G4247" s="251" t="s">
        <v>1423</v>
      </c>
      <c r="H4247" s="251" t="s">
        <v>5204</v>
      </c>
      <c r="I4247" s="257" t="str">
        <f t="shared" si="265"/>
        <v>-00002</v>
      </c>
      <c r="J4247" s="251">
        <v>2</v>
      </c>
      <c r="K4247" s="251">
        <v>2</v>
      </c>
      <c r="M4247" s="251" t="s">
        <v>9958</v>
      </c>
      <c r="N4247" s="251" t="s">
        <v>13113</v>
      </c>
      <c r="O4247" s="251">
        <v>2</v>
      </c>
      <c r="Q4247" s="251" t="s">
        <v>14808</v>
      </c>
      <c r="R4247" s="251" t="s">
        <v>9960</v>
      </c>
      <c r="S4247" s="251" t="s">
        <v>1422</v>
      </c>
      <c r="T4247" s="251" t="str">
        <f t="shared" si="266"/>
        <v>I060638481560BZ490</v>
      </c>
      <c r="W4247" s="251" t="str">
        <f t="shared" si="267"/>
        <v>I060638481560-BZ490</v>
      </c>
    </row>
    <row r="4248" spans="1:23" x14ac:dyDescent="0.3">
      <c r="A4248" s="256" t="str">
        <f t="shared" si="264"/>
        <v>I0606384-81561BZ150-00005</v>
      </c>
      <c r="B4248" s="251" t="s">
        <v>14809</v>
      </c>
      <c r="C4248" s="251" t="s">
        <v>10077</v>
      </c>
      <c r="D4248" s="251" t="s">
        <v>14800</v>
      </c>
      <c r="E4248" s="251" t="s">
        <v>12847</v>
      </c>
      <c r="F4248" s="251" t="s">
        <v>9978</v>
      </c>
      <c r="G4248" s="251" t="s">
        <v>1359</v>
      </c>
      <c r="H4248" s="251" t="s">
        <v>3443</v>
      </c>
      <c r="I4248" s="257" t="str">
        <f t="shared" si="265"/>
        <v>-00005</v>
      </c>
      <c r="J4248" s="251">
        <v>5</v>
      </c>
      <c r="K4248" s="251">
        <v>5</v>
      </c>
      <c r="M4248" s="251" t="s">
        <v>9958</v>
      </c>
      <c r="N4248" s="251" t="s">
        <v>13113</v>
      </c>
      <c r="O4248" s="251">
        <v>5</v>
      </c>
      <c r="Q4248" s="251" t="s">
        <v>14809</v>
      </c>
      <c r="R4248" s="251" t="s">
        <v>9960</v>
      </c>
      <c r="S4248" s="251" t="s">
        <v>1358</v>
      </c>
      <c r="T4248" s="251" t="str">
        <f t="shared" si="266"/>
        <v>I060638481561BZ150</v>
      </c>
      <c r="W4248" s="251" t="str">
        <f t="shared" si="267"/>
        <v>I060638481561-BZ150</v>
      </c>
    </row>
    <row r="4249" spans="1:23" x14ac:dyDescent="0.3">
      <c r="A4249" s="256" t="str">
        <f t="shared" si="264"/>
        <v>I0606384-81561BZ240-00004</v>
      </c>
      <c r="B4249" s="251" t="s">
        <v>14810</v>
      </c>
      <c r="C4249" s="251" t="s">
        <v>10077</v>
      </c>
      <c r="D4249" s="251" t="s">
        <v>14800</v>
      </c>
      <c r="E4249" s="251" t="s">
        <v>12847</v>
      </c>
      <c r="F4249" s="251" t="s">
        <v>9980</v>
      </c>
      <c r="G4249" s="251" t="s">
        <v>1387</v>
      </c>
      <c r="H4249" s="251" t="s">
        <v>3443</v>
      </c>
      <c r="I4249" s="257" t="str">
        <f t="shared" si="265"/>
        <v>-00004</v>
      </c>
      <c r="J4249" s="251">
        <v>4</v>
      </c>
      <c r="K4249" s="251">
        <v>4</v>
      </c>
      <c r="M4249" s="251" t="s">
        <v>9958</v>
      </c>
      <c r="N4249" s="251" t="s">
        <v>13113</v>
      </c>
      <c r="O4249" s="251">
        <v>4</v>
      </c>
      <c r="Q4249" s="251" t="s">
        <v>14810</v>
      </c>
      <c r="R4249" s="251" t="s">
        <v>9960</v>
      </c>
      <c r="S4249" s="251" t="s">
        <v>1386</v>
      </c>
      <c r="T4249" s="251" t="str">
        <f t="shared" si="266"/>
        <v>I060638481561BZ240</v>
      </c>
      <c r="W4249" s="251" t="str">
        <f t="shared" si="267"/>
        <v>I060638481561-BZ240</v>
      </c>
    </row>
    <row r="4250" spans="1:23" x14ac:dyDescent="0.3">
      <c r="A4250" s="256" t="str">
        <f t="shared" si="264"/>
        <v>I0606384-81561BZ320-00002</v>
      </c>
      <c r="B4250" s="251" t="s">
        <v>14811</v>
      </c>
      <c r="C4250" s="251" t="s">
        <v>10077</v>
      </c>
      <c r="D4250" s="251" t="s">
        <v>14800</v>
      </c>
      <c r="E4250" s="251" t="s">
        <v>12847</v>
      </c>
      <c r="F4250" s="251" t="s">
        <v>9982</v>
      </c>
      <c r="G4250" s="251" t="s">
        <v>1428</v>
      </c>
      <c r="H4250" s="251" t="s">
        <v>3443</v>
      </c>
      <c r="I4250" s="257" t="str">
        <f t="shared" si="265"/>
        <v>-00002</v>
      </c>
      <c r="J4250" s="251">
        <v>2</v>
      </c>
      <c r="K4250" s="251">
        <v>2</v>
      </c>
      <c r="M4250" s="251" t="s">
        <v>9958</v>
      </c>
      <c r="N4250" s="251" t="s">
        <v>13113</v>
      </c>
      <c r="O4250" s="251">
        <v>2</v>
      </c>
      <c r="Q4250" s="251" t="s">
        <v>14811</v>
      </c>
      <c r="R4250" s="251" t="s">
        <v>9960</v>
      </c>
      <c r="S4250" s="251" t="s">
        <v>1427</v>
      </c>
      <c r="T4250" s="251" t="str">
        <f t="shared" si="266"/>
        <v>I060638481561BZ320</v>
      </c>
      <c r="W4250" s="251" t="str">
        <f t="shared" si="267"/>
        <v>I060638481561-BZ320</v>
      </c>
    </row>
    <row r="4251" spans="1:23" x14ac:dyDescent="0.3">
      <c r="A4251" s="256" t="str">
        <f t="shared" si="264"/>
        <v>I0606384-81590BZ051-00003</v>
      </c>
      <c r="B4251" s="251" t="s">
        <v>14812</v>
      </c>
      <c r="C4251" s="251" t="s">
        <v>10077</v>
      </c>
      <c r="D4251" s="251" t="s">
        <v>14800</v>
      </c>
      <c r="E4251" s="251" t="s">
        <v>12847</v>
      </c>
      <c r="F4251" s="251" t="s">
        <v>9984</v>
      </c>
      <c r="G4251" s="251" t="s">
        <v>5230</v>
      </c>
      <c r="H4251" s="251" t="s">
        <v>770</v>
      </c>
      <c r="I4251" s="257" t="str">
        <f t="shared" si="265"/>
        <v>-00003</v>
      </c>
      <c r="J4251" s="251">
        <v>3</v>
      </c>
      <c r="K4251" s="251">
        <v>3</v>
      </c>
      <c r="M4251" s="251" t="s">
        <v>9958</v>
      </c>
      <c r="N4251" s="251" t="s">
        <v>13113</v>
      </c>
      <c r="O4251" s="251">
        <v>3</v>
      </c>
      <c r="Q4251" s="251" t="s">
        <v>14812</v>
      </c>
      <c r="R4251" s="251" t="s">
        <v>9960</v>
      </c>
      <c r="S4251" s="251" t="s">
        <v>4062</v>
      </c>
      <c r="T4251" s="251" t="str">
        <f t="shared" si="266"/>
        <v>I060638481590BZ051</v>
      </c>
      <c r="W4251" s="251" t="str">
        <f t="shared" si="267"/>
        <v>I060638481590-BZ051</v>
      </c>
    </row>
    <row r="4252" spans="1:23" x14ac:dyDescent="0.3">
      <c r="A4252" s="256" t="str">
        <f t="shared" si="264"/>
        <v>I0606384-9004A81005-00001</v>
      </c>
      <c r="B4252" s="251" t="s">
        <v>14813</v>
      </c>
      <c r="C4252" s="251" t="s">
        <v>10077</v>
      </c>
      <c r="D4252" s="251" t="s">
        <v>14800</v>
      </c>
      <c r="E4252" s="251" t="s">
        <v>12847</v>
      </c>
      <c r="F4252" s="251" t="s">
        <v>9986</v>
      </c>
      <c r="G4252" s="251" t="s">
        <v>1566</v>
      </c>
      <c r="H4252" s="251" t="s">
        <v>3393</v>
      </c>
      <c r="I4252" s="257" t="str">
        <f t="shared" si="265"/>
        <v>-00001</v>
      </c>
      <c r="J4252" s="251">
        <v>1</v>
      </c>
      <c r="K4252" s="251">
        <v>1</v>
      </c>
      <c r="M4252" s="251" t="s">
        <v>10007</v>
      </c>
      <c r="N4252" s="251" t="s">
        <v>13113</v>
      </c>
      <c r="O4252" s="251">
        <v>1</v>
      </c>
      <c r="Q4252" s="251" t="s">
        <v>14813</v>
      </c>
      <c r="R4252" s="251" t="s">
        <v>9960</v>
      </c>
      <c r="S4252" s="251" t="s">
        <v>1565</v>
      </c>
      <c r="T4252" s="251" t="str">
        <f t="shared" si="266"/>
        <v>I06063849004A81005</v>
      </c>
      <c r="W4252" s="251" t="str">
        <f t="shared" si="267"/>
        <v>I06063849004A-81005</v>
      </c>
    </row>
    <row r="4253" spans="1:23" x14ac:dyDescent="0.3">
      <c r="A4253" s="256" t="str">
        <f t="shared" si="264"/>
        <v>I0606384-9004A81006-00007</v>
      </c>
      <c r="B4253" s="251" t="s">
        <v>14814</v>
      </c>
      <c r="C4253" s="251" t="s">
        <v>10077</v>
      </c>
      <c r="D4253" s="251" t="s">
        <v>14800</v>
      </c>
      <c r="E4253" s="251" t="s">
        <v>12847</v>
      </c>
      <c r="F4253" s="251" t="s">
        <v>9988</v>
      </c>
      <c r="G4253" s="251" t="s">
        <v>1574</v>
      </c>
      <c r="H4253" s="251" t="s">
        <v>3393</v>
      </c>
      <c r="I4253" s="257" t="str">
        <f t="shared" si="265"/>
        <v>-00007</v>
      </c>
      <c r="J4253" s="251">
        <v>7</v>
      </c>
      <c r="K4253" s="251">
        <v>7</v>
      </c>
      <c r="M4253" s="251" t="s">
        <v>10007</v>
      </c>
      <c r="N4253" s="251" t="s">
        <v>13113</v>
      </c>
      <c r="O4253" s="251">
        <v>7</v>
      </c>
      <c r="Q4253" s="251" t="s">
        <v>14814</v>
      </c>
      <c r="R4253" s="251" t="s">
        <v>9960</v>
      </c>
      <c r="S4253" s="251" t="s">
        <v>1573</v>
      </c>
      <c r="T4253" s="251" t="str">
        <f t="shared" si="266"/>
        <v>I06063849004A81006</v>
      </c>
      <c r="W4253" s="251" t="str">
        <f t="shared" si="267"/>
        <v>I06063849004A-81006</v>
      </c>
    </row>
    <row r="4254" spans="1:23" x14ac:dyDescent="0.3">
      <c r="A4254" s="256" t="str">
        <f t="shared" si="264"/>
        <v>I0606384-9004A81007-00002</v>
      </c>
      <c r="B4254" s="251" t="s">
        <v>14815</v>
      </c>
      <c r="C4254" s="251" t="s">
        <v>10077</v>
      </c>
      <c r="D4254" s="251" t="s">
        <v>14800</v>
      </c>
      <c r="E4254" s="251" t="s">
        <v>12847</v>
      </c>
      <c r="F4254" s="251" t="s">
        <v>9990</v>
      </c>
      <c r="G4254" s="251" t="s">
        <v>1576</v>
      </c>
      <c r="H4254" s="251" t="s">
        <v>3393</v>
      </c>
      <c r="I4254" s="257" t="str">
        <f t="shared" si="265"/>
        <v>-00002</v>
      </c>
      <c r="J4254" s="251">
        <v>2</v>
      </c>
      <c r="K4254" s="251">
        <v>2</v>
      </c>
      <c r="M4254" s="251" t="s">
        <v>10003</v>
      </c>
      <c r="N4254" s="251" t="s">
        <v>13113</v>
      </c>
      <c r="O4254" s="251">
        <v>2</v>
      </c>
      <c r="Q4254" s="251" t="s">
        <v>14815</v>
      </c>
      <c r="R4254" s="251" t="s">
        <v>9960</v>
      </c>
      <c r="S4254" s="251" t="s">
        <v>1575</v>
      </c>
      <c r="T4254" s="251" t="str">
        <f t="shared" si="266"/>
        <v>I06063849004A81007</v>
      </c>
      <c r="W4254" s="251" t="str">
        <f t="shared" si="267"/>
        <v>I06063849004A-81007</v>
      </c>
    </row>
    <row r="4255" spans="1:23" x14ac:dyDescent="0.3">
      <c r="A4255" s="256" t="str">
        <f t="shared" si="264"/>
        <v>I0606384-9004A81026-00006</v>
      </c>
      <c r="B4255" s="251" t="s">
        <v>14816</v>
      </c>
      <c r="C4255" s="251" t="s">
        <v>10077</v>
      </c>
      <c r="D4255" s="251" t="s">
        <v>14800</v>
      </c>
      <c r="E4255" s="251" t="s">
        <v>12847</v>
      </c>
      <c r="F4255" s="251" t="s">
        <v>9992</v>
      </c>
      <c r="G4255" s="251" t="s">
        <v>1624</v>
      </c>
      <c r="H4255" s="251" t="s">
        <v>3393</v>
      </c>
      <c r="I4255" s="257" t="str">
        <f t="shared" si="265"/>
        <v>-00006</v>
      </c>
      <c r="J4255" s="251">
        <v>6</v>
      </c>
      <c r="K4255" s="251">
        <v>6</v>
      </c>
      <c r="M4255" s="251" t="s">
        <v>10007</v>
      </c>
      <c r="N4255" s="251" t="s">
        <v>13113</v>
      </c>
      <c r="O4255" s="251">
        <v>6</v>
      </c>
      <c r="Q4255" s="251" t="s">
        <v>14816</v>
      </c>
      <c r="R4255" s="251" t="s">
        <v>9960</v>
      </c>
      <c r="S4255" s="251" t="s">
        <v>1623</v>
      </c>
      <c r="T4255" s="251" t="str">
        <f t="shared" si="266"/>
        <v>I06063849004A81026</v>
      </c>
      <c r="W4255" s="251" t="str">
        <f t="shared" si="267"/>
        <v>I06063849004A-81026</v>
      </c>
    </row>
    <row r="4256" spans="1:23" x14ac:dyDescent="0.3">
      <c r="A4256" s="256" t="str">
        <f t="shared" si="264"/>
        <v>I0606384-9004B15001-00001</v>
      </c>
      <c r="B4256" s="251" t="s">
        <v>14817</v>
      </c>
      <c r="C4256" s="251" t="s">
        <v>10077</v>
      </c>
      <c r="D4256" s="251" t="s">
        <v>14800</v>
      </c>
      <c r="E4256" s="251" t="s">
        <v>12847</v>
      </c>
      <c r="F4256" s="251" t="s">
        <v>9995</v>
      </c>
      <c r="G4256" s="251" t="s">
        <v>1595</v>
      </c>
      <c r="H4256" s="251" t="s">
        <v>1593</v>
      </c>
      <c r="I4256" s="257" t="str">
        <f t="shared" si="265"/>
        <v>-00001</v>
      </c>
      <c r="J4256" s="251">
        <v>1</v>
      </c>
      <c r="K4256" s="251">
        <v>1</v>
      </c>
      <c r="M4256" s="251" t="s">
        <v>10007</v>
      </c>
      <c r="N4256" s="251" t="s">
        <v>13113</v>
      </c>
      <c r="O4256" s="251">
        <v>1</v>
      </c>
      <c r="Q4256" s="251" t="s">
        <v>14817</v>
      </c>
      <c r="R4256" s="251" t="s">
        <v>9960</v>
      </c>
      <c r="S4256" s="251" t="s">
        <v>1594</v>
      </c>
      <c r="T4256" s="251" t="str">
        <f t="shared" si="266"/>
        <v>I06063849004B15001</v>
      </c>
      <c r="W4256" s="251" t="str">
        <f t="shared" si="267"/>
        <v>I06063849004B-15001</v>
      </c>
    </row>
    <row r="4257" spans="1:23" x14ac:dyDescent="0.3">
      <c r="A4257" s="256" t="str">
        <f t="shared" si="264"/>
        <v>I0606385-81580BZ051-00001</v>
      </c>
      <c r="B4257" s="251" t="s">
        <v>14818</v>
      </c>
      <c r="C4257" s="251" t="s">
        <v>10077</v>
      </c>
      <c r="D4257" s="251" t="s">
        <v>14819</v>
      </c>
      <c r="E4257" s="251" t="s">
        <v>12847</v>
      </c>
      <c r="F4257" s="251" t="s">
        <v>9957</v>
      </c>
      <c r="G4257" s="251" t="s">
        <v>5226</v>
      </c>
      <c r="H4257" s="251" t="s">
        <v>758</v>
      </c>
      <c r="I4257" s="257" t="str">
        <f t="shared" si="265"/>
        <v>-00001</v>
      </c>
      <c r="J4257" s="251">
        <v>1</v>
      </c>
      <c r="K4257" s="251">
        <v>1</v>
      </c>
      <c r="M4257" s="251" t="s">
        <v>9958</v>
      </c>
      <c r="N4257" s="251" t="s">
        <v>13230</v>
      </c>
      <c r="O4257" s="251">
        <v>1</v>
      </c>
      <c r="Q4257" s="251" t="s">
        <v>14818</v>
      </c>
      <c r="R4257" s="251" t="s">
        <v>10017</v>
      </c>
      <c r="S4257" s="251" t="s">
        <v>4065</v>
      </c>
      <c r="T4257" s="251" t="str">
        <f t="shared" si="266"/>
        <v>I060638581580BZ051</v>
      </c>
      <c r="W4257" s="251" t="str">
        <f t="shared" si="267"/>
        <v>I060638581580-BZ051</v>
      </c>
    </row>
    <row r="4258" spans="1:23" x14ac:dyDescent="0.3">
      <c r="A4258" s="256" t="str">
        <f t="shared" si="264"/>
        <v>I0606385-87915BZ070-00001</v>
      </c>
      <c r="B4258" s="251" t="s">
        <v>14820</v>
      </c>
      <c r="C4258" s="251" t="s">
        <v>10077</v>
      </c>
      <c r="D4258" s="251" t="s">
        <v>14819</v>
      </c>
      <c r="E4258" s="251" t="s">
        <v>12847</v>
      </c>
      <c r="F4258" s="251" t="s">
        <v>9962</v>
      </c>
      <c r="G4258" s="251" t="s">
        <v>1528</v>
      </c>
      <c r="H4258" s="251" t="s">
        <v>10293</v>
      </c>
      <c r="I4258" s="257" t="str">
        <f t="shared" si="265"/>
        <v>-00001</v>
      </c>
      <c r="J4258" s="251">
        <v>1</v>
      </c>
      <c r="K4258" s="251">
        <v>1</v>
      </c>
      <c r="M4258" s="251" t="s">
        <v>10007</v>
      </c>
      <c r="N4258" s="251" t="s">
        <v>13230</v>
      </c>
      <c r="O4258" s="251">
        <v>1</v>
      </c>
      <c r="Q4258" s="251" t="s">
        <v>14820</v>
      </c>
      <c r="R4258" s="251" t="s">
        <v>10017</v>
      </c>
      <c r="S4258" s="251" t="s">
        <v>1527</v>
      </c>
      <c r="T4258" s="251" t="str">
        <f t="shared" si="266"/>
        <v>I060638587915BZ070</v>
      </c>
      <c r="W4258" s="251" t="str">
        <f t="shared" si="267"/>
        <v>I060638587915-BZ070</v>
      </c>
    </row>
    <row r="4259" spans="1:23" x14ac:dyDescent="0.3">
      <c r="A4259" s="256" t="str">
        <f t="shared" si="264"/>
        <v>I0606385-87917BZ010-00001</v>
      </c>
      <c r="B4259" s="251" t="s">
        <v>14821</v>
      </c>
      <c r="C4259" s="251" t="s">
        <v>10077</v>
      </c>
      <c r="D4259" s="251" t="s">
        <v>14819</v>
      </c>
      <c r="E4259" s="251" t="s">
        <v>12847</v>
      </c>
      <c r="F4259" s="251" t="s">
        <v>9964</v>
      </c>
      <c r="G4259" s="251" t="s">
        <v>1515</v>
      </c>
      <c r="H4259" s="251" t="s">
        <v>10109</v>
      </c>
      <c r="I4259" s="257" t="str">
        <f t="shared" si="265"/>
        <v>-00001</v>
      </c>
      <c r="J4259" s="251">
        <v>1</v>
      </c>
      <c r="K4259" s="251">
        <v>1</v>
      </c>
      <c r="M4259" s="251" t="s">
        <v>10007</v>
      </c>
      <c r="N4259" s="251" t="s">
        <v>13230</v>
      </c>
      <c r="O4259" s="251">
        <v>1</v>
      </c>
      <c r="Q4259" s="251" t="s">
        <v>14821</v>
      </c>
      <c r="R4259" s="251" t="s">
        <v>10017</v>
      </c>
      <c r="S4259" s="251" t="s">
        <v>1514</v>
      </c>
      <c r="T4259" s="251" t="str">
        <f t="shared" si="266"/>
        <v>I060638587917BZ010</v>
      </c>
      <c r="W4259" s="251" t="str">
        <f t="shared" si="267"/>
        <v>I060638587917-BZ010</v>
      </c>
    </row>
    <row r="4260" spans="1:23" x14ac:dyDescent="0.3">
      <c r="A4260" s="256" t="str">
        <f t="shared" si="264"/>
        <v>I0606385-87947BZ010-00001</v>
      </c>
      <c r="B4260" s="251" t="s">
        <v>14822</v>
      </c>
      <c r="C4260" s="251" t="s">
        <v>10077</v>
      </c>
      <c r="D4260" s="251" t="s">
        <v>14819</v>
      </c>
      <c r="E4260" s="251" t="s">
        <v>12847</v>
      </c>
      <c r="F4260" s="251" t="s">
        <v>9966</v>
      </c>
      <c r="G4260" s="251" t="s">
        <v>1519</v>
      </c>
      <c r="H4260" s="251" t="s">
        <v>10109</v>
      </c>
      <c r="I4260" s="257" t="str">
        <f t="shared" si="265"/>
        <v>-00001</v>
      </c>
      <c r="J4260" s="251">
        <v>1</v>
      </c>
      <c r="K4260" s="251">
        <v>1</v>
      </c>
      <c r="M4260" s="251" t="s">
        <v>10007</v>
      </c>
      <c r="N4260" s="251" t="s">
        <v>13230</v>
      </c>
      <c r="O4260" s="251">
        <v>1</v>
      </c>
      <c r="Q4260" s="251" t="s">
        <v>14822</v>
      </c>
      <c r="R4260" s="251" t="s">
        <v>10017</v>
      </c>
      <c r="S4260" s="251" t="s">
        <v>1518</v>
      </c>
      <c r="T4260" s="251" t="str">
        <f t="shared" si="266"/>
        <v>I060638587947BZ010</v>
      </c>
      <c r="W4260" s="251" t="str">
        <f t="shared" si="267"/>
        <v>I060638587947-BZ010</v>
      </c>
    </row>
    <row r="4261" spans="1:23" x14ac:dyDescent="0.3">
      <c r="A4261" s="256" t="str">
        <f t="shared" si="264"/>
        <v>I0606386-81565BZ030-00006</v>
      </c>
      <c r="B4261" s="251" t="s">
        <v>14823</v>
      </c>
      <c r="C4261" s="251" t="s">
        <v>10077</v>
      </c>
      <c r="D4261" s="251" t="s">
        <v>14824</v>
      </c>
      <c r="E4261" s="251" t="s">
        <v>12847</v>
      </c>
      <c r="F4261" s="251" t="s">
        <v>9957</v>
      </c>
      <c r="G4261" s="251" t="s">
        <v>1356</v>
      </c>
      <c r="H4261" s="251" t="s">
        <v>10467</v>
      </c>
      <c r="I4261" s="257" t="str">
        <f t="shared" si="265"/>
        <v>-00006</v>
      </c>
      <c r="J4261" s="251">
        <v>6</v>
      </c>
      <c r="K4261" s="251">
        <v>6</v>
      </c>
      <c r="M4261" s="251" t="s">
        <v>10007</v>
      </c>
      <c r="N4261" s="251" t="s">
        <v>13520</v>
      </c>
      <c r="O4261" s="251">
        <v>6</v>
      </c>
      <c r="Q4261" s="251" t="s">
        <v>14823</v>
      </c>
      <c r="R4261" s="251" t="s">
        <v>10028</v>
      </c>
      <c r="S4261" s="251" t="s">
        <v>1355</v>
      </c>
      <c r="T4261" s="251" t="str">
        <f t="shared" si="266"/>
        <v>I060638681565BZ030</v>
      </c>
      <c r="W4261" s="251" t="str">
        <f t="shared" si="267"/>
        <v>I060638681565-BZ030</v>
      </c>
    </row>
    <row r="4262" spans="1:23" x14ac:dyDescent="0.3">
      <c r="A4262" s="256" t="str">
        <f t="shared" si="264"/>
        <v>I0706389-9004951125-00013</v>
      </c>
      <c r="B4262" s="251" t="s">
        <v>14825</v>
      </c>
      <c r="C4262" s="251" t="s">
        <v>10117</v>
      </c>
      <c r="D4262" s="251" t="s">
        <v>14826</v>
      </c>
      <c r="E4262" s="251" t="s">
        <v>12847</v>
      </c>
      <c r="F4262" s="251" t="s">
        <v>9957</v>
      </c>
      <c r="G4262" s="251" t="s">
        <v>1561</v>
      </c>
      <c r="H4262" s="251" t="s">
        <v>3393</v>
      </c>
      <c r="I4262" s="257" t="str">
        <f t="shared" si="265"/>
        <v>-00013</v>
      </c>
      <c r="J4262" s="251">
        <v>13</v>
      </c>
      <c r="K4262" s="251">
        <v>13</v>
      </c>
      <c r="M4262" s="251" t="s">
        <v>10003</v>
      </c>
      <c r="N4262" s="251" t="s">
        <v>13113</v>
      </c>
      <c r="O4262" s="251">
        <v>13</v>
      </c>
      <c r="Q4262" s="251" t="s">
        <v>14825</v>
      </c>
      <c r="R4262" s="251" t="s">
        <v>9960</v>
      </c>
      <c r="S4262" s="251">
        <v>9004951125</v>
      </c>
      <c r="T4262" s="251" t="str">
        <f t="shared" si="266"/>
        <v>I07063899004951125</v>
      </c>
      <c r="W4262" s="251" t="str">
        <f t="shared" si="267"/>
        <v>I070638990049-51125</v>
      </c>
    </row>
    <row r="4263" spans="1:23" x14ac:dyDescent="0.3">
      <c r="A4263" s="256" t="str">
        <f t="shared" si="264"/>
        <v>I0706390-81110BZ050-00001</v>
      </c>
      <c r="B4263" s="251" t="s">
        <v>14827</v>
      </c>
      <c r="C4263" s="251" t="s">
        <v>10117</v>
      </c>
      <c r="D4263" s="251" t="s">
        <v>14828</v>
      </c>
      <c r="E4263" s="251" t="s">
        <v>12847</v>
      </c>
      <c r="F4263" s="251" t="s">
        <v>9957</v>
      </c>
      <c r="G4263" s="251" t="s">
        <v>1015</v>
      </c>
      <c r="H4263" s="251" t="s">
        <v>10123</v>
      </c>
      <c r="I4263" s="257" t="str">
        <f t="shared" si="265"/>
        <v>-00001</v>
      </c>
      <c r="J4263" s="251">
        <v>1</v>
      </c>
      <c r="K4263" s="251">
        <v>1</v>
      </c>
      <c r="M4263" s="251" t="s">
        <v>9958</v>
      </c>
      <c r="N4263" s="251" t="s">
        <v>13230</v>
      </c>
      <c r="O4263" s="251">
        <v>1</v>
      </c>
      <c r="Q4263" s="251" t="s">
        <v>14827</v>
      </c>
      <c r="R4263" s="251" t="s">
        <v>10017</v>
      </c>
      <c r="S4263" s="251" t="s">
        <v>1014</v>
      </c>
      <c r="T4263" s="251" t="str">
        <f t="shared" si="266"/>
        <v>I070639081110BZ050</v>
      </c>
      <c r="W4263" s="251" t="str">
        <f t="shared" si="267"/>
        <v>I070639081110-BZ050</v>
      </c>
    </row>
    <row r="4264" spans="1:23" x14ac:dyDescent="0.3">
      <c r="A4264" s="256" t="str">
        <f t="shared" si="264"/>
        <v>I0706390-81110BZ800-00002</v>
      </c>
      <c r="B4264" s="251" t="s">
        <v>14829</v>
      </c>
      <c r="C4264" s="251" t="s">
        <v>10117</v>
      </c>
      <c r="D4264" s="251" t="s">
        <v>14828</v>
      </c>
      <c r="E4264" s="251" t="s">
        <v>12847</v>
      </c>
      <c r="F4264" s="251" t="s">
        <v>9962</v>
      </c>
      <c r="G4264" s="251" t="s">
        <v>3420</v>
      </c>
      <c r="H4264" s="251" t="s">
        <v>3422</v>
      </c>
      <c r="I4264" s="257" t="str">
        <f t="shared" si="265"/>
        <v>-00002</v>
      </c>
      <c r="J4264" s="251">
        <v>2</v>
      </c>
      <c r="K4264" s="251">
        <v>2</v>
      </c>
      <c r="M4264" s="251" t="s">
        <v>9958</v>
      </c>
      <c r="N4264" s="251" t="s">
        <v>13230</v>
      </c>
      <c r="O4264" s="251">
        <v>2</v>
      </c>
      <c r="Q4264" s="251" t="s">
        <v>14829</v>
      </c>
      <c r="R4264" s="251" t="s">
        <v>10017</v>
      </c>
      <c r="S4264" s="251" t="s">
        <v>3419</v>
      </c>
      <c r="T4264" s="251" t="str">
        <f t="shared" si="266"/>
        <v>I070639081110BZ800</v>
      </c>
      <c r="W4264" s="251" t="str">
        <f t="shared" si="267"/>
        <v>I070639081110-BZ800</v>
      </c>
    </row>
    <row r="4265" spans="1:23" x14ac:dyDescent="0.3">
      <c r="A4265" s="256" t="str">
        <f t="shared" si="264"/>
        <v>I0706390-81110BZ840-00001</v>
      </c>
      <c r="B4265" s="251" t="s">
        <v>14830</v>
      </c>
      <c r="C4265" s="251" t="s">
        <v>10117</v>
      </c>
      <c r="D4265" s="251" t="s">
        <v>14828</v>
      </c>
      <c r="E4265" s="251" t="s">
        <v>12847</v>
      </c>
      <c r="F4265" s="251" t="s">
        <v>9964</v>
      </c>
      <c r="G4265" s="251" t="s">
        <v>3424</v>
      </c>
      <c r="H4265" s="251" t="s">
        <v>3422</v>
      </c>
      <c r="I4265" s="257" t="str">
        <f t="shared" si="265"/>
        <v>-00001</v>
      </c>
      <c r="J4265" s="251">
        <v>1</v>
      </c>
      <c r="K4265" s="251">
        <v>1</v>
      </c>
      <c r="M4265" s="251" t="s">
        <v>9958</v>
      </c>
      <c r="N4265" s="251" t="s">
        <v>13230</v>
      </c>
      <c r="O4265" s="251">
        <v>1</v>
      </c>
      <c r="Q4265" s="251" t="s">
        <v>14830</v>
      </c>
      <c r="R4265" s="251" t="s">
        <v>10017</v>
      </c>
      <c r="S4265" s="251" t="s">
        <v>3423</v>
      </c>
      <c r="T4265" s="251" t="str">
        <f t="shared" si="266"/>
        <v>I070639081110BZ840</v>
      </c>
      <c r="W4265" s="251" t="str">
        <f t="shared" si="267"/>
        <v>I070639081110-BZ840</v>
      </c>
    </row>
    <row r="4266" spans="1:23" x14ac:dyDescent="0.3">
      <c r="A4266" s="256" t="str">
        <f t="shared" si="264"/>
        <v>I0706390-81150BZ010-00001</v>
      </c>
      <c r="B4266" s="251" t="s">
        <v>14831</v>
      </c>
      <c r="C4266" s="251" t="s">
        <v>10117</v>
      </c>
      <c r="D4266" s="251" t="s">
        <v>14828</v>
      </c>
      <c r="E4266" s="251" t="s">
        <v>12847</v>
      </c>
      <c r="F4266" s="251" t="s">
        <v>9966</v>
      </c>
      <c r="G4266" s="251" t="s">
        <v>1006</v>
      </c>
      <c r="H4266" s="251" t="s">
        <v>3429</v>
      </c>
      <c r="I4266" s="257" t="str">
        <f t="shared" si="265"/>
        <v>-00001</v>
      </c>
      <c r="J4266" s="251">
        <v>1</v>
      </c>
      <c r="K4266" s="251">
        <v>1</v>
      </c>
      <c r="M4266" s="251" t="s">
        <v>9958</v>
      </c>
      <c r="N4266" s="251" t="s">
        <v>13230</v>
      </c>
      <c r="O4266" s="251">
        <v>1</v>
      </c>
      <c r="Q4266" s="251" t="s">
        <v>14831</v>
      </c>
      <c r="R4266" s="251" t="s">
        <v>10017</v>
      </c>
      <c r="S4266" s="251" t="s">
        <v>1005</v>
      </c>
      <c r="T4266" s="251" t="str">
        <f t="shared" si="266"/>
        <v>I070639081150BZ010</v>
      </c>
      <c r="W4266" s="251" t="str">
        <f t="shared" si="267"/>
        <v>I070639081150-BZ010</v>
      </c>
    </row>
    <row r="4267" spans="1:23" x14ac:dyDescent="0.3">
      <c r="A4267" s="256" t="str">
        <f t="shared" si="264"/>
        <v>I0706390-81150BZ050-00003</v>
      </c>
      <c r="B4267" s="251" t="s">
        <v>14832</v>
      </c>
      <c r="C4267" s="251" t="s">
        <v>10117</v>
      </c>
      <c r="D4267" s="251" t="s">
        <v>14828</v>
      </c>
      <c r="E4267" s="251" t="s">
        <v>12847</v>
      </c>
      <c r="F4267" s="251" t="s">
        <v>9968</v>
      </c>
      <c r="G4267" s="251" t="s">
        <v>1024</v>
      </c>
      <c r="H4267" s="251" t="s">
        <v>5057</v>
      </c>
      <c r="I4267" s="257" t="str">
        <f t="shared" si="265"/>
        <v>-00003</v>
      </c>
      <c r="J4267" s="251">
        <v>3</v>
      </c>
      <c r="K4267" s="251">
        <v>3</v>
      </c>
      <c r="M4267" s="251" t="s">
        <v>9958</v>
      </c>
      <c r="N4267" s="251" t="s">
        <v>13230</v>
      </c>
      <c r="O4267" s="251">
        <v>3</v>
      </c>
      <c r="Q4267" s="251" t="s">
        <v>14832</v>
      </c>
      <c r="R4267" s="251" t="s">
        <v>10017</v>
      </c>
      <c r="S4267" s="251" t="s">
        <v>1023</v>
      </c>
      <c r="T4267" s="251" t="str">
        <f t="shared" si="266"/>
        <v>I070639081150BZ050</v>
      </c>
      <c r="W4267" s="251" t="str">
        <f t="shared" si="267"/>
        <v>I070639081150-BZ050</v>
      </c>
    </row>
    <row r="4268" spans="1:23" x14ac:dyDescent="0.3">
      <c r="A4268" s="256" t="str">
        <f t="shared" si="264"/>
        <v>I0706390-81150BZ800-00002</v>
      </c>
      <c r="B4268" s="251" t="s">
        <v>14833</v>
      </c>
      <c r="C4268" s="251" t="s">
        <v>10117</v>
      </c>
      <c r="D4268" s="251" t="s">
        <v>14828</v>
      </c>
      <c r="E4268" s="251" t="s">
        <v>12847</v>
      </c>
      <c r="F4268" s="251" t="s">
        <v>9970</v>
      </c>
      <c r="G4268" s="251" t="s">
        <v>3427</v>
      </c>
      <c r="H4268" s="251" t="s">
        <v>3429</v>
      </c>
      <c r="I4268" s="257" t="str">
        <f t="shared" si="265"/>
        <v>-00002</v>
      </c>
      <c r="J4268" s="251">
        <v>2</v>
      </c>
      <c r="K4268" s="251">
        <v>2</v>
      </c>
      <c r="M4268" s="251" t="s">
        <v>9958</v>
      </c>
      <c r="N4268" s="251" t="s">
        <v>13230</v>
      </c>
      <c r="O4268" s="251">
        <v>2</v>
      </c>
      <c r="Q4268" s="251" t="s">
        <v>14833</v>
      </c>
      <c r="R4268" s="251" t="s">
        <v>10017</v>
      </c>
      <c r="S4268" s="251" t="s">
        <v>3426</v>
      </c>
      <c r="T4268" s="251" t="str">
        <f t="shared" si="266"/>
        <v>I070639081150BZ800</v>
      </c>
      <c r="W4268" s="251" t="str">
        <f t="shared" si="267"/>
        <v>I070639081150-BZ800</v>
      </c>
    </row>
    <row r="4269" spans="1:23" x14ac:dyDescent="0.3">
      <c r="A4269" s="256" t="str">
        <f t="shared" si="264"/>
        <v>I0706390-81551BZ060-00002</v>
      </c>
      <c r="B4269" s="251" t="s">
        <v>14834</v>
      </c>
      <c r="C4269" s="251" t="s">
        <v>10117</v>
      </c>
      <c r="D4269" s="251" t="s">
        <v>14828</v>
      </c>
      <c r="E4269" s="251" t="s">
        <v>12847</v>
      </c>
      <c r="F4269" s="251" t="s">
        <v>9972</v>
      </c>
      <c r="G4269" s="251" t="s">
        <v>1296</v>
      </c>
      <c r="H4269" s="251" t="s">
        <v>10317</v>
      </c>
      <c r="I4269" s="257" t="str">
        <f t="shared" si="265"/>
        <v>-00002</v>
      </c>
      <c r="J4269" s="251">
        <v>2</v>
      </c>
      <c r="K4269" s="251">
        <v>2</v>
      </c>
      <c r="M4269" s="251" t="s">
        <v>9958</v>
      </c>
      <c r="N4269" s="251" t="s">
        <v>13230</v>
      </c>
      <c r="O4269" s="251">
        <v>2</v>
      </c>
      <c r="Q4269" s="251" t="s">
        <v>14834</v>
      </c>
      <c r="R4269" s="251" t="s">
        <v>10017</v>
      </c>
      <c r="S4269" s="251" t="s">
        <v>1295</v>
      </c>
      <c r="T4269" s="251" t="str">
        <f t="shared" si="266"/>
        <v>I070639081551BZ060</v>
      </c>
      <c r="W4269" s="251" t="str">
        <f t="shared" si="267"/>
        <v>I070639081551-BZ060</v>
      </c>
    </row>
    <row r="4270" spans="1:23" x14ac:dyDescent="0.3">
      <c r="A4270" s="256" t="str">
        <f t="shared" si="264"/>
        <v>I0706390-81551BZ090-00018</v>
      </c>
      <c r="B4270" s="251" t="s">
        <v>14835</v>
      </c>
      <c r="C4270" s="251" t="s">
        <v>10117</v>
      </c>
      <c r="D4270" s="251" t="s">
        <v>14828</v>
      </c>
      <c r="E4270" s="251" t="s">
        <v>12847</v>
      </c>
      <c r="F4270" s="251" t="s">
        <v>9974</v>
      </c>
      <c r="G4270" s="251" t="s">
        <v>1318</v>
      </c>
      <c r="H4270" s="251" t="s">
        <v>5211</v>
      </c>
      <c r="I4270" s="257" t="str">
        <f t="shared" si="265"/>
        <v>-00018</v>
      </c>
      <c r="J4270" s="251">
        <v>18</v>
      </c>
      <c r="K4270" s="251">
        <v>18</v>
      </c>
      <c r="M4270" s="251" t="s">
        <v>9958</v>
      </c>
      <c r="N4270" s="251" t="s">
        <v>13230</v>
      </c>
      <c r="O4270" s="251">
        <v>18</v>
      </c>
      <c r="Q4270" s="251" t="s">
        <v>14835</v>
      </c>
      <c r="R4270" s="251" t="s">
        <v>10017</v>
      </c>
      <c r="S4270" s="251" t="s">
        <v>1317</v>
      </c>
      <c r="T4270" s="251" t="str">
        <f t="shared" si="266"/>
        <v>I070639081551BZ090</v>
      </c>
      <c r="W4270" s="251" t="str">
        <f t="shared" si="267"/>
        <v>I070639081551-BZ090</v>
      </c>
    </row>
    <row r="4271" spans="1:23" x14ac:dyDescent="0.3">
      <c r="A4271" s="256" t="str">
        <f t="shared" si="264"/>
        <v>I0706390-81551BZ250-00003</v>
      </c>
      <c r="B4271" s="251" t="s">
        <v>14836</v>
      </c>
      <c r="C4271" s="251" t="s">
        <v>10117</v>
      </c>
      <c r="D4271" s="251" t="s">
        <v>14828</v>
      </c>
      <c r="E4271" s="251" t="s">
        <v>12847</v>
      </c>
      <c r="F4271" s="251" t="s">
        <v>9976</v>
      </c>
      <c r="G4271" s="251" t="s">
        <v>1396</v>
      </c>
      <c r="H4271" s="251" t="s">
        <v>3436</v>
      </c>
      <c r="I4271" s="257" t="str">
        <f t="shared" si="265"/>
        <v>-00003</v>
      </c>
      <c r="J4271" s="251">
        <v>3</v>
      </c>
      <c r="K4271" s="251">
        <v>3</v>
      </c>
      <c r="M4271" s="251" t="s">
        <v>9958</v>
      </c>
      <c r="N4271" s="251" t="s">
        <v>13230</v>
      </c>
      <c r="O4271" s="251">
        <v>3</v>
      </c>
      <c r="Q4271" s="251" t="s">
        <v>14836</v>
      </c>
      <c r="R4271" s="251" t="s">
        <v>10017</v>
      </c>
      <c r="S4271" s="251" t="s">
        <v>1395</v>
      </c>
      <c r="T4271" s="251" t="str">
        <f t="shared" si="266"/>
        <v>I070639081551BZ250</v>
      </c>
      <c r="W4271" s="251" t="str">
        <f t="shared" si="267"/>
        <v>I070639081551-BZ250</v>
      </c>
    </row>
    <row r="4272" spans="1:23" x14ac:dyDescent="0.3">
      <c r="A4272" s="256" t="str">
        <f t="shared" si="264"/>
        <v>I0706390-81561BZ060-00001</v>
      </c>
      <c r="B4272" s="251" t="s">
        <v>14837</v>
      </c>
      <c r="C4272" s="251" t="s">
        <v>10117</v>
      </c>
      <c r="D4272" s="251" t="s">
        <v>14828</v>
      </c>
      <c r="E4272" s="251" t="s">
        <v>12847</v>
      </c>
      <c r="F4272" s="251" t="s">
        <v>9978</v>
      </c>
      <c r="G4272" s="251" t="s">
        <v>1304</v>
      </c>
      <c r="H4272" s="251" t="s">
        <v>10128</v>
      </c>
      <c r="I4272" s="257" t="str">
        <f t="shared" si="265"/>
        <v>-00001</v>
      </c>
      <c r="J4272" s="251">
        <v>1</v>
      </c>
      <c r="K4272" s="251">
        <v>1</v>
      </c>
      <c r="M4272" s="251" t="s">
        <v>9958</v>
      </c>
      <c r="N4272" s="251" t="s">
        <v>13230</v>
      </c>
      <c r="O4272" s="251">
        <v>1</v>
      </c>
      <c r="Q4272" s="251" t="s">
        <v>14837</v>
      </c>
      <c r="R4272" s="251" t="s">
        <v>10017</v>
      </c>
      <c r="S4272" s="251" t="s">
        <v>1303</v>
      </c>
      <c r="T4272" s="251" t="str">
        <f t="shared" si="266"/>
        <v>I070639081561BZ060</v>
      </c>
      <c r="W4272" s="251" t="str">
        <f t="shared" si="267"/>
        <v>I070639081561-BZ060</v>
      </c>
    </row>
    <row r="4273" spans="1:23" x14ac:dyDescent="0.3">
      <c r="A4273" s="256" t="str">
        <f t="shared" si="264"/>
        <v>I0706390-81561BZ090-00002</v>
      </c>
      <c r="B4273" s="251" t="s">
        <v>14838</v>
      </c>
      <c r="C4273" s="251" t="s">
        <v>10117</v>
      </c>
      <c r="D4273" s="251" t="s">
        <v>14828</v>
      </c>
      <c r="E4273" s="251" t="s">
        <v>12847</v>
      </c>
      <c r="F4273" s="251" t="s">
        <v>9980</v>
      </c>
      <c r="G4273" s="251" t="s">
        <v>1331</v>
      </c>
      <c r="H4273" s="251" t="s">
        <v>5211</v>
      </c>
      <c r="I4273" s="257" t="str">
        <f t="shared" si="265"/>
        <v>-00002</v>
      </c>
      <c r="J4273" s="251">
        <v>2</v>
      </c>
      <c r="K4273" s="251">
        <v>2</v>
      </c>
      <c r="M4273" s="251" t="s">
        <v>9958</v>
      </c>
      <c r="N4273" s="251" t="s">
        <v>13230</v>
      </c>
      <c r="O4273" s="251">
        <v>2</v>
      </c>
      <c r="Q4273" s="251" t="s">
        <v>14838</v>
      </c>
      <c r="R4273" s="251" t="s">
        <v>10017</v>
      </c>
      <c r="S4273" s="251" t="s">
        <v>1330</v>
      </c>
      <c r="T4273" s="251" t="str">
        <f t="shared" si="266"/>
        <v>I070639081561BZ090</v>
      </c>
      <c r="W4273" s="251" t="str">
        <f t="shared" si="267"/>
        <v>I070639081561-BZ090</v>
      </c>
    </row>
    <row r="4274" spans="1:23" x14ac:dyDescent="0.3">
      <c r="A4274" s="256" t="str">
        <f t="shared" si="264"/>
        <v>I0706390-81561BZ410-00002</v>
      </c>
      <c r="B4274" s="251" t="s">
        <v>14839</v>
      </c>
      <c r="C4274" s="251" t="s">
        <v>10117</v>
      </c>
      <c r="D4274" s="251" t="s">
        <v>14828</v>
      </c>
      <c r="E4274" s="251" t="s">
        <v>12847</v>
      </c>
      <c r="F4274" s="251" t="s">
        <v>9982</v>
      </c>
      <c r="G4274" s="251" t="s">
        <v>3441</v>
      </c>
      <c r="H4274" s="251" t="s">
        <v>3443</v>
      </c>
      <c r="I4274" s="257" t="str">
        <f t="shared" si="265"/>
        <v>-00002</v>
      </c>
      <c r="J4274" s="251">
        <v>2</v>
      </c>
      <c r="K4274" s="251">
        <v>2</v>
      </c>
      <c r="M4274" s="251" t="s">
        <v>9958</v>
      </c>
      <c r="N4274" s="251" t="s">
        <v>13230</v>
      </c>
      <c r="O4274" s="251">
        <v>2</v>
      </c>
      <c r="Q4274" s="251" t="s">
        <v>14839</v>
      </c>
      <c r="R4274" s="251" t="s">
        <v>10017</v>
      </c>
      <c r="S4274" s="251" t="s">
        <v>11</v>
      </c>
      <c r="T4274" s="251" t="str">
        <f t="shared" si="266"/>
        <v>I070639081561BZ410</v>
      </c>
      <c r="W4274" s="251" t="str">
        <f t="shared" si="267"/>
        <v>I070639081561-BZ410</v>
      </c>
    </row>
    <row r="4275" spans="1:23" x14ac:dyDescent="0.3">
      <c r="A4275" s="256" t="str">
        <f t="shared" si="264"/>
        <v>I0706390-81580BZ090-00001</v>
      </c>
      <c r="B4275" s="251" t="s">
        <v>14840</v>
      </c>
      <c r="C4275" s="251" t="s">
        <v>10117</v>
      </c>
      <c r="D4275" s="251" t="s">
        <v>14828</v>
      </c>
      <c r="E4275" s="251" t="s">
        <v>12847</v>
      </c>
      <c r="F4275" s="251" t="s">
        <v>9984</v>
      </c>
      <c r="G4275" s="251" t="s">
        <v>3449</v>
      </c>
      <c r="H4275" s="251" t="s">
        <v>758</v>
      </c>
      <c r="I4275" s="257" t="str">
        <f t="shared" si="265"/>
        <v>-00001</v>
      </c>
      <c r="J4275" s="251">
        <v>1</v>
      </c>
      <c r="K4275" s="251">
        <v>1</v>
      </c>
      <c r="M4275" s="251" t="s">
        <v>9993</v>
      </c>
      <c r="N4275" s="251" t="s">
        <v>13230</v>
      </c>
      <c r="O4275" s="251">
        <v>1</v>
      </c>
      <c r="Q4275" s="251" t="s">
        <v>14840</v>
      </c>
      <c r="R4275" s="251" t="s">
        <v>10017</v>
      </c>
      <c r="S4275" s="251" t="s">
        <v>3448</v>
      </c>
      <c r="T4275" s="251" t="str">
        <f t="shared" si="266"/>
        <v>I070639081580BZ090</v>
      </c>
      <c r="W4275" s="251" t="str">
        <f t="shared" si="267"/>
        <v>I070639081580-BZ090</v>
      </c>
    </row>
    <row r="4276" spans="1:23" x14ac:dyDescent="0.3">
      <c r="A4276" s="256" t="str">
        <f t="shared" si="264"/>
        <v>I0706390-81590BZ090-00001</v>
      </c>
      <c r="B4276" s="251" t="s">
        <v>14841</v>
      </c>
      <c r="C4276" s="251" t="s">
        <v>10117</v>
      </c>
      <c r="D4276" s="251" t="s">
        <v>14828</v>
      </c>
      <c r="E4276" s="251" t="s">
        <v>12847</v>
      </c>
      <c r="F4276" s="251" t="s">
        <v>9986</v>
      </c>
      <c r="G4276" s="251" t="s">
        <v>3452</v>
      </c>
      <c r="H4276" s="251" t="s">
        <v>770</v>
      </c>
      <c r="I4276" s="257" t="str">
        <f t="shared" si="265"/>
        <v>-00001</v>
      </c>
      <c r="J4276" s="251">
        <v>1</v>
      </c>
      <c r="K4276" s="251">
        <v>1</v>
      </c>
      <c r="M4276" s="251" t="s">
        <v>9993</v>
      </c>
      <c r="N4276" s="251" t="s">
        <v>13230</v>
      </c>
      <c r="O4276" s="251">
        <v>1</v>
      </c>
      <c r="Q4276" s="251" t="s">
        <v>14841</v>
      </c>
      <c r="R4276" s="251" t="s">
        <v>10017</v>
      </c>
      <c r="S4276" s="251" t="s">
        <v>3451</v>
      </c>
      <c r="T4276" s="251" t="str">
        <f t="shared" si="266"/>
        <v>I070639081590BZ090</v>
      </c>
      <c r="W4276" s="251" t="str">
        <f t="shared" si="267"/>
        <v>I070639081590-BZ090</v>
      </c>
    </row>
    <row r="4277" spans="1:23" x14ac:dyDescent="0.3">
      <c r="A4277" s="256" t="str">
        <f t="shared" si="264"/>
        <v>I0706390-87910BZ070-00002</v>
      </c>
      <c r="B4277" s="251" t="s">
        <v>14842</v>
      </c>
      <c r="C4277" s="251" t="s">
        <v>10117</v>
      </c>
      <c r="D4277" s="251" t="s">
        <v>14828</v>
      </c>
      <c r="E4277" s="251" t="s">
        <v>12847</v>
      </c>
      <c r="F4277" s="251" t="s">
        <v>9988</v>
      </c>
      <c r="G4277" s="251" t="s">
        <v>1542</v>
      </c>
      <c r="H4277" s="251" t="s">
        <v>11862</v>
      </c>
      <c r="I4277" s="257" t="str">
        <f t="shared" si="265"/>
        <v>-00002</v>
      </c>
      <c r="J4277" s="251">
        <v>2</v>
      </c>
      <c r="K4277" s="251">
        <v>2</v>
      </c>
      <c r="M4277" s="251" t="s">
        <v>9958</v>
      </c>
      <c r="N4277" s="251" t="s">
        <v>13230</v>
      </c>
      <c r="O4277" s="251">
        <v>2</v>
      </c>
      <c r="Q4277" s="251" t="s">
        <v>14842</v>
      </c>
      <c r="R4277" s="251" t="s">
        <v>10017</v>
      </c>
      <c r="S4277" s="251" t="s">
        <v>1541</v>
      </c>
      <c r="T4277" s="251" t="str">
        <f t="shared" si="266"/>
        <v>I070639087910BZ070</v>
      </c>
      <c r="W4277" s="251" t="str">
        <f t="shared" si="267"/>
        <v>I070639087910-BZ070</v>
      </c>
    </row>
    <row r="4278" spans="1:23" x14ac:dyDescent="0.3">
      <c r="A4278" s="256" t="str">
        <f t="shared" si="264"/>
        <v>I0706390-87940BZ070-00002</v>
      </c>
      <c r="B4278" s="251" t="s">
        <v>14843</v>
      </c>
      <c r="C4278" s="251" t="s">
        <v>10117</v>
      </c>
      <c r="D4278" s="251" t="s">
        <v>14828</v>
      </c>
      <c r="E4278" s="251" t="s">
        <v>12847</v>
      </c>
      <c r="F4278" s="251" t="s">
        <v>9990</v>
      </c>
      <c r="G4278" s="251" t="s">
        <v>1545</v>
      </c>
      <c r="H4278" s="251" t="s">
        <v>10132</v>
      </c>
      <c r="I4278" s="257" t="str">
        <f t="shared" si="265"/>
        <v>-00002</v>
      </c>
      <c r="J4278" s="251">
        <v>2</v>
      </c>
      <c r="K4278" s="251">
        <v>2</v>
      </c>
      <c r="M4278" s="251" t="s">
        <v>9993</v>
      </c>
      <c r="N4278" s="251" t="s">
        <v>13230</v>
      </c>
      <c r="O4278" s="251">
        <v>2</v>
      </c>
      <c r="Q4278" s="251" t="s">
        <v>14843</v>
      </c>
      <c r="R4278" s="251" t="s">
        <v>10017</v>
      </c>
      <c r="S4278" s="251" t="s">
        <v>1544</v>
      </c>
      <c r="T4278" s="251" t="str">
        <f t="shared" si="266"/>
        <v>I070639087940BZ070</v>
      </c>
      <c r="W4278" s="251" t="str">
        <f t="shared" si="267"/>
        <v>I070639087940-BZ070</v>
      </c>
    </row>
    <row r="4279" spans="1:23" x14ac:dyDescent="0.3">
      <c r="A4279" s="256" t="str">
        <f t="shared" si="264"/>
        <v>I0706390-87945BZ070-00002</v>
      </c>
      <c r="B4279" s="251" t="s">
        <v>14844</v>
      </c>
      <c r="C4279" s="251" t="s">
        <v>10117</v>
      </c>
      <c r="D4279" s="251" t="s">
        <v>14828</v>
      </c>
      <c r="E4279" s="251" t="s">
        <v>12847</v>
      </c>
      <c r="F4279" s="251" t="s">
        <v>9992</v>
      </c>
      <c r="G4279" s="251" t="s">
        <v>1537</v>
      </c>
      <c r="H4279" s="251" t="s">
        <v>12969</v>
      </c>
      <c r="I4279" s="257" t="str">
        <f t="shared" si="265"/>
        <v>-00002</v>
      </c>
      <c r="J4279" s="251">
        <v>2</v>
      </c>
      <c r="K4279" s="251">
        <v>2</v>
      </c>
      <c r="M4279" s="251" t="s">
        <v>10007</v>
      </c>
      <c r="N4279" s="251" t="s">
        <v>13230</v>
      </c>
      <c r="O4279" s="251">
        <v>2</v>
      </c>
      <c r="Q4279" s="251" t="s">
        <v>14844</v>
      </c>
      <c r="R4279" s="251" t="s">
        <v>10017</v>
      </c>
      <c r="S4279" s="251" t="s">
        <v>1536</v>
      </c>
      <c r="T4279" s="251" t="str">
        <f t="shared" si="266"/>
        <v>I070639087945BZ070</v>
      </c>
      <c r="W4279" s="251" t="str">
        <f t="shared" si="267"/>
        <v>I070639087945-BZ070</v>
      </c>
    </row>
    <row r="4280" spans="1:23" x14ac:dyDescent="0.3">
      <c r="A4280" s="256" t="str">
        <f t="shared" si="264"/>
        <v>I0706391-81110BZ520-00001</v>
      </c>
      <c r="B4280" s="251" t="s">
        <v>14845</v>
      </c>
      <c r="C4280" s="251" t="s">
        <v>10117</v>
      </c>
      <c r="D4280" s="251" t="s">
        <v>14846</v>
      </c>
      <c r="E4280" s="251" t="s">
        <v>12847</v>
      </c>
      <c r="F4280" s="251" t="s">
        <v>9957</v>
      </c>
      <c r="G4280" s="251" t="s">
        <v>1110</v>
      </c>
      <c r="H4280" s="251" t="s">
        <v>3422</v>
      </c>
      <c r="I4280" s="257" t="str">
        <f t="shared" si="265"/>
        <v>-00001</v>
      </c>
      <c r="J4280" s="251">
        <v>1</v>
      </c>
      <c r="K4280" s="251">
        <v>1</v>
      </c>
      <c r="M4280" s="251" t="s">
        <v>9958</v>
      </c>
      <c r="N4280" s="251" t="s">
        <v>13520</v>
      </c>
      <c r="O4280" s="251">
        <v>1</v>
      </c>
      <c r="Q4280" s="251" t="s">
        <v>14845</v>
      </c>
      <c r="R4280" s="251" t="s">
        <v>10028</v>
      </c>
      <c r="S4280" s="251" t="s">
        <v>1109</v>
      </c>
      <c r="T4280" s="251" t="str">
        <f t="shared" si="266"/>
        <v>I070639181110BZ520</v>
      </c>
      <c r="W4280" s="251" t="str">
        <f t="shared" si="267"/>
        <v>I070639181110-BZ520</v>
      </c>
    </row>
    <row r="4281" spans="1:23" x14ac:dyDescent="0.3">
      <c r="A4281" s="256" t="str">
        <f t="shared" si="264"/>
        <v>I0706391-81270BZ010-00002</v>
      </c>
      <c r="B4281" s="251" t="s">
        <v>14847</v>
      </c>
      <c r="C4281" s="251" t="s">
        <v>10117</v>
      </c>
      <c r="D4281" s="251" t="s">
        <v>14846</v>
      </c>
      <c r="E4281" s="251" t="s">
        <v>12847</v>
      </c>
      <c r="F4281" s="251" t="s">
        <v>9962</v>
      </c>
      <c r="G4281" s="251" t="s">
        <v>1474</v>
      </c>
      <c r="H4281" s="251" t="s">
        <v>10137</v>
      </c>
      <c r="I4281" s="257" t="str">
        <f t="shared" si="265"/>
        <v>-00002</v>
      </c>
      <c r="J4281" s="251">
        <v>2</v>
      </c>
      <c r="K4281" s="251">
        <v>2</v>
      </c>
      <c r="M4281" s="251" t="s">
        <v>10007</v>
      </c>
      <c r="N4281" s="251" t="s">
        <v>13520</v>
      </c>
      <c r="O4281" s="251">
        <v>2</v>
      </c>
      <c r="Q4281" s="251" t="s">
        <v>14847</v>
      </c>
      <c r="R4281" s="251" t="s">
        <v>10028</v>
      </c>
      <c r="S4281" s="251" t="s">
        <v>1473</v>
      </c>
      <c r="T4281" s="251" t="str">
        <f t="shared" si="266"/>
        <v>I070639181270BZ010</v>
      </c>
      <c r="W4281" s="251" t="str">
        <f t="shared" si="267"/>
        <v>I070639181270-BZ010</v>
      </c>
    </row>
    <row r="4282" spans="1:23" x14ac:dyDescent="0.3">
      <c r="A4282" s="256" t="str">
        <f t="shared" si="264"/>
        <v>I0706391-81550BZ190-00002</v>
      </c>
      <c r="B4282" s="251" t="s">
        <v>14848</v>
      </c>
      <c r="C4282" s="251" t="s">
        <v>10117</v>
      </c>
      <c r="D4282" s="251" t="s">
        <v>14846</v>
      </c>
      <c r="E4282" s="251" t="s">
        <v>12847</v>
      </c>
      <c r="F4282" s="251" t="s">
        <v>9964</v>
      </c>
      <c r="G4282" s="251" t="s">
        <v>1308</v>
      </c>
      <c r="H4282" s="251" t="s">
        <v>10141</v>
      </c>
      <c r="I4282" s="257" t="str">
        <f t="shared" si="265"/>
        <v>-00002</v>
      </c>
      <c r="J4282" s="251">
        <v>2</v>
      </c>
      <c r="K4282" s="251">
        <v>2</v>
      </c>
      <c r="M4282" s="251" t="s">
        <v>9958</v>
      </c>
      <c r="N4282" s="251" t="s">
        <v>13520</v>
      </c>
      <c r="O4282" s="251">
        <v>2</v>
      </c>
      <c r="Q4282" s="251" t="s">
        <v>14848</v>
      </c>
      <c r="R4282" s="251" t="s">
        <v>10028</v>
      </c>
      <c r="S4282" s="251" t="s">
        <v>1307</v>
      </c>
      <c r="T4282" s="251" t="str">
        <f t="shared" si="266"/>
        <v>I070639181550BZ190</v>
      </c>
      <c r="W4282" s="251" t="str">
        <f t="shared" si="267"/>
        <v>I070639181550-BZ190</v>
      </c>
    </row>
    <row r="4283" spans="1:23" x14ac:dyDescent="0.3">
      <c r="A4283" s="256" t="str">
        <f t="shared" si="264"/>
        <v>I0706391-81560BZ190-00002</v>
      </c>
      <c r="B4283" s="251" t="s">
        <v>14849</v>
      </c>
      <c r="C4283" s="251" t="s">
        <v>10117</v>
      </c>
      <c r="D4283" s="251" t="s">
        <v>14846</v>
      </c>
      <c r="E4283" s="251" t="s">
        <v>12847</v>
      </c>
      <c r="F4283" s="251" t="s">
        <v>9966</v>
      </c>
      <c r="G4283" s="251" t="s">
        <v>1322</v>
      </c>
      <c r="H4283" s="251" t="s">
        <v>10146</v>
      </c>
      <c r="I4283" s="257" t="str">
        <f t="shared" si="265"/>
        <v>-00002</v>
      </c>
      <c r="J4283" s="251">
        <v>2</v>
      </c>
      <c r="K4283" s="251">
        <v>2</v>
      </c>
      <c r="M4283" s="251" t="s">
        <v>9958</v>
      </c>
      <c r="N4283" s="251" t="s">
        <v>13520</v>
      </c>
      <c r="O4283" s="251">
        <v>2</v>
      </c>
      <c r="Q4283" s="251" t="s">
        <v>14849</v>
      </c>
      <c r="R4283" s="251" t="s">
        <v>10028</v>
      </c>
      <c r="S4283" s="251" t="s">
        <v>1321</v>
      </c>
      <c r="T4283" s="251" t="str">
        <f t="shared" si="266"/>
        <v>I070639181560BZ190</v>
      </c>
      <c r="W4283" s="251" t="str">
        <f t="shared" si="267"/>
        <v>I070639181560-BZ190</v>
      </c>
    </row>
    <row r="4284" spans="1:23" x14ac:dyDescent="0.3">
      <c r="A4284" s="256" t="str">
        <f t="shared" si="264"/>
        <v>I0706391-81561BZ010-00001</v>
      </c>
      <c r="B4284" s="251" t="s">
        <v>14850</v>
      </c>
      <c r="C4284" s="251" t="s">
        <v>10117</v>
      </c>
      <c r="D4284" s="251" t="s">
        <v>14846</v>
      </c>
      <c r="E4284" s="251" t="s">
        <v>12847</v>
      </c>
      <c r="F4284" s="251" t="s">
        <v>9968</v>
      </c>
      <c r="G4284" s="251" t="s">
        <v>1287</v>
      </c>
      <c r="H4284" s="251" t="s">
        <v>5217</v>
      </c>
      <c r="I4284" s="257" t="str">
        <f t="shared" si="265"/>
        <v>-00001</v>
      </c>
      <c r="J4284" s="251">
        <v>1</v>
      </c>
      <c r="K4284" s="251">
        <v>1</v>
      </c>
      <c r="M4284" s="251" t="s">
        <v>9993</v>
      </c>
      <c r="N4284" s="251" t="s">
        <v>13520</v>
      </c>
      <c r="O4284" s="251">
        <v>1</v>
      </c>
      <c r="Q4284" s="251" t="s">
        <v>14850</v>
      </c>
      <c r="R4284" s="251" t="s">
        <v>10028</v>
      </c>
      <c r="S4284" s="251" t="s">
        <v>1286</v>
      </c>
      <c r="T4284" s="251" t="str">
        <f t="shared" si="266"/>
        <v>I070639181561BZ010</v>
      </c>
      <c r="W4284" s="251" t="str">
        <f t="shared" si="267"/>
        <v>I070639181561-BZ010</v>
      </c>
    </row>
    <row r="4285" spans="1:23" x14ac:dyDescent="0.3">
      <c r="A4285" s="256" t="str">
        <f t="shared" si="264"/>
        <v>I0706391-81561BZ250-00001</v>
      </c>
      <c r="B4285" s="251" t="s">
        <v>14851</v>
      </c>
      <c r="C4285" s="251" t="s">
        <v>10117</v>
      </c>
      <c r="D4285" s="251" t="s">
        <v>14846</v>
      </c>
      <c r="E4285" s="251" t="s">
        <v>12847</v>
      </c>
      <c r="F4285" s="251" t="s">
        <v>9970</v>
      </c>
      <c r="G4285" s="251" t="s">
        <v>1404</v>
      </c>
      <c r="H4285" s="251" t="s">
        <v>3443</v>
      </c>
      <c r="I4285" s="257" t="str">
        <f t="shared" si="265"/>
        <v>-00001</v>
      </c>
      <c r="J4285" s="251">
        <v>1</v>
      </c>
      <c r="K4285" s="251">
        <v>1</v>
      </c>
      <c r="M4285" s="251" t="s">
        <v>9958</v>
      </c>
      <c r="N4285" s="251" t="s">
        <v>13520</v>
      </c>
      <c r="O4285" s="251">
        <v>1</v>
      </c>
      <c r="Q4285" s="251" t="s">
        <v>14851</v>
      </c>
      <c r="R4285" s="251" t="s">
        <v>10028</v>
      </c>
      <c r="S4285" s="251" t="s">
        <v>1403</v>
      </c>
      <c r="T4285" s="251" t="str">
        <f t="shared" si="266"/>
        <v>I070639181561BZ250</v>
      </c>
      <c r="W4285" s="251" t="str">
        <f t="shared" si="267"/>
        <v>I070639181561-BZ250</v>
      </c>
    </row>
    <row r="4286" spans="1:23" x14ac:dyDescent="0.3">
      <c r="A4286" s="256" t="str">
        <f t="shared" si="264"/>
        <v>I0706392-81240BZ010B0-00003</v>
      </c>
      <c r="B4286" s="251" t="s">
        <v>14852</v>
      </c>
      <c r="C4286" s="251" t="s">
        <v>10117</v>
      </c>
      <c r="D4286" s="251" t="s">
        <v>14853</v>
      </c>
      <c r="E4286" s="251" t="s">
        <v>12847</v>
      </c>
      <c r="F4286" s="251" t="s">
        <v>9957</v>
      </c>
      <c r="G4286" s="251" t="s">
        <v>1484</v>
      </c>
      <c r="H4286" s="251" t="s">
        <v>10500</v>
      </c>
      <c r="I4286" s="257" t="str">
        <f t="shared" si="265"/>
        <v>-00003</v>
      </c>
      <c r="J4286" s="251">
        <v>3</v>
      </c>
      <c r="K4286" s="251">
        <v>3</v>
      </c>
      <c r="M4286" s="251" t="s">
        <v>10007</v>
      </c>
      <c r="N4286" s="251" t="s">
        <v>14854</v>
      </c>
      <c r="O4286" s="251">
        <v>3</v>
      </c>
      <c r="Q4286" s="251" t="s">
        <v>14852</v>
      </c>
      <c r="R4286" s="251" t="s">
        <v>10307</v>
      </c>
      <c r="S4286" s="251" t="s">
        <v>1483</v>
      </c>
      <c r="T4286" s="251" t="str">
        <f t="shared" si="266"/>
        <v>I070639281240BZ010B0</v>
      </c>
      <c r="W4286" s="251" t="str">
        <f t="shared" si="267"/>
        <v>I070639281240-BZ010-B0</v>
      </c>
    </row>
    <row r="4287" spans="1:23" x14ac:dyDescent="0.3">
      <c r="A4287" s="256" t="str">
        <f t="shared" si="264"/>
        <v>I0802167-811100W070-00002</v>
      </c>
      <c r="B4287" s="251" t="s">
        <v>14855</v>
      </c>
      <c r="C4287" s="251" t="s">
        <v>10151</v>
      </c>
      <c r="D4287" s="251" t="s">
        <v>14856</v>
      </c>
      <c r="E4287" s="251" t="s">
        <v>12847</v>
      </c>
      <c r="F4287" s="251" t="s">
        <v>9957</v>
      </c>
      <c r="G4287" s="251" t="s">
        <v>45</v>
      </c>
      <c r="H4287" s="251" t="s">
        <v>5059</v>
      </c>
      <c r="I4287" s="257" t="str">
        <f t="shared" si="265"/>
        <v>-00002</v>
      </c>
      <c r="J4287" s="251">
        <v>2</v>
      </c>
      <c r="K4287" s="251">
        <v>2</v>
      </c>
      <c r="M4287" s="251" t="s">
        <v>9958</v>
      </c>
      <c r="N4287" s="251" t="s">
        <v>13230</v>
      </c>
      <c r="O4287" s="251">
        <v>2</v>
      </c>
      <c r="Q4287" s="251" t="s">
        <v>14855</v>
      </c>
      <c r="R4287" s="251" t="s">
        <v>10017</v>
      </c>
      <c r="S4287" s="251" t="s">
        <v>44</v>
      </c>
      <c r="T4287" s="251" t="str">
        <f t="shared" si="266"/>
        <v>I0802167811100W070</v>
      </c>
      <c r="W4287" s="251" t="str">
        <f t="shared" si="267"/>
        <v>I080216781110-0W070</v>
      </c>
    </row>
    <row r="4288" spans="1:23" x14ac:dyDescent="0.3">
      <c r="A4288" s="256" t="str">
        <f t="shared" si="264"/>
        <v>I0802167-811500W070-00001</v>
      </c>
      <c r="B4288" s="251" t="s">
        <v>14857</v>
      </c>
      <c r="C4288" s="251" t="s">
        <v>10151</v>
      </c>
      <c r="D4288" s="251" t="s">
        <v>14856</v>
      </c>
      <c r="E4288" s="251" t="s">
        <v>12847</v>
      </c>
      <c r="F4288" s="251" t="s">
        <v>9962</v>
      </c>
      <c r="G4288" s="251" t="s">
        <v>53</v>
      </c>
      <c r="H4288" s="251" t="s">
        <v>5060</v>
      </c>
      <c r="I4288" s="257" t="str">
        <f t="shared" si="265"/>
        <v>-00001</v>
      </c>
      <c r="J4288" s="251">
        <v>1</v>
      </c>
      <c r="K4288" s="251">
        <v>1</v>
      </c>
      <c r="M4288" s="251" t="s">
        <v>9958</v>
      </c>
      <c r="N4288" s="251" t="s">
        <v>13230</v>
      </c>
      <c r="O4288" s="251">
        <v>1</v>
      </c>
      <c r="Q4288" s="251" t="s">
        <v>14857</v>
      </c>
      <c r="R4288" s="251" t="s">
        <v>10017</v>
      </c>
      <c r="S4288" s="251" t="s">
        <v>52</v>
      </c>
      <c r="T4288" s="251" t="str">
        <f t="shared" si="266"/>
        <v>I0802167811500W070</v>
      </c>
      <c r="W4288" s="251" t="str">
        <f t="shared" si="267"/>
        <v>I080216781150-0W070</v>
      </c>
    </row>
    <row r="4289" spans="1:23" x14ac:dyDescent="0.3">
      <c r="A4289" s="256" t="str">
        <f t="shared" si="264"/>
        <v>I0306220-525620K070-00002</v>
      </c>
      <c r="B4289" s="251" t="s">
        <v>14858</v>
      </c>
      <c r="C4289" s="251" t="s">
        <v>9954</v>
      </c>
      <c r="D4289" s="251" t="s">
        <v>14859</v>
      </c>
      <c r="E4289" s="251" t="s">
        <v>12979</v>
      </c>
      <c r="F4289" s="251" t="s">
        <v>9957</v>
      </c>
      <c r="G4289" s="251" t="s">
        <v>732</v>
      </c>
      <c r="H4289" s="251" t="s">
        <v>10161</v>
      </c>
      <c r="I4289" s="257" t="str">
        <f t="shared" si="265"/>
        <v>-00002</v>
      </c>
      <c r="J4289" s="251">
        <v>2</v>
      </c>
      <c r="K4289" s="251">
        <v>2</v>
      </c>
      <c r="M4289" s="251" t="s">
        <v>10007</v>
      </c>
      <c r="N4289" s="251" t="s">
        <v>13230</v>
      </c>
      <c r="O4289" s="251">
        <v>2</v>
      </c>
      <c r="Q4289" s="251" t="s">
        <v>14858</v>
      </c>
      <c r="R4289" s="251" t="s">
        <v>9960</v>
      </c>
      <c r="S4289" s="252" t="s">
        <v>731</v>
      </c>
      <c r="T4289" s="251" t="str">
        <f t="shared" si="266"/>
        <v>I0306220525620K070</v>
      </c>
      <c r="W4289" s="251" t="str">
        <f t="shared" si="267"/>
        <v>I030622052562-0K070</v>
      </c>
    </row>
    <row r="4290" spans="1:23" x14ac:dyDescent="0.3">
      <c r="A4290" s="256" t="str">
        <f t="shared" si="264"/>
        <v>I0306220-525630K010-00001</v>
      </c>
      <c r="B4290" s="251" t="s">
        <v>14860</v>
      </c>
      <c r="C4290" s="251" t="s">
        <v>9954</v>
      </c>
      <c r="D4290" s="251" t="s">
        <v>14859</v>
      </c>
      <c r="E4290" s="251" t="s">
        <v>12979</v>
      </c>
      <c r="F4290" s="251" t="s">
        <v>9962</v>
      </c>
      <c r="G4290" s="251" t="s">
        <v>749</v>
      </c>
      <c r="H4290" s="251" t="s">
        <v>10163</v>
      </c>
      <c r="I4290" s="257" t="str">
        <f t="shared" si="265"/>
        <v>-00001</v>
      </c>
      <c r="J4290" s="251">
        <v>1</v>
      </c>
      <c r="K4290" s="251">
        <v>1</v>
      </c>
      <c r="M4290" s="251" t="s">
        <v>10007</v>
      </c>
      <c r="N4290" s="251" t="s">
        <v>13230</v>
      </c>
      <c r="O4290" s="251">
        <v>1</v>
      </c>
      <c r="Q4290" s="251" t="s">
        <v>14860</v>
      </c>
      <c r="R4290" s="251" t="s">
        <v>9960</v>
      </c>
      <c r="S4290" s="252" t="s">
        <v>748</v>
      </c>
      <c r="T4290" s="251" t="str">
        <f t="shared" si="266"/>
        <v>I0306220525630K010</v>
      </c>
      <c r="W4290" s="251" t="str">
        <f t="shared" si="267"/>
        <v>I030622052563-0K010</v>
      </c>
    </row>
    <row r="4291" spans="1:23" x14ac:dyDescent="0.3">
      <c r="A4291" s="256" t="str">
        <f t="shared" si="264"/>
        <v>I0306220-811100K520-00003</v>
      </c>
      <c r="B4291" s="251" t="s">
        <v>14861</v>
      </c>
      <c r="C4291" s="251" t="s">
        <v>9954</v>
      </c>
      <c r="D4291" s="251" t="s">
        <v>14859</v>
      </c>
      <c r="E4291" s="251" t="s">
        <v>12979</v>
      </c>
      <c r="F4291" s="251" t="s">
        <v>9964</v>
      </c>
      <c r="G4291" s="251" t="s">
        <v>269</v>
      </c>
      <c r="H4291" s="251" t="s">
        <v>3422</v>
      </c>
      <c r="I4291" s="257" t="str">
        <f t="shared" si="265"/>
        <v>-00003</v>
      </c>
      <c r="J4291" s="251">
        <v>3</v>
      </c>
      <c r="K4291" s="251">
        <v>3</v>
      </c>
      <c r="M4291" s="251" t="s">
        <v>9958</v>
      </c>
      <c r="N4291" s="251" t="s">
        <v>13230</v>
      </c>
      <c r="O4291" s="251">
        <v>3</v>
      </c>
      <c r="Q4291" s="251" t="s">
        <v>14861</v>
      </c>
      <c r="R4291" s="251" t="s">
        <v>9960</v>
      </c>
      <c r="S4291" s="252" t="s">
        <v>7</v>
      </c>
      <c r="T4291" s="251" t="str">
        <f t="shared" si="266"/>
        <v>I0306220811100K520</v>
      </c>
      <c r="W4291" s="251" t="str">
        <f t="shared" si="267"/>
        <v>I030622081110-0K520</v>
      </c>
    </row>
    <row r="4292" spans="1:23" x14ac:dyDescent="0.3">
      <c r="A4292" s="256" t="str">
        <f t="shared" si="264"/>
        <v>I0306220-811100K580-00004</v>
      </c>
      <c r="B4292" s="251" t="s">
        <v>14862</v>
      </c>
      <c r="C4292" s="251" t="s">
        <v>9954</v>
      </c>
      <c r="D4292" s="251" t="s">
        <v>14859</v>
      </c>
      <c r="E4292" s="251" t="s">
        <v>12979</v>
      </c>
      <c r="F4292" s="251" t="s">
        <v>9966</v>
      </c>
      <c r="G4292" s="251" t="s">
        <v>429</v>
      </c>
      <c r="H4292" s="251" t="s">
        <v>3422</v>
      </c>
      <c r="I4292" s="257" t="str">
        <f t="shared" si="265"/>
        <v>-00004</v>
      </c>
      <c r="J4292" s="251">
        <v>4</v>
      </c>
      <c r="K4292" s="251">
        <v>4</v>
      </c>
      <c r="M4292" s="251" t="s">
        <v>9958</v>
      </c>
      <c r="N4292" s="251" t="s">
        <v>13230</v>
      </c>
      <c r="O4292" s="251">
        <v>4</v>
      </c>
      <c r="Q4292" s="251" t="s">
        <v>14862</v>
      </c>
      <c r="R4292" s="251" t="s">
        <v>9960</v>
      </c>
      <c r="S4292" s="252" t="s">
        <v>428</v>
      </c>
      <c r="T4292" s="251" t="str">
        <f t="shared" si="266"/>
        <v>I0306220811100K580</v>
      </c>
      <c r="W4292" s="251" t="str">
        <f t="shared" si="267"/>
        <v>I030622081110-0K580</v>
      </c>
    </row>
    <row r="4293" spans="1:23" x14ac:dyDescent="0.3">
      <c r="A4293" s="256" t="str">
        <f t="shared" si="264"/>
        <v>I0306220-811300K520-00015</v>
      </c>
      <c r="B4293" s="251" t="s">
        <v>14863</v>
      </c>
      <c r="C4293" s="251" t="s">
        <v>9954</v>
      </c>
      <c r="D4293" s="251" t="s">
        <v>14859</v>
      </c>
      <c r="E4293" s="251" t="s">
        <v>12979</v>
      </c>
      <c r="F4293" s="251" t="s">
        <v>9968</v>
      </c>
      <c r="G4293" s="251" t="s">
        <v>277</v>
      </c>
      <c r="H4293" s="251" t="s">
        <v>5101</v>
      </c>
      <c r="I4293" s="257" t="str">
        <f t="shared" si="265"/>
        <v>-00015</v>
      </c>
      <c r="J4293" s="251">
        <v>15</v>
      </c>
      <c r="K4293" s="251">
        <v>15</v>
      </c>
      <c r="M4293" s="251" t="s">
        <v>9958</v>
      </c>
      <c r="N4293" s="251" t="s">
        <v>13230</v>
      </c>
      <c r="O4293" s="251">
        <v>15</v>
      </c>
      <c r="Q4293" s="251" t="s">
        <v>14863</v>
      </c>
      <c r="R4293" s="251" t="s">
        <v>9960</v>
      </c>
      <c r="S4293" s="252" t="s">
        <v>276</v>
      </c>
      <c r="T4293" s="251" t="str">
        <f t="shared" si="266"/>
        <v>I0306220811300K520</v>
      </c>
      <c r="W4293" s="251" t="str">
        <f t="shared" si="267"/>
        <v>I030622081130-0K520</v>
      </c>
    </row>
    <row r="4294" spans="1:23" x14ac:dyDescent="0.3">
      <c r="A4294" s="256" t="str">
        <f t="shared" si="264"/>
        <v>I0306220-811300K580-00018</v>
      </c>
      <c r="B4294" s="251" t="s">
        <v>14864</v>
      </c>
      <c r="C4294" s="251" t="s">
        <v>9954</v>
      </c>
      <c r="D4294" s="251" t="s">
        <v>14859</v>
      </c>
      <c r="E4294" s="251" t="s">
        <v>12979</v>
      </c>
      <c r="F4294" s="251" t="s">
        <v>9970</v>
      </c>
      <c r="G4294" s="251" t="s">
        <v>434</v>
      </c>
      <c r="H4294" s="251" t="s">
        <v>5101</v>
      </c>
      <c r="I4294" s="257" t="str">
        <f t="shared" si="265"/>
        <v>-00018</v>
      </c>
      <c r="J4294" s="251">
        <v>18</v>
      </c>
      <c r="K4294" s="251">
        <v>18</v>
      </c>
      <c r="M4294" s="251" t="s">
        <v>9958</v>
      </c>
      <c r="N4294" s="251" t="s">
        <v>13230</v>
      </c>
      <c r="O4294" s="251">
        <v>18</v>
      </c>
      <c r="Q4294" s="251" t="s">
        <v>14864</v>
      </c>
      <c r="R4294" s="251" t="s">
        <v>9960</v>
      </c>
      <c r="S4294" s="252" t="s">
        <v>433</v>
      </c>
      <c r="T4294" s="251" t="str">
        <f t="shared" si="266"/>
        <v>I0306220811300K580</v>
      </c>
      <c r="W4294" s="251" t="str">
        <f t="shared" si="267"/>
        <v>I030622081130-0K580</v>
      </c>
    </row>
    <row r="4295" spans="1:23" x14ac:dyDescent="0.3">
      <c r="A4295" s="256" t="str">
        <f t="shared" ref="A4295:A4358" si="268">D4295&amp;$A$6&amp;S4295&amp;I4295</f>
        <v>I0306220-811500K520-00003</v>
      </c>
      <c r="B4295" s="251" t="s">
        <v>14865</v>
      </c>
      <c r="C4295" s="251" t="s">
        <v>9954</v>
      </c>
      <c r="D4295" s="251" t="s">
        <v>14859</v>
      </c>
      <c r="E4295" s="251" t="s">
        <v>12979</v>
      </c>
      <c r="F4295" s="251" t="s">
        <v>9972</v>
      </c>
      <c r="G4295" s="251" t="s">
        <v>280</v>
      </c>
      <c r="H4295" s="251" t="s">
        <v>3429</v>
      </c>
      <c r="I4295" s="257" t="str">
        <f t="shared" ref="I4295:I4358" si="269">+IF(AND(O4295&lt;10),$B$2&amp;O4295,IF(AND(O4295&gt;9,O4295&lt;=99),$B$3&amp;O4295,IF(AND(O4295&gt;99,L93171&lt;1000),$B$4&amp;O4295,IF(AND(O4295&gt;999),$B$5&amp;7))))</f>
        <v>-00003</v>
      </c>
      <c r="J4295" s="251">
        <v>3</v>
      </c>
      <c r="K4295" s="251">
        <v>3</v>
      </c>
      <c r="M4295" s="251" t="s">
        <v>9958</v>
      </c>
      <c r="N4295" s="251" t="s">
        <v>13230</v>
      </c>
      <c r="O4295" s="251">
        <v>3</v>
      </c>
      <c r="Q4295" s="251" t="s">
        <v>14865</v>
      </c>
      <c r="R4295" s="251" t="s">
        <v>9960</v>
      </c>
      <c r="S4295" s="252" t="s">
        <v>12</v>
      </c>
      <c r="T4295" s="251" t="str">
        <f t="shared" si="266"/>
        <v>I0306220811500K520</v>
      </c>
      <c r="W4295" s="251" t="str">
        <f t="shared" si="267"/>
        <v>I030622081150-0K520</v>
      </c>
    </row>
    <row r="4296" spans="1:23" x14ac:dyDescent="0.3">
      <c r="A4296" s="256" t="str">
        <f t="shared" si="268"/>
        <v>I0306220-811500K580-00011</v>
      </c>
      <c r="B4296" s="251" t="s">
        <v>14866</v>
      </c>
      <c r="C4296" s="251" t="s">
        <v>9954</v>
      </c>
      <c r="D4296" s="251" t="s">
        <v>14859</v>
      </c>
      <c r="E4296" s="251" t="s">
        <v>12979</v>
      </c>
      <c r="F4296" s="251" t="s">
        <v>9974</v>
      </c>
      <c r="G4296" s="251" t="s">
        <v>437</v>
      </c>
      <c r="H4296" s="251" t="s">
        <v>3429</v>
      </c>
      <c r="I4296" s="257" t="str">
        <f t="shared" si="269"/>
        <v>-00011</v>
      </c>
      <c r="J4296" s="251">
        <v>11</v>
      </c>
      <c r="K4296" s="251">
        <v>11</v>
      </c>
      <c r="M4296" s="251" t="s">
        <v>9958</v>
      </c>
      <c r="N4296" s="251" t="s">
        <v>13230</v>
      </c>
      <c r="O4296" s="251">
        <v>11</v>
      </c>
      <c r="Q4296" s="251" t="s">
        <v>14866</v>
      </c>
      <c r="R4296" s="251" t="s">
        <v>9960</v>
      </c>
      <c r="S4296" s="252" t="s">
        <v>436</v>
      </c>
      <c r="T4296" s="251" t="str">
        <f t="shared" si="266"/>
        <v>I0306220811500K580</v>
      </c>
      <c r="W4296" s="251" t="str">
        <f t="shared" si="267"/>
        <v>I030622081150-0K580</v>
      </c>
    </row>
    <row r="4297" spans="1:23" x14ac:dyDescent="0.3">
      <c r="A4297" s="256" t="str">
        <f t="shared" si="268"/>
        <v>I0306220-811700K520-00013</v>
      </c>
      <c r="B4297" s="251" t="s">
        <v>14867</v>
      </c>
      <c r="C4297" s="251" t="s">
        <v>9954</v>
      </c>
      <c r="D4297" s="251" t="s">
        <v>14859</v>
      </c>
      <c r="E4297" s="251" t="s">
        <v>12979</v>
      </c>
      <c r="F4297" s="251" t="s">
        <v>9976</v>
      </c>
      <c r="G4297" s="251" t="s">
        <v>285</v>
      </c>
      <c r="H4297" s="251" t="s">
        <v>5102</v>
      </c>
      <c r="I4297" s="257" t="str">
        <f t="shared" si="269"/>
        <v>-00013</v>
      </c>
      <c r="J4297" s="251">
        <v>13</v>
      </c>
      <c r="K4297" s="251">
        <v>13</v>
      </c>
      <c r="M4297" s="251" t="s">
        <v>9958</v>
      </c>
      <c r="N4297" s="251" t="s">
        <v>13230</v>
      </c>
      <c r="O4297" s="251">
        <v>13</v>
      </c>
      <c r="Q4297" s="251" t="s">
        <v>14867</v>
      </c>
      <c r="R4297" s="251" t="s">
        <v>9960</v>
      </c>
      <c r="S4297" s="252" t="s">
        <v>284</v>
      </c>
      <c r="T4297" s="251" t="str">
        <f t="shared" ref="T4297:T4360" si="270">+D4297&amp;S4297</f>
        <v>I0306220811700K520</v>
      </c>
      <c r="W4297" s="251" t="str">
        <f t="shared" ref="W4297:W4360" si="271">D4297&amp;G4297</f>
        <v>I030622081170-0K520</v>
      </c>
    </row>
    <row r="4298" spans="1:23" x14ac:dyDescent="0.3">
      <c r="A4298" s="256" t="str">
        <f t="shared" si="268"/>
        <v>I0306220-811700K580-00014</v>
      </c>
      <c r="B4298" s="251" t="s">
        <v>14868</v>
      </c>
      <c r="C4298" s="251" t="s">
        <v>9954</v>
      </c>
      <c r="D4298" s="251" t="s">
        <v>14859</v>
      </c>
      <c r="E4298" s="251" t="s">
        <v>12979</v>
      </c>
      <c r="F4298" s="251" t="s">
        <v>9978</v>
      </c>
      <c r="G4298" s="251" t="s">
        <v>442</v>
      </c>
      <c r="H4298" s="251" t="s">
        <v>5102</v>
      </c>
      <c r="I4298" s="257" t="str">
        <f t="shared" si="269"/>
        <v>-00014</v>
      </c>
      <c r="J4298" s="251">
        <v>14</v>
      </c>
      <c r="K4298" s="251">
        <v>14</v>
      </c>
      <c r="M4298" s="251" t="s">
        <v>9958</v>
      </c>
      <c r="N4298" s="251" t="s">
        <v>13230</v>
      </c>
      <c r="O4298" s="251">
        <v>14</v>
      </c>
      <c r="Q4298" s="251" t="s">
        <v>14868</v>
      </c>
      <c r="R4298" s="251" t="s">
        <v>9960</v>
      </c>
      <c r="S4298" s="252" t="s">
        <v>441</v>
      </c>
      <c r="T4298" s="251" t="str">
        <f t="shared" si="270"/>
        <v>I0306220811700K580</v>
      </c>
      <c r="W4298" s="251" t="str">
        <f t="shared" si="271"/>
        <v>I030622081170-0K580</v>
      </c>
    </row>
    <row r="4299" spans="1:23" x14ac:dyDescent="0.3">
      <c r="A4299" s="256" t="str">
        <f t="shared" si="268"/>
        <v>I0306220-815500K210-00005</v>
      </c>
      <c r="B4299" s="251" t="s">
        <v>14869</v>
      </c>
      <c r="C4299" s="251" t="s">
        <v>9954</v>
      </c>
      <c r="D4299" s="251" t="s">
        <v>14859</v>
      </c>
      <c r="E4299" s="251" t="s">
        <v>12979</v>
      </c>
      <c r="F4299" s="251" t="s">
        <v>9980</v>
      </c>
      <c r="G4299" s="251" t="s">
        <v>654</v>
      </c>
      <c r="H4299" s="251" t="s">
        <v>5202</v>
      </c>
      <c r="I4299" s="257" t="str">
        <f t="shared" si="269"/>
        <v>-00005</v>
      </c>
      <c r="J4299" s="251">
        <v>5</v>
      </c>
      <c r="K4299" s="251">
        <v>5</v>
      </c>
      <c r="M4299" s="251" t="s">
        <v>9958</v>
      </c>
      <c r="N4299" s="251" t="s">
        <v>13230</v>
      </c>
      <c r="O4299" s="251">
        <v>5</v>
      </c>
      <c r="Q4299" s="251" t="s">
        <v>14869</v>
      </c>
      <c r="R4299" s="251" t="s">
        <v>9960</v>
      </c>
      <c r="S4299" s="252" t="s">
        <v>653</v>
      </c>
      <c r="T4299" s="251" t="str">
        <f t="shared" si="270"/>
        <v>I0306220815500K210</v>
      </c>
      <c r="W4299" s="251" t="str">
        <f t="shared" si="271"/>
        <v>I030622081550-0K210</v>
      </c>
    </row>
    <row r="4300" spans="1:23" x14ac:dyDescent="0.3">
      <c r="A4300" s="256" t="str">
        <f t="shared" si="268"/>
        <v>I0306220-815500K240-00007</v>
      </c>
      <c r="B4300" s="251" t="s">
        <v>14870</v>
      </c>
      <c r="C4300" s="251" t="s">
        <v>9954</v>
      </c>
      <c r="D4300" s="251" t="s">
        <v>14859</v>
      </c>
      <c r="E4300" s="251" t="s">
        <v>12979</v>
      </c>
      <c r="F4300" s="251" t="s">
        <v>9982</v>
      </c>
      <c r="G4300" s="251" t="s">
        <v>727</v>
      </c>
      <c r="H4300" s="251" t="s">
        <v>5202</v>
      </c>
      <c r="I4300" s="257" t="str">
        <f t="shared" si="269"/>
        <v>-00007</v>
      </c>
      <c r="J4300" s="251">
        <v>7</v>
      </c>
      <c r="K4300" s="251">
        <v>7</v>
      </c>
      <c r="M4300" s="251" t="s">
        <v>9958</v>
      </c>
      <c r="N4300" s="251" t="s">
        <v>13230</v>
      </c>
      <c r="O4300" s="251">
        <v>7</v>
      </c>
      <c r="Q4300" s="251" t="s">
        <v>14870</v>
      </c>
      <c r="R4300" s="251" t="s">
        <v>9960</v>
      </c>
      <c r="S4300" s="252" t="s">
        <v>726</v>
      </c>
      <c r="T4300" s="251" t="str">
        <f t="shared" si="270"/>
        <v>I0306220815500K240</v>
      </c>
      <c r="W4300" s="251" t="str">
        <f t="shared" si="271"/>
        <v>I030622081550-0K240</v>
      </c>
    </row>
    <row r="4301" spans="1:23" x14ac:dyDescent="0.3">
      <c r="A4301" s="256" t="str">
        <f t="shared" si="268"/>
        <v>I0306220-815510K240-00011</v>
      </c>
      <c r="B4301" s="251" t="s">
        <v>14871</v>
      </c>
      <c r="C4301" s="251" t="s">
        <v>9954</v>
      </c>
      <c r="D4301" s="251" t="s">
        <v>14859</v>
      </c>
      <c r="E4301" s="251" t="s">
        <v>12979</v>
      </c>
      <c r="F4301" s="251" t="s">
        <v>9984</v>
      </c>
      <c r="G4301" s="251" t="s">
        <v>740</v>
      </c>
      <c r="H4301" s="251" t="s">
        <v>3436</v>
      </c>
      <c r="I4301" s="257" t="str">
        <f t="shared" si="269"/>
        <v>-00011</v>
      </c>
      <c r="J4301" s="251">
        <v>11</v>
      </c>
      <c r="K4301" s="251">
        <v>11</v>
      </c>
      <c r="M4301" s="251" t="s">
        <v>9958</v>
      </c>
      <c r="N4301" s="251" t="s">
        <v>13230</v>
      </c>
      <c r="O4301" s="251">
        <v>11</v>
      </c>
      <c r="Q4301" s="251" t="s">
        <v>14871</v>
      </c>
      <c r="R4301" s="251" t="s">
        <v>9960</v>
      </c>
      <c r="S4301" s="252" t="s">
        <v>9</v>
      </c>
      <c r="T4301" s="251" t="str">
        <f t="shared" si="270"/>
        <v>I0306220815510K240</v>
      </c>
      <c r="W4301" s="251" t="str">
        <f t="shared" si="271"/>
        <v>I030622081551-0K240</v>
      </c>
    </row>
    <row r="4302" spans="1:23" x14ac:dyDescent="0.3">
      <c r="A4302" s="256" t="str">
        <f t="shared" si="268"/>
        <v>I0306220-815600D890-00001</v>
      </c>
      <c r="B4302" s="251" t="s">
        <v>14872</v>
      </c>
      <c r="C4302" s="251" t="s">
        <v>9954</v>
      </c>
      <c r="D4302" s="251" t="s">
        <v>14859</v>
      </c>
      <c r="E4302" s="251" t="s">
        <v>12979</v>
      </c>
      <c r="F4302" s="251" t="s">
        <v>9986</v>
      </c>
      <c r="G4302" s="251" t="s">
        <v>823</v>
      </c>
      <c r="H4302" s="251" t="s">
        <v>5204</v>
      </c>
      <c r="I4302" s="257" t="str">
        <f t="shared" si="269"/>
        <v>-00001</v>
      </c>
      <c r="J4302" s="251">
        <v>1</v>
      </c>
      <c r="K4302" s="251">
        <v>1</v>
      </c>
      <c r="M4302" s="251" t="s">
        <v>9993</v>
      </c>
      <c r="N4302" s="251" t="s">
        <v>13230</v>
      </c>
      <c r="O4302" s="251">
        <v>1</v>
      </c>
      <c r="Q4302" s="251" t="s">
        <v>14872</v>
      </c>
      <c r="R4302" s="251" t="s">
        <v>9960</v>
      </c>
      <c r="S4302" s="252" t="s">
        <v>822</v>
      </c>
      <c r="T4302" s="251" t="str">
        <f t="shared" si="270"/>
        <v>I0306220815600D890</v>
      </c>
      <c r="W4302" s="251" t="str">
        <f t="shared" si="271"/>
        <v>I030622081560-0D890</v>
      </c>
    </row>
    <row r="4303" spans="1:23" x14ac:dyDescent="0.3">
      <c r="A4303" s="256" t="str">
        <f t="shared" si="268"/>
        <v>I0306220-815600K210-00006</v>
      </c>
      <c r="B4303" s="251" t="s">
        <v>14873</v>
      </c>
      <c r="C4303" s="251" t="s">
        <v>9954</v>
      </c>
      <c r="D4303" s="251" t="s">
        <v>14859</v>
      </c>
      <c r="E4303" s="251" t="s">
        <v>12979</v>
      </c>
      <c r="F4303" s="251" t="s">
        <v>9988</v>
      </c>
      <c r="G4303" s="251" t="s">
        <v>670</v>
      </c>
      <c r="H4303" s="251" t="s">
        <v>5204</v>
      </c>
      <c r="I4303" s="257" t="str">
        <f t="shared" si="269"/>
        <v>-00006</v>
      </c>
      <c r="J4303" s="251">
        <v>6</v>
      </c>
      <c r="K4303" s="251">
        <v>6</v>
      </c>
      <c r="M4303" s="251" t="s">
        <v>9958</v>
      </c>
      <c r="N4303" s="251" t="s">
        <v>13230</v>
      </c>
      <c r="O4303" s="251">
        <v>6</v>
      </c>
      <c r="Q4303" s="251" t="s">
        <v>14873</v>
      </c>
      <c r="R4303" s="251" t="s">
        <v>9960</v>
      </c>
      <c r="S4303" s="252" t="s">
        <v>13</v>
      </c>
      <c r="T4303" s="251" t="str">
        <f t="shared" si="270"/>
        <v>I0306220815600K210</v>
      </c>
      <c r="W4303" s="251" t="str">
        <f t="shared" si="271"/>
        <v>I030622081560-0K210</v>
      </c>
    </row>
    <row r="4304" spans="1:23" x14ac:dyDescent="0.3">
      <c r="A4304" s="256" t="str">
        <f t="shared" si="268"/>
        <v>I0306220-815600K240-00007</v>
      </c>
      <c r="B4304" s="251" t="s">
        <v>14874</v>
      </c>
      <c r="C4304" s="251" t="s">
        <v>9954</v>
      </c>
      <c r="D4304" s="251" t="s">
        <v>14859</v>
      </c>
      <c r="E4304" s="251" t="s">
        <v>12979</v>
      </c>
      <c r="F4304" s="251" t="s">
        <v>9990</v>
      </c>
      <c r="G4304" s="251" t="s">
        <v>744</v>
      </c>
      <c r="H4304" s="251" t="s">
        <v>5204</v>
      </c>
      <c r="I4304" s="257" t="str">
        <f t="shared" si="269"/>
        <v>-00007</v>
      </c>
      <c r="J4304" s="251">
        <v>7</v>
      </c>
      <c r="K4304" s="251">
        <v>7</v>
      </c>
      <c r="M4304" s="251" t="s">
        <v>9958</v>
      </c>
      <c r="N4304" s="251" t="s">
        <v>13230</v>
      </c>
      <c r="O4304" s="251">
        <v>7</v>
      </c>
      <c r="Q4304" s="251" t="s">
        <v>14874</v>
      </c>
      <c r="R4304" s="251" t="s">
        <v>9960</v>
      </c>
      <c r="S4304" s="252" t="s">
        <v>743</v>
      </c>
      <c r="T4304" s="251" t="str">
        <f t="shared" si="270"/>
        <v>I0306220815600K240</v>
      </c>
      <c r="W4304" s="251" t="str">
        <f t="shared" si="271"/>
        <v>I030622081560-0K240</v>
      </c>
    </row>
    <row r="4305" spans="1:23" x14ac:dyDescent="0.3">
      <c r="A4305" s="256" t="str">
        <f t="shared" si="268"/>
        <v>I0306220-815600K590-00002</v>
      </c>
      <c r="B4305" s="251" t="s">
        <v>14875</v>
      </c>
      <c r="C4305" s="251" t="s">
        <v>9954</v>
      </c>
      <c r="D4305" s="251" t="s">
        <v>14859</v>
      </c>
      <c r="E4305" s="251" t="s">
        <v>12979</v>
      </c>
      <c r="F4305" s="251" t="s">
        <v>9992</v>
      </c>
      <c r="G4305" s="251" t="s">
        <v>3386</v>
      </c>
      <c r="H4305" s="251" t="s">
        <v>5204</v>
      </c>
      <c r="I4305" s="257" t="str">
        <f t="shared" si="269"/>
        <v>-00002</v>
      </c>
      <c r="J4305" s="251">
        <v>2</v>
      </c>
      <c r="K4305" s="251">
        <v>2</v>
      </c>
      <c r="M4305" s="251" t="s">
        <v>9958</v>
      </c>
      <c r="N4305" s="251" t="s">
        <v>13230</v>
      </c>
      <c r="O4305" s="251">
        <v>2</v>
      </c>
      <c r="Q4305" s="251" t="s">
        <v>14875</v>
      </c>
      <c r="R4305" s="251" t="s">
        <v>9960</v>
      </c>
      <c r="S4305" s="252" t="s">
        <v>3370</v>
      </c>
      <c r="T4305" s="251" t="str">
        <f t="shared" si="270"/>
        <v>I0306220815600K590</v>
      </c>
      <c r="W4305" s="251" t="str">
        <f t="shared" si="271"/>
        <v>I030622081560-0K590</v>
      </c>
    </row>
    <row r="4306" spans="1:23" x14ac:dyDescent="0.3">
      <c r="A4306" s="256" t="str">
        <f t="shared" si="268"/>
        <v>I0306220-815610K240-00012</v>
      </c>
      <c r="B4306" s="251" t="s">
        <v>14876</v>
      </c>
      <c r="C4306" s="251" t="s">
        <v>9954</v>
      </c>
      <c r="D4306" s="251" t="s">
        <v>14859</v>
      </c>
      <c r="E4306" s="251" t="s">
        <v>12979</v>
      </c>
      <c r="F4306" s="251" t="s">
        <v>9995</v>
      </c>
      <c r="G4306" s="251" t="s">
        <v>753</v>
      </c>
      <c r="H4306" s="251" t="s">
        <v>3443</v>
      </c>
      <c r="I4306" s="257" t="str">
        <f t="shared" si="269"/>
        <v>-00012</v>
      </c>
      <c r="J4306" s="251">
        <v>12</v>
      </c>
      <c r="K4306" s="251">
        <v>12</v>
      </c>
      <c r="M4306" s="251" t="s">
        <v>9958</v>
      </c>
      <c r="N4306" s="251" t="s">
        <v>13230</v>
      </c>
      <c r="O4306" s="251">
        <v>12</v>
      </c>
      <c r="Q4306" s="251" t="s">
        <v>14876</v>
      </c>
      <c r="R4306" s="251" t="s">
        <v>9960</v>
      </c>
      <c r="S4306" s="252" t="s">
        <v>10</v>
      </c>
      <c r="T4306" s="251" t="str">
        <f t="shared" si="270"/>
        <v>I0306220815610K240</v>
      </c>
      <c r="W4306" s="251" t="str">
        <f t="shared" si="271"/>
        <v>I030622081561-0K240</v>
      </c>
    </row>
    <row r="4307" spans="1:23" x14ac:dyDescent="0.3">
      <c r="A4307" s="256" t="str">
        <f t="shared" si="268"/>
        <v>I0306220-815800K050-00004</v>
      </c>
      <c r="B4307" s="251" t="s">
        <v>14877</v>
      </c>
      <c r="C4307" s="251" t="s">
        <v>9954</v>
      </c>
      <c r="D4307" s="251" t="s">
        <v>14859</v>
      </c>
      <c r="E4307" s="251" t="s">
        <v>12979</v>
      </c>
      <c r="F4307" s="251" t="s">
        <v>9997</v>
      </c>
      <c r="G4307" s="251" t="s">
        <v>756</v>
      </c>
      <c r="H4307" s="251" t="s">
        <v>758</v>
      </c>
      <c r="I4307" s="257" t="str">
        <f t="shared" si="269"/>
        <v>-00004</v>
      </c>
      <c r="J4307" s="251">
        <v>4</v>
      </c>
      <c r="K4307" s="251">
        <v>4</v>
      </c>
      <c r="M4307" s="251" t="s">
        <v>9958</v>
      </c>
      <c r="N4307" s="251" t="s">
        <v>13230</v>
      </c>
      <c r="O4307" s="251">
        <v>4</v>
      </c>
      <c r="Q4307" s="251" t="s">
        <v>14877</v>
      </c>
      <c r="R4307" s="251" t="s">
        <v>9960</v>
      </c>
      <c r="S4307" s="252" t="s">
        <v>6</v>
      </c>
      <c r="T4307" s="251" t="str">
        <f t="shared" si="270"/>
        <v>I0306220815800K050</v>
      </c>
      <c r="W4307" s="251" t="str">
        <f t="shared" si="271"/>
        <v>I030622081580-0K050</v>
      </c>
    </row>
    <row r="4308" spans="1:23" x14ac:dyDescent="0.3">
      <c r="A4308" s="256" t="str">
        <f t="shared" si="268"/>
        <v>I0306220-815800K260-00002</v>
      </c>
      <c r="B4308" s="251" t="s">
        <v>14878</v>
      </c>
      <c r="C4308" s="251" t="s">
        <v>9954</v>
      </c>
      <c r="D4308" s="251" t="s">
        <v>14859</v>
      </c>
      <c r="E4308" s="251" t="s">
        <v>12979</v>
      </c>
      <c r="F4308" s="251" t="s">
        <v>10000</v>
      </c>
      <c r="G4308" s="251" t="s">
        <v>3387</v>
      </c>
      <c r="H4308" s="251" t="s">
        <v>758</v>
      </c>
      <c r="I4308" s="257" t="str">
        <f t="shared" si="269"/>
        <v>-00002</v>
      </c>
      <c r="J4308" s="251">
        <v>2</v>
      </c>
      <c r="K4308" s="251">
        <v>2</v>
      </c>
      <c r="M4308" s="251" t="s">
        <v>9993</v>
      </c>
      <c r="N4308" s="251" t="s">
        <v>13230</v>
      </c>
      <c r="O4308" s="251">
        <v>2</v>
      </c>
      <c r="Q4308" s="251" t="s">
        <v>14878</v>
      </c>
      <c r="R4308" s="251" t="s">
        <v>9960</v>
      </c>
      <c r="S4308" s="252" t="s">
        <v>3374</v>
      </c>
      <c r="T4308" s="251" t="str">
        <f t="shared" si="270"/>
        <v>I0306220815800K260</v>
      </c>
      <c r="W4308" s="251" t="str">
        <f t="shared" si="271"/>
        <v>I030622081580-0K260</v>
      </c>
    </row>
    <row r="4309" spans="1:23" x14ac:dyDescent="0.3">
      <c r="A4309" s="256" t="str">
        <f t="shared" si="268"/>
        <v>I0306220-815810K050-00006</v>
      </c>
      <c r="B4309" s="251" t="s">
        <v>14879</v>
      </c>
      <c r="C4309" s="251" t="s">
        <v>9954</v>
      </c>
      <c r="D4309" s="251" t="s">
        <v>14859</v>
      </c>
      <c r="E4309" s="251" t="s">
        <v>12979</v>
      </c>
      <c r="F4309" s="251" t="s">
        <v>10002</v>
      </c>
      <c r="G4309" s="251" t="s">
        <v>763</v>
      </c>
      <c r="H4309" s="251" t="s">
        <v>5218</v>
      </c>
      <c r="I4309" s="257" t="str">
        <f t="shared" si="269"/>
        <v>-00006</v>
      </c>
      <c r="J4309" s="251">
        <v>6</v>
      </c>
      <c r="K4309" s="251">
        <v>6</v>
      </c>
      <c r="M4309" s="251" t="s">
        <v>9958</v>
      </c>
      <c r="N4309" s="251" t="s">
        <v>13230</v>
      </c>
      <c r="O4309" s="251">
        <v>6</v>
      </c>
      <c r="Q4309" s="251" t="s">
        <v>14879</v>
      </c>
      <c r="R4309" s="251" t="s">
        <v>9960</v>
      </c>
      <c r="S4309" s="252" t="s">
        <v>762</v>
      </c>
      <c r="T4309" s="251" t="str">
        <f t="shared" si="270"/>
        <v>I0306220815810K050</v>
      </c>
      <c r="W4309" s="251" t="str">
        <f t="shared" si="271"/>
        <v>I030622081581-0K050</v>
      </c>
    </row>
    <row r="4310" spans="1:23" x14ac:dyDescent="0.3">
      <c r="A4310" s="256" t="str">
        <f t="shared" si="268"/>
        <v>I0306220-815900K050-00003</v>
      </c>
      <c r="B4310" s="251" t="s">
        <v>14880</v>
      </c>
      <c r="C4310" s="251" t="s">
        <v>9954</v>
      </c>
      <c r="D4310" s="251" t="s">
        <v>14859</v>
      </c>
      <c r="E4310" s="251" t="s">
        <v>12979</v>
      </c>
      <c r="F4310" s="251" t="s">
        <v>10005</v>
      </c>
      <c r="G4310" s="251" t="s">
        <v>767</v>
      </c>
      <c r="H4310" s="251" t="s">
        <v>770</v>
      </c>
      <c r="I4310" s="257" t="str">
        <f t="shared" si="269"/>
        <v>-00003</v>
      </c>
      <c r="J4310" s="251">
        <v>3</v>
      </c>
      <c r="K4310" s="251">
        <v>3</v>
      </c>
      <c r="M4310" s="251" t="s">
        <v>9958</v>
      </c>
      <c r="N4310" s="251" t="s">
        <v>13230</v>
      </c>
      <c r="O4310" s="251">
        <v>3</v>
      </c>
      <c r="Q4310" s="251" t="s">
        <v>14880</v>
      </c>
      <c r="R4310" s="251" t="s">
        <v>9960</v>
      </c>
      <c r="S4310" s="252" t="s">
        <v>766</v>
      </c>
      <c r="T4310" s="251" t="str">
        <f t="shared" si="270"/>
        <v>I0306220815900K050</v>
      </c>
      <c r="W4310" s="251" t="str">
        <f t="shared" si="271"/>
        <v>I030622081590-0K050</v>
      </c>
    </row>
    <row r="4311" spans="1:23" x14ac:dyDescent="0.3">
      <c r="A4311" s="256" t="str">
        <f t="shared" si="268"/>
        <v>I0306220-815910K050-00006</v>
      </c>
      <c r="B4311" s="251" t="s">
        <v>14881</v>
      </c>
      <c r="C4311" s="251" t="s">
        <v>9954</v>
      </c>
      <c r="D4311" s="251" t="s">
        <v>14859</v>
      </c>
      <c r="E4311" s="251" t="s">
        <v>12979</v>
      </c>
      <c r="F4311" s="251" t="s">
        <v>10009</v>
      </c>
      <c r="G4311" s="251" t="s">
        <v>777</v>
      </c>
      <c r="H4311" s="251" t="s">
        <v>5219</v>
      </c>
      <c r="I4311" s="257" t="str">
        <f t="shared" si="269"/>
        <v>-00006</v>
      </c>
      <c r="J4311" s="251">
        <v>6</v>
      </c>
      <c r="K4311" s="251">
        <v>6</v>
      </c>
      <c r="M4311" s="251" t="s">
        <v>9958</v>
      </c>
      <c r="N4311" s="251" t="s">
        <v>13230</v>
      </c>
      <c r="O4311" s="251">
        <v>6</v>
      </c>
      <c r="Q4311" s="251" t="s">
        <v>14881</v>
      </c>
      <c r="R4311" s="251" t="s">
        <v>9960</v>
      </c>
      <c r="S4311" s="252" t="s">
        <v>776</v>
      </c>
      <c r="T4311" s="251" t="str">
        <f t="shared" si="270"/>
        <v>I0306220815910K050</v>
      </c>
      <c r="W4311" s="251" t="str">
        <f t="shared" si="271"/>
        <v>I030622081591-0K050</v>
      </c>
    </row>
    <row r="4312" spans="1:23" x14ac:dyDescent="0.3">
      <c r="A4312" s="256" t="str">
        <f t="shared" si="268"/>
        <v>I0306220-9008081116-00003</v>
      </c>
      <c r="B4312" s="251" t="s">
        <v>14882</v>
      </c>
      <c r="C4312" s="251" t="s">
        <v>9954</v>
      </c>
      <c r="D4312" s="251" t="s">
        <v>14859</v>
      </c>
      <c r="E4312" s="251" t="s">
        <v>12979</v>
      </c>
      <c r="F4312" s="251" t="s">
        <v>10012</v>
      </c>
      <c r="G4312" s="251" t="s">
        <v>934</v>
      </c>
      <c r="H4312" s="251" t="s">
        <v>3393</v>
      </c>
      <c r="I4312" s="257" t="str">
        <f t="shared" si="269"/>
        <v>-00003</v>
      </c>
      <c r="J4312" s="251">
        <v>3</v>
      </c>
      <c r="K4312" s="251">
        <v>3</v>
      </c>
      <c r="M4312" s="251" t="s">
        <v>10007</v>
      </c>
      <c r="N4312" s="251" t="s">
        <v>13230</v>
      </c>
      <c r="O4312" s="251">
        <v>3</v>
      </c>
      <c r="Q4312" s="251" t="s">
        <v>14882</v>
      </c>
      <c r="R4312" s="251" t="s">
        <v>9960</v>
      </c>
      <c r="S4312" s="252">
        <v>9008081116</v>
      </c>
      <c r="T4312" s="251" t="str">
        <f t="shared" si="270"/>
        <v>I03062209008081116</v>
      </c>
      <c r="W4312" s="251" t="str">
        <f t="shared" si="271"/>
        <v>I030622090080-81116</v>
      </c>
    </row>
    <row r="4313" spans="1:23" x14ac:dyDescent="0.3">
      <c r="A4313" s="256" t="str">
        <f t="shared" si="268"/>
        <v>I0306220-9098113087-00006</v>
      </c>
      <c r="B4313" s="251" t="s">
        <v>14883</v>
      </c>
      <c r="C4313" s="251" t="s">
        <v>9954</v>
      </c>
      <c r="D4313" s="251" t="s">
        <v>14859</v>
      </c>
      <c r="E4313" s="251" t="s">
        <v>12979</v>
      </c>
      <c r="F4313" s="251" t="s">
        <v>10188</v>
      </c>
      <c r="G4313" s="251" t="s">
        <v>939</v>
      </c>
      <c r="H4313" s="251" t="s">
        <v>3393</v>
      </c>
      <c r="I4313" s="257" t="str">
        <f t="shared" si="269"/>
        <v>-00006</v>
      </c>
      <c r="J4313" s="251">
        <v>6</v>
      </c>
      <c r="K4313" s="251">
        <v>6</v>
      </c>
      <c r="M4313" s="251" t="s">
        <v>10003</v>
      </c>
      <c r="N4313" s="251" t="s">
        <v>13230</v>
      </c>
      <c r="O4313" s="251">
        <v>6</v>
      </c>
      <c r="Q4313" s="251" t="s">
        <v>14883</v>
      </c>
      <c r="R4313" s="251" t="s">
        <v>9960</v>
      </c>
      <c r="S4313" s="252">
        <v>9098113087</v>
      </c>
      <c r="T4313" s="251" t="str">
        <f t="shared" si="270"/>
        <v>I03062209098113087</v>
      </c>
      <c r="W4313" s="251" t="str">
        <f t="shared" si="271"/>
        <v>I030622090981-13087</v>
      </c>
    </row>
    <row r="4314" spans="1:23" x14ac:dyDescent="0.3">
      <c r="A4314" s="256" t="str">
        <f t="shared" si="268"/>
        <v>I0306220-9098122003-00013</v>
      </c>
      <c r="B4314" s="251" t="s">
        <v>14884</v>
      </c>
      <c r="C4314" s="251" t="s">
        <v>9954</v>
      </c>
      <c r="D4314" s="251" t="s">
        <v>14859</v>
      </c>
      <c r="E4314" s="251" t="s">
        <v>12979</v>
      </c>
      <c r="F4314" s="251" t="s">
        <v>10190</v>
      </c>
      <c r="G4314" s="251" t="s">
        <v>926</v>
      </c>
      <c r="H4314" s="251" t="s">
        <v>1564</v>
      </c>
      <c r="I4314" s="257" t="str">
        <f t="shared" si="269"/>
        <v>-00013</v>
      </c>
      <c r="J4314" s="251">
        <v>13</v>
      </c>
      <c r="K4314" s="251">
        <v>13</v>
      </c>
      <c r="M4314" s="251" t="s">
        <v>10003</v>
      </c>
      <c r="N4314" s="251" t="s">
        <v>13230</v>
      </c>
      <c r="O4314" s="251">
        <v>13</v>
      </c>
      <c r="Q4314" s="251" t="s">
        <v>14884</v>
      </c>
      <c r="R4314" s="251" t="s">
        <v>9960</v>
      </c>
      <c r="S4314" s="252">
        <v>9098122003</v>
      </c>
      <c r="T4314" s="251" t="str">
        <f t="shared" si="270"/>
        <v>I03062209098122003</v>
      </c>
      <c r="W4314" s="251" t="str">
        <f t="shared" si="271"/>
        <v>I030622090981-22003</v>
      </c>
    </row>
    <row r="4315" spans="1:23" x14ac:dyDescent="0.3">
      <c r="A4315" s="256" t="str">
        <f t="shared" si="268"/>
        <v>I0306220-9913211210-00018</v>
      </c>
      <c r="B4315" s="251" t="s">
        <v>14885</v>
      </c>
      <c r="C4315" s="251" t="s">
        <v>9954</v>
      </c>
      <c r="D4315" s="251" t="s">
        <v>14859</v>
      </c>
      <c r="E4315" s="251" t="s">
        <v>12979</v>
      </c>
      <c r="F4315" s="251" t="s">
        <v>10192</v>
      </c>
      <c r="G4315" s="251" t="s">
        <v>924</v>
      </c>
      <c r="H4315" s="251" t="s">
        <v>10006</v>
      </c>
      <c r="I4315" s="257" t="str">
        <f t="shared" si="269"/>
        <v>-00018</v>
      </c>
      <c r="J4315" s="251">
        <v>18</v>
      </c>
      <c r="K4315" s="251">
        <v>18</v>
      </c>
      <c r="M4315" s="251" t="s">
        <v>10007</v>
      </c>
      <c r="N4315" s="251" t="s">
        <v>13230</v>
      </c>
      <c r="O4315" s="251">
        <v>18</v>
      </c>
      <c r="Q4315" s="251" t="s">
        <v>14885</v>
      </c>
      <c r="R4315" s="251" t="s">
        <v>9960</v>
      </c>
      <c r="S4315" s="252">
        <v>9913211210</v>
      </c>
      <c r="T4315" s="251" t="str">
        <f t="shared" si="270"/>
        <v>I03062209913211210</v>
      </c>
      <c r="W4315" s="251" t="str">
        <f t="shared" si="271"/>
        <v>I030622099132-11210</v>
      </c>
    </row>
    <row r="4316" spans="1:23" x14ac:dyDescent="0.3">
      <c r="A4316" s="256" t="str">
        <f t="shared" si="268"/>
        <v>I0306220-9913212050-00385</v>
      </c>
      <c r="B4316" s="251" t="s">
        <v>14886</v>
      </c>
      <c r="C4316" s="251" t="s">
        <v>9954</v>
      </c>
      <c r="D4316" s="251" t="s">
        <v>14859</v>
      </c>
      <c r="E4316" s="251" t="s">
        <v>12979</v>
      </c>
      <c r="F4316" s="251" t="s">
        <v>10194</v>
      </c>
      <c r="G4316" s="251" t="s">
        <v>946</v>
      </c>
      <c r="H4316" s="251" t="s">
        <v>10010</v>
      </c>
      <c r="I4316" s="257" t="str">
        <f t="shared" si="269"/>
        <v>-00385</v>
      </c>
      <c r="J4316" s="251">
        <v>385</v>
      </c>
      <c r="K4316" s="251">
        <v>385</v>
      </c>
      <c r="M4316" s="251" t="s">
        <v>10007</v>
      </c>
      <c r="N4316" s="251" t="s">
        <v>13230</v>
      </c>
      <c r="O4316" s="251">
        <v>385</v>
      </c>
      <c r="Q4316" s="251" t="s">
        <v>14886</v>
      </c>
      <c r="R4316" s="251" t="s">
        <v>9960</v>
      </c>
      <c r="S4316" s="252">
        <v>9913212050</v>
      </c>
      <c r="T4316" s="251" t="str">
        <f t="shared" si="270"/>
        <v>I03062209913212050</v>
      </c>
      <c r="W4316" s="251" t="str">
        <f t="shared" si="271"/>
        <v>I030622099132-12050</v>
      </c>
    </row>
    <row r="4317" spans="1:23" x14ac:dyDescent="0.3">
      <c r="A4317" s="256" t="str">
        <f t="shared" si="268"/>
        <v>I0306220-9913221210-00072</v>
      </c>
      <c r="B4317" s="251" t="s">
        <v>14887</v>
      </c>
      <c r="C4317" s="251" t="s">
        <v>9954</v>
      </c>
      <c r="D4317" s="251" t="s">
        <v>14859</v>
      </c>
      <c r="E4317" s="251" t="s">
        <v>12979</v>
      </c>
      <c r="F4317" s="251" t="s">
        <v>10196</v>
      </c>
      <c r="G4317" s="251" t="s">
        <v>916</v>
      </c>
      <c r="H4317" s="251" t="s">
        <v>10013</v>
      </c>
      <c r="I4317" s="257" t="str">
        <f t="shared" si="269"/>
        <v>-00072</v>
      </c>
      <c r="J4317" s="251">
        <v>72</v>
      </c>
      <c r="K4317" s="251">
        <v>72</v>
      </c>
      <c r="M4317" s="251" t="s">
        <v>10007</v>
      </c>
      <c r="N4317" s="251" t="s">
        <v>13230</v>
      </c>
      <c r="O4317" s="251">
        <v>72</v>
      </c>
      <c r="Q4317" s="251" t="s">
        <v>14887</v>
      </c>
      <c r="R4317" s="251" t="s">
        <v>9960</v>
      </c>
      <c r="S4317" s="252">
        <v>9913221210</v>
      </c>
      <c r="T4317" s="251" t="str">
        <f t="shared" si="270"/>
        <v>I03062209913221210</v>
      </c>
      <c r="W4317" s="251" t="str">
        <f t="shared" si="271"/>
        <v>I030622099132-21210</v>
      </c>
    </row>
    <row r="4318" spans="1:23" x14ac:dyDescent="0.3">
      <c r="A4318" s="256" t="str">
        <f t="shared" si="268"/>
        <v>I0306221-811100K591-00001</v>
      </c>
      <c r="B4318" s="251" t="s">
        <v>14888</v>
      </c>
      <c r="C4318" s="251" t="s">
        <v>9954</v>
      </c>
      <c r="D4318" s="251" t="s">
        <v>14889</v>
      </c>
      <c r="E4318" s="251" t="s">
        <v>12979</v>
      </c>
      <c r="F4318" s="251" t="s">
        <v>9957</v>
      </c>
      <c r="G4318" s="251" t="s">
        <v>401</v>
      </c>
      <c r="H4318" s="251" t="s">
        <v>3422</v>
      </c>
      <c r="I4318" s="257" t="str">
        <f t="shared" si="269"/>
        <v>-00001</v>
      </c>
      <c r="J4318" s="251">
        <v>1</v>
      </c>
      <c r="K4318" s="251">
        <v>1</v>
      </c>
      <c r="M4318" s="251" t="s">
        <v>9958</v>
      </c>
      <c r="N4318" s="251" t="s">
        <v>13366</v>
      </c>
      <c r="O4318" s="251">
        <v>1</v>
      </c>
      <c r="Q4318" s="251" t="s">
        <v>14888</v>
      </c>
      <c r="R4318" s="251" t="s">
        <v>10017</v>
      </c>
      <c r="S4318" s="252" t="s">
        <v>400</v>
      </c>
      <c r="T4318" s="251" t="str">
        <f t="shared" si="270"/>
        <v>I0306221811100K591</v>
      </c>
      <c r="W4318" s="251" t="str">
        <f t="shared" si="271"/>
        <v>I030622181110-0K591</v>
      </c>
    </row>
    <row r="4319" spans="1:23" x14ac:dyDescent="0.3">
      <c r="A4319" s="256" t="str">
        <f t="shared" si="268"/>
        <v>I0306221-811300K591-00002</v>
      </c>
      <c r="B4319" s="251" t="s">
        <v>14890</v>
      </c>
      <c r="C4319" s="251" t="s">
        <v>9954</v>
      </c>
      <c r="D4319" s="251" t="s">
        <v>14889</v>
      </c>
      <c r="E4319" s="251" t="s">
        <v>12979</v>
      </c>
      <c r="F4319" s="251" t="s">
        <v>9962</v>
      </c>
      <c r="G4319" s="251" t="s">
        <v>408</v>
      </c>
      <c r="H4319" s="251" t="s">
        <v>5101</v>
      </c>
      <c r="I4319" s="257" t="str">
        <f t="shared" si="269"/>
        <v>-00002</v>
      </c>
      <c r="J4319" s="251">
        <v>2</v>
      </c>
      <c r="K4319" s="251">
        <v>2</v>
      </c>
      <c r="M4319" s="251" t="s">
        <v>9958</v>
      </c>
      <c r="N4319" s="251" t="s">
        <v>13366</v>
      </c>
      <c r="O4319" s="251">
        <v>2</v>
      </c>
      <c r="Q4319" s="251" t="s">
        <v>14890</v>
      </c>
      <c r="R4319" s="251" t="s">
        <v>10017</v>
      </c>
      <c r="S4319" s="252" t="s">
        <v>407</v>
      </c>
      <c r="T4319" s="251" t="str">
        <f t="shared" si="270"/>
        <v>I0306221811300K591</v>
      </c>
      <c r="W4319" s="251" t="str">
        <f t="shared" si="271"/>
        <v>I030622181130-0K591</v>
      </c>
    </row>
    <row r="4320" spans="1:23" x14ac:dyDescent="0.3">
      <c r="A4320" s="256" t="str">
        <f t="shared" si="268"/>
        <v>I0306221-811500KF31-00001</v>
      </c>
      <c r="B4320" s="251" t="s">
        <v>14891</v>
      </c>
      <c r="C4320" s="251" t="s">
        <v>9954</v>
      </c>
      <c r="D4320" s="251" t="s">
        <v>14889</v>
      </c>
      <c r="E4320" s="251" t="s">
        <v>12979</v>
      </c>
      <c r="F4320" s="251" t="s">
        <v>9964</v>
      </c>
      <c r="G4320" s="251" t="s">
        <v>527</v>
      </c>
      <c r="H4320" s="251" t="s">
        <v>3429</v>
      </c>
      <c r="I4320" s="257" t="str">
        <f t="shared" si="269"/>
        <v>-00001</v>
      </c>
      <c r="J4320" s="251">
        <v>1</v>
      </c>
      <c r="K4320" s="251">
        <v>1</v>
      </c>
      <c r="M4320" s="251" t="s">
        <v>9958</v>
      </c>
      <c r="N4320" s="251" t="s">
        <v>13366</v>
      </c>
      <c r="O4320" s="251">
        <v>1</v>
      </c>
      <c r="Q4320" s="251" t="s">
        <v>14891</v>
      </c>
      <c r="R4320" s="251" t="s">
        <v>10017</v>
      </c>
      <c r="S4320" s="252" t="s">
        <v>526</v>
      </c>
      <c r="T4320" s="251" t="str">
        <f t="shared" si="270"/>
        <v>I0306221811500KF31</v>
      </c>
      <c r="W4320" s="251" t="str">
        <f t="shared" si="271"/>
        <v>I030622181150-0KF31</v>
      </c>
    </row>
    <row r="4321" spans="1:23" x14ac:dyDescent="0.3">
      <c r="A4321" s="256" t="str">
        <f t="shared" si="268"/>
        <v>I0306221-811700K591-00003</v>
      </c>
      <c r="B4321" s="251" t="s">
        <v>14892</v>
      </c>
      <c r="C4321" s="251" t="s">
        <v>9954</v>
      </c>
      <c r="D4321" s="251" t="s">
        <v>14889</v>
      </c>
      <c r="E4321" s="251" t="s">
        <v>12979</v>
      </c>
      <c r="F4321" s="251" t="s">
        <v>9966</v>
      </c>
      <c r="G4321" s="251" t="s">
        <v>425</v>
      </c>
      <c r="H4321" s="251" t="s">
        <v>5102</v>
      </c>
      <c r="I4321" s="257" t="str">
        <f t="shared" si="269"/>
        <v>-00003</v>
      </c>
      <c r="J4321" s="251">
        <v>3</v>
      </c>
      <c r="K4321" s="251">
        <v>3</v>
      </c>
      <c r="M4321" s="251" t="s">
        <v>9958</v>
      </c>
      <c r="N4321" s="251" t="s">
        <v>13366</v>
      </c>
      <c r="O4321" s="251">
        <v>3</v>
      </c>
      <c r="Q4321" s="251" t="s">
        <v>14892</v>
      </c>
      <c r="R4321" s="251" t="s">
        <v>10017</v>
      </c>
      <c r="S4321" s="252" t="s">
        <v>424</v>
      </c>
      <c r="T4321" s="251" t="str">
        <f t="shared" si="270"/>
        <v>I0306221811700K591</v>
      </c>
      <c r="W4321" s="251" t="str">
        <f t="shared" si="271"/>
        <v>I030622181170-0K591</v>
      </c>
    </row>
    <row r="4322" spans="1:23" x14ac:dyDescent="0.3">
      <c r="A4322" s="256" t="str">
        <f t="shared" si="268"/>
        <v>I0306222-8121006052-00001</v>
      </c>
      <c r="B4322" s="251" t="s">
        <v>14893</v>
      </c>
      <c r="C4322" s="251" t="s">
        <v>9954</v>
      </c>
      <c r="D4322" s="251" t="s">
        <v>14894</v>
      </c>
      <c r="E4322" s="251" t="s">
        <v>12979</v>
      </c>
      <c r="F4322" s="251" t="s">
        <v>9957</v>
      </c>
      <c r="G4322" s="251" t="s">
        <v>139</v>
      </c>
      <c r="H4322" s="251" t="s">
        <v>4978</v>
      </c>
      <c r="I4322" s="257" t="str">
        <f t="shared" si="269"/>
        <v>-00001</v>
      </c>
      <c r="J4322" s="251">
        <v>1</v>
      </c>
      <c r="K4322" s="251">
        <v>1</v>
      </c>
      <c r="M4322" s="251" t="s">
        <v>10003</v>
      </c>
      <c r="N4322" s="251" t="s">
        <v>13670</v>
      </c>
      <c r="O4322" s="251">
        <v>1</v>
      </c>
      <c r="Q4322" s="251" t="s">
        <v>14893</v>
      </c>
      <c r="R4322" s="251" t="s">
        <v>10028</v>
      </c>
      <c r="S4322" s="252">
        <v>8121006052</v>
      </c>
      <c r="T4322" s="251" t="str">
        <f t="shared" si="270"/>
        <v>I03062228121006052</v>
      </c>
      <c r="W4322" s="251" t="str">
        <f t="shared" si="271"/>
        <v>I030622281210-06052</v>
      </c>
    </row>
    <row r="4323" spans="1:23" x14ac:dyDescent="0.3">
      <c r="A4323" s="256" t="str">
        <f t="shared" si="268"/>
        <v>I0306222-815510D400-00004</v>
      </c>
      <c r="B4323" s="251" t="s">
        <v>14895</v>
      </c>
      <c r="C4323" s="251" t="s">
        <v>9954</v>
      </c>
      <c r="D4323" s="251" t="s">
        <v>14894</v>
      </c>
      <c r="E4323" s="251" t="s">
        <v>12979</v>
      </c>
      <c r="F4323" s="251" t="s">
        <v>9962</v>
      </c>
      <c r="G4323" s="251" t="s">
        <v>694</v>
      </c>
      <c r="H4323" s="251" t="s">
        <v>5216</v>
      </c>
      <c r="I4323" s="257" t="str">
        <f t="shared" si="269"/>
        <v>-00004</v>
      </c>
      <c r="J4323" s="251">
        <v>4</v>
      </c>
      <c r="K4323" s="251">
        <v>4</v>
      </c>
      <c r="M4323" s="251" t="s">
        <v>9993</v>
      </c>
      <c r="N4323" s="251" t="s">
        <v>13670</v>
      </c>
      <c r="O4323" s="251">
        <v>4</v>
      </c>
      <c r="Q4323" s="251" t="s">
        <v>14895</v>
      </c>
      <c r="R4323" s="251" t="s">
        <v>10028</v>
      </c>
      <c r="S4323" s="252" t="s">
        <v>693</v>
      </c>
      <c r="T4323" s="251" t="str">
        <f t="shared" si="270"/>
        <v>I0306222815510D400</v>
      </c>
      <c r="W4323" s="251" t="str">
        <f t="shared" si="271"/>
        <v>I030622281551-0D400</v>
      </c>
    </row>
    <row r="4324" spans="1:23" x14ac:dyDescent="0.3">
      <c r="A4324" s="256" t="str">
        <f t="shared" si="268"/>
        <v>I0306222-815610D570-00002</v>
      </c>
      <c r="B4324" s="251" t="s">
        <v>14896</v>
      </c>
      <c r="C4324" s="251" t="s">
        <v>9954</v>
      </c>
      <c r="D4324" s="251" t="s">
        <v>14894</v>
      </c>
      <c r="E4324" s="251" t="s">
        <v>12979</v>
      </c>
      <c r="F4324" s="251" t="s">
        <v>9964</v>
      </c>
      <c r="G4324" s="251" t="s">
        <v>723</v>
      </c>
      <c r="H4324" s="251" t="s">
        <v>3443</v>
      </c>
      <c r="I4324" s="257" t="str">
        <f t="shared" si="269"/>
        <v>-00002</v>
      </c>
      <c r="J4324" s="251">
        <v>2</v>
      </c>
      <c r="K4324" s="251">
        <v>2</v>
      </c>
      <c r="M4324" s="251" t="s">
        <v>9958</v>
      </c>
      <c r="N4324" s="251" t="s">
        <v>13670</v>
      </c>
      <c r="O4324" s="251">
        <v>2</v>
      </c>
      <c r="Q4324" s="251" t="s">
        <v>14896</v>
      </c>
      <c r="R4324" s="251" t="s">
        <v>10028</v>
      </c>
      <c r="S4324" s="252" t="s">
        <v>722</v>
      </c>
      <c r="T4324" s="251" t="str">
        <f t="shared" si="270"/>
        <v>I0306222815610D570</v>
      </c>
      <c r="W4324" s="251" t="str">
        <f t="shared" si="271"/>
        <v>I030622281561-0D570</v>
      </c>
    </row>
    <row r="4325" spans="1:23" x14ac:dyDescent="0.3">
      <c r="A4325" s="256" t="str">
        <f t="shared" si="268"/>
        <v>I0404614-811050K130-00008</v>
      </c>
      <c r="B4325" s="251" t="s">
        <v>14897</v>
      </c>
      <c r="C4325" s="251" t="s">
        <v>10031</v>
      </c>
      <c r="D4325" s="251" t="s">
        <v>14898</v>
      </c>
      <c r="E4325" s="251" t="s">
        <v>12979</v>
      </c>
      <c r="F4325" s="251" t="s">
        <v>9957</v>
      </c>
      <c r="G4325" s="251" t="s">
        <v>187</v>
      </c>
      <c r="H4325" s="251" t="s">
        <v>5053</v>
      </c>
      <c r="I4325" s="257" t="str">
        <f t="shared" si="269"/>
        <v>-00008</v>
      </c>
      <c r="J4325" s="251">
        <v>8</v>
      </c>
      <c r="K4325" s="251">
        <v>8</v>
      </c>
      <c r="M4325" s="251" t="s">
        <v>9958</v>
      </c>
      <c r="N4325" s="251" t="s">
        <v>13366</v>
      </c>
      <c r="O4325" s="251">
        <v>8</v>
      </c>
      <c r="Q4325" s="251" t="s">
        <v>14897</v>
      </c>
      <c r="R4325" s="251" t="s">
        <v>10017</v>
      </c>
      <c r="S4325" s="252" t="s">
        <v>186</v>
      </c>
      <c r="T4325" s="251" t="str">
        <f t="shared" si="270"/>
        <v>I0404614811050K130</v>
      </c>
      <c r="W4325" s="251" t="str">
        <f t="shared" si="271"/>
        <v>I040461481105-0K130</v>
      </c>
    </row>
    <row r="4326" spans="1:23" x14ac:dyDescent="0.3">
      <c r="A4326" s="256" t="str">
        <f t="shared" si="268"/>
        <v>I0404614-811060K130-00009</v>
      </c>
      <c r="B4326" s="251" t="s">
        <v>14899</v>
      </c>
      <c r="C4326" s="251" t="s">
        <v>10031</v>
      </c>
      <c r="D4326" s="251" t="s">
        <v>14898</v>
      </c>
      <c r="E4326" s="251" t="s">
        <v>12979</v>
      </c>
      <c r="F4326" s="251" t="s">
        <v>9962</v>
      </c>
      <c r="G4326" s="251" t="s">
        <v>196</v>
      </c>
      <c r="H4326" s="251" t="s">
        <v>5054</v>
      </c>
      <c r="I4326" s="257" t="str">
        <f t="shared" si="269"/>
        <v>-00009</v>
      </c>
      <c r="J4326" s="251">
        <v>9</v>
      </c>
      <c r="K4326" s="251">
        <v>9</v>
      </c>
      <c r="M4326" s="251" t="s">
        <v>9958</v>
      </c>
      <c r="N4326" s="251" t="s">
        <v>13366</v>
      </c>
      <c r="O4326" s="251">
        <v>9</v>
      </c>
      <c r="Q4326" s="251" t="s">
        <v>14899</v>
      </c>
      <c r="R4326" s="251" t="s">
        <v>10017</v>
      </c>
      <c r="S4326" s="252" t="s">
        <v>195</v>
      </c>
      <c r="T4326" s="251" t="str">
        <f t="shared" si="270"/>
        <v>I0404614811060K130</v>
      </c>
      <c r="W4326" s="251" t="str">
        <f t="shared" si="271"/>
        <v>I040461481106-0K130</v>
      </c>
    </row>
    <row r="4327" spans="1:23" x14ac:dyDescent="0.3">
      <c r="A4327" s="256" t="str">
        <f t="shared" si="268"/>
        <v>I0404614-811100KC31-00001</v>
      </c>
      <c r="B4327" s="251" t="s">
        <v>14900</v>
      </c>
      <c r="C4327" s="251" t="s">
        <v>10031</v>
      </c>
      <c r="D4327" s="251" t="s">
        <v>14898</v>
      </c>
      <c r="E4327" s="251" t="s">
        <v>12979</v>
      </c>
      <c r="F4327" s="251" t="s">
        <v>9964</v>
      </c>
      <c r="G4327" s="251" t="s">
        <v>464</v>
      </c>
      <c r="H4327" s="251" t="s">
        <v>3422</v>
      </c>
      <c r="I4327" s="257" t="str">
        <f t="shared" si="269"/>
        <v>-00001</v>
      </c>
      <c r="J4327" s="251">
        <v>1</v>
      </c>
      <c r="K4327" s="251">
        <v>1</v>
      </c>
      <c r="M4327" s="251" t="s">
        <v>9958</v>
      </c>
      <c r="N4327" s="251" t="s">
        <v>13366</v>
      </c>
      <c r="O4327" s="251">
        <v>1</v>
      </c>
      <c r="Q4327" s="251" t="s">
        <v>14900</v>
      </c>
      <c r="R4327" s="251" t="s">
        <v>10017</v>
      </c>
      <c r="S4327" s="252" t="s">
        <v>463</v>
      </c>
      <c r="T4327" s="251" t="str">
        <f t="shared" si="270"/>
        <v>I0404614811100KC31</v>
      </c>
      <c r="W4327" s="251" t="str">
        <f t="shared" si="271"/>
        <v>I040461481110-0KC31</v>
      </c>
    </row>
    <row r="4328" spans="1:23" x14ac:dyDescent="0.3">
      <c r="A4328" s="256" t="str">
        <f t="shared" si="268"/>
        <v>I0404614-811100KG61-00001</v>
      </c>
      <c r="B4328" s="251" t="s">
        <v>14901</v>
      </c>
      <c r="C4328" s="251" t="s">
        <v>10031</v>
      </c>
      <c r="D4328" s="251" t="s">
        <v>14898</v>
      </c>
      <c r="E4328" s="251" t="s">
        <v>12979</v>
      </c>
      <c r="F4328" s="251" t="s">
        <v>9966</v>
      </c>
      <c r="G4328" s="251" t="s">
        <v>575</v>
      </c>
      <c r="H4328" s="251" t="s">
        <v>3422</v>
      </c>
      <c r="I4328" s="257" t="str">
        <f t="shared" si="269"/>
        <v>-00001</v>
      </c>
      <c r="J4328" s="251">
        <v>1</v>
      </c>
      <c r="K4328" s="251">
        <v>1</v>
      </c>
      <c r="M4328" s="251" t="s">
        <v>9958</v>
      </c>
      <c r="N4328" s="251" t="s">
        <v>13366</v>
      </c>
      <c r="O4328" s="251">
        <v>1</v>
      </c>
      <c r="Q4328" s="251" t="s">
        <v>14901</v>
      </c>
      <c r="R4328" s="251" t="s">
        <v>10017</v>
      </c>
      <c r="S4328" s="252" t="s">
        <v>574</v>
      </c>
      <c r="T4328" s="251" t="str">
        <f t="shared" si="270"/>
        <v>I0404614811100KG61</v>
      </c>
      <c r="W4328" s="251" t="str">
        <f t="shared" si="271"/>
        <v>I040461481110-0KG61</v>
      </c>
    </row>
    <row r="4329" spans="1:23" x14ac:dyDescent="0.3">
      <c r="A4329" s="256" t="str">
        <f t="shared" si="268"/>
        <v>I0404614-811500KG61-00002</v>
      </c>
      <c r="B4329" s="251" t="s">
        <v>14902</v>
      </c>
      <c r="C4329" s="251" t="s">
        <v>10031</v>
      </c>
      <c r="D4329" s="251" t="s">
        <v>14898</v>
      </c>
      <c r="E4329" s="251" t="s">
        <v>12979</v>
      </c>
      <c r="F4329" s="251" t="s">
        <v>9968</v>
      </c>
      <c r="G4329" s="251" t="s">
        <v>583</v>
      </c>
      <c r="H4329" s="251" t="s">
        <v>3429</v>
      </c>
      <c r="I4329" s="257" t="str">
        <f t="shared" si="269"/>
        <v>-00002</v>
      </c>
      <c r="J4329" s="251">
        <v>2</v>
      </c>
      <c r="K4329" s="251">
        <v>2</v>
      </c>
      <c r="M4329" s="251" t="s">
        <v>9958</v>
      </c>
      <c r="N4329" s="251" t="s">
        <v>13366</v>
      </c>
      <c r="O4329" s="251">
        <v>2</v>
      </c>
      <c r="Q4329" s="251" t="s">
        <v>14902</v>
      </c>
      <c r="R4329" s="251" t="s">
        <v>10017</v>
      </c>
      <c r="S4329" s="252" t="s">
        <v>582</v>
      </c>
      <c r="T4329" s="251" t="str">
        <f t="shared" si="270"/>
        <v>I0404614811500KG61</v>
      </c>
      <c r="W4329" s="251" t="str">
        <f t="shared" si="271"/>
        <v>I040461481150-0KG61</v>
      </c>
    </row>
    <row r="4330" spans="1:23" x14ac:dyDescent="0.3">
      <c r="A4330" s="256" t="str">
        <f t="shared" si="268"/>
        <v>I0404614-811700KC31-00001</v>
      </c>
      <c r="B4330" s="251" t="s">
        <v>14903</v>
      </c>
      <c r="C4330" s="251" t="s">
        <v>10031</v>
      </c>
      <c r="D4330" s="251" t="s">
        <v>14898</v>
      </c>
      <c r="E4330" s="251" t="s">
        <v>12979</v>
      </c>
      <c r="F4330" s="251" t="s">
        <v>9970</v>
      </c>
      <c r="G4330" s="251" t="s">
        <v>482</v>
      </c>
      <c r="H4330" s="251" t="s">
        <v>5102</v>
      </c>
      <c r="I4330" s="257" t="str">
        <f t="shared" si="269"/>
        <v>-00001</v>
      </c>
      <c r="J4330" s="251">
        <v>1</v>
      </c>
      <c r="K4330" s="251">
        <v>1</v>
      </c>
      <c r="M4330" s="251" t="s">
        <v>9958</v>
      </c>
      <c r="N4330" s="251" t="s">
        <v>13366</v>
      </c>
      <c r="O4330" s="251">
        <v>1</v>
      </c>
      <c r="Q4330" s="251" t="s">
        <v>14903</v>
      </c>
      <c r="R4330" s="251" t="s">
        <v>10017</v>
      </c>
      <c r="S4330" s="252" t="s">
        <v>481</v>
      </c>
      <c r="T4330" s="251" t="str">
        <f t="shared" si="270"/>
        <v>I0404614811700KC31</v>
      </c>
      <c r="W4330" s="251" t="str">
        <f t="shared" si="271"/>
        <v>I040461481170-0KC31</v>
      </c>
    </row>
    <row r="4331" spans="1:23" x14ac:dyDescent="0.3">
      <c r="A4331" s="256" t="str">
        <f t="shared" si="268"/>
        <v>I0404614-811700KG61-00002</v>
      </c>
      <c r="B4331" s="251" t="s">
        <v>14904</v>
      </c>
      <c r="C4331" s="251" t="s">
        <v>10031</v>
      </c>
      <c r="D4331" s="251" t="s">
        <v>14898</v>
      </c>
      <c r="E4331" s="251" t="s">
        <v>12979</v>
      </c>
      <c r="F4331" s="251" t="s">
        <v>9972</v>
      </c>
      <c r="G4331" s="251" t="s">
        <v>586</v>
      </c>
      <c r="H4331" s="251" t="s">
        <v>5102</v>
      </c>
      <c r="I4331" s="257" t="str">
        <f t="shared" si="269"/>
        <v>-00002</v>
      </c>
      <c r="J4331" s="251">
        <v>2</v>
      </c>
      <c r="K4331" s="251">
        <v>2</v>
      </c>
      <c r="M4331" s="251" t="s">
        <v>9958</v>
      </c>
      <c r="N4331" s="251" t="s">
        <v>13366</v>
      </c>
      <c r="O4331" s="251">
        <v>2</v>
      </c>
      <c r="Q4331" s="251" t="s">
        <v>14904</v>
      </c>
      <c r="R4331" s="251" t="s">
        <v>10017</v>
      </c>
      <c r="S4331" s="252" t="s">
        <v>585</v>
      </c>
      <c r="T4331" s="251" t="str">
        <f t="shared" si="270"/>
        <v>I0404614811700KG61</v>
      </c>
      <c r="W4331" s="251" t="str">
        <f t="shared" si="271"/>
        <v>I040461481170-0KG61</v>
      </c>
    </row>
    <row r="4332" spans="1:23" x14ac:dyDescent="0.3">
      <c r="A4332" s="256" t="str">
        <f t="shared" si="268"/>
        <v>I0404614-815500K120-00002</v>
      </c>
      <c r="B4332" s="251" t="s">
        <v>14905</v>
      </c>
      <c r="C4332" s="251" t="s">
        <v>10031</v>
      </c>
      <c r="D4332" s="251" t="s">
        <v>14898</v>
      </c>
      <c r="E4332" s="251" t="s">
        <v>12979</v>
      </c>
      <c r="F4332" s="251" t="s">
        <v>9974</v>
      </c>
      <c r="G4332" s="251" t="s">
        <v>625</v>
      </c>
      <c r="H4332" s="251" t="s">
        <v>5202</v>
      </c>
      <c r="I4332" s="257" t="str">
        <f t="shared" si="269"/>
        <v>-00002</v>
      </c>
      <c r="J4332" s="251">
        <v>2</v>
      </c>
      <c r="K4332" s="251">
        <v>2</v>
      </c>
      <c r="M4332" s="251" t="s">
        <v>9958</v>
      </c>
      <c r="N4332" s="251" t="s">
        <v>13366</v>
      </c>
      <c r="O4332" s="251">
        <v>2</v>
      </c>
      <c r="Q4332" s="251" t="s">
        <v>14905</v>
      </c>
      <c r="R4332" s="251" t="s">
        <v>10017</v>
      </c>
      <c r="S4332" s="252" t="s">
        <v>8</v>
      </c>
      <c r="T4332" s="251" t="str">
        <f t="shared" si="270"/>
        <v>I0404614815500K120</v>
      </c>
      <c r="W4332" s="251" t="str">
        <f t="shared" si="271"/>
        <v>I040461481550-0K120</v>
      </c>
    </row>
    <row r="4333" spans="1:23" x14ac:dyDescent="0.3">
      <c r="A4333" s="256" t="str">
        <f t="shared" si="268"/>
        <v>I0404614-815510K210-00011</v>
      </c>
      <c r="B4333" s="251" t="s">
        <v>14906</v>
      </c>
      <c r="C4333" s="251" t="s">
        <v>10031</v>
      </c>
      <c r="D4333" s="251" t="s">
        <v>14898</v>
      </c>
      <c r="E4333" s="251" t="s">
        <v>12979</v>
      </c>
      <c r="F4333" s="251" t="s">
        <v>9976</v>
      </c>
      <c r="G4333" s="251" t="s">
        <v>667</v>
      </c>
      <c r="H4333" s="251" t="s">
        <v>3436</v>
      </c>
      <c r="I4333" s="257" t="str">
        <f t="shared" si="269"/>
        <v>-00011</v>
      </c>
      <c r="J4333" s="251">
        <v>11</v>
      </c>
      <c r="K4333" s="251">
        <v>11</v>
      </c>
      <c r="M4333" s="251" t="s">
        <v>9958</v>
      </c>
      <c r="N4333" s="251" t="s">
        <v>13366</v>
      </c>
      <c r="O4333" s="251">
        <v>11</v>
      </c>
      <c r="Q4333" s="251" t="s">
        <v>14906</v>
      </c>
      <c r="R4333" s="251" t="s">
        <v>10017</v>
      </c>
      <c r="S4333" s="252" t="s">
        <v>666</v>
      </c>
      <c r="T4333" s="251" t="str">
        <f t="shared" si="270"/>
        <v>I0404614815510K210</v>
      </c>
      <c r="W4333" s="251" t="str">
        <f t="shared" si="271"/>
        <v>I040461481551-0K210</v>
      </c>
    </row>
    <row r="4334" spans="1:23" x14ac:dyDescent="0.3">
      <c r="A4334" s="256" t="str">
        <f t="shared" si="268"/>
        <v>I0404614-815600K120-00002</v>
      </c>
      <c r="B4334" s="251" t="s">
        <v>14907</v>
      </c>
      <c r="C4334" s="251" t="s">
        <v>10031</v>
      </c>
      <c r="D4334" s="251" t="s">
        <v>14898</v>
      </c>
      <c r="E4334" s="251" t="s">
        <v>12979</v>
      </c>
      <c r="F4334" s="251" t="s">
        <v>9978</v>
      </c>
      <c r="G4334" s="251" t="s">
        <v>641</v>
      </c>
      <c r="H4334" s="251" t="s">
        <v>5204</v>
      </c>
      <c r="I4334" s="257" t="str">
        <f t="shared" si="269"/>
        <v>-00002</v>
      </c>
      <c r="J4334" s="251">
        <v>2</v>
      </c>
      <c r="K4334" s="251">
        <v>2</v>
      </c>
      <c r="M4334" s="251" t="s">
        <v>9958</v>
      </c>
      <c r="N4334" s="251" t="s">
        <v>13366</v>
      </c>
      <c r="O4334" s="251">
        <v>2</v>
      </c>
      <c r="Q4334" s="251" t="s">
        <v>14907</v>
      </c>
      <c r="R4334" s="251" t="s">
        <v>10017</v>
      </c>
      <c r="S4334" s="252" t="s">
        <v>640</v>
      </c>
      <c r="T4334" s="251" t="str">
        <f t="shared" si="270"/>
        <v>I0404614815600K120</v>
      </c>
      <c r="W4334" s="251" t="str">
        <f t="shared" si="271"/>
        <v>I040461481560-0K120</v>
      </c>
    </row>
    <row r="4335" spans="1:23" x14ac:dyDescent="0.3">
      <c r="A4335" s="256" t="str">
        <f t="shared" si="268"/>
        <v>I0404614-815610K120-00003</v>
      </c>
      <c r="B4335" s="251" t="s">
        <v>14908</v>
      </c>
      <c r="C4335" s="251" t="s">
        <v>10031</v>
      </c>
      <c r="D4335" s="251" t="s">
        <v>14898</v>
      </c>
      <c r="E4335" s="251" t="s">
        <v>12979</v>
      </c>
      <c r="F4335" s="251" t="s">
        <v>9980</v>
      </c>
      <c r="G4335" s="251" t="s">
        <v>650</v>
      </c>
      <c r="H4335" s="251" t="s">
        <v>5205</v>
      </c>
      <c r="I4335" s="257" t="str">
        <f t="shared" si="269"/>
        <v>-00003</v>
      </c>
      <c r="J4335" s="251">
        <v>3</v>
      </c>
      <c r="K4335" s="251">
        <v>3</v>
      </c>
      <c r="M4335" s="251" t="s">
        <v>9958</v>
      </c>
      <c r="N4335" s="251" t="s">
        <v>13366</v>
      </c>
      <c r="O4335" s="251">
        <v>3</v>
      </c>
      <c r="Q4335" s="251" t="s">
        <v>14908</v>
      </c>
      <c r="R4335" s="251" t="s">
        <v>10017</v>
      </c>
      <c r="S4335" s="252" t="s">
        <v>649</v>
      </c>
      <c r="T4335" s="251" t="str">
        <f t="shared" si="270"/>
        <v>I0404614815610K120</v>
      </c>
      <c r="W4335" s="251" t="str">
        <f t="shared" si="271"/>
        <v>I040461481561-0K120</v>
      </c>
    </row>
    <row r="4336" spans="1:23" x14ac:dyDescent="0.3">
      <c r="A4336" s="256" t="str">
        <f t="shared" si="268"/>
        <v>I0404614-815610K210-00011</v>
      </c>
      <c r="B4336" s="251" t="s">
        <v>14909</v>
      </c>
      <c r="C4336" s="251" t="s">
        <v>10031</v>
      </c>
      <c r="D4336" s="251" t="s">
        <v>14898</v>
      </c>
      <c r="E4336" s="251" t="s">
        <v>12979</v>
      </c>
      <c r="F4336" s="251" t="s">
        <v>9982</v>
      </c>
      <c r="G4336" s="251" t="s">
        <v>678</v>
      </c>
      <c r="H4336" s="251" t="s">
        <v>3443</v>
      </c>
      <c r="I4336" s="257" t="str">
        <f t="shared" si="269"/>
        <v>-00011</v>
      </c>
      <c r="J4336" s="251">
        <v>11</v>
      </c>
      <c r="K4336" s="251">
        <v>11</v>
      </c>
      <c r="M4336" s="251" t="s">
        <v>9958</v>
      </c>
      <c r="N4336" s="251" t="s">
        <v>13366</v>
      </c>
      <c r="O4336" s="251">
        <v>11</v>
      </c>
      <c r="Q4336" s="251" t="s">
        <v>14909</v>
      </c>
      <c r="R4336" s="251" t="s">
        <v>10017</v>
      </c>
      <c r="S4336" s="252" t="s">
        <v>677</v>
      </c>
      <c r="T4336" s="251" t="str">
        <f t="shared" si="270"/>
        <v>I0404614815610K210</v>
      </c>
      <c r="W4336" s="251" t="str">
        <f t="shared" si="271"/>
        <v>I040461481561-0K210</v>
      </c>
    </row>
    <row r="4337" spans="1:23" x14ac:dyDescent="0.3">
      <c r="A4337" s="256" t="str">
        <f t="shared" si="268"/>
        <v>I0404614-81591VT020-00002</v>
      </c>
      <c r="B4337" s="251" t="s">
        <v>14910</v>
      </c>
      <c r="C4337" s="251" t="s">
        <v>10031</v>
      </c>
      <c r="D4337" s="251" t="s">
        <v>14898</v>
      </c>
      <c r="E4337" s="251" t="s">
        <v>12979</v>
      </c>
      <c r="F4337" s="251" t="s">
        <v>9984</v>
      </c>
      <c r="G4337" s="251" t="s">
        <v>11073</v>
      </c>
      <c r="H4337" s="251" t="s">
        <v>5219</v>
      </c>
      <c r="I4337" s="257" t="str">
        <f t="shared" si="269"/>
        <v>-00002</v>
      </c>
      <c r="J4337" s="251">
        <v>2</v>
      </c>
      <c r="K4337" s="251">
        <v>2</v>
      </c>
      <c r="M4337" s="251" t="s">
        <v>9993</v>
      </c>
      <c r="N4337" s="251" t="s">
        <v>13366</v>
      </c>
      <c r="O4337" s="251">
        <v>2</v>
      </c>
      <c r="Q4337" s="251" t="s">
        <v>14910</v>
      </c>
      <c r="R4337" s="251" t="s">
        <v>10017</v>
      </c>
      <c r="S4337" s="252" t="s">
        <v>3777</v>
      </c>
      <c r="T4337" s="251" t="str">
        <f t="shared" si="270"/>
        <v>I040461481591VT020</v>
      </c>
      <c r="W4337" s="251" t="str">
        <f t="shared" si="271"/>
        <v>I040461481591-VT020</v>
      </c>
    </row>
    <row r="4338" spans="1:23" x14ac:dyDescent="0.3">
      <c r="A4338" s="256" t="str">
        <f t="shared" si="268"/>
        <v>I0404615-81110VT040-00003</v>
      </c>
      <c r="B4338" s="251" t="s">
        <v>14911</v>
      </c>
      <c r="C4338" s="251" t="s">
        <v>10031</v>
      </c>
      <c r="D4338" s="251" t="s">
        <v>14912</v>
      </c>
      <c r="E4338" s="251" t="s">
        <v>12979</v>
      </c>
      <c r="F4338" s="251" t="s">
        <v>9957</v>
      </c>
      <c r="G4338" s="251" t="s">
        <v>10047</v>
      </c>
      <c r="H4338" s="251" t="s">
        <v>3422</v>
      </c>
      <c r="I4338" s="257" t="str">
        <f t="shared" si="269"/>
        <v>-00003</v>
      </c>
      <c r="J4338" s="251">
        <v>3</v>
      </c>
      <c r="K4338" s="251">
        <v>3</v>
      </c>
      <c r="M4338" s="251" t="s">
        <v>9958</v>
      </c>
      <c r="N4338" s="251" t="s">
        <v>13670</v>
      </c>
      <c r="O4338" s="251">
        <v>3</v>
      </c>
      <c r="Q4338" s="251" t="s">
        <v>14911</v>
      </c>
      <c r="R4338" s="251" t="s">
        <v>10028</v>
      </c>
      <c r="S4338" s="252" t="s">
        <v>3713</v>
      </c>
      <c r="T4338" s="251" t="str">
        <f t="shared" si="270"/>
        <v>I040461581110VT040</v>
      </c>
      <c r="W4338" s="251" t="str">
        <f t="shared" si="271"/>
        <v>I040461581110-VT040</v>
      </c>
    </row>
    <row r="4339" spans="1:23" x14ac:dyDescent="0.3">
      <c r="A4339" s="256" t="str">
        <f t="shared" si="268"/>
        <v>I0404615-81110VT080-00003</v>
      </c>
      <c r="B4339" s="251" t="s">
        <v>14913</v>
      </c>
      <c r="C4339" s="251" t="s">
        <v>10031</v>
      </c>
      <c r="D4339" s="251" t="s">
        <v>14912</v>
      </c>
      <c r="E4339" s="251" t="s">
        <v>12979</v>
      </c>
      <c r="F4339" s="251" t="s">
        <v>9962</v>
      </c>
      <c r="G4339" s="251" t="s">
        <v>4985</v>
      </c>
      <c r="H4339" s="251" t="s">
        <v>3422</v>
      </c>
      <c r="I4339" s="257" t="str">
        <f t="shared" si="269"/>
        <v>-00003</v>
      </c>
      <c r="J4339" s="251">
        <v>3</v>
      </c>
      <c r="K4339" s="251">
        <v>3</v>
      </c>
      <c r="M4339" s="251" t="s">
        <v>9958</v>
      </c>
      <c r="N4339" s="251" t="s">
        <v>13670</v>
      </c>
      <c r="O4339" s="251">
        <v>3</v>
      </c>
      <c r="Q4339" s="251" t="s">
        <v>14913</v>
      </c>
      <c r="R4339" s="251" t="s">
        <v>10028</v>
      </c>
      <c r="S4339" s="252" t="s">
        <v>3719</v>
      </c>
      <c r="T4339" s="251" t="str">
        <f t="shared" si="270"/>
        <v>I040461581110VT080</v>
      </c>
      <c r="W4339" s="251" t="str">
        <f t="shared" si="271"/>
        <v>I040461581110-VT080</v>
      </c>
    </row>
    <row r="4340" spans="1:23" x14ac:dyDescent="0.3">
      <c r="A4340" s="256" t="str">
        <f t="shared" si="268"/>
        <v>I0404615-81110VT100-00002</v>
      </c>
      <c r="B4340" s="251" t="s">
        <v>14914</v>
      </c>
      <c r="C4340" s="251" t="s">
        <v>10031</v>
      </c>
      <c r="D4340" s="251" t="s">
        <v>14912</v>
      </c>
      <c r="E4340" s="251" t="s">
        <v>12979</v>
      </c>
      <c r="F4340" s="251" t="s">
        <v>9964</v>
      </c>
      <c r="G4340" s="251" t="s">
        <v>10049</v>
      </c>
      <c r="H4340" s="251" t="s">
        <v>3422</v>
      </c>
      <c r="I4340" s="257" t="str">
        <f t="shared" si="269"/>
        <v>-00002</v>
      </c>
      <c r="J4340" s="251">
        <v>2</v>
      </c>
      <c r="K4340" s="251">
        <v>2</v>
      </c>
      <c r="M4340" s="251" t="s">
        <v>9958</v>
      </c>
      <c r="N4340" s="251" t="s">
        <v>13670</v>
      </c>
      <c r="O4340" s="251">
        <v>2</v>
      </c>
      <c r="Q4340" s="251" t="s">
        <v>14914</v>
      </c>
      <c r="R4340" s="251" t="s">
        <v>10028</v>
      </c>
      <c r="S4340" s="252" t="s">
        <v>3723</v>
      </c>
      <c r="T4340" s="251" t="str">
        <f t="shared" si="270"/>
        <v>I040461581110VT100</v>
      </c>
      <c r="W4340" s="251" t="str">
        <f t="shared" si="271"/>
        <v>I040461581110-VT100</v>
      </c>
    </row>
    <row r="4341" spans="1:23" x14ac:dyDescent="0.3">
      <c r="A4341" s="256" t="str">
        <f t="shared" si="268"/>
        <v>I0404615-81130VT040-00001</v>
      </c>
      <c r="B4341" s="251" t="s">
        <v>14915</v>
      </c>
      <c r="C4341" s="251" t="s">
        <v>10031</v>
      </c>
      <c r="D4341" s="251" t="s">
        <v>14912</v>
      </c>
      <c r="E4341" s="251" t="s">
        <v>12979</v>
      </c>
      <c r="F4341" s="251" t="s">
        <v>9966</v>
      </c>
      <c r="G4341" s="251" t="s">
        <v>13445</v>
      </c>
      <c r="H4341" s="251" t="s">
        <v>5101</v>
      </c>
      <c r="I4341" s="257" t="str">
        <f t="shared" si="269"/>
        <v>-00001</v>
      </c>
      <c r="J4341" s="251">
        <v>1</v>
      </c>
      <c r="K4341" s="251">
        <v>1</v>
      </c>
      <c r="M4341" s="251" t="s">
        <v>9958</v>
      </c>
      <c r="N4341" s="251" t="s">
        <v>13670</v>
      </c>
      <c r="O4341" s="251">
        <v>1</v>
      </c>
      <c r="Q4341" s="251" t="s">
        <v>14915</v>
      </c>
      <c r="R4341" s="251" t="s">
        <v>10028</v>
      </c>
      <c r="S4341" s="252" t="s">
        <v>4494</v>
      </c>
      <c r="T4341" s="251" t="str">
        <f t="shared" si="270"/>
        <v>I040461581130VT040</v>
      </c>
      <c r="W4341" s="251" t="str">
        <f t="shared" si="271"/>
        <v>I040461581130-VT040</v>
      </c>
    </row>
    <row r="4342" spans="1:23" x14ac:dyDescent="0.3">
      <c r="A4342" s="256" t="str">
        <f t="shared" si="268"/>
        <v>I0404615-81130VT100-00001</v>
      </c>
      <c r="B4342" s="251" t="s">
        <v>14916</v>
      </c>
      <c r="C4342" s="251" t="s">
        <v>10031</v>
      </c>
      <c r="D4342" s="251" t="s">
        <v>14912</v>
      </c>
      <c r="E4342" s="251" t="s">
        <v>12979</v>
      </c>
      <c r="F4342" s="251" t="s">
        <v>9968</v>
      </c>
      <c r="G4342" s="251" t="s">
        <v>11514</v>
      </c>
      <c r="H4342" s="251" t="s">
        <v>5101</v>
      </c>
      <c r="I4342" s="257" t="str">
        <f t="shared" si="269"/>
        <v>-00001</v>
      </c>
      <c r="J4342" s="251">
        <v>1</v>
      </c>
      <c r="K4342" s="251">
        <v>1</v>
      </c>
      <c r="M4342" s="251" t="s">
        <v>9958</v>
      </c>
      <c r="N4342" s="251" t="s">
        <v>13670</v>
      </c>
      <c r="O4342" s="251">
        <v>1</v>
      </c>
      <c r="Q4342" s="251" t="s">
        <v>14916</v>
      </c>
      <c r="R4342" s="251" t="s">
        <v>10028</v>
      </c>
      <c r="S4342" s="252" t="s">
        <v>4149</v>
      </c>
      <c r="T4342" s="251" t="str">
        <f t="shared" si="270"/>
        <v>I040461581130VT100</v>
      </c>
      <c r="W4342" s="251" t="str">
        <f t="shared" si="271"/>
        <v>I040461581130-VT100</v>
      </c>
    </row>
    <row r="4343" spans="1:23" x14ac:dyDescent="0.3">
      <c r="A4343" s="256" t="str">
        <f t="shared" si="268"/>
        <v>I0404615-81150VT040-00003</v>
      </c>
      <c r="B4343" s="251" t="s">
        <v>14917</v>
      </c>
      <c r="C4343" s="251" t="s">
        <v>10031</v>
      </c>
      <c r="D4343" s="251" t="s">
        <v>14912</v>
      </c>
      <c r="E4343" s="251" t="s">
        <v>12979</v>
      </c>
      <c r="F4343" s="251" t="s">
        <v>9970</v>
      </c>
      <c r="G4343" s="251" t="s">
        <v>10051</v>
      </c>
      <c r="H4343" s="251" t="s">
        <v>3429</v>
      </c>
      <c r="I4343" s="257" t="str">
        <f t="shared" si="269"/>
        <v>-00003</v>
      </c>
      <c r="J4343" s="251">
        <v>3</v>
      </c>
      <c r="K4343" s="251">
        <v>3</v>
      </c>
      <c r="M4343" s="251" t="s">
        <v>9958</v>
      </c>
      <c r="N4343" s="251" t="s">
        <v>13670</v>
      </c>
      <c r="O4343" s="251">
        <v>3</v>
      </c>
      <c r="Q4343" s="251" t="s">
        <v>14917</v>
      </c>
      <c r="R4343" s="251" t="s">
        <v>10028</v>
      </c>
      <c r="S4343" s="252" t="s">
        <v>3725</v>
      </c>
      <c r="T4343" s="251" t="str">
        <f t="shared" si="270"/>
        <v>I040461581150VT040</v>
      </c>
      <c r="W4343" s="251" t="str">
        <f t="shared" si="271"/>
        <v>I040461581150-VT040</v>
      </c>
    </row>
    <row r="4344" spans="1:23" x14ac:dyDescent="0.3">
      <c r="A4344" s="256" t="str">
        <f t="shared" si="268"/>
        <v>I0404615-81150VT080-00001</v>
      </c>
      <c r="B4344" s="251" t="s">
        <v>14918</v>
      </c>
      <c r="C4344" s="251" t="s">
        <v>10031</v>
      </c>
      <c r="D4344" s="251" t="s">
        <v>14912</v>
      </c>
      <c r="E4344" s="251" t="s">
        <v>12979</v>
      </c>
      <c r="F4344" s="251" t="s">
        <v>9972</v>
      </c>
      <c r="G4344" s="251" t="s">
        <v>10242</v>
      </c>
      <c r="H4344" s="251" t="s">
        <v>3429</v>
      </c>
      <c r="I4344" s="257" t="str">
        <f t="shared" si="269"/>
        <v>-00001</v>
      </c>
      <c r="J4344" s="251">
        <v>1</v>
      </c>
      <c r="K4344" s="251">
        <v>1</v>
      </c>
      <c r="M4344" s="251" t="s">
        <v>9958</v>
      </c>
      <c r="N4344" s="251" t="s">
        <v>13670</v>
      </c>
      <c r="O4344" s="251">
        <v>1</v>
      </c>
      <c r="Q4344" s="251" t="s">
        <v>14918</v>
      </c>
      <c r="R4344" s="251" t="s">
        <v>10028</v>
      </c>
      <c r="S4344" s="252" t="s">
        <v>3731</v>
      </c>
      <c r="T4344" s="251" t="str">
        <f t="shared" si="270"/>
        <v>I040461581150VT080</v>
      </c>
      <c r="W4344" s="251" t="str">
        <f t="shared" si="271"/>
        <v>I040461581150-VT080</v>
      </c>
    </row>
    <row r="4345" spans="1:23" x14ac:dyDescent="0.3">
      <c r="A4345" s="256" t="str">
        <f t="shared" si="268"/>
        <v>I0404615-811700K300-00002</v>
      </c>
      <c r="B4345" s="251" t="s">
        <v>14919</v>
      </c>
      <c r="C4345" s="251" t="s">
        <v>10031</v>
      </c>
      <c r="D4345" s="251" t="s">
        <v>14912</v>
      </c>
      <c r="E4345" s="251" t="s">
        <v>12979</v>
      </c>
      <c r="F4345" s="251" t="s">
        <v>9974</v>
      </c>
      <c r="G4345" s="251" t="s">
        <v>238</v>
      </c>
      <c r="H4345" s="251" t="s">
        <v>5094</v>
      </c>
      <c r="I4345" s="257" t="str">
        <f t="shared" si="269"/>
        <v>-00002</v>
      </c>
      <c r="J4345" s="251">
        <v>2</v>
      </c>
      <c r="K4345" s="251">
        <v>2</v>
      </c>
      <c r="M4345" s="251" t="s">
        <v>9958</v>
      </c>
      <c r="N4345" s="251" t="s">
        <v>13670</v>
      </c>
      <c r="O4345" s="251">
        <v>2</v>
      </c>
      <c r="Q4345" s="251" t="s">
        <v>14919</v>
      </c>
      <c r="R4345" s="251" t="s">
        <v>10028</v>
      </c>
      <c r="S4345" s="252" t="s">
        <v>237</v>
      </c>
      <c r="T4345" s="251" t="str">
        <f t="shared" si="270"/>
        <v>I0404615811700K300</v>
      </c>
      <c r="W4345" s="251" t="str">
        <f t="shared" si="271"/>
        <v>I040461581170-0K300</v>
      </c>
    </row>
    <row r="4346" spans="1:23" x14ac:dyDescent="0.3">
      <c r="A4346" s="256" t="str">
        <f t="shared" si="268"/>
        <v>I0404615-81170VT040-00001</v>
      </c>
      <c r="B4346" s="251" t="s">
        <v>14920</v>
      </c>
      <c r="C4346" s="251" t="s">
        <v>10031</v>
      </c>
      <c r="D4346" s="251" t="s">
        <v>14912</v>
      </c>
      <c r="E4346" s="251" t="s">
        <v>12979</v>
      </c>
      <c r="F4346" s="251" t="s">
        <v>9976</v>
      </c>
      <c r="G4346" s="251" t="s">
        <v>10054</v>
      </c>
      <c r="H4346" s="251" t="s">
        <v>5102</v>
      </c>
      <c r="I4346" s="257" t="str">
        <f t="shared" si="269"/>
        <v>-00001</v>
      </c>
      <c r="J4346" s="251">
        <v>1</v>
      </c>
      <c r="K4346" s="251">
        <v>1</v>
      </c>
      <c r="M4346" s="251" t="s">
        <v>9958</v>
      </c>
      <c r="N4346" s="251" t="s">
        <v>13670</v>
      </c>
      <c r="O4346" s="251">
        <v>1</v>
      </c>
      <c r="Q4346" s="251" t="s">
        <v>14920</v>
      </c>
      <c r="R4346" s="251" t="s">
        <v>10028</v>
      </c>
      <c r="S4346" s="252" t="s">
        <v>8706</v>
      </c>
      <c r="T4346" s="251" t="str">
        <f t="shared" si="270"/>
        <v>I040461581170VT040</v>
      </c>
      <c r="W4346" s="251" t="str">
        <f t="shared" si="271"/>
        <v>I040461581170-VT040</v>
      </c>
    </row>
    <row r="4347" spans="1:23" x14ac:dyDescent="0.3">
      <c r="A4347" s="256" t="str">
        <f t="shared" si="268"/>
        <v>I0404615-812110K090-00001</v>
      </c>
      <c r="B4347" s="251" t="s">
        <v>14921</v>
      </c>
      <c r="C4347" s="251" t="s">
        <v>10031</v>
      </c>
      <c r="D4347" s="251" t="s">
        <v>14912</v>
      </c>
      <c r="E4347" s="251" t="s">
        <v>12979</v>
      </c>
      <c r="F4347" s="251" t="s">
        <v>9978</v>
      </c>
      <c r="G4347" s="251" t="s">
        <v>614</v>
      </c>
      <c r="H4347" s="251" t="s">
        <v>5168</v>
      </c>
      <c r="I4347" s="257" t="str">
        <f t="shared" si="269"/>
        <v>-00001</v>
      </c>
      <c r="J4347" s="251">
        <v>1</v>
      </c>
      <c r="K4347" s="251">
        <v>1</v>
      </c>
      <c r="M4347" s="251" t="s">
        <v>9993</v>
      </c>
      <c r="N4347" s="251" t="s">
        <v>13670</v>
      </c>
      <c r="O4347" s="251">
        <v>1</v>
      </c>
      <c r="Q4347" s="251" t="s">
        <v>14921</v>
      </c>
      <c r="R4347" s="251" t="s">
        <v>10028</v>
      </c>
      <c r="S4347" s="252" t="s">
        <v>613</v>
      </c>
      <c r="T4347" s="251" t="str">
        <f t="shared" si="270"/>
        <v>I0404615812110K090</v>
      </c>
      <c r="W4347" s="251" t="str">
        <f t="shared" si="271"/>
        <v>I040461581211-0K090</v>
      </c>
    </row>
    <row r="4348" spans="1:23" x14ac:dyDescent="0.3">
      <c r="A4348" s="256" t="str">
        <f t="shared" si="268"/>
        <v>I0404615-812200K031-00001</v>
      </c>
      <c r="B4348" s="251" t="s">
        <v>14922</v>
      </c>
      <c r="C4348" s="251" t="s">
        <v>10031</v>
      </c>
      <c r="D4348" s="251" t="s">
        <v>14912</v>
      </c>
      <c r="E4348" s="251" t="s">
        <v>12979</v>
      </c>
      <c r="F4348" s="251" t="s">
        <v>9980</v>
      </c>
      <c r="G4348" s="251" t="s">
        <v>601</v>
      </c>
      <c r="H4348" s="251" t="s">
        <v>5165</v>
      </c>
      <c r="I4348" s="257" t="str">
        <f t="shared" si="269"/>
        <v>-00001</v>
      </c>
      <c r="J4348" s="251">
        <v>1</v>
      </c>
      <c r="K4348" s="251">
        <v>1</v>
      </c>
      <c r="M4348" s="251" t="s">
        <v>9993</v>
      </c>
      <c r="N4348" s="251" t="s">
        <v>13670</v>
      </c>
      <c r="O4348" s="251">
        <v>1</v>
      </c>
      <c r="Q4348" s="251" t="s">
        <v>14922</v>
      </c>
      <c r="R4348" s="251" t="s">
        <v>10028</v>
      </c>
      <c r="S4348" s="252" t="s">
        <v>600</v>
      </c>
      <c r="T4348" s="251" t="str">
        <f t="shared" si="270"/>
        <v>I0404615812200K031</v>
      </c>
      <c r="W4348" s="251" t="str">
        <f t="shared" si="271"/>
        <v>I040461581220-0K031</v>
      </c>
    </row>
    <row r="4349" spans="1:23" x14ac:dyDescent="0.3">
      <c r="A4349" s="256" t="str">
        <f t="shared" si="268"/>
        <v>I0404615-812210K090-00001</v>
      </c>
      <c r="B4349" s="251" t="s">
        <v>14923</v>
      </c>
      <c r="C4349" s="251" t="s">
        <v>10031</v>
      </c>
      <c r="D4349" s="251" t="s">
        <v>14912</v>
      </c>
      <c r="E4349" s="251" t="s">
        <v>12979</v>
      </c>
      <c r="F4349" s="251" t="s">
        <v>9982</v>
      </c>
      <c r="G4349" s="251" t="s">
        <v>622</v>
      </c>
      <c r="H4349" s="251" t="s">
        <v>5170</v>
      </c>
      <c r="I4349" s="257" t="str">
        <f t="shared" si="269"/>
        <v>-00001</v>
      </c>
      <c r="J4349" s="251">
        <v>1</v>
      </c>
      <c r="K4349" s="251">
        <v>1</v>
      </c>
      <c r="M4349" s="251" t="s">
        <v>9993</v>
      </c>
      <c r="N4349" s="251" t="s">
        <v>13670</v>
      </c>
      <c r="O4349" s="251">
        <v>1</v>
      </c>
      <c r="Q4349" s="251" t="s">
        <v>14923</v>
      </c>
      <c r="R4349" s="251" t="s">
        <v>10028</v>
      </c>
      <c r="S4349" s="252" t="s">
        <v>621</v>
      </c>
      <c r="T4349" s="251" t="str">
        <f t="shared" si="270"/>
        <v>I0404615812210K090</v>
      </c>
      <c r="W4349" s="251" t="str">
        <f t="shared" si="271"/>
        <v>I040461581221-0K090</v>
      </c>
    </row>
    <row r="4350" spans="1:23" x14ac:dyDescent="0.3">
      <c r="A4350" s="256" t="str">
        <f t="shared" si="268"/>
        <v>I0404615-815500K080-00002</v>
      </c>
      <c r="B4350" s="251" t="s">
        <v>14924</v>
      </c>
      <c r="C4350" s="251" t="s">
        <v>10031</v>
      </c>
      <c r="D4350" s="251" t="s">
        <v>14912</v>
      </c>
      <c r="E4350" s="251" t="s">
        <v>12979</v>
      </c>
      <c r="F4350" s="251" t="s">
        <v>9984</v>
      </c>
      <c r="G4350" s="251" t="s">
        <v>151</v>
      </c>
      <c r="H4350" s="251" t="s">
        <v>5045</v>
      </c>
      <c r="I4350" s="257" t="str">
        <f t="shared" si="269"/>
        <v>-00002</v>
      </c>
      <c r="J4350" s="251">
        <v>2</v>
      </c>
      <c r="K4350" s="251">
        <v>2</v>
      </c>
      <c r="M4350" s="251" t="s">
        <v>9958</v>
      </c>
      <c r="N4350" s="251" t="s">
        <v>13670</v>
      </c>
      <c r="O4350" s="251">
        <v>2</v>
      </c>
      <c r="Q4350" s="251" t="s">
        <v>14924</v>
      </c>
      <c r="R4350" s="251" t="s">
        <v>10028</v>
      </c>
      <c r="S4350" s="252" t="s">
        <v>150</v>
      </c>
      <c r="T4350" s="251" t="str">
        <f t="shared" si="270"/>
        <v>I0404615815500K080</v>
      </c>
      <c r="W4350" s="251" t="str">
        <f t="shared" si="271"/>
        <v>I040461581550-0K080</v>
      </c>
    </row>
    <row r="4351" spans="1:23" x14ac:dyDescent="0.3">
      <c r="A4351" s="256" t="str">
        <f t="shared" si="268"/>
        <v>I0404615-81550VT020-00002</v>
      </c>
      <c r="B4351" s="251" t="s">
        <v>14925</v>
      </c>
      <c r="C4351" s="251" t="s">
        <v>10031</v>
      </c>
      <c r="D4351" s="251" t="s">
        <v>14912</v>
      </c>
      <c r="E4351" s="251" t="s">
        <v>12979</v>
      </c>
      <c r="F4351" s="251" t="s">
        <v>9986</v>
      </c>
      <c r="G4351" s="251" t="s">
        <v>10057</v>
      </c>
      <c r="H4351" s="251" t="s">
        <v>5202</v>
      </c>
      <c r="I4351" s="257" t="str">
        <f t="shared" si="269"/>
        <v>-00002</v>
      </c>
      <c r="J4351" s="251">
        <v>2</v>
      </c>
      <c r="K4351" s="251">
        <v>2</v>
      </c>
      <c r="M4351" s="251" t="s">
        <v>9958</v>
      </c>
      <c r="N4351" s="251" t="s">
        <v>13670</v>
      </c>
      <c r="O4351" s="251">
        <v>2</v>
      </c>
      <c r="Q4351" s="251" t="s">
        <v>14925</v>
      </c>
      <c r="R4351" s="251" t="s">
        <v>10028</v>
      </c>
      <c r="S4351" s="252" t="s">
        <v>3737</v>
      </c>
      <c r="T4351" s="251" t="str">
        <f t="shared" si="270"/>
        <v>I040461581550VT020</v>
      </c>
      <c r="W4351" s="251" t="str">
        <f t="shared" si="271"/>
        <v>I040461581550-VT020</v>
      </c>
    </row>
    <row r="4352" spans="1:23" x14ac:dyDescent="0.3">
      <c r="A4352" s="256" t="str">
        <f t="shared" si="268"/>
        <v>I0404615-81550VT050-00001</v>
      </c>
      <c r="B4352" s="251" t="s">
        <v>14926</v>
      </c>
      <c r="C4352" s="251" t="s">
        <v>10031</v>
      </c>
      <c r="D4352" s="251" t="s">
        <v>14912</v>
      </c>
      <c r="E4352" s="251" t="s">
        <v>12979</v>
      </c>
      <c r="F4352" s="251" t="s">
        <v>9988</v>
      </c>
      <c r="G4352" s="251" t="s">
        <v>5265</v>
      </c>
      <c r="H4352" s="251" t="s">
        <v>5202</v>
      </c>
      <c r="I4352" s="257" t="str">
        <f t="shared" si="269"/>
        <v>-00001</v>
      </c>
      <c r="J4352" s="251">
        <v>1</v>
      </c>
      <c r="K4352" s="251">
        <v>1</v>
      </c>
      <c r="M4352" s="251" t="s">
        <v>9958</v>
      </c>
      <c r="N4352" s="251" t="s">
        <v>13670</v>
      </c>
      <c r="O4352" s="251">
        <v>1</v>
      </c>
      <c r="Q4352" s="251" t="s">
        <v>14926</v>
      </c>
      <c r="R4352" s="251" t="s">
        <v>10028</v>
      </c>
      <c r="S4352" s="252" t="s">
        <v>3740</v>
      </c>
      <c r="T4352" s="251" t="str">
        <f t="shared" si="270"/>
        <v>I040461581550VT050</v>
      </c>
      <c r="W4352" s="251" t="str">
        <f t="shared" si="271"/>
        <v>I040461581550-VT050</v>
      </c>
    </row>
    <row r="4353" spans="1:23" x14ac:dyDescent="0.3">
      <c r="A4353" s="256" t="str">
        <f t="shared" si="268"/>
        <v>I0404615-81551VT020-00002</v>
      </c>
      <c r="B4353" s="251" t="s">
        <v>14927</v>
      </c>
      <c r="C4353" s="251" t="s">
        <v>10031</v>
      </c>
      <c r="D4353" s="251" t="s">
        <v>14912</v>
      </c>
      <c r="E4353" s="251" t="s">
        <v>12979</v>
      </c>
      <c r="F4353" s="251" t="s">
        <v>9990</v>
      </c>
      <c r="G4353" s="251" t="s">
        <v>10060</v>
      </c>
      <c r="H4353" s="251" t="s">
        <v>3436</v>
      </c>
      <c r="I4353" s="257" t="str">
        <f t="shared" si="269"/>
        <v>-00002</v>
      </c>
      <c r="J4353" s="251">
        <v>2</v>
      </c>
      <c r="K4353" s="251">
        <v>2</v>
      </c>
      <c r="M4353" s="251" t="s">
        <v>9958</v>
      </c>
      <c r="N4353" s="251" t="s">
        <v>13670</v>
      </c>
      <c r="O4353" s="251">
        <v>2</v>
      </c>
      <c r="Q4353" s="251" t="s">
        <v>14927</v>
      </c>
      <c r="R4353" s="251" t="s">
        <v>10028</v>
      </c>
      <c r="S4353" s="252" t="s">
        <v>3761</v>
      </c>
      <c r="T4353" s="251" t="str">
        <f t="shared" si="270"/>
        <v>I040461581551VT020</v>
      </c>
      <c r="W4353" s="251" t="str">
        <f t="shared" si="271"/>
        <v>I040461581551-VT020</v>
      </c>
    </row>
    <row r="4354" spans="1:23" x14ac:dyDescent="0.3">
      <c r="A4354" s="256" t="str">
        <f t="shared" si="268"/>
        <v>I0404615-81551VT050-00001</v>
      </c>
      <c r="B4354" s="251" t="s">
        <v>14928</v>
      </c>
      <c r="C4354" s="251" t="s">
        <v>10031</v>
      </c>
      <c r="D4354" s="251" t="s">
        <v>14912</v>
      </c>
      <c r="E4354" s="251" t="s">
        <v>12979</v>
      </c>
      <c r="F4354" s="251" t="s">
        <v>9992</v>
      </c>
      <c r="G4354" s="251" t="s">
        <v>10062</v>
      </c>
      <c r="H4354" s="251" t="s">
        <v>3436</v>
      </c>
      <c r="I4354" s="257" t="str">
        <f t="shared" si="269"/>
        <v>-00001</v>
      </c>
      <c r="J4354" s="251">
        <v>1</v>
      </c>
      <c r="K4354" s="251">
        <v>1</v>
      </c>
      <c r="M4354" s="251" t="s">
        <v>9958</v>
      </c>
      <c r="N4354" s="251" t="s">
        <v>13670</v>
      </c>
      <c r="O4354" s="251">
        <v>1</v>
      </c>
      <c r="Q4354" s="251" t="s">
        <v>14928</v>
      </c>
      <c r="R4354" s="251" t="s">
        <v>10028</v>
      </c>
      <c r="S4354" s="252" t="s">
        <v>3763</v>
      </c>
      <c r="T4354" s="251" t="str">
        <f t="shared" si="270"/>
        <v>I040461581551VT050</v>
      </c>
      <c r="W4354" s="251" t="str">
        <f t="shared" si="271"/>
        <v>I040461581551-VT050</v>
      </c>
    </row>
    <row r="4355" spans="1:23" x14ac:dyDescent="0.3">
      <c r="A4355" s="256" t="str">
        <f t="shared" si="268"/>
        <v>I0404615-815600K080-00001</v>
      </c>
      <c r="B4355" s="251" t="s">
        <v>14929</v>
      </c>
      <c r="C4355" s="251" t="s">
        <v>10031</v>
      </c>
      <c r="D4355" s="251" t="s">
        <v>14912</v>
      </c>
      <c r="E4355" s="251" t="s">
        <v>12979</v>
      </c>
      <c r="F4355" s="251" t="s">
        <v>9995</v>
      </c>
      <c r="G4355" s="251" t="s">
        <v>164</v>
      </c>
      <c r="H4355" s="251" t="s">
        <v>5047</v>
      </c>
      <c r="I4355" s="257" t="str">
        <f t="shared" si="269"/>
        <v>-00001</v>
      </c>
      <c r="J4355" s="251">
        <v>1</v>
      </c>
      <c r="K4355" s="251">
        <v>1</v>
      </c>
      <c r="M4355" s="251" t="s">
        <v>9958</v>
      </c>
      <c r="N4355" s="251" t="s">
        <v>13670</v>
      </c>
      <c r="O4355" s="251">
        <v>1</v>
      </c>
      <c r="Q4355" s="251" t="s">
        <v>14929</v>
      </c>
      <c r="R4355" s="251" t="s">
        <v>10028</v>
      </c>
      <c r="S4355" s="252" t="s">
        <v>163</v>
      </c>
      <c r="T4355" s="251" t="str">
        <f t="shared" si="270"/>
        <v>I0404615815600K080</v>
      </c>
      <c r="W4355" s="251" t="str">
        <f t="shared" si="271"/>
        <v>I040461581560-0K080</v>
      </c>
    </row>
    <row r="4356" spans="1:23" x14ac:dyDescent="0.3">
      <c r="A4356" s="256" t="str">
        <f t="shared" si="268"/>
        <v>I0404615-81560VT020-00002</v>
      </c>
      <c r="B4356" s="251" t="s">
        <v>14930</v>
      </c>
      <c r="C4356" s="251" t="s">
        <v>10031</v>
      </c>
      <c r="D4356" s="251" t="s">
        <v>14912</v>
      </c>
      <c r="E4356" s="251" t="s">
        <v>12979</v>
      </c>
      <c r="F4356" s="251" t="s">
        <v>9997</v>
      </c>
      <c r="G4356" s="251" t="s">
        <v>10065</v>
      </c>
      <c r="H4356" s="251" t="s">
        <v>5204</v>
      </c>
      <c r="I4356" s="257" t="str">
        <f t="shared" si="269"/>
        <v>-00002</v>
      </c>
      <c r="J4356" s="251">
        <v>2</v>
      </c>
      <c r="K4356" s="251">
        <v>2</v>
      </c>
      <c r="M4356" s="251" t="s">
        <v>9958</v>
      </c>
      <c r="N4356" s="251" t="s">
        <v>13670</v>
      </c>
      <c r="O4356" s="251">
        <v>2</v>
      </c>
      <c r="Q4356" s="251" t="s">
        <v>14930</v>
      </c>
      <c r="R4356" s="251" t="s">
        <v>10028</v>
      </c>
      <c r="S4356" s="252" t="s">
        <v>3743</v>
      </c>
      <c r="T4356" s="251" t="str">
        <f t="shared" si="270"/>
        <v>I040461581560VT020</v>
      </c>
      <c r="W4356" s="251" t="str">
        <f t="shared" si="271"/>
        <v>I040461581560-VT020</v>
      </c>
    </row>
    <row r="4357" spans="1:23" x14ac:dyDescent="0.3">
      <c r="A4357" s="256" t="str">
        <f t="shared" si="268"/>
        <v>I0404615-81560VT050-00004</v>
      </c>
      <c r="B4357" s="251" t="s">
        <v>14931</v>
      </c>
      <c r="C4357" s="251" t="s">
        <v>10031</v>
      </c>
      <c r="D4357" s="251" t="s">
        <v>14912</v>
      </c>
      <c r="E4357" s="251" t="s">
        <v>12979</v>
      </c>
      <c r="F4357" s="251" t="s">
        <v>10000</v>
      </c>
      <c r="G4357" s="251" t="s">
        <v>10067</v>
      </c>
      <c r="H4357" s="251" t="s">
        <v>5204</v>
      </c>
      <c r="I4357" s="257" t="str">
        <f t="shared" si="269"/>
        <v>-00004</v>
      </c>
      <c r="J4357" s="251">
        <v>4</v>
      </c>
      <c r="K4357" s="251">
        <v>4</v>
      </c>
      <c r="M4357" s="251" t="s">
        <v>9958</v>
      </c>
      <c r="N4357" s="251" t="s">
        <v>13670</v>
      </c>
      <c r="O4357" s="251">
        <v>4</v>
      </c>
      <c r="Q4357" s="251" t="s">
        <v>14931</v>
      </c>
      <c r="R4357" s="251" t="s">
        <v>10028</v>
      </c>
      <c r="S4357" s="252" t="s">
        <v>3746</v>
      </c>
      <c r="T4357" s="251" t="str">
        <f t="shared" si="270"/>
        <v>I040461581560VT050</v>
      </c>
      <c r="W4357" s="251" t="str">
        <f t="shared" si="271"/>
        <v>I040461581560-VT050</v>
      </c>
    </row>
    <row r="4358" spans="1:23" x14ac:dyDescent="0.3">
      <c r="A4358" s="256" t="str">
        <f t="shared" si="268"/>
        <v>I0404615-81561VT020-00001</v>
      </c>
      <c r="B4358" s="251" t="s">
        <v>14932</v>
      </c>
      <c r="C4358" s="251" t="s">
        <v>10031</v>
      </c>
      <c r="D4358" s="251" t="s">
        <v>14912</v>
      </c>
      <c r="E4358" s="251" t="s">
        <v>12979</v>
      </c>
      <c r="F4358" s="251" t="s">
        <v>10002</v>
      </c>
      <c r="G4358" s="251" t="s">
        <v>10256</v>
      </c>
      <c r="H4358" s="251" t="s">
        <v>3443</v>
      </c>
      <c r="I4358" s="257" t="str">
        <f t="shared" si="269"/>
        <v>-00001</v>
      </c>
      <c r="J4358" s="251">
        <v>1</v>
      </c>
      <c r="K4358" s="251">
        <v>1</v>
      </c>
      <c r="M4358" s="251" t="s">
        <v>9958</v>
      </c>
      <c r="N4358" s="251" t="s">
        <v>13670</v>
      </c>
      <c r="O4358" s="251">
        <v>1</v>
      </c>
      <c r="Q4358" s="251" t="s">
        <v>14932</v>
      </c>
      <c r="R4358" s="251" t="s">
        <v>10028</v>
      </c>
      <c r="S4358" s="252" t="s">
        <v>3767</v>
      </c>
      <c r="T4358" s="251" t="str">
        <f t="shared" si="270"/>
        <v>I040461581561VT020</v>
      </c>
      <c r="W4358" s="251" t="str">
        <f t="shared" si="271"/>
        <v>I040461581561-VT020</v>
      </c>
    </row>
    <row r="4359" spans="1:23" x14ac:dyDescent="0.3">
      <c r="A4359" s="256" t="str">
        <f t="shared" ref="A4359:A4422" si="272">D4359&amp;$A$6&amp;S4359&amp;I4359</f>
        <v>I0404615-81561VT050-00001</v>
      </c>
      <c r="B4359" s="251" t="s">
        <v>14933</v>
      </c>
      <c r="C4359" s="251" t="s">
        <v>10031</v>
      </c>
      <c r="D4359" s="251" t="s">
        <v>14912</v>
      </c>
      <c r="E4359" s="251" t="s">
        <v>12979</v>
      </c>
      <c r="F4359" s="251" t="s">
        <v>10005</v>
      </c>
      <c r="G4359" s="251" t="s">
        <v>10258</v>
      </c>
      <c r="H4359" s="251" t="s">
        <v>3443</v>
      </c>
      <c r="I4359" s="257" t="str">
        <f t="shared" ref="I4359:I4422" si="273">+IF(AND(O4359&lt;10),$B$2&amp;O4359,IF(AND(O4359&gt;9,O4359&lt;=99),$B$3&amp;O4359,IF(AND(O4359&gt;99,L93235&lt;1000),$B$4&amp;O4359,IF(AND(O4359&gt;999),$B$5&amp;7))))</f>
        <v>-00001</v>
      </c>
      <c r="J4359" s="251">
        <v>1</v>
      </c>
      <c r="K4359" s="251">
        <v>1</v>
      </c>
      <c r="M4359" s="251" t="s">
        <v>9958</v>
      </c>
      <c r="N4359" s="251" t="s">
        <v>13670</v>
      </c>
      <c r="O4359" s="251">
        <v>1</v>
      </c>
      <c r="Q4359" s="251" t="s">
        <v>14933</v>
      </c>
      <c r="R4359" s="251" t="s">
        <v>10028</v>
      </c>
      <c r="S4359" s="252" t="s">
        <v>3769</v>
      </c>
      <c r="T4359" s="251" t="str">
        <f t="shared" si="270"/>
        <v>I040461581561VT050</v>
      </c>
      <c r="W4359" s="251" t="str">
        <f t="shared" si="271"/>
        <v>I040461581561-VT050</v>
      </c>
    </row>
    <row r="4360" spans="1:23" x14ac:dyDescent="0.3">
      <c r="A4360" s="256" t="str">
        <f t="shared" si="272"/>
        <v>I0404615-81580VT010-00002</v>
      </c>
      <c r="B4360" s="251" t="s">
        <v>14934</v>
      </c>
      <c r="C4360" s="251" t="s">
        <v>10031</v>
      </c>
      <c r="D4360" s="251" t="s">
        <v>14912</v>
      </c>
      <c r="E4360" s="251" t="s">
        <v>12979</v>
      </c>
      <c r="F4360" s="251" t="s">
        <v>10009</v>
      </c>
      <c r="G4360" s="251" t="s">
        <v>5289</v>
      </c>
      <c r="H4360" s="251" t="s">
        <v>758</v>
      </c>
      <c r="I4360" s="257" t="str">
        <f t="shared" si="273"/>
        <v>-00002</v>
      </c>
      <c r="J4360" s="251">
        <v>2</v>
      </c>
      <c r="K4360" s="251">
        <v>2</v>
      </c>
      <c r="M4360" s="251" t="s">
        <v>9993</v>
      </c>
      <c r="N4360" s="251" t="s">
        <v>13670</v>
      </c>
      <c r="O4360" s="251">
        <v>2</v>
      </c>
      <c r="Q4360" s="251" t="s">
        <v>14934</v>
      </c>
      <c r="R4360" s="251" t="s">
        <v>10028</v>
      </c>
      <c r="S4360" s="252" t="s">
        <v>3749</v>
      </c>
      <c r="T4360" s="251" t="str">
        <f t="shared" si="270"/>
        <v>I040461581580VT010</v>
      </c>
      <c r="W4360" s="251" t="str">
        <f t="shared" si="271"/>
        <v>I040461581580-VT010</v>
      </c>
    </row>
    <row r="4361" spans="1:23" x14ac:dyDescent="0.3">
      <c r="A4361" s="256" t="str">
        <f t="shared" si="272"/>
        <v>I0404615-81580VT020-00003</v>
      </c>
      <c r="B4361" s="251" t="s">
        <v>14935</v>
      </c>
      <c r="C4361" s="251" t="s">
        <v>10031</v>
      </c>
      <c r="D4361" s="251" t="s">
        <v>14912</v>
      </c>
      <c r="E4361" s="251" t="s">
        <v>12979</v>
      </c>
      <c r="F4361" s="251" t="s">
        <v>10012</v>
      </c>
      <c r="G4361" s="251" t="s">
        <v>10071</v>
      </c>
      <c r="H4361" s="251" t="s">
        <v>758</v>
      </c>
      <c r="I4361" s="257" t="str">
        <f t="shared" si="273"/>
        <v>-00003</v>
      </c>
      <c r="J4361" s="251">
        <v>3</v>
      </c>
      <c r="K4361" s="251">
        <v>3</v>
      </c>
      <c r="M4361" s="251" t="s">
        <v>9958</v>
      </c>
      <c r="N4361" s="251" t="s">
        <v>13670</v>
      </c>
      <c r="O4361" s="251">
        <v>3</v>
      </c>
      <c r="Q4361" s="251" t="s">
        <v>14935</v>
      </c>
      <c r="R4361" s="251" t="s">
        <v>10028</v>
      </c>
      <c r="S4361" s="252" t="s">
        <v>3752</v>
      </c>
      <c r="T4361" s="251" t="str">
        <f t="shared" ref="T4361:T4424" si="274">+D4361&amp;S4361</f>
        <v>I040461581580VT020</v>
      </c>
      <c r="W4361" s="251" t="str">
        <f t="shared" ref="W4361:W4424" si="275">D4361&amp;G4361</f>
        <v>I040461581580-VT020</v>
      </c>
    </row>
    <row r="4362" spans="1:23" x14ac:dyDescent="0.3">
      <c r="A4362" s="256" t="str">
        <f t="shared" si="272"/>
        <v>I0404615-81581VT010-00001</v>
      </c>
      <c r="B4362" s="251" t="s">
        <v>14936</v>
      </c>
      <c r="C4362" s="251" t="s">
        <v>10031</v>
      </c>
      <c r="D4362" s="251" t="s">
        <v>14912</v>
      </c>
      <c r="E4362" s="251" t="s">
        <v>12979</v>
      </c>
      <c r="F4362" s="251" t="s">
        <v>10188</v>
      </c>
      <c r="G4362" s="251" t="s">
        <v>5291</v>
      </c>
      <c r="H4362" s="251" t="s">
        <v>5218</v>
      </c>
      <c r="I4362" s="257" t="str">
        <f t="shared" si="273"/>
        <v>-00001</v>
      </c>
      <c r="J4362" s="251">
        <v>1</v>
      </c>
      <c r="K4362" s="251">
        <v>1</v>
      </c>
      <c r="M4362" s="251" t="s">
        <v>9993</v>
      </c>
      <c r="N4362" s="251" t="s">
        <v>13670</v>
      </c>
      <c r="O4362" s="251">
        <v>1</v>
      </c>
      <c r="Q4362" s="251" t="s">
        <v>14936</v>
      </c>
      <c r="R4362" s="251" t="s">
        <v>10028</v>
      </c>
      <c r="S4362" s="252" t="s">
        <v>3771</v>
      </c>
      <c r="T4362" s="251" t="str">
        <f t="shared" si="274"/>
        <v>I040461581581VT010</v>
      </c>
      <c r="W4362" s="251" t="str">
        <f t="shared" si="275"/>
        <v>I040461581581-VT010</v>
      </c>
    </row>
    <row r="4363" spans="1:23" x14ac:dyDescent="0.3">
      <c r="A4363" s="256" t="str">
        <f t="shared" si="272"/>
        <v>I0404615-81581VT020-00002</v>
      </c>
      <c r="B4363" s="251" t="s">
        <v>14937</v>
      </c>
      <c r="C4363" s="251" t="s">
        <v>10031</v>
      </c>
      <c r="D4363" s="251" t="s">
        <v>14912</v>
      </c>
      <c r="E4363" s="251" t="s">
        <v>12979</v>
      </c>
      <c r="F4363" s="251" t="s">
        <v>10190</v>
      </c>
      <c r="G4363" s="251" t="s">
        <v>10668</v>
      </c>
      <c r="H4363" s="251" t="s">
        <v>5218</v>
      </c>
      <c r="I4363" s="257" t="str">
        <f t="shared" si="273"/>
        <v>-00002</v>
      </c>
      <c r="J4363" s="251">
        <v>2</v>
      </c>
      <c r="K4363" s="251">
        <v>2</v>
      </c>
      <c r="M4363" s="251" t="s">
        <v>9993</v>
      </c>
      <c r="N4363" s="251" t="s">
        <v>13670</v>
      </c>
      <c r="O4363" s="251">
        <v>2</v>
      </c>
      <c r="Q4363" s="251" t="s">
        <v>14937</v>
      </c>
      <c r="R4363" s="251" t="s">
        <v>10028</v>
      </c>
      <c r="S4363" s="252" t="s">
        <v>3773</v>
      </c>
      <c r="T4363" s="251" t="str">
        <f t="shared" si="274"/>
        <v>I040461581581VT020</v>
      </c>
      <c r="W4363" s="251" t="str">
        <f t="shared" si="275"/>
        <v>I040461581581-VT020</v>
      </c>
    </row>
    <row r="4364" spans="1:23" x14ac:dyDescent="0.3">
      <c r="A4364" s="256" t="str">
        <f t="shared" si="272"/>
        <v>I0404615-81590VT020-00003</v>
      </c>
      <c r="B4364" s="251" t="s">
        <v>14938</v>
      </c>
      <c r="C4364" s="251" t="s">
        <v>10031</v>
      </c>
      <c r="D4364" s="251" t="s">
        <v>14912</v>
      </c>
      <c r="E4364" s="251" t="s">
        <v>12979</v>
      </c>
      <c r="F4364" s="251" t="s">
        <v>10192</v>
      </c>
      <c r="G4364" s="251" t="s">
        <v>10075</v>
      </c>
      <c r="H4364" s="251" t="s">
        <v>770</v>
      </c>
      <c r="I4364" s="257" t="str">
        <f t="shared" si="273"/>
        <v>-00003</v>
      </c>
      <c r="J4364" s="251">
        <v>3</v>
      </c>
      <c r="K4364" s="251">
        <v>3</v>
      </c>
      <c r="M4364" s="251" t="s">
        <v>9958</v>
      </c>
      <c r="N4364" s="251" t="s">
        <v>13670</v>
      </c>
      <c r="O4364" s="251">
        <v>3</v>
      </c>
      <c r="Q4364" s="251" t="s">
        <v>14938</v>
      </c>
      <c r="R4364" s="251" t="s">
        <v>10028</v>
      </c>
      <c r="S4364" s="252" t="s">
        <v>3758</v>
      </c>
      <c r="T4364" s="251" t="str">
        <f t="shared" si="274"/>
        <v>I040461581590VT020</v>
      </c>
      <c r="W4364" s="251" t="str">
        <f t="shared" si="275"/>
        <v>I040461581590-VT020</v>
      </c>
    </row>
    <row r="4365" spans="1:23" x14ac:dyDescent="0.3">
      <c r="A4365" s="256" t="str">
        <f t="shared" si="272"/>
        <v>I0606387-81110BZ620-00002</v>
      </c>
      <c r="B4365" s="251" t="s">
        <v>14939</v>
      </c>
      <c r="C4365" s="251" t="s">
        <v>10077</v>
      </c>
      <c r="D4365" s="251" t="s">
        <v>14940</v>
      </c>
      <c r="E4365" s="251" t="s">
        <v>12979</v>
      </c>
      <c r="F4365" s="251" t="s">
        <v>9957</v>
      </c>
      <c r="G4365" s="251" t="s">
        <v>1193</v>
      </c>
      <c r="H4365" s="251" t="s">
        <v>3422</v>
      </c>
      <c r="I4365" s="257" t="str">
        <f t="shared" si="273"/>
        <v>-00002</v>
      </c>
      <c r="J4365" s="251">
        <v>2</v>
      </c>
      <c r="K4365" s="251">
        <v>2</v>
      </c>
      <c r="M4365" s="251" t="s">
        <v>9958</v>
      </c>
      <c r="N4365" s="251" t="s">
        <v>13230</v>
      </c>
      <c r="O4365" s="251">
        <v>2</v>
      </c>
      <c r="Q4365" s="251" t="s">
        <v>14939</v>
      </c>
      <c r="R4365" s="251" t="s">
        <v>9960</v>
      </c>
      <c r="S4365" s="252" t="s">
        <v>1192</v>
      </c>
      <c r="T4365" s="251" t="str">
        <f t="shared" si="274"/>
        <v>I060638781110BZ620</v>
      </c>
      <c r="W4365" s="251" t="str">
        <f t="shared" si="275"/>
        <v>I060638781110-BZ620</v>
      </c>
    </row>
    <row r="4366" spans="1:23" x14ac:dyDescent="0.3">
      <c r="A4366" s="256" t="str">
        <f t="shared" si="272"/>
        <v>I0606387-81130BZ620-00004</v>
      </c>
      <c r="B4366" s="251" t="s">
        <v>14941</v>
      </c>
      <c r="C4366" s="251" t="s">
        <v>10077</v>
      </c>
      <c r="D4366" s="251" t="s">
        <v>14940</v>
      </c>
      <c r="E4366" s="251" t="s">
        <v>12979</v>
      </c>
      <c r="F4366" s="251" t="s">
        <v>9962</v>
      </c>
      <c r="G4366" s="251" t="s">
        <v>1198</v>
      </c>
      <c r="H4366" s="251" t="s">
        <v>5101</v>
      </c>
      <c r="I4366" s="257" t="str">
        <f t="shared" si="273"/>
        <v>-00004</v>
      </c>
      <c r="J4366" s="251">
        <v>4</v>
      </c>
      <c r="K4366" s="251">
        <v>4</v>
      </c>
      <c r="M4366" s="251" t="s">
        <v>9958</v>
      </c>
      <c r="N4366" s="251" t="s">
        <v>13230</v>
      </c>
      <c r="O4366" s="251">
        <v>4</v>
      </c>
      <c r="Q4366" s="251" t="s">
        <v>14941</v>
      </c>
      <c r="R4366" s="251" t="s">
        <v>9960</v>
      </c>
      <c r="S4366" s="252" t="s">
        <v>1197</v>
      </c>
      <c r="T4366" s="251" t="str">
        <f t="shared" si="274"/>
        <v>I060638781130BZ620</v>
      </c>
      <c r="W4366" s="251" t="str">
        <f t="shared" si="275"/>
        <v>I060638781130-BZ620</v>
      </c>
    </row>
    <row r="4367" spans="1:23" x14ac:dyDescent="0.3">
      <c r="A4367" s="256" t="str">
        <f t="shared" si="272"/>
        <v>I0606387-81150BZ620-00001</v>
      </c>
      <c r="B4367" s="251" t="s">
        <v>14942</v>
      </c>
      <c r="C4367" s="251" t="s">
        <v>10077</v>
      </c>
      <c r="D4367" s="251" t="s">
        <v>14940</v>
      </c>
      <c r="E4367" s="251" t="s">
        <v>12979</v>
      </c>
      <c r="F4367" s="251" t="s">
        <v>9964</v>
      </c>
      <c r="G4367" s="251" t="s">
        <v>1203</v>
      </c>
      <c r="H4367" s="251" t="s">
        <v>3429</v>
      </c>
      <c r="I4367" s="257" t="str">
        <f t="shared" si="273"/>
        <v>-00001</v>
      </c>
      <c r="J4367" s="251">
        <v>1</v>
      </c>
      <c r="K4367" s="251">
        <v>1</v>
      </c>
      <c r="M4367" s="251" t="s">
        <v>9958</v>
      </c>
      <c r="N4367" s="251" t="s">
        <v>13230</v>
      </c>
      <c r="O4367" s="251">
        <v>1</v>
      </c>
      <c r="Q4367" s="251" t="s">
        <v>14942</v>
      </c>
      <c r="R4367" s="251" t="s">
        <v>9960</v>
      </c>
      <c r="S4367" s="252" t="s">
        <v>1202</v>
      </c>
      <c r="T4367" s="251" t="str">
        <f t="shared" si="274"/>
        <v>I060638781150BZ620</v>
      </c>
      <c r="W4367" s="251" t="str">
        <f t="shared" si="275"/>
        <v>I060638781150-BZ620</v>
      </c>
    </row>
    <row r="4368" spans="1:23" x14ac:dyDescent="0.3">
      <c r="A4368" s="256" t="str">
        <f t="shared" si="272"/>
        <v>I0606387-81170BZ620-00004</v>
      </c>
      <c r="B4368" s="251" t="s">
        <v>14943</v>
      </c>
      <c r="C4368" s="251" t="s">
        <v>10077</v>
      </c>
      <c r="D4368" s="251" t="s">
        <v>14940</v>
      </c>
      <c r="E4368" s="251" t="s">
        <v>12979</v>
      </c>
      <c r="F4368" s="251" t="s">
        <v>9966</v>
      </c>
      <c r="G4368" s="251" t="s">
        <v>1208</v>
      </c>
      <c r="H4368" s="251" t="s">
        <v>5102</v>
      </c>
      <c r="I4368" s="257" t="str">
        <f t="shared" si="273"/>
        <v>-00004</v>
      </c>
      <c r="J4368" s="251">
        <v>4</v>
      </c>
      <c r="K4368" s="251">
        <v>4</v>
      </c>
      <c r="M4368" s="251" t="s">
        <v>9958</v>
      </c>
      <c r="N4368" s="251" t="s">
        <v>13230</v>
      </c>
      <c r="O4368" s="251">
        <v>4</v>
      </c>
      <c r="Q4368" s="251" t="s">
        <v>14943</v>
      </c>
      <c r="R4368" s="251" t="s">
        <v>9960</v>
      </c>
      <c r="S4368" s="252" t="s">
        <v>1207</v>
      </c>
      <c r="T4368" s="251" t="str">
        <f t="shared" si="274"/>
        <v>I060638781170BZ620</v>
      </c>
      <c r="W4368" s="251" t="str">
        <f t="shared" si="275"/>
        <v>I060638781170-BZ620</v>
      </c>
    </row>
    <row r="4369" spans="1:23" x14ac:dyDescent="0.3">
      <c r="A4369" s="256" t="str">
        <f t="shared" si="272"/>
        <v>I0606387-81550BZ220-00001</v>
      </c>
      <c r="B4369" s="251" t="s">
        <v>14944</v>
      </c>
      <c r="C4369" s="251" t="s">
        <v>10077</v>
      </c>
      <c r="D4369" s="251" t="s">
        <v>14940</v>
      </c>
      <c r="E4369" s="251" t="s">
        <v>12979</v>
      </c>
      <c r="F4369" s="251" t="s">
        <v>9968</v>
      </c>
      <c r="G4369" s="251" t="s">
        <v>1364</v>
      </c>
      <c r="H4369" s="251" t="s">
        <v>5202</v>
      </c>
      <c r="I4369" s="257" t="str">
        <f t="shared" si="273"/>
        <v>-00001</v>
      </c>
      <c r="J4369" s="251">
        <v>1</v>
      </c>
      <c r="K4369" s="251">
        <v>1</v>
      </c>
      <c r="M4369" s="251" t="s">
        <v>9958</v>
      </c>
      <c r="N4369" s="251" t="s">
        <v>13230</v>
      </c>
      <c r="O4369" s="251">
        <v>1</v>
      </c>
      <c r="Q4369" s="251" t="s">
        <v>14944</v>
      </c>
      <c r="R4369" s="251" t="s">
        <v>9960</v>
      </c>
      <c r="S4369" s="252" t="s">
        <v>1363</v>
      </c>
      <c r="T4369" s="251" t="str">
        <f t="shared" si="274"/>
        <v>I060638781550BZ220</v>
      </c>
      <c r="W4369" s="251" t="str">
        <f t="shared" si="275"/>
        <v>I060638781550-BZ220</v>
      </c>
    </row>
    <row r="4370" spans="1:23" x14ac:dyDescent="0.3">
      <c r="A4370" s="256" t="str">
        <f t="shared" si="272"/>
        <v>I0606387-81551BZ150-00005</v>
      </c>
      <c r="B4370" s="251" t="s">
        <v>14945</v>
      </c>
      <c r="C4370" s="251" t="s">
        <v>10077</v>
      </c>
      <c r="D4370" s="251" t="s">
        <v>14940</v>
      </c>
      <c r="E4370" s="251" t="s">
        <v>12979</v>
      </c>
      <c r="F4370" s="251" t="s">
        <v>9970</v>
      </c>
      <c r="G4370" s="251" t="s">
        <v>1351</v>
      </c>
      <c r="H4370" s="251" t="s">
        <v>3436</v>
      </c>
      <c r="I4370" s="257" t="str">
        <f t="shared" si="273"/>
        <v>-00005</v>
      </c>
      <c r="J4370" s="251">
        <v>5</v>
      </c>
      <c r="K4370" s="251">
        <v>5</v>
      </c>
      <c r="M4370" s="251" t="s">
        <v>9958</v>
      </c>
      <c r="N4370" s="251" t="s">
        <v>13230</v>
      </c>
      <c r="O4370" s="251">
        <v>5</v>
      </c>
      <c r="Q4370" s="251" t="s">
        <v>14945</v>
      </c>
      <c r="R4370" s="251" t="s">
        <v>9960</v>
      </c>
      <c r="S4370" s="252" t="s">
        <v>1350</v>
      </c>
      <c r="T4370" s="251" t="str">
        <f t="shared" si="274"/>
        <v>I060638781551BZ150</v>
      </c>
      <c r="W4370" s="251" t="str">
        <f t="shared" si="275"/>
        <v>I060638781551-BZ150</v>
      </c>
    </row>
    <row r="4371" spans="1:23" x14ac:dyDescent="0.3">
      <c r="A4371" s="256" t="str">
        <f t="shared" si="272"/>
        <v>I0606387-81551BZ240-00002</v>
      </c>
      <c r="B4371" s="251" t="s">
        <v>14946</v>
      </c>
      <c r="C4371" s="251" t="s">
        <v>10077</v>
      </c>
      <c r="D4371" s="251" t="s">
        <v>14940</v>
      </c>
      <c r="E4371" s="251" t="s">
        <v>12979</v>
      </c>
      <c r="F4371" s="251" t="s">
        <v>9972</v>
      </c>
      <c r="G4371" s="251" t="s">
        <v>1373</v>
      </c>
      <c r="H4371" s="251" t="s">
        <v>3436</v>
      </c>
      <c r="I4371" s="257" t="str">
        <f t="shared" si="273"/>
        <v>-00002</v>
      </c>
      <c r="J4371" s="251">
        <v>2</v>
      </c>
      <c r="K4371" s="251">
        <v>2</v>
      </c>
      <c r="M4371" s="251" t="s">
        <v>9958</v>
      </c>
      <c r="N4371" s="251" t="s">
        <v>13230</v>
      </c>
      <c r="O4371" s="251">
        <v>2</v>
      </c>
      <c r="Q4371" s="251" t="s">
        <v>14946</v>
      </c>
      <c r="R4371" s="251" t="s">
        <v>9960</v>
      </c>
      <c r="S4371" s="252" t="s">
        <v>1372</v>
      </c>
      <c r="T4371" s="251" t="str">
        <f t="shared" si="274"/>
        <v>I060638781551BZ240</v>
      </c>
      <c r="W4371" s="251" t="str">
        <f t="shared" si="275"/>
        <v>I060638781551-BZ240</v>
      </c>
    </row>
    <row r="4372" spans="1:23" x14ac:dyDescent="0.3">
      <c r="A4372" s="256" t="str">
        <f t="shared" si="272"/>
        <v>I0606387-81551BZ320-00003</v>
      </c>
      <c r="B4372" s="251" t="s">
        <v>14947</v>
      </c>
      <c r="C4372" s="251" t="s">
        <v>10077</v>
      </c>
      <c r="D4372" s="251" t="s">
        <v>14940</v>
      </c>
      <c r="E4372" s="251" t="s">
        <v>12979</v>
      </c>
      <c r="F4372" s="251" t="s">
        <v>9974</v>
      </c>
      <c r="G4372" s="251" t="s">
        <v>1418</v>
      </c>
      <c r="H4372" s="251" t="s">
        <v>3436</v>
      </c>
      <c r="I4372" s="257" t="str">
        <f t="shared" si="273"/>
        <v>-00003</v>
      </c>
      <c r="J4372" s="251">
        <v>3</v>
      </c>
      <c r="K4372" s="251">
        <v>3</v>
      </c>
      <c r="M4372" s="251" t="s">
        <v>9958</v>
      </c>
      <c r="N4372" s="251" t="s">
        <v>13230</v>
      </c>
      <c r="O4372" s="251">
        <v>3</v>
      </c>
      <c r="Q4372" s="251" t="s">
        <v>14947</v>
      </c>
      <c r="R4372" s="251" t="s">
        <v>9960</v>
      </c>
      <c r="S4372" s="252" t="s">
        <v>1417</v>
      </c>
      <c r="T4372" s="251" t="str">
        <f t="shared" si="274"/>
        <v>I060638781551BZ320</v>
      </c>
      <c r="W4372" s="251" t="str">
        <f t="shared" si="275"/>
        <v>I060638781551-BZ320</v>
      </c>
    </row>
    <row r="4373" spans="1:23" x14ac:dyDescent="0.3">
      <c r="A4373" s="256" t="str">
        <f t="shared" si="272"/>
        <v>I0606387-81560BZ220-00003</v>
      </c>
      <c r="B4373" s="251" t="s">
        <v>14948</v>
      </c>
      <c r="C4373" s="251" t="s">
        <v>10077</v>
      </c>
      <c r="D4373" s="251" t="s">
        <v>14940</v>
      </c>
      <c r="E4373" s="251" t="s">
        <v>12979</v>
      </c>
      <c r="F4373" s="251" t="s">
        <v>9976</v>
      </c>
      <c r="G4373" s="251" t="s">
        <v>1378</v>
      </c>
      <c r="H4373" s="251" t="s">
        <v>5204</v>
      </c>
      <c r="I4373" s="257" t="str">
        <f t="shared" si="273"/>
        <v>-00003</v>
      </c>
      <c r="J4373" s="251">
        <v>3</v>
      </c>
      <c r="K4373" s="251">
        <v>3</v>
      </c>
      <c r="M4373" s="251" t="s">
        <v>9958</v>
      </c>
      <c r="N4373" s="251" t="s">
        <v>13230</v>
      </c>
      <c r="O4373" s="251">
        <v>3</v>
      </c>
      <c r="Q4373" s="251" t="s">
        <v>14948</v>
      </c>
      <c r="R4373" s="251" t="s">
        <v>9960</v>
      </c>
      <c r="S4373" s="252" t="s">
        <v>1377</v>
      </c>
      <c r="T4373" s="251" t="str">
        <f t="shared" si="274"/>
        <v>I060638781560BZ220</v>
      </c>
      <c r="W4373" s="251" t="str">
        <f t="shared" si="275"/>
        <v>I060638781560-BZ220</v>
      </c>
    </row>
    <row r="4374" spans="1:23" x14ac:dyDescent="0.3">
      <c r="A4374" s="256" t="str">
        <f t="shared" si="272"/>
        <v>I0606387-81561BZ150-00005</v>
      </c>
      <c r="B4374" s="251" t="s">
        <v>14949</v>
      </c>
      <c r="C4374" s="251" t="s">
        <v>10077</v>
      </c>
      <c r="D4374" s="251" t="s">
        <v>14940</v>
      </c>
      <c r="E4374" s="251" t="s">
        <v>12979</v>
      </c>
      <c r="F4374" s="251" t="s">
        <v>9978</v>
      </c>
      <c r="G4374" s="251" t="s">
        <v>1359</v>
      </c>
      <c r="H4374" s="251" t="s">
        <v>3443</v>
      </c>
      <c r="I4374" s="257" t="str">
        <f t="shared" si="273"/>
        <v>-00005</v>
      </c>
      <c r="J4374" s="251">
        <v>5</v>
      </c>
      <c r="K4374" s="251">
        <v>5</v>
      </c>
      <c r="M4374" s="251" t="s">
        <v>9958</v>
      </c>
      <c r="N4374" s="251" t="s">
        <v>13230</v>
      </c>
      <c r="O4374" s="251">
        <v>5</v>
      </c>
      <c r="Q4374" s="251" t="s">
        <v>14949</v>
      </c>
      <c r="R4374" s="251" t="s">
        <v>9960</v>
      </c>
      <c r="S4374" s="252" t="s">
        <v>1358</v>
      </c>
      <c r="T4374" s="251" t="str">
        <f t="shared" si="274"/>
        <v>I060638781561BZ150</v>
      </c>
      <c r="W4374" s="251" t="str">
        <f t="shared" si="275"/>
        <v>I060638781561-BZ150</v>
      </c>
    </row>
    <row r="4375" spans="1:23" x14ac:dyDescent="0.3">
      <c r="A4375" s="256" t="str">
        <f t="shared" si="272"/>
        <v>I0606387-81561BZ240-00002</v>
      </c>
      <c r="B4375" s="251" t="s">
        <v>14950</v>
      </c>
      <c r="C4375" s="251" t="s">
        <v>10077</v>
      </c>
      <c r="D4375" s="251" t="s">
        <v>14940</v>
      </c>
      <c r="E4375" s="251" t="s">
        <v>12979</v>
      </c>
      <c r="F4375" s="251" t="s">
        <v>9980</v>
      </c>
      <c r="G4375" s="251" t="s">
        <v>1387</v>
      </c>
      <c r="H4375" s="251" t="s">
        <v>3443</v>
      </c>
      <c r="I4375" s="257" t="str">
        <f t="shared" si="273"/>
        <v>-00002</v>
      </c>
      <c r="J4375" s="251">
        <v>2</v>
      </c>
      <c r="K4375" s="251">
        <v>2</v>
      </c>
      <c r="M4375" s="251" t="s">
        <v>9958</v>
      </c>
      <c r="N4375" s="251" t="s">
        <v>13230</v>
      </c>
      <c r="O4375" s="251">
        <v>2</v>
      </c>
      <c r="Q4375" s="251" t="s">
        <v>14950</v>
      </c>
      <c r="R4375" s="251" t="s">
        <v>9960</v>
      </c>
      <c r="S4375" s="252" t="s">
        <v>1386</v>
      </c>
      <c r="T4375" s="251" t="str">
        <f t="shared" si="274"/>
        <v>I060638781561BZ240</v>
      </c>
      <c r="W4375" s="251" t="str">
        <f t="shared" si="275"/>
        <v>I060638781561-BZ240</v>
      </c>
    </row>
    <row r="4376" spans="1:23" x14ac:dyDescent="0.3">
      <c r="A4376" s="256" t="str">
        <f t="shared" si="272"/>
        <v>I0606387-81561BZ320-00002</v>
      </c>
      <c r="B4376" s="251" t="s">
        <v>14951</v>
      </c>
      <c r="C4376" s="251" t="s">
        <v>10077</v>
      </c>
      <c r="D4376" s="251" t="s">
        <v>14940</v>
      </c>
      <c r="E4376" s="251" t="s">
        <v>12979</v>
      </c>
      <c r="F4376" s="251" t="s">
        <v>9982</v>
      </c>
      <c r="G4376" s="251" t="s">
        <v>1428</v>
      </c>
      <c r="H4376" s="251" t="s">
        <v>3443</v>
      </c>
      <c r="I4376" s="257" t="str">
        <f t="shared" si="273"/>
        <v>-00002</v>
      </c>
      <c r="J4376" s="251">
        <v>2</v>
      </c>
      <c r="K4376" s="251">
        <v>2</v>
      </c>
      <c r="M4376" s="251" t="s">
        <v>9958</v>
      </c>
      <c r="N4376" s="251" t="s">
        <v>13230</v>
      </c>
      <c r="O4376" s="251">
        <v>2</v>
      </c>
      <c r="Q4376" s="251" t="s">
        <v>14951</v>
      </c>
      <c r="R4376" s="251" t="s">
        <v>9960</v>
      </c>
      <c r="S4376" s="252" t="s">
        <v>1427</v>
      </c>
      <c r="T4376" s="251" t="str">
        <f t="shared" si="274"/>
        <v>I060638781561BZ320</v>
      </c>
      <c r="W4376" s="251" t="str">
        <f t="shared" si="275"/>
        <v>I060638781561-BZ320</v>
      </c>
    </row>
    <row r="4377" spans="1:23" x14ac:dyDescent="0.3">
      <c r="A4377" s="256" t="str">
        <f t="shared" si="272"/>
        <v>I0606387-81580BZ041-00001</v>
      </c>
      <c r="B4377" s="251" t="s">
        <v>14952</v>
      </c>
      <c r="C4377" s="251" t="s">
        <v>10077</v>
      </c>
      <c r="D4377" s="251" t="s">
        <v>14940</v>
      </c>
      <c r="E4377" s="251" t="s">
        <v>12979</v>
      </c>
      <c r="F4377" s="251" t="s">
        <v>9984</v>
      </c>
      <c r="G4377" s="251" t="s">
        <v>5175</v>
      </c>
      <c r="H4377" s="251" t="s">
        <v>758</v>
      </c>
      <c r="I4377" s="257" t="str">
        <f t="shared" si="273"/>
        <v>-00001</v>
      </c>
      <c r="J4377" s="251">
        <v>1</v>
      </c>
      <c r="K4377" s="251">
        <v>1</v>
      </c>
      <c r="M4377" s="251" t="s">
        <v>9993</v>
      </c>
      <c r="N4377" s="251" t="s">
        <v>13230</v>
      </c>
      <c r="O4377" s="251">
        <v>1</v>
      </c>
      <c r="Q4377" s="251" t="s">
        <v>14952</v>
      </c>
      <c r="R4377" s="251" t="s">
        <v>9960</v>
      </c>
      <c r="S4377" s="252" t="s">
        <v>8700</v>
      </c>
      <c r="T4377" s="251" t="str">
        <f t="shared" si="274"/>
        <v>I060638781580BZ041</v>
      </c>
      <c r="W4377" s="251" t="str">
        <f t="shared" si="275"/>
        <v>I060638781580-BZ041</v>
      </c>
    </row>
    <row r="4378" spans="1:23" x14ac:dyDescent="0.3">
      <c r="A4378" s="256" t="str">
        <f t="shared" si="272"/>
        <v>I0606387-81581BZ040-00003</v>
      </c>
      <c r="B4378" s="251" t="s">
        <v>14953</v>
      </c>
      <c r="C4378" s="251" t="s">
        <v>10077</v>
      </c>
      <c r="D4378" s="251" t="s">
        <v>14940</v>
      </c>
      <c r="E4378" s="251" t="s">
        <v>12979</v>
      </c>
      <c r="F4378" s="251" t="s">
        <v>9986</v>
      </c>
      <c r="G4378" s="251" t="s">
        <v>1454</v>
      </c>
      <c r="H4378" s="251" t="s">
        <v>5218</v>
      </c>
      <c r="I4378" s="257" t="str">
        <f t="shared" si="273"/>
        <v>-00003</v>
      </c>
      <c r="J4378" s="251">
        <v>3</v>
      </c>
      <c r="K4378" s="251">
        <v>3</v>
      </c>
      <c r="M4378" s="251" t="s">
        <v>9958</v>
      </c>
      <c r="N4378" s="251" t="s">
        <v>13230</v>
      </c>
      <c r="O4378" s="251">
        <v>3</v>
      </c>
      <c r="Q4378" s="251" t="s">
        <v>14953</v>
      </c>
      <c r="R4378" s="251" t="s">
        <v>9960</v>
      </c>
      <c r="S4378" s="252" t="s">
        <v>1453</v>
      </c>
      <c r="T4378" s="251" t="str">
        <f t="shared" si="274"/>
        <v>I060638781581BZ040</v>
      </c>
      <c r="W4378" s="251" t="str">
        <f t="shared" si="275"/>
        <v>I060638781581-BZ040</v>
      </c>
    </row>
    <row r="4379" spans="1:23" x14ac:dyDescent="0.3">
      <c r="A4379" s="256" t="str">
        <f t="shared" si="272"/>
        <v>I0606387-81590BZ051-00003</v>
      </c>
      <c r="B4379" s="251" t="s">
        <v>14954</v>
      </c>
      <c r="C4379" s="251" t="s">
        <v>10077</v>
      </c>
      <c r="D4379" s="251" t="s">
        <v>14940</v>
      </c>
      <c r="E4379" s="251" t="s">
        <v>12979</v>
      </c>
      <c r="F4379" s="251" t="s">
        <v>9988</v>
      </c>
      <c r="G4379" s="251" t="s">
        <v>5230</v>
      </c>
      <c r="H4379" s="251" t="s">
        <v>770</v>
      </c>
      <c r="I4379" s="257" t="str">
        <f t="shared" si="273"/>
        <v>-00003</v>
      </c>
      <c r="J4379" s="251">
        <v>3</v>
      </c>
      <c r="K4379" s="251">
        <v>3</v>
      </c>
      <c r="M4379" s="251" t="s">
        <v>9958</v>
      </c>
      <c r="N4379" s="251" t="s">
        <v>13230</v>
      </c>
      <c r="O4379" s="251">
        <v>3</v>
      </c>
      <c r="Q4379" s="251" t="s">
        <v>14954</v>
      </c>
      <c r="R4379" s="251" t="s">
        <v>9960</v>
      </c>
      <c r="S4379" s="252" t="s">
        <v>4062</v>
      </c>
      <c r="T4379" s="251" t="str">
        <f t="shared" si="274"/>
        <v>I060638781590BZ051</v>
      </c>
      <c r="W4379" s="251" t="str">
        <f t="shared" si="275"/>
        <v>I060638781590-BZ051</v>
      </c>
    </row>
    <row r="4380" spans="1:23" x14ac:dyDescent="0.3">
      <c r="A4380" s="256" t="str">
        <f t="shared" si="272"/>
        <v>I0606387-9004A81004-00001</v>
      </c>
      <c r="B4380" s="251" t="s">
        <v>14955</v>
      </c>
      <c r="C4380" s="251" t="s">
        <v>10077</v>
      </c>
      <c r="D4380" s="251" t="s">
        <v>14940</v>
      </c>
      <c r="E4380" s="251" t="s">
        <v>12979</v>
      </c>
      <c r="F4380" s="251" t="s">
        <v>9990</v>
      </c>
      <c r="G4380" s="251" t="s">
        <v>1571</v>
      </c>
      <c r="H4380" s="251" t="s">
        <v>3393</v>
      </c>
      <c r="I4380" s="257" t="str">
        <f t="shared" si="273"/>
        <v>-00001</v>
      </c>
      <c r="J4380" s="251">
        <v>1</v>
      </c>
      <c r="K4380" s="251">
        <v>1</v>
      </c>
      <c r="M4380" s="251" t="s">
        <v>10003</v>
      </c>
      <c r="N4380" s="251" t="s">
        <v>13230</v>
      </c>
      <c r="O4380" s="251">
        <v>1</v>
      </c>
      <c r="Q4380" s="251" t="s">
        <v>14955</v>
      </c>
      <c r="R4380" s="251" t="s">
        <v>9960</v>
      </c>
      <c r="S4380" s="252" t="s">
        <v>1570</v>
      </c>
      <c r="T4380" s="251" t="str">
        <f t="shared" si="274"/>
        <v>I06063879004A81004</v>
      </c>
      <c r="W4380" s="251" t="str">
        <f t="shared" si="275"/>
        <v>I06063879004A-81004</v>
      </c>
    </row>
    <row r="4381" spans="1:23" x14ac:dyDescent="0.3">
      <c r="A4381" s="256" t="str">
        <f t="shared" si="272"/>
        <v>I0606387-9004A81005-00003</v>
      </c>
      <c r="B4381" s="251" t="s">
        <v>14956</v>
      </c>
      <c r="C4381" s="251" t="s">
        <v>10077</v>
      </c>
      <c r="D4381" s="251" t="s">
        <v>14940</v>
      </c>
      <c r="E4381" s="251" t="s">
        <v>12979</v>
      </c>
      <c r="F4381" s="251" t="s">
        <v>9992</v>
      </c>
      <c r="G4381" s="251" t="s">
        <v>1566</v>
      </c>
      <c r="H4381" s="251" t="s">
        <v>3393</v>
      </c>
      <c r="I4381" s="257" t="str">
        <f t="shared" si="273"/>
        <v>-00003</v>
      </c>
      <c r="J4381" s="251">
        <v>3</v>
      </c>
      <c r="K4381" s="251">
        <v>3</v>
      </c>
      <c r="M4381" s="251" t="s">
        <v>10007</v>
      </c>
      <c r="N4381" s="251" t="s">
        <v>13230</v>
      </c>
      <c r="O4381" s="251">
        <v>3</v>
      </c>
      <c r="Q4381" s="251" t="s">
        <v>14956</v>
      </c>
      <c r="R4381" s="251" t="s">
        <v>9960</v>
      </c>
      <c r="S4381" s="252" t="s">
        <v>1565</v>
      </c>
      <c r="T4381" s="251" t="str">
        <f t="shared" si="274"/>
        <v>I06063879004A81005</v>
      </c>
      <c r="W4381" s="251" t="str">
        <f t="shared" si="275"/>
        <v>I06063879004A-81005</v>
      </c>
    </row>
    <row r="4382" spans="1:23" x14ac:dyDescent="0.3">
      <c r="A4382" s="256" t="str">
        <f t="shared" si="272"/>
        <v>I0606387-9004A81006-00007</v>
      </c>
      <c r="B4382" s="251" t="s">
        <v>14957</v>
      </c>
      <c r="C4382" s="251" t="s">
        <v>10077</v>
      </c>
      <c r="D4382" s="251" t="s">
        <v>14940</v>
      </c>
      <c r="E4382" s="251" t="s">
        <v>12979</v>
      </c>
      <c r="F4382" s="251" t="s">
        <v>9995</v>
      </c>
      <c r="G4382" s="251" t="s">
        <v>1574</v>
      </c>
      <c r="H4382" s="251" t="s">
        <v>3393</v>
      </c>
      <c r="I4382" s="257" t="str">
        <f t="shared" si="273"/>
        <v>-00007</v>
      </c>
      <c r="J4382" s="251">
        <v>7</v>
      </c>
      <c r="K4382" s="251">
        <v>7</v>
      </c>
      <c r="M4382" s="251" t="s">
        <v>10007</v>
      </c>
      <c r="N4382" s="251" t="s">
        <v>13230</v>
      </c>
      <c r="O4382" s="251">
        <v>7</v>
      </c>
      <c r="Q4382" s="251" t="s">
        <v>14957</v>
      </c>
      <c r="R4382" s="251" t="s">
        <v>9960</v>
      </c>
      <c r="S4382" s="252" t="s">
        <v>1573</v>
      </c>
      <c r="T4382" s="251" t="str">
        <f t="shared" si="274"/>
        <v>I06063879004A81006</v>
      </c>
      <c r="W4382" s="251" t="str">
        <f t="shared" si="275"/>
        <v>I06063879004A-81006</v>
      </c>
    </row>
    <row r="4383" spans="1:23" x14ac:dyDescent="0.3">
      <c r="A4383" s="256" t="str">
        <f t="shared" si="272"/>
        <v>I0606387-9004A81007-00004</v>
      </c>
      <c r="B4383" s="251" t="s">
        <v>14958</v>
      </c>
      <c r="C4383" s="251" t="s">
        <v>10077</v>
      </c>
      <c r="D4383" s="251" t="s">
        <v>14940</v>
      </c>
      <c r="E4383" s="251" t="s">
        <v>12979</v>
      </c>
      <c r="F4383" s="251" t="s">
        <v>9997</v>
      </c>
      <c r="G4383" s="251" t="s">
        <v>1576</v>
      </c>
      <c r="H4383" s="251" t="s">
        <v>3393</v>
      </c>
      <c r="I4383" s="257" t="str">
        <f t="shared" si="273"/>
        <v>-00004</v>
      </c>
      <c r="J4383" s="251">
        <v>4</v>
      </c>
      <c r="K4383" s="251">
        <v>4</v>
      </c>
      <c r="M4383" s="251" t="s">
        <v>10003</v>
      </c>
      <c r="N4383" s="251" t="s">
        <v>13230</v>
      </c>
      <c r="O4383" s="251">
        <v>4</v>
      </c>
      <c r="Q4383" s="251" t="s">
        <v>14958</v>
      </c>
      <c r="R4383" s="251" t="s">
        <v>9960</v>
      </c>
      <c r="S4383" s="252" t="s">
        <v>1575</v>
      </c>
      <c r="T4383" s="251" t="str">
        <f t="shared" si="274"/>
        <v>I06063879004A81007</v>
      </c>
      <c r="W4383" s="251" t="str">
        <f t="shared" si="275"/>
        <v>I06063879004A-81007</v>
      </c>
    </row>
    <row r="4384" spans="1:23" x14ac:dyDescent="0.3">
      <c r="A4384" s="256" t="str">
        <f t="shared" si="272"/>
        <v>I0606387-9004A81011-00001</v>
      </c>
      <c r="B4384" s="251" t="s">
        <v>14959</v>
      </c>
      <c r="C4384" s="251" t="s">
        <v>10077</v>
      </c>
      <c r="D4384" s="251" t="s">
        <v>14940</v>
      </c>
      <c r="E4384" s="251" t="s">
        <v>12979</v>
      </c>
      <c r="F4384" s="251" t="s">
        <v>10000</v>
      </c>
      <c r="G4384" s="251" t="s">
        <v>1605</v>
      </c>
      <c r="H4384" s="251" t="s">
        <v>3393</v>
      </c>
      <c r="I4384" s="257" t="str">
        <f t="shared" si="273"/>
        <v>-00001</v>
      </c>
      <c r="J4384" s="251">
        <v>1</v>
      </c>
      <c r="K4384" s="251">
        <v>1</v>
      </c>
      <c r="M4384" s="251" t="s">
        <v>10007</v>
      </c>
      <c r="N4384" s="251" t="s">
        <v>13230</v>
      </c>
      <c r="O4384" s="251">
        <v>1</v>
      </c>
      <c r="Q4384" s="251" t="s">
        <v>14959</v>
      </c>
      <c r="R4384" s="251" t="s">
        <v>9960</v>
      </c>
      <c r="S4384" s="252" t="s">
        <v>1604</v>
      </c>
      <c r="T4384" s="251" t="str">
        <f t="shared" si="274"/>
        <v>I06063879004A81011</v>
      </c>
      <c r="W4384" s="251" t="str">
        <f t="shared" si="275"/>
        <v>I06063879004A-81011</v>
      </c>
    </row>
    <row r="4385" spans="1:23" x14ac:dyDescent="0.3">
      <c r="A4385" s="256" t="str">
        <f t="shared" si="272"/>
        <v>I0606387-9004A81026-00009</v>
      </c>
      <c r="B4385" s="251" t="s">
        <v>14960</v>
      </c>
      <c r="C4385" s="251" t="s">
        <v>10077</v>
      </c>
      <c r="D4385" s="251" t="s">
        <v>14940</v>
      </c>
      <c r="E4385" s="251" t="s">
        <v>12979</v>
      </c>
      <c r="F4385" s="251" t="s">
        <v>10002</v>
      </c>
      <c r="G4385" s="251" t="s">
        <v>1624</v>
      </c>
      <c r="H4385" s="251" t="s">
        <v>3393</v>
      </c>
      <c r="I4385" s="257" t="str">
        <f t="shared" si="273"/>
        <v>-00009</v>
      </c>
      <c r="J4385" s="251">
        <v>9</v>
      </c>
      <c r="K4385" s="251">
        <v>9</v>
      </c>
      <c r="M4385" s="251" t="s">
        <v>10007</v>
      </c>
      <c r="N4385" s="251" t="s">
        <v>13230</v>
      </c>
      <c r="O4385" s="251">
        <v>9</v>
      </c>
      <c r="Q4385" s="251" t="s">
        <v>14960</v>
      </c>
      <c r="R4385" s="251" t="s">
        <v>9960</v>
      </c>
      <c r="S4385" s="252" t="s">
        <v>1623</v>
      </c>
      <c r="T4385" s="251" t="str">
        <f t="shared" si="274"/>
        <v>I06063879004A81026</v>
      </c>
      <c r="W4385" s="251" t="str">
        <f t="shared" si="275"/>
        <v>I06063879004A-81026</v>
      </c>
    </row>
    <row r="4386" spans="1:23" x14ac:dyDescent="0.3">
      <c r="A4386" s="256" t="str">
        <f t="shared" si="272"/>
        <v>I0606388-81580BZ051-00002</v>
      </c>
      <c r="B4386" s="251" t="s">
        <v>14961</v>
      </c>
      <c r="C4386" s="251" t="s">
        <v>10077</v>
      </c>
      <c r="D4386" s="251" t="s">
        <v>14962</v>
      </c>
      <c r="E4386" s="251" t="s">
        <v>12979</v>
      </c>
      <c r="F4386" s="251" t="s">
        <v>9957</v>
      </c>
      <c r="G4386" s="251" t="s">
        <v>5226</v>
      </c>
      <c r="H4386" s="251" t="s">
        <v>758</v>
      </c>
      <c r="I4386" s="257" t="str">
        <f t="shared" si="273"/>
        <v>-00002</v>
      </c>
      <c r="J4386" s="251">
        <v>2</v>
      </c>
      <c r="K4386" s="251">
        <v>2</v>
      </c>
      <c r="M4386" s="251" t="s">
        <v>9958</v>
      </c>
      <c r="N4386" s="251" t="s">
        <v>13366</v>
      </c>
      <c r="O4386" s="251">
        <v>2</v>
      </c>
      <c r="Q4386" s="251" t="s">
        <v>14961</v>
      </c>
      <c r="R4386" s="251" t="s">
        <v>10017</v>
      </c>
      <c r="S4386" s="252" t="s">
        <v>4065</v>
      </c>
      <c r="T4386" s="251" t="str">
        <f t="shared" si="274"/>
        <v>I060638881580BZ051</v>
      </c>
      <c r="W4386" s="251" t="str">
        <f t="shared" si="275"/>
        <v>I060638881580-BZ051</v>
      </c>
    </row>
    <row r="4387" spans="1:23" x14ac:dyDescent="0.3">
      <c r="A4387" s="256" t="str">
        <f t="shared" si="272"/>
        <v>I0606388-87917BZ010-00001</v>
      </c>
      <c r="B4387" s="251" t="s">
        <v>14963</v>
      </c>
      <c r="C4387" s="251" t="s">
        <v>10077</v>
      </c>
      <c r="D4387" s="251" t="s">
        <v>14962</v>
      </c>
      <c r="E4387" s="251" t="s">
        <v>12979</v>
      </c>
      <c r="F4387" s="251" t="s">
        <v>9962</v>
      </c>
      <c r="G4387" s="251" t="s">
        <v>1515</v>
      </c>
      <c r="H4387" s="251" t="s">
        <v>10109</v>
      </c>
      <c r="I4387" s="257" t="str">
        <f t="shared" si="273"/>
        <v>-00001</v>
      </c>
      <c r="J4387" s="251">
        <v>1</v>
      </c>
      <c r="K4387" s="251">
        <v>1</v>
      </c>
      <c r="M4387" s="251" t="s">
        <v>10007</v>
      </c>
      <c r="N4387" s="251" t="s">
        <v>13366</v>
      </c>
      <c r="O4387" s="251">
        <v>1</v>
      </c>
      <c r="Q4387" s="251" t="s">
        <v>14963</v>
      </c>
      <c r="R4387" s="251" t="s">
        <v>10017</v>
      </c>
      <c r="S4387" s="252" t="s">
        <v>1514</v>
      </c>
      <c r="T4387" s="251" t="str">
        <f t="shared" si="274"/>
        <v>I060638887917BZ010</v>
      </c>
      <c r="W4387" s="251" t="str">
        <f t="shared" si="275"/>
        <v>I060638887917-BZ010</v>
      </c>
    </row>
    <row r="4388" spans="1:23" x14ac:dyDescent="0.3">
      <c r="A4388" s="256" t="str">
        <f t="shared" si="272"/>
        <v>I0606388-87947BZ010-00001</v>
      </c>
      <c r="B4388" s="251" t="s">
        <v>14964</v>
      </c>
      <c r="C4388" s="251" t="s">
        <v>10077</v>
      </c>
      <c r="D4388" s="251" t="s">
        <v>14962</v>
      </c>
      <c r="E4388" s="251" t="s">
        <v>12979</v>
      </c>
      <c r="F4388" s="251" t="s">
        <v>9964</v>
      </c>
      <c r="G4388" s="251" t="s">
        <v>1519</v>
      </c>
      <c r="H4388" s="251" t="s">
        <v>10109</v>
      </c>
      <c r="I4388" s="257" t="str">
        <f t="shared" si="273"/>
        <v>-00001</v>
      </c>
      <c r="J4388" s="251">
        <v>1</v>
      </c>
      <c r="K4388" s="251">
        <v>1</v>
      </c>
      <c r="M4388" s="251" t="s">
        <v>10007</v>
      </c>
      <c r="N4388" s="251" t="s">
        <v>13366</v>
      </c>
      <c r="O4388" s="251">
        <v>1</v>
      </c>
      <c r="Q4388" s="251" t="s">
        <v>14964</v>
      </c>
      <c r="R4388" s="251" t="s">
        <v>10017</v>
      </c>
      <c r="S4388" s="252" t="s">
        <v>1518</v>
      </c>
      <c r="T4388" s="251" t="str">
        <f t="shared" si="274"/>
        <v>I060638887947BZ010</v>
      </c>
      <c r="W4388" s="251" t="str">
        <f t="shared" si="275"/>
        <v>I060638887947-BZ010</v>
      </c>
    </row>
    <row r="4389" spans="1:23" x14ac:dyDescent="0.3">
      <c r="A4389" s="256" t="str">
        <f t="shared" si="272"/>
        <v>I0606389-81565BZ030-00006</v>
      </c>
      <c r="B4389" s="251" t="s">
        <v>14965</v>
      </c>
      <c r="C4389" s="251" t="s">
        <v>10077</v>
      </c>
      <c r="D4389" s="251" t="s">
        <v>14966</v>
      </c>
      <c r="E4389" s="251" t="s">
        <v>12979</v>
      </c>
      <c r="F4389" s="251" t="s">
        <v>9957</v>
      </c>
      <c r="G4389" s="251" t="s">
        <v>1356</v>
      </c>
      <c r="H4389" s="251" t="s">
        <v>10467</v>
      </c>
      <c r="I4389" s="257" t="str">
        <f t="shared" si="273"/>
        <v>-00006</v>
      </c>
      <c r="J4389" s="251">
        <v>6</v>
      </c>
      <c r="K4389" s="251">
        <v>6</v>
      </c>
      <c r="M4389" s="251" t="s">
        <v>10007</v>
      </c>
      <c r="N4389" s="251" t="s">
        <v>13670</v>
      </c>
      <c r="O4389" s="251">
        <v>6</v>
      </c>
      <c r="Q4389" s="251" t="s">
        <v>14965</v>
      </c>
      <c r="R4389" s="251" t="s">
        <v>10028</v>
      </c>
      <c r="S4389" s="252" t="s">
        <v>1355</v>
      </c>
      <c r="T4389" s="251" t="str">
        <f t="shared" si="274"/>
        <v>I060638981565BZ030</v>
      </c>
      <c r="W4389" s="251" t="str">
        <f t="shared" si="275"/>
        <v>I060638981565-BZ030</v>
      </c>
    </row>
    <row r="4390" spans="1:23" x14ac:dyDescent="0.3">
      <c r="A4390" s="256" t="str">
        <f t="shared" si="272"/>
        <v>I0706393-9004951125-00023</v>
      </c>
      <c r="B4390" s="251" t="s">
        <v>14967</v>
      </c>
      <c r="C4390" s="251" t="s">
        <v>10117</v>
      </c>
      <c r="D4390" s="251" t="s">
        <v>14968</v>
      </c>
      <c r="E4390" s="251" t="s">
        <v>12979</v>
      </c>
      <c r="F4390" s="251" t="s">
        <v>9957</v>
      </c>
      <c r="G4390" s="251" t="s">
        <v>1561</v>
      </c>
      <c r="H4390" s="251" t="s">
        <v>3393</v>
      </c>
      <c r="I4390" s="257" t="str">
        <f t="shared" si="273"/>
        <v>-00023</v>
      </c>
      <c r="J4390" s="251">
        <v>23</v>
      </c>
      <c r="K4390" s="251">
        <v>23</v>
      </c>
      <c r="M4390" s="251" t="s">
        <v>10003</v>
      </c>
      <c r="N4390" s="251" t="s">
        <v>13230</v>
      </c>
      <c r="O4390" s="251">
        <v>23</v>
      </c>
      <c r="Q4390" s="251" t="s">
        <v>14967</v>
      </c>
      <c r="R4390" s="251" t="s">
        <v>9960</v>
      </c>
      <c r="S4390" s="252">
        <v>9004951125</v>
      </c>
      <c r="T4390" s="251" t="str">
        <f t="shared" si="274"/>
        <v>I07063939004951125</v>
      </c>
      <c r="W4390" s="251" t="str">
        <f t="shared" si="275"/>
        <v>I070639390049-51125</v>
      </c>
    </row>
    <row r="4391" spans="1:23" x14ac:dyDescent="0.3">
      <c r="A4391" s="256" t="str">
        <f t="shared" si="272"/>
        <v>I0706394-81110BZ050-00002</v>
      </c>
      <c r="B4391" s="251" t="s">
        <v>14969</v>
      </c>
      <c r="C4391" s="251" t="s">
        <v>10117</v>
      </c>
      <c r="D4391" s="251" t="s">
        <v>14970</v>
      </c>
      <c r="E4391" s="251" t="s">
        <v>12979</v>
      </c>
      <c r="F4391" s="251" t="s">
        <v>9957</v>
      </c>
      <c r="G4391" s="251" t="s">
        <v>1015</v>
      </c>
      <c r="H4391" s="251" t="s">
        <v>10123</v>
      </c>
      <c r="I4391" s="257" t="str">
        <f t="shared" si="273"/>
        <v>-00002</v>
      </c>
      <c r="J4391" s="251">
        <v>2</v>
      </c>
      <c r="K4391" s="251">
        <v>2</v>
      </c>
      <c r="M4391" s="251" t="s">
        <v>9958</v>
      </c>
      <c r="N4391" s="251" t="s">
        <v>13366</v>
      </c>
      <c r="O4391" s="251">
        <v>2</v>
      </c>
      <c r="Q4391" s="251" t="s">
        <v>14969</v>
      </c>
      <c r="R4391" s="251" t="s">
        <v>10017</v>
      </c>
      <c r="S4391" s="252" t="s">
        <v>1014</v>
      </c>
      <c r="T4391" s="251" t="str">
        <f t="shared" si="274"/>
        <v>I070639481110BZ050</v>
      </c>
      <c r="W4391" s="251" t="str">
        <f t="shared" si="275"/>
        <v>I070639481110-BZ050</v>
      </c>
    </row>
    <row r="4392" spans="1:23" x14ac:dyDescent="0.3">
      <c r="A4392" s="256" t="str">
        <f t="shared" si="272"/>
        <v>I0706394-81110BZ800-00002</v>
      </c>
      <c r="B4392" s="251" t="s">
        <v>14971</v>
      </c>
      <c r="C4392" s="251" t="s">
        <v>10117</v>
      </c>
      <c r="D4392" s="251" t="s">
        <v>14970</v>
      </c>
      <c r="E4392" s="251" t="s">
        <v>12979</v>
      </c>
      <c r="F4392" s="251" t="s">
        <v>9962</v>
      </c>
      <c r="G4392" s="251" t="s">
        <v>3420</v>
      </c>
      <c r="H4392" s="251" t="s">
        <v>3422</v>
      </c>
      <c r="I4392" s="257" t="str">
        <f t="shared" si="273"/>
        <v>-00002</v>
      </c>
      <c r="J4392" s="251">
        <v>2</v>
      </c>
      <c r="K4392" s="251">
        <v>2</v>
      </c>
      <c r="M4392" s="251" t="s">
        <v>9958</v>
      </c>
      <c r="N4392" s="251" t="s">
        <v>13366</v>
      </c>
      <c r="O4392" s="251">
        <v>2</v>
      </c>
      <c r="Q4392" s="251" t="s">
        <v>14971</v>
      </c>
      <c r="R4392" s="251" t="s">
        <v>10017</v>
      </c>
      <c r="S4392" s="252" t="s">
        <v>3419</v>
      </c>
      <c r="T4392" s="251" t="str">
        <f t="shared" si="274"/>
        <v>I070639481110BZ800</v>
      </c>
      <c r="W4392" s="251" t="str">
        <f t="shared" si="275"/>
        <v>I070639481110-BZ800</v>
      </c>
    </row>
    <row r="4393" spans="1:23" x14ac:dyDescent="0.3">
      <c r="A4393" s="256" t="str">
        <f t="shared" si="272"/>
        <v>I0706394-81110BZ840-00001</v>
      </c>
      <c r="B4393" s="251" t="s">
        <v>14972</v>
      </c>
      <c r="C4393" s="251" t="s">
        <v>10117</v>
      </c>
      <c r="D4393" s="251" t="s">
        <v>14970</v>
      </c>
      <c r="E4393" s="251" t="s">
        <v>12979</v>
      </c>
      <c r="F4393" s="251" t="s">
        <v>9964</v>
      </c>
      <c r="G4393" s="251" t="s">
        <v>3424</v>
      </c>
      <c r="H4393" s="251" t="s">
        <v>3422</v>
      </c>
      <c r="I4393" s="257" t="str">
        <f t="shared" si="273"/>
        <v>-00001</v>
      </c>
      <c r="J4393" s="251">
        <v>1</v>
      </c>
      <c r="K4393" s="251">
        <v>1</v>
      </c>
      <c r="M4393" s="251" t="s">
        <v>9958</v>
      </c>
      <c r="N4393" s="251" t="s">
        <v>13366</v>
      </c>
      <c r="O4393" s="251">
        <v>1</v>
      </c>
      <c r="Q4393" s="251" t="s">
        <v>14972</v>
      </c>
      <c r="R4393" s="251" t="s">
        <v>10017</v>
      </c>
      <c r="S4393" s="252" t="s">
        <v>3423</v>
      </c>
      <c r="T4393" s="251" t="str">
        <f t="shared" si="274"/>
        <v>I070639481110BZ840</v>
      </c>
      <c r="W4393" s="251" t="str">
        <f t="shared" si="275"/>
        <v>I070639481110-BZ840</v>
      </c>
    </row>
    <row r="4394" spans="1:23" x14ac:dyDescent="0.3">
      <c r="A4394" s="256" t="str">
        <f t="shared" si="272"/>
        <v>I0706394-81150BZ010-00001</v>
      </c>
      <c r="B4394" s="251" t="s">
        <v>14973</v>
      </c>
      <c r="C4394" s="251" t="s">
        <v>10117</v>
      </c>
      <c r="D4394" s="251" t="s">
        <v>14970</v>
      </c>
      <c r="E4394" s="251" t="s">
        <v>12979</v>
      </c>
      <c r="F4394" s="251" t="s">
        <v>9966</v>
      </c>
      <c r="G4394" s="251" t="s">
        <v>1006</v>
      </c>
      <c r="H4394" s="251" t="s">
        <v>3429</v>
      </c>
      <c r="I4394" s="257" t="str">
        <f t="shared" si="273"/>
        <v>-00001</v>
      </c>
      <c r="J4394" s="251">
        <v>1</v>
      </c>
      <c r="K4394" s="251">
        <v>1</v>
      </c>
      <c r="M4394" s="251" t="s">
        <v>9958</v>
      </c>
      <c r="N4394" s="251" t="s">
        <v>13366</v>
      </c>
      <c r="O4394" s="251">
        <v>1</v>
      </c>
      <c r="Q4394" s="251" t="s">
        <v>14973</v>
      </c>
      <c r="R4394" s="251" t="s">
        <v>10017</v>
      </c>
      <c r="S4394" s="252" t="s">
        <v>1005</v>
      </c>
      <c r="T4394" s="251" t="str">
        <f t="shared" si="274"/>
        <v>I070639481150BZ010</v>
      </c>
      <c r="W4394" s="251" t="str">
        <f t="shared" si="275"/>
        <v>I070639481150-BZ010</v>
      </c>
    </row>
    <row r="4395" spans="1:23" x14ac:dyDescent="0.3">
      <c r="A4395" s="256" t="str">
        <f t="shared" si="272"/>
        <v>I0706394-81150BZ050-00001</v>
      </c>
      <c r="B4395" s="251" t="s">
        <v>14974</v>
      </c>
      <c r="C4395" s="251" t="s">
        <v>10117</v>
      </c>
      <c r="D4395" s="251" t="s">
        <v>14970</v>
      </c>
      <c r="E4395" s="251" t="s">
        <v>12979</v>
      </c>
      <c r="F4395" s="251" t="s">
        <v>9968</v>
      </c>
      <c r="G4395" s="251" t="s">
        <v>1024</v>
      </c>
      <c r="H4395" s="251" t="s">
        <v>5057</v>
      </c>
      <c r="I4395" s="257" t="str">
        <f t="shared" si="273"/>
        <v>-00001</v>
      </c>
      <c r="J4395" s="251">
        <v>1</v>
      </c>
      <c r="K4395" s="251">
        <v>1</v>
      </c>
      <c r="M4395" s="251" t="s">
        <v>9958</v>
      </c>
      <c r="N4395" s="251" t="s">
        <v>13366</v>
      </c>
      <c r="O4395" s="251">
        <v>1</v>
      </c>
      <c r="Q4395" s="251" t="s">
        <v>14974</v>
      </c>
      <c r="R4395" s="251" t="s">
        <v>10017</v>
      </c>
      <c r="S4395" s="252" t="s">
        <v>1023</v>
      </c>
      <c r="T4395" s="251" t="str">
        <f t="shared" si="274"/>
        <v>I070639481150BZ050</v>
      </c>
      <c r="W4395" s="251" t="str">
        <f t="shared" si="275"/>
        <v>I070639481150-BZ050</v>
      </c>
    </row>
    <row r="4396" spans="1:23" x14ac:dyDescent="0.3">
      <c r="A4396" s="256" t="str">
        <f t="shared" si="272"/>
        <v>I0706394-81150BZ800-00002</v>
      </c>
      <c r="B4396" s="251" t="s">
        <v>14975</v>
      </c>
      <c r="C4396" s="251" t="s">
        <v>10117</v>
      </c>
      <c r="D4396" s="251" t="s">
        <v>14970</v>
      </c>
      <c r="E4396" s="251" t="s">
        <v>12979</v>
      </c>
      <c r="F4396" s="251" t="s">
        <v>9970</v>
      </c>
      <c r="G4396" s="251" t="s">
        <v>3427</v>
      </c>
      <c r="H4396" s="251" t="s">
        <v>3429</v>
      </c>
      <c r="I4396" s="257" t="str">
        <f t="shared" si="273"/>
        <v>-00002</v>
      </c>
      <c r="J4396" s="251">
        <v>2</v>
      </c>
      <c r="K4396" s="251">
        <v>2</v>
      </c>
      <c r="M4396" s="251" t="s">
        <v>9958</v>
      </c>
      <c r="N4396" s="251" t="s">
        <v>13366</v>
      </c>
      <c r="O4396" s="251">
        <v>2</v>
      </c>
      <c r="Q4396" s="251" t="s">
        <v>14975</v>
      </c>
      <c r="R4396" s="251" t="s">
        <v>10017</v>
      </c>
      <c r="S4396" s="252" t="s">
        <v>3426</v>
      </c>
      <c r="T4396" s="251" t="str">
        <f t="shared" si="274"/>
        <v>I070639481150BZ800</v>
      </c>
      <c r="W4396" s="251" t="str">
        <f t="shared" si="275"/>
        <v>I070639481150-BZ800</v>
      </c>
    </row>
    <row r="4397" spans="1:23" x14ac:dyDescent="0.3">
      <c r="A4397" s="256" t="str">
        <f t="shared" si="272"/>
        <v>I0706394-81150BZ840-00001</v>
      </c>
      <c r="B4397" s="251" t="s">
        <v>14976</v>
      </c>
      <c r="C4397" s="251" t="s">
        <v>10117</v>
      </c>
      <c r="D4397" s="251" t="s">
        <v>14970</v>
      </c>
      <c r="E4397" s="251" t="s">
        <v>12979</v>
      </c>
      <c r="F4397" s="251" t="s">
        <v>9972</v>
      </c>
      <c r="G4397" s="251" t="s">
        <v>3431</v>
      </c>
      <c r="H4397" s="251" t="s">
        <v>3429</v>
      </c>
      <c r="I4397" s="257" t="str">
        <f t="shared" si="273"/>
        <v>-00001</v>
      </c>
      <c r="J4397" s="251">
        <v>1</v>
      </c>
      <c r="K4397" s="251">
        <v>1</v>
      </c>
      <c r="M4397" s="251" t="s">
        <v>9958</v>
      </c>
      <c r="N4397" s="251" t="s">
        <v>13366</v>
      </c>
      <c r="O4397" s="251">
        <v>1</v>
      </c>
      <c r="Q4397" s="251" t="s">
        <v>14976</v>
      </c>
      <c r="R4397" s="251" t="s">
        <v>10017</v>
      </c>
      <c r="S4397" s="252" t="s">
        <v>3430</v>
      </c>
      <c r="T4397" s="251" t="str">
        <f t="shared" si="274"/>
        <v>I070639481150BZ840</v>
      </c>
      <c r="W4397" s="251" t="str">
        <f t="shared" si="275"/>
        <v>I070639481150-BZ840</v>
      </c>
    </row>
    <row r="4398" spans="1:23" x14ac:dyDescent="0.3">
      <c r="A4398" s="256" t="str">
        <f t="shared" si="272"/>
        <v>I0706394-81551BZ060-00003</v>
      </c>
      <c r="B4398" s="251" t="s">
        <v>14977</v>
      </c>
      <c r="C4398" s="251" t="s">
        <v>10117</v>
      </c>
      <c r="D4398" s="251" t="s">
        <v>14970</v>
      </c>
      <c r="E4398" s="251" t="s">
        <v>12979</v>
      </c>
      <c r="F4398" s="251" t="s">
        <v>9974</v>
      </c>
      <c r="G4398" s="251" t="s">
        <v>1296</v>
      </c>
      <c r="H4398" s="251" t="s">
        <v>10317</v>
      </c>
      <c r="I4398" s="257" t="str">
        <f t="shared" si="273"/>
        <v>-00003</v>
      </c>
      <c r="J4398" s="251">
        <v>3</v>
      </c>
      <c r="K4398" s="251">
        <v>3</v>
      </c>
      <c r="M4398" s="251" t="s">
        <v>9958</v>
      </c>
      <c r="N4398" s="251" t="s">
        <v>13366</v>
      </c>
      <c r="O4398" s="251">
        <v>3</v>
      </c>
      <c r="Q4398" s="251" t="s">
        <v>14977</v>
      </c>
      <c r="R4398" s="251" t="s">
        <v>10017</v>
      </c>
      <c r="S4398" s="252" t="s">
        <v>1295</v>
      </c>
      <c r="T4398" s="251" t="str">
        <f t="shared" si="274"/>
        <v>I070639481551BZ060</v>
      </c>
      <c r="W4398" s="251" t="str">
        <f t="shared" si="275"/>
        <v>I070639481551-BZ060</v>
      </c>
    </row>
    <row r="4399" spans="1:23" x14ac:dyDescent="0.3">
      <c r="A4399" s="256" t="str">
        <f t="shared" si="272"/>
        <v>I0706394-81551BZ090-00018</v>
      </c>
      <c r="B4399" s="251" t="s">
        <v>14978</v>
      </c>
      <c r="C4399" s="251" t="s">
        <v>10117</v>
      </c>
      <c r="D4399" s="251" t="s">
        <v>14970</v>
      </c>
      <c r="E4399" s="251" t="s">
        <v>12979</v>
      </c>
      <c r="F4399" s="251" t="s">
        <v>9976</v>
      </c>
      <c r="G4399" s="251" t="s">
        <v>1318</v>
      </c>
      <c r="H4399" s="251" t="s">
        <v>5211</v>
      </c>
      <c r="I4399" s="257" t="str">
        <f t="shared" si="273"/>
        <v>-00018</v>
      </c>
      <c r="J4399" s="251">
        <v>18</v>
      </c>
      <c r="K4399" s="251">
        <v>18</v>
      </c>
      <c r="M4399" s="251" t="s">
        <v>9958</v>
      </c>
      <c r="N4399" s="251" t="s">
        <v>13366</v>
      </c>
      <c r="O4399" s="251">
        <v>18</v>
      </c>
      <c r="Q4399" s="251" t="s">
        <v>14978</v>
      </c>
      <c r="R4399" s="251" t="s">
        <v>10017</v>
      </c>
      <c r="S4399" s="252" t="s">
        <v>1317</v>
      </c>
      <c r="T4399" s="251" t="str">
        <f t="shared" si="274"/>
        <v>I070639481551BZ090</v>
      </c>
      <c r="W4399" s="251" t="str">
        <f t="shared" si="275"/>
        <v>I070639481551-BZ090</v>
      </c>
    </row>
    <row r="4400" spans="1:23" x14ac:dyDescent="0.3">
      <c r="A4400" s="256" t="str">
        <f t="shared" si="272"/>
        <v>I0706394-81551BZ250-00003</v>
      </c>
      <c r="B4400" s="251" t="s">
        <v>14979</v>
      </c>
      <c r="C4400" s="251" t="s">
        <v>10117</v>
      </c>
      <c r="D4400" s="251" t="s">
        <v>14970</v>
      </c>
      <c r="E4400" s="251" t="s">
        <v>12979</v>
      </c>
      <c r="F4400" s="251" t="s">
        <v>9978</v>
      </c>
      <c r="G4400" s="251" t="s">
        <v>1396</v>
      </c>
      <c r="H4400" s="251" t="s">
        <v>3436</v>
      </c>
      <c r="I4400" s="257" t="str">
        <f t="shared" si="273"/>
        <v>-00003</v>
      </c>
      <c r="J4400" s="251">
        <v>3</v>
      </c>
      <c r="K4400" s="251">
        <v>3</v>
      </c>
      <c r="M4400" s="251" t="s">
        <v>9958</v>
      </c>
      <c r="N4400" s="251" t="s">
        <v>13366</v>
      </c>
      <c r="O4400" s="251">
        <v>3</v>
      </c>
      <c r="Q4400" s="251" t="s">
        <v>14979</v>
      </c>
      <c r="R4400" s="251" t="s">
        <v>10017</v>
      </c>
      <c r="S4400" s="252" t="s">
        <v>1395</v>
      </c>
      <c r="T4400" s="251" t="str">
        <f t="shared" si="274"/>
        <v>I070639481551BZ250</v>
      </c>
      <c r="W4400" s="251" t="str">
        <f t="shared" si="275"/>
        <v>I070639481551-BZ250</v>
      </c>
    </row>
    <row r="4401" spans="1:23" x14ac:dyDescent="0.3">
      <c r="A4401" s="256" t="str">
        <f t="shared" si="272"/>
        <v>I0706394-81561BZ060-00001</v>
      </c>
      <c r="B4401" s="251" t="s">
        <v>14980</v>
      </c>
      <c r="C4401" s="251" t="s">
        <v>10117</v>
      </c>
      <c r="D4401" s="251" t="s">
        <v>14970</v>
      </c>
      <c r="E4401" s="251" t="s">
        <v>12979</v>
      </c>
      <c r="F4401" s="251" t="s">
        <v>9980</v>
      </c>
      <c r="G4401" s="251" t="s">
        <v>1304</v>
      </c>
      <c r="H4401" s="251" t="s">
        <v>10128</v>
      </c>
      <c r="I4401" s="257" t="str">
        <f t="shared" si="273"/>
        <v>-00001</v>
      </c>
      <c r="J4401" s="251">
        <v>1</v>
      </c>
      <c r="K4401" s="251">
        <v>1</v>
      </c>
      <c r="M4401" s="251" t="s">
        <v>9958</v>
      </c>
      <c r="N4401" s="251" t="s">
        <v>13366</v>
      </c>
      <c r="O4401" s="251">
        <v>1</v>
      </c>
      <c r="Q4401" s="251" t="s">
        <v>14980</v>
      </c>
      <c r="R4401" s="251" t="s">
        <v>10017</v>
      </c>
      <c r="S4401" s="252" t="s">
        <v>1303</v>
      </c>
      <c r="T4401" s="251" t="str">
        <f t="shared" si="274"/>
        <v>I070639481561BZ060</v>
      </c>
      <c r="W4401" s="251" t="str">
        <f t="shared" si="275"/>
        <v>I070639481561-BZ060</v>
      </c>
    </row>
    <row r="4402" spans="1:23" x14ac:dyDescent="0.3">
      <c r="A4402" s="256" t="str">
        <f t="shared" si="272"/>
        <v>I0706394-81580BZ090-00001</v>
      </c>
      <c r="B4402" s="251" t="s">
        <v>14981</v>
      </c>
      <c r="C4402" s="251" t="s">
        <v>10117</v>
      </c>
      <c r="D4402" s="251" t="s">
        <v>14970</v>
      </c>
      <c r="E4402" s="251" t="s">
        <v>12979</v>
      </c>
      <c r="F4402" s="251" t="s">
        <v>9982</v>
      </c>
      <c r="G4402" s="251" t="s">
        <v>3449</v>
      </c>
      <c r="H4402" s="251" t="s">
        <v>758</v>
      </c>
      <c r="I4402" s="257" t="str">
        <f t="shared" si="273"/>
        <v>-00001</v>
      </c>
      <c r="J4402" s="251">
        <v>1</v>
      </c>
      <c r="K4402" s="251">
        <v>1</v>
      </c>
      <c r="M4402" s="251" t="s">
        <v>9993</v>
      </c>
      <c r="N4402" s="251" t="s">
        <v>13366</v>
      </c>
      <c r="O4402" s="251">
        <v>1</v>
      </c>
      <c r="Q4402" s="251" t="s">
        <v>14981</v>
      </c>
      <c r="R4402" s="251" t="s">
        <v>10017</v>
      </c>
      <c r="S4402" s="252" t="s">
        <v>3448</v>
      </c>
      <c r="T4402" s="251" t="str">
        <f t="shared" si="274"/>
        <v>I070639481580BZ090</v>
      </c>
      <c r="W4402" s="251" t="str">
        <f t="shared" si="275"/>
        <v>I070639481580-BZ090</v>
      </c>
    </row>
    <row r="4403" spans="1:23" x14ac:dyDescent="0.3">
      <c r="A4403" s="256" t="str">
        <f t="shared" si="272"/>
        <v>I0706394-87910BZ070-00001</v>
      </c>
      <c r="B4403" s="251" t="s">
        <v>14982</v>
      </c>
      <c r="C4403" s="251" t="s">
        <v>10117</v>
      </c>
      <c r="D4403" s="251" t="s">
        <v>14970</v>
      </c>
      <c r="E4403" s="251" t="s">
        <v>12979</v>
      </c>
      <c r="F4403" s="251" t="s">
        <v>9984</v>
      </c>
      <c r="G4403" s="251" t="s">
        <v>1542</v>
      </c>
      <c r="H4403" s="251" t="s">
        <v>11862</v>
      </c>
      <c r="I4403" s="257" t="str">
        <f t="shared" si="273"/>
        <v>-00001</v>
      </c>
      <c r="J4403" s="251">
        <v>1</v>
      </c>
      <c r="K4403" s="251">
        <v>1</v>
      </c>
      <c r="M4403" s="251" t="s">
        <v>9958</v>
      </c>
      <c r="N4403" s="251" t="s">
        <v>13366</v>
      </c>
      <c r="O4403" s="251">
        <v>1</v>
      </c>
      <c r="Q4403" s="251" t="s">
        <v>14982</v>
      </c>
      <c r="R4403" s="251" t="s">
        <v>10017</v>
      </c>
      <c r="S4403" s="252" t="s">
        <v>1541</v>
      </c>
      <c r="T4403" s="251" t="str">
        <f t="shared" si="274"/>
        <v>I070639487910BZ070</v>
      </c>
      <c r="W4403" s="251" t="str">
        <f t="shared" si="275"/>
        <v>I070639487910-BZ070</v>
      </c>
    </row>
    <row r="4404" spans="1:23" x14ac:dyDescent="0.3">
      <c r="A4404" s="256" t="str">
        <f t="shared" si="272"/>
        <v>I0706394-87940BZ070-00001</v>
      </c>
      <c r="B4404" s="251" t="s">
        <v>14983</v>
      </c>
      <c r="C4404" s="251" t="s">
        <v>10117</v>
      </c>
      <c r="D4404" s="251" t="s">
        <v>14970</v>
      </c>
      <c r="E4404" s="251" t="s">
        <v>12979</v>
      </c>
      <c r="F4404" s="251" t="s">
        <v>9986</v>
      </c>
      <c r="G4404" s="251" t="s">
        <v>1545</v>
      </c>
      <c r="H4404" s="251" t="s">
        <v>10132</v>
      </c>
      <c r="I4404" s="257" t="str">
        <f t="shared" si="273"/>
        <v>-00001</v>
      </c>
      <c r="J4404" s="251">
        <v>1</v>
      </c>
      <c r="K4404" s="251">
        <v>1</v>
      </c>
      <c r="M4404" s="251" t="s">
        <v>9993</v>
      </c>
      <c r="N4404" s="251" t="s">
        <v>13366</v>
      </c>
      <c r="O4404" s="251">
        <v>1</v>
      </c>
      <c r="Q4404" s="251" t="s">
        <v>14983</v>
      </c>
      <c r="R4404" s="251" t="s">
        <v>10017</v>
      </c>
      <c r="S4404" s="252" t="s">
        <v>1544</v>
      </c>
      <c r="T4404" s="251" t="str">
        <f t="shared" si="274"/>
        <v>I070639487940BZ070</v>
      </c>
      <c r="W4404" s="251" t="str">
        <f t="shared" si="275"/>
        <v>I070639487940-BZ070</v>
      </c>
    </row>
    <row r="4405" spans="1:23" x14ac:dyDescent="0.3">
      <c r="A4405" s="256" t="str">
        <f t="shared" si="272"/>
        <v>I0706395-81110BZ520-00001</v>
      </c>
      <c r="B4405" s="251" t="s">
        <v>14984</v>
      </c>
      <c r="C4405" s="251" t="s">
        <v>10117</v>
      </c>
      <c r="D4405" s="251" t="s">
        <v>14985</v>
      </c>
      <c r="E4405" s="251" t="s">
        <v>12979</v>
      </c>
      <c r="F4405" s="251" t="s">
        <v>9957</v>
      </c>
      <c r="G4405" s="251" t="s">
        <v>1110</v>
      </c>
      <c r="H4405" s="251" t="s">
        <v>3422</v>
      </c>
      <c r="I4405" s="257" t="str">
        <f t="shared" si="273"/>
        <v>-00001</v>
      </c>
      <c r="J4405" s="251">
        <v>1</v>
      </c>
      <c r="K4405" s="251">
        <v>1</v>
      </c>
      <c r="M4405" s="251" t="s">
        <v>9958</v>
      </c>
      <c r="N4405" s="251" t="s">
        <v>13670</v>
      </c>
      <c r="O4405" s="251">
        <v>1</v>
      </c>
      <c r="Q4405" s="251" t="s">
        <v>14984</v>
      </c>
      <c r="R4405" s="251" t="s">
        <v>10028</v>
      </c>
      <c r="S4405" s="252" t="s">
        <v>1109</v>
      </c>
      <c r="T4405" s="251" t="str">
        <f t="shared" si="274"/>
        <v>I070639581110BZ520</v>
      </c>
      <c r="W4405" s="251" t="str">
        <f t="shared" si="275"/>
        <v>I070639581110-BZ520</v>
      </c>
    </row>
    <row r="4406" spans="1:23" x14ac:dyDescent="0.3">
      <c r="A4406" s="256" t="str">
        <f t="shared" si="272"/>
        <v>I0706395-81130BZ520-00002</v>
      </c>
      <c r="B4406" s="251" t="s">
        <v>14986</v>
      </c>
      <c r="C4406" s="251" t="s">
        <v>10117</v>
      </c>
      <c r="D4406" s="251" t="s">
        <v>14985</v>
      </c>
      <c r="E4406" s="251" t="s">
        <v>12979</v>
      </c>
      <c r="F4406" s="251" t="s">
        <v>9962</v>
      </c>
      <c r="G4406" s="251" t="s">
        <v>1115</v>
      </c>
      <c r="H4406" s="251" t="s">
        <v>5101</v>
      </c>
      <c r="I4406" s="257" t="str">
        <f t="shared" si="273"/>
        <v>-00002</v>
      </c>
      <c r="J4406" s="251">
        <v>2</v>
      </c>
      <c r="K4406" s="251">
        <v>2</v>
      </c>
      <c r="M4406" s="251" t="s">
        <v>9958</v>
      </c>
      <c r="N4406" s="251" t="s">
        <v>13670</v>
      </c>
      <c r="O4406" s="251">
        <v>2</v>
      </c>
      <c r="Q4406" s="251" t="s">
        <v>14986</v>
      </c>
      <c r="R4406" s="251" t="s">
        <v>10028</v>
      </c>
      <c r="S4406" s="252" t="s">
        <v>1114</v>
      </c>
      <c r="T4406" s="251" t="str">
        <f t="shared" si="274"/>
        <v>I070639581130BZ520</v>
      </c>
      <c r="W4406" s="251" t="str">
        <f t="shared" si="275"/>
        <v>I070639581130-BZ520</v>
      </c>
    </row>
    <row r="4407" spans="1:23" x14ac:dyDescent="0.3">
      <c r="A4407" s="256" t="str">
        <f t="shared" si="272"/>
        <v>I0706395-81270BZ010-00002</v>
      </c>
      <c r="B4407" s="251" t="s">
        <v>14987</v>
      </c>
      <c r="C4407" s="251" t="s">
        <v>10117</v>
      </c>
      <c r="D4407" s="251" t="s">
        <v>14985</v>
      </c>
      <c r="E4407" s="251" t="s">
        <v>12979</v>
      </c>
      <c r="F4407" s="251" t="s">
        <v>9964</v>
      </c>
      <c r="G4407" s="251" t="s">
        <v>1474</v>
      </c>
      <c r="H4407" s="251" t="s">
        <v>10137</v>
      </c>
      <c r="I4407" s="257" t="str">
        <f t="shared" si="273"/>
        <v>-00002</v>
      </c>
      <c r="J4407" s="251">
        <v>2</v>
      </c>
      <c r="K4407" s="251">
        <v>2</v>
      </c>
      <c r="M4407" s="251" t="s">
        <v>10007</v>
      </c>
      <c r="N4407" s="251" t="s">
        <v>13670</v>
      </c>
      <c r="O4407" s="251">
        <v>2</v>
      </c>
      <c r="Q4407" s="251" t="s">
        <v>14987</v>
      </c>
      <c r="R4407" s="251" t="s">
        <v>10028</v>
      </c>
      <c r="S4407" s="252" t="s">
        <v>1473</v>
      </c>
      <c r="T4407" s="251" t="str">
        <f t="shared" si="274"/>
        <v>I070639581270BZ010</v>
      </c>
      <c r="W4407" s="251" t="str">
        <f t="shared" si="275"/>
        <v>I070639581270-BZ010</v>
      </c>
    </row>
    <row r="4408" spans="1:23" x14ac:dyDescent="0.3">
      <c r="A4408" s="256" t="str">
        <f t="shared" si="272"/>
        <v>I0706395-81550BZ190-00001</v>
      </c>
      <c r="B4408" s="251" t="s">
        <v>14988</v>
      </c>
      <c r="C4408" s="251" t="s">
        <v>10117</v>
      </c>
      <c r="D4408" s="251" t="s">
        <v>14985</v>
      </c>
      <c r="E4408" s="251" t="s">
        <v>12979</v>
      </c>
      <c r="F4408" s="251" t="s">
        <v>9966</v>
      </c>
      <c r="G4408" s="251" t="s">
        <v>1308</v>
      </c>
      <c r="H4408" s="251" t="s">
        <v>10141</v>
      </c>
      <c r="I4408" s="257" t="str">
        <f t="shared" si="273"/>
        <v>-00001</v>
      </c>
      <c r="J4408" s="251">
        <v>1</v>
      </c>
      <c r="K4408" s="251">
        <v>1</v>
      </c>
      <c r="M4408" s="251" t="s">
        <v>9958</v>
      </c>
      <c r="N4408" s="251" t="s">
        <v>13670</v>
      </c>
      <c r="O4408" s="251">
        <v>1</v>
      </c>
      <c r="Q4408" s="251" t="s">
        <v>14988</v>
      </c>
      <c r="R4408" s="251" t="s">
        <v>10028</v>
      </c>
      <c r="S4408" s="252" t="s">
        <v>1307</v>
      </c>
      <c r="T4408" s="251" t="str">
        <f t="shared" si="274"/>
        <v>I070639581550BZ190</v>
      </c>
      <c r="W4408" s="251" t="str">
        <f t="shared" si="275"/>
        <v>I070639581550-BZ190</v>
      </c>
    </row>
    <row r="4409" spans="1:23" x14ac:dyDescent="0.3">
      <c r="A4409" s="256" t="str">
        <f t="shared" si="272"/>
        <v>I0706395-81550BZ200-00001</v>
      </c>
      <c r="B4409" s="251" t="s">
        <v>14989</v>
      </c>
      <c r="C4409" s="251" t="s">
        <v>10117</v>
      </c>
      <c r="D4409" s="251" t="s">
        <v>14985</v>
      </c>
      <c r="E4409" s="251" t="s">
        <v>12979</v>
      </c>
      <c r="F4409" s="251" t="s">
        <v>9968</v>
      </c>
      <c r="G4409" s="251" t="s">
        <v>1335</v>
      </c>
      <c r="H4409" s="251" t="s">
        <v>10141</v>
      </c>
      <c r="I4409" s="257" t="str">
        <f t="shared" si="273"/>
        <v>-00001</v>
      </c>
      <c r="J4409" s="251">
        <v>1</v>
      </c>
      <c r="K4409" s="251">
        <v>1</v>
      </c>
      <c r="M4409" s="251" t="s">
        <v>9993</v>
      </c>
      <c r="N4409" s="251" t="s">
        <v>13670</v>
      </c>
      <c r="O4409" s="251">
        <v>1</v>
      </c>
      <c r="Q4409" s="251" t="s">
        <v>14989</v>
      </c>
      <c r="R4409" s="251" t="s">
        <v>10028</v>
      </c>
      <c r="S4409" s="252" t="s">
        <v>16</v>
      </c>
      <c r="T4409" s="251" t="str">
        <f t="shared" si="274"/>
        <v>I070639581550BZ200</v>
      </c>
      <c r="W4409" s="251" t="str">
        <f t="shared" si="275"/>
        <v>I070639581550-BZ200</v>
      </c>
    </row>
    <row r="4410" spans="1:23" x14ac:dyDescent="0.3">
      <c r="A4410" s="256" t="str">
        <f t="shared" si="272"/>
        <v>I0706395-81560BZ190-00002</v>
      </c>
      <c r="B4410" s="251" t="s">
        <v>14990</v>
      </c>
      <c r="C4410" s="251" t="s">
        <v>10117</v>
      </c>
      <c r="D4410" s="251" t="s">
        <v>14985</v>
      </c>
      <c r="E4410" s="251" t="s">
        <v>12979</v>
      </c>
      <c r="F4410" s="251" t="s">
        <v>9970</v>
      </c>
      <c r="G4410" s="251" t="s">
        <v>1322</v>
      </c>
      <c r="H4410" s="251" t="s">
        <v>10146</v>
      </c>
      <c r="I4410" s="257" t="str">
        <f t="shared" si="273"/>
        <v>-00002</v>
      </c>
      <c r="J4410" s="251">
        <v>2</v>
      </c>
      <c r="K4410" s="251">
        <v>2</v>
      </c>
      <c r="M4410" s="251" t="s">
        <v>9958</v>
      </c>
      <c r="N4410" s="251" t="s">
        <v>13670</v>
      </c>
      <c r="O4410" s="251">
        <v>2</v>
      </c>
      <c r="Q4410" s="251" t="s">
        <v>14990</v>
      </c>
      <c r="R4410" s="251" t="s">
        <v>10028</v>
      </c>
      <c r="S4410" s="252" t="s">
        <v>1321</v>
      </c>
      <c r="T4410" s="251" t="str">
        <f t="shared" si="274"/>
        <v>I070639581560BZ190</v>
      </c>
      <c r="W4410" s="251" t="str">
        <f t="shared" si="275"/>
        <v>I070639581560-BZ190</v>
      </c>
    </row>
    <row r="4411" spans="1:23" x14ac:dyDescent="0.3">
      <c r="A4411" s="256" t="str">
        <f t="shared" si="272"/>
        <v>I0706396-81240BZ010B0-00001</v>
      </c>
      <c r="B4411" s="251" t="s">
        <v>14991</v>
      </c>
      <c r="C4411" s="251" t="s">
        <v>10117</v>
      </c>
      <c r="D4411" s="251" t="s">
        <v>14992</v>
      </c>
      <c r="E4411" s="251" t="s">
        <v>12979</v>
      </c>
      <c r="F4411" s="251" t="s">
        <v>9957</v>
      </c>
      <c r="G4411" s="251" t="s">
        <v>1484</v>
      </c>
      <c r="H4411" s="251" t="s">
        <v>10500</v>
      </c>
      <c r="I4411" s="257" t="str">
        <f t="shared" si="273"/>
        <v>-00001</v>
      </c>
      <c r="J4411" s="251">
        <v>1</v>
      </c>
      <c r="K4411" s="251">
        <v>1</v>
      </c>
      <c r="M4411" s="251" t="s">
        <v>10007</v>
      </c>
      <c r="N4411" s="251" t="s">
        <v>14993</v>
      </c>
      <c r="O4411" s="251">
        <v>1</v>
      </c>
      <c r="Q4411" s="251" t="s">
        <v>14991</v>
      </c>
      <c r="R4411" s="251" t="s">
        <v>10307</v>
      </c>
      <c r="S4411" s="252" t="s">
        <v>1483</v>
      </c>
      <c r="T4411" s="251" t="str">
        <f t="shared" si="274"/>
        <v>I070639681240BZ010B0</v>
      </c>
      <c r="W4411" s="251" t="str">
        <f t="shared" si="275"/>
        <v>I070639681240-BZ010-B0</v>
      </c>
    </row>
    <row r="4412" spans="1:23" x14ac:dyDescent="0.3">
      <c r="A4412" s="256" t="str">
        <f t="shared" si="272"/>
        <v>I0802168-811100W070-00003</v>
      </c>
      <c r="B4412" s="251" t="s">
        <v>14994</v>
      </c>
      <c r="C4412" s="251" t="s">
        <v>10151</v>
      </c>
      <c r="D4412" s="251" t="s">
        <v>14995</v>
      </c>
      <c r="E4412" s="251" t="s">
        <v>12979</v>
      </c>
      <c r="F4412" s="251" t="s">
        <v>9957</v>
      </c>
      <c r="G4412" s="251" t="s">
        <v>45</v>
      </c>
      <c r="H4412" s="251" t="s">
        <v>5059</v>
      </c>
      <c r="I4412" s="257" t="str">
        <f t="shared" si="273"/>
        <v>-00003</v>
      </c>
      <c r="J4412" s="251">
        <v>3</v>
      </c>
      <c r="K4412" s="251">
        <v>3</v>
      </c>
      <c r="M4412" s="251" t="s">
        <v>9958</v>
      </c>
      <c r="N4412" s="251" t="s">
        <v>13366</v>
      </c>
      <c r="O4412" s="251">
        <v>3</v>
      </c>
      <c r="Q4412" s="251" t="s">
        <v>14994</v>
      </c>
      <c r="R4412" s="251" t="s">
        <v>10017</v>
      </c>
      <c r="S4412" s="252" t="s">
        <v>44</v>
      </c>
      <c r="T4412" s="251" t="str">
        <f t="shared" si="274"/>
        <v>I0802168811100W070</v>
      </c>
      <c r="W4412" s="251" t="str">
        <f t="shared" si="275"/>
        <v>I080216881110-0W070</v>
      </c>
    </row>
    <row r="4413" spans="1:23" x14ac:dyDescent="0.3">
      <c r="A4413" s="256" t="str">
        <f t="shared" si="272"/>
        <v>I0802168-811500W070-00001</v>
      </c>
      <c r="B4413" s="251" t="s">
        <v>14996</v>
      </c>
      <c r="C4413" s="251" t="s">
        <v>10151</v>
      </c>
      <c r="D4413" s="251" t="s">
        <v>14995</v>
      </c>
      <c r="E4413" s="251" t="s">
        <v>12979</v>
      </c>
      <c r="F4413" s="251" t="s">
        <v>9962</v>
      </c>
      <c r="G4413" s="251" t="s">
        <v>53</v>
      </c>
      <c r="H4413" s="251" t="s">
        <v>5060</v>
      </c>
      <c r="I4413" s="257" t="str">
        <f t="shared" si="273"/>
        <v>-00001</v>
      </c>
      <c r="J4413" s="251">
        <v>1</v>
      </c>
      <c r="K4413" s="251">
        <v>1</v>
      </c>
      <c r="M4413" s="251" t="s">
        <v>9958</v>
      </c>
      <c r="N4413" s="251" t="s">
        <v>13366</v>
      </c>
      <c r="O4413" s="251">
        <v>1</v>
      </c>
      <c r="Q4413" s="251" t="s">
        <v>14996</v>
      </c>
      <c r="R4413" s="251" t="s">
        <v>10017</v>
      </c>
      <c r="S4413" s="252" t="s">
        <v>52</v>
      </c>
      <c r="T4413" s="251" t="str">
        <f t="shared" si="274"/>
        <v>I0802168811500W070</v>
      </c>
      <c r="W4413" s="251" t="str">
        <f t="shared" si="275"/>
        <v>I080216881150-0W070</v>
      </c>
    </row>
    <row r="4414" spans="1:23" x14ac:dyDescent="0.3">
      <c r="A4414" s="256" t="str">
        <f t="shared" si="272"/>
        <v>I0306224-525620K070-00002</v>
      </c>
      <c r="B4414" s="251" t="s">
        <v>14997</v>
      </c>
      <c r="C4414" s="251" t="s">
        <v>9954</v>
      </c>
      <c r="D4414" s="251" t="s">
        <v>14998</v>
      </c>
      <c r="E4414" s="251" t="s">
        <v>13113</v>
      </c>
      <c r="F4414" s="251" t="s">
        <v>9957</v>
      </c>
      <c r="G4414" s="251" t="s">
        <v>732</v>
      </c>
      <c r="H4414" s="251" t="s">
        <v>10161</v>
      </c>
      <c r="I4414" s="257" t="str">
        <f t="shared" si="273"/>
        <v>-00002</v>
      </c>
      <c r="J4414" s="251">
        <v>2</v>
      </c>
      <c r="K4414" s="251">
        <v>2</v>
      </c>
      <c r="M4414" s="251" t="s">
        <v>10007</v>
      </c>
      <c r="N4414" s="251" t="s">
        <v>13366</v>
      </c>
      <c r="O4414" s="251">
        <v>2</v>
      </c>
      <c r="Q4414" s="251" t="s">
        <v>14997</v>
      </c>
      <c r="R4414" s="251" t="s">
        <v>9960</v>
      </c>
      <c r="S4414" s="251" t="s">
        <v>731</v>
      </c>
      <c r="T4414" s="251" t="str">
        <f t="shared" si="274"/>
        <v>I0306224525620K070</v>
      </c>
      <c r="W4414" s="251" t="str">
        <f t="shared" si="275"/>
        <v>I030622452562-0K070</v>
      </c>
    </row>
    <row r="4415" spans="1:23" x14ac:dyDescent="0.3">
      <c r="A4415" s="256" t="str">
        <f t="shared" si="272"/>
        <v>I0306224-525630K010-00002</v>
      </c>
      <c r="B4415" s="251" t="s">
        <v>14999</v>
      </c>
      <c r="C4415" s="251" t="s">
        <v>9954</v>
      </c>
      <c r="D4415" s="251" t="s">
        <v>14998</v>
      </c>
      <c r="E4415" s="251" t="s">
        <v>13113</v>
      </c>
      <c r="F4415" s="251" t="s">
        <v>9962</v>
      </c>
      <c r="G4415" s="251" t="s">
        <v>749</v>
      </c>
      <c r="H4415" s="251" t="s">
        <v>10163</v>
      </c>
      <c r="I4415" s="257" t="str">
        <f t="shared" si="273"/>
        <v>-00002</v>
      </c>
      <c r="J4415" s="251">
        <v>2</v>
      </c>
      <c r="K4415" s="251">
        <v>2</v>
      </c>
      <c r="M4415" s="251" t="s">
        <v>10007</v>
      </c>
      <c r="N4415" s="251" t="s">
        <v>13366</v>
      </c>
      <c r="O4415" s="251">
        <v>2</v>
      </c>
      <c r="Q4415" s="251" t="s">
        <v>14999</v>
      </c>
      <c r="R4415" s="251" t="s">
        <v>9960</v>
      </c>
      <c r="S4415" s="251" t="s">
        <v>748</v>
      </c>
      <c r="T4415" s="251" t="str">
        <f t="shared" si="274"/>
        <v>I0306224525630K010</v>
      </c>
      <c r="W4415" s="251" t="str">
        <f t="shared" si="275"/>
        <v>I030622452563-0K010</v>
      </c>
    </row>
    <row r="4416" spans="1:23" x14ac:dyDescent="0.3">
      <c r="A4416" s="256" t="str">
        <f t="shared" si="272"/>
        <v>I0306224-811100K520-00005</v>
      </c>
      <c r="B4416" s="251" t="s">
        <v>15000</v>
      </c>
      <c r="C4416" s="251" t="s">
        <v>9954</v>
      </c>
      <c r="D4416" s="251" t="s">
        <v>14998</v>
      </c>
      <c r="E4416" s="251" t="s">
        <v>13113</v>
      </c>
      <c r="F4416" s="251" t="s">
        <v>9964</v>
      </c>
      <c r="G4416" s="251" t="s">
        <v>269</v>
      </c>
      <c r="H4416" s="251" t="s">
        <v>3422</v>
      </c>
      <c r="I4416" s="257" t="str">
        <f t="shared" si="273"/>
        <v>-00005</v>
      </c>
      <c r="J4416" s="251">
        <v>5</v>
      </c>
      <c r="K4416" s="251">
        <v>5</v>
      </c>
      <c r="M4416" s="251" t="s">
        <v>9958</v>
      </c>
      <c r="N4416" s="251" t="s">
        <v>13366</v>
      </c>
      <c r="O4416" s="251">
        <v>5</v>
      </c>
      <c r="Q4416" s="251" t="s">
        <v>15000</v>
      </c>
      <c r="R4416" s="251" t="s">
        <v>9960</v>
      </c>
      <c r="S4416" s="251" t="s">
        <v>7</v>
      </c>
      <c r="T4416" s="251" t="str">
        <f t="shared" si="274"/>
        <v>I0306224811100K520</v>
      </c>
      <c r="W4416" s="251" t="str">
        <f t="shared" si="275"/>
        <v>I030622481110-0K520</v>
      </c>
    </row>
    <row r="4417" spans="1:23" x14ac:dyDescent="0.3">
      <c r="A4417" s="256" t="str">
        <f t="shared" si="272"/>
        <v>I0306224-811100K580-00003</v>
      </c>
      <c r="B4417" s="251" t="s">
        <v>15001</v>
      </c>
      <c r="C4417" s="251" t="s">
        <v>9954</v>
      </c>
      <c r="D4417" s="251" t="s">
        <v>14998</v>
      </c>
      <c r="E4417" s="251" t="s">
        <v>13113</v>
      </c>
      <c r="F4417" s="251" t="s">
        <v>9966</v>
      </c>
      <c r="G4417" s="251" t="s">
        <v>429</v>
      </c>
      <c r="H4417" s="251" t="s">
        <v>3422</v>
      </c>
      <c r="I4417" s="257" t="str">
        <f t="shared" si="273"/>
        <v>-00003</v>
      </c>
      <c r="J4417" s="251">
        <v>3</v>
      </c>
      <c r="K4417" s="251">
        <v>3</v>
      </c>
      <c r="M4417" s="251" t="s">
        <v>9958</v>
      </c>
      <c r="N4417" s="251" t="s">
        <v>13366</v>
      </c>
      <c r="O4417" s="251">
        <v>3</v>
      </c>
      <c r="Q4417" s="251" t="s">
        <v>15001</v>
      </c>
      <c r="R4417" s="251" t="s">
        <v>9960</v>
      </c>
      <c r="S4417" s="251" t="s">
        <v>428</v>
      </c>
      <c r="T4417" s="251" t="str">
        <f t="shared" si="274"/>
        <v>I0306224811100K580</v>
      </c>
      <c r="W4417" s="251" t="str">
        <f t="shared" si="275"/>
        <v>I030622481110-0K580</v>
      </c>
    </row>
    <row r="4418" spans="1:23" x14ac:dyDescent="0.3">
      <c r="A4418" s="256" t="str">
        <f t="shared" si="272"/>
        <v>I0306224-811300K520-00006</v>
      </c>
      <c r="B4418" s="251" t="s">
        <v>15002</v>
      </c>
      <c r="C4418" s="251" t="s">
        <v>9954</v>
      </c>
      <c r="D4418" s="251" t="s">
        <v>14998</v>
      </c>
      <c r="E4418" s="251" t="s">
        <v>13113</v>
      </c>
      <c r="F4418" s="251" t="s">
        <v>9968</v>
      </c>
      <c r="G4418" s="251" t="s">
        <v>277</v>
      </c>
      <c r="H4418" s="251" t="s">
        <v>5101</v>
      </c>
      <c r="I4418" s="257" t="str">
        <f t="shared" si="273"/>
        <v>-00006</v>
      </c>
      <c r="J4418" s="251">
        <v>6</v>
      </c>
      <c r="K4418" s="251">
        <v>6</v>
      </c>
      <c r="M4418" s="251" t="s">
        <v>9958</v>
      </c>
      <c r="N4418" s="251" t="s">
        <v>13366</v>
      </c>
      <c r="O4418" s="251">
        <v>6</v>
      </c>
      <c r="Q4418" s="251" t="s">
        <v>15002</v>
      </c>
      <c r="R4418" s="251" t="s">
        <v>9960</v>
      </c>
      <c r="S4418" s="251" t="s">
        <v>276</v>
      </c>
      <c r="T4418" s="251" t="str">
        <f t="shared" si="274"/>
        <v>I0306224811300K520</v>
      </c>
      <c r="W4418" s="251" t="str">
        <f t="shared" si="275"/>
        <v>I030622481130-0K520</v>
      </c>
    </row>
    <row r="4419" spans="1:23" x14ac:dyDescent="0.3">
      <c r="A4419" s="256" t="str">
        <f t="shared" si="272"/>
        <v>I0306224-811300K580-00009</v>
      </c>
      <c r="B4419" s="251" t="s">
        <v>15003</v>
      </c>
      <c r="C4419" s="251" t="s">
        <v>9954</v>
      </c>
      <c r="D4419" s="251" t="s">
        <v>14998</v>
      </c>
      <c r="E4419" s="251" t="s">
        <v>13113</v>
      </c>
      <c r="F4419" s="251" t="s">
        <v>9970</v>
      </c>
      <c r="G4419" s="251" t="s">
        <v>434</v>
      </c>
      <c r="H4419" s="251" t="s">
        <v>5101</v>
      </c>
      <c r="I4419" s="257" t="str">
        <f t="shared" si="273"/>
        <v>-00009</v>
      </c>
      <c r="J4419" s="251">
        <v>9</v>
      </c>
      <c r="K4419" s="251">
        <v>9</v>
      </c>
      <c r="M4419" s="251" t="s">
        <v>9958</v>
      </c>
      <c r="N4419" s="251" t="s">
        <v>13366</v>
      </c>
      <c r="O4419" s="251">
        <v>9</v>
      </c>
      <c r="Q4419" s="251" t="s">
        <v>15003</v>
      </c>
      <c r="R4419" s="251" t="s">
        <v>9960</v>
      </c>
      <c r="S4419" s="251" t="s">
        <v>433</v>
      </c>
      <c r="T4419" s="251" t="str">
        <f t="shared" si="274"/>
        <v>I0306224811300K580</v>
      </c>
      <c r="W4419" s="251" t="str">
        <f t="shared" si="275"/>
        <v>I030622481130-0K580</v>
      </c>
    </row>
    <row r="4420" spans="1:23" x14ac:dyDescent="0.3">
      <c r="A4420" s="256" t="str">
        <f t="shared" si="272"/>
        <v>I0306224-811500K520-00005</v>
      </c>
      <c r="B4420" s="251" t="s">
        <v>15004</v>
      </c>
      <c r="C4420" s="251" t="s">
        <v>9954</v>
      </c>
      <c r="D4420" s="251" t="s">
        <v>14998</v>
      </c>
      <c r="E4420" s="251" t="s">
        <v>13113</v>
      </c>
      <c r="F4420" s="251" t="s">
        <v>9972</v>
      </c>
      <c r="G4420" s="251" t="s">
        <v>280</v>
      </c>
      <c r="H4420" s="251" t="s">
        <v>3429</v>
      </c>
      <c r="I4420" s="257" t="str">
        <f t="shared" si="273"/>
        <v>-00005</v>
      </c>
      <c r="J4420" s="251">
        <v>5</v>
      </c>
      <c r="K4420" s="251">
        <v>5</v>
      </c>
      <c r="M4420" s="251" t="s">
        <v>9958</v>
      </c>
      <c r="N4420" s="251" t="s">
        <v>13366</v>
      </c>
      <c r="O4420" s="251">
        <v>5</v>
      </c>
      <c r="Q4420" s="251" t="s">
        <v>15004</v>
      </c>
      <c r="R4420" s="251" t="s">
        <v>9960</v>
      </c>
      <c r="S4420" s="251" t="s">
        <v>12</v>
      </c>
      <c r="T4420" s="251" t="str">
        <f t="shared" si="274"/>
        <v>I0306224811500K520</v>
      </c>
      <c r="W4420" s="251" t="str">
        <f t="shared" si="275"/>
        <v>I030622481150-0K520</v>
      </c>
    </row>
    <row r="4421" spans="1:23" x14ac:dyDescent="0.3">
      <c r="A4421" s="256" t="str">
        <f t="shared" si="272"/>
        <v>I0306224-811500K580-00006</v>
      </c>
      <c r="B4421" s="251" t="s">
        <v>15005</v>
      </c>
      <c r="C4421" s="251" t="s">
        <v>9954</v>
      </c>
      <c r="D4421" s="251" t="s">
        <v>14998</v>
      </c>
      <c r="E4421" s="251" t="s">
        <v>13113</v>
      </c>
      <c r="F4421" s="251" t="s">
        <v>9974</v>
      </c>
      <c r="G4421" s="251" t="s">
        <v>437</v>
      </c>
      <c r="H4421" s="251" t="s">
        <v>3429</v>
      </c>
      <c r="I4421" s="257" t="str">
        <f t="shared" si="273"/>
        <v>-00006</v>
      </c>
      <c r="J4421" s="251">
        <v>6</v>
      </c>
      <c r="K4421" s="251">
        <v>6</v>
      </c>
      <c r="M4421" s="251" t="s">
        <v>9958</v>
      </c>
      <c r="N4421" s="251" t="s">
        <v>13366</v>
      </c>
      <c r="O4421" s="251">
        <v>6</v>
      </c>
      <c r="Q4421" s="251" t="s">
        <v>15005</v>
      </c>
      <c r="R4421" s="251" t="s">
        <v>9960</v>
      </c>
      <c r="S4421" s="251" t="s">
        <v>436</v>
      </c>
      <c r="T4421" s="251" t="str">
        <f t="shared" si="274"/>
        <v>I0306224811500K580</v>
      </c>
      <c r="W4421" s="251" t="str">
        <f t="shared" si="275"/>
        <v>I030622481150-0K580</v>
      </c>
    </row>
    <row r="4422" spans="1:23" x14ac:dyDescent="0.3">
      <c r="A4422" s="256" t="str">
        <f t="shared" si="272"/>
        <v>I0306224-811700K520-00003</v>
      </c>
      <c r="B4422" s="251" t="s">
        <v>15006</v>
      </c>
      <c r="C4422" s="251" t="s">
        <v>9954</v>
      </c>
      <c r="D4422" s="251" t="s">
        <v>14998</v>
      </c>
      <c r="E4422" s="251" t="s">
        <v>13113</v>
      </c>
      <c r="F4422" s="251" t="s">
        <v>9976</v>
      </c>
      <c r="G4422" s="251" t="s">
        <v>285</v>
      </c>
      <c r="H4422" s="251" t="s">
        <v>5102</v>
      </c>
      <c r="I4422" s="257" t="str">
        <f t="shared" si="273"/>
        <v>-00003</v>
      </c>
      <c r="J4422" s="251">
        <v>3</v>
      </c>
      <c r="K4422" s="251">
        <v>3</v>
      </c>
      <c r="M4422" s="251" t="s">
        <v>9958</v>
      </c>
      <c r="N4422" s="251" t="s">
        <v>13366</v>
      </c>
      <c r="O4422" s="251">
        <v>3</v>
      </c>
      <c r="Q4422" s="251" t="s">
        <v>15006</v>
      </c>
      <c r="R4422" s="251" t="s">
        <v>9960</v>
      </c>
      <c r="S4422" s="251" t="s">
        <v>284</v>
      </c>
      <c r="T4422" s="251" t="str">
        <f t="shared" si="274"/>
        <v>I0306224811700K520</v>
      </c>
      <c r="W4422" s="251" t="str">
        <f t="shared" si="275"/>
        <v>I030622481170-0K520</v>
      </c>
    </row>
    <row r="4423" spans="1:23" x14ac:dyDescent="0.3">
      <c r="A4423" s="256" t="str">
        <f t="shared" ref="A4423:A4486" si="276">D4423&amp;$A$6&amp;S4423&amp;I4423</f>
        <v>I0306224-811700K580-00013</v>
      </c>
      <c r="B4423" s="251" t="s">
        <v>15007</v>
      </c>
      <c r="C4423" s="251" t="s">
        <v>9954</v>
      </c>
      <c r="D4423" s="251" t="s">
        <v>14998</v>
      </c>
      <c r="E4423" s="251" t="s">
        <v>13113</v>
      </c>
      <c r="F4423" s="251" t="s">
        <v>9978</v>
      </c>
      <c r="G4423" s="251" t="s">
        <v>442</v>
      </c>
      <c r="H4423" s="251" t="s">
        <v>5102</v>
      </c>
      <c r="I4423" s="257" t="str">
        <f t="shared" ref="I4423:I4486" si="277">+IF(AND(O4423&lt;10),$B$2&amp;O4423,IF(AND(O4423&gt;9,O4423&lt;=99),$B$3&amp;O4423,IF(AND(O4423&gt;99,L93299&lt;1000),$B$4&amp;O4423,IF(AND(O4423&gt;999),$B$5&amp;7))))</f>
        <v>-00013</v>
      </c>
      <c r="J4423" s="251">
        <v>13</v>
      </c>
      <c r="K4423" s="251">
        <v>13</v>
      </c>
      <c r="M4423" s="251" t="s">
        <v>9958</v>
      </c>
      <c r="N4423" s="251" t="s">
        <v>13366</v>
      </c>
      <c r="O4423" s="251">
        <v>13</v>
      </c>
      <c r="Q4423" s="251" t="s">
        <v>15007</v>
      </c>
      <c r="R4423" s="251" t="s">
        <v>9960</v>
      </c>
      <c r="S4423" s="251" t="s">
        <v>441</v>
      </c>
      <c r="T4423" s="251" t="str">
        <f t="shared" si="274"/>
        <v>I0306224811700K580</v>
      </c>
      <c r="W4423" s="251" t="str">
        <f t="shared" si="275"/>
        <v>I030622481170-0K580</v>
      </c>
    </row>
    <row r="4424" spans="1:23" x14ac:dyDescent="0.3">
      <c r="A4424" s="256" t="str">
        <f t="shared" si="276"/>
        <v>I0306224-815500K210-00004</v>
      </c>
      <c r="B4424" s="251" t="s">
        <v>15008</v>
      </c>
      <c r="C4424" s="251" t="s">
        <v>9954</v>
      </c>
      <c r="D4424" s="251" t="s">
        <v>14998</v>
      </c>
      <c r="E4424" s="251" t="s">
        <v>13113</v>
      </c>
      <c r="F4424" s="251" t="s">
        <v>9980</v>
      </c>
      <c r="G4424" s="251" t="s">
        <v>654</v>
      </c>
      <c r="H4424" s="251" t="s">
        <v>5202</v>
      </c>
      <c r="I4424" s="257" t="str">
        <f t="shared" si="277"/>
        <v>-00004</v>
      </c>
      <c r="J4424" s="251">
        <v>4</v>
      </c>
      <c r="K4424" s="251">
        <v>4</v>
      </c>
      <c r="M4424" s="251" t="s">
        <v>9958</v>
      </c>
      <c r="N4424" s="251" t="s">
        <v>13366</v>
      </c>
      <c r="O4424" s="251">
        <v>4</v>
      </c>
      <c r="Q4424" s="251" t="s">
        <v>15008</v>
      </c>
      <c r="R4424" s="251" t="s">
        <v>9960</v>
      </c>
      <c r="S4424" s="251" t="s">
        <v>653</v>
      </c>
      <c r="T4424" s="251" t="str">
        <f t="shared" si="274"/>
        <v>I0306224815500K210</v>
      </c>
      <c r="W4424" s="251" t="str">
        <f t="shared" si="275"/>
        <v>I030622481550-0K210</v>
      </c>
    </row>
    <row r="4425" spans="1:23" x14ac:dyDescent="0.3">
      <c r="A4425" s="256" t="str">
        <f t="shared" si="276"/>
        <v>I0306224-815500K240-00002</v>
      </c>
      <c r="B4425" s="251" t="s">
        <v>15009</v>
      </c>
      <c r="C4425" s="251" t="s">
        <v>9954</v>
      </c>
      <c r="D4425" s="251" t="s">
        <v>14998</v>
      </c>
      <c r="E4425" s="251" t="s">
        <v>13113</v>
      </c>
      <c r="F4425" s="251" t="s">
        <v>9982</v>
      </c>
      <c r="G4425" s="251" t="s">
        <v>727</v>
      </c>
      <c r="H4425" s="251" t="s">
        <v>5202</v>
      </c>
      <c r="I4425" s="257" t="str">
        <f t="shared" si="277"/>
        <v>-00002</v>
      </c>
      <c r="J4425" s="251">
        <v>2</v>
      </c>
      <c r="K4425" s="251">
        <v>2</v>
      </c>
      <c r="M4425" s="251" t="s">
        <v>9958</v>
      </c>
      <c r="N4425" s="251" t="s">
        <v>13366</v>
      </c>
      <c r="O4425" s="251">
        <v>2</v>
      </c>
      <c r="Q4425" s="251" t="s">
        <v>15009</v>
      </c>
      <c r="R4425" s="251" t="s">
        <v>9960</v>
      </c>
      <c r="S4425" s="251" t="s">
        <v>726</v>
      </c>
      <c r="T4425" s="251" t="str">
        <f t="shared" ref="T4425:T4488" si="278">+D4425&amp;S4425</f>
        <v>I0306224815500K240</v>
      </c>
      <c r="W4425" s="251" t="str">
        <f t="shared" ref="W4425:W4488" si="279">D4425&amp;G4425</f>
        <v>I030622481550-0K240</v>
      </c>
    </row>
    <row r="4426" spans="1:23" x14ac:dyDescent="0.3">
      <c r="A4426" s="256" t="str">
        <f t="shared" si="276"/>
        <v>I0306224-815510K240-00013</v>
      </c>
      <c r="B4426" s="251" t="s">
        <v>15010</v>
      </c>
      <c r="C4426" s="251" t="s">
        <v>9954</v>
      </c>
      <c r="D4426" s="251" t="s">
        <v>14998</v>
      </c>
      <c r="E4426" s="251" t="s">
        <v>13113</v>
      </c>
      <c r="F4426" s="251" t="s">
        <v>9984</v>
      </c>
      <c r="G4426" s="251" t="s">
        <v>740</v>
      </c>
      <c r="H4426" s="251" t="s">
        <v>3436</v>
      </c>
      <c r="I4426" s="257" t="str">
        <f t="shared" si="277"/>
        <v>-00013</v>
      </c>
      <c r="J4426" s="251">
        <v>13</v>
      </c>
      <c r="K4426" s="251">
        <v>13</v>
      </c>
      <c r="M4426" s="251" t="s">
        <v>9958</v>
      </c>
      <c r="N4426" s="251" t="s">
        <v>13366</v>
      </c>
      <c r="O4426" s="251">
        <v>13</v>
      </c>
      <c r="Q4426" s="251" t="s">
        <v>15010</v>
      </c>
      <c r="R4426" s="251" t="s">
        <v>9960</v>
      </c>
      <c r="S4426" s="251" t="s">
        <v>9</v>
      </c>
      <c r="T4426" s="251" t="str">
        <f t="shared" si="278"/>
        <v>I0306224815510K240</v>
      </c>
      <c r="W4426" s="251" t="str">
        <f t="shared" si="279"/>
        <v>I030622481551-0K240</v>
      </c>
    </row>
    <row r="4427" spans="1:23" x14ac:dyDescent="0.3">
      <c r="A4427" s="256" t="str">
        <f t="shared" si="276"/>
        <v>I0306224-815600D890-00001</v>
      </c>
      <c r="B4427" s="251" t="s">
        <v>15011</v>
      </c>
      <c r="C4427" s="251" t="s">
        <v>9954</v>
      </c>
      <c r="D4427" s="251" t="s">
        <v>14998</v>
      </c>
      <c r="E4427" s="251" t="s">
        <v>13113</v>
      </c>
      <c r="F4427" s="251" t="s">
        <v>9986</v>
      </c>
      <c r="G4427" s="251" t="s">
        <v>823</v>
      </c>
      <c r="H4427" s="251" t="s">
        <v>5204</v>
      </c>
      <c r="I4427" s="257" t="str">
        <f t="shared" si="277"/>
        <v>-00001</v>
      </c>
      <c r="J4427" s="251">
        <v>1</v>
      </c>
      <c r="K4427" s="251">
        <v>1</v>
      </c>
      <c r="M4427" s="251" t="s">
        <v>9993</v>
      </c>
      <c r="N4427" s="251" t="s">
        <v>13366</v>
      </c>
      <c r="O4427" s="251">
        <v>1</v>
      </c>
      <c r="Q4427" s="251" t="s">
        <v>15011</v>
      </c>
      <c r="R4427" s="251" t="s">
        <v>9960</v>
      </c>
      <c r="S4427" s="251" t="s">
        <v>822</v>
      </c>
      <c r="T4427" s="251" t="str">
        <f t="shared" si="278"/>
        <v>I0306224815600D890</v>
      </c>
      <c r="W4427" s="251" t="str">
        <f t="shared" si="279"/>
        <v>I030622481560-0D890</v>
      </c>
    </row>
    <row r="4428" spans="1:23" x14ac:dyDescent="0.3">
      <c r="A4428" s="256" t="str">
        <f t="shared" si="276"/>
        <v>I0306224-815600D891-00001</v>
      </c>
      <c r="B4428" s="251" t="s">
        <v>15012</v>
      </c>
      <c r="C4428" s="251" t="s">
        <v>9954</v>
      </c>
      <c r="D4428" s="251" t="s">
        <v>14998</v>
      </c>
      <c r="E4428" s="251" t="s">
        <v>13113</v>
      </c>
      <c r="F4428" s="251" t="s">
        <v>9988</v>
      </c>
      <c r="G4428" s="251" t="s">
        <v>3397</v>
      </c>
      <c r="H4428" s="251" t="s">
        <v>5204</v>
      </c>
      <c r="I4428" s="257" t="str">
        <f t="shared" si="277"/>
        <v>-00001</v>
      </c>
      <c r="J4428" s="251">
        <v>1</v>
      </c>
      <c r="K4428" s="251">
        <v>1</v>
      </c>
      <c r="M4428" s="251" t="s">
        <v>9993</v>
      </c>
      <c r="N4428" s="251" t="s">
        <v>13366</v>
      </c>
      <c r="O4428" s="251">
        <v>1</v>
      </c>
      <c r="Q4428" s="251" t="s">
        <v>15012</v>
      </c>
      <c r="R4428" s="251" t="s">
        <v>9960</v>
      </c>
      <c r="S4428" s="251" t="s">
        <v>3396</v>
      </c>
      <c r="T4428" s="251" t="str">
        <f t="shared" si="278"/>
        <v>I0306224815600D891</v>
      </c>
      <c r="W4428" s="251" t="str">
        <f t="shared" si="279"/>
        <v>I030622481560-0D891</v>
      </c>
    </row>
    <row r="4429" spans="1:23" x14ac:dyDescent="0.3">
      <c r="A4429" s="256" t="str">
        <f t="shared" si="276"/>
        <v>I0306224-815600K210-00003</v>
      </c>
      <c r="B4429" s="251" t="s">
        <v>15013</v>
      </c>
      <c r="C4429" s="251" t="s">
        <v>9954</v>
      </c>
      <c r="D4429" s="251" t="s">
        <v>14998</v>
      </c>
      <c r="E4429" s="251" t="s">
        <v>13113</v>
      </c>
      <c r="F4429" s="251" t="s">
        <v>9990</v>
      </c>
      <c r="G4429" s="251" t="s">
        <v>670</v>
      </c>
      <c r="H4429" s="251" t="s">
        <v>5204</v>
      </c>
      <c r="I4429" s="257" t="str">
        <f t="shared" si="277"/>
        <v>-00003</v>
      </c>
      <c r="J4429" s="251">
        <v>3</v>
      </c>
      <c r="K4429" s="251">
        <v>3</v>
      </c>
      <c r="M4429" s="251" t="s">
        <v>9958</v>
      </c>
      <c r="N4429" s="251" t="s">
        <v>13366</v>
      </c>
      <c r="O4429" s="251">
        <v>3</v>
      </c>
      <c r="Q4429" s="251" t="s">
        <v>15013</v>
      </c>
      <c r="R4429" s="251" t="s">
        <v>9960</v>
      </c>
      <c r="S4429" s="251" t="s">
        <v>13</v>
      </c>
      <c r="T4429" s="251" t="str">
        <f t="shared" si="278"/>
        <v>I0306224815600K210</v>
      </c>
      <c r="W4429" s="251" t="str">
        <f t="shared" si="279"/>
        <v>I030622481560-0K210</v>
      </c>
    </row>
    <row r="4430" spans="1:23" x14ac:dyDescent="0.3">
      <c r="A4430" s="256" t="str">
        <f t="shared" si="276"/>
        <v>I0306224-815600K240-00005</v>
      </c>
      <c r="B4430" s="251" t="s">
        <v>15014</v>
      </c>
      <c r="C4430" s="251" t="s">
        <v>9954</v>
      </c>
      <c r="D4430" s="251" t="s">
        <v>14998</v>
      </c>
      <c r="E4430" s="251" t="s">
        <v>13113</v>
      </c>
      <c r="F4430" s="251" t="s">
        <v>9992</v>
      </c>
      <c r="G4430" s="251" t="s">
        <v>744</v>
      </c>
      <c r="H4430" s="251" t="s">
        <v>5204</v>
      </c>
      <c r="I4430" s="257" t="str">
        <f t="shared" si="277"/>
        <v>-00005</v>
      </c>
      <c r="J4430" s="251">
        <v>5</v>
      </c>
      <c r="K4430" s="251">
        <v>5</v>
      </c>
      <c r="M4430" s="251" t="s">
        <v>9958</v>
      </c>
      <c r="N4430" s="251" t="s">
        <v>13366</v>
      </c>
      <c r="O4430" s="251">
        <v>5</v>
      </c>
      <c r="Q4430" s="251" t="s">
        <v>15014</v>
      </c>
      <c r="R4430" s="251" t="s">
        <v>9960</v>
      </c>
      <c r="S4430" s="251" t="s">
        <v>743</v>
      </c>
      <c r="T4430" s="251" t="str">
        <f t="shared" si="278"/>
        <v>I0306224815600K240</v>
      </c>
      <c r="W4430" s="251" t="str">
        <f t="shared" si="279"/>
        <v>I030622481560-0K240</v>
      </c>
    </row>
    <row r="4431" spans="1:23" x14ac:dyDescent="0.3">
      <c r="A4431" s="256" t="str">
        <f t="shared" si="276"/>
        <v>I0306224-815610K240-00013</v>
      </c>
      <c r="B4431" s="251" t="s">
        <v>15015</v>
      </c>
      <c r="C4431" s="251" t="s">
        <v>9954</v>
      </c>
      <c r="D4431" s="251" t="s">
        <v>14998</v>
      </c>
      <c r="E4431" s="251" t="s">
        <v>13113</v>
      </c>
      <c r="F4431" s="251" t="s">
        <v>9995</v>
      </c>
      <c r="G4431" s="251" t="s">
        <v>753</v>
      </c>
      <c r="H4431" s="251" t="s">
        <v>3443</v>
      </c>
      <c r="I4431" s="257" t="str">
        <f t="shared" si="277"/>
        <v>-00013</v>
      </c>
      <c r="J4431" s="251">
        <v>13</v>
      </c>
      <c r="K4431" s="251">
        <v>13</v>
      </c>
      <c r="M4431" s="251" t="s">
        <v>9958</v>
      </c>
      <c r="N4431" s="251" t="s">
        <v>13366</v>
      </c>
      <c r="O4431" s="251">
        <v>13</v>
      </c>
      <c r="Q4431" s="251" t="s">
        <v>15015</v>
      </c>
      <c r="R4431" s="251" t="s">
        <v>9960</v>
      </c>
      <c r="S4431" s="251" t="s">
        <v>10</v>
      </c>
      <c r="T4431" s="251" t="str">
        <f t="shared" si="278"/>
        <v>I0306224815610K240</v>
      </c>
      <c r="W4431" s="251" t="str">
        <f t="shared" si="279"/>
        <v>I030622481561-0K240</v>
      </c>
    </row>
    <row r="4432" spans="1:23" x14ac:dyDescent="0.3">
      <c r="A4432" s="256" t="str">
        <f t="shared" si="276"/>
        <v>I0306224-815800K050-00002</v>
      </c>
      <c r="B4432" s="251" t="s">
        <v>15016</v>
      </c>
      <c r="C4432" s="251" t="s">
        <v>9954</v>
      </c>
      <c r="D4432" s="251" t="s">
        <v>14998</v>
      </c>
      <c r="E4432" s="251" t="s">
        <v>13113</v>
      </c>
      <c r="F4432" s="251" t="s">
        <v>9997</v>
      </c>
      <c r="G4432" s="251" t="s">
        <v>756</v>
      </c>
      <c r="H4432" s="251" t="s">
        <v>758</v>
      </c>
      <c r="I4432" s="257" t="str">
        <f t="shared" si="277"/>
        <v>-00002</v>
      </c>
      <c r="J4432" s="251">
        <v>2</v>
      </c>
      <c r="K4432" s="251">
        <v>2</v>
      </c>
      <c r="M4432" s="251" t="s">
        <v>9958</v>
      </c>
      <c r="N4432" s="251" t="s">
        <v>13366</v>
      </c>
      <c r="O4432" s="251">
        <v>2</v>
      </c>
      <c r="Q4432" s="251" t="s">
        <v>15016</v>
      </c>
      <c r="R4432" s="251" t="s">
        <v>9960</v>
      </c>
      <c r="S4432" s="251" t="s">
        <v>6</v>
      </c>
      <c r="T4432" s="251" t="str">
        <f t="shared" si="278"/>
        <v>I0306224815800K050</v>
      </c>
      <c r="W4432" s="251" t="str">
        <f t="shared" si="279"/>
        <v>I030622481580-0K050</v>
      </c>
    </row>
    <row r="4433" spans="1:23" x14ac:dyDescent="0.3">
      <c r="A4433" s="256" t="str">
        <f t="shared" si="276"/>
        <v>I0306224-815810K050-00006</v>
      </c>
      <c r="B4433" s="251" t="s">
        <v>15017</v>
      </c>
      <c r="C4433" s="251" t="s">
        <v>9954</v>
      </c>
      <c r="D4433" s="251" t="s">
        <v>14998</v>
      </c>
      <c r="E4433" s="251" t="s">
        <v>13113</v>
      </c>
      <c r="F4433" s="251" t="s">
        <v>10000</v>
      </c>
      <c r="G4433" s="251" t="s">
        <v>763</v>
      </c>
      <c r="H4433" s="251" t="s">
        <v>5218</v>
      </c>
      <c r="I4433" s="257" t="str">
        <f t="shared" si="277"/>
        <v>-00006</v>
      </c>
      <c r="J4433" s="251">
        <v>6</v>
      </c>
      <c r="K4433" s="251">
        <v>6</v>
      </c>
      <c r="M4433" s="251" t="s">
        <v>9958</v>
      </c>
      <c r="N4433" s="251" t="s">
        <v>13366</v>
      </c>
      <c r="O4433" s="251">
        <v>6</v>
      </c>
      <c r="Q4433" s="251" t="s">
        <v>15017</v>
      </c>
      <c r="R4433" s="251" t="s">
        <v>9960</v>
      </c>
      <c r="S4433" s="251" t="s">
        <v>762</v>
      </c>
      <c r="T4433" s="251" t="str">
        <f t="shared" si="278"/>
        <v>I0306224815810K050</v>
      </c>
      <c r="W4433" s="251" t="str">
        <f t="shared" si="279"/>
        <v>I030622481581-0K050</v>
      </c>
    </row>
    <row r="4434" spans="1:23" x14ac:dyDescent="0.3">
      <c r="A4434" s="256" t="str">
        <f t="shared" si="276"/>
        <v>I0306224-815900K050-00003</v>
      </c>
      <c r="B4434" s="251" t="s">
        <v>15018</v>
      </c>
      <c r="C4434" s="251" t="s">
        <v>9954</v>
      </c>
      <c r="D4434" s="251" t="s">
        <v>14998</v>
      </c>
      <c r="E4434" s="251" t="s">
        <v>13113</v>
      </c>
      <c r="F4434" s="251" t="s">
        <v>10002</v>
      </c>
      <c r="G4434" s="251" t="s">
        <v>767</v>
      </c>
      <c r="H4434" s="251" t="s">
        <v>770</v>
      </c>
      <c r="I4434" s="257" t="str">
        <f t="shared" si="277"/>
        <v>-00003</v>
      </c>
      <c r="J4434" s="251">
        <v>3</v>
      </c>
      <c r="K4434" s="251">
        <v>3</v>
      </c>
      <c r="M4434" s="251" t="s">
        <v>9958</v>
      </c>
      <c r="N4434" s="251" t="s">
        <v>13366</v>
      </c>
      <c r="O4434" s="251">
        <v>3</v>
      </c>
      <c r="Q4434" s="251" t="s">
        <v>15018</v>
      </c>
      <c r="R4434" s="251" t="s">
        <v>9960</v>
      </c>
      <c r="S4434" s="251" t="s">
        <v>766</v>
      </c>
      <c r="T4434" s="251" t="str">
        <f t="shared" si="278"/>
        <v>I0306224815900K050</v>
      </c>
      <c r="W4434" s="251" t="str">
        <f t="shared" si="279"/>
        <v>I030622481590-0K050</v>
      </c>
    </row>
    <row r="4435" spans="1:23" x14ac:dyDescent="0.3">
      <c r="A4435" s="256" t="str">
        <f t="shared" si="276"/>
        <v>I0306224-815910K050-00006</v>
      </c>
      <c r="B4435" s="251" t="s">
        <v>15019</v>
      </c>
      <c r="C4435" s="251" t="s">
        <v>9954</v>
      </c>
      <c r="D4435" s="251" t="s">
        <v>14998</v>
      </c>
      <c r="E4435" s="251" t="s">
        <v>13113</v>
      </c>
      <c r="F4435" s="251" t="s">
        <v>10005</v>
      </c>
      <c r="G4435" s="251" t="s">
        <v>777</v>
      </c>
      <c r="H4435" s="251" t="s">
        <v>5219</v>
      </c>
      <c r="I4435" s="257" t="str">
        <f t="shared" si="277"/>
        <v>-00006</v>
      </c>
      <c r="J4435" s="251">
        <v>6</v>
      </c>
      <c r="K4435" s="251">
        <v>6</v>
      </c>
      <c r="M4435" s="251" t="s">
        <v>9958</v>
      </c>
      <c r="N4435" s="251" t="s">
        <v>13366</v>
      </c>
      <c r="O4435" s="251">
        <v>6</v>
      </c>
      <c r="Q4435" s="251" t="s">
        <v>15019</v>
      </c>
      <c r="R4435" s="251" t="s">
        <v>9960</v>
      </c>
      <c r="S4435" s="251" t="s">
        <v>776</v>
      </c>
      <c r="T4435" s="251" t="str">
        <f t="shared" si="278"/>
        <v>I0306224815910K050</v>
      </c>
      <c r="W4435" s="251" t="str">
        <f t="shared" si="279"/>
        <v>I030622481591-0K050</v>
      </c>
    </row>
    <row r="4436" spans="1:23" x14ac:dyDescent="0.3">
      <c r="A4436" s="256" t="str">
        <f t="shared" si="276"/>
        <v>I0306224-9008081116-00001</v>
      </c>
      <c r="B4436" s="251" t="s">
        <v>15020</v>
      </c>
      <c r="C4436" s="251" t="s">
        <v>9954</v>
      </c>
      <c r="D4436" s="251" t="s">
        <v>14998</v>
      </c>
      <c r="E4436" s="251" t="s">
        <v>13113</v>
      </c>
      <c r="F4436" s="251" t="s">
        <v>10009</v>
      </c>
      <c r="G4436" s="251" t="s">
        <v>934</v>
      </c>
      <c r="H4436" s="251" t="s">
        <v>3393</v>
      </c>
      <c r="I4436" s="257" t="str">
        <f t="shared" si="277"/>
        <v>-00001</v>
      </c>
      <c r="J4436" s="251">
        <v>1</v>
      </c>
      <c r="K4436" s="251">
        <v>1</v>
      </c>
      <c r="M4436" s="251" t="s">
        <v>10007</v>
      </c>
      <c r="N4436" s="251" t="s">
        <v>13366</v>
      </c>
      <c r="O4436" s="251">
        <v>1</v>
      </c>
      <c r="Q4436" s="251" t="s">
        <v>15020</v>
      </c>
      <c r="R4436" s="251" t="s">
        <v>9960</v>
      </c>
      <c r="S4436" s="251">
        <v>9008081116</v>
      </c>
      <c r="T4436" s="251" t="str">
        <f t="shared" si="278"/>
        <v>I03062249008081116</v>
      </c>
      <c r="W4436" s="251" t="str">
        <f t="shared" si="279"/>
        <v>I030622490080-81116</v>
      </c>
    </row>
    <row r="4437" spans="1:23" x14ac:dyDescent="0.3">
      <c r="A4437" s="256" t="str">
        <f t="shared" si="276"/>
        <v>I0306224-9098113087-00006</v>
      </c>
      <c r="B4437" s="251" t="s">
        <v>15021</v>
      </c>
      <c r="C4437" s="251" t="s">
        <v>9954</v>
      </c>
      <c r="D4437" s="251" t="s">
        <v>14998</v>
      </c>
      <c r="E4437" s="251" t="s">
        <v>13113</v>
      </c>
      <c r="F4437" s="251" t="s">
        <v>10012</v>
      </c>
      <c r="G4437" s="251" t="s">
        <v>939</v>
      </c>
      <c r="H4437" s="251" t="s">
        <v>3393</v>
      </c>
      <c r="I4437" s="257" t="str">
        <f t="shared" si="277"/>
        <v>-00006</v>
      </c>
      <c r="J4437" s="251">
        <v>6</v>
      </c>
      <c r="K4437" s="251">
        <v>6</v>
      </c>
      <c r="M4437" s="251" t="s">
        <v>10003</v>
      </c>
      <c r="N4437" s="251" t="s">
        <v>13366</v>
      </c>
      <c r="O4437" s="251">
        <v>6</v>
      </c>
      <c r="Q4437" s="251" t="s">
        <v>15021</v>
      </c>
      <c r="R4437" s="251" t="s">
        <v>9960</v>
      </c>
      <c r="S4437" s="251">
        <v>9098113087</v>
      </c>
      <c r="T4437" s="251" t="str">
        <f t="shared" si="278"/>
        <v>I03062249098113087</v>
      </c>
      <c r="W4437" s="251" t="str">
        <f t="shared" si="279"/>
        <v>I030622490981-13087</v>
      </c>
    </row>
    <row r="4438" spans="1:23" x14ac:dyDescent="0.3">
      <c r="A4438" s="256" t="str">
        <f t="shared" si="276"/>
        <v>I0306224-9098122003-00005</v>
      </c>
      <c r="B4438" s="251" t="s">
        <v>15022</v>
      </c>
      <c r="C4438" s="251" t="s">
        <v>9954</v>
      </c>
      <c r="D4438" s="251" t="s">
        <v>14998</v>
      </c>
      <c r="E4438" s="251" t="s">
        <v>13113</v>
      </c>
      <c r="F4438" s="251" t="s">
        <v>10188</v>
      </c>
      <c r="G4438" s="251" t="s">
        <v>926</v>
      </c>
      <c r="H4438" s="251" t="s">
        <v>1564</v>
      </c>
      <c r="I4438" s="257" t="str">
        <f t="shared" si="277"/>
        <v>-00005</v>
      </c>
      <c r="J4438" s="251">
        <v>5</v>
      </c>
      <c r="K4438" s="251">
        <v>5</v>
      </c>
      <c r="M4438" s="251" t="s">
        <v>10003</v>
      </c>
      <c r="N4438" s="251" t="s">
        <v>13366</v>
      </c>
      <c r="O4438" s="251">
        <v>5</v>
      </c>
      <c r="Q4438" s="251" t="s">
        <v>15022</v>
      </c>
      <c r="R4438" s="251" t="s">
        <v>9960</v>
      </c>
      <c r="S4438" s="251">
        <v>9098122003</v>
      </c>
      <c r="T4438" s="251" t="str">
        <f t="shared" si="278"/>
        <v>I03062249098122003</v>
      </c>
      <c r="W4438" s="251" t="str">
        <f t="shared" si="279"/>
        <v>I030622490981-22003</v>
      </c>
    </row>
    <row r="4439" spans="1:23" x14ac:dyDescent="0.3">
      <c r="A4439" s="256" t="str">
        <f t="shared" si="276"/>
        <v>I0306224-9913212050-00440</v>
      </c>
      <c r="B4439" s="251" t="s">
        <v>15023</v>
      </c>
      <c r="C4439" s="251" t="s">
        <v>9954</v>
      </c>
      <c r="D4439" s="251" t="s">
        <v>14998</v>
      </c>
      <c r="E4439" s="251" t="s">
        <v>13113</v>
      </c>
      <c r="F4439" s="251" t="s">
        <v>10190</v>
      </c>
      <c r="G4439" s="251" t="s">
        <v>946</v>
      </c>
      <c r="H4439" s="251" t="s">
        <v>10010</v>
      </c>
      <c r="I4439" s="257" t="str">
        <f t="shared" si="277"/>
        <v>-00440</v>
      </c>
      <c r="J4439" s="251">
        <v>440</v>
      </c>
      <c r="K4439" s="251">
        <v>440</v>
      </c>
      <c r="M4439" s="251" t="s">
        <v>10007</v>
      </c>
      <c r="N4439" s="251" t="s">
        <v>13366</v>
      </c>
      <c r="O4439" s="251">
        <v>440</v>
      </c>
      <c r="Q4439" s="251" t="s">
        <v>15023</v>
      </c>
      <c r="R4439" s="251" t="s">
        <v>9960</v>
      </c>
      <c r="S4439" s="251">
        <v>9913212050</v>
      </c>
      <c r="T4439" s="251" t="str">
        <f t="shared" si="278"/>
        <v>I03062249913212050</v>
      </c>
      <c r="W4439" s="251" t="str">
        <f t="shared" si="279"/>
        <v>I030622499132-12050</v>
      </c>
    </row>
    <row r="4440" spans="1:23" x14ac:dyDescent="0.3">
      <c r="A4440" s="256" t="str">
        <f t="shared" si="276"/>
        <v>I0306224-9913221210-00072</v>
      </c>
      <c r="B4440" s="251" t="s">
        <v>15024</v>
      </c>
      <c r="C4440" s="251" t="s">
        <v>9954</v>
      </c>
      <c r="D4440" s="251" t="s">
        <v>14998</v>
      </c>
      <c r="E4440" s="251" t="s">
        <v>13113</v>
      </c>
      <c r="F4440" s="251" t="s">
        <v>10192</v>
      </c>
      <c r="G4440" s="251" t="s">
        <v>916</v>
      </c>
      <c r="H4440" s="251" t="s">
        <v>10013</v>
      </c>
      <c r="I4440" s="257" t="str">
        <f t="shared" si="277"/>
        <v>-00072</v>
      </c>
      <c r="J4440" s="251">
        <v>72</v>
      </c>
      <c r="K4440" s="251">
        <v>72</v>
      </c>
      <c r="M4440" s="251" t="s">
        <v>10007</v>
      </c>
      <c r="N4440" s="251" t="s">
        <v>13366</v>
      </c>
      <c r="O4440" s="251">
        <v>72</v>
      </c>
      <c r="Q4440" s="251" t="s">
        <v>15024</v>
      </c>
      <c r="R4440" s="251" t="s">
        <v>9960</v>
      </c>
      <c r="S4440" s="251">
        <v>9913221210</v>
      </c>
      <c r="T4440" s="251" t="str">
        <f t="shared" si="278"/>
        <v>I03062249913221210</v>
      </c>
      <c r="W4440" s="251" t="str">
        <f t="shared" si="279"/>
        <v>I030622499132-21210</v>
      </c>
    </row>
    <row r="4441" spans="1:23" x14ac:dyDescent="0.3">
      <c r="A4441" s="256" t="str">
        <f t="shared" si="276"/>
        <v>I0306225-811100KF21-00001</v>
      </c>
      <c r="B4441" s="251" t="s">
        <v>15025</v>
      </c>
      <c r="C4441" s="251" t="s">
        <v>9954</v>
      </c>
      <c r="D4441" s="251" t="s">
        <v>15026</v>
      </c>
      <c r="E4441" s="251" t="s">
        <v>13113</v>
      </c>
      <c r="F4441" s="251" t="s">
        <v>9957</v>
      </c>
      <c r="G4441" s="251" t="s">
        <v>515</v>
      </c>
      <c r="H4441" s="251" t="s">
        <v>3422</v>
      </c>
      <c r="I4441" s="257" t="str">
        <f t="shared" si="277"/>
        <v>-00001</v>
      </c>
      <c r="J4441" s="251">
        <v>1</v>
      </c>
      <c r="K4441" s="251">
        <v>1</v>
      </c>
      <c r="M4441" s="251" t="s">
        <v>9958</v>
      </c>
      <c r="N4441" s="251" t="s">
        <v>13520</v>
      </c>
      <c r="O4441" s="251">
        <v>1</v>
      </c>
      <c r="Q4441" s="251" t="s">
        <v>15025</v>
      </c>
      <c r="R4441" s="251" t="s">
        <v>10017</v>
      </c>
      <c r="S4441" s="251" t="s">
        <v>514</v>
      </c>
      <c r="T4441" s="251" t="str">
        <f t="shared" si="278"/>
        <v>I0306225811100KF21</v>
      </c>
      <c r="W4441" s="251" t="str">
        <f t="shared" si="279"/>
        <v>I030622581110-0KF21</v>
      </c>
    </row>
    <row r="4442" spans="1:23" x14ac:dyDescent="0.3">
      <c r="A4442" s="256" t="str">
        <f t="shared" si="276"/>
        <v>I0306225-811300KF21-00001</v>
      </c>
      <c r="B4442" s="251" t="s">
        <v>15027</v>
      </c>
      <c r="C4442" s="251" t="s">
        <v>9954</v>
      </c>
      <c r="D4442" s="251" t="s">
        <v>15026</v>
      </c>
      <c r="E4442" s="251" t="s">
        <v>13113</v>
      </c>
      <c r="F4442" s="251" t="s">
        <v>9962</v>
      </c>
      <c r="G4442" s="251" t="s">
        <v>521</v>
      </c>
      <c r="H4442" s="251" t="s">
        <v>5101</v>
      </c>
      <c r="I4442" s="257" t="str">
        <f t="shared" si="277"/>
        <v>-00001</v>
      </c>
      <c r="J4442" s="251">
        <v>1</v>
      </c>
      <c r="K4442" s="251">
        <v>1</v>
      </c>
      <c r="M4442" s="251" t="s">
        <v>9958</v>
      </c>
      <c r="N4442" s="251" t="s">
        <v>13520</v>
      </c>
      <c r="O4442" s="251">
        <v>1</v>
      </c>
      <c r="Q4442" s="251" t="s">
        <v>15027</v>
      </c>
      <c r="R4442" s="251" t="s">
        <v>10017</v>
      </c>
      <c r="S4442" s="251" t="s">
        <v>520</v>
      </c>
      <c r="T4442" s="251" t="str">
        <f t="shared" si="278"/>
        <v>I0306225811300KF21</v>
      </c>
      <c r="W4442" s="251" t="str">
        <f t="shared" si="279"/>
        <v>I030622581130-0KF21</v>
      </c>
    </row>
    <row r="4443" spans="1:23" x14ac:dyDescent="0.3">
      <c r="A4443" s="256" t="str">
        <f t="shared" si="276"/>
        <v>I0306226-815510D400-00004</v>
      </c>
      <c r="B4443" s="251" t="s">
        <v>15028</v>
      </c>
      <c r="C4443" s="251" t="s">
        <v>9954</v>
      </c>
      <c r="D4443" s="251" t="s">
        <v>15029</v>
      </c>
      <c r="E4443" s="251" t="s">
        <v>13113</v>
      </c>
      <c r="F4443" s="251" t="s">
        <v>9957</v>
      </c>
      <c r="G4443" s="251" t="s">
        <v>694</v>
      </c>
      <c r="H4443" s="251" t="s">
        <v>5216</v>
      </c>
      <c r="I4443" s="257" t="str">
        <f t="shared" si="277"/>
        <v>-00004</v>
      </c>
      <c r="J4443" s="251">
        <v>4</v>
      </c>
      <c r="K4443" s="251">
        <v>4</v>
      </c>
      <c r="M4443" s="251" t="s">
        <v>9993</v>
      </c>
      <c r="N4443" s="251" t="s">
        <v>13815</v>
      </c>
      <c r="O4443" s="251">
        <v>4</v>
      </c>
      <c r="Q4443" s="251" t="s">
        <v>15028</v>
      </c>
      <c r="R4443" s="251" t="s">
        <v>10028</v>
      </c>
      <c r="S4443" s="251" t="s">
        <v>693</v>
      </c>
      <c r="T4443" s="251" t="str">
        <f t="shared" si="278"/>
        <v>I0306226815510D400</v>
      </c>
      <c r="W4443" s="251" t="str">
        <f t="shared" si="279"/>
        <v>I030622681551-0D400</v>
      </c>
    </row>
    <row r="4444" spans="1:23" x14ac:dyDescent="0.3">
      <c r="A4444" s="256" t="str">
        <f t="shared" si="276"/>
        <v>I0404616-811050K130-00002</v>
      </c>
      <c r="B4444" s="251" t="s">
        <v>15030</v>
      </c>
      <c r="C4444" s="251" t="s">
        <v>10031</v>
      </c>
      <c r="D4444" s="251" t="s">
        <v>15031</v>
      </c>
      <c r="E4444" s="251" t="s">
        <v>13113</v>
      </c>
      <c r="F4444" s="251" t="s">
        <v>9957</v>
      </c>
      <c r="G4444" s="251" t="s">
        <v>187</v>
      </c>
      <c r="H4444" s="251" t="s">
        <v>5053</v>
      </c>
      <c r="I4444" s="257" t="str">
        <f t="shared" si="277"/>
        <v>-00002</v>
      </c>
      <c r="J4444" s="251">
        <v>2</v>
      </c>
      <c r="K4444" s="251">
        <v>2</v>
      </c>
      <c r="M4444" s="251" t="s">
        <v>9958</v>
      </c>
      <c r="N4444" s="251" t="s">
        <v>13520</v>
      </c>
      <c r="O4444" s="251">
        <v>2</v>
      </c>
      <c r="Q4444" s="251" t="s">
        <v>15030</v>
      </c>
      <c r="R4444" s="251" t="s">
        <v>10017</v>
      </c>
      <c r="S4444" s="251" t="s">
        <v>186</v>
      </c>
      <c r="T4444" s="251" t="str">
        <f t="shared" si="278"/>
        <v>I0404616811050K130</v>
      </c>
      <c r="W4444" s="251" t="str">
        <f t="shared" si="279"/>
        <v>I040461681105-0K130</v>
      </c>
    </row>
    <row r="4445" spans="1:23" x14ac:dyDescent="0.3">
      <c r="A4445" s="256" t="str">
        <f t="shared" si="276"/>
        <v>I0404616-811060K130-00002</v>
      </c>
      <c r="B4445" s="251" t="s">
        <v>15032</v>
      </c>
      <c r="C4445" s="251" t="s">
        <v>10031</v>
      </c>
      <c r="D4445" s="251" t="s">
        <v>15031</v>
      </c>
      <c r="E4445" s="251" t="s">
        <v>13113</v>
      </c>
      <c r="F4445" s="251" t="s">
        <v>9962</v>
      </c>
      <c r="G4445" s="251" t="s">
        <v>196</v>
      </c>
      <c r="H4445" s="251" t="s">
        <v>5054</v>
      </c>
      <c r="I4445" s="257" t="str">
        <f t="shared" si="277"/>
        <v>-00002</v>
      </c>
      <c r="J4445" s="251">
        <v>2</v>
      </c>
      <c r="K4445" s="251">
        <v>2</v>
      </c>
      <c r="M4445" s="251" t="s">
        <v>9958</v>
      </c>
      <c r="N4445" s="251" t="s">
        <v>13520</v>
      </c>
      <c r="O4445" s="251">
        <v>2</v>
      </c>
      <c r="Q4445" s="251" t="s">
        <v>15032</v>
      </c>
      <c r="R4445" s="251" t="s">
        <v>10017</v>
      </c>
      <c r="S4445" s="251" t="s">
        <v>195</v>
      </c>
      <c r="T4445" s="251" t="str">
        <f t="shared" si="278"/>
        <v>I0404616811060K130</v>
      </c>
      <c r="W4445" s="251" t="str">
        <f t="shared" si="279"/>
        <v>I040461681106-0K130</v>
      </c>
    </row>
    <row r="4446" spans="1:23" x14ac:dyDescent="0.3">
      <c r="A4446" s="256" t="str">
        <f t="shared" si="276"/>
        <v>I0404616-811100KC31-00001</v>
      </c>
      <c r="B4446" s="251" t="s">
        <v>15033</v>
      </c>
      <c r="C4446" s="251" t="s">
        <v>10031</v>
      </c>
      <c r="D4446" s="251" t="s">
        <v>15031</v>
      </c>
      <c r="E4446" s="251" t="s">
        <v>13113</v>
      </c>
      <c r="F4446" s="251" t="s">
        <v>9964</v>
      </c>
      <c r="G4446" s="251" t="s">
        <v>464</v>
      </c>
      <c r="H4446" s="251" t="s">
        <v>3422</v>
      </c>
      <c r="I4446" s="257" t="str">
        <f t="shared" si="277"/>
        <v>-00001</v>
      </c>
      <c r="J4446" s="251">
        <v>1</v>
      </c>
      <c r="K4446" s="251">
        <v>1</v>
      </c>
      <c r="M4446" s="251" t="s">
        <v>9958</v>
      </c>
      <c r="N4446" s="251" t="s">
        <v>13520</v>
      </c>
      <c r="O4446" s="251">
        <v>1</v>
      </c>
      <c r="Q4446" s="251" t="s">
        <v>15033</v>
      </c>
      <c r="R4446" s="251" t="s">
        <v>10017</v>
      </c>
      <c r="S4446" s="251" t="s">
        <v>463</v>
      </c>
      <c r="T4446" s="251" t="str">
        <f t="shared" si="278"/>
        <v>I0404616811100KC31</v>
      </c>
      <c r="W4446" s="251" t="str">
        <f t="shared" si="279"/>
        <v>I040461681110-0KC31</v>
      </c>
    </row>
    <row r="4447" spans="1:23" x14ac:dyDescent="0.3">
      <c r="A4447" s="256" t="str">
        <f t="shared" si="276"/>
        <v>I0404616-811100KG61-00001</v>
      </c>
      <c r="B4447" s="251" t="s">
        <v>15034</v>
      </c>
      <c r="C4447" s="251" t="s">
        <v>10031</v>
      </c>
      <c r="D4447" s="251" t="s">
        <v>15031</v>
      </c>
      <c r="E4447" s="251" t="s">
        <v>13113</v>
      </c>
      <c r="F4447" s="251" t="s">
        <v>9966</v>
      </c>
      <c r="G4447" s="251" t="s">
        <v>575</v>
      </c>
      <c r="H4447" s="251" t="s">
        <v>3422</v>
      </c>
      <c r="I4447" s="257" t="str">
        <f t="shared" si="277"/>
        <v>-00001</v>
      </c>
      <c r="J4447" s="251">
        <v>1</v>
      </c>
      <c r="K4447" s="251">
        <v>1</v>
      </c>
      <c r="M4447" s="251" t="s">
        <v>9958</v>
      </c>
      <c r="N4447" s="251" t="s">
        <v>13520</v>
      </c>
      <c r="O4447" s="251">
        <v>1</v>
      </c>
      <c r="Q4447" s="251" t="s">
        <v>15034</v>
      </c>
      <c r="R4447" s="251" t="s">
        <v>10017</v>
      </c>
      <c r="S4447" s="251" t="s">
        <v>574</v>
      </c>
      <c r="T4447" s="251" t="str">
        <f t="shared" si="278"/>
        <v>I0404616811100KG61</v>
      </c>
      <c r="W4447" s="251" t="str">
        <f t="shared" si="279"/>
        <v>I040461681110-0KG61</v>
      </c>
    </row>
    <row r="4448" spans="1:23" x14ac:dyDescent="0.3">
      <c r="A4448" s="256" t="str">
        <f t="shared" si="276"/>
        <v>I0404616-811300KG61-00002</v>
      </c>
      <c r="B4448" s="251" t="s">
        <v>15035</v>
      </c>
      <c r="C4448" s="251" t="s">
        <v>10031</v>
      </c>
      <c r="D4448" s="251" t="s">
        <v>15031</v>
      </c>
      <c r="E4448" s="251" t="s">
        <v>13113</v>
      </c>
      <c r="F4448" s="251" t="s">
        <v>9968</v>
      </c>
      <c r="G4448" s="251" t="s">
        <v>580</v>
      </c>
      <c r="H4448" s="251" t="s">
        <v>5101</v>
      </c>
      <c r="I4448" s="257" t="str">
        <f t="shared" si="277"/>
        <v>-00002</v>
      </c>
      <c r="J4448" s="251">
        <v>2</v>
      </c>
      <c r="K4448" s="251">
        <v>2</v>
      </c>
      <c r="M4448" s="251" t="s">
        <v>9958</v>
      </c>
      <c r="N4448" s="251" t="s">
        <v>13520</v>
      </c>
      <c r="O4448" s="251">
        <v>2</v>
      </c>
      <c r="Q4448" s="251" t="s">
        <v>15035</v>
      </c>
      <c r="R4448" s="251" t="s">
        <v>10017</v>
      </c>
      <c r="S4448" s="251" t="s">
        <v>579</v>
      </c>
      <c r="T4448" s="251" t="str">
        <f t="shared" si="278"/>
        <v>I0404616811300KG61</v>
      </c>
      <c r="W4448" s="251" t="str">
        <f t="shared" si="279"/>
        <v>I040461681130-0KG61</v>
      </c>
    </row>
    <row r="4449" spans="1:23" x14ac:dyDescent="0.3">
      <c r="A4449" s="256" t="str">
        <f t="shared" si="276"/>
        <v>I0404616-811500K130-00002</v>
      </c>
      <c r="B4449" s="251" t="s">
        <v>15036</v>
      </c>
      <c r="C4449" s="251" t="s">
        <v>10031</v>
      </c>
      <c r="D4449" s="251" t="s">
        <v>15031</v>
      </c>
      <c r="E4449" s="251" t="s">
        <v>13113</v>
      </c>
      <c r="F4449" s="251" t="s">
        <v>9970</v>
      </c>
      <c r="G4449" s="251" t="s">
        <v>191</v>
      </c>
      <c r="H4449" s="251" t="s">
        <v>3429</v>
      </c>
      <c r="I4449" s="257" t="str">
        <f t="shared" si="277"/>
        <v>-00002</v>
      </c>
      <c r="J4449" s="251">
        <v>2</v>
      </c>
      <c r="K4449" s="251">
        <v>2</v>
      </c>
      <c r="M4449" s="251" t="s">
        <v>9958</v>
      </c>
      <c r="N4449" s="251" t="s">
        <v>13520</v>
      </c>
      <c r="O4449" s="251">
        <v>2</v>
      </c>
      <c r="Q4449" s="251" t="s">
        <v>15036</v>
      </c>
      <c r="R4449" s="251" t="s">
        <v>10017</v>
      </c>
      <c r="S4449" s="251" t="s">
        <v>190</v>
      </c>
      <c r="T4449" s="251" t="str">
        <f t="shared" si="278"/>
        <v>I0404616811500K130</v>
      </c>
      <c r="W4449" s="251" t="str">
        <f t="shared" si="279"/>
        <v>I040461681150-0K130</v>
      </c>
    </row>
    <row r="4450" spans="1:23" x14ac:dyDescent="0.3">
      <c r="A4450" s="256" t="str">
        <f t="shared" si="276"/>
        <v>I0404616-811500KG61-00002</v>
      </c>
      <c r="B4450" s="251" t="s">
        <v>15037</v>
      </c>
      <c r="C4450" s="251" t="s">
        <v>10031</v>
      </c>
      <c r="D4450" s="251" t="s">
        <v>15031</v>
      </c>
      <c r="E4450" s="251" t="s">
        <v>13113</v>
      </c>
      <c r="F4450" s="251" t="s">
        <v>9972</v>
      </c>
      <c r="G4450" s="251" t="s">
        <v>583</v>
      </c>
      <c r="H4450" s="251" t="s">
        <v>3429</v>
      </c>
      <c r="I4450" s="257" t="str">
        <f t="shared" si="277"/>
        <v>-00002</v>
      </c>
      <c r="J4450" s="251">
        <v>2</v>
      </c>
      <c r="K4450" s="251">
        <v>2</v>
      </c>
      <c r="M4450" s="251" t="s">
        <v>9958</v>
      </c>
      <c r="N4450" s="251" t="s">
        <v>13520</v>
      </c>
      <c r="O4450" s="251">
        <v>2</v>
      </c>
      <c r="Q4450" s="251" t="s">
        <v>15037</v>
      </c>
      <c r="R4450" s="251" t="s">
        <v>10017</v>
      </c>
      <c r="S4450" s="251" t="s">
        <v>582</v>
      </c>
      <c r="T4450" s="251" t="str">
        <f t="shared" si="278"/>
        <v>I0404616811500KG61</v>
      </c>
      <c r="W4450" s="251" t="str">
        <f t="shared" si="279"/>
        <v>I040461681150-0KG61</v>
      </c>
    </row>
    <row r="4451" spans="1:23" x14ac:dyDescent="0.3">
      <c r="A4451" s="256" t="str">
        <f t="shared" si="276"/>
        <v>I0404616-811700KC31-00001</v>
      </c>
      <c r="B4451" s="251" t="s">
        <v>15038</v>
      </c>
      <c r="C4451" s="251" t="s">
        <v>10031</v>
      </c>
      <c r="D4451" s="251" t="s">
        <v>15031</v>
      </c>
      <c r="E4451" s="251" t="s">
        <v>13113</v>
      </c>
      <c r="F4451" s="251" t="s">
        <v>9974</v>
      </c>
      <c r="G4451" s="251" t="s">
        <v>482</v>
      </c>
      <c r="H4451" s="251" t="s">
        <v>5102</v>
      </c>
      <c r="I4451" s="257" t="str">
        <f t="shared" si="277"/>
        <v>-00001</v>
      </c>
      <c r="J4451" s="251">
        <v>1</v>
      </c>
      <c r="K4451" s="251">
        <v>1</v>
      </c>
      <c r="M4451" s="251" t="s">
        <v>9958</v>
      </c>
      <c r="N4451" s="251" t="s">
        <v>13520</v>
      </c>
      <c r="O4451" s="251">
        <v>1</v>
      </c>
      <c r="Q4451" s="251" t="s">
        <v>15038</v>
      </c>
      <c r="R4451" s="251" t="s">
        <v>10017</v>
      </c>
      <c r="S4451" s="251" t="s">
        <v>481</v>
      </c>
      <c r="T4451" s="251" t="str">
        <f t="shared" si="278"/>
        <v>I0404616811700KC31</v>
      </c>
      <c r="W4451" s="251" t="str">
        <f t="shared" si="279"/>
        <v>I040461681170-0KC31</v>
      </c>
    </row>
    <row r="4452" spans="1:23" x14ac:dyDescent="0.3">
      <c r="A4452" s="256" t="str">
        <f t="shared" si="276"/>
        <v>I0404616-811700KG61-00002</v>
      </c>
      <c r="B4452" s="251" t="s">
        <v>15039</v>
      </c>
      <c r="C4452" s="251" t="s">
        <v>10031</v>
      </c>
      <c r="D4452" s="251" t="s">
        <v>15031</v>
      </c>
      <c r="E4452" s="251" t="s">
        <v>13113</v>
      </c>
      <c r="F4452" s="251" t="s">
        <v>9976</v>
      </c>
      <c r="G4452" s="251" t="s">
        <v>586</v>
      </c>
      <c r="H4452" s="251" t="s">
        <v>5102</v>
      </c>
      <c r="I4452" s="257" t="str">
        <f t="shared" si="277"/>
        <v>-00002</v>
      </c>
      <c r="J4452" s="251">
        <v>2</v>
      </c>
      <c r="K4452" s="251">
        <v>2</v>
      </c>
      <c r="M4452" s="251" t="s">
        <v>9958</v>
      </c>
      <c r="N4452" s="251" t="s">
        <v>13520</v>
      </c>
      <c r="O4452" s="251">
        <v>2</v>
      </c>
      <c r="Q4452" s="251" t="s">
        <v>15039</v>
      </c>
      <c r="R4452" s="251" t="s">
        <v>10017</v>
      </c>
      <c r="S4452" s="251" t="s">
        <v>585</v>
      </c>
      <c r="T4452" s="251" t="str">
        <f t="shared" si="278"/>
        <v>I0404616811700KG61</v>
      </c>
      <c r="W4452" s="251" t="str">
        <f t="shared" si="279"/>
        <v>I040461681170-0KG61</v>
      </c>
    </row>
    <row r="4453" spans="1:23" x14ac:dyDescent="0.3">
      <c r="A4453" s="256" t="str">
        <f t="shared" si="276"/>
        <v>I0404616-815500K120-00001</v>
      </c>
      <c r="B4453" s="251" t="s">
        <v>15040</v>
      </c>
      <c r="C4453" s="251" t="s">
        <v>10031</v>
      </c>
      <c r="D4453" s="251" t="s">
        <v>15031</v>
      </c>
      <c r="E4453" s="251" t="s">
        <v>13113</v>
      </c>
      <c r="F4453" s="251" t="s">
        <v>9978</v>
      </c>
      <c r="G4453" s="251" t="s">
        <v>625</v>
      </c>
      <c r="H4453" s="251" t="s">
        <v>5202</v>
      </c>
      <c r="I4453" s="257" t="str">
        <f t="shared" si="277"/>
        <v>-00001</v>
      </c>
      <c r="J4453" s="251">
        <v>1</v>
      </c>
      <c r="K4453" s="251">
        <v>1</v>
      </c>
      <c r="M4453" s="251" t="s">
        <v>9958</v>
      </c>
      <c r="N4453" s="251" t="s">
        <v>13520</v>
      </c>
      <c r="O4453" s="251">
        <v>1</v>
      </c>
      <c r="Q4453" s="251" t="s">
        <v>15040</v>
      </c>
      <c r="R4453" s="251" t="s">
        <v>10017</v>
      </c>
      <c r="S4453" s="251" t="s">
        <v>8</v>
      </c>
      <c r="T4453" s="251" t="str">
        <f t="shared" si="278"/>
        <v>I0404616815500K120</v>
      </c>
      <c r="W4453" s="251" t="str">
        <f t="shared" si="279"/>
        <v>I040461681550-0K120</v>
      </c>
    </row>
    <row r="4454" spans="1:23" x14ac:dyDescent="0.3">
      <c r="A4454" s="256" t="str">
        <f t="shared" si="276"/>
        <v>I0404616-815600K120-00002</v>
      </c>
      <c r="B4454" s="251" t="s">
        <v>15041</v>
      </c>
      <c r="C4454" s="251" t="s">
        <v>10031</v>
      </c>
      <c r="D4454" s="251" t="s">
        <v>15031</v>
      </c>
      <c r="E4454" s="251" t="s">
        <v>13113</v>
      </c>
      <c r="F4454" s="251" t="s">
        <v>9980</v>
      </c>
      <c r="G4454" s="251" t="s">
        <v>641</v>
      </c>
      <c r="H4454" s="251" t="s">
        <v>5204</v>
      </c>
      <c r="I4454" s="257" t="str">
        <f t="shared" si="277"/>
        <v>-00002</v>
      </c>
      <c r="J4454" s="251">
        <v>2</v>
      </c>
      <c r="K4454" s="251">
        <v>2</v>
      </c>
      <c r="M4454" s="251" t="s">
        <v>9958</v>
      </c>
      <c r="N4454" s="251" t="s">
        <v>13520</v>
      </c>
      <c r="O4454" s="251">
        <v>2</v>
      </c>
      <c r="Q4454" s="251" t="s">
        <v>15041</v>
      </c>
      <c r="R4454" s="251" t="s">
        <v>10017</v>
      </c>
      <c r="S4454" s="251" t="s">
        <v>640</v>
      </c>
      <c r="T4454" s="251" t="str">
        <f t="shared" si="278"/>
        <v>I0404616815600K120</v>
      </c>
      <c r="W4454" s="251" t="str">
        <f t="shared" si="279"/>
        <v>I040461681560-0K120</v>
      </c>
    </row>
    <row r="4455" spans="1:23" x14ac:dyDescent="0.3">
      <c r="A4455" s="256" t="str">
        <f t="shared" si="276"/>
        <v>I0404616-815610K120-00001</v>
      </c>
      <c r="B4455" s="251" t="s">
        <v>15042</v>
      </c>
      <c r="C4455" s="251" t="s">
        <v>10031</v>
      </c>
      <c r="D4455" s="251" t="s">
        <v>15031</v>
      </c>
      <c r="E4455" s="251" t="s">
        <v>13113</v>
      </c>
      <c r="F4455" s="251" t="s">
        <v>9982</v>
      </c>
      <c r="G4455" s="251" t="s">
        <v>650</v>
      </c>
      <c r="H4455" s="251" t="s">
        <v>5205</v>
      </c>
      <c r="I4455" s="257" t="str">
        <f t="shared" si="277"/>
        <v>-00001</v>
      </c>
      <c r="J4455" s="251">
        <v>1</v>
      </c>
      <c r="K4455" s="251">
        <v>1</v>
      </c>
      <c r="M4455" s="251" t="s">
        <v>9958</v>
      </c>
      <c r="N4455" s="251" t="s">
        <v>13520</v>
      </c>
      <c r="O4455" s="251">
        <v>1</v>
      </c>
      <c r="Q4455" s="251" t="s">
        <v>15042</v>
      </c>
      <c r="R4455" s="251" t="s">
        <v>10017</v>
      </c>
      <c r="S4455" s="251" t="s">
        <v>649</v>
      </c>
      <c r="T4455" s="251" t="str">
        <f t="shared" si="278"/>
        <v>I0404616815610K120</v>
      </c>
      <c r="W4455" s="251" t="str">
        <f t="shared" si="279"/>
        <v>I040461681561-0K120</v>
      </c>
    </row>
    <row r="4456" spans="1:23" x14ac:dyDescent="0.3">
      <c r="A4456" s="256" t="str">
        <f t="shared" si="276"/>
        <v>I0404616-815610K210-00008</v>
      </c>
      <c r="B4456" s="251" t="s">
        <v>15043</v>
      </c>
      <c r="C4456" s="251" t="s">
        <v>10031</v>
      </c>
      <c r="D4456" s="251" t="s">
        <v>15031</v>
      </c>
      <c r="E4456" s="251" t="s">
        <v>13113</v>
      </c>
      <c r="F4456" s="251" t="s">
        <v>9984</v>
      </c>
      <c r="G4456" s="251" t="s">
        <v>678</v>
      </c>
      <c r="H4456" s="251" t="s">
        <v>3443</v>
      </c>
      <c r="I4456" s="257" t="str">
        <f t="shared" si="277"/>
        <v>-00008</v>
      </c>
      <c r="J4456" s="251">
        <v>8</v>
      </c>
      <c r="K4456" s="251">
        <v>8</v>
      </c>
      <c r="M4456" s="251" t="s">
        <v>9958</v>
      </c>
      <c r="N4456" s="251" t="s">
        <v>13520</v>
      </c>
      <c r="O4456" s="251">
        <v>8</v>
      </c>
      <c r="Q4456" s="251" t="s">
        <v>15043</v>
      </c>
      <c r="R4456" s="251" t="s">
        <v>10017</v>
      </c>
      <c r="S4456" s="251" t="s">
        <v>677</v>
      </c>
      <c r="T4456" s="251" t="str">
        <f t="shared" si="278"/>
        <v>I0404616815610K210</v>
      </c>
      <c r="W4456" s="251" t="str">
        <f t="shared" si="279"/>
        <v>I040461681561-0K210</v>
      </c>
    </row>
    <row r="4457" spans="1:23" x14ac:dyDescent="0.3">
      <c r="A4457" s="256" t="str">
        <f t="shared" si="276"/>
        <v>I0404616-815900D441-00001</v>
      </c>
      <c r="B4457" s="251" t="s">
        <v>15044</v>
      </c>
      <c r="C4457" s="251" t="s">
        <v>10031</v>
      </c>
      <c r="D4457" s="251" t="s">
        <v>15031</v>
      </c>
      <c r="E4457" s="251" t="s">
        <v>13113</v>
      </c>
      <c r="F4457" s="251" t="s">
        <v>9986</v>
      </c>
      <c r="G4457" s="251" t="s">
        <v>3346</v>
      </c>
      <c r="H4457" s="251" t="s">
        <v>770</v>
      </c>
      <c r="I4457" s="257" t="str">
        <f t="shared" si="277"/>
        <v>-00001</v>
      </c>
      <c r="J4457" s="251">
        <v>1</v>
      </c>
      <c r="K4457" s="251">
        <v>1</v>
      </c>
      <c r="M4457" s="251" t="s">
        <v>9993</v>
      </c>
      <c r="N4457" s="251" t="s">
        <v>13520</v>
      </c>
      <c r="O4457" s="251">
        <v>1</v>
      </c>
      <c r="Q4457" s="251" t="s">
        <v>15044</v>
      </c>
      <c r="R4457" s="251" t="s">
        <v>10017</v>
      </c>
      <c r="S4457" s="251" t="s">
        <v>3345</v>
      </c>
      <c r="T4457" s="251" t="str">
        <f t="shared" si="278"/>
        <v>I0404616815900D441</v>
      </c>
      <c r="W4457" s="251" t="str">
        <f t="shared" si="279"/>
        <v>I040461681590-0D441</v>
      </c>
    </row>
    <row r="4458" spans="1:23" x14ac:dyDescent="0.3">
      <c r="A4458" s="256" t="str">
        <f t="shared" si="276"/>
        <v>I0404616-81591VT020-00002</v>
      </c>
      <c r="B4458" s="251" t="s">
        <v>15045</v>
      </c>
      <c r="C4458" s="251" t="s">
        <v>10031</v>
      </c>
      <c r="D4458" s="251" t="s">
        <v>15031</v>
      </c>
      <c r="E4458" s="251" t="s">
        <v>13113</v>
      </c>
      <c r="F4458" s="251" t="s">
        <v>9988</v>
      </c>
      <c r="G4458" s="251" t="s">
        <v>11073</v>
      </c>
      <c r="H4458" s="251" t="s">
        <v>5219</v>
      </c>
      <c r="I4458" s="257" t="str">
        <f t="shared" si="277"/>
        <v>-00002</v>
      </c>
      <c r="J4458" s="251">
        <v>2</v>
      </c>
      <c r="K4458" s="251">
        <v>2</v>
      </c>
      <c r="M4458" s="251" t="s">
        <v>9993</v>
      </c>
      <c r="N4458" s="251" t="s">
        <v>13520</v>
      </c>
      <c r="O4458" s="251">
        <v>2</v>
      </c>
      <c r="Q4458" s="251" t="s">
        <v>15045</v>
      </c>
      <c r="R4458" s="251" t="s">
        <v>10017</v>
      </c>
      <c r="S4458" s="251" t="s">
        <v>3777</v>
      </c>
      <c r="T4458" s="251" t="str">
        <f t="shared" si="278"/>
        <v>I040461681591VT020</v>
      </c>
      <c r="W4458" s="251" t="str">
        <f t="shared" si="279"/>
        <v>I040461681591-VT020</v>
      </c>
    </row>
    <row r="4459" spans="1:23" x14ac:dyDescent="0.3">
      <c r="A4459" s="256" t="str">
        <f t="shared" si="276"/>
        <v>I0404617-81110VT040-00002</v>
      </c>
      <c r="B4459" s="251" t="s">
        <v>15046</v>
      </c>
      <c r="C4459" s="251" t="s">
        <v>10031</v>
      </c>
      <c r="D4459" s="251" t="s">
        <v>15047</v>
      </c>
      <c r="E4459" s="251" t="s">
        <v>13113</v>
      </c>
      <c r="F4459" s="251" t="s">
        <v>9957</v>
      </c>
      <c r="G4459" s="251" t="s">
        <v>10047</v>
      </c>
      <c r="H4459" s="251" t="s">
        <v>3422</v>
      </c>
      <c r="I4459" s="257" t="str">
        <f t="shared" si="277"/>
        <v>-00002</v>
      </c>
      <c r="J4459" s="251">
        <v>2</v>
      </c>
      <c r="K4459" s="251">
        <v>2</v>
      </c>
      <c r="M4459" s="251" t="s">
        <v>9958</v>
      </c>
      <c r="N4459" s="251" t="s">
        <v>13815</v>
      </c>
      <c r="O4459" s="251">
        <v>2</v>
      </c>
      <c r="Q4459" s="251" t="s">
        <v>15046</v>
      </c>
      <c r="R4459" s="251" t="s">
        <v>10028</v>
      </c>
      <c r="S4459" s="251" t="s">
        <v>3713</v>
      </c>
      <c r="T4459" s="251" t="str">
        <f t="shared" si="278"/>
        <v>I040461781110VT040</v>
      </c>
      <c r="W4459" s="251" t="str">
        <f t="shared" si="279"/>
        <v>I040461781110-VT040</v>
      </c>
    </row>
    <row r="4460" spans="1:23" x14ac:dyDescent="0.3">
      <c r="A4460" s="256" t="str">
        <f t="shared" si="276"/>
        <v>I0404617-81110VT080-00003</v>
      </c>
      <c r="B4460" s="251" t="s">
        <v>15048</v>
      </c>
      <c r="C4460" s="251" t="s">
        <v>10031</v>
      </c>
      <c r="D4460" s="251" t="s">
        <v>15047</v>
      </c>
      <c r="E4460" s="251" t="s">
        <v>13113</v>
      </c>
      <c r="F4460" s="251" t="s">
        <v>9962</v>
      </c>
      <c r="G4460" s="251" t="s">
        <v>4985</v>
      </c>
      <c r="H4460" s="251" t="s">
        <v>3422</v>
      </c>
      <c r="I4460" s="257" t="str">
        <f t="shared" si="277"/>
        <v>-00003</v>
      </c>
      <c r="J4460" s="251">
        <v>3</v>
      </c>
      <c r="K4460" s="251">
        <v>3</v>
      </c>
      <c r="M4460" s="251" t="s">
        <v>9958</v>
      </c>
      <c r="N4460" s="251" t="s">
        <v>13815</v>
      </c>
      <c r="O4460" s="251">
        <v>3</v>
      </c>
      <c r="Q4460" s="251" t="s">
        <v>15048</v>
      </c>
      <c r="R4460" s="251" t="s">
        <v>10028</v>
      </c>
      <c r="S4460" s="251" t="s">
        <v>3719</v>
      </c>
      <c r="T4460" s="251" t="str">
        <f t="shared" si="278"/>
        <v>I040461781110VT080</v>
      </c>
      <c r="W4460" s="251" t="str">
        <f t="shared" si="279"/>
        <v>I040461781110-VT080</v>
      </c>
    </row>
    <row r="4461" spans="1:23" x14ac:dyDescent="0.3">
      <c r="A4461" s="256" t="str">
        <f t="shared" si="276"/>
        <v>I0404617-81110VT100-00001</v>
      </c>
      <c r="B4461" s="251" t="s">
        <v>15049</v>
      </c>
      <c r="C4461" s="251" t="s">
        <v>10031</v>
      </c>
      <c r="D4461" s="251" t="s">
        <v>15047</v>
      </c>
      <c r="E4461" s="251" t="s">
        <v>13113</v>
      </c>
      <c r="F4461" s="251" t="s">
        <v>9964</v>
      </c>
      <c r="G4461" s="251" t="s">
        <v>10049</v>
      </c>
      <c r="H4461" s="251" t="s">
        <v>3422</v>
      </c>
      <c r="I4461" s="257" t="str">
        <f t="shared" si="277"/>
        <v>-00001</v>
      </c>
      <c r="J4461" s="251">
        <v>1</v>
      </c>
      <c r="K4461" s="251">
        <v>1</v>
      </c>
      <c r="M4461" s="251" t="s">
        <v>9958</v>
      </c>
      <c r="N4461" s="251" t="s">
        <v>13815</v>
      </c>
      <c r="O4461" s="251">
        <v>1</v>
      </c>
      <c r="Q4461" s="251" t="s">
        <v>15049</v>
      </c>
      <c r="R4461" s="251" t="s">
        <v>10028</v>
      </c>
      <c r="S4461" s="251" t="s">
        <v>3723</v>
      </c>
      <c r="T4461" s="251" t="str">
        <f t="shared" si="278"/>
        <v>I040461781110VT100</v>
      </c>
      <c r="W4461" s="251" t="str">
        <f t="shared" si="279"/>
        <v>I040461781110-VT100</v>
      </c>
    </row>
    <row r="4462" spans="1:23" x14ac:dyDescent="0.3">
      <c r="A4462" s="256" t="str">
        <f t="shared" si="276"/>
        <v>I0404617-81150VT040-00003</v>
      </c>
      <c r="B4462" s="251" t="s">
        <v>15050</v>
      </c>
      <c r="C4462" s="251" t="s">
        <v>10031</v>
      </c>
      <c r="D4462" s="251" t="s">
        <v>15047</v>
      </c>
      <c r="E4462" s="251" t="s">
        <v>13113</v>
      </c>
      <c r="F4462" s="251" t="s">
        <v>9966</v>
      </c>
      <c r="G4462" s="251" t="s">
        <v>10051</v>
      </c>
      <c r="H4462" s="251" t="s">
        <v>3429</v>
      </c>
      <c r="I4462" s="257" t="str">
        <f t="shared" si="277"/>
        <v>-00003</v>
      </c>
      <c r="J4462" s="251">
        <v>3</v>
      </c>
      <c r="K4462" s="251">
        <v>3</v>
      </c>
      <c r="M4462" s="251" t="s">
        <v>9958</v>
      </c>
      <c r="N4462" s="251" t="s">
        <v>13815</v>
      </c>
      <c r="O4462" s="251">
        <v>3</v>
      </c>
      <c r="Q4462" s="251" t="s">
        <v>15050</v>
      </c>
      <c r="R4462" s="251" t="s">
        <v>10028</v>
      </c>
      <c r="S4462" s="251" t="s">
        <v>3725</v>
      </c>
      <c r="T4462" s="251" t="str">
        <f t="shared" si="278"/>
        <v>I040461781150VT040</v>
      </c>
      <c r="W4462" s="251" t="str">
        <f t="shared" si="279"/>
        <v>I040461781150-VT040</v>
      </c>
    </row>
    <row r="4463" spans="1:23" x14ac:dyDescent="0.3">
      <c r="A4463" s="256" t="str">
        <f t="shared" si="276"/>
        <v>I0404617-81150VT080-00002</v>
      </c>
      <c r="B4463" s="251" t="s">
        <v>15051</v>
      </c>
      <c r="C4463" s="251" t="s">
        <v>10031</v>
      </c>
      <c r="D4463" s="251" t="s">
        <v>15047</v>
      </c>
      <c r="E4463" s="251" t="s">
        <v>13113</v>
      </c>
      <c r="F4463" s="251" t="s">
        <v>9968</v>
      </c>
      <c r="G4463" s="251" t="s">
        <v>10242</v>
      </c>
      <c r="H4463" s="251" t="s">
        <v>3429</v>
      </c>
      <c r="I4463" s="257" t="str">
        <f t="shared" si="277"/>
        <v>-00002</v>
      </c>
      <c r="J4463" s="251">
        <v>2</v>
      </c>
      <c r="K4463" s="251">
        <v>2</v>
      </c>
      <c r="M4463" s="251" t="s">
        <v>9958</v>
      </c>
      <c r="N4463" s="251" t="s">
        <v>13815</v>
      </c>
      <c r="O4463" s="251">
        <v>2</v>
      </c>
      <c r="Q4463" s="251" t="s">
        <v>15051</v>
      </c>
      <c r="R4463" s="251" t="s">
        <v>10028</v>
      </c>
      <c r="S4463" s="251" t="s">
        <v>3731</v>
      </c>
      <c r="T4463" s="251" t="str">
        <f t="shared" si="278"/>
        <v>I040461781150VT080</v>
      </c>
      <c r="W4463" s="251" t="str">
        <f t="shared" si="279"/>
        <v>I040461781150-VT080</v>
      </c>
    </row>
    <row r="4464" spans="1:23" x14ac:dyDescent="0.3">
      <c r="A4464" s="256" t="str">
        <f t="shared" si="276"/>
        <v>I0404617-811700K300-00002</v>
      </c>
      <c r="B4464" s="251" t="s">
        <v>15052</v>
      </c>
      <c r="C4464" s="251" t="s">
        <v>10031</v>
      </c>
      <c r="D4464" s="251" t="s">
        <v>15047</v>
      </c>
      <c r="E4464" s="251" t="s">
        <v>13113</v>
      </c>
      <c r="F4464" s="251" t="s">
        <v>9970</v>
      </c>
      <c r="G4464" s="251" t="s">
        <v>238</v>
      </c>
      <c r="H4464" s="251" t="s">
        <v>5094</v>
      </c>
      <c r="I4464" s="257" t="str">
        <f t="shared" si="277"/>
        <v>-00002</v>
      </c>
      <c r="J4464" s="251">
        <v>2</v>
      </c>
      <c r="K4464" s="251">
        <v>2</v>
      </c>
      <c r="M4464" s="251" t="s">
        <v>9958</v>
      </c>
      <c r="N4464" s="251" t="s">
        <v>13815</v>
      </c>
      <c r="O4464" s="251">
        <v>2</v>
      </c>
      <c r="Q4464" s="251" t="s">
        <v>15052</v>
      </c>
      <c r="R4464" s="251" t="s">
        <v>10028</v>
      </c>
      <c r="S4464" s="251" t="s">
        <v>237</v>
      </c>
      <c r="T4464" s="251" t="str">
        <f t="shared" si="278"/>
        <v>I0404617811700K300</v>
      </c>
      <c r="W4464" s="251" t="str">
        <f t="shared" si="279"/>
        <v>I040461781170-0K300</v>
      </c>
    </row>
    <row r="4465" spans="1:23" x14ac:dyDescent="0.3">
      <c r="A4465" s="256" t="str">
        <f t="shared" si="276"/>
        <v>I0404617-812210K090-00001</v>
      </c>
      <c r="B4465" s="251" t="s">
        <v>15053</v>
      </c>
      <c r="C4465" s="251" t="s">
        <v>10031</v>
      </c>
      <c r="D4465" s="251" t="s">
        <v>15047</v>
      </c>
      <c r="E4465" s="251" t="s">
        <v>13113</v>
      </c>
      <c r="F4465" s="251" t="s">
        <v>9972</v>
      </c>
      <c r="G4465" s="251" t="s">
        <v>622</v>
      </c>
      <c r="H4465" s="251" t="s">
        <v>5170</v>
      </c>
      <c r="I4465" s="257" t="str">
        <f t="shared" si="277"/>
        <v>-00001</v>
      </c>
      <c r="J4465" s="251">
        <v>1</v>
      </c>
      <c r="K4465" s="251">
        <v>1</v>
      </c>
      <c r="M4465" s="251" t="s">
        <v>9993</v>
      </c>
      <c r="N4465" s="251" t="s">
        <v>13815</v>
      </c>
      <c r="O4465" s="251">
        <v>1</v>
      </c>
      <c r="Q4465" s="251" t="s">
        <v>15053</v>
      </c>
      <c r="R4465" s="251" t="s">
        <v>10028</v>
      </c>
      <c r="S4465" s="251" t="s">
        <v>621</v>
      </c>
      <c r="T4465" s="251" t="str">
        <f t="shared" si="278"/>
        <v>I0404617812210K090</v>
      </c>
      <c r="W4465" s="251" t="str">
        <f t="shared" si="279"/>
        <v>I040461781221-0K090</v>
      </c>
    </row>
    <row r="4466" spans="1:23" x14ac:dyDescent="0.3">
      <c r="A4466" s="256" t="str">
        <f t="shared" si="276"/>
        <v>I0404617-815500K080-00002</v>
      </c>
      <c r="B4466" s="251" t="s">
        <v>15054</v>
      </c>
      <c r="C4466" s="251" t="s">
        <v>10031</v>
      </c>
      <c r="D4466" s="251" t="s">
        <v>15047</v>
      </c>
      <c r="E4466" s="251" t="s">
        <v>13113</v>
      </c>
      <c r="F4466" s="251" t="s">
        <v>9974</v>
      </c>
      <c r="G4466" s="251" t="s">
        <v>151</v>
      </c>
      <c r="H4466" s="251" t="s">
        <v>5045</v>
      </c>
      <c r="I4466" s="257" t="str">
        <f t="shared" si="277"/>
        <v>-00002</v>
      </c>
      <c r="J4466" s="251">
        <v>2</v>
      </c>
      <c r="K4466" s="251">
        <v>2</v>
      </c>
      <c r="M4466" s="251" t="s">
        <v>9958</v>
      </c>
      <c r="N4466" s="251" t="s">
        <v>13815</v>
      </c>
      <c r="O4466" s="251">
        <v>2</v>
      </c>
      <c r="Q4466" s="251" t="s">
        <v>15054</v>
      </c>
      <c r="R4466" s="251" t="s">
        <v>10028</v>
      </c>
      <c r="S4466" s="251" t="s">
        <v>150</v>
      </c>
      <c r="T4466" s="251" t="str">
        <f t="shared" si="278"/>
        <v>I0404617815500K080</v>
      </c>
      <c r="W4466" s="251" t="str">
        <f t="shared" si="279"/>
        <v>I040461781550-0K080</v>
      </c>
    </row>
    <row r="4467" spans="1:23" x14ac:dyDescent="0.3">
      <c r="A4467" s="256" t="str">
        <f t="shared" si="276"/>
        <v>I0404617-81550VT020-00002</v>
      </c>
      <c r="B4467" s="251" t="s">
        <v>15055</v>
      </c>
      <c r="C4467" s="251" t="s">
        <v>10031</v>
      </c>
      <c r="D4467" s="251" t="s">
        <v>15047</v>
      </c>
      <c r="E4467" s="251" t="s">
        <v>13113</v>
      </c>
      <c r="F4467" s="251" t="s">
        <v>9976</v>
      </c>
      <c r="G4467" s="251" t="s">
        <v>10057</v>
      </c>
      <c r="H4467" s="251" t="s">
        <v>5202</v>
      </c>
      <c r="I4467" s="257" t="str">
        <f t="shared" si="277"/>
        <v>-00002</v>
      </c>
      <c r="J4467" s="251">
        <v>2</v>
      </c>
      <c r="K4467" s="251">
        <v>2</v>
      </c>
      <c r="M4467" s="251" t="s">
        <v>9958</v>
      </c>
      <c r="N4467" s="251" t="s">
        <v>13815</v>
      </c>
      <c r="O4467" s="251">
        <v>2</v>
      </c>
      <c r="Q4467" s="251" t="s">
        <v>15055</v>
      </c>
      <c r="R4467" s="251" t="s">
        <v>10028</v>
      </c>
      <c r="S4467" s="251" t="s">
        <v>3737</v>
      </c>
      <c r="T4467" s="251" t="str">
        <f t="shared" si="278"/>
        <v>I040461781550VT020</v>
      </c>
      <c r="W4467" s="251" t="str">
        <f t="shared" si="279"/>
        <v>I040461781550-VT020</v>
      </c>
    </row>
    <row r="4468" spans="1:23" x14ac:dyDescent="0.3">
      <c r="A4468" s="256" t="str">
        <f t="shared" si="276"/>
        <v>I0404617-81551VT020-00002</v>
      </c>
      <c r="B4468" s="251" t="s">
        <v>15056</v>
      </c>
      <c r="C4468" s="251" t="s">
        <v>10031</v>
      </c>
      <c r="D4468" s="251" t="s">
        <v>15047</v>
      </c>
      <c r="E4468" s="251" t="s">
        <v>13113</v>
      </c>
      <c r="F4468" s="251" t="s">
        <v>9978</v>
      </c>
      <c r="G4468" s="251" t="s">
        <v>10060</v>
      </c>
      <c r="H4468" s="251" t="s">
        <v>3436</v>
      </c>
      <c r="I4468" s="257" t="str">
        <f t="shared" si="277"/>
        <v>-00002</v>
      </c>
      <c r="J4468" s="251">
        <v>2</v>
      </c>
      <c r="K4468" s="251">
        <v>2</v>
      </c>
      <c r="M4468" s="251" t="s">
        <v>9958</v>
      </c>
      <c r="N4468" s="251" t="s">
        <v>13815</v>
      </c>
      <c r="O4468" s="251">
        <v>2</v>
      </c>
      <c r="Q4468" s="251" t="s">
        <v>15056</v>
      </c>
      <c r="R4468" s="251" t="s">
        <v>10028</v>
      </c>
      <c r="S4468" s="251" t="s">
        <v>3761</v>
      </c>
      <c r="T4468" s="251" t="str">
        <f t="shared" si="278"/>
        <v>I040461781551VT020</v>
      </c>
      <c r="W4468" s="251" t="str">
        <f t="shared" si="279"/>
        <v>I040461781551-VT020</v>
      </c>
    </row>
    <row r="4469" spans="1:23" x14ac:dyDescent="0.3">
      <c r="A4469" s="256" t="str">
        <f t="shared" si="276"/>
        <v>I0404617-81551VT050-00002</v>
      </c>
      <c r="B4469" s="251" t="s">
        <v>15057</v>
      </c>
      <c r="C4469" s="251" t="s">
        <v>10031</v>
      </c>
      <c r="D4469" s="251" t="s">
        <v>15047</v>
      </c>
      <c r="E4469" s="251" t="s">
        <v>13113</v>
      </c>
      <c r="F4469" s="251" t="s">
        <v>9980</v>
      </c>
      <c r="G4469" s="251" t="s">
        <v>10062</v>
      </c>
      <c r="H4469" s="251" t="s">
        <v>3436</v>
      </c>
      <c r="I4469" s="257" t="str">
        <f t="shared" si="277"/>
        <v>-00002</v>
      </c>
      <c r="J4469" s="251">
        <v>2</v>
      </c>
      <c r="K4469" s="251">
        <v>2</v>
      </c>
      <c r="M4469" s="251" t="s">
        <v>9958</v>
      </c>
      <c r="N4469" s="251" t="s">
        <v>13815</v>
      </c>
      <c r="O4469" s="251">
        <v>2</v>
      </c>
      <c r="Q4469" s="251" t="s">
        <v>15057</v>
      </c>
      <c r="R4469" s="251" t="s">
        <v>10028</v>
      </c>
      <c r="S4469" s="251" t="s">
        <v>3763</v>
      </c>
      <c r="T4469" s="251" t="str">
        <f t="shared" si="278"/>
        <v>I040461781551VT050</v>
      </c>
      <c r="W4469" s="251" t="str">
        <f t="shared" si="279"/>
        <v>I040461781551-VT050</v>
      </c>
    </row>
    <row r="4470" spans="1:23" x14ac:dyDescent="0.3">
      <c r="A4470" s="256" t="str">
        <f t="shared" si="276"/>
        <v>I0404617-815600K080-00002</v>
      </c>
      <c r="B4470" s="251" t="s">
        <v>15058</v>
      </c>
      <c r="C4470" s="251" t="s">
        <v>10031</v>
      </c>
      <c r="D4470" s="251" t="s">
        <v>15047</v>
      </c>
      <c r="E4470" s="251" t="s">
        <v>13113</v>
      </c>
      <c r="F4470" s="251" t="s">
        <v>9982</v>
      </c>
      <c r="G4470" s="251" t="s">
        <v>164</v>
      </c>
      <c r="H4470" s="251" t="s">
        <v>5047</v>
      </c>
      <c r="I4470" s="257" t="str">
        <f t="shared" si="277"/>
        <v>-00002</v>
      </c>
      <c r="J4470" s="251">
        <v>2</v>
      </c>
      <c r="K4470" s="251">
        <v>2</v>
      </c>
      <c r="M4470" s="251" t="s">
        <v>9958</v>
      </c>
      <c r="N4470" s="251" t="s">
        <v>13815</v>
      </c>
      <c r="O4470" s="251">
        <v>2</v>
      </c>
      <c r="Q4470" s="251" t="s">
        <v>15058</v>
      </c>
      <c r="R4470" s="251" t="s">
        <v>10028</v>
      </c>
      <c r="S4470" s="251" t="s">
        <v>163</v>
      </c>
      <c r="T4470" s="251" t="str">
        <f t="shared" si="278"/>
        <v>I0404617815600K080</v>
      </c>
      <c r="W4470" s="251" t="str">
        <f t="shared" si="279"/>
        <v>I040461781560-0K080</v>
      </c>
    </row>
    <row r="4471" spans="1:23" x14ac:dyDescent="0.3">
      <c r="A4471" s="256" t="str">
        <f t="shared" si="276"/>
        <v>I0404617-81560VT020-00001</v>
      </c>
      <c r="B4471" s="251" t="s">
        <v>15059</v>
      </c>
      <c r="C4471" s="251" t="s">
        <v>10031</v>
      </c>
      <c r="D4471" s="251" t="s">
        <v>15047</v>
      </c>
      <c r="E4471" s="251" t="s">
        <v>13113</v>
      </c>
      <c r="F4471" s="251" t="s">
        <v>9984</v>
      </c>
      <c r="G4471" s="251" t="s">
        <v>10065</v>
      </c>
      <c r="H4471" s="251" t="s">
        <v>5204</v>
      </c>
      <c r="I4471" s="257" t="str">
        <f t="shared" si="277"/>
        <v>-00001</v>
      </c>
      <c r="J4471" s="251">
        <v>1</v>
      </c>
      <c r="K4471" s="251">
        <v>1</v>
      </c>
      <c r="M4471" s="251" t="s">
        <v>9958</v>
      </c>
      <c r="N4471" s="251" t="s">
        <v>13815</v>
      </c>
      <c r="O4471" s="251">
        <v>1</v>
      </c>
      <c r="Q4471" s="251" t="s">
        <v>15059</v>
      </c>
      <c r="R4471" s="251" t="s">
        <v>10028</v>
      </c>
      <c r="S4471" s="251" t="s">
        <v>3743</v>
      </c>
      <c r="T4471" s="251" t="str">
        <f t="shared" si="278"/>
        <v>I040461781560VT020</v>
      </c>
      <c r="W4471" s="251" t="str">
        <f t="shared" si="279"/>
        <v>I040461781560-VT020</v>
      </c>
    </row>
    <row r="4472" spans="1:23" x14ac:dyDescent="0.3">
      <c r="A4472" s="256" t="str">
        <f t="shared" si="276"/>
        <v>I0404617-81560VT050-00003</v>
      </c>
      <c r="B4472" s="251" t="s">
        <v>15060</v>
      </c>
      <c r="C4472" s="251" t="s">
        <v>10031</v>
      </c>
      <c r="D4472" s="251" t="s">
        <v>15047</v>
      </c>
      <c r="E4472" s="251" t="s">
        <v>13113</v>
      </c>
      <c r="F4472" s="251" t="s">
        <v>9986</v>
      </c>
      <c r="G4472" s="251" t="s">
        <v>10067</v>
      </c>
      <c r="H4472" s="251" t="s">
        <v>5204</v>
      </c>
      <c r="I4472" s="257" t="str">
        <f t="shared" si="277"/>
        <v>-00003</v>
      </c>
      <c r="J4472" s="251">
        <v>3</v>
      </c>
      <c r="K4472" s="251">
        <v>3</v>
      </c>
      <c r="M4472" s="251" t="s">
        <v>9958</v>
      </c>
      <c r="N4472" s="251" t="s">
        <v>13815</v>
      </c>
      <c r="O4472" s="251">
        <v>3</v>
      </c>
      <c r="Q4472" s="251" t="s">
        <v>15060</v>
      </c>
      <c r="R4472" s="251" t="s">
        <v>10028</v>
      </c>
      <c r="S4472" s="251" t="s">
        <v>3746</v>
      </c>
      <c r="T4472" s="251" t="str">
        <f t="shared" si="278"/>
        <v>I040461781560VT050</v>
      </c>
      <c r="W4472" s="251" t="str">
        <f t="shared" si="279"/>
        <v>I040461781560-VT050</v>
      </c>
    </row>
    <row r="4473" spans="1:23" x14ac:dyDescent="0.3">
      <c r="A4473" s="256" t="str">
        <f t="shared" si="276"/>
        <v>I0404617-81561VT020-00001</v>
      </c>
      <c r="B4473" s="251" t="s">
        <v>15061</v>
      </c>
      <c r="C4473" s="251" t="s">
        <v>10031</v>
      </c>
      <c r="D4473" s="251" t="s">
        <v>15047</v>
      </c>
      <c r="E4473" s="251" t="s">
        <v>13113</v>
      </c>
      <c r="F4473" s="251" t="s">
        <v>9988</v>
      </c>
      <c r="G4473" s="251" t="s">
        <v>10256</v>
      </c>
      <c r="H4473" s="251" t="s">
        <v>3443</v>
      </c>
      <c r="I4473" s="257" t="str">
        <f t="shared" si="277"/>
        <v>-00001</v>
      </c>
      <c r="J4473" s="251">
        <v>1</v>
      </c>
      <c r="K4473" s="251">
        <v>1</v>
      </c>
      <c r="M4473" s="251" t="s">
        <v>9958</v>
      </c>
      <c r="N4473" s="251" t="s">
        <v>13815</v>
      </c>
      <c r="O4473" s="251">
        <v>1</v>
      </c>
      <c r="Q4473" s="251" t="s">
        <v>15061</v>
      </c>
      <c r="R4473" s="251" t="s">
        <v>10028</v>
      </c>
      <c r="S4473" s="251" t="s">
        <v>3767</v>
      </c>
      <c r="T4473" s="251" t="str">
        <f t="shared" si="278"/>
        <v>I040461781561VT020</v>
      </c>
      <c r="W4473" s="251" t="str">
        <f t="shared" si="279"/>
        <v>I040461781561-VT020</v>
      </c>
    </row>
    <row r="4474" spans="1:23" x14ac:dyDescent="0.3">
      <c r="A4474" s="256" t="str">
        <f t="shared" si="276"/>
        <v>I0404617-81580VT010-00002</v>
      </c>
      <c r="B4474" s="251" t="s">
        <v>15062</v>
      </c>
      <c r="C4474" s="251" t="s">
        <v>10031</v>
      </c>
      <c r="D4474" s="251" t="s">
        <v>15047</v>
      </c>
      <c r="E4474" s="251" t="s">
        <v>13113</v>
      </c>
      <c r="F4474" s="251" t="s">
        <v>9990</v>
      </c>
      <c r="G4474" s="251" t="s">
        <v>5289</v>
      </c>
      <c r="H4474" s="251" t="s">
        <v>758</v>
      </c>
      <c r="I4474" s="257" t="str">
        <f t="shared" si="277"/>
        <v>-00002</v>
      </c>
      <c r="J4474" s="251">
        <v>2</v>
      </c>
      <c r="K4474" s="251">
        <v>2</v>
      </c>
      <c r="M4474" s="251" t="s">
        <v>9993</v>
      </c>
      <c r="N4474" s="251" t="s">
        <v>13815</v>
      </c>
      <c r="O4474" s="251">
        <v>2</v>
      </c>
      <c r="Q4474" s="251" t="s">
        <v>15062</v>
      </c>
      <c r="R4474" s="251" t="s">
        <v>10028</v>
      </c>
      <c r="S4474" s="251" t="s">
        <v>3749</v>
      </c>
      <c r="T4474" s="251" t="str">
        <f t="shared" si="278"/>
        <v>I040461781580VT010</v>
      </c>
      <c r="W4474" s="251" t="str">
        <f t="shared" si="279"/>
        <v>I040461781580-VT010</v>
      </c>
    </row>
    <row r="4475" spans="1:23" x14ac:dyDescent="0.3">
      <c r="A4475" s="256" t="str">
        <f t="shared" si="276"/>
        <v>I0404617-81580VT020-00001</v>
      </c>
      <c r="B4475" s="251" t="s">
        <v>15063</v>
      </c>
      <c r="C4475" s="251" t="s">
        <v>10031</v>
      </c>
      <c r="D4475" s="251" t="s">
        <v>15047</v>
      </c>
      <c r="E4475" s="251" t="s">
        <v>13113</v>
      </c>
      <c r="F4475" s="251" t="s">
        <v>9992</v>
      </c>
      <c r="G4475" s="251" t="s">
        <v>10071</v>
      </c>
      <c r="H4475" s="251" t="s">
        <v>758</v>
      </c>
      <c r="I4475" s="257" t="str">
        <f t="shared" si="277"/>
        <v>-00001</v>
      </c>
      <c r="J4475" s="251">
        <v>1</v>
      </c>
      <c r="K4475" s="251">
        <v>1</v>
      </c>
      <c r="M4475" s="251" t="s">
        <v>9958</v>
      </c>
      <c r="N4475" s="251" t="s">
        <v>13815</v>
      </c>
      <c r="O4475" s="251">
        <v>1</v>
      </c>
      <c r="Q4475" s="251" t="s">
        <v>15063</v>
      </c>
      <c r="R4475" s="251" t="s">
        <v>10028</v>
      </c>
      <c r="S4475" s="251" t="s">
        <v>3752</v>
      </c>
      <c r="T4475" s="251" t="str">
        <f t="shared" si="278"/>
        <v>I040461781580VT020</v>
      </c>
      <c r="W4475" s="251" t="str">
        <f t="shared" si="279"/>
        <v>I040461781580-VT020</v>
      </c>
    </row>
    <row r="4476" spans="1:23" x14ac:dyDescent="0.3">
      <c r="A4476" s="256" t="str">
        <f t="shared" si="276"/>
        <v>I0404617-81581VT020-00002</v>
      </c>
      <c r="B4476" s="251" t="s">
        <v>15064</v>
      </c>
      <c r="C4476" s="251" t="s">
        <v>10031</v>
      </c>
      <c r="D4476" s="251" t="s">
        <v>15047</v>
      </c>
      <c r="E4476" s="251" t="s">
        <v>13113</v>
      </c>
      <c r="F4476" s="251" t="s">
        <v>9995</v>
      </c>
      <c r="G4476" s="251" t="s">
        <v>10668</v>
      </c>
      <c r="H4476" s="251" t="s">
        <v>5218</v>
      </c>
      <c r="I4476" s="257" t="str">
        <f t="shared" si="277"/>
        <v>-00002</v>
      </c>
      <c r="J4476" s="251">
        <v>2</v>
      </c>
      <c r="K4476" s="251">
        <v>2</v>
      </c>
      <c r="M4476" s="251" t="s">
        <v>9993</v>
      </c>
      <c r="N4476" s="251" t="s">
        <v>13815</v>
      </c>
      <c r="O4476" s="251">
        <v>2</v>
      </c>
      <c r="Q4476" s="251" t="s">
        <v>15064</v>
      </c>
      <c r="R4476" s="251" t="s">
        <v>10028</v>
      </c>
      <c r="S4476" s="251" t="s">
        <v>3773</v>
      </c>
      <c r="T4476" s="251" t="str">
        <f t="shared" si="278"/>
        <v>I040461781581VT020</v>
      </c>
      <c r="W4476" s="251" t="str">
        <f t="shared" si="279"/>
        <v>I040461781581-VT020</v>
      </c>
    </row>
    <row r="4477" spans="1:23" x14ac:dyDescent="0.3">
      <c r="A4477" s="256" t="str">
        <f t="shared" si="276"/>
        <v>I0404617-81590VT020-00001</v>
      </c>
      <c r="B4477" s="251" t="s">
        <v>15065</v>
      </c>
      <c r="C4477" s="251" t="s">
        <v>10031</v>
      </c>
      <c r="D4477" s="251" t="s">
        <v>15047</v>
      </c>
      <c r="E4477" s="251" t="s">
        <v>13113</v>
      </c>
      <c r="F4477" s="251" t="s">
        <v>9997</v>
      </c>
      <c r="G4477" s="251" t="s">
        <v>10075</v>
      </c>
      <c r="H4477" s="251" t="s">
        <v>770</v>
      </c>
      <c r="I4477" s="257" t="str">
        <f t="shared" si="277"/>
        <v>-00001</v>
      </c>
      <c r="J4477" s="251">
        <v>1</v>
      </c>
      <c r="K4477" s="251">
        <v>1</v>
      </c>
      <c r="M4477" s="251" t="s">
        <v>9958</v>
      </c>
      <c r="N4477" s="251" t="s">
        <v>13815</v>
      </c>
      <c r="O4477" s="251">
        <v>1</v>
      </c>
      <c r="Q4477" s="251" t="s">
        <v>15065</v>
      </c>
      <c r="R4477" s="251" t="s">
        <v>10028</v>
      </c>
      <c r="S4477" s="251" t="s">
        <v>3758</v>
      </c>
      <c r="T4477" s="251" t="str">
        <f t="shared" si="278"/>
        <v>I040461781590VT020</v>
      </c>
      <c r="W4477" s="251" t="str">
        <f t="shared" si="279"/>
        <v>I040461781590-VT020</v>
      </c>
    </row>
    <row r="4478" spans="1:23" x14ac:dyDescent="0.3">
      <c r="A4478" s="256" t="str">
        <f t="shared" si="276"/>
        <v>I0606390-81110BZ620-00006</v>
      </c>
      <c r="B4478" s="251" t="s">
        <v>15066</v>
      </c>
      <c r="C4478" s="251" t="s">
        <v>10077</v>
      </c>
      <c r="D4478" s="251" t="s">
        <v>15067</v>
      </c>
      <c r="E4478" s="251" t="s">
        <v>13113</v>
      </c>
      <c r="F4478" s="251" t="s">
        <v>9957</v>
      </c>
      <c r="G4478" s="251" t="s">
        <v>1193</v>
      </c>
      <c r="H4478" s="251" t="s">
        <v>3422</v>
      </c>
      <c r="I4478" s="257" t="str">
        <f t="shared" si="277"/>
        <v>-00006</v>
      </c>
      <c r="J4478" s="251">
        <v>6</v>
      </c>
      <c r="K4478" s="251">
        <v>6</v>
      </c>
      <c r="M4478" s="251" t="s">
        <v>9958</v>
      </c>
      <c r="N4478" s="251" t="s">
        <v>13366</v>
      </c>
      <c r="O4478" s="251">
        <v>6</v>
      </c>
      <c r="Q4478" s="251" t="s">
        <v>15066</v>
      </c>
      <c r="R4478" s="251" t="s">
        <v>9960</v>
      </c>
      <c r="S4478" s="251" t="s">
        <v>1192</v>
      </c>
      <c r="T4478" s="251" t="str">
        <f t="shared" si="278"/>
        <v>I060639081110BZ620</v>
      </c>
      <c r="W4478" s="251" t="str">
        <f t="shared" si="279"/>
        <v>I060639081110-BZ620</v>
      </c>
    </row>
    <row r="4479" spans="1:23" x14ac:dyDescent="0.3">
      <c r="A4479" s="256" t="str">
        <f t="shared" si="276"/>
        <v>I0606390-81130BZ620-00006</v>
      </c>
      <c r="B4479" s="251" t="s">
        <v>15068</v>
      </c>
      <c r="C4479" s="251" t="s">
        <v>10077</v>
      </c>
      <c r="D4479" s="251" t="s">
        <v>15067</v>
      </c>
      <c r="E4479" s="251" t="s">
        <v>13113</v>
      </c>
      <c r="F4479" s="251" t="s">
        <v>9962</v>
      </c>
      <c r="G4479" s="251" t="s">
        <v>1198</v>
      </c>
      <c r="H4479" s="251" t="s">
        <v>5101</v>
      </c>
      <c r="I4479" s="257" t="str">
        <f t="shared" si="277"/>
        <v>-00006</v>
      </c>
      <c r="J4479" s="251">
        <v>6</v>
      </c>
      <c r="K4479" s="251">
        <v>6</v>
      </c>
      <c r="M4479" s="251" t="s">
        <v>9958</v>
      </c>
      <c r="N4479" s="251" t="s">
        <v>13366</v>
      </c>
      <c r="O4479" s="251">
        <v>6</v>
      </c>
      <c r="Q4479" s="251" t="s">
        <v>15068</v>
      </c>
      <c r="R4479" s="251" t="s">
        <v>9960</v>
      </c>
      <c r="S4479" s="251" t="s">
        <v>1197</v>
      </c>
      <c r="T4479" s="251" t="str">
        <f t="shared" si="278"/>
        <v>I060639081130BZ620</v>
      </c>
      <c r="W4479" s="251" t="str">
        <f t="shared" si="279"/>
        <v>I060639081130-BZ620</v>
      </c>
    </row>
    <row r="4480" spans="1:23" x14ac:dyDescent="0.3">
      <c r="A4480" s="256" t="str">
        <f t="shared" si="276"/>
        <v>I0606390-81150BZ620-00003</v>
      </c>
      <c r="B4480" s="251" t="s">
        <v>15069</v>
      </c>
      <c r="C4480" s="251" t="s">
        <v>10077</v>
      </c>
      <c r="D4480" s="251" t="s">
        <v>15067</v>
      </c>
      <c r="E4480" s="251" t="s">
        <v>13113</v>
      </c>
      <c r="F4480" s="251" t="s">
        <v>9964</v>
      </c>
      <c r="G4480" s="251" t="s">
        <v>1203</v>
      </c>
      <c r="H4480" s="251" t="s">
        <v>3429</v>
      </c>
      <c r="I4480" s="257" t="str">
        <f t="shared" si="277"/>
        <v>-00003</v>
      </c>
      <c r="J4480" s="251">
        <v>3</v>
      </c>
      <c r="K4480" s="251">
        <v>3</v>
      </c>
      <c r="M4480" s="251" t="s">
        <v>9958</v>
      </c>
      <c r="N4480" s="251" t="s">
        <v>13366</v>
      </c>
      <c r="O4480" s="251">
        <v>3</v>
      </c>
      <c r="Q4480" s="251" t="s">
        <v>15069</v>
      </c>
      <c r="R4480" s="251" t="s">
        <v>9960</v>
      </c>
      <c r="S4480" s="251" t="s">
        <v>1202</v>
      </c>
      <c r="T4480" s="251" t="str">
        <f t="shared" si="278"/>
        <v>I060639081150BZ620</v>
      </c>
      <c r="W4480" s="251" t="str">
        <f t="shared" si="279"/>
        <v>I060639081150-BZ620</v>
      </c>
    </row>
    <row r="4481" spans="1:23" x14ac:dyDescent="0.3">
      <c r="A4481" s="256" t="str">
        <f t="shared" si="276"/>
        <v>I0606390-81170BZ620-00001</v>
      </c>
      <c r="B4481" s="251" t="s">
        <v>15070</v>
      </c>
      <c r="C4481" s="251" t="s">
        <v>10077</v>
      </c>
      <c r="D4481" s="251" t="s">
        <v>15067</v>
      </c>
      <c r="E4481" s="251" t="s">
        <v>13113</v>
      </c>
      <c r="F4481" s="251" t="s">
        <v>9966</v>
      </c>
      <c r="G4481" s="251" t="s">
        <v>1208</v>
      </c>
      <c r="H4481" s="251" t="s">
        <v>5102</v>
      </c>
      <c r="I4481" s="257" t="str">
        <f t="shared" si="277"/>
        <v>-00001</v>
      </c>
      <c r="J4481" s="251">
        <v>1</v>
      </c>
      <c r="K4481" s="251">
        <v>1</v>
      </c>
      <c r="M4481" s="251" t="s">
        <v>9958</v>
      </c>
      <c r="N4481" s="251" t="s">
        <v>13366</v>
      </c>
      <c r="O4481" s="251">
        <v>1</v>
      </c>
      <c r="Q4481" s="251" t="s">
        <v>15070</v>
      </c>
      <c r="R4481" s="251" t="s">
        <v>9960</v>
      </c>
      <c r="S4481" s="251" t="s">
        <v>1207</v>
      </c>
      <c r="T4481" s="251" t="str">
        <f t="shared" si="278"/>
        <v>I060639081170BZ620</v>
      </c>
      <c r="W4481" s="251" t="str">
        <f t="shared" si="279"/>
        <v>I060639081170-BZ620</v>
      </c>
    </row>
    <row r="4482" spans="1:23" x14ac:dyDescent="0.3">
      <c r="A4482" s="256" t="str">
        <f t="shared" si="276"/>
        <v>I0606390-81550BZ220-00001</v>
      </c>
      <c r="B4482" s="251" t="s">
        <v>15071</v>
      </c>
      <c r="C4482" s="251" t="s">
        <v>10077</v>
      </c>
      <c r="D4482" s="251" t="s">
        <v>15067</v>
      </c>
      <c r="E4482" s="251" t="s">
        <v>13113</v>
      </c>
      <c r="F4482" s="251" t="s">
        <v>9968</v>
      </c>
      <c r="G4482" s="251" t="s">
        <v>1364</v>
      </c>
      <c r="H4482" s="251" t="s">
        <v>5202</v>
      </c>
      <c r="I4482" s="257" t="str">
        <f t="shared" si="277"/>
        <v>-00001</v>
      </c>
      <c r="J4482" s="251">
        <v>1</v>
      </c>
      <c r="K4482" s="251">
        <v>1</v>
      </c>
      <c r="M4482" s="251" t="s">
        <v>9958</v>
      </c>
      <c r="N4482" s="251" t="s">
        <v>13366</v>
      </c>
      <c r="O4482" s="251">
        <v>1</v>
      </c>
      <c r="Q4482" s="251" t="s">
        <v>15071</v>
      </c>
      <c r="R4482" s="251" t="s">
        <v>9960</v>
      </c>
      <c r="S4482" s="251" t="s">
        <v>1363</v>
      </c>
      <c r="T4482" s="251" t="str">
        <f t="shared" si="278"/>
        <v>I060639081550BZ220</v>
      </c>
      <c r="W4482" s="251" t="str">
        <f t="shared" si="279"/>
        <v>I060639081550-BZ220</v>
      </c>
    </row>
    <row r="4483" spans="1:23" x14ac:dyDescent="0.3">
      <c r="A4483" s="256" t="str">
        <f t="shared" si="276"/>
        <v>I0606390-81550BZ490-00004</v>
      </c>
      <c r="B4483" s="251" t="s">
        <v>15072</v>
      </c>
      <c r="C4483" s="251" t="s">
        <v>10077</v>
      </c>
      <c r="D4483" s="251" t="s">
        <v>15067</v>
      </c>
      <c r="E4483" s="251" t="s">
        <v>13113</v>
      </c>
      <c r="F4483" s="251" t="s">
        <v>9970</v>
      </c>
      <c r="G4483" s="251" t="s">
        <v>1409</v>
      </c>
      <c r="H4483" s="251" t="s">
        <v>5202</v>
      </c>
      <c r="I4483" s="257" t="str">
        <f t="shared" si="277"/>
        <v>-00004</v>
      </c>
      <c r="J4483" s="251">
        <v>4</v>
      </c>
      <c r="K4483" s="251">
        <v>4</v>
      </c>
      <c r="M4483" s="251" t="s">
        <v>9958</v>
      </c>
      <c r="N4483" s="251" t="s">
        <v>13366</v>
      </c>
      <c r="O4483" s="251">
        <v>4</v>
      </c>
      <c r="Q4483" s="251" t="s">
        <v>15072</v>
      </c>
      <c r="R4483" s="251" t="s">
        <v>9960</v>
      </c>
      <c r="S4483" s="251" t="s">
        <v>1408</v>
      </c>
      <c r="T4483" s="251" t="str">
        <f t="shared" si="278"/>
        <v>I060639081550BZ490</v>
      </c>
      <c r="W4483" s="251" t="str">
        <f t="shared" si="279"/>
        <v>I060639081550-BZ490</v>
      </c>
    </row>
    <row r="4484" spans="1:23" x14ac:dyDescent="0.3">
      <c r="A4484" s="256" t="str">
        <f t="shared" si="276"/>
        <v>I0606390-81551BZ150-00005</v>
      </c>
      <c r="B4484" s="251" t="s">
        <v>15073</v>
      </c>
      <c r="C4484" s="251" t="s">
        <v>10077</v>
      </c>
      <c r="D4484" s="251" t="s">
        <v>15067</v>
      </c>
      <c r="E4484" s="251" t="s">
        <v>13113</v>
      </c>
      <c r="F4484" s="251" t="s">
        <v>9972</v>
      </c>
      <c r="G4484" s="251" t="s">
        <v>1351</v>
      </c>
      <c r="H4484" s="251" t="s">
        <v>3436</v>
      </c>
      <c r="I4484" s="257" t="str">
        <f t="shared" si="277"/>
        <v>-00005</v>
      </c>
      <c r="J4484" s="251">
        <v>5</v>
      </c>
      <c r="K4484" s="251">
        <v>5</v>
      </c>
      <c r="M4484" s="251" t="s">
        <v>9958</v>
      </c>
      <c r="N4484" s="251" t="s">
        <v>13366</v>
      </c>
      <c r="O4484" s="251">
        <v>5</v>
      </c>
      <c r="Q4484" s="251" t="s">
        <v>15073</v>
      </c>
      <c r="R4484" s="251" t="s">
        <v>9960</v>
      </c>
      <c r="S4484" s="251" t="s">
        <v>1350</v>
      </c>
      <c r="T4484" s="251" t="str">
        <f t="shared" si="278"/>
        <v>I060639081551BZ150</v>
      </c>
      <c r="W4484" s="251" t="str">
        <f t="shared" si="279"/>
        <v>I060639081551-BZ150</v>
      </c>
    </row>
    <row r="4485" spans="1:23" x14ac:dyDescent="0.3">
      <c r="A4485" s="256" t="str">
        <f t="shared" si="276"/>
        <v>I0606390-81551BZ240-00001</v>
      </c>
      <c r="B4485" s="251" t="s">
        <v>15074</v>
      </c>
      <c r="C4485" s="251" t="s">
        <v>10077</v>
      </c>
      <c r="D4485" s="251" t="s">
        <v>15067</v>
      </c>
      <c r="E4485" s="251" t="s">
        <v>13113</v>
      </c>
      <c r="F4485" s="251" t="s">
        <v>9974</v>
      </c>
      <c r="G4485" s="251" t="s">
        <v>1373</v>
      </c>
      <c r="H4485" s="251" t="s">
        <v>3436</v>
      </c>
      <c r="I4485" s="257" t="str">
        <f t="shared" si="277"/>
        <v>-00001</v>
      </c>
      <c r="J4485" s="251">
        <v>1</v>
      </c>
      <c r="K4485" s="251">
        <v>1</v>
      </c>
      <c r="M4485" s="251" t="s">
        <v>9958</v>
      </c>
      <c r="N4485" s="251" t="s">
        <v>13366</v>
      </c>
      <c r="O4485" s="251">
        <v>1</v>
      </c>
      <c r="Q4485" s="251" t="s">
        <v>15074</v>
      </c>
      <c r="R4485" s="251" t="s">
        <v>9960</v>
      </c>
      <c r="S4485" s="251" t="s">
        <v>1372</v>
      </c>
      <c r="T4485" s="251" t="str">
        <f t="shared" si="278"/>
        <v>I060639081551BZ240</v>
      </c>
      <c r="W4485" s="251" t="str">
        <f t="shared" si="279"/>
        <v>I060639081551-BZ240</v>
      </c>
    </row>
    <row r="4486" spans="1:23" x14ac:dyDescent="0.3">
      <c r="A4486" s="256" t="str">
        <f t="shared" si="276"/>
        <v>I0606390-81560BZ220-00001</v>
      </c>
      <c r="B4486" s="251" t="s">
        <v>15075</v>
      </c>
      <c r="C4486" s="251" t="s">
        <v>10077</v>
      </c>
      <c r="D4486" s="251" t="s">
        <v>15067</v>
      </c>
      <c r="E4486" s="251" t="s">
        <v>13113</v>
      </c>
      <c r="F4486" s="251" t="s">
        <v>9976</v>
      </c>
      <c r="G4486" s="251" t="s">
        <v>1378</v>
      </c>
      <c r="H4486" s="251" t="s">
        <v>5204</v>
      </c>
      <c r="I4486" s="257" t="str">
        <f t="shared" si="277"/>
        <v>-00001</v>
      </c>
      <c r="J4486" s="251">
        <v>1</v>
      </c>
      <c r="K4486" s="251">
        <v>1</v>
      </c>
      <c r="M4486" s="251" t="s">
        <v>9958</v>
      </c>
      <c r="N4486" s="251" t="s">
        <v>13366</v>
      </c>
      <c r="O4486" s="251">
        <v>1</v>
      </c>
      <c r="Q4486" s="251" t="s">
        <v>15075</v>
      </c>
      <c r="R4486" s="251" t="s">
        <v>9960</v>
      </c>
      <c r="S4486" s="251" t="s">
        <v>1377</v>
      </c>
      <c r="T4486" s="251" t="str">
        <f t="shared" si="278"/>
        <v>I060639081560BZ220</v>
      </c>
      <c r="W4486" s="251" t="str">
        <f t="shared" si="279"/>
        <v>I060639081560-BZ220</v>
      </c>
    </row>
    <row r="4487" spans="1:23" x14ac:dyDescent="0.3">
      <c r="A4487" s="256" t="str">
        <f t="shared" ref="A4487:A4550" si="280">D4487&amp;$A$6&amp;S4487&amp;I4487</f>
        <v>I0606390-81561BZ150-00005</v>
      </c>
      <c r="B4487" s="251" t="s">
        <v>15076</v>
      </c>
      <c r="C4487" s="251" t="s">
        <v>10077</v>
      </c>
      <c r="D4487" s="251" t="s">
        <v>15067</v>
      </c>
      <c r="E4487" s="251" t="s">
        <v>13113</v>
      </c>
      <c r="F4487" s="251" t="s">
        <v>9978</v>
      </c>
      <c r="G4487" s="251" t="s">
        <v>1359</v>
      </c>
      <c r="H4487" s="251" t="s">
        <v>3443</v>
      </c>
      <c r="I4487" s="257" t="str">
        <f t="shared" ref="I4487:I4550" si="281">+IF(AND(O4487&lt;10),$B$2&amp;O4487,IF(AND(O4487&gt;9,O4487&lt;=99),$B$3&amp;O4487,IF(AND(O4487&gt;99,L93363&lt;1000),$B$4&amp;O4487,IF(AND(O4487&gt;999),$B$5&amp;7))))</f>
        <v>-00005</v>
      </c>
      <c r="J4487" s="251">
        <v>5</v>
      </c>
      <c r="K4487" s="251">
        <v>5</v>
      </c>
      <c r="M4487" s="251" t="s">
        <v>9958</v>
      </c>
      <c r="N4487" s="251" t="s">
        <v>13366</v>
      </c>
      <c r="O4487" s="251">
        <v>5</v>
      </c>
      <c r="Q4487" s="251" t="s">
        <v>15076</v>
      </c>
      <c r="R4487" s="251" t="s">
        <v>9960</v>
      </c>
      <c r="S4487" s="251" t="s">
        <v>1358</v>
      </c>
      <c r="T4487" s="251" t="str">
        <f t="shared" si="278"/>
        <v>I060639081561BZ150</v>
      </c>
      <c r="W4487" s="251" t="str">
        <f t="shared" si="279"/>
        <v>I060639081561-BZ150</v>
      </c>
    </row>
    <row r="4488" spans="1:23" x14ac:dyDescent="0.3">
      <c r="A4488" s="256" t="str">
        <f t="shared" si="280"/>
        <v>I0606390-81561BZ240-00004</v>
      </c>
      <c r="B4488" s="251" t="s">
        <v>15077</v>
      </c>
      <c r="C4488" s="251" t="s">
        <v>10077</v>
      </c>
      <c r="D4488" s="251" t="s">
        <v>15067</v>
      </c>
      <c r="E4488" s="251" t="s">
        <v>13113</v>
      </c>
      <c r="F4488" s="251" t="s">
        <v>9980</v>
      </c>
      <c r="G4488" s="251" t="s">
        <v>1387</v>
      </c>
      <c r="H4488" s="251" t="s">
        <v>3443</v>
      </c>
      <c r="I4488" s="257" t="str">
        <f t="shared" si="281"/>
        <v>-00004</v>
      </c>
      <c r="J4488" s="251">
        <v>4</v>
      </c>
      <c r="K4488" s="251">
        <v>4</v>
      </c>
      <c r="M4488" s="251" t="s">
        <v>9958</v>
      </c>
      <c r="N4488" s="251" t="s">
        <v>13366</v>
      </c>
      <c r="O4488" s="251">
        <v>4</v>
      </c>
      <c r="Q4488" s="251" t="s">
        <v>15077</v>
      </c>
      <c r="R4488" s="251" t="s">
        <v>9960</v>
      </c>
      <c r="S4488" s="251" t="s">
        <v>1386</v>
      </c>
      <c r="T4488" s="251" t="str">
        <f t="shared" si="278"/>
        <v>I060639081561BZ240</v>
      </c>
      <c r="W4488" s="251" t="str">
        <f t="shared" si="279"/>
        <v>I060639081561-BZ240</v>
      </c>
    </row>
    <row r="4489" spans="1:23" x14ac:dyDescent="0.3">
      <c r="A4489" s="256" t="str">
        <f t="shared" si="280"/>
        <v>I0606390-81561BZ320-00002</v>
      </c>
      <c r="B4489" s="251" t="s">
        <v>15078</v>
      </c>
      <c r="C4489" s="251" t="s">
        <v>10077</v>
      </c>
      <c r="D4489" s="251" t="s">
        <v>15067</v>
      </c>
      <c r="E4489" s="251" t="s">
        <v>13113</v>
      </c>
      <c r="F4489" s="251" t="s">
        <v>9982</v>
      </c>
      <c r="G4489" s="251" t="s">
        <v>1428</v>
      </c>
      <c r="H4489" s="251" t="s">
        <v>3443</v>
      </c>
      <c r="I4489" s="257" t="str">
        <f t="shared" si="281"/>
        <v>-00002</v>
      </c>
      <c r="J4489" s="251">
        <v>2</v>
      </c>
      <c r="K4489" s="251">
        <v>2</v>
      </c>
      <c r="M4489" s="251" t="s">
        <v>9958</v>
      </c>
      <c r="N4489" s="251" t="s">
        <v>13366</v>
      </c>
      <c r="O4489" s="251">
        <v>2</v>
      </c>
      <c r="Q4489" s="251" t="s">
        <v>15078</v>
      </c>
      <c r="R4489" s="251" t="s">
        <v>9960</v>
      </c>
      <c r="S4489" s="251" t="s">
        <v>1427</v>
      </c>
      <c r="T4489" s="251" t="str">
        <f t="shared" ref="T4489:T4552" si="282">+D4489&amp;S4489</f>
        <v>I060639081561BZ320</v>
      </c>
      <c r="W4489" s="251" t="str">
        <f t="shared" ref="W4489:W4552" si="283">D4489&amp;G4489</f>
        <v>I060639081561-BZ320</v>
      </c>
    </row>
    <row r="4490" spans="1:23" x14ac:dyDescent="0.3">
      <c r="A4490" s="256" t="str">
        <f t="shared" si="280"/>
        <v>I0606390-81581BZ040-00001</v>
      </c>
      <c r="B4490" s="251" t="s">
        <v>15079</v>
      </c>
      <c r="C4490" s="251" t="s">
        <v>10077</v>
      </c>
      <c r="D4490" s="251" t="s">
        <v>15067</v>
      </c>
      <c r="E4490" s="251" t="s">
        <v>13113</v>
      </c>
      <c r="F4490" s="251" t="s">
        <v>9984</v>
      </c>
      <c r="G4490" s="251" t="s">
        <v>1454</v>
      </c>
      <c r="H4490" s="251" t="s">
        <v>5218</v>
      </c>
      <c r="I4490" s="257" t="str">
        <f t="shared" si="281"/>
        <v>-00001</v>
      </c>
      <c r="J4490" s="251">
        <v>1</v>
      </c>
      <c r="K4490" s="251">
        <v>1</v>
      </c>
      <c r="M4490" s="251" t="s">
        <v>9958</v>
      </c>
      <c r="N4490" s="251" t="s">
        <v>13366</v>
      </c>
      <c r="O4490" s="251">
        <v>1</v>
      </c>
      <c r="Q4490" s="251" t="s">
        <v>15079</v>
      </c>
      <c r="R4490" s="251" t="s">
        <v>9960</v>
      </c>
      <c r="S4490" s="251" t="s">
        <v>1453</v>
      </c>
      <c r="T4490" s="251" t="str">
        <f t="shared" si="282"/>
        <v>I060639081581BZ040</v>
      </c>
      <c r="W4490" s="251" t="str">
        <f t="shared" si="283"/>
        <v>I060639081581-BZ040</v>
      </c>
    </row>
    <row r="4491" spans="1:23" x14ac:dyDescent="0.3">
      <c r="A4491" s="256" t="str">
        <f t="shared" si="280"/>
        <v>I0606390-81590BZ051-00003</v>
      </c>
      <c r="B4491" s="251" t="s">
        <v>15080</v>
      </c>
      <c r="C4491" s="251" t="s">
        <v>10077</v>
      </c>
      <c r="D4491" s="251" t="s">
        <v>15067</v>
      </c>
      <c r="E4491" s="251" t="s">
        <v>13113</v>
      </c>
      <c r="F4491" s="251" t="s">
        <v>9986</v>
      </c>
      <c r="G4491" s="251" t="s">
        <v>5230</v>
      </c>
      <c r="H4491" s="251" t="s">
        <v>770</v>
      </c>
      <c r="I4491" s="257" t="str">
        <f t="shared" si="281"/>
        <v>-00003</v>
      </c>
      <c r="J4491" s="251">
        <v>3</v>
      </c>
      <c r="K4491" s="251">
        <v>3</v>
      </c>
      <c r="M4491" s="251" t="s">
        <v>9958</v>
      </c>
      <c r="N4491" s="251" t="s">
        <v>13366</v>
      </c>
      <c r="O4491" s="251">
        <v>3</v>
      </c>
      <c r="Q4491" s="251" t="s">
        <v>15080</v>
      </c>
      <c r="R4491" s="251" t="s">
        <v>9960</v>
      </c>
      <c r="S4491" s="251" t="s">
        <v>4062</v>
      </c>
      <c r="T4491" s="251" t="str">
        <f t="shared" si="282"/>
        <v>I060639081590BZ051</v>
      </c>
      <c r="W4491" s="251" t="str">
        <f t="shared" si="283"/>
        <v>I060639081590-BZ051</v>
      </c>
    </row>
    <row r="4492" spans="1:23" x14ac:dyDescent="0.3">
      <c r="A4492" s="256" t="str">
        <f t="shared" si="280"/>
        <v>I0606390-9004951161-00002</v>
      </c>
      <c r="B4492" s="251" t="s">
        <v>15081</v>
      </c>
      <c r="C4492" s="251" t="s">
        <v>10077</v>
      </c>
      <c r="D4492" s="251" t="s">
        <v>15067</v>
      </c>
      <c r="E4492" s="251" t="s">
        <v>13113</v>
      </c>
      <c r="F4492" s="251" t="s">
        <v>9988</v>
      </c>
      <c r="G4492" s="251" t="s">
        <v>1559</v>
      </c>
      <c r="H4492" s="251" t="s">
        <v>3393</v>
      </c>
      <c r="I4492" s="257" t="str">
        <f t="shared" si="281"/>
        <v>-00002</v>
      </c>
      <c r="J4492" s="251">
        <v>2</v>
      </c>
      <c r="K4492" s="251">
        <v>2</v>
      </c>
      <c r="M4492" s="251" t="s">
        <v>10007</v>
      </c>
      <c r="N4492" s="251" t="s">
        <v>13366</v>
      </c>
      <c r="O4492" s="251">
        <v>2</v>
      </c>
      <c r="Q4492" s="251" t="s">
        <v>15081</v>
      </c>
      <c r="R4492" s="251" t="s">
        <v>9960</v>
      </c>
      <c r="S4492" s="251">
        <v>9004951161</v>
      </c>
      <c r="T4492" s="251" t="str">
        <f t="shared" si="282"/>
        <v>I06063909004951161</v>
      </c>
      <c r="W4492" s="251" t="str">
        <f t="shared" si="283"/>
        <v>I060639090049-51161</v>
      </c>
    </row>
    <row r="4493" spans="1:23" x14ac:dyDescent="0.3">
      <c r="A4493" s="256" t="str">
        <f t="shared" si="280"/>
        <v>I0606390-9004A81004-00001</v>
      </c>
      <c r="B4493" s="251" t="s">
        <v>15082</v>
      </c>
      <c r="C4493" s="251" t="s">
        <v>10077</v>
      </c>
      <c r="D4493" s="251" t="s">
        <v>15067</v>
      </c>
      <c r="E4493" s="251" t="s">
        <v>13113</v>
      </c>
      <c r="F4493" s="251" t="s">
        <v>9990</v>
      </c>
      <c r="G4493" s="251" t="s">
        <v>1571</v>
      </c>
      <c r="H4493" s="251" t="s">
        <v>3393</v>
      </c>
      <c r="I4493" s="257" t="str">
        <f t="shared" si="281"/>
        <v>-00001</v>
      </c>
      <c r="J4493" s="251">
        <v>1</v>
      </c>
      <c r="K4493" s="251">
        <v>1</v>
      </c>
      <c r="M4493" s="251" t="s">
        <v>10003</v>
      </c>
      <c r="N4493" s="251" t="s">
        <v>13366</v>
      </c>
      <c r="O4493" s="251">
        <v>1</v>
      </c>
      <c r="Q4493" s="251" t="s">
        <v>15082</v>
      </c>
      <c r="R4493" s="251" t="s">
        <v>9960</v>
      </c>
      <c r="S4493" s="251" t="s">
        <v>1570</v>
      </c>
      <c r="T4493" s="251" t="str">
        <f t="shared" si="282"/>
        <v>I06063909004A81004</v>
      </c>
      <c r="W4493" s="251" t="str">
        <f t="shared" si="283"/>
        <v>I06063909004A-81004</v>
      </c>
    </row>
    <row r="4494" spans="1:23" x14ac:dyDescent="0.3">
      <c r="A4494" s="256" t="str">
        <f t="shared" si="280"/>
        <v>I0606390-9004A81005-00003</v>
      </c>
      <c r="B4494" s="251" t="s">
        <v>15083</v>
      </c>
      <c r="C4494" s="251" t="s">
        <v>10077</v>
      </c>
      <c r="D4494" s="251" t="s">
        <v>15067</v>
      </c>
      <c r="E4494" s="251" t="s">
        <v>13113</v>
      </c>
      <c r="F4494" s="251" t="s">
        <v>9992</v>
      </c>
      <c r="G4494" s="251" t="s">
        <v>1566</v>
      </c>
      <c r="H4494" s="251" t="s">
        <v>3393</v>
      </c>
      <c r="I4494" s="257" t="str">
        <f t="shared" si="281"/>
        <v>-00003</v>
      </c>
      <c r="J4494" s="251">
        <v>3</v>
      </c>
      <c r="K4494" s="251">
        <v>3</v>
      </c>
      <c r="M4494" s="251" t="s">
        <v>10007</v>
      </c>
      <c r="N4494" s="251" t="s">
        <v>13366</v>
      </c>
      <c r="O4494" s="251">
        <v>3</v>
      </c>
      <c r="Q4494" s="251" t="s">
        <v>15083</v>
      </c>
      <c r="R4494" s="251" t="s">
        <v>9960</v>
      </c>
      <c r="S4494" s="251" t="s">
        <v>1565</v>
      </c>
      <c r="T4494" s="251" t="str">
        <f t="shared" si="282"/>
        <v>I06063909004A81005</v>
      </c>
      <c r="W4494" s="251" t="str">
        <f t="shared" si="283"/>
        <v>I06063909004A-81005</v>
      </c>
    </row>
    <row r="4495" spans="1:23" x14ac:dyDescent="0.3">
      <c r="A4495" s="256" t="str">
        <f t="shared" si="280"/>
        <v>I0606390-9004A81006-00005</v>
      </c>
      <c r="B4495" s="251" t="s">
        <v>15084</v>
      </c>
      <c r="C4495" s="251" t="s">
        <v>10077</v>
      </c>
      <c r="D4495" s="251" t="s">
        <v>15067</v>
      </c>
      <c r="E4495" s="251" t="s">
        <v>13113</v>
      </c>
      <c r="F4495" s="251" t="s">
        <v>9995</v>
      </c>
      <c r="G4495" s="251" t="s">
        <v>1574</v>
      </c>
      <c r="H4495" s="251" t="s">
        <v>3393</v>
      </c>
      <c r="I4495" s="257" t="str">
        <f t="shared" si="281"/>
        <v>-00005</v>
      </c>
      <c r="J4495" s="251">
        <v>5</v>
      </c>
      <c r="K4495" s="251">
        <v>5</v>
      </c>
      <c r="M4495" s="251" t="s">
        <v>10007</v>
      </c>
      <c r="N4495" s="251" t="s">
        <v>13366</v>
      </c>
      <c r="O4495" s="251">
        <v>5</v>
      </c>
      <c r="Q4495" s="251" t="s">
        <v>15084</v>
      </c>
      <c r="R4495" s="251" t="s">
        <v>9960</v>
      </c>
      <c r="S4495" s="251" t="s">
        <v>1573</v>
      </c>
      <c r="T4495" s="251" t="str">
        <f t="shared" si="282"/>
        <v>I06063909004A81006</v>
      </c>
      <c r="W4495" s="251" t="str">
        <f t="shared" si="283"/>
        <v>I06063909004A-81006</v>
      </c>
    </row>
    <row r="4496" spans="1:23" x14ac:dyDescent="0.3">
      <c r="A4496" s="256" t="str">
        <f t="shared" si="280"/>
        <v>I0606390-9004A81007-00005</v>
      </c>
      <c r="B4496" s="251" t="s">
        <v>15085</v>
      </c>
      <c r="C4496" s="251" t="s">
        <v>10077</v>
      </c>
      <c r="D4496" s="251" t="s">
        <v>15067</v>
      </c>
      <c r="E4496" s="251" t="s">
        <v>13113</v>
      </c>
      <c r="F4496" s="251" t="s">
        <v>9997</v>
      </c>
      <c r="G4496" s="251" t="s">
        <v>1576</v>
      </c>
      <c r="H4496" s="251" t="s">
        <v>3393</v>
      </c>
      <c r="I4496" s="257" t="str">
        <f t="shared" si="281"/>
        <v>-00005</v>
      </c>
      <c r="J4496" s="251">
        <v>5</v>
      </c>
      <c r="K4496" s="251">
        <v>5</v>
      </c>
      <c r="M4496" s="251" t="s">
        <v>10003</v>
      </c>
      <c r="N4496" s="251" t="s">
        <v>13366</v>
      </c>
      <c r="O4496" s="251">
        <v>5</v>
      </c>
      <c r="Q4496" s="251" t="s">
        <v>15085</v>
      </c>
      <c r="R4496" s="251" t="s">
        <v>9960</v>
      </c>
      <c r="S4496" s="251" t="s">
        <v>1575</v>
      </c>
      <c r="T4496" s="251" t="str">
        <f t="shared" si="282"/>
        <v>I06063909004A81007</v>
      </c>
      <c r="W4496" s="251" t="str">
        <f t="shared" si="283"/>
        <v>I06063909004A-81007</v>
      </c>
    </row>
    <row r="4497" spans="1:23" x14ac:dyDescent="0.3">
      <c r="A4497" s="256" t="str">
        <f t="shared" si="280"/>
        <v>I0606390-9004A81026-00007</v>
      </c>
      <c r="B4497" s="251" t="s">
        <v>15086</v>
      </c>
      <c r="C4497" s="251" t="s">
        <v>10077</v>
      </c>
      <c r="D4497" s="251" t="s">
        <v>15067</v>
      </c>
      <c r="E4497" s="251" t="s">
        <v>13113</v>
      </c>
      <c r="F4497" s="251" t="s">
        <v>10000</v>
      </c>
      <c r="G4497" s="251" t="s">
        <v>1624</v>
      </c>
      <c r="H4497" s="251" t="s">
        <v>3393</v>
      </c>
      <c r="I4497" s="257" t="str">
        <f t="shared" si="281"/>
        <v>-00007</v>
      </c>
      <c r="J4497" s="251">
        <v>7</v>
      </c>
      <c r="K4497" s="251">
        <v>7</v>
      </c>
      <c r="M4497" s="251" t="s">
        <v>10007</v>
      </c>
      <c r="N4497" s="251" t="s">
        <v>13366</v>
      </c>
      <c r="O4497" s="251">
        <v>7</v>
      </c>
      <c r="Q4497" s="251" t="s">
        <v>15086</v>
      </c>
      <c r="R4497" s="251" t="s">
        <v>9960</v>
      </c>
      <c r="S4497" s="251" t="s">
        <v>1623</v>
      </c>
      <c r="T4497" s="251" t="str">
        <f t="shared" si="282"/>
        <v>I06063909004A81026</v>
      </c>
      <c r="W4497" s="251" t="str">
        <f t="shared" si="283"/>
        <v>I06063909004A-81026</v>
      </c>
    </row>
    <row r="4498" spans="1:23" x14ac:dyDescent="0.3">
      <c r="A4498" s="256" t="str">
        <f t="shared" si="280"/>
        <v>I0606391-81170BZ600-00001</v>
      </c>
      <c r="B4498" s="251" t="s">
        <v>15087</v>
      </c>
      <c r="C4498" s="251" t="s">
        <v>10077</v>
      </c>
      <c r="D4498" s="251" t="s">
        <v>15088</v>
      </c>
      <c r="E4498" s="251" t="s">
        <v>13113</v>
      </c>
      <c r="F4498" s="251" t="s">
        <v>9957</v>
      </c>
      <c r="G4498" s="251" t="s">
        <v>1173</v>
      </c>
      <c r="H4498" s="251" t="s">
        <v>5102</v>
      </c>
      <c r="I4498" s="257" t="str">
        <f t="shared" si="281"/>
        <v>-00001</v>
      </c>
      <c r="J4498" s="251">
        <v>1</v>
      </c>
      <c r="K4498" s="251">
        <v>1</v>
      </c>
      <c r="M4498" s="251" t="s">
        <v>9958</v>
      </c>
      <c r="N4498" s="251" t="s">
        <v>13520</v>
      </c>
      <c r="O4498" s="251">
        <v>1</v>
      </c>
      <c r="Q4498" s="251" t="s">
        <v>15087</v>
      </c>
      <c r="R4498" s="251" t="s">
        <v>10017</v>
      </c>
      <c r="S4498" s="251" t="s">
        <v>1172</v>
      </c>
      <c r="T4498" s="251" t="str">
        <f t="shared" si="282"/>
        <v>I060639181170BZ600</v>
      </c>
      <c r="W4498" s="251" t="str">
        <f t="shared" si="283"/>
        <v>I060639181170-BZ600</v>
      </c>
    </row>
    <row r="4499" spans="1:23" x14ac:dyDescent="0.3">
      <c r="A4499" s="256" t="str">
        <f t="shared" si="280"/>
        <v>I0606391-87915BZ070-00001</v>
      </c>
      <c r="B4499" s="251" t="s">
        <v>15089</v>
      </c>
      <c r="C4499" s="251" t="s">
        <v>10077</v>
      </c>
      <c r="D4499" s="251" t="s">
        <v>15088</v>
      </c>
      <c r="E4499" s="251" t="s">
        <v>13113</v>
      </c>
      <c r="F4499" s="251" t="s">
        <v>9962</v>
      </c>
      <c r="G4499" s="251" t="s">
        <v>1528</v>
      </c>
      <c r="H4499" s="251" t="s">
        <v>10293</v>
      </c>
      <c r="I4499" s="257" t="str">
        <f t="shared" si="281"/>
        <v>-00001</v>
      </c>
      <c r="J4499" s="251">
        <v>1</v>
      </c>
      <c r="K4499" s="251">
        <v>1</v>
      </c>
      <c r="M4499" s="251" t="s">
        <v>10007</v>
      </c>
      <c r="N4499" s="251" t="s">
        <v>13520</v>
      </c>
      <c r="O4499" s="251">
        <v>1</v>
      </c>
      <c r="Q4499" s="251" t="s">
        <v>15089</v>
      </c>
      <c r="R4499" s="251" t="s">
        <v>10017</v>
      </c>
      <c r="S4499" s="251" t="s">
        <v>1527</v>
      </c>
      <c r="T4499" s="251" t="str">
        <f t="shared" si="282"/>
        <v>I060639187915BZ070</v>
      </c>
      <c r="W4499" s="251" t="str">
        <f t="shared" si="283"/>
        <v>I060639187915-BZ070</v>
      </c>
    </row>
    <row r="4500" spans="1:23" x14ac:dyDescent="0.3">
      <c r="A4500" s="256" t="str">
        <f t="shared" si="280"/>
        <v>I0606391-87917BZ010-00007</v>
      </c>
      <c r="B4500" s="251" t="s">
        <v>15090</v>
      </c>
      <c r="C4500" s="251" t="s">
        <v>10077</v>
      </c>
      <c r="D4500" s="251" t="s">
        <v>15088</v>
      </c>
      <c r="E4500" s="251" t="s">
        <v>13113</v>
      </c>
      <c r="F4500" s="251" t="s">
        <v>9964</v>
      </c>
      <c r="G4500" s="251" t="s">
        <v>1515</v>
      </c>
      <c r="H4500" s="251" t="s">
        <v>10109</v>
      </c>
      <c r="I4500" s="257" t="str">
        <f t="shared" si="281"/>
        <v>-00007</v>
      </c>
      <c r="J4500" s="251">
        <v>7</v>
      </c>
      <c r="K4500" s="251">
        <v>7</v>
      </c>
      <c r="M4500" s="251" t="s">
        <v>10007</v>
      </c>
      <c r="N4500" s="251" t="s">
        <v>13520</v>
      </c>
      <c r="O4500" s="251">
        <v>7</v>
      </c>
      <c r="Q4500" s="251" t="s">
        <v>15090</v>
      </c>
      <c r="R4500" s="251" t="s">
        <v>10017</v>
      </c>
      <c r="S4500" s="251" t="s">
        <v>1514</v>
      </c>
      <c r="T4500" s="251" t="str">
        <f t="shared" si="282"/>
        <v>I060639187917BZ010</v>
      </c>
      <c r="W4500" s="251" t="str">
        <f t="shared" si="283"/>
        <v>I060639187917-BZ010</v>
      </c>
    </row>
    <row r="4501" spans="1:23" x14ac:dyDescent="0.3">
      <c r="A4501" s="256" t="str">
        <f t="shared" si="280"/>
        <v>I0606392-81565BZ030-00005</v>
      </c>
      <c r="B4501" s="251" t="s">
        <v>15091</v>
      </c>
      <c r="C4501" s="251" t="s">
        <v>10077</v>
      </c>
      <c r="D4501" s="251" t="s">
        <v>15092</v>
      </c>
      <c r="E4501" s="251" t="s">
        <v>13113</v>
      </c>
      <c r="F4501" s="251" t="s">
        <v>9957</v>
      </c>
      <c r="G4501" s="251" t="s">
        <v>1356</v>
      </c>
      <c r="H4501" s="251" t="s">
        <v>10467</v>
      </c>
      <c r="I4501" s="257" t="str">
        <f t="shared" si="281"/>
        <v>-00005</v>
      </c>
      <c r="J4501" s="251">
        <v>5</v>
      </c>
      <c r="K4501" s="251">
        <v>5</v>
      </c>
      <c r="M4501" s="251" t="s">
        <v>10007</v>
      </c>
      <c r="N4501" s="251" t="s">
        <v>13815</v>
      </c>
      <c r="O4501" s="251">
        <v>5</v>
      </c>
      <c r="Q4501" s="251" t="s">
        <v>15091</v>
      </c>
      <c r="R4501" s="251" t="s">
        <v>10028</v>
      </c>
      <c r="S4501" s="251" t="s">
        <v>1355</v>
      </c>
      <c r="T4501" s="251" t="str">
        <f t="shared" si="282"/>
        <v>I060639281565BZ030</v>
      </c>
      <c r="W4501" s="251" t="str">
        <f t="shared" si="283"/>
        <v>I060639281565-BZ030</v>
      </c>
    </row>
    <row r="4502" spans="1:23" x14ac:dyDescent="0.3">
      <c r="A4502" s="256" t="str">
        <f t="shared" si="280"/>
        <v>I0706397-9004951125-00028</v>
      </c>
      <c r="B4502" s="251" t="s">
        <v>15093</v>
      </c>
      <c r="C4502" s="251" t="s">
        <v>10117</v>
      </c>
      <c r="D4502" s="251" t="s">
        <v>15094</v>
      </c>
      <c r="E4502" s="251" t="s">
        <v>13113</v>
      </c>
      <c r="F4502" s="251" t="s">
        <v>9957</v>
      </c>
      <c r="G4502" s="251" t="s">
        <v>1561</v>
      </c>
      <c r="H4502" s="251" t="s">
        <v>3393</v>
      </c>
      <c r="I4502" s="257" t="str">
        <f t="shared" si="281"/>
        <v>-00028</v>
      </c>
      <c r="J4502" s="251">
        <v>28</v>
      </c>
      <c r="K4502" s="251">
        <v>28</v>
      </c>
      <c r="M4502" s="251" t="s">
        <v>10003</v>
      </c>
      <c r="N4502" s="251" t="s">
        <v>13366</v>
      </c>
      <c r="O4502" s="251">
        <v>28</v>
      </c>
      <c r="Q4502" s="251" t="s">
        <v>15093</v>
      </c>
      <c r="R4502" s="251" t="s">
        <v>9960</v>
      </c>
      <c r="S4502" s="251">
        <v>9004951125</v>
      </c>
      <c r="T4502" s="251" t="str">
        <f t="shared" si="282"/>
        <v>I07063979004951125</v>
      </c>
      <c r="W4502" s="251" t="str">
        <f t="shared" si="283"/>
        <v>I070639790049-51125</v>
      </c>
    </row>
    <row r="4503" spans="1:23" x14ac:dyDescent="0.3">
      <c r="A4503" s="256" t="str">
        <f t="shared" si="280"/>
        <v>I0706398-81110BZ800-00003</v>
      </c>
      <c r="B4503" s="251" t="s">
        <v>15095</v>
      </c>
      <c r="C4503" s="251" t="s">
        <v>10117</v>
      </c>
      <c r="D4503" s="251" t="s">
        <v>15096</v>
      </c>
      <c r="E4503" s="251" t="s">
        <v>13113</v>
      </c>
      <c r="F4503" s="251" t="s">
        <v>9957</v>
      </c>
      <c r="G4503" s="251" t="s">
        <v>3420</v>
      </c>
      <c r="H4503" s="251" t="s">
        <v>3422</v>
      </c>
      <c r="I4503" s="257" t="str">
        <f t="shared" si="281"/>
        <v>-00003</v>
      </c>
      <c r="J4503" s="251">
        <v>3</v>
      </c>
      <c r="K4503" s="251">
        <v>3</v>
      </c>
      <c r="M4503" s="251" t="s">
        <v>9958</v>
      </c>
      <c r="N4503" s="251" t="s">
        <v>13520</v>
      </c>
      <c r="O4503" s="251">
        <v>3</v>
      </c>
      <c r="Q4503" s="251" t="s">
        <v>15095</v>
      </c>
      <c r="R4503" s="251" t="s">
        <v>10017</v>
      </c>
      <c r="S4503" s="251" t="s">
        <v>3419</v>
      </c>
      <c r="T4503" s="251" t="str">
        <f t="shared" si="282"/>
        <v>I070639881110BZ800</v>
      </c>
      <c r="W4503" s="251" t="str">
        <f t="shared" si="283"/>
        <v>I070639881110-BZ800</v>
      </c>
    </row>
    <row r="4504" spans="1:23" x14ac:dyDescent="0.3">
      <c r="A4504" s="256" t="str">
        <f t="shared" si="280"/>
        <v>I0706398-81110BZ840-00002</v>
      </c>
      <c r="B4504" s="251" t="s">
        <v>15097</v>
      </c>
      <c r="C4504" s="251" t="s">
        <v>10117</v>
      </c>
      <c r="D4504" s="251" t="s">
        <v>15096</v>
      </c>
      <c r="E4504" s="251" t="s">
        <v>13113</v>
      </c>
      <c r="F4504" s="251" t="s">
        <v>9962</v>
      </c>
      <c r="G4504" s="251" t="s">
        <v>3424</v>
      </c>
      <c r="H4504" s="251" t="s">
        <v>3422</v>
      </c>
      <c r="I4504" s="257" t="str">
        <f t="shared" si="281"/>
        <v>-00002</v>
      </c>
      <c r="J4504" s="251">
        <v>2</v>
      </c>
      <c r="K4504" s="251">
        <v>2</v>
      </c>
      <c r="M4504" s="251" t="s">
        <v>9958</v>
      </c>
      <c r="N4504" s="251" t="s">
        <v>13520</v>
      </c>
      <c r="O4504" s="251">
        <v>2</v>
      </c>
      <c r="Q4504" s="251" t="s">
        <v>15097</v>
      </c>
      <c r="R4504" s="251" t="s">
        <v>10017</v>
      </c>
      <c r="S4504" s="251" t="s">
        <v>3423</v>
      </c>
      <c r="T4504" s="251" t="str">
        <f t="shared" si="282"/>
        <v>I070639881110BZ840</v>
      </c>
      <c r="W4504" s="251" t="str">
        <f t="shared" si="283"/>
        <v>I070639881110-BZ840</v>
      </c>
    </row>
    <row r="4505" spans="1:23" x14ac:dyDescent="0.3">
      <c r="A4505" s="256" t="str">
        <f t="shared" si="280"/>
        <v>I0706398-81150BZ010-00001</v>
      </c>
      <c r="B4505" s="251" t="s">
        <v>15098</v>
      </c>
      <c r="C4505" s="251" t="s">
        <v>10117</v>
      </c>
      <c r="D4505" s="251" t="s">
        <v>15096</v>
      </c>
      <c r="E4505" s="251" t="s">
        <v>13113</v>
      </c>
      <c r="F4505" s="251" t="s">
        <v>9964</v>
      </c>
      <c r="G4505" s="251" t="s">
        <v>1006</v>
      </c>
      <c r="H4505" s="251" t="s">
        <v>3429</v>
      </c>
      <c r="I4505" s="257" t="str">
        <f t="shared" si="281"/>
        <v>-00001</v>
      </c>
      <c r="J4505" s="251">
        <v>1</v>
      </c>
      <c r="K4505" s="251">
        <v>1</v>
      </c>
      <c r="M4505" s="251" t="s">
        <v>9958</v>
      </c>
      <c r="N4505" s="251" t="s">
        <v>13520</v>
      </c>
      <c r="O4505" s="251">
        <v>1</v>
      </c>
      <c r="Q4505" s="251" t="s">
        <v>15098</v>
      </c>
      <c r="R4505" s="251" t="s">
        <v>10017</v>
      </c>
      <c r="S4505" s="251" t="s">
        <v>1005</v>
      </c>
      <c r="T4505" s="251" t="str">
        <f t="shared" si="282"/>
        <v>I070639881150BZ010</v>
      </c>
      <c r="W4505" s="251" t="str">
        <f t="shared" si="283"/>
        <v>I070639881150-BZ010</v>
      </c>
    </row>
    <row r="4506" spans="1:23" x14ac:dyDescent="0.3">
      <c r="A4506" s="256" t="str">
        <f t="shared" si="280"/>
        <v>I0706398-81150BZ050-00007</v>
      </c>
      <c r="B4506" s="251" t="s">
        <v>15099</v>
      </c>
      <c r="C4506" s="251" t="s">
        <v>10117</v>
      </c>
      <c r="D4506" s="251" t="s">
        <v>15096</v>
      </c>
      <c r="E4506" s="251" t="s">
        <v>13113</v>
      </c>
      <c r="F4506" s="251" t="s">
        <v>9966</v>
      </c>
      <c r="G4506" s="251" t="s">
        <v>1024</v>
      </c>
      <c r="H4506" s="251" t="s">
        <v>5057</v>
      </c>
      <c r="I4506" s="257" t="str">
        <f t="shared" si="281"/>
        <v>-00007</v>
      </c>
      <c r="J4506" s="251">
        <v>7</v>
      </c>
      <c r="K4506" s="251">
        <v>7</v>
      </c>
      <c r="M4506" s="251" t="s">
        <v>9958</v>
      </c>
      <c r="N4506" s="251" t="s">
        <v>13520</v>
      </c>
      <c r="O4506" s="251">
        <v>7</v>
      </c>
      <c r="Q4506" s="251" t="s">
        <v>15099</v>
      </c>
      <c r="R4506" s="251" t="s">
        <v>10017</v>
      </c>
      <c r="S4506" s="251" t="s">
        <v>1023</v>
      </c>
      <c r="T4506" s="251" t="str">
        <f t="shared" si="282"/>
        <v>I070639881150BZ050</v>
      </c>
      <c r="W4506" s="251" t="str">
        <f t="shared" si="283"/>
        <v>I070639881150-BZ050</v>
      </c>
    </row>
    <row r="4507" spans="1:23" x14ac:dyDescent="0.3">
      <c r="A4507" s="256" t="str">
        <f t="shared" si="280"/>
        <v>I0706398-81150BZ800-00003</v>
      </c>
      <c r="B4507" s="251" t="s">
        <v>15100</v>
      </c>
      <c r="C4507" s="251" t="s">
        <v>10117</v>
      </c>
      <c r="D4507" s="251" t="s">
        <v>15096</v>
      </c>
      <c r="E4507" s="251" t="s">
        <v>13113</v>
      </c>
      <c r="F4507" s="251" t="s">
        <v>9968</v>
      </c>
      <c r="G4507" s="251" t="s">
        <v>3427</v>
      </c>
      <c r="H4507" s="251" t="s">
        <v>3429</v>
      </c>
      <c r="I4507" s="257" t="str">
        <f t="shared" si="281"/>
        <v>-00003</v>
      </c>
      <c r="J4507" s="251">
        <v>3</v>
      </c>
      <c r="K4507" s="251">
        <v>3</v>
      </c>
      <c r="M4507" s="251" t="s">
        <v>9958</v>
      </c>
      <c r="N4507" s="251" t="s">
        <v>13520</v>
      </c>
      <c r="O4507" s="251">
        <v>3</v>
      </c>
      <c r="Q4507" s="251" t="s">
        <v>15100</v>
      </c>
      <c r="R4507" s="251" t="s">
        <v>10017</v>
      </c>
      <c r="S4507" s="251" t="s">
        <v>3426</v>
      </c>
      <c r="T4507" s="251" t="str">
        <f t="shared" si="282"/>
        <v>I070639881150BZ800</v>
      </c>
      <c r="W4507" s="251" t="str">
        <f t="shared" si="283"/>
        <v>I070639881150-BZ800</v>
      </c>
    </row>
    <row r="4508" spans="1:23" x14ac:dyDescent="0.3">
      <c r="A4508" s="256" t="str">
        <f t="shared" si="280"/>
        <v>I0706398-81551BZ060-00002</v>
      </c>
      <c r="B4508" s="251" t="s">
        <v>15101</v>
      </c>
      <c r="C4508" s="251" t="s">
        <v>10117</v>
      </c>
      <c r="D4508" s="251" t="s">
        <v>15096</v>
      </c>
      <c r="E4508" s="251" t="s">
        <v>13113</v>
      </c>
      <c r="F4508" s="251" t="s">
        <v>9970</v>
      </c>
      <c r="G4508" s="251" t="s">
        <v>1296</v>
      </c>
      <c r="H4508" s="251" t="s">
        <v>10317</v>
      </c>
      <c r="I4508" s="257" t="str">
        <f t="shared" si="281"/>
        <v>-00002</v>
      </c>
      <c r="J4508" s="251">
        <v>2</v>
      </c>
      <c r="K4508" s="251">
        <v>2</v>
      </c>
      <c r="M4508" s="251" t="s">
        <v>9958</v>
      </c>
      <c r="N4508" s="251" t="s">
        <v>13520</v>
      </c>
      <c r="O4508" s="251">
        <v>2</v>
      </c>
      <c r="Q4508" s="251" t="s">
        <v>15101</v>
      </c>
      <c r="R4508" s="251" t="s">
        <v>10017</v>
      </c>
      <c r="S4508" s="251" t="s">
        <v>1295</v>
      </c>
      <c r="T4508" s="251" t="str">
        <f t="shared" si="282"/>
        <v>I070639881551BZ060</v>
      </c>
      <c r="W4508" s="251" t="str">
        <f t="shared" si="283"/>
        <v>I070639881551-BZ060</v>
      </c>
    </row>
    <row r="4509" spans="1:23" x14ac:dyDescent="0.3">
      <c r="A4509" s="256" t="str">
        <f t="shared" si="280"/>
        <v>I0706398-81551BZ090-00018</v>
      </c>
      <c r="B4509" s="251" t="s">
        <v>15102</v>
      </c>
      <c r="C4509" s="251" t="s">
        <v>10117</v>
      </c>
      <c r="D4509" s="251" t="s">
        <v>15096</v>
      </c>
      <c r="E4509" s="251" t="s">
        <v>13113</v>
      </c>
      <c r="F4509" s="251" t="s">
        <v>9972</v>
      </c>
      <c r="G4509" s="251" t="s">
        <v>1318</v>
      </c>
      <c r="H4509" s="251" t="s">
        <v>5211</v>
      </c>
      <c r="I4509" s="257" t="str">
        <f t="shared" si="281"/>
        <v>-00018</v>
      </c>
      <c r="J4509" s="251">
        <v>18</v>
      </c>
      <c r="K4509" s="251">
        <v>18</v>
      </c>
      <c r="M4509" s="251" t="s">
        <v>9958</v>
      </c>
      <c r="N4509" s="251" t="s">
        <v>13520</v>
      </c>
      <c r="O4509" s="251">
        <v>18</v>
      </c>
      <c r="Q4509" s="251" t="s">
        <v>15102</v>
      </c>
      <c r="R4509" s="251" t="s">
        <v>10017</v>
      </c>
      <c r="S4509" s="251" t="s">
        <v>1317</v>
      </c>
      <c r="T4509" s="251" t="str">
        <f t="shared" si="282"/>
        <v>I070639881551BZ090</v>
      </c>
      <c r="W4509" s="251" t="str">
        <f t="shared" si="283"/>
        <v>I070639881551-BZ090</v>
      </c>
    </row>
    <row r="4510" spans="1:23" x14ac:dyDescent="0.3">
      <c r="A4510" s="256" t="str">
        <f t="shared" si="280"/>
        <v>I0706398-81551BZ250-00001</v>
      </c>
      <c r="B4510" s="251" t="s">
        <v>15103</v>
      </c>
      <c r="C4510" s="251" t="s">
        <v>10117</v>
      </c>
      <c r="D4510" s="251" t="s">
        <v>15096</v>
      </c>
      <c r="E4510" s="251" t="s">
        <v>13113</v>
      </c>
      <c r="F4510" s="251" t="s">
        <v>9974</v>
      </c>
      <c r="G4510" s="251" t="s">
        <v>1396</v>
      </c>
      <c r="H4510" s="251" t="s">
        <v>3436</v>
      </c>
      <c r="I4510" s="257" t="str">
        <f t="shared" si="281"/>
        <v>-00001</v>
      </c>
      <c r="J4510" s="251">
        <v>1</v>
      </c>
      <c r="K4510" s="251">
        <v>1</v>
      </c>
      <c r="M4510" s="251" t="s">
        <v>9958</v>
      </c>
      <c r="N4510" s="251" t="s">
        <v>13520</v>
      </c>
      <c r="O4510" s="251">
        <v>1</v>
      </c>
      <c r="Q4510" s="251" t="s">
        <v>15103</v>
      </c>
      <c r="R4510" s="251" t="s">
        <v>10017</v>
      </c>
      <c r="S4510" s="251" t="s">
        <v>1395</v>
      </c>
      <c r="T4510" s="251" t="str">
        <f t="shared" si="282"/>
        <v>I070639881551BZ250</v>
      </c>
      <c r="W4510" s="251" t="str">
        <f t="shared" si="283"/>
        <v>I070639881551-BZ250</v>
      </c>
    </row>
    <row r="4511" spans="1:23" x14ac:dyDescent="0.3">
      <c r="A4511" s="256" t="str">
        <f t="shared" si="280"/>
        <v>I0706398-81561BZ410-00001</v>
      </c>
      <c r="B4511" s="251" t="s">
        <v>15104</v>
      </c>
      <c r="C4511" s="251" t="s">
        <v>10117</v>
      </c>
      <c r="D4511" s="251" t="s">
        <v>15096</v>
      </c>
      <c r="E4511" s="251" t="s">
        <v>13113</v>
      </c>
      <c r="F4511" s="251" t="s">
        <v>9976</v>
      </c>
      <c r="G4511" s="251" t="s">
        <v>3441</v>
      </c>
      <c r="H4511" s="251" t="s">
        <v>3443</v>
      </c>
      <c r="I4511" s="257" t="str">
        <f t="shared" si="281"/>
        <v>-00001</v>
      </c>
      <c r="J4511" s="251">
        <v>1</v>
      </c>
      <c r="K4511" s="251">
        <v>1</v>
      </c>
      <c r="M4511" s="251" t="s">
        <v>9958</v>
      </c>
      <c r="N4511" s="251" t="s">
        <v>13520</v>
      </c>
      <c r="O4511" s="251">
        <v>1</v>
      </c>
      <c r="Q4511" s="251" t="s">
        <v>15104</v>
      </c>
      <c r="R4511" s="251" t="s">
        <v>10017</v>
      </c>
      <c r="S4511" s="251" t="s">
        <v>11</v>
      </c>
      <c r="T4511" s="251" t="str">
        <f t="shared" si="282"/>
        <v>I070639881561BZ410</v>
      </c>
      <c r="W4511" s="251" t="str">
        <f t="shared" si="283"/>
        <v>I070639881561-BZ410</v>
      </c>
    </row>
    <row r="4512" spans="1:23" x14ac:dyDescent="0.3">
      <c r="A4512" s="256" t="str">
        <f t="shared" si="280"/>
        <v>I0706398-81580BZ090-00001</v>
      </c>
      <c r="B4512" s="251" t="s">
        <v>15105</v>
      </c>
      <c r="C4512" s="251" t="s">
        <v>10117</v>
      </c>
      <c r="D4512" s="251" t="s">
        <v>15096</v>
      </c>
      <c r="E4512" s="251" t="s">
        <v>13113</v>
      </c>
      <c r="F4512" s="251" t="s">
        <v>9978</v>
      </c>
      <c r="G4512" s="251" t="s">
        <v>3449</v>
      </c>
      <c r="H4512" s="251" t="s">
        <v>758</v>
      </c>
      <c r="I4512" s="257" t="str">
        <f t="shared" si="281"/>
        <v>-00001</v>
      </c>
      <c r="J4512" s="251">
        <v>1</v>
      </c>
      <c r="K4512" s="251">
        <v>1</v>
      </c>
      <c r="M4512" s="251" t="s">
        <v>9993</v>
      </c>
      <c r="N4512" s="251" t="s">
        <v>13520</v>
      </c>
      <c r="O4512" s="251">
        <v>1</v>
      </c>
      <c r="Q4512" s="251" t="s">
        <v>15105</v>
      </c>
      <c r="R4512" s="251" t="s">
        <v>10017</v>
      </c>
      <c r="S4512" s="251" t="s">
        <v>3448</v>
      </c>
      <c r="T4512" s="251" t="str">
        <f t="shared" si="282"/>
        <v>I070639881580BZ090</v>
      </c>
      <c r="W4512" s="251" t="str">
        <f t="shared" si="283"/>
        <v>I070639881580-BZ090</v>
      </c>
    </row>
    <row r="4513" spans="1:23" x14ac:dyDescent="0.3">
      <c r="A4513" s="256" t="str">
        <f t="shared" si="280"/>
        <v>I0706398-81590BZ090-00001</v>
      </c>
      <c r="B4513" s="251" t="s">
        <v>15106</v>
      </c>
      <c r="C4513" s="251" t="s">
        <v>10117</v>
      </c>
      <c r="D4513" s="251" t="s">
        <v>15096</v>
      </c>
      <c r="E4513" s="251" t="s">
        <v>13113</v>
      </c>
      <c r="F4513" s="251" t="s">
        <v>9980</v>
      </c>
      <c r="G4513" s="251" t="s">
        <v>3452</v>
      </c>
      <c r="H4513" s="251" t="s">
        <v>770</v>
      </c>
      <c r="I4513" s="257" t="str">
        <f t="shared" si="281"/>
        <v>-00001</v>
      </c>
      <c r="J4513" s="251">
        <v>1</v>
      </c>
      <c r="K4513" s="251">
        <v>1</v>
      </c>
      <c r="M4513" s="251" t="s">
        <v>9993</v>
      </c>
      <c r="N4513" s="251" t="s">
        <v>13520</v>
      </c>
      <c r="O4513" s="251">
        <v>1</v>
      </c>
      <c r="Q4513" s="251" t="s">
        <v>15106</v>
      </c>
      <c r="R4513" s="251" t="s">
        <v>10017</v>
      </c>
      <c r="S4513" s="251" t="s">
        <v>3451</v>
      </c>
      <c r="T4513" s="251" t="str">
        <f t="shared" si="282"/>
        <v>I070639881590BZ090</v>
      </c>
      <c r="W4513" s="251" t="str">
        <f t="shared" si="283"/>
        <v>I070639881590-BZ090</v>
      </c>
    </row>
    <row r="4514" spans="1:23" x14ac:dyDescent="0.3">
      <c r="A4514" s="256" t="str">
        <f t="shared" si="280"/>
        <v>I0706398-87910BZ070-00001</v>
      </c>
      <c r="B4514" s="251" t="s">
        <v>15107</v>
      </c>
      <c r="C4514" s="251" t="s">
        <v>10117</v>
      </c>
      <c r="D4514" s="251" t="s">
        <v>15096</v>
      </c>
      <c r="E4514" s="251" t="s">
        <v>13113</v>
      </c>
      <c r="F4514" s="251" t="s">
        <v>9982</v>
      </c>
      <c r="G4514" s="251" t="s">
        <v>1542</v>
      </c>
      <c r="H4514" s="251" t="s">
        <v>11862</v>
      </c>
      <c r="I4514" s="257" t="str">
        <f t="shared" si="281"/>
        <v>-00001</v>
      </c>
      <c r="J4514" s="251">
        <v>1</v>
      </c>
      <c r="K4514" s="251">
        <v>1</v>
      </c>
      <c r="M4514" s="251" t="s">
        <v>9958</v>
      </c>
      <c r="N4514" s="251" t="s">
        <v>13520</v>
      </c>
      <c r="O4514" s="251">
        <v>1</v>
      </c>
      <c r="Q4514" s="251" t="s">
        <v>15107</v>
      </c>
      <c r="R4514" s="251" t="s">
        <v>10017</v>
      </c>
      <c r="S4514" s="251" t="s">
        <v>1541</v>
      </c>
      <c r="T4514" s="251" t="str">
        <f t="shared" si="282"/>
        <v>I070639887910BZ070</v>
      </c>
      <c r="W4514" s="251" t="str">
        <f t="shared" si="283"/>
        <v>I070639887910-BZ070</v>
      </c>
    </row>
    <row r="4515" spans="1:23" x14ac:dyDescent="0.3">
      <c r="A4515" s="256" t="str">
        <f t="shared" si="280"/>
        <v>I0706398-87940BZ070-00001</v>
      </c>
      <c r="B4515" s="251" t="s">
        <v>15108</v>
      </c>
      <c r="C4515" s="251" t="s">
        <v>10117</v>
      </c>
      <c r="D4515" s="251" t="s">
        <v>15096</v>
      </c>
      <c r="E4515" s="251" t="s">
        <v>13113</v>
      </c>
      <c r="F4515" s="251" t="s">
        <v>9984</v>
      </c>
      <c r="G4515" s="251" t="s">
        <v>1545</v>
      </c>
      <c r="H4515" s="251" t="s">
        <v>10132</v>
      </c>
      <c r="I4515" s="257" t="str">
        <f t="shared" si="281"/>
        <v>-00001</v>
      </c>
      <c r="J4515" s="251">
        <v>1</v>
      </c>
      <c r="K4515" s="251">
        <v>1</v>
      </c>
      <c r="M4515" s="251" t="s">
        <v>9993</v>
      </c>
      <c r="N4515" s="251" t="s">
        <v>13520</v>
      </c>
      <c r="O4515" s="251">
        <v>1</v>
      </c>
      <c r="Q4515" s="251" t="s">
        <v>15108</v>
      </c>
      <c r="R4515" s="251" t="s">
        <v>10017</v>
      </c>
      <c r="S4515" s="251" t="s">
        <v>1544</v>
      </c>
      <c r="T4515" s="251" t="str">
        <f t="shared" si="282"/>
        <v>I070639887940BZ070</v>
      </c>
      <c r="W4515" s="251" t="str">
        <f t="shared" si="283"/>
        <v>I070639887940-BZ070</v>
      </c>
    </row>
    <row r="4516" spans="1:23" x14ac:dyDescent="0.3">
      <c r="A4516" s="256" t="str">
        <f t="shared" si="280"/>
        <v>I0706399-81130BZ520-00002</v>
      </c>
      <c r="B4516" s="251" t="s">
        <v>15109</v>
      </c>
      <c r="C4516" s="251" t="s">
        <v>10117</v>
      </c>
      <c r="D4516" s="251" t="s">
        <v>15110</v>
      </c>
      <c r="E4516" s="251" t="s">
        <v>13113</v>
      </c>
      <c r="F4516" s="251" t="s">
        <v>9957</v>
      </c>
      <c r="G4516" s="251" t="s">
        <v>1115</v>
      </c>
      <c r="H4516" s="251" t="s">
        <v>5101</v>
      </c>
      <c r="I4516" s="257" t="str">
        <f t="shared" si="281"/>
        <v>-00002</v>
      </c>
      <c r="J4516" s="251">
        <v>2</v>
      </c>
      <c r="K4516" s="251">
        <v>2</v>
      </c>
      <c r="M4516" s="251" t="s">
        <v>9958</v>
      </c>
      <c r="N4516" s="251" t="s">
        <v>13815</v>
      </c>
      <c r="O4516" s="251">
        <v>2</v>
      </c>
      <c r="Q4516" s="251" t="s">
        <v>15109</v>
      </c>
      <c r="R4516" s="251" t="s">
        <v>10028</v>
      </c>
      <c r="S4516" s="251" t="s">
        <v>1114</v>
      </c>
      <c r="T4516" s="251" t="str">
        <f t="shared" si="282"/>
        <v>I070639981130BZ520</v>
      </c>
      <c r="W4516" s="251" t="str">
        <f t="shared" si="283"/>
        <v>I070639981130-BZ520</v>
      </c>
    </row>
    <row r="4517" spans="1:23" x14ac:dyDescent="0.3">
      <c r="A4517" s="256" t="str">
        <f t="shared" si="280"/>
        <v>I0706399-81270BZ010-00002</v>
      </c>
      <c r="B4517" s="251" t="s">
        <v>15111</v>
      </c>
      <c r="C4517" s="251" t="s">
        <v>10117</v>
      </c>
      <c r="D4517" s="251" t="s">
        <v>15110</v>
      </c>
      <c r="E4517" s="251" t="s">
        <v>13113</v>
      </c>
      <c r="F4517" s="251" t="s">
        <v>9962</v>
      </c>
      <c r="G4517" s="251" t="s">
        <v>1474</v>
      </c>
      <c r="H4517" s="251" t="s">
        <v>10137</v>
      </c>
      <c r="I4517" s="257" t="str">
        <f t="shared" si="281"/>
        <v>-00002</v>
      </c>
      <c r="J4517" s="251">
        <v>2</v>
      </c>
      <c r="K4517" s="251">
        <v>2</v>
      </c>
      <c r="M4517" s="251" t="s">
        <v>10007</v>
      </c>
      <c r="N4517" s="251" t="s">
        <v>13815</v>
      </c>
      <c r="O4517" s="251">
        <v>2</v>
      </c>
      <c r="Q4517" s="251" t="s">
        <v>15111</v>
      </c>
      <c r="R4517" s="251" t="s">
        <v>10028</v>
      </c>
      <c r="S4517" s="251" t="s">
        <v>1473</v>
      </c>
      <c r="T4517" s="251" t="str">
        <f t="shared" si="282"/>
        <v>I070639981270BZ010</v>
      </c>
      <c r="W4517" s="251" t="str">
        <f t="shared" si="283"/>
        <v>I070639981270-BZ010</v>
      </c>
    </row>
    <row r="4518" spans="1:23" x14ac:dyDescent="0.3">
      <c r="A4518" s="256" t="str">
        <f t="shared" si="280"/>
        <v>I0706399-81550BZ010-00001</v>
      </c>
      <c r="B4518" s="251" t="s">
        <v>15112</v>
      </c>
      <c r="C4518" s="251" t="s">
        <v>10117</v>
      </c>
      <c r="D4518" s="251" t="s">
        <v>15110</v>
      </c>
      <c r="E4518" s="251" t="s">
        <v>13113</v>
      </c>
      <c r="F4518" s="251" t="s">
        <v>9964</v>
      </c>
      <c r="G4518" s="251" t="s">
        <v>1271</v>
      </c>
      <c r="H4518" s="251" t="s">
        <v>15113</v>
      </c>
      <c r="I4518" s="257" t="str">
        <f t="shared" si="281"/>
        <v>-00001</v>
      </c>
      <c r="J4518" s="251">
        <v>1</v>
      </c>
      <c r="K4518" s="251">
        <v>1</v>
      </c>
      <c r="M4518" s="251" t="s">
        <v>9993</v>
      </c>
      <c r="N4518" s="251" t="s">
        <v>13815</v>
      </c>
      <c r="O4518" s="251">
        <v>1</v>
      </c>
      <c r="Q4518" s="251" t="s">
        <v>15112</v>
      </c>
      <c r="R4518" s="251" t="s">
        <v>10028</v>
      </c>
      <c r="S4518" s="251" t="s">
        <v>1270</v>
      </c>
      <c r="T4518" s="251" t="str">
        <f t="shared" si="282"/>
        <v>I070639981550BZ010</v>
      </c>
      <c r="W4518" s="251" t="str">
        <f t="shared" si="283"/>
        <v>I070639981550-BZ010</v>
      </c>
    </row>
    <row r="4519" spans="1:23" x14ac:dyDescent="0.3">
      <c r="A4519" s="256" t="str">
        <f t="shared" si="280"/>
        <v>I0706399-81560BZ190-00002</v>
      </c>
      <c r="B4519" s="251" t="s">
        <v>15114</v>
      </c>
      <c r="C4519" s="251" t="s">
        <v>10117</v>
      </c>
      <c r="D4519" s="251" t="s">
        <v>15110</v>
      </c>
      <c r="E4519" s="251" t="s">
        <v>13113</v>
      </c>
      <c r="F4519" s="251" t="s">
        <v>9966</v>
      </c>
      <c r="G4519" s="251" t="s">
        <v>1322</v>
      </c>
      <c r="H4519" s="251" t="s">
        <v>10146</v>
      </c>
      <c r="I4519" s="257" t="str">
        <f t="shared" si="281"/>
        <v>-00002</v>
      </c>
      <c r="J4519" s="251">
        <v>2</v>
      </c>
      <c r="K4519" s="251">
        <v>2</v>
      </c>
      <c r="M4519" s="251" t="s">
        <v>9958</v>
      </c>
      <c r="N4519" s="251" t="s">
        <v>13815</v>
      </c>
      <c r="O4519" s="251">
        <v>2</v>
      </c>
      <c r="Q4519" s="251" t="s">
        <v>15114</v>
      </c>
      <c r="R4519" s="251" t="s">
        <v>10028</v>
      </c>
      <c r="S4519" s="251" t="s">
        <v>1321</v>
      </c>
      <c r="T4519" s="251" t="str">
        <f t="shared" si="282"/>
        <v>I070639981560BZ190</v>
      </c>
      <c r="W4519" s="251" t="str">
        <f t="shared" si="283"/>
        <v>I070639981560-BZ190</v>
      </c>
    </row>
    <row r="4520" spans="1:23" x14ac:dyDescent="0.3">
      <c r="A4520" s="256" t="str">
        <f t="shared" si="280"/>
        <v>I0706399-81561BZ250-00003</v>
      </c>
      <c r="B4520" s="251" t="s">
        <v>15115</v>
      </c>
      <c r="C4520" s="251" t="s">
        <v>10117</v>
      </c>
      <c r="D4520" s="251" t="s">
        <v>15110</v>
      </c>
      <c r="E4520" s="251" t="s">
        <v>13113</v>
      </c>
      <c r="F4520" s="251" t="s">
        <v>9968</v>
      </c>
      <c r="G4520" s="251" t="s">
        <v>1404</v>
      </c>
      <c r="H4520" s="251" t="s">
        <v>3443</v>
      </c>
      <c r="I4520" s="257" t="str">
        <f t="shared" si="281"/>
        <v>-00003</v>
      </c>
      <c r="J4520" s="251">
        <v>3</v>
      </c>
      <c r="K4520" s="251">
        <v>3</v>
      </c>
      <c r="M4520" s="251" t="s">
        <v>9958</v>
      </c>
      <c r="N4520" s="251" t="s">
        <v>13815</v>
      </c>
      <c r="O4520" s="251">
        <v>3</v>
      </c>
      <c r="Q4520" s="251" t="s">
        <v>15115</v>
      </c>
      <c r="R4520" s="251" t="s">
        <v>10028</v>
      </c>
      <c r="S4520" s="251" t="s">
        <v>1403</v>
      </c>
      <c r="T4520" s="251" t="str">
        <f t="shared" si="282"/>
        <v>I070639981561BZ250</v>
      </c>
      <c r="W4520" s="251" t="str">
        <f t="shared" si="283"/>
        <v>I070639981561-BZ250</v>
      </c>
    </row>
    <row r="4521" spans="1:23" x14ac:dyDescent="0.3">
      <c r="A4521" s="256" t="str">
        <f t="shared" si="280"/>
        <v>I0802169-811100W070-00001</v>
      </c>
      <c r="B4521" s="251" t="s">
        <v>15116</v>
      </c>
      <c r="C4521" s="251" t="s">
        <v>10151</v>
      </c>
      <c r="D4521" s="251" t="s">
        <v>15117</v>
      </c>
      <c r="E4521" s="251" t="s">
        <v>13113</v>
      </c>
      <c r="F4521" s="251" t="s">
        <v>9957</v>
      </c>
      <c r="G4521" s="251" t="s">
        <v>45</v>
      </c>
      <c r="H4521" s="251" t="s">
        <v>5059</v>
      </c>
      <c r="I4521" s="257" t="str">
        <f t="shared" si="281"/>
        <v>-00001</v>
      </c>
      <c r="J4521" s="251">
        <v>1</v>
      </c>
      <c r="K4521" s="251">
        <v>1</v>
      </c>
      <c r="M4521" s="251" t="s">
        <v>9958</v>
      </c>
      <c r="N4521" s="251" t="s">
        <v>13520</v>
      </c>
      <c r="O4521" s="251">
        <v>1</v>
      </c>
      <c r="Q4521" s="251" t="s">
        <v>15116</v>
      </c>
      <c r="R4521" s="251" t="s">
        <v>10017</v>
      </c>
      <c r="S4521" s="251" t="s">
        <v>44</v>
      </c>
      <c r="T4521" s="251" t="str">
        <f t="shared" si="282"/>
        <v>I0802169811100W070</v>
      </c>
      <c r="W4521" s="251" t="str">
        <f t="shared" si="283"/>
        <v>I080216981110-0W070</v>
      </c>
    </row>
    <row r="4522" spans="1:23" x14ac:dyDescent="0.3">
      <c r="A4522" s="256" t="str">
        <f t="shared" si="280"/>
        <v>I0802169-811500W070-00002</v>
      </c>
      <c r="B4522" s="251" t="s">
        <v>15118</v>
      </c>
      <c r="C4522" s="251" t="s">
        <v>10151</v>
      </c>
      <c r="D4522" s="251" t="s">
        <v>15117</v>
      </c>
      <c r="E4522" s="251" t="s">
        <v>13113</v>
      </c>
      <c r="F4522" s="251" t="s">
        <v>9962</v>
      </c>
      <c r="G4522" s="251" t="s">
        <v>53</v>
      </c>
      <c r="H4522" s="251" t="s">
        <v>5060</v>
      </c>
      <c r="I4522" s="257" t="str">
        <f t="shared" si="281"/>
        <v>-00002</v>
      </c>
      <c r="J4522" s="251">
        <v>2</v>
      </c>
      <c r="K4522" s="251">
        <v>2</v>
      </c>
      <c r="M4522" s="251" t="s">
        <v>9958</v>
      </c>
      <c r="N4522" s="251" t="s">
        <v>13520</v>
      </c>
      <c r="O4522" s="251">
        <v>2</v>
      </c>
      <c r="Q4522" s="251" t="s">
        <v>15118</v>
      </c>
      <c r="R4522" s="251" t="s">
        <v>10017</v>
      </c>
      <c r="S4522" s="251" t="s">
        <v>52</v>
      </c>
      <c r="T4522" s="251" t="str">
        <f t="shared" si="282"/>
        <v>I0802169811500W070</v>
      </c>
      <c r="W4522" s="251" t="str">
        <f t="shared" si="283"/>
        <v>I080216981150-0W070</v>
      </c>
    </row>
    <row r="4523" spans="1:23" x14ac:dyDescent="0.3">
      <c r="A4523" s="256" t="str">
        <f t="shared" si="280"/>
        <v>Q3IC25HK-811100KB10-00005</v>
      </c>
      <c r="B4523" s="251" t="s">
        <v>15119</v>
      </c>
      <c r="C4523" s="251" t="s">
        <v>9954</v>
      </c>
      <c r="D4523" s="251" t="s">
        <v>15120</v>
      </c>
      <c r="E4523" s="251" t="s">
        <v>13113</v>
      </c>
      <c r="F4523" s="251" t="s">
        <v>9957</v>
      </c>
      <c r="G4523" s="251" t="s">
        <v>348</v>
      </c>
      <c r="H4523" s="251" t="s">
        <v>3422</v>
      </c>
      <c r="I4523" s="257" t="str">
        <f t="shared" si="281"/>
        <v>-00005</v>
      </c>
      <c r="J4523" s="251">
        <v>5</v>
      </c>
      <c r="K4523" s="251">
        <v>5</v>
      </c>
      <c r="M4523" s="251" t="s">
        <v>9958</v>
      </c>
      <c r="N4523" s="251" t="s">
        <v>13230</v>
      </c>
      <c r="O4523" s="251">
        <v>5</v>
      </c>
      <c r="Q4523" s="251" t="s">
        <v>15119</v>
      </c>
      <c r="R4523" s="251" t="s">
        <v>10017</v>
      </c>
      <c r="S4523" s="251" t="s">
        <v>347</v>
      </c>
      <c r="T4523" s="251" t="str">
        <f t="shared" si="282"/>
        <v>Q3IC25HK811100KB10</v>
      </c>
      <c r="W4523" s="251" t="str">
        <f t="shared" si="283"/>
        <v>Q3IC25HK81110-0KB10</v>
      </c>
    </row>
    <row r="4524" spans="1:23" x14ac:dyDescent="0.3">
      <c r="A4524" s="256" t="str">
        <f t="shared" si="280"/>
        <v>Q3IC25HK-811500KB10-00009</v>
      </c>
      <c r="B4524" s="251" t="s">
        <v>15121</v>
      </c>
      <c r="C4524" s="251" t="s">
        <v>9954</v>
      </c>
      <c r="D4524" s="251" t="s">
        <v>15120</v>
      </c>
      <c r="E4524" s="251" t="s">
        <v>13113</v>
      </c>
      <c r="F4524" s="251" t="s">
        <v>9962</v>
      </c>
      <c r="G4524" s="251" t="s">
        <v>356</v>
      </c>
      <c r="H4524" s="251" t="s">
        <v>3429</v>
      </c>
      <c r="I4524" s="257" t="str">
        <f t="shared" si="281"/>
        <v>-00009</v>
      </c>
      <c r="J4524" s="251">
        <v>9</v>
      </c>
      <c r="K4524" s="251">
        <v>9</v>
      </c>
      <c r="M4524" s="251" t="s">
        <v>10864</v>
      </c>
      <c r="N4524" s="251" t="s">
        <v>13230</v>
      </c>
      <c r="O4524" s="251">
        <v>9</v>
      </c>
      <c r="Q4524" s="251" t="s">
        <v>15121</v>
      </c>
      <c r="R4524" s="251" t="s">
        <v>10017</v>
      </c>
      <c r="S4524" s="251" t="s">
        <v>355</v>
      </c>
      <c r="T4524" s="251" t="str">
        <f t="shared" si="282"/>
        <v>Q3IC25HK811500KB10</v>
      </c>
      <c r="W4524" s="251" t="str">
        <f t="shared" si="283"/>
        <v>Q3IC25HK81150-0KB10</v>
      </c>
    </row>
    <row r="4525" spans="1:23" x14ac:dyDescent="0.3">
      <c r="A4525" s="256" t="str">
        <f t="shared" si="280"/>
        <v>Q3IC25HK-815910K050-00028</v>
      </c>
      <c r="B4525" s="251" t="s">
        <v>15122</v>
      </c>
      <c r="C4525" s="251" t="s">
        <v>9954</v>
      </c>
      <c r="D4525" s="251" t="s">
        <v>15120</v>
      </c>
      <c r="E4525" s="251" t="s">
        <v>13113</v>
      </c>
      <c r="F4525" s="251" t="s">
        <v>9964</v>
      </c>
      <c r="G4525" s="251" t="s">
        <v>777</v>
      </c>
      <c r="H4525" s="251" t="s">
        <v>5219</v>
      </c>
      <c r="I4525" s="257" t="str">
        <f t="shared" si="281"/>
        <v>-00028</v>
      </c>
      <c r="J4525" s="251">
        <v>28</v>
      </c>
      <c r="K4525" s="251">
        <v>28</v>
      </c>
      <c r="M4525" s="251" t="s">
        <v>9958</v>
      </c>
      <c r="N4525" s="251" t="s">
        <v>13230</v>
      </c>
      <c r="O4525" s="251">
        <v>28</v>
      </c>
      <c r="Q4525" s="251" t="s">
        <v>15122</v>
      </c>
      <c r="R4525" s="251" t="s">
        <v>9960</v>
      </c>
      <c r="S4525" s="251" t="s">
        <v>776</v>
      </c>
      <c r="T4525" s="251" t="str">
        <f t="shared" si="282"/>
        <v>Q3IC25HK815910K050</v>
      </c>
      <c r="W4525" s="251" t="str">
        <f t="shared" si="283"/>
        <v>Q3IC25HK81591-0K050</v>
      </c>
    </row>
    <row r="4526" spans="1:23" x14ac:dyDescent="0.3">
      <c r="A4526" s="256" t="str">
        <f t="shared" si="280"/>
        <v>Q3IC35HK-811700KG61-00002</v>
      </c>
      <c r="B4526" s="251" t="s">
        <v>15123</v>
      </c>
      <c r="C4526" s="251" t="s">
        <v>10031</v>
      </c>
      <c r="D4526" s="251" t="s">
        <v>15124</v>
      </c>
      <c r="E4526" s="251" t="s">
        <v>13113</v>
      </c>
      <c r="F4526" s="251" t="s">
        <v>9957</v>
      </c>
      <c r="G4526" s="251" t="s">
        <v>586</v>
      </c>
      <c r="H4526" s="251" t="s">
        <v>5102</v>
      </c>
      <c r="I4526" s="257" t="str">
        <f t="shared" si="281"/>
        <v>-00002</v>
      </c>
      <c r="J4526" s="251">
        <v>2</v>
      </c>
      <c r="K4526" s="251">
        <v>2</v>
      </c>
      <c r="M4526" s="251" t="s">
        <v>9958</v>
      </c>
      <c r="N4526" s="251" t="s">
        <v>13230</v>
      </c>
      <c r="O4526" s="251">
        <v>2</v>
      </c>
      <c r="Q4526" s="251" t="s">
        <v>15123</v>
      </c>
      <c r="R4526" s="251" t="s">
        <v>10017</v>
      </c>
      <c r="S4526" s="251" t="s">
        <v>585</v>
      </c>
      <c r="T4526" s="251" t="str">
        <f t="shared" si="282"/>
        <v>Q3IC35HK811700KG61</v>
      </c>
      <c r="W4526" s="251" t="str">
        <f t="shared" si="283"/>
        <v>Q3IC35HK81170-0KG61</v>
      </c>
    </row>
    <row r="4527" spans="1:23" x14ac:dyDescent="0.3">
      <c r="A4527" s="256" t="str">
        <f t="shared" si="280"/>
        <v>Q3IC35HK-815500K080-00010</v>
      </c>
      <c r="B4527" s="251" t="s">
        <v>15125</v>
      </c>
      <c r="C4527" s="251" t="s">
        <v>10031</v>
      </c>
      <c r="D4527" s="251" t="s">
        <v>15124</v>
      </c>
      <c r="E4527" s="251" t="s">
        <v>13113</v>
      </c>
      <c r="F4527" s="251" t="s">
        <v>9962</v>
      </c>
      <c r="G4527" s="251" t="s">
        <v>151</v>
      </c>
      <c r="H4527" s="251" t="s">
        <v>5045</v>
      </c>
      <c r="I4527" s="257" t="str">
        <f t="shared" si="281"/>
        <v>-00010</v>
      </c>
      <c r="J4527" s="251">
        <v>10</v>
      </c>
      <c r="K4527" s="251">
        <v>10</v>
      </c>
      <c r="M4527" s="251" t="s">
        <v>9958</v>
      </c>
      <c r="N4527" s="251" t="s">
        <v>13230</v>
      </c>
      <c r="O4527" s="251">
        <v>10</v>
      </c>
      <c r="Q4527" s="251" t="s">
        <v>15125</v>
      </c>
      <c r="R4527" s="251" t="s">
        <v>10028</v>
      </c>
      <c r="S4527" s="251" t="s">
        <v>150</v>
      </c>
      <c r="T4527" s="251" t="str">
        <f t="shared" si="282"/>
        <v>Q3IC35HK815500K080</v>
      </c>
      <c r="W4527" s="251" t="str">
        <f t="shared" si="283"/>
        <v>Q3IC35HK81550-0K080</v>
      </c>
    </row>
    <row r="4528" spans="1:23" x14ac:dyDescent="0.3">
      <c r="A4528" s="256" t="str">
        <f t="shared" si="280"/>
        <v>Q5IC95HK-9008081117-00025</v>
      </c>
      <c r="B4528" s="251" t="s">
        <v>15126</v>
      </c>
      <c r="C4528" s="251" t="s">
        <v>10151</v>
      </c>
      <c r="D4528" s="251" t="s">
        <v>15127</v>
      </c>
      <c r="E4528" s="251" t="s">
        <v>13113</v>
      </c>
      <c r="F4528" s="251" t="s">
        <v>9957</v>
      </c>
      <c r="G4528" s="251" t="s">
        <v>2920</v>
      </c>
      <c r="H4528" s="251" t="s">
        <v>3393</v>
      </c>
      <c r="I4528" s="257" t="str">
        <f t="shared" si="281"/>
        <v>-00025</v>
      </c>
      <c r="J4528" s="251">
        <v>25</v>
      </c>
      <c r="K4528" s="251">
        <v>25</v>
      </c>
      <c r="M4528" s="251" t="s">
        <v>10007</v>
      </c>
      <c r="N4528" s="251" t="s">
        <v>13366</v>
      </c>
      <c r="O4528" s="251">
        <v>25</v>
      </c>
      <c r="Q4528" s="251" t="s">
        <v>15126</v>
      </c>
      <c r="R4528" s="251" t="s">
        <v>9960</v>
      </c>
      <c r="S4528" s="251">
        <v>9008081117</v>
      </c>
      <c r="T4528" s="251" t="str">
        <f t="shared" si="282"/>
        <v>Q5IC95HK9008081117</v>
      </c>
      <c r="W4528" s="251" t="str">
        <f t="shared" si="283"/>
        <v>Q5IC95HK90080-81117</v>
      </c>
    </row>
    <row r="4529" spans="1:23" x14ac:dyDescent="0.3">
      <c r="A4529" s="256" t="str">
        <f t="shared" si="280"/>
        <v>I0306227-811100K520-00005</v>
      </c>
      <c r="B4529" s="251" t="s">
        <v>15128</v>
      </c>
      <c r="C4529" s="251" t="s">
        <v>9954</v>
      </c>
      <c r="D4529" s="251" t="s">
        <v>15129</v>
      </c>
      <c r="E4529" s="251" t="s">
        <v>13230</v>
      </c>
      <c r="F4529" s="251" t="s">
        <v>9957</v>
      </c>
      <c r="G4529" s="251" t="s">
        <v>269</v>
      </c>
      <c r="H4529" s="251" t="s">
        <v>3422</v>
      </c>
      <c r="I4529" s="257" t="str">
        <f t="shared" si="281"/>
        <v>-00005</v>
      </c>
      <c r="J4529" s="251">
        <v>5</v>
      </c>
      <c r="K4529" s="251">
        <v>5</v>
      </c>
      <c r="M4529" s="251" t="s">
        <v>9958</v>
      </c>
      <c r="N4529" s="251" t="s">
        <v>13520</v>
      </c>
      <c r="O4529" s="251">
        <v>5</v>
      </c>
      <c r="Q4529" s="251" t="s">
        <v>15128</v>
      </c>
      <c r="R4529" s="251" t="s">
        <v>9960</v>
      </c>
      <c r="S4529" s="252" t="s">
        <v>7</v>
      </c>
      <c r="T4529" s="251" t="str">
        <f t="shared" si="282"/>
        <v>I0306227811100K520</v>
      </c>
      <c r="W4529" s="251" t="str">
        <f t="shared" si="283"/>
        <v>I030622781110-0K520</v>
      </c>
    </row>
    <row r="4530" spans="1:23" x14ac:dyDescent="0.3">
      <c r="A4530" s="256" t="str">
        <f t="shared" si="280"/>
        <v>I0306227-811100K580-00008</v>
      </c>
      <c r="B4530" s="251" t="s">
        <v>15130</v>
      </c>
      <c r="C4530" s="251" t="s">
        <v>9954</v>
      </c>
      <c r="D4530" s="251" t="s">
        <v>15129</v>
      </c>
      <c r="E4530" s="251" t="s">
        <v>13230</v>
      </c>
      <c r="F4530" s="251" t="s">
        <v>9962</v>
      </c>
      <c r="G4530" s="251" t="s">
        <v>429</v>
      </c>
      <c r="H4530" s="251" t="s">
        <v>3422</v>
      </c>
      <c r="I4530" s="257" t="str">
        <f t="shared" si="281"/>
        <v>-00008</v>
      </c>
      <c r="J4530" s="251">
        <v>8</v>
      </c>
      <c r="K4530" s="251">
        <v>8</v>
      </c>
      <c r="M4530" s="251" t="s">
        <v>9958</v>
      </c>
      <c r="N4530" s="251" t="s">
        <v>13520</v>
      </c>
      <c r="O4530" s="251">
        <v>8</v>
      </c>
      <c r="Q4530" s="251" t="s">
        <v>15130</v>
      </c>
      <c r="R4530" s="251" t="s">
        <v>9960</v>
      </c>
      <c r="S4530" s="252" t="s">
        <v>428</v>
      </c>
      <c r="T4530" s="251" t="str">
        <f t="shared" si="282"/>
        <v>I0306227811100K580</v>
      </c>
      <c r="W4530" s="251" t="str">
        <f t="shared" si="283"/>
        <v>I030622781110-0K580</v>
      </c>
    </row>
    <row r="4531" spans="1:23" x14ac:dyDescent="0.3">
      <c r="A4531" s="256" t="str">
        <f t="shared" si="280"/>
        <v>I0306227-811300K520-00003</v>
      </c>
      <c r="B4531" s="251" t="s">
        <v>15131</v>
      </c>
      <c r="C4531" s="251" t="s">
        <v>9954</v>
      </c>
      <c r="D4531" s="251" t="s">
        <v>15129</v>
      </c>
      <c r="E4531" s="251" t="s">
        <v>13230</v>
      </c>
      <c r="F4531" s="251" t="s">
        <v>9964</v>
      </c>
      <c r="G4531" s="251" t="s">
        <v>277</v>
      </c>
      <c r="H4531" s="251" t="s">
        <v>5101</v>
      </c>
      <c r="I4531" s="257" t="str">
        <f t="shared" si="281"/>
        <v>-00003</v>
      </c>
      <c r="J4531" s="251">
        <v>3</v>
      </c>
      <c r="K4531" s="251">
        <v>3</v>
      </c>
      <c r="M4531" s="251" t="s">
        <v>9958</v>
      </c>
      <c r="N4531" s="251" t="s">
        <v>13520</v>
      </c>
      <c r="O4531" s="251">
        <v>3</v>
      </c>
      <c r="Q4531" s="251" t="s">
        <v>15131</v>
      </c>
      <c r="R4531" s="251" t="s">
        <v>9960</v>
      </c>
      <c r="S4531" s="252" t="s">
        <v>276</v>
      </c>
      <c r="T4531" s="251" t="str">
        <f t="shared" si="282"/>
        <v>I0306227811300K520</v>
      </c>
      <c r="W4531" s="251" t="str">
        <f t="shared" si="283"/>
        <v>I030622781130-0K520</v>
      </c>
    </row>
    <row r="4532" spans="1:23" x14ac:dyDescent="0.3">
      <c r="A4532" s="256" t="str">
        <f t="shared" si="280"/>
        <v>I0306227-811300K580-00012</v>
      </c>
      <c r="B4532" s="251" t="s">
        <v>15132</v>
      </c>
      <c r="C4532" s="251" t="s">
        <v>9954</v>
      </c>
      <c r="D4532" s="251" t="s">
        <v>15129</v>
      </c>
      <c r="E4532" s="251" t="s">
        <v>13230</v>
      </c>
      <c r="F4532" s="251" t="s">
        <v>9966</v>
      </c>
      <c r="G4532" s="251" t="s">
        <v>434</v>
      </c>
      <c r="H4532" s="251" t="s">
        <v>5101</v>
      </c>
      <c r="I4532" s="257" t="str">
        <f t="shared" si="281"/>
        <v>-00012</v>
      </c>
      <c r="J4532" s="251">
        <v>12</v>
      </c>
      <c r="K4532" s="251">
        <v>12</v>
      </c>
      <c r="M4532" s="251" t="s">
        <v>9958</v>
      </c>
      <c r="N4532" s="251" t="s">
        <v>13520</v>
      </c>
      <c r="O4532" s="251">
        <v>12</v>
      </c>
      <c r="Q4532" s="251" t="s">
        <v>15132</v>
      </c>
      <c r="R4532" s="251" t="s">
        <v>9960</v>
      </c>
      <c r="S4532" s="252" t="s">
        <v>433</v>
      </c>
      <c r="T4532" s="251" t="str">
        <f t="shared" si="282"/>
        <v>I0306227811300K580</v>
      </c>
      <c r="W4532" s="251" t="str">
        <f t="shared" si="283"/>
        <v>I030622781130-0K580</v>
      </c>
    </row>
    <row r="4533" spans="1:23" x14ac:dyDescent="0.3">
      <c r="A4533" s="256" t="str">
        <f t="shared" si="280"/>
        <v>I0306227-811500K520-00005</v>
      </c>
      <c r="B4533" s="251" t="s">
        <v>15133</v>
      </c>
      <c r="C4533" s="251" t="s">
        <v>9954</v>
      </c>
      <c r="D4533" s="251" t="s">
        <v>15129</v>
      </c>
      <c r="E4533" s="251" t="s">
        <v>13230</v>
      </c>
      <c r="F4533" s="251" t="s">
        <v>9968</v>
      </c>
      <c r="G4533" s="251" t="s">
        <v>280</v>
      </c>
      <c r="H4533" s="251" t="s">
        <v>3429</v>
      </c>
      <c r="I4533" s="257" t="str">
        <f t="shared" si="281"/>
        <v>-00005</v>
      </c>
      <c r="J4533" s="251">
        <v>5</v>
      </c>
      <c r="K4533" s="251">
        <v>5</v>
      </c>
      <c r="M4533" s="251" t="s">
        <v>9958</v>
      </c>
      <c r="N4533" s="251" t="s">
        <v>13520</v>
      </c>
      <c r="O4533" s="251">
        <v>5</v>
      </c>
      <c r="Q4533" s="251" t="s">
        <v>15133</v>
      </c>
      <c r="R4533" s="251" t="s">
        <v>9960</v>
      </c>
      <c r="S4533" s="252" t="s">
        <v>12</v>
      </c>
      <c r="T4533" s="251" t="str">
        <f t="shared" si="282"/>
        <v>I0306227811500K520</v>
      </c>
      <c r="W4533" s="251" t="str">
        <f t="shared" si="283"/>
        <v>I030622781150-0K520</v>
      </c>
    </row>
    <row r="4534" spans="1:23" x14ac:dyDescent="0.3">
      <c r="A4534" s="256" t="str">
        <f t="shared" si="280"/>
        <v>I0306227-811500K580-00008</v>
      </c>
      <c r="B4534" s="251" t="s">
        <v>15134</v>
      </c>
      <c r="C4534" s="251" t="s">
        <v>9954</v>
      </c>
      <c r="D4534" s="251" t="s">
        <v>15129</v>
      </c>
      <c r="E4534" s="251" t="s">
        <v>13230</v>
      </c>
      <c r="F4534" s="251" t="s">
        <v>9970</v>
      </c>
      <c r="G4534" s="251" t="s">
        <v>437</v>
      </c>
      <c r="H4534" s="251" t="s">
        <v>3429</v>
      </c>
      <c r="I4534" s="257" t="str">
        <f t="shared" si="281"/>
        <v>-00008</v>
      </c>
      <c r="J4534" s="251">
        <v>8</v>
      </c>
      <c r="K4534" s="251">
        <v>8</v>
      </c>
      <c r="M4534" s="251" t="s">
        <v>9958</v>
      </c>
      <c r="N4534" s="251" t="s">
        <v>13520</v>
      </c>
      <c r="O4534" s="251">
        <v>8</v>
      </c>
      <c r="Q4534" s="251" t="s">
        <v>15134</v>
      </c>
      <c r="R4534" s="251" t="s">
        <v>9960</v>
      </c>
      <c r="S4534" s="252" t="s">
        <v>436</v>
      </c>
      <c r="T4534" s="251" t="str">
        <f t="shared" si="282"/>
        <v>I0306227811500K580</v>
      </c>
      <c r="W4534" s="251" t="str">
        <f t="shared" si="283"/>
        <v>I030622781150-0K580</v>
      </c>
    </row>
    <row r="4535" spans="1:23" x14ac:dyDescent="0.3">
      <c r="A4535" s="256" t="str">
        <f t="shared" si="280"/>
        <v>I0306227-811700K520-00008</v>
      </c>
      <c r="B4535" s="251" t="s">
        <v>15135</v>
      </c>
      <c r="C4535" s="251" t="s">
        <v>9954</v>
      </c>
      <c r="D4535" s="251" t="s">
        <v>15129</v>
      </c>
      <c r="E4535" s="251" t="s">
        <v>13230</v>
      </c>
      <c r="F4535" s="251" t="s">
        <v>9972</v>
      </c>
      <c r="G4535" s="251" t="s">
        <v>285</v>
      </c>
      <c r="H4535" s="251" t="s">
        <v>5102</v>
      </c>
      <c r="I4535" s="257" t="str">
        <f t="shared" si="281"/>
        <v>-00008</v>
      </c>
      <c r="J4535" s="251">
        <v>8</v>
      </c>
      <c r="K4535" s="251">
        <v>8</v>
      </c>
      <c r="M4535" s="251" t="s">
        <v>9958</v>
      </c>
      <c r="N4535" s="251" t="s">
        <v>13520</v>
      </c>
      <c r="O4535" s="251">
        <v>8</v>
      </c>
      <c r="Q4535" s="251" t="s">
        <v>15135</v>
      </c>
      <c r="R4535" s="251" t="s">
        <v>9960</v>
      </c>
      <c r="S4535" s="252" t="s">
        <v>284</v>
      </c>
      <c r="T4535" s="251" t="str">
        <f t="shared" si="282"/>
        <v>I0306227811700K520</v>
      </c>
      <c r="W4535" s="251" t="str">
        <f t="shared" si="283"/>
        <v>I030622781170-0K520</v>
      </c>
    </row>
    <row r="4536" spans="1:23" x14ac:dyDescent="0.3">
      <c r="A4536" s="256" t="str">
        <f t="shared" si="280"/>
        <v>I0306227-811700K580-00015</v>
      </c>
      <c r="B4536" s="251" t="s">
        <v>15136</v>
      </c>
      <c r="C4536" s="251" t="s">
        <v>9954</v>
      </c>
      <c r="D4536" s="251" t="s">
        <v>15129</v>
      </c>
      <c r="E4536" s="251" t="s">
        <v>13230</v>
      </c>
      <c r="F4536" s="251" t="s">
        <v>9974</v>
      </c>
      <c r="G4536" s="251" t="s">
        <v>442</v>
      </c>
      <c r="H4536" s="251" t="s">
        <v>5102</v>
      </c>
      <c r="I4536" s="257" t="str">
        <f t="shared" si="281"/>
        <v>-00015</v>
      </c>
      <c r="J4536" s="251">
        <v>15</v>
      </c>
      <c r="K4536" s="251">
        <v>15</v>
      </c>
      <c r="M4536" s="251" t="s">
        <v>9958</v>
      </c>
      <c r="N4536" s="251" t="s">
        <v>13520</v>
      </c>
      <c r="O4536" s="251">
        <v>15</v>
      </c>
      <c r="Q4536" s="251" t="s">
        <v>15136</v>
      </c>
      <c r="R4536" s="251" t="s">
        <v>9960</v>
      </c>
      <c r="S4536" s="252" t="s">
        <v>441</v>
      </c>
      <c r="T4536" s="251" t="str">
        <f t="shared" si="282"/>
        <v>I0306227811700K580</v>
      </c>
      <c r="W4536" s="251" t="str">
        <f t="shared" si="283"/>
        <v>I030622781170-0K580</v>
      </c>
    </row>
    <row r="4537" spans="1:23" x14ac:dyDescent="0.3">
      <c r="A4537" s="256" t="str">
        <f t="shared" si="280"/>
        <v>I0306227-815500K210-00006</v>
      </c>
      <c r="B4537" s="251" t="s">
        <v>15137</v>
      </c>
      <c r="C4537" s="251" t="s">
        <v>9954</v>
      </c>
      <c r="D4537" s="251" t="s">
        <v>15129</v>
      </c>
      <c r="E4537" s="251" t="s">
        <v>13230</v>
      </c>
      <c r="F4537" s="251" t="s">
        <v>9976</v>
      </c>
      <c r="G4537" s="251" t="s">
        <v>654</v>
      </c>
      <c r="H4537" s="251" t="s">
        <v>5202</v>
      </c>
      <c r="I4537" s="257" t="str">
        <f t="shared" si="281"/>
        <v>-00006</v>
      </c>
      <c r="J4537" s="251">
        <v>6</v>
      </c>
      <c r="K4537" s="251">
        <v>6</v>
      </c>
      <c r="M4537" s="251" t="s">
        <v>9958</v>
      </c>
      <c r="N4537" s="251" t="s">
        <v>13520</v>
      </c>
      <c r="O4537" s="251">
        <v>6</v>
      </c>
      <c r="Q4537" s="251" t="s">
        <v>15137</v>
      </c>
      <c r="R4537" s="251" t="s">
        <v>9960</v>
      </c>
      <c r="S4537" s="252" t="s">
        <v>653</v>
      </c>
      <c r="T4537" s="251" t="str">
        <f t="shared" si="282"/>
        <v>I0306227815500K210</v>
      </c>
      <c r="W4537" s="251" t="str">
        <f t="shared" si="283"/>
        <v>I030622781550-0K210</v>
      </c>
    </row>
    <row r="4538" spans="1:23" x14ac:dyDescent="0.3">
      <c r="A4538" s="256" t="str">
        <f t="shared" si="280"/>
        <v>I0306227-815500K240-00008</v>
      </c>
      <c r="B4538" s="251" t="s">
        <v>15138</v>
      </c>
      <c r="C4538" s="251" t="s">
        <v>9954</v>
      </c>
      <c r="D4538" s="251" t="s">
        <v>15129</v>
      </c>
      <c r="E4538" s="251" t="s">
        <v>13230</v>
      </c>
      <c r="F4538" s="251" t="s">
        <v>9978</v>
      </c>
      <c r="G4538" s="251" t="s">
        <v>727</v>
      </c>
      <c r="H4538" s="251" t="s">
        <v>5202</v>
      </c>
      <c r="I4538" s="257" t="str">
        <f t="shared" si="281"/>
        <v>-00008</v>
      </c>
      <c r="J4538" s="251">
        <v>8</v>
      </c>
      <c r="K4538" s="251">
        <v>8</v>
      </c>
      <c r="M4538" s="251" t="s">
        <v>9958</v>
      </c>
      <c r="N4538" s="251" t="s">
        <v>13520</v>
      </c>
      <c r="O4538" s="251">
        <v>8</v>
      </c>
      <c r="Q4538" s="251" t="s">
        <v>15138</v>
      </c>
      <c r="R4538" s="251" t="s">
        <v>9960</v>
      </c>
      <c r="S4538" s="252" t="s">
        <v>726</v>
      </c>
      <c r="T4538" s="251" t="str">
        <f t="shared" si="282"/>
        <v>I0306227815500K240</v>
      </c>
      <c r="W4538" s="251" t="str">
        <f t="shared" si="283"/>
        <v>I030622781550-0K240</v>
      </c>
    </row>
    <row r="4539" spans="1:23" x14ac:dyDescent="0.3">
      <c r="A4539" s="256" t="str">
        <f t="shared" si="280"/>
        <v>I0306227-815500K630-00003</v>
      </c>
      <c r="B4539" s="251" t="s">
        <v>15139</v>
      </c>
      <c r="C4539" s="251" t="s">
        <v>9954</v>
      </c>
      <c r="D4539" s="251" t="s">
        <v>15129</v>
      </c>
      <c r="E4539" s="251" t="s">
        <v>13230</v>
      </c>
      <c r="F4539" s="251" t="s">
        <v>9980</v>
      </c>
      <c r="G4539" s="251" t="s">
        <v>3385</v>
      </c>
      <c r="H4539" s="251" t="s">
        <v>5202</v>
      </c>
      <c r="I4539" s="257" t="str">
        <f t="shared" si="281"/>
        <v>-00003</v>
      </c>
      <c r="J4539" s="251">
        <v>3</v>
      </c>
      <c r="K4539" s="251">
        <v>3</v>
      </c>
      <c r="M4539" s="251" t="s">
        <v>9958</v>
      </c>
      <c r="N4539" s="251" t="s">
        <v>13520</v>
      </c>
      <c r="O4539" s="251">
        <v>3</v>
      </c>
      <c r="Q4539" s="251" t="s">
        <v>15139</v>
      </c>
      <c r="R4539" s="251" t="s">
        <v>9960</v>
      </c>
      <c r="S4539" s="252" t="s">
        <v>3366</v>
      </c>
      <c r="T4539" s="251" t="str">
        <f t="shared" si="282"/>
        <v>I0306227815500K630</v>
      </c>
      <c r="W4539" s="251" t="str">
        <f t="shared" si="283"/>
        <v>I030622781550-0K630</v>
      </c>
    </row>
    <row r="4540" spans="1:23" x14ac:dyDescent="0.3">
      <c r="A4540" s="256" t="str">
        <f t="shared" si="280"/>
        <v>I0306227-815510K240-00013</v>
      </c>
      <c r="B4540" s="251" t="s">
        <v>15140</v>
      </c>
      <c r="C4540" s="251" t="s">
        <v>9954</v>
      </c>
      <c r="D4540" s="251" t="s">
        <v>15129</v>
      </c>
      <c r="E4540" s="251" t="s">
        <v>13230</v>
      </c>
      <c r="F4540" s="251" t="s">
        <v>9982</v>
      </c>
      <c r="G4540" s="251" t="s">
        <v>740</v>
      </c>
      <c r="H4540" s="251" t="s">
        <v>3436</v>
      </c>
      <c r="I4540" s="257" t="str">
        <f t="shared" si="281"/>
        <v>-00013</v>
      </c>
      <c r="J4540" s="251">
        <v>13</v>
      </c>
      <c r="K4540" s="251">
        <v>13</v>
      </c>
      <c r="M4540" s="251" t="s">
        <v>9958</v>
      </c>
      <c r="N4540" s="251" t="s">
        <v>13520</v>
      </c>
      <c r="O4540" s="251">
        <v>13</v>
      </c>
      <c r="Q4540" s="251" t="s">
        <v>15140</v>
      </c>
      <c r="R4540" s="251" t="s">
        <v>9960</v>
      </c>
      <c r="S4540" s="252" t="s">
        <v>9</v>
      </c>
      <c r="T4540" s="251" t="str">
        <f t="shared" si="282"/>
        <v>I0306227815510K240</v>
      </c>
      <c r="W4540" s="251" t="str">
        <f t="shared" si="283"/>
        <v>I030622781551-0K240</v>
      </c>
    </row>
    <row r="4541" spans="1:23" x14ac:dyDescent="0.3">
      <c r="A4541" s="256" t="str">
        <f t="shared" si="280"/>
        <v>I0306227-815600K210-00007</v>
      </c>
      <c r="B4541" s="251" t="s">
        <v>15141</v>
      </c>
      <c r="C4541" s="251" t="s">
        <v>9954</v>
      </c>
      <c r="D4541" s="251" t="s">
        <v>15129</v>
      </c>
      <c r="E4541" s="251" t="s">
        <v>13230</v>
      </c>
      <c r="F4541" s="251" t="s">
        <v>9984</v>
      </c>
      <c r="G4541" s="251" t="s">
        <v>670</v>
      </c>
      <c r="H4541" s="251" t="s">
        <v>5204</v>
      </c>
      <c r="I4541" s="257" t="str">
        <f t="shared" si="281"/>
        <v>-00007</v>
      </c>
      <c r="J4541" s="251">
        <v>7</v>
      </c>
      <c r="K4541" s="251">
        <v>7</v>
      </c>
      <c r="M4541" s="251" t="s">
        <v>9958</v>
      </c>
      <c r="N4541" s="251" t="s">
        <v>13520</v>
      </c>
      <c r="O4541" s="251">
        <v>7</v>
      </c>
      <c r="Q4541" s="251" t="s">
        <v>15141</v>
      </c>
      <c r="R4541" s="251" t="s">
        <v>9960</v>
      </c>
      <c r="S4541" s="252" t="s">
        <v>13</v>
      </c>
      <c r="T4541" s="251" t="str">
        <f t="shared" si="282"/>
        <v>I0306227815600K210</v>
      </c>
      <c r="W4541" s="251" t="str">
        <f t="shared" si="283"/>
        <v>I030622781560-0K210</v>
      </c>
    </row>
    <row r="4542" spans="1:23" x14ac:dyDescent="0.3">
      <c r="A4542" s="256" t="str">
        <f t="shared" si="280"/>
        <v>I0306227-815600K240-00008</v>
      </c>
      <c r="B4542" s="251" t="s">
        <v>15142</v>
      </c>
      <c r="C4542" s="251" t="s">
        <v>9954</v>
      </c>
      <c r="D4542" s="251" t="s">
        <v>15129</v>
      </c>
      <c r="E4542" s="251" t="s">
        <v>13230</v>
      </c>
      <c r="F4542" s="251" t="s">
        <v>9986</v>
      </c>
      <c r="G4542" s="251" t="s">
        <v>744</v>
      </c>
      <c r="H4542" s="251" t="s">
        <v>5204</v>
      </c>
      <c r="I4542" s="257" t="str">
        <f t="shared" si="281"/>
        <v>-00008</v>
      </c>
      <c r="J4542" s="251">
        <v>8</v>
      </c>
      <c r="K4542" s="251">
        <v>8</v>
      </c>
      <c r="M4542" s="251" t="s">
        <v>9958</v>
      </c>
      <c r="N4542" s="251" t="s">
        <v>13520</v>
      </c>
      <c r="O4542" s="251">
        <v>8</v>
      </c>
      <c r="Q4542" s="251" t="s">
        <v>15142</v>
      </c>
      <c r="R4542" s="251" t="s">
        <v>9960</v>
      </c>
      <c r="S4542" s="252" t="s">
        <v>743</v>
      </c>
      <c r="T4542" s="251" t="str">
        <f t="shared" si="282"/>
        <v>I0306227815600K240</v>
      </c>
      <c r="W4542" s="251" t="str">
        <f t="shared" si="283"/>
        <v>I030622781560-0K240</v>
      </c>
    </row>
    <row r="4543" spans="1:23" x14ac:dyDescent="0.3">
      <c r="A4543" s="256" t="str">
        <f t="shared" si="280"/>
        <v>I0306227-815600K590-00002</v>
      </c>
      <c r="B4543" s="251" t="s">
        <v>15143</v>
      </c>
      <c r="C4543" s="251" t="s">
        <v>9954</v>
      </c>
      <c r="D4543" s="251" t="s">
        <v>15129</v>
      </c>
      <c r="E4543" s="251" t="s">
        <v>13230</v>
      </c>
      <c r="F4543" s="251" t="s">
        <v>9988</v>
      </c>
      <c r="G4543" s="251" t="s">
        <v>3386</v>
      </c>
      <c r="H4543" s="251" t="s">
        <v>5204</v>
      </c>
      <c r="I4543" s="257" t="str">
        <f t="shared" si="281"/>
        <v>-00002</v>
      </c>
      <c r="J4543" s="251">
        <v>2</v>
      </c>
      <c r="K4543" s="251">
        <v>2</v>
      </c>
      <c r="M4543" s="251" t="s">
        <v>9958</v>
      </c>
      <c r="N4543" s="251" t="s">
        <v>13520</v>
      </c>
      <c r="O4543" s="251">
        <v>2</v>
      </c>
      <c r="Q4543" s="251" t="s">
        <v>15143</v>
      </c>
      <c r="R4543" s="251" t="s">
        <v>9960</v>
      </c>
      <c r="S4543" s="252" t="s">
        <v>3370</v>
      </c>
      <c r="T4543" s="251" t="str">
        <f t="shared" si="282"/>
        <v>I0306227815600K590</v>
      </c>
      <c r="W4543" s="251" t="str">
        <f t="shared" si="283"/>
        <v>I030622781560-0K590</v>
      </c>
    </row>
    <row r="4544" spans="1:23" x14ac:dyDescent="0.3">
      <c r="A4544" s="256" t="str">
        <f t="shared" si="280"/>
        <v>I0306227-815610K240-00013</v>
      </c>
      <c r="B4544" s="251" t="s">
        <v>15144</v>
      </c>
      <c r="C4544" s="251" t="s">
        <v>9954</v>
      </c>
      <c r="D4544" s="251" t="s">
        <v>15129</v>
      </c>
      <c r="E4544" s="251" t="s">
        <v>13230</v>
      </c>
      <c r="F4544" s="251" t="s">
        <v>9990</v>
      </c>
      <c r="G4544" s="251" t="s">
        <v>753</v>
      </c>
      <c r="H4544" s="251" t="s">
        <v>3443</v>
      </c>
      <c r="I4544" s="257" t="str">
        <f t="shared" si="281"/>
        <v>-00013</v>
      </c>
      <c r="J4544" s="251">
        <v>13</v>
      </c>
      <c r="K4544" s="251">
        <v>13</v>
      </c>
      <c r="M4544" s="251" t="s">
        <v>9958</v>
      </c>
      <c r="N4544" s="251" t="s">
        <v>13520</v>
      </c>
      <c r="O4544" s="251">
        <v>13</v>
      </c>
      <c r="Q4544" s="251" t="s">
        <v>15144</v>
      </c>
      <c r="R4544" s="251" t="s">
        <v>9960</v>
      </c>
      <c r="S4544" s="252" t="s">
        <v>10</v>
      </c>
      <c r="T4544" s="251" t="str">
        <f t="shared" si="282"/>
        <v>I0306227815610K240</v>
      </c>
      <c r="W4544" s="251" t="str">
        <f t="shared" si="283"/>
        <v>I030622781561-0K240</v>
      </c>
    </row>
    <row r="4545" spans="1:23" x14ac:dyDescent="0.3">
      <c r="A4545" s="256" t="str">
        <f t="shared" si="280"/>
        <v>I0306227-815800K050-00001</v>
      </c>
      <c r="B4545" s="251" t="s">
        <v>15145</v>
      </c>
      <c r="C4545" s="251" t="s">
        <v>9954</v>
      </c>
      <c r="D4545" s="251" t="s">
        <v>15129</v>
      </c>
      <c r="E4545" s="251" t="s">
        <v>13230</v>
      </c>
      <c r="F4545" s="251" t="s">
        <v>9992</v>
      </c>
      <c r="G4545" s="251" t="s">
        <v>756</v>
      </c>
      <c r="H4545" s="251" t="s">
        <v>758</v>
      </c>
      <c r="I4545" s="257" t="str">
        <f t="shared" si="281"/>
        <v>-00001</v>
      </c>
      <c r="J4545" s="251">
        <v>1</v>
      </c>
      <c r="K4545" s="251">
        <v>1</v>
      </c>
      <c r="M4545" s="251" t="s">
        <v>9958</v>
      </c>
      <c r="N4545" s="251" t="s">
        <v>13520</v>
      </c>
      <c r="O4545" s="251">
        <v>1</v>
      </c>
      <c r="Q4545" s="251" t="s">
        <v>15145</v>
      </c>
      <c r="R4545" s="251" t="s">
        <v>9960</v>
      </c>
      <c r="S4545" s="252" t="s">
        <v>6</v>
      </c>
      <c r="T4545" s="251" t="str">
        <f t="shared" si="282"/>
        <v>I0306227815800K050</v>
      </c>
      <c r="W4545" s="251" t="str">
        <f t="shared" si="283"/>
        <v>I030622781580-0K050</v>
      </c>
    </row>
    <row r="4546" spans="1:23" x14ac:dyDescent="0.3">
      <c r="A4546" s="256" t="str">
        <f t="shared" si="280"/>
        <v>I0306227-815800K260-00001</v>
      </c>
      <c r="B4546" s="251" t="s">
        <v>15146</v>
      </c>
      <c r="C4546" s="251" t="s">
        <v>9954</v>
      </c>
      <c r="D4546" s="251" t="s">
        <v>15129</v>
      </c>
      <c r="E4546" s="251" t="s">
        <v>13230</v>
      </c>
      <c r="F4546" s="251" t="s">
        <v>9995</v>
      </c>
      <c r="G4546" s="251" t="s">
        <v>3387</v>
      </c>
      <c r="H4546" s="251" t="s">
        <v>758</v>
      </c>
      <c r="I4546" s="257" t="str">
        <f t="shared" si="281"/>
        <v>-00001</v>
      </c>
      <c r="J4546" s="251">
        <v>1</v>
      </c>
      <c r="K4546" s="251">
        <v>1</v>
      </c>
      <c r="M4546" s="251" t="s">
        <v>9993</v>
      </c>
      <c r="N4546" s="251" t="s">
        <v>13520</v>
      </c>
      <c r="O4546" s="251">
        <v>1</v>
      </c>
      <c r="Q4546" s="251" t="s">
        <v>15146</v>
      </c>
      <c r="R4546" s="251" t="s">
        <v>9960</v>
      </c>
      <c r="S4546" s="252" t="s">
        <v>3374</v>
      </c>
      <c r="T4546" s="251" t="str">
        <f t="shared" si="282"/>
        <v>I0306227815800K260</v>
      </c>
      <c r="W4546" s="251" t="str">
        <f t="shared" si="283"/>
        <v>I030622781580-0K260</v>
      </c>
    </row>
    <row r="4547" spans="1:23" x14ac:dyDescent="0.3">
      <c r="A4547" s="256" t="str">
        <f t="shared" si="280"/>
        <v>I0306227-815810K050-00006</v>
      </c>
      <c r="B4547" s="251" t="s">
        <v>15147</v>
      </c>
      <c r="C4547" s="251" t="s">
        <v>9954</v>
      </c>
      <c r="D4547" s="251" t="s">
        <v>15129</v>
      </c>
      <c r="E4547" s="251" t="s">
        <v>13230</v>
      </c>
      <c r="F4547" s="251" t="s">
        <v>9997</v>
      </c>
      <c r="G4547" s="251" t="s">
        <v>763</v>
      </c>
      <c r="H4547" s="251" t="s">
        <v>5218</v>
      </c>
      <c r="I4547" s="257" t="str">
        <f t="shared" si="281"/>
        <v>-00006</v>
      </c>
      <c r="J4547" s="251">
        <v>6</v>
      </c>
      <c r="K4547" s="251">
        <v>6</v>
      </c>
      <c r="M4547" s="251" t="s">
        <v>9958</v>
      </c>
      <c r="N4547" s="251" t="s">
        <v>13520</v>
      </c>
      <c r="O4547" s="251">
        <v>6</v>
      </c>
      <c r="Q4547" s="251" t="s">
        <v>15147</v>
      </c>
      <c r="R4547" s="251" t="s">
        <v>9960</v>
      </c>
      <c r="S4547" s="252" t="s">
        <v>762</v>
      </c>
      <c r="T4547" s="251" t="str">
        <f t="shared" si="282"/>
        <v>I0306227815810K050</v>
      </c>
      <c r="W4547" s="251" t="str">
        <f t="shared" si="283"/>
        <v>I030622781581-0K050</v>
      </c>
    </row>
    <row r="4548" spans="1:23" x14ac:dyDescent="0.3">
      <c r="A4548" s="256" t="str">
        <f t="shared" si="280"/>
        <v>I0306227-815900K050-00002</v>
      </c>
      <c r="B4548" s="251" t="s">
        <v>15148</v>
      </c>
      <c r="C4548" s="251" t="s">
        <v>9954</v>
      </c>
      <c r="D4548" s="251" t="s">
        <v>15129</v>
      </c>
      <c r="E4548" s="251" t="s">
        <v>13230</v>
      </c>
      <c r="F4548" s="251" t="s">
        <v>10000</v>
      </c>
      <c r="G4548" s="251" t="s">
        <v>767</v>
      </c>
      <c r="H4548" s="251" t="s">
        <v>770</v>
      </c>
      <c r="I4548" s="257" t="str">
        <f t="shared" si="281"/>
        <v>-00002</v>
      </c>
      <c r="J4548" s="251">
        <v>2</v>
      </c>
      <c r="K4548" s="251">
        <v>2</v>
      </c>
      <c r="M4548" s="251" t="s">
        <v>9958</v>
      </c>
      <c r="N4548" s="251" t="s">
        <v>13520</v>
      </c>
      <c r="O4548" s="251">
        <v>2</v>
      </c>
      <c r="Q4548" s="251" t="s">
        <v>15148</v>
      </c>
      <c r="R4548" s="251" t="s">
        <v>9960</v>
      </c>
      <c r="S4548" s="252" t="s">
        <v>766</v>
      </c>
      <c r="T4548" s="251" t="str">
        <f t="shared" si="282"/>
        <v>I0306227815900K050</v>
      </c>
      <c r="W4548" s="251" t="str">
        <f t="shared" si="283"/>
        <v>I030622781590-0K050</v>
      </c>
    </row>
    <row r="4549" spans="1:23" x14ac:dyDescent="0.3">
      <c r="A4549" s="256" t="str">
        <f t="shared" si="280"/>
        <v>I0306227-815910K050-00006</v>
      </c>
      <c r="B4549" s="251" t="s">
        <v>15149</v>
      </c>
      <c r="C4549" s="251" t="s">
        <v>9954</v>
      </c>
      <c r="D4549" s="251" t="s">
        <v>15129</v>
      </c>
      <c r="E4549" s="251" t="s">
        <v>13230</v>
      </c>
      <c r="F4549" s="251" t="s">
        <v>10002</v>
      </c>
      <c r="G4549" s="251" t="s">
        <v>777</v>
      </c>
      <c r="H4549" s="251" t="s">
        <v>5219</v>
      </c>
      <c r="I4549" s="257" t="str">
        <f t="shared" si="281"/>
        <v>-00006</v>
      </c>
      <c r="J4549" s="251">
        <v>6</v>
      </c>
      <c r="K4549" s="251">
        <v>6</v>
      </c>
      <c r="M4549" s="251" t="s">
        <v>9958</v>
      </c>
      <c r="N4549" s="251" t="s">
        <v>13520</v>
      </c>
      <c r="O4549" s="251">
        <v>6</v>
      </c>
      <c r="Q4549" s="251" t="s">
        <v>15149</v>
      </c>
      <c r="R4549" s="251" t="s">
        <v>9960</v>
      </c>
      <c r="S4549" s="252" t="s">
        <v>776</v>
      </c>
      <c r="T4549" s="251" t="str">
        <f t="shared" si="282"/>
        <v>I0306227815910K050</v>
      </c>
      <c r="W4549" s="251" t="str">
        <f t="shared" si="283"/>
        <v>I030622781591-0K050</v>
      </c>
    </row>
    <row r="4550" spans="1:23" x14ac:dyDescent="0.3">
      <c r="A4550" s="256" t="str">
        <f t="shared" si="280"/>
        <v>I0306227-9008081116-00001</v>
      </c>
      <c r="B4550" s="251" t="s">
        <v>15150</v>
      </c>
      <c r="C4550" s="251" t="s">
        <v>9954</v>
      </c>
      <c r="D4550" s="251" t="s">
        <v>15129</v>
      </c>
      <c r="E4550" s="251" t="s">
        <v>13230</v>
      </c>
      <c r="F4550" s="251" t="s">
        <v>10005</v>
      </c>
      <c r="G4550" s="251" t="s">
        <v>934</v>
      </c>
      <c r="H4550" s="251" t="s">
        <v>3393</v>
      </c>
      <c r="I4550" s="257" t="str">
        <f t="shared" si="281"/>
        <v>-00001</v>
      </c>
      <c r="J4550" s="251">
        <v>1</v>
      </c>
      <c r="K4550" s="251">
        <v>1</v>
      </c>
      <c r="M4550" s="251" t="s">
        <v>10007</v>
      </c>
      <c r="N4550" s="251" t="s">
        <v>13520</v>
      </c>
      <c r="O4550" s="251">
        <v>1</v>
      </c>
      <c r="Q4550" s="251" t="s">
        <v>15150</v>
      </c>
      <c r="R4550" s="251" t="s">
        <v>9960</v>
      </c>
      <c r="S4550" s="252">
        <v>9008081116</v>
      </c>
      <c r="T4550" s="251" t="str">
        <f t="shared" si="282"/>
        <v>I03062279008081116</v>
      </c>
      <c r="W4550" s="251" t="str">
        <f t="shared" si="283"/>
        <v>I030622790080-81116</v>
      </c>
    </row>
    <row r="4551" spans="1:23" x14ac:dyDescent="0.3">
      <c r="A4551" s="256" t="str">
        <f t="shared" ref="A4551:A4614" si="284">D4551&amp;$A$6&amp;S4551&amp;I4551</f>
        <v>I0306227-9098111067-00001</v>
      </c>
      <c r="B4551" s="251" t="s">
        <v>15151</v>
      </c>
      <c r="C4551" s="251" t="s">
        <v>9954</v>
      </c>
      <c r="D4551" s="251" t="s">
        <v>15129</v>
      </c>
      <c r="E4551" s="251" t="s">
        <v>13230</v>
      </c>
      <c r="F4551" s="251" t="s">
        <v>10009</v>
      </c>
      <c r="G4551" s="251" t="s">
        <v>965</v>
      </c>
      <c r="H4551" s="251" t="s">
        <v>3393</v>
      </c>
      <c r="I4551" s="257" t="str">
        <f t="shared" ref="I4551:I4614" si="285">+IF(AND(O4551&lt;10),$B$2&amp;O4551,IF(AND(O4551&gt;9,O4551&lt;=99),$B$3&amp;O4551,IF(AND(O4551&gt;99,L93427&lt;1000),$B$4&amp;O4551,IF(AND(O4551&gt;999),$B$5&amp;7))))</f>
        <v>-00001</v>
      </c>
      <c r="J4551" s="251">
        <v>1</v>
      </c>
      <c r="K4551" s="251">
        <v>1</v>
      </c>
      <c r="M4551" s="251" t="s">
        <v>10007</v>
      </c>
      <c r="N4551" s="251" t="s">
        <v>13520</v>
      </c>
      <c r="O4551" s="251">
        <v>1</v>
      </c>
      <c r="Q4551" s="251" t="s">
        <v>15151</v>
      </c>
      <c r="R4551" s="251" t="s">
        <v>9960</v>
      </c>
      <c r="S4551" s="252">
        <v>9098111067</v>
      </c>
      <c r="T4551" s="251" t="str">
        <f t="shared" si="282"/>
        <v>I03062279098111067</v>
      </c>
      <c r="W4551" s="251" t="str">
        <f t="shared" si="283"/>
        <v>I030622790981-11067</v>
      </c>
    </row>
    <row r="4552" spans="1:23" x14ac:dyDescent="0.3">
      <c r="A4552" s="256" t="str">
        <f t="shared" si="284"/>
        <v>I0306227-9098113087-00006</v>
      </c>
      <c r="B4552" s="251" t="s">
        <v>15152</v>
      </c>
      <c r="C4552" s="251" t="s">
        <v>9954</v>
      </c>
      <c r="D4552" s="251" t="s">
        <v>15129</v>
      </c>
      <c r="E4552" s="251" t="s">
        <v>13230</v>
      </c>
      <c r="F4552" s="251" t="s">
        <v>10012</v>
      </c>
      <c r="G4552" s="251" t="s">
        <v>939</v>
      </c>
      <c r="H4552" s="251" t="s">
        <v>3393</v>
      </c>
      <c r="I4552" s="257" t="str">
        <f t="shared" si="285"/>
        <v>-00006</v>
      </c>
      <c r="J4552" s="251">
        <v>6</v>
      </c>
      <c r="K4552" s="251">
        <v>6</v>
      </c>
      <c r="M4552" s="251" t="s">
        <v>10003</v>
      </c>
      <c r="N4552" s="251" t="s">
        <v>13520</v>
      </c>
      <c r="O4552" s="251">
        <v>6</v>
      </c>
      <c r="Q4552" s="251" t="s">
        <v>15152</v>
      </c>
      <c r="R4552" s="251" t="s">
        <v>9960</v>
      </c>
      <c r="S4552" s="252">
        <v>9098113087</v>
      </c>
      <c r="T4552" s="251" t="str">
        <f t="shared" si="282"/>
        <v>I03062279098113087</v>
      </c>
      <c r="W4552" s="251" t="str">
        <f t="shared" si="283"/>
        <v>I030622790981-13087</v>
      </c>
    </row>
    <row r="4553" spans="1:23" x14ac:dyDescent="0.3">
      <c r="A4553" s="256" t="str">
        <f t="shared" si="284"/>
        <v>I0306227-9098122003-00012</v>
      </c>
      <c r="B4553" s="251" t="s">
        <v>15153</v>
      </c>
      <c r="C4553" s="251" t="s">
        <v>9954</v>
      </c>
      <c r="D4553" s="251" t="s">
        <v>15129</v>
      </c>
      <c r="E4553" s="251" t="s">
        <v>13230</v>
      </c>
      <c r="F4553" s="251" t="s">
        <v>10188</v>
      </c>
      <c r="G4553" s="251" t="s">
        <v>926</v>
      </c>
      <c r="H4553" s="251" t="s">
        <v>1564</v>
      </c>
      <c r="I4553" s="257" t="str">
        <f t="shared" si="285"/>
        <v>-00012</v>
      </c>
      <c r="J4553" s="251">
        <v>12</v>
      </c>
      <c r="K4553" s="251">
        <v>12</v>
      </c>
      <c r="M4553" s="251" t="s">
        <v>10003</v>
      </c>
      <c r="N4553" s="251" t="s">
        <v>13520</v>
      </c>
      <c r="O4553" s="251">
        <v>12</v>
      </c>
      <c r="Q4553" s="251" t="s">
        <v>15153</v>
      </c>
      <c r="R4553" s="251" t="s">
        <v>9960</v>
      </c>
      <c r="S4553" s="252">
        <v>9098122003</v>
      </c>
      <c r="T4553" s="251" t="str">
        <f t="shared" ref="T4553:T4616" si="286">+D4553&amp;S4553</f>
        <v>I03062279098122003</v>
      </c>
      <c r="W4553" s="251" t="str">
        <f t="shared" ref="W4553:W4616" si="287">D4553&amp;G4553</f>
        <v>I030622790981-22003</v>
      </c>
    </row>
    <row r="4554" spans="1:23" x14ac:dyDescent="0.3">
      <c r="A4554" s="256" t="str">
        <f t="shared" si="284"/>
        <v>I0306227-9913212050-00440</v>
      </c>
      <c r="B4554" s="251" t="s">
        <v>15154</v>
      </c>
      <c r="C4554" s="251" t="s">
        <v>9954</v>
      </c>
      <c r="D4554" s="251" t="s">
        <v>15129</v>
      </c>
      <c r="E4554" s="251" t="s">
        <v>13230</v>
      </c>
      <c r="F4554" s="251" t="s">
        <v>10190</v>
      </c>
      <c r="G4554" s="251" t="s">
        <v>946</v>
      </c>
      <c r="H4554" s="251" t="s">
        <v>10010</v>
      </c>
      <c r="I4554" s="257" t="str">
        <f t="shared" si="285"/>
        <v>-00440</v>
      </c>
      <c r="J4554" s="251">
        <v>440</v>
      </c>
      <c r="K4554" s="251">
        <v>440</v>
      </c>
      <c r="M4554" s="251" t="s">
        <v>10007</v>
      </c>
      <c r="N4554" s="251" t="s">
        <v>13520</v>
      </c>
      <c r="O4554" s="251">
        <v>440</v>
      </c>
      <c r="Q4554" s="251" t="s">
        <v>15154</v>
      </c>
      <c r="R4554" s="251" t="s">
        <v>9960</v>
      </c>
      <c r="S4554" s="252">
        <v>9913212050</v>
      </c>
      <c r="T4554" s="251" t="str">
        <f t="shared" si="286"/>
        <v>I03062279913212050</v>
      </c>
      <c r="W4554" s="251" t="str">
        <f t="shared" si="287"/>
        <v>I030622799132-12050</v>
      </c>
    </row>
    <row r="4555" spans="1:23" x14ac:dyDescent="0.3">
      <c r="A4555" s="256" t="str">
        <f t="shared" si="284"/>
        <v>I0306227-9913221210-00018</v>
      </c>
      <c r="B4555" s="251" t="s">
        <v>15155</v>
      </c>
      <c r="C4555" s="251" t="s">
        <v>9954</v>
      </c>
      <c r="D4555" s="251" t="s">
        <v>15129</v>
      </c>
      <c r="E4555" s="251" t="s">
        <v>13230</v>
      </c>
      <c r="F4555" s="251" t="s">
        <v>10192</v>
      </c>
      <c r="G4555" s="251" t="s">
        <v>916</v>
      </c>
      <c r="H4555" s="251" t="s">
        <v>10013</v>
      </c>
      <c r="I4555" s="257" t="str">
        <f t="shared" si="285"/>
        <v>-00018</v>
      </c>
      <c r="J4555" s="251">
        <v>18</v>
      </c>
      <c r="K4555" s="251">
        <v>18</v>
      </c>
      <c r="M4555" s="251" t="s">
        <v>10007</v>
      </c>
      <c r="N4555" s="251" t="s">
        <v>13520</v>
      </c>
      <c r="O4555" s="251">
        <v>18</v>
      </c>
      <c r="Q4555" s="251" t="s">
        <v>15155</v>
      </c>
      <c r="R4555" s="251" t="s">
        <v>9960</v>
      </c>
      <c r="S4555" s="252">
        <v>9913221210</v>
      </c>
      <c r="T4555" s="251" t="str">
        <f t="shared" si="286"/>
        <v>I03062279913221210</v>
      </c>
      <c r="W4555" s="251" t="str">
        <f t="shared" si="287"/>
        <v>I030622799132-21210</v>
      </c>
    </row>
    <row r="4556" spans="1:23" x14ac:dyDescent="0.3">
      <c r="A4556" s="256" t="str">
        <f t="shared" si="284"/>
        <v>I0306228-811100K591-00002</v>
      </c>
      <c r="B4556" s="251" t="s">
        <v>15156</v>
      </c>
      <c r="C4556" s="251" t="s">
        <v>9954</v>
      </c>
      <c r="D4556" s="251" t="s">
        <v>15157</v>
      </c>
      <c r="E4556" s="251" t="s">
        <v>13230</v>
      </c>
      <c r="F4556" s="251" t="s">
        <v>9957</v>
      </c>
      <c r="G4556" s="251" t="s">
        <v>401</v>
      </c>
      <c r="H4556" s="251" t="s">
        <v>3422</v>
      </c>
      <c r="I4556" s="257" t="str">
        <f t="shared" si="285"/>
        <v>-00002</v>
      </c>
      <c r="J4556" s="251">
        <v>2</v>
      </c>
      <c r="K4556" s="251">
        <v>2</v>
      </c>
      <c r="M4556" s="251" t="s">
        <v>9958</v>
      </c>
      <c r="N4556" s="251" t="s">
        <v>13670</v>
      </c>
      <c r="O4556" s="251">
        <v>2</v>
      </c>
      <c r="Q4556" s="251" t="s">
        <v>15156</v>
      </c>
      <c r="R4556" s="251" t="s">
        <v>10017</v>
      </c>
      <c r="S4556" s="252" t="s">
        <v>400</v>
      </c>
      <c r="T4556" s="251" t="str">
        <f t="shared" si="286"/>
        <v>I0306228811100K591</v>
      </c>
      <c r="W4556" s="251" t="str">
        <f t="shared" si="287"/>
        <v>I030622881110-0K591</v>
      </c>
    </row>
    <row r="4557" spans="1:23" x14ac:dyDescent="0.3">
      <c r="A4557" s="256" t="str">
        <f t="shared" si="284"/>
        <v>I0306228-811300K591-00002</v>
      </c>
      <c r="B4557" s="251" t="s">
        <v>15158</v>
      </c>
      <c r="C4557" s="251" t="s">
        <v>9954</v>
      </c>
      <c r="D4557" s="251" t="s">
        <v>15157</v>
      </c>
      <c r="E4557" s="251" t="s">
        <v>13230</v>
      </c>
      <c r="F4557" s="251" t="s">
        <v>9962</v>
      </c>
      <c r="G4557" s="251" t="s">
        <v>408</v>
      </c>
      <c r="H4557" s="251" t="s">
        <v>5101</v>
      </c>
      <c r="I4557" s="257" t="str">
        <f t="shared" si="285"/>
        <v>-00002</v>
      </c>
      <c r="J4557" s="251">
        <v>2</v>
      </c>
      <c r="K4557" s="251">
        <v>2</v>
      </c>
      <c r="M4557" s="251" t="s">
        <v>9958</v>
      </c>
      <c r="N4557" s="251" t="s">
        <v>13670</v>
      </c>
      <c r="O4557" s="251">
        <v>2</v>
      </c>
      <c r="Q4557" s="251" t="s">
        <v>15158</v>
      </c>
      <c r="R4557" s="251" t="s">
        <v>10017</v>
      </c>
      <c r="S4557" s="252" t="s">
        <v>407</v>
      </c>
      <c r="T4557" s="251" t="str">
        <f t="shared" si="286"/>
        <v>I0306228811300K591</v>
      </c>
      <c r="W4557" s="251" t="str">
        <f t="shared" si="287"/>
        <v>I030622881130-0K591</v>
      </c>
    </row>
    <row r="4558" spans="1:23" x14ac:dyDescent="0.3">
      <c r="A4558" s="256" t="str">
        <f t="shared" si="284"/>
        <v>I0306228-811700K591-00001</v>
      </c>
      <c r="B4558" s="251" t="s">
        <v>15159</v>
      </c>
      <c r="C4558" s="251" t="s">
        <v>9954</v>
      </c>
      <c r="D4558" s="251" t="s">
        <v>15157</v>
      </c>
      <c r="E4558" s="251" t="s">
        <v>13230</v>
      </c>
      <c r="F4558" s="251" t="s">
        <v>9964</v>
      </c>
      <c r="G4558" s="251" t="s">
        <v>425</v>
      </c>
      <c r="H4558" s="251" t="s">
        <v>5102</v>
      </c>
      <c r="I4558" s="257" t="str">
        <f t="shared" si="285"/>
        <v>-00001</v>
      </c>
      <c r="J4558" s="251">
        <v>1</v>
      </c>
      <c r="K4558" s="251">
        <v>1</v>
      </c>
      <c r="M4558" s="251" t="s">
        <v>9958</v>
      </c>
      <c r="N4558" s="251" t="s">
        <v>13670</v>
      </c>
      <c r="O4558" s="251">
        <v>1</v>
      </c>
      <c r="Q4558" s="251" t="s">
        <v>15159</v>
      </c>
      <c r="R4558" s="251" t="s">
        <v>10017</v>
      </c>
      <c r="S4558" s="252" t="s">
        <v>424</v>
      </c>
      <c r="T4558" s="251" t="str">
        <f t="shared" si="286"/>
        <v>I0306228811700K591</v>
      </c>
      <c r="W4558" s="251" t="str">
        <f t="shared" si="287"/>
        <v>I030622881170-0K591</v>
      </c>
    </row>
    <row r="4559" spans="1:23" x14ac:dyDescent="0.3">
      <c r="A4559" s="256" t="str">
        <f t="shared" si="284"/>
        <v>I0306229-8122006052-00001</v>
      </c>
      <c r="B4559" s="251" t="s">
        <v>15160</v>
      </c>
      <c r="C4559" s="251" t="s">
        <v>9954</v>
      </c>
      <c r="D4559" s="251" t="s">
        <v>15161</v>
      </c>
      <c r="E4559" s="251" t="s">
        <v>13230</v>
      </c>
      <c r="F4559" s="251" t="s">
        <v>9957</v>
      </c>
      <c r="G4559" s="251" t="s">
        <v>142</v>
      </c>
      <c r="H4559" s="251" t="s">
        <v>4979</v>
      </c>
      <c r="I4559" s="257" t="str">
        <f t="shared" si="285"/>
        <v>-00001</v>
      </c>
      <c r="J4559" s="251">
        <v>1</v>
      </c>
      <c r="K4559" s="251">
        <v>1</v>
      </c>
      <c r="M4559" s="251" t="s">
        <v>10003</v>
      </c>
      <c r="N4559" s="251" t="s">
        <v>13939</v>
      </c>
      <c r="O4559" s="251">
        <v>1</v>
      </c>
      <c r="Q4559" s="251" t="s">
        <v>15160</v>
      </c>
      <c r="R4559" s="251" t="s">
        <v>10028</v>
      </c>
      <c r="S4559" s="252">
        <v>8122006052</v>
      </c>
      <c r="T4559" s="251" t="str">
        <f t="shared" si="286"/>
        <v>I03062298122006052</v>
      </c>
      <c r="W4559" s="251" t="str">
        <f t="shared" si="287"/>
        <v>I030622981220-06052</v>
      </c>
    </row>
    <row r="4560" spans="1:23" x14ac:dyDescent="0.3">
      <c r="A4560" s="256" t="str">
        <f t="shared" si="284"/>
        <v>I0306229-815510D400-00001</v>
      </c>
      <c r="B4560" s="251" t="s">
        <v>15162</v>
      </c>
      <c r="C4560" s="251" t="s">
        <v>9954</v>
      </c>
      <c r="D4560" s="251" t="s">
        <v>15161</v>
      </c>
      <c r="E4560" s="251" t="s">
        <v>13230</v>
      </c>
      <c r="F4560" s="251" t="s">
        <v>9962</v>
      </c>
      <c r="G4560" s="251" t="s">
        <v>694</v>
      </c>
      <c r="H4560" s="251" t="s">
        <v>5216</v>
      </c>
      <c r="I4560" s="257" t="str">
        <f t="shared" si="285"/>
        <v>-00001</v>
      </c>
      <c r="J4560" s="251">
        <v>1</v>
      </c>
      <c r="K4560" s="251">
        <v>1</v>
      </c>
      <c r="M4560" s="251" t="s">
        <v>9993</v>
      </c>
      <c r="N4560" s="251" t="s">
        <v>13939</v>
      </c>
      <c r="O4560" s="251">
        <v>1</v>
      </c>
      <c r="Q4560" s="251" t="s">
        <v>15162</v>
      </c>
      <c r="R4560" s="251" t="s">
        <v>10028</v>
      </c>
      <c r="S4560" s="252" t="s">
        <v>693</v>
      </c>
      <c r="T4560" s="251" t="str">
        <f t="shared" si="286"/>
        <v>I0306229815510D400</v>
      </c>
      <c r="W4560" s="251" t="str">
        <f t="shared" si="287"/>
        <v>I030622981551-0D400</v>
      </c>
    </row>
    <row r="4561" spans="1:23" x14ac:dyDescent="0.3">
      <c r="A4561" s="256" t="str">
        <f t="shared" si="284"/>
        <v>I0404618-811300KG61-00001</v>
      </c>
      <c r="B4561" s="251" t="s">
        <v>15163</v>
      </c>
      <c r="C4561" s="251" t="s">
        <v>10031</v>
      </c>
      <c r="D4561" s="251" t="s">
        <v>15164</v>
      </c>
      <c r="E4561" s="251" t="s">
        <v>13230</v>
      </c>
      <c r="F4561" s="251" t="s">
        <v>9957</v>
      </c>
      <c r="G4561" s="251" t="s">
        <v>580</v>
      </c>
      <c r="H4561" s="251" t="s">
        <v>5101</v>
      </c>
      <c r="I4561" s="257" t="str">
        <f t="shared" si="285"/>
        <v>-00001</v>
      </c>
      <c r="J4561" s="251">
        <v>1</v>
      </c>
      <c r="K4561" s="251">
        <v>1</v>
      </c>
      <c r="M4561" s="251" t="s">
        <v>9958</v>
      </c>
      <c r="N4561" s="251" t="s">
        <v>13670</v>
      </c>
      <c r="O4561" s="251">
        <v>1</v>
      </c>
      <c r="Q4561" s="251" t="s">
        <v>15163</v>
      </c>
      <c r="R4561" s="251" t="s">
        <v>10017</v>
      </c>
      <c r="S4561" s="252" t="s">
        <v>579</v>
      </c>
      <c r="T4561" s="251" t="str">
        <f t="shared" si="286"/>
        <v>I0404618811300KG61</v>
      </c>
      <c r="W4561" s="251" t="str">
        <f t="shared" si="287"/>
        <v>I040461881130-0KG61</v>
      </c>
    </row>
    <row r="4562" spans="1:23" x14ac:dyDescent="0.3">
      <c r="A4562" s="256" t="str">
        <f t="shared" si="284"/>
        <v>I0404618-811500K130-00001</v>
      </c>
      <c r="B4562" s="251" t="s">
        <v>15165</v>
      </c>
      <c r="C4562" s="251" t="s">
        <v>10031</v>
      </c>
      <c r="D4562" s="251" t="s">
        <v>15164</v>
      </c>
      <c r="E4562" s="251" t="s">
        <v>13230</v>
      </c>
      <c r="F4562" s="251" t="s">
        <v>9962</v>
      </c>
      <c r="G4562" s="251" t="s">
        <v>191</v>
      </c>
      <c r="H4562" s="251" t="s">
        <v>3429</v>
      </c>
      <c r="I4562" s="257" t="str">
        <f t="shared" si="285"/>
        <v>-00001</v>
      </c>
      <c r="J4562" s="251">
        <v>1</v>
      </c>
      <c r="K4562" s="251">
        <v>1</v>
      </c>
      <c r="M4562" s="251" t="s">
        <v>9958</v>
      </c>
      <c r="N4562" s="251" t="s">
        <v>13670</v>
      </c>
      <c r="O4562" s="251">
        <v>1</v>
      </c>
      <c r="Q4562" s="251" t="s">
        <v>15165</v>
      </c>
      <c r="R4562" s="251" t="s">
        <v>10017</v>
      </c>
      <c r="S4562" s="252" t="s">
        <v>190</v>
      </c>
      <c r="T4562" s="251" t="str">
        <f t="shared" si="286"/>
        <v>I0404618811500K130</v>
      </c>
      <c r="W4562" s="251" t="str">
        <f t="shared" si="287"/>
        <v>I040461881150-0K130</v>
      </c>
    </row>
    <row r="4563" spans="1:23" x14ac:dyDescent="0.3">
      <c r="A4563" s="256" t="str">
        <f t="shared" si="284"/>
        <v>I0404618-811700KG61-00001</v>
      </c>
      <c r="B4563" s="251" t="s">
        <v>15166</v>
      </c>
      <c r="C4563" s="251" t="s">
        <v>10031</v>
      </c>
      <c r="D4563" s="251" t="s">
        <v>15164</v>
      </c>
      <c r="E4563" s="251" t="s">
        <v>13230</v>
      </c>
      <c r="F4563" s="251" t="s">
        <v>9964</v>
      </c>
      <c r="G4563" s="251" t="s">
        <v>586</v>
      </c>
      <c r="H4563" s="251" t="s">
        <v>5102</v>
      </c>
      <c r="I4563" s="257" t="str">
        <f t="shared" si="285"/>
        <v>-00001</v>
      </c>
      <c r="J4563" s="251">
        <v>1</v>
      </c>
      <c r="K4563" s="251">
        <v>1</v>
      </c>
      <c r="M4563" s="251" t="s">
        <v>9958</v>
      </c>
      <c r="N4563" s="251" t="s">
        <v>13670</v>
      </c>
      <c r="O4563" s="251">
        <v>1</v>
      </c>
      <c r="Q4563" s="251" t="s">
        <v>15166</v>
      </c>
      <c r="R4563" s="251" t="s">
        <v>10017</v>
      </c>
      <c r="S4563" s="252" t="s">
        <v>585</v>
      </c>
      <c r="T4563" s="251" t="str">
        <f t="shared" si="286"/>
        <v>I0404618811700KG61</v>
      </c>
      <c r="W4563" s="251" t="str">
        <f t="shared" si="287"/>
        <v>I040461881170-0KG61</v>
      </c>
    </row>
    <row r="4564" spans="1:23" x14ac:dyDescent="0.3">
      <c r="A4564" s="256" t="str">
        <f t="shared" si="284"/>
        <v>I0404618-81550BZ850-00001</v>
      </c>
      <c r="B4564" s="251" t="s">
        <v>15167</v>
      </c>
      <c r="C4564" s="251" t="s">
        <v>10031</v>
      </c>
      <c r="D4564" s="251" t="s">
        <v>15164</v>
      </c>
      <c r="E4564" s="251" t="s">
        <v>13230</v>
      </c>
      <c r="F4564" s="251" t="s">
        <v>9966</v>
      </c>
      <c r="G4564" s="251" t="s">
        <v>5298</v>
      </c>
      <c r="H4564" s="251" t="s">
        <v>5202</v>
      </c>
      <c r="I4564" s="257" t="str">
        <f t="shared" si="285"/>
        <v>-00001</v>
      </c>
      <c r="J4564" s="251">
        <v>1</v>
      </c>
      <c r="K4564" s="251">
        <v>1</v>
      </c>
      <c r="M4564" s="251" t="s">
        <v>9958</v>
      </c>
      <c r="N4564" s="251" t="s">
        <v>13670</v>
      </c>
      <c r="O4564" s="251">
        <v>1</v>
      </c>
      <c r="Q4564" s="251" t="s">
        <v>15167</v>
      </c>
      <c r="R4564" s="251" t="s">
        <v>10017</v>
      </c>
      <c r="S4564" s="252" t="s">
        <v>4231</v>
      </c>
      <c r="T4564" s="251" t="str">
        <f t="shared" si="286"/>
        <v>I040461881550BZ850</v>
      </c>
      <c r="W4564" s="251" t="str">
        <f t="shared" si="287"/>
        <v>I040461881550-BZ850</v>
      </c>
    </row>
    <row r="4565" spans="1:23" x14ac:dyDescent="0.3">
      <c r="A4565" s="256" t="str">
        <f t="shared" si="284"/>
        <v>I0404618-815510K120-00002</v>
      </c>
      <c r="B4565" s="251" t="s">
        <v>15168</v>
      </c>
      <c r="C4565" s="251" t="s">
        <v>10031</v>
      </c>
      <c r="D4565" s="251" t="s">
        <v>15164</v>
      </c>
      <c r="E4565" s="251" t="s">
        <v>13230</v>
      </c>
      <c r="F4565" s="251" t="s">
        <v>9968</v>
      </c>
      <c r="G4565" s="251" t="s">
        <v>637</v>
      </c>
      <c r="H4565" s="251" t="s">
        <v>5203</v>
      </c>
      <c r="I4565" s="257" t="str">
        <f t="shared" si="285"/>
        <v>-00002</v>
      </c>
      <c r="J4565" s="251">
        <v>2</v>
      </c>
      <c r="K4565" s="251">
        <v>2</v>
      </c>
      <c r="M4565" s="251" t="s">
        <v>9958</v>
      </c>
      <c r="N4565" s="251" t="s">
        <v>13670</v>
      </c>
      <c r="O4565" s="251">
        <v>2</v>
      </c>
      <c r="Q4565" s="251" t="s">
        <v>15168</v>
      </c>
      <c r="R4565" s="251" t="s">
        <v>10017</v>
      </c>
      <c r="S4565" s="252" t="s">
        <v>636</v>
      </c>
      <c r="T4565" s="251" t="str">
        <f t="shared" si="286"/>
        <v>I0404618815510K120</v>
      </c>
      <c r="W4565" s="251" t="str">
        <f t="shared" si="287"/>
        <v>I040461881551-0K120</v>
      </c>
    </row>
    <row r="4566" spans="1:23" x14ac:dyDescent="0.3">
      <c r="A4566" s="256" t="str">
        <f t="shared" si="284"/>
        <v>I0404618-815510K210-00004</v>
      </c>
      <c r="B4566" s="251" t="s">
        <v>15169</v>
      </c>
      <c r="C4566" s="251" t="s">
        <v>10031</v>
      </c>
      <c r="D4566" s="251" t="s">
        <v>15164</v>
      </c>
      <c r="E4566" s="251" t="s">
        <v>13230</v>
      </c>
      <c r="F4566" s="251" t="s">
        <v>9970</v>
      </c>
      <c r="G4566" s="251" t="s">
        <v>667</v>
      </c>
      <c r="H4566" s="251" t="s">
        <v>3436</v>
      </c>
      <c r="I4566" s="257" t="str">
        <f t="shared" si="285"/>
        <v>-00004</v>
      </c>
      <c r="J4566" s="251">
        <v>4</v>
      </c>
      <c r="K4566" s="251">
        <v>4</v>
      </c>
      <c r="M4566" s="251" t="s">
        <v>9958</v>
      </c>
      <c r="N4566" s="251" t="s">
        <v>13670</v>
      </c>
      <c r="O4566" s="251">
        <v>4</v>
      </c>
      <c r="Q4566" s="251" t="s">
        <v>15169</v>
      </c>
      <c r="R4566" s="251" t="s">
        <v>10017</v>
      </c>
      <c r="S4566" s="252" t="s">
        <v>666</v>
      </c>
      <c r="T4566" s="251" t="str">
        <f t="shared" si="286"/>
        <v>I0404618815510K210</v>
      </c>
      <c r="W4566" s="251" t="str">
        <f t="shared" si="287"/>
        <v>I040461881551-0K210</v>
      </c>
    </row>
    <row r="4567" spans="1:23" x14ac:dyDescent="0.3">
      <c r="A4567" s="256" t="str">
        <f t="shared" si="284"/>
        <v>I0404618-815600K120-00002</v>
      </c>
      <c r="B4567" s="251" t="s">
        <v>15170</v>
      </c>
      <c r="C4567" s="251" t="s">
        <v>10031</v>
      </c>
      <c r="D4567" s="251" t="s">
        <v>15164</v>
      </c>
      <c r="E4567" s="251" t="s">
        <v>13230</v>
      </c>
      <c r="F4567" s="251" t="s">
        <v>9972</v>
      </c>
      <c r="G4567" s="251" t="s">
        <v>641</v>
      </c>
      <c r="H4567" s="251" t="s">
        <v>5204</v>
      </c>
      <c r="I4567" s="257" t="str">
        <f t="shared" si="285"/>
        <v>-00002</v>
      </c>
      <c r="J4567" s="251">
        <v>2</v>
      </c>
      <c r="K4567" s="251">
        <v>2</v>
      </c>
      <c r="M4567" s="251" t="s">
        <v>9958</v>
      </c>
      <c r="N4567" s="251" t="s">
        <v>13670</v>
      </c>
      <c r="O4567" s="251">
        <v>2</v>
      </c>
      <c r="Q4567" s="251" t="s">
        <v>15170</v>
      </c>
      <c r="R4567" s="251" t="s">
        <v>10017</v>
      </c>
      <c r="S4567" s="252" t="s">
        <v>640</v>
      </c>
      <c r="T4567" s="251" t="str">
        <f t="shared" si="286"/>
        <v>I0404618815600K120</v>
      </c>
      <c r="W4567" s="251" t="str">
        <f t="shared" si="287"/>
        <v>I040461881560-0K120</v>
      </c>
    </row>
    <row r="4568" spans="1:23" x14ac:dyDescent="0.3">
      <c r="A4568" s="256" t="str">
        <f t="shared" si="284"/>
        <v>I0404618-815610K120-00003</v>
      </c>
      <c r="B4568" s="251" t="s">
        <v>15171</v>
      </c>
      <c r="C4568" s="251" t="s">
        <v>10031</v>
      </c>
      <c r="D4568" s="251" t="s">
        <v>15164</v>
      </c>
      <c r="E4568" s="251" t="s">
        <v>13230</v>
      </c>
      <c r="F4568" s="251" t="s">
        <v>9974</v>
      </c>
      <c r="G4568" s="251" t="s">
        <v>650</v>
      </c>
      <c r="H4568" s="251" t="s">
        <v>5205</v>
      </c>
      <c r="I4568" s="257" t="str">
        <f t="shared" si="285"/>
        <v>-00003</v>
      </c>
      <c r="J4568" s="251">
        <v>3</v>
      </c>
      <c r="K4568" s="251">
        <v>3</v>
      </c>
      <c r="M4568" s="251" t="s">
        <v>9958</v>
      </c>
      <c r="N4568" s="251" t="s">
        <v>13670</v>
      </c>
      <c r="O4568" s="251">
        <v>3</v>
      </c>
      <c r="Q4568" s="251" t="s">
        <v>15171</v>
      </c>
      <c r="R4568" s="251" t="s">
        <v>10017</v>
      </c>
      <c r="S4568" s="252" t="s">
        <v>649</v>
      </c>
      <c r="T4568" s="251" t="str">
        <f t="shared" si="286"/>
        <v>I0404618815610K120</v>
      </c>
      <c r="W4568" s="251" t="str">
        <f t="shared" si="287"/>
        <v>I040461881561-0K120</v>
      </c>
    </row>
    <row r="4569" spans="1:23" x14ac:dyDescent="0.3">
      <c r="A4569" s="256" t="str">
        <f t="shared" si="284"/>
        <v>I0404618-815610K210-00006</v>
      </c>
      <c r="B4569" s="251" t="s">
        <v>15172</v>
      </c>
      <c r="C4569" s="251" t="s">
        <v>10031</v>
      </c>
      <c r="D4569" s="251" t="s">
        <v>15164</v>
      </c>
      <c r="E4569" s="251" t="s">
        <v>13230</v>
      </c>
      <c r="F4569" s="251" t="s">
        <v>9976</v>
      </c>
      <c r="G4569" s="251" t="s">
        <v>678</v>
      </c>
      <c r="H4569" s="251" t="s">
        <v>3443</v>
      </c>
      <c r="I4569" s="257" t="str">
        <f t="shared" si="285"/>
        <v>-00006</v>
      </c>
      <c r="J4569" s="251">
        <v>6</v>
      </c>
      <c r="K4569" s="251">
        <v>6</v>
      </c>
      <c r="M4569" s="251" t="s">
        <v>9958</v>
      </c>
      <c r="N4569" s="251" t="s">
        <v>13670</v>
      </c>
      <c r="O4569" s="251">
        <v>6</v>
      </c>
      <c r="Q4569" s="251" t="s">
        <v>15172</v>
      </c>
      <c r="R4569" s="251" t="s">
        <v>10017</v>
      </c>
      <c r="S4569" s="252" t="s">
        <v>677</v>
      </c>
      <c r="T4569" s="251" t="str">
        <f t="shared" si="286"/>
        <v>I0404618815610K210</v>
      </c>
      <c r="W4569" s="251" t="str">
        <f t="shared" si="287"/>
        <v>I040461881561-0K210</v>
      </c>
    </row>
    <row r="4570" spans="1:23" x14ac:dyDescent="0.3">
      <c r="A4570" s="256" t="str">
        <f t="shared" si="284"/>
        <v>I0404618-81591VT020-00002</v>
      </c>
      <c r="B4570" s="251" t="s">
        <v>15173</v>
      </c>
      <c r="C4570" s="251" t="s">
        <v>10031</v>
      </c>
      <c r="D4570" s="251" t="s">
        <v>15164</v>
      </c>
      <c r="E4570" s="251" t="s">
        <v>13230</v>
      </c>
      <c r="F4570" s="251" t="s">
        <v>9978</v>
      </c>
      <c r="G4570" s="251" t="s">
        <v>11073</v>
      </c>
      <c r="H4570" s="251" t="s">
        <v>5219</v>
      </c>
      <c r="I4570" s="257" t="str">
        <f t="shared" si="285"/>
        <v>-00002</v>
      </c>
      <c r="J4570" s="251">
        <v>2</v>
      </c>
      <c r="K4570" s="251">
        <v>2</v>
      </c>
      <c r="M4570" s="251" t="s">
        <v>9993</v>
      </c>
      <c r="N4570" s="251" t="s">
        <v>13670</v>
      </c>
      <c r="O4570" s="251">
        <v>2</v>
      </c>
      <c r="Q4570" s="251" t="s">
        <v>15173</v>
      </c>
      <c r="R4570" s="251" t="s">
        <v>10017</v>
      </c>
      <c r="S4570" s="252" t="s">
        <v>3777</v>
      </c>
      <c r="T4570" s="251" t="str">
        <f t="shared" si="286"/>
        <v>I040461881591VT020</v>
      </c>
      <c r="W4570" s="251" t="str">
        <f t="shared" si="287"/>
        <v>I040461881591-VT020</v>
      </c>
    </row>
    <row r="4571" spans="1:23" x14ac:dyDescent="0.3">
      <c r="A4571" s="256" t="str">
        <f t="shared" si="284"/>
        <v>I0404619-81110VT040-00002</v>
      </c>
      <c r="B4571" s="251" t="s">
        <v>15174</v>
      </c>
      <c r="C4571" s="251" t="s">
        <v>10031</v>
      </c>
      <c r="D4571" s="251" t="s">
        <v>15175</v>
      </c>
      <c r="E4571" s="251" t="s">
        <v>13230</v>
      </c>
      <c r="F4571" s="251" t="s">
        <v>9957</v>
      </c>
      <c r="G4571" s="251" t="s">
        <v>10047</v>
      </c>
      <c r="H4571" s="251" t="s">
        <v>3422</v>
      </c>
      <c r="I4571" s="257" t="str">
        <f t="shared" si="285"/>
        <v>-00002</v>
      </c>
      <c r="J4571" s="251">
        <v>2</v>
      </c>
      <c r="K4571" s="251">
        <v>2</v>
      </c>
      <c r="M4571" s="251" t="s">
        <v>9958</v>
      </c>
      <c r="N4571" s="251" t="s">
        <v>13939</v>
      </c>
      <c r="O4571" s="251">
        <v>2</v>
      </c>
      <c r="Q4571" s="251" t="s">
        <v>15174</v>
      </c>
      <c r="R4571" s="251" t="s">
        <v>10028</v>
      </c>
      <c r="S4571" s="252" t="s">
        <v>3713</v>
      </c>
      <c r="T4571" s="251" t="str">
        <f t="shared" si="286"/>
        <v>I040461981110VT040</v>
      </c>
      <c r="W4571" s="251" t="str">
        <f t="shared" si="287"/>
        <v>I040461981110-VT040</v>
      </c>
    </row>
    <row r="4572" spans="1:23" x14ac:dyDescent="0.3">
      <c r="A4572" s="256" t="str">
        <f t="shared" si="284"/>
        <v>I0404619-81110VT080-00001</v>
      </c>
      <c r="B4572" s="251" t="s">
        <v>15176</v>
      </c>
      <c r="C4572" s="251" t="s">
        <v>10031</v>
      </c>
      <c r="D4572" s="251" t="s">
        <v>15175</v>
      </c>
      <c r="E4572" s="251" t="s">
        <v>13230</v>
      </c>
      <c r="F4572" s="251" t="s">
        <v>9962</v>
      </c>
      <c r="G4572" s="251" t="s">
        <v>4985</v>
      </c>
      <c r="H4572" s="251" t="s">
        <v>3422</v>
      </c>
      <c r="I4572" s="257" t="str">
        <f t="shared" si="285"/>
        <v>-00001</v>
      </c>
      <c r="J4572" s="251">
        <v>1</v>
      </c>
      <c r="K4572" s="251">
        <v>1</v>
      </c>
      <c r="M4572" s="251" t="s">
        <v>9958</v>
      </c>
      <c r="N4572" s="251" t="s">
        <v>13939</v>
      </c>
      <c r="O4572" s="251">
        <v>1</v>
      </c>
      <c r="Q4572" s="251" t="s">
        <v>15176</v>
      </c>
      <c r="R4572" s="251" t="s">
        <v>10028</v>
      </c>
      <c r="S4572" s="252" t="s">
        <v>3719</v>
      </c>
      <c r="T4572" s="251" t="str">
        <f t="shared" si="286"/>
        <v>I040461981110VT080</v>
      </c>
      <c r="W4572" s="251" t="str">
        <f t="shared" si="287"/>
        <v>I040461981110-VT080</v>
      </c>
    </row>
    <row r="4573" spans="1:23" x14ac:dyDescent="0.3">
      <c r="A4573" s="256" t="str">
        <f t="shared" si="284"/>
        <v>I0404619-81110VT100-00001</v>
      </c>
      <c r="B4573" s="251" t="s">
        <v>15177</v>
      </c>
      <c r="C4573" s="251" t="s">
        <v>10031</v>
      </c>
      <c r="D4573" s="251" t="s">
        <v>15175</v>
      </c>
      <c r="E4573" s="251" t="s">
        <v>13230</v>
      </c>
      <c r="F4573" s="251" t="s">
        <v>9964</v>
      </c>
      <c r="G4573" s="251" t="s">
        <v>10049</v>
      </c>
      <c r="H4573" s="251" t="s">
        <v>3422</v>
      </c>
      <c r="I4573" s="257" t="str">
        <f t="shared" si="285"/>
        <v>-00001</v>
      </c>
      <c r="J4573" s="251">
        <v>1</v>
      </c>
      <c r="K4573" s="251">
        <v>1</v>
      </c>
      <c r="M4573" s="251" t="s">
        <v>9958</v>
      </c>
      <c r="N4573" s="251" t="s">
        <v>13939</v>
      </c>
      <c r="O4573" s="251">
        <v>1</v>
      </c>
      <c r="Q4573" s="251" t="s">
        <v>15177</v>
      </c>
      <c r="R4573" s="251" t="s">
        <v>10028</v>
      </c>
      <c r="S4573" s="252" t="s">
        <v>3723</v>
      </c>
      <c r="T4573" s="251" t="str">
        <f t="shared" si="286"/>
        <v>I040461981110VT100</v>
      </c>
      <c r="W4573" s="251" t="str">
        <f t="shared" si="287"/>
        <v>I040461981110-VT100</v>
      </c>
    </row>
    <row r="4574" spans="1:23" x14ac:dyDescent="0.3">
      <c r="A4574" s="256" t="str">
        <f t="shared" si="284"/>
        <v>I0404619-811300K300-00002</v>
      </c>
      <c r="B4574" s="251" t="s">
        <v>15178</v>
      </c>
      <c r="C4574" s="251" t="s">
        <v>10031</v>
      </c>
      <c r="D4574" s="251" t="s">
        <v>15175</v>
      </c>
      <c r="E4574" s="251" t="s">
        <v>13230</v>
      </c>
      <c r="F4574" s="251" t="s">
        <v>9966</v>
      </c>
      <c r="G4574" s="251" t="s">
        <v>230</v>
      </c>
      <c r="H4574" s="251" t="s">
        <v>5092</v>
      </c>
      <c r="I4574" s="257" t="str">
        <f t="shared" si="285"/>
        <v>-00002</v>
      </c>
      <c r="J4574" s="251">
        <v>2</v>
      </c>
      <c r="K4574" s="251">
        <v>2</v>
      </c>
      <c r="M4574" s="251" t="s">
        <v>9958</v>
      </c>
      <c r="N4574" s="251" t="s">
        <v>13939</v>
      </c>
      <c r="O4574" s="251">
        <v>2</v>
      </c>
      <c r="Q4574" s="251" t="s">
        <v>15178</v>
      </c>
      <c r="R4574" s="251" t="s">
        <v>10028</v>
      </c>
      <c r="S4574" s="252" t="s">
        <v>229</v>
      </c>
      <c r="T4574" s="251" t="str">
        <f t="shared" si="286"/>
        <v>I0404619811300K300</v>
      </c>
      <c r="W4574" s="251" t="str">
        <f t="shared" si="287"/>
        <v>I040461981130-0K300</v>
      </c>
    </row>
    <row r="4575" spans="1:23" x14ac:dyDescent="0.3">
      <c r="A4575" s="256" t="str">
        <f t="shared" si="284"/>
        <v>I0404619-81150VT040-00002</v>
      </c>
      <c r="B4575" s="251" t="s">
        <v>15179</v>
      </c>
      <c r="C4575" s="251" t="s">
        <v>10031</v>
      </c>
      <c r="D4575" s="251" t="s">
        <v>15175</v>
      </c>
      <c r="E4575" s="251" t="s">
        <v>13230</v>
      </c>
      <c r="F4575" s="251" t="s">
        <v>9968</v>
      </c>
      <c r="G4575" s="251" t="s">
        <v>10051</v>
      </c>
      <c r="H4575" s="251" t="s">
        <v>3429</v>
      </c>
      <c r="I4575" s="257" t="str">
        <f t="shared" si="285"/>
        <v>-00002</v>
      </c>
      <c r="J4575" s="251">
        <v>2</v>
      </c>
      <c r="K4575" s="251">
        <v>2</v>
      </c>
      <c r="M4575" s="251" t="s">
        <v>9958</v>
      </c>
      <c r="N4575" s="251" t="s">
        <v>13939</v>
      </c>
      <c r="O4575" s="251">
        <v>2</v>
      </c>
      <c r="Q4575" s="251" t="s">
        <v>15179</v>
      </c>
      <c r="R4575" s="251" t="s">
        <v>10028</v>
      </c>
      <c r="S4575" s="252" t="s">
        <v>3725</v>
      </c>
      <c r="T4575" s="251" t="str">
        <f t="shared" si="286"/>
        <v>I040461981150VT040</v>
      </c>
      <c r="W4575" s="251" t="str">
        <f t="shared" si="287"/>
        <v>I040461981150-VT040</v>
      </c>
    </row>
    <row r="4576" spans="1:23" x14ac:dyDescent="0.3">
      <c r="A4576" s="256" t="str">
        <f t="shared" si="284"/>
        <v>I0404619-81150VT080-00001</v>
      </c>
      <c r="B4576" s="251" t="s">
        <v>15180</v>
      </c>
      <c r="C4576" s="251" t="s">
        <v>10031</v>
      </c>
      <c r="D4576" s="251" t="s">
        <v>15175</v>
      </c>
      <c r="E4576" s="251" t="s">
        <v>13230</v>
      </c>
      <c r="F4576" s="251" t="s">
        <v>9970</v>
      </c>
      <c r="G4576" s="251" t="s">
        <v>10242</v>
      </c>
      <c r="H4576" s="251" t="s">
        <v>3429</v>
      </c>
      <c r="I4576" s="257" t="str">
        <f t="shared" si="285"/>
        <v>-00001</v>
      </c>
      <c r="J4576" s="251">
        <v>1</v>
      </c>
      <c r="K4576" s="251">
        <v>1</v>
      </c>
      <c r="M4576" s="251" t="s">
        <v>9958</v>
      </c>
      <c r="N4576" s="251" t="s">
        <v>13939</v>
      </c>
      <c r="O4576" s="251">
        <v>1</v>
      </c>
      <c r="Q4576" s="251" t="s">
        <v>15180</v>
      </c>
      <c r="R4576" s="251" t="s">
        <v>10028</v>
      </c>
      <c r="S4576" s="252" t="s">
        <v>3731</v>
      </c>
      <c r="T4576" s="251" t="str">
        <f t="shared" si="286"/>
        <v>I040461981150VT080</v>
      </c>
      <c r="W4576" s="251" t="str">
        <f t="shared" si="287"/>
        <v>I040461981150-VT080</v>
      </c>
    </row>
    <row r="4577" spans="1:23" x14ac:dyDescent="0.3">
      <c r="A4577" s="256" t="str">
        <f t="shared" si="284"/>
        <v>I0404619-811700K300-00002</v>
      </c>
      <c r="B4577" s="251" t="s">
        <v>15181</v>
      </c>
      <c r="C4577" s="251" t="s">
        <v>10031</v>
      </c>
      <c r="D4577" s="251" t="s">
        <v>15175</v>
      </c>
      <c r="E4577" s="251" t="s">
        <v>13230</v>
      </c>
      <c r="F4577" s="251" t="s">
        <v>9972</v>
      </c>
      <c r="G4577" s="251" t="s">
        <v>238</v>
      </c>
      <c r="H4577" s="251" t="s">
        <v>5094</v>
      </c>
      <c r="I4577" s="257" t="str">
        <f t="shared" si="285"/>
        <v>-00002</v>
      </c>
      <c r="J4577" s="251">
        <v>2</v>
      </c>
      <c r="K4577" s="251">
        <v>2</v>
      </c>
      <c r="M4577" s="251" t="s">
        <v>9958</v>
      </c>
      <c r="N4577" s="251" t="s">
        <v>13939</v>
      </c>
      <c r="O4577" s="251">
        <v>2</v>
      </c>
      <c r="Q4577" s="251" t="s">
        <v>15181</v>
      </c>
      <c r="R4577" s="251" t="s">
        <v>10028</v>
      </c>
      <c r="S4577" s="252" t="s">
        <v>237</v>
      </c>
      <c r="T4577" s="251" t="str">
        <f t="shared" si="286"/>
        <v>I0404619811700K300</v>
      </c>
      <c r="W4577" s="251" t="str">
        <f t="shared" si="287"/>
        <v>I040461981170-0K300</v>
      </c>
    </row>
    <row r="4578" spans="1:23" x14ac:dyDescent="0.3">
      <c r="A4578" s="256" t="str">
        <f t="shared" si="284"/>
        <v>I0404619-812100K090-00001</v>
      </c>
      <c r="B4578" s="251" t="s">
        <v>15182</v>
      </c>
      <c r="C4578" s="251" t="s">
        <v>10031</v>
      </c>
      <c r="D4578" s="251" t="s">
        <v>15175</v>
      </c>
      <c r="E4578" s="251" t="s">
        <v>13230</v>
      </c>
      <c r="F4578" s="251" t="s">
        <v>9974</v>
      </c>
      <c r="G4578" s="251" t="s">
        <v>609</v>
      </c>
      <c r="H4578" s="251" t="s">
        <v>5167</v>
      </c>
      <c r="I4578" s="257" t="str">
        <f t="shared" si="285"/>
        <v>-00001</v>
      </c>
      <c r="J4578" s="251">
        <v>1</v>
      </c>
      <c r="K4578" s="251">
        <v>1</v>
      </c>
      <c r="M4578" s="251" t="s">
        <v>9993</v>
      </c>
      <c r="N4578" s="251" t="s">
        <v>13939</v>
      </c>
      <c r="O4578" s="251">
        <v>1</v>
      </c>
      <c r="Q4578" s="251" t="s">
        <v>15182</v>
      </c>
      <c r="R4578" s="251" t="s">
        <v>10028</v>
      </c>
      <c r="S4578" s="252" t="s">
        <v>608</v>
      </c>
      <c r="T4578" s="251" t="str">
        <f t="shared" si="286"/>
        <v>I0404619812100K090</v>
      </c>
      <c r="W4578" s="251" t="str">
        <f t="shared" si="287"/>
        <v>I040461981210-0K090</v>
      </c>
    </row>
    <row r="4579" spans="1:23" x14ac:dyDescent="0.3">
      <c r="A4579" s="256" t="str">
        <f t="shared" si="284"/>
        <v>I0404619-81550VT020-00002</v>
      </c>
      <c r="B4579" s="251" t="s">
        <v>15183</v>
      </c>
      <c r="C4579" s="251" t="s">
        <v>10031</v>
      </c>
      <c r="D4579" s="251" t="s">
        <v>15175</v>
      </c>
      <c r="E4579" s="251" t="s">
        <v>13230</v>
      </c>
      <c r="F4579" s="251" t="s">
        <v>9976</v>
      </c>
      <c r="G4579" s="251" t="s">
        <v>10057</v>
      </c>
      <c r="H4579" s="251" t="s">
        <v>5202</v>
      </c>
      <c r="I4579" s="257" t="str">
        <f t="shared" si="285"/>
        <v>-00002</v>
      </c>
      <c r="J4579" s="251">
        <v>2</v>
      </c>
      <c r="K4579" s="251">
        <v>2</v>
      </c>
      <c r="M4579" s="251" t="s">
        <v>9958</v>
      </c>
      <c r="N4579" s="251" t="s">
        <v>13939</v>
      </c>
      <c r="O4579" s="251">
        <v>2</v>
      </c>
      <c r="Q4579" s="251" t="s">
        <v>15183</v>
      </c>
      <c r="R4579" s="251" t="s">
        <v>10028</v>
      </c>
      <c r="S4579" s="252" t="s">
        <v>3737</v>
      </c>
      <c r="T4579" s="251" t="str">
        <f t="shared" si="286"/>
        <v>I040461981550VT020</v>
      </c>
      <c r="W4579" s="251" t="str">
        <f t="shared" si="287"/>
        <v>I040461981550-VT020</v>
      </c>
    </row>
    <row r="4580" spans="1:23" x14ac:dyDescent="0.3">
      <c r="A4580" s="256" t="str">
        <f t="shared" si="284"/>
        <v>I0404619-81550VT050-00001</v>
      </c>
      <c r="B4580" s="251" t="s">
        <v>15184</v>
      </c>
      <c r="C4580" s="251" t="s">
        <v>10031</v>
      </c>
      <c r="D4580" s="251" t="s">
        <v>15175</v>
      </c>
      <c r="E4580" s="251" t="s">
        <v>13230</v>
      </c>
      <c r="F4580" s="251" t="s">
        <v>9978</v>
      </c>
      <c r="G4580" s="251" t="s">
        <v>5265</v>
      </c>
      <c r="H4580" s="251" t="s">
        <v>5202</v>
      </c>
      <c r="I4580" s="257" t="str">
        <f t="shared" si="285"/>
        <v>-00001</v>
      </c>
      <c r="J4580" s="251">
        <v>1</v>
      </c>
      <c r="K4580" s="251">
        <v>1</v>
      </c>
      <c r="M4580" s="251" t="s">
        <v>9958</v>
      </c>
      <c r="N4580" s="251" t="s">
        <v>13939</v>
      </c>
      <c r="O4580" s="251">
        <v>1</v>
      </c>
      <c r="Q4580" s="251" t="s">
        <v>15184</v>
      </c>
      <c r="R4580" s="251" t="s">
        <v>10028</v>
      </c>
      <c r="S4580" s="252" t="s">
        <v>3740</v>
      </c>
      <c r="T4580" s="251" t="str">
        <f t="shared" si="286"/>
        <v>I040461981550VT050</v>
      </c>
      <c r="W4580" s="251" t="str">
        <f t="shared" si="287"/>
        <v>I040461981550-VT050</v>
      </c>
    </row>
    <row r="4581" spans="1:23" x14ac:dyDescent="0.3">
      <c r="A4581" s="256" t="str">
        <f t="shared" si="284"/>
        <v>I0404619-81551VT020-00002</v>
      </c>
      <c r="B4581" s="251" t="s">
        <v>15185</v>
      </c>
      <c r="C4581" s="251" t="s">
        <v>10031</v>
      </c>
      <c r="D4581" s="251" t="s">
        <v>15175</v>
      </c>
      <c r="E4581" s="251" t="s">
        <v>13230</v>
      </c>
      <c r="F4581" s="251" t="s">
        <v>9980</v>
      </c>
      <c r="G4581" s="251" t="s">
        <v>10060</v>
      </c>
      <c r="H4581" s="251" t="s">
        <v>3436</v>
      </c>
      <c r="I4581" s="257" t="str">
        <f t="shared" si="285"/>
        <v>-00002</v>
      </c>
      <c r="J4581" s="251">
        <v>2</v>
      </c>
      <c r="K4581" s="251">
        <v>2</v>
      </c>
      <c r="M4581" s="251" t="s">
        <v>9958</v>
      </c>
      <c r="N4581" s="251" t="s">
        <v>13939</v>
      </c>
      <c r="O4581" s="251">
        <v>2</v>
      </c>
      <c r="Q4581" s="251" t="s">
        <v>15185</v>
      </c>
      <c r="R4581" s="251" t="s">
        <v>10028</v>
      </c>
      <c r="S4581" s="252" t="s">
        <v>3761</v>
      </c>
      <c r="T4581" s="251" t="str">
        <f t="shared" si="286"/>
        <v>I040461981551VT020</v>
      </c>
      <c r="W4581" s="251" t="str">
        <f t="shared" si="287"/>
        <v>I040461981551-VT020</v>
      </c>
    </row>
    <row r="4582" spans="1:23" x14ac:dyDescent="0.3">
      <c r="A4582" s="256" t="str">
        <f t="shared" si="284"/>
        <v>I0404619-81551VT050-00002</v>
      </c>
      <c r="B4582" s="251" t="s">
        <v>15186</v>
      </c>
      <c r="C4582" s="251" t="s">
        <v>10031</v>
      </c>
      <c r="D4582" s="251" t="s">
        <v>15175</v>
      </c>
      <c r="E4582" s="251" t="s">
        <v>13230</v>
      </c>
      <c r="F4582" s="251" t="s">
        <v>9982</v>
      </c>
      <c r="G4582" s="251" t="s">
        <v>10062</v>
      </c>
      <c r="H4582" s="251" t="s">
        <v>3436</v>
      </c>
      <c r="I4582" s="257" t="str">
        <f t="shared" si="285"/>
        <v>-00002</v>
      </c>
      <c r="J4582" s="251">
        <v>2</v>
      </c>
      <c r="K4582" s="251">
        <v>2</v>
      </c>
      <c r="M4582" s="251" t="s">
        <v>9958</v>
      </c>
      <c r="N4582" s="251" t="s">
        <v>13939</v>
      </c>
      <c r="O4582" s="251">
        <v>2</v>
      </c>
      <c r="Q4582" s="251" t="s">
        <v>15186</v>
      </c>
      <c r="R4582" s="251" t="s">
        <v>10028</v>
      </c>
      <c r="S4582" s="252" t="s">
        <v>3763</v>
      </c>
      <c r="T4582" s="251" t="str">
        <f t="shared" si="286"/>
        <v>I040461981551VT050</v>
      </c>
      <c r="W4582" s="251" t="str">
        <f t="shared" si="287"/>
        <v>I040461981551-VT050</v>
      </c>
    </row>
    <row r="4583" spans="1:23" x14ac:dyDescent="0.3">
      <c r="A4583" s="256" t="str">
        <f t="shared" si="284"/>
        <v>I0404619-81560VT020-00002</v>
      </c>
      <c r="B4583" s="251" t="s">
        <v>15187</v>
      </c>
      <c r="C4583" s="251" t="s">
        <v>10031</v>
      </c>
      <c r="D4583" s="251" t="s">
        <v>15175</v>
      </c>
      <c r="E4583" s="251" t="s">
        <v>13230</v>
      </c>
      <c r="F4583" s="251" t="s">
        <v>9984</v>
      </c>
      <c r="G4583" s="251" t="s">
        <v>10065</v>
      </c>
      <c r="H4583" s="251" t="s">
        <v>5204</v>
      </c>
      <c r="I4583" s="257" t="str">
        <f t="shared" si="285"/>
        <v>-00002</v>
      </c>
      <c r="J4583" s="251">
        <v>2</v>
      </c>
      <c r="K4583" s="251">
        <v>2</v>
      </c>
      <c r="M4583" s="251" t="s">
        <v>9958</v>
      </c>
      <c r="N4583" s="251" t="s">
        <v>13939</v>
      </c>
      <c r="O4583" s="251">
        <v>2</v>
      </c>
      <c r="Q4583" s="251" t="s">
        <v>15187</v>
      </c>
      <c r="R4583" s="251" t="s">
        <v>10028</v>
      </c>
      <c r="S4583" s="252" t="s">
        <v>3743</v>
      </c>
      <c r="T4583" s="251" t="str">
        <f t="shared" si="286"/>
        <v>I040461981560VT020</v>
      </c>
      <c r="W4583" s="251" t="str">
        <f t="shared" si="287"/>
        <v>I040461981560-VT020</v>
      </c>
    </row>
    <row r="4584" spans="1:23" x14ac:dyDescent="0.3">
      <c r="A4584" s="256" t="str">
        <f t="shared" si="284"/>
        <v>I0404619-81560VT050-00001</v>
      </c>
      <c r="B4584" s="251" t="s">
        <v>15188</v>
      </c>
      <c r="C4584" s="251" t="s">
        <v>10031</v>
      </c>
      <c r="D4584" s="251" t="s">
        <v>15175</v>
      </c>
      <c r="E4584" s="251" t="s">
        <v>13230</v>
      </c>
      <c r="F4584" s="251" t="s">
        <v>9986</v>
      </c>
      <c r="G4584" s="251" t="s">
        <v>10067</v>
      </c>
      <c r="H4584" s="251" t="s">
        <v>5204</v>
      </c>
      <c r="I4584" s="257" t="str">
        <f t="shared" si="285"/>
        <v>-00001</v>
      </c>
      <c r="J4584" s="251">
        <v>1</v>
      </c>
      <c r="K4584" s="251">
        <v>1</v>
      </c>
      <c r="M4584" s="251" t="s">
        <v>9958</v>
      </c>
      <c r="N4584" s="251" t="s">
        <v>13939</v>
      </c>
      <c r="O4584" s="251">
        <v>1</v>
      </c>
      <c r="Q4584" s="251" t="s">
        <v>15188</v>
      </c>
      <c r="R4584" s="251" t="s">
        <v>10028</v>
      </c>
      <c r="S4584" s="252" t="s">
        <v>3746</v>
      </c>
      <c r="T4584" s="251" t="str">
        <f t="shared" si="286"/>
        <v>I040461981560VT050</v>
      </c>
      <c r="W4584" s="251" t="str">
        <f t="shared" si="287"/>
        <v>I040461981560-VT050</v>
      </c>
    </row>
    <row r="4585" spans="1:23" x14ac:dyDescent="0.3">
      <c r="A4585" s="256" t="str">
        <f t="shared" si="284"/>
        <v>I0404619-81561VT020-00001</v>
      </c>
      <c r="B4585" s="251" t="s">
        <v>15189</v>
      </c>
      <c r="C4585" s="251" t="s">
        <v>10031</v>
      </c>
      <c r="D4585" s="251" t="s">
        <v>15175</v>
      </c>
      <c r="E4585" s="251" t="s">
        <v>13230</v>
      </c>
      <c r="F4585" s="251" t="s">
        <v>9988</v>
      </c>
      <c r="G4585" s="251" t="s">
        <v>10256</v>
      </c>
      <c r="H4585" s="251" t="s">
        <v>3443</v>
      </c>
      <c r="I4585" s="257" t="str">
        <f t="shared" si="285"/>
        <v>-00001</v>
      </c>
      <c r="J4585" s="251">
        <v>1</v>
      </c>
      <c r="K4585" s="251">
        <v>1</v>
      </c>
      <c r="M4585" s="251" t="s">
        <v>9958</v>
      </c>
      <c r="N4585" s="251" t="s">
        <v>13939</v>
      </c>
      <c r="O4585" s="251">
        <v>1</v>
      </c>
      <c r="Q4585" s="251" t="s">
        <v>15189</v>
      </c>
      <c r="R4585" s="251" t="s">
        <v>10028</v>
      </c>
      <c r="S4585" s="252" t="s">
        <v>3767</v>
      </c>
      <c r="T4585" s="251" t="str">
        <f t="shared" si="286"/>
        <v>I040461981561VT020</v>
      </c>
      <c r="W4585" s="251" t="str">
        <f t="shared" si="287"/>
        <v>I040461981561-VT020</v>
      </c>
    </row>
    <row r="4586" spans="1:23" x14ac:dyDescent="0.3">
      <c r="A4586" s="256" t="str">
        <f t="shared" si="284"/>
        <v>I0404619-81561VT050-00001</v>
      </c>
      <c r="B4586" s="251" t="s">
        <v>15190</v>
      </c>
      <c r="C4586" s="251" t="s">
        <v>10031</v>
      </c>
      <c r="D4586" s="251" t="s">
        <v>15175</v>
      </c>
      <c r="E4586" s="251" t="s">
        <v>13230</v>
      </c>
      <c r="F4586" s="251" t="s">
        <v>9990</v>
      </c>
      <c r="G4586" s="251" t="s">
        <v>10258</v>
      </c>
      <c r="H4586" s="251" t="s">
        <v>3443</v>
      </c>
      <c r="I4586" s="257" t="str">
        <f t="shared" si="285"/>
        <v>-00001</v>
      </c>
      <c r="J4586" s="251">
        <v>1</v>
      </c>
      <c r="K4586" s="251">
        <v>1</v>
      </c>
      <c r="M4586" s="251" t="s">
        <v>9958</v>
      </c>
      <c r="N4586" s="251" t="s">
        <v>13939</v>
      </c>
      <c r="O4586" s="251">
        <v>1</v>
      </c>
      <c r="Q4586" s="251" t="s">
        <v>15190</v>
      </c>
      <c r="R4586" s="251" t="s">
        <v>10028</v>
      </c>
      <c r="S4586" s="252" t="s">
        <v>3769</v>
      </c>
      <c r="T4586" s="251" t="str">
        <f t="shared" si="286"/>
        <v>I040461981561VT050</v>
      </c>
      <c r="W4586" s="251" t="str">
        <f t="shared" si="287"/>
        <v>I040461981561-VT050</v>
      </c>
    </row>
    <row r="4587" spans="1:23" x14ac:dyDescent="0.3">
      <c r="A4587" s="256" t="str">
        <f t="shared" si="284"/>
        <v>I0404619-81580VT010-00002</v>
      </c>
      <c r="B4587" s="251" t="s">
        <v>15191</v>
      </c>
      <c r="C4587" s="251" t="s">
        <v>10031</v>
      </c>
      <c r="D4587" s="251" t="s">
        <v>15175</v>
      </c>
      <c r="E4587" s="251" t="s">
        <v>13230</v>
      </c>
      <c r="F4587" s="251" t="s">
        <v>9992</v>
      </c>
      <c r="G4587" s="251" t="s">
        <v>5289</v>
      </c>
      <c r="H4587" s="251" t="s">
        <v>758</v>
      </c>
      <c r="I4587" s="257" t="str">
        <f t="shared" si="285"/>
        <v>-00002</v>
      </c>
      <c r="J4587" s="251">
        <v>2</v>
      </c>
      <c r="K4587" s="251">
        <v>2</v>
      </c>
      <c r="M4587" s="251" t="s">
        <v>9993</v>
      </c>
      <c r="N4587" s="251" t="s">
        <v>13939</v>
      </c>
      <c r="O4587" s="251">
        <v>2</v>
      </c>
      <c r="Q4587" s="251" t="s">
        <v>15191</v>
      </c>
      <c r="R4587" s="251" t="s">
        <v>10028</v>
      </c>
      <c r="S4587" s="252" t="s">
        <v>3749</v>
      </c>
      <c r="T4587" s="251" t="str">
        <f t="shared" si="286"/>
        <v>I040461981580VT010</v>
      </c>
      <c r="W4587" s="251" t="str">
        <f t="shared" si="287"/>
        <v>I040461981580-VT010</v>
      </c>
    </row>
    <row r="4588" spans="1:23" x14ac:dyDescent="0.3">
      <c r="A4588" s="256" t="str">
        <f t="shared" si="284"/>
        <v>I0404619-81580VT020-00001</v>
      </c>
      <c r="B4588" s="251" t="s">
        <v>15192</v>
      </c>
      <c r="C4588" s="251" t="s">
        <v>10031</v>
      </c>
      <c r="D4588" s="251" t="s">
        <v>15175</v>
      </c>
      <c r="E4588" s="251" t="s">
        <v>13230</v>
      </c>
      <c r="F4588" s="251" t="s">
        <v>9995</v>
      </c>
      <c r="G4588" s="251" t="s">
        <v>10071</v>
      </c>
      <c r="H4588" s="251" t="s">
        <v>758</v>
      </c>
      <c r="I4588" s="257" t="str">
        <f t="shared" si="285"/>
        <v>-00001</v>
      </c>
      <c r="J4588" s="251">
        <v>1</v>
      </c>
      <c r="K4588" s="251">
        <v>1</v>
      </c>
      <c r="M4588" s="251" t="s">
        <v>9958</v>
      </c>
      <c r="N4588" s="251" t="s">
        <v>13939</v>
      </c>
      <c r="O4588" s="251">
        <v>1</v>
      </c>
      <c r="Q4588" s="251" t="s">
        <v>15192</v>
      </c>
      <c r="R4588" s="251" t="s">
        <v>10028</v>
      </c>
      <c r="S4588" s="252" t="s">
        <v>3752</v>
      </c>
      <c r="T4588" s="251" t="str">
        <f t="shared" si="286"/>
        <v>I040461981580VT020</v>
      </c>
      <c r="W4588" s="251" t="str">
        <f t="shared" si="287"/>
        <v>I040461981580-VT020</v>
      </c>
    </row>
    <row r="4589" spans="1:23" x14ac:dyDescent="0.3">
      <c r="A4589" s="256" t="str">
        <f t="shared" si="284"/>
        <v>I0404619-81581VT020-00002</v>
      </c>
      <c r="B4589" s="251" t="s">
        <v>15193</v>
      </c>
      <c r="C4589" s="251" t="s">
        <v>10031</v>
      </c>
      <c r="D4589" s="251" t="s">
        <v>15175</v>
      </c>
      <c r="E4589" s="251" t="s">
        <v>13230</v>
      </c>
      <c r="F4589" s="251" t="s">
        <v>9997</v>
      </c>
      <c r="G4589" s="251" t="s">
        <v>10668</v>
      </c>
      <c r="H4589" s="251" t="s">
        <v>5218</v>
      </c>
      <c r="I4589" s="257" t="str">
        <f t="shared" si="285"/>
        <v>-00002</v>
      </c>
      <c r="J4589" s="251">
        <v>2</v>
      </c>
      <c r="K4589" s="251">
        <v>2</v>
      </c>
      <c r="M4589" s="251" t="s">
        <v>9993</v>
      </c>
      <c r="N4589" s="251" t="s">
        <v>13939</v>
      </c>
      <c r="O4589" s="251">
        <v>2</v>
      </c>
      <c r="Q4589" s="251" t="s">
        <v>15193</v>
      </c>
      <c r="R4589" s="251" t="s">
        <v>10028</v>
      </c>
      <c r="S4589" s="252" t="s">
        <v>3773</v>
      </c>
      <c r="T4589" s="251" t="str">
        <f t="shared" si="286"/>
        <v>I040461981581VT020</v>
      </c>
      <c r="W4589" s="251" t="str">
        <f t="shared" si="287"/>
        <v>I040461981581-VT020</v>
      </c>
    </row>
    <row r="4590" spans="1:23" x14ac:dyDescent="0.3">
      <c r="A4590" s="256" t="str">
        <f t="shared" si="284"/>
        <v>I0404619-81590VT020-00002</v>
      </c>
      <c r="B4590" s="251" t="s">
        <v>15194</v>
      </c>
      <c r="C4590" s="251" t="s">
        <v>10031</v>
      </c>
      <c r="D4590" s="251" t="s">
        <v>15175</v>
      </c>
      <c r="E4590" s="251" t="s">
        <v>13230</v>
      </c>
      <c r="F4590" s="251" t="s">
        <v>10000</v>
      </c>
      <c r="G4590" s="251" t="s">
        <v>10075</v>
      </c>
      <c r="H4590" s="251" t="s">
        <v>770</v>
      </c>
      <c r="I4590" s="257" t="str">
        <f t="shared" si="285"/>
        <v>-00002</v>
      </c>
      <c r="J4590" s="251">
        <v>2</v>
      </c>
      <c r="K4590" s="251">
        <v>2</v>
      </c>
      <c r="M4590" s="251" t="s">
        <v>9958</v>
      </c>
      <c r="N4590" s="251" t="s">
        <v>13939</v>
      </c>
      <c r="O4590" s="251">
        <v>2</v>
      </c>
      <c r="Q4590" s="251" t="s">
        <v>15194</v>
      </c>
      <c r="R4590" s="251" t="s">
        <v>10028</v>
      </c>
      <c r="S4590" s="252" t="s">
        <v>3758</v>
      </c>
      <c r="T4590" s="251" t="str">
        <f t="shared" si="286"/>
        <v>I040461981590VT020</v>
      </c>
      <c r="W4590" s="251" t="str">
        <f t="shared" si="287"/>
        <v>I040461981590-VT020</v>
      </c>
    </row>
    <row r="4591" spans="1:23" x14ac:dyDescent="0.3">
      <c r="A4591" s="256" t="str">
        <f t="shared" si="284"/>
        <v>I0606393-81110BZ620-00002</v>
      </c>
      <c r="B4591" s="251" t="s">
        <v>15195</v>
      </c>
      <c r="C4591" s="251" t="s">
        <v>10077</v>
      </c>
      <c r="D4591" s="251" t="s">
        <v>15196</v>
      </c>
      <c r="E4591" s="251" t="s">
        <v>13230</v>
      </c>
      <c r="F4591" s="251" t="s">
        <v>9957</v>
      </c>
      <c r="G4591" s="251" t="s">
        <v>1193</v>
      </c>
      <c r="H4591" s="251" t="s">
        <v>3422</v>
      </c>
      <c r="I4591" s="257" t="str">
        <f t="shared" si="285"/>
        <v>-00002</v>
      </c>
      <c r="J4591" s="251">
        <v>2</v>
      </c>
      <c r="K4591" s="251">
        <v>2</v>
      </c>
      <c r="M4591" s="251" t="s">
        <v>9958</v>
      </c>
      <c r="N4591" s="251" t="s">
        <v>13520</v>
      </c>
      <c r="O4591" s="251">
        <v>2</v>
      </c>
      <c r="Q4591" s="251" t="s">
        <v>15195</v>
      </c>
      <c r="R4591" s="251" t="s">
        <v>9960</v>
      </c>
      <c r="S4591" s="252" t="s">
        <v>1192</v>
      </c>
      <c r="T4591" s="251" t="str">
        <f t="shared" si="286"/>
        <v>I060639381110BZ620</v>
      </c>
      <c r="W4591" s="251" t="str">
        <f t="shared" si="287"/>
        <v>I060639381110-BZ620</v>
      </c>
    </row>
    <row r="4592" spans="1:23" x14ac:dyDescent="0.3">
      <c r="A4592" s="256" t="str">
        <f t="shared" si="284"/>
        <v>I0606393-81130BZ620-00006</v>
      </c>
      <c r="B4592" s="251" t="s">
        <v>15197</v>
      </c>
      <c r="C4592" s="251" t="s">
        <v>10077</v>
      </c>
      <c r="D4592" s="251" t="s">
        <v>15196</v>
      </c>
      <c r="E4592" s="251" t="s">
        <v>13230</v>
      </c>
      <c r="F4592" s="251" t="s">
        <v>9962</v>
      </c>
      <c r="G4592" s="251" t="s">
        <v>1198</v>
      </c>
      <c r="H4592" s="251" t="s">
        <v>5101</v>
      </c>
      <c r="I4592" s="257" t="str">
        <f t="shared" si="285"/>
        <v>-00006</v>
      </c>
      <c r="J4592" s="251">
        <v>6</v>
      </c>
      <c r="K4592" s="251">
        <v>6</v>
      </c>
      <c r="M4592" s="251" t="s">
        <v>9958</v>
      </c>
      <c r="N4592" s="251" t="s">
        <v>13520</v>
      </c>
      <c r="O4592" s="251">
        <v>6</v>
      </c>
      <c r="Q4592" s="251" t="s">
        <v>15197</v>
      </c>
      <c r="R4592" s="251" t="s">
        <v>9960</v>
      </c>
      <c r="S4592" s="252" t="s">
        <v>1197</v>
      </c>
      <c r="T4592" s="251" t="str">
        <f t="shared" si="286"/>
        <v>I060639381130BZ620</v>
      </c>
      <c r="W4592" s="251" t="str">
        <f t="shared" si="287"/>
        <v>I060639381130-BZ620</v>
      </c>
    </row>
    <row r="4593" spans="1:23" x14ac:dyDescent="0.3">
      <c r="A4593" s="256" t="str">
        <f t="shared" si="284"/>
        <v>I0606393-81150BZ620-00005</v>
      </c>
      <c r="B4593" s="251" t="s">
        <v>15198</v>
      </c>
      <c r="C4593" s="251" t="s">
        <v>10077</v>
      </c>
      <c r="D4593" s="251" t="s">
        <v>15196</v>
      </c>
      <c r="E4593" s="251" t="s">
        <v>13230</v>
      </c>
      <c r="F4593" s="251" t="s">
        <v>9964</v>
      </c>
      <c r="G4593" s="251" t="s">
        <v>1203</v>
      </c>
      <c r="H4593" s="251" t="s">
        <v>3429</v>
      </c>
      <c r="I4593" s="257" t="str">
        <f t="shared" si="285"/>
        <v>-00005</v>
      </c>
      <c r="J4593" s="251">
        <v>5</v>
      </c>
      <c r="K4593" s="251">
        <v>5</v>
      </c>
      <c r="M4593" s="251" t="s">
        <v>9958</v>
      </c>
      <c r="N4593" s="251" t="s">
        <v>13520</v>
      </c>
      <c r="O4593" s="251">
        <v>5</v>
      </c>
      <c r="Q4593" s="251" t="s">
        <v>15198</v>
      </c>
      <c r="R4593" s="251" t="s">
        <v>9960</v>
      </c>
      <c r="S4593" s="252" t="s">
        <v>1202</v>
      </c>
      <c r="T4593" s="251" t="str">
        <f t="shared" si="286"/>
        <v>I060639381150BZ620</v>
      </c>
      <c r="W4593" s="251" t="str">
        <f t="shared" si="287"/>
        <v>I060639381150-BZ620</v>
      </c>
    </row>
    <row r="4594" spans="1:23" x14ac:dyDescent="0.3">
      <c r="A4594" s="256" t="str">
        <f t="shared" si="284"/>
        <v>I0606393-81150BZ630-00001</v>
      </c>
      <c r="B4594" s="251" t="s">
        <v>15199</v>
      </c>
      <c r="C4594" s="251" t="s">
        <v>10077</v>
      </c>
      <c r="D4594" s="251" t="s">
        <v>15196</v>
      </c>
      <c r="E4594" s="251" t="s">
        <v>13230</v>
      </c>
      <c r="F4594" s="251" t="s">
        <v>9966</v>
      </c>
      <c r="G4594" s="251" t="s">
        <v>1222</v>
      </c>
      <c r="H4594" s="251" t="s">
        <v>3429</v>
      </c>
      <c r="I4594" s="257" t="str">
        <f t="shared" si="285"/>
        <v>-00001</v>
      </c>
      <c r="J4594" s="251">
        <v>1</v>
      </c>
      <c r="K4594" s="251">
        <v>1</v>
      </c>
      <c r="M4594" s="251" t="s">
        <v>10864</v>
      </c>
      <c r="N4594" s="251" t="s">
        <v>13520</v>
      </c>
      <c r="O4594" s="251">
        <v>1</v>
      </c>
      <c r="Q4594" s="251" t="s">
        <v>15199</v>
      </c>
      <c r="R4594" s="251" t="s">
        <v>9960</v>
      </c>
      <c r="S4594" s="252" t="s">
        <v>1221</v>
      </c>
      <c r="T4594" s="251" t="str">
        <f t="shared" si="286"/>
        <v>I060639381150BZ630</v>
      </c>
      <c r="W4594" s="251" t="str">
        <f t="shared" si="287"/>
        <v>I060639381150-BZ630</v>
      </c>
    </row>
    <row r="4595" spans="1:23" x14ac:dyDescent="0.3">
      <c r="A4595" s="256" t="str">
        <f t="shared" si="284"/>
        <v>I0606393-81170BZ620-00004</v>
      </c>
      <c r="B4595" s="251" t="s">
        <v>15200</v>
      </c>
      <c r="C4595" s="251" t="s">
        <v>10077</v>
      </c>
      <c r="D4595" s="251" t="s">
        <v>15196</v>
      </c>
      <c r="E4595" s="251" t="s">
        <v>13230</v>
      </c>
      <c r="F4595" s="251" t="s">
        <v>9968</v>
      </c>
      <c r="G4595" s="251" t="s">
        <v>1208</v>
      </c>
      <c r="H4595" s="251" t="s">
        <v>5102</v>
      </c>
      <c r="I4595" s="257" t="str">
        <f t="shared" si="285"/>
        <v>-00004</v>
      </c>
      <c r="J4595" s="251">
        <v>4</v>
      </c>
      <c r="K4595" s="251">
        <v>4</v>
      </c>
      <c r="M4595" s="251" t="s">
        <v>9958</v>
      </c>
      <c r="N4595" s="251" t="s">
        <v>13520</v>
      </c>
      <c r="O4595" s="251">
        <v>4</v>
      </c>
      <c r="Q4595" s="251" t="s">
        <v>15200</v>
      </c>
      <c r="R4595" s="251" t="s">
        <v>9960</v>
      </c>
      <c r="S4595" s="252" t="s">
        <v>1207</v>
      </c>
      <c r="T4595" s="251" t="str">
        <f t="shared" si="286"/>
        <v>I060639381170BZ620</v>
      </c>
      <c r="W4595" s="251" t="str">
        <f t="shared" si="287"/>
        <v>I060639381170-BZ620</v>
      </c>
    </row>
    <row r="4596" spans="1:23" x14ac:dyDescent="0.3">
      <c r="A4596" s="256" t="str">
        <f t="shared" si="284"/>
        <v>I0606393-81550BZ220-00001</v>
      </c>
      <c r="B4596" s="251" t="s">
        <v>15201</v>
      </c>
      <c r="C4596" s="251" t="s">
        <v>10077</v>
      </c>
      <c r="D4596" s="251" t="s">
        <v>15196</v>
      </c>
      <c r="E4596" s="251" t="s">
        <v>13230</v>
      </c>
      <c r="F4596" s="251" t="s">
        <v>9970</v>
      </c>
      <c r="G4596" s="251" t="s">
        <v>1364</v>
      </c>
      <c r="H4596" s="251" t="s">
        <v>5202</v>
      </c>
      <c r="I4596" s="257" t="str">
        <f t="shared" si="285"/>
        <v>-00001</v>
      </c>
      <c r="J4596" s="251">
        <v>1</v>
      </c>
      <c r="K4596" s="251">
        <v>1</v>
      </c>
      <c r="M4596" s="251" t="s">
        <v>9958</v>
      </c>
      <c r="N4596" s="251" t="s">
        <v>13520</v>
      </c>
      <c r="O4596" s="251">
        <v>1</v>
      </c>
      <c r="Q4596" s="251" t="s">
        <v>15201</v>
      </c>
      <c r="R4596" s="251" t="s">
        <v>9960</v>
      </c>
      <c r="S4596" s="252" t="s">
        <v>1363</v>
      </c>
      <c r="T4596" s="251" t="str">
        <f t="shared" si="286"/>
        <v>I060639381550BZ220</v>
      </c>
      <c r="W4596" s="251" t="str">
        <f t="shared" si="287"/>
        <v>I060639381550-BZ220</v>
      </c>
    </row>
    <row r="4597" spans="1:23" x14ac:dyDescent="0.3">
      <c r="A4597" s="256" t="str">
        <f t="shared" si="284"/>
        <v>I0606393-81551BZ150-00005</v>
      </c>
      <c r="B4597" s="251" t="s">
        <v>15202</v>
      </c>
      <c r="C4597" s="251" t="s">
        <v>10077</v>
      </c>
      <c r="D4597" s="251" t="s">
        <v>15196</v>
      </c>
      <c r="E4597" s="251" t="s">
        <v>13230</v>
      </c>
      <c r="F4597" s="251" t="s">
        <v>9972</v>
      </c>
      <c r="G4597" s="251" t="s">
        <v>1351</v>
      </c>
      <c r="H4597" s="251" t="s">
        <v>3436</v>
      </c>
      <c r="I4597" s="257" t="str">
        <f t="shared" si="285"/>
        <v>-00005</v>
      </c>
      <c r="J4597" s="251">
        <v>5</v>
      </c>
      <c r="K4597" s="251">
        <v>5</v>
      </c>
      <c r="M4597" s="251" t="s">
        <v>9958</v>
      </c>
      <c r="N4597" s="251" t="s">
        <v>13520</v>
      </c>
      <c r="O4597" s="251">
        <v>5</v>
      </c>
      <c r="Q4597" s="251" t="s">
        <v>15202</v>
      </c>
      <c r="R4597" s="251" t="s">
        <v>9960</v>
      </c>
      <c r="S4597" s="252" t="s">
        <v>1350</v>
      </c>
      <c r="T4597" s="251" t="str">
        <f t="shared" si="286"/>
        <v>I060639381551BZ150</v>
      </c>
      <c r="W4597" s="251" t="str">
        <f t="shared" si="287"/>
        <v>I060639381551-BZ150</v>
      </c>
    </row>
    <row r="4598" spans="1:23" x14ac:dyDescent="0.3">
      <c r="A4598" s="256" t="str">
        <f t="shared" si="284"/>
        <v>I0606393-81551BZ240-00006</v>
      </c>
      <c r="B4598" s="251" t="s">
        <v>15203</v>
      </c>
      <c r="C4598" s="251" t="s">
        <v>10077</v>
      </c>
      <c r="D4598" s="251" t="s">
        <v>15196</v>
      </c>
      <c r="E4598" s="251" t="s">
        <v>13230</v>
      </c>
      <c r="F4598" s="251" t="s">
        <v>9974</v>
      </c>
      <c r="G4598" s="251" t="s">
        <v>1373</v>
      </c>
      <c r="H4598" s="251" t="s">
        <v>3436</v>
      </c>
      <c r="I4598" s="257" t="str">
        <f t="shared" si="285"/>
        <v>-00006</v>
      </c>
      <c r="J4598" s="251">
        <v>6</v>
      </c>
      <c r="K4598" s="251">
        <v>6</v>
      </c>
      <c r="M4598" s="251" t="s">
        <v>9958</v>
      </c>
      <c r="N4598" s="251" t="s">
        <v>13520</v>
      </c>
      <c r="O4598" s="251">
        <v>6</v>
      </c>
      <c r="Q4598" s="251" t="s">
        <v>15203</v>
      </c>
      <c r="R4598" s="251" t="s">
        <v>9960</v>
      </c>
      <c r="S4598" s="252" t="s">
        <v>1372</v>
      </c>
      <c r="T4598" s="251" t="str">
        <f t="shared" si="286"/>
        <v>I060639381551BZ240</v>
      </c>
      <c r="W4598" s="251" t="str">
        <f t="shared" si="287"/>
        <v>I060639381551-BZ240</v>
      </c>
    </row>
    <row r="4599" spans="1:23" x14ac:dyDescent="0.3">
      <c r="A4599" s="256" t="str">
        <f t="shared" si="284"/>
        <v>I0606393-81551BZ320-00004</v>
      </c>
      <c r="B4599" s="251" t="s">
        <v>15204</v>
      </c>
      <c r="C4599" s="251" t="s">
        <v>10077</v>
      </c>
      <c r="D4599" s="251" t="s">
        <v>15196</v>
      </c>
      <c r="E4599" s="251" t="s">
        <v>13230</v>
      </c>
      <c r="F4599" s="251" t="s">
        <v>9976</v>
      </c>
      <c r="G4599" s="251" t="s">
        <v>1418</v>
      </c>
      <c r="H4599" s="251" t="s">
        <v>3436</v>
      </c>
      <c r="I4599" s="257" t="str">
        <f t="shared" si="285"/>
        <v>-00004</v>
      </c>
      <c r="J4599" s="251">
        <v>4</v>
      </c>
      <c r="K4599" s="251">
        <v>4</v>
      </c>
      <c r="M4599" s="251" t="s">
        <v>9958</v>
      </c>
      <c r="N4599" s="251" t="s">
        <v>13520</v>
      </c>
      <c r="O4599" s="251">
        <v>4</v>
      </c>
      <c r="Q4599" s="251" t="s">
        <v>15204</v>
      </c>
      <c r="R4599" s="251" t="s">
        <v>9960</v>
      </c>
      <c r="S4599" s="252" t="s">
        <v>1417</v>
      </c>
      <c r="T4599" s="251" t="str">
        <f t="shared" si="286"/>
        <v>I060639381551BZ320</v>
      </c>
      <c r="W4599" s="251" t="str">
        <f t="shared" si="287"/>
        <v>I060639381551-BZ320</v>
      </c>
    </row>
    <row r="4600" spans="1:23" x14ac:dyDescent="0.3">
      <c r="A4600" s="256" t="str">
        <f t="shared" si="284"/>
        <v>I0606393-81555BZ100-00001</v>
      </c>
      <c r="B4600" s="251" t="s">
        <v>15205</v>
      </c>
      <c r="C4600" s="251" t="s">
        <v>10077</v>
      </c>
      <c r="D4600" s="251" t="s">
        <v>15196</v>
      </c>
      <c r="E4600" s="251" t="s">
        <v>13230</v>
      </c>
      <c r="F4600" s="251" t="s">
        <v>9978</v>
      </c>
      <c r="G4600" s="251" t="s">
        <v>1369</v>
      </c>
      <c r="H4600" s="251" t="s">
        <v>3440</v>
      </c>
      <c r="I4600" s="257" t="str">
        <f t="shared" si="285"/>
        <v>-00001</v>
      </c>
      <c r="J4600" s="251">
        <v>1</v>
      </c>
      <c r="K4600" s="251">
        <v>1</v>
      </c>
      <c r="M4600" s="251" t="s">
        <v>10007</v>
      </c>
      <c r="N4600" s="251" t="s">
        <v>13520</v>
      </c>
      <c r="O4600" s="251">
        <v>1</v>
      </c>
      <c r="Q4600" s="251" t="s">
        <v>15205</v>
      </c>
      <c r="R4600" s="251" t="s">
        <v>9960</v>
      </c>
      <c r="S4600" s="252" t="s">
        <v>1368</v>
      </c>
      <c r="T4600" s="251" t="str">
        <f t="shared" si="286"/>
        <v>I060639381555BZ100</v>
      </c>
      <c r="W4600" s="251" t="str">
        <f t="shared" si="287"/>
        <v>I060639381555-BZ100</v>
      </c>
    </row>
    <row r="4601" spans="1:23" x14ac:dyDescent="0.3">
      <c r="A4601" s="256" t="str">
        <f t="shared" si="284"/>
        <v>I0606393-81560BZ220-00001</v>
      </c>
      <c r="B4601" s="251" t="s">
        <v>15206</v>
      </c>
      <c r="C4601" s="251" t="s">
        <v>10077</v>
      </c>
      <c r="D4601" s="251" t="s">
        <v>15196</v>
      </c>
      <c r="E4601" s="251" t="s">
        <v>13230</v>
      </c>
      <c r="F4601" s="251" t="s">
        <v>9980</v>
      </c>
      <c r="G4601" s="251" t="s">
        <v>1378</v>
      </c>
      <c r="H4601" s="251" t="s">
        <v>5204</v>
      </c>
      <c r="I4601" s="257" t="str">
        <f t="shared" si="285"/>
        <v>-00001</v>
      </c>
      <c r="J4601" s="251">
        <v>1</v>
      </c>
      <c r="K4601" s="251">
        <v>1</v>
      </c>
      <c r="M4601" s="251" t="s">
        <v>9958</v>
      </c>
      <c r="N4601" s="251" t="s">
        <v>13520</v>
      </c>
      <c r="O4601" s="251">
        <v>1</v>
      </c>
      <c r="Q4601" s="251" t="s">
        <v>15206</v>
      </c>
      <c r="R4601" s="251" t="s">
        <v>9960</v>
      </c>
      <c r="S4601" s="252" t="s">
        <v>1377</v>
      </c>
      <c r="T4601" s="251" t="str">
        <f t="shared" si="286"/>
        <v>I060639381560BZ220</v>
      </c>
      <c r="W4601" s="251" t="str">
        <f t="shared" si="287"/>
        <v>I060639381560-BZ220</v>
      </c>
    </row>
    <row r="4602" spans="1:23" x14ac:dyDescent="0.3">
      <c r="A4602" s="256" t="str">
        <f t="shared" si="284"/>
        <v>I0606393-81560BZ490-00002</v>
      </c>
      <c r="B4602" s="251" t="s">
        <v>15207</v>
      </c>
      <c r="C4602" s="251" t="s">
        <v>10077</v>
      </c>
      <c r="D4602" s="251" t="s">
        <v>15196</v>
      </c>
      <c r="E4602" s="251" t="s">
        <v>13230</v>
      </c>
      <c r="F4602" s="251" t="s">
        <v>9982</v>
      </c>
      <c r="G4602" s="251" t="s">
        <v>1423</v>
      </c>
      <c r="H4602" s="251" t="s">
        <v>5204</v>
      </c>
      <c r="I4602" s="257" t="str">
        <f t="shared" si="285"/>
        <v>-00002</v>
      </c>
      <c r="J4602" s="251">
        <v>2</v>
      </c>
      <c r="K4602" s="251">
        <v>2</v>
      </c>
      <c r="M4602" s="251" t="s">
        <v>9958</v>
      </c>
      <c r="N4602" s="251" t="s">
        <v>13520</v>
      </c>
      <c r="O4602" s="251">
        <v>2</v>
      </c>
      <c r="Q4602" s="251" t="s">
        <v>15207</v>
      </c>
      <c r="R4602" s="251" t="s">
        <v>9960</v>
      </c>
      <c r="S4602" s="252" t="s">
        <v>1422</v>
      </c>
      <c r="T4602" s="251" t="str">
        <f t="shared" si="286"/>
        <v>I060639381560BZ490</v>
      </c>
      <c r="W4602" s="251" t="str">
        <f t="shared" si="287"/>
        <v>I060639381560-BZ490</v>
      </c>
    </row>
    <row r="4603" spans="1:23" x14ac:dyDescent="0.3">
      <c r="A4603" s="256" t="str">
        <f t="shared" si="284"/>
        <v>I0606393-81561BZ150-00005</v>
      </c>
      <c r="B4603" s="251" t="s">
        <v>15208</v>
      </c>
      <c r="C4603" s="251" t="s">
        <v>10077</v>
      </c>
      <c r="D4603" s="251" t="s">
        <v>15196</v>
      </c>
      <c r="E4603" s="251" t="s">
        <v>13230</v>
      </c>
      <c r="F4603" s="251" t="s">
        <v>9984</v>
      </c>
      <c r="G4603" s="251" t="s">
        <v>1359</v>
      </c>
      <c r="H4603" s="251" t="s">
        <v>3443</v>
      </c>
      <c r="I4603" s="257" t="str">
        <f t="shared" si="285"/>
        <v>-00005</v>
      </c>
      <c r="J4603" s="251">
        <v>5</v>
      </c>
      <c r="K4603" s="251">
        <v>5</v>
      </c>
      <c r="M4603" s="251" t="s">
        <v>9958</v>
      </c>
      <c r="N4603" s="251" t="s">
        <v>13520</v>
      </c>
      <c r="O4603" s="251">
        <v>5</v>
      </c>
      <c r="Q4603" s="251" t="s">
        <v>15208</v>
      </c>
      <c r="R4603" s="251" t="s">
        <v>9960</v>
      </c>
      <c r="S4603" s="252" t="s">
        <v>1358</v>
      </c>
      <c r="T4603" s="251" t="str">
        <f t="shared" si="286"/>
        <v>I060639381561BZ150</v>
      </c>
      <c r="W4603" s="251" t="str">
        <f t="shared" si="287"/>
        <v>I060639381561-BZ150</v>
      </c>
    </row>
    <row r="4604" spans="1:23" x14ac:dyDescent="0.3">
      <c r="A4604" s="256" t="str">
        <f t="shared" si="284"/>
        <v>I0606393-81561BZ240-00003</v>
      </c>
      <c r="B4604" s="251" t="s">
        <v>15209</v>
      </c>
      <c r="C4604" s="251" t="s">
        <v>10077</v>
      </c>
      <c r="D4604" s="251" t="s">
        <v>15196</v>
      </c>
      <c r="E4604" s="251" t="s">
        <v>13230</v>
      </c>
      <c r="F4604" s="251" t="s">
        <v>9986</v>
      </c>
      <c r="G4604" s="251" t="s">
        <v>1387</v>
      </c>
      <c r="H4604" s="251" t="s">
        <v>3443</v>
      </c>
      <c r="I4604" s="257" t="str">
        <f t="shared" si="285"/>
        <v>-00003</v>
      </c>
      <c r="J4604" s="251">
        <v>3</v>
      </c>
      <c r="K4604" s="251">
        <v>3</v>
      </c>
      <c r="M4604" s="251" t="s">
        <v>9958</v>
      </c>
      <c r="N4604" s="251" t="s">
        <v>13520</v>
      </c>
      <c r="O4604" s="251">
        <v>3</v>
      </c>
      <c r="Q4604" s="251" t="s">
        <v>15209</v>
      </c>
      <c r="R4604" s="251" t="s">
        <v>9960</v>
      </c>
      <c r="S4604" s="252" t="s">
        <v>1386</v>
      </c>
      <c r="T4604" s="251" t="str">
        <f t="shared" si="286"/>
        <v>I060639381561BZ240</v>
      </c>
      <c r="W4604" s="251" t="str">
        <f t="shared" si="287"/>
        <v>I060639381561-BZ240</v>
      </c>
    </row>
    <row r="4605" spans="1:23" x14ac:dyDescent="0.3">
      <c r="A4605" s="256" t="str">
        <f t="shared" si="284"/>
        <v>I0606393-81561BZ320-00004</v>
      </c>
      <c r="B4605" s="251" t="s">
        <v>15210</v>
      </c>
      <c r="C4605" s="251" t="s">
        <v>10077</v>
      </c>
      <c r="D4605" s="251" t="s">
        <v>15196</v>
      </c>
      <c r="E4605" s="251" t="s">
        <v>13230</v>
      </c>
      <c r="F4605" s="251" t="s">
        <v>9988</v>
      </c>
      <c r="G4605" s="251" t="s">
        <v>1428</v>
      </c>
      <c r="H4605" s="251" t="s">
        <v>3443</v>
      </c>
      <c r="I4605" s="257" t="str">
        <f t="shared" si="285"/>
        <v>-00004</v>
      </c>
      <c r="J4605" s="251">
        <v>4</v>
      </c>
      <c r="K4605" s="251">
        <v>4</v>
      </c>
      <c r="M4605" s="251" t="s">
        <v>9958</v>
      </c>
      <c r="N4605" s="251" t="s">
        <v>13520</v>
      </c>
      <c r="O4605" s="251">
        <v>4</v>
      </c>
      <c r="Q4605" s="251" t="s">
        <v>15210</v>
      </c>
      <c r="R4605" s="251" t="s">
        <v>9960</v>
      </c>
      <c r="S4605" s="252" t="s">
        <v>1427</v>
      </c>
      <c r="T4605" s="251" t="str">
        <f t="shared" si="286"/>
        <v>I060639381561BZ320</v>
      </c>
      <c r="W4605" s="251" t="str">
        <f t="shared" si="287"/>
        <v>I060639381561-BZ320</v>
      </c>
    </row>
    <row r="4606" spans="1:23" x14ac:dyDescent="0.3">
      <c r="A4606" s="256" t="str">
        <f t="shared" si="284"/>
        <v>I0606393-81581BZ040-00002</v>
      </c>
      <c r="B4606" s="251" t="s">
        <v>15211</v>
      </c>
      <c r="C4606" s="251" t="s">
        <v>10077</v>
      </c>
      <c r="D4606" s="251" t="s">
        <v>15196</v>
      </c>
      <c r="E4606" s="251" t="s">
        <v>13230</v>
      </c>
      <c r="F4606" s="251" t="s">
        <v>9990</v>
      </c>
      <c r="G4606" s="251" t="s">
        <v>1454</v>
      </c>
      <c r="H4606" s="251" t="s">
        <v>5218</v>
      </c>
      <c r="I4606" s="257" t="str">
        <f t="shared" si="285"/>
        <v>-00002</v>
      </c>
      <c r="J4606" s="251">
        <v>2</v>
      </c>
      <c r="K4606" s="251">
        <v>2</v>
      </c>
      <c r="M4606" s="251" t="s">
        <v>9958</v>
      </c>
      <c r="N4606" s="251" t="s">
        <v>13520</v>
      </c>
      <c r="O4606" s="251">
        <v>2</v>
      </c>
      <c r="Q4606" s="251" t="s">
        <v>15211</v>
      </c>
      <c r="R4606" s="251" t="s">
        <v>9960</v>
      </c>
      <c r="S4606" s="252" t="s">
        <v>1453</v>
      </c>
      <c r="T4606" s="251" t="str">
        <f t="shared" si="286"/>
        <v>I060639381581BZ040</v>
      </c>
      <c r="W4606" s="251" t="str">
        <f t="shared" si="287"/>
        <v>I060639381581-BZ040</v>
      </c>
    </row>
    <row r="4607" spans="1:23" x14ac:dyDescent="0.3">
      <c r="A4607" s="256" t="str">
        <f t="shared" si="284"/>
        <v>I0606393-81590BZ051-00003</v>
      </c>
      <c r="B4607" s="251" t="s">
        <v>15212</v>
      </c>
      <c r="C4607" s="251" t="s">
        <v>10077</v>
      </c>
      <c r="D4607" s="251" t="s">
        <v>15196</v>
      </c>
      <c r="E4607" s="251" t="s">
        <v>13230</v>
      </c>
      <c r="F4607" s="251" t="s">
        <v>9992</v>
      </c>
      <c r="G4607" s="251" t="s">
        <v>5230</v>
      </c>
      <c r="H4607" s="251" t="s">
        <v>770</v>
      </c>
      <c r="I4607" s="257" t="str">
        <f t="shared" si="285"/>
        <v>-00003</v>
      </c>
      <c r="J4607" s="251">
        <v>3</v>
      </c>
      <c r="K4607" s="251">
        <v>3</v>
      </c>
      <c r="M4607" s="251" t="s">
        <v>9958</v>
      </c>
      <c r="N4607" s="251" t="s">
        <v>13520</v>
      </c>
      <c r="O4607" s="251">
        <v>3</v>
      </c>
      <c r="Q4607" s="251" t="s">
        <v>15212</v>
      </c>
      <c r="R4607" s="251" t="s">
        <v>9960</v>
      </c>
      <c r="S4607" s="252" t="s">
        <v>4062</v>
      </c>
      <c r="T4607" s="251" t="str">
        <f t="shared" si="286"/>
        <v>I060639381590BZ051</v>
      </c>
      <c r="W4607" s="251" t="str">
        <f t="shared" si="287"/>
        <v>I060639381590-BZ051</v>
      </c>
    </row>
    <row r="4608" spans="1:23" x14ac:dyDescent="0.3">
      <c r="A4608" s="256" t="str">
        <f t="shared" si="284"/>
        <v>I0606393-9004951143-00002</v>
      </c>
      <c r="B4608" s="251" t="s">
        <v>15213</v>
      </c>
      <c r="C4608" s="251" t="s">
        <v>10077</v>
      </c>
      <c r="D4608" s="251" t="s">
        <v>15196</v>
      </c>
      <c r="E4608" s="251" t="s">
        <v>13230</v>
      </c>
      <c r="F4608" s="251" t="s">
        <v>9995</v>
      </c>
      <c r="G4608" s="251" t="s">
        <v>1567</v>
      </c>
      <c r="H4608" s="251" t="s">
        <v>3393</v>
      </c>
      <c r="I4608" s="257" t="str">
        <f t="shared" si="285"/>
        <v>-00002</v>
      </c>
      <c r="J4608" s="251">
        <v>2</v>
      </c>
      <c r="K4608" s="251">
        <v>2</v>
      </c>
      <c r="M4608" s="251" t="s">
        <v>10007</v>
      </c>
      <c r="N4608" s="251" t="s">
        <v>13520</v>
      </c>
      <c r="O4608" s="251">
        <v>2</v>
      </c>
      <c r="Q4608" s="251" t="s">
        <v>15213</v>
      </c>
      <c r="R4608" s="251" t="s">
        <v>9960</v>
      </c>
      <c r="S4608" s="252">
        <v>9004951143</v>
      </c>
      <c r="T4608" s="251" t="str">
        <f t="shared" si="286"/>
        <v>I06063939004951143</v>
      </c>
      <c r="W4608" s="251" t="str">
        <f t="shared" si="287"/>
        <v>I060639390049-51143</v>
      </c>
    </row>
    <row r="4609" spans="1:23" x14ac:dyDescent="0.3">
      <c r="A4609" s="256" t="str">
        <f t="shared" si="284"/>
        <v>I0606393-9004A81004-00001</v>
      </c>
      <c r="B4609" s="251" t="s">
        <v>15214</v>
      </c>
      <c r="C4609" s="251" t="s">
        <v>10077</v>
      </c>
      <c r="D4609" s="251" t="s">
        <v>15196</v>
      </c>
      <c r="E4609" s="251" t="s">
        <v>13230</v>
      </c>
      <c r="F4609" s="251" t="s">
        <v>9997</v>
      </c>
      <c r="G4609" s="251" t="s">
        <v>1571</v>
      </c>
      <c r="H4609" s="251" t="s">
        <v>3393</v>
      </c>
      <c r="I4609" s="257" t="str">
        <f t="shared" si="285"/>
        <v>-00001</v>
      </c>
      <c r="J4609" s="251">
        <v>1</v>
      </c>
      <c r="K4609" s="251">
        <v>1</v>
      </c>
      <c r="M4609" s="251" t="s">
        <v>10003</v>
      </c>
      <c r="N4609" s="251" t="s">
        <v>13520</v>
      </c>
      <c r="O4609" s="251">
        <v>1</v>
      </c>
      <c r="Q4609" s="251" t="s">
        <v>15214</v>
      </c>
      <c r="R4609" s="251" t="s">
        <v>9960</v>
      </c>
      <c r="S4609" s="252" t="s">
        <v>1570</v>
      </c>
      <c r="T4609" s="251" t="str">
        <f t="shared" si="286"/>
        <v>I06063939004A81004</v>
      </c>
      <c r="W4609" s="251" t="str">
        <f t="shared" si="287"/>
        <v>I06063939004A-81004</v>
      </c>
    </row>
    <row r="4610" spans="1:23" x14ac:dyDescent="0.3">
      <c r="A4610" s="256" t="str">
        <f t="shared" si="284"/>
        <v>I0606393-9004A81005-00003</v>
      </c>
      <c r="B4610" s="251" t="s">
        <v>15215</v>
      </c>
      <c r="C4610" s="251" t="s">
        <v>10077</v>
      </c>
      <c r="D4610" s="251" t="s">
        <v>15196</v>
      </c>
      <c r="E4610" s="251" t="s">
        <v>13230</v>
      </c>
      <c r="F4610" s="251" t="s">
        <v>10000</v>
      </c>
      <c r="G4610" s="251" t="s">
        <v>1566</v>
      </c>
      <c r="H4610" s="251" t="s">
        <v>3393</v>
      </c>
      <c r="I4610" s="257" t="str">
        <f t="shared" si="285"/>
        <v>-00003</v>
      </c>
      <c r="J4610" s="251">
        <v>3</v>
      </c>
      <c r="K4610" s="251">
        <v>3</v>
      </c>
      <c r="M4610" s="251" t="s">
        <v>10007</v>
      </c>
      <c r="N4610" s="251" t="s">
        <v>13520</v>
      </c>
      <c r="O4610" s="251">
        <v>3</v>
      </c>
      <c r="Q4610" s="251" t="s">
        <v>15215</v>
      </c>
      <c r="R4610" s="251" t="s">
        <v>9960</v>
      </c>
      <c r="S4610" s="252" t="s">
        <v>1565</v>
      </c>
      <c r="T4610" s="251" t="str">
        <f t="shared" si="286"/>
        <v>I06063939004A81005</v>
      </c>
      <c r="W4610" s="251" t="str">
        <f t="shared" si="287"/>
        <v>I06063939004A-81005</v>
      </c>
    </row>
    <row r="4611" spans="1:23" x14ac:dyDescent="0.3">
      <c r="A4611" s="256" t="str">
        <f t="shared" si="284"/>
        <v>I0606393-9004A81006-00005</v>
      </c>
      <c r="B4611" s="251" t="s">
        <v>15216</v>
      </c>
      <c r="C4611" s="251" t="s">
        <v>10077</v>
      </c>
      <c r="D4611" s="251" t="s">
        <v>15196</v>
      </c>
      <c r="E4611" s="251" t="s">
        <v>13230</v>
      </c>
      <c r="F4611" s="251" t="s">
        <v>10002</v>
      </c>
      <c r="G4611" s="251" t="s">
        <v>1574</v>
      </c>
      <c r="H4611" s="251" t="s">
        <v>3393</v>
      </c>
      <c r="I4611" s="257" t="str">
        <f t="shared" si="285"/>
        <v>-00005</v>
      </c>
      <c r="J4611" s="251">
        <v>5</v>
      </c>
      <c r="K4611" s="251">
        <v>5</v>
      </c>
      <c r="M4611" s="251" t="s">
        <v>10007</v>
      </c>
      <c r="N4611" s="251" t="s">
        <v>13520</v>
      </c>
      <c r="O4611" s="251">
        <v>5</v>
      </c>
      <c r="Q4611" s="251" t="s">
        <v>15216</v>
      </c>
      <c r="R4611" s="251" t="s">
        <v>9960</v>
      </c>
      <c r="S4611" s="252" t="s">
        <v>1573</v>
      </c>
      <c r="T4611" s="251" t="str">
        <f t="shared" si="286"/>
        <v>I06063939004A81006</v>
      </c>
      <c r="W4611" s="251" t="str">
        <f t="shared" si="287"/>
        <v>I06063939004A-81006</v>
      </c>
    </row>
    <row r="4612" spans="1:23" x14ac:dyDescent="0.3">
      <c r="A4612" s="256" t="str">
        <f t="shared" si="284"/>
        <v>I0606393-9004A81007-00004</v>
      </c>
      <c r="B4612" s="251" t="s">
        <v>15217</v>
      </c>
      <c r="C4612" s="251" t="s">
        <v>10077</v>
      </c>
      <c r="D4612" s="251" t="s">
        <v>15196</v>
      </c>
      <c r="E4612" s="251" t="s">
        <v>13230</v>
      </c>
      <c r="F4612" s="251" t="s">
        <v>10005</v>
      </c>
      <c r="G4612" s="251" t="s">
        <v>1576</v>
      </c>
      <c r="H4612" s="251" t="s">
        <v>3393</v>
      </c>
      <c r="I4612" s="257" t="str">
        <f t="shared" si="285"/>
        <v>-00004</v>
      </c>
      <c r="J4612" s="251">
        <v>4</v>
      </c>
      <c r="K4612" s="251">
        <v>4</v>
      </c>
      <c r="M4612" s="251" t="s">
        <v>10003</v>
      </c>
      <c r="N4612" s="251" t="s">
        <v>13520</v>
      </c>
      <c r="O4612" s="251">
        <v>4</v>
      </c>
      <c r="Q4612" s="251" t="s">
        <v>15217</v>
      </c>
      <c r="R4612" s="251" t="s">
        <v>9960</v>
      </c>
      <c r="S4612" s="252" t="s">
        <v>1575</v>
      </c>
      <c r="T4612" s="251" t="str">
        <f t="shared" si="286"/>
        <v>I06063939004A81007</v>
      </c>
      <c r="W4612" s="251" t="str">
        <f t="shared" si="287"/>
        <v>I06063939004A-81007</v>
      </c>
    </row>
    <row r="4613" spans="1:23" x14ac:dyDescent="0.3">
      <c r="A4613" s="256" t="str">
        <f t="shared" si="284"/>
        <v>I0606393-9004A81026-00011</v>
      </c>
      <c r="B4613" s="251" t="s">
        <v>15218</v>
      </c>
      <c r="C4613" s="251" t="s">
        <v>10077</v>
      </c>
      <c r="D4613" s="251" t="s">
        <v>15196</v>
      </c>
      <c r="E4613" s="251" t="s">
        <v>13230</v>
      </c>
      <c r="F4613" s="251" t="s">
        <v>10009</v>
      </c>
      <c r="G4613" s="251" t="s">
        <v>1624</v>
      </c>
      <c r="H4613" s="251" t="s">
        <v>3393</v>
      </c>
      <c r="I4613" s="257" t="str">
        <f t="shared" si="285"/>
        <v>-00011</v>
      </c>
      <c r="J4613" s="251">
        <v>11</v>
      </c>
      <c r="K4613" s="251">
        <v>11</v>
      </c>
      <c r="M4613" s="251" t="s">
        <v>10007</v>
      </c>
      <c r="N4613" s="251" t="s">
        <v>13520</v>
      </c>
      <c r="O4613" s="251">
        <v>11</v>
      </c>
      <c r="Q4613" s="251" t="s">
        <v>15218</v>
      </c>
      <c r="R4613" s="251" t="s">
        <v>9960</v>
      </c>
      <c r="S4613" s="252" t="s">
        <v>1623</v>
      </c>
      <c r="T4613" s="251" t="str">
        <f t="shared" si="286"/>
        <v>I06063939004A81026</v>
      </c>
      <c r="W4613" s="251" t="str">
        <f t="shared" si="287"/>
        <v>I06063939004A-81026</v>
      </c>
    </row>
    <row r="4614" spans="1:23" x14ac:dyDescent="0.3">
      <c r="A4614" s="256" t="str">
        <f t="shared" si="284"/>
        <v>I0606394-81170BZ600-00001</v>
      </c>
      <c r="B4614" s="251" t="s">
        <v>15219</v>
      </c>
      <c r="C4614" s="251" t="s">
        <v>10077</v>
      </c>
      <c r="D4614" s="251" t="s">
        <v>15220</v>
      </c>
      <c r="E4614" s="251" t="s">
        <v>13230</v>
      </c>
      <c r="F4614" s="251" t="s">
        <v>9957</v>
      </c>
      <c r="G4614" s="251" t="s">
        <v>1173</v>
      </c>
      <c r="H4614" s="251" t="s">
        <v>5102</v>
      </c>
      <c r="I4614" s="257" t="str">
        <f t="shared" si="285"/>
        <v>-00001</v>
      </c>
      <c r="J4614" s="251">
        <v>1</v>
      </c>
      <c r="K4614" s="251">
        <v>1</v>
      </c>
      <c r="M4614" s="251" t="s">
        <v>9958</v>
      </c>
      <c r="N4614" s="251" t="s">
        <v>13670</v>
      </c>
      <c r="O4614" s="251">
        <v>1</v>
      </c>
      <c r="Q4614" s="251" t="s">
        <v>15219</v>
      </c>
      <c r="R4614" s="251" t="s">
        <v>10017</v>
      </c>
      <c r="S4614" s="252" t="s">
        <v>1172</v>
      </c>
      <c r="T4614" s="251" t="str">
        <f t="shared" si="286"/>
        <v>I060639481170BZ600</v>
      </c>
      <c r="W4614" s="251" t="str">
        <f t="shared" si="287"/>
        <v>I060639481170-BZ600</v>
      </c>
    </row>
    <row r="4615" spans="1:23" x14ac:dyDescent="0.3">
      <c r="A4615" s="256" t="str">
        <f t="shared" ref="A4615:A4678" si="288">D4615&amp;$A$6&amp;S4615&amp;I4615</f>
        <v>I0606394-81580BZ051-00002</v>
      </c>
      <c r="B4615" s="251" t="s">
        <v>15221</v>
      </c>
      <c r="C4615" s="251" t="s">
        <v>10077</v>
      </c>
      <c r="D4615" s="251" t="s">
        <v>15220</v>
      </c>
      <c r="E4615" s="251" t="s">
        <v>13230</v>
      </c>
      <c r="F4615" s="251" t="s">
        <v>9962</v>
      </c>
      <c r="G4615" s="251" t="s">
        <v>5226</v>
      </c>
      <c r="H4615" s="251" t="s">
        <v>758</v>
      </c>
      <c r="I4615" s="257" t="str">
        <f t="shared" ref="I4615:I4678" si="289">+IF(AND(O4615&lt;10),$B$2&amp;O4615,IF(AND(O4615&gt;9,O4615&lt;=99),$B$3&amp;O4615,IF(AND(O4615&gt;99,L93491&lt;1000),$B$4&amp;O4615,IF(AND(O4615&gt;999),$B$5&amp;7))))</f>
        <v>-00002</v>
      </c>
      <c r="J4615" s="251">
        <v>2</v>
      </c>
      <c r="K4615" s="251">
        <v>2</v>
      </c>
      <c r="M4615" s="251" t="s">
        <v>9958</v>
      </c>
      <c r="N4615" s="251" t="s">
        <v>13670</v>
      </c>
      <c r="O4615" s="251">
        <v>2</v>
      </c>
      <c r="Q4615" s="251" t="s">
        <v>15221</v>
      </c>
      <c r="R4615" s="251" t="s">
        <v>10017</v>
      </c>
      <c r="S4615" s="252" t="s">
        <v>4065</v>
      </c>
      <c r="T4615" s="251" t="str">
        <f t="shared" si="286"/>
        <v>I060639481580BZ051</v>
      </c>
      <c r="W4615" s="251" t="str">
        <f t="shared" si="287"/>
        <v>I060639481580-BZ051</v>
      </c>
    </row>
    <row r="4616" spans="1:23" x14ac:dyDescent="0.3">
      <c r="A4616" s="256" t="str">
        <f t="shared" si="288"/>
        <v>I0606394-87917BZ010-00007</v>
      </c>
      <c r="B4616" s="251" t="s">
        <v>15222</v>
      </c>
      <c r="C4616" s="251" t="s">
        <v>10077</v>
      </c>
      <c r="D4616" s="251" t="s">
        <v>15220</v>
      </c>
      <c r="E4616" s="251" t="s">
        <v>13230</v>
      </c>
      <c r="F4616" s="251" t="s">
        <v>9964</v>
      </c>
      <c r="G4616" s="251" t="s">
        <v>1515</v>
      </c>
      <c r="H4616" s="251" t="s">
        <v>10109</v>
      </c>
      <c r="I4616" s="257" t="str">
        <f t="shared" si="289"/>
        <v>-00007</v>
      </c>
      <c r="J4616" s="251">
        <v>7</v>
      </c>
      <c r="K4616" s="251">
        <v>7</v>
      </c>
      <c r="M4616" s="251" t="s">
        <v>10007</v>
      </c>
      <c r="N4616" s="251" t="s">
        <v>13670</v>
      </c>
      <c r="O4616" s="251">
        <v>7</v>
      </c>
      <c r="Q4616" s="251" t="s">
        <v>15222</v>
      </c>
      <c r="R4616" s="251" t="s">
        <v>10017</v>
      </c>
      <c r="S4616" s="252" t="s">
        <v>1514</v>
      </c>
      <c r="T4616" s="251" t="str">
        <f t="shared" si="286"/>
        <v>I060639487917BZ010</v>
      </c>
      <c r="W4616" s="251" t="str">
        <f t="shared" si="287"/>
        <v>I060639487917-BZ010</v>
      </c>
    </row>
    <row r="4617" spans="1:23" x14ac:dyDescent="0.3">
      <c r="A4617" s="256" t="str">
        <f t="shared" si="288"/>
        <v>I0706400-9004951125-00021</v>
      </c>
      <c r="B4617" s="251" t="s">
        <v>15223</v>
      </c>
      <c r="C4617" s="251" t="s">
        <v>10117</v>
      </c>
      <c r="D4617" s="251" t="s">
        <v>15224</v>
      </c>
      <c r="E4617" s="251" t="s">
        <v>13230</v>
      </c>
      <c r="F4617" s="251" t="s">
        <v>9957</v>
      </c>
      <c r="G4617" s="251" t="s">
        <v>1561</v>
      </c>
      <c r="H4617" s="251" t="s">
        <v>3393</v>
      </c>
      <c r="I4617" s="257" t="str">
        <f t="shared" si="289"/>
        <v>-00021</v>
      </c>
      <c r="J4617" s="251">
        <v>21</v>
      </c>
      <c r="K4617" s="251">
        <v>21</v>
      </c>
      <c r="M4617" s="251" t="s">
        <v>10003</v>
      </c>
      <c r="N4617" s="251" t="s">
        <v>13520</v>
      </c>
      <c r="O4617" s="251">
        <v>21</v>
      </c>
      <c r="Q4617" s="251" t="s">
        <v>15223</v>
      </c>
      <c r="R4617" s="251" t="s">
        <v>9960</v>
      </c>
      <c r="S4617" s="252">
        <v>9004951125</v>
      </c>
      <c r="T4617" s="251" t="str">
        <f t="shared" ref="T4617:T4680" si="290">+D4617&amp;S4617</f>
        <v>I07064009004951125</v>
      </c>
      <c r="W4617" s="251" t="str">
        <f t="shared" ref="W4617:W4680" si="291">D4617&amp;G4617</f>
        <v>I070640090049-51125</v>
      </c>
    </row>
    <row r="4618" spans="1:23" x14ac:dyDescent="0.3">
      <c r="A4618" s="256" t="str">
        <f t="shared" si="288"/>
        <v>I0706401-81110BZ010-00001</v>
      </c>
      <c r="B4618" s="251" t="s">
        <v>15225</v>
      </c>
      <c r="C4618" s="251" t="s">
        <v>10117</v>
      </c>
      <c r="D4618" s="251" t="s">
        <v>15226</v>
      </c>
      <c r="E4618" s="251" t="s">
        <v>13230</v>
      </c>
      <c r="F4618" s="251" t="s">
        <v>9957</v>
      </c>
      <c r="G4618" s="251" t="s">
        <v>997</v>
      </c>
      <c r="H4618" s="251" t="s">
        <v>10121</v>
      </c>
      <c r="I4618" s="257" t="str">
        <f t="shared" si="289"/>
        <v>-00001</v>
      </c>
      <c r="J4618" s="251">
        <v>1</v>
      </c>
      <c r="K4618" s="251">
        <v>1</v>
      </c>
      <c r="M4618" s="251" t="s">
        <v>9958</v>
      </c>
      <c r="N4618" s="251" t="s">
        <v>13670</v>
      </c>
      <c r="O4618" s="251">
        <v>1</v>
      </c>
      <c r="Q4618" s="251" t="s">
        <v>15225</v>
      </c>
      <c r="R4618" s="251" t="s">
        <v>10017</v>
      </c>
      <c r="S4618" s="252" t="s">
        <v>996</v>
      </c>
      <c r="T4618" s="251" t="str">
        <f t="shared" si="290"/>
        <v>I070640181110BZ010</v>
      </c>
      <c r="W4618" s="251" t="str">
        <f t="shared" si="291"/>
        <v>I070640181110-BZ010</v>
      </c>
    </row>
    <row r="4619" spans="1:23" x14ac:dyDescent="0.3">
      <c r="A4619" s="256" t="str">
        <f t="shared" si="288"/>
        <v>I0706401-81110BZ050-00006</v>
      </c>
      <c r="B4619" s="251" t="s">
        <v>15227</v>
      </c>
      <c r="C4619" s="251" t="s">
        <v>10117</v>
      </c>
      <c r="D4619" s="251" t="s">
        <v>15226</v>
      </c>
      <c r="E4619" s="251" t="s">
        <v>13230</v>
      </c>
      <c r="F4619" s="251" t="s">
        <v>9962</v>
      </c>
      <c r="G4619" s="251" t="s">
        <v>1015</v>
      </c>
      <c r="H4619" s="251" t="s">
        <v>10123</v>
      </c>
      <c r="I4619" s="257" t="str">
        <f t="shared" si="289"/>
        <v>-00006</v>
      </c>
      <c r="J4619" s="251">
        <v>6</v>
      </c>
      <c r="K4619" s="251">
        <v>6</v>
      </c>
      <c r="M4619" s="251" t="s">
        <v>9958</v>
      </c>
      <c r="N4619" s="251" t="s">
        <v>13670</v>
      </c>
      <c r="O4619" s="251">
        <v>6</v>
      </c>
      <c r="Q4619" s="251" t="s">
        <v>15227</v>
      </c>
      <c r="R4619" s="251" t="s">
        <v>10017</v>
      </c>
      <c r="S4619" s="252" t="s">
        <v>1014</v>
      </c>
      <c r="T4619" s="251" t="str">
        <f t="shared" si="290"/>
        <v>I070640181110BZ050</v>
      </c>
      <c r="W4619" s="251" t="str">
        <f t="shared" si="291"/>
        <v>I070640181110-BZ050</v>
      </c>
    </row>
    <row r="4620" spans="1:23" x14ac:dyDescent="0.3">
      <c r="A4620" s="256" t="str">
        <f t="shared" si="288"/>
        <v>I0706401-81110BZ800-00001</v>
      </c>
      <c r="B4620" s="251" t="s">
        <v>15228</v>
      </c>
      <c r="C4620" s="251" t="s">
        <v>10117</v>
      </c>
      <c r="D4620" s="251" t="s">
        <v>15226</v>
      </c>
      <c r="E4620" s="251" t="s">
        <v>13230</v>
      </c>
      <c r="F4620" s="251" t="s">
        <v>9964</v>
      </c>
      <c r="G4620" s="251" t="s">
        <v>3420</v>
      </c>
      <c r="H4620" s="251" t="s">
        <v>3422</v>
      </c>
      <c r="I4620" s="257" t="str">
        <f t="shared" si="289"/>
        <v>-00001</v>
      </c>
      <c r="J4620" s="251">
        <v>1</v>
      </c>
      <c r="K4620" s="251">
        <v>1</v>
      </c>
      <c r="M4620" s="251" t="s">
        <v>9958</v>
      </c>
      <c r="N4620" s="251" t="s">
        <v>13670</v>
      </c>
      <c r="O4620" s="251">
        <v>1</v>
      </c>
      <c r="Q4620" s="251" t="s">
        <v>15228</v>
      </c>
      <c r="R4620" s="251" t="s">
        <v>10017</v>
      </c>
      <c r="S4620" s="252" t="s">
        <v>3419</v>
      </c>
      <c r="T4620" s="251" t="str">
        <f t="shared" si="290"/>
        <v>I070640181110BZ800</v>
      </c>
      <c r="W4620" s="251" t="str">
        <f t="shared" si="291"/>
        <v>I070640181110-BZ800</v>
      </c>
    </row>
    <row r="4621" spans="1:23" x14ac:dyDescent="0.3">
      <c r="A4621" s="256" t="str">
        <f t="shared" si="288"/>
        <v>I0706401-81150BZ010-00001</v>
      </c>
      <c r="B4621" s="251" t="s">
        <v>15229</v>
      </c>
      <c r="C4621" s="251" t="s">
        <v>10117</v>
      </c>
      <c r="D4621" s="251" t="s">
        <v>15226</v>
      </c>
      <c r="E4621" s="251" t="s">
        <v>13230</v>
      </c>
      <c r="F4621" s="251" t="s">
        <v>9966</v>
      </c>
      <c r="G4621" s="251" t="s">
        <v>1006</v>
      </c>
      <c r="H4621" s="251" t="s">
        <v>3429</v>
      </c>
      <c r="I4621" s="257" t="str">
        <f t="shared" si="289"/>
        <v>-00001</v>
      </c>
      <c r="J4621" s="251">
        <v>1</v>
      </c>
      <c r="K4621" s="251">
        <v>1</v>
      </c>
      <c r="M4621" s="251" t="s">
        <v>9958</v>
      </c>
      <c r="N4621" s="251" t="s">
        <v>13670</v>
      </c>
      <c r="O4621" s="251">
        <v>1</v>
      </c>
      <c r="Q4621" s="251" t="s">
        <v>15229</v>
      </c>
      <c r="R4621" s="251" t="s">
        <v>10017</v>
      </c>
      <c r="S4621" s="252" t="s">
        <v>1005</v>
      </c>
      <c r="T4621" s="251" t="str">
        <f t="shared" si="290"/>
        <v>I070640181150BZ010</v>
      </c>
      <c r="W4621" s="251" t="str">
        <f t="shared" si="291"/>
        <v>I070640181150-BZ010</v>
      </c>
    </row>
    <row r="4622" spans="1:23" x14ac:dyDescent="0.3">
      <c r="A4622" s="256" t="str">
        <f t="shared" si="288"/>
        <v>I0706401-81150BZ800-00003</v>
      </c>
      <c r="B4622" s="251" t="s">
        <v>15230</v>
      </c>
      <c r="C4622" s="251" t="s">
        <v>10117</v>
      </c>
      <c r="D4622" s="251" t="s">
        <v>15226</v>
      </c>
      <c r="E4622" s="251" t="s">
        <v>13230</v>
      </c>
      <c r="F4622" s="251" t="s">
        <v>9968</v>
      </c>
      <c r="G4622" s="251" t="s">
        <v>3427</v>
      </c>
      <c r="H4622" s="251" t="s">
        <v>3429</v>
      </c>
      <c r="I4622" s="257" t="str">
        <f t="shared" si="289"/>
        <v>-00003</v>
      </c>
      <c r="J4622" s="251">
        <v>3</v>
      </c>
      <c r="K4622" s="251">
        <v>3</v>
      </c>
      <c r="M4622" s="251" t="s">
        <v>9958</v>
      </c>
      <c r="N4622" s="251" t="s">
        <v>13670</v>
      </c>
      <c r="O4622" s="251">
        <v>3</v>
      </c>
      <c r="Q4622" s="251" t="s">
        <v>15230</v>
      </c>
      <c r="R4622" s="251" t="s">
        <v>10017</v>
      </c>
      <c r="S4622" s="252" t="s">
        <v>3426</v>
      </c>
      <c r="T4622" s="251" t="str">
        <f t="shared" si="290"/>
        <v>I070640181150BZ800</v>
      </c>
      <c r="W4622" s="251" t="str">
        <f t="shared" si="291"/>
        <v>I070640181150-BZ800</v>
      </c>
    </row>
    <row r="4623" spans="1:23" x14ac:dyDescent="0.3">
      <c r="A4623" s="256" t="str">
        <f t="shared" si="288"/>
        <v>I0706401-81170BZ520-00001</v>
      </c>
      <c r="B4623" s="251" t="s">
        <v>15231</v>
      </c>
      <c r="C4623" s="251" t="s">
        <v>10117</v>
      </c>
      <c r="D4623" s="251" t="s">
        <v>15226</v>
      </c>
      <c r="E4623" s="251" t="s">
        <v>13230</v>
      </c>
      <c r="F4623" s="251" t="s">
        <v>9970</v>
      </c>
      <c r="G4623" s="251" t="s">
        <v>1123</v>
      </c>
      <c r="H4623" s="251" t="s">
        <v>5102</v>
      </c>
      <c r="I4623" s="257" t="str">
        <f t="shared" si="289"/>
        <v>-00001</v>
      </c>
      <c r="J4623" s="251">
        <v>1</v>
      </c>
      <c r="K4623" s="251">
        <v>1</v>
      </c>
      <c r="M4623" s="251" t="s">
        <v>9958</v>
      </c>
      <c r="N4623" s="251" t="s">
        <v>13670</v>
      </c>
      <c r="O4623" s="251">
        <v>1</v>
      </c>
      <c r="Q4623" s="251" t="s">
        <v>15231</v>
      </c>
      <c r="R4623" s="251" t="s">
        <v>10017</v>
      </c>
      <c r="S4623" s="252" t="s">
        <v>1122</v>
      </c>
      <c r="T4623" s="251" t="str">
        <f t="shared" si="290"/>
        <v>I070640181170BZ520</v>
      </c>
      <c r="W4623" s="251" t="str">
        <f t="shared" si="291"/>
        <v>I070640181170-BZ520</v>
      </c>
    </row>
    <row r="4624" spans="1:23" x14ac:dyDescent="0.3">
      <c r="A4624" s="256" t="str">
        <f t="shared" si="288"/>
        <v>I0706401-81551BZ060-00003</v>
      </c>
      <c r="B4624" s="251" t="s">
        <v>15232</v>
      </c>
      <c r="C4624" s="251" t="s">
        <v>10117</v>
      </c>
      <c r="D4624" s="251" t="s">
        <v>15226</v>
      </c>
      <c r="E4624" s="251" t="s">
        <v>13230</v>
      </c>
      <c r="F4624" s="251" t="s">
        <v>9972</v>
      </c>
      <c r="G4624" s="251" t="s">
        <v>1296</v>
      </c>
      <c r="H4624" s="251" t="s">
        <v>10317</v>
      </c>
      <c r="I4624" s="257" t="str">
        <f t="shared" si="289"/>
        <v>-00003</v>
      </c>
      <c r="J4624" s="251">
        <v>3</v>
      </c>
      <c r="K4624" s="251">
        <v>3</v>
      </c>
      <c r="M4624" s="251" t="s">
        <v>9958</v>
      </c>
      <c r="N4624" s="251" t="s">
        <v>13670</v>
      </c>
      <c r="O4624" s="251">
        <v>3</v>
      </c>
      <c r="Q4624" s="251" t="s">
        <v>15232</v>
      </c>
      <c r="R4624" s="251" t="s">
        <v>10017</v>
      </c>
      <c r="S4624" s="252" t="s">
        <v>1295</v>
      </c>
      <c r="T4624" s="251" t="str">
        <f t="shared" si="290"/>
        <v>I070640181551BZ060</v>
      </c>
      <c r="W4624" s="251" t="str">
        <f t="shared" si="291"/>
        <v>I070640181551-BZ060</v>
      </c>
    </row>
    <row r="4625" spans="1:23" x14ac:dyDescent="0.3">
      <c r="A4625" s="256" t="str">
        <f t="shared" si="288"/>
        <v>I0706401-81551BZ090-00004</v>
      </c>
      <c r="B4625" s="251" t="s">
        <v>15233</v>
      </c>
      <c r="C4625" s="251" t="s">
        <v>10117</v>
      </c>
      <c r="D4625" s="251" t="s">
        <v>15226</v>
      </c>
      <c r="E4625" s="251" t="s">
        <v>13230</v>
      </c>
      <c r="F4625" s="251" t="s">
        <v>9974</v>
      </c>
      <c r="G4625" s="251" t="s">
        <v>1318</v>
      </c>
      <c r="H4625" s="251" t="s">
        <v>5211</v>
      </c>
      <c r="I4625" s="257" t="str">
        <f t="shared" si="289"/>
        <v>-00004</v>
      </c>
      <c r="J4625" s="251">
        <v>4</v>
      </c>
      <c r="K4625" s="251">
        <v>4</v>
      </c>
      <c r="M4625" s="251" t="s">
        <v>9958</v>
      </c>
      <c r="N4625" s="251" t="s">
        <v>13670</v>
      </c>
      <c r="O4625" s="251">
        <v>4</v>
      </c>
      <c r="Q4625" s="251" t="s">
        <v>15233</v>
      </c>
      <c r="R4625" s="251" t="s">
        <v>10017</v>
      </c>
      <c r="S4625" s="252" t="s">
        <v>1317</v>
      </c>
      <c r="T4625" s="251" t="str">
        <f t="shared" si="290"/>
        <v>I070640181551BZ090</v>
      </c>
      <c r="W4625" s="251" t="str">
        <f t="shared" si="291"/>
        <v>I070640181551-BZ090</v>
      </c>
    </row>
    <row r="4626" spans="1:23" x14ac:dyDescent="0.3">
      <c r="A4626" s="256" t="str">
        <f t="shared" si="288"/>
        <v>I0706401-81561BZ090-00002</v>
      </c>
      <c r="B4626" s="251" t="s">
        <v>15234</v>
      </c>
      <c r="C4626" s="251" t="s">
        <v>10117</v>
      </c>
      <c r="D4626" s="251" t="s">
        <v>15226</v>
      </c>
      <c r="E4626" s="251" t="s">
        <v>13230</v>
      </c>
      <c r="F4626" s="251" t="s">
        <v>9976</v>
      </c>
      <c r="G4626" s="251" t="s">
        <v>1331</v>
      </c>
      <c r="H4626" s="251" t="s">
        <v>5211</v>
      </c>
      <c r="I4626" s="257" t="str">
        <f t="shared" si="289"/>
        <v>-00002</v>
      </c>
      <c r="J4626" s="251">
        <v>2</v>
      </c>
      <c r="K4626" s="251">
        <v>2</v>
      </c>
      <c r="M4626" s="251" t="s">
        <v>9958</v>
      </c>
      <c r="N4626" s="251" t="s">
        <v>13670</v>
      </c>
      <c r="O4626" s="251">
        <v>2</v>
      </c>
      <c r="Q4626" s="251" t="s">
        <v>15234</v>
      </c>
      <c r="R4626" s="251" t="s">
        <v>10017</v>
      </c>
      <c r="S4626" s="252" t="s">
        <v>1330</v>
      </c>
      <c r="T4626" s="251" t="str">
        <f t="shared" si="290"/>
        <v>I070640181561BZ090</v>
      </c>
      <c r="W4626" s="251" t="str">
        <f t="shared" si="291"/>
        <v>I070640181561-BZ090</v>
      </c>
    </row>
    <row r="4627" spans="1:23" x14ac:dyDescent="0.3">
      <c r="A4627" s="256" t="str">
        <f t="shared" si="288"/>
        <v>I0706401-81561BZ410-00004</v>
      </c>
      <c r="B4627" s="251" t="s">
        <v>15235</v>
      </c>
      <c r="C4627" s="251" t="s">
        <v>10117</v>
      </c>
      <c r="D4627" s="251" t="s">
        <v>15226</v>
      </c>
      <c r="E4627" s="251" t="s">
        <v>13230</v>
      </c>
      <c r="F4627" s="251" t="s">
        <v>9978</v>
      </c>
      <c r="G4627" s="251" t="s">
        <v>3441</v>
      </c>
      <c r="H4627" s="251" t="s">
        <v>3443</v>
      </c>
      <c r="I4627" s="257" t="str">
        <f t="shared" si="289"/>
        <v>-00004</v>
      </c>
      <c r="J4627" s="251">
        <v>4</v>
      </c>
      <c r="K4627" s="251">
        <v>4</v>
      </c>
      <c r="M4627" s="251" t="s">
        <v>9958</v>
      </c>
      <c r="N4627" s="251" t="s">
        <v>13670</v>
      </c>
      <c r="O4627" s="251">
        <v>4</v>
      </c>
      <c r="Q4627" s="251" t="s">
        <v>15235</v>
      </c>
      <c r="R4627" s="251" t="s">
        <v>10017</v>
      </c>
      <c r="S4627" s="252" t="s">
        <v>11</v>
      </c>
      <c r="T4627" s="251" t="str">
        <f t="shared" si="290"/>
        <v>I070640181561BZ410</v>
      </c>
      <c r="W4627" s="251" t="str">
        <f t="shared" si="291"/>
        <v>I070640181561-BZ410</v>
      </c>
    </row>
    <row r="4628" spans="1:23" x14ac:dyDescent="0.3">
      <c r="A4628" s="256" t="str">
        <f t="shared" si="288"/>
        <v>I0706401-81580BZ090-00001</v>
      </c>
      <c r="B4628" s="251" t="s">
        <v>15236</v>
      </c>
      <c r="C4628" s="251" t="s">
        <v>10117</v>
      </c>
      <c r="D4628" s="251" t="s">
        <v>15226</v>
      </c>
      <c r="E4628" s="251" t="s">
        <v>13230</v>
      </c>
      <c r="F4628" s="251" t="s">
        <v>9980</v>
      </c>
      <c r="G4628" s="251" t="s">
        <v>3449</v>
      </c>
      <c r="H4628" s="251" t="s">
        <v>758</v>
      </c>
      <c r="I4628" s="257" t="str">
        <f t="shared" si="289"/>
        <v>-00001</v>
      </c>
      <c r="J4628" s="251">
        <v>1</v>
      </c>
      <c r="K4628" s="251">
        <v>1</v>
      </c>
      <c r="M4628" s="251" t="s">
        <v>9993</v>
      </c>
      <c r="N4628" s="251" t="s">
        <v>13670</v>
      </c>
      <c r="O4628" s="251">
        <v>1</v>
      </c>
      <c r="Q4628" s="251" t="s">
        <v>15236</v>
      </c>
      <c r="R4628" s="251" t="s">
        <v>10017</v>
      </c>
      <c r="S4628" s="252" t="s">
        <v>3448</v>
      </c>
      <c r="T4628" s="251" t="str">
        <f t="shared" si="290"/>
        <v>I070640181580BZ090</v>
      </c>
      <c r="W4628" s="251" t="str">
        <f t="shared" si="291"/>
        <v>I070640181580-BZ090</v>
      </c>
    </row>
    <row r="4629" spans="1:23" x14ac:dyDescent="0.3">
      <c r="A4629" s="256" t="str">
        <f t="shared" si="288"/>
        <v>I0706401-81590BZ090-00001</v>
      </c>
      <c r="B4629" s="251" t="s">
        <v>15237</v>
      </c>
      <c r="C4629" s="251" t="s">
        <v>10117</v>
      </c>
      <c r="D4629" s="251" t="s">
        <v>15226</v>
      </c>
      <c r="E4629" s="251" t="s">
        <v>13230</v>
      </c>
      <c r="F4629" s="251" t="s">
        <v>9982</v>
      </c>
      <c r="G4629" s="251" t="s">
        <v>3452</v>
      </c>
      <c r="H4629" s="251" t="s">
        <v>770</v>
      </c>
      <c r="I4629" s="257" t="str">
        <f t="shared" si="289"/>
        <v>-00001</v>
      </c>
      <c r="J4629" s="251">
        <v>1</v>
      </c>
      <c r="K4629" s="251">
        <v>1</v>
      </c>
      <c r="M4629" s="251" t="s">
        <v>9993</v>
      </c>
      <c r="N4629" s="251" t="s">
        <v>13670</v>
      </c>
      <c r="O4629" s="251">
        <v>1</v>
      </c>
      <c r="Q4629" s="251" t="s">
        <v>15237</v>
      </c>
      <c r="R4629" s="251" t="s">
        <v>10017</v>
      </c>
      <c r="S4629" s="252" t="s">
        <v>3451</v>
      </c>
      <c r="T4629" s="251" t="str">
        <f t="shared" si="290"/>
        <v>I070640181590BZ090</v>
      </c>
      <c r="W4629" s="251" t="str">
        <f t="shared" si="291"/>
        <v>I070640181590-BZ090</v>
      </c>
    </row>
    <row r="4630" spans="1:23" x14ac:dyDescent="0.3">
      <c r="A4630" s="256" t="str">
        <f t="shared" si="288"/>
        <v>I0706401-87940BZ070-00001</v>
      </c>
      <c r="B4630" s="251" t="s">
        <v>15238</v>
      </c>
      <c r="C4630" s="251" t="s">
        <v>10117</v>
      </c>
      <c r="D4630" s="251" t="s">
        <v>15226</v>
      </c>
      <c r="E4630" s="251" t="s">
        <v>13230</v>
      </c>
      <c r="F4630" s="251" t="s">
        <v>9984</v>
      </c>
      <c r="G4630" s="251" t="s">
        <v>1545</v>
      </c>
      <c r="H4630" s="251" t="s">
        <v>10132</v>
      </c>
      <c r="I4630" s="257" t="str">
        <f t="shared" si="289"/>
        <v>-00001</v>
      </c>
      <c r="J4630" s="251">
        <v>1</v>
      </c>
      <c r="K4630" s="251">
        <v>1</v>
      </c>
      <c r="M4630" s="251" t="s">
        <v>9993</v>
      </c>
      <c r="N4630" s="251" t="s">
        <v>13670</v>
      </c>
      <c r="O4630" s="251">
        <v>1</v>
      </c>
      <c r="Q4630" s="251" t="s">
        <v>15238</v>
      </c>
      <c r="R4630" s="251" t="s">
        <v>10017</v>
      </c>
      <c r="S4630" s="252" t="s">
        <v>1544</v>
      </c>
      <c r="T4630" s="251" t="str">
        <f t="shared" si="290"/>
        <v>I070640187940BZ070</v>
      </c>
      <c r="W4630" s="251" t="str">
        <f t="shared" si="291"/>
        <v>I070640187940-BZ070</v>
      </c>
    </row>
    <row r="4631" spans="1:23" x14ac:dyDescent="0.3">
      <c r="A4631" s="256" t="str">
        <f t="shared" si="288"/>
        <v>I0706402-81130BZ520-00001</v>
      </c>
      <c r="B4631" s="251" t="s">
        <v>15239</v>
      </c>
      <c r="C4631" s="251" t="s">
        <v>10117</v>
      </c>
      <c r="D4631" s="251" t="s">
        <v>15240</v>
      </c>
      <c r="E4631" s="251" t="s">
        <v>13230</v>
      </c>
      <c r="F4631" s="251" t="s">
        <v>9957</v>
      </c>
      <c r="G4631" s="251" t="s">
        <v>1115</v>
      </c>
      <c r="H4631" s="251" t="s">
        <v>5101</v>
      </c>
      <c r="I4631" s="257" t="str">
        <f t="shared" si="289"/>
        <v>-00001</v>
      </c>
      <c r="J4631" s="251">
        <v>1</v>
      </c>
      <c r="K4631" s="251">
        <v>1</v>
      </c>
      <c r="M4631" s="251" t="s">
        <v>9958</v>
      </c>
      <c r="N4631" s="251" t="s">
        <v>13939</v>
      </c>
      <c r="O4631" s="251">
        <v>1</v>
      </c>
      <c r="Q4631" s="251" t="s">
        <v>15239</v>
      </c>
      <c r="R4631" s="251" t="s">
        <v>10028</v>
      </c>
      <c r="S4631" s="252" t="s">
        <v>1114</v>
      </c>
      <c r="T4631" s="251" t="str">
        <f t="shared" si="290"/>
        <v>I070640281130BZ520</v>
      </c>
      <c r="W4631" s="251" t="str">
        <f t="shared" si="291"/>
        <v>I070640281130-BZ520</v>
      </c>
    </row>
    <row r="4632" spans="1:23" x14ac:dyDescent="0.3">
      <c r="A4632" s="256" t="str">
        <f t="shared" si="288"/>
        <v>I0706402-81270BZ010-00002</v>
      </c>
      <c r="B4632" s="251" t="s">
        <v>15241</v>
      </c>
      <c r="C4632" s="251" t="s">
        <v>10117</v>
      </c>
      <c r="D4632" s="251" t="s">
        <v>15240</v>
      </c>
      <c r="E4632" s="251" t="s">
        <v>13230</v>
      </c>
      <c r="F4632" s="251" t="s">
        <v>9962</v>
      </c>
      <c r="G4632" s="251" t="s">
        <v>1474</v>
      </c>
      <c r="H4632" s="251" t="s">
        <v>10137</v>
      </c>
      <c r="I4632" s="257" t="str">
        <f t="shared" si="289"/>
        <v>-00002</v>
      </c>
      <c r="J4632" s="251">
        <v>2</v>
      </c>
      <c r="K4632" s="251">
        <v>2</v>
      </c>
      <c r="M4632" s="251" t="s">
        <v>10007</v>
      </c>
      <c r="N4632" s="251" t="s">
        <v>13939</v>
      </c>
      <c r="O4632" s="251">
        <v>2</v>
      </c>
      <c r="Q4632" s="251" t="s">
        <v>15241</v>
      </c>
      <c r="R4632" s="251" t="s">
        <v>10028</v>
      </c>
      <c r="S4632" s="252" t="s">
        <v>1473</v>
      </c>
      <c r="T4632" s="251" t="str">
        <f t="shared" si="290"/>
        <v>I070640281270BZ010</v>
      </c>
      <c r="W4632" s="251" t="str">
        <f t="shared" si="291"/>
        <v>I070640281270-BZ010</v>
      </c>
    </row>
    <row r="4633" spans="1:23" x14ac:dyDescent="0.3">
      <c r="A4633" s="256" t="str">
        <f t="shared" si="288"/>
        <v>I0706402-81550BZ190-00001</v>
      </c>
      <c r="B4633" s="251" t="s">
        <v>15242</v>
      </c>
      <c r="C4633" s="251" t="s">
        <v>10117</v>
      </c>
      <c r="D4633" s="251" t="s">
        <v>15240</v>
      </c>
      <c r="E4633" s="251" t="s">
        <v>13230</v>
      </c>
      <c r="F4633" s="251" t="s">
        <v>9964</v>
      </c>
      <c r="G4633" s="251" t="s">
        <v>1308</v>
      </c>
      <c r="H4633" s="251" t="s">
        <v>10141</v>
      </c>
      <c r="I4633" s="257" t="str">
        <f t="shared" si="289"/>
        <v>-00001</v>
      </c>
      <c r="J4633" s="251">
        <v>1</v>
      </c>
      <c r="K4633" s="251">
        <v>1</v>
      </c>
      <c r="M4633" s="251" t="s">
        <v>9958</v>
      </c>
      <c r="N4633" s="251" t="s">
        <v>13939</v>
      </c>
      <c r="O4633" s="251">
        <v>1</v>
      </c>
      <c r="Q4633" s="251" t="s">
        <v>15242</v>
      </c>
      <c r="R4633" s="251" t="s">
        <v>10028</v>
      </c>
      <c r="S4633" s="252" t="s">
        <v>1307</v>
      </c>
      <c r="T4633" s="251" t="str">
        <f t="shared" si="290"/>
        <v>I070640281550BZ190</v>
      </c>
      <c r="W4633" s="251" t="str">
        <f t="shared" si="291"/>
        <v>I070640281550-BZ190</v>
      </c>
    </row>
    <row r="4634" spans="1:23" x14ac:dyDescent="0.3">
      <c r="A4634" s="256" t="str">
        <f t="shared" si="288"/>
        <v>I0706402-81560BZ190-00002</v>
      </c>
      <c r="B4634" s="251" t="s">
        <v>15243</v>
      </c>
      <c r="C4634" s="251" t="s">
        <v>10117</v>
      </c>
      <c r="D4634" s="251" t="s">
        <v>15240</v>
      </c>
      <c r="E4634" s="251" t="s">
        <v>13230</v>
      </c>
      <c r="F4634" s="251" t="s">
        <v>9966</v>
      </c>
      <c r="G4634" s="251" t="s">
        <v>1322</v>
      </c>
      <c r="H4634" s="251" t="s">
        <v>10146</v>
      </c>
      <c r="I4634" s="257" t="str">
        <f t="shared" si="289"/>
        <v>-00002</v>
      </c>
      <c r="J4634" s="251">
        <v>2</v>
      </c>
      <c r="K4634" s="251">
        <v>2</v>
      </c>
      <c r="M4634" s="251" t="s">
        <v>9958</v>
      </c>
      <c r="N4634" s="251" t="s">
        <v>13939</v>
      </c>
      <c r="O4634" s="251">
        <v>2</v>
      </c>
      <c r="Q4634" s="251" t="s">
        <v>15243</v>
      </c>
      <c r="R4634" s="251" t="s">
        <v>10028</v>
      </c>
      <c r="S4634" s="252" t="s">
        <v>1321</v>
      </c>
      <c r="T4634" s="251" t="str">
        <f t="shared" si="290"/>
        <v>I070640281560BZ190</v>
      </c>
      <c r="W4634" s="251" t="str">
        <f t="shared" si="291"/>
        <v>I070640281560-BZ190</v>
      </c>
    </row>
    <row r="4635" spans="1:23" x14ac:dyDescent="0.3">
      <c r="A4635" s="256" t="str">
        <f t="shared" si="288"/>
        <v>I0706402-81560BZ200-00001</v>
      </c>
      <c r="B4635" s="251" t="s">
        <v>15244</v>
      </c>
      <c r="C4635" s="251" t="s">
        <v>10117</v>
      </c>
      <c r="D4635" s="251" t="s">
        <v>15240</v>
      </c>
      <c r="E4635" s="251" t="s">
        <v>13230</v>
      </c>
      <c r="F4635" s="251" t="s">
        <v>9968</v>
      </c>
      <c r="G4635" s="251" t="s">
        <v>1342</v>
      </c>
      <c r="H4635" s="251" t="s">
        <v>10146</v>
      </c>
      <c r="I4635" s="257" t="str">
        <f t="shared" si="289"/>
        <v>-00001</v>
      </c>
      <c r="J4635" s="251">
        <v>1</v>
      </c>
      <c r="K4635" s="251">
        <v>1</v>
      </c>
      <c r="M4635" s="251" t="s">
        <v>9993</v>
      </c>
      <c r="N4635" s="251" t="s">
        <v>13939</v>
      </c>
      <c r="O4635" s="251">
        <v>1</v>
      </c>
      <c r="Q4635" s="251" t="s">
        <v>15244</v>
      </c>
      <c r="R4635" s="251" t="s">
        <v>10028</v>
      </c>
      <c r="S4635" s="252" t="s">
        <v>1341</v>
      </c>
      <c r="T4635" s="251" t="str">
        <f t="shared" si="290"/>
        <v>I070640281560BZ200</v>
      </c>
      <c r="W4635" s="251" t="str">
        <f t="shared" si="291"/>
        <v>I070640281560-BZ200</v>
      </c>
    </row>
    <row r="4636" spans="1:23" x14ac:dyDescent="0.3">
      <c r="A4636" s="256" t="str">
        <f t="shared" si="288"/>
        <v>I0706402-81561BZ250-00002</v>
      </c>
      <c r="B4636" s="251" t="s">
        <v>15245</v>
      </c>
      <c r="C4636" s="251" t="s">
        <v>10117</v>
      </c>
      <c r="D4636" s="251" t="s">
        <v>15240</v>
      </c>
      <c r="E4636" s="251" t="s">
        <v>13230</v>
      </c>
      <c r="F4636" s="251" t="s">
        <v>9970</v>
      </c>
      <c r="G4636" s="251" t="s">
        <v>1404</v>
      </c>
      <c r="H4636" s="251" t="s">
        <v>3443</v>
      </c>
      <c r="I4636" s="257" t="str">
        <f t="shared" si="289"/>
        <v>-00002</v>
      </c>
      <c r="J4636" s="251">
        <v>2</v>
      </c>
      <c r="K4636" s="251">
        <v>2</v>
      </c>
      <c r="M4636" s="251" t="s">
        <v>9958</v>
      </c>
      <c r="N4636" s="251" t="s">
        <v>13939</v>
      </c>
      <c r="O4636" s="251">
        <v>2</v>
      </c>
      <c r="Q4636" s="251" t="s">
        <v>15245</v>
      </c>
      <c r="R4636" s="251" t="s">
        <v>10028</v>
      </c>
      <c r="S4636" s="252" t="s">
        <v>1403</v>
      </c>
      <c r="T4636" s="251" t="str">
        <f t="shared" si="290"/>
        <v>I070640281561BZ250</v>
      </c>
      <c r="W4636" s="251" t="str">
        <f t="shared" si="291"/>
        <v>I070640281561-BZ250</v>
      </c>
    </row>
    <row r="4637" spans="1:23" x14ac:dyDescent="0.3">
      <c r="A4637" s="256" t="str">
        <f t="shared" si="288"/>
        <v>I0706403-81240BZ010B0-00001</v>
      </c>
      <c r="B4637" s="251" t="s">
        <v>15246</v>
      </c>
      <c r="C4637" s="251" t="s">
        <v>10117</v>
      </c>
      <c r="D4637" s="251" t="s">
        <v>15247</v>
      </c>
      <c r="E4637" s="251" t="s">
        <v>13230</v>
      </c>
      <c r="F4637" s="251" t="s">
        <v>9957</v>
      </c>
      <c r="G4637" s="251" t="s">
        <v>1484</v>
      </c>
      <c r="H4637" s="251" t="s">
        <v>10500</v>
      </c>
      <c r="I4637" s="257" t="str">
        <f t="shared" si="289"/>
        <v>-00001</v>
      </c>
      <c r="J4637" s="251">
        <v>1</v>
      </c>
      <c r="K4637" s="251">
        <v>1</v>
      </c>
      <c r="M4637" s="251" t="s">
        <v>10007</v>
      </c>
      <c r="N4637" s="251" t="s">
        <v>15248</v>
      </c>
      <c r="O4637" s="251">
        <v>1</v>
      </c>
      <c r="Q4637" s="251" t="s">
        <v>15246</v>
      </c>
      <c r="R4637" s="251" t="s">
        <v>10307</v>
      </c>
      <c r="S4637" s="252" t="s">
        <v>1483</v>
      </c>
      <c r="T4637" s="251" t="str">
        <f t="shared" si="290"/>
        <v>I070640381240BZ010B0</v>
      </c>
      <c r="W4637" s="251" t="str">
        <f t="shared" si="291"/>
        <v>I070640381240-BZ010-B0</v>
      </c>
    </row>
    <row r="4638" spans="1:23" x14ac:dyDescent="0.3">
      <c r="A4638" s="256" t="str">
        <f t="shared" si="288"/>
        <v>I0802170-811500W070-00002</v>
      </c>
      <c r="B4638" s="251" t="s">
        <v>15249</v>
      </c>
      <c r="C4638" s="251" t="s">
        <v>10151</v>
      </c>
      <c r="D4638" s="251" t="s">
        <v>15250</v>
      </c>
      <c r="E4638" s="251" t="s">
        <v>13230</v>
      </c>
      <c r="F4638" s="251" t="s">
        <v>9957</v>
      </c>
      <c r="G4638" s="251" t="s">
        <v>53</v>
      </c>
      <c r="H4638" s="251" t="s">
        <v>5060</v>
      </c>
      <c r="I4638" s="257" t="str">
        <f t="shared" si="289"/>
        <v>-00002</v>
      </c>
      <c r="J4638" s="251">
        <v>2</v>
      </c>
      <c r="K4638" s="251">
        <v>2</v>
      </c>
      <c r="M4638" s="251" t="s">
        <v>9958</v>
      </c>
      <c r="N4638" s="251" t="s">
        <v>13670</v>
      </c>
      <c r="O4638" s="251">
        <v>2</v>
      </c>
      <c r="Q4638" s="251" t="s">
        <v>15249</v>
      </c>
      <c r="R4638" s="251" t="s">
        <v>10017</v>
      </c>
      <c r="S4638" s="252" t="s">
        <v>52</v>
      </c>
      <c r="T4638" s="251" t="str">
        <f t="shared" si="290"/>
        <v>I0802170811500W070</v>
      </c>
      <c r="W4638" s="251" t="str">
        <f t="shared" si="291"/>
        <v>I080217081150-0W070</v>
      </c>
    </row>
    <row r="4639" spans="1:23" x14ac:dyDescent="0.3">
      <c r="A4639" s="256" t="str">
        <f t="shared" si="288"/>
        <v>I0306230-525630K010-00002</v>
      </c>
      <c r="B4639" s="251" t="s">
        <v>15251</v>
      </c>
      <c r="C4639" s="251" t="s">
        <v>9954</v>
      </c>
      <c r="D4639" s="251" t="s">
        <v>15252</v>
      </c>
      <c r="E4639" s="251" t="s">
        <v>13366</v>
      </c>
      <c r="F4639" s="251" t="s">
        <v>9957</v>
      </c>
      <c r="G4639" s="251" t="s">
        <v>749</v>
      </c>
      <c r="H4639" s="251" t="s">
        <v>10163</v>
      </c>
      <c r="I4639" s="257" t="str">
        <f t="shared" si="289"/>
        <v>-00002</v>
      </c>
      <c r="J4639" s="251">
        <v>2</v>
      </c>
      <c r="K4639" s="251">
        <v>2</v>
      </c>
      <c r="M4639" s="251" t="s">
        <v>10007</v>
      </c>
      <c r="N4639" s="251" t="s">
        <v>13670</v>
      </c>
      <c r="O4639" s="251">
        <v>2</v>
      </c>
      <c r="Q4639" s="251" t="s">
        <v>15251</v>
      </c>
      <c r="R4639" s="251" t="s">
        <v>9960</v>
      </c>
      <c r="S4639" s="251" t="s">
        <v>748</v>
      </c>
      <c r="T4639" s="251" t="str">
        <f t="shared" si="290"/>
        <v>I0306230525630K010</v>
      </c>
      <c r="W4639" s="251" t="str">
        <f t="shared" si="291"/>
        <v>I030623052563-0K010</v>
      </c>
    </row>
    <row r="4640" spans="1:23" x14ac:dyDescent="0.3">
      <c r="A4640" s="256" t="str">
        <f t="shared" si="288"/>
        <v>I0306230-811100K520-00004</v>
      </c>
      <c r="B4640" s="251" t="s">
        <v>15253</v>
      </c>
      <c r="C4640" s="251" t="s">
        <v>9954</v>
      </c>
      <c r="D4640" s="251" t="s">
        <v>15252</v>
      </c>
      <c r="E4640" s="251" t="s">
        <v>13366</v>
      </c>
      <c r="F4640" s="251" t="s">
        <v>9962</v>
      </c>
      <c r="G4640" s="251" t="s">
        <v>269</v>
      </c>
      <c r="H4640" s="251" t="s">
        <v>3422</v>
      </c>
      <c r="I4640" s="257" t="str">
        <f t="shared" si="289"/>
        <v>-00004</v>
      </c>
      <c r="J4640" s="251">
        <v>4</v>
      </c>
      <c r="K4640" s="251">
        <v>4</v>
      </c>
      <c r="M4640" s="251" t="s">
        <v>9958</v>
      </c>
      <c r="N4640" s="251" t="s">
        <v>13670</v>
      </c>
      <c r="O4640" s="251">
        <v>4</v>
      </c>
      <c r="Q4640" s="251" t="s">
        <v>15253</v>
      </c>
      <c r="R4640" s="251" t="s">
        <v>9960</v>
      </c>
      <c r="S4640" s="251" t="s">
        <v>7</v>
      </c>
      <c r="T4640" s="251" t="str">
        <f t="shared" si="290"/>
        <v>I0306230811100K520</v>
      </c>
      <c r="W4640" s="251" t="str">
        <f t="shared" si="291"/>
        <v>I030623081110-0K520</v>
      </c>
    </row>
    <row r="4641" spans="1:23" x14ac:dyDescent="0.3">
      <c r="A4641" s="256" t="str">
        <f t="shared" si="288"/>
        <v>I0306230-811100K580-00008</v>
      </c>
      <c r="B4641" s="251" t="s">
        <v>15254</v>
      </c>
      <c r="C4641" s="251" t="s">
        <v>9954</v>
      </c>
      <c r="D4641" s="251" t="s">
        <v>15252</v>
      </c>
      <c r="E4641" s="251" t="s">
        <v>13366</v>
      </c>
      <c r="F4641" s="251" t="s">
        <v>9964</v>
      </c>
      <c r="G4641" s="251" t="s">
        <v>429</v>
      </c>
      <c r="H4641" s="251" t="s">
        <v>3422</v>
      </c>
      <c r="I4641" s="257" t="str">
        <f t="shared" si="289"/>
        <v>-00008</v>
      </c>
      <c r="J4641" s="251">
        <v>8</v>
      </c>
      <c r="K4641" s="251">
        <v>8</v>
      </c>
      <c r="M4641" s="251" t="s">
        <v>9958</v>
      </c>
      <c r="N4641" s="251" t="s">
        <v>13670</v>
      </c>
      <c r="O4641" s="251">
        <v>8</v>
      </c>
      <c r="Q4641" s="251" t="s">
        <v>15254</v>
      </c>
      <c r="R4641" s="251" t="s">
        <v>9960</v>
      </c>
      <c r="S4641" s="251" t="s">
        <v>428</v>
      </c>
      <c r="T4641" s="251" t="str">
        <f t="shared" si="290"/>
        <v>I0306230811100K580</v>
      </c>
      <c r="W4641" s="251" t="str">
        <f t="shared" si="291"/>
        <v>I030623081110-0K580</v>
      </c>
    </row>
    <row r="4642" spans="1:23" x14ac:dyDescent="0.3">
      <c r="A4642" s="256" t="str">
        <f t="shared" si="288"/>
        <v>I0306230-811300K520-00001</v>
      </c>
      <c r="B4642" s="251" t="s">
        <v>15255</v>
      </c>
      <c r="C4642" s="251" t="s">
        <v>9954</v>
      </c>
      <c r="D4642" s="251" t="s">
        <v>15252</v>
      </c>
      <c r="E4642" s="251" t="s">
        <v>13366</v>
      </c>
      <c r="F4642" s="251" t="s">
        <v>9966</v>
      </c>
      <c r="G4642" s="251" t="s">
        <v>277</v>
      </c>
      <c r="H4642" s="251" t="s">
        <v>5101</v>
      </c>
      <c r="I4642" s="257" t="str">
        <f t="shared" si="289"/>
        <v>-00001</v>
      </c>
      <c r="J4642" s="251">
        <v>1</v>
      </c>
      <c r="K4642" s="251">
        <v>1</v>
      </c>
      <c r="M4642" s="251" t="s">
        <v>9958</v>
      </c>
      <c r="N4642" s="251" t="s">
        <v>13670</v>
      </c>
      <c r="O4642" s="251">
        <v>1</v>
      </c>
      <c r="Q4642" s="251" t="s">
        <v>15255</v>
      </c>
      <c r="R4642" s="251" t="s">
        <v>9960</v>
      </c>
      <c r="S4642" s="251" t="s">
        <v>276</v>
      </c>
      <c r="T4642" s="251" t="str">
        <f t="shared" si="290"/>
        <v>I0306230811300K520</v>
      </c>
      <c r="W4642" s="251" t="str">
        <f t="shared" si="291"/>
        <v>I030623081130-0K520</v>
      </c>
    </row>
    <row r="4643" spans="1:23" x14ac:dyDescent="0.3">
      <c r="A4643" s="256" t="str">
        <f t="shared" si="288"/>
        <v>I0306230-811300K580-00011</v>
      </c>
      <c r="B4643" s="251" t="s">
        <v>15256</v>
      </c>
      <c r="C4643" s="251" t="s">
        <v>9954</v>
      </c>
      <c r="D4643" s="251" t="s">
        <v>15252</v>
      </c>
      <c r="E4643" s="251" t="s">
        <v>13366</v>
      </c>
      <c r="F4643" s="251" t="s">
        <v>9968</v>
      </c>
      <c r="G4643" s="251" t="s">
        <v>434</v>
      </c>
      <c r="H4643" s="251" t="s">
        <v>5101</v>
      </c>
      <c r="I4643" s="257" t="str">
        <f t="shared" si="289"/>
        <v>-00011</v>
      </c>
      <c r="J4643" s="251">
        <v>11</v>
      </c>
      <c r="K4643" s="251">
        <v>11</v>
      </c>
      <c r="M4643" s="251" t="s">
        <v>9958</v>
      </c>
      <c r="N4643" s="251" t="s">
        <v>13670</v>
      </c>
      <c r="O4643" s="251">
        <v>11</v>
      </c>
      <c r="Q4643" s="251" t="s">
        <v>15256</v>
      </c>
      <c r="R4643" s="251" t="s">
        <v>9960</v>
      </c>
      <c r="S4643" s="251" t="s">
        <v>433</v>
      </c>
      <c r="T4643" s="251" t="str">
        <f t="shared" si="290"/>
        <v>I0306230811300K580</v>
      </c>
      <c r="W4643" s="251" t="str">
        <f t="shared" si="291"/>
        <v>I030623081130-0K580</v>
      </c>
    </row>
    <row r="4644" spans="1:23" x14ac:dyDescent="0.3">
      <c r="A4644" s="256" t="str">
        <f t="shared" si="288"/>
        <v>I0306230-811500K520-00005</v>
      </c>
      <c r="B4644" s="251" t="s">
        <v>15257</v>
      </c>
      <c r="C4644" s="251" t="s">
        <v>9954</v>
      </c>
      <c r="D4644" s="251" t="s">
        <v>15252</v>
      </c>
      <c r="E4644" s="251" t="s">
        <v>13366</v>
      </c>
      <c r="F4644" s="251" t="s">
        <v>9970</v>
      </c>
      <c r="G4644" s="251" t="s">
        <v>280</v>
      </c>
      <c r="H4644" s="251" t="s">
        <v>3429</v>
      </c>
      <c r="I4644" s="257" t="str">
        <f t="shared" si="289"/>
        <v>-00005</v>
      </c>
      <c r="J4644" s="251">
        <v>5</v>
      </c>
      <c r="K4644" s="251">
        <v>5</v>
      </c>
      <c r="M4644" s="251" t="s">
        <v>9958</v>
      </c>
      <c r="N4644" s="251" t="s">
        <v>13670</v>
      </c>
      <c r="O4644" s="251">
        <v>5</v>
      </c>
      <c r="Q4644" s="251" t="s">
        <v>15257</v>
      </c>
      <c r="R4644" s="251" t="s">
        <v>9960</v>
      </c>
      <c r="S4644" s="251" t="s">
        <v>12</v>
      </c>
      <c r="T4644" s="251" t="str">
        <f t="shared" si="290"/>
        <v>I0306230811500K520</v>
      </c>
      <c r="W4644" s="251" t="str">
        <f t="shared" si="291"/>
        <v>I030623081150-0K520</v>
      </c>
    </row>
    <row r="4645" spans="1:23" x14ac:dyDescent="0.3">
      <c r="A4645" s="256" t="str">
        <f t="shared" si="288"/>
        <v>I0306230-811500K580-00009</v>
      </c>
      <c r="B4645" s="251" t="s">
        <v>15258</v>
      </c>
      <c r="C4645" s="251" t="s">
        <v>9954</v>
      </c>
      <c r="D4645" s="251" t="s">
        <v>15252</v>
      </c>
      <c r="E4645" s="251" t="s">
        <v>13366</v>
      </c>
      <c r="F4645" s="251" t="s">
        <v>9972</v>
      </c>
      <c r="G4645" s="251" t="s">
        <v>437</v>
      </c>
      <c r="H4645" s="251" t="s">
        <v>3429</v>
      </c>
      <c r="I4645" s="257" t="str">
        <f t="shared" si="289"/>
        <v>-00009</v>
      </c>
      <c r="J4645" s="251">
        <v>9</v>
      </c>
      <c r="K4645" s="251">
        <v>9</v>
      </c>
      <c r="M4645" s="251" t="s">
        <v>9958</v>
      </c>
      <c r="N4645" s="251" t="s">
        <v>13670</v>
      </c>
      <c r="O4645" s="251">
        <v>9</v>
      </c>
      <c r="Q4645" s="251" t="s">
        <v>15258</v>
      </c>
      <c r="R4645" s="251" t="s">
        <v>9960</v>
      </c>
      <c r="S4645" s="251" t="s">
        <v>436</v>
      </c>
      <c r="T4645" s="251" t="str">
        <f t="shared" si="290"/>
        <v>I0306230811500K580</v>
      </c>
      <c r="W4645" s="251" t="str">
        <f t="shared" si="291"/>
        <v>I030623081150-0K580</v>
      </c>
    </row>
    <row r="4646" spans="1:23" x14ac:dyDescent="0.3">
      <c r="A4646" s="256" t="str">
        <f t="shared" si="288"/>
        <v>I0306230-811700K520-00001</v>
      </c>
      <c r="B4646" s="251" t="s">
        <v>15259</v>
      </c>
      <c r="C4646" s="251" t="s">
        <v>9954</v>
      </c>
      <c r="D4646" s="251" t="s">
        <v>15252</v>
      </c>
      <c r="E4646" s="251" t="s">
        <v>13366</v>
      </c>
      <c r="F4646" s="251" t="s">
        <v>9974</v>
      </c>
      <c r="G4646" s="251" t="s">
        <v>285</v>
      </c>
      <c r="H4646" s="251" t="s">
        <v>5102</v>
      </c>
      <c r="I4646" s="257" t="str">
        <f t="shared" si="289"/>
        <v>-00001</v>
      </c>
      <c r="J4646" s="251">
        <v>1</v>
      </c>
      <c r="K4646" s="251">
        <v>1</v>
      </c>
      <c r="M4646" s="251" t="s">
        <v>9958</v>
      </c>
      <c r="N4646" s="251" t="s">
        <v>13670</v>
      </c>
      <c r="O4646" s="251">
        <v>1</v>
      </c>
      <c r="Q4646" s="251" t="s">
        <v>15259</v>
      </c>
      <c r="R4646" s="251" t="s">
        <v>9960</v>
      </c>
      <c r="S4646" s="251" t="s">
        <v>284</v>
      </c>
      <c r="T4646" s="251" t="str">
        <f t="shared" si="290"/>
        <v>I0306230811700K520</v>
      </c>
      <c r="W4646" s="251" t="str">
        <f t="shared" si="291"/>
        <v>I030623081170-0K520</v>
      </c>
    </row>
    <row r="4647" spans="1:23" x14ac:dyDescent="0.3">
      <c r="A4647" s="256" t="str">
        <f t="shared" si="288"/>
        <v>I0306230-811700K580-00014</v>
      </c>
      <c r="B4647" s="251" t="s">
        <v>15260</v>
      </c>
      <c r="C4647" s="251" t="s">
        <v>9954</v>
      </c>
      <c r="D4647" s="251" t="s">
        <v>15252</v>
      </c>
      <c r="E4647" s="251" t="s">
        <v>13366</v>
      </c>
      <c r="F4647" s="251" t="s">
        <v>9976</v>
      </c>
      <c r="G4647" s="251" t="s">
        <v>442</v>
      </c>
      <c r="H4647" s="251" t="s">
        <v>5102</v>
      </c>
      <c r="I4647" s="257" t="str">
        <f t="shared" si="289"/>
        <v>-00014</v>
      </c>
      <c r="J4647" s="251">
        <v>14</v>
      </c>
      <c r="K4647" s="251">
        <v>14</v>
      </c>
      <c r="M4647" s="251" t="s">
        <v>9958</v>
      </c>
      <c r="N4647" s="251" t="s">
        <v>13670</v>
      </c>
      <c r="O4647" s="251">
        <v>14</v>
      </c>
      <c r="Q4647" s="251" t="s">
        <v>15260</v>
      </c>
      <c r="R4647" s="251" t="s">
        <v>9960</v>
      </c>
      <c r="S4647" s="251" t="s">
        <v>441</v>
      </c>
      <c r="T4647" s="251" t="str">
        <f t="shared" si="290"/>
        <v>I0306230811700K580</v>
      </c>
      <c r="W4647" s="251" t="str">
        <f t="shared" si="291"/>
        <v>I030623081170-0K580</v>
      </c>
    </row>
    <row r="4648" spans="1:23" x14ac:dyDescent="0.3">
      <c r="A4648" s="256" t="str">
        <f t="shared" si="288"/>
        <v>I0306230-815500K210-00003</v>
      </c>
      <c r="B4648" s="251" t="s">
        <v>15261</v>
      </c>
      <c r="C4648" s="251" t="s">
        <v>9954</v>
      </c>
      <c r="D4648" s="251" t="s">
        <v>15252</v>
      </c>
      <c r="E4648" s="251" t="s">
        <v>13366</v>
      </c>
      <c r="F4648" s="251" t="s">
        <v>9978</v>
      </c>
      <c r="G4648" s="251" t="s">
        <v>654</v>
      </c>
      <c r="H4648" s="251" t="s">
        <v>5202</v>
      </c>
      <c r="I4648" s="257" t="str">
        <f t="shared" si="289"/>
        <v>-00003</v>
      </c>
      <c r="J4648" s="251">
        <v>3</v>
      </c>
      <c r="K4648" s="251">
        <v>3</v>
      </c>
      <c r="M4648" s="251" t="s">
        <v>9958</v>
      </c>
      <c r="N4648" s="251" t="s">
        <v>13670</v>
      </c>
      <c r="O4648" s="251">
        <v>3</v>
      </c>
      <c r="Q4648" s="251" t="s">
        <v>15261</v>
      </c>
      <c r="R4648" s="251" t="s">
        <v>9960</v>
      </c>
      <c r="S4648" s="251" t="s">
        <v>653</v>
      </c>
      <c r="T4648" s="251" t="str">
        <f t="shared" si="290"/>
        <v>I0306230815500K210</v>
      </c>
      <c r="W4648" s="251" t="str">
        <f t="shared" si="291"/>
        <v>I030623081550-0K210</v>
      </c>
    </row>
    <row r="4649" spans="1:23" x14ac:dyDescent="0.3">
      <c r="A4649" s="256" t="str">
        <f t="shared" si="288"/>
        <v>I0306230-815500K240-00004</v>
      </c>
      <c r="B4649" s="251" t="s">
        <v>15262</v>
      </c>
      <c r="C4649" s="251" t="s">
        <v>9954</v>
      </c>
      <c r="D4649" s="251" t="s">
        <v>15252</v>
      </c>
      <c r="E4649" s="251" t="s">
        <v>13366</v>
      </c>
      <c r="F4649" s="251" t="s">
        <v>9980</v>
      </c>
      <c r="G4649" s="251" t="s">
        <v>727</v>
      </c>
      <c r="H4649" s="251" t="s">
        <v>5202</v>
      </c>
      <c r="I4649" s="257" t="str">
        <f t="shared" si="289"/>
        <v>-00004</v>
      </c>
      <c r="J4649" s="251">
        <v>4</v>
      </c>
      <c r="K4649" s="251">
        <v>4</v>
      </c>
      <c r="M4649" s="251" t="s">
        <v>9958</v>
      </c>
      <c r="N4649" s="251" t="s">
        <v>13670</v>
      </c>
      <c r="O4649" s="251">
        <v>4</v>
      </c>
      <c r="Q4649" s="251" t="s">
        <v>15262</v>
      </c>
      <c r="R4649" s="251" t="s">
        <v>9960</v>
      </c>
      <c r="S4649" s="251" t="s">
        <v>726</v>
      </c>
      <c r="T4649" s="251" t="str">
        <f t="shared" si="290"/>
        <v>I0306230815500K240</v>
      </c>
      <c r="W4649" s="251" t="str">
        <f t="shared" si="291"/>
        <v>I030623081550-0K240</v>
      </c>
    </row>
    <row r="4650" spans="1:23" x14ac:dyDescent="0.3">
      <c r="A4650" s="256" t="str">
        <f t="shared" si="288"/>
        <v>I0306230-815510K240-00007</v>
      </c>
      <c r="B4650" s="251" t="s">
        <v>15263</v>
      </c>
      <c r="C4650" s="251" t="s">
        <v>9954</v>
      </c>
      <c r="D4650" s="251" t="s">
        <v>15252</v>
      </c>
      <c r="E4650" s="251" t="s">
        <v>13366</v>
      </c>
      <c r="F4650" s="251" t="s">
        <v>9982</v>
      </c>
      <c r="G4650" s="251" t="s">
        <v>740</v>
      </c>
      <c r="H4650" s="251" t="s">
        <v>3436</v>
      </c>
      <c r="I4650" s="257" t="str">
        <f t="shared" si="289"/>
        <v>-00007</v>
      </c>
      <c r="J4650" s="251">
        <v>7</v>
      </c>
      <c r="K4650" s="251">
        <v>7</v>
      </c>
      <c r="M4650" s="251" t="s">
        <v>9958</v>
      </c>
      <c r="N4650" s="251" t="s">
        <v>13670</v>
      </c>
      <c r="O4650" s="251">
        <v>7</v>
      </c>
      <c r="Q4650" s="251" t="s">
        <v>15263</v>
      </c>
      <c r="R4650" s="251" t="s">
        <v>9960</v>
      </c>
      <c r="S4650" s="251" t="s">
        <v>9</v>
      </c>
      <c r="T4650" s="251" t="str">
        <f t="shared" si="290"/>
        <v>I0306230815510K240</v>
      </c>
      <c r="W4650" s="251" t="str">
        <f t="shared" si="291"/>
        <v>I030623081551-0K240</v>
      </c>
    </row>
    <row r="4651" spans="1:23" x14ac:dyDescent="0.3">
      <c r="A4651" s="256" t="str">
        <f t="shared" si="288"/>
        <v>I0306230-815600K210-00005</v>
      </c>
      <c r="B4651" s="251" t="s">
        <v>15264</v>
      </c>
      <c r="C4651" s="251" t="s">
        <v>9954</v>
      </c>
      <c r="D4651" s="251" t="s">
        <v>15252</v>
      </c>
      <c r="E4651" s="251" t="s">
        <v>13366</v>
      </c>
      <c r="F4651" s="251" t="s">
        <v>9984</v>
      </c>
      <c r="G4651" s="251" t="s">
        <v>670</v>
      </c>
      <c r="H4651" s="251" t="s">
        <v>5204</v>
      </c>
      <c r="I4651" s="257" t="str">
        <f t="shared" si="289"/>
        <v>-00005</v>
      </c>
      <c r="J4651" s="251">
        <v>5</v>
      </c>
      <c r="K4651" s="251">
        <v>5</v>
      </c>
      <c r="M4651" s="251" t="s">
        <v>9958</v>
      </c>
      <c r="N4651" s="251" t="s">
        <v>13670</v>
      </c>
      <c r="O4651" s="251">
        <v>5</v>
      </c>
      <c r="Q4651" s="251" t="s">
        <v>15264</v>
      </c>
      <c r="R4651" s="251" t="s">
        <v>9960</v>
      </c>
      <c r="S4651" s="251" t="s">
        <v>13</v>
      </c>
      <c r="T4651" s="251" t="str">
        <f t="shared" si="290"/>
        <v>I0306230815600K210</v>
      </c>
      <c r="W4651" s="251" t="str">
        <f t="shared" si="291"/>
        <v>I030623081560-0K210</v>
      </c>
    </row>
    <row r="4652" spans="1:23" x14ac:dyDescent="0.3">
      <c r="A4652" s="256" t="str">
        <f t="shared" si="288"/>
        <v>I0306230-815600K240-00005</v>
      </c>
      <c r="B4652" s="251" t="s">
        <v>15265</v>
      </c>
      <c r="C4652" s="251" t="s">
        <v>9954</v>
      </c>
      <c r="D4652" s="251" t="s">
        <v>15252</v>
      </c>
      <c r="E4652" s="251" t="s">
        <v>13366</v>
      </c>
      <c r="F4652" s="251" t="s">
        <v>9986</v>
      </c>
      <c r="G4652" s="251" t="s">
        <v>744</v>
      </c>
      <c r="H4652" s="251" t="s">
        <v>5204</v>
      </c>
      <c r="I4652" s="257" t="str">
        <f t="shared" si="289"/>
        <v>-00005</v>
      </c>
      <c r="J4652" s="251">
        <v>5</v>
      </c>
      <c r="K4652" s="251">
        <v>5</v>
      </c>
      <c r="M4652" s="251" t="s">
        <v>9958</v>
      </c>
      <c r="N4652" s="251" t="s">
        <v>13670</v>
      </c>
      <c r="O4652" s="251">
        <v>5</v>
      </c>
      <c r="Q4652" s="251" t="s">
        <v>15265</v>
      </c>
      <c r="R4652" s="251" t="s">
        <v>9960</v>
      </c>
      <c r="S4652" s="251" t="s">
        <v>743</v>
      </c>
      <c r="T4652" s="251" t="str">
        <f t="shared" si="290"/>
        <v>I0306230815600K240</v>
      </c>
      <c r="W4652" s="251" t="str">
        <f t="shared" si="291"/>
        <v>I030623081560-0K240</v>
      </c>
    </row>
    <row r="4653" spans="1:23" x14ac:dyDescent="0.3">
      <c r="A4653" s="256" t="str">
        <f t="shared" si="288"/>
        <v>I0306230-815610K240-00011</v>
      </c>
      <c r="B4653" s="251" t="s">
        <v>15266</v>
      </c>
      <c r="C4653" s="251" t="s">
        <v>9954</v>
      </c>
      <c r="D4653" s="251" t="s">
        <v>15252</v>
      </c>
      <c r="E4653" s="251" t="s">
        <v>13366</v>
      </c>
      <c r="F4653" s="251" t="s">
        <v>9988</v>
      </c>
      <c r="G4653" s="251" t="s">
        <v>753</v>
      </c>
      <c r="H4653" s="251" t="s">
        <v>3443</v>
      </c>
      <c r="I4653" s="257" t="str">
        <f t="shared" si="289"/>
        <v>-00011</v>
      </c>
      <c r="J4653" s="251">
        <v>11</v>
      </c>
      <c r="K4653" s="251">
        <v>11</v>
      </c>
      <c r="M4653" s="251" t="s">
        <v>9958</v>
      </c>
      <c r="N4653" s="251" t="s">
        <v>13670</v>
      </c>
      <c r="O4653" s="251">
        <v>11</v>
      </c>
      <c r="Q4653" s="251" t="s">
        <v>15266</v>
      </c>
      <c r="R4653" s="251" t="s">
        <v>9960</v>
      </c>
      <c r="S4653" s="251" t="s">
        <v>10</v>
      </c>
      <c r="T4653" s="251" t="str">
        <f t="shared" si="290"/>
        <v>I0306230815610K240</v>
      </c>
      <c r="W4653" s="251" t="str">
        <f t="shared" si="291"/>
        <v>I030623081561-0K240</v>
      </c>
    </row>
    <row r="4654" spans="1:23" x14ac:dyDescent="0.3">
      <c r="A4654" s="256" t="str">
        <f t="shared" si="288"/>
        <v>I0306230-815800K050-00002</v>
      </c>
      <c r="B4654" s="251" t="s">
        <v>15267</v>
      </c>
      <c r="C4654" s="251" t="s">
        <v>9954</v>
      </c>
      <c r="D4654" s="251" t="s">
        <v>15252</v>
      </c>
      <c r="E4654" s="251" t="s">
        <v>13366</v>
      </c>
      <c r="F4654" s="251" t="s">
        <v>9990</v>
      </c>
      <c r="G4654" s="251" t="s">
        <v>756</v>
      </c>
      <c r="H4654" s="251" t="s">
        <v>758</v>
      </c>
      <c r="I4654" s="257" t="str">
        <f t="shared" si="289"/>
        <v>-00002</v>
      </c>
      <c r="J4654" s="251">
        <v>2</v>
      </c>
      <c r="K4654" s="251">
        <v>2</v>
      </c>
      <c r="M4654" s="251" t="s">
        <v>9958</v>
      </c>
      <c r="N4654" s="251" t="s">
        <v>13670</v>
      </c>
      <c r="O4654" s="251">
        <v>2</v>
      </c>
      <c r="Q4654" s="251" t="s">
        <v>15267</v>
      </c>
      <c r="R4654" s="251" t="s">
        <v>9960</v>
      </c>
      <c r="S4654" s="251" t="s">
        <v>6</v>
      </c>
      <c r="T4654" s="251" t="str">
        <f t="shared" si="290"/>
        <v>I0306230815800K050</v>
      </c>
      <c r="W4654" s="251" t="str">
        <f t="shared" si="291"/>
        <v>I030623081580-0K050</v>
      </c>
    </row>
    <row r="4655" spans="1:23" x14ac:dyDescent="0.3">
      <c r="A4655" s="256" t="str">
        <f t="shared" si="288"/>
        <v>I0306230-815810K050-00006</v>
      </c>
      <c r="B4655" s="251" t="s">
        <v>15268</v>
      </c>
      <c r="C4655" s="251" t="s">
        <v>9954</v>
      </c>
      <c r="D4655" s="251" t="s">
        <v>15252</v>
      </c>
      <c r="E4655" s="251" t="s">
        <v>13366</v>
      </c>
      <c r="F4655" s="251" t="s">
        <v>9992</v>
      </c>
      <c r="G4655" s="251" t="s">
        <v>763</v>
      </c>
      <c r="H4655" s="251" t="s">
        <v>5218</v>
      </c>
      <c r="I4655" s="257" t="str">
        <f t="shared" si="289"/>
        <v>-00006</v>
      </c>
      <c r="J4655" s="251">
        <v>6</v>
      </c>
      <c r="K4655" s="251">
        <v>6</v>
      </c>
      <c r="M4655" s="251" t="s">
        <v>9958</v>
      </c>
      <c r="N4655" s="251" t="s">
        <v>13670</v>
      </c>
      <c r="O4655" s="251">
        <v>6</v>
      </c>
      <c r="Q4655" s="251" t="s">
        <v>15268</v>
      </c>
      <c r="R4655" s="251" t="s">
        <v>9960</v>
      </c>
      <c r="S4655" s="251" t="s">
        <v>762</v>
      </c>
      <c r="T4655" s="251" t="str">
        <f t="shared" si="290"/>
        <v>I0306230815810K050</v>
      </c>
      <c r="W4655" s="251" t="str">
        <f t="shared" si="291"/>
        <v>I030623081581-0K050</v>
      </c>
    </row>
    <row r="4656" spans="1:23" x14ac:dyDescent="0.3">
      <c r="A4656" s="256" t="str">
        <f t="shared" si="288"/>
        <v>I0306230-815900K050-00003</v>
      </c>
      <c r="B4656" s="251" t="s">
        <v>15269</v>
      </c>
      <c r="C4656" s="251" t="s">
        <v>9954</v>
      </c>
      <c r="D4656" s="251" t="s">
        <v>15252</v>
      </c>
      <c r="E4656" s="251" t="s">
        <v>13366</v>
      </c>
      <c r="F4656" s="251" t="s">
        <v>9995</v>
      </c>
      <c r="G4656" s="251" t="s">
        <v>767</v>
      </c>
      <c r="H4656" s="251" t="s">
        <v>770</v>
      </c>
      <c r="I4656" s="257" t="str">
        <f t="shared" si="289"/>
        <v>-00003</v>
      </c>
      <c r="J4656" s="251">
        <v>3</v>
      </c>
      <c r="K4656" s="251">
        <v>3</v>
      </c>
      <c r="M4656" s="251" t="s">
        <v>9958</v>
      </c>
      <c r="N4656" s="251" t="s">
        <v>13670</v>
      </c>
      <c r="O4656" s="251">
        <v>3</v>
      </c>
      <c r="Q4656" s="251" t="s">
        <v>15269</v>
      </c>
      <c r="R4656" s="251" t="s">
        <v>9960</v>
      </c>
      <c r="S4656" s="251" t="s">
        <v>766</v>
      </c>
      <c r="T4656" s="251" t="str">
        <f t="shared" si="290"/>
        <v>I0306230815900K050</v>
      </c>
      <c r="W4656" s="251" t="str">
        <f t="shared" si="291"/>
        <v>I030623081590-0K050</v>
      </c>
    </row>
    <row r="4657" spans="1:23" x14ac:dyDescent="0.3">
      <c r="A4657" s="256" t="str">
        <f t="shared" si="288"/>
        <v>I0306230-815910K050-00006</v>
      </c>
      <c r="B4657" s="251" t="s">
        <v>15270</v>
      </c>
      <c r="C4657" s="251" t="s">
        <v>9954</v>
      </c>
      <c r="D4657" s="251" t="s">
        <v>15252</v>
      </c>
      <c r="E4657" s="251" t="s">
        <v>13366</v>
      </c>
      <c r="F4657" s="251" t="s">
        <v>9997</v>
      </c>
      <c r="G4657" s="251" t="s">
        <v>777</v>
      </c>
      <c r="H4657" s="251" t="s">
        <v>5219</v>
      </c>
      <c r="I4657" s="257" t="str">
        <f t="shared" si="289"/>
        <v>-00006</v>
      </c>
      <c r="J4657" s="251">
        <v>6</v>
      </c>
      <c r="K4657" s="251">
        <v>6</v>
      </c>
      <c r="M4657" s="251" t="s">
        <v>9958</v>
      </c>
      <c r="N4657" s="251" t="s">
        <v>13670</v>
      </c>
      <c r="O4657" s="251">
        <v>6</v>
      </c>
      <c r="Q4657" s="251" t="s">
        <v>15270</v>
      </c>
      <c r="R4657" s="251" t="s">
        <v>9960</v>
      </c>
      <c r="S4657" s="251" t="s">
        <v>776</v>
      </c>
      <c r="T4657" s="251" t="str">
        <f t="shared" si="290"/>
        <v>I0306230815910K050</v>
      </c>
      <c r="W4657" s="251" t="str">
        <f t="shared" si="291"/>
        <v>I030623081591-0K050</v>
      </c>
    </row>
    <row r="4658" spans="1:23" x14ac:dyDescent="0.3">
      <c r="A4658" s="256" t="str">
        <f t="shared" si="288"/>
        <v>I0306230-9098113087-00004</v>
      </c>
      <c r="B4658" s="251" t="s">
        <v>15271</v>
      </c>
      <c r="C4658" s="251" t="s">
        <v>9954</v>
      </c>
      <c r="D4658" s="251" t="s">
        <v>15252</v>
      </c>
      <c r="E4658" s="251" t="s">
        <v>13366</v>
      </c>
      <c r="F4658" s="251" t="s">
        <v>10000</v>
      </c>
      <c r="G4658" s="251" t="s">
        <v>939</v>
      </c>
      <c r="H4658" s="251" t="s">
        <v>3393</v>
      </c>
      <c r="I4658" s="257" t="str">
        <f t="shared" si="289"/>
        <v>-00004</v>
      </c>
      <c r="J4658" s="251">
        <v>4</v>
      </c>
      <c r="K4658" s="251">
        <v>4</v>
      </c>
      <c r="M4658" s="251" t="s">
        <v>10003</v>
      </c>
      <c r="N4658" s="251" t="s">
        <v>13670</v>
      </c>
      <c r="O4658" s="251">
        <v>4</v>
      </c>
      <c r="Q4658" s="251" t="s">
        <v>15271</v>
      </c>
      <c r="R4658" s="251" t="s">
        <v>9960</v>
      </c>
      <c r="S4658" s="251">
        <v>9098113087</v>
      </c>
      <c r="T4658" s="251" t="str">
        <f t="shared" si="290"/>
        <v>I03062309098113087</v>
      </c>
      <c r="W4658" s="251" t="str">
        <f t="shared" si="291"/>
        <v>I030623090981-13087</v>
      </c>
    </row>
    <row r="4659" spans="1:23" x14ac:dyDescent="0.3">
      <c r="A4659" s="256" t="str">
        <f t="shared" si="288"/>
        <v>I0306230-9098122003-00003</v>
      </c>
      <c r="B4659" s="251" t="s">
        <v>15272</v>
      </c>
      <c r="C4659" s="251" t="s">
        <v>9954</v>
      </c>
      <c r="D4659" s="251" t="s">
        <v>15252</v>
      </c>
      <c r="E4659" s="251" t="s">
        <v>13366</v>
      </c>
      <c r="F4659" s="251" t="s">
        <v>10002</v>
      </c>
      <c r="G4659" s="251" t="s">
        <v>926</v>
      </c>
      <c r="H4659" s="251" t="s">
        <v>1564</v>
      </c>
      <c r="I4659" s="257" t="str">
        <f t="shared" si="289"/>
        <v>-00003</v>
      </c>
      <c r="J4659" s="251">
        <v>3</v>
      </c>
      <c r="K4659" s="251">
        <v>3</v>
      </c>
      <c r="M4659" s="251" t="s">
        <v>10003</v>
      </c>
      <c r="N4659" s="251" t="s">
        <v>13670</v>
      </c>
      <c r="O4659" s="251">
        <v>3</v>
      </c>
      <c r="Q4659" s="251" t="s">
        <v>15272</v>
      </c>
      <c r="R4659" s="251" t="s">
        <v>9960</v>
      </c>
      <c r="S4659" s="251">
        <v>9098122003</v>
      </c>
      <c r="T4659" s="251" t="str">
        <f t="shared" si="290"/>
        <v>I03062309098122003</v>
      </c>
      <c r="W4659" s="251" t="str">
        <f t="shared" si="291"/>
        <v>I030623090981-22003</v>
      </c>
    </row>
    <row r="4660" spans="1:23" x14ac:dyDescent="0.3">
      <c r="A4660" s="256" t="str">
        <f t="shared" si="288"/>
        <v>I0306230-9913212050-00440</v>
      </c>
      <c r="B4660" s="251" t="s">
        <v>15273</v>
      </c>
      <c r="C4660" s="251" t="s">
        <v>9954</v>
      </c>
      <c r="D4660" s="251" t="s">
        <v>15252</v>
      </c>
      <c r="E4660" s="251" t="s">
        <v>13366</v>
      </c>
      <c r="F4660" s="251" t="s">
        <v>10005</v>
      </c>
      <c r="G4660" s="251" t="s">
        <v>946</v>
      </c>
      <c r="H4660" s="251" t="s">
        <v>10010</v>
      </c>
      <c r="I4660" s="257" t="str">
        <f t="shared" si="289"/>
        <v>-00440</v>
      </c>
      <c r="J4660" s="251">
        <v>440</v>
      </c>
      <c r="K4660" s="251">
        <v>440</v>
      </c>
      <c r="M4660" s="251" t="s">
        <v>10007</v>
      </c>
      <c r="N4660" s="251" t="s">
        <v>13670</v>
      </c>
      <c r="O4660" s="251">
        <v>440</v>
      </c>
      <c r="Q4660" s="251" t="s">
        <v>15273</v>
      </c>
      <c r="R4660" s="251" t="s">
        <v>9960</v>
      </c>
      <c r="S4660" s="251">
        <v>9913212050</v>
      </c>
      <c r="T4660" s="251" t="str">
        <f t="shared" si="290"/>
        <v>I03062309913212050</v>
      </c>
      <c r="W4660" s="251" t="str">
        <f t="shared" si="291"/>
        <v>I030623099132-12050</v>
      </c>
    </row>
    <row r="4661" spans="1:23" x14ac:dyDescent="0.3">
      <c r="A4661" s="256" t="str">
        <f t="shared" si="288"/>
        <v>I0306230-9913221210-00036</v>
      </c>
      <c r="B4661" s="251" t="s">
        <v>15274</v>
      </c>
      <c r="C4661" s="251" t="s">
        <v>9954</v>
      </c>
      <c r="D4661" s="251" t="s">
        <v>15252</v>
      </c>
      <c r="E4661" s="251" t="s">
        <v>13366</v>
      </c>
      <c r="F4661" s="251" t="s">
        <v>10009</v>
      </c>
      <c r="G4661" s="251" t="s">
        <v>916</v>
      </c>
      <c r="H4661" s="251" t="s">
        <v>10013</v>
      </c>
      <c r="I4661" s="257" t="str">
        <f t="shared" si="289"/>
        <v>-00036</v>
      </c>
      <c r="J4661" s="251">
        <v>36</v>
      </c>
      <c r="K4661" s="251">
        <v>36</v>
      </c>
      <c r="M4661" s="251" t="s">
        <v>10007</v>
      </c>
      <c r="N4661" s="251" t="s">
        <v>13670</v>
      </c>
      <c r="O4661" s="251">
        <v>36</v>
      </c>
      <c r="Q4661" s="251" t="s">
        <v>15274</v>
      </c>
      <c r="R4661" s="251" t="s">
        <v>9960</v>
      </c>
      <c r="S4661" s="251">
        <v>9913221210</v>
      </c>
      <c r="T4661" s="251" t="str">
        <f t="shared" si="290"/>
        <v>I03062309913221210</v>
      </c>
      <c r="W4661" s="251" t="str">
        <f t="shared" si="291"/>
        <v>I030623099132-21210</v>
      </c>
    </row>
    <row r="4662" spans="1:23" x14ac:dyDescent="0.3">
      <c r="A4662" s="256" t="str">
        <f t="shared" si="288"/>
        <v>I0306231-811100K591-00001</v>
      </c>
      <c r="B4662" s="251" t="s">
        <v>15275</v>
      </c>
      <c r="C4662" s="251" t="s">
        <v>9954</v>
      </c>
      <c r="D4662" s="251" t="s">
        <v>15276</v>
      </c>
      <c r="E4662" s="251" t="s">
        <v>13366</v>
      </c>
      <c r="F4662" s="251" t="s">
        <v>9957</v>
      </c>
      <c r="G4662" s="251" t="s">
        <v>401</v>
      </c>
      <c r="H4662" s="251" t="s">
        <v>3422</v>
      </c>
      <c r="I4662" s="257" t="str">
        <f t="shared" si="289"/>
        <v>-00001</v>
      </c>
      <c r="J4662" s="251">
        <v>1</v>
      </c>
      <c r="K4662" s="251">
        <v>1</v>
      </c>
      <c r="M4662" s="251" t="s">
        <v>9958</v>
      </c>
      <c r="N4662" s="251" t="s">
        <v>13815</v>
      </c>
      <c r="O4662" s="251">
        <v>1</v>
      </c>
      <c r="Q4662" s="251" t="s">
        <v>15275</v>
      </c>
      <c r="R4662" s="251" t="s">
        <v>10017</v>
      </c>
      <c r="S4662" s="251" t="s">
        <v>400</v>
      </c>
      <c r="T4662" s="251" t="str">
        <f t="shared" si="290"/>
        <v>I0306231811100K591</v>
      </c>
      <c r="W4662" s="251" t="str">
        <f t="shared" si="291"/>
        <v>I030623181110-0K591</v>
      </c>
    </row>
    <row r="4663" spans="1:23" x14ac:dyDescent="0.3">
      <c r="A4663" s="256" t="str">
        <f t="shared" si="288"/>
        <v>I0306231-811300KF21-00001</v>
      </c>
      <c r="B4663" s="251" t="s">
        <v>15277</v>
      </c>
      <c r="C4663" s="251" t="s">
        <v>9954</v>
      </c>
      <c r="D4663" s="251" t="s">
        <v>15276</v>
      </c>
      <c r="E4663" s="251" t="s">
        <v>13366</v>
      </c>
      <c r="F4663" s="251" t="s">
        <v>9962</v>
      </c>
      <c r="G4663" s="251" t="s">
        <v>521</v>
      </c>
      <c r="H4663" s="251" t="s">
        <v>5101</v>
      </c>
      <c r="I4663" s="257" t="str">
        <f t="shared" si="289"/>
        <v>-00001</v>
      </c>
      <c r="J4663" s="251">
        <v>1</v>
      </c>
      <c r="K4663" s="251">
        <v>1</v>
      </c>
      <c r="M4663" s="251" t="s">
        <v>9958</v>
      </c>
      <c r="N4663" s="251" t="s">
        <v>13815</v>
      </c>
      <c r="O4663" s="251">
        <v>1</v>
      </c>
      <c r="Q4663" s="251" t="s">
        <v>15277</v>
      </c>
      <c r="R4663" s="251" t="s">
        <v>10017</v>
      </c>
      <c r="S4663" s="251" t="s">
        <v>520</v>
      </c>
      <c r="T4663" s="251" t="str">
        <f t="shared" si="290"/>
        <v>I0306231811300KF21</v>
      </c>
      <c r="W4663" s="251" t="str">
        <f t="shared" si="291"/>
        <v>I030623181130-0KF21</v>
      </c>
    </row>
    <row r="4664" spans="1:23" x14ac:dyDescent="0.3">
      <c r="A4664" s="256" t="str">
        <f t="shared" si="288"/>
        <v>I0306231-811700K591-00001</v>
      </c>
      <c r="B4664" s="251" t="s">
        <v>15278</v>
      </c>
      <c r="C4664" s="251" t="s">
        <v>9954</v>
      </c>
      <c r="D4664" s="251" t="s">
        <v>15276</v>
      </c>
      <c r="E4664" s="251" t="s">
        <v>13366</v>
      </c>
      <c r="F4664" s="251" t="s">
        <v>9964</v>
      </c>
      <c r="G4664" s="251" t="s">
        <v>425</v>
      </c>
      <c r="H4664" s="251" t="s">
        <v>5102</v>
      </c>
      <c r="I4664" s="257" t="str">
        <f t="shared" si="289"/>
        <v>-00001</v>
      </c>
      <c r="J4664" s="251">
        <v>1</v>
      </c>
      <c r="K4664" s="251">
        <v>1</v>
      </c>
      <c r="M4664" s="251" t="s">
        <v>9958</v>
      </c>
      <c r="N4664" s="251" t="s">
        <v>13815</v>
      </c>
      <c r="O4664" s="251">
        <v>1</v>
      </c>
      <c r="Q4664" s="251" t="s">
        <v>15278</v>
      </c>
      <c r="R4664" s="251" t="s">
        <v>10017</v>
      </c>
      <c r="S4664" s="251" t="s">
        <v>424</v>
      </c>
      <c r="T4664" s="251" t="str">
        <f t="shared" si="290"/>
        <v>I0306231811700K591</v>
      </c>
      <c r="W4664" s="251" t="str">
        <f t="shared" si="291"/>
        <v>I030623181170-0K591</v>
      </c>
    </row>
    <row r="4665" spans="1:23" x14ac:dyDescent="0.3">
      <c r="A4665" s="256" t="str">
        <f t="shared" si="288"/>
        <v>I0306232-8122006052-00001</v>
      </c>
      <c r="B4665" s="251" t="s">
        <v>15279</v>
      </c>
      <c r="C4665" s="251" t="s">
        <v>9954</v>
      </c>
      <c r="D4665" s="251" t="s">
        <v>15280</v>
      </c>
      <c r="E4665" s="251" t="s">
        <v>13366</v>
      </c>
      <c r="F4665" s="251" t="s">
        <v>9957</v>
      </c>
      <c r="G4665" s="251" t="s">
        <v>142</v>
      </c>
      <c r="H4665" s="251" t="s">
        <v>4979</v>
      </c>
      <c r="I4665" s="257" t="str">
        <f t="shared" si="289"/>
        <v>-00001</v>
      </c>
      <c r="J4665" s="251">
        <v>1</v>
      </c>
      <c r="K4665" s="251">
        <v>1</v>
      </c>
      <c r="M4665" s="251" t="s">
        <v>10003</v>
      </c>
      <c r="N4665" s="251" t="s">
        <v>14067</v>
      </c>
      <c r="O4665" s="251">
        <v>1</v>
      </c>
      <c r="Q4665" s="251" t="s">
        <v>15279</v>
      </c>
      <c r="R4665" s="251" t="s">
        <v>10028</v>
      </c>
      <c r="S4665" s="251">
        <v>8122006052</v>
      </c>
      <c r="T4665" s="251" t="str">
        <f t="shared" si="290"/>
        <v>I03062328122006052</v>
      </c>
      <c r="W4665" s="251" t="str">
        <f t="shared" si="291"/>
        <v>I030623281220-06052</v>
      </c>
    </row>
    <row r="4666" spans="1:23" x14ac:dyDescent="0.3">
      <c r="A4666" s="256" t="str">
        <f t="shared" si="288"/>
        <v>I0404620-811060K130-00002</v>
      </c>
      <c r="B4666" s="251" t="s">
        <v>15281</v>
      </c>
      <c r="C4666" s="251" t="s">
        <v>10031</v>
      </c>
      <c r="D4666" s="251" t="s">
        <v>15282</v>
      </c>
      <c r="E4666" s="251" t="s">
        <v>13366</v>
      </c>
      <c r="F4666" s="251" t="s">
        <v>9957</v>
      </c>
      <c r="G4666" s="251" t="s">
        <v>196</v>
      </c>
      <c r="H4666" s="251" t="s">
        <v>5054</v>
      </c>
      <c r="I4666" s="257" t="str">
        <f t="shared" si="289"/>
        <v>-00002</v>
      </c>
      <c r="J4666" s="251">
        <v>2</v>
      </c>
      <c r="K4666" s="251">
        <v>2</v>
      </c>
      <c r="M4666" s="251" t="s">
        <v>9958</v>
      </c>
      <c r="N4666" s="251" t="s">
        <v>13815</v>
      </c>
      <c r="O4666" s="251">
        <v>2</v>
      </c>
      <c r="Q4666" s="251" t="s">
        <v>15281</v>
      </c>
      <c r="R4666" s="251" t="s">
        <v>10017</v>
      </c>
      <c r="S4666" s="251" t="s">
        <v>195</v>
      </c>
      <c r="T4666" s="251" t="str">
        <f t="shared" si="290"/>
        <v>I0404620811060K130</v>
      </c>
      <c r="W4666" s="251" t="str">
        <f t="shared" si="291"/>
        <v>I040462081106-0K130</v>
      </c>
    </row>
    <row r="4667" spans="1:23" x14ac:dyDescent="0.3">
      <c r="A4667" s="256" t="str">
        <f t="shared" si="288"/>
        <v>I0404620-811100KF20-00001</v>
      </c>
      <c r="B4667" s="251" t="s">
        <v>15283</v>
      </c>
      <c r="C4667" s="251" t="s">
        <v>10031</v>
      </c>
      <c r="D4667" s="251" t="s">
        <v>15282</v>
      </c>
      <c r="E4667" s="251" t="s">
        <v>13366</v>
      </c>
      <c r="F4667" s="251" t="s">
        <v>9962</v>
      </c>
      <c r="G4667" s="251" t="s">
        <v>512</v>
      </c>
      <c r="H4667" s="251" t="s">
        <v>3422</v>
      </c>
      <c r="I4667" s="257" t="str">
        <f t="shared" si="289"/>
        <v>-00001</v>
      </c>
      <c r="J4667" s="251">
        <v>1</v>
      </c>
      <c r="K4667" s="251">
        <v>1</v>
      </c>
      <c r="M4667" s="251" t="s">
        <v>9958</v>
      </c>
      <c r="N4667" s="251" t="s">
        <v>13815</v>
      </c>
      <c r="O4667" s="251">
        <v>1</v>
      </c>
      <c r="Q4667" s="251" t="s">
        <v>15283</v>
      </c>
      <c r="R4667" s="251" t="s">
        <v>10017</v>
      </c>
      <c r="S4667" s="251" t="s">
        <v>511</v>
      </c>
      <c r="T4667" s="251" t="str">
        <f t="shared" si="290"/>
        <v>I0404620811100KF20</v>
      </c>
      <c r="W4667" s="251" t="str">
        <f t="shared" si="291"/>
        <v>I040462081110-0KF20</v>
      </c>
    </row>
    <row r="4668" spans="1:23" x14ac:dyDescent="0.3">
      <c r="A4668" s="256" t="str">
        <f t="shared" si="288"/>
        <v>I0404620-811300KG61-00001</v>
      </c>
      <c r="B4668" s="251" t="s">
        <v>15284</v>
      </c>
      <c r="C4668" s="251" t="s">
        <v>10031</v>
      </c>
      <c r="D4668" s="251" t="s">
        <v>15282</v>
      </c>
      <c r="E4668" s="251" t="s">
        <v>13366</v>
      </c>
      <c r="F4668" s="251" t="s">
        <v>9964</v>
      </c>
      <c r="G4668" s="251" t="s">
        <v>580</v>
      </c>
      <c r="H4668" s="251" t="s">
        <v>5101</v>
      </c>
      <c r="I4668" s="257" t="str">
        <f t="shared" si="289"/>
        <v>-00001</v>
      </c>
      <c r="J4668" s="251">
        <v>1</v>
      </c>
      <c r="K4668" s="251">
        <v>1</v>
      </c>
      <c r="M4668" s="251" t="s">
        <v>9958</v>
      </c>
      <c r="N4668" s="251" t="s">
        <v>13815</v>
      </c>
      <c r="O4668" s="251">
        <v>1</v>
      </c>
      <c r="Q4668" s="251" t="s">
        <v>15284</v>
      </c>
      <c r="R4668" s="251" t="s">
        <v>10017</v>
      </c>
      <c r="S4668" s="251" t="s">
        <v>579</v>
      </c>
      <c r="T4668" s="251" t="str">
        <f t="shared" si="290"/>
        <v>I0404620811300KG61</v>
      </c>
      <c r="W4668" s="251" t="str">
        <f t="shared" si="291"/>
        <v>I040462081130-0KG61</v>
      </c>
    </row>
    <row r="4669" spans="1:23" x14ac:dyDescent="0.3">
      <c r="A4669" s="256" t="str">
        <f t="shared" si="288"/>
        <v>I0404620-811500KF30-00001</v>
      </c>
      <c r="B4669" s="251" t="s">
        <v>15285</v>
      </c>
      <c r="C4669" s="251" t="s">
        <v>10031</v>
      </c>
      <c r="D4669" s="251" t="s">
        <v>15282</v>
      </c>
      <c r="E4669" s="251" t="s">
        <v>13366</v>
      </c>
      <c r="F4669" s="251" t="s">
        <v>9966</v>
      </c>
      <c r="G4669" s="251" t="s">
        <v>524</v>
      </c>
      <c r="H4669" s="251" t="s">
        <v>3429</v>
      </c>
      <c r="I4669" s="257" t="str">
        <f t="shared" si="289"/>
        <v>-00001</v>
      </c>
      <c r="J4669" s="251">
        <v>1</v>
      </c>
      <c r="K4669" s="251">
        <v>1</v>
      </c>
      <c r="M4669" s="251" t="s">
        <v>9958</v>
      </c>
      <c r="N4669" s="251" t="s">
        <v>13815</v>
      </c>
      <c r="O4669" s="251">
        <v>1</v>
      </c>
      <c r="Q4669" s="251" t="s">
        <v>15285</v>
      </c>
      <c r="R4669" s="251" t="s">
        <v>10017</v>
      </c>
      <c r="S4669" s="251" t="s">
        <v>523</v>
      </c>
      <c r="T4669" s="251" t="str">
        <f t="shared" si="290"/>
        <v>I0404620811500KF30</v>
      </c>
      <c r="W4669" s="251" t="str">
        <f t="shared" si="291"/>
        <v>I040462081150-0KF30</v>
      </c>
    </row>
    <row r="4670" spans="1:23" x14ac:dyDescent="0.3">
      <c r="A4670" s="256" t="str">
        <f t="shared" si="288"/>
        <v>I0404620-811700KC31-00001</v>
      </c>
      <c r="B4670" s="251" t="s">
        <v>15286</v>
      </c>
      <c r="C4670" s="251" t="s">
        <v>10031</v>
      </c>
      <c r="D4670" s="251" t="s">
        <v>15282</v>
      </c>
      <c r="E4670" s="251" t="s">
        <v>13366</v>
      </c>
      <c r="F4670" s="251" t="s">
        <v>9968</v>
      </c>
      <c r="G4670" s="251" t="s">
        <v>482</v>
      </c>
      <c r="H4670" s="251" t="s">
        <v>5102</v>
      </c>
      <c r="I4670" s="257" t="str">
        <f t="shared" si="289"/>
        <v>-00001</v>
      </c>
      <c r="J4670" s="251">
        <v>1</v>
      </c>
      <c r="K4670" s="251">
        <v>1</v>
      </c>
      <c r="M4670" s="251" t="s">
        <v>9958</v>
      </c>
      <c r="N4670" s="251" t="s">
        <v>13815</v>
      </c>
      <c r="O4670" s="251">
        <v>1</v>
      </c>
      <c r="Q4670" s="251" t="s">
        <v>15286</v>
      </c>
      <c r="R4670" s="251" t="s">
        <v>10017</v>
      </c>
      <c r="S4670" s="251" t="s">
        <v>481</v>
      </c>
      <c r="T4670" s="251" t="str">
        <f t="shared" si="290"/>
        <v>I0404620811700KC31</v>
      </c>
      <c r="W4670" s="251" t="str">
        <f t="shared" si="291"/>
        <v>I040462081170-0KC31</v>
      </c>
    </row>
    <row r="4671" spans="1:23" x14ac:dyDescent="0.3">
      <c r="A4671" s="256" t="str">
        <f t="shared" si="288"/>
        <v>I0404620-811700KF30-00001</v>
      </c>
      <c r="B4671" s="251" t="s">
        <v>15287</v>
      </c>
      <c r="C4671" s="251" t="s">
        <v>10031</v>
      </c>
      <c r="D4671" s="251" t="s">
        <v>15282</v>
      </c>
      <c r="E4671" s="251" t="s">
        <v>13366</v>
      </c>
      <c r="F4671" s="251" t="s">
        <v>9970</v>
      </c>
      <c r="G4671" s="251" t="s">
        <v>530</v>
      </c>
      <c r="H4671" s="251" t="s">
        <v>5102</v>
      </c>
      <c r="I4671" s="257" t="str">
        <f t="shared" si="289"/>
        <v>-00001</v>
      </c>
      <c r="J4671" s="251">
        <v>1</v>
      </c>
      <c r="K4671" s="251">
        <v>1</v>
      </c>
      <c r="M4671" s="251" t="s">
        <v>9958</v>
      </c>
      <c r="N4671" s="251" t="s">
        <v>13815</v>
      </c>
      <c r="O4671" s="251">
        <v>1</v>
      </c>
      <c r="Q4671" s="251" t="s">
        <v>15287</v>
      </c>
      <c r="R4671" s="251" t="s">
        <v>10017</v>
      </c>
      <c r="S4671" s="251" t="s">
        <v>529</v>
      </c>
      <c r="T4671" s="251" t="str">
        <f t="shared" si="290"/>
        <v>I0404620811700KF30</v>
      </c>
      <c r="W4671" s="251" t="str">
        <f t="shared" si="291"/>
        <v>I040462081170-0KF30</v>
      </c>
    </row>
    <row r="4672" spans="1:23" x14ac:dyDescent="0.3">
      <c r="A4672" s="256" t="str">
        <f t="shared" si="288"/>
        <v>I0404620-811700KF31-00001</v>
      </c>
      <c r="B4672" s="251" t="s">
        <v>15288</v>
      </c>
      <c r="C4672" s="251" t="s">
        <v>10031</v>
      </c>
      <c r="D4672" s="251" t="s">
        <v>15282</v>
      </c>
      <c r="E4672" s="251" t="s">
        <v>13366</v>
      </c>
      <c r="F4672" s="251" t="s">
        <v>9972</v>
      </c>
      <c r="G4672" s="251" t="s">
        <v>533</v>
      </c>
      <c r="H4672" s="251" t="s">
        <v>5102</v>
      </c>
      <c r="I4672" s="257" t="str">
        <f t="shared" si="289"/>
        <v>-00001</v>
      </c>
      <c r="J4672" s="251">
        <v>1</v>
      </c>
      <c r="K4672" s="251">
        <v>1</v>
      </c>
      <c r="M4672" s="251" t="s">
        <v>9958</v>
      </c>
      <c r="N4672" s="251" t="s">
        <v>13815</v>
      </c>
      <c r="O4672" s="251">
        <v>1</v>
      </c>
      <c r="Q4672" s="251" t="s">
        <v>15288</v>
      </c>
      <c r="R4672" s="251" t="s">
        <v>10017</v>
      </c>
      <c r="S4672" s="251" t="s">
        <v>532</v>
      </c>
      <c r="T4672" s="251" t="str">
        <f t="shared" si="290"/>
        <v>I0404620811700KF31</v>
      </c>
      <c r="W4672" s="251" t="str">
        <f t="shared" si="291"/>
        <v>I040462081170-0KF31</v>
      </c>
    </row>
    <row r="4673" spans="1:23" x14ac:dyDescent="0.3">
      <c r="A4673" s="256" t="str">
        <f t="shared" si="288"/>
        <v>I0404620-81170VT080-00001</v>
      </c>
      <c r="B4673" s="251" t="s">
        <v>15289</v>
      </c>
      <c r="C4673" s="251" t="s">
        <v>10031</v>
      </c>
      <c r="D4673" s="251" t="s">
        <v>15282</v>
      </c>
      <c r="E4673" s="251" t="s">
        <v>13366</v>
      </c>
      <c r="F4673" s="251" t="s">
        <v>9974</v>
      </c>
      <c r="G4673" s="251" t="s">
        <v>10227</v>
      </c>
      <c r="H4673" s="251" t="s">
        <v>5102</v>
      </c>
      <c r="I4673" s="257" t="str">
        <f t="shared" si="289"/>
        <v>-00001</v>
      </c>
      <c r="J4673" s="251">
        <v>1</v>
      </c>
      <c r="K4673" s="251">
        <v>1</v>
      </c>
      <c r="M4673" s="251" t="s">
        <v>9958</v>
      </c>
      <c r="N4673" s="251" t="s">
        <v>13815</v>
      </c>
      <c r="O4673" s="251">
        <v>1</v>
      </c>
      <c r="Q4673" s="251" t="s">
        <v>15289</v>
      </c>
      <c r="R4673" s="251" t="s">
        <v>10017</v>
      </c>
      <c r="S4673" s="251" t="s">
        <v>8693</v>
      </c>
      <c r="T4673" s="251" t="str">
        <f t="shared" si="290"/>
        <v>I040462081170VT080</v>
      </c>
      <c r="W4673" s="251" t="str">
        <f t="shared" si="291"/>
        <v>I040462081170-VT080</v>
      </c>
    </row>
    <row r="4674" spans="1:23" x14ac:dyDescent="0.3">
      <c r="A4674" s="256" t="str">
        <f t="shared" si="288"/>
        <v>I0404620-81550BZ850-00002</v>
      </c>
      <c r="B4674" s="251" t="s">
        <v>15290</v>
      </c>
      <c r="C4674" s="251" t="s">
        <v>10031</v>
      </c>
      <c r="D4674" s="251" t="s">
        <v>15282</v>
      </c>
      <c r="E4674" s="251" t="s">
        <v>13366</v>
      </c>
      <c r="F4674" s="251" t="s">
        <v>9976</v>
      </c>
      <c r="G4674" s="251" t="s">
        <v>5298</v>
      </c>
      <c r="H4674" s="251" t="s">
        <v>5202</v>
      </c>
      <c r="I4674" s="257" t="str">
        <f t="shared" si="289"/>
        <v>-00002</v>
      </c>
      <c r="J4674" s="251">
        <v>2</v>
      </c>
      <c r="K4674" s="251">
        <v>2</v>
      </c>
      <c r="M4674" s="251" t="s">
        <v>9958</v>
      </c>
      <c r="N4674" s="251" t="s">
        <v>13815</v>
      </c>
      <c r="O4674" s="251">
        <v>2</v>
      </c>
      <c r="Q4674" s="251" t="s">
        <v>15290</v>
      </c>
      <c r="R4674" s="251" t="s">
        <v>10017</v>
      </c>
      <c r="S4674" s="251" t="s">
        <v>4231</v>
      </c>
      <c r="T4674" s="251" t="str">
        <f t="shared" si="290"/>
        <v>I040462081550BZ850</v>
      </c>
      <c r="W4674" s="251" t="str">
        <f t="shared" si="291"/>
        <v>I040462081550-BZ850</v>
      </c>
    </row>
    <row r="4675" spans="1:23" x14ac:dyDescent="0.3">
      <c r="A4675" s="256" t="str">
        <f t="shared" si="288"/>
        <v>I0404620-815510K210-00005</v>
      </c>
      <c r="B4675" s="251" t="s">
        <v>15291</v>
      </c>
      <c r="C4675" s="251" t="s">
        <v>10031</v>
      </c>
      <c r="D4675" s="251" t="s">
        <v>15282</v>
      </c>
      <c r="E4675" s="251" t="s">
        <v>13366</v>
      </c>
      <c r="F4675" s="251" t="s">
        <v>9978</v>
      </c>
      <c r="G4675" s="251" t="s">
        <v>667</v>
      </c>
      <c r="H4675" s="251" t="s">
        <v>3436</v>
      </c>
      <c r="I4675" s="257" t="str">
        <f t="shared" si="289"/>
        <v>-00005</v>
      </c>
      <c r="J4675" s="251">
        <v>5</v>
      </c>
      <c r="K4675" s="251">
        <v>5</v>
      </c>
      <c r="M4675" s="251" t="s">
        <v>9958</v>
      </c>
      <c r="N4675" s="251" t="s">
        <v>13815</v>
      </c>
      <c r="O4675" s="251">
        <v>5</v>
      </c>
      <c r="Q4675" s="251" t="s">
        <v>15291</v>
      </c>
      <c r="R4675" s="251" t="s">
        <v>10017</v>
      </c>
      <c r="S4675" s="251" t="s">
        <v>666</v>
      </c>
      <c r="T4675" s="251" t="str">
        <f t="shared" si="290"/>
        <v>I0404620815510K210</v>
      </c>
      <c r="W4675" s="251" t="str">
        <f t="shared" si="291"/>
        <v>I040462081551-0K210</v>
      </c>
    </row>
    <row r="4676" spans="1:23" x14ac:dyDescent="0.3">
      <c r="A4676" s="256" t="str">
        <f t="shared" si="288"/>
        <v>I0404620-815600K120-00002</v>
      </c>
      <c r="B4676" s="251" t="s">
        <v>15292</v>
      </c>
      <c r="C4676" s="251" t="s">
        <v>10031</v>
      </c>
      <c r="D4676" s="251" t="s">
        <v>15282</v>
      </c>
      <c r="E4676" s="251" t="s">
        <v>13366</v>
      </c>
      <c r="F4676" s="251" t="s">
        <v>9980</v>
      </c>
      <c r="G4676" s="251" t="s">
        <v>641</v>
      </c>
      <c r="H4676" s="251" t="s">
        <v>5204</v>
      </c>
      <c r="I4676" s="257" t="str">
        <f t="shared" si="289"/>
        <v>-00002</v>
      </c>
      <c r="J4676" s="251">
        <v>2</v>
      </c>
      <c r="K4676" s="251">
        <v>2</v>
      </c>
      <c r="M4676" s="251" t="s">
        <v>9958</v>
      </c>
      <c r="N4676" s="251" t="s">
        <v>13815</v>
      </c>
      <c r="O4676" s="251">
        <v>2</v>
      </c>
      <c r="Q4676" s="251" t="s">
        <v>15292</v>
      </c>
      <c r="R4676" s="251" t="s">
        <v>10017</v>
      </c>
      <c r="S4676" s="251" t="s">
        <v>640</v>
      </c>
      <c r="T4676" s="251" t="str">
        <f t="shared" si="290"/>
        <v>I0404620815600K120</v>
      </c>
      <c r="W4676" s="251" t="str">
        <f t="shared" si="291"/>
        <v>I040462081560-0K120</v>
      </c>
    </row>
    <row r="4677" spans="1:23" x14ac:dyDescent="0.3">
      <c r="A4677" s="256" t="str">
        <f t="shared" si="288"/>
        <v>I0404620-815610K120-00002</v>
      </c>
      <c r="B4677" s="251" t="s">
        <v>15293</v>
      </c>
      <c r="C4677" s="251" t="s">
        <v>10031</v>
      </c>
      <c r="D4677" s="251" t="s">
        <v>15282</v>
      </c>
      <c r="E4677" s="251" t="s">
        <v>13366</v>
      </c>
      <c r="F4677" s="251" t="s">
        <v>9982</v>
      </c>
      <c r="G4677" s="251" t="s">
        <v>650</v>
      </c>
      <c r="H4677" s="251" t="s">
        <v>5205</v>
      </c>
      <c r="I4677" s="257" t="str">
        <f t="shared" si="289"/>
        <v>-00002</v>
      </c>
      <c r="J4677" s="251">
        <v>2</v>
      </c>
      <c r="K4677" s="251">
        <v>2</v>
      </c>
      <c r="M4677" s="251" t="s">
        <v>9958</v>
      </c>
      <c r="N4677" s="251" t="s">
        <v>13815</v>
      </c>
      <c r="O4677" s="251">
        <v>2</v>
      </c>
      <c r="Q4677" s="251" t="s">
        <v>15293</v>
      </c>
      <c r="R4677" s="251" t="s">
        <v>10017</v>
      </c>
      <c r="S4677" s="251" t="s">
        <v>649</v>
      </c>
      <c r="T4677" s="251" t="str">
        <f t="shared" si="290"/>
        <v>I0404620815610K120</v>
      </c>
      <c r="W4677" s="251" t="str">
        <f t="shared" si="291"/>
        <v>I040462081561-0K120</v>
      </c>
    </row>
    <row r="4678" spans="1:23" x14ac:dyDescent="0.3">
      <c r="A4678" s="256" t="str">
        <f t="shared" si="288"/>
        <v>I0404620-815610K210-00004</v>
      </c>
      <c r="B4678" s="251" t="s">
        <v>15294</v>
      </c>
      <c r="C4678" s="251" t="s">
        <v>10031</v>
      </c>
      <c r="D4678" s="251" t="s">
        <v>15282</v>
      </c>
      <c r="E4678" s="251" t="s">
        <v>13366</v>
      </c>
      <c r="F4678" s="251" t="s">
        <v>9984</v>
      </c>
      <c r="G4678" s="251" t="s">
        <v>678</v>
      </c>
      <c r="H4678" s="251" t="s">
        <v>3443</v>
      </c>
      <c r="I4678" s="257" t="str">
        <f t="shared" si="289"/>
        <v>-00004</v>
      </c>
      <c r="J4678" s="251">
        <v>4</v>
      </c>
      <c r="K4678" s="251">
        <v>4</v>
      </c>
      <c r="M4678" s="251" t="s">
        <v>9958</v>
      </c>
      <c r="N4678" s="251" t="s">
        <v>13815</v>
      </c>
      <c r="O4678" s="251">
        <v>4</v>
      </c>
      <c r="Q4678" s="251" t="s">
        <v>15294</v>
      </c>
      <c r="R4678" s="251" t="s">
        <v>10017</v>
      </c>
      <c r="S4678" s="251" t="s">
        <v>677</v>
      </c>
      <c r="T4678" s="251" t="str">
        <f t="shared" si="290"/>
        <v>I0404620815610K210</v>
      </c>
      <c r="W4678" s="251" t="str">
        <f t="shared" si="291"/>
        <v>I040462081561-0K210</v>
      </c>
    </row>
    <row r="4679" spans="1:23" x14ac:dyDescent="0.3">
      <c r="A4679" s="256" t="str">
        <f t="shared" ref="A4679:A4742" si="292">D4679&amp;$A$6&amp;S4679&amp;I4679</f>
        <v>I0404620-815700F031-00001</v>
      </c>
      <c r="B4679" s="251" t="s">
        <v>15295</v>
      </c>
      <c r="C4679" s="251" t="s">
        <v>10031</v>
      </c>
      <c r="D4679" s="251" t="s">
        <v>15282</v>
      </c>
      <c r="E4679" s="251" t="s">
        <v>13366</v>
      </c>
      <c r="F4679" s="251" t="s">
        <v>9986</v>
      </c>
      <c r="G4679" s="251" t="s">
        <v>904</v>
      </c>
      <c r="H4679" s="251" t="s">
        <v>11222</v>
      </c>
      <c r="I4679" s="257" t="str">
        <f t="shared" ref="I4679:I4742" si="293">+IF(AND(O4679&lt;10),$B$2&amp;O4679,IF(AND(O4679&gt;9,O4679&lt;=99),$B$3&amp;O4679,IF(AND(O4679&gt;99,L93555&lt;1000),$B$4&amp;O4679,IF(AND(O4679&gt;999),$B$5&amp;7))))</f>
        <v>-00001</v>
      </c>
      <c r="J4679" s="251">
        <v>1</v>
      </c>
      <c r="K4679" s="251">
        <v>1</v>
      </c>
      <c r="M4679" s="251" t="s">
        <v>10007</v>
      </c>
      <c r="N4679" s="251" t="s">
        <v>13815</v>
      </c>
      <c r="O4679" s="251">
        <v>1</v>
      </c>
      <c r="Q4679" s="251" t="s">
        <v>15295</v>
      </c>
      <c r="R4679" s="251" t="s">
        <v>10017</v>
      </c>
      <c r="S4679" s="251" t="s">
        <v>903</v>
      </c>
      <c r="T4679" s="251" t="str">
        <f t="shared" si="290"/>
        <v>I0404620815700F031</v>
      </c>
      <c r="W4679" s="251" t="str">
        <f t="shared" si="291"/>
        <v>I040462081570-0F031</v>
      </c>
    </row>
    <row r="4680" spans="1:23" x14ac:dyDescent="0.3">
      <c r="A4680" s="256" t="str">
        <f t="shared" si="292"/>
        <v>I0404620-81591VT020-00001</v>
      </c>
      <c r="B4680" s="251" t="s">
        <v>15296</v>
      </c>
      <c r="C4680" s="251" t="s">
        <v>10031</v>
      </c>
      <c r="D4680" s="251" t="s">
        <v>15282</v>
      </c>
      <c r="E4680" s="251" t="s">
        <v>13366</v>
      </c>
      <c r="F4680" s="251" t="s">
        <v>9988</v>
      </c>
      <c r="G4680" s="251" t="s">
        <v>11073</v>
      </c>
      <c r="H4680" s="251" t="s">
        <v>5219</v>
      </c>
      <c r="I4680" s="257" t="str">
        <f t="shared" si="293"/>
        <v>-00001</v>
      </c>
      <c r="J4680" s="251">
        <v>1</v>
      </c>
      <c r="K4680" s="251">
        <v>1</v>
      </c>
      <c r="M4680" s="251" t="s">
        <v>9993</v>
      </c>
      <c r="N4680" s="251" t="s">
        <v>13815</v>
      </c>
      <c r="O4680" s="251">
        <v>1</v>
      </c>
      <c r="Q4680" s="251" t="s">
        <v>15296</v>
      </c>
      <c r="R4680" s="251" t="s">
        <v>10017</v>
      </c>
      <c r="S4680" s="251" t="s">
        <v>3777</v>
      </c>
      <c r="T4680" s="251" t="str">
        <f t="shared" si="290"/>
        <v>I040462081591VT020</v>
      </c>
      <c r="W4680" s="251" t="str">
        <f t="shared" si="291"/>
        <v>I040462081591-VT020</v>
      </c>
    </row>
    <row r="4681" spans="1:23" x14ac:dyDescent="0.3">
      <c r="A4681" s="256" t="str">
        <f t="shared" si="292"/>
        <v>I0404621-81110VT080-00001</v>
      </c>
      <c r="B4681" s="251" t="s">
        <v>15297</v>
      </c>
      <c r="C4681" s="251" t="s">
        <v>10031</v>
      </c>
      <c r="D4681" s="251" t="s">
        <v>15298</v>
      </c>
      <c r="E4681" s="251" t="s">
        <v>13366</v>
      </c>
      <c r="F4681" s="251" t="s">
        <v>9957</v>
      </c>
      <c r="G4681" s="251" t="s">
        <v>4985</v>
      </c>
      <c r="H4681" s="251" t="s">
        <v>3422</v>
      </c>
      <c r="I4681" s="257" t="str">
        <f t="shared" si="293"/>
        <v>-00001</v>
      </c>
      <c r="J4681" s="251">
        <v>1</v>
      </c>
      <c r="K4681" s="251">
        <v>1</v>
      </c>
      <c r="M4681" s="251" t="s">
        <v>9958</v>
      </c>
      <c r="N4681" s="251" t="s">
        <v>14067</v>
      </c>
      <c r="O4681" s="251">
        <v>1</v>
      </c>
      <c r="Q4681" s="251" t="s">
        <v>15297</v>
      </c>
      <c r="R4681" s="251" t="s">
        <v>10028</v>
      </c>
      <c r="S4681" s="251" t="s">
        <v>3719</v>
      </c>
      <c r="T4681" s="251" t="str">
        <f t="shared" ref="T4681:T4744" si="294">+D4681&amp;S4681</f>
        <v>I040462181110VT080</v>
      </c>
      <c r="W4681" s="251" t="str">
        <f t="shared" ref="W4681:W4744" si="295">D4681&amp;G4681</f>
        <v>I040462181110-VT080</v>
      </c>
    </row>
    <row r="4682" spans="1:23" x14ac:dyDescent="0.3">
      <c r="A4682" s="256" t="str">
        <f t="shared" si="292"/>
        <v>I0404621-81110VT100-00001</v>
      </c>
      <c r="B4682" s="251" t="s">
        <v>15299</v>
      </c>
      <c r="C4682" s="251" t="s">
        <v>10031</v>
      </c>
      <c r="D4682" s="251" t="s">
        <v>15298</v>
      </c>
      <c r="E4682" s="251" t="s">
        <v>13366</v>
      </c>
      <c r="F4682" s="251" t="s">
        <v>9962</v>
      </c>
      <c r="G4682" s="251" t="s">
        <v>10049</v>
      </c>
      <c r="H4682" s="251" t="s">
        <v>3422</v>
      </c>
      <c r="I4682" s="257" t="str">
        <f t="shared" si="293"/>
        <v>-00001</v>
      </c>
      <c r="J4682" s="251">
        <v>1</v>
      </c>
      <c r="K4682" s="251">
        <v>1</v>
      </c>
      <c r="M4682" s="251" t="s">
        <v>9958</v>
      </c>
      <c r="N4682" s="251" t="s">
        <v>14067</v>
      </c>
      <c r="O4682" s="251">
        <v>1</v>
      </c>
      <c r="Q4682" s="251" t="s">
        <v>15299</v>
      </c>
      <c r="R4682" s="251" t="s">
        <v>10028</v>
      </c>
      <c r="S4682" s="251" t="s">
        <v>3723</v>
      </c>
      <c r="T4682" s="251" t="str">
        <f t="shared" si="294"/>
        <v>I040462181110VT100</v>
      </c>
      <c r="W4682" s="251" t="str">
        <f t="shared" si="295"/>
        <v>I040462181110-VT100</v>
      </c>
    </row>
    <row r="4683" spans="1:23" x14ac:dyDescent="0.3">
      <c r="A4683" s="256" t="str">
        <f t="shared" si="292"/>
        <v>I0404621-81130VT040-00001</v>
      </c>
      <c r="B4683" s="251" t="s">
        <v>15300</v>
      </c>
      <c r="C4683" s="251" t="s">
        <v>10031</v>
      </c>
      <c r="D4683" s="251" t="s">
        <v>15298</v>
      </c>
      <c r="E4683" s="251" t="s">
        <v>13366</v>
      </c>
      <c r="F4683" s="251" t="s">
        <v>9964</v>
      </c>
      <c r="G4683" s="251" t="s">
        <v>13445</v>
      </c>
      <c r="H4683" s="251" t="s">
        <v>5101</v>
      </c>
      <c r="I4683" s="257" t="str">
        <f t="shared" si="293"/>
        <v>-00001</v>
      </c>
      <c r="J4683" s="251">
        <v>1</v>
      </c>
      <c r="K4683" s="251">
        <v>1</v>
      </c>
      <c r="M4683" s="251" t="s">
        <v>9958</v>
      </c>
      <c r="N4683" s="251" t="s">
        <v>14067</v>
      </c>
      <c r="O4683" s="251">
        <v>1</v>
      </c>
      <c r="Q4683" s="251" t="s">
        <v>15300</v>
      </c>
      <c r="R4683" s="251" t="s">
        <v>10028</v>
      </c>
      <c r="S4683" s="251" t="s">
        <v>4494</v>
      </c>
      <c r="T4683" s="251" t="str">
        <f t="shared" si="294"/>
        <v>I040462181130VT040</v>
      </c>
      <c r="W4683" s="251" t="str">
        <f t="shared" si="295"/>
        <v>I040462181130-VT040</v>
      </c>
    </row>
    <row r="4684" spans="1:23" x14ac:dyDescent="0.3">
      <c r="A4684" s="256" t="str">
        <f t="shared" si="292"/>
        <v>I0404621-81150VT040-00001</v>
      </c>
      <c r="B4684" s="251" t="s">
        <v>15301</v>
      </c>
      <c r="C4684" s="251" t="s">
        <v>10031</v>
      </c>
      <c r="D4684" s="251" t="s">
        <v>15298</v>
      </c>
      <c r="E4684" s="251" t="s">
        <v>13366</v>
      </c>
      <c r="F4684" s="251" t="s">
        <v>9966</v>
      </c>
      <c r="G4684" s="251" t="s">
        <v>10051</v>
      </c>
      <c r="H4684" s="251" t="s">
        <v>3429</v>
      </c>
      <c r="I4684" s="257" t="str">
        <f t="shared" si="293"/>
        <v>-00001</v>
      </c>
      <c r="J4684" s="251">
        <v>1</v>
      </c>
      <c r="K4684" s="251">
        <v>1</v>
      </c>
      <c r="M4684" s="251" t="s">
        <v>9958</v>
      </c>
      <c r="N4684" s="251" t="s">
        <v>14067</v>
      </c>
      <c r="O4684" s="251">
        <v>1</v>
      </c>
      <c r="Q4684" s="251" t="s">
        <v>15301</v>
      </c>
      <c r="R4684" s="251" t="s">
        <v>10028</v>
      </c>
      <c r="S4684" s="251" t="s">
        <v>3725</v>
      </c>
      <c r="T4684" s="251" t="str">
        <f t="shared" si="294"/>
        <v>I040462181150VT040</v>
      </c>
      <c r="W4684" s="251" t="str">
        <f t="shared" si="295"/>
        <v>I040462181150-VT040</v>
      </c>
    </row>
    <row r="4685" spans="1:23" x14ac:dyDescent="0.3">
      <c r="A4685" s="256" t="str">
        <f t="shared" si="292"/>
        <v>I0404621-811700K300-00002</v>
      </c>
      <c r="B4685" s="251" t="s">
        <v>15302</v>
      </c>
      <c r="C4685" s="251" t="s">
        <v>10031</v>
      </c>
      <c r="D4685" s="251" t="s">
        <v>15298</v>
      </c>
      <c r="E4685" s="251" t="s">
        <v>13366</v>
      </c>
      <c r="F4685" s="251" t="s">
        <v>9968</v>
      </c>
      <c r="G4685" s="251" t="s">
        <v>238</v>
      </c>
      <c r="H4685" s="251" t="s">
        <v>5094</v>
      </c>
      <c r="I4685" s="257" t="str">
        <f t="shared" si="293"/>
        <v>-00002</v>
      </c>
      <c r="J4685" s="251">
        <v>2</v>
      </c>
      <c r="K4685" s="251">
        <v>2</v>
      </c>
      <c r="M4685" s="251" t="s">
        <v>9958</v>
      </c>
      <c r="N4685" s="251" t="s">
        <v>14067</v>
      </c>
      <c r="O4685" s="251">
        <v>2</v>
      </c>
      <c r="Q4685" s="251" t="s">
        <v>15302</v>
      </c>
      <c r="R4685" s="251" t="s">
        <v>10028</v>
      </c>
      <c r="S4685" s="251" t="s">
        <v>237</v>
      </c>
      <c r="T4685" s="251" t="str">
        <f t="shared" si="294"/>
        <v>I0404621811700K300</v>
      </c>
      <c r="W4685" s="251" t="str">
        <f t="shared" si="295"/>
        <v>I040462181170-0K300</v>
      </c>
    </row>
    <row r="4686" spans="1:23" x14ac:dyDescent="0.3">
      <c r="A4686" s="256" t="str">
        <f t="shared" si="292"/>
        <v>I0404621-81170VT040-00001</v>
      </c>
      <c r="B4686" s="251" t="s">
        <v>15303</v>
      </c>
      <c r="C4686" s="251" t="s">
        <v>10031</v>
      </c>
      <c r="D4686" s="251" t="s">
        <v>15298</v>
      </c>
      <c r="E4686" s="251" t="s">
        <v>13366</v>
      </c>
      <c r="F4686" s="251" t="s">
        <v>9970</v>
      </c>
      <c r="G4686" s="251" t="s">
        <v>10054</v>
      </c>
      <c r="H4686" s="251" t="s">
        <v>5102</v>
      </c>
      <c r="I4686" s="257" t="str">
        <f t="shared" si="293"/>
        <v>-00001</v>
      </c>
      <c r="J4686" s="251">
        <v>1</v>
      </c>
      <c r="K4686" s="251">
        <v>1</v>
      </c>
      <c r="M4686" s="251" t="s">
        <v>9958</v>
      </c>
      <c r="N4686" s="251" t="s">
        <v>14067</v>
      </c>
      <c r="O4686" s="251">
        <v>1</v>
      </c>
      <c r="Q4686" s="251" t="s">
        <v>15303</v>
      </c>
      <c r="R4686" s="251" t="s">
        <v>10028</v>
      </c>
      <c r="S4686" s="251" t="s">
        <v>8706</v>
      </c>
      <c r="T4686" s="251" t="str">
        <f t="shared" si="294"/>
        <v>I040462181170VT040</v>
      </c>
      <c r="W4686" s="251" t="str">
        <f t="shared" si="295"/>
        <v>I040462181170-VT040</v>
      </c>
    </row>
    <row r="4687" spans="1:23" x14ac:dyDescent="0.3">
      <c r="A4687" s="256" t="str">
        <f t="shared" si="292"/>
        <v>I0404621-812200K031-00001</v>
      </c>
      <c r="B4687" s="251" t="s">
        <v>15304</v>
      </c>
      <c r="C4687" s="251" t="s">
        <v>10031</v>
      </c>
      <c r="D4687" s="251" t="s">
        <v>15298</v>
      </c>
      <c r="E4687" s="251" t="s">
        <v>13366</v>
      </c>
      <c r="F4687" s="251" t="s">
        <v>9972</v>
      </c>
      <c r="G4687" s="251" t="s">
        <v>601</v>
      </c>
      <c r="H4687" s="251" t="s">
        <v>5165</v>
      </c>
      <c r="I4687" s="257" t="str">
        <f t="shared" si="293"/>
        <v>-00001</v>
      </c>
      <c r="J4687" s="251">
        <v>1</v>
      </c>
      <c r="K4687" s="251">
        <v>1</v>
      </c>
      <c r="M4687" s="251" t="s">
        <v>9993</v>
      </c>
      <c r="N4687" s="251" t="s">
        <v>14067</v>
      </c>
      <c r="O4687" s="251">
        <v>1</v>
      </c>
      <c r="Q4687" s="251" t="s">
        <v>15304</v>
      </c>
      <c r="R4687" s="251" t="s">
        <v>10028</v>
      </c>
      <c r="S4687" s="251" t="s">
        <v>600</v>
      </c>
      <c r="T4687" s="251" t="str">
        <f t="shared" si="294"/>
        <v>I0404621812200K031</v>
      </c>
      <c r="W4687" s="251" t="str">
        <f t="shared" si="295"/>
        <v>I040462181220-0K031</v>
      </c>
    </row>
    <row r="4688" spans="1:23" x14ac:dyDescent="0.3">
      <c r="A4688" s="256" t="str">
        <f t="shared" si="292"/>
        <v>I0404621-81550VT020-00002</v>
      </c>
      <c r="B4688" s="251" t="s">
        <v>15305</v>
      </c>
      <c r="C4688" s="251" t="s">
        <v>10031</v>
      </c>
      <c r="D4688" s="251" t="s">
        <v>15298</v>
      </c>
      <c r="E4688" s="251" t="s">
        <v>13366</v>
      </c>
      <c r="F4688" s="251" t="s">
        <v>9974</v>
      </c>
      <c r="G4688" s="251" t="s">
        <v>10057</v>
      </c>
      <c r="H4688" s="251" t="s">
        <v>5202</v>
      </c>
      <c r="I4688" s="257" t="str">
        <f t="shared" si="293"/>
        <v>-00002</v>
      </c>
      <c r="J4688" s="251">
        <v>2</v>
      </c>
      <c r="K4688" s="251">
        <v>2</v>
      </c>
      <c r="M4688" s="251" t="s">
        <v>9958</v>
      </c>
      <c r="N4688" s="251" t="s">
        <v>14067</v>
      </c>
      <c r="O4688" s="251">
        <v>2</v>
      </c>
      <c r="Q4688" s="251" t="s">
        <v>15305</v>
      </c>
      <c r="R4688" s="251" t="s">
        <v>10028</v>
      </c>
      <c r="S4688" s="251" t="s">
        <v>3737</v>
      </c>
      <c r="T4688" s="251" t="str">
        <f t="shared" si="294"/>
        <v>I040462181550VT020</v>
      </c>
      <c r="W4688" s="251" t="str">
        <f t="shared" si="295"/>
        <v>I040462181550-VT020</v>
      </c>
    </row>
    <row r="4689" spans="1:23" x14ac:dyDescent="0.3">
      <c r="A4689" s="256" t="str">
        <f t="shared" si="292"/>
        <v>I0404621-81551VT050-00002</v>
      </c>
      <c r="B4689" s="251" t="s">
        <v>15306</v>
      </c>
      <c r="C4689" s="251" t="s">
        <v>10031</v>
      </c>
      <c r="D4689" s="251" t="s">
        <v>15298</v>
      </c>
      <c r="E4689" s="251" t="s">
        <v>13366</v>
      </c>
      <c r="F4689" s="251" t="s">
        <v>9976</v>
      </c>
      <c r="G4689" s="251" t="s">
        <v>10062</v>
      </c>
      <c r="H4689" s="251" t="s">
        <v>3436</v>
      </c>
      <c r="I4689" s="257" t="str">
        <f t="shared" si="293"/>
        <v>-00002</v>
      </c>
      <c r="J4689" s="251">
        <v>2</v>
      </c>
      <c r="K4689" s="251">
        <v>2</v>
      </c>
      <c r="M4689" s="251" t="s">
        <v>9958</v>
      </c>
      <c r="N4689" s="251" t="s">
        <v>14067</v>
      </c>
      <c r="O4689" s="251">
        <v>2</v>
      </c>
      <c r="Q4689" s="251" t="s">
        <v>15306</v>
      </c>
      <c r="R4689" s="251" t="s">
        <v>10028</v>
      </c>
      <c r="S4689" s="251" t="s">
        <v>3763</v>
      </c>
      <c r="T4689" s="251" t="str">
        <f t="shared" si="294"/>
        <v>I040462181551VT050</v>
      </c>
      <c r="W4689" s="251" t="str">
        <f t="shared" si="295"/>
        <v>I040462181551-VT050</v>
      </c>
    </row>
    <row r="4690" spans="1:23" x14ac:dyDescent="0.3">
      <c r="A4690" s="256" t="str">
        <f t="shared" si="292"/>
        <v>I0404621-815600K080-00002</v>
      </c>
      <c r="B4690" s="251" t="s">
        <v>15307</v>
      </c>
      <c r="C4690" s="251" t="s">
        <v>10031</v>
      </c>
      <c r="D4690" s="251" t="s">
        <v>15298</v>
      </c>
      <c r="E4690" s="251" t="s">
        <v>13366</v>
      </c>
      <c r="F4690" s="251" t="s">
        <v>9978</v>
      </c>
      <c r="G4690" s="251" t="s">
        <v>164</v>
      </c>
      <c r="H4690" s="251" t="s">
        <v>5047</v>
      </c>
      <c r="I4690" s="257" t="str">
        <f t="shared" si="293"/>
        <v>-00002</v>
      </c>
      <c r="J4690" s="251">
        <v>2</v>
      </c>
      <c r="K4690" s="251">
        <v>2</v>
      </c>
      <c r="M4690" s="251" t="s">
        <v>9958</v>
      </c>
      <c r="N4690" s="251" t="s">
        <v>14067</v>
      </c>
      <c r="O4690" s="251">
        <v>2</v>
      </c>
      <c r="Q4690" s="251" t="s">
        <v>15307</v>
      </c>
      <c r="R4690" s="251" t="s">
        <v>10028</v>
      </c>
      <c r="S4690" s="251" t="s">
        <v>163</v>
      </c>
      <c r="T4690" s="251" t="str">
        <f t="shared" si="294"/>
        <v>I0404621815600K080</v>
      </c>
      <c r="W4690" s="251" t="str">
        <f t="shared" si="295"/>
        <v>I040462181560-0K080</v>
      </c>
    </row>
    <row r="4691" spans="1:23" x14ac:dyDescent="0.3">
      <c r="A4691" s="256" t="str">
        <f t="shared" si="292"/>
        <v>I0404621-81560VT020-00002</v>
      </c>
      <c r="B4691" s="251" t="s">
        <v>15308</v>
      </c>
      <c r="C4691" s="251" t="s">
        <v>10031</v>
      </c>
      <c r="D4691" s="251" t="s">
        <v>15298</v>
      </c>
      <c r="E4691" s="251" t="s">
        <v>13366</v>
      </c>
      <c r="F4691" s="251" t="s">
        <v>9980</v>
      </c>
      <c r="G4691" s="251" t="s">
        <v>10065</v>
      </c>
      <c r="H4691" s="251" t="s">
        <v>5204</v>
      </c>
      <c r="I4691" s="257" t="str">
        <f t="shared" si="293"/>
        <v>-00002</v>
      </c>
      <c r="J4691" s="251">
        <v>2</v>
      </c>
      <c r="K4691" s="251">
        <v>2</v>
      </c>
      <c r="M4691" s="251" t="s">
        <v>9958</v>
      </c>
      <c r="N4691" s="251" t="s">
        <v>14067</v>
      </c>
      <c r="O4691" s="251">
        <v>2</v>
      </c>
      <c r="Q4691" s="251" t="s">
        <v>15308</v>
      </c>
      <c r="R4691" s="251" t="s">
        <v>10028</v>
      </c>
      <c r="S4691" s="251" t="s">
        <v>3743</v>
      </c>
      <c r="T4691" s="251" t="str">
        <f t="shared" si="294"/>
        <v>I040462181560VT020</v>
      </c>
      <c r="W4691" s="251" t="str">
        <f t="shared" si="295"/>
        <v>I040462181560-VT020</v>
      </c>
    </row>
    <row r="4692" spans="1:23" x14ac:dyDescent="0.3">
      <c r="A4692" s="256" t="str">
        <f t="shared" si="292"/>
        <v>I0404621-81560VT050-00003</v>
      </c>
      <c r="B4692" s="251" t="s">
        <v>15309</v>
      </c>
      <c r="C4692" s="251" t="s">
        <v>10031</v>
      </c>
      <c r="D4692" s="251" t="s">
        <v>15298</v>
      </c>
      <c r="E4692" s="251" t="s">
        <v>13366</v>
      </c>
      <c r="F4692" s="251" t="s">
        <v>9982</v>
      </c>
      <c r="G4692" s="251" t="s">
        <v>10067</v>
      </c>
      <c r="H4692" s="251" t="s">
        <v>5204</v>
      </c>
      <c r="I4692" s="257" t="str">
        <f t="shared" si="293"/>
        <v>-00003</v>
      </c>
      <c r="J4692" s="251">
        <v>3</v>
      </c>
      <c r="K4692" s="251">
        <v>3</v>
      </c>
      <c r="M4692" s="251" t="s">
        <v>9958</v>
      </c>
      <c r="N4692" s="251" t="s">
        <v>14067</v>
      </c>
      <c r="O4692" s="251">
        <v>3</v>
      </c>
      <c r="Q4692" s="251" t="s">
        <v>15309</v>
      </c>
      <c r="R4692" s="251" t="s">
        <v>10028</v>
      </c>
      <c r="S4692" s="251" t="s">
        <v>3746</v>
      </c>
      <c r="T4692" s="251" t="str">
        <f t="shared" si="294"/>
        <v>I040462181560VT050</v>
      </c>
      <c r="W4692" s="251" t="str">
        <f t="shared" si="295"/>
        <v>I040462181560-VT050</v>
      </c>
    </row>
    <row r="4693" spans="1:23" x14ac:dyDescent="0.3">
      <c r="A4693" s="256" t="str">
        <f t="shared" si="292"/>
        <v>I0404621-81561VT020-00001</v>
      </c>
      <c r="B4693" s="251" t="s">
        <v>15310</v>
      </c>
      <c r="C4693" s="251" t="s">
        <v>10031</v>
      </c>
      <c r="D4693" s="251" t="s">
        <v>15298</v>
      </c>
      <c r="E4693" s="251" t="s">
        <v>13366</v>
      </c>
      <c r="F4693" s="251" t="s">
        <v>9984</v>
      </c>
      <c r="G4693" s="251" t="s">
        <v>10256</v>
      </c>
      <c r="H4693" s="251" t="s">
        <v>3443</v>
      </c>
      <c r="I4693" s="257" t="str">
        <f t="shared" si="293"/>
        <v>-00001</v>
      </c>
      <c r="J4693" s="251">
        <v>1</v>
      </c>
      <c r="K4693" s="251">
        <v>1</v>
      </c>
      <c r="M4693" s="251" t="s">
        <v>9958</v>
      </c>
      <c r="N4693" s="251" t="s">
        <v>14067</v>
      </c>
      <c r="O4693" s="251">
        <v>1</v>
      </c>
      <c r="Q4693" s="251" t="s">
        <v>15310</v>
      </c>
      <c r="R4693" s="251" t="s">
        <v>10028</v>
      </c>
      <c r="S4693" s="251" t="s">
        <v>3767</v>
      </c>
      <c r="T4693" s="251" t="str">
        <f t="shared" si="294"/>
        <v>I040462181561VT020</v>
      </c>
      <c r="W4693" s="251" t="str">
        <f t="shared" si="295"/>
        <v>I040462181561-VT020</v>
      </c>
    </row>
    <row r="4694" spans="1:23" x14ac:dyDescent="0.3">
      <c r="A4694" s="256" t="str">
        <f t="shared" si="292"/>
        <v>I0404621-81580VT010-00001</v>
      </c>
      <c r="B4694" s="251" t="s">
        <v>15311</v>
      </c>
      <c r="C4694" s="251" t="s">
        <v>10031</v>
      </c>
      <c r="D4694" s="251" t="s">
        <v>15298</v>
      </c>
      <c r="E4694" s="251" t="s">
        <v>13366</v>
      </c>
      <c r="F4694" s="251" t="s">
        <v>9986</v>
      </c>
      <c r="G4694" s="251" t="s">
        <v>5289</v>
      </c>
      <c r="H4694" s="251" t="s">
        <v>758</v>
      </c>
      <c r="I4694" s="257" t="str">
        <f t="shared" si="293"/>
        <v>-00001</v>
      </c>
      <c r="J4694" s="251">
        <v>1</v>
      </c>
      <c r="K4694" s="251">
        <v>1</v>
      </c>
      <c r="M4694" s="251" t="s">
        <v>9993</v>
      </c>
      <c r="N4694" s="251" t="s">
        <v>14067</v>
      </c>
      <c r="O4694" s="251">
        <v>1</v>
      </c>
      <c r="Q4694" s="251" t="s">
        <v>15311</v>
      </c>
      <c r="R4694" s="251" t="s">
        <v>10028</v>
      </c>
      <c r="S4694" s="251" t="s">
        <v>3749</v>
      </c>
      <c r="T4694" s="251" t="str">
        <f t="shared" si="294"/>
        <v>I040462181580VT010</v>
      </c>
      <c r="W4694" s="251" t="str">
        <f t="shared" si="295"/>
        <v>I040462181580-VT010</v>
      </c>
    </row>
    <row r="4695" spans="1:23" x14ac:dyDescent="0.3">
      <c r="A4695" s="256" t="str">
        <f t="shared" si="292"/>
        <v>I0404621-81580VT020-00002</v>
      </c>
      <c r="B4695" s="251" t="s">
        <v>15312</v>
      </c>
      <c r="C4695" s="251" t="s">
        <v>10031</v>
      </c>
      <c r="D4695" s="251" t="s">
        <v>15298</v>
      </c>
      <c r="E4695" s="251" t="s">
        <v>13366</v>
      </c>
      <c r="F4695" s="251" t="s">
        <v>9988</v>
      </c>
      <c r="G4695" s="251" t="s">
        <v>10071</v>
      </c>
      <c r="H4695" s="251" t="s">
        <v>758</v>
      </c>
      <c r="I4695" s="257" t="str">
        <f t="shared" si="293"/>
        <v>-00002</v>
      </c>
      <c r="J4695" s="251">
        <v>2</v>
      </c>
      <c r="K4695" s="251">
        <v>2</v>
      </c>
      <c r="M4695" s="251" t="s">
        <v>9958</v>
      </c>
      <c r="N4695" s="251" t="s">
        <v>14067</v>
      </c>
      <c r="O4695" s="251">
        <v>2</v>
      </c>
      <c r="Q4695" s="251" t="s">
        <v>15312</v>
      </c>
      <c r="R4695" s="251" t="s">
        <v>10028</v>
      </c>
      <c r="S4695" s="251" t="s">
        <v>3752</v>
      </c>
      <c r="T4695" s="251" t="str">
        <f t="shared" si="294"/>
        <v>I040462181580VT020</v>
      </c>
      <c r="W4695" s="251" t="str">
        <f t="shared" si="295"/>
        <v>I040462181580-VT020</v>
      </c>
    </row>
    <row r="4696" spans="1:23" x14ac:dyDescent="0.3">
      <c r="A4696" s="256" t="str">
        <f t="shared" si="292"/>
        <v>I0404621-81581VT020-00001</v>
      </c>
      <c r="B4696" s="251" t="s">
        <v>15313</v>
      </c>
      <c r="C4696" s="251" t="s">
        <v>10031</v>
      </c>
      <c r="D4696" s="251" t="s">
        <v>15298</v>
      </c>
      <c r="E4696" s="251" t="s">
        <v>13366</v>
      </c>
      <c r="F4696" s="251" t="s">
        <v>9990</v>
      </c>
      <c r="G4696" s="251" t="s">
        <v>10668</v>
      </c>
      <c r="H4696" s="251" t="s">
        <v>5218</v>
      </c>
      <c r="I4696" s="257" t="str">
        <f t="shared" si="293"/>
        <v>-00001</v>
      </c>
      <c r="J4696" s="251">
        <v>1</v>
      </c>
      <c r="K4696" s="251">
        <v>1</v>
      </c>
      <c r="M4696" s="251" t="s">
        <v>9993</v>
      </c>
      <c r="N4696" s="251" t="s">
        <v>14067</v>
      </c>
      <c r="O4696" s="251">
        <v>1</v>
      </c>
      <c r="Q4696" s="251" t="s">
        <v>15313</v>
      </c>
      <c r="R4696" s="251" t="s">
        <v>10028</v>
      </c>
      <c r="S4696" s="251" t="s">
        <v>3773</v>
      </c>
      <c r="T4696" s="251" t="str">
        <f t="shared" si="294"/>
        <v>I040462181581VT020</v>
      </c>
      <c r="W4696" s="251" t="str">
        <f t="shared" si="295"/>
        <v>I040462181581-VT020</v>
      </c>
    </row>
    <row r="4697" spans="1:23" x14ac:dyDescent="0.3">
      <c r="A4697" s="256" t="str">
        <f t="shared" si="292"/>
        <v>I0404621-81590VT020-00002</v>
      </c>
      <c r="B4697" s="251" t="s">
        <v>15314</v>
      </c>
      <c r="C4697" s="251" t="s">
        <v>10031</v>
      </c>
      <c r="D4697" s="251" t="s">
        <v>15298</v>
      </c>
      <c r="E4697" s="251" t="s">
        <v>13366</v>
      </c>
      <c r="F4697" s="251" t="s">
        <v>9992</v>
      </c>
      <c r="G4697" s="251" t="s">
        <v>10075</v>
      </c>
      <c r="H4697" s="251" t="s">
        <v>770</v>
      </c>
      <c r="I4697" s="257" t="str">
        <f t="shared" si="293"/>
        <v>-00002</v>
      </c>
      <c r="J4697" s="251">
        <v>2</v>
      </c>
      <c r="K4697" s="251">
        <v>2</v>
      </c>
      <c r="M4697" s="251" t="s">
        <v>9958</v>
      </c>
      <c r="N4697" s="251" t="s">
        <v>14067</v>
      </c>
      <c r="O4697" s="251">
        <v>2</v>
      </c>
      <c r="Q4697" s="251" t="s">
        <v>15314</v>
      </c>
      <c r="R4697" s="251" t="s">
        <v>10028</v>
      </c>
      <c r="S4697" s="251" t="s">
        <v>3758</v>
      </c>
      <c r="T4697" s="251" t="str">
        <f t="shared" si="294"/>
        <v>I040462181590VT020</v>
      </c>
      <c r="W4697" s="251" t="str">
        <f t="shared" si="295"/>
        <v>I040462181590-VT020</v>
      </c>
    </row>
    <row r="4698" spans="1:23" x14ac:dyDescent="0.3">
      <c r="A4698" s="256" t="str">
        <f t="shared" si="292"/>
        <v>I0606395-81110BZ620-00001</v>
      </c>
      <c r="B4698" s="251" t="s">
        <v>15315</v>
      </c>
      <c r="C4698" s="251" t="s">
        <v>10077</v>
      </c>
      <c r="D4698" s="251" t="s">
        <v>4411</v>
      </c>
      <c r="E4698" s="251" t="s">
        <v>13366</v>
      </c>
      <c r="F4698" s="251" t="s">
        <v>9957</v>
      </c>
      <c r="G4698" s="251" t="s">
        <v>1193</v>
      </c>
      <c r="H4698" s="251" t="s">
        <v>3422</v>
      </c>
      <c r="I4698" s="257" t="str">
        <f t="shared" si="293"/>
        <v>-00001</v>
      </c>
      <c r="J4698" s="251">
        <v>1</v>
      </c>
      <c r="K4698" s="251">
        <v>1</v>
      </c>
      <c r="M4698" s="251" t="s">
        <v>9958</v>
      </c>
      <c r="N4698" s="251" t="s">
        <v>13670</v>
      </c>
      <c r="O4698" s="251">
        <v>1</v>
      </c>
      <c r="Q4698" s="251" t="s">
        <v>15315</v>
      </c>
      <c r="R4698" s="251" t="s">
        <v>9960</v>
      </c>
      <c r="S4698" s="251" t="s">
        <v>1192</v>
      </c>
      <c r="T4698" s="251" t="str">
        <f t="shared" si="294"/>
        <v>I060639581110BZ620</v>
      </c>
      <c r="W4698" s="251" t="str">
        <f t="shared" si="295"/>
        <v>I060639581110-BZ620</v>
      </c>
    </row>
    <row r="4699" spans="1:23" x14ac:dyDescent="0.3">
      <c r="A4699" s="256" t="str">
        <f t="shared" si="292"/>
        <v>I0606395-81130BZ620-00008</v>
      </c>
      <c r="B4699" s="251" t="s">
        <v>4413</v>
      </c>
      <c r="C4699" s="251" t="s">
        <v>10077</v>
      </c>
      <c r="D4699" s="251" t="s">
        <v>4411</v>
      </c>
      <c r="E4699" s="251" t="s">
        <v>13366</v>
      </c>
      <c r="F4699" s="251" t="s">
        <v>9962</v>
      </c>
      <c r="G4699" s="251" t="s">
        <v>1198</v>
      </c>
      <c r="H4699" s="251" t="s">
        <v>5101</v>
      </c>
      <c r="I4699" s="257" t="str">
        <f t="shared" si="293"/>
        <v>-00008</v>
      </c>
      <c r="J4699" s="251">
        <v>8</v>
      </c>
      <c r="K4699" s="251">
        <v>8</v>
      </c>
      <c r="M4699" s="251" t="s">
        <v>9958</v>
      </c>
      <c r="N4699" s="251" t="s">
        <v>13670</v>
      </c>
      <c r="O4699" s="251">
        <v>8</v>
      </c>
      <c r="Q4699" s="251" t="s">
        <v>4413</v>
      </c>
      <c r="R4699" s="251" t="s">
        <v>9960</v>
      </c>
      <c r="S4699" s="251" t="s">
        <v>1197</v>
      </c>
      <c r="T4699" s="251" t="str">
        <f t="shared" si="294"/>
        <v>I060639581130BZ620</v>
      </c>
      <c r="W4699" s="251" t="str">
        <f t="shared" si="295"/>
        <v>I060639581130-BZ620</v>
      </c>
    </row>
    <row r="4700" spans="1:23" x14ac:dyDescent="0.3">
      <c r="A4700" s="256" t="str">
        <f t="shared" si="292"/>
        <v>I0606395-81150BZ620-00002</v>
      </c>
      <c r="B4700" s="251" t="s">
        <v>15316</v>
      </c>
      <c r="C4700" s="251" t="s">
        <v>10077</v>
      </c>
      <c r="D4700" s="251" t="s">
        <v>4411</v>
      </c>
      <c r="E4700" s="251" t="s">
        <v>13366</v>
      </c>
      <c r="F4700" s="251" t="s">
        <v>9964</v>
      </c>
      <c r="G4700" s="251" t="s">
        <v>1203</v>
      </c>
      <c r="H4700" s="251" t="s">
        <v>3429</v>
      </c>
      <c r="I4700" s="257" t="str">
        <f t="shared" si="293"/>
        <v>-00002</v>
      </c>
      <c r="J4700" s="251">
        <v>2</v>
      </c>
      <c r="K4700" s="251">
        <v>2</v>
      </c>
      <c r="M4700" s="251" t="s">
        <v>9958</v>
      </c>
      <c r="N4700" s="251" t="s">
        <v>13670</v>
      </c>
      <c r="O4700" s="251">
        <v>2</v>
      </c>
      <c r="Q4700" s="251" t="s">
        <v>15316</v>
      </c>
      <c r="R4700" s="251" t="s">
        <v>9960</v>
      </c>
      <c r="S4700" s="251" t="s">
        <v>1202</v>
      </c>
      <c r="T4700" s="251" t="str">
        <f t="shared" si="294"/>
        <v>I060639581150BZ620</v>
      </c>
      <c r="W4700" s="251" t="str">
        <f t="shared" si="295"/>
        <v>I060639581150-BZ620</v>
      </c>
    </row>
    <row r="4701" spans="1:23" x14ac:dyDescent="0.3">
      <c r="A4701" s="256" t="str">
        <f t="shared" si="292"/>
        <v>I0606395-81150BZ630-00001</v>
      </c>
      <c r="B4701" s="251" t="s">
        <v>15317</v>
      </c>
      <c r="C4701" s="251" t="s">
        <v>10077</v>
      </c>
      <c r="D4701" s="251" t="s">
        <v>4411</v>
      </c>
      <c r="E4701" s="251" t="s">
        <v>13366</v>
      </c>
      <c r="F4701" s="251" t="s">
        <v>9966</v>
      </c>
      <c r="G4701" s="251" t="s">
        <v>1222</v>
      </c>
      <c r="H4701" s="251" t="s">
        <v>3429</v>
      </c>
      <c r="I4701" s="257" t="str">
        <f t="shared" si="293"/>
        <v>-00001</v>
      </c>
      <c r="J4701" s="251">
        <v>1</v>
      </c>
      <c r="K4701" s="251">
        <v>1</v>
      </c>
      <c r="M4701" s="251" t="s">
        <v>10864</v>
      </c>
      <c r="N4701" s="251" t="s">
        <v>13670</v>
      </c>
      <c r="O4701" s="251">
        <v>1</v>
      </c>
      <c r="Q4701" s="251" t="s">
        <v>15317</v>
      </c>
      <c r="R4701" s="251" t="s">
        <v>9960</v>
      </c>
      <c r="S4701" s="251" t="s">
        <v>1221</v>
      </c>
      <c r="T4701" s="251" t="str">
        <f t="shared" si="294"/>
        <v>I060639581150BZ630</v>
      </c>
      <c r="W4701" s="251" t="str">
        <f t="shared" si="295"/>
        <v>I060639581150-BZ630</v>
      </c>
    </row>
    <row r="4702" spans="1:23" x14ac:dyDescent="0.3">
      <c r="A4702" s="256" t="str">
        <f t="shared" si="292"/>
        <v>I0606395-81170BZ620-00006</v>
      </c>
      <c r="B4702" s="251" t="s">
        <v>15318</v>
      </c>
      <c r="C4702" s="251" t="s">
        <v>10077</v>
      </c>
      <c r="D4702" s="251" t="s">
        <v>4411</v>
      </c>
      <c r="E4702" s="251" t="s">
        <v>13366</v>
      </c>
      <c r="F4702" s="251" t="s">
        <v>9968</v>
      </c>
      <c r="G4702" s="251" t="s">
        <v>1208</v>
      </c>
      <c r="H4702" s="251" t="s">
        <v>5102</v>
      </c>
      <c r="I4702" s="257" t="str">
        <f t="shared" si="293"/>
        <v>-00006</v>
      </c>
      <c r="J4702" s="251">
        <v>6</v>
      </c>
      <c r="K4702" s="251">
        <v>6</v>
      </c>
      <c r="M4702" s="251" t="s">
        <v>9958</v>
      </c>
      <c r="N4702" s="251" t="s">
        <v>13670</v>
      </c>
      <c r="O4702" s="251">
        <v>6</v>
      </c>
      <c r="Q4702" s="251" t="s">
        <v>15318</v>
      </c>
      <c r="R4702" s="251" t="s">
        <v>9960</v>
      </c>
      <c r="S4702" s="251" t="s">
        <v>1207</v>
      </c>
      <c r="T4702" s="251" t="str">
        <f t="shared" si="294"/>
        <v>I060639581170BZ620</v>
      </c>
      <c r="W4702" s="251" t="str">
        <f t="shared" si="295"/>
        <v>I060639581170-BZ620</v>
      </c>
    </row>
    <row r="4703" spans="1:23" x14ac:dyDescent="0.3">
      <c r="A4703" s="256" t="str">
        <f t="shared" si="292"/>
        <v>I0606395-81550BZ220-00003</v>
      </c>
      <c r="B4703" s="251" t="s">
        <v>15319</v>
      </c>
      <c r="C4703" s="251" t="s">
        <v>10077</v>
      </c>
      <c r="D4703" s="251" t="s">
        <v>4411</v>
      </c>
      <c r="E4703" s="251" t="s">
        <v>13366</v>
      </c>
      <c r="F4703" s="251" t="s">
        <v>9970</v>
      </c>
      <c r="G4703" s="251" t="s">
        <v>1364</v>
      </c>
      <c r="H4703" s="251" t="s">
        <v>5202</v>
      </c>
      <c r="I4703" s="257" t="str">
        <f t="shared" si="293"/>
        <v>-00003</v>
      </c>
      <c r="J4703" s="251">
        <v>3</v>
      </c>
      <c r="K4703" s="251">
        <v>3</v>
      </c>
      <c r="M4703" s="251" t="s">
        <v>9958</v>
      </c>
      <c r="N4703" s="251" t="s">
        <v>13670</v>
      </c>
      <c r="O4703" s="251">
        <v>3</v>
      </c>
      <c r="Q4703" s="251" t="s">
        <v>15319</v>
      </c>
      <c r="R4703" s="251" t="s">
        <v>9960</v>
      </c>
      <c r="S4703" s="251" t="s">
        <v>1363</v>
      </c>
      <c r="T4703" s="251" t="str">
        <f t="shared" si="294"/>
        <v>I060639581550BZ220</v>
      </c>
      <c r="W4703" s="251" t="str">
        <f t="shared" si="295"/>
        <v>I060639581550-BZ220</v>
      </c>
    </row>
    <row r="4704" spans="1:23" x14ac:dyDescent="0.3">
      <c r="A4704" s="256" t="str">
        <f t="shared" si="292"/>
        <v>I0606395-81550BZ490-00003</v>
      </c>
      <c r="B4704" s="251" t="s">
        <v>15320</v>
      </c>
      <c r="C4704" s="251" t="s">
        <v>10077</v>
      </c>
      <c r="D4704" s="251" t="s">
        <v>4411</v>
      </c>
      <c r="E4704" s="251" t="s">
        <v>13366</v>
      </c>
      <c r="F4704" s="251" t="s">
        <v>9972</v>
      </c>
      <c r="G4704" s="251" t="s">
        <v>1409</v>
      </c>
      <c r="H4704" s="251" t="s">
        <v>5202</v>
      </c>
      <c r="I4704" s="257" t="str">
        <f t="shared" si="293"/>
        <v>-00003</v>
      </c>
      <c r="J4704" s="251">
        <v>3</v>
      </c>
      <c r="K4704" s="251">
        <v>3</v>
      </c>
      <c r="M4704" s="251" t="s">
        <v>9958</v>
      </c>
      <c r="N4704" s="251" t="s">
        <v>13670</v>
      </c>
      <c r="O4704" s="251">
        <v>3</v>
      </c>
      <c r="Q4704" s="251" t="s">
        <v>15320</v>
      </c>
      <c r="R4704" s="251" t="s">
        <v>9960</v>
      </c>
      <c r="S4704" s="251" t="s">
        <v>1408</v>
      </c>
      <c r="T4704" s="251" t="str">
        <f t="shared" si="294"/>
        <v>I060639581550BZ490</v>
      </c>
      <c r="W4704" s="251" t="str">
        <f t="shared" si="295"/>
        <v>I060639581550-BZ490</v>
      </c>
    </row>
    <row r="4705" spans="1:23" x14ac:dyDescent="0.3">
      <c r="A4705" s="256" t="str">
        <f t="shared" si="292"/>
        <v>I0606395-81551BZ150-00005</v>
      </c>
      <c r="B4705" s="251" t="s">
        <v>15321</v>
      </c>
      <c r="C4705" s="251" t="s">
        <v>10077</v>
      </c>
      <c r="D4705" s="251" t="s">
        <v>4411</v>
      </c>
      <c r="E4705" s="251" t="s">
        <v>13366</v>
      </c>
      <c r="F4705" s="251" t="s">
        <v>9974</v>
      </c>
      <c r="G4705" s="251" t="s">
        <v>1351</v>
      </c>
      <c r="H4705" s="251" t="s">
        <v>3436</v>
      </c>
      <c r="I4705" s="257" t="str">
        <f t="shared" si="293"/>
        <v>-00005</v>
      </c>
      <c r="J4705" s="251">
        <v>5</v>
      </c>
      <c r="K4705" s="251">
        <v>5</v>
      </c>
      <c r="M4705" s="251" t="s">
        <v>9958</v>
      </c>
      <c r="N4705" s="251" t="s">
        <v>13670</v>
      </c>
      <c r="O4705" s="251">
        <v>5</v>
      </c>
      <c r="Q4705" s="251" t="s">
        <v>15321</v>
      </c>
      <c r="R4705" s="251" t="s">
        <v>9960</v>
      </c>
      <c r="S4705" s="251" t="s">
        <v>1350</v>
      </c>
      <c r="T4705" s="251" t="str">
        <f t="shared" si="294"/>
        <v>I060639581551BZ150</v>
      </c>
      <c r="W4705" s="251" t="str">
        <f t="shared" si="295"/>
        <v>I060639581551-BZ150</v>
      </c>
    </row>
    <row r="4706" spans="1:23" x14ac:dyDescent="0.3">
      <c r="A4706" s="256" t="str">
        <f t="shared" si="292"/>
        <v>I0606395-81551BZ240-00006</v>
      </c>
      <c r="B4706" s="251" t="s">
        <v>15322</v>
      </c>
      <c r="C4706" s="251" t="s">
        <v>10077</v>
      </c>
      <c r="D4706" s="251" t="s">
        <v>4411</v>
      </c>
      <c r="E4706" s="251" t="s">
        <v>13366</v>
      </c>
      <c r="F4706" s="251" t="s">
        <v>9976</v>
      </c>
      <c r="G4706" s="251" t="s">
        <v>1373</v>
      </c>
      <c r="H4706" s="251" t="s">
        <v>3436</v>
      </c>
      <c r="I4706" s="257" t="str">
        <f t="shared" si="293"/>
        <v>-00006</v>
      </c>
      <c r="J4706" s="251">
        <v>6</v>
      </c>
      <c r="K4706" s="251">
        <v>6</v>
      </c>
      <c r="M4706" s="251" t="s">
        <v>9958</v>
      </c>
      <c r="N4706" s="251" t="s">
        <v>13670</v>
      </c>
      <c r="O4706" s="251">
        <v>6</v>
      </c>
      <c r="Q4706" s="251" t="s">
        <v>15322</v>
      </c>
      <c r="R4706" s="251" t="s">
        <v>9960</v>
      </c>
      <c r="S4706" s="251" t="s">
        <v>1372</v>
      </c>
      <c r="T4706" s="251" t="str">
        <f t="shared" si="294"/>
        <v>I060639581551BZ240</v>
      </c>
      <c r="W4706" s="251" t="str">
        <f t="shared" si="295"/>
        <v>I060639581551-BZ240</v>
      </c>
    </row>
    <row r="4707" spans="1:23" x14ac:dyDescent="0.3">
      <c r="A4707" s="256" t="str">
        <f t="shared" si="292"/>
        <v>I0606395-81551BZ320-00004</v>
      </c>
      <c r="B4707" s="251" t="s">
        <v>15323</v>
      </c>
      <c r="C4707" s="251" t="s">
        <v>10077</v>
      </c>
      <c r="D4707" s="251" t="s">
        <v>4411</v>
      </c>
      <c r="E4707" s="251" t="s">
        <v>13366</v>
      </c>
      <c r="F4707" s="251" t="s">
        <v>9978</v>
      </c>
      <c r="G4707" s="251" t="s">
        <v>1418</v>
      </c>
      <c r="H4707" s="251" t="s">
        <v>3436</v>
      </c>
      <c r="I4707" s="257" t="str">
        <f t="shared" si="293"/>
        <v>-00004</v>
      </c>
      <c r="J4707" s="251">
        <v>4</v>
      </c>
      <c r="K4707" s="251">
        <v>4</v>
      </c>
      <c r="M4707" s="251" t="s">
        <v>9958</v>
      </c>
      <c r="N4707" s="251" t="s">
        <v>13670</v>
      </c>
      <c r="O4707" s="251">
        <v>4</v>
      </c>
      <c r="Q4707" s="251" t="s">
        <v>15323</v>
      </c>
      <c r="R4707" s="251" t="s">
        <v>9960</v>
      </c>
      <c r="S4707" s="251" t="s">
        <v>1417</v>
      </c>
      <c r="T4707" s="251" t="str">
        <f t="shared" si="294"/>
        <v>I060639581551BZ320</v>
      </c>
      <c r="W4707" s="251" t="str">
        <f t="shared" si="295"/>
        <v>I060639581551-BZ320</v>
      </c>
    </row>
    <row r="4708" spans="1:23" x14ac:dyDescent="0.3">
      <c r="A4708" s="256" t="str">
        <f t="shared" si="292"/>
        <v>I0606395-81560BZ220-00001</v>
      </c>
      <c r="B4708" s="251" t="s">
        <v>15324</v>
      </c>
      <c r="C4708" s="251" t="s">
        <v>10077</v>
      </c>
      <c r="D4708" s="251" t="s">
        <v>4411</v>
      </c>
      <c r="E4708" s="251" t="s">
        <v>13366</v>
      </c>
      <c r="F4708" s="251" t="s">
        <v>9980</v>
      </c>
      <c r="G4708" s="251" t="s">
        <v>1378</v>
      </c>
      <c r="H4708" s="251" t="s">
        <v>5204</v>
      </c>
      <c r="I4708" s="257" t="str">
        <f t="shared" si="293"/>
        <v>-00001</v>
      </c>
      <c r="J4708" s="251">
        <v>1</v>
      </c>
      <c r="K4708" s="251">
        <v>1</v>
      </c>
      <c r="M4708" s="251" t="s">
        <v>9958</v>
      </c>
      <c r="N4708" s="251" t="s">
        <v>13670</v>
      </c>
      <c r="O4708" s="251">
        <v>1</v>
      </c>
      <c r="Q4708" s="251" t="s">
        <v>15324</v>
      </c>
      <c r="R4708" s="251" t="s">
        <v>9960</v>
      </c>
      <c r="S4708" s="251" t="s">
        <v>1377</v>
      </c>
      <c r="T4708" s="251" t="str">
        <f t="shared" si="294"/>
        <v>I060639581560BZ220</v>
      </c>
      <c r="W4708" s="251" t="str">
        <f t="shared" si="295"/>
        <v>I060639581560-BZ220</v>
      </c>
    </row>
    <row r="4709" spans="1:23" x14ac:dyDescent="0.3">
      <c r="A4709" s="256" t="str">
        <f t="shared" si="292"/>
        <v>I0606395-81560BZ490-00002</v>
      </c>
      <c r="B4709" s="251" t="s">
        <v>15325</v>
      </c>
      <c r="C4709" s="251" t="s">
        <v>10077</v>
      </c>
      <c r="D4709" s="251" t="s">
        <v>4411</v>
      </c>
      <c r="E4709" s="251" t="s">
        <v>13366</v>
      </c>
      <c r="F4709" s="251" t="s">
        <v>9982</v>
      </c>
      <c r="G4709" s="251" t="s">
        <v>1423</v>
      </c>
      <c r="H4709" s="251" t="s">
        <v>5204</v>
      </c>
      <c r="I4709" s="257" t="str">
        <f t="shared" si="293"/>
        <v>-00002</v>
      </c>
      <c r="J4709" s="251">
        <v>2</v>
      </c>
      <c r="K4709" s="251">
        <v>2</v>
      </c>
      <c r="M4709" s="251" t="s">
        <v>9958</v>
      </c>
      <c r="N4709" s="251" t="s">
        <v>13670</v>
      </c>
      <c r="O4709" s="251">
        <v>2</v>
      </c>
      <c r="Q4709" s="251" t="s">
        <v>15325</v>
      </c>
      <c r="R4709" s="251" t="s">
        <v>9960</v>
      </c>
      <c r="S4709" s="251" t="s">
        <v>1422</v>
      </c>
      <c r="T4709" s="251" t="str">
        <f t="shared" si="294"/>
        <v>I060639581560BZ490</v>
      </c>
      <c r="W4709" s="251" t="str">
        <f t="shared" si="295"/>
        <v>I060639581560-BZ490</v>
      </c>
    </row>
    <row r="4710" spans="1:23" x14ac:dyDescent="0.3">
      <c r="A4710" s="256" t="str">
        <f t="shared" si="292"/>
        <v>I0606395-81561BZ150-00005</v>
      </c>
      <c r="B4710" s="251" t="s">
        <v>15326</v>
      </c>
      <c r="C4710" s="251" t="s">
        <v>10077</v>
      </c>
      <c r="D4710" s="251" t="s">
        <v>4411</v>
      </c>
      <c r="E4710" s="251" t="s">
        <v>13366</v>
      </c>
      <c r="F4710" s="251" t="s">
        <v>9984</v>
      </c>
      <c r="G4710" s="251" t="s">
        <v>1359</v>
      </c>
      <c r="H4710" s="251" t="s">
        <v>3443</v>
      </c>
      <c r="I4710" s="257" t="str">
        <f t="shared" si="293"/>
        <v>-00005</v>
      </c>
      <c r="J4710" s="251">
        <v>5</v>
      </c>
      <c r="K4710" s="251">
        <v>5</v>
      </c>
      <c r="M4710" s="251" t="s">
        <v>9958</v>
      </c>
      <c r="N4710" s="251" t="s">
        <v>13670</v>
      </c>
      <c r="O4710" s="251">
        <v>5</v>
      </c>
      <c r="Q4710" s="251" t="s">
        <v>15326</v>
      </c>
      <c r="R4710" s="251" t="s">
        <v>9960</v>
      </c>
      <c r="S4710" s="251" t="s">
        <v>1358</v>
      </c>
      <c r="T4710" s="251" t="str">
        <f t="shared" si="294"/>
        <v>I060639581561BZ150</v>
      </c>
      <c r="W4710" s="251" t="str">
        <f t="shared" si="295"/>
        <v>I060639581561-BZ150</v>
      </c>
    </row>
    <row r="4711" spans="1:23" x14ac:dyDescent="0.3">
      <c r="A4711" s="256" t="str">
        <f t="shared" si="292"/>
        <v>I0606395-81561BZ240-00003</v>
      </c>
      <c r="B4711" s="251" t="s">
        <v>15327</v>
      </c>
      <c r="C4711" s="251" t="s">
        <v>10077</v>
      </c>
      <c r="D4711" s="251" t="s">
        <v>4411</v>
      </c>
      <c r="E4711" s="251" t="s">
        <v>13366</v>
      </c>
      <c r="F4711" s="251" t="s">
        <v>9986</v>
      </c>
      <c r="G4711" s="251" t="s">
        <v>1387</v>
      </c>
      <c r="H4711" s="251" t="s">
        <v>3443</v>
      </c>
      <c r="I4711" s="257" t="str">
        <f t="shared" si="293"/>
        <v>-00003</v>
      </c>
      <c r="J4711" s="251">
        <v>3</v>
      </c>
      <c r="K4711" s="251">
        <v>3</v>
      </c>
      <c r="M4711" s="251" t="s">
        <v>9958</v>
      </c>
      <c r="N4711" s="251" t="s">
        <v>13670</v>
      </c>
      <c r="O4711" s="251">
        <v>3</v>
      </c>
      <c r="Q4711" s="251" t="s">
        <v>15327</v>
      </c>
      <c r="R4711" s="251" t="s">
        <v>9960</v>
      </c>
      <c r="S4711" s="251" t="s">
        <v>1386</v>
      </c>
      <c r="T4711" s="251" t="str">
        <f t="shared" si="294"/>
        <v>I060639581561BZ240</v>
      </c>
      <c r="W4711" s="251" t="str">
        <f t="shared" si="295"/>
        <v>I060639581561-BZ240</v>
      </c>
    </row>
    <row r="4712" spans="1:23" x14ac:dyDescent="0.3">
      <c r="A4712" s="256" t="str">
        <f t="shared" si="292"/>
        <v>I0606395-81561BZ320-00004</v>
      </c>
      <c r="B4712" s="251" t="s">
        <v>15328</v>
      </c>
      <c r="C4712" s="251" t="s">
        <v>10077</v>
      </c>
      <c r="D4712" s="251" t="s">
        <v>4411</v>
      </c>
      <c r="E4712" s="251" t="s">
        <v>13366</v>
      </c>
      <c r="F4712" s="251" t="s">
        <v>9988</v>
      </c>
      <c r="G4712" s="251" t="s">
        <v>1428</v>
      </c>
      <c r="H4712" s="251" t="s">
        <v>3443</v>
      </c>
      <c r="I4712" s="257" t="str">
        <f t="shared" si="293"/>
        <v>-00004</v>
      </c>
      <c r="J4712" s="251">
        <v>4</v>
      </c>
      <c r="K4712" s="251">
        <v>4</v>
      </c>
      <c r="M4712" s="251" t="s">
        <v>9958</v>
      </c>
      <c r="N4712" s="251" t="s">
        <v>13670</v>
      </c>
      <c r="O4712" s="251">
        <v>4</v>
      </c>
      <c r="Q4712" s="251" t="s">
        <v>15328</v>
      </c>
      <c r="R4712" s="251" t="s">
        <v>9960</v>
      </c>
      <c r="S4712" s="251" t="s">
        <v>1427</v>
      </c>
      <c r="T4712" s="251" t="str">
        <f t="shared" si="294"/>
        <v>I060639581561BZ320</v>
      </c>
      <c r="W4712" s="251" t="str">
        <f t="shared" si="295"/>
        <v>I060639581561-BZ320</v>
      </c>
    </row>
    <row r="4713" spans="1:23" x14ac:dyDescent="0.3">
      <c r="A4713" s="256" t="str">
        <f t="shared" si="292"/>
        <v>I0606395-81590BZ051-00003</v>
      </c>
      <c r="B4713" s="251" t="s">
        <v>15329</v>
      </c>
      <c r="C4713" s="251" t="s">
        <v>10077</v>
      </c>
      <c r="D4713" s="251" t="s">
        <v>4411</v>
      </c>
      <c r="E4713" s="251" t="s">
        <v>13366</v>
      </c>
      <c r="F4713" s="251" t="s">
        <v>9990</v>
      </c>
      <c r="G4713" s="251" t="s">
        <v>5230</v>
      </c>
      <c r="H4713" s="251" t="s">
        <v>770</v>
      </c>
      <c r="I4713" s="257" t="str">
        <f t="shared" si="293"/>
        <v>-00003</v>
      </c>
      <c r="J4713" s="251">
        <v>3</v>
      </c>
      <c r="K4713" s="251">
        <v>3</v>
      </c>
      <c r="M4713" s="251" t="s">
        <v>9958</v>
      </c>
      <c r="N4713" s="251" t="s">
        <v>13670</v>
      </c>
      <c r="O4713" s="251">
        <v>3</v>
      </c>
      <c r="Q4713" s="251" t="s">
        <v>15329</v>
      </c>
      <c r="R4713" s="251" t="s">
        <v>9960</v>
      </c>
      <c r="S4713" s="251" t="s">
        <v>4062</v>
      </c>
      <c r="T4713" s="251" t="str">
        <f t="shared" si="294"/>
        <v>I060639581590BZ051</v>
      </c>
      <c r="W4713" s="251" t="str">
        <f t="shared" si="295"/>
        <v>I060639581590-BZ051</v>
      </c>
    </row>
    <row r="4714" spans="1:23" x14ac:dyDescent="0.3">
      <c r="A4714" s="256" t="str">
        <f t="shared" si="292"/>
        <v>I0606395-9004951161-00004</v>
      </c>
      <c r="B4714" s="251" t="s">
        <v>15330</v>
      </c>
      <c r="C4714" s="251" t="s">
        <v>10077</v>
      </c>
      <c r="D4714" s="251" t="s">
        <v>4411</v>
      </c>
      <c r="E4714" s="251" t="s">
        <v>13366</v>
      </c>
      <c r="F4714" s="251" t="s">
        <v>9992</v>
      </c>
      <c r="G4714" s="251" t="s">
        <v>1559</v>
      </c>
      <c r="H4714" s="251" t="s">
        <v>3393</v>
      </c>
      <c r="I4714" s="257" t="str">
        <f t="shared" si="293"/>
        <v>-00004</v>
      </c>
      <c r="J4714" s="251">
        <v>4</v>
      </c>
      <c r="K4714" s="251">
        <v>4</v>
      </c>
      <c r="M4714" s="251" t="s">
        <v>10007</v>
      </c>
      <c r="N4714" s="251" t="s">
        <v>13670</v>
      </c>
      <c r="O4714" s="251">
        <v>4</v>
      </c>
      <c r="Q4714" s="251" t="s">
        <v>15330</v>
      </c>
      <c r="R4714" s="251" t="s">
        <v>9960</v>
      </c>
      <c r="S4714" s="251">
        <v>9004951161</v>
      </c>
      <c r="T4714" s="251" t="str">
        <f t="shared" si="294"/>
        <v>I06063959004951161</v>
      </c>
      <c r="W4714" s="251" t="str">
        <f t="shared" si="295"/>
        <v>I060639590049-51161</v>
      </c>
    </row>
    <row r="4715" spans="1:23" x14ac:dyDescent="0.3">
      <c r="A4715" s="256" t="str">
        <f t="shared" si="292"/>
        <v>I0606395-9004A81005-00002</v>
      </c>
      <c r="B4715" s="251" t="s">
        <v>15331</v>
      </c>
      <c r="C4715" s="251" t="s">
        <v>10077</v>
      </c>
      <c r="D4715" s="251" t="s">
        <v>4411</v>
      </c>
      <c r="E4715" s="251" t="s">
        <v>13366</v>
      </c>
      <c r="F4715" s="251" t="s">
        <v>9995</v>
      </c>
      <c r="G4715" s="251" t="s">
        <v>1566</v>
      </c>
      <c r="H4715" s="251" t="s">
        <v>3393</v>
      </c>
      <c r="I4715" s="257" t="str">
        <f t="shared" si="293"/>
        <v>-00002</v>
      </c>
      <c r="J4715" s="251">
        <v>2</v>
      </c>
      <c r="K4715" s="251">
        <v>2</v>
      </c>
      <c r="M4715" s="251" t="s">
        <v>10007</v>
      </c>
      <c r="N4715" s="251" t="s">
        <v>13670</v>
      </c>
      <c r="O4715" s="251">
        <v>2</v>
      </c>
      <c r="Q4715" s="251" t="s">
        <v>15331</v>
      </c>
      <c r="R4715" s="251" t="s">
        <v>9960</v>
      </c>
      <c r="S4715" s="251" t="s">
        <v>1565</v>
      </c>
      <c r="T4715" s="251" t="str">
        <f t="shared" si="294"/>
        <v>I06063959004A81005</v>
      </c>
      <c r="W4715" s="251" t="str">
        <f t="shared" si="295"/>
        <v>I06063959004A-81005</v>
      </c>
    </row>
    <row r="4716" spans="1:23" x14ac:dyDescent="0.3">
      <c r="A4716" s="256" t="str">
        <f t="shared" si="292"/>
        <v>I0606395-9004A81006-00007</v>
      </c>
      <c r="B4716" s="251" t="s">
        <v>15332</v>
      </c>
      <c r="C4716" s="251" t="s">
        <v>10077</v>
      </c>
      <c r="D4716" s="251" t="s">
        <v>4411</v>
      </c>
      <c r="E4716" s="251" t="s">
        <v>13366</v>
      </c>
      <c r="F4716" s="251" t="s">
        <v>9997</v>
      </c>
      <c r="G4716" s="251" t="s">
        <v>1574</v>
      </c>
      <c r="H4716" s="251" t="s">
        <v>3393</v>
      </c>
      <c r="I4716" s="257" t="str">
        <f t="shared" si="293"/>
        <v>-00007</v>
      </c>
      <c r="J4716" s="251">
        <v>7</v>
      </c>
      <c r="K4716" s="251">
        <v>7</v>
      </c>
      <c r="M4716" s="251" t="s">
        <v>10007</v>
      </c>
      <c r="N4716" s="251" t="s">
        <v>13670</v>
      </c>
      <c r="O4716" s="251">
        <v>7</v>
      </c>
      <c r="Q4716" s="251" t="s">
        <v>15332</v>
      </c>
      <c r="R4716" s="251" t="s">
        <v>9960</v>
      </c>
      <c r="S4716" s="251" t="s">
        <v>1573</v>
      </c>
      <c r="T4716" s="251" t="str">
        <f t="shared" si="294"/>
        <v>I06063959004A81006</v>
      </c>
      <c r="W4716" s="251" t="str">
        <f t="shared" si="295"/>
        <v>I06063959004A-81006</v>
      </c>
    </row>
    <row r="4717" spans="1:23" x14ac:dyDescent="0.3">
      <c r="A4717" s="256" t="str">
        <f t="shared" si="292"/>
        <v>I0606395-9004A81007-00001</v>
      </c>
      <c r="B4717" s="251" t="s">
        <v>15333</v>
      </c>
      <c r="C4717" s="251" t="s">
        <v>10077</v>
      </c>
      <c r="D4717" s="251" t="s">
        <v>4411</v>
      </c>
      <c r="E4717" s="251" t="s">
        <v>13366</v>
      </c>
      <c r="F4717" s="251" t="s">
        <v>10000</v>
      </c>
      <c r="G4717" s="251" t="s">
        <v>1576</v>
      </c>
      <c r="H4717" s="251" t="s">
        <v>3393</v>
      </c>
      <c r="I4717" s="257" t="str">
        <f t="shared" si="293"/>
        <v>-00001</v>
      </c>
      <c r="J4717" s="251">
        <v>1</v>
      </c>
      <c r="K4717" s="251">
        <v>1</v>
      </c>
      <c r="M4717" s="251" t="s">
        <v>10003</v>
      </c>
      <c r="N4717" s="251" t="s">
        <v>13670</v>
      </c>
      <c r="O4717" s="251">
        <v>1</v>
      </c>
      <c r="Q4717" s="251" t="s">
        <v>15333</v>
      </c>
      <c r="R4717" s="251" t="s">
        <v>9960</v>
      </c>
      <c r="S4717" s="251" t="s">
        <v>1575</v>
      </c>
      <c r="T4717" s="251" t="str">
        <f t="shared" si="294"/>
        <v>I06063959004A81007</v>
      </c>
      <c r="W4717" s="251" t="str">
        <f t="shared" si="295"/>
        <v>I06063959004A-81007</v>
      </c>
    </row>
    <row r="4718" spans="1:23" x14ac:dyDescent="0.3">
      <c r="A4718" s="256" t="str">
        <f t="shared" si="292"/>
        <v>I0606395-9004A81026-00003</v>
      </c>
      <c r="B4718" s="251" t="s">
        <v>15334</v>
      </c>
      <c r="C4718" s="251" t="s">
        <v>10077</v>
      </c>
      <c r="D4718" s="251" t="s">
        <v>4411</v>
      </c>
      <c r="E4718" s="251" t="s">
        <v>13366</v>
      </c>
      <c r="F4718" s="251" t="s">
        <v>10002</v>
      </c>
      <c r="G4718" s="251" t="s">
        <v>1624</v>
      </c>
      <c r="H4718" s="251" t="s">
        <v>3393</v>
      </c>
      <c r="I4718" s="257" t="str">
        <f t="shared" si="293"/>
        <v>-00003</v>
      </c>
      <c r="J4718" s="251">
        <v>3</v>
      </c>
      <c r="K4718" s="251">
        <v>3</v>
      </c>
      <c r="M4718" s="251" t="s">
        <v>10007</v>
      </c>
      <c r="N4718" s="251" t="s">
        <v>13670</v>
      </c>
      <c r="O4718" s="251">
        <v>3</v>
      </c>
      <c r="Q4718" s="251" t="s">
        <v>15334</v>
      </c>
      <c r="R4718" s="251" t="s">
        <v>9960</v>
      </c>
      <c r="S4718" s="251" t="s">
        <v>1623</v>
      </c>
      <c r="T4718" s="251" t="str">
        <f t="shared" si="294"/>
        <v>I06063959004A81026</v>
      </c>
      <c r="W4718" s="251" t="str">
        <f t="shared" si="295"/>
        <v>I06063959004A-81026</v>
      </c>
    </row>
    <row r="4719" spans="1:23" x14ac:dyDescent="0.3">
      <c r="A4719" s="256" t="str">
        <f t="shared" si="292"/>
        <v>I0606396-81580BZ051-00002</v>
      </c>
      <c r="B4719" s="251" t="s">
        <v>15335</v>
      </c>
      <c r="C4719" s="251" t="s">
        <v>10077</v>
      </c>
      <c r="D4719" s="251" t="s">
        <v>15336</v>
      </c>
      <c r="E4719" s="251" t="s">
        <v>13366</v>
      </c>
      <c r="F4719" s="251" t="s">
        <v>9957</v>
      </c>
      <c r="G4719" s="251" t="s">
        <v>5226</v>
      </c>
      <c r="H4719" s="251" t="s">
        <v>758</v>
      </c>
      <c r="I4719" s="257" t="str">
        <f t="shared" si="293"/>
        <v>-00002</v>
      </c>
      <c r="J4719" s="251">
        <v>2</v>
      </c>
      <c r="K4719" s="251">
        <v>2</v>
      </c>
      <c r="M4719" s="251" t="s">
        <v>9958</v>
      </c>
      <c r="N4719" s="251" t="s">
        <v>13815</v>
      </c>
      <c r="O4719" s="251">
        <v>2</v>
      </c>
      <c r="Q4719" s="251" t="s">
        <v>15335</v>
      </c>
      <c r="R4719" s="251" t="s">
        <v>10017</v>
      </c>
      <c r="S4719" s="251" t="s">
        <v>4065</v>
      </c>
      <c r="T4719" s="251" t="str">
        <f t="shared" si="294"/>
        <v>I060639681580BZ051</v>
      </c>
      <c r="W4719" s="251" t="str">
        <f t="shared" si="295"/>
        <v>I060639681580-BZ051</v>
      </c>
    </row>
    <row r="4720" spans="1:23" x14ac:dyDescent="0.3">
      <c r="A4720" s="256" t="str">
        <f t="shared" si="292"/>
        <v>I0606396-87917BZ010-00007</v>
      </c>
      <c r="B4720" s="251" t="s">
        <v>15337</v>
      </c>
      <c r="C4720" s="251" t="s">
        <v>10077</v>
      </c>
      <c r="D4720" s="251" t="s">
        <v>15336</v>
      </c>
      <c r="E4720" s="251" t="s">
        <v>13366</v>
      </c>
      <c r="F4720" s="251" t="s">
        <v>9962</v>
      </c>
      <c r="G4720" s="251" t="s">
        <v>1515</v>
      </c>
      <c r="H4720" s="251" t="s">
        <v>10109</v>
      </c>
      <c r="I4720" s="257" t="str">
        <f t="shared" si="293"/>
        <v>-00007</v>
      </c>
      <c r="J4720" s="251">
        <v>7</v>
      </c>
      <c r="K4720" s="251">
        <v>7</v>
      </c>
      <c r="M4720" s="251" t="s">
        <v>10007</v>
      </c>
      <c r="N4720" s="251" t="s">
        <v>13815</v>
      </c>
      <c r="O4720" s="251">
        <v>7</v>
      </c>
      <c r="Q4720" s="251" t="s">
        <v>15337</v>
      </c>
      <c r="R4720" s="251" t="s">
        <v>10017</v>
      </c>
      <c r="S4720" s="251" t="s">
        <v>1514</v>
      </c>
      <c r="T4720" s="251" t="str">
        <f t="shared" si="294"/>
        <v>I060639687917BZ010</v>
      </c>
      <c r="W4720" s="251" t="str">
        <f t="shared" si="295"/>
        <v>I060639687917-BZ010</v>
      </c>
    </row>
    <row r="4721" spans="1:23" x14ac:dyDescent="0.3">
      <c r="A4721" s="256" t="str">
        <f t="shared" si="292"/>
        <v>I0706404-9004951125-00009</v>
      </c>
      <c r="B4721" s="251" t="s">
        <v>15338</v>
      </c>
      <c r="C4721" s="251" t="s">
        <v>10117</v>
      </c>
      <c r="D4721" s="251" t="s">
        <v>15339</v>
      </c>
      <c r="E4721" s="251" t="s">
        <v>13366</v>
      </c>
      <c r="F4721" s="251" t="s">
        <v>9957</v>
      </c>
      <c r="G4721" s="251" t="s">
        <v>1561</v>
      </c>
      <c r="H4721" s="251" t="s">
        <v>3393</v>
      </c>
      <c r="I4721" s="257" t="str">
        <f t="shared" si="293"/>
        <v>-00009</v>
      </c>
      <c r="J4721" s="251">
        <v>9</v>
      </c>
      <c r="K4721" s="251">
        <v>9</v>
      </c>
      <c r="M4721" s="251" t="s">
        <v>10003</v>
      </c>
      <c r="N4721" s="251" t="s">
        <v>13670</v>
      </c>
      <c r="O4721" s="251">
        <v>9</v>
      </c>
      <c r="Q4721" s="251" t="s">
        <v>15338</v>
      </c>
      <c r="R4721" s="251" t="s">
        <v>9960</v>
      </c>
      <c r="S4721" s="251">
        <v>9004951125</v>
      </c>
      <c r="T4721" s="251" t="str">
        <f t="shared" si="294"/>
        <v>I07064049004951125</v>
      </c>
      <c r="W4721" s="251" t="str">
        <f t="shared" si="295"/>
        <v>I070640490049-51125</v>
      </c>
    </row>
    <row r="4722" spans="1:23" x14ac:dyDescent="0.3">
      <c r="A4722" s="256" t="str">
        <f t="shared" si="292"/>
        <v>I0706405-81110BZ050-00001</v>
      </c>
      <c r="B4722" s="251" t="s">
        <v>15340</v>
      </c>
      <c r="C4722" s="251" t="s">
        <v>10117</v>
      </c>
      <c r="D4722" s="251" t="s">
        <v>15341</v>
      </c>
      <c r="E4722" s="251" t="s">
        <v>13366</v>
      </c>
      <c r="F4722" s="251" t="s">
        <v>9957</v>
      </c>
      <c r="G4722" s="251" t="s">
        <v>1015</v>
      </c>
      <c r="H4722" s="251" t="s">
        <v>10123</v>
      </c>
      <c r="I4722" s="257" t="str">
        <f t="shared" si="293"/>
        <v>-00001</v>
      </c>
      <c r="J4722" s="251">
        <v>1</v>
      </c>
      <c r="K4722" s="251">
        <v>1</v>
      </c>
      <c r="M4722" s="251" t="s">
        <v>9958</v>
      </c>
      <c r="N4722" s="251" t="s">
        <v>13815</v>
      </c>
      <c r="O4722" s="251">
        <v>1</v>
      </c>
      <c r="Q4722" s="251" t="s">
        <v>15340</v>
      </c>
      <c r="R4722" s="251" t="s">
        <v>10017</v>
      </c>
      <c r="S4722" s="251" t="s">
        <v>1014</v>
      </c>
      <c r="T4722" s="251" t="str">
        <f t="shared" si="294"/>
        <v>I070640581110BZ050</v>
      </c>
      <c r="W4722" s="251" t="str">
        <f t="shared" si="295"/>
        <v>I070640581110-BZ050</v>
      </c>
    </row>
    <row r="4723" spans="1:23" x14ac:dyDescent="0.3">
      <c r="A4723" s="256" t="str">
        <f t="shared" si="292"/>
        <v>I0706405-81110BZ800-00003</v>
      </c>
      <c r="B4723" s="251" t="s">
        <v>15342</v>
      </c>
      <c r="C4723" s="251" t="s">
        <v>10117</v>
      </c>
      <c r="D4723" s="251" t="s">
        <v>15341</v>
      </c>
      <c r="E4723" s="251" t="s">
        <v>13366</v>
      </c>
      <c r="F4723" s="251" t="s">
        <v>9962</v>
      </c>
      <c r="G4723" s="251" t="s">
        <v>3420</v>
      </c>
      <c r="H4723" s="251" t="s">
        <v>3422</v>
      </c>
      <c r="I4723" s="257" t="str">
        <f t="shared" si="293"/>
        <v>-00003</v>
      </c>
      <c r="J4723" s="251">
        <v>3</v>
      </c>
      <c r="K4723" s="251">
        <v>3</v>
      </c>
      <c r="M4723" s="251" t="s">
        <v>9958</v>
      </c>
      <c r="N4723" s="251" t="s">
        <v>13815</v>
      </c>
      <c r="O4723" s="251">
        <v>3</v>
      </c>
      <c r="Q4723" s="251" t="s">
        <v>15342</v>
      </c>
      <c r="R4723" s="251" t="s">
        <v>10017</v>
      </c>
      <c r="S4723" s="251" t="s">
        <v>3419</v>
      </c>
      <c r="T4723" s="251" t="str">
        <f t="shared" si="294"/>
        <v>I070640581110BZ800</v>
      </c>
      <c r="W4723" s="251" t="str">
        <f t="shared" si="295"/>
        <v>I070640581110-BZ800</v>
      </c>
    </row>
    <row r="4724" spans="1:23" x14ac:dyDescent="0.3">
      <c r="A4724" s="256" t="str">
        <f t="shared" si="292"/>
        <v>I0706405-81110BZ840-00001</v>
      </c>
      <c r="B4724" s="251" t="s">
        <v>15343</v>
      </c>
      <c r="C4724" s="251" t="s">
        <v>10117</v>
      </c>
      <c r="D4724" s="251" t="s">
        <v>15341</v>
      </c>
      <c r="E4724" s="251" t="s">
        <v>13366</v>
      </c>
      <c r="F4724" s="251" t="s">
        <v>9964</v>
      </c>
      <c r="G4724" s="251" t="s">
        <v>3424</v>
      </c>
      <c r="H4724" s="251" t="s">
        <v>3422</v>
      </c>
      <c r="I4724" s="257" t="str">
        <f t="shared" si="293"/>
        <v>-00001</v>
      </c>
      <c r="J4724" s="251">
        <v>1</v>
      </c>
      <c r="K4724" s="251">
        <v>1</v>
      </c>
      <c r="M4724" s="251" t="s">
        <v>9958</v>
      </c>
      <c r="N4724" s="251" t="s">
        <v>13815</v>
      </c>
      <c r="O4724" s="251">
        <v>1</v>
      </c>
      <c r="Q4724" s="251" t="s">
        <v>15343</v>
      </c>
      <c r="R4724" s="251" t="s">
        <v>10017</v>
      </c>
      <c r="S4724" s="251" t="s">
        <v>3423</v>
      </c>
      <c r="T4724" s="251" t="str">
        <f t="shared" si="294"/>
        <v>I070640581110BZ840</v>
      </c>
      <c r="W4724" s="251" t="str">
        <f t="shared" si="295"/>
        <v>I070640581110-BZ840</v>
      </c>
    </row>
    <row r="4725" spans="1:23" x14ac:dyDescent="0.3">
      <c r="A4725" s="256" t="str">
        <f t="shared" si="292"/>
        <v>I0706405-81150BZ050-00003</v>
      </c>
      <c r="B4725" s="251" t="s">
        <v>15344</v>
      </c>
      <c r="C4725" s="251" t="s">
        <v>10117</v>
      </c>
      <c r="D4725" s="251" t="s">
        <v>15341</v>
      </c>
      <c r="E4725" s="251" t="s">
        <v>13366</v>
      </c>
      <c r="F4725" s="251" t="s">
        <v>9966</v>
      </c>
      <c r="G4725" s="251" t="s">
        <v>1024</v>
      </c>
      <c r="H4725" s="251" t="s">
        <v>5057</v>
      </c>
      <c r="I4725" s="257" t="str">
        <f t="shared" si="293"/>
        <v>-00003</v>
      </c>
      <c r="J4725" s="251">
        <v>3</v>
      </c>
      <c r="K4725" s="251">
        <v>3</v>
      </c>
      <c r="M4725" s="251" t="s">
        <v>9958</v>
      </c>
      <c r="N4725" s="251" t="s">
        <v>13815</v>
      </c>
      <c r="O4725" s="251">
        <v>3</v>
      </c>
      <c r="Q4725" s="251" t="s">
        <v>15344</v>
      </c>
      <c r="R4725" s="251" t="s">
        <v>10017</v>
      </c>
      <c r="S4725" s="251" t="s">
        <v>1023</v>
      </c>
      <c r="T4725" s="251" t="str">
        <f t="shared" si="294"/>
        <v>I070640581150BZ050</v>
      </c>
      <c r="W4725" s="251" t="str">
        <f t="shared" si="295"/>
        <v>I070640581150-BZ050</v>
      </c>
    </row>
    <row r="4726" spans="1:23" x14ac:dyDescent="0.3">
      <c r="A4726" s="256" t="str">
        <f t="shared" si="292"/>
        <v>I0706405-81150BZ800-00003</v>
      </c>
      <c r="B4726" s="251" t="s">
        <v>15345</v>
      </c>
      <c r="C4726" s="251" t="s">
        <v>10117</v>
      </c>
      <c r="D4726" s="251" t="s">
        <v>15341</v>
      </c>
      <c r="E4726" s="251" t="s">
        <v>13366</v>
      </c>
      <c r="F4726" s="251" t="s">
        <v>9968</v>
      </c>
      <c r="G4726" s="251" t="s">
        <v>3427</v>
      </c>
      <c r="H4726" s="251" t="s">
        <v>3429</v>
      </c>
      <c r="I4726" s="257" t="str">
        <f t="shared" si="293"/>
        <v>-00003</v>
      </c>
      <c r="J4726" s="251">
        <v>3</v>
      </c>
      <c r="K4726" s="251">
        <v>3</v>
      </c>
      <c r="M4726" s="251" t="s">
        <v>9958</v>
      </c>
      <c r="N4726" s="251" t="s">
        <v>13815</v>
      </c>
      <c r="O4726" s="251">
        <v>3</v>
      </c>
      <c r="Q4726" s="251" t="s">
        <v>15345</v>
      </c>
      <c r="R4726" s="251" t="s">
        <v>10017</v>
      </c>
      <c r="S4726" s="251" t="s">
        <v>3426</v>
      </c>
      <c r="T4726" s="251" t="str">
        <f t="shared" si="294"/>
        <v>I070640581150BZ800</v>
      </c>
      <c r="W4726" s="251" t="str">
        <f t="shared" si="295"/>
        <v>I070640581150-BZ800</v>
      </c>
    </row>
    <row r="4727" spans="1:23" x14ac:dyDescent="0.3">
      <c r="A4727" s="256" t="str">
        <f t="shared" si="292"/>
        <v>I0706405-81150BZ840-00001</v>
      </c>
      <c r="B4727" s="251" t="s">
        <v>15346</v>
      </c>
      <c r="C4727" s="251" t="s">
        <v>10117</v>
      </c>
      <c r="D4727" s="251" t="s">
        <v>15341</v>
      </c>
      <c r="E4727" s="251" t="s">
        <v>13366</v>
      </c>
      <c r="F4727" s="251" t="s">
        <v>9970</v>
      </c>
      <c r="G4727" s="251" t="s">
        <v>3431</v>
      </c>
      <c r="H4727" s="251" t="s">
        <v>3429</v>
      </c>
      <c r="I4727" s="257" t="str">
        <f t="shared" si="293"/>
        <v>-00001</v>
      </c>
      <c r="J4727" s="251">
        <v>1</v>
      </c>
      <c r="K4727" s="251">
        <v>1</v>
      </c>
      <c r="M4727" s="251" t="s">
        <v>9958</v>
      </c>
      <c r="N4727" s="251" t="s">
        <v>13815</v>
      </c>
      <c r="O4727" s="251">
        <v>1</v>
      </c>
      <c r="Q4727" s="251" t="s">
        <v>15346</v>
      </c>
      <c r="R4727" s="251" t="s">
        <v>10017</v>
      </c>
      <c r="S4727" s="251" t="s">
        <v>3430</v>
      </c>
      <c r="T4727" s="251" t="str">
        <f t="shared" si="294"/>
        <v>I070640581150BZ840</v>
      </c>
      <c r="W4727" s="251" t="str">
        <f t="shared" si="295"/>
        <v>I070640581150-BZ840</v>
      </c>
    </row>
    <row r="4728" spans="1:23" x14ac:dyDescent="0.3">
      <c r="A4728" s="256" t="str">
        <f t="shared" si="292"/>
        <v>I0706405-81551BZ060-00003</v>
      </c>
      <c r="B4728" s="251" t="s">
        <v>15347</v>
      </c>
      <c r="C4728" s="251" t="s">
        <v>10117</v>
      </c>
      <c r="D4728" s="251" t="s">
        <v>15341</v>
      </c>
      <c r="E4728" s="251" t="s">
        <v>13366</v>
      </c>
      <c r="F4728" s="251" t="s">
        <v>9972</v>
      </c>
      <c r="G4728" s="251" t="s">
        <v>1296</v>
      </c>
      <c r="H4728" s="251" t="s">
        <v>10317</v>
      </c>
      <c r="I4728" s="257" t="str">
        <f t="shared" si="293"/>
        <v>-00003</v>
      </c>
      <c r="J4728" s="251">
        <v>3</v>
      </c>
      <c r="K4728" s="251">
        <v>3</v>
      </c>
      <c r="M4728" s="251" t="s">
        <v>9958</v>
      </c>
      <c r="N4728" s="251" t="s">
        <v>13815</v>
      </c>
      <c r="O4728" s="251">
        <v>3</v>
      </c>
      <c r="Q4728" s="251" t="s">
        <v>15347</v>
      </c>
      <c r="R4728" s="251" t="s">
        <v>10017</v>
      </c>
      <c r="S4728" s="251" t="s">
        <v>1295</v>
      </c>
      <c r="T4728" s="251" t="str">
        <f t="shared" si="294"/>
        <v>I070640581551BZ060</v>
      </c>
      <c r="W4728" s="251" t="str">
        <f t="shared" si="295"/>
        <v>I070640581551-BZ060</v>
      </c>
    </row>
    <row r="4729" spans="1:23" x14ac:dyDescent="0.3">
      <c r="A4729" s="256" t="str">
        <f t="shared" si="292"/>
        <v>I0706405-81561BZ410-00004</v>
      </c>
      <c r="B4729" s="251" t="s">
        <v>15348</v>
      </c>
      <c r="C4729" s="251" t="s">
        <v>10117</v>
      </c>
      <c r="D4729" s="251" t="s">
        <v>15341</v>
      </c>
      <c r="E4729" s="251" t="s">
        <v>13366</v>
      </c>
      <c r="F4729" s="251" t="s">
        <v>9974</v>
      </c>
      <c r="G4729" s="251" t="s">
        <v>3441</v>
      </c>
      <c r="H4729" s="251" t="s">
        <v>3443</v>
      </c>
      <c r="I4729" s="257" t="str">
        <f t="shared" si="293"/>
        <v>-00004</v>
      </c>
      <c r="J4729" s="251">
        <v>4</v>
      </c>
      <c r="K4729" s="251">
        <v>4</v>
      </c>
      <c r="M4729" s="251" t="s">
        <v>9958</v>
      </c>
      <c r="N4729" s="251" t="s">
        <v>13815</v>
      </c>
      <c r="O4729" s="251">
        <v>4</v>
      </c>
      <c r="Q4729" s="251" t="s">
        <v>15348</v>
      </c>
      <c r="R4729" s="251" t="s">
        <v>10017</v>
      </c>
      <c r="S4729" s="251" t="s">
        <v>11</v>
      </c>
      <c r="T4729" s="251" t="str">
        <f t="shared" si="294"/>
        <v>I070640581561BZ410</v>
      </c>
      <c r="W4729" s="251" t="str">
        <f t="shared" si="295"/>
        <v>I070640581561-BZ410</v>
      </c>
    </row>
    <row r="4730" spans="1:23" x14ac:dyDescent="0.3">
      <c r="A4730" s="256" t="str">
        <f t="shared" si="292"/>
        <v>I0706405-81580BZ090-00001</v>
      </c>
      <c r="B4730" s="251" t="s">
        <v>15349</v>
      </c>
      <c r="C4730" s="251" t="s">
        <v>10117</v>
      </c>
      <c r="D4730" s="251" t="s">
        <v>15341</v>
      </c>
      <c r="E4730" s="251" t="s">
        <v>13366</v>
      </c>
      <c r="F4730" s="251" t="s">
        <v>9976</v>
      </c>
      <c r="G4730" s="251" t="s">
        <v>3449</v>
      </c>
      <c r="H4730" s="251" t="s">
        <v>758</v>
      </c>
      <c r="I4730" s="257" t="str">
        <f t="shared" si="293"/>
        <v>-00001</v>
      </c>
      <c r="J4730" s="251">
        <v>1</v>
      </c>
      <c r="K4730" s="251">
        <v>1</v>
      </c>
      <c r="M4730" s="251" t="s">
        <v>9993</v>
      </c>
      <c r="N4730" s="251" t="s">
        <v>13815</v>
      </c>
      <c r="O4730" s="251">
        <v>1</v>
      </c>
      <c r="Q4730" s="251" t="s">
        <v>15349</v>
      </c>
      <c r="R4730" s="251" t="s">
        <v>10017</v>
      </c>
      <c r="S4730" s="251" t="s">
        <v>3448</v>
      </c>
      <c r="T4730" s="251" t="str">
        <f t="shared" si="294"/>
        <v>I070640581580BZ090</v>
      </c>
      <c r="W4730" s="251" t="str">
        <f t="shared" si="295"/>
        <v>I070640581580-BZ090</v>
      </c>
    </row>
    <row r="4731" spans="1:23" x14ac:dyDescent="0.3">
      <c r="A4731" s="256" t="str">
        <f t="shared" si="292"/>
        <v>I0706405-87910BZ070-00002</v>
      </c>
      <c r="B4731" s="251" t="s">
        <v>15350</v>
      </c>
      <c r="C4731" s="251" t="s">
        <v>10117</v>
      </c>
      <c r="D4731" s="251" t="s">
        <v>15341</v>
      </c>
      <c r="E4731" s="251" t="s">
        <v>13366</v>
      </c>
      <c r="F4731" s="251" t="s">
        <v>9978</v>
      </c>
      <c r="G4731" s="251" t="s">
        <v>1542</v>
      </c>
      <c r="H4731" s="251" t="s">
        <v>11862</v>
      </c>
      <c r="I4731" s="257" t="str">
        <f t="shared" si="293"/>
        <v>-00002</v>
      </c>
      <c r="J4731" s="251">
        <v>2</v>
      </c>
      <c r="K4731" s="251">
        <v>2</v>
      </c>
      <c r="M4731" s="251" t="s">
        <v>9958</v>
      </c>
      <c r="N4731" s="251" t="s">
        <v>13815</v>
      </c>
      <c r="O4731" s="251">
        <v>2</v>
      </c>
      <c r="Q4731" s="251" t="s">
        <v>15350</v>
      </c>
      <c r="R4731" s="251" t="s">
        <v>10017</v>
      </c>
      <c r="S4731" s="251" t="s">
        <v>1541</v>
      </c>
      <c r="T4731" s="251" t="str">
        <f t="shared" si="294"/>
        <v>I070640587910BZ070</v>
      </c>
      <c r="W4731" s="251" t="str">
        <f t="shared" si="295"/>
        <v>I070640587910-BZ070</v>
      </c>
    </row>
    <row r="4732" spans="1:23" x14ac:dyDescent="0.3">
      <c r="A4732" s="256" t="str">
        <f t="shared" si="292"/>
        <v>I0706406-81270BZ010-00002</v>
      </c>
      <c r="B4732" s="251" t="s">
        <v>15351</v>
      </c>
      <c r="C4732" s="251" t="s">
        <v>10117</v>
      </c>
      <c r="D4732" s="251" t="s">
        <v>15352</v>
      </c>
      <c r="E4732" s="251" t="s">
        <v>13366</v>
      </c>
      <c r="F4732" s="251" t="s">
        <v>9957</v>
      </c>
      <c r="G4732" s="251" t="s">
        <v>1474</v>
      </c>
      <c r="H4732" s="251" t="s">
        <v>10137</v>
      </c>
      <c r="I4732" s="257" t="str">
        <f t="shared" si="293"/>
        <v>-00002</v>
      </c>
      <c r="J4732" s="251">
        <v>2</v>
      </c>
      <c r="K4732" s="251">
        <v>2</v>
      </c>
      <c r="M4732" s="251" t="s">
        <v>10007</v>
      </c>
      <c r="N4732" s="251" t="s">
        <v>14067</v>
      </c>
      <c r="O4732" s="251">
        <v>2</v>
      </c>
      <c r="Q4732" s="251" t="s">
        <v>15351</v>
      </c>
      <c r="R4732" s="251" t="s">
        <v>10028</v>
      </c>
      <c r="S4732" s="251" t="s">
        <v>1473</v>
      </c>
      <c r="T4732" s="251" t="str">
        <f t="shared" si="294"/>
        <v>I070640681270BZ010</v>
      </c>
      <c r="W4732" s="251" t="str">
        <f t="shared" si="295"/>
        <v>I070640681270-BZ010</v>
      </c>
    </row>
    <row r="4733" spans="1:23" x14ac:dyDescent="0.3">
      <c r="A4733" s="256" t="str">
        <f t="shared" si="292"/>
        <v>I0706406-81550BZ190-00001</v>
      </c>
      <c r="B4733" s="251" t="s">
        <v>15353</v>
      </c>
      <c r="C4733" s="251" t="s">
        <v>10117</v>
      </c>
      <c r="D4733" s="251" t="s">
        <v>15352</v>
      </c>
      <c r="E4733" s="251" t="s">
        <v>13366</v>
      </c>
      <c r="F4733" s="251" t="s">
        <v>9962</v>
      </c>
      <c r="G4733" s="251" t="s">
        <v>1308</v>
      </c>
      <c r="H4733" s="251" t="s">
        <v>10141</v>
      </c>
      <c r="I4733" s="257" t="str">
        <f t="shared" si="293"/>
        <v>-00001</v>
      </c>
      <c r="J4733" s="251">
        <v>1</v>
      </c>
      <c r="K4733" s="251">
        <v>1</v>
      </c>
      <c r="M4733" s="251" t="s">
        <v>9958</v>
      </c>
      <c r="N4733" s="251" t="s">
        <v>14067</v>
      </c>
      <c r="O4733" s="251">
        <v>1</v>
      </c>
      <c r="Q4733" s="251" t="s">
        <v>15353</v>
      </c>
      <c r="R4733" s="251" t="s">
        <v>10028</v>
      </c>
      <c r="S4733" s="251" t="s">
        <v>1307</v>
      </c>
      <c r="T4733" s="251" t="str">
        <f t="shared" si="294"/>
        <v>I070640681550BZ190</v>
      </c>
      <c r="W4733" s="251" t="str">
        <f t="shared" si="295"/>
        <v>I070640681550-BZ190</v>
      </c>
    </row>
    <row r="4734" spans="1:23" x14ac:dyDescent="0.3">
      <c r="A4734" s="256" t="str">
        <f t="shared" si="292"/>
        <v>I0706406-81551BZ010-00001</v>
      </c>
      <c r="B4734" s="251" t="s">
        <v>15354</v>
      </c>
      <c r="C4734" s="251" t="s">
        <v>10117</v>
      </c>
      <c r="D4734" s="251" t="s">
        <v>15352</v>
      </c>
      <c r="E4734" s="251" t="s">
        <v>13366</v>
      </c>
      <c r="F4734" s="251" t="s">
        <v>9964</v>
      </c>
      <c r="G4734" s="251" t="s">
        <v>1278</v>
      </c>
      <c r="H4734" s="251" t="s">
        <v>5216</v>
      </c>
      <c r="I4734" s="257" t="str">
        <f t="shared" si="293"/>
        <v>-00001</v>
      </c>
      <c r="J4734" s="251">
        <v>1</v>
      </c>
      <c r="K4734" s="251">
        <v>1</v>
      </c>
      <c r="M4734" s="251" t="s">
        <v>9993</v>
      </c>
      <c r="N4734" s="251" t="s">
        <v>14067</v>
      </c>
      <c r="O4734" s="251">
        <v>1</v>
      </c>
      <c r="Q4734" s="251" t="s">
        <v>15354</v>
      </c>
      <c r="R4734" s="251" t="s">
        <v>10028</v>
      </c>
      <c r="S4734" s="251" t="s">
        <v>1277</v>
      </c>
      <c r="T4734" s="251" t="str">
        <f t="shared" si="294"/>
        <v>I070640681551BZ010</v>
      </c>
      <c r="W4734" s="251" t="str">
        <f t="shared" si="295"/>
        <v>I070640681551-BZ010</v>
      </c>
    </row>
    <row r="4735" spans="1:23" x14ac:dyDescent="0.3">
      <c r="A4735" s="256" t="str">
        <f t="shared" si="292"/>
        <v>I0706406-81560BZ190-00002</v>
      </c>
      <c r="B4735" s="251" t="s">
        <v>15355</v>
      </c>
      <c r="C4735" s="251" t="s">
        <v>10117</v>
      </c>
      <c r="D4735" s="251" t="s">
        <v>15352</v>
      </c>
      <c r="E4735" s="251" t="s">
        <v>13366</v>
      </c>
      <c r="F4735" s="251" t="s">
        <v>9966</v>
      </c>
      <c r="G4735" s="251" t="s">
        <v>1322</v>
      </c>
      <c r="H4735" s="251" t="s">
        <v>10146</v>
      </c>
      <c r="I4735" s="257" t="str">
        <f t="shared" si="293"/>
        <v>-00002</v>
      </c>
      <c r="J4735" s="251">
        <v>2</v>
      </c>
      <c r="K4735" s="251">
        <v>2</v>
      </c>
      <c r="M4735" s="251" t="s">
        <v>9958</v>
      </c>
      <c r="N4735" s="251" t="s">
        <v>14067</v>
      </c>
      <c r="O4735" s="251">
        <v>2</v>
      </c>
      <c r="Q4735" s="251" t="s">
        <v>15355</v>
      </c>
      <c r="R4735" s="251" t="s">
        <v>10028</v>
      </c>
      <c r="S4735" s="251" t="s">
        <v>1321</v>
      </c>
      <c r="T4735" s="251" t="str">
        <f t="shared" si="294"/>
        <v>I070640681560BZ190</v>
      </c>
      <c r="W4735" s="251" t="str">
        <f t="shared" si="295"/>
        <v>I070640681560-BZ190</v>
      </c>
    </row>
    <row r="4736" spans="1:23" x14ac:dyDescent="0.3">
      <c r="A4736" s="256" t="str">
        <f t="shared" si="292"/>
        <v>I0706406-81560BZ200-00001</v>
      </c>
      <c r="B4736" s="251" t="s">
        <v>15356</v>
      </c>
      <c r="C4736" s="251" t="s">
        <v>10117</v>
      </c>
      <c r="D4736" s="251" t="s">
        <v>15352</v>
      </c>
      <c r="E4736" s="251" t="s">
        <v>13366</v>
      </c>
      <c r="F4736" s="251" t="s">
        <v>9968</v>
      </c>
      <c r="G4736" s="251" t="s">
        <v>1342</v>
      </c>
      <c r="H4736" s="251" t="s">
        <v>10146</v>
      </c>
      <c r="I4736" s="257" t="str">
        <f t="shared" si="293"/>
        <v>-00001</v>
      </c>
      <c r="J4736" s="251">
        <v>1</v>
      </c>
      <c r="K4736" s="251">
        <v>1</v>
      </c>
      <c r="M4736" s="251" t="s">
        <v>9993</v>
      </c>
      <c r="N4736" s="251" t="s">
        <v>14067</v>
      </c>
      <c r="O4736" s="251">
        <v>1</v>
      </c>
      <c r="Q4736" s="251" t="s">
        <v>15356</v>
      </c>
      <c r="R4736" s="251" t="s">
        <v>10028</v>
      </c>
      <c r="S4736" s="251" t="s">
        <v>1341</v>
      </c>
      <c r="T4736" s="251" t="str">
        <f t="shared" si="294"/>
        <v>I070640681560BZ200</v>
      </c>
      <c r="W4736" s="251" t="str">
        <f t="shared" si="295"/>
        <v>I070640681560-BZ200</v>
      </c>
    </row>
    <row r="4737" spans="1:23" x14ac:dyDescent="0.3">
      <c r="A4737" s="256" t="str">
        <f t="shared" si="292"/>
        <v>I0706406-81561BZ010-00001</v>
      </c>
      <c r="B4737" s="251" t="s">
        <v>15357</v>
      </c>
      <c r="C4737" s="251" t="s">
        <v>10117</v>
      </c>
      <c r="D4737" s="251" t="s">
        <v>15352</v>
      </c>
      <c r="E4737" s="251" t="s">
        <v>13366</v>
      </c>
      <c r="F4737" s="251" t="s">
        <v>9970</v>
      </c>
      <c r="G4737" s="251" t="s">
        <v>1287</v>
      </c>
      <c r="H4737" s="251" t="s">
        <v>5217</v>
      </c>
      <c r="I4737" s="257" t="str">
        <f t="shared" si="293"/>
        <v>-00001</v>
      </c>
      <c r="J4737" s="251">
        <v>1</v>
      </c>
      <c r="K4737" s="251">
        <v>1</v>
      </c>
      <c r="M4737" s="251" t="s">
        <v>9993</v>
      </c>
      <c r="N4737" s="251" t="s">
        <v>14067</v>
      </c>
      <c r="O4737" s="251">
        <v>1</v>
      </c>
      <c r="Q4737" s="251" t="s">
        <v>15357</v>
      </c>
      <c r="R4737" s="251" t="s">
        <v>10028</v>
      </c>
      <c r="S4737" s="251" t="s">
        <v>1286</v>
      </c>
      <c r="T4737" s="251" t="str">
        <f t="shared" si="294"/>
        <v>I070640681561BZ010</v>
      </c>
      <c r="W4737" s="251" t="str">
        <f t="shared" si="295"/>
        <v>I070640681561-BZ010</v>
      </c>
    </row>
    <row r="4738" spans="1:23" x14ac:dyDescent="0.3">
      <c r="A4738" s="256" t="str">
        <f t="shared" si="292"/>
        <v>I0306233-525620K070-00001</v>
      </c>
      <c r="B4738" s="251" t="s">
        <v>15358</v>
      </c>
      <c r="C4738" s="251" t="s">
        <v>9954</v>
      </c>
      <c r="D4738" s="251" t="s">
        <v>4454</v>
      </c>
      <c r="E4738" s="251" t="s">
        <v>13520</v>
      </c>
      <c r="F4738" s="251" t="s">
        <v>9957</v>
      </c>
      <c r="G4738" s="251" t="s">
        <v>732</v>
      </c>
      <c r="H4738" s="251" t="s">
        <v>10161</v>
      </c>
      <c r="I4738" s="257" t="str">
        <f t="shared" si="293"/>
        <v>-00001</v>
      </c>
      <c r="J4738" s="251">
        <v>1</v>
      </c>
      <c r="K4738" s="251">
        <v>1</v>
      </c>
      <c r="M4738" s="251" t="s">
        <v>10007</v>
      </c>
      <c r="N4738" s="251" t="s">
        <v>13815</v>
      </c>
      <c r="O4738" s="251">
        <v>1</v>
      </c>
      <c r="Q4738" s="251" t="s">
        <v>15358</v>
      </c>
      <c r="R4738" s="251" t="s">
        <v>9960</v>
      </c>
      <c r="S4738" s="252" t="s">
        <v>731</v>
      </c>
      <c r="T4738" s="251" t="str">
        <f t="shared" si="294"/>
        <v>I0306233525620K070</v>
      </c>
      <c r="W4738" s="251" t="str">
        <f t="shared" si="295"/>
        <v>I030623352562-0K070</v>
      </c>
    </row>
    <row r="4739" spans="1:23" x14ac:dyDescent="0.3">
      <c r="A4739" s="256" t="str">
        <f t="shared" si="292"/>
        <v>I0306233-811100K520-00003</v>
      </c>
      <c r="B4739" s="251" t="s">
        <v>15359</v>
      </c>
      <c r="C4739" s="251" t="s">
        <v>9954</v>
      </c>
      <c r="D4739" s="251" t="s">
        <v>4454</v>
      </c>
      <c r="E4739" s="251" t="s">
        <v>13520</v>
      </c>
      <c r="F4739" s="251" t="s">
        <v>9962</v>
      </c>
      <c r="G4739" s="251" t="s">
        <v>269</v>
      </c>
      <c r="H4739" s="251" t="s">
        <v>3422</v>
      </c>
      <c r="I4739" s="257" t="str">
        <f t="shared" si="293"/>
        <v>-00003</v>
      </c>
      <c r="J4739" s="251">
        <v>3</v>
      </c>
      <c r="K4739" s="251">
        <v>3</v>
      </c>
      <c r="M4739" s="251" t="s">
        <v>9958</v>
      </c>
      <c r="N4739" s="251" t="s">
        <v>13815</v>
      </c>
      <c r="O4739" s="251">
        <v>3</v>
      </c>
      <c r="Q4739" s="251" t="s">
        <v>15359</v>
      </c>
      <c r="R4739" s="251" t="s">
        <v>9960</v>
      </c>
      <c r="S4739" s="252" t="s">
        <v>7</v>
      </c>
      <c r="T4739" s="251" t="str">
        <f t="shared" si="294"/>
        <v>I0306233811100K520</v>
      </c>
      <c r="W4739" s="251" t="str">
        <f t="shared" si="295"/>
        <v>I030623381110-0K520</v>
      </c>
    </row>
    <row r="4740" spans="1:23" x14ac:dyDescent="0.3">
      <c r="A4740" s="256" t="str">
        <f t="shared" si="292"/>
        <v>I0306233-811100K580-00003</v>
      </c>
      <c r="B4740" s="251" t="s">
        <v>15360</v>
      </c>
      <c r="C4740" s="251" t="s">
        <v>9954</v>
      </c>
      <c r="D4740" s="251" t="s">
        <v>4454</v>
      </c>
      <c r="E4740" s="251" t="s">
        <v>13520</v>
      </c>
      <c r="F4740" s="251" t="s">
        <v>9964</v>
      </c>
      <c r="G4740" s="251" t="s">
        <v>429</v>
      </c>
      <c r="H4740" s="251" t="s">
        <v>3422</v>
      </c>
      <c r="I4740" s="257" t="str">
        <f t="shared" si="293"/>
        <v>-00003</v>
      </c>
      <c r="J4740" s="251">
        <v>3</v>
      </c>
      <c r="K4740" s="251">
        <v>3</v>
      </c>
      <c r="M4740" s="251" t="s">
        <v>9958</v>
      </c>
      <c r="N4740" s="251" t="s">
        <v>13815</v>
      </c>
      <c r="O4740" s="251">
        <v>3</v>
      </c>
      <c r="Q4740" s="251" t="s">
        <v>15360</v>
      </c>
      <c r="R4740" s="251" t="s">
        <v>9960</v>
      </c>
      <c r="S4740" s="252" t="s">
        <v>428</v>
      </c>
      <c r="T4740" s="251" t="str">
        <f t="shared" si="294"/>
        <v>I0306233811100K580</v>
      </c>
      <c r="W4740" s="251" t="str">
        <f t="shared" si="295"/>
        <v>I030623381110-0K580</v>
      </c>
    </row>
    <row r="4741" spans="1:23" x14ac:dyDescent="0.3">
      <c r="A4741" s="256" t="str">
        <f t="shared" si="292"/>
        <v>I0306233-811300K520-00014</v>
      </c>
      <c r="B4741" s="251" t="s">
        <v>15361</v>
      </c>
      <c r="C4741" s="251" t="s">
        <v>9954</v>
      </c>
      <c r="D4741" s="251" t="s">
        <v>4454</v>
      </c>
      <c r="E4741" s="251" t="s">
        <v>13520</v>
      </c>
      <c r="F4741" s="251" t="s">
        <v>9966</v>
      </c>
      <c r="G4741" s="251" t="s">
        <v>277</v>
      </c>
      <c r="H4741" s="251" t="s">
        <v>5101</v>
      </c>
      <c r="I4741" s="257" t="str">
        <f t="shared" si="293"/>
        <v>-00014</v>
      </c>
      <c r="J4741" s="251">
        <v>14</v>
      </c>
      <c r="K4741" s="251">
        <v>14</v>
      </c>
      <c r="M4741" s="251" t="s">
        <v>9958</v>
      </c>
      <c r="N4741" s="251" t="s">
        <v>13815</v>
      </c>
      <c r="O4741" s="251">
        <v>14</v>
      </c>
      <c r="Q4741" s="251" t="s">
        <v>15361</v>
      </c>
      <c r="R4741" s="251" t="s">
        <v>9960</v>
      </c>
      <c r="S4741" s="252" t="s">
        <v>276</v>
      </c>
      <c r="T4741" s="251" t="str">
        <f t="shared" si="294"/>
        <v>I0306233811300K520</v>
      </c>
      <c r="W4741" s="251" t="str">
        <f t="shared" si="295"/>
        <v>I030623381130-0K520</v>
      </c>
    </row>
    <row r="4742" spans="1:23" x14ac:dyDescent="0.3">
      <c r="A4742" s="256" t="str">
        <f t="shared" si="292"/>
        <v>I0306233-811300K580-00013</v>
      </c>
      <c r="B4742" s="251" t="s">
        <v>15362</v>
      </c>
      <c r="C4742" s="251" t="s">
        <v>9954</v>
      </c>
      <c r="D4742" s="251" t="s">
        <v>4454</v>
      </c>
      <c r="E4742" s="251" t="s">
        <v>13520</v>
      </c>
      <c r="F4742" s="251" t="s">
        <v>9968</v>
      </c>
      <c r="G4742" s="251" t="s">
        <v>434</v>
      </c>
      <c r="H4742" s="251" t="s">
        <v>5101</v>
      </c>
      <c r="I4742" s="257" t="str">
        <f t="shared" si="293"/>
        <v>-00013</v>
      </c>
      <c r="J4742" s="251">
        <v>13</v>
      </c>
      <c r="K4742" s="251">
        <v>13</v>
      </c>
      <c r="M4742" s="251" t="s">
        <v>9958</v>
      </c>
      <c r="N4742" s="251" t="s">
        <v>13815</v>
      </c>
      <c r="O4742" s="251">
        <v>13</v>
      </c>
      <c r="Q4742" s="251" t="s">
        <v>15362</v>
      </c>
      <c r="R4742" s="251" t="s">
        <v>9960</v>
      </c>
      <c r="S4742" s="252" t="s">
        <v>433</v>
      </c>
      <c r="T4742" s="251" t="str">
        <f t="shared" si="294"/>
        <v>I0306233811300K580</v>
      </c>
      <c r="W4742" s="251" t="str">
        <f t="shared" si="295"/>
        <v>I030623381130-0K580</v>
      </c>
    </row>
    <row r="4743" spans="1:23" x14ac:dyDescent="0.3">
      <c r="A4743" s="256" t="str">
        <f t="shared" ref="A4743:A4806" si="296">D4743&amp;$A$6&amp;S4743&amp;I4743</f>
        <v>I0306233-8113852570-00003</v>
      </c>
      <c r="B4743" s="251" t="s">
        <v>15363</v>
      </c>
      <c r="C4743" s="251" t="s">
        <v>9954</v>
      </c>
      <c r="D4743" s="251" t="s">
        <v>4454</v>
      </c>
      <c r="E4743" s="251" t="s">
        <v>13520</v>
      </c>
      <c r="F4743" s="251" t="s">
        <v>9970</v>
      </c>
      <c r="G4743" s="251" t="s">
        <v>955</v>
      </c>
      <c r="H4743" s="251" t="s">
        <v>10349</v>
      </c>
      <c r="I4743" s="257" t="str">
        <f t="shared" ref="I4743:I4806" si="297">+IF(AND(O4743&lt;10),$B$2&amp;O4743,IF(AND(O4743&gt;9,O4743&lt;=99),$B$3&amp;O4743,IF(AND(O4743&gt;99,L93619&lt;1000),$B$4&amp;O4743,IF(AND(O4743&gt;999),$B$5&amp;7))))</f>
        <v>-00003</v>
      </c>
      <c r="J4743" s="251">
        <v>3</v>
      </c>
      <c r="K4743" s="251">
        <v>3</v>
      </c>
      <c r="M4743" s="251" t="s">
        <v>10007</v>
      </c>
      <c r="N4743" s="251" t="s">
        <v>13815</v>
      </c>
      <c r="O4743" s="251">
        <v>3</v>
      </c>
      <c r="Q4743" s="251" t="s">
        <v>15363</v>
      </c>
      <c r="R4743" s="251" t="s">
        <v>9960</v>
      </c>
      <c r="S4743" s="252">
        <v>8113852570</v>
      </c>
      <c r="T4743" s="251" t="str">
        <f t="shared" si="294"/>
        <v>I03062338113852570</v>
      </c>
      <c r="W4743" s="251" t="str">
        <f t="shared" si="295"/>
        <v>I030623381138-52570</v>
      </c>
    </row>
    <row r="4744" spans="1:23" x14ac:dyDescent="0.3">
      <c r="A4744" s="256" t="str">
        <f t="shared" si="296"/>
        <v>I0306233-811500K520-00002</v>
      </c>
      <c r="B4744" s="251" t="s">
        <v>15364</v>
      </c>
      <c r="C4744" s="251" t="s">
        <v>9954</v>
      </c>
      <c r="D4744" s="251" t="s">
        <v>4454</v>
      </c>
      <c r="E4744" s="251" t="s">
        <v>13520</v>
      </c>
      <c r="F4744" s="251" t="s">
        <v>9972</v>
      </c>
      <c r="G4744" s="251" t="s">
        <v>280</v>
      </c>
      <c r="H4744" s="251" t="s">
        <v>3429</v>
      </c>
      <c r="I4744" s="257" t="str">
        <f t="shared" si="297"/>
        <v>-00002</v>
      </c>
      <c r="J4744" s="251">
        <v>2</v>
      </c>
      <c r="K4744" s="251">
        <v>2</v>
      </c>
      <c r="M4744" s="251" t="s">
        <v>9958</v>
      </c>
      <c r="N4744" s="251" t="s">
        <v>13815</v>
      </c>
      <c r="O4744" s="251">
        <v>2</v>
      </c>
      <c r="Q4744" s="251" t="s">
        <v>15364</v>
      </c>
      <c r="R4744" s="251" t="s">
        <v>9960</v>
      </c>
      <c r="S4744" s="252" t="s">
        <v>12</v>
      </c>
      <c r="T4744" s="251" t="str">
        <f t="shared" si="294"/>
        <v>I0306233811500K520</v>
      </c>
      <c r="W4744" s="251" t="str">
        <f t="shared" si="295"/>
        <v>I030623381150-0K520</v>
      </c>
    </row>
    <row r="4745" spans="1:23" x14ac:dyDescent="0.3">
      <c r="A4745" s="256" t="str">
        <f t="shared" si="296"/>
        <v>I0306233-811500K580-00011</v>
      </c>
      <c r="B4745" s="251" t="s">
        <v>15365</v>
      </c>
      <c r="C4745" s="251" t="s">
        <v>9954</v>
      </c>
      <c r="D4745" s="251" t="s">
        <v>4454</v>
      </c>
      <c r="E4745" s="251" t="s">
        <v>13520</v>
      </c>
      <c r="F4745" s="251" t="s">
        <v>9974</v>
      </c>
      <c r="G4745" s="251" t="s">
        <v>437</v>
      </c>
      <c r="H4745" s="251" t="s">
        <v>3429</v>
      </c>
      <c r="I4745" s="257" t="str">
        <f t="shared" si="297"/>
        <v>-00011</v>
      </c>
      <c r="J4745" s="251">
        <v>11</v>
      </c>
      <c r="K4745" s="251">
        <v>11</v>
      </c>
      <c r="M4745" s="251" t="s">
        <v>9958</v>
      </c>
      <c r="N4745" s="251" t="s">
        <v>13815</v>
      </c>
      <c r="O4745" s="251">
        <v>11</v>
      </c>
      <c r="Q4745" s="251" t="s">
        <v>15365</v>
      </c>
      <c r="R4745" s="251" t="s">
        <v>9960</v>
      </c>
      <c r="S4745" s="252" t="s">
        <v>436</v>
      </c>
      <c r="T4745" s="251" t="str">
        <f t="shared" ref="T4745:T4808" si="298">+D4745&amp;S4745</f>
        <v>I0306233811500K580</v>
      </c>
      <c r="W4745" s="251" t="str">
        <f t="shared" ref="W4745:W4808" si="299">D4745&amp;G4745</f>
        <v>I030623381150-0K580</v>
      </c>
    </row>
    <row r="4746" spans="1:23" x14ac:dyDescent="0.3">
      <c r="A4746" s="256" t="str">
        <f t="shared" si="296"/>
        <v>I0306233-81150VT090-00001</v>
      </c>
      <c r="B4746" s="251" t="s">
        <v>15366</v>
      </c>
      <c r="C4746" s="251" t="s">
        <v>9954</v>
      </c>
      <c r="D4746" s="251" t="s">
        <v>4454</v>
      </c>
      <c r="E4746" s="251" t="s">
        <v>13520</v>
      </c>
      <c r="F4746" s="251" t="s">
        <v>9976</v>
      </c>
      <c r="G4746" s="251" t="s">
        <v>14594</v>
      </c>
      <c r="H4746" s="251" t="s">
        <v>3429</v>
      </c>
      <c r="I4746" s="257" t="str">
        <f t="shared" si="297"/>
        <v>-00001</v>
      </c>
      <c r="J4746" s="251">
        <v>1</v>
      </c>
      <c r="K4746" s="251">
        <v>1</v>
      </c>
      <c r="M4746" s="251" t="s">
        <v>9958</v>
      </c>
      <c r="N4746" s="251" t="s">
        <v>13815</v>
      </c>
      <c r="O4746" s="251">
        <v>1</v>
      </c>
      <c r="Q4746" s="251" t="s">
        <v>15366</v>
      </c>
      <c r="R4746" s="251" t="s">
        <v>9960</v>
      </c>
      <c r="S4746" s="252" t="s">
        <v>3733</v>
      </c>
      <c r="T4746" s="251" t="str">
        <f t="shared" si="298"/>
        <v>I030623381150VT090</v>
      </c>
      <c r="W4746" s="251" t="str">
        <f t="shared" si="299"/>
        <v>I030623381150-VT090</v>
      </c>
    </row>
    <row r="4747" spans="1:23" x14ac:dyDescent="0.3">
      <c r="A4747" s="256" t="str">
        <f t="shared" si="296"/>
        <v>I0306233-811700K520-00013</v>
      </c>
      <c r="B4747" s="251" t="s">
        <v>15367</v>
      </c>
      <c r="C4747" s="251" t="s">
        <v>9954</v>
      </c>
      <c r="D4747" s="251" t="s">
        <v>4454</v>
      </c>
      <c r="E4747" s="251" t="s">
        <v>13520</v>
      </c>
      <c r="F4747" s="251" t="s">
        <v>9978</v>
      </c>
      <c r="G4747" s="251" t="s">
        <v>285</v>
      </c>
      <c r="H4747" s="251" t="s">
        <v>5102</v>
      </c>
      <c r="I4747" s="257" t="str">
        <f t="shared" si="297"/>
        <v>-00013</v>
      </c>
      <c r="J4747" s="251">
        <v>13</v>
      </c>
      <c r="K4747" s="251">
        <v>13</v>
      </c>
      <c r="M4747" s="251" t="s">
        <v>9958</v>
      </c>
      <c r="N4747" s="251" t="s">
        <v>13815</v>
      </c>
      <c r="O4747" s="251">
        <v>13</v>
      </c>
      <c r="Q4747" s="251" t="s">
        <v>15367</v>
      </c>
      <c r="R4747" s="251" t="s">
        <v>9960</v>
      </c>
      <c r="S4747" s="252" t="s">
        <v>284</v>
      </c>
      <c r="T4747" s="251" t="str">
        <f t="shared" si="298"/>
        <v>I0306233811700K520</v>
      </c>
      <c r="W4747" s="251" t="str">
        <f t="shared" si="299"/>
        <v>I030623381170-0K520</v>
      </c>
    </row>
    <row r="4748" spans="1:23" x14ac:dyDescent="0.3">
      <c r="A4748" s="256" t="str">
        <f t="shared" si="296"/>
        <v>I0306233-811700K580-00019</v>
      </c>
      <c r="B4748" s="251" t="s">
        <v>15368</v>
      </c>
      <c r="C4748" s="251" t="s">
        <v>9954</v>
      </c>
      <c r="D4748" s="251" t="s">
        <v>4454</v>
      </c>
      <c r="E4748" s="251" t="s">
        <v>13520</v>
      </c>
      <c r="F4748" s="251" t="s">
        <v>9980</v>
      </c>
      <c r="G4748" s="251" t="s">
        <v>442</v>
      </c>
      <c r="H4748" s="251" t="s">
        <v>5102</v>
      </c>
      <c r="I4748" s="257" t="str">
        <f t="shared" si="297"/>
        <v>-00019</v>
      </c>
      <c r="J4748" s="251">
        <v>19</v>
      </c>
      <c r="K4748" s="251">
        <v>19</v>
      </c>
      <c r="M4748" s="251" t="s">
        <v>9958</v>
      </c>
      <c r="N4748" s="251" t="s">
        <v>13815</v>
      </c>
      <c r="O4748" s="251">
        <v>19</v>
      </c>
      <c r="Q4748" s="251" t="s">
        <v>15368</v>
      </c>
      <c r="R4748" s="251" t="s">
        <v>9960</v>
      </c>
      <c r="S4748" s="252" t="s">
        <v>441</v>
      </c>
      <c r="T4748" s="251" t="str">
        <f t="shared" si="298"/>
        <v>I0306233811700K580</v>
      </c>
      <c r="W4748" s="251" t="str">
        <f t="shared" si="299"/>
        <v>I030623381170-0K580</v>
      </c>
    </row>
    <row r="4749" spans="1:23" x14ac:dyDescent="0.3">
      <c r="A4749" s="256" t="str">
        <f t="shared" si="296"/>
        <v>I0306233-81170VT100-00003</v>
      </c>
      <c r="B4749" s="251" t="s">
        <v>15369</v>
      </c>
      <c r="C4749" s="251" t="s">
        <v>9954</v>
      </c>
      <c r="D4749" s="251" t="s">
        <v>4454</v>
      </c>
      <c r="E4749" s="251" t="s">
        <v>13520</v>
      </c>
      <c r="F4749" s="251" t="s">
        <v>9982</v>
      </c>
      <c r="G4749" s="251" t="s">
        <v>14462</v>
      </c>
      <c r="H4749" s="251" t="s">
        <v>5102</v>
      </c>
      <c r="I4749" s="257" t="str">
        <f t="shared" si="297"/>
        <v>-00003</v>
      </c>
      <c r="J4749" s="251">
        <v>3</v>
      </c>
      <c r="K4749" s="251">
        <v>3</v>
      </c>
      <c r="M4749" s="251" t="s">
        <v>9958</v>
      </c>
      <c r="N4749" s="251" t="s">
        <v>13815</v>
      </c>
      <c r="O4749" s="251">
        <v>3</v>
      </c>
      <c r="Q4749" s="251" t="s">
        <v>15369</v>
      </c>
      <c r="R4749" s="251" t="s">
        <v>9960</v>
      </c>
      <c r="S4749" s="252" t="s">
        <v>8686</v>
      </c>
      <c r="T4749" s="251" t="str">
        <f t="shared" si="298"/>
        <v>I030623381170VT100</v>
      </c>
      <c r="W4749" s="251" t="str">
        <f t="shared" si="299"/>
        <v>I030623381170-VT100</v>
      </c>
    </row>
    <row r="4750" spans="1:23" x14ac:dyDescent="0.3">
      <c r="A4750" s="256" t="str">
        <f t="shared" si="296"/>
        <v>I0306233-815500D890-00001</v>
      </c>
      <c r="B4750" s="251" t="s">
        <v>15370</v>
      </c>
      <c r="C4750" s="251" t="s">
        <v>9954</v>
      </c>
      <c r="D4750" s="251" t="s">
        <v>4454</v>
      </c>
      <c r="E4750" s="251" t="s">
        <v>13520</v>
      </c>
      <c r="F4750" s="251" t="s">
        <v>9984</v>
      </c>
      <c r="G4750" s="251" t="s">
        <v>814</v>
      </c>
      <c r="H4750" s="251" t="s">
        <v>5202</v>
      </c>
      <c r="I4750" s="257" t="str">
        <f t="shared" si="297"/>
        <v>-00001</v>
      </c>
      <c r="J4750" s="251">
        <v>1</v>
      </c>
      <c r="K4750" s="251">
        <v>1</v>
      </c>
      <c r="M4750" s="251" t="s">
        <v>9993</v>
      </c>
      <c r="N4750" s="251" t="s">
        <v>13815</v>
      </c>
      <c r="O4750" s="251">
        <v>1</v>
      </c>
      <c r="Q4750" s="251" t="s">
        <v>15370</v>
      </c>
      <c r="R4750" s="251" t="s">
        <v>9960</v>
      </c>
      <c r="S4750" s="252" t="s">
        <v>813</v>
      </c>
      <c r="T4750" s="251" t="str">
        <f t="shared" si="298"/>
        <v>I0306233815500D890</v>
      </c>
      <c r="W4750" s="251" t="str">
        <f t="shared" si="299"/>
        <v>I030623381550-0D890</v>
      </c>
    </row>
    <row r="4751" spans="1:23" x14ac:dyDescent="0.3">
      <c r="A4751" s="256" t="str">
        <f t="shared" si="296"/>
        <v>I0306233-815500K210-00002</v>
      </c>
      <c r="B4751" s="251" t="s">
        <v>15371</v>
      </c>
      <c r="C4751" s="251" t="s">
        <v>9954</v>
      </c>
      <c r="D4751" s="251" t="s">
        <v>4454</v>
      </c>
      <c r="E4751" s="251" t="s">
        <v>13520</v>
      </c>
      <c r="F4751" s="251" t="s">
        <v>9986</v>
      </c>
      <c r="G4751" s="251" t="s">
        <v>654</v>
      </c>
      <c r="H4751" s="251" t="s">
        <v>5202</v>
      </c>
      <c r="I4751" s="257" t="str">
        <f t="shared" si="297"/>
        <v>-00002</v>
      </c>
      <c r="J4751" s="251">
        <v>2</v>
      </c>
      <c r="K4751" s="251">
        <v>2</v>
      </c>
      <c r="M4751" s="251" t="s">
        <v>9958</v>
      </c>
      <c r="N4751" s="251" t="s">
        <v>13815</v>
      </c>
      <c r="O4751" s="251">
        <v>2</v>
      </c>
      <c r="Q4751" s="251" t="s">
        <v>15371</v>
      </c>
      <c r="R4751" s="251" t="s">
        <v>9960</v>
      </c>
      <c r="S4751" s="252" t="s">
        <v>653</v>
      </c>
      <c r="T4751" s="251" t="str">
        <f t="shared" si="298"/>
        <v>I0306233815500K210</v>
      </c>
      <c r="W4751" s="251" t="str">
        <f t="shared" si="299"/>
        <v>I030623381550-0K210</v>
      </c>
    </row>
    <row r="4752" spans="1:23" x14ac:dyDescent="0.3">
      <c r="A4752" s="256" t="str">
        <f t="shared" si="296"/>
        <v>I0306233-815500K240-00003</v>
      </c>
      <c r="B4752" s="251" t="s">
        <v>15372</v>
      </c>
      <c r="C4752" s="251" t="s">
        <v>9954</v>
      </c>
      <c r="D4752" s="251" t="s">
        <v>4454</v>
      </c>
      <c r="E4752" s="251" t="s">
        <v>13520</v>
      </c>
      <c r="F4752" s="251" t="s">
        <v>9988</v>
      </c>
      <c r="G4752" s="251" t="s">
        <v>727</v>
      </c>
      <c r="H4752" s="251" t="s">
        <v>5202</v>
      </c>
      <c r="I4752" s="257" t="str">
        <f t="shared" si="297"/>
        <v>-00003</v>
      </c>
      <c r="J4752" s="251">
        <v>3</v>
      </c>
      <c r="K4752" s="251">
        <v>3</v>
      </c>
      <c r="M4752" s="251" t="s">
        <v>9958</v>
      </c>
      <c r="N4752" s="251" t="s">
        <v>13815</v>
      </c>
      <c r="O4752" s="251">
        <v>3</v>
      </c>
      <c r="Q4752" s="251" t="s">
        <v>15372</v>
      </c>
      <c r="R4752" s="251" t="s">
        <v>9960</v>
      </c>
      <c r="S4752" s="252" t="s">
        <v>726</v>
      </c>
      <c r="T4752" s="251" t="str">
        <f t="shared" si="298"/>
        <v>I0306233815500K240</v>
      </c>
      <c r="W4752" s="251" t="str">
        <f t="shared" si="299"/>
        <v>I030623381550-0K240</v>
      </c>
    </row>
    <row r="4753" spans="1:23" x14ac:dyDescent="0.3">
      <c r="A4753" s="256" t="str">
        <f t="shared" si="296"/>
        <v>I0306233-815500K630-00003</v>
      </c>
      <c r="B4753" s="251" t="s">
        <v>15373</v>
      </c>
      <c r="C4753" s="251" t="s">
        <v>9954</v>
      </c>
      <c r="D4753" s="251" t="s">
        <v>4454</v>
      </c>
      <c r="E4753" s="251" t="s">
        <v>13520</v>
      </c>
      <c r="F4753" s="251" t="s">
        <v>9990</v>
      </c>
      <c r="G4753" s="251" t="s">
        <v>3385</v>
      </c>
      <c r="H4753" s="251" t="s">
        <v>5202</v>
      </c>
      <c r="I4753" s="257" t="str">
        <f t="shared" si="297"/>
        <v>-00003</v>
      </c>
      <c r="J4753" s="251">
        <v>3</v>
      </c>
      <c r="K4753" s="251">
        <v>3</v>
      </c>
      <c r="M4753" s="251" t="s">
        <v>9958</v>
      </c>
      <c r="N4753" s="251" t="s">
        <v>13815</v>
      </c>
      <c r="O4753" s="251">
        <v>3</v>
      </c>
      <c r="Q4753" s="251" t="s">
        <v>15373</v>
      </c>
      <c r="R4753" s="251" t="s">
        <v>9960</v>
      </c>
      <c r="S4753" s="252" t="s">
        <v>3366</v>
      </c>
      <c r="T4753" s="251" t="str">
        <f t="shared" si="298"/>
        <v>I0306233815500K630</v>
      </c>
      <c r="W4753" s="251" t="str">
        <f t="shared" si="299"/>
        <v>I030623381550-0K630</v>
      </c>
    </row>
    <row r="4754" spans="1:23" x14ac:dyDescent="0.3">
      <c r="A4754" s="256" t="str">
        <f t="shared" si="296"/>
        <v>I0306233-815510D891-00001</v>
      </c>
      <c r="B4754" s="251" t="s">
        <v>15374</v>
      </c>
      <c r="C4754" s="251" t="s">
        <v>9954</v>
      </c>
      <c r="D4754" s="251" t="s">
        <v>4454</v>
      </c>
      <c r="E4754" s="251" t="s">
        <v>13520</v>
      </c>
      <c r="F4754" s="251" t="s">
        <v>9992</v>
      </c>
      <c r="G4754" s="251" t="s">
        <v>3522</v>
      </c>
      <c r="H4754" s="251" t="s">
        <v>3436</v>
      </c>
      <c r="I4754" s="257" t="str">
        <f t="shared" si="297"/>
        <v>-00001</v>
      </c>
      <c r="J4754" s="251">
        <v>1</v>
      </c>
      <c r="K4754" s="251">
        <v>1</v>
      </c>
      <c r="M4754" s="251" t="s">
        <v>9993</v>
      </c>
      <c r="N4754" s="251" t="s">
        <v>13815</v>
      </c>
      <c r="O4754" s="251">
        <v>1</v>
      </c>
      <c r="Q4754" s="251" t="s">
        <v>15374</v>
      </c>
      <c r="R4754" s="251" t="s">
        <v>9960</v>
      </c>
      <c r="S4754" s="252" t="s">
        <v>3521</v>
      </c>
      <c r="T4754" s="251" t="str">
        <f t="shared" si="298"/>
        <v>I0306233815510D891</v>
      </c>
      <c r="W4754" s="251" t="str">
        <f t="shared" si="299"/>
        <v>I030623381551-0D891</v>
      </c>
    </row>
    <row r="4755" spans="1:23" x14ac:dyDescent="0.3">
      <c r="A4755" s="256" t="str">
        <f t="shared" si="296"/>
        <v>I0306233-815510K240-00013</v>
      </c>
      <c r="B4755" s="251" t="s">
        <v>15375</v>
      </c>
      <c r="C4755" s="251" t="s">
        <v>9954</v>
      </c>
      <c r="D4755" s="251" t="s">
        <v>4454</v>
      </c>
      <c r="E4755" s="251" t="s">
        <v>13520</v>
      </c>
      <c r="F4755" s="251" t="s">
        <v>9995</v>
      </c>
      <c r="G4755" s="251" t="s">
        <v>740</v>
      </c>
      <c r="H4755" s="251" t="s">
        <v>3436</v>
      </c>
      <c r="I4755" s="257" t="str">
        <f t="shared" si="297"/>
        <v>-00013</v>
      </c>
      <c r="J4755" s="251">
        <v>13</v>
      </c>
      <c r="K4755" s="251">
        <v>13</v>
      </c>
      <c r="M4755" s="251" t="s">
        <v>9958</v>
      </c>
      <c r="N4755" s="251" t="s">
        <v>13815</v>
      </c>
      <c r="O4755" s="251">
        <v>13</v>
      </c>
      <c r="Q4755" s="251" t="s">
        <v>15375</v>
      </c>
      <c r="R4755" s="251" t="s">
        <v>9960</v>
      </c>
      <c r="S4755" s="252" t="s">
        <v>9</v>
      </c>
      <c r="T4755" s="251" t="str">
        <f t="shared" si="298"/>
        <v>I0306233815510K240</v>
      </c>
      <c r="W4755" s="251" t="str">
        <f t="shared" si="299"/>
        <v>I030623381551-0K240</v>
      </c>
    </row>
    <row r="4756" spans="1:23" x14ac:dyDescent="0.3">
      <c r="A4756" s="256" t="str">
        <f t="shared" si="296"/>
        <v>I0306233-815600K210-00003</v>
      </c>
      <c r="B4756" s="251" t="s">
        <v>15376</v>
      </c>
      <c r="C4756" s="251" t="s">
        <v>9954</v>
      </c>
      <c r="D4756" s="251" t="s">
        <v>4454</v>
      </c>
      <c r="E4756" s="251" t="s">
        <v>13520</v>
      </c>
      <c r="F4756" s="251" t="s">
        <v>9997</v>
      </c>
      <c r="G4756" s="251" t="s">
        <v>670</v>
      </c>
      <c r="H4756" s="251" t="s">
        <v>5204</v>
      </c>
      <c r="I4756" s="257" t="str">
        <f t="shared" si="297"/>
        <v>-00003</v>
      </c>
      <c r="J4756" s="251">
        <v>3</v>
      </c>
      <c r="K4756" s="251">
        <v>3</v>
      </c>
      <c r="M4756" s="251" t="s">
        <v>9958</v>
      </c>
      <c r="N4756" s="251" t="s">
        <v>13815</v>
      </c>
      <c r="O4756" s="251">
        <v>3</v>
      </c>
      <c r="Q4756" s="251" t="s">
        <v>15376</v>
      </c>
      <c r="R4756" s="251" t="s">
        <v>9960</v>
      </c>
      <c r="S4756" s="252" t="s">
        <v>13</v>
      </c>
      <c r="T4756" s="251" t="str">
        <f t="shared" si="298"/>
        <v>I0306233815600K210</v>
      </c>
      <c r="W4756" s="251" t="str">
        <f t="shared" si="299"/>
        <v>I030623381560-0K210</v>
      </c>
    </row>
    <row r="4757" spans="1:23" x14ac:dyDescent="0.3">
      <c r="A4757" s="256" t="str">
        <f t="shared" si="296"/>
        <v>I0306233-815600K240-00002</v>
      </c>
      <c r="B4757" s="251" t="s">
        <v>15377</v>
      </c>
      <c r="C4757" s="251" t="s">
        <v>9954</v>
      </c>
      <c r="D4757" s="251" t="s">
        <v>4454</v>
      </c>
      <c r="E4757" s="251" t="s">
        <v>13520</v>
      </c>
      <c r="F4757" s="251" t="s">
        <v>10000</v>
      </c>
      <c r="G4757" s="251" t="s">
        <v>744</v>
      </c>
      <c r="H4757" s="251" t="s">
        <v>5204</v>
      </c>
      <c r="I4757" s="257" t="str">
        <f t="shared" si="297"/>
        <v>-00002</v>
      </c>
      <c r="J4757" s="251">
        <v>2</v>
      </c>
      <c r="K4757" s="251">
        <v>2</v>
      </c>
      <c r="M4757" s="251" t="s">
        <v>9958</v>
      </c>
      <c r="N4757" s="251" t="s">
        <v>13815</v>
      </c>
      <c r="O4757" s="251">
        <v>2</v>
      </c>
      <c r="Q4757" s="251" t="s">
        <v>15377</v>
      </c>
      <c r="R4757" s="251" t="s">
        <v>9960</v>
      </c>
      <c r="S4757" s="252" t="s">
        <v>743</v>
      </c>
      <c r="T4757" s="251" t="str">
        <f t="shared" si="298"/>
        <v>I0306233815600K240</v>
      </c>
      <c r="W4757" s="251" t="str">
        <f t="shared" si="299"/>
        <v>I030623381560-0K240</v>
      </c>
    </row>
    <row r="4758" spans="1:23" x14ac:dyDescent="0.3">
      <c r="A4758" s="256" t="str">
        <f t="shared" si="296"/>
        <v>I0306233-815610K240-00010</v>
      </c>
      <c r="B4758" s="251" t="s">
        <v>15378</v>
      </c>
      <c r="C4758" s="251" t="s">
        <v>9954</v>
      </c>
      <c r="D4758" s="251" t="s">
        <v>4454</v>
      </c>
      <c r="E4758" s="251" t="s">
        <v>13520</v>
      </c>
      <c r="F4758" s="251" t="s">
        <v>10002</v>
      </c>
      <c r="G4758" s="251" t="s">
        <v>753</v>
      </c>
      <c r="H4758" s="251" t="s">
        <v>3443</v>
      </c>
      <c r="I4758" s="257" t="str">
        <f t="shared" si="297"/>
        <v>-00010</v>
      </c>
      <c r="J4758" s="251">
        <v>10</v>
      </c>
      <c r="K4758" s="251">
        <v>10</v>
      </c>
      <c r="M4758" s="251" t="s">
        <v>9958</v>
      </c>
      <c r="N4758" s="251" t="s">
        <v>13815</v>
      </c>
      <c r="O4758" s="251">
        <v>10</v>
      </c>
      <c r="Q4758" s="251" t="s">
        <v>15378</v>
      </c>
      <c r="R4758" s="251" t="s">
        <v>9960</v>
      </c>
      <c r="S4758" s="252" t="s">
        <v>10</v>
      </c>
      <c r="T4758" s="251" t="str">
        <f t="shared" si="298"/>
        <v>I0306233815610K240</v>
      </c>
      <c r="W4758" s="251" t="str">
        <f t="shared" si="299"/>
        <v>I030623381561-0K240</v>
      </c>
    </row>
    <row r="4759" spans="1:23" x14ac:dyDescent="0.3">
      <c r="A4759" s="256" t="str">
        <f t="shared" si="296"/>
        <v>I0306233-815800D440-00001</v>
      </c>
      <c r="B4759" s="251" t="s">
        <v>4457</v>
      </c>
      <c r="C4759" s="251" t="s">
        <v>9954</v>
      </c>
      <c r="D4759" s="251" t="s">
        <v>4454</v>
      </c>
      <c r="E4759" s="251" t="s">
        <v>13520</v>
      </c>
      <c r="F4759" s="251" t="s">
        <v>10005</v>
      </c>
      <c r="G4759" s="251" t="s">
        <v>846</v>
      </c>
      <c r="H4759" s="251" t="s">
        <v>758</v>
      </c>
      <c r="I4759" s="257" t="str">
        <f t="shared" si="297"/>
        <v>-00001</v>
      </c>
      <c r="J4759" s="251">
        <v>1</v>
      </c>
      <c r="K4759" s="251">
        <v>1</v>
      </c>
      <c r="M4759" s="251" t="s">
        <v>9993</v>
      </c>
      <c r="N4759" s="251" t="s">
        <v>13815</v>
      </c>
      <c r="O4759" s="251">
        <v>1</v>
      </c>
      <c r="Q4759" s="251" t="s">
        <v>4457</v>
      </c>
      <c r="R4759" s="251" t="s">
        <v>9960</v>
      </c>
      <c r="S4759" s="252" t="s">
        <v>845</v>
      </c>
      <c r="T4759" s="251" t="str">
        <f t="shared" si="298"/>
        <v>I0306233815800D440</v>
      </c>
      <c r="W4759" s="251" t="str">
        <f t="shared" si="299"/>
        <v>I030623381580-0D440</v>
      </c>
    </row>
    <row r="4760" spans="1:23" x14ac:dyDescent="0.3">
      <c r="A4760" s="256" t="str">
        <f t="shared" si="296"/>
        <v>I0306233-815800K050-00003</v>
      </c>
      <c r="B4760" s="251" t="s">
        <v>15379</v>
      </c>
      <c r="C4760" s="251" t="s">
        <v>9954</v>
      </c>
      <c r="D4760" s="251" t="s">
        <v>4454</v>
      </c>
      <c r="E4760" s="251" t="s">
        <v>13520</v>
      </c>
      <c r="F4760" s="251" t="s">
        <v>10009</v>
      </c>
      <c r="G4760" s="251" t="s">
        <v>756</v>
      </c>
      <c r="H4760" s="251" t="s">
        <v>758</v>
      </c>
      <c r="I4760" s="257" t="str">
        <f t="shared" si="297"/>
        <v>-00003</v>
      </c>
      <c r="J4760" s="251">
        <v>3</v>
      </c>
      <c r="K4760" s="251">
        <v>3</v>
      </c>
      <c r="M4760" s="251" t="s">
        <v>9958</v>
      </c>
      <c r="N4760" s="251" t="s">
        <v>13815</v>
      </c>
      <c r="O4760" s="251">
        <v>3</v>
      </c>
      <c r="Q4760" s="251" t="s">
        <v>15379</v>
      </c>
      <c r="R4760" s="251" t="s">
        <v>9960</v>
      </c>
      <c r="S4760" s="252" t="s">
        <v>6</v>
      </c>
      <c r="T4760" s="251" t="str">
        <f t="shared" si="298"/>
        <v>I0306233815800K050</v>
      </c>
      <c r="W4760" s="251" t="str">
        <f t="shared" si="299"/>
        <v>I030623381580-0K050</v>
      </c>
    </row>
    <row r="4761" spans="1:23" x14ac:dyDescent="0.3">
      <c r="A4761" s="256" t="str">
        <f t="shared" si="296"/>
        <v>I0306233-815800K260-00001</v>
      </c>
      <c r="B4761" s="251" t="s">
        <v>15380</v>
      </c>
      <c r="C4761" s="251" t="s">
        <v>9954</v>
      </c>
      <c r="D4761" s="251" t="s">
        <v>4454</v>
      </c>
      <c r="E4761" s="251" t="s">
        <v>13520</v>
      </c>
      <c r="F4761" s="251" t="s">
        <v>10012</v>
      </c>
      <c r="G4761" s="251" t="s">
        <v>3387</v>
      </c>
      <c r="H4761" s="251" t="s">
        <v>758</v>
      </c>
      <c r="I4761" s="257" t="str">
        <f t="shared" si="297"/>
        <v>-00001</v>
      </c>
      <c r="J4761" s="251">
        <v>1</v>
      </c>
      <c r="K4761" s="251">
        <v>1</v>
      </c>
      <c r="M4761" s="251" t="s">
        <v>9993</v>
      </c>
      <c r="N4761" s="251" t="s">
        <v>13815</v>
      </c>
      <c r="O4761" s="251">
        <v>1</v>
      </c>
      <c r="Q4761" s="251" t="s">
        <v>15380</v>
      </c>
      <c r="R4761" s="251" t="s">
        <v>9960</v>
      </c>
      <c r="S4761" s="252" t="s">
        <v>3374</v>
      </c>
      <c r="T4761" s="251" t="str">
        <f t="shared" si="298"/>
        <v>I0306233815800K260</v>
      </c>
      <c r="W4761" s="251" t="str">
        <f t="shared" si="299"/>
        <v>I030623381580-0K260</v>
      </c>
    </row>
    <row r="4762" spans="1:23" x14ac:dyDescent="0.3">
      <c r="A4762" s="256" t="str">
        <f t="shared" si="296"/>
        <v>I0306233-815810K050-00006</v>
      </c>
      <c r="B4762" s="251" t="s">
        <v>15381</v>
      </c>
      <c r="C4762" s="251" t="s">
        <v>9954</v>
      </c>
      <c r="D4762" s="251" t="s">
        <v>4454</v>
      </c>
      <c r="E4762" s="251" t="s">
        <v>13520</v>
      </c>
      <c r="F4762" s="251" t="s">
        <v>10188</v>
      </c>
      <c r="G4762" s="251" t="s">
        <v>763</v>
      </c>
      <c r="H4762" s="251" t="s">
        <v>5218</v>
      </c>
      <c r="I4762" s="257" t="str">
        <f t="shared" si="297"/>
        <v>-00006</v>
      </c>
      <c r="J4762" s="251">
        <v>6</v>
      </c>
      <c r="K4762" s="251">
        <v>6</v>
      </c>
      <c r="M4762" s="251" t="s">
        <v>9958</v>
      </c>
      <c r="N4762" s="251" t="s">
        <v>13815</v>
      </c>
      <c r="O4762" s="251">
        <v>6</v>
      </c>
      <c r="Q4762" s="251" t="s">
        <v>15381</v>
      </c>
      <c r="R4762" s="251" t="s">
        <v>9960</v>
      </c>
      <c r="S4762" s="252" t="s">
        <v>762</v>
      </c>
      <c r="T4762" s="251" t="str">
        <f t="shared" si="298"/>
        <v>I0306233815810K050</v>
      </c>
      <c r="W4762" s="251" t="str">
        <f t="shared" si="299"/>
        <v>I030623381581-0K050</v>
      </c>
    </row>
    <row r="4763" spans="1:23" x14ac:dyDescent="0.3">
      <c r="A4763" s="256" t="str">
        <f t="shared" si="296"/>
        <v>I0306233-815900K050-00001</v>
      </c>
      <c r="B4763" s="251" t="s">
        <v>15382</v>
      </c>
      <c r="C4763" s="251" t="s">
        <v>9954</v>
      </c>
      <c r="D4763" s="251" t="s">
        <v>4454</v>
      </c>
      <c r="E4763" s="251" t="s">
        <v>13520</v>
      </c>
      <c r="F4763" s="251" t="s">
        <v>10190</v>
      </c>
      <c r="G4763" s="251" t="s">
        <v>767</v>
      </c>
      <c r="H4763" s="251" t="s">
        <v>770</v>
      </c>
      <c r="I4763" s="257" t="str">
        <f t="shared" si="297"/>
        <v>-00001</v>
      </c>
      <c r="J4763" s="251">
        <v>1</v>
      </c>
      <c r="K4763" s="251">
        <v>1</v>
      </c>
      <c r="M4763" s="251" t="s">
        <v>9958</v>
      </c>
      <c r="N4763" s="251" t="s">
        <v>13815</v>
      </c>
      <c r="O4763" s="251">
        <v>1</v>
      </c>
      <c r="Q4763" s="251" t="s">
        <v>15382</v>
      </c>
      <c r="R4763" s="251" t="s">
        <v>9960</v>
      </c>
      <c r="S4763" s="252" t="s">
        <v>766</v>
      </c>
      <c r="T4763" s="251" t="str">
        <f t="shared" si="298"/>
        <v>I0306233815900K050</v>
      </c>
      <c r="W4763" s="251" t="str">
        <f t="shared" si="299"/>
        <v>I030623381590-0K050</v>
      </c>
    </row>
    <row r="4764" spans="1:23" x14ac:dyDescent="0.3">
      <c r="A4764" s="256" t="str">
        <f t="shared" si="296"/>
        <v>I0306233-815910K050-00006</v>
      </c>
      <c r="B4764" s="251" t="s">
        <v>15383</v>
      </c>
      <c r="C4764" s="251" t="s">
        <v>9954</v>
      </c>
      <c r="D4764" s="251" t="s">
        <v>4454</v>
      </c>
      <c r="E4764" s="251" t="s">
        <v>13520</v>
      </c>
      <c r="F4764" s="251" t="s">
        <v>10192</v>
      </c>
      <c r="G4764" s="251" t="s">
        <v>777</v>
      </c>
      <c r="H4764" s="251" t="s">
        <v>5219</v>
      </c>
      <c r="I4764" s="257" t="str">
        <f t="shared" si="297"/>
        <v>-00006</v>
      </c>
      <c r="J4764" s="251">
        <v>6</v>
      </c>
      <c r="K4764" s="251">
        <v>6</v>
      </c>
      <c r="M4764" s="251" t="s">
        <v>9958</v>
      </c>
      <c r="N4764" s="251" t="s">
        <v>13815</v>
      </c>
      <c r="O4764" s="251">
        <v>6</v>
      </c>
      <c r="Q4764" s="251" t="s">
        <v>15383</v>
      </c>
      <c r="R4764" s="251" t="s">
        <v>9960</v>
      </c>
      <c r="S4764" s="252" t="s">
        <v>776</v>
      </c>
      <c r="T4764" s="251" t="str">
        <f t="shared" si="298"/>
        <v>I0306233815910K050</v>
      </c>
      <c r="W4764" s="251" t="str">
        <f t="shared" si="299"/>
        <v>I030623381591-0K050</v>
      </c>
    </row>
    <row r="4765" spans="1:23" x14ac:dyDescent="0.3">
      <c r="A4765" s="256" t="str">
        <f t="shared" si="296"/>
        <v>I0306233-9098113087-00002</v>
      </c>
      <c r="B4765" s="251" t="s">
        <v>15384</v>
      </c>
      <c r="C4765" s="251" t="s">
        <v>9954</v>
      </c>
      <c r="D4765" s="251" t="s">
        <v>4454</v>
      </c>
      <c r="E4765" s="251" t="s">
        <v>13520</v>
      </c>
      <c r="F4765" s="251" t="s">
        <v>10194</v>
      </c>
      <c r="G4765" s="251" t="s">
        <v>939</v>
      </c>
      <c r="H4765" s="251" t="s">
        <v>3393</v>
      </c>
      <c r="I4765" s="257" t="str">
        <f t="shared" si="297"/>
        <v>-00002</v>
      </c>
      <c r="J4765" s="251">
        <v>2</v>
      </c>
      <c r="K4765" s="251">
        <v>2</v>
      </c>
      <c r="M4765" s="251" t="s">
        <v>10003</v>
      </c>
      <c r="N4765" s="251" t="s">
        <v>13815</v>
      </c>
      <c r="O4765" s="251">
        <v>2</v>
      </c>
      <c r="Q4765" s="251" t="s">
        <v>15384</v>
      </c>
      <c r="R4765" s="251" t="s">
        <v>9960</v>
      </c>
      <c r="S4765" s="252">
        <v>9098113087</v>
      </c>
      <c r="T4765" s="251" t="str">
        <f t="shared" si="298"/>
        <v>I03062339098113087</v>
      </c>
      <c r="W4765" s="251" t="str">
        <f t="shared" si="299"/>
        <v>I030623390981-13087</v>
      </c>
    </row>
    <row r="4766" spans="1:23" x14ac:dyDescent="0.3">
      <c r="A4766" s="256" t="str">
        <f t="shared" si="296"/>
        <v>I0306233-9098122003-00004</v>
      </c>
      <c r="B4766" s="251" t="s">
        <v>15385</v>
      </c>
      <c r="C4766" s="251" t="s">
        <v>9954</v>
      </c>
      <c r="D4766" s="251" t="s">
        <v>4454</v>
      </c>
      <c r="E4766" s="251" t="s">
        <v>13520</v>
      </c>
      <c r="F4766" s="251" t="s">
        <v>10196</v>
      </c>
      <c r="G4766" s="251" t="s">
        <v>926</v>
      </c>
      <c r="H4766" s="251" t="s">
        <v>1564</v>
      </c>
      <c r="I4766" s="257" t="str">
        <f t="shared" si="297"/>
        <v>-00004</v>
      </c>
      <c r="J4766" s="251">
        <v>4</v>
      </c>
      <c r="K4766" s="251">
        <v>4</v>
      </c>
      <c r="M4766" s="251" t="s">
        <v>10003</v>
      </c>
      <c r="N4766" s="251" t="s">
        <v>13815</v>
      </c>
      <c r="O4766" s="251">
        <v>4</v>
      </c>
      <c r="Q4766" s="251" t="s">
        <v>15385</v>
      </c>
      <c r="R4766" s="251" t="s">
        <v>9960</v>
      </c>
      <c r="S4766" s="252">
        <v>9098122003</v>
      </c>
      <c r="T4766" s="251" t="str">
        <f t="shared" si="298"/>
        <v>I03062339098122003</v>
      </c>
      <c r="W4766" s="251" t="str">
        <f t="shared" si="299"/>
        <v>I030623390981-22003</v>
      </c>
    </row>
    <row r="4767" spans="1:23" x14ac:dyDescent="0.3">
      <c r="A4767" s="256" t="str">
        <f t="shared" si="296"/>
        <v>I0306233-9913221210-00054</v>
      </c>
      <c r="B4767" s="251" t="s">
        <v>15386</v>
      </c>
      <c r="C4767" s="251" t="s">
        <v>9954</v>
      </c>
      <c r="D4767" s="251" t="s">
        <v>4454</v>
      </c>
      <c r="E4767" s="251" t="s">
        <v>13520</v>
      </c>
      <c r="F4767" s="251" t="s">
        <v>10198</v>
      </c>
      <c r="G4767" s="251" t="s">
        <v>916</v>
      </c>
      <c r="H4767" s="251" t="s">
        <v>10013</v>
      </c>
      <c r="I4767" s="257" t="str">
        <f t="shared" si="297"/>
        <v>-00054</v>
      </c>
      <c r="J4767" s="251">
        <v>54</v>
      </c>
      <c r="K4767" s="251">
        <v>54</v>
      </c>
      <c r="M4767" s="251" t="s">
        <v>10007</v>
      </c>
      <c r="N4767" s="251" t="s">
        <v>13815</v>
      </c>
      <c r="O4767" s="251">
        <v>54</v>
      </c>
      <c r="Q4767" s="251" t="s">
        <v>15386</v>
      </c>
      <c r="R4767" s="251" t="s">
        <v>9960</v>
      </c>
      <c r="S4767" s="252">
        <v>9913221210</v>
      </c>
      <c r="T4767" s="251" t="str">
        <f t="shared" si="298"/>
        <v>I03062339913221210</v>
      </c>
      <c r="W4767" s="251" t="str">
        <f t="shared" si="299"/>
        <v>I030623399132-21210</v>
      </c>
    </row>
    <row r="4768" spans="1:23" x14ac:dyDescent="0.3">
      <c r="A4768" s="256" t="str">
        <f t="shared" si="296"/>
        <v>I0306234-811100KF21-00001</v>
      </c>
      <c r="B4768" s="251" t="s">
        <v>15387</v>
      </c>
      <c r="C4768" s="251" t="s">
        <v>9954</v>
      </c>
      <c r="D4768" s="251" t="s">
        <v>15388</v>
      </c>
      <c r="E4768" s="251" t="s">
        <v>13520</v>
      </c>
      <c r="F4768" s="251" t="s">
        <v>9957</v>
      </c>
      <c r="G4768" s="251" t="s">
        <v>515</v>
      </c>
      <c r="H4768" s="251" t="s">
        <v>3422</v>
      </c>
      <c r="I4768" s="257" t="str">
        <f t="shared" si="297"/>
        <v>-00001</v>
      </c>
      <c r="J4768" s="251">
        <v>1</v>
      </c>
      <c r="K4768" s="251">
        <v>1</v>
      </c>
      <c r="M4768" s="251" t="s">
        <v>9958</v>
      </c>
      <c r="N4768" s="251" t="s">
        <v>13939</v>
      </c>
      <c r="O4768" s="251">
        <v>1</v>
      </c>
      <c r="Q4768" s="251" t="s">
        <v>15387</v>
      </c>
      <c r="R4768" s="251" t="s">
        <v>10017</v>
      </c>
      <c r="S4768" s="252" t="s">
        <v>514</v>
      </c>
      <c r="T4768" s="251" t="str">
        <f t="shared" si="298"/>
        <v>I0306234811100KF21</v>
      </c>
      <c r="W4768" s="251" t="str">
        <f t="shared" si="299"/>
        <v>I030623481110-0KF21</v>
      </c>
    </row>
    <row r="4769" spans="1:23" x14ac:dyDescent="0.3">
      <c r="A4769" s="256" t="str">
        <f t="shared" si="296"/>
        <v>I0306234-811300K591-00003</v>
      </c>
      <c r="B4769" s="251" t="s">
        <v>15389</v>
      </c>
      <c r="C4769" s="251" t="s">
        <v>9954</v>
      </c>
      <c r="D4769" s="251" t="s">
        <v>15388</v>
      </c>
      <c r="E4769" s="251" t="s">
        <v>13520</v>
      </c>
      <c r="F4769" s="251" t="s">
        <v>9962</v>
      </c>
      <c r="G4769" s="251" t="s">
        <v>408</v>
      </c>
      <c r="H4769" s="251" t="s">
        <v>5101</v>
      </c>
      <c r="I4769" s="257" t="str">
        <f t="shared" si="297"/>
        <v>-00003</v>
      </c>
      <c r="J4769" s="251">
        <v>3</v>
      </c>
      <c r="K4769" s="251">
        <v>3</v>
      </c>
      <c r="M4769" s="251" t="s">
        <v>9958</v>
      </c>
      <c r="N4769" s="251" t="s">
        <v>13939</v>
      </c>
      <c r="O4769" s="251">
        <v>3</v>
      </c>
      <c r="Q4769" s="251" t="s">
        <v>15389</v>
      </c>
      <c r="R4769" s="251" t="s">
        <v>10017</v>
      </c>
      <c r="S4769" s="252" t="s">
        <v>407</v>
      </c>
      <c r="T4769" s="251" t="str">
        <f t="shared" si="298"/>
        <v>I0306234811300K591</v>
      </c>
      <c r="W4769" s="251" t="str">
        <f t="shared" si="299"/>
        <v>I030623481130-0K591</v>
      </c>
    </row>
    <row r="4770" spans="1:23" x14ac:dyDescent="0.3">
      <c r="A4770" s="256" t="str">
        <f t="shared" si="296"/>
        <v>I0306234-811500KF31-00001</v>
      </c>
      <c r="B4770" s="251" t="s">
        <v>15390</v>
      </c>
      <c r="C4770" s="251" t="s">
        <v>9954</v>
      </c>
      <c r="D4770" s="251" t="s">
        <v>15388</v>
      </c>
      <c r="E4770" s="251" t="s">
        <v>13520</v>
      </c>
      <c r="F4770" s="251" t="s">
        <v>9964</v>
      </c>
      <c r="G4770" s="251" t="s">
        <v>527</v>
      </c>
      <c r="H4770" s="251" t="s">
        <v>3429</v>
      </c>
      <c r="I4770" s="257" t="str">
        <f t="shared" si="297"/>
        <v>-00001</v>
      </c>
      <c r="J4770" s="251">
        <v>1</v>
      </c>
      <c r="K4770" s="251">
        <v>1</v>
      </c>
      <c r="M4770" s="251" t="s">
        <v>9958</v>
      </c>
      <c r="N4770" s="251" t="s">
        <v>13939</v>
      </c>
      <c r="O4770" s="251">
        <v>1</v>
      </c>
      <c r="Q4770" s="251" t="s">
        <v>15390</v>
      </c>
      <c r="R4770" s="251" t="s">
        <v>10017</v>
      </c>
      <c r="S4770" s="252" t="s">
        <v>526</v>
      </c>
      <c r="T4770" s="251" t="str">
        <f t="shared" si="298"/>
        <v>I0306234811500KF31</v>
      </c>
      <c r="W4770" s="251" t="str">
        <f t="shared" si="299"/>
        <v>I030623481150-0KF31</v>
      </c>
    </row>
    <row r="4771" spans="1:23" x14ac:dyDescent="0.3">
      <c r="A4771" s="256" t="str">
        <f t="shared" si="296"/>
        <v>I0306234-811700K591-00002</v>
      </c>
      <c r="B4771" s="251" t="s">
        <v>15391</v>
      </c>
      <c r="C4771" s="251" t="s">
        <v>9954</v>
      </c>
      <c r="D4771" s="251" t="s">
        <v>15388</v>
      </c>
      <c r="E4771" s="251" t="s">
        <v>13520</v>
      </c>
      <c r="F4771" s="251" t="s">
        <v>9966</v>
      </c>
      <c r="G4771" s="251" t="s">
        <v>425</v>
      </c>
      <c r="H4771" s="251" t="s">
        <v>5102</v>
      </c>
      <c r="I4771" s="257" t="str">
        <f t="shared" si="297"/>
        <v>-00002</v>
      </c>
      <c r="J4771" s="251">
        <v>2</v>
      </c>
      <c r="K4771" s="251">
        <v>2</v>
      </c>
      <c r="M4771" s="251" t="s">
        <v>9958</v>
      </c>
      <c r="N4771" s="251" t="s">
        <v>13939</v>
      </c>
      <c r="O4771" s="251">
        <v>2</v>
      </c>
      <c r="Q4771" s="251" t="s">
        <v>15391</v>
      </c>
      <c r="R4771" s="251" t="s">
        <v>10017</v>
      </c>
      <c r="S4771" s="252" t="s">
        <v>424</v>
      </c>
      <c r="T4771" s="251" t="str">
        <f t="shared" si="298"/>
        <v>I0306234811700K591</v>
      </c>
      <c r="W4771" s="251" t="str">
        <f t="shared" si="299"/>
        <v>I030623481170-0K591</v>
      </c>
    </row>
    <row r="4772" spans="1:23" x14ac:dyDescent="0.3">
      <c r="A4772" s="256" t="str">
        <f t="shared" si="296"/>
        <v>I0306234-9098111062-00005</v>
      </c>
      <c r="B4772" s="251" t="s">
        <v>15392</v>
      </c>
      <c r="C4772" s="251" t="s">
        <v>9954</v>
      </c>
      <c r="D4772" s="251" t="s">
        <v>15388</v>
      </c>
      <c r="E4772" s="251" t="s">
        <v>13520</v>
      </c>
      <c r="F4772" s="251" t="s">
        <v>9968</v>
      </c>
      <c r="G4772" s="251" t="s">
        <v>937</v>
      </c>
      <c r="H4772" s="251" t="s">
        <v>3393</v>
      </c>
      <c r="I4772" s="257" t="str">
        <f t="shared" si="297"/>
        <v>-00005</v>
      </c>
      <c r="J4772" s="251">
        <v>5</v>
      </c>
      <c r="K4772" s="251">
        <v>5</v>
      </c>
      <c r="M4772" s="251" t="s">
        <v>10007</v>
      </c>
      <c r="N4772" s="251" t="s">
        <v>13939</v>
      </c>
      <c r="O4772" s="251">
        <v>5</v>
      </c>
      <c r="Q4772" s="251" t="s">
        <v>15392</v>
      </c>
      <c r="R4772" s="251" t="s">
        <v>10017</v>
      </c>
      <c r="S4772" s="252">
        <v>9098111062</v>
      </c>
      <c r="T4772" s="251" t="str">
        <f t="shared" si="298"/>
        <v>I03062349098111062</v>
      </c>
      <c r="W4772" s="251" t="str">
        <f t="shared" si="299"/>
        <v>I030623490981-11062</v>
      </c>
    </row>
    <row r="4773" spans="1:23" x14ac:dyDescent="0.3">
      <c r="A4773" s="256" t="str">
        <f t="shared" si="296"/>
        <v>I0306235-8122006052-00001</v>
      </c>
      <c r="B4773" s="251" t="s">
        <v>15393</v>
      </c>
      <c r="C4773" s="251" t="s">
        <v>9954</v>
      </c>
      <c r="D4773" s="251" t="s">
        <v>15394</v>
      </c>
      <c r="E4773" s="251" t="s">
        <v>13520</v>
      </c>
      <c r="F4773" s="251" t="s">
        <v>9957</v>
      </c>
      <c r="G4773" s="251" t="s">
        <v>142</v>
      </c>
      <c r="H4773" s="251" t="s">
        <v>4979</v>
      </c>
      <c r="I4773" s="257" t="str">
        <f t="shared" si="297"/>
        <v>-00001</v>
      </c>
      <c r="J4773" s="251">
        <v>1</v>
      </c>
      <c r="K4773" s="251">
        <v>1</v>
      </c>
      <c r="M4773" s="251" t="s">
        <v>10003</v>
      </c>
      <c r="N4773" s="251" t="s">
        <v>14189</v>
      </c>
      <c r="O4773" s="251">
        <v>1</v>
      </c>
      <c r="Q4773" s="251" t="s">
        <v>15393</v>
      </c>
      <c r="R4773" s="251" t="s">
        <v>10028</v>
      </c>
      <c r="S4773" s="252">
        <v>8122006052</v>
      </c>
      <c r="T4773" s="251" t="str">
        <f t="shared" si="298"/>
        <v>I03062358122006052</v>
      </c>
      <c r="W4773" s="251" t="str">
        <f t="shared" si="299"/>
        <v>I030623581220-06052</v>
      </c>
    </row>
    <row r="4774" spans="1:23" x14ac:dyDescent="0.3">
      <c r="A4774" s="256" t="str">
        <f t="shared" si="296"/>
        <v>I0404622-811050K130-00001</v>
      </c>
      <c r="B4774" s="251" t="s">
        <v>15395</v>
      </c>
      <c r="C4774" s="251" t="s">
        <v>10031</v>
      </c>
      <c r="D4774" s="251" t="s">
        <v>15396</v>
      </c>
      <c r="E4774" s="251" t="s">
        <v>13520</v>
      </c>
      <c r="F4774" s="251" t="s">
        <v>9957</v>
      </c>
      <c r="G4774" s="251" t="s">
        <v>187</v>
      </c>
      <c r="H4774" s="251" t="s">
        <v>5053</v>
      </c>
      <c r="I4774" s="257" t="str">
        <f t="shared" si="297"/>
        <v>-00001</v>
      </c>
      <c r="J4774" s="251">
        <v>1</v>
      </c>
      <c r="K4774" s="251">
        <v>1</v>
      </c>
      <c r="M4774" s="251" t="s">
        <v>9958</v>
      </c>
      <c r="N4774" s="251" t="s">
        <v>13939</v>
      </c>
      <c r="O4774" s="251">
        <v>1</v>
      </c>
      <c r="Q4774" s="251" t="s">
        <v>15395</v>
      </c>
      <c r="R4774" s="251" t="s">
        <v>10017</v>
      </c>
      <c r="S4774" s="252" t="s">
        <v>186</v>
      </c>
      <c r="T4774" s="251" t="str">
        <f t="shared" si="298"/>
        <v>I0404622811050K130</v>
      </c>
      <c r="W4774" s="251" t="str">
        <f t="shared" si="299"/>
        <v>I040462281105-0K130</v>
      </c>
    </row>
    <row r="4775" spans="1:23" x14ac:dyDescent="0.3">
      <c r="A4775" s="256" t="str">
        <f t="shared" si="296"/>
        <v>I0404622-811060K130-00001</v>
      </c>
      <c r="B4775" s="251" t="s">
        <v>15397</v>
      </c>
      <c r="C4775" s="251" t="s">
        <v>10031</v>
      </c>
      <c r="D4775" s="251" t="s">
        <v>15396</v>
      </c>
      <c r="E4775" s="251" t="s">
        <v>13520</v>
      </c>
      <c r="F4775" s="251" t="s">
        <v>9962</v>
      </c>
      <c r="G4775" s="251" t="s">
        <v>196</v>
      </c>
      <c r="H4775" s="251" t="s">
        <v>5054</v>
      </c>
      <c r="I4775" s="257" t="str">
        <f t="shared" si="297"/>
        <v>-00001</v>
      </c>
      <c r="J4775" s="251">
        <v>1</v>
      </c>
      <c r="K4775" s="251">
        <v>1</v>
      </c>
      <c r="M4775" s="251" t="s">
        <v>9958</v>
      </c>
      <c r="N4775" s="251" t="s">
        <v>13939</v>
      </c>
      <c r="O4775" s="251">
        <v>1</v>
      </c>
      <c r="Q4775" s="251" t="s">
        <v>15397</v>
      </c>
      <c r="R4775" s="251" t="s">
        <v>10017</v>
      </c>
      <c r="S4775" s="252" t="s">
        <v>195</v>
      </c>
      <c r="T4775" s="251" t="str">
        <f t="shared" si="298"/>
        <v>I0404622811060K130</v>
      </c>
      <c r="W4775" s="251" t="str">
        <f t="shared" si="299"/>
        <v>I040462281106-0K130</v>
      </c>
    </row>
    <row r="4776" spans="1:23" x14ac:dyDescent="0.3">
      <c r="A4776" s="256" t="str">
        <f t="shared" si="296"/>
        <v>I0404622-811100KG61-00001</v>
      </c>
      <c r="B4776" s="251" t="s">
        <v>15398</v>
      </c>
      <c r="C4776" s="251" t="s">
        <v>10031</v>
      </c>
      <c r="D4776" s="251" t="s">
        <v>15396</v>
      </c>
      <c r="E4776" s="251" t="s">
        <v>13520</v>
      </c>
      <c r="F4776" s="251" t="s">
        <v>9964</v>
      </c>
      <c r="G4776" s="251" t="s">
        <v>575</v>
      </c>
      <c r="H4776" s="251" t="s">
        <v>3422</v>
      </c>
      <c r="I4776" s="257" t="str">
        <f t="shared" si="297"/>
        <v>-00001</v>
      </c>
      <c r="J4776" s="251">
        <v>1</v>
      </c>
      <c r="K4776" s="251">
        <v>1</v>
      </c>
      <c r="M4776" s="251" t="s">
        <v>9958</v>
      </c>
      <c r="N4776" s="251" t="s">
        <v>13939</v>
      </c>
      <c r="O4776" s="251">
        <v>1</v>
      </c>
      <c r="Q4776" s="251" t="s">
        <v>15398</v>
      </c>
      <c r="R4776" s="251" t="s">
        <v>10017</v>
      </c>
      <c r="S4776" s="252" t="s">
        <v>574</v>
      </c>
      <c r="T4776" s="251" t="str">
        <f t="shared" si="298"/>
        <v>I0404622811100KG61</v>
      </c>
      <c r="W4776" s="251" t="str">
        <f t="shared" si="299"/>
        <v>I040462281110-0KG61</v>
      </c>
    </row>
    <row r="4777" spans="1:23" x14ac:dyDescent="0.3">
      <c r="A4777" s="256" t="str">
        <f t="shared" si="296"/>
        <v>I0404622-811500KG61-00001</v>
      </c>
      <c r="B4777" s="251" t="s">
        <v>15399</v>
      </c>
      <c r="C4777" s="251" t="s">
        <v>10031</v>
      </c>
      <c r="D4777" s="251" t="s">
        <v>15396</v>
      </c>
      <c r="E4777" s="251" t="s">
        <v>13520</v>
      </c>
      <c r="F4777" s="251" t="s">
        <v>9966</v>
      </c>
      <c r="G4777" s="251" t="s">
        <v>583</v>
      </c>
      <c r="H4777" s="251" t="s">
        <v>3429</v>
      </c>
      <c r="I4777" s="257" t="str">
        <f t="shared" si="297"/>
        <v>-00001</v>
      </c>
      <c r="J4777" s="251">
        <v>1</v>
      </c>
      <c r="K4777" s="251">
        <v>1</v>
      </c>
      <c r="M4777" s="251" t="s">
        <v>9958</v>
      </c>
      <c r="N4777" s="251" t="s">
        <v>13939</v>
      </c>
      <c r="O4777" s="251">
        <v>1</v>
      </c>
      <c r="Q4777" s="251" t="s">
        <v>15399</v>
      </c>
      <c r="R4777" s="251" t="s">
        <v>10017</v>
      </c>
      <c r="S4777" s="252" t="s">
        <v>582</v>
      </c>
      <c r="T4777" s="251" t="str">
        <f t="shared" si="298"/>
        <v>I0404622811500KG61</v>
      </c>
      <c r="W4777" s="251" t="str">
        <f t="shared" si="299"/>
        <v>I040462281150-0KG61</v>
      </c>
    </row>
    <row r="4778" spans="1:23" x14ac:dyDescent="0.3">
      <c r="A4778" s="256" t="str">
        <f t="shared" si="296"/>
        <v>I0404622-811700KC31-00003</v>
      </c>
      <c r="B4778" s="251" t="s">
        <v>15400</v>
      </c>
      <c r="C4778" s="251" t="s">
        <v>10031</v>
      </c>
      <c r="D4778" s="251" t="s">
        <v>15396</v>
      </c>
      <c r="E4778" s="251" t="s">
        <v>13520</v>
      </c>
      <c r="F4778" s="251" t="s">
        <v>9968</v>
      </c>
      <c r="G4778" s="251" t="s">
        <v>482</v>
      </c>
      <c r="H4778" s="251" t="s">
        <v>5102</v>
      </c>
      <c r="I4778" s="257" t="str">
        <f t="shared" si="297"/>
        <v>-00003</v>
      </c>
      <c r="J4778" s="251">
        <v>3</v>
      </c>
      <c r="K4778" s="251">
        <v>3</v>
      </c>
      <c r="M4778" s="251" t="s">
        <v>9958</v>
      </c>
      <c r="N4778" s="251" t="s">
        <v>13939</v>
      </c>
      <c r="O4778" s="251">
        <v>3</v>
      </c>
      <c r="Q4778" s="251" t="s">
        <v>15400</v>
      </c>
      <c r="R4778" s="251" t="s">
        <v>10017</v>
      </c>
      <c r="S4778" s="252" t="s">
        <v>481</v>
      </c>
      <c r="T4778" s="251" t="str">
        <f t="shared" si="298"/>
        <v>I0404622811700KC31</v>
      </c>
      <c r="W4778" s="251" t="str">
        <f t="shared" si="299"/>
        <v>I040462281170-0KC31</v>
      </c>
    </row>
    <row r="4779" spans="1:23" x14ac:dyDescent="0.3">
      <c r="A4779" s="256" t="str">
        <f t="shared" si="296"/>
        <v>I0404622-811700KF31-00001</v>
      </c>
      <c r="B4779" s="251" t="s">
        <v>15401</v>
      </c>
      <c r="C4779" s="251" t="s">
        <v>10031</v>
      </c>
      <c r="D4779" s="251" t="s">
        <v>15396</v>
      </c>
      <c r="E4779" s="251" t="s">
        <v>13520</v>
      </c>
      <c r="F4779" s="251" t="s">
        <v>9970</v>
      </c>
      <c r="G4779" s="251" t="s">
        <v>533</v>
      </c>
      <c r="H4779" s="251" t="s">
        <v>5102</v>
      </c>
      <c r="I4779" s="257" t="str">
        <f t="shared" si="297"/>
        <v>-00001</v>
      </c>
      <c r="J4779" s="251">
        <v>1</v>
      </c>
      <c r="K4779" s="251">
        <v>1</v>
      </c>
      <c r="M4779" s="251" t="s">
        <v>9958</v>
      </c>
      <c r="N4779" s="251" t="s">
        <v>13939</v>
      </c>
      <c r="O4779" s="251">
        <v>1</v>
      </c>
      <c r="Q4779" s="251" t="s">
        <v>15401</v>
      </c>
      <c r="R4779" s="251" t="s">
        <v>10017</v>
      </c>
      <c r="S4779" s="252" t="s">
        <v>532</v>
      </c>
      <c r="T4779" s="251" t="str">
        <f t="shared" si="298"/>
        <v>I0404622811700KF31</v>
      </c>
      <c r="W4779" s="251" t="str">
        <f t="shared" si="299"/>
        <v>I040462281170-0KF31</v>
      </c>
    </row>
    <row r="4780" spans="1:23" x14ac:dyDescent="0.3">
      <c r="A4780" s="256" t="str">
        <f t="shared" si="296"/>
        <v>I0404622-811700KG61-00004</v>
      </c>
      <c r="B4780" s="251" t="s">
        <v>15402</v>
      </c>
      <c r="C4780" s="251" t="s">
        <v>10031</v>
      </c>
      <c r="D4780" s="251" t="s">
        <v>15396</v>
      </c>
      <c r="E4780" s="251" t="s">
        <v>13520</v>
      </c>
      <c r="F4780" s="251" t="s">
        <v>9972</v>
      </c>
      <c r="G4780" s="251" t="s">
        <v>586</v>
      </c>
      <c r="H4780" s="251" t="s">
        <v>5102</v>
      </c>
      <c r="I4780" s="257" t="str">
        <f t="shared" si="297"/>
        <v>-00004</v>
      </c>
      <c r="J4780" s="251">
        <v>4</v>
      </c>
      <c r="K4780" s="251">
        <v>4</v>
      </c>
      <c r="M4780" s="251" t="s">
        <v>9958</v>
      </c>
      <c r="N4780" s="251" t="s">
        <v>13939</v>
      </c>
      <c r="O4780" s="251">
        <v>4</v>
      </c>
      <c r="Q4780" s="251" t="s">
        <v>15402</v>
      </c>
      <c r="R4780" s="251" t="s">
        <v>10017</v>
      </c>
      <c r="S4780" s="252" t="s">
        <v>585</v>
      </c>
      <c r="T4780" s="251" t="str">
        <f t="shared" si="298"/>
        <v>I0404622811700KG61</v>
      </c>
      <c r="W4780" s="251" t="str">
        <f t="shared" si="299"/>
        <v>I040462281170-0KG61</v>
      </c>
    </row>
    <row r="4781" spans="1:23" x14ac:dyDescent="0.3">
      <c r="A4781" s="256" t="str">
        <f t="shared" si="296"/>
        <v>I0404622-81550BZ850-00002</v>
      </c>
      <c r="B4781" s="251" t="s">
        <v>15403</v>
      </c>
      <c r="C4781" s="251" t="s">
        <v>10031</v>
      </c>
      <c r="D4781" s="251" t="s">
        <v>15396</v>
      </c>
      <c r="E4781" s="251" t="s">
        <v>13520</v>
      </c>
      <c r="F4781" s="251" t="s">
        <v>9974</v>
      </c>
      <c r="G4781" s="251" t="s">
        <v>5298</v>
      </c>
      <c r="H4781" s="251" t="s">
        <v>5202</v>
      </c>
      <c r="I4781" s="257" t="str">
        <f t="shared" si="297"/>
        <v>-00002</v>
      </c>
      <c r="J4781" s="251">
        <v>2</v>
      </c>
      <c r="K4781" s="251">
        <v>2</v>
      </c>
      <c r="M4781" s="251" t="s">
        <v>9958</v>
      </c>
      <c r="N4781" s="251" t="s">
        <v>13939</v>
      </c>
      <c r="O4781" s="251">
        <v>2</v>
      </c>
      <c r="Q4781" s="251" t="s">
        <v>15403</v>
      </c>
      <c r="R4781" s="251" t="s">
        <v>10017</v>
      </c>
      <c r="S4781" s="252" t="s">
        <v>4231</v>
      </c>
      <c r="T4781" s="251" t="str">
        <f t="shared" si="298"/>
        <v>I040462281550BZ850</v>
      </c>
      <c r="W4781" s="251" t="str">
        <f t="shared" si="299"/>
        <v>I040462281550-BZ850</v>
      </c>
    </row>
    <row r="4782" spans="1:23" x14ac:dyDescent="0.3">
      <c r="A4782" s="256" t="str">
        <f t="shared" si="296"/>
        <v>I0404622-815510K210-00006</v>
      </c>
      <c r="B4782" s="251" t="s">
        <v>15404</v>
      </c>
      <c r="C4782" s="251" t="s">
        <v>10031</v>
      </c>
      <c r="D4782" s="251" t="s">
        <v>15396</v>
      </c>
      <c r="E4782" s="251" t="s">
        <v>13520</v>
      </c>
      <c r="F4782" s="251" t="s">
        <v>9976</v>
      </c>
      <c r="G4782" s="251" t="s">
        <v>667</v>
      </c>
      <c r="H4782" s="251" t="s">
        <v>3436</v>
      </c>
      <c r="I4782" s="257" t="str">
        <f t="shared" si="297"/>
        <v>-00006</v>
      </c>
      <c r="J4782" s="251">
        <v>6</v>
      </c>
      <c r="K4782" s="251">
        <v>6</v>
      </c>
      <c r="M4782" s="251" t="s">
        <v>9958</v>
      </c>
      <c r="N4782" s="251" t="s">
        <v>13939</v>
      </c>
      <c r="O4782" s="251">
        <v>6</v>
      </c>
      <c r="Q4782" s="251" t="s">
        <v>15404</v>
      </c>
      <c r="R4782" s="251" t="s">
        <v>10017</v>
      </c>
      <c r="S4782" s="252" t="s">
        <v>666</v>
      </c>
      <c r="T4782" s="251" t="str">
        <f t="shared" si="298"/>
        <v>I0404622815510K210</v>
      </c>
      <c r="W4782" s="251" t="str">
        <f t="shared" si="299"/>
        <v>I040462281551-0K210</v>
      </c>
    </row>
    <row r="4783" spans="1:23" x14ac:dyDescent="0.3">
      <c r="A4783" s="256" t="str">
        <f t="shared" si="296"/>
        <v>I0404622-815600K120-00002</v>
      </c>
      <c r="B4783" s="251" t="s">
        <v>15405</v>
      </c>
      <c r="C4783" s="251" t="s">
        <v>10031</v>
      </c>
      <c r="D4783" s="251" t="s">
        <v>15396</v>
      </c>
      <c r="E4783" s="251" t="s">
        <v>13520</v>
      </c>
      <c r="F4783" s="251" t="s">
        <v>9978</v>
      </c>
      <c r="G4783" s="251" t="s">
        <v>641</v>
      </c>
      <c r="H4783" s="251" t="s">
        <v>5204</v>
      </c>
      <c r="I4783" s="257" t="str">
        <f t="shared" si="297"/>
        <v>-00002</v>
      </c>
      <c r="J4783" s="251">
        <v>2</v>
      </c>
      <c r="K4783" s="251">
        <v>2</v>
      </c>
      <c r="M4783" s="251" t="s">
        <v>9958</v>
      </c>
      <c r="N4783" s="251" t="s">
        <v>13939</v>
      </c>
      <c r="O4783" s="251">
        <v>2</v>
      </c>
      <c r="Q4783" s="251" t="s">
        <v>15405</v>
      </c>
      <c r="R4783" s="251" t="s">
        <v>10017</v>
      </c>
      <c r="S4783" s="252" t="s">
        <v>640</v>
      </c>
      <c r="T4783" s="251" t="str">
        <f t="shared" si="298"/>
        <v>I0404622815600K120</v>
      </c>
      <c r="W4783" s="251" t="str">
        <f t="shared" si="299"/>
        <v>I040462281560-0K120</v>
      </c>
    </row>
    <row r="4784" spans="1:23" x14ac:dyDescent="0.3">
      <c r="A4784" s="256" t="str">
        <f t="shared" si="296"/>
        <v>I0404622-815610K210-00004</v>
      </c>
      <c r="B4784" s="251" t="s">
        <v>15406</v>
      </c>
      <c r="C4784" s="251" t="s">
        <v>10031</v>
      </c>
      <c r="D4784" s="251" t="s">
        <v>15396</v>
      </c>
      <c r="E4784" s="251" t="s">
        <v>13520</v>
      </c>
      <c r="F4784" s="251" t="s">
        <v>9980</v>
      </c>
      <c r="G4784" s="251" t="s">
        <v>678</v>
      </c>
      <c r="H4784" s="251" t="s">
        <v>3443</v>
      </c>
      <c r="I4784" s="257" t="str">
        <f t="shared" si="297"/>
        <v>-00004</v>
      </c>
      <c r="J4784" s="251">
        <v>4</v>
      </c>
      <c r="K4784" s="251">
        <v>4</v>
      </c>
      <c r="M4784" s="251" t="s">
        <v>9958</v>
      </c>
      <c r="N4784" s="251" t="s">
        <v>13939</v>
      </c>
      <c r="O4784" s="251">
        <v>4</v>
      </c>
      <c r="Q4784" s="251" t="s">
        <v>15406</v>
      </c>
      <c r="R4784" s="251" t="s">
        <v>10017</v>
      </c>
      <c r="S4784" s="252" t="s">
        <v>677</v>
      </c>
      <c r="T4784" s="251" t="str">
        <f t="shared" si="298"/>
        <v>I0404622815610K210</v>
      </c>
      <c r="W4784" s="251" t="str">
        <f t="shared" si="299"/>
        <v>I040462281561-0K210</v>
      </c>
    </row>
    <row r="4785" spans="1:23" x14ac:dyDescent="0.3">
      <c r="A4785" s="256" t="str">
        <f t="shared" si="296"/>
        <v>I0404622-81591VT020-00001</v>
      </c>
      <c r="B4785" s="251" t="s">
        <v>15407</v>
      </c>
      <c r="C4785" s="251" t="s">
        <v>10031</v>
      </c>
      <c r="D4785" s="251" t="s">
        <v>15396</v>
      </c>
      <c r="E4785" s="251" t="s">
        <v>13520</v>
      </c>
      <c r="F4785" s="251" t="s">
        <v>9982</v>
      </c>
      <c r="G4785" s="251" t="s">
        <v>11073</v>
      </c>
      <c r="H4785" s="251" t="s">
        <v>5219</v>
      </c>
      <c r="I4785" s="257" t="str">
        <f t="shared" si="297"/>
        <v>-00001</v>
      </c>
      <c r="J4785" s="251">
        <v>1</v>
      </c>
      <c r="K4785" s="251">
        <v>1</v>
      </c>
      <c r="M4785" s="251" t="s">
        <v>9993</v>
      </c>
      <c r="N4785" s="251" t="s">
        <v>13939</v>
      </c>
      <c r="O4785" s="251">
        <v>1</v>
      </c>
      <c r="Q4785" s="251" t="s">
        <v>15407</v>
      </c>
      <c r="R4785" s="251" t="s">
        <v>10017</v>
      </c>
      <c r="S4785" s="252" t="s">
        <v>3777</v>
      </c>
      <c r="T4785" s="251" t="str">
        <f t="shared" si="298"/>
        <v>I040462281591VT020</v>
      </c>
      <c r="W4785" s="251" t="str">
        <f t="shared" si="299"/>
        <v>I040462281591-VT020</v>
      </c>
    </row>
    <row r="4786" spans="1:23" x14ac:dyDescent="0.3">
      <c r="A4786" s="256" t="str">
        <f t="shared" si="296"/>
        <v>I0404623-81110VT040-00002</v>
      </c>
      <c r="B4786" s="251" t="s">
        <v>15408</v>
      </c>
      <c r="C4786" s="251" t="s">
        <v>10031</v>
      </c>
      <c r="D4786" s="251" t="s">
        <v>15409</v>
      </c>
      <c r="E4786" s="251" t="s">
        <v>13520</v>
      </c>
      <c r="F4786" s="251" t="s">
        <v>9957</v>
      </c>
      <c r="G4786" s="251" t="s">
        <v>10047</v>
      </c>
      <c r="H4786" s="251" t="s">
        <v>3422</v>
      </c>
      <c r="I4786" s="257" t="str">
        <f t="shared" si="297"/>
        <v>-00002</v>
      </c>
      <c r="J4786" s="251">
        <v>2</v>
      </c>
      <c r="K4786" s="251">
        <v>2</v>
      </c>
      <c r="M4786" s="251" t="s">
        <v>9958</v>
      </c>
      <c r="N4786" s="251" t="s">
        <v>14189</v>
      </c>
      <c r="O4786" s="251">
        <v>2</v>
      </c>
      <c r="Q4786" s="251" t="s">
        <v>15408</v>
      </c>
      <c r="R4786" s="251" t="s">
        <v>10028</v>
      </c>
      <c r="S4786" s="252" t="s">
        <v>3713</v>
      </c>
      <c r="T4786" s="251" t="str">
        <f t="shared" si="298"/>
        <v>I040462381110VT040</v>
      </c>
      <c r="W4786" s="251" t="str">
        <f t="shared" si="299"/>
        <v>I040462381110-VT040</v>
      </c>
    </row>
    <row r="4787" spans="1:23" x14ac:dyDescent="0.3">
      <c r="A4787" s="256" t="str">
        <f t="shared" si="296"/>
        <v>I0404623-81110VT080-00002</v>
      </c>
      <c r="B4787" s="251" t="s">
        <v>15410</v>
      </c>
      <c r="C4787" s="251" t="s">
        <v>10031</v>
      </c>
      <c r="D4787" s="251" t="s">
        <v>15409</v>
      </c>
      <c r="E4787" s="251" t="s">
        <v>13520</v>
      </c>
      <c r="F4787" s="251" t="s">
        <v>9962</v>
      </c>
      <c r="G4787" s="251" t="s">
        <v>4985</v>
      </c>
      <c r="H4787" s="251" t="s">
        <v>3422</v>
      </c>
      <c r="I4787" s="257" t="str">
        <f t="shared" si="297"/>
        <v>-00002</v>
      </c>
      <c r="J4787" s="251">
        <v>2</v>
      </c>
      <c r="K4787" s="251">
        <v>2</v>
      </c>
      <c r="M4787" s="251" t="s">
        <v>9958</v>
      </c>
      <c r="N4787" s="251" t="s">
        <v>14189</v>
      </c>
      <c r="O4787" s="251">
        <v>2</v>
      </c>
      <c r="Q4787" s="251" t="s">
        <v>15410</v>
      </c>
      <c r="R4787" s="251" t="s">
        <v>10028</v>
      </c>
      <c r="S4787" s="252" t="s">
        <v>3719</v>
      </c>
      <c r="T4787" s="251" t="str">
        <f t="shared" si="298"/>
        <v>I040462381110VT080</v>
      </c>
      <c r="W4787" s="251" t="str">
        <f t="shared" si="299"/>
        <v>I040462381110-VT080</v>
      </c>
    </row>
    <row r="4788" spans="1:23" x14ac:dyDescent="0.3">
      <c r="A4788" s="256" t="str">
        <f t="shared" si="296"/>
        <v>I0404623-81130VT100-00001</v>
      </c>
      <c r="B4788" s="251" t="s">
        <v>15411</v>
      </c>
      <c r="C4788" s="251" t="s">
        <v>10031</v>
      </c>
      <c r="D4788" s="251" t="s">
        <v>15409</v>
      </c>
      <c r="E4788" s="251" t="s">
        <v>13520</v>
      </c>
      <c r="F4788" s="251" t="s">
        <v>9964</v>
      </c>
      <c r="G4788" s="251" t="s">
        <v>11514</v>
      </c>
      <c r="H4788" s="251" t="s">
        <v>5101</v>
      </c>
      <c r="I4788" s="257" t="str">
        <f t="shared" si="297"/>
        <v>-00001</v>
      </c>
      <c r="J4788" s="251">
        <v>1</v>
      </c>
      <c r="K4788" s="251">
        <v>1</v>
      </c>
      <c r="M4788" s="251" t="s">
        <v>9958</v>
      </c>
      <c r="N4788" s="251" t="s">
        <v>14189</v>
      </c>
      <c r="O4788" s="251">
        <v>1</v>
      </c>
      <c r="Q4788" s="251" t="s">
        <v>15411</v>
      </c>
      <c r="R4788" s="251" t="s">
        <v>10028</v>
      </c>
      <c r="S4788" s="252" t="s">
        <v>4149</v>
      </c>
      <c r="T4788" s="251" t="str">
        <f t="shared" si="298"/>
        <v>I040462381130VT100</v>
      </c>
      <c r="W4788" s="251" t="str">
        <f t="shared" si="299"/>
        <v>I040462381130-VT100</v>
      </c>
    </row>
    <row r="4789" spans="1:23" x14ac:dyDescent="0.3">
      <c r="A4789" s="256" t="str">
        <f t="shared" si="296"/>
        <v>I0404623-81150VT040-00003</v>
      </c>
      <c r="B4789" s="251" t="s">
        <v>15412</v>
      </c>
      <c r="C4789" s="251" t="s">
        <v>10031</v>
      </c>
      <c r="D4789" s="251" t="s">
        <v>15409</v>
      </c>
      <c r="E4789" s="251" t="s">
        <v>13520</v>
      </c>
      <c r="F4789" s="251" t="s">
        <v>9966</v>
      </c>
      <c r="G4789" s="251" t="s">
        <v>10051</v>
      </c>
      <c r="H4789" s="251" t="s">
        <v>3429</v>
      </c>
      <c r="I4789" s="257" t="str">
        <f t="shared" si="297"/>
        <v>-00003</v>
      </c>
      <c r="J4789" s="251">
        <v>3</v>
      </c>
      <c r="K4789" s="251">
        <v>3</v>
      </c>
      <c r="M4789" s="251" t="s">
        <v>9958</v>
      </c>
      <c r="N4789" s="251" t="s">
        <v>14189</v>
      </c>
      <c r="O4789" s="251">
        <v>3</v>
      </c>
      <c r="Q4789" s="251" t="s">
        <v>15412</v>
      </c>
      <c r="R4789" s="251" t="s">
        <v>10028</v>
      </c>
      <c r="S4789" s="252" t="s">
        <v>3725</v>
      </c>
      <c r="T4789" s="251" t="str">
        <f t="shared" si="298"/>
        <v>I040462381150VT040</v>
      </c>
      <c r="W4789" s="251" t="str">
        <f t="shared" si="299"/>
        <v>I040462381150-VT040</v>
      </c>
    </row>
    <row r="4790" spans="1:23" x14ac:dyDescent="0.3">
      <c r="A4790" s="256" t="str">
        <f t="shared" si="296"/>
        <v>I0404623-81150VT080-00003</v>
      </c>
      <c r="B4790" s="251" t="s">
        <v>15413</v>
      </c>
      <c r="C4790" s="251" t="s">
        <v>10031</v>
      </c>
      <c r="D4790" s="251" t="s">
        <v>15409</v>
      </c>
      <c r="E4790" s="251" t="s">
        <v>13520</v>
      </c>
      <c r="F4790" s="251" t="s">
        <v>9968</v>
      </c>
      <c r="G4790" s="251" t="s">
        <v>10242</v>
      </c>
      <c r="H4790" s="251" t="s">
        <v>3429</v>
      </c>
      <c r="I4790" s="257" t="str">
        <f t="shared" si="297"/>
        <v>-00003</v>
      </c>
      <c r="J4790" s="251">
        <v>3</v>
      </c>
      <c r="K4790" s="251">
        <v>3</v>
      </c>
      <c r="M4790" s="251" t="s">
        <v>9958</v>
      </c>
      <c r="N4790" s="251" t="s">
        <v>14189</v>
      </c>
      <c r="O4790" s="251">
        <v>3</v>
      </c>
      <c r="Q4790" s="251" t="s">
        <v>15413</v>
      </c>
      <c r="R4790" s="251" t="s">
        <v>10028</v>
      </c>
      <c r="S4790" s="252" t="s">
        <v>3731</v>
      </c>
      <c r="T4790" s="251" t="str">
        <f t="shared" si="298"/>
        <v>I040462381150VT080</v>
      </c>
      <c r="W4790" s="251" t="str">
        <f t="shared" si="299"/>
        <v>I040462381150-VT080</v>
      </c>
    </row>
    <row r="4791" spans="1:23" x14ac:dyDescent="0.3">
      <c r="A4791" s="256" t="str">
        <f t="shared" si="296"/>
        <v>I0404623-811700K300-00002</v>
      </c>
      <c r="B4791" s="251" t="s">
        <v>15414</v>
      </c>
      <c r="C4791" s="251" t="s">
        <v>10031</v>
      </c>
      <c r="D4791" s="251" t="s">
        <v>15409</v>
      </c>
      <c r="E4791" s="251" t="s">
        <v>13520</v>
      </c>
      <c r="F4791" s="251" t="s">
        <v>9970</v>
      </c>
      <c r="G4791" s="251" t="s">
        <v>238</v>
      </c>
      <c r="H4791" s="251" t="s">
        <v>5094</v>
      </c>
      <c r="I4791" s="257" t="str">
        <f t="shared" si="297"/>
        <v>-00002</v>
      </c>
      <c r="J4791" s="251">
        <v>2</v>
      </c>
      <c r="K4791" s="251">
        <v>2</v>
      </c>
      <c r="M4791" s="251" t="s">
        <v>9958</v>
      </c>
      <c r="N4791" s="251" t="s">
        <v>14189</v>
      </c>
      <c r="O4791" s="251">
        <v>2</v>
      </c>
      <c r="Q4791" s="251" t="s">
        <v>15414</v>
      </c>
      <c r="R4791" s="251" t="s">
        <v>10028</v>
      </c>
      <c r="S4791" s="252" t="s">
        <v>237</v>
      </c>
      <c r="T4791" s="251" t="str">
        <f t="shared" si="298"/>
        <v>I0404623811700K300</v>
      </c>
      <c r="W4791" s="251" t="str">
        <f t="shared" si="299"/>
        <v>I040462381170-0K300</v>
      </c>
    </row>
    <row r="4792" spans="1:23" x14ac:dyDescent="0.3">
      <c r="A4792" s="256" t="str">
        <f t="shared" si="296"/>
        <v>I0404623-815500K080-00002</v>
      </c>
      <c r="B4792" s="251" t="s">
        <v>15415</v>
      </c>
      <c r="C4792" s="251" t="s">
        <v>10031</v>
      </c>
      <c r="D4792" s="251" t="s">
        <v>15409</v>
      </c>
      <c r="E4792" s="251" t="s">
        <v>13520</v>
      </c>
      <c r="F4792" s="251" t="s">
        <v>9972</v>
      </c>
      <c r="G4792" s="251" t="s">
        <v>151</v>
      </c>
      <c r="H4792" s="251" t="s">
        <v>5045</v>
      </c>
      <c r="I4792" s="257" t="str">
        <f t="shared" si="297"/>
        <v>-00002</v>
      </c>
      <c r="J4792" s="251">
        <v>2</v>
      </c>
      <c r="K4792" s="251">
        <v>2</v>
      </c>
      <c r="M4792" s="251" t="s">
        <v>9958</v>
      </c>
      <c r="N4792" s="251" t="s">
        <v>14189</v>
      </c>
      <c r="O4792" s="251">
        <v>2</v>
      </c>
      <c r="Q4792" s="251" t="s">
        <v>15415</v>
      </c>
      <c r="R4792" s="251" t="s">
        <v>10028</v>
      </c>
      <c r="S4792" s="252" t="s">
        <v>150</v>
      </c>
      <c r="T4792" s="251" t="str">
        <f t="shared" si="298"/>
        <v>I0404623815500K080</v>
      </c>
      <c r="W4792" s="251" t="str">
        <f t="shared" si="299"/>
        <v>I040462381550-0K080</v>
      </c>
    </row>
    <row r="4793" spans="1:23" x14ac:dyDescent="0.3">
      <c r="A4793" s="256" t="str">
        <f t="shared" si="296"/>
        <v>I0404623-81550VT020-00002</v>
      </c>
      <c r="B4793" s="251" t="s">
        <v>15416</v>
      </c>
      <c r="C4793" s="251" t="s">
        <v>10031</v>
      </c>
      <c r="D4793" s="251" t="s">
        <v>15409</v>
      </c>
      <c r="E4793" s="251" t="s">
        <v>13520</v>
      </c>
      <c r="F4793" s="251" t="s">
        <v>9974</v>
      </c>
      <c r="G4793" s="251" t="s">
        <v>10057</v>
      </c>
      <c r="H4793" s="251" t="s">
        <v>5202</v>
      </c>
      <c r="I4793" s="257" t="str">
        <f t="shared" si="297"/>
        <v>-00002</v>
      </c>
      <c r="J4793" s="251">
        <v>2</v>
      </c>
      <c r="K4793" s="251">
        <v>2</v>
      </c>
      <c r="M4793" s="251" t="s">
        <v>9958</v>
      </c>
      <c r="N4793" s="251" t="s">
        <v>14189</v>
      </c>
      <c r="O4793" s="251">
        <v>2</v>
      </c>
      <c r="Q4793" s="251" t="s">
        <v>15416</v>
      </c>
      <c r="R4793" s="251" t="s">
        <v>10028</v>
      </c>
      <c r="S4793" s="252" t="s">
        <v>3737</v>
      </c>
      <c r="T4793" s="251" t="str">
        <f t="shared" si="298"/>
        <v>I040462381550VT020</v>
      </c>
      <c r="W4793" s="251" t="str">
        <f t="shared" si="299"/>
        <v>I040462381550-VT020</v>
      </c>
    </row>
    <row r="4794" spans="1:23" x14ac:dyDescent="0.3">
      <c r="A4794" s="256" t="str">
        <f t="shared" si="296"/>
        <v>I0404623-81550VT050-00002</v>
      </c>
      <c r="B4794" s="251" t="s">
        <v>15417</v>
      </c>
      <c r="C4794" s="251" t="s">
        <v>10031</v>
      </c>
      <c r="D4794" s="251" t="s">
        <v>15409</v>
      </c>
      <c r="E4794" s="251" t="s">
        <v>13520</v>
      </c>
      <c r="F4794" s="251" t="s">
        <v>9976</v>
      </c>
      <c r="G4794" s="251" t="s">
        <v>5265</v>
      </c>
      <c r="H4794" s="251" t="s">
        <v>5202</v>
      </c>
      <c r="I4794" s="257" t="str">
        <f t="shared" si="297"/>
        <v>-00002</v>
      </c>
      <c r="J4794" s="251">
        <v>2</v>
      </c>
      <c r="K4794" s="251">
        <v>2</v>
      </c>
      <c r="M4794" s="251" t="s">
        <v>9958</v>
      </c>
      <c r="N4794" s="251" t="s">
        <v>14189</v>
      </c>
      <c r="O4794" s="251">
        <v>2</v>
      </c>
      <c r="Q4794" s="251" t="s">
        <v>15417</v>
      </c>
      <c r="R4794" s="251" t="s">
        <v>10028</v>
      </c>
      <c r="S4794" s="252" t="s">
        <v>3740</v>
      </c>
      <c r="T4794" s="251" t="str">
        <f t="shared" si="298"/>
        <v>I040462381550VT050</v>
      </c>
      <c r="W4794" s="251" t="str">
        <f t="shared" si="299"/>
        <v>I040462381550-VT050</v>
      </c>
    </row>
    <row r="4795" spans="1:23" x14ac:dyDescent="0.3">
      <c r="A4795" s="256" t="str">
        <f t="shared" si="296"/>
        <v>I0404623-81551VT020-00001</v>
      </c>
      <c r="B4795" s="251" t="s">
        <v>15418</v>
      </c>
      <c r="C4795" s="251" t="s">
        <v>10031</v>
      </c>
      <c r="D4795" s="251" t="s">
        <v>15409</v>
      </c>
      <c r="E4795" s="251" t="s">
        <v>13520</v>
      </c>
      <c r="F4795" s="251" t="s">
        <v>9978</v>
      </c>
      <c r="G4795" s="251" t="s">
        <v>10060</v>
      </c>
      <c r="H4795" s="251" t="s">
        <v>3436</v>
      </c>
      <c r="I4795" s="257" t="str">
        <f t="shared" si="297"/>
        <v>-00001</v>
      </c>
      <c r="J4795" s="251">
        <v>1</v>
      </c>
      <c r="K4795" s="251">
        <v>1</v>
      </c>
      <c r="M4795" s="251" t="s">
        <v>9958</v>
      </c>
      <c r="N4795" s="251" t="s">
        <v>14189</v>
      </c>
      <c r="O4795" s="251">
        <v>1</v>
      </c>
      <c r="Q4795" s="251" t="s">
        <v>15418</v>
      </c>
      <c r="R4795" s="251" t="s">
        <v>10028</v>
      </c>
      <c r="S4795" s="252" t="s">
        <v>3761</v>
      </c>
      <c r="T4795" s="251" t="str">
        <f t="shared" si="298"/>
        <v>I040462381551VT020</v>
      </c>
      <c r="W4795" s="251" t="str">
        <f t="shared" si="299"/>
        <v>I040462381551-VT020</v>
      </c>
    </row>
    <row r="4796" spans="1:23" x14ac:dyDescent="0.3">
      <c r="A4796" s="256" t="str">
        <f t="shared" si="296"/>
        <v>I0404623-81551VT050-00002</v>
      </c>
      <c r="B4796" s="251" t="s">
        <v>15419</v>
      </c>
      <c r="C4796" s="251" t="s">
        <v>10031</v>
      </c>
      <c r="D4796" s="251" t="s">
        <v>15409</v>
      </c>
      <c r="E4796" s="251" t="s">
        <v>13520</v>
      </c>
      <c r="F4796" s="251" t="s">
        <v>9980</v>
      </c>
      <c r="G4796" s="251" t="s">
        <v>10062</v>
      </c>
      <c r="H4796" s="251" t="s">
        <v>3436</v>
      </c>
      <c r="I4796" s="257" t="str">
        <f t="shared" si="297"/>
        <v>-00002</v>
      </c>
      <c r="J4796" s="251">
        <v>2</v>
      </c>
      <c r="K4796" s="251">
        <v>2</v>
      </c>
      <c r="M4796" s="251" t="s">
        <v>9958</v>
      </c>
      <c r="N4796" s="251" t="s">
        <v>14189</v>
      </c>
      <c r="O4796" s="251">
        <v>2</v>
      </c>
      <c r="Q4796" s="251" t="s">
        <v>15419</v>
      </c>
      <c r="R4796" s="251" t="s">
        <v>10028</v>
      </c>
      <c r="S4796" s="252" t="s">
        <v>3763</v>
      </c>
      <c r="T4796" s="251" t="str">
        <f t="shared" si="298"/>
        <v>I040462381551VT050</v>
      </c>
      <c r="W4796" s="251" t="str">
        <f t="shared" si="299"/>
        <v>I040462381551-VT050</v>
      </c>
    </row>
    <row r="4797" spans="1:23" x14ac:dyDescent="0.3">
      <c r="A4797" s="256" t="str">
        <f t="shared" si="296"/>
        <v>I0404623-815600K080-00002</v>
      </c>
      <c r="B4797" s="251" t="s">
        <v>15420</v>
      </c>
      <c r="C4797" s="251" t="s">
        <v>10031</v>
      </c>
      <c r="D4797" s="251" t="s">
        <v>15409</v>
      </c>
      <c r="E4797" s="251" t="s">
        <v>13520</v>
      </c>
      <c r="F4797" s="251" t="s">
        <v>9982</v>
      </c>
      <c r="G4797" s="251" t="s">
        <v>164</v>
      </c>
      <c r="H4797" s="251" t="s">
        <v>5047</v>
      </c>
      <c r="I4797" s="257" t="str">
        <f t="shared" si="297"/>
        <v>-00002</v>
      </c>
      <c r="J4797" s="251">
        <v>2</v>
      </c>
      <c r="K4797" s="251">
        <v>2</v>
      </c>
      <c r="M4797" s="251" t="s">
        <v>9958</v>
      </c>
      <c r="N4797" s="251" t="s">
        <v>14189</v>
      </c>
      <c r="O4797" s="251">
        <v>2</v>
      </c>
      <c r="Q4797" s="251" t="s">
        <v>15420</v>
      </c>
      <c r="R4797" s="251" t="s">
        <v>10028</v>
      </c>
      <c r="S4797" s="252" t="s">
        <v>163</v>
      </c>
      <c r="T4797" s="251" t="str">
        <f t="shared" si="298"/>
        <v>I0404623815600K080</v>
      </c>
      <c r="W4797" s="251" t="str">
        <f t="shared" si="299"/>
        <v>I040462381560-0K080</v>
      </c>
    </row>
    <row r="4798" spans="1:23" x14ac:dyDescent="0.3">
      <c r="A4798" s="256" t="str">
        <f t="shared" si="296"/>
        <v>I0404623-81560VT020-00002</v>
      </c>
      <c r="B4798" s="251" t="s">
        <v>15421</v>
      </c>
      <c r="C4798" s="251" t="s">
        <v>10031</v>
      </c>
      <c r="D4798" s="251" t="s">
        <v>15409</v>
      </c>
      <c r="E4798" s="251" t="s">
        <v>13520</v>
      </c>
      <c r="F4798" s="251" t="s">
        <v>9984</v>
      </c>
      <c r="G4798" s="251" t="s">
        <v>10065</v>
      </c>
      <c r="H4798" s="251" t="s">
        <v>5204</v>
      </c>
      <c r="I4798" s="257" t="str">
        <f t="shared" si="297"/>
        <v>-00002</v>
      </c>
      <c r="J4798" s="251">
        <v>2</v>
      </c>
      <c r="K4798" s="251">
        <v>2</v>
      </c>
      <c r="M4798" s="251" t="s">
        <v>9958</v>
      </c>
      <c r="N4798" s="251" t="s">
        <v>14189</v>
      </c>
      <c r="O4798" s="251">
        <v>2</v>
      </c>
      <c r="Q4798" s="251" t="s">
        <v>15421</v>
      </c>
      <c r="R4798" s="251" t="s">
        <v>10028</v>
      </c>
      <c r="S4798" s="252" t="s">
        <v>3743</v>
      </c>
      <c r="T4798" s="251" t="str">
        <f t="shared" si="298"/>
        <v>I040462381560VT020</v>
      </c>
      <c r="W4798" s="251" t="str">
        <f t="shared" si="299"/>
        <v>I040462381560-VT020</v>
      </c>
    </row>
    <row r="4799" spans="1:23" x14ac:dyDescent="0.3">
      <c r="A4799" s="256" t="str">
        <f t="shared" si="296"/>
        <v>I0404623-81560VT050-00001</v>
      </c>
      <c r="B4799" s="251" t="s">
        <v>15422</v>
      </c>
      <c r="C4799" s="251" t="s">
        <v>10031</v>
      </c>
      <c r="D4799" s="251" t="s">
        <v>15409</v>
      </c>
      <c r="E4799" s="251" t="s">
        <v>13520</v>
      </c>
      <c r="F4799" s="251" t="s">
        <v>9986</v>
      </c>
      <c r="G4799" s="251" t="s">
        <v>10067</v>
      </c>
      <c r="H4799" s="251" t="s">
        <v>5204</v>
      </c>
      <c r="I4799" s="257" t="str">
        <f t="shared" si="297"/>
        <v>-00001</v>
      </c>
      <c r="J4799" s="251">
        <v>1</v>
      </c>
      <c r="K4799" s="251">
        <v>1</v>
      </c>
      <c r="M4799" s="251" t="s">
        <v>9958</v>
      </c>
      <c r="N4799" s="251" t="s">
        <v>14189</v>
      </c>
      <c r="O4799" s="251">
        <v>1</v>
      </c>
      <c r="Q4799" s="251" t="s">
        <v>15422</v>
      </c>
      <c r="R4799" s="251" t="s">
        <v>10028</v>
      </c>
      <c r="S4799" s="252" t="s">
        <v>3746</v>
      </c>
      <c r="T4799" s="251" t="str">
        <f t="shared" si="298"/>
        <v>I040462381560VT050</v>
      </c>
      <c r="W4799" s="251" t="str">
        <f t="shared" si="299"/>
        <v>I040462381560-VT050</v>
      </c>
    </row>
    <row r="4800" spans="1:23" x14ac:dyDescent="0.3">
      <c r="A4800" s="256" t="str">
        <f t="shared" si="296"/>
        <v>I0404623-81561VT020-00001</v>
      </c>
      <c r="B4800" s="251" t="s">
        <v>15423</v>
      </c>
      <c r="C4800" s="251" t="s">
        <v>10031</v>
      </c>
      <c r="D4800" s="251" t="s">
        <v>15409</v>
      </c>
      <c r="E4800" s="251" t="s">
        <v>13520</v>
      </c>
      <c r="F4800" s="251" t="s">
        <v>9988</v>
      </c>
      <c r="G4800" s="251" t="s">
        <v>10256</v>
      </c>
      <c r="H4800" s="251" t="s">
        <v>3443</v>
      </c>
      <c r="I4800" s="257" t="str">
        <f t="shared" si="297"/>
        <v>-00001</v>
      </c>
      <c r="J4800" s="251">
        <v>1</v>
      </c>
      <c r="K4800" s="251">
        <v>1</v>
      </c>
      <c r="M4800" s="251" t="s">
        <v>9958</v>
      </c>
      <c r="N4800" s="251" t="s">
        <v>14189</v>
      </c>
      <c r="O4800" s="251">
        <v>1</v>
      </c>
      <c r="Q4800" s="251" t="s">
        <v>15423</v>
      </c>
      <c r="R4800" s="251" t="s">
        <v>10028</v>
      </c>
      <c r="S4800" s="252" t="s">
        <v>3767</v>
      </c>
      <c r="T4800" s="251" t="str">
        <f t="shared" si="298"/>
        <v>I040462381561VT020</v>
      </c>
      <c r="W4800" s="251" t="str">
        <f t="shared" si="299"/>
        <v>I040462381561-VT020</v>
      </c>
    </row>
    <row r="4801" spans="1:23" x14ac:dyDescent="0.3">
      <c r="A4801" s="256" t="str">
        <f t="shared" si="296"/>
        <v>I0404623-81561VT050-00002</v>
      </c>
      <c r="B4801" s="251" t="s">
        <v>15424</v>
      </c>
      <c r="C4801" s="251" t="s">
        <v>10031</v>
      </c>
      <c r="D4801" s="251" t="s">
        <v>15409</v>
      </c>
      <c r="E4801" s="251" t="s">
        <v>13520</v>
      </c>
      <c r="F4801" s="251" t="s">
        <v>9990</v>
      </c>
      <c r="G4801" s="251" t="s">
        <v>10258</v>
      </c>
      <c r="H4801" s="251" t="s">
        <v>3443</v>
      </c>
      <c r="I4801" s="257" t="str">
        <f t="shared" si="297"/>
        <v>-00002</v>
      </c>
      <c r="J4801" s="251">
        <v>2</v>
      </c>
      <c r="K4801" s="251">
        <v>2</v>
      </c>
      <c r="M4801" s="251" t="s">
        <v>9958</v>
      </c>
      <c r="N4801" s="251" t="s">
        <v>14189</v>
      </c>
      <c r="O4801" s="251">
        <v>2</v>
      </c>
      <c r="Q4801" s="251" t="s">
        <v>15424</v>
      </c>
      <c r="R4801" s="251" t="s">
        <v>10028</v>
      </c>
      <c r="S4801" s="252" t="s">
        <v>3769</v>
      </c>
      <c r="T4801" s="251" t="str">
        <f t="shared" si="298"/>
        <v>I040462381561VT050</v>
      </c>
      <c r="W4801" s="251" t="str">
        <f t="shared" si="299"/>
        <v>I040462381561-VT050</v>
      </c>
    </row>
    <row r="4802" spans="1:23" x14ac:dyDescent="0.3">
      <c r="A4802" s="256" t="str">
        <f t="shared" si="296"/>
        <v>I0404623-81580VT020-00001</v>
      </c>
      <c r="B4802" s="251" t="s">
        <v>15425</v>
      </c>
      <c r="C4802" s="251" t="s">
        <v>10031</v>
      </c>
      <c r="D4802" s="251" t="s">
        <v>15409</v>
      </c>
      <c r="E4802" s="251" t="s">
        <v>13520</v>
      </c>
      <c r="F4802" s="251" t="s">
        <v>9992</v>
      </c>
      <c r="G4802" s="251" t="s">
        <v>10071</v>
      </c>
      <c r="H4802" s="251" t="s">
        <v>758</v>
      </c>
      <c r="I4802" s="257" t="str">
        <f t="shared" si="297"/>
        <v>-00001</v>
      </c>
      <c r="J4802" s="251">
        <v>1</v>
      </c>
      <c r="K4802" s="251">
        <v>1</v>
      </c>
      <c r="M4802" s="251" t="s">
        <v>9958</v>
      </c>
      <c r="N4802" s="251" t="s">
        <v>14189</v>
      </c>
      <c r="O4802" s="251">
        <v>1</v>
      </c>
      <c r="Q4802" s="251" t="s">
        <v>15425</v>
      </c>
      <c r="R4802" s="251" t="s">
        <v>10028</v>
      </c>
      <c r="S4802" s="252" t="s">
        <v>3752</v>
      </c>
      <c r="T4802" s="251" t="str">
        <f t="shared" si="298"/>
        <v>I040462381580VT020</v>
      </c>
      <c r="W4802" s="251" t="str">
        <f t="shared" si="299"/>
        <v>I040462381580-VT020</v>
      </c>
    </row>
    <row r="4803" spans="1:23" x14ac:dyDescent="0.3">
      <c r="A4803" s="256" t="str">
        <f t="shared" si="296"/>
        <v>I0404623-81581VT020-00001</v>
      </c>
      <c r="B4803" s="251" t="s">
        <v>15426</v>
      </c>
      <c r="C4803" s="251" t="s">
        <v>10031</v>
      </c>
      <c r="D4803" s="251" t="s">
        <v>15409</v>
      </c>
      <c r="E4803" s="251" t="s">
        <v>13520</v>
      </c>
      <c r="F4803" s="251" t="s">
        <v>9995</v>
      </c>
      <c r="G4803" s="251" t="s">
        <v>10668</v>
      </c>
      <c r="H4803" s="251" t="s">
        <v>5218</v>
      </c>
      <c r="I4803" s="257" t="str">
        <f t="shared" si="297"/>
        <v>-00001</v>
      </c>
      <c r="J4803" s="251">
        <v>1</v>
      </c>
      <c r="K4803" s="251">
        <v>1</v>
      </c>
      <c r="M4803" s="251" t="s">
        <v>9993</v>
      </c>
      <c r="N4803" s="251" t="s">
        <v>14189</v>
      </c>
      <c r="O4803" s="251">
        <v>1</v>
      </c>
      <c r="Q4803" s="251" t="s">
        <v>15426</v>
      </c>
      <c r="R4803" s="251" t="s">
        <v>10028</v>
      </c>
      <c r="S4803" s="252" t="s">
        <v>3773</v>
      </c>
      <c r="T4803" s="251" t="str">
        <f t="shared" si="298"/>
        <v>I040462381581VT020</v>
      </c>
      <c r="W4803" s="251" t="str">
        <f t="shared" si="299"/>
        <v>I040462381581-VT020</v>
      </c>
    </row>
    <row r="4804" spans="1:23" x14ac:dyDescent="0.3">
      <c r="A4804" s="256" t="str">
        <f t="shared" si="296"/>
        <v>I0404623-81590VT020-00001</v>
      </c>
      <c r="B4804" s="251" t="s">
        <v>15427</v>
      </c>
      <c r="C4804" s="251" t="s">
        <v>10031</v>
      </c>
      <c r="D4804" s="251" t="s">
        <v>15409</v>
      </c>
      <c r="E4804" s="251" t="s">
        <v>13520</v>
      </c>
      <c r="F4804" s="251" t="s">
        <v>9997</v>
      </c>
      <c r="G4804" s="251" t="s">
        <v>10075</v>
      </c>
      <c r="H4804" s="251" t="s">
        <v>770</v>
      </c>
      <c r="I4804" s="257" t="str">
        <f t="shared" si="297"/>
        <v>-00001</v>
      </c>
      <c r="J4804" s="251">
        <v>1</v>
      </c>
      <c r="K4804" s="251">
        <v>1</v>
      </c>
      <c r="M4804" s="251" t="s">
        <v>9958</v>
      </c>
      <c r="N4804" s="251" t="s">
        <v>14189</v>
      </c>
      <c r="O4804" s="251">
        <v>1</v>
      </c>
      <c r="Q4804" s="251" t="s">
        <v>15427</v>
      </c>
      <c r="R4804" s="251" t="s">
        <v>10028</v>
      </c>
      <c r="S4804" s="252" t="s">
        <v>3758</v>
      </c>
      <c r="T4804" s="251" t="str">
        <f t="shared" si="298"/>
        <v>I040462381590VT020</v>
      </c>
      <c r="W4804" s="251" t="str">
        <f t="shared" si="299"/>
        <v>I040462381590-VT020</v>
      </c>
    </row>
    <row r="4805" spans="1:23" x14ac:dyDescent="0.3">
      <c r="A4805" s="256" t="str">
        <f t="shared" si="296"/>
        <v>I0606397-81110BZ620-00006</v>
      </c>
      <c r="B4805" s="251" t="s">
        <v>15428</v>
      </c>
      <c r="C4805" s="251" t="s">
        <v>10077</v>
      </c>
      <c r="D4805" s="251" t="s">
        <v>15429</v>
      </c>
      <c r="E4805" s="251" t="s">
        <v>13520</v>
      </c>
      <c r="F4805" s="251" t="s">
        <v>9957</v>
      </c>
      <c r="G4805" s="251" t="s">
        <v>1193</v>
      </c>
      <c r="H4805" s="251" t="s">
        <v>3422</v>
      </c>
      <c r="I4805" s="257" t="str">
        <f t="shared" si="297"/>
        <v>-00006</v>
      </c>
      <c r="J4805" s="251">
        <v>6</v>
      </c>
      <c r="K4805" s="251">
        <v>6</v>
      </c>
      <c r="M4805" s="251" t="s">
        <v>9958</v>
      </c>
      <c r="N4805" s="251" t="s">
        <v>13815</v>
      </c>
      <c r="O4805" s="251">
        <v>6</v>
      </c>
      <c r="Q4805" s="251" t="s">
        <v>15428</v>
      </c>
      <c r="R4805" s="251" t="s">
        <v>9960</v>
      </c>
      <c r="S4805" s="252" t="s">
        <v>1192</v>
      </c>
      <c r="T4805" s="251" t="str">
        <f t="shared" si="298"/>
        <v>I060639781110BZ620</v>
      </c>
      <c r="W4805" s="251" t="str">
        <f t="shared" si="299"/>
        <v>I060639781110-BZ620</v>
      </c>
    </row>
    <row r="4806" spans="1:23" x14ac:dyDescent="0.3">
      <c r="A4806" s="256" t="str">
        <f t="shared" si="296"/>
        <v>I0606397-81130BZ620-00002</v>
      </c>
      <c r="B4806" s="251" t="s">
        <v>15430</v>
      </c>
      <c r="C4806" s="251" t="s">
        <v>10077</v>
      </c>
      <c r="D4806" s="251" t="s">
        <v>15429</v>
      </c>
      <c r="E4806" s="251" t="s">
        <v>13520</v>
      </c>
      <c r="F4806" s="251" t="s">
        <v>9962</v>
      </c>
      <c r="G4806" s="251" t="s">
        <v>1198</v>
      </c>
      <c r="H4806" s="251" t="s">
        <v>5101</v>
      </c>
      <c r="I4806" s="257" t="str">
        <f t="shared" si="297"/>
        <v>-00002</v>
      </c>
      <c r="J4806" s="251">
        <v>2</v>
      </c>
      <c r="K4806" s="251">
        <v>2</v>
      </c>
      <c r="M4806" s="251" t="s">
        <v>9958</v>
      </c>
      <c r="N4806" s="251" t="s">
        <v>13815</v>
      </c>
      <c r="O4806" s="251">
        <v>2</v>
      </c>
      <c r="Q4806" s="251" t="s">
        <v>15430</v>
      </c>
      <c r="R4806" s="251" t="s">
        <v>9960</v>
      </c>
      <c r="S4806" s="252" t="s">
        <v>1197</v>
      </c>
      <c r="T4806" s="251" t="str">
        <f t="shared" si="298"/>
        <v>I060639781130BZ620</v>
      </c>
      <c r="W4806" s="251" t="str">
        <f t="shared" si="299"/>
        <v>I060639781130-BZ620</v>
      </c>
    </row>
    <row r="4807" spans="1:23" x14ac:dyDescent="0.3">
      <c r="A4807" s="256" t="str">
        <f t="shared" ref="A4807:A4871" si="300">D4807&amp;$A$6&amp;S4807&amp;I4807</f>
        <v>I0606397-81150BZ620-00006</v>
      </c>
      <c r="B4807" s="251" t="s">
        <v>15431</v>
      </c>
      <c r="C4807" s="251" t="s">
        <v>10077</v>
      </c>
      <c r="D4807" s="251" t="s">
        <v>15429</v>
      </c>
      <c r="E4807" s="251" t="s">
        <v>13520</v>
      </c>
      <c r="F4807" s="251" t="s">
        <v>9964</v>
      </c>
      <c r="G4807" s="251" t="s">
        <v>1203</v>
      </c>
      <c r="H4807" s="251" t="s">
        <v>3429</v>
      </c>
      <c r="I4807" s="257" t="str">
        <f t="shared" ref="I4807:I4870" si="301">+IF(AND(O4807&lt;10),$B$2&amp;O4807,IF(AND(O4807&gt;9,O4807&lt;=99),$B$3&amp;O4807,IF(AND(O4807&gt;99,L93683&lt;1000),$B$4&amp;O4807,IF(AND(O4807&gt;999),$B$5&amp;7))))</f>
        <v>-00006</v>
      </c>
      <c r="J4807" s="251">
        <v>6</v>
      </c>
      <c r="K4807" s="251">
        <v>6</v>
      </c>
      <c r="M4807" s="251" t="s">
        <v>9958</v>
      </c>
      <c r="N4807" s="251" t="s">
        <v>13815</v>
      </c>
      <c r="O4807" s="251">
        <v>6</v>
      </c>
      <c r="Q4807" s="251" t="s">
        <v>15431</v>
      </c>
      <c r="R4807" s="251" t="s">
        <v>9960</v>
      </c>
      <c r="S4807" s="252" t="s">
        <v>1202</v>
      </c>
      <c r="T4807" s="251" t="str">
        <f t="shared" si="298"/>
        <v>I060639781150BZ620</v>
      </c>
      <c r="W4807" s="251" t="str">
        <f t="shared" si="299"/>
        <v>I060639781150-BZ620</v>
      </c>
    </row>
    <row r="4808" spans="1:23" x14ac:dyDescent="0.3">
      <c r="A4808" s="256" t="str">
        <f t="shared" si="300"/>
        <v>I0606397-81150BZ630-00001</v>
      </c>
      <c r="B4808" s="251" t="s">
        <v>15432</v>
      </c>
      <c r="C4808" s="251" t="s">
        <v>10077</v>
      </c>
      <c r="D4808" s="251" t="s">
        <v>15429</v>
      </c>
      <c r="E4808" s="251" t="s">
        <v>13520</v>
      </c>
      <c r="F4808" s="251" t="s">
        <v>9966</v>
      </c>
      <c r="G4808" s="251" t="s">
        <v>1222</v>
      </c>
      <c r="H4808" s="251" t="s">
        <v>3429</v>
      </c>
      <c r="I4808" s="257" t="str">
        <f t="shared" si="301"/>
        <v>-00001</v>
      </c>
      <c r="J4808" s="251">
        <v>1</v>
      </c>
      <c r="K4808" s="251">
        <v>1</v>
      </c>
      <c r="M4808" s="251" t="s">
        <v>10864</v>
      </c>
      <c r="N4808" s="251" t="s">
        <v>13815</v>
      </c>
      <c r="O4808" s="251">
        <v>1</v>
      </c>
      <c r="Q4808" s="251" t="s">
        <v>15432</v>
      </c>
      <c r="R4808" s="251" t="s">
        <v>9960</v>
      </c>
      <c r="S4808" s="252" t="s">
        <v>1221</v>
      </c>
      <c r="T4808" s="251" t="str">
        <f t="shared" si="298"/>
        <v>I060639781150BZ630</v>
      </c>
      <c r="W4808" s="251" t="str">
        <f t="shared" si="299"/>
        <v>I060639781150-BZ630</v>
      </c>
    </row>
    <row r="4809" spans="1:23" x14ac:dyDescent="0.3">
      <c r="A4809" s="256" t="str">
        <f t="shared" si="300"/>
        <v>I0606397-81170BZ620-00003</v>
      </c>
      <c r="B4809" s="251" t="s">
        <v>15433</v>
      </c>
      <c r="C4809" s="251" t="s">
        <v>10077</v>
      </c>
      <c r="D4809" s="251" t="s">
        <v>15429</v>
      </c>
      <c r="E4809" s="251" t="s">
        <v>13520</v>
      </c>
      <c r="F4809" s="251" t="s">
        <v>9968</v>
      </c>
      <c r="G4809" s="251" t="s">
        <v>1208</v>
      </c>
      <c r="H4809" s="251" t="s">
        <v>5102</v>
      </c>
      <c r="I4809" s="257" t="str">
        <f t="shared" si="301"/>
        <v>-00003</v>
      </c>
      <c r="J4809" s="251">
        <v>3</v>
      </c>
      <c r="K4809" s="251">
        <v>3</v>
      </c>
      <c r="M4809" s="251" t="s">
        <v>9958</v>
      </c>
      <c r="N4809" s="251" t="s">
        <v>13815</v>
      </c>
      <c r="O4809" s="251">
        <v>3</v>
      </c>
      <c r="Q4809" s="251" t="s">
        <v>15433</v>
      </c>
      <c r="R4809" s="251" t="s">
        <v>9960</v>
      </c>
      <c r="S4809" s="252" t="s">
        <v>1207</v>
      </c>
      <c r="T4809" s="251" t="str">
        <f t="shared" ref="T4809:T4872" si="302">+D4809&amp;S4809</f>
        <v>I060639781170BZ620</v>
      </c>
      <c r="W4809" s="251" t="str">
        <f t="shared" ref="W4809:W4872" si="303">D4809&amp;G4809</f>
        <v>I060639781170-BZ620</v>
      </c>
    </row>
    <row r="4810" spans="1:23" x14ac:dyDescent="0.3">
      <c r="A4810" s="256" t="str">
        <f t="shared" si="300"/>
        <v>I0606397-81550BZ220-00002</v>
      </c>
      <c r="B4810" s="251" t="s">
        <v>15434</v>
      </c>
      <c r="C4810" s="251" t="s">
        <v>10077</v>
      </c>
      <c r="D4810" s="251" t="s">
        <v>15429</v>
      </c>
      <c r="E4810" s="251" t="s">
        <v>13520</v>
      </c>
      <c r="F4810" s="251" t="s">
        <v>9970</v>
      </c>
      <c r="G4810" s="251" t="s">
        <v>1364</v>
      </c>
      <c r="H4810" s="251" t="s">
        <v>5202</v>
      </c>
      <c r="I4810" s="257" t="str">
        <f t="shared" si="301"/>
        <v>-00002</v>
      </c>
      <c r="J4810" s="251">
        <v>2</v>
      </c>
      <c r="K4810" s="251">
        <v>2</v>
      </c>
      <c r="M4810" s="251" t="s">
        <v>9958</v>
      </c>
      <c r="N4810" s="251" t="s">
        <v>13815</v>
      </c>
      <c r="O4810" s="251">
        <v>2</v>
      </c>
      <c r="Q4810" s="251" t="s">
        <v>15434</v>
      </c>
      <c r="R4810" s="251" t="s">
        <v>9960</v>
      </c>
      <c r="S4810" s="252" t="s">
        <v>1363</v>
      </c>
      <c r="T4810" s="251" t="str">
        <f t="shared" si="302"/>
        <v>I060639781550BZ220</v>
      </c>
      <c r="W4810" s="251" t="str">
        <f t="shared" si="303"/>
        <v>I060639781550-BZ220</v>
      </c>
    </row>
    <row r="4811" spans="1:23" x14ac:dyDescent="0.3">
      <c r="A4811" s="256" t="str">
        <f t="shared" si="300"/>
        <v>I0606397-81550BZ490-00005</v>
      </c>
      <c r="B4811" s="251" t="s">
        <v>15435</v>
      </c>
      <c r="C4811" s="251" t="s">
        <v>10077</v>
      </c>
      <c r="D4811" s="251" t="s">
        <v>15429</v>
      </c>
      <c r="E4811" s="251" t="s">
        <v>13520</v>
      </c>
      <c r="F4811" s="251" t="s">
        <v>9972</v>
      </c>
      <c r="G4811" s="251" t="s">
        <v>1409</v>
      </c>
      <c r="H4811" s="251" t="s">
        <v>5202</v>
      </c>
      <c r="I4811" s="257" t="str">
        <f t="shared" si="301"/>
        <v>-00005</v>
      </c>
      <c r="J4811" s="251">
        <v>5</v>
      </c>
      <c r="K4811" s="251">
        <v>5</v>
      </c>
      <c r="M4811" s="251" t="s">
        <v>9958</v>
      </c>
      <c r="N4811" s="251" t="s">
        <v>13815</v>
      </c>
      <c r="O4811" s="251">
        <v>5</v>
      </c>
      <c r="Q4811" s="251" t="s">
        <v>15435</v>
      </c>
      <c r="R4811" s="251" t="s">
        <v>9960</v>
      </c>
      <c r="S4811" s="252" t="s">
        <v>1408</v>
      </c>
      <c r="T4811" s="251" t="str">
        <f t="shared" si="302"/>
        <v>I060639781550BZ490</v>
      </c>
      <c r="W4811" s="251" t="str">
        <f t="shared" si="303"/>
        <v>I060639781550-BZ490</v>
      </c>
    </row>
    <row r="4812" spans="1:23" x14ac:dyDescent="0.3">
      <c r="A4812" s="256" t="str">
        <f t="shared" si="300"/>
        <v>I0606397-81551BZ150-00005</v>
      </c>
      <c r="B4812" s="251" t="s">
        <v>15436</v>
      </c>
      <c r="C4812" s="251" t="s">
        <v>10077</v>
      </c>
      <c r="D4812" s="251" t="s">
        <v>15429</v>
      </c>
      <c r="E4812" s="251" t="s">
        <v>13520</v>
      </c>
      <c r="F4812" s="251" t="s">
        <v>9974</v>
      </c>
      <c r="G4812" s="251" t="s">
        <v>1351</v>
      </c>
      <c r="H4812" s="251" t="s">
        <v>3436</v>
      </c>
      <c r="I4812" s="257" t="str">
        <f t="shared" si="301"/>
        <v>-00005</v>
      </c>
      <c r="J4812" s="251">
        <v>5</v>
      </c>
      <c r="K4812" s="251">
        <v>5</v>
      </c>
      <c r="M4812" s="251" t="s">
        <v>9958</v>
      </c>
      <c r="N4812" s="251" t="s">
        <v>13815</v>
      </c>
      <c r="O4812" s="251">
        <v>5</v>
      </c>
      <c r="Q4812" s="251" t="s">
        <v>15436</v>
      </c>
      <c r="R4812" s="251" t="s">
        <v>9960</v>
      </c>
      <c r="S4812" s="252" t="s">
        <v>1350</v>
      </c>
      <c r="T4812" s="251" t="str">
        <f t="shared" si="302"/>
        <v>I060639781551BZ150</v>
      </c>
      <c r="W4812" s="251" t="str">
        <f t="shared" si="303"/>
        <v>I060639781551-BZ150</v>
      </c>
    </row>
    <row r="4813" spans="1:23" x14ac:dyDescent="0.3">
      <c r="A4813" s="256" t="str">
        <f t="shared" si="300"/>
        <v>I0606397-81551BZ240-00006</v>
      </c>
      <c r="B4813" s="251" t="s">
        <v>15437</v>
      </c>
      <c r="C4813" s="251" t="s">
        <v>10077</v>
      </c>
      <c r="D4813" s="251" t="s">
        <v>15429</v>
      </c>
      <c r="E4813" s="251" t="s">
        <v>13520</v>
      </c>
      <c r="F4813" s="251" t="s">
        <v>9976</v>
      </c>
      <c r="G4813" s="251" t="s">
        <v>1373</v>
      </c>
      <c r="H4813" s="251" t="s">
        <v>3436</v>
      </c>
      <c r="I4813" s="257" t="str">
        <f t="shared" si="301"/>
        <v>-00006</v>
      </c>
      <c r="J4813" s="251">
        <v>6</v>
      </c>
      <c r="K4813" s="251">
        <v>6</v>
      </c>
      <c r="M4813" s="251" t="s">
        <v>9958</v>
      </c>
      <c r="N4813" s="251" t="s">
        <v>13815</v>
      </c>
      <c r="O4813" s="251">
        <v>6</v>
      </c>
      <c r="Q4813" s="251" t="s">
        <v>15437</v>
      </c>
      <c r="R4813" s="251" t="s">
        <v>9960</v>
      </c>
      <c r="S4813" s="252" t="s">
        <v>1372</v>
      </c>
      <c r="T4813" s="251" t="str">
        <f t="shared" si="302"/>
        <v>I060639781551BZ240</v>
      </c>
      <c r="W4813" s="251" t="str">
        <f t="shared" si="303"/>
        <v>I060639781551-BZ240</v>
      </c>
    </row>
    <row r="4814" spans="1:23" x14ac:dyDescent="0.3">
      <c r="A4814" s="256" t="str">
        <f t="shared" si="300"/>
        <v>I0606397-81551BZ320-00002</v>
      </c>
      <c r="B4814" s="251" t="s">
        <v>15438</v>
      </c>
      <c r="C4814" s="251" t="s">
        <v>10077</v>
      </c>
      <c r="D4814" s="251" t="s">
        <v>15429</v>
      </c>
      <c r="E4814" s="251" t="s">
        <v>13520</v>
      </c>
      <c r="F4814" s="251" t="s">
        <v>9978</v>
      </c>
      <c r="G4814" s="251" t="s">
        <v>1418</v>
      </c>
      <c r="H4814" s="251" t="s">
        <v>3436</v>
      </c>
      <c r="I4814" s="257" t="str">
        <f t="shared" si="301"/>
        <v>-00002</v>
      </c>
      <c r="J4814" s="251">
        <v>2</v>
      </c>
      <c r="K4814" s="251">
        <v>2</v>
      </c>
      <c r="M4814" s="251" t="s">
        <v>9958</v>
      </c>
      <c r="N4814" s="251" t="s">
        <v>13815</v>
      </c>
      <c r="O4814" s="251">
        <v>2</v>
      </c>
      <c r="Q4814" s="251" t="s">
        <v>15438</v>
      </c>
      <c r="R4814" s="251" t="s">
        <v>9960</v>
      </c>
      <c r="S4814" s="252" t="s">
        <v>1417</v>
      </c>
      <c r="T4814" s="251" t="str">
        <f t="shared" si="302"/>
        <v>I060639781551BZ320</v>
      </c>
      <c r="W4814" s="251" t="str">
        <f t="shared" si="303"/>
        <v>I060639781551-BZ320</v>
      </c>
    </row>
    <row r="4815" spans="1:23" x14ac:dyDescent="0.3">
      <c r="A4815" s="256" t="str">
        <f t="shared" si="300"/>
        <v>I0606397-81560BZ220-00002</v>
      </c>
      <c r="B4815" s="251" t="s">
        <v>15439</v>
      </c>
      <c r="C4815" s="251" t="s">
        <v>10077</v>
      </c>
      <c r="D4815" s="251" t="s">
        <v>15429</v>
      </c>
      <c r="E4815" s="251" t="s">
        <v>13520</v>
      </c>
      <c r="F4815" s="251" t="s">
        <v>9980</v>
      </c>
      <c r="G4815" s="251" t="s">
        <v>1378</v>
      </c>
      <c r="H4815" s="251" t="s">
        <v>5204</v>
      </c>
      <c r="I4815" s="257" t="str">
        <f t="shared" si="301"/>
        <v>-00002</v>
      </c>
      <c r="J4815" s="251">
        <v>2</v>
      </c>
      <c r="K4815" s="251">
        <v>2</v>
      </c>
      <c r="M4815" s="251" t="s">
        <v>9958</v>
      </c>
      <c r="N4815" s="251" t="s">
        <v>13815</v>
      </c>
      <c r="O4815" s="251">
        <v>2</v>
      </c>
      <c r="Q4815" s="251" t="s">
        <v>15439</v>
      </c>
      <c r="R4815" s="251" t="s">
        <v>9960</v>
      </c>
      <c r="S4815" s="252" t="s">
        <v>1377</v>
      </c>
      <c r="T4815" s="251" t="str">
        <f t="shared" si="302"/>
        <v>I060639781560BZ220</v>
      </c>
      <c r="W4815" s="251" t="str">
        <f t="shared" si="303"/>
        <v>I060639781560-BZ220</v>
      </c>
    </row>
    <row r="4816" spans="1:23" x14ac:dyDescent="0.3">
      <c r="A4816" s="256" t="str">
        <f t="shared" si="300"/>
        <v>I0606397-81560BZ490-00002</v>
      </c>
      <c r="B4816" s="251" t="s">
        <v>15440</v>
      </c>
      <c r="C4816" s="251" t="s">
        <v>10077</v>
      </c>
      <c r="D4816" s="251" t="s">
        <v>15429</v>
      </c>
      <c r="E4816" s="251" t="s">
        <v>13520</v>
      </c>
      <c r="F4816" s="251" t="s">
        <v>9982</v>
      </c>
      <c r="G4816" s="251" t="s">
        <v>1423</v>
      </c>
      <c r="H4816" s="251" t="s">
        <v>5204</v>
      </c>
      <c r="I4816" s="257" t="str">
        <f t="shared" si="301"/>
        <v>-00002</v>
      </c>
      <c r="J4816" s="251">
        <v>2</v>
      </c>
      <c r="K4816" s="251">
        <v>2</v>
      </c>
      <c r="M4816" s="251" t="s">
        <v>9958</v>
      </c>
      <c r="N4816" s="251" t="s">
        <v>13815</v>
      </c>
      <c r="O4816" s="251">
        <v>2</v>
      </c>
      <c r="Q4816" s="251" t="s">
        <v>15440</v>
      </c>
      <c r="R4816" s="251" t="s">
        <v>9960</v>
      </c>
      <c r="S4816" s="252" t="s">
        <v>1422</v>
      </c>
      <c r="T4816" s="251" t="str">
        <f t="shared" si="302"/>
        <v>I060639781560BZ490</v>
      </c>
      <c r="W4816" s="251" t="str">
        <f t="shared" si="303"/>
        <v>I060639781560-BZ490</v>
      </c>
    </row>
    <row r="4817" spans="1:23" x14ac:dyDescent="0.3">
      <c r="A4817" s="256" t="str">
        <f t="shared" si="300"/>
        <v>I0606397-81561BZ150-00004</v>
      </c>
      <c r="B4817" s="251" t="s">
        <v>15441</v>
      </c>
      <c r="C4817" s="251" t="s">
        <v>10077</v>
      </c>
      <c r="D4817" s="251" t="s">
        <v>15429</v>
      </c>
      <c r="E4817" s="251" t="s">
        <v>13520</v>
      </c>
      <c r="F4817" s="251" t="s">
        <v>9984</v>
      </c>
      <c r="G4817" s="251" t="s">
        <v>1359</v>
      </c>
      <c r="H4817" s="251" t="s">
        <v>3443</v>
      </c>
      <c r="I4817" s="257" t="str">
        <f t="shared" si="301"/>
        <v>-00004</v>
      </c>
      <c r="J4817" s="251">
        <v>4</v>
      </c>
      <c r="K4817" s="251">
        <v>4</v>
      </c>
      <c r="M4817" s="251" t="s">
        <v>9958</v>
      </c>
      <c r="N4817" s="251" t="s">
        <v>13815</v>
      </c>
      <c r="O4817" s="251">
        <v>4</v>
      </c>
      <c r="Q4817" s="251" t="s">
        <v>15441</v>
      </c>
      <c r="R4817" s="251" t="s">
        <v>9960</v>
      </c>
      <c r="S4817" s="252" t="s">
        <v>1358</v>
      </c>
      <c r="T4817" s="251" t="str">
        <f t="shared" si="302"/>
        <v>I060639781561BZ150</v>
      </c>
      <c r="W4817" s="251" t="str">
        <f t="shared" si="303"/>
        <v>I060639781561-BZ150</v>
      </c>
    </row>
    <row r="4818" spans="1:23" x14ac:dyDescent="0.3">
      <c r="A4818" s="256" t="str">
        <f t="shared" si="300"/>
        <v>I0606397-81561BZ240-00003</v>
      </c>
      <c r="B4818" s="251" t="s">
        <v>15442</v>
      </c>
      <c r="C4818" s="251" t="s">
        <v>10077</v>
      </c>
      <c r="D4818" s="251" t="s">
        <v>15429</v>
      </c>
      <c r="E4818" s="251" t="s">
        <v>13520</v>
      </c>
      <c r="F4818" s="251" t="s">
        <v>9986</v>
      </c>
      <c r="G4818" s="251" t="s">
        <v>1387</v>
      </c>
      <c r="H4818" s="251" t="s">
        <v>3443</v>
      </c>
      <c r="I4818" s="257" t="str">
        <f t="shared" si="301"/>
        <v>-00003</v>
      </c>
      <c r="J4818" s="251">
        <v>3</v>
      </c>
      <c r="K4818" s="251">
        <v>3</v>
      </c>
      <c r="M4818" s="251" t="s">
        <v>9958</v>
      </c>
      <c r="N4818" s="251" t="s">
        <v>13815</v>
      </c>
      <c r="O4818" s="251">
        <v>3</v>
      </c>
      <c r="Q4818" s="251" t="s">
        <v>15442</v>
      </c>
      <c r="R4818" s="251" t="s">
        <v>9960</v>
      </c>
      <c r="S4818" s="252" t="s">
        <v>1386</v>
      </c>
      <c r="T4818" s="251" t="str">
        <f t="shared" si="302"/>
        <v>I060639781561BZ240</v>
      </c>
      <c r="W4818" s="251" t="str">
        <f t="shared" si="303"/>
        <v>I060639781561-BZ240</v>
      </c>
    </row>
    <row r="4819" spans="1:23" x14ac:dyDescent="0.3">
      <c r="A4819" s="256" t="str">
        <f t="shared" si="300"/>
        <v>I0606397-81590BZ051-00003</v>
      </c>
      <c r="B4819" s="251" t="s">
        <v>15443</v>
      </c>
      <c r="C4819" s="251" t="s">
        <v>10077</v>
      </c>
      <c r="D4819" s="251" t="s">
        <v>15429</v>
      </c>
      <c r="E4819" s="251" t="s">
        <v>13520</v>
      </c>
      <c r="F4819" s="251" t="s">
        <v>9988</v>
      </c>
      <c r="G4819" s="251" t="s">
        <v>5230</v>
      </c>
      <c r="H4819" s="251" t="s">
        <v>770</v>
      </c>
      <c r="I4819" s="257" t="str">
        <f t="shared" si="301"/>
        <v>-00003</v>
      </c>
      <c r="J4819" s="251">
        <v>3</v>
      </c>
      <c r="K4819" s="251">
        <v>3</v>
      </c>
      <c r="M4819" s="251" t="s">
        <v>9958</v>
      </c>
      <c r="N4819" s="251" t="s">
        <v>13815</v>
      </c>
      <c r="O4819" s="251">
        <v>3</v>
      </c>
      <c r="Q4819" s="251" t="s">
        <v>15443</v>
      </c>
      <c r="R4819" s="251" t="s">
        <v>9960</v>
      </c>
      <c r="S4819" s="252" t="s">
        <v>4062</v>
      </c>
      <c r="T4819" s="251" t="str">
        <f t="shared" si="302"/>
        <v>I060639781590BZ051</v>
      </c>
      <c r="W4819" s="251" t="str">
        <f t="shared" si="303"/>
        <v>I060639781590-BZ051</v>
      </c>
    </row>
    <row r="4820" spans="1:23" x14ac:dyDescent="0.3">
      <c r="A4820" s="256" t="str">
        <f t="shared" si="300"/>
        <v>I0606397-9004951161-00001</v>
      </c>
      <c r="B4820" s="251" t="s">
        <v>15444</v>
      </c>
      <c r="C4820" s="251" t="s">
        <v>10077</v>
      </c>
      <c r="D4820" s="251" t="s">
        <v>15429</v>
      </c>
      <c r="E4820" s="251" t="s">
        <v>13520</v>
      </c>
      <c r="F4820" s="251" t="s">
        <v>9990</v>
      </c>
      <c r="G4820" s="251" t="s">
        <v>1559</v>
      </c>
      <c r="H4820" s="251" t="s">
        <v>3393</v>
      </c>
      <c r="I4820" s="257" t="str">
        <f t="shared" si="301"/>
        <v>-00001</v>
      </c>
      <c r="J4820" s="251">
        <v>1</v>
      </c>
      <c r="K4820" s="251">
        <v>1</v>
      </c>
      <c r="M4820" s="251" t="s">
        <v>10007</v>
      </c>
      <c r="N4820" s="251" t="s">
        <v>13815</v>
      </c>
      <c r="O4820" s="251">
        <v>1</v>
      </c>
      <c r="Q4820" s="251" t="s">
        <v>15444</v>
      </c>
      <c r="R4820" s="251" t="s">
        <v>9960</v>
      </c>
      <c r="S4820" s="252">
        <v>9004951161</v>
      </c>
      <c r="T4820" s="251" t="str">
        <f t="shared" si="302"/>
        <v>I06063979004951161</v>
      </c>
      <c r="W4820" s="251" t="str">
        <f t="shared" si="303"/>
        <v>I060639790049-51161</v>
      </c>
    </row>
    <row r="4821" spans="1:23" x14ac:dyDescent="0.3">
      <c r="A4821" s="256" t="str">
        <f t="shared" si="300"/>
        <v>I0606397-9004A81005-00003</v>
      </c>
      <c r="B4821" s="251" t="s">
        <v>15445</v>
      </c>
      <c r="C4821" s="251" t="s">
        <v>10077</v>
      </c>
      <c r="D4821" s="251" t="s">
        <v>15429</v>
      </c>
      <c r="E4821" s="251" t="s">
        <v>13520</v>
      </c>
      <c r="F4821" s="251" t="s">
        <v>9992</v>
      </c>
      <c r="G4821" s="251" t="s">
        <v>1566</v>
      </c>
      <c r="H4821" s="251" t="s">
        <v>3393</v>
      </c>
      <c r="I4821" s="257" t="str">
        <f t="shared" si="301"/>
        <v>-00003</v>
      </c>
      <c r="J4821" s="251">
        <v>3</v>
      </c>
      <c r="K4821" s="251">
        <v>3</v>
      </c>
      <c r="M4821" s="251" t="s">
        <v>10007</v>
      </c>
      <c r="N4821" s="251" t="s">
        <v>13815</v>
      </c>
      <c r="O4821" s="251">
        <v>3</v>
      </c>
      <c r="Q4821" s="251" t="s">
        <v>15445</v>
      </c>
      <c r="R4821" s="251" t="s">
        <v>9960</v>
      </c>
      <c r="S4821" s="252" t="s">
        <v>1565</v>
      </c>
      <c r="T4821" s="251" t="str">
        <f t="shared" si="302"/>
        <v>I06063979004A81005</v>
      </c>
      <c r="W4821" s="251" t="str">
        <f t="shared" si="303"/>
        <v>I06063979004A-81005</v>
      </c>
    </row>
    <row r="4822" spans="1:23" x14ac:dyDescent="0.3">
      <c r="A4822" s="256" t="str">
        <f t="shared" si="300"/>
        <v>I0606397-9004A81006-00006</v>
      </c>
      <c r="B4822" s="251" t="s">
        <v>15446</v>
      </c>
      <c r="C4822" s="251" t="s">
        <v>10077</v>
      </c>
      <c r="D4822" s="251" t="s">
        <v>15429</v>
      </c>
      <c r="E4822" s="251" t="s">
        <v>13520</v>
      </c>
      <c r="F4822" s="251" t="s">
        <v>9995</v>
      </c>
      <c r="G4822" s="251" t="s">
        <v>1574</v>
      </c>
      <c r="H4822" s="251" t="s">
        <v>3393</v>
      </c>
      <c r="I4822" s="257" t="str">
        <f t="shared" si="301"/>
        <v>-00006</v>
      </c>
      <c r="J4822" s="251">
        <v>6</v>
      </c>
      <c r="K4822" s="251">
        <v>6</v>
      </c>
      <c r="M4822" s="251" t="s">
        <v>10007</v>
      </c>
      <c r="N4822" s="251" t="s">
        <v>13815</v>
      </c>
      <c r="O4822" s="251">
        <v>6</v>
      </c>
      <c r="Q4822" s="251" t="s">
        <v>15446</v>
      </c>
      <c r="R4822" s="251" t="s">
        <v>9960</v>
      </c>
      <c r="S4822" s="252" t="s">
        <v>1573</v>
      </c>
      <c r="T4822" s="251" t="str">
        <f t="shared" si="302"/>
        <v>I06063979004A81006</v>
      </c>
      <c r="W4822" s="251" t="str">
        <f t="shared" si="303"/>
        <v>I06063979004A-81006</v>
      </c>
    </row>
    <row r="4823" spans="1:23" x14ac:dyDescent="0.3">
      <c r="A4823" s="256" t="str">
        <f t="shared" si="300"/>
        <v>I0606397-9004A81007-00007</v>
      </c>
      <c r="B4823" s="251" t="s">
        <v>15447</v>
      </c>
      <c r="C4823" s="251" t="s">
        <v>10077</v>
      </c>
      <c r="D4823" s="251" t="s">
        <v>15429</v>
      </c>
      <c r="E4823" s="251" t="s">
        <v>13520</v>
      </c>
      <c r="F4823" s="251" t="s">
        <v>9997</v>
      </c>
      <c r="G4823" s="251" t="s">
        <v>1576</v>
      </c>
      <c r="H4823" s="251" t="s">
        <v>3393</v>
      </c>
      <c r="I4823" s="257" t="str">
        <f t="shared" si="301"/>
        <v>-00007</v>
      </c>
      <c r="J4823" s="251">
        <v>7</v>
      </c>
      <c r="K4823" s="251">
        <v>7</v>
      </c>
      <c r="M4823" s="251" t="s">
        <v>10003</v>
      </c>
      <c r="N4823" s="251" t="s">
        <v>13815</v>
      </c>
      <c r="O4823" s="251">
        <v>7</v>
      </c>
      <c r="Q4823" s="251" t="s">
        <v>15447</v>
      </c>
      <c r="R4823" s="251" t="s">
        <v>9960</v>
      </c>
      <c r="S4823" s="252" t="s">
        <v>1575</v>
      </c>
      <c r="T4823" s="251" t="str">
        <f t="shared" si="302"/>
        <v>I06063979004A81007</v>
      </c>
      <c r="W4823" s="251" t="str">
        <f t="shared" si="303"/>
        <v>I06063979004A-81007</v>
      </c>
    </row>
    <row r="4824" spans="1:23" x14ac:dyDescent="0.3">
      <c r="A4824" s="256" t="str">
        <f t="shared" si="300"/>
        <v>I0606397-9004A81026-00010</v>
      </c>
      <c r="B4824" s="251" t="s">
        <v>15448</v>
      </c>
      <c r="C4824" s="251" t="s">
        <v>10077</v>
      </c>
      <c r="D4824" s="251" t="s">
        <v>15429</v>
      </c>
      <c r="E4824" s="251" t="s">
        <v>13520</v>
      </c>
      <c r="F4824" s="251" t="s">
        <v>10000</v>
      </c>
      <c r="G4824" s="251" t="s">
        <v>1624</v>
      </c>
      <c r="H4824" s="251" t="s">
        <v>3393</v>
      </c>
      <c r="I4824" s="257" t="str">
        <f t="shared" si="301"/>
        <v>-00010</v>
      </c>
      <c r="J4824" s="251">
        <v>10</v>
      </c>
      <c r="K4824" s="251">
        <v>10</v>
      </c>
      <c r="M4824" s="251" t="s">
        <v>10007</v>
      </c>
      <c r="N4824" s="251" t="s">
        <v>13815</v>
      </c>
      <c r="O4824" s="251">
        <v>10</v>
      </c>
      <c r="Q4824" s="251" t="s">
        <v>15448</v>
      </c>
      <c r="R4824" s="251" t="s">
        <v>9960</v>
      </c>
      <c r="S4824" s="252" t="s">
        <v>1623</v>
      </c>
      <c r="T4824" s="251" t="str">
        <f t="shared" si="302"/>
        <v>I06063979004A81026</v>
      </c>
      <c r="W4824" s="251" t="str">
        <f t="shared" si="303"/>
        <v>I06063979004A-81026</v>
      </c>
    </row>
    <row r="4825" spans="1:23" x14ac:dyDescent="0.3">
      <c r="A4825" s="256" t="str">
        <f t="shared" si="300"/>
        <v>I0606398-81580BZ051-00001</v>
      </c>
      <c r="B4825" s="251" t="s">
        <v>15449</v>
      </c>
      <c r="C4825" s="251" t="s">
        <v>10077</v>
      </c>
      <c r="D4825" s="251" t="s">
        <v>15450</v>
      </c>
      <c r="E4825" s="251" t="s">
        <v>13520</v>
      </c>
      <c r="F4825" s="251" t="s">
        <v>9957</v>
      </c>
      <c r="G4825" s="251" t="s">
        <v>5226</v>
      </c>
      <c r="H4825" s="251" t="s">
        <v>758</v>
      </c>
      <c r="I4825" s="257" t="str">
        <f t="shared" si="301"/>
        <v>-00001</v>
      </c>
      <c r="J4825" s="251">
        <v>1</v>
      </c>
      <c r="K4825" s="251">
        <v>1</v>
      </c>
      <c r="M4825" s="251" t="s">
        <v>9958</v>
      </c>
      <c r="N4825" s="251" t="s">
        <v>13939</v>
      </c>
      <c r="O4825" s="251">
        <v>1</v>
      </c>
      <c r="Q4825" s="251" t="s">
        <v>15449</v>
      </c>
      <c r="R4825" s="251" t="s">
        <v>10017</v>
      </c>
      <c r="S4825" s="252" t="s">
        <v>4065</v>
      </c>
      <c r="T4825" s="251" t="str">
        <f t="shared" si="302"/>
        <v>I060639881580BZ051</v>
      </c>
      <c r="W4825" s="251" t="str">
        <f t="shared" si="303"/>
        <v>I060639881580-BZ051</v>
      </c>
    </row>
    <row r="4826" spans="1:23" x14ac:dyDescent="0.3">
      <c r="A4826" s="256" t="str">
        <f t="shared" si="300"/>
        <v>I0606398-87915BZ070-00003</v>
      </c>
      <c r="B4826" s="251" t="s">
        <v>15451</v>
      </c>
      <c r="C4826" s="251" t="s">
        <v>10077</v>
      </c>
      <c r="D4826" s="251" t="s">
        <v>15450</v>
      </c>
      <c r="E4826" s="251" t="s">
        <v>13520</v>
      </c>
      <c r="F4826" s="251" t="s">
        <v>9962</v>
      </c>
      <c r="G4826" s="251" t="s">
        <v>1528</v>
      </c>
      <c r="H4826" s="251" t="s">
        <v>10293</v>
      </c>
      <c r="I4826" s="257" t="str">
        <f t="shared" si="301"/>
        <v>-00003</v>
      </c>
      <c r="J4826" s="251">
        <v>3</v>
      </c>
      <c r="K4826" s="251">
        <v>3</v>
      </c>
      <c r="M4826" s="251" t="s">
        <v>10007</v>
      </c>
      <c r="N4826" s="251" t="s">
        <v>13939</v>
      </c>
      <c r="O4826" s="251">
        <v>3</v>
      </c>
      <c r="Q4826" s="251" t="s">
        <v>15451</v>
      </c>
      <c r="R4826" s="251" t="s">
        <v>10017</v>
      </c>
      <c r="S4826" s="252" t="s">
        <v>1527</v>
      </c>
      <c r="T4826" s="251" t="str">
        <f t="shared" si="302"/>
        <v>I060639887915BZ070</v>
      </c>
      <c r="W4826" s="251" t="str">
        <f t="shared" si="303"/>
        <v>I060639887915-BZ070</v>
      </c>
    </row>
    <row r="4827" spans="1:23" x14ac:dyDescent="0.3">
      <c r="A4827" s="256" t="str">
        <f t="shared" si="300"/>
        <v>I0606398-87917BZ010-00004</v>
      </c>
      <c r="B4827" s="251" t="s">
        <v>15452</v>
      </c>
      <c r="C4827" s="251" t="s">
        <v>10077</v>
      </c>
      <c r="D4827" s="251" t="s">
        <v>15450</v>
      </c>
      <c r="E4827" s="251" t="s">
        <v>13520</v>
      </c>
      <c r="F4827" s="251" t="s">
        <v>9964</v>
      </c>
      <c r="G4827" s="251" t="s">
        <v>1515</v>
      </c>
      <c r="H4827" s="251" t="s">
        <v>10109</v>
      </c>
      <c r="I4827" s="257" t="str">
        <f t="shared" si="301"/>
        <v>-00004</v>
      </c>
      <c r="J4827" s="251">
        <v>4</v>
      </c>
      <c r="K4827" s="251">
        <v>4</v>
      </c>
      <c r="M4827" s="251" t="s">
        <v>10007</v>
      </c>
      <c r="N4827" s="251" t="s">
        <v>13939</v>
      </c>
      <c r="O4827" s="251">
        <v>4</v>
      </c>
      <c r="Q4827" s="251" t="s">
        <v>15452</v>
      </c>
      <c r="R4827" s="251" t="s">
        <v>10017</v>
      </c>
      <c r="S4827" s="252" t="s">
        <v>1514</v>
      </c>
      <c r="T4827" s="251" t="str">
        <f t="shared" si="302"/>
        <v>I060639887917BZ010</v>
      </c>
      <c r="W4827" s="251" t="str">
        <f t="shared" si="303"/>
        <v>I060639887917-BZ010</v>
      </c>
    </row>
    <row r="4828" spans="1:23" x14ac:dyDescent="0.3">
      <c r="A4828" s="256" t="str">
        <f t="shared" si="300"/>
        <v>I0606399-81555BZ070-00001</v>
      </c>
      <c r="B4828" s="251" t="s">
        <v>15453</v>
      </c>
      <c r="C4828" s="251" t="s">
        <v>10077</v>
      </c>
      <c r="D4828" s="251" t="s">
        <v>15454</v>
      </c>
      <c r="E4828" s="251" t="s">
        <v>13520</v>
      </c>
      <c r="F4828" s="251" t="s">
        <v>9957</v>
      </c>
      <c r="G4828" s="251" t="s">
        <v>1348</v>
      </c>
      <c r="H4828" s="251" t="s">
        <v>10115</v>
      </c>
      <c r="I4828" s="257" t="str">
        <f t="shared" si="301"/>
        <v>-00001</v>
      </c>
      <c r="J4828" s="251">
        <v>1</v>
      </c>
      <c r="K4828" s="251">
        <v>1</v>
      </c>
      <c r="M4828" s="251" t="s">
        <v>10007</v>
      </c>
      <c r="N4828" s="251" t="s">
        <v>14189</v>
      </c>
      <c r="O4828" s="251">
        <v>1</v>
      </c>
      <c r="Q4828" s="251" t="s">
        <v>15453</v>
      </c>
      <c r="R4828" s="251" t="s">
        <v>10028</v>
      </c>
      <c r="S4828" s="252" t="s">
        <v>1347</v>
      </c>
      <c r="T4828" s="251" t="str">
        <f t="shared" si="302"/>
        <v>I060639981555BZ070</v>
      </c>
      <c r="W4828" s="251" t="str">
        <f t="shared" si="303"/>
        <v>I060639981555-BZ070</v>
      </c>
    </row>
    <row r="4829" spans="1:23" x14ac:dyDescent="0.3">
      <c r="A4829" s="256" t="str">
        <f t="shared" si="300"/>
        <v>I0606399-81565BZ030-00001</v>
      </c>
      <c r="B4829" s="251" t="s">
        <v>15455</v>
      </c>
      <c r="C4829" s="251" t="s">
        <v>10077</v>
      </c>
      <c r="D4829" s="251" t="s">
        <v>15454</v>
      </c>
      <c r="E4829" s="251" t="s">
        <v>13520</v>
      </c>
      <c r="F4829" s="251" t="s">
        <v>9962</v>
      </c>
      <c r="G4829" s="251" t="s">
        <v>1356</v>
      </c>
      <c r="H4829" s="251" t="s">
        <v>10467</v>
      </c>
      <c r="I4829" s="257" t="str">
        <f t="shared" si="301"/>
        <v>-00001</v>
      </c>
      <c r="J4829" s="251">
        <v>1</v>
      </c>
      <c r="K4829" s="251">
        <v>1</v>
      </c>
      <c r="M4829" s="251" t="s">
        <v>10007</v>
      </c>
      <c r="N4829" s="251" t="s">
        <v>14189</v>
      </c>
      <c r="O4829" s="251">
        <v>1</v>
      </c>
      <c r="Q4829" s="251" t="s">
        <v>15455</v>
      </c>
      <c r="R4829" s="251" t="s">
        <v>10028</v>
      </c>
      <c r="S4829" s="252" t="s">
        <v>1355</v>
      </c>
      <c r="T4829" s="251" t="str">
        <f t="shared" si="302"/>
        <v>I060639981565BZ030</v>
      </c>
      <c r="W4829" s="251" t="str">
        <f t="shared" si="303"/>
        <v>I060639981565-BZ030</v>
      </c>
    </row>
    <row r="4830" spans="1:23" x14ac:dyDescent="0.3">
      <c r="A4830" s="256" t="str">
        <f t="shared" si="300"/>
        <v>I0706407-9004951125-00005</v>
      </c>
      <c r="B4830" s="251" t="s">
        <v>15456</v>
      </c>
      <c r="C4830" s="251" t="s">
        <v>10117</v>
      </c>
      <c r="D4830" s="251" t="s">
        <v>15457</v>
      </c>
      <c r="E4830" s="251" t="s">
        <v>13520</v>
      </c>
      <c r="F4830" s="251" t="s">
        <v>9957</v>
      </c>
      <c r="G4830" s="251" t="s">
        <v>1561</v>
      </c>
      <c r="H4830" s="251" t="s">
        <v>3393</v>
      </c>
      <c r="I4830" s="257" t="str">
        <f t="shared" si="301"/>
        <v>-00005</v>
      </c>
      <c r="J4830" s="251">
        <v>5</v>
      </c>
      <c r="K4830" s="251">
        <v>5</v>
      </c>
      <c r="M4830" s="251" t="s">
        <v>10003</v>
      </c>
      <c r="N4830" s="251" t="s">
        <v>13815</v>
      </c>
      <c r="O4830" s="251">
        <v>5</v>
      </c>
      <c r="Q4830" s="251" t="s">
        <v>15456</v>
      </c>
      <c r="R4830" s="251" t="s">
        <v>9960</v>
      </c>
      <c r="S4830" s="252">
        <v>9004951125</v>
      </c>
      <c r="T4830" s="251" t="str">
        <f t="shared" si="302"/>
        <v>I07064079004951125</v>
      </c>
      <c r="W4830" s="251" t="str">
        <f t="shared" si="303"/>
        <v>I070640790049-51125</v>
      </c>
    </row>
    <row r="4831" spans="1:23" x14ac:dyDescent="0.3">
      <c r="A4831" s="256" t="str">
        <f t="shared" si="300"/>
        <v>I0706408-81110BZ050-00001</v>
      </c>
      <c r="B4831" s="251" t="s">
        <v>15458</v>
      </c>
      <c r="C4831" s="251" t="s">
        <v>10117</v>
      </c>
      <c r="D4831" s="251" t="s">
        <v>15459</v>
      </c>
      <c r="E4831" s="251" t="s">
        <v>13520</v>
      </c>
      <c r="F4831" s="251" t="s">
        <v>9957</v>
      </c>
      <c r="G4831" s="251" t="s">
        <v>1015</v>
      </c>
      <c r="H4831" s="251" t="s">
        <v>10123</v>
      </c>
      <c r="I4831" s="257" t="str">
        <f t="shared" si="301"/>
        <v>-00001</v>
      </c>
      <c r="J4831" s="251">
        <v>1</v>
      </c>
      <c r="K4831" s="251">
        <v>1</v>
      </c>
      <c r="M4831" s="251" t="s">
        <v>9958</v>
      </c>
      <c r="N4831" s="251" t="s">
        <v>13939</v>
      </c>
      <c r="O4831" s="251">
        <v>1</v>
      </c>
      <c r="Q4831" s="251" t="s">
        <v>15458</v>
      </c>
      <c r="R4831" s="251" t="s">
        <v>10017</v>
      </c>
      <c r="S4831" s="252" t="s">
        <v>1014</v>
      </c>
      <c r="T4831" s="251" t="str">
        <f t="shared" si="302"/>
        <v>I070640881110BZ050</v>
      </c>
      <c r="W4831" s="251" t="str">
        <f t="shared" si="303"/>
        <v>I070640881110-BZ050</v>
      </c>
    </row>
    <row r="4832" spans="1:23" x14ac:dyDescent="0.3">
      <c r="A4832" s="256" t="str">
        <f t="shared" si="300"/>
        <v>I0706408-81110BZ840-00003</v>
      </c>
      <c r="B4832" s="251" t="s">
        <v>15460</v>
      </c>
      <c r="C4832" s="251" t="s">
        <v>10117</v>
      </c>
      <c r="D4832" s="251" t="s">
        <v>15459</v>
      </c>
      <c r="E4832" s="251" t="s">
        <v>13520</v>
      </c>
      <c r="F4832" s="251" t="s">
        <v>9962</v>
      </c>
      <c r="G4832" s="251" t="s">
        <v>3424</v>
      </c>
      <c r="H4832" s="251" t="s">
        <v>3422</v>
      </c>
      <c r="I4832" s="257" t="str">
        <f t="shared" si="301"/>
        <v>-00003</v>
      </c>
      <c r="J4832" s="251">
        <v>3</v>
      </c>
      <c r="K4832" s="251">
        <v>3</v>
      </c>
      <c r="M4832" s="251" t="s">
        <v>9958</v>
      </c>
      <c r="N4832" s="251" t="s">
        <v>13939</v>
      </c>
      <c r="O4832" s="251">
        <v>3</v>
      </c>
      <c r="Q4832" s="251" t="s">
        <v>15460</v>
      </c>
      <c r="R4832" s="251" t="s">
        <v>10017</v>
      </c>
      <c r="S4832" s="252" t="s">
        <v>3423</v>
      </c>
      <c r="T4832" s="251" t="str">
        <f t="shared" si="302"/>
        <v>I070640881110BZ840</v>
      </c>
      <c r="W4832" s="251" t="str">
        <f t="shared" si="303"/>
        <v>I070640881110-BZ840</v>
      </c>
    </row>
    <row r="4833" spans="1:23" x14ac:dyDescent="0.3">
      <c r="A4833" s="256" t="str">
        <f t="shared" si="300"/>
        <v>I0706408-81150BZ050-00002</v>
      </c>
      <c r="B4833" s="251" t="s">
        <v>15461</v>
      </c>
      <c r="C4833" s="251" t="s">
        <v>10117</v>
      </c>
      <c r="D4833" s="251" t="s">
        <v>15459</v>
      </c>
      <c r="E4833" s="251" t="s">
        <v>13520</v>
      </c>
      <c r="F4833" s="251" t="s">
        <v>9964</v>
      </c>
      <c r="G4833" s="251" t="s">
        <v>1024</v>
      </c>
      <c r="H4833" s="251" t="s">
        <v>5057</v>
      </c>
      <c r="I4833" s="257" t="str">
        <f t="shared" si="301"/>
        <v>-00002</v>
      </c>
      <c r="J4833" s="251">
        <v>2</v>
      </c>
      <c r="K4833" s="251">
        <v>2</v>
      </c>
      <c r="M4833" s="251" t="s">
        <v>9958</v>
      </c>
      <c r="N4833" s="251" t="s">
        <v>13939</v>
      </c>
      <c r="O4833" s="251">
        <v>2</v>
      </c>
      <c r="Q4833" s="251" t="s">
        <v>15461</v>
      </c>
      <c r="R4833" s="251" t="s">
        <v>10017</v>
      </c>
      <c r="S4833" s="252" t="s">
        <v>1023</v>
      </c>
      <c r="T4833" s="251" t="str">
        <f t="shared" si="302"/>
        <v>I070640881150BZ050</v>
      </c>
      <c r="W4833" s="251" t="str">
        <f t="shared" si="303"/>
        <v>I070640881150-BZ050</v>
      </c>
    </row>
    <row r="4834" spans="1:23" x14ac:dyDescent="0.3">
      <c r="A4834" s="256" t="str">
        <f t="shared" si="300"/>
        <v>I0706408-81150BZ800-00003</v>
      </c>
      <c r="B4834" s="251" t="s">
        <v>15462</v>
      </c>
      <c r="C4834" s="251" t="s">
        <v>10117</v>
      </c>
      <c r="D4834" s="251" t="s">
        <v>15459</v>
      </c>
      <c r="E4834" s="251" t="s">
        <v>13520</v>
      </c>
      <c r="F4834" s="251" t="s">
        <v>9966</v>
      </c>
      <c r="G4834" s="251" t="s">
        <v>3427</v>
      </c>
      <c r="H4834" s="251" t="s">
        <v>3429</v>
      </c>
      <c r="I4834" s="257" t="str">
        <f t="shared" si="301"/>
        <v>-00003</v>
      </c>
      <c r="J4834" s="251">
        <v>3</v>
      </c>
      <c r="K4834" s="251">
        <v>3</v>
      </c>
      <c r="M4834" s="251" t="s">
        <v>9958</v>
      </c>
      <c r="N4834" s="251" t="s">
        <v>13939</v>
      </c>
      <c r="O4834" s="251">
        <v>3</v>
      </c>
      <c r="Q4834" s="251" t="s">
        <v>15462</v>
      </c>
      <c r="R4834" s="251" t="s">
        <v>10017</v>
      </c>
      <c r="S4834" s="252" t="s">
        <v>3426</v>
      </c>
      <c r="T4834" s="251" t="str">
        <f t="shared" si="302"/>
        <v>I070640881150BZ800</v>
      </c>
      <c r="W4834" s="251" t="str">
        <f t="shared" si="303"/>
        <v>I070640881150-BZ800</v>
      </c>
    </row>
    <row r="4835" spans="1:23" x14ac:dyDescent="0.3">
      <c r="A4835" s="256" t="str">
        <f t="shared" si="300"/>
        <v>I0706408-81150BZ840-00003</v>
      </c>
      <c r="B4835" s="251" t="s">
        <v>15463</v>
      </c>
      <c r="C4835" s="251" t="s">
        <v>10117</v>
      </c>
      <c r="D4835" s="251" t="s">
        <v>15459</v>
      </c>
      <c r="E4835" s="251" t="s">
        <v>13520</v>
      </c>
      <c r="F4835" s="251" t="s">
        <v>9968</v>
      </c>
      <c r="G4835" s="251" t="s">
        <v>3431</v>
      </c>
      <c r="H4835" s="251" t="s">
        <v>3429</v>
      </c>
      <c r="I4835" s="257" t="str">
        <f t="shared" si="301"/>
        <v>-00003</v>
      </c>
      <c r="J4835" s="251">
        <v>3</v>
      </c>
      <c r="K4835" s="251">
        <v>3</v>
      </c>
      <c r="M4835" s="251" t="s">
        <v>9958</v>
      </c>
      <c r="N4835" s="251" t="s">
        <v>13939</v>
      </c>
      <c r="O4835" s="251">
        <v>3</v>
      </c>
      <c r="Q4835" s="251" t="s">
        <v>15463</v>
      </c>
      <c r="R4835" s="251" t="s">
        <v>10017</v>
      </c>
      <c r="S4835" s="252" t="s">
        <v>3430</v>
      </c>
      <c r="T4835" s="251" t="str">
        <f t="shared" si="302"/>
        <v>I070640881150BZ840</v>
      </c>
      <c r="W4835" s="251" t="str">
        <f t="shared" si="303"/>
        <v>I070640881150-BZ840</v>
      </c>
    </row>
    <row r="4836" spans="1:23" x14ac:dyDescent="0.3">
      <c r="A4836" s="256" t="str">
        <f t="shared" si="300"/>
        <v>I0706408-81551BZ250-00002</v>
      </c>
      <c r="B4836" s="251" t="s">
        <v>15464</v>
      </c>
      <c r="C4836" s="251" t="s">
        <v>10117</v>
      </c>
      <c r="D4836" s="251" t="s">
        <v>15459</v>
      </c>
      <c r="E4836" s="251" t="s">
        <v>13520</v>
      </c>
      <c r="F4836" s="251" t="s">
        <v>9970</v>
      </c>
      <c r="G4836" s="251" t="s">
        <v>1396</v>
      </c>
      <c r="H4836" s="251" t="s">
        <v>3436</v>
      </c>
      <c r="I4836" s="257" t="str">
        <f t="shared" si="301"/>
        <v>-00002</v>
      </c>
      <c r="J4836" s="251">
        <v>2</v>
      </c>
      <c r="K4836" s="251">
        <v>2</v>
      </c>
      <c r="M4836" s="251" t="s">
        <v>9958</v>
      </c>
      <c r="N4836" s="251" t="s">
        <v>13939</v>
      </c>
      <c r="O4836" s="251">
        <v>2</v>
      </c>
      <c r="Q4836" s="251" t="s">
        <v>15464</v>
      </c>
      <c r="R4836" s="251" t="s">
        <v>10017</v>
      </c>
      <c r="S4836" s="252" t="s">
        <v>1395</v>
      </c>
      <c r="T4836" s="251" t="str">
        <f t="shared" si="302"/>
        <v>I070640881551BZ250</v>
      </c>
      <c r="W4836" s="251" t="str">
        <f t="shared" si="303"/>
        <v>I070640881551-BZ250</v>
      </c>
    </row>
    <row r="4837" spans="1:23" x14ac:dyDescent="0.3">
      <c r="A4837" s="256" t="str">
        <f t="shared" si="300"/>
        <v>I0706408-81561BZ060-00001</v>
      </c>
      <c r="B4837" s="251" t="s">
        <v>15465</v>
      </c>
      <c r="C4837" s="251" t="s">
        <v>10117</v>
      </c>
      <c r="D4837" s="251" t="s">
        <v>15459</v>
      </c>
      <c r="E4837" s="251" t="s">
        <v>13520</v>
      </c>
      <c r="F4837" s="251" t="s">
        <v>9972</v>
      </c>
      <c r="G4837" s="251" t="s">
        <v>1304</v>
      </c>
      <c r="H4837" s="251" t="s">
        <v>10128</v>
      </c>
      <c r="I4837" s="257" t="str">
        <f t="shared" si="301"/>
        <v>-00001</v>
      </c>
      <c r="J4837" s="251">
        <v>1</v>
      </c>
      <c r="K4837" s="251">
        <v>1</v>
      </c>
      <c r="M4837" s="251" t="s">
        <v>9958</v>
      </c>
      <c r="N4837" s="251" t="s">
        <v>13939</v>
      </c>
      <c r="O4837" s="251">
        <v>1</v>
      </c>
      <c r="Q4837" s="251" t="s">
        <v>15465</v>
      </c>
      <c r="R4837" s="251" t="s">
        <v>10017</v>
      </c>
      <c r="S4837" s="252" t="s">
        <v>1303</v>
      </c>
      <c r="T4837" s="251" t="str">
        <f t="shared" si="302"/>
        <v>I070640881561BZ060</v>
      </c>
      <c r="W4837" s="251" t="str">
        <f t="shared" si="303"/>
        <v>I070640881561-BZ060</v>
      </c>
    </row>
    <row r="4838" spans="1:23" x14ac:dyDescent="0.3">
      <c r="A4838" s="256" t="str">
        <f t="shared" si="300"/>
        <v>I0706408-81561BZ410-00002</v>
      </c>
      <c r="B4838" s="251" t="s">
        <v>15466</v>
      </c>
      <c r="C4838" s="251" t="s">
        <v>10117</v>
      </c>
      <c r="D4838" s="251" t="s">
        <v>15459</v>
      </c>
      <c r="E4838" s="251" t="s">
        <v>13520</v>
      </c>
      <c r="F4838" s="251" t="s">
        <v>9974</v>
      </c>
      <c r="G4838" s="251" t="s">
        <v>3441</v>
      </c>
      <c r="H4838" s="251" t="s">
        <v>3443</v>
      </c>
      <c r="I4838" s="257" t="str">
        <f t="shared" si="301"/>
        <v>-00002</v>
      </c>
      <c r="J4838" s="251">
        <v>2</v>
      </c>
      <c r="K4838" s="251">
        <v>2</v>
      </c>
      <c r="M4838" s="251" t="s">
        <v>9958</v>
      </c>
      <c r="N4838" s="251" t="s">
        <v>13939</v>
      </c>
      <c r="O4838" s="251">
        <v>2</v>
      </c>
      <c r="Q4838" s="251" t="s">
        <v>15466</v>
      </c>
      <c r="R4838" s="251" t="s">
        <v>10017</v>
      </c>
      <c r="S4838" s="252" t="s">
        <v>11</v>
      </c>
      <c r="T4838" s="251" t="str">
        <f t="shared" si="302"/>
        <v>I070640881561BZ410</v>
      </c>
      <c r="W4838" s="251" t="str">
        <f t="shared" si="303"/>
        <v>I070640881561-BZ410</v>
      </c>
    </row>
    <row r="4839" spans="1:23" x14ac:dyDescent="0.3">
      <c r="A4839" s="256" t="str">
        <f t="shared" si="300"/>
        <v>I0706408-87910BZ070-00002</v>
      </c>
      <c r="B4839" s="251" t="s">
        <v>15467</v>
      </c>
      <c r="C4839" s="251" t="s">
        <v>10117</v>
      </c>
      <c r="D4839" s="251" t="s">
        <v>15459</v>
      </c>
      <c r="E4839" s="251" t="s">
        <v>13520</v>
      </c>
      <c r="F4839" s="251" t="s">
        <v>9976</v>
      </c>
      <c r="G4839" s="251" t="s">
        <v>1542</v>
      </c>
      <c r="H4839" s="251" t="s">
        <v>11862</v>
      </c>
      <c r="I4839" s="257" t="str">
        <f t="shared" si="301"/>
        <v>-00002</v>
      </c>
      <c r="J4839" s="251">
        <v>2</v>
      </c>
      <c r="K4839" s="251">
        <v>2</v>
      </c>
      <c r="M4839" s="251" t="s">
        <v>9958</v>
      </c>
      <c r="N4839" s="251" t="s">
        <v>13939</v>
      </c>
      <c r="O4839" s="251">
        <v>2</v>
      </c>
      <c r="Q4839" s="251" t="s">
        <v>15467</v>
      </c>
      <c r="R4839" s="251" t="s">
        <v>10017</v>
      </c>
      <c r="S4839" s="252" t="s">
        <v>1541</v>
      </c>
      <c r="T4839" s="251" t="str">
        <f t="shared" si="302"/>
        <v>I070640887910BZ070</v>
      </c>
      <c r="W4839" s="251" t="str">
        <f t="shared" si="303"/>
        <v>I070640887910-BZ070</v>
      </c>
    </row>
    <row r="4840" spans="1:23" x14ac:dyDescent="0.3">
      <c r="A4840" s="256" t="str">
        <f t="shared" si="300"/>
        <v>I0706408-87940BZ070-00001</v>
      </c>
      <c r="B4840" s="251" t="s">
        <v>15468</v>
      </c>
      <c r="C4840" s="251" t="s">
        <v>10117</v>
      </c>
      <c r="D4840" s="251" t="s">
        <v>15459</v>
      </c>
      <c r="E4840" s="251" t="s">
        <v>13520</v>
      </c>
      <c r="F4840" s="251" t="s">
        <v>9978</v>
      </c>
      <c r="G4840" s="251" t="s">
        <v>1545</v>
      </c>
      <c r="H4840" s="251" t="s">
        <v>10132</v>
      </c>
      <c r="I4840" s="257" t="str">
        <f t="shared" si="301"/>
        <v>-00001</v>
      </c>
      <c r="J4840" s="251">
        <v>1</v>
      </c>
      <c r="K4840" s="251">
        <v>1</v>
      </c>
      <c r="M4840" s="251" t="s">
        <v>9993</v>
      </c>
      <c r="N4840" s="251" t="s">
        <v>13939</v>
      </c>
      <c r="O4840" s="251">
        <v>1</v>
      </c>
      <c r="Q4840" s="251" t="s">
        <v>15468</v>
      </c>
      <c r="R4840" s="251" t="s">
        <v>10017</v>
      </c>
      <c r="S4840" s="252" t="s">
        <v>1544</v>
      </c>
      <c r="T4840" s="251" t="str">
        <f t="shared" si="302"/>
        <v>I070640887940BZ070</v>
      </c>
      <c r="W4840" s="251" t="str">
        <f t="shared" si="303"/>
        <v>I070640887940-BZ070</v>
      </c>
    </row>
    <row r="4841" spans="1:23" x14ac:dyDescent="0.3">
      <c r="A4841" s="256" t="str">
        <f t="shared" si="300"/>
        <v>I0706409-81270BZ010-00002</v>
      </c>
      <c r="B4841" s="251" t="s">
        <v>15469</v>
      </c>
      <c r="C4841" s="251" t="s">
        <v>10117</v>
      </c>
      <c r="D4841" s="251" t="s">
        <v>15470</v>
      </c>
      <c r="E4841" s="251" t="s">
        <v>13520</v>
      </c>
      <c r="F4841" s="251" t="s">
        <v>9957</v>
      </c>
      <c r="G4841" s="251" t="s">
        <v>1474</v>
      </c>
      <c r="H4841" s="251" t="s">
        <v>10137</v>
      </c>
      <c r="I4841" s="257" t="str">
        <f t="shared" si="301"/>
        <v>-00002</v>
      </c>
      <c r="J4841" s="251">
        <v>2</v>
      </c>
      <c r="K4841" s="251">
        <v>2</v>
      </c>
      <c r="M4841" s="251" t="s">
        <v>10007</v>
      </c>
      <c r="N4841" s="251" t="s">
        <v>14189</v>
      </c>
      <c r="O4841" s="251">
        <v>2</v>
      </c>
      <c r="Q4841" s="251" t="s">
        <v>15469</v>
      </c>
      <c r="R4841" s="251" t="s">
        <v>10028</v>
      </c>
      <c r="S4841" s="252" t="s">
        <v>1473</v>
      </c>
      <c r="T4841" s="251" t="str">
        <f t="shared" si="302"/>
        <v>I070640981270BZ010</v>
      </c>
      <c r="W4841" s="251" t="str">
        <f t="shared" si="303"/>
        <v>I070640981270-BZ010</v>
      </c>
    </row>
    <row r="4842" spans="1:23" x14ac:dyDescent="0.3">
      <c r="A4842" s="256" t="str">
        <f t="shared" si="300"/>
        <v>I0706409-81550BZ010-00001</v>
      </c>
      <c r="B4842" s="251" t="s">
        <v>15471</v>
      </c>
      <c r="C4842" s="251" t="s">
        <v>10117</v>
      </c>
      <c r="D4842" s="251" t="s">
        <v>15470</v>
      </c>
      <c r="E4842" s="251" t="s">
        <v>13520</v>
      </c>
      <c r="F4842" s="251" t="s">
        <v>9962</v>
      </c>
      <c r="G4842" s="251" t="s">
        <v>1271</v>
      </c>
      <c r="H4842" s="251" t="s">
        <v>15113</v>
      </c>
      <c r="I4842" s="257" t="str">
        <f t="shared" si="301"/>
        <v>-00001</v>
      </c>
      <c r="J4842" s="251">
        <v>1</v>
      </c>
      <c r="K4842" s="251">
        <v>1</v>
      </c>
      <c r="M4842" s="251" t="s">
        <v>9993</v>
      </c>
      <c r="N4842" s="251" t="s">
        <v>14189</v>
      </c>
      <c r="O4842" s="251">
        <v>1</v>
      </c>
      <c r="Q4842" s="251" t="s">
        <v>15471</v>
      </c>
      <c r="R4842" s="251" t="s">
        <v>10028</v>
      </c>
      <c r="S4842" s="252" t="s">
        <v>1270</v>
      </c>
      <c r="T4842" s="251" t="str">
        <f t="shared" si="302"/>
        <v>I070640981550BZ010</v>
      </c>
      <c r="W4842" s="251" t="str">
        <f t="shared" si="303"/>
        <v>I070640981550-BZ010</v>
      </c>
    </row>
    <row r="4843" spans="1:23" x14ac:dyDescent="0.3">
      <c r="A4843" s="256" t="str">
        <f t="shared" si="300"/>
        <v>I0706409-81550BZ190-00001</v>
      </c>
      <c r="B4843" s="251" t="s">
        <v>15472</v>
      </c>
      <c r="C4843" s="251" t="s">
        <v>10117</v>
      </c>
      <c r="D4843" s="251" t="s">
        <v>15470</v>
      </c>
      <c r="E4843" s="251" t="s">
        <v>13520</v>
      </c>
      <c r="F4843" s="251" t="s">
        <v>9964</v>
      </c>
      <c r="G4843" s="251" t="s">
        <v>1308</v>
      </c>
      <c r="H4843" s="251" t="s">
        <v>10141</v>
      </c>
      <c r="I4843" s="257" t="str">
        <f t="shared" si="301"/>
        <v>-00001</v>
      </c>
      <c r="J4843" s="251">
        <v>1</v>
      </c>
      <c r="K4843" s="251">
        <v>1</v>
      </c>
      <c r="M4843" s="251" t="s">
        <v>9958</v>
      </c>
      <c r="N4843" s="251" t="s">
        <v>14189</v>
      </c>
      <c r="O4843" s="251">
        <v>1</v>
      </c>
      <c r="Q4843" s="251" t="s">
        <v>15472</v>
      </c>
      <c r="R4843" s="251" t="s">
        <v>10028</v>
      </c>
      <c r="S4843" s="252" t="s">
        <v>1307</v>
      </c>
      <c r="T4843" s="251" t="str">
        <f t="shared" si="302"/>
        <v>I070640981550BZ190</v>
      </c>
      <c r="W4843" s="251" t="str">
        <f t="shared" si="303"/>
        <v>I070640981550-BZ190</v>
      </c>
    </row>
    <row r="4844" spans="1:23" x14ac:dyDescent="0.3">
      <c r="A4844" s="256" t="str">
        <f t="shared" si="300"/>
        <v>I0706409-81560BZ190-00002</v>
      </c>
      <c r="B4844" s="251" t="s">
        <v>15473</v>
      </c>
      <c r="C4844" s="251" t="s">
        <v>10117</v>
      </c>
      <c r="D4844" s="251" t="s">
        <v>15470</v>
      </c>
      <c r="E4844" s="251" t="s">
        <v>13520</v>
      </c>
      <c r="F4844" s="251" t="s">
        <v>9966</v>
      </c>
      <c r="G4844" s="251" t="s">
        <v>1322</v>
      </c>
      <c r="H4844" s="251" t="s">
        <v>10146</v>
      </c>
      <c r="I4844" s="257" t="str">
        <f t="shared" si="301"/>
        <v>-00002</v>
      </c>
      <c r="J4844" s="251">
        <v>2</v>
      </c>
      <c r="K4844" s="251">
        <v>2</v>
      </c>
      <c r="M4844" s="251" t="s">
        <v>9958</v>
      </c>
      <c r="N4844" s="251" t="s">
        <v>14189</v>
      </c>
      <c r="O4844" s="251">
        <v>2</v>
      </c>
      <c r="Q4844" s="251" t="s">
        <v>15473</v>
      </c>
      <c r="R4844" s="251" t="s">
        <v>10028</v>
      </c>
      <c r="S4844" s="252" t="s">
        <v>1321</v>
      </c>
      <c r="T4844" s="251" t="str">
        <f t="shared" si="302"/>
        <v>I070640981560BZ190</v>
      </c>
      <c r="W4844" s="251" t="str">
        <f t="shared" si="303"/>
        <v>I070640981560-BZ190</v>
      </c>
    </row>
    <row r="4845" spans="1:23" x14ac:dyDescent="0.3">
      <c r="A4845" s="256" t="str">
        <f t="shared" si="300"/>
        <v>I0802171-9008081117-00030</v>
      </c>
      <c r="B4845" s="251" t="s">
        <v>15474</v>
      </c>
      <c r="C4845" s="251" t="s">
        <v>10151</v>
      </c>
      <c r="D4845" s="251" t="s">
        <v>15475</v>
      </c>
      <c r="E4845" s="251" t="s">
        <v>13520</v>
      </c>
      <c r="F4845" s="251" t="s">
        <v>9957</v>
      </c>
      <c r="G4845" s="251" t="s">
        <v>2920</v>
      </c>
      <c r="H4845" s="251" t="s">
        <v>3393</v>
      </c>
      <c r="I4845" s="257" t="str">
        <f t="shared" si="301"/>
        <v>-00030</v>
      </c>
      <c r="J4845" s="251">
        <v>30</v>
      </c>
      <c r="K4845" s="251">
        <v>30</v>
      </c>
      <c r="M4845" s="251" t="s">
        <v>10007</v>
      </c>
      <c r="N4845" s="251" t="s">
        <v>13815</v>
      </c>
      <c r="O4845" s="251">
        <v>30</v>
      </c>
      <c r="Q4845" s="251" t="s">
        <v>15474</v>
      </c>
      <c r="R4845" s="251" t="s">
        <v>9960</v>
      </c>
      <c r="S4845" s="252">
        <v>9008081117</v>
      </c>
      <c r="T4845" s="251" t="str">
        <f t="shared" si="302"/>
        <v>I08021719008081117</v>
      </c>
      <c r="W4845" s="251" t="str">
        <f t="shared" si="303"/>
        <v>I080217190080-81117</v>
      </c>
    </row>
    <row r="4846" spans="1:23" x14ac:dyDescent="0.3">
      <c r="A4846" s="256" t="str">
        <f t="shared" si="300"/>
        <v>I0802171-9098115020-00001</v>
      </c>
      <c r="B4846" s="251" t="s">
        <v>15476</v>
      </c>
      <c r="C4846" s="251" t="s">
        <v>10151</v>
      </c>
      <c r="D4846" s="251" t="s">
        <v>15475</v>
      </c>
      <c r="E4846" s="251" t="s">
        <v>13520</v>
      </c>
      <c r="F4846" s="251" t="s">
        <v>9962</v>
      </c>
      <c r="G4846" s="251" t="s">
        <v>2923</v>
      </c>
      <c r="H4846" s="251" t="s">
        <v>3393</v>
      </c>
      <c r="I4846" s="257" t="str">
        <f t="shared" si="301"/>
        <v>-00001</v>
      </c>
      <c r="J4846" s="251">
        <v>1</v>
      </c>
      <c r="K4846" s="251">
        <v>1</v>
      </c>
      <c r="M4846" s="251" t="s">
        <v>10007</v>
      </c>
      <c r="N4846" s="251" t="s">
        <v>13815</v>
      </c>
      <c r="O4846" s="251">
        <v>1</v>
      </c>
      <c r="Q4846" s="251" t="s">
        <v>15476</v>
      </c>
      <c r="R4846" s="251" t="s">
        <v>9960</v>
      </c>
      <c r="S4846" s="252">
        <v>9098115020</v>
      </c>
      <c r="T4846" s="251" t="str">
        <f t="shared" si="302"/>
        <v>I08021719098115020</v>
      </c>
      <c r="W4846" s="251" t="str">
        <f t="shared" si="303"/>
        <v>I080217190981-15020</v>
      </c>
    </row>
    <row r="4847" spans="1:23" x14ac:dyDescent="0.3">
      <c r="A4847" s="256" t="str">
        <f t="shared" si="300"/>
        <v>I0802172-811500W070-00001</v>
      </c>
      <c r="B4847" s="251" t="s">
        <v>15477</v>
      </c>
      <c r="C4847" s="251" t="s">
        <v>10151</v>
      </c>
      <c r="D4847" s="251" t="s">
        <v>15478</v>
      </c>
      <c r="E4847" s="251" t="s">
        <v>13520</v>
      </c>
      <c r="F4847" s="251" t="s">
        <v>9957</v>
      </c>
      <c r="G4847" s="251" t="s">
        <v>53</v>
      </c>
      <c r="H4847" s="251" t="s">
        <v>5060</v>
      </c>
      <c r="I4847" s="257" t="str">
        <f t="shared" si="301"/>
        <v>-00001</v>
      </c>
      <c r="J4847" s="251">
        <v>1</v>
      </c>
      <c r="K4847" s="251">
        <v>1</v>
      </c>
      <c r="M4847" s="251" t="s">
        <v>9958</v>
      </c>
      <c r="N4847" s="251" t="s">
        <v>13939</v>
      </c>
      <c r="O4847" s="251">
        <v>1</v>
      </c>
      <c r="Q4847" s="251" t="s">
        <v>15477</v>
      </c>
      <c r="R4847" s="251" t="s">
        <v>10017</v>
      </c>
      <c r="S4847" s="252" t="s">
        <v>52</v>
      </c>
      <c r="T4847" s="251" t="str">
        <f t="shared" si="302"/>
        <v>I0802172811500W070</v>
      </c>
      <c r="W4847" s="251" t="str">
        <f t="shared" si="303"/>
        <v>I080217281150-0W070</v>
      </c>
    </row>
    <row r="4848" spans="1:23" x14ac:dyDescent="0.3">
      <c r="A4848" s="256" t="str">
        <f t="shared" si="300"/>
        <v>I0306236-525620K070-00002</v>
      </c>
      <c r="B4848" s="251" t="s">
        <v>15479</v>
      </c>
      <c r="C4848" s="251" t="s">
        <v>9954</v>
      </c>
      <c r="D4848" s="251" t="s">
        <v>4467</v>
      </c>
      <c r="E4848" s="251" t="s">
        <v>13670</v>
      </c>
      <c r="F4848" s="251" t="s">
        <v>9957</v>
      </c>
      <c r="G4848" s="251" t="s">
        <v>732</v>
      </c>
      <c r="H4848" s="251" t="s">
        <v>10161</v>
      </c>
      <c r="I4848" s="257" t="str">
        <f t="shared" si="301"/>
        <v>-00002</v>
      </c>
      <c r="J4848" s="251">
        <v>2</v>
      </c>
      <c r="K4848" s="251">
        <v>2</v>
      </c>
      <c r="M4848" s="251" t="s">
        <v>10007</v>
      </c>
      <c r="N4848" s="251" t="s">
        <v>13939</v>
      </c>
      <c r="O4848" s="251">
        <v>2</v>
      </c>
      <c r="Q4848" s="251" t="s">
        <v>15479</v>
      </c>
      <c r="R4848" s="251" t="s">
        <v>9960</v>
      </c>
      <c r="S4848" s="252" t="s">
        <v>731</v>
      </c>
      <c r="T4848" s="251" t="str">
        <f t="shared" si="302"/>
        <v>I0306236525620K070</v>
      </c>
      <c r="W4848" s="251" t="str">
        <f t="shared" si="303"/>
        <v>I030623652562-0K070</v>
      </c>
    </row>
    <row r="4849" spans="1:23" x14ac:dyDescent="0.3">
      <c r="A4849" s="256" t="str">
        <f t="shared" si="300"/>
        <v>I0306236-525630K010-00001</v>
      </c>
      <c r="B4849" s="251" t="s">
        <v>15480</v>
      </c>
      <c r="C4849" s="251" t="s">
        <v>9954</v>
      </c>
      <c r="D4849" s="251" t="s">
        <v>4467</v>
      </c>
      <c r="E4849" s="251" t="s">
        <v>13670</v>
      </c>
      <c r="F4849" s="251" t="s">
        <v>9962</v>
      </c>
      <c r="G4849" s="251" t="s">
        <v>749</v>
      </c>
      <c r="H4849" s="251" t="s">
        <v>10163</v>
      </c>
      <c r="I4849" s="257" t="str">
        <f t="shared" si="301"/>
        <v>-00001</v>
      </c>
      <c r="J4849" s="251">
        <v>1</v>
      </c>
      <c r="K4849" s="251">
        <v>1</v>
      </c>
      <c r="M4849" s="251" t="s">
        <v>10007</v>
      </c>
      <c r="N4849" s="251" t="s">
        <v>13939</v>
      </c>
      <c r="O4849" s="251">
        <v>1</v>
      </c>
      <c r="Q4849" s="251" t="s">
        <v>15480</v>
      </c>
      <c r="R4849" s="251" t="s">
        <v>9960</v>
      </c>
      <c r="S4849" s="252" t="s">
        <v>748</v>
      </c>
      <c r="T4849" s="251" t="str">
        <f t="shared" si="302"/>
        <v>I0306236525630K010</v>
      </c>
      <c r="W4849" s="251" t="str">
        <f t="shared" si="303"/>
        <v>I030623652563-0K010</v>
      </c>
    </row>
    <row r="4850" spans="1:23" x14ac:dyDescent="0.3">
      <c r="A4850" s="256" t="str">
        <f t="shared" si="300"/>
        <v>I0306236-811100K520-00005</v>
      </c>
      <c r="B4850" s="251" t="s">
        <v>15481</v>
      </c>
      <c r="C4850" s="251" t="s">
        <v>9954</v>
      </c>
      <c r="D4850" s="251" t="s">
        <v>4467</v>
      </c>
      <c r="E4850" s="251" t="s">
        <v>13670</v>
      </c>
      <c r="F4850" s="251" t="s">
        <v>9964</v>
      </c>
      <c r="G4850" s="251" t="s">
        <v>269</v>
      </c>
      <c r="H4850" s="251" t="s">
        <v>3422</v>
      </c>
      <c r="I4850" s="257" t="str">
        <f t="shared" si="301"/>
        <v>-00005</v>
      </c>
      <c r="J4850" s="251">
        <v>5</v>
      </c>
      <c r="K4850" s="251">
        <v>5</v>
      </c>
      <c r="M4850" s="251" t="s">
        <v>9958</v>
      </c>
      <c r="N4850" s="251" t="s">
        <v>13939</v>
      </c>
      <c r="O4850" s="251">
        <v>5</v>
      </c>
      <c r="Q4850" s="251" t="s">
        <v>15481</v>
      </c>
      <c r="R4850" s="251" t="s">
        <v>9960</v>
      </c>
      <c r="S4850" s="252" t="s">
        <v>7</v>
      </c>
      <c r="T4850" s="251" t="str">
        <f t="shared" si="302"/>
        <v>I0306236811100K520</v>
      </c>
      <c r="W4850" s="251" t="str">
        <f t="shared" si="303"/>
        <v>I030623681110-0K520</v>
      </c>
    </row>
    <row r="4851" spans="1:23" x14ac:dyDescent="0.3">
      <c r="A4851" s="256" t="str">
        <f t="shared" si="300"/>
        <v>I0306236-811100K580-00007</v>
      </c>
      <c r="B4851" s="251" t="s">
        <v>15482</v>
      </c>
      <c r="C4851" s="251" t="s">
        <v>9954</v>
      </c>
      <c r="D4851" s="251" t="s">
        <v>4467</v>
      </c>
      <c r="E4851" s="251" t="s">
        <v>13670</v>
      </c>
      <c r="F4851" s="251" t="s">
        <v>9966</v>
      </c>
      <c r="G4851" s="251" t="s">
        <v>429</v>
      </c>
      <c r="H4851" s="251" t="s">
        <v>3422</v>
      </c>
      <c r="I4851" s="257" t="str">
        <f t="shared" si="301"/>
        <v>-00007</v>
      </c>
      <c r="J4851" s="251">
        <v>7</v>
      </c>
      <c r="K4851" s="251">
        <v>7</v>
      </c>
      <c r="M4851" s="251" t="s">
        <v>9958</v>
      </c>
      <c r="N4851" s="251" t="s">
        <v>13939</v>
      </c>
      <c r="O4851" s="251">
        <v>7</v>
      </c>
      <c r="Q4851" s="251" t="s">
        <v>15482</v>
      </c>
      <c r="R4851" s="251" t="s">
        <v>9960</v>
      </c>
      <c r="S4851" s="252" t="s">
        <v>428</v>
      </c>
      <c r="T4851" s="251" t="str">
        <f t="shared" si="302"/>
        <v>I0306236811100K580</v>
      </c>
      <c r="W4851" s="251" t="str">
        <f t="shared" si="303"/>
        <v>I030623681110-0K580</v>
      </c>
    </row>
    <row r="4852" spans="1:23" x14ac:dyDescent="0.3">
      <c r="A4852" s="256" t="str">
        <f t="shared" si="300"/>
        <v>I0306236-811300K520-00013</v>
      </c>
      <c r="B4852" s="251" t="s">
        <v>4469</v>
      </c>
      <c r="C4852" s="251" t="s">
        <v>9954</v>
      </c>
      <c r="D4852" s="251" t="s">
        <v>4467</v>
      </c>
      <c r="E4852" s="251" t="s">
        <v>13670</v>
      </c>
      <c r="F4852" s="251" t="s">
        <v>9968</v>
      </c>
      <c r="G4852" s="251" t="s">
        <v>277</v>
      </c>
      <c r="H4852" s="251" t="s">
        <v>5101</v>
      </c>
      <c r="I4852" s="257" t="str">
        <f t="shared" si="301"/>
        <v>-00013</v>
      </c>
      <c r="J4852" s="251">
        <v>13</v>
      </c>
      <c r="K4852" s="251">
        <v>13</v>
      </c>
      <c r="M4852" s="251" t="s">
        <v>9958</v>
      </c>
      <c r="N4852" s="251" t="s">
        <v>13939</v>
      </c>
      <c r="O4852" s="251">
        <v>13</v>
      </c>
      <c r="Q4852" s="251" t="s">
        <v>4469</v>
      </c>
      <c r="R4852" s="251" t="s">
        <v>9960</v>
      </c>
      <c r="S4852" s="252" t="s">
        <v>276</v>
      </c>
      <c r="T4852" s="251" t="str">
        <f t="shared" si="302"/>
        <v>I0306236811300K520</v>
      </c>
      <c r="W4852" s="251" t="str">
        <f t="shared" si="303"/>
        <v>I030623681130-0K520</v>
      </c>
    </row>
    <row r="4853" spans="1:23" x14ac:dyDescent="0.3">
      <c r="A4853" s="256" t="str">
        <f t="shared" si="300"/>
        <v>I0306236-811300K580-00016</v>
      </c>
      <c r="B4853" s="251" t="s">
        <v>15483</v>
      </c>
      <c r="C4853" s="251" t="s">
        <v>9954</v>
      </c>
      <c r="D4853" s="251" t="s">
        <v>4467</v>
      </c>
      <c r="E4853" s="251" t="s">
        <v>13670</v>
      </c>
      <c r="F4853" s="251" t="s">
        <v>9970</v>
      </c>
      <c r="G4853" s="251" t="s">
        <v>434</v>
      </c>
      <c r="H4853" s="251" t="s">
        <v>5101</v>
      </c>
      <c r="I4853" s="257" t="str">
        <f t="shared" si="301"/>
        <v>-00016</v>
      </c>
      <c r="J4853" s="251">
        <v>16</v>
      </c>
      <c r="K4853" s="251">
        <v>16</v>
      </c>
      <c r="M4853" s="251" t="s">
        <v>9958</v>
      </c>
      <c r="N4853" s="251" t="s">
        <v>13939</v>
      </c>
      <c r="O4853" s="251">
        <v>16</v>
      </c>
      <c r="Q4853" s="251" t="s">
        <v>15483</v>
      </c>
      <c r="R4853" s="251" t="s">
        <v>9960</v>
      </c>
      <c r="S4853" s="252" t="s">
        <v>433</v>
      </c>
      <c r="T4853" s="251" t="str">
        <f t="shared" si="302"/>
        <v>I0306236811300K580</v>
      </c>
      <c r="W4853" s="251" t="str">
        <f t="shared" si="303"/>
        <v>I030623681130-0K580</v>
      </c>
    </row>
    <row r="4854" spans="1:23" x14ac:dyDescent="0.3">
      <c r="A4854" s="256" t="str">
        <f t="shared" si="300"/>
        <v>I0306236-811390K520-00001</v>
      </c>
      <c r="B4854" s="251" t="s">
        <v>15484</v>
      </c>
      <c r="C4854" s="251" t="s">
        <v>9954</v>
      </c>
      <c r="D4854" s="251" t="s">
        <v>4467</v>
      </c>
      <c r="E4854" s="251" t="s">
        <v>13670</v>
      </c>
      <c r="F4854" s="251" t="s">
        <v>9972</v>
      </c>
      <c r="G4854" s="251" t="s">
        <v>910</v>
      </c>
      <c r="H4854" s="251" t="s">
        <v>15485</v>
      </c>
      <c r="I4854" s="257" t="str">
        <f t="shared" si="301"/>
        <v>-00001</v>
      </c>
      <c r="J4854" s="251">
        <v>1</v>
      </c>
      <c r="K4854" s="251">
        <v>1</v>
      </c>
      <c r="M4854" s="251" t="s">
        <v>10007</v>
      </c>
      <c r="N4854" s="251" t="s">
        <v>13939</v>
      </c>
      <c r="O4854" s="251">
        <v>1</v>
      </c>
      <c r="Q4854" s="251" t="s">
        <v>15484</v>
      </c>
      <c r="R4854" s="251" t="s">
        <v>9960</v>
      </c>
      <c r="S4854" s="252" t="s">
        <v>909</v>
      </c>
      <c r="T4854" s="251" t="str">
        <f t="shared" si="302"/>
        <v>I0306236811390K520</v>
      </c>
      <c r="W4854" s="251" t="str">
        <f t="shared" si="303"/>
        <v>I030623681139-0K520</v>
      </c>
    </row>
    <row r="4855" spans="1:23" x14ac:dyDescent="0.3">
      <c r="A4855" s="256" t="str">
        <f t="shared" si="300"/>
        <v>I0306236-811500K520-00005</v>
      </c>
      <c r="B4855" s="251" t="s">
        <v>15486</v>
      </c>
      <c r="C4855" s="251" t="s">
        <v>9954</v>
      </c>
      <c r="D4855" s="251" t="s">
        <v>4467</v>
      </c>
      <c r="E4855" s="251" t="s">
        <v>13670</v>
      </c>
      <c r="F4855" s="251" t="s">
        <v>9974</v>
      </c>
      <c r="G4855" s="251" t="s">
        <v>280</v>
      </c>
      <c r="H4855" s="251" t="s">
        <v>3429</v>
      </c>
      <c r="I4855" s="257" t="str">
        <f t="shared" si="301"/>
        <v>-00005</v>
      </c>
      <c r="J4855" s="251">
        <v>5</v>
      </c>
      <c r="K4855" s="251">
        <v>5</v>
      </c>
      <c r="M4855" s="251" t="s">
        <v>9958</v>
      </c>
      <c r="N4855" s="251" t="s">
        <v>13939</v>
      </c>
      <c r="O4855" s="251">
        <v>5</v>
      </c>
      <c r="Q4855" s="251" t="s">
        <v>15486</v>
      </c>
      <c r="R4855" s="251" t="s">
        <v>9960</v>
      </c>
      <c r="S4855" s="252" t="s">
        <v>12</v>
      </c>
      <c r="T4855" s="251" t="str">
        <f t="shared" si="302"/>
        <v>I0306236811500K520</v>
      </c>
      <c r="W4855" s="251" t="str">
        <f t="shared" si="303"/>
        <v>I030623681150-0K520</v>
      </c>
    </row>
    <row r="4856" spans="1:23" x14ac:dyDescent="0.3">
      <c r="A4856" s="256" t="str">
        <f t="shared" si="300"/>
        <v>I0306236-811500K580-00011</v>
      </c>
      <c r="B4856" s="251" t="s">
        <v>15487</v>
      </c>
      <c r="C4856" s="251" t="s">
        <v>9954</v>
      </c>
      <c r="D4856" s="251" t="s">
        <v>4467</v>
      </c>
      <c r="E4856" s="251" t="s">
        <v>13670</v>
      </c>
      <c r="F4856" s="251" t="s">
        <v>9976</v>
      </c>
      <c r="G4856" s="251" t="s">
        <v>437</v>
      </c>
      <c r="H4856" s="251" t="s">
        <v>3429</v>
      </c>
      <c r="I4856" s="257" t="str">
        <f t="shared" si="301"/>
        <v>-00011</v>
      </c>
      <c r="J4856" s="251">
        <v>11</v>
      </c>
      <c r="K4856" s="251">
        <v>11</v>
      </c>
      <c r="M4856" s="251" t="s">
        <v>9958</v>
      </c>
      <c r="N4856" s="251" t="s">
        <v>13939</v>
      </c>
      <c r="O4856" s="251">
        <v>11</v>
      </c>
      <c r="Q4856" s="251" t="s">
        <v>15487</v>
      </c>
      <c r="R4856" s="251" t="s">
        <v>9960</v>
      </c>
      <c r="S4856" s="252" t="s">
        <v>436</v>
      </c>
      <c r="T4856" s="251" t="str">
        <f t="shared" si="302"/>
        <v>I0306236811500K580</v>
      </c>
      <c r="W4856" s="251" t="str">
        <f t="shared" si="303"/>
        <v>I030623681150-0K580</v>
      </c>
    </row>
    <row r="4857" spans="1:23" x14ac:dyDescent="0.3">
      <c r="A4857" s="256" t="str">
        <f t="shared" si="300"/>
        <v>I0306236-811700K520-00011</v>
      </c>
      <c r="B4857" s="251" t="s">
        <v>15488</v>
      </c>
      <c r="C4857" s="251" t="s">
        <v>9954</v>
      </c>
      <c r="D4857" s="251" t="s">
        <v>4467</v>
      </c>
      <c r="E4857" s="251" t="s">
        <v>13670</v>
      </c>
      <c r="F4857" s="251" t="s">
        <v>9978</v>
      </c>
      <c r="G4857" s="251" t="s">
        <v>285</v>
      </c>
      <c r="H4857" s="251" t="s">
        <v>5102</v>
      </c>
      <c r="I4857" s="257" t="str">
        <f t="shared" si="301"/>
        <v>-00011</v>
      </c>
      <c r="J4857" s="251">
        <v>11</v>
      </c>
      <c r="K4857" s="251">
        <v>11</v>
      </c>
      <c r="M4857" s="251" t="s">
        <v>9958</v>
      </c>
      <c r="N4857" s="251" t="s">
        <v>13939</v>
      </c>
      <c r="O4857" s="251">
        <v>11</v>
      </c>
      <c r="Q4857" s="251" t="s">
        <v>15488</v>
      </c>
      <c r="R4857" s="251" t="s">
        <v>9960</v>
      </c>
      <c r="S4857" s="252" t="s">
        <v>284</v>
      </c>
      <c r="T4857" s="251" t="str">
        <f t="shared" si="302"/>
        <v>I0306236811700K520</v>
      </c>
      <c r="W4857" s="251" t="str">
        <f t="shared" si="303"/>
        <v>I030623681170-0K520</v>
      </c>
    </row>
    <row r="4858" spans="1:23" x14ac:dyDescent="0.3">
      <c r="A4858" s="256" t="str">
        <f t="shared" si="300"/>
        <v>I0306236-811700K580-00014</v>
      </c>
      <c r="B4858" s="251" t="s">
        <v>15489</v>
      </c>
      <c r="C4858" s="251" t="s">
        <v>9954</v>
      </c>
      <c r="D4858" s="251" t="s">
        <v>4467</v>
      </c>
      <c r="E4858" s="251" t="s">
        <v>13670</v>
      </c>
      <c r="F4858" s="251" t="s">
        <v>9980</v>
      </c>
      <c r="G4858" s="251" t="s">
        <v>442</v>
      </c>
      <c r="H4858" s="251" t="s">
        <v>5102</v>
      </c>
      <c r="I4858" s="257" t="str">
        <f t="shared" si="301"/>
        <v>-00014</v>
      </c>
      <c r="J4858" s="251">
        <v>14</v>
      </c>
      <c r="K4858" s="251">
        <v>14</v>
      </c>
      <c r="M4858" s="251" t="s">
        <v>9958</v>
      </c>
      <c r="N4858" s="251" t="s">
        <v>13939</v>
      </c>
      <c r="O4858" s="251">
        <v>14</v>
      </c>
      <c r="Q4858" s="251" t="s">
        <v>15489</v>
      </c>
      <c r="R4858" s="251" t="s">
        <v>9960</v>
      </c>
      <c r="S4858" s="252" t="s">
        <v>441</v>
      </c>
      <c r="T4858" s="251" t="str">
        <f t="shared" si="302"/>
        <v>I0306236811700K580</v>
      </c>
      <c r="W4858" s="251" t="str">
        <f t="shared" si="303"/>
        <v>I030623681170-0K580</v>
      </c>
    </row>
    <row r="4859" spans="1:23" x14ac:dyDescent="0.3">
      <c r="A4859" s="256" t="str">
        <f t="shared" si="300"/>
        <v>I0306236-811700K590-00001</v>
      </c>
      <c r="B4859" s="251" t="s">
        <v>15490</v>
      </c>
      <c r="C4859" s="251" t="s">
        <v>9954</v>
      </c>
      <c r="D4859" s="251" t="s">
        <v>4467</v>
      </c>
      <c r="E4859" s="251" t="s">
        <v>13670</v>
      </c>
      <c r="F4859" s="251" t="s">
        <v>9982</v>
      </c>
      <c r="G4859" s="251" t="s">
        <v>422</v>
      </c>
      <c r="H4859" s="251" t="s">
        <v>5102</v>
      </c>
      <c r="I4859" s="257" t="str">
        <f t="shared" si="301"/>
        <v>-00001</v>
      </c>
      <c r="J4859" s="251">
        <v>1</v>
      </c>
      <c r="K4859" s="251">
        <v>1</v>
      </c>
      <c r="M4859" s="251" t="s">
        <v>9958</v>
      </c>
      <c r="N4859" s="251" t="s">
        <v>13939</v>
      </c>
      <c r="O4859" s="251">
        <v>1</v>
      </c>
      <c r="Q4859" s="251" t="s">
        <v>15490</v>
      </c>
      <c r="R4859" s="251" t="s">
        <v>9960</v>
      </c>
      <c r="S4859" s="252" t="s">
        <v>421</v>
      </c>
      <c r="T4859" s="251" t="str">
        <f t="shared" si="302"/>
        <v>I0306236811700K590</v>
      </c>
      <c r="W4859" s="251" t="str">
        <f t="shared" si="303"/>
        <v>I030623681170-0K590</v>
      </c>
    </row>
    <row r="4860" spans="1:23" x14ac:dyDescent="0.3">
      <c r="A4860" s="256" t="str">
        <f t="shared" si="300"/>
        <v>I0306236-815500K210-00004</v>
      </c>
      <c r="B4860" s="251" t="s">
        <v>15491</v>
      </c>
      <c r="C4860" s="251" t="s">
        <v>9954</v>
      </c>
      <c r="D4860" s="251" t="s">
        <v>4467</v>
      </c>
      <c r="E4860" s="251" t="s">
        <v>13670</v>
      </c>
      <c r="F4860" s="251" t="s">
        <v>9984</v>
      </c>
      <c r="G4860" s="251" t="s">
        <v>654</v>
      </c>
      <c r="H4860" s="251" t="s">
        <v>5202</v>
      </c>
      <c r="I4860" s="257" t="str">
        <f t="shared" si="301"/>
        <v>-00004</v>
      </c>
      <c r="J4860" s="251">
        <v>4</v>
      </c>
      <c r="K4860" s="251">
        <v>4</v>
      </c>
      <c r="M4860" s="251" t="s">
        <v>9958</v>
      </c>
      <c r="N4860" s="251" t="s">
        <v>13939</v>
      </c>
      <c r="O4860" s="251">
        <v>4</v>
      </c>
      <c r="Q4860" s="251" t="s">
        <v>15491</v>
      </c>
      <c r="R4860" s="251" t="s">
        <v>9960</v>
      </c>
      <c r="S4860" s="252" t="s">
        <v>653</v>
      </c>
      <c r="T4860" s="251" t="str">
        <f t="shared" si="302"/>
        <v>I0306236815500K210</v>
      </c>
      <c r="W4860" s="251" t="str">
        <f t="shared" si="303"/>
        <v>I030623681550-0K210</v>
      </c>
    </row>
    <row r="4861" spans="1:23" x14ac:dyDescent="0.3">
      <c r="A4861" s="256" t="str">
        <f t="shared" si="300"/>
        <v>I0306236-815500K240-00004</v>
      </c>
      <c r="B4861" s="251" t="s">
        <v>15492</v>
      </c>
      <c r="C4861" s="251" t="s">
        <v>9954</v>
      </c>
      <c r="D4861" s="251" t="s">
        <v>4467</v>
      </c>
      <c r="E4861" s="251" t="s">
        <v>13670</v>
      </c>
      <c r="F4861" s="251" t="s">
        <v>9986</v>
      </c>
      <c r="G4861" s="251" t="s">
        <v>727</v>
      </c>
      <c r="H4861" s="251" t="s">
        <v>5202</v>
      </c>
      <c r="I4861" s="257" t="str">
        <f t="shared" si="301"/>
        <v>-00004</v>
      </c>
      <c r="J4861" s="251">
        <v>4</v>
      </c>
      <c r="K4861" s="251">
        <v>4</v>
      </c>
      <c r="M4861" s="251" t="s">
        <v>9958</v>
      </c>
      <c r="N4861" s="251" t="s">
        <v>13939</v>
      </c>
      <c r="O4861" s="251">
        <v>4</v>
      </c>
      <c r="Q4861" s="251" t="s">
        <v>15492</v>
      </c>
      <c r="R4861" s="251" t="s">
        <v>9960</v>
      </c>
      <c r="S4861" s="252" t="s">
        <v>726</v>
      </c>
      <c r="T4861" s="251" t="str">
        <f t="shared" si="302"/>
        <v>I0306236815500K240</v>
      </c>
      <c r="W4861" s="251" t="str">
        <f t="shared" si="303"/>
        <v>I030623681550-0K240</v>
      </c>
    </row>
    <row r="4862" spans="1:23" x14ac:dyDescent="0.3">
      <c r="A4862" s="256" t="str">
        <f t="shared" si="300"/>
        <v>I0306236-815500K630-00002</v>
      </c>
      <c r="B4862" s="251" t="s">
        <v>15493</v>
      </c>
      <c r="C4862" s="251" t="s">
        <v>9954</v>
      </c>
      <c r="D4862" s="251" t="s">
        <v>4467</v>
      </c>
      <c r="E4862" s="251" t="s">
        <v>13670</v>
      </c>
      <c r="F4862" s="251" t="s">
        <v>9988</v>
      </c>
      <c r="G4862" s="251" t="s">
        <v>3385</v>
      </c>
      <c r="H4862" s="251" t="s">
        <v>5202</v>
      </c>
      <c r="I4862" s="257" t="str">
        <f t="shared" si="301"/>
        <v>-00002</v>
      </c>
      <c r="J4862" s="251">
        <v>2</v>
      </c>
      <c r="K4862" s="251">
        <v>2</v>
      </c>
      <c r="M4862" s="251" t="s">
        <v>9958</v>
      </c>
      <c r="N4862" s="251" t="s">
        <v>13939</v>
      </c>
      <c r="O4862" s="251">
        <v>2</v>
      </c>
      <c r="Q4862" s="251" t="s">
        <v>15493</v>
      </c>
      <c r="R4862" s="251" t="s">
        <v>9960</v>
      </c>
      <c r="S4862" s="252" t="s">
        <v>3366</v>
      </c>
      <c r="T4862" s="251" t="str">
        <f t="shared" si="302"/>
        <v>I0306236815500K630</v>
      </c>
      <c r="W4862" s="251" t="str">
        <f t="shared" si="303"/>
        <v>I030623681550-0K630</v>
      </c>
    </row>
    <row r="4863" spans="1:23" x14ac:dyDescent="0.3">
      <c r="A4863" s="256" t="str">
        <f t="shared" si="300"/>
        <v>I0306236-815510K240-00013</v>
      </c>
      <c r="B4863" s="251" t="s">
        <v>15494</v>
      </c>
      <c r="C4863" s="251" t="s">
        <v>9954</v>
      </c>
      <c r="D4863" s="251" t="s">
        <v>4467</v>
      </c>
      <c r="E4863" s="251" t="s">
        <v>13670</v>
      </c>
      <c r="F4863" s="251" t="s">
        <v>9990</v>
      </c>
      <c r="G4863" s="251" t="s">
        <v>740</v>
      </c>
      <c r="H4863" s="251" t="s">
        <v>3436</v>
      </c>
      <c r="I4863" s="257" t="str">
        <f t="shared" si="301"/>
        <v>-00013</v>
      </c>
      <c r="J4863" s="251">
        <v>13</v>
      </c>
      <c r="K4863" s="251">
        <v>13</v>
      </c>
      <c r="M4863" s="251" t="s">
        <v>9958</v>
      </c>
      <c r="N4863" s="251" t="s">
        <v>13939</v>
      </c>
      <c r="O4863" s="251">
        <v>13</v>
      </c>
      <c r="Q4863" s="251" t="s">
        <v>15494</v>
      </c>
      <c r="R4863" s="251" t="s">
        <v>9960</v>
      </c>
      <c r="S4863" s="252" t="s">
        <v>9</v>
      </c>
      <c r="T4863" s="251" t="str">
        <f t="shared" si="302"/>
        <v>I0306236815510K240</v>
      </c>
      <c r="W4863" s="251" t="str">
        <f t="shared" si="303"/>
        <v>I030623681551-0K240</v>
      </c>
    </row>
    <row r="4864" spans="1:23" x14ac:dyDescent="0.3">
      <c r="A4864" s="256" t="str">
        <f t="shared" si="300"/>
        <v>I0306236-815550K210-00001</v>
      </c>
      <c r="B4864" s="251" t="s">
        <v>15495</v>
      </c>
      <c r="C4864" s="251" t="s">
        <v>9954</v>
      </c>
      <c r="D4864" s="251" t="s">
        <v>4467</v>
      </c>
      <c r="E4864" s="251" t="s">
        <v>13670</v>
      </c>
      <c r="F4864" s="251" t="s">
        <v>9992</v>
      </c>
      <c r="G4864" s="251" t="s">
        <v>663</v>
      </c>
      <c r="H4864" s="251" t="s">
        <v>3440</v>
      </c>
      <c r="I4864" s="257" t="str">
        <f t="shared" si="301"/>
        <v>-00001</v>
      </c>
      <c r="J4864" s="251">
        <v>1</v>
      </c>
      <c r="K4864" s="251">
        <v>1</v>
      </c>
      <c r="M4864" s="251" t="s">
        <v>10007</v>
      </c>
      <c r="N4864" s="251" t="s">
        <v>13939</v>
      </c>
      <c r="O4864" s="251">
        <v>1</v>
      </c>
      <c r="Q4864" s="251" t="s">
        <v>15495</v>
      </c>
      <c r="R4864" s="251" t="s">
        <v>9960</v>
      </c>
      <c r="S4864" s="252" t="s">
        <v>662</v>
      </c>
      <c r="T4864" s="251" t="str">
        <f t="shared" si="302"/>
        <v>I0306236815550K210</v>
      </c>
      <c r="W4864" s="251" t="str">
        <f t="shared" si="303"/>
        <v>I030623681555-0K210</v>
      </c>
    </row>
    <row r="4865" spans="1:23" x14ac:dyDescent="0.3">
      <c r="A4865" s="256" t="str">
        <f t="shared" si="300"/>
        <v>I0306236-815600K210-00001</v>
      </c>
      <c r="B4865" s="251" t="s">
        <v>15496</v>
      </c>
      <c r="C4865" s="251" t="s">
        <v>9954</v>
      </c>
      <c r="D4865" s="251" t="s">
        <v>4467</v>
      </c>
      <c r="E4865" s="251" t="s">
        <v>13670</v>
      </c>
      <c r="F4865" s="251" t="s">
        <v>9995</v>
      </c>
      <c r="G4865" s="251" t="s">
        <v>670</v>
      </c>
      <c r="H4865" s="251" t="s">
        <v>5204</v>
      </c>
      <c r="I4865" s="257" t="str">
        <f t="shared" si="301"/>
        <v>-00001</v>
      </c>
      <c r="J4865" s="251">
        <v>1</v>
      </c>
      <c r="K4865" s="251">
        <v>1</v>
      </c>
      <c r="M4865" s="251" t="s">
        <v>9958</v>
      </c>
      <c r="N4865" s="251" t="s">
        <v>13939</v>
      </c>
      <c r="O4865" s="251">
        <v>1</v>
      </c>
      <c r="Q4865" s="251" t="s">
        <v>15496</v>
      </c>
      <c r="R4865" s="251" t="s">
        <v>9960</v>
      </c>
      <c r="S4865" s="252" t="s">
        <v>13</v>
      </c>
      <c r="T4865" s="251" t="str">
        <f t="shared" si="302"/>
        <v>I0306236815600K210</v>
      </c>
      <c r="W4865" s="251" t="str">
        <f t="shared" si="303"/>
        <v>I030623681560-0K210</v>
      </c>
    </row>
    <row r="4866" spans="1:23" x14ac:dyDescent="0.3">
      <c r="A4866" s="256" t="str">
        <f t="shared" si="300"/>
        <v>I0306236-815600K240-00003</v>
      </c>
      <c r="B4866" s="251" t="s">
        <v>15497</v>
      </c>
      <c r="C4866" s="251" t="s">
        <v>9954</v>
      </c>
      <c r="D4866" s="251" t="s">
        <v>4467</v>
      </c>
      <c r="E4866" s="251" t="s">
        <v>13670</v>
      </c>
      <c r="F4866" s="251" t="s">
        <v>9997</v>
      </c>
      <c r="G4866" s="251" t="s">
        <v>744</v>
      </c>
      <c r="H4866" s="251" t="s">
        <v>5204</v>
      </c>
      <c r="I4866" s="257" t="str">
        <f t="shared" si="301"/>
        <v>-00003</v>
      </c>
      <c r="J4866" s="251">
        <v>3</v>
      </c>
      <c r="K4866" s="251">
        <v>3</v>
      </c>
      <c r="M4866" s="251" t="s">
        <v>9958</v>
      </c>
      <c r="N4866" s="251" t="s">
        <v>13939</v>
      </c>
      <c r="O4866" s="251">
        <v>3</v>
      </c>
      <c r="Q4866" s="251" t="s">
        <v>15497</v>
      </c>
      <c r="R4866" s="251" t="s">
        <v>9960</v>
      </c>
      <c r="S4866" s="252" t="s">
        <v>743</v>
      </c>
      <c r="T4866" s="251" t="str">
        <f t="shared" si="302"/>
        <v>I0306236815600K240</v>
      </c>
      <c r="W4866" s="251" t="str">
        <f t="shared" si="303"/>
        <v>I030623681560-0K240</v>
      </c>
    </row>
    <row r="4867" spans="1:23" x14ac:dyDescent="0.3">
      <c r="A4867" s="256" t="str">
        <f t="shared" si="300"/>
        <v>I0306236-815600K590-00001</v>
      </c>
      <c r="B4867" s="251" t="s">
        <v>15498</v>
      </c>
      <c r="C4867" s="251" t="s">
        <v>9954</v>
      </c>
      <c r="D4867" s="251" t="s">
        <v>4467</v>
      </c>
      <c r="E4867" s="251" t="s">
        <v>13670</v>
      </c>
      <c r="F4867" s="251" t="s">
        <v>10000</v>
      </c>
      <c r="G4867" s="251" t="s">
        <v>3386</v>
      </c>
      <c r="H4867" s="251" t="s">
        <v>5204</v>
      </c>
      <c r="I4867" s="257" t="str">
        <f t="shared" si="301"/>
        <v>-00001</v>
      </c>
      <c r="J4867" s="251">
        <v>1</v>
      </c>
      <c r="K4867" s="251">
        <v>1</v>
      </c>
      <c r="M4867" s="251" t="s">
        <v>9958</v>
      </c>
      <c r="N4867" s="251" t="s">
        <v>13939</v>
      </c>
      <c r="O4867" s="251">
        <v>1</v>
      </c>
      <c r="Q4867" s="251" t="s">
        <v>15498</v>
      </c>
      <c r="R4867" s="251" t="s">
        <v>9960</v>
      </c>
      <c r="S4867" s="252" t="s">
        <v>3370</v>
      </c>
      <c r="T4867" s="251" t="str">
        <f t="shared" si="302"/>
        <v>I0306236815600K590</v>
      </c>
      <c r="W4867" s="251" t="str">
        <f t="shared" si="303"/>
        <v>I030623681560-0K590</v>
      </c>
    </row>
    <row r="4868" spans="1:23" x14ac:dyDescent="0.3">
      <c r="A4868" s="256" t="str">
        <f t="shared" si="300"/>
        <v>I0306236-815610K240-00002</v>
      </c>
      <c r="B4868" s="251" t="s">
        <v>15499</v>
      </c>
      <c r="C4868" s="251" t="s">
        <v>9954</v>
      </c>
      <c r="D4868" s="251" t="s">
        <v>4467</v>
      </c>
      <c r="E4868" s="251" t="s">
        <v>13670</v>
      </c>
      <c r="F4868" s="251" t="s">
        <v>10002</v>
      </c>
      <c r="G4868" s="251" t="s">
        <v>753</v>
      </c>
      <c r="H4868" s="251" t="s">
        <v>3443</v>
      </c>
      <c r="I4868" s="257" t="str">
        <f t="shared" si="301"/>
        <v>-00002</v>
      </c>
      <c r="J4868" s="251">
        <v>2</v>
      </c>
      <c r="K4868" s="251">
        <v>2</v>
      </c>
      <c r="M4868" s="251" t="s">
        <v>9958</v>
      </c>
      <c r="N4868" s="251" t="s">
        <v>13939</v>
      </c>
      <c r="O4868" s="251">
        <v>2</v>
      </c>
      <c r="Q4868" s="251" t="s">
        <v>15499</v>
      </c>
      <c r="R4868" s="251" t="s">
        <v>9960</v>
      </c>
      <c r="S4868" s="252" t="s">
        <v>10</v>
      </c>
      <c r="T4868" s="251" t="str">
        <f t="shared" si="302"/>
        <v>I0306236815610K240</v>
      </c>
      <c r="W4868" s="251" t="str">
        <f t="shared" si="303"/>
        <v>I030623681561-0K240</v>
      </c>
    </row>
    <row r="4869" spans="1:23" x14ac:dyDescent="0.3">
      <c r="A4869" s="256" t="str">
        <f t="shared" si="300"/>
        <v>I0306236-815800K050-00003</v>
      </c>
      <c r="B4869" s="251" t="s">
        <v>15500</v>
      </c>
      <c r="C4869" s="251" t="s">
        <v>9954</v>
      </c>
      <c r="D4869" s="251" t="s">
        <v>4467</v>
      </c>
      <c r="E4869" s="251" t="s">
        <v>13670</v>
      </c>
      <c r="F4869" s="251" t="s">
        <v>10005</v>
      </c>
      <c r="G4869" s="251" t="s">
        <v>756</v>
      </c>
      <c r="H4869" s="251" t="s">
        <v>758</v>
      </c>
      <c r="I4869" s="257" t="str">
        <f t="shared" si="301"/>
        <v>-00003</v>
      </c>
      <c r="J4869" s="251">
        <v>3</v>
      </c>
      <c r="K4869" s="251">
        <v>3</v>
      </c>
      <c r="M4869" s="251" t="s">
        <v>9958</v>
      </c>
      <c r="N4869" s="251" t="s">
        <v>13939</v>
      </c>
      <c r="O4869" s="251">
        <v>3</v>
      </c>
      <c r="Q4869" s="251" t="s">
        <v>15500</v>
      </c>
      <c r="R4869" s="251" t="s">
        <v>9960</v>
      </c>
      <c r="S4869" s="252" t="s">
        <v>6</v>
      </c>
      <c r="T4869" s="251" t="str">
        <f t="shared" si="302"/>
        <v>I0306236815800K050</v>
      </c>
      <c r="W4869" s="251" t="str">
        <f t="shared" si="303"/>
        <v>I030623681580-0K050</v>
      </c>
    </row>
    <row r="4870" spans="1:23" x14ac:dyDescent="0.3">
      <c r="A4870" s="256" t="str">
        <f t="shared" si="300"/>
        <v>I0306236-815800K260-00001</v>
      </c>
      <c r="B4870" s="251" t="s">
        <v>15501</v>
      </c>
      <c r="C4870" s="251" t="s">
        <v>9954</v>
      </c>
      <c r="D4870" s="251" t="s">
        <v>4467</v>
      </c>
      <c r="E4870" s="251" t="s">
        <v>13670</v>
      </c>
      <c r="F4870" s="251" t="s">
        <v>10009</v>
      </c>
      <c r="G4870" s="251" t="s">
        <v>3387</v>
      </c>
      <c r="H4870" s="251" t="s">
        <v>758</v>
      </c>
      <c r="I4870" s="257" t="str">
        <f t="shared" si="301"/>
        <v>-00001</v>
      </c>
      <c r="J4870" s="251">
        <v>1</v>
      </c>
      <c r="K4870" s="251">
        <v>1</v>
      </c>
      <c r="M4870" s="251" t="s">
        <v>9993</v>
      </c>
      <c r="N4870" s="251" t="s">
        <v>13939</v>
      </c>
      <c r="O4870" s="251">
        <v>1</v>
      </c>
      <c r="Q4870" s="251" t="s">
        <v>15501</v>
      </c>
      <c r="R4870" s="251" t="s">
        <v>9960</v>
      </c>
      <c r="S4870" s="252" t="s">
        <v>3374</v>
      </c>
      <c r="T4870" s="251" t="str">
        <f t="shared" si="302"/>
        <v>I0306236815800K260</v>
      </c>
      <c r="W4870" s="251" t="str">
        <f t="shared" si="303"/>
        <v>I030623681580-0K260</v>
      </c>
    </row>
    <row r="4871" spans="1:23" x14ac:dyDescent="0.3">
      <c r="A4871" s="256" t="str">
        <f t="shared" si="300"/>
        <v>I0306236-815810K050-00006</v>
      </c>
      <c r="B4871" s="251" t="s">
        <v>15502</v>
      </c>
      <c r="C4871" s="251" t="s">
        <v>9954</v>
      </c>
      <c r="D4871" s="251" t="s">
        <v>4467</v>
      </c>
      <c r="E4871" s="251" t="s">
        <v>13670</v>
      </c>
      <c r="F4871" s="251" t="s">
        <v>10012</v>
      </c>
      <c r="G4871" s="251" t="s">
        <v>763</v>
      </c>
      <c r="H4871" s="251" t="s">
        <v>5218</v>
      </c>
      <c r="I4871" s="257" t="str">
        <f t="shared" ref="I4871:I4934" si="304">+IF(AND(O4871&lt;10),$B$2&amp;O4871,IF(AND(O4871&gt;9,O4871&lt;=99),$B$3&amp;O4871,IF(AND(O4871&gt;99,L93747&lt;1000),$B$4&amp;O4871,IF(AND(O4871&gt;999),$B$5&amp;7))))</f>
        <v>-00006</v>
      </c>
      <c r="J4871" s="251">
        <v>6</v>
      </c>
      <c r="K4871" s="251">
        <v>6</v>
      </c>
      <c r="M4871" s="251" t="s">
        <v>9958</v>
      </c>
      <c r="N4871" s="251" t="s">
        <v>13939</v>
      </c>
      <c r="O4871" s="251">
        <v>6</v>
      </c>
      <c r="Q4871" s="251" t="s">
        <v>15502</v>
      </c>
      <c r="R4871" s="251" t="s">
        <v>9960</v>
      </c>
      <c r="S4871" s="252" t="s">
        <v>762</v>
      </c>
      <c r="T4871" s="251" t="str">
        <f t="shared" si="302"/>
        <v>I0306236815810K050</v>
      </c>
      <c r="W4871" s="251" t="str">
        <f t="shared" si="303"/>
        <v>I030623681581-0K050</v>
      </c>
    </row>
    <row r="4872" spans="1:23" x14ac:dyDescent="0.3">
      <c r="A4872" s="256" t="str">
        <f t="shared" ref="A4872:A4935" si="305">D4872&amp;$A$6&amp;S4872&amp;I4872</f>
        <v>I0306236-815900K050-00004</v>
      </c>
      <c r="B4872" s="251" t="s">
        <v>15503</v>
      </c>
      <c r="C4872" s="251" t="s">
        <v>9954</v>
      </c>
      <c r="D4872" s="251" t="s">
        <v>4467</v>
      </c>
      <c r="E4872" s="251" t="s">
        <v>13670</v>
      </c>
      <c r="F4872" s="251" t="s">
        <v>10188</v>
      </c>
      <c r="G4872" s="251" t="s">
        <v>767</v>
      </c>
      <c r="H4872" s="251" t="s">
        <v>770</v>
      </c>
      <c r="I4872" s="257" t="str">
        <f t="shared" si="304"/>
        <v>-00004</v>
      </c>
      <c r="J4872" s="251">
        <v>4</v>
      </c>
      <c r="K4872" s="251">
        <v>4</v>
      </c>
      <c r="M4872" s="251" t="s">
        <v>9958</v>
      </c>
      <c r="N4872" s="251" t="s">
        <v>13939</v>
      </c>
      <c r="O4872" s="251">
        <v>4</v>
      </c>
      <c r="Q4872" s="251" t="s">
        <v>15503</v>
      </c>
      <c r="R4872" s="251" t="s">
        <v>9960</v>
      </c>
      <c r="S4872" s="252" t="s">
        <v>766</v>
      </c>
      <c r="T4872" s="251" t="str">
        <f t="shared" si="302"/>
        <v>I0306236815900K050</v>
      </c>
      <c r="W4872" s="251" t="str">
        <f t="shared" si="303"/>
        <v>I030623681590-0K050</v>
      </c>
    </row>
    <row r="4873" spans="1:23" x14ac:dyDescent="0.3">
      <c r="A4873" s="256" t="str">
        <f t="shared" si="305"/>
        <v>I0306236-815910K050-00006</v>
      </c>
      <c r="B4873" s="251" t="s">
        <v>15504</v>
      </c>
      <c r="C4873" s="251" t="s">
        <v>9954</v>
      </c>
      <c r="D4873" s="251" t="s">
        <v>4467</v>
      </c>
      <c r="E4873" s="251" t="s">
        <v>13670</v>
      </c>
      <c r="F4873" s="251" t="s">
        <v>10190</v>
      </c>
      <c r="G4873" s="251" t="s">
        <v>777</v>
      </c>
      <c r="H4873" s="251" t="s">
        <v>5219</v>
      </c>
      <c r="I4873" s="257" t="str">
        <f t="shared" si="304"/>
        <v>-00006</v>
      </c>
      <c r="J4873" s="251">
        <v>6</v>
      </c>
      <c r="K4873" s="251">
        <v>6</v>
      </c>
      <c r="M4873" s="251" t="s">
        <v>9958</v>
      </c>
      <c r="N4873" s="251" t="s">
        <v>13939</v>
      </c>
      <c r="O4873" s="251">
        <v>6</v>
      </c>
      <c r="Q4873" s="251" t="s">
        <v>15504</v>
      </c>
      <c r="R4873" s="251" t="s">
        <v>9960</v>
      </c>
      <c r="S4873" s="252" t="s">
        <v>776</v>
      </c>
      <c r="T4873" s="251" t="str">
        <f t="shared" ref="T4873:T4936" si="306">+D4873&amp;S4873</f>
        <v>I0306236815910K050</v>
      </c>
      <c r="W4873" s="251" t="str">
        <f t="shared" ref="W4873:W4936" si="307">D4873&amp;G4873</f>
        <v>I030623681591-0K050</v>
      </c>
    </row>
    <row r="4874" spans="1:23" x14ac:dyDescent="0.3">
      <c r="A4874" s="256" t="str">
        <f t="shared" si="305"/>
        <v>I0306236-9098113087-00002</v>
      </c>
      <c r="B4874" s="251" t="s">
        <v>15505</v>
      </c>
      <c r="C4874" s="251" t="s">
        <v>9954</v>
      </c>
      <c r="D4874" s="251" t="s">
        <v>4467</v>
      </c>
      <c r="E4874" s="251" t="s">
        <v>13670</v>
      </c>
      <c r="F4874" s="251" t="s">
        <v>10192</v>
      </c>
      <c r="G4874" s="251" t="s">
        <v>939</v>
      </c>
      <c r="H4874" s="251" t="s">
        <v>3393</v>
      </c>
      <c r="I4874" s="257" t="str">
        <f t="shared" si="304"/>
        <v>-00002</v>
      </c>
      <c r="J4874" s="251">
        <v>2</v>
      </c>
      <c r="K4874" s="251">
        <v>2</v>
      </c>
      <c r="M4874" s="251" t="s">
        <v>10003</v>
      </c>
      <c r="N4874" s="251" t="s">
        <v>13939</v>
      </c>
      <c r="O4874" s="251">
        <v>2</v>
      </c>
      <c r="Q4874" s="251" t="s">
        <v>15505</v>
      </c>
      <c r="R4874" s="251" t="s">
        <v>9960</v>
      </c>
      <c r="S4874" s="252">
        <v>9098113087</v>
      </c>
      <c r="T4874" s="251" t="str">
        <f t="shared" si="306"/>
        <v>I03062369098113087</v>
      </c>
      <c r="W4874" s="251" t="str">
        <f t="shared" si="307"/>
        <v>I030623690981-13087</v>
      </c>
    </row>
    <row r="4875" spans="1:23" x14ac:dyDescent="0.3">
      <c r="A4875" s="256" t="str">
        <f t="shared" si="305"/>
        <v>I0306236-9098122003-00006</v>
      </c>
      <c r="B4875" s="251" t="s">
        <v>15506</v>
      </c>
      <c r="C4875" s="251" t="s">
        <v>9954</v>
      </c>
      <c r="D4875" s="251" t="s">
        <v>4467</v>
      </c>
      <c r="E4875" s="251" t="s">
        <v>13670</v>
      </c>
      <c r="F4875" s="251" t="s">
        <v>10194</v>
      </c>
      <c r="G4875" s="251" t="s">
        <v>926</v>
      </c>
      <c r="H4875" s="251" t="s">
        <v>1564</v>
      </c>
      <c r="I4875" s="257" t="str">
        <f t="shared" si="304"/>
        <v>-00006</v>
      </c>
      <c r="J4875" s="251">
        <v>6</v>
      </c>
      <c r="K4875" s="251">
        <v>6</v>
      </c>
      <c r="M4875" s="251" t="s">
        <v>10003</v>
      </c>
      <c r="N4875" s="251" t="s">
        <v>13939</v>
      </c>
      <c r="O4875" s="251">
        <v>6</v>
      </c>
      <c r="Q4875" s="251" t="s">
        <v>15506</v>
      </c>
      <c r="R4875" s="251" t="s">
        <v>9960</v>
      </c>
      <c r="S4875" s="252">
        <v>9098122003</v>
      </c>
      <c r="T4875" s="251" t="str">
        <f t="shared" si="306"/>
        <v>I03062369098122003</v>
      </c>
      <c r="W4875" s="251" t="str">
        <f t="shared" si="307"/>
        <v>I030623690981-22003</v>
      </c>
    </row>
    <row r="4876" spans="1:23" x14ac:dyDescent="0.3">
      <c r="A4876" s="256" t="str">
        <f t="shared" si="305"/>
        <v>I0306236-9913212050-00055</v>
      </c>
      <c r="B4876" s="251" t="s">
        <v>15507</v>
      </c>
      <c r="C4876" s="251" t="s">
        <v>9954</v>
      </c>
      <c r="D4876" s="251" t="s">
        <v>4467</v>
      </c>
      <c r="E4876" s="251" t="s">
        <v>13670</v>
      </c>
      <c r="F4876" s="251" t="s">
        <v>10196</v>
      </c>
      <c r="G4876" s="251" t="s">
        <v>946</v>
      </c>
      <c r="H4876" s="251" t="s">
        <v>10010</v>
      </c>
      <c r="I4876" s="257" t="str">
        <f t="shared" si="304"/>
        <v>-00055</v>
      </c>
      <c r="J4876" s="251">
        <v>55</v>
      </c>
      <c r="K4876" s="251">
        <v>55</v>
      </c>
      <c r="M4876" s="251" t="s">
        <v>10007</v>
      </c>
      <c r="N4876" s="251" t="s">
        <v>13939</v>
      </c>
      <c r="O4876" s="251">
        <v>55</v>
      </c>
      <c r="Q4876" s="251" t="s">
        <v>15507</v>
      </c>
      <c r="R4876" s="251" t="s">
        <v>9960</v>
      </c>
      <c r="S4876" s="252">
        <v>9913212050</v>
      </c>
      <c r="T4876" s="251" t="str">
        <f t="shared" si="306"/>
        <v>I03062369913212050</v>
      </c>
      <c r="W4876" s="251" t="str">
        <f t="shared" si="307"/>
        <v>I030623699132-12050</v>
      </c>
    </row>
    <row r="4877" spans="1:23" x14ac:dyDescent="0.3">
      <c r="A4877" s="256" t="str">
        <f t="shared" si="305"/>
        <v>I0306236-9913221210-00090</v>
      </c>
      <c r="B4877" s="251" t="s">
        <v>15508</v>
      </c>
      <c r="C4877" s="251" t="s">
        <v>9954</v>
      </c>
      <c r="D4877" s="251" t="s">
        <v>4467</v>
      </c>
      <c r="E4877" s="251" t="s">
        <v>13670</v>
      </c>
      <c r="F4877" s="251" t="s">
        <v>10198</v>
      </c>
      <c r="G4877" s="251" t="s">
        <v>916</v>
      </c>
      <c r="H4877" s="251" t="s">
        <v>10013</v>
      </c>
      <c r="I4877" s="257" t="str">
        <f t="shared" si="304"/>
        <v>-00090</v>
      </c>
      <c r="J4877" s="251">
        <v>90</v>
      </c>
      <c r="K4877" s="251">
        <v>90</v>
      </c>
      <c r="M4877" s="251" t="s">
        <v>10007</v>
      </c>
      <c r="N4877" s="251" t="s">
        <v>13939</v>
      </c>
      <c r="O4877" s="251">
        <v>90</v>
      </c>
      <c r="Q4877" s="251" t="s">
        <v>15508</v>
      </c>
      <c r="R4877" s="251" t="s">
        <v>9960</v>
      </c>
      <c r="S4877" s="252">
        <v>9913221210</v>
      </c>
      <c r="T4877" s="251" t="str">
        <f t="shared" si="306"/>
        <v>I03062369913221210</v>
      </c>
      <c r="W4877" s="251" t="str">
        <f t="shared" si="307"/>
        <v>I030623699132-21210</v>
      </c>
    </row>
    <row r="4878" spans="1:23" x14ac:dyDescent="0.3">
      <c r="A4878" s="256" t="str">
        <f t="shared" si="305"/>
        <v>I0306237-676650K020-00001</v>
      </c>
      <c r="B4878" s="251" t="s">
        <v>15509</v>
      </c>
      <c r="C4878" s="251" t="s">
        <v>9954</v>
      </c>
      <c r="D4878" s="251" t="s">
        <v>15510</v>
      </c>
      <c r="E4878" s="251" t="s">
        <v>13670</v>
      </c>
      <c r="F4878" s="251" t="s">
        <v>9957</v>
      </c>
      <c r="G4878" s="251" t="s">
        <v>891</v>
      </c>
      <c r="H4878" s="251" t="s">
        <v>15511</v>
      </c>
      <c r="I4878" s="257" t="str">
        <f t="shared" si="304"/>
        <v>-00001</v>
      </c>
      <c r="J4878" s="251">
        <v>1</v>
      </c>
      <c r="K4878" s="251">
        <v>1</v>
      </c>
      <c r="M4878" s="251" t="s">
        <v>10007</v>
      </c>
      <c r="N4878" s="251" t="s">
        <v>14067</v>
      </c>
      <c r="O4878" s="251">
        <v>1</v>
      </c>
      <c r="Q4878" s="251" t="s">
        <v>15509</v>
      </c>
      <c r="R4878" s="251" t="s">
        <v>10017</v>
      </c>
      <c r="S4878" s="252" t="s">
        <v>890</v>
      </c>
      <c r="T4878" s="251" t="str">
        <f t="shared" si="306"/>
        <v>I0306237676650K020</v>
      </c>
      <c r="W4878" s="251" t="str">
        <f t="shared" si="307"/>
        <v>I030623767665-0K020</v>
      </c>
    </row>
    <row r="4879" spans="1:23" x14ac:dyDescent="0.3">
      <c r="A4879" s="256" t="str">
        <f t="shared" si="305"/>
        <v>I0306237-811100K591-00002</v>
      </c>
      <c r="B4879" s="251" t="s">
        <v>15512</v>
      </c>
      <c r="C4879" s="251" t="s">
        <v>9954</v>
      </c>
      <c r="D4879" s="251" t="s">
        <v>15510</v>
      </c>
      <c r="E4879" s="251" t="s">
        <v>13670</v>
      </c>
      <c r="F4879" s="251" t="s">
        <v>9962</v>
      </c>
      <c r="G4879" s="251" t="s">
        <v>401</v>
      </c>
      <c r="H4879" s="251" t="s">
        <v>3422</v>
      </c>
      <c r="I4879" s="257" t="str">
        <f t="shared" si="304"/>
        <v>-00002</v>
      </c>
      <c r="J4879" s="251">
        <v>2</v>
      </c>
      <c r="K4879" s="251">
        <v>2</v>
      </c>
      <c r="M4879" s="251" t="s">
        <v>9958</v>
      </c>
      <c r="N4879" s="251" t="s">
        <v>14067</v>
      </c>
      <c r="O4879" s="251">
        <v>2</v>
      </c>
      <c r="Q4879" s="251" t="s">
        <v>15512</v>
      </c>
      <c r="R4879" s="251" t="s">
        <v>10017</v>
      </c>
      <c r="S4879" s="252" t="s">
        <v>400</v>
      </c>
      <c r="T4879" s="251" t="str">
        <f t="shared" si="306"/>
        <v>I0306237811100K591</v>
      </c>
      <c r="W4879" s="251" t="str">
        <f t="shared" si="307"/>
        <v>I030623781110-0K591</v>
      </c>
    </row>
    <row r="4880" spans="1:23" x14ac:dyDescent="0.3">
      <c r="A4880" s="256" t="str">
        <f t="shared" si="305"/>
        <v>I0306237-811300K591-00003</v>
      </c>
      <c r="B4880" s="251" t="s">
        <v>15513</v>
      </c>
      <c r="C4880" s="251" t="s">
        <v>9954</v>
      </c>
      <c r="D4880" s="251" t="s">
        <v>15510</v>
      </c>
      <c r="E4880" s="251" t="s">
        <v>13670</v>
      </c>
      <c r="F4880" s="251" t="s">
        <v>9964</v>
      </c>
      <c r="G4880" s="251" t="s">
        <v>408</v>
      </c>
      <c r="H4880" s="251" t="s">
        <v>5101</v>
      </c>
      <c r="I4880" s="257" t="str">
        <f t="shared" si="304"/>
        <v>-00003</v>
      </c>
      <c r="J4880" s="251">
        <v>3</v>
      </c>
      <c r="K4880" s="251">
        <v>3</v>
      </c>
      <c r="M4880" s="251" t="s">
        <v>9958</v>
      </c>
      <c r="N4880" s="251" t="s">
        <v>14067</v>
      </c>
      <c r="O4880" s="251">
        <v>3</v>
      </c>
      <c r="Q4880" s="251" t="s">
        <v>15513</v>
      </c>
      <c r="R4880" s="251" t="s">
        <v>10017</v>
      </c>
      <c r="S4880" s="252" t="s">
        <v>407</v>
      </c>
      <c r="T4880" s="251" t="str">
        <f t="shared" si="306"/>
        <v>I0306237811300K591</v>
      </c>
      <c r="W4880" s="251" t="str">
        <f t="shared" si="307"/>
        <v>I030623781130-0K591</v>
      </c>
    </row>
    <row r="4881" spans="1:23" x14ac:dyDescent="0.3">
      <c r="A4881" s="256" t="str">
        <f t="shared" si="305"/>
        <v>I0306238-8122006052-00001</v>
      </c>
      <c r="B4881" s="251" t="s">
        <v>15514</v>
      </c>
      <c r="C4881" s="251" t="s">
        <v>9954</v>
      </c>
      <c r="D4881" s="251" t="s">
        <v>15515</v>
      </c>
      <c r="E4881" s="251" t="s">
        <v>13670</v>
      </c>
      <c r="F4881" s="251" t="s">
        <v>9957</v>
      </c>
      <c r="G4881" s="251" t="s">
        <v>142</v>
      </c>
      <c r="H4881" s="251" t="s">
        <v>4979</v>
      </c>
      <c r="I4881" s="257" t="str">
        <f t="shared" si="304"/>
        <v>-00001</v>
      </c>
      <c r="J4881" s="251">
        <v>1</v>
      </c>
      <c r="K4881" s="251">
        <v>1</v>
      </c>
      <c r="M4881" s="251" t="s">
        <v>10003</v>
      </c>
      <c r="N4881" s="251" t="s">
        <v>14314</v>
      </c>
      <c r="O4881" s="251">
        <v>1</v>
      </c>
      <c r="Q4881" s="251" t="s">
        <v>15514</v>
      </c>
      <c r="R4881" s="251" t="s">
        <v>10028</v>
      </c>
      <c r="S4881" s="252">
        <v>8122006052</v>
      </c>
      <c r="T4881" s="251" t="str">
        <f t="shared" si="306"/>
        <v>I03062388122006052</v>
      </c>
      <c r="W4881" s="251" t="str">
        <f t="shared" si="307"/>
        <v>I030623881220-06052</v>
      </c>
    </row>
    <row r="4882" spans="1:23" x14ac:dyDescent="0.3">
      <c r="A4882" s="256" t="str">
        <f t="shared" si="305"/>
        <v>I0306238-815510D570-00002</v>
      </c>
      <c r="B4882" s="251" t="s">
        <v>15516</v>
      </c>
      <c r="C4882" s="251" t="s">
        <v>9954</v>
      </c>
      <c r="D4882" s="251" t="s">
        <v>15515</v>
      </c>
      <c r="E4882" s="251" t="s">
        <v>13670</v>
      </c>
      <c r="F4882" s="251" t="s">
        <v>9962</v>
      </c>
      <c r="G4882" s="251" t="s">
        <v>715</v>
      </c>
      <c r="H4882" s="251" t="s">
        <v>3436</v>
      </c>
      <c r="I4882" s="257" t="str">
        <f t="shared" si="304"/>
        <v>-00002</v>
      </c>
      <c r="J4882" s="251">
        <v>2</v>
      </c>
      <c r="K4882" s="251">
        <v>2</v>
      </c>
      <c r="M4882" s="251" t="s">
        <v>9958</v>
      </c>
      <c r="N4882" s="251" t="s">
        <v>14314</v>
      </c>
      <c r="O4882" s="251">
        <v>2</v>
      </c>
      <c r="Q4882" s="251" t="s">
        <v>15516</v>
      </c>
      <c r="R4882" s="251" t="s">
        <v>10028</v>
      </c>
      <c r="S4882" s="252" t="s">
        <v>714</v>
      </c>
      <c r="T4882" s="251" t="str">
        <f t="shared" si="306"/>
        <v>I0306238815510D570</v>
      </c>
      <c r="W4882" s="251" t="str">
        <f t="shared" si="307"/>
        <v>I030623881551-0D570</v>
      </c>
    </row>
    <row r="4883" spans="1:23" x14ac:dyDescent="0.3">
      <c r="A4883" s="256" t="str">
        <f t="shared" si="305"/>
        <v>I0306238-815600D570-00001</v>
      </c>
      <c r="B4883" s="251" t="s">
        <v>15517</v>
      </c>
      <c r="C4883" s="251" t="s">
        <v>9954</v>
      </c>
      <c r="D4883" s="251" t="s">
        <v>15515</v>
      </c>
      <c r="E4883" s="251" t="s">
        <v>13670</v>
      </c>
      <c r="F4883" s="251" t="s">
        <v>9964</v>
      </c>
      <c r="G4883" s="251" t="s">
        <v>719</v>
      </c>
      <c r="H4883" s="251" t="s">
        <v>5204</v>
      </c>
      <c r="I4883" s="257" t="str">
        <f t="shared" si="304"/>
        <v>-00001</v>
      </c>
      <c r="J4883" s="251">
        <v>1</v>
      </c>
      <c r="K4883" s="251">
        <v>1</v>
      </c>
      <c r="M4883" s="251" t="s">
        <v>9958</v>
      </c>
      <c r="N4883" s="251" t="s">
        <v>14314</v>
      </c>
      <c r="O4883" s="251">
        <v>1</v>
      </c>
      <c r="Q4883" s="251" t="s">
        <v>15517</v>
      </c>
      <c r="R4883" s="251" t="s">
        <v>10028</v>
      </c>
      <c r="S4883" s="252" t="s">
        <v>718</v>
      </c>
      <c r="T4883" s="251" t="str">
        <f t="shared" si="306"/>
        <v>I0306238815600D570</v>
      </c>
      <c r="W4883" s="251" t="str">
        <f t="shared" si="307"/>
        <v>I030623881560-0D570</v>
      </c>
    </row>
    <row r="4884" spans="1:23" x14ac:dyDescent="0.3">
      <c r="A4884" s="256" t="str">
        <f t="shared" si="305"/>
        <v>I0306238-815610D570-00001</v>
      </c>
      <c r="B4884" s="251" t="s">
        <v>15518</v>
      </c>
      <c r="C4884" s="251" t="s">
        <v>9954</v>
      </c>
      <c r="D4884" s="251" t="s">
        <v>15515</v>
      </c>
      <c r="E4884" s="251" t="s">
        <v>13670</v>
      </c>
      <c r="F4884" s="251" t="s">
        <v>9966</v>
      </c>
      <c r="G4884" s="251" t="s">
        <v>723</v>
      </c>
      <c r="H4884" s="251" t="s">
        <v>3443</v>
      </c>
      <c r="I4884" s="257" t="str">
        <f t="shared" si="304"/>
        <v>-00001</v>
      </c>
      <c r="J4884" s="251">
        <v>1</v>
      </c>
      <c r="K4884" s="251">
        <v>1</v>
      </c>
      <c r="M4884" s="251" t="s">
        <v>9958</v>
      </c>
      <c r="N4884" s="251" t="s">
        <v>14314</v>
      </c>
      <c r="O4884" s="251">
        <v>1</v>
      </c>
      <c r="Q4884" s="251" t="s">
        <v>15518</v>
      </c>
      <c r="R4884" s="251" t="s">
        <v>10028</v>
      </c>
      <c r="S4884" s="252" t="s">
        <v>722</v>
      </c>
      <c r="T4884" s="251" t="str">
        <f t="shared" si="306"/>
        <v>I0306238815610D570</v>
      </c>
      <c r="W4884" s="251" t="str">
        <f t="shared" si="307"/>
        <v>I030623881561-0D570</v>
      </c>
    </row>
    <row r="4885" spans="1:23" x14ac:dyDescent="0.3">
      <c r="A4885" s="256" t="str">
        <f t="shared" si="305"/>
        <v>I0404625-811050K130-00002</v>
      </c>
      <c r="B4885" s="251" t="s">
        <v>15519</v>
      </c>
      <c r="C4885" s="251" t="s">
        <v>10031</v>
      </c>
      <c r="D4885" s="251" t="s">
        <v>15520</v>
      </c>
      <c r="E4885" s="251" t="s">
        <v>13670</v>
      </c>
      <c r="F4885" s="251" t="s">
        <v>9957</v>
      </c>
      <c r="G4885" s="251" t="s">
        <v>187</v>
      </c>
      <c r="H4885" s="251" t="s">
        <v>5053</v>
      </c>
      <c r="I4885" s="257" t="str">
        <f t="shared" si="304"/>
        <v>-00002</v>
      </c>
      <c r="J4885" s="251">
        <v>2</v>
      </c>
      <c r="K4885" s="251">
        <v>2</v>
      </c>
      <c r="M4885" s="251" t="s">
        <v>9958</v>
      </c>
      <c r="N4885" s="251" t="s">
        <v>14067</v>
      </c>
      <c r="O4885" s="251">
        <v>2</v>
      </c>
      <c r="Q4885" s="251" t="s">
        <v>15519</v>
      </c>
      <c r="R4885" s="251" t="s">
        <v>10017</v>
      </c>
      <c r="S4885" s="252" t="s">
        <v>186</v>
      </c>
      <c r="T4885" s="251" t="str">
        <f t="shared" si="306"/>
        <v>I0404625811050K130</v>
      </c>
      <c r="W4885" s="251" t="str">
        <f t="shared" si="307"/>
        <v>I040462581105-0K130</v>
      </c>
    </row>
    <row r="4886" spans="1:23" x14ac:dyDescent="0.3">
      <c r="A4886" s="256" t="str">
        <f t="shared" si="305"/>
        <v>I0404625-811060K130-00001</v>
      </c>
      <c r="B4886" s="251" t="s">
        <v>15521</v>
      </c>
      <c r="C4886" s="251" t="s">
        <v>10031</v>
      </c>
      <c r="D4886" s="251" t="s">
        <v>15520</v>
      </c>
      <c r="E4886" s="251" t="s">
        <v>13670</v>
      </c>
      <c r="F4886" s="251" t="s">
        <v>9962</v>
      </c>
      <c r="G4886" s="251" t="s">
        <v>196</v>
      </c>
      <c r="H4886" s="251" t="s">
        <v>5054</v>
      </c>
      <c r="I4886" s="257" t="str">
        <f t="shared" si="304"/>
        <v>-00001</v>
      </c>
      <c r="J4886" s="251">
        <v>1</v>
      </c>
      <c r="K4886" s="251">
        <v>1</v>
      </c>
      <c r="M4886" s="251" t="s">
        <v>9958</v>
      </c>
      <c r="N4886" s="251" t="s">
        <v>14067</v>
      </c>
      <c r="O4886" s="251">
        <v>1</v>
      </c>
      <c r="Q4886" s="251" t="s">
        <v>15521</v>
      </c>
      <c r="R4886" s="251" t="s">
        <v>10017</v>
      </c>
      <c r="S4886" s="252" t="s">
        <v>195</v>
      </c>
      <c r="T4886" s="251" t="str">
        <f t="shared" si="306"/>
        <v>I0404625811060K130</v>
      </c>
      <c r="W4886" s="251" t="str">
        <f t="shared" si="307"/>
        <v>I040462581106-0K130</v>
      </c>
    </row>
    <row r="4887" spans="1:23" x14ac:dyDescent="0.3">
      <c r="A4887" s="256" t="str">
        <f t="shared" si="305"/>
        <v>I0404625-811300KG61-00002</v>
      </c>
      <c r="B4887" s="251" t="s">
        <v>15522</v>
      </c>
      <c r="C4887" s="251" t="s">
        <v>10031</v>
      </c>
      <c r="D4887" s="251" t="s">
        <v>15520</v>
      </c>
      <c r="E4887" s="251" t="s">
        <v>13670</v>
      </c>
      <c r="F4887" s="251" t="s">
        <v>9964</v>
      </c>
      <c r="G4887" s="251" t="s">
        <v>580</v>
      </c>
      <c r="H4887" s="251" t="s">
        <v>5101</v>
      </c>
      <c r="I4887" s="257" t="str">
        <f t="shared" si="304"/>
        <v>-00002</v>
      </c>
      <c r="J4887" s="251">
        <v>2</v>
      </c>
      <c r="K4887" s="251">
        <v>2</v>
      </c>
      <c r="M4887" s="251" t="s">
        <v>9958</v>
      </c>
      <c r="N4887" s="251" t="s">
        <v>14067</v>
      </c>
      <c r="O4887" s="251">
        <v>2</v>
      </c>
      <c r="Q4887" s="251" t="s">
        <v>15522</v>
      </c>
      <c r="R4887" s="251" t="s">
        <v>10017</v>
      </c>
      <c r="S4887" s="252" t="s">
        <v>579</v>
      </c>
      <c r="T4887" s="251" t="str">
        <f t="shared" si="306"/>
        <v>I0404625811300KG61</v>
      </c>
      <c r="W4887" s="251" t="str">
        <f t="shared" si="307"/>
        <v>I040462581130-0KG61</v>
      </c>
    </row>
    <row r="4888" spans="1:23" x14ac:dyDescent="0.3">
      <c r="A4888" s="256" t="str">
        <f t="shared" si="305"/>
        <v>I0404625-811500K130-00002</v>
      </c>
      <c r="B4888" s="251" t="s">
        <v>15523</v>
      </c>
      <c r="C4888" s="251" t="s">
        <v>10031</v>
      </c>
      <c r="D4888" s="251" t="s">
        <v>15520</v>
      </c>
      <c r="E4888" s="251" t="s">
        <v>13670</v>
      </c>
      <c r="F4888" s="251" t="s">
        <v>9966</v>
      </c>
      <c r="G4888" s="251" t="s">
        <v>191</v>
      </c>
      <c r="H4888" s="251" t="s">
        <v>3429</v>
      </c>
      <c r="I4888" s="257" t="str">
        <f t="shared" si="304"/>
        <v>-00002</v>
      </c>
      <c r="J4888" s="251">
        <v>2</v>
      </c>
      <c r="K4888" s="251">
        <v>2</v>
      </c>
      <c r="M4888" s="251" t="s">
        <v>9958</v>
      </c>
      <c r="N4888" s="251" t="s">
        <v>14067</v>
      </c>
      <c r="O4888" s="251">
        <v>2</v>
      </c>
      <c r="Q4888" s="251" t="s">
        <v>15523</v>
      </c>
      <c r="R4888" s="251" t="s">
        <v>10017</v>
      </c>
      <c r="S4888" s="252" t="s">
        <v>190</v>
      </c>
      <c r="T4888" s="251" t="str">
        <f t="shared" si="306"/>
        <v>I0404625811500K130</v>
      </c>
      <c r="W4888" s="251" t="str">
        <f t="shared" si="307"/>
        <v>I040462581150-0K130</v>
      </c>
    </row>
    <row r="4889" spans="1:23" x14ac:dyDescent="0.3">
      <c r="A4889" s="256" t="str">
        <f t="shared" si="305"/>
        <v>I0404625-811500KG61-00001</v>
      </c>
      <c r="B4889" s="251" t="s">
        <v>15524</v>
      </c>
      <c r="C4889" s="251" t="s">
        <v>10031</v>
      </c>
      <c r="D4889" s="251" t="s">
        <v>15520</v>
      </c>
      <c r="E4889" s="251" t="s">
        <v>13670</v>
      </c>
      <c r="F4889" s="251" t="s">
        <v>9968</v>
      </c>
      <c r="G4889" s="251" t="s">
        <v>583</v>
      </c>
      <c r="H4889" s="251" t="s">
        <v>3429</v>
      </c>
      <c r="I4889" s="257" t="str">
        <f t="shared" si="304"/>
        <v>-00001</v>
      </c>
      <c r="J4889" s="251">
        <v>1</v>
      </c>
      <c r="K4889" s="251">
        <v>1</v>
      </c>
      <c r="M4889" s="251" t="s">
        <v>9958</v>
      </c>
      <c r="N4889" s="251" t="s">
        <v>14067</v>
      </c>
      <c r="O4889" s="251">
        <v>1</v>
      </c>
      <c r="Q4889" s="251" t="s">
        <v>15524</v>
      </c>
      <c r="R4889" s="251" t="s">
        <v>10017</v>
      </c>
      <c r="S4889" s="252" t="s">
        <v>582</v>
      </c>
      <c r="T4889" s="251" t="str">
        <f t="shared" si="306"/>
        <v>I0404625811500KG61</v>
      </c>
      <c r="W4889" s="251" t="str">
        <f t="shared" si="307"/>
        <v>I040462581150-0KG61</v>
      </c>
    </row>
    <row r="4890" spans="1:23" x14ac:dyDescent="0.3">
      <c r="A4890" s="256" t="str">
        <f t="shared" si="305"/>
        <v>I0404625-811700KG61-00004</v>
      </c>
      <c r="B4890" s="251" t="s">
        <v>15525</v>
      </c>
      <c r="C4890" s="251" t="s">
        <v>10031</v>
      </c>
      <c r="D4890" s="251" t="s">
        <v>15520</v>
      </c>
      <c r="E4890" s="251" t="s">
        <v>13670</v>
      </c>
      <c r="F4890" s="251" t="s">
        <v>9970</v>
      </c>
      <c r="G4890" s="251" t="s">
        <v>586</v>
      </c>
      <c r="H4890" s="251" t="s">
        <v>5102</v>
      </c>
      <c r="I4890" s="257" t="str">
        <f t="shared" si="304"/>
        <v>-00004</v>
      </c>
      <c r="J4890" s="251">
        <v>4</v>
      </c>
      <c r="K4890" s="251">
        <v>4</v>
      </c>
      <c r="M4890" s="251" t="s">
        <v>9958</v>
      </c>
      <c r="N4890" s="251" t="s">
        <v>14067</v>
      </c>
      <c r="O4890" s="251">
        <v>4</v>
      </c>
      <c r="Q4890" s="251" t="s">
        <v>15525</v>
      </c>
      <c r="R4890" s="251" t="s">
        <v>10017</v>
      </c>
      <c r="S4890" s="252" t="s">
        <v>585</v>
      </c>
      <c r="T4890" s="251" t="str">
        <f t="shared" si="306"/>
        <v>I0404625811700KG61</v>
      </c>
      <c r="W4890" s="251" t="str">
        <f t="shared" si="307"/>
        <v>I040462581170-0KG61</v>
      </c>
    </row>
    <row r="4891" spans="1:23" x14ac:dyDescent="0.3">
      <c r="A4891" s="256" t="str">
        <f t="shared" si="305"/>
        <v>I0404625-81550BZ850-00001</v>
      </c>
      <c r="B4891" s="251" t="s">
        <v>15526</v>
      </c>
      <c r="C4891" s="251" t="s">
        <v>10031</v>
      </c>
      <c r="D4891" s="251" t="s">
        <v>15520</v>
      </c>
      <c r="E4891" s="251" t="s">
        <v>13670</v>
      </c>
      <c r="F4891" s="251" t="s">
        <v>9972</v>
      </c>
      <c r="G4891" s="251" t="s">
        <v>5298</v>
      </c>
      <c r="H4891" s="251" t="s">
        <v>5202</v>
      </c>
      <c r="I4891" s="257" t="str">
        <f t="shared" si="304"/>
        <v>-00001</v>
      </c>
      <c r="J4891" s="251">
        <v>1</v>
      </c>
      <c r="K4891" s="251">
        <v>1</v>
      </c>
      <c r="M4891" s="251" t="s">
        <v>9958</v>
      </c>
      <c r="N4891" s="251" t="s">
        <v>14067</v>
      </c>
      <c r="O4891" s="251">
        <v>1</v>
      </c>
      <c r="Q4891" s="251" t="s">
        <v>15526</v>
      </c>
      <c r="R4891" s="251" t="s">
        <v>10017</v>
      </c>
      <c r="S4891" s="252" t="s">
        <v>4231</v>
      </c>
      <c r="T4891" s="251" t="str">
        <f t="shared" si="306"/>
        <v>I040462581550BZ850</v>
      </c>
      <c r="W4891" s="251" t="str">
        <f t="shared" si="307"/>
        <v>I040462581550-BZ850</v>
      </c>
    </row>
    <row r="4892" spans="1:23" x14ac:dyDescent="0.3">
      <c r="A4892" s="256" t="str">
        <f t="shared" si="305"/>
        <v>I0404625-815510K120-00003</v>
      </c>
      <c r="B4892" s="251" t="s">
        <v>15527</v>
      </c>
      <c r="C4892" s="251" t="s">
        <v>10031</v>
      </c>
      <c r="D4892" s="251" t="s">
        <v>15520</v>
      </c>
      <c r="E4892" s="251" t="s">
        <v>13670</v>
      </c>
      <c r="F4892" s="251" t="s">
        <v>9974</v>
      </c>
      <c r="G4892" s="251" t="s">
        <v>637</v>
      </c>
      <c r="H4892" s="251" t="s">
        <v>5203</v>
      </c>
      <c r="I4892" s="257" t="str">
        <f t="shared" si="304"/>
        <v>-00003</v>
      </c>
      <c r="J4892" s="251">
        <v>3</v>
      </c>
      <c r="K4892" s="251">
        <v>3</v>
      </c>
      <c r="M4892" s="251" t="s">
        <v>9958</v>
      </c>
      <c r="N4892" s="251" t="s">
        <v>14067</v>
      </c>
      <c r="O4892" s="251">
        <v>3</v>
      </c>
      <c r="Q4892" s="251" t="s">
        <v>15527</v>
      </c>
      <c r="R4892" s="251" t="s">
        <v>10017</v>
      </c>
      <c r="S4892" s="252" t="s">
        <v>636</v>
      </c>
      <c r="T4892" s="251" t="str">
        <f t="shared" si="306"/>
        <v>I0404625815510K120</v>
      </c>
      <c r="W4892" s="251" t="str">
        <f t="shared" si="307"/>
        <v>I040462581551-0K120</v>
      </c>
    </row>
    <row r="4893" spans="1:23" x14ac:dyDescent="0.3">
      <c r="A4893" s="256" t="str">
        <f t="shared" si="305"/>
        <v>I0404625-815510K210-00007</v>
      </c>
      <c r="B4893" s="251" t="s">
        <v>15528</v>
      </c>
      <c r="C4893" s="251" t="s">
        <v>10031</v>
      </c>
      <c r="D4893" s="251" t="s">
        <v>15520</v>
      </c>
      <c r="E4893" s="251" t="s">
        <v>13670</v>
      </c>
      <c r="F4893" s="251" t="s">
        <v>9976</v>
      </c>
      <c r="G4893" s="251" t="s">
        <v>667</v>
      </c>
      <c r="H4893" s="251" t="s">
        <v>3436</v>
      </c>
      <c r="I4893" s="257" t="str">
        <f t="shared" si="304"/>
        <v>-00007</v>
      </c>
      <c r="J4893" s="251">
        <v>7</v>
      </c>
      <c r="K4893" s="251">
        <v>7</v>
      </c>
      <c r="M4893" s="251" t="s">
        <v>9958</v>
      </c>
      <c r="N4893" s="251" t="s">
        <v>14067</v>
      </c>
      <c r="O4893" s="251">
        <v>7</v>
      </c>
      <c r="Q4893" s="251" t="s">
        <v>15528</v>
      </c>
      <c r="R4893" s="251" t="s">
        <v>10017</v>
      </c>
      <c r="S4893" s="252" t="s">
        <v>666</v>
      </c>
      <c r="T4893" s="251" t="str">
        <f t="shared" si="306"/>
        <v>I0404625815510K210</v>
      </c>
      <c r="W4893" s="251" t="str">
        <f t="shared" si="307"/>
        <v>I040462581551-0K210</v>
      </c>
    </row>
    <row r="4894" spans="1:23" x14ac:dyDescent="0.3">
      <c r="A4894" s="256" t="str">
        <f t="shared" si="305"/>
        <v>I0404625-815600K120-00001</v>
      </c>
      <c r="B4894" s="251" t="s">
        <v>15529</v>
      </c>
      <c r="C4894" s="251" t="s">
        <v>10031</v>
      </c>
      <c r="D4894" s="251" t="s">
        <v>15520</v>
      </c>
      <c r="E4894" s="251" t="s">
        <v>13670</v>
      </c>
      <c r="F4894" s="251" t="s">
        <v>9978</v>
      </c>
      <c r="G4894" s="251" t="s">
        <v>641</v>
      </c>
      <c r="H4894" s="251" t="s">
        <v>5204</v>
      </c>
      <c r="I4894" s="257" t="str">
        <f t="shared" si="304"/>
        <v>-00001</v>
      </c>
      <c r="J4894" s="251">
        <v>1</v>
      </c>
      <c r="K4894" s="251">
        <v>1</v>
      </c>
      <c r="M4894" s="251" t="s">
        <v>9958</v>
      </c>
      <c r="N4894" s="251" t="s">
        <v>14067</v>
      </c>
      <c r="O4894" s="251">
        <v>1</v>
      </c>
      <c r="Q4894" s="251" t="s">
        <v>15529</v>
      </c>
      <c r="R4894" s="251" t="s">
        <v>10017</v>
      </c>
      <c r="S4894" s="252" t="s">
        <v>640</v>
      </c>
      <c r="T4894" s="251" t="str">
        <f t="shared" si="306"/>
        <v>I0404625815600K120</v>
      </c>
      <c r="W4894" s="251" t="str">
        <f t="shared" si="307"/>
        <v>I040462581560-0K120</v>
      </c>
    </row>
    <row r="4895" spans="1:23" x14ac:dyDescent="0.3">
      <c r="A4895" s="256" t="str">
        <f t="shared" si="305"/>
        <v>I0404625-815610K120-00003</v>
      </c>
      <c r="B4895" s="251" t="s">
        <v>15530</v>
      </c>
      <c r="C4895" s="251" t="s">
        <v>10031</v>
      </c>
      <c r="D4895" s="251" t="s">
        <v>15520</v>
      </c>
      <c r="E4895" s="251" t="s">
        <v>13670</v>
      </c>
      <c r="F4895" s="251" t="s">
        <v>9980</v>
      </c>
      <c r="G4895" s="251" t="s">
        <v>650</v>
      </c>
      <c r="H4895" s="251" t="s">
        <v>5205</v>
      </c>
      <c r="I4895" s="257" t="str">
        <f t="shared" si="304"/>
        <v>-00003</v>
      </c>
      <c r="J4895" s="251">
        <v>3</v>
      </c>
      <c r="K4895" s="251">
        <v>3</v>
      </c>
      <c r="M4895" s="251" t="s">
        <v>9958</v>
      </c>
      <c r="N4895" s="251" t="s">
        <v>14067</v>
      </c>
      <c r="O4895" s="251">
        <v>3</v>
      </c>
      <c r="Q4895" s="251" t="s">
        <v>15530</v>
      </c>
      <c r="R4895" s="251" t="s">
        <v>10017</v>
      </c>
      <c r="S4895" s="252" t="s">
        <v>649</v>
      </c>
      <c r="T4895" s="251" t="str">
        <f t="shared" si="306"/>
        <v>I0404625815610K120</v>
      </c>
      <c r="W4895" s="251" t="str">
        <f t="shared" si="307"/>
        <v>I040462581561-0K120</v>
      </c>
    </row>
    <row r="4896" spans="1:23" x14ac:dyDescent="0.3">
      <c r="A4896" s="256" t="str">
        <f t="shared" si="305"/>
        <v>I0404625-815610K210-00008</v>
      </c>
      <c r="B4896" s="251" t="s">
        <v>15531</v>
      </c>
      <c r="C4896" s="251" t="s">
        <v>10031</v>
      </c>
      <c r="D4896" s="251" t="s">
        <v>15520</v>
      </c>
      <c r="E4896" s="251" t="s">
        <v>13670</v>
      </c>
      <c r="F4896" s="251" t="s">
        <v>9982</v>
      </c>
      <c r="G4896" s="251" t="s">
        <v>678</v>
      </c>
      <c r="H4896" s="251" t="s">
        <v>3443</v>
      </c>
      <c r="I4896" s="257" t="str">
        <f t="shared" si="304"/>
        <v>-00008</v>
      </c>
      <c r="J4896" s="251">
        <v>8</v>
      </c>
      <c r="K4896" s="251">
        <v>8</v>
      </c>
      <c r="M4896" s="251" t="s">
        <v>9958</v>
      </c>
      <c r="N4896" s="251" t="s">
        <v>14067</v>
      </c>
      <c r="O4896" s="251">
        <v>8</v>
      </c>
      <c r="Q4896" s="251" t="s">
        <v>15531</v>
      </c>
      <c r="R4896" s="251" t="s">
        <v>10017</v>
      </c>
      <c r="S4896" s="252" t="s">
        <v>677</v>
      </c>
      <c r="T4896" s="251" t="str">
        <f t="shared" si="306"/>
        <v>I0404625815610K210</v>
      </c>
      <c r="W4896" s="251" t="str">
        <f t="shared" si="307"/>
        <v>I040462581561-0K210</v>
      </c>
    </row>
    <row r="4897" spans="1:23" x14ac:dyDescent="0.3">
      <c r="A4897" s="256" t="str">
        <f t="shared" si="305"/>
        <v>I0404625-815840K050-00001</v>
      </c>
      <c r="B4897" s="251" t="s">
        <v>15532</v>
      </c>
      <c r="C4897" s="251" t="s">
        <v>10031</v>
      </c>
      <c r="D4897" s="251" t="s">
        <v>15520</v>
      </c>
      <c r="E4897" s="251" t="s">
        <v>13670</v>
      </c>
      <c r="F4897" s="251" t="s">
        <v>9984</v>
      </c>
      <c r="G4897" s="251" t="s">
        <v>760</v>
      </c>
      <c r="H4897" s="251" t="s">
        <v>10233</v>
      </c>
      <c r="I4897" s="257" t="str">
        <f t="shared" si="304"/>
        <v>-00001</v>
      </c>
      <c r="J4897" s="251">
        <v>1</v>
      </c>
      <c r="K4897" s="251">
        <v>1</v>
      </c>
      <c r="M4897" s="251" t="s">
        <v>10007</v>
      </c>
      <c r="N4897" s="251" t="s">
        <v>14067</v>
      </c>
      <c r="O4897" s="251">
        <v>1</v>
      </c>
      <c r="Q4897" s="251" t="s">
        <v>15532</v>
      </c>
      <c r="R4897" s="251" t="s">
        <v>10017</v>
      </c>
      <c r="S4897" s="252" t="s">
        <v>759</v>
      </c>
      <c r="T4897" s="251" t="str">
        <f t="shared" si="306"/>
        <v>I0404625815840K050</v>
      </c>
      <c r="W4897" s="251" t="str">
        <f t="shared" si="307"/>
        <v>I040462581584-0K050</v>
      </c>
    </row>
    <row r="4898" spans="1:23" x14ac:dyDescent="0.3">
      <c r="A4898" s="256" t="str">
        <f t="shared" si="305"/>
        <v>I0404625-81591VT020-00002</v>
      </c>
      <c r="B4898" s="251" t="s">
        <v>15533</v>
      </c>
      <c r="C4898" s="251" t="s">
        <v>10031</v>
      </c>
      <c r="D4898" s="251" t="s">
        <v>15520</v>
      </c>
      <c r="E4898" s="251" t="s">
        <v>13670</v>
      </c>
      <c r="F4898" s="251" t="s">
        <v>9986</v>
      </c>
      <c r="G4898" s="251" t="s">
        <v>11073</v>
      </c>
      <c r="H4898" s="251" t="s">
        <v>5219</v>
      </c>
      <c r="I4898" s="257" t="str">
        <f t="shared" si="304"/>
        <v>-00002</v>
      </c>
      <c r="J4898" s="251">
        <v>2</v>
      </c>
      <c r="K4898" s="251">
        <v>2</v>
      </c>
      <c r="M4898" s="251" t="s">
        <v>9993</v>
      </c>
      <c r="N4898" s="251" t="s">
        <v>14067</v>
      </c>
      <c r="O4898" s="251">
        <v>2</v>
      </c>
      <c r="Q4898" s="251" t="s">
        <v>15533</v>
      </c>
      <c r="R4898" s="251" t="s">
        <v>10017</v>
      </c>
      <c r="S4898" s="252" t="s">
        <v>3777</v>
      </c>
      <c r="T4898" s="251" t="str">
        <f t="shared" si="306"/>
        <v>I040462581591VT020</v>
      </c>
      <c r="W4898" s="251" t="str">
        <f t="shared" si="307"/>
        <v>I040462581591-VT020</v>
      </c>
    </row>
    <row r="4899" spans="1:23" x14ac:dyDescent="0.3">
      <c r="A4899" s="256" t="str">
        <f t="shared" si="305"/>
        <v>I0404625-815940K050-00001</v>
      </c>
      <c r="B4899" s="251" t="s">
        <v>15534</v>
      </c>
      <c r="C4899" s="251" t="s">
        <v>10031</v>
      </c>
      <c r="D4899" s="251" t="s">
        <v>15520</v>
      </c>
      <c r="E4899" s="251" t="s">
        <v>13670</v>
      </c>
      <c r="F4899" s="251" t="s">
        <v>9988</v>
      </c>
      <c r="G4899" s="251" t="s">
        <v>772</v>
      </c>
      <c r="H4899" s="251" t="s">
        <v>10233</v>
      </c>
      <c r="I4899" s="257" t="str">
        <f t="shared" si="304"/>
        <v>-00001</v>
      </c>
      <c r="J4899" s="251">
        <v>1</v>
      </c>
      <c r="K4899" s="251">
        <v>1</v>
      </c>
      <c r="M4899" s="251" t="s">
        <v>10007</v>
      </c>
      <c r="N4899" s="251" t="s">
        <v>14067</v>
      </c>
      <c r="O4899" s="251">
        <v>1</v>
      </c>
      <c r="Q4899" s="251" t="s">
        <v>15534</v>
      </c>
      <c r="R4899" s="251" t="s">
        <v>10017</v>
      </c>
      <c r="S4899" s="252" t="s">
        <v>771</v>
      </c>
      <c r="T4899" s="251" t="str">
        <f t="shared" si="306"/>
        <v>I0404625815940K050</v>
      </c>
      <c r="W4899" s="251" t="str">
        <f t="shared" si="307"/>
        <v>I040462581594-0K050</v>
      </c>
    </row>
    <row r="4900" spans="1:23" x14ac:dyDescent="0.3">
      <c r="A4900" s="256" t="str">
        <f t="shared" si="305"/>
        <v>I0404626-81110VT040-00002</v>
      </c>
      <c r="B4900" s="251" t="s">
        <v>15535</v>
      </c>
      <c r="C4900" s="251" t="s">
        <v>10031</v>
      </c>
      <c r="D4900" s="251" t="s">
        <v>15536</v>
      </c>
      <c r="E4900" s="251" t="s">
        <v>13670</v>
      </c>
      <c r="F4900" s="251" t="s">
        <v>9957</v>
      </c>
      <c r="G4900" s="251" t="s">
        <v>10047</v>
      </c>
      <c r="H4900" s="251" t="s">
        <v>3422</v>
      </c>
      <c r="I4900" s="257" t="str">
        <f t="shared" si="304"/>
        <v>-00002</v>
      </c>
      <c r="J4900" s="251">
        <v>2</v>
      </c>
      <c r="K4900" s="251">
        <v>2</v>
      </c>
      <c r="M4900" s="251" t="s">
        <v>9958</v>
      </c>
      <c r="N4900" s="251" t="s">
        <v>14314</v>
      </c>
      <c r="O4900" s="251">
        <v>2</v>
      </c>
      <c r="Q4900" s="251" t="s">
        <v>15535</v>
      </c>
      <c r="R4900" s="251" t="s">
        <v>10028</v>
      </c>
      <c r="S4900" s="252" t="s">
        <v>3713</v>
      </c>
      <c r="T4900" s="251" t="str">
        <f t="shared" si="306"/>
        <v>I040462681110VT040</v>
      </c>
      <c r="W4900" s="251" t="str">
        <f t="shared" si="307"/>
        <v>I040462681110-VT040</v>
      </c>
    </row>
    <row r="4901" spans="1:23" x14ac:dyDescent="0.3">
      <c r="A4901" s="256" t="str">
        <f t="shared" si="305"/>
        <v>I0404626-81110VT080-00001</v>
      </c>
      <c r="B4901" s="251" t="s">
        <v>15537</v>
      </c>
      <c r="C4901" s="251" t="s">
        <v>10031</v>
      </c>
      <c r="D4901" s="251" t="s">
        <v>15536</v>
      </c>
      <c r="E4901" s="251" t="s">
        <v>13670</v>
      </c>
      <c r="F4901" s="251" t="s">
        <v>9962</v>
      </c>
      <c r="G4901" s="251" t="s">
        <v>4985</v>
      </c>
      <c r="H4901" s="251" t="s">
        <v>3422</v>
      </c>
      <c r="I4901" s="257" t="str">
        <f t="shared" si="304"/>
        <v>-00001</v>
      </c>
      <c r="J4901" s="251">
        <v>1</v>
      </c>
      <c r="K4901" s="251">
        <v>1</v>
      </c>
      <c r="M4901" s="251" t="s">
        <v>9958</v>
      </c>
      <c r="N4901" s="251" t="s">
        <v>14314</v>
      </c>
      <c r="O4901" s="251">
        <v>1</v>
      </c>
      <c r="Q4901" s="251" t="s">
        <v>15537</v>
      </c>
      <c r="R4901" s="251" t="s">
        <v>10028</v>
      </c>
      <c r="S4901" s="252" t="s">
        <v>3719</v>
      </c>
      <c r="T4901" s="251" t="str">
        <f t="shared" si="306"/>
        <v>I040462681110VT080</v>
      </c>
      <c r="W4901" s="251" t="str">
        <f t="shared" si="307"/>
        <v>I040462681110-VT080</v>
      </c>
    </row>
    <row r="4902" spans="1:23" x14ac:dyDescent="0.3">
      <c r="A4902" s="256" t="str">
        <f t="shared" si="305"/>
        <v>I0404626-81110VT100-00001</v>
      </c>
      <c r="B4902" s="251" t="s">
        <v>15538</v>
      </c>
      <c r="C4902" s="251" t="s">
        <v>10031</v>
      </c>
      <c r="D4902" s="251" t="s">
        <v>15536</v>
      </c>
      <c r="E4902" s="251" t="s">
        <v>13670</v>
      </c>
      <c r="F4902" s="251" t="s">
        <v>9964</v>
      </c>
      <c r="G4902" s="251" t="s">
        <v>10049</v>
      </c>
      <c r="H4902" s="251" t="s">
        <v>3422</v>
      </c>
      <c r="I4902" s="257" t="str">
        <f t="shared" si="304"/>
        <v>-00001</v>
      </c>
      <c r="J4902" s="251">
        <v>1</v>
      </c>
      <c r="K4902" s="251">
        <v>1</v>
      </c>
      <c r="M4902" s="251" t="s">
        <v>9958</v>
      </c>
      <c r="N4902" s="251" t="s">
        <v>14314</v>
      </c>
      <c r="O4902" s="251">
        <v>1</v>
      </c>
      <c r="Q4902" s="251" t="s">
        <v>15538</v>
      </c>
      <c r="R4902" s="251" t="s">
        <v>10028</v>
      </c>
      <c r="S4902" s="252" t="s">
        <v>3723</v>
      </c>
      <c r="T4902" s="251" t="str">
        <f t="shared" si="306"/>
        <v>I040462681110VT100</v>
      </c>
      <c r="W4902" s="251" t="str">
        <f t="shared" si="307"/>
        <v>I040462681110-VT100</v>
      </c>
    </row>
    <row r="4903" spans="1:23" x14ac:dyDescent="0.3">
      <c r="A4903" s="256" t="str">
        <f t="shared" si="305"/>
        <v>I0404626-811300K300-00002</v>
      </c>
      <c r="B4903" s="251" t="s">
        <v>15539</v>
      </c>
      <c r="C4903" s="251" t="s">
        <v>10031</v>
      </c>
      <c r="D4903" s="251" t="s">
        <v>15536</v>
      </c>
      <c r="E4903" s="251" t="s">
        <v>13670</v>
      </c>
      <c r="F4903" s="251" t="s">
        <v>9966</v>
      </c>
      <c r="G4903" s="251" t="s">
        <v>230</v>
      </c>
      <c r="H4903" s="251" t="s">
        <v>5092</v>
      </c>
      <c r="I4903" s="257" t="str">
        <f t="shared" si="304"/>
        <v>-00002</v>
      </c>
      <c r="J4903" s="251">
        <v>2</v>
      </c>
      <c r="K4903" s="251">
        <v>2</v>
      </c>
      <c r="M4903" s="251" t="s">
        <v>9958</v>
      </c>
      <c r="N4903" s="251" t="s">
        <v>14314</v>
      </c>
      <c r="O4903" s="251">
        <v>2</v>
      </c>
      <c r="Q4903" s="251" t="s">
        <v>15539</v>
      </c>
      <c r="R4903" s="251" t="s">
        <v>10028</v>
      </c>
      <c r="S4903" s="252" t="s">
        <v>229</v>
      </c>
      <c r="T4903" s="251" t="str">
        <f t="shared" si="306"/>
        <v>I0404626811300K300</v>
      </c>
      <c r="W4903" s="251" t="str">
        <f t="shared" si="307"/>
        <v>I040462681130-0K300</v>
      </c>
    </row>
    <row r="4904" spans="1:23" x14ac:dyDescent="0.3">
      <c r="A4904" s="256" t="str">
        <f t="shared" si="305"/>
        <v>I0404626-81150VT040-00001</v>
      </c>
      <c r="B4904" s="251" t="s">
        <v>15540</v>
      </c>
      <c r="C4904" s="251" t="s">
        <v>10031</v>
      </c>
      <c r="D4904" s="251" t="s">
        <v>15536</v>
      </c>
      <c r="E4904" s="251" t="s">
        <v>13670</v>
      </c>
      <c r="F4904" s="251" t="s">
        <v>9968</v>
      </c>
      <c r="G4904" s="251" t="s">
        <v>10051</v>
      </c>
      <c r="H4904" s="251" t="s">
        <v>3429</v>
      </c>
      <c r="I4904" s="257" t="str">
        <f t="shared" si="304"/>
        <v>-00001</v>
      </c>
      <c r="J4904" s="251">
        <v>1</v>
      </c>
      <c r="K4904" s="251">
        <v>1</v>
      </c>
      <c r="M4904" s="251" t="s">
        <v>9958</v>
      </c>
      <c r="N4904" s="251" t="s">
        <v>14314</v>
      </c>
      <c r="O4904" s="251">
        <v>1</v>
      </c>
      <c r="Q4904" s="251" t="s">
        <v>15540</v>
      </c>
      <c r="R4904" s="251" t="s">
        <v>10028</v>
      </c>
      <c r="S4904" s="252" t="s">
        <v>3725</v>
      </c>
      <c r="T4904" s="251" t="str">
        <f t="shared" si="306"/>
        <v>I040462681150VT040</v>
      </c>
      <c r="W4904" s="251" t="str">
        <f t="shared" si="307"/>
        <v>I040462681150-VT040</v>
      </c>
    </row>
    <row r="4905" spans="1:23" x14ac:dyDescent="0.3">
      <c r="A4905" s="256" t="str">
        <f t="shared" si="305"/>
        <v>I0404626-81150VT080-00001</v>
      </c>
      <c r="B4905" s="251" t="s">
        <v>15541</v>
      </c>
      <c r="C4905" s="251" t="s">
        <v>10031</v>
      </c>
      <c r="D4905" s="251" t="s">
        <v>15536</v>
      </c>
      <c r="E4905" s="251" t="s">
        <v>13670</v>
      </c>
      <c r="F4905" s="251" t="s">
        <v>9970</v>
      </c>
      <c r="G4905" s="251" t="s">
        <v>10242</v>
      </c>
      <c r="H4905" s="251" t="s">
        <v>3429</v>
      </c>
      <c r="I4905" s="257" t="str">
        <f t="shared" si="304"/>
        <v>-00001</v>
      </c>
      <c r="J4905" s="251">
        <v>1</v>
      </c>
      <c r="K4905" s="251">
        <v>1</v>
      </c>
      <c r="M4905" s="251" t="s">
        <v>9958</v>
      </c>
      <c r="N4905" s="251" t="s">
        <v>14314</v>
      </c>
      <c r="O4905" s="251">
        <v>1</v>
      </c>
      <c r="Q4905" s="251" t="s">
        <v>15541</v>
      </c>
      <c r="R4905" s="251" t="s">
        <v>10028</v>
      </c>
      <c r="S4905" s="252" t="s">
        <v>3731</v>
      </c>
      <c r="T4905" s="251" t="str">
        <f t="shared" si="306"/>
        <v>I040462681150VT080</v>
      </c>
      <c r="W4905" s="251" t="str">
        <f t="shared" si="307"/>
        <v>I040462681150-VT080</v>
      </c>
    </row>
    <row r="4906" spans="1:23" x14ac:dyDescent="0.3">
      <c r="A4906" s="256" t="str">
        <f t="shared" si="305"/>
        <v>I0404626-81150VT100-00001</v>
      </c>
      <c r="B4906" s="251" t="s">
        <v>15542</v>
      </c>
      <c r="C4906" s="251" t="s">
        <v>10031</v>
      </c>
      <c r="D4906" s="251" t="s">
        <v>15536</v>
      </c>
      <c r="E4906" s="251" t="s">
        <v>13670</v>
      </c>
      <c r="F4906" s="251" t="s">
        <v>9972</v>
      </c>
      <c r="G4906" s="251" t="s">
        <v>4999</v>
      </c>
      <c r="H4906" s="251" t="s">
        <v>3429</v>
      </c>
      <c r="I4906" s="257" t="str">
        <f t="shared" si="304"/>
        <v>-00001</v>
      </c>
      <c r="J4906" s="251">
        <v>1</v>
      </c>
      <c r="K4906" s="251">
        <v>1</v>
      </c>
      <c r="M4906" s="251" t="s">
        <v>9958</v>
      </c>
      <c r="N4906" s="251" t="s">
        <v>14314</v>
      </c>
      <c r="O4906" s="251">
        <v>1</v>
      </c>
      <c r="Q4906" s="251" t="s">
        <v>15542</v>
      </c>
      <c r="R4906" s="251" t="s">
        <v>10028</v>
      </c>
      <c r="S4906" s="252" t="s">
        <v>3735</v>
      </c>
      <c r="T4906" s="251" t="str">
        <f t="shared" si="306"/>
        <v>I040462681150VT100</v>
      </c>
      <c r="W4906" s="251" t="str">
        <f t="shared" si="307"/>
        <v>I040462681150-VT100</v>
      </c>
    </row>
    <row r="4907" spans="1:23" x14ac:dyDescent="0.3">
      <c r="A4907" s="256" t="str">
        <f t="shared" si="305"/>
        <v>I0404626-811700K300-00002</v>
      </c>
      <c r="B4907" s="251" t="s">
        <v>15543</v>
      </c>
      <c r="C4907" s="251" t="s">
        <v>10031</v>
      </c>
      <c r="D4907" s="251" t="s">
        <v>15536</v>
      </c>
      <c r="E4907" s="251" t="s">
        <v>13670</v>
      </c>
      <c r="F4907" s="251" t="s">
        <v>9974</v>
      </c>
      <c r="G4907" s="251" t="s">
        <v>238</v>
      </c>
      <c r="H4907" s="251" t="s">
        <v>5094</v>
      </c>
      <c r="I4907" s="257" t="str">
        <f t="shared" si="304"/>
        <v>-00002</v>
      </c>
      <c r="J4907" s="251">
        <v>2</v>
      </c>
      <c r="K4907" s="251">
        <v>2</v>
      </c>
      <c r="M4907" s="251" t="s">
        <v>9958</v>
      </c>
      <c r="N4907" s="251" t="s">
        <v>14314</v>
      </c>
      <c r="O4907" s="251">
        <v>2</v>
      </c>
      <c r="Q4907" s="251" t="s">
        <v>15543</v>
      </c>
      <c r="R4907" s="251" t="s">
        <v>10028</v>
      </c>
      <c r="S4907" s="252" t="s">
        <v>237</v>
      </c>
      <c r="T4907" s="251" t="str">
        <f t="shared" si="306"/>
        <v>I0404626811700K300</v>
      </c>
      <c r="W4907" s="251" t="str">
        <f t="shared" si="307"/>
        <v>I040462681170-0K300</v>
      </c>
    </row>
    <row r="4908" spans="1:23" x14ac:dyDescent="0.3">
      <c r="A4908" s="256" t="str">
        <f t="shared" si="305"/>
        <v>I0404626-812100K090-00001</v>
      </c>
      <c r="B4908" s="251" t="s">
        <v>15544</v>
      </c>
      <c r="C4908" s="251" t="s">
        <v>10031</v>
      </c>
      <c r="D4908" s="251" t="s">
        <v>15536</v>
      </c>
      <c r="E4908" s="251" t="s">
        <v>13670</v>
      </c>
      <c r="F4908" s="251" t="s">
        <v>9976</v>
      </c>
      <c r="G4908" s="251" t="s">
        <v>609</v>
      </c>
      <c r="H4908" s="251" t="s">
        <v>5167</v>
      </c>
      <c r="I4908" s="257" t="str">
        <f t="shared" si="304"/>
        <v>-00001</v>
      </c>
      <c r="J4908" s="251">
        <v>1</v>
      </c>
      <c r="K4908" s="251">
        <v>1</v>
      </c>
      <c r="M4908" s="251" t="s">
        <v>9993</v>
      </c>
      <c r="N4908" s="251" t="s">
        <v>14314</v>
      </c>
      <c r="O4908" s="251">
        <v>1</v>
      </c>
      <c r="Q4908" s="251" t="s">
        <v>15544</v>
      </c>
      <c r="R4908" s="251" t="s">
        <v>10028</v>
      </c>
      <c r="S4908" s="252" t="s">
        <v>608</v>
      </c>
      <c r="T4908" s="251" t="str">
        <f t="shared" si="306"/>
        <v>I0404626812100K090</v>
      </c>
      <c r="W4908" s="251" t="str">
        <f t="shared" si="307"/>
        <v>I040462681210-0K090</v>
      </c>
    </row>
    <row r="4909" spans="1:23" x14ac:dyDescent="0.3">
      <c r="A4909" s="256" t="str">
        <f t="shared" si="305"/>
        <v>I0404626-815500K080-00002</v>
      </c>
      <c r="B4909" s="251" t="s">
        <v>15545</v>
      </c>
      <c r="C4909" s="251" t="s">
        <v>10031</v>
      </c>
      <c r="D4909" s="251" t="s">
        <v>15536</v>
      </c>
      <c r="E4909" s="251" t="s">
        <v>13670</v>
      </c>
      <c r="F4909" s="251" t="s">
        <v>9978</v>
      </c>
      <c r="G4909" s="251" t="s">
        <v>151</v>
      </c>
      <c r="H4909" s="251" t="s">
        <v>5045</v>
      </c>
      <c r="I4909" s="257" t="str">
        <f t="shared" si="304"/>
        <v>-00002</v>
      </c>
      <c r="J4909" s="251">
        <v>2</v>
      </c>
      <c r="K4909" s="251">
        <v>2</v>
      </c>
      <c r="M4909" s="251" t="s">
        <v>9958</v>
      </c>
      <c r="N4909" s="251" t="s">
        <v>14314</v>
      </c>
      <c r="O4909" s="251">
        <v>2</v>
      </c>
      <c r="Q4909" s="251" t="s">
        <v>15545</v>
      </c>
      <c r="R4909" s="251" t="s">
        <v>10028</v>
      </c>
      <c r="S4909" s="252" t="s">
        <v>150</v>
      </c>
      <c r="T4909" s="251" t="str">
        <f t="shared" si="306"/>
        <v>I0404626815500K080</v>
      </c>
      <c r="W4909" s="251" t="str">
        <f t="shared" si="307"/>
        <v>I040462681550-0K080</v>
      </c>
    </row>
    <row r="4910" spans="1:23" x14ac:dyDescent="0.3">
      <c r="A4910" s="256" t="str">
        <f t="shared" si="305"/>
        <v>I0404626-81550VT020-00002</v>
      </c>
      <c r="B4910" s="251" t="s">
        <v>15546</v>
      </c>
      <c r="C4910" s="251" t="s">
        <v>10031</v>
      </c>
      <c r="D4910" s="251" t="s">
        <v>15536</v>
      </c>
      <c r="E4910" s="251" t="s">
        <v>13670</v>
      </c>
      <c r="F4910" s="251" t="s">
        <v>9980</v>
      </c>
      <c r="G4910" s="251" t="s">
        <v>10057</v>
      </c>
      <c r="H4910" s="251" t="s">
        <v>5202</v>
      </c>
      <c r="I4910" s="257" t="str">
        <f t="shared" si="304"/>
        <v>-00002</v>
      </c>
      <c r="J4910" s="251">
        <v>2</v>
      </c>
      <c r="K4910" s="251">
        <v>2</v>
      </c>
      <c r="M4910" s="251" t="s">
        <v>9958</v>
      </c>
      <c r="N4910" s="251" t="s">
        <v>14314</v>
      </c>
      <c r="O4910" s="251">
        <v>2</v>
      </c>
      <c r="Q4910" s="251" t="s">
        <v>15546</v>
      </c>
      <c r="R4910" s="251" t="s">
        <v>10028</v>
      </c>
      <c r="S4910" s="252" t="s">
        <v>3737</v>
      </c>
      <c r="T4910" s="251" t="str">
        <f t="shared" si="306"/>
        <v>I040462681550VT020</v>
      </c>
      <c r="W4910" s="251" t="str">
        <f t="shared" si="307"/>
        <v>I040462681550-VT020</v>
      </c>
    </row>
    <row r="4911" spans="1:23" x14ac:dyDescent="0.3">
      <c r="A4911" s="256" t="str">
        <f t="shared" si="305"/>
        <v>I0404626-81551VT050-00002</v>
      </c>
      <c r="B4911" s="251" t="s">
        <v>15547</v>
      </c>
      <c r="C4911" s="251" t="s">
        <v>10031</v>
      </c>
      <c r="D4911" s="251" t="s">
        <v>15536</v>
      </c>
      <c r="E4911" s="251" t="s">
        <v>13670</v>
      </c>
      <c r="F4911" s="251" t="s">
        <v>9982</v>
      </c>
      <c r="G4911" s="251" t="s">
        <v>10062</v>
      </c>
      <c r="H4911" s="251" t="s">
        <v>3436</v>
      </c>
      <c r="I4911" s="257" t="str">
        <f t="shared" si="304"/>
        <v>-00002</v>
      </c>
      <c r="J4911" s="251">
        <v>2</v>
      </c>
      <c r="K4911" s="251">
        <v>2</v>
      </c>
      <c r="M4911" s="251" t="s">
        <v>9958</v>
      </c>
      <c r="N4911" s="251" t="s">
        <v>14314</v>
      </c>
      <c r="O4911" s="251">
        <v>2</v>
      </c>
      <c r="Q4911" s="251" t="s">
        <v>15547</v>
      </c>
      <c r="R4911" s="251" t="s">
        <v>10028</v>
      </c>
      <c r="S4911" s="252" t="s">
        <v>3763</v>
      </c>
      <c r="T4911" s="251" t="str">
        <f t="shared" si="306"/>
        <v>I040462681551VT050</v>
      </c>
      <c r="W4911" s="251" t="str">
        <f t="shared" si="307"/>
        <v>I040462681551-VT050</v>
      </c>
    </row>
    <row r="4912" spans="1:23" x14ac:dyDescent="0.3">
      <c r="A4912" s="256" t="str">
        <f t="shared" si="305"/>
        <v>I0404626-815600K080-00002</v>
      </c>
      <c r="B4912" s="251" t="s">
        <v>15548</v>
      </c>
      <c r="C4912" s="251" t="s">
        <v>10031</v>
      </c>
      <c r="D4912" s="251" t="s">
        <v>15536</v>
      </c>
      <c r="E4912" s="251" t="s">
        <v>13670</v>
      </c>
      <c r="F4912" s="251" t="s">
        <v>9984</v>
      </c>
      <c r="G4912" s="251" t="s">
        <v>164</v>
      </c>
      <c r="H4912" s="251" t="s">
        <v>5047</v>
      </c>
      <c r="I4912" s="257" t="str">
        <f t="shared" si="304"/>
        <v>-00002</v>
      </c>
      <c r="J4912" s="251">
        <v>2</v>
      </c>
      <c r="K4912" s="251">
        <v>2</v>
      </c>
      <c r="M4912" s="251" t="s">
        <v>9958</v>
      </c>
      <c r="N4912" s="251" t="s">
        <v>14314</v>
      </c>
      <c r="O4912" s="251">
        <v>2</v>
      </c>
      <c r="Q4912" s="251" t="s">
        <v>15548</v>
      </c>
      <c r="R4912" s="251" t="s">
        <v>10028</v>
      </c>
      <c r="S4912" s="252" t="s">
        <v>163</v>
      </c>
      <c r="T4912" s="251" t="str">
        <f t="shared" si="306"/>
        <v>I0404626815600K080</v>
      </c>
      <c r="W4912" s="251" t="str">
        <f t="shared" si="307"/>
        <v>I040462681560-0K080</v>
      </c>
    </row>
    <row r="4913" spans="1:23" x14ac:dyDescent="0.3">
      <c r="A4913" s="256" t="str">
        <f t="shared" si="305"/>
        <v>I0404626-81560VT020-00002</v>
      </c>
      <c r="B4913" s="251" t="s">
        <v>15549</v>
      </c>
      <c r="C4913" s="251" t="s">
        <v>10031</v>
      </c>
      <c r="D4913" s="251" t="s">
        <v>15536</v>
      </c>
      <c r="E4913" s="251" t="s">
        <v>13670</v>
      </c>
      <c r="F4913" s="251" t="s">
        <v>9986</v>
      </c>
      <c r="G4913" s="251" t="s">
        <v>10065</v>
      </c>
      <c r="H4913" s="251" t="s">
        <v>5204</v>
      </c>
      <c r="I4913" s="257" t="str">
        <f t="shared" si="304"/>
        <v>-00002</v>
      </c>
      <c r="J4913" s="251">
        <v>2</v>
      </c>
      <c r="K4913" s="251">
        <v>2</v>
      </c>
      <c r="M4913" s="251" t="s">
        <v>9958</v>
      </c>
      <c r="N4913" s="251" t="s">
        <v>14314</v>
      </c>
      <c r="O4913" s="251">
        <v>2</v>
      </c>
      <c r="Q4913" s="251" t="s">
        <v>15549</v>
      </c>
      <c r="R4913" s="251" t="s">
        <v>10028</v>
      </c>
      <c r="S4913" s="252" t="s">
        <v>3743</v>
      </c>
      <c r="T4913" s="251" t="str">
        <f t="shared" si="306"/>
        <v>I040462681560VT020</v>
      </c>
      <c r="W4913" s="251" t="str">
        <f t="shared" si="307"/>
        <v>I040462681560-VT020</v>
      </c>
    </row>
    <row r="4914" spans="1:23" x14ac:dyDescent="0.3">
      <c r="A4914" s="256" t="str">
        <f t="shared" si="305"/>
        <v>I0404626-81560VT050-00001</v>
      </c>
      <c r="B4914" s="251" t="s">
        <v>15550</v>
      </c>
      <c r="C4914" s="251" t="s">
        <v>10031</v>
      </c>
      <c r="D4914" s="251" t="s">
        <v>15536</v>
      </c>
      <c r="E4914" s="251" t="s">
        <v>13670</v>
      </c>
      <c r="F4914" s="251" t="s">
        <v>9988</v>
      </c>
      <c r="G4914" s="251" t="s">
        <v>10067</v>
      </c>
      <c r="H4914" s="251" t="s">
        <v>5204</v>
      </c>
      <c r="I4914" s="257" t="str">
        <f t="shared" si="304"/>
        <v>-00001</v>
      </c>
      <c r="J4914" s="251">
        <v>1</v>
      </c>
      <c r="K4914" s="251">
        <v>1</v>
      </c>
      <c r="M4914" s="251" t="s">
        <v>9958</v>
      </c>
      <c r="N4914" s="251" t="s">
        <v>14314</v>
      </c>
      <c r="O4914" s="251">
        <v>1</v>
      </c>
      <c r="Q4914" s="251" t="s">
        <v>15550</v>
      </c>
      <c r="R4914" s="251" t="s">
        <v>10028</v>
      </c>
      <c r="S4914" s="252" t="s">
        <v>3746</v>
      </c>
      <c r="T4914" s="251" t="str">
        <f t="shared" si="306"/>
        <v>I040462681560VT050</v>
      </c>
      <c r="W4914" s="251" t="str">
        <f t="shared" si="307"/>
        <v>I040462681560-VT050</v>
      </c>
    </row>
    <row r="4915" spans="1:23" x14ac:dyDescent="0.3">
      <c r="A4915" s="256" t="str">
        <f t="shared" si="305"/>
        <v>I0404626-81561VT020-00001</v>
      </c>
      <c r="B4915" s="251" t="s">
        <v>15551</v>
      </c>
      <c r="C4915" s="251" t="s">
        <v>10031</v>
      </c>
      <c r="D4915" s="251" t="s">
        <v>15536</v>
      </c>
      <c r="E4915" s="251" t="s">
        <v>13670</v>
      </c>
      <c r="F4915" s="251" t="s">
        <v>9990</v>
      </c>
      <c r="G4915" s="251" t="s">
        <v>10256</v>
      </c>
      <c r="H4915" s="251" t="s">
        <v>3443</v>
      </c>
      <c r="I4915" s="257" t="str">
        <f t="shared" si="304"/>
        <v>-00001</v>
      </c>
      <c r="J4915" s="251">
        <v>1</v>
      </c>
      <c r="K4915" s="251">
        <v>1</v>
      </c>
      <c r="M4915" s="251" t="s">
        <v>9958</v>
      </c>
      <c r="N4915" s="251" t="s">
        <v>14314</v>
      </c>
      <c r="O4915" s="251">
        <v>1</v>
      </c>
      <c r="Q4915" s="251" t="s">
        <v>15551</v>
      </c>
      <c r="R4915" s="251" t="s">
        <v>10028</v>
      </c>
      <c r="S4915" s="252" t="s">
        <v>3767</v>
      </c>
      <c r="T4915" s="251" t="str">
        <f t="shared" si="306"/>
        <v>I040462681561VT020</v>
      </c>
      <c r="W4915" s="251" t="str">
        <f t="shared" si="307"/>
        <v>I040462681561-VT020</v>
      </c>
    </row>
    <row r="4916" spans="1:23" x14ac:dyDescent="0.3">
      <c r="A4916" s="256" t="str">
        <f t="shared" si="305"/>
        <v>I0404626-81561VT050-00002</v>
      </c>
      <c r="B4916" s="251" t="s">
        <v>15552</v>
      </c>
      <c r="C4916" s="251" t="s">
        <v>10031</v>
      </c>
      <c r="D4916" s="251" t="s">
        <v>15536</v>
      </c>
      <c r="E4916" s="251" t="s">
        <v>13670</v>
      </c>
      <c r="F4916" s="251" t="s">
        <v>9992</v>
      </c>
      <c r="G4916" s="251" t="s">
        <v>10258</v>
      </c>
      <c r="H4916" s="251" t="s">
        <v>3443</v>
      </c>
      <c r="I4916" s="257" t="str">
        <f t="shared" si="304"/>
        <v>-00002</v>
      </c>
      <c r="J4916" s="251">
        <v>2</v>
      </c>
      <c r="K4916" s="251">
        <v>2</v>
      </c>
      <c r="M4916" s="251" t="s">
        <v>9958</v>
      </c>
      <c r="N4916" s="251" t="s">
        <v>14314</v>
      </c>
      <c r="O4916" s="251">
        <v>2</v>
      </c>
      <c r="Q4916" s="251" t="s">
        <v>15552</v>
      </c>
      <c r="R4916" s="251" t="s">
        <v>10028</v>
      </c>
      <c r="S4916" s="252" t="s">
        <v>3769</v>
      </c>
      <c r="T4916" s="251" t="str">
        <f t="shared" si="306"/>
        <v>I040462681561VT050</v>
      </c>
      <c r="W4916" s="251" t="str">
        <f t="shared" si="307"/>
        <v>I040462681561-VT050</v>
      </c>
    </row>
    <row r="4917" spans="1:23" x14ac:dyDescent="0.3">
      <c r="A4917" s="256" t="str">
        <f t="shared" si="305"/>
        <v>I0404626-81580VT010-00002</v>
      </c>
      <c r="B4917" s="251" t="s">
        <v>15553</v>
      </c>
      <c r="C4917" s="251" t="s">
        <v>10031</v>
      </c>
      <c r="D4917" s="251" t="s">
        <v>15536</v>
      </c>
      <c r="E4917" s="251" t="s">
        <v>13670</v>
      </c>
      <c r="F4917" s="251" t="s">
        <v>9995</v>
      </c>
      <c r="G4917" s="251" t="s">
        <v>5289</v>
      </c>
      <c r="H4917" s="251" t="s">
        <v>758</v>
      </c>
      <c r="I4917" s="257" t="str">
        <f t="shared" si="304"/>
        <v>-00002</v>
      </c>
      <c r="J4917" s="251">
        <v>2</v>
      </c>
      <c r="K4917" s="251">
        <v>2</v>
      </c>
      <c r="M4917" s="251" t="s">
        <v>9993</v>
      </c>
      <c r="N4917" s="251" t="s">
        <v>14314</v>
      </c>
      <c r="O4917" s="251">
        <v>2</v>
      </c>
      <c r="Q4917" s="251" t="s">
        <v>15553</v>
      </c>
      <c r="R4917" s="251" t="s">
        <v>10028</v>
      </c>
      <c r="S4917" s="252" t="s">
        <v>3749</v>
      </c>
      <c r="T4917" s="251" t="str">
        <f t="shared" si="306"/>
        <v>I040462681580VT010</v>
      </c>
      <c r="W4917" s="251" t="str">
        <f t="shared" si="307"/>
        <v>I040462681580-VT010</v>
      </c>
    </row>
    <row r="4918" spans="1:23" x14ac:dyDescent="0.3">
      <c r="A4918" s="256" t="str">
        <f t="shared" si="305"/>
        <v>I0404626-81580VT020-00001</v>
      </c>
      <c r="B4918" s="251" t="s">
        <v>15554</v>
      </c>
      <c r="C4918" s="251" t="s">
        <v>10031</v>
      </c>
      <c r="D4918" s="251" t="s">
        <v>15536</v>
      </c>
      <c r="E4918" s="251" t="s">
        <v>13670</v>
      </c>
      <c r="F4918" s="251" t="s">
        <v>9997</v>
      </c>
      <c r="G4918" s="251" t="s">
        <v>10071</v>
      </c>
      <c r="H4918" s="251" t="s">
        <v>758</v>
      </c>
      <c r="I4918" s="257" t="str">
        <f t="shared" si="304"/>
        <v>-00001</v>
      </c>
      <c r="J4918" s="251">
        <v>1</v>
      </c>
      <c r="K4918" s="251">
        <v>1</v>
      </c>
      <c r="M4918" s="251" t="s">
        <v>9958</v>
      </c>
      <c r="N4918" s="251" t="s">
        <v>14314</v>
      </c>
      <c r="O4918" s="251">
        <v>1</v>
      </c>
      <c r="Q4918" s="251" t="s">
        <v>15554</v>
      </c>
      <c r="R4918" s="251" t="s">
        <v>10028</v>
      </c>
      <c r="S4918" s="252" t="s">
        <v>3752</v>
      </c>
      <c r="T4918" s="251" t="str">
        <f t="shared" si="306"/>
        <v>I040462681580VT020</v>
      </c>
      <c r="W4918" s="251" t="str">
        <f t="shared" si="307"/>
        <v>I040462681580-VT020</v>
      </c>
    </row>
    <row r="4919" spans="1:23" x14ac:dyDescent="0.3">
      <c r="A4919" s="256" t="str">
        <f t="shared" si="305"/>
        <v>I0404626-81590VT020-00003</v>
      </c>
      <c r="B4919" s="251" t="s">
        <v>15555</v>
      </c>
      <c r="C4919" s="251" t="s">
        <v>10031</v>
      </c>
      <c r="D4919" s="251" t="s">
        <v>15536</v>
      </c>
      <c r="E4919" s="251" t="s">
        <v>13670</v>
      </c>
      <c r="F4919" s="251" t="s">
        <v>10000</v>
      </c>
      <c r="G4919" s="251" t="s">
        <v>10075</v>
      </c>
      <c r="H4919" s="251" t="s">
        <v>770</v>
      </c>
      <c r="I4919" s="257" t="str">
        <f t="shared" si="304"/>
        <v>-00003</v>
      </c>
      <c r="J4919" s="251">
        <v>3</v>
      </c>
      <c r="K4919" s="251">
        <v>3</v>
      </c>
      <c r="M4919" s="251" t="s">
        <v>9958</v>
      </c>
      <c r="N4919" s="251" t="s">
        <v>14314</v>
      </c>
      <c r="O4919" s="251">
        <v>3</v>
      </c>
      <c r="Q4919" s="251" t="s">
        <v>15555</v>
      </c>
      <c r="R4919" s="251" t="s">
        <v>10028</v>
      </c>
      <c r="S4919" s="252" t="s">
        <v>3758</v>
      </c>
      <c r="T4919" s="251" t="str">
        <f t="shared" si="306"/>
        <v>I040462681590VT020</v>
      </c>
      <c r="W4919" s="251" t="str">
        <f t="shared" si="307"/>
        <v>I040462681590-VT020</v>
      </c>
    </row>
    <row r="4920" spans="1:23" x14ac:dyDescent="0.3">
      <c r="A4920" s="256" t="str">
        <f t="shared" si="305"/>
        <v>I0404626-9098115029-00001</v>
      </c>
      <c r="B4920" s="251" t="s">
        <v>15556</v>
      </c>
      <c r="C4920" s="251" t="s">
        <v>10031</v>
      </c>
      <c r="D4920" s="251" t="s">
        <v>15536</v>
      </c>
      <c r="E4920" s="251" t="s">
        <v>13670</v>
      </c>
      <c r="F4920" s="251" t="s">
        <v>10002</v>
      </c>
      <c r="G4920" s="251" t="s">
        <v>10264</v>
      </c>
      <c r="H4920" s="251" t="s">
        <v>3393</v>
      </c>
      <c r="I4920" s="257" t="str">
        <f t="shared" si="304"/>
        <v>-00001</v>
      </c>
      <c r="J4920" s="251">
        <v>1</v>
      </c>
      <c r="K4920" s="251">
        <v>1</v>
      </c>
      <c r="M4920" s="251" t="s">
        <v>10007</v>
      </c>
      <c r="N4920" s="251" t="s">
        <v>14314</v>
      </c>
      <c r="O4920" s="251">
        <v>1</v>
      </c>
      <c r="Q4920" s="251" t="s">
        <v>15556</v>
      </c>
      <c r="R4920" s="251" t="s">
        <v>10028</v>
      </c>
      <c r="S4920" s="252">
        <v>9098115029</v>
      </c>
      <c r="T4920" s="251" t="str">
        <f t="shared" si="306"/>
        <v>I04046269098115029</v>
      </c>
      <c r="W4920" s="251" t="str">
        <f t="shared" si="307"/>
        <v>I040462690981-15029</v>
      </c>
    </row>
    <row r="4921" spans="1:23" x14ac:dyDescent="0.3">
      <c r="A4921" s="256" t="str">
        <f t="shared" si="305"/>
        <v>I0606400-81110BZ620-00003</v>
      </c>
      <c r="B4921" s="251" t="s">
        <v>15557</v>
      </c>
      <c r="C4921" s="251" t="s">
        <v>10077</v>
      </c>
      <c r="D4921" s="251" t="s">
        <v>4471</v>
      </c>
      <c r="E4921" s="251" t="s">
        <v>13670</v>
      </c>
      <c r="F4921" s="251" t="s">
        <v>9957</v>
      </c>
      <c r="G4921" s="251" t="s">
        <v>1193</v>
      </c>
      <c r="H4921" s="251" t="s">
        <v>3422</v>
      </c>
      <c r="I4921" s="257" t="str">
        <f t="shared" si="304"/>
        <v>-00003</v>
      </c>
      <c r="J4921" s="251">
        <v>3</v>
      </c>
      <c r="K4921" s="251">
        <v>3</v>
      </c>
      <c r="M4921" s="251" t="s">
        <v>9958</v>
      </c>
      <c r="N4921" s="251" t="s">
        <v>13939</v>
      </c>
      <c r="O4921" s="251">
        <v>3</v>
      </c>
      <c r="Q4921" s="251" t="s">
        <v>15557</v>
      </c>
      <c r="R4921" s="251" t="s">
        <v>9960</v>
      </c>
      <c r="S4921" s="252" t="s">
        <v>1192</v>
      </c>
      <c r="T4921" s="251" t="str">
        <f t="shared" si="306"/>
        <v>I060640081110BZ620</v>
      </c>
      <c r="W4921" s="251" t="str">
        <f t="shared" si="307"/>
        <v>I060640081110-BZ620</v>
      </c>
    </row>
    <row r="4922" spans="1:23" x14ac:dyDescent="0.3">
      <c r="A4922" s="256" t="str">
        <f t="shared" si="305"/>
        <v>I0606400-81130BZ620-00005</v>
      </c>
      <c r="B4922" s="251" t="s">
        <v>4473</v>
      </c>
      <c r="C4922" s="251" t="s">
        <v>10077</v>
      </c>
      <c r="D4922" s="251" t="s">
        <v>4471</v>
      </c>
      <c r="E4922" s="251" t="s">
        <v>13670</v>
      </c>
      <c r="F4922" s="251" t="s">
        <v>9962</v>
      </c>
      <c r="G4922" s="251" t="s">
        <v>1198</v>
      </c>
      <c r="H4922" s="251" t="s">
        <v>5101</v>
      </c>
      <c r="I4922" s="257" t="str">
        <f t="shared" si="304"/>
        <v>-00005</v>
      </c>
      <c r="J4922" s="251">
        <v>5</v>
      </c>
      <c r="K4922" s="251">
        <v>5</v>
      </c>
      <c r="M4922" s="251" t="s">
        <v>9958</v>
      </c>
      <c r="N4922" s="251" t="s">
        <v>13939</v>
      </c>
      <c r="O4922" s="251">
        <v>5</v>
      </c>
      <c r="Q4922" s="251" t="s">
        <v>4473</v>
      </c>
      <c r="R4922" s="251" t="s">
        <v>9960</v>
      </c>
      <c r="S4922" s="252" t="s">
        <v>1197</v>
      </c>
      <c r="T4922" s="251" t="str">
        <f t="shared" si="306"/>
        <v>I060640081130BZ620</v>
      </c>
      <c r="W4922" s="251" t="str">
        <f t="shared" si="307"/>
        <v>I060640081130-BZ620</v>
      </c>
    </row>
    <row r="4923" spans="1:23" x14ac:dyDescent="0.3">
      <c r="A4923" s="256" t="str">
        <f t="shared" si="305"/>
        <v>I0606400-81150BZ620-00006</v>
      </c>
      <c r="B4923" s="251" t="s">
        <v>15558</v>
      </c>
      <c r="C4923" s="251" t="s">
        <v>10077</v>
      </c>
      <c r="D4923" s="251" t="s">
        <v>4471</v>
      </c>
      <c r="E4923" s="251" t="s">
        <v>13670</v>
      </c>
      <c r="F4923" s="251" t="s">
        <v>9964</v>
      </c>
      <c r="G4923" s="251" t="s">
        <v>1203</v>
      </c>
      <c r="H4923" s="251" t="s">
        <v>3429</v>
      </c>
      <c r="I4923" s="257" t="str">
        <f t="shared" si="304"/>
        <v>-00006</v>
      </c>
      <c r="J4923" s="251">
        <v>6</v>
      </c>
      <c r="K4923" s="251">
        <v>6</v>
      </c>
      <c r="M4923" s="251" t="s">
        <v>9958</v>
      </c>
      <c r="N4923" s="251" t="s">
        <v>13939</v>
      </c>
      <c r="O4923" s="251">
        <v>6</v>
      </c>
      <c r="Q4923" s="251" t="s">
        <v>15558</v>
      </c>
      <c r="R4923" s="251" t="s">
        <v>9960</v>
      </c>
      <c r="S4923" s="252" t="s">
        <v>1202</v>
      </c>
      <c r="T4923" s="251" t="str">
        <f t="shared" si="306"/>
        <v>I060640081150BZ620</v>
      </c>
      <c r="W4923" s="251" t="str">
        <f t="shared" si="307"/>
        <v>I060640081150-BZ620</v>
      </c>
    </row>
    <row r="4924" spans="1:23" x14ac:dyDescent="0.3">
      <c r="A4924" s="256" t="str">
        <f t="shared" si="305"/>
        <v>I0606400-81150BZ630-00001</v>
      </c>
      <c r="B4924" s="251" t="s">
        <v>15559</v>
      </c>
      <c r="C4924" s="251" t="s">
        <v>10077</v>
      </c>
      <c r="D4924" s="251" t="s">
        <v>4471</v>
      </c>
      <c r="E4924" s="251" t="s">
        <v>13670</v>
      </c>
      <c r="F4924" s="251" t="s">
        <v>9966</v>
      </c>
      <c r="G4924" s="251" t="s">
        <v>1222</v>
      </c>
      <c r="H4924" s="251" t="s">
        <v>3429</v>
      </c>
      <c r="I4924" s="257" t="str">
        <f t="shared" si="304"/>
        <v>-00001</v>
      </c>
      <c r="J4924" s="251">
        <v>1</v>
      </c>
      <c r="K4924" s="251">
        <v>1</v>
      </c>
      <c r="M4924" s="251" t="s">
        <v>10864</v>
      </c>
      <c r="N4924" s="251" t="s">
        <v>13939</v>
      </c>
      <c r="O4924" s="251">
        <v>1</v>
      </c>
      <c r="Q4924" s="251" t="s">
        <v>15559</v>
      </c>
      <c r="R4924" s="251" t="s">
        <v>9960</v>
      </c>
      <c r="S4924" s="252" t="s">
        <v>1221</v>
      </c>
      <c r="T4924" s="251" t="str">
        <f t="shared" si="306"/>
        <v>I060640081150BZ630</v>
      </c>
      <c r="W4924" s="251" t="str">
        <f t="shared" si="307"/>
        <v>I060640081150-BZ630</v>
      </c>
    </row>
    <row r="4925" spans="1:23" x14ac:dyDescent="0.3">
      <c r="A4925" s="256" t="str">
        <f t="shared" si="305"/>
        <v>I0606400-81170BZ620-00005</v>
      </c>
      <c r="B4925" s="251" t="s">
        <v>15560</v>
      </c>
      <c r="C4925" s="251" t="s">
        <v>10077</v>
      </c>
      <c r="D4925" s="251" t="s">
        <v>4471</v>
      </c>
      <c r="E4925" s="251" t="s">
        <v>13670</v>
      </c>
      <c r="F4925" s="251" t="s">
        <v>9968</v>
      </c>
      <c r="G4925" s="251" t="s">
        <v>1208</v>
      </c>
      <c r="H4925" s="251" t="s">
        <v>5102</v>
      </c>
      <c r="I4925" s="257" t="str">
        <f t="shared" si="304"/>
        <v>-00005</v>
      </c>
      <c r="J4925" s="251">
        <v>5</v>
      </c>
      <c r="K4925" s="251">
        <v>5</v>
      </c>
      <c r="M4925" s="251" t="s">
        <v>9958</v>
      </c>
      <c r="N4925" s="251" t="s">
        <v>13939</v>
      </c>
      <c r="O4925" s="251">
        <v>5</v>
      </c>
      <c r="Q4925" s="251" t="s">
        <v>15560</v>
      </c>
      <c r="R4925" s="251" t="s">
        <v>9960</v>
      </c>
      <c r="S4925" s="252" t="s">
        <v>1207</v>
      </c>
      <c r="T4925" s="251" t="str">
        <f t="shared" si="306"/>
        <v>I060640081170BZ620</v>
      </c>
      <c r="W4925" s="251" t="str">
        <f t="shared" si="307"/>
        <v>I060640081170-BZ620</v>
      </c>
    </row>
    <row r="4926" spans="1:23" x14ac:dyDescent="0.3">
      <c r="A4926" s="256" t="str">
        <f t="shared" si="305"/>
        <v>I0606400-81550BZ220-00002</v>
      </c>
      <c r="B4926" s="251" t="s">
        <v>15561</v>
      </c>
      <c r="C4926" s="251" t="s">
        <v>10077</v>
      </c>
      <c r="D4926" s="251" t="s">
        <v>4471</v>
      </c>
      <c r="E4926" s="251" t="s">
        <v>13670</v>
      </c>
      <c r="F4926" s="251" t="s">
        <v>9970</v>
      </c>
      <c r="G4926" s="251" t="s">
        <v>1364</v>
      </c>
      <c r="H4926" s="251" t="s">
        <v>5202</v>
      </c>
      <c r="I4926" s="257" t="str">
        <f t="shared" si="304"/>
        <v>-00002</v>
      </c>
      <c r="J4926" s="251">
        <v>2</v>
      </c>
      <c r="K4926" s="251">
        <v>2</v>
      </c>
      <c r="M4926" s="251" t="s">
        <v>9958</v>
      </c>
      <c r="N4926" s="251" t="s">
        <v>13939</v>
      </c>
      <c r="O4926" s="251">
        <v>2</v>
      </c>
      <c r="Q4926" s="251" t="s">
        <v>15561</v>
      </c>
      <c r="R4926" s="251" t="s">
        <v>9960</v>
      </c>
      <c r="S4926" s="252" t="s">
        <v>1363</v>
      </c>
      <c r="T4926" s="251" t="str">
        <f t="shared" si="306"/>
        <v>I060640081550BZ220</v>
      </c>
      <c r="W4926" s="251" t="str">
        <f t="shared" si="307"/>
        <v>I060640081550-BZ220</v>
      </c>
    </row>
    <row r="4927" spans="1:23" x14ac:dyDescent="0.3">
      <c r="A4927" s="256" t="str">
        <f t="shared" si="305"/>
        <v>I0606400-81550BZ490-00005</v>
      </c>
      <c r="B4927" s="251" t="s">
        <v>15562</v>
      </c>
      <c r="C4927" s="251" t="s">
        <v>10077</v>
      </c>
      <c r="D4927" s="251" t="s">
        <v>4471</v>
      </c>
      <c r="E4927" s="251" t="s">
        <v>13670</v>
      </c>
      <c r="F4927" s="251" t="s">
        <v>9972</v>
      </c>
      <c r="G4927" s="251" t="s">
        <v>1409</v>
      </c>
      <c r="H4927" s="251" t="s">
        <v>5202</v>
      </c>
      <c r="I4927" s="257" t="str">
        <f t="shared" si="304"/>
        <v>-00005</v>
      </c>
      <c r="J4927" s="251">
        <v>5</v>
      </c>
      <c r="K4927" s="251">
        <v>5</v>
      </c>
      <c r="M4927" s="251" t="s">
        <v>9958</v>
      </c>
      <c r="N4927" s="251" t="s">
        <v>13939</v>
      </c>
      <c r="O4927" s="251">
        <v>5</v>
      </c>
      <c r="Q4927" s="251" t="s">
        <v>15562</v>
      </c>
      <c r="R4927" s="251" t="s">
        <v>9960</v>
      </c>
      <c r="S4927" s="252" t="s">
        <v>1408</v>
      </c>
      <c r="T4927" s="251" t="str">
        <f t="shared" si="306"/>
        <v>I060640081550BZ490</v>
      </c>
      <c r="W4927" s="251" t="str">
        <f t="shared" si="307"/>
        <v>I060640081550-BZ490</v>
      </c>
    </row>
    <row r="4928" spans="1:23" x14ac:dyDescent="0.3">
      <c r="A4928" s="256" t="str">
        <f t="shared" si="305"/>
        <v>I0606400-81551BZ150-00005</v>
      </c>
      <c r="B4928" s="251" t="s">
        <v>15563</v>
      </c>
      <c r="C4928" s="251" t="s">
        <v>10077</v>
      </c>
      <c r="D4928" s="251" t="s">
        <v>4471</v>
      </c>
      <c r="E4928" s="251" t="s">
        <v>13670</v>
      </c>
      <c r="F4928" s="251" t="s">
        <v>9974</v>
      </c>
      <c r="G4928" s="251" t="s">
        <v>1351</v>
      </c>
      <c r="H4928" s="251" t="s">
        <v>3436</v>
      </c>
      <c r="I4928" s="257" t="str">
        <f t="shared" si="304"/>
        <v>-00005</v>
      </c>
      <c r="J4928" s="251">
        <v>5</v>
      </c>
      <c r="K4928" s="251">
        <v>5</v>
      </c>
      <c r="M4928" s="251" t="s">
        <v>9958</v>
      </c>
      <c r="N4928" s="251" t="s">
        <v>13939</v>
      </c>
      <c r="O4928" s="251">
        <v>5</v>
      </c>
      <c r="Q4928" s="251" t="s">
        <v>15563</v>
      </c>
      <c r="R4928" s="251" t="s">
        <v>9960</v>
      </c>
      <c r="S4928" s="252" t="s">
        <v>1350</v>
      </c>
      <c r="T4928" s="251" t="str">
        <f t="shared" si="306"/>
        <v>I060640081551BZ150</v>
      </c>
      <c r="W4928" s="251" t="str">
        <f t="shared" si="307"/>
        <v>I060640081551-BZ150</v>
      </c>
    </row>
    <row r="4929" spans="1:23" x14ac:dyDescent="0.3">
      <c r="A4929" s="256" t="str">
        <f t="shared" si="305"/>
        <v>I0606400-81551BZ240-00006</v>
      </c>
      <c r="B4929" s="251" t="s">
        <v>15564</v>
      </c>
      <c r="C4929" s="251" t="s">
        <v>10077</v>
      </c>
      <c r="D4929" s="251" t="s">
        <v>4471</v>
      </c>
      <c r="E4929" s="251" t="s">
        <v>13670</v>
      </c>
      <c r="F4929" s="251" t="s">
        <v>9976</v>
      </c>
      <c r="G4929" s="251" t="s">
        <v>1373</v>
      </c>
      <c r="H4929" s="251" t="s">
        <v>3436</v>
      </c>
      <c r="I4929" s="257" t="str">
        <f t="shared" si="304"/>
        <v>-00006</v>
      </c>
      <c r="J4929" s="251">
        <v>6</v>
      </c>
      <c r="K4929" s="251">
        <v>6</v>
      </c>
      <c r="M4929" s="251" t="s">
        <v>9958</v>
      </c>
      <c r="N4929" s="251" t="s">
        <v>13939</v>
      </c>
      <c r="O4929" s="251">
        <v>6</v>
      </c>
      <c r="Q4929" s="251" t="s">
        <v>15564</v>
      </c>
      <c r="R4929" s="251" t="s">
        <v>9960</v>
      </c>
      <c r="S4929" s="252" t="s">
        <v>1372</v>
      </c>
      <c r="T4929" s="251" t="str">
        <f t="shared" si="306"/>
        <v>I060640081551BZ240</v>
      </c>
      <c r="W4929" s="251" t="str">
        <f t="shared" si="307"/>
        <v>I060640081551-BZ240</v>
      </c>
    </row>
    <row r="4930" spans="1:23" x14ac:dyDescent="0.3">
      <c r="A4930" s="256" t="str">
        <f t="shared" si="305"/>
        <v>I0606400-81560BZ220-00002</v>
      </c>
      <c r="B4930" s="251" t="s">
        <v>15565</v>
      </c>
      <c r="C4930" s="251" t="s">
        <v>10077</v>
      </c>
      <c r="D4930" s="251" t="s">
        <v>4471</v>
      </c>
      <c r="E4930" s="251" t="s">
        <v>13670</v>
      </c>
      <c r="F4930" s="251" t="s">
        <v>9978</v>
      </c>
      <c r="G4930" s="251" t="s">
        <v>1378</v>
      </c>
      <c r="H4930" s="251" t="s">
        <v>5204</v>
      </c>
      <c r="I4930" s="257" t="str">
        <f t="shared" si="304"/>
        <v>-00002</v>
      </c>
      <c r="J4930" s="251">
        <v>2</v>
      </c>
      <c r="K4930" s="251">
        <v>2</v>
      </c>
      <c r="M4930" s="251" t="s">
        <v>9958</v>
      </c>
      <c r="N4930" s="251" t="s">
        <v>13939</v>
      </c>
      <c r="O4930" s="251">
        <v>2</v>
      </c>
      <c r="Q4930" s="251" t="s">
        <v>15565</v>
      </c>
      <c r="R4930" s="251" t="s">
        <v>9960</v>
      </c>
      <c r="S4930" s="252" t="s">
        <v>1377</v>
      </c>
      <c r="T4930" s="251" t="str">
        <f t="shared" si="306"/>
        <v>I060640081560BZ220</v>
      </c>
      <c r="W4930" s="251" t="str">
        <f t="shared" si="307"/>
        <v>I060640081560-BZ220</v>
      </c>
    </row>
    <row r="4931" spans="1:23" x14ac:dyDescent="0.3">
      <c r="A4931" s="256" t="str">
        <f t="shared" si="305"/>
        <v>I0606400-81560BZ490-00002</v>
      </c>
      <c r="B4931" s="251" t="s">
        <v>15566</v>
      </c>
      <c r="C4931" s="251" t="s">
        <v>10077</v>
      </c>
      <c r="D4931" s="251" t="s">
        <v>4471</v>
      </c>
      <c r="E4931" s="251" t="s">
        <v>13670</v>
      </c>
      <c r="F4931" s="251" t="s">
        <v>9980</v>
      </c>
      <c r="G4931" s="251" t="s">
        <v>1423</v>
      </c>
      <c r="H4931" s="251" t="s">
        <v>5204</v>
      </c>
      <c r="I4931" s="257" t="str">
        <f t="shared" si="304"/>
        <v>-00002</v>
      </c>
      <c r="J4931" s="251">
        <v>2</v>
      </c>
      <c r="K4931" s="251">
        <v>2</v>
      </c>
      <c r="M4931" s="251" t="s">
        <v>9958</v>
      </c>
      <c r="N4931" s="251" t="s">
        <v>13939</v>
      </c>
      <c r="O4931" s="251">
        <v>2</v>
      </c>
      <c r="Q4931" s="251" t="s">
        <v>15566</v>
      </c>
      <c r="R4931" s="251" t="s">
        <v>9960</v>
      </c>
      <c r="S4931" s="252" t="s">
        <v>1422</v>
      </c>
      <c r="T4931" s="251" t="str">
        <f t="shared" si="306"/>
        <v>I060640081560BZ490</v>
      </c>
      <c r="W4931" s="251" t="str">
        <f t="shared" si="307"/>
        <v>I060640081560-BZ490</v>
      </c>
    </row>
    <row r="4932" spans="1:23" x14ac:dyDescent="0.3">
      <c r="A4932" s="256" t="str">
        <f t="shared" si="305"/>
        <v>I0606400-81561BZ150-00003</v>
      </c>
      <c r="B4932" s="251" t="s">
        <v>15567</v>
      </c>
      <c r="C4932" s="251" t="s">
        <v>10077</v>
      </c>
      <c r="D4932" s="251" t="s">
        <v>4471</v>
      </c>
      <c r="E4932" s="251" t="s">
        <v>13670</v>
      </c>
      <c r="F4932" s="251" t="s">
        <v>9982</v>
      </c>
      <c r="G4932" s="251" t="s">
        <v>1359</v>
      </c>
      <c r="H4932" s="251" t="s">
        <v>3443</v>
      </c>
      <c r="I4932" s="257" t="str">
        <f t="shared" si="304"/>
        <v>-00003</v>
      </c>
      <c r="J4932" s="251">
        <v>3</v>
      </c>
      <c r="K4932" s="251">
        <v>3</v>
      </c>
      <c r="M4932" s="251" t="s">
        <v>9958</v>
      </c>
      <c r="N4932" s="251" t="s">
        <v>13939</v>
      </c>
      <c r="O4932" s="251">
        <v>3</v>
      </c>
      <c r="Q4932" s="251" t="s">
        <v>15567</v>
      </c>
      <c r="R4932" s="251" t="s">
        <v>9960</v>
      </c>
      <c r="S4932" s="252" t="s">
        <v>1358</v>
      </c>
      <c r="T4932" s="251" t="str">
        <f t="shared" si="306"/>
        <v>I060640081561BZ150</v>
      </c>
      <c r="W4932" s="251" t="str">
        <f t="shared" si="307"/>
        <v>I060640081561-BZ150</v>
      </c>
    </row>
    <row r="4933" spans="1:23" x14ac:dyDescent="0.3">
      <c r="A4933" s="256" t="str">
        <f t="shared" si="305"/>
        <v>I0606400-81561BZ240-00007</v>
      </c>
      <c r="B4933" s="251" t="s">
        <v>15568</v>
      </c>
      <c r="C4933" s="251" t="s">
        <v>10077</v>
      </c>
      <c r="D4933" s="251" t="s">
        <v>4471</v>
      </c>
      <c r="E4933" s="251" t="s">
        <v>13670</v>
      </c>
      <c r="F4933" s="251" t="s">
        <v>9984</v>
      </c>
      <c r="G4933" s="251" t="s">
        <v>1387</v>
      </c>
      <c r="H4933" s="251" t="s">
        <v>3443</v>
      </c>
      <c r="I4933" s="257" t="str">
        <f t="shared" si="304"/>
        <v>-00007</v>
      </c>
      <c r="J4933" s="251">
        <v>7</v>
      </c>
      <c r="K4933" s="251">
        <v>7</v>
      </c>
      <c r="M4933" s="251" t="s">
        <v>9958</v>
      </c>
      <c r="N4933" s="251" t="s">
        <v>13939</v>
      </c>
      <c r="O4933" s="251">
        <v>7</v>
      </c>
      <c r="Q4933" s="251" t="s">
        <v>15568</v>
      </c>
      <c r="R4933" s="251" t="s">
        <v>9960</v>
      </c>
      <c r="S4933" s="252" t="s">
        <v>1386</v>
      </c>
      <c r="T4933" s="251" t="str">
        <f t="shared" si="306"/>
        <v>I060640081561BZ240</v>
      </c>
      <c r="W4933" s="251" t="str">
        <f t="shared" si="307"/>
        <v>I060640081561-BZ240</v>
      </c>
    </row>
    <row r="4934" spans="1:23" x14ac:dyDescent="0.3">
      <c r="A4934" s="256" t="str">
        <f t="shared" si="305"/>
        <v>I0606400-81561BZ320-00002</v>
      </c>
      <c r="B4934" s="251" t="s">
        <v>15569</v>
      </c>
      <c r="C4934" s="251" t="s">
        <v>10077</v>
      </c>
      <c r="D4934" s="251" t="s">
        <v>4471</v>
      </c>
      <c r="E4934" s="251" t="s">
        <v>13670</v>
      </c>
      <c r="F4934" s="251" t="s">
        <v>9986</v>
      </c>
      <c r="G4934" s="251" t="s">
        <v>1428</v>
      </c>
      <c r="H4934" s="251" t="s">
        <v>3443</v>
      </c>
      <c r="I4934" s="257" t="str">
        <f t="shared" si="304"/>
        <v>-00002</v>
      </c>
      <c r="J4934" s="251">
        <v>2</v>
      </c>
      <c r="K4934" s="251">
        <v>2</v>
      </c>
      <c r="M4934" s="251" t="s">
        <v>9958</v>
      </c>
      <c r="N4934" s="251" t="s">
        <v>13939</v>
      </c>
      <c r="O4934" s="251">
        <v>2</v>
      </c>
      <c r="Q4934" s="251" t="s">
        <v>15569</v>
      </c>
      <c r="R4934" s="251" t="s">
        <v>9960</v>
      </c>
      <c r="S4934" s="252" t="s">
        <v>1427</v>
      </c>
      <c r="T4934" s="251" t="str">
        <f t="shared" si="306"/>
        <v>I060640081561BZ320</v>
      </c>
      <c r="W4934" s="251" t="str">
        <f t="shared" si="307"/>
        <v>I060640081561-BZ320</v>
      </c>
    </row>
    <row r="4935" spans="1:23" x14ac:dyDescent="0.3">
      <c r="A4935" s="256" t="str">
        <f t="shared" si="305"/>
        <v>I0606400-81590BZ051-00003</v>
      </c>
      <c r="B4935" s="251" t="s">
        <v>15570</v>
      </c>
      <c r="C4935" s="251" t="s">
        <v>10077</v>
      </c>
      <c r="D4935" s="251" t="s">
        <v>4471</v>
      </c>
      <c r="E4935" s="251" t="s">
        <v>13670</v>
      </c>
      <c r="F4935" s="251" t="s">
        <v>9988</v>
      </c>
      <c r="G4935" s="251" t="s">
        <v>5230</v>
      </c>
      <c r="H4935" s="251" t="s">
        <v>770</v>
      </c>
      <c r="I4935" s="257" t="str">
        <f t="shared" ref="I4935:I4998" si="308">+IF(AND(O4935&lt;10),$B$2&amp;O4935,IF(AND(O4935&gt;9,O4935&lt;=99),$B$3&amp;O4935,IF(AND(O4935&gt;99,L93811&lt;1000),$B$4&amp;O4935,IF(AND(O4935&gt;999),$B$5&amp;7))))</f>
        <v>-00003</v>
      </c>
      <c r="J4935" s="251">
        <v>3</v>
      </c>
      <c r="K4935" s="251">
        <v>3</v>
      </c>
      <c r="M4935" s="251" t="s">
        <v>9958</v>
      </c>
      <c r="N4935" s="251" t="s">
        <v>13939</v>
      </c>
      <c r="O4935" s="251">
        <v>3</v>
      </c>
      <c r="Q4935" s="251" t="s">
        <v>15570</v>
      </c>
      <c r="R4935" s="251" t="s">
        <v>9960</v>
      </c>
      <c r="S4935" s="252" t="s">
        <v>4062</v>
      </c>
      <c r="T4935" s="251" t="str">
        <f t="shared" si="306"/>
        <v>I060640081590BZ051</v>
      </c>
      <c r="W4935" s="251" t="str">
        <f t="shared" si="307"/>
        <v>I060640081590-BZ051</v>
      </c>
    </row>
    <row r="4936" spans="1:23" x14ac:dyDescent="0.3">
      <c r="A4936" s="256" t="str">
        <f t="shared" ref="A4936:A4999" si="309">D4936&amp;$A$6&amp;S4936&amp;I4936</f>
        <v>I0606400-9004951143-00001</v>
      </c>
      <c r="B4936" s="251" t="s">
        <v>15571</v>
      </c>
      <c r="C4936" s="251" t="s">
        <v>10077</v>
      </c>
      <c r="D4936" s="251" t="s">
        <v>4471</v>
      </c>
      <c r="E4936" s="251" t="s">
        <v>13670</v>
      </c>
      <c r="F4936" s="251" t="s">
        <v>9990</v>
      </c>
      <c r="G4936" s="251" t="s">
        <v>1567</v>
      </c>
      <c r="H4936" s="251" t="s">
        <v>3393</v>
      </c>
      <c r="I4936" s="257" t="str">
        <f t="shared" si="308"/>
        <v>-00001</v>
      </c>
      <c r="J4936" s="251">
        <v>1</v>
      </c>
      <c r="K4936" s="251">
        <v>1</v>
      </c>
      <c r="M4936" s="251" t="s">
        <v>10007</v>
      </c>
      <c r="N4936" s="251" t="s">
        <v>13939</v>
      </c>
      <c r="O4936" s="251">
        <v>1</v>
      </c>
      <c r="Q4936" s="251" t="s">
        <v>15571</v>
      </c>
      <c r="R4936" s="251" t="s">
        <v>9960</v>
      </c>
      <c r="S4936" s="252">
        <v>9004951143</v>
      </c>
      <c r="T4936" s="251" t="str">
        <f t="shared" si="306"/>
        <v>I06064009004951143</v>
      </c>
      <c r="W4936" s="251" t="str">
        <f t="shared" si="307"/>
        <v>I060640090049-51143</v>
      </c>
    </row>
    <row r="4937" spans="1:23" x14ac:dyDescent="0.3">
      <c r="A4937" s="256" t="str">
        <f t="shared" si="309"/>
        <v>I0606400-9004A81004-00001</v>
      </c>
      <c r="B4937" s="251" t="s">
        <v>15572</v>
      </c>
      <c r="C4937" s="251" t="s">
        <v>10077</v>
      </c>
      <c r="D4937" s="251" t="s">
        <v>4471</v>
      </c>
      <c r="E4937" s="251" t="s">
        <v>13670</v>
      </c>
      <c r="F4937" s="251" t="s">
        <v>9992</v>
      </c>
      <c r="G4937" s="251" t="s">
        <v>1571</v>
      </c>
      <c r="H4937" s="251" t="s">
        <v>3393</v>
      </c>
      <c r="I4937" s="257" t="str">
        <f t="shared" si="308"/>
        <v>-00001</v>
      </c>
      <c r="J4937" s="251">
        <v>1</v>
      </c>
      <c r="K4937" s="251">
        <v>1</v>
      </c>
      <c r="M4937" s="251" t="s">
        <v>10003</v>
      </c>
      <c r="N4937" s="251" t="s">
        <v>13939</v>
      </c>
      <c r="O4937" s="251">
        <v>1</v>
      </c>
      <c r="Q4937" s="251" t="s">
        <v>15572</v>
      </c>
      <c r="R4937" s="251" t="s">
        <v>9960</v>
      </c>
      <c r="S4937" s="252" t="s">
        <v>1570</v>
      </c>
      <c r="T4937" s="251" t="str">
        <f t="shared" ref="T4937:T5000" si="310">+D4937&amp;S4937</f>
        <v>I06064009004A81004</v>
      </c>
      <c r="W4937" s="251" t="str">
        <f t="shared" ref="W4937:W5000" si="311">D4937&amp;G4937</f>
        <v>I06064009004A-81004</v>
      </c>
    </row>
    <row r="4938" spans="1:23" x14ac:dyDescent="0.3">
      <c r="A4938" s="256" t="str">
        <f t="shared" si="309"/>
        <v>I0606400-9004A81005-00001</v>
      </c>
      <c r="B4938" s="251" t="s">
        <v>15573</v>
      </c>
      <c r="C4938" s="251" t="s">
        <v>10077</v>
      </c>
      <c r="D4938" s="251" t="s">
        <v>4471</v>
      </c>
      <c r="E4938" s="251" t="s">
        <v>13670</v>
      </c>
      <c r="F4938" s="251" t="s">
        <v>9995</v>
      </c>
      <c r="G4938" s="251" t="s">
        <v>1566</v>
      </c>
      <c r="H4938" s="251" t="s">
        <v>3393</v>
      </c>
      <c r="I4938" s="257" t="str">
        <f t="shared" si="308"/>
        <v>-00001</v>
      </c>
      <c r="J4938" s="251">
        <v>1</v>
      </c>
      <c r="K4938" s="251">
        <v>1</v>
      </c>
      <c r="M4938" s="251" t="s">
        <v>10007</v>
      </c>
      <c r="N4938" s="251" t="s">
        <v>13939</v>
      </c>
      <c r="O4938" s="251">
        <v>1</v>
      </c>
      <c r="Q4938" s="251" t="s">
        <v>15573</v>
      </c>
      <c r="R4938" s="251" t="s">
        <v>9960</v>
      </c>
      <c r="S4938" s="252" t="s">
        <v>1565</v>
      </c>
      <c r="T4938" s="251" t="str">
        <f t="shared" si="310"/>
        <v>I06064009004A81005</v>
      </c>
      <c r="W4938" s="251" t="str">
        <f t="shared" si="311"/>
        <v>I06064009004A-81005</v>
      </c>
    </row>
    <row r="4939" spans="1:23" x14ac:dyDescent="0.3">
      <c r="A4939" s="256" t="str">
        <f t="shared" si="309"/>
        <v>I0606400-9004A81006-00005</v>
      </c>
      <c r="B4939" s="251" t="s">
        <v>15574</v>
      </c>
      <c r="C4939" s="251" t="s">
        <v>10077</v>
      </c>
      <c r="D4939" s="251" t="s">
        <v>4471</v>
      </c>
      <c r="E4939" s="251" t="s">
        <v>13670</v>
      </c>
      <c r="F4939" s="251" t="s">
        <v>9997</v>
      </c>
      <c r="G4939" s="251" t="s">
        <v>1574</v>
      </c>
      <c r="H4939" s="251" t="s">
        <v>3393</v>
      </c>
      <c r="I4939" s="257" t="str">
        <f t="shared" si="308"/>
        <v>-00005</v>
      </c>
      <c r="J4939" s="251">
        <v>5</v>
      </c>
      <c r="K4939" s="251">
        <v>5</v>
      </c>
      <c r="M4939" s="251" t="s">
        <v>10007</v>
      </c>
      <c r="N4939" s="251" t="s">
        <v>13939</v>
      </c>
      <c r="O4939" s="251">
        <v>5</v>
      </c>
      <c r="Q4939" s="251" t="s">
        <v>15574</v>
      </c>
      <c r="R4939" s="251" t="s">
        <v>9960</v>
      </c>
      <c r="S4939" s="252" t="s">
        <v>1573</v>
      </c>
      <c r="T4939" s="251" t="str">
        <f t="shared" si="310"/>
        <v>I06064009004A81006</v>
      </c>
      <c r="W4939" s="251" t="str">
        <f t="shared" si="311"/>
        <v>I06064009004A-81006</v>
      </c>
    </row>
    <row r="4940" spans="1:23" x14ac:dyDescent="0.3">
      <c r="A4940" s="256" t="str">
        <f t="shared" si="309"/>
        <v>I0606400-9004A81007-00007</v>
      </c>
      <c r="B4940" s="251" t="s">
        <v>15575</v>
      </c>
      <c r="C4940" s="251" t="s">
        <v>10077</v>
      </c>
      <c r="D4940" s="251" t="s">
        <v>4471</v>
      </c>
      <c r="E4940" s="251" t="s">
        <v>13670</v>
      </c>
      <c r="F4940" s="251" t="s">
        <v>10000</v>
      </c>
      <c r="G4940" s="251" t="s">
        <v>1576</v>
      </c>
      <c r="H4940" s="251" t="s">
        <v>3393</v>
      </c>
      <c r="I4940" s="257" t="str">
        <f t="shared" si="308"/>
        <v>-00007</v>
      </c>
      <c r="J4940" s="251">
        <v>7</v>
      </c>
      <c r="K4940" s="251">
        <v>7</v>
      </c>
      <c r="M4940" s="251" t="s">
        <v>10003</v>
      </c>
      <c r="N4940" s="251" t="s">
        <v>13939</v>
      </c>
      <c r="O4940" s="251">
        <v>7</v>
      </c>
      <c r="Q4940" s="251" t="s">
        <v>15575</v>
      </c>
      <c r="R4940" s="251" t="s">
        <v>9960</v>
      </c>
      <c r="S4940" s="252" t="s">
        <v>1575</v>
      </c>
      <c r="T4940" s="251" t="str">
        <f t="shared" si="310"/>
        <v>I06064009004A81007</v>
      </c>
      <c r="W4940" s="251" t="str">
        <f t="shared" si="311"/>
        <v>I06064009004A-81007</v>
      </c>
    </row>
    <row r="4941" spans="1:23" x14ac:dyDescent="0.3">
      <c r="A4941" s="256" t="str">
        <f t="shared" si="309"/>
        <v>I0606400-9004A81026-00009</v>
      </c>
      <c r="B4941" s="251" t="s">
        <v>15576</v>
      </c>
      <c r="C4941" s="251" t="s">
        <v>10077</v>
      </c>
      <c r="D4941" s="251" t="s">
        <v>4471</v>
      </c>
      <c r="E4941" s="251" t="s">
        <v>13670</v>
      </c>
      <c r="F4941" s="251" t="s">
        <v>10002</v>
      </c>
      <c r="G4941" s="251" t="s">
        <v>1624</v>
      </c>
      <c r="H4941" s="251" t="s">
        <v>3393</v>
      </c>
      <c r="I4941" s="257" t="str">
        <f t="shared" si="308"/>
        <v>-00009</v>
      </c>
      <c r="J4941" s="251">
        <v>9</v>
      </c>
      <c r="K4941" s="251">
        <v>9</v>
      </c>
      <c r="M4941" s="251" t="s">
        <v>10007</v>
      </c>
      <c r="N4941" s="251" t="s">
        <v>13939</v>
      </c>
      <c r="O4941" s="251">
        <v>9</v>
      </c>
      <c r="Q4941" s="251" t="s">
        <v>15576</v>
      </c>
      <c r="R4941" s="251" t="s">
        <v>9960</v>
      </c>
      <c r="S4941" s="252" t="s">
        <v>1623</v>
      </c>
      <c r="T4941" s="251" t="str">
        <f t="shared" si="310"/>
        <v>I06064009004A81026</v>
      </c>
      <c r="W4941" s="251" t="str">
        <f t="shared" si="311"/>
        <v>I06064009004A-81026</v>
      </c>
    </row>
    <row r="4942" spans="1:23" x14ac:dyDescent="0.3">
      <c r="A4942" s="256" t="str">
        <f t="shared" si="309"/>
        <v>I0606401-81580BZ051-00002</v>
      </c>
      <c r="B4942" s="251" t="s">
        <v>15577</v>
      </c>
      <c r="C4942" s="251" t="s">
        <v>10077</v>
      </c>
      <c r="D4942" s="251" t="s">
        <v>15578</v>
      </c>
      <c r="E4942" s="251" t="s">
        <v>13670</v>
      </c>
      <c r="F4942" s="251" t="s">
        <v>9957</v>
      </c>
      <c r="G4942" s="251" t="s">
        <v>5226</v>
      </c>
      <c r="H4942" s="251" t="s">
        <v>758</v>
      </c>
      <c r="I4942" s="257" t="str">
        <f t="shared" si="308"/>
        <v>-00002</v>
      </c>
      <c r="J4942" s="251">
        <v>2</v>
      </c>
      <c r="K4942" s="251">
        <v>2</v>
      </c>
      <c r="M4942" s="251" t="s">
        <v>9958</v>
      </c>
      <c r="N4942" s="251" t="s">
        <v>14067</v>
      </c>
      <c r="O4942" s="251">
        <v>2</v>
      </c>
      <c r="Q4942" s="251" t="s">
        <v>15577</v>
      </c>
      <c r="R4942" s="251" t="s">
        <v>10017</v>
      </c>
      <c r="S4942" s="252" t="s">
        <v>4065</v>
      </c>
      <c r="T4942" s="251" t="str">
        <f t="shared" si="310"/>
        <v>I060640181580BZ051</v>
      </c>
      <c r="W4942" s="251" t="str">
        <f t="shared" si="311"/>
        <v>I060640181580-BZ051</v>
      </c>
    </row>
    <row r="4943" spans="1:23" x14ac:dyDescent="0.3">
      <c r="A4943" s="256" t="str">
        <f t="shared" si="309"/>
        <v>I0606401-87915BZ070-00001</v>
      </c>
      <c r="B4943" s="251" t="s">
        <v>15579</v>
      </c>
      <c r="C4943" s="251" t="s">
        <v>10077</v>
      </c>
      <c r="D4943" s="251" t="s">
        <v>15578</v>
      </c>
      <c r="E4943" s="251" t="s">
        <v>13670</v>
      </c>
      <c r="F4943" s="251" t="s">
        <v>9962</v>
      </c>
      <c r="G4943" s="251" t="s">
        <v>1528</v>
      </c>
      <c r="H4943" s="251" t="s">
        <v>10293</v>
      </c>
      <c r="I4943" s="257" t="str">
        <f t="shared" si="308"/>
        <v>-00001</v>
      </c>
      <c r="J4943" s="251">
        <v>1</v>
      </c>
      <c r="K4943" s="251">
        <v>1</v>
      </c>
      <c r="M4943" s="251" t="s">
        <v>10007</v>
      </c>
      <c r="N4943" s="251" t="s">
        <v>14067</v>
      </c>
      <c r="O4943" s="251">
        <v>1</v>
      </c>
      <c r="Q4943" s="251" t="s">
        <v>15579</v>
      </c>
      <c r="R4943" s="251" t="s">
        <v>10017</v>
      </c>
      <c r="S4943" s="252" t="s">
        <v>1527</v>
      </c>
      <c r="T4943" s="251" t="str">
        <f t="shared" si="310"/>
        <v>I060640187915BZ070</v>
      </c>
      <c r="W4943" s="251" t="str">
        <f t="shared" si="311"/>
        <v>I060640187915-BZ070</v>
      </c>
    </row>
    <row r="4944" spans="1:23" x14ac:dyDescent="0.3">
      <c r="A4944" s="256" t="str">
        <f t="shared" si="309"/>
        <v>I0606401-87917BZ010-00002</v>
      </c>
      <c r="B4944" s="251" t="s">
        <v>15580</v>
      </c>
      <c r="C4944" s="251" t="s">
        <v>10077</v>
      </c>
      <c r="D4944" s="251" t="s">
        <v>15578</v>
      </c>
      <c r="E4944" s="251" t="s">
        <v>13670</v>
      </c>
      <c r="F4944" s="251" t="s">
        <v>9964</v>
      </c>
      <c r="G4944" s="251" t="s">
        <v>1515</v>
      </c>
      <c r="H4944" s="251" t="s">
        <v>10109</v>
      </c>
      <c r="I4944" s="257" t="str">
        <f t="shared" si="308"/>
        <v>-00002</v>
      </c>
      <c r="J4944" s="251">
        <v>2</v>
      </c>
      <c r="K4944" s="251">
        <v>2</v>
      </c>
      <c r="M4944" s="251" t="s">
        <v>10007</v>
      </c>
      <c r="N4944" s="251" t="s">
        <v>14067</v>
      </c>
      <c r="O4944" s="251">
        <v>2</v>
      </c>
      <c r="Q4944" s="251" t="s">
        <v>15580</v>
      </c>
      <c r="R4944" s="251" t="s">
        <v>10017</v>
      </c>
      <c r="S4944" s="252" t="s">
        <v>1514</v>
      </c>
      <c r="T4944" s="251" t="str">
        <f t="shared" si="310"/>
        <v>I060640187917BZ010</v>
      </c>
      <c r="W4944" s="251" t="str">
        <f t="shared" si="311"/>
        <v>I060640187917-BZ010</v>
      </c>
    </row>
    <row r="4945" spans="1:23" x14ac:dyDescent="0.3">
      <c r="A4945" s="256" t="str">
        <f t="shared" si="309"/>
        <v>I0606401-87947BZ010-00002</v>
      </c>
      <c r="B4945" s="251" t="s">
        <v>15581</v>
      </c>
      <c r="C4945" s="251" t="s">
        <v>10077</v>
      </c>
      <c r="D4945" s="251" t="s">
        <v>15578</v>
      </c>
      <c r="E4945" s="251" t="s">
        <v>13670</v>
      </c>
      <c r="F4945" s="251" t="s">
        <v>9966</v>
      </c>
      <c r="G4945" s="251" t="s">
        <v>1519</v>
      </c>
      <c r="H4945" s="251" t="s">
        <v>10109</v>
      </c>
      <c r="I4945" s="257" t="str">
        <f t="shared" si="308"/>
        <v>-00002</v>
      </c>
      <c r="J4945" s="251">
        <v>2</v>
      </c>
      <c r="K4945" s="251">
        <v>2</v>
      </c>
      <c r="M4945" s="251" t="s">
        <v>10007</v>
      </c>
      <c r="N4945" s="251" t="s">
        <v>14067</v>
      </c>
      <c r="O4945" s="251">
        <v>2</v>
      </c>
      <c r="Q4945" s="251" t="s">
        <v>15581</v>
      </c>
      <c r="R4945" s="251" t="s">
        <v>10017</v>
      </c>
      <c r="S4945" s="252" t="s">
        <v>1518</v>
      </c>
      <c r="T4945" s="251" t="str">
        <f t="shared" si="310"/>
        <v>I060640187947BZ010</v>
      </c>
      <c r="W4945" s="251" t="str">
        <f t="shared" si="311"/>
        <v>I060640187947-BZ010</v>
      </c>
    </row>
    <row r="4946" spans="1:23" x14ac:dyDescent="0.3">
      <c r="A4946" s="256" t="str">
        <f t="shared" si="309"/>
        <v>I0606402-81150BZ200-00001</v>
      </c>
      <c r="B4946" s="251" t="s">
        <v>15582</v>
      </c>
      <c r="C4946" s="251" t="s">
        <v>10077</v>
      </c>
      <c r="D4946" s="251" t="s">
        <v>15583</v>
      </c>
      <c r="E4946" s="251" t="s">
        <v>13670</v>
      </c>
      <c r="F4946" s="251" t="s">
        <v>9957</v>
      </c>
      <c r="G4946" s="251" t="s">
        <v>1092</v>
      </c>
      <c r="H4946" s="251" t="s">
        <v>11701</v>
      </c>
      <c r="I4946" s="257" t="str">
        <f t="shared" si="308"/>
        <v>-00001</v>
      </c>
      <c r="J4946" s="251">
        <v>1</v>
      </c>
      <c r="K4946" s="251">
        <v>1</v>
      </c>
      <c r="M4946" s="251" t="s">
        <v>9958</v>
      </c>
      <c r="N4946" s="251" t="s">
        <v>14314</v>
      </c>
      <c r="O4946" s="251">
        <v>1</v>
      </c>
      <c r="Q4946" s="251" t="s">
        <v>15582</v>
      </c>
      <c r="R4946" s="251" t="s">
        <v>10028</v>
      </c>
      <c r="S4946" s="252" t="s">
        <v>1091</v>
      </c>
      <c r="T4946" s="251" t="str">
        <f t="shared" si="310"/>
        <v>I060640281150BZ200</v>
      </c>
      <c r="W4946" s="251" t="str">
        <f t="shared" si="311"/>
        <v>I060640281150-BZ200</v>
      </c>
    </row>
    <row r="4947" spans="1:23" x14ac:dyDescent="0.3">
      <c r="A4947" s="256" t="str">
        <f t="shared" si="309"/>
        <v>I0606402-81555BZ070-00001</v>
      </c>
      <c r="B4947" s="251" t="s">
        <v>15584</v>
      </c>
      <c r="C4947" s="251" t="s">
        <v>10077</v>
      </c>
      <c r="D4947" s="251" t="s">
        <v>15583</v>
      </c>
      <c r="E4947" s="251" t="s">
        <v>13670</v>
      </c>
      <c r="F4947" s="251" t="s">
        <v>9962</v>
      </c>
      <c r="G4947" s="251" t="s">
        <v>1348</v>
      </c>
      <c r="H4947" s="251" t="s">
        <v>10115</v>
      </c>
      <c r="I4947" s="257" t="str">
        <f t="shared" si="308"/>
        <v>-00001</v>
      </c>
      <c r="J4947" s="251">
        <v>1</v>
      </c>
      <c r="K4947" s="251">
        <v>1</v>
      </c>
      <c r="M4947" s="251" t="s">
        <v>10007</v>
      </c>
      <c r="N4947" s="251" t="s">
        <v>14314</v>
      </c>
      <c r="O4947" s="251">
        <v>1</v>
      </c>
      <c r="Q4947" s="251" t="s">
        <v>15584</v>
      </c>
      <c r="R4947" s="251" t="s">
        <v>10028</v>
      </c>
      <c r="S4947" s="252" t="s">
        <v>1347</v>
      </c>
      <c r="T4947" s="251" t="str">
        <f t="shared" si="310"/>
        <v>I060640281555BZ070</v>
      </c>
      <c r="W4947" s="251" t="str">
        <f t="shared" si="311"/>
        <v>I060640281555-BZ070</v>
      </c>
    </row>
    <row r="4948" spans="1:23" x14ac:dyDescent="0.3">
      <c r="A4948" s="256" t="str">
        <f t="shared" si="309"/>
        <v>I0606402-81565BZ030-00001</v>
      </c>
      <c r="B4948" s="251" t="s">
        <v>15585</v>
      </c>
      <c r="C4948" s="251" t="s">
        <v>10077</v>
      </c>
      <c r="D4948" s="251" t="s">
        <v>15583</v>
      </c>
      <c r="E4948" s="251" t="s">
        <v>13670</v>
      </c>
      <c r="F4948" s="251" t="s">
        <v>9964</v>
      </c>
      <c r="G4948" s="251" t="s">
        <v>1356</v>
      </c>
      <c r="H4948" s="251" t="s">
        <v>10467</v>
      </c>
      <c r="I4948" s="257" t="str">
        <f t="shared" si="308"/>
        <v>-00001</v>
      </c>
      <c r="J4948" s="251">
        <v>1</v>
      </c>
      <c r="K4948" s="251">
        <v>1</v>
      </c>
      <c r="M4948" s="251" t="s">
        <v>10007</v>
      </c>
      <c r="N4948" s="251" t="s">
        <v>14314</v>
      </c>
      <c r="O4948" s="251">
        <v>1</v>
      </c>
      <c r="Q4948" s="251" t="s">
        <v>15585</v>
      </c>
      <c r="R4948" s="251" t="s">
        <v>10028</v>
      </c>
      <c r="S4948" s="252" t="s">
        <v>1355</v>
      </c>
      <c r="T4948" s="251" t="str">
        <f t="shared" si="310"/>
        <v>I060640281565BZ030</v>
      </c>
      <c r="W4948" s="251" t="str">
        <f t="shared" si="311"/>
        <v>I060640281565-BZ030</v>
      </c>
    </row>
    <row r="4949" spans="1:23" x14ac:dyDescent="0.3">
      <c r="A4949" s="256" t="str">
        <f t="shared" si="309"/>
        <v>I0706410-9004951125-00024</v>
      </c>
      <c r="B4949" s="251" t="s">
        <v>15586</v>
      </c>
      <c r="C4949" s="251" t="s">
        <v>10117</v>
      </c>
      <c r="D4949" s="251" t="s">
        <v>15587</v>
      </c>
      <c r="E4949" s="251" t="s">
        <v>13670</v>
      </c>
      <c r="F4949" s="251" t="s">
        <v>9957</v>
      </c>
      <c r="G4949" s="251" t="s">
        <v>1561</v>
      </c>
      <c r="H4949" s="251" t="s">
        <v>3393</v>
      </c>
      <c r="I4949" s="257" t="str">
        <f t="shared" si="308"/>
        <v>-00024</v>
      </c>
      <c r="J4949" s="251">
        <v>24</v>
      </c>
      <c r="K4949" s="251">
        <v>24</v>
      </c>
      <c r="M4949" s="251" t="s">
        <v>10003</v>
      </c>
      <c r="N4949" s="251" t="s">
        <v>13939</v>
      </c>
      <c r="O4949" s="251">
        <v>24</v>
      </c>
      <c r="Q4949" s="251" t="s">
        <v>15586</v>
      </c>
      <c r="R4949" s="251" t="s">
        <v>9960</v>
      </c>
      <c r="S4949" s="252">
        <v>9004951125</v>
      </c>
      <c r="T4949" s="251" t="str">
        <f t="shared" si="310"/>
        <v>I07064109004951125</v>
      </c>
      <c r="W4949" s="251" t="str">
        <f t="shared" si="311"/>
        <v>I070641090049-51125</v>
      </c>
    </row>
    <row r="4950" spans="1:23" x14ac:dyDescent="0.3">
      <c r="A4950" s="256" t="str">
        <f t="shared" si="309"/>
        <v>I0706411-81110BZ010-00003</v>
      </c>
      <c r="B4950" s="251" t="s">
        <v>15588</v>
      </c>
      <c r="C4950" s="251" t="s">
        <v>10117</v>
      </c>
      <c r="D4950" s="251" t="s">
        <v>15589</v>
      </c>
      <c r="E4950" s="251" t="s">
        <v>13670</v>
      </c>
      <c r="F4950" s="251" t="s">
        <v>9957</v>
      </c>
      <c r="G4950" s="251" t="s">
        <v>997</v>
      </c>
      <c r="H4950" s="251" t="s">
        <v>10121</v>
      </c>
      <c r="I4950" s="257" t="str">
        <f t="shared" si="308"/>
        <v>-00003</v>
      </c>
      <c r="J4950" s="251">
        <v>3</v>
      </c>
      <c r="K4950" s="251">
        <v>3</v>
      </c>
      <c r="M4950" s="251" t="s">
        <v>9958</v>
      </c>
      <c r="N4950" s="251" t="s">
        <v>14067</v>
      </c>
      <c r="O4950" s="251">
        <v>3</v>
      </c>
      <c r="Q4950" s="251" t="s">
        <v>15588</v>
      </c>
      <c r="R4950" s="251" t="s">
        <v>10017</v>
      </c>
      <c r="S4950" s="252" t="s">
        <v>996</v>
      </c>
      <c r="T4950" s="251" t="str">
        <f t="shared" si="310"/>
        <v>I070641181110BZ010</v>
      </c>
      <c r="W4950" s="251" t="str">
        <f t="shared" si="311"/>
        <v>I070641181110-BZ010</v>
      </c>
    </row>
    <row r="4951" spans="1:23" x14ac:dyDescent="0.3">
      <c r="A4951" s="256" t="str">
        <f t="shared" si="309"/>
        <v>I0706411-81110BZ050-00004</v>
      </c>
      <c r="B4951" s="251" t="s">
        <v>15590</v>
      </c>
      <c r="C4951" s="251" t="s">
        <v>10117</v>
      </c>
      <c r="D4951" s="251" t="s">
        <v>15589</v>
      </c>
      <c r="E4951" s="251" t="s">
        <v>13670</v>
      </c>
      <c r="F4951" s="251" t="s">
        <v>9962</v>
      </c>
      <c r="G4951" s="251" t="s">
        <v>1015</v>
      </c>
      <c r="H4951" s="251" t="s">
        <v>10123</v>
      </c>
      <c r="I4951" s="257" t="str">
        <f t="shared" si="308"/>
        <v>-00004</v>
      </c>
      <c r="J4951" s="251">
        <v>4</v>
      </c>
      <c r="K4951" s="251">
        <v>4</v>
      </c>
      <c r="M4951" s="251" t="s">
        <v>9958</v>
      </c>
      <c r="N4951" s="251" t="s">
        <v>14067</v>
      </c>
      <c r="O4951" s="251">
        <v>4</v>
      </c>
      <c r="Q4951" s="251" t="s">
        <v>15590</v>
      </c>
      <c r="R4951" s="251" t="s">
        <v>10017</v>
      </c>
      <c r="S4951" s="252" t="s">
        <v>1014</v>
      </c>
      <c r="T4951" s="251" t="str">
        <f t="shared" si="310"/>
        <v>I070641181110BZ050</v>
      </c>
      <c r="W4951" s="251" t="str">
        <f t="shared" si="311"/>
        <v>I070641181110-BZ050</v>
      </c>
    </row>
    <row r="4952" spans="1:23" x14ac:dyDescent="0.3">
      <c r="A4952" s="256" t="str">
        <f t="shared" si="309"/>
        <v>I0706411-81110BZ800-00003</v>
      </c>
      <c r="B4952" s="251" t="s">
        <v>15591</v>
      </c>
      <c r="C4952" s="251" t="s">
        <v>10117</v>
      </c>
      <c r="D4952" s="251" t="s">
        <v>15589</v>
      </c>
      <c r="E4952" s="251" t="s">
        <v>13670</v>
      </c>
      <c r="F4952" s="251" t="s">
        <v>9964</v>
      </c>
      <c r="G4952" s="251" t="s">
        <v>3420</v>
      </c>
      <c r="H4952" s="251" t="s">
        <v>3422</v>
      </c>
      <c r="I4952" s="257" t="str">
        <f t="shared" si="308"/>
        <v>-00003</v>
      </c>
      <c r="J4952" s="251">
        <v>3</v>
      </c>
      <c r="K4952" s="251">
        <v>3</v>
      </c>
      <c r="M4952" s="251" t="s">
        <v>9958</v>
      </c>
      <c r="N4952" s="251" t="s">
        <v>14067</v>
      </c>
      <c r="O4952" s="251">
        <v>3</v>
      </c>
      <c r="Q4952" s="251" t="s">
        <v>15591</v>
      </c>
      <c r="R4952" s="251" t="s">
        <v>10017</v>
      </c>
      <c r="S4952" s="252" t="s">
        <v>3419</v>
      </c>
      <c r="T4952" s="251" t="str">
        <f t="shared" si="310"/>
        <v>I070641181110BZ800</v>
      </c>
      <c r="W4952" s="251" t="str">
        <f t="shared" si="311"/>
        <v>I070641181110-BZ800</v>
      </c>
    </row>
    <row r="4953" spans="1:23" x14ac:dyDescent="0.3">
      <c r="A4953" s="256" t="str">
        <f t="shared" si="309"/>
        <v>I0706411-81110BZ840-00003</v>
      </c>
      <c r="B4953" s="251" t="s">
        <v>15592</v>
      </c>
      <c r="C4953" s="251" t="s">
        <v>10117</v>
      </c>
      <c r="D4953" s="251" t="s">
        <v>15589</v>
      </c>
      <c r="E4953" s="251" t="s">
        <v>13670</v>
      </c>
      <c r="F4953" s="251" t="s">
        <v>9966</v>
      </c>
      <c r="G4953" s="251" t="s">
        <v>3424</v>
      </c>
      <c r="H4953" s="251" t="s">
        <v>3422</v>
      </c>
      <c r="I4953" s="257" t="str">
        <f t="shared" si="308"/>
        <v>-00003</v>
      </c>
      <c r="J4953" s="251">
        <v>3</v>
      </c>
      <c r="K4953" s="251">
        <v>3</v>
      </c>
      <c r="M4953" s="251" t="s">
        <v>9958</v>
      </c>
      <c r="N4953" s="251" t="s">
        <v>14067</v>
      </c>
      <c r="O4953" s="251">
        <v>3</v>
      </c>
      <c r="Q4953" s="251" t="s">
        <v>15592</v>
      </c>
      <c r="R4953" s="251" t="s">
        <v>10017</v>
      </c>
      <c r="S4953" s="252" t="s">
        <v>3423</v>
      </c>
      <c r="T4953" s="251" t="str">
        <f t="shared" si="310"/>
        <v>I070641181110BZ840</v>
      </c>
      <c r="W4953" s="251" t="str">
        <f t="shared" si="311"/>
        <v>I070641181110-BZ840</v>
      </c>
    </row>
    <row r="4954" spans="1:23" x14ac:dyDescent="0.3">
      <c r="A4954" s="256" t="str">
        <f t="shared" si="309"/>
        <v>I0706411-81150BZ010-00001</v>
      </c>
      <c r="B4954" s="251" t="s">
        <v>15593</v>
      </c>
      <c r="C4954" s="251" t="s">
        <v>10117</v>
      </c>
      <c r="D4954" s="251" t="s">
        <v>15589</v>
      </c>
      <c r="E4954" s="251" t="s">
        <v>13670</v>
      </c>
      <c r="F4954" s="251" t="s">
        <v>9968</v>
      </c>
      <c r="G4954" s="251" t="s">
        <v>1006</v>
      </c>
      <c r="H4954" s="251" t="s">
        <v>3429</v>
      </c>
      <c r="I4954" s="257" t="str">
        <f t="shared" si="308"/>
        <v>-00001</v>
      </c>
      <c r="J4954" s="251">
        <v>1</v>
      </c>
      <c r="K4954" s="251">
        <v>1</v>
      </c>
      <c r="M4954" s="251" t="s">
        <v>9958</v>
      </c>
      <c r="N4954" s="251" t="s">
        <v>14067</v>
      </c>
      <c r="O4954" s="251">
        <v>1</v>
      </c>
      <c r="Q4954" s="251" t="s">
        <v>15593</v>
      </c>
      <c r="R4954" s="251" t="s">
        <v>10017</v>
      </c>
      <c r="S4954" s="252" t="s">
        <v>1005</v>
      </c>
      <c r="T4954" s="251" t="str">
        <f t="shared" si="310"/>
        <v>I070641181150BZ010</v>
      </c>
      <c r="W4954" s="251" t="str">
        <f t="shared" si="311"/>
        <v>I070641181150-BZ010</v>
      </c>
    </row>
    <row r="4955" spans="1:23" x14ac:dyDescent="0.3">
      <c r="A4955" s="256" t="str">
        <f t="shared" si="309"/>
        <v>I0706411-81150BZ050-00005</v>
      </c>
      <c r="B4955" s="251" t="s">
        <v>15594</v>
      </c>
      <c r="C4955" s="251" t="s">
        <v>10117</v>
      </c>
      <c r="D4955" s="251" t="s">
        <v>15589</v>
      </c>
      <c r="E4955" s="251" t="s">
        <v>13670</v>
      </c>
      <c r="F4955" s="251" t="s">
        <v>9970</v>
      </c>
      <c r="G4955" s="251" t="s">
        <v>1024</v>
      </c>
      <c r="H4955" s="251" t="s">
        <v>5057</v>
      </c>
      <c r="I4955" s="257" t="str">
        <f t="shared" si="308"/>
        <v>-00005</v>
      </c>
      <c r="J4955" s="251">
        <v>5</v>
      </c>
      <c r="K4955" s="251">
        <v>5</v>
      </c>
      <c r="M4955" s="251" t="s">
        <v>9958</v>
      </c>
      <c r="N4955" s="251" t="s">
        <v>14067</v>
      </c>
      <c r="O4955" s="251">
        <v>5</v>
      </c>
      <c r="Q4955" s="251" t="s">
        <v>15594</v>
      </c>
      <c r="R4955" s="251" t="s">
        <v>10017</v>
      </c>
      <c r="S4955" s="252" t="s">
        <v>1023</v>
      </c>
      <c r="T4955" s="251" t="str">
        <f t="shared" si="310"/>
        <v>I070641181150BZ050</v>
      </c>
      <c r="W4955" s="251" t="str">
        <f t="shared" si="311"/>
        <v>I070641181150-BZ050</v>
      </c>
    </row>
    <row r="4956" spans="1:23" x14ac:dyDescent="0.3">
      <c r="A4956" s="256" t="str">
        <f t="shared" si="309"/>
        <v>I0706411-81150BZ800-00003</v>
      </c>
      <c r="B4956" s="251" t="s">
        <v>15595</v>
      </c>
      <c r="C4956" s="251" t="s">
        <v>10117</v>
      </c>
      <c r="D4956" s="251" t="s">
        <v>15589</v>
      </c>
      <c r="E4956" s="251" t="s">
        <v>13670</v>
      </c>
      <c r="F4956" s="251" t="s">
        <v>9972</v>
      </c>
      <c r="G4956" s="251" t="s">
        <v>3427</v>
      </c>
      <c r="H4956" s="251" t="s">
        <v>3429</v>
      </c>
      <c r="I4956" s="257" t="str">
        <f t="shared" si="308"/>
        <v>-00003</v>
      </c>
      <c r="J4956" s="251">
        <v>3</v>
      </c>
      <c r="K4956" s="251">
        <v>3</v>
      </c>
      <c r="M4956" s="251" t="s">
        <v>9958</v>
      </c>
      <c r="N4956" s="251" t="s">
        <v>14067</v>
      </c>
      <c r="O4956" s="251">
        <v>3</v>
      </c>
      <c r="Q4956" s="251" t="s">
        <v>15595</v>
      </c>
      <c r="R4956" s="251" t="s">
        <v>10017</v>
      </c>
      <c r="S4956" s="252" t="s">
        <v>3426</v>
      </c>
      <c r="T4956" s="251" t="str">
        <f t="shared" si="310"/>
        <v>I070641181150BZ800</v>
      </c>
      <c r="W4956" s="251" t="str">
        <f t="shared" si="311"/>
        <v>I070641181150-BZ800</v>
      </c>
    </row>
    <row r="4957" spans="1:23" x14ac:dyDescent="0.3">
      <c r="A4957" s="256" t="str">
        <f t="shared" si="309"/>
        <v>I0706411-81150BZ840-00003</v>
      </c>
      <c r="B4957" s="251" t="s">
        <v>15596</v>
      </c>
      <c r="C4957" s="251" t="s">
        <v>10117</v>
      </c>
      <c r="D4957" s="251" t="s">
        <v>15589</v>
      </c>
      <c r="E4957" s="251" t="s">
        <v>13670</v>
      </c>
      <c r="F4957" s="251" t="s">
        <v>9974</v>
      </c>
      <c r="G4957" s="251" t="s">
        <v>3431</v>
      </c>
      <c r="H4957" s="251" t="s">
        <v>3429</v>
      </c>
      <c r="I4957" s="257" t="str">
        <f t="shared" si="308"/>
        <v>-00003</v>
      </c>
      <c r="J4957" s="251">
        <v>3</v>
      </c>
      <c r="K4957" s="251">
        <v>3</v>
      </c>
      <c r="M4957" s="251" t="s">
        <v>9958</v>
      </c>
      <c r="N4957" s="251" t="s">
        <v>14067</v>
      </c>
      <c r="O4957" s="251">
        <v>3</v>
      </c>
      <c r="Q4957" s="251" t="s">
        <v>15596</v>
      </c>
      <c r="R4957" s="251" t="s">
        <v>10017</v>
      </c>
      <c r="S4957" s="252" t="s">
        <v>3430</v>
      </c>
      <c r="T4957" s="251" t="str">
        <f t="shared" si="310"/>
        <v>I070641181150BZ840</v>
      </c>
      <c r="W4957" s="251" t="str">
        <f t="shared" si="311"/>
        <v>I070641181150-BZ840</v>
      </c>
    </row>
    <row r="4958" spans="1:23" x14ac:dyDescent="0.3">
      <c r="A4958" s="256" t="str">
        <f t="shared" si="309"/>
        <v>I0706411-81551BZ250-00003</v>
      </c>
      <c r="B4958" s="251" t="s">
        <v>15597</v>
      </c>
      <c r="C4958" s="251" t="s">
        <v>10117</v>
      </c>
      <c r="D4958" s="251" t="s">
        <v>15589</v>
      </c>
      <c r="E4958" s="251" t="s">
        <v>13670</v>
      </c>
      <c r="F4958" s="251" t="s">
        <v>9976</v>
      </c>
      <c r="G4958" s="251" t="s">
        <v>1396</v>
      </c>
      <c r="H4958" s="251" t="s">
        <v>3436</v>
      </c>
      <c r="I4958" s="257" t="str">
        <f t="shared" si="308"/>
        <v>-00003</v>
      </c>
      <c r="J4958" s="251">
        <v>3</v>
      </c>
      <c r="K4958" s="251">
        <v>3</v>
      </c>
      <c r="M4958" s="251" t="s">
        <v>9958</v>
      </c>
      <c r="N4958" s="251" t="s">
        <v>14067</v>
      </c>
      <c r="O4958" s="251">
        <v>3</v>
      </c>
      <c r="Q4958" s="251" t="s">
        <v>15597</v>
      </c>
      <c r="R4958" s="251" t="s">
        <v>10017</v>
      </c>
      <c r="S4958" s="252" t="s">
        <v>1395</v>
      </c>
      <c r="T4958" s="251" t="str">
        <f t="shared" si="310"/>
        <v>I070641181551BZ250</v>
      </c>
      <c r="W4958" s="251" t="str">
        <f t="shared" si="311"/>
        <v>I070641181551-BZ250</v>
      </c>
    </row>
    <row r="4959" spans="1:23" x14ac:dyDescent="0.3">
      <c r="A4959" s="256" t="str">
        <f t="shared" si="309"/>
        <v>I0706411-81561BZ060-00001</v>
      </c>
      <c r="B4959" s="251" t="s">
        <v>15598</v>
      </c>
      <c r="C4959" s="251" t="s">
        <v>10117</v>
      </c>
      <c r="D4959" s="251" t="s">
        <v>15589</v>
      </c>
      <c r="E4959" s="251" t="s">
        <v>13670</v>
      </c>
      <c r="F4959" s="251" t="s">
        <v>9978</v>
      </c>
      <c r="G4959" s="251" t="s">
        <v>1304</v>
      </c>
      <c r="H4959" s="251" t="s">
        <v>10128</v>
      </c>
      <c r="I4959" s="257" t="str">
        <f t="shared" si="308"/>
        <v>-00001</v>
      </c>
      <c r="J4959" s="251">
        <v>1</v>
      </c>
      <c r="K4959" s="251">
        <v>1</v>
      </c>
      <c r="M4959" s="251" t="s">
        <v>9958</v>
      </c>
      <c r="N4959" s="251" t="s">
        <v>14067</v>
      </c>
      <c r="O4959" s="251">
        <v>1</v>
      </c>
      <c r="Q4959" s="251" t="s">
        <v>15598</v>
      </c>
      <c r="R4959" s="251" t="s">
        <v>10017</v>
      </c>
      <c r="S4959" s="252" t="s">
        <v>1303</v>
      </c>
      <c r="T4959" s="251" t="str">
        <f t="shared" si="310"/>
        <v>I070641181561BZ060</v>
      </c>
      <c r="W4959" s="251" t="str">
        <f t="shared" si="311"/>
        <v>I070641181561-BZ060</v>
      </c>
    </row>
    <row r="4960" spans="1:23" x14ac:dyDescent="0.3">
      <c r="A4960" s="256" t="str">
        <f t="shared" si="309"/>
        <v>I0706411-81561BZ090-00004</v>
      </c>
      <c r="B4960" s="251" t="s">
        <v>15599</v>
      </c>
      <c r="C4960" s="251" t="s">
        <v>10117</v>
      </c>
      <c r="D4960" s="251" t="s">
        <v>15589</v>
      </c>
      <c r="E4960" s="251" t="s">
        <v>13670</v>
      </c>
      <c r="F4960" s="251" t="s">
        <v>9980</v>
      </c>
      <c r="G4960" s="251" t="s">
        <v>1331</v>
      </c>
      <c r="H4960" s="251" t="s">
        <v>5211</v>
      </c>
      <c r="I4960" s="257" t="str">
        <f t="shared" si="308"/>
        <v>-00004</v>
      </c>
      <c r="J4960" s="251">
        <v>4</v>
      </c>
      <c r="K4960" s="251">
        <v>4</v>
      </c>
      <c r="M4960" s="251" t="s">
        <v>9958</v>
      </c>
      <c r="N4960" s="251" t="s">
        <v>14067</v>
      </c>
      <c r="O4960" s="251">
        <v>4</v>
      </c>
      <c r="Q4960" s="251" t="s">
        <v>15599</v>
      </c>
      <c r="R4960" s="251" t="s">
        <v>10017</v>
      </c>
      <c r="S4960" s="252" t="s">
        <v>1330</v>
      </c>
      <c r="T4960" s="251" t="str">
        <f t="shared" si="310"/>
        <v>I070641181561BZ090</v>
      </c>
      <c r="W4960" s="251" t="str">
        <f t="shared" si="311"/>
        <v>I070641181561-BZ090</v>
      </c>
    </row>
    <row r="4961" spans="1:23" x14ac:dyDescent="0.3">
      <c r="A4961" s="256" t="str">
        <f t="shared" si="309"/>
        <v>I0706411-81561BZ410-00003</v>
      </c>
      <c r="B4961" s="251" t="s">
        <v>15600</v>
      </c>
      <c r="C4961" s="251" t="s">
        <v>10117</v>
      </c>
      <c r="D4961" s="251" t="s">
        <v>15589</v>
      </c>
      <c r="E4961" s="251" t="s">
        <v>13670</v>
      </c>
      <c r="F4961" s="251" t="s">
        <v>9982</v>
      </c>
      <c r="G4961" s="251" t="s">
        <v>3441</v>
      </c>
      <c r="H4961" s="251" t="s">
        <v>3443</v>
      </c>
      <c r="I4961" s="257" t="str">
        <f t="shared" si="308"/>
        <v>-00003</v>
      </c>
      <c r="J4961" s="251">
        <v>3</v>
      </c>
      <c r="K4961" s="251">
        <v>3</v>
      </c>
      <c r="M4961" s="251" t="s">
        <v>9958</v>
      </c>
      <c r="N4961" s="251" t="s">
        <v>14067</v>
      </c>
      <c r="O4961" s="251">
        <v>3</v>
      </c>
      <c r="Q4961" s="251" t="s">
        <v>15600</v>
      </c>
      <c r="R4961" s="251" t="s">
        <v>10017</v>
      </c>
      <c r="S4961" s="252" t="s">
        <v>11</v>
      </c>
      <c r="T4961" s="251" t="str">
        <f t="shared" si="310"/>
        <v>I070641181561BZ410</v>
      </c>
      <c r="W4961" s="251" t="str">
        <f t="shared" si="311"/>
        <v>I070641181561-BZ410</v>
      </c>
    </row>
    <row r="4962" spans="1:23" x14ac:dyDescent="0.3">
      <c r="A4962" s="256" t="str">
        <f t="shared" si="309"/>
        <v>I0706411-81580BZ090-00001</v>
      </c>
      <c r="B4962" s="251" t="s">
        <v>15601</v>
      </c>
      <c r="C4962" s="251" t="s">
        <v>10117</v>
      </c>
      <c r="D4962" s="251" t="s">
        <v>15589</v>
      </c>
      <c r="E4962" s="251" t="s">
        <v>13670</v>
      </c>
      <c r="F4962" s="251" t="s">
        <v>9984</v>
      </c>
      <c r="G4962" s="251" t="s">
        <v>3449</v>
      </c>
      <c r="H4962" s="251" t="s">
        <v>758</v>
      </c>
      <c r="I4962" s="257" t="str">
        <f t="shared" si="308"/>
        <v>-00001</v>
      </c>
      <c r="J4962" s="251">
        <v>1</v>
      </c>
      <c r="K4962" s="251">
        <v>1</v>
      </c>
      <c r="M4962" s="251" t="s">
        <v>9993</v>
      </c>
      <c r="N4962" s="251" t="s">
        <v>14067</v>
      </c>
      <c r="O4962" s="251">
        <v>1</v>
      </c>
      <c r="Q4962" s="251" t="s">
        <v>15601</v>
      </c>
      <c r="R4962" s="251" t="s">
        <v>10017</v>
      </c>
      <c r="S4962" s="252" t="s">
        <v>3448</v>
      </c>
      <c r="T4962" s="251" t="str">
        <f t="shared" si="310"/>
        <v>I070641181580BZ090</v>
      </c>
      <c r="W4962" s="251" t="str">
        <f t="shared" si="311"/>
        <v>I070641181580-BZ090</v>
      </c>
    </row>
    <row r="4963" spans="1:23" x14ac:dyDescent="0.3">
      <c r="A4963" s="256" t="str">
        <f t="shared" si="309"/>
        <v>I0706411-81590BZ090-00001</v>
      </c>
      <c r="B4963" s="251" t="s">
        <v>15602</v>
      </c>
      <c r="C4963" s="251" t="s">
        <v>10117</v>
      </c>
      <c r="D4963" s="251" t="s">
        <v>15589</v>
      </c>
      <c r="E4963" s="251" t="s">
        <v>13670</v>
      </c>
      <c r="F4963" s="251" t="s">
        <v>9986</v>
      </c>
      <c r="G4963" s="251" t="s">
        <v>3452</v>
      </c>
      <c r="H4963" s="251" t="s">
        <v>770</v>
      </c>
      <c r="I4963" s="257" t="str">
        <f t="shared" si="308"/>
        <v>-00001</v>
      </c>
      <c r="J4963" s="251">
        <v>1</v>
      </c>
      <c r="K4963" s="251">
        <v>1</v>
      </c>
      <c r="M4963" s="251" t="s">
        <v>9993</v>
      </c>
      <c r="N4963" s="251" t="s">
        <v>14067</v>
      </c>
      <c r="O4963" s="251">
        <v>1</v>
      </c>
      <c r="Q4963" s="251" t="s">
        <v>15602</v>
      </c>
      <c r="R4963" s="251" t="s">
        <v>10017</v>
      </c>
      <c r="S4963" s="252" t="s">
        <v>3451</v>
      </c>
      <c r="T4963" s="251" t="str">
        <f t="shared" si="310"/>
        <v>I070641181590BZ090</v>
      </c>
      <c r="W4963" s="251" t="str">
        <f t="shared" si="311"/>
        <v>I070641181590-BZ090</v>
      </c>
    </row>
    <row r="4964" spans="1:23" x14ac:dyDescent="0.3">
      <c r="A4964" s="256" t="str">
        <f t="shared" si="309"/>
        <v>I0706412-81130BZ520-00002</v>
      </c>
      <c r="B4964" s="251" t="s">
        <v>15603</v>
      </c>
      <c r="C4964" s="251" t="s">
        <v>10117</v>
      </c>
      <c r="D4964" s="251" t="s">
        <v>15604</v>
      </c>
      <c r="E4964" s="251" t="s">
        <v>13670</v>
      </c>
      <c r="F4964" s="251" t="s">
        <v>9957</v>
      </c>
      <c r="G4964" s="251" t="s">
        <v>1115</v>
      </c>
      <c r="H4964" s="251" t="s">
        <v>5101</v>
      </c>
      <c r="I4964" s="257" t="str">
        <f t="shared" si="308"/>
        <v>-00002</v>
      </c>
      <c r="J4964" s="251">
        <v>2</v>
      </c>
      <c r="K4964" s="251">
        <v>2</v>
      </c>
      <c r="M4964" s="251" t="s">
        <v>9958</v>
      </c>
      <c r="N4964" s="251" t="s">
        <v>14314</v>
      </c>
      <c r="O4964" s="251">
        <v>2</v>
      </c>
      <c r="Q4964" s="251" t="s">
        <v>15603</v>
      </c>
      <c r="R4964" s="251" t="s">
        <v>10028</v>
      </c>
      <c r="S4964" s="252" t="s">
        <v>1114</v>
      </c>
      <c r="T4964" s="251" t="str">
        <f t="shared" si="310"/>
        <v>I070641281130BZ520</v>
      </c>
      <c r="W4964" s="251" t="str">
        <f t="shared" si="311"/>
        <v>I070641281130-BZ520</v>
      </c>
    </row>
    <row r="4965" spans="1:23" x14ac:dyDescent="0.3">
      <c r="A4965" s="256" t="str">
        <f t="shared" si="309"/>
        <v>I0706412-81270BZ010-00001</v>
      </c>
      <c r="B4965" s="251" t="s">
        <v>15605</v>
      </c>
      <c r="C4965" s="251" t="s">
        <v>10117</v>
      </c>
      <c r="D4965" s="251" t="s">
        <v>15604</v>
      </c>
      <c r="E4965" s="251" t="s">
        <v>13670</v>
      </c>
      <c r="F4965" s="251" t="s">
        <v>9962</v>
      </c>
      <c r="G4965" s="251" t="s">
        <v>1474</v>
      </c>
      <c r="H4965" s="251" t="s">
        <v>10137</v>
      </c>
      <c r="I4965" s="257" t="str">
        <f t="shared" si="308"/>
        <v>-00001</v>
      </c>
      <c r="J4965" s="251">
        <v>1</v>
      </c>
      <c r="K4965" s="251">
        <v>1</v>
      </c>
      <c r="M4965" s="251" t="s">
        <v>10007</v>
      </c>
      <c r="N4965" s="251" t="s">
        <v>14314</v>
      </c>
      <c r="O4965" s="251">
        <v>1</v>
      </c>
      <c r="Q4965" s="251" t="s">
        <v>15605</v>
      </c>
      <c r="R4965" s="251" t="s">
        <v>10028</v>
      </c>
      <c r="S4965" s="252" t="s">
        <v>1473</v>
      </c>
      <c r="T4965" s="251" t="str">
        <f t="shared" si="310"/>
        <v>I070641281270BZ010</v>
      </c>
      <c r="W4965" s="251" t="str">
        <f t="shared" si="311"/>
        <v>I070641281270-BZ010</v>
      </c>
    </row>
    <row r="4966" spans="1:23" x14ac:dyDescent="0.3">
      <c r="A4966" s="256" t="str">
        <f t="shared" si="309"/>
        <v>I0706412-81560BZ190-00002</v>
      </c>
      <c r="B4966" s="251" t="s">
        <v>15606</v>
      </c>
      <c r="C4966" s="251" t="s">
        <v>10117</v>
      </c>
      <c r="D4966" s="251" t="s">
        <v>15604</v>
      </c>
      <c r="E4966" s="251" t="s">
        <v>13670</v>
      </c>
      <c r="F4966" s="251" t="s">
        <v>9964</v>
      </c>
      <c r="G4966" s="251" t="s">
        <v>1322</v>
      </c>
      <c r="H4966" s="251" t="s">
        <v>10146</v>
      </c>
      <c r="I4966" s="257" t="str">
        <f t="shared" si="308"/>
        <v>-00002</v>
      </c>
      <c r="J4966" s="251">
        <v>2</v>
      </c>
      <c r="K4966" s="251">
        <v>2</v>
      </c>
      <c r="M4966" s="251" t="s">
        <v>9958</v>
      </c>
      <c r="N4966" s="251" t="s">
        <v>14314</v>
      </c>
      <c r="O4966" s="251">
        <v>2</v>
      </c>
      <c r="Q4966" s="251" t="s">
        <v>15606</v>
      </c>
      <c r="R4966" s="251" t="s">
        <v>10028</v>
      </c>
      <c r="S4966" s="252" t="s">
        <v>1321</v>
      </c>
      <c r="T4966" s="251" t="str">
        <f t="shared" si="310"/>
        <v>I070641281560BZ190</v>
      </c>
      <c r="W4966" s="251" t="str">
        <f t="shared" si="311"/>
        <v>I070641281560-BZ190</v>
      </c>
    </row>
    <row r="4967" spans="1:23" x14ac:dyDescent="0.3">
      <c r="A4967" s="256" t="str">
        <f t="shared" si="309"/>
        <v>I0706412-81561BZ250-00002</v>
      </c>
      <c r="B4967" s="251" t="s">
        <v>15607</v>
      </c>
      <c r="C4967" s="251" t="s">
        <v>10117</v>
      </c>
      <c r="D4967" s="251" t="s">
        <v>15604</v>
      </c>
      <c r="E4967" s="251" t="s">
        <v>13670</v>
      </c>
      <c r="F4967" s="251" t="s">
        <v>9966</v>
      </c>
      <c r="G4967" s="251" t="s">
        <v>1404</v>
      </c>
      <c r="H4967" s="251" t="s">
        <v>3443</v>
      </c>
      <c r="I4967" s="257" t="str">
        <f t="shared" si="308"/>
        <v>-00002</v>
      </c>
      <c r="J4967" s="251">
        <v>2</v>
      </c>
      <c r="K4967" s="251">
        <v>2</v>
      </c>
      <c r="M4967" s="251" t="s">
        <v>9958</v>
      </c>
      <c r="N4967" s="251" t="s">
        <v>14314</v>
      </c>
      <c r="O4967" s="251">
        <v>2</v>
      </c>
      <c r="Q4967" s="251" t="s">
        <v>15607</v>
      </c>
      <c r="R4967" s="251" t="s">
        <v>10028</v>
      </c>
      <c r="S4967" s="252" t="s">
        <v>1403</v>
      </c>
      <c r="T4967" s="251" t="str">
        <f t="shared" si="310"/>
        <v>I070641281561BZ250</v>
      </c>
      <c r="W4967" s="251" t="str">
        <f t="shared" si="311"/>
        <v>I070641281561-BZ250</v>
      </c>
    </row>
    <row r="4968" spans="1:23" x14ac:dyDescent="0.3">
      <c r="A4968" s="256" t="str">
        <f t="shared" si="309"/>
        <v>I0706413-81240BZ010B0-00002</v>
      </c>
      <c r="B4968" s="251" t="s">
        <v>15608</v>
      </c>
      <c r="C4968" s="251" t="s">
        <v>10117</v>
      </c>
      <c r="D4968" s="251" t="s">
        <v>15609</v>
      </c>
      <c r="E4968" s="251" t="s">
        <v>13670</v>
      </c>
      <c r="F4968" s="251" t="s">
        <v>9957</v>
      </c>
      <c r="G4968" s="251" t="s">
        <v>1484</v>
      </c>
      <c r="H4968" s="251" t="s">
        <v>10500</v>
      </c>
      <c r="I4968" s="257" t="str">
        <f t="shared" si="308"/>
        <v>-00002</v>
      </c>
      <c r="J4968" s="251">
        <v>2</v>
      </c>
      <c r="K4968" s="251">
        <v>2</v>
      </c>
      <c r="M4968" s="251" t="s">
        <v>10007</v>
      </c>
      <c r="N4968" s="251" t="s">
        <v>15610</v>
      </c>
      <c r="O4968" s="251">
        <v>2</v>
      </c>
      <c r="Q4968" s="251" t="s">
        <v>15608</v>
      </c>
      <c r="R4968" s="251" t="s">
        <v>10307</v>
      </c>
      <c r="S4968" s="252" t="s">
        <v>1483</v>
      </c>
      <c r="T4968" s="251" t="str">
        <f t="shared" si="310"/>
        <v>I070641381240BZ010B0</v>
      </c>
      <c r="W4968" s="251" t="str">
        <f t="shared" si="311"/>
        <v>I070641381240-BZ010-B0</v>
      </c>
    </row>
    <row r="4969" spans="1:23" x14ac:dyDescent="0.3">
      <c r="A4969" s="256" t="str">
        <f t="shared" si="309"/>
        <v>I0706413-81240BZ010B1-00001</v>
      </c>
      <c r="B4969" s="251" t="s">
        <v>15611</v>
      </c>
      <c r="C4969" s="251" t="s">
        <v>10117</v>
      </c>
      <c r="D4969" s="251" t="s">
        <v>15609</v>
      </c>
      <c r="E4969" s="251" t="s">
        <v>13670</v>
      </c>
      <c r="F4969" s="251" t="s">
        <v>9962</v>
      </c>
      <c r="G4969" s="251" t="s">
        <v>1495</v>
      </c>
      <c r="H4969" s="251" t="s">
        <v>10502</v>
      </c>
      <c r="I4969" s="257" t="str">
        <f t="shared" si="308"/>
        <v>-00001</v>
      </c>
      <c r="J4969" s="251">
        <v>1</v>
      </c>
      <c r="K4969" s="251">
        <v>1</v>
      </c>
      <c r="M4969" s="251" t="s">
        <v>10007</v>
      </c>
      <c r="N4969" s="251" t="s">
        <v>15610</v>
      </c>
      <c r="O4969" s="251">
        <v>1</v>
      </c>
      <c r="Q4969" s="251" t="s">
        <v>15611</v>
      </c>
      <c r="R4969" s="251" t="s">
        <v>10307</v>
      </c>
      <c r="S4969" s="252" t="s">
        <v>1494</v>
      </c>
      <c r="T4969" s="251" t="str">
        <f t="shared" si="310"/>
        <v>I070641381240BZ010B1</v>
      </c>
      <c r="W4969" s="251" t="str">
        <f t="shared" si="311"/>
        <v>I070641381240-BZ010-B1</v>
      </c>
    </row>
    <row r="4970" spans="1:23" x14ac:dyDescent="0.3">
      <c r="A4970" s="256" t="str">
        <f t="shared" si="309"/>
        <v>I0306239-811100K520-00005</v>
      </c>
      <c r="B4970" s="251" t="s">
        <v>15612</v>
      </c>
      <c r="C4970" s="251" t="s">
        <v>9954</v>
      </c>
      <c r="D4970" s="251" t="s">
        <v>15613</v>
      </c>
      <c r="E4970" s="251" t="s">
        <v>13815</v>
      </c>
      <c r="F4970" s="251" t="s">
        <v>9957</v>
      </c>
      <c r="G4970" s="251" t="s">
        <v>269</v>
      </c>
      <c r="H4970" s="251" t="s">
        <v>3422</v>
      </c>
      <c r="I4970" s="257" t="str">
        <f t="shared" si="308"/>
        <v>-00005</v>
      </c>
      <c r="J4970" s="251">
        <v>5</v>
      </c>
      <c r="K4970" s="251">
        <v>5</v>
      </c>
      <c r="M4970" s="251" t="s">
        <v>9958</v>
      </c>
      <c r="N4970" s="251" t="s">
        <v>14067</v>
      </c>
      <c r="O4970" s="251">
        <v>5</v>
      </c>
      <c r="Q4970" s="251" t="s">
        <v>15612</v>
      </c>
      <c r="R4970" s="251" t="s">
        <v>9960</v>
      </c>
      <c r="S4970" s="251" t="s">
        <v>7</v>
      </c>
      <c r="T4970" s="251" t="str">
        <f t="shared" si="310"/>
        <v>I0306239811100K520</v>
      </c>
      <c r="W4970" s="251" t="str">
        <f t="shared" si="311"/>
        <v>I030623981110-0K520</v>
      </c>
    </row>
    <row r="4971" spans="1:23" x14ac:dyDescent="0.3">
      <c r="A4971" s="256" t="str">
        <f t="shared" si="309"/>
        <v>I0306239-811100K580-00008</v>
      </c>
      <c r="B4971" s="251" t="s">
        <v>15614</v>
      </c>
      <c r="C4971" s="251" t="s">
        <v>9954</v>
      </c>
      <c r="D4971" s="251" t="s">
        <v>15613</v>
      </c>
      <c r="E4971" s="251" t="s">
        <v>13815</v>
      </c>
      <c r="F4971" s="251" t="s">
        <v>9962</v>
      </c>
      <c r="G4971" s="251" t="s">
        <v>429</v>
      </c>
      <c r="H4971" s="251" t="s">
        <v>3422</v>
      </c>
      <c r="I4971" s="257" t="str">
        <f t="shared" si="308"/>
        <v>-00008</v>
      </c>
      <c r="J4971" s="251">
        <v>8</v>
      </c>
      <c r="K4971" s="251">
        <v>8</v>
      </c>
      <c r="M4971" s="251" t="s">
        <v>9958</v>
      </c>
      <c r="N4971" s="251" t="s">
        <v>14067</v>
      </c>
      <c r="O4971" s="251">
        <v>8</v>
      </c>
      <c r="Q4971" s="251" t="s">
        <v>15614</v>
      </c>
      <c r="R4971" s="251" t="s">
        <v>9960</v>
      </c>
      <c r="S4971" s="251" t="s">
        <v>428</v>
      </c>
      <c r="T4971" s="251" t="str">
        <f t="shared" si="310"/>
        <v>I0306239811100K580</v>
      </c>
      <c r="W4971" s="251" t="str">
        <f t="shared" si="311"/>
        <v>I030623981110-0K580</v>
      </c>
    </row>
    <row r="4972" spans="1:23" x14ac:dyDescent="0.3">
      <c r="A4972" s="256" t="str">
        <f t="shared" si="309"/>
        <v>I0306239-81110VT090-00001</v>
      </c>
      <c r="B4972" s="251" t="s">
        <v>15615</v>
      </c>
      <c r="C4972" s="251" t="s">
        <v>9954</v>
      </c>
      <c r="D4972" s="251" t="s">
        <v>15613</v>
      </c>
      <c r="E4972" s="251" t="s">
        <v>13815</v>
      </c>
      <c r="F4972" s="251" t="s">
        <v>9964</v>
      </c>
      <c r="G4972" s="251" t="s">
        <v>14592</v>
      </c>
      <c r="H4972" s="251" t="s">
        <v>3422</v>
      </c>
      <c r="I4972" s="257" t="str">
        <f t="shared" si="308"/>
        <v>-00001</v>
      </c>
      <c r="J4972" s="251">
        <v>1</v>
      </c>
      <c r="K4972" s="251">
        <v>1</v>
      </c>
      <c r="M4972" s="251" t="s">
        <v>9958</v>
      </c>
      <c r="N4972" s="251" t="s">
        <v>14067</v>
      </c>
      <c r="O4972" s="251">
        <v>1</v>
      </c>
      <c r="Q4972" s="251" t="s">
        <v>15615</v>
      </c>
      <c r="R4972" s="251" t="s">
        <v>9960</v>
      </c>
      <c r="S4972" s="251" t="s">
        <v>3721</v>
      </c>
      <c r="T4972" s="251" t="str">
        <f t="shared" si="310"/>
        <v>I030623981110VT090</v>
      </c>
      <c r="W4972" s="251" t="str">
        <f t="shared" si="311"/>
        <v>I030623981110-VT090</v>
      </c>
    </row>
    <row r="4973" spans="1:23" x14ac:dyDescent="0.3">
      <c r="A4973" s="256" t="str">
        <f t="shared" si="309"/>
        <v>I0306239-811300K520-00013</v>
      </c>
      <c r="B4973" s="251" t="s">
        <v>15616</v>
      </c>
      <c r="C4973" s="251" t="s">
        <v>9954</v>
      </c>
      <c r="D4973" s="251" t="s">
        <v>15613</v>
      </c>
      <c r="E4973" s="251" t="s">
        <v>13815</v>
      </c>
      <c r="F4973" s="251" t="s">
        <v>9966</v>
      </c>
      <c r="G4973" s="251" t="s">
        <v>277</v>
      </c>
      <c r="H4973" s="251" t="s">
        <v>5101</v>
      </c>
      <c r="I4973" s="257" t="str">
        <f t="shared" si="308"/>
        <v>-00013</v>
      </c>
      <c r="J4973" s="251">
        <v>13</v>
      </c>
      <c r="K4973" s="251">
        <v>13</v>
      </c>
      <c r="M4973" s="251" t="s">
        <v>9958</v>
      </c>
      <c r="N4973" s="251" t="s">
        <v>14067</v>
      </c>
      <c r="O4973" s="251">
        <v>13</v>
      </c>
      <c r="Q4973" s="251" t="s">
        <v>15616</v>
      </c>
      <c r="R4973" s="251" t="s">
        <v>9960</v>
      </c>
      <c r="S4973" s="251" t="s">
        <v>276</v>
      </c>
      <c r="T4973" s="251" t="str">
        <f t="shared" si="310"/>
        <v>I0306239811300K520</v>
      </c>
      <c r="W4973" s="251" t="str">
        <f t="shared" si="311"/>
        <v>I030623981130-0K520</v>
      </c>
    </row>
    <row r="4974" spans="1:23" x14ac:dyDescent="0.3">
      <c r="A4974" s="256" t="str">
        <f t="shared" si="309"/>
        <v>I0306239-811300K580-00009</v>
      </c>
      <c r="B4974" s="251" t="s">
        <v>15617</v>
      </c>
      <c r="C4974" s="251" t="s">
        <v>9954</v>
      </c>
      <c r="D4974" s="251" t="s">
        <v>15613</v>
      </c>
      <c r="E4974" s="251" t="s">
        <v>13815</v>
      </c>
      <c r="F4974" s="251" t="s">
        <v>9968</v>
      </c>
      <c r="G4974" s="251" t="s">
        <v>434</v>
      </c>
      <c r="H4974" s="251" t="s">
        <v>5101</v>
      </c>
      <c r="I4974" s="257" t="str">
        <f t="shared" si="308"/>
        <v>-00009</v>
      </c>
      <c r="J4974" s="251">
        <v>9</v>
      </c>
      <c r="K4974" s="251">
        <v>9</v>
      </c>
      <c r="M4974" s="251" t="s">
        <v>9958</v>
      </c>
      <c r="N4974" s="251" t="s">
        <v>14067</v>
      </c>
      <c r="O4974" s="251">
        <v>9</v>
      </c>
      <c r="Q4974" s="251" t="s">
        <v>15617</v>
      </c>
      <c r="R4974" s="251" t="s">
        <v>9960</v>
      </c>
      <c r="S4974" s="251" t="s">
        <v>433</v>
      </c>
      <c r="T4974" s="251" t="str">
        <f t="shared" si="310"/>
        <v>I0306239811300K580</v>
      </c>
      <c r="W4974" s="251" t="str">
        <f t="shared" si="311"/>
        <v>I030623981130-0K580</v>
      </c>
    </row>
    <row r="4975" spans="1:23" x14ac:dyDescent="0.3">
      <c r="A4975" s="256" t="str">
        <f t="shared" si="309"/>
        <v>I0306239-811390K520-00001</v>
      </c>
      <c r="B4975" s="251" t="s">
        <v>15618</v>
      </c>
      <c r="C4975" s="251" t="s">
        <v>9954</v>
      </c>
      <c r="D4975" s="251" t="s">
        <v>15613</v>
      </c>
      <c r="E4975" s="251" t="s">
        <v>13815</v>
      </c>
      <c r="F4975" s="251" t="s">
        <v>9970</v>
      </c>
      <c r="G4975" s="251" t="s">
        <v>910</v>
      </c>
      <c r="H4975" s="251" t="s">
        <v>15485</v>
      </c>
      <c r="I4975" s="257" t="str">
        <f t="shared" si="308"/>
        <v>-00001</v>
      </c>
      <c r="J4975" s="251">
        <v>1</v>
      </c>
      <c r="K4975" s="251">
        <v>1</v>
      </c>
      <c r="M4975" s="251" t="s">
        <v>10007</v>
      </c>
      <c r="N4975" s="251" t="s">
        <v>14067</v>
      </c>
      <c r="O4975" s="251">
        <v>1</v>
      </c>
      <c r="Q4975" s="251" t="s">
        <v>15618</v>
      </c>
      <c r="R4975" s="251" t="s">
        <v>9960</v>
      </c>
      <c r="S4975" s="251" t="s">
        <v>909</v>
      </c>
      <c r="T4975" s="251" t="str">
        <f t="shared" si="310"/>
        <v>I0306239811390K520</v>
      </c>
      <c r="W4975" s="251" t="str">
        <f t="shared" si="311"/>
        <v>I030623981139-0K520</v>
      </c>
    </row>
    <row r="4976" spans="1:23" x14ac:dyDescent="0.3">
      <c r="A4976" s="256" t="str">
        <f t="shared" si="309"/>
        <v>I0306239-811500K520-00005</v>
      </c>
      <c r="B4976" s="251" t="s">
        <v>15619</v>
      </c>
      <c r="C4976" s="251" t="s">
        <v>9954</v>
      </c>
      <c r="D4976" s="251" t="s">
        <v>15613</v>
      </c>
      <c r="E4976" s="251" t="s">
        <v>13815</v>
      </c>
      <c r="F4976" s="251" t="s">
        <v>9972</v>
      </c>
      <c r="G4976" s="251" t="s">
        <v>280</v>
      </c>
      <c r="H4976" s="251" t="s">
        <v>3429</v>
      </c>
      <c r="I4976" s="257" t="str">
        <f t="shared" si="308"/>
        <v>-00005</v>
      </c>
      <c r="J4976" s="251">
        <v>5</v>
      </c>
      <c r="K4976" s="251">
        <v>5</v>
      </c>
      <c r="M4976" s="251" t="s">
        <v>9958</v>
      </c>
      <c r="N4976" s="251" t="s">
        <v>14067</v>
      </c>
      <c r="O4976" s="251">
        <v>5</v>
      </c>
      <c r="Q4976" s="251" t="s">
        <v>15619</v>
      </c>
      <c r="R4976" s="251" t="s">
        <v>9960</v>
      </c>
      <c r="S4976" s="251" t="s">
        <v>12</v>
      </c>
      <c r="T4976" s="251" t="str">
        <f t="shared" si="310"/>
        <v>I0306239811500K520</v>
      </c>
      <c r="W4976" s="251" t="str">
        <f t="shared" si="311"/>
        <v>I030623981150-0K520</v>
      </c>
    </row>
    <row r="4977" spans="1:23" x14ac:dyDescent="0.3">
      <c r="A4977" s="256" t="str">
        <f t="shared" si="309"/>
        <v>I0306239-811500K580-00011</v>
      </c>
      <c r="B4977" s="251" t="s">
        <v>15620</v>
      </c>
      <c r="C4977" s="251" t="s">
        <v>9954</v>
      </c>
      <c r="D4977" s="251" t="s">
        <v>15613</v>
      </c>
      <c r="E4977" s="251" t="s">
        <v>13815</v>
      </c>
      <c r="F4977" s="251" t="s">
        <v>9974</v>
      </c>
      <c r="G4977" s="251" t="s">
        <v>437</v>
      </c>
      <c r="H4977" s="251" t="s">
        <v>3429</v>
      </c>
      <c r="I4977" s="257" t="str">
        <f t="shared" si="308"/>
        <v>-00011</v>
      </c>
      <c r="J4977" s="251">
        <v>11</v>
      </c>
      <c r="K4977" s="251">
        <v>11</v>
      </c>
      <c r="M4977" s="251" t="s">
        <v>9958</v>
      </c>
      <c r="N4977" s="251" t="s">
        <v>14067</v>
      </c>
      <c r="O4977" s="251">
        <v>11</v>
      </c>
      <c r="Q4977" s="251" t="s">
        <v>15620</v>
      </c>
      <c r="R4977" s="251" t="s">
        <v>9960</v>
      </c>
      <c r="S4977" s="251" t="s">
        <v>436</v>
      </c>
      <c r="T4977" s="251" t="str">
        <f t="shared" si="310"/>
        <v>I0306239811500K580</v>
      </c>
      <c r="W4977" s="251" t="str">
        <f t="shared" si="311"/>
        <v>I030623981150-0K580</v>
      </c>
    </row>
    <row r="4978" spans="1:23" x14ac:dyDescent="0.3">
      <c r="A4978" s="256" t="str">
        <f t="shared" si="309"/>
        <v>I0306239-811700K520-00014</v>
      </c>
      <c r="B4978" s="251" t="s">
        <v>15621</v>
      </c>
      <c r="C4978" s="251" t="s">
        <v>9954</v>
      </c>
      <c r="D4978" s="251" t="s">
        <v>15613</v>
      </c>
      <c r="E4978" s="251" t="s">
        <v>13815</v>
      </c>
      <c r="F4978" s="251" t="s">
        <v>9976</v>
      </c>
      <c r="G4978" s="251" t="s">
        <v>285</v>
      </c>
      <c r="H4978" s="251" t="s">
        <v>5102</v>
      </c>
      <c r="I4978" s="257" t="str">
        <f t="shared" si="308"/>
        <v>-00014</v>
      </c>
      <c r="J4978" s="251">
        <v>14</v>
      </c>
      <c r="K4978" s="251">
        <v>14</v>
      </c>
      <c r="M4978" s="251" t="s">
        <v>9958</v>
      </c>
      <c r="N4978" s="251" t="s">
        <v>14067</v>
      </c>
      <c r="O4978" s="251">
        <v>14</v>
      </c>
      <c r="Q4978" s="251" t="s">
        <v>15621</v>
      </c>
      <c r="R4978" s="251" t="s">
        <v>9960</v>
      </c>
      <c r="S4978" s="251" t="s">
        <v>284</v>
      </c>
      <c r="T4978" s="251" t="str">
        <f t="shared" si="310"/>
        <v>I0306239811700K520</v>
      </c>
      <c r="W4978" s="251" t="str">
        <f t="shared" si="311"/>
        <v>I030623981170-0K520</v>
      </c>
    </row>
    <row r="4979" spans="1:23" x14ac:dyDescent="0.3">
      <c r="A4979" s="256" t="str">
        <f t="shared" si="309"/>
        <v>I0306239-811700K580-00013</v>
      </c>
      <c r="B4979" s="251" t="s">
        <v>15622</v>
      </c>
      <c r="C4979" s="251" t="s">
        <v>9954</v>
      </c>
      <c r="D4979" s="251" t="s">
        <v>15613</v>
      </c>
      <c r="E4979" s="251" t="s">
        <v>13815</v>
      </c>
      <c r="F4979" s="251" t="s">
        <v>9978</v>
      </c>
      <c r="G4979" s="251" t="s">
        <v>442</v>
      </c>
      <c r="H4979" s="251" t="s">
        <v>5102</v>
      </c>
      <c r="I4979" s="257" t="str">
        <f t="shared" si="308"/>
        <v>-00013</v>
      </c>
      <c r="J4979" s="251">
        <v>13</v>
      </c>
      <c r="K4979" s="251">
        <v>13</v>
      </c>
      <c r="M4979" s="251" t="s">
        <v>9958</v>
      </c>
      <c r="N4979" s="251" t="s">
        <v>14067</v>
      </c>
      <c r="O4979" s="251">
        <v>13</v>
      </c>
      <c r="Q4979" s="251" t="s">
        <v>15622</v>
      </c>
      <c r="R4979" s="251" t="s">
        <v>9960</v>
      </c>
      <c r="S4979" s="251" t="s">
        <v>441</v>
      </c>
      <c r="T4979" s="251" t="str">
        <f t="shared" si="310"/>
        <v>I0306239811700K580</v>
      </c>
      <c r="W4979" s="251" t="str">
        <f t="shared" si="311"/>
        <v>I030623981170-0K580</v>
      </c>
    </row>
    <row r="4980" spans="1:23" x14ac:dyDescent="0.3">
      <c r="A4980" s="256" t="str">
        <f t="shared" si="309"/>
        <v>I0306239-815500D890-00001</v>
      </c>
      <c r="B4980" s="251" t="s">
        <v>15623</v>
      </c>
      <c r="C4980" s="251" t="s">
        <v>9954</v>
      </c>
      <c r="D4980" s="251" t="s">
        <v>15613</v>
      </c>
      <c r="E4980" s="251" t="s">
        <v>13815</v>
      </c>
      <c r="F4980" s="251" t="s">
        <v>9980</v>
      </c>
      <c r="G4980" s="251" t="s">
        <v>814</v>
      </c>
      <c r="H4980" s="251" t="s">
        <v>5202</v>
      </c>
      <c r="I4980" s="257" t="str">
        <f t="shared" si="308"/>
        <v>-00001</v>
      </c>
      <c r="J4980" s="251">
        <v>1</v>
      </c>
      <c r="K4980" s="251">
        <v>1</v>
      </c>
      <c r="M4980" s="251" t="s">
        <v>9993</v>
      </c>
      <c r="N4980" s="251" t="s">
        <v>14067</v>
      </c>
      <c r="O4980" s="251">
        <v>1</v>
      </c>
      <c r="Q4980" s="251" t="s">
        <v>15623</v>
      </c>
      <c r="R4980" s="251" t="s">
        <v>9960</v>
      </c>
      <c r="S4980" s="251" t="s">
        <v>813</v>
      </c>
      <c r="T4980" s="251" t="str">
        <f t="shared" si="310"/>
        <v>I0306239815500D890</v>
      </c>
      <c r="W4980" s="251" t="str">
        <f t="shared" si="311"/>
        <v>I030623981550-0D890</v>
      </c>
    </row>
    <row r="4981" spans="1:23" x14ac:dyDescent="0.3">
      <c r="A4981" s="256" t="str">
        <f t="shared" si="309"/>
        <v>I0306239-815500K210-00007</v>
      </c>
      <c r="B4981" s="251" t="s">
        <v>15624</v>
      </c>
      <c r="C4981" s="251" t="s">
        <v>9954</v>
      </c>
      <c r="D4981" s="251" t="s">
        <v>15613</v>
      </c>
      <c r="E4981" s="251" t="s">
        <v>13815</v>
      </c>
      <c r="F4981" s="251" t="s">
        <v>9982</v>
      </c>
      <c r="G4981" s="251" t="s">
        <v>654</v>
      </c>
      <c r="H4981" s="251" t="s">
        <v>5202</v>
      </c>
      <c r="I4981" s="257" t="str">
        <f t="shared" si="308"/>
        <v>-00007</v>
      </c>
      <c r="J4981" s="251">
        <v>7</v>
      </c>
      <c r="K4981" s="251">
        <v>7</v>
      </c>
      <c r="M4981" s="251" t="s">
        <v>9958</v>
      </c>
      <c r="N4981" s="251" t="s">
        <v>14067</v>
      </c>
      <c r="O4981" s="251">
        <v>7</v>
      </c>
      <c r="Q4981" s="251" t="s">
        <v>15624</v>
      </c>
      <c r="R4981" s="251" t="s">
        <v>9960</v>
      </c>
      <c r="S4981" s="251" t="s">
        <v>653</v>
      </c>
      <c r="T4981" s="251" t="str">
        <f t="shared" si="310"/>
        <v>I0306239815500K210</v>
      </c>
      <c r="W4981" s="251" t="str">
        <f t="shared" si="311"/>
        <v>I030623981550-0K210</v>
      </c>
    </row>
    <row r="4982" spans="1:23" x14ac:dyDescent="0.3">
      <c r="A4982" s="256" t="str">
        <f t="shared" si="309"/>
        <v>I0306239-815500K240-00003</v>
      </c>
      <c r="B4982" s="251" t="s">
        <v>15625</v>
      </c>
      <c r="C4982" s="251" t="s">
        <v>9954</v>
      </c>
      <c r="D4982" s="251" t="s">
        <v>15613</v>
      </c>
      <c r="E4982" s="251" t="s">
        <v>13815</v>
      </c>
      <c r="F4982" s="251" t="s">
        <v>9984</v>
      </c>
      <c r="G4982" s="251" t="s">
        <v>727</v>
      </c>
      <c r="H4982" s="251" t="s">
        <v>5202</v>
      </c>
      <c r="I4982" s="257" t="str">
        <f t="shared" si="308"/>
        <v>-00003</v>
      </c>
      <c r="J4982" s="251">
        <v>3</v>
      </c>
      <c r="K4982" s="251">
        <v>3</v>
      </c>
      <c r="M4982" s="251" t="s">
        <v>9958</v>
      </c>
      <c r="N4982" s="251" t="s">
        <v>14067</v>
      </c>
      <c r="O4982" s="251">
        <v>3</v>
      </c>
      <c r="Q4982" s="251" t="s">
        <v>15625</v>
      </c>
      <c r="R4982" s="251" t="s">
        <v>9960</v>
      </c>
      <c r="S4982" s="251" t="s">
        <v>726</v>
      </c>
      <c r="T4982" s="251" t="str">
        <f t="shared" si="310"/>
        <v>I0306239815500K240</v>
      </c>
      <c r="W4982" s="251" t="str">
        <f t="shared" si="311"/>
        <v>I030623981550-0K240</v>
      </c>
    </row>
    <row r="4983" spans="1:23" x14ac:dyDescent="0.3">
      <c r="A4983" s="256" t="str">
        <f t="shared" si="309"/>
        <v>I0306239-815500K630-00001</v>
      </c>
      <c r="B4983" s="251" t="s">
        <v>15626</v>
      </c>
      <c r="C4983" s="251" t="s">
        <v>9954</v>
      </c>
      <c r="D4983" s="251" t="s">
        <v>15613</v>
      </c>
      <c r="E4983" s="251" t="s">
        <v>13815</v>
      </c>
      <c r="F4983" s="251" t="s">
        <v>9986</v>
      </c>
      <c r="G4983" s="251" t="s">
        <v>3385</v>
      </c>
      <c r="H4983" s="251" t="s">
        <v>5202</v>
      </c>
      <c r="I4983" s="257" t="str">
        <f t="shared" si="308"/>
        <v>-00001</v>
      </c>
      <c r="J4983" s="251">
        <v>1</v>
      </c>
      <c r="K4983" s="251">
        <v>1</v>
      </c>
      <c r="M4983" s="251" t="s">
        <v>9958</v>
      </c>
      <c r="N4983" s="251" t="s">
        <v>14067</v>
      </c>
      <c r="O4983" s="251">
        <v>1</v>
      </c>
      <c r="Q4983" s="251" t="s">
        <v>15626</v>
      </c>
      <c r="R4983" s="251" t="s">
        <v>9960</v>
      </c>
      <c r="S4983" s="251" t="s">
        <v>3366</v>
      </c>
      <c r="T4983" s="251" t="str">
        <f t="shared" si="310"/>
        <v>I0306239815500K630</v>
      </c>
      <c r="W4983" s="251" t="str">
        <f t="shared" si="311"/>
        <v>I030623981550-0K630</v>
      </c>
    </row>
    <row r="4984" spans="1:23" x14ac:dyDescent="0.3">
      <c r="A4984" s="256" t="str">
        <f t="shared" si="309"/>
        <v>I0306239-815510K240-00010</v>
      </c>
      <c r="B4984" s="251" t="s">
        <v>15627</v>
      </c>
      <c r="C4984" s="251" t="s">
        <v>9954</v>
      </c>
      <c r="D4984" s="251" t="s">
        <v>15613</v>
      </c>
      <c r="E4984" s="251" t="s">
        <v>13815</v>
      </c>
      <c r="F4984" s="251" t="s">
        <v>9988</v>
      </c>
      <c r="G4984" s="251" t="s">
        <v>740</v>
      </c>
      <c r="H4984" s="251" t="s">
        <v>3436</v>
      </c>
      <c r="I4984" s="257" t="str">
        <f t="shared" si="308"/>
        <v>-00010</v>
      </c>
      <c r="J4984" s="251">
        <v>10</v>
      </c>
      <c r="K4984" s="251">
        <v>10</v>
      </c>
      <c r="M4984" s="251" t="s">
        <v>9958</v>
      </c>
      <c r="N4984" s="251" t="s">
        <v>14067</v>
      </c>
      <c r="O4984" s="251">
        <v>10</v>
      </c>
      <c r="Q4984" s="251" t="s">
        <v>15627</v>
      </c>
      <c r="R4984" s="251" t="s">
        <v>9960</v>
      </c>
      <c r="S4984" s="251" t="s">
        <v>9</v>
      </c>
      <c r="T4984" s="251" t="str">
        <f t="shared" si="310"/>
        <v>I0306239815510K240</v>
      </c>
      <c r="W4984" s="251" t="str">
        <f t="shared" si="311"/>
        <v>I030623981551-0K240</v>
      </c>
    </row>
    <row r="4985" spans="1:23" x14ac:dyDescent="0.3">
      <c r="A4985" s="256" t="str">
        <f t="shared" si="309"/>
        <v>I0306239-815600K210-00005</v>
      </c>
      <c r="B4985" s="251" t="s">
        <v>15628</v>
      </c>
      <c r="C4985" s="251" t="s">
        <v>9954</v>
      </c>
      <c r="D4985" s="251" t="s">
        <v>15613</v>
      </c>
      <c r="E4985" s="251" t="s">
        <v>13815</v>
      </c>
      <c r="F4985" s="251" t="s">
        <v>9990</v>
      </c>
      <c r="G4985" s="251" t="s">
        <v>670</v>
      </c>
      <c r="H4985" s="251" t="s">
        <v>5204</v>
      </c>
      <c r="I4985" s="257" t="str">
        <f t="shared" si="308"/>
        <v>-00005</v>
      </c>
      <c r="J4985" s="251">
        <v>5</v>
      </c>
      <c r="K4985" s="251">
        <v>5</v>
      </c>
      <c r="M4985" s="251" t="s">
        <v>9958</v>
      </c>
      <c r="N4985" s="251" t="s">
        <v>14067</v>
      </c>
      <c r="O4985" s="251">
        <v>5</v>
      </c>
      <c r="Q4985" s="251" t="s">
        <v>15628</v>
      </c>
      <c r="R4985" s="251" t="s">
        <v>9960</v>
      </c>
      <c r="S4985" s="251" t="s">
        <v>13</v>
      </c>
      <c r="T4985" s="251" t="str">
        <f t="shared" si="310"/>
        <v>I0306239815600K210</v>
      </c>
      <c r="W4985" s="251" t="str">
        <f t="shared" si="311"/>
        <v>I030623981560-0K210</v>
      </c>
    </row>
    <row r="4986" spans="1:23" x14ac:dyDescent="0.3">
      <c r="A4986" s="256" t="str">
        <f t="shared" si="309"/>
        <v>I0306239-815600K240-00004</v>
      </c>
      <c r="B4986" s="251" t="s">
        <v>15629</v>
      </c>
      <c r="C4986" s="251" t="s">
        <v>9954</v>
      </c>
      <c r="D4986" s="251" t="s">
        <v>15613</v>
      </c>
      <c r="E4986" s="251" t="s">
        <v>13815</v>
      </c>
      <c r="F4986" s="251" t="s">
        <v>9992</v>
      </c>
      <c r="G4986" s="251" t="s">
        <v>744</v>
      </c>
      <c r="H4986" s="251" t="s">
        <v>5204</v>
      </c>
      <c r="I4986" s="257" t="str">
        <f t="shared" si="308"/>
        <v>-00004</v>
      </c>
      <c r="J4986" s="251">
        <v>4</v>
      </c>
      <c r="K4986" s="251">
        <v>4</v>
      </c>
      <c r="M4986" s="251" t="s">
        <v>9958</v>
      </c>
      <c r="N4986" s="251" t="s">
        <v>14067</v>
      </c>
      <c r="O4986" s="251">
        <v>4</v>
      </c>
      <c r="Q4986" s="251" t="s">
        <v>15629</v>
      </c>
      <c r="R4986" s="251" t="s">
        <v>9960</v>
      </c>
      <c r="S4986" s="251" t="s">
        <v>743</v>
      </c>
      <c r="T4986" s="251" t="str">
        <f t="shared" si="310"/>
        <v>I0306239815600K240</v>
      </c>
      <c r="W4986" s="251" t="str">
        <f t="shared" si="311"/>
        <v>I030623981560-0K240</v>
      </c>
    </row>
    <row r="4987" spans="1:23" x14ac:dyDescent="0.3">
      <c r="A4987" s="256" t="str">
        <f t="shared" si="309"/>
        <v>I0306239-815610K240-00003</v>
      </c>
      <c r="B4987" s="251" t="s">
        <v>15630</v>
      </c>
      <c r="C4987" s="251" t="s">
        <v>9954</v>
      </c>
      <c r="D4987" s="251" t="s">
        <v>15613</v>
      </c>
      <c r="E4987" s="251" t="s">
        <v>13815</v>
      </c>
      <c r="F4987" s="251" t="s">
        <v>9995</v>
      </c>
      <c r="G4987" s="251" t="s">
        <v>753</v>
      </c>
      <c r="H4987" s="251" t="s">
        <v>3443</v>
      </c>
      <c r="I4987" s="257" t="str">
        <f t="shared" si="308"/>
        <v>-00003</v>
      </c>
      <c r="J4987" s="251">
        <v>3</v>
      </c>
      <c r="K4987" s="251">
        <v>3</v>
      </c>
      <c r="M4987" s="251" t="s">
        <v>9958</v>
      </c>
      <c r="N4987" s="251" t="s">
        <v>14067</v>
      </c>
      <c r="O4987" s="251">
        <v>3</v>
      </c>
      <c r="Q4987" s="251" t="s">
        <v>15630</v>
      </c>
      <c r="R4987" s="251" t="s">
        <v>9960</v>
      </c>
      <c r="S4987" s="251" t="s">
        <v>10</v>
      </c>
      <c r="T4987" s="251" t="str">
        <f t="shared" si="310"/>
        <v>I0306239815610K240</v>
      </c>
      <c r="W4987" s="251" t="str">
        <f t="shared" si="311"/>
        <v>I030623981561-0K240</v>
      </c>
    </row>
    <row r="4988" spans="1:23" x14ac:dyDescent="0.3">
      <c r="A4988" s="256" t="str">
        <f t="shared" si="309"/>
        <v>I0306239-815800K050-00001</v>
      </c>
      <c r="B4988" s="251" t="s">
        <v>15631</v>
      </c>
      <c r="C4988" s="251" t="s">
        <v>9954</v>
      </c>
      <c r="D4988" s="251" t="s">
        <v>15613</v>
      </c>
      <c r="E4988" s="251" t="s">
        <v>13815</v>
      </c>
      <c r="F4988" s="251" t="s">
        <v>9997</v>
      </c>
      <c r="G4988" s="251" t="s">
        <v>756</v>
      </c>
      <c r="H4988" s="251" t="s">
        <v>758</v>
      </c>
      <c r="I4988" s="257" t="str">
        <f t="shared" si="308"/>
        <v>-00001</v>
      </c>
      <c r="J4988" s="251">
        <v>1</v>
      </c>
      <c r="K4988" s="251">
        <v>1</v>
      </c>
      <c r="M4988" s="251" t="s">
        <v>9958</v>
      </c>
      <c r="N4988" s="251" t="s">
        <v>14067</v>
      </c>
      <c r="O4988" s="251">
        <v>1</v>
      </c>
      <c r="Q4988" s="251" t="s">
        <v>15631</v>
      </c>
      <c r="R4988" s="251" t="s">
        <v>9960</v>
      </c>
      <c r="S4988" s="251" t="s">
        <v>6</v>
      </c>
      <c r="T4988" s="251" t="str">
        <f t="shared" si="310"/>
        <v>I0306239815800K050</v>
      </c>
      <c r="W4988" s="251" t="str">
        <f t="shared" si="311"/>
        <v>I030623981580-0K050</v>
      </c>
    </row>
    <row r="4989" spans="1:23" x14ac:dyDescent="0.3">
      <c r="A4989" s="256" t="str">
        <f t="shared" si="309"/>
        <v>I0306239-815800K260-00001</v>
      </c>
      <c r="B4989" s="251" t="s">
        <v>15632</v>
      </c>
      <c r="C4989" s="251" t="s">
        <v>9954</v>
      </c>
      <c r="D4989" s="251" t="s">
        <v>15613</v>
      </c>
      <c r="E4989" s="251" t="s">
        <v>13815</v>
      </c>
      <c r="F4989" s="251" t="s">
        <v>10000</v>
      </c>
      <c r="G4989" s="251" t="s">
        <v>3387</v>
      </c>
      <c r="H4989" s="251" t="s">
        <v>758</v>
      </c>
      <c r="I4989" s="257" t="str">
        <f t="shared" si="308"/>
        <v>-00001</v>
      </c>
      <c r="J4989" s="251">
        <v>1</v>
      </c>
      <c r="K4989" s="251">
        <v>1</v>
      </c>
      <c r="M4989" s="251" t="s">
        <v>9993</v>
      </c>
      <c r="N4989" s="251" t="s">
        <v>14067</v>
      </c>
      <c r="O4989" s="251">
        <v>1</v>
      </c>
      <c r="Q4989" s="251" t="s">
        <v>15632</v>
      </c>
      <c r="R4989" s="251" t="s">
        <v>9960</v>
      </c>
      <c r="S4989" s="251" t="s">
        <v>3374</v>
      </c>
      <c r="T4989" s="251" t="str">
        <f t="shared" si="310"/>
        <v>I0306239815800K260</v>
      </c>
      <c r="W4989" s="251" t="str">
        <f t="shared" si="311"/>
        <v>I030623981580-0K260</v>
      </c>
    </row>
    <row r="4990" spans="1:23" x14ac:dyDescent="0.3">
      <c r="A4990" s="256" t="str">
        <f t="shared" si="309"/>
        <v>I0306239-815810K050-00006</v>
      </c>
      <c r="B4990" s="251" t="s">
        <v>15633</v>
      </c>
      <c r="C4990" s="251" t="s">
        <v>9954</v>
      </c>
      <c r="D4990" s="251" t="s">
        <v>15613</v>
      </c>
      <c r="E4990" s="251" t="s">
        <v>13815</v>
      </c>
      <c r="F4990" s="251" t="s">
        <v>10002</v>
      </c>
      <c r="G4990" s="251" t="s">
        <v>763</v>
      </c>
      <c r="H4990" s="251" t="s">
        <v>5218</v>
      </c>
      <c r="I4990" s="257" t="str">
        <f t="shared" si="308"/>
        <v>-00006</v>
      </c>
      <c r="J4990" s="251">
        <v>6</v>
      </c>
      <c r="K4990" s="251">
        <v>6</v>
      </c>
      <c r="M4990" s="251" t="s">
        <v>9958</v>
      </c>
      <c r="N4990" s="251" t="s">
        <v>14067</v>
      </c>
      <c r="O4990" s="251">
        <v>6</v>
      </c>
      <c r="Q4990" s="251" t="s">
        <v>15633</v>
      </c>
      <c r="R4990" s="251" t="s">
        <v>9960</v>
      </c>
      <c r="S4990" s="251" t="s">
        <v>762</v>
      </c>
      <c r="T4990" s="251" t="str">
        <f t="shared" si="310"/>
        <v>I0306239815810K050</v>
      </c>
      <c r="W4990" s="251" t="str">
        <f t="shared" si="311"/>
        <v>I030623981581-0K050</v>
      </c>
    </row>
    <row r="4991" spans="1:23" x14ac:dyDescent="0.3">
      <c r="A4991" s="256" t="str">
        <f t="shared" si="309"/>
        <v>I0306239-815900K050-00004</v>
      </c>
      <c r="B4991" s="251" t="s">
        <v>15634</v>
      </c>
      <c r="C4991" s="251" t="s">
        <v>9954</v>
      </c>
      <c r="D4991" s="251" t="s">
        <v>15613</v>
      </c>
      <c r="E4991" s="251" t="s">
        <v>13815</v>
      </c>
      <c r="F4991" s="251" t="s">
        <v>10005</v>
      </c>
      <c r="G4991" s="251" t="s">
        <v>767</v>
      </c>
      <c r="H4991" s="251" t="s">
        <v>770</v>
      </c>
      <c r="I4991" s="257" t="str">
        <f t="shared" si="308"/>
        <v>-00004</v>
      </c>
      <c r="J4991" s="251">
        <v>4</v>
      </c>
      <c r="K4991" s="251">
        <v>4</v>
      </c>
      <c r="M4991" s="251" t="s">
        <v>9958</v>
      </c>
      <c r="N4991" s="251" t="s">
        <v>14067</v>
      </c>
      <c r="O4991" s="251">
        <v>4</v>
      </c>
      <c r="Q4991" s="251" t="s">
        <v>15634</v>
      </c>
      <c r="R4991" s="251" t="s">
        <v>9960</v>
      </c>
      <c r="S4991" s="251" t="s">
        <v>766</v>
      </c>
      <c r="T4991" s="251" t="str">
        <f t="shared" si="310"/>
        <v>I0306239815900K050</v>
      </c>
      <c r="W4991" s="251" t="str">
        <f t="shared" si="311"/>
        <v>I030623981590-0K050</v>
      </c>
    </row>
    <row r="4992" spans="1:23" x14ac:dyDescent="0.3">
      <c r="A4992" s="256" t="str">
        <f t="shared" si="309"/>
        <v>I0306239-815910K050-00006</v>
      </c>
      <c r="B4992" s="251" t="s">
        <v>15635</v>
      </c>
      <c r="C4992" s="251" t="s">
        <v>9954</v>
      </c>
      <c r="D4992" s="251" t="s">
        <v>15613</v>
      </c>
      <c r="E4992" s="251" t="s">
        <v>13815</v>
      </c>
      <c r="F4992" s="251" t="s">
        <v>10009</v>
      </c>
      <c r="G4992" s="251" t="s">
        <v>777</v>
      </c>
      <c r="H4992" s="251" t="s">
        <v>5219</v>
      </c>
      <c r="I4992" s="257" t="str">
        <f t="shared" si="308"/>
        <v>-00006</v>
      </c>
      <c r="J4992" s="251">
        <v>6</v>
      </c>
      <c r="K4992" s="251">
        <v>6</v>
      </c>
      <c r="M4992" s="251" t="s">
        <v>9958</v>
      </c>
      <c r="N4992" s="251" t="s">
        <v>14067</v>
      </c>
      <c r="O4992" s="251">
        <v>6</v>
      </c>
      <c r="Q4992" s="251" t="s">
        <v>15635</v>
      </c>
      <c r="R4992" s="251" t="s">
        <v>9960</v>
      </c>
      <c r="S4992" s="251" t="s">
        <v>776</v>
      </c>
      <c r="T4992" s="251" t="str">
        <f t="shared" si="310"/>
        <v>I0306239815910K050</v>
      </c>
      <c r="W4992" s="251" t="str">
        <f t="shared" si="311"/>
        <v>I030623981591-0K050</v>
      </c>
    </row>
    <row r="4993" spans="1:23" x14ac:dyDescent="0.3">
      <c r="A4993" s="256" t="str">
        <f t="shared" si="309"/>
        <v>I0306239-9098113087-00005</v>
      </c>
      <c r="B4993" s="251" t="s">
        <v>15636</v>
      </c>
      <c r="C4993" s="251" t="s">
        <v>9954</v>
      </c>
      <c r="D4993" s="251" t="s">
        <v>15613</v>
      </c>
      <c r="E4993" s="251" t="s">
        <v>13815</v>
      </c>
      <c r="F4993" s="251" t="s">
        <v>10012</v>
      </c>
      <c r="G4993" s="251" t="s">
        <v>939</v>
      </c>
      <c r="H4993" s="251" t="s">
        <v>3393</v>
      </c>
      <c r="I4993" s="257" t="str">
        <f t="shared" si="308"/>
        <v>-00005</v>
      </c>
      <c r="J4993" s="251">
        <v>5</v>
      </c>
      <c r="K4993" s="251">
        <v>5</v>
      </c>
      <c r="M4993" s="251" t="s">
        <v>10003</v>
      </c>
      <c r="N4993" s="251" t="s">
        <v>14067</v>
      </c>
      <c r="O4993" s="251">
        <v>5</v>
      </c>
      <c r="Q4993" s="251" t="s">
        <v>15636</v>
      </c>
      <c r="R4993" s="251" t="s">
        <v>9960</v>
      </c>
      <c r="S4993" s="251">
        <v>9098113087</v>
      </c>
      <c r="T4993" s="251" t="str">
        <f t="shared" si="310"/>
        <v>I03062399098113087</v>
      </c>
      <c r="W4993" s="251" t="str">
        <f t="shared" si="311"/>
        <v>I030623990981-13087</v>
      </c>
    </row>
    <row r="4994" spans="1:23" x14ac:dyDescent="0.3">
      <c r="A4994" s="256" t="str">
        <f t="shared" si="309"/>
        <v>I0306239-9098122003-00003</v>
      </c>
      <c r="B4994" s="251" t="s">
        <v>15637</v>
      </c>
      <c r="C4994" s="251" t="s">
        <v>9954</v>
      </c>
      <c r="D4994" s="251" t="s">
        <v>15613</v>
      </c>
      <c r="E4994" s="251" t="s">
        <v>13815</v>
      </c>
      <c r="F4994" s="251" t="s">
        <v>10188</v>
      </c>
      <c r="G4994" s="251" t="s">
        <v>926</v>
      </c>
      <c r="H4994" s="251" t="s">
        <v>1564</v>
      </c>
      <c r="I4994" s="257" t="str">
        <f t="shared" si="308"/>
        <v>-00003</v>
      </c>
      <c r="J4994" s="251">
        <v>3</v>
      </c>
      <c r="K4994" s="251">
        <v>3</v>
      </c>
      <c r="M4994" s="251" t="s">
        <v>10003</v>
      </c>
      <c r="N4994" s="251" t="s">
        <v>14067</v>
      </c>
      <c r="O4994" s="251">
        <v>3</v>
      </c>
      <c r="Q4994" s="251" t="s">
        <v>15637</v>
      </c>
      <c r="R4994" s="251" t="s">
        <v>9960</v>
      </c>
      <c r="S4994" s="251">
        <v>9098122003</v>
      </c>
      <c r="T4994" s="251" t="str">
        <f t="shared" si="310"/>
        <v>I03062399098122003</v>
      </c>
      <c r="W4994" s="251" t="str">
        <f t="shared" si="311"/>
        <v>I030623990981-22003</v>
      </c>
    </row>
    <row r="4995" spans="1:23" x14ac:dyDescent="0.3">
      <c r="A4995" s="256" t="str">
        <f t="shared" si="309"/>
        <v>I0306239-9913221210-00090</v>
      </c>
      <c r="B4995" s="251" t="s">
        <v>15638</v>
      </c>
      <c r="C4995" s="251" t="s">
        <v>9954</v>
      </c>
      <c r="D4995" s="251" t="s">
        <v>15613</v>
      </c>
      <c r="E4995" s="251" t="s">
        <v>13815</v>
      </c>
      <c r="F4995" s="251" t="s">
        <v>10190</v>
      </c>
      <c r="G4995" s="251" t="s">
        <v>916</v>
      </c>
      <c r="H4995" s="251" t="s">
        <v>10013</v>
      </c>
      <c r="I4995" s="257" t="str">
        <f t="shared" si="308"/>
        <v>-00090</v>
      </c>
      <c r="J4995" s="251">
        <v>90</v>
      </c>
      <c r="K4995" s="251">
        <v>90</v>
      </c>
      <c r="M4995" s="251" t="s">
        <v>10007</v>
      </c>
      <c r="N4995" s="251" t="s">
        <v>14067</v>
      </c>
      <c r="O4995" s="251">
        <v>90</v>
      </c>
      <c r="Q4995" s="251" t="s">
        <v>15638</v>
      </c>
      <c r="R4995" s="251" t="s">
        <v>9960</v>
      </c>
      <c r="S4995" s="251">
        <v>9913221210</v>
      </c>
      <c r="T4995" s="251" t="str">
        <f t="shared" si="310"/>
        <v>I03062399913221210</v>
      </c>
      <c r="W4995" s="251" t="str">
        <f t="shared" si="311"/>
        <v>I030623999132-21210</v>
      </c>
    </row>
    <row r="4996" spans="1:23" x14ac:dyDescent="0.3">
      <c r="A4996" s="256" t="str">
        <f t="shared" si="309"/>
        <v>I0306240-811300KF21-00001</v>
      </c>
      <c r="B4996" s="251" t="s">
        <v>15639</v>
      </c>
      <c r="C4996" s="251" t="s">
        <v>9954</v>
      </c>
      <c r="D4996" s="251" t="s">
        <v>15640</v>
      </c>
      <c r="E4996" s="251" t="s">
        <v>13815</v>
      </c>
      <c r="F4996" s="251" t="s">
        <v>9957</v>
      </c>
      <c r="G4996" s="251" t="s">
        <v>521</v>
      </c>
      <c r="H4996" s="251" t="s">
        <v>5101</v>
      </c>
      <c r="I4996" s="257" t="str">
        <f t="shared" si="308"/>
        <v>-00001</v>
      </c>
      <c r="J4996" s="251">
        <v>1</v>
      </c>
      <c r="K4996" s="251">
        <v>1</v>
      </c>
      <c r="M4996" s="251" t="s">
        <v>9958</v>
      </c>
      <c r="N4996" s="251" t="s">
        <v>14189</v>
      </c>
      <c r="O4996" s="251">
        <v>1</v>
      </c>
      <c r="Q4996" s="251" t="s">
        <v>15639</v>
      </c>
      <c r="R4996" s="251" t="s">
        <v>10017</v>
      </c>
      <c r="S4996" s="251" t="s">
        <v>520</v>
      </c>
      <c r="T4996" s="251" t="str">
        <f t="shared" si="310"/>
        <v>I0306240811300KF21</v>
      </c>
      <c r="W4996" s="251" t="str">
        <f t="shared" si="311"/>
        <v>I030624081130-0KF21</v>
      </c>
    </row>
    <row r="4997" spans="1:23" x14ac:dyDescent="0.3">
      <c r="A4997" s="256" t="str">
        <f t="shared" si="309"/>
        <v>I0306240-811700K591-00002</v>
      </c>
      <c r="B4997" s="251" t="s">
        <v>15641</v>
      </c>
      <c r="C4997" s="251" t="s">
        <v>9954</v>
      </c>
      <c r="D4997" s="251" t="s">
        <v>15640</v>
      </c>
      <c r="E4997" s="251" t="s">
        <v>13815</v>
      </c>
      <c r="F4997" s="251" t="s">
        <v>9962</v>
      </c>
      <c r="G4997" s="251" t="s">
        <v>425</v>
      </c>
      <c r="H4997" s="251" t="s">
        <v>5102</v>
      </c>
      <c r="I4997" s="257" t="str">
        <f t="shared" si="308"/>
        <v>-00002</v>
      </c>
      <c r="J4997" s="251">
        <v>2</v>
      </c>
      <c r="K4997" s="251">
        <v>2</v>
      </c>
      <c r="M4997" s="251" t="s">
        <v>9958</v>
      </c>
      <c r="N4997" s="251" t="s">
        <v>14189</v>
      </c>
      <c r="O4997" s="251">
        <v>2</v>
      </c>
      <c r="Q4997" s="251" t="s">
        <v>15641</v>
      </c>
      <c r="R4997" s="251" t="s">
        <v>10017</v>
      </c>
      <c r="S4997" s="251" t="s">
        <v>424</v>
      </c>
      <c r="T4997" s="251" t="str">
        <f t="shared" si="310"/>
        <v>I0306240811700K591</v>
      </c>
      <c r="W4997" s="251" t="str">
        <f t="shared" si="311"/>
        <v>I030624081170-0K591</v>
      </c>
    </row>
    <row r="4998" spans="1:23" x14ac:dyDescent="0.3">
      <c r="A4998" s="256" t="str">
        <f t="shared" si="309"/>
        <v>I0306241-815510D570-00001</v>
      </c>
      <c r="B4998" s="251" t="s">
        <v>15642</v>
      </c>
      <c r="C4998" s="251" t="s">
        <v>9954</v>
      </c>
      <c r="D4998" s="251" t="s">
        <v>15643</v>
      </c>
      <c r="E4998" s="251" t="s">
        <v>13815</v>
      </c>
      <c r="F4998" s="251" t="s">
        <v>9957</v>
      </c>
      <c r="G4998" s="251" t="s">
        <v>715</v>
      </c>
      <c r="H4998" s="251" t="s">
        <v>3436</v>
      </c>
      <c r="I4998" s="257" t="str">
        <f t="shared" si="308"/>
        <v>-00001</v>
      </c>
      <c r="J4998" s="251">
        <v>1</v>
      </c>
      <c r="K4998" s="251">
        <v>1</v>
      </c>
      <c r="M4998" s="251" t="s">
        <v>9958</v>
      </c>
      <c r="N4998" s="251" t="s">
        <v>14446</v>
      </c>
      <c r="O4998" s="251">
        <v>1</v>
      </c>
      <c r="Q4998" s="251" t="s">
        <v>15642</v>
      </c>
      <c r="R4998" s="251" t="s">
        <v>10028</v>
      </c>
      <c r="S4998" s="251" t="s">
        <v>714</v>
      </c>
      <c r="T4998" s="251" t="str">
        <f t="shared" si="310"/>
        <v>I0306241815510D570</v>
      </c>
      <c r="W4998" s="251" t="str">
        <f t="shared" si="311"/>
        <v>I030624181551-0D570</v>
      </c>
    </row>
    <row r="4999" spans="1:23" x14ac:dyDescent="0.3">
      <c r="A4999" s="256" t="str">
        <f t="shared" si="309"/>
        <v>I0404627-811050K130-00002</v>
      </c>
      <c r="B4999" s="251" t="s">
        <v>15644</v>
      </c>
      <c r="C4999" s="251" t="s">
        <v>10031</v>
      </c>
      <c r="D4999" s="251" t="s">
        <v>15645</v>
      </c>
      <c r="E4999" s="251" t="s">
        <v>13815</v>
      </c>
      <c r="F4999" s="251" t="s">
        <v>9957</v>
      </c>
      <c r="G4999" s="251" t="s">
        <v>187</v>
      </c>
      <c r="H4999" s="251" t="s">
        <v>5053</v>
      </c>
      <c r="I4999" s="257" t="str">
        <f t="shared" ref="I4999:I5062" si="312">+IF(AND(O4999&lt;10),$B$2&amp;O4999,IF(AND(O4999&gt;9,O4999&lt;=99),$B$3&amp;O4999,IF(AND(O4999&gt;99,L93875&lt;1000),$B$4&amp;O4999,IF(AND(O4999&gt;999),$B$5&amp;7))))</f>
        <v>-00002</v>
      </c>
      <c r="J4999" s="251">
        <v>2</v>
      </c>
      <c r="K4999" s="251">
        <v>2</v>
      </c>
      <c r="M4999" s="251" t="s">
        <v>9958</v>
      </c>
      <c r="N4999" s="251" t="s">
        <v>14189</v>
      </c>
      <c r="O4999" s="251">
        <v>2</v>
      </c>
      <c r="Q4999" s="251" t="s">
        <v>15644</v>
      </c>
      <c r="R4999" s="251" t="s">
        <v>10017</v>
      </c>
      <c r="S4999" s="251" t="s">
        <v>186</v>
      </c>
      <c r="T4999" s="251" t="str">
        <f t="shared" si="310"/>
        <v>I0404627811050K130</v>
      </c>
      <c r="W4999" s="251" t="str">
        <f t="shared" si="311"/>
        <v>I040462781105-0K130</v>
      </c>
    </row>
    <row r="5000" spans="1:23" x14ac:dyDescent="0.3">
      <c r="A5000" s="256" t="str">
        <f t="shared" ref="A5000:A5063" si="313">D5000&amp;$A$6&amp;S5000&amp;I5000</f>
        <v>I0404627-811060K130-00002</v>
      </c>
      <c r="B5000" s="251" t="s">
        <v>15646</v>
      </c>
      <c r="C5000" s="251" t="s">
        <v>10031</v>
      </c>
      <c r="D5000" s="251" t="s">
        <v>15645</v>
      </c>
      <c r="E5000" s="251" t="s">
        <v>13815</v>
      </c>
      <c r="F5000" s="251" t="s">
        <v>9962</v>
      </c>
      <c r="G5000" s="251" t="s">
        <v>196</v>
      </c>
      <c r="H5000" s="251" t="s">
        <v>5054</v>
      </c>
      <c r="I5000" s="257" t="str">
        <f t="shared" si="312"/>
        <v>-00002</v>
      </c>
      <c r="J5000" s="251">
        <v>2</v>
      </c>
      <c r="K5000" s="251">
        <v>2</v>
      </c>
      <c r="M5000" s="251" t="s">
        <v>9958</v>
      </c>
      <c r="N5000" s="251" t="s">
        <v>14189</v>
      </c>
      <c r="O5000" s="251">
        <v>2</v>
      </c>
      <c r="Q5000" s="251" t="s">
        <v>15646</v>
      </c>
      <c r="R5000" s="251" t="s">
        <v>10017</v>
      </c>
      <c r="S5000" s="251" t="s">
        <v>195</v>
      </c>
      <c r="T5000" s="251" t="str">
        <f t="shared" si="310"/>
        <v>I0404627811060K130</v>
      </c>
      <c r="W5000" s="251" t="str">
        <f t="shared" si="311"/>
        <v>I040462781106-0K130</v>
      </c>
    </row>
    <row r="5001" spans="1:23" x14ac:dyDescent="0.3">
      <c r="A5001" s="256" t="str">
        <f t="shared" si="313"/>
        <v>I0404627-811300KC31-00002</v>
      </c>
      <c r="B5001" s="251" t="s">
        <v>15647</v>
      </c>
      <c r="C5001" s="251" t="s">
        <v>10031</v>
      </c>
      <c r="D5001" s="251" t="s">
        <v>15645</v>
      </c>
      <c r="E5001" s="251" t="s">
        <v>13815</v>
      </c>
      <c r="F5001" s="251" t="s">
        <v>9964</v>
      </c>
      <c r="G5001" s="251" t="s">
        <v>470</v>
      </c>
      <c r="H5001" s="251" t="s">
        <v>5101</v>
      </c>
      <c r="I5001" s="257" t="str">
        <f t="shared" si="312"/>
        <v>-00002</v>
      </c>
      <c r="J5001" s="251">
        <v>2</v>
      </c>
      <c r="K5001" s="251">
        <v>2</v>
      </c>
      <c r="M5001" s="251" t="s">
        <v>9958</v>
      </c>
      <c r="N5001" s="251" t="s">
        <v>14189</v>
      </c>
      <c r="O5001" s="251">
        <v>2</v>
      </c>
      <c r="Q5001" s="251" t="s">
        <v>15647</v>
      </c>
      <c r="R5001" s="251" t="s">
        <v>10017</v>
      </c>
      <c r="S5001" s="251" t="s">
        <v>469</v>
      </c>
      <c r="T5001" s="251" t="str">
        <f t="shared" ref="T5001:T5064" si="314">+D5001&amp;S5001</f>
        <v>I0404627811300KC31</v>
      </c>
      <c r="W5001" s="251" t="str">
        <f t="shared" ref="W5001:W5064" si="315">D5001&amp;G5001</f>
        <v>I040462781130-0KC31</v>
      </c>
    </row>
    <row r="5002" spans="1:23" x14ac:dyDescent="0.3">
      <c r="A5002" s="256" t="str">
        <f t="shared" si="313"/>
        <v>I0404627-811300KG61-00001</v>
      </c>
      <c r="B5002" s="251" t="s">
        <v>15648</v>
      </c>
      <c r="C5002" s="251" t="s">
        <v>10031</v>
      </c>
      <c r="D5002" s="251" t="s">
        <v>15645</v>
      </c>
      <c r="E5002" s="251" t="s">
        <v>13815</v>
      </c>
      <c r="F5002" s="251" t="s">
        <v>9966</v>
      </c>
      <c r="G5002" s="251" t="s">
        <v>580</v>
      </c>
      <c r="H5002" s="251" t="s">
        <v>5101</v>
      </c>
      <c r="I5002" s="257" t="str">
        <f t="shared" si="312"/>
        <v>-00001</v>
      </c>
      <c r="J5002" s="251">
        <v>1</v>
      </c>
      <c r="K5002" s="251">
        <v>1</v>
      </c>
      <c r="M5002" s="251" t="s">
        <v>9958</v>
      </c>
      <c r="N5002" s="251" t="s">
        <v>14189</v>
      </c>
      <c r="O5002" s="251">
        <v>1</v>
      </c>
      <c r="Q5002" s="251" t="s">
        <v>15648</v>
      </c>
      <c r="R5002" s="251" t="s">
        <v>10017</v>
      </c>
      <c r="S5002" s="251" t="s">
        <v>579</v>
      </c>
      <c r="T5002" s="251" t="str">
        <f t="shared" si="314"/>
        <v>I0404627811300KG61</v>
      </c>
      <c r="W5002" s="251" t="str">
        <f t="shared" si="315"/>
        <v>I040462781130-0KG61</v>
      </c>
    </row>
    <row r="5003" spans="1:23" x14ac:dyDescent="0.3">
      <c r="A5003" s="256" t="str">
        <f t="shared" si="313"/>
        <v>I0404627-811700KC31-00001</v>
      </c>
      <c r="B5003" s="251" t="s">
        <v>15649</v>
      </c>
      <c r="C5003" s="251" t="s">
        <v>10031</v>
      </c>
      <c r="D5003" s="251" t="s">
        <v>15645</v>
      </c>
      <c r="E5003" s="251" t="s">
        <v>13815</v>
      </c>
      <c r="F5003" s="251" t="s">
        <v>9968</v>
      </c>
      <c r="G5003" s="251" t="s">
        <v>482</v>
      </c>
      <c r="H5003" s="251" t="s">
        <v>5102</v>
      </c>
      <c r="I5003" s="257" t="str">
        <f t="shared" si="312"/>
        <v>-00001</v>
      </c>
      <c r="J5003" s="251">
        <v>1</v>
      </c>
      <c r="K5003" s="251">
        <v>1</v>
      </c>
      <c r="M5003" s="251" t="s">
        <v>9958</v>
      </c>
      <c r="N5003" s="251" t="s">
        <v>14189</v>
      </c>
      <c r="O5003" s="251">
        <v>1</v>
      </c>
      <c r="Q5003" s="251" t="s">
        <v>15649</v>
      </c>
      <c r="R5003" s="251" t="s">
        <v>10017</v>
      </c>
      <c r="S5003" s="251" t="s">
        <v>481</v>
      </c>
      <c r="T5003" s="251" t="str">
        <f t="shared" si="314"/>
        <v>I0404627811700KC31</v>
      </c>
      <c r="W5003" s="251" t="str">
        <f t="shared" si="315"/>
        <v>I040462781170-0KC31</v>
      </c>
    </row>
    <row r="5004" spans="1:23" x14ac:dyDescent="0.3">
      <c r="A5004" s="256" t="str">
        <f t="shared" si="313"/>
        <v>I0404627-811700KG61-00004</v>
      </c>
      <c r="B5004" s="251" t="s">
        <v>15650</v>
      </c>
      <c r="C5004" s="251" t="s">
        <v>10031</v>
      </c>
      <c r="D5004" s="251" t="s">
        <v>15645</v>
      </c>
      <c r="E5004" s="251" t="s">
        <v>13815</v>
      </c>
      <c r="F5004" s="251" t="s">
        <v>9970</v>
      </c>
      <c r="G5004" s="251" t="s">
        <v>586</v>
      </c>
      <c r="H5004" s="251" t="s">
        <v>5102</v>
      </c>
      <c r="I5004" s="257" t="str">
        <f t="shared" si="312"/>
        <v>-00004</v>
      </c>
      <c r="J5004" s="251">
        <v>4</v>
      </c>
      <c r="K5004" s="251">
        <v>4</v>
      </c>
      <c r="M5004" s="251" t="s">
        <v>9958</v>
      </c>
      <c r="N5004" s="251" t="s">
        <v>14189</v>
      </c>
      <c r="O5004" s="251">
        <v>4</v>
      </c>
      <c r="Q5004" s="251" t="s">
        <v>15650</v>
      </c>
      <c r="R5004" s="251" t="s">
        <v>10017</v>
      </c>
      <c r="S5004" s="251" t="s">
        <v>585</v>
      </c>
      <c r="T5004" s="251" t="str">
        <f t="shared" si="314"/>
        <v>I0404627811700KG61</v>
      </c>
      <c r="W5004" s="251" t="str">
        <f t="shared" si="315"/>
        <v>I040462781170-0KG61</v>
      </c>
    </row>
    <row r="5005" spans="1:23" x14ac:dyDescent="0.3">
      <c r="A5005" s="256" t="str">
        <f t="shared" si="313"/>
        <v>I0404627-815500K120-00001</v>
      </c>
      <c r="B5005" s="251" t="s">
        <v>15651</v>
      </c>
      <c r="C5005" s="251" t="s">
        <v>10031</v>
      </c>
      <c r="D5005" s="251" t="s">
        <v>15645</v>
      </c>
      <c r="E5005" s="251" t="s">
        <v>13815</v>
      </c>
      <c r="F5005" s="251" t="s">
        <v>9972</v>
      </c>
      <c r="G5005" s="251" t="s">
        <v>625</v>
      </c>
      <c r="H5005" s="251" t="s">
        <v>5202</v>
      </c>
      <c r="I5005" s="257" t="str">
        <f t="shared" si="312"/>
        <v>-00001</v>
      </c>
      <c r="J5005" s="251">
        <v>1</v>
      </c>
      <c r="K5005" s="251">
        <v>1</v>
      </c>
      <c r="M5005" s="251" t="s">
        <v>9958</v>
      </c>
      <c r="N5005" s="251" t="s">
        <v>14189</v>
      </c>
      <c r="O5005" s="251">
        <v>1</v>
      </c>
      <c r="Q5005" s="251" t="s">
        <v>15651</v>
      </c>
      <c r="R5005" s="251" t="s">
        <v>10017</v>
      </c>
      <c r="S5005" s="251" t="s">
        <v>8</v>
      </c>
      <c r="T5005" s="251" t="str">
        <f t="shared" si="314"/>
        <v>I0404627815500K120</v>
      </c>
      <c r="W5005" s="251" t="str">
        <f t="shared" si="315"/>
        <v>I040462781550-0K120</v>
      </c>
    </row>
    <row r="5006" spans="1:23" x14ac:dyDescent="0.3">
      <c r="A5006" s="256" t="str">
        <f t="shared" si="313"/>
        <v>I0404627-81550BZ850-00002</v>
      </c>
      <c r="B5006" s="251" t="s">
        <v>15652</v>
      </c>
      <c r="C5006" s="251" t="s">
        <v>10031</v>
      </c>
      <c r="D5006" s="251" t="s">
        <v>15645</v>
      </c>
      <c r="E5006" s="251" t="s">
        <v>13815</v>
      </c>
      <c r="F5006" s="251" t="s">
        <v>9974</v>
      </c>
      <c r="G5006" s="251" t="s">
        <v>5298</v>
      </c>
      <c r="H5006" s="251" t="s">
        <v>5202</v>
      </c>
      <c r="I5006" s="257" t="str">
        <f t="shared" si="312"/>
        <v>-00002</v>
      </c>
      <c r="J5006" s="251">
        <v>2</v>
      </c>
      <c r="K5006" s="251">
        <v>2</v>
      </c>
      <c r="M5006" s="251" t="s">
        <v>9958</v>
      </c>
      <c r="N5006" s="251" t="s">
        <v>14189</v>
      </c>
      <c r="O5006" s="251">
        <v>2</v>
      </c>
      <c r="Q5006" s="251" t="s">
        <v>15652</v>
      </c>
      <c r="R5006" s="251" t="s">
        <v>10017</v>
      </c>
      <c r="S5006" s="251" t="s">
        <v>4231</v>
      </c>
      <c r="T5006" s="251" t="str">
        <f t="shared" si="314"/>
        <v>I040462781550BZ850</v>
      </c>
      <c r="W5006" s="251" t="str">
        <f t="shared" si="315"/>
        <v>I040462781550-BZ850</v>
      </c>
    </row>
    <row r="5007" spans="1:23" x14ac:dyDescent="0.3">
      <c r="A5007" s="256" t="str">
        <f t="shared" si="313"/>
        <v>I0404627-815510K120-00003</v>
      </c>
      <c r="B5007" s="251" t="s">
        <v>15653</v>
      </c>
      <c r="C5007" s="251" t="s">
        <v>10031</v>
      </c>
      <c r="D5007" s="251" t="s">
        <v>15645</v>
      </c>
      <c r="E5007" s="251" t="s">
        <v>13815</v>
      </c>
      <c r="F5007" s="251" t="s">
        <v>9976</v>
      </c>
      <c r="G5007" s="251" t="s">
        <v>637</v>
      </c>
      <c r="H5007" s="251" t="s">
        <v>5203</v>
      </c>
      <c r="I5007" s="257" t="str">
        <f t="shared" si="312"/>
        <v>-00003</v>
      </c>
      <c r="J5007" s="251">
        <v>3</v>
      </c>
      <c r="K5007" s="251">
        <v>3</v>
      </c>
      <c r="M5007" s="251" t="s">
        <v>9958</v>
      </c>
      <c r="N5007" s="251" t="s">
        <v>14189</v>
      </c>
      <c r="O5007" s="251">
        <v>3</v>
      </c>
      <c r="Q5007" s="251" t="s">
        <v>15653</v>
      </c>
      <c r="R5007" s="251" t="s">
        <v>10017</v>
      </c>
      <c r="S5007" s="251" t="s">
        <v>636</v>
      </c>
      <c r="T5007" s="251" t="str">
        <f t="shared" si="314"/>
        <v>I0404627815510K120</v>
      </c>
      <c r="W5007" s="251" t="str">
        <f t="shared" si="315"/>
        <v>I040462781551-0K120</v>
      </c>
    </row>
    <row r="5008" spans="1:23" x14ac:dyDescent="0.3">
      <c r="A5008" s="256" t="str">
        <f t="shared" si="313"/>
        <v>I0404627-815510K210-00004</v>
      </c>
      <c r="B5008" s="251" t="s">
        <v>15654</v>
      </c>
      <c r="C5008" s="251" t="s">
        <v>10031</v>
      </c>
      <c r="D5008" s="251" t="s">
        <v>15645</v>
      </c>
      <c r="E5008" s="251" t="s">
        <v>13815</v>
      </c>
      <c r="F5008" s="251" t="s">
        <v>9978</v>
      </c>
      <c r="G5008" s="251" t="s">
        <v>667</v>
      </c>
      <c r="H5008" s="251" t="s">
        <v>3436</v>
      </c>
      <c r="I5008" s="257" t="str">
        <f t="shared" si="312"/>
        <v>-00004</v>
      </c>
      <c r="J5008" s="251">
        <v>4</v>
      </c>
      <c r="K5008" s="251">
        <v>4</v>
      </c>
      <c r="M5008" s="251" t="s">
        <v>9958</v>
      </c>
      <c r="N5008" s="251" t="s">
        <v>14189</v>
      </c>
      <c r="O5008" s="251">
        <v>4</v>
      </c>
      <c r="Q5008" s="251" t="s">
        <v>15654</v>
      </c>
      <c r="R5008" s="251" t="s">
        <v>10017</v>
      </c>
      <c r="S5008" s="251" t="s">
        <v>666</v>
      </c>
      <c r="T5008" s="251" t="str">
        <f t="shared" si="314"/>
        <v>I0404627815510K210</v>
      </c>
      <c r="W5008" s="251" t="str">
        <f t="shared" si="315"/>
        <v>I040462781551-0K210</v>
      </c>
    </row>
    <row r="5009" spans="1:23" x14ac:dyDescent="0.3">
      <c r="A5009" s="256" t="str">
        <f t="shared" si="313"/>
        <v>I0404627-815600K120-00001</v>
      </c>
      <c r="B5009" s="251" t="s">
        <v>15655</v>
      </c>
      <c r="C5009" s="251" t="s">
        <v>10031</v>
      </c>
      <c r="D5009" s="251" t="s">
        <v>15645</v>
      </c>
      <c r="E5009" s="251" t="s">
        <v>13815</v>
      </c>
      <c r="F5009" s="251" t="s">
        <v>9980</v>
      </c>
      <c r="G5009" s="251" t="s">
        <v>641</v>
      </c>
      <c r="H5009" s="251" t="s">
        <v>5204</v>
      </c>
      <c r="I5009" s="257" t="str">
        <f t="shared" si="312"/>
        <v>-00001</v>
      </c>
      <c r="J5009" s="251">
        <v>1</v>
      </c>
      <c r="K5009" s="251">
        <v>1</v>
      </c>
      <c r="M5009" s="251" t="s">
        <v>9958</v>
      </c>
      <c r="N5009" s="251" t="s">
        <v>14189</v>
      </c>
      <c r="O5009" s="251">
        <v>1</v>
      </c>
      <c r="Q5009" s="251" t="s">
        <v>15655</v>
      </c>
      <c r="R5009" s="251" t="s">
        <v>10017</v>
      </c>
      <c r="S5009" s="251" t="s">
        <v>640</v>
      </c>
      <c r="T5009" s="251" t="str">
        <f t="shared" si="314"/>
        <v>I0404627815600K120</v>
      </c>
      <c r="W5009" s="251" t="str">
        <f t="shared" si="315"/>
        <v>I040462781560-0K120</v>
      </c>
    </row>
    <row r="5010" spans="1:23" x14ac:dyDescent="0.3">
      <c r="A5010" s="256" t="str">
        <f t="shared" si="313"/>
        <v>I0404627-815610K120-00003</v>
      </c>
      <c r="B5010" s="251" t="s">
        <v>15656</v>
      </c>
      <c r="C5010" s="251" t="s">
        <v>10031</v>
      </c>
      <c r="D5010" s="251" t="s">
        <v>15645</v>
      </c>
      <c r="E5010" s="251" t="s">
        <v>13815</v>
      </c>
      <c r="F5010" s="251" t="s">
        <v>9982</v>
      </c>
      <c r="G5010" s="251" t="s">
        <v>650</v>
      </c>
      <c r="H5010" s="251" t="s">
        <v>5205</v>
      </c>
      <c r="I5010" s="257" t="str">
        <f t="shared" si="312"/>
        <v>-00003</v>
      </c>
      <c r="J5010" s="251">
        <v>3</v>
      </c>
      <c r="K5010" s="251">
        <v>3</v>
      </c>
      <c r="M5010" s="251" t="s">
        <v>9958</v>
      </c>
      <c r="N5010" s="251" t="s">
        <v>14189</v>
      </c>
      <c r="O5010" s="251">
        <v>3</v>
      </c>
      <c r="Q5010" s="251" t="s">
        <v>15656</v>
      </c>
      <c r="R5010" s="251" t="s">
        <v>10017</v>
      </c>
      <c r="S5010" s="251" t="s">
        <v>649</v>
      </c>
      <c r="T5010" s="251" t="str">
        <f t="shared" si="314"/>
        <v>I0404627815610K120</v>
      </c>
      <c r="W5010" s="251" t="str">
        <f t="shared" si="315"/>
        <v>I040462781561-0K120</v>
      </c>
    </row>
    <row r="5011" spans="1:23" x14ac:dyDescent="0.3">
      <c r="A5011" s="256" t="str">
        <f t="shared" si="313"/>
        <v>I0404627-815610K210-00002</v>
      </c>
      <c r="B5011" s="251" t="s">
        <v>15657</v>
      </c>
      <c r="C5011" s="251" t="s">
        <v>10031</v>
      </c>
      <c r="D5011" s="251" t="s">
        <v>15645</v>
      </c>
      <c r="E5011" s="251" t="s">
        <v>13815</v>
      </c>
      <c r="F5011" s="251" t="s">
        <v>9984</v>
      </c>
      <c r="G5011" s="251" t="s">
        <v>678</v>
      </c>
      <c r="H5011" s="251" t="s">
        <v>3443</v>
      </c>
      <c r="I5011" s="257" t="str">
        <f t="shared" si="312"/>
        <v>-00002</v>
      </c>
      <c r="J5011" s="251">
        <v>2</v>
      </c>
      <c r="K5011" s="251">
        <v>2</v>
      </c>
      <c r="M5011" s="251" t="s">
        <v>9958</v>
      </c>
      <c r="N5011" s="251" t="s">
        <v>14189</v>
      </c>
      <c r="O5011" s="251">
        <v>2</v>
      </c>
      <c r="Q5011" s="251" t="s">
        <v>15657</v>
      </c>
      <c r="R5011" s="251" t="s">
        <v>10017</v>
      </c>
      <c r="S5011" s="251" t="s">
        <v>677</v>
      </c>
      <c r="T5011" s="251" t="str">
        <f t="shared" si="314"/>
        <v>I0404627815610K210</v>
      </c>
      <c r="W5011" s="251" t="str">
        <f t="shared" si="315"/>
        <v>I040462781561-0K210</v>
      </c>
    </row>
    <row r="5012" spans="1:23" x14ac:dyDescent="0.3">
      <c r="A5012" s="256" t="str">
        <f t="shared" si="313"/>
        <v>I0404627-815840K050-00001</v>
      </c>
      <c r="B5012" s="251" t="s">
        <v>15658</v>
      </c>
      <c r="C5012" s="251" t="s">
        <v>10031</v>
      </c>
      <c r="D5012" s="251" t="s">
        <v>15645</v>
      </c>
      <c r="E5012" s="251" t="s">
        <v>13815</v>
      </c>
      <c r="F5012" s="251" t="s">
        <v>9986</v>
      </c>
      <c r="G5012" s="251" t="s">
        <v>760</v>
      </c>
      <c r="H5012" s="251" t="s">
        <v>10233</v>
      </c>
      <c r="I5012" s="257" t="str">
        <f t="shared" si="312"/>
        <v>-00001</v>
      </c>
      <c r="J5012" s="251">
        <v>1</v>
      </c>
      <c r="K5012" s="251">
        <v>1</v>
      </c>
      <c r="M5012" s="251" t="s">
        <v>10007</v>
      </c>
      <c r="N5012" s="251" t="s">
        <v>14189</v>
      </c>
      <c r="O5012" s="251">
        <v>1</v>
      </c>
      <c r="Q5012" s="251" t="s">
        <v>15658</v>
      </c>
      <c r="R5012" s="251" t="s">
        <v>10017</v>
      </c>
      <c r="S5012" s="251" t="s">
        <v>759</v>
      </c>
      <c r="T5012" s="251" t="str">
        <f t="shared" si="314"/>
        <v>I0404627815840K050</v>
      </c>
      <c r="W5012" s="251" t="str">
        <f t="shared" si="315"/>
        <v>I040462781584-0K050</v>
      </c>
    </row>
    <row r="5013" spans="1:23" x14ac:dyDescent="0.3">
      <c r="A5013" s="256" t="str">
        <f t="shared" si="313"/>
        <v>I0404627-815940K050-00001</v>
      </c>
      <c r="B5013" s="251" t="s">
        <v>15659</v>
      </c>
      <c r="C5013" s="251" t="s">
        <v>10031</v>
      </c>
      <c r="D5013" s="251" t="s">
        <v>15645</v>
      </c>
      <c r="E5013" s="251" t="s">
        <v>13815</v>
      </c>
      <c r="F5013" s="251" t="s">
        <v>9988</v>
      </c>
      <c r="G5013" s="251" t="s">
        <v>772</v>
      </c>
      <c r="H5013" s="251" t="s">
        <v>10233</v>
      </c>
      <c r="I5013" s="257" t="str">
        <f t="shared" si="312"/>
        <v>-00001</v>
      </c>
      <c r="J5013" s="251">
        <v>1</v>
      </c>
      <c r="K5013" s="251">
        <v>1</v>
      </c>
      <c r="M5013" s="251" t="s">
        <v>10007</v>
      </c>
      <c r="N5013" s="251" t="s">
        <v>14189</v>
      </c>
      <c r="O5013" s="251">
        <v>1</v>
      </c>
      <c r="Q5013" s="251" t="s">
        <v>15659</v>
      </c>
      <c r="R5013" s="251" t="s">
        <v>10017</v>
      </c>
      <c r="S5013" s="251" t="s">
        <v>771</v>
      </c>
      <c r="T5013" s="251" t="str">
        <f t="shared" si="314"/>
        <v>I0404627815940K050</v>
      </c>
      <c r="W5013" s="251" t="str">
        <f t="shared" si="315"/>
        <v>I040462781594-0K050</v>
      </c>
    </row>
    <row r="5014" spans="1:23" x14ac:dyDescent="0.3">
      <c r="A5014" s="256" t="str">
        <f t="shared" si="313"/>
        <v>I0404628-81110VT040-00002</v>
      </c>
      <c r="B5014" s="251" t="s">
        <v>15660</v>
      </c>
      <c r="C5014" s="251" t="s">
        <v>10031</v>
      </c>
      <c r="D5014" s="251" t="s">
        <v>15661</v>
      </c>
      <c r="E5014" s="251" t="s">
        <v>13815</v>
      </c>
      <c r="F5014" s="251" t="s">
        <v>9957</v>
      </c>
      <c r="G5014" s="251" t="s">
        <v>10047</v>
      </c>
      <c r="H5014" s="251" t="s">
        <v>3422</v>
      </c>
      <c r="I5014" s="257" t="str">
        <f t="shared" si="312"/>
        <v>-00002</v>
      </c>
      <c r="J5014" s="251">
        <v>2</v>
      </c>
      <c r="K5014" s="251">
        <v>2</v>
      </c>
      <c r="M5014" s="251" t="s">
        <v>9958</v>
      </c>
      <c r="N5014" s="251" t="s">
        <v>14446</v>
      </c>
      <c r="O5014" s="251">
        <v>2</v>
      </c>
      <c r="Q5014" s="251" t="s">
        <v>15660</v>
      </c>
      <c r="R5014" s="251" t="s">
        <v>10028</v>
      </c>
      <c r="S5014" s="251" t="s">
        <v>3713</v>
      </c>
      <c r="T5014" s="251" t="str">
        <f t="shared" si="314"/>
        <v>I040462881110VT040</v>
      </c>
      <c r="W5014" s="251" t="str">
        <f t="shared" si="315"/>
        <v>I040462881110-VT040</v>
      </c>
    </row>
    <row r="5015" spans="1:23" x14ac:dyDescent="0.3">
      <c r="A5015" s="256" t="str">
        <f t="shared" si="313"/>
        <v>I0404628-81110VT080-00003</v>
      </c>
      <c r="B5015" s="251" t="s">
        <v>15662</v>
      </c>
      <c r="C5015" s="251" t="s">
        <v>10031</v>
      </c>
      <c r="D5015" s="251" t="s">
        <v>15661</v>
      </c>
      <c r="E5015" s="251" t="s">
        <v>13815</v>
      </c>
      <c r="F5015" s="251" t="s">
        <v>9962</v>
      </c>
      <c r="G5015" s="251" t="s">
        <v>4985</v>
      </c>
      <c r="H5015" s="251" t="s">
        <v>3422</v>
      </c>
      <c r="I5015" s="257" t="str">
        <f t="shared" si="312"/>
        <v>-00003</v>
      </c>
      <c r="J5015" s="251">
        <v>3</v>
      </c>
      <c r="K5015" s="251">
        <v>3</v>
      </c>
      <c r="M5015" s="251" t="s">
        <v>9958</v>
      </c>
      <c r="N5015" s="251" t="s">
        <v>14446</v>
      </c>
      <c r="O5015" s="251">
        <v>3</v>
      </c>
      <c r="Q5015" s="251" t="s">
        <v>15662</v>
      </c>
      <c r="R5015" s="251" t="s">
        <v>10028</v>
      </c>
      <c r="S5015" s="251" t="s">
        <v>3719</v>
      </c>
      <c r="T5015" s="251" t="str">
        <f t="shared" si="314"/>
        <v>I040462881110VT080</v>
      </c>
      <c r="W5015" s="251" t="str">
        <f t="shared" si="315"/>
        <v>I040462881110-VT080</v>
      </c>
    </row>
    <row r="5016" spans="1:23" x14ac:dyDescent="0.3">
      <c r="A5016" s="256" t="str">
        <f t="shared" si="313"/>
        <v>I0404628-811300K300-00001</v>
      </c>
      <c r="B5016" s="251" t="s">
        <v>15663</v>
      </c>
      <c r="C5016" s="251" t="s">
        <v>10031</v>
      </c>
      <c r="D5016" s="251" t="s">
        <v>15661</v>
      </c>
      <c r="E5016" s="251" t="s">
        <v>13815</v>
      </c>
      <c r="F5016" s="251" t="s">
        <v>9964</v>
      </c>
      <c r="G5016" s="251" t="s">
        <v>230</v>
      </c>
      <c r="H5016" s="251" t="s">
        <v>5092</v>
      </c>
      <c r="I5016" s="257" t="str">
        <f t="shared" si="312"/>
        <v>-00001</v>
      </c>
      <c r="J5016" s="251">
        <v>1</v>
      </c>
      <c r="K5016" s="251">
        <v>1</v>
      </c>
      <c r="M5016" s="251" t="s">
        <v>9958</v>
      </c>
      <c r="N5016" s="251" t="s">
        <v>14446</v>
      </c>
      <c r="O5016" s="251">
        <v>1</v>
      </c>
      <c r="Q5016" s="251" t="s">
        <v>15663</v>
      </c>
      <c r="R5016" s="251" t="s">
        <v>10028</v>
      </c>
      <c r="S5016" s="251" t="s">
        <v>229</v>
      </c>
      <c r="T5016" s="251" t="str">
        <f t="shared" si="314"/>
        <v>I0404628811300K300</v>
      </c>
      <c r="W5016" s="251" t="str">
        <f t="shared" si="315"/>
        <v>I040462881130-0K300</v>
      </c>
    </row>
    <row r="5017" spans="1:23" x14ac:dyDescent="0.3">
      <c r="A5017" s="256" t="str">
        <f t="shared" si="313"/>
        <v>I0404628-81150VT040-00001</v>
      </c>
      <c r="B5017" s="251" t="s">
        <v>15664</v>
      </c>
      <c r="C5017" s="251" t="s">
        <v>10031</v>
      </c>
      <c r="D5017" s="251" t="s">
        <v>15661</v>
      </c>
      <c r="E5017" s="251" t="s">
        <v>13815</v>
      </c>
      <c r="F5017" s="251" t="s">
        <v>9966</v>
      </c>
      <c r="G5017" s="251" t="s">
        <v>10051</v>
      </c>
      <c r="H5017" s="251" t="s">
        <v>3429</v>
      </c>
      <c r="I5017" s="257" t="str">
        <f t="shared" si="312"/>
        <v>-00001</v>
      </c>
      <c r="J5017" s="251">
        <v>1</v>
      </c>
      <c r="K5017" s="251">
        <v>1</v>
      </c>
      <c r="M5017" s="251" t="s">
        <v>9958</v>
      </c>
      <c r="N5017" s="251" t="s">
        <v>14446</v>
      </c>
      <c r="O5017" s="251">
        <v>1</v>
      </c>
      <c r="Q5017" s="251" t="s">
        <v>15664</v>
      </c>
      <c r="R5017" s="251" t="s">
        <v>10028</v>
      </c>
      <c r="S5017" s="251" t="s">
        <v>3725</v>
      </c>
      <c r="T5017" s="251" t="str">
        <f t="shared" si="314"/>
        <v>I040462881150VT040</v>
      </c>
      <c r="W5017" s="251" t="str">
        <f t="shared" si="315"/>
        <v>I040462881150-VT040</v>
      </c>
    </row>
    <row r="5018" spans="1:23" x14ac:dyDescent="0.3">
      <c r="A5018" s="256" t="str">
        <f t="shared" si="313"/>
        <v>I0404628-81150VT080-00003</v>
      </c>
      <c r="B5018" s="251" t="s">
        <v>15665</v>
      </c>
      <c r="C5018" s="251" t="s">
        <v>10031</v>
      </c>
      <c r="D5018" s="251" t="s">
        <v>15661</v>
      </c>
      <c r="E5018" s="251" t="s">
        <v>13815</v>
      </c>
      <c r="F5018" s="251" t="s">
        <v>9968</v>
      </c>
      <c r="G5018" s="251" t="s">
        <v>10242</v>
      </c>
      <c r="H5018" s="251" t="s">
        <v>3429</v>
      </c>
      <c r="I5018" s="257" t="str">
        <f t="shared" si="312"/>
        <v>-00003</v>
      </c>
      <c r="J5018" s="251">
        <v>3</v>
      </c>
      <c r="K5018" s="251">
        <v>3</v>
      </c>
      <c r="M5018" s="251" t="s">
        <v>9958</v>
      </c>
      <c r="N5018" s="251" t="s">
        <v>14446</v>
      </c>
      <c r="O5018" s="251">
        <v>3</v>
      </c>
      <c r="Q5018" s="251" t="s">
        <v>15665</v>
      </c>
      <c r="R5018" s="251" t="s">
        <v>10028</v>
      </c>
      <c r="S5018" s="251" t="s">
        <v>3731</v>
      </c>
      <c r="T5018" s="251" t="str">
        <f t="shared" si="314"/>
        <v>I040462881150VT080</v>
      </c>
      <c r="W5018" s="251" t="str">
        <f t="shared" si="315"/>
        <v>I040462881150-VT080</v>
      </c>
    </row>
    <row r="5019" spans="1:23" x14ac:dyDescent="0.3">
      <c r="A5019" s="256" t="str">
        <f t="shared" si="313"/>
        <v>I0404628-812100K090-00001</v>
      </c>
      <c r="B5019" s="251" t="s">
        <v>15666</v>
      </c>
      <c r="C5019" s="251" t="s">
        <v>10031</v>
      </c>
      <c r="D5019" s="251" t="s">
        <v>15661</v>
      </c>
      <c r="E5019" s="251" t="s">
        <v>13815</v>
      </c>
      <c r="F5019" s="251" t="s">
        <v>9970</v>
      </c>
      <c r="G5019" s="251" t="s">
        <v>609</v>
      </c>
      <c r="H5019" s="251" t="s">
        <v>5167</v>
      </c>
      <c r="I5019" s="257" t="str">
        <f t="shared" si="312"/>
        <v>-00001</v>
      </c>
      <c r="J5019" s="251">
        <v>1</v>
      </c>
      <c r="K5019" s="251">
        <v>1</v>
      </c>
      <c r="M5019" s="251" t="s">
        <v>9993</v>
      </c>
      <c r="N5019" s="251" t="s">
        <v>14446</v>
      </c>
      <c r="O5019" s="251">
        <v>1</v>
      </c>
      <c r="Q5019" s="251" t="s">
        <v>15666</v>
      </c>
      <c r="R5019" s="251" t="s">
        <v>10028</v>
      </c>
      <c r="S5019" s="251" t="s">
        <v>608</v>
      </c>
      <c r="T5019" s="251" t="str">
        <f t="shared" si="314"/>
        <v>I0404628812100K090</v>
      </c>
      <c r="W5019" s="251" t="str">
        <f t="shared" si="315"/>
        <v>I040462881210-0K090</v>
      </c>
    </row>
    <row r="5020" spans="1:23" x14ac:dyDescent="0.3">
      <c r="A5020" s="256" t="str">
        <f t="shared" si="313"/>
        <v>I0404628-815500K080-00002</v>
      </c>
      <c r="B5020" s="251" t="s">
        <v>15667</v>
      </c>
      <c r="C5020" s="251" t="s">
        <v>10031</v>
      </c>
      <c r="D5020" s="251" t="s">
        <v>15661</v>
      </c>
      <c r="E5020" s="251" t="s">
        <v>13815</v>
      </c>
      <c r="F5020" s="251" t="s">
        <v>9972</v>
      </c>
      <c r="G5020" s="251" t="s">
        <v>151</v>
      </c>
      <c r="H5020" s="251" t="s">
        <v>5045</v>
      </c>
      <c r="I5020" s="257" t="str">
        <f t="shared" si="312"/>
        <v>-00002</v>
      </c>
      <c r="J5020" s="251">
        <v>2</v>
      </c>
      <c r="K5020" s="251">
        <v>2</v>
      </c>
      <c r="M5020" s="251" t="s">
        <v>9958</v>
      </c>
      <c r="N5020" s="251" t="s">
        <v>14446</v>
      </c>
      <c r="O5020" s="251">
        <v>2</v>
      </c>
      <c r="Q5020" s="251" t="s">
        <v>15667</v>
      </c>
      <c r="R5020" s="251" t="s">
        <v>10028</v>
      </c>
      <c r="S5020" s="251" t="s">
        <v>150</v>
      </c>
      <c r="T5020" s="251" t="str">
        <f t="shared" si="314"/>
        <v>I0404628815500K080</v>
      </c>
      <c r="W5020" s="251" t="str">
        <f t="shared" si="315"/>
        <v>I040462881550-0K080</v>
      </c>
    </row>
    <row r="5021" spans="1:23" x14ac:dyDescent="0.3">
      <c r="A5021" s="256" t="str">
        <f t="shared" si="313"/>
        <v>I0404628-81550VT020-00002</v>
      </c>
      <c r="B5021" s="251" t="s">
        <v>15668</v>
      </c>
      <c r="C5021" s="251" t="s">
        <v>10031</v>
      </c>
      <c r="D5021" s="251" t="s">
        <v>15661</v>
      </c>
      <c r="E5021" s="251" t="s">
        <v>13815</v>
      </c>
      <c r="F5021" s="251" t="s">
        <v>9974</v>
      </c>
      <c r="G5021" s="251" t="s">
        <v>10057</v>
      </c>
      <c r="H5021" s="251" t="s">
        <v>5202</v>
      </c>
      <c r="I5021" s="257" t="str">
        <f t="shared" si="312"/>
        <v>-00002</v>
      </c>
      <c r="J5021" s="251">
        <v>2</v>
      </c>
      <c r="K5021" s="251">
        <v>2</v>
      </c>
      <c r="M5021" s="251" t="s">
        <v>9958</v>
      </c>
      <c r="N5021" s="251" t="s">
        <v>14446</v>
      </c>
      <c r="O5021" s="251">
        <v>2</v>
      </c>
      <c r="Q5021" s="251" t="s">
        <v>15668</v>
      </c>
      <c r="R5021" s="251" t="s">
        <v>10028</v>
      </c>
      <c r="S5021" s="251" t="s">
        <v>3737</v>
      </c>
      <c r="T5021" s="251" t="str">
        <f t="shared" si="314"/>
        <v>I040462881550VT020</v>
      </c>
      <c r="W5021" s="251" t="str">
        <f t="shared" si="315"/>
        <v>I040462881550-VT020</v>
      </c>
    </row>
    <row r="5022" spans="1:23" x14ac:dyDescent="0.3">
      <c r="A5022" s="256" t="str">
        <f t="shared" si="313"/>
        <v>I0404628-81551VT050-00002</v>
      </c>
      <c r="B5022" s="251" t="s">
        <v>15669</v>
      </c>
      <c r="C5022" s="251" t="s">
        <v>10031</v>
      </c>
      <c r="D5022" s="251" t="s">
        <v>15661</v>
      </c>
      <c r="E5022" s="251" t="s">
        <v>13815</v>
      </c>
      <c r="F5022" s="251" t="s">
        <v>9976</v>
      </c>
      <c r="G5022" s="251" t="s">
        <v>10062</v>
      </c>
      <c r="H5022" s="251" t="s">
        <v>3436</v>
      </c>
      <c r="I5022" s="257" t="str">
        <f t="shared" si="312"/>
        <v>-00002</v>
      </c>
      <c r="J5022" s="251">
        <v>2</v>
      </c>
      <c r="K5022" s="251">
        <v>2</v>
      </c>
      <c r="M5022" s="251" t="s">
        <v>9958</v>
      </c>
      <c r="N5022" s="251" t="s">
        <v>14446</v>
      </c>
      <c r="O5022" s="251">
        <v>2</v>
      </c>
      <c r="Q5022" s="251" t="s">
        <v>15669</v>
      </c>
      <c r="R5022" s="251" t="s">
        <v>10028</v>
      </c>
      <c r="S5022" s="251" t="s">
        <v>3763</v>
      </c>
      <c r="T5022" s="251" t="str">
        <f t="shared" si="314"/>
        <v>I040462881551VT050</v>
      </c>
      <c r="W5022" s="251" t="str">
        <f t="shared" si="315"/>
        <v>I040462881551-VT050</v>
      </c>
    </row>
    <row r="5023" spans="1:23" x14ac:dyDescent="0.3">
      <c r="A5023" s="256" t="str">
        <f t="shared" si="313"/>
        <v>I0404628-815600K080-00002</v>
      </c>
      <c r="B5023" s="251" t="s">
        <v>15670</v>
      </c>
      <c r="C5023" s="251" t="s">
        <v>10031</v>
      </c>
      <c r="D5023" s="251" t="s">
        <v>15661</v>
      </c>
      <c r="E5023" s="251" t="s">
        <v>13815</v>
      </c>
      <c r="F5023" s="251" t="s">
        <v>9978</v>
      </c>
      <c r="G5023" s="251" t="s">
        <v>164</v>
      </c>
      <c r="H5023" s="251" t="s">
        <v>5047</v>
      </c>
      <c r="I5023" s="257" t="str">
        <f t="shared" si="312"/>
        <v>-00002</v>
      </c>
      <c r="J5023" s="251">
        <v>2</v>
      </c>
      <c r="K5023" s="251">
        <v>2</v>
      </c>
      <c r="M5023" s="251" t="s">
        <v>9958</v>
      </c>
      <c r="N5023" s="251" t="s">
        <v>14446</v>
      </c>
      <c r="O5023" s="251">
        <v>2</v>
      </c>
      <c r="Q5023" s="251" t="s">
        <v>15670</v>
      </c>
      <c r="R5023" s="251" t="s">
        <v>10028</v>
      </c>
      <c r="S5023" s="251" t="s">
        <v>163</v>
      </c>
      <c r="T5023" s="251" t="str">
        <f t="shared" si="314"/>
        <v>I0404628815600K080</v>
      </c>
      <c r="W5023" s="251" t="str">
        <f t="shared" si="315"/>
        <v>I040462881560-0K080</v>
      </c>
    </row>
    <row r="5024" spans="1:23" x14ac:dyDescent="0.3">
      <c r="A5024" s="256" t="str">
        <f t="shared" si="313"/>
        <v>I0404628-81560VT020-00001</v>
      </c>
      <c r="B5024" s="251" t="s">
        <v>15671</v>
      </c>
      <c r="C5024" s="251" t="s">
        <v>10031</v>
      </c>
      <c r="D5024" s="251" t="s">
        <v>15661</v>
      </c>
      <c r="E5024" s="251" t="s">
        <v>13815</v>
      </c>
      <c r="F5024" s="251" t="s">
        <v>9980</v>
      </c>
      <c r="G5024" s="251" t="s">
        <v>10065</v>
      </c>
      <c r="H5024" s="251" t="s">
        <v>5204</v>
      </c>
      <c r="I5024" s="257" t="str">
        <f t="shared" si="312"/>
        <v>-00001</v>
      </c>
      <c r="J5024" s="251">
        <v>1</v>
      </c>
      <c r="K5024" s="251">
        <v>1</v>
      </c>
      <c r="M5024" s="251" t="s">
        <v>9958</v>
      </c>
      <c r="N5024" s="251" t="s">
        <v>14446</v>
      </c>
      <c r="O5024" s="251">
        <v>1</v>
      </c>
      <c r="Q5024" s="251" t="s">
        <v>15671</v>
      </c>
      <c r="R5024" s="251" t="s">
        <v>10028</v>
      </c>
      <c r="S5024" s="251" t="s">
        <v>3743</v>
      </c>
      <c r="T5024" s="251" t="str">
        <f t="shared" si="314"/>
        <v>I040462881560VT020</v>
      </c>
      <c r="W5024" s="251" t="str">
        <f t="shared" si="315"/>
        <v>I040462881560-VT020</v>
      </c>
    </row>
    <row r="5025" spans="1:23" x14ac:dyDescent="0.3">
      <c r="A5025" s="256" t="str">
        <f t="shared" si="313"/>
        <v>I0404628-81560VT050-00001</v>
      </c>
      <c r="B5025" s="251" t="s">
        <v>15672</v>
      </c>
      <c r="C5025" s="251" t="s">
        <v>10031</v>
      </c>
      <c r="D5025" s="251" t="s">
        <v>15661</v>
      </c>
      <c r="E5025" s="251" t="s">
        <v>13815</v>
      </c>
      <c r="F5025" s="251" t="s">
        <v>9982</v>
      </c>
      <c r="G5025" s="251" t="s">
        <v>10067</v>
      </c>
      <c r="H5025" s="251" t="s">
        <v>5204</v>
      </c>
      <c r="I5025" s="257" t="str">
        <f t="shared" si="312"/>
        <v>-00001</v>
      </c>
      <c r="J5025" s="251">
        <v>1</v>
      </c>
      <c r="K5025" s="251">
        <v>1</v>
      </c>
      <c r="M5025" s="251" t="s">
        <v>9958</v>
      </c>
      <c r="N5025" s="251" t="s">
        <v>14446</v>
      </c>
      <c r="O5025" s="251">
        <v>1</v>
      </c>
      <c r="Q5025" s="251" t="s">
        <v>15672</v>
      </c>
      <c r="R5025" s="251" t="s">
        <v>10028</v>
      </c>
      <c r="S5025" s="251" t="s">
        <v>3746</v>
      </c>
      <c r="T5025" s="251" t="str">
        <f t="shared" si="314"/>
        <v>I040462881560VT050</v>
      </c>
      <c r="W5025" s="251" t="str">
        <f t="shared" si="315"/>
        <v>I040462881560-VT050</v>
      </c>
    </row>
    <row r="5026" spans="1:23" x14ac:dyDescent="0.3">
      <c r="A5026" s="256" t="str">
        <f t="shared" si="313"/>
        <v>I0404628-81561VT020-00001</v>
      </c>
      <c r="B5026" s="251" t="s">
        <v>15673</v>
      </c>
      <c r="C5026" s="251" t="s">
        <v>10031</v>
      </c>
      <c r="D5026" s="251" t="s">
        <v>15661</v>
      </c>
      <c r="E5026" s="251" t="s">
        <v>13815</v>
      </c>
      <c r="F5026" s="251" t="s">
        <v>9984</v>
      </c>
      <c r="G5026" s="251" t="s">
        <v>10256</v>
      </c>
      <c r="H5026" s="251" t="s">
        <v>3443</v>
      </c>
      <c r="I5026" s="257" t="str">
        <f t="shared" si="312"/>
        <v>-00001</v>
      </c>
      <c r="J5026" s="251">
        <v>1</v>
      </c>
      <c r="K5026" s="251">
        <v>1</v>
      </c>
      <c r="M5026" s="251" t="s">
        <v>9958</v>
      </c>
      <c r="N5026" s="251" t="s">
        <v>14446</v>
      </c>
      <c r="O5026" s="251">
        <v>1</v>
      </c>
      <c r="Q5026" s="251" t="s">
        <v>15673</v>
      </c>
      <c r="R5026" s="251" t="s">
        <v>10028</v>
      </c>
      <c r="S5026" s="251" t="s">
        <v>3767</v>
      </c>
      <c r="T5026" s="251" t="str">
        <f t="shared" si="314"/>
        <v>I040462881561VT020</v>
      </c>
      <c r="W5026" s="251" t="str">
        <f t="shared" si="315"/>
        <v>I040462881561-VT020</v>
      </c>
    </row>
    <row r="5027" spans="1:23" x14ac:dyDescent="0.3">
      <c r="A5027" s="256" t="str">
        <f t="shared" si="313"/>
        <v>I0404628-81561VT050-00002</v>
      </c>
      <c r="B5027" s="251" t="s">
        <v>15674</v>
      </c>
      <c r="C5027" s="251" t="s">
        <v>10031</v>
      </c>
      <c r="D5027" s="251" t="s">
        <v>15661</v>
      </c>
      <c r="E5027" s="251" t="s">
        <v>13815</v>
      </c>
      <c r="F5027" s="251" t="s">
        <v>9986</v>
      </c>
      <c r="G5027" s="251" t="s">
        <v>10258</v>
      </c>
      <c r="H5027" s="251" t="s">
        <v>3443</v>
      </c>
      <c r="I5027" s="257" t="str">
        <f t="shared" si="312"/>
        <v>-00002</v>
      </c>
      <c r="J5027" s="251">
        <v>2</v>
      </c>
      <c r="K5027" s="251">
        <v>2</v>
      </c>
      <c r="M5027" s="251" t="s">
        <v>9958</v>
      </c>
      <c r="N5027" s="251" t="s">
        <v>14446</v>
      </c>
      <c r="O5027" s="251">
        <v>2</v>
      </c>
      <c r="Q5027" s="251" t="s">
        <v>15674</v>
      </c>
      <c r="R5027" s="251" t="s">
        <v>10028</v>
      </c>
      <c r="S5027" s="251" t="s">
        <v>3769</v>
      </c>
      <c r="T5027" s="251" t="str">
        <f t="shared" si="314"/>
        <v>I040462881561VT050</v>
      </c>
      <c r="W5027" s="251" t="str">
        <f t="shared" si="315"/>
        <v>I040462881561-VT050</v>
      </c>
    </row>
    <row r="5028" spans="1:23" x14ac:dyDescent="0.3">
      <c r="A5028" s="256" t="str">
        <f t="shared" si="313"/>
        <v>I0404628-81580VT010-00001</v>
      </c>
      <c r="B5028" s="251" t="s">
        <v>15675</v>
      </c>
      <c r="C5028" s="251" t="s">
        <v>10031</v>
      </c>
      <c r="D5028" s="251" t="s">
        <v>15661</v>
      </c>
      <c r="E5028" s="251" t="s">
        <v>13815</v>
      </c>
      <c r="F5028" s="251" t="s">
        <v>9988</v>
      </c>
      <c r="G5028" s="251" t="s">
        <v>5289</v>
      </c>
      <c r="H5028" s="251" t="s">
        <v>758</v>
      </c>
      <c r="I5028" s="257" t="str">
        <f t="shared" si="312"/>
        <v>-00001</v>
      </c>
      <c r="J5028" s="251">
        <v>1</v>
      </c>
      <c r="K5028" s="251">
        <v>1</v>
      </c>
      <c r="M5028" s="251" t="s">
        <v>9993</v>
      </c>
      <c r="N5028" s="251" t="s">
        <v>14446</v>
      </c>
      <c r="O5028" s="251">
        <v>1</v>
      </c>
      <c r="Q5028" s="251" t="s">
        <v>15675</v>
      </c>
      <c r="R5028" s="251" t="s">
        <v>10028</v>
      </c>
      <c r="S5028" s="251" t="s">
        <v>3749</v>
      </c>
      <c r="T5028" s="251" t="str">
        <f t="shared" si="314"/>
        <v>I040462881580VT010</v>
      </c>
      <c r="W5028" s="251" t="str">
        <f t="shared" si="315"/>
        <v>I040462881580-VT010</v>
      </c>
    </row>
    <row r="5029" spans="1:23" x14ac:dyDescent="0.3">
      <c r="A5029" s="256" t="str">
        <f t="shared" si="313"/>
        <v>I0404628-81580VT020-00003</v>
      </c>
      <c r="B5029" s="251" t="s">
        <v>15676</v>
      </c>
      <c r="C5029" s="251" t="s">
        <v>10031</v>
      </c>
      <c r="D5029" s="251" t="s">
        <v>15661</v>
      </c>
      <c r="E5029" s="251" t="s">
        <v>13815</v>
      </c>
      <c r="F5029" s="251" t="s">
        <v>9990</v>
      </c>
      <c r="G5029" s="251" t="s">
        <v>10071</v>
      </c>
      <c r="H5029" s="251" t="s">
        <v>758</v>
      </c>
      <c r="I5029" s="257" t="str">
        <f t="shared" si="312"/>
        <v>-00003</v>
      </c>
      <c r="J5029" s="251">
        <v>3</v>
      </c>
      <c r="K5029" s="251">
        <v>3</v>
      </c>
      <c r="M5029" s="251" t="s">
        <v>9958</v>
      </c>
      <c r="N5029" s="251" t="s">
        <v>14446</v>
      </c>
      <c r="O5029" s="251">
        <v>3</v>
      </c>
      <c r="Q5029" s="251" t="s">
        <v>15676</v>
      </c>
      <c r="R5029" s="251" t="s">
        <v>10028</v>
      </c>
      <c r="S5029" s="251" t="s">
        <v>3752</v>
      </c>
      <c r="T5029" s="251" t="str">
        <f t="shared" si="314"/>
        <v>I040462881580VT020</v>
      </c>
      <c r="W5029" s="251" t="str">
        <f t="shared" si="315"/>
        <v>I040462881580-VT020</v>
      </c>
    </row>
    <row r="5030" spans="1:23" x14ac:dyDescent="0.3">
      <c r="A5030" s="256" t="str">
        <f t="shared" si="313"/>
        <v>I0404628-81590VT020-00001</v>
      </c>
      <c r="B5030" s="251" t="s">
        <v>15677</v>
      </c>
      <c r="C5030" s="251" t="s">
        <v>10031</v>
      </c>
      <c r="D5030" s="251" t="s">
        <v>15661</v>
      </c>
      <c r="E5030" s="251" t="s">
        <v>13815</v>
      </c>
      <c r="F5030" s="251" t="s">
        <v>9992</v>
      </c>
      <c r="G5030" s="251" t="s">
        <v>10075</v>
      </c>
      <c r="H5030" s="251" t="s">
        <v>770</v>
      </c>
      <c r="I5030" s="257" t="str">
        <f t="shared" si="312"/>
        <v>-00001</v>
      </c>
      <c r="J5030" s="251">
        <v>1</v>
      </c>
      <c r="K5030" s="251">
        <v>1</v>
      </c>
      <c r="M5030" s="251" t="s">
        <v>9958</v>
      </c>
      <c r="N5030" s="251" t="s">
        <v>14446</v>
      </c>
      <c r="O5030" s="251">
        <v>1</v>
      </c>
      <c r="Q5030" s="251" t="s">
        <v>15677</v>
      </c>
      <c r="R5030" s="251" t="s">
        <v>10028</v>
      </c>
      <c r="S5030" s="251" t="s">
        <v>3758</v>
      </c>
      <c r="T5030" s="251" t="str">
        <f t="shared" si="314"/>
        <v>I040462881590VT020</v>
      </c>
      <c r="W5030" s="251" t="str">
        <f t="shared" si="315"/>
        <v>I040462881590-VT020</v>
      </c>
    </row>
    <row r="5031" spans="1:23" x14ac:dyDescent="0.3">
      <c r="A5031" s="256" t="str">
        <f t="shared" si="313"/>
        <v>I0404628-9098115029-00001</v>
      </c>
      <c r="B5031" s="251" t="s">
        <v>15678</v>
      </c>
      <c r="C5031" s="251" t="s">
        <v>10031</v>
      </c>
      <c r="D5031" s="251" t="s">
        <v>15661</v>
      </c>
      <c r="E5031" s="251" t="s">
        <v>13815</v>
      </c>
      <c r="F5031" s="251" t="s">
        <v>9995</v>
      </c>
      <c r="G5031" s="251" t="s">
        <v>10264</v>
      </c>
      <c r="H5031" s="251" t="s">
        <v>3393</v>
      </c>
      <c r="I5031" s="257" t="str">
        <f t="shared" si="312"/>
        <v>-00001</v>
      </c>
      <c r="J5031" s="251">
        <v>1</v>
      </c>
      <c r="K5031" s="251">
        <v>1</v>
      </c>
      <c r="M5031" s="251" t="s">
        <v>10007</v>
      </c>
      <c r="N5031" s="251" t="s">
        <v>14446</v>
      </c>
      <c r="O5031" s="251">
        <v>1</v>
      </c>
      <c r="Q5031" s="251" t="s">
        <v>15678</v>
      </c>
      <c r="R5031" s="251" t="s">
        <v>10028</v>
      </c>
      <c r="S5031" s="251">
        <v>9098115029</v>
      </c>
      <c r="T5031" s="251" t="str">
        <f t="shared" si="314"/>
        <v>I04046289098115029</v>
      </c>
      <c r="W5031" s="251" t="str">
        <f t="shared" si="315"/>
        <v>I040462890981-15029</v>
      </c>
    </row>
    <row r="5032" spans="1:23" x14ac:dyDescent="0.3">
      <c r="A5032" s="256" t="str">
        <f t="shared" si="313"/>
        <v>I0606403-81110BZ620-00006</v>
      </c>
      <c r="B5032" s="251" t="s">
        <v>15679</v>
      </c>
      <c r="C5032" s="251" t="s">
        <v>10077</v>
      </c>
      <c r="D5032" s="251" t="s">
        <v>15680</v>
      </c>
      <c r="E5032" s="251" t="s">
        <v>13815</v>
      </c>
      <c r="F5032" s="251" t="s">
        <v>9957</v>
      </c>
      <c r="G5032" s="251" t="s">
        <v>1193</v>
      </c>
      <c r="H5032" s="251" t="s">
        <v>3422</v>
      </c>
      <c r="I5032" s="257" t="str">
        <f t="shared" si="312"/>
        <v>-00006</v>
      </c>
      <c r="J5032" s="251">
        <v>6</v>
      </c>
      <c r="K5032" s="251">
        <v>6</v>
      </c>
      <c r="M5032" s="251" t="s">
        <v>9958</v>
      </c>
      <c r="N5032" s="251" t="s">
        <v>14067</v>
      </c>
      <c r="O5032" s="251">
        <v>6</v>
      </c>
      <c r="Q5032" s="251" t="s">
        <v>15679</v>
      </c>
      <c r="R5032" s="251" t="s">
        <v>9960</v>
      </c>
      <c r="S5032" s="251" t="s">
        <v>1192</v>
      </c>
      <c r="T5032" s="251" t="str">
        <f t="shared" si="314"/>
        <v>I060640381110BZ620</v>
      </c>
      <c r="W5032" s="251" t="str">
        <f t="shared" si="315"/>
        <v>I060640381110-BZ620</v>
      </c>
    </row>
    <row r="5033" spans="1:23" x14ac:dyDescent="0.3">
      <c r="A5033" s="256" t="str">
        <f t="shared" si="313"/>
        <v>I0606403-81130BZ440-00001</v>
      </c>
      <c r="B5033" s="251" t="s">
        <v>15681</v>
      </c>
      <c r="C5033" s="251" t="s">
        <v>10077</v>
      </c>
      <c r="D5033" s="251" t="s">
        <v>15680</v>
      </c>
      <c r="E5033" s="251" t="s">
        <v>13815</v>
      </c>
      <c r="F5033" s="251" t="s">
        <v>9962</v>
      </c>
      <c r="G5033" s="251" t="s">
        <v>3563</v>
      </c>
      <c r="H5033" s="251" t="s">
        <v>374</v>
      </c>
      <c r="I5033" s="257" t="str">
        <f t="shared" si="312"/>
        <v>-00001</v>
      </c>
      <c r="J5033" s="251">
        <v>1</v>
      </c>
      <c r="K5033" s="251">
        <v>1</v>
      </c>
      <c r="M5033" s="251" t="s">
        <v>9958</v>
      </c>
      <c r="N5033" s="251" t="s">
        <v>14067</v>
      </c>
      <c r="O5033" s="251">
        <v>1</v>
      </c>
      <c r="Q5033" s="251" t="s">
        <v>15681</v>
      </c>
      <c r="R5033" s="251" t="s">
        <v>9960</v>
      </c>
      <c r="S5033" s="251" t="s">
        <v>3562</v>
      </c>
      <c r="T5033" s="251" t="str">
        <f t="shared" si="314"/>
        <v>I060640381130BZ440</v>
      </c>
      <c r="W5033" s="251" t="str">
        <f t="shared" si="315"/>
        <v>I060640381130-BZ440</v>
      </c>
    </row>
    <row r="5034" spans="1:23" x14ac:dyDescent="0.3">
      <c r="A5034" s="256" t="str">
        <f t="shared" si="313"/>
        <v>I0606403-81130BZ620-00003</v>
      </c>
      <c r="B5034" s="251" t="s">
        <v>15682</v>
      </c>
      <c r="C5034" s="251" t="s">
        <v>10077</v>
      </c>
      <c r="D5034" s="251" t="s">
        <v>15680</v>
      </c>
      <c r="E5034" s="251" t="s">
        <v>13815</v>
      </c>
      <c r="F5034" s="251" t="s">
        <v>9964</v>
      </c>
      <c r="G5034" s="251" t="s">
        <v>1198</v>
      </c>
      <c r="H5034" s="251" t="s">
        <v>5101</v>
      </c>
      <c r="I5034" s="257" t="str">
        <f t="shared" si="312"/>
        <v>-00003</v>
      </c>
      <c r="J5034" s="251">
        <v>3</v>
      </c>
      <c r="K5034" s="251">
        <v>3</v>
      </c>
      <c r="M5034" s="251" t="s">
        <v>9958</v>
      </c>
      <c r="N5034" s="251" t="s">
        <v>14067</v>
      </c>
      <c r="O5034" s="251">
        <v>3</v>
      </c>
      <c r="Q5034" s="251" t="s">
        <v>15682</v>
      </c>
      <c r="R5034" s="251" t="s">
        <v>9960</v>
      </c>
      <c r="S5034" s="251" t="s">
        <v>1197</v>
      </c>
      <c r="T5034" s="251" t="str">
        <f t="shared" si="314"/>
        <v>I060640381130BZ620</v>
      </c>
      <c r="W5034" s="251" t="str">
        <f t="shared" si="315"/>
        <v>I060640381130-BZ620</v>
      </c>
    </row>
    <row r="5035" spans="1:23" x14ac:dyDescent="0.3">
      <c r="A5035" s="256" t="str">
        <f t="shared" si="313"/>
        <v>I0606403-81150BZ620-00006</v>
      </c>
      <c r="B5035" s="251" t="s">
        <v>15683</v>
      </c>
      <c r="C5035" s="251" t="s">
        <v>10077</v>
      </c>
      <c r="D5035" s="251" t="s">
        <v>15680</v>
      </c>
      <c r="E5035" s="251" t="s">
        <v>13815</v>
      </c>
      <c r="F5035" s="251" t="s">
        <v>9966</v>
      </c>
      <c r="G5035" s="251" t="s">
        <v>1203</v>
      </c>
      <c r="H5035" s="251" t="s">
        <v>3429</v>
      </c>
      <c r="I5035" s="257" t="str">
        <f t="shared" si="312"/>
        <v>-00006</v>
      </c>
      <c r="J5035" s="251">
        <v>6</v>
      </c>
      <c r="K5035" s="251">
        <v>6</v>
      </c>
      <c r="M5035" s="251" t="s">
        <v>9958</v>
      </c>
      <c r="N5035" s="251" t="s">
        <v>14067</v>
      </c>
      <c r="O5035" s="251">
        <v>6</v>
      </c>
      <c r="Q5035" s="251" t="s">
        <v>15683</v>
      </c>
      <c r="R5035" s="251" t="s">
        <v>9960</v>
      </c>
      <c r="S5035" s="251" t="s">
        <v>1202</v>
      </c>
      <c r="T5035" s="251" t="str">
        <f t="shared" si="314"/>
        <v>I060640381150BZ620</v>
      </c>
      <c r="W5035" s="251" t="str">
        <f t="shared" si="315"/>
        <v>I060640381150-BZ620</v>
      </c>
    </row>
    <row r="5036" spans="1:23" x14ac:dyDescent="0.3">
      <c r="A5036" s="256" t="str">
        <f t="shared" si="313"/>
        <v>I0606403-81170BZ620-00006</v>
      </c>
      <c r="B5036" s="251" t="s">
        <v>15684</v>
      </c>
      <c r="C5036" s="251" t="s">
        <v>10077</v>
      </c>
      <c r="D5036" s="251" t="s">
        <v>15680</v>
      </c>
      <c r="E5036" s="251" t="s">
        <v>13815</v>
      </c>
      <c r="F5036" s="251" t="s">
        <v>9968</v>
      </c>
      <c r="G5036" s="251" t="s">
        <v>1208</v>
      </c>
      <c r="H5036" s="251" t="s">
        <v>5102</v>
      </c>
      <c r="I5036" s="257" t="str">
        <f t="shared" si="312"/>
        <v>-00006</v>
      </c>
      <c r="J5036" s="251">
        <v>6</v>
      </c>
      <c r="K5036" s="251">
        <v>6</v>
      </c>
      <c r="M5036" s="251" t="s">
        <v>9958</v>
      </c>
      <c r="N5036" s="251" t="s">
        <v>14067</v>
      </c>
      <c r="O5036" s="251">
        <v>6</v>
      </c>
      <c r="Q5036" s="251" t="s">
        <v>15684</v>
      </c>
      <c r="R5036" s="251" t="s">
        <v>9960</v>
      </c>
      <c r="S5036" s="251" t="s">
        <v>1207</v>
      </c>
      <c r="T5036" s="251" t="str">
        <f t="shared" si="314"/>
        <v>I060640381170BZ620</v>
      </c>
      <c r="W5036" s="251" t="str">
        <f t="shared" si="315"/>
        <v>I060640381170-BZ620</v>
      </c>
    </row>
    <row r="5037" spans="1:23" x14ac:dyDescent="0.3">
      <c r="A5037" s="256" t="str">
        <f t="shared" si="313"/>
        <v>I0606403-81550BZ220-00002</v>
      </c>
      <c r="B5037" s="251" t="s">
        <v>15685</v>
      </c>
      <c r="C5037" s="251" t="s">
        <v>10077</v>
      </c>
      <c r="D5037" s="251" t="s">
        <v>15680</v>
      </c>
      <c r="E5037" s="251" t="s">
        <v>13815</v>
      </c>
      <c r="F5037" s="251" t="s">
        <v>9970</v>
      </c>
      <c r="G5037" s="251" t="s">
        <v>1364</v>
      </c>
      <c r="H5037" s="251" t="s">
        <v>5202</v>
      </c>
      <c r="I5037" s="257" t="str">
        <f t="shared" si="312"/>
        <v>-00002</v>
      </c>
      <c r="J5037" s="251">
        <v>2</v>
      </c>
      <c r="K5037" s="251">
        <v>2</v>
      </c>
      <c r="M5037" s="251" t="s">
        <v>9958</v>
      </c>
      <c r="N5037" s="251" t="s">
        <v>14067</v>
      </c>
      <c r="O5037" s="251">
        <v>2</v>
      </c>
      <c r="Q5037" s="251" t="s">
        <v>15685</v>
      </c>
      <c r="R5037" s="251" t="s">
        <v>9960</v>
      </c>
      <c r="S5037" s="251" t="s">
        <v>1363</v>
      </c>
      <c r="T5037" s="251" t="str">
        <f t="shared" si="314"/>
        <v>I060640381550BZ220</v>
      </c>
      <c r="W5037" s="251" t="str">
        <f t="shared" si="315"/>
        <v>I060640381550-BZ220</v>
      </c>
    </row>
    <row r="5038" spans="1:23" x14ac:dyDescent="0.3">
      <c r="A5038" s="256" t="str">
        <f t="shared" si="313"/>
        <v>I0606403-81550BZ490-00004</v>
      </c>
      <c r="B5038" s="251" t="s">
        <v>15686</v>
      </c>
      <c r="C5038" s="251" t="s">
        <v>10077</v>
      </c>
      <c r="D5038" s="251" t="s">
        <v>15680</v>
      </c>
      <c r="E5038" s="251" t="s">
        <v>13815</v>
      </c>
      <c r="F5038" s="251" t="s">
        <v>9972</v>
      </c>
      <c r="G5038" s="251" t="s">
        <v>1409</v>
      </c>
      <c r="H5038" s="251" t="s">
        <v>5202</v>
      </c>
      <c r="I5038" s="257" t="str">
        <f t="shared" si="312"/>
        <v>-00004</v>
      </c>
      <c r="J5038" s="251">
        <v>4</v>
      </c>
      <c r="K5038" s="251">
        <v>4</v>
      </c>
      <c r="M5038" s="251" t="s">
        <v>9958</v>
      </c>
      <c r="N5038" s="251" t="s">
        <v>14067</v>
      </c>
      <c r="O5038" s="251">
        <v>4</v>
      </c>
      <c r="Q5038" s="251" t="s">
        <v>15686</v>
      </c>
      <c r="R5038" s="251" t="s">
        <v>9960</v>
      </c>
      <c r="S5038" s="251" t="s">
        <v>1408</v>
      </c>
      <c r="T5038" s="251" t="str">
        <f t="shared" si="314"/>
        <v>I060640381550BZ490</v>
      </c>
      <c r="W5038" s="251" t="str">
        <f t="shared" si="315"/>
        <v>I060640381550-BZ490</v>
      </c>
    </row>
    <row r="5039" spans="1:23" x14ac:dyDescent="0.3">
      <c r="A5039" s="256" t="str">
        <f t="shared" si="313"/>
        <v>I0606403-81551BZ150-00005</v>
      </c>
      <c r="B5039" s="251" t="s">
        <v>15687</v>
      </c>
      <c r="C5039" s="251" t="s">
        <v>10077</v>
      </c>
      <c r="D5039" s="251" t="s">
        <v>15680</v>
      </c>
      <c r="E5039" s="251" t="s">
        <v>13815</v>
      </c>
      <c r="F5039" s="251" t="s">
        <v>9974</v>
      </c>
      <c r="G5039" s="251" t="s">
        <v>1351</v>
      </c>
      <c r="H5039" s="251" t="s">
        <v>3436</v>
      </c>
      <c r="I5039" s="257" t="str">
        <f t="shared" si="312"/>
        <v>-00005</v>
      </c>
      <c r="J5039" s="251">
        <v>5</v>
      </c>
      <c r="K5039" s="251">
        <v>5</v>
      </c>
      <c r="M5039" s="251" t="s">
        <v>9958</v>
      </c>
      <c r="N5039" s="251" t="s">
        <v>14067</v>
      </c>
      <c r="O5039" s="251">
        <v>5</v>
      </c>
      <c r="Q5039" s="251" t="s">
        <v>15687</v>
      </c>
      <c r="R5039" s="251" t="s">
        <v>9960</v>
      </c>
      <c r="S5039" s="251" t="s">
        <v>1350</v>
      </c>
      <c r="T5039" s="251" t="str">
        <f t="shared" si="314"/>
        <v>I060640381551BZ150</v>
      </c>
      <c r="W5039" s="251" t="str">
        <f t="shared" si="315"/>
        <v>I060640381551-BZ150</v>
      </c>
    </row>
    <row r="5040" spans="1:23" x14ac:dyDescent="0.3">
      <c r="A5040" s="256" t="str">
        <f t="shared" si="313"/>
        <v>I0606403-81551BZ240-00006</v>
      </c>
      <c r="B5040" s="251" t="s">
        <v>15688</v>
      </c>
      <c r="C5040" s="251" t="s">
        <v>10077</v>
      </c>
      <c r="D5040" s="251" t="s">
        <v>15680</v>
      </c>
      <c r="E5040" s="251" t="s">
        <v>13815</v>
      </c>
      <c r="F5040" s="251" t="s">
        <v>9976</v>
      </c>
      <c r="G5040" s="251" t="s">
        <v>1373</v>
      </c>
      <c r="H5040" s="251" t="s">
        <v>3436</v>
      </c>
      <c r="I5040" s="257" t="str">
        <f t="shared" si="312"/>
        <v>-00006</v>
      </c>
      <c r="J5040" s="251">
        <v>6</v>
      </c>
      <c r="K5040" s="251">
        <v>6</v>
      </c>
      <c r="M5040" s="251" t="s">
        <v>9958</v>
      </c>
      <c r="N5040" s="251" t="s">
        <v>14067</v>
      </c>
      <c r="O5040" s="251">
        <v>6</v>
      </c>
      <c r="Q5040" s="251" t="s">
        <v>15688</v>
      </c>
      <c r="R5040" s="251" t="s">
        <v>9960</v>
      </c>
      <c r="S5040" s="251" t="s">
        <v>1372</v>
      </c>
      <c r="T5040" s="251" t="str">
        <f t="shared" si="314"/>
        <v>I060640381551BZ240</v>
      </c>
      <c r="W5040" s="251" t="str">
        <f t="shared" si="315"/>
        <v>I060640381551-BZ240</v>
      </c>
    </row>
    <row r="5041" spans="1:23" x14ac:dyDescent="0.3">
      <c r="A5041" s="256" t="str">
        <f t="shared" si="313"/>
        <v>I0606403-81560BZ220-00003</v>
      </c>
      <c r="B5041" s="251" t="s">
        <v>15689</v>
      </c>
      <c r="C5041" s="251" t="s">
        <v>10077</v>
      </c>
      <c r="D5041" s="251" t="s">
        <v>15680</v>
      </c>
      <c r="E5041" s="251" t="s">
        <v>13815</v>
      </c>
      <c r="F5041" s="251" t="s">
        <v>9978</v>
      </c>
      <c r="G5041" s="251" t="s">
        <v>1378</v>
      </c>
      <c r="H5041" s="251" t="s">
        <v>5204</v>
      </c>
      <c r="I5041" s="257" t="str">
        <f t="shared" si="312"/>
        <v>-00003</v>
      </c>
      <c r="J5041" s="251">
        <v>3</v>
      </c>
      <c r="K5041" s="251">
        <v>3</v>
      </c>
      <c r="M5041" s="251" t="s">
        <v>9958</v>
      </c>
      <c r="N5041" s="251" t="s">
        <v>14067</v>
      </c>
      <c r="O5041" s="251">
        <v>3</v>
      </c>
      <c r="Q5041" s="251" t="s">
        <v>15689</v>
      </c>
      <c r="R5041" s="251" t="s">
        <v>9960</v>
      </c>
      <c r="S5041" s="251" t="s">
        <v>1377</v>
      </c>
      <c r="T5041" s="251" t="str">
        <f t="shared" si="314"/>
        <v>I060640381560BZ220</v>
      </c>
      <c r="W5041" s="251" t="str">
        <f t="shared" si="315"/>
        <v>I060640381560-BZ220</v>
      </c>
    </row>
    <row r="5042" spans="1:23" x14ac:dyDescent="0.3">
      <c r="A5042" s="256" t="str">
        <f t="shared" si="313"/>
        <v>I0606403-81560BZ490-00002</v>
      </c>
      <c r="B5042" s="251" t="s">
        <v>15690</v>
      </c>
      <c r="C5042" s="251" t="s">
        <v>10077</v>
      </c>
      <c r="D5042" s="251" t="s">
        <v>15680</v>
      </c>
      <c r="E5042" s="251" t="s">
        <v>13815</v>
      </c>
      <c r="F5042" s="251" t="s">
        <v>9980</v>
      </c>
      <c r="G5042" s="251" t="s">
        <v>1423</v>
      </c>
      <c r="H5042" s="251" t="s">
        <v>5204</v>
      </c>
      <c r="I5042" s="257" t="str">
        <f t="shared" si="312"/>
        <v>-00002</v>
      </c>
      <c r="J5042" s="251">
        <v>2</v>
      </c>
      <c r="K5042" s="251">
        <v>2</v>
      </c>
      <c r="M5042" s="251" t="s">
        <v>9958</v>
      </c>
      <c r="N5042" s="251" t="s">
        <v>14067</v>
      </c>
      <c r="O5042" s="251">
        <v>2</v>
      </c>
      <c r="Q5042" s="251" t="s">
        <v>15690</v>
      </c>
      <c r="R5042" s="251" t="s">
        <v>9960</v>
      </c>
      <c r="S5042" s="251" t="s">
        <v>1422</v>
      </c>
      <c r="T5042" s="251" t="str">
        <f t="shared" si="314"/>
        <v>I060640381560BZ490</v>
      </c>
      <c r="W5042" s="251" t="str">
        <f t="shared" si="315"/>
        <v>I060640381560-BZ490</v>
      </c>
    </row>
    <row r="5043" spans="1:23" x14ac:dyDescent="0.3">
      <c r="A5043" s="256" t="str">
        <f t="shared" si="313"/>
        <v>I0606403-81561BZ150-00003</v>
      </c>
      <c r="B5043" s="251" t="s">
        <v>15691</v>
      </c>
      <c r="C5043" s="251" t="s">
        <v>10077</v>
      </c>
      <c r="D5043" s="251" t="s">
        <v>15680</v>
      </c>
      <c r="E5043" s="251" t="s">
        <v>13815</v>
      </c>
      <c r="F5043" s="251" t="s">
        <v>9982</v>
      </c>
      <c r="G5043" s="251" t="s">
        <v>1359</v>
      </c>
      <c r="H5043" s="251" t="s">
        <v>3443</v>
      </c>
      <c r="I5043" s="257" t="str">
        <f t="shared" si="312"/>
        <v>-00003</v>
      </c>
      <c r="J5043" s="251">
        <v>3</v>
      </c>
      <c r="K5043" s="251">
        <v>3</v>
      </c>
      <c r="M5043" s="251" t="s">
        <v>9958</v>
      </c>
      <c r="N5043" s="251" t="s">
        <v>14067</v>
      </c>
      <c r="O5043" s="251">
        <v>3</v>
      </c>
      <c r="Q5043" s="251" t="s">
        <v>15691</v>
      </c>
      <c r="R5043" s="251" t="s">
        <v>9960</v>
      </c>
      <c r="S5043" s="251" t="s">
        <v>1358</v>
      </c>
      <c r="T5043" s="251" t="str">
        <f t="shared" si="314"/>
        <v>I060640381561BZ150</v>
      </c>
      <c r="W5043" s="251" t="str">
        <f t="shared" si="315"/>
        <v>I060640381561-BZ150</v>
      </c>
    </row>
    <row r="5044" spans="1:23" x14ac:dyDescent="0.3">
      <c r="A5044" s="256" t="str">
        <f t="shared" si="313"/>
        <v>I0606403-81561BZ240-00006</v>
      </c>
      <c r="B5044" s="251" t="s">
        <v>15692</v>
      </c>
      <c r="C5044" s="251" t="s">
        <v>10077</v>
      </c>
      <c r="D5044" s="251" t="s">
        <v>15680</v>
      </c>
      <c r="E5044" s="251" t="s">
        <v>13815</v>
      </c>
      <c r="F5044" s="251" t="s">
        <v>9984</v>
      </c>
      <c r="G5044" s="251" t="s">
        <v>1387</v>
      </c>
      <c r="H5044" s="251" t="s">
        <v>3443</v>
      </c>
      <c r="I5044" s="257" t="str">
        <f t="shared" si="312"/>
        <v>-00006</v>
      </c>
      <c r="J5044" s="251">
        <v>6</v>
      </c>
      <c r="K5044" s="251">
        <v>6</v>
      </c>
      <c r="M5044" s="251" t="s">
        <v>9958</v>
      </c>
      <c r="N5044" s="251" t="s">
        <v>14067</v>
      </c>
      <c r="O5044" s="251">
        <v>6</v>
      </c>
      <c r="Q5044" s="251" t="s">
        <v>15692</v>
      </c>
      <c r="R5044" s="251" t="s">
        <v>9960</v>
      </c>
      <c r="S5044" s="251" t="s">
        <v>1386</v>
      </c>
      <c r="T5044" s="251" t="str">
        <f t="shared" si="314"/>
        <v>I060640381561BZ240</v>
      </c>
      <c r="W5044" s="251" t="str">
        <f t="shared" si="315"/>
        <v>I060640381561-BZ240</v>
      </c>
    </row>
    <row r="5045" spans="1:23" x14ac:dyDescent="0.3">
      <c r="A5045" s="256" t="str">
        <f t="shared" si="313"/>
        <v>I0606403-81561BZ320-00004</v>
      </c>
      <c r="B5045" s="251" t="s">
        <v>15693</v>
      </c>
      <c r="C5045" s="251" t="s">
        <v>10077</v>
      </c>
      <c r="D5045" s="251" t="s">
        <v>15680</v>
      </c>
      <c r="E5045" s="251" t="s">
        <v>13815</v>
      </c>
      <c r="F5045" s="251" t="s">
        <v>9986</v>
      </c>
      <c r="G5045" s="251" t="s">
        <v>1428</v>
      </c>
      <c r="H5045" s="251" t="s">
        <v>3443</v>
      </c>
      <c r="I5045" s="257" t="str">
        <f t="shared" si="312"/>
        <v>-00004</v>
      </c>
      <c r="J5045" s="251">
        <v>4</v>
      </c>
      <c r="K5045" s="251">
        <v>4</v>
      </c>
      <c r="M5045" s="251" t="s">
        <v>9958</v>
      </c>
      <c r="N5045" s="251" t="s">
        <v>14067</v>
      </c>
      <c r="O5045" s="251">
        <v>4</v>
      </c>
      <c r="Q5045" s="251" t="s">
        <v>15693</v>
      </c>
      <c r="R5045" s="251" t="s">
        <v>9960</v>
      </c>
      <c r="S5045" s="251" t="s">
        <v>1427</v>
      </c>
      <c r="T5045" s="251" t="str">
        <f t="shared" si="314"/>
        <v>I060640381561BZ320</v>
      </c>
      <c r="W5045" s="251" t="str">
        <f t="shared" si="315"/>
        <v>I060640381561-BZ320</v>
      </c>
    </row>
    <row r="5046" spans="1:23" x14ac:dyDescent="0.3">
      <c r="A5046" s="256" t="str">
        <f t="shared" si="313"/>
        <v>I0606403-81565BZ050-00001</v>
      </c>
      <c r="B5046" s="251" t="s">
        <v>15694</v>
      </c>
      <c r="C5046" s="251" t="s">
        <v>10077</v>
      </c>
      <c r="D5046" s="251" t="s">
        <v>15680</v>
      </c>
      <c r="E5046" s="251" t="s">
        <v>13815</v>
      </c>
      <c r="F5046" s="251" t="s">
        <v>9988</v>
      </c>
      <c r="G5046" s="251" t="s">
        <v>1383</v>
      </c>
      <c r="H5046" s="251" t="s">
        <v>3447</v>
      </c>
      <c r="I5046" s="257" t="str">
        <f t="shared" si="312"/>
        <v>-00001</v>
      </c>
      <c r="J5046" s="251">
        <v>1</v>
      </c>
      <c r="K5046" s="251">
        <v>1</v>
      </c>
      <c r="M5046" s="251" t="s">
        <v>10007</v>
      </c>
      <c r="N5046" s="251" t="s">
        <v>14067</v>
      </c>
      <c r="O5046" s="251">
        <v>1</v>
      </c>
      <c r="Q5046" s="251" t="s">
        <v>15694</v>
      </c>
      <c r="R5046" s="251" t="s">
        <v>9960</v>
      </c>
      <c r="S5046" s="251" t="s">
        <v>1382</v>
      </c>
      <c r="T5046" s="251" t="str">
        <f t="shared" si="314"/>
        <v>I060640381565BZ050</v>
      </c>
      <c r="W5046" s="251" t="str">
        <f t="shared" si="315"/>
        <v>I060640381565-BZ050</v>
      </c>
    </row>
    <row r="5047" spans="1:23" x14ac:dyDescent="0.3">
      <c r="A5047" s="256" t="str">
        <f t="shared" si="313"/>
        <v>I0606403-81590BZ051-00001</v>
      </c>
      <c r="B5047" s="251" t="s">
        <v>15695</v>
      </c>
      <c r="C5047" s="251" t="s">
        <v>10077</v>
      </c>
      <c r="D5047" s="251" t="s">
        <v>15680</v>
      </c>
      <c r="E5047" s="251" t="s">
        <v>13815</v>
      </c>
      <c r="F5047" s="251" t="s">
        <v>9990</v>
      </c>
      <c r="G5047" s="251" t="s">
        <v>5230</v>
      </c>
      <c r="H5047" s="251" t="s">
        <v>770</v>
      </c>
      <c r="I5047" s="257" t="str">
        <f t="shared" si="312"/>
        <v>-00001</v>
      </c>
      <c r="J5047" s="251">
        <v>1</v>
      </c>
      <c r="K5047" s="251">
        <v>1</v>
      </c>
      <c r="M5047" s="251" t="s">
        <v>9958</v>
      </c>
      <c r="N5047" s="251" t="s">
        <v>14067</v>
      </c>
      <c r="O5047" s="251">
        <v>1</v>
      </c>
      <c r="Q5047" s="251" t="s">
        <v>15695</v>
      </c>
      <c r="R5047" s="251" t="s">
        <v>9960</v>
      </c>
      <c r="S5047" s="251" t="s">
        <v>4062</v>
      </c>
      <c r="T5047" s="251" t="str">
        <f t="shared" si="314"/>
        <v>I060640381590BZ051</v>
      </c>
      <c r="W5047" s="251" t="str">
        <f t="shared" si="315"/>
        <v>I060640381590-BZ051</v>
      </c>
    </row>
    <row r="5048" spans="1:23" x14ac:dyDescent="0.3">
      <c r="A5048" s="256" t="str">
        <f t="shared" si="313"/>
        <v>I0606403-9004A81005-00002</v>
      </c>
      <c r="B5048" s="251" t="s">
        <v>15696</v>
      </c>
      <c r="C5048" s="251" t="s">
        <v>10077</v>
      </c>
      <c r="D5048" s="251" t="s">
        <v>15680</v>
      </c>
      <c r="E5048" s="251" t="s">
        <v>13815</v>
      </c>
      <c r="F5048" s="251" t="s">
        <v>9992</v>
      </c>
      <c r="G5048" s="251" t="s">
        <v>1566</v>
      </c>
      <c r="H5048" s="251" t="s">
        <v>3393</v>
      </c>
      <c r="I5048" s="257" t="str">
        <f t="shared" si="312"/>
        <v>-00002</v>
      </c>
      <c r="J5048" s="251">
        <v>2</v>
      </c>
      <c r="K5048" s="251">
        <v>2</v>
      </c>
      <c r="M5048" s="251" t="s">
        <v>10007</v>
      </c>
      <c r="N5048" s="251" t="s">
        <v>14067</v>
      </c>
      <c r="O5048" s="251">
        <v>2</v>
      </c>
      <c r="Q5048" s="251" t="s">
        <v>15696</v>
      </c>
      <c r="R5048" s="251" t="s">
        <v>9960</v>
      </c>
      <c r="S5048" s="251" t="s">
        <v>1565</v>
      </c>
      <c r="T5048" s="251" t="str">
        <f t="shared" si="314"/>
        <v>I06064039004A81005</v>
      </c>
      <c r="W5048" s="251" t="str">
        <f t="shared" si="315"/>
        <v>I06064039004A-81005</v>
      </c>
    </row>
    <row r="5049" spans="1:23" x14ac:dyDescent="0.3">
      <c r="A5049" s="256" t="str">
        <f t="shared" si="313"/>
        <v>I0606403-9004A81006-00005</v>
      </c>
      <c r="B5049" s="251" t="s">
        <v>15697</v>
      </c>
      <c r="C5049" s="251" t="s">
        <v>10077</v>
      </c>
      <c r="D5049" s="251" t="s">
        <v>15680</v>
      </c>
      <c r="E5049" s="251" t="s">
        <v>13815</v>
      </c>
      <c r="F5049" s="251" t="s">
        <v>9995</v>
      </c>
      <c r="G5049" s="251" t="s">
        <v>1574</v>
      </c>
      <c r="H5049" s="251" t="s">
        <v>3393</v>
      </c>
      <c r="I5049" s="257" t="str">
        <f t="shared" si="312"/>
        <v>-00005</v>
      </c>
      <c r="J5049" s="251">
        <v>5</v>
      </c>
      <c r="K5049" s="251">
        <v>5</v>
      </c>
      <c r="M5049" s="251" t="s">
        <v>10007</v>
      </c>
      <c r="N5049" s="251" t="s">
        <v>14067</v>
      </c>
      <c r="O5049" s="251">
        <v>5</v>
      </c>
      <c r="Q5049" s="251" t="s">
        <v>15697</v>
      </c>
      <c r="R5049" s="251" t="s">
        <v>9960</v>
      </c>
      <c r="S5049" s="251" t="s">
        <v>1573</v>
      </c>
      <c r="T5049" s="251" t="str">
        <f t="shared" si="314"/>
        <v>I06064039004A81006</v>
      </c>
      <c r="W5049" s="251" t="str">
        <f t="shared" si="315"/>
        <v>I06064039004A-81006</v>
      </c>
    </row>
    <row r="5050" spans="1:23" x14ac:dyDescent="0.3">
      <c r="A5050" s="256" t="str">
        <f t="shared" si="313"/>
        <v>I0606403-9004A81007-00007</v>
      </c>
      <c r="B5050" s="251" t="s">
        <v>15698</v>
      </c>
      <c r="C5050" s="251" t="s">
        <v>10077</v>
      </c>
      <c r="D5050" s="251" t="s">
        <v>15680</v>
      </c>
      <c r="E5050" s="251" t="s">
        <v>13815</v>
      </c>
      <c r="F5050" s="251" t="s">
        <v>9997</v>
      </c>
      <c r="G5050" s="251" t="s">
        <v>1576</v>
      </c>
      <c r="H5050" s="251" t="s">
        <v>3393</v>
      </c>
      <c r="I5050" s="257" t="str">
        <f t="shared" si="312"/>
        <v>-00007</v>
      </c>
      <c r="J5050" s="251">
        <v>7</v>
      </c>
      <c r="K5050" s="251">
        <v>7</v>
      </c>
      <c r="M5050" s="251" t="s">
        <v>10003</v>
      </c>
      <c r="N5050" s="251" t="s">
        <v>14067</v>
      </c>
      <c r="O5050" s="251">
        <v>7</v>
      </c>
      <c r="Q5050" s="251" t="s">
        <v>15698</v>
      </c>
      <c r="R5050" s="251" t="s">
        <v>9960</v>
      </c>
      <c r="S5050" s="251" t="s">
        <v>1575</v>
      </c>
      <c r="T5050" s="251" t="str">
        <f t="shared" si="314"/>
        <v>I06064039004A81007</v>
      </c>
      <c r="W5050" s="251" t="str">
        <f t="shared" si="315"/>
        <v>I06064039004A-81007</v>
      </c>
    </row>
    <row r="5051" spans="1:23" x14ac:dyDescent="0.3">
      <c r="A5051" s="256" t="str">
        <f t="shared" si="313"/>
        <v>I0606403-9004A81026-00004</v>
      </c>
      <c r="B5051" s="251" t="s">
        <v>15699</v>
      </c>
      <c r="C5051" s="251" t="s">
        <v>10077</v>
      </c>
      <c r="D5051" s="251" t="s">
        <v>15680</v>
      </c>
      <c r="E5051" s="251" t="s">
        <v>13815</v>
      </c>
      <c r="F5051" s="251" t="s">
        <v>10000</v>
      </c>
      <c r="G5051" s="251" t="s">
        <v>1624</v>
      </c>
      <c r="H5051" s="251" t="s">
        <v>3393</v>
      </c>
      <c r="I5051" s="257" t="str">
        <f t="shared" si="312"/>
        <v>-00004</v>
      </c>
      <c r="J5051" s="251">
        <v>4</v>
      </c>
      <c r="K5051" s="251">
        <v>4</v>
      </c>
      <c r="M5051" s="251" t="s">
        <v>10007</v>
      </c>
      <c r="N5051" s="251" t="s">
        <v>14067</v>
      </c>
      <c r="O5051" s="251">
        <v>4</v>
      </c>
      <c r="Q5051" s="251" t="s">
        <v>15699</v>
      </c>
      <c r="R5051" s="251" t="s">
        <v>9960</v>
      </c>
      <c r="S5051" s="251" t="s">
        <v>1623</v>
      </c>
      <c r="T5051" s="251" t="str">
        <f t="shared" si="314"/>
        <v>I06064039004A81026</v>
      </c>
      <c r="W5051" s="251" t="str">
        <f t="shared" si="315"/>
        <v>I06064039004A-81026</v>
      </c>
    </row>
    <row r="5052" spans="1:23" x14ac:dyDescent="0.3">
      <c r="A5052" s="256" t="str">
        <f t="shared" si="313"/>
        <v>I0606404-81580BZ051-00004</v>
      </c>
      <c r="B5052" s="251" t="s">
        <v>15700</v>
      </c>
      <c r="C5052" s="251" t="s">
        <v>10077</v>
      </c>
      <c r="D5052" s="251" t="s">
        <v>15701</v>
      </c>
      <c r="E5052" s="251" t="s">
        <v>13815</v>
      </c>
      <c r="F5052" s="251" t="s">
        <v>9957</v>
      </c>
      <c r="G5052" s="251" t="s">
        <v>5226</v>
      </c>
      <c r="H5052" s="251" t="s">
        <v>758</v>
      </c>
      <c r="I5052" s="257" t="str">
        <f t="shared" si="312"/>
        <v>-00004</v>
      </c>
      <c r="J5052" s="251">
        <v>4</v>
      </c>
      <c r="K5052" s="251">
        <v>4</v>
      </c>
      <c r="M5052" s="251" t="s">
        <v>9958</v>
      </c>
      <c r="N5052" s="251" t="s">
        <v>14189</v>
      </c>
      <c r="O5052" s="251">
        <v>4</v>
      </c>
      <c r="Q5052" s="251" t="s">
        <v>15700</v>
      </c>
      <c r="R5052" s="251" t="s">
        <v>10017</v>
      </c>
      <c r="S5052" s="251" t="s">
        <v>4065</v>
      </c>
      <c r="T5052" s="251" t="str">
        <f t="shared" si="314"/>
        <v>I060640481580BZ051</v>
      </c>
      <c r="W5052" s="251" t="str">
        <f t="shared" si="315"/>
        <v>I060640481580-BZ051</v>
      </c>
    </row>
    <row r="5053" spans="1:23" x14ac:dyDescent="0.3">
      <c r="A5053" s="256" t="str">
        <f t="shared" si="313"/>
        <v>I0606404-87915BZ070-00002</v>
      </c>
      <c r="B5053" s="251" t="s">
        <v>15702</v>
      </c>
      <c r="C5053" s="251" t="s">
        <v>10077</v>
      </c>
      <c r="D5053" s="251" t="s">
        <v>15701</v>
      </c>
      <c r="E5053" s="251" t="s">
        <v>13815</v>
      </c>
      <c r="F5053" s="251" t="s">
        <v>9962</v>
      </c>
      <c r="G5053" s="251" t="s">
        <v>1528</v>
      </c>
      <c r="H5053" s="251" t="s">
        <v>10293</v>
      </c>
      <c r="I5053" s="257" t="str">
        <f t="shared" si="312"/>
        <v>-00002</v>
      </c>
      <c r="J5053" s="251">
        <v>2</v>
      </c>
      <c r="K5053" s="251">
        <v>2</v>
      </c>
      <c r="M5053" s="251" t="s">
        <v>10007</v>
      </c>
      <c r="N5053" s="251" t="s">
        <v>14189</v>
      </c>
      <c r="O5053" s="251">
        <v>2</v>
      </c>
      <c r="Q5053" s="251" t="s">
        <v>15702</v>
      </c>
      <c r="R5053" s="251" t="s">
        <v>10017</v>
      </c>
      <c r="S5053" s="251" t="s">
        <v>1527</v>
      </c>
      <c r="T5053" s="251" t="str">
        <f t="shared" si="314"/>
        <v>I060640487915BZ070</v>
      </c>
      <c r="W5053" s="251" t="str">
        <f t="shared" si="315"/>
        <v>I060640487915-BZ070</v>
      </c>
    </row>
    <row r="5054" spans="1:23" x14ac:dyDescent="0.3">
      <c r="A5054" s="256" t="str">
        <f t="shared" si="313"/>
        <v>I0606405-81150BZ200-00001</v>
      </c>
      <c r="B5054" s="251" t="s">
        <v>15703</v>
      </c>
      <c r="C5054" s="251" t="s">
        <v>10077</v>
      </c>
      <c r="D5054" s="251" t="s">
        <v>15704</v>
      </c>
      <c r="E5054" s="251" t="s">
        <v>13815</v>
      </c>
      <c r="F5054" s="251" t="s">
        <v>9957</v>
      </c>
      <c r="G5054" s="251" t="s">
        <v>1092</v>
      </c>
      <c r="H5054" s="251" t="s">
        <v>11701</v>
      </c>
      <c r="I5054" s="257" t="str">
        <f t="shared" si="312"/>
        <v>-00001</v>
      </c>
      <c r="J5054" s="251">
        <v>1</v>
      </c>
      <c r="K5054" s="251">
        <v>1</v>
      </c>
      <c r="M5054" s="251" t="s">
        <v>9958</v>
      </c>
      <c r="N5054" s="251" t="s">
        <v>14446</v>
      </c>
      <c r="O5054" s="251">
        <v>1</v>
      </c>
      <c r="Q5054" s="251" t="s">
        <v>15703</v>
      </c>
      <c r="R5054" s="251" t="s">
        <v>10028</v>
      </c>
      <c r="S5054" s="251" t="s">
        <v>1091</v>
      </c>
      <c r="T5054" s="251" t="str">
        <f t="shared" si="314"/>
        <v>I060640581150BZ200</v>
      </c>
      <c r="W5054" s="251" t="str">
        <f t="shared" si="315"/>
        <v>I060640581150-BZ200</v>
      </c>
    </row>
    <row r="5055" spans="1:23" x14ac:dyDescent="0.3">
      <c r="A5055" s="256" t="str">
        <f t="shared" si="313"/>
        <v>I0706414-9004951125-00009</v>
      </c>
      <c r="B5055" s="251" t="s">
        <v>15705</v>
      </c>
      <c r="C5055" s="251" t="s">
        <v>10117</v>
      </c>
      <c r="D5055" s="251" t="s">
        <v>15706</v>
      </c>
      <c r="E5055" s="251" t="s">
        <v>13815</v>
      </c>
      <c r="F5055" s="251" t="s">
        <v>9957</v>
      </c>
      <c r="G5055" s="251" t="s">
        <v>1561</v>
      </c>
      <c r="H5055" s="251" t="s">
        <v>3393</v>
      </c>
      <c r="I5055" s="257" t="str">
        <f t="shared" si="312"/>
        <v>-00009</v>
      </c>
      <c r="J5055" s="251">
        <v>9</v>
      </c>
      <c r="K5055" s="251">
        <v>9</v>
      </c>
      <c r="M5055" s="251" t="s">
        <v>10003</v>
      </c>
      <c r="N5055" s="251" t="s">
        <v>14067</v>
      </c>
      <c r="O5055" s="251">
        <v>9</v>
      </c>
      <c r="Q5055" s="251" t="s">
        <v>15705</v>
      </c>
      <c r="R5055" s="251" t="s">
        <v>9960</v>
      </c>
      <c r="S5055" s="251">
        <v>9004951125</v>
      </c>
      <c r="T5055" s="251" t="str">
        <f t="shared" si="314"/>
        <v>I07064149004951125</v>
      </c>
      <c r="W5055" s="251" t="str">
        <f t="shared" si="315"/>
        <v>I070641490049-51125</v>
      </c>
    </row>
    <row r="5056" spans="1:23" x14ac:dyDescent="0.3">
      <c r="A5056" s="256" t="str">
        <f t="shared" si="313"/>
        <v>I0706415-81110BZ050-00008</v>
      </c>
      <c r="B5056" s="251" t="s">
        <v>15707</v>
      </c>
      <c r="C5056" s="251" t="s">
        <v>10117</v>
      </c>
      <c r="D5056" s="251" t="s">
        <v>15708</v>
      </c>
      <c r="E5056" s="251" t="s">
        <v>13815</v>
      </c>
      <c r="F5056" s="251" t="s">
        <v>9957</v>
      </c>
      <c r="G5056" s="251" t="s">
        <v>1015</v>
      </c>
      <c r="H5056" s="251" t="s">
        <v>10123</v>
      </c>
      <c r="I5056" s="257" t="str">
        <f t="shared" si="312"/>
        <v>-00008</v>
      </c>
      <c r="J5056" s="251">
        <v>8</v>
      </c>
      <c r="K5056" s="251">
        <v>8</v>
      </c>
      <c r="M5056" s="251" t="s">
        <v>9958</v>
      </c>
      <c r="N5056" s="251" t="s">
        <v>14189</v>
      </c>
      <c r="O5056" s="251">
        <v>8</v>
      </c>
      <c r="Q5056" s="251" t="s">
        <v>15707</v>
      </c>
      <c r="R5056" s="251" t="s">
        <v>10017</v>
      </c>
      <c r="S5056" s="251" t="s">
        <v>1014</v>
      </c>
      <c r="T5056" s="251" t="str">
        <f t="shared" si="314"/>
        <v>I070641581110BZ050</v>
      </c>
      <c r="W5056" s="251" t="str">
        <f t="shared" si="315"/>
        <v>I070641581110-BZ050</v>
      </c>
    </row>
    <row r="5057" spans="1:23" x14ac:dyDescent="0.3">
      <c r="A5057" s="256" t="str">
        <f t="shared" si="313"/>
        <v>I0706415-81110BZ800-00003</v>
      </c>
      <c r="B5057" s="251" t="s">
        <v>15709</v>
      </c>
      <c r="C5057" s="251" t="s">
        <v>10117</v>
      </c>
      <c r="D5057" s="251" t="s">
        <v>15708</v>
      </c>
      <c r="E5057" s="251" t="s">
        <v>13815</v>
      </c>
      <c r="F5057" s="251" t="s">
        <v>9962</v>
      </c>
      <c r="G5057" s="251" t="s">
        <v>3420</v>
      </c>
      <c r="H5057" s="251" t="s">
        <v>3422</v>
      </c>
      <c r="I5057" s="257" t="str">
        <f t="shared" si="312"/>
        <v>-00003</v>
      </c>
      <c r="J5057" s="251">
        <v>3</v>
      </c>
      <c r="K5057" s="251">
        <v>3</v>
      </c>
      <c r="M5057" s="251" t="s">
        <v>9958</v>
      </c>
      <c r="N5057" s="251" t="s">
        <v>14189</v>
      </c>
      <c r="O5057" s="251">
        <v>3</v>
      </c>
      <c r="Q5057" s="251" t="s">
        <v>15709</v>
      </c>
      <c r="R5057" s="251" t="s">
        <v>10017</v>
      </c>
      <c r="S5057" s="251" t="s">
        <v>3419</v>
      </c>
      <c r="T5057" s="251" t="str">
        <f t="shared" si="314"/>
        <v>I070641581110BZ800</v>
      </c>
      <c r="W5057" s="251" t="str">
        <f t="shared" si="315"/>
        <v>I070641581110-BZ800</v>
      </c>
    </row>
    <row r="5058" spans="1:23" x14ac:dyDescent="0.3">
      <c r="A5058" s="256" t="str">
        <f t="shared" si="313"/>
        <v>I0706415-81110BZ840-00003</v>
      </c>
      <c r="B5058" s="251" t="s">
        <v>15710</v>
      </c>
      <c r="C5058" s="251" t="s">
        <v>10117</v>
      </c>
      <c r="D5058" s="251" t="s">
        <v>15708</v>
      </c>
      <c r="E5058" s="251" t="s">
        <v>13815</v>
      </c>
      <c r="F5058" s="251" t="s">
        <v>9964</v>
      </c>
      <c r="G5058" s="251" t="s">
        <v>3424</v>
      </c>
      <c r="H5058" s="251" t="s">
        <v>3422</v>
      </c>
      <c r="I5058" s="257" t="str">
        <f t="shared" si="312"/>
        <v>-00003</v>
      </c>
      <c r="J5058" s="251">
        <v>3</v>
      </c>
      <c r="K5058" s="251">
        <v>3</v>
      </c>
      <c r="M5058" s="251" t="s">
        <v>9958</v>
      </c>
      <c r="N5058" s="251" t="s">
        <v>14189</v>
      </c>
      <c r="O5058" s="251">
        <v>3</v>
      </c>
      <c r="Q5058" s="251" t="s">
        <v>15710</v>
      </c>
      <c r="R5058" s="251" t="s">
        <v>10017</v>
      </c>
      <c r="S5058" s="251" t="s">
        <v>3423</v>
      </c>
      <c r="T5058" s="251" t="str">
        <f t="shared" si="314"/>
        <v>I070641581110BZ840</v>
      </c>
      <c r="W5058" s="251" t="str">
        <f t="shared" si="315"/>
        <v>I070641581110-BZ840</v>
      </c>
    </row>
    <row r="5059" spans="1:23" x14ac:dyDescent="0.3">
      <c r="A5059" s="256" t="str">
        <f t="shared" si="313"/>
        <v>I0706415-81150BZ010-00001</v>
      </c>
      <c r="B5059" s="251" t="s">
        <v>15711</v>
      </c>
      <c r="C5059" s="251" t="s">
        <v>10117</v>
      </c>
      <c r="D5059" s="251" t="s">
        <v>15708</v>
      </c>
      <c r="E5059" s="251" t="s">
        <v>13815</v>
      </c>
      <c r="F5059" s="251" t="s">
        <v>9966</v>
      </c>
      <c r="G5059" s="251" t="s">
        <v>1006</v>
      </c>
      <c r="H5059" s="251" t="s">
        <v>3429</v>
      </c>
      <c r="I5059" s="257" t="str">
        <f t="shared" si="312"/>
        <v>-00001</v>
      </c>
      <c r="J5059" s="251">
        <v>1</v>
      </c>
      <c r="K5059" s="251">
        <v>1</v>
      </c>
      <c r="M5059" s="251" t="s">
        <v>9958</v>
      </c>
      <c r="N5059" s="251" t="s">
        <v>14189</v>
      </c>
      <c r="O5059" s="251">
        <v>1</v>
      </c>
      <c r="Q5059" s="251" t="s">
        <v>15711</v>
      </c>
      <c r="R5059" s="251" t="s">
        <v>10017</v>
      </c>
      <c r="S5059" s="251" t="s">
        <v>1005</v>
      </c>
      <c r="T5059" s="251" t="str">
        <f t="shared" si="314"/>
        <v>I070641581150BZ010</v>
      </c>
      <c r="W5059" s="251" t="str">
        <f t="shared" si="315"/>
        <v>I070641581150-BZ010</v>
      </c>
    </row>
    <row r="5060" spans="1:23" x14ac:dyDescent="0.3">
      <c r="A5060" s="256" t="str">
        <f t="shared" si="313"/>
        <v>I0706415-81150BZ050-00008</v>
      </c>
      <c r="B5060" s="251" t="s">
        <v>15712</v>
      </c>
      <c r="C5060" s="251" t="s">
        <v>10117</v>
      </c>
      <c r="D5060" s="251" t="s">
        <v>15708</v>
      </c>
      <c r="E5060" s="251" t="s">
        <v>13815</v>
      </c>
      <c r="F5060" s="251" t="s">
        <v>9968</v>
      </c>
      <c r="G5060" s="251" t="s">
        <v>1024</v>
      </c>
      <c r="H5060" s="251" t="s">
        <v>5057</v>
      </c>
      <c r="I5060" s="257" t="str">
        <f t="shared" si="312"/>
        <v>-00008</v>
      </c>
      <c r="J5060" s="251">
        <v>8</v>
      </c>
      <c r="K5060" s="251">
        <v>8</v>
      </c>
      <c r="M5060" s="251" t="s">
        <v>9958</v>
      </c>
      <c r="N5060" s="251" t="s">
        <v>14189</v>
      </c>
      <c r="O5060" s="251">
        <v>8</v>
      </c>
      <c r="Q5060" s="251" t="s">
        <v>15712</v>
      </c>
      <c r="R5060" s="251" t="s">
        <v>10017</v>
      </c>
      <c r="S5060" s="251" t="s">
        <v>1023</v>
      </c>
      <c r="T5060" s="251" t="str">
        <f t="shared" si="314"/>
        <v>I070641581150BZ050</v>
      </c>
      <c r="W5060" s="251" t="str">
        <f t="shared" si="315"/>
        <v>I070641581150-BZ050</v>
      </c>
    </row>
    <row r="5061" spans="1:23" x14ac:dyDescent="0.3">
      <c r="A5061" s="256" t="str">
        <f t="shared" si="313"/>
        <v>I0706415-81150BZ800-00003</v>
      </c>
      <c r="B5061" s="251" t="s">
        <v>15713</v>
      </c>
      <c r="C5061" s="251" t="s">
        <v>10117</v>
      </c>
      <c r="D5061" s="251" t="s">
        <v>15708</v>
      </c>
      <c r="E5061" s="251" t="s">
        <v>13815</v>
      </c>
      <c r="F5061" s="251" t="s">
        <v>9970</v>
      </c>
      <c r="G5061" s="251" t="s">
        <v>3427</v>
      </c>
      <c r="H5061" s="251" t="s">
        <v>3429</v>
      </c>
      <c r="I5061" s="257" t="str">
        <f t="shared" si="312"/>
        <v>-00003</v>
      </c>
      <c r="J5061" s="251">
        <v>3</v>
      </c>
      <c r="K5061" s="251">
        <v>3</v>
      </c>
      <c r="M5061" s="251" t="s">
        <v>9958</v>
      </c>
      <c r="N5061" s="251" t="s">
        <v>14189</v>
      </c>
      <c r="O5061" s="251">
        <v>3</v>
      </c>
      <c r="Q5061" s="251" t="s">
        <v>15713</v>
      </c>
      <c r="R5061" s="251" t="s">
        <v>10017</v>
      </c>
      <c r="S5061" s="251" t="s">
        <v>3426</v>
      </c>
      <c r="T5061" s="251" t="str">
        <f t="shared" si="314"/>
        <v>I070641581150BZ800</v>
      </c>
      <c r="W5061" s="251" t="str">
        <f t="shared" si="315"/>
        <v>I070641581150-BZ800</v>
      </c>
    </row>
    <row r="5062" spans="1:23" x14ac:dyDescent="0.3">
      <c r="A5062" s="256" t="str">
        <f t="shared" si="313"/>
        <v>I0706415-81150BZ840-00002</v>
      </c>
      <c r="B5062" s="251" t="s">
        <v>15714</v>
      </c>
      <c r="C5062" s="251" t="s">
        <v>10117</v>
      </c>
      <c r="D5062" s="251" t="s">
        <v>15708</v>
      </c>
      <c r="E5062" s="251" t="s">
        <v>13815</v>
      </c>
      <c r="F5062" s="251" t="s">
        <v>9972</v>
      </c>
      <c r="G5062" s="251" t="s">
        <v>3431</v>
      </c>
      <c r="H5062" s="251" t="s">
        <v>3429</v>
      </c>
      <c r="I5062" s="257" t="str">
        <f t="shared" si="312"/>
        <v>-00002</v>
      </c>
      <c r="J5062" s="251">
        <v>2</v>
      </c>
      <c r="K5062" s="251">
        <v>2</v>
      </c>
      <c r="M5062" s="251" t="s">
        <v>9958</v>
      </c>
      <c r="N5062" s="251" t="s">
        <v>14189</v>
      </c>
      <c r="O5062" s="251">
        <v>2</v>
      </c>
      <c r="Q5062" s="251" t="s">
        <v>15714</v>
      </c>
      <c r="R5062" s="251" t="s">
        <v>10017</v>
      </c>
      <c r="S5062" s="251" t="s">
        <v>3430</v>
      </c>
      <c r="T5062" s="251" t="str">
        <f t="shared" si="314"/>
        <v>I070641581150BZ840</v>
      </c>
      <c r="W5062" s="251" t="str">
        <f t="shared" si="315"/>
        <v>I070641581150-BZ840</v>
      </c>
    </row>
    <row r="5063" spans="1:23" x14ac:dyDescent="0.3">
      <c r="A5063" s="256" t="str">
        <f t="shared" si="313"/>
        <v>I0706415-81170BZ520-00002</v>
      </c>
      <c r="B5063" s="251" t="s">
        <v>15715</v>
      </c>
      <c r="C5063" s="251" t="s">
        <v>10117</v>
      </c>
      <c r="D5063" s="251" t="s">
        <v>15708</v>
      </c>
      <c r="E5063" s="251" t="s">
        <v>13815</v>
      </c>
      <c r="F5063" s="251" t="s">
        <v>9974</v>
      </c>
      <c r="G5063" s="251" t="s">
        <v>1123</v>
      </c>
      <c r="H5063" s="251" t="s">
        <v>5102</v>
      </c>
      <c r="I5063" s="257" t="str">
        <f t="shared" ref="I5063:I5126" si="316">+IF(AND(O5063&lt;10),$B$2&amp;O5063,IF(AND(O5063&gt;9,O5063&lt;=99),$B$3&amp;O5063,IF(AND(O5063&gt;99,L93939&lt;1000),$B$4&amp;O5063,IF(AND(O5063&gt;999),$B$5&amp;7))))</f>
        <v>-00002</v>
      </c>
      <c r="J5063" s="251">
        <v>2</v>
      </c>
      <c r="K5063" s="251">
        <v>2</v>
      </c>
      <c r="M5063" s="251" t="s">
        <v>9958</v>
      </c>
      <c r="N5063" s="251" t="s">
        <v>14189</v>
      </c>
      <c r="O5063" s="251">
        <v>2</v>
      </c>
      <c r="Q5063" s="251" t="s">
        <v>15715</v>
      </c>
      <c r="R5063" s="251" t="s">
        <v>10017</v>
      </c>
      <c r="S5063" s="251" t="s">
        <v>1122</v>
      </c>
      <c r="T5063" s="251" t="str">
        <f t="shared" si="314"/>
        <v>I070641581170BZ520</v>
      </c>
      <c r="W5063" s="251" t="str">
        <f t="shared" si="315"/>
        <v>I070641581170-BZ520</v>
      </c>
    </row>
    <row r="5064" spans="1:23" x14ac:dyDescent="0.3">
      <c r="A5064" s="256" t="str">
        <f t="shared" ref="A5064:A5127" si="317">D5064&amp;$A$6&amp;S5064&amp;I5064</f>
        <v>I0706415-81551BZ060-00003</v>
      </c>
      <c r="B5064" s="251" t="s">
        <v>15716</v>
      </c>
      <c r="C5064" s="251" t="s">
        <v>10117</v>
      </c>
      <c r="D5064" s="251" t="s">
        <v>15708</v>
      </c>
      <c r="E5064" s="251" t="s">
        <v>13815</v>
      </c>
      <c r="F5064" s="251" t="s">
        <v>9976</v>
      </c>
      <c r="G5064" s="251" t="s">
        <v>1296</v>
      </c>
      <c r="H5064" s="251" t="s">
        <v>10317</v>
      </c>
      <c r="I5064" s="257" t="str">
        <f t="shared" si="316"/>
        <v>-00003</v>
      </c>
      <c r="J5064" s="251">
        <v>3</v>
      </c>
      <c r="K5064" s="251">
        <v>3</v>
      </c>
      <c r="M5064" s="251" t="s">
        <v>9958</v>
      </c>
      <c r="N5064" s="251" t="s">
        <v>14189</v>
      </c>
      <c r="O5064" s="251">
        <v>3</v>
      </c>
      <c r="Q5064" s="251" t="s">
        <v>15716</v>
      </c>
      <c r="R5064" s="251" t="s">
        <v>10017</v>
      </c>
      <c r="S5064" s="251" t="s">
        <v>1295</v>
      </c>
      <c r="T5064" s="251" t="str">
        <f t="shared" si="314"/>
        <v>I070641581551BZ060</v>
      </c>
      <c r="W5064" s="251" t="str">
        <f t="shared" si="315"/>
        <v>I070641581551-BZ060</v>
      </c>
    </row>
    <row r="5065" spans="1:23" x14ac:dyDescent="0.3">
      <c r="A5065" s="256" t="str">
        <f t="shared" si="317"/>
        <v>I0706415-81551BZ090-00005</v>
      </c>
      <c r="B5065" s="251" t="s">
        <v>15717</v>
      </c>
      <c r="C5065" s="251" t="s">
        <v>10117</v>
      </c>
      <c r="D5065" s="251" t="s">
        <v>15708</v>
      </c>
      <c r="E5065" s="251" t="s">
        <v>13815</v>
      </c>
      <c r="F5065" s="251" t="s">
        <v>9978</v>
      </c>
      <c r="G5065" s="251" t="s">
        <v>1318</v>
      </c>
      <c r="H5065" s="251" t="s">
        <v>5211</v>
      </c>
      <c r="I5065" s="257" t="str">
        <f t="shared" si="316"/>
        <v>-00005</v>
      </c>
      <c r="J5065" s="251">
        <v>5</v>
      </c>
      <c r="K5065" s="251">
        <v>5</v>
      </c>
      <c r="M5065" s="251" t="s">
        <v>9958</v>
      </c>
      <c r="N5065" s="251" t="s">
        <v>14189</v>
      </c>
      <c r="O5065" s="251">
        <v>5</v>
      </c>
      <c r="Q5065" s="251" t="s">
        <v>15717</v>
      </c>
      <c r="R5065" s="251" t="s">
        <v>10017</v>
      </c>
      <c r="S5065" s="251" t="s">
        <v>1317</v>
      </c>
      <c r="T5065" s="251" t="str">
        <f t="shared" ref="T5065:T5128" si="318">+D5065&amp;S5065</f>
        <v>I070641581551BZ090</v>
      </c>
      <c r="W5065" s="251" t="str">
        <f t="shared" ref="W5065:W5128" si="319">D5065&amp;G5065</f>
        <v>I070641581551-BZ090</v>
      </c>
    </row>
    <row r="5066" spans="1:23" x14ac:dyDescent="0.3">
      <c r="A5066" s="256" t="str">
        <f t="shared" si="317"/>
        <v>I0706415-81551BZ250-00003</v>
      </c>
      <c r="B5066" s="251" t="s">
        <v>15718</v>
      </c>
      <c r="C5066" s="251" t="s">
        <v>10117</v>
      </c>
      <c r="D5066" s="251" t="s">
        <v>15708</v>
      </c>
      <c r="E5066" s="251" t="s">
        <v>13815</v>
      </c>
      <c r="F5066" s="251" t="s">
        <v>9980</v>
      </c>
      <c r="G5066" s="251" t="s">
        <v>1396</v>
      </c>
      <c r="H5066" s="251" t="s">
        <v>3436</v>
      </c>
      <c r="I5066" s="257" t="str">
        <f t="shared" si="316"/>
        <v>-00003</v>
      </c>
      <c r="J5066" s="251">
        <v>3</v>
      </c>
      <c r="K5066" s="251">
        <v>3</v>
      </c>
      <c r="M5066" s="251" t="s">
        <v>9958</v>
      </c>
      <c r="N5066" s="251" t="s">
        <v>14189</v>
      </c>
      <c r="O5066" s="251">
        <v>3</v>
      </c>
      <c r="Q5066" s="251" t="s">
        <v>15718</v>
      </c>
      <c r="R5066" s="251" t="s">
        <v>10017</v>
      </c>
      <c r="S5066" s="251" t="s">
        <v>1395</v>
      </c>
      <c r="T5066" s="251" t="str">
        <f t="shared" si="318"/>
        <v>I070641581551BZ250</v>
      </c>
      <c r="W5066" s="251" t="str">
        <f t="shared" si="319"/>
        <v>I070641581551-BZ250</v>
      </c>
    </row>
    <row r="5067" spans="1:23" x14ac:dyDescent="0.3">
      <c r="A5067" s="256" t="str">
        <f t="shared" si="317"/>
        <v>I0706415-81561BZ060-00003</v>
      </c>
      <c r="B5067" s="251" t="s">
        <v>15719</v>
      </c>
      <c r="C5067" s="251" t="s">
        <v>10117</v>
      </c>
      <c r="D5067" s="251" t="s">
        <v>15708</v>
      </c>
      <c r="E5067" s="251" t="s">
        <v>13815</v>
      </c>
      <c r="F5067" s="251" t="s">
        <v>9982</v>
      </c>
      <c r="G5067" s="251" t="s">
        <v>1304</v>
      </c>
      <c r="H5067" s="251" t="s">
        <v>10128</v>
      </c>
      <c r="I5067" s="257" t="str">
        <f t="shared" si="316"/>
        <v>-00003</v>
      </c>
      <c r="J5067" s="251">
        <v>3</v>
      </c>
      <c r="K5067" s="251">
        <v>3</v>
      </c>
      <c r="M5067" s="251" t="s">
        <v>9958</v>
      </c>
      <c r="N5067" s="251" t="s">
        <v>14189</v>
      </c>
      <c r="O5067" s="251">
        <v>3</v>
      </c>
      <c r="Q5067" s="251" t="s">
        <v>15719</v>
      </c>
      <c r="R5067" s="251" t="s">
        <v>10017</v>
      </c>
      <c r="S5067" s="251" t="s">
        <v>1303</v>
      </c>
      <c r="T5067" s="251" t="str">
        <f t="shared" si="318"/>
        <v>I070641581561BZ060</v>
      </c>
      <c r="W5067" s="251" t="str">
        <f t="shared" si="319"/>
        <v>I070641581561-BZ060</v>
      </c>
    </row>
    <row r="5068" spans="1:23" x14ac:dyDescent="0.3">
      <c r="A5068" s="256" t="str">
        <f t="shared" si="317"/>
        <v>I0706415-81561BZ090-00003</v>
      </c>
      <c r="B5068" s="251" t="s">
        <v>15720</v>
      </c>
      <c r="C5068" s="251" t="s">
        <v>10117</v>
      </c>
      <c r="D5068" s="251" t="s">
        <v>15708</v>
      </c>
      <c r="E5068" s="251" t="s">
        <v>13815</v>
      </c>
      <c r="F5068" s="251" t="s">
        <v>9984</v>
      </c>
      <c r="G5068" s="251" t="s">
        <v>1331</v>
      </c>
      <c r="H5068" s="251" t="s">
        <v>5211</v>
      </c>
      <c r="I5068" s="257" t="str">
        <f t="shared" si="316"/>
        <v>-00003</v>
      </c>
      <c r="J5068" s="251">
        <v>3</v>
      </c>
      <c r="K5068" s="251">
        <v>3</v>
      </c>
      <c r="M5068" s="251" t="s">
        <v>9958</v>
      </c>
      <c r="N5068" s="251" t="s">
        <v>14189</v>
      </c>
      <c r="O5068" s="251">
        <v>3</v>
      </c>
      <c r="Q5068" s="251" t="s">
        <v>15720</v>
      </c>
      <c r="R5068" s="251" t="s">
        <v>10017</v>
      </c>
      <c r="S5068" s="251" t="s">
        <v>1330</v>
      </c>
      <c r="T5068" s="251" t="str">
        <f t="shared" si="318"/>
        <v>I070641581561BZ090</v>
      </c>
      <c r="W5068" s="251" t="str">
        <f t="shared" si="319"/>
        <v>I070641581561-BZ090</v>
      </c>
    </row>
    <row r="5069" spans="1:23" x14ac:dyDescent="0.3">
      <c r="A5069" s="256" t="str">
        <f t="shared" si="317"/>
        <v>I0706415-81561BZ410-00002</v>
      </c>
      <c r="B5069" s="251" t="s">
        <v>15721</v>
      </c>
      <c r="C5069" s="251" t="s">
        <v>10117</v>
      </c>
      <c r="D5069" s="251" t="s">
        <v>15708</v>
      </c>
      <c r="E5069" s="251" t="s">
        <v>13815</v>
      </c>
      <c r="F5069" s="251" t="s">
        <v>9986</v>
      </c>
      <c r="G5069" s="251" t="s">
        <v>3441</v>
      </c>
      <c r="H5069" s="251" t="s">
        <v>3443</v>
      </c>
      <c r="I5069" s="257" t="str">
        <f t="shared" si="316"/>
        <v>-00002</v>
      </c>
      <c r="J5069" s="251">
        <v>2</v>
      </c>
      <c r="K5069" s="251">
        <v>2</v>
      </c>
      <c r="M5069" s="251" t="s">
        <v>9958</v>
      </c>
      <c r="N5069" s="251" t="s">
        <v>14189</v>
      </c>
      <c r="O5069" s="251">
        <v>2</v>
      </c>
      <c r="Q5069" s="251" t="s">
        <v>15721</v>
      </c>
      <c r="R5069" s="251" t="s">
        <v>10017</v>
      </c>
      <c r="S5069" s="251" t="s">
        <v>11</v>
      </c>
      <c r="T5069" s="251" t="str">
        <f t="shared" si="318"/>
        <v>I070641581561BZ410</v>
      </c>
      <c r="W5069" s="251" t="str">
        <f t="shared" si="319"/>
        <v>I070641581561-BZ410</v>
      </c>
    </row>
    <row r="5070" spans="1:23" x14ac:dyDescent="0.3">
      <c r="A5070" s="256" t="str">
        <f t="shared" si="317"/>
        <v>I0706415-81580BZ090-00001</v>
      </c>
      <c r="B5070" s="251" t="s">
        <v>15722</v>
      </c>
      <c r="C5070" s="251" t="s">
        <v>10117</v>
      </c>
      <c r="D5070" s="251" t="s">
        <v>15708</v>
      </c>
      <c r="E5070" s="251" t="s">
        <v>13815</v>
      </c>
      <c r="F5070" s="251" t="s">
        <v>9988</v>
      </c>
      <c r="G5070" s="251" t="s">
        <v>3449</v>
      </c>
      <c r="H5070" s="251" t="s">
        <v>758</v>
      </c>
      <c r="I5070" s="257" t="str">
        <f t="shared" si="316"/>
        <v>-00001</v>
      </c>
      <c r="J5070" s="251">
        <v>1</v>
      </c>
      <c r="K5070" s="251">
        <v>1</v>
      </c>
      <c r="M5070" s="251" t="s">
        <v>9993</v>
      </c>
      <c r="N5070" s="251" t="s">
        <v>14189</v>
      </c>
      <c r="O5070" s="251">
        <v>1</v>
      </c>
      <c r="Q5070" s="251" t="s">
        <v>15722</v>
      </c>
      <c r="R5070" s="251" t="s">
        <v>10017</v>
      </c>
      <c r="S5070" s="251" t="s">
        <v>3448</v>
      </c>
      <c r="T5070" s="251" t="str">
        <f t="shared" si="318"/>
        <v>I070641581580BZ090</v>
      </c>
      <c r="W5070" s="251" t="str">
        <f t="shared" si="319"/>
        <v>I070641581580-BZ090</v>
      </c>
    </row>
    <row r="5071" spans="1:23" x14ac:dyDescent="0.3">
      <c r="A5071" s="256" t="str">
        <f t="shared" si="317"/>
        <v>I0706415-81590BZ090-00001</v>
      </c>
      <c r="B5071" s="251" t="s">
        <v>15723</v>
      </c>
      <c r="C5071" s="251" t="s">
        <v>10117</v>
      </c>
      <c r="D5071" s="251" t="s">
        <v>15708</v>
      </c>
      <c r="E5071" s="251" t="s">
        <v>13815</v>
      </c>
      <c r="F5071" s="251" t="s">
        <v>9990</v>
      </c>
      <c r="G5071" s="251" t="s">
        <v>3452</v>
      </c>
      <c r="H5071" s="251" t="s">
        <v>770</v>
      </c>
      <c r="I5071" s="257" t="str">
        <f t="shared" si="316"/>
        <v>-00001</v>
      </c>
      <c r="J5071" s="251">
        <v>1</v>
      </c>
      <c r="K5071" s="251">
        <v>1</v>
      </c>
      <c r="M5071" s="251" t="s">
        <v>9993</v>
      </c>
      <c r="N5071" s="251" t="s">
        <v>14189</v>
      </c>
      <c r="O5071" s="251">
        <v>1</v>
      </c>
      <c r="Q5071" s="251" t="s">
        <v>15723</v>
      </c>
      <c r="R5071" s="251" t="s">
        <v>10017</v>
      </c>
      <c r="S5071" s="251" t="s">
        <v>3451</v>
      </c>
      <c r="T5071" s="251" t="str">
        <f t="shared" si="318"/>
        <v>I070641581590BZ090</v>
      </c>
      <c r="W5071" s="251" t="str">
        <f t="shared" si="319"/>
        <v>I070641581590-BZ090</v>
      </c>
    </row>
    <row r="5072" spans="1:23" x14ac:dyDescent="0.3">
      <c r="A5072" s="256" t="str">
        <f t="shared" si="317"/>
        <v>I0706415-87910BZ070-00001</v>
      </c>
      <c r="B5072" s="251" t="s">
        <v>15724</v>
      </c>
      <c r="C5072" s="251" t="s">
        <v>10117</v>
      </c>
      <c r="D5072" s="251" t="s">
        <v>15708</v>
      </c>
      <c r="E5072" s="251" t="s">
        <v>13815</v>
      </c>
      <c r="F5072" s="251" t="s">
        <v>9992</v>
      </c>
      <c r="G5072" s="251" t="s">
        <v>1542</v>
      </c>
      <c r="H5072" s="251" t="s">
        <v>11862</v>
      </c>
      <c r="I5072" s="257" t="str">
        <f t="shared" si="316"/>
        <v>-00001</v>
      </c>
      <c r="J5072" s="251">
        <v>1</v>
      </c>
      <c r="K5072" s="251">
        <v>1</v>
      </c>
      <c r="M5072" s="251" t="s">
        <v>9958</v>
      </c>
      <c r="N5072" s="251" t="s">
        <v>14189</v>
      </c>
      <c r="O5072" s="251">
        <v>1</v>
      </c>
      <c r="Q5072" s="251" t="s">
        <v>15724</v>
      </c>
      <c r="R5072" s="251" t="s">
        <v>10017</v>
      </c>
      <c r="S5072" s="251" t="s">
        <v>1541</v>
      </c>
      <c r="T5072" s="251" t="str">
        <f t="shared" si="318"/>
        <v>I070641587910BZ070</v>
      </c>
      <c r="W5072" s="251" t="str">
        <f t="shared" si="319"/>
        <v>I070641587910-BZ070</v>
      </c>
    </row>
    <row r="5073" spans="1:23" x14ac:dyDescent="0.3">
      <c r="A5073" s="256" t="str">
        <f t="shared" si="317"/>
        <v>I0706415-87940BZ070-00001</v>
      </c>
      <c r="B5073" s="251" t="s">
        <v>15725</v>
      </c>
      <c r="C5073" s="251" t="s">
        <v>10117</v>
      </c>
      <c r="D5073" s="251" t="s">
        <v>15708</v>
      </c>
      <c r="E5073" s="251" t="s">
        <v>13815</v>
      </c>
      <c r="F5073" s="251" t="s">
        <v>9995</v>
      </c>
      <c r="G5073" s="251" t="s">
        <v>1545</v>
      </c>
      <c r="H5073" s="251" t="s">
        <v>10132</v>
      </c>
      <c r="I5073" s="257" t="str">
        <f t="shared" si="316"/>
        <v>-00001</v>
      </c>
      <c r="J5073" s="251">
        <v>1</v>
      </c>
      <c r="K5073" s="251">
        <v>1</v>
      </c>
      <c r="M5073" s="251" t="s">
        <v>9993</v>
      </c>
      <c r="N5073" s="251" t="s">
        <v>14189</v>
      </c>
      <c r="O5073" s="251">
        <v>1</v>
      </c>
      <c r="Q5073" s="251" t="s">
        <v>15725</v>
      </c>
      <c r="R5073" s="251" t="s">
        <v>10017</v>
      </c>
      <c r="S5073" s="251" t="s">
        <v>1544</v>
      </c>
      <c r="T5073" s="251" t="str">
        <f t="shared" si="318"/>
        <v>I070641587940BZ070</v>
      </c>
      <c r="W5073" s="251" t="str">
        <f t="shared" si="319"/>
        <v>I070641587940-BZ070</v>
      </c>
    </row>
    <row r="5074" spans="1:23" x14ac:dyDescent="0.3">
      <c r="A5074" s="256" t="str">
        <f t="shared" si="317"/>
        <v>I0706416-81130BZ520-00002</v>
      </c>
      <c r="B5074" s="251" t="s">
        <v>15726</v>
      </c>
      <c r="C5074" s="251" t="s">
        <v>10117</v>
      </c>
      <c r="D5074" s="251" t="s">
        <v>15727</v>
      </c>
      <c r="E5074" s="251" t="s">
        <v>13815</v>
      </c>
      <c r="F5074" s="251" t="s">
        <v>9957</v>
      </c>
      <c r="G5074" s="251" t="s">
        <v>1115</v>
      </c>
      <c r="H5074" s="251" t="s">
        <v>5101</v>
      </c>
      <c r="I5074" s="257" t="str">
        <f t="shared" si="316"/>
        <v>-00002</v>
      </c>
      <c r="J5074" s="251">
        <v>2</v>
      </c>
      <c r="K5074" s="251">
        <v>2</v>
      </c>
      <c r="M5074" s="251" t="s">
        <v>9958</v>
      </c>
      <c r="N5074" s="251" t="s">
        <v>14446</v>
      </c>
      <c r="O5074" s="251">
        <v>2</v>
      </c>
      <c r="Q5074" s="251" t="s">
        <v>15726</v>
      </c>
      <c r="R5074" s="251" t="s">
        <v>10028</v>
      </c>
      <c r="S5074" s="251" t="s">
        <v>1114</v>
      </c>
      <c r="T5074" s="251" t="str">
        <f t="shared" si="318"/>
        <v>I070641681130BZ520</v>
      </c>
      <c r="W5074" s="251" t="str">
        <f t="shared" si="319"/>
        <v>I070641681130-BZ520</v>
      </c>
    </row>
    <row r="5075" spans="1:23" x14ac:dyDescent="0.3">
      <c r="A5075" s="256" t="str">
        <f t="shared" si="317"/>
        <v>I0706416-81270BZ010-00001</v>
      </c>
      <c r="B5075" s="251" t="s">
        <v>15728</v>
      </c>
      <c r="C5075" s="251" t="s">
        <v>10117</v>
      </c>
      <c r="D5075" s="251" t="s">
        <v>15727</v>
      </c>
      <c r="E5075" s="251" t="s">
        <v>13815</v>
      </c>
      <c r="F5075" s="251" t="s">
        <v>9962</v>
      </c>
      <c r="G5075" s="251" t="s">
        <v>1474</v>
      </c>
      <c r="H5075" s="251" t="s">
        <v>10137</v>
      </c>
      <c r="I5075" s="257" t="str">
        <f t="shared" si="316"/>
        <v>-00001</v>
      </c>
      <c r="J5075" s="251">
        <v>1</v>
      </c>
      <c r="K5075" s="251">
        <v>1</v>
      </c>
      <c r="M5075" s="251" t="s">
        <v>10007</v>
      </c>
      <c r="N5075" s="251" t="s">
        <v>14446</v>
      </c>
      <c r="O5075" s="251">
        <v>1</v>
      </c>
      <c r="Q5075" s="251" t="s">
        <v>15728</v>
      </c>
      <c r="R5075" s="251" t="s">
        <v>10028</v>
      </c>
      <c r="S5075" s="251" t="s">
        <v>1473</v>
      </c>
      <c r="T5075" s="251" t="str">
        <f t="shared" si="318"/>
        <v>I070641681270BZ010</v>
      </c>
      <c r="W5075" s="251" t="str">
        <f t="shared" si="319"/>
        <v>I070641681270-BZ010</v>
      </c>
    </row>
    <row r="5076" spans="1:23" x14ac:dyDescent="0.3">
      <c r="A5076" s="256" t="str">
        <f t="shared" si="317"/>
        <v>I0706416-81560BZ190-00002</v>
      </c>
      <c r="B5076" s="251" t="s">
        <v>15729</v>
      </c>
      <c r="C5076" s="251" t="s">
        <v>10117</v>
      </c>
      <c r="D5076" s="251" t="s">
        <v>15727</v>
      </c>
      <c r="E5076" s="251" t="s">
        <v>13815</v>
      </c>
      <c r="F5076" s="251" t="s">
        <v>9964</v>
      </c>
      <c r="G5076" s="251" t="s">
        <v>1322</v>
      </c>
      <c r="H5076" s="251" t="s">
        <v>10146</v>
      </c>
      <c r="I5076" s="257" t="str">
        <f t="shared" si="316"/>
        <v>-00002</v>
      </c>
      <c r="J5076" s="251">
        <v>2</v>
      </c>
      <c r="K5076" s="251">
        <v>2</v>
      </c>
      <c r="M5076" s="251" t="s">
        <v>9958</v>
      </c>
      <c r="N5076" s="251" t="s">
        <v>14446</v>
      </c>
      <c r="O5076" s="251">
        <v>2</v>
      </c>
      <c r="Q5076" s="251" t="s">
        <v>15729</v>
      </c>
      <c r="R5076" s="251" t="s">
        <v>10028</v>
      </c>
      <c r="S5076" s="251" t="s">
        <v>1321</v>
      </c>
      <c r="T5076" s="251" t="str">
        <f t="shared" si="318"/>
        <v>I070641681560BZ190</v>
      </c>
      <c r="W5076" s="251" t="str">
        <f t="shared" si="319"/>
        <v>I070641681560-BZ190</v>
      </c>
    </row>
    <row r="5077" spans="1:23" x14ac:dyDescent="0.3">
      <c r="A5077" s="256" t="str">
        <f t="shared" si="317"/>
        <v>I0706416-81561BZ250-00001</v>
      </c>
      <c r="B5077" s="251" t="s">
        <v>15730</v>
      </c>
      <c r="C5077" s="251" t="s">
        <v>10117</v>
      </c>
      <c r="D5077" s="251" t="s">
        <v>15727</v>
      </c>
      <c r="E5077" s="251" t="s">
        <v>13815</v>
      </c>
      <c r="F5077" s="251" t="s">
        <v>9966</v>
      </c>
      <c r="G5077" s="251" t="s">
        <v>1404</v>
      </c>
      <c r="H5077" s="251" t="s">
        <v>3443</v>
      </c>
      <c r="I5077" s="257" t="str">
        <f t="shared" si="316"/>
        <v>-00001</v>
      </c>
      <c r="J5077" s="251">
        <v>1</v>
      </c>
      <c r="K5077" s="251">
        <v>1</v>
      </c>
      <c r="M5077" s="251" t="s">
        <v>9958</v>
      </c>
      <c r="N5077" s="251" t="s">
        <v>14446</v>
      </c>
      <c r="O5077" s="251">
        <v>1</v>
      </c>
      <c r="Q5077" s="251" t="s">
        <v>15730</v>
      </c>
      <c r="R5077" s="251" t="s">
        <v>10028</v>
      </c>
      <c r="S5077" s="251" t="s">
        <v>1403</v>
      </c>
      <c r="T5077" s="251" t="str">
        <f t="shared" si="318"/>
        <v>I070641681561BZ250</v>
      </c>
      <c r="W5077" s="251" t="str">
        <f t="shared" si="319"/>
        <v>I070641681561-BZ250</v>
      </c>
    </row>
    <row r="5078" spans="1:23" x14ac:dyDescent="0.3">
      <c r="A5078" s="256" t="str">
        <f t="shared" si="317"/>
        <v>I0802173-81110F1010-00001</v>
      </c>
      <c r="B5078" s="251" t="s">
        <v>15731</v>
      </c>
      <c r="C5078" s="251" t="s">
        <v>10151</v>
      </c>
      <c r="D5078" s="251" t="s">
        <v>15732</v>
      </c>
      <c r="E5078" s="251" t="s">
        <v>13815</v>
      </c>
      <c r="F5078" s="251" t="s">
        <v>9957</v>
      </c>
      <c r="G5078" s="251" t="s">
        <v>3606</v>
      </c>
      <c r="H5078" s="251" t="s">
        <v>10154</v>
      </c>
      <c r="I5078" s="257" t="str">
        <f t="shared" si="316"/>
        <v>-00001</v>
      </c>
      <c r="J5078" s="251">
        <v>1</v>
      </c>
      <c r="K5078" s="251">
        <v>1</v>
      </c>
      <c r="M5078" s="251" t="s">
        <v>9958</v>
      </c>
      <c r="N5078" s="251" t="s">
        <v>14189</v>
      </c>
      <c r="O5078" s="251">
        <v>1</v>
      </c>
      <c r="Q5078" s="251" t="s">
        <v>15731</v>
      </c>
      <c r="R5078" s="251" t="s">
        <v>10017</v>
      </c>
      <c r="S5078" s="251" t="s">
        <v>3997</v>
      </c>
      <c r="T5078" s="251" t="str">
        <f t="shared" si="318"/>
        <v>I080217381110F1010</v>
      </c>
      <c r="W5078" s="251" t="str">
        <f t="shared" si="319"/>
        <v>I080217381110-F1010</v>
      </c>
    </row>
    <row r="5079" spans="1:23" x14ac:dyDescent="0.3">
      <c r="A5079" s="256" t="str">
        <f t="shared" si="317"/>
        <v>I0802173-815500W050-00001</v>
      </c>
      <c r="B5079" s="251" t="s">
        <v>15733</v>
      </c>
      <c r="C5079" s="251" t="s">
        <v>10151</v>
      </c>
      <c r="D5079" s="251" t="s">
        <v>15732</v>
      </c>
      <c r="E5079" s="251" t="s">
        <v>13815</v>
      </c>
      <c r="F5079" s="251" t="s">
        <v>9962</v>
      </c>
      <c r="G5079" s="251" t="s">
        <v>97</v>
      </c>
      <c r="H5079" s="251" t="s">
        <v>15734</v>
      </c>
      <c r="I5079" s="257" t="str">
        <f t="shared" si="316"/>
        <v>-00001</v>
      </c>
      <c r="J5079" s="251">
        <v>1</v>
      </c>
      <c r="K5079" s="251">
        <v>1</v>
      </c>
      <c r="M5079" s="251" t="s">
        <v>9993</v>
      </c>
      <c r="N5079" s="251" t="s">
        <v>14189</v>
      </c>
      <c r="O5079" s="251">
        <v>1</v>
      </c>
      <c r="Q5079" s="251" t="s">
        <v>15733</v>
      </c>
      <c r="R5079" s="251" t="s">
        <v>10017</v>
      </c>
      <c r="S5079" s="251" t="s">
        <v>96</v>
      </c>
      <c r="T5079" s="251" t="str">
        <f t="shared" si="318"/>
        <v>I0802173815500W050</v>
      </c>
      <c r="W5079" s="251" t="str">
        <f t="shared" si="319"/>
        <v>I080217381550-0W050</v>
      </c>
    </row>
    <row r="5080" spans="1:23" x14ac:dyDescent="0.3">
      <c r="A5080" s="256" t="str">
        <f t="shared" si="317"/>
        <v>Q3IC25HN-9006981090-00003</v>
      </c>
      <c r="B5080" s="251" t="s">
        <v>15735</v>
      </c>
      <c r="C5080" s="251" t="s">
        <v>9954</v>
      </c>
      <c r="D5080" s="251" t="s">
        <v>15736</v>
      </c>
      <c r="E5080" s="251" t="s">
        <v>13815</v>
      </c>
      <c r="F5080" s="251" t="s">
        <v>9957</v>
      </c>
      <c r="G5080" s="251" t="s">
        <v>957</v>
      </c>
      <c r="H5080" s="251" t="s">
        <v>12158</v>
      </c>
      <c r="I5080" s="257" t="str">
        <f t="shared" si="316"/>
        <v>-00003</v>
      </c>
      <c r="J5080" s="251">
        <v>3</v>
      </c>
      <c r="K5080" s="251">
        <v>3</v>
      </c>
      <c r="M5080" s="251" t="s">
        <v>10007</v>
      </c>
      <c r="N5080" s="251" t="s">
        <v>14189</v>
      </c>
      <c r="O5080" s="251">
        <v>3</v>
      </c>
      <c r="Q5080" s="251" t="s">
        <v>15735</v>
      </c>
      <c r="R5080" s="251" t="s">
        <v>9960</v>
      </c>
      <c r="S5080" s="251">
        <v>9006981090</v>
      </c>
      <c r="T5080" s="251" t="str">
        <f t="shared" si="318"/>
        <v>Q3IC25HN9006981090</v>
      </c>
      <c r="W5080" s="251" t="str">
        <f t="shared" si="319"/>
        <v>Q3IC25HN90069-81090</v>
      </c>
    </row>
    <row r="5081" spans="1:23" x14ac:dyDescent="0.3">
      <c r="A5081" s="256" t="str">
        <f t="shared" si="317"/>
        <v>Q3IC35HN-811300K300-00014</v>
      </c>
      <c r="B5081" s="251" t="s">
        <v>15737</v>
      </c>
      <c r="C5081" s="251" t="s">
        <v>10031</v>
      </c>
      <c r="D5081" s="251" t="s">
        <v>15738</v>
      </c>
      <c r="E5081" s="251" t="s">
        <v>13815</v>
      </c>
      <c r="F5081" s="251" t="s">
        <v>9957</v>
      </c>
      <c r="G5081" s="251" t="s">
        <v>230</v>
      </c>
      <c r="H5081" s="251" t="s">
        <v>5092</v>
      </c>
      <c r="I5081" s="257" t="str">
        <f t="shared" si="316"/>
        <v>-00014</v>
      </c>
      <c r="J5081" s="251">
        <v>14</v>
      </c>
      <c r="K5081" s="251">
        <v>14</v>
      </c>
      <c r="M5081" s="251" t="s">
        <v>9958</v>
      </c>
      <c r="N5081" s="251" t="s">
        <v>14189</v>
      </c>
      <c r="O5081" s="251">
        <v>14</v>
      </c>
      <c r="Q5081" s="251" t="s">
        <v>15737</v>
      </c>
      <c r="R5081" s="251" t="s">
        <v>10028</v>
      </c>
      <c r="S5081" s="251" t="s">
        <v>229</v>
      </c>
      <c r="T5081" s="251" t="str">
        <f t="shared" si="318"/>
        <v>Q3IC35HN811300K300</v>
      </c>
      <c r="W5081" s="251" t="str">
        <f t="shared" si="319"/>
        <v>Q3IC35HN81130-0K300</v>
      </c>
    </row>
    <row r="5082" spans="1:23" x14ac:dyDescent="0.3">
      <c r="A5082" s="256" t="str">
        <f t="shared" si="317"/>
        <v>Q3IC35HN-815510K120-00030</v>
      </c>
      <c r="B5082" s="251" t="s">
        <v>15739</v>
      </c>
      <c r="C5082" s="251" t="s">
        <v>10031</v>
      </c>
      <c r="D5082" s="251" t="s">
        <v>15738</v>
      </c>
      <c r="E5082" s="251" t="s">
        <v>13815</v>
      </c>
      <c r="F5082" s="251" t="s">
        <v>9962</v>
      </c>
      <c r="G5082" s="251" t="s">
        <v>637</v>
      </c>
      <c r="H5082" s="251" t="s">
        <v>5203</v>
      </c>
      <c r="I5082" s="257" t="str">
        <f t="shared" si="316"/>
        <v>-00030</v>
      </c>
      <c r="J5082" s="251">
        <v>30</v>
      </c>
      <c r="K5082" s="251">
        <v>30</v>
      </c>
      <c r="M5082" s="251" t="s">
        <v>9958</v>
      </c>
      <c r="N5082" s="251" t="s">
        <v>14189</v>
      </c>
      <c r="O5082" s="251">
        <v>30</v>
      </c>
      <c r="Q5082" s="251" t="s">
        <v>15739</v>
      </c>
      <c r="R5082" s="251" t="s">
        <v>10017</v>
      </c>
      <c r="S5082" s="251" t="s">
        <v>636</v>
      </c>
      <c r="T5082" s="251" t="str">
        <f t="shared" si="318"/>
        <v>Q3IC35HN815510K120</v>
      </c>
      <c r="W5082" s="251" t="str">
        <f t="shared" si="319"/>
        <v>Q3IC35HN81551-0K120</v>
      </c>
    </row>
    <row r="5083" spans="1:23" x14ac:dyDescent="0.3">
      <c r="A5083" s="256" t="str">
        <f t="shared" si="317"/>
        <v>Q4IC55HN-81110BZ610-00007</v>
      </c>
      <c r="B5083" s="251" t="s">
        <v>15740</v>
      </c>
      <c r="C5083" s="251" t="s">
        <v>10077</v>
      </c>
      <c r="D5083" s="251" t="s">
        <v>15741</v>
      </c>
      <c r="E5083" s="251" t="s">
        <v>13815</v>
      </c>
      <c r="F5083" s="251" t="s">
        <v>9957</v>
      </c>
      <c r="G5083" s="251" t="s">
        <v>1176</v>
      </c>
      <c r="H5083" s="251" t="s">
        <v>3422</v>
      </c>
      <c r="I5083" s="257" t="str">
        <f t="shared" si="316"/>
        <v>-00007</v>
      </c>
      <c r="J5083" s="251">
        <v>7</v>
      </c>
      <c r="K5083" s="251">
        <v>7</v>
      </c>
      <c r="M5083" s="251" t="s">
        <v>10864</v>
      </c>
      <c r="N5083" s="251" t="s">
        <v>14189</v>
      </c>
      <c r="O5083" s="251">
        <v>7</v>
      </c>
      <c r="Q5083" s="251" t="s">
        <v>15740</v>
      </c>
      <c r="R5083" s="251" t="s">
        <v>9960</v>
      </c>
      <c r="S5083" s="251" t="s">
        <v>1175</v>
      </c>
      <c r="T5083" s="251" t="str">
        <f t="shared" si="318"/>
        <v>Q4IC55HN81110BZ610</v>
      </c>
      <c r="W5083" s="251" t="str">
        <f t="shared" si="319"/>
        <v>Q4IC55HN81110-BZ610</v>
      </c>
    </row>
    <row r="5084" spans="1:23" x14ac:dyDescent="0.3">
      <c r="A5084" s="256" t="str">
        <f t="shared" si="317"/>
        <v>Q4IC55HN-81130BZ440-00007</v>
      </c>
      <c r="B5084" s="251" t="s">
        <v>15742</v>
      </c>
      <c r="C5084" s="251" t="s">
        <v>10077</v>
      </c>
      <c r="D5084" s="251" t="s">
        <v>15741</v>
      </c>
      <c r="E5084" s="251" t="s">
        <v>13815</v>
      </c>
      <c r="F5084" s="251" t="s">
        <v>9962</v>
      </c>
      <c r="G5084" s="251" t="s">
        <v>3563</v>
      </c>
      <c r="H5084" s="251" t="s">
        <v>374</v>
      </c>
      <c r="I5084" s="257" t="str">
        <f t="shared" si="316"/>
        <v>-00007</v>
      </c>
      <c r="J5084" s="251">
        <v>7</v>
      </c>
      <c r="K5084" s="251">
        <v>7</v>
      </c>
      <c r="M5084" s="251" t="s">
        <v>9958</v>
      </c>
      <c r="N5084" s="251" t="s">
        <v>14189</v>
      </c>
      <c r="O5084" s="251">
        <v>7</v>
      </c>
      <c r="Q5084" s="251" t="s">
        <v>15742</v>
      </c>
      <c r="R5084" s="251" t="s">
        <v>9960</v>
      </c>
      <c r="S5084" s="251" t="s">
        <v>3562</v>
      </c>
      <c r="T5084" s="251" t="str">
        <f t="shared" si="318"/>
        <v>Q4IC55HN81130BZ440</v>
      </c>
      <c r="W5084" s="251" t="str">
        <f t="shared" si="319"/>
        <v>Q4IC55HN81130-BZ440</v>
      </c>
    </row>
    <row r="5085" spans="1:23" x14ac:dyDescent="0.3">
      <c r="A5085" s="256" t="str">
        <f t="shared" si="317"/>
        <v>I0306242-811100K520-00004</v>
      </c>
      <c r="B5085" s="251" t="s">
        <v>15743</v>
      </c>
      <c r="C5085" s="251" t="s">
        <v>9954</v>
      </c>
      <c r="D5085" s="251" t="s">
        <v>15744</v>
      </c>
      <c r="E5085" s="251" t="s">
        <v>13939</v>
      </c>
      <c r="F5085" s="251" t="s">
        <v>9957</v>
      </c>
      <c r="G5085" s="251" t="s">
        <v>269</v>
      </c>
      <c r="H5085" s="251" t="s">
        <v>3422</v>
      </c>
      <c r="I5085" s="257" t="str">
        <f t="shared" si="316"/>
        <v>-00004</v>
      </c>
      <c r="J5085" s="251">
        <v>4</v>
      </c>
      <c r="K5085" s="251">
        <v>4</v>
      </c>
      <c r="M5085" s="251" t="s">
        <v>9958</v>
      </c>
      <c r="N5085" s="251" t="s">
        <v>14189</v>
      </c>
      <c r="O5085" s="251">
        <v>4</v>
      </c>
      <c r="Q5085" s="251" t="s">
        <v>15743</v>
      </c>
      <c r="R5085" s="251" t="s">
        <v>9960</v>
      </c>
      <c r="S5085" s="252" t="s">
        <v>7</v>
      </c>
      <c r="T5085" s="251" t="str">
        <f t="shared" si="318"/>
        <v>I0306242811100K520</v>
      </c>
      <c r="W5085" s="251" t="str">
        <f t="shared" si="319"/>
        <v>I030624281110-0K520</v>
      </c>
    </row>
    <row r="5086" spans="1:23" x14ac:dyDescent="0.3">
      <c r="A5086" s="256" t="str">
        <f t="shared" si="317"/>
        <v>I0306242-811100K580-00007</v>
      </c>
      <c r="B5086" s="251" t="s">
        <v>15745</v>
      </c>
      <c r="C5086" s="251" t="s">
        <v>9954</v>
      </c>
      <c r="D5086" s="251" t="s">
        <v>15744</v>
      </c>
      <c r="E5086" s="251" t="s">
        <v>13939</v>
      </c>
      <c r="F5086" s="251" t="s">
        <v>9962</v>
      </c>
      <c r="G5086" s="251" t="s">
        <v>429</v>
      </c>
      <c r="H5086" s="251" t="s">
        <v>3422</v>
      </c>
      <c r="I5086" s="257" t="str">
        <f t="shared" si="316"/>
        <v>-00007</v>
      </c>
      <c r="J5086" s="251">
        <v>7</v>
      </c>
      <c r="K5086" s="251">
        <v>7</v>
      </c>
      <c r="M5086" s="251" t="s">
        <v>9958</v>
      </c>
      <c r="N5086" s="251" t="s">
        <v>14189</v>
      </c>
      <c r="O5086" s="251">
        <v>7</v>
      </c>
      <c r="Q5086" s="251" t="s">
        <v>15745</v>
      </c>
      <c r="R5086" s="251" t="s">
        <v>9960</v>
      </c>
      <c r="S5086" s="252" t="s">
        <v>428</v>
      </c>
      <c r="T5086" s="251" t="str">
        <f t="shared" si="318"/>
        <v>I0306242811100K580</v>
      </c>
      <c r="W5086" s="251" t="str">
        <f t="shared" si="319"/>
        <v>I030624281110-0K580</v>
      </c>
    </row>
    <row r="5087" spans="1:23" x14ac:dyDescent="0.3">
      <c r="A5087" s="256" t="str">
        <f t="shared" si="317"/>
        <v>I0306242-81110VT090-00001</v>
      </c>
      <c r="B5087" s="251" t="s">
        <v>15746</v>
      </c>
      <c r="C5087" s="251" t="s">
        <v>9954</v>
      </c>
      <c r="D5087" s="251" t="s">
        <v>15744</v>
      </c>
      <c r="E5087" s="251" t="s">
        <v>13939</v>
      </c>
      <c r="F5087" s="251" t="s">
        <v>9964</v>
      </c>
      <c r="G5087" s="251" t="s">
        <v>14592</v>
      </c>
      <c r="H5087" s="251" t="s">
        <v>3422</v>
      </c>
      <c r="I5087" s="257" t="str">
        <f t="shared" si="316"/>
        <v>-00001</v>
      </c>
      <c r="J5087" s="251">
        <v>1</v>
      </c>
      <c r="K5087" s="251">
        <v>1</v>
      </c>
      <c r="M5087" s="251" t="s">
        <v>9958</v>
      </c>
      <c r="N5087" s="251" t="s">
        <v>14189</v>
      </c>
      <c r="O5087" s="251">
        <v>1</v>
      </c>
      <c r="Q5087" s="251" t="s">
        <v>15746</v>
      </c>
      <c r="R5087" s="251" t="s">
        <v>9960</v>
      </c>
      <c r="S5087" s="252" t="s">
        <v>3721</v>
      </c>
      <c r="T5087" s="251" t="str">
        <f t="shared" si="318"/>
        <v>I030624281110VT090</v>
      </c>
      <c r="W5087" s="251" t="str">
        <f t="shared" si="319"/>
        <v>I030624281110-VT090</v>
      </c>
    </row>
    <row r="5088" spans="1:23" x14ac:dyDescent="0.3">
      <c r="A5088" s="256" t="str">
        <f t="shared" si="317"/>
        <v>I0306242-811300K520-00015</v>
      </c>
      <c r="B5088" s="251" t="s">
        <v>15747</v>
      </c>
      <c r="C5088" s="251" t="s">
        <v>9954</v>
      </c>
      <c r="D5088" s="251" t="s">
        <v>15744</v>
      </c>
      <c r="E5088" s="251" t="s">
        <v>13939</v>
      </c>
      <c r="F5088" s="251" t="s">
        <v>9966</v>
      </c>
      <c r="G5088" s="251" t="s">
        <v>277</v>
      </c>
      <c r="H5088" s="251" t="s">
        <v>5101</v>
      </c>
      <c r="I5088" s="257" t="str">
        <f t="shared" si="316"/>
        <v>-00015</v>
      </c>
      <c r="J5088" s="251">
        <v>15</v>
      </c>
      <c r="K5088" s="251">
        <v>15</v>
      </c>
      <c r="M5088" s="251" t="s">
        <v>9958</v>
      </c>
      <c r="N5088" s="251" t="s">
        <v>14189</v>
      </c>
      <c r="O5088" s="251">
        <v>15</v>
      </c>
      <c r="Q5088" s="251" t="s">
        <v>15747</v>
      </c>
      <c r="R5088" s="251" t="s">
        <v>9960</v>
      </c>
      <c r="S5088" s="252" t="s">
        <v>276</v>
      </c>
      <c r="T5088" s="251" t="str">
        <f t="shared" si="318"/>
        <v>I0306242811300K520</v>
      </c>
      <c r="W5088" s="251" t="str">
        <f t="shared" si="319"/>
        <v>I030624281130-0K520</v>
      </c>
    </row>
    <row r="5089" spans="1:23" x14ac:dyDescent="0.3">
      <c r="A5089" s="256" t="str">
        <f t="shared" si="317"/>
        <v>I0306242-811300K580-00014</v>
      </c>
      <c r="B5089" s="251" t="s">
        <v>15748</v>
      </c>
      <c r="C5089" s="251" t="s">
        <v>9954</v>
      </c>
      <c r="D5089" s="251" t="s">
        <v>15744</v>
      </c>
      <c r="E5089" s="251" t="s">
        <v>13939</v>
      </c>
      <c r="F5089" s="251" t="s">
        <v>9968</v>
      </c>
      <c r="G5089" s="251" t="s">
        <v>434</v>
      </c>
      <c r="H5089" s="251" t="s">
        <v>5101</v>
      </c>
      <c r="I5089" s="257" t="str">
        <f t="shared" si="316"/>
        <v>-00014</v>
      </c>
      <c r="J5089" s="251">
        <v>14</v>
      </c>
      <c r="K5089" s="251">
        <v>14</v>
      </c>
      <c r="M5089" s="251" t="s">
        <v>9958</v>
      </c>
      <c r="N5089" s="251" t="s">
        <v>14189</v>
      </c>
      <c r="O5089" s="251">
        <v>14</v>
      </c>
      <c r="Q5089" s="251" t="s">
        <v>15748</v>
      </c>
      <c r="R5089" s="251" t="s">
        <v>9960</v>
      </c>
      <c r="S5089" s="252" t="s">
        <v>433</v>
      </c>
      <c r="T5089" s="251" t="str">
        <f t="shared" si="318"/>
        <v>I0306242811300K580</v>
      </c>
      <c r="W5089" s="251" t="str">
        <f t="shared" si="319"/>
        <v>I030624281130-0K580</v>
      </c>
    </row>
    <row r="5090" spans="1:23" x14ac:dyDescent="0.3">
      <c r="A5090" s="256" t="str">
        <f t="shared" si="317"/>
        <v>I0306242-811500K520-00005</v>
      </c>
      <c r="B5090" s="251" t="s">
        <v>15749</v>
      </c>
      <c r="C5090" s="251" t="s">
        <v>9954</v>
      </c>
      <c r="D5090" s="251" t="s">
        <v>15744</v>
      </c>
      <c r="E5090" s="251" t="s">
        <v>13939</v>
      </c>
      <c r="F5090" s="251" t="s">
        <v>9970</v>
      </c>
      <c r="G5090" s="251" t="s">
        <v>280</v>
      </c>
      <c r="H5090" s="251" t="s">
        <v>3429</v>
      </c>
      <c r="I5090" s="257" t="str">
        <f t="shared" si="316"/>
        <v>-00005</v>
      </c>
      <c r="J5090" s="251">
        <v>5</v>
      </c>
      <c r="K5090" s="251">
        <v>5</v>
      </c>
      <c r="M5090" s="251" t="s">
        <v>9958</v>
      </c>
      <c r="N5090" s="251" t="s">
        <v>14189</v>
      </c>
      <c r="O5090" s="251">
        <v>5</v>
      </c>
      <c r="Q5090" s="251" t="s">
        <v>15749</v>
      </c>
      <c r="R5090" s="251" t="s">
        <v>9960</v>
      </c>
      <c r="S5090" s="252" t="s">
        <v>12</v>
      </c>
      <c r="T5090" s="251" t="str">
        <f t="shared" si="318"/>
        <v>I0306242811500K520</v>
      </c>
      <c r="W5090" s="251" t="str">
        <f t="shared" si="319"/>
        <v>I030624281150-0K520</v>
      </c>
    </row>
    <row r="5091" spans="1:23" x14ac:dyDescent="0.3">
      <c r="A5091" s="256" t="str">
        <f t="shared" si="317"/>
        <v>I0306242-811500K541-00003</v>
      </c>
      <c r="B5091" s="251" t="s">
        <v>15750</v>
      </c>
      <c r="C5091" s="251" t="s">
        <v>9954</v>
      </c>
      <c r="D5091" s="251" t="s">
        <v>15744</v>
      </c>
      <c r="E5091" s="251" t="s">
        <v>13939</v>
      </c>
      <c r="F5091" s="251" t="s">
        <v>9972</v>
      </c>
      <c r="G5091" s="251" t="s">
        <v>311</v>
      </c>
      <c r="H5091" s="251" t="s">
        <v>3429</v>
      </c>
      <c r="I5091" s="257" t="str">
        <f t="shared" si="316"/>
        <v>-00003</v>
      </c>
      <c r="J5091" s="251">
        <v>3</v>
      </c>
      <c r="K5091" s="251">
        <v>3</v>
      </c>
      <c r="M5091" s="251" t="s">
        <v>9958</v>
      </c>
      <c r="N5091" s="251" t="s">
        <v>14189</v>
      </c>
      <c r="O5091" s="251">
        <v>3</v>
      </c>
      <c r="Q5091" s="251" t="s">
        <v>15750</v>
      </c>
      <c r="R5091" s="251" t="s">
        <v>9960</v>
      </c>
      <c r="S5091" s="252" t="s">
        <v>310</v>
      </c>
      <c r="T5091" s="251" t="str">
        <f t="shared" si="318"/>
        <v>I0306242811500K541</v>
      </c>
      <c r="W5091" s="251" t="str">
        <f t="shared" si="319"/>
        <v>I030624281150-0K541</v>
      </c>
    </row>
    <row r="5092" spans="1:23" x14ac:dyDescent="0.3">
      <c r="A5092" s="256" t="str">
        <f t="shared" si="317"/>
        <v>I0306242-811500K580-00011</v>
      </c>
      <c r="B5092" s="251" t="s">
        <v>15751</v>
      </c>
      <c r="C5092" s="251" t="s">
        <v>9954</v>
      </c>
      <c r="D5092" s="251" t="s">
        <v>15744</v>
      </c>
      <c r="E5092" s="251" t="s">
        <v>13939</v>
      </c>
      <c r="F5092" s="251" t="s">
        <v>9974</v>
      </c>
      <c r="G5092" s="251" t="s">
        <v>437</v>
      </c>
      <c r="H5092" s="251" t="s">
        <v>3429</v>
      </c>
      <c r="I5092" s="257" t="str">
        <f t="shared" si="316"/>
        <v>-00011</v>
      </c>
      <c r="J5092" s="251">
        <v>11</v>
      </c>
      <c r="K5092" s="251">
        <v>11</v>
      </c>
      <c r="M5092" s="251" t="s">
        <v>9958</v>
      </c>
      <c r="N5092" s="251" t="s">
        <v>14189</v>
      </c>
      <c r="O5092" s="251">
        <v>11</v>
      </c>
      <c r="Q5092" s="251" t="s">
        <v>15751</v>
      </c>
      <c r="R5092" s="251" t="s">
        <v>9960</v>
      </c>
      <c r="S5092" s="252" t="s">
        <v>436</v>
      </c>
      <c r="T5092" s="251" t="str">
        <f t="shared" si="318"/>
        <v>I0306242811500K580</v>
      </c>
      <c r="W5092" s="251" t="str">
        <f t="shared" si="319"/>
        <v>I030624281150-0K580</v>
      </c>
    </row>
    <row r="5093" spans="1:23" x14ac:dyDescent="0.3">
      <c r="A5093" s="256" t="str">
        <f t="shared" si="317"/>
        <v>I0306242-811700K520-00003</v>
      </c>
      <c r="B5093" s="251" t="s">
        <v>15752</v>
      </c>
      <c r="C5093" s="251" t="s">
        <v>9954</v>
      </c>
      <c r="D5093" s="251" t="s">
        <v>15744</v>
      </c>
      <c r="E5093" s="251" t="s">
        <v>13939</v>
      </c>
      <c r="F5093" s="251" t="s">
        <v>9976</v>
      </c>
      <c r="G5093" s="251" t="s">
        <v>285</v>
      </c>
      <c r="H5093" s="251" t="s">
        <v>5102</v>
      </c>
      <c r="I5093" s="257" t="str">
        <f t="shared" si="316"/>
        <v>-00003</v>
      </c>
      <c r="J5093" s="251">
        <v>3</v>
      </c>
      <c r="K5093" s="251">
        <v>3</v>
      </c>
      <c r="M5093" s="251" t="s">
        <v>9958</v>
      </c>
      <c r="N5093" s="251" t="s">
        <v>14189</v>
      </c>
      <c r="O5093" s="251">
        <v>3</v>
      </c>
      <c r="Q5093" s="251" t="s">
        <v>15752</v>
      </c>
      <c r="R5093" s="251" t="s">
        <v>9960</v>
      </c>
      <c r="S5093" s="252" t="s">
        <v>284</v>
      </c>
      <c r="T5093" s="251" t="str">
        <f t="shared" si="318"/>
        <v>I0306242811700K520</v>
      </c>
      <c r="W5093" s="251" t="str">
        <f t="shared" si="319"/>
        <v>I030624281170-0K520</v>
      </c>
    </row>
    <row r="5094" spans="1:23" x14ac:dyDescent="0.3">
      <c r="A5094" s="256" t="str">
        <f t="shared" si="317"/>
        <v>I0306242-811700K580-00013</v>
      </c>
      <c r="B5094" s="251" t="s">
        <v>15753</v>
      </c>
      <c r="C5094" s="251" t="s">
        <v>9954</v>
      </c>
      <c r="D5094" s="251" t="s">
        <v>15744</v>
      </c>
      <c r="E5094" s="251" t="s">
        <v>13939</v>
      </c>
      <c r="F5094" s="251" t="s">
        <v>9978</v>
      </c>
      <c r="G5094" s="251" t="s">
        <v>442</v>
      </c>
      <c r="H5094" s="251" t="s">
        <v>5102</v>
      </c>
      <c r="I5094" s="257" t="str">
        <f t="shared" si="316"/>
        <v>-00013</v>
      </c>
      <c r="J5094" s="251">
        <v>13</v>
      </c>
      <c r="K5094" s="251">
        <v>13</v>
      </c>
      <c r="M5094" s="251" t="s">
        <v>9958</v>
      </c>
      <c r="N5094" s="251" t="s">
        <v>14189</v>
      </c>
      <c r="O5094" s="251">
        <v>13</v>
      </c>
      <c r="Q5094" s="251" t="s">
        <v>15753</v>
      </c>
      <c r="R5094" s="251" t="s">
        <v>9960</v>
      </c>
      <c r="S5094" s="252" t="s">
        <v>441</v>
      </c>
      <c r="T5094" s="251" t="str">
        <f t="shared" si="318"/>
        <v>I0306242811700K580</v>
      </c>
      <c r="W5094" s="251" t="str">
        <f t="shared" si="319"/>
        <v>I030624281170-0K580</v>
      </c>
    </row>
    <row r="5095" spans="1:23" x14ac:dyDescent="0.3">
      <c r="A5095" s="256" t="str">
        <f t="shared" si="317"/>
        <v>I0306242-815500D890-00001</v>
      </c>
      <c r="B5095" s="251" t="s">
        <v>15754</v>
      </c>
      <c r="C5095" s="251" t="s">
        <v>9954</v>
      </c>
      <c r="D5095" s="251" t="s">
        <v>15744</v>
      </c>
      <c r="E5095" s="251" t="s">
        <v>13939</v>
      </c>
      <c r="F5095" s="251" t="s">
        <v>9980</v>
      </c>
      <c r="G5095" s="251" t="s">
        <v>814</v>
      </c>
      <c r="H5095" s="251" t="s">
        <v>5202</v>
      </c>
      <c r="I5095" s="257" t="str">
        <f t="shared" si="316"/>
        <v>-00001</v>
      </c>
      <c r="J5095" s="251">
        <v>1</v>
      </c>
      <c r="K5095" s="251">
        <v>1</v>
      </c>
      <c r="M5095" s="251" t="s">
        <v>9993</v>
      </c>
      <c r="N5095" s="251" t="s">
        <v>14189</v>
      </c>
      <c r="O5095" s="251">
        <v>1</v>
      </c>
      <c r="Q5095" s="251" t="s">
        <v>15754</v>
      </c>
      <c r="R5095" s="251" t="s">
        <v>9960</v>
      </c>
      <c r="S5095" s="252" t="s">
        <v>813</v>
      </c>
      <c r="T5095" s="251" t="str">
        <f t="shared" si="318"/>
        <v>I0306242815500D890</v>
      </c>
      <c r="W5095" s="251" t="str">
        <f t="shared" si="319"/>
        <v>I030624281550-0D890</v>
      </c>
    </row>
    <row r="5096" spans="1:23" x14ac:dyDescent="0.3">
      <c r="A5096" s="256" t="str">
        <f t="shared" si="317"/>
        <v>I0306242-815500K210-00003</v>
      </c>
      <c r="B5096" s="251" t="s">
        <v>15755</v>
      </c>
      <c r="C5096" s="251" t="s">
        <v>9954</v>
      </c>
      <c r="D5096" s="251" t="s">
        <v>15744</v>
      </c>
      <c r="E5096" s="251" t="s">
        <v>13939</v>
      </c>
      <c r="F5096" s="251" t="s">
        <v>9982</v>
      </c>
      <c r="G5096" s="251" t="s">
        <v>654</v>
      </c>
      <c r="H5096" s="251" t="s">
        <v>5202</v>
      </c>
      <c r="I5096" s="257" t="str">
        <f t="shared" si="316"/>
        <v>-00003</v>
      </c>
      <c r="J5096" s="251">
        <v>3</v>
      </c>
      <c r="K5096" s="251">
        <v>3</v>
      </c>
      <c r="M5096" s="251" t="s">
        <v>9958</v>
      </c>
      <c r="N5096" s="251" t="s">
        <v>14189</v>
      </c>
      <c r="O5096" s="251">
        <v>3</v>
      </c>
      <c r="Q5096" s="251" t="s">
        <v>15755</v>
      </c>
      <c r="R5096" s="251" t="s">
        <v>9960</v>
      </c>
      <c r="S5096" s="252" t="s">
        <v>653</v>
      </c>
      <c r="T5096" s="251" t="str">
        <f t="shared" si="318"/>
        <v>I0306242815500K210</v>
      </c>
      <c r="W5096" s="251" t="str">
        <f t="shared" si="319"/>
        <v>I030624281550-0K210</v>
      </c>
    </row>
    <row r="5097" spans="1:23" x14ac:dyDescent="0.3">
      <c r="A5097" s="256" t="str">
        <f t="shared" si="317"/>
        <v>I0306242-815500K240-00005</v>
      </c>
      <c r="B5097" s="251" t="s">
        <v>15756</v>
      </c>
      <c r="C5097" s="251" t="s">
        <v>9954</v>
      </c>
      <c r="D5097" s="251" t="s">
        <v>15744</v>
      </c>
      <c r="E5097" s="251" t="s">
        <v>13939</v>
      </c>
      <c r="F5097" s="251" t="s">
        <v>9984</v>
      </c>
      <c r="G5097" s="251" t="s">
        <v>727</v>
      </c>
      <c r="H5097" s="251" t="s">
        <v>5202</v>
      </c>
      <c r="I5097" s="257" t="str">
        <f t="shared" si="316"/>
        <v>-00005</v>
      </c>
      <c r="J5097" s="251">
        <v>5</v>
      </c>
      <c r="K5097" s="251">
        <v>5</v>
      </c>
      <c r="M5097" s="251" t="s">
        <v>9958</v>
      </c>
      <c r="N5097" s="251" t="s">
        <v>14189</v>
      </c>
      <c r="O5097" s="251">
        <v>5</v>
      </c>
      <c r="Q5097" s="251" t="s">
        <v>15756</v>
      </c>
      <c r="R5097" s="251" t="s">
        <v>9960</v>
      </c>
      <c r="S5097" s="252" t="s">
        <v>726</v>
      </c>
      <c r="T5097" s="251" t="str">
        <f t="shared" si="318"/>
        <v>I0306242815500K240</v>
      </c>
      <c r="W5097" s="251" t="str">
        <f t="shared" si="319"/>
        <v>I030624281550-0K240</v>
      </c>
    </row>
    <row r="5098" spans="1:23" x14ac:dyDescent="0.3">
      <c r="A5098" s="256" t="str">
        <f t="shared" si="317"/>
        <v>I0306242-815500K630-00002</v>
      </c>
      <c r="B5098" s="251" t="s">
        <v>15757</v>
      </c>
      <c r="C5098" s="251" t="s">
        <v>9954</v>
      </c>
      <c r="D5098" s="251" t="s">
        <v>15744</v>
      </c>
      <c r="E5098" s="251" t="s">
        <v>13939</v>
      </c>
      <c r="F5098" s="251" t="s">
        <v>9986</v>
      </c>
      <c r="G5098" s="251" t="s">
        <v>3385</v>
      </c>
      <c r="H5098" s="251" t="s">
        <v>5202</v>
      </c>
      <c r="I5098" s="257" t="str">
        <f t="shared" si="316"/>
        <v>-00002</v>
      </c>
      <c r="J5098" s="251">
        <v>2</v>
      </c>
      <c r="K5098" s="251">
        <v>2</v>
      </c>
      <c r="M5098" s="251" t="s">
        <v>9958</v>
      </c>
      <c r="N5098" s="251" t="s">
        <v>14189</v>
      </c>
      <c r="O5098" s="251">
        <v>2</v>
      </c>
      <c r="Q5098" s="251" t="s">
        <v>15757</v>
      </c>
      <c r="R5098" s="251" t="s">
        <v>9960</v>
      </c>
      <c r="S5098" s="252" t="s">
        <v>3366</v>
      </c>
      <c r="T5098" s="251" t="str">
        <f t="shared" si="318"/>
        <v>I0306242815500K630</v>
      </c>
      <c r="W5098" s="251" t="str">
        <f t="shared" si="319"/>
        <v>I030624281550-0K630</v>
      </c>
    </row>
    <row r="5099" spans="1:23" x14ac:dyDescent="0.3">
      <c r="A5099" s="256" t="str">
        <f t="shared" si="317"/>
        <v>I0306242-815510K240-00007</v>
      </c>
      <c r="B5099" s="251" t="s">
        <v>15758</v>
      </c>
      <c r="C5099" s="251" t="s">
        <v>9954</v>
      </c>
      <c r="D5099" s="251" t="s">
        <v>15744</v>
      </c>
      <c r="E5099" s="251" t="s">
        <v>13939</v>
      </c>
      <c r="F5099" s="251" t="s">
        <v>9988</v>
      </c>
      <c r="G5099" s="251" t="s">
        <v>740</v>
      </c>
      <c r="H5099" s="251" t="s">
        <v>3436</v>
      </c>
      <c r="I5099" s="257" t="str">
        <f t="shared" si="316"/>
        <v>-00007</v>
      </c>
      <c r="J5099" s="251">
        <v>7</v>
      </c>
      <c r="K5099" s="251">
        <v>7</v>
      </c>
      <c r="M5099" s="251" t="s">
        <v>9958</v>
      </c>
      <c r="N5099" s="251" t="s">
        <v>14189</v>
      </c>
      <c r="O5099" s="251">
        <v>7</v>
      </c>
      <c r="Q5099" s="251" t="s">
        <v>15758</v>
      </c>
      <c r="R5099" s="251" t="s">
        <v>9960</v>
      </c>
      <c r="S5099" s="252" t="s">
        <v>9</v>
      </c>
      <c r="T5099" s="251" t="str">
        <f t="shared" si="318"/>
        <v>I0306242815510K240</v>
      </c>
      <c r="W5099" s="251" t="str">
        <f t="shared" si="319"/>
        <v>I030624281551-0K240</v>
      </c>
    </row>
    <row r="5100" spans="1:23" x14ac:dyDescent="0.3">
      <c r="A5100" s="256" t="str">
        <f t="shared" si="317"/>
        <v>I0306242-815600D891-00001</v>
      </c>
      <c r="B5100" s="251" t="s">
        <v>15759</v>
      </c>
      <c r="C5100" s="251" t="s">
        <v>9954</v>
      </c>
      <c r="D5100" s="251" t="s">
        <v>15744</v>
      </c>
      <c r="E5100" s="251" t="s">
        <v>13939</v>
      </c>
      <c r="F5100" s="251" t="s">
        <v>9990</v>
      </c>
      <c r="G5100" s="251" t="s">
        <v>3397</v>
      </c>
      <c r="H5100" s="251" t="s">
        <v>5204</v>
      </c>
      <c r="I5100" s="257" t="str">
        <f t="shared" si="316"/>
        <v>-00001</v>
      </c>
      <c r="J5100" s="251">
        <v>1</v>
      </c>
      <c r="K5100" s="251">
        <v>1</v>
      </c>
      <c r="M5100" s="251" t="s">
        <v>9993</v>
      </c>
      <c r="N5100" s="251" t="s">
        <v>14189</v>
      </c>
      <c r="O5100" s="251">
        <v>1</v>
      </c>
      <c r="Q5100" s="251" t="s">
        <v>15759</v>
      </c>
      <c r="R5100" s="251" t="s">
        <v>9960</v>
      </c>
      <c r="S5100" s="252" t="s">
        <v>3396</v>
      </c>
      <c r="T5100" s="251" t="str">
        <f t="shared" si="318"/>
        <v>I0306242815600D891</v>
      </c>
      <c r="W5100" s="251" t="str">
        <f t="shared" si="319"/>
        <v>I030624281560-0D891</v>
      </c>
    </row>
    <row r="5101" spans="1:23" x14ac:dyDescent="0.3">
      <c r="A5101" s="256" t="str">
        <f t="shared" si="317"/>
        <v>I0306242-815600K210-00007</v>
      </c>
      <c r="B5101" s="251" t="s">
        <v>15760</v>
      </c>
      <c r="C5101" s="251" t="s">
        <v>9954</v>
      </c>
      <c r="D5101" s="251" t="s">
        <v>15744</v>
      </c>
      <c r="E5101" s="251" t="s">
        <v>13939</v>
      </c>
      <c r="F5101" s="251" t="s">
        <v>9992</v>
      </c>
      <c r="G5101" s="251" t="s">
        <v>670</v>
      </c>
      <c r="H5101" s="251" t="s">
        <v>5204</v>
      </c>
      <c r="I5101" s="257" t="str">
        <f t="shared" si="316"/>
        <v>-00007</v>
      </c>
      <c r="J5101" s="251">
        <v>7</v>
      </c>
      <c r="K5101" s="251">
        <v>7</v>
      </c>
      <c r="M5101" s="251" t="s">
        <v>9958</v>
      </c>
      <c r="N5101" s="251" t="s">
        <v>14189</v>
      </c>
      <c r="O5101" s="251">
        <v>7</v>
      </c>
      <c r="Q5101" s="251" t="s">
        <v>15760</v>
      </c>
      <c r="R5101" s="251" t="s">
        <v>9960</v>
      </c>
      <c r="S5101" s="252" t="s">
        <v>13</v>
      </c>
      <c r="T5101" s="251" t="str">
        <f t="shared" si="318"/>
        <v>I0306242815600K210</v>
      </c>
      <c r="W5101" s="251" t="str">
        <f t="shared" si="319"/>
        <v>I030624281560-0K210</v>
      </c>
    </row>
    <row r="5102" spans="1:23" x14ac:dyDescent="0.3">
      <c r="A5102" s="256" t="str">
        <f t="shared" si="317"/>
        <v>I0306242-815600K240-00004</v>
      </c>
      <c r="B5102" s="251" t="s">
        <v>15761</v>
      </c>
      <c r="C5102" s="251" t="s">
        <v>9954</v>
      </c>
      <c r="D5102" s="251" t="s">
        <v>15744</v>
      </c>
      <c r="E5102" s="251" t="s">
        <v>13939</v>
      </c>
      <c r="F5102" s="251" t="s">
        <v>9995</v>
      </c>
      <c r="G5102" s="251" t="s">
        <v>744</v>
      </c>
      <c r="H5102" s="251" t="s">
        <v>5204</v>
      </c>
      <c r="I5102" s="257" t="str">
        <f t="shared" si="316"/>
        <v>-00004</v>
      </c>
      <c r="J5102" s="251">
        <v>4</v>
      </c>
      <c r="K5102" s="251">
        <v>4</v>
      </c>
      <c r="M5102" s="251" t="s">
        <v>9958</v>
      </c>
      <c r="N5102" s="251" t="s">
        <v>14189</v>
      </c>
      <c r="O5102" s="251">
        <v>4</v>
      </c>
      <c r="Q5102" s="251" t="s">
        <v>15761</v>
      </c>
      <c r="R5102" s="251" t="s">
        <v>9960</v>
      </c>
      <c r="S5102" s="252" t="s">
        <v>743</v>
      </c>
      <c r="T5102" s="251" t="str">
        <f t="shared" si="318"/>
        <v>I0306242815600K240</v>
      </c>
      <c r="W5102" s="251" t="str">
        <f t="shared" si="319"/>
        <v>I030624281560-0K240</v>
      </c>
    </row>
    <row r="5103" spans="1:23" x14ac:dyDescent="0.3">
      <c r="A5103" s="256" t="str">
        <f t="shared" si="317"/>
        <v>I0306242-815600K590-00002</v>
      </c>
      <c r="B5103" s="251" t="s">
        <v>15762</v>
      </c>
      <c r="C5103" s="251" t="s">
        <v>9954</v>
      </c>
      <c r="D5103" s="251" t="s">
        <v>15744</v>
      </c>
      <c r="E5103" s="251" t="s">
        <v>13939</v>
      </c>
      <c r="F5103" s="251" t="s">
        <v>9997</v>
      </c>
      <c r="G5103" s="251" t="s">
        <v>3386</v>
      </c>
      <c r="H5103" s="251" t="s">
        <v>5204</v>
      </c>
      <c r="I5103" s="257" t="str">
        <f t="shared" si="316"/>
        <v>-00002</v>
      </c>
      <c r="J5103" s="251">
        <v>2</v>
      </c>
      <c r="K5103" s="251">
        <v>2</v>
      </c>
      <c r="M5103" s="251" t="s">
        <v>9958</v>
      </c>
      <c r="N5103" s="251" t="s">
        <v>14189</v>
      </c>
      <c r="O5103" s="251">
        <v>2</v>
      </c>
      <c r="Q5103" s="251" t="s">
        <v>15762</v>
      </c>
      <c r="R5103" s="251" t="s">
        <v>9960</v>
      </c>
      <c r="S5103" s="252" t="s">
        <v>3370</v>
      </c>
      <c r="T5103" s="251" t="str">
        <f t="shared" si="318"/>
        <v>I0306242815600K590</v>
      </c>
      <c r="W5103" s="251" t="str">
        <f t="shared" si="319"/>
        <v>I030624281560-0K590</v>
      </c>
    </row>
    <row r="5104" spans="1:23" x14ac:dyDescent="0.3">
      <c r="A5104" s="256" t="str">
        <f t="shared" si="317"/>
        <v>I0306242-815610K240-00003</v>
      </c>
      <c r="B5104" s="251" t="s">
        <v>15763</v>
      </c>
      <c r="C5104" s="251" t="s">
        <v>9954</v>
      </c>
      <c r="D5104" s="251" t="s">
        <v>15744</v>
      </c>
      <c r="E5104" s="251" t="s">
        <v>13939</v>
      </c>
      <c r="F5104" s="251" t="s">
        <v>10000</v>
      </c>
      <c r="G5104" s="251" t="s">
        <v>753</v>
      </c>
      <c r="H5104" s="251" t="s">
        <v>3443</v>
      </c>
      <c r="I5104" s="257" t="str">
        <f t="shared" si="316"/>
        <v>-00003</v>
      </c>
      <c r="J5104" s="251">
        <v>3</v>
      </c>
      <c r="K5104" s="251">
        <v>3</v>
      </c>
      <c r="M5104" s="251" t="s">
        <v>9958</v>
      </c>
      <c r="N5104" s="251" t="s">
        <v>14189</v>
      </c>
      <c r="O5104" s="251">
        <v>3</v>
      </c>
      <c r="Q5104" s="251" t="s">
        <v>15763</v>
      </c>
      <c r="R5104" s="251" t="s">
        <v>9960</v>
      </c>
      <c r="S5104" s="252" t="s">
        <v>10</v>
      </c>
      <c r="T5104" s="251" t="str">
        <f t="shared" si="318"/>
        <v>I0306242815610K240</v>
      </c>
      <c r="W5104" s="251" t="str">
        <f t="shared" si="319"/>
        <v>I030624281561-0K240</v>
      </c>
    </row>
    <row r="5105" spans="1:23" x14ac:dyDescent="0.3">
      <c r="A5105" s="256" t="str">
        <f t="shared" si="317"/>
        <v>I0306242-815800K050-00003</v>
      </c>
      <c r="B5105" s="251" t="s">
        <v>15764</v>
      </c>
      <c r="C5105" s="251" t="s">
        <v>9954</v>
      </c>
      <c r="D5105" s="251" t="s">
        <v>15744</v>
      </c>
      <c r="E5105" s="251" t="s">
        <v>13939</v>
      </c>
      <c r="F5105" s="251" t="s">
        <v>10002</v>
      </c>
      <c r="G5105" s="251" t="s">
        <v>756</v>
      </c>
      <c r="H5105" s="251" t="s">
        <v>758</v>
      </c>
      <c r="I5105" s="257" t="str">
        <f t="shared" si="316"/>
        <v>-00003</v>
      </c>
      <c r="J5105" s="251">
        <v>3</v>
      </c>
      <c r="K5105" s="251">
        <v>3</v>
      </c>
      <c r="M5105" s="251" t="s">
        <v>9958</v>
      </c>
      <c r="N5105" s="251" t="s">
        <v>14189</v>
      </c>
      <c r="O5105" s="251">
        <v>3</v>
      </c>
      <c r="Q5105" s="251" t="s">
        <v>15764</v>
      </c>
      <c r="R5105" s="251" t="s">
        <v>9960</v>
      </c>
      <c r="S5105" s="252" t="s">
        <v>6</v>
      </c>
      <c r="T5105" s="251" t="str">
        <f t="shared" si="318"/>
        <v>I0306242815800K050</v>
      </c>
      <c r="W5105" s="251" t="str">
        <f t="shared" si="319"/>
        <v>I030624281580-0K050</v>
      </c>
    </row>
    <row r="5106" spans="1:23" x14ac:dyDescent="0.3">
      <c r="A5106" s="256" t="str">
        <f t="shared" si="317"/>
        <v>I0306242-815800K260-00001</v>
      </c>
      <c r="B5106" s="251" t="s">
        <v>15765</v>
      </c>
      <c r="C5106" s="251" t="s">
        <v>9954</v>
      </c>
      <c r="D5106" s="251" t="s">
        <v>15744</v>
      </c>
      <c r="E5106" s="251" t="s">
        <v>13939</v>
      </c>
      <c r="F5106" s="251" t="s">
        <v>10005</v>
      </c>
      <c r="G5106" s="251" t="s">
        <v>3387</v>
      </c>
      <c r="H5106" s="251" t="s">
        <v>758</v>
      </c>
      <c r="I5106" s="257" t="str">
        <f t="shared" si="316"/>
        <v>-00001</v>
      </c>
      <c r="J5106" s="251">
        <v>1</v>
      </c>
      <c r="K5106" s="251">
        <v>1</v>
      </c>
      <c r="M5106" s="251" t="s">
        <v>9993</v>
      </c>
      <c r="N5106" s="251" t="s">
        <v>14189</v>
      </c>
      <c r="O5106" s="251">
        <v>1</v>
      </c>
      <c r="Q5106" s="251" t="s">
        <v>15765</v>
      </c>
      <c r="R5106" s="251" t="s">
        <v>9960</v>
      </c>
      <c r="S5106" s="252" t="s">
        <v>3374</v>
      </c>
      <c r="T5106" s="251" t="str">
        <f t="shared" si="318"/>
        <v>I0306242815800K260</v>
      </c>
      <c r="W5106" s="251" t="str">
        <f t="shared" si="319"/>
        <v>I030624281580-0K260</v>
      </c>
    </row>
    <row r="5107" spans="1:23" x14ac:dyDescent="0.3">
      <c r="A5107" s="256" t="str">
        <f t="shared" si="317"/>
        <v>I0306242-815810K050-00006</v>
      </c>
      <c r="B5107" s="251" t="s">
        <v>15766</v>
      </c>
      <c r="C5107" s="251" t="s">
        <v>9954</v>
      </c>
      <c r="D5107" s="251" t="s">
        <v>15744</v>
      </c>
      <c r="E5107" s="251" t="s">
        <v>13939</v>
      </c>
      <c r="F5107" s="251" t="s">
        <v>10009</v>
      </c>
      <c r="G5107" s="251" t="s">
        <v>763</v>
      </c>
      <c r="H5107" s="251" t="s">
        <v>5218</v>
      </c>
      <c r="I5107" s="257" t="str">
        <f t="shared" si="316"/>
        <v>-00006</v>
      </c>
      <c r="J5107" s="251">
        <v>6</v>
      </c>
      <c r="K5107" s="251">
        <v>6</v>
      </c>
      <c r="M5107" s="251" t="s">
        <v>9958</v>
      </c>
      <c r="N5107" s="251" t="s">
        <v>14189</v>
      </c>
      <c r="O5107" s="251">
        <v>6</v>
      </c>
      <c r="Q5107" s="251" t="s">
        <v>15766</v>
      </c>
      <c r="R5107" s="251" t="s">
        <v>9960</v>
      </c>
      <c r="S5107" s="252" t="s">
        <v>762</v>
      </c>
      <c r="T5107" s="251" t="str">
        <f t="shared" si="318"/>
        <v>I0306242815810K050</v>
      </c>
      <c r="W5107" s="251" t="str">
        <f t="shared" si="319"/>
        <v>I030624281581-0K050</v>
      </c>
    </row>
    <row r="5108" spans="1:23" x14ac:dyDescent="0.3">
      <c r="A5108" s="256" t="str">
        <f t="shared" si="317"/>
        <v>I0306242-815900K050-00004</v>
      </c>
      <c r="B5108" s="251" t="s">
        <v>15767</v>
      </c>
      <c r="C5108" s="251" t="s">
        <v>9954</v>
      </c>
      <c r="D5108" s="251" t="s">
        <v>15744</v>
      </c>
      <c r="E5108" s="251" t="s">
        <v>13939</v>
      </c>
      <c r="F5108" s="251" t="s">
        <v>10012</v>
      </c>
      <c r="G5108" s="251" t="s">
        <v>767</v>
      </c>
      <c r="H5108" s="251" t="s">
        <v>770</v>
      </c>
      <c r="I5108" s="257" t="str">
        <f t="shared" si="316"/>
        <v>-00004</v>
      </c>
      <c r="J5108" s="251">
        <v>4</v>
      </c>
      <c r="K5108" s="251">
        <v>4</v>
      </c>
      <c r="M5108" s="251" t="s">
        <v>9958</v>
      </c>
      <c r="N5108" s="251" t="s">
        <v>14189</v>
      </c>
      <c r="O5108" s="251">
        <v>4</v>
      </c>
      <c r="Q5108" s="251" t="s">
        <v>15767</v>
      </c>
      <c r="R5108" s="251" t="s">
        <v>9960</v>
      </c>
      <c r="S5108" s="252" t="s">
        <v>766</v>
      </c>
      <c r="T5108" s="251" t="str">
        <f t="shared" si="318"/>
        <v>I0306242815900K050</v>
      </c>
      <c r="W5108" s="251" t="str">
        <f t="shared" si="319"/>
        <v>I030624281590-0K050</v>
      </c>
    </row>
    <row r="5109" spans="1:23" x14ac:dyDescent="0.3">
      <c r="A5109" s="256" t="str">
        <f t="shared" si="317"/>
        <v>I0306242-815910K050-00006</v>
      </c>
      <c r="B5109" s="251" t="s">
        <v>15768</v>
      </c>
      <c r="C5109" s="251" t="s">
        <v>9954</v>
      </c>
      <c r="D5109" s="251" t="s">
        <v>15744</v>
      </c>
      <c r="E5109" s="251" t="s">
        <v>13939</v>
      </c>
      <c r="F5109" s="251" t="s">
        <v>10188</v>
      </c>
      <c r="G5109" s="251" t="s">
        <v>777</v>
      </c>
      <c r="H5109" s="251" t="s">
        <v>5219</v>
      </c>
      <c r="I5109" s="257" t="str">
        <f t="shared" si="316"/>
        <v>-00006</v>
      </c>
      <c r="J5109" s="251">
        <v>6</v>
      </c>
      <c r="K5109" s="251">
        <v>6</v>
      </c>
      <c r="M5109" s="251" t="s">
        <v>9958</v>
      </c>
      <c r="N5109" s="251" t="s">
        <v>14189</v>
      </c>
      <c r="O5109" s="251">
        <v>6</v>
      </c>
      <c r="Q5109" s="251" t="s">
        <v>15768</v>
      </c>
      <c r="R5109" s="251" t="s">
        <v>9960</v>
      </c>
      <c r="S5109" s="252" t="s">
        <v>776</v>
      </c>
      <c r="T5109" s="251" t="str">
        <f t="shared" si="318"/>
        <v>I0306242815910K050</v>
      </c>
      <c r="W5109" s="251" t="str">
        <f t="shared" si="319"/>
        <v>I030624281591-0K050</v>
      </c>
    </row>
    <row r="5110" spans="1:23" x14ac:dyDescent="0.3">
      <c r="A5110" s="256" t="str">
        <f t="shared" si="317"/>
        <v>I0306242-9098113087-00003</v>
      </c>
      <c r="B5110" s="251" t="s">
        <v>15769</v>
      </c>
      <c r="C5110" s="251" t="s">
        <v>9954</v>
      </c>
      <c r="D5110" s="251" t="s">
        <v>15744</v>
      </c>
      <c r="E5110" s="251" t="s">
        <v>13939</v>
      </c>
      <c r="F5110" s="251" t="s">
        <v>10190</v>
      </c>
      <c r="G5110" s="251" t="s">
        <v>939</v>
      </c>
      <c r="H5110" s="251" t="s">
        <v>3393</v>
      </c>
      <c r="I5110" s="257" t="str">
        <f t="shared" si="316"/>
        <v>-00003</v>
      </c>
      <c r="J5110" s="251">
        <v>3</v>
      </c>
      <c r="K5110" s="251">
        <v>3</v>
      </c>
      <c r="M5110" s="251" t="s">
        <v>10003</v>
      </c>
      <c r="N5110" s="251" t="s">
        <v>14189</v>
      </c>
      <c r="O5110" s="251">
        <v>3</v>
      </c>
      <c r="Q5110" s="251" t="s">
        <v>15769</v>
      </c>
      <c r="R5110" s="251" t="s">
        <v>9960</v>
      </c>
      <c r="S5110" s="252">
        <v>9098113087</v>
      </c>
      <c r="T5110" s="251" t="str">
        <f t="shared" si="318"/>
        <v>I03062429098113087</v>
      </c>
      <c r="W5110" s="251" t="str">
        <f t="shared" si="319"/>
        <v>I030624290981-13087</v>
      </c>
    </row>
    <row r="5111" spans="1:23" x14ac:dyDescent="0.3">
      <c r="A5111" s="256" t="str">
        <f t="shared" si="317"/>
        <v>I0306242-9098114011-00001</v>
      </c>
      <c r="B5111" s="251" t="s">
        <v>15770</v>
      </c>
      <c r="C5111" s="251" t="s">
        <v>9954</v>
      </c>
      <c r="D5111" s="251" t="s">
        <v>15744</v>
      </c>
      <c r="E5111" s="251" t="s">
        <v>13939</v>
      </c>
      <c r="F5111" s="251" t="s">
        <v>10192</v>
      </c>
      <c r="G5111" s="251" t="s">
        <v>930</v>
      </c>
      <c r="H5111" s="251" t="s">
        <v>10720</v>
      </c>
      <c r="I5111" s="257" t="str">
        <f t="shared" si="316"/>
        <v>-00001</v>
      </c>
      <c r="J5111" s="251">
        <v>1</v>
      </c>
      <c r="K5111" s="251">
        <v>1</v>
      </c>
      <c r="M5111" s="251" t="s">
        <v>10007</v>
      </c>
      <c r="N5111" s="251" t="s">
        <v>14189</v>
      </c>
      <c r="O5111" s="251">
        <v>1</v>
      </c>
      <c r="Q5111" s="251" t="s">
        <v>15770</v>
      </c>
      <c r="R5111" s="251" t="s">
        <v>9960</v>
      </c>
      <c r="S5111" s="252">
        <v>9098114011</v>
      </c>
      <c r="T5111" s="251" t="str">
        <f t="shared" si="318"/>
        <v>I03062429098114011</v>
      </c>
      <c r="W5111" s="251" t="str">
        <f t="shared" si="319"/>
        <v>I030624290981-14011</v>
      </c>
    </row>
    <row r="5112" spans="1:23" x14ac:dyDescent="0.3">
      <c r="A5112" s="256" t="str">
        <f t="shared" si="317"/>
        <v>I0306242-9098122003-00002</v>
      </c>
      <c r="B5112" s="251" t="s">
        <v>15771</v>
      </c>
      <c r="C5112" s="251" t="s">
        <v>9954</v>
      </c>
      <c r="D5112" s="251" t="s">
        <v>15744</v>
      </c>
      <c r="E5112" s="251" t="s">
        <v>13939</v>
      </c>
      <c r="F5112" s="251" t="s">
        <v>10194</v>
      </c>
      <c r="G5112" s="251" t="s">
        <v>926</v>
      </c>
      <c r="H5112" s="251" t="s">
        <v>1564</v>
      </c>
      <c r="I5112" s="257" t="str">
        <f t="shared" si="316"/>
        <v>-00002</v>
      </c>
      <c r="J5112" s="251">
        <v>2</v>
      </c>
      <c r="K5112" s="251">
        <v>2</v>
      </c>
      <c r="M5112" s="251" t="s">
        <v>10003</v>
      </c>
      <c r="N5112" s="251" t="s">
        <v>14189</v>
      </c>
      <c r="O5112" s="251">
        <v>2</v>
      </c>
      <c r="Q5112" s="251" t="s">
        <v>15771</v>
      </c>
      <c r="R5112" s="251" t="s">
        <v>9960</v>
      </c>
      <c r="S5112" s="252">
        <v>9098122003</v>
      </c>
      <c r="T5112" s="251" t="str">
        <f t="shared" si="318"/>
        <v>I03062429098122003</v>
      </c>
      <c r="W5112" s="251" t="str">
        <f t="shared" si="319"/>
        <v>I030624290981-22003</v>
      </c>
    </row>
    <row r="5113" spans="1:23" x14ac:dyDescent="0.3">
      <c r="A5113" s="256" t="str">
        <f t="shared" si="317"/>
        <v>I0306242-9913221210-00054</v>
      </c>
      <c r="B5113" s="251" t="s">
        <v>15772</v>
      </c>
      <c r="C5113" s="251" t="s">
        <v>9954</v>
      </c>
      <c r="D5113" s="251" t="s">
        <v>15744</v>
      </c>
      <c r="E5113" s="251" t="s">
        <v>13939</v>
      </c>
      <c r="F5113" s="251" t="s">
        <v>10196</v>
      </c>
      <c r="G5113" s="251" t="s">
        <v>916</v>
      </c>
      <c r="H5113" s="251" t="s">
        <v>10013</v>
      </c>
      <c r="I5113" s="257" t="str">
        <f t="shared" si="316"/>
        <v>-00054</v>
      </c>
      <c r="J5113" s="251">
        <v>54</v>
      </c>
      <c r="K5113" s="251">
        <v>54</v>
      </c>
      <c r="M5113" s="251" t="s">
        <v>10007</v>
      </c>
      <c r="N5113" s="251" t="s">
        <v>14189</v>
      </c>
      <c r="O5113" s="251">
        <v>54</v>
      </c>
      <c r="Q5113" s="251" t="s">
        <v>15772</v>
      </c>
      <c r="R5113" s="251" t="s">
        <v>9960</v>
      </c>
      <c r="S5113" s="252">
        <v>9913221210</v>
      </c>
      <c r="T5113" s="251" t="str">
        <f t="shared" si="318"/>
        <v>I03062429913221210</v>
      </c>
      <c r="W5113" s="251" t="str">
        <f t="shared" si="319"/>
        <v>I030624299132-21210</v>
      </c>
    </row>
    <row r="5114" spans="1:23" x14ac:dyDescent="0.3">
      <c r="A5114" s="256" t="str">
        <f t="shared" si="317"/>
        <v>I0306243-811100K591-00001</v>
      </c>
      <c r="B5114" s="251" t="s">
        <v>15773</v>
      </c>
      <c r="C5114" s="251" t="s">
        <v>9954</v>
      </c>
      <c r="D5114" s="251" t="s">
        <v>15774</v>
      </c>
      <c r="E5114" s="251" t="s">
        <v>13939</v>
      </c>
      <c r="F5114" s="251" t="s">
        <v>9957</v>
      </c>
      <c r="G5114" s="251" t="s">
        <v>401</v>
      </c>
      <c r="H5114" s="251" t="s">
        <v>3422</v>
      </c>
      <c r="I5114" s="257" t="str">
        <f t="shared" si="316"/>
        <v>-00001</v>
      </c>
      <c r="J5114" s="251">
        <v>1</v>
      </c>
      <c r="K5114" s="251">
        <v>1</v>
      </c>
      <c r="M5114" s="251" t="s">
        <v>9958</v>
      </c>
      <c r="N5114" s="251" t="s">
        <v>14314</v>
      </c>
      <c r="O5114" s="251">
        <v>1</v>
      </c>
      <c r="Q5114" s="251" t="s">
        <v>15773</v>
      </c>
      <c r="R5114" s="251" t="s">
        <v>10017</v>
      </c>
      <c r="S5114" s="252" t="s">
        <v>400</v>
      </c>
      <c r="T5114" s="251" t="str">
        <f t="shared" si="318"/>
        <v>I0306243811100K591</v>
      </c>
      <c r="W5114" s="251" t="str">
        <f t="shared" si="319"/>
        <v>I030624381110-0K591</v>
      </c>
    </row>
    <row r="5115" spans="1:23" x14ac:dyDescent="0.3">
      <c r="A5115" s="256" t="str">
        <f t="shared" si="317"/>
        <v>I0306243-811300K591-00001</v>
      </c>
      <c r="B5115" s="251" t="s">
        <v>15775</v>
      </c>
      <c r="C5115" s="251" t="s">
        <v>9954</v>
      </c>
      <c r="D5115" s="251" t="s">
        <v>15774</v>
      </c>
      <c r="E5115" s="251" t="s">
        <v>13939</v>
      </c>
      <c r="F5115" s="251" t="s">
        <v>9962</v>
      </c>
      <c r="G5115" s="251" t="s">
        <v>408</v>
      </c>
      <c r="H5115" s="251" t="s">
        <v>5101</v>
      </c>
      <c r="I5115" s="257" t="str">
        <f t="shared" si="316"/>
        <v>-00001</v>
      </c>
      <c r="J5115" s="251">
        <v>1</v>
      </c>
      <c r="K5115" s="251">
        <v>1</v>
      </c>
      <c r="M5115" s="251" t="s">
        <v>9958</v>
      </c>
      <c r="N5115" s="251" t="s">
        <v>14314</v>
      </c>
      <c r="O5115" s="251">
        <v>1</v>
      </c>
      <c r="Q5115" s="251" t="s">
        <v>15775</v>
      </c>
      <c r="R5115" s="251" t="s">
        <v>10017</v>
      </c>
      <c r="S5115" s="252" t="s">
        <v>407</v>
      </c>
      <c r="T5115" s="251" t="str">
        <f t="shared" si="318"/>
        <v>I0306243811300K591</v>
      </c>
      <c r="W5115" s="251" t="str">
        <f t="shared" si="319"/>
        <v>I030624381130-0K591</v>
      </c>
    </row>
    <row r="5116" spans="1:23" x14ac:dyDescent="0.3">
      <c r="A5116" s="256" t="str">
        <f t="shared" si="317"/>
        <v>I0306243-811300KF21-00001</v>
      </c>
      <c r="B5116" s="251" t="s">
        <v>15776</v>
      </c>
      <c r="C5116" s="251" t="s">
        <v>9954</v>
      </c>
      <c r="D5116" s="251" t="s">
        <v>15774</v>
      </c>
      <c r="E5116" s="251" t="s">
        <v>13939</v>
      </c>
      <c r="F5116" s="251" t="s">
        <v>9964</v>
      </c>
      <c r="G5116" s="251" t="s">
        <v>521</v>
      </c>
      <c r="H5116" s="251" t="s">
        <v>5101</v>
      </c>
      <c r="I5116" s="257" t="str">
        <f t="shared" si="316"/>
        <v>-00001</v>
      </c>
      <c r="J5116" s="251">
        <v>1</v>
      </c>
      <c r="K5116" s="251">
        <v>1</v>
      </c>
      <c r="M5116" s="251" t="s">
        <v>9958</v>
      </c>
      <c r="N5116" s="251" t="s">
        <v>14314</v>
      </c>
      <c r="O5116" s="251">
        <v>1</v>
      </c>
      <c r="Q5116" s="251" t="s">
        <v>15776</v>
      </c>
      <c r="R5116" s="251" t="s">
        <v>10017</v>
      </c>
      <c r="S5116" s="252" t="s">
        <v>520</v>
      </c>
      <c r="T5116" s="251" t="str">
        <f t="shared" si="318"/>
        <v>I0306243811300KF21</v>
      </c>
      <c r="W5116" s="251" t="str">
        <f t="shared" si="319"/>
        <v>I030624381130-0KF21</v>
      </c>
    </row>
    <row r="5117" spans="1:23" x14ac:dyDescent="0.3">
      <c r="A5117" s="256" t="str">
        <f t="shared" si="317"/>
        <v>I0306243-811500K591-00002</v>
      </c>
      <c r="B5117" s="251" t="s">
        <v>15777</v>
      </c>
      <c r="C5117" s="251" t="s">
        <v>9954</v>
      </c>
      <c r="D5117" s="251" t="s">
        <v>15774</v>
      </c>
      <c r="E5117" s="251" t="s">
        <v>13939</v>
      </c>
      <c r="F5117" s="251" t="s">
        <v>9966</v>
      </c>
      <c r="G5117" s="251" t="s">
        <v>417</v>
      </c>
      <c r="H5117" s="251" t="s">
        <v>3429</v>
      </c>
      <c r="I5117" s="257" t="str">
        <f t="shared" si="316"/>
        <v>-00002</v>
      </c>
      <c r="J5117" s="251">
        <v>2</v>
      </c>
      <c r="K5117" s="251">
        <v>2</v>
      </c>
      <c r="M5117" s="251" t="s">
        <v>9958</v>
      </c>
      <c r="N5117" s="251" t="s">
        <v>14314</v>
      </c>
      <c r="O5117" s="251">
        <v>2</v>
      </c>
      <c r="Q5117" s="251" t="s">
        <v>15777</v>
      </c>
      <c r="R5117" s="251" t="s">
        <v>10017</v>
      </c>
      <c r="S5117" s="252" t="s">
        <v>416</v>
      </c>
      <c r="T5117" s="251" t="str">
        <f t="shared" si="318"/>
        <v>I0306243811500K591</v>
      </c>
      <c r="W5117" s="251" t="str">
        <f t="shared" si="319"/>
        <v>I030624381150-0K591</v>
      </c>
    </row>
    <row r="5118" spans="1:23" x14ac:dyDescent="0.3">
      <c r="A5118" s="256" t="str">
        <f t="shared" si="317"/>
        <v>I0306244-815610D400-00001</v>
      </c>
      <c r="B5118" s="251" t="s">
        <v>15778</v>
      </c>
      <c r="C5118" s="251" t="s">
        <v>9954</v>
      </c>
      <c r="D5118" s="251" t="s">
        <v>15779</v>
      </c>
      <c r="E5118" s="251" t="s">
        <v>13939</v>
      </c>
      <c r="F5118" s="251" t="s">
        <v>9957</v>
      </c>
      <c r="G5118" s="251" t="s">
        <v>704</v>
      </c>
      <c r="H5118" s="251" t="s">
        <v>5217</v>
      </c>
      <c r="I5118" s="257" t="str">
        <f t="shared" si="316"/>
        <v>-00001</v>
      </c>
      <c r="J5118" s="251">
        <v>1</v>
      </c>
      <c r="K5118" s="251">
        <v>1</v>
      </c>
      <c r="M5118" s="251" t="s">
        <v>9993</v>
      </c>
      <c r="N5118" s="251" t="s">
        <v>14586</v>
      </c>
      <c r="O5118" s="251">
        <v>1</v>
      </c>
      <c r="Q5118" s="251" t="s">
        <v>15778</v>
      </c>
      <c r="R5118" s="251" t="s">
        <v>10028</v>
      </c>
      <c r="S5118" s="252" t="s">
        <v>703</v>
      </c>
      <c r="T5118" s="251" t="str">
        <f t="shared" si="318"/>
        <v>I0306244815610D400</v>
      </c>
      <c r="W5118" s="251" t="str">
        <f t="shared" si="319"/>
        <v>I030624481561-0D400</v>
      </c>
    </row>
    <row r="5119" spans="1:23" x14ac:dyDescent="0.3">
      <c r="A5119" s="256" t="str">
        <f t="shared" si="317"/>
        <v>I0404629-811050K130-00004</v>
      </c>
      <c r="B5119" s="251" t="s">
        <v>15780</v>
      </c>
      <c r="C5119" s="251" t="s">
        <v>10031</v>
      </c>
      <c r="D5119" s="251" t="s">
        <v>4846</v>
      </c>
      <c r="E5119" s="251" t="s">
        <v>13939</v>
      </c>
      <c r="F5119" s="251" t="s">
        <v>9957</v>
      </c>
      <c r="G5119" s="251" t="s">
        <v>187</v>
      </c>
      <c r="H5119" s="251" t="s">
        <v>5053</v>
      </c>
      <c r="I5119" s="257" t="str">
        <f t="shared" si="316"/>
        <v>-00004</v>
      </c>
      <c r="J5119" s="251">
        <v>4</v>
      </c>
      <c r="K5119" s="251">
        <v>4</v>
      </c>
      <c r="M5119" s="251" t="s">
        <v>9958</v>
      </c>
      <c r="N5119" s="251" t="s">
        <v>14314</v>
      </c>
      <c r="O5119" s="251">
        <v>4</v>
      </c>
      <c r="Q5119" s="251" t="s">
        <v>15780</v>
      </c>
      <c r="R5119" s="251" t="s">
        <v>10017</v>
      </c>
      <c r="S5119" s="252" t="s">
        <v>186</v>
      </c>
      <c r="T5119" s="251" t="str">
        <f t="shared" si="318"/>
        <v>I0404629811050K130</v>
      </c>
      <c r="W5119" s="251" t="str">
        <f t="shared" si="319"/>
        <v>I040462981105-0K130</v>
      </c>
    </row>
    <row r="5120" spans="1:23" x14ac:dyDescent="0.3">
      <c r="A5120" s="256" t="str">
        <f t="shared" si="317"/>
        <v>I0404629-811060K130-00002</v>
      </c>
      <c r="B5120" s="251" t="s">
        <v>15781</v>
      </c>
      <c r="C5120" s="251" t="s">
        <v>10031</v>
      </c>
      <c r="D5120" s="251" t="s">
        <v>4846</v>
      </c>
      <c r="E5120" s="251" t="s">
        <v>13939</v>
      </c>
      <c r="F5120" s="251" t="s">
        <v>9962</v>
      </c>
      <c r="G5120" s="251" t="s">
        <v>196</v>
      </c>
      <c r="H5120" s="251" t="s">
        <v>5054</v>
      </c>
      <c r="I5120" s="257" t="str">
        <f t="shared" si="316"/>
        <v>-00002</v>
      </c>
      <c r="J5120" s="251">
        <v>2</v>
      </c>
      <c r="K5120" s="251">
        <v>2</v>
      </c>
      <c r="M5120" s="251" t="s">
        <v>9958</v>
      </c>
      <c r="N5120" s="251" t="s">
        <v>14314</v>
      </c>
      <c r="O5120" s="251">
        <v>2</v>
      </c>
      <c r="Q5120" s="251" t="s">
        <v>15781</v>
      </c>
      <c r="R5120" s="251" t="s">
        <v>10017</v>
      </c>
      <c r="S5120" s="252" t="s">
        <v>195</v>
      </c>
      <c r="T5120" s="251" t="str">
        <f t="shared" si="318"/>
        <v>I0404629811060K130</v>
      </c>
      <c r="W5120" s="251" t="str">
        <f t="shared" si="319"/>
        <v>I040462981106-0K130</v>
      </c>
    </row>
    <row r="5121" spans="1:23" x14ac:dyDescent="0.3">
      <c r="A5121" s="256" t="str">
        <f t="shared" si="317"/>
        <v>I0404629-811100KC31-00001</v>
      </c>
      <c r="B5121" s="251" t="s">
        <v>15782</v>
      </c>
      <c r="C5121" s="251" t="s">
        <v>10031</v>
      </c>
      <c r="D5121" s="251" t="s">
        <v>4846</v>
      </c>
      <c r="E5121" s="251" t="s">
        <v>13939</v>
      </c>
      <c r="F5121" s="251" t="s">
        <v>9964</v>
      </c>
      <c r="G5121" s="251" t="s">
        <v>464</v>
      </c>
      <c r="H5121" s="251" t="s">
        <v>3422</v>
      </c>
      <c r="I5121" s="257" t="str">
        <f t="shared" si="316"/>
        <v>-00001</v>
      </c>
      <c r="J5121" s="251">
        <v>1</v>
      </c>
      <c r="K5121" s="251">
        <v>1</v>
      </c>
      <c r="M5121" s="251" t="s">
        <v>9958</v>
      </c>
      <c r="N5121" s="251" t="s">
        <v>14314</v>
      </c>
      <c r="O5121" s="251">
        <v>1</v>
      </c>
      <c r="Q5121" s="251" t="s">
        <v>15782</v>
      </c>
      <c r="R5121" s="251" t="s">
        <v>10017</v>
      </c>
      <c r="S5121" s="252" t="s">
        <v>463</v>
      </c>
      <c r="T5121" s="251" t="str">
        <f t="shared" si="318"/>
        <v>I0404629811100KC31</v>
      </c>
      <c r="W5121" s="251" t="str">
        <f t="shared" si="319"/>
        <v>I040462981110-0KC31</v>
      </c>
    </row>
    <row r="5122" spans="1:23" x14ac:dyDescent="0.3">
      <c r="A5122" s="256" t="str">
        <f t="shared" si="317"/>
        <v>I0404629-811100KG61-00001</v>
      </c>
      <c r="B5122" s="251" t="s">
        <v>15783</v>
      </c>
      <c r="C5122" s="251" t="s">
        <v>10031</v>
      </c>
      <c r="D5122" s="251" t="s">
        <v>4846</v>
      </c>
      <c r="E5122" s="251" t="s">
        <v>13939</v>
      </c>
      <c r="F5122" s="251" t="s">
        <v>9966</v>
      </c>
      <c r="G5122" s="251" t="s">
        <v>575</v>
      </c>
      <c r="H5122" s="251" t="s">
        <v>3422</v>
      </c>
      <c r="I5122" s="257" t="str">
        <f t="shared" si="316"/>
        <v>-00001</v>
      </c>
      <c r="J5122" s="251">
        <v>1</v>
      </c>
      <c r="K5122" s="251">
        <v>1</v>
      </c>
      <c r="M5122" s="251" t="s">
        <v>9958</v>
      </c>
      <c r="N5122" s="251" t="s">
        <v>14314</v>
      </c>
      <c r="O5122" s="251">
        <v>1</v>
      </c>
      <c r="Q5122" s="251" t="s">
        <v>15783</v>
      </c>
      <c r="R5122" s="251" t="s">
        <v>10017</v>
      </c>
      <c r="S5122" s="252" t="s">
        <v>574</v>
      </c>
      <c r="T5122" s="251" t="str">
        <f t="shared" si="318"/>
        <v>I0404629811100KG61</v>
      </c>
      <c r="W5122" s="251" t="str">
        <f t="shared" si="319"/>
        <v>I040462981110-0KG61</v>
      </c>
    </row>
    <row r="5123" spans="1:23" x14ac:dyDescent="0.3">
      <c r="A5123" s="256" t="str">
        <f t="shared" si="317"/>
        <v>I0404629-811300KC31-00002</v>
      </c>
      <c r="B5123" s="251" t="s">
        <v>15784</v>
      </c>
      <c r="C5123" s="251" t="s">
        <v>10031</v>
      </c>
      <c r="D5123" s="251" t="s">
        <v>4846</v>
      </c>
      <c r="E5123" s="251" t="s">
        <v>13939</v>
      </c>
      <c r="F5123" s="251" t="s">
        <v>9968</v>
      </c>
      <c r="G5123" s="251" t="s">
        <v>470</v>
      </c>
      <c r="H5123" s="251" t="s">
        <v>5101</v>
      </c>
      <c r="I5123" s="257" t="str">
        <f t="shared" si="316"/>
        <v>-00002</v>
      </c>
      <c r="J5123" s="251">
        <v>2</v>
      </c>
      <c r="K5123" s="251">
        <v>2</v>
      </c>
      <c r="M5123" s="251" t="s">
        <v>9958</v>
      </c>
      <c r="N5123" s="251" t="s">
        <v>14314</v>
      </c>
      <c r="O5123" s="251">
        <v>2</v>
      </c>
      <c r="Q5123" s="251" t="s">
        <v>15784</v>
      </c>
      <c r="R5123" s="251" t="s">
        <v>10017</v>
      </c>
      <c r="S5123" s="252" t="s">
        <v>469</v>
      </c>
      <c r="T5123" s="251" t="str">
        <f t="shared" si="318"/>
        <v>I0404629811300KC31</v>
      </c>
      <c r="W5123" s="251" t="str">
        <f t="shared" si="319"/>
        <v>I040462981130-0KC31</v>
      </c>
    </row>
    <row r="5124" spans="1:23" x14ac:dyDescent="0.3">
      <c r="A5124" s="256" t="str">
        <f t="shared" si="317"/>
        <v>I0404629-811500K130-00001</v>
      </c>
      <c r="B5124" s="251" t="s">
        <v>15785</v>
      </c>
      <c r="C5124" s="251" t="s">
        <v>10031</v>
      </c>
      <c r="D5124" s="251" t="s">
        <v>4846</v>
      </c>
      <c r="E5124" s="251" t="s">
        <v>13939</v>
      </c>
      <c r="F5124" s="251" t="s">
        <v>9970</v>
      </c>
      <c r="G5124" s="251" t="s">
        <v>191</v>
      </c>
      <c r="H5124" s="251" t="s">
        <v>3429</v>
      </c>
      <c r="I5124" s="257" t="str">
        <f t="shared" si="316"/>
        <v>-00001</v>
      </c>
      <c r="J5124" s="251">
        <v>1</v>
      </c>
      <c r="K5124" s="251">
        <v>1</v>
      </c>
      <c r="M5124" s="251" t="s">
        <v>9958</v>
      </c>
      <c r="N5124" s="251" t="s">
        <v>14314</v>
      </c>
      <c r="O5124" s="251">
        <v>1</v>
      </c>
      <c r="Q5124" s="251" t="s">
        <v>15785</v>
      </c>
      <c r="R5124" s="251" t="s">
        <v>10017</v>
      </c>
      <c r="S5124" s="252" t="s">
        <v>190</v>
      </c>
      <c r="T5124" s="251" t="str">
        <f t="shared" si="318"/>
        <v>I0404629811500K130</v>
      </c>
      <c r="W5124" s="251" t="str">
        <f t="shared" si="319"/>
        <v>I040462981150-0K130</v>
      </c>
    </row>
    <row r="5125" spans="1:23" x14ac:dyDescent="0.3">
      <c r="A5125" s="256" t="str">
        <f t="shared" si="317"/>
        <v>I0404629-811500KG61-00001</v>
      </c>
      <c r="B5125" s="251" t="s">
        <v>15786</v>
      </c>
      <c r="C5125" s="251" t="s">
        <v>10031</v>
      </c>
      <c r="D5125" s="251" t="s">
        <v>4846</v>
      </c>
      <c r="E5125" s="251" t="s">
        <v>13939</v>
      </c>
      <c r="F5125" s="251" t="s">
        <v>9972</v>
      </c>
      <c r="G5125" s="251" t="s">
        <v>583</v>
      </c>
      <c r="H5125" s="251" t="s">
        <v>3429</v>
      </c>
      <c r="I5125" s="257" t="str">
        <f t="shared" si="316"/>
        <v>-00001</v>
      </c>
      <c r="J5125" s="251">
        <v>1</v>
      </c>
      <c r="K5125" s="251">
        <v>1</v>
      </c>
      <c r="M5125" s="251" t="s">
        <v>9958</v>
      </c>
      <c r="N5125" s="251" t="s">
        <v>14314</v>
      </c>
      <c r="O5125" s="251">
        <v>1</v>
      </c>
      <c r="Q5125" s="251" t="s">
        <v>15786</v>
      </c>
      <c r="R5125" s="251" t="s">
        <v>10017</v>
      </c>
      <c r="S5125" s="252" t="s">
        <v>582</v>
      </c>
      <c r="T5125" s="251" t="str">
        <f t="shared" si="318"/>
        <v>I0404629811500KG61</v>
      </c>
      <c r="W5125" s="251" t="str">
        <f t="shared" si="319"/>
        <v>I040462981150-0KG61</v>
      </c>
    </row>
    <row r="5126" spans="1:23" x14ac:dyDescent="0.3">
      <c r="A5126" s="256" t="str">
        <f t="shared" si="317"/>
        <v>I0404629-811700KC31-00002</v>
      </c>
      <c r="B5126" s="251" t="s">
        <v>15787</v>
      </c>
      <c r="C5126" s="251" t="s">
        <v>10031</v>
      </c>
      <c r="D5126" s="251" t="s">
        <v>4846</v>
      </c>
      <c r="E5126" s="251" t="s">
        <v>13939</v>
      </c>
      <c r="F5126" s="251" t="s">
        <v>9974</v>
      </c>
      <c r="G5126" s="251" t="s">
        <v>482</v>
      </c>
      <c r="H5126" s="251" t="s">
        <v>5102</v>
      </c>
      <c r="I5126" s="257" t="str">
        <f t="shared" si="316"/>
        <v>-00002</v>
      </c>
      <c r="J5126" s="251">
        <v>2</v>
      </c>
      <c r="K5126" s="251">
        <v>2</v>
      </c>
      <c r="M5126" s="251" t="s">
        <v>9958</v>
      </c>
      <c r="N5126" s="251" t="s">
        <v>14314</v>
      </c>
      <c r="O5126" s="251">
        <v>2</v>
      </c>
      <c r="Q5126" s="251" t="s">
        <v>15787</v>
      </c>
      <c r="R5126" s="251" t="s">
        <v>10017</v>
      </c>
      <c r="S5126" s="252" t="s">
        <v>481</v>
      </c>
      <c r="T5126" s="251" t="str">
        <f t="shared" si="318"/>
        <v>I0404629811700KC31</v>
      </c>
      <c r="W5126" s="251" t="str">
        <f t="shared" si="319"/>
        <v>I040462981170-0KC31</v>
      </c>
    </row>
    <row r="5127" spans="1:23" x14ac:dyDescent="0.3">
      <c r="A5127" s="256" t="str">
        <f t="shared" si="317"/>
        <v>I0404629-811700KF31-00001</v>
      </c>
      <c r="B5127" s="251" t="s">
        <v>4852</v>
      </c>
      <c r="C5127" s="251" t="s">
        <v>10031</v>
      </c>
      <c r="D5127" s="251" t="s">
        <v>4846</v>
      </c>
      <c r="E5127" s="251" t="s">
        <v>13939</v>
      </c>
      <c r="F5127" s="251" t="s">
        <v>9976</v>
      </c>
      <c r="G5127" s="251" t="s">
        <v>533</v>
      </c>
      <c r="H5127" s="251" t="s">
        <v>5102</v>
      </c>
      <c r="I5127" s="257" t="str">
        <f t="shared" ref="I5127:I5189" si="320">+IF(AND(O5127&lt;10),$B$2&amp;O5127,IF(AND(O5127&gt;9,O5127&lt;=99),$B$3&amp;O5127,IF(AND(O5127&gt;99,L94003&lt;1000),$B$4&amp;O5127,IF(AND(O5127&gt;999),$B$5&amp;7))))</f>
        <v>-00001</v>
      </c>
      <c r="J5127" s="251">
        <v>1</v>
      </c>
      <c r="K5127" s="251">
        <v>1</v>
      </c>
      <c r="M5127" s="251" t="s">
        <v>9958</v>
      </c>
      <c r="N5127" s="251" t="s">
        <v>14314</v>
      </c>
      <c r="O5127" s="251">
        <v>1</v>
      </c>
      <c r="Q5127" s="251" t="s">
        <v>4852</v>
      </c>
      <c r="R5127" s="251" t="s">
        <v>10017</v>
      </c>
      <c r="S5127" s="252" t="s">
        <v>532</v>
      </c>
      <c r="T5127" s="251" t="str">
        <f t="shared" si="318"/>
        <v>I0404629811700KF31</v>
      </c>
      <c r="W5127" s="251" t="str">
        <f t="shared" si="319"/>
        <v>I040462981170-0KF31</v>
      </c>
    </row>
    <row r="5128" spans="1:23" x14ac:dyDescent="0.3">
      <c r="A5128" s="256" t="str">
        <f t="shared" ref="A5128:A5191" si="321">D5128&amp;$A$6&amp;S5128&amp;I5128</f>
        <v>I0404629-815500K120-00001</v>
      </c>
      <c r="B5128" s="251" t="s">
        <v>15788</v>
      </c>
      <c r="C5128" s="251" t="s">
        <v>10031</v>
      </c>
      <c r="D5128" s="251" t="s">
        <v>4846</v>
      </c>
      <c r="E5128" s="251" t="s">
        <v>13939</v>
      </c>
      <c r="F5128" s="251" t="s">
        <v>9978</v>
      </c>
      <c r="G5128" s="251" t="s">
        <v>625</v>
      </c>
      <c r="H5128" s="251" t="s">
        <v>5202</v>
      </c>
      <c r="I5128" s="257" t="str">
        <f t="shared" si="320"/>
        <v>-00001</v>
      </c>
      <c r="J5128" s="251">
        <v>1</v>
      </c>
      <c r="K5128" s="251">
        <v>1</v>
      </c>
      <c r="M5128" s="251" t="s">
        <v>9958</v>
      </c>
      <c r="N5128" s="251" t="s">
        <v>14314</v>
      </c>
      <c r="O5128" s="251">
        <v>1</v>
      </c>
      <c r="Q5128" s="251" t="s">
        <v>15788</v>
      </c>
      <c r="R5128" s="251" t="s">
        <v>10017</v>
      </c>
      <c r="S5128" s="252" t="s">
        <v>8</v>
      </c>
      <c r="T5128" s="251" t="str">
        <f t="shared" si="318"/>
        <v>I0404629815500K120</v>
      </c>
      <c r="W5128" s="251" t="str">
        <f t="shared" si="319"/>
        <v>I040462981550-0K120</v>
      </c>
    </row>
    <row r="5129" spans="1:23" x14ac:dyDescent="0.3">
      <c r="A5129" s="256" t="str">
        <f t="shared" si="321"/>
        <v>I0404629-81550BZ850-00001</v>
      </c>
      <c r="B5129" s="251" t="s">
        <v>15789</v>
      </c>
      <c r="C5129" s="251" t="s">
        <v>10031</v>
      </c>
      <c r="D5129" s="251" t="s">
        <v>4846</v>
      </c>
      <c r="E5129" s="251" t="s">
        <v>13939</v>
      </c>
      <c r="F5129" s="251" t="s">
        <v>9980</v>
      </c>
      <c r="G5129" s="251" t="s">
        <v>5298</v>
      </c>
      <c r="H5129" s="251" t="s">
        <v>5202</v>
      </c>
      <c r="I5129" s="257" t="str">
        <f t="shared" si="320"/>
        <v>-00001</v>
      </c>
      <c r="J5129" s="251">
        <v>1</v>
      </c>
      <c r="K5129" s="251">
        <v>1</v>
      </c>
      <c r="M5129" s="251" t="s">
        <v>9958</v>
      </c>
      <c r="N5129" s="251" t="s">
        <v>14314</v>
      </c>
      <c r="O5129" s="251">
        <v>1</v>
      </c>
      <c r="Q5129" s="251" t="s">
        <v>15789</v>
      </c>
      <c r="R5129" s="251" t="s">
        <v>10017</v>
      </c>
      <c r="S5129" s="252" t="s">
        <v>4231</v>
      </c>
      <c r="T5129" s="251" t="str">
        <f t="shared" ref="T5129:T5192" si="322">+D5129&amp;S5129</f>
        <v>I040462981550BZ850</v>
      </c>
      <c r="W5129" s="251" t="str">
        <f t="shared" ref="W5129:W5192" si="323">D5129&amp;G5129</f>
        <v>I040462981550-BZ850</v>
      </c>
    </row>
    <row r="5130" spans="1:23" x14ac:dyDescent="0.3">
      <c r="A5130" s="256" t="str">
        <f t="shared" si="321"/>
        <v>I0404629-815510K120-00003</v>
      </c>
      <c r="B5130" s="251" t="s">
        <v>15790</v>
      </c>
      <c r="C5130" s="251" t="s">
        <v>10031</v>
      </c>
      <c r="D5130" s="251" t="s">
        <v>4846</v>
      </c>
      <c r="E5130" s="251" t="s">
        <v>13939</v>
      </c>
      <c r="F5130" s="251" t="s">
        <v>9982</v>
      </c>
      <c r="G5130" s="251" t="s">
        <v>637</v>
      </c>
      <c r="H5130" s="251" t="s">
        <v>5203</v>
      </c>
      <c r="I5130" s="257" t="str">
        <f t="shared" si="320"/>
        <v>-00003</v>
      </c>
      <c r="J5130" s="251">
        <v>3</v>
      </c>
      <c r="K5130" s="251">
        <v>3</v>
      </c>
      <c r="M5130" s="251" t="s">
        <v>9958</v>
      </c>
      <c r="N5130" s="251" t="s">
        <v>14314</v>
      </c>
      <c r="O5130" s="251">
        <v>3</v>
      </c>
      <c r="Q5130" s="251" t="s">
        <v>15790</v>
      </c>
      <c r="R5130" s="251" t="s">
        <v>10017</v>
      </c>
      <c r="S5130" s="252" t="s">
        <v>636</v>
      </c>
      <c r="T5130" s="251" t="str">
        <f t="shared" si="322"/>
        <v>I0404629815510K120</v>
      </c>
      <c r="W5130" s="251" t="str">
        <f t="shared" si="323"/>
        <v>I040462981551-0K120</v>
      </c>
    </row>
    <row r="5131" spans="1:23" x14ac:dyDescent="0.3">
      <c r="A5131" s="256" t="str">
        <f t="shared" si="321"/>
        <v>I0404629-815510K210-00006</v>
      </c>
      <c r="B5131" s="251" t="s">
        <v>15791</v>
      </c>
      <c r="C5131" s="251" t="s">
        <v>10031</v>
      </c>
      <c r="D5131" s="251" t="s">
        <v>4846</v>
      </c>
      <c r="E5131" s="251" t="s">
        <v>13939</v>
      </c>
      <c r="F5131" s="251" t="s">
        <v>9984</v>
      </c>
      <c r="G5131" s="251" t="s">
        <v>667</v>
      </c>
      <c r="H5131" s="251" t="s">
        <v>3436</v>
      </c>
      <c r="I5131" s="257" t="str">
        <f t="shared" si="320"/>
        <v>-00006</v>
      </c>
      <c r="J5131" s="251">
        <v>6</v>
      </c>
      <c r="K5131" s="251">
        <v>6</v>
      </c>
      <c r="M5131" s="251" t="s">
        <v>9958</v>
      </c>
      <c r="N5131" s="251" t="s">
        <v>14314</v>
      </c>
      <c r="O5131" s="251">
        <v>6</v>
      </c>
      <c r="Q5131" s="251" t="s">
        <v>15791</v>
      </c>
      <c r="R5131" s="251" t="s">
        <v>10017</v>
      </c>
      <c r="S5131" s="252" t="s">
        <v>666</v>
      </c>
      <c r="T5131" s="251" t="str">
        <f t="shared" si="322"/>
        <v>I0404629815510K210</v>
      </c>
      <c r="W5131" s="251" t="str">
        <f t="shared" si="323"/>
        <v>I040462981551-0K210</v>
      </c>
    </row>
    <row r="5132" spans="1:23" x14ac:dyDescent="0.3">
      <c r="A5132" s="256" t="str">
        <f t="shared" si="321"/>
        <v>I0404629-815610K210-00008</v>
      </c>
      <c r="B5132" s="251" t="s">
        <v>15792</v>
      </c>
      <c r="C5132" s="251" t="s">
        <v>10031</v>
      </c>
      <c r="D5132" s="251" t="s">
        <v>4846</v>
      </c>
      <c r="E5132" s="251" t="s">
        <v>13939</v>
      </c>
      <c r="F5132" s="251" t="s">
        <v>9986</v>
      </c>
      <c r="G5132" s="251" t="s">
        <v>678</v>
      </c>
      <c r="H5132" s="251" t="s">
        <v>3443</v>
      </c>
      <c r="I5132" s="257" t="str">
        <f t="shared" si="320"/>
        <v>-00008</v>
      </c>
      <c r="J5132" s="251">
        <v>8</v>
      </c>
      <c r="K5132" s="251">
        <v>8</v>
      </c>
      <c r="M5132" s="251" t="s">
        <v>9958</v>
      </c>
      <c r="N5132" s="251" t="s">
        <v>14314</v>
      </c>
      <c r="O5132" s="251">
        <v>8</v>
      </c>
      <c r="Q5132" s="251" t="s">
        <v>15792</v>
      </c>
      <c r="R5132" s="251" t="s">
        <v>10017</v>
      </c>
      <c r="S5132" s="252" t="s">
        <v>677</v>
      </c>
      <c r="T5132" s="251" t="str">
        <f t="shared" si="322"/>
        <v>I0404629815610K210</v>
      </c>
      <c r="W5132" s="251" t="str">
        <f t="shared" si="323"/>
        <v>I040462981561-0K210</v>
      </c>
    </row>
    <row r="5133" spans="1:23" x14ac:dyDescent="0.3">
      <c r="A5133" s="256" t="str">
        <f t="shared" si="321"/>
        <v>I0404629-815840K050-00001</v>
      </c>
      <c r="B5133" s="251" t="s">
        <v>15793</v>
      </c>
      <c r="C5133" s="251" t="s">
        <v>10031</v>
      </c>
      <c r="D5133" s="251" t="s">
        <v>4846</v>
      </c>
      <c r="E5133" s="251" t="s">
        <v>13939</v>
      </c>
      <c r="F5133" s="251" t="s">
        <v>9988</v>
      </c>
      <c r="G5133" s="251" t="s">
        <v>760</v>
      </c>
      <c r="H5133" s="251" t="s">
        <v>10233</v>
      </c>
      <c r="I5133" s="257" t="str">
        <f t="shared" si="320"/>
        <v>-00001</v>
      </c>
      <c r="J5133" s="251">
        <v>1</v>
      </c>
      <c r="K5133" s="251">
        <v>1</v>
      </c>
      <c r="M5133" s="251" t="s">
        <v>10007</v>
      </c>
      <c r="N5133" s="251" t="s">
        <v>14314</v>
      </c>
      <c r="O5133" s="251">
        <v>1</v>
      </c>
      <c r="Q5133" s="251" t="s">
        <v>15793</v>
      </c>
      <c r="R5133" s="251" t="s">
        <v>10017</v>
      </c>
      <c r="S5133" s="252" t="s">
        <v>759</v>
      </c>
      <c r="T5133" s="251" t="str">
        <f t="shared" si="322"/>
        <v>I0404629815840K050</v>
      </c>
      <c r="W5133" s="251" t="str">
        <f t="shared" si="323"/>
        <v>I040462981584-0K050</v>
      </c>
    </row>
    <row r="5134" spans="1:23" x14ac:dyDescent="0.3">
      <c r="A5134" s="256" t="str">
        <f t="shared" si="321"/>
        <v>I0404629-81591VT020-00002</v>
      </c>
      <c r="B5134" s="251" t="s">
        <v>15794</v>
      </c>
      <c r="C5134" s="251" t="s">
        <v>10031</v>
      </c>
      <c r="D5134" s="251" t="s">
        <v>4846</v>
      </c>
      <c r="E5134" s="251" t="s">
        <v>13939</v>
      </c>
      <c r="F5134" s="251" t="s">
        <v>9990</v>
      </c>
      <c r="G5134" s="251" t="s">
        <v>11073</v>
      </c>
      <c r="H5134" s="251" t="s">
        <v>5219</v>
      </c>
      <c r="I5134" s="257" t="str">
        <f t="shared" si="320"/>
        <v>-00002</v>
      </c>
      <c r="J5134" s="251">
        <v>2</v>
      </c>
      <c r="K5134" s="251">
        <v>2</v>
      </c>
      <c r="M5134" s="251" t="s">
        <v>9993</v>
      </c>
      <c r="N5134" s="251" t="s">
        <v>14314</v>
      </c>
      <c r="O5134" s="251">
        <v>2</v>
      </c>
      <c r="Q5134" s="251" t="s">
        <v>15794</v>
      </c>
      <c r="R5134" s="251" t="s">
        <v>10017</v>
      </c>
      <c r="S5134" s="252" t="s">
        <v>3777</v>
      </c>
      <c r="T5134" s="251" t="str">
        <f t="shared" si="322"/>
        <v>I040462981591VT020</v>
      </c>
      <c r="W5134" s="251" t="str">
        <f t="shared" si="323"/>
        <v>I040462981591-VT020</v>
      </c>
    </row>
    <row r="5135" spans="1:23" x14ac:dyDescent="0.3">
      <c r="A5135" s="256" t="str">
        <f t="shared" si="321"/>
        <v>I0404629-815940K050-00001</v>
      </c>
      <c r="B5135" s="251" t="s">
        <v>15795</v>
      </c>
      <c r="C5135" s="251" t="s">
        <v>10031</v>
      </c>
      <c r="D5135" s="251" t="s">
        <v>4846</v>
      </c>
      <c r="E5135" s="251" t="s">
        <v>13939</v>
      </c>
      <c r="F5135" s="251" t="s">
        <v>9992</v>
      </c>
      <c r="G5135" s="251" t="s">
        <v>772</v>
      </c>
      <c r="H5135" s="251" t="s">
        <v>10233</v>
      </c>
      <c r="I5135" s="257" t="str">
        <f t="shared" si="320"/>
        <v>-00001</v>
      </c>
      <c r="J5135" s="251">
        <v>1</v>
      </c>
      <c r="K5135" s="251">
        <v>1</v>
      </c>
      <c r="M5135" s="251" t="s">
        <v>10007</v>
      </c>
      <c r="N5135" s="251" t="s">
        <v>14314</v>
      </c>
      <c r="O5135" s="251">
        <v>1</v>
      </c>
      <c r="Q5135" s="251" t="s">
        <v>15795</v>
      </c>
      <c r="R5135" s="251" t="s">
        <v>10017</v>
      </c>
      <c r="S5135" s="252" t="s">
        <v>771</v>
      </c>
      <c r="T5135" s="251" t="str">
        <f t="shared" si="322"/>
        <v>I0404629815940K050</v>
      </c>
      <c r="W5135" s="251" t="str">
        <f t="shared" si="323"/>
        <v>I040462981594-0K050</v>
      </c>
    </row>
    <row r="5136" spans="1:23" x14ac:dyDescent="0.3">
      <c r="A5136" s="256" t="str">
        <f t="shared" si="321"/>
        <v>I0404630-81110VT040-00003</v>
      </c>
      <c r="B5136" s="251" t="s">
        <v>15796</v>
      </c>
      <c r="C5136" s="251" t="s">
        <v>10031</v>
      </c>
      <c r="D5136" s="251" t="s">
        <v>15797</v>
      </c>
      <c r="E5136" s="251" t="s">
        <v>13939</v>
      </c>
      <c r="F5136" s="251" t="s">
        <v>9957</v>
      </c>
      <c r="G5136" s="251" t="s">
        <v>10047</v>
      </c>
      <c r="H5136" s="251" t="s">
        <v>3422</v>
      </c>
      <c r="I5136" s="257" t="str">
        <f t="shared" si="320"/>
        <v>-00003</v>
      </c>
      <c r="J5136" s="251">
        <v>3</v>
      </c>
      <c r="K5136" s="251">
        <v>3</v>
      </c>
      <c r="M5136" s="251" t="s">
        <v>9958</v>
      </c>
      <c r="N5136" s="251" t="s">
        <v>14586</v>
      </c>
      <c r="O5136" s="251">
        <v>3</v>
      </c>
      <c r="Q5136" s="251" t="s">
        <v>15796</v>
      </c>
      <c r="R5136" s="251" t="s">
        <v>10028</v>
      </c>
      <c r="S5136" s="252" t="s">
        <v>3713</v>
      </c>
      <c r="T5136" s="251" t="str">
        <f t="shared" si="322"/>
        <v>I040463081110VT040</v>
      </c>
      <c r="W5136" s="251" t="str">
        <f t="shared" si="323"/>
        <v>I040463081110-VT040</v>
      </c>
    </row>
    <row r="5137" spans="1:23" x14ac:dyDescent="0.3">
      <c r="A5137" s="256" t="str">
        <f t="shared" si="321"/>
        <v>I0404630-81110VT080-00001</v>
      </c>
      <c r="B5137" s="251" t="s">
        <v>15798</v>
      </c>
      <c r="C5137" s="251" t="s">
        <v>10031</v>
      </c>
      <c r="D5137" s="251" t="s">
        <v>15797</v>
      </c>
      <c r="E5137" s="251" t="s">
        <v>13939</v>
      </c>
      <c r="F5137" s="251" t="s">
        <v>9962</v>
      </c>
      <c r="G5137" s="251" t="s">
        <v>4985</v>
      </c>
      <c r="H5137" s="251" t="s">
        <v>3422</v>
      </c>
      <c r="I5137" s="257" t="str">
        <f t="shared" si="320"/>
        <v>-00001</v>
      </c>
      <c r="J5137" s="251">
        <v>1</v>
      </c>
      <c r="K5137" s="251">
        <v>1</v>
      </c>
      <c r="M5137" s="251" t="s">
        <v>9958</v>
      </c>
      <c r="N5137" s="251" t="s">
        <v>14586</v>
      </c>
      <c r="O5137" s="251">
        <v>1</v>
      </c>
      <c r="Q5137" s="251" t="s">
        <v>15798</v>
      </c>
      <c r="R5137" s="251" t="s">
        <v>10028</v>
      </c>
      <c r="S5137" s="252" t="s">
        <v>3719</v>
      </c>
      <c r="T5137" s="251" t="str">
        <f t="shared" si="322"/>
        <v>I040463081110VT080</v>
      </c>
      <c r="W5137" s="251" t="str">
        <f t="shared" si="323"/>
        <v>I040463081110-VT080</v>
      </c>
    </row>
    <row r="5138" spans="1:23" x14ac:dyDescent="0.3">
      <c r="A5138" s="256" t="str">
        <f t="shared" si="321"/>
        <v>I0404630-811300K300-00001</v>
      </c>
      <c r="B5138" s="251" t="s">
        <v>15799</v>
      </c>
      <c r="C5138" s="251" t="s">
        <v>10031</v>
      </c>
      <c r="D5138" s="251" t="s">
        <v>15797</v>
      </c>
      <c r="E5138" s="251" t="s">
        <v>13939</v>
      </c>
      <c r="F5138" s="251" t="s">
        <v>9964</v>
      </c>
      <c r="G5138" s="251" t="s">
        <v>230</v>
      </c>
      <c r="H5138" s="251" t="s">
        <v>5092</v>
      </c>
      <c r="I5138" s="257" t="str">
        <f t="shared" si="320"/>
        <v>-00001</v>
      </c>
      <c r="J5138" s="251">
        <v>1</v>
      </c>
      <c r="K5138" s="251">
        <v>1</v>
      </c>
      <c r="M5138" s="251" t="s">
        <v>9958</v>
      </c>
      <c r="N5138" s="251" t="s">
        <v>14586</v>
      </c>
      <c r="O5138" s="251">
        <v>1</v>
      </c>
      <c r="Q5138" s="251" t="s">
        <v>15799</v>
      </c>
      <c r="R5138" s="251" t="s">
        <v>10028</v>
      </c>
      <c r="S5138" s="252" t="s">
        <v>229</v>
      </c>
      <c r="T5138" s="251" t="str">
        <f t="shared" si="322"/>
        <v>I0404630811300K300</v>
      </c>
      <c r="W5138" s="251" t="str">
        <f t="shared" si="323"/>
        <v>I040463081130-0K300</v>
      </c>
    </row>
    <row r="5139" spans="1:23" x14ac:dyDescent="0.3">
      <c r="A5139" s="256" t="str">
        <f t="shared" si="321"/>
        <v>I0404630-81150VT040-00001</v>
      </c>
      <c r="B5139" s="251" t="s">
        <v>15800</v>
      </c>
      <c r="C5139" s="251" t="s">
        <v>10031</v>
      </c>
      <c r="D5139" s="251" t="s">
        <v>15797</v>
      </c>
      <c r="E5139" s="251" t="s">
        <v>13939</v>
      </c>
      <c r="F5139" s="251" t="s">
        <v>9966</v>
      </c>
      <c r="G5139" s="251" t="s">
        <v>10051</v>
      </c>
      <c r="H5139" s="251" t="s">
        <v>3429</v>
      </c>
      <c r="I5139" s="257" t="str">
        <f t="shared" si="320"/>
        <v>-00001</v>
      </c>
      <c r="J5139" s="251">
        <v>1</v>
      </c>
      <c r="K5139" s="251">
        <v>1</v>
      </c>
      <c r="M5139" s="251" t="s">
        <v>9958</v>
      </c>
      <c r="N5139" s="251" t="s">
        <v>14586</v>
      </c>
      <c r="O5139" s="251">
        <v>1</v>
      </c>
      <c r="Q5139" s="251" t="s">
        <v>15800</v>
      </c>
      <c r="R5139" s="251" t="s">
        <v>10028</v>
      </c>
      <c r="S5139" s="252" t="s">
        <v>3725</v>
      </c>
      <c r="T5139" s="251" t="str">
        <f t="shared" si="322"/>
        <v>I040463081150VT040</v>
      </c>
      <c r="W5139" s="251" t="str">
        <f t="shared" si="323"/>
        <v>I040463081150-VT040</v>
      </c>
    </row>
    <row r="5140" spans="1:23" x14ac:dyDescent="0.3">
      <c r="A5140" s="256" t="str">
        <f t="shared" si="321"/>
        <v>I0404630-812100K090-00001</v>
      </c>
      <c r="B5140" s="251" t="s">
        <v>15801</v>
      </c>
      <c r="C5140" s="251" t="s">
        <v>10031</v>
      </c>
      <c r="D5140" s="251" t="s">
        <v>15797</v>
      </c>
      <c r="E5140" s="251" t="s">
        <v>13939</v>
      </c>
      <c r="F5140" s="251" t="s">
        <v>9968</v>
      </c>
      <c r="G5140" s="251" t="s">
        <v>609</v>
      </c>
      <c r="H5140" s="251" t="s">
        <v>5167</v>
      </c>
      <c r="I5140" s="257" t="str">
        <f t="shared" si="320"/>
        <v>-00001</v>
      </c>
      <c r="J5140" s="251">
        <v>1</v>
      </c>
      <c r="K5140" s="251">
        <v>1</v>
      </c>
      <c r="M5140" s="251" t="s">
        <v>9993</v>
      </c>
      <c r="N5140" s="251" t="s">
        <v>14586</v>
      </c>
      <c r="O5140" s="251">
        <v>1</v>
      </c>
      <c r="Q5140" s="251" t="s">
        <v>15801</v>
      </c>
      <c r="R5140" s="251" t="s">
        <v>10028</v>
      </c>
      <c r="S5140" s="252" t="s">
        <v>608</v>
      </c>
      <c r="T5140" s="251" t="str">
        <f t="shared" si="322"/>
        <v>I0404630812100K090</v>
      </c>
      <c r="W5140" s="251" t="str">
        <f t="shared" si="323"/>
        <v>I040463081210-0K090</v>
      </c>
    </row>
    <row r="5141" spans="1:23" x14ac:dyDescent="0.3">
      <c r="A5141" s="256" t="str">
        <f t="shared" si="321"/>
        <v>I0404630-815500K080-00002</v>
      </c>
      <c r="B5141" s="251" t="s">
        <v>15802</v>
      </c>
      <c r="C5141" s="251" t="s">
        <v>10031</v>
      </c>
      <c r="D5141" s="251" t="s">
        <v>15797</v>
      </c>
      <c r="E5141" s="251" t="s">
        <v>13939</v>
      </c>
      <c r="F5141" s="251" t="s">
        <v>9970</v>
      </c>
      <c r="G5141" s="251" t="s">
        <v>151</v>
      </c>
      <c r="H5141" s="251" t="s">
        <v>5045</v>
      </c>
      <c r="I5141" s="257" t="str">
        <f t="shared" si="320"/>
        <v>-00002</v>
      </c>
      <c r="J5141" s="251">
        <v>2</v>
      </c>
      <c r="K5141" s="251">
        <v>2</v>
      </c>
      <c r="M5141" s="251" t="s">
        <v>9958</v>
      </c>
      <c r="N5141" s="251" t="s">
        <v>14586</v>
      </c>
      <c r="O5141" s="251">
        <v>2</v>
      </c>
      <c r="Q5141" s="251" t="s">
        <v>15802</v>
      </c>
      <c r="R5141" s="251" t="s">
        <v>10028</v>
      </c>
      <c r="S5141" s="252" t="s">
        <v>150</v>
      </c>
      <c r="T5141" s="251" t="str">
        <f t="shared" si="322"/>
        <v>I0404630815500K080</v>
      </c>
      <c r="W5141" s="251" t="str">
        <f t="shared" si="323"/>
        <v>I040463081550-0K080</v>
      </c>
    </row>
    <row r="5142" spans="1:23" x14ac:dyDescent="0.3">
      <c r="A5142" s="256" t="str">
        <f t="shared" si="321"/>
        <v>I0404630-81550VT020-00002</v>
      </c>
      <c r="B5142" s="251" t="s">
        <v>15803</v>
      </c>
      <c r="C5142" s="251" t="s">
        <v>10031</v>
      </c>
      <c r="D5142" s="251" t="s">
        <v>15797</v>
      </c>
      <c r="E5142" s="251" t="s">
        <v>13939</v>
      </c>
      <c r="F5142" s="251" t="s">
        <v>9972</v>
      </c>
      <c r="G5142" s="251" t="s">
        <v>10057</v>
      </c>
      <c r="H5142" s="251" t="s">
        <v>5202</v>
      </c>
      <c r="I5142" s="257" t="str">
        <f t="shared" si="320"/>
        <v>-00002</v>
      </c>
      <c r="J5142" s="251">
        <v>2</v>
      </c>
      <c r="K5142" s="251">
        <v>2</v>
      </c>
      <c r="M5142" s="251" t="s">
        <v>9958</v>
      </c>
      <c r="N5142" s="251" t="s">
        <v>14586</v>
      </c>
      <c r="O5142" s="251">
        <v>2</v>
      </c>
      <c r="Q5142" s="251" t="s">
        <v>15803</v>
      </c>
      <c r="R5142" s="251" t="s">
        <v>10028</v>
      </c>
      <c r="S5142" s="252" t="s">
        <v>3737</v>
      </c>
      <c r="T5142" s="251" t="str">
        <f t="shared" si="322"/>
        <v>I040463081550VT020</v>
      </c>
      <c r="W5142" s="251" t="str">
        <f t="shared" si="323"/>
        <v>I040463081550-VT020</v>
      </c>
    </row>
    <row r="5143" spans="1:23" x14ac:dyDescent="0.3">
      <c r="A5143" s="256" t="str">
        <f t="shared" si="321"/>
        <v>I0404630-81551VT050-00002</v>
      </c>
      <c r="B5143" s="251" t="s">
        <v>15804</v>
      </c>
      <c r="C5143" s="251" t="s">
        <v>10031</v>
      </c>
      <c r="D5143" s="251" t="s">
        <v>15797</v>
      </c>
      <c r="E5143" s="251" t="s">
        <v>13939</v>
      </c>
      <c r="F5143" s="251" t="s">
        <v>9974</v>
      </c>
      <c r="G5143" s="251" t="s">
        <v>10062</v>
      </c>
      <c r="H5143" s="251" t="s">
        <v>3436</v>
      </c>
      <c r="I5143" s="257" t="str">
        <f t="shared" si="320"/>
        <v>-00002</v>
      </c>
      <c r="J5143" s="251">
        <v>2</v>
      </c>
      <c r="K5143" s="251">
        <v>2</v>
      </c>
      <c r="M5143" s="251" t="s">
        <v>9958</v>
      </c>
      <c r="N5143" s="251" t="s">
        <v>14586</v>
      </c>
      <c r="O5143" s="251">
        <v>2</v>
      </c>
      <c r="Q5143" s="251" t="s">
        <v>15804</v>
      </c>
      <c r="R5143" s="251" t="s">
        <v>10028</v>
      </c>
      <c r="S5143" s="252" t="s">
        <v>3763</v>
      </c>
      <c r="T5143" s="251" t="str">
        <f t="shared" si="322"/>
        <v>I040463081551VT050</v>
      </c>
      <c r="W5143" s="251" t="str">
        <f t="shared" si="323"/>
        <v>I040463081551-VT050</v>
      </c>
    </row>
    <row r="5144" spans="1:23" x14ac:dyDescent="0.3">
      <c r="A5144" s="256" t="str">
        <f t="shared" si="321"/>
        <v>I0404630-815600K080-00002</v>
      </c>
      <c r="B5144" s="251" t="s">
        <v>15805</v>
      </c>
      <c r="C5144" s="251" t="s">
        <v>10031</v>
      </c>
      <c r="D5144" s="251" t="s">
        <v>15797</v>
      </c>
      <c r="E5144" s="251" t="s">
        <v>13939</v>
      </c>
      <c r="F5144" s="251" t="s">
        <v>9976</v>
      </c>
      <c r="G5144" s="251" t="s">
        <v>164</v>
      </c>
      <c r="H5144" s="251" t="s">
        <v>5047</v>
      </c>
      <c r="I5144" s="257" t="str">
        <f t="shared" si="320"/>
        <v>-00002</v>
      </c>
      <c r="J5144" s="251">
        <v>2</v>
      </c>
      <c r="K5144" s="251">
        <v>2</v>
      </c>
      <c r="M5144" s="251" t="s">
        <v>9958</v>
      </c>
      <c r="N5144" s="251" t="s">
        <v>14586</v>
      </c>
      <c r="O5144" s="251">
        <v>2</v>
      </c>
      <c r="Q5144" s="251" t="s">
        <v>15805</v>
      </c>
      <c r="R5144" s="251" t="s">
        <v>10028</v>
      </c>
      <c r="S5144" s="252" t="s">
        <v>163</v>
      </c>
      <c r="T5144" s="251" t="str">
        <f t="shared" si="322"/>
        <v>I0404630815600K080</v>
      </c>
      <c r="W5144" s="251" t="str">
        <f t="shared" si="323"/>
        <v>I040463081560-0K080</v>
      </c>
    </row>
    <row r="5145" spans="1:23" x14ac:dyDescent="0.3">
      <c r="A5145" s="256" t="str">
        <f t="shared" si="321"/>
        <v>I0404630-81560VT050-00001</v>
      </c>
      <c r="B5145" s="251" t="s">
        <v>15806</v>
      </c>
      <c r="C5145" s="251" t="s">
        <v>10031</v>
      </c>
      <c r="D5145" s="251" t="s">
        <v>15797</v>
      </c>
      <c r="E5145" s="251" t="s">
        <v>13939</v>
      </c>
      <c r="F5145" s="251" t="s">
        <v>9978</v>
      </c>
      <c r="G5145" s="251" t="s">
        <v>10067</v>
      </c>
      <c r="H5145" s="251" t="s">
        <v>5204</v>
      </c>
      <c r="I5145" s="257" t="str">
        <f t="shared" si="320"/>
        <v>-00001</v>
      </c>
      <c r="J5145" s="251">
        <v>1</v>
      </c>
      <c r="K5145" s="251">
        <v>1</v>
      </c>
      <c r="M5145" s="251" t="s">
        <v>9958</v>
      </c>
      <c r="N5145" s="251" t="s">
        <v>14586</v>
      </c>
      <c r="O5145" s="251">
        <v>1</v>
      </c>
      <c r="Q5145" s="251" t="s">
        <v>15806</v>
      </c>
      <c r="R5145" s="251" t="s">
        <v>10028</v>
      </c>
      <c r="S5145" s="252" t="s">
        <v>3746</v>
      </c>
      <c r="T5145" s="251" t="str">
        <f t="shared" si="322"/>
        <v>I040463081560VT050</v>
      </c>
      <c r="W5145" s="251" t="str">
        <f t="shared" si="323"/>
        <v>I040463081560-VT050</v>
      </c>
    </row>
    <row r="5146" spans="1:23" x14ac:dyDescent="0.3">
      <c r="A5146" s="256" t="str">
        <f t="shared" si="321"/>
        <v>I0404630-81561VT020-00001</v>
      </c>
      <c r="B5146" s="251" t="s">
        <v>15807</v>
      </c>
      <c r="C5146" s="251" t="s">
        <v>10031</v>
      </c>
      <c r="D5146" s="251" t="s">
        <v>15797</v>
      </c>
      <c r="E5146" s="251" t="s">
        <v>13939</v>
      </c>
      <c r="F5146" s="251" t="s">
        <v>9980</v>
      </c>
      <c r="G5146" s="251" t="s">
        <v>10256</v>
      </c>
      <c r="H5146" s="251" t="s">
        <v>3443</v>
      </c>
      <c r="I5146" s="257" t="str">
        <f t="shared" si="320"/>
        <v>-00001</v>
      </c>
      <c r="J5146" s="251">
        <v>1</v>
      </c>
      <c r="K5146" s="251">
        <v>1</v>
      </c>
      <c r="M5146" s="251" t="s">
        <v>9958</v>
      </c>
      <c r="N5146" s="251" t="s">
        <v>14586</v>
      </c>
      <c r="O5146" s="251">
        <v>1</v>
      </c>
      <c r="Q5146" s="251" t="s">
        <v>15807</v>
      </c>
      <c r="R5146" s="251" t="s">
        <v>10028</v>
      </c>
      <c r="S5146" s="252" t="s">
        <v>3767</v>
      </c>
      <c r="T5146" s="251" t="str">
        <f t="shared" si="322"/>
        <v>I040463081561VT020</v>
      </c>
      <c r="W5146" s="251" t="str">
        <f t="shared" si="323"/>
        <v>I040463081561-VT020</v>
      </c>
    </row>
    <row r="5147" spans="1:23" x14ac:dyDescent="0.3">
      <c r="A5147" s="256" t="str">
        <f t="shared" si="321"/>
        <v>I0404630-81561VT050-00002</v>
      </c>
      <c r="B5147" s="251" t="s">
        <v>15808</v>
      </c>
      <c r="C5147" s="251" t="s">
        <v>10031</v>
      </c>
      <c r="D5147" s="251" t="s">
        <v>15797</v>
      </c>
      <c r="E5147" s="251" t="s">
        <v>13939</v>
      </c>
      <c r="F5147" s="251" t="s">
        <v>9982</v>
      </c>
      <c r="G5147" s="251" t="s">
        <v>10258</v>
      </c>
      <c r="H5147" s="251" t="s">
        <v>3443</v>
      </c>
      <c r="I5147" s="257" t="str">
        <f t="shared" si="320"/>
        <v>-00002</v>
      </c>
      <c r="J5147" s="251">
        <v>2</v>
      </c>
      <c r="K5147" s="251">
        <v>2</v>
      </c>
      <c r="M5147" s="251" t="s">
        <v>9958</v>
      </c>
      <c r="N5147" s="251" t="s">
        <v>14586</v>
      </c>
      <c r="O5147" s="251">
        <v>2</v>
      </c>
      <c r="Q5147" s="251" t="s">
        <v>15808</v>
      </c>
      <c r="R5147" s="251" t="s">
        <v>10028</v>
      </c>
      <c r="S5147" s="252" t="s">
        <v>3769</v>
      </c>
      <c r="T5147" s="251" t="str">
        <f t="shared" si="322"/>
        <v>I040463081561VT050</v>
      </c>
      <c r="W5147" s="251" t="str">
        <f t="shared" si="323"/>
        <v>I040463081561-VT050</v>
      </c>
    </row>
    <row r="5148" spans="1:23" x14ac:dyDescent="0.3">
      <c r="A5148" s="256" t="str">
        <f t="shared" si="321"/>
        <v>I0606406-81110BZ620-00006</v>
      </c>
      <c r="B5148" s="251" t="s">
        <v>15809</v>
      </c>
      <c r="C5148" s="251" t="s">
        <v>10077</v>
      </c>
      <c r="D5148" s="251" t="s">
        <v>15810</v>
      </c>
      <c r="E5148" s="251" t="s">
        <v>13939</v>
      </c>
      <c r="F5148" s="251" t="s">
        <v>9957</v>
      </c>
      <c r="G5148" s="251" t="s">
        <v>1193</v>
      </c>
      <c r="H5148" s="251" t="s">
        <v>3422</v>
      </c>
      <c r="I5148" s="257" t="str">
        <f t="shared" si="320"/>
        <v>-00006</v>
      </c>
      <c r="J5148" s="251">
        <v>6</v>
      </c>
      <c r="K5148" s="251">
        <v>6</v>
      </c>
      <c r="M5148" s="251" t="s">
        <v>9958</v>
      </c>
      <c r="N5148" s="251" t="s">
        <v>14189</v>
      </c>
      <c r="O5148" s="251">
        <v>6</v>
      </c>
      <c r="Q5148" s="251" t="s">
        <v>15809</v>
      </c>
      <c r="R5148" s="251" t="s">
        <v>9960</v>
      </c>
      <c r="S5148" s="252" t="s">
        <v>1192</v>
      </c>
      <c r="T5148" s="251" t="str">
        <f t="shared" si="322"/>
        <v>I060640681110BZ620</v>
      </c>
      <c r="W5148" s="251" t="str">
        <f t="shared" si="323"/>
        <v>I060640681110-BZ620</v>
      </c>
    </row>
    <row r="5149" spans="1:23" x14ac:dyDescent="0.3">
      <c r="A5149" s="256" t="str">
        <f t="shared" si="321"/>
        <v>I0606406-81130BZ200-00001</v>
      </c>
      <c r="B5149" s="251" t="s">
        <v>15811</v>
      </c>
      <c r="C5149" s="251" t="s">
        <v>10077</v>
      </c>
      <c r="D5149" s="251" t="s">
        <v>15810</v>
      </c>
      <c r="E5149" s="251" t="s">
        <v>13939</v>
      </c>
      <c r="F5149" s="251" t="s">
        <v>9962</v>
      </c>
      <c r="G5149" s="251" t="s">
        <v>1087</v>
      </c>
      <c r="H5149" s="251" t="s">
        <v>10791</v>
      </c>
      <c r="I5149" s="257" t="str">
        <f t="shared" si="320"/>
        <v>-00001</v>
      </c>
      <c r="J5149" s="251">
        <v>1</v>
      </c>
      <c r="K5149" s="251">
        <v>1</v>
      </c>
      <c r="M5149" s="251" t="s">
        <v>9958</v>
      </c>
      <c r="N5149" s="251" t="s">
        <v>14189</v>
      </c>
      <c r="O5149" s="251">
        <v>1</v>
      </c>
      <c r="Q5149" s="251" t="s">
        <v>15811</v>
      </c>
      <c r="R5149" s="251" t="s">
        <v>9960</v>
      </c>
      <c r="S5149" s="252" t="s">
        <v>1086</v>
      </c>
      <c r="T5149" s="251" t="str">
        <f t="shared" si="322"/>
        <v>I060640681130BZ200</v>
      </c>
      <c r="W5149" s="251" t="str">
        <f t="shared" si="323"/>
        <v>I060640681130-BZ200</v>
      </c>
    </row>
    <row r="5150" spans="1:23" x14ac:dyDescent="0.3">
      <c r="A5150" s="256" t="str">
        <f t="shared" si="321"/>
        <v>I0606406-81130BZ440-00001</v>
      </c>
      <c r="B5150" s="251" t="s">
        <v>15812</v>
      </c>
      <c r="C5150" s="251" t="s">
        <v>10077</v>
      </c>
      <c r="D5150" s="251" t="s">
        <v>15810</v>
      </c>
      <c r="E5150" s="251" t="s">
        <v>13939</v>
      </c>
      <c r="F5150" s="251" t="s">
        <v>9964</v>
      </c>
      <c r="G5150" s="251" t="s">
        <v>3563</v>
      </c>
      <c r="H5150" s="251" t="s">
        <v>374</v>
      </c>
      <c r="I5150" s="257" t="str">
        <f t="shared" si="320"/>
        <v>-00001</v>
      </c>
      <c r="J5150" s="251">
        <v>1</v>
      </c>
      <c r="K5150" s="251">
        <v>1</v>
      </c>
      <c r="M5150" s="251" t="s">
        <v>9958</v>
      </c>
      <c r="N5150" s="251" t="s">
        <v>14189</v>
      </c>
      <c r="O5150" s="251">
        <v>1</v>
      </c>
      <c r="Q5150" s="251" t="s">
        <v>15812</v>
      </c>
      <c r="R5150" s="251" t="s">
        <v>9960</v>
      </c>
      <c r="S5150" s="252" t="s">
        <v>3562</v>
      </c>
      <c r="T5150" s="251" t="str">
        <f t="shared" si="322"/>
        <v>I060640681130BZ440</v>
      </c>
      <c r="W5150" s="251" t="str">
        <f t="shared" si="323"/>
        <v>I060640681130-BZ440</v>
      </c>
    </row>
    <row r="5151" spans="1:23" x14ac:dyDescent="0.3">
      <c r="A5151" s="256" t="str">
        <f t="shared" si="321"/>
        <v>I0606406-81130BZ620-00005</v>
      </c>
      <c r="B5151" s="251" t="s">
        <v>15813</v>
      </c>
      <c r="C5151" s="251" t="s">
        <v>10077</v>
      </c>
      <c r="D5151" s="251" t="s">
        <v>15810</v>
      </c>
      <c r="E5151" s="251" t="s">
        <v>13939</v>
      </c>
      <c r="F5151" s="251" t="s">
        <v>9966</v>
      </c>
      <c r="G5151" s="251" t="s">
        <v>1198</v>
      </c>
      <c r="H5151" s="251" t="s">
        <v>5101</v>
      </c>
      <c r="I5151" s="257" t="str">
        <f t="shared" si="320"/>
        <v>-00005</v>
      </c>
      <c r="J5151" s="251">
        <v>5</v>
      </c>
      <c r="K5151" s="251">
        <v>5</v>
      </c>
      <c r="M5151" s="251" t="s">
        <v>9958</v>
      </c>
      <c r="N5151" s="251" t="s">
        <v>14189</v>
      </c>
      <c r="O5151" s="251">
        <v>5</v>
      </c>
      <c r="Q5151" s="251" t="s">
        <v>15813</v>
      </c>
      <c r="R5151" s="251" t="s">
        <v>9960</v>
      </c>
      <c r="S5151" s="252" t="s">
        <v>1197</v>
      </c>
      <c r="T5151" s="251" t="str">
        <f t="shared" si="322"/>
        <v>I060640681130BZ620</v>
      </c>
      <c r="W5151" s="251" t="str">
        <f t="shared" si="323"/>
        <v>I060640681130-BZ620</v>
      </c>
    </row>
    <row r="5152" spans="1:23" x14ac:dyDescent="0.3">
      <c r="A5152" s="256" t="str">
        <f t="shared" si="321"/>
        <v>I0606406-81150BZ620-00005</v>
      </c>
      <c r="B5152" s="251" t="s">
        <v>15814</v>
      </c>
      <c r="C5152" s="251" t="s">
        <v>10077</v>
      </c>
      <c r="D5152" s="251" t="s">
        <v>15810</v>
      </c>
      <c r="E5152" s="251" t="s">
        <v>13939</v>
      </c>
      <c r="F5152" s="251" t="s">
        <v>9968</v>
      </c>
      <c r="G5152" s="251" t="s">
        <v>1203</v>
      </c>
      <c r="H5152" s="251" t="s">
        <v>3429</v>
      </c>
      <c r="I5152" s="257" t="str">
        <f t="shared" si="320"/>
        <v>-00005</v>
      </c>
      <c r="J5152" s="251">
        <v>5</v>
      </c>
      <c r="K5152" s="251">
        <v>5</v>
      </c>
      <c r="M5152" s="251" t="s">
        <v>9958</v>
      </c>
      <c r="N5152" s="251" t="s">
        <v>14189</v>
      </c>
      <c r="O5152" s="251">
        <v>5</v>
      </c>
      <c r="Q5152" s="251" t="s">
        <v>15814</v>
      </c>
      <c r="R5152" s="251" t="s">
        <v>9960</v>
      </c>
      <c r="S5152" s="252" t="s">
        <v>1202</v>
      </c>
      <c r="T5152" s="251" t="str">
        <f t="shared" si="322"/>
        <v>I060640681150BZ620</v>
      </c>
      <c r="W5152" s="251" t="str">
        <f t="shared" si="323"/>
        <v>I060640681150-BZ620</v>
      </c>
    </row>
    <row r="5153" spans="1:23" x14ac:dyDescent="0.3">
      <c r="A5153" s="256" t="str">
        <f t="shared" si="321"/>
        <v>I0606406-81170BZ620-00002</v>
      </c>
      <c r="B5153" s="251" t="s">
        <v>15815</v>
      </c>
      <c r="C5153" s="251" t="s">
        <v>10077</v>
      </c>
      <c r="D5153" s="251" t="s">
        <v>15810</v>
      </c>
      <c r="E5153" s="251" t="s">
        <v>13939</v>
      </c>
      <c r="F5153" s="251" t="s">
        <v>9970</v>
      </c>
      <c r="G5153" s="251" t="s">
        <v>1208</v>
      </c>
      <c r="H5153" s="251" t="s">
        <v>5102</v>
      </c>
      <c r="I5153" s="257" t="str">
        <f t="shared" si="320"/>
        <v>-00002</v>
      </c>
      <c r="J5153" s="251">
        <v>2</v>
      </c>
      <c r="K5153" s="251">
        <v>2</v>
      </c>
      <c r="M5153" s="251" t="s">
        <v>9958</v>
      </c>
      <c r="N5153" s="251" t="s">
        <v>14189</v>
      </c>
      <c r="O5153" s="251">
        <v>2</v>
      </c>
      <c r="Q5153" s="251" t="s">
        <v>15815</v>
      </c>
      <c r="R5153" s="251" t="s">
        <v>9960</v>
      </c>
      <c r="S5153" s="252" t="s">
        <v>1207</v>
      </c>
      <c r="T5153" s="251" t="str">
        <f t="shared" si="322"/>
        <v>I060640681170BZ620</v>
      </c>
      <c r="W5153" s="251" t="str">
        <f t="shared" si="323"/>
        <v>I060640681170-BZ620</v>
      </c>
    </row>
    <row r="5154" spans="1:23" x14ac:dyDescent="0.3">
      <c r="A5154" s="256" t="str">
        <f t="shared" si="321"/>
        <v>I0606406-81550BZ220-00003</v>
      </c>
      <c r="B5154" s="251" t="s">
        <v>15816</v>
      </c>
      <c r="C5154" s="251" t="s">
        <v>10077</v>
      </c>
      <c r="D5154" s="251" t="s">
        <v>15810</v>
      </c>
      <c r="E5154" s="251" t="s">
        <v>13939</v>
      </c>
      <c r="F5154" s="251" t="s">
        <v>9972</v>
      </c>
      <c r="G5154" s="251" t="s">
        <v>1364</v>
      </c>
      <c r="H5154" s="251" t="s">
        <v>5202</v>
      </c>
      <c r="I5154" s="257" t="str">
        <f t="shared" si="320"/>
        <v>-00003</v>
      </c>
      <c r="J5154" s="251">
        <v>3</v>
      </c>
      <c r="K5154" s="251">
        <v>3</v>
      </c>
      <c r="M5154" s="251" t="s">
        <v>9958</v>
      </c>
      <c r="N5154" s="251" t="s">
        <v>14189</v>
      </c>
      <c r="O5154" s="251">
        <v>3</v>
      </c>
      <c r="Q5154" s="251" t="s">
        <v>15816</v>
      </c>
      <c r="R5154" s="251" t="s">
        <v>9960</v>
      </c>
      <c r="S5154" s="252" t="s">
        <v>1363</v>
      </c>
      <c r="T5154" s="251" t="str">
        <f t="shared" si="322"/>
        <v>I060640681550BZ220</v>
      </c>
      <c r="W5154" s="251" t="str">
        <f t="shared" si="323"/>
        <v>I060640681550-BZ220</v>
      </c>
    </row>
    <row r="5155" spans="1:23" x14ac:dyDescent="0.3">
      <c r="A5155" s="256" t="str">
        <f t="shared" si="321"/>
        <v>I0606406-81550BZ490-00003</v>
      </c>
      <c r="B5155" s="251" t="s">
        <v>15817</v>
      </c>
      <c r="C5155" s="251" t="s">
        <v>10077</v>
      </c>
      <c r="D5155" s="251" t="s">
        <v>15810</v>
      </c>
      <c r="E5155" s="251" t="s">
        <v>13939</v>
      </c>
      <c r="F5155" s="251" t="s">
        <v>9974</v>
      </c>
      <c r="G5155" s="251" t="s">
        <v>1409</v>
      </c>
      <c r="H5155" s="251" t="s">
        <v>5202</v>
      </c>
      <c r="I5155" s="257" t="str">
        <f t="shared" si="320"/>
        <v>-00003</v>
      </c>
      <c r="J5155" s="251">
        <v>3</v>
      </c>
      <c r="K5155" s="251">
        <v>3</v>
      </c>
      <c r="M5155" s="251" t="s">
        <v>9958</v>
      </c>
      <c r="N5155" s="251" t="s">
        <v>14189</v>
      </c>
      <c r="O5155" s="251">
        <v>3</v>
      </c>
      <c r="Q5155" s="251" t="s">
        <v>15817</v>
      </c>
      <c r="R5155" s="251" t="s">
        <v>9960</v>
      </c>
      <c r="S5155" s="252" t="s">
        <v>1408</v>
      </c>
      <c r="T5155" s="251" t="str">
        <f t="shared" si="322"/>
        <v>I060640681550BZ490</v>
      </c>
      <c r="W5155" s="251" t="str">
        <f t="shared" si="323"/>
        <v>I060640681550-BZ490</v>
      </c>
    </row>
    <row r="5156" spans="1:23" x14ac:dyDescent="0.3">
      <c r="A5156" s="256" t="str">
        <f t="shared" si="321"/>
        <v>I0606406-81551BZ150-00005</v>
      </c>
      <c r="B5156" s="251" t="s">
        <v>15818</v>
      </c>
      <c r="C5156" s="251" t="s">
        <v>10077</v>
      </c>
      <c r="D5156" s="251" t="s">
        <v>15810</v>
      </c>
      <c r="E5156" s="251" t="s">
        <v>13939</v>
      </c>
      <c r="F5156" s="251" t="s">
        <v>9976</v>
      </c>
      <c r="G5156" s="251" t="s">
        <v>1351</v>
      </c>
      <c r="H5156" s="251" t="s">
        <v>3436</v>
      </c>
      <c r="I5156" s="257" t="str">
        <f t="shared" si="320"/>
        <v>-00005</v>
      </c>
      <c r="J5156" s="251">
        <v>5</v>
      </c>
      <c r="K5156" s="251">
        <v>5</v>
      </c>
      <c r="M5156" s="251" t="s">
        <v>9958</v>
      </c>
      <c r="N5156" s="251" t="s">
        <v>14189</v>
      </c>
      <c r="O5156" s="251">
        <v>5</v>
      </c>
      <c r="Q5156" s="251" t="s">
        <v>15818</v>
      </c>
      <c r="R5156" s="251" t="s">
        <v>9960</v>
      </c>
      <c r="S5156" s="252" t="s">
        <v>1350</v>
      </c>
      <c r="T5156" s="251" t="str">
        <f t="shared" si="322"/>
        <v>I060640681551BZ150</v>
      </c>
      <c r="W5156" s="251" t="str">
        <f t="shared" si="323"/>
        <v>I060640681551-BZ150</v>
      </c>
    </row>
    <row r="5157" spans="1:23" x14ac:dyDescent="0.3">
      <c r="A5157" s="256" t="str">
        <f t="shared" si="321"/>
        <v>I0606406-81551BZ240-00006</v>
      </c>
      <c r="B5157" s="251" t="s">
        <v>15819</v>
      </c>
      <c r="C5157" s="251" t="s">
        <v>10077</v>
      </c>
      <c r="D5157" s="251" t="s">
        <v>15810</v>
      </c>
      <c r="E5157" s="251" t="s">
        <v>13939</v>
      </c>
      <c r="F5157" s="251" t="s">
        <v>9978</v>
      </c>
      <c r="G5157" s="251" t="s">
        <v>1373</v>
      </c>
      <c r="H5157" s="251" t="s">
        <v>3436</v>
      </c>
      <c r="I5157" s="257" t="str">
        <f t="shared" si="320"/>
        <v>-00006</v>
      </c>
      <c r="J5157" s="251">
        <v>6</v>
      </c>
      <c r="K5157" s="251">
        <v>6</v>
      </c>
      <c r="M5157" s="251" t="s">
        <v>9958</v>
      </c>
      <c r="N5157" s="251" t="s">
        <v>14189</v>
      </c>
      <c r="O5157" s="251">
        <v>6</v>
      </c>
      <c r="Q5157" s="251" t="s">
        <v>15819</v>
      </c>
      <c r="R5157" s="251" t="s">
        <v>9960</v>
      </c>
      <c r="S5157" s="252" t="s">
        <v>1372</v>
      </c>
      <c r="T5157" s="251" t="str">
        <f t="shared" si="322"/>
        <v>I060640681551BZ240</v>
      </c>
      <c r="W5157" s="251" t="str">
        <f t="shared" si="323"/>
        <v>I060640681551-BZ240</v>
      </c>
    </row>
    <row r="5158" spans="1:23" x14ac:dyDescent="0.3">
      <c r="A5158" s="256" t="str">
        <f t="shared" si="321"/>
        <v>I0606406-81560BZ220-00003</v>
      </c>
      <c r="B5158" s="251" t="s">
        <v>15820</v>
      </c>
      <c r="C5158" s="251" t="s">
        <v>10077</v>
      </c>
      <c r="D5158" s="251" t="s">
        <v>15810</v>
      </c>
      <c r="E5158" s="251" t="s">
        <v>13939</v>
      </c>
      <c r="F5158" s="251" t="s">
        <v>9980</v>
      </c>
      <c r="G5158" s="251" t="s">
        <v>1378</v>
      </c>
      <c r="H5158" s="251" t="s">
        <v>5204</v>
      </c>
      <c r="I5158" s="257" t="str">
        <f t="shared" si="320"/>
        <v>-00003</v>
      </c>
      <c r="J5158" s="251">
        <v>3</v>
      </c>
      <c r="K5158" s="251">
        <v>3</v>
      </c>
      <c r="M5158" s="251" t="s">
        <v>9958</v>
      </c>
      <c r="N5158" s="251" t="s">
        <v>14189</v>
      </c>
      <c r="O5158" s="251">
        <v>3</v>
      </c>
      <c r="Q5158" s="251" t="s">
        <v>15820</v>
      </c>
      <c r="R5158" s="251" t="s">
        <v>9960</v>
      </c>
      <c r="S5158" s="252" t="s">
        <v>1377</v>
      </c>
      <c r="T5158" s="251" t="str">
        <f t="shared" si="322"/>
        <v>I060640681560BZ220</v>
      </c>
      <c r="W5158" s="251" t="str">
        <f t="shared" si="323"/>
        <v>I060640681560-BZ220</v>
      </c>
    </row>
    <row r="5159" spans="1:23" x14ac:dyDescent="0.3">
      <c r="A5159" s="256" t="str">
        <f t="shared" si="321"/>
        <v>I0606406-81560BZ490-00004</v>
      </c>
      <c r="B5159" s="251" t="s">
        <v>15821</v>
      </c>
      <c r="C5159" s="251" t="s">
        <v>10077</v>
      </c>
      <c r="D5159" s="251" t="s">
        <v>15810</v>
      </c>
      <c r="E5159" s="251" t="s">
        <v>13939</v>
      </c>
      <c r="F5159" s="251" t="s">
        <v>9982</v>
      </c>
      <c r="G5159" s="251" t="s">
        <v>1423</v>
      </c>
      <c r="H5159" s="251" t="s">
        <v>5204</v>
      </c>
      <c r="I5159" s="257" t="str">
        <f t="shared" si="320"/>
        <v>-00004</v>
      </c>
      <c r="J5159" s="251">
        <v>4</v>
      </c>
      <c r="K5159" s="251">
        <v>4</v>
      </c>
      <c r="M5159" s="251" t="s">
        <v>9958</v>
      </c>
      <c r="N5159" s="251" t="s">
        <v>14189</v>
      </c>
      <c r="O5159" s="251">
        <v>4</v>
      </c>
      <c r="Q5159" s="251" t="s">
        <v>15821</v>
      </c>
      <c r="R5159" s="251" t="s">
        <v>9960</v>
      </c>
      <c r="S5159" s="252" t="s">
        <v>1422</v>
      </c>
      <c r="T5159" s="251" t="str">
        <f t="shared" si="322"/>
        <v>I060640681560BZ490</v>
      </c>
      <c r="W5159" s="251" t="str">
        <f t="shared" si="323"/>
        <v>I060640681560-BZ490</v>
      </c>
    </row>
    <row r="5160" spans="1:23" x14ac:dyDescent="0.3">
      <c r="A5160" s="256" t="str">
        <f t="shared" si="321"/>
        <v>I0606406-81561BZ150-00003</v>
      </c>
      <c r="B5160" s="251" t="s">
        <v>15822</v>
      </c>
      <c r="C5160" s="251" t="s">
        <v>10077</v>
      </c>
      <c r="D5160" s="251" t="s">
        <v>15810</v>
      </c>
      <c r="E5160" s="251" t="s">
        <v>13939</v>
      </c>
      <c r="F5160" s="251" t="s">
        <v>9984</v>
      </c>
      <c r="G5160" s="251" t="s">
        <v>1359</v>
      </c>
      <c r="H5160" s="251" t="s">
        <v>3443</v>
      </c>
      <c r="I5160" s="257" t="str">
        <f t="shared" si="320"/>
        <v>-00003</v>
      </c>
      <c r="J5160" s="251">
        <v>3</v>
      </c>
      <c r="K5160" s="251">
        <v>3</v>
      </c>
      <c r="M5160" s="251" t="s">
        <v>9958</v>
      </c>
      <c r="N5160" s="251" t="s">
        <v>14189</v>
      </c>
      <c r="O5160" s="251">
        <v>3</v>
      </c>
      <c r="Q5160" s="251" t="s">
        <v>15822</v>
      </c>
      <c r="R5160" s="251" t="s">
        <v>9960</v>
      </c>
      <c r="S5160" s="252" t="s">
        <v>1358</v>
      </c>
      <c r="T5160" s="251" t="str">
        <f t="shared" si="322"/>
        <v>I060640681561BZ150</v>
      </c>
      <c r="W5160" s="251" t="str">
        <f t="shared" si="323"/>
        <v>I060640681561-BZ150</v>
      </c>
    </row>
    <row r="5161" spans="1:23" x14ac:dyDescent="0.3">
      <c r="A5161" s="256" t="str">
        <f t="shared" si="321"/>
        <v>I0606406-81561BZ240-00001</v>
      </c>
      <c r="B5161" s="251" t="s">
        <v>15823</v>
      </c>
      <c r="C5161" s="251" t="s">
        <v>10077</v>
      </c>
      <c r="D5161" s="251" t="s">
        <v>15810</v>
      </c>
      <c r="E5161" s="251" t="s">
        <v>13939</v>
      </c>
      <c r="F5161" s="251" t="s">
        <v>9986</v>
      </c>
      <c r="G5161" s="251" t="s">
        <v>1387</v>
      </c>
      <c r="H5161" s="251" t="s">
        <v>3443</v>
      </c>
      <c r="I5161" s="257" t="str">
        <f t="shared" si="320"/>
        <v>-00001</v>
      </c>
      <c r="J5161" s="251">
        <v>1</v>
      </c>
      <c r="K5161" s="251">
        <v>1</v>
      </c>
      <c r="M5161" s="251" t="s">
        <v>9958</v>
      </c>
      <c r="N5161" s="251" t="s">
        <v>14189</v>
      </c>
      <c r="O5161" s="251">
        <v>1</v>
      </c>
      <c r="Q5161" s="251" t="s">
        <v>15823</v>
      </c>
      <c r="R5161" s="251" t="s">
        <v>9960</v>
      </c>
      <c r="S5161" s="252" t="s">
        <v>1386</v>
      </c>
      <c r="T5161" s="251" t="str">
        <f t="shared" si="322"/>
        <v>I060640681561BZ240</v>
      </c>
      <c r="W5161" s="251" t="str">
        <f t="shared" si="323"/>
        <v>I060640681561-BZ240</v>
      </c>
    </row>
    <row r="5162" spans="1:23" x14ac:dyDescent="0.3">
      <c r="A5162" s="256" t="str">
        <f t="shared" si="321"/>
        <v>I0606406-81561BZ320-00001</v>
      </c>
      <c r="B5162" s="251" t="s">
        <v>15824</v>
      </c>
      <c r="C5162" s="251" t="s">
        <v>10077</v>
      </c>
      <c r="D5162" s="251" t="s">
        <v>15810</v>
      </c>
      <c r="E5162" s="251" t="s">
        <v>13939</v>
      </c>
      <c r="F5162" s="251" t="s">
        <v>9988</v>
      </c>
      <c r="G5162" s="251" t="s">
        <v>1428</v>
      </c>
      <c r="H5162" s="251" t="s">
        <v>3443</v>
      </c>
      <c r="I5162" s="257" t="str">
        <f t="shared" si="320"/>
        <v>-00001</v>
      </c>
      <c r="J5162" s="251">
        <v>1</v>
      </c>
      <c r="K5162" s="251">
        <v>1</v>
      </c>
      <c r="M5162" s="251" t="s">
        <v>9958</v>
      </c>
      <c r="N5162" s="251" t="s">
        <v>14189</v>
      </c>
      <c r="O5162" s="251">
        <v>1</v>
      </c>
      <c r="Q5162" s="251" t="s">
        <v>15824</v>
      </c>
      <c r="R5162" s="251" t="s">
        <v>9960</v>
      </c>
      <c r="S5162" s="252" t="s">
        <v>1427</v>
      </c>
      <c r="T5162" s="251" t="str">
        <f t="shared" si="322"/>
        <v>I060640681561BZ320</v>
      </c>
      <c r="W5162" s="251" t="str">
        <f t="shared" si="323"/>
        <v>I060640681561-BZ320</v>
      </c>
    </row>
    <row r="5163" spans="1:23" x14ac:dyDescent="0.3">
      <c r="A5163" s="256" t="str">
        <f t="shared" si="321"/>
        <v>I0606406-81590BZ051-00003</v>
      </c>
      <c r="B5163" s="251" t="s">
        <v>15825</v>
      </c>
      <c r="C5163" s="251" t="s">
        <v>10077</v>
      </c>
      <c r="D5163" s="251" t="s">
        <v>15810</v>
      </c>
      <c r="E5163" s="251" t="s">
        <v>13939</v>
      </c>
      <c r="F5163" s="251" t="s">
        <v>9990</v>
      </c>
      <c r="G5163" s="251" t="s">
        <v>5230</v>
      </c>
      <c r="H5163" s="251" t="s">
        <v>770</v>
      </c>
      <c r="I5163" s="257" t="str">
        <f t="shared" si="320"/>
        <v>-00003</v>
      </c>
      <c r="J5163" s="251">
        <v>3</v>
      </c>
      <c r="K5163" s="251">
        <v>3</v>
      </c>
      <c r="M5163" s="251" t="s">
        <v>9958</v>
      </c>
      <c r="N5163" s="251" t="s">
        <v>14189</v>
      </c>
      <c r="O5163" s="251">
        <v>3</v>
      </c>
      <c r="Q5163" s="251" t="s">
        <v>15825</v>
      </c>
      <c r="R5163" s="251" t="s">
        <v>9960</v>
      </c>
      <c r="S5163" s="252" t="s">
        <v>4062</v>
      </c>
      <c r="T5163" s="251" t="str">
        <f t="shared" si="322"/>
        <v>I060640681590BZ051</v>
      </c>
      <c r="W5163" s="251" t="str">
        <f t="shared" si="323"/>
        <v>I060640681590-BZ051</v>
      </c>
    </row>
    <row r="5164" spans="1:23" x14ac:dyDescent="0.3">
      <c r="A5164" s="256" t="str">
        <f t="shared" si="321"/>
        <v>I0606406-9004A81004-00001</v>
      </c>
      <c r="B5164" s="251" t="s">
        <v>15826</v>
      </c>
      <c r="C5164" s="251" t="s">
        <v>10077</v>
      </c>
      <c r="D5164" s="251" t="s">
        <v>15810</v>
      </c>
      <c r="E5164" s="251" t="s">
        <v>13939</v>
      </c>
      <c r="F5164" s="251" t="s">
        <v>9992</v>
      </c>
      <c r="G5164" s="251" t="s">
        <v>1571</v>
      </c>
      <c r="H5164" s="251" t="s">
        <v>3393</v>
      </c>
      <c r="I5164" s="257" t="str">
        <f t="shared" si="320"/>
        <v>-00001</v>
      </c>
      <c r="J5164" s="251">
        <v>1</v>
      </c>
      <c r="K5164" s="251">
        <v>1</v>
      </c>
      <c r="M5164" s="251" t="s">
        <v>10003</v>
      </c>
      <c r="N5164" s="251" t="s">
        <v>14189</v>
      </c>
      <c r="O5164" s="251">
        <v>1</v>
      </c>
      <c r="Q5164" s="251" t="s">
        <v>15826</v>
      </c>
      <c r="R5164" s="251" t="s">
        <v>9960</v>
      </c>
      <c r="S5164" s="252" t="s">
        <v>1570</v>
      </c>
      <c r="T5164" s="251" t="str">
        <f t="shared" si="322"/>
        <v>I06064069004A81004</v>
      </c>
      <c r="W5164" s="251" t="str">
        <f t="shared" si="323"/>
        <v>I06064069004A-81004</v>
      </c>
    </row>
    <row r="5165" spans="1:23" x14ac:dyDescent="0.3">
      <c r="A5165" s="256" t="str">
        <f t="shared" si="321"/>
        <v>I0606406-9004A81007-00005</v>
      </c>
      <c r="B5165" s="251" t="s">
        <v>15827</v>
      </c>
      <c r="C5165" s="251" t="s">
        <v>10077</v>
      </c>
      <c r="D5165" s="251" t="s">
        <v>15810</v>
      </c>
      <c r="E5165" s="251" t="s">
        <v>13939</v>
      </c>
      <c r="F5165" s="251" t="s">
        <v>9995</v>
      </c>
      <c r="G5165" s="251" t="s">
        <v>1576</v>
      </c>
      <c r="H5165" s="251" t="s">
        <v>3393</v>
      </c>
      <c r="I5165" s="257" t="str">
        <f t="shared" si="320"/>
        <v>-00005</v>
      </c>
      <c r="J5165" s="251">
        <v>5</v>
      </c>
      <c r="K5165" s="251">
        <v>5</v>
      </c>
      <c r="M5165" s="251" t="s">
        <v>10003</v>
      </c>
      <c r="N5165" s="251" t="s">
        <v>14189</v>
      </c>
      <c r="O5165" s="251">
        <v>5</v>
      </c>
      <c r="Q5165" s="251" t="s">
        <v>15827</v>
      </c>
      <c r="R5165" s="251" t="s">
        <v>9960</v>
      </c>
      <c r="S5165" s="252" t="s">
        <v>1575</v>
      </c>
      <c r="T5165" s="251" t="str">
        <f t="shared" si="322"/>
        <v>I06064069004A81007</v>
      </c>
      <c r="W5165" s="251" t="str">
        <f t="shared" si="323"/>
        <v>I06064069004A-81007</v>
      </c>
    </row>
    <row r="5166" spans="1:23" x14ac:dyDescent="0.3">
      <c r="A5166" s="256" t="str">
        <f t="shared" si="321"/>
        <v>I0606406-9004A81026-00012</v>
      </c>
      <c r="B5166" s="251" t="s">
        <v>15828</v>
      </c>
      <c r="C5166" s="251" t="s">
        <v>10077</v>
      </c>
      <c r="D5166" s="251" t="s">
        <v>15810</v>
      </c>
      <c r="E5166" s="251" t="s">
        <v>13939</v>
      </c>
      <c r="F5166" s="251" t="s">
        <v>9997</v>
      </c>
      <c r="G5166" s="251" t="s">
        <v>1624</v>
      </c>
      <c r="H5166" s="251" t="s">
        <v>3393</v>
      </c>
      <c r="I5166" s="257" t="str">
        <f t="shared" si="320"/>
        <v>-00012</v>
      </c>
      <c r="J5166" s="251">
        <v>12</v>
      </c>
      <c r="K5166" s="251">
        <v>12</v>
      </c>
      <c r="M5166" s="251" t="s">
        <v>10007</v>
      </c>
      <c r="N5166" s="251" t="s">
        <v>14189</v>
      </c>
      <c r="O5166" s="251">
        <v>12</v>
      </c>
      <c r="Q5166" s="251" t="s">
        <v>15828</v>
      </c>
      <c r="R5166" s="251" t="s">
        <v>9960</v>
      </c>
      <c r="S5166" s="252" t="s">
        <v>1623</v>
      </c>
      <c r="T5166" s="251" t="str">
        <f t="shared" si="322"/>
        <v>I06064069004A81026</v>
      </c>
      <c r="W5166" s="251" t="str">
        <f t="shared" si="323"/>
        <v>I06064069004A-81026</v>
      </c>
    </row>
    <row r="5167" spans="1:23" x14ac:dyDescent="0.3">
      <c r="A5167" s="256" t="str">
        <f t="shared" si="321"/>
        <v>I0606407-81580BZ051-00001</v>
      </c>
      <c r="B5167" s="251" t="s">
        <v>15829</v>
      </c>
      <c r="C5167" s="251" t="s">
        <v>10077</v>
      </c>
      <c r="D5167" s="251" t="s">
        <v>15830</v>
      </c>
      <c r="E5167" s="251" t="s">
        <v>13939</v>
      </c>
      <c r="F5167" s="251" t="s">
        <v>9957</v>
      </c>
      <c r="G5167" s="251" t="s">
        <v>5226</v>
      </c>
      <c r="H5167" s="251" t="s">
        <v>758</v>
      </c>
      <c r="I5167" s="257" t="str">
        <f t="shared" si="320"/>
        <v>-00001</v>
      </c>
      <c r="J5167" s="251">
        <v>1</v>
      </c>
      <c r="K5167" s="251">
        <v>1</v>
      </c>
      <c r="M5167" s="251" t="s">
        <v>9958</v>
      </c>
      <c r="N5167" s="251" t="s">
        <v>14314</v>
      </c>
      <c r="O5167" s="251">
        <v>1</v>
      </c>
      <c r="Q5167" s="251" t="s">
        <v>15829</v>
      </c>
      <c r="R5167" s="251" t="s">
        <v>10017</v>
      </c>
      <c r="S5167" s="252" t="s">
        <v>4065</v>
      </c>
      <c r="T5167" s="251" t="str">
        <f t="shared" si="322"/>
        <v>I060640781580BZ051</v>
      </c>
      <c r="W5167" s="251" t="str">
        <f t="shared" si="323"/>
        <v>I060640781580-BZ051</v>
      </c>
    </row>
    <row r="5168" spans="1:23" x14ac:dyDescent="0.3">
      <c r="A5168" s="256" t="str">
        <f t="shared" si="321"/>
        <v>I0606407-87915BZ070-00002</v>
      </c>
      <c r="B5168" s="251" t="s">
        <v>15831</v>
      </c>
      <c r="C5168" s="251" t="s">
        <v>10077</v>
      </c>
      <c r="D5168" s="251" t="s">
        <v>15830</v>
      </c>
      <c r="E5168" s="251" t="s">
        <v>13939</v>
      </c>
      <c r="F5168" s="251" t="s">
        <v>9962</v>
      </c>
      <c r="G5168" s="251" t="s">
        <v>1528</v>
      </c>
      <c r="H5168" s="251" t="s">
        <v>10293</v>
      </c>
      <c r="I5168" s="257" t="str">
        <f t="shared" si="320"/>
        <v>-00002</v>
      </c>
      <c r="J5168" s="251">
        <v>2</v>
      </c>
      <c r="K5168" s="251">
        <v>2</v>
      </c>
      <c r="M5168" s="251" t="s">
        <v>10007</v>
      </c>
      <c r="N5168" s="251" t="s">
        <v>14314</v>
      </c>
      <c r="O5168" s="251">
        <v>2</v>
      </c>
      <c r="Q5168" s="251" t="s">
        <v>15831</v>
      </c>
      <c r="R5168" s="251" t="s">
        <v>10017</v>
      </c>
      <c r="S5168" s="252" t="s">
        <v>1527</v>
      </c>
      <c r="T5168" s="251" t="str">
        <f t="shared" si="322"/>
        <v>I060640787915BZ070</v>
      </c>
      <c r="W5168" s="251" t="str">
        <f t="shared" si="323"/>
        <v>I060640787915-BZ070</v>
      </c>
    </row>
    <row r="5169" spans="1:23" x14ac:dyDescent="0.3">
      <c r="A5169" s="256" t="str">
        <f t="shared" si="321"/>
        <v>I0606407-87947BZ010-00001</v>
      </c>
      <c r="B5169" s="251" t="s">
        <v>15832</v>
      </c>
      <c r="C5169" s="251" t="s">
        <v>10077</v>
      </c>
      <c r="D5169" s="251" t="s">
        <v>15830</v>
      </c>
      <c r="E5169" s="251" t="s">
        <v>13939</v>
      </c>
      <c r="F5169" s="251" t="s">
        <v>9964</v>
      </c>
      <c r="G5169" s="251" t="s">
        <v>1519</v>
      </c>
      <c r="H5169" s="251" t="s">
        <v>10109</v>
      </c>
      <c r="I5169" s="257" t="str">
        <f t="shared" si="320"/>
        <v>-00001</v>
      </c>
      <c r="J5169" s="251">
        <v>1</v>
      </c>
      <c r="K5169" s="251">
        <v>1</v>
      </c>
      <c r="M5169" s="251" t="s">
        <v>10007</v>
      </c>
      <c r="N5169" s="251" t="s">
        <v>14314</v>
      </c>
      <c r="O5169" s="251">
        <v>1</v>
      </c>
      <c r="Q5169" s="251" t="s">
        <v>15832</v>
      </c>
      <c r="R5169" s="251" t="s">
        <v>10017</v>
      </c>
      <c r="S5169" s="252" t="s">
        <v>1518</v>
      </c>
      <c r="T5169" s="251" t="str">
        <f t="shared" si="322"/>
        <v>I060640787947BZ010</v>
      </c>
      <c r="W5169" s="251" t="str">
        <f t="shared" si="323"/>
        <v>I060640787947-BZ010</v>
      </c>
    </row>
    <row r="5170" spans="1:23" x14ac:dyDescent="0.3">
      <c r="A5170" s="256" t="str">
        <f t="shared" si="321"/>
        <v>I0606408-81560BZ310-00001</v>
      </c>
      <c r="B5170" s="251" t="s">
        <v>15833</v>
      </c>
      <c r="C5170" s="251" t="s">
        <v>10077</v>
      </c>
      <c r="D5170" s="251" t="s">
        <v>15834</v>
      </c>
      <c r="E5170" s="251" t="s">
        <v>13939</v>
      </c>
      <c r="F5170" s="251" t="s">
        <v>9957</v>
      </c>
      <c r="G5170" s="251" t="s">
        <v>1401</v>
      </c>
      <c r="H5170" s="251" t="s">
        <v>5204</v>
      </c>
      <c r="I5170" s="257" t="str">
        <f t="shared" si="320"/>
        <v>-00001</v>
      </c>
      <c r="J5170" s="251">
        <v>1</v>
      </c>
      <c r="K5170" s="251">
        <v>1</v>
      </c>
      <c r="M5170" s="251" t="s">
        <v>9958</v>
      </c>
      <c r="N5170" s="251" t="s">
        <v>14586</v>
      </c>
      <c r="O5170" s="251">
        <v>1</v>
      </c>
      <c r="Q5170" s="251" t="s">
        <v>15833</v>
      </c>
      <c r="R5170" s="251" t="s">
        <v>10028</v>
      </c>
      <c r="S5170" s="252" t="s">
        <v>1400</v>
      </c>
      <c r="T5170" s="251" t="str">
        <f t="shared" si="322"/>
        <v>I060640881560BZ310</v>
      </c>
      <c r="W5170" s="251" t="str">
        <f t="shared" si="323"/>
        <v>I060640881560-BZ310</v>
      </c>
    </row>
    <row r="5171" spans="1:23" x14ac:dyDescent="0.3">
      <c r="A5171" s="256" t="str">
        <f t="shared" si="321"/>
        <v>I0706417-9004951125-00016</v>
      </c>
      <c r="B5171" s="251" t="s">
        <v>15835</v>
      </c>
      <c r="C5171" s="251" t="s">
        <v>10117</v>
      </c>
      <c r="D5171" s="251" t="s">
        <v>15836</v>
      </c>
      <c r="E5171" s="251" t="s">
        <v>13939</v>
      </c>
      <c r="F5171" s="251" t="s">
        <v>9957</v>
      </c>
      <c r="G5171" s="251" t="s">
        <v>1561</v>
      </c>
      <c r="H5171" s="251" t="s">
        <v>3393</v>
      </c>
      <c r="I5171" s="257" t="str">
        <f t="shared" si="320"/>
        <v>-00016</v>
      </c>
      <c r="J5171" s="251">
        <v>16</v>
      </c>
      <c r="K5171" s="251">
        <v>16</v>
      </c>
      <c r="M5171" s="251" t="s">
        <v>10003</v>
      </c>
      <c r="N5171" s="251" t="s">
        <v>14189</v>
      </c>
      <c r="O5171" s="251">
        <v>16</v>
      </c>
      <c r="Q5171" s="251" t="s">
        <v>15835</v>
      </c>
      <c r="R5171" s="251" t="s">
        <v>9960</v>
      </c>
      <c r="S5171" s="252">
        <v>9004951125</v>
      </c>
      <c r="T5171" s="251" t="str">
        <f t="shared" si="322"/>
        <v>I07064179004951125</v>
      </c>
      <c r="W5171" s="251" t="str">
        <f t="shared" si="323"/>
        <v>I070641790049-51125</v>
      </c>
    </row>
    <row r="5172" spans="1:23" x14ac:dyDescent="0.3">
      <c r="A5172" s="256" t="str">
        <f t="shared" si="321"/>
        <v>I0706418-81110BZ050-00004</v>
      </c>
      <c r="B5172" s="251" t="s">
        <v>15837</v>
      </c>
      <c r="C5172" s="251" t="s">
        <v>10117</v>
      </c>
      <c r="D5172" s="251" t="s">
        <v>15838</v>
      </c>
      <c r="E5172" s="251" t="s">
        <v>13939</v>
      </c>
      <c r="F5172" s="251" t="s">
        <v>9957</v>
      </c>
      <c r="G5172" s="251" t="s">
        <v>1015</v>
      </c>
      <c r="H5172" s="251" t="s">
        <v>10123</v>
      </c>
      <c r="I5172" s="257" t="str">
        <f t="shared" si="320"/>
        <v>-00004</v>
      </c>
      <c r="J5172" s="251">
        <v>4</v>
      </c>
      <c r="K5172" s="251">
        <v>4</v>
      </c>
      <c r="M5172" s="251" t="s">
        <v>9958</v>
      </c>
      <c r="N5172" s="251" t="s">
        <v>14314</v>
      </c>
      <c r="O5172" s="251">
        <v>4</v>
      </c>
      <c r="Q5172" s="251" t="s">
        <v>15837</v>
      </c>
      <c r="R5172" s="251" t="s">
        <v>10017</v>
      </c>
      <c r="S5172" s="252" t="s">
        <v>1014</v>
      </c>
      <c r="T5172" s="251" t="str">
        <f t="shared" si="322"/>
        <v>I070641881110BZ050</v>
      </c>
      <c r="W5172" s="251" t="str">
        <f t="shared" si="323"/>
        <v>I070641881110-BZ050</v>
      </c>
    </row>
    <row r="5173" spans="1:23" x14ac:dyDescent="0.3">
      <c r="A5173" s="256" t="str">
        <f t="shared" si="321"/>
        <v>I0706418-81110BZ800-00001</v>
      </c>
      <c r="B5173" s="251" t="s">
        <v>15839</v>
      </c>
      <c r="C5173" s="251" t="s">
        <v>10117</v>
      </c>
      <c r="D5173" s="251" t="s">
        <v>15838</v>
      </c>
      <c r="E5173" s="251" t="s">
        <v>13939</v>
      </c>
      <c r="F5173" s="251" t="s">
        <v>9962</v>
      </c>
      <c r="G5173" s="251" t="s">
        <v>3420</v>
      </c>
      <c r="H5173" s="251" t="s">
        <v>3422</v>
      </c>
      <c r="I5173" s="257" t="str">
        <f t="shared" si="320"/>
        <v>-00001</v>
      </c>
      <c r="J5173" s="251">
        <v>1</v>
      </c>
      <c r="K5173" s="251">
        <v>1</v>
      </c>
      <c r="M5173" s="251" t="s">
        <v>9958</v>
      </c>
      <c r="N5173" s="251" t="s">
        <v>14314</v>
      </c>
      <c r="O5173" s="251">
        <v>1</v>
      </c>
      <c r="Q5173" s="251" t="s">
        <v>15839</v>
      </c>
      <c r="R5173" s="251" t="s">
        <v>10017</v>
      </c>
      <c r="S5173" s="252" t="s">
        <v>3419</v>
      </c>
      <c r="T5173" s="251" t="str">
        <f t="shared" si="322"/>
        <v>I070641881110BZ800</v>
      </c>
      <c r="W5173" s="251" t="str">
        <f t="shared" si="323"/>
        <v>I070641881110-BZ800</v>
      </c>
    </row>
    <row r="5174" spans="1:23" x14ac:dyDescent="0.3">
      <c r="A5174" s="256" t="str">
        <f t="shared" si="321"/>
        <v>I0706418-81110BZ840-00001</v>
      </c>
      <c r="B5174" s="251" t="s">
        <v>15840</v>
      </c>
      <c r="C5174" s="251" t="s">
        <v>10117</v>
      </c>
      <c r="D5174" s="251" t="s">
        <v>15838</v>
      </c>
      <c r="E5174" s="251" t="s">
        <v>13939</v>
      </c>
      <c r="F5174" s="251" t="s">
        <v>9964</v>
      </c>
      <c r="G5174" s="251" t="s">
        <v>3424</v>
      </c>
      <c r="H5174" s="251" t="s">
        <v>3422</v>
      </c>
      <c r="I5174" s="257" t="str">
        <f t="shared" si="320"/>
        <v>-00001</v>
      </c>
      <c r="J5174" s="251">
        <v>1</v>
      </c>
      <c r="K5174" s="251">
        <v>1</v>
      </c>
      <c r="M5174" s="251" t="s">
        <v>9958</v>
      </c>
      <c r="N5174" s="251" t="s">
        <v>14314</v>
      </c>
      <c r="O5174" s="251">
        <v>1</v>
      </c>
      <c r="Q5174" s="251" t="s">
        <v>15840</v>
      </c>
      <c r="R5174" s="251" t="s">
        <v>10017</v>
      </c>
      <c r="S5174" s="252" t="s">
        <v>3423</v>
      </c>
      <c r="T5174" s="251" t="str">
        <f t="shared" si="322"/>
        <v>I070641881110BZ840</v>
      </c>
      <c r="W5174" s="251" t="str">
        <f t="shared" si="323"/>
        <v>I070641881110-BZ840</v>
      </c>
    </row>
    <row r="5175" spans="1:23" x14ac:dyDescent="0.3">
      <c r="A5175" s="256" t="str">
        <f t="shared" si="321"/>
        <v>I0706418-81150BZ050-00002</v>
      </c>
      <c r="B5175" s="251" t="s">
        <v>15841</v>
      </c>
      <c r="C5175" s="251" t="s">
        <v>10117</v>
      </c>
      <c r="D5175" s="251" t="s">
        <v>15838</v>
      </c>
      <c r="E5175" s="251" t="s">
        <v>13939</v>
      </c>
      <c r="F5175" s="251" t="s">
        <v>9966</v>
      </c>
      <c r="G5175" s="251" t="s">
        <v>1024</v>
      </c>
      <c r="H5175" s="251" t="s">
        <v>5057</v>
      </c>
      <c r="I5175" s="257" t="str">
        <f t="shared" si="320"/>
        <v>-00002</v>
      </c>
      <c r="J5175" s="251">
        <v>2</v>
      </c>
      <c r="K5175" s="251">
        <v>2</v>
      </c>
      <c r="M5175" s="251" t="s">
        <v>9958</v>
      </c>
      <c r="N5175" s="251" t="s">
        <v>14314</v>
      </c>
      <c r="O5175" s="251">
        <v>2</v>
      </c>
      <c r="Q5175" s="251" t="s">
        <v>15841</v>
      </c>
      <c r="R5175" s="251" t="s">
        <v>10017</v>
      </c>
      <c r="S5175" s="252" t="s">
        <v>1023</v>
      </c>
      <c r="T5175" s="251" t="str">
        <f t="shared" si="322"/>
        <v>I070641881150BZ050</v>
      </c>
      <c r="W5175" s="251" t="str">
        <f t="shared" si="323"/>
        <v>I070641881150-BZ050</v>
      </c>
    </row>
    <row r="5176" spans="1:23" x14ac:dyDescent="0.3">
      <c r="A5176" s="256" t="str">
        <f t="shared" si="321"/>
        <v>I0706418-81150BZ800-00003</v>
      </c>
      <c r="B5176" s="251" t="s">
        <v>15842</v>
      </c>
      <c r="C5176" s="251" t="s">
        <v>10117</v>
      </c>
      <c r="D5176" s="251" t="s">
        <v>15838</v>
      </c>
      <c r="E5176" s="251" t="s">
        <v>13939</v>
      </c>
      <c r="F5176" s="251" t="s">
        <v>9968</v>
      </c>
      <c r="G5176" s="251" t="s">
        <v>3427</v>
      </c>
      <c r="H5176" s="251" t="s">
        <v>3429</v>
      </c>
      <c r="I5176" s="257" t="str">
        <f t="shared" si="320"/>
        <v>-00003</v>
      </c>
      <c r="J5176" s="251">
        <v>3</v>
      </c>
      <c r="K5176" s="251">
        <v>3</v>
      </c>
      <c r="M5176" s="251" t="s">
        <v>9958</v>
      </c>
      <c r="N5176" s="251" t="s">
        <v>14314</v>
      </c>
      <c r="O5176" s="251">
        <v>3</v>
      </c>
      <c r="Q5176" s="251" t="s">
        <v>15842</v>
      </c>
      <c r="R5176" s="251" t="s">
        <v>10017</v>
      </c>
      <c r="S5176" s="252" t="s">
        <v>3426</v>
      </c>
      <c r="T5176" s="251" t="str">
        <f t="shared" si="322"/>
        <v>I070641881150BZ800</v>
      </c>
      <c r="W5176" s="251" t="str">
        <f t="shared" si="323"/>
        <v>I070641881150-BZ800</v>
      </c>
    </row>
    <row r="5177" spans="1:23" x14ac:dyDescent="0.3">
      <c r="A5177" s="256" t="str">
        <f t="shared" si="321"/>
        <v>I0706418-81551BZ060-00003</v>
      </c>
      <c r="B5177" s="251" t="s">
        <v>15843</v>
      </c>
      <c r="C5177" s="251" t="s">
        <v>10117</v>
      </c>
      <c r="D5177" s="251" t="s">
        <v>15838</v>
      </c>
      <c r="E5177" s="251" t="s">
        <v>13939</v>
      </c>
      <c r="F5177" s="251" t="s">
        <v>9970</v>
      </c>
      <c r="G5177" s="251" t="s">
        <v>1296</v>
      </c>
      <c r="H5177" s="251" t="s">
        <v>10317</v>
      </c>
      <c r="I5177" s="257" t="str">
        <f t="shared" si="320"/>
        <v>-00003</v>
      </c>
      <c r="J5177" s="251">
        <v>3</v>
      </c>
      <c r="K5177" s="251">
        <v>3</v>
      </c>
      <c r="M5177" s="251" t="s">
        <v>9958</v>
      </c>
      <c r="N5177" s="251" t="s">
        <v>14314</v>
      </c>
      <c r="O5177" s="251">
        <v>3</v>
      </c>
      <c r="Q5177" s="251" t="s">
        <v>15843</v>
      </c>
      <c r="R5177" s="251" t="s">
        <v>10017</v>
      </c>
      <c r="S5177" s="252" t="s">
        <v>1295</v>
      </c>
      <c r="T5177" s="251" t="str">
        <f t="shared" si="322"/>
        <v>I070641881551BZ060</v>
      </c>
      <c r="W5177" s="251" t="str">
        <f t="shared" si="323"/>
        <v>I070641881551-BZ060</v>
      </c>
    </row>
    <row r="5178" spans="1:23" x14ac:dyDescent="0.3">
      <c r="A5178" s="256" t="str">
        <f t="shared" si="321"/>
        <v>I0706418-81551BZ090-00004</v>
      </c>
      <c r="B5178" s="251" t="s">
        <v>15844</v>
      </c>
      <c r="C5178" s="251" t="s">
        <v>10117</v>
      </c>
      <c r="D5178" s="251" t="s">
        <v>15838</v>
      </c>
      <c r="E5178" s="251" t="s">
        <v>13939</v>
      </c>
      <c r="F5178" s="251" t="s">
        <v>9972</v>
      </c>
      <c r="G5178" s="251" t="s">
        <v>1318</v>
      </c>
      <c r="H5178" s="251" t="s">
        <v>5211</v>
      </c>
      <c r="I5178" s="257" t="str">
        <f t="shared" si="320"/>
        <v>-00004</v>
      </c>
      <c r="J5178" s="251">
        <v>4</v>
      </c>
      <c r="K5178" s="251">
        <v>4</v>
      </c>
      <c r="M5178" s="251" t="s">
        <v>9958</v>
      </c>
      <c r="N5178" s="251" t="s">
        <v>14314</v>
      </c>
      <c r="O5178" s="251">
        <v>4</v>
      </c>
      <c r="Q5178" s="251" t="s">
        <v>15844</v>
      </c>
      <c r="R5178" s="251" t="s">
        <v>10017</v>
      </c>
      <c r="S5178" s="252" t="s">
        <v>1317</v>
      </c>
      <c r="T5178" s="251" t="str">
        <f t="shared" si="322"/>
        <v>I070641881551BZ090</v>
      </c>
      <c r="W5178" s="251" t="str">
        <f t="shared" si="323"/>
        <v>I070641881551-BZ090</v>
      </c>
    </row>
    <row r="5179" spans="1:23" x14ac:dyDescent="0.3">
      <c r="A5179" s="256" t="str">
        <f t="shared" si="321"/>
        <v>I0706418-81551BZ250-00003</v>
      </c>
      <c r="B5179" s="251" t="s">
        <v>15845</v>
      </c>
      <c r="C5179" s="251" t="s">
        <v>10117</v>
      </c>
      <c r="D5179" s="251" t="s">
        <v>15838</v>
      </c>
      <c r="E5179" s="251" t="s">
        <v>13939</v>
      </c>
      <c r="F5179" s="251" t="s">
        <v>9974</v>
      </c>
      <c r="G5179" s="251" t="s">
        <v>1396</v>
      </c>
      <c r="H5179" s="251" t="s">
        <v>3436</v>
      </c>
      <c r="I5179" s="257" t="str">
        <f t="shared" si="320"/>
        <v>-00003</v>
      </c>
      <c r="J5179" s="251">
        <v>3</v>
      </c>
      <c r="K5179" s="251">
        <v>3</v>
      </c>
      <c r="M5179" s="251" t="s">
        <v>9958</v>
      </c>
      <c r="N5179" s="251" t="s">
        <v>14314</v>
      </c>
      <c r="O5179" s="251">
        <v>3</v>
      </c>
      <c r="Q5179" s="251" t="s">
        <v>15845</v>
      </c>
      <c r="R5179" s="251" t="s">
        <v>10017</v>
      </c>
      <c r="S5179" s="252" t="s">
        <v>1395</v>
      </c>
      <c r="T5179" s="251" t="str">
        <f t="shared" si="322"/>
        <v>I070641881551BZ250</v>
      </c>
      <c r="W5179" s="251" t="str">
        <f t="shared" si="323"/>
        <v>I070641881551-BZ250</v>
      </c>
    </row>
    <row r="5180" spans="1:23" x14ac:dyDescent="0.3">
      <c r="A5180" s="256" t="str">
        <f t="shared" si="321"/>
        <v>I0706418-81561BZ060-00002</v>
      </c>
      <c r="B5180" s="251" t="s">
        <v>15846</v>
      </c>
      <c r="C5180" s="251" t="s">
        <v>10117</v>
      </c>
      <c r="D5180" s="251" t="s">
        <v>15838</v>
      </c>
      <c r="E5180" s="251" t="s">
        <v>13939</v>
      </c>
      <c r="F5180" s="251" t="s">
        <v>9976</v>
      </c>
      <c r="G5180" s="251" t="s">
        <v>1304</v>
      </c>
      <c r="H5180" s="251" t="s">
        <v>10128</v>
      </c>
      <c r="I5180" s="257" t="str">
        <f t="shared" si="320"/>
        <v>-00002</v>
      </c>
      <c r="J5180" s="251">
        <v>2</v>
      </c>
      <c r="K5180" s="251">
        <v>2</v>
      </c>
      <c r="M5180" s="251" t="s">
        <v>9958</v>
      </c>
      <c r="N5180" s="251" t="s">
        <v>14314</v>
      </c>
      <c r="O5180" s="251">
        <v>2</v>
      </c>
      <c r="Q5180" s="251" t="s">
        <v>15846</v>
      </c>
      <c r="R5180" s="251" t="s">
        <v>10017</v>
      </c>
      <c r="S5180" s="252" t="s">
        <v>1303</v>
      </c>
      <c r="T5180" s="251" t="str">
        <f t="shared" si="322"/>
        <v>I070641881561BZ060</v>
      </c>
      <c r="W5180" s="251" t="str">
        <f t="shared" si="323"/>
        <v>I070641881561-BZ060</v>
      </c>
    </row>
    <row r="5181" spans="1:23" x14ac:dyDescent="0.3">
      <c r="A5181" s="256" t="str">
        <f t="shared" si="321"/>
        <v>I0706418-81561BZ090-00001</v>
      </c>
      <c r="B5181" s="251" t="s">
        <v>15847</v>
      </c>
      <c r="C5181" s="251" t="s">
        <v>10117</v>
      </c>
      <c r="D5181" s="251" t="s">
        <v>15838</v>
      </c>
      <c r="E5181" s="251" t="s">
        <v>13939</v>
      </c>
      <c r="F5181" s="251" t="s">
        <v>9978</v>
      </c>
      <c r="G5181" s="251" t="s">
        <v>1331</v>
      </c>
      <c r="H5181" s="251" t="s">
        <v>5211</v>
      </c>
      <c r="I5181" s="257" t="str">
        <f t="shared" si="320"/>
        <v>-00001</v>
      </c>
      <c r="J5181" s="251">
        <v>1</v>
      </c>
      <c r="K5181" s="251">
        <v>1</v>
      </c>
      <c r="M5181" s="251" t="s">
        <v>9958</v>
      </c>
      <c r="N5181" s="251" t="s">
        <v>14314</v>
      </c>
      <c r="O5181" s="251">
        <v>1</v>
      </c>
      <c r="Q5181" s="251" t="s">
        <v>15847</v>
      </c>
      <c r="R5181" s="251" t="s">
        <v>10017</v>
      </c>
      <c r="S5181" s="252" t="s">
        <v>1330</v>
      </c>
      <c r="T5181" s="251" t="str">
        <f t="shared" si="322"/>
        <v>I070641881561BZ090</v>
      </c>
      <c r="W5181" s="251" t="str">
        <f t="shared" si="323"/>
        <v>I070641881561-BZ090</v>
      </c>
    </row>
    <row r="5182" spans="1:23" x14ac:dyDescent="0.3">
      <c r="A5182" s="256" t="str">
        <f t="shared" si="321"/>
        <v>I0706418-81580BZ090-00001</v>
      </c>
      <c r="B5182" s="251" t="s">
        <v>15848</v>
      </c>
      <c r="C5182" s="251" t="s">
        <v>10117</v>
      </c>
      <c r="D5182" s="251" t="s">
        <v>15838</v>
      </c>
      <c r="E5182" s="251" t="s">
        <v>13939</v>
      </c>
      <c r="F5182" s="251" t="s">
        <v>9980</v>
      </c>
      <c r="G5182" s="251" t="s">
        <v>3449</v>
      </c>
      <c r="H5182" s="251" t="s">
        <v>758</v>
      </c>
      <c r="I5182" s="257" t="str">
        <f t="shared" si="320"/>
        <v>-00001</v>
      </c>
      <c r="J5182" s="251">
        <v>1</v>
      </c>
      <c r="K5182" s="251">
        <v>1</v>
      </c>
      <c r="M5182" s="251" t="s">
        <v>9993</v>
      </c>
      <c r="N5182" s="251" t="s">
        <v>14314</v>
      </c>
      <c r="O5182" s="251">
        <v>1</v>
      </c>
      <c r="Q5182" s="251" t="s">
        <v>15848</v>
      </c>
      <c r="R5182" s="251" t="s">
        <v>10017</v>
      </c>
      <c r="S5182" s="252" t="s">
        <v>3448</v>
      </c>
      <c r="T5182" s="251" t="str">
        <f t="shared" si="322"/>
        <v>I070641881580BZ090</v>
      </c>
      <c r="W5182" s="251" t="str">
        <f t="shared" si="323"/>
        <v>I070641881580-BZ090</v>
      </c>
    </row>
    <row r="5183" spans="1:23" x14ac:dyDescent="0.3">
      <c r="A5183" s="256" t="str">
        <f t="shared" si="321"/>
        <v>I0706418-81590BZ090-00002</v>
      </c>
      <c r="B5183" s="251" t="s">
        <v>15849</v>
      </c>
      <c r="C5183" s="251" t="s">
        <v>10117</v>
      </c>
      <c r="D5183" s="251" t="s">
        <v>15838</v>
      </c>
      <c r="E5183" s="251" t="s">
        <v>13939</v>
      </c>
      <c r="F5183" s="251" t="s">
        <v>9982</v>
      </c>
      <c r="G5183" s="251" t="s">
        <v>3452</v>
      </c>
      <c r="H5183" s="251" t="s">
        <v>770</v>
      </c>
      <c r="I5183" s="257" t="str">
        <f t="shared" si="320"/>
        <v>-00002</v>
      </c>
      <c r="J5183" s="251">
        <v>2</v>
      </c>
      <c r="K5183" s="251">
        <v>2</v>
      </c>
      <c r="M5183" s="251" t="s">
        <v>9993</v>
      </c>
      <c r="N5183" s="251" t="s">
        <v>14314</v>
      </c>
      <c r="O5183" s="251">
        <v>2</v>
      </c>
      <c r="Q5183" s="251" t="s">
        <v>15849</v>
      </c>
      <c r="R5183" s="251" t="s">
        <v>10017</v>
      </c>
      <c r="S5183" s="252" t="s">
        <v>3451</v>
      </c>
      <c r="T5183" s="251" t="str">
        <f t="shared" si="322"/>
        <v>I070641881590BZ090</v>
      </c>
      <c r="W5183" s="251" t="str">
        <f t="shared" si="323"/>
        <v>I070641881590-BZ090</v>
      </c>
    </row>
    <row r="5184" spans="1:23" x14ac:dyDescent="0.3">
      <c r="A5184" s="256" t="str">
        <f t="shared" si="321"/>
        <v>I0706418-87945BZ070-00002</v>
      </c>
      <c r="B5184" s="251" t="s">
        <v>15850</v>
      </c>
      <c r="C5184" s="251" t="s">
        <v>10117</v>
      </c>
      <c r="D5184" s="251" t="s">
        <v>15838</v>
      </c>
      <c r="E5184" s="251" t="s">
        <v>13939</v>
      </c>
      <c r="F5184" s="251" t="s">
        <v>9984</v>
      </c>
      <c r="G5184" s="251" t="s">
        <v>1537</v>
      </c>
      <c r="H5184" s="251" t="s">
        <v>12969</v>
      </c>
      <c r="I5184" s="257" t="str">
        <f t="shared" si="320"/>
        <v>-00002</v>
      </c>
      <c r="J5184" s="251">
        <v>2</v>
      </c>
      <c r="K5184" s="251">
        <v>2</v>
      </c>
      <c r="M5184" s="251" t="s">
        <v>10007</v>
      </c>
      <c r="N5184" s="251" t="s">
        <v>14314</v>
      </c>
      <c r="O5184" s="251">
        <v>2</v>
      </c>
      <c r="Q5184" s="251" t="s">
        <v>15850</v>
      </c>
      <c r="R5184" s="251" t="s">
        <v>10017</v>
      </c>
      <c r="S5184" s="252" t="s">
        <v>1536</v>
      </c>
      <c r="T5184" s="251" t="str">
        <f t="shared" si="322"/>
        <v>I070641887945BZ070</v>
      </c>
      <c r="W5184" s="251" t="str">
        <f t="shared" si="323"/>
        <v>I070641887945-BZ070</v>
      </c>
    </row>
    <row r="5185" spans="1:23" x14ac:dyDescent="0.3">
      <c r="A5185" s="256" t="str">
        <f t="shared" si="321"/>
        <v>I0706419-81130BZ520-00002</v>
      </c>
      <c r="B5185" s="251" t="s">
        <v>15851</v>
      </c>
      <c r="C5185" s="251" t="s">
        <v>10117</v>
      </c>
      <c r="D5185" s="251" t="s">
        <v>15852</v>
      </c>
      <c r="E5185" s="251" t="s">
        <v>13939</v>
      </c>
      <c r="F5185" s="251" t="s">
        <v>9957</v>
      </c>
      <c r="G5185" s="251" t="s">
        <v>1115</v>
      </c>
      <c r="H5185" s="251" t="s">
        <v>5101</v>
      </c>
      <c r="I5185" s="257" t="str">
        <f t="shared" si="320"/>
        <v>-00002</v>
      </c>
      <c r="J5185" s="251">
        <v>2</v>
      </c>
      <c r="K5185" s="251">
        <v>2</v>
      </c>
      <c r="M5185" s="251" t="s">
        <v>9958</v>
      </c>
      <c r="N5185" s="251" t="s">
        <v>14586</v>
      </c>
      <c r="O5185" s="251">
        <v>2</v>
      </c>
      <c r="Q5185" s="251" t="s">
        <v>15851</v>
      </c>
      <c r="R5185" s="251" t="s">
        <v>10028</v>
      </c>
      <c r="S5185" s="252" t="s">
        <v>1114</v>
      </c>
      <c r="T5185" s="251" t="str">
        <f t="shared" si="322"/>
        <v>I070641981130BZ520</v>
      </c>
      <c r="W5185" s="251" t="str">
        <f t="shared" si="323"/>
        <v>I070641981130-BZ520</v>
      </c>
    </row>
    <row r="5186" spans="1:23" x14ac:dyDescent="0.3">
      <c r="A5186" s="256" t="str">
        <f t="shared" si="321"/>
        <v>I0706419-81560BZ190-00001</v>
      </c>
      <c r="B5186" s="251" t="s">
        <v>15853</v>
      </c>
      <c r="C5186" s="251" t="s">
        <v>10117</v>
      </c>
      <c r="D5186" s="251" t="s">
        <v>15852</v>
      </c>
      <c r="E5186" s="251" t="s">
        <v>13939</v>
      </c>
      <c r="F5186" s="251" t="s">
        <v>9962</v>
      </c>
      <c r="G5186" s="251" t="s">
        <v>1322</v>
      </c>
      <c r="H5186" s="251" t="s">
        <v>10146</v>
      </c>
      <c r="I5186" s="257" t="str">
        <f t="shared" si="320"/>
        <v>-00001</v>
      </c>
      <c r="J5186" s="251">
        <v>1</v>
      </c>
      <c r="K5186" s="251">
        <v>1</v>
      </c>
      <c r="M5186" s="251" t="s">
        <v>9958</v>
      </c>
      <c r="N5186" s="251" t="s">
        <v>14586</v>
      </c>
      <c r="O5186" s="251">
        <v>1</v>
      </c>
      <c r="Q5186" s="251" t="s">
        <v>15853</v>
      </c>
      <c r="R5186" s="251" t="s">
        <v>10028</v>
      </c>
      <c r="S5186" s="252" t="s">
        <v>1321</v>
      </c>
      <c r="T5186" s="251" t="str">
        <f t="shared" si="322"/>
        <v>I070641981560BZ190</v>
      </c>
      <c r="W5186" s="251" t="str">
        <f t="shared" si="323"/>
        <v>I070641981560-BZ190</v>
      </c>
    </row>
    <row r="5187" spans="1:23" x14ac:dyDescent="0.3">
      <c r="A5187" s="256" t="str">
        <f t="shared" si="321"/>
        <v>I0706419-81561BZ250-00001</v>
      </c>
      <c r="B5187" s="251" t="s">
        <v>15854</v>
      </c>
      <c r="C5187" s="251" t="s">
        <v>10117</v>
      </c>
      <c r="D5187" s="251" t="s">
        <v>15852</v>
      </c>
      <c r="E5187" s="251" t="s">
        <v>13939</v>
      </c>
      <c r="F5187" s="251" t="s">
        <v>9964</v>
      </c>
      <c r="G5187" s="251" t="s">
        <v>1404</v>
      </c>
      <c r="H5187" s="251" t="s">
        <v>3443</v>
      </c>
      <c r="I5187" s="257" t="str">
        <f t="shared" si="320"/>
        <v>-00001</v>
      </c>
      <c r="J5187" s="251">
        <v>1</v>
      </c>
      <c r="K5187" s="251">
        <v>1</v>
      </c>
      <c r="M5187" s="251" t="s">
        <v>9958</v>
      </c>
      <c r="N5187" s="251" t="s">
        <v>14586</v>
      </c>
      <c r="O5187" s="251">
        <v>1</v>
      </c>
      <c r="Q5187" s="251" t="s">
        <v>15854</v>
      </c>
      <c r="R5187" s="251" t="s">
        <v>10028</v>
      </c>
      <c r="S5187" s="252" t="s">
        <v>1403</v>
      </c>
      <c r="T5187" s="251" t="str">
        <f t="shared" si="322"/>
        <v>I070641981561BZ250</v>
      </c>
      <c r="W5187" s="251" t="str">
        <f t="shared" si="323"/>
        <v>I070641981561-BZ250</v>
      </c>
    </row>
    <row r="5188" spans="1:23" x14ac:dyDescent="0.3">
      <c r="A5188" s="256" t="str">
        <f t="shared" si="321"/>
        <v>I0802174-81110F1010-00001</v>
      </c>
      <c r="B5188" s="251" t="s">
        <v>15855</v>
      </c>
      <c r="C5188" s="251" t="s">
        <v>10151</v>
      </c>
      <c r="D5188" s="251" t="s">
        <v>15856</v>
      </c>
      <c r="E5188" s="251" t="s">
        <v>13939</v>
      </c>
      <c r="F5188" s="251" t="s">
        <v>9957</v>
      </c>
      <c r="G5188" s="251" t="s">
        <v>3606</v>
      </c>
      <c r="H5188" s="251" t="s">
        <v>10154</v>
      </c>
      <c r="I5188" s="257" t="str">
        <f t="shared" si="320"/>
        <v>-00001</v>
      </c>
      <c r="J5188" s="251">
        <v>1</v>
      </c>
      <c r="K5188" s="251">
        <v>1</v>
      </c>
      <c r="M5188" s="251" t="s">
        <v>9958</v>
      </c>
      <c r="N5188" s="251" t="s">
        <v>14314</v>
      </c>
      <c r="O5188" s="251">
        <v>1</v>
      </c>
      <c r="Q5188" s="251" t="s">
        <v>15855</v>
      </c>
      <c r="R5188" s="251" t="s">
        <v>10017</v>
      </c>
      <c r="S5188" s="252" t="s">
        <v>3997</v>
      </c>
      <c r="T5188" s="251" t="str">
        <f t="shared" si="322"/>
        <v>I080217481110F1010</v>
      </c>
      <c r="W5188" s="251" t="str">
        <f t="shared" si="323"/>
        <v>I080217481110-F1010</v>
      </c>
    </row>
    <row r="5189" spans="1:23" x14ac:dyDescent="0.3">
      <c r="A5189" s="256" t="str">
        <f t="shared" si="321"/>
        <v>I0802174-815500W050-00001</v>
      </c>
      <c r="B5189" s="251" t="s">
        <v>15857</v>
      </c>
      <c r="C5189" s="251" t="s">
        <v>10151</v>
      </c>
      <c r="D5189" s="251" t="s">
        <v>15856</v>
      </c>
      <c r="E5189" s="251" t="s">
        <v>13939</v>
      </c>
      <c r="F5189" s="251" t="s">
        <v>9962</v>
      </c>
      <c r="G5189" s="251" t="s">
        <v>97</v>
      </c>
      <c r="H5189" s="251" t="s">
        <v>15734</v>
      </c>
      <c r="I5189" s="257" t="str">
        <f t="shared" si="320"/>
        <v>-00001</v>
      </c>
      <c r="J5189" s="251">
        <v>1</v>
      </c>
      <c r="K5189" s="251">
        <v>1</v>
      </c>
      <c r="M5189" s="251" t="s">
        <v>9993</v>
      </c>
      <c r="N5189" s="251" t="s">
        <v>14314</v>
      </c>
      <c r="O5189" s="251">
        <v>1</v>
      </c>
      <c r="Q5189" s="251" t="s">
        <v>15857</v>
      </c>
      <c r="R5189" s="251" t="s">
        <v>10017</v>
      </c>
      <c r="S5189" s="252" t="s">
        <v>96</v>
      </c>
      <c r="T5189" s="251" t="str">
        <f t="shared" si="322"/>
        <v>I0802174815500W050</v>
      </c>
      <c r="W5189" s="251" t="str">
        <f t="shared" si="323"/>
        <v>I080217481550-0W050</v>
      </c>
    </row>
    <row r="5190" spans="1:23" x14ac:dyDescent="0.3">
      <c r="A5190" s="256" t="str">
        <f t="shared" si="321"/>
        <v>I0306245-811100K520-00005</v>
      </c>
      <c r="B5190" s="251" t="s">
        <v>15858</v>
      </c>
      <c r="C5190" s="251" t="s">
        <v>9954</v>
      </c>
      <c r="D5190" s="251" t="s">
        <v>4857</v>
      </c>
      <c r="E5190" s="251" t="s">
        <v>14067</v>
      </c>
      <c r="F5190" s="251" t="s">
        <v>9957</v>
      </c>
      <c r="G5190" s="251" t="s">
        <v>269</v>
      </c>
      <c r="H5190" s="251" t="s">
        <v>3422</v>
      </c>
      <c r="I5190" s="257" t="str">
        <f t="shared" ref="I5190:I5253" si="324">+IF(AND(O5190&lt;10),$B$2&amp;O5190,IF(AND(O5190&gt;9,O5190&lt;=99),$B$3&amp;O5190,IF(AND(O5190&gt;99,L94147&lt;1000),$B$4&amp;O5190,IF(AND(O5190&gt;999),$B$5&amp;7))))</f>
        <v>-00005</v>
      </c>
      <c r="J5190" s="251">
        <v>5</v>
      </c>
      <c r="K5190" s="251">
        <v>5</v>
      </c>
      <c r="M5190" s="251" t="s">
        <v>9958</v>
      </c>
      <c r="N5190" s="251" t="s">
        <v>14314</v>
      </c>
      <c r="O5190" s="251">
        <v>5</v>
      </c>
      <c r="Q5190" s="251" t="s">
        <v>15858</v>
      </c>
      <c r="R5190" s="251" t="s">
        <v>9960</v>
      </c>
      <c r="S5190" s="251" t="s">
        <v>7</v>
      </c>
      <c r="T5190" s="251" t="str">
        <f t="shared" si="322"/>
        <v>I0306245811100K520</v>
      </c>
      <c r="W5190" s="251" t="str">
        <f t="shared" si="323"/>
        <v>I030624581110-0K520</v>
      </c>
    </row>
    <row r="5191" spans="1:23" x14ac:dyDescent="0.3">
      <c r="A5191" s="256" t="str">
        <f t="shared" si="321"/>
        <v>I0306245-811100K580-00009</v>
      </c>
      <c r="B5191" s="251" t="s">
        <v>15859</v>
      </c>
      <c r="C5191" s="251" t="s">
        <v>9954</v>
      </c>
      <c r="D5191" s="251" t="s">
        <v>4857</v>
      </c>
      <c r="E5191" s="251" t="s">
        <v>14067</v>
      </c>
      <c r="F5191" s="251" t="s">
        <v>9962</v>
      </c>
      <c r="G5191" s="251" t="s">
        <v>429</v>
      </c>
      <c r="H5191" s="251" t="s">
        <v>3422</v>
      </c>
      <c r="I5191" s="257" t="str">
        <f t="shared" si="324"/>
        <v>-00009</v>
      </c>
      <c r="J5191" s="251">
        <v>9</v>
      </c>
      <c r="K5191" s="251">
        <v>9</v>
      </c>
      <c r="M5191" s="251" t="s">
        <v>9958</v>
      </c>
      <c r="N5191" s="251" t="s">
        <v>14314</v>
      </c>
      <c r="O5191" s="251">
        <v>9</v>
      </c>
      <c r="Q5191" s="251" t="s">
        <v>15859</v>
      </c>
      <c r="R5191" s="251" t="s">
        <v>9960</v>
      </c>
      <c r="S5191" s="251" t="s">
        <v>428</v>
      </c>
      <c r="T5191" s="251" t="str">
        <f t="shared" si="322"/>
        <v>I0306245811100K580</v>
      </c>
      <c r="W5191" s="251" t="str">
        <f t="shared" si="323"/>
        <v>I030624581110-0K580</v>
      </c>
    </row>
    <row r="5192" spans="1:23" x14ac:dyDescent="0.3">
      <c r="A5192" s="256" t="str">
        <f t="shared" ref="A5192:A5255" si="325">D5192&amp;$A$6&amp;S5192&amp;I5192</f>
        <v>I0306245-81110VT090-00001</v>
      </c>
      <c r="B5192" s="251" t="s">
        <v>15860</v>
      </c>
      <c r="C5192" s="251" t="s">
        <v>9954</v>
      </c>
      <c r="D5192" s="251" t="s">
        <v>4857</v>
      </c>
      <c r="E5192" s="251" t="s">
        <v>14067</v>
      </c>
      <c r="F5192" s="251" t="s">
        <v>9964</v>
      </c>
      <c r="G5192" s="251" t="s">
        <v>14592</v>
      </c>
      <c r="H5192" s="251" t="s">
        <v>3422</v>
      </c>
      <c r="I5192" s="257" t="str">
        <f t="shared" si="324"/>
        <v>-00001</v>
      </c>
      <c r="J5192" s="251">
        <v>1</v>
      </c>
      <c r="K5192" s="251">
        <v>1</v>
      </c>
      <c r="M5192" s="251" t="s">
        <v>9958</v>
      </c>
      <c r="N5192" s="251" t="s">
        <v>14314</v>
      </c>
      <c r="O5192" s="251">
        <v>1</v>
      </c>
      <c r="Q5192" s="251" t="s">
        <v>15860</v>
      </c>
      <c r="R5192" s="251" t="s">
        <v>9960</v>
      </c>
      <c r="S5192" s="251" t="s">
        <v>3721</v>
      </c>
      <c r="T5192" s="251" t="str">
        <f t="shared" si="322"/>
        <v>I030624581110VT090</v>
      </c>
      <c r="W5192" s="251" t="str">
        <f t="shared" si="323"/>
        <v>I030624581110-VT090</v>
      </c>
    </row>
    <row r="5193" spans="1:23" x14ac:dyDescent="0.3">
      <c r="A5193" s="256" t="str">
        <f t="shared" si="325"/>
        <v>I0306245-811300K520-00015</v>
      </c>
      <c r="B5193" s="251" t="s">
        <v>4859</v>
      </c>
      <c r="C5193" s="251" t="s">
        <v>9954</v>
      </c>
      <c r="D5193" s="251" t="s">
        <v>4857</v>
      </c>
      <c r="E5193" s="251" t="s">
        <v>14067</v>
      </c>
      <c r="F5193" s="251" t="s">
        <v>9966</v>
      </c>
      <c r="G5193" s="251" t="s">
        <v>277</v>
      </c>
      <c r="H5193" s="251" t="s">
        <v>5101</v>
      </c>
      <c r="I5193" s="257" t="str">
        <f t="shared" si="324"/>
        <v>-00015</v>
      </c>
      <c r="J5193" s="251">
        <v>15</v>
      </c>
      <c r="K5193" s="251">
        <v>15</v>
      </c>
      <c r="M5193" s="251" t="s">
        <v>9958</v>
      </c>
      <c r="N5193" s="251" t="s">
        <v>14314</v>
      </c>
      <c r="O5193" s="251">
        <v>15</v>
      </c>
      <c r="Q5193" s="251" t="s">
        <v>4859</v>
      </c>
      <c r="R5193" s="251" t="s">
        <v>9960</v>
      </c>
      <c r="S5193" s="251" t="s">
        <v>276</v>
      </c>
      <c r="T5193" s="251" t="str">
        <f t="shared" ref="T5193:T5256" si="326">+D5193&amp;S5193</f>
        <v>I0306245811300K520</v>
      </c>
      <c r="W5193" s="251" t="str">
        <f t="shared" ref="W5193:W5256" si="327">D5193&amp;G5193</f>
        <v>I030624581130-0K520</v>
      </c>
    </row>
    <row r="5194" spans="1:23" x14ac:dyDescent="0.3">
      <c r="A5194" s="256" t="str">
        <f t="shared" si="325"/>
        <v>I0306245-811300K580-00018</v>
      </c>
      <c r="B5194" s="251" t="s">
        <v>15861</v>
      </c>
      <c r="C5194" s="251" t="s">
        <v>9954</v>
      </c>
      <c r="D5194" s="251" t="s">
        <v>4857</v>
      </c>
      <c r="E5194" s="251" t="s">
        <v>14067</v>
      </c>
      <c r="F5194" s="251" t="s">
        <v>9968</v>
      </c>
      <c r="G5194" s="251" t="s">
        <v>434</v>
      </c>
      <c r="H5194" s="251" t="s">
        <v>5101</v>
      </c>
      <c r="I5194" s="257" t="str">
        <f t="shared" si="324"/>
        <v>-00018</v>
      </c>
      <c r="J5194" s="251">
        <v>18</v>
      </c>
      <c r="K5194" s="251">
        <v>18</v>
      </c>
      <c r="M5194" s="251" t="s">
        <v>9958</v>
      </c>
      <c r="N5194" s="251" t="s">
        <v>14314</v>
      </c>
      <c r="O5194" s="251">
        <v>18</v>
      </c>
      <c r="Q5194" s="251" t="s">
        <v>15861</v>
      </c>
      <c r="R5194" s="251" t="s">
        <v>9960</v>
      </c>
      <c r="S5194" s="251" t="s">
        <v>433</v>
      </c>
      <c r="T5194" s="251" t="str">
        <f t="shared" si="326"/>
        <v>I0306245811300K580</v>
      </c>
      <c r="W5194" s="251" t="str">
        <f t="shared" si="327"/>
        <v>I030624581130-0K580</v>
      </c>
    </row>
    <row r="5195" spans="1:23" x14ac:dyDescent="0.3">
      <c r="A5195" s="256" t="str">
        <f t="shared" si="325"/>
        <v>I0306245-811500K520-00005</v>
      </c>
      <c r="B5195" s="251" t="s">
        <v>15862</v>
      </c>
      <c r="C5195" s="251" t="s">
        <v>9954</v>
      </c>
      <c r="D5195" s="251" t="s">
        <v>4857</v>
      </c>
      <c r="E5195" s="251" t="s">
        <v>14067</v>
      </c>
      <c r="F5195" s="251" t="s">
        <v>9970</v>
      </c>
      <c r="G5195" s="251" t="s">
        <v>280</v>
      </c>
      <c r="H5195" s="251" t="s">
        <v>3429</v>
      </c>
      <c r="I5195" s="257" t="str">
        <f t="shared" si="324"/>
        <v>-00005</v>
      </c>
      <c r="J5195" s="251">
        <v>5</v>
      </c>
      <c r="K5195" s="251">
        <v>5</v>
      </c>
      <c r="M5195" s="251" t="s">
        <v>9958</v>
      </c>
      <c r="N5195" s="251" t="s">
        <v>14314</v>
      </c>
      <c r="O5195" s="251">
        <v>5</v>
      </c>
      <c r="Q5195" s="251" t="s">
        <v>15862</v>
      </c>
      <c r="R5195" s="251" t="s">
        <v>9960</v>
      </c>
      <c r="S5195" s="251" t="s">
        <v>12</v>
      </c>
      <c r="T5195" s="251" t="str">
        <f t="shared" si="326"/>
        <v>I0306245811500K520</v>
      </c>
      <c r="W5195" s="251" t="str">
        <f t="shared" si="327"/>
        <v>I030624581150-0K520</v>
      </c>
    </row>
    <row r="5196" spans="1:23" x14ac:dyDescent="0.3">
      <c r="A5196" s="256" t="str">
        <f t="shared" si="325"/>
        <v>I0306245-811500K580-00011</v>
      </c>
      <c r="B5196" s="251" t="s">
        <v>15863</v>
      </c>
      <c r="C5196" s="251" t="s">
        <v>9954</v>
      </c>
      <c r="D5196" s="251" t="s">
        <v>4857</v>
      </c>
      <c r="E5196" s="251" t="s">
        <v>14067</v>
      </c>
      <c r="F5196" s="251" t="s">
        <v>9972</v>
      </c>
      <c r="G5196" s="251" t="s">
        <v>437</v>
      </c>
      <c r="H5196" s="251" t="s">
        <v>3429</v>
      </c>
      <c r="I5196" s="257" t="str">
        <f t="shared" si="324"/>
        <v>-00011</v>
      </c>
      <c r="J5196" s="251">
        <v>11</v>
      </c>
      <c r="K5196" s="251">
        <v>11</v>
      </c>
      <c r="M5196" s="251" t="s">
        <v>9958</v>
      </c>
      <c r="N5196" s="251" t="s">
        <v>14314</v>
      </c>
      <c r="O5196" s="251">
        <v>11</v>
      </c>
      <c r="Q5196" s="251" t="s">
        <v>15863</v>
      </c>
      <c r="R5196" s="251" t="s">
        <v>9960</v>
      </c>
      <c r="S5196" s="251" t="s">
        <v>436</v>
      </c>
      <c r="T5196" s="251" t="str">
        <f t="shared" si="326"/>
        <v>I0306245811500K580</v>
      </c>
      <c r="W5196" s="251" t="str">
        <f t="shared" si="327"/>
        <v>I030624581150-0K580</v>
      </c>
    </row>
    <row r="5197" spans="1:23" x14ac:dyDescent="0.3">
      <c r="A5197" s="256" t="str">
        <f t="shared" si="325"/>
        <v>I0306245-811700K520-00012</v>
      </c>
      <c r="B5197" s="251" t="s">
        <v>15864</v>
      </c>
      <c r="C5197" s="251" t="s">
        <v>9954</v>
      </c>
      <c r="D5197" s="251" t="s">
        <v>4857</v>
      </c>
      <c r="E5197" s="251" t="s">
        <v>14067</v>
      </c>
      <c r="F5197" s="251" t="s">
        <v>9974</v>
      </c>
      <c r="G5197" s="251" t="s">
        <v>285</v>
      </c>
      <c r="H5197" s="251" t="s">
        <v>5102</v>
      </c>
      <c r="I5197" s="257" t="str">
        <f t="shared" si="324"/>
        <v>-00012</v>
      </c>
      <c r="J5197" s="251">
        <v>12</v>
      </c>
      <c r="K5197" s="251">
        <v>12</v>
      </c>
      <c r="M5197" s="251" t="s">
        <v>9958</v>
      </c>
      <c r="N5197" s="251" t="s">
        <v>14314</v>
      </c>
      <c r="O5197" s="251">
        <v>12</v>
      </c>
      <c r="Q5197" s="251" t="s">
        <v>15864</v>
      </c>
      <c r="R5197" s="251" t="s">
        <v>9960</v>
      </c>
      <c r="S5197" s="251" t="s">
        <v>284</v>
      </c>
      <c r="T5197" s="251" t="str">
        <f t="shared" si="326"/>
        <v>I0306245811700K520</v>
      </c>
      <c r="W5197" s="251" t="str">
        <f t="shared" si="327"/>
        <v>I030624581170-0K520</v>
      </c>
    </row>
    <row r="5198" spans="1:23" x14ac:dyDescent="0.3">
      <c r="A5198" s="256" t="str">
        <f t="shared" si="325"/>
        <v>I0306245-811700K580-00020</v>
      </c>
      <c r="B5198" s="251" t="s">
        <v>15865</v>
      </c>
      <c r="C5198" s="251" t="s">
        <v>9954</v>
      </c>
      <c r="D5198" s="251" t="s">
        <v>4857</v>
      </c>
      <c r="E5198" s="251" t="s">
        <v>14067</v>
      </c>
      <c r="F5198" s="251" t="s">
        <v>9976</v>
      </c>
      <c r="G5198" s="251" t="s">
        <v>442</v>
      </c>
      <c r="H5198" s="251" t="s">
        <v>5102</v>
      </c>
      <c r="I5198" s="257" t="str">
        <f t="shared" si="324"/>
        <v>-00020</v>
      </c>
      <c r="J5198" s="251">
        <v>20</v>
      </c>
      <c r="K5198" s="251">
        <v>20</v>
      </c>
      <c r="M5198" s="251" t="s">
        <v>9958</v>
      </c>
      <c r="N5198" s="251" t="s">
        <v>14314</v>
      </c>
      <c r="O5198" s="251">
        <v>20</v>
      </c>
      <c r="Q5198" s="251" t="s">
        <v>15865</v>
      </c>
      <c r="R5198" s="251" t="s">
        <v>9960</v>
      </c>
      <c r="S5198" s="251" t="s">
        <v>441</v>
      </c>
      <c r="T5198" s="251" t="str">
        <f t="shared" si="326"/>
        <v>I0306245811700K580</v>
      </c>
      <c r="W5198" s="251" t="str">
        <f t="shared" si="327"/>
        <v>I030624581170-0K580</v>
      </c>
    </row>
    <row r="5199" spans="1:23" x14ac:dyDescent="0.3">
      <c r="A5199" s="256" t="str">
        <f t="shared" si="325"/>
        <v>I0306245-815500K210-00005</v>
      </c>
      <c r="B5199" s="251" t="s">
        <v>15866</v>
      </c>
      <c r="C5199" s="251" t="s">
        <v>9954</v>
      </c>
      <c r="D5199" s="251" t="s">
        <v>4857</v>
      </c>
      <c r="E5199" s="251" t="s">
        <v>14067</v>
      </c>
      <c r="F5199" s="251" t="s">
        <v>9978</v>
      </c>
      <c r="G5199" s="251" t="s">
        <v>654</v>
      </c>
      <c r="H5199" s="251" t="s">
        <v>5202</v>
      </c>
      <c r="I5199" s="257" t="str">
        <f t="shared" si="324"/>
        <v>-00005</v>
      </c>
      <c r="J5199" s="251">
        <v>5</v>
      </c>
      <c r="K5199" s="251">
        <v>5</v>
      </c>
      <c r="M5199" s="251" t="s">
        <v>9958</v>
      </c>
      <c r="N5199" s="251" t="s">
        <v>14314</v>
      </c>
      <c r="O5199" s="251">
        <v>5</v>
      </c>
      <c r="Q5199" s="251" t="s">
        <v>15866</v>
      </c>
      <c r="R5199" s="251" t="s">
        <v>9960</v>
      </c>
      <c r="S5199" s="251" t="s">
        <v>653</v>
      </c>
      <c r="T5199" s="251" t="str">
        <f t="shared" si="326"/>
        <v>I0306245815500K210</v>
      </c>
      <c r="W5199" s="251" t="str">
        <f t="shared" si="327"/>
        <v>I030624581550-0K210</v>
      </c>
    </row>
    <row r="5200" spans="1:23" x14ac:dyDescent="0.3">
      <c r="A5200" s="256" t="str">
        <f t="shared" si="325"/>
        <v>I0306245-815500K240-00005</v>
      </c>
      <c r="B5200" s="251" t="s">
        <v>15867</v>
      </c>
      <c r="C5200" s="251" t="s">
        <v>9954</v>
      </c>
      <c r="D5200" s="251" t="s">
        <v>4857</v>
      </c>
      <c r="E5200" s="251" t="s">
        <v>14067</v>
      </c>
      <c r="F5200" s="251" t="s">
        <v>9980</v>
      </c>
      <c r="G5200" s="251" t="s">
        <v>727</v>
      </c>
      <c r="H5200" s="251" t="s">
        <v>5202</v>
      </c>
      <c r="I5200" s="257" t="str">
        <f t="shared" si="324"/>
        <v>-00005</v>
      </c>
      <c r="J5200" s="251">
        <v>5</v>
      </c>
      <c r="K5200" s="251">
        <v>5</v>
      </c>
      <c r="M5200" s="251" t="s">
        <v>9958</v>
      </c>
      <c r="N5200" s="251" t="s">
        <v>14314</v>
      </c>
      <c r="O5200" s="251">
        <v>5</v>
      </c>
      <c r="Q5200" s="251" t="s">
        <v>15867</v>
      </c>
      <c r="R5200" s="251" t="s">
        <v>9960</v>
      </c>
      <c r="S5200" s="251" t="s">
        <v>726</v>
      </c>
      <c r="T5200" s="251" t="str">
        <f t="shared" si="326"/>
        <v>I0306245815500K240</v>
      </c>
      <c r="W5200" s="251" t="str">
        <f t="shared" si="327"/>
        <v>I030624581550-0K240</v>
      </c>
    </row>
    <row r="5201" spans="1:23" x14ac:dyDescent="0.3">
      <c r="A5201" s="256" t="str">
        <f t="shared" si="325"/>
        <v>I0306245-815500K630-00003</v>
      </c>
      <c r="B5201" s="251" t="s">
        <v>15868</v>
      </c>
      <c r="C5201" s="251" t="s">
        <v>9954</v>
      </c>
      <c r="D5201" s="251" t="s">
        <v>4857</v>
      </c>
      <c r="E5201" s="251" t="s">
        <v>14067</v>
      </c>
      <c r="F5201" s="251" t="s">
        <v>9982</v>
      </c>
      <c r="G5201" s="251" t="s">
        <v>3385</v>
      </c>
      <c r="H5201" s="251" t="s">
        <v>5202</v>
      </c>
      <c r="I5201" s="257" t="str">
        <f t="shared" si="324"/>
        <v>-00003</v>
      </c>
      <c r="J5201" s="251">
        <v>3</v>
      </c>
      <c r="K5201" s="251">
        <v>3</v>
      </c>
      <c r="M5201" s="251" t="s">
        <v>9958</v>
      </c>
      <c r="N5201" s="251" t="s">
        <v>14314</v>
      </c>
      <c r="O5201" s="251">
        <v>3</v>
      </c>
      <c r="Q5201" s="251" t="s">
        <v>15868</v>
      </c>
      <c r="R5201" s="251" t="s">
        <v>9960</v>
      </c>
      <c r="S5201" s="251" t="s">
        <v>3366</v>
      </c>
      <c r="T5201" s="251" t="str">
        <f t="shared" si="326"/>
        <v>I0306245815500K630</v>
      </c>
      <c r="W5201" s="251" t="str">
        <f t="shared" si="327"/>
        <v>I030624581550-0K630</v>
      </c>
    </row>
    <row r="5202" spans="1:23" x14ac:dyDescent="0.3">
      <c r="A5202" s="256" t="str">
        <f t="shared" si="325"/>
        <v>I0306245-815510K240-00012</v>
      </c>
      <c r="B5202" s="251" t="s">
        <v>15869</v>
      </c>
      <c r="C5202" s="251" t="s">
        <v>9954</v>
      </c>
      <c r="D5202" s="251" t="s">
        <v>4857</v>
      </c>
      <c r="E5202" s="251" t="s">
        <v>14067</v>
      </c>
      <c r="F5202" s="251" t="s">
        <v>9984</v>
      </c>
      <c r="G5202" s="251" t="s">
        <v>740</v>
      </c>
      <c r="H5202" s="251" t="s">
        <v>3436</v>
      </c>
      <c r="I5202" s="257" t="str">
        <f t="shared" si="324"/>
        <v>-00012</v>
      </c>
      <c r="J5202" s="251">
        <v>12</v>
      </c>
      <c r="K5202" s="251">
        <v>12</v>
      </c>
      <c r="M5202" s="251" t="s">
        <v>9958</v>
      </c>
      <c r="N5202" s="251" t="s">
        <v>14314</v>
      </c>
      <c r="O5202" s="251">
        <v>12</v>
      </c>
      <c r="Q5202" s="251" t="s">
        <v>15869</v>
      </c>
      <c r="R5202" s="251" t="s">
        <v>9960</v>
      </c>
      <c r="S5202" s="251" t="s">
        <v>9</v>
      </c>
      <c r="T5202" s="251" t="str">
        <f t="shared" si="326"/>
        <v>I0306245815510K240</v>
      </c>
      <c r="W5202" s="251" t="str">
        <f t="shared" si="327"/>
        <v>I030624581551-0K240</v>
      </c>
    </row>
    <row r="5203" spans="1:23" x14ac:dyDescent="0.3">
      <c r="A5203" s="256" t="str">
        <f t="shared" si="325"/>
        <v>I0306245-815550K240-00001</v>
      </c>
      <c r="B5203" s="251" t="s">
        <v>15870</v>
      </c>
      <c r="C5203" s="251" t="s">
        <v>9954</v>
      </c>
      <c r="D5203" s="251" t="s">
        <v>4857</v>
      </c>
      <c r="E5203" s="251" t="s">
        <v>14067</v>
      </c>
      <c r="F5203" s="251" t="s">
        <v>9986</v>
      </c>
      <c r="G5203" s="251" t="s">
        <v>737</v>
      </c>
      <c r="H5203" s="251" t="s">
        <v>10179</v>
      </c>
      <c r="I5203" s="257" t="str">
        <f t="shared" si="324"/>
        <v>-00001</v>
      </c>
      <c r="J5203" s="251">
        <v>1</v>
      </c>
      <c r="K5203" s="251">
        <v>1</v>
      </c>
      <c r="M5203" s="251" t="s">
        <v>10007</v>
      </c>
      <c r="N5203" s="251" t="s">
        <v>14314</v>
      </c>
      <c r="O5203" s="251">
        <v>1</v>
      </c>
      <c r="Q5203" s="251" t="s">
        <v>15870</v>
      </c>
      <c r="R5203" s="251" t="s">
        <v>9960</v>
      </c>
      <c r="S5203" s="251" t="s">
        <v>736</v>
      </c>
      <c r="T5203" s="251" t="str">
        <f t="shared" si="326"/>
        <v>I0306245815550K240</v>
      </c>
      <c r="W5203" s="251" t="str">
        <f t="shared" si="327"/>
        <v>I030624581555-0K240</v>
      </c>
    </row>
    <row r="5204" spans="1:23" x14ac:dyDescent="0.3">
      <c r="A5204" s="256" t="str">
        <f t="shared" si="325"/>
        <v>I0306245-815600D891-00001</v>
      </c>
      <c r="B5204" s="251" t="s">
        <v>4863</v>
      </c>
      <c r="C5204" s="251" t="s">
        <v>9954</v>
      </c>
      <c r="D5204" s="251" t="s">
        <v>4857</v>
      </c>
      <c r="E5204" s="251" t="s">
        <v>14067</v>
      </c>
      <c r="F5204" s="251" t="s">
        <v>9988</v>
      </c>
      <c r="G5204" s="251" t="s">
        <v>3397</v>
      </c>
      <c r="H5204" s="251" t="s">
        <v>5204</v>
      </c>
      <c r="I5204" s="257" t="str">
        <f t="shared" si="324"/>
        <v>-00001</v>
      </c>
      <c r="J5204" s="251">
        <v>1</v>
      </c>
      <c r="K5204" s="251">
        <v>1</v>
      </c>
      <c r="M5204" s="251" t="s">
        <v>9993</v>
      </c>
      <c r="N5204" s="251" t="s">
        <v>14314</v>
      </c>
      <c r="O5204" s="251">
        <v>1</v>
      </c>
      <c r="Q5204" s="251" t="s">
        <v>4863</v>
      </c>
      <c r="R5204" s="251" t="s">
        <v>9960</v>
      </c>
      <c r="S5204" s="251" t="s">
        <v>3396</v>
      </c>
      <c r="T5204" s="251" t="str">
        <f t="shared" si="326"/>
        <v>I0306245815600D891</v>
      </c>
      <c r="W5204" s="251" t="str">
        <f t="shared" si="327"/>
        <v>I030624581560-0D891</v>
      </c>
    </row>
    <row r="5205" spans="1:23" x14ac:dyDescent="0.3">
      <c r="A5205" s="256" t="str">
        <f t="shared" si="325"/>
        <v>I0306245-815600K210-00009</v>
      </c>
      <c r="B5205" s="251" t="s">
        <v>15871</v>
      </c>
      <c r="C5205" s="251" t="s">
        <v>9954</v>
      </c>
      <c r="D5205" s="251" t="s">
        <v>4857</v>
      </c>
      <c r="E5205" s="251" t="s">
        <v>14067</v>
      </c>
      <c r="F5205" s="251" t="s">
        <v>9990</v>
      </c>
      <c r="G5205" s="251" t="s">
        <v>670</v>
      </c>
      <c r="H5205" s="251" t="s">
        <v>5204</v>
      </c>
      <c r="I5205" s="257" t="str">
        <f t="shared" si="324"/>
        <v>-00009</v>
      </c>
      <c r="J5205" s="251">
        <v>9</v>
      </c>
      <c r="K5205" s="251">
        <v>9</v>
      </c>
      <c r="M5205" s="251" t="s">
        <v>9958</v>
      </c>
      <c r="N5205" s="251" t="s">
        <v>14314</v>
      </c>
      <c r="O5205" s="251">
        <v>9</v>
      </c>
      <c r="Q5205" s="251" t="s">
        <v>15871</v>
      </c>
      <c r="R5205" s="251" t="s">
        <v>9960</v>
      </c>
      <c r="S5205" s="251" t="s">
        <v>13</v>
      </c>
      <c r="T5205" s="251" t="str">
        <f t="shared" si="326"/>
        <v>I0306245815600K210</v>
      </c>
      <c r="W5205" s="251" t="str">
        <f t="shared" si="327"/>
        <v>I030624581560-0K210</v>
      </c>
    </row>
    <row r="5206" spans="1:23" x14ac:dyDescent="0.3">
      <c r="A5206" s="256" t="str">
        <f t="shared" si="325"/>
        <v>I0306245-815600K240-00008</v>
      </c>
      <c r="B5206" s="251" t="s">
        <v>15872</v>
      </c>
      <c r="C5206" s="251" t="s">
        <v>9954</v>
      </c>
      <c r="D5206" s="251" t="s">
        <v>4857</v>
      </c>
      <c r="E5206" s="251" t="s">
        <v>14067</v>
      </c>
      <c r="F5206" s="251" t="s">
        <v>9992</v>
      </c>
      <c r="G5206" s="251" t="s">
        <v>744</v>
      </c>
      <c r="H5206" s="251" t="s">
        <v>5204</v>
      </c>
      <c r="I5206" s="257" t="str">
        <f t="shared" si="324"/>
        <v>-00008</v>
      </c>
      <c r="J5206" s="251">
        <v>8</v>
      </c>
      <c r="K5206" s="251">
        <v>8</v>
      </c>
      <c r="M5206" s="251" t="s">
        <v>9958</v>
      </c>
      <c r="N5206" s="251" t="s">
        <v>14314</v>
      </c>
      <c r="O5206" s="251">
        <v>8</v>
      </c>
      <c r="Q5206" s="251" t="s">
        <v>15872</v>
      </c>
      <c r="R5206" s="251" t="s">
        <v>9960</v>
      </c>
      <c r="S5206" s="251" t="s">
        <v>743</v>
      </c>
      <c r="T5206" s="251" t="str">
        <f t="shared" si="326"/>
        <v>I0306245815600K240</v>
      </c>
      <c r="W5206" s="251" t="str">
        <f t="shared" si="327"/>
        <v>I030624581560-0K240</v>
      </c>
    </row>
    <row r="5207" spans="1:23" x14ac:dyDescent="0.3">
      <c r="A5207" s="256" t="str">
        <f t="shared" si="325"/>
        <v>I0306245-815600K590-00003</v>
      </c>
      <c r="B5207" s="251" t="s">
        <v>15873</v>
      </c>
      <c r="C5207" s="251" t="s">
        <v>9954</v>
      </c>
      <c r="D5207" s="251" t="s">
        <v>4857</v>
      </c>
      <c r="E5207" s="251" t="s">
        <v>14067</v>
      </c>
      <c r="F5207" s="251" t="s">
        <v>9995</v>
      </c>
      <c r="G5207" s="251" t="s">
        <v>3386</v>
      </c>
      <c r="H5207" s="251" t="s">
        <v>5204</v>
      </c>
      <c r="I5207" s="257" t="str">
        <f t="shared" si="324"/>
        <v>-00003</v>
      </c>
      <c r="J5207" s="251">
        <v>3</v>
      </c>
      <c r="K5207" s="251">
        <v>3</v>
      </c>
      <c r="M5207" s="251" t="s">
        <v>9958</v>
      </c>
      <c r="N5207" s="251" t="s">
        <v>14314</v>
      </c>
      <c r="O5207" s="251">
        <v>3</v>
      </c>
      <c r="Q5207" s="251" t="s">
        <v>15873</v>
      </c>
      <c r="R5207" s="251" t="s">
        <v>9960</v>
      </c>
      <c r="S5207" s="251" t="s">
        <v>3370</v>
      </c>
      <c r="T5207" s="251" t="str">
        <f t="shared" si="326"/>
        <v>I0306245815600K590</v>
      </c>
      <c r="W5207" s="251" t="str">
        <f t="shared" si="327"/>
        <v>I030624581560-0K590</v>
      </c>
    </row>
    <row r="5208" spans="1:23" x14ac:dyDescent="0.3">
      <c r="A5208" s="256" t="str">
        <f t="shared" si="325"/>
        <v>I0306245-815610K240-00008</v>
      </c>
      <c r="B5208" s="251" t="s">
        <v>15874</v>
      </c>
      <c r="C5208" s="251" t="s">
        <v>9954</v>
      </c>
      <c r="D5208" s="251" t="s">
        <v>4857</v>
      </c>
      <c r="E5208" s="251" t="s">
        <v>14067</v>
      </c>
      <c r="F5208" s="251" t="s">
        <v>9997</v>
      </c>
      <c r="G5208" s="251" t="s">
        <v>753</v>
      </c>
      <c r="H5208" s="251" t="s">
        <v>3443</v>
      </c>
      <c r="I5208" s="257" t="str">
        <f t="shared" si="324"/>
        <v>-00008</v>
      </c>
      <c r="J5208" s="251">
        <v>8</v>
      </c>
      <c r="K5208" s="251">
        <v>8</v>
      </c>
      <c r="M5208" s="251" t="s">
        <v>9958</v>
      </c>
      <c r="N5208" s="251" t="s">
        <v>14314</v>
      </c>
      <c r="O5208" s="251">
        <v>8</v>
      </c>
      <c r="Q5208" s="251" t="s">
        <v>15874</v>
      </c>
      <c r="R5208" s="251" t="s">
        <v>9960</v>
      </c>
      <c r="S5208" s="251" t="s">
        <v>10</v>
      </c>
      <c r="T5208" s="251" t="str">
        <f t="shared" si="326"/>
        <v>I0306245815610K240</v>
      </c>
      <c r="W5208" s="251" t="str">
        <f t="shared" si="327"/>
        <v>I030624581561-0K240</v>
      </c>
    </row>
    <row r="5209" spans="1:23" x14ac:dyDescent="0.3">
      <c r="A5209" s="256" t="str">
        <f t="shared" si="325"/>
        <v>I0306245-815800K260-00002</v>
      </c>
      <c r="B5209" s="251" t="s">
        <v>15875</v>
      </c>
      <c r="C5209" s="251" t="s">
        <v>9954</v>
      </c>
      <c r="D5209" s="251" t="s">
        <v>4857</v>
      </c>
      <c r="E5209" s="251" t="s">
        <v>14067</v>
      </c>
      <c r="F5209" s="251" t="s">
        <v>10000</v>
      </c>
      <c r="G5209" s="251" t="s">
        <v>3387</v>
      </c>
      <c r="H5209" s="251" t="s">
        <v>758</v>
      </c>
      <c r="I5209" s="257" t="str">
        <f t="shared" si="324"/>
        <v>-00002</v>
      </c>
      <c r="J5209" s="251">
        <v>2</v>
      </c>
      <c r="K5209" s="251">
        <v>2</v>
      </c>
      <c r="M5209" s="251" t="s">
        <v>9993</v>
      </c>
      <c r="N5209" s="251" t="s">
        <v>14314</v>
      </c>
      <c r="O5209" s="251">
        <v>2</v>
      </c>
      <c r="Q5209" s="251" t="s">
        <v>15875</v>
      </c>
      <c r="R5209" s="251" t="s">
        <v>9960</v>
      </c>
      <c r="S5209" s="251" t="s">
        <v>3374</v>
      </c>
      <c r="T5209" s="251" t="str">
        <f t="shared" si="326"/>
        <v>I0306245815800K260</v>
      </c>
      <c r="W5209" s="251" t="str">
        <f t="shared" si="327"/>
        <v>I030624581580-0K260</v>
      </c>
    </row>
    <row r="5210" spans="1:23" x14ac:dyDescent="0.3">
      <c r="A5210" s="256" t="str">
        <f t="shared" si="325"/>
        <v>I0306245-815810K050-00004</v>
      </c>
      <c r="B5210" s="251" t="s">
        <v>15876</v>
      </c>
      <c r="C5210" s="251" t="s">
        <v>9954</v>
      </c>
      <c r="D5210" s="251" t="s">
        <v>4857</v>
      </c>
      <c r="E5210" s="251" t="s">
        <v>14067</v>
      </c>
      <c r="F5210" s="251" t="s">
        <v>10002</v>
      </c>
      <c r="G5210" s="251" t="s">
        <v>763</v>
      </c>
      <c r="H5210" s="251" t="s">
        <v>5218</v>
      </c>
      <c r="I5210" s="257" t="str">
        <f t="shared" si="324"/>
        <v>-00004</v>
      </c>
      <c r="J5210" s="251">
        <v>4</v>
      </c>
      <c r="K5210" s="251">
        <v>4</v>
      </c>
      <c r="M5210" s="251" t="s">
        <v>9958</v>
      </c>
      <c r="N5210" s="251" t="s">
        <v>14314</v>
      </c>
      <c r="O5210" s="251">
        <v>4</v>
      </c>
      <c r="Q5210" s="251" t="s">
        <v>15876</v>
      </c>
      <c r="R5210" s="251" t="s">
        <v>9960</v>
      </c>
      <c r="S5210" s="251" t="s">
        <v>762</v>
      </c>
      <c r="T5210" s="251" t="str">
        <f t="shared" si="326"/>
        <v>I0306245815810K050</v>
      </c>
      <c r="W5210" s="251" t="str">
        <f t="shared" si="327"/>
        <v>I030624581581-0K050</v>
      </c>
    </row>
    <row r="5211" spans="1:23" x14ac:dyDescent="0.3">
      <c r="A5211" s="256" t="str">
        <f t="shared" si="325"/>
        <v>I0306245-815900K050-00002</v>
      </c>
      <c r="B5211" s="251" t="s">
        <v>15877</v>
      </c>
      <c r="C5211" s="251" t="s">
        <v>9954</v>
      </c>
      <c r="D5211" s="251" t="s">
        <v>4857</v>
      </c>
      <c r="E5211" s="251" t="s">
        <v>14067</v>
      </c>
      <c r="F5211" s="251" t="s">
        <v>10005</v>
      </c>
      <c r="G5211" s="251" t="s">
        <v>767</v>
      </c>
      <c r="H5211" s="251" t="s">
        <v>770</v>
      </c>
      <c r="I5211" s="257" t="str">
        <f t="shared" si="324"/>
        <v>-00002</v>
      </c>
      <c r="J5211" s="251">
        <v>2</v>
      </c>
      <c r="K5211" s="251">
        <v>2</v>
      </c>
      <c r="M5211" s="251" t="s">
        <v>9958</v>
      </c>
      <c r="N5211" s="251" t="s">
        <v>14314</v>
      </c>
      <c r="O5211" s="251">
        <v>2</v>
      </c>
      <c r="Q5211" s="251" t="s">
        <v>15877</v>
      </c>
      <c r="R5211" s="251" t="s">
        <v>9960</v>
      </c>
      <c r="S5211" s="251" t="s">
        <v>766</v>
      </c>
      <c r="T5211" s="251" t="str">
        <f t="shared" si="326"/>
        <v>I0306245815900K050</v>
      </c>
      <c r="W5211" s="251" t="str">
        <f t="shared" si="327"/>
        <v>I030624581590-0K050</v>
      </c>
    </row>
    <row r="5212" spans="1:23" x14ac:dyDescent="0.3">
      <c r="A5212" s="256" t="str">
        <f t="shared" si="325"/>
        <v>I0306245-815910K050-00006</v>
      </c>
      <c r="B5212" s="251" t="s">
        <v>15878</v>
      </c>
      <c r="C5212" s="251" t="s">
        <v>9954</v>
      </c>
      <c r="D5212" s="251" t="s">
        <v>4857</v>
      </c>
      <c r="E5212" s="251" t="s">
        <v>14067</v>
      </c>
      <c r="F5212" s="251" t="s">
        <v>10009</v>
      </c>
      <c r="G5212" s="251" t="s">
        <v>777</v>
      </c>
      <c r="H5212" s="251" t="s">
        <v>5219</v>
      </c>
      <c r="I5212" s="257" t="str">
        <f t="shared" si="324"/>
        <v>-00006</v>
      </c>
      <c r="J5212" s="251">
        <v>6</v>
      </c>
      <c r="K5212" s="251">
        <v>6</v>
      </c>
      <c r="M5212" s="251" t="s">
        <v>9958</v>
      </c>
      <c r="N5212" s="251" t="s">
        <v>14314</v>
      </c>
      <c r="O5212" s="251">
        <v>6</v>
      </c>
      <c r="Q5212" s="251" t="s">
        <v>15878</v>
      </c>
      <c r="R5212" s="251" t="s">
        <v>9960</v>
      </c>
      <c r="S5212" s="251" t="s">
        <v>776</v>
      </c>
      <c r="T5212" s="251" t="str">
        <f t="shared" si="326"/>
        <v>I0306245815910K050</v>
      </c>
      <c r="W5212" s="251" t="str">
        <f t="shared" si="327"/>
        <v>I030624581591-0K050</v>
      </c>
    </row>
    <row r="5213" spans="1:23" x14ac:dyDescent="0.3">
      <c r="A5213" s="256" t="str">
        <f t="shared" si="325"/>
        <v>I0306245-9098113087-00002</v>
      </c>
      <c r="B5213" s="251" t="s">
        <v>15879</v>
      </c>
      <c r="C5213" s="251" t="s">
        <v>9954</v>
      </c>
      <c r="D5213" s="251" t="s">
        <v>4857</v>
      </c>
      <c r="E5213" s="251" t="s">
        <v>14067</v>
      </c>
      <c r="F5213" s="251" t="s">
        <v>10012</v>
      </c>
      <c r="G5213" s="251" t="s">
        <v>939</v>
      </c>
      <c r="H5213" s="251" t="s">
        <v>3393</v>
      </c>
      <c r="I5213" s="257" t="str">
        <f t="shared" si="324"/>
        <v>-00002</v>
      </c>
      <c r="J5213" s="251">
        <v>2</v>
      </c>
      <c r="K5213" s="251">
        <v>2</v>
      </c>
      <c r="M5213" s="251" t="s">
        <v>10003</v>
      </c>
      <c r="N5213" s="251" t="s">
        <v>14314</v>
      </c>
      <c r="O5213" s="251">
        <v>2</v>
      </c>
      <c r="Q5213" s="251" t="s">
        <v>15879</v>
      </c>
      <c r="R5213" s="251" t="s">
        <v>9960</v>
      </c>
      <c r="S5213" s="251">
        <v>9098113087</v>
      </c>
      <c r="T5213" s="251" t="str">
        <f t="shared" si="326"/>
        <v>I03062459098113087</v>
      </c>
      <c r="W5213" s="251" t="str">
        <f t="shared" si="327"/>
        <v>I030624590981-13087</v>
      </c>
    </row>
    <row r="5214" spans="1:23" x14ac:dyDescent="0.3">
      <c r="A5214" s="256" t="str">
        <f t="shared" si="325"/>
        <v>I0306245-9098122003-00009</v>
      </c>
      <c r="B5214" s="251" t="s">
        <v>15880</v>
      </c>
      <c r="C5214" s="251" t="s">
        <v>9954</v>
      </c>
      <c r="D5214" s="251" t="s">
        <v>4857</v>
      </c>
      <c r="E5214" s="251" t="s">
        <v>14067</v>
      </c>
      <c r="F5214" s="251" t="s">
        <v>10188</v>
      </c>
      <c r="G5214" s="251" t="s">
        <v>926</v>
      </c>
      <c r="H5214" s="251" t="s">
        <v>1564</v>
      </c>
      <c r="I5214" s="257" t="str">
        <f t="shared" si="324"/>
        <v>-00009</v>
      </c>
      <c r="J5214" s="251">
        <v>9</v>
      </c>
      <c r="K5214" s="251">
        <v>9</v>
      </c>
      <c r="M5214" s="251" t="s">
        <v>10003</v>
      </c>
      <c r="N5214" s="251" t="s">
        <v>14314</v>
      </c>
      <c r="O5214" s="251">
        <v>9</v>
      </c>
      <c r="Q5214" s="251" t="s">
        <v>15880</v>
      </c>
      <c r="R5214" s="251" t="s">
        <v>9960</v>
      </c>
      <c r="S5214" s="251">
        <v>9098122003</v>
      </c>
      <c r="T5214" s="251" t="str">
        <f t="shared" si="326"/>
        <v>I03062459098122003</v>
      </c>
      <c r="W5214" s="251" t="str">
        <f t="shared" si="327"/>
        <v>I030624590981-22003</v>
      </c>
    </row>
    <row r="5215" spans="1:23" x14ac:dyDescent="0.3">
      <c r="A5215" s="256" t="str">
        <f t="shared" si="325"/>
        <v>I0306245-9913212050-00220</v>
      </c>
      <c r="B5215" s="251" t="s">
        <v>15881</v>
      </c>
      <c r="C5215" s="251" t="s">
        <v>9954</v>
      </c>
      <c r="D5215" s="251" t="s">
        <v>4857</v>
      </c>
      <c r="E5215" s="251" t="s">
        <v>14067</v>
      </c>
      <c r="F5215" s="251" t="s">
        <v>10190</v>
      </c>
      <c r="G5215" s="251" t="s">
        <v>946</v>
      </c>
      <c r="H5215" s="251" t="s">
        <v>10010</v>
      </c>
      <c r="I5215" s="257" t="str">
        <f t="shared" si="324"/>
        <v>-00220</v>
      </c>
      <c r="J5215" s="251">
        <v>220</v>
      </c>
      <c r="K5215" s="251">
        <v>220</v>
      </c>
      <c r="M5215" s="251" t="s">
        <v>10007</v>
      </c>
      <c r="N5215" s="251" t="s">
        <v>14314</v>
      </c>
      <c r="O5215" s="251">
        <v>220</v>
      </c>
      <c r="Q5215" s="251" t="s">
        <v>15881</v>
      </c>
      <c r="R5215" s="251" t="s">
        <v>9960</v>
      </c>
      <c r="S5215" s="251">
        <v>9913212050</v>
      </c>
      <c r="T5215" s="251" t="str">
        <f t="shared" si="326"/>
        <v>I03062459913212050</v>
      </c>
      <c r="W5215" s="251" t="str">
        <f t="shared" si="327"/>
        <v>I030624599132-12050</v>
      </c>
    </row>
    <row r="5216" spans="1:23" x14ac:dyDescent="0.3">
      <c r="A5216" s="256" t="str">
        <f t="shared" si="325"/>
        <v>I0306245-9913221210-00036</v>
      </c>
      <c r="B5216" s="251" t="s">
        <v>15882</v>
      </c>
      <c r="C5216" s="251" t="s">
        <v>9954</v>
      </c>
      <c r="D5216" s="251" t="s">
        <v>4857</v>
      </c>
      <c r="E5216" s="251" t="s">
        <v>14067</v>
      </c>
      <c r="F5216" s="251" t="s">
        <v>10192</v>
      </c>
      <c r="G5216" s="251" t="s">
        <v>916</v>
      </c>
      <c r="H5216" s="251" t="s">
        <v>10013</v>
      </c>
      <c r="I5216" s="257" t="str">
        <f t="shared" si="324"/>
        <v>-00036</v>
      </c>
      <c r="J5216" s="251">
        <v>36</v>
      </c>
      <c r="K5216" s="251">
        <v>36</v>
      </c>
      <c r="M5216" s="251" t="s">
        <v>10007</v>
      </c>
      <c r="N5216" s="251" t="s">
        <v>14314</v>
      </c>
      <c r="O5216" s="251">
        <v>36</v>
      </c>
      <c r="Q5216" s="251" t="s">
        <v>15882</v>
      </c>
      <c r="R5216" s="251" t="s">
        <v>9960</v>
      </c>
      <c r="S5216" s="251">
        <v>9913221210</v>
      </c>
      <c r="T5216" s="251" t="str">
        <f t="shared" si="326"/>
        <v>I03062459913221210</v>
      </c>
      <c r="W5216" s="251" t="str">
        <f t="shared" si="327"/>
        <v>I030624599132-21210</v>
      </c>
    </row>
    <row r="5217" spans="1:23" x14ac:dyDescent="0.3">
      <c r="A5217" s="256" t="str">
        <f t="shared" si="325"/>
        <v>I0306246-676650K020-00001</v>
      </c>
      <c r="B5217" s="251" t="s">
        <v>15883</v>
      </c>
      <c r="C5217" s="251" t="s">
        <v>9954</v>
      </c>
      <c r="D5217" s="251" t="s">
        <v>9089</v>
      </c>
      <c r="E5217" s="251" t="s">
        <v>14067</v>
      </c>
      <c r="F5217" s="251" t="s">
        <v>9957</v>
      </c>
      <c r="G5217" s="251" t="s">
        <v>891</v>
      </c>
      <c r="H5217" s="251" t="s">
        <v>15511</v>
      </c>
      <c r="I5217" s="257" t="str">
        <f t="shared" si="324"/>
        <v>-00001</v>
      </c>
      <c r="J5217" s="251">
        <v>1</v>
      </c>
      <c r="K5217" s="251">
        <v>1</v>
      </c>
      <c r="M5217" s="251" t="s">
        <v>10007</v>
      </c>
      <c r="N5217" s="251" t="s">
        <v>14446</v>
      </c>
      <c r="O5217" s="251">
        <v>1</v>
      </c>
      <c r="Q5217" s="251" t="s">
        <v>15883</v>
      </c>
      <c r="R5217" s="251" t="s">
        <v>10017</v>
      </c>
      <c r="S5217" s="251" t="s">
        <v>890</v>
      </c>
      <c r="T5217" s="251" t="str">
        <f t="shared" si="326"/>
        <v>I0306246676650K020</v>
      </c>
      <c r="W5217" s="251" t="str">
        <f t="shared" si="327"/>
        <v>I030624667665-0K020</v>
      </c>
    </row>
    <row r="5218" spans="1:23" x14ac:dyDescent="0.3">
      <c r="A5218" s="256" t="str">
        <f t="shared" si="325"/>
        <v>I0306246-811300KF21-00001</v>
      </c>
      <c r="B5218" s="251" t="s">
        <v>15884</v>
      </c>
      <c r="C5218" s="251" t="s">
        <v>9954</v>
      </c>
      <c r="D5218" s="251" t="s">
        <v>9089</v>
      </c>
      <c r="E5218" s="251" t="s">
        <v>14067</v>
      </c>
      <c r="F5218" s="251" t="s">
        <v>9962</v>
      </c>
      <c r="G5218" s="251" t="s">
        <v>521</v>
      </c>
      <c r="H5218" s="251" t="s">
        <v>5101</v>
      </c>
      <c r="I5218" s="257" t="str">
        <f t="shared" si="324"/>
        <v>-00001</v>
      </c>
      <c r="J5218" s="251">
        <v>1</v>
      </c>
      <c r="K5218" s="251">
        <v>1</v>
      </c>
      <c r="M5218" s="251" t="s">
        <v>9958</v>
      </c>
      <c r="N5218" s="251" t="s">
        <v>14446</v>
      </c>
      <c r="O5218" s="251">
        <v>1</v>
      </c>
      <c r="Q5218" s="251" t="s">
        <v>15884</v>
      </c>
      <c r="R5218" s="251" t="s">
        <v>10017</v>
      </c>
      <c r="S5218" s="251" t="s">
        <v>520</v>
      </c>
      <c r="T5218" s="251" t="str">
        <f t="shared" si="326"/>
        <v>I0306246811300KF21</v>
      </c>
      <c r="W5218" s="251" t="str">
        <f t="shared" si="327"/>
        <v>I030624681130-0KF21</v>
      </c>
    </row>
    <row r="5219" spans="1:23" x14ac:dyDescent="0.3">
      <c r="A5219" s="256" t="str">
        <f t="shared" si="325"/>
        <v>I0306246-811500K591-00001</v>
      </c>
      <c r="B5219" s="251" t="s">
        <v>9088</v>
      </c>
      <c r="C5219" s="251" t="s">
        <v>9954</v>
      </c>
      <c r="D5219" s="251" t="s">
        <v>9089</v>
      </c>
      <c r="E5219" s="251" t="s">
        <v>14067</v>
      </c>
      <c r="F5219" s="251" t="s">
        <v>9964</v>
      </c>
      <c r="G5219" s="251" t="s">
        <v>417</v>
      </c>
      <c r="H5219" s="251" t="s">
        <v>3429</v>
      </c>
      <c r="I5219" s="257" t="str">
        <f t="shared" si="324"/>
        <v>-00001</v>
      </c>
      <c r="J5219" s="251">
        <v>1</v>
      </c>
      <c r="K5219" s="251">
        <v>1</v>
      </c>
      <c r="M5219" s="251" t="s">
        <v>9958</v>
      </c>
      <c r="N5219" s="251" t="s">
        <v>14446</v>
      </c>
      <c r="O5219" s="251">
        <v>1</v>
      </c>
      <c r="Q5219" s="251" t="s">
        <v>9088</v>
      </c>
      <c r="R5219" s="251" t="s">
        <v>10017</v>
      </c>
      <c r="S5219" s="251" t="s">
        <v>416</v>
      </c>
      <c r="T5219" s="251" t="str">
        <f t="shared" si="326"/>
        <v>I0306246811500K591</v>
      </c>
      <c r="W5219" s="251" t="str">
        <f t="shared" si="327"/>
        <v>I030624681150-0K591</v>
      </c>
    </row>
    <row r="5220" spans="1:23" x14ac:dyDescent="0.3">
      <c r="A5220" s="256" t="str">
        <f t="shared" si="325"/>
        <v>I0306246-811700K591-00003</v>
      </c>
      <c r="B5220" s="251" t="s">
        <v>15885</v>
      </c>
      <c r="C5220" s="251" t="s">
        <v>9954</v>
      </c>
      <c r="D5220" s="251" t="s">
        <v>9089</v>
      </c>
      <c r="E5220" s="251" t="s">
        <v>14067</v>
      </c>
      <c r="F5220" s="251" t="s">
        <v>9966</v>
      </c>
      <c r="G5220" s="251" t="s">
        <v>425</v>
      </c>
      <c r="H5220" s="251" t="s">
        <v>5102</v>
      </c>
      <c r="I5220" s="257" t="str">
        <f t="shared" si="324"/>
        <v>-00003</v>
      </c>
      <c r="J5220" s="251">
        <v>3</v>
      </c>
      <c r="K5220" s="251">
        <v>3</v>
      </c>
      <c r="M5220" s="251" t="s">
        <v>9958</v>
      </c>
      <c r="N5220" s="251" t="s">
        <v>14446</v>
      </c>
      <c r="O5220" s="251">
        <v>3</v>
      </c>
      <c r="Q5220" s="251" t="s">
        <v>15885</v>
      </c>
      <c r="R5220" s="251" t="s">
        <v>10017</v>
      </c>
      <c r="S5220" s="251" t="s">
        <v>424</v>
      </c>
      <c r="T5220" s="251" t="str">
        <f t="shared" si="326"/>
        <v>I0306246811700K591</v>
      </c>
      <c r="W5220" s="251" t="str">
        <f t="shared" si="327"/>
        <v>I030624681170-0K591</v>
      </c>
    </row>
    <row r="5221" spans="1:23" x14ac:dyDescent="0.3">
      <c r="A5221" s="256" t="str">
        <f t="shared" si="325"/>
        <v>I0306246-815800K120-00001</v>
      </c>
      <c r="B5221" s="251" t="s">
        <v>15886</v>
      </c>
      <c r="C5221" s="251" t="s">
        <v>9954</v>
      </c>
      <c r="D5221" s="251" t="s">
        <v>9089</v>
      </c>
      <c r="E5221" s="251" t="s">
        <v>14067</v>
      </c>
      <c r="F5221" s="251" t="s">
        <v>9968</v>
      </c>
      <c r="G5221" s="251" t="s">
        <v>781</v>
      </c>
      <c r="H5221" s="251" t="s">
        <v>758</v>
      </c>
      <c r="I5221" s="257" t="str">
        <f t="shared" si="324"/>
        <v>-00001</v>
      </c>
      <c r="J5221" s="251">
        <v>1</v>
      </c>
      <c r="K5221" s="251">
        <v>1</v>
      </c>
      <c r="M5221" s="251" t="s">
        <v>9993</v>
      </c>
      <c r="N5221" s="251" t="s">
        <v>14446</v>
      </c>
      <c r="O5221" s="251">
        <v>1</v>
      </c>
      <c r="Q5221" s="251" t="s">
        <v>15886</v>
      </c>
      <c r="R5221" s="251" t="s">
        <v>10017</v>
      </c>
      <c r="S5221" s="251" t="s">
        <v>780</v>
      </c>
      <c r="T5221" s="251" t="str">
        <f t="shared" si="326"/>
        <v>I0306246815800K120</v>
      </c>
      <c r="W5221" s="251" t="str">
        <f t="shared" si="327"/>
        <v>I030624681580-0K120</v>
      </c>
    </row>
    <row r="5222" spans="1:23" x14ac:dyDescent="0.3">
      <c r="A5222" s="256" t="str">
        <f t="shared" si="325"/>
        <v>I0404631-811050K130-00006</v>
      </c>
      <c r="B5222" s="251" t="s">
        <v>15887</v>
      </c>
      <c r="C5222" s="251" t="s">
        <v>10031</v>
      </c>
      <c r="D5222" s="251" t="s">
        <v>15888</v>
      </c>
      <c r="E5222" s="251" t="s">
        <v>14067</v>
      </c>
      <c r="F5222" s="251" t="s">
        <v>9957</v>
      </c>
      <c r="G5222" s="251" t="s">
        <v>187</v>
      </c>
      <c r="H5222" s="251" t="s">
        <v>5053</v>
      </c>
      <c r="I5222" s="257" t="str">
        <f t="shared" si="324"/>
        <v>-00006</v>
      </c>
      <c r="J5222" s="251">
        <v>6</v>
      </c>
      <c r="K5222" s="251">
        <v>6</v>
      </c>
      <c r="M5222" s="251" t="s">
        <v>9958</v>
      </c>
      <c r="N5222" s="251" t="s">
        <v>14446</v>
      </c>
      <c r="O5222" s="251">
        <v>6</v>
      </c>
      <c r="Q5222" s="251" t="s">
        <v>15887</v>
      </c>
      <c r="R5222" s="251" t="s">
        <v>10017</v>
      </c>
      <c r="S5222" s="251" t="s">
        <v>186</v>
      </c>
      <c r="T5222" s="251" t="str">
        <f t="shared" si="326"/>
        <v>I0404631811050K130</v>
      </c>
      <c r="W5222" s="251" t="str">
        <f t="shared" si="327"/>
        <v>I040463181105-0K130</v>
      </c>
    </row>
    <row r="5223" spans="1:23" x14ac:dyDescent="0.3">
      <c r="A5223" s="256" t="str">
        <f t="shared" si="325"/>
        <v>I0404631-811060K130-00004</v>
      </c>
      <c r="B5223" s="251" t="s">
        <v>15889</v>
      </c>
      <c r="C5223" s="251" t="s">
        <v>10031</v>
      </c>
      <c r="D5223" s="251" t="s">
        <v>15888</v>
      </c>
      <c r="E5223" s="251" t="s">
        <v>14067</v>
      </c>
      <c r="F5223" s="251" t="s">
        <v>9962</v>
      </c>
      <c r="G5223" s="251" t="s">
        <v>196</v>
      </c>
      <c r="H5223" s="251" t="s">
        <v>5054</v>
      </c>
      <c r="I5223" s="257" t="str">
        <f t="shared" si="324"/>
        <v>-00004</v>
      </c>
      <c r="J5223" s="251">
        <v>4</v>
      </c>
      <c r="K5223" s="251">
        <v>4</v>
      </c>
      <c r="M5223" s="251" t="s">
        <v>9958</v>
      </c>
      <c r="N5223" s="251" t="s">
        <v>14446</v>
      </c>
      <c r="O5223" s="251">
        <v>4</v>
      </c>
      <c r="Q5223" s="251" t="s">
        <v>15889</v>
      </c>
      <c r="R5223" s="251" t="s">
        <v>10017</v>
      </c>
      <c r="S5223" s="251" t="s">
        <v>195</v>
      </c>
      <c r="T5223" s="251" t="str">
        <f t="shared" si="326"/>
        <v>I0404631811060K130</v>
      </c>
      <c r="W5223" s="251" t="str">
        <f t="shared" si="327"/>
        <v>I040463181106-0K130</v>
      </c>
    </row>
    <row r="5224" spans="1:23" x14ac:dyDescent="0.3">
      <c r="A5224" s="256" t="str">
        <f t="shared" si="325"/>
        <v>I0404631-811300KC31-00002</v>
      </c>
      <c r="B5224" s="251" t="s">
        <v>15890</v>
      </c>
      <c r="C5224" s="251" t="s">
        <v>10031</v>
      </c>
      <c r="D5224" s="251" t="s">
        <v>15888</v>
      </c>
      <c r="E5224" s="251" t="s">
        <v>14067</v>
      </c>
      <c r="F5224" s="251" t="s">
        <v>9964</v>
      </c>
      <c r="G5224" s="251" t="s">
        <v>470</v>
      </c>
      <c r="H5224" s="251" t="s">
        <v>5101</v>
      </c>
      <c r="I5224" s="257" t="str">
        <f t="shared" si="324"/>
        <v>-00002</v>
      </c>
      <c r="J5224" s="251">
        <v>2</v>
      </c>
      <c r="K5224" s="251">
        <v>2</v>
      </c>
      <c r="M5224" s="251" t="s">
        <v>9958</v>
      </c>
      <c r="N5224" s="251" t="s">
        <v>14446</v>
      </c>
      <c r="O5224" s="251">
        <v>2</v>
      </c>
      <c r="Q5224" s="251" t="s">
        <v>15890</v>
      </c>
      <c r="R5224" s="251" t="s">
        <v>10017</v>
      </c>
      <c r="S5224" s="251" t="s">
        <v>469</v>
      </c>
      <c r="T5224" s="251" t="str">
        <f t="shared" si="326"/>
        <v>I0404631811300KC31</v>
      </c>
      <c r="W5224" s="251" t="str">
        <f t="shared" si="327"/>
        <v>I040463181130-0KC31</v>
      </c>
    </row>
    <row r="5225" spans="1:23" x14ac:dyDescent="0.3">
      <c r="A5225" s="256" t="str">
        <f t="shared" si="325"/>
        <v>I0404631-811300KG61-00001</v>
      </c>
      <c r="B5225" s="251" t="s">
        <v>15891</v>
      </c>
      <c r="C5225" s="251" t="s">
        <v>10031</v>
      </c>
      <c r="D5225" s="251" t="s">
        <v>15888</v>
      </c>
      <c r="E5225" s="251" t="s">
        <v>14067</v>
      </c>
      <c r="F5225" s="251" t="s">
        <v>9966</v>
      </c>
      <c r="G5225" s="251" t="s">
        <v>580</v>
      </c>
      <c r="H5225" s="251" t="s">
        <v>5101</v>
      </c>
      <c r="I5225" s="257" t="str">
        <f t="shared" si="324"/>
        <v>-00001</v>
      </c>
      <c r="J5225" s="251">
        <v>1</v>
      </c>
      <c r="K5225" s="251">
        <v>1</v>
      </c>
      <c r="M5225" s="251" t="s">
        <v>9958</v>
      </c>
      <c r="N5225" s="251" t="s">
        <v>14446</v>
      </c>
      <c r="O5225" s="251">
        <v>1</v>
      </c>
      <c r="Q5225" s="251" t="s">
        <v>15891</v>
      </c>
      <c r="R5225" s="251" t="s">
        <v>10017</v>
      </c>
      <c r="S5225" s="251" t="s">
        <v>579</v>
      </c>
      <c r="T5225" s="251" t="str">
        <f t="shared" si="326"/>
        <v>I0404631811300KG61</v>
      </c>
      <c r="W5225" s="251" t="str">
        <f t="shared" si="327"/>
        <v>I040463181130-0KG61</v>
      </c>
    </row>
    <row r="5226" spans="1:23" x14ac:dyDescent="0.3">
      <c r="A5226" s="256" t="str">
        <f t="shared" si="325"/>
        <v>I0404631-811500K130-00001</v>
      </c>
      <c r="B5226" s="251" t="s">
        <v>15892</v>
      </c>
      <c r="C5226" s="251" t="s">
        <v>10031</v>
      </c>
      <c r="D5226" s="251" t="s">
        <v>15888</v>
      </c>
      <c r="E5226" s="251" t="s">
        <v>14067</v>
      </c>
      <c r="F5226" s="251" t="s">
        <v>9968</v>
      </c>
      <c r="G5226" s="251" t="s">
        <v>191</v>
      </c>
      <c r="H5226" s="251" t="s">
        <v>3429</v>
      </c>
      <c r="I5226" s="257" t="str">
        <f t="shared" si="324"/>
        <v>-00001</v>
      </c>
      <c r="J5226" s="251">
        <v>1</v>
      </c>
      <c r="K5226" s="251">
        <v>1</v>
      </c>
      <c r="M5226" s="251" t="s">
        <v>9958</v>
      </c>
      <c r="N5226" s="251" t="s">
        <v>14446</v>
      </c>
      <c r="O5226" s="251">
        <v>1</v>
      </c>
      <c r="Q5226" s="251" t="s">
        <v>15892</v>
      </c>
      <c r="R5226" s="251" t="s">
        <v>10017</v>
      </c>
      <c r="S5226" s="251" t="s">
        <v>190</v>
      </c>
      <c r="T5226" s="251" t="str">
        <f t="shared" si="326"/>
        <v>I0404631811500K130</v>
      </c>
      <c r="W5226" s="251" t="str">
        <f t="shared" si="327"/>
        <v>I040463181150-0K130</v>
      </c>
    </row>
    <row r="5227" spans="1:23" x14ac:dyDescent="0.3">
      <c r="A5227" s="256" t="str">
        <f t="shared" si="325"/>
        <v>I0404631-811700KC31-00003</v>
      </c>
      <c r="B5227" s="251" t="s">
        <v>15893</v>
      </c>
      <c r="C5227" s="251" t="s">
        <v>10031</v>
      </c>
      <c r="D5227" s="251" t="s">
        <v>15888</v>
      </c>
      <c r="E5227" s="251" t="s">
        <v>14067</v>
      </c>
      <c r="F5227" s="251" t="s">
        <v>9970</v>
      </c>
      <c r="G5227" s="251" t="s">
        <v>482</v>
      </c>
      <c r="H5227" s="251" t="s">
        <v>5102</v>
      </c>
      <c r="I5227" s="257" t="str">
        <f t="shared" si="324"/>
        <v>-00003</v>
      </c>
      <c r="J5227" s="251">
        <v>3</v>
      </c>
      <c r="K5227" s="251">
        <v>3</v>
      </c>
      <c r="M5227" s="251" t="s">
        <v>9958</v>
      </c>
      <c r="N5227" s="251" t="s">
        <v>14446</v>
      </c>
      <c r="O5227" s="251">
        <v>3</v>
      </c>
      <c r="Q5227" s="251" t="s">
        <v>15893</v>
      </c>
      <c r="R5227" s="251" t="s">
        <v>10017</v>
      </c>
      <c r="S5227" s="251" t="s">
        <v>481</v>
      </c>
      <c r="T5227" s="251" t="str">
        <f t="shared" si="326"/>
        <v>I0404631811700KC31</v>
      </c>
      <c r="W5227" s="251" t="str">
        <f t="shared" si="327"/>
        <v>I040463181170-0KC31</v>
      </c>
    </row>
    <row r="5228" spans="1:23" x14ac:dyDescent="0.3">
      <c r="A5228" s="256" t="str">
        <f t="shared" si="325"/>
        <v>I0404631-811700KG61-00001</v>
      </c>
      <c r="B5228" s="251" t="s">
        <v>15894</v>
      </c>
      <c r="C5228" s="251" t="s">
        <v>10031</v>
      </c>
      <c r="D5228" s="251" t="s">
        <v>15888</v>
      </c>
      <c r="E5228" s="251" t="s">
        <v>14067</v>
      </c>
      <c r="F5228" s="251" t="s">
        <v>9972</v>
      </c>
      <c r="G5228" s="251" t="s">
        <v>586</v>
      </c>
      <c r="H5228" s="251" t="s">
        <v>5102</v>
      </c>
      <c r="I5228" s="257" t="str">
        <f t="shared" si="324"/>
        <v>-00001</v>
      </c>
      <c r="J5228" s="251">
        <v>1</v>
      </c>
      <c r="K5228" s="251">
        <v>1</v>
      </c>
      <c r="M5228" s="251" t="s">
        <v>9958</v>
      </c>
      <c r="N5228" s="251" t="s">
        <v>14446</v>
      </c>
      <c r="O5228" s="251">
        <v>1</v>
      </c>
      <c r="Q5228" s="251" t="s">
        <v>15894</v>
      </c>
      <c r="R5228" s="251" t="s">
        <v>10017</v>
      </c>
      <c r="S5228" s="251" t="s">
        <v>585</v>
      </c>
      <c r="T5228" s="251" t="str">
        <f t="shared" si="326"/>
        <v>I0404631811700KG61</v>
      </c>
      <c r="W5228" s="251" t="str">
        <f t="shared" si="327"/>
        <v>I040463181170-0KG61</v>
      </c>
    </row>
    <row r="5229" spans="1:23" x14ac:dyDescent="0.3">
      <c r="A5229" s="256" t="str">
        <f t="shared" si="325"/>
        <v>I0404631-815500K120-00001</v>
      </c>
      <c r="B5229" s="251" t="s">
        <v>15895</v>
      </c>
      <c r="C5229" s="251" t="s">
        <v>10031</v>
      </c>
      <c r="D5229" s="251" t="s">
        <v>15888</v>
      </c>
      <c r="E5229" s="251" t="s">
        <v>14067</v>
      </c>
      <c r="F5229" s="251" t="s">
        <v>9974</v>
      </c>
      <c r="G5229" s="251" t="s">
        <v>625</v>
      </c>
      <c r="H5229" s="251" t="s">
        <v>5202</v>
      </c>
      <c r="I5229" s="257" t="str">
        <f t="shared" si="324"/>
        <v>-00001</v>
      </c>
      <c r="J5229" s="251">
        <v>1</v>
      </c>
      <c r="K5229" s="251">
        <v>1</v>
      </c>
      <c r="M5229" s="251" t="s">
        <v>9958</v>
      </c>
      <c r="N5229" s="251" t="s">
        <v>14446</v>
      </c>
      <c r="O5229" s="251">
        <v>1</v>
      </c>
      <c r="Q5229" s="251" t="s">
        <v>15895</v>
      </c>
      <c r="R5229" s="251" t="s">
        <v>10017</v>
      </c>
      <c r="S5229" s="251" t="s">
        <v>8</v>
      </c>
      <c r="T5229" s="251" t="str">
        <f t="shared" si="326"/>
        <v>I0404631815500K120</v>
      </c>
      <c r="W5229" s="251" t="str">
        <f t="shared" si="327"/>
        <v>I040463181550-0K120</v>
      </c>
    </row>
    <row r="5230" spans="1:23" x14ac:dyDescent="0.3">
      <c r="A5230" s="256" t="str">
        <f t="shared" si="325"/>
        <v>I0404631-815510K120-00003</v>
      </c>
      <c r="B5230" s="251" t="s">
        <v>15896</v>
      </c>
      <c r="C5230" s="251" t="s">
        <v>10031</v>
      </c>
      <c r="D5230" s="251" t="s">
        <v>15888</v>
      </c>
      <c r="E5230" s="251" t="s">
        <v>14067</v>
      </c>
      <c r="F5230" s="251" t="s">
        <v>9976</v>
      </c>
      <c r="G5230" s="251" t="s">
        <v>637</v>
      </c>
      <c r="H5230" s="251" t="s">
        <v>5203</v>
      </c>
      <c r="I5230" s="257" t="str">
        <f t="shared" si="324"/>
        <v>-00003</v>
      </c>
      <c r="J5230" s="251">
        <v>3</v>
      </c>
      <c r="K5230" s="251">
        <v>3</v>
      </c>
      <c r="M5230" s="251" t="s">
        <v>9958</v>
      </c>
      <c r="N5230" s="251" t="s">
        <v>14446</v>
      </c>
      <c r="O5230" s="251">
        <v>3</v>
      </c>
      <c r="Q5230" s="251" t="s">
        <v>15896</v>
      </c>
      <c r="R5230" s="251" t="s">
        <v>10017</v>
      </c>
      <c r="S5230" s="251" t="s">
        <v>636</v>
      </c>
      <c r="T5230" s="251" t="str">
        <f t="shared" si="326"/>
        <v>I0404631815510K120</v>
      </c>
      <c r="W5230" s="251" t="str">
        <f t="shared" si="327"/>
        <v>I040463181551-0K120</v>
      </c>
    </row>
    <row r="5231" spans="1:23" x14ac:dyDescent="0.3">
      <c r="A5231" s="256" t="str">
        <f t="shared" si="325"/>
        <v>I0404631-815510K210-00004</v>
      </c>
      <c r="B5231" s="251" t="s">
        <v>15897</v>
      </c>
      <c r="C5231" s="251" t="s">
        <v>10031</v>
      </c>
      <c r="D5231" s="251" t="s">
        <v>15888</v>
      </c>
      <c r="E5231" s="251" t="s">
        <v>14067</v>
      </c>
      <c r="F5231" s="251" t="s">
        <v>9978</v>
      </c>
      <c r="G5231" s="251" t="s">
        <v>667</v>
      </c>
      <c r="H5231" s="251" t="s">
        <v>3436</v>
      </c>
      <c r="I5231" s="257" t="str">
        <f t="shared" si="324"/>
        <v>-00004</v>
      </c>
      <c r="J5231" s="251">
        <v>4</v>
      </c>
      <c r="K5231" s="251">
        <v>4</v>
      </c>
      <c r="M5231" s="251" t="s">
        <v>9958</v>
      </c>
      <c r="N5231" s="251" t="s">
        <v>14446</v>
      </c>
      <c r="O5231" s="251">
        <v>4</v>
      </c>
      <c r="Q5231" s="251" t="s">
        <v>15897</v>
      </c>
      <c r="R5231" s="251" t="s">
        <v>10017</v>
      </c>
      <c r="S5231" s="251" t="s">
        <v>666</v>
      </c>
      <c r="T5231" s="251" t="str">
        <f t="shared" si="326"/>
        <v>I0404631815510K210</v>
      </c>
      <c r="W5231" s="251" t="str">
        <f t="shared" si="327"/>
        <v>I040463181551-0K210</v>
      </c>
    </row>
    <row r="5232" spans="1:23" x14ac:dyDescent="0.3">
      <c r="A5232" s="256" t="str">
        <f t="shared" si="325"/>
        <v>I0404631-815610K210-00004</v>
      </c>
      <c r="B5232" s="251" t="s">
        <v>15898</v>
      </c>
      <c r="C5232" s="251" t="s">
        <v>10031</v>
      </c>
      <c r="D5232" s="251" t="s">
        <v>15888</v>
      </c>
      <c r="E5232" s="251" t="s">
        <v>14067</v>
      </c>
      <c r="F5232" s="251" t="s">
        <v>9980</v>
      </c>
      <c r="G5232" s="251" t="s">
        <v>678</v>
      </c>
      <c r="H5232" s="251" t="s">
        <v>3443</v>
      </c>
      <c r="I5232" s="257" t="str">
        <f t="shared" si="324"/>
        <v>-00004</v>
      </c>
      <c r="J5232" s="251">
        <v>4</v>
      </c>
      <c r="K5232" s="251">
        <v>4</v>
      </c>
      <c r="M5232" s="251" t="s">
        <v>9958</v>
      </c>
      <c r="N5232" s="251" t="s">
        <v>14446</v>
      </c>
      <c r="O5232" s="251">
        <v>4</v>
      </c>
      <c r="Q5232" s="251" t="s">
        <v>15898</v>
      </c>
      <c r="R5232" s="251" t="s">
        <v>10017</v>
      </c>
      <c r="S5232" s="251" t="s">
        <v>677</v>
      </c>
      <c r="T5232" s="251" t="str">
        <f t="shared" si="326"/>
        <v>I0404631815610K210</v>
      </c>
      <c r="W5232" s="251" t="str">
        <f t="shared" si="327"/>
        <v>I040463181561-0K210</v>
      </c>
    </row>
    <row r="5233" spans="1:23" x14ac:dyDescent="0.3">
      <c r="A5233" s="256" t="str">
        <f t="shared" si="325"/>
        <v>I0404631-815700F031-00001</v>
      </c>
      <c r="B5233" s="251" t="s">
        <v>15899</v>
      </c>
      <c r="C5233" s="251" t="s">
        <v>10031</v>
      </c>
      <c r="D5233" s="251" t="s">
        <v>15888</v>
      </c>
      <c r="E5233" s="251" t="s">
        <v>14067</v>
      </c>
      <c r="F5233" s="251" t="s">
        <v>9982</v>
      </c>
      <c r="G5233" s="251" t="s">
        <v>904</v>
      </c>
      <c r="H5233" s="251" t="s">
        <v>11222</v>
      </c>
      <c r="I5233" s="257" t="str">
        <f t="shared" si="324"/>
        <v>-00001</v>
      </c>
      <c r="J5233" s="251">
        <v>1</v>
      </c>
      <c r="K5233" s="251">
        <v>1</v>
      </c>
      <c r="M5233" s="251" t="s">
        <v>10007</v>
      </c>
      <c r="N5233" s="251" t="s">
        <v>14446</v>
      </c>
      <c r="O5233" s="251">
        <v>1</v>
      </c>
      <c r="Q5233" s="251" t="s">
        <v>15899</v>
      </c>
      <c r="R5233" s="251" t="s">
        <v>10017</v>
      </c>
      <c r="S5233" s="251" t="s">
        <v>903</v>
      </c>
      <c r="T5233" s="251" t="str">
        <f t="shared" si="326"/>
        <v>I0404631815700F031</v>
      </c>
      <c r="W5233" s="251" t="str">
        <f t="shared" si="327"/>
        <v>I040463181570-0F031</v>
      </c>
    </row>
    <row r="5234" spans="1:23" x14ac:dyDescent="0.3">
      <c r="A5234" s="256" t="str">
        <f t="shared" si="325"/>
        <v>I0404631-81591VT020-00002</v>
      </c>
      <c r="B5234" s="251" t="s">
        <v>15900</v>
      </c>
      <c r="C5234" s="251" t="s">
        <v>10031</v>
      </c>
      <c r="D5234" s="251" t="s">
        <v>15888</v>
      </c>
      <c r="E5234" s="251" t="s">
        <v>14067</v>
      </c>
      <c r="F5234" s="251" t="s">
        <v>9984</v>
      </c>
      <c r="G5234" s="251" t="s">
        <v>11073</v>
      </c>
      <c r="H5234" s="251" t="s">
        <v>5219</v>
      </c>
      <c r="I5234" s="257" t="str">
        <f t="shared" si="324"/>
        <v>-00002</v>
      </c>
      <c r="J5234" s="251">
        <v>2</v>
      </c>
      <c r="K5234" s="251">
        <v>2</v>
      </c>
      <c r="M5234" s="251" t="s">
        <v>9993</v>
      </c>
      <c r="N5234" s="251" t="s">
        <v>14446</v>
      </c>
      <c r="O5234" s="251">
        <v>2</v>
      </c>
      <c r="Q5234" s="251" t="s">
        <v>15900</v>
      </c>
      <c r="R5234" s="251" t="s">
        <v>10017</v>
      </c>
      <c r="S5234" s="251" t="s">
        <v>3777</v>
      </c>
      <c r="T5234" s="251" t="str">
        <f t="shared" si="326"/>
        <v>I040463181591VT020</v>
      </c>
      <c r="W5234" s="251" t="str">
        <f t="shared" si="327"/>
        <v>I040463181591-VT020</v>
      </c>
    </row>
    <row r="5235" spans="1:23" x14ac:dyDescent="0.3">
      <c r="A5235" s="256" t="str">
        <f t="shared" si="325"/>
        <v>I0404632-81110VT040-00003</v>
      </c>
      <c r="B5235" s="251" t="s">
        <v>15901</v>
      </c>
      <c r="C5235" s="251" t="s">
        <v>10031</v>
      </c>
      <c r="D5235" s="251" t="s">
        <v>15902</v>
      </c>
      <c r="E5235" s="251" t="s">
        <v>14067</v>
      </c>
      <c r="F5235" s="251" t="s">
        <v>9957</v>
      </c>
      <c r="G5235" s="251" t="s">
        <v>10047</v>
      </c>
      <c r="H5235" s="251" t="s">
        <v>3422</v>
      </c>
      <c r="I5235" s="257" t="str">
        <f t="shared" si="324"/>
        <v>-00003</v>
      </c>
      <c r="J5235" s="251">
        <v>3</v>
      </c>
      <c r="K5235" s="251">
        <v>3</v>
      </c>
      <c r="M5235" s="251" t="s">
        <v>9958</v>
      </c>
      <c r="N5235" s="251" t="s">
        <v>14725</v>
      </c>
      <c r="O5235" s="251">
        <v>3</v>
      </c>
      <c r="Q5235" s="251" t="s">
        <v>15901</v>
      </c>
      <c r="R5235" s="251" t="s">
        <v>10028</v>
      </c>
      <c r="S5235" s="251" t="s">
        <v>3713</v>
      </c>
      <c r="T5235" s="251" t="str">
        <f t="shared" si="326"/>
        <v>I040463281110VT040</v>
      </c>
      <c r="W5235" s="251" t="str">
        <f t="shared" si="327"/>
        <v>I040463281110-VT040</v>
      </c>
    </row>
    <row r="5236" spans="1:23" x14ac:dyDescent="0.3">
      <c r="A5236" s="256" t="str">
        <f t="shared" si="325"/>
        <v>I0404632-81110VT080-00002</v>
      </c>
      <c r="B5236" s="251" t="s">
        <v>15903</v>
      </c>
      <c r="C5236" s="251" t="s">
        <v>10031</v>
      </c>
      <c r="D5236" s="251" t="s">
        <v>15902</v>
      </c>
      <c r="E5236" s="251" t="s">
        <v>14067</v>
      </c>
      <c r="F5236" s="251" t="s">
        <v>9962</v>
      </c>
      <c r="G5236" s="251" t="s">
        <v>4985</v>
      </c>
      <c r="H5236" s="251" t="s">
        <v>3422</v>
      </c>
      <c r="I5236" s="257" t="str">
        <f t="shared" si="324"/>
        <v>-00002</v>
      </c>
      <c r="J5236" s="251">
        <v>2</v>
      </c>
      <c r="K5236" s="251">
        <v>2</v>
      </c>
      <c r="M5236" s="251" t="s">
        <v>9958</v>
      </c>
      <c r="N5236" s="251" t="s">
        <v>14725</v>
      </c>
      <c r="O5236" s="251">
        <v>2</v>
      </c>
      <c r="Q5236" s="251" t="s">
        <v>15903</v>
      </c>
      <c r="R5236" s="251" t="s">
        <v>10028</v>
      </c>
      <c r="S5236" s="251" t="s">
        <v>3719</v>
      </c>
      <c r="T5236" s="251" t="str">
        <f t="shared" si="326"/>
        <v>I040463281110VT080</v>
      </c>
      <c r="W5236" s="251" t="str">
        <f t="shared" si="327"/>
        <v>I040463281110-VT080</v>
      </c>
    </row>
    <row r="5237" spans="1:23" x14ac:dyDescent="0.3">
      <c r="A5237" s="256" t="str">
        <f t="shared" si="325"/>
        <v>I0404632-811500K300-00001</v>
      </c>
      <c r="B5237" s="251" t="s">
        <v>15904</v>
      </c>
      <c r="C5237" s="251" t="s">
        <v>10031</v>
      </c>
      <c r="D5237" s="251" t="s">
        <v>15902</v>
      </c>
      <c r="E5237" s="251" t="s">
        <v>14067</v>
      </c>
      <c r="F5237" s="251" t="s">
        <v>9964</v>
      </c>
      <c r="G5237" s="251" t="s">
        <v>234</v>
      </c>
      <c r="H5237" s="251" t="s">
        <v>5093</v>
      </c>
      <c r="I5237" s="257" t="str">
        <f t="shared" si="324"/>
        <v>-00001</v>
      </c>
      <c r="J5237" s="251">
        <v>1</v>
      </c>
      <c r="K5237" s="251">
        <v>1</v>
      </c>
      <c r="M5237" s="251" t="s">
        <v>9958</v>
      </c>
      <c r="N5237" s="251" t="s">
        <v>14725</v>
      </c>
      <c r="O5237" s="251">
        <v>1</v>
      </c>
      <c r="Q5237" s="251" t="s">
        <v>15904</v>
      </c>
      <c r="R5237" s="251" t="s">
        <v>10028</v>
      </c>
      <c r="S5237" s="251" t="s">
        <v>233</v>
      </c>
      <c r="T5237" s="251" t="str">
        <f t="shared" si="326"/>
        <v>I0404632811500K300</v>
      </c>
      <c r="W5237" s="251" t="str">
        <f t="shared" si="327"/>
        <v>I040463281150-0K300</v>
      </c>
    </row>
    <row r="5238" spans="1:23" x14ac:dyDescent="0.3">
      <c r="A5238" s="256" t="str">
        <f t="shared" si="325"/>
        <v>I0404632-81150VT040-00002</v>
      </c>
      <c r="B5238" s="251" t="s">
        <v>15905</v>
      </c>
      <c r="C5238" s="251" t="s">
        <v>10031</v>
      </c>
      <c r="D5238" s="251" t="s">
        <v>15902</v>
      </c>
      <c r="E5238" s="251" t="s">
        <v>14067</v>
      </c>
      <c r="F5238" s="251" t="s">
        <v>9966</v>
      </c>
      <c r="G5238" s="251" t="s">
        <v>10051</v>
      </c>
      <c r="H5238" s="251" t="s">
        <v>3429</v>
      </c>
      <c r="I5238" s="257" t="str">
        <f t="shared" si="324"/>
        <v>-00002</v>
      </c>
      <c r="J5238" s="251">
        <v>2</v>
      </c>
      <c r="K5238" s="251">
        <v>2</v>
      </c>
      <c r="M5238" s="251" t="s">
        <v>9958</v>
      </c>
      <c r="N5238" s="251" t="s">
        <v>14725</v>
      </c>
      <c r="O5238" s="251">
        <v>2</v>
      </c>
      <c r="Q5238" s="251" t="s">
        <v>15905</v>
      </c>
      <c r="R5238" s="251" t="s">
        <v>10028</v>
      </c>
      <c r="S5238" s="251" t="s">
        <v>3725</v>
      </c>
      <c r="T5238" s="251" t="str">
        <f t="shared" si="326"/>
        <v>I040463281150VT040</v>
      </c>
      <c r="W5238" s="251" t="str">
        <f t="shared" si="327"/>
        <v>I040463281150-VT040</v>
      </c>
    </row>
    <row r="5239" spans="1:23" x14ac:dyDescent="0.3">
      <c r="A5239" s="256" t="str">
        <f t="shared" si="325"/>
        <v>I0404632-81150VT080-00003</v>
      </c>
      <c r="B5239" s="251" t="s">
        <v>15906</v>
      </c>
      <c r="C5239" s="251" t="s">
        <v>10031</v>
      </c>
      <c r="D5239" s="251" t="s">
        <v>15902</v>
      </c>
      <c r="E5239" s="251" t="s">
        <v>14067</v>
      </c>
      <c r="F5239" s="251" t="s">
        <v>9968</v>
      </c>
      <c r="G5239" s="251" t="s">
        <v>10242</v>
      </c>
      <c r="H5239" s="251" t="s">
        <v>3429</v>
      </c>
      <c r="I5239" s="257" t="str">
        <f t="shared" si="324"/>
        <v>-00003</v>
      </c>
      <c r="J5239" s="251">
        <v>3</v>
      </c>
      <c r="K5239" s="251">
        <v>3</v>
      </c>
      <c r="M5239" s="251" t="s">
        <v>9958</v>
      </c>
      <c r="N5239" s="251" t="s">
        <v>14725</v>
      </c>
      <c r="O5239" s="251">
        <v>3</v>
      </c>
      <c r="Q5239" s="251" t="s">
        <v>15906</v>
      </c>
      <c r="R5239" s="251" t="s">
        <v>10028</v>
      </c>
      <c r="S5239" s="251" t="s">
        <v>3731</v>
      </c>
      <c r="T5239" s="251" t="str">
        <f t="shared" si="326"/>
        <v>I040463281150VT080</v>
      </c>
      <c r="W5239" s="251" t="str">
        <f t="shared" si="327"/>
        <v>I040463281150-VT080</v>
      </c>
    </row>
    <row r="5240" spans="1:23" x14ac:dyDescent="0.3">
      <c r="A5240" s="256" t="str">
        <f t="shared" si="325"/>
        <v>I0404632-81150VT100-00001</v>
      </c>
      <c r="B5240" s="251" t="s">
        <v>15907</v>
      </c>
      <c r="C5240" s="251" t="s">
        <v>10031</v>
      </c>
      <c r="D5240" s="251" t="s">
        <v>15902</v>
      </c>
      <c r="E5240" s="251" t="s">
        <v>14067</v>
      </c>
      <c r="F5240" s="251" t="s">
        <v>9970</v>
      </c>
      <c r="G5240" s="251" t="s">
        <v>4999</v>
      </c>
      <c r="H5240" s="251" t="s">
        <v>3429</v>
      </c>
      <c r="I5240" s="257" t="str">
        <f t="shared" si="324"/>
        <v>-00001</v>
      </c>
      <c r="J5240" s="251">
        <v>1</v>
      </c>
      <c r="K5240" s="251">
        <v>1</v>
      </c>
      <c r="M5240" s="251" t="s">
        <v>9958</v>
      </c>
      <c r="N5240" s="251" t="s">
        <v>14725</v>
      </c>
      <c r="O5240" s="251">
        <v>1</v>
      </c>
      <c r="Q5240" s="251" t="s">
        <v>15907</v>
      </c>
      <c r="R5240" s="251" t="s">
        <v>10028</v>
      </c>
      <c r="S5240" s="251" t="s">
        <v>3735</v>
      </c>
      <c r="T5240" s="251" t="str">
        <f t="shared" si="326"/>
        <v>I040463281150VT100</v>
      </c>
      <c r="W5240" s="251" t="str">
        <f t="shared" si="327"/>
        <v>I040463281150-VT100</v>
      </c>
    </row>
    <row r="5241" spans="1:23" x14ac:dyDescent="0.3">
      <c r="A5241" s="256" t="str">
        <f t="shared" si="325"/>
        <v>I0404632-812100K031-00001</v>
      </c>
      <c r="B5241" s="251" t="s">
        <v>15908</v>
      </c>
      <c r="C5241" s="251" t="s">
        <v>10031</v>
      </c>
      <c r="D5241" s="251" t="s">
        <v>15902</v>
      </c>
      <c r="E5241" s="251" t="s">
        <v>14067</v>
      </c>
      <c r="F5241" s="251" t="s">
        <v>9972</v>
      </c>
      <c r="G5241" s="251" t="s">
        <v>593</v>
      </c>
      <c r="H5241" s="251" t="s">
        <v>5163</v>
      </c>
      <c r="I5241" s="257" t="str">
        <f t="shared" si="324"/>
        <v>-00001</v>
      </c>
      <c r="J5241" s="251">
        <v>1</v>
      </c>
      <c r="K5241" s="251">
        <v>1</v>
      </c>
      <c r="M5241" s="251" t="s">
        <v>9993</v>
      </c>
      <c r="N5241" s="251" t="s">
        <v>14725</v>
      </c>
      <c r="O5241" s="251">
        <v>1</v>
      </c>
      <c r="Q5241" s="251" t="s">
        <v>15908</v>
      </c>
      <c r="R5241" s="251" t="s">
        <v>10028</v>
      </c>
      <c r="S5241" s="251" t="s">
        <v>592</v>
      </c>
      <c r="T5241" s="251" t="str">
        <f t="shared" si="326"/>
        <v>I0404632812100K031</v>
      </c>
      <c r="W5241" s="251" t="str">
        <f t="shared" si="327"/>
        <v>I040463281210-0K031</v>
      </c>
    </row>
    <row r="5242" spans="1:23" x14ac:dyDescent="0.3">
      <c r="A5242" s="256" t="str">
        <f t="shared" si="325"/>
        <v>I0404632-812210K090-00001</v>
      </c>
      <c r="B5242" s="251" t="s">
        <v>15909</v>
      </c>
      <c r="C5242" s="251" t="s">
        <v>10031</v>
      </c>
      <c r="D5242" s="251" t="s">
        <v>15902</v>
      </c>
      <c r="E5242" s="251" t="s">
        <v>14067</v>
      </c>
      <c r="F5242" s="251" t="s">
        <v>9974</v>
      </c>
      <c r="G5242" s="251" t="s">
        <v>622</v>
      </c>
      <c r="H5242" s="251" t="s">
        <v>5170</v>
      </c>
      <c r="I5242" s="257" t="str">
        <f t="shared" si="324"/>
        <v>-00001</v>
      </c>
      <c r="J5242" s="251">
        <v>1</v>
      </c>
      <c r="K5242" s="251">
        <v>1</v>
      </c>
      <c r="M5242" s="251" t="s">
        <v>9993</v>
      </c>
      <c r="N5242" s="251" t="s">
        <v>14725</v>
      </c>
      <c r="O5242" s="251">
        <v>1</v>
      </c>
      <c r="Q5242" s="251" t="s">
        <v>15909</v>
      </c>
      <c r="R5242" s="251" t="s">
        <v>10028</v>
      </c>
      <c r="S5242" s="251" t="s">
        <v>621</v>
      </c>
      <c r="T5242" s="251" t="str">
        <f t="shared" si="326"/>
        <v>I0404632812210K090</v>
      </c>
      <c r="W5242" s="251" t="str">
        <f t="shared" si="327"/>
        <v>I040463281221-0K090</v>
      </c>
    </row>
    <row r="5243" spans="1:23" x14ac:dyDescent="0.3">
      <c r="A5243" s="256" t="str">
        <f t="shared" si="325"/>
        <v>I0404632-81550VT020-00002</v>
      </c>
      <c r="B5243" s="251" t="s">
        <v>15910</v>
      </c>
      <c r="C5243" s="251" t="s">
        <v>10031</v>
      </c>
      <c r="D5243" s="251" t="s">
        <v>15902</v>
      </c>
      <c r="E5243" s="251" t="s">
        <v>14067</v>
      </c>
      <c r="F5243" s="251" t="s">
        <v>9976</v>
      </c>
      <c r="G5243" s="251" t="s">
        <v>10057</v>
      </c>
      <c r="H5243" s="251" t="s">
        <v>5202</v>
      </c>
      <c r="I5243" s="257" t="str">
        <f t="shared" si="324"/>
        <v>-00002</v>
      </c>
      <c r="J5243" s="251">
        <v>2</v>
      </c>
      <c r="K5243" s="251">
        <v>2</v>
      </c>
      <c r="M5243" s="251" t="s">
        <v>9958</v>
      </c>
      <c r="N5243" s="251" t="s">
        <v>14725</v>
      </c>
      <c r="O5243" s="251">
        <v>2</v>
      </c>
      <c r="Q5243" s="251" t="s">
        <v>15910</v>
      </c>
      <c r="R5243" s="251" t="s">
        <v>10028</v>
      </c>
      <c r="S5243" s="251" t="s">
        <v>3737</v>
      </c>
      <c r="T5243" s="251" t="str">
        <f t="shared" si="326"/>
        <v>I040463281550VT020</v>
      </c>
      <c r="W5243" s="251" t="str">
        <f t="shared" si="327"/>
        <v>I040463281550-VT020</v>
      </c>
    </row>
    <row r="5244" spans="1:23" x14ac:dyDescent="0.3">
      <c r="A5244" s="256" t="str">
        <f t="shared" si="325"/>
        <v>I0404632-81551VT050-00002</v>
      </c>
      <c r="B5244" s="251" t="s">
        <v>15911</v>
      </c>
      <c r="C5244" s="251" t="s">
        <v>10031</v>
      </c>
      <c r="D5244" s="251" t="s">
        <v>15902</v>
      </c>
      <c r="E5244" s="251" t="s">
        <v>14067</v>
      </c>
      <c r="F5244" s="251" t="s">
        <v>9978</v>
      </c>
      <c r="G5244" s="251" t="s">
        <v>10062</v>
      </c>
      <c r="H5244" s="251" t="s">
        <v>3436</v>
      </c>
      <c r="I5244" s="257" t="str">
        <f t="shared" si="324"/>
        <v>-00002</v>
      </c>
      <c r="J5244" s="251">
        <v>2</v>
      </c>
      <c r="K5244" s="251">
        <v>2</v>
      </c>
      <c r="M5244" s="251" t="s">
        <v>9958</v>
      </c>
      <c r="N5244" s="251" t="s">
        <v>14725</v>
      </c>
      <c r="O5244" s="251">
        <v>2</v>
      </c>
      <c r="Q5244" s="251" t="s">
        <v>15911</v>
      </c>
      <c r="R5244" s="251" t="s">
        <v>10028</v>
      </c>
      <c r="S5244" s="251" t="s">
        <v>3763</v>
      </c>
      <c r="T5244" s="251" t="str">
        <f t="shared" si="326"/>
        <v>I040463281551VT050</v>
      </c>
      <c r="W5244" s="251" t="str">
        <f t="shared" si="327"/>
        <v>I040463281551-VT050</v>
      </c>
    </row>
    <row r="5245" spans="1:23" x14ac:dyDescent="0.3">
      <c r="A5245" s="256" t="str">
        <f t="shared" si="325"/>
        <v>I0404632-815600K080-00002</v>
      </c>
      <c r="B5245" s="251" t="s">
        <v>15912</v>
      </c>
      <c r="C5245" s="251" t="s">
        <v>10031</v>
      </c>
      <c r="D5245" s="251" t="s">
        <v>15902</v>
      </c>
      <c r="E5245" s="251" t="s">
        <v>14067</v>
      </c>
      <c r="F5245" s="251" t="s">
        <v>9980</v>
      </c>
      <c r="G5245" s="251" t="s">
        <v>164</v>
      </c>
      <c r="H5245" s="251" t="s">
        <v>5047</v>
      </c>
      <c r="I5245" s="257" t="str">
        <f t="shared" si="324"/>
        <v>-00002</v>
      </c>
      <c r="J5245" s="251">
        <v>2</v>
      </c>
      <c r="K5245" s="251">
        <v>2</v>
      </c>
      <c r="M5245" s="251" t="s">
        <v>9958</v>
      </c>
      <c r="N5245" s="251" t="s">
        <v>14725</v>
      </c>
      <c r="O5245" s="251">
        <v>2</v>
      </c>
      <c r="Q5245" s="251" t="s">
        <v>15912</v>
      </c>
      <c r="R5245" s="251" t="s">
        <v>10028</v>
      </c>
      <c r="S5245" s="251" t="s">
        <v>163</v>
      </c>
      <c r="T5245" s="251" t="str">
        <f t="shared" si="326"/>
        <v>I0404632815600K080</v>
      </c>
      <c r="W5245" s="251" t="str">
        <f t="shared" si="327"/>
        <v>I040463281560-0K080</v>
      </c>
    </row>
    <row r="5246" spans="1:23" x14ac:dyDescent="0.3">
      <c r="A5246" s="256" t="str">
        <f t="shared" si="325"/>
        <v>I0404632-81560VT020-00002</v>
      </c>
      <c r="B5246" s="251" t="s">
        <v>15913</v>
      </c>
      <c r="C5246" s="251" t="s">
        <v>10031</v>
      </c>
      <c r="D5246" s="251" t="s">
        <v>15902</v>
      </c>
      <c r="E5246" s="251" t="s">
        <v>14067</v>
      </c>
      <c r="F5246" s="251" t="s">
        <v>9982</v>
      </c>
      <c r="G5246" s="251" t="s">
        <v>10065</v>
      </c>
      <c r="H5246" s="251" t="s">
        <v>5204</v>
      </c>
      <c r="I5246" s="257" t="str">
        <f t="shared" si="324"/>
        <v>-00002</v>
      </c>
      <c r="J5246" s="251">
        <v>2</v>
      </c>
      <c r="K5246" s="251">
        <v>2</v>
      </c>
      <c r="M5246" s="251" t="s">
        <v>9958</v>
      </c>
      <c r="N5246" s="251" t="s">
        <v>14725</v>
      </c>
      <c r="O5246" s="251">
        <v>2</v>
      </c>
      <c r="Q5246" s="251" t="s">
        <v>15913</v>
      </c>
      <c r="R5246" s="251" t="s">
        <v>10028</v>
      </c>
      <c r="S5246" s="251" t="s">
        <v>3743</v>
      </c>
      <c r="T5246" s="251" t="str">
        <f t="shared" si="326"/>
        <v>I040463281560VT020</v>
      </c>
      <c r="W5246" s="251" t="str">
        <f t="shared" si="327"/>
        <v>I040463281560-VT020</v>
      </c>
    </row>
    <row r="5247" spans="1:23" x14ac:dyDescent="0.3">
      <c r="A5247" s="256" t="str">
        <f t="shared" si="325"/>
        <v>I0404632-81560VT050-00001</v>
      </c>
      <c r="B5247" s="251" t="s">
        <v>15914</v>
      </c>
      <c r="C5247" s="251" t="s">
        <v>10031</v>
      </c>
      <c r="D5247" s="251" t="s">
        <v>15902</v>
      </c>
      <c r="E5247" s="251" t="s">
        <v>14067</v>
      </c>
      <c r="F5247" s="251" t="s">
        <v>9984</v>
      </c>
      <c r="G5247" s="251" t="s">
        <v>10067</v>
      </c>
      <c r="H5247" s="251" t="s">
        <v>5204</v>
      </c>
      <c r="I5247" s="257" t="str">
        <f t="shared" si="324"/>
        <v>-00001</v>
      </c>
      <c r="J5247" s="251">
        <v>1</v>
      </c>
      <c r="K5247" s="251">
        <v>1</v>
      </c>
      <c r="M5247" s="251" t="s">
        <v>9958</v>
      </c>
      <c r="N5247" s="251" t="s">
        <v>14725</v>
      </c>
      <c r="O5247" s="251">
        <v>1</v>
      </c>
      <c r="Q5247" s="251" t="s">
        <v>15914</v>
      </c>
      <c r="R5247" s="251" t="s">
        <v>10028</v>
      </c>
      <c r="S5247" s="251" t="s">
        <v>3746</v>
      </c>
      <c r="T5247" s="251" t="str">
        <f t="shared" si="326"/>
        <v>I040463281560VT050</v>
      </c>
      <c r="W5247" s="251" t="str">
        <f t="shared" si="327"/>
        <v>I040463281560-VT050</v>
      </c>
    </row>
    <row r="5248" spans="1:23" x14ac:dyDescent="0.3">
      <c r="A5248" s="256" t="str">
        <f t="shared" si="325"/>
        <v>I0404632-81561VT020-00001</v>
      </c>
      <c r="B5248" s="251" t="s">
        <v>15915</v>
      </c>
      <c r="C5248" s="251" t="s">
        <v>10031</v>
      </c>
      <c r="D5248" s="251" t="s">
        <v>15902</v>
      </c>
      <c r="E5248" s="251" t="s">
        <v>14067</v>
      </c>
      <c r="F5248" s="251" t="s">
        <v>9986</v>
      </c>
      <c r="G5248" s="251" t="s">
        <v>10256</v>
      </c>
      <c r="H5248" s="251" t="s">
        <v>3443</v>
      </c>
      <c r="I5248" s="257" t="str">
        <f t="shared" si="324"/>
        <v>-00001</v>
      </c>
      <c r="J5248" s="251">
        <v>1</v>
      </c>
      <c r="K5248" s="251">
        <v>1</v>
      </c>
      <c r="M5248" s="251" t="s">
        <v>9958</v>
      </c>
      <c r="N5248" s="251" t="s">
        <v>14725</v>
      </c>
      <c r="O5248" s="251">
        <v>1</v>
      </c>
      <c r="Q5248" s="251" t="s">
        <v>15915</v>
      </c>
      <c r="R5248" s="251" t="s">
        <v>10028</v>
      </c>
      <c r="S5248" s="251" t="s">
        <v>3767</v>
      </c>
      <c r="T5248" s="251" t="str">
        <f t="shared" si="326"/>
        <v>I040463281561VT020</v>
      </c>
      <c r="W5248" s="251" t="str">
        <f t="shared" si="327"/>
        <v>I040463281561-VT020</v>
      </c>
    </row>
    <row r="5249" spans="1:23" x14ac:dyDescent="0.3">
      <c r="A5249" s="256" t="str">
        <f t="shared" si="325"/>
        <v>I0404632-81561VT050-00002</v>
      </c>
      <c r="B5249" s="251" t="s">
        <v>15916</v>
      </c>
      <c r="C5249" s="251" t="s">
        <v>10031</v>
      </c>
      <c r="D5249" s="251" t="s">
        <v>15902</v>
      </c>
      <c r="E5249" s="251" t="s">
        <v>14067</v>
      </c>
      <c r="F5249" s="251" t="s">
        <v>9988</v>
      </c>
      <c r="G5249" s="251" t="s">
        <v>10258</v>
      </c>
      <c r="H5249" s="251" t="s">
        <v>3443</v>
      </c>
      <c r="I5249" s="257" t="str">
        <f t="shared" si="324"/>
        <v>-00002</v>
      </c>
      <c r="J5249" s="251">
        <v>2</v>
      </c>
      <c r="K5249" s="251">
        <v>2</v>
      </c>
      <c r="M5249" s="251" t="s">
        <v>9958</v>
      </c>
      <c r="N5249" s="251" t="s">
        <v>14725</v>
      </c>
      <c r="O5249" s="251">
        <v>2</v>
      </c>
      <c r="Q5249" s="251" t="s">
        <v>15916</v>
      </c>
      <c r="R5249" s="251" t="s">
        <v>10028</v>
      </c>
      <c r="S5249" s="251" t="s">
        <v>3769</v>
      </c>
      <c r="T5249" s="251" t="str">
        <f t="shared" si="326"/>
        <v>I040463281561VT050</v>
      </c>
      <c r="W5249" s="251" t="str">
        <f t="shared" si="327"/>
        <v>I040463281561-VT050</v>
      </c>
    </row>
    <row r="5250" spans="1:23" x14ac:dyDescent="0.3">
      <c r="A5250" s="256" t="str">
        <f t="shared" si="325"/>
        <v>I0404632-81580VT020-00004</v>
      </c>
      <c r="B5250" s="251" t="s">
        <v>15917</v>
      </c>
      <c r="C5250" s="251" t="s">
        <v>10031</v>
      </c>
      <c r="D5250" s="251" t="s">
        <v>15902</v>
      </c>
      <c r="E5250" s="251" t="s">
        <v>14067</v>
      </c>
      <c r="F5250" s="251" t="s">
        <v>9990</v>
      </c>
      <c r="G5250" s="251" t="s">
        <v>10071</v>
      </c>
      <c r="H5250" s="251" t="s">
        <v>758</v>
      </c>
      <c r="I5250" s="257" t="str">
        <f t="shared" si="324"/>
        <v>-00004</v>
      </c>
      <c r="J5250" s="251">
        <v>4</v>
      </c>
      <c r="K5250" s="251">
        <v>4</v>
      </c>
      <c r="M5250" s="251" t="s">
        <v>9958</v>
      </c>
      <c r="N5250" s="251" t="s">
        <v>14725</v>
      </c>
      <c r="O5250" s="251">
        <v>4</v>
      </c>
      <c r="Q5250" s="251" t="s">
        <v>15917</v>
      </c>
      <c r="R5250" s="251" t="s">
        <v>10028</v>
      </c>
      <c r="S5250" s="251" t="s">
        <v>3752</v>
      </c>
      <c r="T5250" s="251" t="str">
        <f t="shared" si="326"/>
        <v>I040463281580VT020</v>
      </c>
      <c r="W5250" s="251" t="str">
        <f t="shared" si="327"/>
        <v>I040463281580-VT020</v>
      </c>
    </row>
    <row r="5251" spans="1:23" x14ac:dyDescent="0.3">
      <c r="A5251" s="256" t="str">
        <f t="shared" si="325"/>
        <v>I0404632-81590VT010-00002</v>
      </c>
      <c r="B5251" s="251" t="s">
        <v>15918</v>
      </c>
      <c r="C5251" s="251" t="s">
        <v>10031</v>
      </c>
      <c r="D5251" s="251" t="s">
        <v>15902</v>
      </c>
      <c r="E5251" s="251" t="s">
        <v>14067</v>
      </c>
      <c r="F5251" s="251" t="s">
        <v>9992</v>
      </c>
      <c r="G5251" s="251" t="s">
        <v>10073</v>
      </c>
      <c r="H5251" s="251" t="s">
        <v>770</v>
      </c>
      <c r="I5251" s="257" t="str">
        <f t="shared" si="324"/>
        <v>-00002</v>
      </c>
      <c r="J5251" s="251">
        <v>2</v>
      </c>
      <c r="K5251" s="251">
        <v>2</v>
      </c>
      <c r="M5251" s="251" t="s">
        <v>9993</v>
      </c>
      <c r="N5251" s="251" t="s">
        <v>14725</v>
      </c>
      <c r="O5251" s="251">
        <v>2</v>
      </c>
      <c r="Q5251" s="251" t="s">
        <v>15918</v>
      </c>
      <c r="R5251" s="251" t="s">
        <v>10028</v>
      </c>
      <c r="S5251" s="251" t="s">
        <v>3755</v>
      </c>
      <c r="T5251" s="251" t="str">
        <f t="shared" si="326"/>
        <v>I040463281590VT010</v>
      </c>
      <c r="W5251" s="251" t="str">
        <f t="shared" si="327"/>
        <v>I040463281590-VT010</v>
      </c>
    </row>
    <row r="5252" spans="1:23" x14ac:dyDescent="0.3">
      <c r="A5252" s="256" t="str">
        <f t="shared" si="325"/>
        <v>I0404632-81590VT020-00001</v>
      </c>
      <c r="B5252" s="251" t="s">
        <v>15919</v>
      </c>
      <c r="C5252" s="251" t="s">
        <v>10031</v>
      </c>
      <c r="D5252" s="251" t="s">
        <v>15902</v>
      </c>
      <c r="E5252" s="251" t="s">
        <v>14067</v>
      </c>
      <c r="F5252" s="251" t="s">
        <v>9995</v>
      </c>
      <c r="G5252" s="251" t="s">
        <v>10075</v>
      </c>
      <c r="H5252" s="251" t="s">
        <v>770</v>
      </c>
      <c r="I5252" s="257" t="str">
        <f t="shared" si="324"/>
        <v>-00001</v>
      </c>
      <c r="J5252" s="251">
        <v>1</v>
      </c>
      <c r="K5252" s="251">
        <v>1</v>
      </c>
      <c r="M5252" s="251" t="s">
        <v>9958</v>
      </c>
      <c r="N5252" s="251" t="s">
        <v>14725</v>
      </c>
      <c r="O5252" s="251">
        <v>1</v>
      </c>
      <c r="Q5252" s="251" t="s">
        <v>15919</v>
      </c>
      <c r="R5252" s="251" t="s">
        <v>10028</v>
      </c>
      <c r="S5252" s="251" t="s">
        <v>3758</v>
      </c>
      <c r="T5252" s="251" t="str">
        <f t="shared" si="326"/>
        <v>I040463281590VT020</v>
      </c>
      <c r="W5252" s="251" t="str">
        <f t="shared" si="327"/>
        <v>I040463281590-VT020</v>
      </c>
    </row>
    <row r="5253" spans="1:23" x14ac:dyDescent="0.3">
      <c r="A5253" s="256" t="str">
        <f t="shared" si="325"/>
        <v>I0404632-81591VT010-00001</v>
      </c>
      <c r="B5253" s="251" t="s">
        <v>15920</v>
      </c>
      <c r="C5253" s="251" t="s">
        <v>10031</v>
      </c>
      <c r="D5253" s="251" t="s">
        <v>15902</v>
      </c>
      <c r="E5253" s="251" t="s">
        <v>14067</v>
      </c>
      <c r="F5253" s="251" t="s">
        <v>9997</v>
      </c>
      <c r="G5253" s="251" t="s">
        <v>11102</v>
      </c>
      <c r="H5253" s="251" t="s">
        <v>5219</v>
      </c>
      <c r="I5253" s="257" t="str">
        <f t="shared" si="324"/>
        <v>-00001</v>
      </c>
      <c r="J5253" s="251">
        <v>1</v>
      </c>
      <c r="K5253" s="251">
        <v>1</v>
      </c>
      <c r="M5253" s="251" t="s">
        <v>9993</v>
      </c>
      <c r="N5253" s="251" t="s">
        <v>14725</v>
      </c>
      <c r="O5253" s="251">
        <v>1</v>
      </c>
      <c r="Q5253" s="251" t="s">
        <v>15920</v>
      </c>
      <c r="R5253" s="251" t="s">
        <v>10028</v>
      </c>
      <c r="S5253" s="251" t="s">
        <v>3775</v>
      </c>
      <c r="T5253" s="251" t="str">
        <f t="shared" si="326"/>
        <v>I040463281591VT010</v>
      </c>
      <c r="W5253" s="251" t="str">
        <f t="shared" si="327"/>
        <v>I040463281591-VT010</v>
      </c>
    </row>
    <row r="5254" spans="1:23" x14ac:dyDescent="0.3">
      <c r="A5254" s="256" t="str">
        <f t="shared" si="325"/>
        <v>I0606410-81110BZ620-00001</v>
      </c>
      <c r="B5254" s="251" t="s">
        <v>15921</v>
      </c>
      <c r="C5254" s="251" t="s">
        <v>10077</v>
      </c>
      <c r="D5254" s="251" t="s">
        <v>15922</v>
      </c>
      <c r="E5254" s="251" t="s">
        <v>14067</v>
      </c>
      <c r="F5254" s="251" t="s">
        <v>9957</v>
      </c>
      <c r="G5254" s="251" t="s">
        <v>1193</v>
      </c>
      <c r="H5254" s="251" t="s">
        <v>3422</v>
      </c>
      <c r="I5254" s="257" t="str">
        <f t="shared" ref="I5254:I5317" si="328">+IF(AND(O5254&lt;10),$B$2&amp;O5254,IF(AND(O5254&gt;9,O5254&lt;=99),$B$3&amp;O5254,IF(AND(O5254&gt;99,L94211&lt;1000),$B$4&amp;O5254,IF(AND(O5254&gt;999),$B$5&amp;7))))</f>
        <v>-00001</v>
      </c>
      <c r="J5254" s="251">
        <v>1</v>
      </c>
      <c r="K5254" s="251">
        <v>1</v>
      </c>
      <c r="M5254" s="251" t="s">
        <v>9958</v>
      </c>
      <c r="N5254" s="251" t="s">
        <v>14314</v>
      </c>
      <c r="O5254" s="251">
        <v>1</v>
      </c>
      <c r="Q5254" s="251" t="s">
        <v>15921</v>
      </c>
      <c r="R5254" s="251" t="s">
        <v>9960</v>
      </c>
      <c r="S5254" s="251" t="s">
        <v>1192</v>
      </c>
      <c r="T5254" s="251" t="str">
        <f t="shared" si="326"/>
        <v>I060641081110BZ620</v>
      </c>
      <c r="W5254" s="251" t="str">
        <f t="shared" si="327"/>
        <v>I060641081110-BZ620</v>
      </c>
    </row>
    <row r="5255" spans="1:23" x14ac:dyDescent="0.3">
      <c r="A5255" s="256" t="str">
        <f t="shared" si="325"/>
        <v>I0606410-81110BZ630-00001</v>
      </c>
      <c r="B5255" s="251" t="s">
        <v>15923</v>
      </c>
      <c r="C5255" s="251" t="s">
        <v>10077</v>
      </c>
      <c r="D5255" s="251" t="s">
        <v>15922</v>
      </c>
      <c r="E5255" s="251" t="s">
        <v>14067</v>
      </c>
      <c r="F5255" s="251" t="s">
        <v>9962</v>
      </c>
      <c r="G5255" s="251" t="s">
        <v>1213</v>
      </c>
      <c r="H5255" s="251" t="s">
        <v>3422</v>
      </c>
      <c r="I5255" s="257" t="str">
        <f t="shared" si="328"/>
        <v>-00001</v>
      </c>
      <c r="J5255" s="251">
        <v>1</v>
      </c>
      <c r="K5255" s="251">
        <v>1</v>
      </c>
      <c r="M5255" s="251" t="s">
        <v>9958</v>
      </c>
      <c r="N5255" s="251" t="s">
        <v>14314</v>
      </c>
      <c r="O5255" s="251">
        <v>1</v>
      </c>
      <c r="Q5255" s="251" t="s">
        <v>15923</v>
      </c>
      <c r="R5255" s="251" t="s">
        <v>9960</v>
      </c>
      <c r="S5255" s="251" t="s">
        <v>1212</v>
      </c>
      <c r="T5255" s="251" t="str">
        <f t="shared" si="326"/>
        <v>I060641081110BZ630</v>
      </c>
      <c r="W5255" s="251" t="str">
        <f t="shared" si="327"/>
        <v>I060641081110-BZ630</v>
      </c>
    </row>
    <row r="5256" spans="1:23" x14ac:dyDescent="0.3">
      <c r="A5256" s="256" t="str">
        <f t="shared" ref="A5256:A5319" si="329">D5256&amp;$A$6&amp;S5256&amp;I5256</f>
        <v>I0606410-81130BZ620-00005</v>
      </c>
      <c r="B5256" s="251" t="s">
        <v>15924</v>
      </c>
      <c r="C5256" s="251" t="s">
        <v>10077</v>
      </c>
      <c r="D5256" s="251" t="s">
        <v>15922</v>
      </c>
      <c r="E5256" s="251" t="s">
        <v>14067</v>
      </c>
      <c r="F5256" s="251" t="s">
        <v>9964</v>
      </c>
      <c r="G5256" s="251" t="s">
        <v>1198</v>
      </c>
      <c r="H5256" s="251" t="s">
        <v>5101</v>
      </c>
      <c r="I5256" s="257" t="str">
        <f t="shared" si="328"/>
        <v>-00005</v>
      </c>
      <c r="J5256" s="251">
        <v>5</v>
      </c>
      <c r="K5256" s="251">
        <v>5</v>
      </c>
      <c r="M5256" s="251" t="s">
        <v>9958</v>
      </c>
      <c r="N5256" s="251" t="s">
        <v>14314</v>
      </c>
      <c r="O5256" s="251">
        <v>5</v>
      </c>
      <c r="Q5256" s="251" t="s">
        <v>15924</v>
      </c>
      <c r="R5256" s="251" t="s">
        <v>9960</v>
      </c>
      <c r="S5256" s="251" t="s">
        <v>1197</v>
      </c>
      <c r="T5256" s="251" t="str">
        <f t="shared" si="326"/>
        <v>I060641081130BZ620</v>
      </c>
      <c r="W5256" s="251" t="str">
        <f t="shared" si="327"/>
        <v>I060641081130-BZ620</v>
      </c>
    </row>
    <row r="5257" spans="1:23" x14ac:dyDescent="0.3">
      <c r="A5257" s="256" t="str">
        <f t="shared" si="329"/>
        <v>I0606410-81150BZ620-00003</v>
      </c>
      <c r="B5257" s="251" t="s">
        <v>15925</v>
      </c>
      <c r="C5257" s="251" t="s">
        <v>10077</v>
      </c>
      <c r="D5257" s="251" t="s">
        <v>15922</v>
      </c>
      <c r="E5257" s="251" t="s">
        <v>14067</v>
      </c>
      <c r="F5257" s="251" t="s">
        <v>9966</v>
      </c>
      <c r="G5257" s="251" t="s">
        <v>1203</v>
      </c>
      <c r="H5257" s="251" t="s">
        <v>3429</v>
      </c>
      <c r="I5257" s="257" t="str">
        <f t="shared" si="328"/>
        <v>-00003</v>
      </c>
      <c r="J5257" s="251">
        <v>3</v>
      </c>
      <c r="K5257" s="251">
        <v>3</v>
      </c>
      <c r="M5257" s="251" t="s">
        <v>9958</v>
      </c>
      <c r="N5257" s="251" t="s">
        <v>14314</v>
      </c>
      <c r="O5257" s="251">
        <v>3</v>
      </c>
      <c r="Q5257" s="251" t="s">
        <v>15925</v>
      </c>
      <c r="R5257" s="251" t="s">
        <v>9960</v>
      </c>
      <c r="S5257" s="251" t="s">
        <v>1202</v>
      </c>
      <c r="T5257" s="251" t="str">
        <f t="shared" ref="T5257:T5320" si="330">+D5257&amp;S5257</f>
        <v>I060641081150BZ620</v>
      </c>
      <c r="W5257" s="251" t="str">
        <f t="shared" ref="W5257:W5320" si="331">D5257&amp;G5257</f>
        <v>I060641081150-BZ620</v>
      </c>
    </row>
    <row r="5258" spans="1:23" x14ac:dyDescent="0.3">
      <c r="A5258" s="256" t="str">
        <f t="shared" si="329"/>
        <v>I0606410-81170BZ620-00003</v>
      </c>
      <c r="B5258" s="251" t="s">
        <v>15926</v>
      </c>
      <c r="C5258" s="251" t="s">
        <v>10077</v>
      </c>
      <c r="D5258" s="251" t="s">
        <v>15922</v>
      </c>
      <c r="E5258" s="251" t="s">
        <v>14067</v>
      </c>
      <c r="F5258" s="251" t="s">
        <v>9968</v>
      </c>
      <c r="G5258" s="251" t="s">
        <v>1208</v>
      </c>
      <c r="H5258" s="251" t="s">
        <v>5102</v>
      </c>
      <c r="I5258" s="257" t="str">
        <f t="shared" si="328"/>
        <v>-00003</v>
      </c>
      <c r="J5258" s="251">
        <v>3</v>
      </c>
      <c r="K5258" s="251">
        <v>3</v>
      </c>
      <c r="M5258" s="251" t="s">
        <v>9958</v>
      </c>
      <c r="N5258" s="251" t="s">
        <v>14314</v>
      </c>
      <c r="O5258" s="251">
        <v>3</v>
      </c>
      <c r="Q5258" s="251" t="s">
        <v>15926</v>
      </c>
      <c r="R5258" s="251" t="s">
        <v>9960</v>
      </c>
      <c r="S5258" s="251" t="s">
        <v>1207</v>
      </c>
      <c r="T5258" s="251" t="str">
        <f t="shared" si="330"/>
        <v>I060641081170BZ620</v>
      </c>
      <c r="W5258" s="251" t="str">
        <f t="shared" si="331"/>
        <v>I060641081170-BZ620</v>
      </c>
    </row>
    <row r="5259" spans="1:23" x14ac:dyDescent="0.3">
      <c r="A5259" s="256" t="str">
        <f t="shared" si="329"/>
        <v>I0606410-81550BZ490-00004</v>
      </c>
      <c r="B5259" s="251" t="s">
        <v>15927</v>
      </c>
      <c r="C5259" s="251" t="s">
        <v>10077</v>
      </c>
      <c r="D5259" s="251" t="s">
        <v>15922</v>
      </c>
      <c r="E5259" s="251" t="s">
        <v>14067</v>
      </c>
      <c r="F5259" s="251" t="s">
        <v>9970</v>
      </c>
      <c r="G5259" s="251" t="s">
        <v>1409</v>
      </c>
      <c r="H5259" s="251" t="s">
        <v>5202</v>
      </c>
      <c r="I5259" s="257" t="str">
        <f t="shared" si="328"/>
        <v>-00004</v>
      </c>
      <c r="J5259" s="251">
        <v>4</v>
      </c>
      <c r="K5259" s="251">
        <v>4</v>
      </c>
      <c r="M5259" s="251" t="s">
        <v>9958</v>
      </c>
      <c r="N5259" s="251" t="s">
        <v>14314</v>
      </c>
      <c r="O5259" s="251">
        <v>4</v>
      </c>
      <c r="Q5259" s="251" t="s">
        <v>15927</v>
      </c>
      <c r="R5259" s="251" t="s">
        <v>9960</v>
      </c>
      <c r="S5259" s="251" t="s">
        <v>1408</v>
      </c>
      <c r="T5259" s="251" t="str">
        <f t="shared" si="330"/>
        <v>I060641081550BZ490</v>
      </c>
      <c r="W5259" s="251" t="str">
        <f t="shared" si="331"/>
        <v>I060641081550-BZ490</v>
      </c>
    </row>
    <row r="5260" spans="1:23" x14ac:dyDescent="0.3">
      <c r="A5260" s="256" t="str">
        <f t="shared" si="329"/>
        <v>I0606410-81551BZ150-00003</v>
      </c>
      <c r="B5260" s="251" t="s">
        <v>15928</v>
      </c>
      <c r="C5260" s="251" t="s">
        <v>10077</v>
      </c>
      <c r="D5260" s="251" t="s">
        <v>15922</v>
      </c>
      <c r="E5260" s="251" t="s">
        <v>14067</v>
      </c>
      <c r="F5260" s="251" t="s">
        <v>9972</v>
      </c>
      <c r="G5260" s="251" t="s">
        <v>1351</v>
      </c>
      <c r="H5260" s="251" t="s">
        <v>3436</v>
      </c>
      <c r="I5260" s="257" t="str">
        <f t="shared" si="328"/>
        <v>-00003</v>
      </c>
      <c r="J5260" s="251">
        <v>3</v>
      </c>
      <c r="K5260" s="251">
        <v>3</v>
      </c>
      <c r="M5260" s="251" t="s">
        <v>9958</v>
      </c>
      <c r="N5260" s="251" t="s">
        <v>14314</v>
      </c>
      <c r="O5260" s="251">
        <v>3</v>
      </c>
      <c r="Q5260" s="251" t="s">
        <v>15928</v>
      </c>
      <c r="R5260" s="251" t="s">
        <v>9960</v>
      </c>
      <c r="S5260" s="251" t="s">
        <v>1350</v>
      </c>
      <c r="T5260" s="251" t="str">
        <f t="shared" si="330"/>
        <v>I060641081551BZ150</v>
      </c>
      <c r="W5260" s="251" t="str">
        <f t="shared" si="331"/>
        <v>I060641081551-BZ150</v>
      </c>
    </row>
    <row r="5261" spans="1:23" x14ac:dyDescent="0.3">
      <c r="A5261" s="256" t="str">
        <f t="shared" si="329"/>
        <v>I0606410-81551BZ240-00003</v>
      </c>
      <c r="B5261" s="251" t="s">
        <v>15929</v>
      </c>
      <c r="C5261" s="251" t="s">
        <v>10077</v>
      </c>
      <c r="D5261" s="251" t="s">
        <v>15922</v>
      </c>
      <c r="E5261" s="251" t="s">
        <v>14067</v>
      </c>
      <c r="F5261" s="251" t="s">
        <v>9974</v>
      </c>
      <c r="G5261" s="251" t="s">
        <v>1373</v>
      </c>
      <c r="H5261" s="251" t="s">
        <v>3436</v>
      </c>
      <c r="I5261" s="257" t="str">
        <f t="shared" si="328"/>
        <v>-00003</v>
      </c>
      <c r="J5261" s="251">
        <v>3</v>
      </c>
      <c r="K5261" s="251">
        <v>3</v>
      </c>
      <c r="M5261" s="251" t="s">
        <v>9958</v>
      </c>
      <c r="N5261" s="251" t="s">
        <v>14314</v>
      </c>
      <c r="O5261" s="251">
        <v>3</v>
      </c>
      <c r="Q5261" s="251" t="s">
        <v>15929</v>
      </c>
      <c r="R5261" s="251" t="s">
        <v>9960</v>
      </c>
      <c r="S5261" s="251" t="s">
        <v>1372</v>
      </c>
      <c r="T5261" s="251" t="str">
        <f t="shared" si="330"/>
        <v>I060641081551BZ240</v>
      </c>
      <c r="W5261" s="251" t="str">
        <f t="shared" si="331"/>
        <v>I060641081551-BZ240</v>
      </c>
    </row>
    <row r="5262" spans="1:23" x14ac:dyDescent="0.3">
      <c r="A5262" s="256" t="str">
        <f t="shared" si="329"/>
        <v>I0606410-81551BZ320-00004</v>
      </c>
      <c r="B5262" s="251" t="s">
        <v>15930</v>
      </c>
      <c r="C5262" s="251" t="s">
        <v>10077</v>
      </c>
      <c r="D5262" s="251" t="s">
        <v>15922</v>
      </c>
      <c r="E5262" s="251" t="s">
        <v>14067</v>
      </c>
      <c r="F5262" s="251" t="s">
        <v>9976</v>
      </c>
      <c r="G5262" s="251" t="s">
        <v>1418</v>
      </c>
      <c r="H5262" s="251" t="s">
        <v>3436</v>
      </c>
      <c r="I5262" s="257" t="str">
        <f t="shared" si="328"/>
        <v>-00004</v>
      </c>
      <c r="J5262" s="251">
        <v>4</v>
      </c>
      <c r="K5262" s="251">
        <v>4</v>
      </c>
      <c r="M5262" s="251" t="s">
        <v>9958</v>
      </c>
      <c r="N5262" s="251" t="s">
        <v>14314</v>
      </c>
      <c r="O5262" s="251">
        <v>4</v>
      </c>
      <c r="Q5262" s="251" t="s">
        <v>15930</v>
      </c>
      <c r="R5262" s="251" t="s">
        <v>9960</v>
      </c>
      <c r="S5262" s="251" t="s">
        <v>1417</v>
      </c>
      <c r="T5262" s="251" t="str">
        <f t="shared" si="330"/>
        <v>I060641081551BZ320</v>
      </c>
      <c r="W5262" s="251" t="str">
        <f t="shared" si="331"/>
        <v>I060641081551-BZ320</v>
      </c>
    </row>
    <row r="5263" spans="1:23" x14ac:dyDescent="0.3">
      <c r="A5263" s="256" t="str">
        <f t="shared" si="329"/>
        <v>I0606410-81560BZ490-00003</v>
      </c>
      <c r="B5263" s="251" t="s">
        <v>15931</v>
      </c>
      <c r="C5263" s="251" t="s">
        <v>10077</v>
      </c>
      <c r="D5263" s="251" t="s">
        <v>15922</v>
      </c>
      <c r="E5263" s="251" t="s">
        <v>14067</v>
      </c>
      <c r="F5263" s="251" t="s">
        <v>9978</v>
      </c>
      <c r="G5263" s="251" t="s">
        <v>1423</v>
      </c>
      <c r="H5263" s="251" t="s">
        <v>5204</v>
      </c>
      <c r="I5263" s="257" t="str">
        <f t="shared" si="328"/>
        <v>-00003</v>
      </c>
      <c r="J5263" s="251">
        <v>3</v>
      </c>
      <c r="K5263" s="251">
        <v>3</v>
      </c>
      <c r="M5263" s="251" t="s">
        <v>9958</v>
      </c>
      <c r="N5263" s="251" t="s">
        <v>14314</v>
      </c>
      <c r="O5263" s="251">
        <v>3</v>
      </c>
      <c r="Q5263" s="251" t="s">
        <v>15931</v>
      </c>
      <c r="R5263" s="251" t="s">
        <v>9960</v>
      </c>
      <c r="S5263" s="251" t="s">
        <v>1422</v>
      </c>
      <c r="T5263" s="251" t="str">
        <f t="shared" si="330"/>
        <v>I060641081560BZ490</v>
      </c>
      <c r="W5263" s="251" t="str">
        <f t="shared" si="331"/>
        <v>I060641081560-BZ490</v>
      </c>
    </row>
    <row r="5264" spans="1:23" x14ac:dyDescent="0.3">
      <c r="A5264" s="256" t="str">
        <f t="shared" si="329"/>
        <v>I0606410-81561BZ150-00002</v>
      </c>
      <c r="B5264" s="251" t="s">
        <v>15932</v>
      </c>
      <c r="C5264" s="251" t="s">
        <v>10077</v>
      </c>
      <c r="D5264" s="251" t="s">
        <v>15922</v>
      </c>
      <c r="E5264" s="251" t="s">
        <v>14067</v>
      </c>
      <c r="F5264" s="251" t="s">
        <v>9980</v>
      </c>
      <c r="G5264" s="251" t="s">
        <v>1359</v>
      </c>
      <c r="H5264" s="251" t="s">
        <v>3443</v>
      </c>
      <c r="I5264" s="257" t="str">
        <f t="shared" si="328"/>
        <v>-00002</v>
      </c>
      <c r="J5264" s="251">
        <v>2</v>
      </c>
      <c r="K5264" s="251">
        <v>2</v>
      </c>
      <c r="M5264" s="251" t="s">
        <v>9958</v>
      </c>
      <c r="N5264" s="251" t="s">
        <v>14314</v>
      </c>
      <c r="O5264" s="251">
        <v>2</v>
      </c>
      <c r="Q5264" s="251" t="s">
        <v>15932</v>
      </c>
      <c r="R5264" s="251" t="s">
        <v>9960</v>
      </c>
      <c r="S5264" s="251" t="s">
        <v>1358</v>
      </c>
      <c r="T5264" s="251" t="str">
        <f t="shared" si="330"/>
        <v>I060641081561BZ150</v>
      </c>
      <c r="W5264" s="251" t="str">
        <f t="shared" si="331"/>
        <v>I060641081561-BZ150</v>
      </c>
    </row>
    <row r="5265" spans="1:23" x14ac:dyDescent="0.3">
      <c r="A5265" s="256" t="str">
        <f t="shared" si="329"/>
        <v>I0606410-81561BZ320-00002</v>
      </c>
      <c r="B5265" s="251" t="s">
        <v>15933</v>
      </c>
      <c r="C5265" s="251" t="s">
        <v>10077</v>
      </c>
      <c r="D5265" s="251" t="s">
        <v>15922</v>
      </c>
      <c r="E5265" s="251" t="s">
        <v>14067</v>
      </c>
      <c r="F5265" s="251" t="s">
        <v>9982</v>
      </c>
      <c r="G5265" s="251" t="s">
        <v>1428</v>
      </c>
      <c r="H5265" s="251" t="s">
        <v>3443</v>
      </c>
      <c r="I5265" s="257" t="str">
        <f t="shared" si="328"/>
        <v>-00002</v>
      </c>
      <c r="J5265" s="251">
        <v>2</v>
      </c>
      <c r="K5265" s="251">
        <v>2</v>
      </c>
      <c r="M5265" s="251" t="s">
        <v>9958</v>
      </c>
      <c r="N5265" s="251" t="s">
        <v>14314</v>
      </c>
      <c r="O5265" s="251">
        <v>2</v>
      </c>
      <c r="Q5265" s="251" t="s">
        <v>15933</v>
      </c>
      <c r="R5265" s="251" t="s">
        <v>9960</v>
      </c>
      <c r="S5265" s="251" t="s">
        <v>1427</v>
      </c>
      <c r="T5265" s="251" t="str">
        <f t="shared" si="330"/>
        <v>I060641081561BZ320</v>
      </c>
      <c r="W5265" s="251" t="str">
        <f t="shared" si="331"/>
        <v>I060641081561-BZ320</v>
      </c>
    </row>
    <row r="5266" spans="1:23" x14ac:dyDescent="0.3">
      <c r="A5266" s="256" t="str">
        <f t="shared" si="329"/>
        <v>I0606410-81590BZ051-00003</v>
      </c>
      <c r="B5266" s="251" t="s">
        <v>15934</v>
      </c>
      <c r="C5266" s="251" t="s">
        <v>10077</v>
      </c>
      <c r="D5266" s="251" t="s">
        <v>15922</v>
      </c>
      <c r="E5266" s="251" t="s">
        <v>14067</v>
      </c>
      <c r="F5266" s="251" t="s">
        <v>9984</v>
      </c>
      <c r="G5266" s="251" t="s">
        <v>5230</v>
      </c>
      <c r="H5266" s="251" t="s">
        <v>770</v>
      </c>
      <c r="I5266" s="257" t="str">
        <f t="shared" si="328"/>
        <v>-00003</v>
      </c>
      <c r="J5266" s="251">
        <v>3</v>
      </c>
      <c r="K5266" s="251">
        <v>3</v>
      </c>
      <c r="M5266" s="251" t="s">
        <v>9958</v>
      </c>
      <c r="N5266" s="251" t="s">
        <v>14314</v>
      </c>
      <c r="O5266" s="251">
        <v>3</v>
      </c>
      <c r="Q5266" s="251" t="s">
        <v>15934</v>
      </c>
      <c r="R5266" s="251" t="s">
        <v>9960</v>
      </c>
      <c r="S5266" s="251" t="s">
        <v>4062</v>
      </c>
      <c r="T5266" s="251" t="str">
        <f t="shared" si="330"/>
        <v>I060641081590BZ051</v>
      </c>
      <c r="W5266" s="251" t="str">
        <f t="shared" si="331"/>
        <v>I060641081590-BZ051</v>
      </c>
    </row>
    <row r="5267" spans="1:23" x14ac:dyDescent="0.3">
      <c r="A5267" s="256" t="str">
        <f t="shared" si="329"/>
        <v>I0606410-9004A81004-00001</v>
      </c>
      <c r="B5267" s="251" t="s">
        <v>15935</v>
      </c>
      <c r="C5267" s="251" t="s">
        <v>10077</v>
      </c>
      <c r="D5267" s="251" t="s">
        <v>15922</v>
      </c>
      <c r="E5267" s="251" t="s">
        <v>14067</v>
      </c>
      <c r="F5267" s="251" t="s">
        <v>9986</v>
      </c>
      <c r="G5267" s="251" t="s">
        <v>1571</v>
      </c>
      <c r="H5267" s="251" t="s">
        <v>3393</v>
      </c>
      <c r="I5267" s="257" t="str">
        <f t="shared" si="328"/>
        <v>-00001</v>
      </c>
      <c r="J5267" s="251">
        <v>1</v>
      </c>
      <c r="K5267" s="251">
        <v>1</v>
      </c>
      <c r="M5267" s="251" t="s">
        <v>10003</v>
      </c>
      <c r="N5267" s="251" t="s">
        <v>14314</v>
      </c>
      <c r="O5267" s="251">
        <v>1</v>
      </c>
      <c r="Q5267" s="251" t="s">
        <v>15935</v>
      </c>
      <c r="R5267" s="251" t="s">
        <v>9960</v>
      </c>
      <c r="S5267" s="251" t="s">
        <v>1570</v>
      </c>
      <c r="T5267" s="251" t="str">
        <f t="shared" si="330"/>
        <v>I06064109004A81004</v>
      </c>
      <c r="W5267" s="251" t="str">
        <f t="shared" si="331"/>
        <v>I06064109004A-81004</v>
      </c>
    </row>
    <row r="5268" spans="1:23" x14ac:dyDescent="0.3">
      <c r="A5268" s="256" t="str">
        <f t="shared" si="329"/>
        <v>I0606410-9004A81005-00003</v>
      </c>
      <c r="B5268" s="251" t="s">
        <v>15936</v>
      </c>
      <c r="C5268" s="251" t="s">
        <v>10077</v>
      </c>
      <c r="D5268" s="251" t="s">
        <v>15922</v>
      </c>
      <c r="E5268" s="251" t="s">
        <v>14067</v>
      </c>
      <c r="F5268" s="251" t="s">
        <v>9988</v>
      </c>
      <c r="G5268" s="251" t="s">
        <v>1566</v>
      </c>
      <c r="H5268" s="251" t="s">
        <v>3393</v>
      </c>
      <c r="I5268" s="257" t="str">
        <f t="shared" si="328"/>
        <v>-00003</v>
      </c>
      <c r="J5268" s="251">
        <v>3</v>
      </c>
      <c r="K5268" s="251">
        <v>3</v>
      </c>
      <c r="M5268" s="251" t="s">
        <v>10007</v>
      </c>
      <c r="N5268" s="251" t="s">
        <v>14314</v>
      </c>
      <c r="O5268" s="251">
        <v>3</v>
      </c>
      <c r="Q5268" s="251" t="s">
        <v>15936</v>
      </c>
      <c r="R5268" s="251" t="s">
        <v>9960</v>
      </c>
      <c r="S5268" s="251" t="s">
        <v>1565</v>
      </c>
      <c r="T5268" s="251" t="str">
        <f t="shared" si="330"/>
        <v>I06064109004A81005</v>
      </c>
      <c r="W5268" s="251" t="str">
        <f t="shared" si="331"/>
        <v>I06064109004A-81005</v>
      </c>
    </row>
    <row r="5269" spans="1:23" x14ac:dyDescent="0.3">
      <c r="A5269" s="256" t="str">
        <f t="shared" si="329"/>
        <v>I0606410-9004A81006-00007</v>
      </c>
      <c r="B5269" s="251" t="s">
        <v>15937</v>
      </c>
      <c r="C5269" s="251" t="s">
        <v>10077</v>
      </c>
      <c r="D5269" s="251" t="s">
        <v>15922</v>
      </c>
      <c r="E5269" s="251" t="s">
        <v>14067</v>
      </c>
      <c r="F5269" s="251" t="s">
        <v>9990</v>
      </c>
      <c r="G5269" s="251" t="s">
        <v>1574</v>
      </c>
      <c r="H5269" s="251" t="s">
        <v>3393</v>
      </c>
      <c r="I5269" s="257" t="str">
        <f t="shared" si="328"/>
        <v>-00007</v>
      </c>
      <c r="J5269" s="251">
        <v>7</v>
      </c>
      <c r="K5269" s="251">
        <v>7</v>
      </c>
      <c r="M5269" s="251" t="s">
        <v>10007</v>
      </c>
      <c r="N5269" s="251" t="s">
        <v>14314</v>
      </c>
      <c r="O5269" s="251">
        <v>7</v>
      </c>
      <c r="Q5269" s="251" t="s">
        <v>15937</v>
      </c>
      <c r="R5269" s="251" t="s">
        <v>9960</v>
      </c>
      <c r="S5269" s="251" t="s">
        <v>1573</v>
      </c>
      <c r="T5269" s="251" t="str">
        <f t="shared" si="330"/>
        <v>I06064109004A81006</v>
      </c>
      <c r="W5269" s="251" t="str">
        <f t="shared" si="331"/>
        <v>I06064109004A-81006</v>
      </c>
    </row>
    <row r="5270" spans="1:23" x14ac:dyDescent="0.3">
      <c r="A5270" s="256" t="str">
        <f t="shared" si="329"/>
        <v>I0606410-9004A81007-00004</v>
      </c>
      <c r="B5270" s="251" t="s">
        <v>15938</v>
      </c>
      <c r="C5270" s="251" t="s">
        <v>10077</v>
      </c>
      <c r="D5270" s="251" t="s">
        <v>15922</v>
      </c>
      <c r="E5270" s="251" t="s">
        <v>14067</v>
      </c>
      <c r="F5270" s="251" t="s">
        <v>9992</v>
      </c>
      <c r="G5270" s="251" t="s">
        <v>1576</v>
      </c>
      <c r="H5270" s="251" t="s">
        <v>3393</v>
      </c>
      <c r="I5270" s="257" t="str">
        <f t="shared" si="328"/>
        <v>-00004</v>
      </c>
      <c r="J5270" s="251">
        <v>4</v>
      </c>
      <c r="K5270" s="251">
        <v>4</v>
      </c>
      <c r="M5270" s="251" t="s">
        <v>10003</v>
      </c>
      <c r="N5270" s="251" t="s">
        <v>14314</v>
      </c>
      <c r="O5270" s="251">
        <v>4</v>
      </c>
      <c r="Q5270" s="251" t="s">
        <v>15938</v>
      </c>
      <c r="R5270" s="251" t="s">
        <v>9960</v>
      </c>
      <c r="S5270" s="251" t="s">
        <v>1575</v>
      </c>
      <c r="T5270" s="251" t="str">
        <f t="shared" si="330"/>
        <v>I06064109004A81007</v>
      </c>
      <c r="W5270" s="251" t="str">
        <f t="shared" si="331"/>
        <v>I06064109004A-81007</v>
      </c>
    </row>
    <row r="5271" spans="1:23" x14ac:dyDescent="0.3">
      <c r="A5271" s="256" t="str">
        <f t="shared" si="329"/>
        <v>I0606410-9004A81026-00003</v>
      </c>
      <c r="B5271" s="251" t="s">
        <v>15939</v>
      </c>
      <c r="C5271" s="251" t="s">
        <v>10077</v>
      </c>
      <c r="D5271" s="251" t="s">
        <v>15922</v>
      </c>
      <c r="E5271" s="251" t="s">
        <v>14067</v>
      </c>
      <c r="F5271" s="251" t="s">
        <v>9995</v>
      </c>
      <c r="G5271" s="251" t="s">
        <v>1624</v>
      </c>
      <c r="H5271" s="251" t="s">
        <v>3393</v>
      </c>
      <c r="I5271" s="257" t="str">
        <f t="shared" si="328"/>
        <v>-00003</v>
      </c>
      <c r="J5271" s="251">
        <v>3</v>
      </c>
      <c r="K5271" s="251">
        <v>3</v>
      </c>
      <c r="M5271" s="251" t="s">
        <v>10007</v>
      </c>
      <c r="N5271" s="251" t="s">
        <v>14314</v>
      </c>
      <c r="O5271" s="251">
        <v>3</v>
      </c>
      <c r="Q5271" s="251" t="s">
        <v>15939</v>
      </c>
      <c r="R5271" s="251" t="s">
        <v>9960</v>
      </c>
      <c r="S5271" s="251" t="s">
        <v>1623</v>
      </c>
      <c r="T5271" s="251" t="str">
        <f t="shared" si="330"/>
        <v>I06064109004A81026</v>
      </c>
      <c r="W5271" s="251" t="str">
        <f t="shared" si="331"/>
        <v>I06064109004A-81026</v>
      </c>
    </row>
    <row r="5272" spans="1:23" x14ac:dyDescent="0.3">
      <c r="A5272" s="256" t="str">
        <f t="shared" si="329"/>
        <v>I0606411-81580BZ051-00003</v>
      </c>
      <c r="B5272" s="251" t="s">
        <v>15940</v>
      </c>
      <c r="C5272" s="251" t="s">
        <v>10077</v>
      </c>
      <c r="D5272" s="251" t="s">
        <v>15941</v>
      </c>
      <c r="E5272" s="251" t="s">
        <v>14067</v>
      </c>
      <c r="F5272" s="251" t="s">
        <v>9957</v>
      </c>
      <c r="G5272" s="251" t="s">
        <v>5226</v>
      </c>
      <c r="H5272" s="251" t="s">
        <v>758</v>
      </c>
      <c r="I5272" s="257" t="str">
        <f t="shared" si="328"/>
        <v>-00003</v>
      </c>
      <c r="J5272" s="251">
        <v>3</v>
      </c>
      <c r="K5272" s="251">
        <v>3</v>
      </c>
      <c r="M5272" s="251" t="s">
        <v>9958</v>
      </c>
      <c r="N5272" s="251" t="s">
        <v>14446</v>
      </c>
      <c r="O5272" s="251">
        <v>3</v>
      </c>
      <c r="Q5272" s="251" t="s">
        <v>15940</v>
      </c>
      <c r="R5272" s="251" t="s">
        <v>10017</v>
      </c>
      <c r="S5272" s="251" t="s">
        <v>4065</v>
      </c>
      <c r="T5272" s="251" t="str">
        <f t="shared" si="330"/>
        <v>I060641181580BZ051</v>
      </c>
      <c r="W5272" s="251" t="str">
        <f t="shared" si="331"/>
        <v>I060641181580-BZ051</v>
      </c>
    </row>
    <row r="5273" spans="1:23" x14ac:dyDescent="0.3">
      <c r="A5273" s="256" t="str">
        <f t="shared" si="329"/>
        <v>I0606412-81555BZ070-00001</v>
      </c>
      <c r="B5273" s="251" t="s">
        <v>15942</v>
      </c>
      <c r="C5273" s="251" t="s">
        <v>10077</v>
      </c>
      <c r="D5273" s="251" t="s">
        <v>15943</v>
      </c>
      <c r="E5273" s="251" t="s">
        <v>14067</v>
      </c>
      <c r="F5273" s="251" t="s">
        <v>9957</v>
      </c>
      <c r="G5273" s="251" t="s">
        <v>1348</v>
      </c>
      <c r="H5273" s="251" t="s">
        <v>10115</v>
      </c>
      <c r="I5273" s="257" t="str">
        <f t="shared" si="328"/>
        <v>-00001</v>
      </c>
      <c r="J5273" s="251">
        <v>1</v>
      </c>
      <c r="K5273" s="251">
        <v>1</v>
      </c>
      <c r="M5273" s="251" t="s">
        <v>10007</v>
      </c>
      <c r="N5273" s="251" t="s">
        <v>14725</v>
      </c>
      <c r="O5273" s="251">
        <v>1</v>
      </c>
      <c r="Q5273" s="251" t="s">
        <v>15942</v>
      </c>
      <c r="R5273" s="251" t="s">
        <v>10028</v>
      </c>
      <c r="S5273" s="251" t="s">
        <v>1347</v>
      </c>
      <c r="T5273" s="251" t="str">
        <f t="shared" si="330"/>
        <v>I060641281555BZ070</v>
      </c>
      <c r="W5273" s="251" t="str">
        <f t="shared" si="331"/>
        <v>I060641281555-BZ070</v>
      </c>
    </row>
    <row r="5274" spans="1:23" x14ac:dyDescent="0.3">
      <c r="A5274" s="256" t="str">
        <f t="shared" si="329"/>
        <v>I0606412-81560BZ310-00001</v>
      </c>
      <c r="B5274" s="251" t="s">
        <v>15944</v>
      </c>
      <c r="C5274" s="251" t="s">
        <v>10077</v>
      </c>
      <c r="D5274" s="251" t="s">
        <v>15943</v>
      </c>
      <c r="E5274" s="251" t="s">
        <v>14067</v>
      </c>
      <c r="F5274" s="251" t="s">
        <v>9962</v>
      </c>
      <c r="G5274" s="251" t="s">
        <v>1401</v>
      </c>
      <c r="H5274" s="251" t="s">
        <v>5204</v>
      </c>
      <c r="I5274" s="257" t="str">
        <f t="shared" si="328"/>
        <v>-00001</v>
      </c>
      <c r="J5274" s="251">
        <v>1</v>
      </c>
      <c r="K5274" s="251">
        <v>1</v>
      </c>
      <c r="M5274" s="251" t="s">
        <v>9958</v>
      </c>
      <c r="N5274" s="251" t="s">
        <v>14725</v>
      </c>
      <c r="O5274" s="251">
        <v>1</v>
      </c>
      <c r="Q5274" s="251" t="s">
        <v>15944</v>
      </c>
      <c r="R5274" s="251" t="s">
        <v>10028</v>
      </c>
      <c r="S5274" s="251" t="s">
        <v>1400</v>
      </c>
      <c r="T5274" s="251" t="str">
        <f t="shared" si="330"/>
        <v>I060641281560BZ310</v>
      </c>
      <c r="W5274" s="251" t="str">
        <f t="shared" si="331"/>
        <v>I060641281560-BZ310</v>
      </c>
    </row>
    <row r="5275" spans="1:23" x14ac:dyDescent="0.3">
      <c r="A5275" s="256" t="str">
        <f t="shared" si="329"/>
        <v>I0706420-9004951125-00008</v>
      </c>
      <c r="B5275" s="251" t="s">
        <v>15945</v>
      </c>
      <c r="C5275" s="251" t="s">
        <v>10117</v>
      </c>
      <c r="D5275" s="251" t="s">
        <v>15946</v>
      </c>
      <c r="E5275" s="251" t="s">
        <v>14067</v>
      </c>
      <c r="F5275" s="251" t="s">
        <v>9957</v>
      </c>
      <c r="G5275" s="251" t="s">
        <v>1561</v>
      </c>
      <c r="H5275" s="251" t="s">
        <v>3393</v>
      </c>
      <c r="I5275" s="257" t="str">
        <f t="shared" si="328"/>
        <v>-00008</v>
      </c>
      <c r="J5275" s="251">
        <v>8</v>
      </c>
      <c r="K5275" s="251">
        <v>8</v>
      </c>
      <c r="M5275" s="251" t="s">
        <v>10003</v>
      </c>
      <c r="N5275" s="251" t="s">
        <v>14314</v>
      </c>
      <c r="O5275" s="251">
        <v>8</v>
      </c>
      <c r="Q5275" s="251" t="s">
        <v>15945</v>
      </c>
      <c r="R5275" s="251" t="s">
        <v>9960</v>
      </c>
      <c r="S5275" s="251">
        <v>9004951125</v>
      </c>
      <c r="T5275" s="251" t="str">
        <f t="shared" si="330"/>
        <v>I07064209004951125</v>
      </c>
      <c r="W5275" s="251" t="str">
        <f t="shared" si="331"/>
        <v>I070642090049-51125</v>
      </c>
    </row>
    <row r="5276" spans="1:23" x14ac:dyDescent="0.3">
      <c r="A5276" s="256" t="str">
        <f t="shared" si="329"/>
        <v>I0706421-81110BZ010-00003</v>
      </c>
      <c r="B5276" s="251" t="s">
        <v>15947</v>
      </c>
      <c r="C5276" s="251" t="s">
        <v>10117</v>
      </c>
      <c r="D5276" s="251" t="s">
        <v>15948</v>
      </c>
      <c r="E5276" s="251" t="s">
        <v>14067</v>
      </c>
      <c r="F5276" s="251" t="s">
        <v>9957</v>
      </c>
      <c r="G5276" s="251" t="s">
        <v>997</v>
      </c>
      <c r="H5276" s="251" t="s">
        <v>10121</v>
      </c>
      <c r="I5276" s="257" t="str">
        <f t="shared" si="328"/>
        <v>-00003</v>
      </c>
      <c r="J5276" s="251">
        <v>3</v>
      </c>
      <c r="K5276" s="251">
        <v>3</v>
      </c>
      <c r="M5276" s="251" t="s">
        <v>9958</v>
      </c>
      <c r="N5276" s="251" t="s">
        <v>14446</v>
      </c>
      <c r="O5276" s="251">
        <v>3</v>
      </c>
      <c r="Q5276" s="251" t="s">
        <v>15947</v>
      </c>
      <c r="R5276" s="251" t="s">
        <v>10017</v>
      </c>
      <c r="S5276" s="251" t="s">
        <v>996</v>
      </c>
      <c r="T5276" s="251" t="str">
        <f t="shared" si="330"/>
        <v>I070642181110BZ010</v>
      </c>
      <c r="W5276" s="251" t="str">
        <f t="shared" si="331"/>
        <v>I070642181110-BZ010</v>
      </c>
    </row>
    <row r="5277" spans="1:23" x14ac:dyDescent="0.3">
      <c r="A5277" s="256" t="str">
        <f t="shared" si="329"/>
        <v>I0706421-81110BZ050-00010</v>
      </c>
      <c r="B5277" s="251" t="s">
        <v>15949</v>
      </c>
      <c r="C5277" s="251" t="s">
        <v>10117</v>
      </c>
      <c r="D5277" s="251" t="s">
        <v>15948</v>
      </c>
      <c r="E5277" s="251" t="s">
        <v>14067</v>
      </c>
      <c r="F5277" s="251" t="s">
        <v>9962</v>
      </c>
      <c r="G5277" s="251" t="s">
        <v>1015</v>
      </c>
      <c r="H5277" s="251" t="s">
        <v>10123</v>
      </c>
      <c r="I5277" s="257" t="str">
        <f t="shared" si="328"/>
        <v>-00010</v>
      </c>
      <c r="J5277" s="251">
        <v>10</v>
      </c>
      <c r="K5277" s="251">
        <v>10</v>
      </c>
      <c r="M5277" s="251" t="s">
        <v>9958</v>
      </c>
      <c r="N5277" s="251" t="s">
        <v>14446</v>
      </c>
      <c r="O5277" s="251">
        <v>10</v>
      </c>
      <c r="Q5277" s="251" t="s">
        <v>15949</v>
      </c>
      <c r="R5277" s="251" t="s">
        <v>10017</v>
      </c>
      <c r="S5277" s="251" t="s">
        <v>1014</v>
      </c>
      <c r="T5277" s="251" t="str">
        <f t="shared" si="330"/>
        <v>I070642181110BZ050</v>
      </c>
      <c r="W5277" s="251" t="str">
        <f t="shared" si="331"/>
        <v>I070642181110-BZ050</v>
      </c>
    </row>
    <row r="5278" spans="1:23" x14ac:dyDescent="0.3">
      <c r="A5278" s="256" t="str">
        <f t="shared" si="329"/>
        <v>I0706421-81110BZ800-00002</v>
      </c>
      <c r="B5278" s="251" t="s">
        <v>15950</v>
      </c>
      <c r="C5278" s="251" t="s">
        <v>10117</v>
      </c>
      <c r="D5278" s="251" t="s">
        <v>15948</v>
      </c>
      <c r="E5278" s="251" t="s">
        <v>14067</v>
      </c>
      <c r="F5278" s="251" t="s">
        <v>9964</v>
      </c>
      <c r="G5278" s="251" t="s">
        <v>3420</v>
      </c>
      <c r="H5278" s="251" t="s">
        <v>3422</v>
      </c>
      <c r="I5278" s="257" t="str">
        <f t="shared" si="328"/>
        <v>-00002</v>
      </c>
      <c r="J5278" s="251">
        <v>2</v>
      </c>
      <c r="K5278" s="251">
        <v>2</v>
      </c>
      <c r="M5278" s="251" t="s">
        <v>9958</v>
      </c>
      <c r="N5278" s="251" t="s">
        <v>14446</v>
      </c>
      <c r="O5278" s="251">
        <v>2</v>
      </c>
      <c r="Q5278" s="251" t="s">
        <v>15950</v>
      </c>
      <c r="R5278" s="251" t="s">
        <v>10017</v>
      </c>
      <c r="S5278" s="251" t="s">
        <v>3419</v>
      </c>
      <c r="T5278" s="251" t="str">
        <f t="shared" si="330"/>
        <v>I070642181110BZ800</v>
      </c>
      <c r="W5278" s="251" t="str">
        <f t="shared" si="331"/>
        <v>I070642181110-BZ800</v>
      </c>
    </row>
    <row r="5279" spans="1:23" x14ac:dyDescent="0.3">
      <c r="A5279" s="256" t="str">
        <f t="shared" si="329"/>
        <v>I0706421-81110BZ840-00002</v>
      </c>
      <c r="B5279" s="251" t="s">
        <v>15951</v>
      </c>
      <c r="C5279" s="251" t="s">
        <v>10117</v>
      </c>
      <c r="D5279" s="251" t="s">
        <v>15948</v>
      </c>
      <c r="E5279" s="251" t="s">
        <v>14067</v>
      </c>
      <c r="F5279" s="251" t="s">
        <v>9966</v>
      </c>
      <c r="G5279" s="251" t="s">
        <v>3424</v>
      </c>
      <c r="H5279" s="251" t="s">
        <v>3422</v>
      </c>
      <c r="I5279" s="257" t="str">
        <f t="shared" si="328"/>
        <v>-00002</v>
      </c>
      <c r="J5279" s="251">
        <v>2</v>
      </c>
      <c r="K5279" s="251">
        <v>2</v>
      </c>
      <c r="M5279" s="251" t="s">
        <v>9958</v>
      </c>
      <c r="N5279" s="251" t="s">
        <v>14446</v>
      </c>
      <c r="O5279" s="251">
        <v>2</v>
      </c>
      <c r="Q5279" s="251" t="s">
        <v>15951</v>
      </c>
      <c r="R5279" s="251" t="s">
        <v>10017</v>
      </c>
      <c r="S5279" s="251" t="s">
        <v>3423</v>
      </c>
      <c r="T5279" s="251" t="str">
        <f t="shared" si="330"/>
        <v>I070642181110BZ840</v>
      </c>
      <c r="W5279" s="251" t="str">
        <f t="shared" si="331"/>
        <v>I070642181110-BZ840</v>
      </c>
    </row>
    <row r="5280" spans="1:23" x14ac:dyDescent="0.3">
      <c r="A5280" s="256" t="str">
        <f t="shared" si="329"/>
        <v>I0706421-81150BZ050-00010</v>
      </c>
      <c r="B5280" s="251" t="s">
        <v>15952</v>
      </c>
      <c r="C5280" s="251" t="s">
        <v>10117</v>
      </c>
      <c r="D5280" s="251" t="s">
        <v>15948</v>
      </c>
      <c r="E5280" s="251" t="s">
        <v>14067</v>
      </c>
      <c r="F5280" s="251" t="s">
        <v>9968</v>
      </c>
      <c r="G5280" s="251" t="s">
        <v>1024</v>
      </c>
      <c r="H5280" s="251" t="s">
        <v>5057</v>
      </c>
      <c r="I5280" s="257" t="str">
        <f t="shared" si="328"/>
        <v>-00010</v>
      </c>
      <c r="J5280" s="251">
        <v>10</v>
      </c>
      <c r="K5280" s="251">
        <v>10</v>
      </c>
      <c r="M5280" s="251" t="s">
        <v>9958</v>
      </c>
      <c r="N5280" s="251" t="s">
        <v>14446</v>
      </c>
      <c r="O5280" s="251">
        <v>10</v>
      </c>
      <c r="Q5280" s="251" t="s">
        <v>15952</v>
      </c>
      <c r="R5280" s="251" t="s">
        <v>10017</v>
      </c>
      <c r="S5280" s="251" t="s">
        <v>1023</v>
      </c>
      <c r="T5280" s="251" t="str">
        <f t="shared" si="330"/>
        <v>I070642181150BZ050</v>
      </c>
      <c r="W5280" s="251" t="str">
        <f t="shared" si="331"/>
        <v>I070642181150-BZ050</v>
      </c>
    </row>
    <row r="5281" spans="1:23" x14ac:dyDescent="0.3">
      <c r="A5281" s="256" t="str">
        <f t="shared" si="329"/>
        <v>I0706421-81150BZ800-00003</v>
      </c>
      <c r="B5281" s="251" t="s">
        <v>15953</v>
      </c>
      <c r="C5281" s="251" t="s">
        <v>10117</v>
      </c>
      <c r="D5281" s="251" t="s">
        <v>15948</v>
      </c>
      <c r="E5281" s="251" t="s">
        <v>14067</v>
      </c>
      <c r="F5281" s="251" t="s">
        <v>9970</v>
      </c>
      <c r="G5281" s="251" t="s">
        <v>3427</v>
      </c>
      <c r="H5281" s="251" t="s">
        <v>3429</v>
      </c>
      <c r="I5281" s="257" t="str">
        <f t="shared" si="328"/>
        <v>-00003</v>
      </c>
      <c r="J5281" s="251">
        <v>3</v>
      </c>
      <c r="K5281" s="251">
        <v>3</v>
      </c>
      <c r="M5281" s="251" t="s">
        <v>9958</v>
      </c>
      <c r="N5281" s="251" t="s">
        <v>14446</v>
      </c>
      <c r="O5281" s="251">
        <v>3</v>
      </c>
      <c r="Q5281" s="251" t="s">
        <v>15953</v>
      </c>
      <c r="R5281" s="251" t="s">
        <v>10017</v>
      </c>
      <c r="S5281" s="251" t="s">
        <v>3426</v>
      </c>
      <c r="T5281" s="251" t="str">
        <f t="shared" si="330"/>
        <v>I070642181150BZ800</v>
      </c>
      <c r="W5281" s="251" t="str">
        <f t="shared" si="331"/>
        <v>I070642181150-BZ800</v>
      </c>
    </row>
    <row r="5282" spans="1:23" x14ac:dyDescent="0.3">
      <c r="A5282" s="256" t="str">
        <f t="shared" si="329"/>
        <v>I0706421-81150BZ840-00001</v>
      </c>
      <c r="B5282" s="251" t="s">
        <v>15954</v>
      </c>
      <c r="C5282" s="251" t="s">
        <v>10117</v>
      </c>
      <c r="D5282" s="251" t="s">
        <v>15948</v>
      </c>
      <c r="E5282" s="251" t="s">
        <v>14067</v>
      </c>
      <c r="F5282" s="251" t="s">
        <v>9972</v>
      </c>
      <c r="G5282" s="251" t="s">
        <v>3431</v>
      </c>
      <c r="H5282" s="251" t="s">
        <v>3429</v>
      </c>
      <c r="I5282" s="257" t="str">
        <f t="shared" si="328"/>
        <v>-00001</v>
      </c>
      <c r="J5282" s="251">
        <v>1</v>
      </c>
      <c r="K5282" s="251">
        <v>1</v>
      </c>
      <c r="M5282" s="251" t="s">
        <v>9958</v>
      </c>
      <c r="N5282" s="251" t="s">
        <v>14446</v>
      </c>
      <c r="O5282" s="251">
        <v>1</v>
      </c>
      <c r="Q5282" s="251" t="s">
        <v>15954</v>
      </c>
      <c r="R5282" s="251" t="s">
        <v>10017</v>
      </c>
      <c r="S5282" s="251" t="s">
        <v>3430</v>
      </c>
      <c r="T5282" s="251" t="str">
        <f t="shared" si="330"/>
        <v>I070642181150BZ840</v>
      </c>
      <c r="W5282" s="251" t="str">
        <f t="shared" si="331"/>
        <v>I070642181150-BZ840</v>
      </c>
    </row>
    <row r="5283" spans="1:23" x14ac:dyDescent="0.3">
      <c r="A5283" s="256" t="str">
        <f t="shared" si="329"/>
        <v>I0706421-81170BZ520-00002</v>
      </c>
      <c r="B5283" s="251" t="s">
        <v>15955</v>
      </c>
      <c r="C5283" s="251" t="s">
        <v>10117</v>
      </c>
      <c r="D5283" s="251" t="s">
        <v>15948</v>
      </c>
      <c r="E5283" s="251" t="s">
        <v>14067</v>
      </c>
      <c r="F5283" s="251" t="s">
        <v>9974</v>
      </c>
      <c r="G5283" s="251" t="s">
        <v>1123</v>
      </c>
      <c r="H5283" s="251" t="s">
        <v>5102</v>
      </c>
      <c r="I5283" s="257" t="str">
        <f t="shared" si="328"/>
        <v>-00002</v>
      </c>
      <c r="J5283" s="251">
        <v>2</v>
      </c>
      <c r="K5283" s="251">
        <v>2</v>
      </c>
      <c r="M5283" s="251" t="s">
        <v>9958</v>
      </c>
      <c r="N5283" s="251" t="s">
        <v>14446</v>
      </c>
      <c r="O5283" s="251">
        <v>2</v>
      </c>
      <c r="Q5283" s="251" t="s">
        <v>15955</v>
      </c>
      <c r="R5283" s="251" t="s">
        <v>10017</v>
      </c>
      <c r="S5283" s="251" t="s">
        <v>1122</v>
      </c>
      <c r="T5283" s="251" t="str">
        <f t="shared" si="330"/>
        <v>I070642181170BZ520</v>
      </c>
      <c r="W5283" s="251" t="str">
        <f t="shared" si="331"/>
        <v>I070642181170-BZ520</v>
      </c>
    </row>
    <row r="5284" spans="1:23" x14ac:dyDescent="0.3">
      <c r="A5284" s="256" t="str">
        <f t="shared" si="329"/>
        <v>I0706421-81551BZ060-00003</v>
      </c>
      <c r="B5284" s="251" t="s">
        <v>15956</v>
      </c>
      <c r="C5284" s="251" t="s">
        <v>10117</v>
      </c>
      <c r="D5284" s="251" t="s">
        <v>15948</v>
      </c>
      <c r="E5284" s="251" t="s">
        <v>14067</v>
      </c>
      <c r="F5284" s="251" t="s">
        <v>9976</v>
      </c>
      <c r="G5284" s="251" t="s">
        <v>1296</v>
      </c>
      <c r="H5284" s="251" t="s">
        <v>10317</v>
      </c>
      <c r="I5284" s="257" t="str">
        <f t="shared" si="328"/>
        <v>-00003</v>
      </c>
      <c r="J5284" s="251">
        <v>3</v>
      </c>
      <c r="K5284" s="251">
        <v>3</v>
      </c>
      <c r="M5284" s="251" t="s">
        <v>9958</v>
      </c>
      <c r="N5284" s="251" t="s">
        <v>14446</v>
      </c>
      <c r="O5284" s="251">
        <v>3</v>
      </c>
      <c r="Q5284" s="251" t="s">
        <v>15956</v>
      </c>
      <c r="R5284" s="251" t="s">
        <v>10017</v>
      </c>
      <c r="S5284" s="251" t="s">
        <v>1295</v>
      </c>
      <c r="T5284" s="251" t="str">
        <f t="shared" si="330"/>
        <v>I070642181551BZ060</v>
      </c>
      <c r="W5284" s="251" t="str">
        <f t="shared" si="331"/>
        <v>I070642181551-BZ060</v>
      </c>
    </row>
    <row r="5285" spans="1:23" x14ac:dyDescent="0.3">
      <c r="A5285" s="256" t="str">
        <f t="shared" si="329"/>
        <v>I0706421-81551BZ090-00003</v>
      </c>
      <c r="B5285" s="251" t="s">
        <v>15957</v>
      </c>
      <c r="C5285" s="251" t="s">
        <v>10117</v>
      </c>
      <c r="D5285" s="251" t="s">
        <v>15948</v>
      </c>
      <c r="E5285" s="251" t="s">
        <v>14067</v>
      </c>
      <c r="F5285" s="251" t="s">
        <v>9978</v>
      </c>
      <c r="G5285" s="251" t="s">
        <v>1318</v>
      </c>
      <c r="H5285" s="251" t="s">
        <v>5211</v>
      </c>
      <c r="I5285" s="257" t="str">
        <f t="shared" si="328"/>
        <v>-00003</v>
      </c>
      <c r="J5285" s="251">
        <v>3</v>
      </c>
      <c r="K5285" s="251">
        <v>3</v>
      </c>
      <c r="M5285" s="251" t="s">
        <v>9958</v>
      </c>
      <c r="N5285" s="251" t="s">
        <v>14446</v>
      </c>
      <c r="O5285" s="251">
        <v>3</v>
      </c>
      <c r="Q5285" s="251" t="s">
        <v>15957</v>
      </c>
      <c r="R5285" s="251" t="s">
        <v>10017</v>
      </c>
      <c r="S5285" s="251" t="s">
        <v>1317</v>
      </c>
      <c r="T5285" s="251" t="str">
        <f t="shared" si="330"/>
        <v>I070642181551BZ090</v>
      </c>
      <c r="W5285" s="251" t="str">
        <f t="shared" si="331"/>
        <v>I070642181551-BZ090</v>
      </c>
    </row>
    <row r="5286" spans="1:23" x14ac:dyDescent="0.3">
      <c r="A5286" s="256" t="str">
        <f t="shared" si="329"/>
        <v>I0706421-81551BZ250-00003</v>
      </c>
      <c r="B5286" s="251" t="s">
        <v>15958</v>
      </c>
      <c r="C5286" s="251" t="s">
        <v>10117</v>
      </c>
      <c r="D5286" s="251" t="s">
        <v>15948</v>
      </c>
      <c r="E5286" s="251" t="s">
        <v>14067</v>
      </c>
      <c r="F5286" s="251" t="s">
        <v>9980</v>
      </c>
      <c r="G5286" s="251" t="s">
        <v>1396</v>
      </c>
      <c r="H5286" s="251" t="s">
        <v>3436</v>
      </c>
      <c r="I5286" s="257" t="str">
        <f t="shared" si="328"/>
        <v>-00003</v>
      </c>
      <c r="J5286" s="251">
        <v>3</v>
      </c>
      <c r="K5286" s="251">
        <v>3</v>
      </c>
      <c r="M5286" s="251" t="s">
        <v>9958</v>
      </c>
      <c r="N5286" s="251" t="s">
        <v>14446</v>
      </c>
      <c r="O5286" s="251">
        <v>3</v>
      </c>
      <c r="Q5286" s="251" t="s">
        <v>15958</v>
      </c>
      <c r="R5286" s="251" t="s">
        <v>10017</v>
      </c>
      <c r="S5286" s="251" t="s">
        <v>1395</v>
      </c>
      <c r="T5286" s="251" t="str">
        <f t="shared" si="330"/>
        <v>I070642181551BZ250</v>
      </c>
      <c r="W5286" s="251" t="str">
        <f t="shared" si="331"/>
        <v>I070642181551-BZ250</v>
      </c>
    </row>
    <row r="5287" spans="1:23" x14ac:dyDescent="0.3">
      <c r="A5287" s="256" t="str">
        <f t="shared" si="329"/>
        <v>I0706421-81580BZ090-00001</v>
      </c>
      <c r="B5287" s="251" t="s">
        <v>15959</v>
      </c>
      <c r="C5287" s="251" t="s">
        <v>10117</v>
      </c>
      <c r="D5287" s="251" t="s">
        <v>15948</v>
      </c>
      <c r="E5287" s="251" t="s">
        <v>14067</v>
      </c>
      <c r="F5287" s="251" t="s">
        <v>9982</v>
      </c>
      <c r="G5287" s="251" t="s">
        <v>3449</v>
      </c>
      <c r="H5287" s="251" t="s">
        <v>758</v>
      </c>
      <c r="I5287" s="257" t="str">
        <f t="shared" si="328"/>
        <v>-00001</v>
      </c>
      <c r="J5287" s="251">
        <v>1</v>
      </c>
      <c r="K5287" s="251">
        <v>1</v>
      </c>
      <c r="M5287" s="251" t="s">
        <v>9993</v>
      </c>
      <c r="N5287" s="251" t="s">
        <v>14446</v>
      </c>
      <c r="O5287" s="251">
        <v>1</v>
      </c>
      <c r="Q5287" s="251" t="s">
        <v>15959</v>
      </c>
      <c r="R5287" s="251" t="s">
        <v>10017</v>
      </c>
      <c r="S5287" s="251" t="s">
        <v>3448</v>
      </c>
      <c r="T5287" s="251" t="str">
        <f t="shared" si="330"/>
        <v>I070642181580BZ090</v>
      </c>
      <c r="W5287" s="251" t="str">
        <f t="shared" si="331"/>
        <v>I070642181580-BZ090</v>
      </c>
    </row>
    <row r="5288" spans="1:23" x14ac:dyDescent="0.3">
      <c r="A5288" s="256" t="str">
        <f t="shared" si="329"/>
        <v>I0706421-81590BZ090-00001</v>
      </c>
      <c r="B5288" s="251" t="s">
        <v>15960</v>
      </c>
      <c r="C5288" s="251" t="s">
        <v>10117</v>
      </c>
      <c r="D5288" s="251" t="s">
        <v>15948</v>
      </c>
      <c r="E5288" s="251" t="s">
        <v>14067</v>
      </c>
      <c r="F5288" s="251" t="s">
        <v>9984</v>
      </c>
      <c r="G5288" s="251" t="s">
        <v>3452</v>
      </c>
      <c r="H5288" s="251" t="s">
        <v>770</v>
      </c>
      <c r="I5288" s="257" t="str">
        <f t="shared" si="328"/>
        <v>-00001</v>
      </c>
      <c r="J5288" s="251">
        <v>1</v>
      </c>
      <c r="K5288" s="251">
        <v>1</v>
      </c>
      <c r="M5288" s="251" t="s">
        <v>9993</v>
      </c>
      <c r="N5288" s="251" t="s">
        <v>14446</v>
      </c>
      <c r="O5288" s="251">
        <v>1</v>
      </c>
      <c r="Q5288" s="251" t="s">
        <v>15960</v>
      </c>
      <c r="R5288" s="251" t="s">
        <v>10017</v>
      </c>
      <c r="S5288" s="251" t="s">
        <v>3451</v>
      </c>
      <c r="T5288" s="251" t="str">
        <f t="shared" si="330"/>
        <v>I070642181590BZ090</v>
      </c>
      <c r="W5288" s="251" t="str">
        <f t="shared" si="331"/>
        <v>I070642181590-BZ090</v>
      </c>
    </row>
    <row r="5289" spans="1:23" x14ac:dyDescent="0.3">
      <c r="A5289" s="256" t="str">
        <f t="shared" si="329"/>
        <v>I0706421-87910BZ070-00001</v>
      </c>
      <c r="B5289" s="251" t="s">
        <v>15961</v>
      </c>
      <c r="C5289" s="251" t="s">
        <v>10117</v>
      </c>
      <c r="D5289" s="251" t="s">
        <v>15948</v>
      </c>
      <c r="E5289" s="251" t="s">
        <v>14067</v>
      </c>
      <c r="F5289" s="251" t="s">
        <v>9986</v>
      </c>
      <c r="G5289" s="251" t="s">
        <v>1542</v>
      </c>
      <c r="H5289" s="251" t="s">
        <v>11862</v>
      </c>
      <c r="I5289" s="257" t="str">
        <f t="shared" si="328"/>
        <v>-00001</v>
      </c>
      <c r="J5289" s="251">
        <v>1</v>
      </c>
      <c r="K5289" s="251">
        <v>1</v>
      </c>
      <c r="M5289" s="251" t="s">
        <v>9958</v>
      </c>
      <c r="N5289" s="251" t="s">
        <v>14446</v>
      </c>
      <c r="O5289" s="251">
        <v>1</v>
      </c>
      <c r="Q5289" s="251" t="s">
        <v>15961</v>
      </c>
      <c r="R5289" s="251" t="s">
        <v>10017</v>
      </c>
      <c r="S5289" s="251" t="s">
        <v>1541</v>
      </c>
      <c r="T5289" s="251" t="str">
        <f t="shared" si="330"/>
        <v>I070642187910BZ070</v>
      </c>
      <c r="W5289" s="251" t="str">
        <f t="shared" si="331"/>
        <v>I070642187910-BZ070</v>
      </c>
    </row>
    <row r="5290" spans="1:23" x14ac:dyDescent="0.3">
      <c r="A5290" s="256" t="str">
        <f t="shared" si="329"/>
        <v>I0706421-87940BZ070-00001</v>
      </c>
      <c r="B5290" s="251" t="s">
        <v>15962</v>
      </c>
      <c r="C5290" s="251" t="s">
        <v>10117</v>
      </c>
      <c r="D5290" s="251" t="s">
        <v>15948</v>
      </c>
      <c r="E5290" s="251" t="s">
        <v>14067</v>
      </c>
      <c r="F5290" s="251" t="s">
        <v>9988</v>
      </c>
      <c r="G5290" s="251" t="s">
        <v>1545</v>
      </c>
      <c r="H5290" s="251" t="s">
        <v>10132</v>
      </c>
      <c r="I5290" s="257" t="str">
        <f t="shared" si="328"/>
        <v>-00001</v>
      </c>
      <c r="J5290" s="251">
        <v>1</v>
      </c>
      <c r="K5290" s="251">
        <v>1</v>
      </c>
      <c r="M5290" s="251" t="s">
        <v>9993</v>
      </c>
      <c r="N5290" s="251" t="s">
        <v>14446</v>
      </c>
      <c r="O5290" s="251">
        <v>1</v>
      </c>
      <c r="Q5290" s="251" t="s">
        <v>15962</v>
      </c>
      <c r="R5290" s="251" t="s">
        <v>10017</v>
      </c>
      <c r="S5290" s="251" t="s">
        <v>1544</v>
      </c>
      <c r="T5290" s="251" t="str">
        <f t="shared" si="330"/>
        <v>I070642187940BZ070</v>
      </c>
      <c r="W5290" s="251" t="str">
        <f t="shared" si="331"/>
        <v>I070642187940-BZ070</v>
      </c>
    </row>
    <row r="5291" spans="1:23" x14ac:dyDescent="0.3">
      <c r="A5291" s="256" t="str">
        <f t="shared" si="329"/>
        <v>I0706422-81130BZ520-00002</v>
      </c>
      <c r="B5291" s="251" t="s">
        <v>15963</v>
      </c>
      <c r="C5291" s="251" t="s">
        <v>10117</v>
      </c>
      <c r="D5291" s="251" t="s">
        <v>15964</v>
      </c>
      <c r="E5291" s="251" t="s">
        <v>14067</v>
      </c>
      <c r="F5291" s="251" t="s">
        <v>9957</v>
      </c>
      <c r="G5291" s="251" t="s">
        <v>1115</v>
      </c>
      <c r="H5291" s="251" t="s">
        <v>5101</v>
      </c>
      <c r="I5291" s="257" t="str">
        <f t="shared" si="328"/>
        <v>-00002</v>
      </c>
      <c r="J5291" s="251">
        <v>2</v>
      </c>
      <c r="K5291" s="251">
        <v>2</v>
      </c>
      <c r="M5291" s="251" t="s">
        <v>9958</v>
      </c>
      <c r="N5291" s="251" t="s">
        <v>14725</v>
      </c>
      <c r="O5291" s="251">
        <v>2</v>
      </c>
      <c r="Q5291" s="251" t="s">
        <v>15963</v>
      </c>
      <c r="R5291" s="251" t="s">
        <v>10028</v>
      </c>
      <c r="S5291" s="251" t="s">
        <v>1114</v>
      </c>
      <c r="T5291" s="251" t="str">
        <f t="shared" si="330"/>
        <v>I070642281130BZ520</v>
      </c>
      <c r="W5291" s="251" t="str">
        <f t="shared" si="331"/>
        <v>I070642281130-BZ520</v>
      </c>
    </row>
    <row r="5292" spans="1:23" x14ac:dyDescent="0.3">
      <c r="A5292" s="256" t="str">
        <f t="shared" si="329"/>
        <v>I0706422-81560BZ010-00001</v>
      </c>
      <c r="B5292" s="251" t="s">
        <v>15965</v>
      </c>
      <c r="C5292" s="251" t="s">
        <v>10117</v>
      </c>
      <c r="D5292" s="251" t="s">
        <v>15964</v>
      </c>
      <c r="E5292" s="251" t="s">
        <v>14067</v>
      </c>
      <c r="F5292" s="251" t="s">
        <v>9962</v>
      </c>
      <c r="G5292" s="251" t="s">
        <v>1283</v>
      </c>
      <c r="H5292" s="251" t="s">
        <v>11726</v>
      </c>
      <c r="I5292" s="257" t="str">
        <f t="shared" si="328"/>
        <v>-00001</v>
      </c>
      <c r="J5292" s="251">
        <v>1</v>
      </c>
      <c r="K5292" s="251">
        <v>1</v>
      </c>
      <c r="M5292" s="251" t="s">
        <v>9993</v>
      </c>
      <c r="N5292" s="251" t="s">
        <v>14725</v>
      </c>
      <c r="O5292" s="251">
        <v>1</v>
      </c>
      <c r="Q5292" s="251" t="s">
        <v>15965</v>
      </c>
      <c r="R5292" s="251" t="s">
        <v>10028</v>
      </c>
      <c r="S5292" s="251" t="s">
        <v>1282</v>
      </c>
      <c r="T5292" s="251" t="str">
        <f t="shared" si="330"/>
        <v>I070642281560BZ010</v>
      </c>
      <c r="W5292" s="251" t="str">
        <f t="shared" si="331"/>
        <v>I070642281560-BZ010</v>
      </c>
    </row>
    <row r="5293" spans="1:23" x14ac:dyDescent="0.3">
      <c r="A5293" s="256" t="str">
        <f t="shared" si="329"/>
        <v>I0802175-815500W050-00001</v>
      </c>
      <c r="B5293" s="251" t="s">
        <v>15966</v>
      </c>
      <c r="C5293" s="251" t="s">
        <v>10151</v>
      </c>
      <c r="D5293" s="251" t="s">
        <v>15967</v>
      </c>
      <c r="E5293" s="251" t="s">
        <v>14067</v>
      </c>
      <c r="F5293" s="251" t="s">
        <v>9957</v>
      </c>
      <c r="G5293" s="251" t="s">
        <v>97</v>
      </c>
      <c r="H5293" s="251" t="s">
        <v>15734</v>
      </c>
      <c r="I5293" s="257" t="str">
        <f t="shared" si="328"/>
        <v>-00001</v>
      </c>
      <c r="J5293" s="251">
        <v>1</v>
      </c>
      <c r="K5293" s="251">
        <v>1</v>
      </c>
      <c r="M5293" s="251" t="s">
        <v>9993</v>
      </c>
      <c r="N5293" s="251" t="s">
        <v>14446</v>
      </c>
      <c r="O5293" s="251">
        <v>1</v>
      </c>
      <c r="Q5293" s="251" t="s">
        <v>15966</v>
      </c>
      <c r="R5293" s="251" t="s">
        <v>10017</v>
      </c>
      <c r="S5293" s="251" t="s">
        <v>96</v>
      </c>
      <c r="T5293" s="251" t="str">
        <f t="shared" si="330"/>
        <v>I0802175815500W050</v>
      </c>
      <c r="W5293" s="251" t="str">
        <f t="shared" si="331"/>
        <v>I080217581550-0W050</v>
      </c>
    </row>
    <row r="5294" spans="1:23" x14ac:dyDescent="0.3">
      <c r="A5294" s="256" t="str">
        <f t="shared" si="329"/>
        <v>I0306247-525620K070-00002</v>
      </c>
      <c r="B5294" s="251" t="s">
        <v>15968</v>
      </c>
      <c r="C5294" s="251" t="s">
        <v>9954</v>
      </c>
      <c r="D5294" s="251" t="s">
        <v>15969</v>
      </c>
      <c r="E5294" s="251" t="s">
        <v>14189</v>
      </c>
      <c r="F5294" s="251" t="s">
        <v>9957</v>
      </c>
      <c r="G5294" s="251" t="s">
        <v>732</v>
      </c>
      <c r="H5294" s="251" t="s">
        <v>10161</v>
      </c>
      <c r="I5294" s="257" t="str">
        <f t="shared" si="328"/>
        <v>-00002</v>
      </c>
      <c r="J5294" s="251">
        <v>2</v>
      </c>
      <c r="K5294" s="251">
        <v>2</v>
      </c>
      <c r="M5294" s="251" t="s">
        <v>10007</v>
      </c>
      <c r="N5294" s="251" t="s">
        <v>14446</v>
      </c>
      <c r="O5294" s="251">
        <v>2</v>
      </c>
      <c r="Q5294" s="251" t="s">
        <v>15968</v>
      </c>
      <c r="R5294" s="251" t="s">
        <v>9960</v>
      </c>
      <c r="S5294" s="251" t="s">
        <v>731</v>
      </c>
      <c r="T5294" s="251" t="str">
        <f t="shared" si="330"/>
        <v>I0306247525620K070</v>
      </c>
      <c r="W5294" s="251" t="str">
        <f t="shared" si="331"/>
        <v>I030624752562-0K070</v>
      </c>
    </row>
    <row r="5295" spans="1:23" x14ac:dyDescent="0.3">
      <c r="A5295" s="256" t="str">
        <f t="shared" si="329"/>
        <v>I0306247-525630K010-00002</v>
      </c>
      <c r="B5295" s="251" t="s">
        <v>15970</v>
      </c>
      <c r="C5295" s="251" t="s">
        <v>9954</v>
      </c>
      <c r="D5295" s="251" t="s">
        <v>15969</v>
      </c>
      <c r="E5295" s="251" t="s">
        <v>14189</v>
      </c>
      <c r="F5295" s="251" t="s">
        <v>9962</v>
      </c>
      <c r="G5295" s="251" t="s">
        <v>749</v>
      </c>
      <c r="H5295" s="251" t="s">
        <v>10163</v>
      </c>
      <c r="I5295" s="257" t="str">
        <f t="shared" si="328"/>
        <v>-00002</v>
      </c>
      <c r="J5295" s="251">
        <v>2</v>
      </c>
      <c r="K5295" s="251">
        <v>2</v>
      </c>
      <c r="M5295" s="251" t="s">
        <v>10007</v>
      </c>
      <c r="N5295" s="251" t="s">
        <v>14446</v>
      </c>
      <c r="O5295" s="251">
        <v>2</v>
      </c>
      <c r="Q5295" s="251" t="s">
        <v>15970</v>
      </c>
      <c r="R5295" s="251" t="s">
        <v>9960</v>
      </c>
      <c r="S5295" s="251" t="s">
        <v>748</v>
      </c>
      <c r="T5295" s="251" t="str">
        <f t="shared" si="330"/>
        <v>I0306247525630K010</v>
      </c>
      <c r="W5295" s="251" t="str">
        <f t="shared" si="331"/>
        <v>I030624752563-0K010</v>
      </c>
    </row>
    <row r="5296" spans="1:23" x14ac:dyDescent="0.3">
      <c r="A5296" s="256" t="str">
        <f t="shared" si="329"/>
        <v>I0306247-811100K520-00002</v>
      </c>
      <c r="B5296" s="251" t="s">
        <v>15971</v>
      </c>
      <c r="C5296" s="251" t="s">
        <v>9954</v>
      </c>
      <c r="D5296" s="251" t="s">
        <v>15969</v>
      </c>
      <c r="E5296" s="251" t="s">
        <v>14189</v>
      </c>
      <c r="F5296" s="251" t="s">
        <v>9964</v>
      </c>
      <c r="G5296" s="251" t="s">
        <v>269</v>
      </c>
      <c r="H5296" s="251" t="s">
        <v>3422</v>
      </c>
      <c r="I5296" s="257" t="str">
        <f t="shared" si="328"/>
        <v>-00002</v>
      </c>
      <c r="J5296" s="251">
        <v>2</v>
      </c>
      <c r="K5296" s="251">
        <v>2</v>
      </c>
      <c r="M5296" s="251" t="s">
        <v>9958</v>
      </c>
      <c r="N5296" s="251" t="s">
        <v>14446</v>
      </c>
      <c r="O5296" s="251">
        <v>2</v>
      </c>
      <c r="Q5296" s="251" t="s">
        <v>15971</v>
      </c>
      <c r="R5296" s="251" t="s">
        <v>9960</v>
      </c>
      <c r="S5296" s="251" t="s">
        <v>7</v>
      </c>
      <c r="T5296" s="251" t="str">
        <f t="shared" si="330"/>
        <v>I0306247811100K520</v>
      </c>
      <c r="W5296" s="251" t="str">
        <f t="shared" si="331"/>
        <v>I030624781110-0K520</v>
      </c>
    </row>
    <row r="5297" spans="1:23" x14ac:dyDescent="0.3">
      <c r="A5297" s="256" t="str">
        <f t="shared" si="329"/>
        <v>I0306247-811100K580-00009</v>
      </c>
      <c r="B5297" s="251" t="s">
        <v>15972</v>
      </c>
      <c r="C5297" s="251" t="s">
        <v>9954</v>
      </c>
      <c r="D5297" s="251" t="s">
        <v>15969</v>
      </c>
      <c r="E5297" s="251" t="s">
        <v>14189</v>
      </c>
      <c r="F5297" s="251" t="s">
        <v>9966</v>
      </c>
      <c r="G5297" s="251" t="s">
        <v>429</v>
      </c>
      <c r="H5297" s="251" t="s">
        <v>3422</v>
      </c>
      <c r="I5297" s="257" t="str">
        <f t="shared" si="328"/>
        <v>-00009</v>
      </c>
      <c r="J5297" s="251">
        <v>9</v>
      </c>
      <c r="K5297" s="251">
        <v>9</v>
      </c>
      <c r="M5297" s="251" t="s">
        <v>9958</v>
      </c>
      <c r="N5297" s="251" t="s">
        <v>14446</v>
      </c>
      <c r="O5297" s="251">
        <v>9</v>
      </c>
      <c r="Q5297" s="251" t="s">
        <v>15972</v>
      </c>
      <c r="R5297" s="251" t="s">
        <v>9960</v>
      </c>
      <c r="S5297" s="251" t="s">
        <v>428</v>
      </c>
      <c r="T5297" s="251" t="str">
        <f t="shared" si="330"/>
        <v>I0306247811100K580</v>
      </c>
      <c r="W5297" s="251" t="str">
        <f t="shared" si="331"/>
        <v>I030624781110-0K580</v>
      </c>
    </row>
    <row r="5298" spans="1:23" x14ac:dyDescent="0.3">
      <c r="A5298" s="256" t="str">
        <f t="shared" si="329"/>
        <v>I0306247-81110VT090-00001</v>
      </c>
      <c r="B5298" s="251" t="s">
        <v>15973</v>
      </c>
      <c r="C5298" s="251" t="s">
        <v>9954</v>
      </c>
      <c r="D5298" s="251" t="s">
        <v>15969</v>
      </c>
      <c r="E5298" s="251" t="s">
        <v>14189</v>
      </c>
      <c r="F5298" s="251" t="s">
        <v>9968</v>
      </c>
      <c r="G5298" s="251" t="s">
        <v>14592</v>
      </c>
      <c r="H5298" s="251" t="s">
        <v>3422</v>
      </c>
      <c r="I5298" s="257" t="str">
        <f t="shared" si="328"/>
        <v>-00001</v>
      </c>
      <c r="J5298" s="251">
        <v>1</v>
      </c>
      <c r="K5298" s="251">
        <v>1</v>
      </c>
      <c r="M5298" s="251" t="s">
        <v>9958</v>
      </c>
      <c r="N5298" s="251" t="s">
        <v>14446</v>
      </c>
      <c r="O5298" s="251">
        <v>1</v>
      </c>
      <c r="Q5298" s="251" t="s">
        <v>15973</v>
      </c>
      <c r="R5298" s="251" t="s">
        <v>9960</v>
      </c>
      <c r="S5298" s="251" t="s">
        <v>3721</v>
      </c>
      <c r="T5298" s="251" t="str">
        <f t="shared" si="330"/>
        <v>I030624781110VT090</v>
      </c>
      <c r="W5298" s="251" t="str">
        <f t="shared" si="331"/>
        <v>I030624781110-VT090</v>
      </c>
    </row>
    <row r="5299" spans="1:23" x14ac:dyDescent="0.3">
      <c r="A5299" s="256" t="str">
        <f t="shared" si="329"/>
        <v>I0306247-811300K520-00015</v>
      </c>
      <c r="B5299" s="251" t="s">
        <v>15974</v>
      </c>
      <c r="C5299" s="251" t="s">
        <v>9954</v>
      </c>
      <c r="D5299" s="251" t="s">
        <v>15969</v>
      </c>
      <c r="E5299" s="251" t="s">
        <v>14189</v>
      </c>
      <c r="F5299" s="251" t="s">
        <v>9970</v>
      </c>
      <c r="G5299" s="251" t="s">
        <v>277</v>
      </c>
      <c r="H5299" s="251" t="s">
        <v>5101</v>
      </c>
      <c r="I5299" s="257" t="str">
        <f t="shared" si="328"/>
        <v>-00015</v>
      </c>
      <c r="J5299" s="251">
        <v>15</v>
      </c>
      <c r="K5299" s="251">
        <v>15</v>
      </c>
      <c r="M5299" s="251" t="s">
        <v>9958</v>
      </c>
      <c r="N5299" s="251" t="s">
        <v>14446</v>
      </c>
      <c r="O5299" s="251">
        <v>15</v>
      </c>
      <c r="Q5299" s="251" t="s">
        <v>15974</v>
      </c>
      <c r="R5299" s="251" t="s">
        <v>9960</v>
      </c>
      <c r="S5299" s="251" t="s">
        <v>276</v>
      </c>
      <c r="T5299" s="251" t="str">
        <f t="shared" si="330"/>
        <v>I0306247811300K520</v>
      </c>
      <c r="W5299" s="251" t="str">
        <f t="shared" si="331"/>
        <v>I030624781130-0K520</v>
      </c>
    </row>
    <row r="5300" spans="1:23" x14ac:dyDescent="0.3">
      <c r="A5300" s="256" t="str">
        <f t="shared" si="329"/>
        <v>I0306247-811300K580-00018</v>
      </c>
      <c r="B5300" s="251" t="s">
        <v>15975</v>
      </c>
      <c r="C5300" s="251" t="s">
        <v>9954</v>
      </c>
      <c r="D5300" s="251" t="s">
        <v>15969</v>
      </c>
      <c r="E5300" s="251" t="s">
        <v>14189</v>
      </c>
      <c r="F5300" s="251" t="s">
        <v>9972</v>
      </c>
      <c r="G5300" s="251" t="s">
        <v>434</v>
      </c>
      <c r="H5300" s="251" t="s">
        <v>5101</v>
      </c>
      <c r="I5300" s="257" t="str">
        <f t="shared" si="328"/>
        <v>-00018</v>
      </c>
      <c r="J5300" s="251">
        <v>18</v>
      </c>
      <c r="K5300" s="251">
        <v>18</v>
      </c>
      <c r="M5300" s="251" t="s">
        <v>9958</v>
      </c>
      <c r="N5300" s="251" t="s">
        <v>14446</v>
      </c>
      <c r="O5300" s="251">
        <v>18</v>
      </c>
      <c r="Q5300" s="251" t="s">
        <v>15975</v>
      </c>
      <c r="R5300" s="251" t="s">
        <v>9960</v>
      </c>
      <c r="S5300" s="251" t="s">
        <v>433</v>
      </c>
      <c r="T5300" s="251" t="str">
        <f t="shared" si="330"/>
        <v>I0306247811300K580</v>
      </c>
      <c r="W5300" s="251" t="str">
        <f t="shared" si="331"/>
        <v>I030624781130-0K580</v>
      </c>
    </row>
    <row r="5301" spans="1:23" x14ac:dyDescent="0.3">
      <c r="A5301" s="256" t="str">
        <f t="shared" si="329"/>
        <v>I0306247-811500K520-00005</v>
      </c>
      <c r="B5301" s="251" t="s">
        <v>15976</v>
      </c>
      <c r="C5301" s="251" t="s">
        <v>9954</v>
      </c>
      <c r="D5301" s="251" t="s">
        <v>15969</v>
      </c>
      <c r="E5301" s="251" t="s">
        <v>14189</v>
      </c>
      <c r="F5301" s="251" t="s">
        <v>9974</v>
      </c>
      <c r="G5301" s="251" t="s">
        <v>280</v>
      </c>
      <c r="H5301" s="251" t="s">
        <v>3429</v>
      </c>
      <c r="I5301" s="257" t="str">
        <f t="shared" si="328"/>
        <v>-00005</v>
      </c>
      <c r="J5301" s="251">
        <v>5</v>
      </c>
      <c r="K5301" s="251">
        <v>5</v>
      </c>
      <c r="M5301" s="251" t="s">
        <v>9958</v>
      </c>
      <c r="N5301" s="251" t="s">
        <v>14446</v>
      </c>
      <c r="O5301" s="251">
        <v>5</v>
      </c>
      <c r="Q5301" s="251" t="s">
        <v>15976</v>
      </c>
      <c r="R5301" s="251" t="s">
        <v>9960</v>
      </c>
      <c r="S5301" s="251" t="s">
        <v>12</v>
      </c>
      <c r="T5301" s="251" t="str">
        <f t="shared" si="330"/>
        <v>I0306247811500K520</v>
      </c>
      <c r="W5301" s="251" t="str">
        <f t="shared" si="331"/>
        <v>I030624781150-0K520</v>
      </c>
    </row>
    <row r="5302" spans="1:23" x14ac:dyDescent="0.3">
      <c r="A5302" s="256" t="str">
        <f t="shared" si="329"/>
        <v>I0306247-811500K580-00011</v>
      </c>
      <c r="B5302" s="251" t="s">
        <v>15977</v>
      </c>
      <c r="C5302" s="251" t="s">
        <v>9954</v>
      </c>
      <c r="D5302" s="251" t="s">
        <v>15969</v>
      </c>
      <c r="E5302" s="251" t="s">
        <v>14189</v>
      </c>
      <c r="F5302" s="251" t="s">
        <v>9976</v>
      </c>
      <c r="G5302" s="251" t="s">
        <v>437</v>
      </c>
      <c r="H5302" s="251" t="s">
        <v>3429</v>
      </c>
      <c r="I5302" s="257" t="str">
        <f t="shared" si="328"/>
        <v>-00011</v>
      </c>
      <c r="J5302" s="251">
        <v>11</v>
      </c>
      <c r="K5302" s="251">
        <v>11</v>
      </c>
      <c r="M5302" s="251" t="s">
        <v>9958</v>
      </c>
      <c r="N5302" s="251" t="s">
        <v>14446</v>
      </c>
      <c r="O5302" s="251">
        <v>11</v>
      </c>
      <c r="Q5302" s="251" t="s">
        <v>15977</v>
      </c>
      <c r="R5302" s="251" t="s">
        <v>9960</v>
      </c>
      <c r="S5302" s="251" t="s">
        <v>436</v>
      </c>
      <c r="T5302" s="251" t="str">
        <f t="shared" si="330"/>
        <v>I0306247811500K580</v>
      </c>
      <c r="W5302" s="251" t="str">
        <f t="shared" si="331"/>
        <v>I030624781150-0K580</v>
      </c>
    </row>
    <row r="5303" spans="1:23" x14ac:dyDescent="0.3">
      <c r="A5303" s="256" t="str">
        <f t="shared" si="329"/>
        <v>I0306247-811700K520-00013</v>
      </c>
      <c r="B5303" s="251" t="s">
        <v>15978</v>
      </c>
      <c r="C5303" s="251" t="s">
        <v>9954</v>
      </c>
      <c r="D5303" s="251" t="s">
        <v>15969</v>
      </c>
      <c r="E5303" s="251" t="s">
        <v>14189</v>
      </c>
      <c r="F5303" s="251" t="s">
        <v>9978</v>
      </c>
      <c r="G5303" s="251" t="s">
        <v>285</v>
      </c>
      <c r="H5303" s="251" t="s">
        <v>5102</v>
      </c>
      <c r="I5303" s="257" t="str">
        <f t="shared" si="328"/>
        <v>-00013</v>
      </c>
      <c r="J5303" s="251">
        <v>13</v>
      </c>
      <c r="K5303" s="251">
        <v>13</v>
      </c>
      <c r="M5303" s="251" t="s">
        <v>9958</v>
      </c>
      <c r="N5303" s="251" t="s">
        <v>14446</v>
      </c>
      <c r="O5303" s="251">
        <v>13</v>
      </c>
      <c r="Q5303" s="251" t="s">
        <v>15978</v>
      </c>
      <c r="R5303" s="251" t="s">
        <v>9960</v>
      </c>
      <c r="S5303" s="251" t="s">
        <v>284</v>
      </c>
      <c r="T5303" s="251" t="str">
        <f t="shared" si="330"/>
        <v>I0306247811700K520</v>
      </c>
      <c r="W5303" s="251" t="str">
        <f t="shared" si="331"/>
        <v>I030624781170-0K520</v>
      </c>
    </row>
    <row r="5304" spans="1:23" x14ac:dyDescent="0.3">
      <c r="A5304" s="256" t="str">
        <f t="shared" si="329"/>
        <v>I0306247-811700K580-00020</v>
      </c>
      <c r="B5304" s="251" t="s">
        <v>15979</v>
      </c>
      <c r="C5304" s="251" t="s">
        <v>9954</v>
      </c>
      <c r="D5304" s="251" t="s">
        <v>15969</v>
      </c>
      <c r="E5304" s="251" t="s">
        <v>14189</v>
      </c>
      <c r="F5304" s="251" t="s">
        <v>9980</v>
      </c>
      <c r="G5304" s="251" t="s">
        <v>442</v>
      </c>
      <c r="H5304" s="251" t="s">
        <v>5102</v>
      </c>
      <c r="I5304" s="257" t="str">
        <f t="shared" si="328"/>
        <v>-00020</v>
      </c>
      <c r="J5304" s="251">
        <v>20</v>
      </c>
      <c r="K5304" s="251">
        <v>20</v>
      </c>
      <c r="M5304" s="251" t="s">
        <v>9958</v>
      </c>
      <c r="N5304" s="251" t="s">
        <v>14446</v>
      </c>
      <c r="O5304" s="251">
        <v>20</v>
      </c>
      <c r="Q5304" s="251" t="s">
        <v>15979</v>
      </c>
      <c r="R5304" s="251" t="s">
        <v>9960</v>
      </c>
      <c r="S5304" s="251" t="s">
        <v>441</v>
      </c>
      <c r="T5304" s="251" t="str">
        <f t="shared" si="330"/>
        <v>I0306247811700K580</v>
      </c>
      <c r="W5304" s="251" t="str">
        <f t="shared" si="331"/>
        <v>I030624781170-0K580</v>
      </c>
    </row>
    <row r="5305" spans="1:23" x14ac:dyDescent="0.3">
      <c r="A5305" s="256" t="str">
        <f t="shared" si="329"/>
        <v>I0306247-815500D890-00003</v>
      </c>
      <c r="B5305" s="251" t="s">
        <v>15980</v>
      </c>
      <c r="C5305" s="251" t="s">
        <v>9954</v>
      </c>
      <c r="D5305" s="251" t="s">
        <v>15969</v>
      </c>
      <c r="E5305" s="251" t="s">
        <v>14189</v>
      </c>
      <c r="F5305" s="251" t="s">
        <v>9982</v>
      </c>
      <c r="G5305" s="251" t="s">
        <v>814</v>
      </c>
      <c r="H5305" s="251" t="s">
        <v>5202</v>
      </c>
      <c r="I5305" s="257" t="str">
        <f t="shared" si="328"/>
        <v>-00003</v>
      </c>
      <c r="J5305" s="251">
        <v>3</v>
      </c>
      <c r="K5305" s="251">
        <v>3</v>
      </c>
      <c r="M5305" s="251" t="s">
        <v>9993</v>
      </c>
      <c r="N5305" s="251" t="s">
        <v>14446</v>
      </c>
      <c r="O5305" s="251">
        <v>3</v>
      </c>
      <c r="Q5305" s="251" t="s">
        <v>15980</v>
      </c>
      <c r="R5305" s="251" t="s">
        <v>9960</v>
      </c>
      <c r="S5305" s="251" t="s">
        <v>813</v>
      </c>
      <c r="T5305" s="251" t="str">
        <f t="shared" si="330"/>
        <v>I0306247815500D890</v>
      </c>
      <c r="W5305" s="251" t="str">
        <f t="shared" si="331"/>
        <v>I030624781550-0D890</v>
      </c>
    </row>
    <row r="5306" spans="1:23" x14ac:dyDescent="0.3">
      <c r="A5306" s="256" t="str">
        <f t="shared" si="329"/>
        <v>I0306247-815500K210-00010</v>
      </c>
      <c r="B5306" s="251" t="s">
        <v>15981</v>
      </c>
      <c r="C5306" s="251" t="s">
        <v>9954</v>
      </c>
      <c r="D5306" s="251" t="s">
        <v>15969</v>
      </c>
      <c r="E5306" s="251" t="s">
        <v>14189</v>
      </c>
      <c r="F5306" s="251" t="s">
        <v>9984</v>
      </c>
      <c r="G5306" s="251" t="s">
        <v>654</v>
      </c>
      <c r="H5306" s="251" t="s">
        <v>5202</v>
      </c>
      <c r="I5306" s="257" t="str">
        <f t="shared" si="328"/>
        <v>-00010</v>
      </c>
      <c r="J5306" s="251">
        <v>10</v>
      </c>
      <c r="K5306" s="251">
        <v>10</v>
      </c>
      <c r="M5306" s="251" t="s">
        <v>9958</v>
      </c>
      <c r="N5306" s="251" t="s">
        <v>14446</v>
      </c>
      <c r="O5306" s="251">
        <v>10</v>
      </c>
      <c r="Q5306" s="251" t="s">
        <v>15981</v>
      </c>
      <c r="R5306" s="251" t="s">
        <v>9960</v>
      </c>
      <c r="S5306" s="251" t="s">
        <v>653</v>
      </c>
      <c r="T5306" s="251" t="str">
        <f t="shared" si="330"/>
        <v>I0306247815500K210</v>
      </c>
      <c r="W5306" s="251" t="str">
        <f t="shared" si="331"/>
        <v>I030624781550-0K210</v>
      </c>
    </row>
    <row r="5307" spans="1:23" x14ac:dyDescent="0.3">
      <c r="A5307" s="256" t="str">
        <f t="shared" si="329"/>
        <v>I0306247-815500K240-00003</v>
      </c>
      <c r="B5307" s="251" t="s">
        <v>15982</v>
      </c>
      <c r="C5307" s="251" t="s">
        <v>9954</v>
      </c>
      <c r="D5307" s="251" t="s">
        <v>15969</v>
      </c>
      <c r="E5307" s="251" t="s">
        <v>14189</v>
      </c>
      <c r="F5307" s="251" t="s">
        <v>9986</v>
      </c>
      <c r="G5307" s="251" t="s">
        <v>727</v>
      </c>
      <c r="H5307" s="251" t="s">
        <v>5202</v>
      </c>
      <c r="I5307" s="257" t="str">
        <f t="shared" si="328"/>
        <v>-00003</v>
      </c>
      <c r="J5307" s="251">
        <v>3</v>
      </c>
      <c r="K5307" s="251">
        <v>3</v>
      </c>
      <c r="M5307" s="251" t="s">
        <v>9958</v>
      </c>
      <c r="N5307" s="251" t="s">
        <v>14446</v>
      </c>
      <c r="O5307" s="251">
        <v>3</v>
      </c>
      <c r="Q5307" s="251" t="s">
        <v>15982</v>
      </c>
      <c r="R5307" s="251" t="s">
        <v>9960</v>
      </c>
      <c r="S5307" s="251" t="s">
        <v>726</v>
      </c>
      <c r="T5307" s="251" t="str">
        <f t="shared" si="330"/>
        <v>I0306247815500K240</v>
      </c>
      <c r="W5307" s="251" t="str">
        <f t="shared" si="331"/>
        <v>I030624781550-0K240</v>
      </c>
    </row>
    <row r="5308" spans="1:23" x14ac:dyDescent="0.3">
      <c r="A5308" s="256" t="str">
        <f t="shared" si="329"/>
        <v>I0306247-815500K630-00003</v>
      </c>
      <c r="B5308" s="251" t="s">
        <v>15983</v>
      </c>
      <c r="C5308" s="251" t="s">
        <v>9954</v>
      </c>
      <c r="D5308" s="251" t="s">
        <v>15969</v>
      </c>
      <c r="E5308" s="251" t="s">
        <v>14189</v>
      </c>
      <c r="F5308" s="251" t="s">
        <v>9988</v>
      </c>
      <c r="G5308" s="251" t="s">
        <v>3385</v>
      </c>
      <c r="H5308" s="251" t="s">
        <v>5202</v>
      </c>
      <c r="I5308" s="257" t="str">
        <f t="shared" si="328"/>
        <v>-00003</v>
      </c>
      <c r="J5308" s="251">
        <v>3</v>
      </c>
      <c r="K5308" s="251">
        <v>3</v>
      </c>
      <c r="M5308" s="251" t="s">
        <v>9958</v>
      </c>
      <c r="N5308" s="251" t="s">
        <v>14446</v>
      </c>
      <c r="O5308" s="251">
        <v>3</v>
      </c>
      <c r="Q5308" s="251" t="s">
        <v>15983</v>
      </c>
      <c r="R5308" s="251" t="s">
        <v>9960</v>
      </c>
      <c r="S5308" s="251" t="s">
        <v>3366</v>
      </c>
      <c r="T5308" s="251" t="str">
        <f t="shared" si="330"/>
        <v>I0306247815500K630</v>
      </c>
      <c r="W5308" s="251" t="str">
        <f t="shared" si="331"/>
        <v>I030624781550-0K630</v>
      </c>
    </row>
    <row r="5309" spans="1:23" x14ac:dyDescent="0.3">
      <c r="A5309" s="256" t="str">
        <f t="shared" si="329"/>
        <v>I0306247-815510K240-00013</v>
      </c>
      <c r="B5309" s="251" t="s">
        <v>15984</v>
      </c>
      <c r="C5309" s="251" t="s">
        <v>9954</v>
      </c>
      <c r="D5309" s="251" t="s">
        <v>15969</v>
      </c>
      <c r="E5309" s="251" t="s">
        <v>14189</v>
      </c>
      <c r="F5309" s="251" t="s">
        <v>9990</v>
      </c>
      <c r="G5309" s="251" t="s">
        <v>740</v>
      </c>
      <c r="H5309" s="251" t="s">
        <v>3436</v>
      </c>
      <c r="I5309" s="257" t="str">
        <f t="shared" si="328"/>
        <v>-00013</v>
      </c>
      <c r="J5309" s="251">
        <v>13</v>
      </c>
      <c r="K5309" s="251">
        <v>13</v>
      </c>
      <c r="M5309" s="251" t="s">
        <v>9958</v>
      </c>
      <c r="N5309" s="251" t="s">
        <v>14446</v>
      </c>
      <c r="O5309" s="251">
        <v>13</v>
      </c>
      <c r="Q5309" s="251" t="s">
        <v>15984</v>
      </c>
      <c r="R5309" s="251" t="s">
        <v>9960</v>
      </c>
      <c r="S5309" s="251" t="s">
        <v>9</v>
      </c>
      <c r="T5309" s="251" t="str">
        <f t="shared" si="330"/>
        <v>I0306247815510K240</v>
      </c>
      <c r="W5309" s="251" t="str">
        <f t="shared" si="331"/>
        <v>I030624781551-0K240</v>
      </c>
    </row>
    <row r="5310" spans="1:23" x14ac:dyDescent="0.3">
      <c r="A5310" s="256" t="str">
        <f t="shared" si="329"/>
        <v>I0306247-815600K210-00009</v>
      </c>
      <c r="B5310" s="251" t="s">
        <v>15985</v>
      </c>
      <c r="C5310" s="251" t="s">
        <v>9954</v>
      </c>
      <c r="D5310" s="251" t="s">
        <v>15969</v>
      </c>
      <c r="E5310" s="251" t="s">
        <v>14189</v>
      </c>
      <c r="F5310" s="251" t="s">
        <v>9992</v>
      </c>
      <c r="G5310" s="251" t="s">
        <v>670</v>
      </c>
      <c r="H5310" s="251" t="s">
        <v>5204</v>
      </c>
      <c r="I5310" s="257" t="str">
        <f t="shared" si="328"/>
        <v>-00009</v>
      </c>
      <c r="J5310" s="251">
        <v>9</v>
      </c>
      <c r="K5310" s="251">
        <v>9</v>
      </c>
      <c r="M5310" s="251" t="s">
        <v>9958</v>
      </c>
      <c r="N5310" s="251" t="s">
        <v>14446</v>
      </c>
      <c r="O5310" s="251">
        <v>9</v>
      </c>
      <c r="Q5310" s="251" t="s">
        <v>15985</v>
      </c>
      <c r="R5310" s="251" t="s">
        <v>9960</v>
      </c>
      <c r="S5310" s="251" t="s">
        <v>13</v>
      </c>
      <c r="T5310" s="251" t="str">
        <f t="shared" si="330"/>
        <v>I0306247815600K210</v>
      </c>
      <c r="W5310" s="251" t="str">
        <f t="shared" si="331"/>
        <v>I030624781560-0K210</v>
      </c>
    </row>
    <row r="5311" spans="1:23" x14ac:dyDescent="0.3">
      <c r="A5311" s="256" t="str">
        <f t="shared" si="329"/>
        <v>I0306247-815600K240-00004</v>
      </c>
      <c r="B5311" s="251" t="s">
        <v>15986</v>
      </c>
      <c r="C5311" s="251" t="s">
        <v>9954</v>
      </c>
      <c r="D5311" s="251" t="s">
        <v>15969</v>
      </c>
      <c r="E5311" s="251" t="s">
        <v>14189</v>
      </c>
      <c r="F5311" s="251" t="s">
        <v>9995</v>
      </c>
      <c r="G5311" s="251" t="s">
        <v>744</v>
      </c>
      <c r="H5311" s="251" t="s">
        <v>5204</v>
      </c>
      <c r="I5311" s="257" t="str">
        <f t="shared" si="328"/>
        <v>-00004</v>
      </c>
      <c r="J5311" s="251">
        <v>4</v>
      </c>
      <c r="K5311" s="251">
        <v>4</v>
      </c>
      <c r="M5311" s="251" t="s">
        <v>9958</v>
      </c>
      <c r="N5311" s="251" t="s">
        <v>14446</v>
      </c>
      <c r="O5311" s="251">
        <v>4</v>
      </c>
      <c r="Q5311" s="251" t="s">
        <v>15986</v>
      </c>
      <c r="R5311" s="251" t="s">
        <v>9960</v>
      </c>
      <c r="S5311" s="251" t="s">
        <v>743</v>
      </c>
      <c r="T5311" s="251" t="str">
        <f t="shared" si="330"/>
        <v>I0306247815600K240</v>
      </c>
      <c r="W5311" s="251" t="str">
        <f t="shared" si="331"/>
        <v>I030624781560-0K240</v>
      </c>
    </row>
    <row r="5312" spans="1:23" x14ac:dyDescent="0.3">
      <c r="A5312" s="256" t="str">
        <f t="shared" si="329"/>
        <v>I0306247-815600K590-00002</v>
      </c>
      <c r="B5312" s="251" t="s">
        <v>15987</v>
      </c>
      <c r="C5312" s="251" t="s">
        <v>9954</v>
      </c>
      <c r="D5312" s="251" t="s">
        <v>15969</v>
      </c>
      <c r="E5312" s="251" t="s">
        <v>14189</v>
      </c>
      <c r="F5312" s="251" t="s">
        <v>9997</v>
      </c>
      <c r="G5312" s="251" t="s">
        <v>3386</v>
      </c>
      <c r="H5312" s="251" t="s">
        <v>5204</v>
      </c>
      <c r="I5312" s="257" t="str">
        <f t="shared" si="328"/>
        <v>-00002</v>
      </c>
      <c r="J5312" s="251">
        <v>2</v>
      </c>
      <c r="K5312" s="251">
        <v>2</v>
      </c>
      <c r="M5312" s="251" t="s">
        <v>9958</v>
      </c>
      <c r="N5312" s="251" t="s">
        <v>14446</v>
      </c>
      <c r="O5312" s="251">
        <v>2</v>
      </c>
      <c r="Q5312" s="251" t="s">
        <v>15987</v>
      </c>
      <c r="R5312" s="251" t="s">
        <v>9960</v>
      </c>
      <c r="S5312" s="251" t="s">
        <v>3370</v>
      </c>
      <c r="T5312" s="251" t="str">
        <f t="shared" si="330"/>
        <v>I0306247815600K590</v>
      </c>
      <c r="W5312" s="251" t="str">
        <f t="shared" si="331"/>
        <v>I030624781560-0K590</v>
      </c>
    </row>
    <row r="5313" spans="1:23" x14ac:dyDescent="0.3">
      <c r="A5313" s="256" t="str">
        <f t="shared" si="329"/>
        <v>I0306247-815610K240-00013</v>
      </c>
      <c r="B5313" s="251" t="s">
        <v>15988</v>
      </c>
      <c r="C5313" s="251" t="s">
        <v>9954</v>
      </c>
      <c r="D5313" s="251" t="s">
        <v>15969</v>
      </c>
      <c r="E5313" s="251" t="s">
        <v>14189</v>
      </c>
      <c r="F5313" s="251" t="s">
        <v>10000</v>
      </c>
      <c r="G5313" s="251" t="s">
        <v>753</v>
      </c>
      <c r="H5313" s="251" t="s">
        <v>3443</v>
      </c>
      <c r="I5313" s="257" t="str">
        <f t="shared" si="328"/>
        <v>-00013</v>
      </c>
      <c r="J5313" s="251">
        <v>13</v>
      </c>
      <c r="K5313" s="251">
        <v>13</v>
      </c>
      <c r="M5313" s="251" t="s">
        <v>9958</v>
      </c>
      <c r="N5313" s="251" t="s">
        <v>14446</v>
      </c>
      <c r="O5313" s="251">
        <v>13</v>
      </c>
      <c r="Q5313" s="251" t="s">
        <v>15988</v>
      </c>
      <c r="R5313" s="251" t="s">
        <v>9960</v>
      </c>
      <c r="S5313" s="251" t="s">
        <v>10</v>
      </c>
      <c r="T5313" s="251" t="str">
        <f t="shared" si="330"/>
        <v>I0306247815610K240</v>
      </c>
      <c r="W5313" s="251" t="str">
        <f t="shared" si="331"/>
        <v>I030624781561-0K240</v>
      </c>
    </row>
    <row r="5314" spans="1:23" x14ac:dyDescent="0.3">
      <c r="A5314" s="256" t="str">
        <f t="shared" si="329"/>
        <v>I0306247-815800K050-00002</v>
      </c>
      <c r="B5314" s="251" t="s">
        <v>15989</v>
      </c>
      <c r="C5314" s="251" t="s">
        <v>9954</v>
      </c>
      <c r="D5314" s="251" t="s">
        <v>15969</v>
      </c>
      <c r="E5314" s="251" t="s">
        <v>14189</v>
      </c>
      <c r="F5314" s="251" t="s">
        <v>10002</v>
      </c>
      <c r="G5314" s="251" t="s">
        <v>756</v>
      </c>
      <c r="H5314" s="251" t="s">
        <v>758</v>
      </c>
      <c r="I5314" s="257" t="str">
        <f t="shared" si="328"/>
        <v>-00002</v>
      </c>
      <c r="J5314" s="251">
        <v>2</v>
      </c>
      <c r="K5314" s="251">
        <v>2</v>
      </c>
      <c r="M5314" s="251" t="s">
        <v>9958</v>
      </c>
      <c r="N5314" s="251" t="s">
        <v>14446</v>
      </c>
      <c r="O5314" s="251">
        <v>2</v>
      </c>
      <c r="Q5314" s="251" t="s">
        <v>15989</v>
      </c>
      <c r="R5314" s="251" t="s">
        <v>9960</v>
      </c>
      <c r="S5314" s="251" t="s">
        <v>6</v>
      </c>
      <c r="T5314" s="251" t="str">
        <f t="shared" si="330"/>
        <v>I0306247815800K050</v>
      </c>
      <c r="W5314" s="251" t="str">
        <f t="shared" si="331"/>
        <v>I030624781580-0K050</v>
      </c>
    </row>
    <row r="5315" spans="1:23" x14ac:dyDescent="0.3">
      <c r="A5315" s="256" t="str">
        <f t="shared" si="329"/>
        <v>I0306247-815800K260-00001</v>
      </c>
      <c r="B5315" s="251" t="s">
        <v>15990</v>
      </c>
      <c r="C5315" s="251" t="s">
        <v>9954</v>
      </c>
      <c r="D5315" s="251" t="s">
        <v>15969</v>
      </c>
      <c r="E5315" s="251" t="s">
        <v>14189</v>
      </c>
      <c r="F5315" s="251" t="s">
        <v>10005</v>
      </c>
      <c r="G5315" s="251" t="s">
        <v>3387</v>
      </c>
      <c r="H5315" s="251" t="s">
        <v>758</v>
      </c>
      <c r="I5315" s="257" t="str">
        <f t="shared" si="328"/>
        <v>-00001</v>
      </c>
      <c r="J5315" s="251">
        <v>1</v>
      </c>
      <c r="K5315" s="251">
        <v>1</v>
      </c>
      <c r="M5315" s="251" t="s">
        <v>9993</v>
      </c>
      <c r="N5315" s="251" t="s">
        <v>14446</v>
      </c>
      <c r="O5315" s="251">
        <v>1</v>
      </c>
      <c r="Q5315" s="251" t="s">
        <v>15990</v>
      </c>
      <c r="R5315" s="251" t="s">
        <v>9960</v>
      </c>
      <c r="S5315" s="251" t="s">
        <v>3374</v>
      </c>
      <c r="T5315" s="251" t="str">
        <f t="shared" si="330"/>
        <v>I0306247815800K260</v>
      </c>
      <c r="W5315" s="251" t="str">
        <f t="shared" si="331"/>
        <v>I030624781580-0K260</v>
      </c>
    </row>
    <row r="5316" spans="1:23" x14ac:dyDescent="0.3">
      <c r="A5316" s="256" t="str">
        <f t="shared" si="329"/>
        <v>I0306247-815810K050-00006</v>
      </c>
      <c r="B5316" s="251" t="s">
        <v>15991</v>
      </c>
      <c r="C5316" s="251" t="s">
        <v>9954</v>
      </c>
      <c r="D5316" s="251" t="s">
        <v>15969</v>
      </c>
      <c r="E5316" s="251" t="s">
        <v>14189</v>
      </c>
      <c r="F5316" s="251" t="s">
        <v>10009</v>
      </c>
      <c r="G5316" s="251" t="s">
        <v>763</v>
      </c>
      <c r="H5316" s="251" t="s">
        <v>5218</v>
      </c>
      <c r="I5316" s="257" t="str">
        <f t="shared" si="328"/>
        <v>-00006</v>
      </c>
      <c r="J5316" s="251">
        <v>6</v>
      </c>
      <c r="K5316" s="251">
        <v>6</v>
      </c>
      <c r="M5316" s="251" t="s">
        <v>9958</v>
      </c>
      <c r="N5316" s="251" t="s">
        <v>14446</v>
      </c>
      <c r="O5316" s="251">
        <v>6</v>
      </c>
      <c r="Q5316" s="251" t="s">
        <v>15991</v>
      </c>
      <c r="R5316" s="251" t="s">
        <v>9960</v>
      </c>
      <c r="S5316" s="251" t="s">
        <v>762</v>
      </c>
      <c r="T5316" s="251" t="str">
        <f t="shared" si="330"/>
        <v>I0306247815810K050</v>
      </c>
      <c r="W5316" s="251" t="str">
        <f t="shared" si="331"/>
        <v>I030624781581-0K050</v>
      </c>
    </row>
    <row r="5317" spans="1:23" x14ac:dyDescent="0.3">
      <c r="A5317" s="256" t="str">
        <f t="shared" si="329"/>
        <v>I0306247-815900K050-00001</v>
      </c>
      <c r="B5317" s="251" t="s">
        <v>15992</v>
      </c>
      <c r="C5317" s="251" t="s">
        <v>9954</v>
      </c>
      <c r="D5317" s="251" t="s">
        <v>15969</v>
      </c>
      <c r="E5317" s="251" t="s">
        <v>14189</v>
      </c>
      <c r="F5317" s="251" t="s">
        <v>10012</v>
      </c>
      <c r="G5317" s="251" t="s">
        <v>767</v>
      </c>
      <c r="H5317" s="251" t="s">
        <v>770</v>
      </c>
      <c r="I5317" s="257" t="str">
        <f t="shared" si="328"/>
        <v>-00001</v>
      </c>
      <c r="J5317" s="251">
        <v>1</v>
      </c>
      <c r="K5317" s="251">
        <v>1</v>
      </c>
      <c r="M5317" s="251" t="s">
        <v>9958</v>
      </c>
      <c r="N5317" s="251" t="s">
        <v>14446</v>
      </c>
      <c r="O5317" s="251">
        <v>1</v>
      </c>
      <c r="Q5317" s="251" t="s">
        <v>15992</v>
      </c>
      <c r="R5317" s="251" t="s">
        <v>9960</v>
      </c>
      <c r="S5317" s="251" t="s">
        <v>766</v>
      </c>
      <c r="T5317" s="251" t="str">
        <f t="shared" si="330"/>
        <v>I0306247815900K050</v>
      </c>
      <c r="W5317" s="251" t="str">
        <f t="shared" si="331"/>
        <v>I030624781590-0K050</v>
      </c>
    </row>
    <row r="5318" spans="1:23" x14ac:dyDescent="0.3">
      <c r="A5318" s="256" t="str">
        <f t="shared" si="329"/>
        <v>I0306247-815910K050-00006</v>
      </c>
      <c r="B5318" s="251" t="s">
        <v>15993</v>
      </c>
      <c r="C5318" s="251" t="s">
        <v>9954</v>
      </c>
      <c r="D5318" s="251" t="s">
        <v>15969</v>
      </c>
      <c r="E5318" s="251" t="s">
        <v>14189</v>
      </c>
      <c r="F5318" s="251" t="s">
        <v>10188</v>
      </c>
      <c r="G5318" s="251" t="s">
        <v>777</v>
      </c>
      <c r="H5318" s="251" t="s">
        <v>5219</v>
      </c>
      <c r="I5318" s="257" t="str">
        <f t="shared" ref="I5318:I5381" si="332">+IF(AND(O5318&lt;10),$B$2&amp;O5318,IF(AND(O5318&gt;9,O5318&lt;=99),$B$3&amp;O5318,IF(AND(O5318&gt;99,L94275&lt;1000),$B$4&amp;O5318,IF(AND(O5318&gt;999),$B$5&amp;7))))</f>
        <v>-00006</v>
      </c>
      <c r="J5318" s="251">
        <v>6</v>
      </c>
      <c r="K5318" s="251">
        <v>6</v>
      </c>
      <c r="M5318" s="251" t="s">
        <v>9958</v>
      </c>
      <c r="N5318" s="251" t="s">
        <v>14446</v>
      </c>
      <c r="O5318" s="251">
        <v>6</v>
      </c>
      <c r="Q5318" s="251" t="s">
        <v>15993</v>
      </c>
      <c r="R5318" s="251" t="s">
        <v>9960</v>
      </c>
      <c r="S5318" s="251" t="s">
        <v>776</v>
      </c>
      <c r="T5318" s="251" t="str">
        <f t="shared" si="330"/>
        <v>I0306247815910K050</v>
      </c>
      <c r="W5318" s="251" t="str">
        <f t="shared" si="331"/>
        <v>I030624781591-0K050</v>
      </c>
    </row>
    <row r="5319" spans="1:23" x14ac:dyDescent="0.3">
      <c r="A5319" s="256" t="str">
        <f t="shared" si="329"/>
        <v>I0306247-9008081116-00002</v>
      </c>
      <c r="B5319" s="251" t="s">
        <v>15994</v>
      </c>
      <c r="C5319" s="251" t="s">
        <v>9954</v>
      </c>
      <c r="D5319" s="251" t="s">
        <v>15969</v>
      </c>
      <c r="E5319" s="251" t="s">
        <v>14189</v>
      </c>
      <c r="F5319" s="251" t="s">
        <v>10190</v>
      </c>
      <c r="G5319" s="251" t="s">
        <v>934</v>
      </c>
      <c r="H5319" s="251" t="s">
        <v>3393</v>
      </c>
      <c r="I5319" s="257" t="str">
        <f t="shared" si="332"/>
        <v>-00002</v>
      </c>
      <c r="J5319" s="251">
        <v>2</v>
      </c>
      <c r="K5319" s="251">
        <v>2</v>
      </c>
      <c r="M5319" s="251" t="s">
        <v>10007</v>
      </c>
      <c r="N5319" s="251" t="s">
        <v>14446</v>
      </c>
      <c r="O5319" s="251">
        <v>2</v>
      </c>
      <c r="Q5319" s="251" t="s">
        <v>15994</v>
      </c>
      <c r="R5319" s="251" t="s">
        <v>9960</v>
      </c>
      <c r="S5319" s="251">
        <v>9008081116</v>
      </c>
      <c r="T5319" s="251" t="str">
        <f t="shared" si="330"/>
        <v>I03062479008081116</v>
      </c>
      <c r="W5319" s="251" t="str">
        <f t="shared" si="331"/>
        <v>I030624790080-81116</v>
      </c>
    </row>
    <row r="5320" spans="1:23" x14ac:dyDescent="0.3">
      <c r="A5320" s="256" t="str">
        <f t="shared" ref="A5320:A5383" si="333">D5320&amp;$A$6&amp;S5320&amp;I5320</f>
        <v>I0306247-9098113087-00003</v>
      </c>
      <c r="B5320" s="251" t="s">
        <v>15995</v>
      </c>
      <c r="C5320" s="251" t="s">
        <v>9954</v>
      </c>
      <c r="D5320" s="251" t="s">
        <v>15969</v>
      </c>
      <c r="E5320" s="251" t="s">
        <v>14189</v>
      </c>
      <c r="F5320" s="251" t="s">
        <v>10192</v>
      </c>
      <c r="G5320" s="251" t="s">
        <v>939</v>
      </c>
      <c r="H5320" s="251" t="s">
        <v>3393</v>
      </c>
      <c r="I5320" s="257" t="str">
        <f t="shared" si="332"/>
        <v>-00003</v>
      </c>
      <c r="J5320" s="251">
        <v>3</v>
      </c>
      <c r="K5320" s="251">
        <v>3</v>
      </c>
      <c r="M5320" s="251" t="s">
        <v>10003</v>
      </c>
      <c r="N5320" s="251" t="s">
        <v>14446</v>
      </c>
      <c r="O5320" s="251">
        <v>3</v>
      </c>
      <c r="Q5320" s="251" t="s">
        <v>15995</v>
      </c>
      <c r="R5320" s="251" t="s">
        <v>9960</v>
      </c>
      <c r="S5320" s="251">
        <v>9098113087</v>
      </c>
      <c r="T5320" s="251" t="str">
        <f t="shared" si="330"/>
        <v>I03062479098113087</v>
      </c>
      <c r="W5320" s="251" t="str">
        <f t="shared" si="331"/>
        <v>I030624790981-13087</v>
      </c>
    </row>
    <row r="5321" spans="1:23" x14ac:dyDescent="0.3">
      <c r="A5321" s="256" t="str">
        <f t="shared" si="333"/>
        <v>I0306247-9098122003-00015</v>
      </c>
      <c r="B5321" s="251" t="s">
        <v>15996</v>
      </c>
      <c r="C5321" s="251" t="s">
        <v>9954</v>
      </c>
      <c r="D5321" s="251" t="s">
        <v>15969</v>
      </c>
      <c r="E5321" s="251" t="s">
        <v>14189</v>
      </c>
      <c r="F5321" s="251" t="s">
        <v>10194</v>
      </c>
      <c r="G5321" s="251" t="s">
        <v>926</v>
      </c>
      <c r="H5321" s="251" t="s">
        <v>1564</v>
      </c>
      <c r="I5321" s="257" t="str">
        <f t="shared" si="332"/>
        <v>-00015</v>
      </c>
      <c r="J5321" s="251">
        <v>15</v>
      </c>
      <c r="K5321" s="251">
        <v>15</v>
      </c>
      <c r="M5321" s="251" t="s">
        <v>10003</v>
      </c>
      <c r="N5321" s="251" t="s">
        <v>14446</v>
      </c>
      <c r="O5321" s="251">
        <v>15</v>
      </c>
      <c r="Q5321" s="251" t="s">
        <v>15996</v>
      </c>
      <c r="R5321" s="251" t="s">
        <v>9960</v>
      </c>
      <c r="S5321" s="251">
        <v>9098122003</v>
      </c>
      <c r="T5321" s="251" t="str">
        <f t="shared" ref="T5321:T5384" si="334">+D5321&amp;S5321</f>
        <v>I03062479098122003</v>
      </c>
      <c r="W5321" s="251" t="str">
        <f t="shared" ref="W5321:W5384" si="335">D5321&amp;G5321</f>
        <v>I030624790981-22003</v>
      </c>
    </row>
    <row r="5322" spans="1:23" x14ac:dyDescent="0.3">
      <c r="A5322" s="256" t="str">
        <f t="shared" si="333"/>
        <v>I0306247-9913212050-00220</v>
      </c>
      <c r="B5322" s="251" t="s">
        <v>15997</v>
      </c>
      <c r="C5322" s="251" t="s">
        <v>9954</v>
      </c>
      <c r="D5322" s="251" t="s">
        <v>15969</v>
      </c>
      <c r="E5322" s="251" t="s">
        <v>14189</v>
      </c>
      <c r="F5322" s="251" t="s">
        <v>10196</v>
      </c>
      <c r="G5322" s="251" t="s">
        <v>946</v>
      </c>
      <c r="H5322" s="251" t="s">
        <v>10010</v>
      </c>
      <c r="I5322" s="257" t="str">
        <f t="shared" si="332"/>
        <v>-00220</v>
      </c>
      <c r="J5322" s="251">
        <v>220</v>
      </c>
      <c r="K5322" s="251">
        <v>220</v>
      </c>
      <c r="M5322" s="251" t="s">
        <v>10007</v>
      </c>
      <c r="N5322" s="251" t="s">
        <v>14446</v>
      </c>
      <c r="O5322" s="251">
        <v>220</v>
      </c>
      <c r="Q5322" s="251" t="s">
        <v>15997</v>
      </c>
      <c r="R5322" s="251" t="s">
        <v>9960</v>
      </c>
      <c r="S5322" s="251">
        <v>9913212050</v>
      </c>
      <c r="T5322" s="251" t="str">
        <f t="shared" si="334"/>
        <v>I03062479913212050</v>
      </c>
      <c r="W5322" s="251" t="str">
        <f t="shared" si="335"/>
        <v>I030624799132-12050</v>
      </c>
    </row>
    <row r="5323" spans="1:23" x14ac:dyDescent="0.3">
      <c r="A5323" s="256" t="str">
        <f t="shared" si="333"/>
        <v>I0306247-9913221210-00036</v>
      </c>
      <c r="B5323" s="251" t="s">
        <v>15998</v>
      </c>
      <c r="C5323" s="251" t="s">
        <v>9954</v>
      </c>
      <c r="D5323" s="251" t="s">
        <v>15969</v>
      </c>
      <c r="E5323" s="251" t="s">
        <v>14189</v>
      </c>
      <c r="F5323" s="251" t="s">
        <v>10198</v>
      </c>
      <c r="G5323" s="251" t="s">
        <v>916</v>
      </c>
      <c r="H5323" s="251" t="s">
        <v>10013</v>
      </c>
      <c r="I5323" s="257" t="str">
        <f t="shared" si="332"/>
        <v>-00036</v>
      </c>
      <c r="J5323" s="251">
        <v>36</v>
      </c>
      <c r="K5323" s="251">
        <v>36</v>
      </c>
      <c r="M5323" s="251" t="s">
        <v>10007</v>
      </c>
      <c r="N5323" s="251" t="s">
        <v>14446</v>
      </c>
      <c r="O5323" s="251">
        <v>36</v>
      </c>
      <c r="Q5323" s="251" t="s">
        <v>15998</v>
      </c>
      <c r="R5323" s="251" t="s">
        <v>9960</v>
      </c>
      <c r="S5323" s="251">
        <v>9913221210</v>
      </c>
      <c r="T5323" s="251" t="str">
        <f t="shared" si="334"/>
        <v>I03062479913221210</v>
      </c>
      <c r="W5323" s="251" t="str">
        <f t="shared" si="335"/>
        <v>I030624799132-21210</v>
      </c>
    </row>
    <row r="5324" spans="1:23" x14ac:dyDescent="0.3">
      <c r="A5324" s="256" t="str">
        <f t="shared" si="333"/>
        <v>I0306248-676650K020-00002</v>
      </c>
      <c r="B5324" s="251" t="s">
        <v>15999</v>
      </c>
      <c r="C5324" s="251" t="s">
        <v>9954</v>
      </c>
      <c r="D5324" s="251" t="s">
        <v>9094</v>
      </c>
      <c r="E5324" s="251" t="s">
        <v>14189</v>
      </c>
      <c r="F5324" s="251" t="s">
        <v>9957</v>
      </c>
      <c r="G5324" s="251" t="s">
        <v>891</v>
      </c>
      <c r="H5324" s="251" t="s">
        <v>15511</v>
      </c>
      <c r="I5324" s="257" t="str">
        <f t="shared" si="332"/>
        <v>-00002</v>
      </c>
      <c r="J5324" s="251">
        <v>2</v>
      </c>
      <c r="K5324" s="251">
        <v>2</v>
      </c>
      <c r="M5324" s="251" t="s">
        <v>10007</v>
      </c>
      <c r="N5324" s="251" t="s">
        <v>14586</v>
      </c>
      <c r="O5324" s="251">
        <v>2</v>
      </c>
      <c r="Q5324" s="251" t="s">
        <v>15999</v>
      </c>
      <c r="R5324" s="251" t="s">
        <v>10017</v>
      </c>
      <c r="S5324" s="251" t="s">
        <v>890</v>
      </c>
      <c r="T5324" s="251" t="str">
        <f t="shared" si="334"/>
        <v>I0306248676650K020</v>
      </c>
      <c r="W5324" s="251" t="str">
        <f t="shared" si="335"/>
        <v>I030624867665-0K020</v>
      </c>
    </row>
    <row r="5325" spans="1:23" x14ac:dyDescent="0.3">
      <c r="A5325" s="256" t="str">
        <f t="shared" si="333"/>
        <v>I0306248-811100K591-00001</v>
      </c>
      <c r="B5325" s="251" t="s">
        <v>16000</v>
      </c>
      <c r="C5325" s="251" t="s">
        <v>9954</v>
      </c>
      <c r="D5325" s="251" t="s">
        <v>9094</v>
      </c>
      <c r="E5325" s="251" t="s">
        <v>14189</v>
      </c>
      <c r="F5325" s="251" t="s">
        <v>9962</v>
      </c>
      <c r="G5325" s="251" t="s">
        <v>401</v>
      </c>
      <c r="H5325" s="251" t="s">
        <v>3422</v>
      </c>
      <c r="I5325" s="257" t="str">
        <f t="shared" si="332"/>
        <v>-00001</v>
      </c>
      <c r="J5325" s="251">
        <v>1</v>
      </c>
      <c r="K5325" s="251">
        <v>1</v>
      </c>
      <c r="M5325" s="251" t="s">
        <v>9958</v>
      </c>
      <c r="N5325" s="251" t="s">
        <v>14586</v>
      </c>
      <c r="O5325" s="251">
        <v>1</v>
      </c>
      <c r="Q5325" s="251" t="s">
        <v>16000</v>
      </c>
      <c r="R5325" s="251" t="s">
        <v>10017</v>
      </c>
      <c r="S5325" s="251" t="s">
        <v>400</v>
      </c>
      <c r="T5325" s="251" t="str">
        <f t="shared" si="334"/>
        <v>I0306248811100K591</v>
      </c>
      <c r="W5325" s="251" t="str">
        <f t="shared" si="335"/>
        <v>I030624881110-0K591</v>
      </c>
    </row>
    <row r="5326" spans="1:23" x14ac:dyDescent="0.3">
      <c r="A5326" s="256" t="str">
        <f t="shared" si="333"/>
        <v>I0306248-811300KF21-00001</v>
      </c>
      <c r="B5326" s="251" t="s">
        <v>16001</v>
      </c>
      <c r="C5326" s="251" t="s">
        <v>9954</v>
      </c>
      <c r="D5326" s="251" t="s">
        <v>9094</v>
      </c>
      <c r="E5326" s="251" t="s">
        <v>14189</v>
      </c>
      <c r="F5326" s="251" t="s">
        <v>9964</v>
      </c>
      <c r="G5326" s="251" t="s">
        <v>521</v>
      </c>
      <c r="H5326" s="251" t="s">
        <v>5101</v>
      </c>
      <c r="I5326" s="257" t="str">
        <f t="shared" si="332"/>
        <v>-00001</v>
      </c>
      <c r="J5326" s="251">
        <v>1</v>
      </c>
      <c r="K5326" s="251">
        <v>1</v>
      </c>
      <c r="M5326" s="251" t="s">
        <v>9958</v>
      </c>
      <c r="N5326" s="251" t="s">
        <v>14586</v>
      </c>
      <c r="O5326" s="251">
        <v>1</v>
      </c>
      <c r="Q5326" s="251" t="s">
        <v>16001</v>
      </c>
      <c r="R5326" s="251" t="s">
        <v>10017</v>
      </c>
      <c r="S5326" s="251" t="s">
        <v>520</v>
      </c>
      <c r="T5326" s="251" t="str">
        <f t="shared" si="334"/>
        <v>I0306248811300KF21</v>
      </c>
      <c r="W5326" s="251" t="str">
        <f t="shared" si="335"/>
        <v>I030624881130-0KF21</v>
      </c>
    </row>
    <row r="5327" spans="1:23" x14ac:dyDescent="0.3">
      <c r="A5327" s="256" t="str">
        <f t="shared" si="333"/>
        <v>I0306248-811500K591-00001</v>
      </c>
      <c r="B5327" s="251" t="s">
        <v>9093</v>
      </c>
      <c r="C5327" s="251" t="s">
        <v>9954</v>
      </c>
      <c r="D5327" s="251" t="s">
        <v>9094</v>
      </c>
      <c r="E5327" s="251" t="s">
        <v>14189</v>
      </c>
      <c r="F5327" s="251" t="s">
        <v>9966</v>
      </c>
      <c r="G5327" s="251" t="s">
        <v>417</v>
      </c>
      <c r="H5327" s="251" t="s">
        <v>3429</v>
      </c>
      <c r="I5327" s="257" t="str">
        <f t="shared" si="332"/>
        <v>-00001</v>
      </c>
      <c r="J5327" s="251">
        <v>1</v>
      </c>
      <c r="K5327" s="251">
        <v>1</v>
      </c>
      <c r="M5327" s="251" t="s">
        <v>9958</v>
      </c>
      <c r="N5327" s="251" t="s">
        <v>14586</v>
      </c>
      <c r="O5327" s="251">
        <v>1</v>
      </c>
      <c r="Q5327" s="251" t="s">
        <v>9093</v>
      </c>
      <c r="R5327" s="251" t="s">
        <v>10017</v>
      </c>
      <c r="S5327" s="251" t="s">
        <v>416</v>
      </c>
      <c r="T5327" s="251" t="str">
        <f t="shared" si="334"/>
        <v>I0306248811500K591</v>
      </c>
      <c r="W5327" s="251" t="str">
        <f t="shared" si="335"/>
        <v>I030624881150-0K591</v>
      </c>
    </row>
    <row r="5328" spans="1:23" x14ac:dyDescent="0.3">
      <c r="A5328" s="256" t="str">
        <f t="shared" si="333"/>
        <v>I0306248-811700K591-00002</v>
      </c>
      <c r="B5328" s="251" t="s">
        <v>16002</v>
      </c>
      <c r="C5328" s="251" t="s">
        <v>9954</v>
      </c>
      <c r="D5328" s="251" t="s">
        <v>9094</v>
      </c>
      <c r="E5328" s="251" t="s">
        <v>14189</v>
      </c>
      <c r="F5328" s="251" t="s">
        <v>9968</v>
      </c>
      <c r="G5328" s="251" t="s">
        <v>425</v>
      </c>
      <c r="H5328" s="251" t="s">
        <v>5102</v>
      </c>
      <c r="I5328" s="257" t="str">
        <f t="shared" si="332"/>
        <v>-00002</v>
      </c>
      <c r="J5328" s="251">
        <v>2</v>
      </c>
      <c r="K5328" s="251">
        <v>2</v>
      </c>
      <c r="M5328" s="251" t="s">
        <v>9958</v>
      </c>
      <c r="N5328" s="251" t="s">
        <v>14586</v>
      </c>
      <c r="O5328" s="251">
        <v>2</v>
      </c>
      <c r="Q5328" s="251" t="s">
        <v>16002</v>
      </c>
      <c r="R5328" s="251" t="s">
        <v>10017</v>
      </c>
      <c r="S5328" s="251" t="s">
        <v>424</v>
      </c>
      <c r="T5328" s="251" t="str">
        <f t="shared" si="334"/>
        <v>I0306248811700K591</v>
      </c>
      <c r="W5328" s="251" t="str">
        <f t="shared" si="335"/>
        <v>I030624881170-0K591</v>
      </c>
    </row>
    <row r="5329" spans="1:23" x14ac:dyDescent="0.3">
      <c r="A5329" s="256" t="str">
        <f t="shared" si="333"/>
        <v>I0306248-815800K120-00002</v>
      </c>
      <c r="B5329" s="251" t="s">
        <v>16003</v>
      </c>
      <c r="C5329" s="251" t="s">
        <v>9954</v>
      </c>
      <c r="D5329" s="251" t="s">
        <v>9094</v>
      </c>
      <c r="E5329" s="251" t="s">
        <v>14189</v>
      </c>
      <c r="F5329" s="251" t="s">
        <v>9970</v>
      </c>
      <c r="G5329" s="251" t="s">
        <v>781</v>
      </c>
      <c r="H5329" s="251" t="s">
        <v>758</v>
      </c>
      <c r="I5329" s="257" t="str">
        <f t="shared" si="332"/>
        <v>-00002</v>
      </c>
      <c r="J5329" s="251">
        <v>2</v>
      </c>
      <c r="K5329" s="251">
        <v>2</v>
      </c>
      <c r="M5329" s="251" t="s">
        <v>9993</v>
      </c>
      <c r="N5329" s="251" t="s">
        <v>14586</v>
      </c>
      <c r="O5329" s="251">
        <v>2</v>
      </c>
      <c r="Q5329" s="251" t="s">
        <v>16003</v>
      </c>
      <c r="R5329" s="251" t="s">
        <v>10017</v>
      </c>
      <c r="S5329" s="251" t="s">
        <v>780</v>
      </c>
      <c r="T5329" s="251" t="str">
        <f t="shared" si="334"/>
        <v>I0306248815800K120</v>
      </c>
      <c r="W5329" s="251" t="str">
        <f t="shared" si="335"/>
        <v>I030624881580-0K120</v>
      </c>
    </row>
    <row r="5330" spans="1:23" x14ac:dyDescent="0.3">
      <c r="A5330" s="256" t="str">
        <f t="shared" si="333"/>
        <v>I0306249-815510D570-00002</v>
      </c>
      <c r="B5330" s="251" t="s">
        <v>16004</v>
      </c>
      <c r="C5330" s="251" t="s">
        <v>9954</v>
      </c>
      <c r="D5330" s="251" t="s">
        <v>16005</v>
      </c>
      <c r="E5330" s="251" t="s">
        <v>14189</v>
      </c>
      <c r="F5330" s="251" t="s">
        <v>9957</v>
      </c>
      <c r="G5330" s="251" t="s">
        <v>715</v>
      </c>
      <c r="H5330" s="251" t="s">
        <v>3436</v>
      </c>
      <c r="I5330" s="257" t="str">
        <f t="shared" si="332"/>
        <v>-00002</v>
      </c>
      <c r="J5330" s="251">
        <v>2</v>
      </c>
      <c r="K5330" s="251">
        <v>2</v>
      </c>
      <c r="M5330" s="251" t="s">
        <v>9958</v>
      </c>
      <c r="N5330" s="251" t="s">
        <v>14854</v>
      </c>
      <c r="O5330" s="251">
        <v>2</v>
      </c>
      <c r="Q5330" s="251" t="s">
        <v>16004</v>
      </c>
      <c r="R5330" s="251" t="s">
        <v>10028</v>
      </c>
      <c r="S5330" s="251" t="s">
        <v>714</v>
      </c>
      <c r="T5330" s="251" t="str">
        <f t="shared" si="334"/>
        <v>I0306249815510D570</v>
      </c>
      <c r="W5330" s="251" t="str">
        <f t="shared" si="335"/>
        <v>I030624981551-0D570</v>
      </c>
    </row>
    <row r="5331" spans="1:23" x14ac:dyDescent="0.3">
      <c r="A5331" s="256" t="str">
        <f t="shared" si="333"/>
        <v>I0404633-811050K130-00002</v>
      </c>
      <c r="B5331" s="251" t="s">
        <v>16006</v>
      </c>
      <c r="C5331" s="251" t="s">
        <v>10031</v>
      </c>
      <c r="D5331" s="251" t="s">
        <v>9098</v>
      </c>
      <c r="E5331" s="251" t="s">
        <v>14189</v>
      </c>
      <c r="F5331" s="251" t="s">
        <v>9957</v>
      </c>
      <c r="G5331" s="251" t="s">
        <v>187</v>
      </c>
      <c r="H5331" s="251" t="s">
        <v>5053</v>
      </c>
      <c r="I5331" s="257" t="str">
        <f t="shared" si="332"/>
        <v>-00002</v>
      </c>
      <c r="J5331" s="251">
        <v>2</v>
      </c>
      <c r="K5331" s="251">
        <v>2</v>
      </c>
      <c r="M5331" s="251" t="s">
        <v>9958</v>
      </c>
      <c r="N5331" s="251" t="s">
        <v>14586</v>
      </c>
      <c r="O5331" s="251">
        <v>2</v>
      </c>
      <c r="Q5331" s="251" t="s">
        <v>16006</v>
      </c>
      <c r="R5331" s="251" t="s">
        <v>10017</v>
      </c>
      <c r="S5331" s="251" t="s">
        <v>186</v>
      </c>
      <c r="T5331" s="251" t="str">
        <f t="shared" si="334"/>
        <v>I0404633811050K130</v>
      </c>
      <c r="W5331" s="251" t="str">
        <f t="shared" si="335"/>
        <v>I040463381105-0K130</v>
      </c>
    </row>
    <row r="5332" spans="1:23" x14ac:dyDescent="0.3">
      <c r="A5332" s="256" t="str">
        <f t="shared" si="333"/>
        <v>I0404633-811100KG61-00001</v>
      </c>
      <c r="B5332" s="251" t="s">
        <v>16007</v>
      </c>
      <c r="C5332" s="251" t="s">
        <v>10031</v>
      </c>
      <c r="D5332" s="251" t="s">
        <v>9098</v>
      </c>
      <c r="E5332" s="251" t="s">
        <v>14189</v>
      </c>
      <c r="F5332" s="251" t="s">
        <v>9962</v>
      </c>
      <c r="G5332" s="251" t="s">
        <v>575</v>
      </c>
      <c r="H5332" s="251" t="s">
        <v>3422</v>
      </c>
      <c r="I5332" s="257" t="str">
        <f t="shared" si="332"/>
        <v>-00001</v>
      </c>
      <c r="J5332" s="251">
        <v>1</v>
      </c>
      <c r="K5332" s="251">
        <v>1</v>
      </c>
      <c r="M5332" s="251" t="s">
        <v>9958</v>
      </c>
      <c r="N5332" s="251" t="s">
        <v>14586</v>
      </c>
      <c r="O5332" s="251">
        <v>1</v>
      </c>
      <c r="Q5332" s="251" t="s">
        <v>16007</v>
      </c>
      <c r="R5332" s="251" t="s">
        <v>10017</v>
      </c>
      <c r="S5332" s="251" t="s">
        <v>574</v>
      </c>
      <c r="T5332" s="251" t="str">
        <f t="shared" si="334"/>
        <v>I0404633811100KG61</v>
      </c>
      <c r="W5332" s="251" t="str">
        <f t="shared" si="335"/>
        <v>I040463381110-0KG61</v>
      </c>
    </row>
    <row r="5333" spans="1:23" x14ac:dyDescent="0.3">
      <c r="A5333" s="256" t="str">
        <f t="shared" si="333"/>
        <v>I0404633-811300KC31-00002</v>
      </c>
      <c r="B5333" s="251" t="s">
        <v>16008</v>
      </c>
      <c r="C5333" s="251" t="s">
        <v>10031</v>
      </c>
      <c r="D5333" s="251" t="s">
        <v>9098</v>
      </c>
      <c r="E5333" s="251" t="s">
        <v>14189</v>
      </c>
      <c r="F5333" s="251" t="s">
        <v>9964</v>
      </c>
      <c r="G5333" s="251" t="s">
        <v>470</v>
      </c>
      <c r="H5333" s="251" t="s">
        <v>5101</v>
      </c>
      <c r="I5333" s="257" t="str">
        <f t="shared" si="332"/>
        <v>-00002</v>
      </c>
      <c r="J5333" s="251">
        <v>2</v>
      </c>
      <c r="K5333" s="251">
        <v>2</v>
      </c>
      <c r="M5333" s="251" t="s">
        <v>9958</v>
      </c>
      <c r="N5333" s="251" t="s">
        <v>14586</v>
      </c>
      <c r="O5333" s="251">
        <v>2</v>
      </c>
      <c r="Q5333" s="251" t="s">
        <v>16008</v>
      </c>
      <c r="R5333" s="251" t="s">
        <v>10017</v>
      </c>
      <c r="S5333" s="251" t="s">
        <v>469</v>
      </c>
      <c r="T5333" s="251" t="str">
        <f t="shared" si="334"/>
        <v>I0404633811300KC31</v>
      </c>
      <c r="W5333" s="251" t="str">
        <f t="shared" si="335"/>
        <v>I040463381130-0KC31</v>
      </c>
    </row>
    <row r="5334" spans="1:23" x14ac:dyDescent="0.3">
      <c r="A5334" s="256" t="str">
        <f t="shared" si="333"/>
        <v>I0404633-811300KG61-00002</v>
      </c>
      <c r="B5334" s="251" t="s">
        <v>16009</v>
      </c>
      <c r="C5334" s="251" t="s">
        <v>10031</v>
      </c>
      <c r="D5334" s="251" t="s">
        <v>9098</v>
      </c>
      <c r="E5334" s="251" t="s">
        <v>14189</v>
      </c>
      <c r="F5334" s="251" t="s">
        <v>9966</v>
      </c>
      <c r="G5334" s="251" t="s">
        <v>580</v>
      </c>
      <c r="H5334" s="251" t="s">
        <v>5101</v>
      </c>
      <c r="I5334" s="257" t="str">
        <f t="shared" si="332"/>
        <v>-00002</v>
      </c>
      <c r="J5334" s="251">
        <v>2</v>
      </c>
      <c r="K5334" s="251">
        <v>2</v>
      </c>
      <c r="M5334" s="251" t="s">
        <v>9958</v>
      </c>
      <c r="N5334" s="251" t="s">
        <v>14586</v>
      </c>
      <c r="O5334" s="251">
        <v>2</v>
      </c>
      <c r="Q5334" s="251" t="s">
        <v>16009</v>
      </c>
      <c r="R5334" s="251" t="s">
        <v>10017</v>
      </c>
      <c r="S5334" s="251" t="s">
        <v>579</v>
      </c>
      <c r="T5334" s="251" t="str">
        <f t="shared" si="334"/>
        <v>I0404633811300KG61</v>
      </c>
      <c r="W5334" s="251" t="str">
        <f t="shared" si="335"/>
        <v>I040463381130-0KG61</v>
      </c>
    </row>
    <row r="5335" spans="1:23" x14ac:dyDescent="0.3">
      <c r="A5335" s="256" t="str">
        <f t="shared" si="333"/>
        <v>I0404633-811500K130-00001</v>
      </c>
      <c r="B5335" s="251" t="s">
        <v>16010</v>
      </c>
      <c r="C5335" s="251" t="s">
        <v>10031</v>
      </c>
      <c r="D5335" s="251" t="s">
        <v>9098</v>
      </c>
      <c r="E5335" s="251" t="s">
        <v>14189</v>
      </c>
      <c r="F5335" s="251" t="s">
        <v>9968</v>
      </c>
      <c r="G5335" s="251" t="s">
        <v>191</v>
      </c>
      <c r="H5335" s="251" t="s">
        <v>3429</v>
      </c>
      <c r="I5335" s="257" t="str">
        <f t="shared" si="332"/>
        <v>-00001</v>
      </c>
      <c r="J5335" s="251">
        <v>1</v>
      </c>
      <c r="K5335" s="251">
        <v>1</v>
      </c>
      <c r="M5335" s="251" t="s">
        <v>9958</v>
      </c>
      <c r="N5335" s="251" t="s">
        <v>14586</v>
      </c>
      <c r="O5335" s="251">
        <v>1</v>
      </c>
      <c r="Q5335" s="251" t="s">
        <v>16010</v>
      </c>
      <c r="R5335" s="251" t="s">
        <v>10017</v>
      </c>
      <c r="S5335" s="251" t="s">
        <v>190</v>
      </c>
      <c r="T5335" s="251" t="str">
        <f t="shared" si="334"/>
        <v>I0404633811500K130</v>
      </c>
      <c r="W5335" s="251" t="str">
        <f t="shared" si="335"/>
        <v>I040463381150-0K130</v>
      </c>
    </row>
    <row r="5336" spans="1:23" x14ac:dyDescent="0.3">
      <c r="A5336" s="256" t="str">
        <f t="shared" si="333"/>
        <v>I0404633-811500KG61-00001</v>
      </c>
      <c r="B5336" s="251" t="s">
        <v>16011</v>
      </c>
      <c r="C5336" s="251" t="s">
        <v>10031</v>
      </c>
      <c r="D5336" s="251" t="s">
        <v>9098</v>
      </c>
      <c r="E5336" s="251" t="s">
        <v>14189</v>
      </c>
      <c r="F5336" s="251" t="s">
        <v>9970</v>
      </c>
      <c r="G5336" s="251" t="s">
        <v>583</v>
      </c>
      <c r="H5336" s="251" t="s">
        <v>3429</v>
      </c>
      <c r="I5336" s="257" t="str">
        <f t="shared" si="332"/>
        <v>-00001</v>
      </c>
      <c r="J5336" s="251">
        <v>1</v>
      </c>
      <c r="K5336" s="251">
        <v>1</v>
      </c>
      <c r="M5336" s="251" t="s">
        <v>9958</v>
      </c>
      <c r="N5336" s="251" t="s">
        <v>14586</v>
      </c>
      <c r="O5336" s="251">
        <v>1</v>
      </c>
      <c r="Q5336" s="251" t="s">
        <v>16011</v>
      </c>
      <c r="R5336" s="251" t="s">
        <v>10017</v>
      </c>
      <c r="S5336" s="251" t="s">
        <v>582</v>
      </c>
      <c r="T5336" s="251" t="str">
        <f t="shared" si="334"/>
        <v>I0404633811500KG61</v>
      </c>
      <c r="W5336" s="251" t="str">
        <f t="shared" si="335"/>
        <v>I040463381150-0KG61</v>
      </c>
    </row>
    <row r="5337" spans="1:23" x14ac:dyDescent="0.3">
      <c r="A5337" s="256" t="str">
        <f t="shared" si="333"/>
        <v>I0404633-811700KF31-00001</v>
      </c>
      <c r="B5337" s="251" t="s">
        <v>9097</v>
      </c>
      <c r="C5337" s="251" t="s">
        <v>10031</v>
      </c>
      <c r="D5337" s="251" t="s">
        <v>9098</v>
      </c>
      <c r="E5337" s="251" t="s">
        <v>14189</v>
      </c>
      <c r="F5337" s="251" t="s">
        <v>9972</v>
      </c>
      <c r="G5337" s="251" t="s">
        <v>533</v>
      </c>
      <c r="H5337" s="251" t="s">
        <v>5102</v>
      </c>
      <c r="I5337" s="257" t="str">
        <f t="shared" si="332"/>
        <v>-00001</v>
      </c>
      <c r="J5337" s="251">
        <v>1</v>
      </c>
      <c r="K5337" s="251">
        <v>1</v>
      </c>
      <c r="M5337" s="251" t="s">
        <v>9958</v>
      </c>
      <c r="N5337" s="251" t="s">
        <v>14586</v>
      </c>
      <c r="O5337" s="251">
        <v>1</v>
      </c>
      <c r="Q5337" s="251" t="s">
        <v>9097</v>
      </c>
      <c r="R5337" s="251" t="s">
        <v>10017</v>
      </c>
      <c r="S5337" s="251" t="s">
        <v>532</v>
      </c>
      <c r="T5337" s="251" t="str">
        <f t="shared" si="334"/>
        <v>I0404633811700KF31</v>
      </c>
      <c r="W5337" s="251" t="str">
        <f t="shared" si="335"/>
        <v>I040463381170-0KF31</v>
      </c>
    </row>
    <row r="5338" spans="1:23" x14ac:dyDescent="0.3">
      <c r="A5338" s="256" t="str">
        <f t="shared" si="333"/>
        <v>I0404633-811700KG61-00002</v>
      </c>
      <c r="B5338" s="251" t="s">
        <v>16012</v>
      </c>
      <c r="C5338" s="251" t="s">
        <v>10031</v>
      </c>
      <c r="D5338" s="251" t="s">
        <v>9098</v>
      </c>
      <c r="E5338" s="251" t="s">
        <v>14189</v>
      </c>
      <c r="F5338" s="251" t="s">
        <v>9974</v>
      </c>
      <c r="G5338" s="251" t="s">
        <v>586</v>
      </c>
      <c r="H5338" s="251" t="s">
        <v>5102</v>
      </c>
      <c r="I5338" s="257" t="str">
        <f t="shared" si="332"/>
        <v>-00002</v>
      </c>
      <c r="J5338" s="251">
        <v>2</v>
      </c>
      <c r="K5338" s="251">
        <v>2</v>
      </c>
      <c r="M5338" s="251" t="s">
        <v>9958</v>
      </c>
      <c r="N5338" s="251" t="s">
        <v>14586</v>
      </c>
      <c r="O5338" s="251">
        <v>2</v>
      </c>
      <c r="Q5338" s="251" t="s">
        <v>16012</v>
      </c>
      <c r="R5338" s="251" t="s">
        <v>10017</v>
      </c>
      <c r="S5338" s="251" t="s">
        <v>585</v>
      </c>
      <c r="T5338" s="251" t="str">
        <f t="shared" si="334"/>
        <v>I0404633811700KG61</v>
      </c>
      <c r="W5338" s="251" t="str">
        <f t="shared" si="335"/>
        <v>I040463381170-0KG61</v>
      </c>
    </row>
    <row r="5339" spans="1:23" x14ac:dyDescent="0.3">
      <c r="A5339" s="256" t="str">
        <f t="shared" si="333"/>
        <v>I0404633-815500K120-00001</v>
      </c>
      <c r="B5339" s="251" t="s">
        <v>16013</v>
      </c>
      <c r="C5339" s="251" t="s">
        <v>10031</v>
      </c>
      <c r="D5339" s="251" t="s">
        <v>9098</v>
      </c>
      <c r="E5339" s="251" t="s">
        <v>14189</v>
      </c>
      <c r="F5339" s="251" t="s">
        <v>9976</v>
      </c>
      <c r="G5339" s="251" t="s">
        <v>625</v>
      </c>
      <c r="H5339" s="251" t="s">
        <v>5202</v>
      </c>
      <c r="I5339" s="257" t="str">
        <f t="shared" si="332"/>
        <v>-00001</v>
      </c>
      <c r="J5339" s="251">
        <v>1</v>
      </c>
      <c r="K5339" s="251">
        <v>1</v>
      </c>
      <c r="M5339" s="251" t="s">
        <v>9958</v>
      </c>
      <c r="N5339" s="251" t="s">
        <v>14586</v>
      </c>
      <c r="O5339" s="251">
        <v>1</v>
      </c>
      <c r="Q5339" s="251" t="s">
        <v>16013</v>
      </c>
      <c r="R5339" s="251" t="s">
        <v>10017</v>
      </c>
      <c r="S5339" s="251" t="s">
        <v>8</v>
      </c>
      <c r="T5339" s="251" t="str">
        <f t="shared" si="334"/>
        <v>I0404633815500K120</v>
      </c>
      <c r="W5339" s="251" t="str">
        <f t="shared" si="335"/>
        <v>I040463381550-0K120</v>
      </c>
    </row>
    <row r="5340" spans="1:23" x14ac:dyDescent="0.3">
      <c r="A5340" s="256" t="str">
        <f t="shared" si="333"/>
        <v>I0404633-815510K120-00001</v>
      </c>
      <c r="B5340" s="251" t="s">
        <v>16014</v>
      </c>
      <c r="C5340" s="251" t="s">
        <v>10031</v>
      </c>
      <c r="D5340" s="251" t="s">
        <v>9098</v>
      </c>
      <c r="E5340" s="251" t="s">
        <v>14189</v>
      </c>
      <c r="F5340" s="251" t="s">
        <v>9978</v>
      </c>
      <c r="G5340" s="251" t="s">
        <v>637</v>
      </c>
      <c r="H5340" s="251" t="s">
        <v>5203</v>
      </c>
      <c r="I5340" s="257" t="str">
        <f t="shared" si="332"/>
        <v>-00001</v>
      </c>
      <c r="J5340" s="251">
        <v>1</v>
      </c>
      <c r="K5340" s="251">
        <v>1</v>
      </c>
      <c r="M5340" s="251" t="s">
        <v>9958</v>
      </c>
      <c r="N5340" s="251" t="s">
        <v>14586</v>
      </c>
      <c r="O5340" s="251">
        <v>1</v>
      </c>
      <c r="Q5340" s="251" t="s">
        <v>16014</v>
      </c>
      <c r="R5340" s="251" t="s">
        <v>10017</v>
      </c>
      <c r="S5340" s="251" t="s">
        <v>636</v>
      </c>
      <c r="T5340" s="251" t="str">
        <f t="shared" si="334"/>
        <v>I0404633815510K120</v>
      </c>
      <c r="W5340" s="251" t="str">
        <f t="shared" si="335"/>
        <v>I040463381551-0K120</v>
      </c>
    </row>
    <row r="5341" spans="1:23" x14ac:dyDescent="0.3">
      <c r="A5341" s="256" t="str">
        <f t="shared" si="333"/>
        <v>I0404633-815510K210-00005</v>
      </c>
      <c r="B5341" s="251" t="s">
        <v>16015</v>
      </c>
      <c r="C5341" s="251" t="s">
        <v>10031</v>
      </c>
      <c r="D5341" s="251" t="s">
        <v>9098</v>
      </c>
      <c r="E5341" s="251" t="s">
        <v>14189</v>
      </c>
      <c r="F5341" s="251" t="s">
        <v>9980</v>
      </c>
      <c r="G5341" s="251" t="s">
        <v>667</v>
      </c>
      <c r="H5341" s="251" t="s">
        <v>3436</v>
      </c>
      <c r="I5341" s="257" t="str">
        <f t="shared" si="332"/>
        <v>-00005</v>
      </c>
      <c r="J5341" s="251">
        <v>5</v>
      </c>
      <c r="K5341" s="251">
        <v>5</v>
      </c>
      <c r="M5341" s="251" t="s">
        <v>9958</v>
      </c>
      <c r="N5341" s="251" t="s">
        <v>14586</v>
      </c>
      <c r="O5341" s="251">
        <v>5</v>
      </c>
      <c r="Q5341" s="251" t="s">
        <v>16015</v>
      </c>
      <c r="R5341" s="251" t="s">
        <v>10017</v>
      </c>
      <c r="S5341" s="251" t="s">
        <v>666</v>
      </c>
      <c r="T5341" s="251" t="str">
        <f t="shared" si="334"/>
        <v>I0404633815510K210</v>
      </c>
      <c r="W5341" s="251" t="str">
        <f t="shared" si="335"/>
        <v>I040463381551-0K210</v>
      </c>
    </row>
    <row r="5342" spans="1:23" x14ac:dyDescent="0.3">
      <c r="A5342" s="256" t="str">
        <f t="shared" si="333"/>
        <v>I0404633-815610K210-00006</v>
      </c>
      <c r="B5342" s="251" t="s">
        <v>16016</v>
      </c>
      <c r="C5342" s="251" t="s">
        <v>10031</v>
      </c>
      <c r="D5342" s="251" t="s">
        <v>9098</v>
      </c>
      <c r="E5342" s="251" t="s">
        <v>14189</v>
      </c>
      <c r="F5342" s="251" t="s">
        <v>9982</v>
      </c>
      <c r="G5342" s="251" t="s">
        <v>678</v>
      </c>
      <c r="H5342" s="251" t="s">
        <v>3443</v>
      </c>
      <c r="I5342" s="257" t="str">
        <f t="shared" si="332"/>
        <v>-00006</v>
      </c>
      <c r="J5342" s="251">
        <v>6</v>
      </c>
      <c r="K5342" s="251">
        <v>6</v>
      </c>
      <c r="M5342" s="251" t="s">
        <v>9958</v>
      </c>
      <c r="N5342" s="251" t="s">
        <v>14586</v>
      </c>
      <c r="O5342" s="251">
        <v>6</v>
      </c>
      <c r="Q5342" s="251" t="s">
        <v>16016</v>
      </c>
      <c r="R5342" s="251" t="s">
        <v>10017</v>
      </c>
      <c r="S5342" s="251" t="s">
        <v>677</v>
      </c>
      <c r="T5342" s="251" t="str">
        <f t="shared" si="334"/>
        <v>I0404633815610K210</v>
      </c>
      <c r="W5342" s="251" t="str">
        <f t="shared" si="335"/>
        <v>I040463381561-0K210</v>
      </c>
    </row>
    <row r="5343" spans="1:23" x14ac:dyDescent="0.3">
      <c r="A5343" s="256" t="str">
        <f t="shared" si="333"/>
        <v>I0404633-81591VT020-00002</v>
      </c>
      <c r="B5343" s="251" t="s">
        <v>16017</v>
      </c>
      <c r="C5343" s="251" t="s">
        <v>10031</v>
      </c>
      <c r="D5343" s="251" t="s">
        <v>9098</v>
      </c>
      <c r="E5343" s="251" t="s">
        <v>14189</v>
      </c>
      <c r="F5343" s="251" t="s">
        <v>9984</v>
      </c>
      <c r="G5343" s="251" t="s">
        <v>11073</v>
      </c>
      <c r="H5343" s="251" t="s">
        <v>5219</v>
      </c>
      <c r="I5343" s="257" t="str">
        <f t="shared" si="332"/>
        <v>-00002</v>
      </c>
      <c r="J5343" s="251">
        <v>2</v>
      </c>
      <c r="K5343" s="251">
        <v>2</v>
      </c>
      <c r="M5343" s="251" t="s">
        <v>9993</v>
      </c>
      <c r="N5343" s="251" t="s">
        <v>14586</v>
      </c>
      <c r="O5343" s="251">
        <v>2</v>
      </c>
      <c r="Q5343" s="251" t="s">
        <v>16017</v>
      </c>
      <c r="R5343" s="251" t="s">
        <v>10017</v>
      </c>
      <c r="S5343" s="251" t="s">
        <v>3777</v>
      </c>
      <c r="T5343" s="251" t="str">
        <f t="shared" si="334"/>
        <v>I040463381591VT020</v>
      </c>
      <c r="W5343" s="251" t="str">
        <f t="shared" si="335"/>
        <v>I040463381591-VT020</v>
      </c>
    </row>
    <row r="5344" spans="1:23" x14ac:dyDescent="0.3">
      <c r="A5344" s="256" t="str">
        <f t="shared" si="333"/>
        <v>I0404634-811100K300-00001</v>
      </c>
      <c r="B5344" s="251" t="s">
        <v>16018</v>
      </c>
      <c r="C5344" s="251" t="s">
        <v>10031</v>
      </c>
      <c r="D5344" s="251" t="s">
        <v>16019</v>
      </c>
      <c r="E5344" s="251" t="s">
        <v>14189</v>
      </c>
      <c r="F5344" s="251" t="s">
        <v>9957</v>
      </c>
      <c r="G5344" s="251" t="s">
        <v>226</v>
      </c>
      <c r="H5344" s="251" t="s">
        <v>5055</v>
      </c>
      <c r="I5344" s="257" t="str">
        <f t="shared" si="332"/>
        <v>-00001</v>
      </c>
      <c r="J5344" s="251">
        <v>1</v>
      </c>
      <c r="K5344" s="251">
        <v>1</v>
      </c>
      <c r="M5344" s="251" t="s">
        <v>9958</v>
      </c>
      <c r="N5344" s="251" t="s">
        <v>14854</v>
      </c>
      <c r="O5344" s="251">
        <v>1</v>
      </c>
      <c r="Q5344" s="251" t="s">
        <v>16018</v>
      </c>
      <c r="R5344" s="251" t="s">
        <v>10028</v>
      </c>
      <c r="S5344" s="251" t="s">
        <v>225</v>
      </c>
      <c r="T5344" s="251" t="str">
        <f t="shared" si="334"/>
        <v>I0404634811100K300</v>
      </c>
      <c r="W5344" s="251" t="str">
        <f t="shared" si="335"/>
        <v>I040463481110-0K300</v>
      </c>
    </row>
    <row r="5345" spans="1:23" x14ac:dyDescent="0.3">
      <c r="A5345" s="256" t="str">
        <f t="shared" si="333"/>
        <v>I0404634-81110VT040-00003</v>
      </c>
      <c r="B5345" s="251" t="s">
        <v>16020</v>
      </c>
      <c r="C5345" s="251" t="s">
        <v>10031</v>
      </c>
      <c r="D5345" s="251" t="s">
        <v>16019</v>
      </c>
      <c r="E5345" s="251" t="s">
        <v>14189</v>
      </c>
      <c r="F5345" s="251" t="s">
        <v>9962</v>
      </c>
      <c r="G5345" s="251" t="s">
        <v>10047</v>
      </c>
      <c r="H5345" s="251" t="s">
        <v>3422</v>
      </c>
      <c r="I5345" s="257" t="str">
        <f t="shared" si="332"/>
        <v>-00003</v>
      </c>
      <c r="J5345" s="251">
        <v>3</v>
      </c>
      <c r="K5345" s="251">
        <v>3</v>
      </c>
      <c r="M5345" s="251" t="s">
        <v>9958</v>
      </c>
      <c r="N5345" s="251" t="s">
        <v>14854</v>
      </c>
      <c r="O5345" s="251">
        <v>3</v>
      </c>
      <c r="Q5345" s="251" t="s">
        <v>16020</v>
      </c>
      <c r="R5345" s="251" t="s">
        <v>10028</v>
      </c>
      <c r="S5345" s="251" t="s">
        <v>3713</v>
      </c>
      <c r="T5345" s="251" t="str">
        <f t="shared" si="334"/>
        <v>I040463481110VT040</v>
      </c>
      <c r="W5345" s="251" t="str">
        <f t="shared" si="335"/>
        <v>I040463481110-VT040</v>
      </c>
    </row>
    <row r="5346" spans="1:23" x14ac:dyDescent="0.3">
      <c r="A5346" s="256" t="str">
        <f t="shared" si="333"/>
        <v>I0404634-81110VT080-00002</v>
      </c>
      <c r="B5346" s="251" t="s">
        <v>16021</v>
      </c>
      <c r="C5346" s="251" t="s">
        <v>10031</v>
      </c>
      <c r="D5346" s="251" t="s">
        <v>16019</v>
      </c>
      <c r="E5346" s="251" t="s">
        <v>14189</v>
      </c>
      <c r="F5346" s="251" t="s">
        <v>9964</v>
      </c>
      <c r="G5346" s="251" t="s">
        <v>4985</v>
      </c>
      <c r="H5346" s="251" t="s">
        <v>3422</v>
      </c>
      <c r="I5346" s="257" t="str">
        <f t="shared" si="332"/>
        <v>-00002</v>
      </c>
      <c r="J5346" s="251">
        <v>2</v>
      </c>
      <c r="K5346" s="251">
        <v>2</v>
      </c>
      <c r="M5346" s="251" t="s">
        <v>9958</v>
      </c>
      <c r="N5346" s="251" t="s">
        <v>14854</v>
      </c>
      <c r="O5346" s="251">
        <v>2</v>
      </c>
      <c r="Q5346" s="251" t="s">
        <v>16021</v>
      </c>
      <c r="R5346" s="251" t="s">
        <v>10028</v>
      </c>
      <c r="S5346" s="251" t="s">
        <v>3719</v>
      </c>
      <c r="T5346" s="251" t="str">
        <f t="shared" si="334"/>
        <v>I040463481110VT080</v>
      </c>
      <c r="W5346" s="251" t="str">
        <f t="shared" si="335"/>
        <v>I040463481110-VT080</v>
      </c>
    </row>
    <row r="5347" spans="1:23" x14ac:dyDescent="0.3">
      <c r="A5347" s="256" t="str">
        <f t="shared" si="333"/>
        <v>I0404634-811300K300-00001</v>
      </c>
      <c r="B5347" s="251" t="s">
        <v>16022</v>
      </c>
      <c r="C5347" s="251" t="s">
        <v>10031</v>
      </c>
      <c r="D5347" s="251" t="s">
        <v>16019</v>
      </c>
      <c r="E5347" s="251" t="s">
        <v>14189</v>
      </c>
      <c r="F5347" s="251" t="s">
        <v>9966</v>
      </c>
      <c r="G5347" s="251" t="s">
        <v>230</v>
      </c>
      <c r="H5347" s="251" t="s">
        <v>5092</v>
      </c>
      <c r="I5347" s="257" t="str">
        <f t="shared" si="332"/>
        <v>-00001</v>
      </c>
      <c r="J5347" s="251">
        <v>1</v>
      </c>
      <c r="K5347" s="251">
        <v>1</v>
      </c>
      <c r="M5347" s="251" t="s">
        <v>9958</v>
      </c>
      <c r="N5347" s="251" t="s">
        <v>14854</v>
      </c>
      <c r="O5347" s="251">
        <v>1</v>
      </c>
      <c r="Q5347" s="251" t="s">
        <v>16022</v>
      </c>
      <c r="R5347" s="251" t="s">
        <v>10028</v>
      </c>
      <c r="S5347" s="251" t="s">
        <v>229</v>
      </c>
      <c r="T5347" s="251" t="str">
        <f t="shared" si="334"/>
        <v>I0404634811300K300</v>
      </c>
      <c r="W5347" s="251" t="str">
        <f t="shared" si="335"/>
        <v>I040463481130-0K300</v>
      </c>
    </row>
    <row r="5348" spans="1:23" x14ac:dyDescent="0.3">
      <c r="A5348" s="256" t="str">
        <f t="shared" si="333"/>
        <v>I0404634-81130VT100-00001</v>
      </c>
      <c r="B5348" s="251" t="s">
        <v>16023</v>
      </c>
      <c r="C5348" s="251" t="s">
        <v>10031</v>
      </c>
      <c r="D5348" s="251" t="s">
        <v>16019</v>
      </c>
      <c r="E5348" s="251" t="s">
        <v>14189</v>
      </c>
      <c r="F5348" s="251" t="s">
        <v>9968</v>
      </c>
      <c r="G5348" s="251" t="s">
        <v>11514</v>
      </c>
      <c r="H5348" s="251" t="s">
        <v>5101</v>
      </c>
      <c r="I5348" s="257" t="str">
        <f t="shared" si="332"/>
        <v>-00001</v>
      </c>
      <c r="J5348" s="251">
        <v>1</v>
      </c>
      <c r="K5348" s="251">
        <v>1</v>
      </c>
      <c r="M5348" s="251" t="s">
        <v>9958</v>
      </c>
      <c r="N5348" s="251" t="s">
        <v>14854</v>
      </c>
      <c r="O5348" s="251">
        <v>1</v>
      </c>
      <c r="Q5348" s="251" t="s">
        <v>16023</v>
      </c>
      <c r="R5348" s="251" t="s">
        <v>10028</v>
      </c>
      <c r="S5348" s="251" t="s">
        <v>4149</v>
      </c>
      <c r="T5348" s="251" t="str">
        <f t="shared" si="334"/>
        <v>I040463481130VT100</v>
      </c>
      <c r="W5348" s="251" t="str">
        <f t="shared" si="335"/>
        <v>I040463481130-VT100</v>
      </c>
    </row>
    <row r="5349" spans="1:23" x14ac:dyDescent="0.3">
      <c r="A5349" s="256" t="str">
        <f t="shared" si="333"/>
        <v>I0404634-811500K300-00001</v>
      </c>
      <c r="B5349" s="251" t="s">
        <v>16024</v>
      </c>
      <c r="C5349" s="251" t="s">
        <v>10031</v>
      </c>
      <c r="D5349" s="251" t="s">
        <v>16019</v>
      </c>
      <c r="E5349" s="251" t="s">
        <v>14189</v>
      </c>
      <c r="F5349" s="251" t="s">
        <v>9970</v>
      </c>
      <c r="G5349" s="251" t="s">
        <v>234</v>
      </c>
      <c r="H5349" s="251" t="s">
        <v>5093</v>
      </c>
      <c r="I5349" s="257" t="str">
        <f t="shared" si="332"/>
        <v>-00001</v>
      </c>
      <c r="J5349" s="251">
        <v>1</v>
      </c>
      <c r="K5349" s="251">
        <v>1</v>
      </c>
      <c r="M5349" s="251" t="s">
        <v>9958</v>
      </c>
      <c r="N5349" s="251" t="s">
        <v>14854</v>
      </c>
      <c r="O5349" s="251">
        <v>1</v>
      </c>
      <c r="Q5349" s="251" t="s">
        <v>16024</v>
      </c>
      <c r="R5349" s="251" t="s">
        <v>10028</v>
      </c>
      <c r="S5349" s="251" t="s">
        <v>233</v>
      </c>
      <c r="T5349" s="251" t="str">
        <f t="shared" si="334"/>
        <v>I0404634811500K300</v>
      </c>
      <c r="W5349" s="251" t="str">
        <f t="shared" si="335"/>
        <v>I040463481150-0K300</v>
      </c>
    </row>
    <row r="5350" spans="1:23" x14ac:dyDescent="0.3">
      <c r="A5350" s="256" t="str">
        <f t="shared" si="333"/>
        <v>I0404634-81150VT040-00003</v>
      </c>
      <c r="B5350" s="251" t="s">
        <v>16025</v>
      </c>
      <c r="C5350" s="251" t="s">
        <v>10031</v>
      </c>
      <c r="D5350" s="251" t="s">
        <v>16019</v>
      </c>
      <c r="E5350" s="251" t="s">
        <v>14189</v>
      </c>
      <c r="F5350" s="251" t="s">
        <v>9972</v>
      </c>
      <c r="G5350" s="251" t="s">
        <v>10051</v>
      </c>
      <c r="H5350" s="251" t="s">
        <v>3429</v>
      </c>
      <c r="I5350" s="257" t="str">
        <f t="shared" si="332"/>
        <v>-00003</v>
      </c>
      <c r="J5350" s="251">
        <v>3</v>
      </c>
      <c r="K5350" s="251">
        <v>3</v>
      </c>
      <c r="M5350" s="251" t="s">
        <v>9958</v>
      </c>
      <c r="N5350" s="251" t="s">
        <v>14854</v>
      </c>
      <c r="O5350" s="251">
        <v>3</v>
      </c>
      <c r="Q5350" s="251" t="s">
        <v>16025</v>
      </c>
      <c r="R5350" s="251" t="s">
        <v>10028</v>
      </c>
      <c r="S5350" s="251" t="s">
        <v>3725</v>
      </c>
      <c r="T5350" s="251" t="str">
        <f t="shared" si="334"/>
        <v>I040463481150VT040</v>
      </c>
      <c r="W5350" s="251" t="str">
        <f t="shared" si="335"/>
        <v>I040463481150-VT040</v>
      </c>
    </row>
    <row r="5351" spans="1:23" x14ac:dyDescent="0.3">
      <c r="A5351" s="256" t="str">
        <f t="shared" si="333"/>
        <v>I0404634-81150VT080-00003</v>
      </c>
      <c r="B5351" s="251" t="s">
        <v>16026</v>
      </c>
      <c r="C5351" s="251" t="s">
        <v>10031</v>
      </c>
      <c r="D5351" s="251" t="s">
        <v>16019</v>
      </c>
      <c r="E5351" s="251" t="s">
        <v>14189</v>
      </c>
      <c r="F5351" s="251" t="s">
        <v>9974</v>
      </c>
      <c r="G5351" s="251" t="s">
        <v>10242</v>
      </c>
      <c r="H5351" s="251" t="s">
        <v>3429</v>
      </c>
      <c r="I5351" s="257" t="str">
        <f t="shared" si="332"/>
        <v>-00003</v>
      </c>
      <c r="J5351" s="251">
        <v>3</v>
      </c>
      <c r="K5351" s="251">
        <v>3</v>
      </c>
      <c r="M5351" s="251" t="s">
        <v>9958</v>
      </c>
      <c r="N5351" s="251" t="s">
        <v>14854</v>
      </c>
      <c r="O5351" s="251">
        <v>3</v>
      </c>
      <c r="Q5351" s="251" t="s">
        <v>16026</v>
      </c>
      <c r="R5351" s="251" t="s">
        <v>10028</v>
      </c>
      <c r="S5351" s="251" t="s">
        <v>3731</v>
      </c>
      <c r="T5351" s="251" t="str">
        <f t="shared" si="334"/>
        <v>I040463481150VT080</v>
      </c>
      <c r="W5351" s="251" t="str">
        <f t="shared" si="335"/>
        <v>I040463481150-VT080</v>
      </c>
    </row>
    <row r="5352" spans="1:23" x14ac:dyDescent="0.3">
      <c r="A5352" s="256" t="str">
        <f t="shared" si="333"/>
        <v>I0404634-812100K031-00001</v>
      </c>
      <c r="B5352" s="251" t="s">
        <v>16027</v>
      </c>
      <c r="C5352" s="251" t="s">
        <v>10031</v>
      </c>
      <c r="D5352" s="251" t="s">
        <v>16019</v>
      </c>
      <c r="E5352" s="251" t="s">
        <v>14189</v>
      </c>
      <c r="F5352" s="251" t="s">
        <v>9976</v>
      </c>
      <c r="G5352" s="251" t="s">
        <v>593</v>
      </c>
      <c r="H5352" s="251" t="s">
        <v>5163</v>
      </c>
      <c r="I5352" s="257" t="str">
        <f t="shared" si="332"/>
        <v>-00001</v>
      </c>
      <c r="J5352" s="251">
        <v>1</v>
      </c>
      <c r="K5352" s="251">
        <v>1</v>
      </c>
      <c r="M5352" s="251" t="s">
        <v>9993</v>
      </c>
      <c r="N5352" s="251" t="s">
        <v>14854</v>
      </c>
      <c r="O5352" s="251">
        <v>1</v>
      </c>
      <c r="Q5352" s="251" t="s">
        <v>16027</v>
      </c>
      <c r="R5352" s="251" t="s">
        <v>10028</v>
      </c>
      <c r="S5352" s="251" t="s">
        <v>592</v>
      </c>
      <c r="T5352" s="251" t="str">
        <f t="shared" si="334"/>
        <v>I0404634812100K031</v>
      </c>
      <c r="W5352" s="251" t="str">
        <f t="shared" si="335"/>
        <v>I040463481210-0K031</v>
      </c>
    </row>
    <row r="5353" spans="1:23" x14ac:dyDescent="0.3">
      <c r="A5353" s="256" t="str">
        <f t="shared" si="333"/>
        <v>I0404634-812100K090-00001</v>
      </c>
      <c r="B5353" s="251" t="s">
        <v>16028</v>
      </c>
      <c r="C5353" s="251" t="s">
        <v>10031</v>
      </c>
      <c r="D5353" s="251" t="s">
        <v>16019</v>
      </c>
      <c r="E5353" s="251" t="s">
        <v>14189</v>
      </c>
      <c r="F5353" s="251" t="s">
        <v>9978</v>
      </c>
      <c r="G5353" s="251" t="s">
        <v>609</v>
      </c>
      <c r="H5353" s="251" t="s">
        <v>5167</v>
      </c>
      <c r="I5353" s="257" t="str">
        <f t="shared" si="332"/>
        <v>-00001</v>
      </c>
      <c r="J5353" s="251">
        <v>1</v>
      </c>
      <c r="K5353" s="251">
        <v>1</v>
      </c>
      <c r="M5353" s="251" t="s">
        <v>9993</v>
      </c>
      <c r="N5353" s="251" t="s">
        <v>14854</v>
      </c>
      <c r="O5353" s="251">
        <v>1</v>
      </c>
      <c r="Q5353" s="251" t="s">
        <v>16028</v>
      </c>
      <c r="R5353" s="251" t="s">
        <v>10028</v>
      </c>
      <c r="S5353" s="251" t="s">
        <v>608</v>
      </c>
      <c r="T5353" s="251" t="str">
        <f t="shared" si="334"/>
        <v>I0404634812100K090</v>
      </c>
      <c r="W5353" s="251" t="str">
        <f t="shared" si="335"/>
        <v>I040463481210-0K090</v>
      </c>
    </row>
    <row r="5354" spans="1:23" x14ac:dyDescent="0.3">
      <c r="A5354" s="256" t="str">
        <f t="shared" si="333"/>
        <v>I0404634-812200K090-00001</v>
      </c>
      <c r="B5354" s="251" t="s">
        <v>16029</v>
      </c>
      <c r="C5354" s="251" t="s">
        <v>10031</v>
      </c>
      <c r="D5354" s="251" t="s">
        <v>16019</v>
      </c>
      <c r="E5354" s="251" t="s">
        <v>14189</v>
      </c>
      <c r="F5354" s="251" t="s">
        <v>9980</v>
      </c>
      <c r="G5354" s="251" t="s">
        <v>618</v>
      </c>
      <c r="H5354" s="251" t="s">
        <v>5169</v>
      </c>
      <c r="I5354" s="257" t="str">
        <f t="shared" si="332"/>
        <v>-00001</v>
      </c>
      <c r="J5354" s="251">
        <v>1</v>
      </c>
      <c r="K5354" s="251">
        <v>1</v>
      </c>
      <c r="M5354" s="251" t="s">
        <v>9993</v>
      </c>
      <c r="N5354" s="251" t="s">
        <v>14854</v>
      </c>
      <c r="O5354" s="251">
        <v>1</v>
      </c>
      <c r="Q5354" s="251" t="s">
        <v>16029</v>
      </c>
      <c r="R5354" s="251" t="s">
        <v>10028</v>
      </c>
      <c r="S5354" s="251" t="s">
        <v>617</v>
      </c>
      <c r="T5354" s="251" t="str">
        <f t="shared" si="334"/>
        <v>I0404634812200K090</v>
      </c>
      <c r="W5354" s="251" t="str">
        <f t="shared" si="335"/>
        <v>I040463481220-0K090</v>
      </c>
    </row>
    <row r="5355" spans="1:23" x14ac:dyDescent="0.3">
      <c r="A5355" s="256" t="str">
        <f t="shared" si="333"/>
        <v>I0404634-81550VT020-00002</v>
      </c>
      <c r="B5355" s="251" t="s">
        <v>16030</v>
      </c>
      <c r="C5355" s="251" t="s">
        <v>10031</v>
      </c>
      <c r="D5355" s="251" t="s">
        <v>16019</v>
      </c>
      <c r="E5355" s="251" t="s">
        <v>14189</v>
      </c>
      <c r="F5355" s="251" t="s">
        <v>9982</v>
      </c>
      <c r="G5355" s="251" t="s">
        <v>10057</v>
      </c>
      <c r="H5355" s="251" t="s">
        <v>5202</v>
      </c>
      <c r="I5355" s="257" t="str">
        <f t="shared" si="332"/>
        <v>-00002</v>
      </c>
      <c r="J5355" s="251">
        <v>2</v>
      </c>
      <c r="K5355" s="251">
        <v>2</v>
      </c>
      <c r="M5355" s="251" t="s">
        <v>9958</v>
      </c>
      <c r="N5355" s="251" t="s">
        <v>14854</v>
      </c>
      <c r="O5355" s="251">
        <v>2</v>
      </c>
      <c r="Q5355" s="251" t="s">
        <v>16030</v>
      </c>
      <c r="R5355" s="251" t="s">
        <v>10028</v>
      </c>
      <c r="S5355" s="251" t="s">
        <v>3737</v>
      </c>
      <c r="T5355" s="251" t="str">
        <f t="shared" si="334"/>
        <v>I040463481550VT020</v>
      </c>
      <c r="W5355" s="251" t="str">
        <f t="shared" si="335"/>
        <v>I040463481550-VT020</v>
      </c>
    </row>
    <row r="5356" spans="1:23" x14ac:dyDescent="0.3">
      <c r="A5356" s="256" t="str">
        <f t="shared" si="333"/>
        <v>I0404634-81551VT050-00002</v>
      </c>
      <c r="B5356" s="251" t="s">
        <v>16031</v>
      </c>
      <c r="C5356" s="251" t="s">
        <v>10031</v>
      </c>
      <c r="D5356" s="251" t="s">
        <v>16019</v>
      </c>
      <c r="E5356" s="251" t="s">
        <v>14189</v>
      </c>
      <c r="F5356" s="251" t="s">
        <v>9984</v>
      </c>
      <c r="G5356" s="251" t="s">
        <v>10062</v>
      </c>
      <c r="H5356" s="251" t="s">
        <v>3436</v>
      </c>
      <c r="I5356" s="257" t="str">
        <f t="shared" si="332"/>
        <v>-00002</v>
      </c>
      <c r="J5356" s="251">
        <v>2</v>
      </c>
      <c r="K5356" s="251">
        <v>2</v>
      </c>
      <c r="M5356" s="251" t="s">
        <v>9958</v>
      </c>
      <c r="N5356" s="251" t="s">
        <v>14854</v>
      </c>
      <c r="O5356" s="251">
        <v>2</v>
      </c>
      <c r="Q5356" s="251" t="s">
        <v>16031</v>
      </c>
      <c r="R5356" s="251" t="s">
        <v>10028</v>
      </c>
      <c r="S5356" s="251" t="s">
        <v>3763</v>
      </c>
      <c r="T5356" s="251" t="str">
        <f t="shared" si="334"/>
        <v>I040463481551VT050</v>
      </c>
      <c r="W5356" s="251" t="str">
        <f t="shared" si="335"/>
        <v>I040463481551-VT050</v>
      </c>
    </row>
    <row r="5357" spans="1:23" x14ac:dyDescent="0.3">
      <c r="A5357" s="256" t="str">
        <f t="shared" si="333"/>
        <v>I0404634-815600K080-00002</v>
      </c>
      <c r="B5357" s="251" t="s">
        <v>16032</v>
      </c>
      <c r="C5357" s="251" t="s">
        <v>10031</v>
      </c>
      <c r="D5357" s="251" t="s">
        <v>16019</v>
      </c>
      <c r="E5357" s="251" t="s">
        <v>14189</v>
      </c>
      <c r="F5357" s="251" t="s">
        <v>9986</v>
      </c>
      <c r="G5357" s="251" t="s">
        <v>164</v>
      </c>
      <c r="H5357" s="251" t="s">
        <v>5047</v>
      </c>
      <c r="I5357" s="257" t="str">
        <f t="shared" si="332"/>
        <v>-00002</v>
      </c>
      <c r="J5357" s="251">
        <v>2</v>
      </c>
      <c r="K5357" s="251">
        <v>2</v>
      </c>
      <c r="M5357" s="251" t="s">
        <v>9958</v>
      </c>
      <c r="N5357" s="251" t="s">
        <v>14854</v>
      </c>
      <c r="O5357" s="251">
        <v>2</v>
      </c>
      <c r="Q5357" s="251" t="s">
        <v>16032</v>
      </c>
      <c r="R5357" s="251" t="s">
        <v>10028</v>
      </c>
      <c r="S5357" s="251" t="s">
        <v>163</v>
      </c>
      <c r="T5357" s="251" t="str">
        <f t="shared" si="334"/>
        <v>I0404634815600K080</v>
      </c>
      <c r="W5357" s="251" t="str">
        <f t="shared" si="335"/>
        <v>I040463481560-0K080</v>
      </c>
    </row>
    <row r="5358" spans="1:23" x14ac:dyDescent="0.3">
      <c r="A5358" s="256" t="str">
        <f t="shared" si="333"/>
        <v>I0404634-81560VT020-00002</v>
      </c>
      <c r="B5358" s="251" t="s">
        <v>16033</v>
      </c>
      <c r="C5358" s="251" t="s">
        <v>10031</v>
      </c>
      <c r="D5358" s="251" t="s">
        <v>16019</v>
      </c>
      <c r="E5358" s="251" t="s">
        <v>14189</v>
      </c>
      <c r="F5358" s="251" t="s">
        <v>9988</v>
      </c>
      <c r="G5358" s="251" t="s">
        <v>10065</v>
      </c>
      <c r="H5358" s="251" t="s">
        <v>5204</v>
      </c>
      <c r="I5358" s="257" t="str">
        <f t="shared" si="332"/>
        <v>-00002</v>
      </c>
      <c r="J5358" s="251">
        <v>2</v>
      </c>
      <c r="K5358" s="251">
        <v>2</v>
      </c>
      <c r="M5358" s="251" t="s">
        <v>9958</v>
      </c>
      <c r="N5358" s="251" t="s">
        <v>14854</v>
      </c>
      <c r="O5358" s="251">
        <v>2</v>
      </c>
      <c r="Q5358" s="251" t="s">
        <v>16033</v>
      </c>
      <c r="R5358" s="251" t="s">
        <v>10028</v>
      </c>
      <c r="S5358" s="251" t="s">
        <v>3743</v>
      </c>
      <c r="T5358" s="251" t="str">
        <f t="shared" si="334"/>
        <v>I040463481560VT020</v>
      </c>
      <c r="W5358" s="251" t="str">
        <f t="shared" si="335"/>
        <v>I040463481560-VT020</v>
      </c>
    </row>
    <row r="5359" spans="1:23" x14ac:dyDescent="0.3">
      <c r="A5359" s="256" t="str">
        <f t="shared" si="333"/>
        <v>I0404634-81560VT050-00003</v>
      </c>
      <c r="B5359" s="251" t="s">
        <v>16034</v>
      </c>
      <c r="C5359" s="251" t="s">
        <v>10031</v>
      </c>
      <c r="D5359" s="251" t="s">
        <v>16019</v>
      </c>
      <c r="E5359" s="251" t="s">
        <v>14189</v>
      </c>
      <c r="F5359" s="251" t="s">
        <v>9990</v>
      </c>
      <c r="G5359" s="251" t="s">
        <v>10067</v>
      </c>
      <c r="H5359" s="251" t="s">
        <v>5204</v>
      </c>
      <c r="I5359" s="257" t="str">
        <f t="shared" si="332"/>
        <v>-00003</v>
      </c>
      <c r="J5359" s="251">
        <v>3</v>
      </c>
      <c r="K5359" s="251">
        <v>3</v>
      </c>
      <c r="M5359" s="251" t="s">
        <v>9958</v>
      </c>
      <c r="N5359" s="251" t="s">
        <v>14854</v>
      </c>
      <c r="O5359" s="251">
        <v>3</v>
      </c>
      <c r="Q5359" s="251" t="s">
        <v>16034</v>
      </c>
      <c r="R5359" s="251" t="s">
        <v>10028</v>
      </c>
      <c r="S5359" s="251" t="s">
        <v>3746</v>
      </c>
      <c r="T5359" s="251" t="str">
        <f t="shared" si="334"/>
        <v>I040463481560VT050</v>
      </c>
      <c r="W5359" s="251" t="str">
        <f t="shared" si="335"/>
        <v>I040463481560-VT050</v>
      </c>
    </row>
    <row r="5360" spans="1:23" x14ac:dyDescent="0.3">
      <c r="A5360" s="256" t="str">
        <f t="shared" si="333"/>
        <v>I0404634-81561VT020-00001</v>
      </c>
      <c r="B5360" s="251" t="s">
        <v>16035</v>
      </c>
      <c r="C5360" s="251" t="s">
        <v>10031</v>
      </c>
      <c r="D5360" s="251" t="s">
        <v>16019</v>
      </c>
      <c r="E5360" s="251" t="s">
        <v>14189</v>
      </c>
      <c r="F5360" s="251" t="s">
        <v>9992</v>
      </c>
      <c r="G5360" s="251" t="s">
        <v>10256</v>
      </c>
      <c r="H5360" s="251" t="s">
        <v>3443</v>
      </c>
      <c r="I5360" s="257" t="str">
        <f t="shared" si="332"/>
        <v>-00001</v>
      </c>
      <c r="J5360" s="251">
        <v>1</v>
      </c>
      <c r="K5360" s="251">
        <v>1</v>
      </c>
      <c r="M5360" s="251" t="s">
        <v>9958</v>
      </c>
      <c r="N5360" s="251" t="s">
        <v>14854</v>
      </c>
      <c r="O5360" s="251">
        <v>1</v>
      </c>
      <c r="Q5360" s="251" t="s">
        <v>16035</v>
      </c>
      <c r="R5360" s="251" t="s">
        <v>10028</v>
      </c>
      <c r="S5360" s="251" t="s">
        <v>3767</v>
      </c>
      <c r="T5360" s="251" t="str">
        <f t="shared" si="334"/>
        <v>I040463481561VT020</v>
      </c>
      <c r="W5360" s="251" t="str">
        <f t="shared" si="335"/>
        <v>I040463481561-VT020</v>
      </c>
    </row>
    <row r="5361" spans="1:23" x14ac:dyDescent="0.3">
      <c r="A5361" s="256" t="str">
        <f t="shared" si="333"/>
        <v>I0404634-81561VT050-00002</v>
      </c>
      <c r="B5361" s="251" t="s">
        <v>16036</v>
      </c>
      <c r="C5361" s="251" t="s">
        <v>10031</v>
      </c>
      <c r="D5361" s="251" t="s">
        <v>16019</v>
      </c>
      <c r="E5361" s="251" t="s">
        <v>14189</v>
      </c>
      <c r="F5361" s="251" t="s">
        <v>9995</v>
      </c>
      <c r="G5361" s="251" t="s">
        <v>10258</v>
      </c>
      <c r="H5361" s="251" t="s">
        <v>3443</v>
      </c>
      <c r="I5361" s="257" t="str">
        <f t="shared" si="332"/>
        <v>-00002</v>
      </c>
      <c r="J5361" s="251">
        <v>2</v>
      </c>
      <c r="K5361" s="251">
        <v>2</v>
      </c>
      <c r="M5361" s="251" t="s">
        <v>9958</v>
      </c>
      <c r="N5361" s="251" t="s">
        <v>14854</v>
      </c>
      <c r="O5361" s="251">
        <v>2</v>
      </c>
      <c r="Q5361" s="251" t="s">
        <v>16036</v>
      </c>
      <c r="R5361" s="251" t="s">
        <v>10028</v>
      </c>
      <c r="S5361" s="251" t="s">
        <v>3769</v>
      </c>
      <c r="T5361" s="251" t="str">
        <f t="shared" si="334"/>
        <v>I040463481561VT050</v>
      </c>
      <c r="W5361" s="251" t="str">
        <f t="shared" si="335"/>
        <v>I040463481561-VT050</v>
      </c>
    </row>
    <row r="5362" spans="1:23" x14ac:dyDescent="0.3">
      <c r="A5362" s="256" t="str">
        <f t="shared" si="333"/>
        <v>I0404634-81580VT010-00001</v>
      </c>
      <c r="B5362" s="251" t="s">
        <v>16037</v>
      </c>
      <c r="C5362" s="251" t="s">
        <v>10031</v>
      </c>
      <c r="D5362" s="251" t="s">
        <v>16019</v>
      </c>
      <c r="E5362" s="251" t="s">
        <v>14189</v>
      </c>
      <c r="F5362" s="251" t="s">
        <v>9997</v>
      </c>
      <c r="G5362" s="251" t="s">
        <v>5289</v>
      </c>
      <c r="H5362" s="251" t="s">
        <v>758</v>
      </c>
      <c r="I5362" s="257" t="str">
        <f t="shared" si="332"/>
        <v>-00001</v>
      </c>
      <c r="J5362" s="251">
        <v>1</v>
      </c>
      <c r="K5362" s="251">
        <v>1</v>
      </c>
      <c r="M5362" s="251" t="s">
        <v>9993</v>
      </c>
      <c r="N5362" s="251" t="s">
        <v>14854</v>
      </c>
      <c r="O5362" s="251">
        <v>1</v>
      </c>
      <c r="Q5362" s="251" t="s">
        <v>16037</v>
      </c>
      <c r="R5362" s="251" t="s">
        <v>10028</v>
      </c>
      <c r="S5362" s="251" t="s">
        <v>3749</v>
      </c>
      <c r="T5362" s="251" t="str">
        <f t="shared" si="334"/>
        <v>I040463481580VT010</v>
      </c>
      <c r="W5362" s="251" t="str">
        <f t="shared" si="335"/>
        <v>I040463481580-VT010</v>
      </c>
    </row>
    <row r="5363" spans="1:23" x14ac:dyDescent="0.3">
      <c r="A5363" s="256" t="str">
        <f t="shared" si="333"/>
        <v>I0404634-81580VT020-00002</v>
      </c>
      <c r="B5363" s="251" t="s">
        <v>16038</v>
      </c>
      <c r="C5363" s="251" t="s">
        <v>10031</v>
      </c>
      <c r="D5363" s="251" t="s">
        <v>16019</v>
      </c>
      <c r="E5363" s="251" t="s">
        <v>14189</v>
      </c>
      <c r="F5363" s="251" t="s">
        <v>10000</v>
      </c>
      <c r="G5363" s="251" t="s">
        <v>10071</v>
      </c>
      <c r="H5363" s="251" t="s">
        <v>758</v>
      </c>
      <c r="I5363" s="257" t="str">
        <f t="shared" si="332"/>
        <v>-00002</v>
      </c>
      <c r="J5363" s="251">
        <v>2</v>
      </c>
      <c r="K5363" s="251">
        <v>2</v>
      </c>
      <c r="M5363" s="251" t="s">
        <v>9958</v>
      </c>
      <c r="N5363" s="251" t="s">
        <v>14854</v>
      </c>
      <c r="O5363" s="251">
        <v>2</v>
      </c>
      <c r="Q5363" s="251" t="s">
        <v>16038</v>
      </c>
      <c r="R5363" s="251" t="s">
        <v>10028</v>
      </c>
      <c r="S5363" s="251" t="s">
        <v>3752</v>
      </c>
      <c r="T5363" s="251" t="str">
        <f t="shared" si="334"/>
        <v>I040463481580VT020</v>
      </c>
      <c r="W5363" s="251" t="str">
        <f t="shared" si="335"/>
        <v>I040463481580-VT020</v>
      </c>
    </row>
    <row r="5364" spans="1:23" x14ac:dyDescent="0.3">
      <c r="A5364" s="256" t="str">
        <f t="shared" si="333"/>
        <v>I0404634-81590VT010-00001</v>
      </c>
      <c r="B5364" s="251" t="s">
        <v>16039</v>
      </c>
      <c r="C5364" s="251" t="s">
        <v>10031</v>
      </c>
      <c r="D5364" s="251" t="s">
        <v>16019</v>
      </c>
      <c r="E5364" s="251" t="s">
        <v>14189</v>
      </c>
      <c r="F5364" s="251" t="s">
        <v>10002</v>
      </c>
      <c r="G5364" s="251" t="s">
        <v>10073</v>
      </c>
      <c r="H5364" s="251" t="s">
        <v>770</v>
      </c>
      <c r="I5364" s="257" t="str">
        <f t="shared" si="332"/>
        <v>-00001</v>
      </c>
      <c r="J5364" s="251">
        <v>1</v>
      </c>
      <c r="K5364" s="251">
        <v>1</v>
      </c>
      <c r="M5364" s="251" t="s">
        <v>9993</v>
      </c>
      <c r="N5364" s="251" t="s">
        <v>14854</v>
      </c>
      <c r="O5364" s="251">
        <v>1</v>
      </c>
      <c r="Q5364" s="251" t="s">
        <v>16039</v>
      </c>
      <c r="R5364" s="251" t="s">
        <v>10028</v>
      </c>
      <c r="S5364" s="251" t="s">
        <v>3755</v>
      </c>
      <c r="T5364" s="251" t="str">
        <f t="shared" si="334"/>
        <v>I040463481590VT010</v>
      </c>
      <c r="W5364" s="251" t="str">
        <f t="shared" si="335"/>
        <v>I040463481590-VT010</v>
      </c>
    </row>
    <row r="5365" spans="1:23" x14ac:dyDescent="0.3">
      <c r="A5365" s="256" t="str">
        <f t="shared" si="333"/>
        <v>I0606413-81130BZ620-00004</v>
      </c>
      <c r="B5365" s="251" t="s">
        <v>16040</v>
      </c>
      <c r="C5365" s="251" t="s">
        <v>10077</v>
      </c>
      <c r="D5365" s="251" t="s">
        <v>16041</v>
      </c>
      <c r="E5365" s="251" t="s">
        <v>14189</v>
      </c>
      <c r="F5365" s="251" t="s">
        <v>9957</v>
      </c>
      <c r="G5365" s="251" t="s">
        <v>1198</v>
      </c>
      <c r="H5365" s="251" t="s">
        <v>5101</v>
      </c>
      <c r="I5365" s="257" t="str">
        <f t="shared" si="332"/>
        <v>-00004</v>
      </c>
      <c r="J5365" s="251">
        <v>4</v>
      </c>
      <c r="K5365" s="251">
        <v>4</v>
      </c>
      <c r="M5365" s="251" t="s">
        <v>9958</v>
      </c>
      <c r="N5365" s="251" t="s">
        <v>14446</v>
      </c>
      <c r="O5365" s="251">
        <v>4</v>
      </c>
      <c r="Q5365" s="251" t="s">
        <v>16040</v>
      </c>
      <c r="R5365" s="251" t="s">
        <v>9960</v>
      </c>
      <c r="S5365" s="251" t="s">
        <v>1197</v>
      </c>
      <c r="T5365" s="251" t="str">
        <f t="shared" si="334"/>
        <v>I060641381130BZ620</v>
      </c>
      <c r="W5365" s="251" t="str">
        <f t="shared" si="335"/>
        <v>I060641381130-BZ620</v>
      </c>
    </row>
    <row r="5366" spans="1:23" x14ac:dyDescent="0.3">
      <c r="A5366" s="256" t="str">
        <f t="shared" si="333"/>
        <v>I0606413-81150BZ620-00002</v>
      </c>
      <c r="B5366" s="251" t="s">
        <v>16042</v>
      </c>
      <c r="C5366" s="251" t="s">
        <v>10077</v>
      </c>
      <c r="D5366" s="251" t="s">
        <v>16041</v>
      </c>
      <c r="E5366" s="251" t="s">
        <v>14189</v>
      </c>
      <c r="F5366" s="251" t="s">
        <v>9962</v>
      </c>
      <c r="G5366" s="251" t="s">
        <v>1203</v>
      </c>
      <c r="H5366" s="251" t="s">
        <v>3429</v>
      </c>
      <c r="I5366" s="257" t="str">
        <f t="shared" si="332"/>
        <v>-00002</v>
      </c>
      <c r="J5366" s="251">
        <v>2</v>
      </c>
      <c r="K5366" s="251">
        <v>2</v>
      </c>
      <c r="M5366" s="251" t="s">
        <v>9958</v>
      </c>
      <c r="N5366" s="251" t="s">
        <v>14446</v>
      </c>
      <c r="O5366" s="251">
        <v>2</v>
      </c>
      <c r="Q5366" s="251" t="s">
        <v>16042</v>
      </c>
      <c r="R5366" s="251" t="s">
        <v>9960</v>
      </c>
      <c r="S5366" s="251" t="s">
        <v>1202</v>
      </c>
      <c r="T5366" s="251" t="str">
        <f t="shared" si="334"/>
        <v>I060641381150BZ620</v>
      </c>
      <c r="W5366" s="251" t="str">
        <f t="shared" si="335"/>
        <v>I060641381150-BZ620</v>
      </c>
    </row>
    <row r="5367" spans="1:23" x14ac:dyDescent="0.3">
      <c r="A5367" s="256" t="str">
        <f t="shared" si="333"/>
        <v>I0606413-81170BZ620-00004</v>
      </c>
      <c r="B5367" s="251" t="s">
        <v>16043</v>
      </c>
      <c r="C5367" s="251" t="s">
        <v>10077</v>
      </c>
      <c r="D5367" s="251" t="s">
        <v>16041</v>
      </c>
      <c r="E5367" s="251" t="s">
        <v>14189</v>
      </c>
      <c r="F5367" s="251" t="s">
        <v>9964</v>
      </c>
      <c r="G5367" s="251" t="s">
        <v>1208</v>
      </c>
      <c r="H5367" s="251" t="s">
        <v>5102</v>
      </c>
      <c r="I5367" s="257" t="str">
        <f t="shared" si="332"/>
        <v>-00004</v>
      </c>
      <c r="J5367" s="251">
        <v>4</v>
      </c>
      <c r="K5367" s="251">
        <v>4</v>
      </c>
      <c r="M5367" s="251" t="s">
        <v>9958</v>
      </c>
      <c r="N5367" s="251" t="s">
        <v>14446</v>
      </c>
      <c r="O5367" s="251">
        <v>4</v>
      </c>
      <c r="Q5367" s="251" t="s">
        <v>16043</v>
      </c>
      <c r="R5367" s="251" t="s">
        <v>9960</v>
      </c>
      <c r="S5367" s="251" t="s">
        <v>1207</v>
      </c>
      <c r="T5367" s="251" t="str">
        <f t="shared" si="334"/>
        <v>I060641381170BZ620</v>
      </c>
      <c r="W5367" s="251" t="str">
        <f t="shared" si="335"/>
        <v>I060641381170-BZ620</v>
      </c>
    </row>
    <row r="5368" spans="1:23" x14ac:dyDescent="0.3">
      <c r="A5368" s="256" t="str">
        <f t="shared" si="333"/>
        <v>I0606413-81550BZ220-00002</v>
      </c>
      <c r="B5368" s="251" t="s">
        <v>16044</v>
      </c>
      <c r="C5368" s="251" t="s">
        <v>10077</v>
      </c>
      <c r="D5368" s="251" t="s">
        <v>16041</v>
      </c>
      <c r="E5368" s="251" t="s">
        <v>14189</v>
      </c>
      <c r="F5368" s="251" t="s">
        <v>9966</v>
      </c>
      <c r="G5368" s="251" t="s">
        <v>1364</v>
      </c>
      <c r="H5368" s="251" t="s">
        <v>5202</v>
      </c>
      <c r="I5368" s="257" t="str">
        <f t="shared" si="332"/>
        <v>-00002</v>
      </c>
      <c r="J5368" s="251">
        <v>2</v>
      </c>
      <c r="K5368" s="251">
        <v>2</v>
      </c>
      <c r="M5368" s="251" t="s">
        <v>9958</v>
      </c>
      <c r="N5368" s="251" t="s">
        <v>14446</v>
      </c>
      <c r="O5368" s="251">
        <v>2</v>
      </c>
      <c r="Q5368" s="251" t="s">
        <v>16044</v>
      </c>
      <c r="R5368" s="251" t="s">
        <v>9960</v>
      </c>
      <c r="S5368" s="251" t="s">
        <v>1363</v>
      </c>
      <c r="T5368" s="251" t="str">
        <f t="shared" si="334"/>
        <v>I060641381550BZ220</v>
      </c>
      <c r="W5368" s="251" t="str">
        <f t="shared" si="335"/>
        <v>I060641381550-BZ220</v>
      </c>
    </row>
    <row r="5369" spans="1:23" x14ac:dyDescent="0.3">
      <c r="A5369" s="256" t="str">
        <f t="shared" si="333"/>
        <v>I0606413-81550BZ490-00003</v>
      </c>
      <c r="B5369" s="251" t="s">
        <v>16045</v>
      </c>
      <c r="C5369" s="251" t="s">
        <v>10077</v>
      </c>
      <c r="D5369" s="251" t="s">
        <v>16041</v>
      </c>
      <c r="E5369" s="251" t="s">
        <v>14189</v>
      </c>
      <c r="F5369" s="251" t="s">
        <v>9968</v>
      </c>
      <c r="G5369" s="251" t="s">
        <v>1409</v>
      </c>
      <c r="H5369" s="251" t="s">
        <v>5202</v>
      </c>
      <c r="I5369" s="257" t="str">
        <f t="shared" si="332"/>
        <v>-00003</v>
      </c>
      <c r="J5369" s="251">
        <v>3</v>
      </c>
      <c r="K5369" s="251">
        <v>3</v>
      </c>
      <c r="M5369" s="251" t="s">
        <v>9958</v>
      </c>
      <c r="N5369" s="251" t="s">
        <v>14446</v>
      </c>
      <c r="O5369" s="251">
        <v>3</v>
      </c>
      <c r="Q5369" s="251" t="s">
        <v>16045</v>
      </c>
      <c r="R5369" s="251" t="s">
        <v>9960</v>
      </c>
      <c r="S5369" s="251" t="s">
        <v>1408</v>
      </c>
      <c r="T5369" s="251" t="str">
        <f t="shared" si="334"/>
        <v>I060641381550BZ490</v>
      </c>
      <c r="W5369" s="251" t="str">
        <f t="shared" si="335"/>
        <v>I060641381550-BZ490</v>
      </c>
    </row>
    <row r="5370" spans="1:23" x14ac:dyDescent="0.3">
      <c r="A5370" s="256" t="str">
        <f t="shared" si="333"/>
        <v>I0606413-81551BZ150-00001</v>
      </c>
      <c r="B5370" s="251" t="s">
        <v>16046</v>
      </c>
      <c r="C5370" s="251" t="s">
        <v>10077</v>
      </c>
      <c r="D5370" s="251" t="s">
        <v>16041</v>
      </c>
      <c r="E5370" s="251" t="s">
        <v>14189</v>
      </c>
      <c r="F5370" s="251" t="s">
        <v>9970</v>
      </c>
      <c r="G5370" s="251" t="s">
        <v>1351</v>
      </c>
      <c r="H5370" s="251" t="s">
        <v>3436</v>
      </c>
      <c r="I5370" s="257" t="str">
        <f t="shared" si="332"/>
        <v>-00001</v>
      </c>
      <c r="J5370" s="251">
        <v>1</v>
      </c>
      <c r="K5370" s="251">
        <v>1</v>
      </c>
      <c r="M5370" s="251" t="s">
        <v>9958</v>
      </c>
      <c r="N5370" s="251" t="s">
        <v>14446</v>
      </c>
      <c r="O5370" s="251">
        <v>1</v>
      </c>
      <c r="Q5370" s="251" t="s">
        <v>16046</v>
      </c>
      <c r="R5370" s="251" t="s">
        <v>9960</v>
      </c>
      <c r="S5370" s="251" t="s">
        <v>1350</v>
      </c>
      <c r="T5370" s="251" t="str">
        <f t="shared" si="334"/>
        <v>I060641381551BZ150</v>
      </c>
      <c r="W5370" s="251" t="str">
        <f t="shared" si="335"/>
        <v>I060641381551-BZ150</v>
      </c>
    </row>
    <row r="5371" spans="1:23" x14ac:dyDescent="0.3">
      <c r="A5371" s="256" t="str">
        <f t="shared" si="333"/>
        <v>I0606413-81551BZ320-00004</v>
      </c>
      <c r="B5371" s="251" t="s">
        <v>16047</v>
      </c>
      <c r="C5371" s="251" t="s">
        <v>10077</v>
      </c>
      <c r="D5371" s="251" t="s">
        <v>16041</v>
      </c>
      <c r="E5371" s="251" t="s">
        <v>14189</v>
      </c>
      <c r="F5371" s="251" t="s">
        <v>9972</v>
      </c>
      <c r="G5371" s="251" t="s">
        <v>1418</v>
      </c>
      <c r="H5371" s="251" t="s">
        <v>3436</v>
      </c>
      <c r="I5371" s="257" t="str">
        <f t="shared" si="332"/>
        <v>-00004</v>
      </c>
      <c r="J5371" s="251">
        <v>4</v>
      </c>
      <c r="K5371" s="251">
        <v>4</v>
      </c>
      <c r="M5371" s="251" t="s">
        <v>9958</v>
      </c>
      <c r="N5371" s="251" t="s">
        <v>14446</v>
      </c>
      <c r="O5371" s="251">
        <v>4</v>
      </c>
      <c r="Q5371" s="251" t="s">
        <v>16047</v>
      </c>
      <c r="R5371" s="251" t="s">
        <v>9960</v>
      </c>
      <c r="S5371" s="251" t="s">
        <v>1417</v>
      </c>
      <c r="T5371" s="251" t="str">
        <f t="shared" si="334"/>
        <v>I060641381551BZ320</v>
      </c>
      <c r="W5371" s="251" t="str">
        <f t="shared" si="335"/>
        <v>I060641381551-BZ320</v>
      </c>
    </row>
    <row r="5372" spans="1:23" x14ac:dyDescent="0.3">
      <c r="A5372" s="256" t="str">
        <f t="shared" si="333"/>
        <v>I0606413-81555BZ100-00001</v>
      </c>
      <c r="B5372" s="251" t="s">
        <v>16048</v>
      </c>
      <c r="C5372" s="251" t="s">
        <v>10077</v>
      </c>
      <c r="D5372" s="251" t="s">
        <v>16041</v>
      </c>
      <c r="E5372" s="251" t="s">
        <v>14189</v>
      </c>
      <c r="F5372" s="251" t="s">
        <v>9974</v>
      </c>
      <c r="G5372" s="251" t="s">
        <v>1369</v>
      </c>
      <c r="H5372" s="251" t="s">
        <v>3440</v>
      </c>
      <c r="I5372" s="257" t="str">
        <f t="shared" si="332"/>
        <v>-00001</v>
      </c>
      <c r="J5372" s="251">
        <v>1</v>
      </c>
      <c r="K5372" s="251">
        <v>1</v>
      </c>
      <c r="M5372" s="251" t="s">
        <v>10007</v>
      </c>
      <c r="N5372" s="251" t="s">
        <v>14446</v>
      </c>
      <c r="O5372" s="251">
        <v>1</v>
      </c>
      <c r="Q5372" s="251" t="s">
        <v>16048</v>
      </c>
      <c r="R5372" s="251" t="s">
        <v>9960</v>
      </c>
      <c r="S5372" s="251" t="s">
        <v>1368</v>
      </c>
      <c r="T5372" s="251" t="str">
        <f t="shared" si="334"/>
        <v>I060641381555BZ100</v>
      </c>
      <c r="W5372" s="251" t="str">
        <f t="shared" si="335"/>
        <v>I060641381555-BZ100</v>
      </c>
    </row>
    <row r="5373" spans="1:23" x14ac:dyDescent="0.3">
      <c r="A5373" s="256" t="str">
        <f t="shared" si="333"/>
        <v>I0606413-81560BZ220-00002</v>
      </c>
      <c r="B5373" s="251" t="s">
        <v>16049</v>
      </c>
      <c r="C5373" s="251" t="s">
        <v>10077</v>
      </c>
      <c r="D5373" s="251" t="s">
        <v>16041</v>
      </c>
      <c r="E5373" s="251" t="s">
        <v>14189</v>
      </c>
      <c r="F5373" s="251" t="s">
        <v>9976</v>
      </c>
      <c r="G5373" s="251" t="s">
        <v>1378</v>
      </c>
      <c r="H5373" s="251" t="s">
        <v>5204</v>
      </c>
      <c r="I5373" s="257" t="str">
        <f t="shared" si="332"/>
        <v>-00002</v>
      </c>
      <c r="J5373" s="251">
        <v>2</v>
      </c>
      <c r="K5373" s="251">
        <v>2</v>
      </c>
      <c r="M5373" s="251" t="s">
        <v>9958</v>
      </c>
      <c r="N5373" s="251" t="s">
        <v>14446</v>
      </c>
      <c r="O5373" s="251">
        <v>2</v>
      </c>
      <c r="Q5373" s="251" t="s">
        <v>16049</v>
      </c>
      <c r="R5373" s="251" t="s">
        <v>9960</v>
      </c>
      <c r="S5373" s="251" t="s">
        <v>1377</v>
      </c>
      <c r="T5373" s="251" t="str">
        <f t="shared" si="334"/>
        <v>I060641381560BZ220</v>
      </c>
      <c r="W5373" s="251" t="str">
        <f t="shared" si="335"/>
        <v>I060641381560-BZ220</v>
      </c>
    </row>
    <row r="5374" spans="1:23" x14ac:dyDescent="0.3">
      <c r="A5374" s="256" t="str">
        <f t="shared" si="333"/>
        <v>I0606413-81560BZ490-00001</v>
      </c>
      <c r="B5374" s="251" t="s">
        <v>16050</v>
      </c>
      <c r="C5374" s="251" t="s">
        <v>10077</v>
      </c>
      <c r="D5374" s="251" t="s">
        <v>16041</v>
      </c>
      <c r="E5374" s="251" t="s">
        <v>14189</v>
      </c>
      <c r="F5374" s="251" t="s">
        <v>9978</v>
      </c>
      <c r="G5374" s="251" t="s">
        <v>1423</v>
      </c>
      <c r="H5374" s="251" t="s">
        <v>5204</v>
      </c>
      <c r="I5374" s="257" t="str">
        <f t="shared" si="332"/>
        <v>-00001</v>
      </c>
      <c r="J5374" s="251">
        <v>1</v>
      </c>
      <c r="K5374" s="251">
        <v>1</v>
      </c>
      <c r="M5374" s="251" t="s">
        <v>9958</v>
      </c>
      <c r="N5374" s="251" t="s">
        <v>14446</v>
      </c>
      <c r="O5374" s="251">
        <v>1</v>
      </c>
      <c r="Q5374" s="251" t="s">
        <v>16050</v>
      </c>
      <c r="R5374" s="251" t="s">
        <v>9960</v>
      </c>
      <c r="S5374" s="251" t="s">
        <v>1422</v>
      </c>
      <c r="T5374" s="251" t="str">
        <f t="shared" si="334"/>
        <v>I060641381560BZ490</v>
      </c>
      <c r="W5374" s="251" t="str">
        <f t="shared" si="335"/>
        <v>I060641381560-BZ490</v>
      </c>
    </row>
    <row r="5375" spans="1:23" x14ac:dyDescent="0.3">
      <c r="A5375" s="256" t="str">
        <f t="shared" si="333"/>
        <v>I0606413-81561BZ150-00004</v>
      </c>
      <c r="B5375" s="251" t="s">
        <v>16051</v>
      </c>
      <c r="C5375" s="251" t="s">
        <v>10077</v>
      </c>
      <c r="D5375" s="251" t="s">
        <v>16041</v>
      </c>
      <c r="E5375" s="251" t="s">
        <v>14189</v>
      </c>
      <c r="F5375" s="251" t="s">
        <v>9980</v>
      </c>
      <c r="G5375" s="251" t="s">
        <v>1359</v>
      </c>
      <c r="H5375" s="251" t="s">
        <v>3443</v>
      </c>
      <c r="I5375" s="257" t="str">
        <f t="shared" si="332"/>
        <v>-00004</v>
      </c>
      <c r="J5375" s="251">
        <v>4</v>
      </c>
      <c r="K5375" s="251">
        <v>4</v>
      </c>
      <c r="M5375" s="251" t="s">
        <v>9958</v>
      </c>
      <c r="N5375" s="251" t="s">
        <v>14446</v>
      </c>
      <c r="O5375" s="251">
        <v>4</v>
      </c>
      <c r="Q5375" s="251" t="s">
        <v>16051</v>
      </c>
      <c r="R5375" s="251" t="s">
        <v>9960</v>
      </c>
      <c r="S5375" s="251" t="s">
        <v>1358</v>
      </c>
      <c r="T5375" s="251" t="str">
        <f t="shared" si="334"/>
        <v>I060641381561BZ150</v>
      </c>
      <c r="W5375" s="251" t="str">
        <f t="shared" si="335"/>
        <v>I060641381561-BZ150</v>
      </c>
    </row>
    <row r="5376" spans="1:23" x14ac:dyDescent="0.3">
      <c r="A5376" s="256" t="str">
        <f t="shared" si="333"/>
        <v>I0606413-81561BZ320-00003</v>
      </c>
      <c r="B5376" s="251" t="s">
        <v>16052</v>
      </c>
      <c r="C5376" s="251" t="s">
        <v>10077</v>
      </c>
      <c r="D5376" s="251" t="s">
        <v>16041</v>
      </c>
      <c r="E5376" s="251" t="s">
        <v>14189</v>
      </c>
      <c r="F5376" s="251" t="s">
        <v>9982</v>
      </c>
      <c r="G5376" s="251" t="s">
        <v>1428</v>
      </c>
      <c r="H5376" s="251" t="s">
        <v>3443</v>
      </c>
      <c r="I5376" s="257" t="str">
        <f t="shared" si="332"/>
        <v>-00003</v>
      </c>
      <c r="J5376" s="251">
        <v>3</v>
      </c>
      <c r="K5376" s="251">
        <v>3</v>
      </c>
      <c r="M5376" s="251" t="s">
        <v>9958</v>
      </c>
      <c r="N5376" s="251" t="s">
        <v>14446</v>
      </c>
      <c r="O5376" s="251">
        <v>3</v>
      </c>
      <c r="Q5376" s="251" t="s">
        <v>16052</v>
      </c>
      <c r="R5376" s="251" t="s">
        <v>9960</v>
      </c>
      <c r="S5376" s="251" t="s">
        <v>1427</v>
      </c>
      <c r="T5376" s="251" t="str">
        <f t="shared" si="334"/>
        <v>I060641381561BZ320</v>
      </c>
      <c r="W5376" s="251" t="str">
        <f t="shared" si="335"/>
        <v>I060641381561-BZ320</v>
      </c>
    </row>
    <row r="5377" spans="1:23" x14ac:dyDescent="0.3">
      <c r="A5377" s="256" t="str">
        <f t="shared" si="333"/>
        <v>I0606413-81581BZ040-00002</v>
      </c>
      <c r="B5377" s="251" t="s">
        <v>16053</v>
      </c>
      <c r="C5377" s="251" t="s">
        <v>10077</v>
      </c>
      <c r="D5377" s="251" t="s">
        <v>16041</v>
      </c>
      <c r="E5377" s="251" t="s">
        <v>14189</v>
      </c>
      <c r="F5377" s="251" t="s">
        <v>9984</v>
      </c>
      <c r="G5377" s="251" t="s">
        <v>1454</v>
      </c>
      <c r="H5377" s="251" t="s">
        <v>5218</v>
      </c>
      <c r="I5377" s="257" t="str">
        <f t="shared" si="332"/>
        <v>-00002</v>
      </c>
      <c r="J5377" s="251">
        <v>2</v>
      </c>
      <c r="K5377" s="251">
        <v>2</v>
      </c>
      <c r="M5377" s="251" t="s">
        <v>9958</v>
      </c>
      <c r="N5377" s="251" t="s">
        <v>14446</v>
      </c>
      <c r="O5377" s="251">
        <v>2</v>
      </c>
      <c r="Q5377" s="251" t="s">
        <v>16053</v>
      </c>
      <c r="R5377" s="251" t="s">
        <v>9960</v>
      </c>
      <c r="S5377" s="251" t="s">
        <v>1453</v>
      </c>
      <c r="T5377" s="251" t="str">
        <f t="shared" si="334"/>
        <v>I060641381581BZ040</v>
      </c>
      <c r="W5377" s="251" t="str">
        <f t="shared" si="335"/>
        <v>I060641381581-BZ040</v>
      </c>
    </row>
    <row r="5378" spans="1:23" x14ac:dyDescent="0.3">
      <c r="A5378" s="256" t="str">
        <f t="shared" si="333"/>
        <v>I0606413-81590BZ051-00003</v>
      </c>
      <c r="B5378" s="251" t="s">
        <v>16054</v>
      </c>
      <c r="C5378" s="251" t="s">
        <v>10077</v>
      </c>
      <c r="D5378" s="251" t="s">
        <v>16041</v>
      </c>
      <c r="E5378" s="251" t="s">
        <v>14189</v>
      </c>
      <c r="F5378" s="251" t="s">
        <v>9986</v>
      </c>
      <c r="G5378" s="251" t="s">
        <v>5230</v>
      </c>
      <c r="H5378" s="251" t="s">
        <v>770</v>
      </c>
      <c r="I5378" s="257" t="str">
        <f t="shared" si="332"/>
        <v>-00003</v>
      </c>
      <c r="J5378" s="251">
        <v>3</v>
      </c>
      <c r="K5378" s="251">
        <v>3</v>
      </c>
      <c r="M5378" s="251" t="s">
        <v>9958</v>
      </c>
      <c r="N5378" s="251" t="s">
        <v>14446</v>
      </c>
      <c r="O5378" s="251">
        <v>3</v>
      </c>
      <c r="Q5378" s="251" t="s">
        <v>16054</v>
      </c>
      <c r="R5378" s="251" t="s">
        <v>9960</v>
      </c>
      <c r="S5378" s="251" t="s">
        <v>4062</v>
      </c>
      <c r="T5378" s="251" t="str">
        <f t="shared" si="334"/>
        <v>I060641381590BZ051</v>
      </c>
      <c r="W5378" s="251" t="str">
        <f t="shared" si="335"/>
        <v>I060641381590-BZ051</v>
      </c>
    </row>
    <row r="5379" spans="1:23" x14ac:dyDescent="0.3">
      <c r="A5379" s="256" t="str">
        <f t="shared" si="333"/>
        <v>I0606413-9004951143-00001</v>
      </c>
      <c r="B5379" s="251" t="s">
        <v>16055</v>
      </c>
      <c r="C5379" s="251" t="s">
        <v>10077</v>
      </c>
      <c r="D5379" s="251" t="s">
        <v>16041</v>
      </c>
      <c r="E5379" s="251" t="s">
        <v>14189</v>
      </c>
      <c r="F5379" s="251" t="s">
        <v>9988</v>
      </c>
      <c r="G5379" s="251" t="s">
        <v>1567</v>
      </c>
      <c r="H5379" s="251" t="s">
        <v>3393</v>
      </c>
      <c r="I5379" s="257" t="str">
        <f t="shared" si="332"/>
        <v>-00001</v>
      </c>
      <c r="J5379" s="251">
        <v>1</v>
      </c>
      <c r="K5379" s="251">
        <v>1</v>
      </c>
      <c r="M5379" s="251" t="s">
        <v>10007</v>
      </c>
      <c r="N5379" s="251" t="s">
        <v>14446</v>
      </c>
      <c r="O5379" s="251">
        <v>1</v>
      </c>
      <c r="Q5379" s="251" t="s">
        <v>16055</v>
      </c>
      <c r="R5379" s="251" t="s">
        <v>9960</v>
      </c>
      <c r="S5379" s="251">
        <v>9004951143</v>
      </c>
      <c r="T5379" s="251" t="str">
        <f t="shared" si="334"/>
        <v>I06064139004951143</v>
      </c>
      <c r="W5379" s="251" t="str">
        <f t="shared" si="335"/>
        <v>I060641390049-51143</v>
      </c>
    </row>
    <row r="5380" spans="1:23" x14ac:dyDescent="0.3">
      <c r="A5380" s="256" t="str">
        <f t="shared" si="333"/>
        <v>I0606413-9004A81004-00002</v>
      </c>
      <c r="B5380" s="251" t="s">
        <v>16056</v>
      </c>
      <c r="C5380" s="251" t="s">
        <v>10077</v>
      </c>
      <c r="D5380" s="251" t="s">
        <v>16041</v>
      </c>
      <c r="E5380" s="251" t="s">
        <v>14189</v>
      </c>
      <c r="F5380" s="251" t="s">
        <v>9990</v>
      </c>
      <c r="G5380" s="251" t="s">
        <v>1571</v>
      </c>
      <c r="H5380" s="251" t="s">
        <v>3393</v>
      </c>
      <c r="I5380" s="257" t="str">
        <f t="shared" si="332"/>
        <v>-00002</v>
      </c>
      <c r="J5380" s="251">
        <v>2</v>
      </c>
      <c r="K5380" s="251">
        <v>2</v>
      </c>
      <c r="M5380" s="251" t="s">
        <v>10003</v>
      </c>
      <c r="N5380" s="251" t="s">
        <v>14446</v>
      </c>
      <c r="O5380" s="251">
        <v>2</v>
      </c>
      <c r="Q5380" s="251" t="s">
        <v>16056</v>
      </c>
      <c r="R5380" s="251" t="s">
        <v>9960</v>
      </c>
      <c r="S5380" s="251" t="s">
        <v>1570</v>
      </c>
      <c r="T5380" s="251" t="str">
        <f t="shared" si="334"/>
        <v>I06064139004A81004</v>
      </c>
      <c r="W5380" s="251" t="str">
        <f t="shared" si="335"/>
        <v>I06064139004A-81004</v>
      </c>
    </row>
    <row r="5381" spans="1:23" x14ac:dyDescent="0.3">
      <c r="A5381" s="256" t="str">
        <f t="shared" si="333"/>
        <v>I0606413-9004A81005-00001</v>
      </c>
      <c r="B5381" s="251" t="s">
        <v>16057</v>
      </c>
      <c r="C5381" s="251" t="s">
        <v>10077</v>
      </c>
      <c r="D5381" s="251" t="s">
        <v>16041</v>
      </c>
      <c r="E5381" s="251" t="s">
        <v>14189</v>
      </c>
      <c r="F5381" s="251" t="s">
        <v>9992</v>
      </c>
      <c r="G5381" s="251" t="s">
        <v>1566</v>
      </c>
      <c r="H5381" s="251" t="s">
        <v>3393</v>
      </c>
      <c r="I5381" s="257" t="str">
        <f t="shared" si="332"/>
        <v>-00001</v>
      </c>
      <c r="J5381" s="251">
        <v>1</v>
      </c>
      <c r="K5381" s="251">
        <v>1</v>
      </c>
      <c r="M5381" s="251" t="s">
        <v>10007</v>
      </c>
      <c r="N5381" s="251" t="s">
        <v>14446</v>
      </c>
      <c r="O5381" s="251">
        <v>1</v>
      </c>
      <c r="Q5381" s="251" t="s">
        <v>16057</v>
      </c>
      <c r="R5381" s="251" t="s">
        <v>9960</v>
      </c>
      <c r="S5381" s="251" t="s">
        <v>1565</v>
      </c>
      <c r="T5381" s="251" t="str">
        <f t="shared" si="334"/>
        <v>I06064139004A81005</v>
      </c>
      <c r="W5381" s="251" t="str">
        <f t="shared" si="335"/>
        <v>I06064139004A-81005</v>
      </c>
    </row>
    <row r="5382" spans="1:23" x14ac:dyDescent="0.3">
      <c r="A5382" s="256" t="str">
        <f t="shared" si="333"/>
        <v>I0606413-9004A81007-00002</v>
      </c>
      <c r="B5382" s="251" t="s">
        <v>16058</v>
      </c>
      <c r="C5382" s="251" t="s">
        <v>10077</v>
      </c>
      <c r="D5382" s="251" t="s">
        <v>16041</v>
      </c>
      <c r="E5382" s="251" t="s">
        <v>14189</v>
      </c>
      <c r="F5382" s="251" t="s">
        <v>9995</v>
      </c>
      <c r="G5382" s="251" t="s">
        <v>1576</v>
      </c>
      <c r="H5382" s="251" t="s">
        <v>3393</v>
      </c>
      <c r="I5382" s="257" t="str">
        <f t="shared" ref="I5382:I5445" si="336">+IF(AND(O5382&lt;10),$B$2&amp;O5382,IF(AND(O5382&gt;9,O5382&lt;=99),$B$3&amp;O5382,IF(AND(O5382&gt;99,L94339&lt;1000),$B$4&amp;O5382,IF(AND(O5382&gt;999),$B$5&amp;7))))</f>
        <v>-00002</v>
      </c>
      <c r="J5382" s="251">
        <v>2</v>
      </c>
      <c r="K5382" s="251">
        <v>2</v>
      </c>
      <c r="M5382" s="251" t="s">
        <v>10003</v>
      </c>
      <c r="N5382" s="251" t="s">
        <v>14446</v>
      </c>
      <c r="O5382" s="251">
        <v>2</v>
      </c>
      <c r="Q5382" s="251" t="s">
        <v>16058</v>
      </c>
      <c r="R5382" s="251" t="s">
        <v>9960</v>
      </c>
      <c r="S5382" s="251" t="s">
        <v>1575</v>
      </c>
      <c r="T5382" s="251" t="str">
        <f t="shared" si="334"/>
        <v>I06064139004A81007</v>
      </c>
      <c r="W5382" s="251" t="str">
        <f t="shared" si="335"/>
        <v>I06064139004A-81007</v>
      </c>
    </row>
    <row r="5383" spans="1:23" x14ac:dyDescent="0.3">
      <c r="A5383" s="256" t="str">
        <f t="shared" si="333"/>
        <v>I0606413-9004A81011-00001</v>
      </c>
      <c r="B5383" s="251" t="s">
        <v>16059</v>
      </c>
      <c r="C5383" s="251" t="s">
        <v>10077</v>
      </c>
      <c r="D5383" s="251" t="s">
        <v>16041</v>
      </c>
      <c r="E5383" s="251" t="s">
        <v>14189</v>
      </c>
      <c r="F5383" s="251" t="s">
        <v>9997</v>
      </c>
      <c r="G5383" s="251" t="s">
        <v>1605</v>
      </c>
      <c r="H5383" s="251" t="s">
        <v>3393</v>
      </c>
      <c r="I5383" s="257" t="str">
        <f t="shared" si="336"/>
        <v>-00001</v>
      </c>
      <c r="J5383" s="251">
        <v>1</v>
      </c>
      <c r="K5383" s="251">
        <v>1</v>
      </c>
      <c r="M5383" s="251" t="s">
        <v>10007</v>
      </c>
      <c r="N5383" s="251" t="s">
        <v>14446</v>
      </c>
      <c r="O5383" s="251">
        <v>1</v>
      </c>
      <c r="Q5383" s="251" t="s">
        <v>16059</v>
      </c>
      <c r="R5383" s="251" t="s">
        <v>9960</v>
      </c>
      <c r="S5383" s="251" t="s">
        <v>1604</v>
      </c>
      <c r="T5383" s="251" t="str">
        <f t="shared" si="334"/>
        <v>I06064139004A81011</v>
      </c>
      <c r="W5383" s="251" t="str">
        <f t="shared" si="335"/>
        <v>I06064139004A-81011</v>
      </c>
    </row>
    <row r="5384" spans="1:23" x14ac:dyDescent="0.3">
      <c r="A5384" s="256" t="str">
        <f t="shared" ref="A5384:A5447" si="337">D5384&amp;$A$6&amp;S5384&amp;I5384</f>
        <v>I0606413-9004A81026-00002</v>
      </c>
      <c r="B5384" s="251" t="s">
        <v>16060</v>
      </c>
      <c r="C5384" s="251" t="s">
        <v>10077</v>
      </c>
      <c r="D5384" s="251" t="s">
        <v>16041</v>
      </c>
      <c r="E5384" s="251" t="s">
        <v>14189</v>
      </c>
      <c r="F5384" s="251" t="s">
        <v>10000</v>
      </c>
      <c r="G5384" s="251" t="s">
        <v>1624</v>
      </c>
      <c r="H5384" s="251" t="s">
        <v>3393</v>
      </c>
      <c r="I5384" s="257" t="str">
        <f t="shared" si="336"/>
        <v>-00002</v>
      </c>
      <c r="J5384" s="251">
        <v>2</v>
      </c>
      <c r="K5384" s="251">
        <v>2</v>
      </c>
      <c r="M5384" s="251" t="s">
        <v>10007</v>
      </c>
      <c r="N5384" s="251" t="s">
        <v>14446</v>
      </c>
      <c r="O5384" s="251">
        <v>2</v>
      </c>
      <c r="Q5384" s="251" t="s">
        <v>16060</v>
      </c>
      <c r="R5384" s="251" t="s">
        <v>9960</v>
      </c>
      <c r="S5384" s="251" t="s">
        <v>1623</v>
      </c>
      <c r="T5384" s="251" t="str">
        <f t="shared" si="334"/>
        <v>I06064139004A81026</v>
      </c>
      <c r="W5384" s="251" t="str">
        <f t="shared" si="335"/>
        <v>I06064139004A-81026</v>
      </c>
    </row>
    <row r="5385" spans="1:23" x14ac:dyDescent="0.3">
      <c r="A5385" s="256" t="str">
        <f t="shared" si="337"/>
        <v>I0606414-81580BZ051-00003</v>
      </c>
      <c r="B5385" s="251" t="s">
        <v>16061</v>
      </c>
      <c r="C5385" s="251" t="s">
        <v>10077</v>
      </c>
      <c r="D5385" s="251" t="s">
        <v>16062</v>
      </c>
      <c r="E5385" s="251" t="s">
        <v>14189</v>
      </c>
      <c r="F5385" s="251" t="s">
        <v>9957</v>
      </c>
      <c r="G5385" s="251" t="s">
        <v>5226</v>
      </c>
      <c r="H5385" s="251" t="s">
        <v>758</v>
      </c>
      <c r="I5385" s="257" t="str">
        <f t="shared" si="336"/>
        <v>-00003</v>
      </c>
      <c r="J5385" s="251">
        <v>3</v>
      </c>
      <c r="K5385" s="251">
        <v>3</v>
      </c>
      <c r="M5385" s="251" t="s">
        <v>9958</v>
      </c>
      <c r="N5385" s="251" t="s">
        <v>14586</v>
      </c>
      <c r="O5385" s="251">
        <v>3</v>
      </c>
      <c r="Q5385" s="251" t="s">
        <v>16061</v>
      </c>
      <c r="R5385" s="251" t="s">
        <v>10017</v>
      </c>
      <c r="S5385" s="251" t="s">
        <v>4065</v>
      </c>
      <c r="T5385" s="251" t="str">
        <f t="shared" ref="T5385:T5448" si="338">+D5385&amp;S5385</f>
        <v>I060641481580BZ051</v>
      </c>
      <c r="W5385" s="251" t="str">
        <f t="shared" ref="W5385:W5448" si="339">D5385&amp;G5385</f>
        <v>I060641481580-BZ051</v>
      </c>
    </row>
    <row r="5386" spans="1:23" x14ac:dyDescent="0.3">
      <c r="A5386" s="256" t="str">
        <f t="shared" si="337"/>
        <v>I0606414-87917BZ010-00007</v>
      </c>
      <c r="B5386" s="251" t="s">
        <v>16063</v>
      </c>
      <c r="C5386" s="251" t="s">
        <v>10077</v>
      </c>
      <c r="D5386" s="251" t="s">
        <v>16062</v>
      </c>
      <c r="E5386" s="251" t="s">
        <v>14189</v>
      </c>
      <c r="F5386" s="251" t="s">
        <v>9962</v>
      </c>
      <c r="G5386" s="251" t="s">
        <v>1515</v>
      </c>
      <c r="H5386" s="251" t="s">
        <v>10109</v>
      </c>
      <c r="I5386" s="257" t="str">
        <f t="shared" si="336"/>
        <v>-00007</v>
      </c>
      <c r="J5386" s="251">
        <v>7</v>
      </c>
      <c r="K5386" s="251">
        <v>7</v>
      </c>
      <c r="M5386" s="251" t="s">
        <v>10007</v>
      </c>
      <c r="N5386" s="251" t="s">
        <v>14586</v>
      </c>
      <c r="O5386" s="251">
        <v>7</v>
      </c>
      <c r="Q5386" s="251" t="s">
        <v>16063</v>
      </c>
      <c r="R5386" s="251" t="s">
        <v>10017</v>
      </c>
      <c r="S5386" s="251" t="s">
        <v>1514</v>
      </c>
      <c r="T5386" s="251" t="str">
        <f t="shared" si="338"/>
        <v>I060641487917BZ010</v>
      </c>
      <c r="W5386" s="251" t="str">
        <f t="shared" si="339"/>
        <v>I060641487917-BZ010</v>
      </c>
    </row>
    <row r="5387" spans="1:23" x14ac:dyDescent="0.3">
      <c r="A5387" s="256" t="str">
        <f t="shared" si="337"/>
        <v>I0606414-87947BZ010-00003</v>
      </c>
      <c r="B5387" s="251" t="s">
        <v>16064</v>
      </c>
      <c r="C5387" s="251" t="s">
        <v>10077</v>
      </c>
      <c r="D5387" s="251" t="s">
        <v>16062</v>
      </c>
      <c r="E5387" s="251" t="s">
        <v>14189</v>
      </c>
      <c r="F5387" s="251" t="s">
        <v>9964</v>
      </c>
      <c r="G5387" s="251" t="s">
        <v>1519</v>
      </c>
      <c r="H5387" s="251" t="s">
        <v>10109</v>
      </c>
      <c r="I5387" s="257" t="str">
        <f t="shared" si="336"/>
        <v>-00003</v>
      </c>
      <c r="J5387" s="251">
        <v>3</v>
      </c>
      <c r="K5387" s="251">
        <v>3</v>
      </c>
      <c r="M5387" s="251" t="s">
        <v>10007</v>
      </c>
      <c r="N5387" s="251" t="s">
        <v>14586</v>
      </c>
      <c r="O5387" s="251">
        <v>3</v>
      </c>
      <c r="Q5387" s="251" t="s">
        <v>16064</v>
      </c>
      <c r="R5387" s="251" t="s">
        <v>10017</v>
      </c>
      <c r="S5387" s="251" t="s">
        <v>1518</v>
      </c>
      <c r="T5387" s="251" t="str">
        <f t="shared" si="338"/>
        <v>I060641487947BZ010</v>
      </c>
      <c r="W5387" s="251" t="str">
        <f t="shared" si="339"/>
        <v>I060641487947-BZ010</v>
      </c>
    </row>
    <row r="5388" spans="1:23" x14ac:dyDescent="0.3">
      <c r="A5388" s="256" t="str">
        <f t="shared" si="337"/>
        <v>I0606415-81550BZ310-00001</v>
      </c>
      <c r="B5388" s="251" t="s">
        <v>16065</v>
      </c>
      <c r="C5388" s="251" t="s">
        <v>10077</v>
      </c>
      <c r="D5388" s="251" t="s">
        <v>16066</v>
      </c>
      <c r="E5388" s="251" t="s">
        <v>14189</v>
      </c>
      <c r="F5388" s="251" t="s">
        <v>9957</v>
      </c>
      <c r="G5388" s="251" t="s">
        <v>1392</v>
      </c>
      <c r="H5388" s="251" t="s">
        <v>5202</v>
      </c>
      <c r="I5388" s="257" t="str">
        <f t="shared" si="336"/>
        <v>-00001</v>
      </c>
      <c r="J5388" s="251">
        <v>1</v>
      </c>
      <c r="K5388" s="251">
        <v>1</v>
      </c>
      <c r="M5388" s="251" t="s">
        <v>9958</v>
      </c>
      <c r="N5388" s="251" t="s">
        <v>14854</v>
      </c>
      <c r="O5388" s="251">
        <v>1</v>
      </c>
      <c r="Q5388" s="251" t="s">
        <v>16065</v>
      </c>
      <c r="R5388" s="251" t="s">
        <v>10028</v>
      </c>
      <c r="S5388" s="251" t="s">
        <v>1391</v>
      </c>
      <c r="T5388" s="251" t="str">
        <f t="shared" si="338"/>
        <v>I060641581550BZ310</v>
      </c>
      <c r="W5388" s="251" t="str">
        <f t="shared" si="339"/>
        <v>I060641581550-BZ310</v>
      </c>
    </row>
    <row r="5389" spans="1:23" x14ac:dyDescent="0.3">
      <c r="A5389" s="256" t="str">
        <f t="shared" si="337"/>
        <v>I0706423-9004951125-00028</v>
      </c>
      <c r="B5389" s="251" t="s">
        <v>16067</v>
      </c>
      <c r="C5389" s="251" t="s">
        <v>10117</v>
      </c>
      <c r="D5389" s="251" t="s">
        <v>16068</v>
      </c>
      <c r="E5389" s="251" t="s">
        <v>14189</v>
      </c>
      <c r="F5389" s="251" t="s">
        <v>9957</v>
      </c>
      <c r="G5389" s="251" t="s">
        <v>1561</v>
      </c>
      <c r="H5389" s="251" t="s">
        <v>3393</v>
      </c>
      <c r="I5389" s="257" t="str">
        <f t="shared" si="336"/>
        <v>-00028</v>
      </c>
      <c r="J5389" s="251">
        <v>28</v>
      </c>
      <c r="K5389" s="251">
        <v>28</v>
      </c>
      <c r="M5389" s="251" t="s">
        <v>10003</v>
      </c>
      <c r="N5389" s="251" t="s">
        <v>14446</v>
      </c>
      <c r="O5389" s="251">
        <v>28</v>
      </c>
      <c r="Q5389" s="251" t="s">
        <v>16067</v>
      </c>
      <c r="R5389" s="251" t="s">
        <v>9960</v>
      </c>
      <c r="S5389" s="251">
        <v>9004951125</v>
      </c>
      <c r="T5389" s="251" t="str">
        <f t="shared" si="338"/>
        <v>I07064239004951125</v>
      </c>
      <c r="W5389" s="251" t="str">
        <f t="shared" si="339"/>
        <v>I070642390049-51125</v>
      </c>
    </row>
    <row r="5390" spans="1:23" x14ac:dyDescent="0.3">
      <c r="A5390" s="256" t="str">
        <f t="shared" si="337"/>
        <v>I0706424-81110BZ050-00010</v>
      </c>
      <c r="B5390" s="251" t="s">
        <v>16069</v>
      </c>
      <c r="C5390" s="251" t="s">
        <v>10117</v>
      </c>
      <c r="D5390" s="251" t="s">
        <v>16070</v>
      </c>
      <c r="E5390" s="251" t="s">
        <v>14189</v>
      </c>
      <c r="F5390" s="251" t="s">
        <v>9957</v>
      </c>
      <c r="G5390" s="251" t="s">
        <v>1015</v>
      </c>
      <c r="H5390" s="251" t="s">
        <v>10123</v>
      </c>
      <c r="I5390" s="257" t="str">
        <f t="shared" si="336"/>
        <v>-00010</v>
      </c>
      <c r="J5390" s="251">
        <v>10</v>
      </c>
      <c r="K5390" s="251">
        <v>10</v>
      </c>
      <c r="M5390" s="251" t="s">
        <v>9958</v>
      </c>
      <c r="N5390" s="251" t="s">
        <v>14586</v>
      </c>
      <c r="O5390" s="251">
        <v>10</v>
      </c>
      <c r="Q5390" s="251" t="s">
        <v>16069</v>
      </c>
      <c r="R5390" s="251" t="s">
        <v>10017</v>
      </c>
      <c r="S5390" s="251" t="s">
        <v>1014</v>
      </c>
      <c r="T5390" s="251" t="str">
        <f t="shared" si="338"/>
        <v>I070642481110BZ050</v>
      </c>
      <c r="W5390" s="251" t="str">
        <f t="shared" si="339"/>
        <v>I070642481110-BZ050</v>
      </c>
    </row>
    <row r="5391" spans="1:23" x14ac:dyDescent="0.3">
      <c r="A5391" s="256" t="str">
        <f t="shared" si="337"/>
        <v>I0706424-81110BZ840-00002</v>
      </c>
      <c r="B5391" s="251" t="s">
        <v>16071</v>
      </c>
      <c r="C5391" s="251" t="s">
        <v>10117</v>
      </c>
      <c r="D5391" s="251" t="s">
        <v>16070</v>
      </c>
      <c r="E5391" s="251" t="s">
        <v>14189</v>
      </c>
      <c r="F5391" s="251" t="s">
        <v>9962</v>
      </c>
      <c r="G5391" s="251" t="s">
        <v>3424</v>
      </c>
      <c r="H5391" s="251" t="s">
        <v>3422</v>
      </c>
      <c r="I5391" s="257" t="str">
        <f t="shared" si="336"/>
        <v>-00002</v>
      </c>
      <c r="J5391" s="251">
        <v>2</v>
      </c>
      <c r="K5391" s="251">
        <v>2</v>
      </c>
      <c r="M5391" s="251" t="s">
        <v>9958</v>
      </c>
      <c r="N5391" s="251" t="s">
        <v>14586</v>
      </c>
      <c r="O5391" s="251">
        <v>2</v>
      </c>
      <c r="Q5391" s="251" t="s">
        <v>16071</v>
      </c>
      <c r="R5391" s="251" t="s">
        <v>10017</v>
      </c>
      <c r="S5391" s="251" t="s">
        <v>3423</v>
      </c>
      <c r="T5391" s="251" t="str">
        <f t="shared" si="338"/>
        <v>I070642481110BZ840</v>
      </c>
      <c r="W5391" s="251" t="str">
        <f t="shared" si="339"/>
        <v>I070642481110-BZ840</v>
      </c>
    </row>
    <row r="5392" spans="1:23" x14ac:dyDescent="0.3">
      <c r="A5392" s="256" t="str">
        <f t="shared" si="337"/>
        <v>I0706424-81150BZ050-00001</v>
      </c>
      <c r="B5392" s="251" t="s">
        <v>16072</v>
      </c>
      <c r="C5392" s="251" t="s">
        <v>10117</v>
      </c>
      <c r="D5392" s="251" t="s">
        <v>16070</v>
      </c>
      <c r="E5392" s="251" t="s">
        <v>14189</v>
      </c>
      <c r="F5392" s="251" t="s">
        <v>9964</v>
      </c>
      <c r="G5392" s="251" t="s">
        <v>1024</v>
      </c>
      <c r="H5392" s="251" t="s">
        <v>5057</v>
      </c>
      <c r="I5392" s="257" t="str">
        <f t="shared" si="336"/>
        <v>-00001</v>
      </c>
      <c r="J5392" s="251">
        <v>1</v>
      </c>
      <c r="K5392" s="251">
        <v>1</v>
      </c>
      <c r="M5392" s="251" t="s">
        <v>9958</v>
      </c>
      <c r="N5392" s="251" t="s">
        <v>14586</v>
      </c>
      <c r="O5392" s="251">
        <v>1</v>
      </c>
      <c r="Q5392" s="251" t="s">
        <v>16072</v>
      </c>
      <c r="R5392" s="251" t="s">
        <v>10017</v>
      </c>
      <c r="S5392" s="251" t="s">
        <v>1023</v>
      </c>
      <c r="T5392" s="251" t="str">
        <f t="shared" si="338"/>
        <v>I070642481150BZ050</v>
      </c>
      <c r="W5392" s="251" t="str">
        <f t="shared" si="339"/>
        <v>I070642481150-BZ050</v>
      </c>
    </row>
    <row r="5393" spans="1:23" x14ac:dyDescent="0.3">
      <c r="A5393" s="256" t="str">
        <f t="shared" si="337"/>
        <v>I0706424-81150BZ800-00001</v>
      </c>
      <c r="B5393" s="251" t="s">
        <v>16073</v>
      </c>
      <c r="C5393" s="251" t="s">
        <v>10117</v>
      </c>
      <c r="D5393" s="251" t="s">
        <v>16070</v>
      </c>
      <c r="E5393" s="251" t="s">
        <v>14189</v>
      </c>
      <c r="F5393" s="251" t="s">
        <v>9966</v>
      </c>
      <c r="G5393" s="251" t="s">
        <v>3427</v>
      </c>
      <c r="H5393" s="251" t="s">
        <v>3429</v>
      </c>
      <c r="I5393" s="257" t="str">
        <f t="shared" si="336"/>
        <v>-00001</v>
      </c>
      <c r="J5393" s="251">
        <v>1</v>
      </c>
      <c r="K5393" s="251">
        <v>1</v>
      </c>
      <c r="M5393" s="251" t="s">
        <v>9958</v>
      </c>
      <c r="N5393" s="251" t="s">
        <v>14586</v>
      </c>
      <c r="O5393" s="251">
        <v>1</v>
      </c>
      <c r="Q5393" s="251" t="s">
        <v>16073</v>
      </c>
      <c r="R5393" s="251" t="s">
        <v>10017</v>
      </c>
      <c r="S5393" s="251" t="s">
        <v>3426</v>
      </c>
      <c r="T5393" s="251" t="str">
        <f t="shared" si="338"/>
        <v>I070642481150BZ800</v>
      </c>
      <c r="W5393" s="251" t="str">
        <f t="shared" si="339"/>
        <v>I070642481150-BZ800</v>
      </c>
    </row>
    <row r="5394" spans="1:23" x14ac:dyDescent="0.3">
      <c r="A5394" s="256" t="str">
        <f t="shared" si="337"/>
        <v>I0706424-81150BZ840-00001</v>
      </c>
      <c r="B5394" s="251" t="s">
        <v>16074</v>
      </c>
      <c r="C5394" s="251" t="s">
        <v>10117</v>
      </c>
      <c r="D5394" s="251" t="s">
        <v>16070</v>
      </c>
      <c r="E5394" s="251" t="s">
        <v>14189</v>
      </c>
      <c r="F5394" s="251" t="s">
        <v>9968</v>
      </c>
      <c r="G5394" s="251" t="s">
        <v>3431</v>
      </c>
      <c r="H5394" s="251" t="s">
        <v>3429</v>
      </c>
      <c r="I5394" s="257" t="str">
        <f t="shared" si="336"/>
        <v>-00001</v>
      </c>
      <c r="J5394" s="251">
        <v>1</v>
      </c>
      <c r="K5394" s="251">
        <v>1</v>
      </c>
      <c r="M5394" s="251" t="s">
        <v>9958</v>
      </c>
      <c r="N5394" s="251" t="s">
        <v>14586</v>
      </c>
      <c r="O5394" s="251">
        <v>1</v>
      </c>
      <c r="Q5394" s="251" t="s">
        <v>16074</v>
      </c>
      <c r="R5394" s="251" t="s">
        <v>10017</v>
      </c>
      <c r="S5394" s="251" t="s">
        <v>3430</v>
      </c>
      <c r="T5394" s="251" t="str">
        <f t="shared" si="338"/>
        <v>I070642481150BZ840</v>
      </c>
      <c r="W5394" s="251" t="str">
        <f t="shared" si="339"/>
        <v>I070642481150-BZ840</v>
      </c>
    </row>
    <row r="5395" spans="1:23" x14ac:dyDescent="0.3">
      <c r="A5395" s="256" t="str">
        <f t="shared" si="337"/>
        <v>I0706424-81170BZ520-00001</v>
      </c>
      <c r="B5395" s="251" t="s">
        <v>16075</v>
      </c>
      <c r="C5395" s="251" t="s">
        <v>10117</v>
      </c>
      <c r="D5395" s="251" t="s">
        <v>16070</v>
      </c>
      <c r="E5395" s="251" t="s">
        <v>14189</v>
      </c>
      <c r="F5395" s="251" t="s">
        <v>9970</v>
      </c>
      <c r="G5395" s="251" t="s">
        <v>1123</v>
      </c>
      <c r="H5395" s="251" t="s">
        <v>5102</v>
      </c>
      <c r="I5395" s="257" t="str">
        <f t="shared" si="336"/>
        <v>-00001</v>
      </c>
      <c r="J5395" s="251">
        <v>1</v>
      </c>
      <c r="K5395" s="251">
        <v>1</v>
      </c>
      <c r="M5395" s="251" t="s">
        <v>9958</v>
      </c>
      <c r="N5395" s="251" t="s">
        <v>14586</v>
      </c>
      <c r="O5395" s="251">
        <v>1</v>
      </c>
      <c r="Q5395" s="251" t="s">
        <v>16075</v>
      </c>
      <c r="R5395" s="251" t="s">
        <v>10017</v>
      </c>
      <c r="S5395" s="251" t="s">
        <v>1122</v>
      </c>
      <c r="T5395" s="251" t="str">
        <f t="shared" si="338"/>
        <v>I070642481170BZ520</v>
      </c>
      <c r="W5395" s="251" t="str">
        <f t="shared" si="339"/>
        <v>I070642481170-BZ520</v>
      </c>
    </row>
    <row r="5396" spans="1:23" x14ac:dyDescent="0.3">
      <c r="A5396" s="256" t="str">
        <f t="shared" si="337"/>
        <v>I0706424-81551BZ090-00005</v>
      </c>
      <c r="B5396" s="251" t="s">
        <v>16076</v>
      </c>
      <c r="C5396" s="251" t="s">
        <v>10117</v>
      </c>
      <c r="D5396" s="251" t="s">
        <v>16070</v>
      </c>
      <c r="E5396" s="251" t="s">
        <v>14189</v>
      </c>
      <c r="F5396" s="251" t="s">
        <v>9972</v>
      </c>
      <c r="G5396" s="251" t="s">
        <v>1318</v>
      </c>
      <c r="H5396" s="251" t="s">
        <v>5211</v>
      </c>
      <c r="I5396" s="257" t="str">
        <f t="shared" si="336"/>
        <v>-00005</v>
      </c>
      <c r="J5396" s="251">
        <v>5</v>
      </c>
      <c r="K5396" s="251">
        <v>5</v>
      </c>
      <c r="M5396" s="251" t="s">
        <v>9958</v>
      </c>
      <c r="N5396" s="251" t="s">
        <v>14586</v>
      </c>
      <c r="O5396" s="251">
        <v>5</v>
      </c>
      <c r="Q5396" s="251" t="s">
        <v>16076</v>
      </c>
      <c r="R5396" s="251" t="s">
        <v>10017</v>
      </c>
      <c r="S5396" s="251" t="s">
        <v>1317</v>
      </c>
      <c r="T5396" s="251" t="str">
        <f t="shared" si="338"/>
        <v>I070642481551BZ090</v>
      </c>
      <c r="W5396" s="251" t="str">
        <f t="shared" si="339"/>
        <v>I070642481551-BZ090</v>
      </c>
    </row>
    <row r="5397" spans="1:23" x14ac:dyDescent="0.3">
      <c r="A5397" s="256" t="str">
        <f t="shared" si="337"/>
        <v>I0706424-81551BZ250-00009</v>
      </c>
      <c r="B5397" s="251" t="s">
        <v>16077</v>
      </c>
      <c r="C5397" s="251" t="s">
        <v>10117</v>
      </c>
      <c r="D5397" s="251" t="s">
        <v>16070</v>
      </c>
      <c r="E5397" s="251" t="s">
        <v>14189</v>
      </c>
      <c r="F5397" s="251" t="s">
        <v>9974</v>
      </c>
      <c r="G5397" s="251" t="s">
        <v>1396</v>
      </c>
      <c r="H5397" s="251" t="s">
        <v>3436</v>
      </c>
      <c r="I5397" s="257" t="str">
        <f t="shared" si="336"/>
        <v>-00009</v>
      </c>
      <c r="J5397" s="251">
        <v>9</v>
      </c>
      <c r="K5397" s="251">
        <v>9</v>
      </c>
      <c r="M5397" s="251" t="s">
        <v>9958</v>
      </c>
      <c r="N5397" s="251" t="s">
        <v>14586</v>
      </c>
      <c r="O5397" s="251">
        <v>9</v>
      </c>
      <c r="Q5397" s="251" t="s">
        <v>16077</v>
      </c>
      <c r="R5397" s="251" t="s">
        <v>10017</v>
      </c>
      <c r="S5397" s="251" t="s">
        <v>1395</v>
      </c>
      <c r="T5397" s="251" t="str">
        <f t="shared" si="338"/>
        <v>I070642481551BZ250</v>
      </c>
      <c r="W5397" s="251" t="str">
        <f t="shared" si="339"/>
        <v>I070642481551-BZ250</v>
      </c>
    </row>
    <row r="5398" spans="1:23" x14ac:dyDescent="0.3">
      <c r="A5398" s="256" t="str">
        <f t="shared" si="337"/>
        <v>I0706424-81561BZ060-00001</v>
      </c>
      <c r="B5398" s="251" t="s">
        <v>16078</v>
      </c>
      <c r="C5398" s="251" t="s">
        <v>10117</v>
      </c>
      <c r="D5398" s="251" t="s">
        <v>16070</v>
      </c>
      <c r="E5398" s="251" t="s">
        <v>14189</v>
      </c>
      <c r="F5398" s="251" t="s">
        <v>9976</v>
      </c>
      <c r="G5398" s="251" t="s">
        <v>1304</v>
      </c>
      <c r="H5398" s="251" t="s">
        <v>10128</v>
      </c>
      <c r="I5398" s="257" t="str">
        <f t="shared" si="336"/>
        <v>-00001</v>
      </c>
      <c r="J5398" s="251">
        <v>1</v>
      </c>
      <c r="K5398" s="251">
        <v>1</v>
      </c>
      <c r="M5398" s="251" t="s">
        <v>9958</v>
      </c>
      <c r="N5398" s="251" t="s">
        <v>14586</v>
      </c>
      <c r="O5398" s="251">
        <v>1</v>
      </c>
      <c r="Q5398" s="251" t="s">
        <v>16078</v>
      </c>
      <c r="R5398" s="251" t="s">
        <v>10017</v>
      </c>
      <c r="S5398" s="251" t="s">
        <v>1303</v>
      </c>
      <c r="T5398" s="251" t="str">
        <f t="shared" si="338"/>
        <v>I070642481561BZ060</v>
      </c>
      <c r="W5398" s="251" t="str">
        <f t="shared" si="339"/>
        <v>I070642481561-BZ060</v>
      </c>
    </row>
    <row r="5399" spans="1:23" x14ac:dyDescent="0.3">
      <c r="A5399" s="256" t="str">
        <f t="shared" si="337"/>
        <v>I0706424-81561BZ410-00004</v>
      </c>
      <c r="B5399" s="251" t="s">
        <v>16079</v>
      </c>
      <c r="C5399" s="251" t="s">
        <v>10117</v>
      </c>
      <c r="D5399" s="251" t="s">
        <v>16070</v>
      </c>
      <c r="E5399" s="251" t="s">
        <v>14189</v>
      </c>
      <c r="F5399" s="251" t="s">
        <v>9978</v>
      </c>
      <c r="G5399" s="251" t="s">
        <v>3441</v>
      </c>
      <c r="H5399" s="251" t="s">
        <v>3443</v>
      </c>
      <c r="I5399" s="257" t="str">
        <f t="shared" si="336"/>
        <v>-00004</v>
      </c>
      <c r="J5399" s="251">
        <v>4</v>
      </c>
      <c r="K5399" s="251">
        <v>4</v>
      </c>
      <c r="M5399" s="251" t="s">
        <v>9958</v>
      </c>
      <c r="N5399" s="251" t="s">
        <v>14586</v>
      </c>
      <c r="O5399" s="251">
        <v>4</v>
      </c>
      <c r="Q5399" s="251" t="s">
        <v>16079</v>
      </c>
      <c r="R5399" s="251" t="s">
        <v>10017</v>
      </c>
      <c r="S5399" s="251" t="s">
        <v>11</v>
      </c>
      <c r="T5399" s="251" t="str">
        <f t="shared" si="338"/>
        <v>I070642481561BZ410</v>
      </c>
      <c r="W5399" s="251" t="str">
        <f t="shared" si="339"/>
        <v>I070642481561-BZ410</v>
      </c>
    </row>
    <row r="5400" spans="1:23" x14ac:dyDescent="0.3">
      <c r="A5400" s="256" t="str">
        <f t="shared" si="337"/>
        <v>I0706424-81580BZ090-00001</v>
      </c>
      <c r="B5400" s="251" t="s">
        <v>16080</v>
      </c>
      <c r="C5400" s="251" t="s">
        <v>10117</v>
      </c>
      <c r="D5400" s="251" t="s">
        <v>16070</v>
      </c>
      <c r="E5400" s="251" t="s">
        <v>14189</v>
      </c>
      <c r="F5400" s="251" t="s">
        <v>9980</v>
      </c>
      <c r="G5400" s="251" t="s">
        <v>3449</v>
      </c>
      <c r="H5400" s="251" t="s">
        <v>758</v>
      </c>
      <c r="I5400" s="257" t="str">
        <f t="shared" si="336"/>
        <v>-00001</v>
      </c>
      <c r="J5400" s="251">
        <v>1</v>
      </c>
      <c r="K5400" s="251">
        <v>1</v>
      </c>
      <c r="M5400" s="251" t="s">
        <v>9993</v>
      </c>
      <c r="N5400" s="251" t="s">
        <v>14586</v>
      </c>
      <c r="O5400" s="251">
        <v>1</v>
      </c>
      <c r="Q5400" s="251" t="s">
        <v>16080</v>
      </c>
      <c r="R5400" s="251" t="s">
        <v>10017</v>
      </c>
      <c r="S5400" s="251" t="s">
        <v>3448</v>
      </c>
      <c r="T5400" s="251" t="str">
        <f t="shared" si="338"/>
        <v>I070642481580BZ090</v>
      </c>
      <c r="W5400" s="251" t="str">
        <f t="shared" si="339"/>
        <v>I070642481580-BZ090</v>
      </c>
    </row>
    <row r="5401" spans="1:23" x14ac:dyDescent="0.3">
      <c r="A5401" s="256" t="str">
        <f t="shared" si="337"/>
        <v>I0706424-81590BZ090-00002</v>
      </c>
      <c r="B5401" s="251" t="s">
        <v>16081</v>
      </c>
      <c r="C5401" s="251" t="s">
        <v>10117</v>
      </c>
      <c r="D5401" s="251" t="s">
        <v>16070</v>
      </c>
      <c r="E5401" s="251" t="s">
        <v>14189</v>
      </c>
      <c r="F5401" s="251" t="s">
        <v>9982</v>
      </c>
      <c r="G5401" s="251" t="s">
        <v>3452</v>
      </c>
      <c r="H5401" s="251" t="s">
        <v>770</v>
      </c>
      <c r="I5401" s="257" t="str">
        <f t="shared" si="336"/>
        <v>-00002</v>
      </c>
      <c r="J5401" s="251">
        <v>2</v>
      </c>
      <c r="K5401" s="251">
        <v>2</v>
      </c>
      <c r="M5401" s="251" t="s">
        <v>9993</v>
      </c>
      <c r="N5401" s="251" t="s">
        <v>14586</v>
      </c>
      <c r="O5401" s="251">
        <v>2</v>
      </c>
      <c r="Q5401" s="251" t="s">
        <v>16081</v>
      </c>
      <c r="R5401" s="251" t="s">
        <v>10017</v>
      </c>
      <c r="S5401" s="251" t="s">
        <v>3451</v>
      </c>
      <c r="T5401" s="251" t="str">
        <f t="shared" si="338"/>
        <v>I070642481590BZ090</v>
      </c>
      <c r="W5401" s="251" t="str">
        <f t="shared" si="339"/>
        <v>I070642481590-BZ090</v>
      </c>
    </row>
    <row r="5402" spans="1:23" x14ac:dyDescent="0.3">
      <c r="A5402" s="256" t="str">
        <f t="shared" si="337"/>
        <v>I0706425-81130BZ520-00002</v>
      </c>
      <c r="B5402" s="251" t="s">
        <v>16082</v>
      </c>
      <c r="C5402" s="251" t="s">
        <v>10117</v>
      </c>
      <c r="D5402" s="251" t="s">
        <v>16083</v>
      </c>
      <c r="E5402" s="251" t="s">
        <v>14189</v>
      </c>
      <c r="F5402" s="251" t="s">
        <v>9957</v>
      </c>
      <c r="G5402" s="251" t="s">
        <v>1115</v>
      </c>
      <c r="H5402" s="251" t="s">
        <v>5101</v>
      </c>
      <c r="I5402" s="257" t="str">
        <f t="shared" si="336"/>
        <v>-00002</v>
      </c>
      <c r="J5402" s="251">
        <v>2</v>
      </c>
      <c r="K5402" s="251">
        <v>2</v>
      </c>
      <c r="M5402" s="251" t="s">
        <v>9958</v>
      </c>
      <c r="N5402" s="251" t="s">
        <v>14854</v>
      </c>
      <c r="O5402" s="251">
        <v>2</v>
      </c>
      <c r="Q5402" s="251" t="s">
        <v>16082</v>
      </c>
      <c r="R5402" s="251" t="s">
        <v>10028</v>
      </c>
      <c r="S5402" s="251" t="s">
        <v>1114</v>
      </c>
      <c r="T5402" s="251" t="str">
        <f t="shared" si="338"/>
        <v>I070642581130BZ520</v>
      </c>
      <c r="W5402" s="251" t="str">
        <f t="shared" si="339"/>
        <v>I070642581130-BZ520</v>
      </c>
    </row>
    <row r="5403" spans="1:23" x14ac:dyDescent="0.3">
      <c r="A5403" s="256" t="str">
        <f t="shared" si="337"/>
        <v>I0706426-81240BZ010B0-00002</v>
      </c>
      <c r="B5403" s="251" t="s">
        <v>16084</v>
      </c>
      <c r="C5403" s="251" t="s">
        <v>10117</v>
      </c>
      <c r="D5403" s="251" t="s">
        <v>16085</v>
      </c>
      <c r="E5403" s="251" t="s">
        <v>14189</v>
      </c>
      <c r="F5403" s="251" t="s">
        <v>9957</v>
      </c>
      <c r="G5403" s="251" t="s">
        <v>1484</v>
      </c>
      <c r="H5403" s="251" t="s">
        <v>10500</v>
      </c>
      <c r="I5403" s="257" t="str">
        <f t="shared" si="336"/>
        <v>-00002</v>
      </c>
      <c r="J5403" s="251">
        <v>2</v>
      </c>
      <c r="K5403" s="251">
        <v>2</v>
      </c>
      <c r="M5403" s="251" t="s">
        <v>10007</v>
      </c>
      <c r="N5403" s="251" t="s">
        <v>16086</v>
      </c>
      <c r="O5403" s="251">
        <v>2</v>
      </c>
      <c r="Q5403" s="251" t="s">
        <v>16084</v>
      </c>
      <c r="R5403" s="251" t="s">
        <v>10307</v>
      </c>
      <c r="S5403" s="251" t="s">
        <v>1483</v>
      </c>
      <c r="T5403" s="251" t="str">
        <f t="shared" si="338"/>
        <v>I070642681240BZ010B0</v>
      </c>
      <c r="W5403" s="251" t="str">
        <f t="shared" si="339"/>
        <v>I070642681240-BZ010-B0</v>
      </c>
    </row>
    <row r="5404" spans="1:23" x14ac:dyDescent="0.3">
      <c r="A5404" s="256" t="str">
        <f t="shared" si="337"/>
        <v>I0802176-815500W050-00001</v>
      </c>
      <c r="B5404" s="251" t="s">
        <v>16087</v>
      </c>
      <c r="C5404" s="251" t="s">
        <v>10151</v>
      </c>
      <c r="D5404" s="251" t="s">
        <v>16088</v>
      </c>
      <c r="E5404" s="251" t="s">
        <v>14189</v>
      </c>
      <c r="F5404" s="251" t="s">
        <v>9957</v>
      </c>
      <c r="G5404" s="251" t="s">
        <v>97</v>
      </c>
      <c r="H5404" s="251" t="s">
        <v>15734</v>
      </c>
      <c r="I5404" s="257" t="str">
        <f t="shared" si="336"/>
        <v>-00001</v>
      </c>
      <c r="J5404" s="251">
        <v>1</v>
      </c>
      <c r="K5404" s="251">
        <v>1</v>
      </c>
      <c r="M5404" s="251" t="s">
        <v>9993</v>
      </c>
      <c r="N5404" s="251" t="s">
        <v>14586</v>
      </c>
      <c r="O5404" s="251">
        <v>1</v>
      </c>
      <c r="Q5404" s="251" t="s">
        <v>16087</v>
      </c>
      <c r="R5404" s="251" t="s">
        <v>10017</v>
      </c>
      <c r="S5404" s="251" t="s">
        <v>96</v>
      </c>
      <c r="T5404" s="251" t="str">
        <f t="shared" si="338"/>
        <v>I0802176815500W050</v>
      </c>
      <c r="W5404" s="251" t="str">
        <f t="shared" si="339"/>
        <v>I080217681550-0W050</v>
      </c>
    </row>
    <row r="5405" spans="1:23" x14ac:dyDescent="0.3">
      <c r="A5405" s="256" t="str">
        <f t="shared" si="337"/>
        <v>I0306250-525630K010-00001</v>
      </c>
      <c r="B5405" s="251" t="s">
        <v>16089</v>
      </c>
      <c r="C5405" s="251" t="s">
        <v>9954</v>
      </c>
      <c r="D5405" s="251" t="s">
        <v>9102</v>
      </c>
      <c r="E5405" s="251" t="s">
        <v>14314</v>
      </c>
      <c r="F5405" s="251" t="s">
        <v>9957</v>
      </c>
      <c r="G5405" s="251" t="s">
        <v>749</v>
      </c>
      <c r="H5405" s="251" t="s">
        <v>10163</v>
      </c>
      <c r="I5405" s="257" t="str">
        <f t="shared" si="336"/>
        <v>-00001</v>
      </c>
      <c r="J5405" s="251">
        <v>1</v>
      </c>
      <c r="K5405" s="251">
        <v>1</v>
      </c>
      <c r="M5405" s="251" t="s">
        <v>10007</v>
      </c>
      <c r="N5405" s="251" t="s">
        <v>14586</v>
      </c>
      <c r="O5405" s="251">
        <v>1</v>
      </c>
      <c r="Q5405" s="251" t="s">
        <v>16089</v>
      </c>
      <c r="R5405" s="251" t="s">
        <v>9960</v>
      </c>
      <c r="S5405" s="251" t="s">
        <v>748</v>
      </c>
      <c r="T5405" s="251" t="str">
        <f t="shared" si="338"/>
        <v>I0306250525630K010</v>
      </c>
      <c r="W5405" s="251" t="str">
        <f t="shared" si="339"/>
        <v>I030625052563-0K010</v>
      </c>
    </row>
    <row r="5406" spans="1:23" x14ac:dyDescent="0.3">
      <c r="A5406" s="256" t="str">
        <f t="shared" si="337"/>
        <v>I0306250-811100K520-00002</v>
      </c>
      <c r="B5406" s="251" t="s">
        <v>16090</v>
      </c>
      <c r="C5406" s="251" t="s">
        <v>9954</v>
      </c>
      <c r="D5406" s="251" t="s">
        <v>9102</v>
      </c>
      <c r="E5406" s="251" t="s">
        <v>14314</v>
      </c>
      <c r="F5406" s="251" t="s">
        <v>9962</v>
      </c>
      <c r="G5406" s="251" t="s">
        <v>269</v>
      </c>
      <c r="H5406" s="251" t="s">
        <v>3422</v>
      </c>
      <c r="I5406" s="257" t="str">
        <f t="shared" si="336"/>
        <v>-00002</v>
      </c>
      <c r="J5406" s="251">
        <v>2</v>
      </c>
      <c r="K5406" s="251">
        <v>2</v>
      </c>
      <c r="M5406" s="251" t="s">
        <v>9958</v>
      </c>
      <c r="N5406" s="251" t="s">
        <v>14586</v>
      </c>
      <c r="O5406" s="251">
        <v>2</v>
      </c>
      <c r="Q5406" s="251" t="s">
        <v>16090</v>
      </c>
      <c r="R5406" s="251" t="s">
        <v>9960</v>
      </c>
      <c r="S5406" s="251" t="s">
        <v>7</v>
      </c>
      <c r="T5406" s="251" t="str">
        <f t="shared" si="338"/>
        <v>I0306250811100K520</v>
      </c>
      <c r="W5406" s="251" t="str">
        <f t="shared" si="339"/>
        <v>I030625081110-0K520</v>
      </c>
    </row>
    <row r="5407" spans="1:23" x14ac:dyDescent="0.3">
      <c r="A5407" s="256" t="str">
        <f t="shared" si="337"/>
        <v>I0306250-811100K580-00010</v>
      </c>
      <c r="B5407" s="251" t="s">
        <v>16091</v>
      </c>
      <c r="C5407" s="251" t="s">
        <v>9954</v>
      </c>
      <c r="D5407" s="251" t="s">
        <v>9102</v>
      </c>
      <c r="E5407" s="251" t="s">
        <v>14314</v>
      </c>
      <c r="F5407" s="251" t="s">
        <v>9964</v>
      </c>
      <c r="G5407" s="251" t="s">
        <v>429</v>
      </c>
      <c r="H5407" s="251" t="s">
        <v>3422</v>
      </c>
      <c r="I5407" s="257" t="str">
        <f t="shared" si="336"/>
        <v>-00010</v>
      </c>
      <c r="J5407" s="251">
        <v>10</v>
      </c>
      <c r="K5407" s="251">
        <v>10</v>
      </c>
      <c r="M5407" s="251" t="s">
        <v>9958</v>
      </c>
      <c r="N5407" s="251" t="s">
        <v>14586</v>
      </c>
      <c r="O5407" s="251">
        <v>10</v>
      </c>
      <c r="Q5407" s="251" t="s">
        <v>16091</v>
      </c>
      <c r="R5407" s="251" t="s">
        <v>9960</v>
      </c>
      <c r="S5407" s="251" t="s">
        <v>428</v>
      </c>
      <c r="T5407" s="251" t="str">
        <f t="shared" si="338"/>
        <v>I0306250811100K580</v>
      </c>
      <c r="W5407" s="251" t="str">
        <f t="shared" si="339"/>
        <v>I030625081110-0K580</v>
      </c>
    </row>
    <row r="5408" spans="1:23" x14ac:dyDescent="0.3">
      <c r="A5408" s="256" t="str">
        <f t="shared" si="337"/>
        <v>I0306250-81110VT090-00001</v>
      </c>
      <c r="B5408" s="251" t="s">
        <v>16092</v>
      </c>
      <c r="C5408" s="251" t="s">
        <v>9954</v>
      </c>
      <c r="D5408" s="251" t="s">
        <v>9102</v>
      </c>
      <c r="E5408" s="251" t="s">
        <v>14314</v>
      </c>
      <c r="F5408" s="251" t="s">
        <v>9966</v>
      </c>
      <c r="G5408" s="251" t="s">
        <v>14592</v>
      </c>
      <c r="H5408" s="251" t="s">
        <v>3422</v>
      </c>
      <c r="I5408" s="257" t="str">
        <f t="shared" si="336"/>
        <v>-00001</v>
      </c>
      <c r="J5408" s="251">
        <v>1</v>
      </c>
      <c r="K5408" s="251">
        <v>1</v>
      </c>
      <c r="M5408" s="251" t="s">
        <v>9958</v>
      </c>
      <c r="N5408" s="251" t="s">
        <v>14586</v>
      </c>
      <c r="O5408" s="251">
        <v>1</v>
      </c>
      <c r="Q5408" s="251" t="s">
        <v>16092</v>
      </c>
      <c r="R5408" s="251" t="s">
        <v>9960</v>
      </c>
      <c r="S5408" s="251" t="s">
        <v>3721</v>
      </c>
      <c r="T5408" s="251" t="str">
        <f t="shared" si="338"/>
        <v>I030625081110VT090</v>
      </c>
      <c r="W5408" s="251" t="str">
        <f t="shared" si="339"/>
        <v>I030625081110-VT090</v>
      </c>
    </row>
    <row r="5409" spans="1:23" x14ac:dyDescent="0.3">
      <c r="A5409" s="256" t="str">
        <f t="shared" si="337"/>
        <v>I0306250-811300K520-00014</v>
      </c>
      <c r="B5409" s="251" t="s">
        <v>16093</v>
      </c>
      <c r="C5409" s="251" t="s">
        <v>9954</v>
      </c>
      <c r="D5409" s="251" t="s">
        <v>9102</v>
      </c>
      <c r="E5409" s="251" t="s">
        <v>14314</v>
      </c>
      <c r="F5409" s="251" t="s">
        <v>9968</v>
      </c>
      <c r="G5409" s="251" t="s">
        <v>277</v>
      </c>
      <c r="H5409" s="251" t="s">
        <v>5101</v>
      </c>
      <c r="I5409" s="257" t="str">
        <f t="shared" si="336"/>
        <v>-00014</v>
      </c>
      <c r="J5409" s="251">
        <v>14</v>
      </c>
      <c r="K5409" s="251">
        <v>14</v>
      </c>
      <c r="M5409" s="251" t="s">
        <v>9958</v>
      </c>
      <c r="N5409" s="251" t="s">
        <v>14586</v>
      </c>
      <c r="O5409" s="251">
        <v>14</v>
      </c>
      <c r="Q5409" s="251" t="s">
        <v>16093</v>
      </c>
      <c r="R5409" s="251" t="s">
        <v>9960</v>
      </c>
      <c r="S5409" s="251" t="s">
        <v>276</v>
      </c>
      <c r="T5409" s="251" t="str">
        <f t="shared" si="338"/>
        <v>I0306250811300K520</v>
      </c>
      <c r="W5409" s="251" t="str">
        <f t="shared" si="339"/>
        <v>I030625081130-0K520</v>
      </c>
    </row>
    <row r="5410" spans="1:23" x14ac:dyDescent="0.3">
      <c r="A5410" s="256" t="str">
        <f t="shared" si="337"/>
        <v>I0306250-811300K580-00015</v>
      </c>
      <c r="B5410" s="251" t="s">
        <v>16094</v>
      </c>
      <c r="C5410" s="251" t="s">
        <v>9954</v>
      </c>
      <c r="D5410" s="251" t="s">
        <v>9102</v>
      </c>
      <c r="E5410" s="251" t="s">
        <v>14314</v>
      </c>
      <c r="F5410" s="251" t="s">
        <v>9970</v>
      </c>
      <c r="G5410" s="251" t="s">
        <v>434</v>
      </c>
      <c r="H5410" s="251" t="s">
        <v>5101</v>
      </c>
      <c r="I5410" s="257" t="str">
        <f t="shared" si="336"/>
        <v>-00015</v>
      </c>
      <c r="J5410" s="251">
        <v>15</v>
      </c>
      <c r="K5410" s="251">
        <v>15</v>
      </c>
      <c r="M5410" s="251" t="s">
        <v>9958</v>
      </c>
      <c r="N5410" s="251" t="s">
        <v>14586</v>
      </c>
      <c r="O5410" s="251">
        <v>15</v>
      </c>
      <c r="Q5410" s="251" t="s">
        <v>16094</v>
      </c>
      <c r="R5410" s="251" t="s">
        <v>9960</v>
      </c>
      <c r="S5410" s="251" t="s">
        <v>433</v>
      </c>
      <c r="T5410" s="251" t="str">
        <f t="shared" si="338"/>
        <v>I0306250811300K580</v>
      </c>
      <c r="W5410" s="251" t="str">
        <f t="shared" si="339"/>
        <v>I030625081130-0K580</v>
      </c>
    </row>
    <row r="5411" spans="1:23" x14ac:dyDescent="0.3">
      <c r="A5411" s="256" t="str">
        <f t="shared" si="337"/>
        <v>I0306250-8113852570-00004</v>
      </c>
      <c r="B5411" s="251" t="s">
        <v>16095</v>
      </c>
      <c r="C5411" s="251" t="s">
        <v>9954</v>
      </c>
      <c r="D5411" s="251" t="s">
        <v>9102</v>
      </c>
      <c r="E5411" s="251" t="s">
        <v>14314</v>
      </c>
      <c r="F5411" s="251" t="s">
        <v>9972</v>
      </c>
      <c r="G5411" s="251" t="s">
        <v>955</v>
      </c>
      <c r="H5411" s="251" t="s">
        <v>10349</v>
      </c>
      <c r="I5411" s="257" t="str">
        <f t="shared" si="336"/>
        <v>-00004</v>
      </c>
      <c r="J5411" s="251">
        <v>4</v>
      </c>
      <c r="K5411" s="251">
        <v>4</v>
      </c>
      <c r="M5411" s="251" t="s">
        <v>10007</v>
      </c>
      <c r="N5411" s="251" t="s">
        <v>14586</v>
      </c>
      <c r="O5411" s="251">
        <v>4</v>
      </c>
      <c r="Q5411" s="251" t="s">
        <v>16095</v>
      </c>
      <c r="R5411" s="251" t="s">
        <v>9960</v>
      </c>
      <c r="S5411" s="251">
        <v>8113852570</v>
      </c>
      <c r="T5411" s="251" t="str">
        <f t="shared" si="338"/>
        <v>I03062508113852570</v>
      </c>
      <c r="W5411" s="251" t="str">
        <f t="shared" si="339"/>
        <v>I030625081138-52570</v>
      </c>
    </row>
    <row r="5412" spans="1:23" x14ac:dyDescent="0.3">
      <c r="A5412" s="256" t="str">
        <f t="shared" si="337"/>
        <v>I0306250-811500K520-00005</v>
      </c>
      <c r="B5412" s="251" t="s">
        <v>16096</v>
      </c>
      <c r="C5412" s="251" t="s">
        <v>9954</v>
      </c>
      <c r="D5412" s="251" t="s">
        <v>9102</v>
      </c>
      <c r="E5412" s="251" t="s">
        <v>14314</v>
      </c>
      <c r="F5412" s="251" t="s">
        <v>9974</v>
      </c>
      <c r="G5412" s="251" t="s">
        <v>280</v>
      </c>
      <c r="H5412" s="251" t="s">
        <v>3429</v>
      </c>
      <c r="I5412" s="257" t="str">
        <f t="shared" si="336"/>
        <v>-00005</v>
      </c>
      <c r="J5412" s="251">
        <v>5</v>
      </c>
      <c r="K5412" s="251">
        <v>5</v>
      </c>
      <c r="M5412" s="251" t="s">
        <v>9958</v>
      </c>
      <c r="N5412" s="251" t="s">
        <v>14586</v>
      </c>
      <c r="O5412" s="251">
        <v>5</v>
      </c>
      <c r="Q5412" s="251" t="s">
        <v>16096</v>
      </c>
      <c r="R5412" s="251" t="s">
        <v>9960</v>
      </c>
      <c r="S5412" s="251" t="s">
        <v>12</v>
      </c>
      <c r="T5412" s="251" t="str">
        <f t="shared" si="338"/>
        <v>I0306250811500K520</v>
      </c>
      <c r="W5412" s="251" t="str">
        <f t="shared" si="339"/>
        <v>I030625081150-0K520</v>
      </c>
    </row>
    <row r="5413" spans="1:23" x14ac:dyDescent="0.3">
      <c r="A5413" s="256" t="str">
        <f t="shared" si="337"/>
        <v>I0306250-811500K580-00014</v>
      </c>
      <c r="B5413" s="251" t="s">
        <v>16097</v>
      </c>
      <c r="C5413" s="251" t="s">
        <v>9954</v>
      </c>
      <c r="D5413" s="251" t="s">
        <v>9102</v>
      </c>
      <c r="E5413" s="251" t="s">
        <v>14314</v>
      </c>
      <c r="F5413" s="251" t="s">
        <v>9976</v>
      </c>
      <c r="G5413" s="251" t="s">
        <v>437</v>
      </c>
      <c r="H5413" s="251" t="s">
        <v>3429</v>
      </c>
      <c r="I5413" s="257" t="str">
        <f t="shared" si="336"/>
        <v>-00014</v>
      </c>
      <c r="J5413" s="251">
        <v>14</v>
      </c>
      <c r="K5413" s="251">
        <v>14</v>
      </c>
      <c r="M5413" s="251" t="s">
        <v>9958</v>
      </c>
      <c r="N5413" s="251" t="s">
        <v>14586</v>
      </c>
      <c r="O5413" s="251">
        <v>14</v>
      </c>
      <c r="Q5413" s="251" t="s">
        <v>16097</v>
      </c>
      <c r="R5413" s="251" t="s">
        <v>9960</v>
      </c>
      <c r="S5413" s="251" t="s">
        <v>436</v>
      </c>
      <c r="T5413" s="251" t="str">
        <f t="shared" si="338"/>
        <v>I0306250811500K580</v>
      </c>
      <c r="W5413" s="251" t="str">
        <f t="shared" si="339"/>
        <v>I030625081150-0K580</v>
      </c>
    </row>
    <row r="5414" spans="1:23" x14ac:dyDescent="0.3">
      <c r="A5414" s="256" t="str">
        <f t="shared" si="337"/>
        <v>I0306250-811700K520-00013</v>
      </c>
      <c r="B5414" s="251" t="s">
        <v>9101</v>
      </c>
      <c r="C5414" s="251" t="s">
        <v>9954</v>
      </c>
      <c r="D5414" s="251" t="s">
        <v>9102</v>
      </c>
      <c r="E5414" s="251" t="s">
        <v>14314</v>
      </c>
      <c r="F5414" s="251" t="s">
        <v>9978</v>
      </c>
      <c r="G5414" s="251" t="s">
        <v>285</v>
      </c>
      <c r="H5414" s="251" t="s">
        <v>5102</v>
      </c>
      <c r="I5414" s="257" t="str">
        <f t="shared" si="336"/>
        <v>-00013</v>
      </c>
      <c r="J5414" s="251">
        <v>13</v>
      </c>
      <c r="K5414" s="251">
        <v>13</v>
      </c>
      <c r="M5414" s="251" t="s">
        <v>9958</v>
      </c>
      <c r="N5414" s="251" t="s">
        <v>14586</v>
      </c>
      <c r="O5414" s="251">
        <v>13</v>
      </c>
      <c r="Q5414" s="251" t="s">
        <v>9101</v>
      </c>
      <c r="R5414" s="251" t="s">
        <v>9960</v>
      </c>
      <c r="S5414" s="251" t="s">
        <v>284</v>
      </c>
      <c r="T5414" s="251" t="str">
        <f t="shared" si="338"/>
        <v>I0306250811700K520</v>
      </c>
      <c r="W5414" s="251" t="str">
        <f t="shared" si="339"/>
        <v>I030625081170-0K520</v>
      </c>
    </row>
    <row r="5415" spans="1:23" x14ac:dyDescent="0.3">
      <c r="A5415" s="256" t="str">
        <f t="shared" si="337"/>
        <v>I0306250-811700K580-00025</v>
      </c>
      <c r="B5415" s="251" t="s">
        <v>16098</v>
      </c>
      <c r="C5415" s="251" t="s">
        <v>9954</v>
      </c>
      <c r="D5415" s="251" t="s">
        <v>9102</v>
      </c>
      <c r="E5415" s="251" t="s">
        <v>14314</v>
      </c>
      <c r="F5415" s="251" t="s">
        <v>9980</v>
      </c>
      <c r="G5415" s="251" t="s">
        <v>442</v>
      </c>
      <c r="H5415" s="251" t="s">
        <v>5102</v>
      </c>
      <c r="I5415" s="257" t="str">
        <f t="shared" si="336"/>
        <v>-00025</v>
      </c>
      <c r="J5415" s="251">
        <v>25</v>
      </c>
      <c r="K5415" s="251">
        <v>25</v>
      </c>
      <c r="M5415" s="251" t="s">
        <v>9958</v>
      </c>
      <c r="N5415" s="251" t="s">
        <v>14586</v>
      </c>
      <c r="O5415" s="251">
        <v>25</v>
      </c>
      <c r="Q5415" s="251" t="s">
        <v>16098</v>
      </c>
      <c r="R5415" s="251" t="s">
        <v>9960</v>
      </c>
      <c r="S5415" s="251" t="s">
        <v>441</v>
      </c>
      <c r="T5415" s="251" t="str">
        <f t="shared" si="338"/>
        <v>I0306250811700K580</v>
      </c>
      <c r="W5415" s="251" t="str">
        <f t="shared" si="339"/>
        <v>I030625081170-0K580</v>
      </c>
    </row>
    <row r="5416" spans="1:23" x14ac:dyDescent="0.3">
      <c r="A5416" s="256" t="str">
        <f t="shared" si="337"/>
        <v>I0306250-815500K210-00012</v>
      </c>
      <c r="B5416" s="251" t="s">
        <v>16099</v>
      </c>
      <c r="C5416" s="251" t="s">
        <v>9954</v>
      </c>
      <c r="D5416" s="251" t="s">
        <v>9102</v>
      </c>
      <c r="E5416" s="251" t="s">
        <v>14314</v>
      </c>
      <c r="F5416" s="251" t="s">
        <v>9982</v>
      </c>
      <c r="G5416" s="251" t="s">
        <v>654</v>
      </c>
      <c r="H5416" s="251" t="s">
        <v>5202</v>
      </c>
      <c r="I5416" s="257" t="str">
        <f t="shared" si="336"/>
        <v>-00012</v>
      </c>
      <c r="J5416" s="251">
        <v>12</v>
      </c>
      <c r="K5416" s="251">
        <v>12</v>
      </c>
      <c r="M5416" s="251" t="s">
        <v>9958</v>
      </c>
      <c r="N5416" s="251" t="s">
        <v>14586</v>
      </c>
      <c r="O5416" s="251">
        <v>12</v>
      </c>
      <c r="Q5416" s="251" t="s">
        <v>16099</v>
      </c>
      <c r="R5416" s="251" t="s">
        <v>9960</v>
      </c>
      <c r="S5416" s="251" t="s">
        <v>653</v>
      </c>
      <c r="T5416" s="251" t="str">
        <f t="shared" si="338"/>
        <v>I0306250815500K210</v>
      </c>
      <c r="W5416" s="251" t="str">
        <f t="shared" si="339"/>
        <v>I030625081550-0K210</v>
      </c>
    </row>
    <row r="5417" spans="1:23" x14ac:dyDescent="0.3">
      <c r="A5417" s="256" t="str">
        <f t="shared" si="337"/>
        <v>I0306250-815500K240-00005</v>
      </c>
      <c r="B5417" s="251" t="s">
        <v>16100</v>
      </c>
      <c r="C5417" s="251" t="s">
        <v>9954</v>
      </c>
      <c r="D5417" s="251" t="s">
        <v>9102</v>
      </c>
      <c r="E5417" s="251" t="s">
        <v>14314</v>
      </c>
      <c r="F5417" s="251" t="s">
        <v>9984</v>
      </c>
      <c r="G5417" s="251" t="s">
        <v>727</v>
      </c>
      <c r="H5417" s="251" t="s">
        <v>5202</v>
      </c>
      <c r="I5417" s="257" t="str">
        <f t="shared" si="336"/>
        <v>-00005</v>
      </c>
      <c r="J5417" s="251">
        <v>5</v>
      </c>
      <c r="K5417" s="251">
        <v>5</v>
      </c>
      <c r="M5417" s="251" t="s">
        <v>9958</v>
      </c>
      <c r="N5417" s="251" t="s">
        <v>14586</v>
      </c>
      <c r="O5417" s="251">
        <v>5</v>
      </c>
      <c r="Q5417" s="251" t="s">
        <v>16100</v>
      </c>
      <c r="R5417" s="251" t="s">
        <v>9960</v>
      </c>
      <c r="S5417" s="251" t="s">
        <v>726</v>
      </c>
      <c r="T5417" s="251" t="str">
        <f t="shared" si="338"/>
        <v>I0306250815500K240</v>
      </c>
      <c r="W5417" s="251" t="str">
        <f t="shared" si="339"/>
        <v>I030625081550-0K240</v>
      </c>
    </row>
    <row r="5418" spans="1:23" x14ac:dyDescent="0.3">
      <c r="A5418" s="256" t="str">
        <f t="shared" si="337"/>
        <v>I0306250-815510K240-00017</v>
      </c>
      <c r="B5418" s="251" t="s">
        <v>16101</v>
      </c>
      <c r="C5418" s="251" t="s">
        <v>9954</v>
      </c>
      <c r="D5418" s="251" t="s">
        <v>9102</v>
      </c>
      <c r="E5418" s="251" t="s">
        <v>14314</v>
      </c>
      <c r="F5418" s="251" t="s">
        <v>9986</v>
      </c>
      <c r="G5418" s="251" t="s">
        <v>740</v>
      </c>
      <c r="H5418" s="251" t="s">
        <v>3436</v>
      </c>
      <c r="I5418" s="257" t="str">
        <f t="shared" si="336"/>
        <v>-00017</v>
      </c>
      <c r="J5418" s="251">
        <v>17</v>
      </c>
      <c r="K5418" s="251">
        <v>17</v>
      </c>
      <c r="M5418" s="251" t="s">
        <v>9958</v>
      </c>
      <c r="N5418" s="251" t="s">
        <v>14586</v>
      </c>
      <c r="O5418" s="251">
        <v>17</v>
      </c>
      <c r="Q5418" s="251" t="s">
        <v>16101</v>
      </c>
      <c r="R5418" s="251" t="s">
        <v>9960</v>
      </c>
      <c r="S5418" s="251" t="s">
        <v>9</v>
      </c>
      <c r="T5418" s="251" t="str">
        <f t="shared" si="338"/>
        <v>I0306250815510K240</v>
      </c>
      <c r="W5418" s="251" t="str">
        <f t="shared" si="339"/>
        <v>I030625081551-0K240</v>
      </c>
    </row>
    <row r="5419" spans="1:23" x14ac:dyDescent="0.3">
      <c r="A5419" s="256" t="str">
        <f t="shared" si="337"/>
        <v>I0306250-815550K210-00001</v>
      </c>
      <c r="B5419" s="251" t="s">
        <v>16102</v>
      </c>
      <c r="C5419" s="251" t="s">
        <v>9954</v>
      </c>
      <c r="D5419" s="251" t="s">
        <v>9102</v>
      </c>
      <c r="E5419" s="251" t="s">
        <v>14314</v>
      </c>
      <c r="F5419" s="251" t="s">
        <v>9988</v>
      </c>
      <c r="G5419" s="251" t="s">
        <v>663</v>
      </c>
      <c r="H5419" s="251" t="s">
        <v>3440</v>
      </c>
      <c r="I5419" s="257" t="str">
        <f t="shared" si="336"/>
        <v>-00001</v>
      </c>
      <c r="J5419" s="251">
        <v>1</v>
      </c>
      <c r="K5419" s="251">
        <v>1</v>
      </c>
      <c r="M5419" s="251" t="s">
        <v>10007</v>
      </c>
      <c r="N5419" s="251" t="s">
        <v>14586</v>
      </c>
      <c r="O5419" s="251">
        <v>1</v>
      </c>
      <c r="Q5419" s="251" t="s">
        <v>16102</v>
      </c>
      <c r="R5419" s="251" t="s">
        <v>9960</v>
      </c>
      <c r="S5419" s="251" t="s">
        <v>662</v>
      </c>
      <c r="T5419" s="251" t="str">
        <f t="shared" si="338"/>
        <v>I0306250815550K210</v>
      </c>
      <c r="W5419" s="251" t="str">
        <f t="shared" si="339"/>
        <v>I030625081555-0K210</v>
      </c>
    </row>
    <row r="5420" spans="1:23" x14ac:dyDescent="0.3">
      <c r="A5420" s="256" t="str">
        <f t="shared" si="337"/>
        <v>I0306250-815600K210-00011</v>
      </c>
      <c r="B5420" s="251" t="s">
        <v>16103</v>
      </c>
      <c r="C5420" s="251" t="s">
        <v>9954</v>
      </c>
      <c r="D5420" s="251" t="s">
        <v>9102</v>
      </c>
      <c r="E5420" s="251" t="s">
        <v>14314</v>
      </c>
      <c r="F5420" s="251" t="s">
        <v>9990</v>
      </c>
      <c r="G5420" s="251" t="s">
        <v>670</v>
      </c>
      <c r="H5420" s="251" t="s">
        <v>5204</v>
      </c>
      <c r="I5420" s="257" t="str">
        <f t="shared" si="336"/>
        <v>-00011</v>
      </c>
      <c r="J5420" s="251">
        <v>11</v>
      </c>
      <c r="K5420" s="251">
        <v>11</v>
      </c>
      <c r="M5420" s="251" t="s">
        <v>9958</v>
      </c>
      <c r="N5420" s="251" t="s">
        <v>14586</v>
      </c>
      <c r="O5420" s="251">
        <v>11</v>
      </c>
      <c r="Q5420" s="251" t="s">
        <v>16103</v>
      </c>
      <c r="R5420" s="251" t="s">
        <v>9960</v>
      </c>
      <c r="S5420" s="251" t="s">
        <v>13</v>
      </c>
      <c r="T5420" s="251" t="str">
        <f t="shared" si="338"/>
        <v>I0306250815600K210</v>
      </c>
      <c r="W5420" s="251" t="str">
        <f t="shared" si="339"/>
        <v>I030625081560-0K210</v>
      </c>
    </row>
    <row r="5421" spans="1:23" x14ac:dyDescent="0.3">
      <c r="A5421" s="256" t="str">
        <f t="shared" si="337"/>
        <v>I0306250-815600K240-00004</v>
      </c>
      <c r="B5421" s="251" t="s">
        <v>16104</v>
      </c>
      <c r="C5421" s="251" t="s">
        <v>9954</v>
      </c>
      <c r="D5421" s="251" t="s">
        <v>9102</v>
      </c>
      <c r="E5421" s="251" t="s">
        <v>14314</v>
      </c>
      <c r="F5421" s="251" t="s">
        <v>9992</v>
      </c>
      <c r="G5421" s="251" t="s">
        <v>744</v>
      </c>
      <c r="H5421" s="251" t="s">
        <v>5204</v>
      </c>
      <c r="I5421" s="257" t="str">
        <f t="shared" si="336"/>
        <v>-00004</v>
      </c>
      <c r="J5421" s="251">
        <v>4</v>
      </c>
      <c r="K5421" s="251">
        <v>4</v>
      </c>
      <c r="M5421" s="251" t="s">
        <v>9958</v>
      </c>
      <c r="N5421" s="251" t="s">
        <v>14586</v>
      </c>
      <c r="O5421" s="251">
        <v>4</v>
      </c>
      <c r="Q5421" s="251" t="s">
        <v>16104</v>
      </c>
      <c r="R5421" s="251" t="s">
        <v>9960</v>
      </c>
      <c r="S5421" s="251" t="s">
        <v>743</v>
      </c>
      <c r="T5421" s="251" t="str">
        <f t="shared" si="338"/>
        <v>I0306250815600K240</v>
      </c>
      <c r="W5421" s="251" t="str">
        <f t="shared" si="339"/>
        <v>I030625081560-0K240</v>
      </c>
    </row>
    <row r="5422" spans="1:23" x14ac:dyDescent="0.3">
      <c r="A5422" s="256" t="str">
        <f t="shared" si="337"/>
        <v>I0306250-815600K590-00003</v>
      </c>
      <c r="B5422" s="251" t="s">
        <v>16105</v>
      </c>
      <c r="C5422" s="251" t="s">
        <v>9954</v>
      </c>
      <c r="D5422" s="251" t="s">
        <v>9102</v>
      </c>
      <c r="E5422" s="251" t="s">
        <v>14314</v>
      </c>
      <c r="F5422" s="251" t="s">
        <v>9995</v>
      </c>
      <c r="G5422" s="251" t="s">
        <v>3386</v>
      </c>
      <c r="H5422" s="251" t="s">
        <v>5204</v>
      </c>
      <c r="I5422" s="257" t="str">
        <f t="shared" si="336"/>
        <v>-00003</v>
      </c>
      <c r="J5422" s="251">
        <v>3</v>
      </c>
      <c r="K5422" s="251">
        <v>3</v>
      </c>
      <c r="M5422" s="251" t="s">
        <v>9958</v>
      </c>
      <c r="N5422" s="251" t="s">
        <v>14586</v>
      </c>
      <c r="O5422" s="251">
        <v>3</v>
      </c>
      <c r="Q5422" s="251" t="s">
        <v>16105</v>
      </c>
      <c r="R5422" s="251" t="s">
        <v>9960</v>
      </c>
      <c r="S5422" s="251" t="s">
        <v>3370</v>
      </c>
      <c r="T5422" s="251" t="str">
        <f t="shared" si="338"/>
        <v>I0306250815600K590</v>
      </c>
      <c r="W5422" s="251" t="str">
        <f t="shared" si="339"/>
        <v>I030625081560-0K590</v>
      </c>
    </row>
    <row r="5423" spans="1:23" x14ac:dyDescent="0.3">
      <c r="A5423" s="256" t="str">
        <f t="shared" si="337"/>
        <v>I0306250-815610K240-00015</v>
      </c>
      <c r="B5423" s="251" t="s">
        <v>16106</v>
      </c>
      <c r="C5423" s="251" t="s">
        <v>9954</v>
      </c>
      <c r="D5423" s="251" t="s">
        <v>9102</v>
      </c>
      <c r="E5423" s="251" t="s">
        <v>14314</v>
      </c>
      <c r="F5423" s="251" t="s">
        <v>9997</v>
      </c>
      <c r="G5423" s="251" t="s">
        <v>753</v>
      </c>
      <c r="H5423" s="251" t="s">
        <v>3443</v>
      </c>
      <c r="I5423" s="257" t="str">
        <f t="shared" si="336"/>
        <v>-00015</v>
      </c>
      <c r="J5423" s="251">
        <v>15</v>
      </c>
      <c r="K5423" s="251">
        <v>15</v>
      </c>
      <c r="M5423" s="251" t="s">
        <v>9958</v>
      </c>
      <c r="N5423" s="251" t="s">
        <v>14586</v>
      </c>
      <c r="O5423" s="251">
        <v>15</v>
      </c>
      <c r="Q5423" s="251" t="s">
        <v>16106</v>
      </c>
      <c r="R5423" s="251" t="s">
        <v>9960</v>
      </c>
      <c r="S5423" s="251" t="s">
        <v>10</v>
      </c>
      <c r="T5423" s="251" t="str">
        <f t="shared" si="338"/>
        <v>I0306250815610K240</v>
      </c>
      <c r="W5423" s="251" t="str">
        <f t="shared" si="339"/>
        <v>I030625081561-0K240</v>
      </c>
    </row>
    <row r="5424" spans="1:23" x14ac:dyDescent="0.3">
      <c r="A5424" s="256" t="str">
        <f t="shared" si="337"/>
        <v>I0306250-815800K050-00003</v>
      </c>
      <c r="B5424" s="251" t="s">
        <v>16107</v>
      </c>
      <c r="C5424" s="251" t="s">
        <v>9954</v>
      </c>
      <c r="D5424" s="251" t="s">
        <v>9102</v>
      </c>
      <c r="E5424" s="251" t="s">
        <v>14314</v>
      </c>
      <c r="F5424" s="251" t="s">
        <v>10000</v>
      </c>
      <c r="G5424" s="251" t="s">
        <v>756</v>
      </c>
      <c r="H5424" s="251" t="s">
        <v>758</v>
      </c>
      <c r="I5424" s="257" t="str">
        <f t="shared" si="336"/>
        <v>-00003</v>
      </c>
      <c r="J5424" s="251">
        <v>3</v>
      </c>
      <c r="K5424" s="251">
        <v>3</v>
      </c>
      <c r="M5424" s="251" t="s">
        <v>9958</v>
      </c>
      <c r="N5424" s="251" t="s">
        <v>14586</v>
      </c>
      <c r="O5424" s="251">
        <v>3</v>
      </c>
      <c r="Q5424" s="251" t="s">
        <v>16107</v>
      </c>
      <c r="R5424" s="251" t="s">
        <v>9960</v>
      </c>
      <c r="S5424" s="251" t="s">
        <v>6</v>
      </c>
      <c r="T5424" s="251" t="str">
        <f t="shared" si="338"/>
        <v>I0306250815800K050</v>
      </c>
      <c r="W5424" s="251" t="str">
        <f t="shared" si="339"/>
        <v>I030625081580-0K050</v>
      </c>
    </row>
    <row r="5425" spans="1:23" x14ac:dyDescent="0.3">
      <c r="A5425" s="256" t="str">
        <f t="shared" si="337"/>
        <v>I0306250-815900K050-00003</v>
      </c>
      <c r="B5425" s="251" t="s">
        <v>16108</v>
      </c>
      <c r="C5425" s="251" t="s">
        <v>9954</v>
      </c>
      <c r="D5425" s="251" t="s">
        <v>9102</v>
      </c>
      <c r="E5425" s="251" t="s">
        <v>14314</v>
      </c>
      <c r="F5425" s="251" t="s">
        <v>10002</v>
      </c>
      <c r="G5425" s="251" t="s">
        <v>767</v>
      </c>
      <c r="H5425" s="251" t="s">
        <v>770</v>
      </c>
      <c r="I5425" s="257" t="str">
        <f t="shared" si="336"/>
        <v>-00003</v>
      </c>
      <c r="J5425" s="251">
        <v>3</v>
      </c>
      <c r="K5425" s="251">
        <v>3</v>
      </c>
      <c r="M5425" s="251" t="s">
        <v>9958</v>
      </c>
      <c r="N5425" s="251" t="s">
        <v>14586</v>
      </c>
      <c r="O5425" s="251">
        <v>3</v>
      </c>
      <c r="Q5425" s="251" t="s">
        <v>16108</v>
      </c>
      <c r="R5425" s="251" t="s">
        <v>9960</v>
      </c>
      <c r="S5425" s="251" t="s">
        <v>766</v>
      </c>
      <c r="T5425" s="251" t="str">
        <f t="shared" si="338"/>
        <v>I0306250815900K050</v>
      </c>
      <c r="W5425" s="251" t="str">
        <f t="shared" si="339"/>
        <v>I030625081590-0K050</v>
      </c>
    </row>
    <row r="5426" spans="1:23" x14ac:dyDescent="0.3">
      <c r="A5426" s="256" t="str">
        <f t="shared" si="337"/>
        <v>I0306250-815900K260-00002</v>
      </c>
      <c r="B5426" s="251" t="s">
        <v>16109</v>
      </c>
      <c r="C5426" s="251" t="s">
        <v>9954</v>
      </c>
      <c r="D5426" s="251" t="s">
        <v>9102</v>
      </c>
      <c r="E5426" s="251" t="s">
        <v>14314</v>
      </c>
      <c r="F5426" s="251" t="s">
        <v>10005</v>
      </c>
      <c r="G5426" s="251" t="s">
        <v>3388</v>
      </c>
      <c r="H5426" s="251" t="s">
        <v>770</v>
      </c>
      <c r="I5426" s="257" t="str">
        <f t="shared" si="336"/>
        <v>-00002</v>
      </c>
      <c r="J5426" s="251">
        <v>2</v>
      </c>
      <c r="K5426" s="251">
        <v>2</v>
      </c>
      <c r="M5426" s="251" t="s">
        <v>9993</v>
      </c>
      <c r="N5426" s="251" t="s">
        <v>14586</v>
      </c>
      <c r="O5426" s="251">
        <v>2</v>
      </c>
      <c r="Q5426" s="251" t="s">
        <v>16109</v>
      </c>
      <c r="R5426" s="251" t="s">
        <v>9960</v>
      </c>
      <c r="S5426" s="251" t="s">
        <v>3377</v>
      </c>
      <c r="T5426" s="251" t="str">
        <f t="shared" si="338"/>
        <v>I0306250815900K260</v>
      </c>
      <c r="W5426" s="251" t="str">
        <f t="shared" si="339"/>
        <v>I030625081590-0K260</v>
      </c>
    </row>
    <row r="5427" spans="1:23" x14ac:dyDescent="0.3">
      <c r="A5427" s="256" t="str">
        <f t="shared" si="337"/>
        <v>I0306250-815910K050-00010</v>
      </c>
      <c r="B5427" s="251" t="s">
        <v>16110</v>
      </c>
      <c r="C5427" s="251" t="s">
        <v>9954</v>
      </c>
      <c r="D5427" s="251" t="s">
        <v>9102</v>
      </c>
      <c r="E5427" s="251" t="s">
        <v>14314</v>
      </c>
      <c r="F5427" s="251" t="s">
        <v>10009</v>
      </c>
      <c r="G5427" s="251" t="s">
        <v>777</v>
      </c>
      <c r="H5427" s="251" t="s">
        <v>5219</v>
      </c>
      <c r="I5427" s="257" t="str">
        <f t="shared" si="336"/>
        <v>-00010</v>
      </c>
      <c r="J5427" s="251">
        <v>10</v>
      </c>
      <c r="K5427" s="251">
        <v>10</v>
      </c>
      <c r="M5427" s="251" t="s">
        <v>9958</v>
      </c>
      <c r="N5427" s="251" t="s">
        <v>14586</v>
      </c>
      <c r="O5427" s="251">
        <v>10</v>
      </c>
      <c r="Q5427" s="251" t="s">
        <v>16110</v>
      </c>
      <c r="R5427" s="251" t="s">
        <v>9960</v>
      </c>
      <c r="S5427" s="251" t="s">
        <v>776</v>
      </c>
      <c r="T5427" s="251" t="str">
        <f t="shared" si="338"/>
        <v>I0306250815910K050</v>
      </c>
      <c r="W5427" s="251" t="str">
        <f t="shared" si="339"/>
        <v>I030625081591-0K050</v>
      </c>
    </row>
    <row r="5428" spans="1:23" x14ac:dyDescent="0.3">
      <c r="A5428" s="256" t="str">
        <f t="shared" si="337"/>
        <v>I0306250-9008081116-00004</v>
      </c>
      <c r="B5428" s="251" t="s">
        <v>16111</v>
      </c>
      <c r="C5428" s="251" t="s">
        <v>9954</v>
      </c>
      <c r="D5428" s="251" t="s">
        <v>9102</v>
      </c>
      <c r="E5428" s="251" t="s">
        <v>14314</v>
      </c>
      <c r="F5428" s="251" t="s">
        <v>10012</v>
      </c>
      <c r="G5428" s="251" t="s">
        <v>934</v>
      </c>
      <c r="H5428" s="251" t="s">
        <v>3393</v>
      </c>
      <c r="I5428" s="257" t="str">
        <f t="shared" si="336"/>
        <v>-00004</v>
      </c>
      <c r="J5428" s="251">
        <v>4</v>
      </c>
      <c r="K5428" s="251">
        <v>4</v>
      </c>
      <c r="M5428" s="251" t="s">
        <v>10007</v>
      </c>
      <c r="N5428" s="251" t="s">
        <v>14586</v>
      </c>
      <c r="O5428" s="251">
        <v>4</v>
      </c>
      <c r="Q5428" s="251" t="s">
        <v>16111</v>
      </c>
      <c r="R5428" s="251" t="s">
        <v>9960</v>
      </c>
      <c r="S5428" s="251">
        <v>9008081116</v>
      </c>
      <c r="T5428" s="251" t="str">
        <f t="shared" si="338"/>
        <v>I03062509008081116</v>
      </c>
      <c r="W5428" s="251" t="str">
        <f t="shared" si="339"/>
        <v>I030625090080-81116</v>
      </c>
    </row>
    <row r="5429" spans="1:23" x14ac:dyDescent="0.3">
      <c r="A5429" s="256" t="str">
        <f t="shared" si="337"/>
        <v>I0306250-9098113087-00004</v>
      </c>
      <c r="B5429" s="251" t="s">
        <v>16112</v>
      </c>
      <c r="C5429" s="251" t="s">
        <v>9954</v>
      </c>
      <c r="D5429" s="251" t="s">
        <v>9102</v>
      </c>
      <c r="E5429" s="251" t="s">
        <v>14314</v>
      </c>
      <c r="F5429" s="251" t="s">
        <v>10188</v>
      </c>
      <c r="G5429" s="251" t="s">
        <v>939</v>
      </c>
      <c r="H5429" s="251" t="s">
        <v>3393</v>
      </c>
      <c r="I5429" s="257" t="str">
        <f t="shared" si="336"/>
        <v>-00004</v>
      </c>
      <c r="J5429" s="251">
        <v>4</v>
      </c>
      <c r="K5429" s="251">
        <v>4</v>
      </c>
      <c r="M5429" s="251" t="s">
        <v>10003</v>
      </c>
      <c r="N5429" s="251" t="s">
        <v>14586</v>
      </c>
      <c r="O5429" s="251">
        <v>4</v>
      </c>
      <c r="Q5429" s="251" t="s">
        <v>16112</v>
      </c>
      <c r="R5429" s="251" t="s">
        <v>9960</v>
      </c>
      <c r="S5429" s="251">
        <v>9098113087</v>
      </c>
      <c r="T5429" s="251" t="str">
        <f t="shared" si="338"/>
        <v>I03062509098113087</v>
      </c>
      <c r="W5429" s="251" t="str">
        <f t="shared" si="339"/>
        <v>I030625090981-13087</v>
      </c>
    </row>
    <row r="5430" spans="1:23" x14ac:dyDescent="0.3">
      <c r="A5430" s="256" t="str">
        <f t="shared" si="337"/>
        <v>I0306250-9098122003-00015</v>
      </c>
      <c r="B5430" s="251" t="s">
        <v>16113</v>
      </c>
      <c r="C5430" s="251" t="s">
        <v>9954</v>
      </c>
      <c r="D5430" s="251" t="s">
        <v>9102</v>
      </c>
      <c r="E5430" s="251" t="s">
        <v>14314</v>
      </c>
      <c r="F5430" s="251" t="s">
        <v>10190</v>
      </c>
      <c r="G5430" s="251" t="s">
        <v>926</v>
      </c>
      <c r="H5430" s="251" t="s">
        <v>1564</v>
      </c>
      <c r="I5430" s="257" t="str">
        <f t="shared" si="336"/>
        <v>-00015</v>
      </c>
      <c r="J5430" s="251">
        <v>15</v>
      </c>
      <c r="K5430" s="251">
        <v>15</v>
      </c>
      <c r="M5430" s="251" t="s">
        <v>10003</v>
      </c>
      <c r="N5430" s="251" t="s">
        <v>14586</v>
      </c>
      <c r="O5430" s="251">
        <v>15</v>
      </c>
      <c r="Q5430" s="251" t="s">
        <v>16113</v>
      </c>
      <c r="R5430" s="251" t="s">
        <v>9960</v>
      </c>
      <c r="S5430" s="251">
        <v>9098122003</v>
      </c>
      <c r="T5430" s="251" t="str">
        <f t="shared" si="338"/>
        <v>I03062509098122003</v>
      </c>
      <c r="W5430" s="251" t="str">
        <f t="shared" si="339"/>
        <v>I030625090981-22003</v>
      </c>
    </row>
    <row r="5431" spans="1:23" x14ac:dyDescent="0.3">
      <c r="A5431" s="256" t="str">
        <f t="shared" si="337"/>
        <v>I0306250-9913211210-00018</v>
      </c>
      <c r="B5431" s="251" t="s">
        <v>16114</v>
      </c>
      <c r="C5431" s="251" t="s">
        <v>9954</v>
      </c>
      <c r="D5431" s="251" t="s">
        <v>9102</v>
      </c>
      <c r="E5431" s="251" t="s">
        <v>14314</v>
      </c>
      <c r="F5431" s="251" t="s">
        <v>10192</v>
      </c>
      <c r="G5431" s="251" t="s">
        <v>924</v>
      </c>
      <c r="H5431" s="251" t="s">
        <v>10006</v>
      </c>
      <c r="I5431" s="257" t="str">
        <f t="shared" si="336"/>
        <v>-00018</v>
      </c>
      <c r="J5431" s="251">
        <v>18</v>
      </c>
      <c r="K5431" s="251">
        <v>18</v>
      </c>
      <c r="M5431" s="251" t="s">
        <v>10007</v>
      </c>
      <c r="N5431" s="251" t="s">
        <v>14586</v>
      </c>
      <c r="O5431" s="251">
        <v>18</v>
      </c>
      <c r="Q5431" s="251" t="s">
        <v>16114</v>
      </c>
      <c r="R5431" s="251" t="s">
        <v>9960</v>
      </c>
      <c r="S5431" s="251">
        <v>9913211210</v>
      </c>
      <c r="T5431" s="251" t="str">
        <f t="shared" si="338"/>
        <v>I03062509913211210</v>
      </c>
      <c r="W5431" s="251" t="str">
        <f t="shared" si="339"/>
        <v>I030625099132-11210</v>
      </c>
    </row>
    <row r="5432" spans="1:23" x14ac:dyDescent="0.3">
      <c r="A5432" s="256" t="str">
        <f t="shared" si="337"/>
        <v>I0306250-9913212050-00495</v>
      </c>
      <c r="B5432" s="251" t="s">
        <v>16115</v>
      </c>
      <c r="C5432" s="251" t="s">
        <v>9954</v>
      </c>
      <c r="D5432" s="251" t="s">
        <v>9102</v>
      </c>
      <c r="E5432" s="251" t="s">
        <v>14314</v>
      </c>
      <c r="F5432" s="251" t="s">
        <v>10194</v>
      </c>
      <c r="G5432" s="251" t="s">
        <v>946</v>
      </c>
      <c r="H5432" s="251" t="s">
        <v>10010</v>
      </c>
      <c r="I5432" s="257" t="str">
        <f t="shared" si="336"/>
        <v>-00495</v>
      </c>
      <c r="J5432" s="251">
        <v>495</v>
      </c>
      <c r="K5432" s="251">
        <v>495</v>
      </c>
      <c r="M5432" s="251" t="s">
        <v>10007</v>
      </c>
      <c r="N5432" s="251" t="s">
        <v>14586</v>
      </c>
      <c r="O5432" s="251">
        <v>495</v>
      </c>
      <c r="Q5432" s="251" t="s">
        <v>16115</v>
      </c>
      <c r="R5432" s="251" t="s">
        <v>9960</v>
      </c>
      <c r="S5432" s="251">
        <v>9913212050</v>
      </c>
      <c r="T5432" s="251" t="str">
        <f t="shared" si="338"/>
        <v>I03062509913212050</v>
      </c>
      <c r="W5432" s="251" t="str">
        <f t="shared" si="339"/>
        <v>I030625099132-12050</v>
      </c>
    </row>
    <row r="5433" spans="1:23" x14ac:dyDescent="0.3">
      <c r="A5433" s="256" t="str">
        <f t="shared" si="337"/>
        <v>I0306250-9913221210-00072</v>
      </c>
      <c r="B5433" s="251" t="s">
        <v>16116</v>
      </c>
      <c r="C5433" s="251" t="s">
        <v>9954</v>
      </c>
      <c r="D5433" s="251" t="s">
        <v>9102</v>
      </c>
      <c r="E5433" s="251" t="s">
        <v>14314</v>
      </c>
      <c r="F5433" s="251" t="s">
        <v>10196</v>
      </c>
      <c r="G5433" s="251" t="s">
        <v>916</v>
      </c>
      <c r="H5433" s="251" t="s">
        <v>10013</v>
      </c>
      <c r="I5433" s="257" t="str">
        <f t="shared" si="336"/>
        <v>-00072</v>
      </c>
      <c r="J5433" s="251">
        <v>72</v>
      </c>
      <c r="K5433" s="251">
        <v>72</v>
      </c>
      <c r="M5433" s="251" t="s">
        <v>10007</v>
      </c>
      <c r="N5433" s="251" t="s">
        <v>14586</v>
      </c>
      <c r="O5433" s="251">
        <v>72</v>
      </c>
      <c r="Q5433" s="251" t="s">
        <v>16116</v>
      </c>
      <c r="R5433" s="251" t="s">
        <v>9960</v>
      </c>
      <c r="S5433" s="251">
        <v>9913221210</v>
      </c>
      <c r="T5433" s="251" t="str">
        <f t="shared" si="338"/>
        <v>I03062509913221210</v>
      </c>
      <c r="W5433" s="251" t="str">
        <f t="shared" si="339"/>
        <v>I030625099132-21210</v>
      </c>
    </row>
    <row r="5434" spans="1:23" x14ac:dyDescent="0.3">
      <c r="A5434" s="256" t="str">
        <f t="shared" si="337"/>
        <v>I0306251-676650K020-00002</v>
      </c>
      <c r="B5434" s="251" t="s">
        <v>16117</v>
      </c>
      <c r="C5434" s="251" t="s">
        <v>9954</v>
      </c>
      <c r="D5434" s="251" t="s">
        <v>9106</v>
      </c>
      <c r="E5434" s="251" t="s">
        <v>14314</v>
      </c>
      <c r="F5434" s="251" t="s">
        <v>9957</v>
      </c>
      <c r="G5434" s="251" t="s">
        <v>891</v>
      </c>
      <c r="H5434" s="251" t="s">
        <v>15511</v>
      </c>
      <c r="I5434" s="257" t="str">
        <f t="shared" si="336"/>
        <v>-00002</v>
      </c>
      <c r="J5434" s="251">
        <v>2</v>
      </c>
      <c r="K5434" s="251">
        <v>2</v>
      </c>
      <c r="M5434" s="251" t="s">
        <v>10007</v>
      </c>
      <c r="N5434" s="251" t="s">
        <v>14725</v>
      </c>
      <c r="O5434" s="251">
        <v>2</v>
      </c>
      <c r="Q5434" s="251" t="s">
        <v>16117</v>
      </c>
      <c r="R5434" s="251" t="s">
        <v>10017</v>
      </c>
      <c r="S5434" s="251" t="s">
        <v>890</v>
      </c>
      <c r="T5434" s="251" t="str">
        <f t="shared" si="338"/>
        <v>I0306251676650K020</v>
      </c>
      <c r="W5434" s="251" t="str">
        <f t="shared" si="339"/>
        <v>I030625167665-0K020</v>
      </c>
    </row>
    <row r="5435" spans="1:23" x14ac:dyDescent="0.3">
      <c r="A5435" s="256" t="str">
        <f t="shared" si="337"/>
        <v>I0306251-811100K591-00002</v>
      </c>
      <c r="B5435" s="251" t="s">
        <v>16118</v>
      </c>
      <c r="C5435" s="251" t="s">
        <v>9954</v>
      </c>
      <c r="D5435" s="251" t="s">
        <v>9106</v>
      </c>
      <c r="E5435" s="251" t="s">
        <v>14314</v>
      </c>
      <c r="F5435" s="251" t="s">
        <v>9962</v>
      </c>
      <c r="G5435" s="251" t="s">
        <v>401</v>
      </c>
      <c r="H5435" s="251" t="s">
        <v>3422</v>
      </c>
      <c r="I5435" s="257" t="str">
        <f t="shared" si="336"/>
        <v>-00002</v>
      </c>
      <c r="J5435" s="251">
        <v>2</v>
      </c>
      <c r="K5435" s="251">
        <v>2</v>
      </c>
      <c r="M5435" s="251" t="s">
        <v>9958</v>
      </c>
      <c r="N5435" s="251" t="s">
        <v>14725</v>
      </c>
      <c r="O5435" s="251">
        <v>2</v>
      </c>
      <c r="Q5435" s="251" t="s">
        <v>16118</v>
      </c>
      <c r="R5435" s="251" t="s">
        <v>10017</v>
      </c>
      <c r="S5435" s="251" t="s">
        <v>400</v>
      </c>
      <c r="T5435" s="251" t="str">
        <f t="shared" si="338"/>
        <v>I0306251811100K591</v>
      </c>
      <c r="W5435" s="251" t="str">
        <f t="shared" si="339"/>
        <v>I030625181110-0K591</v>
      </c>
    </row>
    <row r="5436" spans="1:23" x14ac:dyDescent="0.3">
      <c r="A5436" s="256" t="str">
        <f t="shared" si="337"/>
        <v>I0306251-811300K591-00002</v>
      </c>
      <c r="B5436" s="251" t="s">
        <v>16119</v>
      </c>
      <c r="C5436" s="251" t="s">
        <v>9954</v>
      </c>
      <c r="D5436" s="251" t="s">
        <v>9106</v>
      </c>
      <c r="E5436" s="251" t="s">
        <v>14314</v>
      </c>
      <c r="F5436" s="251" t="s">
        <v>9964</v>
      </c>
      <c r="G5436" s="251" t="s">
        <v>408</v>
      </c>
      <c r="H5436" s="251" t="s">
        <v>5101</v>
      </c>
      <c r="I5436" s="257" t="str">
        <f t="shared" si="336"/>
        <v>-00002</v>
      </c>
      <c r="J5436" s="251">
        <v>2</v>
      </c>
      <c r="K5436" s="251">
        <v>2</v>
      </c>
      <c r="M5436" s="251" t="s">
        <v>9958</v>
      </c>
      <c r="N5436" s="251" t="s">
        <v>14725</v>
      </c>
      <c r="O5436" s="251">
        <v>2</v>
      </c>
      <c r="Q5436" s="251" t="s">
        <v>16119</v>
      </c>
      <c r="R5436" s="251" t="s">
        <v>10017</v>
      </c>
      <c r="S5436" s="251" t="s">
        <v>407</v>
      </c>
      <c r="T5436" s="251" t="str">
        <f t="shared" si="338"/>
        <v>I0306251811300K591</v>
      </c>
      <c r="W5436" s="251" t="str">
        <f t="shared" si="339"/>
        <v>I030625181130-0K591</v>
      </c>
    </row>
    <row r="5437" spans="1:23" x14ac:dyDescent="0.3">
      <c r="A5437" s="256" t="str">
        <f t="shared" si="337"/>
        <v>I0306251-811500K591-00002</v>
      </c>
      <c r="B5437" s="251" t="s">
        <v>9105</v>
      </c>
      <c r="C5437" s="251" t="s">
        <v>9954</v>
      </c>
      <c r="D5437" s="251" t="s">
        <v>9106</v>
      </c>
      <c r="E5437" s="251" t="s">
        <v>14314</v>
      </c>
      <c r="F5437" s="251" t="s">
        <v>9966</v>
      </c>
      <c r="G5437" s="251" t="s">
        <v>417</v>
      </c>
      <c r="H5437" s="251" t="s">
        <v>3429</v>
      </c>
      <c r="I5437" s="257" t="str">
        <f t="shared" si="336"/>
        <v>-00002</v>
      </c>
      <c r="J5437" s="251">
        <v>2</v>
      </c>
      <c r="K5437" s="251">
        <v>2</v>
      </c>
      <c r="M5437" s="251" t="s">
        <v>9958</v>
      </c>
      <c r="N5437" s="251" t="s">
        <v>14725</v>
      </c>
      <c r="O5437" s="251">
        <v>2</v>
      </c>
      <c r="Q5437" s="251" t="s">
        <v>9105</v>
      </c>
      <c r="R5437" s="251" t="s">
        <v>10017</v>
      </c>
      <c r="S5437" s="251" t="s">
        <v>416</v>
      </c>
      <c r="T5437" s="251" t="str">
        <f t="shared" si="338"/>
        <v>I0306251811500K591</v>
      </c>
      <c r="W5437" s="251" t="str">
        <f t="shared" si="339"/>
        <v>I030625181150-0K591</v>
      </c>
    </row>
    <row r="5438" spans="1:23" x14ac:dyDescent="0.3">
      <c r="A5438" s="256" t="str">
        <f t="shared" si="337"/>
        <v>I0306252-815600D400-00002</v>
      </c>
      <c r="B5438" s="251" t="s">
        <v>16120</v>
      </c>
      <c r="C5438" s="251" t="s">
        <v>9954</v>
      </c>
      <c r="D5438" s="251" t="s">
        <v>16121</v>
      </c>
      <c r="E5438" s="251" t="s">
        <v>14314</v>
      </c>
      <c r="F5438" s="251" t="s">
        <v>9957</v>
      </c>
      <c r="G5438" s="251" t="s">
        <v>697</v>
      </c>
      <c r="H5438" s="251" t="s">
        <v>5204</v>
      </c>
      <c r="I5438" s="257" t="str">
        <f t="shared" si="336"/>
        <v>-00002</v>
      </c>
      <c r="J5438" s="251">
        <v>2</v>
      </c>
      <c r="K5438" s="251">
        <v>2</v>
      </c>
      <c r="M5438" s="251" t="s">
        <v>9958</v>
      </c>
      <c r="N5438" s="251" t="s">
        <v>14993</v>
      </c>
      <c r="O5438" s="251">
        <v>2</v>
      </c>
      <c r="Q5438" s="251" t="s">
        <v>16120</v>
      </c>
      <c r="R5438" s="251" t="s">
        <v>10028</v>
      </c>
      <c r="S5438" s="251" t="s">
        <v>696</v>
      </c>
      <c r="T5438" s="251" t="str">
        <f t="shared" si="338"/>
        <v>I0306252815600D400</v>
      </c>
      <c r="W5438" s="251" t="str">
        <f t="shared" si="339"/>
        <v>I030625281560-0D400</v>
      </c>
    </row>
    <row r="5439" spans="1:23" x14ac:dyDescent="0.3">
      <c r="A5439" s="256" t="str">
        <f t="shared" si="337"/>
        <v>I0404635-811060K130-00001</v>
      </c>
      <c r="B5439" s="251" t="s">
        <v>16122</v>
      </c>
      <c r="C5439" s="251" t="s">
        <v>10031</v>
      </c>
      <c r="D5439" s="251" t="s">
        <v>9110</v>
      </c>
      <c r="E5439" s="251" t="s">
        <v>14314</v>
      </c>
      <c r="F5439" s="251" t="s">
        <v>9957</v>
      </c>
      <c r="G5439" s="251" t="s">
        <v>196</v>
      </c>
      <c r="H5439" s="251" t="s">
        <v>5054</v>
      </c>
      <c r="I5439" s="257" t="str">
        <f t="shared" si="336"/>
        <v>-00001</v>
      </c>
      <c r="J5439" s="251">
        <v>1</v>
      </c>
      <c r="K5439" s="251">
        <v>1</v>
      </c>
      <c r="M5439" s="251" t="s">
        <v>9958</v>
      </c>
      <c r="N5439" s="251" t="s">
        <v>14725</v>
      </c>
      <c r="O5439" s="251">
        <v>1</v>
      </c>
      <c r="Q5439" s="251" t="s">
        <v>16122</v>
      </c>
      <c r="R5439" s="251" t="s">
        <v>10017</v>
      </c>
      <c r="S5439" s="251" t="s">
        <v>195</v>
      </c>
      <c r="T5439" s="251" t="str">
        <f t="shared" si="338"/>
        <v>I0404635811060K130</v>
      </c>
      <c r="W5439" s="251" t="str">
        <f t="shared" si="339"/>
        <v>I040463581106-0K130</v>
      </c>
    </row>
    <row r="5440" spans="1:23" x14ac:dyDescent="0.3">
      <c r="A5440" s="256" t="str">
        <f t="shared" si="337"/>
        <v>I0404635-811100K130-00002</v>
      </c>
      <c r="B5440" s="251" t="s">
        <v>16123</v>
      </c>
      <c r="C5440" s="251" t="s">
        <v>10031</v>
      </c>
      <c r="D5440" s="251" t="s">
        <v>9110</v>
      </c>
      <c r="E5440" s="251" t="s">
        <v>14314</v>
      </c>
      <c r="F5440" s="251" t="s">
        <v>9962</v>
      </c>
      <c r="G5440" s="251" t="s">
        <v>183</v>
      </c>
      <c r="H5440" s="251" t="s">
        <v>3422</v>
      </c>
      <c r="I5440" s="257" t="str">
        <f t="shared" si="336"/>
        <v>-00002</v>
      </c>
      <c r="J5440" s="251">
        <v>2</v>
      </c>
      <c r="K5440" s="251">
        <v>2</v>
      </c>
      <c r="M5440" s="251" t="s">
        <v>9958</v>
      </c>
      <c r="N5440" s="251" t="s">
        <v>14725</v>
      </c>
      <c r="O5440" s="251">
        <v>2</v>
      </c>
      <c r="Q5440" s="251" t="s">
        <v>16123</v>
      </c>
      <c r="R5440" s="251" t="s">
        <v>10017</v>
      </c>
      <c r="S5440" s="251" t="s">
        <v>182</v>
      </c>
      <c r="T5440" s="251" t="str">
        <f t="shared" si="338"/>
        <v>I0404635811100K130</v>
      </c>
      <c r="W5440" s="251" t="str">
        <f t="shared" si="339"/>
        <v>I040463581110-0K130</v>
      </c>
    </row>
    <row r="5441" spans="1:23" x14ac:dyDescent="0.3">
      <c r="A5441" s="256" t="str">
        <f t="shared" si="337"/>
        <v>I0404635-811100KG61-00001</v>
      </c>
      <c r="B5441" s="251" t="s">
        <v>16124</v>
      </c>
      <c r="C5441" s="251" t="s">
        <v>10031</v>
      </c>
      <c r="D5441" s="251" t="s">
        <v>9110</v>
      </c>
      <c r="E5441" s="251" t="s">
        <v>14314</v>
      </c>
      <c r="F5441" s="251" t="s">
        <v>9964</v>
      </c>
      <c r="G5441" s="251" t="s">
        <v>575</v>
      </c>
      <c r="H5441" s="251" t="s">
        <v>3422</v>
      </c>
      <c r="I5441" s="257" t="str">
        <f t="shared" si="336"/>
        <v>-00001</v>
      </c>
      <c r="J5441" s="251">
        <v>1</v>
      </c>
      <c r="K5441" s="251">
        <v>1</v>
      </c>
      <c r="M5441" s="251" t="s">
        <v>9958</v>
      </c>
      <c r="N5441" s="251" t="s">
        <v>14725</v>
      </c>
      <c r="O5441" s="251">
        <v>1</v>
      </c>
      <c r="Q5441" s="251" t="s">
        <v>16124</v>
      </c>
      <c r="R5441" s="251" t="s">
        <v>10017</v>
      </c>
      <c r="S5441" s="251" t="s">
        <v>574</v>
      </c>
      <c r="T5441" s="251" t="str">
        <f t="shared" si="338"/>
        <v>I0404635811100KG61</v>
      </c>
      <c r="W5441" s="251" t="str">
        <f t="shared" si="339"/>
        <v>I040463581110-0KG61</v>
      </c>
    </row>
    <row r="5442" spans="1:23" x14ac:dyDescent="0.3">
      <c r="A5442" s="256" t="str">
        <f t="shared" si="337"/>
        <v>I0404635-811300KC31-00002</v>
      </c>
      <c r="B5442" s="251" t="s">
        <v>16125</v>
      </c>
      <c r="C5442" s="251" t="s">
        <v>10031</v>
      </c>
      <c r="D5442" s="251" t="s">
        <v>9110</v>
      </c>
      <c r="E5442" s="251" t="s">
        <v>14314</v>
      </c>
      <c r="F5442" s="251" t="s">
        <v>9966</v>
      </c>
      <c r="G5442" s="251" t="s">
        <v>470</v>
      </c>
      <c r="H5442" s="251" t="s">
        <v>5101</v>
      </c>
      <c r="I5442" s="257" t="str">
        <f t="shared" si="336"/>
        <v>-00002</v>
      </c>
      <c r="J5442" s="251">
        <v>2</v>
      </c>
      <c r="K5442" s="251">
        <v>2</v>
      </c>
      <c r="M5442" s="251" t="s">
        <v>9958</v>
      </c>
      <c r="N5442" s="251" t="s">
        <v>14725</v>
      </c>
      <c r="O5442" s="251">
        <v>2</v>
      </c>
      <c r="Q5442" s="251" t="s">
        <v>16125</v>
      </c>
      <c r="R5442" s="251" t="s">
        <v>10017</v>
      </c>
      <c r="S5442" s="251" t="s">
        <v>469</v>
      </c>
      <c r="T5442" s="251" t="str">
        <f t="shared" si="338"/>
        <v>I0404635811300KC31</v>
      </c>
      <c r="W5442" s="251" t="str">
        <f t="shared" si="339"/>
        <v>I040463581130-0KC31</v>
      </c>
    </row>
    <row r="5443" spans="1:23" x14ac:dyDescent="0.3">
      <c r="A5443" s="256" t="str">
        <f t="shared" si="337"/>
        <v>I0404635-811300KG61-00002</v>
      </c>
      <c r="B5443" s="251" t="s">
        <v>16126</v>
      </c>
      <c r="C5443" s="251" t="s">
        <v>10031</v>
      </c>
      <c r="D5443" s="251" t="s">
        <v>9110</v>
      </c>
      <c r="E5443" s="251" t="s">
        <v>14314</v>
      </c>
      <c r="F5443" s="251" t="s">
        <v>9968</v>
      </c>
      <c r="G5443" s="251" t="s">
        <v>580</v>
      </c>
      <c r="H5443" s="251" t="s">
        <v>5101</v>
      </c>
      <c r="I5443" s="257" t="str">
        <f t="shared" si="336"/>
        <v>-00002</v>
      </c>
      <c r="J5443" s="251">
        <v>2</v>
      </c>
      <c r="K5443" s="251">
        <v>2</v>
      </c>
      <c r="M5443" s="251" t="s">
        <v>9958</v>
      </c>
      <c r="N5443" s="251" t="s">
        <v>14725</v>
      </c>
      <c r="O5443" s="251">
        <v>2</v>
      </c>
      <c r="Q5443" s="251" t="s">
        <v>16126</v>
      </c>
      <c r="R5443" s="251" t="s">
        <v>10017</v>
      </c>
      <c r="S5443" s="251" t="s">
        <v>579</v>
      </c>
      <c r="T5443" s="251" t="str">
        <f t="shared" si="338"/>
        <v>I0404635811300KG61</v>
      </c>
      <c r="W5443" s="251" t="str">
        <f t="shared" si="339"/>
        <v>I040463581130-0KG61</v>
      </c>
    </row>
    <row r="5444" spans="1:23" x14ac:dyDescent="0.3">
      <c r="A5444" s="256" t="str">
        <f t="shared" si="337"/>
        <v>I0404635-811500K130-00003</v>
      </c>
      <c r="B5444" s="251" t="s">
        <v>16127</v>
      </c>
      <c r="C5444" s="251" t="s">
        <v>10031</v>
      </c>
      <c r="D5444" s="251" t="s">
        <v>9110</v>
      </c>
      <c r="E5444" s="251" t="s">
        <v>14314</v>
      </c>
      <c r="F5444" s="251" t="s">
        <v>9970</v>
      </c>
      <c r="G5444" s="251" t="s">
        <v>191</v>
      </c>
      <c r="H5444" s="251" t="s">
        <v>3429</v>
      </c>
      <c r="I5444" s="257" t="str">
        <f t="shared" si="336"/>
        <v>-00003</v>
      </c>
      <c r="J5444" s="251">
        <v>3</v>
      </c>
      <c r="K5444" s="251">
        <v>3</v>
      </c>
      <c r="M5444" s="251" t="s">
        <v>9958</v>
      </c>
      <c r="N5444" s="251" t="s">
        <v>14725</v>
      </c>
      <c r="O5444" s="251">
        <v>3</v>
      </c>
      <c r="Q5444" s="251" t="s">
        <v>16127</v>
      </c>
      <c r="R5444" s="251" t="s">
        <v>10017</v>
      </c>
      <c r="S5444" s="251" t="s">
        <v>190</v>
      </c>
      <c r="T5444" s="251" t="str">
        <f t="shared" si="338"/>
        <v>I0404635811500K130</v>
      </c>
      <c r="W5444" s="251" t="str">
        <f t="shared" si="339"/>
        <v>I040463581150-0K130</v>
      </c>
    </row>
    <row r="5445" spans="1:23" x14ac:dyDescent="0.3">
      <c r="A5445" s="256" t="str">
        <f t="shared" si="337"/>
        <v>I0404635-811500KG61-00001</v>
      </c>
      <c r="B5445" s="251" t="s">
        <v>16128</v>
      </c>
      <c r="C5445" s="251" t="s">
        <v>10031</v>
      </c>
      <c r="D5445" s="251" t="s">
        <v>9110</v>
      </c>
      <c r="E5445" s="251" t="s">
        <v>14314</v>
      </c>
      <c r="F5445" s="251" t="s">
        <v>9972</v>
      </c>
      <c r="G5445" s="251" t="s">
        <v>583</v>
      </c>
      <c r="H5445" s="251" t="s">
        <v>3429</v>
      </c>
      <c r="I5445" s="257" t="str">
        <f t="shared" si="336"/>
        <v>-00001</v>
      </c>
      <c r="J5445" s="251">
        <v>1</v>
      </c>
      <c r="K5445" s="251">
        <v>1</v>
      </c>
      <c r="M5445" s="251" t="s">
        <v>9958</v>
      </c>
      <c r="N5445" s="251" t="s">
        <v>14725</v>
      </c>
      <c r="O5445" s="251">
        <v>1</v>
      </c>
      <c r="Q5445" s="251" t="s">
        <v>16128</v>
      </c>
      <c r="R5445" s="251" t="s">
        <v>10017</v>
      </c>
      <c r="S5445" s="251" t="s">
        <v>582</v>
      </c>
      <c r="T5445" s="251" t="str">
        <f t="shared" si="338"/>
        <v>I0404635811500KG61</v>
      </c>
      <c r="W5445" s="251" t="str">
        <f t="shared" si="339"/>
        <v>I040463581150-0KG61</v>
      </c>
    </row>
    <row r="5446" spans="1:23" x14ac:dyDescent="0.3">
      <c r="A5446" s="256" t="str">
        <f t="shared" si="337"/>
        <v>I0404635-811700KC31-00003</v>
      </c>
      <c r="B5446" s="251" t="s">
        <v>16129</v>
      </c>
      <c r="C5446" s="251" t="s">
        <v>10031</v>
      </c>
      <c r="D5446" s="251" t="s">
        <v>9110</v>
      </c>
      <c r="E5446" s="251" t="s">
        <v>14314</v>
      </c>
      <c r="F5446" s="251" t="s">
        <v>9974</v>
      </c>
      <c r="G5446" s="251" t="s">
        <v>482</v>
      </c>
      <c r="H5446" s="251" t="s">
        <v>5102</v>
      </c>
      <c r="I5446" s="257" t="str">
        <f t="shared" ref="I5446:I5509" si="340">+IF(AND(O5446&lt;10),$B$2&amp;O5446,IF(AND(O5446&gt;9,O5446&lt;=99),$B$3&amp;O5446,IF(AND(O5446&gt;99,L94403&lt;1000),$B$4&amp;O5446,IF(AND(O5446&gt;999),$B$5&amp;7))))</f>
        <v>-00003</v>
      </c>
      <c r="J5446" s="251">
        <v>3</v>
      </c>
      <c r="K5446" s="251">
        <v>3</v>
      </c>
      <c r="M5446" s="251" t="s">
        <v>9958</v>
      </c>
      <c r="N5446" s="251" t="s">
        <v>14725</v>
      </c>
      <c r="O5446" s="251">
        <v>3</v>
      </c>
      <c r="Q5446" s="251" t="s">
        <v>16129</v>
      </c>
      <c r="R5446" s="251" t="s">
        <v>10017</v>
      </c>
      <c r="S5446" s="251" t="s">
        <v>481</v>
      </c>
      <c r="T5446" s="251" t="str">
        <f t="shared" si="338"/>
        <v>I0404635811700KC31</v>
      </c>
      <c r="W5446" s="251" t="str">
        <f t="shared" si="339"/>
        <v>I040463581170-0KC31</v>
      </c>
    </row>
    <row r="5447" spans="1:23" x14ac:dyDescent="0.3">
      <c r="A5447" s="256" t="str">
        <f t="shared" si="337"/>
        <v>I0404635-811700KF31-00002</v>
      </c>
      <c r="B5447" s="251" t="s">
        <v>9109</v>
      </c>
      <c r="C5447" s="251" t="s">
        <v>10031</v>
      </c>
      <c r="D5447" s="251" t="s">
        <v>9110</v>
      </c>
      <c r="E5447" s="251" t="s">
        <v>14314</v>
      </c>
      <c r="F5447" s="251" t="s">
        <v>9976</v>
      </c>
      <c r="G5447" s="251" t="s">
        <v>533</v>
      </c>
      <c r="H5447" s="251" t="s">
        <v>5102</v>
      </c>
      <c r="I5447" s="257" t="str">
        <f t="shared" si="340"/>
        <v>-00002</v>
      </c>
      <c r="J5447" s="251">
        <v>2</v>
      </c>
      <c r="K5447" s="251">
        <v>2</v>
      </c>
      <c r="M5447" s="251" t="s">
        <v>9958</v>
      </c>
      <c r="N5447" s="251" t="s">
        <v>14725</v>
      </c>
      <c r="O5447" s="251">
        <v>2</v>
      </c>
      <c r="Q5447" s="251" t="s">
        <v>9109</v>
      </c>
      <c r="R5447" s="251" t="s">
        <v>10017</v>
      </c>
      <c r="S5447" s="251" t="s">
        <v>532</v>
      </c>
      <c r="T5447" s="251" t="str">
        <f t="shared" si="338"/>
        <v>I0404635811700KF31</v>
      </c>
      <c r="W5447" s="251" t="str">
        <f t="shared" si="339"/>
        <v>I040463581170-0KF31</v>
      </c>
    </row>
    <row r="5448" spans="1:23" x14ac:dyDescent="0.3">
      <c r="A5448" s="256" t="str">
        <f t="shared" ref="A5448:A5511" si="341">D5448&amp;$A$6&amp;S5448&amp;I5448</f>
        <v>I0404635-811700KG61-00001</v>
      </c>
      <c r="B5448" s="251" t="s">
        <v>16130</v>
      </c>
      <c r="C5448" s="251" t="s">
        <v>10031</v>
      </c>
      <c r="D5448" s="251" t="s">
        <v>9110</v>
      </c>
      <c r="E5448" s="251" t="s">
        <v>14314</v>
      </c>
      <c r="F5448" s="251" t="s">
        <v>9978</v>
      </c>
      <c r="G5448" s="251" t="s">
        <v>586</v>
      </c>
      <c r="H5448" s="251" t="s">
        <v>5102</v>
      </c>
      <c r="I5448" s="257" t="str">
        <f t="shared" si="340"/>
        <v>-00001</v>
      </c>
      <c r="J5448" s="251">
        <v>1</v>
      </c>
      <c r="K5448" s="251">
        <v>1</v>
      </c>
      <c r="M5448" s="251" t="s">
        <v>9958</v>
      </c>
      <c r="N5448" s="251" t="s">
        <v>14725</v>
      </c>
      <c r="O5448" s="251">
        <v>1</v>
      </c>
      <c r="Q5448" s="251" t="s">
        <v>16130</v>
      </c>
      <c r="R5448" s="251" t="s">
        <v>10017</v>
      </c>
      <c r="S5448" s="251" t="s">
        <v>585</v>
      </c>
      <c r="T5448" s="251" t="str">
        <f t="shared" si="338"/>
        <v>I0404635811700KG61</v>
      </c>
      <c r="W5448" s="251" t="str">
        <f t="shared" si="339"/>
        <v>I040463581170-0KG61</v>
      </c>
    </row>
    <row r="5449" spans="1:23" x14ac:dyDescent="0.3">
      <c r="A5449" s="256" t="str">
        <f t="shared" si="341"/>
        <v>I0404635-815500K120-00002</v>
      </c>
      <c r="B5449" s="251" t="s">
        <v>16131</v>
      </c>
      <c r="C5449" s="251" t="s">
        <v>10031</v>
      </c>
      <c r="D5449" s="251" t="s">
        <v>9110</v>
      </c>
      <c r="E5449" s="251" t="s">
        <v>14314</v>
      </c>
      <c r="F5449" s="251" t="s">
        <v>9980</v>
      </c>
      <c r="G5449" s="251" t="s">
        <v>625</v>
      </c>
      <c r="H5449" s="251" t="s">
        <v>5202</v>
      </c>
      <c r="I5449" s="257" t="str">
        <f t="shared" si="340"/>
        <v>-00002</v>
      </c>
      <c r="J5449" s="251">
        <v>2</v>
      </c>
      <c r="K5449" s="251">
        <v>2</v>
      </c>
      <c r="M5449" s="251" t="s">
        <v>9958</v>
      </c>
      <c r="N5449" s="251" t="s">
        <v>14725</v>
      </c>
      <c r="O5449" s="251">
        <v>2</v>
      </c>
      <c r="Q5449" s="251" t="s">
        <v>16131</v>
      </c>
      <c r="R5449" s="251" t="s">
        <v>10017</v>
      </c>
      <c r="S5449" s="251" t="s">
        <v>8</v>
      </c>
      <c r="T5449" s="251" t="str">
        <f t="shared" ref="T5449:T5512" si="342">+D5449&amp;S5449</f>
        <v>I0404635815500K120</v>
      </c>
      <c r="W5449" s="251" t="str">
        <f t="shared" ref="W5449:W5512" si="343">D5449&amp;G5449</f>
        <v>I040463581550-0K120</v>
      </c>
    </row>
    <row r="5450" spans="1:23" x14ac:dyDescent="0.3">
      <c r="A5450" s="256" t="str">
        <f t="shared" si="341"/>
        <v>I0404635-815600K120-00003</v>
      </c>
      <c r="B5450" s="251" t="s">
        <v>16132</v>
      </c>
      <c r="C5450" s="251" t="s">
        <v>10031</v>
      </c>
      <c r="D5450" s="251" t="s">
        <v>9110</v>
      </c>
      <c r="E5450" s="251" t="s">
        <v>14314</v>
      </c>
      <c r="F5450" s="251" t="s">
        <v>9982</v>
      </c>
      <c r="G5450" s="251" t="s">
        <v>641</v>
      </c>
      <c r="H5450" s="251" t="s">
        <v>5204</v>
      </c>
      <c r="I5450" s="257" t="str">
        <f t="shared" si="340"/>
        <v>-00003</v>
      </c>
      <c r="J5450" s="251">
        <v>3</v>
      </c>
      <c r="K5450" s="251">
        <v>3</v>
      </c>
      <c r="M5450" s="251" t="s">
        <v>9958</v>
      </c>
      <c r="N5450" s="251" t="s">
        <v>14725</v>
      </c>
      <c r="O5450" s="251">
        <v>3</v>
      </c>
      <c r="Q5450" s="251" t="s">
        <v>16132</v>
      </c>
      <c r="R5450" s="251" t="s">
        <v>10017</v>
      </c>
      <c r="S5450" s="251" t="s">
        <v>640</v>
      </c>
      <c r="T5450" s="251" t="str">
        <f t="shared" si="342"/>
        <v>I0404635815600K120</v>
      </c>
      <c r="W5450" s="251" t="str">
        <f t="shared" si="343"/>
        <v>I040463581560-0K120</v>
      </c>
    </row>
    <row r="5451" spans="1:23" x14ac:dyDescent="0.3">
      <c r="A5451" s="256" t="str">
        <f t="shared" si="341"/>
        <v>I0404635-815610D890-00001</v>
      </c>
      <c r="B5451" s="251" t="s">
        <v>16133</v>
      </c>
      <c r="C5451" s="251" t="s">
        <v>10031</v>
      </c>
      <c r="D5451" s="251" t="s">
        <v>9110</v>
      </c>
      <c r="E5451" s="251" t="s">
        <v>14314</v>
      </c>
      <c r="F5451" s="251" t="s">
        <v>9984</v>
      </c>
      <c r="G5451" s="251" t="s">
        <v>826</v>
      </c>
      <c r="H5451" s="251" t="s">
        <v>3443</v>
      </c>
      <c r="I5451" s="257" t="str">
        <f t="shared" si="340"/>
        <v>-00001</v>
      </c>
      <c r="J5451" s="251">
        <v>1</v>
      </c>
      <c r="K5451" s="251">
        <v>1</v>
      </c>
      <c r="M5451" s="251" t="s">
        <v>9993</v>
      </c>
      <c r="N5451" s="251" t="s">
        <v>14725</v>
      </c>
      <c r="O5451" s="251">
        <v>1</v>
      </c>
      <c r="Q5451" s="251" t="s">
        <v>16133</v>
      </c>
      <c r="R5451" s="251" t="s">
        <v>10017</v>
      </c>
      <c r="S5451" s="251" t="s">
        <v>825</v>
      </c>
      <c r="T5451" s="251" t="str">
        <f t="shared" si="342"/>
        <v>I0404635815610D890</v>
      </c>
      <c r="W5451" s="251" t="str">
        <f t="shared" si="343"/>
        <v>I040463581561-0D890</v>
      </c>
    </row>
    <row r="5452" spans="1:23" x14ac:dyDescent="0.3">
      <c r="A5452" s="256" t="str">
        <f t="shared" si="341"/>
        <v>I0404635-815610K210-00004</v>
      </c>
      <c r="B5452" s="251" t="s">
        <v>16134</v>
      </c>
      <c r="C5452" s="251" t="s">
        <v>10031</v>
      </c>
      <c r="D5452" s="251" t="s">
        <v>9110</v>
      </c>
      <c r="E5452" s="251" t="s">
        <v>14314</v>
      </c>
      <c r="F5452" s="251" t="s">
        <v>9986</v>
      </c>
      <c r="G5452" s="251" t="s">
        <v>678</v>
      </c>
      <c r="H5452" s="251" t="s">
        <v>3443</v>
      </c>
      <c r="I5452" s="257" t="str">
        <f t="shared" si="340"/>
        <v>-00004</v>
      </c>
      <c r="J5452" s="251">
        <v>4</v>
      </c>
      <c r="K5452" s="251">
        <v>4</v>
      </c>
      <c r="M5452" s="251" t="s">
        <v>9958</v>
      </c>
      <c r="N5452" s="251" t="s">
        <v>14725</v>
      </c>
      <c r="O5452" s="251">
        <v>4</v>
      </c>
      <c r="Q5452" s="251" t="s">
        <v>16134</v>
      </c>
      <c r="R5452" s="251" t="s">
        <v>10017</v>
      </c>
      <c r="S5452" s="251" t="s">
        <v>677</v>
      </c>
      <c r="T5452" s="251" t="str">
        <f t="shared" si="342"/>
        <v>I0404635815610K210</v>
      </c>
      <c r="W5452" s="251" t="str">
        <f t="shared" si="343"/>
        <v>I040463581561-0K210</v>
      </c>
    </row>
    <row r="5453" spans="1:23" x14ac:dyDescent="0.3">
      <c r="A5453" s="256" t="str">
        <f t="shared" si="341"/>
        <v>I0404635-81591VT020-00002</v>
      </c>
      <c r="B5453" s="251" t="s">
        <v>16135</v>
      </c>
      <c r="C5453" s="251" t="s">
        <v>10031</v>
      </c>
      <c r="D5453" s="251" t="s">
        <v>9110</v>
      </c>
      <c r="E5453" s="251" t="s">
        <v>14314</v>
      </c>
      <c r="F5453" s="251" t="s">
        <v>9988</v>
      </c>
      <c r="G5453" s="251" t="s">
        <v>11073</v>
      </c>
      <c r="H5453" s="251" t="s">
        <v>5219</v>
      </c>
      <c r="I5453" s="257" t="str">
        <f t="shared" si="340"/>
        <v>-00002</v>
      </c>
      <c r="J5453" s="251">
        <v>2</v>
      </c>
      <c r="K5453" s="251">
        <v>2</v>
      </c>
      <c r="M5453" s="251" t="s">
        <v>9993</v>
      </c>
      <c r="N5453" s="251" t="s">
        <v>14725</v>
      </c>
      <c r="O5453" s="251">
        <v>2</v>
      </c>
      <c r="Q5453" s="251" t="s">
        <v>16135</v>
      </c>
      <c r="R5453" s="251" t="s">
        <v>10017</v>
      </c>
      <c r="S5453" s="251" t="s">
        <v>3777</v>
      </c>
      <c r="T5453" s="251" t="str">
        <f t="shared" si="342"/>
        <v>I040463581591VT020</v>
      </c>
      <c r="W5453" s="251" t="str">
        <f t="shared" si="343"/>
        <v>I040463581591-VT020</v>
      </c>
    </row>
    <row r="5454" spans="1:23" x14ac:dyDescent="0.3">
      <c r="A5454" s="256" t="str">
        <f t="shared" si="341"/>
        <v>I0404636-811100K300-00002</v>
      </c>
      <c r="B5454" s="251" t="s">
        <v>16136</v>
      </c>
      <c r="C5454" s="251" t="s">
        <v>10031</v>
      </c>
      <c r="D5454" s="251" t="s">
        <v>16137</v>
      </c>
      <c r="E5454" s="251" t="s">
        <v>14314</v>
      </c>
      <c r="F5454" s="251" t="s">
        <v>9957</v>
      </c>
      <c r="G5454" s="251" t="s">
        <v>226</v>
      </c>
      <c r="H5454" s="251" t="s">
        <v>5055</v>
      </c>
      <c r="I5454" s="257" t="str">
        <f t="shared" si="340"/>
        <v>-00002</v>
      </c>
      <c r="J5454" s="251">
        <v>2</v>
      </c>
      <c r="K5454" s="251">
        <v>2</v>
      </c>
      <c r="M5454" s="251" t="s">
        <v>9958</v>
      </c>
      <c r="N5454" s="251" t="s">
        <v>14993</v>
      </c>
      <c r="O5454" s="251">
        <v>2</v>
      </c>
      <c r="Q5454" s="251" t="s">
        <v>16136</v>
      </c>
      <c r="R5454" s="251" t="s">
        <v>10028</v>
      </c>
      <c r="S5454" s="251" t="s">
        <v>225</v>
      </c>
      <c r="T5454" s="251" t="str">
        <f t="shared" si="342"/>
        <v>I0404636811100K300</v>
      </c>
      <c r="W5454" s="251" t="str">
        <f t="shared" si="343"/>
        <v>I040463681110-0K300</v>
      </c>
    </row>
    <row r="5455" spans="1:23" x14ac:dyDescent="0.3">
      <c r="A5455" s="256" t="str">
        <f t="shared" si="341"/>
        <v>I0404636-81110VT040-00003</v>
      </c>
      <c r="B5455" s="251" t="s">
        <v>16138</v>
      </c>
      <c r="C5455" s="251" t="s">
        <v>10031</v>
      </c>
      <c r="D5455" s="251" t="s">
        <v>16137</v>
      </c>
      <c r="E5455" s="251" t="s">
        <v>14314</v>
      </c>
      <c r="F5455" s="251" t="s">
        <v>9962</v>
      </c>
      <c r="G5455" s="251" t="s">
        <v>10047</v>
      </c>
      <c r="H5455" s="251" t="s">
        <v>3422</v>
      </c>
      <c r="I5455" s="257" t="str">
        <f t="shared" si="340"/>
        <v>-00003</v>
      </c>
      <c r="J5455" s="251">
        <v>3</v>
      </c>
      <c r="K5455" s="251">
        <v>3</v>
      </c>
      <c r="M5455" s="251" t="s">
        <v>9958</v>
      </c>
      <c r="N5455" s="251" t="s">
        <v>14993</v>
      </c>
      <c r="O5455" s="251">
        <v>3</v>
      </c>
      <c r="Q5455" s="251" t="s">
        <v>16138</v>
      </c>
      <c r="R5455" s="251" t="s">
        <v>10028</v>
      </c>
      <c r="S5455" s="251" t="s">
        <v>3713</v>
      </c>
      <c r="T5455" s="251" t="str">
        <f t="shared" si="342"/>
        <v>I040463681110VT040</v>
      </c>
      <c r="W5455" s="251" t="str">
        <f t="shared" si="343"/>
        <v>I040463681110-VT040</v>
      </c>
    </row>
    <row r="5456" spans="1:23" x14ac:dyDescent="0.3">
      <c r="A5456" s="256" t="str">
        <f t="shared" si="341"/>
        <v>I0404636-81110VT080-00003</v>
      </c>
      <c r="B5456" s="251" t="s">
        <v>16139</v>
      </c>
      <c r="C5456" s="251" t="s">
        <v>10031</v>
      </c>
      <c r="D5456" s="251" t="s">
        <v>16137</v>
      </c>
      <c r="E5456" s="251" t="s">
        <v>14314</v>
      </c>
      <c r="F5456" s="251" t="s">
        <v>9964</v>
      </c>
      <c r="G5456" s="251" t="s">
        <v>4985</v>
      </c>
      <c r="H5456" s="251" t="s">
        <v>3422</v>
      </c>
      <c r="I5456" s="257" t="str">
        <f t="shared" si="340"/>
        <v>-00003</v>
      </c>
      <c r="J5456" s="251">
        <v>3</v>
      </c>
      <c r="K5456" s="251">
        <v>3</v>
      </c>
      <c r="M5456" s="251" t="s">
        <v>9958</v>
      </c>
      <c r="N5456" s="251" t="s">
        <v>14993</v>
      </c>
      <c r="O5456" s="251">
        <v>3</v>
      </c>
      <c r="Q5456" s="251" t="s">
        <v>16139</v>
      </c>
      <c r="R5456" s="251" t="s">
        <v>10028</v>
      </c>
      <c r="S5456" s="251" t="s">
        <v>3719</v>
      </c>
      <c r="T5456" s="251" t="str">
        <f t="shared" si="342"/>
        <v>I040463681110VT080</v>
      </c>
      <c r="W5456" s="251" t="str">
        <f t="shared" si="343"/>
        <v>I040463681110-VT080</v>
      </c>
    </row>
    <row r="5457" spans="1:23" x14ac:dyDescent="0.3">
      <c r="A5457" s="256" t="str">
        <f t="shared" si="341"/>
        <v>I0404636-81110VT100-00002</v>
      </c>
      <c r="B5457" s="251" t="s">
        <v>16140</v>
      </c>
      <c r="C5457" s="251" t="s">
        <v>10031</v>
      </c>
      <c r="D5457" s="251" t="s">
        <v>16137</v>
      </c>
      <c r="E5457" s="251" t="s">
        <v>14314</v>
      </c>
      <c r="F5457" s="251" t="s">
        <v>9966</v>
      </c>
      <c r="G5457" s="251" t="s">
        <v>10049</v>
      </c>
      <c r="H5457" s="251" t="s">
        <v>3422</v>
      </c>
      <c r="I5457" s="257" t="str">
        <f t="shared" si="340"/>
        <v>-00002</v>
      </c>
      <c r="J5457" s="251">
        <v>2</v>
      </c>
      <c r="K5457" s="251">
        <v>2</v>
      </c>
      <c r="M5457" s="251" t="s">
        <v>9958</v>
      </c>
      <c r="N5457" s="251" t="s">
        <v>14993</v>
      </c>
      <c r="O5457" s="251">
        <v>2</v>
      </c>
      <c r="Q5457" s="251" t="s">
        <v>16140</v>
      </c>
      <c r="R5457" s="251" t="s">
        <v>10028</v>
      </c>
      <c r="S5457" s="251" t="s">
        <v>3723</v>
      </c>
      <c r="T5457" s="251" t="str">
        <f t="shared" si="342"/>
        <v>I040463681110VT100</v>
      </c>
      <c r="W5457" s="251" t="str">
        <f t="shared" si="343"/>
        <v>I040463681110-VT100</v>
      </c>
    </row>
    <row r="5458" spans="1:23" x14ac:dyDescent="0.3">
      <c r="A5458" s="256" t="str">
        <f t="shared" si="341"/>
        <v>I0404636-81130VT040-00001</v>
      </c>
      <c r="B5458" s="251" t="s">
        <v>16141</v>
      </c>
      <c r="C5458" s="251" t="s">
        <v>10031</v>
      </c>
      <c r="D5458" s="251" t="s">
        <v>16137</v>
      </c>
      <c r="E5458" s="251" t="s">
        <v>14314</v>
      </c>
      <c r="F5458" s="251" t="s">
        <v>9968</v>
      </c>
      <c r="G5458" s="251" t="s">
        <v>13445</v>
      </c>
      <c r="H5458" s="251" t="s">
        <v>5101</v>
      </c>
      <c r="I5458" s="257" t="str">
        <f t="shared" si="340"/>
        <v>-00001</v>
      </c>
      <c r="J5458" s="251">
        <v>1</v>
      </c>
      <c r="K5458" s="251">
        <v>1</v>
      </c>
      <c r="M5458" s="251" t="s">
        <v>9958</v>
      </c>
      <c r="N5458" s="251" t="s">
        <v>14993</v>
      </c>
      <c r="O5458" s="251">
        <v>1</v>
      </c>
      <c r="Q5458" s="251" t="s">
        <v>16141</v>
      </c>
      <c r="R5458" s="251" t="s">
        <v>10028</v>
      </c>
      <c r="S5458" s="251" t="s">
        <v>4494</v>
      </c>
      <c r="T5458" s="251" t="str">
        <f t="shared" si="342"/>
        <v>I040463681130VT040</v>
      </c>
      <c r="W5458" s="251" t="str">
        <f t="shared" si="343"/>
        <v>I040463681130-VT040</v>
      </c>
    </row>
    <row r="5459" spans="1:23" x14ac:dyDescent="0.3">
      <c r="A5459" s="256" t="str">
        <f t="shared" si="341"/>
        <v>I0404636-811500K300-00002</v>
      </c>
      <c r="B5459" s="251" t="s">
        <v>16142</v>
      </c>
      <c r="C5459" s="251" t="s">
        <v>10031</v>
      </c>
      <c r="D5459" s="251" t="s">
        <v>16137</v>
      </c>
      <c r="E5459" s="251" t="s">
        <v>14314</v>
      </c>
      <c r="F5459" s="251" t="s">
        <v>9970</v>
      </c>
      <c r="G5459" s="251" t="s">
        <v>234</v>
      </c>
      <c r="H5459" s="251" t="s">
        <v>5093</v>
      </c>
      <c r="I5459" s="257" t="str">
        <f t="shared" si="340"/>
        <v>-00002</v>
      </c>
      <c r="J5459" s="251">
        <v>2</v>
      </c>
      <c r="K5459" s="251">
        <v>2</v>
      </c>
      <c r="M5459" s="251" t="s">
        <v>9958</v>
      </c>
      <c r="N5459" s="251" t="s">
        <v>14993</v>
      </c>
      <c r="O5459" s="251">
        <v>2</v>
      </c>
      <c r="Q5459" s="251" t="s">
        <v>16142</v>
      </c>
      <c r="R5459" s="251" t="s">
        <v>10028</v>
      </c>
      <c r="S5459" s="251" t="s">
        <v>233</v>
      </c>
      <c r="T5459" s="251" t="str">
        <f t="shared" si="342"/>
        <v>I0404636811500K300</v>
      </c>
      <c r="W5459" s="251" t="str">
        <f t="shared" si="343"/>
        <v>I040463681150-0K300</v>
      </c>
    </row>
    <row r="5460" spans="1:23" x14ac:dyDescent="0.3">
      <c r="A5460" s="256" t="str">
        <f t="shared" si="341"/>
        <v>I0404636-81150VT040-00003</v>
      </c>
      <c r="B5460" s="251" t="s">
        <v>16143</v>
      </c>
      <c r="C5460" s="251" t="s">
        <v>10031</v>
      </c>
      <c r="D5460" s="251" t="s">
        <v>16137</v>
      </c>
      <c r="E5460" s="251" t="s">
        <v>14314</v>
      </c>
      <c r="F5460" s="251" t="s">
        <v>9972</v>
      </c>
      <c r="G5460" s="251" t="s">
        <v>10051</v>
      </c>
      <c r="H5460" s="251" t="s">
        <v>3429</v>
      </c>
      <c r="I5460" s="257" t="str">
        <f t="shared" si="340"/>
        <v>-00003</v>
      </c>
      <c r="J5460" s="251">
        <v>3</v>
      </c>
      <c r="K5460" s="251">
        <v>3</v>
      </c>
      <c r="M5460" s="251" t="s">
        <v>9958</v>
      </c>
      <c r="N5460" s="251" t="s">
        <v>14993</v>
      </c>
      <c r="O5460" s="251">
        <v>3</v>
      </c>
      <c r="Q5460" s="251" t="s">
        <v>16143</v>
      </c>
      <c r="R5460" s="251" t="s">
        <v>10028</v>
      </c>
      <c r="S5460" s="251" t="s">
        <v>3725</v>
      </c>
      <c r="T5460" s="251" t="str">
        <f t="shared" si="342"/>
        <v>I040463681150VT040</v>
      </c>
      <c r="W5460" s="251" t="str">
        <f t="shared" si="343"/>
        <v>I040463681150-VT040</v>
      </c>
    </row>
    <row r="5461" spans="1:23" x14ac:dyDescent="0.3">
      <c r="A5461" s="256" t="str">
        <f t="shared" si="341"/>
        <v>I0404636-81150VT080-00003</v>
      </c>
      <c r="B5461" s="251" t="s">
        <v>16144</v>
      </c>
      <c r="C5461" s="251" t="s">
        <v>10031</v>
      </c>
      <c r="D5461" s="251" t="s">
        <v>16137</v>
      </c>
      <c r="E5461" s="251" t="s">
        <v>14314</v>
      </c>
      <c r="F5461" s="251" t="s">
        <v>9974</v>
      </c>
      <c r="G5461" s="251" t="s">
        <v>10242</v>
      </c>
      <c r="H5461" s="251" t="s">
        <v>3429</v>
      </c>
      <c r="I5461" s="257" t="str">
        <f t="shared" si="340"/>
        <v>-00003</v>
      </c>
      <c r="J5461" s="251">
        <v>3</v>
      </c>
      <c r="K5461" s="251">
        <v>3</v>
      </c>
      <c r="M5461" s="251" t="s">
        <v>9958</v>
      </c>
      <c r="N5461" s="251" t="s">
        <v>14993</v>
      </c>
      <c r="O5461" s="251">
        <v>3</v>
      </c>
      <c r="Q5461" s="251" t="s">
        <v>16144</v>
      </c>
      <c r="R5461" s="251" t="s">
        <v>10028</v>
      </c>
      <c r="S5461" s="251" t="s">
        <v>3731</v>
      </c>
      <c r="T5461" s="251" t="str">
        <f t="shared" si="342"/>
        <v>I040463681150VT080</v>
      </c>
      <c r="W5461" s="251" t="str">
        <f t="shared" si="343"/>
        <v>I040463681150-VT080</v>
      </c>
    </row>
    <row r="5462" spans="1:23" x14ac:dyDescent="0.3">
      <c r="A5462" s="256" t="str">
        <f t="shared" si="341"/>
        <v>I0404636-81150VT100-00002</v>
      </c>
      <c r="B5462" s="251" t="s">
        <v>16145</v>
      </c>
      <c r="C5462" s="251" t="s">
        <v>10031</v>
      </c>
      <c r="D5462" s="251" t="s">
        <v>16137</v>
      </c>
      <c r="E5462" s="251" t="s">
        <v>14314</v>
      </c>
      <c r="F5462" s="251" t="s">
        <v>9976</v>
      </c>
      <c r="G5462" s="251" t="s">
        <v>4999</v>
      </c>
      <c r="H5462" s="251" t="s">
        <v>3429</v>
      </c>
      <c r="I5462" s="257" t="str">
        <f t="shared" si="340"/>
        <v>-00002</v>
      </c>
      <c r="J5462" s="251">
        <v>2</v>
      </c>
      <c r="K5462" s="251">
        <v>2</v>
      </c>
      <c r="M5462" s="251" t="s">
        <v>9958</v>
      </c>
      <c r="N5462" s="251" t="s">
        <v>14993</v>
      </c>
      <c r="O5462" s="251">
        <v>2</v>
      </c>
      <c r="Q5462" s="251" t="s">
        <v>16145</v>
      </c>
      <c r="R5462" s="251" t="s">
        <v>10028</v>
      </c>
      <c r="S5462" s="251" t="s">
        <v>3735</v>
      </c>
      <c r="T5462" s="251" t="str">
        <f t="shared" si="342"/>
        <v>I040463681150VT100</v>
      </c>
      <c r="W5462" s="251" t="str">
        <f t="shared" si="343"/>
        <v>I040463681150-VT100</v>
      </c>
    </row>
    <row r="5463" spans="1:23" x14ac:dyDescent="0.3">
      <c r="A5463" s="256" t="str">
        <f t="shared" si="341"/>
        <v>I0404636-812100K031-00001</v>
      </c>
      <c r="B5463" s="251" t="s">
        <v>16146</v>
      </c>
      <c r="C5463" s="251" t="s">
        <v>10031</v>
      </c>
      <c r="D5463" s="251" t="s">
        <v>16137</v>
      </c>
      <c r="E5463" s="251" t="s">
        <v>14314</v>
      </c>
      <c r="F5463" s="251" t="s">
        <v>9978</v>
      </c>
      <c r="G5463" s="251" t="s">
        <v>593</v>
      </c>
      <c r="H5463" s="251" t="s">
        <v>5163</v>
      </c>
      <c r="I5463" s="257" t="str">
        <f t="shared" si="340"/>
        <v>-00001</v>
      </c>
      <c r="J5463" s="251">
        <v>1</v>
      </c>
      <c r="K5463" s="251">
        <v>1</v>
      </c>
      <c r="M5463" s="251" t="s">
        <v>9993</v>
      </c>
      <c r="N5463" s="251" t="s">
        <v>14993</v>
      </c>
      <c r="O5463" s="251">
        <v>1</v>
      </c>
      <c r="Q5463" s="251" t="s">
        <v>16146</v>
      </c>
      <c r="R5463" s="251" t="s">
        <v>10028</v>
      </c>
      <c r="S5463" s="251" t="s">
        <v>592</v>
      </c>
      <c r="T5463" s="251" t="str">
        <f t="shared" si="342"/>
        <v>I0404636812100K031</v>
      </c>
      <c r="W5463" s="251" t="str">
        <f t="shared" si="343"/>
        <v>I040463681210-0K031</v>
      </c>
    </row>
    <row r="5464" spans="1:23" x14ac:dyDescent="0.3">
      <c r="A5464" s="256" t="str">
        <f t="shared" si="341"/>
        <v>I0404636-812200K031-00001</v>
      </c>
      <c r="B5464" s="251" t="s">
        <v>16147</v>
      </c>
      <c r="C5464" s="251" t="s">
        <v>10031</v>
      </c>
      <c r="D5464" s="251" t="s">
        <v>16137</v>
      </c>
      <c r="E5464" s="251" t="s">
        <v>14314</v>
      </c>
      <c r="F5464" s="251" t="s">
        <v>9980</v>
      </c>
      <c r="G5464" s="251" t="s">
        <v>601</v>
      </c>
      <c r="H5464" s="251" t="s">
        <v>5165</v>
      </c>
      <c r="I5464" s="257" t="str">
        <f t="shared" si="340"/>
        <v>-00001</v>
      </c>
      <c r="J5464" s="251">
        <v>1</v>
      </c>
      <c r="K5464" s="251">
        <v>1</v>
      </c>
      <c r="M5464" s="251" t="s">
        <v>9993</v>
      </c>
      <c r="N5464" s="251" t="s">
        <v>14993</v>
      </c>
      <c r="O5464" s="251">
        <v>1</v>
      </c>
      <c r="Q5464" s="251" t="s">
        <v>16147</v>
      </c>
      <c r="R5464" s="251" t="s">
        <v>10028</v>
      </c>
      <c r="S5464" s="251" t="s">
        <v>600</v>
      </c>
      <c r="T5464" s="251" t="str">
        <f t="shared" si="342"/>
        <v>I0404636812200K031</v>
      </c>
      <c r="W5464" s="251" t="str">
        <f t="shared" si="343"/>
        <v>I040463681220-0K031</v>
      </c>
    </row>
    <row r="5465" spans="1:23" x14ac:dyDescent="0.3">
      <c r="A5465" s="256" t="str">
        <f t="shared" si="341"/>
        <v>I0404636-815500K080-00003</v>
      </c>
      <c r="B5465" s="251" t="s">
        <v>16148</v>
      </c>
      <c r="C5465" s="251" t="s">
        <v>10031</v>
      </c>
      <c r="D5465" s="251" t="s">
        <v>16137</v>
      </c>
      <c r="E5465" s="251" t="s">
        <v>14314</v>
      </c>
      <c r="F5465" s="251" t="s">
        <v>9982</v>
      </c>
      <c r="G5465" s="251" t="s">
        <v>151</v>
      </c>
      <c r="H5465" s="251" t="s">
        <v>5045</v>
      </c>
      <c r="I5465" s="257" t="str">
        <f t="shared" si="340"/>
        <v>-00003</v>
      </c>
      <c r="J5465" s="251">
        <v>3</v>
      </c>
      <c r="K5465" s="251">
        <v>3</v>
      </c>
      <c r="M5465" s="251" t="s">
        <v>9958</v>
      </c>
      <c r="N5465" s="251" t="s">
        <v>14993</v>
      </c>
      <c r="O5465" s="251">
        <v>3</v>
      </c>
      <c r="Q5465" s="251" t="s">
        <v>16148</v>
      </c>
      <c r="R5465" s="251" t="s">
        <v>10028</v>
      </c>
      <c r="S5465" s="251" t="s">
        <v>150</v>
      </c>
      <c r="T5465" s="251" t="str">
        <f t="shared" si="342"/>
        <v>I0404636815500K080</v>
      </c>
      <c r="W5465" s="251" t="str">
        <f t="shared" si="343"/>
        <v>I040463681550-0K080</v>
      </c>
    </row>
    <row r="5466" spans="1:23" x14ac:dyDescent="0.3">
      <c r="A5466" s="256" t="str">
        <f t="shared" si="341"/>
        <v>I0404636-81550VT020-00002</v>
      </c>
      <c r="B5466" s="251" t="s">
        <v>16149</v>
      </c>
      <c r="C5466" s="251" t="s">
        <v>10031</v>
      </c>
      <c r="D5466" s="251" t="s">
        <v>16137</v>
      </c>
      <c r="E5466" s="251" t="s">
        <v>14314</v>
      </c>
      <c r="F5466" s="251" t="s">
        <v>9984</v>
      </c>
      <c r="G5466" s="251" t="s">
        <v>10057</v>
      </c>
      <c r="H5466" s="251" t="s">
        <v>5202</v>
      </c>
      <c r="I5466" s="257" t="str">
        <f t="shared" si="340"/>
        <v>-00002</v>
      </c>
      <c r="J5466" s="251">
        <v>2</v>
      </c>
      <c r="K5466" s="251">
        <v>2</v>
      </c>
      <c r="M5466" s="251" t="s">
        <v>9958</v>
      </c>
      <c r="N5466" s="251" t="s">
        <v>14993</v>
      </c>
      <c r="O5466" s="251">
        <v>2</v>
      </c>
      <c r="Q5466" s="251" t="s">
        <v>16149</v>
      </c>
      <c r="R5466" s="251" t="s">
        <v>10028</v>
      </c>
      <c r="S5466" s="251" t="s">
        <v>3737</v>
      </c>
      <c r="T5466" s="251" t="str">
        <f t="shared" si="342"/>
        <v>I040463681550VT020</v>
      </c>
      <c r="W5466" s="251" t="str">
        <f t="shared" si="343"/>
        <v>I040463681550-VT020</v>
      </c>
    </row>
    <row r="5467" spans="1:23" x14ac:dyDescent="0.3">
      <c r="A5467" s="256" t="str">
        <f t="shared" si="341"/>
        <v>I0404636-81550VT050-00004</v>
      </c>
      <c r="B5467" s="251" t="s">
        <v>16150</v>
      </c>
      <c r="C5467" s="251" t="s">
        <v>10031</v>
      </c>
      <c r="D5467" s="251" t="s">
        <v>16137</v>
      </c>
      <c r="E5467" s="251" t="s">
        <v>14314</v>
      </c>
      <c r="F5467" s="251" t="s">
        <v>9986</v>
      </c>
      <c r="G5467" s="251" t="s">
        <v>5265</v>
      </c>
      <c r="H5467" s="251" t="s">
        <v>5202</v>
      </c>
      <c r="I5467" s="257" t="str">
        <f t="shared" si="340"/>
        <v>-00004</v>
      </c>
      <c r="J5467" s="251">
        <v>4</v>
      </c>
      <c r="K5467" s="251">
        <v>4</v>
      </c>
      <c r="M5467" s="251" t="s">
        <v>9958</v>
      </c>
      <c r="N5467" s="251" t="s">
        <v>14993</v>
      </c>
      <c r="O5467" s="251">
        <v>4</v>
      </c>
      <c r="Q5467" s="251" t="s">
        <v>16150</v>
      </c>
      <c r="R5467" s="251" t="s">
        <v>10028</v>
      </c>
      <c r="S5467" s="251" t="s">
        <v>3740</v>
      </c>
      <c r="T5467" s="251" t="str">
        <f t="shared" si="342"/>
        <v>I040463681550VT050</v>
      </c>
      <c r="W5467" s="251" t="str">
        <f t="shared" si="343"/>
        <v>I040463681550-VT050</v>
      </c>
    </row>
    <row r="5468" spans="1:23" x14ac:dyDescent="0.3">
      <c r="A5468" s="256" t="str">
        <f t="shared" si="341"/>
        <v>I0404636-81551VT050-00003</v>
      </c>
      <c r="B5468" s="251" t="s">
        <v>16151</v>
      </c>
      <c r="C5468" s="251" t="s">
        <v>10031</v>
      </c>
      <c r="D5468" s="251" t="s">
        <v>16137</v>
      </c>
      <c r="E5468" s="251" t="s">
        <v>14314</v>
      </c>
      <c r="F5468" s="251" t="s">
        <v>9988</v>
      </c>
      <c r="G5468" s="251" t="s">
        <v>10062</v>
      </c>
      <c r="H5468" s="251" t="s">
        <v>3436</v>
      </c>
      <c r="I5468" s="257" t="str">
        <f t="shared" si="340"/>
        <v>-00003</v>
      </c>
      <c r="J5468" s="251">
        <v>3</v>
      </c>
      <c r="K5468" s="251">
        <v>3</v>
      </c>
      <c r="M5468" s="251" t="s">
        <v>9958</v>
      </c>
      <c r="N5468" s="251" t="s">
        <v>14993</v>
      </c>
      <c r="O5468" s="251">
        <v>3</v>
      </c>
      <c r="Q5468" s="251" t="s">
        <v>16151</v>
      </c>
      <c r="R5468" s="251" t="s">
        <v>10028</v>
      </c>
      <c r="S5468" s="251" t="s">
        <v>3763</v>
      </c>
      <c r="T5468" s="251" t="str">
        <f t="shared" si="342"/>
        <v>I040463681551VT050</v>
      </c>
      <c r="W5468" s="251" t="str">
        <f t="shared" si="343"/>
        <v>I040463681551-VT050</v>
      </c>
    </row>
    <row r="5469" spans="1:23" x14ac:dyDescent="0.3">
      <c r="A5469" s="256" t="str">
        <f t="shared" si="341"/>
        <v>I0404636-815600K080-00002</v>
      </c>
      <c r="B5469" s="251" t="s">
        <v>16152</v>
      </c>
      <c r="C5469" s="251" t="s">
        <v>10031</v>
      </c>
      <c r="D5469" s="251" t="s">
        <v>16137</v>
      </c>
      <c r="E5469" s="251" t="s">
        <v>14314</v>
      </c>
      <c r="F5469" s="251" t="s">
        <v>9990</v>
      </c>
      <c r="G5469" s="251" t="s">
        <v>164</v>
      </c>
      <c r="H5469" s="251" t="s">
        <v>5047</v>
      </c>
      <c r="I5469" s="257" t="str">
        <f t="shared" si="340"/>
        <v>-00002</v>
      </c>
      <c r="J5469" s="251">
        <v>2</v>
      </c>
      <c r="K5469" s="251">
        <v>2</v>
      </c>
      <c r="M5469" s="251" t="s">
        <v>9958</v>
      </c>
      <c r="N5469" s="251" t="s">
        <v>14993</v>
      </c>
      <c r="O5469" s="251">
        <v>2</v>
      </c>
      <c r="Q5469" s="251" t="s">
        <v>16152</v>
      </c>
      <c r="R5469" s="251" t="s">
        <v>10028</v>
      </c>
      <c r="S5469" s="251" t="s">
        <v>163</v>
      </c>
      <c r="T5469" s="251" t="str">
        <f t="shared" si="342"/>
        <v>I0404636815600K080</v>
      </c>
      <c r="W5469" s="251" t="str">
        <f t="shared" si="343"/>
        <v>I040463681560-0K080</v>
      </c>
    </row>
    <row r="5470" spans="1:23" x14ac:dyDescent="0.3">
      <c r="A5470" s="256" t="str">
        <f t="shared" si="341"/>
        <v>I0404636-81560VT020-00002</v>
      </c>
      <c r="B5470" s="251" t="s">
        <v>16153</v>
      </c>
      <c r="C5470" s="251" t="s">
        <v>10031</v>
      </c>
      <c r="D5470" s="251" t="s">
        <v>16137</v>
      </c>
      <c r="E5470" s="251" t="s">
        <v>14314</v>
      </c>
      <c r="F5470" s="251" t="s">
        <v>9992</v>
      </c>
      <c r="G5470" s="251" t="s">
        <v>10065</v>
      </c>
      <c r="H5470" s="251" t="s">
        <v>5204</v>
      </c>
      <c r="I5470" s="257" t="str">
        <f t="shared" si="340"/>
        <v>-00002</v>
      </c>
      <c r="J5470" s="251">
        <v>2</v>
      </c>
      <c r="K5470" s="251">
        <v>2</v>
      </c>
      <c r="M5470" s="251" t="s">
        <v>9958</v>
      </c>
      <c r="N5470" s="251" t="s">
        <v>14993</v>
      </c>
      <c r="O5470" s="251">
        <v>2</v>
      </c>
      <c r="Q5470" s="251" t="s">
        <v>16153</v>
      </c>
      <c r="R5470" s="251" t="s">
        <v>10028</v>
      </c>
      <c r="S5470" s="251" t="s">
        <v>3743</v>
      </c>
      <c r="T5470" s="251" t="str">
        <f t="shared" si="342"/>
        <v>I040463681560VT020</v>
      </c>
      <c r="W5470" s="251" t="str">
        <f t="shared" si="343"/>
        <v>I040463681560-VT020</v>
      </c>
    </row>
    <row r="5471" spans="1:23" x14ac:dyDescent="0.3">
      <c r="A5471" s="256" t="str">
        <f t="shared" si="341"/>
        <v>I0404636-81561VT020-00001</v>
      </c>
      <c r="B5471" s="251" t="s">
        <v>16154</v>
      </c>
      <c r="C5471" s="251" t="s">
        <v>10031</v>
      </c>
      <c r="D5471" s="251" t="s">
        <v>16137</v>
      </c>
      <c r="E5471" s="251" t="s">
        <v>14314</v>
      </c>
      <c r="F5471" s="251" t="s">
        <v>9995</v>
      </c>
      <c r="G5471" s="251" t="s">
        <v>10256</v>
      </c>
      <c r="H5471" s="251" t="s">
        <v>3443</v>
      </c>
      <c r="I5471" s="257" t="str">
        <f t="shared" si="340"/>
        <v>-00001</v>
      </c>
      <c r="J5471" s="251">
        <v>1</v>
      </c>
      <c r="K5471" s="251">
        <v>1</v>
      </c>
      <c r="M5471" s="251" t="s">
        <v>9958</v>
      </c>
      <c r="N5471" s="251" t="s">
        <v>14993</v>
      </c>
      <c r="O5471" s="251">
        <v>1</v>
      </c>
      <c r="Q5471" s="251" t="s">
        <v>16154</v>
      </c>
      <c r="R5471" s="251" t="s">
        <v>10028</v>
      </c>
      <c r="S5471" s="251" t="s">
        <v>3767</v>
      </c>
      <c r="T5471" s="251" t="str">
        <f t="shared" si="342"/>
        <v>I040463681561VT020</v>
      </c>
      <c r="W5471" s="251" t="str">
        <f t="shared" si="343"/>
        <v>I040463681561-VT020</v>
      </c>
    </row>
    <row r="5472" spans="1:23" x14ac:dyDescent="0.3">
      <c r="A5472" s="256" t="str">
        <f t="shared" si="341"/>
        <v>I0404636-81561VT050-00002</v>
      </c>
      <c r="B5472" s="251" t="s">
        <v>16155</v>
      </c>
      <c r="C5472" s="251" t="s">
        <v>10031</v>
      </c>
      <c r="D5472" s="251" t="s">
        <v>16137</v>
      </c>
      <c r="E5472" s="251" t="s">
        <v>14314</v>
      </c>
      <c r="F5472" s="251" t="s">
        <v>9997</v>
      </c>
      <c r="G5472" s="251" t="s">
        <v>10258</v>
      </c>
      <c r="H5472" s="251" t="s">
        <v>3443</v>
      </c>
      <c r="I5472" s="257" t="str">
        <f t="shared" si="340"/>
        <v>-00002</v>
      </c>
      <c r="J5472" s="251">
        <v>2</v>
      </c>
      <c r="K5472" s="251">
        <v>2</v>
      </c>
      <c r="M5472" s="251" t="s">
        <v>9958</v>
      </c>
      <c r="N5472" s="251" t="s">
        <v>14993</v>
      </c>
      <c r="O5472" s="251">
        <v>2</v>
      </c>
      <c r="Q5472" s="251" t="s">
        <v>16155</v>
      </c>
      <c r="R5472" s="251" t="s">
        <v>10028</v>
      </c>
      <c r="S5472" s="251" t="s">
        <v>3769</v>
      </c>
      <c r="T5472" s="251" t="str">
        <f t="shared" si="342"/>
        <v>I040463681561VT050</v>
      </c>
      <c r="W5472" s="251" t="str">
        <f t="shared" si="343"/>
        <v>I040463681561-VT050</v>
      </c>
    </row>
    <row r="5473" spans="1:23" x14ac:dyDescent="0.3">
      <c r="A5473" s="256" t="str">
        <f t="shared" si="341"/>
        <v>I0404636-81580VT010-00002</v>
      </c>
      <c r="B5473" s="251" t="s">
        <v>16156</v>
      </c>
      <c r="C5473" s="251" t="s">
        <v>10031</v>
      </c>
      <c r="D5473" s="251" t="s">
        <v>16137</v>
      </c>
      <c r="E5473" s="251" t="s">
        <v>14314</v>
      </c>
      <c r="F5473" s="251" t="s">
        <v>10000</v>
      </c>
      <c r="G5473" s="251" t="s">
        <v>5289</v>
      </c>
      <c r="H5473" s="251" t="s">
        <v>758</v>
      </c>
      <c r="I5473" s="257" t="str">
        <f t="shared" si="340"/>
        <v>-00002</v>
      </c>
      <c r="J5473" s="251">
        <v>2</v>
      </c>
      <c r="K5473" s="251">
        <v>2</v>
      </c>
      <c r="M5473" s="251" t="s">
        <v>9993</v>
      </c>
      <c r="N5473" s="251" t="s">
        <v>14993</v>
      </c>
      <c r="O5473" s="251">
        <v>2</v>
      </c>
      <c r="Q5473" s="251" t="s">
        <v>16156</v>
      </c>
      <c r="R5473" s="251" t="s">
        <v>10028</v>
      </c>
      <c r="S5473" s="251" t="s">
        <v>3749</v>
      </c>
      <c r="T5473" s="251" t="str">
        <f t="shared" si="342"/>
        <v>I040463681580VT010</v>
      </c>
      <c r="W5473" s="251" t="str">
        <f t="shared" si="343"/>
        <v>I040463681580-VT010</v>
      </c>
    </row>
    <row r="5474" spans="1:23" x14ac:dyDescent="0.3">
      <c r="A5474" s="256" t="str">
        <f t="shared" si="341"/>
        <v>I0404636-81580VT020-00002</v>
      </c>
      <c r="B5474" s="251" t="s">
        <v>16157</v>
      </c>
      <c r="C5474" s="251" t="s">
        <v>10031</v>
      </c>
      <c r="D5474" s="251" t="s">
        <v>16137</v>
      </c>
      <c r="E5474" s="251" t="s">
        <v>14314</v>
      </c>
      <c r="F5474" s="251" t="s">
        <v>10002</v>
      </c>
      <c r="G5474" s="251" t="s">
        <v>10071</v>
      </c>
      <c r="H5474" s="251" t="s">
        <v>758</v>
      </c>
      <c r="I5474" s="257" t="str">
        <f t="shared" si="340"/>
        <v>-00002</v>
      </c>
      <c r="J5474" s="251">
        <v>2</v>
      </c>
      <c r="K5474" s="251">
        <v>2</v>
      </c>
      <c r="M5474" s="251" t="s">
        <v>9958</v>
      </c>
      <c r="N5474" s="251" t="s">
        <v>14993</v>
      </c>
      <c r="O5474" s="251">
        <v>2</v>
      </c>
      <c r="Q5474" s="251" t="s">
        <v>16157</v>
      </c>
      <c r="R5474" s="251" t="s">
        <v>10028</v>
      </c>
      <c r="S5474" s="251" t="s">
        <v>3752</v>
      </c>
      <c r="T5474" s="251" t="str">
        <f t="shared" si="342"/>
        <v>I040463681580VT020</v>
      </c>
      <c r="W5474" s="251" t="str">
        <f t="shared" si="343"/>
        <v>I040463681580-VT020</v>
      </c>
    </row>
    <row r="5475" spans="1:23" x14ac:dyDescent="0.3">
      <c r="A5475" s="256" t="str">
        <f t="shared" si="341"/>
        <v>I0404636-81581VT020-00002</v>
      </c>
      <c r="B5475" s="251" t="s">
        <v>16158</v>
      </c>
      <c r="C5475" s="251" t="s">
        <v>10031</v>
      </c>
      <c r="D5475" s="251" t="s">
        <v>16137</v>
      </c>
      <c r="E5475" s="251" t="s">
        <v>14314</v>
      </c>
      <c r="F5475" s="251" t="s">
        <v>10005</v>
      </c>
      <c r="G5475" s="251" t="s">
        <v>10668</v>
      </c>
      <c r="H5475" s="251" t="s">
        <v>5218</v>
      </c>
      <c r="I5475" s="257" t="str">
        <f t="shared" si="340"/>
        <v>-00002</v>
      </c>
      <c r="J5475" s="251">
        <v>2</v>
      </c>
      <c r="K5475" s="251">
        <v>2</v>
      </c>
      <c r="M5475" s="251" t="s">
        <v>9993</v>
      </c>
      <c r="N5475" s="251" t="s">
        <v>14993</v>
      </c>
      <c r="O5475" s="251">
        <v>2</v>
      </c>
      <c r="Q5475" s="251" t="s">
        <v>16158</v>
      </c>
      <c r="R5475" s="251" t="s">
        <v>10028</v>
      </c>
      <c r="S5475" s="251" t="s">
        <v>3773</v>
      </c>
      <c r="T5475" s="251" t="str">
        <f t="shared" si="342"/>
        <v>I040463681581VT020</v>
      </c>
      <c r="W5475" s="251" t="str">
        <f t="shared" si="343"/>
        <v>I040463681581-VT020</v>
      </c>
    </row>
    <row r="5476" spans="1:23" x14ac:dyDescent="0.3">
      <c r="A5476" s="256" t="str">
        <f t="shared" si="341"/>
        <v>I0404636-81590VT020-00001</v>
      </c>
      <c r="B5476" s="251" t="s">
        <v>16159</v>
      </c>
      <c r="C5476" s="251" t="s">
        <v>10031</v>
      </c>
      <c r="D5476" s="251" t="s">
        <v>16137</v>
      </c>
      <c r="E5476" s="251" t="s">
        <v>14314</v>
      </c>
      <c r="F5476" s="251" t="s">
        <v>10009</v>
      </c>
      <c r="G5476" s="251" t="s">
        <v>10075</v>
      </c>
      <c r="H5476" s="251" t="s">
        <v>770</v>
      </c>
      <c r="I5476" s="257" t="str">
        <f t="shared" si="340"/>
        <v>-00001</v>
      </c>
      <c r="J5476" s="251">
        <v>1</v>
      </c>
      <c r="K5476" s="251">
        <v>1</v>
      </c>
      <c r="M5476" s="251" t="s">
        <v>9958</v>
      </c>
      <c r="N5476" s="251" t="s">
        <v>14993</v>
      </c>
      <c r="O5476" s="251">
        <v>1</v>
      </c>
      <c r="Q5476" s="251" t="s">
        <v>16159</v>
      </c>
      <c r="R5476" s="251" t="s">
        <v>10028</v>
      </c>
      <c r="S5476" s="251" t="s">
        <v>3758</v>
      </c>
      <c r="T5476" s="251" t="str">
        <f t="shared" si="342"/>
        <v>I040463681590VT020</v>
      </c>
      <c r="W5476" s="251" t="str">
        <f t="shared" si="343"/>
        <v>I040463681590-VT020</v>
      </c>
    </row>
    <row r="5477" spans="1:23" x14ac:dyDescent="0.3">
      <c r="A5477" s="256" t="str">
        <f t="shared" si="341"/>
        <v>I0606416-81110BZ620-00007</v>
      </c>
      <c r="B5477" s="251" t="s">
        <v>16160</v>
      </c>
      <c r="C5477" s="251" t="s">
        <v>10077</v>
      </c>
      <c r="D5477" s="251" t="s">
        <v>16161</v>
      </c>
      <c r="E5477" s="251" t="s">
        <v>14314</v>
      </c>
      <c r="F5477" s="251" t="s">
        <v>9957</v>
      </c>
      <c r="G5477" s="251" t="s">
        <v>1193</v>
      </c>
      <c r="H5477" s="251" t="s">
        <v>3422</v>
      </c>
      <c r="I5477" s="257" t="str">
        <f t="shared" si="340"/>
        <v>-00007</v>
      </c>
      <c r="J5477" s="251">
        <v>7</v>
      </c>
      <c r="K5477" s="251">
        <v>7</v>
      </c>
      <c r="M5477" s="251" t="s">
        <v>9958</v>
      </c>
      <c r="N5477" s="251" t="s">
        <v>14586</v>
      </c>
      <c r="O5477" s="251">
        <v>7</v>
      </c>
      <c r="Q5477" s="251" t="s">
        <v>16160</v>
      </c>
      <c r="R5477" s="251" t="s">
        <v>9960</v>
      </c>
      <c r="S5477" s="251" t="s">
        <v>1192</v>
      </c>
      <c r="T5477" s="251" t="str">
        <f t="shared" si="342"/>
        <v>I060641681110BZ620</v>
      </c>
      <c r="W5477" s="251" t="str">
        <f t="shared" si="343"/>
        <v>I060641681110-BZ620</v>
      </c>
    </row>
    <row r="5478" spans="1:23" x14ac:dyDescent="0.3">
      <c r="A5478" s="256" t="str">
        <f t="shared" si="341"/>
        <v>I0606416-81130BZ200-00003</v>
      </c>
      <c r="B5478" s="251" t="s">
        <v>16162</v>
      </c>
      <c r="C5478" s="251" t="s">
        <v>10077</v>
      </c>
      <c r="D5478" s="251" t="s">
        <v>16161</v>
      </c>
      <c r="E5478" s="251" t="s">
        <v>14314</v>
      </c>
      <c r="F5478" s="251" t="s">
        <v>9962</v>
      </c>
      <c r="G5478" s="251" t="s">
        <v>1087</v>
      </c>
      <c r="H5478" s="251" t="s">
        <v>10791</v>
      </c>
      <c r="I5478" s="257" t="str">
        <f t="shared" si="340"/>
        <v>-00003</v>
      </c>
      <c r="J5478" s="251">
        <v>3</v>
      </c>
      <c r="K5478" s="251">
        <v>3</v>
      </c>
      <c r="M5478" s="251" t="s">
        <v>9958</v>
      </c>
      <c r="N5478" s="251" t="s">
        <v>14586</v>
      </c>
      <c r="O5478" s="251">
        <v>3</v>
      </c>
      <c r="Q5478" s="251" t="s">
        <v>16162</v>
      </c>
      <c r="R5478" s="251" t="s">
        <v>9960</v>
      </c>
      <c r="S5478" s="251" t="s">
        <v>1086</v>
      </c>
      <c r="T5478" s="251" t="str">
        <f t="shared" si="342"/>
        <v>I060641681130BZ200</v>
      </c>
      <c r="W5478" s="251" t="str">
        <f t="shared" si="343"/>
        <v>I060641681130-BZ200</v>
      </c>
    </row>
    <row r="5479" spans="1:23" x14ac:dyDescent="0.3">
      <c r="A5479" s="256" t="str">
        <f t="shared" si="341"/>
        <v>I0606416-81130BZ620-00002</v>
      </c>
      <c r="B5479" s="251" t="s">
        <v>16163</v>
      </c>
      <c r="C5479" s="251" t="s">
        <v>10077</v>
      </c>
      <c r="D5479" s="251" t="s">
        <v>16161</v>
      </c>
      <c r="E5479" s="251" t="s">
        <v>14314</v>
      </c>
      <c r="F5479" s="251" t="s">
        <v>9964</v>
      </c>
      <c r="G5479" s="251" t="s">
        <v>1198</v>
      </c>
      <c r="H5479" s="251" t="s">
        <v>5101</v>
      </c>
      <c r="I5479" s="257" t="str">
        <f t="shared" si="340"/>
        <v>-00002</v>
      </c>
      <c r="J5479" s="251">
        <v>2</v>
      </c>
      <c r="K5479" s="251">
        <v>2</v>
      </c>
      <c r="M5479" s="251" t="s">
        <v>9958</v>
      </c>
      <c r="N5479" s="251" t="s">
        <v>14586</v>
      </c>
      <c r="O5479" s="251">
        <v>2</v>
      </c>
      <c r="Q5479" s="251" t="s">
        <v>16163</v>
      </c>
      <c r="R5479" s="251" t="s">
        <v>9960</v>
      </c>
      <c r="S5479" s="251" t="s">
        <v>1197</v>
      </c>
      <c r="T5479" s="251" t="str">
        <f t="shared" si="342"/>
        <v>I060641681130BZ620</v>
      </c>
      <c r="W5479" s="251" t="str">
        <f t="shared" si="343"/>
        <v>I060641681130-BZ620</v>
      </c>
    </row>
    <row r="5480" spans="1:23" x14ac:dyDescent="0.3">
      <c r="A5480" s="256" t="str">
        <f t="shared" si="341"/>
        <v>I0606416-81150BZ620-00006</v>
      </c>
      <c r="B5480" s="251" t="s">
        <v>16164</v>
      </c>
      <c r="C5480" s="251" t="s">
        <v>10077</v>
      </c>
      <c r="D5480" s="251" t="s">
        <v>16161</v>
      </c>
      <c r="E5480" s="251" t="s">
        <v>14314</v>
      </c>
      <c r="F5480" s="251" t="s">
        <v>9966</v>
      </c>
      <c r="G5480" s="251" t="s">
        <v>1203</v>
      </c>
      <c r="H5480" s="251" t="s">
        <v>3429</v>
      </c>
      <c r="I5480" s="257" t="str">
        <f t="shared" si="340"/>
        <v>-00006</v>
      </c>
      <c r="J5480" s="251">
        <v>6</v>
      </c>
      <c r="K5480" s="251">
        <v>6</v>
      </c>
      <c r="M5480" s="251" t="s">
        <v>9958</v>
      </c>
      <c r="N5480" s="251" t="s">
        <v>14586</v>
      </c>
      <c r="O5480" s="251">
        <v>6</v>
      </c>
      <c r="Q5480" s="251" t="s">
        <v>16164</v>
      </c>
      <c r="R5480" s="251" t="s">
        <v>9960</v>
      </c>
      <c r="S5480" s="251" t="s">
        <v>1202</v>
      </c>
      <c r="T5480" s="251" t="str">
        <f t="shared" si="342"/>
        <v>I060641681150BZ620</v>
      </c>
      <c r="W5480" s="251" t="str">
        <f t="shared" si="343"/>
        <v>I060641681150-BZ620</v>
      </c>
    </row>
    <row r="5481" spans="1:23" x14ac:dyDescent="0.3">
      <c r="A5481" s="256" t="str">
        <f t="shared" si="341"/>
        <v>I0606416-81150BZ630-00001</v>
      </c>
      <c r="B5481" s="251" t="s">
        <v>16165</v>
      </c>
      <c r="C5481" s="251" t="s">
        <v>10077</v>
      </c>
      <c r="D5481" s="251" t="s">
        <v>16161</v>
      </c>
      <c r="E5481" s="251" t="s">
        <v>14314</v>
      </c>
      <c r="F5481" s="251" t="s">
        <v>9968</v>
      </c>
      <c r="G5481" s="251" t="s">
        <v>1222</v>
      </c>
      <c r="H5481" s="251" t="s">
        <v>3429</v>
      </c>
      <c r="I5481" s="257" t="str">
        <f t="shared" si="340"/>
        <v>-00001</v>
      </c>
      <c r="J5481" s="251">
        <v>1</v>
      </c>
      <c r="K5481" s="251">
        <v>1</v>
      </c>
      <c r="M5481" s="251" t="s">
        <v>10864</v>
      </c>
      <c r="N5481" s="251" t="s">
        <v>14586</v>
      </c>
      <c r="O5481" s="251">
        <v>1</v>
      </c>
      <c r="Q5481" s="251" t="s">
        <v>16165</v>
      </c>
      <c r="R5481" s="251" t="s">
        <v>9960</v>
      </c>
      <c r="S5481" s="251" t="s">
        <v>1221</v>
      </c>
      <c r="T5481" s="251" t="str">
        <f t="shared" si="342"/>
        <v>I060641681150BZ630</v>
      </c>
      <c r="W5481" s="251" t="str">
        <f t="shared" si="343"/>
        <v>I060641681150-BZ630</v>
      </c>
    </row>
    <row r="5482" spans="1:23" x14ac:dyDescent="0.3">
      <c r="A5482" s="256" t="str">
        <f t="shared" si="341"/>
        <v>I0606416-81170BZ200-00003</v>
      </c>
      <c r="B5482" s="251" t="s">
        <v>16166</v>
      </c>
      <c r="C5482" s="251" t="s">
        <v>10077</v>
      </c>
      <c r="D5482" s="251" t="s">
        <v>16161</v>
      </c>
      <c r="E5482" s="251" t="s">
        <v>14314</v>
      </c>
      <c r="F5482" s="251" t="s">
        <v>9970</v>
      </c>
      <c r="G5482" s="251" t="s">
        <v>1095</v>
      </c>
      <c r="H5482" s="251" t="s">
        <v>10082</v>
      </c>
      <c r="I5482" s="257" t="str">
        <f t="shared" si="340"/>
        <v>-00003</v>
      </c>
      <c r="J5482" s="251">
        <v>3</v>
      </c>
      <c r="K5482" s="251">
        <v>3</v>
      </c>
      <c r="M5482" s="251" t="s">
        <v>9958</v>
      </c>
      <c r="N5482" s="251" t="s">
        <v>14586</v>
      </c>
      <c r="O5482" s="251">
        <v>3</v>
      </c>
      <c r="Q5482" s="251" t="s">
        <v>16166</v>
      </c>
      <c r="R5482" s="251" t="s">
        <v>9960</v>
      </c>
      <c r="S5482" s="251" t="s">
        <v>1094</v>
      </c>
      <c r="T5482" s="251" t="str">
        <f t="shared" si="342"/>
        <v>I060641681170BZ200</v>
      </c>
      <c r="W5482" s="251" t="str">
        <f t="shared" si="343"/>
        <v>I060641681170-BZ200</v>
      </c>
    </row>
    <row r="5483" spans="1:23" x14ac:dyDescent="0.3">
      <c r="A5483" s="256" t="str">
        <f t="shared" si="341"/>
        <v>I0606416-81170BZ620-00006</v>
      </c>
      <c r="B5483" s="251" t="s">
        <v>16167</v>
      </c>
      <c r="C5483" s="251" t="s">
        <v>10077</v>
      </c>
      <c r="D5483" s="251" t="s">
        <v>16161</v>
      </c>
      <c r="E5483" s="251" t="s">
        <v>14314</v>
      </c>
      <c r="F5483" s="251" t="s">
        <v>9972</v>
      </c>
      <c r="G5483" s="251" t="s">
        <v>1208</v>
      </c>
      <c r="H5483" s="251" t="s">
        <v>5102</v>
      </c>
      <c r="I5483" s="257" t="str">
        <f t="shared" si="340"/>
        <v>-00006</v>
      </c>
      <c r="J5483" s="251">
        <v>6</v>
      </c>
      <c r="K5483" s="251">
        <v>6</v>
      </c>
      <c r="M5483" s="251" t="s">
        <v>9958</v>
      </c>
      <c r="N5483" s="251" t="s">
        <v>14586</v>
      </c>
      <c r="O5483" s="251">
        <v>6</v>
      </c>
      <c r="Q5483" s="251" t="s">
        <v>16167</v>
      </c>
      <c r="R5483" s="251" t="s">
        <v>9960</v>
      </c>
      <c r="S5483" s="251" t="s">
        <v>1207</v>
      </c>
      <c r="T5483" s="251" t="str">
        <f t="shared" si="342"/>
        <v>I060641681170BZ620</v>
      </c>
      <c r="W5483" s="251" t="str">
        <f t="shared" si="343"/>
        <v>I060641681170-BZ620</v>
      </c>
    </row>
    <row r="5484" spans="1:23" x14ac:dyDescent="0.3">
      <c r="A5484" s="256" t="str">
        <f t="shared" si="341"/>
        <v>I0606416-81550BZ490-00005</v>
      </c>
      <c r="B5484" s="251" t="s">
        <v>16168</v>
      </c>
      <c r="C5484" s="251" t="s">
        <v>10077</v>
      </c>
      <c r="D5484" s="251" t="s">
        <v>16161</v>
      </c>
      <c r="E5484" s="251" t="s">
        <v>14314</v>
      </c>
      <c r="F5484" s="251" t="s">
        <v>9974</v>
      </c>
      <c r="G5484" s="251" t="s">
        <v>1409</v>
      </c>
      <c r="H5484" s="251" t="s">
        <v>5202</v>
      </c>
      <c r="I5484" s="257" t="str">
        <f t="shared" si="340"/>
        <v>-00005</v>
      </c>
      <c r="J5484" s="251">
        <v>5</v>
      </c>
      <c r="K5484" s="251">
        <v>5</v>
      </c>
      <c r="M5484" s="251" t="s">
        <v>9958</v>
      </c>
      <c r="N5484" s="251" t="s">
        <v>14586</v>
      </c>
      <c r="O5484" s="251">
        <v>5</v>
      </c>
      <c r="Q5484" s="251" t="s">
        <v>16168</v>
      </c>
      <c r="R5484" s="251" t="s">
        <v>9960</v>
      </c>
      <c r="S5484" s="251" t="s">
        <v>1408</v>
      </c>
      <c r="T5484" s="251" t="str">
        <f t="shared" si="342"/>
        <v>I060641681550BZ490</v>
      </c>
      <c r="W5484" s="251" t="str">
        <f t="shared" si="343"/>
        <v>I060641681550-BZ490</v>
      </c>
    </row>
    <row r="5485" spans="1:23" x14ac:dyDescent="0.3">
      <c r="A5485" s="256" t="str">
        <f t="shared" si="341"/>
        <v>I0606416-81551BZ150-00004</v>
      </c>
      <c r="B5485" s="251" t="s">
        <v>16169</v>
      </c>
      <c r="C5485" s="251" t="s">
        <v>10077</v>
      </c>
      <c r="D5485" s="251" t="s">
        <v>16161</v>
      </c>
      <c r="E5485" s="251" t="s">
        <v>14314</v>
      </c>
      <c r="F5485" s="251" t="s">
        <v>9976</v>
      </c>
      <c r="G5485" s="251" t="s">
        <v>1351</v>
      </c>
      <c r="H5485" s="251" t="s">
        <v>3436</v>
      </c>
      <c r="I5485" s="257" t="str">
        <f t="shared" si="340"/>
        <v>-00004</v>
      </c>
      <c r="J5485" s="251">
        <v>4</v>
      </c>
      <c r="K5485" s="251">
        <v>4</v>
      </c>
      <c r="M5485" s="251" t="s">
        <v>9958</v>
      </c>
      <c r="N5485" s="251" t="s">
        <v>14586</v>
      </c>
      <c r="O5485" s="251">
        <v>4</v>
      </c>
      <c r="Q5485" s="251" t="s">
        <v>16169</v>
      </c>
      <c r="R5485" s="251" t="s">
        <v>9960</v>
      </c>
      <c r="S5485" s="251" t="s">
        <v>1350</v>
      </c>
      <c r="T5485" s="251" t="str">
        <f t="shared" si="342"/>
        <v>I060641681551BZ150</v>
      </c>
      <c r="W5485" s="251" t="str">
        <f t="shared" si="343"/>
        <v>I060641681551-BZ150</v>
      </c>
    </row>
    <row r="5486" spans="1:23" x14ac:dyDescent="0.3">
      <c r="A5486" s="256" t="str">
        <f t="shared" si="341"/>
        <v>I0606416-81551BZ240-00002</v>
      </c>
      <c r="B5486" s="251" t="s">
        <v>16170</v>
      </c>
      <c r="C5486" s="251" t="s">
        <v>10077</v>
      </c>
      <c r="D5486" s="251" t="s">
        <v>16161</v>
      </c>
      <c r="E5486" s="251" t="s">
        <v>14314</v>
      </c>
      <c r="F5486" s="251" t="s">
        <v>9978</v>
      </c>
      <c r="G5486" s="251" t="s">
        <v>1373</v>
      </c>
      <c r="H5486" s="251" t="s">
        <v>3436</v>
      </c>
      <c r="I5486" s="257" t="str">
        <f t="shared" si="340"/>
        <v>-00002</v>
      </c>
      <c r="J5486" s="251">
        <v>2</v>
      </c>
      <c r="K5486" s="251">
        <v>2</v>
      </c>
      <c r="M5486" s="251" t="s">
        <v>9958</v>
      </c>
      <c r="N5486" s="251" t="s">
        <v>14586</v>
      </c>
      <c r="O5486" s="251">
        <v>2</v>
      </c>
      <c r="Q5486" s="251" t="s">
        <v>16170</v>
      </c>
      <c r="R5486" s="251" t="s">
        <v>9960</v>
      </c>
      <c r="S5486" s="251" t="s">
        <v>1372</v>
      </c>
      <c r="T5486" s="251" t="str">
        <f t="shared" si="342"/>
        <v>I060641681551BZ240</v>
      </c>
      <c r="W5486" s="251" t="str">
        <f t="shared" si="343"/>
        <v>I060641681551-BZ240</v>
      </c>
    </row>
    <row r="5487" spans="1:23" x14ac:dyDescent="0.3">
      <c r="A5487" s="256" t="str">
        <f t="shared" si="341"/>
        <v>I0606416-81551BZ320-00003</v>
      </c>
      <c r="B5487" s="251" t="s">
        <v>16171</v>
      </c>
      <c r="C5487" s="251" t="s">
        <v>10077</v>
      </c>
      <c r="D5487" s="251" t="s">
        <v>16161</v>
      </c>
      <c r="E5487" s="251" t="s">
        <v>14314</v>
      </c>
      <c r="F5487" s="251" t="s">
        <v>9980</v>
      </c>
      <c r="G5487" s="251" t="s">
        <v>1418</v>
      </c>
      <c r="H5487" s="251" t="s">
        <v>3436</v>
      </c>
      <c r="I5487" s="257" t="str">
        <f t="shared" si="340"/>
        <v>-00003</v>
      </c>
      <c r="J5487" s="251">
        <v>3</v>
      </c>
      <c r="K5487" s="251">
        <v>3</v>
      </c>
      <c r="M5487" s="251" t="s">
        <v>9958</v>
      </c>
      <c r="N5487" s="251" t="s">
        <v>14586</v>
      </c>
      <c r="O5487" s="251">
        <v>3</v>
      </c>
      <c r="Q5487" s="251" t="s">
        <v>16171</v>
      </c>
      <c r="R5487" s="251" t="s">
        <v>9960</v>
      </c>
      <c r="S5487" s="251" t="s">
        <v>1417</v>
      </c>
      <c r="T5487" s="251" t="str">
        <f t="shared" si="342"/>
        <v>I060641681551BZ320</v>
      </c>
      <c r="W5487" s="251" t="str">
        <f t="shared" si="343"/>
        <v>I060641681551-BZ320</v>
      </c>
    </row>
    <row r="5488" spans="1:23" x14ac:dyDescent="0.3">
      <c r="A5488" s="256" t="str">
        <f t="shared" si="341"/>
        <v>I0606416-81560BZ220-00001</v>
      </c>
      <c r="B5488" s="251" t="s">
        <v>16172</v>
      </c>
      <c r="C5488" s="251" t="s">
        <v>10077</v>
      </c>
      <c r="D5488" s="251" t="s">
        <v>16161</v>
      </c>
      <c r="E5488" s="251" t="s">
        <v>14314</v>
      </c>
      <c r="F5488" s="251" t="s">
        <v>9982</v>
      </c>
      <c r="G5488" s="251" t="s">
        <v>1378</v>
      </c>
      <c r="H5488" s="251" t="s">
        <v>5204</v>
      </c>
      <c r="I5488" s="257" t="str">
        <f t="shared" si="340"/>
        <v>-00001</v>
      </c>
      <c r="J5488" s="251">
        <v>1</v>
      </c>
      <c r="K5488" s="251">
        <v>1</v>
      </c>
      <c r="M5488" s="251" t="s">
        <v>9958</v>
      </c>
      <c r="N5488" s="251" t="s">
        <v>14586</v>
      </c>
      <c r="O5488" s="251">
        <v>1</v>
      </c>
      <c r="Q5488" s="251" t="s">
        <v>16172</v>
      </c>
      <c r="R5488" s="251" t="s">
        <v>9960</v>
      </c>
      <c r="S5488" s="251" t="s">
        <v>1377</v>
      </c>
      <c r="T5488" s="251" t="str">
        <f t="shared" si="342"/>
        <v>I060641681560BZ220</v>
      </c>
      <c r="W5488" s="251" t="str">
        <f t="shared" si="343"/>
        <v>I060641681560-BZ220</v>
      </c>
    </row>
    <row r="5489" spans="1:23" x14ac:dyDescent="0.3">
      <c r="A5489" s="256" t="str">
        <f t="shared" si="341"/>
        <v>I0606416-81560BZ490-00004</v>
      </c>
      <c r="B5489" s="251" t="s">
        <v>16173</v>
      </c>
      <c r="C5489" s="251" t="s">
        <v>10077</v>
      </c>
      <c r="D5489" s="251" t="s">
        <v>16161</v>
      </c>
      <c r="E5489" s="251" t="s">
        <v>14314</v>
      </c>
      <c r="F5489" s="251" t="s">
        <v>9984</v>
      </c>
      <c r="G5489" s="251" t="s">
        <v>1423</v>
      </c>
      <c r="H5489" s="251" t="s">
        <v>5204</v>
      </c>
      <c r="I5489" s="257" t="str">
        <f t="shared" si="340"/>
        <v>-00004</v>
      </c>
      <c r="J5489" s="251">
        <v>4</v>
      </c>
      <c r="K5489" s="251">
        <v>4</v>
      </c>
      <c r="M5489" s="251" t="s">
        <v>9958</v>
      </c>
      <c r="N5489" s="251" t="s">
        <v>14586</v>
      </c>
      <c r="O5489" s="251">
        <v>4</v>
      </c>
      <c r="Q5489" s="251" t="s">
        <v>16173</v>
      </c>
      <c r="R5489" s="251" t="s">
        <v>9960</v>
      </c>
      <c r="S5489" s="251" t="s">
        <v>1422</v>
      </c>
      <c r="T5489" s="251" t="str">
        <f t="shared" si="342"/>
        <v>I060641681560BZ490</v>
      </c>
      <c r="W5489" s="251" t="str">
        <f t="shared" si="343"/>
        <v>I060641681560-BZ490</v>
      </c>
    </row>
    <row r="5490" spans="1:23" x14ac:dyDescent="0.3">
      <c r="A5490" s="256" t="str">
        <f t="shared" si="341"/>
        <v>I0606416-81561BZ150-00004</v>
      </c>
      <c r="B5490" s="251" t="s">
        <v>16174</v>
      </c>
      <c r="C5490" s="251" t="s">
        <v>10077</v>
      </c>
      <c r="D5490" s="251" t="s">
        <v>16161</v>
      </c>
      <c r="E5490" s="251" t="s">
        <v>14314</v>
      </c>
      <c r="F5490" s="251" t="s">
        <v>9986</v>
      </c>
      <c r="G5490" s="251" t="s">
        <v>1359</v>
      </c>
      <c r="H5490" s="251" t="s">
        <v>3443</v>
      </c>
      <c r="I5490" s="257" t="str">
        <f t="shared" si="340"/>
        <v>-00004</v>
      </c>
      <c r="J5490" s="251">
        <v>4</v>
      </c>
      <c r="K5490" s="251">
        <v>4</v>
      </c>
      <c r="M5490" s="251" t="s">
        <v>9958</v>
      </c>
      <c r="N5490" s="251" t="s">
        <v>14586</v>
      </c>
      <c r="O5490" s="251">
        <v>4</v>
      </c>
      <c r="Q5490" s="251" t="s">
        <v>16174</v>
      </c>
      <c r="R5490" s="251" t="s">
        <v>9960</v>
      </c>
      <c r="S5490" s="251" t="s">
        <v>1358</v>
      </c>
      <c r="T5490" s="251" t="str">
        <f t="shared" si="342"/>
        <v>I060641681561BZ150</v>
      </c>
      <c r="W5490" s="251" t="str">
        <f t="shared" si="343"/>
        <v>I060641681561-BZ150</v>
      </c>
    </row>
    <row r="5491" spans="1:23" x14ac:dyDescent="0.3">
      <c r="A5491" s="256" t="str">
        <f t="shared" si="341"/>
        <v>I0606416-81561BZ240-00006</v>
      </c>
      <c r="B5491" s="251" t="s">
        <v>16175</v>
      </c>
      <c r="C5491" s="251" t="s">
        <v>10077</v>
      </c>
      <c r="D5491" s="251" t="s">
        <v>16161</v>
      </c>
      <c r="E5491" s="251" t="s">
        <v>14314</v>
      </c>
      <c r="F5491" s="251" t="s">
        <v>9988</v>
      </c>
      <c r="G5491" s="251" t="s">
        <v>1387</v>
      </c>
      <c r="H5491" s="251" t="s">
        <v>3443</v>
      </c>
      <c r="I5491" s="257" t="str">
        <f t="shared" si="340"/>
        <v>-00006</v>
      </c>
      <c r="J5491" s="251">
        <v>6</v>
      </c>
      <c r="K5491" s="251">
        <v>6</v>
      </c>
      <c r="M5491" s="251" t="s">
        <v>9958</v>
      </c>
      <c r="N5491" s="251" t="s">
        <v>14586</v>
      </c>
      <c r="O5491" s="251">
        <v>6</v>
      </c>
      <c r="Q5491" s="251" t="s">
        <v>16175</v>
      </c>
      <c r="R5491" s="251" t="s">
        <v>9960</v>
      </c>
      <c r="S5491" s="251" t="s">
        <v>1386</v>
      </c>
      <c r="T5491" s="251" t="str">
        <f t="shared" si="342"/>
        <v>I060641681561BZ240</v>
      </c>
      <c r="W5491" s="251" t="str">
        <f t="shared" si="343"/>
        <v>I060641681561-BZ240</v>
      </c>
    </row>
    <row r="5492" spans="1:23" x14ac:dyDescent="0.3">
      <c r="A5492" s="256" t="str">
        <f t="shared" si="341"/>
        <v>I0606416-81590BZ051-00003</v>
      </c>
      <c r="B5492" s="251" t="s">
        <v>16176</v>
      </c>
      <c r="C5492" s="251" t="s">
        <v>10077</v>
      </c>
      <c r="D5492" s="251" t="s">
        <v>16161</v>
      </c>
      <c r="E5492" s="251" t="s">
        <v>14314</v>
      </c>
      <c r="F5492" s="251" t="s">
        <v>9990</v>
      </c>
      <c r="G5492" s="251" t="s">
        <v>5230</v>
      </c>
      <c r="H5492" s="251" t="s">
        <v>770</v>
      </c>
      <c r="I5492" s="257" t="str">
        <f t="shared" si="340"/>
        <v>-00003</v>
      </c>
      <c r="J5492" s="251">
        <v>3</v>
      </c>
      <c r="K5492" s="251">
        <v>3</v>
      </c>
      <c r="M5492" s="251" t="s">
        <v>9958</v>
      </c>
      <c r="N5492" s="251" t="s">
        <v>14586</v>
      </c>
      <c r="O5492" s="251">
        <v>3</v>
      </c>
      <c r="Q5492" s="251" t="s">
        <v>16176</v>
      </c>
      <c r="R5492" s="251" t="s">
        <v>9960</v>
      </c>
      <c r="S5492" s="251" t="s">
        <v>4062</v>
      </c>
      <c r="T5492" s="251" t="str">
        <f t="shared" si="342"/>
        <v>I060641681590BZ051</v>
      </c>
      <c r="W5492" s="251" t="str">
        <f t="shared" si="343"/>
        <v>I060641681590-BZ051</v>
      </c>
    </row>
    <row r="5493" spans="1:23" x14ac:dyDescent="0.3">
      <c r="A5493" s="256" t="str">
        <f t="shared" si="341"/>
        <v>I0606416-9004951161-00004</v>
      </c>
      <c r="B5493" s="251" t="s">
        <v>16177</v>
      </c>
      <c r="C5493" s="251" t="s">
        <v>10077</v>
      </c>
      <c r="D5493" s="251" t="s">
        <v>16161</v>
      </c>
      <c r="E5493" s="251" t="s">
        <v>14314</v>
      </c>
      <c r="F5493" s="251" t="s">
        <v>9992</v>
      </c>
      <c r="G5493" s="251" t="s">
        <v>1559</v>
      </c>
      <c r="H5493" s="251" t="s">
        <v>3393</v>
      </c>
      <c r="I5493" s="257" t="str">
        <f t="shared" si="340"/>
        <v>-00004</v>
      </c>
      <c r="J5493" s="251">
        <v>4</v>
      </c>
      <c r="K5493" s="251">
        <v>4</v>
      </c>
      <c r="M5493" s="251" t="s">
        <v>10007</v>
      </c>
      <c r="N5493" s="251" t="s">
        <v>14586</v>
      </c>
      <c r="O5493" s="251">
        <v>4</v>
      </c>
      <c r="Q5493" s="251" t="s">
        <v>16177</v>
      </c>
      <c r="R5493" s="251" t="s">
        <v>9960</v>
      </c>
      <c r="S5493" s="251">
        <v>9004951161</v>
      </c>
      <c r="T5493" s="251" t="str">
        <f t="shared" si="342"/>
        <v>I06064169004951161</v>
      </c>
      <c r="W5493" s="251" t="str">
        <f t="shared" si="343"/>
        <v>I060641690049-51161</v>
      </c>
    </row>
    <row r="5494" spans="1:23" x14ac:dyDescent="0.3">
      <c r="A5494" s="256" t="str">
        <f t="shared" si="341"/>
        <v>I0606416-9004A81004-00002</v>
      </c>
      <c r="B5494" s="251" t="s">
        <v>16178</v>
      </c>
      <c r="C5494" s="251" t="s">
        <v>10077</v>
      </c>
      <c r="D5494" s="251" t="s">
        <v>16161</v>
      </c>
      <c r="E5494" s="251" t="s">
        <v>14314</v>
      </c>
      <c r="F5494" s="251" t="s">
        <v>9995</v>
      </c>
      <c r="G5494" s="251" t="s">
        <v>1571</v>
      </c>
      <c r="H5494" s="251" t="s">
        <v>3393</v>
      </c>
      <c r="I5494" s="257" t="str">
        <f t="shared" si="340"/>
        <v>-00002</v>
      </c>
      <c r="J5494" s="251">
        <v>2</v>
      </c>
      <c r="K5494" s="251">
        <v>2</v>
      </c>
      <c r="M5494" s="251" t="s">
        <v>10003</v>
      </c>
      <c r="N5494" s="251" t="s">
        <v>14586</v>
      </c>
      <c r="O5494" s="251">
        <v>2</v>
      </c>
      <c r="Q5494" s="251" t="s">
        <v>16178</v>
      </c>
      <c r="R5494" s="251" t="s">
        <v>9960</v>
      </c>
      <c r="S5494" s="251" t="s">
        <v>1570</v>
      </c>
      <c r="T5494" s="251" t="str">
        <f t="shared" si="342"/>
        <v>I06064169004A81004</v>
      </c>
      <c r="W5494" s="251" t="str">
        <f t="shared" si="343"/>
        <v>I06064169004A-81004</v>
      </c>
    </row>
    <row r="5495" spans="1:23" x14ac:dyDescent="0.3">
      <c r="A5495" s="256" t="str">
        <f t="shared" si="341"/>
        <v>I0606416-9004A81005-00002</v>
      </c>
      <c r="B5495" s="251" t="s">
        <v>16179</v>
      </c>
      <c r="C5495" s="251" t="s">
        <v>10077</v>
      </c>
      <c r="D5495" s="251" t="s">
        <v>16161</v>
      </c>
      <c r="E5495" s="251" t="s">
        <v>14314</v>
      </c>
      <c r="F5495" s="251" t="s">
        <v>9997</v>
      </c>
      <c r="G5495" s="251" t="s">
        <v>1566</v>
      </c>
      <c r="H5495" s="251" t="s">
        <v>3393</v>
      </c>
      <c r="I5495" s="257" t="str">
        <f t="shared" si="340"/>
        <v>-00002</v>
      </c>
      <c r="J5495" s="251">
        <v>2</v>
      </c>
      <c r="K5495" s="251">
        <v>2</v>
      </c>
      <c r="M5495" s="251" t="s">
        <v>10007</v>
      </c>
      <c r="N5495" s="251" t="s">
        <v>14586</v>
      </c>
      <c r="O5495" s="251">
        <v>2</v>
      </c>
      <c r="Q5495" s="251" t="s">
        <v>16179</v>
      </c>
      <c r="R5495" s="251" t="s">
        <v>9960</v>
      </c>
      <c r="S5495" s="251" t="s">
        <v>1565</v>
      </c>
      <c r="T5495" s="251" t="str">
        <f t="shared" si="342"/>
        <v>I06064169004A81005</v>
      </c>
      <c r="W5495" s="251" t="str">
        <f t="shared" si="343"/>
        <v>I06064169004A-81005</v>
      </c>
    </row>
    <row r="5496" spans="1:23" x14ac:dyDescent="0.3">
      <c r="A5496" s="256" t="str">
        <f t="shared" si="341"/>
        <v>I0606416-9004A81006-00005</v>
      </c>
      <c r="B5496" s="251" t="s">
        <v>16180</v>
      </c>
      <c r="C5496" s="251" t="s">
        <v>10077</v>
      </c>
      <c r="D5496" s="251" t="s">
        <v>16161</v>
      </c>
      <c r="E5496" s="251" t="s">
        <v>14314</v>
      </c>
      <c r="F5496" s="251" t="s">
        <v>10000</v>
      </c>
      <c r="G5496" s="251" t="s">
        <v>1574</v>
      </c>
      <c r="H5496" s="251" t="s">
        <v>3393</v>
      </c>
      <c r="I5496" s="257" t="str">
        <f t="shared" si="340"/>
        <v>-00005</v>
      </c>
      <c r="J5496" s="251">
        <v>5</v>
      </c>
      <c r="K5496" s="251">
        <v>5</v>
      </c>
      <c r="M5496" s="251" t="s">
        <v>10007</v>
      </c>
      <c r="N5496" s="251" t="s">
        <v>14586</v>
      </c>
      <c r="O5496" s="251">
        <v>5</v>
      </c>
      <c r="Q5496" s="251" t="s">
        <v>16180</v>
      </c>
      <c r="R5496" s="251" t="s">
        <v>9960</v>
      </c>
      <c r="S5496" s="251" t="s">
        <v>1573</v>
      </c>
      <c r="T5496" s="251" t="str">
        <f t="shared" si="342"/>
        <v>I06064169004A81006</v>
      </c>
      <c r="W5496" s="251" t="str">
        <f t="shared" si="343"/>
        <v>I06064169004A-81006</v>
      </c>
    </row>
    <row r="5497" spans="1:23" x14ac:dyDescent="0.3">
      <c r="A5497" s="256" t="str">
        <f t="shared" si="341"/>
        <v>I0606416-9004A81007-00009</v>
      </c>
      <c r="B5497" s="251" t="s">
        <v>16181</v>
      </c>
      <c r="C5497" s="251" t="s">
        <v>10077</v>
      </c>
      <c r="D5497" s="251" t="s">
        <v>16161</v>
      </c>
      <c r="E5497" s="251" t="s">
        <v>14314</v>
      </c>
      <c r="F5497" s="251" t="s">
        <v>10002</v>
      </c>
      <c r="G5497" s="251" t="s">
        <v>1576</v>
      </c>
      <c r="H5497" s="251" t="s">
        <v>3393</v>
      </c>
      <c r="I5497" s="257" t="str">
        <f t="shared" si="340"/>
        <v>-00009</v>
      </c>
      <c r="J5497" s="251">
        <v>9</v>
      </c>
      <c r="K5497" s="251">
        <v>9</v>
      </c>
      <c r="M5497" s="251" t="s">
        <v>10003</v>
      </c>
      <c r="N5497" s="251" t="s">
        <v>14586</v>
      </c>
      <c r="O5497" s="251">
        <v>9</v>
      </c>
      <c r="Q5497" s="251" t="s">
        <v>16181</v>
      </c>
      <c r="R5497" s="251" t="s">
        <v>9960</v>
      </c>
      <c r="S5497" s="251" t="s">
        <v>1575</v>
      </c>
      <c r="T5497" s="251" t="str">
        <f t="shared" si="342"/>
        <v>I06064169004A81007</v>
      </c>
      <c r="W5497" s="251" t="str">
        <f t="shared" si="343"/>
        <v>I06064169004A-81007</v>
      </c>
    </row>
    <row r="5498" spans="1:23" x14ac:dyDescent="0.3">
      <c r="A5498" s="256" t="str">
        <f t="shared" si="341"/>
        <v>I0606416-9004A81026-00015</v>
      </c>
      <c r="B5498" s="251" t="s">
        <v>16182</v>
      </c>
      <c r="C5498" s="251" t="s">
        <v>10077</v>
      </c>
      <c r="D5498" s="251" t="s">
        <v>16161</v>
      </c>
      <c r="E5498" s="251" t="s">
        <v>14314</v>
      </c>
      <c r="F5498" s="251" t="s">
        <v>10005</v>
      </c>
      <c r="G5498" s="251" t="s">
        <v>1624</v>
      </c>
      <c r="H5498" s="251" t="s">
        <v>3393</v>
      </c>
      <c r="I5498" s="257" t="str">
        <f t="shared" si="340"/>
        <v>-00015</v>
      </c>
      <c r="J5498" s="251">
        <v>15</v>
      </c>
      <c r="K5498" s="251">
        <v>15</v>
      </c>
      <c r="M5498" s="251" t="s">
        <v>10007</v>
      </c>
      <c r="N5498" s="251" t="s">
        <v>14586</v>
      </c>
      <c r="O5498" s="251">
        <v>15</v>
      </c>
      <c r="Q5498" s="251" t="s">
        <v>16182</v>
      </c>
      <c r="R5498" s="251" t="s">
        <v>9960</v>
      </c>
      <c r="S5498" s="251" t="s">
        <v>1623</v>
      </c>
      <c r="T5498" s="251" t="str">
        <f t="shared" si="342"/>
        <v>I06064169004A81026</v>
      </c>
      <c r="W5498" s="251" t="str">
        <f t="shared" si="343"/>
        <v>I06064169004A-81026</v>
      </c>
    </row>
    <row r="5499" spans="1:23" x14ac:dyDescent="0.3">
      <c r="A5499" s="256" t="str">
        <f t="shared" si="341"/>
        <v>I0606416-9004A81027-00005</v>
      </c>
      <c r="B5499" s="251" t="s">
        <v>16183</v>
      </c>
      <c r="C5499" s="251" t="s">
        <v>10077</v>
      </c>
      <c r="D5499" s="251" t="s">
        <v>16161</v>
      </c>
      <c r="E5499" s="251" t="s">
        <v>14314</v>
      </c>
      <c r="F5499" s="251" t="s">
        <v>10009</v>
      </c>
      <c r="G5499" s="251" t="s">
        <v>1617</v>
      </c>
      <c r="H5499" s="251" t="s">
        <v>3393</v>
      </c>
      <c r="I5499" s="257" t="str">
        <f t="shared" si="340"/>
        <v>-00005</v>
      </c>
      <c r="J5499" s="251">
        <v>5</v>
      </c>
      <c r="K5499" s="251">
        <v>5</v>
      </c>
      <c r="M5499" s="251" t="s">
        <v>10007</v>
      </c>
      <c r="N5499" s="251" t="s">
        <v>14586</v>
      </c>
      <c r="O5499" s="251">
        <v>5</v>
      </c>
      <c r="Q5499" s="251" t="s">
        <v>16183</v>
      </c>
      <c r="R5499" s="251" t="s">
        <v>9960</v>
      </c>
      <c r="S5499" s="251" t="s">
        <v>1616</v>
      </c>
      <c r="T5499" s="251" t="str">
        <f t="shared" si="342"/>
        <v>I06064169004A81027</v>
      </c>
      <c r="W5499" s="251" t="str">
        <f t="shared" si="343"/>
        <v>I06064169004A-81027</v>
      </c>
    </row>
    <row r="5500" spans="1:23" x14ac:dyDescent="0.3">
      <c r="A5500" s="256" t="str">
        <f t="shared" si="341"/>
        <v>I0606417-81580BZ051-00004</v>
      </c>
      <c r="B5500" s="251" t="s">
        <v>16184</v>
      </c>
      <c r="C5500" s="251" t="s">
        <v>10077</v>
      </c>
      <c r="D5500" s="251" t="s">
        <v>16185</v>
      </c>
      <c r="E5500" s="251" t="s">
        <v>14314</v>
      </c>
      <c r="F5500" s="251" t="s">
        <v>9957</v>
      </c>
      <c r="G5500" s="251" t="s">
        <v>5226</v>
      </c>
      <c r="H5500" s="251" t="s">
        <v>758</v>
      </c>
      <c r="I5500" s="257" t="str">
        <f t="shared" si="340"/>
        <v>-00004</v>
      </c>
      <c r="J5500" s="251">
        <v>4</v>
      </c>
      <c r="K5500" s="251">
        <v>4</v>
      </c>
      <c r="M5500" s="251" t="s">
        <v>9958</v>
      </c>
      <c r="N5500" s="251" t="s">
        <v>14725</v>
      </c>
      <c r="O5500" s="251">
        <v>4</v>
      </c>
      <c r="Q5500" s="251" t="s">
        <v>16184</v>
      </c>
      <c r="R5500" s="251" t="s">
        <v>10017</v>
      </c>
      <c r="S5500" s="251" t="s">
        <v>4065</v>
      </c>
      <c r="T5500" s="251" t="str">
        <f t="shared" si="342"/>
        <v>I060641781580BZ051</v>
      </c>
      <c r="W5500" s="251" t="str">
        <f t="shared" si="343"/>
        <v>I060641781580-BZ051</v>
      </c>
    </row>
    <row r="5501" spans="1:23" x14ac:dyDescent="0.3">
      <c r="A5501" s="256" t="str">
        <f t="shared" si="341"/>
        <v>I0606417-87917BZ010-00008</v>
      </c>
      <c r="B5501" s="251" t="s">
        <v>16186</v>
      </c>
      <c r="C5501" s="251" t="s">
        <v>10077</v>
      </c>
      <c r="D5501" s="251" t="s">
        <v>16185</v>
      </c>
      <c r="E5501" s="251" t="s">
        <v>14314</v>
      </c>
      <c r="F5501" s="251" t="s">
        <v>9962</v>
      </c>
      <c r="G5501" s="251" t="s">
        <v>1515</v>
      </c>
      <c r="H5501" s="251" t="s">
        <v>10109</v>
      </c>
      <c r="I5501" s="257" t="str">
        <f t="shared" si="340"/>
        <v>-00008</v>
      </c>
      <c r="J5501" s="251">
        <v>8</v>
      </c>
      <c r="K5501" s="251">
        <v>8</v>
      </c>
      <c r="M5501" s="251" t="s">
        <v>10007</v>
      </c>
      <c r="N5501" s="251" t="s">
        <v>14725</v>
      </c>
      <c r="O5501" s="251">
        <v>8</v>
      </c>
      <c r="Q5501" s="251" t="s">
        <v>16186</v>
      </c>
      <c r="R5501" s="251" t="s">
        <v>10017</v>
      </c>
      <c r="S5501" s="251" t="s">
        <v>1514</v>
      </c>
      <c r="T5501" s="251" t="str">
        <f t="shared" si="342"/>
        <v>I060641787917BZ010</v>
      </c>
      <c r="W5501" s="251" t="str">
        <f t="shared" si="343"/>
        <v>I060641787917-BZ010</v>
      </c>
    </row>
    <row r="5502" spans="1:23" x14ac:dyDescent="0.3">
      <c r="A5502" s="256" t="str">
        <f t="shared" si="341"/>
        <v>I0606417-87947BZ010-00003</v>
      </c>
      <c r="B5502" s="251" t="s">
        <v>16187</v>
      </c>
      <c r="C5502" s="251" t="s">
        <v>10077</v>
      </c>
      <c r="D5502" s="251" t="s">
        <v>16185</v>
      </c>
      <c r="E5502" s="251" t="s">
        <v>14314</v>
      </c>
      <c r="F5502" s="251" t="s">
        <v>9964</v>
      </c>
      <c r="G5502" s="251" t="s">
        <v>1519</v>
      </c>
      <c r="H5502" s="251" t="s">
        <v>10109</v>
      </c>
      <c r="I5502" s="257" t="str">
        <f t="shared" si="340"/>
        <v>-00003</v>
      </c>
      <c r="J5502" s="251">
        <v>3</v>
      </c>
      <c r="K5502" s="251">
        <v>3</v>
      </c>
      <c r="M5502" s="251" t="s">
        <v>10007</v>
      </c>
      <c r="N5502" s="251" t="s">
        <v>14725</v>
      </c>
      <c r="O5502" s="251">
        <v>3</v>
      </c>
      <c r="Q5502" s="251" t="s">
        <v>16187</v>
      </c>
      <c r="R5502" s="251" t="s">
        <v>10017</v>
      </c>
      <c r="S5502" s="251" t="s">
        <v>1518</v>
      </c>
      <c r="T5502" s="251" t="str">
        <f t="shared" si="342"/>
        <v>I060641787947BZ010</v>
      </c>
      <c r="W5502" s="251" t="str">
        <f t="shared" si="343"/>
        <v>I060641787947-BZ010</v>
      </c>
    </row>
    <row r="5503" spans="1:23" x14ac:dyDescent="0.3">
      <c r="A5503" s="256" t="str">
        <f t="shared" si="341"/>
        <v>I0606418-81550BZ310-00001</v>
      </c>
      <c r="B5503" s="251" t="s">
        <v>16188</v>
      </c>
      <c r="C5503" s="251" t="s">
        <v>10077</v>
      </c>
      <c r="D5503" s="251" t="s">
        <v>16189</v>
      </c>
      <c r="E5503" s="251" t="s">
        <v>14314</v>
      </c>
      <c r="F5503" s="251" t="s">
        <v>9957</v>
      </c>
      <c r="G5503" s="251" t="s">
        <v>1392</v>
      </c>
      <c r="H5503" s="251" t="s">
        <v>5202</v>
      </c>
      <c r="I5503" s="257" t="str">
        <f t="shared" si="340"/>
        <v>-00001</v>
      </c>
      <c r="J5503" s="251">
        <v>1</v>
      </c>
      <c r="K5503" s="251">
        <v>1</v>
      </c>
      <c r="M5503" s="251" t="s">
        <v>9958</v>
      </c>
      <c r="N5503" s="251" t="s">
        <v>14993</v>
      </c>
      <c r="O5503" s="251">
        <v>1</v>
      </c>
      <c r="Q5503" s="251" t="s">
        <v>16188</v>
      </c>
      <c r="R5503" s="251" t="s">
        <v>10028</v>
      </c>
      <c r="S5503" s="251" t="s">
        <v>1391</v>
      </c>
      <c r="T5503" s="251" t="str">
        <f t="shared" si="342"/>
        <v>I060641881550BZ310</v>
      </c>
      <c r="W5503" s="251" t="str">
        <f t="shared" si="343"/>
        <v>I060641881550-BZ310</v>
      </c>
    </row>
    <row r="5504" spans="1:23" x14ac:dyDescent="0.3">
      <c r="A5504" s="256" t="str">
        <f t="shared" si="341"/>
        <v>I0606418-81555BZ010-00002</v>
      </c>
      <c r="B5504" s="251" t="s">
        <v>16190</v>
      </c>
      <c r="C5504" s="251" t="s">
        <v>10077</v>
      </c>
      <c r="D5504" s="251" t="s">
        <v>16189</v>
      </c>
      <c r="E5504" s="251" t="s">
        <v>14314</v>
      </c>
      <c r="F5504" s="251" t="s">
        <v>9962</v>
      </c>
      <c r="G5504" s="251" t="s">
        <v>1275</v>
      </c>
      <c r="H5504" s="251" t="s">
        <v>10298</v>
      </c>
      <c r="I5504" s="257" t="str">
        <f t="shared" si="340"/>
        <v>-00002</v>
      </c>
      <c r="J5504" s="251">
        <v>2</v>
      </c>
      <c r="K5504" s="251">
        <v>2</v>
      </c>
      <c r="M5504" s="251" t="s">
        <v>10007</v>
      </c>
      <c r="N5504" s="251" t="s">
        <v>14993</v>
      </c>
      <c r="O5504" s="251">
        <v>2</v>
      </c>
      <c r="Q5504" s="251" t="s">
        <v>16190</v>
      </c>
      <c r="R5504" s="251" t="s">
        <v>10028</v>
      </c>
      <c r="S5504" s="251" t="s">
        <v>1274</v>
      </c>
      <c r="T5504" s="251" t="str">
        <f t="shared" si="342"/>
        <v>I060641881555BZ010</v>
      </c>
      <c r="W5504" s="251" t="str">
        <f t="shared" si="343"/>
        <v>I060641881555-BZ010</v>
      </c>
    </row>
    <row r="5505" spans="1:23" x14ac:dyDescent="0.3">
      <c r="A5505" s="256" t="str">
        <f t="shared" si="341"/>
        <v>I0606418-81560BZ310-00001</v>
      </c>
      <c r="B5505" s="251" t="s">
        <v>16191</v>
      </c>
      <c r="C5505" s="251" t="s">
        <v>10077</v>
      </c>
      <c r="D5505" s="251" t="s">
        <v>16189</v>
      </c>
      <c r="E5505" s="251" t="s">
        <v>14314</v>
      </c>
      <c r="F5505" s="251" t="s">
        <v>9964</v>
      </c>
      <c r="G5505" s="251" t="s">
        <v>1401</v>
      </c>
      <c r="H5505" s="251" t="s">
        <v>5204</v>
      </c>
      <c r="I5505" s="257" t="str">
        <f t="shared" si="340"/>
        <v>-00001</v>
      </c>
      <c r="J5505" s="251">
        <v>1</v>
      </c>
      <c r="K5505" s="251">
        <v>1</v>
      </c>
      <c r="M5505" s="251" t="s">
        <v>9958</v>
      </c>
      <c r="N5505" s="251" t="s">
        <v>14993</v>
      </c>
      <c r="O5505" s="251">
        <v>1</v>
      </c>
      <c r="Q5505" s="251" t="s">
        <v>16191</v>
      </c>
      <c r="R5505" s="251" t="s">
        <v>10028</v>
      </c>
      <c r="S5505" s="251" t="s">
        <v>1400</v>
      </c>
      <c r="T5505" s="251" t="str">
        <f t="shared" si="342"/>
        <v>I060641881560BZ310</v>
      </c>
      <c r="W5505" s="251" t="str">
        <f t="shared" si="343"/>
        <v>I060641881560-BZ310</v>
      </c>
    </row>
    <row r="5506" spans="1:23" x14ac:dyDescent="0.3">
      <c r="A5506" s="256" t="str">
        <f t="shared" si="341"/>
        <v>I0606418-81565BZ010-00001</v>
      </c>
      <c r="B5506" s="251" t="s">
        <v>16192</v>
      </c>
      <c r="C5506" s="251" t="s">
        <v>10077</v>
      </c>
      <c r="D5506" s="251" t="s">
        <v>16189</v>
      </c>
      <c r="E5506" s="251" t="s">
        <v>14314</v>
      </c>
      <c r="F5506" s="251" t="s">
        <v>9966</v>
      </c>
      <c r="G5506" s="251" t="s">
        <v>1326</v>
      </c>
      <c r="H5506" s="251" t="s">
        <v>10302</v>
      </c>
      <c r="I5506" s="257" t="str">
        <f t="shared" si="340"/>
        <v>-00001</v>
      </c>
      <c r="J5506" s="251">
        <v>1</v>
      </c>
      <c r="K5506" s="251">
        <v>1</v>
      </c>
      <c r="M5506" s="251" t="s">
        <v>10007</v>
      </c>
      <c r="N5506" s="251" t="s">
        <v>14993</v>
      </c>
      <c r="O5506" s="251">
        <v>1</v>
      </c>
      <c r="Q5506" s="251" t="s">
        <v>16192</v>
      </c>
      <c r="R5506" s="251" t="s">
        <v>10028</v>
      </c>
      <c r="S5506" s="251" t="s">
        <v>1325</v>
      </c>
      <c r="T5506" s="251" t="str">
        <f t="shared" si="342"/>
        <v>I060641881565BZ010</v>
      </c>
      <c r="W5506" s="251" t="str">
        <f t="shared" si="343"/>
        <v>I060641881565-BZ010</v>
      </c>
    </row>
    <row r="5507" spans="1:23" x14ac:dyDescent="0.3">
      <c r="A5507" s="256" t="str">
        <f t="shared" si="341"/>
        <v>I0706427-9004951125-00021</v>
      </c>
      <c r="B5507" s="251" t="s">
        <v>16193</v>
      </c>
      <c r="C5507" s="251" t="s">
        <v>10117</v>
      </c>
      <c r="D5507" s="251" t="s">
        <v>16194</v>
      </c>
      <c r="E5507" s="251" t="s">
        <v>14314</v>
      </c>
      <c r="F5507" s="251" t="s">
        <v>9957</v>
      </c>
      <c r="G5507" s="251" t="s">
        <v>1561</v>
      </c>
      <c r="H5507" s="251" t="s">
        <v>3393</v>
      </c>
      <c r="I5507" s="257" t="str">
        <f t="shared" si="340"/>
        <v>-00021</v>
      </c>
      <c r="J5507" s="251">
        <v>21</v>
      </c>
      <c r="K5507" s="251">
        <v>21</v>
      </c>
      <c r="M5507" s="251" t="s">
        <v>10003</v>
      </c>
      <c r="N5507" s="251" t="s">
        <v>14586</v>
      </c>
      <c r="O5507" s="251">
        <v>21</v>
      </c>
      <c r="Q5507" s="251" t="s">
        <v>16193</v>
      </c>
      <c r="R5507" s="251" t="s">
        <v>9960</v>
      </c>
      <c r="S5507" s="251">
        <v>9004951125</v>
      </c>
      <c r="T5507" s="251" t="str">
        <f t="shared" si="342"/>
        <v>I07064279004951125</v>
      </c>
      <c r="W5507" s="251" t="str">
        <f t="shared" si="343"/>
        <v>I070642790049-51125</v>
      </c>
    </row>
    <row r="5508" spans="1:23" x14ac:dyDescent="0.3">
      <c r="A5508" s="256" t="str">
        <f t="shared" si="341"/>
        <v>I0706428-81110BZ050-00004</v>
      </c>
      <c r="B5508" s="251" t="s">
        <v>16195</v>
      </c>
      <c r="C5508" s="251" t="s">
        <v>10117</v>
      </c>
      <c r="D5508" s="251" t="s">
        <v>9114</v>
      </c>
      <c r="E5508" s="251" t="s">
        <v>14314</v>
      </c>
      <c r="F5508" s="251" t="s">
        <v>9957</v>
      </c>
      <c r="G5508" s="251" t="s">
        <v>1015</v>
      </c>
      <c r="H5508" s="251" t="s">
        <v>10123</v>
      </c>
      <c r="I5508" s="257" t="str">
        <f t="shared" si="340"/>
        <v>-00004</v>
      </c>
      <c r="J5508" s="251">
        <v>4</v>
      </c>
      <c r="K5508" s="251">
        <v>4</v>
      </c>
      <c r="M5508" s="251" t="s">
        <v>9958</v>
      </c>
      <c r="N5508" s="251" t="s">
        <v>14725</v>
      </c>
      <c r="O5508" s="251">
        <v>4</v>
      </c>
      <c r="Q5508" s="251" t="s">
        <v>16195</v>
      </c>
      <c r="R5508" s="251" t="s">
        <v>10017</v>
      </c>
      <c r="S5508" s="251" t="s">
        <v>1014</v>
      </c>
      <c r="T5508" s="251" t="str">
        <f t="shared" si="342"/>
        <v>I070642881110BZ050</v>
      </c>
      <c r="W5508" s="251" t="str">
        <f t="shared" si="343"/>
        <v>I070642881110-BZ050</v>
      </c>
    </row>
    <row r="5509" spans="1:23" x14ac:dyDescent="0.3">
      <c r="A5509" s="256" t="str">
        <f t="shared" si="341"/>
        <v>I0706428-81110BZ800-00003</v>
      </c>
      <c r="B5509" s="251" t="s">
        <v>16196</v>
      </c>
      <c r="C5509" s="251" t="s">
        <v>10117</v>
      </c>
      <c r="D5509" s="251" t="s">
        <v>9114</v>
      </c>
      <c r="E5509" s="251" t="s">
        <v>14314</v>
      </c>
      <c r="F5509" s="251" t="s">
        <v>9962</v>
      </c>
      <c r="G5509" s="251" t="s">
        <v>3420</v>
      </c>
      <c r="H5509" s="251" t="s">
        <v>3422</v>
      </c>
      <c r="I5509" s="257" t="str">
        <f t="shared" si="340"/>
        <v>-00003</v>
      </c>
      <c r="J5509" s="251">
        <v>3</v>
      </c>
      <c r="K5509" s="251">
        <v>3</v>
      </c>
      <c r="M5509" s="251" t="s">
        <v>9958</v>
      </c>
      <c r="N5509" s="251" t="s">
        <v>14725</v>
      </c>
      <c r="O5509" s="251">
        <v>3</v>
      </c>
      <c r="Q5509" s="251" t="s">
        <v>16196</v>
      </c>
      <c r="R5509" s="251" t="s">
        <v>10017</v>
      </c>
      <c r="S5509" s="251" t="s">
        <v>3419</v>
      </c>
      <c r="T5509" s="251" t="str">
        <f t="shared" si="342"/>
        <v>I070642881110BZ800</v>
      </c>
      <c r="W5509" s="251" t="str">
        <f t="shared" si="343"/>
        <v>I070642881110-BZ800</v>
      </c>
    </row>
    <row r="5510" spans="1:23" x14ac:dyDescent="0.3">
      <c r="A5510" s="256" t="str">
        <f t="shared" si="341"/>
        <v>I0706428-81110BZ840-00002</v>
      </c>
      <c r="B5510" s="251" t="s">
        <v>16197</v>
      </c>
      <c r="C5510" s="251" t="s">
        <v>10117</v>
      </c>
      <c r="D5510" s="251" t="s">
        <v>9114</v>
      </c>
      <c r="E5510" s="251" t="s">
        <v>14314</v>
      </c>
      <c r="F5510" s="251" t="s">
        <v>9964</v>
      </c>
      <c r="G5510" s="251" t="s">
        <v>3424</v>
      </c>
      <c r="H5510" s="251" t="s">
        <v>3422</v>
      </c>
      <c r="I5510" s="257" t="str">
        <f t="shared" ref="I5510:I5573" si="344">+IF(AND(O5510&lt;10),$B$2&amp;O5510,IF(AND(O5510&gt;9,O5510&lt;=99),$B$3&amp;O5510,IF(AND(O5510&gt;99,L94467&lt;1000),$B$4&amp;O5510,IF(AND(O5510&gt;999),$B$5&amp;7))))</f>
        <v>-00002</v>
      </c>
      <c r="J5510" s="251">
        <v>2</v>
      </c>
      <c r="K5510" s="251">
        <v>2</v>
      </c>
      <c r="M5510" s="251" t="s">
        <v>9958</v>
      </c>
      <c r="N5510" s="251" t="s">
        <v>14725</v>
      </c>
      <c r="O5510" s="251">
        <v>2</v>
      </c>
      <c r="Q5510" s="251" t="s">
        <v>16197</v>
      </c>
      <c r="R5510" s="251" t="s">
        <v>10017</v>
      </c>
      <c r="S5510" s="251" t="s">
        <v>3423</v>
      </c>
      <c r="T5510" s="251" t="str">
        <f t="shared" si="342"/>
        <v>I070642881110BZ840</v>
      </c>
      <c r="W5510" s="251" t="str">
        <f t="shared" si="343"/>
        <v>I070642881110-BZ840</v>
      </c>
    </row>
    <row r="5511" spans="1:23" x14ac:dyDescent="0.3">
      <c r="A5511" s="256" t="str">
        <f t="shared" si="341"/>
        <v>I0706428-81150BZ010-00002</v>
      </c>
      <c r="B5511" s="251" t="s">
        <v>16198</v>
      </c>
      <c r="C5511" s="251" t="s">
        <v>10117</v>
      </c>
      <c r="D5511" s="251" t="s">
        <v>9114</v>
      </c>
      <c r="E5511" s="251" t="s">
        <v>14314</v>
      </c>
      <c r="F5511" s="251" t="s">
        <v>9966</v>
      </c>
      <c r="G5511" s="251" t="s">
        <v>1006</v>
      </c>
      <c r="H5511" s="251" t="s">
        <v>3429</v>
      </c>
      <c r="I5511" s="257" t="str">
        <f t="shared" si="344"/>
        <v>-00002</v>
      </c>
      <c r="J5511" s="251">
        <v>2</v>
      </c>
      <c r="K5511" s="251">
        <v>2</v>
      </c>
      <c r="M5511" s="251" t="s">
        <v>9958</v>
      </c>
      <c r="N5511" s="251" t="s">
        <v>14725</v>
      </c>
      <c r="O5511" s="251">
        <v>2</v>
      </c>
      <c r="Q5511" s="251" t="s">
        <v>16198</v>
      </c>
      <c r="R5511" s="251" t="s">
        <v>10017</v>
      </c>
      <c r="S5511" s="251" t="s">
        <v>1005</v>
      </c>
      <c r="T5511" s="251" t="str">
        <f t="shared" si="342"/>
        <v>I070642881150BZ010</v>
      </c>
      <c r="W5511" s="251" t="str">
        <f t="shared" si="343"/>
        <v>I070642881150-BZ010</v>
      </c>
    </row>
    <row r="5512" spans="1:23" x14ac:dyDescent="0.3">
      <c r="A5512" s="256" t="str">
        <f t="shared" ref="A5512:A5575" si="345">D5512&amp;$A$6&amp;S5512&amp;I5512</f>
        <v>I0706428-81150BZ050-00002</v>
      </c>
      <c r="B5512" s="251" t="s">
        <v>16199</v>
      </c>
      <c r="C5512" s="251" t="s">
        <v>10117</v>
      </c>
      <c r="D5512" s="251" t="s">
        <v>9114</v>
      </c>
      <c r="E5512" s="251" t="s">
        <v>14314</v>
      </c>
      <c r="F5512" s="251" t="s">
        <v>9968</v>
      </c>
      <c r="G5512" s="251" t="s">
        <v>1024</v>
      </c>
      <c r="H5512" s="251" t="s">
        <v>5057</v>
      </c>
      <c r="I5512" s="257" t="str">
        <f t="shared" si="344"/>
        <v>-00002</v>
      </c>
      <c r="J5512" s="251">
        <v>2</v>
      </c>
      <c r="K5512" s="251">
        <v>2</v>
      </c>
      <c r="M5512" s="251" t="s">
        <v>9958</v>
      </c>
      <c r="N5512" s="251" t="s">
        <v>14725</v>
      </c>
      <c r="O5512" s="251">
        <v>2</v>
      </c>
      <c r="Q5512" s="251" t="s">
        <v>16199</v>
      </c>
      <c r="R5512" s="251" t="s">
        <v>10017</v>
      </c>
      <c r="S5512" s="251" t="s">
        <v>1023</v>
      </c>
      <c r="T5512" s="251" t="str">
        <f t="shared" si="342"/>
        <v>I070642881150BZ050</v>
      </c>
      <c r="W5512" s="251" t="str">
        <f t="shared" si="343"/>
        <v>I070642881150-BZ050</v>
      </c>
    </row>
    <row r="5513" spans="1:23" x14ac:dyDescent="0.3">
      <c r="A5513" s="256" t="str">
        <f t="shared" si="345"/>
        <v>I0706428-81150BZ800-00001</v>
      </c>
      <c r="B5513" s="251" t="s">
        <v>16200</v>
      </c>
      <c r="C5513" s="251" t="s">
        <v>10117</v>
      </c>
      <c r="D5513" s="251" t="s">
        <v>9114</v>
      </c>
      <c r="E5513" s="251" t="s">
        <v>14314</v>
      </c>
      <c r="F5513" s="251" t="s">
        <v>9970</v>
      </c>
      <c r="G5513" s="251" t="s">
        <v>3427</v>
      </c>
      <c r="H5513" s="251" t="s">
        <v>3429</v>
      </c>
      <c r="I5513" s="257" t="str">
        <f t="shared" si="344"/>
        <v>-00001</v>
      </c>
      <c r="J5513" s="251">
        <v>1</v>
      </c>
      <c r="K5513" s="251">
        <v>1</v>
      </c>
      <c r="M5513" s="251" t="s">
        <v>9958</v>
      </c>
      <c r="N5513" s="251" t="s">
        <v>14725</v>
      </c>
      <c r="O5513" s="251">
        <v>1</v>
      </c>
      <c r="Q5513" s="251" t="s">
        <v>16200</v>
      </c>
      <c r="R5513" s="251" t="s">
        <v>10017</v>
      </c>
      <c r="S5513" s="251" t="s">
        <v>3426</v>
      </c>
      <c r="T5513" s="251" t="str">
        <f t="shared" ref="T5513:T5576" si="346">+D5513&amp;S5513</f>
        <v>I070642881150BZ800</v>
      </c>
      <c r="W5513" s="251" t="str">
        <f t="shared" ref="W5513:W5576" si="347">D5513&amp;G5513</f>
        <v>I070642881150-BZ800</v>
      </c>
    </row>
    <row r="5514" spans="1:23" x14ac:dyDescent="0.3">
      <c r="A5514" s="256" t="str">
        <f t="shared" si="345"/>
        <v>I0706428-81150BZ840-00002</v>
      </c>
      <c r="B5514" s="251" t="s">
        <v>16201</v>
      </c>
      <c r="C5514" s="251" t="s">
        <v>10117</v>
      </c>
      <c r="D5514" s="251" t="s">
        <v>9114</v>
      </c>
      <c r="E5514" s="251" t="s">
        <v>14314</v>
      </c>
      <c r="F5514" s="251" t="s">
        <v>9972</v>
      </c>
      <c r="G5514" s="251" t="s">
        <v>3431</v>
      </c>
      <c r="H5514" s="251" t="s">
        <v>3429</v>
      </c>
      <c r="I5514" s="257" t="str">
        <f t="shared" si="344"/>
        <v>-00002</v>
      </c>
      <c r="J5514" s="251">
        <v>2</v>
      </c>
      <c r="K5514" s="251">
        <v>2</v>
      </c>
      <c r="M5514" s="251" t="s">
        <v>9958</v>
      </c>
      <c r="N5514" s="251" t="s">
        <v>14725</v>
      </c>
      <c r="O5514" s="251">
        <v>2</v>
      </c>
      <c r="Q5514" s="251" t="s">
        <v>16201</v>
      </c>
      <c r="R5514" s="251" t="s">
        <v>10017</v>
      </c>
      <c r="S5514" s="251" t="s">
        <v>3430</v>
      </c>
      <c r="T5514" s="251" t="str">
        <f t="shared" si="346"/>
        <v>I070642881150BZ840</v>
      </c>
      <c r="W5514" s="251" t="str">
        <f t="shared" si="347"/>
        <v>I070642881150-BZ840</v>
      </c>
    </row>
    <row r="5515" spans="1:23" x14ac:dyDescent="0.3">
      <c r="A5515" s="256" t="str">
        <f t="shared" si="345"/>
        <v>I0706428-81170BZ520-00003</v>
      </c>
      <c r="B5515" s="251" t="s">
        <v>16202</v>
      </c>
      <c r="C5515" s="251" t="s">
        <v>10117</v>
      </c>
      <c r="D5515" s="251" t="s">
        <v>9114</v>
      </c>
      <c r="E5515" s="251" t="s">
        <v>14314</v>
      </c>
      <c r="F5515" s="251" t="s">
        <v>9974</v>
      </c>
      <c r="G5515" s="251" t="s">
        <v>1123</v>
      </c>
      <c r="H5515" s="251" t="s">
        <v>5102</v>
      </c>
      <c r="I5515" s="257" t="str">
        <f t="shared" si="344"/>
        <v>-00003</v>
      </c>
      <c r="J5515" s="251">
        <v>3</v>
      </c>
      <c r="K5515" s="251">
        <v>3</v>
      </c>
      <c r="M5515" s="251" t="s">
        <v>9958</v>
      </c>
      <c r="N5515" s="251" t="s">
        <v>14725</v>
      </c>
      <c r="O5515" s="251">
        <v>3</v>
      </c>
      <c r="Q5515" s="251" t="s">
        <v>16202</v>
      </c>
      <c r="R5515" s="251" t="s">
        <v>10017</v>
      </c>
      <c r="S5515" s="251" t="s">
        <v>1122</v>
      </c>
      <c r="T5515" s="251" t="str">
        <f t="shared" si="346"/>
        <v>I070642881170BZ520</v>
      </c>
      <c r="W5515" s="251" t="str">
        <f t="shared" si="347"/>
        <v>I070642881170-BZ520</v>
      </c>
    </row>
    <row r="5516" spans="1:23" x14ac:dyDescent="0.3">
      <c r="A5516" s="256" t="str">
        <f t="shared" si="345"/>
        <v>I0706428-81551BZ090-00005</v>
      </c>
      <c r="B5516" s="251" t="s">
        <v>16203</v>
      </c>
      <c r="C5516" s="251" t="s">
        <v>10117</v>
      </c>
      <c r="D5516" s="251" t="s">
        <v>9114</v>
      </c>
      <c r="E5516" s="251" t="s">
        <v>14314</v>
      </c>
      <c r="F5516" s="251" t="s">
        <v>9976</v>
      </c>
      <c r="G5516" s="251" t="s">
        <v>1318</v>
      </c>
      <c r="H5516" s="251" t="s">
        <v>5211</v>
      </c>
      <c r="I5516" s="257" t="str">
        <f t="shared" si="344"/>
        <v>-00005</v>
      </c>
      <c r="J5516" s="251">
        <v>5</v>
      </c>
      <c r="K5516" s="251">
        <v>5</v>
      </c>
      <c r="M5516" s="251" t="s">
        <v>9958</v>
      </c>
      <c r="N5516" s="251" t="s">
        <v>14725</v>
      </c>
      <c r="O5516" s="251">
        <v>5</v>
      </c>
      <c r="Q5516" s="251" t="s">
        <v>16203</v>
      </c>
      <c r="R5516" s="251" t="s">
        <v>10017</v>
      </c>
      <c r="S5516" s="251" t="s">
        <v>1317</v>
      </c>
      <c r="T5516" s="251" t="str">
        <f t="shared" si="346"/>
        <v>I070642881551BZ090</v>
      </c>
      <c r="W5516" s="251" t="str">
        <f t="shared" si="347"/>
        <v>I070642881551-BZ090</v>
      </c>
    </row>
    <row r="5517" spans="1:23" x14ac:dyDescent="0.3">
      <c r="A5517" s="256" t="str">
        <f t="shared" si="345"/>
        <v>I0706428-81551BZ250-00005</v>
      </c>
      <c r="B5517" s="251" t="s">
        <v>9113</v>
      </c>
      <c r="C5517" s="251" t="s">
        <v>10117</v>
      </c>
      <c r="D5517" s="251" t="s">
        <v>9114</v>
      </c>
      <c r="E5517" s="251" t="s">
        <v>14314</v>
      </c>
      <c r="F5517" s="251" t="s">
        <v>9978</v>
      </c>
      <c r="G5517" s="251" t="s">
        <v>1396</v>
      </c>
      <c r="H5517" s="251" t="s">
        <v>3436</v>
      </c>
      <c r="I5517" s="257" t="str">
        <f t="shared" si="344"/>
        <v>-00005</v>
      </c>
      <c r="J5517" s="251">
        <v>5</v>
      </c>
      <c r="K5517" s="251">
        <v>5</v>
      </c>
      <c r="M5517" s="251" t="s">
        <v>9958</v>
      </c>
      <c r="N5517" s="251" t="s">
        <v>14725</v>
      </c>
      <c r="O5517" s="251">
        <v>5</v>
      </c>
      <c r="Q5517" s="251" t="s">
        <v>9113</v>
      </c>
      <c r="R5517" s="251" t="s">
        <v>10017</v>
      </c>
      <c r="S5517" s="251" t="s">
        <v>1395</v>
      </c>
      <c r="T5517" s="251" t="str">
        <f t="shared" si="346"/>
        <v>I070642881551BZ250</v>
      </c>
      <c r="W5517" s="251" t="str">
        <f t="shared" si="347"/>
        <v>I070642881551-BZ250</v>
      </c>
    </row>
    <row r="5518" spans="1:23" x14ac:dyDescent="0.3">
      <c r="A5518" s="256" t="str">
        <f t="shared" si="345"/>
        <v>I0706428-81561BZ060-00001</v>
      </c>
      <c r="B5518" s="251" t="s">
        <v>16204</v>
      </c>
      <c r="C5518" s="251" t="s">
        <v>10117</v>
      </c>
      <c r="D5518" s="251" t="s">
        <v>9114</v>
      </c>
      <c r="E5518" s="251" t="s">
        <v>14314</v>
      </c>
      <c r="F5518" s="251" t="s">
        <v>9980</v>
      </c>
      <c r="G5518" s="251" t="s">
        <v>1304</v>
      </c>
      <c r="H5518" s="251" t="s">
        <v>10128</v>
      </c>
      <c r="I5518" s="257" t="str">
        <f t="shared" si="344"/>
        <v>-00001</v>
      </c>
      <c r="J5518" s="251">
        <v>1</v>
      </c>
      <c r="K5518" s="251">
        <v>1</v>
      </c>
      <c r="M5518" s="251" t="s">
        <v>9958</v>
      </c>
      <c r="N5518" s="251" t="s">
        <v>14725</v>
      </c>
      <c r="O5518" s="251">
        <v>1</v>
      </c>
      <c r="Q5518" s="251" t="s">
        <v>16204</v>
      </c>
      <c r="R5518" s="251" t="s">
        <v>10017</v>
      </c>
      <c r="S5518" s="251" t="s">
        <v>1303</v>
      </c>
      <c r="T5518" s="251" t="str">
        <f t="shared" si="346"/>
        <v>I070642881561BZ060</v>
      </c>
      <c r="W5518" s="251" t="str">
        <f t="shared" si="347"/>
        <v>I070642881561-BZ060</v>
      </c>
    </row>
    <row r="5519" spans="1:23" x14ac:dyDescent="0.3">
      <c r="A5519" s="256" t="str">
        <f t="shared" si="345"/>
        <v>I0706428-81561BZ090-00002</v>
      </c>
      <c r="B5519" s="251" t="s">
        <v>16205</v>
      </c>
      <c r="C5519" s="251" t="s">
        <v>10117</v>
      </c>
      <c r="D5519" s="251" t="s">
        <v>9114</v>
      </c>
      <c r="E5519" s="251" t="s">
        <v>14314</v>
      </c>
      <c r="F5519" s="251" t="s">
        <v>9982</v>
      </c>
      <c r="G5519" s="251" t="s">
        <v>1331</v>
      </c>
      <c r="H5519" s="251" t="s">
        <v>5211</v>
      </c>
      <c r="I5519" s="257" t="str">
        <f t="shared" si="344"/>
        <v>-00002</v>
      </c>
      <c r="J5519" s="251">
        <v>2</v>
      </c>
      <c r="K5519" s="251">
        <v>2</v>
      </c>
      <c r="M5519" s="251" t="s">
        <v>9958</v>
      </c>
      <c r="N5519" s="251" t="s">
        <v>14725</v>
      </c>
      <c r="O5519" s="251">
        <v>2</v>
      </c>
      <c r="Q5519" s="251" t="s">
        <v>16205</v>
      </c>
      <c r="R5519" s="251" t="s">
        <v>10017</v>
      </c>
      <c r="S5519" s="251" t="s">
        <v>1330</v>
      </c>
      <c r="T5519" s="251" t="str">
        <f t="shared" si="346"/>
        <v>I070642881561BZ090</v>
      </c>
      <c r="W5519" s="251" t="str">
        <f t="shared" si="347"/>
        <v>I070642881561-BZ090</v>
      </c>
    </row>
    <row r="5520" spans="1:23" x14ac:dyDescent="0.3">
      <c r="A5520" s="256" t="str">
        <f t="shared" si="345"/>
        <v>I0706428-81561BZ410-00001</v>
      </c>
      <c r="B5520" s="251" t="s">
        <v>16206</v>
      </c>
      <c r="C5520" s="251" t="s">
        <v>10117</v>
      </c>
      <c r="D5520" s="251" t="s">
        <v>9114</v>
      </c>
      <c r="E5520" s="251" t="s">
        <v>14314</v>
      </c>
      <c r="F5520" s="251" t="s">
        <v>9984</v>
      </c>
      <c r="G5520" s="251" t="s">
        <v>3441</v>
      </c>
      <c r="H5520" s="251" t="s">
        <v>3443</v>
      </c>
      <c r="I5520" s="257" t="str">
        <f t="shared" si="344"/>
        <v>-00001</v>
      </c>
      <c r="J5520" s="251">
        <v>1</v>
      </c>
      <c r="K5520" s="251">
        <v>1</v>
      </c>
      <c r="M5520" s="251" t="s">
        <v>9958</v>
      </c>
      <c r="N5520" s="251" t="s">
        <v>14725</v>
      </c>
      <c r="O5520" s="251">
        <v>1</v>
      </c>
      <c r="Q5520" s="251" t="s">
        <v>16206</v>
      </c>
      <c r="R5520" s="251" t="s">
        <v>10017</v>
      </c>
      <c r="S5520" s="251" t="s">
        <v>11</v>
      </c>
      <c r="T5520" s="251" t="str">
        <f t="shared" si="346"/>
        <v>I070642881561BZ410</v>
      </c>
      <c r="W5520" s="251" t="str">
        <f t="shared" si="347"/>
        <v>I070642881561-BZ410</v>
      </c>
    </row>
    <row r="5521" spans="1:23" x14ac:dyDescent="0.3">
      <c r="A5521" s="256" t="str">
        <f t="shared" si="345"/>
        <v>I0706428-81580BZ090-00002</v>
      </c>
      <c r="B5521" s="251" t="s">
        <v>16207</v>
      </c>
      <c r="C5521" s="251" t="s">
        <v>10117</v>
      </c>
      <c r="D5521" s="251" t="s">
        <v>9114</v>
      </c>
      <c r="E5521" s="251" t="s">
        <v>14314</v>
      </c>
      <c r="F5521" s="251" t="s">
        <v>9986</v>
      </c>
      <c r="G5521" s="251" t="s">
        <v>3449</v>
      </c>
      <c r="H5521" s="251" t="s">
        <v>758</v>
      </c>
      <c r="I5521" s="257" t="str">
        <f t="shared" si="344"/>
        <v>-00002</v>
      </c>
      <c r="J5521" s="251">
        <v>2</v>
      </c>
      <c r="K5521" s="251">
        <v>2</v>
      </c>
      <c r="M5521" s="251" t="s">
        <v>9993</v>
      </c>
      <c r="N5521" s="251" t="s">
        <v>14725</v>
      </c>
      <c r="O5521" s="251">
        <v>2</v>
      </c>
      <c r="Q5521" s="251" t="s">
        <v>16207</v>
      </c>
      <c r="R5521" s="251" t="s">
        <v>10017</v>
      </c>
      <c r="S5521" s="251" t="s">
        <v>3448</v>
      </c>
      <c r="T5521" s="251" t="str">
        <f t="shared" si="346"/>
        <v>I070642881580BZ090</v>
      </c>
      <c r="W5521" s="251" t="str">
        <f t="shared" si="347"/>
        <v>I070642881580-BZ090</v>
      </c>
    </row>
    <row r="5522" spans="1:23" x14ac:dyDescent="0.3">
      <c r="A5522" s="256" t="str">
        <f t="shared" si="345"/>
        <v>I0706428-81590BZ090-00002</v>
      </c>
      <c r="B5522" s="251" t="s">
        <v>16208</v>
      </c>
      <c r="C5522" s="251" t="s">
        <v>10117</v>
      </c>
      <c r="D5522" s="251" t="s">
        <v>9114</v>
      </c>
      <c r="E5522" s="251" t="s">
        <v>14314</v>
      </c>
      <c r="F5522" s="251" t="s">
        <v>9988</v>
      </c>
      <c r="G5522" s="251" t="s">
        <v>3452</v>
      </c>
      <c r="H5522" s="251" t="s">
        <v>770</v>
      </c>
      <c r="I5522" s="257" t="str">
        <f t="shared" si="344"/>
        <v>-00002</v>
      </c>
      <c r="J5522" s="251">
        <v>2</v>
      </c>
      <c r="K5522" s="251">
        <v>2</v>
      </c>
      <c r="M5522" s="251" t="s">
        <v>9993</v>
      </c>
      <c r="N5522" s="251" t="s">
        <v>14725</v>
      </c>
      <c r="O5522" s="251">
        <v>2</v>
      </c>
      <c r="Q5522" s="251" t="s">
        <v>16208</v>
      </c>
      <c r="R5522" s="251" t="s">
        <v>10017</v>
      </c>
      <c r="S5522" s="251" t="s">
        <v>3451</v>
      </c>
      <c r="T5522" s="251" t="str">
        <f t="shared" si="346"/>
        <v>I070642881590BZ090</v>
      </c>
      <c r="W5522" s="251" t="str">
        <f t="shared" si="347"/>
        <v>I070642881590-BZ090</v>
      </c>
    </row>
    <row r="5523" spans="1:23" x14ac:dyDescent="0.3">
      <c r="A5523" s="256" t="str">
        <f t="shared" si="345"/>
        <v>I0706429-81110BZ520-00001</v>
      </c>
      <c r="B5523" s="251" t="s">
        <v>16209</v>
      </c>
      <c r="C5523" s="251" t="s">
        <v>10117</v>
      </c>
      <c r="D5523" s="251" t="s">
        <v>16210</v>
      </c>
      <c r="E5523" s="251" t="s">
        <v>14314</v>
      </c>
      <c r="F5523" s="251" t="s">
        <v>9957</v>
      </c>
      <c r="G5523" s="251" t="s">
        <v>1110</v>
      </c>
      <c r="H5523" s="251" t="s">
        <v>3422</v>
      </c>
      <c r="I5523" s="257" t="str">
        <f t="shared" si="344"/>
        <v>-00001</v>
      </c>
      <c r="J5523" s="251">
        <v>1</v>
      </c>
      <c r="K5523" s="251">
        <v>1</v>
      </c>
      <c r="M5523" s="251" t="s">
        <v>9958</v>
      </c>
      <c r="N5523" s="251" t="s">
        <v>14993</v>
      </c>
      <c r="O5523" s="251">
        <v>1</v>
      </c>
      <c r="Q5523" s="251" t="s">
        <v>16209</v>
      </c>
      <c r="R5523" s="251" t="s">
        <v>10028</v>
      </c>
      <c r="S5523" s="251" t="s">
        <v>1109</v>
      </c>
      <c r="T5523" s="251" t="str">
        <f t="shared" si="346"/>
        <v>I070642981110BZ520</v>
      </c>
      <c r="W5523" s="251" t="str">
        <f t="shared" si="347"/>
        <v>I070642981110-BZ520</v>
      </c>
    </row>
    <row r="5524" spans="1:23" x14ac:dyDescent="0.3">
      <c r="A5524" s="256" t="str">
        <f t="shared" si="345"/>
        <v>I0706429-81130BZ520-00002</v>
      </c>
      <c r="B5524" s="251" t="s">
        <v>16211</v>
      </c>
      <c r="C5524" s="251" t="s">
        <v>10117</v>
      </c>
      <c r="D5524" s="251" t="s">
        <v>16210</v>
      </c>
      <c r="E5524" s="251" t="s">
        <v>14314</v>
      </c>
      <c r="F5524" s="251" t="s">
        <v>9962</v>
      </c>
      <c r="G5524" s="251" t="s">
        <v>1115</v>
      </c>
      <c r="H5524" s="251" t="s">
        <v>5101</v>
      </c>
      <c r="I5524" s="257" t="str">
        <f t="shared" si="344"/>
        <v>-00002</v>
      </c>
      <c r="J5524" s="251">
        <v>2</v>
      </c>
      <c r="K5524" s="251">
        <v>2</v>
      </c>
      <c r="M5524" s="251" t="s">
        <v>9958</v>
      </c>
      <c r="N5524" s="251" t="s">
        <v>14993</v>
      </c>
      <c r="O5524" s="251">
        <v>2</v>
      </c>
      <c r="Q5524" s="251" t="s">
        <v>16211</v>
      </c>
      <c r="R5524" s="251" t="s">
        <v>10028</v>
      </c>
      <c r="S5524" s="251" t="s">
        <v>1114</v>
      </c>
      <c r="T5524" s="251" t="str">
        <f t="shared" si="346"/>
        <v>I070642981130BZ520</v>
      </c>
      <c r="W5524" s="251" t="str">
        <f t="shared" si="347"/>
        <v>I070642981130-BZ520</v>
      </c>
    </row>
    <row r="5525" spans="1:23" x14ac:dyDescent="0.3">
      <c r="A5525" s="256" t="str">
        <f t="shared" si="345"/>
        <v>I0706429-81150BZ520-00001</v>
      </c>
      <c r="B5525" s="251" t="s">
        <v>16212</v>
      </c>
      <c r="C5525" s="251" t="s">
        <v>10117</v>
      </c>
      <c r="D5525" s="251" t="s">
        <v>16210</v>
      </c>
      <c r="E5525" s="251" t="s">
        <v>14314</v>
      </c>
      <c r="F5525" s="251" t="s">
        <v>9964</v>
      </c>
      <c r="G5525" s="251" t="s">
        <v>1120</v>
      </c>
      <c r="H5525" s="251" t="s">
        <v>3429</v>
      </c>
      <c r="I5525" s="257" t="str">
        <f t="shared" si="344"/>
        <v>-00001</v>
      </c>
      <c r="J5525" s="251">
        <v>1</v>
      </c>
      <c r="K5525" s="251">
        <v>1</v>
      </c>
      <c r="M5525" s="251" t="s">
        <v>9958</v>
      </c>
      <c r="N5525" s="251" t="s">
        <v>14993</v>
      </c>
      <c r="O5525" s="251">
        <v>1</v>
      </c>
      <c r="Q5525" s="251" t="s">
        <v>16212</v>
      </c>
      <c r="R5525" s="251" t="s">
        <v>10028</v>
      </c>
      <c r="S5525" s="251" t="s">
        <v>1119</v>
      </c>
      <c r="T5525" s="251" t="str">
        <f t="shared" si="346"/>
        <v>I070642981150BZ520</v>
      </c>
      <c r="W5525" s="251" t="str">
        <f t="shared" si="347"/>
        <v>I070642981150-BZ520</v>
      </c>
    </row>
    <row r="5526" spans="1:23" x14ac:dyDescent="0.3">
      <c r="A5526" s="256" t="str">
        <f t="shared" si="345"/>
        <v>I0706429-81270BZ010-00002</v>
      </c>
      <c r="B5526" s="251" t="s">
        <v>16213</v>
      </c>
      <c r="C5526" s="251" t="s">
        <v>10117</v>
      </c>
      <c r="D5526" s="251" t="s">
        <v>16210</v>
      </c>
      <c r="E5526" s="251" t="s">
        <v>14314</v>
      </c>
      <c r="F5526" s="251" t="s">
        <v>9966</v>
      </c>
      <c r="G5526" s="251" t="s">
        <v>1474</v>
      </c>
      <c r="H5526" s="251" t="s">
        <v>10137</v>
      </c>
      <c r="I5526" s="257" t="str">
        <f t="shared" si="344"/>
        <v>-00002</v>
      </c>
      <c r="J5526" s="251">
        <v>2</v>
      </c>
      <c r="K5526" s="251">
        <v>2</v>
      </c>
      <c r="M5526" s="251" t="s">
        <v>10007</v>
      </c>
      <c r="N5526" s="251" t="s">
        <v>14993</v>
      </c>
      <c r="O5526" s="251">
        <v>2</v>
      </c>
      <c r="Q5526" s="251" t="s">
        <v>16213</v>
      </c>
      <c r="R5526" s="251" t="s">
        <v>10028</v>
      </c>
      <c r="S5526" s="251" t="s">
        <v>1473</v>
      </c>
      <c r="T5526" s="251" t="str">
        <f t="shared" si="346"/>
        <v>I070642981270BZ010</v>
      </c>
      <c r="W5526" s="251" t="str">
        <f t="shared" si="347"/>
        <v>I070642981270-BZ010</v>
      </c>
    </row>
    <row r="5527" spans="1:23" x14ac:dyDescent="0.3">
      <c r="A5527" s="256" t="str">
        <f t="shared" si="345"/>
        <v>I0706429-81550BZ070-00002</v>
      </c>
      <c r="B5527" s="251" t="s">
        <v>16214</v>
      </c>
      <c r="C5527" s="251" t="s">
        <v>10117</v>
      </c>
      <c r="D5527" s="251" t="s">
        <v>16210</v>
      </c>
      <c r="E5527" s="251" t="s">
        <v>14314</v>
      </c>
      <c r="F5527" s="251" t="s">
        <v>9968</v>
      </c>
      <c r="G5527" s="251" t="s">
        <v>1292</v>
      </c>
      <c r="H5527" s="251" t="s">
        <v>10139</v>
      </c>
      <c r="I5527" s="257" t="str">
        <f t="shared" si="344"/>
        <v>-00002</v>
      </c>
      <c r="J5527" s="251">
        <v>2</v>
      </c>
      <c r="K5527" s="251">
        <v>2</v>
      </c>
      <c r="M5527" s="251" t="s">
        <v>9958</v>
      </c>
      <c r="N5527" s="251" t="s">
        <v>14993</v>
      </c>
      <c r="O5527" s="251">
        <v>2</v>
      </c>
      <c r="Q5527" s="251" t="s">
        <v>16214</v>
      </c>
      <c r="R5527" s="251" t="s">
        <v>10028</v>
      </c>
      <c r="S5527" s="251" t="s">
        <v>1291</v>
      </c>
      <c r="T5527" s="251" t="str">
        <f t="shared" si="346"/>
        <v>I070642981550BZ070</v>
      </c>
      <c r="W5527" s="251" t="str">
        <f t="shared" si="347"/>
        <v>I070642981550-BZ070</v>
      </c>
    </row>
    <row r="5528" spans="1:23" x14ac:dyDescent="0.3">
      <c r="A5528" s="256" t="str">
        <f t="shared" si="345"/>
        <v>I0706429-81560BZ070-00002</v>
      </c>
      <c r="B5528" s="251" t="s">
        <v>16215</v>
      </c>
      <c r="C5528" s="251" t="s">
        <v>10117</v>
      </c>
      <c r="D5528" s="251" t="s">
        <v>16210</v>
      </c>
      <c r="E5528" s="251" t="s">
        <v>14314</v>
      </c>
      <c r="F5528" s="251" t="s">
        <v>9970</v>
      </c>
      <c r="G5528" s="251" t="s">
        <v>1300</v>
      </c>
      <c r="H5528" s="251" t="s">
        <v>10332</v>
      </c>
      <c r="I5528" s="257" t="str">
        <f t="shared" si="344"/>
        <v>-00002</v>
      </c>
      <c r="J5528" s="251">
        <v>2</v>
      </c>
      <c r="K5528" s="251">
        <v>2</v>
      </c>
      <c r="M5528" s="251" t="s">
        <v>9958</v>
      </c>
      <c r="N5528" s="251" t="s">
        <v>14993</v>
      </c>
      <c r="O5528" s="251">
        <v>2</v>
      </c>
      <c r="Q5528" s="251" t="s">
        <v>16215</v>
      </c>
      <c r="R5528" s="251" t="s">
        <v>10028</v>
      </c>
      <c r="S5528" s="251" t="s">
        <v>1299</v>
      </c>
      <c r="T5528" s="251" t="str">
        <f t="shared" si="346"/>
        <v>I070642981560BZ070</v>
      </c>
      <c r="W5528" s="251" t="str">
        <f t="shared" si="347"/>
        <v>I070642981560-BZ070</v>
      </c>
    </row>
    <row r="5529" spans="1:23" x14ac:dyDescent="0.3">
      <c r="A5529" s="256" t="str">
        <f t="shared" si="345"/>
        <v>I0706429-81561BZ250-00003</v>
      </c>
      <c r="B5529" s="251" t="s">
        <v>16216</v>
      </c>
      <c r="C5529" s="251" t="s">
        <v>10117</v>
      </c>
      <c r="D5529" s="251" t="s">
        <v>16210</v>
      </c>
      <c r="E5529" s="251" t="s">
        <v>14314</v>
      </c>
      <c r="F5529" s="251" t="s">
        <v>9972</v>
      </c>
      <c r="G5529" s="251" t="s">
        <v>1404</v>
      </c>
      <c r="H5529" s="251" t="s">
        <v>3443</v>
      </c>
      <c r="I5529" s="257" t="str">
        <f t="shared" si="344"/>
        <v>-00003</v>
      </c>
      <c r="J5529" s="251">
        <v>3</v>
      </c>
      <c r="K5529" s="251">
        <v>3</v>
      </c>
      <c r="M5529" s="251" t="s">
        <v>9958</v>
      </c>
      <c r="N5529" s="251" t="s">
        <v>14993</v>
      </c>
      <c r="O5529" s="251">
        <v>3</v>
      </c>
      <c r="Q5529" s="251" t="s">
        <v>16216</v>
      </c>
      <c r="R5529" s="251" t="s">
        <v>10028</v>
      </c>
      <c r="S5529" s="251" t="s">
        <v>1403</v>
      </c>
      <c r="T5529" s="251" t="str">
        <f t="shared" si="346"/>
        <v>I070642981561BZ250</v>
      </c>
      <c r="W5529" s="251" t="str">
        <f t="shared" si="347"/>
        <v>I070642981561-BZ250</v>
      </c>
    </row>
    <row r="5530" spans="1:23" x14ac:dyDescent="0.3">
      <c r="A5530" s="256" t="str">
        <f t="shared" si="345"/>
        <v>I0706430-81240BZ010B0-00004</v>
      </c>
      <c r="B5530" s="251" t="s">
        <v>16217</v>
      </c>
      <c r="C5530" s="251" t="s">
        <v>10117</v>
      </c>
      <c r="D5530" s="251" t="s">
        <v>16218</v>
      </c>
      <c r="E5530" s="251" t="s">
        <v>14314</v>
      </c>
      <c r="F5530" s="251" t="s">
        <v>9957</v>
      </c>
      <c r="G5530" s="251" t="s">
        <v>1484</v>
      </c>
      <c r="H5530" s="251" t="s">
        <v>10500</v>
      </c>
      <c r="I5530" s="257" t="str">
        <f t="shared" si="344"/>
        <v>-00004</v>
      </c>
      <c r="J5530" s="251">
        <v>4</v>
      </c>
      <c r="K5530" s="251">
        <v>4</v>
      </c>
      <c r="M5530" s="251" t="s">
        <v>10007</v>
      </c>
      <c r="N5530" s="251" t="s">
        <v>16219</v>
      </c>
      <c r="O5530" s="251">
        <v>4</v>
      </c>
      <c r="Q5530" s="251" t="s">
        <v>16217</v>
      </c>
      <c r="R5530" s="251" t="s">
        <v>10307</v>
      </c>
      <c r="S5530" s="251" t="s">
        <v>1483</v>
      </c>
      <c r="T5530" s="251" t="str">
        <f t="shared" si="346"/>
        <v>I070643081240BZ010B0</v>
      </c>
      <c r="W5530" s="251" t="str">
        <f t="shared" si="347"/>
        <v>I070643081240-BZ010-B0</v>
      </c>
    </row>
    <row r="5531" spans="1:23" x14ac:dyDescent="0.3">
      <c r="A5531" s="256" t="str">
        <f t="shared" si="345"/>
        <v>I0802177-815500W050-00001</v>
      </c>
      <c r="B5531" s="251" t="s">
        <v>16220</v>
      </c>
      <c r="C5531" s="251" t="s">
        <v>10151</v>
      </c>
      <c r="D5531" s="251" t="s">
        <v>16221</v>
      </c>
      <c r="E5531" s="251" t="s">
        <v>14314</v>
      </c>
      <c r="F5531" s="251" t="s">
        <v>9957</v>
      </c>
      <c r="G5531" s="251" t="s">
        <v>97</v>
      </c>
      <c r="H5531" s="251" t="s">
        <v>15734</v>
      </c>
      <c r="I5531" s="257" t="str">
        <f t="shared" si="344"/>
        <v>-00001</v>
      </c>
      <c r="J5531" s="251">
        <v>1</v>
      </c>
      <c r="K5531" s="251">
        <v>1</v>
      </c>
      <c r="M5531" s="251" t="s">
        <v>9993</v>
      </c>
      <c r="N5531" s="251" t="s">
        <v>14725</v>
      </c>
      <c r="O5531" s="251">
        <v>1</v>
      </c>
      <c r="Q5531" s="251" t="s">
        <v>16220</v>
      </c>
      <c r="R5531" s="251" t="s">
        <v>10017</v>
      </c>
      <c r="S5531" s="251" t="s">
        <v>96</v>
      </c>
      <c r="T5531" s="251" t="str">
        <f t="shared" si="346"/>
        <v>I0802177815500W050</v>
      </c>
      <c r="W5531" s="251" t="str">
        <f t="shared" si="347"/>
        <v>I080217781550-0W050</v>
      </c>
    </row>
    <row r="5532" spans="1:23" x14ac:dyDescent="0.3">
      <c r="A5532" s="256" t="str">
        <f t="shared" si="345"/>
        <v>Q4IC55HQ-81130BZ610-00003</v>
      </c>
      <c r="B5532" s="251" t="s">
        <v>16222</v>
      </c>
      <c r="C5532" s="251" t="s">
        <v>10077</v>
      </c>
      <c r="D5532" s="251" t="s">
        <v>16223</v>
      </c>
      <c r="E5532" s="251" t="s">
        <v>14314</v>
      </c>
      <c r="F5532" s="251" t="s">
        <v>9957</v>
      </c>
      <c r="G5532" s="251" t="s">
        <v>1181</v>
      </c>
      <c r="H5532" s="251" t="s">
        <v>5101</v>
      </c>
      <c r="I5532" s="257" t="str">
        <f t="shared" si="344"/>
        <v>-00003</v>
      </c>
      <c r="J5532" s="251">
        <v>3</v>
      </c>
      <c r="K5532" s="251">
        <v>3</v>
      </c>
      <c r="M5532" s="251" t="s">
        <v>9958</v>
      </c>
      <c r="N5532" s="251" t="s">
        <v>16224</v>
      </c>
      <c r="O5532" s="251">
        <v>3</v>
      </c>
      <c r="Q5532" s="251" t="s">
        <v>16222</v>
      </c>
      <c r="R5532" s="251" t="s">
        <v>10017</v>
      </c>
      <c r="S5532" s="251" t="s">
        <v>1180</v>
      </c>
      <c r="T5532" s="251" t="str">
        <f t="shared" si="346"/>
        <v>Q4IC55HQ81130BZ610</v>
      </c>
      <c r="W5532" s="251" t="str">
        <f t="shared" si="347"/>
        <v>Q4IC55HQ81130-BZ610</v>
      </c>
    </row>
    <row r="5533" spans="1:23" x14ac:dyDescent="0.3">
      <c r="A5533" s="256" t="str">
        <f t="shared" si="345"/>
        <v>Q4IC55HQ-81150BZ630-00006</v>
      </c>
      <c r="B5533" s="251" t="s">
        <v>16225</v>
      </c>
      <c r="C5533" s="251" t="s">
        <v>10077</v>
      </c>
      <c r="D5533" s="251" t="s">
        <v>16223</v>
      </c>
      <c r="E5533" s="251" t="s">
        <v>14314</v>
      </c>
      <c r="F5533" s="251" t="s">
        <v>9962</v>
      </c>
      <c r="G5533" s="251" t="s">
        <v>1222</v>
      </c>
      <c r="H5533" s="251" t="s">
        <v>3429</v>
      </c>
      <c r="I5533" s="257" t="str">
        <f t="shared" si="344"/>
        <v>-00006</v>
      </c>
      <c r="J5533" s="251">
        <v>6</v>
      </c>
      <c r="K5533" s="251">
        <v>6</v>
      </c>
      <c r="M5533" s="251" t="s">
        <v>10864</v>
      </c>
      <c r="N5533" s="251" t="s">
        <v>16224</v>
      </c>
      <c r="O5533" s="251">
        <v>6</v>
      </c>
      <c r="Q5533" s="251" t="s">
        <v>16225</v>
      </c>
      <c r="R5533" s="251" t="s">
        <v>9960</v>
      </c>
      <c r="S5533" s="251" t="s">
        <v>1221</v>
      </c>
      <c r="T5533" s="251" t="str">
        <f t="shared" si="346"/>
        <v>Q4IC55HQ81150BZ630</v>
      </c>
      <c r="W5533" s="251" t="str">
        <f t="shared" si="347"/>
        <v>Q4IC55HQ81150-BZ630</v>
      </c>
    </row>
    <row r="5534" spans="1:23" x14ac:dyDescent="0.3">
      <c r="A5534" s="256" t="str">
        <f t="shared" si="345"/>
        <v>I0306253-525620K070-00001</v>
      </c>
      <c r="B5534" s="251" t="s">
        <v>16226</v>
      </c>
      <c r="C5534" s="251" t="s">
        <v>9954</v>
      </c>
      <c r="D5534" s="251" t="s">
        <v>9118</v>
      </c>
      <c r="E5534" s="251" t="s">
        <v>14446</v>
      </c>
      <c r="F5534" s="251" t="s">
        <v>9957</v>
      </c>
      <c r="G5534" s="251" t="s">
        <v>732</v>
      </c>
      <c r="H5534" s="251" t="s">
        <v>10161</v>
      </c>
      <c r="I5534" s="257" t="str">
        <f t="shared" si="344"/>
        <v>-00001</v>
      </c>
      <c r="J5534" s="251">
        <v>1</v>
      </c>
      <c r="K5534" s="251">
        <v>1</v>
      </c>
      <c r="M5534" s="251" t="s">
        <v>10007</v>
      </c>
      <c r="N5534" s="251" t="s">
        <v>14725</v>
      </c>
      <c r="O5534" s="251">
        <v>1</v>
      </c>
      <c r="Q5534" s="251" t="s">
        <v>16226</v>
      </c>
      <c r="R5534" s="251" t="s">
        <v>9960</v>
      </c>
      <c r="S5534" s="252" t="s">
        <v>731</v>
      </c>
      <c r="T5534" s="251" t="str">
        <f t="shared" si="346"/>
        <v>I0306253525620K070</v>
      </c>
      <c r="W5534" s="251" t="str">
        <f t="shared" si="347"/>
        <v>I030625352562-0K070</v>
      </c>
    </row>
    <row r="5535" spans="1:23" x14ac:dyDescent="0.3">
      <c r="A5535" s="256" t="str">
        <f t="shared" si="345"/>
        <v>I0306253-525630K010-00002</v>
      </c>
      <c r="B5535" s="251" t="s">
        <v>16227</v>
      </c>
      <c r="C5535" s="251" t="s">
        <v>9954</v>
      </c>
      <c r="D5535" s="251" t="s">
        <v>9118</v>
      </c>
      <c r="E5535" s="251" t="s">
        <v>14446</v>
      </c>
      <c r="F5535" s="251" t="s">
        <v>9962</v>
      </c>
      <c r="G5535" s="251" t="s">
        <v>749</v>
      </c>
      <c r="H5535" s="251" t="s">
        <v>10163</v>
      </c>
      <c r="I5535" s="257" t="str">
        <f t="shared" si="344"/>
        <v>-00002</v>
      </c>
      <c r="J5535" s="251">
        <v>2</v>
      </c>
      <c r="K5535" s="251">
        <v>2</v>
      </c>
      <c r="M5535" s="251" t="s">
        <v>10007</v>
      </c>
      <c r="N5535" s="251" t="s">
        <v>14725</v>
      </c>
      <c r="O5535" s="251">
        <v>2</v>
      </c>
      <c r="Q5535" s="251" t="s">
        <v>16227</v>
      </c>
      <c r="R5535" s="251" t="s">
        <v>9960</v>
      </c>
      <c r="S5535" s="252" t="s">
        <v>748</v>
      </c>
      <c r="T5535" s="251" t="str">
        <f t="shared" si="346"/>
        <v>I0306253525630K010</v>
      </c>
      <c r="W5535" s="251" t="str">
        <f t="shared" si="347"/>
        <v>I030625352563-0K010</v>
      </c>
    </row>
    <row r="5536" spans="1:23" x14ac:dyDescent="0.3">
      <c r="A5536" s="256" t="str">
        <f t="shared" si="345"/>
        <v>I0306253-811100K520-00003</v>
      </c>
      <c r="B5536" s="251" t="s">
        <v>16228</v>
      </c>
      <c r="C5536" s="251" t="s">
        <v>9954</v>
      </c>
      <c r="D5536" s="251" t="s">
        <v>9118</v>
      </c>
      <c r="E5536" s="251" t="s">
        <v>14446</v>
      </c>
      <c r="F5536" s="251" t="s">
        <v>9964</v>
      </c>
      <c r="G5536" s="251" t="s">
        <v>269</v>
      </c>
      <c r="H5536" s="251" t="s">
        <v>3422</v>
      </c>
      <c r="I5536" s="257" t="str">
        <f t="shared" si="344"/>
        <v>-00003</v>
      </c>
      <c r="J5536" s="251">
        <v>3</v>
      </c>
      <c r="K5536" s="251">
        <v>3</v>
      </c>
      <c r="M5536" s="251" t="s">
        <v>9958</v>
      </c>
      <c r="N5536" s="251" t="s">
        <v>14725</v>
      </c>
      <c r="O5536" s="251">
        <v>3</v>
      </c>
      <c r="Q5536" s="251" t="s">
        <v>16228</v>
      </c>
      <c r="R5536" s="251" t="s">
        <v>9960</v>
      </c>
      <c r="S5536" s="252" t="s">
        <v>7</v>
      </c>
      <c r="T5536" s="251" t="str">
        <f t="shared" si="346"/>
        <v>I0306253811100K520</v>
      </c>
      <c r="W5536" s="251" t="str">
        <f t="shared" si="347"/>
        <v>I030625381110-0K520</v>
      </c>
    </row>
    <row r="5537" spans="1:23" x14ac:dyDescent="0.3">
      <c r="A5537" s="256" t="str">
        <f t="shared" si="345"/>
        <v>I0306253-811100K580-00009</v>
      </c>
      <c r="B5537" s="251" t="s">
        <v>16229</v>
      </c>
      <c r="C5537" s="251" t="s">
        <v>9954</v>
      </c>
      <c r="D5537" s="251" t="s">
        <v>9118</v>
      </c>
      <c r="E5537" s="251" t="s">
        <v>14446</v>
      </c>
      <c r="F5537" s="251" t="s">
        <v>9966</v>
      </c>
      <c r="G5537" s="251" t="s">
        <v>429</v>
      </c>
      <c r="H5537" s="251" t="s">
        <v>3422</v>
      </c>
      <c r="I5537" s="257" t="str">
        <f t="shared" si="344"/>
        <v>-00009</v>
      </c>
      <c r="J5537" s="251">
        <v>9</v>
      </c>
      <c r="K5537" s="251">
        <v>9</v>
      </c>
      <c r="M5537" s="251" t="s">
        <v>9958</v>
      </c>
      <c r="N5537" s="251" t="s">
        <v>14725</v>
      </c>
      <c r="O5537" s="251">
        <v>9</v>
      </c>
      <c r="Q5537" s="251" t="s">
        <v>16229</v>
      </c>
      <c r="R5537" s="251" t="s">
        <v>9960</v>
      </c>
      <c r="S5537" s="252" t="s">
        <v>428</v>
      </c>
      <c r="T5537" s="251" t="str">
        <f t="shared" si="346"/>
        <v>I0306253811100K580</v>
      </c>
      <c r="W5537" s="251" t="str">
        <f t="shared" si="347"/>
        <v>I030625381110-0K580</v>
      </c>
    </row>
    <row r="5538" spans="1:23" x14ac:dyDescent="0.3">
      <c r="A5538" s="256" t="str">
        <f t="shared" si="345"/>
        <v>I0306253-811300K520-00006</v>
      </c>
      <c r="B5538" s="251" t="s">
        <v>16230</v>
      </c>
      <c r="C5538" s="251" t="s">
        <v>9954</v>
      </c>
      <c r="D5538" s="251" t="s">
        <v>9118</v>
      </c>
      <c r="E5538" s="251" t="s">
        <v>14446</v>
      </c>
      <c r="F5538" s="251" t="s">
        <v>9968</v>
      </c>
      <c r="G5538" s="251" t="s">
        <v>277</v>
      </c>
      <c r="H5538" s="251" t="s">
        <v>5101</v>
      </c>
      <c r="I5538" s="257" t="str">
        <f t="shared" si="344"/>
        <v>-00006</v>
      </c>
      <c r="J5538" s="251">
        <v>6</v>
      </c>
      <c r="K5538" s="251">
        <v>6</v>
      </c>
      <c r="M5538" s="251" t="s">
        <v>9958</v>
      </c>
      <c r="N5538" s="251" t="s">
        <v>14725</v>
      </c>
      <c r="O5538" s="251">
        <v>6</v>
      </c>
      <c r="Q5538" s="251" t="s">
        <v>16230</v>
      </c>
      <c r="R5538" s="251" t="s">
        <v>9960</v>
      </c>
      <c r="S5538" s="252" t="s">
        <v>276</v>
      </c>
      <c r="T5538" s="251" t="str">
        <f t="shared" si="346"/>
        <v>I0306253811300K520</v>
      </c>
      <c r="W5538" s="251" t="str">
        <f t="shared" si="347"/>
        <v>I030625381130-0K520</v>
      </c>
    </row>
    <row r="5539" spans="1:23" x14ac:dyDescent="0.3">
      <c r="A5539" s="256" t="str">
        <f t="shared" si="345"/>
        <v>I0306253-811300K580-00002</v>
      </c>
      <c r="B5539" s="251" t="s">
        <v>16231</v>
      </c>
      <c r="C5539" s="251" t="s">
        <v>9954</v>
      </c>
      <c r="D5539" s="251" t="s">
        <v>9118</v>
      </c>
      <c r="E5539" s="251" t="s">
        <v>14446</v>
      </c>
      <c r="F5539" s="251" t="s">
        <v>9970</v>
      </c>
      <c r="G5539" s="251" t="s">
        <v>434</v>
      </c>
      <c r="H5539" s="251" t="s">
        <v>5101</v>
      </c>
      <c r="I5539" s="257" t="str">
        <f t="shared" si="344"/>
        <v>-00002</v>
      </c>
      <c r="J5539" s="251">
        <v>2</v>
      </c>
      <c r="K5539" s="251">
        <v>2</v>
      </c>
      <c r="M5539" s="251" t="s">
        <v>9958</v>
      </c>
      <c r="N5539" s="251" t="s">
        <v>14725</v>
      </c>
      <c r="O5539" s="251">
        <v>2</v>
      </c>
      <c r="Q5539" s="251" t="s">
        <v>16231</v>
      </c>
      <c r="R5539" s="251" t="s">
        <v>9960</v>
      </c>
      <c r="S5539" s="252" t="s">
        <v>433</v>
      </c>
      <c r="T5539" s="251" t="str">
        <f t="shared" si="346"/>
        <v>I0306253811300K580</v>
      </c>
      <c r="W5539" s="251" t="str">
        <f t="shared" si="347"/>
        <v>I030625381130-0K580</v>
      </c>
    </row>
    <row r="5540" spans="1:23" x14ac:dyDescent="0.3">
      <c r="A5540" s="256" t="str">
        <f t="shared" si="345"/>
        <v>I0306253-8113852570-00004</v>
      </c>
      <c r="B5540" s="251" t="s">
        <v>16232</v>
      </c>
      <c r="C5540" s="251" t="s">
        <v>9954</v>
      </c>
      <c r="D5540" s="251" t="s">
        <v>9118</v>
      </c>
      <c r="E5540" s="251" t="s">
        <v>14446</v>
      </c>
      <c r="F5540" s="251" t="s">
        <v>9972</v>
      </c>
      <c r="G5540" s="251" t="s">
        <v>955</v>
      </c>
      <c r="H5540" s="251" t="s">
        <v>10349</v>
      </c>
      <c r="I5540" s="257" t="str">
        <f t="shared" si="344"/>
        <v>-00004</v>
      </c>
      <c r="J5540" s="251">
        <v>4</v>
      </c>
      <c r="K5540" s="251">
        <v>4</v>
      </c>
      <c r="M5540" s="251" t="s">
        <v>10007</v>
      </c>
      <c r="N5540" s="251" t="s">
        <v>14725</v>
      </c>
      <c r="O5540" s="251">
        <v>4</v>
      </c>
      <c r="Q5540" s="251" t="s">
        <v>16232</v>
      </c>
      <c r="R5540" s="251" t="s">
        <v>9960</v>
      </c>
      <c r="S5540" s="252">
        <v>8113852570</v>
      </c>
      <c r="T5540" s="251" t="str">
        <f t="shared" si="346"/>
        <v>I03062538113852570</v>
      </c>
      <c r="W5540" s="251" t="str">
        <f t="shared" si="347"/>
        <v>I030625381138-52570</v>
      </c>
    </row>
    <row r="5541" spans="1:23" x14ac:dyDescent="0.3">
      <c r="A5541" s="256" t="str">
        <f t="shared" si="345"/>
        <v>I0306253-811500K520-00004</v>
      </c>
      <c r="B5541" s="251" t="s">
        <v>9117</v>
      </c>
      <c r="C5541" s="251" t="s">
        <v>9954</v>
      </c>
      <c r="D5541" s="251" t="s">
        <v>9118</v>
      </c>
      <c r="E5541" s="251" t="s">
        <v>14446</v>
      </c>
      <c r="F5541" s="251" t="s">
        <v>9974</v>
      </c>
      <c r="G5541" s="251" t="s">
        <v>280</v>
      </c>
      <c r="H5541" s="251" t="s">
        <v>3429</v>
      </c>
      <c r="I5541" s="257" t="str">
        <f t="shared" si="344"/>
        <v>-00004</v>
      </c>
      <c r="J5541" s="251">
        <v>4</v>
      </c>
      <c r="K5541" s="251">
        <v>4</v>
      </c>
      <c r="M5541" s="251" t="s">
        <v>9958</v>
      </c>
      <c r="N5541" s="251" t="s">
        <v>14725</v>
      </c>
      <c r="O5541" s="251">
        <v>4</v>
      </c>
      <c r="Q5541" s="251" t="s">
        <v>9117</v>
      </c>
      <c r="R5541" s="251" t="s">
        <v>9960</v>
      </c>
      <c r="S5541" s="252" t="s">
        <v>12</v>
      </c>
      <c r="T5541" s="251" t="str">
        <f t="shared" si="346"/>
        <v>I0306253811500K520</v>
      </c>
      <c r="W5541" s="251" t="str">
        <f t="shared" si="347"/>
        <v>I030625381150-0K520</v>
      </c>
    </row>
    <row r="5542" spans="1:23" x14ac:dyDescent="0.3">
      <c r="A5542" s="256" t="str">
        <f t="shared" si="345"/>
        <v>I0306253-811500K580-00013</v>
      </c>
      <c r="B5542" s="251" t="s">
        <v>16233</v>
      </c>
      <c r="C5542" s="251" t="s">
        <v>9954</v>
      </c>
      <c r="D5542" s="251" t="s">
        <v>9118</v>
      </c>
      <c r="E5542" s="251" t="s">
        <v>14446</v>
      </c>
      <c r="F5542" s="251" t="s">
        <v>9976</v>
      </c>
      <c r="G5542" s="251" t="s">
        <v>437</v>
      </c>
      <c r="H5542" s="251" t="s">
        <v>3429</v>
      </c>
      <c r="I5542" s="257" t="str">
        <f t="shared" si="344"/>
        <v>-00013</v>
      </c>
      <c r="J5542" s="251">
        <v>13</v>
      </c>
      <c r="K5542" s="251">
        <v>13</v>
      </c>
      <c r="M5542" s="251" t="s">
        <v>9958</v>
      </c>
      <c r="N5542" s="251" t="s">
        <v>14725</v>
      </c>
      <c r="O5542" s="251">
        <v>13</v>
      </c>
      <c r="Q5542" s="251" t="s">
        <v>16233</v>
      </c>
      <c r="R5542" s="251" t="s">
        <v>9960</v>
      </c>
      <c r="S5542" s="252" t="s">
        <v>436</v>
      </c>
      <c r="T5542" s="251" t="str">
        <f t="shared" si="346"/>
        <v>I0306253811500K580</v>
      </c>
      <c r="W5542" s="251" t="str">
        <f t="shared" si="347"/>
        <v>I030625381150-0K580</v>
      </c>
    </row>
    <row r="5543" spans="1:23" x14ac:dyDescent="0.3">
      <c r="A5543" s="256" t="str">
        <f t="shared" si="345"/>
        <v>I0306253-811700K520-00003</v>
      </c>
      <c r="B5543" s="251" t="s">
        <v>16234</v>
      </c>
      <c r="C5543" s="251" t="s">
        <v>9954</v>
      </c>
      <c r="D5543" s="251" t="s">
        <v>9118</v>
      </c>
      <c r="E5543" s="251" t="s">
        <v>14446</v>
      </c>
      <c r="F5543" s="251" t="s">
        <v>9978</v>
      </c>
      <c r="G5543" s="251" t="s">
        <v>285</v>
      </c>
      <c r="H5543" s="251" t="s">
        <v>5102</v>
      </c>
      <c r="I5543" s="257" t="str">
        <f t="shared" si="344"/>
        <v>-00003</v>
      </c>
      <c r="J5543" s="251">
        <v>3</v>
      </c>
      <c r="K5543" s="251">
        <v>3</v>
      </c>
      <c r="M5543" s="251" t="s">
        <v>9958</v>
      </c>
      <c r="N5543" s="251" t="s">
        <v>14725</v>
      </c>
      <c r="O5543" s="251">
        <v>3</v>
      </c>
      <c r="Q5543" s="251" t="s">
        <v>16234</v>
      </c>
      <c r="R5543" s="251" t="s">
        <v>9960</v>
      </c>
      <c r="S5543" s="252" t="s">
        <v>284</v>
      </c>
      <c r="T5543" s="251" t="str">
        <f t="shared" si="346"/>
        <v>I0306253811700K520</v>
      </c>
      <c r="W5543" s="251" t="str">
        <f t="shared" si="347"/>
        <v>I030625381170-0K520</v>
      </c>
    </row>
    <row r="5544" spans="1:23" x14ac:dyDescent="0.3">
      <c r="A5544" s="256" t="str">
        <f t="shared" si="345"/>
        <v>I0306253-811700K580-00009</v>
      </c>
      <c r="B5544" s="251" t="s">
        <v>16235</v>
      </c>
      <c r="C5544" s="251" t="s">
        <v>9954</v>
      </c>
      <c r="D5544" s="251" t="s">
        <v>9118</v>
      </c>
      <c r="E5544" s="251" t="s">
        <v>14446</v>
      </c>
      <c r="F5544" s="251" t="s">
        <v>9980</v>
      </c>
      <c r="G5544" s="251" t="s">
        <v>442</v>
      </c>
      <c r="H5544" s="251" t="s">
        <v>5102</v>
      </c>
      <c r="I5544" s="257" t="str">
        <f t="shared" si="344"/>
        <v>-00009</v>
      </c>
      <c r="J5544" s="251">
        <v>9</v>
      </c>
      <c r="K5544" s="251">
        <v>9</v>
      </c>
      <c r="M5544" s="251" t="s">
        <v>9958</v>
      </c>
      <c r="N5544" s="251" t="s">
        <v>14725</v>
      </c>
      <c r="O5544" s="251">
        <v>9</v>
      </c>
      <c r="Q5544" s="251" t="s">
        <v>16235</v>
      </c>
      <c r="R5544" s="251" t="s">
        <v>9960</v>
      </c>
      <c r="S5544" s="252" t="s">
        <v>441</v>
      </c>
      <c r="T5544" s="251" t="str">
        <f t="shared" si="346"/>
        <v>I0306253811700K580</v>
      </c>
      <c r="W5544" s="251" t="str">
        <f t="shared" si="347"/>
        <v>I030625381170-0K580</v>
      </c>
    </row>
    <row r="5545" spans="1:23" x14ac:dyDescent="0.3">
      <c r="A5545" s="256" t="str">
        <f t="shared" si="345"/>
        <v>I0306253-815500K210-00003</v>
      </c>
      <c r="B5545" s="251" t="s">
        <v>16236</v>
      </c>
      <c r="C5545" s="251" t="s">
        <v>9954</v>
      </c>
      <c r="D5545" s="251" t="s">
        <v>9118</v>
      </c>
      <c r="E5545" s="251" t="s">
        <v>14446</v>
      </c>
      <c r="F5545" s="251" t="s">
        <v>9982</v>
      </c>
      <c r="G5545" s="251" t="s">
        <v>654</v>
      </c>
      <c r="H5545" s="251" t="s">
        <v>5202</v>
      </c>
      <c r="I5545" s="257" t="str">
        <f t="shared" si="344"/>
        <v>-00003</v>
      </c>
      <c r="J5545" s="251">
        <v>3</v>
      </c>
      <c r="K5545" s="251">
        <v>3</v>
      </c>
      <c r="M5545" s="251" t="s">
        <v>9958</v>
      </c>
      <c r="N5545" s="251" t="s">
        <v>14725</v>
      </c>
      <c r="O5545" s="251">
        <v>3</v>
      </c>
      <c r="Q5545" s="251" t="s">
        <v>16236</v>
      </c>
      <c r="R5545" s="251" t="s">
        <v>9960</v>
      </c>
      <c r="S5545" s="252" t="s">
        <v>653</v>
      </c>
      <c r="T5545" s="251" t="str">
        <f t="shared" si="346"/>
        <v>I0306253815500K210</v>
      </c>
      <c r="W5545" s="251" t="str">
        <f t="shared" si="347"/>
        <v>I030625381550-0K210</v>
      </c>
    </row>
    <row r="5546" spans="1:23" x14ac:dyDescent="0.3">
      <c r="A5546" s="256" t="str">
        <f t="shared" si="345"/>
        <v>I0306253-815500K240-00005</v>
      </c>
      <c r="B5546" s="251" t="s">
        <v>16237</v>
      </c>
      <c r="C5546" s="251" t="s">
        <v>9954</v>
      </c>
      <c r="D5546" s="251" t="s">
        <v>9118</v>
      </c>
      <c r="E5546" s="251" t="s">
        <v>14446</v>
      </c>
      <c r="F5546" s="251" t="s">
        <v>9984</v>
      </c>
      <c r="G5546" s="251" t="s">
        <v>727</v>
      </c>
      <c r="H5546" s="251" t="s">
        <v>5202</v>
      </c>
      <c r="I5546" s="257" t="str">
        <f t="shared" si="344"/>
        <v>-00005</v>
      </c>
      <c r="J5546" s="251">
        <v>5</v>
      </c>
      <c r="K5546" s="251">
        <v>5</v>
      </c>
      <c r="M5546" s="251" t="s">
        <v>9958</v>
      </c>
      <c r="N5546" s="251" t="s">
        <v>14725</v>
      </c>
      <c r="O5546" s="251">
        <v>5</v>
      </c>
      <c r="Q5546" s="251" t="s">
        <v>16237</v>
      </c>
      <c r="R5546" s="251" t="s">
        <v>9960</v>
      </c>
      <c r="S5546" s="252" t="s">
        <v>726</v>
      </c>
      <c r="T5546" s="251" t="str">
        <f t="shared" si="346"/>
        <v>I0306253815500K240</v>
      </c>
      <c r="W5546" s="251" t="str">
        <f t="shared" si="347"/>
        <v>I030625381550-0K240</v>
      </c>
    </row>
    <row r="5547" spans="1:23" x14ac:dyDescent="0.3">
      <c r="A5547" s="256" t="str">
        <f t="shared" si="345"/>
        <v>I0306253-815500K630-00001</v>
      </c>
      <c r="B5547" s="251" t="s">
        <v>16238</v>
      </c>
      <c r="C5547" s="251" t="s">
        <v>9954</v>
      </c>
      <c r="D5547" s="251" t="s">
        <v>9118</v>
      </c>
      <c r="E5547" s="251" t="s">
        <v>14446</v>
      </c>
      <c r="F5547" s="251" t="s">
        <v>9986</v>
      </c>
      <c r="G5547" s="251" t="s">
        <v>3385</v>
      </c>
      <c r="H5547" s="251" t="s">
        <v>5202</v>
      </c>
      <c r="I5547" s="257" t="str">
        <f t="shared" si="344"/>
        <v>-00001</v>
      </c>
      <c r="J5547" s="251">
        <v>1</v>
      </c>
      <c r="K5547" s="251">
        <v>1</v>
      </c>
      <c r="M5547" s="251" t="s">
        <v>9958</v>
      </c>
      <c r="N5547" s="251" t="s">
        <v>14725</v>
      </c>
      <c r="O5547" s="251">
        <v>1</v>
      </c>
      <c r="Q5547" s="251" t="s">
        <v>16238</v>
      </c>
      <c r="R5547" s="251" t="s">
        <v>9960</v>
      </c>
      <c r="S5547" s="252" t="s">
        <v>3366</v>
      </c>
      <c r="T5547" s="251" t="str">
        <f t="shared" si="346"/>
        <v>I0306253815500K630</v>
      </c>
      <c r="W5547" s="251" t="str">
        <f t="shared" si="347"/>
        <v>I030625381550-0K630</v>
      </c>
    </row>
    <row r="5548" spans="1:23" x14ac:dyDescent="0.3">
      <c r="A5548" s="256" t="str">
        <f t="shared" si="345"/>
        <v>I0306253-815510K240-00009</v>
      </c>
      <c r="B5548" s="251" t="s">
        <v>16239</v>
      </c>
      <c r="C5548" s="251" t="s">
        <v>9954</v>
      </c>
      <c r="D5548" s="251" t="s">
        <v>9118</v>
      </c>
      <c r="E5548" s="251" t="s">
        <v>14446</v>
      </c>
      <c r="F5548" s="251" t="s">
        <v>9988</v>
      </c>
      <c r="G5548" s="251" t="s">
        <v>740</v>
      </c>
      <c r="H5548" s="251" t="s">
        <v>3436</v>
      </c>
      <c r="I5548" s="257" t="str">
        <f t="shared" si="344"/>
        <v>-00009</v>
      </c>
      <c r="J5548" s="251">
        <v>9</v>
      </c>
      <c r="K5548" s="251">
        <v>9</v>
      </c>
      <c r="M5548" s="251" t="s">
        <v>9958</v>
      </c>
      <c r="N5548" s="251" t="s">
        <v>14725</v>
      </c>
      <c r="O5548" s="251">
        <v>9</v>
      </c>
      <c r="Q5548" s="251" t="s">
        <v>16239</v>
      </c>
      <c r="R5548" s="251" t="s">
        <v>9960</v>
      </c>
      <c r="S5548" s="252" t="s">
        <v>9</v>
      </c>
      <c r="T5548" s="251" t="str">
        <f t="shared" si="346"/>
        <v>I0306253815510K240</v>
      </c>
      <c r="W5548" s="251" t="str">
        <f t="shared" si="347"/>
        <v>I030625381551-0K240</v>
      </c>
    </row>
    <row r="5549" spans="1:23" x14ac:dyDescent="0.3">
      <c r="A5549" s="256" t="str">
        <f t="shared" si="345"/>
        <v>I0306253-815550K210-00001</v>
      </c>
      <c r="B5549" s="251" t="s">
        <v>16240</v>
      </c>
      <c r="C5549" s="251" t="s">
        <v>9954</v>
      </c>
      <c r="D5549" s="251" t="s">
        <v>9118</v>
      </c>
      <c r="E5549" s="251" t="s">
        <v>14446</v>
      </c>
      <c r="F5549" s="251" t="s">
        <v>9990</v>
      </c>
      <c r="G5549" s="251" t="s">
        <v>663</v>
      </c>
      <c r="H5549" s="251" t="s">
        <v>3440</v>
      </c>
      <c r="I5549" s="257" t="str">
        <f t="shared" si="344"/>
        <v>-00001</v>
      </c>
      <c r="J5549" s="251">
        <v>1</v>
      </c>
      <c r="K5549" s="251">
        <v>1</v>
      </c>
      <c r="M5549" s="251" t="s">
        <v>10007</v>
      </c>
      <c r="N5549" s="251" t="s">
        <v>14725</v>
      </c>
      <c r="O5549" s="251">
        <v>1</v>
      </c>
      <c r="Q5549" s="251" t="s">
        <v>16240</v>
      </c>
      <c r="R5549" s="251" t="s">
        <v>9960</v>
      </c>
      <c r="S5549" s="252" t="s">
        <v>662</v>
      </c>
      <c r="T5549" s="251" t="str">
        <f t="shared" si="346"/>
        <v>I0306253815550K210</v>
      </c>
      <c r="W5549" s="251" t="str">
        <f t="shared" si="347"/>
        <v>I030625381555-0K210</v>
      </c>
    </row>
    <row r="5550" spans="1:23" x14ac:dyDescent="0.3">
      <c r="A5550" s="256" t="str">
        <f t="shared" si="345"/>
        <v>I0306253-815600D891-00001</v>
      </c>
      <c r="B5550" s="251" t="s">
        <v>9121</v>
      </c>
      <c r="C5550" s="251" t="s">
        <v>9954</v>
      </c>
      <c r="D5550" s="251" t="s">
        <v>9118</v>
      </c>
      <c r="E5550" s="251" t="s">
        <v>14446</v>
      </c>
      <c r="F5550" s="251" t="s">
        <v>9992</v>
      </c>
      <c r="G5550" s="251" t="s">
        <v>3397</v>
      </c>
      <c r="H5550" s="251" t="s">
        <v>5204</v>
      </c>
      <c r="I5550" s="257" t="str">
        <f t="shared" si="344"/>
        <v>-00001</v>
      </c>
      <c r="J5550" s="251">
        <v>1</v>
      </c>
      <c r="K5550" s="251">
        <v>1</v>
      </c>
      <c r="M5550" s="251" t="s">
        <v>9993</v>
      </c>
      <c r="N5550" s="251" t="s">
        <v>14725</v>
      </c>
      <c r="O5550" s="251">
        <v>1</v>
      </c>
      <c r="Q5550" s="251" t="s">
        <v>9121</v>
      </c>
      <c r="R5550" s="251" t="s">
        <v>9960</v>
      </c>
      <c r="S5550" s="252" t="s">
        <v>3396</v>
      </c>
      <c r="T5550" s="251" t="str">
        <f t="shared" si="346"/>
        <v>I0306253815600D891</v>
      </c>
      <c r="W5550" s="251" t="str">
        <f t="shared" si="347"/>
        <v>I030625381560-0D891</v>
      </c>
    </row>
    <row r="5551" spans="1:23" x14ac:dyDescent="0.3">
      <c r="A5551" s="256" t="str">
        <f t="shared" si="345"/>
        <v>I0306253-815600K210-00011</v>
      </c>
      <c r="B5551" s="251" t="s">
        <v>16241</v>
      </c>
      <c r="C5551" s="251" t="s">
        <v>9954</v>
      </c>
      <c r="D5551" s="251" t="s">
        <v>9118</v>
      </c>
      <c r="E5551" s="251" t="s">
        <v>14446</v>
      </c>
      <c r="F5551" s="251" t="s">
        <v>9995</v>
      </c>
      <c r="G5551" s="251" t="s">
        <v>670</v>
      </c>
      <c r="H5551" s="251" t="s">
        <v>5204</v>
      </c>
      <c r="I5551" s="257" t="str">
        <f t="shared" si="344"/>
        <v>-00011</v>
      </c>
      <c r="J5551" s="251">
        <v>11</v>
      </c>
      <c r="K5551" s="251">
        <v>11</v>
      </c>
      <c r="M5551" s="251" t="s">
        <v>9958</v>
      </c>
      <c r="N5551" s="251" t="s">
        <v>14725</v>
      </c>
      <c r="O5551" s="251">
        <v>11</v>
      </c>
      <c r="Q5551" s="251" t="s">
        <v>16241</v>
      </c>
      <c r="R5551" s="251" t="s">
        <v>9960</v>
      </c>
      <c r="S5551" s="252" t="s">
        <v>13</v>
      </c>
      <c r="T5551" s="251" t="str">
        <f t="shared" si="346"/>
        <v>I0306253815600K210</v>
      </c>
      <c r="W5551" s="251" t="str">
        <f t="shared" si="347"/>
        <v>I030625381560-0K210</v>
      </c>
    </row>
    <row r="5552" spans="1:23" x14ac:dyDescent="0.3">
      <c r="A5552" s="256" t="str">
        <f t="shared" si="345"/>
        <v>I0306253-815600K240-00008</v>
      </c>
      <c r="B5552" s="251" t="s">
        <v>16242</v>
      </c>
      <c r="C5552" s="251" t="s">
        <v>9954</v>
      </c>
      <c r="D5552" s="251" t="s">
        <v>9118</v>
      </c>
      <c r="E5552" s="251" t="s">
        <v>14446</v>
      </c>
      <c r="F5552" s="251" t="s">
        <v>9997</v>
      </c>
      <c r="G5552" s="251" t="s">
        <v>744</v>
      </c>
      <c r="H5552" s="251" t="s">
        <v>5204</v>
      </c>
      <c r="I5552" s="257" t="str">
        <f t="shared" si="344"/>
        <v>-00008</v>
      </c>
      <c r="J5552" s="251">
        <v>8</v>
      </c>
      <c r="K5552" s="251">
        <v>8</v>
      </c>
      <c r="M5552" s="251" t="s">
        <v>9958</v>
      </c>
      <c r="N5552" s="251" t="s">
        <v>14725</v>
      </c>
      <c r="O5552" s="251">
        <v>8</v>
      </c>
      <c r="Q5552" s="251" t="s">
        <v>16242</v>
      </c>
      <c r="R5552" s="251" t="s">
        <v>9960</v>
      </c>
      <c r="S5552" s="252" t="s">
        <v>743</v>
      </c>
      <c r="T5552" s="251" t="str">
        <f t="shared" si="346"/>
        <v>I0306253815600K240</v>
      </c>
      <c r="W5552" s="251" t="str">
        <f t="shared" si="347"/>
        <v>I030625381560-0K240</v>
      </c>
    </row>
    <row r="5553" spans="1:23" x14ac:dyDescent="0.3">
      <c r="A5553" s="256" t="str">
        <f t="shared" si="345"/>
        <v>I0306253-815600K590-00003</v>
      </c>
      <c r="B5553" s="251" t="s">
        <v>16243</v>
      </c>
      <c r="C5553" s="251" t="s">
        <v>9954</v>
      </c>
      <c r="D5553" s="251" t="s">
        <v>9118</v>
      </c>
      <c r="E5553" s="251" t="s">
        <v>14446</v>
      </c>
      <c r="F5553" s="251" t="s">
        <v>10000</v>
      </c>
      <c r="G5553" s="251" t="s">
        <v>3386</v>
      </c>
      <c r="H5553" s="251" t="s">
        <v>5204</v>
      </c>
      <c r="I5553" s="257" t="str">
        <f t="shared" si="344"/>
        <v>-00003</v>
      </c>
      <c r="J5553" s="251">
        <v>3</v>
      </c>
      <c r="K5553" s="251">
        <v>3</v>
      </c>
      <c r="M5553" s="251" t="s">
        <v>9958</v>
      </c>
      <c r="N5553" s="251" t="s">
        <v>14725</v>
      </c>
      <c r="O5553" s="251">
        <v>3</v>
      </c>
      <c r="Q5553" s="251" t="s">
        <v>16243</v>
      </c>
      <c r="R5553" s="251" t="s">
        <v>9960</v>
      </c>
      <c r="S5553" s="252" t="s">
        <v>3370</v>
      </c>
      <c r="T5553" s="251" t="str">
        <f t="shared" si="346"/>
        <v>I0306253815600K590</v>
      </c>
      <c r="W5553" s="251" t="str">
        <f t="shared" si="347"/>
        <v>I030625381560-0K590</v>
      </c>
    </row>
    <row r="5554" spans="1:23" x14ac:dyDescent="0.3">
      <c r="A5554" s="256" t="str">
        <f t="shared" si="345"/>
        <v>I0306253-815610K240-00015</v>
      </c>
      <c r="B5554" s="251" t="s">
        <v>16244</v>
      </c>
      <c r="C5554" s="251" t="s">
        <v>9954</v>
      </c>
      <c r="D5554" s="251" t="s">
        <v>9118</v>
      </c>
      <c r="E5554" s="251" t="s">
        <v>14446</v>
      </c>
      <c r="F5554" s="251" t="s">
        <v>10002</v>
      </c>
      <c r="G5554" s="251" t="s">
        <v>753</v>
      </c>
      <c r="H5554" s="251" t="s">
        <v>3443</v>
      </c>
      <c r="I5554" s="257" t="str">
        <f t="shared" si="344"/>
        <v>-00015</v>
      </c>
      <c r="J5554" s="251">
        <v>15</v>
      </c>
      <c r="K5554" s="251">
        <v>15</v>
      </c>
      <c r="M5554" s="251" t="s">
        <v>9958</v>
      </c>
      <c r="N5554" s="251" t="s">
        <v>14725</v>
      </c>
      <c r="O5554" s="251">
        <v>15</v>
      </c>
      <c r="Q5554" s="251" t="s">
        <v>16244</v>
      </c>
      <c r="R5554" s="251" t="s">
        <v>9960</v>
      </c>
      <c r="S5554" s="252" t="s">
        <v>10</v>
      </c>
      <c r="T5554" s="251" t="str">
        <f t="shared" si="346"/>
        <v>I0306253815610K240</v>
      </c>
      <c r="W5554" s="251" t="str">
        <f t="shared" si="347"/>
        <v>I030625381561-0K240</v>
      </c>
    </row>
    <row r="5555" spans="1:23" x14ac:dyDescent="0.3">
      <c r="A5555" s="256" t="str">
        <f t="shared" si="345"/>
        <v>I0306253-815800K050-00002</v>
      </c>
      <c r="B5555" s="251" t="s">
        <v>16245</v>
      </c>
      <c r="C5555" s="251" t="s">
        <v>9954</v>
      </c>
      <c r="D5555" s="251" t="s">
        <v>9118</v>
      </c>
      <c r="E5555" s="251" t="s">
        <v>14446</v>
      </c>
      <c r="F5555" s="251" t="s">
        <v>10005</v>
      </c>
      <c r="G5555" s="251" t="s">
        <v>756</v>
      </c>
      <c r="H5555" s="251" t="s">
        <v>758</v>
      </c>
      <c r="I5555" s="257" t="str">
        <f t="shared" si="344"/>
        <v>-00002</v>
      </c>
      <c r="J5555" s="251">
        <v>2</v>
      </c>
      <c r="K5555" s="251">
        <v>2</v>
      </c>
      <c r="M5555" s="251" t="s">
        <v>9958</v>
      </c>
      <c r="N5555" s="251" t="s">
        <v>14725</v>
      </c>
      <c r="O5555" s="251">
        <v>2</v>
      </c>
      <c r="Q5555" s="251" t="s">
        <v>16245</v>
      </c>
      <c r="R5555" s="251" t="s">
        <v>9960</v>
      </c>
      <c r="S5555" s="252" t="s">
        <v>6</v>
      </c>
      <c r="T5555" s="251" t="str">
        <f t="shared" si="346"/>
        <v>I0306253815800K050</v>
      </c>
      <c r="W5555" s="251" t="str">
        <f t="shared" si="347"/>
        <v>I030625381580-0K050</v>
      </c>
    </row>
    <row r="5556" spans="1:23" x14ac:dyDescent="0.3">
      <c r="A5556" s="256" t="str">
        <f t="shared" si="345"/>
        <v>I0306253-815800K260-00002</v>
      </c>
      <c r="B5556" s="251" t="s">
        <v>16246</v>
      </c>
      <c r="C5556" s="251" t="s">
        <v>9954</v>
      </c>
      <c r="D5556" s="251" t="s">
        <v>9118</v>
      </c>
      <c r="E5556" s="251" t="s">
        <v>14446</v>
      </c>
      <c r="F5556" s="251" t="s">
        <v>10009</v>
      </c>
      <c r="G5556" s="251" t="s">
        <v>3387</v>
      </c>
      <c r="H5556" s="251" t="s">
        <v>758</v>
      </c>
      <c r="I5556" s="257" t="str">
        <f t="shared" si="344"/>
        <v>-00002</v>
      </c>
      <c r="J5556" s="251">
        <v>2</v>
      </c>
      <c r="K5556" s="251">
        <v>2</v>
      </c>
      <c r="M5556" s="251" t="s">
        <v>9993</v>
      </c>
      <c r="N5556" s="251" t="s">
        <v>14725</v>
      </c>
      <c r="O5556" s="251">
        <v>2</v>
      </c>
      <c r="Q5556" s="251" t="s">
        <v>16246</v>
      </c>
      <c r="R5556" s="251" t="s">
        <v>9960</v>
      </c>
      <c r="S5556" s="252" t="s">
        <v>3374</v>
      </c>
      <c r="T5556" s="251" t="str">
        <f t="shared" si="346"/>
        <v>I0306253815800K260</v>
      </c>
      <c r="W5556" s="251" t="str">
        <f t="shared" si="347"/>
        <v>I030625381580-0K260</v>
      </c>
    </row>
    <row r="5557" spans="1:23" x14ac:dyDescent="0.3">
      <c r="A5557" s="256" t="str">
        <f t="shared" si="345"/>
        <v>I0306253-815900K050-00002</v>
      </c>
      <c r="B5557" s="251" t="s">
        <v>16247</v>
      </c>
      <c r="C5557" s="251" t="s">
        <v>9954</v>
      </c>
      <c r="D5557" s="251" t="s">
        <v>9118</v>
      </c>
      <c r="E5557" s="251" t="s">
        <v>14446</v>
      </c>
      <c r="F5557" s="251" t="s">
        <v>10012</v>
      </c>
      <c r="G5557" s="251" t="s">
        <v>767</v>
      </c>
      <c r="H5557" s="251" t="s">
        <v>770</v>
      </c>
      <c r="I5557" s="257" t="str">
        <f t="shared" si="344"/>
        <v>-00002</v>
      </c>
      <c r="J5557" s="251">
        <v>2</v>
      </c>
      <c r="K5557" s="251">
        <v>2</v>
      </c>
      <c r="M5557" s="251" t="s">
        <v>9958</v>
      </c>
      <c r="N5557" s="251" t="s">
        <v>14725</v>
      </c>
      <c r="O5557" s="251">
        <v>2</v>
      </c>
      <c r="Q5557" s="251" t="s">
        <v>16247</v>
      </c>
      <c r="R5557" s="251" t="s">
        <v>9960</v>
      </c>
      <c r="S5557" s="252" t="s">
        <v>766</v>
      </c>
      <c r="T5557" s="251" t="str">
        <f t="shared" si="346"/>
        <v>I0306253815900K050</v>
      </c>
      <c r="W5557" s="251" t="str">
        <f t="shared" si="347"/>
        <v>I030625381590-0K050</v>
      </c>
    </row>
    <row r="5558" spans="1:23" x14ac:dyDescent="0.3">
      <c r="A5558" s="256" t="str">
        <f t="shared" si="345"/>
        <v>I0306253-815900K260-00002</v>
      </c>
      <c r="B5558" s="251" t="s">
        <v>16248</v>
      </c>
      <c r="C5558" s="251" t="s">
        <v>9954</v>
      </c>
      <c r="D5558" s="251" t="s">
        <v>9118</v>
      </c>
      <c r="E5558" s="251" t="s">
        <v>14446</v>
      </c>
      <c r="F5558" s="251" t="s">
        <v>10188</v>
      </c>
      <c r="G5558" s="251" t="s">
        <v>3388</v>
      </c>
      <c r="H5558" s="251" t="s">
        <v>770</v>
      </c>
      <c r="I5558" s="257" t="str">
        <f t="shared" si="344"/>
        <v>-00002</v>
      </c>
      <c r="J5558" s="251">
        <v>2</v>
      </c>
      <c r="K5558" s="251">
        <v>2</v>
      </c>
      <c r="M5558" s="251" t="s">
        <v>9993</v>
      </c>
      <c r="N5558" s="251" t="s">
        <v>14725</v>
      </c>
      <c r="O5558" s="251">
        <v>2</v>
      </c>
      <c r="Q5558" s="251" t="s">
        <v>16248</v>
      </c>
      <c r="R5558" s="251" t="s">
        <v>9960</v>
      </c>
      <c r="S5558" s="252" t="s">
        <v>3377</v>
      </c>
      <c r="T5558" s="251" t="str">
        <f t="shared" si="346"/>
        <v>I0306253815900K260</v>
      </c>
      <c r="W5558" s="251" t="str">
        <f t="shared" si="347"/>
        <v>I030625381590-0K260</v>
      </c>
    </row>
    <row r="5559" spans="1:23" x14ac:dyDescent="0.3">
      <c r="A5559" s="256" t="str">
        <f t="shared" si="345"/>
        <v>I0306253-81590BZ400-00001</v>
      </c>
      <c r="B5559" s="251" t="s">
        <v>16249</v>
      </c>
      <c r="C5559" s="251" t="s">
        <v>9954</v>
      </c>
      <c r="D5559" s="251" t="s">
        <v>9118</v>
      </c>
      <c r="E5559" s="251" t="s">
        <v>14446</v>
      </c>
      <c r="F5559" s="251" t="s">
        <v>10190</v>
      </c>
      <c r="G5559" s="251" t="s">
        <v>5309</v>
      </c>
      <c r="H5559" s="251" t="s">
        <v>9998</v>
      </c>
      <c r="I5559" s="257" t="str">
        <f t="shared" si="344"/>
        <v>-00001</v>
      </c>
      <c r="J5559" s="251">
        <v>1</v>
      </c>
      <c r="K5559" s="251">
        <v>1</v>
      </c>
      <c r="M5559" s="251" t="s">
        <v>9993</v>
      </c>
      <c r="N5559" s="251" t="s">
        <v>14725</v>
      </c>
      <c r="O5559" s="251">
        <v>1</v>
      </c>
      <c r="Q5559" s="251" t="s">
        <v>16249</v>
      </c>
      <c r="R5559" s="251" t="s">
        <v>9960</v>
      </c>
      <c r="S5559" s="252" t="s">
        <v>8687</v>
      </c>
      <c r="T5559" s="251" t="str">
        <f t="shared" si="346"/>
        <v>I030625381590BZ400</v>
      </c>
      <c r="W5559" s="251" t="str">
        <f t="shared" si="347"/>
        <v>I030625381590-BZ400</v>
      </c>
    </row>
    <row r="5560" spans="1:23" x14ac:dyDescent="0.3">
      <c r="A5560" s="256" t="str">
        <f t="shared" si="345"/>
        <v>I0306253-9008081116-00001</v>
      </c>
      <c r="B5560" s="251" t="s">
        <v>16250</v>
      </c>
      <c r="C5560" s="251" t="s">
        <v>9954</v>
      </c>
      <c r="D5560" s="251" t="s">
        <v>9118</v>
      </c>
      <c r="E5560" s="251" t="s">
        <v>14446</v>
      </c>
      <c r="F5560" s="251" t="s">
        <v>10192</v>
      </c>
      <c r="G5560" s="251" t="s">
        <v>934</v>
      </c>
      <c r="H5560" s="251" t="s">
        <v>3393</v>
      </c>
      <c r="I5560" s="257" t="str">
        <f t="shared" si="344"/>
        <v>-00001</v>
      </c>
      <c r="J5560" s="251">
        <v>1</v>
      </c>
      <c r="K5560" s="251">
        <v>1</v>
      </c>
      <c r="M5560" s="251" t="s">
        <v>10007</v>
      </c>
      <c r="N5560" s="251" t="s">
        <v>14725</v>
      </c>
      <c r="O5560" s="251">
        <v>1</v>
      </c>
      <c r="Q5560" s="251" t="s">
        <v>16250</v>
      </c>
      <c r="R5560" s="251" t="s">
        <v>9960</v>
      </c>
      <c r="S5560" s="252">
        <v>9008081116</v>
      </c>
      <c r="T5560" s="251" t="str">
        <f t="shared" si="346"/>
        <v>I03062539008081116</v>
      </c>
      <c r="W5560" s="251" t="str">
        <f t="shared" si="347"/>
        <v>I030625390080-81116</v>
      </c>
    </row>
    <row r="5561" spans="1:23" x14ac:dyDescent="0.3">
      <c r="A5561" s="256" t="str">
        <f t="shared" si="345"/>
        <v>I0306253-9098113087-00004</v>
      </c>
      <c r="B5561" s="251" t="s">
        <v>16251</v>
      </c>
      <c r="C5561" s="251" t="s">
        <v>9954</v>
      </c>
      <c r="D5561" s="251" t="s">
        <v>9118</v>
      </c>
      <c r="E5561" s="251" t="s">
        <v>14446</v>
      </c>
      <c r="F5561" s="251" t="s">
        <v>10194</v>
      </c>
      <c r="G5561" s="251" t="s">
        <v>939</v>
      </c>
      <c r="H5561" s="251" t="s">
        <v>3393</v>
      </c>
      <c r="I5561" s="257" t="str">
        <f t="shared" si="344"/>
        <v>-00004</v>
      </c>
      <c r="J5561" s="251">
        <v>4</v>
      </c>
      <c r="K5561" s="251">
        <v>4</v>
      </c>
      <c r="M5561" s="251" t="s">
        <v>10003</v>
      </c>
      <c r="N5561" s="251" t="s">
        <v>14725</v>
      </c>
      <c r="O5561" s="251">
        <v>4</v>
      </c>
      <c r="Q5561" s="251" t="s">
        <v>16251</v>
      </c>
      <c r="R5561" s="251" t="s">
        <v>9960</v>
      </c>
      <c r="S5561" s="252">
        <v>9098113087</v>
      </c>
      <c r="T5561" s="251" t="str">
        <f t="shared" si="346"/>
        <v>I03062539098113087</v>
      </c>
      <c r="W5561" s="251" t="str">
        <f t="shared" si="347"/>
        <v>I030625390981-13087</v>
      </c>
    </row>
    <row r="5562" spans="1:23" x14ac:dyDescent="0.3">
      <c r="A5562" s="256" t="str">
        <f t="shared" si="345"/>
        <v>I0306253-9098122003-00009</v>
      </c>
      <c r="B5562" s="251" t="s">
        <v>16252</v>
      </c>
      <c r="C5562" s="251" t="s">
        <v>9954</v>
      </c>
      <c r="D5562" s="251" t="s">
        <v>9118</v>
      </c>
      <c r="E5562" s="251" t="s">
        <v>14446</v>
      </c>
      <c r="F5562" s="251" t="s">
        <v>10196</v>
      </c>
      <c r="G5562" s="251" t="s">
        <v>926</v>
      </c>
      <c r="H5562" s="251" t="s">
        <v>1564</v>
      </c>
      <c r="I5562" s="257" t="str">
        <f t="shared" si="344"/>
        <v>-00009</v>
      </c>
      <c r="J5562" s="251">
        <v>9</v>
      </c>
      <c r="K5562" s="251">
        <v>9</v>
      </c>
      <c r="M5562" s="251" t="s">
        <v>10003</v>
      </c>
      <c r="N5562" s="251" t="s">
        <v>14725</v>
      </c>
      <c r="O5562" s="251">
        <v>9</v>
      </c>
      <c r="Q5562" s="251" t="s">
        <v>16252</v>
      </c>
      <c r="R5562" s="251" t="s">
        <v>9960</v>
      </c>
      <c r="S5562" s="252">
        <v>9098122003</v>
      </c>
      <c r="T5562" s="251" t="str">
        <f t="shared" si="346"/>
        <v>I03062539098122003</v>
      </c>
      <c r="W5562" s="251" t="str">
        <f t="shared" si="347"/>
        <v>I030625390981-22003</v>
      </c>
    </row>
    <row r="5563" spans="1:23" x14ac:dyDescent="0.3">
      <c r="A5563" s="256" t="str">
        <f t="shared" si="345"/>
        <v>I0306253-9913212050-00495</v>
      </c>
      <c r="B5563" s="251" t="s">
        <v>16253</v>
      </c>
      <c r="C5563" s="251" t="s">
        <v>9954</v>
      </c>
      <c r="D5563" s="251" t="s">
        <v>9118</v>
      </c>
      <c r="E5563" s="251" t="s">
        <v>14446</v>
      </c>
      <c r="F5563" s="251" t="s">
        <v>10198</v>
      </c>
      <c r="G5563" s="251" t="s">
        <v>946</v>
      </c>
      <c r="H5563" s="251" t="s">
        <v>10010</v>
      </c>
      <c r="I5563" s="257" t="str">
        <f t="shared" si="344"/>
        <v>-00495</v>
      </c>
      <c r="J5563" s="251">
        <v>495</v>
      </c>
      <c r="K5563" s="251">
        <v>495</v>
      </c>
      <c r="M5563" s="251" t="s">
        <v>10007</v>
      </c>
      <c r="N5563" s="251" t="s">
        <v>14725</v>
      </c>
      <c r="O5563" s="251">
        <v>495</v>
      </c>
      <c r="Q5563" s="251" t="s">
        <v>16253</v>
      </c>
      <c r="R5563" s="251" t="s">
        <v>9960</v>
      </c>
      <c r="S5563" s="252">
        <v>9913212050</v>
      </c>
      <c r="T5563" s="251" t="str">
        <f t="shared" si="346"/>
        <v>I03062539913212050</v>
      </c>
      <c r="W5563" s="251" t="str">
        <f t="shared" si="347"/>
        <v>I030625399132-12050</v>
      </c>
    </row>
    <row r="5564" spans="1:23" x14ac:dyDescent="0.3">
      <c r="A5564" s="256" t="str">
        <f t="shared" si="345"/>
        <v>I0306253-9913221210-00090</v>
      </c>
      <c r="B5564" s="251" t="s">
        <v>16254</v>
      </c>
      <c r="C5564" s="251" t="s">
        <v>9954</v>
      </c>
      <c r="D5564" s="251" t="s">
        <v>9118</v>
      </c>
      <c r="E5564" s="251" t="s">
        <v>14446</v>
      </c>
      <c r="F5564" s="251" t="s">
        <v>10200</v>
      </c>
      <c r="G5564" s="251" t="s">
        <v>916</v>
      </c>
      <c r="H5564" s="251" t="s">
        <v>10013</v>
      </c>
      <c r="I5564" s="257" t="str">
        <f t="shared" si="344"/>
        <v>-00090</v>
      </c>
      <c r="J5564" s="251">
        <v>90</v>
      </c>
      <c r="K5564" s="251">
        <v>90</v>
      </c>
      <c r="M5564" s="251" t="s">
        <v>10007</v>
      </c>
      <c r="N5564" s="251" t="s">
        <v>14725</v>
      </c>
      <c r="O5564" s="251">
        <v>90</v>
      </c>
      <c r="Q5564" s="251" t="s">
        <v>16254</v>
      </c>
      <c r="R5564" s="251" t="s">
        <v>9960</v>
      </c>
      <c r="S5564" s="252">
        <v>9913221210</v>
      </c>
      <c r="T5564" s="251" t="str">
        <f t="shared" si="346"/>
        <v>I03062539913221210</v>
      </c>
      <c r="W5564" s="251" t="str">
        <f t="shared" si="347"/>
        <v>I030625399132-21210</v>
      </c>
    </row>
    <row r="5565" spans="1:23" x14ac:dyDescent="0.3">
      <c r="A5565" s="256" t="str">
        <f t="shared" si="345"/>
        <v>I0306254-811100K591-00002</v>
      </c>
      <c r="B5565" s="251" t="s">
        <v>16255</v>
      </c>
      <c r="C5565" s="251" t="s">
        <v>9954</v>
      </c>
      <c r="D5565" s="251" t="s">
        <v>9129</v>
      </c>
      <c r="E5565" s="251" t="s">
        <v>14446</v>
      </c>
      <c r="F5565" s="251" t="s">
        <v>9957</v>
      </c>
      <c r="G5565" s="251" t="s">
        <v>401</v>
      </c>
      <c r="H5565" s="251" t="s">
        <v>3422</v>
      </c>
      <c r="I5565" s="257" t="str">
        <f t="shared" si="344"/>
        <v>-00002</v>
      </c>
      <c r="J5565" s="251">
        <v>2</v>
      </c>
      <c r="K5565" s="251">
        <v>2</v>
      </c>
      <c r="M5565" s="251" t="s">
        <v>9958</v>
      </c>
      <c r="N5565" s="251" t="s">
        <v>14854</v>
      </c>
      <c r="O5565" s="251">
        <v>2</v>
      </c>
      <c r="Q5565" s="251" t="s">
        <v>16255</v>
      </c>
      <c r="R5565" s="251" t="s">
        <v>10017</v>
      </c>
      <c r="S5565" s="252" t="s">
        <v>400</v>
      </c>
      <c r="T5565" s="251" t="str">
        <f t="shared" si="346"/>
        <v>I0306254811100K591</v>
      </c>
      <c r="W5565" s="251" t="str">
        <f t="shared" si="347"/>
        <v>I030625481110-0K591</v>
      </c>
    </row>
    <row r="5566" spans="1:23" x14ac:dyDescent="0.3">
      <c r="A5566" s="256" t="str">
        <f t="shared" si="345"/>
        <v>I0306254-811500K591-00002</v>
      </c>
      <c r="B5566" s="251" t="s">
        <v>9128</v>
      </c>
      <c r="C5566" s="251" t="s">
        <v>9954</v>
      </c>
      <c r="D5566" s="251" t="s">
        <v>9129</v>
      </c>
      <c r="E5566" s="251" t="s">
        <v>14446</v>
      </c>
      <c r="F5566" s="251" t="s">
        <v>9962</v>
      </c>
      <c r="G5566" s="251" t="s">
        <v>417</v>
      </c>
      <c r="H5566" s="251" t="s">
        <v>3429</v>
      </c>
      <c r="I5566" s="257" t="str">
        <f t="shared" si="344"/>
        <v>-00002</v>
      </c>
      <c r="J5566" s="251">
        <v>2</v>
      </c>
      <c r="K5566" s="251">
        <v>2</v>
      </c>
      <c r="M5566" s="251" t="s">
        <v>9958</v>
      </c>
      <c r="N5566" s="251" t="s">
        <v>14854</v>
      </c>
      <c r="O5566" s="251">
        <v>2</v>
      </c>
      <c r="Q5566" s="251" t="s">
        <v>9128</v>
      </c>
      <c r="R5566" s="251" t="s">
        <v>10017</v>
      </c>
      <c r="S5566" s="252" t="s">
        <v>416</v>
      </c>
      <c r="T5566" s="251" t="str">
        <f t="shared" si="346"/>
        <v>I0306254811500K591</v>
      </c>
      <c r="W5566" s="251" t="str">
        <f t="shared" si="347"/>
        <v>I030625481150-0K591</v>
      </c>
    </row>
    <row r="5567" spans="1:23" x14ac:dyDescent="0.3">
      <c r="A5567" s="256" t="str">
        <f t="shared" si="345"/>
        <v>I0306254-811500KF31-00001</v>
      </c>
      <c r="B5567" s="251" t="s">
        <v>16256</v>
      </c>
      <c r="C5567" s="251" t="s">
        <v>9954</v>
      </c>
      <c r="D5567" s="251" t="s">
        <v>9129</v>
      </c>
      <c r="E5567" s="251" t="s">
        <v>14446</v>
      </c>
      <c r="F5567" s="251" t="s">
        <v>9964</v>
      </c>
      <c r="G5567" s="251" t="s">
        <v>527</v>
      </c>
      <c r="H5567" s="251" t="s">
        <v>3429</v>
      </c>
      <c r="I5567" s="257" t="str">
        <f t="shared" si="344"/>
        <v>-00001</v>
      </c>
      <c r="J5567" s="251">
        <v>1</v>
      </c>
      <c r="K5567" s="251">
        <v>1</v>
      </c>
      <c r="M5567" s="251" t="s">
        <v>9958</v>
      </c>
      <c r="N5567" s="251" t="s">
        <v>14854</v>
      </c>
      <c r="O5567" s="251">
        <v>1</v>
      </c>
      <c r="Q5567" s="251" t="s">
        <v>16256</v>
      </c>
      <c r="R5567" s="251" t="s">
        <v>10017</v>
      </c>
      <c r="S5567" s="252" t="s">
        <v>526</v>
      </c>
      <c r="T5567" s="251" t="str">
        <f t="shared" si="346"/>
        <v>I0306254811500KF31</v>
      </c>
      <c r="W5567" s="251" t="str">
        <f t="shared" si="347"/>
        <v>I030625481150-0KF31</v>
      </c>
    </row>
    <row r="5568" spans="1:23" x14ac:dyDescent="0.3">
      <c r="A5568" s="256" t="str">
        <f t="shared" si="345"/>
        <v>I0306254-811700K591-00003</v>
      </c>
      <c r="B5568" s="251" t="s">
        <v>16257</v>
      </c>
      <c r="C5568" s="251" t="s">
        <v>9954</v>
      </c>
      <c r="D5568" s="251" t="s">
        <v>9129</v>
      </c>
      <c r="E5568" s="251" t="s">
        <v>14446</v>
      </c>
      <c r="F5568" s="251" t="s">
        <v>9966</v>
      </c>
      <c r="G5568" s="251" t="s">
        <v>425</v>
      </c>
      <c r="H5568" s="251" t="s">
        <v>5102</v>
      </c>
      <c r="I5568" s="257" t="str">
        <f t="shared" si="344"/>
        <v>-00003</v>
      </c>
      <c r="J5568" s="251">
        <v>3</v>
      </c>
      <c r="K5568" s="251">
        <v>3</v>
      </c>
      <c r="M5568" s="251" t="s">
        <v>9958</v>
      </c>
      <c r="N5568" s="251" t="s">
        <v>14854</v>
      </c>
      <c r="O5568" s="251">
        <v>3</v>
      </c>
      <c r="Q5568" s="251" t="s">
        <v>16257</v>
      </c>
      <c r="R5568" s="251" t="s">
        <v>10017</v>
      </c>
      <c r="S5568" s="252" t="s">
        <v>424</v>
      </c>
      <c r="T5568" s="251" t="str">
        <f t="shared" si="346"/>
        <v>I0306254811700K591</v>
      </c>
      <c r="W5568" s="251" t="str">
        <f t="shared" si="347"/>
        <v>I030625481170-0K591</v>
      </c>
    </row>
    <row r="5569" spans="1:23" x14ac:dyDescent="0.3">
      <c r="A5569" s="256" t="str">
        <f t="shared" si="345"/>
        <v>I0306255-815500D400-00002</v>
      </c>
      <c r="B5569" s="251" t="s">
        <v>16258</v>
      </c>
      <c r="C5569" s="251" t="s">
        <v>9954</v>
      </c>
      <c r="D5569" s="251" t="s">
        <v>16259</v>
      </c>
      <c r="E5569" s="251" t="s">
        <v>14446</v>
      </c>
      <c r="F5569" s="251" t="s">
        <v>9957</v>
      </c>
      <c r="G5569" s="251" t="s">
        <v>682</v>
      </c>
      <c r="H5569" s="251" t="s">
        <v>5202</v>
      </c>
      <c r="I5569" s="257" t="str">
        <f t="shared" si="344"/>
        <v>-00002</v>
      </c>
      <c r="J5569" s="251">
        <v>2</v>
      </c>
      <c r="K5569" s="251">
        <v>2</v>
      </c>
      <c r="M5569" s="251" t="s">
        <v>9958</v>
      </c>
      <c r="N5569" s="251" t="s">
        <v>16260</v>
      </c>
      <c r="O5569" s="251">
        <v>2</v>
      </c>
      <c r="Q5569" s="251" t="s">
        <v>16258</v>
      </c>
      <c r="R5569" s="251" t="s">
        <v>10028</v>
      </c>
      <c r="S5569" s="252" t="s">
        <v>681</v>
      </c>
      <c r="T5569" s="251" t="str">
        <f t="shared" si="346"/>
        <v>I0306255815500D400</v>
      </c>
      <c r="W5569" s="251" t="str">
        <f t="shared" si="347"/>
        <v>I030625581550-0D400</v>
      </c>
    </row>
    <row r="5570" spans="1:23" x14ac:dyDescent="0.3">
      <c r="A5570" s="256" t="str">
        <f t="shared" si="345"/>
        <v>I0306255-815510D570-00002</v>
      </c>
      <c r="B5570" s="251" t="s">
        <v>16261</v>
      </c>
      <c r="C5570" s="251" t="s">
        <v>9954</v>
      </c>
      <c r="D5570" s="251" t="s">
        <v>16259</v>
      </c>
      <c r="E5570" s="251" t="s">
        <v>14446</v>
      </c>
      <c r="F5570" s="251" t="s">
        <v>9962</v>
      </c>
      <c r="G5570" s="251" t="s">
        <v>715</v>
      </c>
      <c r="H5570" s="251" t="s">
        <v>3436</v>
      </c>
      <c r="I5570" s="257" t="str">
        <f t="shared" si="344"/>
        <v>-00002</v>
      </c>
      <c r="J5570" s="251">
        <v>2</v>
      </c>
      <c r="K5570" s="251">
        <v>2</v>
      </c>
      <c r="M5570" s="251" t="s">
        <v>9958</v>
      </c>
      <c r="N5570" s="251" t="s">
        <v>16260</v>
      </c>
      <c r="O5570" s="251">
        <v>2</v>
      </c>
      <c r="Q5570" s="251" t="s">
        <v>16261</v>
      </c>
      <c r="R5570" s="251" t="s">
        <v>10028</v>
      </c>
      <c r="S5570" s="252" t="s">
        <v>714</v>
      </c>
      <c r="T5570" s="251" t="str">
        <f t="shared" si="346"/>
        <v>I0306255815510D570</v>
      </c>
      <c r="W5570" s="251" t="str">
        <f t="shared" si="347"/>
        <v>I030625581551-0D570</v>
      </c>
    </row>
    <row r="5571" spans="1:23" x14ac:dyDescent="0.3">
      <c r="A5571" s="256" t="str">
        <f t="shared" si="345"/>
        <v>I0306255-815600D400-00002</v>
      </c>
      <c r="B5571" s="251" t="s">
        <v>16262</v>
      </c>
      <c r="C5571" s="251" t="s">
        <v>9954</v>
      </c>
      <c r="D5571" s="251" t="s">
        <v>16259</v>
      </c>
      <c r="E5571" s="251" t="s">
        <v>14446</v>
      </c>
      <c r="F5571" s="251" t="s">
        <v>9964</v>
      </c>
      <c r="G5571" s="251" t="s">
        <v>697</v>
      </c>
      <c r="H5571" s="251" t="s">
        <v>5204</v>
      </c>
      <c r="I5571" s="257" t="str">
        <f t="shared" si="344"/>
        <v>-00002</v>
      </c>
      <c r="J5571" s="251">
        <v>2</v>
      </c>
      <c r="K5571" s="251">
        <v>2</v>
      </c>
      <c r="M5571" s="251" t="s">
        <v>9958</v>
      </c>
      <c r="N5571" s="251" t="s">
        <v>16260</v>
      </c>
      <c r="O5571" s="251">
        <v>2</v>
      </c>
      <c r="Q5571" s="251" t="s">
        <v>16262</v>
      </c>
      <c r="R5571" s="251" t="s">
        <v>10028</v>
      </c>
      <c r="S5571" s="252" t="s">
        <v>696</v>
      </c>
      <c r="T5571" s="251" t="str">
        <f t="shared" si="346"/>
        <v>I0306255815600D400</v>
      </c>
      <c r="W5571" s="251" t="str">
        <f t="shared" si="347"/>
        <v>I030625581560-0D400</v>
      </c>
    </row>
    <row r="5572" spans="1:23" x14ac:dyDescent="0.3">
      <c r="A5572" s="256" t="str">
        <f t="shared" si="345"/>
        <v>I0306255-815610D570-00001</v>
      </c>
      <c r="B5572" s="251" t="s">
        <v>16263</v>
      </c>
      <c r="C5572" s="251" t="s">
        <v>9954</v>
      </c>
      <c r="D5572" s="251" t="s">
        <v>16259</v>
      </c>
      <c r="E5572" s="251" t="s">
        <v>14446</v>
      </c>
      <c r="F5572" s="251" t="s">
        <v>9966</v>
      </c>
      <c r="G5572" s="251" t="s">
        <v>723</v>
      </c>
      <c r="H5572" s="251" t="s">
        <v>3443</v>
      </c>
      <c r="I5572" s="257" t="str">
        <f t="shared" si="344"/>
        <v>-00001</v>
      </c>
      <c r="J5572" s="251">
        <v>1</v>
      </c>
      <c r="K5572" s="251">
        <v>1</v>
      </c>
      <c r="M5572" s="251" t="s">
        <v>9958</v>
      </c>
      <c r="N5572" s="251" t="s">
        <v>16260</v>
      </c>
      <c r="O5572" s="251">
        <v>1</v>
      </c>
      <c r="Q5572" s="251" t="s">
        <v>16263</v>
      </c>
      <c r="R5572" s="251" t="s">
        <v>10028</v>
      </c>
      <c r="S5572" s="252" t="s">
        <v>722</v>
      </c>
      <c r="T5572" s="251" t="str">
        <f t="shared" si="346"/>
        <v>I0306255815610D570</v>
      </c>
      <c r="W5572" s="251" t="str">
        <f t="shared" si="347"/>
        <v>I030625581561-0D570</v>
      </c>
    </row>
    <row r="5573" spans="1:23" x14ac:dyDescent="0.3">
      <c r="A5573" s="256" t="str">
        <f t="shared" si="345"/>
        <v>I0306256-811100K580-00007</v>
      </c>
      <c r="B5573" s="251" t="s">
        <v>16264</v>
      </c>
      <c r="C5573" s="251" t="s">
        <v>9954</v>
      </c>
      <c r="D5573" s="251" t="s">
        <v>16265</v>
      </c>
      <c r="E5573" s="251" t="s">
        <v>14446</v>
      </c>
      <c r="F5573" s="251" t="s">
        <v>9957</v>
      </c>
      <c r="G5573" s="251" t="s">
        <v>429</v>
      </c>
      <c r="H5573" s="251" t="s">
        <v>3422</v>
      </c>
      <c r="I5573" s="257" t="str">
        <f t="shared" si="344"/>
        <v>-00007</v>
      </c>
      <c r="J5573" s="251">
        <v>7</v>
      </c>
      <c r="K5573" s="251">
        <v>7</v>
      </c>
      <c r="M5573" s="251" t="s">
        <v>9958</v>
      </c>
      <c r="N5573" s="251" t="s">
        <v>14725</v>
      </c>
      <c r="O5573" s="251">
        <v>7</v>
      </c>
      <c r="Q5573" s="251" t="s">
        <v>16264</v>
      </c>
      <c r="R5573" s="251" t="s">
        <v>9960</v>
      </c>
      <c r="S5573" s="252" t="s">
        <v>428</v>
      </c>
      <c r="T5573" s="251" t="str">
        <f t="shared" si="346"/>
        <v>I0306256811100K580</v>
      </c>
      <c r="W5573" s="251" t="str">
        <f t="shared" si="347"/>
        <v>I030625681110-0K580</v>
      </c>
    </row>
    <row r="5574" spans="1:23" x14ac:dyDescent="0.3">
      <c r="A5574" s="256" t="str">
        <f t="shared" si="345"/>
        <v>I0306256-811300K520-00006</v>
      </c>
      <c r="B5574" s="251" t="s">
        <v>16266</v>
      </c>
      <c r="C5574" s="251" t="s">
        <v>9954</v>
      </c>
      <c r="D5574" s="251" t="s">
        <v>16265</v>
      </c>
      <c r="E5574" s="251" t="s">
        <v>14446</v>
      </c>
      <c r="F5574" s="251" t="s">
        <v>9962</v>
      </c>
      <c r="G5574" s="251" t="s">
        <v>277</v>
      </c>
      <c r="H5574" s="251" t="s">
        <v>5101</v>
      </c>
      <c r="I5574" s="257" t="str">
        <f t="shared" ref="I5574:I5637" si="348">+IF(AND(O5574&lt;10),$B$2&amp;O5574,IF(AND(O5574&gt;9,O5574&lt;=99),$B$3&amp;O5574,IF(AND(O5574&gt;99,L94531&lt;1000),$B$4&amp;O5574,IF(AND(O5574&gt;999),$B$5&amp;7))))</f>
        <v>-00006</v>
      </c>
      <c r="J5574" s="251">
        <v>6</v>
      </c>
      <c r="K5574" s="251">
        <v>6</v>
      </c>
      <c r="M5574" s="251" t="s">
        <v>9958</v>
      </c>
      <c r="N5574" s="251" t="s">
        <v>14725</v>
      </c>
      <c r="O5574" s="251">
        <v>6</v>
      </c>
      <c r="Q5574" s="251" t="s">
        <v>16266</v>
      </c>
      <c r="R5574" s="251" t="s">
        <v>9960</v>
      </c>
      <c r="S5574" s="252" t="s">
        <v>276</v>
      </c>
      <c r="T5574" s="251" t="str">
        <f t="shared" si="346"/>
        <v>I0306256811300K520</v>
      </c>
      <c r="W5574" s="251" t="str">
        <f t="shared" si="347"/>
        <v>I030625681130-0K520</v>
      </c>
    </row>
    <row r="5575" spans="1:23" x14ac:dyDescent="0.3">
      <c r="A5575" s="256" t="str">
        <f t="shared" si="345"/>
        <v>I0306256-811300K580-00002</v>
      </c>
      <c r="B5575" s="251" t="s">
        <v>16267</v>
      </c>
      <c r="C5575" s="251" t="s">
        <v>9954</v>
      </c>
      <c r="D5575" s="251" t="s">
        <v>16265</v>
      </c>
      <c r="E5575" s="251" t="s">
        <v>14446</v>
      </c>
      <c r="F5575" s="251" t="s">
        <v>9964</v>
      </c>
      <c r="G5575" s="251" t="s">
        <v>434</v>
      </c>
      <c r="H5575" s="251" t="s">
        <v>5101</v>
      </c>
      <c r="I5575" s="257" t="str">
        <f t="shared" si="348"/>
        <v>-00002</v>
      </c>
      <c r="J5575" s="251">
        <v>2</v>
      </c>
      <c r="K5575" s="251">
        <v>2</v>
      </c>
      <c r="M5575" s="251" t="s">
        <v>9958</v>
      </c>
      <c r="N5575" s="251" t="s">
        <v>14725</v>
      </c>
      <c r="O5575" s="251">
        <v>2</v>
      </c>
      <c r="Q5575" s="251" t="s">
        <v>16267</v>
      </c>
      <c r="R5575" s="251" t="s">
        <v>9960</v>
      </c>
      <c r="S5575" s="252" t="s">
        <v>433</v>
      </c>
      <c r="T5575" s="251" t="str">
        <f t="shared" si="346"/>
        <v>I0306256811300K580</v>
      </c>
      <c r="W5575" s="251" t="str">
        <f t="shared" si="347"/>
        <v>I030625681130-0K580</v>
      </c>
    </row>
    <row r="5576" spans="1:23" x14ac:dyDescent="0.3">
      <c r="A5576" s="256" t="str">
        <f t="shared" ref="A5576:A5639" si="349">D5576&amp;$A$6&amp;S5576&amp;I5576</f>
        <v>I0306256-811500K580-00008</v>
      </c>
      <c r="B5576" s="251" t="s">
        <v>16268</v>
      </c>
      <c r="C5576" s="251" t="s">
        <v>9954</v>
      </c>
      <c r="D5576" s="251" t="s">
        <v>16265</v>
      </c>
      <c r="E5576" s="251" t="s">
        <v>14446</v>
      </c>
      <c r="F5576" s="251" t="s">
        <v>9966</v>
      </c>
      <c r="G5576" s="251" t="s">
        <v>437</v>
      </c>
      <c r="H5576" s="251" t="s">
        <v>3429</v>
      </c>
      <c r="I5576" s="257" t="str">
        <f t="shared" si="348"/>
        <v>-00008</v>
      </c>
      <c r="J5576" s="251">
        <v>8</v>
      </c>
      <c r="K5576" s="251">
        <v>8</v>
      </c>
      <c r="M5576" s="251" t="s">
        <v>9958</v>
      </c>
      <c r="N5576" s="251" t="s">
        <v>14725</v>
      </c>
      <c r="O5576" s="251">
        <v>8</v>
      </c>
      <c r="Q5576" s="251" t="s">
        <v>16268</v>
      </c>
      <c r="R5576" s="251" t="s">
        <v>9960</v>
      </c>
      <c r="S5576" s="252" t="s">
        <v>436</v>
      </c>
      <c r="T5576" s="251" t="str">
        <f t="shared" si="346"/>
        <v>I0306256811500K580</v>
      </c>
      <c r="W5576" s="251" t="str">
        <f t="shared" si="347"/>
        <v>I030625681150-0K580</v>
      </c>
    </row>
    <row r="5577" spans="1:23" x14ac:dyDescent="0.3">
      <c r="A5577" s="256" t="str">
        <f t="shared" si="349"/>
        <v>I0306256-811700K520-00017</v>
      </c>
      <c r="B5577" s="251" t="s">
        <v>16269</v>
      </c>
      <c r="C5577" s="251" t="s">
        <v>9954</v>
      </c>
      <c r="D5577" s="251" t="s">
        <v>16265</v>
      </c>
      <c r="E5577" s="251" t="s">
        <v>14446</v>
      </c>
      <c r="F5577" s="251" t="s">
        <v>9968</v>
      </c>
      <c r="G5577" s="251" t="s">
        <v>285</v>
      </c>
      <c r="H5577" s="251" t="s">
        <v>5102</v>
      </c>
      <c r="I5577" s="257" t="str">
        <f t="shared" si="348"/>
        <v>-00017</v>
      </c>
      <c r="J5577" s="251">
        <v>17</v>
      </c>
      <c r="K5577" s="251">
        <v>17</v>
      </c>
      <c r="M5577" s="251" t="s">
        <v>9958</v>
      </c>
      <c r="N5577" s="251" t="s">
        <v>14725</v>
      </c>
      <c r="O5577" s="251">
        <v>17</v>
      </c>
      <c r="Q5577" s="251" t="s">
        <v>16269</v>
      </c>
      <c r="R5577" s="251" t="s">
        <v>9960</v>
      </c>
      <c r="S5577" s="252" t="s">
        <v>284</v>
      </c>
      <c r="T5577" s="251" t="str">
        <f t="shared" ref="T5577:T5640" si="350">+D5577&amp;S5577</f>
        <v>I0306256811700K520</v>
      </c>
      <c r="W5577" s="251" t="str">
        <f t="shared" ref="W5577:W5640" si="351">D5577&amp;G5577</f>
        <v>I030625681170-0K520</v>
      </c>
    </row>
    <row r="5578" spans="1:23" x14ac:dyDescent="0.3">
      <c r="A5578" s="256" t="str">
        <f t="shared" si="349"/>
        <v>I0306256-811700K580-00002</v>
      </c>
      <c r="B5578" s="251" t="s">
        <v>16270</v>
      </c>
      <c r="C5578" s="251" t="s">
        <v>9954</v>
      </c>
      <c r="D5578" s="251" t="s">
        <v>16265</v>
      </c>
      <c r="E5578" s="251" t="s">
        <v>14446</v>
      </c>
      <c r="F5578" s="251" t="s">
        <v>9970</v>
      </c>
      <c r="G5578" s="251" t="s">
        <v>442</v>
      </c>
      <c r="H5578" s="251" t="s">
        <v>5102</v>
      </c>
      <c r="I5578" s="257" t="str">
        <f t="shared" si="348"/>
        <v>-00002</v>
      </c>
      <c r="J5578" s="251">
        <v>2</v>
      </c>
      <c r="K5578" s="251">
        <v>2</v>
      </c>
      <c r="M5578" s="251" t="s">
        <v>9958</v>
      </c>
      <c r="N5578" s="251" t="s">
        <v>14725</v>
      </c>
      <c r="O5578" s="251">
        <v>2</v>
      </c>
      <c r="Q5578" s="251" t="s">
        <v>16270</v>
      </c>
      <c r="R5578" s="251" t="s">
        <v>9960</v>
      </c>
      <c r="S5578" s="252" t="s">
        <v>441</v>
      </c>
      <c r="T5578" s="251" t="str">
        <f t="shared" si="350"/>
        <v>I0306256811700K580</v>
      </c>
      <c r="W5578" s="251" t="str">
        <f t="shared" si="351"/>
        <v>I030625681170-0K580</v>
      </c>
    </row>
    <row r="5579" spans="1:23" x14ac:dyDescent="0.3">
      <c r="A5579" s="256" t="str">
        <f t="shared" si="349"/>
        <v>I0306256-815500K210-00002</v>
      </c>
      <c r="B5579" s="251" t="s">
        <v>16271</v>
      </c>
      <c r="C5579" s="251" t="s">
        <v>9954</v>
      </c>
      <c r="D5579" s="251" t="s">
        <v>16265</v>
      </c>
      <c r="E5579" s="251" t="s">
        <v>14446</v>
      </c>
      <c r="F5579" s="251" t="s">
        <v>9972</v>
      </c>
      <c r="G5579" s="251" t="s">
        <v>654</v>
      </c>
      <c r="H5579" s="251" t="s">
        <v>5202</v>
      </c>
      <c r="I5579" s="257" t="str">
        <f t="shared" si="348"/>
        <v>-00002</v>
      </c>
      <c r="J5579" s="251">
        <v>2</v>
      </c>
      <c r="K5579" s="251">
        <v>2</v>
      </c>
      <c r="M5579" s="251" t="s">
        <v>9958</v>
      </c>
      <c r="N5579" s="251" t="s">
        <v>14725</v>
      </c>
      <c r="O5579" s="251">
        <v>2</v>
      </c>
      <c r="Q5579" s="251" t="s">
        <v>16271</v>
      </c>
      <c r="R5579" s="251" t="s">
        <v>9960</v>
      </c>
      <c r="S5579" s="252" t="s">
        <v>653</v>
      </c>
      <c r="T5579" s="251" t="str">
        <f t="shared" si="350"/>
        <v>I0306256815500K210</v>
      </c>
      <c r="W5579" s="251" t="str">
        <f t="shared" si="351"/>
        <v>I030625681550-0K210</v>
      </c>
    </row>
    <row r="5580" spans="1:23" x14ac:dyDescent="0.3">
      <c r="A5580" s="256" t="str">
        <f t="shared" si="349"/>
        <v>I0306256-815600K210-00002</v>
      </c>
      <c r="B5580" s="251" t="s">
        <v>16272</v>
      </c>
      <c r="C5580" s="251" t="s">
        <v>9954</v>
      </c>
      <c r="D5580" s="251" t="s">
        <v>16265</v>
      </c>
      <c r="E5580" s="251" t="s">
        <v>14446</v>
      </c>
      <c r="F5580" s="251" t="s">
        <v>9974</v>
      </c>
      <c r="G5580" s="251" t="s">
        <v>670</v>
      </c>
      <c r="H5580" s="251" t="s">
        <v>5204</v>
      </c>
      <c r="I5580" s="257" t="str">
        <f t="shared" si="348"/>
        <v>-00002</v>
      </c>
      <c r="J5580" s="251">
        <v>2</v>
      </c>
      <c r="K5580" s="251">
        <v>2</v>
      </c>
      <c r="M5580" s="251" t="s">
        <v>9958</v>
      </c>
      <c r="N5580" s="251" t="s">
        <v>14725</v>
      </c>
      <c r="O5580" s="251">
        <v>2</v>
      </c>
      <c r="Q5580" s="251" t="s">
        <v>16272</v>
      </c>
      <c r="R5580" s="251" t="s">
        <v>9960</v>
      </c>
      <c r="S5580" s="252" t="s">
        <v>13</v>
      </c>
      <c r="T5580" s="251" t="str">
        <f t="shared" si="350"/>
        <v>I0306256815600K210</v>
      </c>
      <c r="W5580" s="251" t="str">
        <f t="shared" si="351"/>
        <v>I030625681560-0K210</v>
      </c>
    </row>
    <row r="5581" spans="1:23" x14ac:dyDescent="0.3">
      <c r="A5581" s="256" t="str">
        <f t="shared" si="349"/>
        <v>I0404637-811050K130-00002</v>
      </c>
      <c r="B5581" s="251" t="s">
        <v>16273</v>
      </c>
      <c r="C5581" s="251" t="s">
        <v>10031</v>
      </c>
      <c r="D5581" s="251" t="s">
        <v>9133</v>
      </c>
      <c r="E5581" s="251" t="s">
        <v>14446</v>
      </c>
      <c r="F5581" s="251" t="s">
        <v>9957</v>
      </c>
      <c r="G5581" s="251" t="s">
        <v>187</v>
      </c>
      <c r="H5581" s="251" t="s">
        <v>5053</v>
      </c>
      <c r="I5581" s="257" t="str">
        <f t="shared" si="348"/>
        <v>-00002</v>
      </c>
      <c r="J5581" s="251">
        <v>2</v>
      </c>
      <c r="K5581" s="251">
        <v>2</v>
      </c>
      <c r="M5581" s="251" t="s">
        <v>9958</v>
      </c>
      <c r="N5581" s="251" t="s">
        <v>14854</v>
      </c>
      <c r="O5581" s="251">
        <v>2</v>
      </c>
      <c r="Q5581" s="251" t="s">
        <v>16273</v>
      </c>
      <c r="R5581" s="251" t="s">
        <v>10017</v>
      </c>
      <c r="S5581" s="252" t="s">
        <v>186</v>
      </c>
      <c r="T5581" s="251" t="str">
        <f t="shared" si="350"/>
        <v>I0404637811050K130</v>
      </c>
      <c r="W5581" s="251" t="str">
        <f t="shared" si="351"/>
        <v>I040463781105-0K130</v>
      </c>
    </row>
    <row r="5582" spans="1:23" x14ac:dyDescent="0.3">
      <c r="A5582" s="256" t="str">
        <f t="shared" si="349"/>
        <v>I0404637-811060K130-00004</v>
      </c>
      <c r="B5582" s="251" t="s">
        <v>16274</v>
      </c>
      <c r="C5582" s="251" t="s">
        <v>10031</v>
      </c>
      <c r="D5582" s="251" t="s">
        <v>9133</v>
      </c>
      <c r="E5582" s="251" t="s">
        <v>14446</v>
      </c>
      <c r="F5582" s="251" t="s">
        <v>9962</v>
      </c>
      <c r="G5582" s="251" t="s">
        <v>196</v>
      </c>
      <c r="H5582" s="251" t="s">
        <v>5054</v>
      </c>
      <c r="I5582" s="257" t="str">
        <f t="shared" si="348"/>
        <v>-00004</v>
      </c>
      <c r="J5582" s="251">
        <v>4</v>
      </c>
      <c r="K5582" s="251">
        <v>4</v>
      </c>
      <c r="M5582" s="251" t="s">
        <v>9958</v>
      </c>
      <c r="N5582" s="251" t="s">
        <v>14854</v>
      </c>
      <c r="O5582" s="251">
        <v>4</v>
      </c>
      <c r="Q5582" s="251" t="s">
        <v>16274</v>
      </c>
      <c r="R5582" s="251" t="s">
        <v>10017</v>
      </c>
      <c r="S5582" s="252" t="s">
        <v>195</v>
      </c>
      <c r="T5582" s="251" t="str">
        <f t="shared" si="350"/>
        <v>I0404637811060K130</v>
      </c>
      <c r="W5582" s="251" t="str">
        <f t="shared" si="351"/>
        <v>I040463781106-0K130</v>
      </c>
    </row>
    <row r="5583" spans="1:23" x14ac:dyDescent="0.3">
      <c r="A5583" s="256" t="str">
        <f t="shared" si="349"/>
        <v>I0404637-811100K130-00002</v>
      </c>
      <c r="B5583" s="251" t="s">
        <v>16275</v>
      </c>
      <c r="C5583" s="251" t="s">
        <v>10031</v>
      </c>
      <c r="D5583" s="251" t="s">
        <v>9133</v>
      </c>
      <c r="E5583" s="251" t="s">
        <v>14446</v>
      </c>
      <c r="F5583" s="251" t="s">
        <v>9964</v>
      </c>
      <c r="G5583" s="251" t="s">
        <v>183</v>
      </c>
      <c r="H5583" s="251" t="s">
        <v>3422</v>
      </c>
      <c r="I5583" s="257" t="str">
        <f t="shared" si="348"/>
        <v>-00002</v>
      </c>
      <c r="J5583" s="251">
        <v>2</v>
      </c>
      <c r="K5583" s="251">
        <v>2</v>
      </c>
      <c r="M5583" s="251" t="s">
        <v>9958</v>
      </c>
      <c r="N5583" s="251" t="s">
        <v>14854</v>
      </c>
      <c r="O5583" s="251">
        <v>2</v>
      </c>
      <c r="Q5583" s="251" t="s">
        <v>16275</v>
      </c>
      <c r="R5583" s="251" t="s">
        <v>10017</v>
      </c>
      <c r="S5583" s="252" t="s">
        <v>182</v>
      </c>
      <c r="T5583" s="251" t="str">
        <f t="shared" si="350"/>
        <v>I0404637811100K130</v>
      </c>
      <c r="W5583" s="251" t="str">
        <f t="shared" si="351"/>
        <v>I040463781110-0K130</v>
      </c>
    </row>
    <row r="5584" spans="1:23" x14ac:dyDescent="0.3">
      <c r="A5584" s="256" t="str">
        <f t="shared" si="349"/>
        <v>I0404637-811100KG61-00001</v>
      </c>
      <c r="B5584" s="251" t="s">
        <v>16276</v>
      </c>
      <c r="C5584" s="251" t="s">
        <v>10031</v>
      </c>
      <c r="D5584" s="251" t="s">
        <v>9133</v>
      </c>
      <c r="E5584" s="251" t="s">
        <v>14446</v>
      </c>
      <c r="F5584" s="251" t="s">
        <v>9966</v>
      </c>
      <c r="G5584" s="251" t="s">
        <v>575</v>
      </c>
      <c r="H5584" s="251" t="s">
        <v>3422</v>
      </c>
      <c r="I5584" s="257" t="str">
        <f t="shared" si="348"/>
        <v>-00001</v>
      </c>
      <c r="J5584" s="251">
        <v>1</v>
      </c>
      <c r="K5584" s="251">
        <v>1</v>
      </c>
      <c r="M5584" s="251" t="s">
        <v>9958</v>
      </c>
      <c r="N5584" s="251" t="s">
        <v>14854</v>
      </c>
      <c r="O5584" s="251">
        <v>1</v>
      </c>
      <c r="Q5584" s="251" t="s">
        <v>16276</v>
      </c>
      <c r="R5584" s="251" t="s">
        <v>10017</v>
      </c>
      <c r="S5584" s="252" t="s">
        <v>574</v>
      </c>
      <c r="T5584" s="251" t="str">
        <f t="shared" si="350"/>
        <v>I0404637811100KG61</v>
      </c>
      <c r="W5584" s="251" t="str">
        <f t="shared" si="351"/>
        <v>I040463781110-0KG61</v>
      </c>
    </row>
    <row r="5585" spans="1:23" x14ac:dyDescent="0.3">
      <c r="A5585" s="256" t="str">
        <f t="shared" si="349"/>
        <v>I0404637-811300KC31-00002</v>
      </c>
      <c r="B5585" s="251" t="s">
        <v>16277</v>
      </c>
      <c r="C5585" s="251" t="s">
        <v>10031</v>
      </c>
      <c r="D5585" s="251" t="s">
        <v>9133</v>
      </c>
      <c r="E5585" s="251" t="s">
        <v>14446</v>
      </c>
      <c r="F5585" s="251" t="s">
        <v>9968</v>
      </c>
      <c r="G5585" s="251" t="s">
        <v>470</v>
      </c>
      <c r="H5585" s="251" t="s">
        <v>5101</v>
      </c>
      <c r="I5585" s="257" t="str">
        <f t="shared" si="348"/>
        <v>-00002</v>
      </c>
      <c r="J5585" s="251">
        <v>2</v>
      </c>
      <c r="K5585" s="251">
        <v>2</v>
      </c>
      <c r="M5585" s="251" t="s">
        <v>9958</v>
      </c>
      <c r="N5585" s="251" t="s">
        <v>14854</v>
      </c>
      <c r="O5585" s="251">
        <v>2</v>
      </c>
      <c r="Q5585" s="251" t="s">
        <v>16277</v>
      </c>
      <c r="R5585" s="251" t="s">
        <v>10017</v>
      </c>
      <c r="S5585" s="252" t="s">
        <v>469</v>
      </c>
      <c r="T5585" s="251" t="str">
        <f t="shared" si="350"/>
        <v>I0404637811300KC31</v>
      </c>
      <c r="W5585" s="251" t="str">
        <f t="shared" si="351"/>
        <v>I040463781130-0KC31</v>
      </c>
    </row>
    <row r="5586" spans="1:23" x14ac:dyDescent="0.3">
      <c r="A5586" s="256" t="str">
        <f t="shared" si="349"/>
        <v>I0404637-811300KG61-00002</v>
      </c>
      <c r="B5586" s="251" t="s">
        <v>16278</v>
      </c>
      <c r="C5586" s="251" t="s">
        <v>10031</v>
      </c>
      <c r="D5586" s="251" t="s">
        <v>9133</v>
      </c>
      <c r="E5586" s="251" t="s">
        <v>14446</v>
      </c>
      <c r="F5586" s="251" t="s">
        <v>9970</v>
      </c>
      <c r="G5586" s="251" t="s">
        <v>580</v>
      </c>
      <c r="H5586" s="251" t="s">
        <v>5101</v>
      </c>
      <c r="I5586" s="257" t="str">
        <f t="shared" si="348"/>
        <v>-00002</v>
      </c>
      <c r="J5586" s="251">
        <v>2</v>
      </c>
      <c r="K5586" s="251">
        <v>2</v>
      </c>
      <c r="M5586" s="251" t="s">
        <v>9958</v>
      </c>
      <c r="N5586" s="251" t="s">
        <v>14854</v>
      </c>
      <c r="O5586" s="251">
        <v>2</v>
      </c>
      <c r="Q5586" s="251" t="s">
        <v>16278</v>
      </c>
      <c r="R5586" s="251" t="s">
        <v>10017</v>
      </c>
      <c r="S5586" s="252" t="s">
        <v>579</v>
      </c>
      <c r="T5586" s="251" t="str">
        <f t="shared" si="350"/>
        <v>I0404637811300KG61</v>
      </c>
      <c r="W5586" s="251" t="str">
        <f t="shared" si="351"/>
        <v>I040463781130-0KG61</v>
      </c>
    </row>
    <row r="5587" spans="1:23" x14ac:dyDescent="0.3">
      <c r="A5587" s="256" t="str">
        <f t="shared" si="349"/>
        <v>I0404637-811500K130-00003</v>
      </c>
      <c r="B5587" s="251" t="s">
        <v>16279</v>
      </c>
      <c r="C5587" s="251" t="s">
        <v>10031</v>
      </c>
      <c r="D5587" s="251" t="s">
        <v>9133</v>
      </c>
      <c r="E5587" s="251" t="s">
        <v>14446</v>
      </c>
      <c r="F5587" s="251" t="s">
        <v>9972</v>
      </c>
      <c r="G5587" s="251" t="s">
        <v>191</v>
      </c>
      <c r="H5587" s="251" t="s">
        <v>3429</v>
      </c>
      <c r="I5587" s="257" t="str">
        <f t="shared" si="348"/>
        <v>-00003</v>
      </c>
      <c r="J5587" s="251">
        <v>3</v>
      </c>
      <c r="K5587" s="251">
        <v>3</v>
      </c>
      <c r="M5587" s="251" t="s">
        <v>9958</v>
      </c>
      <c r="N5587" s="251" t="s">
        <v>14854</v>
      </c>
      <c r="O5587" s="251">
        <v>3</v>
      </c>
      <c r="Q5587" s="251" t="s">
        <v>16279</v>
      </c>
      <c r="R5587" s="251" t="s">
        <v>10017</v>
      </c>
      <c r="S5587" s="252" t="s">
        <v>190</v>
      </c>
      <c r="T5587" s="251" t="str">
        <f t="shared" si="350"/>
        <v>I0404637811500K130</v>
      </c>
      <c r="W5587" s="251" t="str">
        <f t="shared" si="351"/>
        <v>I040463781150-0K130</v>
      </c>
    </row>
    <row r="5588" spans="1:23" x14ac:dyDescent="0.3">
      <c r="A5588" s="256" t="str">
        <f t="shared" si="349"/>
        <v>I0404637-811700KF31-00002</v>
      </c>
      <c r="B5588" s="251" t="s">
        <v>9132</v>
      </c>
      <c r="C5588" s="251" t="s">
        <v>10031</v>
      </c>
      <c r="D5588" s="251" t="s">
        <v>9133</v>
      </c>
      <c r="E5588" s="251" t="s">
        <v>14446</v>
      </c>
      <c r="F5588" s="251" t="s">
        <v>9974</v>
      </c>
      <c r="G5588" s="251" t="s">
        <v>533</v>
      </c>
      <c r="H5588" s="251" t="s">
        <v>5102</v>
      </c>
      <c r="I5588" s="257" t="str">
        <f t="shared" si="348"/>
        <v>-00002</v>
      </c>
      <c r="J5588" s="251">
        <v>2</v>
      </c>
      <c r="K5588" s="251">
        <v>2</v>
      </c>
      <c r="M5588" s="251" t="s">
        <v>9958</v>
      </c>
      <c r="N5588" s="251" t="s">
        <v>14854</v>
      </c>
      <c r="O5588" s="251">
        <v>2</v>
      </c>
      <c r="Q5588" s="251" t="s">
        <v>9132</v>
      </c>
      <c r="R5588" s="251" t="s">
        <v>10017</v>
      </c>
      <c r="S5588" s="252" t="s">
        <v>532</v>
      </c>
      <c r="T5588" s="251" t="str">
        <f t="shared" si="350"/>
        <v>I0404637811700KF31</v>
      </c>
      <c r="W5588" s="251" t="str">
        <f t="shared" si="351"/>
        <v>I040463781170-0KF31</v>
      </c>
    </row>
    <row r="5589" spans="1:23" x14ac:dyDescent="0.3">
      <c r="A5589" s="256" t="str">
        <f t="shared" si="349"/>
        <v>I0404637-815500K120-00002</v>
      </c>
      <c r="B5589" s="251" t="s">
        <v>16280</v>
      </c>
      <c r="C5589" s="251" t="s">
        <v>10031</v>
      </c>
      <c r="D5589" s="251" t="s">
        <v>9133</v>
      </c>
      <c r="E5589" s="251" t="s">
        <v>14446</v>
      </c>
      <c r="F5589" s="251" t="s">
        <v>9976</v>
      </c>
      <c r="G5589" s="251" t="s">
        <v>625</v>
      </c>
      <c r="H5589" s="251" t="s">
        <v>5202</v>
      </c>
      <c r="I5589" s="257" t="str">
        <f t="shared" si="348"/>
        <v>-00002</v>
      </c>
      <c r="J5589" s="251">
        <v>2</v>
      </c>
      <c r="K5589" s="251">
        <v>2</v>
      </c>
      <c r="M5589" s="251" t="s">
        <v>9958</v>
      </c>
      <c r="N5589" s="251" t="s">
        <v>14854</v>
      </c>
      <c r="O5589" s="251">
        <v>2</v>
      </c>
      <c r="Q5589" s="251" t="s">
        <v>16280</v>
      </c>
      <c r="R5589" s="251" t="s">
        <v>10017</v>
      </c>
      <c r="S5589" s="252" t="s">
        <v>8</v>
      </c>
      <c r="T5589" s="251" t="str">
        <f t="shared" si="350"/>
        <v>I0404637815500K120</v>
      </c>
      <c r="W5589" s="251" t="str">
        <f t="shared" si="351"/>
        <v>I040463781550-0K120</v>
      </c>
    </row>
    <row r="5590" spans="1:23" x14ac:dyDescent="0.3">
      <c r="A5590" s="256" t="str">
        <f t="shared" si="349"/>
        <v>I0404637-815600K120-00003</v>
      </c>
      <c r="B5590" s="251" t="s">
        <v>16281</v>
      </c>
      <c r="C5590" s="251" t="s">
        <v>10031</v>
      </c>
      <c r="D5590" s="251" t="s">
        <v>9133</v>
      </c>
      <c r="E5590" s="251" t="s">
        <v>14446</v>
      </c>
      <c r="F5590" s="251" t="s">
        <v>9978</v>
      </c>
      <c r="G5590" s="251" t="s">
        <v>641</v>
      </c>
      <c r="H5590" s="251" t="s">
        <v>5204</v>
      </c>
      <c r="I5590" s="257" t="str">
        <f t="shared" si="348"/>
        <v>-00003</v>
      </c>
      <c r="J5590" s="251">
        <v>3</v>
      </c>
      <c r="K5590" s="251">
        <v>3</v>
      </c>
      <c r="M5590" s="251" t="s">
        <v>9958</v>
      </c>
      <c r="N5590" s="251" t="s">
        <v>14854</v>
      </c>
      <c r="O5590" s="251">
        <v>3</v>
      </c>
      <c r="Q5590" s="251" t="s">
        <v>16281</v>
      </c>
      <c r="R5590" s="251" t="s">
        <v>10017</v>
      </c>
      <c r="S5590" s="252" t="s">
        <v>640</v>
      </c>
      <c r="T5590" s="251" t="str">
        <f t="shared" si="350"/>
        <v>I0404637815600K120</v>
      </c>
      <c r="W5590" s="251" t="str">
        <f t="shared" si="351"/>
        <v>I040463781560-0K120</v>
      </c>
    </row>
    <row r="5591" spans="1:23" x14ac:dyDescent="0.3">
      <c r="A5591" s="256" t="str">
        <f t="shared" si="349"/>
        <v>I0404637-815610K120-00001</v>
      </c>
      <c r="B5591" s="251" t="s">
        <v>16282</v>
      </c>
      <c r="C5591" s="251" t="s">
        <v>10031</v>
      </c>
      <c r="D5591" s="251" t="s">
        <v>9133</v>
      </c>
      <c r="E5591" s="251" t="s">
        <v>14446</v>
      </c>
      <c r="F5591" s="251" t="s">
        <v>9980</v>
      </c>
      <c r="G5591" s="251" t="s">
        <v>650</v>
      </c>
      <c r="H5591" s="251" t="s">
        <v>5205</v>
      </c>
      <c r="I5591" s="257" t="str">
        <f t="shared" si="348"/>
        <v>-00001</v>
      </c>
      <c r="J5591" s="251">
        <v>1</v>
      </c>
      <c r="K5591" s="251">
        <v>1</v>
      </c>
      <c r="M5591" s="251" t="s">
        <v>9958</v>
      </c>
      <c r="N5591" s="251" t="s">
        <v>14854</v>
      </c>
      <c r="O5591" s="251">
        <v>1</v>
      </c>
      <c r="Q5591" s="251" t="s">
        <v>16282</v>
      </c>
      <c r="R5591" s="251" t="s">
        <v>10017</v>
      </c>
      <c r="S5591" s="252" t="s">
        <v>649</v>
      </c>
      <c r="T5591" s="251" t="str">
        <f t="shared" si="350"/>
        <v>I0404637815610K120</v>
      </c>
      <c r="W5591" s="251" t="str">
        <f t="shared" si="351"/>
        <v>I040463781561-0K120</v>
      </c>
    </row>
    <row r="5592" spans="1:23" x14ac:dyDescent="0.3">
      <c r="A5592" s="256" t="str">
        <f t="shared" si="349"/>
        <v>I0404637-815610K210-00003</v>
      </c>
      <c r="B5592" s="251" t="s">
        <v>16283</v>
      </c>
      <c r="C5592" s="251" t="s">
        <v>10031</v>
      </c>
      <c r="D5592" s="251" t="s">
        <v>9133</v>
      </c>
      <c r="E5592" s="251" t="s">
        <v>14446</v>
      </c>
      <c r="F5592" s="251" t="s">
        <v>9982</v>
      </c>
      <c r="G5592" s="251" t="s">
        <v>678</v>
      </c>
      <c r="H5592" s="251" t="s">
        <v>3443</v>
      </c>
      <c r="I5592" s="257" t="str">
        <f t="shared" si="348"/>
        <v>-00003</v>
      </c>
      <c r="J5592" s="251">
        <v>3</v>
      </c>
      <c r="K5592" s="251">
        <v>3</v>
      </c>
      <c r="M5592" s="251" t="s">
        <v>9958</v>
      </c>
      <c r="N5592" s="251" t="s">
        <v>14854</v>
      </c>
      <c r="O5592" s="251">
        <v>3</v>
      </c>
      <c r="Q5592" s="251" t="s">
        <v>16283</v>
      </c>
      <c r="R5592" s="251" t="s">
        <v>10017</v>
      </c>
      <c r="S5592" s="252" t="s">
        <v>677</v>
      </c>
      <c r="T5592" s="251" t="str">
        <f t="shared" si="350"/>
        <v>I0404637815610K210</v>
      </c>
      <c r="W5592" s="251" t="str">
        <f t="shared" si="351"/>
        <v>I040463781561-0K210</v>
      </c>
    </row>
    <row r="5593" spans="1:23" x14ac:dyDescent="0.3">
      <c r="A5593" s="256" t="str">
        <f t="shared" si="349"/>
        <v>I0404637-81591VT020-00002</v>
      </c>
      <c r="B5593" s="251" t="s">
        <v>16284</v>
      </c>
      <c r="C5593" s="251" t="s">
        <v>10031</v>
      </c>
      <c r="D5593" s="251" t="s">
        <v>9133</v>
      </c>
      <c r="E5593" s="251" t="s">
        <v>14446</v>
      </c>
      <c r="F5593" s="251" t="s">
        <v>9984</v>
      </c>
      <c r="G5593" s="251" t="s">
        <v>11073</v>
      </c>
      <c r="H5593" s="251" t="s">
        <v>5219</v>
      </c>
      <c r="I5593" s="257" t="str">
        <f t="shared" si="348"/>
        <v>-00002</v>
      </c>
      <c r="J5593" s="251">
        <v>2</v>
      </c>
      <c r="K5593" s="251">
        <v>2</v>
      </c>
      <c r="M5593" s="251" t="s">
        <v>9993</v>
      </c>
      <c r="N5593" s="251" t="s">
        <v>14854</v>
      </c>
      <c r="O5593" s="251">
        <v>2</v>
      </c>
      <c r="Q5593" s="251" t="s">
        <v>16284</v>
      </c>
      <c r="R5593" s="251" t="s">
        <v>10017</v>
      </c>
      <c r="S5593" s="252" t="s">
        <v>3777</v>
      </c>
      <c r="T5593" s="251" t="str">
        <f t="shared" si="350"/>
        <v>I040463781591VT020</v>
      </c>
      <c r="W5593" s="251" t="str">
        <f t="shared" si="351"/>
        <v>I040463781591-VT020</v>
      </c>
    </row>
    <row r="5594" spans="1:23" x14ac:dyDescent="0.3">
      <c r="A5594" s="256" t="str">
        <f t="shared" si="349"/>
        <v>I0404637-815940K050-00002</v>
      </c>
      <c r="B5594" s="251" t="s">
        <v>16285</v>
      </c>
      <c r="C5594" s="251" t="s">
        <v>10031</v>
      </c>
      <c r="D5594" s="251" t="s">
        <v>9133</v>
      </c>
      <c r="E5594" s="251" t="s">
        <v>14446</v>
      </c>
      <c r="F5594" s="251" t="s">
        <v>9986</v>
      </c>
      <c r="G5594" s="251" t="s">
        <v>772</v>
      </c>
      <c r="H5594" s="251" t="s">
        <v>10233</v>
      </c>
      <c r="I5594" s="257" t="str">
        <f t="shared" si="348"/>
        <v>-00002</v>
      </c>
      <c r="J5594" s="251">
        <v>2</v>
      </c>
      <c r="K5594" s="251">
        <v>2</v>
      </c>
      <c r="M5594" s="251" t="s">
        <v>10007</v>
      </c>
      <c r="N5594" s="251" t="s">
        <v>14854</v>
      </c>
      <c r="O5594" s="251">
        <v>2</v>
      </c>
      <c r="Q5594" s="251" t="s">
        <v>16285</v>
      </c>
      <c r="R5594" s="251" t="s">
        <v>10017</v>
      </c>
      <c r="S5594" s="252" t="s">
        <v>771</v>
      </c>
      <c r="T5594" s="251" t="str">
        <f t="shared" si="350"/>
        <v>I0404637815940K050</v>
      </c>
      <c r="W5594" s="251" t="str">
        <f t="shared" si="351"/>
        <v>I040463781594-0K050</v>
      </c>
    </row>
    <row r="5595" spans="1:23" x14ac:dyDescent="0.3">
      <c r="A5595" s="256" t="str">
        <f t="shared" si="349"/>
        <v>I0404638-811100K300-00002</v>
      </c>
      <c r="B5595" s="251" t="s">
        <v>16286</v>
      </c>
      <c r="C5595" s="251" t="s">
        <v>10031</v>
      </c>
      <c r="D5595" s="251" t="s">
        <v>16287</v>
      </c>
      <c r="E5595" s="251" t="s">
        <v>14446</v>
      </c>
      <c r="F5595" s="251" t="s">
        <v>9957</v>
      </c>
      <c r="G5595" s="251" t="s">
        <v>226</v>
      </c>
      <c r="H5595" s="251" t="s">
        <v>5055</v>
      </c>
      <c r="I5595" s="257" t="str">
        <f t="shared" si="348"/>
        <v>-00002</v>
      </c>
      <c r="J5595" s="251">
        <v>2</v>
      </c>
      <c r="K5595" s="251">
        <v>2</v>
      </c>
      <c r="M5595" s="251" t="s">
        <v>9958</v>
      </c>
      <c r="N5595" s="251" t="s">
        <v>16260</v>
      </c>
      <c r="O5595" s="251">
        <v>2</v>
      </c>
      <c r="Q5595" s="251" t="s">
        <v>16286</v>
      </c>
      <c r="R5595" s="251" t="s">
        <v>10028</v>
      </c>
      <c r="S5595" s="252" t="s">
        <v>225</v>
      </c>
      <c r="T5595" s="251" t="str">
        <f t="shared" si="350"/>
        <v>I0404638811100K300</v>
      </c>
      <c r="W5595" s="251" t="str">
        <f t="shared" si="351"/>
        <v>I040463881110-0K300</v>
      </c>
    </row>
    <row r="5596" spans="1:23" x14ac:dyDescent="0.3">
      <c r="A5596" s="256" t="str">
        <f t="shared" si="349"/>
        <v>I0404638-81110VT040-00003</v>
      </c>
      <c r="B5596" s="251" t="s">
        <v>16288</v>
      </c>
      <c r="C5596" s="251" t="s">
        <v>10031</v>
      </c>
      <c r="D5596" s="251" t="s">
        <v>16287</v>
      </c>
      <c r="E5596" s="251" t="s">
        <v>14446</v>
      </c>
      <c r="F5596" s="251" t="s">
        <v>9962</v>
      </c>
      <c r="G5596" s="251" t="s">
        <v>10047</v>
      </c>
      <c r="H5596" s="251" t="s">
        <v>3422</v>
      </c>
      <c r="I5596" s="257" t="str">
        <f t="shared" si="348"/>
        <v>-00003</v>
      </c>
      <c r="J5596" s="251">
        <v>3</v>
      </c>
      <c r="K5596" s="251">
        <v>3</v>
      </c>
      <c r="M5596" s="251" t="s">
        <v>9958</v>
      </c>
      <c r="N5596" s="251" t="s">
        <v>16260</v>
      </c>
      <c r="O5596" s="251">
        <v>3</v>
      </c>
      <c r="Q5596" s="251" t="s">
        <v>16288</v>
      </c>
      <c r="R5596" s="251" t="s">
        <v>10028</v>
      </c>
      <c r="S5596" s="252" t="s">
        <v>3713</v>
      </c>
      <c r="T5596" s="251" t="str">
        <f t="shared" si="350"/>
        <v>I040463881110VT040</v>
      </c>
      <c r="W5596" s="251" t="str">
        <f t="shared" si="351"/>
        <v>I040463881110-VT040</v>
      </c>
    </row>
    <row r="5597" spans="1:23" x14ac:dyDescent="0.3">
      <c r="A5597" s="256" t="str">
        <f t="shared" si="349"/>
        <v>I0404638-81110VT080-00003</v>
      </c>
      <c r="B5597" s="251" t="s">
        <v>16289</v>
      </c>
      <c r="C5597" s="251" t="s">
        <v>10031</v>
      </c>
      <c r="D5597" s="251" t="s">
        <v>16287</v>
      </c>
      <c r="E5597" s="251" t="s">
        <v>14446</v>
      </c>
      <c r="F5597" s="251" t="s">
        <v>9964</v>
      </c>
      <c r="G5597" s="251" t="s">
        <v>4985</v>
      </c>
      <c r="H5597" s="251" t="s">
        <v>3422</v>
      </c>
      <c r="I5597" s="257" t="str">
        <f t="shared" si="348"/>
        <v>-00003</v>
      </c>
      <c r="J5597" s="251">
        <v>3</v>
      </c>
      <c r="K5597" s="251">
        <v>3</v>
      </c>
      <c r="M5597" s="251" t="s">
        <v>9958</v>
      </c>
      <c r="N5597" s="251" t="s">
        <v>16260</v>
      </c>
      <c r="O5597" s="251">
        <v>3</v>
      </c>
      <c r="Q5597" s="251" t="s">
        <v>16289</v>
      </c>
      <c r="R5597" s="251" t="s">
        <v>10028</v>
      </c>
      <c r="S5597" s="252" t="s">
        <v>3719</v>
      </c>
      <c r="T5597" s="251" t="str">
        <f t="shared" si="350"/>
        <v>I040463881110VT080</v>
      </c>
      <c r="W5597" s="251" t="str">
        <f t="shared" si="351"/>
        <v>I040463881110-VT080</v>
      </c>
    </row>
    <row r="5598" spans="1:23" x14ac:dyDescent="0.3">
      <c r="A5598" s="256" t="str">
        <f t="shared" si="349"/>
        <v>I0404638-81110VT100-00002</v>
      </c>
      <c r="B5598" s="251" t="s">
        <v>16290</v>
      </c>
      <c r="C5598" s="251" t="s">
        <v>10031</v>
      </c>
      <c r="D5598" s="251" t="s">
        <v>16287</v>
      </c>
      <c r="E5598" s="251" t="s">
        <v>14446</v>
      </c>
      <c r="F5598" s="251" t="s">
        <v>9966</v>
      </c>
      <c r="G5598" s="251" t="s">
        <v>10049</v>
      </c>
      <c r="H5598" s="251" t="s">
        <v>3422</v>
      </c>
      <c r="I5598" s="257" t="str">
        <f t="shared" si="348"/>
        <v>-00002</v>
      </c>
      <c r="J5598" s="251">
        <v>2</v>
      </c>
      <c r="K5598" s="251">
        <v>2</v>
      </c>
      <c r="M5598" s="251" t="s">
        <v>9958</v>
      </c>
      <c r="N5598" s="251" t="s">
        <v>16260</v>
      </c>
      <c r="O5598" s="251">
        <v>2</v>
      </c>
      <c r="Q5598" s="251" t="s">
        <v>16290</v>
      </c>
      <c r="R5598" s="251" t="s">
        <v>10028</v>
      </c>
      <c r="S5598" s="252" t="s">
        <v>3723</v>
      </c>
      <c r="T5598" s="251" t="str">
        <f t="shared" si="350"/>
        <v>I040463881110VT100</v>
      </c>
      <c r="W5598" s="251" t="str">
        <f t="shared" si="351"/>
        <v>I040463881110-VT100</v>
      </c>
    </row>
    <row r="5599" spans="1:23" x14ac:dyDescent="0.3">
      <c r="A5599" s="256" t="str">
        <f t="shared" si="349"/>
        <v>I0404638-811300K310-00003</v>
      </c>
      <c r="B5599" s="251" t="s">
        <v>16291</v>
      </c>
      <c r="C5599" s="251" t="s">
        <v>10031</v>
      </c>
      <c r="D5599" s="251" t="s">
        <v>16287</v>
      </c>
      <c r="E5599" s="251" t="s">
        <v>14446</v>
      </c>
      <c r="F5599" s="251" t="s">
        <v>9968</v>
      </c>
      <c r="G5599" s="251" t="s">
        <v>246</v>
      </c>
      <c r="H5599" s="251" t="s">
        <v>5092</v>
      </c>
      <c r="I5599" s="257" t="str">
        <f t="shared" si="348"/>
        <v>-00003</v>
      </c>
      <c r="J5599" s="251">
        <v>3</v>
      </c>
      <c r="K5599" s="251">
        <v>3</v>
      </c>
      <c r="M5599" s="251" t="s">
        <v>9958</v>
      </c>
      <c r="N5599" s="251" t="s">
        <v>16260</v>
      </c>
      <c r="O5599" s="251">
        <v>3</v>
      </c>
      <c r="Q5599" s="251" t="s">
        <v>16291</v>
      </c>
      <c r="R5599" s="251" t="s">
        <v>10028</v>
      </c>
      <c r="S5599" s="252" t="s">
        <v>245</v>
      </c>
      <c r="T5599" s="251" t="str">
        <f t="shared" si="350"/>
        <v>I0404638811300K310</v>
      </c>
      <c r="W5599" s="251" t="str">
        <f t="shared" si="351"/>
        <v>I040463881130-0K310</v>
      </c>
    </row>
    <row r="5600" spans="1:23" x14ac:dyDescent="0.3">
      <c r="A5600" s="256" t="str">
        <f t="shared" si="349"/>
        <v>I0404638-81130VT040-00001</v>
      </c>
      <c r="B5600" s="251" t="s">
        <v>16292</v>
      </c>
      <c r="C5600" s="251" t="s">
        <v>10031</v>
      </c>
      <c r="D5600" s="251" t="s">
        <v>16287</v>
      </c>
      <c r="E5600" s="251" t="s">
        <v>14446</v>
      </c>
      <c r="F5600" s="251" t="s">
        <v>9970</v>
      </c>
      <c r="G5600" s="251" t="s">
        <v>13445</v>
      </c>
      <c r="H5600" s="251" t="s">
        <v>5101</v>
      </c>
      <c r="I5600" s="257" t="str">
        <f t="shared" si="348"/>
        <v>-00001</v>
      </c>
      <c r="J5600" s="251">
        <v>1</v>
      </c>
      <c r="K5600" s="251">
        <v>1</v>
      </c>
      <c r="M5600" s="251" t="s">
        <v>9958</v>
      </c>
      <c r="N5600" s="251" t="s">
        <v>16260</v>
      </c>
      <c r="O5600" s="251">
        <v>1</v>
      </c>
      <c r="Q5600" s="251" t="s">
        <v>16292</v>
      </c>
      <c r="R5600" s="251" t="s">
        <v>10028</v>
      </c>
      <c r="S5600" s="252" t="s">
        <v>4494</v>
      </c>
      <c r="T5600" s="251" t="str">
        <f t="shared" si="350"/>
        <v>I040463881130VT040</v>
      </c>
      <c r="W5600" s="251" t="str">
        <f t="shared" si="351"/>
        <v>I040463881130-VT040</v>
      </c>
    </row>
    <row r="5601" spans="1:23" x14ac:dyDescent="0.3">
      <c r="A5601" s="256" t="str">
        <f t="shared" si="349"/>
        <v>I0404638-811500K300-00002</v>
      </c>
      <c r="B5601" s="251" t="s">
        <v>16293</v>
      </c>
      <c r="C5601" s="251" t="s">
        <v>10031</v>
      </c>
      <c r="D5601" s="251" t="s">
        <v>16287</v>
      </c>
      <c r="E5601" s="251" t="s">
        <v>14446</v>
      </c>
      <c r="F5601" s="251" t="s">
        <v>9972</v>
      </c>
      <c r="G5601" s="251" t="s">
        <v>234</v>
      </c>
      <c r="H5601" s="251" t="s">
        <v>5093</v>
      </c>
      <c r="I5601" s="257" t="str">
        <f t="shared" si="348"/>
        <v>-00002</v>
      </c>
      <c r="J5601" s="251">
        <v>2</v>
      </c>
      <c r="K5601" s="251">
        <v>2</v>
      </c>
      <c r="M5601" s="251" t="s">
        <v>9958</v>
      </c>
      <c r="N5601" s="251" t="s">
        <v>16260</v>
      </c>
      <c r="O5601" s="251">
        <v>2</v>
      </c>
      <c r="Q5601" s="251" t="s">
        <v>16293</v>
      </c>
      <c r="R5601" s="251" t="s">
        <v>10028</v>
      </c>
      <c r="S5601" s="252" t="s">
        <v>233</v>
      </c>
      <c r="T5601" s="251" t="str">
        <f t="shared" si="350"/>
        <v>I0404638811500K300</v>
      </c>
      <c r="W5601" s="251" t="str">
        <f t="shared" si="351"/>
        <v>I040463881150-0K300</v>
      </c>
    </row>
    <row r="5602" spans="1:23" x14ac:dyDescent="0.3">
      <c r="A5602" s="256" t="str">
        <f t="shared" si="349"/>
        <v>I0404638-81150VT040-00003</v>
      </c>
      <c r="B5602" s="251" t="s">
        <v>16294</v>
      </c>
      <c r="C5602" s="251" t="s">
        <v>10031</v>
      </c>
      <c r="D5602" s="251" t="s">
        <v>16287</v>
      </c>
      <c r="E5602" s="251" t="s">
        <v>14446</v>
      </c>
      <c r="F5602" s="251" t="s">
        <v>9974</v>
      </c>
      <c r="G5602" s="251" t="s">
        <v>10051</v>
      </c>
      <c r="H5602" s="251" t="s">
        <v>3429</v>
      </c>
      <c r="I5602" s="257" t="str">
        <f t="shared" si="348"/>
        <v>-00003</v>
      </c>
      <c r="J5602" s="251">
        <v>3</v>
      </c>
      <c r="K5602" s="251">
        <v>3</v>
      </c>
      <c r="M5602" s="251" t="s">
        <v>9958</v>
      </c>
      <c r="N5602" s="251" t="s">
        <v>16260</v>
      </c>
      <c r="O5602" s="251">
        <v>3</v>
      </c>
      <c r="Q5602" s="251" t="s">
        <v>16294</v>
      </c>
      <c r="R5602" s="251" t="s">
        <v>10028</v>
      </c>
      <c r="S5602" s="252" t="s">
        <v>3725</v>
      </c>
      <c r="T5602" s="251" t="str">
        <f t="shared" si="350"/>
        <v>I040463881150VT040</v>
      </c>
      <c r="W5602" s="251" t="str">
        <f t="shared" si="351"/>
        <v>I040463881150-VT040</v>
      </c>
    </row>
    <row r="5603" spans="1:23" x14ac:dyDescent="0.3">
      <c r="A5603" s="256" t="str">
        <f t="shared" si="349"/>
        <v>I0404638-81150VT080-00002</v>
      </c>
      <c r="B5603" s="251" t="s">
        <v>16295</v>
      </c>
      <c r="C5603" s="251" t="s">
        <v>10031</v>
      </c>
      <c r="D5603" s="251" t="s">
        <v>16287</v>
      </c>
      <c r="E5603" s="251" t="s">
        <v>14446</v>
      </c>
      <c r="F5603" s="251" t="s">
        <v>9976</v>
      </c>
      <c r="G5603" s="251" t="s">
        <v>10242</v>
      </c>
      <c r="H5603" s="251" t="s">
        <v>3429</v>
      </c>
      <c r="I5603" s="257" t="str">
        <f t="shared" si="348"/>
        <v>-00002</v>
      </c>
      <c r="J5603" s="251">
        <v>2</v>
      </c>
      <c r="K5603" s="251">
        <v>2</v>
      </c>
      <c r="M5603" s="251" t="s">
        <v>9958</v>
      </c>
      <c r="N5603" s="251" t="s">
        <v>16260</v>
      </c>
      <c r="O5603" s="251">
        <v>2</v>
      </c>
      <c r="Q5603" s="251" t="s">
        <v>16295</v>
      </c>
      <c r="R5603" s="251" t="s">
        <v>10028</v>
      </c>
      <c r="S5603" s="252" t="s">
        <v>3731</v>
      </c>
      <c r="T5603" s="251" t="str">
        <f t="shared" si="350"/>
        <v>I040463881150VT080</v>
      </c>
      <c r="W5603" s="251" t="str">
        <f t="shared" si="351"/>
        <v>I040463881150-VT080</v>
      </c>
    </row>
    <row r="5604" spans="1:23" x14ac:dyDescent="0.3">
      <c r="A5604" s="256" t="str">
        <f t="shared" si="349"/>
        <v>I0404638-81150VT100-00002</v>
      </c>
      <c r="B5604" s="251" t="s">
        <v>16296</v>
      </c>
      <c r="C5604" s="251" t="s">
        <v>10031</v>
      </c>
      <c r="D5604" s="251" t="s">
        <v>16287</v>
      </c>
      <c r="E5604" s="251" t="s">
        <v>14446</v>
      </c>
      <c r="F5604" s="251" t="s">
        <v>9978</v>
      </c>
      <c r="G5604" s="251" t="s">
        <v>4999</v>
      </c>
      <c r="H5604" s="251" t="s">
        <v>3429</v>
      </c>
      <c r="I5604" s="257" t="str">
        <f t="shared" si="348"/>
        <v>-00002</v>
      </c>
      <c r="J5604" s="251">
        <v>2</v>
      </c>
      <c r="K5604" s="251">
        <v>2</v>
      </c>
      <c r="M5604" s="251" t="s">
        <v>9958</v>
      </c>
      <c r="N5604" s="251" t="s">
        <v>16260</v>
      </c>
      <c r="O5604" s="251">
        <v>2</v>
      </c>
      <c r="Q5604" s="251" t="s">
        <v>16296</v>
      </c>
      <c r="R5604" s="251" t="s">
        <v>10028</v>
      </c>
      <c r="S5604" s="252" t="s">
        <v>3735</v>
      </c>
      <c r="T5604" s="251" t="str">
        <f t="shared" si="350"/>
        <v>I040463881150VT100</v>
      </c>
      <c r="W5604" s="251" t="str">
        <f t="shared" si="351"/>
        <v>I040463881150-VT100</v>
      </c>
    </row>
    <row r="5605" spans="1:23" x14ac:dyDescent="0.3">
      <c r="A5605" s="256" t="str">
        <f t="shared" si="349"/>
        <v>I0404638-81170VT040-00001</v>
      </c>
      <c r="B5605" s="251" t="s">
        <v>16297</v>
      </c>
      <c r="C5605" s="251" t="s">
        <v>10031</v>
      </c>
      <c r="D5605" s="251" t="s">
        <v>16287</v>
      </c>
      <c r="E5605" s="251" t="s">
        <v>14446</v>
      </c>
      <c r="F5605" s="251" t="s">
        <v>9980</v>
      </c>
      <c r="G5605" s="251" t="s">
        <v>10054</v>
      </c>
      <c r="H5605" s="251" t="s">
        <v>5102</v>
      </c>
      <c r="I5605" s="257" t="str">
        <f t="shared" si="348"/>
        <v>-00001</v>
      </c>
      <c r="J5605" s="251">
        <v>1</v>
      </c>
      <c r="K5605" s="251">
        <v>1</v>
      </c>
      <c r="M5605" s="251" t="s">
        <v>9958</v>
      </c>
      <c r="N5605" s="251" t="s">
        <v>16260</v>
      </c>
      <c r="O5605" s="251">
        <v>1</v>
      </c>
      <c r="Q5605" s="251" t="s">
        <v>16297</v>
      </c>
      <c r="R5605" s="251" t="s">
        <v>10028</v>
      </c>
      <c r="S5605" s="252" t="s">
        <v>8706</v>
      </c>
      <c r="T5605" s="251" t="str">
        <f t="shared" si="350"/>
        <v>I040463881170VT040</v>
      </c>
      <c r="W5605" s="251" t="str">
        <f t="shared" si="351"/>
        <v>I040463881170-VT040</v>
      </c>
    </row>
    <row r="5606" spans="1:23" x14ac:dyDescent="0.3">
      <c r="A5606" s="256" t="str">
        <f t="shared" si="349"/>
        <v>I0404638-812100K031-00001</v>
      </c>
      <c r="B5606" s="251" t="s">
        <v>16298</v>
      </c>
      <c r="C5606" s="251" t="s">
        <v>10031</v>
      </c>
      <c r="D5606" s="251" t="s">
        <v>16287</v>
      </c>
      <c r="E5606" s="251" t="s">
        <v>14446</v>
      </c>
      <c r="F5606" s="251" t="s">
        <v>9982</v>
      </c>
      <c r="G5606" s="251" t="s">
        <v>593</v>
      </c>
      <c r="H5606" s="251" t="s">
        <v>5163</v>
      </c>
      <c r="I5606" s="257" t="str">
        <f t="shared" si="348"/>
        <v>-00001</v>
      </c>
      <c r="J5606" s="251">
        <v>1</v>
      </c>
      <c r="K5606" s="251">
        <v>1</v>
      </c>
      <c r="M5606" s="251" t="s">
        <v>9993</v>
      </c>
      <c r="N5606" s="251" t="s">
        <v>16260</v>
      </c>
      <c r="O5606" s="251">
        <v>1</v>
      </c>
      <c r="Q5606" s="251" t="s">
        <v>16298</v>
      </c>
      <c r="R5606" s="251" t="s">
        <v>10028</v>
      </c>
      <c r="S5606" s="252" t="s">
        <v>592</v>
      </c>
      <c r="T5606" s="251" t="str">
        <f t="shared" si="350"/>
        <v>I0404638812100K031</v>
      </c>
      <c r="W5606" s="251" t="str">
        <f t="shared" si="351"/>
        <v>I040463881210-0K031</v>
      </c>
    </row>
    <row r="5607" spans="1:23" x14ac:dyDescent="0.3">
      <c r="A5607" s="256" t="str">
        <f t="shared" si="349"/>
        <v>I0404638-812200K031-00001</v>
      </c>
      <c r="B5607" s="251" t="s">
        <v>16299</v>
      </c>
      <c r="C5607" s="251" t="s">
        <v>10031</v>
      </c>
      <c r="D5607" s="251" t="s">
        <v>16287</v>
      </c>
      <c r="E5607" s="251" t="s">
        <v>14446</v>
      </c>
      <c r="F5607" s="251" t="s">
        <v>9984</v>
      </c>
      <c r="G5607" s="251" t="s">
        <v>601</v>
      </c>
      <c r="H5607" s="251" t="s">
        <v>5165</v>
      </c>
      <c r="I5607" s="257" t="str">
        <f t="shared" si="348"/>
        <v>-00001</v>
      </c>
      <c r="J5607" s="251">
        <v>1</v>
      </c>
      <c r="K5607" s="251">
        <v>1</v>
      </c>
      <c r="M5607" s="251" t="s">
        <v>9993</v>
      </c>
      <c r="N5607" s="251" t="s">
        <v>16260</v>
      </c>
      <c r="O5607" s="251">
        <v>1</v>
      </c>
      <c r="Q5607" s="251" t="s">
        <v>16299</v>
      </c>
      <c r="R5607" s="251" t="s">
        <v>10028</v>
      </c>
      <c r="S5607" s="252" t="s">
        <v>600</v>
      </c>
      <c r="T5607" s="251" t="str">
        <f t="shared" si="350"/>
        <v>I0404638812200K031</v>
      </c>
      <c r="W5607" s="251" t="str">
        <f t="shared" si="351"/>
        <v>I040463881220-0K031</v>
      </c>
    </row>
    <row r="5608" spans="1:23" x14ac:dyDescent="0.3">
      <c r="A5608" s="256" t="str">
        <f t="shared" si="349"/>
        <v>I0404638-815500K080-00001</v>
      </c>
      <c r="B5608" s="251" t="s">
        <v>16300</v>
      </c>
      <c r="C5608" s="251" t="s">
        <v>10031</v>
      </c>
      <c r="D5608" s="251" t="s">
        <v>16287</v>
      </c>
      <c r="E5608" s="251" t="s">
        <v>14446</v>
      </c>
      <c r="F5608" s="251" t="s">
        <v>9986</v>
      </c>
      <c r="G5608" s="251" t="s">
        <v>151</v>
      </c>
      <c r="H5608" s="251" t="s">
        <v>5045</v>
      </c>
      <c r="I5608" s="257" t="str">
        <f t="shared" si="348"/>
        <v>-00001</v>
      </c>
      <c r="J5608" s="251">
        <v>1</v>
      </c>
      <c r="K5608" s="251">
        <v>1</v>
      </c>
      <c r="M5608" s="251" t="s">
        <v>9958</v>
      </c>
      <c r="N5608" s="251" t="s">
        <v>16260</v>
      </c>
      <c r="O5608" s="251">
        <v>1</v>
      </c>
      <c r="Q5608" s="251" t="s">
        <v>16300</v>
      </c>
      <c r="R5608" s="251" t="s">
        <v>10028</v>
      </c>
      <c r="S5608" s="252" t="s">
        <v>150</v>
      </c>
      <c r="T5608" s="251" t="str">
        <f t="shared" si="350"/>
        <v>I0404638815500K080</v>
      </c>
      <c r="W5608" s="251" t="str">
        <f t="shared" si="351"/>
        <v>I040463881550-0K080</v>
      </c>
    </row>
    <row r="5609" spans="1:23" x14ac:dyDescent="0.3">
      <c r="A5609" s="256" t="str">
        <f t="shared" si="349"/>
        <v>I0404638-81550VT020-00002</v>
      </c>
      <c r="B5609" s="251" t="s">
        <v>16301</v>
      </c>
      <c r="C5609" s="251" t="s">
        <v>10031</v>
      </c>
      <c r="D5609" s="251" t="s">
        <v>16287</v>
      </c>
      <c r="E5609" s="251" t="s">
        <v>14446</v>
      </c>
      <c r="F5609" s="251" t="s">
        <v>9988</v>
      </c>
      <c r="G5609" s="251" t="s">
        <v>10057</v>
      </c>
      <c r="H5609" s="251" t="s">
        <v>5202</v>
      </c>
      <c r="I5609" s="257" t="str">
        <f t="shared" si="348"/>
        <v>-00002</v>
      </c>
      <c r="J5609" s="251">
        <v>2</v>
      </c>
      <c r="K5609" s="251">
        <v>2</v>
      </c>
      <c r="M5609" s="251" t="s">
        <v>9958</v>
      </c>
      <c r="N5609" s="251" t="s">
        <v>16260</v>
      </c>
      <c r="O5609" s="251">
        <v>2</v>
      </c>
      <c r="Q5609" s="251" t="s">
        <v>16301</v>
      </c>
      <c r="R5609" s="251" t="s">
        <v>10028</v>
      </c>
      <c r="S5609" s="252" t="s">
        <v>3737</v>
      </c>
      <c r="T5609" s="251" t="str">
        <f t="shared" si="350"/>
        <v>I040463881550VT020</v>
      </c>
      <c r="W5609" s="251" t="str">
        <f t="shared" si="351"/>
        <v>I040463881550-VT020</v>
      </c>
    </row>
    <row r="5610" spans="1:23" x14ac:dyDescent="0.3">
      <c r="A5610" s="256" t="str">
        <f t="shared" si="349"/>
        <v>I0404638-81550VT050-00004</v>
      </c>
      <c r="B5610" s="251" t="s">
        <v>16302</v>
      </c>
      <c r="C5610" s="251" t="s">
        <v>10031</v>
      </c>
      <c r="D5610" s="251" t="s">
        <v>16287</v>
      </c>
      <c r="E5610" s="251" t="s">
        <v>14446</v>
      </c>
      <c r="F5610" s="251" t="s">
        <v>9990</v>
      </c>
      <c r="G5610" s="251" t="s">
        <v>5265</v>
      </c>
      <c r="H5610" s="251" t="s">
        <v>5202</v>
      </c>
      <c r="I5610" s="257" t="str">
        <f t="shared" si="348"/>
        <v>-00004</v>
      </c>
      <c r="J5610" s="251">
        <v>4</v>
      </c>
      <c r="K5610" s="251">
        <v>4</v>
      </c>
      <c r="M5610" s="251" t="s">
        <v>9958</v>
      </c>
      <c r="N5610" s="251" t="s">
        <v>16260</v>
      </c>
      <c r="O5610" s="251">
        <v>4</v>
      </c>
      <c r="Q5610" s="251" t="s">
        <v>16302</v>
      </c>
      <c r="R5610" s="251" t="s">
        <v>10028</v>
      </c>
      <c r="S5610" s="252" t="s">
        <v>3740</v>
      </c>
      <c r="T5610" s="251" t="str">
        <f t="shared" si="350"/>
        <v>I040463881550VT050</v>
      </c>
      <c r="W5610" s="251" t="str">
        <f t="shared" si="351"/>
        <v>I040463881550-VT050</v>
      </c>
    </row>
    <row r="5611" spans="1:23" x14ac:dyDescent="0.3">
      <c r="A5611" s="256" t="str">
        <f t="shared" si="349"/>
        <v>I0404638-81551VT020-00001</v>
      </c>
      <c r="B5611" s="251" t="s">
        <v>16303</v>
      </c>
      <c r="C5611" s="251" t="s">
        <v>10031</v>
      </c>
      <c r="D5611" s="251" t="s">
        <v>16287</v>
      </c>
      <c r="E5611" s="251" t="s">
        <v>14446</v>
      </c>
      <c r="F5611" s="251" t="s">
        <v>9992</v>
      </c>
      <c r="G5611" s="251" t="s">
        <v>10060</v>
      </c>
      <c r="H5611" s="251" t="s">
        <v>3436</v>
      </c>
      <c r="I5611" s="257" t="str">
        <f t="shared" si="348"/>
        <v>-00001</v>
      </c>
      <c r="J5611" s="251">
        <v>1</v>
      </c>
      <c r="K5611" s="251">
        <v>1</v>
      </c>
      <c r="M5611" s="251" t="s">
        <v>9958</v>
      </c>
      <c r="N5611" s="251" t="s">
        <v>16260</v>
      </c>
      <c r="O5611" s="251">
        <v>1</v>
      </c>
      <c r="Q5611" s="251" t="s">
        <v>16303</v>
      </c>
      <c r="R5611" s="251" t="s">
        <v>10028</v>
      </c>
      <c r="S5611" s="252" t="s">
        <v>3761</v>
      </c>
      <c r="T5611" s="251" t="str">
        <f t="shared" si="350"/>
        <v>I040463881551VT020</v>
      </c>
      <c r="W5611" s="251" t="str">
        <f t="shared" si="351"/>
        <v>I040463881551-VT020</v>
      </c>
    </row>
    <row r="5612" spans="1:23" x14ac:dyDescent="0.3">
      <c r="A5612" s="256" t="str">
        <f t="shared" si="349"/>
        <v>I0404638-815600K080-00001</v>
      </c>
      <c r="B5612" s="251" t="s">
        <v>16304</v>
      </c>
      <c r="C5612" s="251" t="s">
        <v>10031</v>
      </c>
      <c r="D5612" s="251" t="s">
        <v>16287</v>
      </c>
      <c r="E5612" s="251" t="s">
        <v>14446</v>
      </c>
      <c r="F5612" s="251" t="s">
        <v>9995</v>
      </c>
      <c r="G5612" s="251" t="s">
        <v>164</v>
      </c>
      <c r="H5612" s="251" t="s">
        <v>5047</v>
      </c>
      <c r="I5612" s="257" t="str">
        <f t="shared" si="348"/>
        <v>-00001</v>
      </c>
      <c r="J5612" s="251">
        <v>1</v>
      </c>
      <c r="K5612" s="251">
        <v>1</v>
      </c>
      <c r="M5612" s="251" t="s">
        <v>9958</v>
      </c>
      <c r="N5612" s="251" t="s">
        <v>16260</v>
      </c>
      <c r="O5612" s="251">
        <v>1</v>
      </c>
      <c r="Q5612" s="251" t="s">
        <v>16304</v>
      </c>
      <c r="R5612" s="251" t="s">
        <v>10028</v>
      </c>
      <c r="S5612" s="252" t="s">
        <v>163</v>
      </c>
      <c r="T5612" s="251" t="str">
        <f t="shared" si="350"/>
        <v>I0404638815600K080</v>
      </c>
      <c r="W5612" s="251" t="str">
        <f t="shared" si="351"/>
        <v>I040463881560-0K080</v>
      </c>
    </row>
    <row r="5613" spans="1:23" x14ac:dyDescent="0.3">
      <c r="A5613" s="256" t="str">
        <f t="shared" si="349"/>
        <v>I0404638-81560VT020-00002</v>
      </c>
      <c r="B5613" s="251" t="s">
        <v>16305</v>
      </c>
      <c r="C5613" s="251" t="s">
        <v>10031</v>
      </c>
      <c r="D5613" s="251" t="s">
        <v>16287</v>
      </c>
      <c r="E5613" s="251" t="s">
        <v>14446</v>
      </c>
      <c r="F5613" s="251" t="s">
        <v>9997</v>
      </c>
      <c r="G5613" s="251" t="s">
        <v>10065</v>
      </c>
      <c r="H5613" s="251" t="s">
        <v>5204</v>
      </c>
      <c r="I5613" s="257" t="str">
        <f t="shared" si="348"/>
        <v>-00002</v>
      </c>
      <c r="J5613" s="251">
        <v>2</v>
      </c>
      <c r="K5613" s="251">
        <v>2</v>
      </c>
      <c r="M5613" s="251" t="s">
        <v>9958</v>
      </c>
      <c r="N5613" s="251" t="s">
        <v>16260</v>
      </c>
      <c r="O5613" s="251">
        <v>2</v>
      </c>
      <c r="Q5613" s="251" t="s">
        <v>16305</v>
      </c>
      <c r="R5613" s="251" t="s">
        <v>10028</v>
      </c>
      <c r="S5613" s="252" t="s">
        <v>3743</v>
      </c>
      <c r="T5613" s="251" t="str">
        <f t="shared" si="350"/>
        <v>I040463881560VT020</v>
      </c>
      <c r="W5613" s="251" t="str">
        <f t="shared" si="351"/>
        <v>I040463881560-VT020</v>
      </c>
    </row>
    <row r="5614" spans="1:23" x14ac:dyDescent="0.3">
      <c r="A5614" s="256" t="str">
        <f t="shared" si="349"/>
        <v>I0404638-81561VT020-00001</v>
      </c>
      <c r="B5614" s="251" t="s">
        <v>16306</v>
      </c>
      <c r="C5614" s="251" t="s">
        <v>10031</v>
      </c>
      <c r="D5614" s="251" t="s">
        <v>16287</v>
      </c>
      <c r="E5614" s="251" t="s">
        <v>14446</v>
      </c>
      <c r="F5614" s="251" t="s">
        <v>10000</v>
      </c>
      <c r="G5614" s="251" t="s">
        <v>10256</v>
      </c>
      <c r="H5614" s="251" t="s">
        <v>3443</v>
      </c>
      <c r="I5614" s="257" t="str">
        <f t="shared" si="348"/>
        <v>-00001</v>
      </c>
      <c r="J5614" s="251">
        <v>1</v>
      </c>
      <c r="K5614" s="251">
        <v>1</v>
      </c>
      <c r="M5614" s="251" t="s">
        <v>9958</v>
      </c>
      <c r="N5614" s="251" t="s">
        <v>16260</v>
      </c>
      <c r="O5614" s="251">
        <v>1</v>
      </c>
      <c r="Q5614" s="251" t="s">
        <v>16306</v>
      </c>
      <c r="R5614" s="251" t="s">
        <v>10028</v>
      </c>
      <c r="S5614" s="252" t="s">
        <v>3767</v>
      </c>
      <c r="T5614" s="251" t="str">
        <f t="shared" si="350"/>
        <v>I040463881561VT020</v>
      </c>
      <c r="W5614" s="251" t="str">
        <f t="shared" si="351"/>
        <v>I040463881561-VT020</v>
      </c>
    </row>
    <row r="5615" spans="1:23" x14ac:dyDescent="0.3">
      <c r="A5615" s="256" t="str">
        <f t="shared" si="349"/>
        <v>I0404638-81561VT050-00002</v>
      </c>
      <c r="B5615" s="251" t="s">
        <v>16307</v>
      </c>
      <c r="C5615" s="251" t="s">
        <v>10031</v>
      </c>
      <c r="D5615" s="251" t="s">
        <v>16287</v>
      </c>
      <c r="E5615" s="251" t="s">
        <v>14446</v>
      </c>
      <c r="F5615" s="251" t="s">
        <v>10002</v>
      </c>
      <c r="G5615" s="251" t="s">
        <v>10258</v>
      </c>
      <c r="H5615" s="251" t="s">
        <v>3443</v>
      </c>
      <c r="I5615" s="257" t="str">
        <f t="shared" si="348"/>
        <v>-00002</v>
      </c>
      <c r="J5615" s="251">
        <v>2</v>
      </c>
      <c r="K5615" s="251">
        <v>2</v>
      </c>
      <c r="M5615" s="251" t="s">
        <v>9958</v>
      </c>
      <c r="N5615" s="251" t="s">
        <v>16260</v>
      </c>
      <c r="O5615" s="251">
        <v>2</v>
      </c>
      <c r="Q5615" s="251" t="s">
        <v>16307</v>
      </c>
      <c r="R5615" s="251" t="s">
        <v>10028</v>
      </c>
      <c r="S5615" s="252" t="s">
        <v>3769</v>
      </c>
      <c r="T5615" s="251" t="str">
        <f t="shared" si="350"/>
        <v>I040463881561VT050</v>
      </c>
      <c r="W5615" s="251" t="str">
        <f t="shared" si="351"/>
        <v>I040463881561-VT050</v>
      </c>
    </row>
    <row r="5616" spans="1:23" x14ac:dyDescent="0.3">
      <c r="A5616" s="256" t="str">
        <f t="shared" si="349"/>
        <v>I0404638-81580VT010-00002</v>
      </c>
      <c r="B5616" s="251" t="s">
        <v>16308</v>
      </c>
      <c r="C5616" s="251" t="s">
        <v>10031</v>
      </c>
      <c r="D5616" s="251" t="s">
        <v>16287</v>
      </c>
      <c r="E5616" s="251" t="s">
        <v>14446</v>
      </c>
      <c r="F5616" s="251" t="s">
        <v>10005</v>
      </c>
      <c r="G5616" s="251" t="s">
        <v>5289</v>
      </c>
      <c r="H5616" s="251" t="s">
        <v>758</v>
      </c>
      <c r="I5616" s="257" t="str">
        <f t="shared" si="348"/>
        <v>-00002</v>
      </c>
      <c r="J5616" s="251">
        <v>2</v>
      </c>
      <c r="K5616" s="251">
        <v>2</v>
      </c>
      <c r="M5616" s="251" t="s">
        <v>9993</v>
      </c>
      <c r="N5616" s="251" t="s">
        <v>16260</v>
      </c>
      <c r="O5616" s="251">
        <v>2</v>
      </c>
      <c r="Q5616" s="251" t="s">
        <v>16308</v>
      </c>
      <c r="R5616" s="251" t="s">
        <v>10028</v>
      </c>
      <c r="S5616" s="252" t="s">
        <v>3749</v>
      </c>
      <c r="T5616" s="251" t="str">
        <f t="shared" si="350"/>
        <v>I040463881580VT010</v>
      </c>
      <c r="W5616" s="251" t="str">
        <f t="shared" si="351"/>
        <v>I040463881580-VT010</v>
      </c>
    </row>
    <row r="5617" spans="1:23" x14ac:dyDescent="0.3">
      <c r="A5617" s="256" t="str">
        <f t="shared" si="349"/>
        <v>I0404638-81581VT020-00002</v>
      </c>
      <c r="B5617" s="251" t="s">
        <v>16309</v>
      </c>
      <c r="C5617" s="251" t="s">
        <v>10031</v>
      </c>
      <c r="D5617" s="251" t="s">
        <v>16287</v>
      </c>
      <c r="E5617" s="251" t="s">
        <v>14446</v>
      </c>
      <c r="F5617" s="251" t="s">
        <v>10009</v>
      </c>
      <c r="G5617" s="251" t="s">
        <v>10668</v>
      </c>
      <c r="H5617" s="251" t="s">
        <v>5218</v>
      </c>
      <c r="I5617" s="257" t="str">
        <f t="shared" si="348"/>
        <v>-00002</v>
      </c>
      <c r="J5617" s="251">
        <v>2</v>
      </c>
      <c r="K5617" s="251">
        <v>2</v>
      </c>
      <c r="M5617" s="251" t="s">
        <v>9993</v>
      </c>
      <c r="N5617" s="251" t="s">
        <v>16260</v>
      </c>
      <c r="O5617" s="251">
        <v>2</v>
      </c>
      <c r="Q5617" s="251" t="s">
        <v>16309</v>
      </c>
      <c r="R5617" s="251" t="s">
        <v>10028</v>
      </c>
      <c r="S5617" s="252" t="s">
        <v>3773</v>
      </c>
      <c r="T5617" s="251" t="str">
        <f t="shared" si="350"/>
        <v>I040463881581VT020</v>
      </c>
      <c r="W5617" s="251" t="str">
        <f t="shared" si="351"/>
        <v>I040463881581-VT020</v>
      </c>
    </row>
    <row r="5618" spans="1:23" x14ac:dyDescent="0.3">
      <c r="A5618" s="256" t="str">
        <f t="shared" si="349"/>
        <v>I0404638-81590VT020-00002</v>
      </c>
      <c r="B5618" s="251" t="s">
        <v>16310</v>
      </c>
      <c r="C5618" s="251" t="s">
        <v>10031</v>
      </c>
      <c r="D5618" s="251" t="s">
        <v>16287</v>
      </c>
      <c r="E5618" s="251" t="s">
        <v>14446</v>
      </c>
      <c r="F5618" s="251" t="s">
        <v>10012</v>
      </c>
      <c r="G5618" s="251" t="s">
        <v>10075</v>
      </c>
      <c r="H5618" s="251" t="s">
        <v>770</v>
      </c>
      <c r="I5618" s="257" t="str">
        <f t="shared" si="348"/>
        <v>-00002</v>
      </c>
      <c r="J5618" s="251">
        <v>2</v>
      </c>
      <c r="K5618" s="251">
        <v>2</v>
      </c>
      <c r="M5618" s="251" t="s">
        <v>9958</v>
      </c>
      <c r="N5618" s="251" t="s">
        <v>16260</v>
      </c>
      <c r="O5618" s="251">
        <v>2</v>
      </c>
      <c r="Q5618" s="251" t="s">
        <v>16310</v>
      </c>
      <c r="R5618" s="251" t="s">
        <v>10028</v>
      </c>
      <c r="S5618" s="252" t="s">
        <v>3758</v>
      </c>
      <c r="T5618" s="251" t="str">
        <f t="shared" si="350"/>
        <v>I040463881590VT020</v>
      </c>
      <c r="W5618" s="251" t="str">
        <f t="shared" si="351"/>
        <v>I040463881590-VT020</v>
      </c>
    </row>
    <row r="5619" spans="1:23" x14ac:dyDescent="0.3">
      <c r="A5619" s="256" t="str">
        <f t="shared" si="349"/>
        <v>I0606419-81110BZ610-00001</v>
      </c>
      <c r="B5619" s="251" t="s">
        <v>16311</v>
      </c>
      <c r="C5619" s="251" t="s">
        <v>10077</v>
      </c>
      <c r="D5619" s="251" t="s">
        <v>9125</v>
      </c>
      <c r="E5619" s="251" t="s">
        <v>14446</v>
      </c>
      <c r="F5619" s="251" t="s">
        <v>9957</v>
      </c>
      <c r="G5619" s="251" t="s">
        <v>1176</v>
      </c>
      <c r="H5619" s="251" t="s">
        <v>3422</v>
      </c>
      <c r="I5619" s="257" t="str">
        <f t="shared" si="348"/>
        <v>-00001</v>
      </c>
      <c r="J5619" s="251">
        <v>1</v>
      </c>
      <c r="K5619" s="251">
        <v>1</v>
      </c>
      <c r="M5619" s="251" t="s">
        <v>10864</v>
      </c>
      <c r="N5619" s="251" t="s">
        <v>14725</v>
      </c>
      <c r="O5619" s="251">
        <v>1</v>
      </c>
      <c r="Q5619" s="251" t="s">
        <v>16311</v>
      </c>
      <c r="R5619" s="251" t="s">
        <v>9960</v>
      </c>
      <c r="S5619" s="252" t="s">
        <v>1175</v>
      </c>
      <c r="T5619" s="251" t="str">
        <f t="shared" si="350"/>
        <v>I060641981110BZ610</v>
      </c>
      <c r="W5619" s="251" t="str">
        <f t="shared" si="351"/>
        <v>I060641981110-BZ610</v>
      </c>
    </row>
    <row r="5620" spans="1:23" x14ac:dyDescent="0.3">
      <c r="A5620" s="256" t="str">
        <f t="shared" si="349"/>
        <v>I0606419-81110BZ620-00007</v>
      </c>
      <c r="B5620" s="251" t="s">
        <v>9124</v>
      </c>
      <c r="C5620" s="251" t="s">
        <v>10077</v>
      </c>
      <c r="D5620" s="251" t="s">
        <v>9125</v>
      </c>
      <c r="E5620" s="251" t="s">
        <v>14446</v>
      </c>
      <c r="F5620" s="251" t="s">
        <v>9962</v>
      </c>
      <c r="G5620" s="251" t="s">
        <v>1193</v>
      </c>
      <c r="H5620" s="251" t="s">
        <v>3422</v>
      </c>
      <c r="I5620" s="257" t="str">
        <f t="shared" si="348"/>
        <v>-00007</v>
      </c>
      <c r="J5620" s="251">
        <v>7</v>
      </c>
      <c r="K5620" s="251">
        <v>7</v>
      </c>
      <c r="M5620" s="251" t="s">
        <v>9958</v>
      </c>
      <c r="N5620" s="251" t="s">
        <v>14725</v>
      </c>
      <c r="O5620" s="251">
        <v>7</v>
      </c>
      <c r="Q5620" s="251" t="s">
        <v>9124</v>
      </c>
      <c r="R5620" s="251" t="s">
        <v>9960</v>
      </c>
      <c r="S5620" s="252" t="s">
        <v>1192</v>
      </c>
      <c r="T5620" s="251" t="str">
        <f t="shared" si="350"/>
        <v>I060641981110BZ620</v>
      </c>
      <c r="W5620" s="251" t="str">
        <f t="shared" si="351"/>
        <v>I060641981110-BZ620</v>
      </c>
    </row>
    <row r="5621" spans="1:23" x14ac:dyDescent="0.3">
      <c r="A5621" s="256" t="str">
        <f t="shared" si="349"/>
        <v>I0606419-81130BZ200-00003</v>
      </c>
      <c r="B5621" s="251" t="s">
        <v>16312</v>
      </c>
      <c r="C5621" s="251" t="s">
        <v>10077</v>
      </c>
      <c r="D5621" s="251" t="s">
        <v>9125</v>
      </c>
      <c r="E5621" s="251" t="s">
        <v>14446</v>
      </c>
      <c r="F5621" s="251" t="s">
        <v>9964</v>
      </c>
      <c r="G5621" s="251" t="s">
        <v>1087</v>
      </c>
      <c r="H5621" s="251" t="s">
        <v>10791</v>
      </c>
      <c r="I5621" s="257" t="str">
        <f t="shared" si="348"/>
        <v>-00003</v>
      </c>
      <c r="J5621" s="251">
        <v>3</v>
      </c>
      <c r="K5621" s="251">
        <v>3</v>
      </c>
      <c r="M5621" s="251" t="s">
        <v>9958</v>
      </c>
      <c r="N5621" s="251" t="s">
        <v>14725</v>
      </c>
      <c r="O5621" s="251">
        <v>3</v>
      </c>
      <c r="Q5621" s="251" t="s">
        <v>16312</v>
      </c>
      <c r="R5621" s="251" t="s">
        <v>9960</v>
      </c>
      <c r="S5621" s="252" t="s">
        <v>1086</v>
      </c>
      <c r="T5621" s="251" t="str">
        <f t="shared" si="350"/>
        <v>I060641981130BZ200</v>
      </c>
      <c r="W5621" s="251" t="str">
        <f t="shared" si="351"/>
        <v>I060641981130-BZ200</v>
      </c>
    </row>
    <row r="5622" spans="1:23" x14ac:dyDescent="0.3">
      <c r="A5622" s="256" t="str">
        <f t="shared" si="349"/>
        <v>I0606419-81130BZ620-00004</v>
      </c>
      <c r="B5622" s="251" t="s">
        <v>16313</v>
      </c>
      <c r="C5622" s="251" t="s">
        <v>10077</v>
      </c>
      <c r="D5622" s="251" t="s">
        <v>9125</v>
      </c>
      <c r="E5622" s="251" t="s">
        <v>14446</v>
      </c>
      <c r="F5622" s="251" t="s">
        <v>9966</v>
      </c>
      <c r="G5622" s="251" t="s">
        <v>1198</v>
      </c>
      <c r="H5622" s="251" t="s">
        <v>5101</v>
      </c>
      <c r="I5622" s="257" t="str">
        <f t="shared" si="348"/>
        <v>-00004</v>
      </c>
      <c r="J5622" s="251">
        <v>4</v>
      </c>
      <c r="K5622" s="251">
        <v>4</v>
      </c>
      <c r="M5622" s="251" t="s">
        <v>9958</v>
      </c>
      <c r="N5622" s="251" t="s">
        <v>14725</v>
      </c>
      <c r="O5622" s="251">
        <v>4</v>
      </c>
      <c r="Q5622" s="251" t="s">
        <v>16313</v>
      </c>
      <c r="R5622" s="251" t="s">
        <v>9960</v>
      </c>
      <c r="S5622" s="252" t="s">
        <v>1197</v>
      </c>
      <c r="T5622" s="251" t="str">
        <f t="shared" si="350"/>
        <v>I060641981130BZ620</v>
      </c>
      <c r="W5622" s="251" t="str">
        <f t="shared" si="351"/>
        <v>I060641981130-BZ620</v>
      </c>
    </row>
    <row r="5623" spans="1:23" x14ac:dyDescent="0.3">
      <c r="A5623" s="256" t="str">
        <f t="shared" si="349"/>
        <v>I0606419-81150BZ620-00006</v>
      </c>
      <c r="B5623" s="251" t="s">
        <v>16314</v>
      </c>
      <c r="C5623" s="251" t="s">
        <v>10077</v>
      </c>
      <c r="D5623" s="251" t="s">
        <v>9125</v>
      </c>
      <c r="E5623" s="251" t="s">
        <v>14446</v>
      </c>
      <c r="F5623" s="251" t="s">
        <v>9968</v>
      </c>
      <c r="G5623" s="251" t="s">
        <v>1203</v>
      </c>
      <c r="H5623" s="251" t="s">
        <v>3429</v>
      </c>
      <c r="I5623" s="257" t="str">
        <f t="shared" si="348"/>
        <v>-00006</v>
      </c>
      <c r="J5623" s="251">
        <v>6</v>
      </c>
      <c r="K5623" s="251">
        <v>6</v>
      </c>
      <c r="M5623" s="251" t="s">
        <v>9958</v>
      </c>
      <c r="N5623" s="251" t="s">
        <v>14725</v>
      </c>
      <c r="O5623" s="251">
        <v>6</v>
      </c>
      <c r="Q5623" s="251" t="s">
        <v>16314</v>
      </c>
      <c r="R5623" s="251" t="s">
        <v>9960</v>
      </c>
      <c r="S5623" s="252" t="s">
        <v>1202</v>
      </c>
      <c r="T5623" s="251" t="str">
        <f t="shared" si="350"/>
        <v>I060641981150BZ620</v>
      </c>
      <c r="W5623" s="251" t="str">
        <f t="shared" si="351"/>
        <v>I060641981150-BZ620</v>
      </c>
    </row>
    <row r="5624" spans="1:23" x14ac:dyDescent="0.3">
      <c r="A5624" s="256" t="str">
        <f t="shared" si="349"/>
        <v>I0606419-81150BZ630-00001</v>
      </c>
      <c r="B5624" s="251" t="s">
        <v>16315</v>
      </c>
      <c r="C5624" s="251" t="s">
        <v>10077</v>
      </c>
      <c r="D5624" s="251" t="s">
        <v>9125</v>
      </c>
      <c r="E5624" s="251" t="s">
        <v>14446</v>
      </c>
      <c r="F5624" s="251" t="s">
        <v>9970</v>
      </c>
      <c r="G5624" s="251" t="s">
        <v>1222</v>
      </c>
      <c r="H5624" s="251" t="s">
        <v>3429</v>
      </c>
      <c r="I5624" s="257" t="str">
        <f t="shared" si="348"/>
        <v>-00001</v>
      </c>
      <c r="J5624" s="251">
        <v>1</v>
      </c>
      <c r="K5624" s="251">
        <v>1</v>
      </c>
      <c r="M5624" s="251" t="s">
        <v>10864</v>
      </c>
      <c r="N5624" s="251" t="s">
        <v>14725</v>
      </c>
      <c r="O5624" s="251">
        <v>1</v>
      </c>
      <c r="Q5624" s="251" t="s">
        <v>16315</v>
      </c>
      <c r="R5624" s="251" t="s">
        <v>9960</v>
      </c>
      <c r="S5624" s="252" t="s">
        <v>1221</v>
      </c>
      <c r="T5624" s="251" t="str">
        <f t="shared" si="350"/>
        <v>I060641981150BZ630</v>
      </c>
      <c r="W5624" s="251" t="str">
        <f t="shared" si="351"/>
        <v>I060641981150-BZ630</v>
      </c>
    </row>
    <row r="5625" spans="1:23" x14ac:dyDescent="0.3">
      <c r="A5625" s="256" t="str">
        <f t="shared" si="349"/>
        <v>I0606419-81170BZ200-00001</v>
      </c>
      <c r="B5625" s="251" t="s">
        <v>16316</v>
      </c>
      <c r="C5625" s="251" t="s">
        <v>10077</v>
      </c>
      <c r="D5625" s="251" t="s">
        <v>9125</v>
      </c>
      <c r="E5625" s="251" t="s">
        <v>14446</v>
      </c>
      <c r="F5625" s="251" t="s">
        <v>9972</v>
      </c>
      <c r="G5625" s="251" t="s">
        <v>1095</v>
      </c>
      <c r="H5625" s="251" t="s">
        <v>10082</v>
      </c>
      <c r="I5625" s="257" t="str">
        <f t="shared" si="348"/>
        <v>-00001</v>
      </c>
      <c r="J5625" s="251">
        <v>1</v>
      </c>
      <c r="K5625" s="251">
        <v>1</v>
      </c>
      <c r="M5625" s="251" t="s">
        <v>9958</v>
      </c>
      <c r="N5625" s="251" t="s">
        <v>14725</v>
      </c>
      <c r="O5625" s="251">
        <v>1</v>
      </c>
      <c r="Q5625" s="251" t="s">
        <v>16316</v>
      </c>
      <c r="R5625" s="251" t="s">
        <v>9960</v>
      </c>
      <c r="S5625" s="252" t="s">
        <v>1094</v>
      </c>
      <c r="T5625" s="251" t="str">
        <f t="shared" si="350"/>
        <v>I060641981170BZ200</v>
      </c>
      <c r="W5625" s="251" t="str">
        <f t="shared" si="351"/>
        <v>I060641981170-BZ200</v>
      </c>
    </row>
    <row r="5626" spans="1:23" x14ac:dyDescent="0.3">
      <c r="A5626" s="256" t="str">
        <f t="shared" si="349"/>
        <v>I0606419-81170BZ440-00001</v>
      </c>
      <c r="B5626" s="251" t="s">
        <v>16317</v>
      </c>
      <c r="C5626" s="251" t="s">
        <v>10077</v>
      </c>
      <c r="D5626" s="251" t="s">
        <v>9125</v>
      </c>
      <c r="E5626" s="251" t="s">
        <v>14446</v>
      </c>
      <c r="F5626" s="251" t="s">
        <v>9974</v>
      </c>
      <c r="G5626" s="251" t="s">
        <v>3567</v>
      </c>
      <c r="H5626" s="251" t="s">
        <v>391</v>
      </c>
      <c r="I5626" s="257" t="str">
        <f t="shared" si="348"/>
        <v>-00001</v>
      </c>
      <c r="J5626" s="251">
        <v>1</v>
      </c>
      <c r="K5626" s="251">
        <v>1</v>
      </c>
      <c r="M5626" s="251" t="s">
        <v>9958</v>
      </c>
      <c r="N5626" s="251" t="s">
        <v>14725</v>
      </c>
      <c r="O5626" s="251">
        <v>1</v>
      </c>
      <c r="Q5626" s="251" t="s">
        <v>16317</v>
      </c>
      <c r="R5626" s="251" t="s">
        <v>9960</v>
      </c>
      <c r="S5626" s="252" t="s">
        <v>3566</v>
      </c>
      <c r="T5626" s="251" t="str">
        <f t="shared" si="350"/>
        <v>I060641981170BZ440</v>
      </c>
      <c r="W5626" s="251" t="str">
        <f t="shared" si="351"/>
        <v>I060641981170-BZ440</v>
      </c>
    </row>
    <row r="5627" spans="1:23" x14ac:dyDescent="0.3">
      <c r="A5627" s="256" t="str">
        <f t="shared" si="349"/>
        <v>I0606419-81170BZ620-00005</v>
      </c>
      <c r="B5627" s="251" t="s">
        <v>16318</v>
      </c>
      <c r="C5627" s="251" t="s">
        <v>10077</v>
      </c>
      <c r="D5627" s="251" t="s">
        <v>9125</v>
      </c>
      <c r="E5627" s="251" t="s">
        <v>14446</v>
      </c>
      <c r="F5627" s="251" t="s">
        <v>9976</v>
      </c>
      <c r="G5627" s="251" t="s">
        <v>1208</v>
      </c>
      <c r="H5627" s="251" t="s">
        <v>5102</v>
      </c>
      <c r="I5627" s="257" t="str">
        <f t="shared" si="348"/>
        <v>-00005</v>
      </c>
      <c r="J5627" s="251">
        <v>5</v>
      </c>
      <c r="K5627" s="251">
        <v>5</v>
      </c>
      <c r="M5627" s="251" t="s">
        <v>9958</v>
      </c>
      <c r="N5627" s="251" t="s">
        <v>14725</v>
      </c>
      <c r="O5627" s="251">
        <v>5</v>
      </c>
      <c r="Q5627" s="251" t="s">
        <v>16318</v>
      </c>
      <c r="R5627" s="251" t="s">
        <v>9960</v>
      </c>
      <c r="S5627" s="252" t="s">
        <v>1207</v>
      </c>
      <c r="T5627" s="251" t="str">
        <f t="shared" si="350"/>
        <v>I060641981170BZ620</v>
      </c>
      <c r="W5627" s="251" t="str">
        <f t="shared" si="351"/>
        <v>I060641981170-BZ620</v>
      </c>
    </row>
    <row r="5628" spans="1:23" x14ac:dyDescent="0.3">
      <c r="A5628" s="256" t="str">
        <f t="shared" si="349"/>
        <v>I0606419-81550BZ220-00001</v>
      </c>
      <c r="B5628" s="251" t="s">
        <v>16319</v>
      </c>
      <c r="C5628" s="251" t="s">
        <v>10077</v>
      </c>
      <c r="D5628" s="251" t="s">
        <v>9125</v>
      </c>
      <c r="E5628" s="251" t="s">
        <v>14446</v>
      </c>
      <c r="F5628" s="251" t="s">
        <v>9978</v>
      </c>
      <c r="G5628" s="251" t="s">
        <v>1364</v>
      </c>
      <c r="H5628" s="251" t="s">
        <v>5202</v>
      </c>
      <c r="I5628" s="257" t="str">
        <f t="shared" si="348"/>
        <v>-00001</v>
      </c>
      <c r="J5628" s="251">
        <v>1</v>
      </c>
      <c r="K5628" s="251">
        <v>1</v>
      </c>
      <c r="M5628" s="251" t="s">
        <v>9958</v>
      </c>
      <c r="N5628" s="251" t="s">
        <v>14725</v>
      </c>
      <c r="O5628" s="251">
        <v>1</v>
      </c>
      <c r="Q5628" s="251" t="s">
        <v>16319</v>
      </c>
      <c r="R5628" s="251" t="s">
        <v>9960</v>
      </c>
      <c r="S5628" s="252" t="s">
        <v>1363</v>
      </c>
      <c r="T5628" s="251" t="str">
        <f t="shared" si="350"/>
        <v>I060641981550BZ220</v>
      </c>
      <c r="W5628" s="251" t="str">
        <f t="shared" si="351"/>
        <v>I060641981550-BZ220</v>
      </c>
    </row>
    <row r="5629" spans="1:23" x14ac:dyDescent="0.3">
      <c r="A5629" s="256" t="str">
        <f t="shared" si="349"/>
        <v>I0606419-81550BZ490-00005</v>
      </c>
      <c r="B5629" s="251" t="s">
        <v>16320</v>
      </c>
      <c r="C5629" s="251" t="s">
        <v>10077</v>
      </c>
      <c r="D5629" s="251" t="s">
        <v>9125</v>
      </c>
      <c r="E5629" s="251" t="s">
        <v>14446</v>
      </c>
      <c r="F5629" s="251" t="s">
        <v>9980</v>
      </c>
      <c r="G5629" s="251" t="s">
        <v>1409</v>
      </c>
      <c r="H5629" s="251" t="s">
        <v>5202</v>
      </c>
      <c r="I5629" s="257" t="str">
        <f t="shared" si="348"/>
        <v>-00005</v>
      </c>
      <c r="J5629" s="251">
        <v>5</v>
      </c>
      <c r="K5629" s="251">
        <v>5</v>
      </c>
      <c r="M5629" s="251" t="s">
        <v>9958</v>
      </c>
      <c r="N5629" s="251" t="s">
        <v>14725</v>
      </c>
      <c r="O5629" s="251">
        <v>5</v>
      </c>
      <c r="Q5629" s="251" t="s">
        <v>16320</v>
      </c>
      <c r="R5629" s="251" t="s">
        <v>9960</v>
      </c>
      <c r="S5629" s="252" t="s">
        <v>1408</v>
      </c>
      <c r="T5629" s="251" t="str">
        <f t="shared" si="350"/>
        <v>I060641981550BZ490</v>
      </c>
      <c r="W5629" s="251" t="str">
        <f t="shared" si="351"/>
        <v>I060641981550-BZ490</v>
      </c>
    </row>
    <row r="5630" spans="1:23" x14ac:dyDescent="0.3">
      <c r="A5630" s="256" t="str">
        <f t="shared" si="349"/>
        <v>I0606419-81551BZ150-00004</v>
      </c>
      <c r="B5630" s="251" t="s">
        <v>16321</v>
      </c>
      <c r="C5630" s="251" t="s">
        <v>10077</v>
      </c>
      <c r="D5630" s="251" t="s">
        <v>9125</v>
      </c>
      <c r="E5630" s="251" t="s">
        <v>14446</v>
      </c>
      <c r="F5630" s="251" t="s">
        <v>9982</v>
      </c>
      <c r="G5630" s="251" t="s">
        <v>1351</v>
      </c>
      <c r="H5630" s="251" t="s">
        <v>3436</v>
      </c>
      <c r="I5630" s="257" t="str">
        <f t="shared" si="348"/>
        <v>-00004</v>
      </c>
      <c r="J5630" s="251">
        <v>4</v>
      </c>
      <c r="K5630" s="251">
        <v>4</v>
      </c>
      <c r="M5630" s="251" t="s">
        <v>9958</v>
      </c>
      <c r="N5630" s="251" t="s">
        <v>14725</v>
      </c>
      <c r="O5630" s="251">
        <v>4</v>
      </c>
      <c r="Q5630" s="251" t="s">
        <v>16321</v>
      </c>
      <c r="R5630" s="251" t="s">
        <v>9960</v>
      </c>
      <c r="S5630" s="252" t="s">
        <v>1350</v>
      </c>
      <c r="T5630" s="251" t="str">
        <f t="shared" si="350"/>
        <v>I060641981551BZ150</v>
      </c>
      <c r="W5630" s="251" t="str">
        <f t="shared" si="351"/>
        <v>I060641981551-BZ150</v>
      </c>
    </row>
    <row r="5631" spans="1:23" x14ac:dyDescent="0.3">
      <c r="A5631" s="256" t="str">
        <f t="shared" si="349"/>
        <v>I0606419-81551BZ240-00001</v>
      </c>
      <c r="B5631" s="251" t="s">
        <v>16322</v>
      </c>
      <c r="C5631" s="251" t="s">
        <v>10077</v>
      </c>
      <c r="D5631" s="251" t="s">
        <v>9125</v>
      </c>
      <c r="E5631" s="251" t="s">
        <v>14446</v>
      </c>
      <c r="F5631" s="251" t="s">
        <v>9984</v>
      </c>
      <c r="G5631" s="251" t="s">
        <v>1373</v>
      </c>
      <c r="H5631" s="251" t="s">
        <v>3436</v>
      </c>
      <c r="I5631" s="257" t="str">
        <f t="shared" si="348"/>
        <v>-00001</v>
      </c>
      <c r="J5631" s="251">
        <v>1</v>
      </c>
      <c r="K5631" s="251">
        <v>1</v>
      </c>
      <c r="M5631" s="251" t="s">
        <v>9958</v>
      </c>
      <c r="N5631" s="251" t="s">
        <v>14725</v>
      </c>
      <c r="O5631" s="251">
        <v>1</v>
      </c>
      <c r="Q5631" s="251" t="s">
        <v>16322</v>
      </c>
      <c r="R5631" s="251" t="s">
        <v>9960</v>
      </c>
      <c r="S5631" s="252" t="s">
        <v>1372</v>
      </c>
      <c r="T5631" s="251" t="str">
        <f t="shared" si="350"/>
        <v>I060641981551BZ240</v>
      </c>
      <c r="W5631" s="251" t="str">
        <f t="shared" si="351"/>
        <v>I060641981551-BZ240</v>
      </c>
    </row>
    <row r="5632" spans="1:23" x14ac:dyDescent="0.3">
      <c r="A5632" s="256" t="str">
        <f t="shared" si="349"/>
        <v>I0606419-81551BZ320-00003</v>
      </c>
      <c r="B5632" s="251" t="s">
        <v>16323</v>
      </c>
      <c r="C5632" s="251" t="s">
        <v>10077</v>
      </c>
      <c r="D5632" s="251" t="s">
        <v>9125</v>
      </c>
      <c r="E5632" s="251" t="s">
        <v>14446</v>
      </c>
      <c r="F5632" s="251" t="s">
        <v>9986</v>
      </c>
      <c r="G5632" s="251" t="s">
        <v>1418</v>
      </c>
      <c r="H5632" s="251" t="s">
        <v>3436</v>
      </c>
      <c r="I5632" s="257" t="str">
        <f t="shared" si="348"/>
        <v>-00003</v>
      </c>
      <c r="J5632" s="251">
        <v>3</v>
      </c>
      <c r="K5632" s="251">
        <v>3</v>
      </c>
      <c r="M5632" s="251" t="s">
        <v>9958</v>
      </c>
      <c r="N5632" s="251" t="s">
        <v>14725</v>
      </c>
      <c r="O5632" s="251">
        <v>3</v>
      </c>
      <c r="Q5632" s="251" t="s">
        <v>16323</v>
      </c>
      <c r="R5632" s="251" t="s">
        <v>9960</v>
      </c>
      <c r="S5632" s="252" t="s">
        <v>1417</v>
      </c>
      <c r="T5632" s="251" t="str">
        <f t="shared" si="350"/>
        <v>I060641981551BZ320</v>
      </c>
      <c r="W5632" s="251" t="str">
        <f t="shared" si="351"/>
        <v>I060641981551-BZ320</v>
      </c>
    </row>
    <row r="5633" spans="1:23" x14ac:dyDescent="0.3">
      <c r="A5633" s="256" t="str">
        <f t="shared" si="349"/>
        <v>I0606419-81560BZ220-00003</v>
      </c>
      <c r="B5633" s="251" t="s">
        <v>16324</v>
      </c>
      <c r="C5633" s="251" t="s">
        <v>10077</v>
      </c>
      <c r="D5633" s="251" t="s">
        <v>9125</v>
      </c>
      <c r="E5633" s="251" t="s">
        <v>14446</v>
      </c>
      <c r="F5633" s="251" t="s">
        <v>9988</v>
      </c>
      <c r="G5633" s="251" t="s">
        <v>1378</v>
      </c>
      <c r="H5633" s="251" t="s">
        <v>5204</v>
      </c>
      <c r="I5633" s="257" t="str">
        <f t="shared" si="348"/>
        <v>-00003</v>
      </c>
      <c r="J5633" s="251">
        <v>3</v>
      </c>
      <c r="K5633" s="251">
        <v>3</v>
      </c>
      <c r="M5633" s="251" t="s">
        <v>9958</v>
      </c>
      <c r="N5633" s="251" t="s">
        <v>14725</v>
      </c>
      <c r="O5633" s="251">
        <v>3</v>
      </c>
      <c r="Q5633" s="251" t="s">
        <v>16324</v>
      </c>
      <c r="R5633" s="251" t="s">
        <v>9960</v>
      </c>
      <c r="S5633" s="252" t="s">
        <v>1377</v>
      </c>
      <c r="T5633" s="251" t="str">
        <f t="shared" si="350"/>
        <v>I060641981560BZ220</v>
      </c>
      <c r="W5633" s="251" t="str">
        <f t="shared" si="351"/>
        <v>I060641981560-BZ220</v>
      </c>
    </row>
    <row r="5634" spans="1:23" x14ac:dyDescent="0.3">
      <c r="A5634" s="256" t="str">
        <f t="shared" si="349"/>
        <v>I0606419-81560BZ490-00003</v>
      </c>
      <c r="B5634" s="251" t="s">
        <v>16325</v>
      </c>
      <c r="C5634" s="251" t="s">
        <v>10077</v>
      </c>
      <c r="D5634" s="251" t="s">
        <v>9125</v>
      </c>
      <c r="E5634" s="251" t="s">
        <v>14446</v>
      </c>
      <c r="F5634" s="251" t="s">
        <v>9990</v>
      </c>
      <c r="G5634" s="251" t="s">
        <v>1423</v>
      </c>
      <c r="H5634" s="251" t="s">
        <v>5204</v>
      </c>
      <c r="I5634" s="257" t="str">
        <f t="shared" si="348"/>
        <v>-00003</v>
      </c>
      <c r="J5634" s="251">
        <v>3</v>
      </c>
      <c r="K5634" s="251">
        <v>3</v>
      </c>
      <c r="M5634" s="251" t="s">
        <v>9958</v>
      </c>
      <c r="N5634" s="251" t="s">
        <v>14725</v>
      </c>
      <c r="O5634" s="251">
        <v>3</v>
      </c>
      <c r="Q5634" s="251" t="s">
        <v>16325</v>
      </c>
      <c r="R5634" s="251" t="s">
        <v>9960</v>
      </c>
      <c r="S5634" s="252" t="s">
        <v>1422</v>
      </c>
      <c r="T5634" s="251" t="str">
        <f t="shared" si="350"/>
        <v>I060641981560BZ490</v>
      </c>
      <c r="W5634" s="251" t="str">
        <f t="shared" si="351"/>
        <v>I060641981560-BZ490</v>
      </c>
    </row>
    <row r="5635" spans="1:23" x14ac:dyDescent="0.3">
      <c r="A5635" s="256" t="str">
        <f t="shared" si="349"/>
        <v>I0606419-81561BZ150-00001</v>
      </c>
      <c r="B5635" s="251" t="s">
        <v>16326</v>
      </c>
      <c r="C5635" s="251" t="s">
        <v>10077</v>
      </c>
      <c r="D5635" s="251" t="s">
        <v>9125</v>
      </c>
      <c r="E5635" s="251" t="s">
        <v>14446</v>
      </c>
      <c r="F5635" s="251" t="s">
        <v>9992</v>
      </c>
      <c r="G5635" s="251" t="s">
        <v>1359</v>
      </c>
      <c r="H5635" s="251" t="s">
        <v>3443</v>
      </c>
      <c r="I5635" s="257" t="str">
        <f t="shared" si="348"/>
        <v>-00001</v>
      </c>
      <c r="J5635" s="251">
        <v>1</v>
      </c>
      <c r="K5635" s="251">
        <v>1</v>
      </c>
      <c r="M5635" s="251" t="s">
        <v>9958</v>
      </c>
      <c r="N5635" s="251" t="s">
        <v>14725</v>
      </c>
      <c r="O5635" s="251">
        <v>1</v>
      </c>
      <c r="Q5635" s="251" t="s">
        <v>16326</v>
      </c>
      <c r="R5635" s="251" t="s">
        <v>9960</v>
      </c>
      <c r="S5635" s="252" t="s">
        <v>1358</v>
      </c>
      <c r="T5635" s="251" t="str">
        <f t="shared" si="350"/>
        <v>I060641981561BZ150</v>
      </c>
      <c r="W5635" s="251" t="str">
        <f t="shared" si="351"/>
        <v>I060641981561-BZ150</v>
      </c>
    </row>
    <row r="5636" spans="1:23" x14ac:dyDescent="0.3">
      <c r="A5636" s="256" t="str">
        <f t="shared" si="349"/>
        <v>I0606419-81561BZ240-00002</v>
      </c>
      <c r="B5636" s="251" t="s">
        <v>16327</v>
      </c>
      <c r="C5636" s="251" t="s">
        <v>10077</v>
      </c>
      <c r="D5636" s="251" t="s">
        <v>9125</v>
      </c>
      <c r="E5636" s="251" t="s">
        <v>14446</v>
      </c>
      <c r="F5636" s="251" t="s">
        <v>9995</v>
      </c>
      <c r="G5636" s="251" t="s">
        <v>1387</v>
      </c>
      <c r="H5636" s="251" t="s">
        <v>3443</v>
      </c>
      <c r="I5636" s="257" t="str">
        <f t="shared" si="348"/>
        <v>-00002</v>
      </c>
      <c r="J5636" s="251">
        <v>2</v>
      </c>
      <c r="K5636" s="251">
        <v>2</v>
      </c>
      <c r="M5636" s="251" t="s">
        <v>9958</v>
      </c>
      <c r="N5636" s="251" t="s">
        <v>14725</v>
      </c>
      <c r="O5636" s="251">
        <v>2</v>
      </c>
      <c r="Q5636" s="251" t="s">
        <v>16327</v>
      </c>
      <c r="R5636" s="251" t="s">
        <v>9960</v>
      </c>
      <c r="S5636" s="252" t="s">
        <v>1386</v>
      </c>
      <c r="T5636" s="251" t="str">
        <f t="shared" si="350"/>
        <v>I060641981561BZ240</v>
      </c>
      <c r="W5636" s="251" t="str">
        <f t="shared" si="351"/>
        <v>I060641981561-BZ240</v>
      </c>
    </row>
    <row r="5637" spans="1:23" x14ac:dyDescent="0.3">
      <c r="A5637" s="256" t="str">
        <f t="shared" si="349"/>
        <v>I0606419-81581BZ040-00001</v>
      </c>
      <c r="B5637" s="251" t="s">
        <v>16328</v>
      </c>
      <c r="C5637" s="251" t="s">
        <v>10077</v>
      </c>
      <c r="D5637" s="251" t="s">
        <v>9125</v>
      </c>
      <c r="E5637" s="251" t="s">
        <v>14446</v>
      </c>
      <c r="F5637" s="251" t="s">
        <v>9997</v>
      </c>
      <c r="G5637" s="251" t="s">
        <v>1454</v>
      </c>
      <c r="H5637" s="251" t="s">
        <v>5218</v>
      </c>
      <c r="I5637" s="257" t="str">
        <f t="shared" si="348"/>
        <v>-00001</v>
      </c>
      <c r="J5637" s="251">
        <v>1</v>
      </c>
      <c r="K5637" s="251">
        <v>1</v>
      </c>
      <c r="M5637" s="251" t="s">
        <v>9958</v>
      </c>
      <c r="N5637" s="251" t="s">
        <v>14725</v>
      </c>
      <c r="O5637" s="251">
        <v>1</v>
      </c>
      <c r="Q5637" s="251" t="s">
        <v>16328</v>
      </c>
      <c r="R5637" s="251" t="s">
        <v>9960</v>
      </c>
      <c r="S5637" s="252" t="s">
        <v>1453</v>
      </c>
      <c r="T5637" s="251" t="str">
        <f t="shared" si="350"/>
        <v>I060641981581BZ040</v>
      </c>
      <c r="W5637" s="251" t="str">
        <f t="shared" si="351"/>
        <v>I060641981581-BZ040</v>
      </c>
    </row>
    <row r="5638" spans="1:23" x14ac:dyDescent="0.3">
      <c r="A5638" s="256" t="str">
        <f t="shared" si="349"/>
        <v>I0606419-81590BZ041-00001</v>
      </c>
      <c r="B5638" s="251" t="s">
        <v>16329</v>
      </c>
      <c r="C5638" s="251" t="s">
        <v>10077</v>
      </c>
      <c r="D5638" s="251" t="s">
        <v>9125</v>
      </c>
      <c r="E5638" s="251" t="s">
        <v>14446</v>
      </c>
      <c r="F5638" s="251" t="s">
        <v>10000</v>
      </c>
      <c r="G5638" s="251" t="s">
        <v>5181</v>
      </c>
      <c r="H5638" s="251" t="s">
        <v>770</v>
      </c>
      <c r="I5638" s="257" t="str">
        <f t="shared" ref="I5638:I5701" si="352">+IF(AND(O5638&lt;10),$B$2&amp;O5638,IF(AND(O5638&gt;9,O5638&lt;=99),$B$3&amp;O5638,IF(AND(O5638&gt;99,L94595&lt;1000),$B$4&amp;O5638,IF(AND(O5638&gt;999),$B$5&amp;7))))</f>
        <v>-00001</v>
      </c>
      <c r="J5638" s="251">
        <v>1</v>
      </c>
      <c r="K5638" s="251">
        <v>1</v>
      </c>
      <c r="M5638" s="251" t="s">
        <v>9993</v>
      </c>
      <c r="N5638" s="251" t="s">
        <v>14725</v>
      </c>
      <c r="O5638" s="251">
        <v>1</v>
      </c>
      <c r="Q5638" s="251" t="s">
        <v>16329</v>
      </c>
      <c r="R5638" s="251" t="s">
        <v>9960</v>
      </c>
      <c r="S5638" s="252" t="s">
        <v>8701</v>
      </c>
      <c r="T5638" s="251" t="str">
        <f t="shared" si="350"/>
        <v>I060641981590BZ041</v>
      </c>
      <c r="W5638" s="251" t="str">
        <f t="shared" si="351"/>
        <v>I060641981590-BZ041</v>
      </c>
    </row>
    <row r="5639" spans="1:23" x14ac:dyDescent="0.3">
      <c r="A5639" s="256" t="str">
        <f t="shared" si="349"/>
        <v>I0606419-81590BZ051-00001</v>
      </c>
      <c r="B5639" s="251" t="s">
        <v>16330</v>
      </c>
      <c r="C5639" s="251" t="s">
        <v>10077</v>
      </c>
      <c r="D5639" s="251" t="s">
        <v>9125</v>
      </c>
      <c r="E5639" s="251" t="s">
        <v>14446</v>
      </c>
      <c r="F5639" s="251" t="s">
        <v>10002</v>
      </c>
      <c r="G5639" s="251" t="s">
        <v>5230</v>
      </c>
      <c r="H5639" s="251" t="s">
        <v>770</v>
      </c>
      <c r="I5639" s="257" t="str">
        <f t="shared" si="352"/>
        <v>-00001</v>
      </c>
      <c r="J5639" s="251">
        <v>1</v>
      </c>
      <c r="K5639" s="251">
        <v>1</v>
      </c>
      <c r="M5639" s="251" t="s">
        <v>9958</v>
      </c>
      <c r="N5639" s="251" t="s">
        <v>14725</v>
      </c>
      <c r="O5639" s="251">
        <v>1</v>
      </c>
      <c r="Q5639" s="251" t="s">
        <v>16330</v>
      </c>
      <c r="R5639" s="251" t="s">
        <v>9960</v>
      </c>
      <c r="S5639" s="252" t="s">
        <v>4062</v>
      </c>
      <c r="T5639" s="251" t="str">
        <f t="shared" si="350"/>
        <v>I060641981590BZ051</v>
      </c>
      <c r="W5639" s="251" t="str">
        <f t="shared" si="351"/>
        <v>I060641981590-BZ051</v>
      </c>
    </row>
    <row r="5640" spans="1:23" x14ac:dyDescent="0.3">
      <c r="A5640" s="256" t="str">
        <f t="shared" ref="A5640:A5703" si="353">D5640&amp;$A$6&amp;S5640&amp;I5640</f>
        <v>I0606419-9004951161-00003</v>
      </c>
      <c r="B5640" s="251" t="s">
        <v>16331</v>
      </c>
      <c r="C5640" s="251" t="s">
        <v>10077</v>
      </c>
      <c r="D5640" s="251" t="s">
        <v>9125</v>
      </c>
      <c r="E5640" s="251" t="s">
        <v>14446</v>
      </c>
      <c r="F5640" s="251" t="s">
        <v>10005</v>
      </c>
      <c r="G5640" s="251" t="s">
        <v>1559</v>
      </c>
      <c r="H5640" s="251" t="s">
        <v>3393</v>
      </c>
      <c r="I5640" s="257" t="str">
        <f t="shared" si="352"/>
        <v>-00003</v>
      </c>
      <c r="J5640" s="251">
        <v>3</v>
      </c>
      <c r="K5640" s="251">
        <v>3</v>
      </c>
      <c r="M5640" s="251" t="s">
        <v>10007</v>
      </c>
      <c r="N5640" s="251" t="s">
        <v>14725</v>
      </c>
      <c r="O5640" s="251">
        <v>3</v>
      </c>
      <c r="Q5640" s="251" t="s">
        <v>16331</v>
      </c>
      <c r="R5640" s="251" t="s">
        <v>9960</v>
      </c>
      <c r="S5640" s="252">
        <v>9004951161</v>
      </c>
      <c r="T5640" s="251" t="str">
        <f t="shared" si="350"/>
        <v>I06064199004951161</v>
      </c>
      <c r="W5640" s="251" t="str">
        <f t="shared" si="351"/>
        <v>I060641990049-51161</v>
      </c>
    </row>
    <row r="5641" spans="1:23" x14ac:dyDescent="0.3">
      <c r="A5641" s="256" t="str">
        <f t="shared" si="353"/>
        <v>I0606419-9004A81004-00002</v>
      </c>
      <c r="B5641" s="251" t="s">
        <v>16332</v>
      </c>
      <c r="C5641" s="251" t="s">
        <v>10077</v>
      </c>
      <c r="D5641" s="251" t="s">
        <v>9125</v>
      </c>
      <c r="E5641" s="251" t="s">
        <v>14446</v>
      </c>
      <c r="F5641" s="251" t="s">
        <v>10009</v>
      </c>
      <c r="G5641" s="251" t="s">
        <v>1571</v>
      </c>
      <c r="H5641" s="251" t="s">
        <v>3393</v>
      </c>
      <c r="I5641" s="257" t="str">
        <f t="shared" si="352"/>
        <v>-00002</v>
      </c>
      <c r="J5641" s="251">
        <v>2</v>
      </c>
      <c r="K5641" s="251">
        <v>2</v>
      </c>
      <c r="M5641" s="251" t="s">
        <v>10003</v>
      </c>
      <c r="N5641" s="251" t="s">
        <v>14725</v>
      </c>
      <c r="O5641" s="251">
        <v>2</v>
      </c>
      <c r="Q5641" s="251" t="s">
        <v>16332</v>
      </c>
      <c r="R5641" s="251" t="s">
        <v>9960</v>
      </c>
      <c r="S5641" s="252" t="s">
        <v>1570</v>
      </c>
      <c r="T5641" s="251" t="str">
        <f t="shared" ref="T5641:T5704" si="354">+D5641&amp;S5641</f>
        <v>I06064199004A81004</v>
      </c>
      <c r="W5641" s="251" t="str">
        <f t="shared" ref="W5641:W5704" si="355">D5641&amp;G5641</f>
        <v>I06064199004A-81004</v>
      </c>
    </row>
    <row r="5642" spans="1:23" x14ac:dyDescent="0.3">
      <c r="A5642" s="256" t="str">
        <f t="shared" si="353"/>
        <v>I0606419-9004A81006-00008</v>
      </c>
      <c r="B5642" s="251" t="s">
        <v>16333</v>
      </c>
      <c r="C5642" s="251" t="s">
        <v>10077</v>
      </c>
      <c r="D5642" s="251" t="s">
        <v>9125</v>
      </c>
      <c r="E5642" s="251" t="s">
        <v>14446</v>
      </c>
      <c r="F5642" s="251" t="s">
        <v>10012</v>
      </c>
      <c r="G5642" s="251" t="s">
        <v>1574</v>
      </c>
      <c r="H5642" s="251" t="s">
        <v>3393</v>
      </c>
      <c r="I5642" s="257" t="str">
        <f t="shared" si="352"/>
        <v>-00008</v>
      </c>
      <c r="J5642" s="251">
        <v>8</v>
      </c>
      <c r="K5642" s="251">
        <v>8</v>
      </c>
      <c r="M5642" s="251" t="s">
        <v>10007</v>
      </c>
      <c r="N5642" s="251" t="s">
        <v>14725</v>
      </c>
      <c r="O5642" s="251">
        <v>8</v>
      </c>
      <c r="Q5642" s="251" t="s">
        <v>16333</v>
      </c>
      <c r="R5642" s="251" t="s">
        <v>9960</v>
      </c>
      <c r="S5642" s="252" t="s">
        <v>1573</v>
      </c>
      <c r="T5642" s="251" t="str">
        <f t="shared" si="354"/>
        <v>I06064199004A81006</v>
      </c>
      <c r="W5642" s="251" t="str">
        <f t="shared" si="355"/>
        <v>I06064199004A-81006</v>
      </c>
    </row>
    <row r="5643" spans="1:23" x14ac:dyDescent="0.3">
      <c r="A5643" s="256" t="str">
        <f t="shared" si="353"/>
        <v>I0606419-9004A81007-00006</v>
      </c>
      <c r="B5643" s="251" t="s">
        <v>16334</v>
      </c>
      <c r="C5643" s="251" t="s">
        <v>10077</v>
      </c>
      <c r="D5643" s="251" t="s">
        <v>9125</v>
      </c>
      <c r="E5643" s="251" t="s">
        <v>14446</v>
      </c>
      <c r="F5643" s="251" t="s">
        <v>10188</v>
      </c>
      <c r="G5643" s="251" t="s">
        <v>1576</v>
      </c>
      <c r="H5643" s="251" t="s">
        <v>3393</v>
      </c>
      <c r="I5643" s="257" t="str">
        <f t="shared" si="352"/>
        <v>-00006</v>
      </c>
      <c r="J5643" s="251">
        <v>6</v>
      </c>
      <c r="K5643" s="251">
        <v>6</v>
      </c>
      <c r="M5643" s="251" t="s">
        <v>10003</v>
      </c>
      <c r="N5643" s="251" t="s">
        <v>14725</v>
      </c>
      <c r="O5643" s="251">
        <v>6</v>
      </c>
      <c r="Q5643" s="251" t="s">
        <v>16334</v>
      </c>
      <c r="R5643" s="251" t="s">
        <v>9960</v>
      </c>
      <c r="S5643" s="252" t="s">
        <v>1575</v>
      </c>
      <c r="T5643" s="251" t="str">
        <f t="shared" si="354"/>
        <v>I06064199004A81007</v>
      </c>
      <c r="W5643" s="251" t="str">
        <f t="shared" si="355"/>
        <v>I06064199004A-81007</v>
      </c>
    </row>
    <row r="5644" spans="1:23" x14ac:dyDescent="0.3">
      <c r="A5644" s="256" t="str">
        <f t="shared" si="353"/>
        <v>I0606419-9004A81026-00009</v>
      </c>
      <c r="B5644" s="251" t="s">
        <v>16335</v>
      </c>
      <c r="C5644" s="251" t="s">
        <v>10077</v>
      </c>
      <c r="D5644" s="251" t="s">
        <v>9125</v>
      </c>
      <c r="E5644" s="251" t="s">
        <v>14446</v>
      </c>
      <c r="F5644" s="251" t="s">
        <v>10190</v>
      </c>
      <c r="G5644" s="251" t="s">
        <v>1624</v>
      </c>
      <c r="H5644" s="251" t="s">
        <v>3393</v>
      </c>
      <c r="I5644" s="257" t="str">
        <f t="shared" si="352"/>
        <v>-00009</v>
      </c>
      <c r="J5644" s="251">
        <v>9</v>
      </c>
      <c r="K5644" s="251">
        <v>9</v>
      </c>
      <c r="M5644" s="251" t="s">
        <v>10007</v>
      </c>
      <c r="N5644" s="251" t="s">
        <v>14725</v>
      </c>
      <c r="O5644" s="251">
        <v>9</v>
      </c>
      <c r="Q5644" s="251" t="s">
        <v>16335</v>
      </c>
      <c r="R5644" s="251" t="s">
        <v>9960</v>
      </c>
      <c r="S5644" s="252" t="s">
        <v>1623</v>
      </c>
      <c r="T5644" s="251" t="str">
        <f t="shared" si="354"/>
        <v>I06064199004A81026</v>
      </c>
      <c r="W5644" s="251" t="str">
        <f t="shared" si="355"/>
        <v>I06064199004A-81026</v>
      </c>
    </row>
    <row r="5645" spans="1:23" x14ac:dyDescent="0.3">
      <c r="A5645" s="256" t="str">
        <f t="shared" si="353"/>
        <v>I0606419-9004A81027-00005</v>
      </c>
      <c r="B5645" s="251" t="s">
        <v>16336</v>
      </c>
      <c r="C5645" s="251" t="s">
        <v>10077</v>
      </c>
      <c r="D5645" s="251" t="s">
        <v>9125</v>
      </c>
      <c r="E5645" s="251" t="s">
        <v>14446</v>
      </c>
      <c r="F5645" s="251" t="s">
        <v>10192</v>
      </c>
      <c r="G5645" s="251" t="s">
        <v>1617</v>
      </c>
      <c r="H5645" s="251" t="s">
        <v>3393</v>
      </c>
      <c r="I5645" s="257" t="str">
        <f t="shared" si="352"/>
        <v>-00005</v>
      </c>
      <c r="J5645" s="251">
        <v>5</v>
      </c>
      <c r="K5645" s="251">
        <v>5</v>
      </c>
      <c r="M5645" s="251" t="s">
        <v>10007</v>
      </c>
      <c r="N5645" s="251" t="s">
        <v>14725</v>
      </c>
      <c r="O5645" s="251">
        <v>5</v>
      </c>
      <c r="Q5645" s="251" t="s">
        <v>16336</v>
      </c>
      <c r="R5645" s="251" t="s">
        <v>9960</v>
      </c>
      <c r="S5645" s="252" t="s">
        <v>1616</v>
      </c>
      <c r="T5645" s="251" t="str">
        <f t="shared" si="354"/>
        <v>I06064199004A81027</v>
      </c>
      <c r="W5645" s="251" t="str">
        <f t="shared" si="355"/>
        <v>I06064199004A-81027</v>
      </c>
    </row>
    <row r="5646" spans="1:23" x14ac:dyDescent="0.3">
      <c r="A5646" s="256" t="str">
        <f t="shared" si="353"/>
        <v>I0606420-81580BZ051-00004</v>
      </c>
      <c r="B5646" s="251" t="s">
        <v>16337</v>
      </c>
      <c r="C5646" s="251" t="s">
        <v>10077</v>
      </c>
      <c r="D5646" s="251" t="s">
        <v>16338</v>
      </c>
      <c r="E5646" s="251" t="s">
        <v>14446</v>
      </c>
      <c r="F5646" s="251" t="s">
        <v>9957</v>
      </c>
      <c r="G5646" s="251" t="s">
        <v>5226</v>
      </c>
      <c r="H5646" s="251" t="s">
        <v>758</v>
      </c>
      <c r="I5646" s="257" t="str">
        <f t="shared" si="352"/>
        <v>-00004</v>
      </c>
      <c r="J5646" s="251">
        <v>4</v>
      </c>
      <c r="K5646" s="251">
        <v>4</v>
      </c>
      <c r="M5646" s="251" t="s">
        <v>9958</v>
      </c>
      <c r="N5646" s="251" t="s">
        <v>14854</v>
      </c>
      <c r="O5646" s="251">
        <v>4</v>
      </c>
      <c r="Q5646" s="251" t="s">
        <v>16337</v>
      </c>
      <c r="R5646" s="251" t="s">
        <v>10017</v>
      </c>
      <c r="S5646" s="252" t="s">
        <v>4065</v>
      </c>
      <c r="T5646" s="251" t="str">
        <f t="shared" si="354"/>
        <v>I060642081580BZ051</v>
      </c>
      <c r="W5646" s="251" t="str">
        <f t="shared" si="355"/>
        <v>I060642081580-BZ051</v>
      </c>
    </row>
    <row r="5647" spans="1:23" x14ac:dyDescent="0.3">
      <c r="A5647" s="256" t="str">
        <f t="shared" si="353"/>
        <v>I0606420-81591BZ040-00002</v>
      </c>
      <c r="B5647" s="251" t="s">
        <v>16339</v>
      </c>
      <c r="C5647" s="251" t="s">
        <v>10077</v>
      </c>
      <c r="D5647" s="251" t="s">
        <v>16338</v>
      </c>
      <c r="E5647" s="251" t="s">
        <v>14446</v>
      </c>
      <c r="F5647" s="251" t="s">
        <v>9962</v>
      </c>
      <c r="G5647" s="251" t="s">
        <v>1461</v>
      </c>
      <c r="H5647" s="251" t="s">
        <v>5219</v>
      </c>
      <c r="I5647" s="257" t="str">
        <f t="shared" si="352"/>
        <v>-00002</v>
      </c>
      <c r="J5647" s="251">
        <v>2</v>
      </c>
      <c r="K5647" s="251">
        <v>2</v>
      </c>
      <c r="M5647" s="251" t="s">
        <v>9958</v>
      </c>
      <c r="N5647" s="251" t="s">
        <v>14854</v>
      </c>
      <c r="O5647" s="251">
        <v>2</v>
      </c>
      <c r="Q5647" s="251" t="s">
        <v>16339</v>
      </c>
      <c r="R5647" s="251" t="s">
        <v>10017</v>
      </c>
      <c r="S5647" s="252" t="s">
        <v>1460</v>
      </c>
      <c r="T5647" s="251" t="str">
        <f t="shared" si="354"/>
        <v>I060642081591BZ040</v>
      </c>
      <c r="W5647" s="251" t="str">
        <f t="shared" si="355"/>
        <v>I060642081591-BZ040</v>
      </c>
    </row>
    <row r="5648" spans="1:23" x14ac:dyDescent="0.3">
      <c r="A5648" s="256" t="str">
        <f t="shared" si="353"/>
        <v>I0606420-87917BZ010-00005</v>
      </c>
      <c r="B5648" s="251" t="s">
        <v>16340</v>
      </c>
      <c r="C5648" s="251" t="s">
        <v>10077</v>
      </c>
      <c r="D5648" s="251" t="s">
        <v>16338</v>
      </c>
      <c r="E5648" s="251" t="s">
        <v>14446</v>
      </c>
      <c r="F5648" s="251" t="s">
        <v>9964</v>
      </c>
      <c r="G5648" s="251" t="s">
        <v>1515</v>
      </c>
      <c r="H5648" s="251" t="s">
        <v>10109</v>
      </c>
      <c r="I5648" s="257" t="str">
        <f t="shared" si="352"/>
        <v>-00005</v>
      </c>
      <c r="J5648" s="251">
        <v>5</v>
      </c>
      <c r="K5648" s="251">
        <v>5</v>
      </c>
      <c r="M5648" s="251" t="s">
        <v>10007</v>
      </c>
      <c r="N5648" s="251" t="s">
        <v>14854</v>
      </c>
      <c r="O5648" s="251">
        <v>5</v>
      </c>
      <c r="Q5648" s="251" t="s">
        <v>16340</v>
      </c>
      <c r="R5648" s="251" t="s">
        <v>10017</v>
      </c>
      <c r="S5648" s="252" t="s">
        <v>1514</v>
      </c>
      <c r="T5648" s="251" t="str">
        <f t="shared" si="354"/>
        <v>I060642087917BZ010</v>
      </c>
      <c r="W5648" s="251" t="str">
        <f t="shared" si="355"/>
        <v>I060642087917-BZ010</v>
      </c>
    </row>
    <row r="5649" spans="1:23" x14ac:dyDescent="0.3">
      <c r="A5649" s="256" t="str">
        <f t="shared" si="353"/>
        <v>I0606420-87947BZ010-00001</v>
      </c>
      <c r="B5649" s="251" t="s">
        <v>16341</v>
      </c>
      <c r="C5649" s="251" t="s">
        <v>10077</v>
      </c>
      <c r="D5649" s="251" t="s">
        <v>16338</v>
      </c>
      <c r="E5649" s="251" t="s">
        <v>14446</v>
      </c>
      <c r="F5649" s="251" t="s">
        <v>9966</v>
      </c>
      <c r="G5649" s="251" t="s">
        <v>1519</v>
      </c>
      <c r="H5649" s="251" t="s">
        <v>10109</v>
      </c>
      <c r="I5649" s="257" t="str">
        <f t="shared" si="352"/>
        <v>-00001</v>
      </c>
      <c r="J5649" s="251">
        <v>1</v>
      </c>
      <c r="K5649" s="251">
        <v>1</v>
      </c>
      <c r="M5649" s="251" t="s">
        <v>10007</v>
      </c>
      <c r="N5649" s="251" t="s">
        <v>14854</v>
      </c>
      <c r="O5649" s="251">
        <v>1</v>
      </c>
      <c r="Q5649" s="251" t="s">
        <v>16341</v>
      </c>
      <c r="R5649" s="251" t="s">
        <v>10017</v>
      </c>
      <c r="S5649" s="252" t="s">
        <v>1518</v>
      </c>
      <c r="T5649" s="251" t="str">
        <f t="shared" si="354"/>
        <v>I060642087947BZ010</v>
      </c>
      <c r="W5649" s="251" t="str">
        <f t="shared" si="355"/>
        <v>I060642087947-BZ010</v>
      </c>
    </row>
    <row r="5650" spans="1:23" x14ac:dyDescent="0.3">
      <c r="A5650" s="256" t="str">
        <f t="shared" si="353"/>
        <v>I0606421-81550BZ310-00001</v>
      </c>
      <c r="B5650" s="251" t="s">
        <v>16342</v>
      </c>
      <c r="C5650" s="251" t="s">
        <v>10077</v>
      </c>
      <c r="D5650" s="251" t="s">
        <v>16343</v>
      </c>
      <c r="E5650" s="251" t="s">
        <v>14446</v>
      </c>
      <c r="F5650" s="251" t="s">
        <v>9957</v>
      </c>
      <c r="G5650" s="251" t="s">
        <v>1392</v>
      </c>
      <c r="H5650" s="251" t="s">
        <v>5202</v>
      </c>
      <c r="I5650" s="257" t="str">
        <f t="shared" si="352"/>
        <v>-00001</v>
      </c>
      <c r="J5650" s="251">
        <v>1</v>
      </c>
      <c r="K5650" s="251">
        <v>1</v>
      </c>
      <c r="M5650" s="251" t="s">
        <v>9958</v>
      </c>
      <c r="N5650" s="251" t="s">
        <v>16260</v>
      </c>
      <c r="O5650" s="251">
        <v>1</v>
      </c>
      <c r="Q5650" s="251" t="s">
        <v>16342</v>
      </c>
      <c r="R5650" s="251" t="s">
        <v>10028</v>
      </c>
      <c r="S5650" s="252" t="s">
        <v>1391</v>
      </c>
      <c r="T5650" s="251" t="str">
        <f t="shared" si="354"/>
        <v>I060642181550BZ310</v>
      </c>
      <c r="W5650" s="251" t="str">
        <f t="shared" si="355"/>
        <v>I060642181550-BZ310</v>
      </c>
    </row>
    <row r="5651" spans="1:23" x14ac:dyDescent="0.3">
      <c r="A5651" s="256" t="str">
        <f t="shared" si="353"/>
        <v>I0606421-81555BZ010-00002</v>
      </c>
      <c r="B5651" s="251" t="s">
        <v>16344</v>
      </c>
      <c r="C5651" s="251" t="s">
        <v>10077</v>
      </c>
      <c r="D5651" s="251" t="s">
        <v>16343</v>
      </c>
      <c r="E5651" s="251" t="s">
        <v>14446</v>
      </c>
      <c r="F5651" s="251" t="s">
        <v>9962</v>
      </c>
      <c r="G5651" s="251" t="s">
        <v>1275</v>
      </c>
      <c r="H5651" s="251" t="s">
        <v>10298</v>
      </c>
      <c r="I5651" s="257" t="str">
        <f t="shared" si="352"/>
        <v>-00002</v>
      </c>
      <c r="J5651" s="251">
        <v>2</v>
      </c>
      <c r="K5651" s="251">
        <v>2</v>
      </c>
      <c r="M5651" s="251" t="s">
        <v>10007</v>
      </c>
      <c r="N5651" s="251" t="s">
        <v>16260</v>
      </c>
      <c r="O5651" s="251">
        <v>2</v>
      </c>
      <c r="Q5651" s="251" t="s">
        <v>16344</v>
      </c>
      <c r="R5651" s="251" t="s">
        <v>10028</v>
      </c>
      <c r="S5651" s="252" t="s">
        <v>1274</v>
      </c>
      <c r="T5651" s="251" t="str">
        <f t="shared" si="354"/>
        <v>I060642181555BZ010</v>
      </c>
      <c r="W5651" s="251" t="str">
        <f t="shared" si="355"/>
        <v>I060642181555-BZ010</v>
      </c>
    </row>
    <row r="5652" spans="1:23" x14ac:dyDescent="0.3">
      <c r="A5652" s="256" t="str">
        <f t="shared" si="353"/>
        <v>I0606421-81555BZ070-00001</v>
      </c>
      <c r="B5652" s="251" t="s">
        <v>16345</v>
      </c>
      <c r="C5652" s="251" t="s">
        <v>10077</v>
      </c>
      <c r="D5652" s="251" t="s">
        <v>16343</v>
      </c>
      <c r="E5652" s="251" t="s">
        <v>14446</v>
      </c>
      <c r="F5652" s="251" t="s">
        <v>9964</v>
      </c>
      <c r="G5652" s="251" t="s">
        <v>1348</v>
      </c>
      <c r="H5652" s="251" t="s">
        <v>10115</v>
      </c>
      <c r="I5652" s="257" t="str">
        <f t="shared" si="352"/>
        <v>-00001</v>
      </c>
      <c r="J5652" s="251">
        <v>1</v>
      </c>
      <c r="K5652" s="251">
        <v>1</v>
      </c>
      <c r="M5652" s="251" t="s">
        <v>10007</v>
      </c>
      <c r="N5652" s="251" t="s">
        <v>16260</v>
      </c>
      <c r="O5652" s="251">
        <v>1</v>
      </c>
      <c r="Q5652" s="251" t="s">
        <v>16345</v>
      </c>
      <c r="R5652" s="251" t="s">
        <v>10028</v>
      </c>
      <c r="S5652" s="252" t="s">
        <v>1347</v>
      </c>
      <c r="T5652" s="251" t="str">
        <f t="shared" si="354"/>
        <v>I060642181555BZ070</v>
      </c>
      <c r="W5652" s="251" t="str">
        <f t="shared" si="355"/>
        <v>I060642181555-BZ070</v>
      </c>
    </row>
    <row r="5653" spans="1:23" x14ac:dyDescent="0.3">
      <c r="A5653" s="256" t="str">
        <f t="shared" si="353"/>
        <v>I0606421-81560BZ310-00001</v>
      </c>
      <c r="B5653" s="251" t="s">
        <v>16346</v>
      </c>
      <c r="C5653" s="251" t="s">
        <v>10077</v>
      </c>
      <c r="D5653" s="251" t="s">
        <v>16343</v>
      </c>
      <c r="E5653" s="251" t="s">
        <v>14446</v>
      </c>
      <c r="F5653" s="251" t="s">
        <v>9966</v>
      </c>
      <c r="G5653" s="251" t="s">
        <v>1401</v>
      </c>
      <c r="H5653" s="251" t="s">
        <v>5204</v>
      </c>
      <c r="I5653" s="257" t="str">
        <f t="shared" si="352"/>
        <v>-00001</v>
      </c>
      <c r="J5653" s="251">
        <v>1</v>
      </c>
      <c r="K5653" s="251">
        <v>1</v>
      </c>
      <c r="M5653" s="251" t="s">
        <v>9958</v>
      </c>
      <c r="N5653" s="251" t="s">
        <v>16260</v>
      </c>
      <c r="O5653" s="251">
        <v>1</v>
      </c>
      <c r="Q5653" s="251" t="s">
        <v>16346</v>
      </c>
      <c r="R5653" s="251" t="s">
        <v>10028</v>
      </c>
      <c r="S5653" s="252" t="s">
        <v>1400</v>
      </c>
      <c r="T5653" s="251" t="str">
        <f t="shared" si="354"/>
        <v>I060642181560BZ310</v>
      </c>
      <c r="W5653" s="251" t="str">
        <f t="shared" si="355"/>
        <v>I060642181560-BZ310</v>
      </c>
    </row>
    <row r="5654" spans="1:23" x14ac:dyDescent="0.3">
      <c r="A5654" s="256" t="str">
        <f t="shared" si="353"/>
        <v>I0706431-9004951125-00012</v>
      </c>
      <c r="B5654" s="251" t="s">
        <v>16347</v>
      </c>
      <c r="C5654" s="251" t="s">
        <v>10117</v>
      </c>
      <c r="D5654" s="251" t="s">
        <v>16348</v>
      </c>
      <c r="E5654" s="251" t="s">
        <v>14446</v>
      </c>
      <c r="F5654" s="251" t="s">
        <v>9957</v>
      </c>
      <c r="G5654" s="251" t="s">
        <v>1561</v>
      </c>
      <c r="H5654" s="251" t="s">
        <v>3393</v>
      </c>
      <c r="I5654" s="257" t="str">
        <f t="shared" si="352"/>
        <v>-00012</v>
      </c>
      <c r="J5654" s="251">
        <v>12</v>
      </c>
      <c r="K5654" s="251">
        <v>12</v>
      </c>
      <c r="M5654" s="251" t="s">
        <v>10003</v>
      </c>
      <c r="N5654" s="251" t="s">
        <v>14725</v>
      </c>
      <c r="O5654" s="251">
        <v>12</v>
      </c>
      <c r="Q5654" s="251" t="s">
        <v>16347</v>
      </c>
      <c r="R5654" s="251" t="s">
        <v>9960</v>
      </c>
      <c r="S5654" s="252">
        <v>9004951125</v>
      </c>
      <c r="T5654" s="251" t="str">
        <f t="shared" si="354"/>
        <v>I07064319004951125</v>
      </c>
      <c r="W5654" s="251" t="str">
        <f t="shared" si="355"/>
        <v>I070643190049-51125</v>
      </c>
    </row>
    <row r="5655" spans="1:23" x14ac:dyDescent="0.3">
      <c r="A5655" s="256" t="str">
        <f t="shared" si="353"/>
        <v>I0706432-81110BZ800-00003</v>
      </c>
      <c r="B5655" s="251" t="s">
        <v>16349</v>
      </c>
      <c r="C5655" s="251" t="s">
        <v>10117</v>
      </c>
      <c r="D5655" s="251" t="s">
        <v>16350</v>
      </c>
      <c r="E5655" s="251" t="s">
        <v>14446</v>
      </c>
      <c r="F5655" s="251" t="s">
        <v>9957</v>
      </c>
      <c r="G5655" s="251" t="s">
        <v>3420</v>
      </c>
      <c r="H5655" s="251" t="s">
        <v>3422</v>
      </c>
      <c r="I5655" s="257" t="str">
        <f t="shared" si="352"/>
        <v>-00003</v>
      </c>
      <c r="J5655" s="251">
        <v>3</v>
      </c>
      <c r="K5655" s="251">
        <v>3</v>
      </c>
      <c r="M5655" s="251" t="s">
        <v>9958</v>
      </c>
      <c r="N5655" s="251" t="s">
        <v>14854</v>
      </c>
      <c r="O5655" s="251">
        <v>3</v>
      </c>
      <c r="Q5655" s="251" t="s">
        <v>16349</v>
      </c>
      <c r="R5655" s="251" t="s">
        <v>10017</v>
      </c>
      <c r="S5655" s="252" t="s">
        <v>3419</v>
      </c>
      <c r="T5655" s="251" t="str">
        <f t="shared" si="354"/>
        <v>I070643281110BZ800</v>
      </c>
      <c r="W5655" s="251" t="str">
        <f t="shared" si="355"/>
        <v>I070643281110-BZ800</v>
      </c>
    </row>
    <row r="5656" spans="1:23" x14ac:dyDescent="0.3">
      <c r="A5656" s="256" t="str">
        <f t="shared" si="353"/>
        <v>I0706432-81110BZ840-00003</v>
      </c>
      <c r="B5656" s="251" t="s">
        <v>16351</v>
      </c>
      <c r="C5656" s="251" t="s">
        <v>10117</v>
      </c>
      <c r="D5656" s="251" t="s">
        <v>16350</v>
      </c>
      <c r="E5656" s="251" t="s">
        <v>14446</v>
      </c>
      <c r="F5656" s="251" t="s">
        <v>9962</v>
      </c>
      <c r="G5656" s="251" t="s">
        <v>3424</v>
      </c>
      <c r="H5656" s="251" t="s">
        <v>3422</v>
      </c>
      <c r="I5656" s="257" t="str">
        <f t="shared" si="352"/>
        <v>-00003</v>
      </c>
      <c r="J5656" s="251">
        <v>3</v>
      </c>
      <c r="K5656" s="251">
        <v>3</v>
      </c>
      <c r="M5656" s="251" t="s">
        <v>9958</v>
      </c>
      <c r="N5656" s="251" t="s">
        <v>14854</v>
      </c>
      <c r="O5656" s="251">
        <v>3</v>
      </c>
      <c r="Q5656" s="251" t="s">
        <v>16351</v>
      </c>
      <c r="R5656" s="251" t="s">
        <v>10017</v>
      </c>
      <c r="S5656" s="252" t="s">
        <v>3423</v>
      </c>
      <c r="T5656" s="251" t="str">
        <f t="shared" si="354"/>
        <v>I070643281110BZ840</v>
      </c>
      <c r="W5656" s="251" t="str">
        <f t="shared" si="355"/>
        <v>I070643281110-BZ840</v>
      </c>
    </row>
    <row r="5657" spans="1:23" x14ac:dyDescent="0.3">
      <c r="A5657" s="256" t="str">
        <f t="shared" si="353"/>
        <v>I0706432-81150BZ050-00001</v>
      </c>
      <c r="B5657" s="251" t="s">
        <v>16352</v>
      </c>
      <c r="C5657" s="251" t="s">
        <v>10117</v>
      </c>
      <c r="D5657" s="251" t="s">
        <v>16350</v>
      </c>
      <c r="E5657" s="251" t="s">
        <v>14446</v>
      </c>
      <c r="F5657" s="251" t="s">
        <v>9964</v>
      </c>
      <c r="G5657" s="251" t="s">
        <v>1024</v>
      </c>
      <c r="H5657" s="251" t="s">
        <v>5057</v>
      </c>
      <c r="I5657" s="257" t="str">
        <f t="shared" si="352"/>
        <v>-00001</v>
      </c>
      <c r="J5657" s="251">
        <v>1</v>
      </c>
      <c r="K5657" s="251">
        <v>1</v>
      </c>
      <c r="M5657" s="251" t="s">
        <v>9958</v>
      </c>
      <c r="N5657" s="251" t="s">
        <v>14854</v>
      </c>
      <c r="O5657" s="251">
        <v>1</v>
      </c>
      <c r="Q5657" s="251" t="s">
        <v>16352</v>
      </c>
      <c r="R5657" s="251" t="s">
        <v>10017</v>
      </c>
      <c r="S5657" s="252" t="s">
        <v>1023</v>
      </c>
      <c r="T5657" s="251" t="str">
        <f t="shared" si="354"/>
        <v>I070643281150BZ050</v>
      </c>
      <c r="W5657" s="251" t="str">
        <f t="shared" si="355"/>
        <v>I070643281150-BZ050</v>
      </c>
    </row>
    <row r="5658" spans="1:23" x14ac:dyDescent="0.3">
      <c r="A5658" s="256" t="str">
        <f t="shared" si="353"/>
        <v>I0706432-81150BZ840-00003</v>
      </c>
      <c r="B5658" s="251" t="s">
        <v>16353</v>
      </c>
      <c r="C5658" s="251" t="s">
        <v>10117</v>
      </c>
      <c r="D5658" s="251" t="s">
        <v>16350</v>
      </c>
      <c r="E5658" s="251" t="s">
        <v>14446</v>
      </c>
      <c r="F5658" s="251" t="s">
        <v>9966</v>
      </c>
      <c r="G5658" s="251" t="s">
        <v>3431</v>
      </c>
      <c r="H5658" s="251" t="s">
        <v>3429</v>
      </c>
      <c r="I5658" s="257" t="str">
        <f t="shared" si="352"/>
        <v>-00003</v>
      </c>
      <c r="J5658" s="251">
        <v>3</v>
      </c>
      <c r="K5658" s="251">
        <v>3</v>
      </c>
      <c r="M5658" s="251" t="s">
        <v>9958</v>
      </c>
      <c r="N5658" s="251" t="s">
        <v>14854</v>
      </c>
      <c r="O5658" s="251">
        <v>3</v>
      </c>
      <c r="Q5658" s="251" t="s">
        <v>16353</v>
      </c>
      <c r="R5658" s="251" t="s">
        <v>10017</v>
      </c>
      <c r="S5658" s="252" t="s">
        <v>3430</v>
      </c>
      <c r="T5658" s="251" t="str">
        <f t="shared" si="354"/>
        <v>I070643281150BZ840</v>
      </c>
      <c r="W5658" s="251" t="str">
        <f t="shared" si="355"/>
        <v>I070643281150-BZ840</v>
      </c>
    </row>
    <row r="5659" spans="1:23" x14ac:dyDescent="0.3">
      <c r="A5659" s="256" t="str">
        <f t="shared" si="353"/>
        <v>I0706432-81551BZ060-00002</v>
      </c>
      <c r="B5659" s="251" t="s">
        <v>16354</v>
      </c>
      <c r="C5659" s="251" t="s">
        <v>10117</v>
      </c>
      <c r="D5659" s="251" t="s">
        <v>16350</v>
      </c>
      <c r="E5659" s="251" t="s">
        <v>14446</v>
      </c>
      <c r="F5659" s="251" t="s">
        <v>9968</v>
      </c>
      <c r="G5659" s="251" t="s">
        <v>1296</v>
      </c>
      <c r="H5659" s="251" t="s">
        <v>10317</v>
      </c>
      <c r="I5659" s="257" t="str">
        <f t="shared" si="352"/>
        <v>-00002</v>
      </c>
      <c r="J5659" s="251">
        <v>2</v>
      </c>
      <c r="K5659" s="251">
        <v>2</v>
      </c>
      <c r="M5659" s="251" t="s">
        <v>9958</v>
      </c>
      <c r="N5659" s="251" t="s">
        <v>14854</v>
      </c>
      <c r="O5659" s="251">
        <v>2</v>
      </c>
      <c r="Q5659" s="251" t="s">
        <v>16354</v>
      </c>
      <c r="R5659" s="251" t="s">
        <v>10017</v>
      </c>
      <c r="S5659" s="252" t="s">
        <v>1295</v>
      </c>
      <c r="T5659" s="251" t="str">
        <f t="shared" si="354"/>
        <v>I070643281551BZ060</v>
      </c>
      <c r="W5659" s="251" t="str">
        <f t="shared" si="355"/>
        <v>I070643281551-BZ060</v>
      </c>
    </row>
    <row r="5660" spans="1:23" x14ac:dyDescent="0.3">
      <c r="A5660" s="256" t="str">
        <f t="shared" si="353"/>
        <v>I0706432-81551BZ250-00005</v>
      </c>
      <c r="B5660" s="251" t="s">
        <v>16355</v>
      </c>
      <c r="C5660" s="251" t="s">
        <v>10117</v>
      </c>
      <c r="D5660" s="251" t="s">
        <v>16350</v>
      </c>
      <c r="E5660" s="251" t="s">
        <v>14446</v>
      </c>
      <c r="F5660" s="251" t="s">
        <v>9970</v>
      </c>
      <c r="G5660" s="251" t="s">
        <v>1396</v>
      </c>
      <c r="H5660" s="251" t="s">
        <v>3436</v>
      </c>
      <c r="I5660" s="257" t="str">
        <f t="shared" si="352"/>
        <v>-00005</v>
      </c>
      <c r="J5660" s="251">
        <v>5</v>
      </c>
      <c r="K5660" s="251">
        <v>5</v>
      </c>
      <c r="M5660" s="251" t="s">
        <v>9958</v>
      </c>
      <c r="N5660" s="251" t="s">
        <v>14854</v>
      </c>
      <c r="O5660" s="251">
        <v>5</v>
      </c>
      <c r="Q5660" s="251" t="s">
        <v>16355</v>
      </c>
      <c r="R5660" s="251" t="s">
        <v>10017</v>
      </c>
      <c r="S5660" s="252" t="s">
        <v>1395</v>
      </c>
      <c r="T5660" s="251" t="str">
        <f t="shared" si="354"/>
        <v>I070643281551BZ250</v>
      </c>
      <c r="W5660" s="251" t="str">
        <f t="shared" si="355"/>
        <v>I070643281551-BZ250</v>
      </c>
    </row>
    <row r="5661" spans="1:23" x14ac:dyDescent="0.3">
      <c r="A5661" s="256" t="str">
        <f t="shared" si="353"/>
        <v>I0706432-81551BZ440-00005</v>
      </c>
      <c r="B5661" s="251" t="s">
        <v>16356</v>
      </c>
      <c r="C5661" s="251" t="s">
        <v>10117</v>
      </c>
      <c r="D5661" s="251" t="s">
        <v>16350</v>
      </c>
      <c r="E5661" s="251" t="s">
        <v>14446</v>
      </c>
      <c r="F5661" s="251" t="s">
        <v>9972</v>
      </c>
      <c r="G5661" s="251" t="s">
        <v>3434</v>
      </c>
      <c r="H5661" s="251" t="s">
        <v>3436</v>
      </c>
      <c r="I5661" s="257" t="str">
        <f t="shared" si="352"/>
        <v>-00005</v>
      </c>
      <c r="J5661" s="251">
        <v>5</v>
      </c>
      <c r="K5661" s="251">
        <v>5</v>
      </c>
      <c r="M5661" s="251" t="s">
        <v>9958</v>
      </c>
      <c r="N5661" s="251" t="s">
        <v>14854</v>
      </c>
      <c r="O5661" s="251">
        <v>5</v>
      </c>
      <c r="Q5661" s="251" t="s">
        <v>16356</v>
      </c>
      <c r="R5661" s="251" t="s">
        <v>10017</v>
      </c>
      <c r="S5661" s="252" t="s">
        <v>3433</v>
      </c>
      <c r="T5661" s="251" t="str">
        <f t="shared" si="354"/>
        <v>I070643281551BZ440</v>
      </c>
      <c r="W5661" s="251" t="str">
        <f t="shared" si="355"/>
        <v>I070643281551-BZ440</v>
      </c>
    </row>
    <row r="5662" spans="1:23" x14ac:dyDescent="0.3">
      <c r="A5662" s="256" t="str">
        <f t="shared" si="353"/>
        <v>I0706432-81555BZ230-00001</v>
      </c>
      <c r="B5662" s="251" t="s">
        <v>16357</v>
      </c>
      <c r="C5662" s="251" t="s">
        <v>10117</v>
      </c>
      <c r="D5662" s="251" t="s">
        <v>16350</v>
      </c>
      <c r="E5662" s="251" t="s">
        <v>14446</v>
      </c>
      <c r="F5662" s="251" t="s">
        <v>9974</v>
      </c>
      <c r="G5662" s="251" t="s">
        <v>3438</v>
      </c>
      <c r="H5662" s="251" t="s">
        <v>3440</v>
      </c>
      <c r="I5662" s="257" t="str">
        <f t="shared" si="352"/>
        <v>-00001</v>
      </c>
      <c r="J5662" s="251">
        <v>1</v>
      </c>
      <c r="K5662" s="251">
        <v>1</v>
      </c>
      <c r="M5662" s="251" t="s">
        <v>10003</v>
      </c>
      <c r="N5662" s="251" t="s">
        <v>14854</v>
      </c>
      <c r="O5662" s="251">
        <v>1</v>
      </c>
      <c r="Q5662" s="251" t="s">
        <v>16357</v>
      </c>
      <c r="R5662" s="251" t="s">
        <v>10017</v>
      </c>
      <c r="S5662" s="252" t="s">
        <v>3437</v>
      </c>
      <c r="T5662" s="251" t="str">
        <f t="shared" si="354"/>
        <v>I070643281555BZ230</v>
      </c>
      <c r="W5662" s="251" t="str">
        <f t="shared" si="355"/>
        <v>I070643281555-BZ230</v>
      </c>
    </row>
    <row r="5663" spans="1:23" x14ac:dyDescent="0.3">
      <c r="A5663" s="256" t="str">
        <f t="shared" si="353"/>
        <v>I0706432-81561BZ090-00004</v>
      </c>
      <c r="B5663" s="251" t="s">
        <v>16358</v>
      </c>
      <c r="C5663" s="251" t="s">
        <v>10117</v>
      </c>
      <c r="D5663" s="251" t="s">
        <v>16350</v>
      </c>
      <c r="E5663" s="251" t="s">
        <v>14446</v>
      </c>
      <c r="F5663" s="251" t="s">
        <v>9976</v>
      </c>
      <c r="G5663" s="251" t="s">
        <v>1331</v>
      </c>
      <c r="H5663" s="251" t="s">
        <v>5211</v>
      </c>
      <c r="I5663" s="257" t="str">
        <f t="shared" si="352"/>
        <v>-00004</v>
      </c>
      <c r="J5663" s="251">
        <v>4</v>
      </c>
      <c r="K5663" s="251">
        <v>4</v>
      </c>
      <c r="M5663" s="251" t="s">
        <v>9958</v>
      </c>
      <c r="N5663" s="251" t="s">
        <v>14854</v>
      </c>
      <c r="O5663" s="251">
        <v>4</v>
      </c>
      <c r="Q5663" s="251" t="s">
        <v>16358</v>
      </c>
      <c r="R5663" s="251" t="s">
        <v>10017</v>
      </c>
      <c r="S5663" s="252" t="s">
        <v>1330</v>
      </c>
      <c r="T5663" s="251" t="str">
        <f t="shared" si="354"/>
        <v>I070643281561BZ090</v>
      </c>
      <c r="W5663" s="251" t="str">
        <f t="shared" si="355"/>
        <v>I070643281561-BZ090</v>
      </c>
    </row>
    <row r="5664" spans="1:23" x14ac:dyDescent="0.3">
      <c r="A5664" s="256" t="str">
        <f t="shared" si="353"/>
        <v>I0706432-81561BZ410-00004</v>
      </c>
      <c r="B5664" s="251" t="s">
        <v>16359</v>
      </c>
      <c r="C5664" s="251" t="s">
        <v>10117</v>
      </c>
      <c r="D5664" s="251" t="s">
        <v>16350</v>
      </c>
      <c r="E5664" s="251" t="s">
        <v>14446</v>
      </c>
      <c r="F5664" s="251" t="s">
        <v>9978</v>
      </c>
      <c r="G5664" s="251" t="s">
        <v>3441</v>
      </c>
      <c r="H5664" s="251" t="s">
        <v>3443</v>
      </c>
      <c r="I5664" s="257" t="str">
        <f t="shared" si="352"/>
        <v>-00004</v>
      </c>
      <c r="J5664" s="251">
        <v>4</v>
      </c>
      <c r="K5664" s="251">
        <v>4</v>
      </c>
      <c r="M5664" s="251" t="s">
        <v>9958</v>
      </c>
      <c r="N5664" s="251" t="s">
        <v>14854</v>
      </c>
      <c r="O5664" s="251">
        <v>4</v>
      </c>
      <c r="Q5664" s="251" t="s">
        <v>16359</v>
      </c>
      <c r="R5664" s="251" t="s">
        <v>10017</v>
      </c>
      <c r="S5664" s="252" t="s">
        <v>11</v>
      </c>
      <c r="T5664" s="251" t="str">
        <f t="shared" si="354"/>
        <v>I070643281561BZ410</v>
      </c>
      <c r="W5664" s="251" t="str">
        <f t="shared" si="355"/>
        <v>I070643281561-BZ410</v>
      </c>
    </row>
    <row r="5665" spans="1:23" x14ac:dyDescent="0.3">
      <c r="A5665" s="256" t="str">
        <f t="shared" si="353"/>
        <v>I0706432-81565BZ080-00001</v>
      </c>
      <c r="B5665" s="251" t="s">
        <v>16360</v>
      </c>
      <c r="C5665" s="251" t="s">
        <v>10117</v>
      </c>
      <c r="D5665" s="251" t="s">
        <v>16350</v>
      </c>
      <c r="E5665" s="251" t="s">
        <v>14446</v>
      </c>
      <c r="F5665" s="251" t="s">
        <v>9980</v>
      </c>
      <c r="G5665" s="251" t="s">
        <v>3445</v>
      </c>
      <c r="H5665" s="251" t="s">
        <v>3447</v>
      </c>
      <c r="I5665" s="257" t="str">
        <f t="shared" si="352"/>
        <v>-00001</v>
      </c>
      <c r="J5665" s="251">
        <v>1</v>
      </c>
      <c r="K5665" s="251">
        <v>1</v>
      </c>
      <c r="M5665" s="251" t="s">
        <v>10007</v>
      </c>
      <c r="N5665" s="251" t="s">
        <v>14854</v>
      </c>
      <c r="O5665" s="251">
        <v>1</v>
      </c>
      <c r="Q5665" s="251" t="s">
        <v>16360</v>
      </c>
      <c r="R5665" s="251" t="s">
        <v>10017</v>
      </c>
      <c r="S5665" s="252" t="s">
        <v>3444</v>
      </c>
      <c r="T5665" s="251" t="str">
        <f t="shared" si="354"/>
        <v>I070643281565BZ080</v>
      </c>
      <c r="W5665" s="251" t="str">
        <f t="shared" si="355"/>
        <v>I070643281565-BZ080</v>
      </c>
    </row>
    <row r="5666" spans="1:23" x14ac:dyDescent="0.3">
      <c r="A5666" s="256" t="str">
        <f t="shared" si="353"/>
        <v>I0706432-81580BZ090-00002</v>
      </c>
      <c r="B5666" s="251" t="s">
        <v>16361</v>
      </c>
      <c r="C5666" s="251" t="s">
        <v>10117</v>
      </c>
      <c r="D5666" s="251" t="s">
        <v>16350</v>
      </c>
      <c r="E5666" s="251" t="s">
        <v>14446</v>
      </c>
      <c r="F5666" s="251" t="s">
        <v>9982</v>
      </c>
      <c r="G5666" s="251" t="s">
        <v>3449</v>
      </c>
      <c r="H5666" s="251" t="s">
        <v>758</v>
      </c>
      <c r="I5666" s="257" t="str">
        <f t="shared" si="352"/>
        <v>-00002</v>
      </c>
      <c r="J5666" s="251">
        <v>2</v>
      </c>
      <c r="K5666" s="251">
        <v>2</v>
      </c>
      <c r="M5666" s="251" t="s">
        <v>9993</v>
      </c>
      <c r="N5666" s="251" t="s">
        <v>14854</v>
      </c>
      <c r="O5666" s="251">
        <v>2</v>
      </c>
      <c r="Q5666" s="251" t="s">
        <v>16361</v>
      </c>
      <c r="R5666" s="251" t="s">
        <v>10017</v>
      </c>
      <c r="S5666" s="252" t="s">
        <v>3448</v>
      </c>
      <c r="T5666" s="251" t="str">
        <f t="shared" si="354"/>
        <v>I070643281580BZ090</v>
      </c>
      <c r="W5666" s="251" t="str">
        <f t="shared" si="355"/>
        <v>I070643281580-BZ090</v>
      </c>
    </row>
    <row r="5667" spans="1:23" x14ac:dyDescent="0.3">
      <c r="A5667" s="256" t="str">
        <f t="shared" si="353"/>
        <v>I0706432-87910BZ070-00003</v>
      </c>
      <c r="B5667" s="251" t="s">
        <v>16362</v>
      </c>
      <c r="C5667" s="251" t="s">
        <v>10117</v>
      </c>
      <c r="D5667" s="251" t="s">
        <v>16350</v>
      </c>
      <c r="E5667" s="251" t="s">
        <v>14446</v>
      </c>
      <c r="F5667" s="251" t="s">
        <v>9984</v>
      </c>
      <c r="G5667" s="251" t="s">
        <v>1542</v>
      </c>
      <c r="H5667" s="251" t="s">
        <v>11862</v>
      </c>
      <c r="I5667" s="257" t="str">
        <f t="shared" si="352"/>
        <v>-00003</v>
      </c>
      <c r="J5667" s="251">
        <v>3</v>
      </c>
      <c r="K5667" s="251">
        <v>3</v>
      </c>
      <c r="M5667" s="251" t="s">
        <v>9958</v>
      </c>
      <c r="N5667" s="251" t="s">
        <v>14854</v>
      </c>
      <c r="O5667" s="251">
        <v>3</v>
      </c>
      <c r="Q5667" s="251" t="s">
        <v>16362</v>
      </c>
      <c r="R5667" s="251" t="s">
        <v>10017</v>
      </c>
      <c r="S5667" s="252" t="s">
        <v>1541</v>
      </c>
      <c r="T5667" s="251" t="str">
        <f t="shared" si="354"/>
        <v>I070643287910BZ070</v>
      </c>
      <c r="W5667" s="251" t="str">
        <f t="shared" si="355"/>
        <v>I070643287910-BZ070</v>
      </c>
    </row>
    <row r="5668" spans="1:23" x14ac:dyDescent="0.3">
      <c r="A5668" s="256" t="str">
        <f t="shared" si="353"/>
        <v>I0706433-81110BZ520-00001</v>
      </c>
      <c r="B5668" s="251" t="s">
        <v>16363</v>
      </c>
      <c r="C5668" s="251" t="s">
        <v>10117</v>
      </c>
      <c r="D5668" s="251" t="s">
        <v>16364</v>
      </c>
      <c r="E5668" s="251" t="s">
        <v>14446</v>
      </c>
      <c r="F5668" s="251" t="s">
        <v>9957</v>
      </c>
      <c r="G5668" s="251" t="s">
        <v>1110</v>
      </c>
      <c r="H5668" s="251" t="s">
        <v>3422</v>
      </c>
      <c r="I5668" s="257" t="str">
        <f t="shared" si="352"/>
        <v>-00001</v>
      </c>
      <c r="J5668" s="251">
        <v>1</v>
      </c>
      <c r="K5668" s="251">
        <v>1</v>
      </c>
      <c r="M5668" s="251" t="s">
        <v>9958</v>
      </c>
      <c r="N5668" s="251" t="s">
        <v>16260</v>
      </c>
      <c r="O5668" s="251">
        <v>1</v>
      </c>
      <c r="Q5668" s="251" t="s">
        <v>16363</v>
      </c>
      <c r="R5668" s="251" t="s">
        <v>10028</v>
      </c>
      <c r="S5668" s="252" t="s">
        <v>1109</v>
      </c>
      <c r="T5668" s="251" t="str">
        <f t="shared" si="354"/>
        <v>I070643381110BZ520</v>
      </c>
      <c r="W5668" s="251" t="str">
        <f t="shared" si="355"/>
        <v>I070643381110-BZ520</v>
      </c>
    </row>
    <row r="5669" spans="1:23" x14ac:dyDescent="0.3">
      <c r="A5669" s="256" t="str">
        <f t="shared" si="353"/>
        <v>I0706433-81130BZ520-00002</v>
      </c>
      <c r="B5669" s="251" t="s">
        <v>16365</v>
      </c>
      <c r="C5669" s="251" t="s">
        <v>10117</v>
      </c>
      <c r="D5669" s="251" t="s">
        <v>16364</v>
      </c>
      <c r="E5669" s="251" t="s">
        <v>14446</v>
      </c>
      <c r="F5669" s="251" t="s">
        <v>9962</v>
      </c>
      <c r="G5669" s="251" t="s">
        <v>1115</v>
      </c>
      <c r="H5669" s="251" t="s">
        <v>5101</v>
      </c>
      <c r="I5669" s="257" t="str">
        <f t="shared" si="352"/>
        <v>-00002</v>
      </c>
      <c r="J5669" s="251">
        <v>2</v>
      </c>
      <c r="K5669" s="251">
        <v>2</v>
      </c>
      <c r="M5669" s="251" t="s">
        <v>9958</v>
      </c>
      <c r="N5669" s="251" t="s">
        <v>16260</v>
      </c>
      <c r="O5669" s="251">
        <v>2</v>
      </c>
      <c r="Q5669" s="251" t="s">
        <v>16365</v>
      </c>
      <c r="R5669" s="251" t="s">
        <v>10028</v>
      </c>
      <c r="S5669" s="252" t="s">
        <v>1114</v>
      </c>
      <c r="T5669" s="251" t="str">
        <f t="shared" si="354"/>
        <v>I070643381130BZ520</v>
      </c>
      <c r="W5669" s="251" t="str">
        <f t="shared" si="355"/>
        <v>I070643381130-BZ520</v>
      </c>
    </row>
    <row r="5670" spans="1:23" x14ac:dyDescent="0.3">
      <c r="A5670" s="256" t="str">
        <f t="shared" si="353"/>
        <v>I0706433-81150BZ520-00001</v>
      </c>
      <c r="B5670" s="251" t="s">
        <v>16366</v>
      </c>
      <c r="C5670" s="251" t="s">
        <v>10117</v>
      </c>
      <c r="D5670" s="251" t="s">
        <v>16364</v>
      </c>
      <c r="E5670" s="251" t="s">
        <v>14446</v>
      </c>
      <c r="F5670" s="251" t="s">
        <v>9964</v>
      </c>
      <c r="G5670" s="251" t="s">
        <v>1120</v>
      </c>
      <c r="H5670" s="251" t="s">
        <v>3429</v>
      </c>
      <c r="I5670" s="257" t="str">
        <f t="shared" si="352"/>
        <v>-00001</v>
      </c>
      <c r="J5670" s="251">
        <v>1</v>
      </c>
      <c r="K5670" s="251">
        <v>1</v>
      </c>
      <c r="M5670" s="251" t="s">
        <v>9958</v>
      </c>
      <c r="N5670" s="251" t="s">
        <v>16260</v>
      </c>
      <c r="O5670" s="251">
        <v>1</v>
      </c>
      <c r="Q5670" s="251" t="s">
        <v>16366</v>
      </c>
      <c r="R5670" s="251" t="s">
        <v>10028</v>
      </c>
      <c r="S5670" s="252" t="s">
        <v>1119</v>
      </c>
      <c r="T5670" s="251" t="str">
        <f t="shared" si="354"/>
        <v>I070643381150BZ520</v>
      </c>
      <c r="W5670" s="251" t="str">
        <f t="shared" si="355"/>
        <v>I070643381150-BZ520</v>
      </c>
    </row>
    <row r="5671" spans="1:23" x14ac:dyDescent="0.3">
      <c r="A5671" s="256" t="str">
        <f t="shared" si="353"/>
        <v>I0706433-81270BZ010-00002</v>
      </c>
      <c r="B5671" s="251" t="s">
        <v>16367</v>
      </c>
      <c r="C5671" s="251" t="s">
        <v>10117</v>
      </c>
      <c r="D5671" s="251" t="s">
        <v>16364</v>
      </c>
      <c r="E5671" s="251" t="s">
        <v>14446</v>
      </c>
      <c r="F5671" s="251" t="s">
        <v>9966</v>
      </c>
      <c r="G5671" s="251" t="s">
        <v>1474</v>
      </c>
      <c r="H5671" s="251" t="s">
        <v>10137</v>
      </c>
      <c r="I5671" s="257" t="str">
        <f t="shared" si="352"/>
        <v>-00002</v>
      </c>
      <c r="J5671" s="251">
        <v>2</v>
      </c>
      <c r="K5671" s="251">
        <v>2</v>
      </c>
      <c r="M5671" s="251" t="s">
        <v>10007</v>
      </c>
      <c r="N5671" s="251" t="s">
        <v>16260</v>
      </c>
      <c r="O5671" s="251">
        <v>2</v>
      </c>
      <c r="Q5671" s="251" t="s">
        <v>16367</v>
      </c>
      <c r="R5671" s="251" t="s">
        <v>10028</v>
      </c>
      <c r="S5671" s="252" t="s">
        <v>1473</v>
      </c>
      <c r="T5671" s="251" t="str">
        <f t="shared" si="354"/>
        <v>I070643381270BZ010</v>
      </c>
      <c r="W5671" s="251" t="str">
        <f t="shared" si="355"/>
        <v>I070643381270-BZ010</v>
      </c>
    </row>
    <row r="5672" spans="1:23" x14ac:dyDescent="0.3">
      <c r="A5672" s="256" t="str">
        <f t="shared" si="353"/>
        <v>I0706433-81550BZ070-00002</v>
      </c>
      <c r="B5672" s="251" t="s">
        <v>16368</v>
      </c>
      <c r="C5672" s="251" t="s">
        <v>10117</v>
      </c>
      <c r="D5672" s="251" t="s">
        <v>16364</v>
      </c>
      <c r="E5672" s="251" t="s">
        <v>14446</v>
      </c>
      <c r="F5672" s="251" t="s">
        <v>9968</v>
      </c>
      <c r="G5672" s="251" t="s">
        <v>1292</v>
      </c>
      <c r="H5672" s="251" t="s">
        <v>10139</v>
      </c>
      <c r="I5672" s="257" t="str">
        <f t="shared" si="352"/>
        <v>-00002</v>
      </c>
      <c r="J5672" s="251">
        <v>2</v>
      </c>
      <c r="K5672" s="251">
        <v>2</v>
      </c>
      <c r="M5672" s="251" t="s">
        <v>9958</v>
      </c>
      <c r="N5672" s="251" t="s">
        <v>16260</v>
      </c>
      <c r="O5672" s="251">
        <v>2</v>
      </c>
      <c r="Q5672" s="251" t="s">
        <v>16368</v>
      </c>
      <c r="R5672" s="251" t="s">
        <v>10028</v>
      </c>
      <c r="S5672" s="252" t="s">
        <v>1291</v>
      </c>
      <c r="T5672" s="251" t="str">
        <f t="shared" si="354"/>
        <v>I070643381550BZ070</v>
      </c>
      <c r="W5672" s="251" t="str">
        <f t="shared" si="355"/>
        <v>I070643381550-BZ070</v>
      </c>
    </row>
    <row r="5673" spans="1:23" x14ac:dyDescent="0.3">
      <c r="A5673" s="256" t="str">
        <f t="shared" si="353"/>
        <v>I0706433-81550BZ200-00001</v>
      </c>
      <c r="B5673" s="251" t="s">
        <v>16369</v>
      </c>
      <c r="C5673" s="251" t="s">
        <v>10117</v>
      </c>
      <c r="D5673" s="251" t="s">
        <v>16364</v>
      </c>
      <c r="E5673" s="251" t="s">
        <v>14446</v>
      </c>
      <c r="F5673" s="251" t="s">
        <v>9970</v>
      </c>
      <c r="G5673" s="251" t="s">
        <v>1335</v>
      </c>
      <c r="H5673" s="251" t="s">
        <v>10141</v>
      </c>
      <c r="I5673" s="257" t="str">
        <f t="shared" si="352"/>
        <v>-00001</v>
      </c>
      <c r="J5673" s="251">
        <v>1</v>
      </c>
      <c r="K5673" s="251">
        <v>1</v>
      </c>
      <c r="M5673" s="251" t="s">
        <v>9993</v>
      </c>
      <c r="N5673" s="251" t="s">
        <v>16260</v>
      </c>
      <c r="O5673" s="251">
        <v>1</v>
      </c>
      <c r="Q5673" s="251" t="s">
        <v>16369</v>
      </c>
      <c r="R5673" s="251" t="s">
        <v>10028</v>
      </c>
      <c r="S5673" s="252" t="s">
        <v>16</v>
      </c>
      <c r="T5673" s="251" t="str">
        <f t="shared" si="354"/>
        <v>I070643381550BZ200</v>
      </c>
      <c r="W5673" s="251" t="str">
        <f t="shared" si="355"/>
        <v>I070643381550-BZ200</v>
      </c>
    </row>
    <row r="5674" spans="1:23" x14ac:dyDescent="0.3">
      <c r="A5674" s="256" t="str">
        <f t="shared" si="353"/>
        <v>I0706433-81560BZ070-00002</v>
      </c>
      <c r="B5674" s="251" t="s">
        <v>16370</v>
      </c>
      <c r="C5674" s="251" t="s">
        <v>10117</v>
      </c>
      <c r="D5674" s="251" t="s">
        <v>16364</v>
      </c>
      <c r="E5674" s="251" t="s">
        <v>14446</v>
      </c>
      <c r="F5674" s="251" t="s">
        <v>9972</v>
      </c>
      <c r="G5674" s="251" t="s">
        <v>1300</v>
      </c>
      <c r="H5674" s="251" t="s">
        <v>10332</v>
      </c>
      <c r="I5674" s="257" t="str">
        <f t="shared" si="352"/>
        <v>-00002</v>
      </c>
      <c r="J5674" s="251">
        <v>2</v>
      </c>
      <c r="K5674" s="251">
        <v>2</v>
      </c>
      <c r="M5674" s="251" t="s">
        <v>9958</v>
      </c>
      <c r="N5674" s="251" t="s">
        <v>16260</v>
      </c>
      <c r="O5674" s="251">
        <v>2</v>
      </c>
      <c r="Q5674" s="251" t="s">
        <v>16370</v>
      </c>
      <c r="R5674" s="251" t="s">
        <v>10028</v>
      </c>
      <c r="S5674" s="252" t="s">
        <v>1299</v>
      </c>
      <c r="T5674" s="251" t="str">
        <f t="shared" si="354"/>
        <v>I070643381560BZ070</v>
      </c>
      <c r="W5674" s="251" t="str">
        <f t="shared" si="355"/>
        <v>I070643381560-BZ070</v>
      </c>
    </row>
    <row r="5675" spans="1:23" x14ac:dyDescent="0.3">
      <c r="A5675" s="256" t="str">
        <f t="shared" si="353"/>
        <v>I0706433-81560BZ190-00001</v>
      </c>
      <c r="B5675" s="251" t="s">
        <v>16371</v>
      </c>
      <c r="C5675" s="251" t="s">
        <v>10117</v>
      </c>
      <c r="D5675" s="251" t="s">
        <v>16364</v>
      </c>
      <c r="E5675" s="251" t="s">
        <v>14446</v>
      </c>
      <c r="F5675" s="251" t="s">
        <v>9974</v>
      </c>
      <c r="G5675" s="251" t="s">
        <v>1322</v>
      </c>
      <c r="H5675" s="251" t="s">
        <v>10146</v>
      </c>
      <c r="I5675" s="257" t="str">
        <f t="shared" si="352"/>
        <v>-00001</v>
      </c>
      <c r="J5675" s="251">
        <v>1</v>
      </c>
      <c r="K5675" s="251">
        <v>1</v>
      </c>
      <c r="M5675" s="251" t="s">
        <v>9958</v>
      </c>
      <c r="N5675" s="251" t="s">
        <v>16260</v>
      </c>
      <c r="O5675" s="251">
        <v>1</v>
      </c>
      <c r="Q5675" s="251" t="s">
        <v>16371</v>
      </c>
      <c r="R5675" s="251" t="s">
        <v>10028</v>
      </c>
      <c r="S5675" s="252" t="s">
        <v>1321</v>
      </c>
      <c r="T5675" s="251" t="str">
        <f t="shared" si="354"/>
        <v>I070643381560BZ190</v>
      </c>
      <c r="W5675" s="251" t="str">
        <f t="shared" si="355"/>
        <v>I070643381560-BZ190</v>
      </c>
    </row>
    <row r="5676" spans="1:23" x14ac:dyDescent="0.3">
      <c r="A5676" s="256" t="str">
        <f t="shared" si="353"/>
        <v>I0706433-81561BZ250-00001</v>
      </c>
      <c r="B5676" s="251" t="s">
        <v>16372</v>
      </c>
      <c r="C5676" s="251" t="s">
        <v>10117</v>
      </c>
      <c r="D5676" s="251" t="s">
        <v>16364</v>
      </c>
      <c r="E5676" s="251" t="s">
        <v>14446</v>
      </c>
      <c r="F5676" s="251" t="s">
        <v>9976</v>
      </c>
      <c r="G5676" s="251" t="s">
        <v>1404</v>
      </c>
      <c r="H5676" s="251" t="s">
        <v>3443</v>
      </c>
      <c r="I5676" s="257" t="str">
        <f t="shared" si="352"/>
        <v>-00001</v>
      </c>
      <c r="J5676" s="251">
        <v>1</v>
      </c>
      <c r="K5676" s="251">
        <v>1</v>
      </c>
      <c r="M5676" s="251" t="s">
        <v>9958</v>
      </c>
      <c r="N5676" s="251" t="s">
        <v>16260</v>
      </c>
      <c r="O5676" s="251">
        <v>1</v>
      </c>
      <c r="Q5676" s="251" t="s">
        <v>16372</v>
      </c>
      <c r="R5676" s="251" t="s">
        <v>10028</v>
      </c>
      <c r="S5676" s="252" t="s">
        <v>1403</v>
      </c>
      <c r="T5676" s="251" t="str">
        <f t="shared" si="354"/>
        <v>I070643381561BZ250</v>
      </c>
      <c r="W5676" s="251" t="str">
        <f t="shared" si="355"/>
        <v>I070643381561-BZ250</v>
      </c>
    </row>
    <row r="5677" spans="1:23" x14ac:dyDescent="0.3">
      <c r="A5677" s="256" t="str">
        <f t="shared" si="353"/>
        <v>I0706434-81240BZ010B0-00004</v>
      </c>
      <c r="B5677" s="251" t="s">
        <v>9513</v>
      </c>
      <c r="C5677" s="251" t="s">
        <v>10117</v>
      </c>
      <c r="D5677" s="251" t="s">
        <v>9514</v>
      </c>
      <c r="E5677" s="251" t="s">
        <v>14446</v>
      </c>
      <c r="F5677" s="251" t="s">
        <v>9957</v>
      </c>
      <c r="G5677" s="251" t="s">
        <v>1484</v>
      </c>
      <c r="H5677" s="251" t="s">
        <v>10500</v>
      </c>
      <c r="I5677" s="257" t="str">
        <f t="shared" si="352"/>
        <v>-00004</v>
      </c>
      <c r="J5677" s="251">
        <v>4</v>
      </c>
      <c r="K5677" s="251">
        <v>4</v>
      </c>
      <c r="M5677" s="251" t="s">
        <v>10007</v>
      </c>
      <c r="N5677" s="251" t="s">
        <v>16373</v>
      </c>
      <c r="O5677" s="251">
        <v>4</v>
      </c>
      <c r="Q5677" s="251" t="s">
        <v>9513</v>
      </c>
      <c r="R5677" s="251" t="s">
        <v>10307</v>
      </c>
      <c r="S5677" s="252" t="s">
        <v>1483</v>
      </c>
      <c r="T5677" s="251" t="str">
        <f t="shared" si="354"/>
        <v>I070643481240BZ010B0</v>
      </c>
      <c r="W5677" s="251" t="str">
        <f t="shared" si="355"/>
        <v>I070643481240-BZ010-B0</v>
      </c>
    </row>
    <row r="5678" spans="1:23" x14ac:dyDescent="0.3">
      <c r="A5678" s="256" t="str">
        <f t="shared" si="353"/>
        <v>I0802178-811100W070-00003</v>
      </c>
      <c r="B5678" s="251" t="s">
        <v>16374</v>
      </c>
      <c r="C5678" s="251" t="s">
        <v>10151</v>
      </c>
      <c r="D5678" s="251" t="s">
        <v>16375</v>
      </c>
      <c r="E5678" s="251" t="s">
        <v>14446</v>
      </c>
      <c r="F5678" s="251" t="s">
        <v>9957</v>
      </c>
      <c r="G5678" s="251" t="s">
        <v>45</v>
      </c>
      <c r="H5678" s="251" t="s">
        <v>5059</v>
      </c>
      <c r="I5678" s="257" t="str">
        <f t="shared" si="352"/>
        <v>-00003</v>
      </c>
      <c r="J5678" s="251">
        <v>3</v>
      </c>
      <c r="K5678" s="251">
        <v>3</v>
      </c>
      <c r="M5678" s="251" t="s">
        <v>9958</v>
      </c>
      <c r="N5678" s="251" t="s">
        <v>14854</v>
      </c>
      <c r="O5678" s="251">
        <v>3</v>
      </c>
      <c r="Q5678" s="251" t="s">
        <v>16374</v>
      </c>
      <c r="R5678" s="251" t="s">
        <v>10017</v>
      </c>
      <c r="S5678" s="252" t="s">
        <v>44</v>
      </c>
      <c r="T5678" s="251" t="str">
        <f t="shared" si="354"/>
        <v>I0802178811100W070</v>
      </c>
      <c r="W5678" s="251" t="str">
        <f t="shared" si="355"/>
        <v>I080217881110-0W070</v>
      </c>
    </row>
    <row r="5679" spans="1:23" x14ac:dyDescent="0.3">
      <c r="A5679" s="256" t="str">
        <f t="shared" si="353"/>
        <v>I0802178-815500W050-00001</v>
      </c>
      <c r="B5679" s="251" t="s">
        <v>16376</v>
      </c>
      <c r="C5679" s="251" t="s">
        <v>10151</v>
      </c>
      <c r="D5679" s="251" t="s">
        <v>16375</v>
      </c>
      <c r="E5679" s="251" t="s">
        <v>14446</v>
      </c>
      <c r="F5679" s="251" t="s">
        <v>9962</v>
      </c>
      <c r="G5679" s="251" t="s">
        <v>97</v>
      </c>
      <c r="H5679" s="251" t="s">
        <v>15734</v>
      </c>
      <c r="I5679" s="257" t="str">
        <f t="shared" si="352"/>
        <v>-00001</v>
      </c>
      <c r="J5679" s="251">
        <v>1</v>
      </c>
      <c r="K5679" s="251">
        <v>1</v>
      </c>
      <c r="M5679" s="251" t="s">
        <v>9993</v>
      </c>
      <c r="N5679" s="251" t="s">
        <v>14854</v>
      </c>
      <c r="O5679" s="251">
        <v>1</v>
      </c>
      <c r="Q5679" s="251" t="s">
        <v>16376</v>
      </c>
      <c r="R5679" s="251" t="s">
        <v>10017</v>
      </c>
      <c r="S5679" s="252" t="s">
        <v>96</v>
      </c>
      <c r="T5679" s="251" t="str">
        <f t="shared" si="354"/>
        <v>I0802178815500W050</v>
      </c>
      <c r="W5679" s="251" t="str">
        <f t="shared" si="355"/>
        <v>I080217881550-0W050</v>
      </c>
    </row>
    <row r="5680" spans="1:23" x14ac:dyDescent="0.3">
      <c r="A5680" s="256" t="str">
        <f t="shared" si="353"/>
        <v>I0306257-525620K070-00002</v>
      </c>
      <c r="B5680" s="251" t="s">
        <v>16377</v>
      </c>
      <c r="C5680" s="251" t="s">
        <v>9954</v>
      </c>
      <c r="D5680" s="251" t="s">
        <v>16378</v>
      </c>
      <c r="E5680" s="251" t="s">
        <v>14586</v>
      </c>
      <c r="F5680" s="251" t="s">
        <v>9957</v>
      </c>
      <c r="G5680" s="251" t="s">
        <v>732</v>
      </c>
      <c r="H5680" s="251" t="s">
        <v>10161</v>
      </c>
      <c r="I5680" s="257" t="str">
        <f t="shared" si="352"/>
        <v>-00002</v>
      </c>
      <c r="J5680" s="251">
        <v>2</v>
      </c>
      <c r="K5680" s="251">
        <v>2</v>
      </c>
      <c r="M5680" s="251" t="s">
        <v>10007</v>
      </c>
      <c r="N5680" s="251" t="s">
        <v>14854</v>
      </c>
      <c r="O5680" s="251">
        <v>2</v>
      </c>
      <c r="Q5680" s="251" t="s">
        <v>16377</v>
      </c>
      <c r="R5680" s="251" t="s">
        <v>9960</v>
      </c>
      <c r="S5680" s="251" t="s">
        <v>731</v>
      </c>
      <c r="T5680" s="251" t="str">
        <f t="shared" si="354"/>
        <v>I0306257525620K070</v>
      </c>
      <c r="W5680" s="251" t="str">
        <f t="shared" si="355"/>
        <v>I030625752562-0K070</v>
      </c>
    </row>
    <row r="5681" spans="1:23" x14ac:dyDescent="0.3">
      <c r="A5681" s="256" t="str">
        <f t="shared" si="353"/>
        <v>I0306257-525630K010-00001</v>
      </c>
      <c r="B5681" s="251" t="s">
        <v>16379</v>
      </c>
      <c r="C5681" s="251" t="s">
        <v>9954</v>
      </c>
      <c r="D5681" s="251" t="s">
        <v>16378</v>
      </c>
      <c r="E5681" s="251" t="s">
        <v>14586</v>
      </c>
      <c r="F5681" s="251" t="s">
        <v>9962</v>
      </c>
      <c r="G5681" s="251" t="s">
        <v>749</v>
      </c>
      <c r="H5681" s="251" t="s">
        <v>10163</v>
      </c>
      <c r="I5681" s="257" t="str">
        <f t="shared" si="352"/>
        <v>-00001</v>
      </c>
      <c r="J5681" s="251">
        <v>1</v>
      </c>
      <c r="K5681" s="251">
        <v>1</v>
      </c>
      <c r="M5681" s="251" t="s">
        <v>10007</v>
      </c>
      <c r="N5681" s="251" t="s">
        <v>14854</v>
      </c>
      <c r="O5681" s="251">
        <v>1</v>
      </c>
      <c r="Q5681" s="251" t="s">
        <v>16379</v>
      </c>
      <c r="R5681" s="251" t="s">
        <v>9960</v>
      </c>
      <c r="S5681" s="251" t="s">
        <v>748</v>
      </c>
      <c r="T5681" s="251" t="str">
        <f t="shared" si="354"/>
        <v>I0306257525630K010</v>
      </c>
      <c r="W5681" s="251" t="str">
        <f t="shared" si="355"/>
        <v>I030625752563-0K010</v>
      </c>
    </row>
    <row r="5682" spans="1:23" x14ac:dyDescent="0.3">
      <c r="A5682" s="256" t="str">
        <f t="shared" si="353"/>
        <v>I0306257-811100K520-00005</v>
      </c>
      <c r="B5682" s="251" t="s">
        <v>16380</v>
      </c>
      <c r="C5682" s="251" t="s">
        <v>9954</v>
      </c>
      <c r="D5682" s="251" t="s">
        <v>16378</v>
      </c>
      <c r="E5682" s="251" t="s">
        <v>14586</v>
      </c>
      <c r="F5682" s="251" t="s">
        <v>9964</v>
      </c>
      <c r="G5682" s="251" t="s">
        <v>269</v>
      </c>
      <c r="H5682" s="251" t="s">
        <v>3422</v>
      </c>
      <c r="I5682" s="257" t="str">
        <f t="shared" si="352"/>
        <v>-00005</v>
      </c>
      <c r="J5682" s="251">
        <v>5</v>
      </c>
      <c r="K5682" s="251">
        <v>5</v>
      </c>
      <c r="M5682" s="251" t="s">
        <v>9958</v>
      </c>
      <c r="N5682" s="251" t="s">
        <v>14854</v>
      </c>
      <c r="O5682" s="251">
        <v>5</v>
      </c>
      <c r="Q5682" s="251" t="s">
        <v>16380</v>
      </c>
      <c r="R5682" s="251" t="s">
        <v>9960</v>
      </c>
      <c r="S5682" s="251" t="s">
        <v>7</v>
      </c>
      <c r="T5682" s="251" t="str">
        <f t="shared" si="354"/>
        <v>I0306257811100K520</v>
      </c>
      <c r="W5682" s="251" t="str">
        <f t="shared" si="355"/>
        <v>I030625781110-0K520</v>
      </c>
    </row>
    <row r="5683" spans="1:23" x14ac:dyDescent="0.3">
      <c r="A5683" s="256" t="str">
        <f t="shared" si="353"/>
        <v>I0306257-811100K580-00010</v>
      </c>
      <c r="B5683" s="251" t="s">
        <v>16381</v>
      </c>
      <c r="C5683" s="251" t="s">
        <v>9954</v>
      </c>
      <c r="D5683" s="251" t="s">
        <v>16378</v>
      </c>
      <c r="E5683" s="251" t="s">
        <v>14586</v>
      </c>
      <c r="F5683" s="251" t="s">
        <v>9966</v>
      </c>
      <c r="G5683" s="251" t="s">
        <v>429</v>
      </c>
      <c r="H5683" s="251" t="s">
        <v>3422</v>
      </c>
      <c r="I5683" s="257" t="str">
        <f t="shared" si="352"/>
        <v>-00010</v>
      </c>
      <c r="J5683" s="251">
        <v>10</v>
      </c>
      <c r="K5683" s="251">
        <v>10</v>
      </c>
      <c r="M5683" s="251" t="s">
        <v>9958</v>
      </c>
      <c r="N5683" s="251" t="s">
        <v>14854</v>
      </c>
      <c r="O5683" s="251">
        <v>10</v>
      </c>
      <c r="Q5683" s="251" t="s">
        <v>16381</v>
      </c>
      <c r="R5683" s="251" t="s">
        <v>9960</v>
      </c>
      <c r="S5683" s="251" t="s">
        <v>428</v>
      </c>
      <c r="T5683" s="251" t="str">
        <f t="shared" si="354"/>
        <v>I0306257811100K580</v>
      </c>
      <c r="W5683" s="251" t="str">
        <f t="shared" si="355"/>
        <v>I030625781110-0K580</v>
      </c>
    </row>
    <row r="5684" spans="1:23" x14ac:dyDescent="0.3">
      <c r="A5684" s="256" t="str">
        <f t="shared" si="353"/>
        <v>I0306257-811300K520-00012</v>
      </c>
      <c r="B5684" s="251" t="s">
        <v>16382</v>
      </c>
      <c r="C5684" s="251" t="s">
        <v>9954</v>
      </c>
      <c r="D5684" s="251" t="s">
        <v>16378</v>
      </c>
      <c r="E5684" s="251" t="s">
        <v>14586</v>
      </c>
      <c r="F5684" s="251" t="s">
        <v>9968</v>
      </c>
      <c r="G5684" s="251" t="s">
        <v>277</v>
      </c>
      <c r="H5684" s="251" t="s">
        <v>5101</v>
      </c>
      <c r="I5684" s="257" t="str">
        <f t="shared" si="352"/>
        <v>-00012</v>
      </c>
      <c r="J5684" s="251">
        <v>12</v>
      </c>
      <c r="K5684" s="251">
        <v>12</v>
      </c>
      <c r="M5684" s="251" t="s">
        <v>9958</v>
      </c>
      <c r="N5684" s="251" t="s">
        <v>14854</v>
      </c>
      <c r="O5684" s="251">
        <v>12</v>
      </c>
      <c r="Q5684" s="251" t="s">
        <v>16382</v>
      </c>
      <c r="R5684" s="251" t="s">
        <v>9960</v>
      </c>
      <c r="S5684" s="251" t="s">
        <v>276</v>
      </c>
      <c r="T5684" s="251" t="str">
        <f t="shared" si="354"/>
        <v>I0306257811300K520</v>
      </c>
      <c r="W5684" s="251" t="str">
        <f t="shared" si="355"/>
        <v>I030625781130-0K520</v>
      </c>
    </row>
    <row r="5685" spans="1:23" x14ac:dyDescent="0.3">
      <c r="A5685" s="256" t="str">
        <f t="shared" si="353"/>
        <v>I0306257-811300K580-00013</v>
      </c>
      <c r="B5685" s="251" t="s">
        <v>16383</v>
      </c>
      <c r="C5685" s="251" t="s">
        <v>9954</v>
      </c>
      <c r="D5685" s="251" t="s">
        <v>16378</v>
      </c>
      <c r="E5685" s="251" t="s">
        <v>14586</v>
      </c>
      <c r="F5685" s="251" t="s">
        <v>9970</v>
      </c>
      <c r="G5685" s="251" t="s">
        <v>434</v>
      </c>
      <c r="H5685" s="251" t="s">
        <v>5101</v>
      </c>
      <c r="I5685" s="257" t="str">
        <f t="shared" si="352"/>
        <v>-00013</v>
      </c>
      <c r="J5685" s="251">
        <v>13</v>
      </c>
      <c r="K5685" s="251">
        <v>13</v>
      </c>
      <c r="M5685" s="251" t="s">
        <v>9958</v>
      </c>
      <c r="N5685" s="251" t="s">
        <v>14854</v>
      </c>
      <c r="O5685" s="251">
        <v>13</v>
      </c>
      <c r="Q5685" s="251" t="s">
        <v>16383</v>
      </c>
      <c r="R5685" s="251" t="s">
        <v>9960</v>
      </c>
      <c r="S5685" s="251" t="s">
        <v>433</v>
      </c>
      <c r="T5685" s="251" t="str">
        <f t="shared" si="354"/>
        <v>I0306257811300K580</v>
      </c>
      <c r="W5685" s="251" t="str">
        <f t="shared" si="355"/>
        <v>I030625781130-0K580</v>
      </c>
    </row>
    <row r="5686" spans="1:23" x14ac:dyDescent="0.3">
      <c r="A5686" s="256" t="str">
        <f t="shared" si="353"/>
        <v>I0306257-811300K590-00001</v>
      </c>
      <c r="B5686" s="251" t="s">
        <v>16384</v>
      </c>
      <c r="C5686" s="251" t="s">
        <v>9954</v>
      </c>
      <c r="D5686" s="251" t="s">
        <v>16378</v>
      </c>
      <c r="E5686" s="251" t="s">
        <v>14586</v>
      </c>
      <c r="F5686" s="251" t="s">
        <v>9972</v>
      </c>
      <c r="G5686" s="251" t="s">
        <v>405</v>
      </c>
      <c r="H5686" s="251" t="s">
        <v>5101</v>
      </c>
      <c r="I5686" s="257" t="str">
        <f t="shared" si="352"/>
        <v>-00001</v>
      </c>
      <c r="J5686" s="251">
        <v>1</v>
      </c>
      <c r="K5686" s="251">
        <v>1</v>
      </c>
      <c r="M5686" s="251" t="s">
        <v>9958</v>
      </c>
      <c r="N5686" s="251" t="s">
        <v>14854</v>
      </c>
      <c r="O5686" s="251">
        <v>1</v>
      </c>
      <c r="Q5686" s="251" t="s">
        <v>16384</v>
      </c>
      <c r="R5686" s="251" t="s">
        <v>9960</v>
      </c>
      <c r="S5686" s="251" t="s">
        <v>404</v>
      </c>
      <c r="T5686" s="251" t="str">
        <f t="shared" si="354"/>
        <v>I0306257811300K590</v>
      </c>
      <c r="W5686" s="251" t="str">
        <f t="shared" si="355"/>
        <v>I030625781130-0K590</v>
      </c>
    </row>
    <row r="5687" spans="1:23" x14ac:dyDescent="0.3">
      <c r="A5687" s="256" t="str">
        <f t="shared" si="353"/>
        <v>I0306257-8113852570-00004</v>
      </c>
      <c r="B5687" s="251" t="s">
        <v>16385</v>
      </c>
      <c r="C5687" s="251" t="s">
        <v>9954</v>
      </c>
      <c r="D5687" s="251" t="s">
        <v>16378</v>
      </c>
      <c r="E5687" s="251" t="s">
        <v>14586</v>
      </c>
      <c r="F5687" s="251" t="s">
        <v>9974</v>
      </c>
      <c r="G5687" s="251" t="s">
        <v>955</v>
      </c>
      <c r="H5687" s="251" t="s">
        <v>10349</v>
      </c>
      <c r="I5687" s="257" t="str">
        <f t="shared" si="352"/>
        <v>-00004</v>
      </c>
      <c r="J5687" s="251">
        <v>4</v>
      </c>
      <c r="K5687" s="251">
        <v>4</v>
      </c>
      <c r="M5687" s="251" t="s">
        <v>10007</v>
      </c>
      <c r="N5687" s="251" t="s">
        <v>14854</v>
      </c>
      <c r="O5687" s="251">
        <v>4</v>
      </c>
      <c r="Q5687" s="251" t="s">
        <v>16385</v>
      </c>
      <c r="R5687" s="251" t="s">
        <v>9960</v>
      </c>
      <c r="S5687" s="251">
        <v>8113852570</v>
      </c>
      <c r="T5687" s="251" t="str">
        <f t="shared" si="354"/>
        <v>I03062578113852570</v>
      </c>
      <c r="W5687" s="251" t="str">
        <f t="shared" si="355"/>
        <v>I030625781138-52570</v>
      </c>
    </row>
    <row r="5688" spans="1:23" x14ac:dyDescent="0.3">
      <c r="A5688" s="256" t="str">
        <f t="shared" si="353"/>
        <v>I0306257-811500K520-00002</v>
      </c>
      <c r="B5688" s="251" t="s">
        <v>16386</v>
      </c>
      <c r="C5688" s="251" t="s">
        <v>9954</v>
      </c>
      <c r="D5688" s="251" t="s">
        <v>16378</v>
      </c>
      <c r="E5688" s="251" t="s">
        <v>14586</v>
      </c>
      <c r="F5688" s="251" t="s">
        <v>9976</v>
      </c>
      <c r="G5688" s="251" t="s">
        <v>280</v>
      </c>
      <c r="H5688" s="251" t="s">
        <v>3429</v>
      </c>
      <c r="I5688" s="257" t="str">
        <f t="shared" si="352"/>
        <v>-00002</v>
      </c>
      <c r="J5688" s="251">
        <v>2</v>
      </c>
      <c r="K5688" s="251">
        <v>2</v>
      </c>
      <c r="M5688" s="251" t="s">
        <v>9958</v>
      </c>
      <c r="N5688" s="251" t="s">
        <v>14854</v>
      </c>
      <c r="O5688" s="251">
        <v>2</v>
      </c>
      <c r="Q5688" s="251" t="s">
        <v>16386</v>
      </c>
      <c r="R5688" s="251" t="s">
        <v>9960</v>
      </c>
      <c r="S5688" s="251" t="s">
        <v>12</v>
      </c>
      <c r="T5688" s="251" t="str">
        <f t="shared" si="354"/>
        <v>I0306257811500K520</v>
      </c>
      <c r="W5688" s="251" t="str">
        <f t="shared" si="355"/>
        <v>I030625781150-0K520</v>
      </c>
    </row>
    <row r="5689" spans="1:23" x14ac:dyDescent="0.3">
      <c r="A5689" s="256" t="str">
        <f t="shared" si="353"/>
        <v>I0306257-811500K580-00004</v>
      </c>
      <c r="B5689" s="251" t="s">
        <v>16387</v>
      </c>
      <c r="C5689" s="251" t="s">
        <v>9954</v>
      </c>
      <c r="D5689" s="251" t="s">
        <v>16378</v>
      </c>
      <c r="E5689" s="251" t="s">
        <v>14586</v>
      </c>
      <c r="F5689" s="251" t="s">
        <v>9978</v>
      </c>
      <c r="G5689" s="251" t="s">
        <v>437</v>
      </c>
      <c r="H5689" s="251" t="s">
        <v>3429</v>
      </c>
      <c r="I5689" s="257" t="str">
        <f t="shared" si="352"/>
        <v>-00004</v>
      </c>
      <c r="J5689" s="251">
        <v>4</v>
      </c>
      <c r="K5689" s="251">
        <v>4</v>
      </c>
      <c r="M5689" s="251" t="s">
        <v>9958</v>
      </c>
      <c r="N5689" s="251" t="s">
        <v>14854</v>
      </c>
      <c r="O5689" s="251">
        <v>4</v>
      </c>
      <c r="Q5689" s="251" t="s">
        <v>16387</v>
      </c>
      <c r="R5689" s="251" t="s">
        <v>9960</v>
      </c>
      <c r="S5689" s="251" t="s">
        <v>436</v>
      </c>
      <c r="T5689" s="251" t="str">
        <f t="shared" si="354"/>
        <v>I0306257811500K580</v>
      </c>
      <c r="W5689" s="251" t="str">
        <f t="shared" si="355"/>
        <v>I030625781150-0K580</v>
      </c>
    </row>
    <row r="5690" spans="1:23" x14ac:dyDescent="0.3">
      <c r="A5690" s="256" t="str">
        <f t="shared" si="353"/>
        <v>I0306257-811700K520-00015</v>
      </c>
      <c r="B5690" s="251" t="s">
        <v>16388</v>
      </c>
      <c r="C5690" s="251" t="s">
        <v>9954</v>
      </c>
      <c r="D5690" s="251" t="s">
        <v>16378</v>
      </c>
      <c r="E5690" s="251" t="s">
        <v>14586</v>
      </c>
      <c r="F5690" s="251" t="s">
        <v>9980</v>
      </c>
      <c r="G5690" s="251" t="s">
        <v>285</v>
      </c>
      <c r="H5690" s="251" t="s">
        <v>5102</v>
      </c>
      <c r="I5690" s="257" t="str">
        <f t="shared" si="352"/>
        <v>-00015</v>
      </c>
      <c r="J5690" s="251">
        <v>15</v>
      </c>
      <c r="K5690" s="251">
        <v>15</v>
      </c>
      <c r="M5690" s="251" t="s">
        <v>9958</v>
      </c>
      <c r="N5690" s="251" t="s">
        <v>14854</v>
      </c>
      <c r="O5690" s="251">
        <v>15</v>
      </c>
      <c r="Q5690" s="251" t="s">
        <v>16388</v>
      </c>
      <c r="R5690" s="251" t="s">
        <v>9960</v>
      </c>
      <c r="S5690" s="251" t="s">
        <v>284</v>
      </c>
      <c r="T5690" s="251" t="str">
        <f t="shared" si="354"/>
        <v>I0306257811700K520</v>
      </c>
      <c r="W5690" s="251" t="str">
        <f t="shared" si="355"/>
        <v>I030625781170-0K520</v>
      </c>
    </row>
    <row r="5691" spans="1:23" x14ac:dyDescent="0.3">
      <c r="A5691" s="256" t="str">
        <f t="shared" si="353"/>
        <v>I0306257-811700K580-00014</v>
      </c>
      <c r="B5691" s="251" t="s">
        <v>16389</v>
      </c>
      <c r="C5691" s="251" t="s">
        <v>9954</v>
      </c>
      <c r="D5691" s="251" t="s">
        <v>16378</v>
      </c>
      <c r="E5691" s="251" t="s">
        <v>14586</v>
      </c>
      <c r="F5691" s="251" t="s">
        <v>9982</v>
      </c>
      <c r="G5691" s="251" t="s">
        <v>442</v>
      </c>
      <c r="H5691" s="251" t="s">
        <v>5102</v>
      </c>
      <c r="I5691" s="257" t="str">
        <f t="shared" si="352"/>
        <v>-00014</v>
      </c>
      <c r="J5691" s="251">
        <v>14</v>
      </c>
      <c r="K5691" s="251">
        <v>14</v>
      </c>
      <c r="M5691" s="251" t="s">
        <v>9958</v>
      </c>
      <c r="N5691" s="251" t="s">
        <v>14854</v>
      </c>
      <c r="O5691" s="251">
        <v>14</v>
      </c>
      <c r="Q5691" s="251" t="s">
        <v>16389</v>
      </c>
      <c r="R5691" s="251" t="s">
        <v>9960</v>
      </c>
      <c r="S5691" s="251" t="s">
        <v>441</v>
      </c>
      <c r="T5691" s="251" t="str">
        <f t="shared" si="354"/>
        <v>I0306257811700K580</v>
      </c>
      <c r="W5691" s="251" t="str">
        <f t="shared" si="355"/>
        <v>I030625781170-0K580</v>
      </c>
    </row>
    <row r="5692" spans="1:23" x14ac:dyDescent="0.3">
      <c r="A5692" s="256" t="str">
        <f t="shared" si="353"/>
        <v>I0306257-815500K210-00005</v>
      </c>
      <c r="B5692" s="251" t="s">
        <v>16390</v>
      </c>
      <c r="C5692" s="251" t="s">
        <v>9954</v>
      </c>
      <c r="D5692" s="251" t="s">
        <v>16378</v>
      </c>
      <c r="E5692" s="251" t="s">
        <v>14586</v>
      </c>
      <c r="F5692" s="251" t="s">
        <v>9984</v>
      </c>
      <c r="G5692" s="251" t="s">
        <v>654</v>
      </c>
      <c r="H5692" s="251" t="s">
        <v>5202</v>
      </c>
      <c r="I5692" s="257" t="str">
        <f t="shared" si="352"/>
        <v>-00005</v>
      </c>
      <c r="J5692" s="251">
        <v>5</v>
      </c>
      <c r="K5692" s="251">
        <v>5</v>
      </c>
      <c r="M5692" s="251" t="s">
        <v>9958</v>
      </c>
      <c r="N5692" s="251" t="s">
        <v>14854</v>
      </c>
      <c r="O5692" s="251">
        <v>5</v>
      </c>
      <c r="Q5692" s="251" t="s">
        <v>16390</v>
      </c>
      <c r="R5692" s="251" t="s">
        <v>9960</v>
      </c>
      <c r="S5692" s="251" t="s">
        <v>653</v>
      </c>
      <c r="T5692" s="251" t="str">
        <f t="shared" si="354"/>
        <v>I0306257815500K210</v>
      </c>
      <c r="W5692" s="251" t="str">
        <f t="shared" si="355"/>
        <v>I030625781550-0K210</v>
      </c>
    </row>
    <row r="5693" spans="1:23" x14ac:dyDescent="0.3">
      <c r="A5693" s="256" t="str">
        <f t="shared" si="353"/>
        <v>I0306257-815500K240-00002</v>
      </c>
      <c r="B5693" s="251" t="s">
        <v>16391</v>
      </c>
      <c r="C5693" s="251" t="s">
        <v>9954</v>
      </c>
      <c r="D5693" s="251" t="s">
        <v>16378</v>
      </c>
      <c r="E5693" s="251" t="s">
        <v>14586</v>
      </c>
      <c r="F5693" s="251" t="s">
        <v>9986</v>
      </c>
      <c r="G5693" s="251" t="s">
        <v>727</v>
      </c>
      <c r="H5693" s="251" t="s">
        <v>5202</v>
      </c>
      <c r="I5693" s="257" t="str">
        <f t="shared" si="352"/>
        <v>-00002</v>
      </c>
      <c r="J5693" s="251">
        <v>2</v>
      </c>
      <c r="K5693" s="251">
        <v>2</v>
      </c>
      <c r="M5693" s="251" t="s">
        <v>9958</v>
      </c>
      <c r="N5693" s="251" t="s">
        <v>14854</v>
      </c>
      <c r="O5693" s="251">
        <v>2</v>
      </c>
      <c r="Q5693" s="251" t="s">
        <v>16391</v>
      </c>
      <c r="R5693" s="251" t="s">
        <v>9960</v>
      </c>
      <c r="S5693" s="251" t="s">
        <v>726</v>
      </c>
      <c r="T5693" s="251" t="str">
        <f t="shared" si="354"/>
        <v>I0306257815500K240</v>
      </c>
      <c r="W5693" s="251" t="str">
        <f t="shared" si="355"/>
        <v>I030625781550-0K240</v>
      </c>
    </row>
    <row r="5694" spans="1:23" x14ac:dyDescent="0.3">
      <c r="A5694" s="256" t="str">
        <f t="shared" si="353"/>
        <v>I0306257-815500K630-00002</v>
      </c>
      <c r="B5694" s="251" t="s">
        <v>16392</v>
      </c>
      <c r="C5694" s="251" t="s">
        <v>9954</v>
      </c>
      <c r="D5694" s="251" t="s">
        <v>16378</v>
      </c>
      <c r="E5694" s="251" t="s">
        <v>14586</v>
      </c>
      <c r="F5694" s="251" t="s">
        <v>9988</v>
      </c>
      <c r="G5694" s="251" t="s">
        <v>3385</v>
      </c>
      <c r="H5694" s="251" t="s">
        <v>5202</v>
      </c>
      <c r="I5694" s="257" t="str">
        <f t="shared" si="352"/>
        <v>-00002</v>
      </c>
      <c r="J5694" s="251">
        <v>2</v>
      </c>
      <c r="K5694" s="251">
        <v>2</v>
      </c>
      <c r="M5694" s="251" t="s">
        <v>9958</v>
      </c>
      <c r="N5694" s="251" t="s">
        <v>14854</v>
      </c>
      <c r="O5694" s="251">
        <v>2</v>
      </c>
      <c r="Q5694" s="251" t="s">
        <v>16392</v>
      </c>
      <c r="R5694" s="251" t="s">
        <v>9960</v>
      </c>
      <c r="S5694" s="251" t="s">
        <v>3366</v>
      </c>
      <c r="T5694" s="251" t="str">
        <f t="shared" si="354"/>
        <v>I0306257815500K630</v>
      </c>
      <c r="W5694" s="251" t="str">
        <f t="shared" si="355"/>
        <v>I030625781550-0K630</v>
      </c>
    </row>
    <row r="5695" spans="1:23" x14ac:dyDescent="0.3">
      <c r="A5695" s="256" t="str">
        <f t="shared" si="353"/>
        <v>I0306257-815510K240-00018</v>
      </c>
      <c r="B5695" s="251" t="s">
        <v>16393</v>
      </c>
      <c r="C5695" s="251" t="s">
        <v>9954</v>
      </c>
      <c r="D5695" s="251" t="s">
        <v>16378</v>
      </c>
      <c r="E5695" s="251" t="s">
        <v>14586</v>
      </c>
      <c r="F5695" s="251" t="s">
        <v>9990</v>
      </c>
      <c r="G5695" s="251" t="s">
        <v>740</v>
      </c>
      <c r="H5695" s="251" t="s">
        <v>3436</v>
      </c>
      <c r="I5695" s="257" t="str">
        <f t="shared" si="352"/>
        <v>-00018</v>
      </c>
      <c r="J5695" s="251">
        <v>18</v>
      </c>
      <c r="K5695" s="251">
        <v>18</v>
      </c>
      <c r="M5695" s="251" t="s">
        <v>9958</v>
      </c>
      <c r="N5695" s="251" t="s">
        <v>14854</v>
      </c>
      <c r="O5695" s="251">
        <v>18</v>
      </c>
      <c r="Q5695" s="251" t="s">
        <v>16393</v>
      </c>
      <c r="R5695" s="251" t="s">
        <v>9960</v>
      </c>
      <c r="S5695" s="251" t="s">
        <v>9</v>
      </c>
      <c r="T5695" s="251" t="str">
        <f t="shared" si="354"/>
        <v>I0306257815510K240</v>
      </c>
      <c r="W5695" s="251" t="str">
        <f t="shared" si="355"/>
        <v>I030625781551-0K240</v>
      </c>
    </row>
    <row r="5696" spans="1:23" x14ac:dyDescent="0.3">
      <c r="A5696" s="256" t="str">
        <f t="shared" si="353"/>
        <v>I0306257-815550K210-00001</v>
      </c>
      <c r="B5696" s="251" t="s">
        <v>16394</v>
      </c>
      <c r="C5696" s="251" t="s">
        <v>9954</v>
      </c>
      <c r="D5696" s="251" t="s">
        <v>16378</v>
      </c>
      <c r="E5696" s="251" t="s">
        <v>14586</v>
      </c>
      <c r="F5696" s="251" t="s">
        <v>9992</v>
      </c>
      <c r="G5696" s="251" t="s">
        <v>663</v>
      </c>
      <c r="H5696" s="251" t="s">
        <v>3440</v>
      </c>
      <c r="I5696" s="257" t="str">
        <f t="shared" si="352"/>
        <v>-00001</v>
      </c>
      <c r="J5696" s="251">
        <v>1</v>
      </c>
      <c r="K5696" s="251">
        <v>1</v>
      </c>
      <c r="M5696" s="251" t="s">
        <v>10007</v>
      </c>
      <c r="N5696" s="251" t="s">
        <v>14854</v>
      </c>
      <c r="O5696" s="251">
        <v>1</v>
      </c>
      <c r="Q5696" s="251" t="s">
        <v>16394</v>
      </c>
      <c r="R5696" s="251" t="s">
        <v>9960</v>
      </c>
      <c r="S5696" s="251" t="s">
        <v>662</v>
      </c>
      <c r="T5696" s="251" t="str">
        <f t="shared" si="354"/>
        <v>I0306257815550K210</v>
      </c>
      <c r="W5696" s="251" t="str">
        <f t="shared" si="355"/>
        <v>I030625781555-0K210</v>
      </c>
    </row>
    <row r="5697" spans="1:23" x14ac:dyDescent="0.3">
      <c r="A5697" s="256" t="str">
        <f t="shared" si="353"/>
        <v>I0306257-815600K210-00008</v>
      </c>
      <c r="B5697" s="251" t="s">
        <v>16395</v>
      </c>
      <c r="C5697" s="251" t="s">
        <v>9954</v>
      </c>
      <c r="D5697" s="251" t="s">
        <v>16378</v>
      </c>
      <c r="E5697" s="251" t="s">
        <v>14586</v>
      </c>
      <c r="F5697" s="251" t="s">
        <v>9995</v>
      </c>
      <c r="G5697" s="251" t="s">
        <v>670</v>
      </c>
      <c r="H5697" s="251" t="s">
        <v>5204</v>
      </c>
      <c r="I5697" s="257" t="str">
        <f t="shared" si="352"/>
        <v>-00008</v>
      </c>
      <c r="J5697" s="251">
        <v>8</v>
      </c>
      <c r="K5697" s="251">
        <v>8</v>
      </c>
      <c r="M5697" s="251" t="s">
        <v>9958</v>
      </c>
      <c r="N5697" s="251" t="s">
        <v>14854</v>
      </c>
      <c r="O5697" s="251">
        <v>8</v>
      </c>
      <c r="Q5697" s="251" t="s">
        <v>16395</v>
      </c>
      <c r="R5697" s="251" t="s">
        <v>9960</v>
      </c>
      <c r="S5697" s="251" t="s">
        <v>13</v>
      </c>
      <c r="T5697" s="251" t="str">
        <f t="shared" si="354"/>
        <v>I0306257815600K210</v>
      </c>
      <c r="W5697" s="251" t="str">
        <f t="shared" si="355"/>
        <v>I030625781560-0K210</v>
      </c>
    </row>
    <row r="5698" spans="1:23" x14ac:dyDescent="0.3">
      <c r="A5698" s="256" t="str">
        <f t="shared" si="353"/>
        <v>I0306257-815600K240-00007</v>
      </c>
      <c r="B5698" s="251" t="s">
        <v>16396</v>
      </c>
      <c r="C5698" s="251" t="s">
        <v>9954</v>
      </c>
      <c r="D5698" s="251" t="s">
        <v>16378</v>
      </c>
      <c r="E5698" s="251" t="s">
        <v>14586</v>
      </c>
      <c r="F5698" s="251" t="s">
        <v>9997</v>
      </c>
      <c r="G5698" s="251" t="s">
        <v>744</v>
      </c>
      <c r="H5698" s="251" t="s">
        <v>5204</v>
      </c>
      <c r="I5698" s="257" t="str">
        <f t="shared" si="352"/>
        <v>-00007</v>
      </c>
      <c r="J5698" s="251">
        <v>7</v>
      </c>
      <c r="K5698" s="251">
        <v>7</v>
      </c>
      <c r="M5698" s="251" t="s">
        <v>9958</v>
      </c>
      <c r="N5698" s="251" t="s">
        <v>14854</v>
      </c>
      <c r="O5698" s="251">
        <v>7</v>
      </c>
      <c r="Q5698" s="251" t="s">
        <v>16396</v>
      </c>
      <c r="R5698" s="251" t="s">
        <v>9960</v>
      </c>
      <c r="S5698" s="251" t="s">
        <v>743</v>
      </c>
      <c r="T5698" s="251" t="str">
        <f t="shared" si="354"/>
        <v>I0306257815600K240</v>
      </c>
      <c r="W5698" s="251" t="str">
        <f t="shared" si="355"/>
        <v>I030625781560-0K240</v>
      </c>
    </row>
    <row r="5699" spans="1:23" x14ac:dyDescent="0.3">
      <c r="A5699" s="256" t="str">
        <f t="shared" si="353"/>
        <v>I0306257-815600K590-00001</v>
      </c>
      <c r="B5699" s="251" t="s">
        <v>16397</v>
      </c>
      <c r="C5699" s="251" t="s">
        <v>9954</v>
      </c>
      <c r="D5699" s="251" t="s">
        <v>16378</v>
      </c>
      <c r="E5699" s="251" t="s">
        <v>14586</v>
      </c>
      <c r="F5699" s="251" t="s">
        <v>10000</v>
      </c>
      <c r="G5699" s="251" t="s">
        <v>3386</v>
      </c>
      <c r="H5699" s="251" t="s">
        <v>5204</v>
      </c>
      <c r="I5699" s="257" t="str">
        <f t="shared" si="352"/>
        <v>-00001</v>
      </c>
      <c r="J5699" s="251">
        <v>1</v>
      </c>
      <c r="K5699" s="251">
        <v>1</v>
      </c>
      <c r="M5699" s="251" t="s">
        <v>9958</v>
      </c>
      <c r="N5699" s="251" t="s">
        <v>14854</v>
      </c>
      <c r="O5699" s="251">
        <v>1</v>
      </c>
      <c r="Q5699" s="251" t="s">
        <v>16397</v>
      </c>
      <c r="R5699" s="251" t="s">
        <v>9960</v>
      </c>
      <c r="S5699" s="251" t="s">
        <v>3370</v>
      </c>
      <c r="T5699" s="251" t="str">
        <f t="shared" si="354"/>
        <v>I0306257815600K590</v>
      </c>
      <c r="W5699" s="251" t="str">
        <f t="shared" si="355"/>
        <v>I030625781560-0K590</v>
      </c>
    </row>
    <row r="5700" spans="1:23" x14ac:dyDescent="0.3">
      <c r="A5700" s="256" t="str">
        <f t="shared" si="353"/>
        <v>I0306257-815610K240-00013</v>
      </c>
      <c r="B5700" s="251" t="s">
        <v>16398</v>
      </c>
      <c r="C5700" s="251" t="s">
        <v>9954</v>
      </c>
      <c r="D5700" s="251" t="s">
        <v>16378</v>
      </c>
      <c r="E5700" s="251" t="s">
        <v>14586</v>
      </c>
      <c r="F5700" s="251" t="s">
        <v>10002</v>
      </c>
      <c r="G5700" s="251" t="s">
        <v>753</v>
      </c>
      <c r="H5700" s="251" t="s">
        <v>3443</v>
      </c>
      <c r="I5700" s="257" t="str">
        <f t="shared" si="352"/>
        <v>-00013</v>
      </c>
      <c r="J5700" s="251">
        <v>13</v>
      </c>
      <c r="K5700" s="251">
        <v>13</v>
      </c>
      <c r="M5700" s="251" t="s">
        <v>9958</v>
      </c>
      <c r="N5700" s="251" t="s">
        <v>14854</v>
      </c>
      <c r="O5700" s="251">
        <v>13</v>
      </c>
      <c r="Q5700" s="251" t="s">
        <v>16398</v>
      </c>
      <c r="R5700" s="251" t="s">
        <v>9960</v>
      </c>
      <c r="S5700" s="251" t="s">
        <v>10</v>
      </c>
      <c r="T5700" s="251" t="str">
        <f t="shared" si="354"/>
        <v>I0306257815610K240</v>
      </c>
      <c r="W5700" s="251" t="str">
        <f t="shared" si="355"/>
        <v>I030625781561-0K240</v>
      </c>
    </row>
    <row r="5701" spans="1:23" x14ac:dyDescent="0.3">
      <c r="A5701" s="256" t="str">
        <f t="shared" si="353"/>
        <v>I0306257-815800K260-00001</v>
      </c>
      <c r="B5701" s="251" t="s">
        <v>16399</v>
      </c>
      <c r="C5701" s="251" t="s">
        <v>9954</v>
      </c>
      <c r="D5701" s="251" t="s">
        <v>16378</v>
      </c>
      <c r="E5701" s="251" t="s">
        <v>14586</v>
      </c>
      <c r="F5701" s="251" t="s">
        <v>10005</v>
      </c>
      <c r="G5701" s="251" t="s">
        <v>3387</v>
      </c>
      <c r="H5701" s="251" t="s">
        <v>758</v>
      </c>
      <c r="I5701" s="257" t="str">
        <f t="shared" si="352"/>
        <v>-00001</v>
      </c>
      <c r="J5701" s="251">
        <v>1</v>
      </c>
      <c r="K5701" s="251">
        <v>1</v>
      </c>
      <c r="M5701" s="251" t="s">
        <v>9993</v>
      </c>
      <c r="N5701" s="251" t="s">
        <v>14854</v>
      </c>
      <c r="O5701" s="251">
        <v>1</v>
      </c>
      <c r="Q5701" s="251" t="s">
        <v>16399</v>
      </c>
      <c r="R5701" s="251" t="s">
        <v>9960</v>
      </c>
      <c r="S5701" s="251" t="s">
        <v>3374</v>
      </c>
      <c r="T5701" s="251" t="str">
        <f t="shared" si="354"/>
        <v>I0306257815800K260</v>
      </c>
      <c r="W5701" s="251" t="str">
        <f t="shared" si="355"/>
        <v>I030625781580-0K260</v>
      </c>
    </row>
    <row r="5702" spans="1:23" x14ac:dyDescent="0.3">
      <c r="A5702" s="256" t="str">
        <f t="shared" si="353"/>
        <v>I0306257-815810K050-00008</v>
      </c>
      <c r="B5702" s="251" t="s">
        <v>16400</v>
      </c>
      <c r="C5702" s="251" t="s">
        <v>9954</v>
      </c>
      <c r="D5702" s="251" t="s">
        <v>16378</v>
      </c>
      <c r="E5702" s="251" t="s">
        <v>14586</v>
      </c>
      <c r="F5702" s="251" t="s">
        <v>10009</v>
      </c>
      <c r="G5702" s="251" t="s">
        <v>763</v>
      </c>
      <c r="H5702" s="251" t="s">
        <v>5218</v>
      </c>
      <c r="I5702" s="257" t="str">
        <f t="shared" ref="I5702:I5765" si="356">+IF(AND(O5702&lt;10),$B$2&amp;O5702,IF(AND(O5702&gt;9,O5702&lt;=99),$B$3&amp;O5702,IF(AND(O5702&gt;99,L94659&lt;1000),$B$4&amp;O5702,IF(AND(O5702&gt;999),$B$5&amp;7))))</f>
        <v>-00008</v>
      </c>
      <c r="J5702" s="251">
        <v>8</v>
      </c>
      <c r="K5702" s="251">
        <v>8</v>
      </c>
      <c r="M5702" s="251" t="s">
        <v>9958</v>
      </c>
      <c r="N5702" s="251" t="s">
        <v>14854</v>
      </c>
      <c r="O5702" s="251">
        <v>8</v>
      </c>
      <c r="Q5702" s="251" t="s">
        <v>16400</v>
      </c>
      <c r="R5702" s="251" t="s">
        <v>9960</v>
      </c>
      <c r="S5702" s="251" t="s">
        <v>762</v>
      </c>
      <c r="T5702" s="251" t="str">
        <f t="shared" si="354"/>
        <v>I0306257815810K050</v>
      </c>
      <c r="W5702" s="251" t="str">
        <f t="shared" si="355"/>
        <v>I030625781581-0K050</v>
      </c>
    </row>
    <row r="5703" spans="1:23" x14ac:dyDescent="0.3">
      <c r="A5703" s="256" t="str">
        <f t="shared" si="353"/>
        <v>I0306257-815900K050-00002</v>
      </c>
      <c r="B5703" s="251" t="s">
        <v>16401</v>
      </c>
      <c r="C5703" s="251" t="s">
        <v>9954</v>
      </c>
      <c r="D5703" s="251" t="s">
        <v>16378</v>
      </c>
      <c r="E5703" s="251" t="s">
        <v>14586</v>
      </c>
      <c r="F5703" s="251" t="s">
        <v>10012</v>
      </c>
      <c r="G5703" s="251" t="s">
        <v>767</v>
      </c>
      <c r="H5703" s="251" t="s">
        <v>770</v>
      </c>
      <c r="I5703" s="257" t="str">
        <f t="shared" si="356"/>
        <v>-00002</v>
      </c>
      <c r="J5703" s="251">
        <v>2</v>
      </c>
      <c r="K5703" s="251">
        <v>2</v>
      </c>
      <c r="M5703" s="251" t="s">
        <v>9958</v>
      </c>
      <c r="N5703" s="251" t="s">
        <v>14854</v>
      </c>
      <c r="O5703" s="251">
        <v>2</v>
      </c>
      <c r="Q5703" s="251" t="s">
        <v>16401</v>
      </c>
      <c r="R5703" s="251" t="s">
        <v>9960</v>
      </c>
      <c r="S5703" s="251" t="s">
        <v>766</v>
      </c>
      <c r="T5703" s="251" t="str">
        <f t="shared" si="354"/>
        <v>I0306257815900K050</v>
      </c>
      <c r="W5703" s="251" t="str">
        <f t="shared" si="355"/>
        <v>I030625781590-0K050</v>
      </c>
    </row>
    <row r="5704" spans="1:23" x14ac:dyDescent="0.3">
      <c r="A5704" s="256" t="str">
        <f t="shared" ref="A5704:A5767" si="357">D5704&amp;$A$6&amp;S5704&amp;I5704</f>
        <v>I0306257-815900K260-00002</v>
      </c>
      <c r="B5704" s="251" t="s">
        <v>16402</v>
      </c>
      <c r="C5704" s="251" t="s">
        <v>9954</v>
      </c>
      <c r="D5704" s="251" t="s">
        <v>16378</v>
      </c>
      <c r="E5704" s="251" t="s">
        <v>14586</v>
      </c>
      <c r="F5704" s="251" t="s">
        <v>10188</v>
      </c>
      <c r="G5704" s="251" t="s">
        <v>3388</v>
      </c>
      <c r="H5704" s="251" t="s">
        <v>770</v>
      </c>
      <c r="I5704" s="257" t="str">
        <f t="shared" si="356"/>
        <v>-00002</v>
      </c>
      <c r="J5704" s="251">
        <v>2</v>
      </c>
      <c r="K5704" s="251">
        <v>2</v>
      </c>
      <c r="M5704" s="251" t="s">
        <v>9993</v>
      </c>
      <c r="N5704" s="251" t="s">
        <v>14854</v>
      </c>
      <c r="O5704" s="251">
        <v>2</v>
      </c>
      <c r="Q5704" s="251" t="s">
        <v>16402</v>
      </c>
      <c r="R5704" s="251" t="s">
        <v>9960</v>
      </c>
      <c r="S5704" s="251" t="s">
        <v>3377</v>
      </c>
      <c r="T5704" s="251" t="str">
        <f t="shared" si="354"/>
        <v>I0306257815900K260</v>
      </c>
      <c r="W5704" s="251" t="str">
        <f t="shared" si="355"/>
        <v>I030625781590-0K260</v>
      </c>
    </row>
    <row r="5705" spans="1:23" x14ac:dyDescent="0.3">
      <c r="A5705" s="256" t="str">
        <f t="shared" si="357"/>
        <v>I0306257-81590BZ400-00001</v>
      </c>
      <c r="B5705" s="251" t="s">
        <v>16403</v>
      </c>
      <c r="C5705" s="251" t="s">
        <v>9954</v>
      </c>
      <c r="D5705" s="251" t="s">
        <v>16378</v>
      </c>
      <c r="E5705" s="251" t="s">
        <v>14586</v>
      </c>
      <c r="F5705" s="251" t="s">
        <v>10190</v>
      </c>
      <c r="G5705" s="251" t="s">
        <v>5309</v>
      </c>
      <c r="H5705" s="251" t="s">
        <v>9998</v>
      </c>
      <c r="I5705" s="257" t="str">
        <f t="shared" si="356"/>
        <v>-00001</v>
      </c>
      <c r="J5705" s="251">
        <v>1</v>
      </c>
      <c r="K5705" s="251">
        <v>1</v>
      </c>
      <c r="M5705" s="251" t="s">
        <v>9993</v>
      </c>
      <c r="N5705" s="251" t="s">
        <v>14854</v>
      </c>
      <c r="O5705" s="251">
        <v>1</v>
      </c>
      <c r="Q5705" s="251" t="s">
        <v>16403</v>
      </c>
      <c r="R5705" s="251" t="s">
        <v>9960</v>
      </c>
      <c r="S5705" s="251" t="s">
        <v>8687</v>
      </c>
      <c r="T5705" s="251" t="str">
        <f t="shared" ref="T5705:T5768" si="358">+D5705&amp;S5705</f>
        <v>I030625781590BZ400</v>
      </c>
      <c r="W5705" s="251" t="str">
        <f t="shared" ref="W5705:W5768" si="359">D5705&amp;G5705</f>
        <v>I030625781590-BZ400</v>
      </c>
    </row>
    <row r="5706" spans="1:23" x14ac:dyDescent="0.3">
      <c r="A5706" s="256" t="str">
        <f t="shared" si="357"/>
        <v>I0306257-815910K050-00011</v>
      </c>
      <c r="B5706" s="251" t="s">
        <v>16404</v>
      </c>
      <c r="C5706" s="251" t="s">
        <v>9954</v>
      </c>
      <c r="D5706" s="251" t="s">
        <v>16378</v>
      </c>
      <c r="E5706" s="251" t="s">
        <v>14586</v>
      </c>
      <c r="F5706" s="251" t="s">
        <v>10192</v>
      </c>
      <c r="G5706" s="251" t="s">
        <v>777</v>
      </c>
      <c r="H5706" s="251" t="s">
        <v>5219</v>
      </c>
      <c r="I5706" s="257" t="str">
        <f t="shared" si="356"/>
        <v>-00011</v>
      </c>
      <c r="J5706" s="251">
        <v>11</v>
      </c>
      <c r="K5706" s="251">
        <v>11</v>
      </c>
      <c r="M5706" s="251" t="s">
        <v>9958</v>
      </c>
      <c r="N5706" s="251" t="s">
        <v>14854</v>
      </c>
      <c r="O5706" s="251">
        <v>11</v>
      </c>
      <c r="Q5706" s="251" t="s">
        <v>16404</v>
      </c>
      <c r="R5706" s="251" t="s">
        <v>9960</v>
      </c>
      <c r="S5706" s="251" t="s">
        <v>776</v>
      </c>
      <c r="T5706" s="251" t="str">
        <f t="shared" si="358"/>
        <v>I0306257815910K050</v>
      </c>
      <c r="W5706" s="251" t="str">
        <f t="shared" si="359"/>
        <v>I030625781591-0K050</v>
      </c>
    </row>
    <row r="5707" spans="1:23" x14ac:dyDescent="0.3">
      <c r="A5707" s="256" t="str">
        <f t="shared" si="357"/>
        <v>I0306257-9098113087-00003</v>
      </c>
      <c r="B5707" s="251" t="s">
        <v>16405</v>
      </c>
      <c r="C5707" s="251" t="s">
        <v>9954</v>
      </c>
      <c r="D5707" s="251" t="s">
        <v>16378</v>
      </c>
      <c r="E5707" s="251" t="s">
        <v>14586</v>
      </c>
      <c r="F5707" s="251" t="s">
        <v>10194</v>
      </c>
      <c r="G5707" s="251" t="s">
        <v>939</v>
      </c>
      <c r="H5707" s="251" t="s">
        <v>3393</v>
      </c>
      <c r="I5707" s="257" t="str">
        <f t="shared" si="356"/>
        <v>-00003</v>
      </c>
      <c r="J5707" s="251">
        <v>3</v>
      </c>
      <c r="K5707" s="251">
        <v>3</v>
      </c>
      <c r="M5707" s="251" t="s">
        <v>10003</v>
      </c>
      <c r="N5707" s="251" t="s">
        <v>14854</v>
      </c>
      <c r="O5707" s="251">
        <v>3</v>
      </c>
      <c r="Q5707" s="251" t="s">
        <v>16405</v>
      </c>
      <c r="R5707" s="251" t="s">
        <v>9960</v>
      </c>
      <c r="S5707" s="251">
        <v>9098113087</v>
      </c>
      <c r="T5707" s="251" t="str">
        <f t="shared" si="358"/>
        <v>I03062579098113087</v>
      </c>
      <c r="W5707" s="251" t="str">
        <f t="shared" si="359"/>
        <v>I030625790981-13087</v>
      </c>
    </row>
    <row r="5708" spans="1:23" x14ac:dyDescent="0.3">
      <c r="A5708" s="256" t="str">
        <f t="shared" si="357"/>
        <v>I0306257-9098122003-00019</v>
      </c>
      <c r="B5708" s="251" t="s">
        <v>16406</v>
      </c>
      <c r="C5708" s="251" t="s">
        <v>9954</v>
      </c>
      <c r="D5708" s="251" t="s">
        <v>16378</v>
      </c>
      <c r="E5708" s="251" t="s">
        <v>14586</v>
      </c>
      <c r="F5708" s="251" t="s">
        <v>10196</v>
      </c>
      <c r="G5708" s="251" t="s">
        <v>926</v>
      </c>
      <c r="H5708" s="251" t="s">
        <v>1564</v>
      </c>
      <c r="I5708" s="257" t="str">
        <f t="shared" si="356"/>
        <v>-00019</v>
      </c>
      <c r="J5708" s="251">
        <v>19</v>
      </c>
      <c r="K5708" s="251">
        <v>19</v>
      </c>
      <c r="M5708" s="251" t="s">
        <v>10003</v>
      </c>
      <c r="N5708" s="251" t="s">
        <v>14854</v>
      </c>
      <c r="O5708" s="251">
        <v>19</v>
      </c>
      <c r="Q5708" s="251" t="s">
        <v>16406</v>
      </c>
      <c r="R5708" s="251" t="s">
        <v>9960</v>
      </c>
      <c r="S5708" s="251">
        <v>9098122003</v>
      </c>
      <c r="T5708" s="251" t="str">
        <f t="shared" si="358"/>
        <v>I03062579098122003</v>
      </c>
      <c r="W5708" s="251" t="str">
        <f t="shared" si="359"/>
        <v>I030625790981-22003</v>
      </c>
    </row>
    <row r="5709" spans="1:23" x14ac:dyDescent="0.3">
      <c r="A5709" s="256" t="str">
        <f t="shared" si="357"/>
        <v>I0306257-9913212050-00440</v>
      </c>
      <c r="B5709" s="251" t="s">
        <v>16407</v>
      </c>
      <c r="C5709" s="251" t="s">
        <v>9954</v>
      </c>
      <c r="D5709" s="251" t="s">
        <v>16378</v>
      </c>
      <c r="E5709" s="251" t="s">
        <v>14586</v>
      </c>
      <c r="F5709" s="251" t="s">
        <v>10198</v>
      </c>
      <c r="G5709" s="251" t="s">
        <v>946</v>
      </c>
      <c r="H5709" s="251" t="s">
        <v>10010</v>
      </c>
      <c r="I5709" s="257" t="str">
        <f t="shared" si="356"/>
        <v>-00440</v>
      </c>
      <c r="J5709" s="251">
        <v>440</v>
      </c>
      <c r="K5709" s="251">
        <v>440</v>
      </c>
      <c r="M5709" s="251" t="s">
        <v>10007</v>
      </c>
      <c r="N5709" s="251" t="s">
        <v>14854</v>
      </c>
      <c r="O5709" s="251">
        <v>440</v>
      </c>
      <c r="Q5709" s="251" t="s">
        <v>16407</v>
      </c>
      <c r="R5709" s="251" t="s">
        <v>9960</v>
      </c>
      <c r="S5709" s="251">
        <v>9913212050</v>
      </c>
      <c r="T5709" s="251" t="str">
        <f t="shared" si="358"/>
        <v>I03062579913212050</v>
      </c>
      <c r="W5709" s="251" t="str">
        <f t="shared" si="359"/>
        <v>I030625799132-12050</v>
      </c>
    </row>
    <row r="5710" spans="1:23" x14ac:dyDescent="0.3">
      <c r="A5710" s="256" t="str">
        <f t="shared" si="357"/>
        <v>I0306257-9913221210-00072</v>
      </c>
      <c r="B5710" s="251" t="s">
        <v>16408</v>
      </c>
      <c r="C5710" s="251" t="s">
        <v>9954</v>
      </c>
      <c r="D5710" s="251" t="s">
        <v>16378</v>
      </c>
      <c r="E5710" s="251" t="s">
        <v>14586</v>
      </c>
      <c r="F5710" s="251" t="s">
        <v>10200</v>
      </c>
      <c r="G5710" s="251" t="s">
        <v>916</v>
      </c>
      <c r="H5710" s="251" t="s">
        <v>10013</v>
      </c>
      <c r="I5710" s="257" t="str">
        <f t="shared" si="356"/>
        <v>-00072</v>
      </c>
      <c r="J5710" s="251">
        <v>72</v>
      </c>
      <c r="K5710" s="251">
        <v>72</v>
      </c>
      <c r="M5710" s="251" t="s">
        <v>10007</v>
      </c>
      <c r="N5710" s="251" t="s">
        <v>14854</v>
      </c>
      <c r="O5710" s="251">
        <v>72</v>
      </c>
      <c r="Q5710" s="251" t="s">
        <v>16408</v>
      </c>
      <c r="R5710" s="251" t="s">
        <v>9960</v>
      </c>
      <c r="S5710" s="251">
        <v>9913221210</v>
      </c>
      <c r="T5710" s="251" t="str">
        <f t="shared" si="358"/>
        <v>I03062579913221210</v>
      </c>
      <c r="W5710" s="251" t="str">
        <f t="shared" si="359"/>
        <v>I030625799132-21210</v>
      </c>
    </row>
    <row r="5711" spans="1:23" x14ac:dyDescent="0.3">
      <c r="A5711" s="256" t="str">
        <f t="shared" si="357"/>
        <v>I0306258-811300K591-00001</v>
      </c>
      <c r="B5711" s="251" t="s">
        <v>16409</v>
      </c>
      <c r="C5711" s="251" t="s">
        <v>9954</v>
      </c>
      <c r="D5711" s="251" t="s">
        <v>9144</v>
      </c>
      <c r="E5711" s="251" t="s">
        <v>14586</v>
      </c>
      <c r="F5711" s="251" t="s">
        <v>9957</v>
      </c>
      <c r="G5711" s="251" t="s">
        <v>408</v>
      </c>
      <c r="H5711" s="251" t="s">
        <v>5101</v>
      </c>
      <c r="I5711" s="257" t="str">
        <f t="shared" si="356"/>
        <v>-00001</v>
      </c>
      <c r="J5711" s="251">
        <v>1</v>
      </c>
      <c r="K5711" s="251">
        <v>1</v>
      </c>
      <c r="M5711" s="251" t="s">
        <v>9958</v>
      </c>
      <c r="N5711" s="251" t="s">
        <v>14993</v>
      </c>
      <c r="O5711" s="251">
        <v>1</v>
      </c>
      <c r="Q5711" s="251" t="s">
        <v>16409</v>
      </c>
      <c r="R5711" s="251" t="s">
        <v>10017</v>
      </c>
      <c r="S5711" s="251" t="s">
        <v>407</v>
      </c>
      <c r="T5711" s="251" t="str">
        <f t="shared" si="358"/>
        <v>I0306258811300K591</v>
      </c>
      <c r="W5711" s="251" t="str">
        <f t="shared" si="359"/>
        <v>I030625881130-0K591</v>
      </c>
    </row>
    <row r="5712" spans="1:23" x14ac:dyDescent="0.3">
      <c r="A5712" s="256" t="str">
        <f t="shared" si="357"/>
        <v>I0306258-811500K591-00002</v>
      </c>
      <c r="B5712" s="251" t="s">
        <v>9143</v>
      </c>
      <c r="C5712" s="251" t="s">
        <v>9954</v>
      </c>
      <c r="D5712" s="251" t="s">
        <v>9144</v>
      </c>
      <c r="E5712" s="251" t="s">
        <v>14586</v>
      </c>
      <c r="F5712" s="251" t="s">
        <v>9962</v>
      </c>
      <c r="G5712" s="251" t="s">
        <v>417</v>
      </c>
      <c r="H5712" s="251" t="s">
        <v>3429</v>
      </c>
      <c r="I5712" s="257" t="str">
        <f t="shared" si="356"/>
        <v>-00002</v>
      </c>
      <c r="J5712" s="251">
        <v>2</v>
      </c>
      <c r="K5712" s="251">
        <v>2</v>
      </c>
      <c r="M5712" s="251" t="s">
        <v>9958</v>
      </c>
      <c r="N5712" s="251" t="s">
        <v>14993</v>
      </c>
      <c r="O5712" s="251">
        <v>2</v>
      </c>
      <c r="Q5712" s="251" t="s">
        <v>9143</v>
      </c>
      <c r="R5712" s="251" t="s">
        <v>10017</v>
      </c>
      <c r="S5712" s="251" t="s">
        <v>416</v>
      </c>
      <c r="T5712" s="251" t="str">
        <f t="shared" si="358"/>
        <v>I0306258811500K591</v>
      </c>
      <c r="W5712" s="251" t="str">
        <f t="shared" si="359"/>
        <v>I030625881150-0K591</v>
      </c>
    </row>
    <row r="5713" spans="1:23" x14ac:dyDescent="0.3">
      <c r="A5713" s="256" t="str">
        <f t="shared" si="357"/>
        <v>I0306258-811700K591-00001</v>
      </c>
      <c r="B5713" s="251" t="s">
        <v>16410</v>
      </c>
      <c r="C5713" s="251" t="s">
        <v>9954</v>
      </c>
      <c r="D5713" s="251" t="s">
        <v>9144</v>
      </c>
      <c r="E5713" s="251" t="s">
        <v>14586</v>
      </c>
      <c r="F5713" s="251" t="s">
        <v>9964</v>
      </c>
      <c r="G5713" s="251" t="s">
        <v>425</v>
      </c>
      <c r="H5713" s="251" t="s">
        <v>5102</v>
      </c>
      <c r="I5713" s="257" t="str">
        <f t="shared" si="356"/>
        <v>-00001</v>
      </c>
      <c r="J5713" s="251">
        <v>1</v>
      </c>
      <c r="K5713" s="251">
        <v>1</v>
      </c>
      <c r="M5713" s="251" t="s">
        <v>9958</v>
      </c>
      <c r="N5713" s="251" t="s">
        <v>14993</v>
      </c>
      <c r="O5713" s="251">
        <v>1</v>
      </c>
      <c r="Q5713" s="251" t="s">
        <v>16410</v>
      </c>
      <c r="R5713" s="251" t="s">
        <v>10017</v>
      </c>
      <c r="S5713" s="251" t="s">
        <v>424</v>
      </c>
      <c r="T5713" s="251" t="str">
        <f t="shared" si="358"/>
        <v>I0306258811700K591</v>
      </c>
      <c r="W5713" s="251" t="str">
        <f t="shared" si="359"/>
        <v>I030625881170-0K591</v>
      </c>
    </row>
    <row r="5714" spans="1:23" x14ac:dyDescent="0.3">
      <c r="A5714" s="256" t="str">
        <f t="shared" si="357"/>
        <v>I0306259-811700K530-00002</v>
      </c>
      <c r="B5714" s="251" t="s">
        <v>16411</v>
      </c>
      <c r="C5714" s="251" t="s">
        <v>9954</v>
      </c>
      <c r="D5714" s="251" t="s">
        <v>16412</v>
      </c>
      <c r="E5714" s="251" t="s">
        <v>14586</v>
      </c>
      <c r="F5714" s="251" t="s">
        <v>9957</v>
      </c>
      <c r="G5714" s="251" t="s">
        <v>301</v>
      </c>
      <c r="H5714" s="251" t="s">
        <v>5102</v>
      </c>
      <c r="I5714" s="257" t="str">
        <f t="shared" si="356"/>
        <v>-00002</v>
      </c>
      <c r="J5714" s="251">
        <v>2</v>
      </c>
      <c r="K5714" s="251">
        <v>2</v>
      </c>
      <c r="M5714" s="251" t="s">
        <v>9958</v>
      </c>
      <c r="N5714" s="251" t="s">
        <v>15248</v>
      </c>
      <c r="O5714" s="251">
        <v>2</v>
      </c>
      <c r="Q5714" s="251" t="s">
        <v>16411</v>
      </c>
      <c r="R5714" s="251" t="s">
        <v>10028</v>
      </c>
      <c r="S5714" s="251" t="s">
        <v>300</v>
      </c>
      <c r="T5714" s="251" t="str">
        <f t="shared" si="358"/>
        <v>I0306259811700K530</v>
      </c>
      <c r="W5714" s="251" t="str">
        <f t="shared" si="359"/>
        <v>I030625981170-0K530</v>
      </c>
    </row>
    <row r="5715" spans="1:23" x14ac:dyDescent="0.3">
      <c r="A5715" s="256" t="str">
        <f t="shared" si="357"/>
        <v>I0306259-815500D400-00002</v>
      </c>
      <c r="B5715" s="251" t="s">
        <v>16413</v>
      </c>
      <c r="C5715" s="251" t="s">
        <v>9954</v>
      </c>
      <c r="D5715" s="251" t="s">
        <v>16412</v>
      </c>
      <c r="E5715" s="251" t="s">
        <v>14586</v>
      </c>
      <c r="F5715" s="251" t="s">
        <v>9962</v>
      </c>
      <c r="G5715" s="251" t="s">
        <v>682</v>
      </c>
      <c r="H5715" s="251" t="s">
        <v>5202</v>
      </c>
      <c r="I5715" s="257" t="str">
        <f t="shared" si="356"/>
        <v>-00002</v>
      </c>
      <c r="J5715" s="251">
        <v>2</v>
      </c>
      <c r="K5715" s="251">
        <v>2</v>
      </c>
      <c r="M5715" s="251" t="s">
        <v>9958</v>
      </c>
      <c r="N5715" s="251" t="s">
        <v>15248</v>
      </c>
      <c r="O5715" s="251">
        <v>2</v>
      </c>
      <c r="Q5715" s="251" t="s">
        <v>16413</v>
      </c>
      <c r="R5715" s="251" t="s">
        <v>10028</v>
      </c>
      <c r="S5715" s="251" t="s">
        <v>681</v>
      </c>
      <c r="T5715" s="251" t="str">
        <f t="shared" si="358"/>
        <v>I0306259815500D400</v>
      </c>
      <c r="W5715" s="251" t="str">
        <f t="shared" si="359"/>
        <v>I030625981550-0D400</v>
      </c>
    </row>
    <row r="5716" spans="1:23" x14ac:dyDescent="0.3">
      <c r="A5716" s="256" t="str">
        <f t="shared" si="357"/>
        <v>I0306259-815510D570-00002</v>
      </c>
      <c r="B5716" s="251" t="s">
        <v>16414</v>
      </c>
      <c r="C5716" s="251" t="s">
        <v>9954</v>
      </c>
      <c r="D5716" s="251" t="s">
        <v>16412</v>
      </c>
      <c r="E5716" s="251" t="s">
        <v>14586</v>
      </c>
      <c r="F5716" s="251" t="s">
        <v>9964</v>
      </c>
      <c r="G5716" s="251" t="s">
        <v>715</v>
      </c>
      <c r="H5716" s="251" t="s">
        <v>3436</v>
      </c>
      <c r="I5716" s="257" t="str">
        <f t="shared" si="356"/>
        <v>-00002</v>
      </c>
      <c r="J5716" s="251">
        <v>2</v>
      </c>
      <c r="K5716" s="251">
        <v>2</v>
      </c>
      <c r="M5716" s="251" t="s">
        <v>9958</v>
      </c>
      <c r="N5716" s="251" t="s">
        <v>15248</v>
      </c>
      <c r="O5716" s="251">
        <v>2</v>
      </c>
      <c r="Q5716" s="251" t="s">
        <v>16414</v>
      </c>
      <c r="R5716" s="251" t="s">
        <v>10028</v>
      </c>
      <c r="S5716" s="251" t="s">
        <v>714</v>
      </c>
      <c r="T5716" s="251" t="str">
        <f t="shared" si="358"/>
        <v>I0306259815510D570</v>
      </c>
      <c r="W5716" s="251" t="str">
        <f t="shared" si="359"/>
        <v>I030625981551-0D570</v>
      </c>
    </row>
    <row r="5717" spans="1:23" x14ac:dyDescent="0.3">
      <c r="A5717" s="256" t="str">
        <f t="shared" si="357"/>
        <v>I0306259-815600D400-00002</v>
      </c>
      <c r="B5717" s="251" t="s">
        <v>16415</v>
      </c>
      <c r="C5717" s="251" t="s">
        <v>9954</v>
      </c>
      <c r="D5717" s="251" t="s">
        <v>16412</v>
      </c>
      <c r="E5717" s="251" t="s">
        <v>14586</v>
      </c>
      <c r="F5717" s="251" t="s">
        <v>9966</v>
      </c>
      <c r="G5717" s="251" t="s">
        <v>697</v>
      </c>
      <c r="H5717" s="251" t="s">
        <v>5204</v>
      </c>
      <c r="I5717" s="257" t="str">
        <f t="shared" si="356"/>
        <v>-00002</v>
      </c>
      <c r="J5717" s="251">
        <v>2</v>
      </c>
      <c r="K5717" s="251">
        <v>2</v>
      </c>
      <c r="M5717" s="251" t="s">
        <v>9958</v>
      </c>
      <c r="N5717" s="251" t="s">
        <v>15248</v>
      </c>
      <c r="O5717" s="251">
        <v>2</v>
      </c>
      <c r="Q5717" s="251" t="s">
        <v>16415</v>
      </c>
      <c r="R5717" s="251" t="s">
        <v>10028</v>
      </c>
      <c r="S5717" s="251" t="s">
        <v>696</v>
      </c>
      <c r="T5717" s="251" t="str">
        <f t="shared" si="358"/>
        <v>I0306259815600D400</v>
      </c>
      <c r="W5717" s="251" t="str">
        <f t="shared" si="359"/>
        <v>I030625981560-0D400</v>
      </c>
    </row>
    <row r="5718" spans="1:23" x14ac:dyDescent="0.3">
      <c r="A5718" s="256" t="str">
        <f t="shared" si="357"/>
        <v>I0306259-815610D570-00001</v>
      </c>
      <c r="B5718" s="251" t="s">
        <v>16416</v>
      </c>
      <c r="C5718" s="251" t="s">
        <v>9954</v>
      </c>
      <c r="D5718" s="251" t="s">
        <v>16412</v>
      </c>
      <c r="E5718" s="251" t="s">
        <v>14586</v>
      </c>
      <c r="F5718" s="251" t="s">
        <v>9968</v>
      </c>
      <c r="G5718" s="251" t="s">
        <v>723</v>
      </c>
      <c r="H5718" s="251" t="s">
        <v>3443</v>
      </c>
      <c r="I5718" s="257" t="str">
        <f t="shared" si="356"/>
        <v>-00001</v>
      </c>
      <c r="J5718" s="251">
        <v>1</v>
      </c>
      <c r="K5718" s="251">
        <v>1</v>
      </c>
      <c r="M5718" s="251" t="s">
        <v>9958</v>
      </c>
      <c r="N5718" s="251" t="s">
        <v>15248</v>
      </c>
      <c r="O5718" s="251">
        <v>1</v>
      </c>
      <c r="Q5718" s="251" t="s">
        <v>16416</v>
      </c>
      <c r="R5718" s="251" t="s">
        <v>10028</v>
      </c>
      <c r="S5718" s="251" t="s">
        <v>722</v>
      </c>
      <c r="T5718" s="251" t="str">
        <f t="shared" si="358"/>
        <v>I0306259815610D570</v>
      </c>
      <c r="W5718" s="251" t="str">
        <f t="shared" si="359"/>
        <v>I030625981561-0D570</v>
      </c>
    </row>
    <row r="5719" spans="1:23" x14ac:dyDescent="0.3">
      <c r="A5719" s="256" t="str">
        <f t="shared" si="357"/>
        <v>I0306260-811100K580-00005</v>
      </c>
      <c r="B5719" s="251" t="s">
        <v>9136</v>
      </c>
      <c r="C5719" s="251" t="s">
        <v>9954</v>
      </c>
      <c r="D5719" s="251" t="s">
        <v>9137</v>
      </c>
      <c r="E5719" s="251" t="s">
        <v>14586</v>
      </c>
      <c r="F5719" s="251" t="s">
        <v>9957</v>
      </c>
      <c r="G5719" s="251" t="s">
        <v>429</v>
      </c>
      <c r="H5719" s="251" t="s">
        <v>3422</v>
      </c>
      <c r="I5719" s="257" t="str">
        <f t="shared" si="356"/>
        <v>-00005</v>
      </c>
      <c r="J5719" s="251">
        <v>5</v>
      </c>
      <c r="K5719" s="251">
        <v>5</v>
      </c>
      <c r="M5719" s="251" t="s">
        <v>9958</v>
      </c>
      <c r="N5719" s="251" t="s">
        <v>14854</v>
      </c>
      <c r="O5719" s="251">
        <v>5</v>
      </c>
      <c r="Q5719" s="251" t="s">
        <v>9136</v>
      </c>
      <c r="R5719" s="251" t="s">
        <v>9960</v>
      </c>
      <c r="S5719" s="251" t="s">
        <v>428</v>
      </c>
      <c r="T5719" s="251" t="str">
        <f t="shared" si="358"/>
        <v>I0306260811100K580</v>
      </c>
      <c r="W5719" s="251" t="str">
        <f t="shared" si="359"/>
        <v>I030626081110-0K580</v>
      </c>
    </row>
    <row r="5720" spans="1:23" x14ac:dyDescent="0.3">
      <c r="A5720" s="256" t="str">
        <f t="shared" si="357"/>
        <v>I0306260-811300K580-00005</v>
      </c>
      <c r="B5720" s="251" t="s">
        <v>16417</v>
      </c>
      <c r="C5720" s="251" t="s">
        <v>9954</v>
      </c>
      <c r="D5720" s="251" t="s">
        <v>9137</v>
      </c>
      <c r="E5720" s="251" t="s">
        <v>14586</v>
      </c>
      <c r="F5720" s="251" t="s">
        <v>9962</v>
      </c>
      <c r="G5720" s="251" t="s">
        <v>434</v>
      </c>
      <c r="H5720" s="251" t="s">
        <v>5101</v>
      </c>
      <c r="I5720" s="257" t="str">
        <f t="shared" si="356"/>
        <v>-00005</v>
      </c>
      <c r="J5720" s="251">
        <v>5</v>
      </c>
      <c r="K5720" s="251">
        <v>5</v>
      </c>
      <c r="M5720" s="251" t="s">
        <v>9958</v>
      </c>
      <c r="N5720" s="251" t="s">
        <v>14854</v>
      </c>
      <c r="O5720" s="251">
        <v>5</v>
      </c>
      <c r="Q5720" s="251" t="s">
        <v>16417</v>
      </c>
      <c r="R5720" s="251" t="s">
        <v>9960</v>
      </c>
      <c r="S5720" s="251" t="s">
        <v>433</v>
      </c>
      <c r="T5720" s="251" t="str">
        <f t="shared" si="358"/>
        <v>I0306260811300K580</v>
      </c>
      <c r="W5720" s="251" t="str">
        <f t="shared" si="359"/>
        <v>I030626081130-0K580</v>
      </c>
    </row>
    <row r="5721" spans="1:23" x14ac:dyDescent="0.3">
      <c r="A5721" s="256" t="str">
        <f t="shared" si="357"/>
        <v>I0306260-811500K580-00002</v>
      </c>
      <c r="B5721" s="251" t="s">
        <v>16418</v>
      </c>
      <c r="C5721" s="251" t="s">
        <v>9954</v>
      </c>
      <c r="D5721" s="251" t="s">
        <v>9137</v>
      </c>
      <c r="E5721" s="251" t="s">
        <v>14586</v>
      </c>
      <c r="F5721" s="251" t="s">
        <v>9964</v>
      </c>
      <c r="G5721" s="251" t="s">
        <v>437</v>
      </c>
      <c r="H5721" s="251" t="s">
        <v>3429</v>
      </c>
      <c r="I5721" s="257" t="str">
        <f t="shared" si="356"/>
        <v>-00002</v>
      </c>
      <c r="J5721" s="251">
        <v>2</v>
      </c>
      <c r="K5721" s="251">
        <v>2</v>
      </c>
      <c r="M5721" s="251" t="s">
        <v>9958</v>
      </c>
      <c r="N5721" s="251" t="s">
        <v>14854</v>
      </c>
      <c r="O5721" s="251">
        <v>2</v>
      </c>
      <c r="Q5721" s="251" t="s">
        <v>16418</v>
      </c>
      <c r="R5721" s="251" t="s">
        <v>9960</v>
      </c>
      <c r="S5721" s="251" t="s">
        <v>436</v>
      </c>
      <c r="T5721" s="251" t="str">
        <f t="shared" si="358"/>
        <v>I0306260811500K580</v>
      </c>
      <c r="W5721" s="251" t="str">
        <f t="shared" si="359"/>
        <v>I030626081150-0K580</v>
      </c>
    </row>
    <row r="5722" spans="1:23" x14ac:dyDescent="0.3">
      <c r="A5722" s="256" t="str">
        <f t="shared" si="357"/>
        <v>I0306260-811700K520-00003</v>
      </c>
      <c r="B5722" s="251" t="s">
        <v>16419</v>
      </c>
      <c r="C5722" s="251" t="s">
        <v>9954</v>
      </c>
      <c r="D5722" s="251" t="s">
        <v>9137</v>
      </c>
      <c r="E5722" s="251" t="s">
        <v>14586</v>
      </c>
      <c r="F5722" s="251" t="s">
        <v>9966</v>
      </c>
      <c r="G5722" s="251" t="s">
        <v>285</v>
      </c>
      <c r="H5722" s="251" t="s">
        <v>5102</v>
      </c>
      <c r="I5722" s="257" t="str">
        <f t="shared" si="356"/>
        <v>-00003</v>
      </c>
      <c r="J5722" s="251">
        <v>3</v>
      </c>
      <c r="K5722" s="251">
        <v>3</v>
      </c>
      <c r="M5722" s="251" t="s">
        <v>9958</v>
      </c>
      <c r="N5722" s="251" t="s">
        <v>14854</v>
      </c>
      <c r="O5722" s="251">
        <v>3</v>
      </c>
      <c r="Q5722" s="251" t="s">
        <v>16419</v>
      </c>
      <c r="R5722" s="251" t="s">
        <v>9960</v>
      </c>
      <c r="S5722" s="251" t="s">
        <v>284</v>
      </c>
      <c r="T5722" s="251" t="str">
        <f t="shared" si="358"/>
        <v>I0306260811700K520</v>
      </c>
      <c r="W5722" s="251" t="str">
        <f t="shared" si="359"/>
        <v>I030626081170-0K520</v>
      </c>
    </row>
    <row r="5723" spans="1:23" x14ac:dyDescent="0.3">
      <c r="A5723" s="256" t="str">
        <f t="shared" si="357"/>
        <v>I0306260-811700K580-00006</v>
      </c>
      <c r="B5723" s="251" t="s">
        <v>9140</v>
      </c>
      <c r="C5723" s="251" t="s">
        <v>9954</v>
      </c>
      <c r="D5723" s="251" t="s">
        <v>9137</v>
      </c>
      <c r="E5723" s="251" t="s">
        <v>14586</v>
      </c>
      <c r="F5723" s="251" t="s">
        <v>9968</v>
      </c>
      <c r="G5723" s="251" t="s">
        <v>442</v>
      </c>
      <c r="H5723" s="251" t="s">
        <v>5102</v>
      </c>
      <c r="I5723" s="257" t="str">
        <f t="shared" si="356"/>
        <v>-00006</v>
      </c>
      <c r="J5723" s="251">
        <v>6</v>
      </c>
      <c r="K5723" s="251">
        <v>6</v>
      </c>
      <c r="M5723" s="251" t="s">
        <v>9958</v>
      </c>
      <c r="N5723" s="251" t="s">
        <v>14854</v>
      </c>
      <c r="O5723" s="251">
        <v>6</v>
      </c>
      <c r="Q5723" s="251" t="s">
        <v>9140</v>
      </c>
      <c r="R5723" s="251" t="s">
        <v>9960</v>
      </c>
      <c r="S5723" s="251" t="s">
        <v>441</v>
      </c>
      <c r="T5723" s="251" t="str">
        <f t="shared" si="358"/>
        <v>I0306260811700K580</v>
      </c>
      <c r="W5723" s="251" t="str">
        <f t="shared" si="359"/>
        <v>I030626081170-0K580</v>
      </c>
    </row>
    <row r="5724" spans="1:23" x14ac:dyDescent="0.3">
      <c r="A5724" s="256" t="str">
        <f t="shared" si="357"/>
        <v>I0404639-811060K130-00001</v>
      </c>
      <c r="B5724" s="251" t="s">
        <v>16420</v>
      </c>
      <c r="C5724" s="251" t="s">
        <v>10031</v>
      </c>
      <c r="D5724" s="251" t="s">
        <v>9148</v>
      </c>
      <c r="E5724" s="251" t="s">
        <v>14586</v>
      </c>
      <c r="F5724" s="251" t="s">
        <v>9957</v>
      </c>
      <c r="G5724" s="251" t="s">
        <v>196</v>
      </c>
      <c r="H5724" s="251" t="s">
        <v>5054</v>
      </c>
      <c r="I5724" s="257" t="str">
        <f t="shared" si="356"/>
        <v>-00001</v>
      </c>
      <c r="J5724" s="251">
        <v>1</v>
      </c>
      <c r="K5724" s="251">
        <v>1</v>
      </c>
      <c r="M5724" s="251" t="s">
        <v>9958</v>
      </c>
      <c r="N5724" s="251" t="s">
        <v>14993</v>
      </c>
      <c r="O5724" s="251">
        <v>1</v>
      </c>
      <c r="Q5724" s="251" t="s">
        <v>16420</v>
      </c>
      <c r="R5724" s="251" t="s">
        <v>10017</v>
      </c>
      <c r="S5724" s="251" t="s">
        <v>195</v>
      </c>
      <c r="T5724" s="251" t="str">
        <f t="shared" si="358"/>
        <v>I0404639811060K130</v>
      </c>
      <c r="W5724" s="251" t="str">
        <f t="shared" si="359"/>
        <v>I040463981106-0K130</v>
      </c>
    </row>
    <row r="5725" spans="1:23" x14ac:dyDescent="0.3">
      <c r="A5725" s="256" t="str">
        <f t="shared" si="357"/>
        <v>I0404639-811100K130-00002</v>
      </c>
      <c r="B5725" s="251" t="s">
        <v>16421</v>
      </c>
      <c r="C5725" s="251" t="s">
        <v>10031</v>
      </c>
      <c r="D5725" s="251" t="s">
        <v>9148</v>
      </c>
      <c r="E5725" s="251" t="s">
        <v>14586</v>
      </c>
      <c r="F5725" s="251" t="s">
        <v>9962</v>
      </c>
      <c r="G5725" s="251" t="s">
        <v>183</v>
      </c>
      <c r="H5725" s="251" t="s">
        <v>3422</v>
      </c>
      <c r="I5725" s="257" t="str">
        <f t="shared" si="356"/>
        <v>-00002</v>
      </c>
      <c r="J5725" s="251">
        <v>2</v>
      </c>
      <c r="K5725" s="251">
        <v>2</v>
      </c>
      <c r="M5725" s="251" t="s">
        <v>9958</v>
      </c>
      <c r="N5725" s="251" t="s">
        <v>14993</v>
      </c>
      <c r="O5725" s="251">
        <v>2</v>
      </c>
      <c r="Q5725" s="251" t="s">
        <v>16421</v>
      </c>
      <c r="R5725" s="251" t="s">
        <v>10017</v>
      </c>
      <c r="S5725" s="251" t="s">
        <v>182</v>
      </c>
      <c r="T5725" s="251" t="str">
        <f t="shared" si="358"/>
        <v>I0404639811100K130</v>
      </c>
      <c r="W5725" s="251" t="str">
        <f t="shared" si="359"/>
        <v>I040463981110-0K130</v>
      </c>
    </row>
    <row r="5726" spans="1:23" x14ac:dyDescent="0.3">
      <c r="A5726" s="256" t="str">
        <f t="shared" si="357"/>
        <v>I0404639-811100KG61-00001</v>
      </c>
      <c r="B5726" s="251" t="s">
        <v>16422</v>
      </c>
      <c r="C5726" s="251" t="s">
        <v>10031</v>
      </c>
      <c r="D5726" s="251" t="s">
        <v>9148</v>
      </c>
      <c r="E5726" s="251" t="s">
        <v>14586</v>
      </c>
      <c r="F5726" s="251" t="s">
        <v>9964</v>
      </c>
      <c r="G5726" s="251" t="s">
        <v>575</v>
      </c>
      <c r="H5726" s="251" t="s">
        <v>3422</v>
      </c>
      <c r="I5726" s="257" t="str">
        <f t="shared" si="356"/>
        <v>-00001</v>
      </c>
      <c r="J5726" s="251">
        <v>1</v>
      </c>
      <c r="K5726" s="251">
        <v>1</v>
      </c>
      <c r="M5726" s="251" t="s">
        <v>9958</v>
      </c>
      <c r="N5726" s="251" t="s">
        <v>14993</v>
      </c>
      <c r="O5726" s="251">
        <v>1</v>
      </c>
      <c r="Q5726" s="251" t="s">
        <v>16422</v>
      </c>
      <c r="R5726" s="251" t="s">
        <v>10017</v>
      </c>
      <c r="S5726" s="251" t="s">
        <v>574</v>
      </c>
      <c r="T5726" s="251" t="str">
        <f t="shared" si="358"/>
        <v>I0404639811100KG61</v>
      </c>
      <c r="W5726" s="251" t="str">
        <f t="shared" si="359"/>
        <v>I040463981110-0KG61</v>
      </c>
    </row>
    <row r="5727" spans="1:23" x14ac:dyDescent="0.3">
      <c r="A5727" s="256" t="str">
        <f t="shared" si="357"/>
        <v>I0404639-811300KC31-00002</v>
      </c>
      <c r="B5727" s="251" t="s">
        <v>16423</v>
      </c>
      <c r="C5727" s="251" t="s">
        <v>10031</v>
      </c>
      <c r="D5727" s="251" t="s">
        <v>9148</v>
      </c>
      <c r="E5727" s="251" t="s">
        <v>14586</v>
      </c>
      <c r="F5727" s="251" t="s">
        <v>9966</v>
      </c>
      <c r="G5727" s="251" t="s">
        <v>470</v>
      </c>
      <c r="H5727" s="251" t="s">
        <v>5101</v>
      </c>
      <c r="I5727" s="257" t="str">
        <f t="shared" si="356"/>
        <v>-00002</v>
      </c>
      <c r="J5727" s="251">
        <v>2</v>
      </c>
      <c r="K5727" s="251">
        <v>2</v>
      </c>
      <c r="M5727" s="251" t="s">
        <v>9958</v>
      </c>
      <c r="N5727" s="251" t="s">
        <v>14993</v>
      </c>
      <c r="O5727" s="251">
        <v>2</v>
      </c>
      <c r="Q5727" s="251" t="s">
        <v>16423</v>
      </c>
      <c r="R5727" s="251" t="s">
        <v>10017</v>
      </c>
      <c r="S5727" s="251" t="s">
        <v>469</v>
      </c>
      <c r="T5727" s="251" t="str">
        <f t="shared" si="358"/>
        <v>I0404639811300KC31</v>
      </c>
      <c r="W5727" s="251" t="str">
        <f t="shared" si="359"/>
        <v>I040463981130-0KC31</v>
      </c>
    </row>
    <row r="5728" spans="1:23" x14ac:dyDescent="0.3">
      <c r="A5728" s="256" t="str">
        <f t="shared" si="357"/>
        <v>I0404639-811300KG61-00002</v>
      </c>
      <c r="B5728" s="251" t="s">
        <v>16424</v>
      </c>
      <c r="C5728" s="251" t="s">
        <v>10031</v>
      </c>
      <c r="D5728" s="251" t="s">
        <v>9148</v>
      </c>
      <c r="E5728" s="251" t="s">
        <v>14586</v>
      </c>
      <c r="F5728" s="251" t="s">
        <v>9968</v>
      </c>
      <c r="G5728" s="251" t="s">
        <v>580</v>
      </c>
      <c r="H5728" s="251" t="s">
        <v>5101</v>
      </c>
      <c r="I5728" s="257" t="str">
        <f t="shared" si="356"/>
        <v>-00002</v>
      </c>
      <c r="J5728" s="251">
        <v>2</v>
      </c>
      <c r="K5728" s="251">
        <v>2</v>
      </c>
      <c r="M5728" s="251" t="s">
        <v>9958</v>
      </c>
      <c r="N5728" s="251" t="s">
        <v>14993</v>
      </c>
      <c r="O5728" s="251">
        <v>2</v>
      </c>
      <c r="Q5728" s="251" t="s">
        <v>16424</v>
      </c>
      <c r="R5728" s="251" t="s">
        <v>10017</v>
      </c>
      <c r="S5728" s="251" t="s">
        <v>579</v>
      </c>
      <c r="T5728" s="251" t="str">
        <f t="shared" si="358"/>
        <v>I0404639811300KG61</v>
      </c>
      <c r="W5728" s="251" t="str">
        <f t="shared" si="359"/>
        <v>I040463981130-0KG61</v>
      </c>
    </row>
    <row r="5729" spans="1:23" x14ac:dyDescent="0.3">
      <c r="A5729" s="256" t="str">
        <f t="shared" si="357"/>
        <v>I0404639-811500K130-00003</v>
      </c>
      <c r="B5729" s="251" t="s">
        <v>16425</v>
      </c>
      <c r="C5729" s="251" t="s">
        <v>10031</v>
      </c>
      <c r="D5729" s="251" t="s">
        <v>9148</v>
      </c>
      <c r="E5729" s="251" t="s">
        <v>14586</v>
      </c>
      <c r="F5729" s="251" t="s">
        <v>9970</v>
      </c>
      <c r="G5729" s="251" t="s">
        <v>191</v>
      </c>
      <c r="H5729" s="251" t="s">
        <v>3429</v>
      </c>
      <c r="I5729" s="257" t="str">
        <f t="shared" si="356"/>
        <v>-00003</v>
      </c>
      <c r="J5729" s="251">
        <v>3</v>
      </c>
      <c r="K5729" s="251">
        <v>3</v>
      </c>
      <c r="M5729" s="251" t="s">
        <v>9958</v>
      </c>
      <c r="N5729" s="251" t="s">
        <v>14993</v>
      </c>
      <c r="O5729" s="251">
        <v>3</v>
      </c>
      <c r="Q5729" s="251" t="s">
        <v>16425</v>
      </c>
      <c r="R5729" s="251" t="s">
        <v>10017</v>
      </c>
      <c r="S5729" s="251" t="s">
        <v>190</v>
      </c>
      <c r="T5729" s="251" t="str">
        <f t="shared" si="358"/>
        <v>I0404639811500K130</v>
      </c>
      <c r="W5729" s="251" t="str">
        <f t="shared" si="359"/>
        <v>I040463981150-0K130</v>
      </c>
    </row>
    <row r="5730" spans="1:23" x14ac:dyDescent="0.3">
      <c r="A5730" s="256" t="str">
        <f t="shared" si="357"/>
        <v>I0404639-811500KG61-00001</v>
      </c>
      <c r="B5730" s="251" t="s">
        <v>16426</v>
      </c>
      <c r="C5730" s="251" t="s">
        <v>10031</v>
      </c>
      <c r="D5730" s="251" t="s">
        <v>9148</v>
      </c>
      <c r="E5730" s="251" t="s">
        <v>14586</v>
      </c>
      <c r="F5730" s="251" t="s">
        <v>9972</v>
      </c>
      <c r="G5730" s="251" t="s">
        <v>583</v>
      </c>
      <c r="H5730" s="251" t="s">
        <v>3429</v>
      </c>
      <c r="I5730" s="257" t="str">
        <f t="shared" si="356"/>
        <v>-00001</v>
      </c>
      <c r="J5730" s="251">
        <v>1</v>
      </c>
      <c r="K5730" s="251">
        <v>1</v>
      </c>
      <c r="M5730" s="251" t="s">
        <v>9958</v>
      </c>
      <c r="N5730" s="251" t="s">
        <v>14993</v>
      </c>
      <c r="O5730" s="251">
        <v>1</v>
      </c>
      <c r="Q5730" s="251" t="s">
        <v>16426</v>
      </c>
      <c r="R5730" s="251" t="s">
        <v>10017</v>
      </c>
      <c r="S5730" s="251" t="s">
        <v>582</v>
      </c>
      <c r="T5730" s="251" t="str">
        <f t="shared" si="358"/>
        <v>I0404639811500KG61</v>
      </c>
      <c r="W5730" s="251" t="str">
        <f t="shared" si="359"/>
        <v>I040463981150-0KG61</v>
      </c>
    </row>
    <row r="5731" spans="1:23" x14ac:dyDescent="0.3">
      <c r="A5731" s="256" t="str">
        <f t="shared" si="357"/>
        <v>I0404639-811700KC31-00001</v>
      </c>
      <c r="B5731" s="251" t="s">
        <v>9147</v>
      </c>
      <c r="C5731" s="251" t="s">
        <v>10031</v>
      </c>
      <c r="D5731" s="251" t="s">
        <v>9148</v>
      </c>
      <c r="E5731" s="251" t="s">
        <v>14586</v>
      </c>
      <c r="F5731" s="251" t="s">
        <v>9974</v>
      </c>
      <c r="G5731" s="251" t="s">
        <v>482</v>
      </c>
      <c r="H5731" s="251" t="s">
        <v>5102</v>
      </c>
      <c r="I5731" s="257" t="str">
        <f t="shared" si="356"/>
        <v>-00001</v>
      </c>
      <c r="J5731" s="251">
        <v>1</v>
      </c>
      <c r="K5731" s="251">
        <v>1</v>
      </c>
      <c r="M5731" s="251" t="s">
        <v>9958</v>
      </c>
      <c r="N5731" s="251" t="s">
        <v>14993</v>
      </c>
      <c r="O5731" s="251">
        <v>1</v>
      </c>
      <c r="Q5731" s="251" t="s">
        <v>9147</v>
      </c>
      <c r="R5731" s="251" t="s">
        <v>10017</v>
      </c>
      <c r="S5731" s="251" t="s">
        <v>481</v>
      </c>
      <c r="T5731" s="251" t="str">
        <f t="shared" si="358"/>
        <v>I0404639811700KC31</v>
      </c>
      <c r="W5731" s="251" t="str">
        <f t="shared" si="359"/>
        <v>I040463981170-0KC31</v>
      </c>
    </row>
    <row r="5732" spans="1:23" x14ac:dyDescent="0.3">
      <c r="A5732" s="256" t="str">
        <f t="shared" si="357"/>
        <v>I0404639-811700KF31-00002</v>
      </c>
      <c r="B5732" s="251" t="s">
        <v>9151</v>
      </c>
      <c r="C5732" s="251" t="s">
        <v>10031</v>
      </c>
      <c r="D5732" s="251" t="s">
        <v>9148</v>
      </c>
      <c r="E5732" s="251" t="s">
        <v>14586</v>
      </c>
      <c r="F5732" s="251" t="s">
        <v>9976</v>
      </c>
      <c r="G5732" s="251" t="s">
        <v>533</v>
      </c>
      <c r="H5732" s="251" t="s">
        <v>5102</v>
      </c>
      <c r="I5732" s="257" t="str">
        <f t="shared" si="356"/>
        <v>-00002</v>
      </c>
      <c r="J5732" s="251">
        <v>2</v>
      </c>
      <c r="K5732" s="251">
        <v>2</v>
      </c>
      <c r="M5732" s="251" t="s">
        <v>9958</v>
      </c>
      <c r="N5732" s="251" t="s">
        <v>14993</v>
      </c>
      <c r="O5732" s="251">
        <v>2</v>
      </c>
      <c r="Q5732" s="251" t="s">
        <v>9151</v>
      </c>
      <c r="R5732" s="251" t="s">
        <v>10017</v>
      </c>
      <c r="S5732" s="251" t="s">
        <v>532</v>
      </c>
      <c r="T5732" s="251" t="str">
        <f t="shared" si="358"/>
        <v>I0404639811700KF31</v>
      </c>
      <c r="W5732" s="251" t="str">
        <f t="shared" si="359"/>
        <v>I040463981170-0KF31</v>
      </c>
    </row>
    <row r="5733" spans="1:23" x14ac:dyDescent="0.3">
      <c r="A5733" s="256" t="str">
        <f t="shared" si="357"/>
        <v>I0404639-81170VT080-00001</v>
      </c>
      <c r="B5733" s="251" t="s">
        <v>16427</v>
      </c>
      <c r="C5733" s="251" t="s">
        <v>10031</v>
      </c>
      <c r="D5733" s="251" t="s">
        <v>9148</v>
      </c>
      <c r="E5733" s="251" t="s">
        <v>14586</v>
      </c>
      <c r="F5733" s="251" t="s">
        <v>9978</v>
      </c>
      <c r="G5733" s="251" t="s">
        <v>10227</v>
      </c>
      <c r="H5733" s="251" t="s">
        <v>5102</v>
      </c>
      <c r="I5733" s="257" t="str">
        <f t="shared" si="356"/>
        <v>-00001</v>
      </c>
      <c r="J5733" s="251">
        <v>1</v>
      </c>
      <c r="K5733" s="251">
        <v>1</v>
      </c>
      <c r="M5733" s="251" t="s">
        <v>9958</v>
      </c>
      <c r="N5733" s="251" t="s">
        <v>14993</v>
      </c>
      <c r="O5733" s="251">
        <v>1</v>
      </c>
      <c r="Q5733" s="251" t="s">
        <v>16427</v>
      </c>
      <c r="R5733" s="251" t="s">
        <v>10017</v>
      </c>
      <c r="S5733" s="251" t="s">
        <v>8693</v>
      </c>
      <c r="T5733" s="251" t="str">
        <f t="shared" si="358"/>
        <v>I040463981170VT080</v>
      </c>
      <c r="W5733" s="251" t="str">
        <f t="shared" si="359"/>
        <v>I040463981170-VT080</v>
      </c>
    </row>
    <row r="5734" spans="1:23" x14ac:dyDescent="0.3">
      <c r="A5734" s="256" t="str">
        <f t="shared" si="357"/>
        <v>I0404639-815500K120-00002</v>
      </c>
      <c r="B5734" s="251" t="s">
        <v>16428</v>
      </c>
      <c r="C5734" s="251" t="s">
        <v>10031</v>
      </c>
      <c r="D5734" s="251" t="s">
        <v>9148</v>
      </c>
      <c r="E5734" s="251" t="s">
        <v>14586</v>
      </c>
      <c r="F5734" s="251" t="s">
        <v>9980</v>
      </c>
      <c r="G5734" s="251" t="s">
        <v>625</v>
      </c>
      <c r="H5734" s="251" t="s">
        <v>5202</v>
      </c>
      <c r="I5734" s="257" t="str">
        <f t="shared" si="356"/>
        <v>-00002</v>
      </c>
      <c r="J5734" s="251">
        <v>2</v>
      </c>
      <c r="K5734" s="251">
        <v>2</v>
      </c>
      <c r="M5734" s="251" t="s">
        <v>9958</v>
      </c>
      <c r="N5734" s="251" t="s">
        <v>14993</v>
      </c>
      <c r="O5734" s="251">
        <v>2</v>
      </c>
      <c r="Q5734" s="251" t="s">
        <v>16428</v>
      </c>
      <c r="R5734" s="251" t="s">
        <v>10017</v>
      </c>
      <c r="S5734" s="251" t="s">
        <v>8</v>
      </c>
      <c r="T5734" s="251" t="str">
        <f t="shared" si="358"/>
        <v>I0404639815500K120</v>
      </c>
      <c r="W5734" s="251" t="str">
        <f t="shared" si="359"/>
        <v>I040463981550-0K120</v>
      </c>
    </row>
    <row r="5735" spans="1:23" x14ac:dyDescent="0.3">
      <c r="A5735" s="256" t="str">
        <f t="shared" si="357"/>
        <v>I0404639-81550BZ850-00001</v>
      </c>
      <c r="B5735" s="251" t="s">
        <v>16429</v>
      </c>
      <c r="C5735" s="251" t="s">
        <v>10031</v>
      </c>
      <c r="D5735" s="251" t="s">
        <v>9148</v>
      </c>
      <c r="E5735" s="251" t="s">
        <v>14586</v>
      </c>
      <c r="F5735" s="251" t="s">
        <v>9982</v>
      </c>
      <c r="G5735" s="251" t="s">
        <v>5298</v>
      </c>
      <c r="H5735" s="251" t="s">
        <v>5202</v>
      </c>
      <c r="I5735" s="257" t="str">
        <f t="shared" si="356"/>
        <v>-00001</v>
      </c>
      <c r="J5735" s="251">
        <v>1</v>
      </c>
      <c r="K5735" s="251">
        <v>1</v>
      </c>
      <c r="M5735" s="251" t="s">
        <v>9958</v>
      </c>
      <c r="N5735" s="251" t="s">
        <v>14993</v>
      </c>
      <c r="O5735" s="251">
        <v>1</v>
      </c>
      <c r="Q5735" s="251" t="s">
        <v>16429</v>
      </c>
      <c r="R5735" s="251" t="s">
        <v>10017</v>
      </c>
      <c r="S5735" s="251" t="s">
        <v>4231</v>
      </c>
      <c r="T5735" s="251" t="str">
        <f t="shared" si="358"/>
        <v>I040463981550BZ850</v>
      </c>
      <c r="W5735" s="251" t="str">
        <f t="shared" si="359"/>
        <v>I040463981550-BZ850</v>
      </c>
    </row>
    <row r="5736" spans="1:23" x14ac:dyDescent="0.3">
      <c r="A5736" s="256" t="str">
        <f t="shared" si="357"/>
        <v>I0404639-815510K210-00010</v>
      </c>
      <c r="B5736" s="251" t="s">
        <v>16430</v>
      </c>
      <c r="C5736" s="251" t="s">
        <v>10031</v>
      </c>
      <c r="D5736" s="251" t="s">
        <v>9148</v>
      </c>
      <c r="E5736" s="251" t="s">
        <v>14586</v>
      </c>
      <c r="F5736" s="251" t="s">
        <v>9984</v>
      </c>
      <c r="G5736" s="251" t="s">
        <v>667</v>
      </c>
      <c r="H5736" s="251" t="s">
        <v>3436</v>
      </c>
      <c r="I5736" s="257" t="str">
        <f t="shared" si="356"/>
        <v>-00010</v>
      </c>
      <c r="J5736" s="251">
        <v>10</v>
      </c>
      <c r="K5736" s="251">
        <v>10</v>
      </c>
      <c r="M5736" s="251" t="s">
        <v>9958</v>
      </c>
      <c r="N5736" s="251" t="s">
        <v>14993</v>
      </c>
      <c r="O5736" s="251">
        <v>10</v>
      </c>
      <c r="Q5736" s="251" t="s">
        <v>16430</v>
      </c>
      <c r="R5736" s="251" t="s">
        <v>10017</v>
      </c>
      <c r="S5736" s="251" t="s">
        <v>666</v>
      </c>
      <c r="T5736" s="251" t="str">
        <f t="shared" si="358"/>
        <v>I0404639815510K210</v>
      </c>
      <c r="W5736" s="251" t="str">
        <f t="shared" si="359"/>
        <v>I040463981551-0K210</v>
      </c>
    </row>
    <row r="5737" spans="1:23" x14ac:dyDescent="0.3">
      <c r="A5737" s="256" t="str">
        <f t="shared" si="357"/>
        <v>I0404639-815600K120-00003</v>
      </c>
      <c r="B5737" s="251" t="s">
        <v>16431</v>
      </c>
      <c r="C5737" s="251" t="s">
        <v>10031</v>
      </c>
      <c r="D5737" s="251" t="s">
        <v>9148</v>
      </c>
      <c r="E5737" s="251" t="s">
        <v>14586</v>
      </c>
      <c r="F5737" s="251" t="s">
        <v>9986</v>
      </c>
      <c r="G5737" s="251" t="s">
        <v>641</v>
      </c>
      <c r="H5737" s="251" t="s">
        <v>5204</v>
      </c>
      <c r="I5737" s="257" t="str">
        <f t="shared" si="356"/>
        <v>-00003</v>
      </c>
      <c r="J5737" s="251">
        <v>3</v>
      </c>
      <c r="K5737" s="251">
        <v>3</v>
      </c>
      <c r="M5737" s="251" t="s">
        <v>9958</v>
      </c>
      <c r="N5737" s="251" t="s">
        <v>14993</v>
      </c>
      <c r="O5737" s="251">
        <v>3</v>
      </c>
      <c r="Q5737" s="251" t="s">
        <v>16431</v>
      </c>
      <c r="R5737" s="251" t="s">
        <v>10017</v>
      </c>
      <c r="S5737" s="251" t="s">
        <v>640</v>
      </c>
      <c r="T5737" s="251" t="str">
        <f t="shared" si="358"/>
        <v>I0404639815600K120</v>
      </c>
      <c r="W5737" s="251" t="str">
        <f t="shared" si="359"/>
        <v>I040463981560-0K120</v>
      </c>
    </row>
    <row r="5738" spans="1:23" x14ac:dyDescent="0.3">
      <c r="A5738" s="256" t="str">
        <f t="shared" si="357"/>
        <v>I0404639-815610K120-00002</v>
      </c>
      <c r="B5738" s="251" t="s">
        <v>16432</v>
      </c>
      <c r="C5738" s="251" t="s">
        <v>10031</v>
      </c>
      <c r="D5738" s="251" t="s">
        <v>9148</v>
      </c>
      <c r="E5738" s="251" t="s">
        <v>14586</v>
      </c>
      <c r="F5738" s="251" t="s">
        <v>9988</v>
      </c>
      <c r="G5738" s="251" t="s">
        <v>650</v>
      </c>
      <c r="H5738" s="251" t="s">
        <v>5205</v>
      </c>
      <c r="I5738" s="257" t="str">
        <f t="shared" si="356"/>
        <v>-00002</v>
      </c>
      <c r="J5738" s="251">
        <v>2</v>
      </c>
      <c r="K5738" s="251">
        <v>2</v>
      </c>
      <c r="M5738" s="251" t="s">
        <v>9958</v>
      </c>
      <c r="N5738" s="251" t="s">
        <v>14993</v>
      </c>
      <c r="O5738" s="251">
        <v>2</v>
      </c>
      <c r="Q5738" s="251" t="s">
        <v>16432</v>
      </c>
      <c r="R5738" s="251" t="s">
        <v>10017</v>
      </c>
      <c r="S5738" s="251" t="s">
        <v>649</v>
      </c>
      <c r="T5738" s="251" t="str">
        <f t="shared" si="358"/>
        <v>I0404639815610K120</v>
      </c>
      <c r="W5738" s="251" t="str">
        <f t="shared" si="359"/>
        <v>I040463981561-0K120</v>
      </c>
    </row>
    <row r="5739" spans="1:23" x14ac:dyDescent="0.3">
      <c r="A5739" s="256" t="str">
        <f t="shared" si="357"/>
        <v>I0404639-815610K210-00014</v>
      </c>
      <c r="B5739" s="251" t="s">
        <v>16433</v>
      </c>
      <c r="C5739" s="251" t="s">
        <v>10031</v>
      </c>
      <c r="D5739" s="251" t="s">
        <v>9148</v>
      </c>
      <c r="E5739" s="251" t="s">
        <v>14586</v>
      </c>
      <c r="F5739" s="251" t="s">
        <v>9990</v>
      </c>
      <c r="G5739" s="251" t="s">
        <v>678</v>
      </c>
      <c r="H5739" s="251" t="s">
        <v>3443</v>
      </c>
      <c r="I5739" s="257" t="str">
        <f t="shared" si="356"/>
        <v>-00014</v>
      </c>
      <c r="J5739" s="251">
        <v>14</v>
      </c>
      <c r="K5739" s="251">
        <v>14</v>
      </c>
      <c r="M5739" s="251" t="s">
        <v>9958</v>
      </c>
      <c r="N5739" s="251" t="s">
        <v>14993</v>
      </c>
      <c r="O5739" s="251">
        <v>14</v>
      </c>
      <c r="Q5739" s="251" t="s">
        <v>16433</v>
      </c>
      <c r="R5739" s="251" t="s">
        <v>10017</v>
      </c>
      <c r="S5739" s="251" t="s">
        <v>677</v>
      </c>
      <c r="T5739" s="251" t="str">
        <f t="shared" si="358"/>
        <v>I0404639815610K210</v>
      </c>
      <c r="W5739" s="251" t="str">
        <f t="shared" si="359"/>
        <v>I040463981561-0K210</v>
      </c>
    </row>
    <row r="5740" spans="1:23" x14ac:dyDescent="0.3">
      <c r="A5740" s="256" t="str">
        <f t="shared" si="357"/>
        <v>I0404639-815840K050-00002</v>
      </c>
      <c r="B5740" s="251" t="s">
        <v>16434</v>
      </c>
      <c r="C5740" s="251" t="s">
        <v>10031</v>
      </c>
      <c r="D5740" s="251" t="s">
        <v>9148</v>
      </c>
      <c r="E5740" s="251" t="s">
        <v>14586</v>
      </c>
      <c r="F5740" s="251" t="s">
        <v>9992</v>
      </c>
      <c r="G5740" s="251" t="s">
        <v>760</v>
      </c>
      <c r="H5740" s="251" t="s">
        <v>10233</v>
      </c>
      <c r="I5740" s="257" t="str">
        <f t="shared" si="356"/>
        <v>-00002</v>
      </c>
      <c r="J5740" s="251">
        <v>2</v>
      </c>
      <c r="K5740" s="251">
        <v>2</v>
      </c>
      <c r="M5740" s="251" t="s">
        <v>10007</v>
      </c>
      <c r="N5740" s="251" t="s">
        <v>14993</v>
      </c>
      <c r="O5740" s="251">
        <v>2</v>
      </c>
      <c r="Q5740" s="251" t="s">
        <v>16434</v>
      </c>
      <c r="R5740" s="251" t="s">
        <v>10017</v>
      </c>
      <c r="S5740" s="251" t="s">
        <v>759</v>
      </c>
      <c r="T5740" s="251" t="str">
        <f t="shared" si="358"/>
        <v>I0404639815840K050</v>
      </c>
      <c r="W5740" s="251" t="str">
        <f t="shared" si="359"/>
        <v>I040463981584-0K050</v>
      </c>
    </row>
    <row r="5741" spans="1:23" x14ac:dyDescent="0.3">
      <c r="A5741" s="256" t="str">
        <f t="shared" si="357"/>
        <v>I0404639-815900D441-00001</v>
      </c>
      <c r="B5741" s="251" t="s">
        <v>16435</v>
      </c>
      <c r="C5741" s="251" t="s">
        <v>10031</v>
      </c>
      <c r="D5741" s="251" t="s">
        <v>9148</v>
      </c>
      <c r="E5741" s="251" t="s">
        <v>14586</v>
      </c>
      <c r="F5741" s="251" t="s">
        <v>9995</v>
      </c>
      <c r="G5741" s="251" t="s">
        <v>3346</v>
      </c>
      <c r="H5741" s="251" t="s">
        <v>770</v>
      </c>
      <c r="I5741" s="257" t="str">
        <f t="shared" si="356"/>
        <v>-00001</v>
      </c>
      <c r="J5741" s="251">
        <v>1</v>
      </c>
      <c r="K5741" s="251">
        <v>1</v>
      </c>
      <c r="M5741" s="251" t="s">
        <v>9993</v>
      </c>
      <c r="N5741" s="251" t="s">
        <v>14993</v>
      </c>
      <c r="O5741" s="251">
        <v>1</v>
      </c>
      <c r="Q5741" s="251" t="s">
        <v>16435</v>
      </c>
      <c r="R5741" s="251" t="s">
        <v>10017</v>
      </c>
      <c r="S5741" s="251" t="s">
        <v>3345</v>
      </c>
      <c r="T5741" s="251" t="str">
        <f t="shared" si="358"/>
        <v>I0404639815900D441</v>
      </c>
      <c r="W5741" s="251" t="str">
        <f t="shared" si="359"/>
        <v>I040463981590-0D441</v>
      </c>
    </row>
    <row r="5742" spans="1:23" x14ac:dyDescent="0.3">
      <c r="A5742" s="256" t="str">
        <f t="shared" si="357"/>
        <v>I0404639-81591VT020-00002</v>
      </c>
      <c r="B5742" s="251" t="s">
        <v>16436</v>
      </c>
      <c r="C5742" s="251" t="s">
        <v>10031</v>
      </c>
      <c r="D5742" s="251" t="s">
        <v>9148</v>
      </c>
      <c r="E5742" s="251" t="s">
        <v>14586</v>
      </c>
      <c r="F5742" s="251" t="s">
        <v>9997</v>
      </c>
      <c r="G5742" s="251" t="s">
        <v>11073</v>
      </c>
      <c r="H5742" s="251" t="s">
        <v>5219</v>
      </c>
      <c r="I5742" s="257" t="str">
        <f t="shared" si="356"/>
        <v>-00002</v>
      </c>
      <c r="J5742" s="251">
        <v>2</v>
      </c>
      <c r="K5742" s="251">
        <v>2</v>
      </c>
      <c r="M5742" s="251" t="s">
        <v>9993</v>
      </c>
      <c r="N5742" s="251" t="s">
        <v>14993</v>
      </c>
      <c r="O5742" s="251">
        <v>2</v>
      </c>
      <c r="Q5742" s="251" t="s">
        <v>16436</v>
      </c>
      <c r="R5742" s="251" t="s">
        <v>10017</v>
      </c>
      <c r="S5742" s="251" t="s">
        <v>3777</v>
      </c>
      <c r="T5742" s="251" t="str">
        <f t="shared" si="358"/>
        <v>I040463981591VT020</v>
      </c>
      <c r="W5742" s="251" t="str">
        <f t="shared" si="359"/>
        <v>I040463981591-VT020</v>
      </c>
    </row>
    <row r="5743" spans="1:23" x14ac:dyDescent="0.3">
      <c r="A5743" s="256" t="str">
        <f t="shared" si="357"/>
        <v>I0404639-815940K050-00001</v>
      </c>
      <c r="B5743" s="251" t="s">
        <v>16437</v>
      </c>
      <c r="C5743" s="251" t="s">
        <v>10031</v>
      </c>
      <c r="D5743" s="251" t="s">
        <v>9148</v>
      </c>
      <c r="E5743" s="251" t="s">
        <v>14586</v>
      </c>
      <c r="F5743" s="251" t="s">
        <v>10000</v>
      </c>
      <c r="G5743" s="251" t="s">
        <v>772</v>
      </c>
      <c r="H5743" s="251" t="s">
        <v>10233</v>
      </c>
      <c r="I5743" s="257" t="str">
        <f t="shared" si="356"/>
        <v>-00001</v>
      </c>
      <c r="J5743" s="251">
        <v>1</v>
      </c>
      <c r="K5743" s="251">
        <v>1</v>
      </c>
      <c r="M5743" s="251" t="s">
        <v>10007</v>
      </c>
      <c r="N5743" s="251" t="s">
        <v>14993</v>
      </c>
      <c r="O5743" s="251">
        <v>1</v>
      </c>
      <c r="Q5743" s="251" t="s">
        <v>16437</v>
      </c>
      <c r="R5743" s="251" t="s">
        <v>10017</v>
      </c>
      <c r="S5743" s="251" t="s">
        <v>771</v>
      </c>
      <c r="T5743" s="251" t="str">
        <f t="shared" si="358"/>
        <v>I0404639815940K050</v>
      </c>
      <c r="W5743" s="251" t="str">
        <f t="shared" si="359"/>
        <v>I040463981594-0K050</v>
      </c>
    </row>
    <row r="5744" spans="1:23" x14ac:dyDescent="0.3">
      <c r="A5744" s="256" t="str">
        <f t="shared" si="357"/>
        <v>I0404640-811100K300-00002</v>
      </c>
      <c r="B5744" s="251" t="s">
        <v>16438</v>
      </c>
      <c r="C5744" s="251" t="s">
        <v>10031</v>
      </c>
      <c r="D5744" s="251" t="s">
        <v>16439</v>
      </c>
      <c r="E5744" s="251" t="s">
        <v>14586</v>
      </c>
      <c r="F5744" s="251" t="s">
        <v>9957</v>
      </c>
      <c r="G5744" s="251" t="s">
        <v>226</v>
      </c>
      <c r="H5744" s="251" t="s">
        <v>5055</v>
      </c>
      <c r="I5744" s="257" t="str">
        <f t="shared" si="356"/>
        <v>-00002</v>
      </c>
      <c r="J5744" s="251">
        <v>2</v>
      </c>
      <c r="K5744" s="251">
        <v>2</v>
      </c>
      <c r="M5744" s="251" t="s">
        <v>9958</v>
      </c>
      <c r="N5744" s="251" t="s">
        <v>15248</v>
      </c>
      <c r="O5744" s="251">
        <v>2</v>
      </c>
      <c r="Q5744" s="251" t="s">
        <v>16438</v>
      </c>
      <c r="R5744" s="251" t="s">
        <v>10028</v>
      </c>
      <c r="S5744" s="251" t="s">
        <v>225</v>
      </c>
      <c r="T5744" s="251" t="str">
        <f t="shared" si="358"/>
        <v>I0404640811100K300</v>
      </c>
      <c r="W5744" s="251" t="str">
        <f t="shared" si="359"/>
        <v>I040464081110-0K300</v>
      </c>
    </row>
    <row r="5745" spans="1:23" x14ac:dyDescent="0.3">
      <c r="A5745" s="256" t="str">
        <f t="shared" si="357"/>
        <v>I0404640-81110VT040-00003</v>
      </c>
      <c r="B5745" s="251" t="s">
        <v>16440</v>
      </c>
      <c r="C5745" s="251" t="s">
        <v>10031</v>
      </c>
      <c r="D5745" s="251" t="s">
        <v>16439</v>
      </c>
      <c r="E5745" s="251" t="s">
        <v>14586</v>
      </c>
      <c r="F5745" s="251" t="s">
        <v>9962</v>
      </c>
      <c r="G5745" s="251" t="s">
        <v>10047</v>
      </c>
      <c r="H5745" s="251" t="s">
        <v>3422</v>
      </c>
      <c r="I5745" s="257" t="str">
        <f t="shared" si="356"/>
        <v>-00003</v>
      </c>
      <c r="J5745" s="251">
        <v>3</v>
      </c>
      <c r="K5745" s="251">
        <v>3</v>
      </c>
      <c r="M5745" s="251" t="s">
        <v>9958</v>
      </c>
      <c r="N5745" s="251" t="s">
        <v>15248</v>
      </c>
      <c r="O5745" s="251">
        <v>3</v>
      </c>
      <c r="Q5745" s="251" t="s">
        <v>16440</v>
      </c>
      <c r="R5745" s="251" t="s">
        <v>10028</v>
      </c>
      <c r="S5745" s="251" t="s">
        <v>3713</v>
      </c>
      <c r="T5745" s="251" t="str">
        <f t="shared" si="358"/>
        <v>I040464081110VT040</v>
      </c>
      <c r="W5745" s="251" t="str">
        <f t="shared" si="359"/>
        <v>I040464081110-VT040</v>
      </c>
    </row>
    <row r="5746" spans="1:23" x14ac:dyDescent="0.3">
      <c r="A5746" s="256" t="str">
        <f t="shared" si="357"/>
        <v>I0404640-81110VT080-00002</v>
      </c>
      <c r="B5746" s="251" t="s">
        <v>16441</v>
      </c>
      <c r="C5746" s="251" t="s">
        <v>10031</v>
      </c>
      <c r="D5746" s="251" t="s">
        <v>16439</v>
      </c>
      <c r="E5746" s="251" t="s">
        <v>14586</v>
      </c>
      <c r="F5746" s="251" t="s">
        <v>9964</v>
      </c>
      <c r="G5746" s="251" t="s">
        <v>4985</v>
      </c>
      <c r="H5746" s="251" t="s">
        <v>3422</v>
      </c>
      <c r="I5746" s="257" t="str">
        <f t="shared" si="356"/>
        <v>-00002</v>
      </c>
      <c r="J5746" s="251">
        <v>2</v>
      </c>
      <c r="K5746" s="251">
        <v>2</v>
      </c>
      <c r="M5746" s="251" t="s">
        <v>9958</v>
      </c>
      <c r="N5746" s="251" t="s">
        <v>15248</v>
      </c>
      <c r="O5746" s="251">
        <v>2</v>
      </c>
      <c r="Q5746" s="251" t="s">
        <v>16441</v>
      </c>
      <c r="R5746" s="251" t="s">
        <v>10028</v>
      </c>
      <c r="S5746" s="251" t="s">
        <v>3719</v>
      </c>
      <c r="T5746" s="251" t="str">
        <f t="shared" si="358"/>
        <v>I040464081110VT080</v>
      </c>
      <c r="W5746" s="251" t="str">
        <f t="shared" si="359"/>
        <v>I040464081110-VT080</v>
      </c>
    </row>
    <row r="5747" spans="1:23" x14ac:dyDescent="0.3">
      <c r="A5747" s="256" t="str">
        <f t="shared" si="357"/>
        <v>I0404640-81110VT100-00002</v>
      </c>
      <c r="B5747" s="251" t="s">
        <v>16442</v>
      </c>
      <c r="C5747" s="251" t="s">
        <v>10031</v>
      </c>
      <c r="D5747" s="251" t="s">
        <v>16439</v>
      </c>
      <c r="E5747" s="251" t="s">
        <v>14586</v>
      </c>
      <c r="F5747" s="251" t="s">
        <v>9966</v>
      </c>
      <c r="G5747" s="251" t="s">
        <v>10049</v>
      </c>
      <c r="H5747" s="251" t="s">
        <v>3422</v>
      </c>
      <c r="I5747" s="257" t="str">
        <f t="shared" si="356"/>
        <v>-00002</v>
      </c>
      <c r="J5747" s="251">
        <v>2</v>
      </c>
      <c r="K5747" s="251">
        <v>2</v>
      </c>
      <c r="M5747" s="251" t="s">
        <v>9958</v>
      </c>
      <c r="N5747" s="251" t="s">
        <v>15248</v>
      </c>
      <c r="O5747" s="251">
        <v>2</v>
      </c>
      <c r="Q5747" s="251" t="s">
        <v>16442</v>
      </c>
      <c r="R5747" s="251" t="s">
        <v>10028</v>
      </c>
      <c r="S5747" s="251" t="s">
        <v>3723</v>
      </c>
      <c r="T5747" s="251" t="str">
        <f t="shared" si="358"/>
        <v>I040464081110VT100</v>
      </c>
      <c r="W5747" s="251" t="str">
        <f t="shared" si="359"/>
        <v>I040464081110-VT100</v>
      </c>
    </row>
    <row r="5748" spans="1:23" x14ac:dyDescent="0.3">
      <c r="A5748" s="256" t="str">
        <f t="shared" si="357"/>
        <v>I0404640-811300K300-00003</v>
      </c>
      <c r="B5748" s="251" t="s">
        <v>16443</v>
      </c>
      <c r="C5748" s="251" t="s">
        <v>10031</v>
      </c>
      <c r="D5748" s="251" t="s">
        <v>16439</v>
      </c>
      <c r="E5748" s="251" t="s">
        <v>14586</v>
      </c>
      <c r="F5748" s="251" t="s">
        <v>9968</v>
      </c>
      <c r="G5748" s="251" t="s">
        <v>230</v>
      </c>
      <c r="H5748" s="251" t="s">
        <v>5092</v>
      </c>
      <c r="I5748" s="257" t="str">
        <f t="shared" si="356"/>
        <v>-00003</v>
      </c>
      <c r="J5748" s="251">
        <v>3</v>
      </c>
      <c r="K5748" s="251">
        <v>3</v>
      </c>
      <c r="M5748" s="251" t="s">
        <v>9958</v>
      </c>
      <c r="N5748" s="251" t="s">
        <v>15248</v>
      </c>
      <c r="O5748" s="251">
        <v>3</v>
      </c>
      <c r="Q5748" s="251" t="s">
        <v>16443</v>
      </c>
      <c r="R5748" s="251" t="s">
        <v>10028</v>
      </c>
      <c r="S5748" s="251" t="s">
        <v>229</v>
      </c>
      <c r="T5748" s="251" t="str">
        <f t="shared" si="358"/>
        <v>I0404640811300K300</v>
      </c>
      <c r="W5748" s="251" t="str">
        <f t="shared" si="359"/>
        <v>I040464081130-0K300</v>
      </c>
    </row>
    <row r="5749" spans="1:23" x14ac:dyDescent="0.3">
      <c r="A5749" s="256" t="str">
        <f t="shared" si="357"/>
        <v>I0404640-811300K310-00003</v>
      </c>
      <c r="B5749" s="251" t="s">
        <v>16444</v>
      </c>
      <c r="C5749" s="251" t="s">
        <v>10031</v>
      </c>
      <c r="D5749" s="251" t="s">
        <v>16439</v>
      </c>
      <c r="E5749" s="251" t="s">
        <v>14586</v>
      </c>
      <c r="F5749" s="251" t="s">
        <v>9970</v>
      </c>
      <c r="G5749" s="251" t="s">
        <v>246</v>
      </c>
      <c r="H5749" s="251" t="s">
        <v>5092</v>
      </c>
      <c r="I5749" s="257" t="str">
        <f t="shared" si="356"/>
        <v>-00003</v>
      </c>
      <c r="J5749" s="251">
        <v>3</v>
      </c>
      <c r="K5749" s="251">
        <v>3</v>
      </c>
      <c r="M5749" s="251" t="s">
        <v>9958</v>
      </c>
      <c r="N5749" s="251" t="s">
        <v>15248</v>
      </c>
      <c r="O5749" s="251">
        <v>3</v>
      </c>
      <c r="Q5749" s="251" t="s">
        <v>16444</v>
      </c>
      <c r="R5749" s="251" t="s">
        <v>10028</v>
      </c>
      <c r="S5749" s="251" t="s">
        <v>245</v>
      </c>
      <c r="T5749" s="251" t="str">
        <f t="shared" si="358"/>
        <v>I0404640811300K310</v>
      </c>
      <c r="W5749" s="251" t="str">
        <f t="shared" si="359"/>
        <v>I040464081130-0K310</v>
      </c>
    </row>
    <row r="5750" spans="1:23" x14ac:dyDescent="0.3">
      <c r="A5750" s="256" t="str">
        <f t="shared" si="357"/>
        <v>I0404640-81130VT080-00001</v>
      </c>
      <c r="B5750" s="251" t="s">
        <v>16445</v>
      </c>
      <c r="C5750" s="251" t="s">
        <v>10031</v>
      </c>
      <c r="D5750" s="251" t="s">
        <v>16439</v>
      </c>
      <c r="E5750" s="251" t="s">
        <v>14586</v>
      </c>
      <c r="F5750" s="251" t="s">
        <v>9972</v>
      </c>
      <c r="G5750" s="251" t="s">
        <v>10762</v>
      </c>
      <c r="H5750" s="251" t="s">
        <v>5101</v>
      </c>
      <c r="I5750" s="257" t="str">
        <f t="shared" si="356"/>
        <v>-00001</v>
      </c>
      <c r="J5750" s="251">
        <v>1</v>
      </c>
      <c r="K5750" s="251">
        <v>1</v>
      </c>
      <c r="M5750" s="251" t="s">
        <v>9958</v>
      </c>
      <c r="N5750" s="251" t="s">
        <v>15248</v>
      </c>
      <c r="O5750" s="251">
        <v>1</v>
      </c>
      <c r="Q5750" s="251" t="s">
        <v>16445</v>
      </c>
      <c r="R5750" s="251" t="s">
        <v>10028</v>
      </c>
      <c r="S5750" s="251" t="s">
        <v>8699</v>
      </c>
      <c r="T5750" s="251" t="str">
        <f t="shared" si="358"/>
        <v>I040464081130VT080</v>
      </c>
      <c r="W5750" s="251" t="str">
        <f t="shared" si="359"/>
        <v>I040464081130-VT080</v>
      </c>
    </row>
    <row r="5751" spans="1:23" x14ac:dyDescent="0.3">
      <c r="A5751" s="256" t="str">
        <f t="shared" si="357"/>
        <v>I0404640-811500K300-00002</v>
      </c>
      <c r="B5751" s="251" t="s">
        <v>16446</v>
      </c>
      <c r="C5751" s="251" t="s">
        <v>10031</v>
      </c>
      <c r="D5751" s="251" t="s">
        <v>16439</v>
      </c>
      <c r="E5751" s="251" t="s">
        <v>14586</v>
      </c>
      <c r="F5751" s="251" t="s">
        <v>9974</v>
      </c>
      <c r="G5751" s="251" t="s">
        <v>234</v>
      </c>
      <c r="H5751" s="251" t="s">
        <v>5093</v>
      </c>
      <c r="I5751" s="257" t="str">
        <f t="shared" si="356"/>
        <v>-00002</v>
      </c>
      <c r="J5751" s="251">
        <v>2</v>
      </c>
      <c r="K5751" s="251">
        <v>2</v>
      </c>
      <c r="M5751" s="251" t="s">
        <v>9958</v>
      </c>
      <c r="N5751" s="251" t="s">
        <v>15248</v>
      </c>
      <c r="O5751" s="251">
        <v>2</v>
      </c>
      <c r="Q5751" s="251" t="s">
        <v>16446</v>
      </c>
      <c r="R5751" s="251" t="s">
        <v>10028</v>
      </c>
      <c r="S5751" s="251" t="s">
        <v>233</v>
      </c>
      <c r="T5751" s="251" t="str">
        <f t="shared" si="358"/>
        <v>I0404640811500K300</v>
      </c>
      <c r="W5751" s="251" t="str">
        <f t="shared" si="359"/>
        <v>I040464081150-0K300</v>
      </c>
    </row>
    <row r="5752" spans="1:23" x14ac:dyDescent="0.3">
      <c r="A5752" s="256" t="str">
        <f t="shared" si="357"/>
        <v>I0404640-81150VT040-00003</v>
      </c>
      <c r="B5752" s="251" t="s">
        <v>16447</v>
      </c>
      <c r="C5752" s="251" t="s">
        <v>10031</v>
      </c>
      <c r="D5752" s="251" t="s">
        <v>16439</v>
      </c>
      <c r="E5752" s="251" t="s">
        <v>14586</v>
      </c>
      <c r="F5752" s="251" t="s">
        <v>9976</v>
      </c>
      <c r="G5752" s="251" t="s">
        <v>10051</v>
      </c>
      <c r="H5752" s="251" t="s">
        <v>3429</v>
      </c>
      <c r="I5752" s="257" t="str">
        <f t="shared" si="356"/>
        <v>-00003</v>
      </c>
      <c r="J5752" s="251">
        <v>3</v>
      </c>
      <c r="K5752" s="251">
        <v>3</v>
      </c>
      <c r="M5752" s="251" t="s">
        <v>9958</v>
      </c>
      <c r="N5752" s="251" t="s">
        <v>15248</v>
      </c>
      <c r="O5752" s="251">
        <v>3</v>
      </c>
      <c r="Q5752" s="251" t="s">
        <v>16447</v>
      </c>
      <c r="R5752" s="251" t="s">
        <v>10028</v>
      </c>
      <c r="S5752" s="251" t="s">
        <v>3725</v>
      </c>
      <c r="T5752" s="251" t="str">
        <f t="shared" si="358"/>
        <v>I040464081150VT040</v>
      </c>
      <c r="W5752" s="251" t="str">
        <f t="shared" si="359"/>
        <v>I040464081150-VT040</v>
      </c>
    </row>
    <row r="5753" spans="1:23" x14ac:dyDescent="0.3">
      <c r="A5753" s="256" t="str">
        <f t="shared" si="357"/>
        <v>I0404640-81150VT080-00003</v>
      </c>
      <c r="B5753" s="251" t="s">
        <v>16448</v>
      </c>
      <c r="C5753" s="251" t="s">
        <v>10031</v>
      </c>
      <c r="D5753" s="251" t="s">
        <v>16439</v>
      </c>
      <c r="E5753" s="251" t="s">
        <v>14586</v>
      </c>
      <c r="F5753" s="251" t="s">
        <v>9978</v>
      </c>
      <c r="G5753" s="251" t="s">
        <v>10242</v>
      </c>
      <c r="H5753" s="251" t="s">
        <v>3429</v>
      </c>
      <c r="I5753" s="257" t="str">
        <f t="shared" si="356"/>
        <v>-00003</v>
      </c>
      <c r="J5753" s="251">
        <v>3</v>
      </c>
      <c r="K5753" s="251">
        <v>3</v>
      </c>
      <c r="M5753" s="251" t="s">
        <v>9958</v>
      </c>
      <c r="N5753" s="251" t="s">
        <v>15248</v>
      </c>
      <c r="O5753" s="251">
        <v>3</v>
      </c>
      <c r="Q5753" s="251" t="s">
        <v>16448</v>
      </c>
      <c r="R5753" s="251" t="s">
        <v>10028</v>
      </c>
      <c r="S5753" s="251" t="s">
        <v>3731</v>
      </c>
      <c r="T5753" s="251" t="str">
        <f t="shared" si="358"/>
        <v>I040464081150VT080</v>
      </c>
      <c r="W5753" s="251" t="str">
        <f t="shared" si="359"/>
        <v>I040464081150-VT080</v>
      </c>
    </row>
    <row r="5754" spans="1:23" x14ac:dyDescent="0.3">
      <c r="A5754" s="256" t="str">
        <f t="shared" si="357"/>
        <v>I0404640-81150VT100-00002</v>
      </c>
      <c r="B5754" s="251" t="s">
        <v>16449</v>
      </c>
      <c r="C5754" s="251" t="s">
        <v>10031</v>
      </c>
      <c r="D5754" s="251" t="s">
        <v>16439</v>
      </c>
      <c r="E5754" s="251" t="s">
        <v>14586</v>
      </c>
      <c r="F5754" s="251" t="s">
        <v>9980</v>
      </c>
      <c r="G5754" s="251" t="s">
        <v>4999</v>
      </c>
      <c r="H5754" s="251" t="s">
        <v>3429</v>
      </c>
      <c r="I5754" s="257" t="str">
        <f t="shared" si="356"/>
        <v>-00002</v>
      </c>
      <c r="J5754" s="251">
        <v>2</v>
      </c>
      <c r="K5754" s="251">
        <v>2</v>
      </c>
      <c r="M5754" s="251" t="s">
        <v>9958</v>
      </c>
      <c r="N5754" s="251" t="s">
        <v>15248</v>
      </c>
      <c r="O5754" s="251">
        <v>2</v>
      </c>
      <c r="Q5754" s="251" t="s">
        <v>16449</v>
      </c>
      <c r="R5754" s="251" t="s">
        <v>10028</v>
      </c>
      <c r="S5754" s="251" t="s">
        <v>3735</v>
      </c>
      <c r="T5754" s="251" t="str">
        <f t="shared" si="358"/>
        <v>I040464081150VT100</v>
      </c>
      <c r="W5754" s="251" t="str">
        <f t="shared" si="359"/>
        <v>I040464081150-VT100</v>
      </c>
    </row>
    <row r="5755" spans="1:23" x14ac:dyDescent="0.3">
      <c r="A5755" s="256" t="str">
        <f t="shared" si="357"/>
        <v>I0404640-81170VT040-00001</v>
      </c>
      <c r="B5755" s="251" t="s">
        <v>16450</v>
      </c>
      <c r="C5755" s="251" t="s">
        <v>10031</v>
      </c>
      <c r="D5755" s="251" t="s">
        <v>16439</v>
      </c>
      <c r="E5755" s="251" t="s">
        <v>14586</v>
      </c>
      <c r="F5755" s="251" t="s">
        <v>9982</v>
      </c>
      <c r="G5755" s="251" t="s">
        <v>10054</v>
      </c>
      <c r="H5755" s="251" t="s">
        <v>5102</v>
      </c>
      <c r="I5755" s="257" t="str">
        <f t="shared" si="356"/>
        <v>-00001</v>
      </c>
      <c r="J5755" s="251">
        <v>1</v>
      </c>
      <c r="K5755" s="251">
        <v>1</v>
      </c>
      <c r="M5755" s="251" t="s">
        <v>9958</v>
      </c>
      <c r="N5755" s="251" t="s">
        <v>15248</v>
      </c>
      <c r="O5755" s="251">
        <v>1</v>
      </c>
      <c r="Q5755" s="251" t="s">
        <v>16450</v>
      </c>
      <c r="R5755" s="251" t="s">
        <v>10028</v>
      </c>
      <c r="S5755" s="251" t="s">
        <v>8706</v>
      </c>
      <c r="T5755" s="251" t="str">
        <f t="shared" si="358"/>
        <v>I040464081170VT040</v>
      </c>
      <c r="W5755" s="251" t="str">
        <f t="shared" si="359"/>
        <v>I040464081170-VT040</v>
      </c>
    </row>
    <row r="5756" spans="1:23" x14ac:dyDescent="0.3">
      <c r="A5756" s="256" t="str">
        <f t="shared" si="357"/>
        <v>I0404640-812100K031-00001</v>
      </c>
      <c r="B5756" s="251" t="s">
        <v>16451</v>
      </c>
      <c r="C5756" s="251" t="s">
        <v>10031</v>
      </c>
      <c r="D5756" s="251" t="s">
        <v>16439</v>
      </c>
      <c r="E5756" s="251" t="s">
        <v>14586</v>
      </c>
      <c r="F5756" s="251" t="s">
        <v>9984</v>
      </c>
      <c r="G5756" s="251" t="s">
        <v>593</v>
      </c>
      <c r="H5756" s="251" t="s">
        <v>5163</v>
      </c>
      <c r="I5756" s="257" t="str">
        <f t="shared" si="356"/>
        <v>-00001</v>
      </c>
      <c r="J5756" s="251">
        <v>1</v>
      </c>
      <c r="K5756" s="251">
        <v>1</v>
      </c>
      <c r="M5756" s="251" t="s">
        <v>9993</v>
      </c>
      <c r="N5756" s="251" t="s">
        <v>15248</v>
      </c>
      <c r="O5756" s="251">
        <v>1</v>
      </c>
      <c r="Q5756" s="251" t="s">
        <v>16451</v>
      </c>
      <c r="R5756" s="251" t="s">
        <v>10028</v>
      </c>
      <c r="S5756" s="251" t="s">
        <v>592</v>
      </c>
      <c r="T5756" s="251" t="str">
        <f t="shared" si="358"/>
        <v>I0404640812100K031</v>
      </c>
      <c r="W5756" s="251" t="str">
        <f t="shared" si="359"/>
        <v>I040464081210-0K031</v>
      </c>
    </row>
    <row r="5757" spans="1:23" x14ac:dyDescent="0.3">
      <c r="A5757" s="256" t="str">
        <f t="shared" si="357"/>
        <v>I0404640-812100K090-00001</v>
      </c>
      <c r="B5757" s="251" t="s">
        <v>16452</v>
      </c>
      <c r="C5757" s="251" t="s">
        <v>10031</v>
      </c>
      <c r="D5757" s="251" t="s">
        <v>16439</v>
      </c>
      <c r="E5757" s="251" t="s">
        <v>14586</v>
      </c>
      <c r="F5757" s="251" t="s">
        <v>9986</v>
      </c>
      <c r="G5757" s="251" t="s">
        <v>609</v>
      </c>
      <c r="H5757" s="251" t="s">
        <v>5167</v>
      </c>
      <c r="I5757" s="257" t="str">
        <f t="shared" si="356"/>
        <v>-00001</v>
      </c>
      <c r="J5757" s="251">
        <v>1</v>
      </c>
      <c r="K5757" s="251">
        <v>1</v>
      </c>
      <c r="M5757" s="251" t="s">
        <v>9993</v>
      </c>
      <c r="N5757" s="251" t="s">
        <v>15248</v>
      </c>
      <c r="O5757" s="251">
        <v>1</v>
      </c>
      <c r="Q5757" s="251" t="s">
        <v>16452</v>
      </c>
      <c r="R5757" s="251" t="s">
        <v>10028</v>
      </c>
      <c r="S5757" s="251" t="s">
        <v>608</v>
      </c>
      <c r="T5757" s="251" t="str">
        <f t="shared" si="358"/>
        <v>I0404640812100K090</v>
      </c>
      <c r="W5757" s="251" t="str">
        <f t="shared" si="359"/>
        <v>I040464081210-0K090</v>
      </c>
    </row>
    <row r="5758" spans="1:23" x14ac:dyDescent="0.3">
      <c r="A5758" s="256" t="str">
        <f t="shared" si="357"/>
        <v>I0404640-812200K031-00001</v>
      </c>
      <c r="B5758" s="251" t="s">
        <v>16453</v>
      </c>
      <c r="C5758" s="251" t="s">
        <v>10031</v>
      </c>
      <c r="D5758" s="251" t="s">
        <v>16439</v>
      </c>
      <c r="E5758" s="251" t="s">
        <v>14586</v>
      </c>
      <c r="F5758" s="251" t="s">
        <v>9988</v>
      </c>
      <c r="G5758" s="251" t="s">
        <v>601</v>
      </c>
      <c r="H5758" s="251" t="s">
        <v>5165</v>
      </c>
      <c r="I5758" s="257" t="str">
        <f t="shared" si="356"/>
        <v>-00001</v>
      </c>
      <c r="J5758" s="251">
        <v>1</v>
      </c>
      <c r="K5758" s="251">
        <v>1</v>
      </c>
      <c r="M5758" s="251" t="s">
        <v>9993</v>
      </c>
      <c r="N5758" s="251" t="s">
        <v>15248</v>
      </c>
      <c r="O5758" s="251">
        <v>1</v>
      </c>
      <c r="Q5758" s="251" t="s">
        <v>16453</v>
      </c>
      <c r="R5758" s="251" t="s">
        <v>10028</v>
      </c>
      <c r="S5758" s="251" t="s">
        <v>600</v>
      </c>
      <c r="T5758" s="251" t="str">
        <f t="shared" si="358"/>
        <v>I0404640812200K031</v>
      </c>
      <c r="W5758" s="251" t="str">
        <f t="shared" si="359"/>
        <v>I040464081220-0K031</v>
      </c>
    </row>
    <row r="5759" spans="1:23" x14ac:dyDescent="0.3">
      <c r="A5759" s="256" t="str">
        <f t="shared" si="357"/>
        <v>I0404640-815500K080-00001</v>
      </c>
      <c r="B5759" s="251" t="s">
        <v>16454</v>
      </c>
      <c r="C5759" s="251" t="s">
        <v>10031</v>
      </c>
      <c r="D5759" s="251" t="s">
        <v>16439</v>
      </c>
      <c r="E5759" s="251" t="s">
        <v>14586</v>
      </c>
      <c r="F5759" s="251" t="s">
        <v>9990</v>
      </c>
      <c r="G5759" s="251" t="s">
        <v>151</v>
      </c>
      <c r="H5759" s="251" t="s">
        <v>5045</v>
      </c>
      <c r="I5759" s="257" t="str">
        <f t="shared" si="356"/>
        <v>-00001</v>
      </c>
      <c r="J5759" s="251">
        <v>1</v>
      </c>
      <c r="K5759" s="251">
        <v>1</v>
      </c>
      <c r="M5759" s="251" t="s">
        <v>9958</v>
      </c>
      <c r="N5759" s="251" t="s">
        <v>15248</v>
      </c>
      <c r="O5759" s="251">
        <v>1</v>
      </c>
      <c r="Q5759" s="251" t="s">
        <v>16454</v>
      </c>
      <c r="R5759" s="251" t="s">
        <v>10028</v>
      </c>
      <c r="S5759" s="251" t="s">
        <v>150</v>
      </c>
      <c r="T5759" s="251" t="str">
        <f t="shared" si="358"/>
        <v>I0404640815500K080</v>
      </c>
      <c r="W5759" s="251" t="str">
        <f t="shared" si="359"/>
        <v>I040464081550-0K080</v>
      </c>
    </row>
    <row r="5760" spans="1:23" x14ac:dyDescent="0.3">
      <c r="A5760" s="256" t="str">
        <f t="shared" si="357"/>
        <v>I0404640-81550VT020-00002</v>
      </c>
      <c r="B5760" s="251" t="s">
        <v>16455</v>
      </c>
      <c r="C5760" s="251" t="s">
        <v>10031</v>
      </c>
      <c r="D5760" s="251" t="s">
        <v>16439</v>
      </c>
      <c r="E5760" s="251" t="s">
        <v>14586</v>
      </c>
      <c r="F5760" s="251" t="s">
        <v>9992</v>
      </c>
      <c r="G5760" s="251" t="s">
        <v>10057</v>
      </c>
      <c r="H5760" s="251" t="s">
        <v>5202</v>
      </c>
      <c r="I5760" s="257" t="str">
        <f t="shared" si="356"/>
        <v>-00002</v>
      </c>
      <c r="J5760" s="251">
        <v>2</v>
      </c>
      <c r="K5760" s="251">
        <v>2</v>
      </c>
      <c r="M5760" s="251" t="s">
        <v>9958</v>
      </c>
      <c r="N5760" s="251" t="s">
        <v>15248</v>
      </c>
      <c r="O5760" s="251">
        <v>2</v>
      </c>
      <c r="Q5760" s="251" t="s">
        <v>16455</v>
      </c>
      <c r="R5760" s="251" t="s">
        <v>10028</v>
      </c>
      <c r="S5760" s="251" t="s">
        <v>3737</v>
      </c>
      <c r="T5760" s="251" t="str">
        <f t="shared" si="358"/>
        <v>I040464081550VT020</v>
      </c>
      <c r="W5760" s="251" t="str">
        <f t="shared" si="359"/>
        <v>I040464081550-VT020</v>
      </c>
    </row>
    <row r="5761" spans="1:23" x14ac:dyDescent="0.3">
      <c r="A5761" s="256" t="str">
        <f t="shared" si="357"/>
        <v>I0404640-81550VT050-00003</v>
      </c>
      <c r="B5761" s="251" t="s">
        <v>16456</v>
      </c>
      <c r="C5761" s="251" t="s">
        <v>10031</v>
      </c>
      <c r="D5761" s="251" t="s">
        <v>16439</v>
      </c>
      <c r="E5761" s="251" t="s">
        <v>14586</v>
      </c>
      <c r="F5761" s="251" t="s">
        <v>9995</v>
      </c>
      <c r="G5761" s="251" t="s">
        <v>5265</v>
      </c>
      <c r="H5761" s="251" t="s">
        <v>5202</v>
      </c>
      <c r="I5761" s="257" t="str">
        <f t="shared" si="356"/>
        <v>-00003</v>
      </c>
      <c r="J5761" s="251">
        <v>3</v>
      </c>
      <c r="K5761" s="251">
        <v>3</v>
      </c>
      <c r="M5761" s="251" t="s">
        <v>9958</v>
      </c>
      <c r="N5761" s="251" t="s">
        <v>15248</v>
      </c>
      <c r="O5761" s="251">
        <v>3</v>
      </c>
      <c r="Q5761" s="251" t="s">
        <v>16456</v>
      </c>
      <c r="R5761" s="251" t="s">
        <v>10028</v>
      </c>
      <c r="S5761" s="251" t="s">
        <v>3740</v>
      </c>
      <c r="T5761" s="251" t="str">
        <f t="shared" si="358"/>
        <v>I040464081550VT050</v>
      </c>
      <c r="W5761" s="251" t="str">
        <f t="shared" si="359"/>
        <v>I040464081550-VT050</v>
      </c>
    </row>
    <row r="5762" spans="1:23" x14ac:dyDescent="0.3">
      <c r="A5762" s="256" t="str">
        <f t="shared" si="357"/>
        <v>I0404640-81551VT020-00001</v>
      </c>
      <c r="B5762" s="251" t="s">
        <v>16457</v>
      </c>
      <c r="C5762" s="251" t="s">
        <v>10031</v>
      </c>
      <c r="D5762" s="251" t="s">
        <v>16439</v>
      </c>
      <c r="E5762" s="251" t="s">
        <v>14586</v>
      </c>
      <c r="F5762" s="251" t="s">
        <v>9997</v>
      </c>
      <c r="G5762" s="251" t="s">
        <v>10060</v>
      </c>
      <c r="H5762" s="251" t="s">
        <v>3436</v>
      </c>
      <c r="I5762" s="257" t="str">
        <f t="shared" si="356"/>
        <v>-00001</v>
      </c>
      <c r="J5762" s="251">
        <v>1</v>
      </c>
      <c r="K5762" s="251">
        <v>1</v>
      </c>
      <c r="M5762" s="251" t="s">
        <v>9958</v>
      </c>
      <c r="N5762" s="251" t="s">
        <v>15248</v>
      </c>
      <c r="O5762" s="251">
        <v>1</v>
      </c>
      <c r="Q5762" s="251" t="s">
        <v>16457</v>
      </c>
      <c r="R5762" s="251" t="s">
        <v>10028</v>
      </c>
      <c r="S5762" s="251" t="s">
        <v>3761</v>
      </c>
      <c r="T5762" s="251" t="str">
        <f t="shared" si="358"/>
        <v>I040464081551VT020</v>
      </c>
      <c r="W5762" s="251" t="str">
        <f t="shared" si="359"/>
        <v>I040464081551-VT020</v>
      </c>
    </row>
    <row r="5763" spans="1:23" x14ac:dyDescent="0.3">
      <c r="A5763" s="256" t="str">
        <f t="shared" si="357"/>
        <v>I0404640-81551VT050-00001</v>
      </c>
      <c r="B5763" s="251" t="s">
        <v>16458</v>
      </c>
      <c r="C5763" s="251" t="s">
        <v>10031</v>
      </c>
      <c r="D5763" s="251" t="s">
        <v>16439</v>
      </c>
      <c r="E5763" s="251" t="s">
        <v>14586</v>
      </c>
      <c r="F5763" s="251" t="s">
        <v>10000</v>
      </c>
      <c r="G5763" s="251" t="s">
        <v>10062</v>
      </c>
      <c r="H5763" s="251" t="s">
        <v>3436</v>
      </c>
      <c r="I5763" s="257" t="str">
        <f t="shared" si="356"/>
        <v>-00001</v>
      </c>
      <c r="J5763" s="251">
        <v>1</v>
      </c>
      <c r="K5763" s="251">
        <v>1</v>
      </c>
      <c r="M5763" s="251" t="s">
        <v>9958</v>
      </c>
      <c r="N5763" s="251" t="s">
        <v>15248</v>
      </c>
      <c r="O5763" s="251">
        <v>1</v>
      </c>
      <c r="Q5763" s="251" t="s">
        <v>16458</v>
      </c>
      <c r="R5763" s="251" t="s">
        <v>10028</v>
      </c>
      <c r="S5763" s="251" t="s">
        <v>3763</v>
      </c>
      <c r="T5763" s="251" t="str">
        <f t="shared" si="358"/>
        <v>I040464081551VT050</v>
      </c>
      <c r="W5763" s="251" t="str">
        <f t="shared" si="359"/>
        <v>I040464081551-VT050</v>
      </c>
    </row>
    <row r="5764" spans="1:23" x14ac:dyDescent="0.3">
      <c r="A5764" s="256" t="str">
        <f t="shared" si="357"/>
        <v>I0404640-815600K080-00002</v>
      </c>
      <c r="B5764" s="251" t="s">
        <v>16459</v>
      </c>
      <c r="C5764" s="251" t="s">
        <v>10031</v>
      </c>
      <c r="D5764" s="251" t="s">
        <v>16439</v>
      </c>
      <c r="E5764" s="251" t="s">
        <v>14586</v>
      </c>
      <c r="F5764" s="251" t="s">
        <v>10002</v>
      </c>
      <c r="G5764" s="251" t="s">
        <v>164</v>
      </c>
      <c r="H5764" s="251" t="s">
        <v>5047</v>
      </c>
      <c r="I5764" s="257" t="str">
        <f t="shared" si="356"/>
        <v>-00002</v>
      </c>
      <c r="J5764" s="251">
        <v>2</v>
      </c>
      <c r="K5764" s="251">
        <v>2</v>
      </c>
      <c r="M5764" s="251" t="s">
        <v>9958</v>
      </c>
      <c r="N5764" s="251" t="s">
        <v>15248</v>
      </c>
      <c r="O5764" s="251">
        <v>2</v>
      </c>
      <c r="Q5764" s="251" t="s">
        <v>16459</v>
      </c>
      <c r="R5764" s="251" t="s">
        <v>10028</v>
      </c>
      <c r="S5764" s="251" t="s">
        <v>163</v>
      </c>
      <c r="T5764" s="251" t="str">
        <f t="shared" si="358"/>
        <v>I0404640815600K080</v>
      </c>
      <c r="W5764" s="251" t="str">
        <f t="shared" si="359"/>
        <v>I040464081560-0K080</v>
      </c>
    </row>
    <row r="5765" spans="1:23" x14ac:dyDescent="0.3">
      <c r="A5765" s="256" t="str">
        <f t="shared" si="357"/>
        <v>I0404640-81560VT020-00002</v>
      </c>
      <c r="B5765" s="251" t="s">
        <v>16460</v>
      </c>
      <c r="C5765" s="251" t="s">
        <v>10031</v>
      </c>
      <c r="D5765" s="251" t="s">
        <v>16439</v>
      </c>
      <c r="E5765" s="251" t="s">
        <v>14586</v>
      </c>
      <c r="F5765" s="251" t="s">
        <v>10005</v>
      </c>
      <c r="G5765" s="251" t="s">
        <v>10065</v>
      </c>
      <c r="H5765" s="251" t="s">
        <v>5204</v>
      </c>
      <c r="I5765" s="257" t="str">
        <f t="shared" si="356"/>
        <v>-00002</v>
      </c>
      <c r="J5765" s="251">
        <v>2</v>
      </c>
      <c r="K5765" s="251">
        <v>2</v>
      </c>
      <c r="M5765" s="251" t="s">
        <v>9958</v>
      </c>
      <c r="N5765" s="251" t="s">
        <v>15248</v>
      </c>
      <c r="O5765" s="251">
        <v>2</v>
      </c>
      <c r="Q5765" s="251" t="s">
        <v>16460</v>
      </c>
      <c r="R5765" s="251" t="s">
        <v>10028</v>
      </c>
      <c r="S5765" s="251" t="s">
        <v>3743</v>
      </c>
      <c r="T5765" s="251" t="str">
        <f t="shared" si="358"/>
        <v>I040464081560VT020</v>
      </c>
      <c r="W5765" s="251" t="str">
        <f t="shared" si="359"/>
        <v>I040464081560-VT020</v>
      </c>
    </row>
    <row r="5766" spans="1:23" x14ac:dyDescent="0.3">
      <c r="A5766" s="256" t="str">
        <f t="shared" si="357"/>
        <v>I0404640-81561VT020-00001</v>
      </c>
      <c r="B5766" s="251" t="s">
        <v>16461</v>
      </c>
      <c r="C5766" s="251" t="s">
        <v>10031</v>
      </c>
      <c r="D5766" s="251" t="s">
        <v>16439</v>
      </c>
      <c r="E5766" s="251" t="s">
        <v>14586</v>
      </c>
      <c r="F5766" s="251" t="s">
        <v>10009</v>
      </c>
      <c r="G5766" s="251" t="s">
        <v>10256</v>
      </c>
      <c r="H5766" s="251" t="s">
        <v>3443</v>
      </c>
      <c r="I5766" s="257" t="str">
        <f t="shared" ref="I5766:I5829" si="360">+IF(AND(O5766&lt;10),$B$2&amp;O5766,IF(AND(O5766&gt;9,O5766&lt;=99),$B$3&amp;O5766,IF(AND(O5766&gt;99,L94723&lt;1000),$B$4&amp;O5766,IF(AND(O5766&gt;999),$B$5&amp;7))))</f>
        <v>-00001</v>
      </c>
      <c r="J5766" s="251">
        <v>1</v>
      </c>
      <c r="K5766" s="251">
        <v>1</v>
      </c>
      <c r="M5766" s="251" t="s">
        <v>9958</v>
      </c>
      <c r="N5766" s="251" t="s">
        <v>15248</v>
      </c>
      <c r="O5766" s="251">
        <v>1</v>
      </c>
      <c r="Q5766" s="251" t="s">
        <v>16461</v>
      </c>
      <c r="R5766" s="251" t="s">
        <v>10028</v>
      </c>
      <c r="S5766" s="251" t="s">
        <v>3767</v>
      </c>
      <c r="T5766" s="251" t="str">
        <f t="shared" si="358"/>
        <v>I040464081561VT020</v>
      </c>
      <c r="W5766" s="251" t="str">
        <f t="shared" si="359"/>
        <v>I040464081561-VT020</v>
      </c>
    </row>
    <row r="5767" spans="1:23" x14ac:dyDescent="0.3">
      <c r="A5767" s="256" t="str">
        <f t="shared" si="357"/>
        <v>I0404640-81561VT050-00002</v>
      </c>
      <c r="B5767" s="251" t="s">
        <v>16462</v>
      </c>
      <c r="C5767" s="251" t="s">
        <v>10031</v>
      </c>
      <c r="D5767" s="251" t="s">
        <v>16439</v>
      </c>
      <c r="E5767" s="251" t="s">
        <v>14586</v>
      </c>
      <c r="F5767" s="251" t="s">
        <v>10012</v>
      </c>
      <c r="G5767" s="251" t="s">
        <v>10258</v>
      </c>
      <c r="H5767" s="251" t="s">
        <v>3443</v>
      </c>
      <c r="I5767" s="257" t="str">
        <f t="shared" si="360"/>
        <v>-00002</v>
      </c>
      <c r="J5767" s="251">
        <v>2</v>
      </c>
      <c r="K5767" s="251">
        <v>2</v>
      </c>
      <c r="M5767" s="251" t="s">
        <v>9958</v>
      </c>
      <c r="N5767" s="251" t="s">
        <v>15248</v>
      </c>
      <c r="O5767" s="251">
        <v>2</v>
      </c>
      <c r="Q5767" s="251" t="s">
        <v>16462</v>
      </c>
      <c r="R5767" s="251" t="s">
        <v>10028</v>
      </c>
      <c r="S5767" s="251" t="s">
        <v>3769</v>
      </c>
      <c r="T5767" s="251" t="str">
        <f t="shared" si="358"/>
        <v>I040464081561VT050</v>
      </c>
      <c r="W5767" s="251" t="str">
        <f t="shared" si="359"/>
        <v>I040464081561-VT050</v>
      </c>
    </row>
    <row r="5768" spans="1:23" x14ac:dyDescent="0.3">
      <c r="A5768" s="256" t="str">
        <f t="shared" ref="A5768:A5831" si="361">D5768&amp;$A$6&amp;S5768&amp;I5768</f>
        <v>I0404640-81580VT010-00002</v>
      </c>
      <c r="B5768" s="251" t="s">
        <v>16463</v>
      </c>
      <c r="C5768" s="251" t="s">
        <v>10031</v>
      </c>
      <c r="D5768" s="251" t="s">
        <v>16439</v>
      </c>
      <c r="E5768" s="251" t="s">
        <v>14586</v>
      </c>
      <c r="F5768" s="251" t="s">
        <v>10188</v>
      </c>
      <c r="G5768" s="251" t="s">
        <v>5289</v>
      </c>
      <c r="H5768" s="251" t="s">
        <v>758</v>
      </c>
      <c r="I5768" s="257" t="str">
        <f t="shared" si="360"/>
        <v>-00002</v>
      </c>
      <c r="J5768" s="251">
        <v>2</v>
      </c>
      <c r="K5768" s="251">
        <v>2</v>
      </c>
      <c r="M5768" s="251" t="s">
        <v>9993</v>
      </c>
      <c r="N5768" s="251" t="s">
        <v>15248</v>
      </c>
      <c r="O5768" s="251">
        <v>2</v>
      </c>
      <c r="Q5768" s="251" t="s">
        <v>16463</v>
      </c>
      <c r="R5768" s="251" t="s">
        <v>10028</v>
      </c>
      <c r="S5768" s="251" t="s">
        <v>3749</v>
      </c>
      <c r="T5768" s="251" t="str">
        <f t="shared" si="358"/>
        <v>I040464081580VT010</v>
      </c>
      <c r="W5768" s="251" t="str">
        <f t="shared" si="359"/>
        <v>I040464081580-VT010</v>
      </c>
    </row>
    <row r="5769" spans="1:23" x14ac:dyDescent="0.3">
      <c r="A5769" s="256" t="str">
        <f t="shared" si="361"/>
        <v>I0404640-81580VT020-00001</v>
      </c>
      <c r="B5769" s="251" t="s">
        <v>16464</v>
      </c>
      <c r="C5769" s="251" t="s">
        <v>10031</v>
      </c>
      <c r="D5769" s="251" t="s">
        <v>16439</v>
      </c>
      <c r="E5769" s="251" t="s">
        <v>14586</v>
      </c>
      <c r="F5769" s="251" t="s">
        <v>10190</v>
      </c>
      <c r="G5769" s="251" t="s">
        <v>10071</v>
      </c>
      <c r="H5769" s="251" t="s">
        <v>758</v>
      </c>
      <c r="I5769" s="257" t="str">
        <f t="shared" si="360"/>
        <v>-00001</v>
      </c>
      <c r="J5769" s="251">
        <v>1</v>
      </c>
      <c r="K5769" s="251">
        <v>1</v>
      </c>
      <c r="M5769" s="251" t="s">
        <v>9958</v>
      </c>
      <c r="N5769" s="251" t="s">
        <v>15248</v>
      </c>
      <c r="O5769" s="251">
        <v>1</v>
      </c>
      <c r="Q5769" s="251" t="s">
        <v>16464</v>
      </c>
      <c r="R5769" s="251" t="s">
        <v>10028</v>
      </c>
      <c r="S5769" s="251" t="s">
        <v>3752</v>
      </c>
      <c r="T5769" s="251" t="str">
        <f t="shared" ref="T5769:T5832" si="362">+D5769&amp;S5769</f>
        <v>I040464081580VT020</v>
      </c>
      <c r="W5769" s="251" t="str">
        <f t="shared" ref="W5769:W5832" si="363">D5769&amp;G5769</f>
        <v>I040464081580-VT020</v>
      </c>
    </row>
    <row r="5770" spans="1:23" x14ac:dyDescent="0.3">
      <c r="A5770" s="256" t="str">
        <f t="shared" si="361"/>
        <v>I0404640-81581VT020-00001</v>
      </c>
      <c r="B5770" s="251" t="s">
        <v>16465</v>
      </c>
      <c r="C5770" s="251" t="s">
        <v>10031</v>
      </c>
      <c r="D5770" s="251" t="s">
        <v>16439</v>
      </c>
      <c r="E5770" s="251" t="s">
        <v>14586</v>
      </c>
      <c r="F5770" s="251" t="s">
        <v>10192</v>
      </c>
      <c r="G5770" s="251" t="s">
        <v>10668</v>
      </c>
      <c r="H5770" s="251" t="s">
        <v>5218</v>
      </c>
      <c r="I5770" s="257" t="str">
        <f t="shared" si="360"/>
        <v>-00001</v>
      </c>
      <c r="J5770" s="251">
        <v>1</v>
      </c>
      <c r="K5770" s="251">
        <v>1</v>
      </c>
      <c r="M5770" s="251" t="s">
        <v>9993</v>
      </c>
      <c r="N5770" s="251" t="s">
        <v>15248</v>
      </c>
      <c r="O5770" s="251">
        <v>1</v>
      </c>
      <c r="Q5770" s="251" t="s">
        <v>16465</v>
      </c>
      <c r="R5770" s="251" t="s">
        <v>10028</v>
      </c>
      <c r="S5770" s="251" t="s">
        <v>3773</v>
      </c>
      <c r="T5770" s="251" t="str">
        <f t="shared" si="362"/>
        <v>I040464081581VT020</v>
      </c>
      <c r="W5770" s="251" t="str">
        <f t="shared" si="363"/>
        <v>I040464081581-VT020</v>
      </c>
    </row>
    <row r="5771" spans="1:23" x14ac:dyDescent="0.3">
      <c r="A5771" s="256" t="str">
        <f t="shared" si="361"/>
        <v>I0404640-9098115029-00001</v>
      </c>
      <c r="B5771" s="251" t="s">
        <v>16466</v>
      </c>
      <c r="C5771" s="251" t="s">
        <v>10031</v>
      </c>
      <c r="D5771" s="251" t="s">
        <v>16439</v>
      </c>
      <c r="E5771" s="251" t="s">
        <v>14586</v>
      </c>
      <c r="F5771" s="251" t="s">
        <v>10194</v>
      </c>
      <c r="G5771" s="251" t="s">
        <v>10264</v>
      </c>
      <c r="H5771" s="251" t="s">
        <v>3393</v>
      </c>
      <c r="I5771" s="257" t="str">
        <f t="shared" si="360"/>
        <v>-00001</v>
      </c>
      <c r="J5771" s="251">
        <v>1</v>
      </c>
      <c r="K5771" s="251">
        <v>1</v>
      </c>
      <c r="M5771" s="251" t="s">
        <v>10007</v>
      </c>
      <c r="N5771" s="251" t="s">
        <v>15248</v>
      </c>
      <c r="O5771" s="251">
        <v>1</v>
      </c>
      <c r="Q5771" s="251" t="s">
        <v>16466</v>
      </c>
      <c r="R5771" s="251" t="s">
        <v>10028</v>
      </c>
      <c r="S5771" s="251">
        <v>9098115029</v>
      </c>
      <c r="T5771" s="251" t="str">
        <f t="shared" si="362"/>
        <v>I04046409098115029</v>
      </c>
      <c r="W5771" s="251" t="str">
        <f t="shared" si="363"/>
        <v>I040464090981-15029</v>
      </c>
    </row>
    <row r="5772" spans="1:23" x14ac:dyDescent="0.3">
      <c r="A5772" s="256" t="str">
        <f t="shared" si="361"/>
        <v>I0606422-81110BZ610-00001</v>
      </c>
      <c r="B5772" s="251" t="s">
        <v>16467</v>
      </c>
      <c r="C5772" s="251" t="s">
        <v>10077</v>
      </c>
      <c r="D5772" s="251" t="s">
        <v>16468</v>
      </c>
      <c r="E5772" s="251" t="s">
        <v>14586</v>
      </c>
      <c r="F5772" s="251" t="s">
        <v>9957</v>
      </c>
      <c r="G5772" s="251" t="s">
        <v>1176</v>
      </c>
      <c r="H5772" s="251" t="s">
        <v>3422</v>
      </c>
      <c r="I5772" s="257" t="str">
        <f t="shared" si="360"/>
        <v>-00001</v>
      </c>
      <c r="J5772" s="251">
        <v>1</v>
      </c>
      <c r="K5772" s="251">
        <v>1</v>
      </c>
      <c r="M5772" s="251" t="s">
        <v>10864</v>
      </c>
      <c r="N5772" s="251" t="s">
        <v>14854</v>
      </c>
      <c r="O5772" s="251">
        <v>1</v>
      </c>
      <c r="Q5772" s="251" t="s">
        <v>16467</v>
      </c>
      <c r="R5772" s="251" t="s">
        <v>9960</v>
      </c>
      <c r="S5772" s="251" t="s">
        <v>1175</v>
      </c>
      <c r="T5772" s="251" t="str">
        <f t="shared" si="362"/>
        <v>I060642281110BZ610</v>
      </c>
      <c r="W5772" s="251" t="str">
        <f t="shared" si="363"/>
        <v>I060642281110-BZ610</v>
      </c>
    </row>
    <row r="5773" spans="1:23" x14ac:dyDescent="0.3">
      <c r="A5773" s="256" t="str">
        <f t="shared" si="361"/>
        <v>I0606422-81110BZ620-00004</v>
      </c>
      <c r="B5773" s="251" t="s">
        <v>16469</v>
      </c>
      <c r="C5773" s="251" t="s">
        <v>10077</v>
      </c>
      <c r="D5773" s="251" t="s">
        <v>16468</v>
      </c>
      <c r="E5773" s="251" t="s">
        <v>14586</v>
      </c>
      <c r="F5773" s="251" t="s">
        <v>9962</v>
      </c>
      <c r="G5773" s="251" t="s">
        <v>1193</v>
      </c>
      <c r="H5773" s="251" t="s">
        <v>3422</v>
      </c>
      <c r="I5773" s="257" t="str">
        <f t="shared" si="360"/>
        <v>-00004</v>
      </c>
      <c r="J5773" s="251">
        <v>4</v>
      </c>
      <c r="K5773" s="251">
        <v>4</v>
      </c>
      <c r="M5773" s="251" t="s">
        <v>9958</v>
      </c>
      <c r="N5773" s="251" t="s">
        <v>14854</v>
      </c>
      <c r="O5773" s="251">
        <v>4</v>
      </c>
      <c r="Q5773" s="251" t="s">
        <v>16469</v>
      </c>
      <c r="R5773" s="251" t="s">
        <v>9960</v>
      </c>
      <c r="S5773" s="251" t="s">
        <v>1192</v>
      </c>
      <c r="T5773" s="251" t="str">
        <f t="shared" si="362"/>
        <v>I060642281110BZ620</v>
      </c>
      <c r="W5773" s="251" t="str">
        <f t="shared" si="363"/>
        <v>I060642281110-BZ620</v>
      </c>
    </row>
    <row r="5774" spans="1:23" x14ac:dyDescent="0.3">
      <c r="A5774" s="256" t="str">
        <f t="shared" si="361"/>
        <v>I0606422-81130BZ200-00001</v>
      </c>
      <c r="B5774" s="251" t="s">
        <v>16470</v>
      </c>
      <c r="C5774" s="251" t="s">
        <v>10077</v>
      </c>
      <c r="D5774" s="251" t="s">
        <v>16468</v>
      </c>
      <c r="E5774" s="251" t="s">
        <v>14586</v>
      </c>
      <c r="F5774" s="251" t="s">
        <v>9964</v>
      </c>
      <c r="G5774" s="251" t="s">
        <v>1087</v>
      </c>
      <c r="H5774" s="251" t="s">
        <v>10791</v>
      </c>
      <c r="I5774" s="257" t="str">
        <f t="shared" si="360"/>
        <v>-00001</v>
      </c>
      <c r="J5774" s="251">
        <v>1</v>
      </c>
      <c r="K5774" s="251">
        <v>1</v>
      </c>
      <c r="M5774" s="251" t="s">
        <v>9958</v>
      </c>
      <c r="N5774" s="251" t="s">
        <v>14854</v>
      </c>
      <c r="O5774" s="251">
        <v>1</v>
      </c>
      <c r="Q5774" s="251" t="s">
        <v>16470</v>
      </c>
      <c r="R5774" s="251" t="s">
        <v>9960</v>
      </c>
      <c r="S5774" s="251" t="s">
        <v>1086</v>
      </c>
      <c r="T5774" s="251" t="str">
        <f t="shared" si="362"/>
        <v>I060642281130BZ200</v>
      </c>
      <c r="W5774" s="251" t="str">
        <f t="shared" si="363"/>
        <v>I060642281130-BZ200</v>
      </c>
    </row>
    <row r="5775" spans="1:23" x14ac:dyDescent="0.3">
      <c r="A5775" s="256" t="str">
        <f t="shared" si="361"/>
        <v>I0606422-81130BZ620-00008</v>
      </c>
      <c r="B5775" s="251" t="s">
        <v>16471</v>
      </c>
      <c r="C5775" s="251" t="s">
        <v>10077</v>
      </c>
      <c r="D5775" s="251" t="s">
        <v>16468</v>
      </c>
      <c r="E5775" s="251" t="s">
        <v>14586</v>
      </c>
      <c r="F5775" s="251" t="s">
        <v>9966</v>
      </c>
      <c r="G5775" s="251" t="s">
        <v>1198</v>
      </c>
      <c r="H5775" s="251" t="s">
        <v>5101</v>
      </c>
      <c r="I5775" s="257" t="str">
        <f t="shared" si="360"/>
        <v>-00008</v>
      </c>
      <c r="J5775" s="251">
        <v>8</v>
      </c>
      <c r="K5775" s="251">
        <v>8</v>
      </c>
      <c r="M5775" s="251" t="s">
        <v>9958</v>
      </c>
      <c r="N5775" s="251" t="s">
        <v>14854</v>
      </c>
      <c r="O5775" s="251">
        <v>8</v>
      </c>
      <c r="Q5775" s="251" t="s">
        <v>16471</v>
      </c>
      <c r="R5775" s="251" t="s">
        <v>9960</v>
      </c>
      <c r="S5775" s="251" t="s">
        <v>1197</v>
      </c>
      <c r="T5775" s="251" t="str">
        <f t="shared" si="362"/>
        <v>I060642281130BZ620</v>
      </c>
      <c r="W5775" s="251" t="str">
        <f t="shared" si="363"/>
        <v>I060642281130-BZ620</v>
      </c>
    </row>
    <row r="5776" spans="1:23" x14ac:dyDescent="0.3">
      <c r="A5776" s="256" t="str">
        <f t="shared" si="361"/>
        <v>I0606422-81150BZ620-00006</v>
      </c>
      <c r="B5776" s="251" t="s">
        <v>16472</v>
      </c>
      <c r="C5776" s="251" t="s">
        <v>10077</v>
      </c>
      <c r="D5776" s="251" t="s">
        <v>16468</v>
      </c>
      <c r="E5776" s="251" t="s">
        <v>14586</v>
      </c>
      <c r="F5776" s="251" t="s">
        <v>9968</v>
      </c>
      <c r="G5776" s="251" t="s">
        <v>1203</v>
      </c>
      <c r="H5776" s="251" t="s">
        <v>3429</v>
      </c>
      <c r="I5776" s="257" t="str">
        <f t="shared" si="360"/>
        <v>-00006</v>
      </c>
      <c r="J5776" s="251">
        <v>6</v>
      </c>
      <c r="K5776" s="251">
        <v>6</v>
      </c>
      <c r="M5776" s="251" t="s">
        <v>9958</v>
      </c>
      <c r="N5776" s="251" t="s">
        <v>14854</v>
      </c>
      <c r="O5776" s="251">
        <v>6</v>
      </c>
      <c r="Q5776" s="251" t="s">
        <v>16472</v>
      </c>
      <c r="R5776" s="251" t="s">
        <v>9960</v>
      </c>
      <c r="S5776" s="251" t="s">
        <v>1202</v>
      </c>
      <c r="T5776" s="251" t="str">
        <f t="shared" si="362"/>
        <v>I060642281150BZ620</v>
      </c>
      <c r="W5776" s="251" t="str">
        <f t="shared" si="363"/>
        <v>I060642281150-BZ620</v>
      </c>
    </row>
    <row r="5777" spans="1:23" x14ac:dyDescent="0.3">
      <c r="A5777" s="256" t="str">
        <f t="shared" si="361"/>
        <v>I0606422-81150BZ630-00001</v>
      </c>
      <c r="B5777" s="251" t="s">
        <v>16473</v>
      </c>
      <c r="C5777" s="251" t="s">
        <v>10077</v>
      </c>
      <c r="D5777" s="251" t="s">
        <v>16468</v>
      </c>
      <c r="E5777" s="251" t="s">
        <v>14586</v>
      </c>
      <c r="F5777" s="251" t="s">
        <v>9970</v>
      </c>
      <c r="G5777" s="251" t="s">
        <v>1222</v>
      </c>
      <c r="H5777" s="251" t="s">
        <v>3429</v>
      </c>
      <c r="I5777" s="257" t="str">
        <f t="shared" si="360"/>
        <v>-00001</v>
      </c>
      <c r="J5777" s="251">
        <v>1</v>
      </c>
      <c r="K5777" s="251">
        <v>1</v>
      </c>
      <c r="M5777" s="251" t="s">
        <v>10864</v>
      </c>
      <c r="N5777" s="251" t="s">
        <v>14854</v>
      </c>
      <c r="O5777" s="251">
        <v>1</v>
      </c>
      <c r="Q5777" s="251" t="s">
        <v>16473</v>
      </c>
      <c r="R5777" s="251" t="s">
        <v>9960</v>
      </c>
      <c r="S5777" s="251" t="s">
        <v>1221</v>
      </c>
      <c r="T5777" s="251" t="str">
        <f t="shared" si="362"/>
        <v>I060642281150BZ630</v>
      </c>
      <c r="W5777" s="251" t="str">
        <f t="shared" si="363"/>
        <v>I060642281150-BZ630</v>
      </c>
    </row>
    <row r="5778" spans="1:23" x14ac:dyDescent="0.3">
      <c r="A5778" s="256" t="str">
        <f t="shared" si="361"/>
        <v>I0606422-81170BZ440-00001</v>
      </c>
      <c r="B5778" s="251" t="s">
        <v>16474</v>
      </c>
      <c r="C5778" s="251" t="s">
        <v>10077</v>
      </c>
      <c r="D5778" s="251" t="s">
        <v>16468</v>
      </c>
      <c r="E5778" s="251" t="s">
        <v>14586</v>
      </c>
      <c r="F5778" s="251" t="s">
        <v>9972</v>
      </c>
      <c r="G5778" s="251" t="s">
        <v>3567</v>
      </c>
      <c r="H5778" s="251" t="s">
        <v>391</v>
      </c>
      <c r="I5778" s="257" t="str">
        <f t="shared" si="360"/>
        <v>-00001</v>
      </c>
      <c r="J5778" s="251">
        <v>1</v>
      </c>
      <c r="K5778" s="251">
        <v>1</v>
      </c>
      <c r="M5778" s="251" t="s">
        <v>9958</v>
      </c>
      <c r="N5778" s="251" t="s">
        <v>14854</v>
      </c>
      <c r="O5778" s="251">
        <v>1</v>
      </c>
      <c r="Q5778" s="251" t="s">
        <v>16474</v>
      </c>
      <c r="R5778" s="251" t="s">
        <v>9960</v>
      </c>
      <c r="S5778" s="251" t="s">
        <v>3566</v>
      </c>
      <c r="T5778" s="251" t="str">
        <f t="shared" si="362"/>
        <v>I060642281170BZ440</v>
      </c>
      <c r="W5778" s="251" t="str">
        <f t="shared" si="363"/>
        <v>I060642281170-BZ440</v>
      </c>
    </row>
    <row r="5779" spans="1:23" x14ac:dyDescent="0.3">
      <c r="A5779" s="256" t="str">
        <f t="shared" si="361"/>
        <v>I0606422-81170BZ620-00007</v>
      </c>
      <c r="B5779" s="251" t="s">
        <v>16475</v>
      </c>
      <c r="C5779" s="251" t="s">
        <v>10077</v>
      </c>
      <c r="D5779" s="251" t="s">
        <v>16468</v>
      </c>
      <c r="E5779" s="251" t="s">
        <v>14586</v>
      </c>
      <c r="F5779" s="251" t="s">
        <v>9974</v>
      </c>
      <c r="G5779" s="251" t="s">
        <v>1208</v>
      </c>
      <c r="H5779" s="251" t="s">
        <v>5102</v>
      </c>
      <c r="I5779" s="257" t="str">
        <f t="shared" si="360"/>
        <v>-00007</v>
      </c>
      <c r="J5779" s="251">
        <v>7</v>
      </c>
      <c r="K5779" s="251">
        <v>7</v>
      </c>
      <c r="M5779" s="251" t="s">
        <v>9958</v>
      </c>
      <c r="N5779" s="251" t="s">
        <v>14854</v>
      </c>
      <c r="O5779" s="251">
        <v>7</v>
      </c>
      <c r="Q5779" s="251" t="s">
        <v>16475</v>
      </c>
      <c r="R5779" s="251" t="s">
        <v>9960</v>
      </c>
      <c r="S5779" s="251" t="s">
        <v>1207</v>
      </c>
      <c r="T5779" s="251" t="str">
        <f t="shared" si="362"/>
        <v>I060642281170BZ620</v>
      </c>
      <c r="W5779" s="251" t="str">
        <f t="shared" si="363"/>
        <v>I060642281170-BZ620</v>
      </c>
    </row>
    <row r="5780" spans="1:23" x14ac:dyDescent="0.3">
      <c r="A5780" s="256" t="str">
        <f t="shared" si="361"/>
        <v>I0606422-81550BZ220-00002</v>
      </c>
      <c r="B5780" s="251" t="s">
        <v>16476</v>
      </c>
      <c r="C5780" s="251" t="s">
        <v>10077</v>
      </c>
      <c r="D5780" s="251" t="s">
        <v>16468</v>
      </c>
      <c r="E5780" s="251" t="s">
        <v>14586</v>
      </c>
      <c r="F5780" s="251" t="s">
        <v>9976</v>
      </c>
      <c r="G5780" s="251" t="s">
        <v>1364</v>
      </c>
      <c r="H5780" s="251" t="s">
        <v>5202</v>
      </c>
      <c r="I5780" s="257" t="str">
        <f t="shared" si="360"/>
        <v>-00002</v>
      </c>
      <c r="J5780" s="251">
        <v>2</v>
      </c>
      <c r="K5780" s="251">
        <v>2</v>
      </c>
      <c r="M5780" s="251" t="s">
        <v>9958</v>
      </c>
      <c r="N5780" s="251" t="s">
        <v>14854</v>
      </c>
      <c r="O5780" s="251">
        <v>2</v>
      </c>
      <c r="Q5780" s="251" t="s">
        <v>16476</v>
      </c>
      <c r="R5780" s="251" t="s">
        <v>9960</v>
      </c>
      <c r="S5780" s="251" t="s">
        <v>1363</v>
      </c>
      <c r="T5780" s="251" t="str">
        <f t="shared" si="362"/>
        <v>I060642281550BZ220</v>
      </c>
      <c r="W5780" s="251" t="str">
        <f t="shared" si="363"/>
        <v>I060642281550-BZ220</v>
      </c>
    </row>
    <row r="5781" spans="1:23" x14ac:dyDescent="0.3">
      <c r="A5781" s="256" t="str">
        <f t="shared" si="361"/>
        <v>I0606422-81550BZ490-00005</v>
      </c>
      <c r="B5781" s="251" t="s">
        <v>16477</v>
      </c>
      <c r="C5781" s="251" t="s">
        <v>10077</v>
      </c>
      <c r="D5781" s="251" t="s">
        <v>16468</v>
      </c>
      <c r="E5781" s="251" t="s">
        <v>14586</v>
      </c>
      <c r="F5781" s="251" t="s">
        <v>9978</v>
      </c>
      <c r="G5781" s="251" t="s">
        <v>1409</v>
      </c>
      <c r="H5781" s="251" t="s">
        <v>5202</v>
      </c>
      <c r="I5781" s="257" t="str">
        <f t="shared" si="360"/>
        <v>-00005</v>
      </c>
      <c r="J5781" s="251">
        <v>5</v>
      </c>
      <c r="K5781" s="251">
        <v>5</v>
      </c>
      <c r="M5781" s="251" t="s">
        <v>9958</v>
      </c>
      <c r="N5781" s="251" t="s">
        <v>14854</v>
      </c>
      <c r="O5781" s="251">
        <v>5</v>
      </c>
      <c r="Q5781" s="251" t="s">
        <v>16477</v>
      </c>
      <c r="R5781" s="251" t="s">
        <v>9960</v>
      </c>
      <c r="S5781" s="251" t="s">
        <v>1408</v>
      </c>
      <c r="T5781" s="251" t="str">
        <f t="shared" si="362"/>
        <v>I060642281550BZ490</v>
      </c>
      <c r="W5781" s="251" t="str">
        <f t="shared" si="363"/>
        <v>I060642281550-BZ490</v>
      </c>
    </row>
    <row r="5782" spans="1:23" x14ac:dyDescent="0.3">
      <c r="A5782" s="256" t="str">
        <f t="shared" si="361"/>
        <v>I0606422-81551BZ150-00005</v>
      </c>
      <c r="B5782" s="251" t="s">
        <v>16478</v>
      </c>
      <c r="C5782" s="251" t="s">
        <v>10077</v>
      </c>
      <c r="D5782" s="251" t="s">
        <v>16468</v>
      </c>
      <c r="E5782" s="251" t="s">
        <v>14586</v>
      </c>
      <c r="F5782" s="251" t="s">
        <v>9980</v>
      </c>
      <c r="G5782" s="251" t="s">
        <v>1351</v>
      </c>
      <c r="H5782" s="251" t="s">
        <v>3436</v>
      </c>
      <c r="I5782" s="257" t="str">
        <f t="shared" si="360"/>
        <v>-00005</v>
      </c>
      <c r="J5782" s="251">
        <v>5</v>
      </c>
      <c r="K5782" s="251">
        <v>5</v>
      </c>
      <c r="M5782" s="251" t="s">
        <v>9958</v>
      </c>
      <c r="N5782" s="251" t="s">
        <v>14854</v>
      </c>
      <c r="O5782" s="251">
        <v>5</v>
      </c>
      <c r="Q5782" s="251" t="s">
        <v>16478</v>
      </c>
      <c r="R5782" s="251" t="s">
        <v>9960</v>
      </c>
      <c r="S5782" s="251" t="s">
        <v>1350</v>
      </c>
      <c r="T5782" s="251" t="str">
        <f t="shared" si="362"/>
        <v>I060642281551BZ150</v>
      </c>
      <c r="W5782" s="251" t="str">
        <f t="shared" si="363"/>
        <v>I060642281551-BZ150</v>
      </c>
    </row>
    <row r="5783" spans="1:23" x14ac:dyDescent="0.3">
      <c r="A5783" s="256" t="str">
        <f t="shared" si="361"/>
        <v>I0606422-81560BZ220-00002</v>
      </c>
      <c r="B5783" s="251" t="s">
        <v>16479</v>
      </c>
      <c r="C5783" s="251" t="s">
        <v>10077</v>
      </c>
      <c r="D5783" s="251" t="s">
        <v>16468</v>
      </c>
      <c r="E5783" s="251" t="s">
        <v>14586</v>
      </c>
      <c r="F5783" s="251" t="s">
        <v>9982</v>
      </c>
      <c r="G5783" s="251" t="s">
        <v>1378</v>
      </c>
      <c r="H5783" s="251" t="s">
        <v>5204</v>
      </c>
      <c r="I5783" s="257" t="str">
        <f t="shared" si="360"/>
        <v>-00002</v>
      </c>
      <c r="J5783" s="251">
        <v>2</v>
      </c>
      <c r="K5783" s="251">
        <v>2</v>
      </c>
      <c r="M5783" s="251" t="s">
        <v>9958</v>
      </c>
      <c r="N5783" s="251" t="s">
        <v>14854</v>
      </c>
      <c r="O5783" s="251">
        <v>2</v>
      </c>
      <c r="Q5783" s="251" t="s">
        <v>16479</v>
      </c>
      <c r="R5783" s="251" t="s">
        <v>9960</v>
      </c>
      <c r="S5783" s="251" t="s">
        <v>1377</v>
      </c>
      <c r="T5783" s="251" t="str">
        <f t="shared" si="362"/>
        <v>I060642281560BZ220</v>
      </c>
      <c r="W5783" s="251" t="str">
        <f t="shared" si="363"/>
        <v>I060642281560-BZ220</v>
      </c>
    </row>
    <row r="5784" spans="1:23" x14ac:dyDescent="0.3">
      <c r="A5784" s="256" t="str">
        <f t="shared" si="361"/>
        <v>I0606422-81560BZ490-00001</v>
      </c>
      <c r="B5784" s="251" t="s">
        <v>16480</v>
      </c>
      <c r="C5784" s="251" t="s">
        <v>10077</v>
      </c>
      <c r="D5784" s="251" t="s">
        <v>16468</v>
      </c>
      <c r="E5784" s="251" t="s">
        <v>14586</v>
      </c>
      <c r="F5784" s="251" t="s">
        <v>9984</v>
      </c>
      <c r="G5784" s="251" t="s">
        <v>1423</v>
      </c>
      <c r="H5784" s="251" t="s">
        <v>5204</v>
      </c>
      <c r="I5784" s="257" t="str">
        <f t="shared" si="360"/>
        <v>-00001</v>
      </c>
      <c r="J5784" s="251">
        <v>1</v>
      </c>
      <c r="K5784" s="251">
        <v>1</v>
      </c>
      <c r="M5784" s="251" t="s">
        <v>9958</v>
      </c>
      <c r="N5784" s="251" t="s">
        <v>14854</v>
      </c>
      <c r="O5784" s="251">
        <v>1</v>
      </c>
      <c r="Q5784" s="251" t="s">
        <v>16480</v>
      </c>
      <c r="R5784" s="251" t="s">
        <v>9960</v>
      </c>
      <c r="S5784" s="251" t="s">
        <v>1422</v>
      </c>
      <c r="T5784" s="251" t="str">
        <f t="shared" si="362"/>
        <v>I060642281560BZ490</v>
      </c>
      <c r="W5784" s="251" t="str">
        <f t="shared" si="363"/>
        <v>I060642281560-BZ490</v>
      </c>
    </row>
    <row r="5785" spans="1:23" x14ac:dyDescent="0.3">
      <c r="A5785" s="256" t="str">
        <f t="shared" si="361"/>
        <v>I0606422-81561BZ150-00005</v>
      </c>
      <c r="B5785" s="251" t="s">
        <v>16481</v>
      </c>
      <c r="C5785" s="251" t="s">
        <v>10077</v>
      </c>
      <c r="D5785" s="251" t="s">
        <v>16468</v>
      </c>
      <c r="E5785" s="251" t="s">
        <v>14586</v>
      </c>
      <c r="F5785" s="251" t="s">
        <v>9986</v>
      </c>
      <c r="G5785" s="251" t="s">
        <v>1359</v>
      </c>
      <c r="H5785" s="251" t="s">
        <v>3443</v>
      </c>
      <c r="I5785" s="257" t="str">
        <f t="shared" si="360"/>
        <v>-00005</v>
      </c>
      <c r="J5785" s="251">
        <v>5</v>
      </c>
      <c r="K5785" s="251">
        <v>5</v>
      </c>
      <c r="M5785" s="251" t="s">
        <v>9958</v>
      </c>
      <c r="N5785" s="251" t="s">
        <v>14854</v>
      </c>
      <c r="O5785" s="251">
        <v>5</v>
      </c>
      <c r="Q5785" s="251" t="s">
        <v>16481</v>
      </c>
      <c r="R5785" s="251" t="s">
        <v>9960</v>
      </c>
      <c r="S5785" s="251" t="s">
        <v>1358</v>
      </c>
      <c r="T5785" s="251" t="str">
        <f t="shared" si="362"/>
        <v>I060642281561BZ150</v>
      </c>
      <c r="W5785" s="251" t="str">
        <f t="shared" si="363"/>
        <v>I060642281561-BZ150</v>
      </c>
    </row>
    <row r="5786" spans="1:23" x14ac:dyDescent="0.3">
      <c r="A5786" s="256" t="str">
        <f t="shared" si="361"/>
        <v>I0606422-81561BZ240-00003</v>
      </c>
      <c r="B5786" s="251" t="s">
        <v>16482</v>
      </c>
      <c r="C5786" s="251" t="s">
        <v>10077</v>
      </c>
      <c r="D5786" s="251" t="s">
        <v>16468</v>
      </c>
      <c r="E5786" s="251" t="s">
        <v>14586</v>
      </c>
      <c r="F5786" s="251" t="s">
        <v>9988</v>
      </c>
      <c r="G5786" s="251" t="s">
        <v>1387</v>
      </c>
      <c r="H5786" s="251" t="s">
        <v>3443</v>
      </c>
      <c r="I5786" s="257" t="str">
        <f t="shared" si="360"/>
        <v>-00003</v>
      </c>
      <c r="J5786" s="251">
        <v>3</v>
      </c>
      <c r="K5786" s="251">
        <v>3</v>
      </c>
      <c r="M5786" s="251" t="s">
        <v>9958</v>
      </c>
      <c r="N5786" s="251" t="s">
        <v>14854</v>
      </c>
      <c r="O5786" s="251">
        <v>3</v>
      </c>
      <c r="Q5786" s="251" t="s">
        <v>16482</v>
      </c>
      <c r="R5786" s="251" t="s">
        <v>9960</v>
      </c>
      <c r="S5786" s="251" t="s">
        <v>1386</v>
      </c>
      <c r="T5786" s="251" t="str">
        <f t="shared" si="362"/>
        <v>I060642281561BZ240</v>
      </c>
      <c r="W5786" s="251" t="str">
        <f t="shared" si="363"/>
        <v>I060642281561-BZ240</v>
      </c>
    </row>
    <row r="5787" spans="1:23" x14ac:dyDescent="0.3">
      <c r="A5787" s="256" t="str">
        <f t="shared" si="361"/>
        <v>I0606422-81561BZ320-00001</v>
      </c>
      <c r="B5787" s="251" t="s">
        <v>16483</v>
      </c>
      <c r="C5787" s="251" t="s">
        <v>10077</v>
      </c>
      <c r="D5787" s="251" t="s">
        <v>16468</v>
      </c>
      <c r="E5787" s="251" t="s">
        <v>14586</v>
      </c>
      <c r="F5787" s="251" t="s">
        <v>9990</v>
      </c>
      <c r="G5787" s="251" t="s">
        <v>1428</v>
      </c>
      <c r="H5787" s="251" t="s">
        <v>3443</v>
      </c>
      <c r="I5787" s="257" t="str">
        <f t="shared" si="360"/>
        <v>-00001</v>
      </c>
      <c r="J5787" s="251">
        <v>1</v>
      </c>
      <c r="K5787" s="251">
        <v>1</v>
      </c>
      <c r="M5787" s="251" t="s">
        <v>9958</v>
      </c>
      <c r="N5787" s="251" t="s">
        <v>14854</v>
      </c>
      <c r="O5787" s="251">
        <v>1</v>
      </c>
      <c r="Q5787" s="251" t="s">
        <v>16483</v>
      </c>
      <c r="R5787" s="251" t="s">
        <v>9960</v>
      </c>
      <c r="S5787" s="251" t="s">
        <v>1427</v>
      </c>
      <c r="T5787" s="251" t="str">
        <f t="shared" si="362"/>
        <v>I060642281561BZ320</v>
      </c>
      <c r="W5787" s="251" t="str">
        <f t="shared" si="363"/>
        <v>I060642281561-BZ320</v>
      </c>
    </row>
    <row r="5788" spans="1:23" x14ac:dyDescent="0.3">
      <c r="A5788" s="256" t="str">
        <f t="shared" si="361"/>
        <v>I0606422-81581BZ040-00001</v>
      </c>
      <c r="B5788" s="251" t="s">
        <v>16484</v>
      </c>
      <c r="C5788" s="251" t="s">
        <v>10077</v>
      </c>
      <c r="D5788" s="251" t="s">
        <v>16468</v>
      </c>
      <c r="E5788" s="251" t="s">
        <v>14586</v>
      </c>
      <c r="F5788" s="251" t="s">
        <v>9992</v>
      </c>
      <c r="G5788" s="251" t="s">
        <v>1454</v>
      </c>
      <c r="H5788" s="251" t="s">
        <v>5218</v>
      </c>
      <c r="I5788" s="257" t="str">
        <f t="shared" si="360"/>
        <v>-00001</v>
      </c>
      <c r="J5788" s="251">
        <v>1</v>
      </c>
      <c r="K5788" s="251">
        <v>1</v>
      </c>
      <c r="M5788" s="251" t="s">
        <v>9958</v>
      </c>
      <c r="N5788" s="251" t="s">
        <v>14854</v>
      </c>
      <c r="O5788" s="251">
        <v>1</v>
      </c>
      <c r="Q5788" s="251" t="s">
        <v>16484</v>
      </c>
      <c r="R5788" s="251" t="s">
        <v>9960</v>
      </c>
      <c r="S5788" s="251" t="s">
        <v>1453</v>
      </c>
      <c r="T5788" s="251" t="str">
        <f t="shared" si="362"/>
        <v>I060642281581BZ040</v>
      </c>
      <c r="W5788" s="251" t="str">
        <f t="shared" si="363"/>
        <v>I060642281581-BZ040</v>
      </c>
    </row>
    <row r="5789" spans="1:23" x14ac:dyDescent="0.3">
      <c r="A5789" s="256" t="str">
        <f t="shared" si="361"/>
        <v>I0606422-9004951161-00004</v>
      </c>
      <c r="B5789" s="251" t="s">
        <v>16485</v>
      </c>
      <c r="C5789" s="251" t="s">
        <v>10077</v>
      </c>
      <c r="D5789" s="251" t="s">
        <v>16468</v>
      </c>
      <c r="E5789" s="251" t="s">
        <v>14586</v>
      </c>
      <c r="F5789" s="251" t="s">
        <v>9995</v>
      </c>
      <c r="G5789" s="251" t="s">
        <v>1559</v>
      </c>
      <c r="H5789" s="251" t="s">
        <v>3393</v>
      </c>
      <c r="I5789" s="257" t="str">
        <f t="shared" si="360"/>
        <v>-00004</v>
      </c>
      <c r="J5789" s="251">
        <v>4</v>
      </c>
      <c r="K5789" s="251">
        <v>4</v>
      </c>
      <c r="M5789" s="251" t="s">
        <v>10007</v>
      </c>
      <c r="N5789" s="251" t="s">
        <v>14854</v>
      </c>
      <c r="O5789" s="251">
        <v>4</v>
      </c>
      <c r="Q5789" s="251" t="s">
        <v>16485</v>
      </c>
      <c r="R5789" s="251" t="s">
        <v>9960</v>
      </c>
      <c r="S5789" s="251">
        <v>9004951161</v>
      </c>
      <c r="T5789" s="251" t="str">
        <f t="shared" si="362"/>
        <v>I06064229004951161</v>
      </c>
      <c r="W5789" s="251" t="str">
        <f t="shared" si="363"/>
        <v>I060642290049-51161</v>
      </c>
    </row>
    <row r="5790" spans="1:23" x14ac:dyDescent="0.3">
      <c r="A5790" s="256" t="str">
        <f t="shared" si="361"/>
        <v>I0606422-9004A81004-00002</v>
      </c>
      <c r="B5790" s="251" t="s">
        <v>16486</v>
      </c>
      <c r="C5790" s="251" t="s">
        <v>10077</v>
      </c>
      <c r="D5790" s="251" t="s">
        <v>16468</v>
      </c>
      <c r="E5790" s="251" t="s">
        <v>14586</v>
      </c>
      <c r="F5790" s="251" t="s">
        <v>9997</v>
      </c>
      <c r="G5790" s="251" t="s">
        <v>1571</v>
      </c>
      <c r="H5790" s="251" t="s">
        <v>3393</v>
      </c>
      <c r="I5790" s="257" t="str">
        <f t="shared" si="360"/>
        <v>-00002</v>
      </c>
      <c r="J5790" s="251">
        <v>2</v>
      </c>
      <c r="K5790" s="251">
        <v>2</v>
      </c>
      <c r="M5790" s="251" t="s">
        <v>10003</v>
      </c>
      <c r="N5790" s="251" t="s">
        <v>14854</v>
      </c>
      <c r="O5790" s="251">
        <v>2</v>
      </c>
      <c r="Q5790" s="251" t="s">
        <v>16486</v>
      </c>
      <c r="R5790" s="251" t="s">
        <v>9960</v>
      </c>
      <c r="S5790" s="251" t="s">
        <v>1570</v>
      </c>
      <c r="T5790" s="251" t="str">
        <f t="shared" si="362"/>
        <v>I06064229004A81004</v>
      </c>
      <c r="W5790" s="251" t="str">
        <f t="shared" si="363"/>
        <v>I06064229004A-81004</v>
      </c>
    </row>
    <row r="5791" spans="1:23" x14ac:dyDescent="0.3">
      <c r="A5791" s="256" t="str">
        <f t="shared" si="361"/>
        <v>I0606422-9004A81005-00001</v>
      </c>
      <c r="B5791" s="251" t="s">
        <v>16487</v>
      </c>
      <c r="C5791" s="251" t="s">
        <v>10077</v>
      </c>
      <c r="D5791" s="251" t="s">
        <v>16468</v>
      </c>
      <c r="E5791" s="251" t="s">
        <v>14586</v>
      </c>
      <c r="F5791" s="251" t="s">
        <v>10000</v>
      </c>
      <c r="G5791" s="251" t="s">
        <v>1566</v>
      </c>
      <c r="H5791" s="251" t="s">
        <v>3393</v>
      </c>
      <c r="I5791" s="257" t="str">
        <f t="shared" si="360"/>
        <v>-00001</v>
      </c>
      <c r="J5791" s="251">
        <v>1</v>
      </c>
      <c r="K5791" s="251">
        <v>1</v>
      </c>
      <c r="M5791" s="251" t="s">
        <v>10007</v>
      </c>
      <c r="N5791" s="251" t="s">
        <v>14854</v>
      </c>
      <c r="O5791" s="251">
        <v>1</v>
      </c>
      <c r="Q5791" s="251" t="s">
        <v>16487</v>
      </c>
      <c r="R5791" s="251" t="s">
        <v>9960</v>
      </c>
      <c r="S5791" s="251" t="s">
        <v>1565</v>
      </c>
      <c r="T5791" s="251" t="str">
        <f t="shared" si="362"/>
        <v>I06064229004A81005</v>
      </c>
      <c r="W5791" s="251" t="str">
        <f t="shared" si="363"/>
        <v>I06064229004A-81005</v>
      </c>
    </row>
    <row r="5792" spans="1:23" x14ac:dyDescent="0.3">
      <c r="A5792" s="256" t="str">
        <f t="shared" si="361"/>
        <v>I0606422-9004A81006-00001</v>
      </c>
      <c r="B5792" s="251" t="s">
        <v>16488</v>
      </c>
      <c r="C5792" s="251" t="s">
        <v>10077</v>
      </c>
      <c r="D5792" s="251" t="s">
        <v>16468</v>
      </c>
      <c r="E5792" s="251" t="s">
        <v>14586</v>
      </c>
      <c r="F5792" s="251" t="s">
        <v>10002</v>
      </c>
      <c r="G5792" s="251" t="s">
        <v>1574</v>
      </c>
      <c r="H5792" s="251" t="s">
        <v>3393</v>
      </c>
      <c r="I5792" s="257" t="str">
        <f t="shared" si="360"/>
        <v>-00001</v>
      </c>
      <c r="J5792" s="251">
        <v>1</v>
      </c>
      <c r="K5792" s="251">
        <v>1</v>
      </c>
      <c r="M5792" s="251" t="s">
        <v>10007</v>
      </c>
      <c r="N5792" s="251" t="s">
        <v>14854</v>
      </c>
      <c r="O5792" s="251">
        <v>1</v>
      </c>
      <c r="Q5792" s="251" t="s">
        <v>16488</v>
      </c>
      <c r="R5792" s="251" t="s">
        <v>9960</v>
      </c>
      <c r="S5792" s="251" t="s">
        <v>1573</v>
      </c>
      <c r="T5792" s="251" t="str">
        <f t="shared" si="362"/>
        <v>I06064229004A81006</v>
      </c>
      <c r="W5792" s="251" t="str">
        <f t="shared" si="363"/>
        <v>I06064229004A-81006</v>
      </c>
    </row>
    <row r="5793" spans="1:23" x14ac:dyDescent="0.3">
      <c r="A5793" s="256" t="str">
        <f t="shared" si="361"/>
        <v>I0606422-9004A81007-00004</v>
      </c>
      <c r="B5793" s="251" t="s">
        <v>16489</v>
      </c>
      <c r="C5793" s="251" t="s">
        <v>10077</v>
      </c>
      <c r="D5793" s="251" t="s">
        <v>16468</v>
      </c>
      <c r="E5793" s="251" t="s">
        <v>14586</v>
      </c>
      <c r="F5793" s="251" t="s">
        <v>10005</v>
      </c>
      <c r="G5793" s="251" t="s">
        <v>1576</v>
      </c>
      <c r="H5793" s="251" t="s">
        <v>3393</v>
      </c>
      <c r="I5793" s="257" t="str">
        <f t="shared" si="360"/>
        <v>-00004</v>
      </c>
      <c r="J5793" s="251">
        <v>4</v>
      </c>
      <c r="K5793" s="251">
        <v>4</v>
      </c>
      <c r="M5793" s="251" t="s">
        <v>10003</v>
      </c>
      <c r="N5793" s="251" t="s">
        <v>14854</v>
      </c>
      <c r="O5793" s="251">
        <v>4</v>
      </c>
      <c r="Q5793" s="251" t="s">
        <v>16489</v>
      </c>
      <c r="R5793" s="251" t="s">
        <v>9960</v>
      </c>
      <c r="S5793" s="251" t="s">
        <v>1575</v>
      </c>
      <c r="T5793" s="251" t="str">
        <f t="shared" si="362"/>
        <v>I06064229004A81007</v>
      </c>
      <c r="W5793" s="251" t="str">
        <f t="shared" si="363"/>
        <v>I06064229004A-81007</v>
      </c>
    </row>
    <row r="5794" spans="1:23" x14ac:dyDescent="0.3">
      <c r="A5794" s="256" t="str">
        <f t="shared" si="361"/>
        <v>I0606422-9004A81026-00010</v>
      </c>
      <c r="B5794" s="251" t="s">
        <v>16490</v>
      </c>
      <c r="C5794" s="251" t="s">
        <v>10077</v>
      </c>
      <c r="D5794" s="251" t="s">
        <v>16468</v>
      </c>
      <c r="E5794" s="251" t="s">
        <v>14586</v>
      </c>
      <c r="F5794" s="251" t="s">
        <v>10009</v>
      </c>
      <c r="G5794" s="251" t="s">
        <v>1624</v>
      </c>
      <c r="H5794" s="251" t="s">
        <v>3393</v>
      </c>
      <c r="I5794" s="257" t="str">
        <f t="shared" si="360"/>
        <v>-00010</v>
      </c>
      <c r="J5794" s="251">
        <v>10</v>
      </c>
      <c r="K5794" s="251">
        <v>10</v>
      </c>
      <c r="M5794" s="251" t="s">
        <v>10007</v>
      </c>
      <c r="N5794" s="251" t="s">
        <v>14854</v>
      </c>
      <c r="O5794" s="251">
        <v>10</v>
      </c>
      <c r="Q5794" s="251" t="s">
        <v>16490</v>
      </c>
      <c r="R5794" s="251" t="s">
        <v>9960</v>
      </c>
      <c r="S5794" s="251" t="s">
        <v>1623</v>
      </c>
      <c r="T5794" s="251" t="str">
        <f t="shared" si="362"/>
        <v>I06064229004A81026</v>
      </c>
      <c r="W5794" s="251" t="str">
        <f t="shared" si="363"/>
        <v>I06064229004A-81026</v>
      </c>
    </row>
    <row r="5795" spans="1:23" x14ac:dyDescent="0.3">
      <c r="A5795" s="256" t="str">
        <f t="shared" si="361"/>
        <v>I0606422-9004A81027-00005</v>
      </c>
      <c r="B5795" s="251" t="s">
        <v>16491</v>
      </c>
      <c r="C5795" s="251" t="s">
        <v>10077</v>
      </c>
      <c r="D5795" s="251" t="s">
        <v>16468</v>
      </c>
      <c r="E5795" s="251" t="s">
        <v>14586</v>
      </c>
      <c r="F5795" s="251" t="s">
        <v>10012</v>
      </c>
      <c r="G5795" s="251" t="s">
        <v>1617</v>
      </c>
      <c r="H5795" s="251" t="s">
        <v>3393</v>
      </c>
      <c r="I5795" s="257" t="str">
        <f t="shared" si="360"/>
        <v>-00005</v>
      </c>
      <c r="J5795" s="251">
        <v>5</v>
      </c>
      <c r="K5795" s="251">
        <v>5</v>
      </c>
      <c r="M5795" s="251" t="s">
        <v>10007</v>
      </c>
      <c r="N5795" s="251" t="s">
        <v>14854</v>
      </c>
      <c r="O5795" s="251">
        <v>5</v>
      </c>
      <c r="Q5795" s="251" t="s">
        <v>16491</v>
      </c>
      <c r="R5795" s="251" t="s">
        <v>9960</v>
      </c>
      <c r="S5795" s="251" t="s">
        <v>1616</v>
      </c>
      <c r="T5795" s="251" t="str">
        <f t="shared" si="362"/>
        <v>I06064229004A81027</v>
      </c>
      <c r="W5795" s="251" t="str">
        <f t="shared" si="363"/>
        <v>I06064229004A-81027</v>
      </c>
    </row>
    <row r="5796" spans="1:23" x14ac:dyDescent="0.3">
      <c r="A5796" s="256" t="str">
        <f t="shared" si="361"/>
        <v>I0606423-81580BZ051-00002</v>
      </c>
      <c r="B5796" s="251" t="s">
        <v>16492</v>
      </c>
      <c r="C5796" s="251" t="s">
        <v>10077</v>
      </c>
      <c r="D5796" s="251" t="s">
        <v>16493</v>
      </c>
      <c r="E5796" s="251" t="s">
        <v>14586</v>
      </c>
      <c r="F5796" s="251" t="s">
        <v>9957</v>
      </c>
      <c r="G5796" s="251" t="s">
        <v>5226</v>
      </c>
      <c r="H5796" s="251" t="s">
        <v>758</v>
      </c>
      <c r="I5796" s="257" t="str">
        <f t="shared" si="360"/>
        <v>-00002</v>
      </c>
      <c r="J5796" s="251">
        <v>2</v>
      </c>
      <c r="K5796" s="251">
        <v>2</v>
      </c>
      <c r="M5796" s="251" t="s">
        <v>9958</v>
      </c>
      <c r="N5796" s="251" t="s">
        <v>14993</v>
      </c>
      <c r="O5796" s="251">
        <v>2</v>
      </c>
      <c r="Q5796" s="251" t="s">
        <v>16492</v>
      </c>
      <c r="R5796" s="251" t="s">
        <v>10017</v>
      </c>
      <c r="S5796" s="251" t="s">
        <v>4065</v>
      </c>
      <c r="T5796" s="251" t="str">
        <f t="shared" si="362"/>
        <v>I060642381580BZ051</v>
      </c>
      <c r="W5796" s="251" t="str">
        <f t="shared" si="363"/>
        <v>I060642381580-BZ051</v>
      </c>
    </row>
    <row r="5797" spans="1:23" x14ac:dyDescent="0.3">
      <c r="A5797" s="256" t="str">
        <f t="shared" si="361"/>
        <v>I0606423-81591BZ040-00002</v>
      </c>
      <c r="B5797" s="251" t="s">
        <v>16494</v>
      </c>
      <c r="C5797" s="251" t="s">
        <v>10077</v>
      </c>
      <c r="D5797" s="251" t="s">
        <v>16493</v>
      </c>
      <c r="E5797" s="251" t="s">
        <v>14586</v>
      </c>
      <c r="F5797" s="251" t="s">
        <v>9962</v>
      </c>
      <c r="G5797" s="251" t="s">
        <v>1461</v>
      </c>
      <c r="H5797" s="251" t="s">
        <v>5219</v>
      </c>
      <c r="I5797" s="257" t="str">
        <f t="shared" si="360"/>
        <v>-00002</v>
      </c>
      <c r="J5797" s="251">
        <v>2</v>
      </c>
      <c r="K5797" s="251">
        <v>2</v>
      </c>
      <c r="M5797" s="251" t="s">
        <v>9958</v>
      </c>
      <c r="N5797" s="251" t="s">
        <v>14993</v>
      </c>
      <c r="O5797" s="251">
        <v>2</v>
      </c>
      <c r="Q5797" s="251" t="s">
        <v>16494</v>
      </c>
      <c r="R5797" s="251" t="s">
        <v>10017</v>
      </c>
      <c r="S5797" s="251" t="s">
        <v>1460</v>
      </c>
      <c r="T5797" s="251" t="str">
        <f t="shared" si="362"/>
        <v>I060642381591BZ040</v>
      </c>
      <c r="W5797" s="251" t="str">
        <f t="shared" si="363"/>
        <v>I060642381591-BZ040</v>
      </c>
    </row>
    <row r="5798" spans="1:23" x14ac:dyDescent="0.3">
      <c r="A5798" s="256" t="str">
        <f t="shared" si="361"/>
        <v>I0606423-87917BZ010-00004</v>
      </c>
      <c r="B5798" s="251" t="s">
        <v>16495</v>
      </c>
      <c r="C5798" s="251" t="s">
        <v>10077</v>
      </c>
      <c r="D5798" s="251" t="s">
        <v>16493</v>
      </c>
      <c r="E5798" s="251" t="s">
        <v>14586</v>
      </c>
      <c r="F5798" s="251" t="s">
        <v>9964</v>
      </c>
      <c r="G5798" s="251" t="s">
        <v>1515</v>
      </c>
      <c r="H5798" s="251" t="s">
        <v>10109</v>
      </c>
      <c r="I5798" s="257" t="str">
        <f t="shared" si="360"/>
        <v>-00004</v>
      </c>
      <c r="J5798" s="251">
        <v>4</v>
      </c>
      <c r="K5798" s="251">
        <v>4</v>
      </c>
      <c r="M5798" s="251" t="s">
        <v>10007</v>
      </c>
      <c r="N5798" s="251" t="s">
        <v>14993</v>
      </c>
      <c r="O5798" s="251">
        <v>4</v>
      </c>
      <c r="Q5798" s="251" t="s">
        <v>16495</v>
      </c>
      <c r="R5798" s="251" t="s">
        <v>10017</v>
      </c>
      <c r="S5798" s="251" t="s">
        <v>1514</v>
      </c>
      <c r="T5798" s="251" t="str">
        <f t="shared" si="362"/>
        <v>I060642387917BZ010</v>
      </c>
      <c r="W5798" s="251" t="str">
        <f t="shared" si="363"/>
        <v>I060642387917-BZ010</v>
      </c>
    </row>
    <row r="5799" spans="1:23" x14ac:dyDescent="0.3">
      <c r="A5799" s="256" t="str">
        <f t="shared" si="361"/>
        <v>I0606424-81150BZ200-00001</v>
      </c>
      <c r="B5799" s="251" t="s">
        <v>16496</v>
      </c>
      <c r="C5799" s="251" t="s">
        <v>10077</v>
      </c>
      <c r="D5799" s="251" t="s">
        <v>16497</v>
      </c>
      <c r="E5799" s="251" t="s">
        <v>14586</v>
      </c>
      <c r="F5799" s="251" t="s">
        <v>9957</v>
      </c>
      <c r="G5799" s="251" t="s">
        <v>1092</v>
      </c>
      <c r="H5799" s="251" t="s">
        <v>11701</v>
      </c>
      <c r="I5799" s="257" t="str">
        <f t="shared" si="360"/>
        <v>-00001</v>
      </c>
      <c r="J5799" s="251">
        <v>1</v>
      </c>
      <c r="K5799" s="251">
        <v>1</v>
      </c>
      <c r="M5799" s="251" t="s">
        <v>9958</v>
      </c>
      <c r="N5799" s="251" t="s">
        <v>15248</v>
      </c>
      <c r="O5799" s="251">
        <v>1</v>
      </c>
      <c r="Q5799" s="251" t="s">
        <v>16496</v>
      </c>
      <c r="R5799" s="251" t="s">
        <v>10028</v>
      </c>
      <c r="S5799" s="251" t="s">
        <v>1091</v>
      </c>
      <c r="T5799" s="251" t="str">
        <f t="shared" si="362"/>
        <v>I060642481150BZ200</v>
      </c>
      <c r="W5799" s="251" t="str">
        <f t="shared" si="363"/>
        <v>I060642481150-BZ200</v>
      </c>
    </row>
    <row r="5800" spans="1:23" x14ac:dyDescent="0.3">
      <c r="A5800" s="256" t="str">
        <f t="shared" si="361"/>
        <v>I0606424-81550BZ310-00001</v>
      </c>
      <c r="B5800" s="251" t="s">
        <v>16498</v>
      </c>
      <c r="C5800" s="251" t="s">
        <v>10077</v>
      </c>
      <c r="D5800" s="251" t="s">
        <v>16497</v>
      </c>
      <c r="E5800" s="251" t="s">
        <v>14586</v>
      </c>
      <c r="F5800" s="251" t="s">
        <v>9962</v>
      </c>
      <c r="G5800" s="251" t="s">
        <v>1392</v>
      </c>
      <c r="H5800" s="251" t="s">
        <v>5202</v>
      </c>
      <c r="I5800" s="257" t="str">
        <f t="shared" si="360"/>
        <v>-00001</v>
      </c>
      <c r="J5800" s="251">
        <v>1</v>
      </c>
      <c r="K5800" s="251">
        <v>1</v>
      </c>
      <c r="M5800" s="251" t="s">
        <v>9958</v>
      </c>
      <c r="N5800" s="251" t="s">
        <v>15248</v>
      </c>
      <c r="O5800" s="251">
        <v>1</v>
      </c>
      <c r="Q5800" s="251" t="s">
        <v>16498</v>
      </c>
      <c r="R5800" s="251" t="s">
        <v>10028</v>
      </c>
      <c r="S5800" s="251" t="s">
        <v>1391</v>
      </c>
      <c r="T5800" s="251" t="str">
        <f t="shared" si="362"/>
        <v>I060642481550BZ310</v>
      </c>
      <c r="W5800" s="251" t="str">
        <f t="shared" si="363"/>
        <v>I060642481550-BZ310</v>
      </c>
    </row>
    <row r="5801" spans="1:23" x14ac:dyDescent="0.3">
      <c r="A5801" s="256" t="str">
        <f t="shared" si="361"/>
        <v>I0606424-81555BZ010-00001</v>
      </c>
      <c r="B5801" s="251" t="s">
        <v>16499</v>
      </c>
      <c r="C5801" s="251" t="s">
        <v>10077</v>
      </c>
      <c r="D5801" s="251" t="s">
        <v>16497</v>
      </c>
      <c r="E5801" s="251" t="s">
        <v>14586</v>
      </c>
      <c r="F5801" s="251" t="s">
        <v>9964</v>
      </c>
      <c r="G5801" s="251" t="s">
        <v>1275</v>
      </c>
      <c r="H5801" s="251" t="s">
        <v>10298</v>
      </c>
      <c r="I5801" s="257" t="str">
        <f t="shared" si="360"/>
        <v>-00001</v>
      </c>
      <c r="J5801" s="251">
        <v>1</v>
      </c>
      <c r="K5801" s="251">
        <v>1</v>
      </c>
      <c r="M5801" s="251" t="s">
        <v>10007</v>
      </c>
      <c r="N5801" s="251" t="s">
        <v>15248</v>
      </c>
      <c r="O5801" s="251">
        <v>1</v>
      </c>
      <c r="Q5801" s="251" t="s">
        <v>16499</v>
      </c>
      <c r="R5801" s="251" t="s">
        <v>10028</v>
      </c>
      <c r="S5801" s="251" t="s">
        <v>1274</v>
      </c>
      <c r="T5801" s="251" t="str">
        <f t="shared" si="362"/>
        <v>I060642481555BZ010</v>
      </c>
      <c r="W5801" s="251" t="str">
        <f t="shared" si="363"/>
        <v>I060642481555-BZ010</v>
      </c>
    </row>
    <row r="5802" spans="1:23" x14ac:dyDescent="0.3">
      <c r="A5802" s="256" t="str">
        <f t="shared" si="361"/>
        <v>I0606424-81555BZ070-00001</v>
      </c>
      <c r="B5802" s="251" t="s">
        <v>16500</v>
      </c>
      <c r="C5802" s="251" t="s">
        <v>10077</v>
      </c>
      <c r="D5802" s="251" t="s">
        <v>16497</v>
      </c>
      <c r="E5802" s="251" t="s">
        <v>14586</v>
      </c>
      <c r="F5802" s="251" t="s">
        <v>9966</v>
      </c>
      <c r="G5802" s="251" t="s">
        <v>1348</v>
      </c>
      <c r="H5802" s="251" t="s">
        <v>10115</v>
      </c>
      <c r="I5802" s="257" t="str">
        <f t="shared" si="360"/>
        <v>-00001</v>
      </c>
      <c r="J5802" s="251">
        <v>1</v>
      </c>
      <c r="K5802" s="251">
        <v>1</v>
      </c>
      <c r="M5802" s="251" t="s">
        <v>10007</v>
      </c>
      <c r="N5802" s="251" t="s">
        <v>15248</v>
      </c>
      <c r="O5802" s="251">
        <v>1</v>
      </c>
      <c r="Q5802" s="251" t="s">
        <v>16500</v>
      </c>
      <c r="R5802" s="251" t="s">
        <v>10028</v>
      </c>
      <c r="S5802" s="251" t="s">
        <v>1347</v>
      </c>
      <c r="T5802" s="251" t="str">
        <f t="shared" si="362"/>
        <v>I060642481555BZ070</v>
      </c>
      <c r="W5802" s="251" t="str">
        <f t="shared" si="363"/>
        <v>I060642481555-BZ070</v>
      </c>
    </row>
    <row r="5803" spans="1:23" x14ac:dyDescent="0.3">
      <c r="A5803" s="256" t="str">
        <f t="shared" si="361"/>
        <v>I0606424-81560BZ310-00001</v>
      </c>
      <c r="B5803" s="251" t="s">
        <v>16501</v>
      </c>
      <c r="C5803" s="251" t="s">
        <v>10077</v>
      </c>
      <c r="D5803" s="251" t="s">
        <v>16497</v>
      </c>
      <c r="E5803" s="251" t="s">
        <v>14586</v>
      </c>
      <c r="F5803" s="251" t="s">
        <v>9968</v>
      </c>
      <c r="G5803" s="251" t="s">
        <v>1401</v>
      </c>
      <c r="H5803" s="251" t="s">
        <v>5204</v>
      </c>
      <c r="I5803" s="257" t="str">
        <f t="shared" si="360"/>
        <v>-00001</v>
      </c>
      <c r="J5803" s="251">
        <v>1</v>
      </c>
      <c r="K5803" s="251">
        <v>1</v>
      </c>
      <c r="M5803" s="251" t="s">
        <v>9958</v>
      </c>
      <c r="N5803" s="251" t="s">
        <v>15248</v>
      </c>
      <c r="O5803" s="251">
        <v>1</v>
      </c>
      <c r="Q5803" s="251" t="s">
        <v>16501</v>
      </c>
      <c r="R5803" s="251" t="s">
        <v>10028</v>
      </c>
      <c r="S5803" s="251" t="s">
        <v>1400</v>
      </c>
      <c r="T5803" s="251" t="str">
        <f t="shared" si="362"/>
        <v>I060642481560BZ310</v>
      </c>
      <c r="W5803" s="251" t="str">
        <f t="shared" si="363"/>
        <v>I060642481560-BZ310</v>
      </c>
    </row>
    <row r="5804" spans="1:23" x14ac:dyDescent="0.3">
      <c r="A5804" s="256" t="str">
        <f t="shared" si="361"/>
        <v>I0606424-81565BZ010-00001</v>
      </c>
      <c r="B5804" s="251" t="s">
        <v>16502</v>
      </c>
      <c r="C5804" s="251" t="s">
        <v>10077</v>
      </c>
      <c r="D5804" s="251" t="s">
        <v>16497</v>
      </c>
      <c r="E5804" s="251" t="s">
        <v>14586</v>
      </c>
      <c r="F5804" s="251" t="s">
        <v>9970</v>
      </c>
      <c r="G5804" s="251" t="s">
        <v>1326</v>
      </c>
      <c r="H5804" s="251" t="s">
        <v>10302</v>
      </c>
      <c r="I5804" s="257" t="str">
        <f t="shared" si="360"/>
        <v>-00001</v>
      </c>
      <c r="J5804" s="251">
        <v>1</v>
      </c>
      <c r="K5804" s="251">
        <v>1</v>
      </c>
      <c r="M5804" s="251" t="s">
        <v>10007</v>
      </c>
      <c r="N5804" s="251" t="s">
        <v>15248</v>
      </c>
      <c r="O5804" s="251">
        <v>1</v>
      </c>
      <c r="Q5804" s="251" t="s">
        <v>16502</v>
      </c>
      <c r="R5804" s="251" t="s">
        <v>10028</v>
      </c>
      <c r="S5804" s="251" t="s">
        <v>1325</v>
      </c>
      <c r="T5804" s="251" t="str">
        <f t="shared" si="362"/>
        <v>I060642481565BZ010</v>
      </c>
      <c r="W5804" s="251" t="str">
        <f t="shared" si="363"/>
        <v>I060642481565-BZ010</v>
      </c>
    </row>
    <row r="5805" spans="1:23" x14ac:dyDescent="0.3">
      <c r="A5805" s="256" t="str">
        <f t="shared" si="361"/>
        <v>I0706435-9004951125-00018</v>
      </c>
      <c r="B5805" s="251" t="s">
        <v>16503</v>
      </c>
      <c r="C5805" s="251" t="s">
        <v>10117</v>
      </c>
      <c r="D5805" s="251" t="s">
        <v>16504</v>
      </c>
      <c r="E5805" s="251" t="s">
        <v>14586</v>
      </c>
      <c r="F5805" s="251" t="s">
        <v>9957</v>
      </c>
      <c r="G5805" s="251" t="s">
        <v>1561</v>
      </c>
      <c r="H5805" s="251" t="s">
        <v>3393</v>
      </c>
      <c r="I5805" s="257" t="str">
        <f t="shared" si="360"/>
        <v>-00018</v>
      </c>
      <c r="J5805" s="251">
        <v>18</v>
      </c>
      <c r="K5805" s="251">
        <v>18</v>
      </c>
      <c r="M5805" s="251" t="s">
        <v>10003</v>
      </c>
      <c r="N5805" s="251" t="s">
        <v>14854</v>
      </c>
      <c r="O5805" s="251">
        <v>18</v>
      </c>
      <c r="Q5805" s="251" t="s">
        <v>16503</v>
      </c>
      <c r="R5805" s="251" t="s">
        <v>9960</v>
      </c>
      <c r="S5805" s="251">
        <v>9004951125</v>
      </c>
      <c r="T5805" s="251" t="str">
        <f t="shared" si="362"/>
        <v>I07064359004951125</v>
      </c>
      <c r="W5805" s="251" t="str">
        <f t="shared" si="363"/>
        <v>I070643590049-51125</v>
      </c>
    </row>
    <row r="5806" spans="1:23" x14ac:dyDescent="0.3">
      <c r="A5806" s="256" t="str">
        <f t="shared" si="361"/>
        <v>I0706436-81110BZ050-00006</v>
      </c>
      <c r="B5806" s="251" t="s">
        <v>16505</v>
      </c>
      <c r="C5806" s="251" t="s">
        <v>10117</v>
      </c>
      <c r="D5806" s="251" t="s">
        <v>16506</v>
      </c>
      <c r="E5806" s="251" t="s">
        <v>14586</v>
      </c>
      <c r="F5806" s="251" t="s">
        <v>9957</v>
      </c>
      <c r="G5806" s="251" t="s">
        <v>1015</v>
      </c>
      <c r="H5806" s="251" t="s">
        <v>10123</v>
      </c>
      <c r="I5806" s="257" t="str">
        <f t="shared" si="360"/>
        <v>-00006</v>
      </c>
      <c r="J5806" s="251">
        <v>6</v>
      </c>
      <c r="K5806" s="251">
        <v>6</v>
      </c>
      <c r="M5806" s="251" t="s">
        <v>9958</v>
      </c>
      <c r="N5806" s="251" t="s">
        <v>14993</v>
      </c>
      <c r="O5806" s="251">
        <v>6</v>
      </c>
      <c r="Q5806" s="251" t="s">
        <v>16505</v>
      </c>
      <c r="R5806" s="251" t="s">
        <v>10017</v>
      </c>
      <c r="S5806" s="251" t="s">
        <v>1014</v>
      </c>
      <c r="T5806" s="251" t="str">
        <f t="shared" si="362"/>
        <v>I070643681110BZ050</v>
      </c>
      <c r="W5806" s="251" t="str">
        <f t="shared" si="363"/>
        <v>I070643681110-BZ050</v>
      </c>
    </row>
    <row r="5807" spans="1:23" x14ac:dyDescent="0.3">
      <c r="A5807" s="256" t="str">
        <f t="shared" si="361"/>
        <v>I0706436-81110BZ800-00003</v>
      </c>
      <c r="B5807" s="251" t="s">
        <v>16507</v>
      </c>
      <c r="C5807" s="251" t="s">
        <v>10117</v>
      </c>
      <c r="D5807" s="251" t="s">
        <v>16506</v>
      </c>
      <c r="E5807" s="251" t="s">
        <v>14586</v>
      </c>
      <c r="F5807" s="251" t="s">
        <v>9962</v>
      </c>
      <c r="G5807" s="251" t="s">
        <v>3420</v>
      </c>
      <c r="H5807" s="251" t="s">
        <v>3422</v>
      </c>
      <c r="I5807" s="257" t="str">
        <f t="shared" si="360"/>
        <v>-00003</v>
      </c>
      <c r="J5807" s="251">
        <v>3</v>
      </c>
      <c r="K5807" s="251">
        <v>3</v>
      </c>
      <c r="M5807" s="251" t="s">
        <v>9958</v>
      </c>
      <c r="N5807" s="251" t="s">
        <v>14993</v>
      </c>
      <c r="O5807" s="251">
        <v>3</v>
      </c>
      <c r="Q5807" s="251" t="s">
        <v>16507</v>
      </c>
      <c r="R5807" s="251" t="s">
        <v>10017</v>
      </c>
      <c r="S5807" s="251" t="s">
        <v>3419</v>
      </c>
      <c r="T5807" s="251" t="str">
        <f t="shared" si="362"/>
        <v>I070643681110BZ800</v>
      </c>
      <c r="W5807" s="251" t="str">
        <f t="shared" si="363"/>
        <v>I070643681110-BZ800</v>
      </c>
    </row>
    <row r="5808" spans="1:23" x14ac:dyDescent="0.3">
      <c r="A5808" s="256" t="str">
        <f t="shared" si="361"/>
        <v>I0706436-81110BZ840-00002</v>
      </c>
      <c r="B5808" s="251" t="s">
        <v>16508</v>
      </c>
      <c r="C5808" s="251" t="s">
        <v>10117</v>
      </c>
      <c r="D5808" s="251" t="s">
        <v>16506</v>
      </c>
      <c r="E5808" s="251" t="s">
        <v>14586</v>
      </c>
      <c r="F5808" s="251" t="s">
        <v>9964</v>
      </c>
      <c r="G5808" s="251" t="s">
        <v>3424</v>
      </c>
      <c r="H5808" s="251" t="s">
        <v>3422</v>
      </c>
      <c r="I5808" s="257" t="str">
        <f t="shared" si="360"/>
        <v>-00002</v>
      </c>
      <c r="J5808" s="251">
        <v>2</v>
      </c>
      <c r="K5808" s="251">
        <v>2</v>
      </c>
      <c r="M5808" s="251" t="s">
        <v>9958</v>
      </c>
      <c r="N5808" s="251" t="s">
        <v>14993</v>
      </c>
      <c r="O5808" s="251">
        <v>2</v>
      </c>
      <c r="Q5808" s="251" t="s">
        <v>16508</v>
      </c>
      <c r="R5808" s="251" t="s">
        <v>10017</v>
      </c>
      <c r="S5808" s="251" t="s">
        <v>3423</v>
      </c>
      <c r="T5808" s="251" t="str">
        <f t="shared" si="362"/>
        <v>I070643681110BZ840</v>
      </c>
      <c r="W5808" s="251" t="str">
        <f t="shared" si="363"/>
        <v>I070643681110-BZ840</v>
      </c>
    </row>
    <row r="5809" spans="1:23" x14ac:dyDescent="0.3">
      <c r="A5809" s="256" t="str">
        <f t="shared" si="361"/>
        <v>I0706436-81150BZ050-00002</v>
      </c>
      <c r="B5809" s="251" t="s">
        <v>16509</v>
      </c>
      <c r="C5809" s="251" t="s">
        <v>10117</v>
      </c>
      <c r="D5809" s="251" t="s">
        <v>16506</v>
      </c>
      <c r="E5809" s="251" t="s">
        <v>14586</v>
      </c>
      <c r="F5809" s="251" t="s">
        <v>9966</v>
      </c>
      <c r="G5809" s="251" t="s">
        <v>1024</v>
      </c>
      <c r="H5809" s="251" t="s">
        <v>5057</v>
      </c>
      <c r="I5809" s="257" t="str">
        <f t="shared" si="360"/>
        <v>-00002</v>
      </c>
      <c r="J5809" s="251">
        <v>2</v>
      </c>
      <c r="K5809" s="251">
        <v>2</v>
      </c>
      <c r="M5809" s="251" t="s">
        <v>9958</v>
      </c>
      <c r="N5809" s="251" t="s">
        <v>14993</v>
      </c>
      <c r="O5809" s="251">
        <v>2</v>
      </c>
      <c r="Q5809" s="251" t="s">
        <v>16509</v>
      </c>
      <c r="R5809" s="251" t="s">
        <v>10017</v>
      </c>
      <c r="S5809" s="251" t="s">
        <v>1023</v>
      </c>
      <c r="T5809" s="251" t="str">
        <f t="shared" si="362"/>
        <v>I070643681150BZ050</v>
      </c>
      <c r="W5809" s="251" t="str">
        <f t="shared" si="363"/>
        <v>I070643681150-BZ050</v>
      </c>
    </row>
    <row r="5810" spans="1:23" x14ac:dyDescent="0.3">
      <c r="A5810" s="256" t="str">
        <f t="shared" si="361"/>
        <v>I0706436-81150BZ800-00002</v>
      </c>
      <c r="B5810" s="251" t="s">
        <v>16510</v>
      </c>
      <c r="C5810" s="251" t="s">
        <v>10117</v>
      </c>
      <c r="D5810" s="251" t="s">
        <v>16506</v>
      </c>
      <c r="E5810" s="251" t="s">
        <v>14586</v>
      </c>
      <c r="F5810" s="251" t="s">
        <v>9968</v>
      </c>
      <c r="G5810" s="251" t="s">
        <v>3427</v>
      </c>
      <c r="H5810" s="251" t="s">
        <v>3429</v>
      </c>
      <c r="I5810" s="257" t="str">
        <f t="shared" si="360"/>
        <v>-00002</v>
      </c>
      <c r="J5810" s="251">
        <v>2</v>
      </c>
      <c r="K5810" s="251">
        <v>2</v>
      </c>
      <c r="M5810" s="251" t="s">
        <v>9958</v>
      </c>
      <c r="N5810" s="251" t="s">
        <v>14993</v>
      </c>
      <c r="O5810" s="251">
        <v>2</v>
      </c>
      <c r="Q5810" s="251" t="s">
        <v>16510</v>
      </c>
      <c r="R5810" s="251" t="s">
        <v>10017</v>
      </c>
      <c r="S5810" s="251" t="s">
        <v>3426</v>
      </c>
      <c r="T5810" s="251" t="str">
        <f t="shared" si="362"/>
        <v>I070643681150BZ800</v>
      </c>
      <c r="W5810" s="251" t="str">
        <f t="shared" si="363"/>
        <v>I070643681150-BZ800</v>
      </c>
    </row>
    <row r="5811" spans="1:23" x14ac:dyDescent="0.3">
      <c r="A5811" s="256" t="str">
        <f t="shared" si="361"/>
        <v>I0706436-81150BZ840-00002</v>
      </c>
      <c r="B5811" s="251" t="s">
        <v>16511</v>
      </c>
      <c r="C5811" s="251" t="s">
        <v>10117</v>
      </c>
      <c r="D5811" s="251" t="s">
        <v>16506</v>
      </c>
      <c r="E5811" s="251" t="s">
        <v>14586</v>
      </c>
      <c r="F5811" s="251" t="s">
        <v>9970</v>
      </c>
      <c r="G5811" s="251" t="s">
        <v>3431</v>
      </c>
      <c r="H5811" s="251" t="s">
        <v>3429</v>
      </c>
      <c r="I5811" s="257" t="str">
        <f t="shared" si="360"/>
        <v>-00002</v>
      </c>
      <c r="J5811" s="251">
        <v>2</v>
      </c>
      <c r="K5811" s="251">
        <v>2</v>
      </c>
      <c r="M5811" s="251" t="s">
        <v>9958</v>
      </c>
      <c r="N5811" s="251" t="s">
        <v>14993</v>
      </c>
      <c r="O5811" s="251">
        <v>2</v>
      </c>
      <c r="Q5811" s="251" t="s">
        <v>16511</v>
      </c>
      <c r="R5811" s="251" t="s">
        <v>10017</v>
      </c>
      <c r="S5811" s="251" t="s">
        <v>3430</v>
      </c>
      <c r="T5811" s="251" t="str">
        <f t="shared" si="362"/>
        <v>I070643681150BZ840</v>
      </c>
      <c r="W5811" s="251" t="str">
        <f t="shared" si="363"/>
        <v>I070643681150-BZ840</v>
      </c>
    </row>
    <row r="5812" spans="1:23" x14ac:dyDescent="0.3">
      <c r="A5812" s="256" t="str">
        <f t="shared" si="361"/>
        <v>I0706436-81551BZ060-00002</v>
      </c>
      <c r="B5812" s="251" t="s">
        <v>16512</v>
      </c>
      <c r="C5812" s="251" t="s">
        <v>10117</v>
      </c>
      <c r="D5812" s="251" t="s">
        <v>16506</v>
      </c>
      <c r="E5812" s="251" t="s">
        <v>14586</v>
      </c>
      <c r="F5812" s="251" t="s">
        <v>9972</v>
      </c>
      <c r="G5812" s="251" t="s">
        <v>1296</v>
      </c>
      <c r="H5812" s="251" t="s">
        <v>10317</v>
      </c>
      <c r="I5812" s="257" t="str">
        <f t="shared" si="360"/>
        <v>-00002</v>
      </c>
      <c r="J5812" s="251">
        <v>2</v>
      </c>
      <c r="K5812" s="251">
        <v>2</v>
      </c>
      <c r="M5812" s="251" t="s">
        <v>9958</v>
      </c>
      <c r="N5812" s="251" t="s">
        <v>14993</v>
      </c>
      <c r="O5812" s="251">
        <v>2</v>
      </c>
      <c r="Q5812" s="251" t="s">
        <v>16512</v>
      </c>
      <c r="R5812" s="251" t="s">
        <v>10017</v>
      </c>
      <c r="S5812" s="251" t="s">
        <v>1295</v>
      </c>
      <c r="T5812" s="251" t="str">
        <f t="shared" si="362"/>
        <v>I070643681551BZ060</v>
      </c>
      <c r="W5812" s="251" t="str">
        <f t="shared" si="363"/>
        <v>I070643681551-BZ060</v>
      </c>
    </row>
    <row r="5813" spans="1:23" x14ac:dyDescent="0.3">
      <c r="A5813" s="256" t="str">
        <f t="shared" si="361"/>
        <v>I0706436-81551BZ090-00005</v>
      </c>
      <c r="B5813" s="251" t="s">
        <v>16513</v>
      </c>
      <c r="C5813" s="251" t="s">
        <v>10117</v>
      </c>
      <c r="D5813" s="251" t="s">
        <v>16506</v>
      </c>
      <c r="E5813" s="251" t="s">
        <v>14586</v>
      </c>
      <c r="F5813" s="251" t="s">
        <v>9974</v>
      </c>
      <c r="G5813" s="251" t="s">
        <v>1318</v>
      </c>
      <c r="H5813" s="251" t="s">
        <v>5211</v>
      </c>
      <c r="I5813" s="257" t="str">
        <f t="shared" si="360"/>
        <v>-00005</v>
      </c>
      <c r="J5813" s="251">
        <v>5</v>
      </c>
      <c r="K5813" s="251">
        <v>5</v>
      </c>
      <c r="M5813" s="251" t="s">
        <v>9958</v>
      </c>
      <c r="N5813" s="251" t="s">
        <v>14993</v>
      </c>
      <c r="O5813" s="251">
        <v>5</v>
      </c>
      <c r="Q5813" s="251" t="s">
        <v>16513</v>
      </c>
      <c r="R5813" s="251" t="s">
        <v>10017</v>
      </c>
      <c r="S5813" s="251" t="s">
        <v>1317</v>
      </c>
      <c r="T5813" s="251" t="str">
        <f t="shared" si="362"/>
        <v>I070643681551BZ090</v>
      </c>
      <c r="W5813" s="251" t="str">
        <f t="shared" si="363"/>
        <v>I070643681551-BZ090</v>
      </c>
    </row>
    <row r="5814" spans="1:23" x14ac:dyDescent="0.3">
      <c r="A5814" s="256" t="str">
        <f t="shared" si="361"/>
        <v>I0706436-81551BZ250-00004</v>
      </c>
      <c r="B5814" s="251" t="s">
        <v>16514</v>
      </c>
      <c r="C5814" s="251" t="s">
        <v>10117</v>
      </c>
      <c r="D5814" s="251" t="s">
        <v>16506</v>
      </c>
      <c r="E5814" s="251" t="s">
        <v>14586</v>
      </c>
      <c r="F5814" s="251" t="s">
        <v>9976</v>
      </c>
      <c r="G5814" s="251" t="s">
        <v>1396</v>
      </c>
      <c r="H5814" s="251" t="s">
        <v>3436</v>
      </c>
      <c r="I5814" s="257" t="str">
        <f t="shared" si="360"/>
        <v>-00004</v>
      </c>
      <c r="J5814" s="251">
        <v>4</v>
      </c>
      <c r="K5814" s="251">
        <v>4</v>
      </c>
      <c r="M5814" s="251" t="s">
        <v>9958</v>
      </c>
      <c r="N5814" s="251" t="s">
        <v>14993</v>
      </c>
      <c r="O5814" s="251">
        <v>4</v>
      </c>
      <c r="Q5814" s="251" t="s">
        <v>16514</v>
      </c>
      <c r="R5814" s="251" t="s">
        <v>10017</v>
      </c>
      <c r="S5814" s="251" t="s">
        <v>1395</v>
      </c>
      <c r="T5814" s="251" t="str">
        <f t="shared" si="362"/>
        <v>I070643681551BZ250</v>
      </c>
      <c r="W5814" s="251" t="str">
        <f t="shared" si="363"/>
        <v>I070643681551-BZ250</v>
      </c>
    </row>
    <row r="5815" spans="1:23" x14ac:dyDescent="0.3">
      <c r="A5815" s="256" t="str">
        <f t="shared" si="361"/>
        <v>I0706436-81551BZ440-00005</v>
      </c>
      <c r="B5815" s="251" t="s">
        <v>16515</v>
      </c>
      <c r="C5815" s="251" t="s">
        <v>10117</v>
      </c>
      <c r="D5815" s="251" t="s">
        <v>16506</v>
      </c>
      <c r="E5815" s="251" t="s">
        <v>14586</v>
      </c>
      <c r="F5815" s="251" t="s">
        <v>9978</v>
      </c>
      <c r="G5815" s="251" t="s">
        <v>3434</v>
      </c>
      <c r="H5815" s="251" t="s">
        <v>3436</v>
      </c>
      <c r="I5815" s="257" t="str">
        <f t="shared" si="360"/>
        <v>-00005</v>
      </c>
      <c r="J5815" s="251">
        <v>5</v>
      </c>
      <c r="K5815" s="251">
        <v>5</v>
      </c>
      <c r="M5815" s="251" t="s">
        <v>9958</v>
      </c>
      <c r="N5815" s="251" t="s">
        <v>14993</v>
      </c>
      <c r="O5815" s="251">
        <v>5</v>
      </c>
      <c r="Q5815" s="251" t="s">
        <v>16515</v>
      </c>
      <c r="R5815" s="251" t="s">
        <v>10017</v>
      </c>
      <c r="S5815" s="251" t="s">
        <v>3433</v>
      </c>
      <c r="T5815" s="251" t="str">
        <f t="shared" si="362"/>
        <v>I070643681551BZ440</v>
      </c>
      <c r="W5815" s="251" t="str">
        <f t="shared" si="363"/>
        <v>I070643681551-BZ440</v>
      </c>
    </row>
    <row r="5816" spans="1:23" x14ac:dyDescent="0.3">
      <c r="A5816" s="256" t="str">
        <f t="shared" si="361"/>
        <v>I0706436-81555BZ230-00001</v>
      </c>
      <c r="B5816" s="251" t="s">
        <v>16516</v>
      </c>
      <c r="C5816" s="251" t="s">
        <v>10117</v>
      </c>
      <c r="D5816" s="251" t="s">
        <v>16506</v>
      </c>
      <c r="E5816" s="251" t="s">
        <v>14586</v>
      </c>
      <c r="F5816" s="251" t="s">
        <v>9980</v>
      </c>
      <c r="G5816" s="251" t="s">
        <v>3438</v>
      </c>
      <c r="H5816" s="251" t="s">
        <v>3440</v>
      </c>
      <c r="I5816" s="257" t="str">
        <f t="shared" si="360"/>
        <v>-00001</v>
      </c>
      <c r="J5816" s="251">
        <v>1</v>
      </c>
      <c r="K5816" s="251">
        <v>1</v>
      </c>
      <c r="M5816" s="251" t="s">
        <v>10003</v>
      </c>
      <c r="N5816" s="251" t="s">
        <v>14993</v>
      </c>
      <c r="O5816" s="251">
        <v>1</v>
      </c>
      <c r="Q5816" s="251" t="s">
        <v>16516</v>
      </c>
      <c r="R5816" s="251" t="s">
        <v>10017</v>
      </c>
      <c r="S5816" s="251" t="s">
        <v>3437</v>
      </c>
      <c r="T5816" s="251" t="str">
        <f t="shared" si="362"/>
        <v>I070643681555BZ230</v>
      </c>
      <c r="W5816" s="251" t="str">
        <f t="shared" si="363"/>
        <v>I070643681555-BZ230</v>
      </c>
    </row>
    <row r="5817" spans="1:23" x14ac:dyDescent="0.3">
      <c r="A5817" s="256" t="str">
        <f t="shared" si="361"/>
        <v>I0706436-81561BZ090-00003</v>
      </c>
      <c r="B5817" s="251" t="s">
        <v>16517</v>
      </c>
      <c r="C5817" s="251" t="s">
        <v>10117</v>
      </c>
      <c r="D5817" s="251" t="s">
        <v>16506</v>
      </c>
      <c r="E5817" s="251" t="s">
        <v>14586</v>
      </c>
      <c r="F5817" s="251" t="s">
        <v>9982</v>
      </c>
      <c r="G5817" s="251" t="s">
        <v>1331</v>
      </c>
      <c r="H5817" s="251" t="s">
        <v>5211</v>
      </c>
      <c r="I5817" s="257" t="str">
        <f t="shared" si="360"/>
        <v>-00003</v>
      </c>
      <c r="J5817" s="251">
        <v>3</v>
      </c>
      <c r="K5817" s="251">
        <v>3</v>
      </c>
      <c r="M5817" s="251" t="s">
        <v>9958</v>
      </c>
      <c r="N5817" s="251" t="s">
        <v>14993</v>
      </c>
      <c r="O5817" s="251">
        <v>3</v>
      </c>
      <c r="Q5817" s="251" t="s">
        <v>16517</v>
      </c>
      <c r="R5817" s="251" t="s">
        <v>10017</v>
      </c>
      <c r="S5817" s="251" t="s">
        <v>1330</v>
      </c>
      <c r="T5817" s="251" t="str">
        <f t="shared" si="362"/>
        <v>I070643681561BZ090</v>
      </c>
      <c r="W5817" s="251" t="str">
        <f t="shared" si="363"/>
        <v>I070643681561-BZ090</v>
      </c>
    </row>
    <row r="5818" spans="1:23" x14ac:dyDescent="0.3">
      <c r="A5818" s="256" t="str">
        <f t="shared" si="361"/>
        <v>I0706436-81561BZ410-00004</v>
      </c>
      <c r="B5818" s="251" t="s">
        <v>16518</v>
      </c>
      <c r="C5818" s="251" t="s">
        <v>10117</v>
      </c>
      <c r="D5818" s="251" t="s">
        <v>16506</v>
      </c>
      <c r="E5818" s="251" t="s">
        <v>14586</v>
      </c>
      <c r="F5818" s="251" t="s">
        <v>9984</v>
      </c>
      <c r="G5818" s="251" t="s">
        <v>3441</v>
      </c>
      <c r="H5818" s="251" t="s">
        <v>3443</v>
      </c>
      <c r="I5818" s="257" t="str">
        <f t="shared" si="360"/>
        <v>-00004</v>
      </c>
      <c r="J5818" s="251">
        <v>4</v>
      </c>
      <c r="K5818" s="251">
        <v>4</v>
      </c>
      <c r="M5818" s="251" t="s">
        <v>9958</v>
      </c>
      <c r="N5818" s="251" t="s">
        <v>14993</v>
      </c>
      <c r="O5818" s="251">
        <v>4</v>
      </c>
      <c r="Q5818" s="251" t="s">
        <v>16518</v>
      </c>
      <c r="R5818" s="251" t="s">
        <v>10017</v>
      </c>
      <c r="S5818" s="251" t="s">
        <v>11</v>
      </c>
      <c r="T5818" s="251" t="str">
        <f t="shared" si="362"/>
        <v>I070643681561BZ410</v>
      </c>
      <c r="W5818" s="251" t="str">
        <f t="shared" si="363"/>
        <v>I070643681561-BZ410</v>
      </c>
    </row>
    <row r="5819" spans="1:23" x14ac:dyDescent="0.3">
      <c r="A5819" s="256" t="str">
        <f t="shared" si="361"/>
        <v>I0706436-81565BZ080-00001</v>
      </c>
      <c r="B5819" s="251" t="s">
        <v>16519</v>
      </c>
      <c r="C5819" s="251" t="s">
        <v>10117</v>
      </c>
      <c r="D5819" s="251" t="s">
        <v>16506</v>
      </c>
      <c r="E5819" s="251" t="s">
        <v>14586</v>
      </c>
      <c r="F5819" s="251" t="s">
        <v>9986</v>
      </c>
      <c r="G5819" s="251" t="s">
        <v>3445</v>
      </c>
      <c r="H5819" s="251" t="s">
        <v>3447</v>
      </c>
      <c r="I5819" s="257" t="str">
        <f t="shared" si="360"/>
        <v>-00001</v>
      </c>
      <c r="J5819" s="251">
        <v>1</v>
      </c>
      <c r="K5819" s="251">
        <v>1</v>
      </c>
      <c r="M5819" s="251" t="s">
        <v>10007</v>
      </c>
      <c r="N5819" s="251" t="s">
        <v>14993</v>
      </c>
      <c r="O5819" s="251">
        <v>1</v>
      </c>
      <c r="Q5819" s="251" t="s">
        <v>16519</v>
      </c>
      <c r="R5819" s="251" t="s">
        <v>10017</v>
      </c>
      <c r="S5819" s="251" t="s">
        <v>3444</v>
      </c>
      <c r="T5819" s="251" t="str">
        <f t="shared" si="362"/>
        <v>I070643681565BZ080</v>
      </c>
      <c r="W5819" s="251" t="str">
        <f t="shared" si="363"/>
        <v>I070643681565-BZ080</v>
      </c>
    </row>
    <row r="5820" spans="1:23" x14ac:dyDescent="0.3">
      <c r="A5820" s="256" t="str">
        <f t="shared" si="361"/>
        <v>I0706436-81580BZ090-00002</v>
      </c>
      <c r="B5820" s="251" t="s">
        <v>16520</v>
      </c>
      <c r="C5820" s="251" t="s">
        <v>10117</v>
      </c>
      <c r="D5820" s="251" t="s">
        <v>16506</v>
      </c>
      <c r="E5820" s="251" t="s">
        <v>14586</v>
      </c>
      <c r="F5820" s="251" t="s">
        <v>9988</v>
      </c>
      <c r="G5820" s="251" t="s">
        <v>3449</v>
      </c>
      <c r="H5820" s="251" t="s">
        <v>758</v>
      </c>
      <c r="I5820" s="257" t="str">
        <f t="shared" si="360"/>
        <v>-00002</v>
      </c>
      <c r="J5820" s="251">
        <v>2</v>
      </c>
      <c r="K5820" s="251">
        <v>2</v>
      </c>
      <c r="M5820" s="251" t="s">
        <v>9993</v>
      </c>
      <c r="N5820" s="251" t="s">
        <v>14993</v>
      </c>
      <c r="O5820" s="251">
        <v>2</v>
      </c>
      <c r="Q5820" s="251" t="s">
        <v>16520</v>
      </c>
      <c r="R5820" s="251" t="s">
        <v>10017</v>
      </c>
      <c r="S5820" s="251" t="s">
        <v>3448</v>
      </c>
      <c r="T5820" s="251" t="str">
        <f t="shared" si="362"/>
        <v>I070643681580BZ090</v>
      </c>
      <c r="W5820" s="251" t="str">
        <f t="shared" si="363"/>
        <v>I070643681580-BZ090</v>
      </c>
    </row>
    <row r="5821" spans="1:23" x14ac:dyDescent="0.3">
      <c r="A5821" s="256" t="str">
        <f t="shared" si="361"/>
        <v>I0706436-81590BZ090-00002</v>
      </c>
      <c r="B5821" s="251" t="s">
        <v>16521</v>
      </c>
      <c r="C5821" s="251" t="s">
        <v>10117</v>
      </c>
      <c r="D5821" s="251" t="s">
        <v>16506</v>
      </c>
      <c r="E5821" s="251" t="s">
        <v>14586</v>
      </c>
      <c r="F5821" s="251" t="s">
        <v>9990</v>
      </c>
      <c r="G5821" s="251" t="s">
        <v>3452</v>
      </c>
      <c r="H5821" s="251" t="s">
        <v>770</v>
      </c>
      <c r="I5821" s="257" t="str">
        <f t="shared" si="360"/>
        <v>-00002</v>
      </c>
      <c r="J5821" s="251">
        <v>2</v>
      </c>
      <c r="K5821" s="251">
        <v>2</v>
      </c>
      <c r="M5821" s="251" t="s">
        <v>9993</v>
      </c>
      <c r="N5821" s="251" t="s">
        <v>14993</v>
      </c>
      <c r="O5821" s="251">
        <v>2</v>
      </c>
      <c r="Q5821" s="251" t="s">
        <v>16521</v>
      </c>
      <c r="R5821" s="251" t="s">
        <v>10017</v>
      </c>
      <c r="S5821" s="251" t="s">
        <v>3451</v>
      </c>
      <c r="T5821" s="251" t="str">
        <f t="shared" si="362"/>
        <v>I070643681590BZ090</v>
      </c>
      <c r="W5821" s="251" t="str">
        <f t="shared" si="363"/>
        <v>I070643681590-BZ090</v>
      </c>
    </row>
    <row r="5822" spans="1:23" x14ac:dyDescent="0.3">
      <c r="A5822" s="256" t="str">
        <f t="shared" si="361"/>
        <v>I0706436-87910BZ070-00003</v>
      </c>
      <c r="B5822" s="251" t="s">
        <v>16522</v>
      </c>
      <c r="C5822" s="251" t="s">
        <v>10117</v>
      </c>
      <c r="D5822" s="251" t="s">
        <v>16506</v>
      </c>
      <c r="E5822" s="251" t="s">
        <v>14586</v>
      </c>
      <c r="F5822" s="251" t="s">
        <v>9992</v>
      </c>
      <c r="G5822" s="251" t="s">
        <v>1542</v>
      </c>
      <c r="H5822" s="251" t="s">
        <v>11862</v>
      </c>
      <c r="I5822" s="257" t="str">
        <f t="shared" si="360"/>
        <v>-00003</v>
      </c>
      <c r="J5822" s="251">
        <v>3</v>
      </c>
      <c r="K5822" s="251">
        <v>3</v>
      </c>
      <c r="M5822" s="251" t="s">
        <v>9958</v>
      </c>
      <c r="N5822" s="251" t="s">
        <v>14993</v>
      </c>
      <c r="O5822" s="251">
        <v>3</v>
      </c>
      <c r="Q5822" s="251" t="s">
        <v>16522</v>
      </c>
      <c r="R5822" s="251" t="s">
        <v>10017</v>
      </c>
      <c r="S5822" s="251" t="s">
        <v>1541</v>
      </c>
      <c r="T5822" s="251" t="str">
        <f t="shared" si="362"/>
        <v>I070643687910BZ070</v>
      </c>
      <c r="W5822" s="251" t="str">
        <f t="shared" si="363"/>
        <v>I070643687910-BZ070</v>
      </c>
    </row>
    <row r="5823" spans="1:23" x14ac:dyDescent="0.3">
      <c r="A5823" s="256" t="str">
        <f t="shared" si="361"/>
        <v>I0706436-87940BZ070-00002</v>
      </c>
      <c r="B5823" s="251" t="s">
        <v>16523</v>
      </c>
      <c r="C5823" s="251" t="s">
        <v>10117</v>
      </c>
      <c r="D5823" s="251" t="s">
        <v>16506</v>
      </c>
      <c r="E5823" s="251" t="s">
        <v>14586</v>
      </c>
      <c r="F5823" s="251" t="s">
        <v>9995</v>
      </c>
      <c r="G5823" s="251" t="s">
        <v>1545</v>
      </c>
      <c r="H5823" s="251" t="s">
        <v>10132</v>
      </c>
      <c r="I5823" s="257" t="str">
        <f t="shared" si="360"/>
        <v>-00002</v>
      </c>
      <c r="J5823" s="251">
        <v>2</v>
      </c>
      <c r="K5823" s="251">
        <v>2</v>
      </c>
      <c r="M5823" s="251" t="s">
        <v>9993</v>
      </c>
      <c r="N5823" s="251" t="s">
        <v>14993</v>
      </c>
      <c r="O5823" s="251">
        <v>2</v>
      </c>
      <c r="Q5823" s="251" t="s">
        <v>16523</v>
      </c>
      <c r="R5823" s="251" t="s">
        <v>10017</v>
      </c>
      <c r="S5823" s="251" t="s">
        <v>1544</v>
      </c>
      <c r="T5823" s="251" t="str">
        <f t="shared" si="362"/>
        <v>I070643687940BZ070</v>
      </c>
      <c r="W5823" s="251" t="str">
        <f t="shared" si="363"/>
        <v>I070643687940-BZ070</v>
      </c>
    </row>
    <row r="5824" spans="1:23" x14ac:dyDescent="0.3">
      <c r="A5824" s="256" t="str">
        <f t="shared" si="361"/>
        <v>I0706437-81110BZ520-00001</v>
      </c>
      <c r="B5824" s="251" t="s">
        <v>16524</v>
      </c>
      <c r="C5824" s="251" t="s">
        <v>10117</v>
      </c>
      <c r="D5824" s="251" t="s">
        <v>16525</v>
      </c>
      <c r="E5824" s="251" t="s">
        <v>14586</v>
      </c>
      <c r="F5824" s="251" t="s">
        <v>9957</v>
      </c>
      <c r="G5824" s="251" t="s">
        <v>1110</v>
      </c>
      <c r="H5824" s="251" t="s">
        <v>3422</v>
      </c>
      <c r="I5824" s="257" t="str">
        <f t="shared" si="360"/>
        <v>-00001</v>
      </c>
      <c r="J5824" s="251">
        <v>1</v>
      </c>
      <c r="K5824" s="251">
        <v>1</v>
      </c>
      <c r="M5824" s="251" t="s">
        <v>9958</v>
      </c>
      <c r="N5824" s="251" t="s">
        <v>15248</v>
      </c>
      <c r="O5824" s="251">
        <v>1</v>
      </c>
      <c r="Q5824" s="251" t="s">
        <v>16524</v>
      </c>
      <c r="R5824" s="251" t="s">
        <v>10028</v>
      </c>
      <c r="S5824" s="251" t="s">
        <v>1109</v>
      </c>
      <c r="T5824" s="251" t="str">
        <f t="shared" si="362"/>
        <v>I070643781110BZ520</v>
      </c>
      <c r="W5824" s="251" t="str">
        <f t="shared" si="363"/>
        <v>I070643781110-BZ520</v>
      </c>
    </row>
    <row r="5825" spans="1:23" x14ac:dyDescent="0.3">
      <c r="A5825" s="256" t="str">
        <f t="shared" si="361"/>
        <v>I0706437-81130BZ520-00002</v>
      </c>
      <c r="B5825" s="251" t="s">
        <v>16526</v>
      </c>
      <c r="C5825" s="251" t="s">
        <v>10117</v>
      </c>
      <c r="D5825" s="251" t="s">
        <v>16525</v>
      </c>
      <c r="E5825" s="251" t="s">
        <v>14586</v>
      </c>
      <c r="F5825" s="251" t="s">
        <v>9962</v>
      </c>
      <c r="G5825" s="251" t="s">
        <v>1115</v>
      </c>
      <c r="H5825" s="251" t="s">
        <v>5101</v>
      </c>
      <c r="I5825" s="257" t="str">
        <f t="shared" si="360"/>
        <v>-00002</v>
      </c>
      <c r="J5825" s="251">
        <v>2</v>
      </c>
      <c r="K5825" s="251">
        <v>2</v>
      </c>
      <c r="M5825" s="251" t="s">
        <v>9958</v>
      </c>
      <c r="N5825" s="251" t="s">
        <v>15248</v>
      </c>
      <c r="O5825" s="251">
        <v>2</v>
      </c>
      <c r="Q5825" s="251" t="s">
        <v>16526</v>
      </c>
      <c r="R5825" s="251" t="s">
        <v>10028</v>
      </c>
      <c r="S5825" s="251" t="s">
        <v>1114</v>
      </c>
      <c r="T5825" s="251" t="str">
        <f t="shared" si="362"/>
        <v>I070643781130BZ520</v>
      </c>
      <c r="W5825" s="251" t="str">
        <f t="shared" si="363"/>
        <v>I070643781130-BZ520</v>
      </c>
    </row>
    <row r="5826" spans="1:23" x14ac:dyDescent="0.3">
      <c r="A5826" s="256" t="str">
        <f t="shared" si="361"/>
        <v>I0706437-81150BZ520-00001</v>
      </c>
      <c r="B5826" s="251" t="s">
        <v>16527</v>
      </c>
      <c r="C5826" s="251" t="s">
        <v>10117</v>
      </c>
      <c r="D5826" s="251" t="s">
        <v>16525</v>
      </c>
      <c r="E5826" s="251" t="s">
        <v>14586</v>
      </c>
      <c r="F5826" s="251" t="s">
        <v>9964</v>
      </c>
      <c r="G5826" s="251" t="s">
        <v>1120</v>
      </c>
      <c r="H5826" s="251" t="s">
        <v>3429</v>
      </c>
      <c r="I5826" s="257" t="str">
        <f t="shared" si="360"/>
        <v>-00001</v>
      </c>
      <c r="J5826" s="251">
        <v>1</v>
      </c>
      <c r="K5826" s="251">
        <v>1</v>
      </c>
      <c r="M5826" s="251" t="s">
        <v>9958</v>
      </c>
      <c r="N5826" s="251" t="s">
        <v>15248</v>
      </c>
      <c r="O5826" s="251">
        <v>1</v>
      </c>
      <c r="Q5826" s="251" t="s">
        <v>16527</v>
      </c>
      <c r="R5826" s="251" t="s">
        <v>10028</v>
      </c>
      <c r="S5826" s="251" t="s">
        <v>1119</v>
      </c>
      <c r="T5826" s="251" t="str">
        <f t="shared" si="362"/>
        <v>I070643781150BZ520</v>
      </c>
      <c r="W5826" s="251" t="str">
        <f t="shared" si="363"/>
        <v>I070643781150-BZ520</v>
      </c>
    </row>
    <row r="5827" spans="1:23" x14ac:dyDescent="0.3">
      <c r="A5827" s="256" t="str">
        <f t="shared" si="361"/>
        <v>I0706437-81270BZ010-00002</v>
      </c>
      <c r="B5827" s="251" t="s">
        <v>16528</v>
      </c>
      <c r="C5827" s="251" t="s">
        <v>10117</v>
      </c>
      <c r="D5827" s="251" t="s">
        <v>16525</v>
      </c>
      <c r="E5827" s="251" t="s">
        <v>14586</v>
      </c>
      <c r="F5827" s="251" t="s">
        <v>9966</v>
      </c>
      <c r="G5827" s="251" t="s">
        <v>1474</v>
      </c>
      <c r="H5827" s="251" t="s">
        <v>10137</v>
      </c>
      <c r="I5827" s="257" t="str">
        <f t="shared" si="360"/>
        <v>-00002</v>
      </c>
      <c r="J5827" s="251">
        <v>2</v>
      </c>
      <c r="K5827" s="251">
        <v>2</v>
      </c>
      <c r="M5827" s="251" t="s">
        <v>10007</v>
      </c>
      <c r="N5827" s="251" t="s">
        <v>15248</v>
      </c>
      <c r="O5827" s="251">
        <v>2</v>
      </c>
      <c r="Q5827" s="251" t="s">
        <v>16528</v>
      </c>
      <c r="R5827" s="251" t="s">
        <v>10028</v>
      </c>
      <c r="S5827" s="251" t="s">
        <v>1473</v>
      </c>
      <c r="T5827" s="251" t="str">
        <f t="shared" si="362"/>
        <v>I070643781270BZ010</v>
      </c>
      <c r="W5827" s="251" t="str">
        <f t="shared" si="363"/>
        <v>I070643781270-BZ010</v>
      </c>
    </row>
    <row r="5828" spans="1:23" x14ac:dyDescent="0.3">
      <c r="A5828" s="256" t="str">
        <f t="shared" si="361"/>
        <v>I0706437-81550BZ010-00001</v>
      </c>
      <c r="B5828" s="251" t="s">
        <v>16529</v>
      </c>
      <c r="C5828" s="251" t="s">
        <v>10117</v>
      </c>
      <c r="D5828" s="251" t="s">
        <v>16525</v>
      </c>
      <c r="E5828" s="251" t="s">
        <v>14586</v>
      </c>
      <c r="F5828" s="251" t="s">
        <v>9968</v>
      </c>
      <c r="G5828" s="251" t="s">
        <v>1271</v>
      </c>
      <c r="H5828" s="251" t="s">
        <v>15113</v>
      </c>
      <c r="I5828" s="257" t="str">
        <f t="shared" si="360"/>
        <v>-00001</v>
      </c>
      <c r="J5828" s="251">
        <v>1</v>
      </c>
      <c r="K5828" s="251">
        <v>1</v>
      </c>
      <c r="M5828" s="251" t="s">
        <v>9993</v>
      </c>
      <c r="N5828" s="251" t="s">
        <v>15248</v>
      </c>
      <c r="O5828" s="251">
        <v>1</v>
      </c>
      <c r="Q5828" s="251" t="s">
        <v>16529</v>
      </c>
      <c r="R5828" s="251" t="s">
        <v>10028</v>
      </c>
      <c r="S5828" s="251" t="s">
        <v>1270</v>
      </c>
      <c r="T5828" s="251" t="str">
        <f t="shared" si="362"/>
        <v>I070643781550BZ010</v>
      </c>
      <c r="W5828" s="251" t="str">
        <f t="shared" si="363"/>
        <v>I070643781550-BZ010</v>
      </c>
    </row>
    <row r="5829" spans="1:23" x14ac:dyDescent="0.3">
      <c r="A5829" s="256" t="str">
        <f t="shared" si="361"/>
        <v>I0706437-81550BZ070-00002</v>
      </c>
      <c r="B5829" s="251" t="s">
        <v>16530</v>
      </c>
      <c r="C5829" s="251" t="s">
        <v>10117</v>
      </c>
      <c r="D5829" s="251" t="s">
        <v>16525</v>
      </c>
      <c r="E5829" s="251" t="s">
        <v>14586</v>
      </c>
      <c r="F5829" s="251" t="s">
        <v>9970</v>
      </c>
      <c r="G5829" s="251" t="s">
        <v>1292</v>
      </c>
      <c r="H5829" s="251" t="s">
        <v>10139</v>
      </c>
      <c r="I5829" s="257" t="str">
        <f t="shared" si="360"/>
        <v>-00002</v>
      </c>
      <c r="J5829" s="251">
        <v>2</v>
      </c>
      <c r="K5829" s="251">
        <v>2</v>
      </c>
      <c r="M5829" s="251" t="s">
        <v>9958</v>
      </c>
      <c r="N5829" s="251" t="s">
        <v>15248</v>
      </c>
      <c r="O5829" s="251">
        <v>2</v>
      </c>
      <c r="Q5829" s="251" t="s">
        <v>16530</v>
      </c>
      <c r="R5829" s="251" t="s">
        <v>10028</v>
      </c>
      <c r="S5829" s="251" t="s">
        <v>1291</v>
      </c>
      <c r="T5829" s="251" t="str">
        <f t="shared" si="362"/>
        <v>I070643781550BZ070</v>
      </c>
      <c r="W5829" s="251" t="str">
        <f t="shared" si="363"/>
        <v>I070643781550-BZ070</v>
      </c>
    </row>
    <row r="5830" spans="1:23" x14ac:dyDescent="0.3">
      <c r="A5830" s="256" t="str">
        <f t="shared" si="361"/>
        <v>I0706437-81560BZ070-00001</v>
      </c>
      <c r="B5830" s="251" t="s">
        <v>16531</v>
      </c>
      <c r="C5830" s="251" t="s">
        <v>10117</v>
      </c>
      <c r="D5830" s="251" t="s">
        <v>16525</v>
      </c>
      <c r="E5830" s="251" t="s">
        <v>14586</v>
      </c>
      <c r="F5830" s="251" t="s">
        <v>9972</v>
      </c>
      <c r="G5830" s="251" t="s">
        <v>1300</v>
      </c>
      <c r="H5830" s="251" t="s">
        <v>10332</v>
      </c>
      <c r="I5830" s="257" t="str">
        <f t="shared" ref="I5830:I5893" si="364">+IF(AND(O5830&lt;10),$B$2&amp;O5830,IF(AND(O5830&gt;9,O5830&lt;=99),$B$3&amp;O5830,IF(AND(O5830&gt;99,L94787&lt;1000),$B$4&amp;O5830,IF(AND(O5830&gt;999),$B$5&amp;7))))</f>
        <v>-00001</v>
      </c>
      <c r="J5830" s="251">
        <v>1</v>
      </c>
      <c r="K5830" s="251">
        <v>1</v>
      </c>
      <c r="M5830" s="251" t="s">
        <v>9958</v>
      </c>
      <c r="N5830" s="251" t="s">
        <v>15248</v>
      </c>
      <c r="O5830" s="251">
        <v>1</v>
      </c>
      <c r="Q5830" s="251" t="s">
        <v>16531</v>
      </c>
      <c r="R5830" s="251" t="s">
        <v>10028</v>
      </c>
      <c r="S5830" s="251" t="s">
        <v>1299</v>
      </c>
      <c r="T5830" s="251" t="str">
        <f t="shared" si="362"/>
        <v>I070643781560BZ070</v>
      </c>
      <c r="W5830" s="251" t="str">
        <f t="shared" si="363"/>
        <v>I070643781560-BZ070</v>
      </c>
    </row>
    <row r="5831" spans="1:23" x14ac:dyDescent="0.3">
      <c r="A5831" s="256" t="str">
        <f t="shared" si="361"/>
        <v>I0706437-81560BZ190-00001</v>
      </c>
      <c r="B5831" s="251" t="s">
        <v>16532</v>
      </c>
      <c r="C5831" s="251" t="s">
        <v>10117</v>
      </c>
      <c r="D5831" s="251" t="s">
        <v>16525</v>
      </c>
      <c r="E5831" s="251" t="s">
        <v>14586</v>
      </c>
      <c r="F5831" s="251" t="s">
        <v>9974</v>
      </c>
      <c r="G5831" s="251" t="s">
        <v>1322</v>
      </c>
      <c r="H5831" s="251" t="s">
        <v>10146</v>
      </c>
      <c r="I5831" s="257" t="str">
        <f t="shared" si="364"/>
        <v>-00001</v>
      </c>
      <c r="J5831" s="251">
        <v>1</v>
      </c>
      <c r="K5831" s="251">
        <v>1</v>
      </c>
      <c r="M5831" s="251" t="s">
        <v>9958</v>
      </c>
      <c r="N5831" s="251" t="s">
        <v>15248</v>
      </c>
      <c r="O5831" s="251">
        <v>1</v>
      </c>
      <c r="Q5831" s="251" t="s">
        <v>16532</v>
      </c>
      <c r="R5831" s="251" t="s">
        <v>10028</v>
      </c>
      <c r="S5831" s="251" t="s">
        <v>1321</v>
      </c>
      <c r="T5831" s="251" t="str">
        <f t="shared" si="362"/>
        <v>I070643781560BZ190</v>
      </c>
      <c r="W5831" s="251" t="str">
        <f t="shared" si="363"/>
        <v>I070643781560-BZ190</v>
      </c>
    </row>
    <row r="5832" spans="1:23" x14ac:dyDescent="0.3">
      <c r="A5832" s="256" t="str">
        <f t="shared" ref="A5832:A5895" si="365">D5832&amp;$A$6&amp;S5832&amp;I5832</f>
        <v>I0706437-81561BZ050-00001</v>
      </c>
      <c r="B5832" s="251" t="s">
        <v>16533</v>
      </c>
      <c r="C5832" s="251" t="s">
        <v>10117</v>
      </c>
      <c r="D5832" s="251" t="s">
        <v>16525</v>
      </c>
      <c r="E5832" s="251" t="s">
        <v>14586</v>
      </c>
      <c r="F5832" s="251" t="s">
        <v>9976</v>
      </c>
      <c r="G5832" s="251" t="s">
        <v>1345</v>
      </c>
      <c r="H5832" s="251" t="s">
        <v>10148</v>
      </c>
      <c r="I5832" s="257" t="str">
        <f t="shared" si="364"/>
        <v>-00001</v>
      </c>
      <c r="J5832" s="251">
        <v>1</v>
      </c>
      <c r="K5832" s="251">
        <v>1</v>
      </c>
      <c r="M5832" s="251" t="s">
        <v>9993</v>
      </c>
      <c r="N5832" s="251" t="s">
        <v>15248</v>
      </c>
      <c r="O5832" s="251">
        <v>1</v>
      </c>
      <c r="Q5832" s="251" t="s">
        <v>16533</v>
      </c>
      <c r="R5832" s="251" t="s">
        <v>10028</v>
      </c>
      <c r="S5832" s="251" t="s">
        <v>1344</v>
      </c>
      <c r="T5832" s="251" t="str">
        <f t="shared" si="362"/>
        <v>I070643781561BZ050</v>
      </c>
      <c r="W5832" s="251" t="str">
        <f t="shared" si="363"/>
        <v>I070643781561-BZ050</v>
      </c>
    </row>
    <row r="5833" spans="1:23" x14ac:dyDescent="0.3">
      <c r="A5833" s="256" t="str">
        <f t="shared" si="365"/>
        <v>I0706438-81240BZ010B0-00004</v>
      </c>
      <c r="B5833" s="251" t="s">
        <v>16534</v>
      </c>
      <c r="C5833" s="251" t="s">
        <v>10117</v>
      </c>
      <c r="D5833" s="251" t="s">
        <v>16535</v>
      </c>
      <c r="E5833" s="251" t="s">
        <v>14586</v>
      </c>
      <c r="F5833" s="251" t="s">
        <v>9957</v>
      </c>
      <c r="G5833" s="251" t="s">
        <v>1484</v>
      </c>
      <c r="H5833" s="251" t="s">
        <v>10500</v>
      </c>
      <c r="I5833" s="257" t="str">
        <f t="shared" si="364"/>
        <v>-00004</v>
      </c>
      <c r="J5833" s="251">
        <v>4</v>
      </c>
      <c r="K5833" s="251">
        <v>4</v>
      </c>
      <c r="M5833" s="251" t="s">
        <v>10007</v>
      </c>
      <c r="N5833" s="251" t="s">
        <v>16536</v>
      </c>
      <c r="O5833" s="251">
        <v>4</v>
      </c>
      <c r="Q5833" s="251" t="s">
        <v>16534</v>
      </c>
      <c r="R5833" s="251" t="s">
        <v>10307</v>
      </c>
      <c r="S5833" s="251" t="s">
        <v>1483</v>
      </c>
      <c r="T5833" s="251" t="str">
        <f t="shared" ref="T5833:T5896" si="366">+D5833&amp;S5833</f>
        <v>I070643881240BZ010B0</v>
      </c>
      <c r="W5833" s="251" t="str">
        <f t="shared" ref="W5833:W5896" si="367">D5833&amp;G5833</f>
        <v>I070643881240-BZ010-B0</v>
      </c>
    </row>
    <row r="5834" spans="1:23" x14ac:dyDescent="0.3">
      <c r="A5834" s="256" t="str">
        <f t="shared" si="365"/>
        <v>I0706438-81240BZ010B1-00001</v>
      </c>
      <c r="B5834" s="251" t="s">
        <v>16537</v>
      </c>
      <c r="C5834" s="251" t="s">
        <v>10117</v>
      </c>
      <c r="D5834" s="251" t="s">
        <v>16535</v>
      </c>
      <c r="E5834" s="251" t="s">
        <v>14586</v>
      </c>
      <c r="F5834" s="251" t="s">
        <v>9962</v>
      </c>
      <c r="G5834" s="251" t="s">
        <v>1495</v>
      </c>
      <c r="H5834" s="251" t="s">
        <v>10502</v>
      </c>
      <c r="I5834" s="257" t="str">
        <f t="shared" si="364"/>
        <v>-00001</v>
      </c>
      <c r="J5834" s="251">
        <v>1</v>
      </c>
      <c r="K5834" s="251">
        <v>1</v>
      </c>
      <c r="M5834" s="251" t="s">
        <v>10007</v>
      </c>
      <c r="N5834" s="251" t="s">
        <v>16536</v>
      </c>
      <c r="O5834" s="251">
        <v>1</v>
      </c>
      <c r="Q5834" s="251" t="s">
        <v>16537</v>
      </c>
      <c r="R5834" s="251" t="s">
        <v>10307</v>
      </c>
      <c r="S5834" s="251" t="s">
        <v>1494</v>
      </c>
      <c r="T5834" s="251" t="str">
        <f t="shared" si="366"/>
        <v>I070643881240BZ010B1</v>
      </c>
      <c r="W5834" s="251" t="str">
        <f t="shared" si="367"/>
        <v>I070643881240-BZ010-B1</v>
      </c>
    </row>
    <row r="5835" spans="1:23" x14ac:dyDescent="0.3">
      <c r="A5835" s="256" t="str">
        <f t="shared" si="365"/>
        <v>I0706439-81110BZ050-00002</v>
      </c>
      <c r="B5835" s="251" t="s">
        <v>16538</v>
      </c>
      <c r="C5835" s="251" t="s">
        <v>10117</v>
      </c>
      <c r="D5835" s="251" t="s">
        <v>16539</v>
      </c>
      <c r="E5835" s="251" t="s">
        <v>14586</v>
      </c>
      <c r="F5835" s="251" t="s">
        <v>9957</v>
      </c>
      <c r="G5835" s="251" t="s">
        <v>1015</v>
      </c>
      <c r="H5835" s="251" t="s">
        <v>10123</v>
      </c>
      <c r="I5835" s="257" t="str">
        <f t="shared" si="364"/>
        <v>-00002</v>
      </c>
      <c r="J5835" s="251">
        <v>2</v>
      </c>
      <c r="K5835" s="251">
        <v>2</v>
      </c>
      <c r="M5835" s="251" t="s">
        <v>9958</v>
      </c>
      <c r="N5835" s="251" t="s">
        <v>14993</v>
      </c>
      <c r="O5835" s="251">
        <v>2</v>
      </c>
      <c r="Q5835" s="251" t="s">
        <v>16538</v>
      </c>
      <c r="R5835" s="251" t="s">
        <v>10017</v>
      </c>
      <c r="S5835" s="251" t="s">
        <v>1014</v>
      </c>
      <c r="T5835" s="251" t="str">
        <f t="shared" si="366"/>
        <v>I070643981110BZ050</v>
      </c>
      <c r="W5835" s="251" t="str">
        <f t="shared" si="367"/>
        <v>I070643981110-BZ050</v>
      </c>
    </row>
    <row r="5836" spans="1:23" x14ac:dyDescent="0.3">
      <c r="A5836" s="256" t="str">
        <f t="shared" si="365"/>
        <v>I0802179-811100W070-00003</v>
      </c>
      <c r="B5836" s="251" t="s">
        <v>16540</v>
      </c>
      <c r="C5836" s="251" t="s">
        <v>10151</v>
      </c>
      <c r="D5836" s="251" t="s">
        <v>16541</v>
      </c>
      <c r="E5836" s="251" t="s">
        <v>14586</v>
      </c>
      <c r="F5836" s="251" t="s">
        <v>9957</v>
      </c>
      <c r="G5836" s="251" t="s">
        <v>45</v>
      </c>
      <c r="H5836" s="251" t="s">
        <v>5059</v>
      </c>
      <c r="I5836" s="257" t="str">
        <f t="shared" si="364"/>
        <v>-00003</v>
      </c>
      <c r="J5836" s="251">
        <v>3</v>
      </c>
      <c r="K5836" s="251">
        <v>3</v>
      </c>
      <c r="M5836" s="251" t="s">
        <v>9958</v>
      </c>
      <c r="N5836" s="251" t="s">
        <v>14993</v>
      </c>
      <c r="O5836" s="251">
        <v>3</v>
      </c>
      <c r="Q5836" s="251" t="s">
        <v>16540</v>
      </c>
      <c r="R5836" s="251" t="s">
        <v>10017</v>
      </c>
      <c r="S5836" s="251" t="s">
        <v>44</v>
      </c>
      <c r="T5836" s="251" t="str">
        <f t="shared" si="366"/>
        <v>I0802179811100W070</v>
      </c>
      <c r="W5836" s="251" t="str">
        <f t="shared" si="367"/>
        <v>I080217981110-0W070</v>
      </c>
    </row>
    <row r="5837" spans="1:23" x14ac:dyDescent="0.3">
      <c r="A5837" s="256" t="str">
        <f t="shared" si="365"/>
        <v>I0802179-815500W050-00001</v>
      </c>
      <c r="B5837" s="251" t="s">
        <v>16542</v>
      </c>
      <c r="C5837" s="251" t="s">
        <v>10151</v>
      </c>
      <c r="D5837" s="251" t="s">
        <v>16541</v>
      </c>
      <c r="E5837" s="251" t="s">
        <v>14586</v>
      </c>
      <c r="F5837" s="251" t="s">
        <v>9962</v>
      </c>
      <c r="G5837" s="251" t="s">
        <v>97</v>
      </c>
      <c r="H5837" s="251" t="s">
        <v>15734</v>
      </c>
      <c r="I5837" s="257" t="str">
        <f t="shared" si="364"/>
        <v>-00001</v>
      </c>
      <c r="J5837" s="251">
        <v>1</v>
      </c>
      <c r="K5837" s="251">
        <v>1</v>
      </c>
      <c r="M5837" s="251" t="s">
        <v>9993</v>
      </c>
      <c r="N5837" s="251" t="s">
        <v>14993</v>
      </c>
      <c r="O5837" s="251">
        <v>1</v>
      </c>
      <c r="Q5837" s="251" t="s">
        <v>16542</v>
      </c>
      <c r="R5837" s="251" t="s">
        <v>10017</v>
      </c>
      <c r="S5837" s="251" t="s">
        <v>96</v>
      </c>
      <c r="T5837" s="251" t="str">
        <f t="shared" si="366"/>
        <v>I0802179815500W050</v>
      </c>
      <c r="W5837" s="251" t="str">
        <f t="shared" si="367"/>
        <v>I080217981550-0W050</v>
      </c>
    </row>
    <row r="5838" spans="1:23" x14ac:dyDescent="0.3">
      <c r="A5838" s="256" t="str">
        <f t="shared" si="365"/>
        <v>I0802179-815600W050-00002</v>
      </c>
      <c r="B5838" s="251" t="s">
        <v>16543</v>
      </c>
      <c r="C5838" s="251" t="s">
        <v>10151</v>
      </c>
      <c r="D5838" s="251" t="s">
        <v>16541</v>
      </c>
      <c r="E5838" s="251" t="s">
        <v>14586</v>
      </c>
      <c r="F5838" s="251" t="s">
        <v>9964</v>
      </c>
      <c r="G5838" s="251" t="s">
        <v>101</v>
      </c>
      <c r="H5838" s="251" t="s">
        <v>16544</v>
      </c>
      <c r="I5838" s="257" t="str">
        <f t="shared" si="364"/>
        <v>-00002</v>
      </c>
      <c r="J5838" s="251">
        <v>2</v>
      </c>
      <c r="K5838" s="251">
        <v>2</v>
      </c>
      <c r="M5838" s="251" t="s">
        <v>9993</v>
      </c>
      <c r="N5838" s="251" t="s">
        <v>14993</v>
      </c>
      <c r="O5838" s="251">
        <v>2</v>
      </c>
      <c r="Q5838" s="251" t="s">
        <v>16543</v>
      </c>
      <c r="R5838" s="251" t="s">
        <v>10017</v>
      </c>
      <c r="S5838" s="251" t="s">
        <v>100</v>
      </c>
      <c r="T5838" s="251" t="str">
        <f t="shared" si="366"/>
        <v>I0802179815600W050</v>
      </c>
      <c r="W5838" s="251" t="str">
        <f t="shared" si="367"/>
        <v>I080217981560-0W050</v>
      </c>
    </row>
    <row r="5839" spans="1:23" x14ac:dyDescent="0.3">
      <c r="A5839" s="256" t="str">
        <f t="shared" si="365"/>
        <v>I0306261-525620K070-00001</v>
      </c>
      <c r="B5839" s="251" t="s">
        <v>16545</v>
      </c>
      <c r="C5839" s="251" t="s">
        <v>9954</v>
      </c>
      <c r="D5839" s="251" t="s">
        <v>9155</v>
      </c>
      <c r="E5839" s="251" t="s">
        <v>14725</v>
      </c>
      <c r="F5839" s="251" t="s">
        <v>9957</v>
      </c>
      <c r="G5839" s="251" t="s">
        <v>732</v>
      </c>
      <c r="H5839" s="251" t="s">
        <v>10161</v>
      </c>
      <c r="I5839" s="257" t="str">
        <f t="shared" si="364"/>
        <v>-00001</v>
      </c>
      <c r="J5839" s="251">
        <v>1</v>
      </c>
      <c r="K5839" s="251">
        <v>1</v>
      </c>
      <c r="M5839" s="251" t="s">
        <v>10007</v>
      </c>
      <c r="N5839" s="251" t="s">
        <v>14993</v>
      </c>
      <c r="O5839" s="251">
        <v>1</v>
      </c>
      <c r="Q5839" s="251" t="s">
        <v>16545</v>
      </c>
      <c r="R5839" s="251" t="s">
        <v>9960</v>
      </c>
      <c r="S5839" s="251" t="s">
        <v>731</v>
      </c>
      <c r="T5839" s="251" t="str">
        <f t="shared" si="366"/>
        <v>I0306261525620K070</v>
      </c>
      <c r="W5839" s="251" t="str">
        <f t="shared" si="367"/>
        <v>I030626152562-0K070</v>
      </c>
    </row>
    <row r="5840" spans="1:23" x14ac:dyDescent="0.3">
      <c r="A5840" s="256" t="str">
        <f t="shared" si="365"/>
        <v>I0306261-811100K580-00005</v>
      </c>
      <c r="B5840" s="251" t="s">
        <v>16546</v>
      </c>
      <c r="C5840" s="251" t="s">
        <v>9954</v>
      </c>
      <c r="D5840" s="251" t="s">
        <v>9155</v>
      </c>
      <c r="E5840" s="251" t="s">
        <v>14725</v>
      </c>
      <c r="F5840" s="251" t="s">
        <v>9962</v>
      </c>
      <c r="G5840" s="251" t="s">
        <v>429</v>
      </c>
      <c r="H5840" s="251" t="s">
        <v>3422</v>
      </c>
      <c r="I5840" s="257" t="str">
        <f t="shared" si="364"/>
        <v>-00005</v>
      </c>
      <c r="J5840" s="251">
        <v>5</v>
      </c>
      <c r="K5840" s="251">
        <v>5</v>
      </c>
      <c r="M5840" s="251" t="s">
        <v>9958</v>
      </c>
      <c r="N5840" s="251" t="s">
        <v>14993</v>
      </c>
      <c r="O5840" s="251">
        <v>5</v>
      </c>
      <c r="Q5840" s="251" t="s">
        <v>16546</v>
      </c>
      <c r="R5840" s="251" t="s">
        <v>9960</v>
      </c>
      <c r="S5840" s="251" t="s">
        <v>428</v>
      </c>
      <c r="T5840" s="251" t="str">
        <f t="shared" si="366"/>
        <v>I0306261811100K580</v>
      </c>
      <c r="W5840" s="251" t="str">
        <f t="shared" si="367"/>
        <v>I030626181110-0K580</v>
      </c>
    </row>
    <row r="5841" spans="1:23" x14ac:dyDescent="0.3">
      <c r="A5841" s="256" t="str">
        <f t="shared" si="365"/>
        <v>I0306261-811300K580-00001</v>
      </c>
      <c r="B5841" s="251" t="s">
        <v>16547</v>
      </c>
      <c r="C5841" s="251" t="s">
        <v>9954</v>
      </c>
      <c r="D5841" s="251" t="s">
        <v>9155</v>
      </c>
      <c r="E5841" s="251" t="s">
        <v>14725</v>
      </c>
      <c r="F5841" s="251" t="s">
        <v>9964</v>
      </c>
      <c r="G5841" s="251" t="s">
        <v>434</v>
      </c>
      <c r="H5841" s="251" t="s">
        <v>5101</v>
      </c>
      <c r="I5841" s="257" t="str">
        <f t="shared" si="364"/>
        <v>-00001</v>
      </c>
      <c r="J5841" s="251">
        <v>1</v>
      </c>
      <c r="K5841" s="251">
        <v>1</v>
      </c>
      <c r="M5841" s="251" t="s">
        <v>9958</v>
      </c>
      <c r="N5841" s="251" t="s">
        <v>14993</v>
      </c>
      <c r="O5841" s="251">
        <v>1</v>
      </c>
      <c r="Q5841" s="251" t="s">
        <v>16547</v>
      </c>
      <c r="R5841" s="251" t="s">
        <v>9960</v>
      </c>
      <c r="S5841" s="251" t="s">
        <v>433</v>
      </c>
      <c r="T5841" s="251" t="str">
        <f t="shared" si="366"/>
        <v>I0306261811300K580</v>
      </c>
      <c r="W5841" s="251" t="str">
        <f t="shared" si="367"/>
        <v>I030626181130-0K580</v>
      </c>
    </row>
    <row r="5842" spans="1:23" x14ac:dyDescent="0.3">
      <c r="A5842" s="256" t="str">
        <f t="shared" si="365"/>
        <v>I0306261-811300K590-00001</v>
      </c>
      <c r="B5842" s="251" t="s">
        <v>9154</v>
      </c>
      <c r="C5842" s="251" t="s">
        <v>9954</v>
      </c>
      <c r="D5842" s="251" t="s">
        <v>9155</v>
      </c>
      <c r="E5842" s="251" t="s">
        <v>14725</v>
      </c>
      <c r="F5842" s="251" t="s">
        <v>9966</v>
      </c>
      <c r="G5842" s="251" t="s">
        <v>405</v>
      </c>
      <c r="H5842" s="251" t="s">
        <v>5101</v>
      </c>
      <c r="I5842" s="257" t="str">
        <f t="shared" si="364"/>
        <v>-00001</v>
      </c>
      <c r="J5842" s="251">
        <v>1</v>
      </c>
      <c r="K5842" s="251">
        <v>1</v>
      </c>
      <c r="M5842" s="251" t="s">
        <v>9958</v>
      </c>
      <c r="N5842" s="251" t="s">
        <v>14993</v>
      </c>
      <c r="O5842" s="251">
        <v>1</v>
      </c>
      <c r="Q5842" s="251" t="s">
        <v>9154</v>
      </c>
      <c r="R5842" s="251" t="s">
        <v>9960</v>
      </c>
      <c r="S5842" s="251" t="s">
        <v>404</v>
      </c>
      <c r="T5842" s="251" t="str">
        <f t="shared" si="366"/>
        <v>I0306261811300K590</v>
      </c>
      <c r="W5842" s="251" t="str">
        <f t="shared" si="367"/>
        <v>I030626181130-0K590</v>
      </c>
    </row>
    <row r="5843" spans="1:23" x14ac:dyDescent="0.3">
      <c r="A5843" s="256" t="str">
        <f t="shared" si="365"/>
        <v>I0306261-8113852570-00004</v>
      </c>
      <c r="B5843" s="251" t="s">
        <v>16548</v>
      </c>
      <c r="C5843" s="251" t="s">
        <v>9954</v>
      </c>
      <c r="D5843" s="251" t="s">
        <v>9155</v>
      </c>
      <c r="E5843" s="251" t="s">
        <v>14725</v>
      </c>
      <c r="F5843" s="251" t="s">
        <v>9968</v>
      </c>
      <c r="G5843" s="251" t="s">
        <v>955</v>
      </c>
      <c r="H5843" s="251" t="s">
        <v>10349</v>
      </c>
      <c r="I5843" s="257" t="str">
        <f t="shared" si="364"/>
        <v>-00004</v>
      </c>
      <c r="J5843" s="251">
        <v>4</v>
      </c>
      <c r="K5843" s="251">
        <v>4</v>
      </c>
      <c r="M5843" s="251" t="s">
        <v>10007</v>
      </c>
      <c r="N5843" s="251" t="s">
        <v>14993</v>
      </c>
      <c r="O5843" s="251">
        <v>4</v>
      </c>
      <c r="Q5843" s="251" t="s">
        <v>16548</v>
      </c>
      <c r="R5843" s="251" t="s">
        <v>9960</v>
      </c>
      <c r="S5843" s="251">
        <v>8113852570</v>
      </c>
      <c r="T5843" s="251" t="str">
        <f t="shared" si="366"/>
        <v>I03062618113852570</v>
      </c>
      <c r="W5843" s="251" t="str">
        <f t="shared" si="367"/>
        <v>I030626181138-52570</v>
      </c>
    </row>
    <row r="5844" spans="1:23" x14ac:dyDescent="0.3">
      <c r="A5844" s="256" t="str">
        <f t="shared" si="365"/>
        <v>I0306261-811500K580-00004</v>
      </c>
      <c r="B5844" s="251" t="s">
        <v>16549</v>
      </c>
      <c r="C5844" s="251" t="s">
        <v>9954</v>
      </c>
      <c r="D5844" s="251" t="s">
        <v>9155</v>
      </c>
      <c r="E5844" s="251" t="s">
        <v>14725</v>
      </c>
      <c r="F5844" s="251" t="s">
        <v>9970</v>
      </c>
      <c r="G5844" s="251" t="s">
        <v>437</v>
      </c>
      <c r="H5844" s="251" t="s">
        <v>3429</v>
      </c>
      <c r="I5844" s="257" t="str">
        <f t="shared" si="364"/>
        <v>-00004</v>
      </c>
      <c r="J5844" s="251">
        <v>4</v>
      </c>
      <c r="K5844" s="251">
        <v>4</v>
      </c>
      <c r="M5844" s="251" t="s">
        <v>9958</v>
      </c>
      <c r="N5844" s="251" t="s">
        <v>14993</v>
      </c>
      <c r="O5844" s="251">
        <v>4</v>
      </c>
      <c r="Q5844" s="251" t="s">
        <v>16549</v>
      </c>
      <c r="R5844" s="251" t="s">
        <v>9960</v>
      </c>
      <c r="S5844" s="251" t="s">
        <v>436</v>
      </c>
      <c r="T5844" s="251" t="str">
        <f t="shared" si="366"/>
        <v>I0306261811500K580</v>
      </c>
      <c r="W5844" s="251" t="str">
        <f t="shared" si="367"/>
        <v>I030626181150-0K580</v>
      </c>
    </row>
    <row r="5845" spans="1:23" x14ac:dyDescent="0.3">
      <c r="A5845" s="256" t="str">
        <f t="shared" si="365"/>
        <v>I0306261-811700K520-00001</v>
      </c>
      <c r="B5845" s="251" t="s">
        <v>16550</v>
      </c>
      <c r="C5845" s="251" t="s">
        <v>9954</v>
      </c>
      <c r="D5845" s="251" t="s">
        <v>9155</v>
      </c>
      <c r="E5845" s="251" t="s">
        <v>14725</v>
      </c>
      <c r="F5845" s="251" t="s">
        <v>9972</v>
      </c>
      <c r="G5845" s="251" t="s">
        <v>285</v>
      </c>
      <c r="H5845" s="251" t="s">
        <v>5102</v>
      </c>
      <c r="I5845" s="257" t="str">
        <f t="shared" si="364"/>
        <v>-00001</v>
      </c>
      <c r="J5845" s="251">
        <v>1</v>
      </c>
      <c r="K5845" s="251">
        <v>1</v>
      </c>
      <c r="M5845" s="251" t="s">
        <v>9958</v>
      </c>
      <c r="N5845" s="251" t="s">
        <v>14993</v>
      </c>
      <c r="O5845" s="251">
        <v>1</v>
      </c>
      <c r="Q5845" s="251" t="s">
        <v>16550</v>
      </c>
      <c r="R5845" s="251" t="s">
        <v>9960</v>
      </c>
      <c r="S5845" s="251" t="s">
        <v>284</v>
      </c>
      <c r="T5845" s="251" t="str">
        <f t="shared" si="366"/>
        <v>I0306261811700K520</v>
      </c>
      <c r="W5845" s="251" t="str">
        <f t="shared" si="367"/>
        <v>I030626181170-0K520</v>
      </c>
    </row>
    <row r="5846" spans="1:23" x14ac:dyDescent="0.3">
      <c r="A5846" s="256" t="str">
        <f t="shared" si="365"/>
        <v>I0306261-815500K210-00002</v>
      </c>
      <c r="B5846" s="251" t="s">
        <v>16551</v>
      </c>
      <c r="C5846" s="251" t="s">
        <v>9954</v>
      </c>
      <c r="D5846" s="251" t="s">
        <v>9155</v>
      </c>
      <c r="E5846" s="251" t="s">
        <v>14725</v>
      </c>
      <c r="F5846" s="251" t="s">
        <v>9974</v>
      </c>
      <c r="G5846" s="251" t="s">
        <v>654</v>
      </c>
      <c r="H5846" s="251" t="s">
        <v>5202</v>
      </c>
      <c r="I5846" s="257" t="str">
        <f t="shared" si="364"/>
        <v>-00002</v>
      </c>
      <c r="J5846" s="251">
        <v>2</v>
      </c>
      <c r="K5846" s="251">
        <v>2</v>
      </c>
      <c r="M5846" s="251" t="s">
        <v>9958</v>
      </c>
      <c r="N5846" s="251" t="s">
        <v>14993</v>
      </c>
      <c r="O5846" s="251">
        <v>2</v>
      </c>
      <c r="Q5846" s="251" t="s">
        <v>16551</v>
      </c>
      <c r="R5846" s="251" t="s">
        <v>9960</v>
      </c>
      <c r="S5846" s="251" t="s">
        <v>653</v>
      </c>
      <c r="T5846" s="251" t="str">
        <f t="shared" si="366"/>
        <v>I0306261815500K210</v>
      </c>
      <c r="W5846" s="251" t="str">
        <f t="shared" si="367"/>
        <v>I030626181550-0K210</v>
      </c>
    </row>
    <row r="5847" spans="1:23" x14ac:dyDescent="0.3">
      <c r="A5847" s="256" t="str">
        <f t="shared" si="365"/>
        <v>I0306261-815500K240-00003</v>
      </c>
      <c r="B5847" s="251" t="s">
        <v>16552</v>
      </c>
      <c r="C5847" s="251" t="s">
        <v>9954</v>
      </c>
      <c r="D5847" s="251" t="s">
        <v>9155</v>
      </c>
      <c r="E5847" s="251" t="s">
        <v>14725</v>
      </c>
      <c r="F5847" s="251" t="s">
        <v>9976</v>
      </c>
      <c r="G5847" s="251" t="s">
        <v>727</v>
      </c>
      <c r="H5847" s="251" t="s">
        <v>5202</v>
      </c>
      <c r="I5847" s="257" t="str">
        <f t="shared" si="364"/>
        <v>-00003</v>
      </c>
      <c r="J5847" s="251">
        <v>3</v>
      </c>
      <c r="K5847" s="251">
        <v>3</v>
      </c>
      <c r="M5847" s="251" t="s">
        <v>9958</v>
      </c>
      <c r="N5847" s="251" t="s">
        <v>14993</v>
      </c>
      <c r="O5847" s="251">
        <v>3</v>
      </c>
      <c r="Q5847" s="251" t="s">
        <v>16552</v>
      </c>
      <c r="R5847" s="251" t="s">
        <v>9960</v>
      </c>
      <c r="S5847" s="251" t="s">
        <v>726</v>
      </c>
      <c r="T5847" s="251" t="str">
        <f t="shared" si="366"/>
        <v>I0306261815500K240</v>
      </c>
      <c r="W5847" s="251" t="str">
        <f t="shared" si="367"/>
        <v>I030626181550-0K240</v>
      </c>
    </row>
    <row r="5848" spans="1:23" x14ac:dyDescent="0.3">
      <c r="A5848" s="256" t="str">
        <f t="shared" si="365"/>
        <v>I0306261-815510K240-00006</v>
      </c>
      <c r="B5848" s="251" t="s">
        <v>16553</v>
      </c>
      <c r="C5848" s="251" t="s">
        <v>9954</v>
      </c>
      <c r="D5848" s="251" t="s">
        <v>9155</v>
      </c>
      <c r="E5848" s="251" t="s">
        <v>14725</v>
      </c>
      <c r="F5848" s="251" t="s">
        <v>9978</v>
      </c>
      <c r="G5848" s="251" t="s">
        <v>740</v>
      </c>
      <c r="H5848" s="251" t="s">
        <v>3436</v>
      </c>
      <c r="I5848" s="257" t="str">
        <f t="shared" si="364"/>
        <v>-00006</v>
      </c>
      <c r="J5848" s="251">
        <v>6</v>
      </c>
      <c r="K5848" s="251">
        <v>6</v>
      </c>
      <c r="M5848" s="251" t="s">
        <v>9958</v>
      </c>
      <c r="N5848" s="251" t="s">
        <v>14993</v>
      </c>
      <c r="O5848" s="251">
        <v>6</v>
      </c>
      <c r="Q5848" s="251" t="s">
        <v>16553</v>
      </c>
      <c r="R5848" s="251" t="s">
        <v>9960</v>
      </c>
      <c r="S5848" s="251" t="s">
        <v>9</v>
      </c>
      <c r="T5848" s="251" t="str">
        <f t="shared" si="366"/>
        <v>I0306261815510K240</v>
      </c>
      <c r="W5848" s="251" t="str">
        <f t="shared" si="367"/>
        <v>I030626181551-0K240</v>
      </c>
    </row>
    <row r="5849" spans="1:23" x14ac:dyDescent="0.3">
      <c r="A5849" s="256" t="str">
        <f t="shared" si="365"/>
        <v>I0306261-815550K210-00001</v>
      </c>
      <c r="B5849" s="251" t="s">
        <v>16554</v>
      </c>
      <c r="C5849" s="251" t="s">
        <v>9954</v>
      </c>
      <c r="D5849" s="251" t="s">
        <v>9155</v>
      </c>
      <c r="E5849" s="251" t="s">
        <v>14725</v>
      </c>
      <c r="F5849" s="251" t="s">
        <v>9980</v>
      </c>
      <c r="G5849" s="251" t="s">
        <v>663</v>
      </c>
      <c r="H5849" s="251" t="s">
        <v>3440</v>
      </c>
      <c r="I5849" s="257" t="str">
        <f t="shared" si="364"/>
        <v>-00001</v>
      </c>
      <c r="J5849" s="251">
        <v>1</v>
      </c>
      <c r="K5849" s="251">
        <v>1</v>
      </c>
      <c r="M5849" s="251" t="s">
        <v>10007</v>
      </c>
      <c r="N5849" s="251" t="s">
        <v>14993</v>
      </c>
      <c r="O5849" s="251">
        <v>1</v>
      </c>
      <c r="Q5849" s="251" t="s">
        <v>16554</v>
      </c>
      <c r="R5849" s="251" t="s">
        <v>9960</v>
      </c>
      <c r="S5849" s="251" t="s">
        <v>662</v>
      </c>
      <c r="T5849" s="251" t="str">
        <f t="shared" si="366"/>
        <v>I0306261815550K210</v>
      </c>
      <c r="W5849" s="251" t="str">
        <f t="shared" si="367"/>
        <v>I030626181555-0K210</v>
      </c>
    </row>
    <row r="5850" spans="1:23" x14ac:dyDescent="0.3">
      <c r="A5850" s="256" t="str">
        <f t="shared" si="365"/>
        <v>I0306261-815600K210-00005</v>
      </c>
      <c r="B5850" s="251" t="s">
        <v>16555</v>
      </c>
      <c r="C5850" s="251" t="s">
        <v>9954</v>
      </c>
      <c r="D5850" s="251" t="s">
        <v>9155</v>
      </c>
      <c r="E5850" s="251" t="s">
        <v>14725</v>
      </c>
      <c r="F5850" s="251" t="s">
        <v>9982</v>
      </c>
      <c r="G5850" s="251" t="s">
        <v>670</v>
      </c>
      <c r="H5850" s="251" t="s">
        <v>5204</v>
      </c>
      <c r="I5850" s="257" t="str">
        <f t="shared" si="364"/>
        <v>-00005</v>
      </c>
      <c r="J5850" s="251">
        <v>5</v>
      </c>
      <c r="K5850" s="251">
        <v>5</v>
      </c>
      <c r="M5850" s="251" t="s">
        <v>9958</v>
      </c>
      <c r="N5850" s="251" t="s">
        <v>14993</v>
      </c>
      <c r="O5850" s="251">
        <v>5</v>
      </c>
      <c r="Q5850" s="251" t="s">
        <v>16555</v>
      </c>
      <c r="R5850" s="251" t="s">
        <v>9960</v>
      </c>
      <c r="S5850" s="251" t="s">
        <v>13</v>
      </c>
      <c r="T5850" s="251" t="str">
        <f t="shared" si="366"/>
        <v>I0306261815600K210</v>
      </c>
      <c r="W5850" s="251" t="str">
        <f t="shared" si="367"/>
        <v>I030626181560-0K210</v>
      </c>
    </row>
    <row r="5851" spans="1:23" x14ac:dyDescent="0.3">
      <c r="A5851" s="256" t="str">
        <f t="shared" si="365"/>
        <v>I0306261-815600K240-00007</v>
      </c>
      <c r="B5851" s="251" t="s">
        <v>16556</v>
      </c>
      <c r="C5851" s="251" t="s">
        <v>9954</v>
      </c>
      <c r="D5851" s="251" t="s">
        <v>9155</v>
      </c>
      <c r="E5851" s="251" t="s">
        <v>14725</v>
      </c>
      <c r="F5851" s="251" t="s">
        <v>9984</v>
      </c>
      <c r="G5851" s="251" t="s">
        <v>744</v>
      </c>
      <c r="H5851" s="251" t="s">
        <v>5204</v>
      </c>
      <c r="I5851" s="257" t="str">
        <f t="shared" si="364"/>
        <v>-00007</v>
      </c>
      <c r="J5851" s="251">
        <v>7</v>
      </c>
      <c r="K5851" s="251">
        <v>7</v>
      </c>
      <c r="M5851" s="251" t="s">
        <v>9958</v>
      </c>
      <c r="N5851" s="251" t="s">
        <v>14993</v>
      </c>
      <c r="O5851" s="251">
        <v>7</v>
      </c>
      <c r="Q5851" s="251" t="s">
        <v>16556</v>
      </c>
      <c r="R5851" s="251" t="s">
        <v>9960</v>
      </c>
      <c r="S5851" s="251" t="s">
        <v>743</v>
      </c>
      <c r="T5851" s="251" t="str">
        <f t="shared" si="366"/>
        <v>I0306261815600K240</v>
      </c>
      <c r="W5851" s="251" t="str">
        <f t="shared" si="367"/>
        <v>I030626181560-0K240</v>
      </c>
    </row>
    <row r="5852" spans="1:23" x14ac:dyDescent="0.3">
      <c r="A5852" s="256" t="str">
        <f t="shared" si="365"/>
        <v>I0306261-815610D891-00001</v>
      </c>
      <c r="B5852" s="251" t="s">
        <v>16557</v>
      </c>
      <c r="C5852" s="251" t="s">
        <v>9954</v>
      </c>
      <c r="D5852" s="251" t="s">
        <v>9155</v>
      </c>
      <c r="E5852" s="251" t="s">
        <v>14725</v>
      </c>
      <c r="F5852" s="251" t="s">
        <v>9986</v>
      </c>
      <c r="G5852" s="251" t="s">
        <v>3402</v>
      </c>
      <c r="H5852" s="251" t="s">
        <v>3443</v>
      </c>
      <c r="I5852" s="257" t="str">
        <f t="shared" si="364"/>
        <v>-00001</v>
      </c>
      <c r="J5852" s="251">
        <v>1</v>
      </c>
      <c r="K5852" s="251">
        <v>1</v>
      </c>
      <c r="M5852" s="251" t="s">
        <v>9958</v>
      </c>
      <c r="N5852" s="251" t="s">
        <v>14993</v>
      </c>
      <c r="O5852" s="251">
        <v>1</v>
      </c>
      <c r="Q5852" s="251" t="s">
        <v>16557</v>
      </c>
      <c r="R5852" s="251" t="s">
        <v>9960</v>
      </c>
      <c r="S5852" s="251" t="s">
        <v>3401</v>
      </c>
      <c r="T5852" s="251" t="str">
        <f t="shared" si="366"/>
        <v>I0306261815610D891</v>
      </c>
      <c r="W5852" s="251" t="str">
        <f t="shared" si="367"/>
        <v>I030626181561-0D891</v>
      </c>
    </row>
    <row r="5853" spans="1:23" x14ac:dyDescent="0.3">
      <c r="A5853" s="256" t="str">
        <f t="shared" si="365"/>
        <v>I0306261-815610K240-00003</v>
      </c>
      <c r="B5853" s="251" t="s">
        <v>16558</v>
      </c>
      <c r="C5853" s="251" t="s">
        <v>9954</v>
      </c>
      <c r="D5853" s="251" t="s">
        <v>9155</v>
      </c>
      <c r="E5853" s="251" t="s">
        <v>14725</v>
      </c>
      <c r="F5853" s="251" t="s">
        <v>9988</v>
      </c>
      <c r="G5853" s="251" t="s">
        <v>753</v>
      </c>
      <c r="H5853" s="251" t="s">
        <v>3443</v>
      </c>
      <c r="I5853" s="257" t="str">
        <f t="shared" si="364"/>
        <v>-00003</v>
      </c>
      <c r="J5853" s="251">
        <v>3</v>
      </c>
      <c r="K5853" s="251">
        <v>3</v>
      </c>
      <c r="M5853" s="251" t="s">
        <v>9958</v>
      </c>
      <c r="N5853" s="251" t="s">
        <v>14993</v>
      </c>
      <c r="O5853" s="251">
        <v>3</v>
      </c>
      <c r="Q5853" s="251" t="s">
        <v>16558</v>
      </c>
      <c r="R5853" s="251" t="s">
        <v>9960</v>
      </c>
      <c r="S5853" s="251" t="s">
        <v>10</v>
      </c>
      <c r="T5853" s="251" t="str">
        <f t="shared" si="366"/>
        <v>I0306261815610K240</v>
      </c>
      <c r="W5853" s="251" t="str">
        <f t="shared" si="367"/>
        <v>I030626181561-0K240</v>
      </c>
    </row>
    <row r="5854" spans="1:23" x14ac:dyDescent="0.3">
      <c r="A5854" s="256" t="str">
        <f t="shared" si="365"/>
        <v>I0306261-815800K050-00003</v>
      </c>
      <c r="B5854" s="251" t="s">
        <v>16559</v>
      </c>
      <c r="C5854" s="251" t="s">
        <v>9954</v>
      </c>
      <c r="D5854" s="251" t="s">
        <v>9155</v>
      </c>
      <c r="E5854" s="251" t="s">
        <v>14725</v>
      </c>
      <c r="F5854" s="251" t="s">
        <v>9990</v>
      </c>
      <c r="G5854" s="251" t="s">
        <v>756</v>
      </c>
      <c r="H5854" s="251" t="s">
        <v>758</v>
      </c>
      <c r="I5854" s="257" t="str">
        <f t="shared" si="364"/>
        <v>-00003</v>
      </c>
      <c r="J5854" s="251">
        <v>3</v>
      </c>
      <c r="K5854" s="251">
        <v>3</v>
      </c>
      <c r="M5854" s="251" t="s">
        <v>9958</v>
      </c>
      <c r="N5854" s="251" t="s">
        <v>14993</v>
      </c>
      <c r="O5854" s="251">
        <v>3</v>
      </c>
      <c r="Q5854" s="251" t="s">
        <v>16559</v>
      </c>
      <c r="R5854" s="251" t="s">
        <v>9960</v>
      </c>
      <c r="S5854" s="251" t="s">
        <v>6</v>
      </c>
      <c r="T5854" s="251" t="str">
        <f t="shared" si="366"/>
        <v>I0306261815800K050</v>
      </c>
      <c r="W5854" s="251" t="str">
        <f t="shared" si="367"/>
        <v>I030626181580-0K050</v>
      </c>
    </row>
    <row r="5855" spans="1:23" x14ac:dyDescent="0.3">
      <c r="A5855" s="256" t="str">
        <f t="shared" si="365"/>
        <v>I0306261-815810K050-00008</v>
      </c>
      <c r="B5855" s="251" t="s">
        <v>16560</v>
      </c>
      <c r="C5855" s="251" t="s">
        <v>9954</v>
      </c>
      <c r="D5855" s="251" t="s">
        <v>9155</v>
      </c>
      <c r="E5855" s="251" t="s">
        <v>14725</v>
      </c>
      <c r="F5855" s="251" t="s">
        <v>9992</v>
      </c>
      <c r="G5855" s="251" t="s">
        <v>763</v>
      </c>
      <c r="H5855" s="251" t="s">
        <v>5218</v>
      </c>
      <c r="I5855" s="257" t="str">
        <f t="shared" si="364"/>
        <v>-00008</v>
      </c>
      <c r="J5855" s="251">
        <v>8</v>
      </c>
      <c r="K5855" s="251">
        <v>8</v>
      </c>
      <c r="M5855" s="251" t="s">
        <v>9958</v>
      </c>
      <c r="N5855" s="251" t="s">
        <v>14993</v>
      </c>
      <c r="O5855" s="251">
        <v>8</v>
      </c>
      <c r="Q5855" s="251" t="s">
        <v>16560</v>
      </c>
      <c r="R5855" s="251" t="s">
        <v>9960</v>
      </c>
      <c r="S5855" s="251" t="s">
        <v>762</v>
      </c>
      <c r="T5855" s="251" t="str">
        <f t="shared" si="366"/>
        <v>I0306261815810K050</v>
      </c>
      <c r="W5855" s="251" t="str">
        <f t="shared" si="367"/>
        <v>I030626181581-0K050</v>
      </c>
    </row>
    <row r="5856" spans="1:23" x14ac:dyDescent="0.3">
      <c r="A5856" s="256" t="str">
        <f t="shared" si="365"/>
        <v>I0306261-815900K050-00001</v>
      </c>
      <c r="B5856" s="251" t="s">
        <v>16561</v>
      </c>
      <c r="C5856" s="251" t="s">
        <v>9954</v>
      </c>
      <c r="D5856" s="251" t="s">
        <v>9155</v>
      </c>
      <c r="E5856" s="251" t="s">
        <v>14725</v>
      </c>
      <c r="F5856" s="251" t="s">
        <v>9995</v>
      </c>
      <c r="G5856" s="251" t="s">
        <v>767</v>
      </c>
      <c r="H5856" s="251" t="s">
        <v>770</v>
      </c>
      <c r="I5856" s="257" t="str">
        <f t="shared" si="364"/>
        <v>-00001</v>
      </c>
      <c r="J5856" s="251">
        <v>1</v>
      </c>
      <c r="K5856" s="251">
        <v>1</v>
      </c>
      <c r="M5856" s="251" t="s">
        <v>9958</v>
      </c>
      <c r="N5856" s="251" t="s">
        <v>14993</v>
      </c>
      <c r="O5856" s="251">
        <v>1</v>
      </c>
      <c r="Q5856" s="251" t="s">
        <v>16561</v>
      </c>
      <c r="R5856" s="251" t="s">
        <v>9960</v>
      </c>
      <c r="S5856" s="251" t="s">
        <v>766</v>
      </c>
      <c r="T5856" s="251" t="str">
        <f t="shared" si="366"/>
        <v>I0306261815900K050</v>
      </c>
      <c r="W5856" s="251" t="str">
        <f t="shared" si="367"/>
        <v>I030626181590-0K050</v>
      </c>
    </row>
    <row r="5857" spans="1:23" x14ac:dyDescent="0.3">
      <c r="A5857" s="256" t="str">
        <f t="shared" si="365"/>
        <v>I0306261-815900K260-00002</v>
      </c>
      <c r="B5857" s="251" t="s">
        <v>16562</v>
      </c>
      <c r="C5857" s="251" t="s">
        <v>9954</v>
      </c>
      <c r="D5857" s="251" t="s">
        <v>9155</v>
      </c>
      <c r="E5857" s="251" t="s">
        <v>14725</v>
      </c>
      <c r="F5857" s="251" t="s">
        <v>9997</v>
      </c>
      <c r="G5857" s="251" t="s">
        <v>3388</v>
      </c>
      <c r="H5857" s="251" t="s">
        <v>770</v>
      </c>
      <c r="I5857" s="257" t="str">
        <f t="shared" si="364"/>
        <v>-00002</v>
      </c>
      <c r="J5857" s="251">
        <v>2</v>
      </c>
      <c r="K5857" s="251">
        <v>2</v>
      </c>
      <c r="M5857" s="251" t="s">
        <v>9993</v>
      </c>
      <c r="N5857" s="251" t="s">
        <v>14993</v>
      </c>
      <c r="O5857" s="251">
        <v>2</v>
      </c>
      <c r="Q5857" s="251" t="s">
        <v>16562</v>
      </c>
      <c r="R5857" s="251" t="s">
        <v>9960</v>
      </c>
      <c r="S5857" s="251" t="s">
        <v>3377</v>
      </c>
      <c r="T5857" s="251" t="str">
        <f t="shared" si="366"/>
        <v>I0306261815900K260</v>
      </c>
      <c r="W5857" s="251" t="str">
        <f t="shared" si="367"/>
        <v>I030626181590-0K260</v>
      </c>
    </row>
    <row r="5858" spans="1:23" x14ac:dyDescent="0.3">
      <c r="A5858" s="256" t="str">
        <f t="shared" si="365"/>
        <v>I0306261-815910K050-00011</v>
      </c>
      <c r="B5858" s="251" t="s">
        <v>16563</v>
      </c>
      <c r="C5858" s="251" t="s">
        <v>9954</v>
      </c>
      <c r="D5858" s="251" t="s">
        <v>9155</v>
      </c>
      <c r="E5858" s="251" t="s">
        <v>14725</v>
      </c>
      <c r="F5858" s="251" t="s">
        <v>10000</v>
      </c>
      <c r="G5858" s="251" t="s">
        <v>777</v>
      </c>
      <c r="H5858" s="251" t="s">
        <v>5219</v>
      </c>
      <c r="I5858" s="257" t="str">
        <f t="shared" si="364"/>
        <v>-00011</v>
      </c>
      <c r="J5858" s="251">
        <v>11</v>
      </c>
      <c r="K5858" s="251">
        <v>11</v>
      </c>
      <c r="M5858" s="251" t="s">
        <v>9958</v>
      </c>
      <c r="N5858" s="251" t="s">
        <v>14993</v>
      </c>
      <c r="O5858" s="251">
        <v>11</v>
      </c>
      <c r="Q5858" s="251" t="s">
        <v>16563</v>
      </c>
      <c r="R5858" s="251" t="s">
        <v>9960</v>
      </c>
      <c r="S5858" s="251" t="s">
        <v>776</v>
      </c>
      <c r="T5858" s="251" t="str">
        <f t="shared" si="366"/>
        <v>I0306261815910K050</v>
      </c>
      <c r="W5858" s="251" t="str">
        <f t="shared" si="367"/>
        <v>I030626181591-0K050</v>
      </c>
    </row>
    <row r="5859" spans="1:23" x14ac:dyDescent="0.3">
      <c r="A5859" s="256" t="str">
        <f t="shared" si="365"/>
        <v>I0306261-9098113087-00004</v>
      </c>
      <c r="B5859" s="251" t="s">
        <v>16564</v>
      </c>
      <c r="C5859" s="251" t="s">
        <v>9954</v>
      </c>
      <c r="D5859" s="251" t="s">
        <v>9155</v>
      </c>
      <c r="E5859" s="251" t="s">
        <v>14725</v>
      </c>
      <c r="F5859" s="251" t="s">
        <v>10002</v>
      </c>
      <c r="G5859" s="251" t="s">
        <v>939</v>
      </c>
      <c r="H5859" s="251" t="s">
        <v>3393</v>
      </c>
      <c r="I5859" s="257" t="str">
        <f t="shared" si="364"/>
        <v>-00004</v>
      </c>
      <c r="J5859" s="251">
        <v>4</v>
      </c>
      <c r="K5859" s="251">
        <v>4</v>
      </c>
      <c r="M5859" s="251" t="s">
        <v>10003</v>
      </c>
      <c r="N5859" s="251" t="s">
        <v>14993</v>
      </c>
      <c r="O5859" s="251">
        <v>4</v>
      </c>
      <c r="Q5859" s="251" t="s">
        <v>16564</v>
      </c>
      <c r="R5859" s="251" t="s">
        <v>9960</v>
      </c>
      <c r="S5859" s="251">
        <v>9098113087</v>
      </c>
      <c r="T5859" s="251" t="str">
        <f t="shared" si="366"/>
        <v>I03062619098113087</v>
      </c>
      <c r="W5859" s="251" t="str">
        <f t="shared" si="367"/>
        <v>I030626190981-13087</v>
      </c>
    </row>
    <row r="5860" spans="1:23" x14ac:dyDescent="0.3">
      <c r="A5860" s="256" t="str">
        <f t="shared" si="365"/>
        <v>I0306261-9098122003-00009</v>
      </c>
      <c r="B5860" s="251" t="s">
        <v>16565</v>
      </c>
      <c r="C5860" s="251" t="s">
        <v>9954</v>
      </c>
      <c r="D5860" s="251" t="s">
        <v>9155</v>
      </c>
      <c r="E5860" s="251" t="s">
        <v>14725</v>
      </c>
      <c r="F5860" s="251" t="s">
        <v>10005</v>
      </c>
      <c r="G5860" s="251" t="s">
        <v>926</v>
      </c>
      <c r="H5860" s="251" t="s">
        <v>1564</v>
      </c>
      <c r="I5860" s="257" t="str">
        <f t="shared" si="364"/>
        <v>-00009</v>
      </c>
      <c r="J5860" s="251">
        <v>9</v>
      </c>
      <c r="K5860" s="251">
        <v>9</v>
      </c>
      <c r="M5860" s="251" t="s">
        <v>10003</v>
      </c>
      <c r="N5860" s="251" t="s">
        <v>14993</v>
      </c>
      <c r="O5860" s="251">
        <v>9</v>
      </c>
      <c r="Q5860" s="251" t="s">
        <v>16565</v>
      </c>
      <c r="R5860" s="251" t="s">
        <v>9960</v>
      </c>
      <c r="S5860" s="251">
        <v>9098122003</v>
      </c>
      <c r="T5860" s="251" t="str">
        <f t="shared" si="366"/>
        <v>I03062619098122003</v>
      </c>
      <c r="W5860" s="251" t="str">
        <f t="shared" si="367"/>
        <v>I030626190981-22003</v>
      </c>
    </row>
    <row r="5861" spans="1:23" x14ac:dyDescent="0.3">
      <c r="A5861" s="256" t="str">
        <f t="shared" si="365"/>
        <v>I0306261-9913212050-00275</v>
      </c>
      <c r="B5861" s="251" t="s">
        <v>16566</v>
      </c>
      <c r="C5861" s="251" t="s">
        <v>9954</v>
      </c>
      <c r="D5861" s="251" t="s">
        <v>9155</v>
      </c>
      <c r="E5861" s="251" t="s">
        <v>14725</v>
      </c>
      <c r="F5861" s="251" t="s">
        <v>10009</v>
      </c>
      <c r="G5861" s="251" t="s">
        <v>946</v>
      </c>
      <c r="H5861" s="251" t="s">
        <v>10010</v>
      </c>
      <c r="I5861" s="257" t="str">
        <f t="shared" si="364"/>
        <v>-00275</v>
      </c>
      <c r="J5861" s="251">
        <v>275</v>
      </c>
      <c r="K5861" s="251">
        <v>275</v>
      </c>
      <c r="M5861" s="251" t="s">
        <v>10007</v>
      </c>
      <c r="N5861" s="251" t="s">
        <v>14993</v>
      </c>
      <c r="O5861" s="251">
        <v>275</v>
      </c>
      <c r="Q5861" s="251" t="s">
        <v>16566</v>
      </c>
      <c r="R5861" s="251" t="s">
        <v>9960</v>
      </c>
      <c r="S5861" s="251">
        <v>9913212050</v>
      </c>
      <c r="T5861" s="251" t="str">
        <f t="shared" si="366"/>
        <v>I03062619913212050</v>
      </c>
      <c r="W5861" s="251" t="str">
        <f t="shared" si="367"/>
        <v>I030626199132-12050</v>
      </c>
    </row>
    <row r="5862" spans="1:23" x14ac:dyDescent="0.3">
      <c r="A5862" s="256" t="str">
        <f t="shared" si="365"/>
        <v>I0306261-9913221210-00072</v>
      </c>
      <c r="B5862" s="251" t="s">
        <v>16567</v>
      </c>
      <c r="C5862" s="251" t="s">
        <v>9954</v>
      </c>
      <c r="D5862" s="251" t="s">
        <v>9155</v>
      </c>
      <c r="E5862" s="251" t="s">
        <v>14725</v>
      </c>
      <c r="F5862" s="251" t="s">
        <v>10012</v>
      </c>
      <c r="G5862" s="251" t="s">
        <v>916</v>
      </c>
      <c r="H5862" s="251" t="s">
        <v>10013</v>
      </c>
      <c r="I5862" s="257" t="str">
        <f t="shared" si="364"/>
        <v>-00072</v>
      </c>
      <c r="J5862" s="251">
        <v>72</v>
      </c>
      <c r="K5862" s="251">
        <v>72</v>
      </c>
      <c r="M5862" s="251" t="s">
        <v>10007</v>
      </c>
      <c r="N5862" s="251" t="s">
        <v>14993</v>
      </c>
      <c r="O5862" s="251">
        <v>72</v>
      </c>
      <c r="Q5862" s="251" t="s">
        <v>16567</v>
      </c>
      <c r="R5862" s="251" t="s">
        <v>9960</v>
      </c>
      <c r="S5862" s="251">
        <v>9913221210</v>
      </c>
      <c r="T5862" s="251" t="str">
        <f t="shared" si="366"/>
        <v>I03062619913221210</v>
      </c>
      <c r="W5862" s="251" t="str">
        <f t="shared" si="367"/>
        <v>I030626199132-21210</v>
      </c>
    </row>
    <row r="5863" spans="1:23" x14ac:dyDescent="0.3">
      <c r="A5863" s="256" t="str">
        <f t="shared" si="365"/>
        <v>I0306262-811300KF21-00002</v>
      </c>
      <c r="B5863" s="251" t="s">
        <v>16568</v>
      </c>
      <c r="C5863" s="251" t="s">
        <v>9954</v>
      </c>
      <c r="D5863" s="251" t="s">
        <v>9160</v>
      </c>
      <c r="E5863" s="251" t="s">
        <v>14725</v>
      </c>
      <c r="F5863" s="251" t="s">
        <v>9957</v>
      </c>
      <c r="G5863" s="251" t="s">
        <v>521</v>
      </c>
      <c r="H5863" s="251" t="s">
        <v>5101</v>
      </c>
      <c r="I5863" s="257" t="str">
        <f t="shared" si="364"/>
        <v>-00002</v>
      </c>
      <c r="J5863" s="251">
        <v>2</v>
      </c>
      <c r="K5863" s="251">
        <v>2</v>
      </c>
      <c r="M5863" s="251" t="s">
        <v>9958</v>
      </c>
      <c r="N5863" s="251" t="s">
        <v>16260</v>
      </c>
      <c r="O5863" s="251">
        <v>2</v>
      </c>
      <c r="Q5863" s="251" t="s">
        <v>16568</v>
      </c>
      <c r="R5863" s="251" t="s">
        <v>10017</v>
      </c>
      <c r="S5863" s="251" t="s">
        <v>520</v>
      </c>
      <c r="T5863" s="251" t="str">
        <f t="shared" si="366"/>
        <v>I0306262811300KF21</v>
      </c>
      <c r="W5863" s="251" t="str">
        <f t="shared" si="367"/>
        <v>I030626281130-0KF21</v>
      </c>
    </row>
    <row r="5864" spans="1:23" x14ac:dyDescent="0.3">
      <c r="A5864" s="256" t="str">
        <f t="shared" si="365"/>
        <v>I0306262-811500K591-00004</v>
      </c>
      <c r="B5864" s="251" t="s">
        <v>9159</v>
      </c>
      <c r="C5864" s="251" t="s">
        <v>9954</v>
      </c>
      <c r="D5864" s="251" t="s">
        <v>9160</v>
      </c>
      <c r="E5864" s="251" t="s">
        <v>14725</v>
      </c>
      <c r="F5864" s="251" t="s">
        <v>9962</v>
      </c>
      <c r="G5864" s="251" t="s">
        <v>417</v>
      </c>
      <c r="H5864" s="251" t="s">
        <v>3429</v>
      </c>
      <c r="I5864" s="257" t="str">
        <f t="shared" si="364"/>
        <v>-00004</v>
      </c>
      <c r="J5864" s="251">
        <v>4</v>
      </c>
      <c r="K5864" s="251">
        <v>4</v>
      </c>
      <c r="M5864" s="251" t="s">
        <v>9958</v>
      </c>
      <c r="N5864" s="251" t="s">
        <v>16260</v>
      </c>
      <c r="O5864" s="251">
        <v>4</v>
      </c>
      <c r="Q5864" s="251" t="s">
        <v>9159</v>
      </c>
      <c r="R5864" s="251" t="s">
        <v>10017</v>
      </c>
      <c r="S5864" s="251" t="s">
        <v>416</v>
      </c>
      <c r="T5864" s="251" t="str">
        <f t="shared" si="366"/>
        <v>I0306262811500K591</v>
      </c>
      <c r="W5864" s="251" t="str">
        <f t="shared" si="367"/>
        <v>I030626281150-0K591</v>
      </c>
    </row>
    <row r="5865" spans="1:23" x14ac:dyDescent="0.3">
      <c r="A5865" s="256" t="str">
        <f t="shared" si="365"/>
        <v>I0306262-811700K591-00004</v>
      </c>
      <c r="B5865" s="251" t="s">
        <v>16569</v>
      </c>
      <c r="C5865" s="251" t="s">
        <v>9954</v>
      </c>
      <c r="D5865" s="251" t="s">
        <v>9160</v>
      </c>
      <c r="E5865" s="251" t="s">
        <v>14725</v>
      </c>
      <c r="F5865" s="251" t="s">
        <v>9964</v>
      </c>
      <c r="G5865" s="251" t="s">
        <v>425</v>
      </c>
      <c r="H5865" s="251" t="s">
        <v>5102</v>
      </c>
      <c r="I5865" s="257" t="str">
        <f t="shared" si="364"/>
        <v>-00004</v>
      </c>
      <c r="J5865" s="251">
        <v>4</v>
      </c>
      <c r="K5865" s="251">
        <v>4</v>
      </c>
      <c r="M5865" s="251" t="s">
        <v>9958</v>
      </c>
      <c r="N5865" s="251" t="s">
        <v>16260</v>
      </c>
      <c r="O5865" s="251">
        <v>4</v>
      </c>
      <c r="Q5865" s="251" t="s">
        <v>16569</v>
      </c>
      <c r="R5865" s="251" t="s">
        <v>10017</v>
      </c>
      <c r="S5865" s="251" t="s">
        <v>424</v>
      </c>
      <c r="T5865" s="251" t="str">
        <f t="shared" si="366"/>
        <v>I0306262811700K591</v>
      </c>
      <c r="W5865" s="251" t="str">
        <f t="shared" si="367"/>
        <v>I030626281170-0K591</v>
      </c>
    </row>
    <row r="5866" spans="1:23" x14ac:dyDescent="0.3">
      <c r="A5866" s="256" t="str">
        <f t="shared" si="365"/>
        <v>I0306263-811300K530-00001</v>
      </c>
      <c r="B5866" s="251" t="s">
        <v>16570</v>
      </c>
      <c r="C5866" s="251" t="s">
        <v>9954</v>
      </c>
      <c r="D5866" s="251" t="s">
        <v>16571</v>
      </c>
      <c r="E5866" s="251" t="s">
        <v>14725</v>
      </c>
      <c r="F5866" s="251" t="s">
        <v>9957</v>
      </c>
      <c r="G5866" s="251" t="s">
        <v>294</v>
      </c>
      <c r="H5866" s="251" t="s">
        <v>5101</v>
      </c>
      <c r="I5866" s="257" t="str">
        <f t="shared" si="364"/>
        <v>-00001</v>
      </c>
      <c r="J5866" s="251">
        <v>1</v>
      </c>
      <c r="K5866" s="251">
        <v>1</v>
      </c>
      <c r="M5866" s="251" t="s">
        <v>9958</v>
      </c>
      <c r="N5866" s="251" t="s">
        <v>16572</v>
      </c>
      <c r="O5866" s="251">
        <v>1</v>
      </c>
      <c r="Q5866" s="251" t="s">
        <v>16570</v>
      </c>
      <c r="R5866" s="251" t="s">
        <v>10028</v>
      </c>
      <c r="S5866" s="251" t="s">
        <v>293</v>
      </c>
      <c r="T5866" s="251" t="str">
        <f t="shared" si="366"/>
        <v>I0306263811300K530</v>
      </c>
      <c r="W5866" s="251" t="str">
        <f t="shared" si="367"/>
        <v>I030626381130-0K530</v>
      </c>
    </row>
    <row r="5867" spans="1:23" x14ac:dyDescent="0.3">
      <c r="A5867" s="256" t="str">
        <f t="shared" si="365"/>
        <v>I0306263-811700K530-00002</v>
      </c>
      <c r="B5867" s="251" t="s">
        <v>16573</v>
      </c>
      <c r="C5867" s="251" t="s">
        <v>9954</v>
      </c>
      <c r="D5867" s="251" t="s">
        <v>16571</v>
      </c>
      <c r="E5867" s="251" t="s">
        <v>14725</v>
      </c>
      <c r="F5867" s="251" t="s">
        <v>9962</v>
      </c>
      <c r="G5867" s="251" t="s">
        <v>301</v>
      </c>
      <c r="H5867" s="251" t="s">
        <v>5102</v>
      </c>
      <c r="I5867" s="257" t="str">
        <f t="shared" si="364"/>
        <v>-00002</v>
      </c>
      <c r="J5867" s="251">
        <v>2</v>
      </c>
      <c r="K5867" s="251">
        <v>2</v>
      </c>
      <c r="M5867" s="251" t="s">
        <v>9958</v>
      </c>
      <c r="N5867" s="251" t="s">
        <v>16572</v>
      </c>
      <c r="O5867" s="251">
        <v>2</v>
      </c>
      <c r="Q5867" s="251" t="s">
        <v>16573</v>
      </c>
      <c r="R5867" s="251" t="s">
        <v>10028</v>
      </c>
      <c r="S5867" s="251" t="s">
        <v>300</v>
      </c>
      <c r="T5867" s="251" t="str">
        <f t="shared" si="366"/>
        <v>I0306263811700K530</v>
      </c>
      <c r="W5867" s="251" t="str">
        <f t="shared" si="367"/>
        <v>I030626381170-0K530</v>
      </c>
    </row>
    <row r="5868" spans="1:23" x14ac:dyDescent="0.3">
      <c r="A5868" s="256" t="str">
        <f t="shared" si="365"/>
        <v>I0306263-815500D400-00002</v>
      </c>
      <c r="B5868" s="251" t="s">
        <v>16574</v>
      </c>
      <c r="C5868" s="251" t="s">
        <v>9954</v>
      </c>
      <c r="D5868" s="251" t="s">
        <v>16571</v>
      </c>
      <c r="E5868" s="251" t="s">
        <v>14725</v>
      </c>
      <c r="F5868" s="251" t="s">
        <v>9964</v>
      </c>
      <c r="G5868" s="251" t="s">
        <v>682</v>
      </c>
      <c r="H5868" s="251" t="s">
        <v>5202</v>
      </c>
      <c r="I5868" s="257" t="str">
        <f t="shared" si="364"/>
        <v>-00002</v>
      </c>
      <c r="J5868" s="251">
        <v>2</v>
      </c>
      <c r="K5868" s="251">
        <v>2</v>
      </c>
      <c r="M5868" s="251" t="s">
        <v>9958</v>
      </c>
      <c r="N5868" s="251" t="s">
        <v>16572</v>
      </c>
      <c r="O5868" s="251">
        <v>2</v>
      </c>
      <c r="Q5868" s="251" t="s">
        <v>16574</v>
      </c>
      <c r="R5868" s="251" t="s">
        <v>10028</v>
      </c>
      <c r="S5868" s="251" t="s">
        <v>681</v>
      </c>
      <c r="T5868" s="251" t="str">
        <f t="shared" si="366"/>
        <v>I0306263815500D400</v>
      </c>
      <c r="W5868" s="251" t="str">
        <f t="shared" si="367"/>
        <v>I030626381550-0D400</v>
      </c>
    </row>
    <row r="5869" spans="1:23" x14ac:dyDescent="0.3">
      <c r="A5869" s="256" t="str">
        <f t="shared" si="365"/>
        <v>I0306263-815510D570-00002</v>
      </c>
      <c r="B5869" s="251" t="s">
        <v>16575</v>
      </c>
      <c r="C5869" s="251" t="s">
        <v>9954</v>
      </c>
      <c r="D5869" s="251" t="s">
        <v>16571</v>
      </c>
      <c r="E5869" s="251" t="s">
        <v>14725</v>
      </c>
      <c r="F5869" s="251" t="s">
        <v>9966</v>
      </c>
      <c r="G5869" s="251" t="s">
        <v>715</v>
      </c>
      <c r="H5869" s="251" t="s">
        <v>3436</v>
      </c>
      <c r="I5869" s="257" t="str">
        <f t="shared" si="364"/>
        <v>-00002</v>
      </c>
      <c r="J5869" s="251">
        <v>2</v>
      </c>
      <c r="K5869" s="251">
        <v>2</v>
      </c>
      <c r="M5869" s="251" t="s">
        <v>9958</v>
      </c>
      <c r="N5869" s="251" t="s">
        <v>16572</v>
      </c>
      <c r="O5869" s="251">
        <v>2</v>
      </c>
      <c r="Q5869" s="251" t="s">
        <v>16575</v>
      </c>
      <c r="R5869" s="251" t="s">
        <v>10028</v>
      </c>
      <c r="S5869" s="251" t="s">
        <v>714</v>
      </c>
      <c r="T5869" s="251" t="str">
        <f t="shared" si="366"/>
        <v>I0306263815510D570</v>
      </c>
      <c r="W5869" s="251" t="str">
        <f t="shared" si="367"/>
        <v>I030626381551-0D570</v>
      </c>
    </row>
    <row r="5870" spans="1:23" x14ac:dyDescent="0.3">
      <c r="A5870" s="256" t="str">
        <f t="shared" si="365"/>
        <v>I0306263-815600D400-00002</v>
      </c>
      <c r="B5870" s="251" t="s">
        <v>16576</v>
      </c>
      <c r="C5870" s="251" t="s">
        <v>9954</v>
      </c>
      <c r="D5870" s="251" t="s">
        <v>16571</v>
      </c>
      <c r="E5870" s="251" t="s">
        <v>14725</v>
      </c>
      <c r="F5870" s="251" t="s">
        <v>9968</v>
      </c>
      <c r="G5870" s="251" t="s">
        <v>697</v>
      </c>
      <c r="H5870" s="251" t="s">
        <v>5204</v>
      </c>
      <c r="I5870" s="257" t="str">
        <f t="shared" si="364"/>
        <v>-00002</v>
      </c>
      <c r="J5870" s="251">
        <v>2</v>
      </c>
      <c r="K5870" s="251">
        <v>2</v>
      </c>
      <c r="M5870" s="251" t="s">
        <v>9958</v>
      </c>
      <c r="N5870" s="251" t="s">
        <v>16572</v>
      </c>
      <c r="O5870" s="251">
        <v>2</v>
      </c>
      <c r="Q5870" s="251" t="s">
        <v>16576</v>
      </c>
      <c r="R5870" s="251" t="s">
        <v>10028</v>
      </c>
      <c r="S5870" s="251" t="s">
        <v>696</v>
      </c>
      <c r="T5870" s="251" t="str">
        <f t="shared" si="366"/>
        <v>I0306263815600D400</v>
      </c>
      <c r="W5870" s="251" t="str">
        <f t="shared" si="367"/>
        <v>I030626381560-0D400</v>
      </c>
    </row>
    <row r="5871" spans="1:23" x14ac:dyDescent="0.3">
      <c r="A5871" s="256" t="str">
        <f t="shared" si="365"/>
        <v>I0306263-815610D570-00001</v>
      </c>
      <c r="B5871" s="251" t="s">
        <v>16577</v>
      </c>
      <c r="C5871" s="251" t="s">
        <v>9954</v>
      </c>
      <c r="D5871" s="251" t="s">
        <v>16571</v>
      </c>
      <c r="E5871" s="251" t="s">
        <v>14725</v>
      </c>
      <c r="F5871" s="251" t="s">
        <v>9970</v>
      </c>
      <c r="G5871" s="251" t="s">
        <v>723</v>
      </c>
      <c r="H5871" s="251" t="s">
        <v>3443</v>
      </c>
      <c r="I5871" s="257" t="str">
        <f t="shared" si="364"/>
        <v>-00001</v>
      </c>
      <c r="J5871" s="251">
        <v>1</v>
      </c>
      <c r="K5871" s="251">
        <v>1</v>
      </c>
      <c r="M5871" s="251" t="s">
        <v>9958</v>
      </c>
      <c r="N5871" s="251" t="s">
        <v>16572</v>
      </c>
      <c r="O5871" s="251">
        <v>1</v>
      </c>
      <c r="Q5871" s="251" t="s">
        <v>16577</v>
      </c>
      <c r="R5871" s="251" t="s">
        <v>10028</v>
      </c>
      <c r="S5871" s="251" t="s">
        <v>722</v>
      </c>
      <c r="T5871" s="251" t="str">
        <f t="shared" si="366"/>
        <v>I0306263815610D570</v>
      </c>
      <c r="W5871" s="251" t="str">
        <f t="shared" si="367"/>
        <v>I030626381561-0D570</v>
      </c>
    </row>
    <row r="5872" spans="1:23" x14ac:dyDescent="0.3">
      <c r="A5872" s="256" t="str">
        <f t="shared" si="365"/>
        <v>I0306264-811100K580-00001</v>
      </c>
      <c r="B5872" s="251" t="s">
        <v>16578</v>
      </c>
      <c r="C5872" s="251" t="s">
        <v>9954</v>
      </c>
      <c r="D5872" s="251" t="s">
        <v>16579</v>
      </c>
      <c r="E5872" s="251" t="s">
        <v>14725</v>
      </c>
      <c r="F5872" s="251" t="s">
        <v>9957</v>
      </c>
      <c r="G5872" s="251" t="s">
        <v>429</v>
      </c>
      <c r="H5872" s="251" t="s">
        <v>3422</v>
      </c>
      <c r="I5872" s="257" t="str">
        <f t="shared" si="364"/>
        <v>-00001</v>
      </c>
      <c r="J5872" s="251">
        <v>1</v>
      </c>
      <c r="K5872" s="251">
        <v>1</v>
      </c>
      <c r="M5872" s="251" t="s">
        <v>9958</v>
      </c>
      <c r="N5872" s="251" t="s">
        <v>14993</v>
      </c>
      <c r="O5872" s="251">
        <v>1</v>
      </c>
      <c r="Q5872" s="251" t="s">
        <v>16578</v>
      </c>
      <c r="R5872" s="251" t="s">
        <v>9960</v>
      </c>
      <c r="S5872" s="251" t="s">
        <v>428</v>
      </c>
      <c r="T5872" s="251" t="str">
        <f t="shared" si="366"/>
        <v>I0306264811100K580</v>
      </c>
      <c r="W5872" s="251" t="str">
        <f t="shared" si="367"/>
        <v>I030626481110-0K580</v>
      </c>
    </row>
    <row r="5873" spans="1:23" x14ac:dyDescent="0.3">
      <c r="A5873" s="256" t="str">
        <f t="shared" si="365"/>
        <v>I0306264-811300K520-00005</v>
      </c>
      <c r="B5873" s="251" t="s">
        <v>16580</v>
      </c>
      <c r="C5873" s="251" t="s">
        <v>9954</v>
      </c>
      <c r="D5873" s="251" t="s">
        <v>16579</v>
      </c>
      <c r="E5873" s="251" t="s">
        <v>14725</v>
      </c>
      <c r="F5873" s="251" t="s">
        <v>9962</v>
      </c>
      <c r="G5873" s="251" t="s">
        <v>277</v>
      </c>
      <c r="H5873" s="251" t="s">
        <v>5101</v>
      </c>
      <c r="I5873" s="257" t="str">
        <f t="shared" si="364"/>
        <v>-00005</v>
      </c>
      <c r="J5873" s="251">
        <v>5</v>
      </c>
      <c r="K5873" s="251">
        <v>5</v>
      </c>
      <c r="M5873" s="251" t="s">
        <v>9958</v>
      </c>
      <c r="N5873" s="251" t="s">
        <v>14993</v>
      </c>
      <c r="O5873" s="251">
        <v>5</v>
      </c>
      <c r="Q5873" s="251" t="s">
        <v>16580</v>
      </c>
      <c r="R5873" s="251" t="s">
        <v>9960</v>
      </c>
      <c r="S5873" s="251" t="s">
        <v>276</v>
      </c>
      <c r="T5873" s="251" t="str">
        <f t="shared" si="366"/>
        <v>I0306264811300K520</v>
      </c>
      <c r="W5873" s="251" t="str">
        <f t="shared" si="367"/>
        <v>I030626481130-0K520</v>
      </c>
    </row>
    <row r="5874" spans="1:23" x14ac:dyDescent="0.3">
      <c r="A5874" s="256" t="str">
        <f t="shared" si="365"/>
        <v>I0306264-811300K580-00004</v>
      </c>
      <c r="B5874" s="251" t="s">
        <v>16581</v>
      </c>
      <c r="C5874" s="251" t="s">
        <v>9954</v>
      </c>
      <c r="D5874" s="251" t="s">
        <v>16579</v>
      </c>
      <c r="E5874" s="251" t="s">
        <v>14725</v>
      </c>
      <c r="F5874" s="251" t="s">
        <v>9964</v>
      </c>
      <c r="G5874" s="251" t="s">
        <v>434</v>
      </c>
      <c r="H5874" s="251" t="s">
        <v>5101</v>
      </c>
      <c r="I5874" s="257" t="str">
        <f t="shared" si="364"/>
        <v>-00004</v>
      </c>
      <c r="J5874" s="251">
        <v>4</v>
      </c>
      <c r="K5874" s="251">
        <v>4</v>
      </c>
      <c r="M5874" s="251" t="s">
        <v>9958</v>
      </c>
      <c r="N5874" s="251" t="s">
        <v>14993</v>
      </c>
      <c r="O5874" s="251">
        <v>4</v>
      </c>
      <c r="Q5874" s="251" t="s">
        <v>16581</v>
      </c>
      <c r="R5874" s="251" t="s">
        <v>9960</v>
      </c>
      <c r="S5874" s="251" t="s">
        <v>433</v>
      </c>
      <c r="T5874" s="251" t="str">
        <f t="shared" si="366"/>
        <v>I0306264811300K580</v>
      </c>
      <c r="W5874" s="251" t="str">
        <f t="shared" si="367"/>
        <v>I030626481130-0K580</v>
      </c>
    </row>
    <row r="5875" spans="1:23" x14ac:dyDescent="0.3">
      <c r="A5875" s="256" t="str">
        <f t="shared" si="365"/>
        <v>I0306264-811500K580-00006</v>
      </c>
      <c r="B5875" s="251" t="s">
        <v>16582</v>
      </c>
      <c r="C5875" s="251" t="s">
        <v>9954</v>
      </c>
      <c r="D5875" s="251" t="s">
        <v>16579</v>
      </c>
      <c r="E5875" s="251" t="s">
        <v>14725</v>
      </c>
      <c r="F5875" s="251" t="s">
        <v>9966</v>
      </c>
      <c r="G5875" s="251" t="s">
        <v>437</v>
      </c>
      <c r="H5875" s="251" t="s">
        <v>3429</v>
      </c>
      <c r="I5875" s="257" t="str">
        <f t="shared" si="364"/>
        <v>-00006</v>
      </c>
      <c r="J5875" s="251">
        <v>6</v>
      </c>
      <c r="K5875" s="251">
        <v>6</v>
      </c>
      <c r="M5875" s="251" t="s">
        <v>9958</v>
      </c>
      <c r="N5875" s="251" t="s">
        <v>14993</v>
      </c>
      <c r="O5875" s="251">
        <v>6</v>
      </c>
      <c r="Q5875" s="251" t="s">
        <v>16582</v>
      </c>
      <c r="R5875" s="251" t="s">
        <v>9960</v>
      </c>
      <c r="S5875" s="251" t="s">
        <v>436</v>
      </c>
      <c r="T5875" s="251" t="str">
        <f t="shared" si="366"/>
        <v>I0306264811500K580</v>
      </c>
      <c r="W5875" s="251" t="str">
        <f t="shared" si="367"/>
        <v>I030626481150-0K580</v>
      </c>
    </row>
    <row r="5876" spans="1:23" x14ac:dyDescent="0.3">
      <c r="A5876" s="256" t="str">
        <f t="shared" si="365"/>
        <v>I0306264-811700K520-00001</v>
      </c>
      <c r="B5876" s="251" t="s">
        <v>16583</v>
      </c>
      <c r="C5876" s="251" t="s">
        <v>9954</v>
      </c>
      <c r="D5876" s="251" t="s">
        <v>16579</v>
      </c>
      <c r="E5876" s="251" t="s">
        <v>14725</v>
      </c>
      <c r="F5876" s="251" t="s">
        <v>9968</v>
      </c>
      <c r="G5876" s="251" t="s">
        <v>285</v>
      </c>
      <c r="H5876" s="251" t="s">
        <v>5102</v>
      </c>
      <c r="I5876" s="257" t="str">
        <f t="shared" si="364"/>
        <v>-00001</v>
      </c>
      <c r="J5876" s="251">
        <v>1</v>
      </c>
      <c r="K5876" s="251">
        <v>1</v>
      </c>
      <c r="M5876" s="251" t="s">
        <v>9958</v>
      </c>
      <c r="N5876" s="251" t="s">
        <v>14993</v>
      </c>
      <c r="O5876" s="251">
        <v>1</v>
      </c>
      <c r="Q5876" s="251" t="s">
        <v>16583</v>
      </c>
      <c r="R5876" s="251" t="s">
        <v>9960</v>
      </c>
      <c r="S5876" s="251" t="s">
        <v>284</v>
      </c>
      <c r="T5876" s="251" t="str">
        <f t="shared" si="366"/>
        <v>I0306264811700K520</v>
      </c>
      <c r="W5876" s="251" t="str">
        <f t="shared" si="367"/>
        <v>I030626481170-0K520</v>
      </c>
    </row>
    <row r="5877" spans="1:23" x14ac:dyDescent="0.3">
      <c r="A5877" s="256" t="str">
        <f t="shared" si="365"/>
        <v>I0306264-811700K580-00005</v>
      </c>
      <c r="B5877" s="251" t="s">
        <v>16584</v>
      </c>
      <c r="C5877" s="251" t="s">
        <v>9954</v>
      </c>
      <c r="D5877" s="251" t="s">
        <v>16579</v>
      </c>
      <c r="E5877" s="251" t="s">
        <v>14725</v>
      </c>
      <c r="F5877" s="251" t="s">
        <v>9970</v>
      </c>
      <c r="G5877" s="251" t="s">
        <v>442</v>
      </c>
      <c r="H5877" s="251" t="s">
        <v>5102</v>
      </c>
      <c r="I5877" s="257" t="str">
        <f t="shared" si="364"/>
        <v>-00005</v>
      </c>
      <c r="J5877" s="251">
        <v>5</v>
      </c>
      <c r="K5877" s="251">
        <v>5</v>
      </c>
      <c r="M5877" s="251" t="s">
        <v>9958</v>
      </c>
      <c r="N5877" s="251" t="s">
        <v>14993</v>
      </c>
      <c r="O5877" s="251">
        <v>5</v>
      </c>
      <c r="Q5877" s="251" t="s">
        <v>16584</v>
      </c>
      <c r="R5877" s="251" t="s">
        <v>9960</v>
      </c>
      <c r="S5877" s="251" t="s">
        <v>441</v>
      </c>
      <c r="T5877" s="251" t="str">
        <f t="shared" si="366"/>
        <v>I0306264811700K580</v>
      </c>
      <c r="W5877" s="251" t="str">
        <f t="shared" si="367"/>
        <v>I030626481170-0K580</v>
      </c>
    </row>
    <row r="5878" spans="1:23" x14ac:dyDescent="0.3">
      <c r="A5878" s="256" t="str">
        <f t="shared" si="365"/>
        <v>I0306264-815500K210-00002</v>
      </c>
      <c r="B5878" s="251" t="s">
        <v>16585</v>
      </c>
      <c r="C5878" s="251" t="s">
        <v>9954</v>
      </c>
      <c r="D5878" s="251" t="s">
        <v>16579</v>
      </c>
      <c r="E5878" s="251" t="s">
        <v>14725</v>
      </c>
      <c r="F5878" s="251" t="s">
        <v>9972</v>
      </c>
      <c r="G5878" s="251" t="s">
        <v>654</v>
      </c>
      <c r="H5878" s="251" t="s">
        <v>5202</v>
      </c>
      <c r="I5878" s="257" t="str">
        <f t="shared" si="364"/>
        <v>-00002</v>
      </c>
      <c r="J5878" s="251">
        <v>2</v>
      </c>
      <c r="K5878" s="251">
        <v>2</v>
      </c>
      <c r="M5878" s="251" t="s">
        <v>9958</v>
      </c>
      <c r="N5878" s="251" t="s">
        <v>14993</v>
      </c>
      <c r="O5878" s="251">
        <v>2</v>
      </c>
      <c r="Q5878" s="251" t="s">
        <v>16585</v>
      </c>
      <c r="R5878" s="251" t="s">
        <v>9960</v>
      </c>
      <c r="S5878" s="251" t="s">
        <v>653</v>
      </c>
      <c r="T5878" s="251" t="str">
        <f t="shared" si="366"/>
        <v>I0306264815500K210</v>
      </c>
      <c r="W5878" s="251" t="str">
        <f t="shared" si="367"/>
        <v>I030626481550-0K210</v>
      </c>
    </row>
    <row r="5879" spans="1:23" x14ac:dyDescent="0.3">
      <c r="A5879" s="256" t="str">
        <f t="shared" si="365"/>
        <v>I0306264-815600K210-00002</v>
      </c>
      <c r="B5879" s="251" t="s">
        <v>16586</v>
      </c>
      <c r="C5879" s="251" t="s">
        <v>9954</v>
      </c>
      <c r="D5879" s="251" t="s">
        <v>16579</v>
      </c>
      <c r="E5879" s="251" t="s">
        <v>14725</v>
      </c>
      <c r="F5879" s="251" t="s">
        <v>9974</v>
      </c>
      <c r="G5879" s="251" t="s">
        <v>670</v>
      </c>
      <c r="H5879" s="251" t="s">
        <v>5204</v>
      </c>
      <c r="I5879" s="257" t="str">
        <f t="shared" si="364"/>
        <v>-00002</v>
      </c>
      <c r="J5879" s="251">
        <v>2</v>
      </c>
      <c r="K5879" s="251">
        <v>2</v>
      </c>
      <c r="M5879" s="251" t="s">
        <v>9958</v>
      </c>
      <c r="N5879" s="251" t="s">
        <v>14993</v>
      </c>
      <c r="O5879" s="251">
        <v>2</v>
      </c>
      <c r="Q5879" s="251" t="s">
        <v>16586</v>
      </c>
      <c r="R5879" s="251" t="s">
        <v>9960</v>
      </c>
      <c r="S5879" s="251" t="s">
        <v>13</v>
      </c>
      <c r="T5879" s="251" t="str">
        <f t="shared" si="366"/>
        <v>I0306264815600K210</v>
      </c>
      <c r="W5879" s="251" t="str">
        <f t="shared" si="367"/>
        <v>I030626481560-0K210</v>
      </c>
    </row>
    <row r="5880" spans="1:23" x14ac:dyDescent="0.3">
      <c r="A5880" s="256" t="str">
        <f t="shared" si="365"/>
        <v>I0404641-811100K130-00002</v>
      </c>
      <c r="B5880" s="251" t="s">
        <v>16587</v>
      </c>
      <c r="C5880" s="251" t="s">
        <v>10031</v>
      </c>
      <c r="D5880" s="251" t="s">
        <v>9164</v>
      </c>
      <c r="E5880" s="251" t="s">
        <v>14725</v>
      </c>
      <c r="F5880" s="251" t="s">
        <v>9957</v>
      </c>
      <c r="G5880" s="251" t="s">
        <v>183</v>
      </c>
      <c r="H5880" s="251" t="s">
        <v>3422</v>
      </c>
      <c r="I5880" s="257" t="str">
        <f t="shared" si="364"/>
        <v>-00002</v>
      </c>
      <c r="J5880" s="251">
        <v>2</v>
      </c>
      <c r="K5880" s="251">
        <v>2</v>
      </c>
      <c r="M5880" s="251" t="s">
        <v>9958</v>
      </c>
      <c r="N5880" s="251" t="s">
        <v>16260</v>
      </c>
      <c r="O5880" s="251">
        <v>2</v>
      </c>
      <c r="Q5880" s="251" t="s">
        <v>16587</v>
      </c>
      <c r="R5880" s="251" t="s">
        <v>10017</v>
      </c>
      <c r="S5880" s="251" t="s">
        <v>182</v>
      </c>
      <c r="T5880" s="251" t="str">
        <f t="shared" si="366"/>
        <v>I0404641811100K130</v>
      </c>
      <c r="W5880" s="251" t="str">
        <f t="shared" si="367"/>
        <v>I040464181110-0K130</v>
      </c>
    </row>
    <row r="5881" spans="1:23" x14ac:dyDescent="0.3">
      <c r="A5881" s="256" t="str">
        <f t="shared" si="365"/>
        <v>I0404641-811100KC31-00001</v>
      </c>
      <c r="B5881" s="251" t="s">
        <v>16588</v>
      </c>
      <c r="C5881" s="251" t="s">
        <v>10031</v>
      </c>
      <c r="D5881" s="251" t="s">
        <v>9164</v>
      </c>
      <c r="E5881" s="251" t="s">
        <v>14725</v>
      </c>
      <c r="F5881" s="251" t="s">
        <v>9962</v>
      </c>
      <c r="G5881" s="251" t="s">
        <v>464</v>
      </c>
      <c r="H5881" s="251" t="s">
        <v>3422</v>
      </c>
      <c r="I5881" s="257" t="str">
        <f t="shared" si="364"/>
        <v>-00001</v>
      </c>
      <c r="J5881" s="251">
        <v>1</v>
      </c>
      <c r="K5881" s="251">
        <v>1</v>
      </c>
      <c r="M5881" s="251" t="s">
        <v>9958</v>
      </c>
      <c r="N5881" s="251" t="s">
        <v>16260</v>
      </c>
      <c r="O5881" s="251">
        <v>1</v>
      </c>
      <c r="Q5881" s="251" t="s">
        <v>16588</v>
      </c>
      <c r="R5881" s="251" t="s">
        <v>10017</v>
      </c>
      <c r="S5881" s="251" t="s">
        <v>463</v>
      </c>
      <c r="T5881" s="251" t="str">
        <f t="shared" si="366"/>
        <v>I0404641811100KC31</v>
      </c>
      <c r="W5881" s="251" t="str">
        <f t="shared" si="367"/>
        <v>I040464181110-0KC31</v>
      </c>
    </row>
    <row r="5882" spans="1:23" x14ac:dyDescent="0.3">
      <c r="A5882" s="256" t="str">
        <f t="shared" si="365"/>
        <v>I0404641-811100KG61-00001</v>
      </c>
      <c r="B5882" s="251" t="s">
        <v>16589</v>
      </c>
      <c r="C5882" s="251" t="s">
        <v>10031</v>
      </c>
      <c r="D5882" s="251" t="s">
        <v>9164</v>
      </c>
      <c r="E5882" s="251" t="s">
        <v>14725</v>
      </c>
      <c r="F5882" s="251" t="s">
        <v>9964</v>
      </c>
      <c r="G5882" s="251" t="s">
        <v>575</v>
      </c>
      <c r="H5882" s="251" t="s">
        <v>3422</v>
      </c>
      <c r="I5882" s="257" t="str">
        <f t="shared" si="364"/>
        <v>-00001</v>
      </c>
      <c r="J5882" s="251">
        <v>1</v>
      </c>
      <c r="K5882" s="251">
        <v>1</v>
      </c>
      <c r="M5882" s="251" t="s">
        <v>9958</v>
      </c>
      <c r="N5882" s="251" t="s">
        <v>16260</v>
      </c>
      <c r="O5882" s="251">
        <v>1</v>
      </c>
      <c r="Q5882" s="251" t="s">
        <v>16589</v>
      </c>
      <c r="R5882" s="251" t="s">
        <v>10017</v>
      </c>
      <c r="S5882" s="251" t="s">
        <v>574</v>
      </c>
      <c r="T5882" s="251" t="str">
        <f t="shared" si="366"/>
        <v>I0404641811100KG61</v>
      </c>
      <c r="W5882" s="251" t="str">
        <f t="shared" si="367"/>
        <v>I040464181110-0KG61</v>
      </c>
    </row>
    <row r="5883" spans="1:23" x14ac:dyDescent="0.3">
      <c r="A5883" s="256" t="str">
        <f t="shared" si="365"/>
        <v>I0404641-811300KC31-00002</v>
      </c>
      <c r="B5883" s="251" t="s">
        <v>16590</v>
      </c>
      <c r="C5883" s="251" t="s">
        <v>10031</v>
      </c>
      <c r="D5883" s="251" t="s">
        <v>9164</v>
      </c>
      <c r="E5883" s="251" t="s">
        <v>14725</v>
      </c>
      <c r="F5883" s="251" t="s">
        <v>9966</v>
      </c>
      <c r="G5883" s="251" t="s">
        <v>470</v>
      </c>
      <c r="H5883" s="251" t="s">
        <v>5101</v>
      </c>
      <c r="I5883" s="257" t="str">
        <f t="shared" si="364"/>
        <v>-00002</v>
      </c>
      <c r="J5883" s="251">
        <v>2</v>
      </c>
      <c r="K5883" s="251">
        <v>2</v>
      </c>
      <c r="M5883" s="251" t="s">
        <v>9958</v>
      </c>
      <c r="N5883" s="251" t="s">
        <v>16260</v>
      </c>
      <c r="O5883" s="251">
        <v>2</v>
      </c>
      <c r="Q5883" s="251" t="s">
        <v>16590</v>
      </c>
      <c r="R5883" s="251" t="s">
        <v>10017</v>
      </c>
      <c r="S5883" s="251" t="s">
        <v>469</v>
      </c>
      <c r="T5883" s="251" t="str">
        <f t="shared" si="366"/>
        <v>I0404641811300KC31</v>
      </c>
      <c r="W5883" s="251" t="str">
        <f t="shared" si="367"/>
        <v>I040464181130-0KC31</v>
      </c>
    </row>
    <row r="5884" spans="1:23" x14ac:dyDescent="0.3">
      <c r="A5884" s="256" t="str">
        <f t="shared" si="365"/>
        <v>I0404641-811500K130-00004</v>
      </c>
      <c r="B5884" s="251" t="s">
        <v>16591</v>
      </c>
      <c r="C5884" s="251" t="s">
        <v>10031</v>
      </c>
      <c r="D5884" s="251" t="s">
        <v>9164</v>
      </c>
      <c r="E5884" s="251" t="s">
        <v>14725</v>
      </c>
      <c r="F5884" s="251" t="s">
        <v>9968</v>
      </c>
      <c r="G5884" s="251" t="s">
        <v>191</v>
      </c>
      <c r="H5884" s="251" t="s">
        <v>3429</v>
      </c>
      <c r="I5884" s="257" t="str">
        <f t="shared" si="364"/>
        <v>-00004</v>
      </c>
      <c r="J5884" s="251">
        <v>4</v>
      </c>
      <c r="K5884" s="251">
        <v>4</v>
      </c>
      <c r="M5884" s="251" t="s">
        <v>9958</v>
      </c>
      <c r="N5884" s="251" t="s">
        <v>16260</v>
      </c>
      <c r="O5884" s="251">
        <v>4</v>
      </c>
      <c r="Q5884" s="251" t="s">
        <v>16591</v>
      </c>
      <c r="R5884" s="251" t="s">
        <v>10017</v>
      </c>
      <c r="S5884" s="251" t="s">
        <v>190</v>
      </c>
      <c r="T5884" s="251" t="str">
        <f t="shared" si="366"/>
        <v>I0404641811500K130</v>
      </c>
      <c r="W5884" s="251" t="str">
        <f t="shared" si="367"/>
        <v>I040464181150-0K130</v>
      </c>
    </row>
    <row r="5885" spans="1:23" x14ac:dyDescent="0.3">
      <c r="A5885" s="256" t="str">
        <f t="shared" si="365"/>
        <v>I0404641-811700KF31-00002</v>
      </c>
      <c r="B5885" s="251" t="s">
        <v>9163</v>
      </c>
      <c r="C5885" s="251" t="s">
        <v>10031</v>
      </c>
      <c r="D5885" s="251" t="s">
        <v>9164</v>
      </c>
      <c r="E5885" s="251" t="s">
        <v>14725</v>
      </c>
      <c r="F5885" s="251" t="s">
        <v>9970</v>
      </c>
      <c r="G5885" s="251" t="s">
        <v>533</v>
      </c>
      <c r="H5885" s="251" t="s">
        <v>5102</v>
      </c>
      <c r="I5885" s="257" t="str">
        <f t="shared" si="364"/>
        <v>-00002</v>
      </c>
      <c r="J5885" s="251">
        <v>2</v>
      </c>
      <c r="K5885" s="251">
        <v>2</v>
      </c>
      <c r="M5885" s="251" t="s">
        <v>9958</v>
      </c>
      <c r="N5885" s="251" t="s">
        <v>16260</v>
      </c>
      <c r="O5885" s="251">
        <v>2</v>
      </c>
      <c r="Q5885" s="251" t="s">
        <v>9163</v>
      </c>
      <c r="R5885" s="251" t="s">
        <v>10017</v>
      </c>
      <c r="S5885" s="251" t="s">
        <v>532</v>
      </c>
      <c r="T5885" s="251" t="str">
        <f t="shared" si="366"/>
        <v>I0404641811700KF31</v>
      </c>
      <c r="W5885" s="251" t="str">
        <f t="shared" si="367"/>
        <v>I040464181170-0KF31</v>
      </c>
    </row>
    <row r="5886" spans="1:23" x14ac:dyDescent="0.3">
      <c r="A5886" s="256" t="str">
        <f t="shared" si="365"/>
        <v>I0404641-81170VT080-00001</v>
      </c>
      <c r="B5886" s="251" t="s">
        <v>16592</v>
      </c>
      <c r="C5886" s="251" t="s">
        <v>10031</v>
      </c>
      <c r="D5886" s="251" t="s">
        <v>9164</v>
      </c>
      <c r="E5886" s="251" t="s">
        <v>14725</v>
      </c>
      <c r="F5886" s="251" t="s">
        <v>9972</v>
      </c>
      <c r="G5886" s="251" t="s">
        <v>10227</v>
      </c>
      <c r="H5886" s="251" t="s">
        <v>5102</v>
      </c>
      <c r="I5886" s="257" t="str">
        <f t="shared" si="364"/>
        <v>-00001</v>
      </c>
      <c r="J5886" s="251">
        <v>1</v>
      </c>
      <c r="K5886" s="251">
        <v>1</v>
      </c>
      <c r="M5886" s="251" t="s">
        <v>9958</v>
      </c>
      <c r="N5886" s="251" t="s">
        <v>16260</v>
      </c>
      <c r="O5886" s="251">
        <v>1</v>
      </c>
      <c r="Q5886" s="251" t="s">
        <v>16592</v>
      </c>
      <c r="R5886" s="251" t="s">
        <v>10017</v>
      </c>
      <c r="S5886" s="251" t="s">
        <v>8693</v>
      </c>
      <c r="T5886" s="251" t="str">
        <f t="shared" si="366"/>
        <v>I040464181170VT080</v>
      </c>
      <c r="W5886" s="251" t="str">
        <f t="shared" si="367"/>
        <v>I040464181170-VT080</v>
      </c>
    </row>
    <row r="5887" spans="1:23" x14ac:dyDescent="0.3">
      <c r="A5887" s="256" t="str">
        <f t="shared" si="365"/>
        <v>I0404641-815500K120-00001</v>
      </c>
      <c r="B5887" s="251" t="s">
        <v>16593</v>
      </c>
      <c r="C5887" s="251" t="s">
        <v>10031</v>
      </c>
      <c r="D5887" s="251" t="s">
        <v>9164</v>
      </c>
      <c r="E5887" s="251" t="s">
        <v>14725</v>
      </c>
      <c r="F5887" s="251" t="s">
        <v>9974</v>
      </c>
      <c r="G5887" s="251" t="s">
        <v>625</v>
      </c>
      <c r="H5887" s="251" t="s">
        <v>5202</v>
      </c>
      <c r="I5887" s="257" t="str">
        <f t="shared" si="364"/>
        <v>-00001</v>
      </c>
      <c r="J5887" s="251">
        <v>1</v>
      </c>
      <c r="K5887" s="251">
        <v>1</v>
      </c>
      <c r="M5887" s="251" t="s">
        <v>9958</v>
      </c>
      <c r="N5887" s="251" t="s">
        <v>16260</v>
      </c>
      <c r="O5887" s="251">
        <v>1</v>
      </c>
      <c r="Q5887" s="251" t="s">
        <v>16593</v>
      </c>
      <c r="R5887" s="251" t="s">
        <v>10017</v>
      </c>
      <c r="S5887" s="251" t="s">
        <v>8</v>
      </c>
      <c r="T5887" s="251" t="str">
        <f t="shared" si="366"/>
        <v>I0404641815500K120</v>
      </c>
      <c r="W5887" s="251" t="str">
        <f t="shared" si="367"/>
        <v>I040464181550-0K120</v>
      </c>
    </row>
    <row r="5888" spans="1:23" x14ac:dyDescent="0.3">
      <c r="A5888" s="256" t="str">
        <f t="shared" si="365"/>
        <v>I0404641-81550BZ850-00001</v>
      </c>
      <c r="B5888" s="251" t="s">
        <v>16594</v>
      </c>
      <c r="C5888" s="251" t="s">
        <v>10031</v>
      </c>
      <c r="D5888" s="251" t="s">
        <v>9164</v>
      </c>
      <c r="E5888" s="251" t="s">
        <v>14725</v>
      </c>
      <c r="F5888" s="251" t="s">
        <v>9976</v>
      </c>
      <c r="G5888" s="251" t="s">
        <v>5298</v>
      </c>
      <c r="H5888" s="251" t="s">
        <v>5202</v>
      </c>
      <c r="I5888" s="257" t="str">
        <f t="shared" si="364"/>
        <v>-00001</v>
      </c>
      <c r="J5888" s="251">
        <v>1</v>
      </c>
      <c r="K5888" s="251">
        <v>1</v>
      </c>
      <c r="M5888" s="251" t="s">
        <v>9958</v>
      </c>
      <c r="N5888" s="251" t="s">
        <v>16260</v>
      </c>
      <c r="O5888" s="251">
        <v>1</v>
      </c>
      <c r="Q5888" s="251" t="s">
        <v>16594</v>
      </c>
      <c r="R5888" s="251" t="s">
        <v>10017</v>
      </c>
      <c r="S5888" s="251" t="s">
        <v>4231</v>
      </c>
      <c r="T5888" s="251" t="str">
        <f t="shared" si="366"/>
        <v>I040464181550BZ850</v>
      </c>
      <c r="W5888" s="251" t="str">
        <f t="shared" si="367"/>
        <v>I040464181550-BZ850</v>
      </c>
    </row>
    <row r="5889" spans="1:23" x14ac:dyDescent="0.3">
      <c r="A5889" s="256" t="str">
        <f t="shared" si="365"/>
        <v>I0404641-815510D890-00001</v>
      </c>
      <c r="B5889" s="251" t="s">
        <v>16595</v>
      </c>
      <c r="C5889" s="251" t="s">
        <v>10031</v>
      </c>
      <c r="D5889" s="251" t="s">
        <v>9164</v>
      </c>
      <c r="E5889" s="251" t="s">
        <v>14725</v>
      </c>
      <c r="F5889" s="251" t="s">
        <v>9978</v>
      </c>
      <c r="G5889" s="251" t="s">
        <v>820</v>
      </c>
      <c r="H5889" s="251" t="s">
        <v>3436</v>
      </c>
      <c r="I5889" s="257" t="str">
        <f t="shared" si="364"/>
        <v>-00001</v>
      </c>
      <c r="J5889" s="251">
        <v>1</v>
      </c>
      <c r="K5889" s="251">
        <v>1</v>
      </c>
      <c r="M5889" s="251" t="s">
        <v>9993</v>
      </c>
      <c r="N5889" s="251" t="s">
        <v>16260</v>
      </c>
      <c r="O5889" s="251">
        <v>1</v>
      </c>
      <c r="Q5889" s="251" t="s">
        <v>16595</v>
      </c>
      <c r="R5889" s="251" t="s">
        <v>10017</v>
      </c>
      <c r="S5889" s="251" t="s">
        <v>819</v>
      </c>
      <c r="T5889" s="251" t="str">
        <f t="shared" si="366"/>
        <v>I0404641815510D890</v>
      </c>
      <c r="W5889" s="251" t="str">
        <f t="shared" si="367"/>
        <v>I040464181551-0D890</v>
      </c>
    </row>
    <row r="5890" spans="1:23" x14ac:dyDescent="0.3">
      <c r="A5890" s="256" t="str">
        <f t="shared" si="365"/>
        <v>I0404641-815510K210-00001</v>
      </c>
      <c r="B5890" s="251" t="s">
        <v>16596</v>
      </c>
      <c r="C5890" s="251" t="s">
        <v>10031</v>
      </c>
      <c r="D5890" s="251" t="s">
        <v>9164</v>
      </c>
      <c r="E5890" s="251" t="s">
        <v>14725</v>
      </c>
      <c r="F5890" s="251" t="s">
        <v>9980</v>
      </c>
      <c r="G5890" s="251" t="s">
        <v>667</v>
      </c>
      <c r="H5890" s="251" t="s">
        <v>3436</v>
      </c>
      <c r="I5890" s="257" t="str">
        <f t="shared" si="364"/>
        <v>-00001</v>
      </c>
      <c r="J5890" s="251">
        <v>1</v>
      </c>
      <c r="K5890" s="251">
        <v>1</v>
      </c>
      <c r="M5890" s="251" t="s">
        <v>9958</v>
      </c>
      <c r="N5890" s="251" t="s">
        <v>16260</v>
      </c>
      <c r="O5890" s="251">
        <v>1</v>
      </c>
      <c r="Q5890" s="251" t="s">
        <v>16596</v>
      </c>
      <c r="R5890" s="251" t="s">
        <v>10017</v>
      </c>
      <c r="S5890" s="251" t="s">
        <v>666</v>
      </c>
      <c r="T5890" s="251" t="str">
        <f t="shared" si="366"/>
        <v>I0404641815510K210</v>
      </c>
      <c r="W5890" s="251" t="str">
        <f t="shared" si="367"/>
        <v>I040464181551-0K210</v>
      </c>
    </row>
    <row r="5891" spans="1:23" x14ac:dyDescent="0.3">
      <c r="A5891" s="256" t="str">
        <f t="shared" si="365"/>
        <v>I0404641-815600K120-00003</v>
      </c>
      <c r="B5891" s="251" t="s">
        <v>16597</v>
      </c>
      <c r="C5891" s="251" t="s">
        <v>10031</v>
      </c>
      <c r="D5891" s="251" t="s">
        <v>9164</v>
      </c>
      <c r="E5891" s="251" t="s">
        <v>14725</v>
      </c>
      <c r="F5891" s="251" t="s">
        <v>9982</v>
      </c>
      <c r="G5891" s="251" t="s">
        <v>641</v>
      </c>
      <c r="H5891" s="251" t="s">
        <v>5204</v>
      </c>
      <c r="I5891" s="257" t="str">
        <f t="shared" si="364"/>
        <v>-00003</v>
      </c>
      <c r="J5891" s="251">
        <v>3</v>
      </c>
      <c r="K5891" s="251">
        <v>3</v>
      </c>
      <c r="M5891" s="251" t="s">
        <v>9958</v>
      </c>
      <c r="N5891" s="251" t="s">
        <v>16260</v>
      </c>
      <c r="O5891" s="251">
        <v>3</v>
      </c>
      <c r="Q5891" s="251" t="s">
        <v>16597</v>
      </c>
      <c r="R5891" s="251" t="s">
        <v>10017</v>
      </c>
      <c r="S5891" s="251" t="s">
        <v>640</v>
      </c>
      <c r="T5891" s="251" t="str">
        <f t="shared" si="366"/>
        <v>I0404641815600K120</v>
      </c>
      <c r="W5891" s="251" t="str">
        <f t="shared" si="367"/>
        <v>I040464181560-0K120</v>
      </c>
    </row>
    <row r="5892" spans="1:23" x14ac:dyDescent="0.3">
      <c r="A5892" s="256" t="str">
        <f t="shared" si="365"/>
        <v>I0404641-81560BZ850-00001</v>
      </c>
      <c r="B5892" s="251" t="s">
        <v>16598</v>
      </c>
      <c r="C5892" s="251" t="s">
        <v>10031</v>
      </c>
      <c r="D5892" s="251" t="s">
        <v>9164</v>
      </c>
      <c r="E5892" s="251" t="s">
        <v>14725</v>
      </c>
      <c r="F5892" s="251" t="s">
        <v>9984</v>
      </c>
      <c r="G5892" s="251" t="s">
        <v>5302</v>
      </c>
      <c r="H5892" s="251" t="s">
        <v>5204</v>
      </c>
      <c r="I5892" s="257" t="str">
        <f t="shared" si="364"/>
        <v>-00001</v>
      </c>
      <c r="J5892" s="251">
        <v>1</v>
      </c>
      <c r="K5892" s="251">
        <v>1</v>
      </c>
      <c r="M5892" s="251" t="s">
        <v>9958</v>
      </c>
      <c r="N5892" s="251" t="s">
        <v>16260</v>
      </c>
      <c r="O5892" s="251">
        <v>1</v>
      </c>
      <c r="Q5892" s="251" t="s">
        <v>16598</v>
      </c>
      <c r="R5892" s="251" t="s">
        <v>10017</v>
      </c>
      <c r="S5892" s="251" t="s">
        <v>4316</v>
      </c>
      <c r="T5892" s="251" t="str">
        <f t="shared" si="366"/>
        <v>I040464181560BZ850</v>
      </c>
      <c r="W5892" s="251" t="str">
        <f t="shared" si="367"/>
        <v>I040464181560-BZ850</v>
      </c>
    </row>
    <row r="5893" spans="1:23" x14ac:dyDescent="0.3">
      <c r="A5893" s="256" t="str">
        <f t="shared" si="365"/>
        <v>I0404641-815610K210-00007</v>
      </c>
      <c r="B5893" s="251" t="s">
        <v>16599</v>
      </c>
      <c r="C5893" s="251" t="s">
        <v>10031</v>
      </c>
      <c r="D5893" s="251" t="s">
        <v>9164</v>
      </c>
      <c r="E5893" s="251" t="s">
        <v>14725</v>
      </c>
      <c r="F5893" s="251" t="s">
        <v>9986</v>
      </c>
      <c r="G5893" s="251" t="s">
        <v>678</v>
      </c>
      <c r="H5893" s="251" t="s">
        <v>3443</v>
      </c>
      <c r="I5893" s="257" t="str">
        <f t="shared" si="364"/>
        <v>-00007</v>
      </c>
      <c r="J5893" s="251">
        <v>7</v>
      </c>
      <c r="K5893" s="251">
        <v>7</v>
      </c>
      <c r="M5893" s="251" t="s">
        <v>9958</v>
      </c>
      <c r="N5893" s="251" t="s">
        <v>16260</v>
      </c>
      <c r="O5893" s="251">
        <v>7</v>
      </c>
      <c r="Q5893" s="251" t="s">
        <v>16599</v>
      </c>
      <c r="R5893" s="251" t="s">
        <v>10017</v>
      </c>
      <c r="S5893" s="251" t="s">
        <v>677</v>
      </c>
      <c r="T5893" s="251" t="str">
        <f t="shared" si="366"/>
        <v>I0404641815610K210</v>
      </c>
      <c r="W5893" s="251" t="str">
        <f t="shared" si="367"/>
        <v>I040464181561-0K210</v>
      </c>
    </row>
    <row r="5894" spans="1:23" x14ac:dyDescent="0.3">
      <c r="A5894" s="256" t="str">
        <f t="shared" si="365"/>
        <v>I0404641-815840K050-00001</v>
      </c>
      <c r="B5894" s="251" t="s">
        <v>16600</v>
      </c>
      <c r="C5894" s="251" t="s">
        <v>10031</v>
      </c>
      <c r="D5894" s="251" t="s">
        <v>9164</v>
      </c>
      <c r="E5894" s="251" t="s">
        <v>14725</v>
      </c>
      <c r="F5894" s="251" t="s">
        <v>9988</v>
      </c>
      <c r="G5894" s="251" t="s">
        <v>760</v>
      </c>
      <c r="H5894" s="251" t="s">
        <v>10233</v>
      </c>
      <c r="I5894" s="257" t="str">
        <f t="shared" ref="I5894:I5957" si="368">+IF(AND(O5894&lt;10),$B$2&amp;O5894,IF(AND(O5894&gt;9,O5894&lt;=99),$B$3&amp;O5894,IF(AND(O5894&gt;99,L94851&lt;1000),$B$4&amp;O5894,IF(AND(O5894&gt;999),$B$5&amp;7))))</f>
        <v>-00001</v>
      </c>
      <c r="J5894" s="251">
        <v>1</v>
      </c>
      <c r="K5894" s="251">
        <v>1</v>
      </c>
      <c r="M5894" s="251" t="s">
        <v>10007</v>
      </c>
      <c r="N5894" s="251" t="s">
        <v>16260</v>
      </c>
      <c r="O5894" s="251">
        <v>1</v>
      </c>
      <c r="Q5894" s="251" t="s">
        <v>16600</v>
      </c>
      <c r="R5894" s="251" t="s">
        <v>10017</v>
      </c>
      <c r="S5894" s="251" t="s">
        <v>759</v>
      </c>
      <c r="T5894" s="251" t="str">
        <f t="shared" si="366"/>
        <v>I0404641815840K050</v>
      </c>
      <c r="W5894" s="251" t="str">
        <f t="shared" si="367"/>
        <v>I040464181584-0K050</v>
      </c>
    </row>
    <row r="5895" spans="1:23" x14ac:dyDescent="0.3">
      <c r="A5895" s="256" t="str">
        <f t="shared" si="365"/>
        <v>I0404641-81591VT020-00002</v>
      </c>
      <c r="B5895" s="251" t="s">
        <v>16601</v>
      </c>
      <c r="C5895" s="251" t="s">
        <v>10031</v>
      </c>
      <c r="D5895" s="251" t="s">
        <v>9164</v>
      </c>
      <c r="E5895" s="251" t="s">
        <v>14725</v>
      </c>
      <c r="F5895" s="251" t="s">
        <v>9990</v>
      </c>
      <c r="G5895" s="251" t="s">
        <v>11073</v>
      </c>
      <c r="H5895" s="251" t="s">
        <v>5219</v>
      </c>
      <c r="I5895" s="257" t="str">
        <f t="shared" si="368"/>
        <v>-00002</v>
      </c>
      <c r="J5895" s="251">
        <v>2</v>
      </c>
      <c r="K5895" s="251">
        <v>2</v>
      </c>
      <c r="M5895" s="251" t="s">
        <v>9993</v>
      </c>
      <c r="N5895" s="251" t="s">
        <v>16260</v>
      </c>
      <c r="O5895" s="251">
        <v>2</v>
      </c>
      <c r="Q5895" s="251" t="s">
        <v>16601</v>
      </c>
      <c r="R5895" s="251" t="s">
        <v>10017</v>
      </c>
      <c r="S5895" s="251" t="s">
        <v>3777</v>
      </c>
      <c r="T5895" s="251" t="str">
        <f t="shared" si="366"/>
        <v>I040464181591VT020</v>
      </c>
      <c r="W5895" s="251" t="str">
        <f t="shared" si="367"/>
        <v>I040464181591-VT020</v>
      </c>
    </row>
    <row r="5896" spans="1:23" x14ac:dyDescent="0.3">
      <c r="A5896" s="256" t="str">
        <f t="shared" ref="A5896:A5959" si="369">D5896&amp;$A$6&amp;S5896&amp;I5896</f>
        <v>I0404642-811100K300-00002</v>
      </c>
      <c r="B5896" s="251" t="s">
        <v>16602</v>
      </c>
      <c r="C5896" s="251" t="s">
        <v>10031</v>
      </c>
      <c r="D5896" s="251" t="s">
        <v>16603</v>
      </c>
      <c r="E5896" s="251" t="s">
        <v>14725</v>
      </c>
      <c r="F5896" s="251" t="s">
        <v>9957</v>
      </c>
      <c r="G5896" s="251" t="s">
        <v>226</v>
      </c>
      <c r="H5896" s="251" t="s">
        <v>5055</v>
      </c>
      <c r="I5896" s="257" t="str">
        <f t="shared" si="368"/>
        <v>-00002</v>
      </c>
      <c r="J5896" s="251">
        <v>2</v>
      </c>
      <c r="K5896" s="251">
        <v>2</v>
      </c>
      <c r="M5896" s="251" t="s">
        <v>9958</v>
      </c>
      <c r="N5896" s="251" t="s">
        <v>16572</v>
      </c>
      <c r="O5896" s="251">
        <v>2</v>
      </c>
      <c r="Q5896" s="251" t="s">
        <v>16602</v>
      </c>
      <c r="R5896" s="251" t="s">
        <v>10028</v>
      </c>
      <c r="S5896" s="251" t="s">
        <v>225</v>
      </c>
      <c r="T5896" s="251" t="str">
        <f t="shared" si="366"/>
        <v>I0404642811100K300</v>
      </c>
      <c r="W5896" s="251" t="str">
        <f t="shared" si="367"/>
        <v>I040464281110-0K300</v>
      </c>
    </row>
    <row r="5897" spans="1:23" x14ac:dyDescent="0.3">
      <c r="A5897" s="256" t="str">
        <f t="shared" si="369"/>
        <v>I0404642-81110VT040-00003</v>
      </c>
      <c r="B5897" s="251" t="s">
        <v>16604</v>
      </c>
      <c r="C5897" s="251" t="s">
        <v>10031</v>
      </c>
      <c r="D5897" s="251" t="s">
        <v>16603</v>
      </c>
      <c r="E5897" s="251" t="s">
        <v>14725</v>
      </c>
      <c r="F5897" s="251" t="s">
        <v>9962</v>
      </c>
      <c r="G5897" s="251" t="s">
        <v>10047</v>
      </c>
      <c r="H5897" s="251" t="s">
        <v>3422</v>
      </c>
      <c r="I5897" s="257" t="str">
        <f t="shared" si="368"/>
        <v>-00003</v>
      </c>
      <c r="J5897" s="251">
        <v>3</v>
      </c>
      <c r="K5897" s="251">
        <v>3</v>
      </c>
      <c r="M5897" s="251" t="s">
        <v>9958</v>
      </c>
      <c r="N5897" s="251" t="s">
        <v>16572</v>
      </c>
      <c r="O5897" s="251">
        <v>3</v>
      </c>
      <c r="Q5897" s="251" t="s">
        <v>16604</v>
      </c>
      <c r="R5897" s="251" t="s">
        <v>10028</v>
      </c>
      <c r="S5897" s="251" t="s">
        <v>3713</v>
      </c>
      <c r="T5897" s="251" t="str">
        <f t="shared" ref="T5897:T5960" si="370">+D5897&amp;S5897</f>
        <v>I040464281110VT040</v>
      </c>
      <c r="W5897" s="251" t="str">
        <f t="shared" ref="W5897:W5960" si="371">D5897&amp;G5897</f>
        <v>I040464281110-VT040</v>
      </c>
    </row>
    <row r="5898" spans="1:23" x14ac:dyDescent="0.3">
      <c r="A5898" s="256" t="str">
        <f t="shared" si="369"/>
        <v>I0404642-81110VT100-00002</v>
      </c>
      <c r="B5898" s="251" t="s">
        <v>16605</v>
      </c>
      <c r="C5898" s="251" t="s">
        <v>10031</v>
      </c>
      <c r="D5898" s="251" t="s">
        <v>16603</v>
      </c>
      <c r="E5898" s="251" t="s">
        <v>14725</v>
      </c>
      <c r="F5898" s="251" t="s">
        <v>9964</v>
      </c>
      <c r="G5898" s="251" t="s">
        <v>10049</v>
      </c>
      <c r="H5898" s="251" t="s">
        <v>3422</v>
      </c>
      <c r="I5898" s="257" t="str">
        <f t="shared" si="368"/>
        <v>-00002</v>
      </c>
      <c r="J5898" s="251">
        <v>2</v>
      </c>
      <c r="K5898" s="251">
        <v>2</v>
      </c>
      <c r="M5898" s="251" t="s">
        <v>9958</v>
      </c>
      <c r="N5898" s="251" t="s">
        <v>16572</v>
      </c>
      <c r="O5898" s="251">
        <v>2</v>
      </c>
      <c r="Q5898" s="251" t="s">
        <v>16605</v>
      </c>
      <c r="R5898" s="251" t="s">
        <v>10028</v>
      </c>
      <c r="S5898" s="251" t="s">
        <v>3723</v>
      </c>
      <c r="T5898" s="251" t="str">
        <f t="shared" si="370"/>
        <v>I040464281110VT100</v>
      </c>
      <c r="W5898" s="251" t="str">
        <f t="shared" si="371"/>
        <v>I040464281110-VT100</v>
      </c>
    </row>
    <row r="5899" spans="1:23" x14ac:dyDescent="0.3">
      <c r="A5899" s="256" t="str">
        <f t="shared" si="369"/>
        <v>I0404642-811300K300-00003</v>
      </c>
      <c r="B5899" s="251" t="s">
        <v>16606</v>
      </c>
      <c r="C5899" s="251" t="s">
        <v>10031</v>
      </c>
      <c r="D5899" s="251" t="s">
        <v>16603</v>
      </c>
      <c r="E5899" s="251" t="s">
        <v>14725</v>
      </c>
      <c r="F5899" s="251" t="s">
        <v>9966</v>
      </c>
      <c r="G5899" s="251" t="s">
        <v>230</v>
      </c>
      <c r="H5899" s="251" t="s">
        <v>5092</v>
      </c>
      <c r="I5899" s="257" t="str">
        <f t="shared" si="368"/>
        <v>-00003</v>
      </c>
      <c r="J5899" s="251">
        <v>3</v>
      </c>
      <c r="K5899" s="251">
        <v>3</v>
      </c>
      <c r="M5899" s="251" t="s">
        <v>9958</v>
      </c>
      <c r="N5899" s="251" t="s">
        <v>16572</v>
      </c>
      <c r="O5899" s="251">
        <v>3</v>
      </c>
      <c r="Q5899" s="251" t="s">
        <v>16606</v>
      </c>
      <c r="R5899" s="251" t="s">
        <v>10028</v>
      </c>
      <c r="S5899" s="251" t="s">
        <v>229</v>
      </c>
      <c r="T5899" s="251" t="str">
        <f t="shared" si="370"/>
        <v>I0404642811300K300</v>
      </c>
      <c r="W5899" s="251" t="str">
        <f t="shared" si="371"/>
        <v>I040464281130-0K300</v>
      </c>
    </row>
    <row r="5900" spans="1:23" x14ac:dyDescent="0.3">
      <c r="A5900" s="256" t="str">
        <f t="shared" si="369"/>
        <v>I0404642-811300K310-00003</v>
      </c>
      <c r="B5900" s="251" t="s">
        <v>16607</v>
      </c>
      <c r="C5900" s="251" t="s">
        <v>10031</v>
      </c>
      <c r="D5900" s="251" t="s">
        <v>16603</v>
      </c>
      <c r="E5900" s="251" t="s">
        <v>14725</v>
      </c>
      <c r="F5900" s="251" t="s">
        <v>9968</v>
      </c>
      <c r="G5900" s="251" t="s">
        <v>246</v>
      </c>
      <c r="H5900" s="251" t="s">
        <v>5092</v>
      </c>
      <c r="I5900" s="257" t="str">
        <f t="shared" si="368"/>
        <v>-00003</v>
      </c>
      <c r="J5900" s="251">
        <v>3</v>
      </c>
      <c r="K5900" s="251">
        <v>3</v>
      </c>
      <c r="M5900" s="251" t="s">
        <v>9958</v>
      </c>
      <c r="N5900" s="251" t="s">
        <v>16572</v>
      </c>
      <c r="O5900" s="251">
        <v>3</v>
      </c>
      <c r="Q5900" s="251" t="s">
        <v>16607</v>
      </c>
      <c r="R5900" s="251" t="s">
        <v>10028</v>
      </c>
      <c r="S5900" s="251" t="s">
        <v>245</v>
      </c>
      <c r="T5900" s="251" t="str">
        <f t="shared" si="370"/>
        <v>I0404642811300K310</v>
      </c>
      <c r="W5900" s="251" t="str">
        <f t="shared" si="371"/>
        <v>I040464281130-0K310</v>
      </c>
    </row>
    <row r="5901" spans="1:23" x14ac:dyDescent="0.3">
      <c r="A5901" s="256" t="str">
        <f t="shared" si="369"/>
        <v>I0404642-81130VT080-00001</v>
      </c>
      <c r="B5901" s="251" t="s">
        <v>16608</v>
      </c>
      <c r="C5901" s="251" t="s">
        <v>10031</v>
      </c>
      <c r="D5901" s="251" t="s">
        <v>16603</v>
      </c>
      <c r="E5901" s="251" t="s">
        <v>14725</v>
      </c>
      <c r="F5901" s="251" t="s">
        <v>9970</v>
      </c>
      <c r="G5901" s="251" t="s">
        <v>10762</v>
      </c>
      <c r="H5901" s="251" t="s">
        <v>5101</v>
      </c>
      <c r="I5901" s="257" t="str">
        <f t="shared" si="368"/>
        <v>-00001</v>
      </c>
      <c r="J5901" s="251">
        <v>1</v>
      </c>
      <c r="K5901" s="251">
        <v>1</v>
      </c>
      <c r="M5901" s="251" t="s">
        <v>9958</v>
      </c>
      <c r="N5901" s="251" t="s">
        <v>16572</v>
      </c>
      <c r="O5901" s="251">
        <v>1</v>
      </c>
      <c r="Q5901" s="251" t="s">
        <v>16608</v>
      </c>
      <c r="R5901" s="251" t="s">
        <v>10028</v>
      </c>
      <c r="S5901" s="251" t="s">
        <v>8699</v>
      </c>
      <c r="T5901" s="251" t="str">
        <f t="shared" si="370"/>
        <v>I040464281130VT080</v>
      </c>
      <c r="W5901" s="251" t="str">
        <f t="shared" si="371"/>
        <v>I040464281130-VT080</v>
      </c>
    </row>
    <row r="5902" spans="1:23" x14ac:dyDescent="0.3">
      <c r="A5902" s="256" t="str">
        <f t="shared" si="369"/>
        <v>I0404642-811500K300-00002</v>
      </c>
      <c r="B5902" s="251" t="s">
        <v>16609</v>
      </c>
      <c r="C5902" s="251" t="s">
        <v>10031</v>
      </c>
      <c r="D5902" s="251" t="s">
        <v>16603</v>
      </c>
      <c r="E5902" s="251" t="s">
        <v>14725</v>
      </c>
      <c r="F5902" s="251" t="s">
        <v>9972</v>
      </c>
      <c r="G5902" s="251" t="s">
        <v>234</v>
      </c>
      <c r="H5902" s="251" t="s">
        <v>5093</v>
      </c>
      <c r="I5902" s="257" t="str">
        <f t="shared" si="368"/>
        <v>-00002</v>
      </c>
      <c r="J5902" s="251">
        <v>2</v>
      </c>
      <c r="K5902" s="251">
        <v>2</v>
      </c>
      <c r="M5902" s="251" t="s">
        <v>9958</v>
      </c>
      <c r="N5902" s="251" t="s">
        <v>16572</v>
      </c>
      <c r="O5902" s="251">
        <v>2</v>
      </c>
      <c r="Q5902" s="251" t="s">
        <v>16609</v>
      </c>
      <c r="R5902" s="251" t="s">
        <v>10028</v>
      </c>
      <c r="S5902" s="251" t="s">
        <v>233</v>
      </c>
      <c r="T5902" s="251" t="str">
        <f t="shared" si="370"/>
        <v>I0404642811500K300</v>
      </c>
      <c r="W5902" s="251" t="str">
        <f t="shared" si="371"/>
        <v>I040464281150-0K300</v>
      </c>
    </row>
    <row r="5903" spans="1:23" x14ac:dyDescent="0.3">
      <c r="A5903" s="256" t="str">
        <f t="shared" si="369"/>
        <v>I0404642-81150VT040-00003</v>
      </c>
      <c r="B5903" s="251" t="s">
        <v>16610</v>
      </c>
      <c r="C5903" s="251" t="s">
        <v>10031</v>
      </c>
      <c r="D5903" s="251" t="s">
        <v>16603</v>
      </c>
      <c r="E5903" s="251" t="s">
        <v>14725</v>
      </c>
      <c r="F5903" s="251" t="s">
        <v>9974</v>
      </c>
      <c r="G5903" s="251" t="s">
        <v>10051</v>
      </c>
      <c r="H5903" s="251" t="s">
        <v>3429</v>
      </c>
      <c r="I5903" s="257" t="str">
        <f t="shared" si="368"/>
        <v>-00003</v>
      </c>
      <c r="J5903" s="251">
        <v>3</v>
      </c>
      <c r="K5903" s="251">
        <v>3</v>
      </c>
      <c r="M5903" s="251" t="s">
        <v>9958</v>
      </c>
      <c r="N5903" s="251" t="s">
        <v>16572</v>
      </c>
      <c r="O5903" s="251">
        <v>3</v>
      </c>
      <c r="Q5903" s="251" t="s">
        <v>16610</v>
      </c>
      <c r="R5903" s="251" t="s">
        <v>10028</v>
      </c>
      <c r="S5903" s="251" t="s">
        <v>3725</v>
      </c>
      <c r="T5903" s="251" t="str">
        <f t="shared" si="370"/>
        <v>I040464281150VT040</v>
      </c>
      <c r="W5903" s="251" t="str">
        <f t="shared" si="371"/>
        <v>I040464281150-VT040</v>
      </c>
    </row>
    <row r="5904" spans="1:23" x14ac:dyDescent="0.3">
      <c r="A5904" s="256" t="str">
        <f t="shared" si="369"/>
        <v>I0404642-81150VT080-00002</v>
      </c>
      <c r="B5904" s="251" t="s">
        <v>16611</v>
      </c>
      <c r="C5904" s="251" t="s">
        <v>10031</v>
      </c>
      <c r="D5904" s="251" t="s">
        <v>16603</v>
      </c>
      <c r="E5904" s="251" t="s">
        <v>14725</v>
      </c>
      <c r="F5904" s="251" t="s">
        <v>9976</v>
      </c>
      <c r="G5904" s="251" t="s">
        <v>10242</v>
      </c>
      <c r="H5904" s="251" t="s">
        <v>3429</v>
      </c>
      <c r="I5904" s="257" t="str">
        <f t="shared" si="368"/>
        <v>-00002</v>
      </c>
      <c r="J5904" s="251">
        <v>2</v>
      </c>
      <c r="K5904" s="251">
        <v>2</v>
      </c>
      <c r="M5904" s="251" t="s">
        <v>9958</v>
      </c>
      <c r="N5904" s="251" t="s">
        <v>16572</v>
      </c>
      <c r="O5904" s="251">
        <v>2</v>
      </c>
      <c r="Q5904" s="251" t="s">
        <v>16611</v>
      </c>
      <c r="R5904" s="251" t="s">
        <v>10028</v>
      </c>
      <c r="S5904" s="251" t="s">
        <v>3731</v>
      </c>
      <c r="T5904" s="251" t="str">
        <f t="shared" si="370"/>
        <v>I040464281150VT080</v>
      </c>
      <c r="W5904" s="251" t="str">
        <f t="shared" si="371"/>
        <v>I040464281150-VT080</v>
      </c>
    </row>
    <row r="5905" spans="1:23" x14ac:dyDescent="0.3">
      <c r="A5905" s="256" t="str">
        <f t="shared" si="369"/>
        <v>I0404642-81150VT100-00002</v>
      </c>
      <c r="B5905" s="251" t="s">
        <v>16612</v>
      </c>
      <c r="C5905" s="251" t="s">
        <v>10031</v>
      </c>
      <c r="D5905" s="251" t="s">
        <v>16603</v>
      </c>
      <c r="E5905" s="251" t="s">
        <v>14725</v>
      </c>
      <c r="F5905" s="251" t="s">
        <v>9978</v>
      </c>
      <c r="G5905" s="251" t="s">
        <v>4999</v>
      </c>
      <c r="H5905" s="251" t="s">
        <v>3429</v>
      </c>
      <c r="I5905" s="257" t="str">
        <f t="shared" si="368"/>
        <v>-00002</v>
      </c>
      <c r="J5905" s="251">
        <v>2</v>
      </c>
      <c r="K5905" s="251">
        <v>2</v>
      </c>
      <c r="M5905" s="251" t="s">
        <v>9958</v>
      </c>
      <c r="N5905" s="251" t="s">
        <v>16572</v>
      </c>
      <c r="O5905" s="251">
        <v>2</v>
      </c>
      <c r="Q5905" s="251" t="s">
        <v>16612</v>
      </c>
      <c r="R5905" s="251" t="s">
        <v>10028</v>
      </c>
      <c r="S5905" s="251" t="s">
        <v>3735</v>
      </c>
      <c r="T5905" s="251" t="str">
        <f t="shared" si="370"/>
        <v>I040464281150VT100</v>
      </c>
      <c r="W5905" s="251" t="str">
        <f t="shared" si="371"/>
        <v>I040464281150-VT100</v>
      </c>
    </row>
    <row r="5906" spans="1:23" x14ac:dyDescent="0.3">
      <c r="A5906" s="256" t="str">
        <f t="shared" si="369"/>
        <v>I0404642-81170VT040-00001</v>
      </c>
      <c r="B5906" s="251" t="s">
        <v>16613</v>
      </c>
      <c r="C5906" s="251" t="s">
        <v>10031</v>
      </c>
      <c r="D5906" s="251" t="s">
        <v>16603</v>
      </c>
      <c r="E5906" s="251" t="s">
        <v>14725</v>
      </c>
      <c r="F5906" s="251" t="s">
        <v>9980</v>
      </c>
      <c r="G5906" s="251" t="s">
        <v>10054</v>
      </c>
      <c r="H5906" s="251" t="s">
        <v>5102</v>
      </c>
      <c r="I5906" s="257" t="str">
        <f t="shared" si="368"/>
        <v>-00001</v>
      </c>
      <c r="J5906" s="251">
        <v>1</v>
      </c>
      <c r="K5906" s="251">
        <v>1</v>
      </c>
      <c r="M5906" s="251" t="s">
        <v>9958</v>
      </c>
      <c r="N5906" s="251" t="s">
        <v>16572</v>
      </c>
      <c r="O5906" s="251">
        <v>1</v>
      </c>
      <c r="Q5906" s="251" t="s">
        <v>16613</v>
      </c>
      <c r="R5906" s="251" t="s">
        <v>10028</v>
      </c>
      <c r="S5906" s="251" t="s">
        <v>8706</v>
      </c>
      <c r="T5906" s="251" t="str">
        <f t="shared" si="370"/>
        <v>I040464281170VT040</v>
      </c>
      <c r="W5906" s="251" t="str">
        <f t="shared" si="371"/>
        <v>I040464281170-VT040</v>
      </c>
    </row>
    <row r="5907" spans="1:23" x14ac:dyDescent="0.3">
      <c r="A5907" s="256" t="str">
        <f t="shared" si="369"/>
        <v>I0404642-812100K090-00003</v>
      </c>
      <c r="B5907" s="251" t="s">
        <v>16614</v>
      </c>
      <c r="C5907" s="251" t="s">
        <v>10031</v>
      </c>
      <c r="D5907" s="251" t="s">
        <v>16603</v>
      </c>
      <c r="E5907" s="251" t="s">
        <v>14725</v>
      </c>
      <c r="F5907" s="251" t="s">
        <v>9982</v>
      </c>
      <c r="G5907" s="251" t="s">
        <v>609</v>
      </c>
      <c r="H5907" s="251" t="s">
        <v>5167</v>
      </c>
      <c r="I5907" s="257" t="str">
        <f t="shared" si="368"/>
        <v>-00003</v>
      </c>
      <c r="J5907" s="251">
        <v>3</v>
      </c>
      <c r="K5907" s="251">
        <v>3</v>
      </c>
      <c r="M5907" s="251" t="s">
        <v>9993</v>
      </c>
      <c r="N5907" s="251" t="s">
        <v>16572</v>
      </c>
      <c r="O5907" s="251">
        <v>3</v>
      </c>
      <c r="Q5907" s="251" t="s">
        <v>16614</v>
      </c>
      <c r="R5907" s="251" t="s">
        <v>10028</v>
      </c>
      <c r="S5907" s="251" t="s">
        <v>608</v>
      </c>
      <c r="T5907" s="251" t="str">
        <f t="shared" si="370"/>
        <v>I0404642812100K090</v>
      </c>
      <c r="W5907" s="251" t="str">
        <f t="shared" si="371"/>
        <v>I040464281210-0K090</v>
      </c>
    </row>
    <row r="5908" spans="1:23" x14ac:dyDescent="0.3">
      <c r="A5908" s="256" t="str">
        <f t="shared" si="369"/>
        <v>I0404642-81550VT020-00002</v>
      </c>
      <c r="B5908" s="251" t="s">
        <v>16615</v>
      </c>
      <c r="C5908" s="251" t="s">
        <v>10031</v>
      </c>
      <c r="D5908" s="251" t="s">
        <v>16603</v>
      </c>
      <c r="E5908" s="251" t="s">
        <v>14725</v>
      </c>
      <c r="F5908" s="251" t="s">
        <v>9984</v>
      </c>
      <c r="G5908" s="251" t="s">
        <v>10057</v>
      </c>
      <c r="H5908" s="251" t="s">
        <v>5202</v>
      </c>
      <c r="I5908" s="257" t="str">
        <f t="shared" si="368"/>
        <v>-00002</v>
      </c>
      <c r="J5908" s="251">
        <v>2</v>
      </c>
      <c r="K5908" s="251">
        <v>2</v>
      </c>
      <c r="M5908" s="251" t="s">
        <v>9958</v>
      </c>
      <c r="N5908" s="251" t="s">
        <v>16572</v>
      </c>
      <c r="O5908" s="251">
        <v>2</v>
      </c>
      <c r="Q5908" s="251" t="s">
        <v>16615</v>
      </c>
      <c r="R5908" s="251" t="s">
        <v>10028</v>
      </c>
      <c r="S5908" s="251" t="s">
        <v>3737</v>
      </c>
      <c r="T5908" s="251" t="str">
        <f t="shared" si="370"/>
        <v>I040464281550VT020</v>
      </c>
      <c r="W5908" s="251" t="str">
        <f t="shared" si="371"/>
        <v>I040464281550-VT020</v>
      </c>
    </row>
    <row r="5909" spans="1:23" x14ac:dyDescent="0.3">
      <c r="A5909" s="256" t="str">
        <f t="shared" si="369"/>
        <v>I0404642-815600K080-00002</v>
      </c>
      <c r="B5909" s="251" t="s">
        <v>16616</v>
      </c>
      <c r="C5909" s="251" t="s">
        <v>10031</v>
      </c>
      <c r="D5909" s="251" t="s">
        <v>16603</v>
      </c>
      <c r="E5909" s="251" t="s">
        <v>14725</v>
      </c>
      <c r="F5909" s="251" t="s">
        <v>9986</v>
      </c>
      <c r="G5909" s="251" t="s">
        <v>164</v>
      </c>
      <c r="H5909" s="251" t="s">
        <v>5047</v>
      </c>
      <c r="I5909" s="257" t="str">
        <f t="shared" si="368"/>
        <v>-00002</v>
      </c>
      <c r="J5909" s="251">
        <v>2</v>
      </c>
      <c r="K5909" s="251">
        <v>2</v>
      </c>
      <c r="M5909" s="251" t="s">
        <v>9958</v>
      </c>
      <c r="N5909" s="251" t="s">
        <v>16572</v>
      </c>
      <c r="O5909" s="251">
        <v>2</v>
      </c>
      <c r="Q5909" s="251" t="s">
        <v>16616</v>
      </c>
      <c r="R5909" s="251" t="s">
        <v>10028</v>
      </c>
      <c r="S5909" s="251" t="s">
        <v>163</v>
      </c>
      <c r="T5909" s="251" t="str">
        <f t="shared" si="370"/>
        <v>I0404642815600K080</v>
      </c>
      <c r="W5909" s="251" t="str">
        <f t="shared" si="371"/>
        <v>I040464281560-0K080</v>
      </c>
    </row>
    <row r="5910" spans="1:23" x14ac:dyDescent="0.3">
      <c r="A5910" s="256" t="str">
        <f t="shared" si="369"/>
        <v>I0404642-81560VT020-00002</v>
      </c>
      <c r="B5910" s="251" t="s">
        <v>16617</v>
      </c>
      <c r="C5910" s="251" t="s">
        <v>10031</v>
      </c>
      <c r="D5910" s="251" t="s">
        <v>16603</v>
      </c>
      <c r="E5910" s="251" t="s">
        <v>14725</v>
      </c>
      <c r="F5910" s="251" t="s">
        <v>9988</v>
      </c>
      <c r="G5910" s="251" t="s">
        <v>10065</v>
      </c>
      <c r="H5910" s="251" t="s">
        <v>5204</v>
      </c>
      <c r="I5910" s="257" t="str">
        <f t="shared" si="368"/>
        <v>-00002</v>
      </c>
      <c r="J5910" s="251">
        <v>2</v>
      </c>
      <c r="K5910" s="251">
        <v>2</v>
      </c>
      <c r="M5910" s="251" t="s">
        <v>9958</v>
      </c>
      <c r="N5910" s="251" t="s">
        <v>16572</v>
      </c>
      <c r="O5910" s="251">
        <v>2</v>
      </c>
      <c r="Q5910" s="251" t="s">
        <v>16617</v>
      </c>
      <c r="R5910" s="251" t="s">
        <v>10028</v>
      </c>
      <c r="S5910" s="251" t="s">
        <v>3743</v>
      </c>
      <c r="T5910" s="251" t="str">
        <f t="shared" si="370"/>
        <v>I040464281560VT020</v>
      </c>
      <c r="W5910" s="251" t="str">
        <f t="shared" si="371"/>
        <v>I040464281560-VT020</v>
      </c>
    </row>
    <row r="5911" spans="1:23" x14ac:dyDescent="0.3">
      <c r="A5911" s="256" t="str">
        <f t="shared" si="369"/>
        <v>I0404642-81561VT020-00004</v>
      </c>
      <c r="B5911" s="251" t="s">
        <v>16618</v>
      </c>
      <c r="C5911" s="251" t="s">
        <v>10031</v>
      </c>
      <c r="D5911" s="251" t="s">
        <v>16603</v>
      </c>
      <c r="E5911" s="251" t="s">
        <v>14725</v>
      </c>
      <c r="F5911" s="251" t="s">
        <v>9990</v>
      </c>
      <c r="G5911" s="251" t="s">
        <v>10256</v>
      </c>
      <c r="H5911" s="251" t="s">
        <v>3443</v>
      </c>
      <c r="I5911" s="257" t="str">
        <f t="shared" si="368"/>
        <v>-00004</v>
      </c>
      <c r="J5911" s="251">
        <v>4</v>
      </c>
      <c r="K5911" s="251">
        <v>4</v>
      </c>
      <c r="M5911" s="251" t="s">
        <v>9958</v>
      </c>
      <c r="N5911" s="251" t="s">
        <v>16572</v>
      </c>
      <c r="O5911" s="251">
        <v>4</v>
      </c>
      <c r="Q5911" s="251" t="s">
        <v>16618</v>
      </c>
      <c r="R5911" s="251" t="s">
        <v>10028</v>
      </c>
      <c r="S5911" s="251" t="s">
        <v>3767</v>
      </c>
      <c r="T5911" s="251" t="str">
        <f t="shared" si="370"/>
        <v>I040464281561VT020</v>
      </c>
      <c r="W5911" s="251" t="str">
        <f t="shared" si="371"/>
        <v>I040464281561-VT020</v>
      </c>
    </row>
    <row r="5912" spans="1:23" x14ac:dyDescent="0.3">
      <c r="A5912" s="256" t="str">
        <f t="shared" si="369"/>
        <v>I0404642-81561VT050-00002</v>
      </c>
      <c r="B5912" s="251" t="s">
        <v>16619</v>
      </c>
      <c r="C5912" s="251" t="s">
        <v>10031</v>
      </c>
      <c r="D5912" s="251" t="s">
        <v>16603</v>
      </c>
      <c r="E5912" s="251" t="s">
        <v>14725</v>
      </c>
      <c r="F5912" s="251" t="s">
        <v>9992</v>
      </c>
      <c r="G5912" s="251" t="s">
        <v>10258</v>
      </c>
      <c r="H5912" s="251" t="s">
        <v>3443</v>
      </c>
      <c r="I5912" s="257" t="str">
        <f t="shared" si="368"/>
        <v>-00002</v>
      </c>
      <c r="J5912" s="251">
        <v>2</v>
      </c>
      <c r="K5912" s="251">
        <v>2</v>
      </c>
      <c r="M5912" s="251" t="s">
        <v>9958</v>
      </c>
      <c r="N5912" s="251" t="s">
        <v>16572</v>
      </c>
      <c r="O5912" s="251">
        <v>2</v>
      </c>
      <c r="Q5912" s="251" t="s">
        <v>16619</v>
      </c>
      <c r="R5912" s="251" t="s">
        <v>10028</v>
      </c>
      <c r="S5912" s="251" t="s">
        <v>3769</v>
      </c>
      <c r="T5912" s="251" t="str">
        <f t="shared" si="370"/>
        <v>I040464281561VT050</v>
      </c>
      <c r="W5912" s="251" t="str">
        <f t="shared" si="371"/>
        <v>I040464281561-VT050</v>
      </c>
    </row>
    <row r="5913" spans="1:23" x14ac:dyDescent="0.3">
      <c r="A5913" s="256" t="str">
        <f t="shared" si="369"/>
        <v>I0404642-81580VT010-00001</v>
      </c>
      <c r="B5913" s="251" t="s">
        <v>16620</v>
      </c>
      <c r="C5913" s="251" t="s">
        <v>10031</v>
      </c>
      <c r="D5913" s="251" t="s">
        <v>16603</v>
      </c>
      <c r="E5913" s="251" t="s">
        <v>14725</v>
      </c>
      <c r="F5913" s="251" t="s">
        <v>9995</v>
      </c>
      <c r="G5913" s="251" t="s">
        <v>5289</v>
      </c>
      <c r="H5913" s="251" t="s">
        <v>758</v>
      </c>
      <c r="I5913" s="257" t="str">
        <f t="shared" si="368"/>
        <v>-00001</v>
      </c>
      <c r="J5913" s="251">
        <v>1</v>
      </c>
      <c r="K5913" s="251">
        <v>1</v>
      </c>
      <c r="M5913" s="251" t="s">
        <v>9993</v>
      </c>
      <c r="N5913" s="251" t="s">
        <v>16572</v>
      </c>
      <c r="O5913" s="251">
        <v>1</v>
      </c>
      <c r="Q5913" s="251" t="s">
        <v>16620</v>
      </c>
      <c r="R5913" s="251" t="s">
        <v>10028</v>
      </c>
      <c r="S5913" s="251" t="s">
        <v>3749</v>
      </c>
      <c r="T5913" s="251" t="str">
        <f t="shared" si="370"/>
        <v>I040464281580VT010</v>
      </c>
      <c r="W5913" s="251" t="str">
        <f t="shared" si="371"/>
        <v>I040464281580-VT010</v>
      </c>
    </row>
    <row r="5914" spans="1:23" x14ac:dyDescent="0.3">
      <c r="A5914" s="256" t="str">
        <f t="shared" si="369"/>
        <v>I0404642-81580VT020-00001</v>
      </c>
      <c r="B5914" s="251" t="s">
        <v>16621</v>
      </c>
      <c r="C5914" s="251" t="s">
        <v>10031</v>
      </c>
      <c r="D5914" s="251" t="s">
        <v>16603</v>
      </c>
      <c r="E5914" s="251" t="s">
        <v>14725</v>
      </c>
      <c r="F5914" s="251" t="s">
        <v>9997</v>
      </c>
      <c r="G5914" s="251" t="s">
        <v>10071</v>
      </c>
      <c r="H5914" s="251" t="s">
        <v>758</v>
      </c>
      <c r="I5914" s="257" t="str">
        <f t="shared" si="368"/>
        <v>-00001</v>
      </c>
      <c r="J5914" s="251">
        <v>1</v>
      </c>
      <c r="K5914" s="251">
        <v>1</v>
      </c>
      <c r="M5914" s="251" t="s">
        <v>9958</v>
      </c>
      <c r="N5914" s="251" t="s">
        <v>16572</v>
      </c>
      <c r="O5914" s="251">
        <v>1</v>
      </c>
      <c r="Q5914" s="251" t="s">
        <v>16621</v>
      </c>
      <c r="R5914" s="251" t="s">
        <v>10028</v>
      </c>
      <c r="S5914" s="251" t="s">
        <v>3752</v>
      </c>
      <c r="T5914" s="251" t="str">
        <f t="shared" si="370"/>
        <v>I040464281580VT020</v>
      </c>
      <c r="W5914" s="251" t="str">
        <f t="shared" si="371"/>
        <v>I040464281580-VT020</v>
      </c>
    </row>
    <row r="5915" spans="1:23" x14ac:dyDescent="0.3">
      <c r="A5915" s="256" t="str">
        <f t="shared" si="369"/>
        <v>I0404642-81590VT010-00002</v>
      </c>
      <c r="B5915" s="251" t="s">
        <v>16622</v>
      </c>
      <c r="C5915" s="251" t="s">
        <v>10031</v>
      </c>
      <c r="D5915" s="251" t="s">
        <v>16603</v>
      </c>
      <c r="E5915" s="251" t="s">
        <v>14725</v>
      </c>
      <c r="F5915" s="251" t="s">
        <v>10000</v>
      </c>
      <c r="G5915" s="251" t="s">
        <v>10073</v>
      </c>
      <c r="H5915" s="251" t="s">
        <v>770</v>
      </c>
      <c r="I5915" s="257" t="str">
        <f t="shared" si="368"/>
        <v>-00002</v>
      </c>
      <c r="J5915" s="251">
        <v>2</v>
      </c>
      <c r="K5915" s="251">
        <v>2</v>
      </c>
      <c r="M5915" s="251" t="s">
        <v>9993</v>
      </c>
      <c r="N5915" s="251" t="s">
        <v>16572</v>
      </c>
      <c r="O5915" s="251">
        <v>2</v>
      </c>
      <c r="Q5915" s="251" t="s">
        <v>16622</v>
      </c>
      <c r="R5915" s="251" t="s">
        <v>10028</v>
      </c>
      <c r="S5915" s="251" t="s">
        <v>3755</v>
      </c>
      <c r="T5915" s="251" t="str">
        <f t="shared" si="370"/>
        <v>I040464281590VT010</v>
      </c>
      <c r="W5915" s="251" t="str">
        <f t="shared" si="371"/>
        <v>I040464281590-VT010</v>
      </c>
    </row>
    <row r="5916" spans="1:23" x14ac:dyDescent="0.3">
      <c r="A5916" s="256" t="str">
        <f t="shared" si="369"/>
        <v>I0404642-81590VT020-00001</v>
      </c>
      <c r="B5916" s="251" t="s">
        <v>16623</v>
      </c>
      <c r="C5916" s="251" t="s">
        <v>10031</v>
      </c>
      <c r="D5916" s="251" t="s">
        <v>16603</v>
      </c>
      <c r="E5916" s="251" t="s">
        <v>14725</v>
      </c>
      <c r="F5916" s="251" t="s">
        <v>10002</v>
      </c>
      <c r="G5916" s="251" t="s">
        <v>10075</v>
      </c>
      <c r="H5916" s="251" t="s">
        <v>770</v>
      </c>
      <c r="I5916" s="257" t="str">
        <f t="shared" si="368"/>
        <v>-00001</v>
      </c>
      <c r="J5916" s="251">
        <v>1</v>
      </c>
      <c r="K5916" s="251">
        <v>1</v>
      </c>
      <c r="M5916" s="251" t="s">
        <v>9958</v>
      </c>
      <c r="N5916" s="251" t="s">
        <v>16572</v>
      </c>
      <c r="O5916" s="251">
        <v>1</v>
      </c>
      <c r="Q5916" s="251" t="s">
        <v>16623</v>
      </c>
      <c r="R5916" s="251" t="s">
        <v>10028</v>
      </c>
      <c r="S5916" s="251" t="s">
        <v>3758</v>
      </c>
      <c r="T5916" s="251" t="str">
        <f t="shared" si="370"/>
        <v>I040464281590VT020</v>
      </c>
      <c r="W5916" s="251" t="str">
        <f t="shared" si="371"/>
        <v>I040464281590-VT020</v>
      </c>
    </row>
    <row r="5917" spans="1:23" x14ac:dyDescent="0.3">
      <c r="A5917" s="256" t="str">
        <f t="shared" si="369"/>
        <v>I0404642-9098115029-00003</v>
      </c>
      <c r="B5917" s="251" t="s">
        <v>16624</v>
      </c>
      <c r="C5917" s="251" t="s">
        <v>10031</v>
      </c>
      <c r="D5917" s="251" t="s">
        <v>16603</v>
      </c>
      <c r="E5917" s="251" t="s">
        <v>14725</v>
      </c>
      <c r="F5917" s="251" t="s">
        <v>10005</v>
      </c>
      <c r="G5917" s="251" t="s">
        <v>10264</v>
      </c>
      <c r="H5917" s="251" t="s">
        <v>3393</v>
      </c>
      <c r="I5917" s="257" t="str">
        <f t="shared" si="368"/>
        <v>-00003</v>
      </c>
      <c r="J5917" s="251">
        <v>3</v>
      </c>
      <c r="K5917" s="251">
        <v>3</v>
      </c>
      <c r="M5917" s="251" t="s">
        <v>10007</v>
      </c>
      <c r="N5917" s="251" t="s">
        <v>16572</v>
      </c>
      <c r="O5917" s="251">
        <v>3</v>
      </c>
      <c r="Q5917" s="251" t="s">
        <v>16624</v>
      </c>
      <c r="R5917" s="251" t="s">
        <v>10028</v>
      </c>
      <c r="S5917" s="251">
        <v>9098115029</v>
      </c>
      <c r="T5917" s="251" t="str">
        <f t="shared" si="370"/>
        <v>I04046429098115029</v>
      </c>
      <c r="W5917" s="251" t="str">
        <f t="shared" si="371"/>
        <v>I040464290981-15029</v>
      </c>
    </row>
    <row r="5918" spans="1:23" x14ac:dyDescent="0.3">
      <c r="A5918" s="256" t="str">
        <f t="shared" si="369"/>
        <v>I0606425-81110BZ610-00001</v>
      </c>
      <c r="B5918" s="251" t="s">
        <v>16625</v>
      </c>
      <c r="C5918" s="251" t="s">
        <v>10077</v>
      </c>
      <c r="D5918" s="251" t="s">
        <v>16626</v>
      </c>
      <c r="E5918" s="251" t="s">
        <v>14725</v>
      </c>
      <c r="F5918" s="251" t="s">
        <v>9957</v>
      </c>
      <c r="G5918" s="251" t="s">
        <v>1176</v>
      </c>
      <c r="H5918" s="251" t="s">
        <v>3422</v>
      </c>
      <c r="I5918" s="257" t="str">
        <f t="shared" si="368"/>
        <v>-00001</v>
      </c>
      <c r="J5918" s="251">
        <v>1</v>
      </c>
      <c r="K5918" s="251">
        <v>1</v>
      </c>
      <c r="M5918" s="251" t="s">
        <v>10864</v>
      </c>
      <c r="N5918" s="251" t="s">
        <v>14993</v>
      </c>
      <c r="O5918" s="251">
        <v>1</v>
      </c>
      <c r="Q5918" s="251" t="s">
        <v>16625</v>
      </c>
      <c r="R5918" s="251" t="s">
        <v>9960</v>
      </c>
      <c r="S5918" s="251" t="s">
        <v>1175</v>
      </c>
      <c r="T5918" s="251" t="str">
        <f t="shared" si="370"/>
        <v>I060642581110BZ610</v>
      </c>
      <c r="W5918" s="251" t="str">
        <f t="shared" si="371"/>
        <v>I060642581110-BZ610</v>
      </c>
    </row>
    <row r="5919" spans="1:23" x14ac:dyDescent="0.3">
      <c r="A5919" s="256" t="str">
        <f t="shared" si="369"/>
        <v>I0606425-81110BZ620-00001</v>
      </c>
      <c r="B5919" s="251" t="s">
        <v>16627</v>
      </c>
      <c r="C5919" s="251" t="s">
        <v>10077</v>
      </c>
      <c r="D5919" s="251" t="s">
        <v>16626</v>
      </c>
      <c r="E5919" s="251" t="s">
        <v>14725</v>
      </c>
      <c r="F5919" s="251" t="s">
        <v>9962</v>
      </c>
      <c r="G5919" s="251" t="s">
        <v>1193</v>
      </c>
      <c r="H5919" s="251" t="s">
        <v>3422</v>
      </c>
      <c r="I5919" s="257" t="str">
        <f t="shared" si="368"/>
        <v>-00001</v>
      </c>
      <c r="J5919" s="251">
        <v>1</v>
      </c>
      <c r="K5919" s="251">
        <v>1</v>
      </c>
      <c r="M5919" s="251" t="s">
        <v>9958</v>
      </c>
      <c r="N5919" s="251" t="s">
        <v>14993</v>
      </c>
      <c r="O5919" s="251">
        <v>1</v>
      </c>
      <c r="Q5919" s="251" t="s">
        <v>16627</v>
      </c>
      <c r="R5919" s="251" t="s">
        <v>9960</v>
      </c>
      <c r="S5919" s="251" t="s">
        <v>1192</v>
      </c>
      <c r="T5919" s="251" t="str">
        <f t="shared" si="370"/>
        <v>I060642581110BZ620</v>
      </c>
      <c r="W5919" s="251" t="str">
        <f t="shared" si="371"/>
        <v>I060642581110-BZ620</v>
      </c>
    </row>
    <row r="5920" spans="1:23" x14ac:dyDescent="0.3">
      <c r="A5920" s="256" t="str">
        <f t="shared" si="369"/>
        <v>I0606425-81130BZ620-00003</v>
      </c>
      <c r="B5920" s="251" t="s">
        <v>16628</v>
      </c>
      <c r="C5920" s="251" t="s">
        <v>10077</v>
      </c>
      <c r="D5920" s="251" t="s">
        <v>16626</v>
      </c>
      <c r="E5920" s="251" t="s">
        <v>14725</v>
      </c>
      <c r="F5920" s="251" t="s">
        <v>9964</v>
      </c>
      <c r="G5920" s="251" t="s">
        <v>1198</v>
      </c>
      <c r="H5920" s="251" t="s">
        <v>5101</v>
      </c>
      <c r="I5920" s="257" t="str">
        <f t="shared" si="368"/>
        <v>-00003</v>
      </c>
      <c r="J5920" s="251">
        <v>3</v>
      </c>
      <c r="K5920" s="251">
        <v>3</v>
      </c>
      <c r="M5920" s="251" t="s">
        <v>9958</v>
      </c>
      <c r="N5920" s="251" t="s">
        <v>14993</v>
      </c>
      <c r="O5920" s="251">
        <v>3</v>
      </c>
      <c r="Q5920" s="251" t="s">
        <v>16628</v>
      </c>
      <c r="R5920" s="251" t="s">
        <v>9960</v>
      </c>
      <c r="S5920" s="251" t="s">
        <v>1197</v>
      </c>
      <c r="T5920" s="251" t="str">
        <f t="shared" si="370"/>
        <v>I060642581130BZ620</v>
      </c>
      <c r="W5920" s="251" t="str">
        <f t="shared" si="371"/>
        <v>I060642581130-BZ620</v>
      </c>
    </row>
    <row r="5921" spans="1:23" x14ac:dyDescent="0.3">
      <c r="A5921" s="256" t="str">
        <f t="shared" si="369"/>
        <v>I0606425-81150BZ620-00006</v>
      </c>
      <c r="B5921" s="251" t="s">
        <v>16629</v>
      </c>
      <c r="C5921" s="251" t="s">
        <v>10077</v>
      </c>
      <c r="D5921" s="251" t="s">
        <v>16626</v>
      </c>
      <c r="E5921" s="251" t="s">
        <v>14725</v>
      </c>
      <c r="F5921" s="251" t="s">
        <v>9966</v>
      </c>
      <c r="G5921" s="251" t="s">
        <v>1203</v>
      </c>
      <c r="H5921" s="251" t="s">
        <v>3429</v>
      </c>
      <c r="I5921" s="257" t="str">
        <f t="shared" si="368"/>
        <v>-00006</v>
      </c>
      <c r="J5921" s="251">
        <v>6</v>
      </c>
      <c r="K5921" s="251">
        <v>6</v>
      </c>
      <c r="M5921" s="251" t="s">
        <v>9958</v>
      </c>
      <c r="N5921" s="251" t="s">
        <v>14993</v>
      </c>
      <c r="O5921" s="251">
        <v>6</v>
      </c>
      <c r="Q5921" s="251" t="s">
        <v>16629</v>
      </c>
      <c r="R5921" s="251" t="s">
        <v>9960</v>
      </c>
      <c r="S5921" s="251" t="s">
        <v>1202</v>
      </c>
      <c r="T5921" s="251" t="str">
        <f t="shared" si="370"/>
        <v>I060642581150BZ620</v>
      </c>
      <c r="W5921" s="251" t="str">
        <f t="shared" si="371"/>
        <v>I060642581150-BZ620</v>
      </c>
    </row>
    <row r="5922" spans="1:23" x14ac:dyDescent="0.3">
      <c r="A5922" s="256" t="str">
        <f t="shared" si="369"/>
        <v>I0606425-81170BZ620-00007</v>
      </c>
      <c r="B5922" s="251" t="s">
        <v>16630</v>
      </c>
      <c r="C5922" s="251" t="s">
        <v>10077</v>
      </c>
      <c r="D5922" s="251" t="s">
        <v>16626</v>
      </c>
      <c r="E5922" s="251" t="s">
        <v>14725</v>
      </c>
      <c r="F5922" s="251" t="s">
        <v>9968</v>
      </c>
      <c r="G5922" s="251" t="s">
        <v>1208</v>
      </c>
      <c r="H5922" s="251" t="s">
        <v>5102</v>
      </c>
      <c r="I5922" s="257" t="str">
        <f t="shared" si="368"/>
        <v>-00007</v>
      </c>
      <c r="J5922" s="251">
        <v>7</v>
      </c>
      <c r="K5922" s="251">
        <v>7</v>
      </c>
      <c r="M5922" s="251" t="s">
        <v>9958</v>
      </c>
      <c r="N5922" s="251" t="s">
        <v>14993</v>
      </c>
      <c r="O5922" s="251">
        <v>7</v>
      </c>
      <c r="Q5922" s="251" t="s">
        <v>16630</v>
      </c>
      <c r="R5922" s="251" t="s">
        <v>9960</v>
      </c>
      <c r="S5922" s="251" t="s">
        <v>1207</v>
      </c>
      <c r="T5922" s="251" t="str">
        <f t="shared" si="370"/>
        <v>I060642581170BZ620</v>
      </c>
      <c r="W5922" s="251" t="str">
        <f t="shared" si="371"/>
        <v>I060642581170-BZ620</v>
      </c>
    </row>
    <row r="5923" spans="1:23" x14ac:dyDescent="0.3">
      <c r="A5923" s="256" t="str">
        <f t="shared" si="369"/>
        <v>I0606425-81550BZ220-00001</v>
      </c>
      <c r="B5923" s="251" t="s">
        <v>16631</v>
      </c>
      <c r="C5923" s="251" t="s">
        <v>10077</v>
      </c>
      <c r="D5923" s="251" t="s">
        <v>16626</v>
      </c>
      <c r="E5923" s="251" t="s">
        <v>14725</v>
      </c>
      <c r="F5923" s="251" t="s">
        <v>9970</v>
      </c>
      <c r="G5923" s="251" t="s">
        <v>1364</v>
      </c>
      <c r="H5923" s="251" t="s">
        <v>5202</v>
      </c>
      <c r="I5923" s="257" t="str">
        <f t="shared" si="368"/>
        <v>-00001</v>
      </c>
      <c r="J5923" s="251">
        <v>1</v>
      </c>
      <c r="K5923" s="251">
        <v>1</v>
      </c>
      <c r="M5923" s="251" t="s">
        <v>9958</v>
      </c>
      <c r="N5923" s="251" t="s">
        <v>14993</v>
      </c>
      <c r="O5923" s="251">
        <v>1</v>
      </c>
      <c r="Q5923" s="251" t="s">
        <v>16631</v>
      </c>
      <c r="R5923" s="251" t="s">
        <v>9960</v>
      </c>
      <c r="S5923" s="251" t="s">
        <v>1363</v>
      </c>
      <c r="T5923" s="251" t="str">
        <f t="shared" si="370"/>
        <v>I060642581550BZ220</v>
      </c>
      <c r="W5923" s="251" t="str">
        <f t="shared" si="371"/>
        <v>I060642581550-BZ220</v>
      </c>
    </row>
    <row r="5924" spans="1:23" x14ac:dyDescent="0.3">
      <c r="A5924" s="256" t="str">
        <f t="shared" si="369"/>
        <v>I0606425-81550BZ490-00005</v>
      </c>
      <c r="B5924" s="251" t="s">
        <v>16632</v>
      </c>
      <c r="C5924" s="251" t="s">
        <v>10077</v>
      </c>
      <c r="D5924" s="251" t="s">
        <v>16626</v>
      </c>
      <c r="E5924" s="251" t="s">
        <v>14725</v>
      </c>
      <c r="F5924" s="251" t="s">
        <v>9972</v>
      </c>
      <c r="G5924" s="251" t="s">
        <v>1409</v>
      </c>
      <c r="H5924" s="251" t="s">
        <v>5202</v>
      </c>
      <c r="I5924" s="257" t="str">
        <f t="shared" si="368"/>
        <v>-00005</v>
      </c>
      <c r="J5924" s="251">
        <v>5</v>
      </c>
      <c r="K5924" s="251">
        <v>5</v>
      </c>
      <c r="M5924" s="251" t="s">
        <v>9958</v>
      </c>
      <c r="N5924" s="251" t="s">
        <v>14993</v>
      </c>
      <c r="O5924" s="251">
        <v>5</v>
      </c>
      <c r="Q5924" s="251" t="s">
        <v>16632</v>
      </c>
      <c r="R5924" s="251" t="s">
        <v>9960</v>
      </c>
      <c r="S5924" s="251" t="s">
        <v>1408</v>
      </c>
      <c r="T5924" s="251" t="str">
        <f t="shared" si="370"/>
        <v>I060642581550BZ490</v>
      </c>
      <c r="W5924" s="251" t="str">
        <f t="shared" si="371"/>
        <v>I060642581550-BZ490</v>
      </c>
    </row>
    <row r="5925" spans="1:23" x14ac:dyDescent="0.3">
      <c r="A5925" s="256" t="str">
        <f t="shared" si="369"/>
        <v>I0606425-81551BZ150-00001</v>
      </c>
      <c r="B5925" s="251" t="s">
        <v>16633</v>
      </c>
      <c r="C5925" s="251" t="s">
        <v>10077</v>
      </c>
      <c r="D5925" s="251" t="s">
        <v>16626</v>
      </c>
      <c r="E5925" s="251" t="s">
        <v>14725</v>
      </c>
      <c r="F5925" s="251" t="s">
        <v>9974</v>
      </c>
      <c r="G5925" s="251" t="s">
        <v>1351</v>
      </c>
      <c r="H5925" s="251" t="s">
        <v>3436</v>
      </c>
      <c r="I5925" s="257" t="str">
        <f t="shared" si="368"/>
        <v>-00001</v>
      </c>
      <c r="J5925" s="251">
        <v>1</v>
      </c>
      <c r="K5925" s="251">
        <v>1</v>
      </c>
      <c r="M5925" s="251" t="s">
        <v>9958</v>
      </c>
      <c r="N5925" s="251" t="s">
        <v>14993</v>
      </c>
      <c r="O5925" s="251">
        <v>1</v>
      </c>
      <c r="Q5925" s="251" t="s">
        <v>16633</v>
      </c>
      <c r="R5925" s="251" t="s">
        <v>9960</v>
      </c>
      <c r="S5925" s="251" t="s">
        <v>1350</v>
      </c>
      <c r="T5925" s="251" t="str">
        <f t="shared" si="370"/>
        <v>I060642581551BZ150</v>
      </c>
      <c r="W5925" s="251" t="str">
        <f t="shared" si="371"/>
        <v>I060642581551-BZ150</v>
      </c>
    </row>
    <row r="5926" spans="1:23" x14ac:dyDescent="0.3">
      <c r="A5926" s="256" t="str">
        <f t="shared" si="369"/>
        <v>I0606425-81551BZ320-00001</v>
      </c>
      <c r="B5926" s="251" t="s">
        <v>16634</v>
      </c>
      <c r="C5926" s="251" t="s">
        <v>10077</v>
      </c>
      <c r="D5926" s="251" t="s">
        <v>16626</v>
      </c>
      <c r="E5926" s="251" t="s">
        <v>14725</v>
      </c>
      <c r="F5926" s="251" t="s">
        <v>9976</v>
      </c>
      <c r="G5926" s="251" t="s">
        <v>1418</v>
      </c>
      <c r="H5926" s="251" t="s">
        <v>3436</v>
      </c>
      <c r="I5926" s="257" t="str">
        <f t="shared" si="368"/>
        <v>-00001</v>
      </c>
      <c r="J5926" s="251">
        <v>1</v>
      </c>
      <c r="K5926" s="251">
        <v>1</v>
      </c>
      <c r="M5926" s="251" t="s">
        <v>9958</v>
      </c>
      <c r="N5926" s="251" t="s">
        <v>14993</v>
      </c>
      <c r="O5926" s="251">
        <v>1</v>
      </c>
      <c r="Q5926" s="251" t="s">
        <v>16634</v>
      </c>
      <c r="R5926" s="251" t="s">
        <v>9960</v>
      </c>
      <c r="S5926" s="251" t="s">
        <v>1417</v>
      </c>
      <c r="T5926" s="251" t="str">
        <f t="shared" si="370"/>
        <v>I060642581551BZ320</v>
      </c>
      <c r="W5926" s="251" t="str">
        <f t="shared" si="371"/>
        <v>I060642581551-BZ320</v>
      </c>
    </row>
    <row r="5927" spans="1:23" x14ac:dyDescent="0.3">
      <c r="A5927" s="256" t="str">
        <f t="shared" si="369"/>
        <v>I0606425-81555BZ100-00001</v>
      </c>
      <c r="B5927" s="251" t="s">
        <v>16635</v>
      </c>
      <c r="C5927" s="251" t="s">
        <v>10077</v>
      </c>
      <c r="D5927" s="251" t="s">
        <v>16626</v>
      </c>
      <c r="E5927" s="251" t="s">
        <v>14725</v>
      </c>
      <c r="F5927" s="251" t="s">
        <v>9978</v>
      </c>
      <c r="G5927" s="251" t="s">
        <v>1369</v>
      </c>
      <c r="H5927" s="251" t="s">
        <v>3440</v>
      </c>
      <c r="I5927" s="257" t="str">
        <f t="shared" si="368"/>
        <v>-00001</v>
      </c>
      <c r="J5927" s="251">
        <v>1</v>
      </c>
      <c r="K5927" s="251">
        <v>1</v>
      </c>
      <c r="M5927" s="251" t="s">
        <v>10007</v>
      </c>
      <c r="N5927" s="251" t="s">
        <v>14993</v>
      </c>
      <c r="O5927" s="251">
        <v>1</v>
      </c>
      <c r="Q5927" s="251" t="s">
        <v>16635</v>
      </c>
      <c r="R5927" s="251" t="s">
        <v>9960</v>
      </c>
      <c r="S5927" s="251" t="s">
        <v>1368</v>
      </c>
      <c r="T5927" s="251" t="str">
        <f t="shared" si="370"/>
        <v>I060642581555BZ100</v>
      </c>
      <c r="W5927" s="251" t="str">
        <f t="shared" si="371"/>
        <v>I060642581555-BZ100</v>
      </c>
    </row>
    <row r="5928" spans="1:23" x14ac:dyDescent="0.3">
      <c r="A5928" s="256" t="str">
        <f t="shared" si="369"/>
        <v>I0606425-81560BZ220-00002</v>
      </c>
      <c r="B5928" s="251" t="s">
        <v>16636</v>
      </c>
      <c r="C5928" s="251" t="s">
        <v>10077</v>
      </c>
      <c r="D5928" s="251" t="s">
        <v>16626</v>
      </c>
      <c r="E5928" s="251" t="s">
        <v>14725</v>
      </c>
      <c r="F5928" s="251" t="s">
        <v>9980</v>
      </c>
      <c r="G5928" s="251" t="s">
        <v>1378</v>
      </c>
      <c r="H5928" s="251" t="s">
        <v>5204</v>
      </c>
      <c r="I5928" s="257" t="str">
        <f t="shared" si="368"/>
        <v>-00002</v>
      </c>
      <c r="J5928" s="251">
        <v>2</v>
      </c>
      <c r="K5928" s="251">
        <v>2</v>
      </c>
      <c r="M5928" s="251" t="s">
        <v>9958</v>
      </c>
      <c r="N5928" s="251" t="s">
        <v>14993</v>
      </c>
      <c r="O5928" s="251">
        <v>2</v>
      </c>
      <c r="Q5928" s="251" t="s">
        <v>16636</v>
      </c>
      <c r="R5928" s="251" t="s">
        <v>9960</v>
      </c>
      <c r="S5928" s="251" t="s">
        <v>1377</v>
      </c>
      <c r="T5928" s="251" t="str">
        <f t="shared" si="370"/>
        <v>I060642581560BZ220</v>
      </c>
      <c r="W5928" s="251" t="str">
        <f t="shared" si="371"/>
        <v>I060642581560-BZ220</v>
      </c>
    </row>
    <row r="5929" spans="1:23" x14ac:dyDescent="0.3">
      <c r="A5929" s="256" t="str">
        <f t="shared" si="369"/>
        <v>I0606425-81560BZ490-00002</v>
      </c>
      <c r="B5929" s="251" t="s">
        <v>16637</v>
      </c>
      <c r="C5929" s="251" t="s">
        <v>10077</v>
      </c>
      <c r="D5929" s="251" t="s">
        <v>16626</v>
      </c>
      <c r="E5929" s="251" t="s">
        <v>14725</v>
      </c>
      <c r="F5929" s="251" t="s">
        <v>9982</v>
      </c>
      <c r="G5929" s="251" t="s">
        <v>1423</v>
      </c>
      <c r="H5929" s="251" t="s">
        <v>5204</v>
      </c>
      <c r="I5929" s="257" t="str">
        <f t="shared" si="368"/>
        <v>-00002</v>
      </c>
      <c r="J5929" s="251">
        <v>2</v>
      </c>
      <c r="K5929" s="251">
        <v>2</v>
      </c>
      <c r="M5929" s="251" t="s">
        <v>9958</v>
      </c>
      <c r="N5929" s="251" t="s">
        <v>14993</v>
      </c>
      <c r="O5929" s="251">
        <v>2</v>
      </c>
      <c r="Q5929" s="251" t="s">
        <v>16637</v>
      </c>
      <c r="R5929" s="251" t="s">
        <v>9960</v>
      </c>
      <c r="S5929" s="251" t="s">
        <v>1422</v>
      </c>
      <c r="T5929" s="251" t="str">
        <f t="shared" si="370"/>
        <v>I060642581560BZ490</v>
      </c>
      <c r="W5929" s="251" t="str">
        <f t="shared" si="371"/>
        <v>I060642581560-BZ490</v>
      </c>
    </row>
    <row r="5930" spans="1:23" x14ac:dyDescent="0.3">
      <c r="A5930" s="256" t="str">
        <f t="shared" si="369"/>
        <v>I0606425-81561BZ150-00002</v>
      </c>
      <c r="B5930" s="251" t="s">
        <v>16638</v>
      </c>
      <c r="C5930" s="251" t="s">
        <v>10077</v>
      </c>
      <c r="D5930" s="251" t="s">
        <v>16626</v>
      </c>
      <c r="E5930" s="251" t="s">
        <v>14725</v>
      </c>
      <c r="F5930" s="251" t="s">
        <v>9984</v>
      </c>
      <c r="G5930" s="251" t="s">
        <v>1359</v>
      </c>
      <c r="H5930" s="251" t="s">
        <v>3443</v>
      </c>
      <c r="I5930" s="257" t="str">
        <f t="shared" si="368"/>
        <v>-00002</v>
      </c>
      <c r="J5930" s="251">
        <v>2</v>
      </c>
      <c r="K5930" s="251">
        <v>2</v>
      </c>
      <c r="M5930" s="251" t="s">
        <v>9958</v>
      </c>
      <c r="N5930" s="251" t="s">
        <v>14993</v>
      </c>
      <c r="O5930" s="251">
        <v>2</v>
      </c>
      <c r="Q5930" s="251" t="s">
        <v>16638</v>
      </c>
      <c r="R5930" s="251" t="s">
        <v>9960</v>
      </c>
      <c r="S5930" s="251" t="s">
        <v>1358</v>
      </c>
      <c r="T5930" s="251" t="str">
        <f t="shared" si="370"/>
        <v>I060642581561BZ150</v>
      </c>
      <c r="W5930" s="251" t="str">
        <f t="shared" si="371"/>
        <v>I060642581561-BZ150</v>
      </c>
    </row>
    <row r="5931" spans="1:23" x14ac:dyDescent="0.3">
      <c r="A5931" s="256" t="str">
        <f t="shared" si="369"/>
        <v>I0606425-81561BZ240-00001</v>
      </c>
      <c r="B5931" s="251" t="s">
        <v>16639</v>
      </c>
      <c r="C5931" s="251" t="s">
        <v>10077</v>
      </c>
      <c r="D5931" s="251" t="s">
        <v>16626</v>
      </c>
      <c r="E5931" s="251" t="s">
        <v>14725</v>
      </c>
      <c r="F5931" s="251" t="s">
        <v>9986</v>
      </c>
      <c r="G5931" s="251" t="s">
        <v>1387</v>
      </c>
      <c r="H5931" s="251" t="s">
        <v>3443</v>
      </c>
      <c r="I5931" s="257" t="str">
        <f t="shared" si="368"/>
        <v>-00001</v>
      </c>
      <c r="J5931" s="251">
        <v>1</v>
      </c>
      <c r="K5931" s="251">
        <v>1</v>
      </c>
      <c r="M5931" s="251" t="s">
        <v>9958</v>
      </c>
      <c r="N5931" s="251" t="s">
        <v>14993</v>
      </c>
      <c r="O5931" s="251">
        <v>1</v>
      </c>
      <c r="Q5931" s="251" t="s">
        <v>16639</v>
      </c>
      <c r="R5931" s="251" t="s">
        <v>9960</v>
      </c>
      <c r="S5931" s="251" t="s">
        <v>1386</v>
      </c>
      <c r="T5931" s="251" t="str">
        <f t="shared" si="370"/>
        <v>I060642581561BZ240</v>
      </c>
      <c r="W5931" s="251" t="str">
        <f t="shared" si="371"/>
        <v>I060642581561-BZ240</v>
      </c>
    </row>
    <row r="5932" spans="1:23" x14ac:dyDescent="0.3">
      <c r="A5932" s="256" t="str">
        <f t="shared" si="369"/>
        <v>I0606425-81561BZ320-00002</v>
      </c>
      <c r="B5932" s="251" t="s">
        <v>16640</v>
      </c>
      <c r="C5932" s="251" t="s">
        <v>10077</v>
      </c>
      <c r="D5932" s="251" t="s">
        <v>16626</v>
      </c>
      <c r="E5932" s="251" t="s">
        <v>14725</v>
      </c>
      <c r="F5932" s="251" t="s">
        <v>9988</v>
      </c>
      <c r="G5932" s="251" t="s">
        <v>1428</v>
      </c>
      <c r="H5932" s="251" t="s">
        <v>3443</v>
      </c>
      <c r="I5932" s="257" t="str">
        <f t="shared" si="368"/>
        <v>-00002</v>
      </c>
      <c r="J5932" s="251">
        <v>2</v>
      </c>
      <c r="K5932" s="251">
        <v>2</v>
      </c>
      <c r="M5932" s="251" t="s">
        <v>9958</v>
      </c>
      <c r="N5932" s="251" t="s">
        <v>14993</v>
      </c>
      <c r="O5932" s="251">
        <v>2</v>
      </c>
      <c r="Q5932" s="251" t="s">
        <v>16640</v>
      </c>
      <c r="R5932" s="251" t="s">
        <v>9960</v>
      </c>
      <c r="S5932" s="251" t="s">
        <v>1427</v>
      </c>
      <c r="T5932" s="251" t="str">
        <f t="shared" si="370"/>
        <v>I060642581561BZ320</v>
      </c>
      <c r="W5932" s="251" t="str">
        <f t="shared" si="371"/>
        <v>I060642581561-BZ320</v>
      </c>
    </row>
    <row r="5933" spans="1:23" x14ac:dyDescent="0.3">
      <c r="A5933" s="256" t="str">
        <f t="shared" si="369"/>
        <v>I0606425-81590BZ051-00003</v>
      </c>
      <c r="B5933" s="251" t="s">
        <v>16641</v>
      </c>
      <c r="C5933" s="251" t="s">
        <v>10077</v>
      </c>
      <c r="D5933" s="251" t="s">
        <v>16626</v>
      </c>
      <c r="E5933" s="251" t="s">
        <v>14725</v>
      </c>
      <c r="F5933" s="251" t="s">
        <v>9990</v>
      </c>
      <c r="G5933" s="251" t="s">
        <v>5230</v>
      </c>
      <c r="H5933" s="251" t="s">
        <v>770</v>
      </c>
      <c r="I5933" s="257" t="str">
        <f t="shared" si="368"/>
        <v>-00003</v>
      </c>
      <c r="J5933" s="251">
        <v>3</v>
      </c>
      <c r="K5933" s="251">
        <v>3</v>
      </c>
      <c r="M5933" s="251" t="s">
        <v>9958</v>
      </c>
      <c r="N5933" s="251" t="s">
        <v>14993</v>
      </c>
      <c r="O5933" s="251">
        <v>3</v>
      </c>
      <c r="Q5933" s="251" t="s">
        <v>16641</v>
      </c>
      <c r="R5933" s="251" t="s">
        <v>9960</v>
      </c>
      <c r="S5933" s="251" t="s">
        <v>4062</v>
      </c>
      <c r="T5933" s="251" t="str">
        <f t="shared" si="370"/>
        <v>I060642581590BZ051</v>
      </c>
      <c r="W5933" s="251" t="str">
        <f t="shared" si="371"/>
        <v>I060642581590-BZ051</v>
      </c>
    </row>
    <row r="5934" spans="1:23" x14ac:dyDescent="0.3">
      <c r="A5934" s="256" t="str">
        <f t="shared" si="369"/>
        <v>I0606425-9004A81005-00003</v>
      </c>
      <c r="B5934" s="251" t="s">
        <v>16642</v>
      </c>
      <c r="C5934" s="251" t="s">
        <v>10077</v>
      </c>
      <c r="D5934" s="251" t="s">
        <v>16626</v>
      </c>
      <c r="E5934" s="251" t="s">
        <v>14725</v>
      </c>
      <c r="F5934" s="251" t="s">
        <v>9992</v>
      </c>
      <c r="G5934" s="251" t="s">
        <v>1566</v>
      </c>
      <c r="H5934" s="251" t="s">
        <v>3393</v>
      </c>
      <c r="I5934" s="257" t="str">
        <f t="shared" si="368"/>
        <v>-00003</v>
      </c>
      <c r="J5934" s="251">
        <v>3</v>
      </c>
      <c r="K5934" s="251">
        <v>3</v>
      </c>
      <c r="M5934" s="251" t="s">
        <v>10007</v>
      </c>
      <c r="N5934" s="251" t="s">
        <v>14993</v>
      </c>
      <c r="O5934" s="251">
        <v>3</v>
      </c>
      <c r="Q5934" s="251" t="s">
        <v>16642</v>
      </c>
      <c r="R5934" s="251" t="s">
        <v>9960</v>
      </c>
      <c r="S5934" s="251" t="s">
        <v>1565</v>
      </c>
      <c r="T5934" s="251" t="str">
        <f t="shared" si="370"/>
        <v>I06064259004A81005</v>
      </c>
      <c r="W5934" s="251" t="str">
        <f t="shared" si="371"/>
        <v>I06064259004A-81005</v>
      </c>
    </row>
    <row r="5935" spans="1:23" x14ac:dyDescent="0.3">
      <c r="A5935" s="256" t="str">
        <f t="shared" si="369"/>
        <v>I0606425-9004A81006-00005</v>
      </c>
      <c r="B5935" s="251" t="s">
        <v>16643</v>
      </c>
      <c r="C5935" s="251" t="s">
        <v>10077</v>
      </c>
      <c r="D5935" s="251" t="s">
        <v>16626</v>
      </c>
      <c r="E5935" s="251" t="s">
        <v>14725</v>
      </c>
      <c r="F5935" s="251" t="s">
        <v>9995</v>
      </c>
      <c r="G5935" s="251" t="s">
        <v>1574</v>
      </c>
      <c r="H5935" s="251" t="s">
        <v>3393</v>
      </c>
      <c r="I5935" s="257" t="str">
        <f t="shared" si="368"/>
        <v>-00005</v>
      </c>
      <c r="J5935" s="251">
        <v>5</v>
      </c>
      <c r="K5935" s="251">
        <v>5</v>
      </c>
      <c r="M5935" s="251" t="s">
        <v>10007</v>
      </c>
      <c r="N5935" s="251" t="s">
        <v>14993</v>
      </c>
      <c r="O5935" s="251">
        <v>5</v>
      </c>
      <c r="Q5935" s="251" t="s">
        <v>16643</v>
      </c>
      <c r="R5935" s="251" t="s">
        <v>9960</v>
      </c>
      <c r="S5935" s="251" t="s">
        <v>1573</v>
      </c>
      <c r="T5935" s="251" t="str">
        <f t="shared" si="370"/>
        <v>I06064259004A81006</v>
      </c>
      <c r="W5935" s="251" t="str">
        <f t="shared" si="371"/>
        <v>I06064259004A-81006</v>
      </c>
    </row>
    <row r="5936" spans="1:23" x14ac:dyDescent="0.3">
      <c r="A5936" s="256" t="str">
        <f t="shared" si="369"/>
        <v>I0606425-9004A81007-00001</v>
      </c>
      <c r="B5936" s="251" t="s">
        <v>16644</v>
      </c>
      <c r="C5936" s="251" t="s">
        <v>10077</v>
      </c>
      <c r="D5936" s="251" t="s">
        <v>16626</v>
      </c>
      <c r="E5936" s="251" t="s">
        <v>14725</v>
      </c>
      <c r="F5936" s="251" t="s">
        <v>9997</v>
      </c>
      <c r="G5936" s="251" t="s">
        <v>1576</v>
      </c>
      <c r="H5936" s="251" t="s">
        <v>3393</v>
      </c>
      <c r="I5936" s="257" t="str">
        <f t="shared" si="368"/>
        <v>-00001</v>
      </c>
      <c r="J5936" s="251">
        <v>1</v>
      </c>
      <c r="K5936" s="251">
        <v>1</v>
      </c>
      <c r="M5936" s="251" t="s">
        <v>10003</v>
      </c>
      <c r="N5936" s="251" t="s">
        <v>14993</v>
      </c>
      <c r="O5936" s="251">
        <v>1</v>
      </c>
      <c r="Q5936" s="251" t="s">
        <v>16644</v>
      </c>
      <c r="R5936" s="251" t="s">
        <v>9960</v>
      </c>
      <c r="S5936" s="251" t="s">
        <v>1575</v>
      </c>
      <c r="T5936" s="251" t="str">
        <f t="shared" si="370"/>
        <v>I06064259004A81007</v>
      </c>
      <c r="W5936" s="251" t="str">
        <f t="shared" si="371"/>
        <v>I06064259004A-81007</v>
      </c>
    </row>
    <row r="5937" spans="1:23" x14ac:dyDescent="0.3">
      <c r="A5937" s="256" t="str">
        <f t="shared" si="369"/>
        <v>I0606425-9004A81026-00003</v>
      </c>
      <c r="B5937" s="251" t="s">
        <v>16645</v>
      </c>
      <c r="C5937" s="251" t="s">
        <v>10077</v>
      </c>
      <c r="D5937" s="251" t="s">
        <v>16626</v>
      </c>
      <c r="E5937" s="251" t="s">
        <v>14725</v>
      </c>
      <c r="F5937" s="251" t="s">
        <v>10000</v>
      </c>
      <c r="G5937" s="251" t="s">
        <v>1624</v>
      </c>
      <c r="H5937" s="251" t="s">
        <v>3393</v>
      </c>
      <c r="I5937" s="257" t="str">
        <f t="shared" si="368"/>
        <v>-00003</v>
      </c>
      <c r="J5937" s="251">
        <v>3</v>
      </c>
      <c r="K5937" s="251">
        <v>3</v>
      </c>
      <c r="M5937" s="251" t="s">
        <v>10007</v>
      </c>
      <c r="N5937" s="251" t="s">
        <v>14993</v>
      </c>
      <c r="O5937" s="251">
        <v>3</v>
      </c>
      <c r="Q5937" s="251" t="s">
        <v>16645</v>
      </c>
      <c r="R5937" s="251" t="s">
        <v>9960</v>
      </c>
      <c r="S5937" s="251" t="s">
        <v>1623</v>
      </c>
      <c r="T5937" s="251" t="str">
        <f t="shared" si="370"/>
        <v>I06064259004A81026</v>
      </c>
      <c r="W5937" s="251" t="str">
        <f t="shared" si="371"/>
        <v>I06064259004A-81026</v>
      </c>
    </row>
    <row r="5938" spans="1:23" x14ac:dyDescent="0.3">
      <c r="A5938" s="256" t="str">
        <f t="shared" si="369"/>
        <v>I0606425-9004A81027-00004</v>
      </c>
      <c r="B5938" s="251" t="s">
        <v>16646</v>
      </c>
      <c r="C5938" s="251" t="s">
        <v>10077</v>
      </c>
      <c r="D5938" s="251" t="s">
        <v>16626</v>
      </c>
      <c r="E5938" s="251" t="s">
        <v>14725</v>
      </c>
      <c r="F5938" s="251" t="s">
        <v>10002</v>
      </c>
      <c r="G5938" s="251" t="s">
        <v>1617</v>
      </c>
      <c r="H5938" s="251" t="s">
        <v>3393</v>
      </c>
      <c r="I5938" s="257" t="str">
        <f t="shared" si="368"/>
        <v>-00004</v>
      </c>
      <c r="J5938" s="251">
        <v>4</v>
      </c>
      <c r="K5938" s="251">
        <v>4</v>
      </c>
      <c r="M5938" s="251" t="s">
        <v>10007</v>
      </c>
      <c r="N5938" s="251" t="s">
        <v>14993</v>
      </c>
      <c r="O5938" s="251">
        <v>4</v>
      </c>
      <c r="Q5938" s="251" t="s">
        <v>16646</v>
      </c>
      <c r="R5938" s="251" t="s">
        <v>9960</v>
      </c>
      <c r="S5938" s="251" t="s">
        <v>1616</v>
      </c>
      <c r="T5938" s="251" t="str">
        <f t="shared" si="370"/>
        <v>I06064259004A81027</v>
      </c>
      <c r="W5938" s="251" t="str">
        <f t="shared" si="371"/>
        <v>I06064259004A-81027</v>
      </c>
    </row>
    <row r="5939" spans="1:23" x14ac:dyDescent="0.3">
      <c r="A5939" s="256" t="str">
        <f t="shared" si="369"/>
        <v>I0606426-81580BZ051-00001</v>
      </c>
      <c r="B5939" s="251" t="s">
        <v>16647</v>
      </c>
      <c r="C5939" s="251" t="s">
        <v>10077</v>
      </c>
      <c r="D5939" s="251" t="s">
        <v>16648</v>
      </c>
      <c r="E5939" s="251" t="s">
        <v>14725</v>
      </c>
      <c r="F5939" s="251" t="s">
        <v>9957</v>
      </c>
      <c r="G5939" s="251" t="s">
        <v>5226</v>
      </c>
      <c r="H5939" s="251" t="s">
        <v>758</v>
      </c>
      <c r="I5939" s="257" t="str">
        <f t="shared" si="368"/>
        <v>-00001</v>
      </c>
      <c r="J5939" s="251">
        <v>1</v>
      </c>
      <c r="K5939" s="251">
        <v>1</v>
      </c>
      <c r="M5939" s="251" t="s">
        <v>9958</v>
      </c>
      <c r="N5939" s="251" t="s">
        <v>16260</v>
      </c>
      <c r="O5939" s="251">
        <v>1</v>
      </c>
      <c r="Q5939" s="251" t="s">
        <v>16647</v>
      </c>
      <c r="R5939" s="251" t="s">
        <v>10017</v>
      </c>
      <c r="S5939" s="251" t="s">
        <v>4065</v>
      </c>
      <c r="T5939" s="251" t="str">
        <f t="shared" si="370"/>
        <v>I060642681580BZ051</v>
      </c>
      <c r="W5939" s="251" t="str">
        <f t="shared" si="371"/>
        <v>I060642681580-BZ051</v>
      </c>
    </row>
    <row r="5940" spans="1:23" x14ac:dyDescent="0.3">
      <c r="A5940" s="256" t="str">
        <f t="shared" si="369"/>
        <v>I0606426-81591BZ040-00002</v>
      </c>
      <c r="B5940" s="251" t="s">
        <v>16649</v>
      </c>
      <c r="C5940" s="251" t="s">
        <v>10077</v>
      </c>
      <c r="D5940" s="251" t="s">
        <v>16648</v>
      </c>
      <c r="E5940" s="251" t="s">
        <v>14725</v>
      </c>
      <c r="F5940" s="251" t="s">
        <v>9962</v>
      </c>
      <c r="G5940" s="251" t="s">
        <v>1461</v>
      </c>
      <c r="H5940" s="251" t="s">
        <v>5219</v>
      </c>
      <c r="I5940" s="257" t="str">
        <f t="shared" si="368"/>
        <v>-00002</v>
      </c>
      <c r="J5940" s="251">
        <v>2</v>
      </c>
      <c r="K5940" s="251">
        <v>2</v>
      </c>
      <c r="M5940" s="251" t="s">
        <v>9958</v>
      </c>
      <c r="N5940" s="251" t="s">
        <v>16260</v>
      </c>
      <c r="O5940" s="251">
        <v>2</v>
      </c>
      <c r="Q5940" s="251" t="s">
        <v>16649</v>
      </c>
      <c r="R5940" s="251" t="s">
        <v>10017</v>
      </c>
      <c r="S5940" s="251" t="s">
        <v>1460</v>
      </c>
      <c r="T5940" s="251" t="str">
        <f t="shared" si="370"/>
        <v>I060642681591BZ040</v>
      </c>
      <c r="W5940" s="251" t="str">
        <f t="shared" si="371"/>
        <v>I060642681591-BZ040</v>
      </c>
    </row>
    <row r="5941" spans="1:23" x14ac:dyDescent="0.3">
      <c r="A5941" s="256" t="str">
        <f t="shared" si="369"/>
        <v>I0606426-87915BZ070-00003</v>
      </c>
      <c r="B5941" s="251" t="s">
        <v>16650</v>
      </c>
      <c r="C5941" s="251" t="s">
        <v>10077</v>
      </c>
      <c r="D5941" s="251" t="s">
        <v>16648</v>
      </c>
      <c r="E5941" s="251" t="s">
        <v>14725</v>
      </c>
      <c r="F5941" s="251" t="s">
        <v>9964</v>
      </c>
      <c r="G5941" s="251" t="s">
        <v>1528</v>
      </c>
      <c r="H5941" s="251" t="s">
        <v>10293</v>
      </c>
      <c r="I5941" s="257" t="str">
        <f t="shared" si="368"/>
        <v>-00003</v>
      </c>
      <c r="J5941" s="251">
        <v>3</v>
      </c>
      <c r="K5941" s="251">
        <v>3</v>
      </c>
      <c r="M5941" s="251" t="s">
        <v>10007</v>
      </c>
      <c r="N5941" s="251" t="s">
        <v>16260</v>
      </c>
      <c r="O5941" s="251">
        <v>3</v>
      </c>
      <c r="Q5941" s="251" t="s">
        <v>16650</v>
      </c>
      <c r="R5941" s="251" t="s">
        <v>10017</v>
      </c>
      <c r="S5941" s="251" t="s">
        <v>1527</v>
      </c>
      <c r="T5941" s="251" t="str">
        <f t="shared" si="370"/>
        <v>I060642687915BZ070</v>
      </c>
      <c r="W5941" s="251" t="str">
        <f t="shared" si="371"/>
        <v>I060642687915-BZ070</v>
      </c>
    </row>
    <row r="5942" spans="1:23" x14ac:dyDescent="0.3">
      <c r="A5942" s="256" t="str">
        <f t="shared" si="369"/>
        <v>I0606426-87947BZ010-00003</v>
      </c>
      <c r="B5942" s="251" t="s">
        <v>16651</v>
      </c>
      <c r="C5942" s="251" t="s">
        <v>10077</v>
      </c>
      <c r="D5942" s="251" t="s">
        <v>16648</v>
      </c>
      <c r="E5942" s="251" t="s">
        <v>14725</v>
      </c>
      <c r="F5942" s="251" t="s">
        <v>9966</v>
      </c>
      <c r="G5942" s="251" t="s">
        <v>1519</v>
      </c>
      <c r="H5942" s="251" t="s">
        <v>10109</v>
      </c>
      <c r="I5942" s="257" t="str">
        <f t="shared" si="368"/>
        <v>-00003</v>
      </c>
      <c r="J5942" s="251">
        <v>3</v>
      </c>
      <c r="K5942" s="251">
        <v>3</v>
      </c>
      <c r="M5942" s="251" t="s">
        <v>10007</v>
      </c>
      <c r="N5942" s="251" t="s">
        <v>16260</v>
      </c>
      <c r="O5942" s="251">
        <v>3</v>
      </c>
      <c r="Q5942" s="251" t="s">
        <v>16651</v>
      </c>
      <c r="R5942" s="251" t="s">
        <v>10017</v>
      </c>
      <c r="S5942" s="251" t="s">
        <v>1518</v>
      </c>
      <c r="T5942" s="251" t="str">
        <f t="shared" si="370"/>
        <v>I060642687947BZ010</v>
      </c>
      <c r="W5942" s="251" t="str">
        <f t="shared" si="371"/>
        <v>I060642687947-BZ010</v>
      </c>
    </row>
    <row r="5943" spans="1:23" x14ac:dyDescent="0.3">
      <c r="A5943" s="256" t="str">
        <f t="shared" si="369"/>
        <v>I0606427-81550BZ310-00001</v>
      </c>
      <c r="B5943" s="251" t="s">
        <v>16652</v>
      </c>
      <c r="C5943" s="251" t="s">
        <v>10077</v>
      </c>
      <c r="D5943" s="251" t="s">
        <v>16653</v>
      </c>
      <c r="E5943" s="251" t="s">
        <v>14725</v>
      </c>
      <c r="F5943" s="251" t="s">
        <v>9957</v>
      </c>
      <c r="G5943" s="251" t="s">
        <v>1392</v>
      </c>
      <c r="H5943" s="251" t="s">
        <v>5202</v>
      </c>
      <c r="I5943" s="257" t="str">
        <f t="shared" si="368"/>
        <v>-00001</v>
      </c>
      <c r="J5943" s="251">
        <v>1</v>
      </c>
      <c r="K5943" s="251">
        <v>1</v>
      </c>
      <c r="M5943" s="251" t="s">
        <v>9958</v>
      </c>
      <c r="N5943" s="251" t="s">
        <v>16572</v>
      </c>
      <c r="O5943" s="251">
        <v>1</v>
      </c>
      <c r="Q5943" s="251" t="s">
        <v>16652</v>
      </c>
      <c r="R5943" s="251" t="s">
        <v>10028</v>
      </c>
      <c r="S5943" s="251" t="s">
        <v>1391</v>
      </c>
      <c r="T5943" s="251" t="str">
        <f t="shared" si="370"/>
        <v>I060642781550BZ310</v>
      </c>
      <c r="W5943" s="251" t="str">
        <f t="shared" si="371"/>
        <v>I060642781550-BZ310</v>
      </c>
    </row>
    <row r="5944" spans="1:23" x14ac:dyDescent="0.3">
      <c r="A5944" s="256" t="str">
        <f t="shared" si="369"/>
        <v>I0606427-81555BZ070-00001</v>
      </c>
      <c r="B5944" s="251" t="s">
        <v>16654</v>
      </c>
      <c r="C5944" s="251" t="s">
        <v>10077</v>
      </c>
      <c r="D5944" s="251" t="s">
        <v>16653</v>
      </c>
      <c r="E5944" s="251" t="s">
        <v>14725</v>
      </c>
      <c r="F5944" s="251" t="s">
        <v>9962</v>
      </c>
      <c r="G5944" s="251" t="s">
        <v>1348</v>
      </c>
      <c r="H5944" s="251" t="s">
        <v>10115</v>
      </c>
      <c r="I5944" s="257" t="str">
        <f t="shared" si="368"/>
        <v>-00001</v>
      </c>
      <c r="J5944" s="251">
        <v>1</v>
      </c>
      <c r="K5944" s="251">
        <v>1</v>
      </c>
      <c r="M5944" s="251" t="s">
        <v>10007</v>
      </c>
      <c r="N5944" s="251" t="s">
        <v>16572</v>
      </c>
      <c r="O5944" s="251">
        <v>1</v>
      </c>
      <c r="Q5944" s="251" t="s">
        <v>16654</v>
      </c>
      <c r="R5944" s="251" t="s">
        <v>10028</v>
      </c>
      <c r="S5944" s="251" t="s">
        <v>1347</v>
      </c>
      <c r="T5944" s="251" t="str">
        <f t="shared" si="370"/>
        <v>I060642781555BZ070</v>
      </c>
      <c r="W5944" s="251" t="str">
        <f t="shared" si="371"/>
        <v>I060642781555-BZ070</v>
      </c>
    </row>
    <row r="5945" spans="1:23" x14ac:dyDescent="0.3">
      <c r="A5945" s="256" t="str">
        <f t="shared" si="369"/>
        <v>I0606427-81560BZ310-00001</v>
      </c>
      <c r="B5945" s="251" t="s">
        <v>16655</v>
      </c>
      <c r="C5945" s="251" t="s">
        <v>10077</v>
      </c>
      <c r="D5945" s="251" t="s">
        <v>16653</v>
      </c>
      <c r="E5945" s="251" t="s">
        <v>14725</v>
      </c>
      <c r="F5945" s="251" t="s">
        <v>9964</v>
      </c>
      <c r="G5945" s="251" t="s">
        <v>1401</v>
      </c>
      <c r="H5945" s="251" t="s">
        <v>5204</v>
      </c>
      <c r="I5945" s="257" t="str">
        <f t="shared" si="368"/>
        <v>-00001</v>
      </c>
      <c r="J5945" s="251">
        <v>1</v>
      </c>
      <c r="K5945" s="251">
        <v>1</v>
      </c>
      <c r="M5945" s="251" t="s">
        <v>9958</v>
      </c>
      <c r="N5945" s="251" t="s">
        <v>16572</v>
      </c>
      <c r="O5945" s="251">
        <v>1</v>
      </c>
      <c r="Q5945" s="251" t="s">
        <v>16655</v>
      </c>
      <c r="R5945" s="251" t="s">
        <v>10028</v>
      </c>
      <c r="S5945" s="251" t="s">
        <v>1400</v>
      </c>
      <c r="T5945" s="251" t="str">
        <f t="shared" si="370"/>
        <v>I060642781560BZ310</v>
      </c>
      <c r="W5945" s="251" t="str">
        <f t="shared" si="371"/>
        <v>I060642781560-BZ310</v>
      </c>
    </row>
    <row r="5946" spans="1:23" x14ac:dyDescent="0.3">
      <c r="A5946" s="256" t="str">
        <f t="shared" si="369"/>
        <v>I0706440-9004951125-00015</v>
      </c>
      <c r="B5946" s="251" t="s">
        <v>16656</v>
      </c>
      <c r="C5946" s="251" t="s">
        <v>10117</v>
      </c>
      <c r="D5946" s="251" t="s">
        <v>16657</v>
      </c>
      <c r="E5946" s="251" t="s">
        <v>14725</v>
      </c>
      <c r="F5946" s="251" t="s">
        <v>9957</v>
      </c>
      <c r="G5946" s="251" t="s">
        <v>1561</v>
      </c>
      <c r="H5946" s="251" t="s">
        <v>3393</v>
      </c>
      <c r="I5946" s="257" t="str">
        <f t="shared" si="368"/>
        <v>-00015</v>
      </c>
      <c r="J5946" s="251">
        <v>15</v>
      </c>
      <c r="K5946" s="251">
        <v>15</v>
      </c>
      <c r="M5946" s="251" t="s">
        <v>10003</v>
      </c>
      <c r="N5946" s="251" t="s">
        <v>14993</v>
      </c>
      <c r="O5946" s="251">
        <v>15</v>
      </c>
      <c r="Q5946" s="251" t="s">
        <v>16656</v>
      </c>
      <c r="R5946" s="251" t="s">
        <v>9960</v>
      </c>
      <c r="S5946" s="251">
        <v>9004951125</v>
      </c>
      <c r="T5946" s="251" t="str">
        <f t="shared" si="370"/>
        <v>I07064409004951125</v>
      </c>
      <c r="W5946" s="251" t="str">
        <f t="shared" si="371"/>
        <v>I070644090049-51125</v>
      </c>
    </row>
    <row r="5947" spans="1:23" x14ac:dyDescent="0.3">
      <c r="A5947" s="256" t="str">
        <f t="shared" si="369"/>
        <v>I0706441-81110BZ010-00001</v>
      </c>
      <c r="B5947" s="251" t="s">
        <v>9167</v>
      </c>
      <c r="C5947" s="251" t="s">
        <v>10117</v>
      </c>
      <c r="D5947" s="251" t="s">
        <v>9168</v>
      </c>
      <c r="E5947" s="251" t="s">
        <v>14725</v>
      </c>
      <c r="F5947" s="251" t="s">
        <v>9957</v>
      </c>
      <c r="G5947" s="251" t="s">
        <v>997</v>
      </c>
      <c r="H5947" s="251" t="s">
        <v>10121</v>
      </c>
      <c r="I5947" s="257" t="str">
        <f t="shared" si="368"/>
        <v>-00001</v>
      </c>
      <c r="J5947" s="251">
        <v>1</v>
      </c>
      <c r="K5947" s="251">
        <v>1</v>
      </c>
      <c r="M5947" s="251" t="s">
        <v>9958</v>
      </c>
      <c r="N5947" s="251" t="s">
        <v>16260</v>
      </c>
      <c r="O5947" s="251">
        <v>1</v>
      </c>
      <c r="Q5947" s="251" t="s">
        <v>9167</v>
      </c>
      <c r="R5947" s="251" t="s">
        <v>10017</v>
      </c>
      <c r="S5947" s="251" t="s">
        <v>996</v>
      </c>
      <c r="T5947" s="251" t="str">
        <f t="shared" si="370"/>
        <v>I070644181110BZ010</v>
      </c>
      <c r="W5947" s="251" t="str">
        <f t="shared" si="371"/>
        <v>I070644181110-BZ010</v>
      </c>
    </row>
    <row r="5948" spans="1:23" x14ac:dyDescent="0.3">
      <c r="A5948" s="256" t="str">
        <f t="shared" si="369"/>
        <v>I0706441-81110BZ050-00001</v>
      </c>
      <c r="B5948" s="251" t="s">
        <v>16658</v>
      </c>
      <c r="C5948" s="251" t="s">
        <v>10117</v>
      </c>
      <c r="D5948" s="251" t="s">
        <v>9168</v>
      </c>
      <c r="E5948" s="251" t="s">
        <v>14725</v>
      </c>
      <c r="F5948" s="251" t="s">
        <v>9962</v>
      </c>
      <c r="G5948" s="251" t="s">
        <v>1015</v>
      </c>
      <c r="H5948" s="251" t="s">
        <v>10123</v>
      </c>
      <c r="I5948" s="257" t="str">
        <f t="shared" si="368"/>
        <v>-00001</v>
      </c>
      <c r="J5948" s="251">
        <v>1</v>
      </c>
      <c r="K5948" s="251">
        <v>1</v>
      </c>
      <c r="M5948" s="251" t="s">
        <v>9958</v>
      </c>
      <c r="N5948" s="251" t="s">
        <v>16260</v>
      </c>
      <c r="O5948" s="251">
        <v>1</v>
      </c>
      <c r="Q5948" s="251" t="s">
        <v>16658</v>
      </c>
      <c r="R5948" s="251" t="s">
        <v>10017</v>
      </c>
      <c r="S5948" s="251" t="s">
        <v>1014</v>
      </c>
      <c r="T5948" s="251" t="str">
        <f t="shared" si="370"/>
        <v>I070644181110BZ050</v>
      </c>
      <c r="W5948" s="251" t="str">
        <f t="shared" si="371"/>
        <v>I070644181110-BZ050</v>
      </c>
    </row>
    <row r="5949" spans="1:23" x14ac:dyDescent="0.3">
      <c r="A5949" s="256" t="str">
        <f t="shared" si="369"/>
        <v>I0706441-81110BZ800-00001</v>
      </c>
      <c r="B5949" s="251" t="s">
        <v>16659</v>
      </c>
      <c r="C5949" s="251" t="s">
        <v>10117</v>
      </c>
      <c r="D5949" s="251" t="s">
        <v>9168</v>
      </c>
      <c r="E5949" s="251" t="s">
        <v>14725</v>
      </c>
      <c r="F5949" s="251" t="s">
        <v>9964</v>
      </c>
      <c r="G5949" s="251" t="s">
        <v>3420</v>
      </c>
      <c r="H5949" s="251" t="s">
        <v>3422</v>
      </c>
      <c r="I5949" s="257" t="str">
        <f t="shared" si="368"/>
        <v>-00001</v>
      </c>
      <c r="J5949" s="251">
        <v>1</v>
      </c>
      <c r="K5949" s="251">
        <v>1</v>
      </c>
      <c r="M5949" s="251" t="s">
        <v>9958</v>
      </c>
      <c r="N5949" s="251" t="s">
        <v>16260</v>
      </c>
      <c r="O5949" s="251">
        <v>1</v>
      </c>
      <c r="Q5949" s="251" t="s">
        <v>16659</v>
      </c>
      <c r="R5949" s="251" t="s">
        <v>10017</v>
      </c>
      <c r="S5949" s="251" t="s">
        <v>3419</v>
      </c>
      <c r="T5949" s="251" t="str">
        <f t="shared" si="370"/>
        <v>I070644181110BZ800</v>
      </c>
      <c r="W5949" s="251" t="str">
        <f t="shared" si="371"/>
        <v>I070644181110-BZ800</v>
      </c>
    </row>
    <row r="5950" spans="1:23" x14ac:dyDescent="0.3">
      <c r="A5950" s="256" t="str">
        <f t="shared" si="369"/>
        <v>I0706441-81110BZ840-00002</v>
      </c>
      <c r="B5950" s="251" t="s">
        <v>16660</v>
      </c>
      <c r="C5950" s="251" t="s">
        <v>10117</v>
      </c>
      <c r="D5950" s="251" t="s">
        <v>9168</v>
      </c>
      <c r="E5950" s="251" t="s">
        <v>14725</v>
      </c>
      <c r="F5950" s="251" t="s">
        <v>9966</v>
      </c>
      <c r="G5950" s="251" t="s">
        <v>3424</v>
      </c>
      <c r="H5950" s="251" t="s">
        <v>3422</v>
      </c>
      <c r="I5950" s="257" t="str">
        <f t="shared" si="368"/>
        <v>-00002</v>
      </c>
      <c r="J5950" s="251">
        <v>2</v>
      </c>
      <c r="K5950" s="251">
        <v>2</v>
      </c>
      <c r="M5950" s="251" t="s">
        <v>9958</v>
      </c>
      <c r="N5950" s="251" t="s">
        <v>16260</v>
      </c>
      <c r="O5950" s="251">
        <v>2</v>
      </c>
      <c r="Q5950" s="251" t="s">
        <v>16660</v>
      </c>
      <c r="R5950" s="251" t="s">
        <v>10017</v>
      </c>
      <c r="S5950" s="251" t="s">
        <v>3423</v>
      </c>
      <c r="T5950" s="251" t="str">
        <f t="shared" si="370"/>
        <v>I070644181110BZ840</v>
      </c>
      <c r="W5950" s="251" t="str">
        <f t="shared" si="371"/>
        <v>I070644181110-BZ840</v>
      </c>
    </row>
    <row r="5951" spans="1:23" x14ac:dyDescent="0.3">
      <c r="A5951" s="256" t="str">
        <f t="shared" si="369"/>
        <v>I0706441-81150BZ010-00001</v>
      </c>
      <c r="B5951" s="251" t="s">
        <v>16661</v>
      </c>
      <c r="C5951" s="251" t="s">
        <v>10117</v>
      </c>
      <c r="D5951" s="251" t="s">
        <v>9168</v>
      </c>
      <c r="E5951" s="251" t="s">
        <v>14725</v>
      </c>
      <c r="F5951" s="251" t="s">
        <v>9968</v>
      </c>
      <c r="G5951" s="251" t="s">
        <v>1006</v>
      </c>
      <c r="H5951" s="251" t="s">
        <v>3429</v>
      </c>
      <c r="I5951" s="257" t="str">
        <f t="shared" si="368"/>
        <v>-00001</v>
      </c>
      <c r="J5951" s="251">
        <v>1</v>
      </c>
      <c r="K5951" s="251">
        <v>1</v>
      </c>
      <c r="M5951" s="251" t="s">
        <v>9958</v>
      </c>
      <c r="N5951" s="251" t="s">
        <v>16260</v>
      </c>
      <c r="O5951" s="251">
        <v>1</v>
      </c>
      <c r="Q5951" s="251" t="s">
        <v>16661</v>
      </c>
      <c r="R5951" s="251" t="s">
        <v>10017</v>
      </c>
      <c r="S5951" s="251" t="s">
        <v>1005</v>
      </c>
      <c r="T5951" s="251" t="str">
        <f t="shared" si="370"/>
        <v>I070644181150BZ010</v>
      </c>
      <c r="W5951" s="251" t="str">
        <f t="shared" si="371"/>
        <v>I070644181150-BZ010</v>
      </c>
    </row>
    <row r="5952" spans="1:23" x14ac:dyDescent="0.3">
      <c r="A5952" s="256" t="str">
        <f t="shared" si="369"/>
        <v>I0706441-81150BZ050-00001</v>
      </c>
      <c r="B5952" s="251" t="s">
        <v>16662</v>
      </c>
      <c r="C5952" s="251" t="s">
        <v>10117</v>
      </c>
      <c r="D5952" s="251" t="s">
        <v>9168</v>
      </c>
      <c r="E5952" s="251" t="s">
        <v>14725</v>
      </c>
      <c r="F5952" s="251" t="s">
        <v>9970</v>
      </c>
      <c r="G5952" s="251" t="s">
        <v>1024</v>
      </c>
      <c r="H5952" s="251" t="s">
        <v>5057</v>
      </c>
      <c r="I5952" s="257" t="str">
        <f t="shared" si="368"/>
        <v>-00001</v>
      </c>
      <c r="J5952" s="251">
        <v>1</v>
      </c>
      <c r="K5952" s="251">
        <v>1</v>
      </c>
      <c r="M5952" s="251" t="s">
        <v>9958</v>
      </c>
      <c r="N5952" s="251" t="s">
        <v>16260</v>
      </c>
      <c r="O5952" s="251">
        <v>1</v>
      </c>
      <c r="Q5952" s="251" t="s">
        <v>16662</v>
      </c>
      <c r="R5952" s="251" t="s">
        <v>10017</v>
      </c>
      <c r="S5952" s="251" t="s">
        <v>1023</v>
      </c>
      <c r="T5952" s="251" t="str">
        <f t="shared" si="370"/>
        <v>I070644181150BZ050</v>
      </c>
      <c r="W5952" s="251" t="str">
        <f t="shared" si="371"/>
        <v>I070644181150-BZ050</v>
      </c>
    </row>
    <row r="5953" spans="1:23" x14ac:dyDescent="0.3">
      <c r="A5953" s="256" t="str">
        <f t="shared" si="369"/>
        <v>I0706441-81150BZ800-00001</v>
      </c>
      <c r="B5953" s="251" t="s">
        <v>16663</v>
      </c>
      <c r="C5953" s="251" t="s">
        <v>10117</v>
      </c>
      <c r="D5953" s="251" t="s">
        <v>9168</v>
      </c>
      <c r="E5953" s="251" t="s">
        <v>14725</v>
      </c>
      <c r="F5953" s="251" t="s">
        <v>9972</v>
      </c>
      <c r="G5953" s="251" t="s">
        <v>3427</v>
      </c>
      <c r="H5953" s="251" t="s">
        <v>3429</v>
      </c>
      <c r="I5953" s="257" t="str">
        <f t="shared" si="368"/>
        <v>-00001</v>
      </c>
      <c r="J5953" s="251">
        <v>1</v>
      </c>
      <c r="K5953" s="251">
        <v>1</v>
      </c>
      <c r="M5953" s="251" t="s">
        <v>9958</v>
      </c>
      <c r="N5953" s="251" t="s">
        <v>16260</v>
      </c>
      <c r="O5953" s="251">
        <v>1</v>
      </c>
      <c r="Q5953" s="251" t="s">
        <v>16663</v>
      </c>
      <c r="R5953" s="251" t="s">
        <v>10017</v>
      </c>
      <c r="S5953" s="251" t="s">
        <v>3426</v>
      </c>
      <c r="T5953" s="251" t="str">
        <f t="shared" si="370"/>
        <v>I070644181150BZ800</v>
      </c>
      <c r="W5953" s="251" t="str">
        <f t="shared" si="371"/>
        <v>I070644181150-BZ800</v>
      </c>
    </row>
    <row r="5954" spans="1:23" x14ac:dyDescent="0.3">
      <c r="A5954" s="256" t="str">
        <f t="shared" si="369"/>
        <v>I0706441-81150BZ840-00001</v>
      </c>
      <c r="B5954" s="251" t="s">
        <v>16664</v>
      </c>
      <c r="C5954" s="251" t="s">
        <v>10117</v>
      </c>
      <c r="D5954" s="251" t="s">
        <v>9168</v>
      </c>
      <c r="E5954" s="251" t="s">
        <v>14725</v>
      </c>
      <c r="F5954" s="251" t="s">
        <v>9974</v>
      </c>
      <c r="G5954" s="251" t="s">
        <v>3431</v>
      </c>
      <c r="H5954" s="251" t="s">
        <v>3429</v>
      </c>
      <c r="I5954" s="257" t="str">
        <f t="shared" si="368"/>
        <v>-00001</v>
      </c>
      <c r="J5954" s="251">
        <v>1</v>
      </c>
      <c r="K5954" s="251">
        <v>1</v>
      </c>
      <c r="M5954" s="251" t="s">
        <v>9958</v>
      </c>
      <c r="N5954" s="251" t="s">
        <v>16260</v>
      </c>
      <c r="O5954" s="251">
        <v>1</v>
      </c>
      <c r="Q5954" s="251" t="s">
        <v>16664</v>
      </c>
      <c r="R5954" s="251" t="s">
        <v>10017</v>
      </c>
      <c r="S5954" s="251" t="s">
        <v>3430</v>
      </c>
      <c r="T5954" s="251" t="str">
        <f t="shared" si="370"/>
        <v>I070644181150BZ840</v>
      </c>
      <c r="W5954" s="251" t="str">
        <f t="shared" si="371"/>
        <v>I070644181150-BZ840</v>
      </c>
    </row>
    <row r="5955" spans="1:23" x14ac:dyDescent="0.3">
      <c r="A5955" s="256" t="str">
        <f t="shared" si="369"/>
        <v>I0706441-81551BZ440-00005</v>
      </c>
      <c r="B5955" s="251" t="s">
        <v>16665</v>
      </c>
      <c r="C5955" s="251" t="s">
        <v>10117</v>
      </c>
      <c r="D5955" s="251" t="s">
        <v>9168</v>
      </c>
      <c r="E5955" s="251" t="s">
        <v>14725</v>
      </c>
      <c r="F5955" s="251" t="s">
        <v>9976</v>
      </c>
      <c r="G5955" s="251" t="s">
        <v>3434</v>
      </c>
      <c r="H5955" s="251" t="s">
        <v>3436</v>
      </c>
      <c r="I5955" s="257" t="str">
        <f t="shared" si="368"/>
        <v>-00005</v>
      </c>
      <c r="J5955" s="251">
        <v>5</v>
      </c>
      <c r="K5955" s="251">
        <v>5</v>
      </c>
      <c r="M5955" s="251" t="s">
        <v>9958</v>
      </c>
      <c r="N5955" s="251" t="s">
        <v>16260</v>
      </c>
      <c r="O5955" s="251">
        <v>5</v>
      </c>
      <c r="Q5955" s="251" t="s">
        <v>16665</v>
      </c>
      <c r="R5955" s="251" t="s">
        <v>10017</v>
      </c>
      <c r="S5955" s="251" t="s">
        <v>3433</v>
      </c>
      <c r="T5955" s="251" t="str">
        <f t="shared" si="370"/>
        <v>I070644181551BZ440</v>
      </c>
      <c r="W5955" s="251" t="str">
        <f t="shared" si="371"/>
        <v>I070644181551-BZ440</v>
      </c>
    </row>
    <row r="5956" spans="1:23" x14ac:dyDescent="0.3">
      <c r="A5956" s="256" t="str">
        <f t="shared" si="369"/>
        <v>I0706441-81561BZ090-00003</v>
      </c>
      <c r="B5956" s="251" t="s">
        <v>16666</v>
      </c>
      <c r="C5956" s="251" t="s">
        <v>10117</v>
      </c>
      <c r="D5956" s="251" t="s">
        <v>9168</v>
      </c>
      <c r="E5956" s="251" t="s">
        <v>14725</v>
      </c>
      <c r="F5956" s="251" t="s">
        <v>9978</v>
      </c>
      <c r="G5956" s="251" t="s">
        <v>1331</v>
      </c>
      <c r="H5956" s="251" t="s">
        <v>5211</v>
      </c>
      <c r="I5956" s="257" t="str">
        <f t="shared" si="368"/>
        <v>-00003</v>
      </c>
      <c r="J5956" s="251">
        <v>3</v>
      </c>
      <c r="K5956" s="251">
        <v>3</v>
      </c>
      <c r="M5956" s="251" t="s">
        <v>9958</v>
      </c>
      <c r="N5956" s="251" t="s">
        <v>16260</v>
      </c>
      <c r="O5956" s="251">
        <v>3</v>
      </c>
      <c r="Q5956" s="251" t="s">
        <v>16666</v>
      </c>
      <c r="R5956" s="251" t="s">
        <v>10017</v>
      </c>
      <c r="S5956" s="251" t="s">
        <v>1330</v>
      </c>
      <c r="T5956" s="251" t="str">
        <f t="shared" si="370"/>
        <v>I070644181561BZ090</v>
      </c>
      <c r="W5956" s="251" t="str">
        <f t="shared" si="371"/>
        <v>I070644181561-BZ090</v>
      </c>
    </row>
    <row r="5957" spans="1:23" x14ac:dyDescent="0.3">
      <c r="A5957" s="256" t="str">
        <f t="shared" si="369"/>
        <v>I0706441-81561BZ410-00004</v>
      </c>
      <c r="B5957" s="251" t="s">
        <v>16667</v>
      </c>
      <c r="C5957" s="251" t="s">
        <v>10117</v>
      </c>
      <c r="D5957" s="251" t="s">
        <v>9168</v>
      </c>
      <c r="E5957" s="251" t="s">
        <v>14725</v>
      </c>
      <c r="F5957" s="251" t="s">
        <v>9980</v>
      </c>
      <c r="G5957" s="251" t="s">
        <v>3441</v>
      </c>
      <c r="H5957" s="251" t="s">
        <v>3443</v>
      </c>
      <c r="I5957" s="257" t="str">
        <f t="shared" si="368"/>
        <v>-00004</v>
      </c>
      <c r="J5957" s="251">
        <v>4</v>
      </c>
      <c r="K5957" s="251">
        <v>4</v>
      </c>
      <c r="M5957" s="251" t="s">
        <v>9958</v>
      </c>
      <c r="N5957" s="251" t="s">
        <v>16260</v>
      </c>
      <c r="O5957" s="251">
        <v>4</v>
      </c>
      <c r="Q5957" s="251" t="s">
        <v>16667</v>
      </c>
      <c r="R5957" s="251" t="s">
        <v>10017</v>
      </c>
      <c r="S5957" s="251" t="s">
        <v>11</v>
      </c>
      <c r="T5957" s="251" t="str">
        <f t="shared" si="370"/>
        <v>I070644181561BZ410</v>
      </c>
      <c r="W5957" s="251" t="str">
        <f t="shared" si="371"/>
        <v>I070644181561-BZ410</v>
      </c>
    </row>
    <row r="5958" spans="1:23" x14ac:dyDescent="0.3">
      <c r="A5958" s="256" t="str">
        <f t="shared" si="369"/>
        <v>I0706441-81580BZ090-00001</v>
      </c>
      <c r="B5958" s="251" t="s">
        <v>16668</v>
      </c>
      <c r="C5958" s="251" t="s">
        <v>10117</v>
      </c>
      <c r="D5958" s="251" t="s">
        <v>9168</v>
      </c>
      <c r="E5958" s="251" t="s">
        <v>14725</v>
      </c>
      <c r="F5958" s="251" t="s">
        <v>9982</v>
      </c>
      <c r="G5958" s="251" t="s">
        <v>3449</v>
      </c>
      <c r="H5958" s="251" t="s">
        <v>758</v>
      </c>
      <c r="I5958" s="257" t="str">
        <f t="shared" ref="I5958:I6021" si="372">+IF(AND(O5958&lt;10),$B$2&amp;O5958,IF(AND(O5958&gt;9,O5958&lt;=99),$B$3&amp;O5958,IF(AND(O5958&gt;99,L94915&lt;1000),$B$4&amp;O5958,IF(AND(O5958&gt;999),$B$5&amp;7))))</f>
        <v>-00001</v>
      </c>
      <c r="J5958" s="251">
        <v>1</v>
      </c>
      <c r="K5958" s="251">
        <v>1</v>
      </c>
      <c r="M5958" s="251" t="s">
        <v>9993</v>
      </c>
      <c r="N5958" s="251" t="s">
        <v>16260</v>
      </c>
      <c r="O5958" s="251">
        <v>1</v>
      </c>
      <c r="Q5958" s="251" t="s">
        <v>16668</v>
      </c>
      <c r="R5958" s="251" t="s">
        <v>10017</v>
      </c>
      <c r="S5958" s="251" t="s">
        <v>3448</v>
      </c>
      <c r="T5958" s="251" t="str">
        <f t="shared" si="370"/>
        <v>I070644181580BZ090</v>
      </c>
      <c r="W5958" s="251" t="str">
        <f t="shared" si="371"/>
        <v>I070644181580-BZ090</v>
      </c>
    </row>
    <row r="5959" spans="1:23" x14ac:dyDescent="0.3">
      <c r="A5959" s="256" t="str">
        <f t="shared" si="369"/>
        <v>I0706441-81590BZ090-00001</v>
      </c>
      <c r="B5959" s="251" t="s">
        <v>16669</v>
      </c>
      <c r="C5959" s="251" t="s">
        <v>10117</v>
      </c>
      <c r="D5959" s="251" t="s">
        <v>9168</v>
      </c>
      <c r="E5959" s="251" t="s">
        <v>14725</v>
      </c>
      <c r="F5959" s="251" t="s">
        <v>9984</v>
      </c>
      <c r="G5959" s="251" t="s">
        <v>3452</v>
      </c>
      <c r="H5959" s="251" t="s">
        <v>770</v>
      </c>
      <c r="I5959" s="257" t="str">
        <f t="shared" si="372"/>
        <v>-00001</v>
      </c>
      <c r="J5959" s="251">
        <v>1</v>
      </c>
      <c r="K5959" s="251">
        <v>1</v>
      </c>
      <c r="M5959" s="251" t="s">
        <v>9993</v>
      </c>
      <c r="N5959" s="251" t="s">
        <v>16260</v>
      </c>
      <c r="O5959" s="251">
        <v>1</v>
      </c>
      <c r="Q5959" s="251" t="s">
        <v>16669</v>
      </c>
      <c r="R5959" s="251" t="s">
        <v>10017</v>
      </c>
      <c r="S5959" s="251" t="s">
        <v>3451</v>
      </c>
      <c r="T5959" s="251" t="str">
        <f t="shared" si="370"/>
        <v>I070644181590BZ090</v>
      </c>
      <c r="W5959" s="251" t="str">
        <f t="shared" si="371"/>
        <v>I070644181590-BZ090</v>
      </c>
    </row>
    <row r="5960" spans="1:23" x14ac:dyDescent="0.3">
      <c r="A5960" s="256" t="str">
        <f t="shared" ref="A5960:A6023" si="373">D5960&amp;$A$6&amp;S5960&amp;I5960</f>
        <v>I0706441-87940BZ070-00002</v>
      </c>
      <c r="B5960" s="251" t="s">
        <v>16670</v>
      </c>
      <c r="C5960" s="251" t="s">
        <v>10117</v>
      </c>
      <c r="D5960" s="251" t="s">
        <v>9168</v>
      </c>
      <c r="E5960" s="251" t="s">
        <v>14725</v>
      </c>
      <c r="F5960" s="251" t="s">
        <v>9986</v>
      </c>
      <c r="G5960" s="251" t="s">
        <v>1545</v>
      </c>
      <c r="H5960" s="251" t="s">
        <v>10132</v>
      </c>
      <c r="I5960" s="257" t="str">
        <f t="shared" si="372"/>
        <v>-00002</v>
      </c>
      <c r="J5960" s="251">
        <v>2</v>
      </c>
      <c r="K5960" s="251">
        <v>2</v>
      </c>
      <c r="M5960" s="251" t="s">
        <v>9993</v>
      </c>
      <c r="N5960" s="251" t="s">
        <v>16260</v>
      </c>
      <c r="O5960" s="251">
        <v>2</v>
      </c>
      <c r="Q5960" s="251" t="s">
        <v>16670</v>
      </c>
      <c r="R5960" s="251" t="s">
        <v>10017</v>
      </c>
      <c r="S5960" s="251" t="s">
        <v>1544</v>
      </c>
      <c r="T5960" s="251" t="str">
        <f t="shared" si="370"/>
        <v>I070644187940BZ070</v>
      </c>
      <c r="W5960" s="251" t="str">
        <f t="shared" si="371"/>
        <v>I070644187940-BZ070</v>
      </c>
    </row>
    <row r="5961" spans="1:23" x14ac:dyDescent="0.3">
      <c r="A5961" s="256" t="str">
        <f t="shared" si="373"/>
        <v>I0706441-87945BZ070-00003</v>
      </c>
      <c r="B5961" s="251" t="s">
        <v>16671</v>
      </c>
      <c r="C5961" s="251" t="s">
        <v>10117</v>
      </c>
      <c r="D5961" s="251" t="s">
        <v>9168</v>
      </c>
      <c r="E5961" s="251" t="s">
        <v>14725</v>
      </c>
      <c r="F5961" s="251" t="s">
        <v>9988</v>
      </c>
      <c r="G5961" s="251" t="s">
        <v>1537</v>
      </c>
      <c r="H5961" s="251" t="s">
        <v>12969</v>
      </c>
      <c r="I5961" s="257" t="str">
        <f t="shared" si="372"/>
        <v>-00003</v>
      </c>
      <c r="J5961" s="251">
        <v>3</v>
      </c>
      <c r="K5961" s="251">
        <v>3</v>
      </c>
      <c r="M5961" s="251" t="s">
        <v>10007</v>
      </c>
      <c r="N5961" s="251" t="s">
        <v>16260</v>
      </c>
      <c r="O5961" s="251">
        <v>3</v>
      </c>
      <c r="Q5961" s="251" t="s">
        <v>16671</v>
      </c>
      <c r="R5961" s="251" t="s">
        <v>10017</v>
      </c>
      <c r="S5961" s="251" t="s">
        <v>1536</v>
      </c>
      <c r="T5961" s="251" t="str">
        <f t="shared" ref="T5961:T6024" si="374">+D5961&amp;S5961</f>
        <v>I070644187945BZ070</v>
      </c>
      <c r="W5961" s="251" t="str">
        <f t="shared" ref="W5961:W6024" si="375">D5961&amp;G5961</f>
        <v>I070644187945-BZ070</v>
      </c>
    </row>
    <row r="5962" spans="1:23" x14ac:dyDescent="0.3">
      <c r="A5962" s="256" t="str">
        <f t="shared" si="373"/>
        <v>I0706442-81110BZ520-00001</v>
      </c>
      <c r="B5962" s="251" t="s">
        <v>16672</v>
      </c>
      <c r="C5962" s="251" t="s">
        <v>10117</v>
      </c>
      <c r="D5962" s="251" t="s">
        <v>16673</v>
      </c>
      <c r="E5962" s="251" t="s">
        <v>14725</v>
      </c>
      <c r="F5962" s="251" t="s">
        <v>9957</v>
      </c>
      <c r="G5962" s="251" t="s">
        <v>1110</v>
      </c>
      <c r="H5962" s="251" t="s">
        <v>3422</v>
      </c>
      <c r="I5962" s="257" t="str">
        <f t="shared" si="372"/>
        <v>-00001</v>
      </c>
      <c r="J5962" s="251">
        <v>1</v>
      </c>
      <c r="K5962" s="251">
        <v>1</v>
      </c>
      <c r="M5962" s="251" t="s">
        <v>9958</v>
      </c>
      <c r="N5962" s="251" t="s">
        <v>16572</v>
      </c>
      <c r="O5962" s="251">
        <v>1</v>
      </c>
      <c r="Q5962" s="251" t="s">
        <v>16672</v>
      </c>
      <c r="R5962" s="251" t="s">
        <v>10028</v>
      </c>
      <c r="S5962" s="251" t="s">
        <v>1109</v>
      </c>
      <c r="T5962" s="251" t="str">
        <f t="shared" si="374"/>
        <v>I070644281110BZ520</v>
      </c>
      <c r="W5962" s="251" t="str">
        <f t="shared" si="375"/>
        <v>I070644281110-BZ520</v>
      </c>
    </row>
    <row r="5963" spans="1:23" x14ac:dyDescent="0.3">
      <c r="A5963" s="256" t="str">
        <f t="shared" si="373"/>
        <v>I0706442-81150BZ520-00002</v>
      </c>
      <c r="B5963" s="251" t="s">
        <v>16674</v>
      </c>
      <c r="C5963" s="251" t="s">
        <v>10117</v>
      </c>
      <c r="D5963" s="251" t="s">
        <v>16673</v>
      </c>
      <c r="E5963" s="251" t="s">
        <v>14725</v>
      </c>
      <c r="F5963" s="251" t="s">
        <v>9962</v>
      </c>
      <c r="G5963" s="251" t="s">
        <v>1120</v>
      </c>
      <c r="H5963" s="251" t="s">
        <v>3429</v>
      </c>
      <c r="I5963" s="257" t="str">
        <f t="shared" si="372"/>
        <v>-00002</v>
      </c>
      <c r="J5963" s="251">
        <v>2</v>
      </c>
      <c r="K5963" s="251">
        <v>2</v>
      </c>
      <c r="M5963" s="251" t="s">
        <v>9958</v>
      </c>
      <c r="N5963" s="251" t="s">
        <v>16572</v>
      </c>
      <c r="O5963" s="251">
        <v>2</v>
      </c>
      <c r="Q5963" s="251" t="s">
        <v>16674</v>
      </c>
      <c r="R5963" s="251" t="s">
        <v>10028</v>
      </c>
      <c r="S5963" s="251" t="s">
        <v>1119</v>
      </c>
      <c r="T5963" s="251" t="str">
        <f t="shared" si="374"/>
        <v>I070644281150BZ520</v>
      </c>
      <c r="W5963" s="251" t="str">
        <f t="shared" si="375"/>
        <v>I070644281150-BZ520</v>
      </c>
    </row>
    <row r="5964" spans="1:23" x14ac:dyDescent="0.3">
      <c r="A5964" s="256" t="str">
        <f t="shared" si="373"/>
        <v>I0706442-81270BZ010-00002</v>
      </c>
      <c r="B5964" s="251" t="s">
        <v>16675</v>
      </c>
      <c r="C5964" s="251" t="s">
        <v>10117</v>
      </c>
      <c r="D5964" s="251" t="s">
        <v>16673</v>
      </c>
      <c r="E5964" s="251" t="s">
        <v>14725</v>
      </c>
      <c r="F5964" s="251" t="s">
        <v>9964</v>
      </c>
      <c r="G5964" s="251" t="s">
        <v>1474</v>
      </c>
      <c r="H5964" s="251" t="s">
        <v>10137</v>
      </c>
      <c r="I5964" s="257" t="str">
        <f t="shared" si="372"/>
        <v>-00002</v>
      </c>
      <c r="J5964" s="251">
        <v>2</v>
      </c>
      <c r="K5964" s="251">
        <v>2</v>
      </c>
      <c r="M5964" s="251" t="s">
        <v>10007</v>
      </c>
      <c r="N5964" s="251" t="s">
        <v>16572</v>
      </c>
      <c r="O5964" s="251">
        <v>2</v>
      </c>
      <c r="Q5964" s="251" t="s">
        <v>16675</v>
      </c>
      <c r="R5964" s="251" t="s">
        <v>10028</v>
      </c>
      <c r="S5964" s="251" t="s">
        <v>1473</v>
      </c>
      <c r="T5964" s="251" t="str">
        <f t="shared" si="374"/>
        <v>I070644281270BZ010</v>
      </c>
      <c r="W5964" s="251" t="str">
        <f t="shared" si="375"/>
        <v>I070644281270-BZ010</v>
      </c>
    </row>
    <row r="5965" spans="1:23" x14ac:dyDescent="0.3">
      <c r="A5965" s="256" t="str">
        <f t="shared" si="373"/>
        <v>I0706442-81560BZ070-00001</v>
      </c>
      <c r="B5965" s="251" t="s">
        <v>16676</v>
      </c>
      <c r="C5965" s="251" t="s">
        <v>10117</v>
      </c>
      <c r="D5965" s="251" t="s">
        <v>16673</v>
      </c>
      <c r="E5965" s="251" t="s">
        <v>14725</v>
      </c>
      <c r="F5965" s="251" t="s">
        <v>9966</v>
      </c>
      <c r="G5965" s="251" t="s">
        <v>1300</v>
      </c>
      <c r="H5965" s="251" t="s">
        <v>10332</v>
      </c>
      <c r="I5965" s="257" t="str">
        <f t="shared" si="372"/>
        <v>-00001</v>
      </c>
      <c r="J5965" s="251">
        <v>1</v>
      </c>
      <c r="K5965" s="251">
        <v>1</v>
      </c>
      <c r="M5965" s="251" t="s">
        <v>9958</v>
      </c>
      <c r="N5965" s="251" t="s">
        <v>16572</v>
      </c>
      <c r="O5965" s="251">
        <v>1</v>
      </c>
      <c r="Q5965" s="251" t="s">
        <v>16676</v>
      </c>
      <c r="R5965" s="251" t="s">
        <v>10028</v>
      </c>
      <c r="S5965" s="251" t="s">
        <v>1299</v>
      </c>
      <c r="T5965" s="251" t="str">
        <f t="shared" si="374"/>
        <v>I070644281560BZ070</v>
      </c>
      <c r="W5965" s="251" t="str">
        <f t="shared" si="375"/>
        <v>I070644281560-BZ070</v>
      </c>
    </row>
    <row r="5966" spans="1:23" x14ac:dyDescent="0.3">
      <c r="A5966" s="256" t="str">
        <f t="shared" si="373"/>
        <v>I0706442-81561BZ050-00001</v>
      </c>
      <c r="B5966" s="251" t="s">
        <v>16677</v>
      </c>
      <c r="C5966" s="251" t="s">
        <v>10117</v>
      </c>
      <c r="D5966" s="251" t="s">
        <v>16673</v>
      </c>
      <c r="E5966" s="251" t="s">
        <v>14725</v>
      </c>
      <c r="F5966" s="251" t="s">
        <v>9968</v>
      </c>
      <c r="G5966" s="251" t="s">
        <v>1345</v>
      </c>
      <c r="H5966" s="251" t="s">
        <v>10148</v>
      </c>
      <c r="I5966" s="257" t="str">
        <f t="shared" si="372"/>
        <v>-00001</v>
      </c>
      <c r="J5966" s="251">
        <v>1</v>
      </c>
      <c r="K5966" s="251">
        <v>1</v>
      </c>
      <c r="M5966" s="251" t="s">
        <v>9993</v>
      </c>
      <c r="N5966" s="251" t="s">
        <v>16572</v>
      </c>
      <c r="O5966" s="251">
        <v>1</v>
      </c>
      <c r="Q5966" s="251" t="s">
        <v>16677</v>
      </c>
      <c r="R5966" s="251" t="s">
        <v>10028</v>
      </c>
      <c r="S5966" s="251" t="s">
        <v>1344</v>
      </c>
      <c r="T5966" s="251" t="str">
        <f t="shared" si="374"/>
        <v>I070644281561BZ050</v>
      </c>
      <c r="W5966" s="251" t="str">
        <f t="shared" si="375"/>
        <v>I070644281561-BZ050</v>
      </c>
    </row>
    <row r="5967" spans="1:23" x14ac:dyDescent="0.3">
      <c r="A5967" s="256" t="str">
        <f t="shared" si="373"/>
        <v>I0706443-81240BZ010B0-00004</v>
      </c>
      <c r="B5967" s="251" t="s">
        <v>16678</v>
      </c>
      <c r="C5967" s="251" t="s">
        <v>10117</v>
      </c>
      <c r="D5967" s="251" t="s">
        <v>16679</v>
      </c>
      <c r="E5967" s="251" t="s">
        <v>14725</v>
      </c>
      <c r="F5967" s="251" t="s">
        <v>9957</v>
      </c>
      <c r="G5967" s="251" t="s">
        <v>1484</v>
      </c>
      <c r="H5967" s="251" t="s">
        <v>10500</v>
      </c>
      <c r="I5967" s="257" t="str">
        <f t="shared" si="372"/>
        <v>-00004</v>
      </c>
      <c r="J5967" s="251">
        <v>4</v>
      </c>
      <c r="K5967" s="251">
        <v>4</v>
      </c>
      <c r="M5967" s="251" t="s">
        <v>10007</v>
      </c>
      <c r="N5967" s="251" t="s">
        <v>16680</v>
      </c>
      <c r="O5967" s="251">
        <v>4</v>
      </c>
      <c r="Q5967" s="251" t="s">
        <v>16678</v>
      </c>
      <c r="R5967" s="251" t="s">
        <v>10307</v>
      </c>
      <c r="S5967" s="251" t="s">
        <v>1483</v>
      </c>
      <c r="T5967" s="251" t="str">
        <f t="shared" si="374"/>
        <v>I070644381240BZ010B0</v>
      </c>
      <c r="W5967" s="251" t="str">
        <f t="shared" si="375"/>
        <v>I070644381240-BZ010-B0</v>
      </c>
    </row>
    <row r="5968" spans="1:23" x14ac:dyDescent="0.3">
      <c r="A5968" s="256" t="str">
        <f t="shared" si="373"/>
        <v>I0706443-81240BZ010B1-00001</v>
      </c>
      <c r="B5968" s="251" t="s">
        <v>16681</v>
      </c>
      <c r="C5968" s="251" t="s">
        <v>10117</v>
      </c>
      <c r="D5968" s="251" t="s">
        <v>16679</v>
      </c>
      <c r="E5968" s="251" t="s">
        <v>14725</v>
      </c>
      <c r="F5968" s="251" t="s">
        <v>9962</v>
      </c>
      <c r="G5968" s="251" t="s">
        <v>1495</v>
      </c>
      <c r="H5968" s="251" t="s">
        <v>10502</v>
      </c>
      <c r="I5968" s="257" t="str">
        <f t="shared" si="372"/>
        <v>-00001</v>
      </c>
      <c r="J5968" s="251">
        <v>1</v>
      </c>
      <c r="K5968" s="251">
        <v>1</v>
      </c>
      <c r="M5968" s="251" t="s">
        <v>10007</v>
      </c>
      <c r="N5968" s="251" t="s">
        <v>16680</v>
      </c>
      <c r="O5968" s="251">
        <v>1</v>
      </c>
      <c r="Q5968" s="251" t="s">
        <v>16681</v>
      </c>
      <c r="R5968" s="251" t="s">
        <v>10307</v>
      </c>
      <c r="S5968" s="251" t="s">
        <v>1494</v>
      </c>
      <c r="T5968" s="251" t="str">
        <f t="shared" si="374"/>
        <v>I070644381240BZ010B1</v>
      </c>
      <c r="W5968" s="251" t="str">
        <f t="shared" si="375"/>
        <v>I070644381240-BZ010-B1</v>
      </c>
    </row>
    <row r="5969" spans="1:23" x14ac:dyDescent="0.3">
      <c r="A5969" s="256" t="str">
        <f t="shared" si="373"/>
        <v>I0706444-81110BZ050-00002</v>
      </c>
      <c r="B5969" s="251" t="s">
        <v>16682</v>
      </c>
      <c r="C5969" s="251" t="s">
        <v>10117</v>
      </c>
      <c r="D5969" s="251" t="s">
        <v>16683</v>
      </c>
      <c r="E5969" s="251" t="s">
        <v>14725</v>
      </c>
      <c r="F5969" s="251" t="s">
        <v>9957</v>
      </c>
      <c r="G5969" s="251" t="s">
        <v>1015</v>
      </c>
      <c r="H5969" s="251" t="s">
        <v>10123</v>
      </c>
      <c r="I5969" s="257" t="str">
        <f t="shared" si="372"/>
        <v>-00002</v>
      </c>
      <c r="J5969" s="251">
        <v>2</v>
      </c>
      <c r="K5969" s="251">
        <v>2</v>
      </c>
      <c r="M5969" s="251" t="s">
        <v>9958</v>
      </c>
      <c r="N5969" s="251" t="s">
        <v>16260</v>
      </c>
      <c r="O5969" s="251">
        <v>2</v>
      </c>
      <c r="Q5969" s="251" t="s">
        <v>16682</v>
      </c>
      <c r="R5969" s="251" t="s">
        <v>10017</v>
      </c>
      <c r="S5969" s="251" t="s">
        <v>1014</v>
      </c>
      <c r="T5969" s="251" t="str">
        <f t="shared" si="374"/>
        <v>I070644481110BZ050</v>
      </c>
      <c r="W5969" s="251" t="str">
        <f t="shared" si="375"/>
        <v>I070644481110-BZ050</v>
      </c>
    </row>
    <row r="5970" spans="1:23" x14ac:dyDescent="0.3">
      <c r="A5970" s="256" t="str">
        <f t="shared" si="373"/>
        <v>I0706444-81150BZ050-00003</v>
      </c>
      <c r="B5970" s="251" t="s">
        <v>16684</v>
      </c>
      <c r="C5970" s="251" t="s">
        <v>10117</v>
      </c>
      <c r="D5970" s="251" t="s">
        <v>16683</v>
      </c>
      <c r="E5970" s="251" t="s">
        <v>14725</v>
      </c>
      <c r="F5970" s="251" t="s">
        <v>9962</v>
      </c>
      <c r="G5970" s="251" t="s">
        <v>1024</v>
      </c>
      <c r="H5970" s="251" t="s">
        <v>5057</v>
      </c>
      <c r="I5970" s="257" t="str">
        <f t="shared" si="372"/>
        <v>-00003</v>
      </c>
      <c r="J5970" s="251">
        <v>3</v>
      </c>
      <c r="K5970" s="251">
        <v>3</v>
      </c>
      <c r="M5970" s="251" t="s">
        <v>9958</v>
      </c>
      <c r="N5970" s="251" t="s">
        <v>16260</v>
      </c>
      <c r="O5970" s="251">
        <v>3</v>
      </c>
      <c r="Q5970" s="251" t="s">
        <v>16684</v>
      </c>
      <c r="R5970" s="251" t="s">
        <v>10017</v>
      </c>
      <c r="S5970" s="251" t="s">
        <v>1023</v>
      </c>
      <c r="T5970" s="251" t="str">
        <f t="shared" si="374"/>
        <v>I070644481150BZ050</v>
      </c>
      <c r="W5970" s="251" t="str">
        <f t="shared" si="375"/>
        <v>I070644481150-BZ050</v>
      </c>
    </row>
    <row r="5971" spans="1:23" x14ac:dyDescent="0.3">
      <c r="A5971" s="256" t="str">
        <f t="shared" si="373"/>
        <v>I0802180-811100W070-00003</v>
      </c>
      <c r="B5971" s="251" t="s">
        <v>16685</v>
      </c>
      <c r="C5971" s="251" t="s">
        <v>10151</v>
      </c>
      <c r="D5971" s="251" t="s">
        <v>16686</v>
      </c>
      <c r="E5971" s="251" t="s">
        <v>14725</v>
      </c>
      <c r="F5971" s="251" t="s">
        <v>9957</v>
      </c>
      <c r="G5971" s="251" t="s">
        <v>45</v>
      </c>
      <c r="H5971" s="251" t="s">
        <v>5059</v>
      </c>
      <c r="I5971" s="257" t="str">
        <f t="shared" si="372"/>
        <v>-00003</v>
      </c>
      <c r="J5971" s="251">
        <v>3</v>
      </c>
      <c r="K5971" s="251">
        <v>3</v>
      </c>
      <c r="M5971" s="251" t="s">
        <v>9958</v>
      </c>
      <c r="N5971" s="251" t="s">
        <v>16260</v>
      </c>
      <c r="O5971" s="251">
        <v>3</v>
      </c>
      <c r="Q5971" s="251" t="s">
        <v>16685</v>
      </c>
      <c r="R5971" s="251" t="s">
        <v>10017</v>
      </c>
      <c r="S5971" s="251" t="s">
        <v>44</v>
      </c>
      <c r="T5971" s="251" t="str">
        <f t="shared" si="374"/>
        <v>I0802180811100W070</v>
      </c>
      <c r="W5971" s="251" t="str">
        <f t="shared" si="375"/>
        <v>I080218081110-0W070</v>
      </c>
    </row>
    <row r="5972" spans="1:23" x14ac:dyDescent="0.3">
      <c r="A5972" s="256" t="str">
        <f t="shared" si="373"/>
        <v>I0802180-81110F1010-00001</v>
      </c>
      <c r="B5972" s="251" t="s">
        <v>16687</v>
      </c>
      <c r="C5972" s="251" t="s">
        <v>10151</v>
      </c>
      <c r="D5972" s="251" t="s">
        <v>16686</v>
      </c>
      <c r="E5972" s="251" t="s">
        <v>14725</v>
      </c>
      <c r="F5972" s="251" t="s">
        <v>9962</v>
      </c>
      <c r="G5972" s="251" t="s">
        <v>3606</v>
      </c>
      <c r="H5972" s="251" t="s">
        <v>10154</v>
      </c>
      <c r="I5972" s="257" t="str">
        <f t="shared" si="372"/>
        <v>-00001</v>
      </c>
      <c r="J5972" s="251">
        <v>1</v>
      </c>
      <c r="K5972" s="251">
        <v>1</v>
      </c>
      <c r="M5972" s="251" t="s">
        <v>9958</v>
      </c>
      <c r="N5972" s="251" t="s">
        <v>16260</v>
      </c>
      <c r="O5972" s="251">
        <v>1</v>
      </c>
      <c r="Q5972" s="251" t="s">
        <v>16687</v>
      </c>
      <c r="R5972" s="251" t="s">
        <v>10017</v>
      </c>
      <c r="S5972" s="251" t="s">
        <v>3997</v>
      </c>
      <c r="T5972" s="251" t="str">
        <f t="shared" si="374"/>
        <v>I080218081110F1010</v>
      </c>
      <c r="W5972" s="251" t="str">
        <f t="shared" si="375"/>
        <v>I080218081110-F1010</v>
      </c>
    </row>
    <row r="5973" spans="1:23" x14ac:dyDescent="0.3">
      <c r="A5973" s="256" t="str">
        <f t="shared" si="373"/>
        <v>I0802180-815600W050-00002</v>
      </c>
      <c r="B5973" s="251" t="s">
        <v>16688</v>
      </c>
      <c r="C5973" s="251" t="s">
        <v>10151</v>
      </c>
      <c r="D5973" s="251" t="s">
        <v>16686</v>
      </c>
      <c r="E5973" s="251" t="s">
        <v>14725</v>
      </c>
      <c r="F5973" s="251" t="s">
        <v>9964</v>
      </c>
      <c r="G5973" s="251" t="s">
        <v>101</v>
      </c>
      <c r="H5973" s="251" t="s">
        <v>16544</v>
      </c>
      <c r="I5973" s="257" t="str">
        <f t="shared" si="372"/>
        <v>-00002</v>
      </c>
      <c r="J5973" s="251">
        <v>2</v>
      </c>
      <c r="K5973" s="251">
        <v>2</v>
      </c>
      <c r="M5973" s="251" t="s">
        <v>9993</v>
      </c>
      <c r="N5973" s="251" t="s">
        <v>16260</v>
      </c>
      <c r="O5973" s="251">
        <v>2</v>
      </c>
      <c r="Q5973" s="251" t="s">
        <v>16688</v>
      </c>
      <c r="R5973" s="251" t="s">
        <v>10017</v>
      </c>
      <c r="S5973" s="251" t="s">
        <v>100</v>
      </c>
      <c r="T5973" s="251" t="str">
        <f t="shared" si="374"/>
        <v>I0802180815600W050</v>
      </c>
      <c r="W5973" s="251" t="str">
        <f t="shared" si="375"/>
        <v>I080218081560-0W050</v>
      </c>
    </row>
    <row r="5974" spans="1:23" x14ac:dyDescent="0.3">
      <c r="A5974" s="256" t="str">
        <f t="shared" si="373"/>
        <v>I0306265-811100K580-00004</v>
      </c>
      <c r="B5974" s="251" t="s">
        <v>16689</v>
      </c>
      <c r="C5974" s="251" t="s">
        <v>9954</v>
      </c>
      <c r="D5974" s="251" t="s">
        <v>16690</v>
      </c>
      <c r="E5974" s="251" t="s">
        <v>16691</v>
      </c>
      <c r="F5974" s="251" t="s">
        <v>9957</v>
      </c>
      <c r="G5974" s="251" t="s">
        <v>429</v>
      </c>
      <c r="H5974" s="251" t="s">
        <v>3422</v>
      </c>
      <c r="I5974" s="257" t="str">
        <f t="shared" si="372"/>
        <v>-00004</v>
      </c>
      <c r="J5974" s="251">
        <v>4</v>
      </c>
      <c r="K5974" s="251">
        <v>4</v>
      </c>
      <c r="M5974" s="251" t="s">
        <v>9958</v>
      </c>
      <c r="N5974" s="251" t="s">
        <v>14993</v>
      </c>
      <c r="O5974" s="251">
        <v>4</v>
      </c>
      <c r="Q5974" s="251" t="s">
        <v>16689</v>
      </c>
      <c r="R5974" s="251" t="s">
        <v>9960</v>
      </c>
      <c r="S5974" s="252" t="s">
        <v>428</v>
      </c>
      <c r="T5974" s="251" t="str">
        <f t="shared" si="374"/>
        <v>I0306265811100K580</v>
      </c>
      <c r="W5974" s="251" t="str">
        <f t="shared" si="375"/>
        <v>I030626581110-0K580</v>
      </c>
    </row>
    <row r="5975" spans="1:23" x14ac:dyDescent="0.3">
      <c r="A5975" s="256" t="str">
        <f t="shared" si="373"/>
        <v>I0306265-811300K520-00004</v>
      </c>
      <c r="B5975" s="251" t="s">
        <v>16692</v>
      </c>
      <c r="C5975" s="251" t="s">
        <v>9954</v>
      </c>
      <c r="D5975" s="251" t="s">
        <v>16690</v>
      </c>
      <c r="E5975" s="251" t="s">
        <v>16691</v>
      </c>
      <c r="F5975" s="251" t="s">
        <v>9962</v>
      </c>
      <c r="G5975" s="251" t="s">
        <v>277</v>
      </c>
      <c r="H5975" s="251" t="s">
        <v>5101</v>
      </c>
      <c r="I5975" s="257" t="str">
        <f t="shared" si="372"/>
        <v>-00004</v>
      </c>
      <c r="J5975" s="251">
        <v>4</v>
      </c>
      <c r="K5975" s="251">
        <v>4</v>
      </c>
      <c r="M5975" s="251" t="s">
        <v>9958</v>
      </c>
      <c r="N5975" s="251" t="s">
        <v>14993</v>
      </c>
      <c r="O5975" s="251">
        <v>4</v>
      </c>
      <c r="Q5975" s="251" t="s">
        <v>16692</v>
      </c>
      <c r="R5975" s="251" t="s">
        <v>9960</v>
      </c>
      <c r="S5975" s="252" t="s">
        <v>276</v>
      </c>
      <c r="T5975" s="251" t="str">
        <f t="shared" si="374"/>
        <v>I0306265811300K520</v>
      </c>
      <c r="W5975" s="251" t="str">
        <f t="shared" si="375"/>
        <v>I030626581130-0K520</v>
      </c>
    </row>
    <row r="5976" spans="1:23" x14ac:dyDescent="0.3">
      <c r="A5976" s="256" t="str">
        <f t="shared" si="373"/>
        <v>I0306265-811300K580-00012</v>
      </c>
      <c r="B5976" s="251" t="s">
        <v>16693</v>
      </c>
      <c r="C5976" s="251" t="s">
        <v>9954</v>
      </c>
      <c r="D5976" s="251" t="s">
        <v>16690</v>
      </c>
      <c r="E5976" s="251" t="s">
        <v>16691</v>
      </c>
      <c r="F5976" s="251" t="s">
        <v>9964</v>
      </c>
      <c r="G5976" s="251" t="s">
        <v>434</v>
      </c>
      <c r="H5976" s="251" t="s">
        <v>5101</v>
      </c>
      <c r="I5976" s="257" t="str">
        <f t="shared" si="372"/>
        <v>-00012</v>
      </c>
      <c r="J5976" s="251">
        <v>12</v>
      </c>
      <c r="K5976" s="251">
        <v>12</v>
      </c>
      <c r="M5976" s="251" t="s">
        <v>9958</v>
      </c>
      <c r="N5976" s="251" t="s">
        <v>14993</v>
      </c>
      <c r="O5976" s="251">
        <v>12</v>
      </c>
      <c r="Q5976" s="251" t="s">
        <v>16693</v>
      </c>
      <c r="R5976" s="251" t="s">
        <v>9960</v>
      </c>
      <c r="S5976" s="252" t="s">
        <v>433</v>
      </c>
      <c r="T5976" s="251" t="str">
        <f t="shared" si="374"/>
        <v>I0306265811300K580</v>
      </c>
      <c r="W5976" s="251" t="str">
        <f t="shared" si="375"/>
        <v>I030626581130-0K580</v>
      </c>
    </row>
    <row r="5977" spans="1:23" x14ac:dyDescent="0.3">
      <c r="A5977" s="256" t="str">
        <f t="shared" si="373"/>
        <v>I0306265-811500K580-00001</v>
      </c>
      <c r="B5977" s="251" t="s">
        <v>16694</v>
      </c>
      <c r="C5977" s="251" t="s">
        <v>9954</v>
      </c>
      <c r="D5977" s="251" t="s">
        <v>16690</v>
      </c>
      <c r="E5977" s="251" t="s">
        <v>16691</v>
      </c>
      <c r="F5977" s="251" t="s">
        <v>9966</v>
      </c>
      <c r="G5977" s="251" t="s">
        <v>437</v>
      </c>
      <c r="H5977" s="251" t="s">
        <v>3429</v>
      </c>
      <c r="I5977" s="257" t="str">
        <f t="shared" si="372"/>
        <v>-00001</v>
      </c>
      <c r="J5977" s="251">
        <v>1</v>
      </c>
      <c r="K5977" s="251">
        <v>1</v>
      </c>
      <c r="M5977" s="251" t="s">
        <v>9958</v>
      </c>
      <c r="N5977" s="251" t="s">
        <v>14993</v>
      </c>
      <c r="O5977" s="251">
        <v>1</v>
      </c>
      <c r="Q5977" s="251" t="s">
        <v>16694</v>
      </c>
      <c r="R5977" s="251" t="s">
        <v>9960</v>
      </c>
      <c r="S5977" s="252" t="s">
        <v>436</v>
      </c>
      <c r="T5977" s="251" t="str">
        <f t="shared" si="374"/>
        <v>I0306265811500K580</v>
      </c>
      <c r="W5977" s="251" t="str">
        <f t="shared" si="375"/>
        <v>I030626581150-0K580</v>
      </c>
    </row>
    <row r="5978" spans="1:23" x14ac:dyDescent="0.3">
      <c r="A5978" s="256" t="str">
        <f t="shared" si="373"/>
        <v>I0306265-811700K520-00002</v>
      </c>
      <c r="B5978" s="251" t="s">
        <v>16695</v>
      </c>
      <c r="C5978" s="251" t="s">
        <v>9954</v>
      </c>
      <c r="D5978" s="251" t="s">
        <v>16690</v>
      </c>
      <c r="E5978" s="251" t="s">
        <v>16691</v>
      </c>
      <c r="F5978" s="251" t="s">
        <v>9968</v>
      </c>
      <c r="G5978" s="251" t="s">
        <v>285</v>
      </c>
      <c r="H5978" s="251" t="s">
        <v>5102</v>
      </c>
      <c r="I5978" s="257" t="str">
        <f t="shared" si="372"/>
        <v>-00002</v>
      </c>
      <c r="J5978" s="251">
        <v>2</v>
      </c>
      <c r="K5978" s="251">
        <v>2</v>
      </c>
      <c r="M5978" s="251" t="s">
        <v>9958</v>
      </c>
      <c r="N5978" s="251" t="s">
        <v>14993</v>
      </c>
      <c r="O5978" s="251">
        <v>2</v>
      </c>
      <c r="Q5978" s="251" t="s">
        <v>16695</v>
      </c>
      <c r="R5978" s="251" t="s">
        <v>9960</v>
      </c>
      <c r="S5978" s="252" t="s">
        <v>284</v>
      </c>
      <c r="T5978" s="251" t="str">
        <f t="shared" si="374"/>
        <v>I0306265811700K520</v>
      </c>
      <c r="W5978" s="251" t="str">
        <f t="shared" si="375"/>
        <v>I030626581170-0K520</v>
      </c>
    </row>
    <row r="5979" spans="1:23" x14ac:dyDescent="0.3">
      <c r="A5979" s="256" t="str">
        <f t="shared" si="373"/>
        <v>I0306265-811700K580-00011</v>
      </c>
      <c r="B5979" s="251" t="s">
        <v>16696</v>
      </c>
      <c r="C5979" s="251" t="s">
        <v>9954</v>
      </c>
      <c r="D5979" s="251" t="s">
        <v>16690</v>
      </c>
      <c r="E5979" s="251" t="s">
        <v>16691</v>
      </c>
      <c r="F5979" s="251" t="s">
        <v>9970</v>
      </c>
      <c r="G5979" s="251" t="s">
        <v>442</v>
      </c>
      <c r="H5979" s="251" t="s">
        <v>5102</v>
      </c>
      <c r="I5979" s="257" t="str">
        <f t="shared" si="372"/>
        <v>-00011</v>
      </c>
      <c r="J5979" s="251">
        <v>11</v>
      </c>
      <c r="K5979" s="251">
        <v>11</v>
      </c>
      <c r="M5979" s="251" t="s">
        <v>9958</v>
      </c>
      <c r="N5979" s="251" t="s">
        <v>14993</v>
      </c>
      <c r="O5979" s="251">
        <v>11</v>
      </c>
      <c r="Q5979" s="251" t="s">
        <v>16696</v>
      </c>
      <c r="R5979" s="251" t="s">
        <v>9960</v>
      </c>
      <c r="S5979" s="252" t="s">
        <v>441</v>
      </c>
      <c r="T5979" s="251" t="str">
        <f t="shared" si="374"/>
        <v>I0306265811700K580</v>
      </c>
      <c r="W5979" s="251" t="str">
        <f t="shared" si="375"/>
        <v>I030626581170-0K580</v>
      </c>
    </row>
    <row r="5980" spans="1:23" x14ac:dyDescent="0.3">
      <c r="A5980" s="256" t="str">
        <f t="shared" si="373"/>
        <v>I0306265-815500K210-00001</v>
      </c>
      <c r="B5980" s="251" t="s">
        <v>16697</v>
      </c>
      <c r="C5980" s="251" t="s">
        <v>9954</v>
      </c>
      <c r="D5980" s="251" t="s">
        <v>16690</v>
      </c>
      <c r="E5980" s="251" t="s">
        <v>16691</v>
      </c>
      <c r="F5980" s="251" t="s">
        <v>9972</v>
      </c>
      <c r="G5980" s="251" t="s">
        <v>654</v>
      </c>
      <c r="H5980" s="251" t="s">
        <v>5202</v>
      </c>
      <c r="I5980" s="257" t="str">
        <f t="shared" si="372"/>
        <v>-00001</v>
      </c>
      <c r="J5980" s="251">
        <v>1</v>
      </c>
      <c r="K5980" s="251">
        <v>1</v>
      </c>
      <c r="M5980" s="251" t="s">
        <v>9958</v>
      </c>
      <c r="N5980" s="251" t="s">
        <v>14993</v>
      </c>
      <c r="O5980" s="251">
        <v>1</v>
      </c>
      <c r="Q5980" s="251" t="s">
        <v>16697</v>
      </c>
      <c r="R5980" s="251" t="s">
        <v>9960</v>
      </c>
      <c r="S5980" s="252" t="s">
        <v>653</v>
      </c>
      <c r="T5980" s="251" t="str">
        <f t="shared" si="374"/>
        <v>I0306265815500K210</v>
      </c>
      <c r="W5980" s="251" t="str">
        <f t="shared" si="375"/>
        <v>I030626581550-0K210</v>
      </c>
    </row>
    <row r="5981" spans="1:23" x14ac:dyDescent="0.3">
      <c r="A5981" s="256" t="str">
        <f t="shared" si="373"/>
        <v>I0306265-815600K210-00001</v>
      </c>
      <c r="B5981" s="251" t="s">
        <v>16698</v>
      </c>
      <c r="C5981" s="251" t="s">
        <v>9954</v>
      </c>
      <c r="D5981" s="251" t="s">
        <v>16690</v>
      </c>
      <c r="E5981" s="251" t="s">
        <v>16691</v>
      </c>
      <c r="F5981" s="251" t="s">
        <v>9974</v>
      </c>
      <c r="G5981" s="251" t="s">
        <v>670</v>
      </c>
      <c r="H5981" s="251" t="s">
        <v>5204</v>
      </c>
      <c r="I5981" s="257" t="str">
        <f t="shared" si="372"/>
        <v>-00001</v>
      </c>
      <c r="J5981" s="251">
        <v>1</v>
      </c>
      <c r="K5981" s="251">
        <v>1</v>
      </c>
      <c r="M5981" s="251" t="s">
        <v>9958</v>
      </c>
      <c r="N5981" s="251" t="s">
        <v>14993</v>
      </c>
      <c r="O5981" s="251">
        <v>1</v>
      </c>
      <c r="Q5981" s="251" t="s">
        <v>16698</v>
      </c>
      <c r="R5981" s="251" t="s">
        <v>9960</v>
      </c>
      <c r="S5981" s="252" t="s">
        <v>13</v>
      </c>
      <c r="T5981" s="251" t="str">
        <f t="shared" si="374"/>
        <v>I0306265815600K210</v>
      </c>
      <c r="W5981" s="251" t="str">
        <f t="shared" si="375"/>
        <v>I030626581560-0K210</v>
      </c>
    </row>
    <row r="5982" spans="1:23" x14ac:dyDescent="0.3">
      <c r="A5982" s="256" t="str">
        <f t="shared" si="373"/>
        <v>I0306266-525620K070-00002</v>
      </c>
      <c r="B5982" s="251" t="s">
        <v>16699</v>
      </c>
      <c r="C5982" s="251" t="s">
        <v>9954</v>
      </c>
      <c r="D5982" s="251" t="s">
        <v>9170</v>
      </c>
      <c r="E5982" s="251" t="s">
        <v>14854</v>
      </c>
      <c r="F5982" s="251" t="s">
        <v>9957</v>
      </c>
      <c r="G5982" s="251" t="s">
        <v>732</v>
      </c>
      <c r="H5982" s="251" t="s">
        <v>10161</v>
      </c>
      <c r="I5982" s="257" t="str">
        <f t="shared" si="372"/>
        <v>-00002</v>
      </c>
      <c r="J5982" s="251">
        <v>2</v>
      </c>
      <c r="K5982" s="251">
        <v>2</v>
      </c>
      <c r="M5982" s="251" t="s">
        <v>10007</v>
      </c>
      <c r="N5982" s="251" t="s">
        <v>16260</v>
      </c>
      <c r="O5982" s="251">
        <v>2</v>
      </c>
      <c r="Q5982" s="251" t="s">
        <v>16699</v>
      </c>
      <c r="R5982" s="251" t="s">
        <v>9960</v>
      </c>
      <c r="S5982" s="252" t="s">
        <v>731</v>
      </c>
      <c r="T5982" s="251" t="str">
        <f t="shared" si="374"/>
        <v>I0306266525620K070</v>
      </c>
      <c r="W5982" s="251" t="str">
        <f t="shared" si="375"/>
        <v>I030626652562-0K070</v>
      </c>
    </row>
    <row r="5983" spans="1:23" x14ac:dyDescent="0.3">
      <c r="A5983" s="256" t="str">
        <f t="shared" si="373"/>
        <v>I0306266-811100K520-00001</v>
      </c>
      <c r="B5983" s="251" t="s">
        <v>16700</v>
      </c>
      <c r="C5983" s="251" t="s">
        <v>9954</v>
      </c>
      <c r="D5983" s="251" t="s">
        <v>9170</v>
      </c>
      <c r="E5983" s="251" t="s">
        <v>14854</v>
      </c>
      <c r="F5983" s="251" t="s">
        <v>9962</v>
      </c>
      <c r="G5983" s="251" t="s">
        <v>269</v>
      </c>
      <c r="H5983" s="251" t="s">
        <v>3422</v>
      </c>
      <c r="I5983" s="257" t="str">
        <f t="shared" si="372"/>
        <v>-00001</v>
      </c>
      <c r="J5983" s="251">
        <v>1</v>
      </c>
      <c r="K5983" s="251">
        <v>1</v>
      </c>
      <c r="M5983" s="251" t="s">
        <v>9958</v>
      </c>
      <c r="N5983" s="251" t="s">
        <v>16260</v>
      </c>
      <c r="O5983" s="251">
        <v>1</v>
      </c>
      <c r="Q5983" s="251" t="s">
        <v>16700</v>
      </c>
      <c r="R5983" s="251" t="s">
        <v>9960</v>
      </c>
      <c r="S5983" s="252" t="s">
        <v>7</v>
      </c>
      <c r="T5983" s="251" t="str">
        <f t="shared" si="374"/>
        <v>I0306266811100K520</v>
      </c>
      <c r="W5983" s="251" t="str">
        <f t="shared" si="375"/>
        <v>I030626681110-0K520</v>
      </c>
    </row>
    <row r="5984" spans="1:23" x14ac:dyDescent="0.3">
      <c r="A5984" s="256" t="str">
        <f t="shared" si="373"/>
        <v>I0306266-811100K580-00002</v>
      </c>
      <c r="B5984" s="251" t="s">
        <v>16701</v>
      </c>
      <c r="C5984" s="251" t="s">
        <v>9954</v>
      </c>
      <c r="D5984" s="251" t="s">
        <v>9170</v>
      </c>
      <c r="E5984" s="251" t="s">
        <v>14854</v>
      </c>
      <c r="F5984" s="251" t="s">
        <v>9964</v>
      </c>
      <c r="G5984" s="251" t="s">
        <v>429</v>
      </c>
      <c r="H5984" s="251" t="s">
        <v>3422</v>
      </c>
      <c r="I5984" s="257" t="str">
        <f t="shared" si="372"/>
        <v>-00002</v>
      </c>
      <c r="J5984" s="251">
        <v>2</v>
      </c>
      <c r="K5984" s="251">
        <v>2</v>
      </c>
      <c r="M5984" s="251" t="s">
        <v>9958</v>
      </c>
      <c r="N5984" s="251" t="s">
        <v>16260</v>
      </c>
      <c r="O5984" s="251">
        <v>2</v>
      </c>
      <c r="Q5984" s="251" t="s">
        <v>16701</v>
      </c>
      <c r="R5984" s="251" t="s">
        <v>9960</v>
      </c>
      <c r="S5984" s="252" t="s">
        <v>428</v>
      </c>
      <c r="T5984" s="251" t="str">
        <f t="shared" si="374"/>
        <v>I0306266811100K580</v>
      </c>
      <c r="W5984" s="251" t="str">
        <f t="shared" si="375"/>
        <v>I030626681110-0K580</v>
      </c>
    </row>
    <row r="5985" spans="1:23" x14ac:dyDescent="0.3">
      <c r="A5985" s="256" t="str">
        <f t="shared" si="373"/>
        <v>I0306266-811100K590-00001</v>
      </c>
      <c r="B5985" s="251" t="s">
        <v>16702</v>
      </c>
      <c r="C5985" s="251" t="s">
        <v>9954</v>
      </c>
      <c r="D5985" s="251" t="s">
        <v>9170</v>
      </c>
      <c r="E5985" s="251" t="s">
        <v>14854</v>
      </c>
      <c r="F5985" s="251" t="s">
        <v>9966</v>
      </c>
      <c r="G5985" s="251" t="s">
        <v>397</v>
      </c>
      <c r="H5985" s="251" t="s">
        <v>3422</v>
      </c>
      <c r="I5985" s="257" t="str">
        <f t="shared" si="372"/>
        <v>-00001</v>
      </c>
      <c r="J5985" s="251">
        <v>1</v>
      </c>
      <c r="K5985" s="251">
        <v>1</v>
      </c>
      <c r="M5985" s="251" t="s">
        <v>9958</v>
      </c>
      <c r="N5985" s="251" t="s">
        <v>16260</v>
      </c>
      <c r="O5985" s="251">
        <v>1</v>
      </c>
      <c r="Q5985" s="251" t="s">
        <v>16702</v>
      </c>
      <c r="R5985" s="251" t="s">
        <v>9960</v>
      </c>
      <c r="S5985" s="252" t="s">
        <v>396</v>
      </c>
      <c r="T5985" s="251" t="str">
        <f t="shared" si="374"/>
        <v>I0306266811100K590</v>
      </c>
      <c r="W5985" s="251" t="str">
        <f t="shared" si="375"/>
        <v>I030626681110-0K590</v>
      </c>
    </row>
    <row r="5986" spans="1:23" x14ac:dyDescent="0.3">
      <c r="A5986" s="256" t="str">
        <f t="shared" si="373"/>
        <v>I0306266-811300K520-00008</v>
      </c>
      <c r="B5986" s="251" t="s">
        <v>16703</v>
      </c>
      <c r="C5986" s="251" t="s">
        <v>9954</v>
      </c>
      <c r="D5986" s="251" t="s">
        <v>9170</v>
      </c>
      <c r="E5986" s="251" t="s">
        <v>14854</v>
      </c>
      <c r="F5986" s="251" t="s">
        <v>9968</v>
      </c>
      <c r="G5986" s="251" t="s">
        <v>277</v>
      </c>
      <c r="H5986" s="251" t="s">
        <v>5101</v>
      </c>
      <c r="I5986" s="257" t="str">
        <f t="shared" si="372"/>
        <v>-00008</v>
      </c>
      <c r="J5986" s="251">
        <v>8</v>
      </c>
      <c r="K5986" s="251">
        <v>8</v>
      </c>
      <c r="M5986" s="251" t="s">
        <v>9958</v>
      </c>
      <c r="N5986" s="251" t="s">
        <v>16260</v>
      </c>
      <c r="O5986" s="251">
        <v>8</v>
      </c>
      <c r="Q5986" s="251" t="s">
        <v>16703</v>
      </c>
      <c r="R5986" s="251" t="s">
        <v>9960</v>
      </c>
      <c r="S5986" s="252" t="s">
        <v>276</v>
      </c>
      <c r="T5986" s="251" t="str">
        <f t="shared" si="374"/>
        <v>I0306266811300K520</v>
      </c>
      <c r="W5986" s="251" t="str">
        <f t="shared" si="375"/>
        <v>I030626681130-0K520</v>
      </c>
    </row>
    <row r="5987" spans="1:23" x14ac:dyDescent="0.3">
      <c r="A5987" s="256" t="str">
        <f t="shared" si="373"/>
        <v>I0306266-811300K580-00003</v>
      </c>
      <c r="B5987" s="251" t="s">
        <v>16704</v>
      </c>
      <c r="C5987" s="251" t="s">
        <v>9954</v>
      </c>
      <c r="D5987" s="251" t="s">
        <v>9170</v>
      </c>
      <c r="E5987" s="251" t="s">
        <v>14854</v>
      </c>
      <c r="F5987" s="251" t="s">
        <v>9970</v>
      </c>
      <c r="G5987" s="251" t="s">
        <v>434</v>
      </c>
      <c r="H5987" s="251" t="s">
        <v>5101</v>
      </c>
      <c r="I5987" s="257" t="str">
        <f t="shared" si="372"/>
        <v>-00003</v>
      </c>
      <c r="J5987" s="251">
        <v>3</v>
      </c>
      <c r="K5987" s="251">
        <v>3</v>
      </c>
      <c r="M5987" s="251" t="s">
        <v>9958</v>
      </c>
      <c r="N5987" s="251" t="s">
        <v>16260</v>
      </c>
      <c r="O5987" s="251">
        <v>3</v>
      </c>
      <c r="Q5987" s="251" t="s">
        <v>16704</v>
      </c>
      <c r="R5987" s="251" t="s">
        <v>9960</v>
      </c>
      <c r="S5987" s="252" t="s">
        <v>433</v>
      </c>
      <c r="T5987" s="251" t="str">
        <f t="shared" si="374"/>
        <v>I0306266811300K580</v>
      </c>
      <c r="W5987" s="251" t="str">
        <f t="shared" si="375"/>
        <v>I030626681130-0K580</v>
      </c>
    </row>
    <row r="5988" spans="1:23" x14ac:dyDescent="0.3">
      <c r="A5988" s="256" t="str">
        <f t="shared" si="373"/>
        <v>I0306266-8113852570-00004</v>
      </c>
      <c r="B5988" s="251" t="s">
        <v>16705</v>
      </c>
      <c r="C5988" s="251" t="s">
        <v>9954</v>
      </c>
      <c r="D5988" s="251" t="s">
        <v>9170</v>
      </c>
      <c r="E5988" s="251" t="s">
        <v>14854</v>
      </c>
      <c r="F5988" s="251" t="s">
        <v>9972</v>
      </c>
      <c r="G5988" s="251" t="s">
        <v>955</v>
      </c>
      <c r="H5988" s="251" t="s">
        <v>10349</v>
      </c>
      <c r="I5988" s="257" t="str">
        <f t="shared" si="372"/>
        <v>-00004</v>
      </c>
      <c r="J5988" s="251">
        <v>4</v>
      </c>
      <c r="K5988" s="251">
        <v>4</v>
      </c>
      <c r="M5988" s="251" t="s">
        <v>10007</v>
      </c>
      <c r="N5988" s="251" t="s">
        <v>16260</v>
      </c>
      <c r="O5988" s="251">
        <v>4</v>
      </c>
      <c r="Q5988" s="251" t="s">
        <v>16705</v>
      </c>
      <c r="R5988" s="251" t="s">
        <v>9960</v>
      </c>
      <c r="S5988" s="252">
        <v>8113852570</v>
      </c>
      <c r="T5988" s="251" t="str">
        <f t="shared" si="374"/>
        <v>I03062668113852570</v>
      </c>
      <c r="W5988" s="251" t="str">
        <f t="shared" si="375"/>
        <v>I030626681138-52570</v>
      </c>
    </row>
    <row r="5989" spans="1:23" x14ac:dyDescent="0.3">
      <c r="A5989" s="256" t="str">
        <f t="shared" si="373"/>
        <v>I0306266-811500K520-00001</v>
      </c>
      <c r="B5989" s="251" t="s">
        <v>16706</v>
      </c>
      <c r="C5989" s="251" t="s">
        <v>9954</v>
      </c>
      <c r="D5989" s="251" t="s">
        <v>9170</v>
      </c>
      <c r="E5989" s="251" t="s">
        <v>14854</v>
      </c>
      <c r="F5989" s="251" t="s">
        <v>9974</v>
      </c>
      <c r="G5989" s="251" t="s">
        <v>280</v>
      </c>
      <c r="H5989" s="251" t="s">
        <v>3429</v>
      </c>
      <c r="I5989" s="257" t="str">
        <f t="shared" si="372"/>
        <v>-00001</v>
      </c>
      <c r="J5989" s="251">
        <v>1</v>
      </c>
      <c r="K5989" s="251">
        <v>1</v>
      </c>
      <c r="M5989" s="251" t="s">
        <v>9958</v>
      </c>
      <c r="N5989" s="251" t="s">
        <v>16260</v>
      </c>
      <c r="O5989" s="251">
        <v>1</v>
      </c>
      <c r="Q5989" s="251" t="s">
        <v>16706</v>
      </c>
      <c r="R5989" s="251" t="s">
        <v>9960</v>
      </c>
      <c r="S5989" s="252" t="s">
        <v>12</v>
      </c>
      <c r="T5989" s="251" t="str">
        <f t="shared" si="374"/>
        <v>I0306266811500K520</v>
      </c>
      <c r="W5989" s="251" t="str">
        <f t="shared" si="375"/>
        <v>I030626681150-0K520</v>
      </c>
    </row>
    <row r="5990" spans="1:23" x14ac:dyDescent="0.3">
      <c r="A5990" s="256" t="str">
        <f t="shared" si="373"/>
        <v>I0306266-811500K580-00004</v>
      </c>
      <c r="B5990" s="251" t="s">
        <v>16707</v>
      </c>
      <c r="C5990" s="251" t="s">
        <v>9954</v>
      </c>
      <c r="D5990" s="251" t="s">
        <v>9170</v>
      </c>
      <c r="E5990" s="251" t="s">
        <v>14854</v>
      </c>
      <c r="F5990" s="251" t="s">
        <v>9976</v>
      </c>
      <c r="G5990" s="251" t="s">
        <v>437</v>
      </c>
      <c r="H5990" s="251" t="s">
        <v>3429</v>
      </c>
      <c r="I5990" s="257" t="str">
        <f t="shared" si="372"/>
        <v>-00004</v>
      </c>
      <c r="J5990" s="251">
        <v>4</v>
      </c>
      <c r="K5990" s="251">
        <v>4</v>
      </c>
      <c r="M5990" s="251" t="s">
        <v>9958</v>
      </c>
      <c r="N5990" s="251" t="s">
        <v>16260</v>
      </c>
      <c r="O5990" s="251">
        <v>4</v>
      </c>
      <c r="Q5990" s="251" t="s">
        <v>16707</v>
      </c>
      <c r="R5990" s="251" t="s">
        <v>9960</v>
      </c>
      <c r="S5990" s="252" t="s">
        <v>436</v>
      </c>
      <c r="T5990" s="251" t="str">
        <f t="shared" si="374"/>
        <v>I0306266811500K580</v>
      </c>
      <c r="W5990" s="251" t="str">
        <f t="shared" si="375"/>
        <v>I030626681150-0K580</v>
      </c>
    </row>
    <row r="5991" spans="1:23" x14ac:dyDescent="0.3">
      <c r="A5991" s="256" t="str">
        <f t="shared" si="373"/>
        <v>I0306266-811700K520-00005</v>
      </c>
      <c r="B5991" s="251" t="s">
        <v>9172</v>
      </c>
      <c r="C5991" s="251" t="s">
        <v>9954</v>
      </c>
      <c r="D5991" s="251" t="s">
        <v>9170</v>
      </c>
      <c r="E5991" s="251" t="s">
        <v>14854</v>
      </c>
      <c r="F5991" s="251" t="s">
        <v>9978</v>
      </c>
      <c r="G5991" s="251" t="s">
        <v>285</v>
      </c>
      <c r="H5991" s="251" t="s">
        <v>5102</v>
      </c>
      <c r="I5991" s="257" t="str">
        <f t="shared" si="372"/>
        <v>-00005</v>
      </c>
      <c r="J5991" s="251">
        <v>5</v>
      </c>
      <c r="K5991" s="251">
        <v>5</v>
      </c>
      <c r="M5991" s="251" t="s">
        <v>9958</v>
      </c>
      <c r="N5991" s="251" t="s">
        <v>16260</v>
      </c>
      <c r="O5991" s="251">
        <v>5</v>
      </c>
      <c r="Q5991" s="251" t="s">
        <v>9172</v>
      </c>
      <c r="R5991" s="251" t="s">
        <v>9960</v>
      </c>
      <c r="S5991" s="252" t="s">
        <v>284</v>
      </c>
      <c r="T5991" s="251" t="str">
        <f t="shared" si="374"/>
        <v>I0306266811700K520</v>
      </c>
      <c r="W5991" s="251" t="str">
        <f t="shared" si="375"/>
        <v>I030626681170-0K520</v>
      </c>
    </row>
    <row r="5992" spans="1:23" x14ac:dyDescent="0.3">
      <c r="A5992" s="256" t="str">
        <f t="shared" si="373"/>
        <v>I0306266-811700K580-00015</v>
      </c>
      <c r="B5992" s="251" t="s">
        <v>16708</v>
      </c>
      <c r="C5992" s="251" t="s">
        <v>9954</v>
      </c>
      <c r="D5992" s="251" t="s">
        <v>9170</v>
      </c>
      <c r="E5992" s="251" t="s">
        <v>14854</v>
      </c>
      <c r="F5992" s="251" t="s">
        <v>9980</v>
      </c>
      <c r="G5992" s="251" t="s">
        <v>442</v>
      </c>
      <c r="H5992" s="251" t="s">
        <v>5102</v>
      </c>
      <c r="I5992" s="257" t="str">
        <f t="shared" si="372"/>
        <v>-00015</v>
      </c>
      <c r="J5992" s="251">
        <v>15</v>
      </c>
      <c r="K5992" s="251">
        <v>15</v>
      </c>
      <c r="M5992" s="251" t="s">
        <v>9958</v>
      </c>
      <c r="N5992" s="251" t="s">
        <v>16260</v>
      </c>
      <c r="O5992" s="251">
        <v>15</v>
      </c>
      <c r="Q5992" s="251" t="s">
        <v>16708</v>
      </c>
      <c r="R5992" s="251" t="s">
        <v>9960</v>
      </c>
      <c r="S5992" s="252" t="s">
        <v>441</v>
      </c>
      <c r="T5992" s="251" t="str">
        <f t="shared" si="374"/>
        <v>I0306266811700K580</v>
      </c>
      <c r="W5992" s="251" t="str">
        <f t="shared" si="375"/>
        <v>I030626681170-0K580</v>
      </c>
    </row>
    <row r="5993" spans="1:23" x14ac:dyDescent="0.3">
      <c r="A5993" s="256" t="str">
        <f t="shared" si="373"/>
        <v>I0306266-815500K210-00006</v>
      </c>
      <c r="B5993" s="251" t="s">
        <v>16709</v>
      </c>
      <c r="C5993" s="251" t="s">
        <v>9954</v>
      </c>
      <c r="D5993" s="251" t="s">
        <v>9170</v>
      </c>
      <c r="E5993" s="251" t="s">
        <v>14854</v>
      </c>
      <c r="F5993" s="251" t="s">
        <v>9982</v>
      </c>
      <c r="G5993" s="251" t="s">
        <v>654</v>
      </c>
      <c r="H5993" s="251" t="s">
        <v>5202</v>
      </c>
      <c r="I5993" s="257" t="str">
        <f t="shared" si="372"/>
        <v>-00006</v>
      </c>
      <c r="J5993" s="251">
        <v>6</v>
      </c>
      <c r="K5993" s="251">
        <v>6</v>
      </c>
      <c r="M5993" s="251" t="s">
        <v>9958</v>
      </c>
      <c r="N5993" s="251" t="s">
        <v>16260</v>
      </c>
      <c r="O5993" s="251">
        <v>6</v>
      </c>
      <c r="Q5993" s="251" t="s">
        <v>16709</v>
      </c>
      <c r="R5993" s="251" t="s">
        <v>9960</v>
      </c>
      <c r="S5993" s="252" t="s">
        <v>653</v>
      </c>
      <c r="T5993" s="251" t="str">
        <f t="shared" si="374"/>
        <v>I0306266815500K210</v>
      </c>
      <c r="W5993" s="251" t="str">
        <f t="shared" si="375"/>
        <v>I030626681550-0K210</v>
      </c>
    </row>
    <row r="5994" spans="1:23" x14ac:dyDescent="0.3">
      <c r="A5994" s="256" t="str">
        <f t="shared" si="373"/>
        <v>I0306266-815500K240-00009</v>
      </c>
      <c r="B5994" s="251" t="s">
        <v>16710</v>
      </c>
      <c r="C5994" s="251" t="s">
        <v>9954</v>
      </c>
      <c r="D5994" s="251" t="s">
        <v>9170</v>
      </c>
      <c r="E5994" s="251" t="s">
        <v>14854</v>
      </c>
      <c r="F5994" s="251" t="s">
        <v>9984</v>
      </c>
      <c r="G5994" s="251" t="s">
        <v>727</v>
      </c>
      <c r="H5994" s="251" t="s">
        <v>5202</v>
      </c>
      <c r="I5994" s="257" t="str">
        <f t="shared" si="372"/>
        <v>-00009</v>
      </c>
      <c r="J5994" s="251">
        <v>9</v>
      </c>
      <c r="K5994" s="251">
        <v>9</v>
      </c>
      <c r="M5994" s="251" t="s">
        <v>9958</v>
      </c>
      <c r="N5994" s="251" t="s">
        <v>16260</v>
      </c>
      <c r="O5994" s="251">
        <v>9</v>
      </c>
      <c r="Q5994" s="251" t="s">
        <v>16710</v>
      </c>
      <c r="R5994" s="251" t="s">
        <v>9960</v>
      </c>
      <c r="S5994" s="252" t="s">
        <v>726</v>
      </c>
      <c r="T5994" s="251" t="str">
        <f t="shared" si="374"/>
        <v>I0306266815500K240</v>
      </c>
      <c r="W5994" s="251" t="str">
        <f t="shared" si="375"/>
        <v>I030626681550-0K240</v>
      </c>
    </row>
    <row r="5995" spans="1:23" x14ac:dyDescent="0.3">
      <c r="A5995" s="256" t="str">
        <f t="shared" si="373"/>
        <v>I0306266-815500K630-00003</v>
      </c>
      <c r="B5995" s="251" t="s">
        <v>16711</v>
      </c>
      <c r="C5995" s="251" t="s">
        <v>9954</v>
      </c>
      <c r="D5995" s="251" t="s">
        <v>9170</v>
      </c>
      <c r="E5995" s="251" t="s">
        <v>14854</v>
      </c>
      <c r="F5995" s="251" t="s">
        <v>9986</v>
      </c>
      <c r="G5995" s="251" t="s">
        <v>3385</v>
      </c>
      <c r="H5995" s="251" t="s">
        <v>5202</v>
      </c>
      <c r="I5995" s="257" t="str">
        <f t="shared" si="372"/>
        <v>-00003</v>
      </c>
      <c r="J5995" s="251">
        <v>3</v>
      </c>
      <c r="K5995" s="251">
        <v>3</v>
      </c>
      <c r="M5995" s="251" t="s">
        <v>9958</v>
      </c>
      <c r="N5995" s="251" t="s">
        <v>16260</v>
      </c>
      <c r="O5995" s="251">
        <v>3</v>
      </c>
      <c r="Q5995" s="251" t="s">
        <v>16711</v>
      </c>
      <c r="R5995" s="251" t="s">
        <v>9960</v>
      </c>
      <c r="S5995" s="252" t="s">
        <v>3366</v>
      </c>
      <c r="T5995" s="251" t="str">
        <f t="shared" si="374"/>
        <v>I0306266815500K630</v>
      </c>
      <c r="W5995" s="251" t="str">
        <f t="shared" si="375"/>
        <v>I030626681550-0K630</v>
      </c>
    </row>
    <row r="5996" spans="1:23" x14ac:dyDescent="0.3">
      <c r="A5996" s="256" t="str">
        <f t="shared" si="373"/>
        <v>I0306266-815510K240-00018</v>
      </c>
      <c r="B5996" s="251" t="s">
        <v>16712</v>
      </c>
      <c r="C5996" s="251" t="s">
        <v>9954</v>
      </c>
      <c r="D5996" s="251" t="s">
        <v>9170</v>
      </c>
      <c r="E5996" s="251" t="s">
        <v>14854</v>
      </c>
      <c r="F5996" s="251" t="s">
        <v>9988</v>
      </c>
      <c r="G5996" s="251" t="s">
        <v>740</v>
      </c>
      <c r="H5996" s="251" t="s">
        <v>3436</v>
      </c>
      <c r="I5996" s="257" t="str">
        <f t="shared" si="372"/>
        <v>-00018</v>
      </c>
      <c r="J5996" s="251">
        <v>18</v>
      </c>
      <c r="K5996" s="251">
        <v>18</v>
      </c>
      <c r="M5996" s="251" t="s">
        <v>9958</v>
      </c>
      <c r="N5996" s="251" t="s">
        <v>16260</v>
      </c>
      <c r="O5996" s="251">
        <v>18</v>
      </c>
      <c r="Q5996" s="251" t="s">
        <v>16712</v>
      </c>
      <c r="R5996" s="251" t="s">
        <v>9960</v>
      </c>
      <c r="S5996" s="252" t="s">
        <v>9</v>
      </c>
      <c r="T5996" s="251" t="str">
        <f t="shared" si="374"/>
        <v>I0306266815510K240</v>
      </c>
      <c r="W5996" s="251" t="str">
        <f t="shared" si="375"/>
        <v>I030626681551-0K240</v>
      </c>
    </row>
    <row r="5997" spans="1:23" x14ac:dyDescent="0.3">
      <c r="A5997" s="256" t="str">
        <f t="shared" si="373"/>
        <v>I0306266-815550K210-00001</v>
      </c>
      <c r="B5997" s="251" t="s">
        <v>16713</v>
      </c>
      <c r="C5997" s="251" t="s">
        <v>9954</v>
      </c>
      <c r="D5997" s="251" t="s">
        <v>9170</v>
      </c>
      <c r="E5997" s="251" t="s">
        <v>14854</v>
      </c>
      <c r="F5997" s="251" t="s">
        <v>9990</v>
      </c>
      <c r="G5997" s="251" t="s">
        <v>663</v>
      </c>
      <c r="H5997" s="251" t="s">
        <v>3440</v>
      </c>
      <c r="I5997" s="257" t="str">
        <f t="shared" si="372"/>
        <v>-00001</v>
      </c>
      <c r="J5997" s="251">
        <v>1</v>
      </c>
      <c r="K5997" s="251">
        <v>1</v>
      </c>
      <c r="M5997" s="251" t="s">
        <v>10007</v>
      </c>
      <c r="N5997" s="251" t="s">
        <v>16260</v>
      </c>
      <c r="O5997" s="251">
        <v>1</v>
      </c>
      <c r="Q5997" s="251" t="s">
        <v>16713</v>
      </c>
      <c r="R5997" s="251" t="s">
        <v>9960</v>
      </c>
      <c r="S5997" s="252" t="s">
        <v>662</v>
      </c>
      <c r="T5997" s="251" t="str">
        <f t="shared" si="374"/>
        <v>I0306266815550K210</v>
      </c>
      <c r="W5997" s="251" t="str">
        <f t="shared" si="375"/>
        <v>I030626681555-0K210</v>
      </c>
    </row>
    <row r="5998" spans="1:23" x14ac:dyDescent="0.3">
      <c r="A5998" s="256" t="str">
        <f t="shared" si="373"/>
        <v>I0306266-815600K210-00003</v>
      </c>
      <c r="B5998" s="251" t="s">
        <v>16714</v>
      </c>
      <c r="C5998" s="251" t="s">
        <v>9954</v>
      </c>
      <c r="D5998" s="251" t="s">
        <v>9170</v>
      </c>
      <c r="E5998" s="251" t="s">
        <v>14854</v>
      </c>
      <c r="F5998" s="251" t="s">
        <v>9992</v>
      </c>
      <c r="G5998" s="251" t="s">
        <v>670</v>
      </c>
      <c r="H5998" s="251" t="s">
        <v>5204</v>
      </c>
      <c r="I5998" s="257" t="str">
        <f t="shared" si="372"/>
        <v>-00003</v>
      </c>
      <c r="J5998" s="251">
        <v>3</v>
      </c>
      <c r="K5998" s="251">
        <v>3</v>
      </c>
      <c r="M5998" s="251" t="s">
        <v>9958</v>
      </c>
      <c r="N5998" s="251" t="s">
        <v>16260</v>
      </c>
      <c r="O5998" s="251">
        <v>3</v>
      </c>
      <c r="Q5998" s="251" t="s">
        <v>16714</v>
      </c>
      <c r="R5998" s="251" t="s">
        <v>9960</v>
      </c>
      <c r="S5998" s="252" t="s">
        <v>13</v>
      </c>
      <c r="T5998" s="251" t="str">
        <f t="shared" si="374"/>
        <v>I0306266815600K210</v>
      </c>
      <c r="W5998" s="251" t="str">
        <f t="shared" si="375"/>
        <v>I030626681560-0K210</v>
      </c>
    </row>
    <row r="5999" spans="1:23" x14ac:dyDescent="0.3">
      <c r="A5999" s="256" t="str">
        <f t="shared" si="373"/>
        <v>I0306266-815600K240-00005</v>
      </c>
      <c r="B5999" s="251" t="s">
        <v>16715</v>
      </c>
      <c r="C5999" s="251" t="s">
        <v>9954</v>
      </c>
      <c r="D5999" s="251" t="s">
        <v>9170</v>
      </c>
      <c r="E5999" s="251" t="s">
        <v>14854</v>
      </c>
      <c r="F5999" s="251" t="s">
        <v>9995</v>
      </c>
      <c r="G5999" s="251" t="s">
        <v>744</v>
      </c>
      <c r="H5999" s="251" t="s">
        <v>5204</v>
      </c>
      <c r="I5999" s="257" t="str">
        <f t="shared" si="372"/>
        <v>-00005</v>
      </c>
      <c r="J5999" s="251">
        <v>5</v>
      </c>
      <c r="K5999" s="251">
        <v>5</v>
      </c>
      <c r="M5999" s="251" t="s">
        <v>9958</v>
      </c>
      <c r="N5999" s="251" t="s">
        <v>16260</v>
      </c>
      <c r="O5999" s="251">
        <v>5</v>
      </c>
      <c r="Q5999" s="251" t="s">
        <v>16715</v>
      </c>
      <c r="R5999" s="251" t="s">
        <v>9960</v>
      </c>
      <c r="S5999" s="252" t="s">
        <v>743</v>
      </c>
      <c r="T5999" s="251" t="str">
        <f t="shared" si="374"/>
        <v>I0306266815600K240</v>
      </c>
      <c r="W5999" s="251" t="str">
        <f t="shared" si="375"/>
        <v>I030626681560-0K240</v>
      </c>
    </row>
    <row r="6000" spans="1:23" x14ac:dyDescent="0.3">
      <c r="A6000" s="256" t="str">
        <f t="shared" si="373"/>
        <v>I0306266-815600K590-00003</v>
      </c>
      <c r="B6000" s="251" t="s">
        <v>16716</v>
      </c>
      <c r="C6000" s="251" t="s">
        <v>9954</v>
      </c>
      <c r="D6000" s="251" t="s">
        <v>9170</v>
      </c>
      <c r="E6000" s="251" t="s">
        <v>14854</v>
      </c>
      <c r="F6000" s="251" t="s">
        <v>9997</v>
      </c>
      <c r="G6000" s="251" t="s">
        <v>3386</v>
      </c>
      <c r="H6000" s="251" t="s">
        <v>5204</v>
      </c>
      <c r="I6000" s="257" t="str">
        <f t="shared" si="372"/>
        <v>-00003</v>
      </c>
      <c r="J6000" s="251">
        <v>3</v>
      </c>
      <c r="K6000" s="251">
        <v>3</v>
      </c>
      <c r="M6000" s="251" t="s">
        <v>9958</v>
      </c>
      <c r="N6000" s="251" t="s">
        <v>16260</v>
      </c>
      <c r="O6000" s="251">
        <v>3</v>
      </c>
      <c r="Q6000" s="251" t="s">
        <v>16716</v>
      </c>
      <c r="R6000" s="251" t="s">
        <v>9960</v>
      </c>
      <c r="S6000" s="252" t="s">
        <v>3370</v>
      </c>
      <c r="T6000" s="251" t="str">
        <f t="shared" si="374"/>
        <v>I0306266815600K590</v>
      </c>
      <c r="W6000" s="251" t="str">
        <f t="shared" si="375"/>
        <v>I030626681560-0K590</v>
      </c>
    </row>
    <row r="6001" spans="1:23" x14ac:dyDescent="0.3">
      <c r="A6001" s="256" t="str">
        <f t="shared" si="373"/>
        <v>I0306266-815610K240-00015</v>
      </c>
      <c r="B6001" s="251" t="s">
        <v>16717</v>
      </c>
      <c r="C6001" s="251" t="s">
        <v>9954</v>
      </c>
      <c r="D6001" s="251" t="s">
        <v>9170</v>
      </c>
      <c r="E6001" s="251" t="s">
        <v>14854</v>
      </c>
      <c r="F6001" s="251" t="s">
        <v>10000</v>
      </c>
      <c r="G6001" s="251" t="s">
        <v>753</v>
      </c>
      <c r="H6001" s="251" t="s">
        <v>3443</v>
      </c>
      <c r="I6001" s="257" t="str">
        <f t="shared" si="372"/>
        <v>-00015</v>
      </c>
      <c r="J6001" s="251">
        <v>15</v>
      </c>
      <c r="K6001" s="251">
        <v>15</v>
      </c>
      <c r="M6001" s="251" t="s">
        <v>9958</v>
      </c>
      <c r="N6001" s="251" t="s">
        <v>16260</v>
      </c>
      <c r="O6001" s="251">
        <v>15</v>
      </c>
      <c r="Q6001" s="251" t="s">
        <v>16717</v>
      </c>
      <c r="R6001" s="251" t="s">
        <v>9960</v>
      </c>
      <c r="S6001" s="252" t="s">
        <v>10</v>
      </c>
      <c r="T6001" s="251" t="str">
        <f t="shared" si="374"/>
        <v>I0306266815610K240</v>
      </c>
      <c r="W6001" s="251" t="str">
        <f t="shared" si="375"/>
        <v>I030626681561-0K240</v>
      </c>
    </row>
    <row r="6002" spans="1:23" x14ac:dyDescent="0.3">
      <c r="A6002" s="256" t="str">
        <f t="shared" si="373"/>
        <v>I0306266-815800K050-00003</v>
      </c>
      <c r="B6002" s="251" t="s">
        <v>16718</v>
      </c>
      <c r="C6002" s="251" t="s">
        <v>9954</v>
      </c>
      <c r="D6002" s="251" t="s">
        <v>9170</v>
      </c>
      <c r="E6002" s="251" t="s">
        <v>14854</v>
      </c>
      <c r="F6002" s="251" t="s">
        <v>10002</v>
      </c>
      <c r="G6002" s="251" t="s">
        <v>756</v>
      </c>
      <c r="H6002" s="251" t="s">
        <v>758</v>
      </c>
      <c r="I6002" s="257" t="str">
        <f t="shared" si="372"/>
        <v>-00003</v>
      </c>
      <c r="J6002" s="251">
        <v>3</v>
      </c>
      <c r="K6002" s="251">
        <v>3</v>
      </c>
      <c r="M6002" s="251" t="s">
        <v>9958</v>
      </c>
      <c r="N6002" s="251" t="s">
        <v>16260</v>
      </c>
      <c r="O6002" s="251">
        <v>3</v>
      </c>
      <c r="Q6002" s="251" t="s">
        <v>16718</v>
      </c>
      <c r="R6002" s="251" t="s">
        <v>9960</v>
      </c>
      <c r="S6002" s="252" t="s">
        <v>6</v>
      </c>
      <c r="T6002" s="251" t="str">
        <f t="shared" si="374"/>
        <v>I0306266815800K050</v>
      </c>
      <c r="W6002" s="251" t="str">
        <f t="shared" si="375"/>
        <v>I030626681580-0K050</v>
      </c>
    </row>
    <row r="6003" spans="1:23" x14ac:dyDescent="0.3">
      <c r="A6003" s="256" t="str">
        <f t="shared" si="373"/>
        <v>I0306266-815800K260-00001</v>
      </c>
      <c r="B6003" s="251" t="s">
        <v>16719</v>
      </c>
      <c r="C6003" s="251" t="s">
        <v>9954</v>
      </c>
      <c r="D6003" s="251" t="s">
        <v>9170</v>
      </c>
      <c r="E6003" s="251" t="s">
        <v>14854</v>
      </c>
      <c r="F6003" s="251" t="s">
        <v>10005</v>
      </c>
      <c r="G6003" s="251" t="s">
        <v>3387</v>
      </c>
      <c r="H6003" s="251" t="s">
        <v>758</v>
      </c>
      <c r="I6003" s="257" t="str">
        <f t="shared" si="372"/>
        <v>-00001</v>
      </c>
      <c r="J6003" s="251">
        <v>1</v>
      </c>
      <c r="K6003" s="251">
        <v>1</v>
      </c>
      <c r="M6003" s="251" t="s">
        <v>9993</v>
      </c>
      <c r="N6003" s="251" t="s">
        <v>16260</v>
      </c>
      <c r="O6003" s="251">
        <v>1</v>
      </c>
      <c r="Q6003" s="251" t="s">
        <v>16719</v>
      </c>
      <c r="R6003" s="251" t="s">
        <v>9960</v>
      </c>
      <c r="S6003" s="252" t="s">
        <v>3374</v>
      </c>
      <c r="T6003" s="251" t="str">
        <f t="shared" si="374"/>
        <v>I0306266815800K260</v>
      </c>
      <c r="W6003" s="251" t="str">
        <f t="shared" si="375"/>
        <v>I030626681580-0K260</v>
      </c>
    </row>
    <row r="6004" spans="1:23" x14ac:dyDescent="0.3">
      <c r="A6004" s="256" t="str">
        <f t="shared" si="373"/>
        <v>I0306266-815810K050-00008</v>
      </c>
      <c r="B6004" s="251" t="s">
        <v>16720</v>
      </c>
      <c r="C6004" s="251" t="s">
        <v>9954</v>
      </c>
      <c r="D6004" s="251" t="s">
        <v>9170</v>
      </c>
      <c r="E6004" s="251" t="s">
        <v>14854</v>
      </c>
      <c r="F6004" s="251" t="s">
        <v>10009</v>
      </c>
      <c r="G6004" s="251" t="s">
        <v>763</v>
      </c>
      <c r="H6004" s="251" t="s">
        <v>5218</v>
      </c>
      <c r="I6004" s="257" t="str">
        <f t="shared" si="372"/>
        <v>-00008</v>
      </c>
      <c r="J6004" s="251">
        <v>8</v>
      </c>
      <c r="K6004" s="251">
        <v>8</v>
      </c>
      <c r="M6004" s="251" t="s">
        <v>9958</v>
      </c>
      <c r="N6004" s="251" t="s">
        <v>16260</v>
      </c>
      <c r="O6004" s="251">
        <v>8</v>
      </c>
      <c r="Q6004" s="251" t="s">
        <v>16720</v>
      </c>
      <c r="R6004" s="251" t="s">
        <v>9960</v>
      </c>
      <c r="S6004" s="252" t="s">
        <v>762</v>
      </c>
      <c r="T6004" s="251" t="str">
        <f t="shared" si="374"/>
        <v>I0306266815810K050</v>
      </c>
      <c r="W6004" s="251" t="str">
        <f t="shared" si="375"/>
        <v>I030626681581-0K050</v>
      </c>
    </row>
    <row r="6005" spans="1:23" x14ac:dyDescent="0.3">
      <c r="A6005" s="256" t="str">
        <f t="shared" si="373"/>
        <v>I0306266-815900K050-00002</v>
      </c>
      <c r="B6005" s="251" t="s">
        <v>16721</v>
      </c>
      <c r="C6005" s="251" t="s">
        <v>9954</v>
      </c>
      <c r="D6005" s="251" t="s">
        <v>9170</v>
      </c>
      <c r="E6005" s="251" t="s">
        <v>14854</v>
      </c>
      <c r="F6005" s="251" t="s">
        <v>10012</v>
      </c>
      <c r="G6005" s="251" t="s">
        <v>767</v>
      </c>
      <c r="H6005" s="251" t="s">
        <v>770</v>
      </c>
      <c r="I6005" s="257" t="str">
        <f t="shared" si="372"/>
        <v>-00002</v>
      </c>
      <c r="J6005" s="251">
        <v>2</v>
      </c>
      <c r="K6005" s="251">
        <v>2</v>
      </c>
      <c r="M6005" s="251" t="s">
        <v>9958</v>
      </c>
      <c r="N6005" s="251" t="s">
        <v>16260</v>
      </c>
      <c r="O6005" s="251">
        <v>2</v>
      </c>
      <c r="Q6005" s="251" t="s">
        <v>16721</v>
      </c>
      <c r="R6005" s="251" t="s">
        <v>9960</v>
      </c>
      <c r="S6005" s="252" t="s">
        <v>766</v>
      </c>
      <c r="T6005" s="251" t="str">
        <f t="shared" si="374"/>
        <v>I0306266815900K050</v>
      </c>
      <c r="W6005" s="251" t="str">
        <f t="shared" si="375"/>
        <v>I030626681590-0K050</v>
      </c>
    </row>
    <row r="6006" spans="1:23" x14ac:dyDescent="0.3">
      <c r="A6006" s="256" t="str">
        <f t="shared" si="373"/>
        <v>I0306266-815900K260-00002</v>
      </c>
      <c r="B6006" s="251" t="s">
        <v>16722</v>
      </c>
      <c r="C6006" s="251" t="s">
        <v>9954</v>
      </c>
      <c r="D6006" s="251" t="s">
        <v>9170</v>
      </c>
      <c r="E6006" s="251" t="s">
        <v>14854</v>
      </c>
      <c r="F6006" s="251" t="s">
        <v>10188</v>
      </c>
      <c r="G6006" s="251" t="s">
        <v>3388</v>
      </c>
      <c r="H6006" s="251" t="s">
        <v>770</v>
      </c>
      <c r="I6006" s="257" t="str">
        <f t="shared" si="372"/>
        <v>-00002</v>
      </c>
      <c r="J6006" s="251">
        <v>2</v>
      </c>
      <c r="K6006" s="251">
        <v>2</v>
      </c>
      <c r="M6006" s="251" t="s">
        <v>9993</v>
      </c>
      <c r="N6006" s="251" t="s">
        <v>16260</v>
      </c>
      <c r="O6006" s="251">
        <v>2</v>
      </c>
      <c r="Q6006" s="251" t="s">
        <v>16722</v>
      </c>
      <c r="R6006" s="251" t="s">
        <v>9960</v>
      </c>
      <c r="S6006" s="252" t="s">
        <v>3377</v>
      </c>
      <c r="T6006" s="251" t="str">
        <f t="shared" si="374"/>
        <v>I0306266815900K260</v>
      </c>
      <c r="W6006" s="251" t="str">
        <f t="shared" si="375"/>
        <v>I030626681590-0K260</v>
      </c>
    </row>
    <row r="6007" spans="1:23" x14ac:dyDescent="0.3">
      <c r="A6007" s="256" t="str">
        <f t="shared" si="373"/>
        <v>I0306266-815910K050-00003</v>
      </c>
      <c r="B6007" s="251" t="s">
        <v>16723</v>
      </c>
      <c r="C6007" s="251" t="s">
        <v>9954</v>
      </c>
      <c r="D6007" s="251" t="s">
        <v>9170</v>
      </c>
      <c r="E6007" s="251" t="s">
        <v>14854</v>
      </c>
      <c r="F6007" s="251" t="s">
        <v>10190</v>
      </c>
      <c r="G6007" s="251" t="s">
        <v>777</v>
      </c>
      <c r="H6007" s="251" t="s">
        <v>5219</v>
      </c>
      <c r="I6007" s="257" t="str">
        <f t="shared" si="372"/>
        <v>-00003</v>
      </c>
      <c r="J6007" s="251">
        <v>3</v>
      </c>
      <c r="K6007" s="251">
        <v>3</v>
      </c>
      <c r="M6007" s="251" t="s">
        <v>9958</v>
      </c>
      <c r="N6007" s="251" t="s">
        <v>16260</v>
      </c>
      <c r="O6007" s="251">
        <v>3</v>
      </c>
      <c r="Q6007" s="251" t="s">
        <v>16723</v>
      </c>
      <c r="R6007" s="251" t="s">
        <v>9960</v>
      </c>
      <c r="S6007" s="252" t="s">
        <v>776</v>
      </c>
      <c r="T6007" s="251" t="str">
        <f t="shared" si="374"/>
        <v>I0306266815910K050</v>
      </c>
      <c r="W6007" s="251" t="str">
        <f t="shared" si="375"/>
        <v>I030626681591-0K050</v>
      </c>
    </row>
    <row r="6008" spans="1:23" x14ac:dyDescent="0.3">
      <c r="A6008" s="256" t="str">
        <f t="shared" si="373"/>
        <v>I0306266-9008081116-00004</v>
      </c>
      <c r="B6008" s="251" t="s">
        <v>16724</v>
      </c>
      <c r="C6008" s="251" t="s">
        <v>9954</v>
      </c>
      <c r="D6008" s="251" t="s">
        <v>9170</v>
      </c>
      <c r="E6008" s="251" t="s">
        <v>14854</v>
      </c>
      <c r="F6008" s="251" t="s">
        <v>10192</v>
      </c>
      <c r="G6008" s="251" t="s">
        <v>934</v>
      </c>
      <c r="H6008" s="251" t="s">
        <v>3393</v>
      </c>
      <c r="I6008" s="257" t="str">
        <f t="shared" si="372"/>
        <v>-00004</v>
      </c>
      <c r="J6008" s="251">
        <v>4</v>
      </c>
      <c r="K6008" s="251">
        <v>4</v>
      </c>
      <c r="M6008" s="251" t="s">
        <v>10007</v>
      </c>
      <c r="N6008" s="251" t="s">
        <v>16260</v>
      </c>
      <c r="O6008" s="251">
        <v>4</v>
      </c>
      <c r="Q6008" s="251" t="s">
        <v>16724</v>
      </c>
      <c r="R6008" s="251" t="s">
        <v>9960</v>
      </c>
      <c r="S6008" s="252">
        <v>9008081116</v>
      </c>
      <c r="T6008" s="251" t="str">
        <f t="shared" si="374"/>
        <v>I03062669008081116</v>
      </c>
      <c r="W6008" s="251" t="str">
        <f t="shared" si="375"/>
        <v>I030626690080-81116</v>
      </c>
    </row>
    <row r="6009" spans="1:23" x14ac:dyDescent="0.3">
      <c r="A6009" s="256" t="str">
        <f t="shared" si="373"/>
        <v>I0306266-9098113087-00006</v>
      </c>
      <c r="B6009" s="251" t="s">
        <v>16725</v>
      </c>
      <c r="C6009" s="251" t="s">
        <v>9954</v>
      </c>
      <c r="D6009" s="251" t="s">
        <v>9170</v>
      </c>
      <c r="E6009" s="251" t="s">
        <v>14854</v>
      </c>
      <c r="F6009" s="251" t="s">
        <v>10194</v>
      </c>
      <c r="G6009" s="251" t="s">
        <v>939</v>
      </c>
      <c r="H6009" s="251" t="s">
        <v>3393</v>
      </c>
      <c r="I6009" s="257" t="str">
        <f t="shared" si="372"/>
        <v>-00006</v>
      </c>
      <c r="J6009" s="251">
        <v>6</v>
      </c>
      <c r="K6009" s="251">
        <v>6</v>
      </c>
      <c r="M6009" s="251" t="s">
        <v>10003</v>
      </c>
      <c r="N6009" s="251" t="s">
        <v>16260</v>
      </c>
      <c r="O6009" s="251">
        <v>6</v>
      </c>
      <c r="Q6009" s="251" t="s">
        <v>16725</v>
      </c>
      <c r="R6009" s="251" t="s">
        <v>9960</v>
      </c>
      <c r="S6009" s="252">
        <v>9098113087</v>
      </c>
      <c r="T6009" s="251" t="str">
        <f t="shared" si="374"/>
        <v>I03062669098113087</v>
      </c>
      <c r="W6009" s="251" t="str">
        <f t="shared" si="375"/>
        <v>I030626690981-13087</v>
      </c>
    </row>
    <row r="6010" spans="1:23" x14ac:dyDescent="0.3">
      <c r="A6010" s="256" t="str">
        <f t="shared" si="373"/>
        <v>I0306266-9098113101-00001</v>
      </c>
      <c r="B6010" s="251" t="s">
        <v>16726</v>
      </c>
      <c r="C6010" s="251" t="s">
        <v>9954</v>
      </c>
      <c r="D6010" s="251" t="s">
        <v>9170</v>
      </c>
      <c r="E6010" s="251" t="s">
        <v>14854</v>
      </c>
      <c r="F6010" s="251" t="s">
        <v>10196</v>
      </c>
      <c r="G6010" s="251" t="s">
        <v>963</v>
      </c>
      <c r="H6010" s="251" t="s">
        <v>3393</v>
      </c>
      <c r="I6010" s="257" t="str">
        <f t="shared" si="372"/>
        <v>-00001</v>
      </c>
      <c r="J6010" s="251">
        <v>1</v>
      </c>
      <c r="K6010" s="251">
        <v>1</v>
      </c>
      <c r="M6010" s="251" t="s">
        <v>10007</v>
      </c>
      <c r="N6010" s="251" t="s">
        <v>16260</v>
      </c>
      <c r="O6010" s="251">
        <v>1</v>
      </c>
      <c r="Q6010" s="251" t="s">
        <v>16726</v>
      </c>
      <c r="R6010" s="251" t="s">
        <v>9960</v>
      </c>
      <c r="S6010" s="252">
        <v>9098113101</v>
      </c>
      <c r="T6010" s="251" t="str">
        <f t="shared" si="374"/>
        <v>I03062669098113101</v>
      </c>
      <c r="W6010" s="251" t="str">
        <f t="shared" si="375"/>
        <v>I030626690981-13101</v>
      </c>
    </row>
    <row r="6011" spans="1:23" x14ac:dyDescent="0.3">
      <c r="A6011" s="256" t="str">
        <f t="shared" si="373"/>
        <v>I0306266-9098122003-00016</v>
      </c>
      <c r="B6011" s="251" t="s">
        <v>16727</v>
      </c>
      <c r="C6011" s="251" t="s">
        <v>9954</v>
      </c>
      <c r="D6011" s="251" t="s">
        <v>9170</v>
      </c>
      <c r="E6011" s="251" t="s">
        <v>14854</v>
      </c>
      <c r="F6011" s="251" t="s">
        <v>10198</v>
      </c>
      <c r="G6011" s="251" t="s">
        <v>926</v>
      </c>
      <c r="H6011" s="251" t="s">
        <v>1564</v>
      </c>
      <c r="I6011" s="257" t="str">
        <f t="shared" si="372"/>
        <v>-00016</v>
      </c>
      <c r="J6011" s="251">
        <v>16</v>
      </c>
      <c r="K6011" s="251">
        <v>16</v>
      </c>
      <c r="M6011" s="251" t="s">
        <v>10003</v>
      </c>
      <c r="N6011" s="251" t="s">
        <v>16260</v>
      </c>
      <c r="O6011" s="251">
        <v>16</v>
      </c>
      <c r="Q6011" s="251" t="s">
        <v>16727</v>
      </c>
      <c r="R6011" s="251" t="s">
        <v>9960</v>
      </c>
      <c r="S6011" s="252">
        <v>9098122003</v>
      </c>
      <c r="T6011" s="251" t="str">
        <f t="shared" si="374"/>
        <v>I03062669098122003</v>
      </c>
      <c r="W6011" s="251" t="str">
        <f t="shared" si="375"/>
        <v>I030626690981-22003</v>
      </c>
    </row>
    <row r="6012" spans="1:23" x14ac:dyDescent="0.3">
      <c r="A6012" s="256" t="str">
        <f t="shared" si="373"/>
        <v>I0306266-9913212050-00440</v>
      </c>
      <c r="B6012" s="251" t="s">
        <v>16728</v>
      </c>
      <c r="C6012" s="251" t="s">
        <v>9954</v>
      </c>
      <c r="D6012" s="251" t="s">
        <v>9170</v>
      </c>
      <c r="E6012" s="251" t="s">
        <v>14854</v>
      </c>
      <c r="F6012" s="251" t="s">
        <v>10200</v>
      </c>
      <c r="G6012" s="251" t="s">
        <v>946</v>
      </c>
      <c r="H6012" s="251" t="s">
        <v>10010</v>
      </c>
      <c r="I6012" s="257" t="str">
        <f t="shared" si="372"/>
        <v>-00440</v>
      </c>
      <c r="J6012" s="251">
        <v>440</v>
      </c>
      <c r="K6012" s="251">
        <v>440</v>
      </c>
      <c r="M6012" s="251" t="s">
        <v>10007</v>
      </c>
      <c r="N6012" s="251" t="s">
        <v>16260</v>
      </c>
      <c r="O6012" s="251">
        <v>440</v>
      </c>
      <c r="Q6012" s="251" t="s">
        <v>16728</v>
      </c>
      <c r="R6012" s="251" t="s">
        <v>9960</v>
      </c>
      <c r="S6012" s="252">
        <v>9913212050</v>
      </c>
      <c r="T6012" s="251" t="str">
        <f t="shared" si="374"/>
        <v>I03062669913212050</v>
      </c>
      <c r="W6012" s="251" t="str">
        <f t="shared" si="375"/>
        <v>I030626699132-12050</v>
      </c>
    </row>
    <row r="6013" spans="1:23" x14ac:dyDescent="0.3">
      <c r="A6013" s="256" t="str">
        <f t="shared" si="373"/>
        <v>I0306266-9913221210-00090</v>
      </c>
      <c r="B6013" s="251" t="s">
        <v>16729</v>
      </c>
      <c r="C6013" s="251" t="s">
        <v>9954</v>
      </c>
      <c r="D6013" s="251" t="s">
        <v>9170</v>
      </c>
      <c r="E6013" s="251" t="s">
        <v>14854</v>
      </c>
      <c r="F6013" s="251" t="s">
        <v>10202</v>
      </c>
      <c r="G6013" s="251" t="s">
        <v>916</v>
      </c>
      <c r="H6013" s="251" t="s">
        <v>10013</v>
      </c>
      <c r="I6013" s="257" t="str">
        <f t="shared" si="372"/>
        <v>-00090</v>
      </c>
      <c r="J6013" s="251">
        <v>90</v>
      </c>
      <c r="K6013" s="251">
        <v>90</v>
      </c>
      <c r="M6013" s="251" t="s">
        <v>10007</v>
      </c>
      <c r="N6013" s="251" t="s">
        <v>16260</v>
      </c>
      <c r="O6013" s="251">
        <v>90</v>
      </c>
      <c r="Q6013" s="251" t="s">
        <v>16729</v>
      </c>
      <c r="R6013" s="251" t="s">
        <v>9960</v>
      </c>
      <c r="S6013" s="252">
        <v>9913221210</v>
      </c>
      <c r="T6013" s="251" t="str">
        <f t="shared" si="374"/>
        <v>I03062669913221210</v>
      </c>
      <c r="W6013" s="251" t="str">
        <f t="shared" si="375"/>
        <v>I030626699132-21210</v>
      </c>
    </row>
    <row r="6014" spans="1:23" x14ac:dyDescent="0.3">
      <c r="A6014" s="256" t="str">
        <f t="shared" si="373"/>
        <v>I0306267-811100KF21-00001</v>
      </c>
      <c r="B6014" s="251" t="s">
        <v>16730</v>
      </c>
      <c r="C6014" s="251" t="s">
        <v>9954</v>
      </c>
      <c r="D6014" s="251" t="s">
        <v>9184</v>
      </c>
      <c r="E6014" s="251" t="s">
        <v>14854</v>
      </c>
      <c r="F6014" s="251" t="s">
        <v>9957</v>
      </c>
      <c r="G6014" s="251" t="s">
        <v>515</v>
      </c>
      <c r="H6014" s="251" t="s">
        <v>3422</v>
      </c>
      <c r="I6014" s="257" t="str">
        <f t="shared" si="372"/>
        <v>-00001</v>
      </c>
      <c r="J6014" s="251">
        <v>1</v>
      </c>
      <c r="K6014" s="251">
        <v>1</v>
      </c>
      <c r="M6014" s="251" t="s">
        <v>9958</v>
      </c>
      <c r="N6014" s="251" t="s">
        <v>15248</v>
      </c>
      <c r="O6014" s="251">
        <v>1</v>
      </c>
      <c r="Q6014" s="251" t="s">
        <v>16730</v>
      </c>
      <c r="R6014" s="251" t="s">
        <v>10017</v>
      </c>
      <c r="S6014" s="252" t="s">
        <v>514</v>
      </c>
      <c r="T6014" s="251" t="str">
        <f t="shared" si="374"/>
        <v>I0306267811100KF21</v>
      </c>
      <c r="W6014" s="251" t="str">
        <f t="shared" si="375"/>
        <v>I030626781110-0KF21</v>
      </c>
    </row>
    <row r="6015" spans="1:23" x14ac:dyDescent="0.3">
      <c r="A6015" s="256" t="str">
        <f t="shared" si="373"/>
        <v>I0306267-811300K591-00003</v>
      </c>
      <c r="B6015" s="251" t="s">
        <v>16731</v>
      </c>
      <c r="C6015" s="251" t="s">
        <v>9954</v>
      </c>
      <c r="D6015" s="251" t="s">
        <v>9184</v>
      </c>
      <c r="E6015" s="251" t="s">
        <v>14854</v>
      </c>
      <c r="F6015" s="251" t="s">
        <v>9962</v>
      </c>
      <c r="G6015" s="251" t="s">
        <v>408</v>
      </c>
      <c r="H6015" s="251" t="s">
        <v>5101</v>
      </c>
      <c r="I6015" s="257" t="str">
        <f t="shared" si="372"/>
        <v>-00003</v>
      </c>
      <c r="J6015" s="251">
        <v>3</v>
      </c>
      <c r="K6015" s="251">
        <v>3</v>
      </c>
      <c r="M6015" s="251" t="s">
        <v>9958</v>
      </c>
      <c r="N6015" s="251" t="s">
        <v>15248</v>
      </c>
      <c r="O6015" s="251">
        <v>3</v>
      </c>
      <c r="Q6015" s="251" t="s">
        <v>16731</v>
      </c>
      <c r="R6015" s="251" t="s">
        <v>10017</v>
      </c>
      <c r="S6015" s="252" t="s">
        <v>407</v>
      </c>
      <c r="T6015" s="251" t="str">
        <f t="shared" si="374"/>
        <v>I0306267811300K591</v>
      </c>
      <c r="W6015" s="251" t="str">
        <f t="shared" si="375"/>
        <v>I030626781130-0K591</v>
      </c>
    </row>
    <row r="6016" spans="1:23" x14ac:dyDescent="0.3">
      <c r="A6016" s="256" t="str">
        <f t="shared" si="373"/>
        <v>I0306267-811300KF21-00002</v>
      </c>
      <c r="B6016" s="251" t="s">
        <v>16732</v>
      </c>
      <c r="C6016" s="251" t="s">
        <v>9954</v>
      </c>
      <c r="D6016" s="251" t="s">
        <v>9184</v>
      </c>
      <c r="E6016" s="251" t="s">
        <v>14854</v>
      </c>
      <c r="F6016" s="251" t="s">
        <v>9964</v>
      </c>
      <c r="G6016" s="251" t="s">
        <v>521</v>
      </c>
      <c r="H6016" s="251" t="s">
        <v>5101</v>
      </c>
      <c r="I6016" s="257" t="str">
        <f t="shared" si="372"/>
        <v>-00002</v>
      </c>
      <c r="J6016" s="251">
        <v>2</v>
      </c>
      <c r="K6016" s="251">
        <v>2</v>
      </c>
      <c r="M6016" s="251" t="s">
        <v>9958</v>
      </c>
      <c r="N6016" s="251" t="s">
        <v>15248</v>
      </c>
      <c r="O6016" s="251">
        <v>2</v>
      </c>
      <c r="Q6016" s="251" t="s">
        <v>16732</v>
      </c>
      <c r="R6016" s="251" t="s">
        <v>10017</v>
      </c>
      <c r="S6016" s="252" t="s">
        <v>520</v>
      </c>
      <c r="T6016" s="251" t="str">
        <f t="shared" si="374"/>
        <v>I0306267811300KF21</v>
      </c>
      <c r="W6016" s="251" t="str">
        <f t="shared" si="375"/>
        <v>I030626781130-0KF21</v>
      </c>
    </row>
    <row r="6017" spans="1:23" x14ac:dyDescent="0.3">
      <c r="A6017" s="256" t="str">
        <f t="shared" si="373"/>
        <v>I0306267-811500K591-00004</v>
      </c>
      <c r="B6017" s="251" t="s">
        <v>9183</v>
      </c>
      <c r="C6017" s="251" t="s">
        <v>9954</v>
      </c>
      <c r="D6017" s="251" t="s">
        <v>9184</v>
      </c>
      <c r="E6017" s="251" t="s">
        <v>14854</v>
      </c>
      <c r="F6017" s="251" t="s">
        <v>9966</v>
      </c>
      <c r="G6017" s="251" t="s">
        <v>417</v>
      </c>
      <c r="H6017" s="251" t="s">
        <v>3429</v>
      </c>
      <c r="I6017" s="257" t="str">
        <f t="shared" si="372"/>
        <v>-00004</v>
      </c>
      <c r="J6017" s="251">
        <v>4</v>
      </c>
      <c r="K6017" s="251">
        <v>4</v>
      </c>
      <c r="M6017" s="251" t="s">
        <v>9958</v>
      </c>
      <c r="N6017" s="251" t="s">
        <v>15248</v>
      </c>
      <c r="O6017" s="251">
        <v>4</v>
      </c>
      <c r="Q6017" s="251" t="s">
        <v>9183</v>
      </c>
      <c r="R6017" s="251" t="s">
        <v>10017</v>
      </c>
      <c r="S6017" s="252" t="s">
        <v>416</v>
      </c>
      <c r="T6017" s="251" t="str">
        <f t="shared" si="374"/>
        <v>I0306267811500K591</v>
      </c>
      <c r="W6017" s="251" t="str">
        <f t="shared" si="375"/>
        <v>I030626781150-0K591</v>
      </c>
    </row>
    <row r="6018" spans="1:23" x14ac:dyDescent="0.3">
      <c r="A6018" s="256" t="str">
        <f t="shared" si="373"/>
        <v>I0306267-811500KF31-00001</v>
      </c>
      <c r="B6018" s="251" t="s">
        <v>16733</v>
      </c>
      <c r="C6018" s="251" t="s">
        <v>9954</v>
      </c>
      <c r="D6018" s="251" t="s">
        <v>9184</v>
      </c>
      <c r="E6018" s="251" t="s">
        <v>14854</v>
      </c>
      <c r="F6018" s="251" t="s">
        <v>9968</v>
      </c>
      <c r="G6018" s="251" t="s">
        <v>527</v>
      </c>
      <c r="H6018" s="251" t="s">
        <v>3429</v>
      </c>
      <c r="I6018" s="257" t="str">
        <f t="shared" si="372"/>
        <v>-00001</v>
      </c>
      <c r="J6018" s="251">
        <v>1</v>
      </c>
      <c r="K6018" s="251">
        <v>1</v>
      </c>
      <c r="M6018" s="251" t="s">
        <v>9958</v>
      </c>
      <c r="N6018" s="251" t="s">
        <v>15248</v>
      </c>
      <c r="O6018" s="251">
        <v>1</v>
      </c>
      <c r="Q6018" s="251" t="s">
        <v>16733</v>
      </c>
      <c r="R6018" s="251" t="s">
        <v>10017</v>
      </c>
      <c r="S6018" s="252" t="s">
        <v>526</v>
      </c>
      <c r="T6018" s="251" t="str">
        <f t="shared" si="374"/>
        <v>I0306267811500KF31</v>
      </c>
      <c r="W6018" s="251" t="str">
        <f t="shared" si="375"/>
        <v>I030626781150-0KF31</v>
      </c>
    </row>
    <row r="6019" spans="1:23" x14ac:dyDescent="0.3">
      <c r="A6019" s="256" t="str">
        <f t="shared" si="373"/>
        <v>I0306267-811700K591-00004</v>
      </c>
      <c r="B6019" s="251" t="s">
        <v>16734</v>
      </c>
      <c r="C6019" s="251" t="s">
        <v>9954</v>
      </c>
      <c r="D6019" s="251" t="s">
        <v>9184</v>
      </c>
      <c r="E6019" s="251" t="s">
        <v>14854</v>
      </c>
      <c r="F6019" s="251" t="s">
        <v>9970</v>
      </c>
      <c r="G6019" s="251" t="s">
        <v>425</v>
      </c>
      <c r="H6019" s="251" t="s">
        <v>5102</v>
      </c>
      <c r="I6019" s="257" t="str">
        <f t="shared" si="372"/>
        <v>-00004</v>
      </c>
      <c r="J6019" s="251">
        <v>4</v>
      </c>
      <c r="K6019" s="251">
        <v>4</v>
      </c>
      <c r="M6019" s="251" t="s">
        <v>9958</v>
      </c>
      <c r="N6019" s="251" t="s">
        <v>15248</v>
      </c>
      <c r="O6019" s="251">
        <v>4</v>
      </c>
      <c r="Q6019" s="251" t="s">
        <v>16734</v>
      </c>
      <c r="R6019" s="251" t="s">
        <v>10017</v>
      </c>
      <c r="S6019" s="252" t="s">
        <v>424</v>
      </c>
      <c r="T6019" s="251" t="str">
        <f t="shared" si="374"/>
        <v>I0306267811700K591</v>
      </c>
      <c r="W6019" s="251" t="str">
        <f t="shared" si="375"/>
        <v>I030626781170-0K591</v>
      </c>
    </row>
    <row r="6020" spans="1:23" x14ac:dyDescent="0.3">
      <c r="A6020" s="256" t="str">
        <f t="shared" si="373"/>
        <v>I0306268-811300K530-00001</v>
      </c>
      <c r="B6020" s="251" t="s">
        <v>16735</v>
      </c>
      <c r="C6020" s="251" t="s">
        <v>9954</v>
      </c>
      <c r="D6020" s="251" t="s">
        <v>16736</v>
      </c>
      <c r="E6020" s="251" t="s">
        <v>14854</v>
      </c>
      <c r="F6020" s="251" t="s">
        <v>9957</v>
      </c>
      <c r="G6020" s="251" t="s">
        <v>294</v>
      </c>
      <c r="H6020" s="251" t="s">
        <v>5101</v>
      </c>
      <c r="I6020" s="257" t="str">
        <f t="shared" si="372"/>
        <v>-00001</v>
      </c>
      <c r="J6020" s="251">
        <v>1</v>
      </c>
      <c r="K6020" s="251">
        <v>1</v>
      </c>
      <c r="M6020" s="251" t="s">
        <v>9958</v>
      </c>
      <c r="N6020" s="251" t="s">
        <v>16737</v>
      </c>
      <c r="O6020" s="251">
        <v>1</v>
      </c>
      <c r="Q6020" s="251" t="s">
        <v>16735</v>
      </c>
      <c r="R6020" s="251" t="s">
        <v>10028</v>
      </c>
      <c r="S6020" s="252" t="s">
        <v>293</v>
      </c>
      <c r="T6020" s="251" t="str">
        <f t="shared" si="374"/>
        <v>I0306268811300K530</v>
      </c>
      <c r="W6020" s="251" t="str">
        <f t="shared" si="375"/>
        <v>I030626881130-0K530</v>
      </c>
    </row>
    <row r="6021" spans="1:23" x14ac:dyDescent="0.3">
      <c r="A6021" s="256" t="str">
        <f t="shared" si="373"/>
        <v>I0306268-811700K530-00001</v>
      </c>
      <c r="B6021" s="251" t="s">
        <v>16738</v>
      </c>
      <c r="C6021" s="251" t="s">
        <v>9954</v>
      </c>
      <c r="D6021" s="251" t="s">
        <v>16736</v>
      </c>
      <c r="E6021" s="251" t="s">
        <v>14854</v>
      </c>
      <c r="F6021" s="251" t="s">
        <v>9962</v>
      </c>
      <c r="G6021" s="251" t="s">
        <v>301</v>
      </c>
      <c r="H6021" s="251" t="s">
        <v>5102</v>
      </c>
      <c r="I6021" s="257" t="str">
        <f t="shared" si="372"/>
        <v>-00001</v>
      </c>
      <c r="J6021" s="251">
        <v>1</v>
      </c>
      <c r="K6021" s="251">
        <v>1</v>
      </c>
      <c r="M6021" s="251" t="s">
        <v>9958</v>
      </c>
      <c r="N6021" s="251" t="s">
        <v>16737</v>
      </c>
      <c r="O6021" s="251">
        <v>1</v>
      </c>
      <c r="Q6021" s="251" t="s">
        <v>16738</v>
      </c>
      <c r="R6021" s="251" t="s">
        <v>10028</v>
      </c>
      <c r="S6021" s="252" t="s">
        <v>300</v>
      </c>
      <c r="T6021" s="251" t="str">
        <f t="shared" si="374"/>
        <v>I0306268811700K530</v>
      </c>
      <c r="W6021" s="251" t="str">
        <f t="shared" si="375"/>
        <v>I030626881170-0K530</v>
      </c>
    </row>
    <row r="6022" spans="1:23" x14ac:dyDescent="0.3">
      <c r="A6022" s="256" t="str">
        <f t="shared" si="373"/>
        <v>I0306268-8121006052-00002</v>
      </c>
      <c r="B6022" s="251" t="s">
        <v>16739</v>
      </c>
      <c r="C6022" s="251" t="s">
        <v>9954</v>
      </c>
      <c r="D6022" s="251" t="s">
        <v>16736</v>
      </c>
      <c r="E6022" s="251" t="s">
        <v>14854</v>
      </c>
      <c r="F6022" s="251" t="s">
        <v>9964</v>
      </c>
      <c r="G6022" s="251" t="s">
        <v>139</v>
      </c>
      <c r="H6022" s="251" t="s">
        <v>4978</v>
      </c>
      <c r="I6022" s="257" t="str">
        <f t="shared" ref="I6022:I6085" si="376">+IF(AND(O6022&lt;10),$B$2&amp;O6022,IF(AND(O6022&gt;9,O6022&lt;=99),$B$3&amp;O6022,IF(AND(O6022&gt;99,L94979&lt;1000),$B$4&amp;O6022,IF(AND(O6022&gt;999),$B$5&amp;7))))</f>
        <v>-00002</v>
      </c>
      <c r="J6022" s="251">
        <v>2</v>
      </c>
      <c r="K6022" s="251">
        <v>2</v>
      </c>
      <c r="M6022" s="251" t="s">
        <v>10003</v>
      </c>
      <c r="N6022" s="251" t="s">
        <v>16737</v>
      </c>
      <c r="O6022" s="251">
        <v>2</v>
      </c>
      <c r="Q6022" s="251" t="s">
        <v>16739</v>
      </c>
      <c r="R6022" s="251" t="s">
        <v>10028</v>
      </c>
      <c r="S6022" s="252">
        <v>8121006052</v>
      </c>
      <c r="T6022" s="251" t="str">
        <f t="shared" si="374"/>
        <v>I03062688121006052</v>
      </c>
      <c r="W6022" s="251" t="str">
        <f t="shared" si="375"/>
        <v>I030626881210-06052</v>
      </c>
    </row>
    <row r="6023" spans="1:23" x14ac:dyDescent="0.3">
      <c r="A6023" s="256" t="str">
        <f t="shared" si="373"/>
        <v>I0306268-815500D400-00001</v>
      </c>
      <c r="B6023" s="251" t="s">
        <v>16740</v>
      </c>
      <c r="C6023" s="251" t="s">
        <v>9954</v>
      </c>
      <c r="D6023" s="251" t="s">
        <v>16736</v>
      </c>
      <c r="E6023" s="251" t="s">
        <v>14854</v>
      </c>
      <c r="F6023" s="251" t="s">
        <v>9966</v>
      </c>
      <c r="G6023" s="251" t="s">
        <v>682</v>
      </c>
      <c r="H6023" s="251" t="s">
        <v>5202</v>
      </c>
      <c r="I6023" s="257" t="str">
        <f t="shared" si="376"/>
        <v>-00001</v>
      </c>
      <c r="J6023" s="251">
        <v>1</v>
      </c>
      <c r="K6023" s="251">
        <v>1</v>
      </c>
      <c r="M6023" s="251" t="s">
        <v>9958</v>
      </c>
      <c r="N6023" s="251" t="s">
        <v>16737</v>
      </c>
      <c r="O6023" s="251">
        <v>1</v>
      </c>
      <c r="Q6023" s="251" t="s">
        <v>16740</v>
      </c>
      <c r="R6023" s="251" t="s">
        <v>10028</v>
      </c>
      <c r="S6023" s="252" t="s">
        <v>681</v>
      </c>
      <c r="T6023" s="251" t="str">
        <f t="shared" si="374"/>
        <v>I0306268815500D400</v>
      </c>
      <c r="W6023" s="251" t="str">
        <f t="shared" si="375"/>
        <v>I030626881550-0D400</v>
      </c>
    </row>
    <row r="6024" spans="1:23" x14ac:dyDescent="0.3">
      <c r="A6024" s="256" t="str">
        <f t="shared" ref="A6024:A6087" si="377">D6024&amp;$A$6&amp;S6024&amp;I6024</f>
        <v>I0306268-815500D570-00001</v>
      </c>
      <c r="B6024" s="251" t="s">
        <v>16741</v>
      </c>
      <c r="C6024" s="251" t="s">
        <v>9954</v>
      </c>
      <c r="D6024" s="251" t="s">
        <v>16736</v>
      </c>
      <c r="E6024" s="251" t="s">
        <v>14854</v>
      </c>
      <c r="F6024" s="251" t="s">
        <v>9968</v>
      </c>
      <c r="G6024" s="251" t="s">
        <v>707</v>
      </c>
      <c r="H6024" s="251" t="s">
        <v>5202</v>
      </c>
      <c r="I6024" s="257" t="str">
        <f t="shared" si="376"/>
        <v>-00001</v>
      </c>
      <c r="J6024" s="251">
        <v>1</v>
      </c>
      <c r="K6024" s="251">
        <v>1</v>
      </c>
      <c r="M6024" s="251" t="s">
        <v>9958</v>
      </c>
      <c r="N6024" s="251" t="s">
        <v>16737</v>
      </c>
      <c r="O6024" s="251">
        <v>1</v>
      </c>
      <c r="Q6024" s="251" t="s">
        <v>16741</v>
      </c>
      <c r="R6024" s="251" t="s">
        <v>10028</v>
      </c>
      <c r="S6024" s="252" t="s">
        <v>706</v>
      </c>
      <c r="T6024" s="251" t="str">
        <f t="shared" si="374"/>
        <v>I0306268815500D570</v>
      </c>
      <c r="W6024" s="251" t="str">
        <f t="shared" si="375"/>
        <v>I030626881550-0D570</v>
      </c>
    </row>
    <row r="6025" spans="1:23" x14ac:dyDescent="0.3">
      <c r="A6025" s="256" t="str">
        <f t="shared" si="377"/>
        <v>I0306268-815510D570-00002</v>
      </c>
      <c r="B6025" s="251" t="s">
        <v>16742</v>
      </c>
      <c r="C6025" s="251" t="s">
        <v>9954</v>
      </c>
      <c r="D6025" s="251" t="s">
        <v>16736</v>
      </c>
      <c r="E6025" s="251" t="s">
        <v>14854</v>
      </c>
      <c r="F6025" s="251" t="s">
        <v>9970</v>
      </c>
      <c r="G6025" s="251" t="s">
        <v>715</v>
      </c>
      <c r="H6025" s="251" t="s">
        <v>3436</v>
      </c>
      <c r="I6025" s="257" t="str">
        <f t="shared" si="376"/>
        <v>-00002</v>
      </c>
      <c r="J6025" s="251">
        <v>2</v>
      </c>
      <c r="K6025" s="251">
        <v>2</v>
      </c>
      <c r="M6025" s="251" t="s">
        <v>9958</v>
      </c>
      <c r="N6025" s="251" t="s">
        <v>16737</v>
      </c>
      <c r="O6025" s="251">
        <v>2</v>
      </c>
      <c r="Q6025" s="251" t="s">
        <v>16742</v>
      </c>
      <c r="R6025" s="251" t="s">
        <v>10028</v>
      </c>
      <c r="S6025" s="252" t="s">
        <v>714</v>
      </c>
      <c r="T6025" s="251" t="str">
        <f t="shared" ref="T6025:T6088" si="378">+D6025&amp;S6025</f>
        <v>I0306268815510D570</v>
      </c>
      <c r="W6025" s="251" t="str">
        <f t="shared" ref="W6025:W6088" si="379">D6025&amp;G6025</f>
        <v>I030626881551-0D570</v>
      </c>
    </row>
    <row r="6026" spans="1:23" x14ac:dyDescent="0.3">
      <c r="A6026" s="256" t="str">
        <f t="shared" si="377"/>
        <v>I0306268-815600D400-00002</v>
      </c>
      <c r="B6026" s="251" t="s">
        <v>16743</v>
      </c>
      <c r="C6026" s="251" t="s">
        <v>9954</v>
      </c>
      <c r="D6026" s="251" t="s">
        <v>16736</v>
      </c>
      <c r="E6026" s="251" t="s">
        <v>14854</v>
      </c>
      <c r="F6026" s="251" t="s">
        <v>9972</v>
      </c>
      <c r="G6026" s="251" t="s">
        <v>697</v>
      </c>
      <c r="H6026" s="251" t="s">
        <v>5204</v>
      </c>
      <c r="I6026" s="257" t="str">
        <f t="shared" si="376"/>
        <v>-00002</v>
      </c>
      <c r="J6026" s="251">
        <v>2</v>
      </c>
      <c r="K6026" s="251">
        <v>2</v>
      </c>
      <c r="M6026" s="251" t="s">
        <v>9958</v>
      </c>
      <c r="N6026" s="251" t="s">
        <v>16737</v>
      </c>
      <c r="O6026" s="251">
        <v>2</v>
      </c>
      <c r="Q6026" s="251" t="s">
        <v>16743</v>
      </c>
      <c r="R6026" s="251" t="s">
        <v>10028</v>
      </c>
      <c r="S6026" s="252" t="s">
        <v>696</v>
      </c>
      <c r="T6026" s="251" t="str">
        <f t="shared" si="378"/>
        <v>I0306268815600D400</v>
      </c>
      <c r="W6026" s="251" t="str">
        <f t="shared" si="379"/>
        <v>I030626881560-0D400</v>
      </c>
    </row>
    <row r="6027" spans="1:23" x14ac:dyDescent="0.3">
      <c r="A6027" s="256" t="str">
        <f t="shared" si="377"/>
        <v>I0306268-815610D400-00001</v>
      </c>
      <c r="B6027" s="251" t="s">
        <v>16744</v>
      </c>
      <c r="C6027" s="251" t="s">
        <v>9954</v>
      </c>
      <c r="D6027" s="251" t="s">
        <v>16736</v>
      </c>
      <c r="E6027" s="251" t="s">
        <v>14854</v>
      </c>
      <c r="F6027" s="251" t="s">
        <v>9974</v>
      </c>
      <c r="G6027" s="251" t="s">
        <v>704</v>
      </c>
      <c r="H6027" s="251" t="s">
        <v>5217</v>
      </c>
      <c r="I6027" s="257" t="str">
        <f t="shared" si="376"/>
        <v>-00001</v>
      </c>
      <c r="J6027" s="251">
        <v>1</v>
      </c>
      <c r="K6027" s="251">
        <v>1</v>
      </c>
      <c r="M6027" s="251" t="s">
        <v>9993</v>
      </c>
      <c r="N6027" s="251" t="s">
        <v>16737</v>
      </c>
      <c r="O6027" s="251">
        <v>1</v>
      </c>
      <c r="Q6027" s="251" t="s">
        <v>16744</v>
      </c>
      <c r="R6027" s="251" t="s">
        <v>10028</v>
      </c>
      <c r="S6027" s="252" t="s">
        <v>703</v>
      </c>
      <c r="T6027" s="251" t="str">
        <f t="shared" si="378"/>
        <v>I0306268815610D400</v>
      </c>
      <c r="W6027" s="251" t="str">
        <f t="shared" si="379"/>
        <v>I030626881561-0D400</v>
      </c>
    </row>
    <row r="6028" spans="1:23" x14ac:dyDescent="0.3">
      <c r="A6028" s="256" t="str">
        <f t="shared" si="377"/>
        <v>I0306268-815610D570-00001</v>
      </c>
      <c r="B6028" s="251" t="s">
        <v>16745</v>
      </c>
      <c r="C6028" s="251" t="s">
        <v>9954</v>
      </c>
      <c r="D6028" s="251" t="s">
        <v>16736</v>
      </c>
      <c r="E6028" s="251" t="s">
        <v>14854</v>
      </c>
      <c r="F6028" s="251" t="s">
        <v>9976</v>
      </c>
      <c r="G6028" s="251" t="s">
        <v>723</v>
      </c>
      <c r="H6028" s="251" t="s">
        <v>3443</v>
      </c>
      <c r="I6028" s="257" t="str">
        <f t="shared" si="376"/>
        <v>-00001</v>
      </c>
      <c r="J6028" s="251">
        <v>1</v>
      </c>
      <c r="K6028" s="251">
        <v>1</v>
      </c>
      <c r="M6028" s="251" t="s">
        <v>9958</v>
      </c>
      <c r="N6028" s="251" t="s">
        <v>16737</v>
      </c>
      <c r="O6028" s="251">
        <v>1</v>
      </c>
      <c r="Q6028" s="251" t="s">
        <v>16745</v>
      </c>
      <c r="R6028" s="251" t="s">
        <v>10028</v>
      </c>
      <c r="S6028" s="252" t="s">
        <v>722</v>
      </c>
      <c r="T6028" s="251" t="str">
        <f t="shared" si="378"/>
        <v>I0306268815610D570</v>
      </c>
      <c r="W6028" s="251" t="str">
        <f t="shared" si="379"/>
        <v>I030626881561-0D570</v>
      </c>
    </row>
    <row r="6029" spans="1:23" x14ac:dyDescent="0.3">
      <c r="A6029" s="256" t="str">
        <f t="shared" si="377"/>
        <v>I0306269-811100K580-00002</v>
      </c>
      <c r="B6029" s="251" t="s">
        <v>16746</v>
      </c>
      <c r="C6029" s="251" t="s">
        <v>9954</v>
      </c>
      <c r="D6029" s="251" t="s">
        <v>9174</v>
      </c>
      <c r="E6029" s="251" t="s">
        <v>14854</v>
      </c>
      <c r="F6029" s="251" t="s">
        <v>9957</v>
      </c>
      <c r="G6029" s="251" t="s">
        <v>429</v>
      </c>
      <c r="H6029" s="251" t="s">
        <v>3422</v>
      </c>
      <c r="I6029" s="257" t="str">
        <f t="shared" si="376"/>
        <v>-00002</v>
      </c>
      <c r="J6029" s="251">
        <v>2</v>
      </c>
      <c r="K6029" s="251">
        <v>2</v>
      </c>
      <c r="M6029" s="251" t="s">
        <v>9958</v>
      </c>
      <c r="N6029" s="251" t="s">
        <v>16260</v>
      </c>
      <c r="O6029" s="251">
        <v>2</v>
      </c>
      <c r="Q6029" s="251" t="s">
        <v>16746</v>
      </c>
      <c r="R6029" s="251" t="s">
        <v>9960</v>
      </c>
      <c r="S6029" s="252" t="s">
        <v>428</v>
      </c>
      <c r="T6029" s="251" t="str">
        <f t="shared" si="378"/>
        <v>I0306269811100K580</v>
      </c>
      <c r="W6029" s="251" t="str">
        <f t="shared" si="379"/>
        <v>I030626981110-0K580</v>
      </c>
    </row>
    <row r="6030" spans="1:23" x14ac:dyDescent="0.3">
      <c r="A6030" s="256" t="str">
        <f t="shared" si="377"/>
        <v>I0306269-811300K520-00003</v>
      </c>
      <c r="B6030" s="251" t="s">
        <v>16747</v>
      </c>
      <c r="C6030" s="251" t="s">
        <v>9954</v>
      </c>
      <c r="D6030" s="251" t="s">
        <v>9174</v>
      </c>
      <c r="E6030" s="251" t="s">
        <v>14854</v>
      </c>
      <c r="F6030" s="251" t="s">
        <v>9962</v>
      </c>
      <c r="G6030" s="251" t="s">
        <v>277</v>
      </c>
      <c r="H6030" s="251" t="s">
        <v>5101</v>
      </c>
      <c r="I6030" s="257" t="str">
        <f t="shared" si="376"/>
        <v>-00003</v>
      </c>
      <c r="J6030" s="251">
        <v>3</v>
      </c>
      <c r="K6030" s="251">
        <v>3</v>
      </c>
      <c r="M6030" s="251" t="s">
        <v>9958</v>
      </c>
      <c r="N6030" s="251" t="s">
        <v>16260</v>
      </c>
      <c r="O6030" s="251">
        <v>3</v>
      </c>
      <c r="Q6030" s="251" t="s">
        <v>16747</v>
      </c>
      <c r="R6030" s="251" t="s">
        <v>9960</v>
      </c>
      <c r="S6030" s="252" t="s">
        <v>276</v>
      </c>
      <c r="T6030" s="251" t="str">
        <f t="shared" si="378"/>
        <v>I0306269811300K520</v>
      </c>
      <c r="W6030" s="251" t="str">
        <f t="shared" si="379"/>
        <v>I030626981130-0K520</v>
      </c>
    </row>
    <row r="6031" spans="1:23" x14ac:dyDescent="0.3">
      <c r="A6031" s="256" t="str">
        <f t="shared" si="377"/>
        <v>I0306269-811300K580-00008</v>
      </c>
      <c r="B6031" s="251" t="s">
        <v>16748</v>
      </c>
      <c r="C6031" s="251" t="s">
        <v>9954</v>
      </c>
      <c r="D6031" s="251" t="s">
        <v>9174</v>
      </c>
      <c r="E6031" s="251" t="s">
        <v>14854</v>
      </c>
      <c r="F6031" s="251" t="s">
        <v>9964</v>
      </c>
      <c r="G6031" s="251" t="s">
        <v>434</v>
      </c>
      <c r="H6031" s="251" t="s">
        <v>5101</v>
      </c>
      <c r="I6031" s="257" t="str">
        <f t="shared" si="376"/>
        <v>-00008</v>
      </c>
      <c r="J6031" s="251">
        <v>8</v>
      </c>
      <c r="K6031" s="251">
        <v>8</v>
      </c>
      <c r="M6031" s="251" t="s">
        <v>9958</v>
      </c>
      <c r="N6031" s="251" t="s">
        <v>16260</v>
      </c>
      <c r="O6031" s="251">
        <v>8</v>
      </c>
      <c r="Q6031" s="251" t="s">
        <v>16748</v>
      </c>
      <c r="R6031" s="251" t="s">
        <v>9960</v>
      </c>
      <c r="S6031" s="252" t="s">
        <v>433</v>
      </c>
      <c r="T6031" s="251" t="str">
        <f t="shared" si="378"/>
        <v>I0306269811300K580</v>
      </c>
      <c r="W6031" s="251" t="str">
        <f t="shared" si="379"/>
        <v>I030626981130-0K580</v>
      </c>
    </row>
    <row r="6032" spans="1:23" x14ac:dyDescent="0.3">
      <c r="A6032" s="256" t="str">
        <f t="shared" si="377"/>
        <v>I0306269-811500K580-00003</v>
      </c>
      <c r="B6032" s="251" t="s">
        <v>16749</v>
      </c>
      <c r="C6032" s="251" t="s">
        <v>9954</v>
      </c>
      <c r="D6032" s="251" t="s">
        <v>9174</v>
      </c>
      <c r="E6032" s="251" t="s">
        <v>14854</v>
      </c>
      <c r="F6032" s="251" t="s">
        <v>9966</v>
      </c>
      <c r="G6032" s="251" t="s">
        <v>437</v>
      </c>
      <c r="H6032" s="251" t="s">
        <v>3429</v>
      </c>
      <c r="I6032" s="257" t="str">
        <f t="shared" si="376"/>
        <v>-00003</v>
      </c>
      <c r="J6032" s="251">
        <v>3</v>
      </c>
      <c r="K6032" s="251">
        <v>3</v>
      </c>
      <c r="M6032" s="251" t="s">
        <v>9958</v>
      </c>
      <c r="N6032" s="251" t="s">
        <v>16260</v>
      </c>
      <c r="O6032" s="251">
        <v>3</v>
      </c>
      <c r="Q6032" s="251" t="s">
        <v>16749</v>
      </c>
      <c r="R6032" s="251" t="s">
        <v>9960</v>
      </c>
      <c r="S6032" s="252" t="s">
        <v>436</v>
      </c>
      <c r="T6032" s="251" t="str">
        <f t="shared" si="378"/>
        <v>I0306269811500K580</v>
      </c>
      <c r="W6032" s="251" t="str">
        <f t="shared" si="379"/>
        <v>I030626981150-0K580</v>
      </c>
    </row>
    <row r="6033" spans="1:23" x14ac:dyDescent="0.3">
      <c r="A6033" s="256" t="str">
        <f t="shared" si="377"/>
        <v>I0306269-811700K520-00005</v>
      </c>
      <c r="B6033" s="251" t="s">
        <v>16750</v>
      </c>
      <c r="C6033" s="251" t="s">
        <v>9954</v>
      </c>
      <c r="D6033" s="251" t="s">
        <v>9174</v>
      </c>
      <c r="E6033" s="251" t="s">
        <v>14854</v>
      </c>
      <c r="F6033" s="251" t="s">
        <v>9968</v>
      </c>
      <c r="G6033" s="251" t="s">
        <v>285</v>
      </c>
      <c r="H6033" s="251" t="s">
        <v>5102</v>
      </c>
      <c r="I6033" s="257" t="str">
        <f t="shared" si="376"/>
        <v>-00005</v>
      </c>
      <c r="J6033" s="251">
        <v>5</v>
      </c>
      <c r="K6033" s="251">
        <v>5</v>
      </c>
      <c r="M6033" s="251" t="s">
        <v>9958</v>
      </c>
      <c r="N6033" s="251" t="s">
        <v>16260</v>
      </c>
      <c r="O6033" s="251">
        <v>5</v>
      </c>
      <c r="Q6033" s="251" t="s">
        <v>16750</v>
      </c>
      <c r="R6033" s="251" t="s">
        <v>9960</v>
      </c>
      <c r="S6033" s="252" t="s">
        <v>284</v>
      </c>
      <c r="T6033" s="251" t="str">
        <f t="shared" si="378"/>
        <v>I0306269811700K520</v>
      </c>
      <c r="W6033" s="251" t="str">
        <f t="shared" si="379"/>
        <v>I030626981170-0K520</v>
      </c>
    </row>
    <row r="6034" spans="1:23" x14ac:dyDescent="0.3">
      <c r="A6034" s="256" t="str">
        <f t="shared" si="377"/>
        <v>I0306269-811700K580-00010</v>
      </c>
      <c r="B6034" s="251" t="s">
        <v>9176</v>
      </c>
      <c r="C6034" s="251" t="s">
        <v>9954</v>
      </c>
      <c r="D6034" s="251" t="s">
        <v>9174</v>
      </c>
      <c r="E6034" s="251" t="s">
        <v>14854</v>
      </c>
      <c r="F6034" s="251" t="s">
        <v>9970</v>
      </c>
      <c r="G6034" s="251" t="s">
        <v>442</v>
      </c>
      <c r="H6034" s="251" t="s">
        <v>5102</v>
      </c>
      <c r="I6034" s="257" t="str">
        <f t="shared" si="376"/>
        <v>-00010</v>
      </c>
      <c r="J6034" s="251">
        <v>10</v>
      </c>
      <c r="K6034" s="251">
        <v>10</v>
      </c>
      <c r="M6034" s="251" t="s">
        <v>9958</v>
      </c>
      <c r="N6034" s="251" t="s">
        <v>16260</v>
      </c>
      <c r="O6034" s="251">
        <v>10</v>
      </c>
      <c r="Q6034" s="251" t="s">
        <v>9176</v>
      </c>
      <c r="R6034" s="251" t="s">
        <v>9960</v>
      </c>
      <c r="S6034" s="252" t="s">
        <v>441</v>
      </c>
      <c r="T6034" s="251" t="str">
        <f t="shared" si="378"/>
        <v>I0306269811700K580</v>
      </c>
      <c r="W6034" s="251" t="str">
        <f t="shared" si="379"/>
        <v>I030626981170-0K580</v>
      </c>
    </row>
    <row r="6035" spans="1:23" x14ac:dyDescent="0.3">
      <c r="A6035" s="256" t="str">
        <f t="shared" si="377"/>
        <v>I0306269-815500K210-00001</v>
      </c>
      <c r="B6035" s="251" t="s">
        <v>16751</v>
      </c>
      <c r="C6035" s="251" t="s">
        <v>9954</v>
      </c>
      <c r="D6035" s="251" t="s">
        <v>9174</v>
      </c>
      <c r="E6035" s="251" t="s">
        <v>14854</v>
      </c>
      <c r="F6035" s="251" t="s">
        <v>9972</v>
      </c>
      <c r="G6035" s="251" t="s">
        <v>654</v>
      </c>
      <c r="H6035" s="251" t="s">
        <v>5202</v>
      </c>
      <c r="I6035" s="257" t="str">
        <f t="shared" si="376"/>
        <v>-00001</v>
      </c>
      <c r="J6035" s="251">
        <v>1</v>
      </c>
      <c r="K6035" s="251">
        <v>1</v>
      </c>
      <c r="M6035" s="251" t="s">
        <v>9958</v>
      </c>
      <c r="N6035" s="251" t="s">
        <v>16260</v>
      </c>
      <c r="O6035" s="251">
        <v>1</v>
      </c>
      <c r="Q6035" s="251" t="s">
        <v>16751</v>
      </c>
      <c r="R6035" s="251" t="s">
        <v>9960</v>
      </c>
      <c r="S6035" s="252" t="s">
        <v>653</v>
      </c>
      <c r="T6035" s="251" t="str">
        <f t="shared" si="378"/>
        <v>I0306269815500K210</v>
      </c>
      <c r="W6035" s="251" t="str">
        <f t="shared" si="379"/>
        <v>I030626981550-0K210</v>
      </c>
    </row>
    <row r="6036" spans="1:23" x14ac:dyDescent="0.3">
      <c r="A6036" s="256" t="str">
        <f t="shared" si="377"/>
        <v>I0306269-815600K210-00003</v>
      </c>
      <c r="B6036" s="251" t="s">
        <v>16752</v>
      </c>
      <c r="C6036" s="251" t="s">
        <v>9954</v>
      </c>
      <c r="D6036" s="251" t="s">
        <v>9174</v>
      </c>
      <c r="E6036" s="251" t="s">
        <v>14854</v>
      </c>
      <c r="F6036" s="251" t="s">
        <v>9974</v>
      </c>
      <c r="G6036" s="251" t="s">
        <v>670</v>
      </c>
      <c r="H6036" s="251" t="s">
        <v>5204</v>
      </c>
      <c r="I6036" s="257" t="str">
        <f t="shared" si="376"/>
        <v>-00003</v>
      </c>
      <c r="J6036" s="251">
        <v>3</v>
      </c>
      <c r="K6036" s="251">
        <v>3</v>
      </c>
      <c r="M6036" s="251" t="s">
        <v>9958</v>
      </c>
      <c r="N6036" s="251" t="s">
        <v>16260</v>
      </c>
      <c r="O6036" s="251">
        <v>3</v>
      </c>
      <c r="Q6036" s="251" t="s">
        <v>16752</v>
      </c>
      <c r="R6036" s="251" t="s">
        <v>9960</v>
      </c>
      <c r="S6036" s="252" t="s">
        <v>13</v>
      </c>
      <c r="T6036" s="251" t="str">
        <f t="shared" si="378"/>
        <v>I0306269815600K210</v>
      </c>
      <c r="W6036" s="251" t="str">
        <f t="shared" si="379"/>
        <v>I030626981560-0K210</v>
      </c>
    </row>
    <row r="6037" spans="1:23" x14ac:dyDescent="0.3">
      <c r="A6037" s="256" t="str">
        <f t="shared" si="377"/>
        <v>I0404643-811050K130-00004</v>
      </c>
      <c r="B6037" s="251" t="s">
        <v>16753</v>
      </c>
      <c r="C6037" s="251" t="s">
        <v>10031</v>
      </c>
      <c r="D6037" s="251" t="s">
        <v>9188</v>
      </c>
      <c r="E6037" s="251" t="s">
        <v>14854</v>
      </c>
      <c r="F6037" s="251" t="s">
        <v>9957</v>
      </c>
      <c r="G6037" s="251" t="s">
        <v>187</v>
      </c>
      <c r="H6037" s="251" t="s">
        <v>5053</v>
      </c>
      <c r="I6037" s="257" t="str">
        <f t="shared" si="376"/>
        <v>-00004</v>
      </c>
      <c r="J6037" s="251">
        <v>4</v>
      </c>
      <c r="K6037" s="251">
        <v>4</v>
      </c>
      <c r="M6037" s="251" t="s">
        <v>9958</v>
      </c>
      <c r="N6037" s="251" t="s">
        <v>15248</v>
      </c>
      <c r="O6037" s="251">
        <v>4</v>
      </c>
      <c r="Q6037" s="251" t="s">
        <v>16753</v>
      </c>
      <c r="R6037" s="251" t="s">
        <v>10017</v>
      </c>
      <c r="S6037" s="252" t="s">
        <v>186</v>
      </c>
      <c r="T6037" s="251" t="str">
        <f t="shared" si="378"/>
        <v>I0404643811050K130</v>
      </c>
      <c r="W6037" s="251" t="str">
        <f t="shared" si="379"/>
        <v>I040464381105-0K130</v>
      </c>
    </row>
    <row r="6038" spans="1:23" x14ac:dyDescent="0.3">
      <c r="A6038" s="256" t="str">
        <f t="shared" si="377"/>
        <v>I0404643-811060K130-00004</v>
      </c>
      <c r="B6038" s="251" t="s">
        <v>16754</v>
      </c>
      <c r="C6038" s="251" t="s">
        <v>10031</v>
      </c>
      <c r="D6038" s="251" t="s">
        <v>9188</v>
      </c>
      <c r="E6038" s="251" t="s">
        <v>14854</v>
      </c>
      <c r="F6038" s="251" t="s">
        <v>9962</v>
      </c>
      <c r="G6038" s="251" t="s">
        <v>196</v>
      </c>
      <c r="H6038" s="251" t="s">
        <v>5054</v>
      </c>
      <c r="I6038" s="257" t="str">
        <f t="shared" si="376"/>
        <v>-00004</v>
      </c>
      <c r="J6038" s="251">
        <v>4</v>
      </c>
      <c r="K6038" s="251">
        <v>4</v>
      </c>
      <c r="M6038" s="251" t="s">
        <v>9958</v>
      </c>
      <c r="N6038" s="251" t="s">
        <v>15248</v>
      </c>
      <c r="O6038" s="251">
        <v>4</v>
      </c>
      <c r="Q6038" s="251" t="s">
        <v>16754</v>
      </c>
      <c r="R6038" s="251" t="s">
        <v>10017</v>
      </c>
      <c r="S6038" s="252" t="s">
        <v>195</v>
      </c>
      <c r="T6038" s="251" t="str">
        <f t="shared" si="378"/>
        <v>I0404643811060K130</v>
      </c>
      <c r="W6038" s="251" t="str">
        <f t="shared" si="379"/>
        <v>I040464381106-0K130</v>
      </c>
    </row>
    <row r="6039" spans="1:23" x14ac:dyDescent="0.3">
      <c r="A6039" s="256" t="str">
        <f t="shared" si="377"/>
        <v>I0404643-811100K130-00002</v>
      </c>
      <c r="B6039" s="251" t="s">
        <v>16755</v>
      </c>
      <c r="C6039" s="251" t="s">
        <v>10031</v>
      </c>
      <c r="D6039" s="251" t="s">
        <v>9188</v>
      </c>
      <c r="E6039" s="251" t="s">
        <v>14854</v>
      </c>
      <c r="F6039" s="251" t="s">
        <v>9964</v>
      </c>
      <c r="G6039" s="251" t="s">
        <v>183</v>
      </c>
      <c r="H6039" s="251" t="s">
        <v>3422</v>
      </c>
      <c r="I6039" s="257" t="str">
        <f t="shared" si="376"/>
        <v>-00002</v>
      </c>
      <c r="J6039" s="251">
        <v>2</v>
      </c>
      <c r="K6039" s="251">
        <v>2</v>
      </c>
      <c r="M6039" s="251" t="s">
        <v>9958</v>
      </c>
      <c r="N6039" s="251" t="s">
        <v>15248</v>
      </c>
      <c r="O6039" s="251">
        <v>2</v>
      </c>
      <c r="Q6039" s="251" t="s">
        <v>16755</v>
      </c>
      <c r="R6039" s="251" t="s">
        <v>10017</v>
      </c>
      <c r="S6039" s="252" t="s">
        <v>182</v>
      </c>
      <c r="T6039" s="251" t="str">
        <f t="shared" si="378"/>
        <v>I0404643811100K130</v>
      </c>
      <c r="W6039" s="251" t="str">
        <f t="shared" si="379"/>
        <v>I040464381110-0K130</v>
      </c>
    </row>
    <row r="6040" spans="1:23" x14ac:dyDescent="0.3">
      <c r="A6040" s="256" t="str">
        <f t="shared" si="377"/>
        <v>I0404643-811100KC31-00001</v>
      </c>
      <c r="B6040" s="251" t="s">
        <v>16756</v>
      </c>
      <c r="C6040" s="251" t="s">
        <v>10031</v>
      </c>
      <c r="D6040" s="251" t="s">
        <v>9188</v>
      </c>
      <c r="E6040" s="251" t="s">
        <v>14854</v>
      </c>
      <c r="F6040" s="251" t="s">
        <v>9966</v>
      </c>
      <c r="G6040" s="251" t="s">
        <v>464</v>
      </c>
      <c r="H6040" s="251" t="s">
        <v>3422</v>
      </c>
      <c r="I6040" s="257" t="str">
        <f t="shared" si="376"/>
        <v>-00001</v>
      </c>
      <c r="J6040" s="251">
        <v>1</v>
      </c>
      <c r="K6040" s="251">
        <v>1</v>
      </c>
      <c r="M6040" s="251" t="s">
        <v>9958</v>
      </c>
      <c r="N6040" s="251" t="s">
        <v>15248</v>
      </c>
      <c r="O6040" s="251">
        <v>1</v>
      </c>
      <c r="Q6040" s="251" t="s">
        <v>16756</v>
      </c>
      <c r="R6040" s="251" t="s">
        <v>10017</v>
      </c>
      <c r="S6040" s="252" t="s">
        <v>463</v>
      </c>
      <c r="T6040" s="251" t="str">
        <f t="shared" si="378"/>
        <v>I0404643811100KC31</v>
      </c>
      <c r="W6040" s="251" t="str">
        <f t="shared" si="379"/>
        <v>I040464381110-0KC31</v>
      </c>
    </row>
    <row r="6041" spans="1:23" x14ac:dyDescent="0.3">
      <c r="A6041" s="256" t="str">
        <f t="shared" si="377"/>
        <v>I0404643-811300KC31-00002</v>
      </c>
      <c r="B6041" s="251" t="s">
        <v>16757</v>
      </c>
      <c r="C6041" s="251" t="s">
        <v>10031</v>
      </c>
      <c r="D6041" s="251" t="s">
        <v>9188</v>
      </c>
      <c r="E6041" s="251" t="s">
        <v>14854</v>
      </c>
      <c r="F6041" s="251" t="s">
        <v>9968</v>
      </c>
      <c r="G6041" s="251" t="s">
        <v>470</v>
      </c>
      <c r="H6041" s="251" t="s">
        <v>5101</v>
      </c>
      <c r="I6041" s="257" t="str">
        <f t="shared" si="376"/>
        <v>-00002</v>
      </c>
      <c r="J6041" s="251">
        <v>2</v>
      </c>
      <c r="K6041" s="251">
        <v>2</v>
      </c>
      <c r="M6041" s="251" t="s">
        <v>9958</v>
      </c>
      <c r="N6041" s="251" t="s">
        <v>15248</v>
      </c>
      <c r="O6041" s="251">
        <v>2</v>
      </c>
      <c r="Q6041" s="251" t="s">
        <v>16757</v>
      </c>
      <c r="R6041" s="251" t="s">
        <v>10017</v>
      </c>
      <c r="S6041" s="252" t="s">
        <v>469</v>
      </c>
      <c r="T6041" s="251" t="str">
        <f t="shared" si="378"/>
        <v>I0404643811300KC31</v>
      </c>
      <c r="W6041" s="251" t="str">
        <f t="shared" si="379"/>
        <v>I040464381130-0KC31</v>
      </c>
    </row>
    <row r="6042" spans="1:23" x14ac:dyDescent="0.3">
      <c r="A6042" s="256" t="str">
        <f t="shared" si="377"/>
        <v>I0404643-811300KG61-00001</v>
      </c>
      <c r="B6042" s="251" t="s">
        <v>16758</v>
      </c>
      <c r="C6042" s="251" t="s">
        <v>10031</v>
      </c>
      <c r="D6042" s="251" t="s">
        <v>9188</v>
      </c>
      <c r="E6042" s="251" t="s">
        <v>14854</v>
      </c>
      <c r="F6042" s="251" t="s">
        <v>9970</v>
      </c>
      <c r="G6042" s="251" t="s">
        <v>580</v>
      </c>
      <c r="H6042" s="251" t="s">
        <v>5101</v>
      </c>
      <c r="I6042" s="257" t="str">
        <f t="shared" si="376"/>
        <v>-00001</v>
      </c>
      <c r="J6042" s="251">
        <v>1</v>
      </c>
      <c r="K6042" s="251">
        <v>1</v>
      </c>
      <c r="M6042" s="251" t="s">
        <v>9958</v>
      </c>
      <c r="N6042" s="251" t="s">
        <v>15248</v>
      </c>
      <c r="O6042" s="251">
        <v>1</v>
      </c>
      <c r="Q6042" s="251" t="s">
        <v>16758</v>
      </c>
      <c r="R6042" s="251" t="s">
        <v>10017</v>
      </c>
      <c r="S6042" s="252" t="s">
        <v>579</v>
      </c>
      <c r="T6042" s="251" t="str">
        <f t="shared" si="378"/>
        <v>I0404643811300KG61</v>
      </c>
      <c r="W6042" s="251" t="str">
        <f t="shared" si="379"/>
        <v>I040464381130-0KG61</v>
      </c>
    </row>
    <row r="6043" spans="1:23" x14ac:dyDescent="0.3">
      <c r="A6043" s="256" t="str">
        <f t="shared" si="377"/>
        <v>I0404643-811500K130-00004</v>
      </c>
      <c r="B6043" s="251" t="s">
        <v>16759</v>
      </c>
      <c r="C6043" s="251" t="s">
        <v>10031</v>
      </c>
      <c r="D6043" s="251" t="s">
        <v>9188</v>
      </c>
      <c r="E6043" s="251" t="s">
        <v>14854</v>
      </c>
      <c r="F6043" s="251" t="s">
        <v>9972</v>
      </c>
      <c r="G6043" s="251" t="s">
        <v>191</v>
      </c>
      <c r="H6043" s="251" t="s">
        <v>3429</v>
      </c>
      <c r="I6043" s="257" t="str">
        <f t="shared" si="376"/>
        <v>-00004</v>
      </c>
      <c r="J6043" s="251">
        <v>4</v>
      </c>
      <c r="K6043" s="251">
        <v>4</v>
      </c>
      <c r="M6043" s="251" t="s">
        <v>9958</v>
      </c>
      <c r="N6043" s="251" t="s">
        <v>15248</v>
      </c>
      <c r="O6043" s="251">
        <v>4</v>
      </c>
      <c r="Q6043" s="251" t="s">
        <v>16759</v>
      </c>
      <c r="R6043" s="251" t="s">
        <v>10017</v>
      </c>
      <c r="S6043" s="252" t="s">
        <v>190</v>
      </c>
      <c r="T6043" s="251" t="str">
        <f t="shared" si="378"/>
        <v>I0404643811500K130</v>
      </c>
      <c r="W6043" s="251" t="str">
        <f t="shared" si="379"/>
        <v>I040464381150-0K130</v>
      </c>
    </row>
    <row r="6044" spans="1:23" x14ac:dyDescent="0.3">
      <c r="A6044" s="256" t="str">
        <f t="shared" si="377"/>
        <v>I0404643-811500KF30-00001</v>
      </c>
      <c r="B6044" s="251" t="s">
        <v>16760</v>
      </c>
      <c r="C6044" s="251" t="s">
        <v>10031</v>
      </c>
      <c r="D6044" s="251" t="s">
        <v>9188</v>
      </c>
      <c r="E6044" s="251" t="s">
        <v>14854</v>
      </c>
      <c r="F6044" s="251" t="s">
        <v>9974</v>
      </c>
      <c r="G6044" s="251" t="s">
        <v>524</v>
      </c>
      <c r="H6044" s="251" t="s">
        <v>3429</v>
      </c>
      <c r="I6044" s="257" t="str">
        <f t="shared" si="376"/>
        <v>-00001</v>
      </c>
      <c r="J6044" s="251">
        <v>1</v>
      </c>
      <c r="K6044" s="251">
        <v>1</v>
      </c>
      <c r="M6044" s="251" t="s">
        <v>9958</v>
      </c>
      <c r="N6044" s="251" t="s">
        <v>15248</v>
      </c>
      <c r="O6044" s="251">
        <v>1</v>
      </c>
      <c r="Q6044" s="251" t="s">
        <v>16760</v>
      </c>
      <c r="R6044" s="251" t="s">
        <v>10017</v>
      </c>
      <c r="S6044" s="252" t="s">
        <v>523</v>
      </c>
      <c r="T6044" s="251" t="str">
        <f t="shared" si="378"/>
        <v>I0404643811500KF30</v>
      </c>
      <c r="W6044" s="251" t="str">
        <f t="shared" si="379"/>
        <v>I040464381150-0KF30</v>
      </c>
    </row>
    <row r="6045" spans="1:23" x14ac:dyDescent="0.3">
      <c r="A6045" s="256" t="str">
        <f t="shared" si="377"/>
        <v>I0404643-811500KG61-00001</v>
      </c>
      <c r="B6045" s="251" t="s">
        <v>16761</v>
      </c>
      <c r="C6045" s="251" t="s">
        <v>10031</v>
      </c>
      <c r="D6045" s="251" t="s">
        <v>9188</v>
      </c>
      <c r="E6045" s="251" t="s">
        <v>14854</v>
      </c>
      <c r="F6045" s="251" t="s">
        <v>9976</v>
      </c>
      <c r="G6045" s="251" t="s">
        <v>583</v>
      </c>
      <c r="H6045" s="251" t="s">
        <v>3429</v>
      </c>
      <c r="I6045" s="257" t="str">
        <f t="shared" si="376"/>
        <v>-00001</v>
      </c>
      <c r="J6045" s="251">
        <v>1</v>
      </c>
      <c r="K6045" s="251">
        <v>1</v>
      </c>
      <c r="M6045" s="251" t="s">
        <v>9958</v>
      </c>
      <c r="N6045" s="251" t="s">
        <v>15248</v>
      </c>
      <c r="O6045" s="251">
        <v>1</v>
      </c>
      <c r="Q6045" s="251" t="s">
        <v>16761</v>
      </c>
      <c r="R6045" s="251" t="s">
        <v>10017</v>
      </c>
      <c r="S6045" s="252" t="s">
        <v>582</v>
      </c>
      <c r="T6045" s="251" t="str">
        <f t="shared" si="378"/>
        <v>I0404643811500KG61</v>
      </c>
      <c r="W6045" s="251" t="str">
        <f t="shared" si="379"/>
        <v>I040464381150-0KG61</v>
      </c>
    </row>
    <row r="6046" spans="1:23" x14ac:dyDescent="0.3">
      <c r="A6046" s="256" t="str">
        <f t="shared" si="377"/>
        <v>I0404643-811700KC31-00003</v>
      </c>
      <c r="B6046" s="251" t="s">
        <v>9187</v>
      </c>
      <c r="C6046" s="251" t="s">
        <v>10031</v>
      </c>
      <c r="D6046" s="251" t="s">
        <v>9188</v>
      </c>
      <c r="E6046" s="251" t="s">
        <v>14854</v>
      </c>
      <c r="F6046" s="251" t="s">
        <v>9978</v>
      </c>
      <c r="G6046" s="251" t="s">
        <v>482</v>
      </c>
      <c r="H6046" s="251" t="s">
        <v>5102</v>
      </c>
      <c r="I6046" s="257" t="str">
        <f t="shared" si="376"/>
        <v>-00003</v>
      </c>
      <c r="J6046" s="251">
        <v>3</v>
      </c>
      <c r="K6046" s="251">
        <v>3</v>
      </c>
      <c r="M6046" s="251" t="s">
        <v>9958</v>
      </c>
      <c r="N6046" s="251" t="s">
        <v>15248</v>
      </c>
      <c r="O6046" s="251">
        <v>3</v>
      </c>
      <c r="Q6046" s="251" t="s">
        <v>9187</v>
      </c>
      <c r="R6046" s="251" t="s">
        <v>10017</v>
      </c>
      <c r="S6046" s="252" t="s">
        <v>481</v>
      </c>
      <c r="T6046" s="251" t="str">
        <f t="shared" si="378"/>
        <v>I0404643811700KC31</v>
      </c>
      <c r="W6046" s="251" t="str">
        <f t="shared" si="379"/>
        <v>I040464381170-0KC31</v>
      </c>
    </row>
    <row r="6047" spans="1:23" x14ac:dyDescent="0.3">
      <c r="A6047" s="256" t="str">
        <f t="shared" si="377"/>
        <v>I0404643-811700KG61-00002</v>
      </c>
      <c r="B6047" s="251" t="s">
        <v>16762</v>
      </c>
      <c r="C6047" s="251" t="s">
        <v>10031</v>
      </c>
      <c r="D6047" s="251" t="s">
        <v>9188</v>
      </c>
      <c r="E6047" s="251" t="s">
        <v>14854</v>
      </c>
      <c r="F6047" s="251" t="s">
        <v>9980</v>
      </c>
      <c r="G6047" s="251" t="s">
        <v>586</v>
      </c>
      <c r="H6047" s="251" t="s">
        <v>5102</v>
      </c>
      <c r="I6047" s="257" t="str">
        <f t="shared" si="376"/>
        <v>-00002</v>
      </c>
      <c r="J6047" s="251">
        <v>2</v>
      </c>
      <c r="K6047" s="251">
        <v>2</v>
      </c>
      <c r="M6047" s="251" t="s">
        <v>9958</v>
      </c>
      <c r="N6047" s="251" t="s">
        <v>15248</v>
      </c>
      <c r="O6047" s="251">
        <v>2</v>
      </c>
      <c r="Q6047" s="251" t="s">
        <v>16762</v>
      </c>
      <c r="R6047" s="251" t="s">
        <v>10017</v>
      </c>
      <c r="S6047" s="252" t="s">
        <v>585</v>
      </c>
      <c r="T6047" s="251" t="str">
        <f t="shared" si="378"/>
        <v>I0404643811700KG61</v>
      </c>
      <c r="W6047" s="251" t="str">
        <f t="shared" si="379"/>
        <v>I040464381170-0KG61</v>
      </c>
    </row>
    <row r="6048" spans="1:23" x14ac:dyDescent="0.3">
      <c r="A6048" s="256" t="str">
        <f t="shared" si="377"/>
        <v>I0404643-81170VT080-00001</v>
      </c>
      <c r="B6048" s="251" t="s">
        <v>16763</v>
      </c>
      <c r="C6048" s="251" t="s">
        <v>10031</v>
      </c>
      <c r="D6048" s="251" t="s">
        <v>9188</v>
      </c>
      <c r="E6048" s="251" t="s">
        <v>14854</v>
      </c>
      <c r="F6048" s="251" t="s">
        <v>9982</v>
      </c>
      <c r="G6048" s="251" t="s">
        <v>10227</v>
      </c>
      <c r="H6048" s="251" t="s">
        <v>5102</v>
      </c>
      <c r="I6048" s="257" t="str">
        <f t="shared" si="376"/>
        <v>-00001</v>
      </c>
      <c r="J6048" s="251">
        <v>1</v>
      </c>
      <c r="K6048" s="251">
        <v>1</v>
      </c>
      <c r="M6048" s="251" t="s">
        <v>9958</v>
      </c>
      <c r="N6048" s="251" t="s">
        <v>15248</v>
      </c>
      <c r="O6048" s="251">
        <v>1</v>
      </c>
      <c r="Q6048" s="251" t="s">
        <v>16763</v>
      </c>
      <c r="R6048" s="251" t="s">
        <v>10017</v>
      </c>
      <c r="S6048" s="252" t="s">
        <v>8693</v>
      </c>
      <c r="T6048" s="251" t="str">
        <f t="shared" si="378"/>
        <v>I040464381170VT080</v>
      </c>
      <c r="W6048" s="251" t="str">
        <f t="shared" si="379"/>
        <v>I040464381170-VT080</v>
      </c>
    </row>
    <row r="6049" spans="1:23" x14ac:dyDescent="0.3">
      <c r="A6049" s="256" t="str">
        <f t="shared" si="377"/>
        <v>I0404643-81550BZ850-00001</v>
      </c>
      <c r="B6049" s="251" t="s">
        <v>16764</v>
      </c>
      <c r="C6049" s="251" t="s">
        <v>10031</v>
      </c>
      <c r="D6049" s="251" t="s">
        <v>9188</v>
      </c>
      <c r="E6049" s="251" t="s">
        <v>14854</v>
      </c>
      <c r="F6049" s="251" t="s">
        <v>9984</v>
      </c>
      <c r="G6049" s="251" t="s">
        <v>5298</v>
      </c>
      <c r="H6049" s="251" t="s">
        <v>5202</v>
      </c>
      <c r="I6049" s="257" t="str">
        <f t="shared" si="376"/>
        <v>-00001</v>
      </c>
      <c r="J6049" s="251">
        <v>1</v>
      </c>
      <c r="K6049" s="251">
        <v>1</v>
      </c>
      <c r="M6049" s="251" t="s">
        <v>9958</v>
      </c>
      <c r="N6049" s="251" t="s">
        <v>15248</v>
      </c>
      <c r="O6049" s="251">
        <v>1</v>
      </c>
      <c r="Q6049" s="251" t="s">
        <v>16764</v>
      </c>
      <c r="R6049" s="251" t="s">
        <v>10017</v>
      </c>
      <c r="S6049" s="252" t="s">
        <v>4231</v>
      </c>
      <c r="T6049" s="251" t="str">
        <f t="shared" si="378"/>
        <v>I040464381550BZ850</v>
      </c>
      <c r="W6049" s="251" t="str">
        <f t="shared" si="379"/>
        <v>I040464381550-BZ850</v>
      </c>
    </row>
    <row r="6050" spans="1:23" x14ac:dyDescent="0.3">
      <c r="A6050" s="256" t="str">
        <f t="shared" si="377"/>
        <v>I0404643-815510D890-00001</v>
      </c>
      <c r="B6050" s="251" t="s">
        <v>16765</v>
      </c>
      <c r="C6050" s="251" t="s">
        <v>10031</v>
      </c>
      <c r="D6050" s="251" t="s">
        <v>9188</v>
      </c>
      <c r="E6050" s="251" t="s">
        <v>14854</v>
      </c>
      <c r="F6050" s="251" t="s">
        <v>9986</v>
      </c>
      <c r="G6050" s="251" t="s">
        <v>820</v>
      </c>
      <c r="H6050" s="251" t="s">
        <v>3436</v>
      </c>
      <c r="I6050" s="257" t="str">
        <f t="shared" si="376"/>
        <v>-00001</v>
      </c>
      <c r="J6050" s="251">
        <v>1</v>
      </c>
      <c r="K6050" s="251">
        <v>1</v>
      </c>
      <c r="M6050" s="251" t="s">
        <v>9993</v>
      </c>
      <c r="N6050" s="251" t="s">
        <v>15248</v>
      </c>
      <c r="O6050" s="251">
        <v>1</v>
      </c>
      <c r="Q6050" s="251" t="s">
        <v>16765</v>
      </c>
      <c r="R6050" s="251" t="s">
        <v>10017</v>
      </c>
      <c r="S6050" s="252" t="s">
        <v>819</v>
      </c>
      <c r="T6050" s="251" t="str">
        <f t="shared" si="378"/>
        <v>I0404643815510D890</v>
      </c>
      <c r="W6050" s="251" t="str">
        <f t="shared" si="379"/>
        <v>I040464381551-0D890</v>
      </c>
    </row>
    <row r="6051" spans="1:23" x14ac:dyDescent="0.3">
      <c r="A6051" s="256" t="str">
        <f t="shared" si="377"/>
        <v>I0404643-815510K080-00003</v>
      </c>
      <c r="B6051" s="251" t="s">
        <v>16766</v>
      </c>
      <c r="C6051" s="251" t="s">
        <v>10031</v>
      </c>
      <c r="D6051" s="251" t="s">
        <v>9188</v>
      </c>
      <c r="E6051" s="251" t="s">
        <v>14854</v>
      </c>
      <c r="F6051" s="251" t="s">
        <v>9988</v>
      </c>
      <c r="G6051" s="251" t="s">
        <v>160</v>
      </c>
      <c r="H6051" s="251" t="s">
        <v>5046</v>
      </c>
      <c r="I6051" s="257" t="str">
        <f t="shared" si="376"/>
        <v>-00003</v>
      </c>
      <c r="J6051" s="251">
        <v>3</v>
      </c>
      <c r="K6051" s="251">
        <v>3</v>
      </c>
      <c r="M6051" s="251" t="s">
        <v>9958</v>
      </c>
      <c r="N6051" s="251" t="s">
        <v>15248</v>
      </c>
      <c r="O6051" s="251">
        <v>3</v>
      </c>
      <c r="Q6051" s="251" t="s">
        <v>16766</v>
      </c>
      <c r="R6051" s="251" t="s">
        <v>10017</v>
      </c>
      <c r="S6051" s="252" t="s">
        <v>159</v>
      </c>
      <c r="T6051" s="251" t="str">
        <f t="shared" si="378"/>
        <v>I0404643815510K080</v>
      </c>
      <c r="W6051" s="251" t="str">
        <f t="shared" si="379"/>
        <v>I040464381551-0K080</v>
      </c>
    </row>
    <row r="6052" spans="1:23" x14ac:dyDescent="0.3">
      <c r="A6052" s="256" t="str">
        <f t="shared" si="377"/>
        <v>I0404643-815510K210-00004</v>
      </c>
      <c r="B6052" s="251" t="s">
        <v>16767</v>
      </c>
      <c r="C6052" s="251" t="s">
        <v>10031</v>
      </c>
      <c r="D6052" s="251" t="s">
        <v>9188</v>
      </c>
      <c r="E6052" s="251" t="s">
        <v>14854</v>
      </c>
      <c r="F6052" s="251" t="s">
        <v>9990</v>
      </c>
      <c r="G6052" s="251" t="s">
        <v>667</v>
      </c>
      <c r="H6052" s="251" t="s">
        <v>3436</v>
      </c>
      <c r="I6052" s="257" t="str">
        <f t="shared" si="376"/>
        <v>-00004</v>
      </c>
      <c r="J6052" s="251">
        <v>4</v>
      </c>
      <c r="K6052" s="251">
        <v>4</v>
      </c>
      <c r="M6052" s="251" t="s">
        <v>9958</v>
      </c>
      <c r="N6052" s="251" t="s">
        <v>15248</v>
      </c>
      <c r="O6052" s="251">
        <v>4</v>
      </c>
      <c r="Q6052" s="251" t="s">
        <v>16767</v>
      </c>
      <c r="R6052" s="251" t="s">
        <v>10017</v>
      </c>
      <c r="S6052" s="252" t="s">
        <v>666</v>
      </c>
      <c r="T6052" s="251" t="str">
        <f t="shared" si="378"/>
        <v>I0404643815510K210</v>
      </c>
      <c r="W6052" s="251" t="str">
        <f t="shared" si="379"/>
        <v>I040464381551-0K210</v>
      </c>
    </row>
    <row r="6053" spans="1:23" x14ac:dyDescent="0.3">
      <c r="A6053" s="256" t="str">
        <f t="shared" si="377"/>
        <v>I0404643-815600K120-00003</v>
      </c>
      <c r="B6053" s="251" t="s">
        <v>16768</v>
      </c>
      <c r="C6053" s="251" t="s">
        <v>10031</v>
      </c>
      <c r="D6053" s="251" t="s">
        <v>9188</v>
      </c>
      <c r="E6053" s="251" t="s">
        <v>14854</v>
      </c>
      <c r="F6053" s="251" t="s">
        <v>9992</v>
      </c>
      <c r="G6053" s="251" t="s">
        <v>641</v>
      </c>
      <c r="H6053" s="251" t="s">
        <v>5204</v>
      </c>
      <c r="I6053" s="257" t="str">
        <f t="shared" si="376"/>
        <v>-00003</v>
      </c>
      <c r="J6053" s="251">
        <v>3</v>
      </c>
      <c r="K6053" s="251">
        <v>3</v>
      </c>
      <c r="M6053" s="251" t="s">
        <v>9958</v>
      </c>
      <c r="N6053" s="251" t="s">
        <v>15248</v>
      </c>
      <c r="O6053" s="251">
        <v>3</v>
      </c>
      <c r="Q6053" s="251" t="s">
        <v>16768</v>
      </c>
      <c r="R6053" s="251" t="s">
        <v>10017</v>
      </c>
      <c r="S6053" s="252" t="s">
        <v>640</v>
      </c>
      <c r="T6053" s="251" t="str">
        <f t="shared" si="378"/>
        <v>I0404643815600K120</v>
      </c>
      <c r="W6053" s="251" t="str">
        <f t="shared" si="379"/>
        <v>I040464381560-0K120</v>
      </c>
    </row>
    <row r="6054" spans="1:23" x14ac:dyDescent="0.3">
      <c r="A6054" s="256" t="str">
        <f t="shared" si="377"/>
        <v>I0404643-815610K210-00007</v>
      </c>
      <c r="B6054" s="251" t="s">
        <v>16769</v>
      </c>
      <c r="C6054" s="251" t="s">
        <v>10031</v>
      </c>
      <c r="D6054" s="251" t="s">
        <v>9188</v>
      </c>
      <c r="E6054" s="251" t="s">
        <v>14854</v>
      </c>
      <c r="F6054" s="251" t="s">
        <v>9995</v>
      </c>
      <c r="G6054" s="251" t="s">
        <v>678</v>
      </c>
      <c r="H6054" s="251" t="s">
        <v>3443</v>
      </c>
      <c r="I6054" s="257" t="str">
        <f t="shared" si="376"/>
        <v>-00007</v>
      </c>
      <c r="J6054" s="251">
        <v>7</v>
      </c>
      <c r="K6054" s="251">
        <v>7</v>
      </c>
      <c r="M6054" s="251" t="s">
        <v>9958</v>
      </c>
      <c r="N6054" s="251" t="s">
        <v>15248</v>
      </c>
      <c r="O6054" s="251">
        <v>7</v>
      </c>
      <c r="Q6054" s="251" t="s">
        <v>16769</v>
      </c>
      <c r="R6054" s="251" t="s">
        <v>10017</v>
      </c>
      <c r="S6054" s="252" t="s">
        <v>677</v>
      </c>
      <c r="T6054" s="251" t="str">
        <f t="shared" si="378"/>
        <v>I0404643815610K210</v>
      </c>
      <c r="W6054" s="251" t="str">
        <f t="shared" si="379"/>
        <v>I040464381561-0K210</v>
      </c>
    </row>
    <row r="6055" spans="1:23" x14ac:dyDescent="0.3">
      <c r="A6055" s="256" t="str">
        <f t="shared" si="377"/>
        <v>I0404644-811100K300-00001</v>
      </c>
      <c r="B6055" s="251" t="s">
        <v>16770</v>
      </c>
      <c r="C6055" s="251" t="s">
        <v>10031</v>
      </c>
      <c r="D6055" s="251" t="s">
        <v>16771</v>
      </c>
      <c r="E6055" s="251" t="s">
        <v>14854</v>
      </c>
      <c r="F6055" s="251" t="s">
        <v>9957</v>
      </c>
      <c r="G6055" s="251" t="s">
        <v>226</v>
      </c>
      <c r="H6055" s="251" t="s">
        <v>5055</v>
      </c>
      <c r="I6055" s="257" t="str">
        <f t="shared" si="376"/>
        <v>-00001</v>
      </c>
      <c r="J6055" s="251">
        <v>1</v>
      </c>
      <c r="K6055" s="251">
        <v>1</v>
      </c>
      <c r="M6055" s="251" t="s">
        <v>9958</v>
      </c>
      <c r="N6055" s="251" t="s">
        <v>16737</v>
      </c>
      <c r="O6055" s="251">
        <v>1</v>
      </c>
      <c r="Q6055" s="251" t="s">
        <v>16770</v>
      </c>
      <c r="R6055" s="251" t="s">
        <v>10028</v>
      </c>
      <c r="S6055" s="252" t="s">
        <v>225</v>
      </c>
      <c r="T6055" s="251" t="str">
        <f t="shared" si="378"/>
        <v>I0404644811100K300</v>
      </c>
      <c r="W6055" s="251" t="str">
        <f t="shared" si="379"/>
        <v>I040464481110-0K300</v>
      </c>
    </row>
    <row r="6056" spans="1:23" x14ac:dyDescent="0.3">
      <c r="A6056" s="256" t="str">
        <f t="shared" si="377"/>
        <v>I0404644-81110VT040-00003</v>
      </c>
      <c r="B6056" s="251" t="s">
        <v>16772</v>
      </c>
      <c r="C6056" s="251" t="s">
        <v>10031</v>
      </c>
      <c r="D6056" s="251" t="s">
        <v>16771</v>
      </c>
      <c r="E6056" s="251" t="s">
        <v>14854</v>
      </c>
      <c r="F6056" s="251" t="s">
        <v>9962</v>
      </c>
      <c r="G6056" s="251" t="s">
        <v>10047</v>
      </c>
      <c r="H6056" s="251" t="s">
        <v>3422</v>
      </c>
      <c r="I6056" s="257" t="str">
        <f t="shared" si="376"/>
        <v>-00003</v>
      </c>
      <c r="J6056" s="251">
        <v>3</v>
      </c>
      <c r="K6056" s="251">
        <v>3</v>
      </c>
      <c r="M6056" s="251" t="s">
        <v>9958</v>
      </c>
      <c r="N6056" s="251" t="s">
        <v>16737</v>
      </c>
      <c r="O6056" s="251">
        <v>3</v>
      </c>
      <c r="Q6056" s="251" t="s">
        <v>16772</v>
      </c>
      <c r="R6056" s="251" t="s">
        <v>10028</v>
      </c>
      <c r="S6056" s="252" t="s">
        <v>3713</v>
      </c>
      <c r="T6056" s="251" t="str">
        <f t="shared" si="378"/>
        <v>I040464481110VT040</v>
      </c>
      <c r="W6056" s="251" t="str">
        <f t="shared" si="379"/>
        <v>I040464481110-VT040</v>
      </c>
    </row>
    <row r="6057" spans="1:23" x14ac:dyDescent="0.3">
      <c r="A6057" s="256" t="str">
        <f t="shared" si="377"/>
        <v>I0404644-81110VT080-00002</v>
      </c>
      <c r="B6057" s="251" t="s">
        <v>16773</v>
      </c>
      <c r="C6057" s="251" t="s">
        <v>10031</v>
      </c>
      <c r="D6057" s="251" t="s">
        <v>16771</v>
      </c>
      <c r="E6057" s="251" t="s">
        <v>14854</v>
      </c>
      <c r="F6057" s="251" t="s">
        <v>9964</v>
      </c>
      <c r="G6057" s="251" t="s">
        <v>4985</v>
      </c>
      <c r="H6057" s="251" t="s">
        <v>3422</v>
      </c>
      <c r="I6057" s="257" t="str">
        <f t="shared" si="376"/>
        <v>-00002</v>
      </c>
      <c r="J6057" s="251">
        <v>2</v>
      </c>
      <c r="K6057" s="251">
        <v>2</v>
      </c>
      <c r="M6057" s="251" t="s">
        <v>9958</v>
      </c>
      <c r="N6057" s="251" t="s">
        <v>16737</v>
      </c>
      <c r="O6057" s="251">
        <v>2</v>
      </c>
      <c r="Q6057" s="251" t="s">
        <v>16773</v>
      </c>
      <c r="R6057" s="251" t="s">
        <v>10028</v>
      </c>
      <c r="S6057" s="252" t="s">
        <v>3719</v>
      </c>
      <c r="T6057" s="251" t="str">
        <f t="shared" si="378"/>
        <v>I040464481110VT080</v>
      </c>
      <c r="W6057" s="251" t="str">
        <f t="shared" si="379"/>
        <v>I040464481110-VT080</v>
      </c>
    </row>
    <row r="6058" spans="1:23" x14ac:dyDescent="0.3">
      <c r="A6058" s="256" t="str">
        <f t="shared" si="377"/>
        <v>I0404644-81110VT100-00002</v>
      </c>
      <c r="B6058" s="251" t="s">
        <v>16774</v>
      </c>
      <c r="C6058" s="251" t="s">
        <v>10031</v>
      </c>
      <c r="D6058" s="251" t="s">
        <v>16771</v>
      </c>
      <c r="E6058" s="251" t="s">
        <v>14854</v>
      </c>
      <c r="F6058" s="251" t="s">
        <v>9966</v>
      </c>
      <c r="G6058" s="251" t="s">
        <v>10049</v>
      </c>
      <c r="H6058" s="251" t="s">
        <v>3422</v>
      </c>
      <c r="I6058" s="257" t="str">
        <f t="shared" si="376"/>
        <v>-00002</v>
      </c>
      <c r="J6058" s="251">
        <v>2</v>
      </c>
      <c r="K6058" s="251">
        <v>2</v>
      </c>
      <c r="M6058" s="251" t="s">
        <v>9958</v>
      </c>
      <c r="N6058" s="251" t="s">
        <v>16737</v>
      </c>
      <c r="O6058" s="251">
        <v>2</v>
      </c>
      <c r="Q6058" s="251" t="s">
        <v>16774</v>
      </c>
      <c r="R6058" s="251" t="s">
        <v>10028</v>
      </c>
      <c r="S6058" s="252" t="s">
        <v>3723</v>
      </c>
      <c r="T6058" s="251" t="str">
        <f t="shared" si="378"/>
        <v>I040464481110VT100</v>
      </c>
      <c r="W6058" s="251" t="str">
        <f t="shared" si="379"/>
        <v>I040464481110-VT100</v>
      </c>
    </row>
    <row r="6059" spans="1:23" x14ac:dyDescent="0.3">
      <c r="A6059" s="256" t="str">
        <f t="shared" si="377"/>
        <v>I0404644-811300K300-00001</v>
      </c>
      <c r="B6059" s="251" t="s">
        <v>16775</v>
      </c>
      <c r="C6059" s="251" t="s">
        <v>10031</v>
      </c>
      <c r="D6059" s="251" t="s">
        <v>16771</v>
      </c>
      <c r="E6059" s="251" t="s">
        <v>14854</v>
      </c>
      <c r="F6059" s="251" t="s">
        <v>9968</v>
      </c>
      <c r="G6059" s="251" t="s">
        <v>230</v>
      </c>
      <c r="H6059" s="251" t="s">
        <v>5092</v>
      </c>
      <c r="I6059" s="257" t="str">
        <f t="shared" si="376"/>
        <v>-00001</v>
      </c>
      <c r="J6059" s="251">
        <v>1</v>
      </c>
      <c r="K6059" s="251">
        <v>1</v>
      </c>
      <c r="M6059" s="251" t="s">
        <v>9958</v>
      </c>
      <c r="N6059" s="251" t="s">
        <v>16737</v>
      </c>
      <c r="O6059" s="251">
        <v>1</v>
      </c>
      <c r="Q6059" s="251" t="s">
        <v>16775</v>
      </c>
      <c r="R6059" s="251" t="s">
        <v>10028</v>
      </c>
      <c r="S6059" s="252" t="s">
        <v>229</v>
      </c>
      <c r="T6059" s="251" t="str">
        <f t="shared" si="378"/>
        <v>I0404644811300K300</v>
      </c>
      <c r="W6059" s="251" t="str">
        <f t="shared" si="379"/>
        <v>I040464481130-0K300</v>
      </c>
    </row>
    <row r="6060" spans="1:23" x14ac:dyDescent="0.3">
      <c r="A6060" s="256" t="str">
        <f t="shared" si="377"/>
        <v>I0404644-811300K310-00003</v>
      </c>
      <c r="B6060" s="251" t="s">
        <v>16776</v>
      </c>
      <c r="C6060" s="251" t="s">
        <v>10031</v>
      </c>
      <c r="D6060" s="251" t="s">
        <v>16771</v>
      </c>
      <c r="E6060" s="251" t="s">
        <v>14854</v>
      </c>
      <c r="F6060" s="251" t="s">
        <v>9970</v>
      </c>
      <c r="G6060" s="251" t="s">
        <v>246</v>
      </c>
      <c r="H6060" s="251" t="s">
        <v>5092</v>
      </c>
      <c r="I6060" s="257" t="str">
        <f t="shared" si="376"/>
        <v>-00003</v>
      </c>
      <c r="J6060" s="251">
        <v>3</v>
      </c>
      <c r="K6060" s="251">
        <v>3</v>
      </c>
      <c r="M6060" s="251" t="s">
        <v>9958</v>
      </c>
      <c r="N6060" s="251" t="s">
        <v>16737</v>
      </c>
      <c r="O6060" s="251">
        <v>3</v>
      </c>
      <c r="Q6060" s="251" t="s">
        <v>16776</v>
      </c>
      <c r="R6060" s="251" t="s">
        <v>10028</v>
      </c>
      <c r="S6060" s="252" t="s">
        <v>245</v>
      </c>
      <c r="T6060" s="251" t="str">
        <f t="shared" si="378"/>
        <v>I0404644811300K310</v>
      </c>
      <c r="W6060" s="251" t="str">
        <f t="shared" si="379"/>
        <v>I040464481130-0K310</v>
      </c>
    </row>
    <row r="6061" spans="1:23" x14ac:dyDescent="0.3">
      <c r="A6061" s="256" t="str">
        <f t="shared" si="377"/>
        <v>I0404644-81130VT080-00001</v>
      </c>
      <c r="B6061" s="251" t="s">
        <v>16777</v>
      </c>
      <c r="C6061" s="251" t="s">
        <v>10031</v>
      </c>
      <c r="D6061" s="251" t="s">
        <v>16771</v>
      </c>
      <c r="E6061" s="251" t="s">
        <v>14854</v>
      </c>
      <c r="F6061" s="251" t="s">
        <v>9972</v>
      </c>
      <c r="G6061" s="251" t="s">
        <v>10762</v>
      </c>
      <c r="H6061" s="251" t="s">
        <v>5101</v>
      </c>
      <c r="I6061" s="257" t="str">
        <f t="shared" si="376"/>
        <v>-00001</v>
      </c>
      <c r="J6061" s="251">
        <v>1</v>
      </c>
      <c r="K6061" s="251">
        <v>1</v>
      </c>
      <c r="M6061" s="251" t="s">
        <v>9958</v>
      </c>
      <c r="N6061" s="251" t="s">
        <v>16737</v>
      </c>
      <c r="O6061" s="251">
        <v>1</v>
      </c>
      <c r="Q6061" s="251" t="s">
        <v>16777</v>
      </c>
      <c r="R6061" s="251" t="s">
        <v>10028</v>
      </c>
      <c r="S6061" s="252" t="s">
        <v>8699</v>
      </c>
      <c r="T6061" s="251" t="str">
        <f t="shared" si="378"/>
        <v>I040464481130VT080</v>
      </c>
      <c r="W6061" s="251" t="str">
        <f t="shared" si="379"/>
        <v>I040464481130-VT080</v>
      </c>
    </row>
    <row r="6062" spans="1:23" x14ac:dyDescent="0.3">
      <c r="A6062" s="256" t="str">
        <f t="shared" si="377"/>
        <v>I0404644-811500K300-00002</v>
      </c>
      <c r="B6062" s="251" t="s">
        <v>16778</v>
      </c>
      <c r="C6062" s="251" t="s">
        <v>10031</v>
      </c>
      <c r="D6062" s="251" t="s">
        <v>16771</v>
      </c>
      <c r="E6062" s="251" t="s">
        <v>14854</v>
      </c>
      <c r="F6062" s="251" t="s">
        <v>9974</v>
      </c>
      <c r="G6062" s="251" t="s">
        <v>234</v>
      </c>
      <c r="H6062" s="251" t="s">
        <v>5093</v>
      </c>
      <c r="I6062" s="257" t="str">
        <f t="shared" si="376"/>
        <v>-00002</v>
      </c>
      <c r="J6062" s="251">
        <v>2</v>
      </c>
      <c r="K6062" s="251">
        <v>2</v>
      </c>
      <c r="M6062" s="251" t="s">
        <v>9958</v>
      </c>
      <c r="N6062" s="251" t="s">
        <v>16737</v>
      </c>
      <c r="O6062" s="251">
        <v>2</v>
      </c>
      <c r="Q6062" s="251" t="s">
        <v>16778</v>
      </c>
      <c r="R6062" s="251" t="s">
        <v>10028</v>
      </c>
      <c r="S6062" s="252" t="s">
        <v>233</v>
      </c>
      <c r="T6062" s="251" t="str">
        <f t="shared" si="378"/>
        <v>I0404644811500K300</v>
      </c>
      <c r="W6062" s="251" t="str">
        <f t="shared" si="379"/>
        <v>I040464481150-0K300</v>
      </c>
    </row>
    <row r="6063" spans="1:23" x14ac:dyDescent="0.3">
      <c r="A6063" s="256" t="str">
        <f t="shared" si="377"/>
        <v>I0404644-81150VT040-00003</v>
      </c>
      <c r="B6063" s="251" t="s">
        <v>16779</v>
      </c>
      <c r="C6063" s="251" t="s">
        <v>10031</v>
      </c>
      <c r="D6063" s="251" t="s">
        <v>16771</v>
      </c>
      <c r="E6063" s="251" t="s">
        <v>14854</v>
      </c>
      <c r="F6063" s="251" t="s">
        <v>9976</v>
      </c>
      <c r="G6063" s="251" t="s">
        <v>10051</v>
      </c>
      <c r="H6063" s="251" t="s">
        <v>3429</v>
      </c>
      <c r="I6063" s="257" t="str">
        <f t="shared" si="376"/>
        <v>-00003</v>
      </c>
      <c r="J6063" s="251">
        <v>3</v>
      </c>
      <c r="K6063" s="251">
        <v>3</v>
      </c>
      <c r="M6063" s="251" t="s">
        <v>9958</v>
      </c>
      <c r="N6063" s="251" t="s">
        <v>16737</v>
      </c>
      <c r="O6063" s="251">
        <v>3</v>
      </c>
      <c r="Q6063" s="251" t="s">
        <v>16779</v>
      </c>
      <c r="R6063" s="251" t="s">
        <v>10028</v>
      </c>
      <c r="S6063" s="252" t="s">
        <v>3725</v>
      </c>
      <c r="T6063" s="251" t="str">
        <f t="shared" si="378"/>
        <v>I040464481150VT040</v>
      </c>
      <c r="W6063" s="251" t="str">
        <f t="shared" si="379"/>
        <v>I040464481150-VT040</v>
      </c>
    </row>
    <row r="6064" spans="1:23" x14ac:dyDescent="0.3">
      <c r="A6064" s="256" t="str">
        <f t="shared" si="377"/>
        <v>I0404644-81150VT080-00003</v>
      </c>
      <c r="B6064" s="251" t="s">
        <v>16780</v>
      </c>
      <c r="C6064" s="251" t="s">
        <v>10031</v>
      </c>
      <c r="D6064" s="251" t="s">
        <v>16771</v>
      </c>
      <c r="E6064" s="251" t="s">
        <v>14854</v>
      </c>
      <c r="F6064" s="251" t="s">
        <v>9978</v>
      </c>
      <c r="G6064" s="251" t="s">
        <v>10242</v>
      </c>
      <c r="H6064" s="251" t="s">
        <v>3429</v>
      </c>
      <c r="I6064" s="257" t="str">
        <f t="shared" si="376"/>
        <v>-00003</v>
      </c>
      <c r="J6064" s="251">
        <v>3</v>
      </c>
      <c r="K6064" s="251">
        <v>3</v>
      </c>
      <c r="M6064" s="251" t="s">
        <v>9958</v>
      </c>
      <c r="N6064" s="251" t="s">
        <v>16737</v>
      </c>
      <c r="O6064" s="251">
        <v>3</v>
      </c>
      <c r="Q6064" s="251" t="s">
        <v>16780</v>
      </c>
      <c r="R6064" s="251" t="s">
        <v>10028</v>
      </c>
      <c r="S6064" s="252" t="s">
        <v>3731</v>
      </c>
      <c r="T6064" s="251" t="str">
        <f t="shared" si="378"/>
        <v>I040464481150VT080</v>
      </c>
      <c r="W6064" s="251" t="str">
        <f t="shared" si="379"/>
        <v>I040464481150-VT080</v>
      </c>
    </row>
    <row r="6065" spans="1:23" x14ac:dyDescent="0.3">
      <c r="A6065" s="256" t="str">
        <f t="shared" si="377"/>
        <v>I0404644-81150VT100-00002</v>
      </c>
      <c r="B6065" s="251" t="s">
        <v>16781</v>
      </c>
      <c r="C6065" s="251" t="s">
        <v>10031</v>
      </c>
      <c r="D6065" s="251" t="s">
        <v>16771</v>
      </c>
      <c r="E6065" s="251" t="s">
        <v>14854</v>
      </c>
      <c r="F6065" s="251" t="s">
        <v>9980</v>
      </c>
      <c r="G6065" s="251" t="s">
        <v>4999</v>
      </c>
      <c r="H6065" s="251" t="s">
        <v>3429</v>
      </c>
      <c r="I6065" s="257" t="str">
        <f t="shared" si="376"/>
        <v>-00002</v>
      </c>
      <c r="J6065" s="251">
        <v>2</v>
      </c>
      <c r="K6065" s="251">
        <v>2</v>
      </c>
      <c r="M6065" s="251" t="s">
        <v>9958</v>
      </c>
      <c r="N6065" s="251" t="s">
        <v>16737</v>
      </c>
      <c r="O6065" s="251">
        <v>2</v>
      </c>
      <c r="Q6065" s="251" t="s">
        <v>16781</v>
      </c>
      <c r="R6065" s="251" t="s">
        <v>10028</v>
      </c>
      <c r="S6065" s="252" t="s">
        <v>3735</v>
      </c>
      <c r="T6065" s="251" t="str">
        <f t="shared" si="378"/>
        <v>I040464481150VT100</v>
      </c>
      <c r="W6065" s="251" t="str">
        <f t="shared" si="379"/>
        <v>I040464481150-VT100</v>
      </c>
    </row>
    <row r="6066" spans="1:23" x14ac:dyDescent="0.3">
      <c r="A6066" s="256" t="str">
        <f t="shared" si="377"/>
        <v>I0404644-811700K300-00002</v>
      </c>
      <c r="B6066" s="251" t="s">
        <v>16782</v>
      </c>
      <c r="C6066" s="251" t="s">
        <v>10031</v>
      </c>
      <c r="D6066" s="251" t="s">
        <v>16771</v>
      </c>
      <c r="E6066" s="251" t="s">
        <v>14854</v>
      </c>
      <c r="F6066" s="251" t="s">
        <v>9982</v>
      </c>
      <c r="G6066" s="251" t="s">
        <v>238</v>
      </c>
      <c r="H6066" s="251" t="s">
        <v>5094</v>
      </c>
      <c r="I6066" s="257" t="str">
        <f t="shared" si="376"/>
        <v>-00002</v>
      </c>
      <c r="J6066" s="251">
        <v>2</v>
      </c>
      <c r="K6066" s="251">
        <v>2</v>
      </c>
      <c r="M6066" s="251" t="s">
        <v>9958</v>
      </c>
      <c r="N6066" s="251" t="s">
        <v>16737</v>
      </c>
      <c r="O6066" s="251">
        <v>2</v>
      </c>
      <c r="Q6066" s="251" t="s">
        <v>16782</v>
      </c>
      <c r="R6066" s="251" t="s">
        <v>10028</v>
      </c>
      <c r="S6066" s="252" t="s">
        <v>237</v>
      </c>
      <c r="T6066" s="251" t="str">
        <f t="shared" si="378"/>
        <v>I0404644811700K300</v>
      </c>
      <c r="W6066" s="251" t="str">
        <f t="shared" si="379"/>
        <v>I040464481170-0K300</v>
      </c>
    </row>
    <row r="6067" spans="1:23" x14ac:dyDescent="0.3">
      <c r="A6067" s="256" t="str">
        <f t="shared" si="377"/>
        <v>I0404644-81170VT040-00001</v>
      </c>
      <c r="B6067" s="251" t="s">
        <v>16783</v>
      </c>
      <c r="C6067" s="251" t="s">
        <v>10031</v>
      </c>
      <c r="D6067" s="251" t="s">
        <v>16771</v>
      </c>
      <c r="E6067" s="251" t="s">
        <v>14854</v>
      </c>
      <c r="F6067" s="251" t="s">
        <v>9984</v>
      </c>
      <c r="G6067" s="251" t="s">
        <v>10054</v>
      </c>
      <c r="H6067" s="251" t="s">
        <v>5102</v>
      </c>
      <c r="I6067" s="257" t="str">
        <f t="shared" si="376"/>
        <v>-00001</v>
      </c>
      <c r="J6067" s="251">
        <v>1</v>
      </c>
      <c r="K6067" s="251">
        <v>1</v>
      </c>
      <c r="M6067" s="251" t="s">
        <v>9958</v>
      </c>
      <c r="N6067" s="251" t="s">
        <v>16737</v>
      </c>
      <c r="O6067" s="251">
        <v>1</v>
      </c>
      <c r="Q6067" s="251" t="s">
        <v>16783</v>
      </c>
      <c r="R6067" s="251" t="s">
        <v>10028</v>
      </c>
      <c r="S6067" s="252" t="s">
        <v>8706</v>
      </c>
      <c r="T6067" s="251" t="str">
        <f t="shared" si="378"/>
        <v>I040464481170VT040</v>
      </c>
      <c r="W6067" s="251" t="str">
        <f t="shared" si="379"/>
        <v>I040464481170-VT040</v>
      </c>
    </row>
    <row r="6068" spans="1:23" x14ac:dyDescent="0.3">
      <c r="A6068" s="256" t="str">
        <f t="shared" si="377"/>
        <v>I0404644-812100K090-00003</v>
      </c>
      <c r="B6068" s="251" t="s">
        <v>16784</v>
      </c>
      <c r="C6068" s="251" t="s">
        <v>10031</v>
      </c>
      <c r="D6068" s="251" t="s">
        <v>16771</v>
      </c>
      <c r="E6068" s="251" t="s">
        <v>14854</v>
      </c>
      <c r="F6068" s="251" t="s">
        <v>9986</v>
      </c>
      <c r="G6068" s="251" t="s">
        <v>609</v>
      </c>
      <c r="H6068" s="251" t="s">
        <v>5167</v>
      </c>
      <c r="I6068" s="257" t="str">
        <f t="shared" si="376"/>
        <v>-00003</v>
      </c>
      <c r="J6068" s="251">
        <v>3</v>
      </c>
      <c r="K6068" s="251">
        <v>3</v>
      </c>
      <c r="M6068" s="251" t="s">
        <v>9993</v>
      </c>
      <c r="N6068" s="251" t="s">
        <v>16737</v>
      </c>
      <c r="O6068" s="251">
        <v>3</v>
      </c>
      <c r="Q6068" s="251" t="s">
        <v>16784</v>
      </c>
      <c r="R6068" s="251" t="s">
        <v>10028</v>
      </c>
      <c r="S6068" s="252" t="s">
        <v>608</v>
      </c>
      <c r="T6068" s="251" t="str">
        <f t="shared" si="378"/>
        <v>I0404644812100K090</v>
      </c>
      <c r="W6068" s="251" t="str">
        <f t="shared" si="379"/>
        <v>I040464481210-0K090</v>
      </c>
    </row>
    <row r="6069" spans="1:23" x14ac:dyDescent="0.3">
      <c r="A6069" s="256" t="str">
        <f t="shared" si="377"/>
        <v>I0404644-815500K080-00001</v>
      </c>
      <c r="B6069" s="251" t="s">
        <v>16785</v>
      </c>
      <c r="C6069" s="251" t="s">
        <v>10031</v>
      </c>
      <c r="D6069" s="251" t="s">
        <v>16771</v>
      </c>
      <c r="E6069" s="251" t="s">
        <v>14854</v>
      </c>
      <c r="F6069" s="251" t="s">
        <v>9988</v>
      </c>
      <c r="G6069" s="251" t="s">
        <v>151</v>
      </c>
      <c r="H6069" s="251" t="s">
        <v>5045</v>
      </c>
      <c r="I6069" s="257" t="str">
        <f t="shared" si="376"/>
        <v>-00001</v>
      </c>
      <c r="J6069" s="251">
        <v>1</v>
      </c>
      <c r="K6069" s="251">
        <v>1</v>
      </c>
      <c r="M6069" s="251" t="s">
        <v>9958</v>
      </c>
      <c r="N6069" s="251" t="s">
        <v>16737</v>
      </c>
      <c r="O6069" s="251">
        <v>1</v>
      </c>
      <c r="Q6069" s="251" t="s">
        <v>16785</v>
      </c>
      <c r="R6069" s="251" t="s">
        <v>10028</v>
      </c>
      <c r="S6069" s="252" t="s">
        <v>150</v>
      </c>
      <c r="T6069" s="251" t="str">
        <f t="shared" si="378"/>
        <v>I0404644815500K080</v>
      </c>
      <c r="W6069" s="251" t="str">
        <f t="shared" si="379"/>
        <v>I040464481550-0K080</v>
      </c>
    </row>
    <row r="6070" spans="1:23" x14ac:dyDescent="0.3">
      <c r="A6070" s="256" t="str">
        <f t="shared" si="377"/>
        <v>I0404644-81550VT020-00002</v>
      </c>
      <c r="B6070" s="251" t="s">
        <v>16786</v>
      </c>
      <c r="C6070" s="251" t="s">
        <v>10031</v>
      </c>
      <c r="D6070" s="251" t="s">
        <v>16771</v>
      </c>
      <c r="E6070" s="251" t="s">
        <v>14854</v>
      </c>
      <c r="F6070" s="251" t="s">
        <v>9990</v>
      </c>
      <c r="G6070" s="251" t="s">
        <v>10057</v>
      </c>
      <c r="H6070" s="251" t="s">
        <v>5202</v>
      </c>
      <c r="I6070" s="257" t="str">
        <f t="shared" si="376"/>
        <v>-00002</v>
      </c>
      <c r="J6070" s="251">
        <v>2</v>
      </c>
      <c r="K6070" s="251">
        <v>2</v>
      </c>
      <c r="M6070" s="251" t="s">
        <v>9958</v>
      </c>
      <c r="N6070" s="251" t="s">
        <v>16737</v>
      </c>
      <c r="O6070" s="251">
        <v>2</v>
      </c>
      <c r="Q6070" s="251" t="s">
        <v>16786</v>
      </c>
      <c r="R6070" s="251" t="s">
        <v>10028</v>
      </c>
      <c r="S6070" s="252" t="s">
        <v>3737</v>
      </c>
      <c r="T6070" s="251" t="str">
        <f t="shared" si="378"/>
        <v>I040464481550VT020</v>
      </c>
      <c r="W6070" s="251" t="str">
        <f t="shared" si="379"/>
        <v>I040464481550-VT020</v>
      </c>
    </row>
    <row r="6071" spans="1:23" x14ac:dyDescent="0.3">
      <c r="A6071" s="256" t="str">
        <f t="shared" si="377"/>
        <v>I0404644-81550VT050-00002</v>
      </c>
      <c r="B6071" s="251" t="s">
        <v>16787</v>
      </c>
      <c r="C6071" s="251" t="s">
        <v>10031</v>
      </c>
      <c r="D6071" s="251" t="s">
        <v>16771</v>
      </c>
      <c r="E6071" s="251" t="s">
        <v>14854</v>
      </c>
      <c r="F6071" s="251" t="s">
        <v>9992</v>
      </c>
      <c r="G6071" s="251" t="s">
        <v>5265</v>
      </c>
      <c r="H6071" s="251" t="s">
        <v>5202</v>
      </c>
      <c r="I6071" s="257" t="str">
        <f t="shared" si="376"/>
        <v>-00002</v>
      </c>
      <c r="J6071" s="251">
        <v>2</v>
      </c>
      <c r="K6071" s="251">
        <v>2</v>
      </c>
      <c r="M6071" s="251" t="s">
        <v>9958</v>
      </c>
      <c r="N6071" s="251" t="s">
        <v>16737</v>
      </c>
      <c r="O6071" s="251">
        <v>2</v>
      </c>
      <c r="Q6071" s="251" t="s">
        <v>16787</v>
      </c>
      <c r="R6071" s="251" t="s">
        <v>10028</v>
      </c>
      <c r="S6071" s="252" t="s">
        <v>3740</v>
      </c>
      <c r="T6071" s="251" t="str">
        <f t="shared" si="378"/>
        <v>I040464481550VT050</v>
      </c>
      <c r="W6071" s="251" t="str">
        <f t="shared" si="379"/>
        <v>I040464481550-VT050</v>
      </c>
    </row>
    <row r="6072" spans="1:23" x14ac:dyDescent="0.3">
      <c r="A6072" s="256" t="str">
        <f t="shared" si="377"/>
        <v>I0404644-81551VT050-00001</v>
      </c>
      <c r="B6072" s="251" t="s">
        <v>16788</v>
      </c>
      <c r="C6072" s="251" t="s">
        <v>10031</v>
      </c>
      <c r="D6072" s="251" t="s">
        <v>16771</v>
      </c>
      <c r="E6072" s="251" t="s">
        <v>14854</v>
      </c>
      <c r="F6072" s="251" t="s">
        <v>9995</v>
      </c>
      <c r="G6072" s="251" t="s">
        <v>10062</v>
      </c>
      <c r="H6072" s="251" t="s">
        <v>3436</v>
      </c>
      <c r="I6072" s="257" t="str">
        <f t="shared" si="376"/>
        <v>-00001</v>
      </c>
      <c r="J6072" s="251">
        <v>1</v>
      </c>
      <c r="K6072" s="251">
        <v>1</v>
      </c>
      <c r="M6072" s="251" t="s">
        <v>9958</v>
      </c>
      <c r="N6072" s="251" t="s">
        <v>16737</v>
      </c>
      <c r="O6072" s="251">
        <v>1</v>
      </c>
      <c r="Q6072" s="251" t="s">
        <v>16788</v>
      </c>
      <c r="R6072" s="251" t="s">
        <v>10028</v>
      </c>
      <c r="S6072" s="252" t="s">
        <v>3763</v>
      </c>
      <c r="T6072" s="251" t="str">
        <f t="shared" si="378"/>
        <v>I040464481551VT050</v>
      </c>
      <c r="W6072" s="251" t="str">
        <f t="shared" si="379"/>
        <v>I040464481551-VT050</v>
      </c>
    </row>
    <row r="6073" spans="1:23" x14ac:dyDescent="0.3">
      <c r="A6073" s="256" t="str">
        <f t="shared" si="377"/>
        <v>I0404644-815600K080-00002</v>
      </c>
      <c r="B6073" s="251" t="s">
        <v>16789</v>
      </c>
      <c r="C6073" s="251" t="s">
        <v>10031</v>
      </c>
      <c r="D6073" s="251" t="s">
        <v>16771</v>
      </c>
      <c r="E6073" s="251" t="s">
        <v>14854</v>
      </c>
      <c r="F6073" s="251" t="s">
        <v>9997</v>
      </c>
      <c r="G6073" s="251" t="s">
        <v>164</v>
      </c>
      <c r="H6073" s="251" t="s">
        <v>5047</v>
      </c>
      <c r="I6073" s="257" t="str">
        <f t="shared" si="376"/>
        <v>-00002</v>
      </c>
      <c r="J6073" s="251">
        <v>2</v>
      </c>
      <c r="K6073" s="251">
        <v>2</v>
      </c>
      <c r="M6073" s="251" t="s">
        <v>9958</v>
      </c>
      <c r="N6073" s="251" t="s">
        <v>16737</v>
      </c>
      <c r="O6073" s="251">
        <v>2</v>
      </c>
      <c r="Q6073" s="251" t="s">
        <v>16789</v>
      </c>
      <c r="R6073" s="251" t="s">
        <v>10028</v>
      </c>
      <c r="S6073" s="252" t="s">
        <v>163</v>
      </c>
      <c r="T6073" s="251" t="str">
        <f t="shared" si="378"/>
        <v>I0404644815600K080</v>
      </c>
      <c r="W6073" s="251" t="str">
        <f t="shared" si="379"/>
        <v>I040464481560-0K080</v>
      </c>
    </row>
    <row r="6074" spans="1:23" x14ac:dyDescent="0.3">
      <c r="A6074" s="256" t="str">
        <f t="shared" si="377"/>
        <v>I0404644-81560VT020-00002</v>
      </c>
      <c r="B6074" s="251" t="s">
        <v>16790</v>
      </c>
      <c r="C6074" s="251" t="s">
        <v>10031</v>
      </c>
      <c r="D6074" s="251" t="s">
        <v>16771</v>
      </c>
      <c r="E6074" s="251" t="s">
        <v>14854</v>
      </c>
      <c r="F6074" s="251" t="s">
        <v>10000</v>
      </c>
      <c r="G6074" s="251" t="s">
        <v>10065</v>
      </c>
      <c r="H6074" s="251" t="s">
        <v>5204</v>
      </c>
      <c r="I6074" s="257" t="str">
        <f t="shared" si="376"/>
        <v>-00002</v>
      </c>
      <c r="J6074" s="251">
        <v>2</v>
      </c>
      <c r="K6074" s="251">
        <v>2</v>
      </c>
      <c r="M6074" s="251" t="s">
        <v>9958</v>
      </c>
      <c r="N6074" s="251" t="s">
        <v>16737</v>
      </c>
      <c r="O6074" s="251">
        <v>2</v>
      </c>
      <c r="Q6074" s="251" t="s">
        <v>16790</v>
      </c>
      <c r="R6074" s="251" t="s">
        <v>10028</v>
      </c>
      <c r="S6074" s="252" t="s">
        <v>3743</v>
      </c>
      <c r="T6074" s="251" t="str">
        <f t="shared" si="378"/>
        <v>I040464481560VT020</v>
      </c>
      <c r="W6074" s="251" t="str">
        <f t="shared" si="379"/>
        <v>I040464481560-VT020</v>
      </c>
    </row>
    <row r="6075" spans="1:23" x14ac:dyDescent="0.3">
      <c r="A6075" s="256" t="str">
        <f t="shared" si="377"/>
        <v>I0404644-81560VT050-00002</v>
      </c>
      <c r="B6075" s="251" t="s">
        <v>16791</v>
      </c>
      <c r="C6075" s="251" t="s">
        <v>10031</v>
      </c>
      <c r="D6075" s="251" t="s">
        <v>16771</v>
      </c>
      <c r="E6075" s="251" t="s">
        <v>14854</v>
      </c>
      <c r="F6075" s="251" t="s">
        <v>10002</v>
      </c>
      <c r="G6075" s="251" t="s">
        <v>10067</v>
      </c>
      <c r="H6075" s="251" t="s">
        <v>5204</v>
      </c>
      <c r="I6075" s="257" t="str">
        <f t="shared" si="376"/>
        <v>-00002</v>
      </c>
      <c r="J6075" s="251">
        <v>2</v>
      </c>
      <c r="K6075" s="251">
        <v>2</v>
      </c>
      <c r="M6075" s="251" t="s">
        <v>9958</v>
      </c>
      <c r="N6075" s="251" t="s">
        <v>16737</v>
      </c>
      <c r="O6075" s="251">
        <v>2</v>
      </c>
      <c r="Q6075" s="251" t="s">
        <v>16791</v>
      </c>
      <c r="R6075" s="251" t="s">
        <v>10028</v>
      </c>
      <c r="S6075" s="252" t="s">
        <v>3746</v>
      </c>
      <c r="T6075" s="251" t="str">
        <f t="shared" si="378"/>
        <v>I040464481560VT050</v>
      </c>
      <c r="W6075" s="251" t="str">
        <f t="shared" si="379"/>
        <v>I040464481560-VT050</v>
      </c>
    </row>
    <row r="6076" spans="1:23" x14ac:dyDescent="0.3">
      <c r="A6076" s="256" t="str">
        <f t="shared" si="377"/>
        <v>I0404644-81561VT020-00004</v>
      </c>
      <c r="B6076" s="251" t="s">
        <v>16792</v>
      </c>
      <c r="C6076" s="251" t="s">
        <v>10031</v>
      </c>
      <c r="D6076" s="251" t="s">
        <v>16771</v>
      </c>
      <c r="E6076" s="251" t="s">
        <v>14854</v>
      </c>
      <c r="F6076" s="251" t="s">
        <v>10005</v>
      </c>
      <c r="G6076" s="251" t="s">
        <v>10256</v>
      </c>
      <c r="H6076" s="251" t="s">
        <v>3443</v>
      </c>
      <c r="I6076" s="257" t="str">
        <f t="shared" si="376"/>
        <v>-00004</v>
      </c>
      <c r="J6076" s="251">
        <v>4</v>
      </c>
      <c r="K6076" s="251">
        <v>4</v>
      </c>
      <c r="M6076" s="251" t="s">
        <v>9958</v>
      </c>
      <c r="N6076" s="251" t="s">
        <v>16737</v>
      </c>
      <c r="O6076" s="251">
        <v>4</v>
      </c>
      <c r="Q6076" s="251" t="s">
        <v>16792</v>
      </c>
      <c r="R6076" s="251" t="s">
        <v>10028</v>
      </c>
      <c r="S6076" s="252" t="s">
        <v>3767</v>
      </c>
      <c r="T6076" s="251" t="str">
        <f t="shared" si="378"/>
        <v>I040464481561VT020</v>
      </c>
      <c r="W6076" s="251" t="str">
        <f t="shared" si="379"/>
        <v>I040464481561-VT020</v>
      </c>
    </row>
    <row r="6077" spans="1:23" x14ac:dyDescent="0.3">
      <c r="A6077" s="256" t="str">
        <f t="shared" si="377"/>
        <v>I0404644-81561VT050-00002</v>
      </c>
      <c r="B6077" s="251" t="s">
        <v>16793</v>
      </c>
      <c r="C6077" s="251" t="s">
        <v>10031</v>
      </c>
      <c r="D6077" s="251" t="s">
        <v>16771</v>
      </c>
      <c r="E6077" s="251" t="s">
        <v>14854</v>
      </c>
      <c r="F6077" s="251" t="s">
        <v>10009</v>
      </c>
      <c r="G6077" s="251" t="s">
        <v>10258</v>
      </c>
      <c r="H6077" s="251" t="s">
        <v>3443</v>
      </c>
      <c r="I6077" s="257" t="str">
        <f t="shared" si="376"/>
        <v>-00002</v>
      </c>
      <c r="J6077" s="251">
        <v>2</v>
      </c>
      <c r="K6077" s="251">
        <v>2</v>
      </c>
      <c r="M6077" s="251" t="s">
        <v>9958</v>
      </c>
      <c r="N6077" s="251" t="s">
        <v>16737</v>
      </c>
      <c r="O6077" s="251">
        <v>2</v>
      </c>
      <c r="Q6077" s="251" t="s">
        <v>16793</v>
      </c>
      <c r="R6077" s="251" t="s">
        <v>10028</v>
      </c>
      <c r="S6077" s="252" t="s">
        <v>3769</v>
      </c>
      <c r="T6077" s="251" t="str">
        <f t="shared" si="378"/>
        <v>I040464481561VT050</v>
      </c>
      <c r="W6077" s="251" t="str">
        <f t="shared" si="379"/>
        <v>I040464481561-VT050</v>
      </c>
    </row>
    <row r="6078" spans="1:23" x14ac:dyDescent="0.3">
      <c r="A6078" s="256" t="str">
        <f t="shared" si="377"/>
        <v>I0404644-81580VT010-00001</v>
      </c>
      <c r="B6078" s="251" t="s">
        <v>16794</v>
      </c>
      <c r="C6078" s="251" t="s">
        <v>10031</v>
      </c>
      <c r="D6078" s="251" t="s">
        <v>16771</v>
      </c>
      <c r="E6078" s="251" t="s">
        <v>14854</v>
      </c>
      <c r="F6078" s="251" t="s">
        <v>10012</v>
      </c>
      <c r="G6078" s="251" t="s">
        <v>5289</v>
      </c>
      <c r="H6078" s="251" t="s">
        <v>758</v>
      </c>
      <c r="I6078" s="257" t="str">
        <f t="shared" si="376"/>
        <v>-00001</v>
      </c>
      <c r="J6078" s="251">
        <v>1</v>
      </c>
      <c r="K6078" s="251">
        <v>1</v>
      </c>
      <c r="M6078" s="251" t="s">
        <v>9993</v>
      </c>
      <c r="N6078" s="251" t="s">
        <v>16737</v>
      </c>
      <c r="O6078" s="251">
        <v>1</v>
      </c>
      <c r="Q6078" s="251" t="s">
        <v>16794</v>
      </c>
      <c r="R6078" s="251" t="s">
        <v>10028</v>
      </c>
      <c r="S6078" s="252" t="s">
        <v>3749</v>
      </c>
      <c r="T6078" s="251" t="str">
        <f t="shared" si="378"/>
        <v>I040464481580VT010</v>
      </c>
      <c r="W6078" s="251" t="str">
        <f t="shared" si="379"/>
        <v>I040464481580-VT010</v>
      </c>
    </row>
    <row r="6079" spans="1:23" x14ac:dyDescent="0.3">
      <c r="A6079" s="256" t="str">
        <f t="shared" si="377"/>
        <v>I0404644-81580VT020-00001</v>
      </c>
      <c r="B6079" s="251" t="s">
        <v>16795</v>
      </c>
      <c r="C6079" s="251" t="s">
        <v>10031</v>
      </c>
      <c r="D6079" s="251" t="s">
        <v>16771</v>
      </c>
      <c r="E6079" s="251" t="s">
        <v>14854</v>
      </c>
      <c r="F6079" s="251" t="s">
        <v>10188</v>
      </c>
      <c r="G6079" s="251" t="s">
        <v>10071</v>
      </c>
      <c r="H6079" s="251" t="s">
        <v>758</v>
      </c>
      <c r="I6079" s="257" t="str">
        <f t="shared" si="376"/>
        <v>-00001</v>
      </c>
      <c r="J6079" s="251">
        <v>1</v>
      </c>
      <c r="K6079" s="251">
        <v>1</v>
      </c>
      <c r="M6079" s="251" t="s">
        <v>9958</v>
      </c>
      <c r="N6079" s="251" t="s">
        <v>16737</v>
      </c>
      <c r="O6079" s="251">
        <v>1</v>
      </c>
      <c r="Q6079" s="251" t="s">
        <v>16795</v>
      </c>
      <c r="R6079" s="251" t="s">
        <v>10028</v>
      </c>
      <c r="S6079" s="252" t="s">
        <v>3752</v>
      </c>
      <c r="T6079" s="251" t="str">
        <f t="shared" si="378"/>
        <v>I040464481580VT020</v>
      </c>
      <c r="W6079" s="251" t="str">
        <f t="shared" si="379"/>
        <v>I040464481580-VT020</v>
      </c>
    </row>
    <row r="6080" spans="1:23" x14ac:dyDescent="0.3">
      <c r="A6080" s="256" t="str">
        <f t="shared" si="377"/>
        <v>I0404644-81581VT020-00001</v>
      </c>
      <c r="B6080" s="251" t="s">
        <v>16796</v>
      </c>
      <c r="C6080" s="251" t="s">
        <v>10031</v>
      </c>
      <c r="D6080" s="251" t="s">
        <v>16771</v>
      </c>
      <c r="E6080" s="251" t="s">
        <v>14854</v>
      </c>
      <c r="F6080" s="251" t="s">
        <v>10190</v>
      </c>
      <c r="G6080" s="251" t="s">
        <v>10668</v>
      </c>
      <c r="H6080" s="251" t="s">
        <v>5218</v>
      </c>
      <c r="I6080" s="257" t="str">
        <f t="shared" si="376"/>
        <v>-00001</v>
      </c>
      <c r="J6080" s="251">
        <v>1</v>
      </c>
      <c r="K6080" s="251">
        <v>1</v>
      </c>
      <c r="M6080" s="251" t="s">
        <v>9993</v>
      </c>
      <c r="N6080" s="251" t="s">
        <v>16737</v>
      </c>
      <c r="O6080" s="251">
        <v>1</v>
      </c>
      <c r="Q6080" s="251" t="s">
        <v>16796</v>
      </c>
      <c r="R6080" s="251" t="s">
        <v>10028</v>
      </c>
      <c r="S6080" s="252" t="s">
        <v>3773</v>
      </c>
      <c r="T6080" s="251" t="str">
        <f t="shared" si="378"/>
        <v>I040464481581VT020</v>
      </c>
      <c r="W6080" s="251" t="str">
        <f t="shared" si="379"/>
        <v>I040464481581-VT020</v>
      </c>
    </row>
    <row r="6081" spans="1:23" x14ac:dyDescent="0.3">
      <c r="A6081" s="256" t="str">
        <f t="shared" si="377"/>
        <v>I0404644-81590VT010-00002</v>
      </c>
      <c r="B6081" s="251" t="s">
        <v>16797</v>
      </c>
      <c r="C6081" s="251" t="s">
        <v>10031</v>
      </c>
      <c r="D6081" s="251" t="s">
        <v>16771</v>
      </c>
      <c r="E6081" s="251" t="s">
        <v>14854</v>
      </c>
      <c r="F6081" s="251" t="s">
        <v>10192</v>
      </c>
      <c r="G6081" s="251" t="s">
        <v>10073</v>
      </c>
      <c r="H6081" s="251" t="s">
        <v>770</v>
      </c>
      <c r="I6081" s="257" t="str">
        <f t="shared" si="376"/>
        <v>-00002</v>
      </c>
      <c r="J6081" s="251">
        <v>2</v>
      </c>
      <c r="K6081" s="251">
        <v>2</v>
      </c>
      <c r="M6081" s="251" t="s">
        <v>9993</v>
      </c>
      <c r="N6081" s="251" t="s">
        <v>16737</v>
      </c>
      <c r="O6081" s="251">
        <v>2</v>
      </c>
      <c r="Q6081" s="251" t="s">
        <v>16797</v>
      </c>
      <c r="R6081" s="251" t="s">
        <v>10028</v>
      </c>
      <c r="S6081" s="252" t="s">
        <v>3755</v>
      </c>
      <c r="T6081" s="251" t="str">
        <f t="shared" si="378"/>
        <v>I040464481590VT010</v>
      </c>
      <c r="W6081" s="251" t="str">
        <f t="shared" si="379"/>
        <v>I040464481590-VT010</v>
      </c>
    </row>
    <row r="6082" spans="1:23" x14ac:dyDescent="0.3">
      <c r="A6082" s="256" t="str">
        <f t="shared" si="377"/>
        <v>I0404644-9098115029-00003</v>
      </c>
      <c r="B6082" s="251" t="s">
        <v>16798</v>
      </c>
      <c r="C6082" s="251" t="s">
        <v>10031</v>
      </c>
      <c r="D6082" s="251" t="s">
        <v>16771</v>
      </c>
      <c r="E6082" s="251" t="s">
        <v>14854</v>
      </c>
      <c r="F6082" s="251" t="s">
        <v>10194</v>
      </c>
      <c r="G6082" s="251" t="s">
        <v>10264</v>
      </c>
      <c r="H6082" s="251" t="s">
        <v>3393</v>
      </c>
      <c r="I6082" s="257" t="str">
        <f t="shared" si="376"/>
        <v>-00003</v>
      </c>
      <c r="J6082" s="251">
        <v>3</v>
      </c>
      <c r="K6082" s="251">
        <v>3</v>
      </c>
      <c r="M6082" s="251" t="s">
        <v>10007</v>
      </c>
      <c r="N6082" s="251" t="s">
        <v>16737</v>
      </c>
      <c r="O6082" s="251">
        <v>3</v>
      </c>
      <c r="Q6082" s="251" t="s">
        <v>16798</v>
      </c>
      <c r="R6082" s="251" t="s">
        <v>10028</v>
      </c>
      <c r="S6082" s="252">
        <v>9098115029</v>
      </c>
      <c r="T6082" s="251" t="str">
        <f t="shared" si="378"/>
        <v>I04046449098115029</v>
      </c>
      <c r="W6082" s="251" t="str">
        <f t="shared" si="379"/>
        <v>I040464490981-15029</v>
      </c>
    </row>
    <row r="6083" spans="1:23" x14ac:dyDescent="0.3">
      <c r="A6083" s="256" t="str">
        <f t="shared" si="377"/>
        <v>I0606428-81110BZ610-00002</v>
      </c>
      <c r="B6083" s="251" t="s">
        <v>16799</v>
      </c>
      <c r="C6083" s="251" t="s">
        <v>10077</v>
      </c>
      <c r="D6083" s="251" t="s">
        <v>9180</v>
      </c>
      <c r="E6083" s="251" t="s">
        <v>14854</v>
      </c>
      <c r="F6083" s="251" t="s">
        <v>9957</v>
      </c>
      <c r="G6083" s="251" t="s">
        <v>1176</v>
      </c>
      <c r="H6083" s="251" t="s">
        <v>3422</v>
      </c>
      <c r="I6083" s="257" t="str">
        <f t="shared" si="376"/>
        <v>-00002</v>
      </c>
      <c r="J6083" s="251">
        <v>2</v>
      </c>
      <c r="K6083" s="251">
        <v>2</v>
      </c>
      <c r="M6083" s="251" t="s">
        <v>10864</v>
      </c>
      <c r="N6083" s="251" t="s">
        <v>16260</v>
      </c>
      <c r="O6083" s="251">
        <v>2</v>
      </c>
      <c r="Q6083" s="251" t="s">
        <v>16799</v>
      </c>
      <c r="R6083" s="251" t="s">
        <v>9960</v>
      </c>
      <c r="S6083" s="252" t="s">
        <v>1175</v>
      </c>
      <c r="T6083" s="251" t="str">
        <f t="shared" si="378"/>
        <v>I060642881110BZ610</v>
      </c>
      <c r="W6083" s="251" t="str">
        <f t="shared" si="379"/>
        <v>I060642881110-BZ610</v>
      </c>
    </row>
    <row r="6084" spans="1:23" x14ac:dyDescent="0.3">
      <c r="A6084" s="256" t="str">
        <f t="shared" si="377"/>
        <v>I0606428-81110BZ620-00003</v>
      </c>
      <c r="B6084" s="251" t="s">
        <v>9179</v>
      </c>
      <c r="C6084" s="251" t="s">
        <v>10077</v>
      </c>
      <c r="D6084" s="251" t="s">
        <v>9180</v>
      </c>
      <c r="E6084" s="251" t="s">
        <v>14854</v>
      </c>
      <c r="F6084" s="251" t="s">
        <v>9962</v>
      </c>
      <c r="G6084" s="251" t="s">
        <v>1193</v>
      </c>
      <c r="H6084" s="251" t="s">
        <v>3422</v>
      </c>
      <c r="I6084" s="257" t="str">
        <f t="shared" si="376"/>
        <v>-00003</v>
      </c>
      <c r="J6084" s="251">
        <v>3</v>
      </c>
      <c r="K6084" s="251">
        <v>3</v>
      </c>
      <c r="M6084" s="251" t="s">
        <v>9958</v>
      </c>
      <c r="N6084" s="251" t="s">
        <v>16260</v>
      </c>
      <c r="O6084" s="251">
        <v>3</v>
      </c>
      <c r="Q6084" s="251" t="s">
        <v>9179</v>
      </c>
      <c r="R6084" s="251" t="s">
        <v>9960</v>
      </c>
      <c r="S6084" s="252" t="s">
        <v>1192</v>
      </c>
      <c r="T6084" s="251" t="str">
        <f t="shared" si="378"/>
        <v>I060642881110BZ620</v>
      </c>
      <c r="W6084" s="251" t="str">
        <f t="shared" si="379"/>
        <v>I060642881110-BZ620</v>
      </c>
    </row>
    <row r="6085" spans="1:23" x14ac:dyDescent="0.3">
      <c r="A6085" s="256" t="str">
        <f t="shared" si="377"/>
        <v>I0606428-81130BZ620-00002</v>
      </c>
      <c r="B6085" s="251" t="s">
        <v>16800</v>
      </c>
      <c r="C6085" s="251" t="s">
        <v>10077</v>
      </c>
      <c r="D6085" s="251" t="s">
        <v>9180</v>
      </c>
      <c r="E6085" s="251" t="s">
        <v>14854</v>
      </c>
      <c r="F6085" s="251" t="s">
        <v>9964</v>
      </c>
      <c r="G6085" s="251" t="s">
        <v>1198</v>
      </c>
      <c r="H6085" s="251" t="s">
        <v>5101</v>
      </c>
      <c r="I6085" s="257" t="str">
        <f t="shared" si="376"/>
        <v>-00002</v>
      </c>
      <c r="J6085" s="251">
        <v>2</v>
      </c>
      <c r="K6085" s="251">
        <v>2</v>
      </c>
      <c r="M6085" s="251" t="s">
        <v>9958</v>
      </c>
      <c r="N6085" s="251" t="s">
        <v>16260</v>
      </c>
      <c r="O6085" s="251">
        <v>2</v>
      </c>
      <c r="Q6085" s="251" t="s">
        <v>16800</v>
      </c>
      <c r="R6085" s="251" t="s">
        <v>9960</v>
      </c>
      <c r="S6085" s="252" t="s">
        <v>1197</v>
      </c>
      <c r="T6085" s="251" t="str">
        <f t="shared" si="378"/>
        <v>I060642881130BZ620</v>
      </c>
      <c r="W6085" s="251" t="str">
        <f t="shared" si="379"/>
        <v>I060642881130-BZ620</v>
      </c>
    </row>
    <row r="6086" spans="1:23" x14ac:dyDescent="0.3">
      <c r="A6086" s="256" t="str">
        <f t="shared" si="377"/>
        <v>I0606428-81150BZ600-00001</v>
      </c>
      <c r="B6086" s="251" t="s">
        <v>16801</v>
      </c>
      <c r="C6086" s="251" t="s">
        <v>10077</v>
      </c>
      <c r="D6086" s="251" t="s">
        <v>9180</v>
      </c>
      <c r="E6086" s="251" t="s">
        <v>14854</v>
      </c>
      <c r="F6086" s="251" t="s">
        <v>9966</v>
      </c>
      <c r="G6086" s="251" t="s">
        <v>1170</v>
      </c>
      <c r="H6086" s="251" t="s">
        <v>3429</v>
      </c>
      <c r="I6086" s="257" t="str">
        <f t="shared" ref="I6086:I6149" si="380">+IF(AND(O6086&lt;10),$B$2&amp;O6086,IF(AND(O6086&gt;9,O6086&lt;=99),$B$3&amp;O6086,IF(AND(O6086&gt;99,L95043&lt;1000),$B$4&amp;O6086,IF(AND(O6086&gt;999),$B$5&amp;7))))</f>
        <v>-00001</v>
      </c>
      <c r="J6086" s="251">
        <v>1</v>
      </c>
      <c r="K6086" s="251">
        <v>1</v>
      </c>
      <c r="M6086" s="251" t="s">
        <v>9958</v>
      </c>
      <c r="N6086" s="251" t="s">
        <v>16260</v>
      </c>
      <c r="O6086" s="251">
        <v>1</v>
      </c>
      <c r="Q6086" s="251" t="s">
        <v>16801</v>
      </c>
      <c r="R6086" s="251" t="s">
        <v>9960</v>
      </c>
      <c r="S6086" s="252" t="s">
        <v>1169</v>
      </c>
      <c r="T6086" s="251" t="str">
        <f t="shared" si="378"/>
        <v>I060642881150BZ600</v>
      </c>
      <c r="W6086" s="251" t="str">
        <f t="shared" si="379"/>
        <v>I060642881150-BZ600</v>
      </c>
    </row>
    <row r="6087" spans="1:23" x14ac:dyDescent="0.3">
      <c r="A6087" s="256" t="str">
        <f t="shared" si="377"/>
        <v>I0606428-81150BZ620-00002</v>
      </c>
      <c r="B6087" s="251" t="s">
        <v>16802</v>
      </c>
      <c r="C6087" s="251" t="s">
        <v>10077</v>
      </c>
      <c r="D6087" s="251" t="s">
        <v>9180</v>
      </c>
      <c r="E6087" s="251" t="s">
        <v>14854</v>
      </c>
      <c r="F6087" s="251" t="s">
        <v>9968</v>
      </c>
      <c r="G6087" s="251" t="s">
        <v>1203</v>
      </c>
      <c r="H6087" s="251" t="s">
        <v>3429</v>
      </c>
      <c r="I6087" s="257" t="str">
        <f t="shared" si="380"/>
        <v>-00002</v>
      </c>
      <c r="J6087" s="251">
        <v>2</v>
      </c>
      <c r="K6087" s="251">
        <v>2</v>
      </c>
      <c r="M6087" s="251" t="s">
        <v>9958</v>
      </c>
      <c r="N6087" s="251" t="s">
        <v>16260</v>
      </c>
      <c r="O6087" s="251">
        <v>2</v>
      </c>
      <c r="Q6087" s="251" t="s">
        <v>16802</v>
      </c>
      <c r="R6087" s="251" t="s">
        <v>9960</v>
      </c>
      <c r="S6087" s="252" t="s">
        <v>1202</v>
      </c>
      <c r="T6087" s="251" t="str">
        <f t="shared" si="378"/>
        <v>I060642881150BZ620</v>
      </c>
      <c r="W6087" s="251" t="str">
        <f t="shared" si="379"/>
        <v>I060642881150-BZ620</v>
      </c>
    </row>
    <row r="6088" spans="1:23" x14ac:dyDescent="0.3">
      <c r="A6088" s="256" t="str">
        <f t="shared" ref="A6088:A6151" si="381">D6088&amp;$A$6&amp;S6088&amp;I6088</f>
        <v>I0606428-81170BZ440-00002</v>
      </c>
      <c r="B6088" s="251" t="s">
        <v>16803</v>
      </c>
      <c r="C6088" s="251" t="s">
        <v>10077</v>
      </c>
      <c r="D6088" s="251" t="s">
        <v>9180</v>
      </c>
      <c r="E6088" s="251" t="s">
        <v>14854</v>
      </c>
      <c r="F6088" s="251" t="s">
        <v>9970</v>
      </c>
      <c r="G6088" s="251" t="s">
        <v>3567</v>
      </c>
      <c r="H6088" s="251" t="s">
        <v>391</v>
      </c>
      <c r="I6088" s="257" t="str">
        <f t="shared" si="380"/>
        <v>-00002</v>
      </c>
      <c r="J6088" s="251">
        <v>2</v>
      </c>
      <c r="K6088" s="251">
        <v>2</v>
      </c>
      <c r="M6088" s="251" t="s">
        <v>9958</v>
      </c>
      <c r="N6088" s="251" t="s">
        <v>16260</v>
      </c>
      <c r="O6088" s="251">
        <v>2</v>
      </c>
      <c r="Q6088" s="251" t="s">
        <v>16803</v>
      </c>
      <c r="R6088" s="251" t="s">
        <v>9960</v>
      </c>
      <c r="S6088" s="252" t="s">
        <v>3566</v>
      </c>
      <c r="T6088" s="251" t="str">
        <f t="shared" si="378"/>
        <v>I060642881170BZ440</v>
      </c>
      <c r="W6088" s="251" t="str">
        <f t="shared" si="379"/>
        <v>I060642881170-BZ440</v>
      </c>
    </row>
    <row r="6089" spans="1:23" x14ac:dyDescent="0.3">
      <c r="A6089" s="256" t="str">
        <f t="shared" si="381"/>
        <v>I0606428-81170BZ620-00006</v>
      </c>
      <c r="B6089" s="251" t="s">
        <v>16804</v>
      </c>
      <c r="C6089" s="251" t="s">
        <v>10077</v>
      </c>
      <c r="D6089" s="251" t="s">
        <v>9180</v>
      </c>
      <c r="E6089" s="251" t="s">
        <v>14854</v>
      </c>
      <c r="F6089" s="251" t="s">
        <v>9972</v>
      </c>
      <c r="G6089" s="251" t="s">
        <v>1208</v>
      </c>
      <c r="H6089" s="251" t="s">
        <v>5102</v>
      </c>
      <c r="I6089" s="257" t="str">
        <f t="shared" si="380"/>
        <v>-00006</v>
      </c>
      <c r="J6089" s="251">
        <v>6</v>
      </c>
      <c r="K6089" s="251">
        <v>6</v>
      </c>
      <c r="M6089" s="251" t="s">
        <v>9958</v>
      </c>
      <c r="N6089" s="251" t="s">
        <v>16260</v>
      </c>
      <c r="O6089" s="251">
        <v>6</v>
      </c>
      <c r="Q6089" s="251" t="s">
        <v>16804</v>
      </c>
      <c r="R6089" s="251" t="s">
        <v>9960</v>
      </c>
      <c r="S6089" s="252" t="s">
        <v>1207</v>
      </c>
      <c r="T6089" s="251" t="str">
        <f t="shared" ref="T6089:T6152" si="382">+D6089&amp;S6089</f>
        <v>I060642881170BZ620</v>
      </c>
      <c r="W6089" s="251" t="str">
        <f t="shared" ref="W6089:W6152" si="383">D6089&amp;G6089</f>
        <v>I060642881170-BZ620</v>
      </c>
    </row>
    <row r="6090" spans="1:23" x14ac:dyDescent="0.3">
      <c r="A6090" s="256" t="str">
        <f t="shared" si="381"/>
        <v>I0606428-81550BZ220-00002</v>
      </c>
      <c r="B6090" s="251" t="s">
        <v>16805</v>
      </c>
      <c r="C6090" s="251" t="s">
        <v>10077</v>
      </c>
      <c r="D6090" s="251" t="s">
        <v>9180</v>
      </c>
      <c r="E6090" s="251" t="s">
        <v>14854</v>
      </c>
      <c r="F6090" s="251" t="s">
        <v>9974</v>
      </c>
      <c r="G6090" s="251" t="s">
        <v>1364</v>
      </c>
      <c r="H6090" s="251" t="s">
        <v>5202</v>
      </c>
      <c r="I6090" s="257" t="str">
        <f t="shared" si="380"/>
        <v>-00002</v>
      </c>
      <c r="J6090" s="251">
        <v>2</v>
      </c>
      <c r="K6090" s="251">
        <v>2</v>
      </c>
      <c r="M6090" s="251" t="s">
        <v>9958</v>
      </c>
      <c r="N6090" s="251" t="s">
        <v>16260</v>
      </c>
      <c r="O6090" s="251">
        <v>2</v>
      </c>
      <c r="Q6090" s="251" t="s">
        <v>16805</v>
      </c>
      <c r="R6090" s="251" t="s">
        <v>9960</v>
      </c>
      <c r="S6090" s="252" t="s">
        <v>1363</v>
      </c>
      <c r="T6090" s="251" t="str">
        <f t="shared" si="382"/>
        <v>I060642881550BZ220</v>
      </c>
      <c r="W6090" s="251" t="str">
        <f t="shared" si="383"/>
        <v>I060642881550-BZ220</v>
      </c>
    </row>
    <row r="6091" spans="1:23" x14ac:dyDescent="0.3">
      <c r="A6091" s="256" t="str">
        <f t="shared" si="381"/>
        <v>I0606428-81550BZ490-00005</v>
      </c>
      <c r="B6091" s="251" t="s">
        <v>16806</v>
      </c>
      <c r="C6091" s="251" t="s">
        <v>10077</v>
      </c>
      <c r="D6091" s="251" t="s">
        <v>9180</v>
      </c>
      <c r="E6091" s="251" t="s">
        <v>14854</v>
      </c>
      <c r="F6091" s="251" t="s">
        <v>9976</v>
      </c>
      <c r="G6091" s="251" t="s">
        <v>1409</v>
      </c>
      <c r="H6091" s="251" t="s">
        <v>5202</v>
      </c>
      <c r="I6091" s="257" t="str">
        <f t="shared" si="380"/>
        <v>-00005</v>
      </c>
      <c r="J6091" s="251">
        <v>5</v>
      </c>
      <c r="K6091" s="251">
        <v>5</v>
      </c>
      <c r="M6091" s="251" t="s">
        <v>9958</v>
      </c>
      <c r="N6091" s="251" t="s">
        <v>16260</v>
      </c>
      <c r="O6091" s="251">
        <v>5</v>
      </c>
      <c r="Q6091" s="251" t="s">
        <v>16806</v>
      </c>
      <c r="R6091" s="251" t="s">
        <v>9960</v>
      </c>
      <c r="S6091" s="252" t="s">
        <v>1408</v>
      </c>
      <c r="T6091" s="251" t="str">
        <f t="shared" si="382"/>
        <v>I060642881550BZ490</v>
      </c>
      <c r="W6091" s="251" t="str">
        <f t="shared" si="383"/>
        <v>I060642881550-BZ490</v>
      </c>
    </row>
    <row r="6092" spans="1:23" x14ac:dyDescent="0.3">
      <c r="A6092" s="256" t="str">
        <f t="shared" si="381"/>
        <v>I0606428-81551BZ150-00001</v>
      </c>
      <c r="B6092" s="251" t="s">
        <v>16807</v>
      </c>
      <c r="C6092" s="251" t="s">
        <v>10077</v>
      </c>
      <c r="D6092" s="251" t="s">
        <v>9180</v>
      </c>
      <c r="E6092" s="251" t="s">
        <v>14854</v>
      </c>
      <c r="F6092" s="251" t="s">
        <v>9978</v>
      </c>
      <c r="G6092" s="251" t="s">
        <v>1351</v>
      </c>
      <c r="H6092" s="251" t="s">
        <v>3436</v>
      </c>
      <c r="I6092" s="257" t="str">
        <f t="shared" si="380"/>
        <v>-00001</v>
      </c>
      <c r="J6092" s="251">
        <v>1</v>
      </c>
      <c r="K6092" s="251">
        <v>1</v>
      </c>
      <c r="M6092" s="251" t="s">
        <v>9958</v>
      </c>
      <c r="N6092" s="251" t="s">
        <v>16260</v>
      </c>
      <c r="O6092" s="251">
        <v>1</v>
      </c>
      <c r="Q6092" s="251" t="s">
        <v>16807</v>
      </c>
      <c r="R6092" s="251" t="s">
        <v>9960</v>
      </c>
      <c r="S6092" s="252" t="s">
        <v>1350</v>
      </c>
      <c r="T6092" s="251" t="str">
        <f t="shared" si="382"/>
        <v>I060642881551BZ150</v>
      </c>
      <c r="W6092" s="251" t="str">
        <f t="shared" si="383"/>
        <v>I060642881551-BZ150</v>
      </c>
    </row>
    <row r="6093" spans="1:23" x14ac:dyDescent="0.3">
      <c r="A6093" s="256" t="str">
        <f t="shared" si="381"/>
        <v>I0606428-81551BZ240-00006</v>
      </c>
      <c r="B6093" s="251" t="s">
        <v>16808</v>
      </c>
      <c r="C6093" s="251" t="s">
        <v>10077</v>
      </c>
      <c r="D6093" s="251" t="s">
        <v>9180</v>
      </c>
      <c r="E6093" s="251" t="s">
        <v>14854</v>
      </c>
      <c r="F6093" s="251" t="s">
        <v>9980</v>
      </c>
      <c r="G6093" s="251" t="s">
        <v>1373</v>
      </c>
      <c r="H6093" s="251" t="s">
        <v>3436</v>
      </c>
      <c r="I6093" s="257" t="str">
        <f t="shared" si="380"/>
        <v>-00006</v>
      </c>
      <c r="J6093" s="251">
        <v>6</v>
      </c>
      <c r="K6093" s="251">
        <v>6</v>
      </c>
      <c r="M6093" s="251" t="s">
        <v>9958</v>
      </c>
      <c r="N6093" s="251" t="s">
        <v>16260</v>
      </c>
      <c r="O6093" s="251">
        <v>6</v>
      </c>
      <c r="Q6093" s="251" t="s">
        <v>16808</v>
      </c>
      <c r="R6093" s="251" t="s">
        <v>9960</v>
      </c>
      <c r="S6093" s="252" t="s">
        <v>1372</v>
      </c>
      <c r="T6093" s="251" t="str">
        <f t="shared" si="382"/>
        <v>I060642881551BZ240</v>
      </c>
      <c r="W6093" s="251" t="str">
        <f t="shared" si="383"/>
        <v>I060642881551-BZ240</v>
      </c>
    </row>
    <row r="6094" spans="1:23" x14ac:dyDescent="0.3">
      <c r="A6094" s="256" t="str">
        <f t="shared" si="381"/>
        <v>I0606428-81551BZ320-00003</v>
      </c>
      <c r="B6094" s="251" t="s">
        <v>16809</v>
      </c>
      <c r="C6094" s="251" t="s">
        <v>10077</v>
      </c>
      <c r="D6094" s="251" t="s">
        <v>9180</v>
      </c>
      <c r="E6094" s="251" t="s">
        <v>14854</v>
      </c>
      <c r="F6094" s="251" t="s">
        <v>9982</v>
      </c>
      <c r="G6094" s="251" t="s">
        <v>1418</v>
      </c>
      <c r="H6094" s="251" t="s">
        <v>3436</v>
      </c>
      <c r="I6094" s="257" t="str">
        <f t="shared" si="380"/>
        <v>-00003</v>
      </c>
      <c r="J6094" s="251">
        <v>3</v>
      </c>
      <c r="K6094" s="251">
        <v>3</v>
      </c>
      <c r="M6094" s="251" t="s">
        <v>9958</v>
      </c>
      <c r="N6094" s="251" t="s">
        <v>16260</v>
      </c>
      <c r="O6094" s="251">
        <v>3</v>
      </c>
      <c r="Q6094" s="251" t="s">
        <v>16809</v>
      </c>
      <c r="R6094" s="251" t="s">
        <v>9960</v>
      </c>
      <c r="S6094" s="252" t="s">
        <v>1417</v>
      </c>
      <c r="T6094" s="251" t="str">
        <f t="shared" si="382"/>
        <v>I060642881551BZ320</v>
      </c>
      <c r="W6094" s="251" t="str">
        <f t="shared" si="383"/>
        <v>I060642881551-BZ320</v>
      </c>
    </row>
    <row r="6095" spans="1:23" x14ac:dyDescent="0.3">
      <c r="A6095" s="256" t="str">
        <f t="shared" si="381"/>
        <v>I0606428-81560BZ220-00003</v>
      </c>
      <c r="B6095" s="251" t="s">
        <v>16810</v>
      </c>
      <c r="C6095" s="251" t="s">
        <v>10077</v>
      </c>
      <c r="D6095" s="251" t="s">
        <v>9180</v>
      </c>
      <c r="E6095" s="251" t="s">
        <v>14854</v>
      </c>
      <c r="F6095" s="251" t="s">
        <v>9984</v>
      </c>
      <c r="G6095" s="251" t="s">
        <v>1378</v>
      </c>
      <c r="H6095" s="251" t="s">
        <v>5204</v>
      </c>
      <c r="I6095" s="257" t="str">
        <f t="shared" si="380"/>
        <v>-00003</v>
      </c>
      <c r="J6095" s="251">
        <v>3</v>
      </c>
      <c r="K6095" s="251">
        <v>3</v>
      </c>
      <c r="M6095" s="251" t="s">
        <v>9958</v>
      </c>
      <c r="N6095" s="251" t="s">
        <v>16260</v>
      </c>
      <c r="O6095" s="251">
        <v>3</v>
      </c>
      <c r="Q6095" s="251" t="s">
        <v>16810</v>
      </c>
      <c r="R6095" s="251" t="s">
        <v>9960</v>
      </c>
      <c r="S6095" s="252" t="s">
        <v>1377</v>
      </c>
      <c r="T6095" s="251" t="str">
        <f t="shared" si="382"/>
        <v>I060642881560BZ220</v>
      </c>
      <c r="W6095" s="251" t="str">
        <f t="shared" si="383"/>
        <v>I060642881560-BZ220</v>
      </c>
    </row>
    <row r="6096" spans="1:23" x14ac:dyDescent="0.3">
      <c r="A6096" s="256" t="str">
        <f t="shared" si="381"/>
        <v>I0606428-81560BZ490-00004</v>
      </c>
      <c r="B6096" s="251" t="s">
        <v>16811</v>
      </c>
      <c r="C6096" s="251" t="s">
        <v>10077</v>
      </c>
      <c r="D6096" s="251" t="s">
        <v>9180</v>
      </c>
      <c r="E6096" s="251" t="s">
        <v>14854</v>
      </c>
      <c r="F6096" s="251" t="s">
        <v>9986</v>
      </c>
      <c r="G6096" s="251" t="s">
        <v>1423</v>
      </c>
      <c r="H6096" s="251" t="s">
        <v>5204</v>
      </c>
      <c r="I6096" s="257" t="str">
        <f t="shared" si="380"/>
        <v>-00004</v>
      </c>
      <c r="J6096" s="251">
        <v>4</v>
      </c>
      <c r="K6096" s="251">
        <v>4</v>
      </c>
      <c r="M6096" s="251" t="s">
        <v>9958</v>
      </c>
      <c r="N6096" s="251" t="s">
        <v>16260</v>
      </c>
      <c r="O6096" s="251">
        <v>4</v>
      </c>
      <c r="Q6096" s="251" t="s">
        <v>16811</v>
      </c>
      <c r="R6096" s="251" t="s">
        <v>9960</v>
      </c>
      <c r="S6096" s="252" t="s">
        <v>1422</v>
      </c>
      <c r="T6096" s="251" t="str">
        <f t="shared" si="382"/>
        <v>I060642881560BZ490</v>
      </c>
      <c r="W6096" s="251" t="str">
        <f t="shared" si="383"/>
        <v>I060642881560-BZ490</v>
      </c>
    </row>
    <row r="6097" spans="1:23" x14ac:dyDescent="0.3">
      <c r="A6097" s="256" t="str">
        <f t="shared" si="381"/>
        <v>I0606428-81561BZ150-00007</v>
      </c>
      <c r="B6097" s="251" t="s">
        <v>16812</v>
      </c>
      <c r="C6097" s="251" t="s">
        <v>10077</v>
      </c>
      <c r="D6097" s="251" t="s">
        <v>9180</v>
      </c>
      <c r="E6097" s="251" t="s">
        <v>14854</v>
      </c>
      <c r="F6097" s="251" t="s">
        <v>9988</v>
      </c>
      <c r="G6097" s="251" t="s">
        <v>1359</v>
      </c>
      <c r="H6097" s="251" t="s">
        <v>3443</v>
      </c>
      <c r="I6097" s="257" t="str">
        <f t="shared" si="380"/>
        <v>-00007</v>
      </c>
      <c r="J6097" s="251">
        <v>7</v>
      </c>
      <c r="K6097" s="251">
        <v>7</v>
      </c>
      <c r="M6097" s="251" t="s">
        <v>9958</v>
      </c>
      <c r="N6097" s="251" t="s">
        <v>16260</v>
      </c>
      <c r="O6097" s="251">
        <v>7</v>
      </c>
      <c r="Q6097" s="251" t="s">
        <v>16812</v>
      </c>
      <c r="R6097" s="251" t="s">
        <v>9960</v>
      </c>
      <c r="S6097" s="252" t="s">
        <v>1358</v>
      </c>
      <c r="T6097" s="251" t="str">
        <f t="shared" si="382"/>
        <v>I060642881561BZ150</v>
      </c>
      <c r="W6097" s="251" t="str">
        <f t="shared" si="383"/>
        <v>I060642881561-BZ150</v>
      </c>
    </row>
    <row r="6098" spans="1:23" x14ac:dyDescent="0.3">
      <c r="A6098" s="256" t="str">
        <f t="shared" si="381"/>
        <v>I0606428-81561BZ240-00005</v>
      </c>
      <c r="B6098" s="251" t="s">
        <v>16813</v>
      </c>
      <c r="C6098" s="251" t="s">
        <v>10077</v>
      </c>
      <c r="D6098" s="251" t="s">
        <v>9180</v>
      </c>
      <c r="E6098" s="251" t="s">
        <v>14854</v>
      </c>
      <c r="F6098" s="251" t="s">
        <v>9990</v>
      </c>
      <c r="G6098" s="251" t="s">
        <v>1387</v>
      </c>
      <c r="H6098" s="251" t="s">
        <v>3443</v>
      </c>
      <c r="I6098" s="257" t="str">
        <f t="shared" si="380"/>
        <v>-00005</v>
      </c>
      <c r="J6098" s="251">
        <v>5</v>
      </c>
      <c r="K6098" s="251">
        <v>5</v>
      </c>
      <c r="M6098" s="251" t="s">
        <v>9958</v>
      </c>
      <c r="N6098" s="251" t="s">
        <v>16260</v>
      </c>
      <c r="O6098" s="251">
        <v>5</v>
      </c>
      <c r="Q6098" s="251" t="s">
        <v>16813</v>
      </c>
      <c r="R6098" s="251" t="s">
        <v>9960</v>
      </c>
      <c r="S6098" s="252" t="s">
        <v>1386</v>
      </c>
      <c r="T6098" s="251" t="str">
        <f t="shared" si="382"/>
        <v>I060642881561BZ240</v>
      </c>
      <c r="W6098" s="251" t="str">
        <f t="shared" si="383"/>
        <v>I060642881561-BZ240</v>
      </c>
    </row>
    <row r="6099" spans="1:23" x14ac:dyDescent="0.3">
      <c r="A6099" s="256" t="str">
        <f t="shared" si="381"/>
        <v>I0606428-9004A81005-00003</v>
      </c>
      <c r="B6099" s="251" t="s">
        <v>16814</v>
      </c>
      <c r="C6099" s="251" t="s">
        <v>10077</v>
      </c>
      <c r="D6099" s="251" t="s">
        <v>9180</v>
      </c>
      <c r="E6099" s="251" t="s">
        <v>14854</v>
      </c>
      <c r="F6099" s="251" t="s">
        <v>9992</v>
      </c>
      <c r="G6099" s="251" t="s">
        <v>1566</v>
      </c>
      <c r="H6099" s="251" t="s">
        <v>3393</v>
      </c>
      <c r="I6099" s="257" t="str">
        <f t="shared" si="380"/>
        <v>-00003</v>
      </c>
      <c r="J6099" s="251">
        <v>3</v>
      </c>
      <c r="K6099" s="251">
        <v>3</v>
      </c>
      <c r="M6099" s="251" t="s">
        <v>10007</v>
      </c>
      <c r="N6099" s="251" t="s">
        <v>16260</v>
      </c>
      <c r="O6099" s="251">
        <v>3</v>
      </c>
      <c r="Q6099" s="251" t="s">
        <v>16814</v>
      </c>
      <c r="R6099" s="251" t="s">
        <v>9960</v>
      </c>
      <c r="S6099" s="252" t="s">
        <v>1565</v>
      </c>
      <c r="T6099" s="251" t="str">
        <f t="shared" si="382"/>
        <v>I06064289004A81005</v>
      </c>
      <c r="W6099" s="251" t="str">
        <f t="shared" si="383"/>
        <v>I06064289004A-81005</v>
      </c>
    </row>
    <row r="6100" spans="1:23" x14ac:dyDescent="0.3">
      <c r="A6100" s="256" t="str">
        <f t="shared" si="381"/>
        <v>I0606428-9004A81007-00003</v>
      </c>
      <c r="B6100" s="251" t="s">
        <v>16815</v>
      </c>
      <c r="C6100" s="251" t="s">
        <v>10077</v>
      </c>
      <c r="D6100" s="251" t="s">
        <v>9180</v>
      </c>
      <c r="E6100" s="251" t="s">
        <v>14854</v>
      </c>
      <c r="F6100" s="251" t="s">
        <v>9995</v>
      </c>
      <c r="G6100" s="251" t="s">
        <v>1576</v>
      </c>
      <c r="H6100" s="251" t="s">
        <v>3393</v>
      </c>
      <c r="I6100" s="257" t="str">
        <f t="shared" si="380"/>
        <v>-00003</v>
      </c>
      <c r="J6100" s="251">
        <v>3</v>
      </c>
      <c r="K6100" s="251">
        <v>3</v>
      </c>
      <c r="M6100" s="251" t="s">
        <v>10003</v>
      </c>
      <c r="N6100" s="251" t="s">
        <v>16260</v>
      </c>
      <c r="O6100" s="251">
        <v>3</v>
      </c>
      <c r="Q6100" s="251" t="s">
        <v>16815</v>
      </c>
      <c r="R6100" s="251" t="s">
        <v>9960</v>
      </c>
      <c r="S6100" s="252" t="s">
        <v>1575</v>
      </c>
      <c r="T6100" s="251" t="str">
        <f t="shared" si="382"/>
        <v>I06064289004A81007</v>
      </c>
      <c r="W6100" s="251" t="str">
        <f t="shared" si="383"/>
        <v>I06064289004A-81007</v>
      </c>
    </row>
    <row r="6101" spans="1:23" x14ac:dyDescent="0.3">
      <c r="A6101" s="256" t="str">
        <f t="shared" si="381"/>
        <v>I0606428-9004A81011-00003</v>
      </c>
      <c r="B6101" s="251" t="s">
        <v>16816</v>
      </c>
      <c r="C6101" s="251" t="s">
        <v>10077</v>
      </c>
      <c r="D6101" s="251" t="s">
        <v>9180</v>
      </c>
      <c r="E6101" s="251" t="s">
        <v>14854</v>
      </c>
      <c r="F6101" s="251" t="s">
        <v>9997</v>
      </c>
      <c r="G6101" s="251" t="s">
        <v>1605</v>
      </c>
      <c r="H6101" s="251" t="s">
        <v>3393</v>
      </c>
      <c r="I6101" s="257" t="str">
        <f t="shared" si="380"/>
        <v>-00003</v>
      </c>
      <c r="J6101" s="251">
        <v>3</v>
      </c>
      <c r="K6101" s="251">
        <v>3</v>
      </c>
      <c r="M6101" s="251" t="s">
        <v>10007</v>
      </c>
      <c r="N6101" s="251" t="s">
        <v>16260</v>
      </c>
      <c r="O6101" s="251">
        <v>3</v>
      </c>
      <c r="Q6101" s="251" t="s">
        <v>16816</v>
      </c>
      <c r="R6101" s="251" t="s">
        <v>9960</v>
      </c>
      <c r="S6101" s="252" t="s">
        <v>1604</v>
      </c>
      <c r="T6101" s="251" t="str">
        <f t="shared" si="382"/>
        <v>I06064289004A81011</v>
      </c>
      <c r="W6101" s="251" t="str">
        <f t="shared" si="383"/>
        <v>I06064289004A-81011</v>
      </c>
    </row>
    <row r="6102" spans="1:23" x14ac:dyDescent="0.3">
      <c r="A6102" s="256" t="str">
        <f t="shared" si="381"/>
        <v>I0606428-9004A81026-00009</v>
      </c>
      <c r="B6102" s="251" t="s">
        <v>16817</v>
      </c>
      <c r="C6102" s="251" t="s">
        <v>10077</v>
      </c>
      <c r="D6102" s="251" t="s">
        <v>9180</v>
      </c>
      <c r="E6102" s="251" t="s">
        <v>14854</v>
      </c>
      <c r="F6102" s="251" t="s">
        <v>10000</v>
      </c>
      <c r="G6102" s="251" t="s">
        <v>1624</v>
      </c>
      <c r="H6102" s="251" t="s">
        <v>3393</v>
      </c>
      <c r="I6102" s="257" t="str">
        <f t="shared" si="380"/>
        <v>-00009</v>
      </c>
      <c r="J6102" s="251">
        <v>9</v>
      </c>
      <c r="K6102" s="251">
        <v>9</v>
      </c>
      <c r="M6102" s="251" t="s">
        <v>10007</v>
      </c>
      <c r="N6102" s="251" t="s">
        <v>16260</v>
      </c>
      <c r="O6102" s="251">
        <v>9</v>
      </c>
      <c r="Q6102" s="251" t="s">
        <v>16817</v>
      </c>
      <c r="R6102" s="251" t="s">
        <v>9960</v>
      </c>
      <c r="S6102" s="252" t="s">
        <v>1623</v>
      </c>
      <c r="T6102" s="251" t="str">
        <f t="shared" si="382"/>
        <v>I06064289004A81026</v>
      </c>
      <c r="W6102" s="251" t="str">
        <f t="shared" si="383"/>
        <v>I06064289004A-81026</v>
      </c>
    </row>
    <row r="6103" spans="1:23" x14ac:dyDescent="0.3">
      <c r="A6103" s="256" t="str">
        <f t="shared" si="381"/>
        <v>I0606429-81580BZ051-00004</v>
      </c>
      <c r="B6103" s="251" t="s">
        <v>16818</v>
      </c>
      <c r="C6103" s="251" t="s">
        <v>10077</v>
      </c>
      <c r="D6103" s="251" t="s">
        <v>16819</v>
      </c>
      <c r="E6103" s="251" t="s">
        <v>14854</v>
      </c>
      <c r="F6103" s="251" t="s">
        <v>9957</v>
      </c>
      <c r="G6103" s="251" t="s">
        <v>5226</v>
      </c>
      <c r="H6103" s="251" t="s">
        <v>758</v>
      </c>
      <c r="I6103" s="257" t="str">
        <f t="shared" si="380"/>
        <v>-00004</v>
      </c>
      <c r="J6103" s="251">
        <v>4</v>
      </c>
      <c r="K6103" s="251">
        <v>4</v>
      </c>
      <c r="M6103" s="251" t="s">
        <v>9958</v>
      </c>
      <c r="N6103" s="251" t="s">
        <v>15248</v>
      </c>
      <c r="O6103" s="251">
        <v>4</v>
      </c>
      <c r="Q6103" s="251" t="s">
        <v>16818</v>
      </c>
      <c r="R6103" s="251" t="s">
        <v>10017</v>
      </c>
      <c r="S6103" s="252" t="s">
        <v>4065</v>
      </c>
      <c r="T6103" s="251" t="str">
        <f t="shared" si="382"/>
        <v>I060642981580BZ051</v>
      </c>
      <c r="W6103" s="251" t="str">
        <f t="shared" si="383"/>
        <v>I060642981580-BZ051</v>
      </c>
    </row>
    <row r="6104" spans="1:23" x14ac:dyDescent="0.3">
      <c r="A6104" s="256" t="str">
        <f t="shared" si="381"/>
        <v>I0606429-87915BZ070-00003</v>
      </c>
      <c r="B6104" s="251" t="s">
        <v>16820</v>
      </c>
      <c r="C6104" s="251" t="s">
        <v>10077</v>
      </c>
      <c r="D6104" s="251" t="s">
        <v>16819</v>
      </c>
      <c r="E6104" s="251" t="s">
        <v>14854</v>
      </c>
      <c r="F6104" s="251" t="s">
        <v>9962</v>
      </c>
      <c r="G6104" s="251" t="s">
        <v>1528</v>
      </c>
      <c r="H6104" s="251" t="s">
        <v>10293</v>
      </c>
      <c r="I6104" s="257" t="str">
        <f t="shared" si="380"/>
        <v>-00003</v>
      </c>
      <c r="J6104" s="251">
        <v>3</v>
      </c>
      <c r="K6104" s="251">
        <v>3</v>
      </c>
      <c r="M6104" s="251" t="s">
        <v>10007</v>
      </c>
      <c r="N6104" s="251" t="s">
        <v>15248</v>
      </c>
      <c r="O6104" s="251">
        <v>3</v>
      </c>
      <c r="Q6104" s="251" t="s">
        <v>16820</v>
      </c>
      <c r="R6104" s="251" t="s">
        <v>10017</v>
      </c>
      <c r="S6104" s="252" t="s">
        <v>1527</v>
      </c>
      <c r="T6104" s="251" t="str">
        <f t="shared" si="382"/>
        <v>I060642987915BZ070</v>
      </c>
      <c r="W6104" s="251" t="str">
        <f t="shared" si="383"/>
        <v>I060642987915-BZ070</v>
      </c>
    </row>
    <row r="6105" spans="1:23" x14ac:dyDescent="0.3">
      <c r="A6105" s="256" t="str">
        <f t="shared" si="381"/>
        <v>I0606429-87917BZ010-00004</v>
      </c>
      <c r="B6105" s="251" t="s">
        <v>16821</v>
      </c>
      <c r="C6105" s="251" t="s">
        <v>10077</v>
      </c>
      <c r="D6105" s="251" t="s">
        <v>16819</v>
      </c>
      <c r="E6105" s="251" t="s">
        <v>14854</v>
      </c>
      <c r="F6105" s="251" t="s">
        <v>9964</v>
      </c>
      <c r="G6105" s="251" t="s">
        <v>1515</v>
      </c>
      <c r="H6105" s="251" t="s">
        <v>10109</v>
      </c>
      <c r="I6105" s="257" t="str">
        <f t="shared" si="380"/>
        <v>-00004</v>
      </c>
      <c r="J6105" s="251">
        <v>4</v>
      </c>
      <c r="K6105" s="251">
        <v>4</v>
      </c>
      <c r="M6105" s="251" t="s">
        <v>10007</v>
      </c>
      <c r="N6105" s="251" t="s">
        <v>15248</v>
      </c>
      <c r="O6105" s="251">
        <v>4</v>
      </c>
      <c r="Q6105" s="251" t="s">
        <v>16821</v>
      </c>
      <c r="R6105" s="251" t="s">
        <v>10017</v>
      </c>
      <c r="S6105" s="252" t="s">
        <v>1514</v>
      </c>
      <c r="T6105" s="251" t="str">
        <f t="shared" si="382"/>
        <v>I060642987917BZ010</v>
      </c>
      <c r="W6105" s="251" t="str">
        <f t="shared" si="383"/>
        <v>I060642987917-BZ010</v>
      </c>
    </row>
    <row r="6106" spans="1:23" x14ac:dyDescent="0.3">
      <c r="A6106" s="256" t="str">
        <f t="shared" si="381"/>
        <v>I0606429-87947BZ010-00003</v>
      </c>
      <c r="B6106" s="251" t="s">
        <v>16822</v>
      </c>
      <c r="C6106" s="251" t="s">
        <v>10077</v>
      </c>
      <c r="D6106" s="251" t="s">
        <v>16819</v>
      </c>
      <c r="E6106" s="251" t="s">
        <v>14854</v>
      </c>
      <c r="F6106" s="251" t="s">
        <v>9966</v>
      </c>
      <c r="G6106" s="251" t="s">
        <v>1519</v>
      </c>
      <c r="H6106" s="251" t="s">
        <v>10109</v>
      </c>
      <c r="I6106" s="257" t="str">
        <f t="shared" si="380"/>
        <v>-00003</v>
      </c>
      <c r="J6106" s="251">
        <v>3</v>
      </c>
      <c r="K6106" s="251">
        <v>3</v>
      </c>
      <c r="M6106" s="251" t="s">
        <v>10007</v>
      </c>
      <c r="N6106" s="251" t="s">
        <v>15248</v>
      </c>
      <c r="O6106" s="251">
        <v>3</v>
      </c>
      <c r="Q6106" s="251" t="s">
        <v>16822</v>
      </c>
      <c r="R6106" s="251" t="s">
        <v>10017</v>
      </c>
      <c r="S6106" s="252" t="s">
        <v>1518</v>
      </c>
      <c r="T6106" s="251" t="str">
        <f t="shared" si="382"/>
        <v>I060642987947BZ010</v>
      </c>
      <c r="W6106" s="251" t="str">
        <f t="shared" si="383"/>
        <v>I060642987947-BZ010</v>
      </c>
    </row>
    <row r="6107" spans="1:23" x14ac:dyDescent="0.3">
      <c r="A6107" s="256" t="str">
        <f t="shared" si="381"/>
        <v>I0606430-81550BZ310-00001</v>
      </c>
      <c r="B6107" s="251" t="s">
        <v>16823</v>
      </c>
      <c r="C6107" s="251" t="s">
        <v>10077</v>
      </c>
      <c r="D6107" s="251" t="s">
        <v>16824</v>
      </c>
      <c r="E6107" s="251" t="s">
        <v>14854</v>
      </c>
      <c r="F6107" s="251" t="s">
        <v>9957</v>
      </c>
      <c r="G6107" s="251" t="s">
        <v>1392</v>
      </c>
      <c r="H6107" s="251" t="s">
        <v>5202</v>
      </c>
      <c r="I6107" s="257" t="str">
        <f t="shared" si="380"/>
        <v>-00001</v>
      </c>
      <c r="J6107" s="251">
        <v>1</v>
      </c>
      <c r="K6107" s="251">
        <v>1</v>
      </c>
      <c r="M6107" s="251" t="s">
        <v>9958</v>
      </c>
      <c r="N6107" s="251" t="s">
        <v>16737</v>
      </c>
      <c r="O6107" s="251">
        <v>1</v>
      </c>
      <c r="Q6107" s="251" t="s">
        <v>16823</v>
      </c>
      <c r="R6107" s="251" t="s">
        <v>10028</v>
      </c>
      <c r="S6107" s="252" t="s">
        <v>1391</v>
      </c>
      <c r="T6107" s="251" t="str">
        <f t="shared" si="382"/>
        <v>I060643081550BZ310</v>
      </c>
      <c r="W6107" s="251" t="str">
        <f t="shared" si="383"/>
        <v>I060643081550-BZ310</v>
      </c>
    </row>
    <row r="6108" spans="1:23" x14ac:dyDescent="0.3">
      <c r="A6108" s="256" t="str">
        <f t="shared" si="381"/>
        <v>I0606430-81555BZ010-00001</v>
      </c>
      <c r="B6108" s="251" t="s">
        <v>16825</v>
      </c>
      <c r="C6108" s="251" t="s">
        <v>10077</v>
      </c>
      <c r="D6108" s="251" t="s">
        <v>16824</v>
      </c>
      <c r="E6108" s="251" t="s">
        <v>14854</v>
      </c>
      <c r="F6108" s="251" t="s">
        <v>9962</v>
      </c>
      <c r="G6108" s="251" t="s">
        <v>1275</v>
      </c>
      <c r="H6108" s="251" t="s">
        <v>10298</v>
      </c>
      <c r="I6108" s="257" t="str">
        <f t="shared" si="380"/>
        <v>-00001</v>
      </c>
      <c r="J6108" s="251">
        <v>1</v>
      </c>
      <c r="K6108" s="251">
        <v>1</v>
      </c>
      <c r="M6108" s="251" t="s">
        <v>10007</v>
      </c>
      <c r="N6108" s="251" t="s">
        <v>16737</v>
      </c>
      <c r="O6108" s="251">
        <v>1</v>
      </c>
      <c r="Q6108" s="251" t="s">
        <v>16825</v>
      </c>
      <c r="R6108" s="251" t="s">
        <v>10028</v>
      </c>
      <c r="S6108" s="252" t="s">
        <v>1274</v>
      </c>
      <c r="T6108" s="251" t="str">
        <f t="shared" si="382"/>
        <v>I060643081555BZ010</v>
      </c>
      <c r="W6108" s="251" t="str">
        <f t="shared" si="383"/>
        <v>I060643081555-BZ010</v>
      </c>
    </row>
    <row r="6109" spans="1:23" x14ac:dyDescent="0.3">
      <c r="A6109" s="256" t="str">
        <f t="shared" si="381"/>
        <v>I0606430-81555BZ070-00001</v>
      </c>
      <c r="B6109" s="251" t="s">
        <v>16826</v>
      </c>
      <c r="C6109" s="251" t="s">
        <v>10077</v>
      </c>
      <c r="D6109" s="251" t="s">
        <v>16824</v>
      </c>
      <c r="E6109" s="251" t="s">
        <v>14854</v>
      </c>
      <c r="F6109" s="251" t="s">
        <v>9964</v>
      </c>
      <c r="G6109" s="251" t="s">
        <v>1348</v>
      </c>
      <c r="H6109" s="251" t="s">
        <v>10115</v>
      </c>
      <c r="I6109" s="257" t="str">
        <f t="shared" si="380"/>
        <v>-00001</v>
      </c>
      <c r="J6109" s="251">
        <v>1</v>
      </c>
      <c r="K6109" s="251">
        <v>1</v>
      </c>
      <c r="M6109" s="251" t="s">
        <v>10007</v>
      </c>
      <c r="N6109" s="251" t="s">
        <v>16737</v>
      </c>
      <c r="O6109" s="251">
        <v>1</v>
      </c>
      <c r="Q6109" s="251" t="s">
        <v>16826</v>
      </c>
      <c r="R6109" s="251" t="s">
        <v>10028</v>
      </c>
      <c r="S6109" s="252" t="s">
        <v>1347</v>
      </c>
      <c r="T6109" s="251" t="str">
        <f t="shared" si="382"/>
        <v>I060643081555BZ070</v>
      </c>
      <c r="W6109" s="251" t="str">
        <f t="shared" si="383"/>
        <v>I060643081555-BZ070</v>
      </c>
    </row>
    <row r="6110" spans="1:23" x14ac:dyDescent="0.3">
      <c r="A6110" s="256" t="str">
        <f t="shared" si="381"/>
        <v>I0606430-81560BZ310-00001</v>
      </c>
      <c r="B6110" s="251" t="s">
        <v>16827</v>
      </c>
      <c r="C6110" s="251" t="s">
        <v>10077</v>
      </c>
      <c r="D6110" s="251" t="s">
        <v>16824</v>
      </c>
      <c r="E6110" s="251" t="s">
        <v>14854</v>
      </c>
      <c r="F6110" s="251" t="s">
        <v>9966</v>
      </c>
      <c r="G6110" s="251" t="s">
        <v>1401</v>
      </c>
      <c r="H6110" s="251" t="s">
        <v>5204</v>
      </c>
      <c r="I6110" s="257" t="str">
        <f t="shared" si="380"/>
        <v>-00001</v>
      </c>
      <c r="J6110" s="251">
        <v>1</v>
      </c>
      <c r="K6110" s="251">
        <v>1</v>
      </c>
      <c r="M6110" s="251" t="s">
        <v>9958</v>
      </c>
      <c r="N6110" s="251" t="s">
        <v>16737</v>
      </c>
      <c r="O6110" s="251">
        <v>1</v>
      </c>
      <c r="Q6110" s="251" t="s">
        <v>16827</v>
      </c>
      <c r="R6110" s="251" t="s">
        <v>10028</v>
      </c>
      <c r="S6110" s="252" t="s">
        <v>1400</v>
      </c>
      <c r="T6110" s="251" t="str">
        <f t="shared" si="382"/>
        <v>I060643081560BZ310</v>
      </c>
      <c r="W6110" s="251" t="str">
        <f t="shared" si="383"/>
        <v>I060643081560-BZ310</v>
      </c>
    </row>
    <row r="6111" spans="1:23" x14ac:dyDescent="0.3">
      <c r="A6111" s="256" t="str">
        <f t="shared" si="381"/>
        <v>I0706445-81150BZ050-00003</v>
      </c>
      <c r="B6111" s="251" t="s">
        <v>16828</v>
      </c>
      <c r="C6111" s="251" t="s">
        <v>10117</v>
      </c>
      <c r="D6111" s="251" t="s">
        <v>16829</v>
      </c>
      <c r="E6111" s="251" t="s">
        <v>16691</v>
      </c>
      <c r="F6111" s="251" t="s">
        <v>9957</v>
      </c>
      <c r="G6111" s="251" t="s">
        <v>1024</v>
      </c>
      <c r="H6111" s="251" t="s">
        <v>5057</v>
      </c>
      <c r="I6111" s="257" t="str">
        <f t="shared" si="380"/>
        <v>-00003</v>
      </c>
      <c r="J6111" s="251">
        <v>3</v>
      </c>
      <c r="K6111" s="251">
        <v>3</v>
      </c>
      <c r="M6111" s="251" t="s">
        <v>9958</v>
      </c>
      <c r="N6111" s="251" t="s">
        <v>16260</v>
      </c>
      <c r="O6111" s="251">
        <v>3</v>
      </c>
      <c r="Q6111" s="251" t="s">
        <v>16828</v>
      </c>
      <c r="R6111" s="251" t="s">
        <v>10017</v>
      </c>
      <c r="S6111" s="252" t="s">
        <v>1023</v>
      </c>
      <c r="T6111" s="251" t="str">
        <f t="shared" si="382"/>
        <v>I070644581150BZ050</v>
      </c>
      <c r="W6111" s="251" t="str">
        <f t="shared" si="383"/>
        <v>I070644581150-BZ050</v>
      </c>
    </row>
    <row r="6112" spans="1:23" x14ac:dyDescent="0.3">
      <c r="A6112" s="256" t="str">
        <f t="shared" si="381"/>
        <v>I0706446-9004951125-00016</v>
      </c>
      <c r="B6112" s="251" t="s">
        <v>16830</v>
      </c>
      <c r="C6112" s="251" t="s">
        <v>10117</v>
      </c>
      <c r="D6112" s="251" t="s">
        <v>16831</v>
      </c>
      <c r="E6112" s="251" t="s">
        <v>14854</v>
      </c>
      <c r="F6112" s="251" t="s">
        <v>9957</v>
      </c>
      <c r="G6112" s="251" t="s">
        <v>1561</v>
      </c>
      <c r="H6112" s="251" t="s">
        <v>3393</v>
      </c>
      <c r="I6112" s="257" t="str">
        <f t="shared" si="380"/>
        <v>-00016</v>
      </c>
      <c r="J6112" s="251">
        <v>16</v>
      </c>
      <c r="K6112" s="251">
        <v>16</v>
      </c>
      <c r="M6112" s="251" t="s">
        <v>10003</v>
      </c>
      <c r="N6112" s="251" t="s">
        <v>16260</v>
      </c>
      <c r="O6112" s="251">
        <v>16</v>
      </c>
      <c r="Q6112" s="251" t="s">
        <v>16830</v>
      </c>
      <c r="R6112" s="251" t="s">
        <v>9960</v>
      </c>
      <c r="S6112" s="252">
        <v>9004951125</v>
      </c>
      <c r="T6112" s="251" t="str">
        <f t="shared" si="382"/>
        <v>I07064469004951125</v>
      </c>
      <c r="W6112" s="251" t="str">
        <f t="shared" si="383"/>
        <v>I070644690049-51125</v>
      </c>
    </row>
    <row r="6113" spans="1:23" x14ac:dyDescent="0.3">
      <c r="A6113" s="256" t="str">
        <f t="shared" si="381"/>
        <v>I0706447-81110BZ800-00003</v>
      </c>
      <c r="B6113" s="251" t="s">
        <v>16832</v>
      </c>
      <c r="C6113" s="251" t="s">
        <v>10117</v>
      </c>
      <c r="D6113" s="251" t="s">
        <v>16833</v>
      </c>
      <c r="E6113" s="251" t="s">
        <v>14854</v>
      </c>
      <c r="F6113" s="251" t="s">
        <v>9957</v>
      </c>
      <c r="G6113" s="251" t="s">
        <v>3420</v>
      </c>
      <c r="H6113" s="251" t="s">
        <v>3422</v>
      </c>
      <c r="I6113" s="257" t="str">
        <f t="shared" si="380"/>
        <v>-00003</v>
      </c>
      <c r="J6113" s="251">
        <v>3</v>
      </c>
      <c r="K6113" s="251">
        <v>3</v>
      </c>
      <c r="M6113" s="251" t="s">
        <v>9958</v>
      </c>
      <c r="N6113" s="251" t="s">
        <v>15248</v>
      </c>
      <c r="O6113" s="251">
        <v>3</v>
      </c>
      <c r="Q6113" s="251" t="s">
        <v>16832</v>
      </c>
      <c r="R6113" s="251" t="s">
        <v>10017</v>
      </c>
      <c r="S6113" s="252" t="s">
        <v>3419</v>
      </c>
      <c r="T6113" s="251" t="str">
        <f t="shared" si="382"/>
        <v>I070644781110BZ800</v>
      </c>
      <c r="W6113" s="251" t="str">
        <f t="shared" si="383"/>
        <v>I070644781110-BZ800</v>
      </c>
    </row>
    <row r="6114" spans="1:23" x14ac:dyDescent="0.3">
      <c r="A6114" s="256" t="str">
        <f t="shared" si="381"/>
        <v>I0706447-81110BZ840-00003</v>
      </c>
      <c r="B6114" s="251" t="s">
        <v>16834</v>
      </c>
      <c r="C6114" s="251" t="s">
        <v>10117</v>
      </c>
      <c r="D6114" s="251" t="s">
        <v>16833</v>
      </c>
      <c r="E6114" s="251" t="s">
        <v>14854</v>
      </c>
      <c r="F6114" s="251" t="s">
        <v>9962</v>
      </c>
      <c r="G6114" s="251" t="s">
        <v>3424</v>
      </c>
      <c r="H6114" s="251" t="s">
        <v>3422</v>
      </c>
      <c r="I6114" s="257" t="str">
        <f t="shared" si="380"/>
        <v>-00003</v>
      </c>
      <c r="J6114" s="251">
        <v>3</v>
      </c>
      <c r="K6114" s="251">
        <v>3</v>
      </c>
      <c r="M6114" s="251" t="s">
        <v>9958</v>
      </c>
      <c r="N6114" s="251" t="s">
        <v>15248</v>
      </c>
      <c r="O6114" s="251">
        <v>3</v>
      </c>
      <c r="Q6114" s="251" t="s">
        <v>16834</v>
      </c>
      <c r="R6114" s="251" t="s">
        <v>10017</v>
      </c>
      <c r="S6114" s="252" t="s">
        <v>3423</v>
      </c>
      <c r="T6114" s="251" t="str">
        <f t="shared" si="382"/>
        <v>I070644781110BZ840</v>
      </c>
      <c r="W6114" s="251" t="str">
        <f t="shared" si="383"/>
        <v>I070644781110-BZ840</v>
      </c>
    </row>
    <row r="6115" spans="1:23" x14ac:dyDescent="0.3">
      <c r="A6115" s="256" t="str">
        <f t="shared" si="381"/>
        <v>I0706447-81150BZ010-00002</v>
      </c>
      <c r="B6115" s="251" t="s">
        <v>16835</v>
      </c>
      <c r="C6115" s="251" t="s">
        <v>10117</v>
      </c>
      <c r="D6115" s="251" t="s">
        <v>16833</v>
      </c>
      <c r="E6115" s="251" t="s">
        <v>14854</v>
      </c>
      <c r="F6115" s="251" t="s">
        <v>9964</v>
      </c>
      <c r="G6115" s="251" t="s">
        <v>1006</v>
      </c>
      <c r="H6115" s="251" t="s">
        <v>3429</v>
      </c>
      <c r="I6115" s="257" t="str">
        <f t="shared" si="380"/>
        <v>-00002</v>
      </c>
      <c r="J6115" s="251">
        <v>2</v>
      </c>
      <c r="K6115" s="251">
        <v>2</v>
      </c>
      <c r="M6115" s="251" t="s">
        <v>9958</v>
      </c>
      <c r="N6115" s="251" t="s">
        <v>15248</v>
      </c>
      <c r="O6115" s="251">
        <v>2</v>
      </c>
      <c r="Q6115" s="251" t="s">
        <v>16835</v>
      </c>
      <c r="R6115" s="251" t="s">
        <v>10017</v>
      </c>
      <c r="S6115" s="252" t="s">
        <v>1005</v>
      </c>
      <c r="T6115" s="251" t="str">
        <f t="shared" si="382"/>
        <v>I070644781150BZ010</v>
      </c>
      <c r="W6115" s="251" t="str">
        <f t="shared" si="383"/>
        <v>I070644781150-BZ010</v>
      </c>
    </row>
    <row r="6116" spans="1:23" x14ac:dyDescent="0.3">
      <c r="A6116" s="256" t="str">
        <f t="shared" si="381"/>
        <v>I0706447-81150BZ800-00002</v>
      </c>
      <c r="B6116" s="251" t="s">
        <v>16836</v>
      </c>
      <c r="C6116" s="251" t="s">
        <v>10117</v>
      </c>
      <c r="D6116" s="251" t="s">
        <v>16833</v>
      </c>
      <c r="E6116" s="251" t="s">
        <v>14854</v>
      </c>
      <c r="F6116" s="251" t="s">
        <v>9966</v>
      </c>
      <c r="G6116" s="251" t="s">
        <v>3427</v>
      </c>
      <c r="H6116" s="251" t="s">
        <v>3429</v>
      </c>
      <c r="I6116" s="257" t="str">
        <f t="shared" si="380"/>
        <v>-00002</v>
      </c>
      <c r="J6116" s="251">
        <v>2</v>
      </c>
      <c r="K6116" s="251">
        <v>2</v>
      </c>
      <c r="M6116" s="251" t="s">
        <v>9958</v>
      </c>
      <c r="N6116" s="251" t="s">
        <v>15248</v>
      </c>
      <c r="O6116" s="251">
        <v>2</v>
      </c>
      <c r="Q6116" s="251" t="s">
        <v>16836</v>
      </c>
      <c r="R6116" s="251" t="s">
        <v>10017</v>
      </c>
      <c r="S6116" s="252" t="s">
        <v>3426</v>
      </c>
      <c r="T6116" s="251" t="str">
        <f t="shared" si="382"/>
        <v>I070644781150BZ800</v>
      </c>
      <c r="W6116" s="251" t="str">
        <f t="shared" si="383"/>
        <v>I070644781150-BZ800</v>
      </c>
    </row>
    <row r="6117" spans="1:23" x14ac:dyDescent="0.3">
      <c r="A6117" s="256" t="str">
        <f t="shared" si="381"/>
        <v>I0706447-81150BZ840-00003</v>
      </c>
      <c r="B6117" s="251" t="s">
        <v>16837</v>
      </c>
      <c r="C6117" s="251" t="s">
        <v>10117</v>
      </c>
      <c r="D6117" s="251" t="s">
        <v>16833</v>
      </c>
      <c r="E6117" s="251" t="s">
        <v>14854</v>
      </c>
      <c r="F6117" s="251" t="s">
        <v>9968</v>
      </c>
      <c r="G6117" s="251" t="s">
        <v>3431</v>
      </c>
      <c r="H6117" s="251" t="s">
        <v>3429</v>
      </c>
      <c r="I6117" s="257" t="str">
        <f t="shared" si="380"/>
        <v>-00003</v>
      </c>
      <c r="J6117" s="251">
        <v>3</v>
      </c>
      <c r="K6117" s="251">
        <v>3</v>
      </c>
      <c r="M6117" s="251" t="s">
        <v>9958</v>
      </c>
      <c r="N6117" s="251" t="s">
        <v>15248</v>
      </c>
      <c r="O6117" s="251">
        <v>3</v>
      </c>
      <c r="Q6117" s="251" t="s">
        <v>16837</v>
      </c>
      <c r="R6117" s="251" t="s">
        <v>10017</v>
      </c>
      <c r="S6117" s="252" t="s">
        <v>3430</v>
      </c>
      <c r="T6117" s="251" t="str">
        <f t="shared" si="382"/>
        <v>I070644781150BZ840</v>
      </c>
      <c r="W6117" s="251" t="str">
        <f t="shared" si="383"/>
        <v>I070644781150-BZ840</v>
      </c>
    </row>
    <row r="6118" spans="1:23" x14ac:dyDescent="0.3">
      <c r="A6118" s="256" t="str">
        <f t="shared" si="381"/>
        <v>I0706447-81170BZ520-00002</v>
      </c>
      <c r="B6118" s="251" t="s">
        <v>16838</v>
      </c>
      <c r="C6118" s="251" t="s">
        <v>10117</v>
      </c>
      <c r="D6118" s="251" t="s">
        <v>16833</v>
      </c>
      <c r="E6118" s="251" t="s">
        <v>14854</v>
      </c>
      <c r="F6118" s="251" t="s">
        <v>9970</v>
      </c>
      <c r="G6118" s="251" t="s">
        <v>1123</v>
      </c>
      <c r="H6118" s="251" t="s">
        <v>5102</v>
      </c>
      <c r="I6118" s="257" t="str">
        <f t="shared" si="380"/>
        <v>-00002</v>
      </c>
      <c r="J6118" s="251">
        <v>2</v>
      </c>
      <c r="K6118" s="251">
        <v>2</v>
      </c>
      <c r="M6118" s="251" t="s">
        <v>9958</v>
      </c>
      <c r="N6118" s="251" t="s">
        <v>15248</v>
      </c>
      <c r="O6118" s="251">
        <v>2</v>
      </c>
      <c r="Q6118" s="251" t="s">
        <v>16838</v>
      </c>
      <c r="R6118" s="251" t="s">
        <v>10017</v>
      </c>
      <c r="S6118" s="252" t="s">
        <v>1122</v>
      </c>
      <c r="T6118" s="251" t="str">
        <f t="shared" si="382"/>
        <v>I070644781170BZ520</v>
      </c>
      <c r="W6118" s="251" t="str">
        <f t="shared" si="383"/>
        <v>I070644781170-BZ520</v>
      </c>
    </row>
    <row r="6119" spans="1:23" x14ac:dyDescent="0.3">
      <c r="A6119" s="256" t="str">
        <f t="shared" si="381"/>
        <v>I0706447-81551BZ440-00005</v>
      </c>
      <c r="B6119" s="251" t="s">
        <v>16839</v>
      </c>
      <c r="C6119" s="251" t="s">
        <v>10117</v>
      </c>
      <c r="D6119" s="251" t="s">
        <v>16833</v>
      </c>
      <c r="E6119" s="251" t="s">
        <v>14854</v>
      </c>
      <c r="F6119" s="251" t="s">
        <v>9972</v>
      </c>
      <c r="G6119" s="251" t="s">
        <v>3434</v>
      </c>
      <c r="H6119" s="251" t="s">
        <v>3436</v>
      </c>
      <c r="I6119" s="257" t="str">
        <f t="shared" si="380"/>
        <v>-00005</v>
      </c>
      <c r="J6119" s="251">
        <v>5</v>
      </c>
      <c r="K6119" s="251">
        <v>5</v>
      </c>
      <c r="M6119" s="251" t="s">
        <v>9958</v>
      </c>
      <c r="N6119" s="251" t="s">
        <v>15248</v>
      </c>
      <c r="O6119" s="251">
        <v>5</v>
      </c>
      <c r="Q6119" s="251" t="s">
        <v>16839</v>
      </c>
      <c r="R6119" s="251" t="s">
        <v>10017</v>
      </c>
      <c r="S6119" s="252" t="s">
        <v>3433</v>
      </c>
      <c r="T6119" s="251" t="str">
        <f t="shared" si="382"/>
        <v>I070644781551BZ440</v>
      </c>
      <c r="W6119" s="251" t="str">
        <f t="shared" si="383"/>
        <v>I070644781551-BZ440</v>
      </c>
    </row>
    <row r="6120" spans="1:23" x14ac:dyDescent="0.3">
      <c r="A6120" s="256" t="str">
        <f t="shared" si="381"/>
        <v>I0706447-81561BZ060-00001</v>
      </c>
      <c r="B6120" s="251" t="s">
        <v>16840</v>
      </c>
      <c r="C6120" s="251" t="s">
        <v>10117</v>
      </c>
      <c r="D6120" s="251" t="s">
        <v>16833</v>
      </c>
      <c r="E6120" s="251" t="s">
        <v>14854</v>
      </c>
      <c r="F6120" s="251" t="s">
        <v>9974</v>
      </c>
      <c r="G6120" s="251" t="s">
        <v>1304</v>
      </c>
      <c r="H6120" s="251" t="s">
        <v>10128</v>
      </c>
      <c r="I6120" s="257" t="str">
        <f t="shared" si="380"/>
        <v>-00001</v>
      </c>
      <c r="J6120" s="251">
        <v>1</v>
      </c>
      <c r="K6120" s="251">
        <v>1</v>
      </c>
      <c r="M6120" s="251" t="s">
        <v>9958</v>
      </c>
      <c r="N6120" s="251" t="s">
        <v>15248</v>
      </c>
      <c r="O6120" s="251">
        <v>1</v>
      </c>
      <c r="Q6120" s="251" t="s">
        <v>16840</v>
      </c>
      <c r="R6120" s="251" t="s">
        <v>10017</v>
      </c>
      <c r="S6120" s="252" t="s">
        <v>1303</v>
      </c>
      <c r="T6120" s="251" t="str">
        <f t="shared" si="382"/>
        <v>I070644781561BZ060</v>
      </c>
      <c r="W6120" s="251" t="str">
        <f t="shared" si="383"/>
        <v>I070644781561-BZ060</v>
      </c>
    </row>
    <row r="6121" spans="1:23" x14ac:dyDescent="0.3">
      <c r="A6121" s="256" t="str">
        <f t="shared" si="381"/>
        <v>I0706447-81580BZ090-00001</v>
      </c>
      <c r="B6121" s="251" t="s">
        <v>16841</v>
      </c>
      <c r="C6121" s="251" t="s">
        <v>10117</v>
      </c>
      <c r="D6121" s="251" t="s">
        <v>16833</v>
      </c>
      <c r="E6121" s="251" t="s">
        <v>14854</v>
      </c>
      <c r="F6121" s="251" t="s">
        <v>9976</v>
      </c>
      <c r="G6121" s="251" t="s">
        <v>3449</v>
      </c>
      <c r="H6121" s="251" t="s">
        <v>758</v>
      </c>
      <c r="I6121" s="257" t="str">
        <f t="shared" si="380"/>
        <v>-00001</v>
      </c>
      <c r="J6121" s="251">
        <v>1</v>
      </c>
      <c r="K6121" s="251">
        <v>1</v>
      </c>
      <c r="M6121" s="251" t="s">
        <v>9993</v>
      </c>
      <c r="N6121" s="251" t="s">
        <v>15248</v>
      </c>
      <c r="O6121" s="251">
        <v>1</v>
      </c>
      <c r="Q6121" s="251" t="s">
        <v>16841</v>
      </c>
      <c r="R6121" s="251" t="s">
        <v>10017</v>
      </c>
      <c r="S6121" s="252" t="s">
        <v>3448</v>
      </c>
      <c r="T6121" s="251" t="str">
        <f t="shared" si="382"/>
        <v>I070644781580BZ090</v>
      </c>
      <c r="W6121" s="251" t="str">
        <f t="shared" si="383"/>
        <v>I070644781580-BZ090</v>
      </c>
    </row>
    <row r="6122" spans="1:23" x14ac:dyDescent="0.3">
      <c r="A6122" s="256" t="str">
        <f t="shared" si="381"/>
        <v>I0706447-87945BZ070-00001</v>
      </c>
      <c r="B6122" s="251" t="s">
        <v>16842</v>
      </c>
      <c r="C6122" s="251" t="s">
        <v>10117</v>
      </c>
      <c r="D6122" s="251" t="s">
        <v>16833</v>
      </c>
      <c r="E6122" s="251" t="s">
        <v>14854</v>
      </c>
      <c r="F6122" s="251" t="s">
        <v>9978</v>
      </c>
      <c r="G6122" s="251" t="s">
        <v>1537</v>
      </c>
      <c r="H6122" s="251" t="s">
        <v>12969</v>
      </c>
      <c r="I6122" s="257" t="str">
        <f t="shared" si="380"/>
        <v>-00001</v>
      </c>
      <c r="J6122" s="251">
        <v>1</v>
      </c>
      <c r="K6122" s="251">
        <v>1</v>
      </c>
      <c r="M6122" s="251" t="s">
        <v>10007</v>
      </c>
      <c r="N6122" s="251" t="s">
        <v>15248</v>
      </c>
      <c r="O6122" s="251">
        <v>1</v>
      </c>
      <c r="Q6122" s="251" t="s">
        <v>16842</v>
      </c>
      <c r="R6122" s="251" t="s">
        <v>10017</v>
      </c>
      <c r="S6122" s="252" t="s">
        <v>1536</v>
      </c>
      <c r="T6122" s="251" t="str">
        <f t="shared" si="382"/>
        <v>I070644787945BZ070</v>
      </c>
      <c r="W6122" s="251" t="str">
        <f t="shared" si="383"/>
        <v>I070644787945-BZ070</v>
      </c>
    </row>
    <row r="6123" spans="1:23" x14ac:dyDescent="0.3">
      <c r="A6123" s="256" t="str">
        <f t="shared" si="381"/>
        <v>I0706448-81110BZ520-00001</v>
      </c>
      <c r="B6123" s="251" t="s">
        <v>16843</v>
      </c>
      <c r="C6123" s="251" t="s">
        <v>10117</v>
      </c>
      <c r="D6123" s="251" t="s">
        <v>16844</v>
      </c>
      <c r="E6123" s="251" t="s">
        <v>14854</v>
      </c>
      <c r="F6123" s="251" t="s">
        <v>9957</v>
      </c>
      <c r="G6123" s="251" t="s">
        <v>1110</v>
      </c>
      <c r="H6123" s="251" t="s">
        <v>3422</v>
      </c>
      <c r="I6123" s="257" t="str">
        <f t="shared" si="380"/>
        <v>-00001</v>
      </c>
      <c r="J6123" s="251">
        <v>1</v>
      </c>
      <c r="K6123" s="251">
        <v>1</v>
      </c>
      <c r="M6123" s="251" t="s">
        <v>9958</v>
      </c>
      <c r="N6123" s="251" t="s">
        <v>16737</v>
      </c>
      <c r="O6123" s="251">
        <v>1</v>
      </c>
      <c r="Q6123" s="251" t="s">
        <v>16843</v>
      </c>
      <c r="R6123" s="251" t="s">
        <v>10028</v>
      </c>
      <c r="S6123" s="252" t="s">
        <v>1109</v>
      </c>
      <c r="T6123" s="251" t="str">
        <f t="shared" si="382"/>
        <v>I070644881110BZ520</v>
      </c>
      <c r="W6123" s="251" t="str">
        <f t="shared" si="383"/>
        <v>I070644881110-BZ520</v>
      </c>
    </row>
    <row r="6124" spans="1:23" x14ac:dyDescent="0.3">
      <c r="A6124" s="256" t="str">
        <f t="shared" si="381"/>
        <v>I0706448-81130BZ520-00002</v>
      </c>
      <c r="B6124" s="251" t="s">
        <v>16845</v>
      </c>
      <c r="C6124" s="251" t="s">
        <v>10117</v>
      </c>
      <c r="D6124" s="251" t="s">
        <v>16844</v>
      </c>
      <c r="E6124" s="251" t="s">
        <v>14854</v>
      </c>
      <c r="F6124" s="251" t="s">
        <v>9962</v>
      </c>
      <c r="G6124" s="251" t="s">
        <v>1115</v>
      </c>
      <c r="H6124" s="251" t="s">
        <v>5101</v>
      </c>
      <c r="I6124" s="257" t="str">
        <f t="shared" si="380"/>
        <v>-00002</v>
      </c>
      <c r="J6124" s="251">
        <v>2</v>
      </c>
      <c r="K6124" s="251">
        <v>2</v>
      </c>
      <c r="M6124" s="251" t="s">
        <v>9958</v>
      </c>
      <c r="N6124" s="251" t="s">
        <v>16737</v>
      </c>
      <c r="O6124" s="251">
        <v>2</v>
      </c>
      <c r="Q6124" s="251" t="s">
        <v>16845</v>
      </c>
      <c r="R6124" s="251" t="s">
        <v>10028</v>
      </c>
      <c r="S6124" s="252" t="s">
        <v>1114</v>
      </c>
      <c r="T6124" s="251" t="str">
        <f t="shared" si="382"/>
        <v>I070644881130BZ520</v>
      </c>
      <c r="W6124" s="251" t="str">
        <f t="shared" si="383"/>
        <v>I070644881130-BZ520</v>
      </c>
    </row>
    <row r="6125" spans="1:23" x14ac:dyDescent="0.3">
      <c r="A6125" s="256" t="str">
        <f t="shared" si="381"/>
        <v>I0706448-81150BZ520-00002</v>
      </c>
      <c r="B6125" s="251" t="s">
        <v>16846</v>
      </c>
      <c r="C6125" s="251" t="s">
        <v>10117</v>
      </c>
      <c r="D6125" s="251" t="s">
        <v>16844</v>
      </c>
      <c r="E6125" s="251" t="s">
        <v>14854</v>
      </c>
      <c r="F6125" s="251" t="s">
        <v>9964</v>
      </c>
      <c r="G6125" s="251" t="s">
        <v>1120</v>
      </c>
      <c r="H6125" s="251" t="s">
        <v>3429</v>
      </c>
      <c r="I6125" s="257" t="str">
        <f t="shared" si="380"/>
        <v>-00002</v>
      </c>
      <c r="J6125" s="251">
        <v>2</v>
      </c>
      <c r="K6125" s="251">
        <v>2</v>
      </c>
      <c r="M6125" s="251" t="s">
        <v>9958</v>
      </c>
      <c r="N6125" s="251" t="s">
        <v>16737</v>
      </c>
      <c r="O6125" s="251">
        <v>2</v>
      </c>
      <c r="Q6125" s="251" t="s">
        <v>16846</v>
      </c>
      <c r="R6125" s="251" t="s">
        <v>10028</v>
      </c>
      <c r="S6125" s="252" t="s">
        <v>1119</v>
      </c>
      <c r="T6125" s="251" t="str">
        <f t="shared" si="382"/>
        <v>I070644881150BZ520</v>
      </c>
      <c r="W6125" s="251" t="str">
        <f t="shared" si="383"/>
        <v>I070644881150-BZ520</v>
      </c>
    </row>
    <row r="6126" spans="1:23" x14ac:dyDescent="0.3">
      <c r="A6126" s="256" t="str">
        <f t="shared" si="381"/>
        <v>I0706448-81240BZ010E0-00001</v>
      </c>
      <c r="B6126" s="251" t="s">
        <v>16847</v>
      </c>
      <c r="C6126" s="251" t="s">
        <v>10117</v>
      </c>
      <c r="D6126" s="251" t="s">
        <v>16844</v>
      </c>
      <c r="E6126" s="251" t="s">
        <v>14854</v>
      </c>
      <c r="F6126" s="251" t="s">
        <v>9966</v>
      </c>
      <c r="G6126" s="251" t="s">
        <v>1492</v>
      </c>
      <c r="H6126" s="251" t="s">
        <v>10502</v>
      </c>
      <c r="I6126" s="257" t="str">
        <f t="shared" si="380"/>
        <v>-00001</v>
      </c>
      <c r="J6126" s="251">
        <v>1</v>
      </c>
      <c r="K6126" s="251">
        <v>1</v>
      </c>
      <c r="M6126" s="251" t="s">
        <v>10007</v>
      </c>
      <c r="N6126" s="251" t="s">
        <v>16737</v>
      </c>
      <c r="O6126" s="251">
        <v>1</v>
      </c>
      <c r="Q6126" s="251" t="s">
        <v>16847</v>
      </c>
      <c r="R6126" s="251" t="s">
        <v>10028</v>
      </c>
      <c r="S6126" s="252" t="s">
        <v>1491</v>
      </c>
      <c r="T6126" s="251" t="str">
        <f t="shared" si="382"/>
        <v>I070644881240BZ010E0</v>
      </c>
      <c r="W6126" s="251" t="str">
        <f t="shared" si="383"/>
        <v>I070644881240-BZ010-E0</v>
      </c>
    </row>
    <row r="6127" spans="1:23" x14ac:dyDescent="0.3">
      <c r="A6127" s="256" t="str">
        <f t="shared" si="381"/>
        <v>I0706448-81270BZ010-00002</v>
      </c>
      <c r="B6127" s="251" t="s">
        <v>16848</v>
      </c>
      <c r="C6127" s="251" t="s">
        <v>10117</v>
      </c>
      <c r="D6127" s="251" t="s">
        <v>16844</v>
      </c>
      <c r="E6127" s="251" t="s">
        <v>14854</v>
      </c>
      <c r="F6127" s="251" t="s">
        <v>9968</v>
      </c>
      <c r="G6127" s="251" t="s">
        <v>1474</v>
      </c>
      <c r="H6127" s="251" t="s">
        <v>10137</v>
      </c>
      <c r="I6127" s="257" t="str">
        <f t="shared" si="380"/>
        <v>-00002</v>
      </c>
      <c r="J6127" s="251">
        <v>2</v>
      </c>
      <c r="K6127" s="251">
        <v>2</v>
      </c>
      <c r="M6127" s="251" t="s">
        <v>10007</v>
      </c>
      <c r="N6127" s="251" t="s">
        <v>16737</v>
      </c>
      <c r="O6127" s="251">
        <v>2</v>
      </c>
      <c r="Q6127" s="251" t="s">
        <v>16848</v>
      </c>
      <c r="R6127" s="251" t="s">
        <v>10028</v>
      </c>
      <c r="S6127" s="252" t="s">
        <v>1473</v>
      </c>
      <c r="T6127" s="251" t="str">
        <f t="shared" si="382"/>
        <v>I070644881270BZ010</v>
      </c>
      <c r="W6127" s="251" t="str">
        <f t="shared" si="383"/>
        <v>I070644881270-BZ010</v>
      </c>
    </row>
    <row r="6128" spans="1:23" x14ac:dyDescent="0.3">
      <c r="A6128" s="256" t="str">
        <f t="shared" si="381"/>
        <v>I0706448-81550BZ070-00001</v>
      </c>
      <c r="B6128" s="251" t="s">
        <v>16849</v>
      </c>
      <c r="C6128" s="251" t="s">
        <v>10117</v>
      </c>
      <c r="D6128" s="251" t="s">
        <v>16844</v>
      </c>
      <c r="E6128" s="251" t="s">
        <v>14854</v>
      </c>
      <c r="F6128" s="251" t="s">
        <v>9970</v>
      </c>
      <c r="G6128" s="251" t="s">
        <v>1292</v>
      </c>
      <c r="H6128" s="251" t="s">
        <v>10139</v>
      </c>
      <c r="I6128" s="257" t="str">
        <f t="shared" si="380"/>
        <v>-00001</v>
      </c>
      <c r="J6128" s="251">
        <v>1</v>
      </c>
      <c r="K6128" s="251">
        <v>1</v>
      </c>
      <c r="M6128" s="251" t="s">
        <v>9958</v>
      </c>
      <c r="N6128" s="251" t="s">
        <v>16737</v>
      </c>
      <c r="O6128" s="251">
        <v>1</v>
      </c>
      <c r="Q6128" s="251" t="s">
        <v>16849</v>
      </c>
      <c r="R6128" s="251" t="s">
        <v>10028</v>
      </c>
      <c r="S6128" s="252" t="s">
        <v>1291</v>
      </c>
      <c r="T6128" s="251" t="str">
        <f t="shared" si="382"/>
        <v>I070644881550BZ070</v>
      </c>
      <c r="W6128" s="251" t="str">
        <f t="shared" si="383"/>
        <v>I070644881550-BZ070</v>
      </c>
    </row>
    <row r="6129" spans="1:23" x14ac:dyDescent="0.3">
      <c r="A6129" s="256" t="str">
        <f t="shared" si="381"/>
        <v>I0706448-81550BZ190-00002</v>
      </c>
      <c r="B6129" s="251" t="s">
        <v>16850</v>
      </c>
      <c r="C6129" s="251" t="s">
        <v>10117</v>
      </c>
      <c r="D6129" s="251" t="s">
        <v>16844</v>
      </c>
      <c r="E6129" s="251" t="s">
        <v>14854</v>
      </c>
      <c r="F6129" s="251" t="s">
        <v>9972</v>
      </c>
      <c r="G6129" s="251" t="s">
        <v>1308</v>
      </c>
      <c r="H6129" s="251" t="s">
        <v>10141</v>
      </c>
      <c r="I6129" s="257" t="str">
        <f t="shared" si="380"/>
        <v>-00002</v>
      </c>
      <c r="J6129" s="251">
        <v>2</v>
      </c>
      <c r="K6129" s="251">
        <v>2</v>
      </c>
      <c r="M6129" s="251" t="s">
        <v>9958</v>
      </c>
      <c r="N6129" s="251" t="s">
        <v>16737</v>
      </c>
      <c r="O6129" s="251">
        <v>2</v>
      </c>
      <c r="Q6129" s="251" t="s">
        <v>16850</v>
      </c>
      <c r="R6129" s="251" t="s">
        <v>10028</v>
      </c>
      <c r="S6129" s="252" t="s">
        <v>1307</v>
      </c>
      <c r="T6129" s="251" t="str">
        <f t="shared" si="382"/>
        <v>I070644881550BZ190</v>
      </c>
      <c r="W6129" s="251" t="str">
        <f t="shared" si="383"/>
        <v>I070644881550-BZ190</v>
      </c>
    </row>
    <row r="6130" spans="1:23" x14ac:dyDescent="0.3">
      <c r="A6130" s="256" t="str">
        <f t="shared" si="381"/>
        <v>I0706448-81551BZ010-00002</v>
      </c>
      <c r="B6130" s="251" t="s">
        <v>16851</v>
      </c>
      <c r="C6130" s="251" t="s">
        <v>10117</v>
      </c>
      <c r="D6130" s="251" t="s">
        <v>16844</v>
      </c>
      <c r="E6130" s="251" t="s">
        <v>14854</v>
      </c>
      <c r="F6130" s="251" t="s">
        <v>9974</v>
      </c>
      <c r="G6130" s="251" t="s">
        <v>1278</v>
      </c>
      <c r="H6130" s="251" t="s">
        <v>5216</v>
      </c>
      <c r="I6130" s="257" t="str">
        <f t="shared" si="380"/>
        <v>-00002</v>
      </c>
      <c r="J6130" s="251">
        <v>2</v>
      </c>
      <c r="K6130" s="251">
        <v>2</v>
      </c>
      <c r="M6130" s="251" t="s">
        <v>9993</v>
      </c>
      <c r="N6130" s="251" t="s">
        <v>16737</v>
      </c>
      <c r="O6130" s="251">
        <v>2</v>
      </c>
      <c r="Q6130" s="251" t="s">
        <v>16851</v>
      </c>
      <c r="R6130" s="251" t="s">
        <v>10028</v>
      </c>
      <c r="S6130" s="252" t="s">
        <v>1277</v>
      </c>
      <c r="T6130" s="251" t="str">
        <f t="shared" si="382"/>
        <v>I070644881551BZ010</v>
      </c>
      <c r="W6130" s="251" t="str">
        <f t="shared" si="383"/>
        <v>I070644881551-BZ010</v>
      </c>
    </row>
    <row r="6131" spans="1:23" x14ac:dyDescent="0.3">
      <c r="A6131" s="256" t="str">
        <f t="shared" si="381"/>
        <v>I0706448-81560BZ070-00001</v>
      </c>
      <c r="B6131" s="251" t="s">
        <v>16852</v>
      </c>
      <c r="C6131" s="251" t="s">
        <v>10117</v>
      </c>
      <c r="D6131" s="251" t="s">
        <v>16844</v>
      </c>
      <c r="E6131" s="251" t="s">
        <v>14854</v>
      </c>
      <c r="F6131" s="251" t="s">
        <v>9976</v>
      </c>
      <c r="G6131" s="251" t="s">
        <v>1300</v>
      </c>
      <c r="H6131" s="251" t="s">
        <v>10332</v>
      </c>
      <c r="I6131" s="257" t="str">
        <f t="shared" si="380"/>
        <v>-00001</v>
      </c>
      <c r="J6131" s="251">
        <v>1</v>
      </c>
      <c r="K6131" s="251">
        <v>1</v>
      </c>
      <c r="M6131" s="251" t="s">
        <v>9958</v>
      </c>
      <c r="N6131" s="251" t="s">
        <v>16737</v>
      </c>
      <c r="O6131" s="251">
        <v>1</v>
      </c>
      <c r="Q6131" s="251" t="s">
        <v>16852</v>
      </c>
      <c r="R6131" s="251" t="s">
        <v>10028</v>
      </c>
      <c r="S6131" s="252" t="s">
        <v>1299</v>
      </c>
      <c r="T6131" s="251" t="str">
        <f t="shared" si="382"/>
        <v>I070644881560BZ070</v>
      </c>
      <c r="W6131" s="251" t="str">
        <f t="shared" si="383"/>
        <v>I070644881560-BZ070</v>
      </c>
    </row>
    <row r="6132" spans="1:23" x14ac:dyDescent="0.3">
      <c r="A6132" s="256" t="str">
        <f t="shared" si="381"/>
        <v>I0706448-81561BZ050-00001</v>
      </c>
      <c r="B6132" s="251" t="s">
        <v>16853</v>
      </c>
      <c r="C6132" s="251" t="s">
        <v>10117</v>
      </c>
      <c r="D6132" s="251" t="s">
        <v>16844</v>
      </c>
      <c r="E6132" s="251" t="s">
        <v>14854</v>
      </c>
      <c r="F6132" s="251" t="s">
        <v>9978</v>
      </c>
      <c r="G6132" s="251" t="s">
        <v>1345</v>
      </c>
      <c r="H6132" s="251" t="s">
        <v>10148</v>
      </c>
      <c r="I6132" s="257" t="str">
        <f t="shared" si="380"/>
        <v>-00001</v>
      </c>
      <c r="J6132" s="251">
        <v>1</v>
      </c>
      <c r="K6132" s="251">
        <v>1</v>
      </c>
      <c r="M6132" s="251" t="s">
        <v>9993</v>
      </c>
      <c r="N6132" s="251" t="s">
        <v>16737</v>
      </c>
      <c r="O6132" s="251">
        <v>1</v>
      </c>
      <c r="Q6132" s="251" t="s">
        <v>16853</v>
      </c>
      <c r="R6132" s="251" t="s">
        <v>10028</v>
      </c>
      <c r="S6132" s="252" t="s">
        <v>1344</v>
      </c>
      <c r="T6132" s="251" t="str">
        <f t="shared" si="382"/>
        <v>I070644881561BZ050</v>
      </c>
      <c r="W6132" s="251" t="str">
        <f t="shared" si="383"/>
        <v>I070644881561-BZ050</v>
      </c>
    </row>
    <row r="6133" spans="1:23" x14ac:dyDescent="0.3">
      <c r="A6133" s="256" t="str">
        <f t="shared" si="381"/>
        <v>I0706449-81240BZ010B0-00004</v>
      </c>
      <c r="B6133" s="251" t="s">
        <v>16854</v>
      </c>
      <c r="C6133" s="251" t="s">
        <v>10117</v>
      </c>
      <c r="D6133" s="251" t="s">
        <v>16855</v>
      </c>
      <c r="E6133" s="251" t="s">
        <v>14854</v>
      </c>
      <c r="F6133" s="251" t="s">
        <v>9957</v>
      </c>
      <c r="G6133" s="251" t="s">
        <v>1484</v>
      </c>
      <c r="H6133" s="251" t="s">
        <v>10500</v>
      </c>
      <c r="I6133" s="257" t="str">
        <f t="shared" si="380"/>
        <v>-00004</v>
      </c>
      <c r="J6133" s="251">
        <v>4</v>
      </c>
      <c r="K6133" s="251">
        <v>4</v>
      </c>
      <c r="M6133" s="251" t="s">
        <v>10007</v>
      </c>
      <c r="N6133" s="251" t="s">
        <v>16856</v>
      </c>
      <c r="O6133" s="251">
        <v>4</v>
      </c>
      <c r="Q6133" s="251" t="s">
        <v>16854</v>
      </c>
      <c r="R6133" s="251" t="s">
        <v>10307</v>
      </c>
      <c r="S6133" s="252" t="s">
        <v>1483</v>
      </c>
      <c r="T6133" s="251" t="str">
        <f t="shared" si="382"/>
        <v>I070644981240BZ010B0</v>
      </c>
      <c r="W6133" s="251" t="str">
        <f t="shared" si="383"/>
        <v>I070644981240-BZ010-B0</v>
      </c>
    </row>
    <row r="6134" spans="1:23" x14ac:dyDescent="0.3">
      <c r="A6134" s="256" t="str">
        <f t="shared" si="381"/>
        <v>I0802181-811100W070-00002</v>
      </c>
      <c r="B6134" s="251" t="s">
        <v>16857</v>
      </c>
      <c r="C6134" s="251" t="s">
        <v>10151</v>
      </c>
      <c r="D6134" s="251" t="s">
        <v>16858</v>
      </c>
      <c r="E6134" s="251" t="s">
        <v>14854</v>
      </c>
      <c r="F6134" s="251" t="s">
        <v>9957</v>
      </c>
      <c r="G6134" s="251" t="s">
        <v>45</v>
      </c>
      <c r="H6134" s="251" t="s">
        <v>5059</v>
      </c>
      <c r="I6134" s="257" t="str">
        <f t="shared" si="380"/>
        <v>-00002</v>
      </c>
      <c r="J6134" s="251">
        <v>2</v>
      </c>
      <c r="K6134" s="251">
        <v>2</v>
      </c>
      <c r="M6134" s="251" t="s">
        <v>9958</v>
      </c>
      <c r="N6134" s="251" t="s">
        <v>15248</v>
      </c>
      <c r="O6134" s="251">
        <v>2</v>
      </c>
      <c r="Q6134" s="251" t="s">
        <v>16857</v>
      </c>
      <c r="R6134" s="251" t="s">
        <v>10017</v>
      </c>
      <c r="S6134" s="252" t="s">
        <v>44</v>
      </c>
      <c r="T6134" s="251" t="str">
        <f t="shared" si="382"/>
        <v>I0802181811100W070</v>
      </c>
      <c r="W6134" s="251" t="str">
        <f t="shared" si="383"/>
        <v>I080218181110-0W070</v>
      </c>
    </row>
    <row r="6135" spans="1:23" x14ac:dyDescent="0.3">
      <c r="A6135" s="256" t="str">
        <f t="shared" si="381"/>
        <v>I0802181-81110F1010-00001</v>
      </c>
      <c r="B6135" s="251" t="s">
        <v>16859</v>
      </c>
      <c r="C6135" s="251" t="s">
        <v>10151</v>
      </c>
      <c r="D6135" s="251" t="s">
        <v>16858</v>
      </c>
      <c r="E6135" s="251" t="s">
        <v>14854</v>
      </c>
      <c r="F6135" s="251" t="s">
        <v>9962</v>
      </c>
      <c r="G6135" s="251" t="s">
        <v>3606</v>
      </c>
      <c r="H6135" s="251" t="s">
        <v>10154</v>
      </c>
      <c r="I6135" s="257" t="str">
        <f t="shared" si="380"/>
        <v>-00001</v>
      </c>
      <c r="J6135" s="251">
        <v>1</v>
      </c>
      <c r="K6135" s="251">
        <v>1</v>
      </c>
      <c r="M6135" s="251" t="s">
        <v>9958</v>
      </c>
      <c r="N6135" s="251" t="s">
        <v>15248</v>
      </c>
      <c r="O6135" s="251">
        <v>1</v>
      </c>
      <c r="Q6135" s="251" t="s">
        <v>16859</v>
      </c>
      <c r="R6135" s="251" t="s">
        <v>10017</v>
      </c>
      <c r="S6135" s="252" t="s">
        <v>3997</v>
      </c>
      <c r="T6135" s="251" t="str">
        <f t="shared" si="382"/>
        <v>I080218181110F1010</v>
      </c>
      <c r="W6135" s="251" t="str">
        <f t="shared" si="383"/>
        <v>I080218181110-F1010</v>
      </c>
    </row>
    <row r="6136" spans="1:23" x14ac:dyDescent="0.3">
      <c r="A6136" s="256" t="str">
        <f t="shared" si="381"/>
        <v>I0802181-811500W070-00004</v>
      </c>
      <c r="B6136" s="251" t="s">
        <v>16860</v>
      </c>
      <c r="C6136" s="251" t="s">
        <v>10151</v>
      </c>
      <c r="D6136" s="251" t="s">
        <v>16858</v>
      </c>
      <c r="E6136" s="251" t="s">
        <v>14854</v>
      </c>
      <c r="F6136" s="251" t="s">
        <v>9964</v>
      </c>
      <c r="G6136" s="251" t="s">
        <v>53</v>
      </c>
      <c r="H6136" s="251" t="s">
        <v>5060</v>
      </c>
      <c r="I6136" s="257" t="str">
        <f t="shared" si="380"/>
        <v>-00004</v>
      </c>
      <c r="J6136" s="251">
        <v>4</v>
      </c>
      <c r="K6136" s="251">
        <v>4</v>
      </c>
      <c r="M6136" s="251" t="s">
        <v>9958</v>
      </c>
      <c r="N6136" s="251" t="s">
        <v>15248</v>
      </c>
      <c r="O6136" s="251">
        <v>4</v>
      </c>
      <c r="Q6136" s="251" t="s">
        <v>16860</v>
      </c>
      <c r="R6136" s="251" t="s">
        <v>10017</v>
      </c>
      <c r="S6136" s="252" t="s">
        <v>52</v>
      </c>
      <c r="T6136" s="251" t="str">
        <f t="shared" si="382"/>
        <v>I0802181811500W070</v>
      </c>
      <c r="W6136" s="251" t="str">
        <f t="shared" si="383"/>
        <v>I080218181150-0W070</v>
      </c>
    </row>
    <row r="6137" spans="1:23" x14ac:dyDescent="0.3">
      <c r="A6137" s="256" t="str">
        <f t="shared" si="381"/>
        <v>I0802181-815600W050-00002</v>
      </c>
      <c r="B6137" s="251" t="s">
        <v>16861</v>
      </c>
      <c r="C6137" s="251" t="s">
        <v>10151</v>
      </c>
      <c r="D6137" s="251" t="s">
        <v>16858</v>
      </c>
      <c r="E6137" s="251" t="s">
        <v>14854</v>
      </c>
      <c r="F6137" s="251" t="s">
        <v>9966</v>
      </c>
      <c r="G6137" s="251" t="s">
        <v>101</v>
      </c>
      <c r="H6137" s="251" t="s">
        <v>16544</v>
      </c>
      <c r="I6137" s="257" t="str">
        <f t="shared" si="380"/>
        <v>-00002</v>
      </c>
      <c r="J6137" s="251">
        <v>2</v>
      </c>
      <c r="K6137" s="251">
        <v>2</v>
      </c>
      <c r="M6137" s="251" t="s">
        <v>9993</v>
      </c>
      <c r="N6137" s="251" t="s">
        <v>15248</v>
      </c>
      <c r="O6137" s="251">
        <v>2</v>
      </c>
      <c r="Q6137" s="251" t="s">
        <v>16861</v>
      </c>
      <c r="R6137" s="251" t="s">
        <v>10017</v>
      </c>
      <c r="S6137" s="252" t="s">
        <v>100</v>
      </c>
      <c r="T6137" s="251" t="str">
        <f t="shared" si="382"/>
        <v>I0802181815600W050</v>
      </c>
      <c r="W6137" s="251" t="str">
        <f t="shared" si="383"/>
        <v>I080218181560-0W050</v>
      </c>
    </row>
    <row r="6138" spans="1:23" x14ac:dyDescent="0.3">
      <c r="A6138" s="256" t="str">
        <f t="shared" si="381"/>
        <v>Q3IC25IB-676650K020-00010</v>
      </c>
      <c r="B6138" s="251" t="s">
        <v>16862</v>
      </c>
      <c r="C6138" s="251" t="s">
        <v>9954</v>
      </c>
      <c r="D6138" s="251" t="s">
        <v>9247</v>
      </c>
      <c r="E6138" s="251" t="s">
        <v>14854</v>
      </c>
      <c r="F6138" s="251" t="s">
        <v>9957</v>
      </c>
      <c r="G6138" s="251" t="s">
        <v>891</v>
      </c>
      <c r="H6138" s="251" t="s">
        <v>15511</v>
      </c>
      <c r="I6138" s="257" t="str">
        <f t="shared" si="380"/>
        <v>-00010</v>
      </c>
      <c r="J6138" s="251">
        <v>10</v>
      </c>
      <c r="K6138" s="251">
        <v>10</v>
      </c>
      <c r="M6138" s="251" t="s">
        <v>10007</v>
      </c>
      <c r="N6138" s="251" t="s">
        <v>16572</v>
      </c>
      <c r="O6138" s="251">
        <v>10</v>
      </c>
      <c r="Q6138" s="251" t="s">
        <v>16862</v>
      </c>
      <c r="R6138" s="251" t="s">
        <v>10017</v>
      </c>
      <c r="S6138" s="252" t="s">
        <v>890</v>
      </c>
      <c r="T6138" s="251" t="str">
        <f t="shared" si="382"/>
        <v>Q3IC25IB676650K020</v>
      </c>
      <c r="W6138" s="251" t="str">
        <f t="shared" si="383"/>
        <v>Q3IC25IB67665-0K020</v>
      </c>
    </row>
    <row r="6139" spans="1:23" x14ac:dyDescent="0.3">
      <c r="A6139" s="256" t="str">
        <f t="shared" si="381"/>
        <v>Q3IC25IB-811700K530-00021</v>
      </c>
      <c r="B6139" s="251" t="s">
        <v>16863</v>
      </c>
      <c r="C6139" s="251" t="s">
        <v>9954</v>
      </c>
      <c r="D6139" s="251" t="s">
        <v>9247</v>
      </c>
      <c r="E6139" s="251" t="s">
        <v>14854</v>
      </c>
      <c r="F6139" s="251" t="s">
        <v>9962</v>
      </c>
      <c r="G6139" s="251" t="s">
        <v>301</v>
      </c>
      <c r="H6139" s="251" t="s">
        <v>5102</v>
      </c>
      <c r="I6139" s="257" t="str">
        <f t="shared" si="380"/>
        <v>-00021</v>
      </c>
      <c r="J6139" s="251">
        <v>21</v>
      </c>
      <c r="K6139" s="251">
        <v>21</v>
      </c>
      <c r="M6139" s="251" t="s">
        <v>9958</v>
      </c>
      <c r="N6139" s="251" t="s">
        <v>16572</v>
      </c>
      <c r="O6139" s="251">
        <v>21</v>
      </c>
      <c r="Q6139" s="251" t="s">
        <v>16863</v>
      </c>
      <c r="R6139" s="251" t="s">
        <v>10028</v>
      </c>
      <c r="S6139" s="252" t="s">
        <v>300</v>
      </c>
      <c r="T6139" s="251" t="str">
        <f t="shared" si="382"/>
        <v>Q3IC25IB811700K530</v>
      </c>
      <c r="W6139" s="251" t="str">
        <f t="shared" si="383"/>
        <v>Q3IC25IB81170-0K530</v>
      </c>
    </row>
    <row r="6140" spans="1:23" x14ac:dyDescent="0.3">
      <c r="A6140" s="256" t="str">
        <f t="shared" si="381"/>
        <v>Q3IC25IB-815910K050-00030</v>
      </c>
      <c r="B6140" s="251" t="s">
        <v>9246</v>
      </c>
      <c r="C6140" s="251" t="s">
        <v>9954</v>
      </c>
      <c r="D6140" s="251" t="s">
        <v>9247</v>
      </c>
      <c r="E6140" s="251" t="s">
        <v>14854</v>
      </c>
      <c r="F6140" s="251" t="s">
        <v>9964</v>
      </c>
      <c r="G6140" s="251" t="s">
        <v>777</v>
      </c>
      <c r="H6140" s="251" t="s">
        <v>5219</v>
      </c>
      <c r="I6140" s="257" t="str">
        <f t="shared" si="380"/>
        <v>-00030</v>
      </c>
      <c r="J6140" s="251">
        <v>30</v>
      </c>
      <c r="K6140" s="251">
        <v>30</v>
      </c>
      <c r="M6140" s="251" t="s">
        <v>9958</v>
      </c>
      <c r="N6140" s="251" t="s">
        <v>16572</v>
      </c>
      <c r="O6140" s="251">
        <v>30</v>
      </c>
      <c r="Q6140" s="251" t="s">
        <v>9246</v>
      </c>
      <c r="R6140" s="251" t="s">
        <v>9960</v>
      </c>
      <c r="S6140" s="252" t="s">
        <v>776</v>
      </c>
      <c r="T6140" s="251" t="str">
        <f t="shared" si="382"/>
        <v>Q3IC25IB815910K050</v>
      </c>
      <c r="W6140" s="251" t="str">
        <f t="shared" si="383"/>
        <v>Q3IC25IB81591-0K050</v>
      </c>
    </row>
    <row r="6141" spans="1:23" x14ac:dyDescent="0.3">
      <c r="A6141" s="256" t="str">
        <f t="shared" si="381"/>
        <v>Q3IC35IB-8123002010-00002</v>
      </c>
      <c r="B6141" s="251" t="s">
        <v>16864</v>
      </c>
      <c r="C6141" s="251" t="s">
        <v>10031</v>
      </c>
      <c r="D6141" s="251" t="s">
        <v>16865</v>
      </c>
      <c r="E6141" s="251" t="s">
        <v>14854</v>
      </c>
      <c r="F6141" s="251" t="s">
        <v>9957</v>
      </c>
      <c r="G6141" s="251" t="s">
        <v>171</v>
      </c>
      <c r="H6141" s="251" t="s">
        <v>16866</v>
      </c>
      <c r="I6141" s="257" t="str">
        <f t="shared" si="380"/>
        <v>-00002</v>
      </c>
      <c r="J6141" s="251">
        <v>2</v>
      </c>
      <c r="K6141" s="251">
        <v>2</v>
      </c>
      <c r="M6141" s="251" t="s">
        <v>10007</v>
      </c>
      <c r="N6141" s="251" t="s">
        <v>15248</v>
      </c>
      <c r="O6141" s="251">
        <v>2</v>
      </c>
      <c r="Q6141" s="251" t="s">
        <v>16864</v>
      </c>
      <c r="R6141" s="251" t="s">
        <v>10307</v>
      </c>
      <c r="S6141" s="252">
        <v>8123002010</v>
      </c>
      <c r="T6141" s="251" t="str">
        <f t="shared" si="382"/>
        <v>Q3IC35IB8123002010</v>
      </c>
      <c r="W6141" s="251" t="str">
        <f t="shared" si="383"/>
        <v>Q3IC35IB81230-02010</v>
      </c>
    </row>
    <row r="6142" spans="1:23" x14ac:dyDescent="0.3">
      <c r="A6142" s="256" t="str">
        <f t="shared" si="381"/>
        <v>Q4IC55IB-81170BZ620-00010</v>
      </c>
      <c r="B6142" s="251" t="s">
        <v>9209</v>
      </c>
      <c r="C6142" s="251" t="s">
        <v>10077</v>
      </c>
      <c r="D6142" s="251" t="s">
        <v>9210</v>
      </c>
      <c r="E6142" s="251" t="s">
        <v>14854</v>
      </c>
      <c r="F6142" s="251" t="s">
        <v>9957</v>
      </c>
      <c r="G6142" s="251" t="s">
        <v>1208</v>
      </c>
      <c r="H6142" s="251" t="s">
        <v>5102</v>
      </c>
      <c r="I6142" s="257" t="str">
        <f t="shared" si="380"/>
        <v>-00010</v>
      </c>
      <c r="J6142" s="251">
        <v>10</v>
      </c>
      <c r="K6142" s="251">
        <v>10</v>
      </c>
      <c r="M6142" s="251" t="s">
        <v>9958</v>
      </c>
      <c r="N6142" s="251" t="s">
        <v>15248</v>
      </c>
      <c r="O6142" s="251">
        <v>10</v>
      </c>
      <c r="Q6142" s="251" t="s">
        <v>9209</v>
      </c>
      <c r="R6142" s="251" t="s">
        <v>9960</v>
      </c>
      <c r="S6142" s="252" t="s">
        <v>1207</v>
      </c>
      <c r="T6142" s="251" t="str">
        <f t="shared" si="382"/>
        <v>Q4IC55IB81170BZ620</v>
      </c>
      <c r="W6142" s="251" t="str">
        <f t="shared" si="383"/>
        <v>Q4IC55IB81170-BZ620</v>
      </c>
    </row>
    <row r="6143" spans="1:23" x14ac:dyDescent="0.3">
      <c r="A6143" s="256" t="str">
        <f t="shared" si="381"/>
        <v>I0306270-525620K070-00001</v>
      </c>
      <c r="B6143" s="251" t="s">
        <v>16867</v>
      </c>
      <c r="C6143" s="251" t="s">
        <v>9954</v>
      </c>
      <c r="D6143" s="251" t="s">
        <v>9190</v>
      </c>
      <c r="E6143" s="251" t="s">
        <v>14993</v>
      </c>
      <c r="F6143" s="251" t="s">
        <v>9957</v>
      </c>
      <c r="G6143" s="251" t="s">
        <v>732</v>
      </c>
      <c r="H6143" s="251" t="s">
        <v>10161</v>
      </c>
      <c r="I6143" s="257" t="str">
        <f t="shared" si="380"/>
        <v>-00001</v>
      </c>
      <c r="J6143" s="251">
        <v>1</v>
      </c>
      <c r="K6143" s="251">
        <v>1</v>
      </c>
      <c r="M6143" s="251" t="s">
        <v>10007</v>
      </c>
      <c r="N6143" s="251" t="s">
        <v>15248</v>
      </c>
      <c r="O6143" s="251">
        <v>1</v>
      </c>
      <c r="Q6143" s="251" t="s">
        <v>16867</v>
      </c>
      <c r="R6143" s="251" t="s">
        <v>9960</v>
      </c>
      <c r="S6143" s="251" t="s">
        <v>731</v>
      </c>
      <c r="T6143" s="251" t="str">
        <f t="shared" si="382"/>
        <v>I0306270525620K070</v>
      </c>
      <c r="W6143" s="251" t="str">
        <f t="shared" si="383"/>
        <v>I030627052562-0K070</v>
      </c>
    </row>
    <row r="6144" spans="1:23" x14ac:dyDescent="0.3">
      <c r="A6144" s="256" t="str">
        <f t="shared" si="381"/>
        <v>I0306270-811100K520-00002</v>
      </c>
      <c r="B6144" s="251" t="s">
        <v>16868</v>
      </c>
      <c r="C6144" s="251" t="s">
        <v>9954</v>
      </c>
      <c r="D6144" s="251" t="s">
        <v>9190</v>
      </c>
      <c r="E6144" s="251" t="s">
        <v>14993</v>
      </c>
      <c r="F6144" s="251" t="s">
        <v>9962</v>
      </c>
      <c r="G6144" s="251" t="s">
        <v>269</v>
      </c>
      <c r="H6144" s="251" t="s">
        <v>3422</v>
      </c>
      <c r="I6144" s="257" t="str">
        <f t="shared" si="380"/>
        <v>-00002</v>
      </c>
      <c r="J6144" s="251">
        <v>2</v>
      </c>
      <c r="K6144" s="251">
        <v>2</v>
      </c>
      <c r="M6144" s="251" t="s">
        <v>9958</v>
      </c>
      <c r="N6144" s="251" t="s">
        <v>15248</v>
      </c>
      <c r="O6144" s="251">
        <v>2</v>
      </c>
      <c r="Q6144" s="251" t="s">
        <v>16868</v>
      </c>
      <c r="R6144" s="251" t="s">
        <v>9960</v>
      </c>
      <c r="S6144" s="251" t="s">
        <v>7</v>
      </c>
      <c r="T6144" s="251" t="str">
        <f t="shared" si="382"/>
        <v>I0306270811100K520</v>
      </c>
      <c r="W6144" s="251" t="str">
        <f t="shared" si="383"/>
        <v>I030627081110-0K520</v>
      </c>
    </row>
    <row r="6145" spans="1:23" x14ac:dyDescent="0.3">
      <c r="A6145" s="256" t="str">
        <f t="shared" si="381"/>
        <v>I0306270-811100K580-00001</v>
      </c>
      <c r="B6145" s="251" t="s">
        <v>16869</v>
      </c>
      <c r="C6145" s="251" t="s">
        <v>9954</v>
      </c>
      <c r="D6145" s="251" t="s">
        <v>9190</v>
      </c>
      <c r="E6145" s="251" t="s">
        <v>14993</v>
      </c>
      <c r="F6145" s="251" t="s">
        <v>9964</v>
      </c>
      <c r="G6145" s="251" t="s">
        <v>429</v>
      </c>
      <c r="H6145" s="251" t="s">
        <v>3422</v>
      </c>
      <c r="I6145" s="257" t="str">
        <f t="shared" si="380"/>
        <v>-00001</v>
      </c>
      <c r="J6145" s="251">
        <v>1</v>
      </c>
      <c r="K6145" s="251">
        <v>1</v>
      </c>
      <c r="M6145" s="251" t="s">
        <v>9958</v>
      </c>
      <c r="N6145" s="251" t="s">
        <v>15248</v>
      </c>
      <c r="O6145" s="251">
        <v>1</v>
      </c>
      <c r="Q6145" s="251" t="s">
        <v>16869</v>
      </c>
      <c r="R6145" s="251" t="s">
        <v>9960</v>
      </c>
      <c r="S6145" s="251" t="s">
        <v>428</v>
      </c>
      <c r="T6145" s="251" t="str">
        <f t="shared" si="382"/>
        <v>I0306270811100K580</v>
      </c>
      <c r="W6145" s="251" t="str">
        <f t="shared" si="383"/>
        <v>I030627081110-0K580</v>
      </c>
    </row>
    <row r="6146" spans="1:23" x14ac:dyDescent="0.3">
      <c r="A6146" s="256" t="str">
        <f t="shared" si="381"/>
        <v>I0306270-811100K590-00001</v>
      </c>
      <c r="B6146" s="251" t="s">
        <v>16870</v>
      </c>
      <c r="C6146" s="251" t="s">
        <v>9954</v>
      </c>
      <c r="D6146" s="251" t="s">
        <v>9190</v>
      </c>
      <c r="E6146" s="251" t="s">
        <v>14993</v>
      </c>
      <c r="F6146" s="251" t="s">
        <v>9966</v>
      </c>
      <c r="G6146" s="251" t="s">
        <v>397</v>
      </c>
      <c r="H6146" s="251" t="s">
        <v>3422</v>
      </c>
      <c r="I6146" s="257" t="str">
        <f t="shared" si="380"/>
        <v>-00001</v>
      </c>
      <c r="J6146" s="251">
        <v>1</v>
      </c>
      <c r="K6146" s="251">
        <v>1</v>
      </c>
      <c r="M6146" s="251" t="s">
        <v>9958</v>
      </c>
      <c r="N6146" s="251" t="s">
        <v>15248</v>
      </c>
      <c r="O6146" s="251">
        <v>1</v>
      </c>
      <c r="Q6146" s="251" t="s">
        <v>16870</v>
      </c>
      <c r="R6146" s="251" t="s">
        <v>9960</v>
      </c>
      <c r="S6146" s="251" t="s">
        <v>396</v>
      </c>
      <c r="T6146" s="251" t="str">
        <f t="shared" si="382"/>
        <v>I0306270811100K590</v>
      </c>
      <c r="W6146" s="251" t="str">
        <f t="shared" si="383"/>
        <v>I030627081110-0K590</v>
      </c>
    </row>
    <row r="6147" spans="1:23" x14ac:dyDescent="0.3">
      <c r="A6147" s="256" t="str">
        <f t="shared" si="381"/>
        <v>I0306270-811300K580-00002</v>
      </c>
      <c r="B6147" s="251" t="s">
        <v>16871</v>
      </c>
      <c r="C6147" s="251" t="s">
        <v>9954</v>
      </c>
      <c r="D6147" s="251" t="s">
        <v>9190</v>
      </c>
      <c r="E6147" s="251" t="s">
        <v>14993</v>
      </c>
      <c r="F6147" s="251" t="s">
        <v>9968</v>
      </c>
      <c r="G6147" s="251" t="s">
        <v>434</v>
      </c>
      <c r="H6147" s="251" t="s">
        <v>5101</v>
      </c>
      <c r="I6147" s="257" t="str">
        <f t="shared" si="380"/>
        <v>-00002</v>
      </c>
      <c r="J6147" s="251">
        <v>2</v>
      </c>
      <c r="K6147" s="251">
        <v>2</v>
      </c>
      <c r="M6147" s="251" t="s">
        <v>9958</v>
      </c>
      <c r="N6147" s="251" t="s">
        <v>15248</v>
      </c>
      <c r="O6147" s="251">
        <v>2</v>
      </c>
      <c r="Q6147" s="251" t="s">
        <v>16871</v>
      </c>
      <c r="R6147" s="251" t="s">
        <v>9960</v>
      </c>
      <c r="S6147" s="251" t="s">
        <v>433</v>
      </c>
      <c r="T6147" s="251" t="str">
        <f t="shared" si="382"/>
        <v>I0306270811300K580</v>
      </c>
      <c r="W6147" s="251" t="str">
        <f t="shared" si="383"/>
        <v>I030627081130-0K580</v>
      </c>
    </row>
    <row r="6148" spans="1:23" x14ac:dyDescent="0.3">
      <c r="A6148" s="256" t="str">
        <f t="shared" si="381"/>
        <v>I0306270-8113852570-00004</v>
      </c>
      <c r="B6148" s="251" t="s">
        <v>16872</v>
      </c>
      <c r="C6148" s="251" t="s">
        <v>9954</v>
      </c>
      <c r="D6148" s="251" t="s">
        <v>9190</v>
      </c>
      <c r="E6148" s="251" t="s">
        <v>14993</v>
      </c>
      <c r="F6148" s="251" t="s">
        <v>9970</v>
      </c>
      <c r="G6148" s="251" t="s">
        <v>955</v>
      </c>
      <c r="H6148" s="251" t="s">
        <v>10349</v>
      </c>
      <c r="I6148" s="257" t="str">
        <f t="shared" si="380"/>
        <v>-00004</v>
      </c>
      <c r="J6148" s="251">
        <v>4</v>
      </c>
      <c r="K6148" s="251">
        <v>4</v>
      </c>
      <c r="M6148" s="251" t="s">
        <v>10007</v>
      </c>
      <c r="N6148" s="251" t="s">
        <v>15248</v>
      </c>
      <c r="O6148" s="251">
        <v>4</v>
      </c>
      <c r="Q6148" s="251" t="s">
        <v>16872</v>
      </c>
      <c r="R6148" s="251" t="s">
        <v>9960</v>
      </c>
      <c r="S6148" s="251">
        <v>8113852570</v>
      </c>
      <c r="T6148" s="251" t="str">
        <f t="shared" si="382"/>
        <v>I03062708113852570</v>
      </c>
      <c r="W6148" s="251" t="str">
        <f t="shared" si="383"/>
        <v>I030627081138-52570</v>
      </c>
    </row>
    <row r="6149" spans="1:23" x14ac:dyDescent="0.3">
      <c r="A6149" s="256" t="str">
        <f t="shared" si="381"/>
        <v>I0306270-811500K520-00001</v>
      </c>
      <c r="B6149" s="251" t="s">
        <v>16873</v>
      </c>
      <c r="C6149" s="251" t="s">
        <v>9954</v>
      </c>
      <c r="D6149" s="251" t="s">
        <v>9190</v>
      </c>
      <c r="E6149" s="251" t="s">
        <v>14993</v>
      </c>
      <c r="F6149" s="251" t="s">
        <v>9972</v>
      </c>
      <c r="G6149" s="251" t="s">
        <v>280</v>
      </c>
      <c r="H6149" s="251" t="s">
        <v>3429</v>
      </c>
      <c r="I6149" s="257" t="str">
        <f t="shared" si="380"/>
        <v>-00001</v>
      </c>
      <c r="J6149" s="251">
        <v>1</v>
      </c>
      <c r="K6149" s="251">
        <v>1</v>
      </c>
      <c r="M6149" s="251" t="s">
        <v>9958</v>
      </c>
      <c r="N6149" s="251" t="s">
        <v>15248</v>
      </c>
      <c r="O6149" s="251">
        <v>1</v>
      </c>
      <c r="Q6149" s="251" t="s">
        <v>16873</v>
      </c>
      <c r="R6149" s="251" t="s">
        <v>9960</v>
      </c>
      <c r="S6149" s="251" t="s">
        <v>12</v>
      </c>
      <c r="T6149" s="251" t="str">
        <f t="shared" si="382"/>
        <v>I0306270811500K520</v>
      </c>
      <c r="W6149" s="251" t="str">
        <f t="shared" si="383"/>
        <v>I030627081150-0K520</v>
      </c>
    </row>
    <row r="6150" spans="1:23" x14ac:dyDescent="0.3">
      <c r="A6150" s="256" t="str">
        <f t="shared" si="381"/>
        <v>I0306270-811500K580-00003</v>
      </c>
      <c r="B6150" s="251" t="s">
        <v>16874</v>
      </c>
      <c r="C6150" s="251" t="s">
        <v>9954</v>
      </c>
      <c r="D6150" s="251" t="s">
        <v>9190</v>
      </c>
      <c r="E6150" s="251" t="s">
        <v>14993</v>
      </c>
      <c r="F6150" s="251" t="s">
        <v>9974</v>
      </c>
      <c r="G6150" s="251" t="s">
        <v>437</v>
      </c>
      <c r="H6150" s="251" t="s">
        <v>3429</v>
      </c>
      <c r="I6150" s="257" t="str">
        <f t="shared" ref="I6150:I6213" si="384">+IF(AND(O6150&lt;10),$B$2&amp;O6150,IF(AND(O6150&gt;9,O6150&lt;=99),$B$3&amp;O6150,IF(AND(O6150&gt;99,L95107&lt;1000),$B$4&amp;O6150,IF(AND(O6150&gt;999),$B$5&amp;7))))</f>
        <v>-00003</v>
      </c>
      <c r="J6150" s="251">
        <v>3</v>
      </c>
      <c r="K6150" s="251">
        <v>3</v>
      </c>
      <c r="M6150" s="251" t="s">
        <v>9958</v>
      </c>
      <c r="N6150" s="251" t="s">
        <v>15248</v>
      </c>
      <c r="O6150" s="251">
        <v>3</v>
      </c>
      <c r="Q6150" s="251" t="s">
        <v>16874</v>
      </c>
      <c r="R6150" s="251" t="s">
        <v>9960</v>
      </c>
      <c r="S6150" s="251" t="s">
        <v>436</v>
      </c>
      <c r="T6150" s="251" t="str">
        <f t="shared" si="382"/>
        <v>I0306270811500K580</v>
      </c>
      <c r="W6150" s="251" t="str">
        <f t="shared" si="383"/>
        <v>I030627081150-0K580</v>
      </c>
    </row>
    <row r="6151" spans="1:23" x14ac:dyDescent="0.3">
      <c r="A6151" s="256" t="str">
        <f t="shared" si="381"/>
        <v>I0306270-811700K580-00007</v>
      </c>
      <c r="B6151" s="251" t="s">
        <v>9192</v>
      </c>
      <c r="C6151" s="251" t="s">
        <v>9954</v>
      </c>
      <c r="D6151" s="251" t="s">
        <v>9190</v>
      </c>
      <c r="E6151" s="251" t="s">
        <v>14993</v>
      </c>
      <c r="F6151" s="251" t="s">
        <v>9976</v>
      </c>
      <c r="G6151" s="251" t="s">
        <v>442</v>
      </c>
      <c r="H6151" s="251" t="s">
        <v>5102</v>
      </c>
      <c r="I6151" s="257" t="str">
        <f t="shared" si="384"/>
        <v>-00007</v>
      </c>
      <c r="J6151" s="251">
        <v>7</v>
      </c>
      <c r="K6151" s="251">
        <v>7</v>
      </c>
      <c r="M6151" s="251" t="s">
        <v>9958</v>
      </c>
      <c r="N6151" s="251" t="s">
        <v>15248</v>
      </c>
      <c r="O6151" s="251">
        <v>7</v>
      </c>
      <c r="Q6151" s="251" t="s">
        <v>9192</v>
      </c>
      <c r="R6151" s="251" t="s">
        <v>9960</v>
      </c>
      <c r="S6151" s="251" t="s">
        <v>441</v>
      </c>
      <c r="T6151" s="251" t="str">
        <f t="shared" si="382"/>
        <v>I0306270811700K580</v>
      </c>
      <c r="W6151" s="251" t="str">
        <f t="shared" si="383"/>
        <v>I030627081170-0K580</v>
      </c>
    </row>
    <row r="6152" spans="1:23" x14ac:dyDescent="0.3">
      <c r="A6152" s="256" t="str">
        <f t="shared" ref="A6152:A6215" si="385">D6152&amp;$A$6&amp;S6152&amp;I6152</f>
        <v>I0306270-815500D891-00001</v>
      </c>
      <c r="B6152" s="251" t="s">
        <v>16875</v>
      </c>
      <c r="C6152" s="251" t="s">
        <v>9954</v>
      </c>
      <c r="D6152" s="251" t="s">
        <v>9190</v>
      </c>
      <c r="E6152" s="251" t="s">
        <v>14993</v>
      </c>
      <c r="F6152" s="251" t="s">
        <v>9978</v>
      </c>
      <c r="G6152" s="251" t="s">
        <v>3354</v>
      </c>
      <c r="H6152" s="251" t="s">
        <v>5202</v>
      </c>
      <c r="I6152" s="257" t="str">
        <f t="shared" si="384"/>
        <v>-00001</v>
      </c>
      <c r="J6152" s="251">
        <v>1</v>
      </c>
      <c r="K6152" s="251">
        <v>1</v>
      </c>
      <c r="M6152" s="251" t="s">
        <v>9958</v>
      </c>
      <c r="N6152" s="251" t="s">
        <v>15248</v>
      </c>
      <c r="O6152" s="251">
        <v>1</v>
      </c>
      <c r="Q6152" s="251" t="s">
        <v>16875</v>
      </c>
      <c r="R6152" s="251" t="s">
        <v>9960</v>
      </c>
      <c r="S6152" s="251" t="s">
        <v>3353</v>
      </c>
      <c r="T6152" s="251" t="str">
        <f t="shared" si="382"/>
        <v>I0306270815500D891</v>
      </c>
      <c r="W6152" s="251" t="str">
        <f t="shared" si="383"/>
        <v>I030627081550-0D891</v>
      </c>
    </row>
    <row r="6153" spans="1:23" x14ac:dyDescent="0.3">
      <c r="A6153" s="256" t="str">
        <f t="shared" si="385"/>
        <v>I0306270-815500K210-00006</v>
      </c>
      <c r="B6153" s="251" t="s">
        <v>16876</v>
      </c>
      <c r="C6153" s="251" t="s">
        <v>9954</v>
      </c>
      <c r="D6153" s="251" t="s">
        <v>9190</v>
      </c>
      <c r="E6153" s="251" t="s">
        <v>14993</v>
      </c>
      <c r="F6153" s="251" t="s">
        <v>9980</v>
      </c>
      <c r="G6153" s="251" t="s">
        <v>654</v>
      </c>
      <c r="H6153" s="251" t="s">
        <v>5202</v>
      </c>
      <c r="I6153" s="257" t="str">
        <f t="shared" si="384"/>
        <v>-00006</v>
      </c>
      <c r="J6153" s="251">
        <v>6</v>
      </c>
      <c r="K6153" s="251">
        <v>6</v>
      </c>
      <c r="M6153" s="251" t="s">
        <v>9958</v>
      </c>
      <c r="N6153" s="251" t="s">
        <v>15248</v>
      </c>
      <c r="O6153" s="251">
        <v>6</v>
      </c>
      <c r="Q6153" s="251" t="s">
        <v>16876</v>
      </c>
      <c r="R6153" s="251" t="s">
        <v>9960</v>
      </c>
      <c r="S6153" s="251" t="s">
        <v>653</v>
      </c>
      <c r="T6153" s="251" t="str">
        <f t="shared" ref="T6153:T6216" si="386">+D6153&amp;S6153</f>
        <v>I0306270815500K210</v>
      </c>
      <c r="W6153" s="251" t="str">
        <f t="shared" ref="W6153:W6216" si="387">D6153&amp;G6153</f>
        <v>I030627081550-0K210</v>
      </c>
    </row>
    <row r="6154" spans="1:23" x14ac:dyDescent="0.3">
      <c r="A6154" s="256" t="str">
        <f t="shared" si="385"/>
        <v>I0306270-815500K240-00005</v>
      </c>
      <c r="B6154" s="251" t="s">
        <v>16877</v>
      </c>
      <c r="C6154" s="251" t="s">
        <v>9954</v>
      </c>
      <c r="D6154" s="251" t="s">
        <v>9190</v>
      </c>
      <c r="E6154" s="251" t="s">
        <v>14993</v>
      </c>
      <c r="F6154" s="251" t="s">
        <v>9982</v>
      </c>
      <c r="G6154" s="251" t="s">
        <v>727</v>
      </c>
      <c r="H6154" s="251" t="s">
        <v>5202</v>
      </c>
      <c r="I6154" s="257" t="str">
        <f t="shared" si="384"/>
        <v>-00005</v>
      </c>
      <c r="J6154" s="251">
        <v>5</v>
      </c>
      <c r="K6154" s="251">
        <v>5</v>
      </c>
      <c r="M6154" s="251" t="s">
        <v>9958</v>
      </c>
      <c r="N6154" s="251" t="s">
        <v>15248</v>
      </c>
      <c r="O6154" s="251">
        <v>5</v>
      </c>
      <c r="Q6154" s="251" t="s">
        <v>16877</v>
      </c>
      <c r="R6154" s="251" t="s">
        <v>9960</v>
      </c>
      <c r="S6154" s="251" t="s">
        <v>726</v>
      </c>
      <c r="T6154" s="251" t="str">
        <f t="shared" si="386"/>
        <v>I0306270815500K240</v>
      </c>
      <c r="W6154" s="251" t="str">
        <f t="shared" si="387"/>
        <v>I030627081550-0K240</v>
      </c>
    </row>
    <row r="6155" spans="1:23" x14ac:dyDescent="0.3">
      <c r="A6155" s="256" t="str">
        <f t="shared" si="385"/>
        <v>I0306270-815500K630-00002</v>
      </c>
      <c r="B6155" s="251" t="s">
        <v>16878</v>
      </c>
      <c r="C6155" s="251" t="s">
        <v>9954</v>
      </c>
      <c r="D6155" s="251" t="s">
        <v>9190</v>
      </c>
      <c r="E6155" s="251" t="s">
        <v>14993</v>
      </c>
      <c r="F6155" s="251" t="s">
        <v>9984</v>
      </c>
      <c r="G6155" s="251" t="s">
        <v>3385</v>
      </c>
      <c r="H6155" s="251" t="s">
        <v>5202</v>
      </c>
      <c r="I6155" s="257" t="str">
        <f t="shared" si="384"/>
        <v>-00002</v>
      </c>
      <c r="J6155" s="251">
        <v>2</v>
      </c>
      <c r="K6155" s="251">
        <v>2</v>
      </c>
      <c r="M6155" s="251" t="s">
        <v>9958</v>
      </c>
      <c r="N6155" s="251" t="s">
        <v>15248</v>
      </c>
      <c r="O6155" s="251">
        <v>2</v>
      </c>
      <c r="Q6155" s="251" t="s">
        <v>16878</v>
      </c>
      <c r="R6155" s="251" t="s">
        <v>9960</v>
      </c>
      <c r="S6155" s="251" t="s">
        <v>3366</v>
      </c>
      <c r="T6155" s="251" t="str">
        <f t="shared" si="386"/>
        <v>I0306270815500K630</v>
      </c>
      <c r="W6155" s="251" t="str">
        <f t="shared" si="387"/>
        <v>I030627081550-0K630</v>
      </c>
    </row>
    <row r="6156" spans="1:23" x14ac:dyDescent="0.3">
      <c r="A6156" s="256" t="str">
        <f t="shared" si="385"/>
        <v>I0306270-815510K240-00012</v>
      </c>
      <c r="B6156" s="251" t="s">
        <v>16879</v>
      </c>
      <c r="C6156" s="251" t="s">
        <v>9954</v>
      </c>
      <c r="D6156" s="251" t="s">
        <v>9190</v>
      </c>
      <c r="E6156" s="251" t="s">
        <v>14993</v>
      </c>
      <c r="F6156" s="251" t="s">
        <v>9986</v>
      </c>
      <c r="G6156" s="251" t="s">
        <v>740</v>
      </c>
      <c r="H6156" s="251" t="s">
        <v>3436</v>
      </c>
      <c r="I6156" s="257" t="str">
        <f t="shared" si="384"/>
        <v>-00012</v>
      </c>
      <c r="J6156" s="251">
        <v>12</v>
      </c>
      <c r="K6156" s="251">
        <v>12</v>
      </c>
      <c r="M6156" s="251" t="s">
        <v>9958</v>
      </c>
      <c r="N6156" s="251" t="s">
        <v>15248</v>
      </c>
      <c r="O6156" s="251">
        <v>12</v>
      </c>
      <c r="Q6156" s="251" t="s">
        <v>16879</v>
      </c>
      <c r="R6156" s="251" t="s">
        <v>9960</v>
      </c>
      <c r="S6156" s="251" t="s">
        <v>9</v>
      </c>
      <c r="T6156" s="251" t="str">
        <f t="shared" si="386"/>
        <v>I0306270815510K240</v>
      </c>
      <c r="W6156" s="251" t="str">
        <f t="shared" si="387"/>
        <v>I030627081551-0K240</v>
      </c>
    </row>
    <row r="6157" spans="1:23" x14ac:dyDescent="0.3">
      <c r="A6157" s="256" t="str">
        <f t="shared" si="385"/>
        <v>I0306270-815550K210-00001</v>
      </c>
      <c r="B6157" s="251" t="s">
        <v>16880</v>
      </c>
      <c r="C6157" s="251" t="s">
        <v>9954</v>
      </c>
      <c r="D6157" s="251" t="s">
        <v>9190</v>
      </c>
      <c r="E6157" s="251" t="s">
        <v>14993</v>
      </c>
      <c r="F6157" s="251" t="s">
        <v>9988</v>
      </c>
      <c r="G6157" s="251" t="s">
        <v>663</v>
      </c>
      <c r="H6157" s="251" t="s">
        <v>3440</v>
      </c>
      <c r="I6157" s="257" t="str">
        <f t="shared" si="384"/>
        <v>-00001</v>
      </c>
      <c r="J6157" s="251">
        <v>1</v>
      </c>
      <c r="K6157" s="251">
        <v>1</v>
      </c>
      <c r="M6157" s="251" t="s">
        <v>10007</v>
      </c>
      <c r="N6157" s="251" t="s">
        <v>15248</v>
      </c>
      <c r="O6157" s="251">
        <v>1</v>
      </c>
      <c r="Q6157" s="251" t="s">
        <v>16880</v>
      </c>
      <c r="R6157" s="251" t="s">
        <v>9960</v>
      </c>
      <c r="S6157" s="251" t="s">
        <v>662</v>
      </c>
      <c r="T6157" s="251" t="str">
        <f t="shared" si="386"/>
        <v>I0306270815550K210</v>
      </c>
      <c r="W6157" s="251" t="str">
        <f t="shared" si="387"/>
        <v>I030627081555-0K210</v>
      </c>
    </row>
    <row r="6158" spans="1:23" x14ac:dyDescent="0.3">
      <c r="A6158" s="256" t="str">
        <f t="shared" si="385"/>
        <v>I0306270-815600K210-00004</v>
      </c>
      <c r="B6158" s="251" t="s">
        <v>16881</v>
      </c>
      <c r="C6158" s="251" t="s">
        <v>9954</v>
      </c>
      <c r="D6158" s="251" t="s">
        <v>9190</v>
      </c>
      <c r="E6158" s="251" t="s">
        <v>14993</v>
      </c>
      <c r="F6158" s="251" t="s">
        <v>9990</v>
      </c>
      <c r="G6158" s="251" t="s">
        <v>670</v>
      </c>
      <c r="H6158" s="251" t="s">
        <v>5204</v>
      </c>
      <c r="I6158" s="257" t="str">
        <f t="shared" si="384"/>
        <v>-00004</v>
      </c>
      <c r="J6158" s="251">
        <v>4</v>
      </c>
      <c r="K6158" s="251">
        <v>4</v>
      </c>
      <c r="M6158" s="251" t="s">
        <v>9958</v>
      </c>
      <c r="N6158" s="251" t="s">
        <v>15248</v>
      </c>
      <c r="O6158" s="251">
        <v>4</v>
      </c>
      <c r="Q6158" s="251" t="s">
        <v>16881</v>
      </c>
      <c r="R6158" s="251" t="s">
        <v>9960</v>
      </c>
      <c r="S6158" s="251" t="s">
        <v>13</v>
      </c>
      <c r="T6158" s="251" t="str">
        <f t="shared" si="386"/>
        <v>I0306270815600K210</v>
      </c>
      <c r="W6158" s="251" t="str">
        <f t="shared" si="387"/>
        <v>I030627081560-0K210</v>
      </c>
    </row>
    <row r="6159" spans="1:23" x14ac:dyDescent="0.3">
      <c r="A6159" s="256" t="str">
        <f t="shared" si="385"/>
        <v>I0306270-815600K240-00004</v>
      </c>
      <c r="B6159" s="251" t="s">
        <v>16882</v>
      </c>
      <c r="C6159" s="251" t="s">
        <v>9954</v>
      </c>
      <c r="D6159" s="251" t="s">
        <v>9190</v>
      </c>
      <c r="E6159" s="251" t="s">
        <v>14993</v>
      </c>
      <c r="F6159" s="251" t="s">
        <v>9992</v>
      </c>
      <c r="G6159" s="251" t="s">
        <v>744</v>
      </c>
      <c r="H6159" s="251" t="s">
        <v>5204</v>
      </c>
      <c r="I6159" s="257" t="str">
        <f t="shared" si="384"/>
        <v>-00004</v>
      </c>
      <c r="J6159" s="251">
        <v>4</v>
      </c>
      <c r="K6159" s="251">
        <v>4</v>
      </c>
      <c r="M6159" s="251" t="s">
        <v>9958</v>
      </c>
      <c r="N6159" s="251" t="s">
        <v>15248</v>
      </c>
      <c r="O6159" s="251">
        <v>4</v>
      </c>
      <c r="Q6159" s="251" t="s">
        <v>16882</v>
      </c>
      <c r="R6159" s="251" t="s">
        <v>9960</v>
      </c>
      <c r="S6159" s="251" t="s">
        <v>743</v>
      </c>
      <c r="T6159" s="251" t="str">
        <f t="shared" si="386"/>
        <v>I0306270815600K240</v>
      </c>
      <c r="W6159" s="251" t="str">
        <f t="shared" si="387"/>
        <v>I030627081560-0K240</v>
      </c>
    </row>
    <row r="6160" spans="1:23" x14ac:dyDescent="0.3">
      <c r="A6160" s="256" t="str">
        <f t="shared" si="385"/>
        <v>I0306270-815600K590-00003</v>
      </c>
      <c r="B6160" s="251" t="s">
        <v>16883</v>
      </c>
      <c r="C6160" s="251" t="s">
        <v>9954</v>
      </c>
      <c r="D6160" s="251" t="s">
        <v>9190</v>
      </c>
      <c r="E6160" s="251" t="s">
        <v>14993</v>
      </c>
      <c r="F6160" s="251" t="s">
        <v>9995</v>
      </c>
      <c r="G6160" s="251" t="s">
        <v>3386</v>
      </c>
      <c r="H6160" s="251" t="s">
        <v>5204</v>
      </c>
      <c r="I6160" s="257" t="str">
        <f t="shared" si="384"/>
        <v>-00003</v>
      </c>
      <c r="J6160" s="251">
        <v>3</v>
      </c>
      <c r="K6160" s="251">
        <v>3</v>
      </c>
      <c r="M6160" s="251" t="s">
        <v>9958</v>
      </c>
      <c r="N6160" s="251" t="s">
        <v>15248</v>
      </c>
      <c r="O6160" s="251">
        <v>3</v>
      </c>
      <c r="Q6160" s="251" t="s">
        <v>16883</v>
      </c>
      <c r="R6160" s="251" t="s">
        <v>9960</v>
      </c>
      <c r="S6160" s="251" t="s">
        <v>3370</v>
      </c>
      <c r="T6160" s="251" t="str">
        <f t="shared" si="386"/>
        <v>I0306270815600K590</v>
      </c>
      <c r="W6160" s="251" t="str">
        <f t="shared" si="387"/>
        <v>I030627081560-0K590</v>
      </c>
    </row>
    <row r="6161" spans="1:23" x14ac:dyDescent="0.3">
      <c r="A6161" s="256" t="str">
        <f t="shared" si="385"/>
        <v>I0306270-815610K240-00011</v>
      </c>
      <c r="B6161" s="251" t="s">
        <v>16884</v>
      </c>
      <c r="C6161" s="251" t="s">
        <v>9954</v>
      </c>
      <c r="D6161" s="251" t="s">
        <v>9190</v>
      </c>
      <c r="E6161" s="251" t="s">
        <v>14993</v>
      </c>
      <c r="F6161" s="251" t="s">
        <v>9997</v>
      </c>
      <c r="G6161" s="251" t="s">
        <v>753</v>
      </c>
      <c r="H6161" s="251" t="s">
        <v>3443</v>
      </c>
      <c r="I6161" s="257" t="str">
        <f t="shared" si="384"/>
        <v>-00011</v>
      </c>
      <c r="J6161" s="251">
        <v>11</v>
      </c>
      <c r="K6161" s="251">
        <v>11</v>
      </c>
      <c r="M6161" s="251" t="s">
        <v>9958</v>
      </c>
      <c r="N6161" s="251" t="s">
        <v>15248</v>
      </c>
      <c r="O6161" s="251">
        <v>11</v>
      </c>
      <c r="Q6161" s="251" t="s">
        <v>16884</v>
      </c>
      <c r="R6161" s="251" t="s">
        <v>9960</v>
      </c>
      <c r="S6161" s="251" t="s">
        <v>10</v>
      </c>
      <c r="T6161" s="251" t="str">
        <f t="shared" si="386"/>
        <v>I0306270815610K240</v>
      </c>
      <c r="W6161" s="251" t="str">
        <f t="shared" si="387"/>
        <v>I030627081561-0K240</v>
      </c>
    </row>
    <row r="6162" spans="1:23" x14ac:dyDescent="0.3">
      <c r="A6162" s="256" t="str">
        <f t="shared" si="385"/>
        <v>I0306270-815800K050-00003</v>
      </c>
      <c r="B6162" s="251" t="s">
        <v>16885</v>
      </c>
      <c r="C6162" s="251" t="s">
        <v>9954</v>
      </c>
      <c r="D6162" s="251" t="s">
        <v>9190</v>
      </c>
      <c r="E6162" s="251" t="s">
        <v>14993</v>
      </c>
      <c r="F6162" s="251" t="s">
        <v>10000</v>
      </c>
      <c r="G6162" s="251" t="s">
        <v>756</v>
      </c>
      <c r="H6162" s="251" t="s">
        <v>758</v>
      </c>
      <c r="I6162" s="257" t="str">
        <f t="shared" si="384"/>
        <v>-00003</v>
      </c>
      <c r="J6162" s="251">
        <v>3</v>
      </c>
      <c r="K6162" s="251">
        <v>3</v>
      </c>
      <c r="M6162" s="251" t="s">
        <v>9958</v>
      </c>
      <c r="N6162" s="251" t="s">
        <v>15248</v>
      </c>
      <c r="O6162" s="251">
        <v>3</v>
      </c>
      <c r="Q6162" s="251" t="s">
        <v>16885</v>
      </c>
      <c r="R6162" s="251" t="s">
        <v>9960</v>
      </c>
      <c r="S6162" s="251" t="s">
        <v>6</v>
      </c>
      <c r="T6162" s="251" t="str">
        <f t="shared" si="386"/>
        <v>I0306270815800K050</v>
      </c>
      <c r="W6162" s="251" t="str">
        <f t="shared" si="387"/>
        <v>I030627081580-0K050</v>
      </c>
    </row>
    <row r="6163" spans="1:23" x14ac:dyDescent="0.3">
      <c r="A6163" s="256" t="str">
        <f t="shared" si="385"/>
        <v>I0306270-815810K050-00008</v>
      </c>
      <c r="B6163" s="251" t="s">
        <v>16886</v>
      </c>
      <c r="C6163" s="251" t="s">
        <v>9954</v>
      </c>
      <c r="D6163" s="251" t="s">
        <v>9190</v>
      </c>
      <c r="E6163" s="251" t="s">
        <v>14993</v>
      </c>
      <c r="F6163" s="251" t="s">
        <v>10002</v>
      </c>
      <c r="G6163" s="251" t="s">
        <v>763</v>
      </c>
      <c r="H6163" s="251" t="s">
        <v>5218</v>
      </c>
      <c r="I6163" s="257" t="str">
        <f t="shared" si="384"/>
        <v>-00008</v>
      </c>
      <c r="J6163" s="251">
        <v>8</v>
      </c>
      <c r="K6163" s="251">
        <v>8</v>
      </c>
      <c r="M6163" s="251" t="s">
        <v>9958</v>
      </c>
      <c r="N6163" s="251" t="s">
        <v>15248</v>
      </c>
      <c r="O6163" s="251">
        <v>8</v>
      </c>
      <c r="Q6163" s="251" t="s">
        <v>16886</v>
      </c>
      <c r="R6163" s="251" t="s">
        <v>9960</v>
      </c>
      <c r="S6163" s="251" t="s">
        <v>762</v>
      </c>
      <c r="T6163" s="251" t="str">
        <f t="shared" si="386"/>
        <v>I0306270815810K050</v>
      </c>
      <c r="W6163" s="251" t="str">
        <f t="shared" si="387"/>
        <v>I030627081581-0K050</v>
      </c>
    </row>
    <row r="6164" spans="1:23" x14ac:dyDescent="0.3">
      <c r="A6164" s="256" t="str">
        <f t="shared" si="385"/>
        <v>I0306270-815900K050-00003</v>
      </c>
      <c r="B6164" s="251" t="s">
        <v>16887</v>
      </c>
      <c r="C6164" s="251" t="s">
        <v>9954</v>
      </c>
      <c r="D6164" s="251" t="s">
        <v>9190</v>
      </c>
      <c r="E6164" s="251" t="s">
        <v>14993</v>
      </c>
      <c r="F6164" s="251" t="s">
        <v>10005</v>
      </c>
      <c r="G6164" s="251" t="s">
        <v>767</v>
      </c>
      <c r="H6164" s="251" t="s">
        <v>770</v>
      </c>
      <c r="I6164" s="257" t="str">
        <f t="shared" si="384"/>
        <v>-00003</v>
      </c>
      <c r="J6164" s="251">
        <v>3</v>
      </c>
      <c r="K6164" s="251">
        <v>3</v>
      </c>
      <c r="M6164" s="251" t="s">
        <v>9958</v>
      </c>
      <c r="N6164" s="251" t="s">
        <v>15248</v>
      </c>
      <c r="O6164" s="251">
        <v>3</v>
      </c>
      <c r="Q6164" s="251" t="s">
        <v>16887</v>
      </c>
      <c r="R6164" s="251" t="s">
        <v>9960</v>
      </c>
      <c r="S6164" s="251" t="s">
        <v>766</v>
      </c>
      <c r="T6164" s="251" t="str">
        <f t="shared" si="386"/>
        <v>I0306270815900K050</v>
      </c>
      <c r="W6164" s="251" t="str">
        <f t="shared" si="387"/>
        <v>I030627081590-0K050</v>
      </c>
    </row>
    <row r="6165" spans="1:23" x14ac:dyDescent="0.3">
      <c r="A6165" s="256" t="str">
        <f t="shared" si="385"/>
        <v>I0306270-815900K260-00002</v>
      </c>
      <c r="B6165" s="251" t="s">
        <v>16888</v>
      </c>
      <c r="C6165" s="251" t="s">
        <v>9954</v>
      </c>
      <c r="D6165" s="251" t="s">
        <v>9190</v>
      </c>
      <c r="E6165" s="251" t="s">
        <v>14993</v>
      </c>
      <c r="F6165" s="251" t="s">
        <v>10009</v>
      </c>
      <c r="G6165" s="251" t="s">
        <v>3388</v>
      </c>
      <c r="H6165" s="251" t="s">
        <v>770</v>
      </c>
      <c r="I6165" s="257" t="str">
        <f t="shared" si="384"/>
        <v>-00002</v>
      </c>
      <c r="J6165" s="251">
        <v>2</v>
      </c>
      <c r="K6165" s="251">
        <v>2</v>
      </c>
      <c r="M6165" s="251" t="s">
        <v>9993</v>
      </c>
      <c r="N6165" s="251" t="s">
        <v>15248</v>
      </c>
      <c r="O6165" s="251">
        <v>2</v>
      </c>
      <c r="Q6165" s="251" t="s">
        <v>16888</v>
      </c>
      <c r="R6165" s="251" t="s">
        <v>9960</v>
      </c>
      <c r="S6165" s="251" t="s">
        <v>3377</v>
      </c>
      <c r="T6165" s="251" t="str">
        <f t="shared" si="386"/>
        <v>I0306270815900K260</v>
      </c>
      <c r="W6165" s="251" t="str">
        <f t="shared" si="387"/>
        <v>I030627081590-0K260</v>
      </c>
    </row>
    <row r="6166" spans="1:23" x14ac:dyDescent="0.3">
      <c r="A6166" s="256" t="str">
        <f t="shared" si="385"/>
        <v>I0306270-815910K050-00003</v>
      </c>
      <c r="B6166" s="251" t="s">
        <v>16889</v>
      </c>
      <c r="C6166" s="251" t="s">
        <v>9954</v>
      </c>
      <c r="D6166" s="251" t="s">
        <v>9190</v>
      </c>
      <c r="E6166" s="251" t="s">
        <v>14993</v>
      </c>
      <c r="F6166" s="251" t="s">
        <v>10012</v>
      </c>
      <c r="G6166" s="251" t="s">
        <v>777</v>
      </c>
      <c r="H6166" s="251" t="s">
        <v>5219</v>
      </c>
      <c r="I6166" s="257" t="str">
        <f t="shared" si="384"/>
        <v>-00003</v>
      </c>
      <c r="J6166" s="251">
        <v>3</v>
      </c>
      <c r="K6166" s="251">
        <v>3</v>
      </c>
      <c r="M6166" s="251" t="s">
        <v>9958</v>
      </c>
      <c r="N6166" s="251" t="s">
        <v>15248</v>
      </c>
      <c r="O6166" s="251">
        <v>3</v>
      </c>
      <c r="Q6166" s="251" t="s">
        <v>16889</v>
      </c>
      <c r="R6166" s="251" t="s">
        <v>9960</v>
      </c>
      <c r="S6166" s="251" t="s">
        <v>776</v>
      </c>
      <c r="T6166" s="251" t="str">
        <f t="shared" si="386"/>
        <v>I0306270815910K050</v>
      </c>
      <c r="W6166" s="251" t="str">
        <f t="shared" si="387"/>
        <v>I030627081591-0K050</v>
      </c>
    </row>
    <row r="6167" spans="1:23" x14ac:dyDescent="0.3">
      <c r="A6167" s="256" t="str">
        <f t="shared" si="385"/>
        <v>I0306270-9008081116-00003</v>
      </c>
      <c r="B6167" s="251" t="s">
        <v>16890</v>
      </c>
      <c r="C6167" s="251" t="s">
        <v>9954</v>
      </c>
      <c r="D6167" s="251" t="s">
        <v>9190</v>
      </c>
      <c r="E6167" s="251" t="s">
        <v>14993</v>
      </c>
      <c r="F6167" s="251" t="s">
        <v>10188</v>
      </c>
      <c r="G6167" s="251" t="s">
        <v>934</v>
      </c>
      <c r="H6167" s="251" t="s">
        <v>3393</v>
      </c>
      <c r="I6167" s="257" t="str">
        <f t="shared" si="384"/>
        <v>-00003</v>
      </c>
      <c r="J6167" s="251">
        <v>3</v>
      </c>
      <c r="K6167" s="251">
        <v>3</v>
      </c>
      <c r="M6167" s="251" t="s">
        <v>10007</v>
      </c>
      <c r="N6167" s="251" t="s">
        <v>15248</v>
      </c>
      <c r="O6167" s="251">
        <v>3</v>
      </c>
      <c r="Q6167" s="251" t="s">
        <v>16890</v>
      </c>
      <c r="R6167" s="251" t="s">
        <v>9960</v>
      </c>
      <c r="S6167" s="251">
        <v>9008081116</v>
      </c>
      <c r="T6167" s="251" t="str">
        <f t="shared" si="386"/>
        <v>I03062709008081116</v>
      </c>
      <c r="W6167" s="251" t="str">
        <f t="shared" si="387"/>
        <v>I030627090080-81116</v>
      </c>
    </row>
    <row r="6168" spans="1:23" x14ac:dyDescent="0.3">
      <c r="A6168" s="256" t="str">
        <f t="shared" si="385"/>
        <v>I0306270-9098113087-00006</v>
      </c>
      <c r="B6168" s="251" t="s">
        <v>16891</v>
      </c>
      <c r="C6168" s="251" t="s">
        <v>9954</v>
      </c>
      <c r="D6168" s="251" t="s">
        <v>9190</v>
      </c>
      <c r="E6168" s="251" t="s">
        <v>14993</v>
      </c>
      <c r="F6168" s="251" t="s">
        <v>10190</v>
      </c>
      <c r="G6168" s="251" t="s">
        <v>939</v>
      </c>
      <c r="H6168" s="251" t="s">
        <v>3393</v>
      </c>
      <c r="I6168" s="257" t="str">
        <f t="shared" si="384"/>
        <v>-00006</v>
      </c>
      <c r="J6168" s="251">
        <v>6</v>
      </c>
      <c r="K6168" s="251">
        <v>6</v>
      </c>
      <c r="M6168" s="251" t="s">
        <v>10003</v>
      </c>
      <c r="N6168" s="251" t="s">
        <v>15248</v>
      </c>
      <c r="O6168" s="251">
        <v>6</v>
      </c>
      <c r="Q6168" s="251" t="s">
        <v>16891</v>
      </c>
      <c r="R6168" s="251" t="s">
        <v>9960</v>
      </c>
      <c r="S6168" s="251">
        <v>9098113087</v>
      </c>
      <c r="T6168" s="251" t="str">
        <f t="shared" si="386"/>
        <v>I03062709098113087</v>
      </c>
      <c r="W6168" s="251" t="str">
        <f t="shared" si="387"/>
        <v>I030627090981-13087</v>
      </c>
    </row>
    <row r="6169" spans="1:23" x14ac:dyDescent="0.3">
      <c r="A6169" s="256" t="str">
        <f t="shared" si="385"/>
        <v>I0306270-9098122003-00005</v>
      </c>
      <c r="B6169" s="251" t="s">
        <v>16892</v>
      </c>
      <c r="C6169" s="251" t="s">
        <v>9954</v>
      </c>
      <c r="D6169" s="251" t="s">
        <v>9190</v>
      </c>
      <c r="E6169" s="251" t="s">
        <v>14993</v>
      </c>
      <c r="F6169" s="251" t="s">
        <v>10192</v>
      </c>
      <c r="G6169" s="251" t="s">
        <v>926</v>
      </c>
      <c r="H6169" s="251" t="s">
        <v>1564</v>
      </c>
      <c r="I6169" s="257" t="str">
        <f t="shared" si="384"/>
        <v>-00005</v>
      </c>
      <c r="J6169" s="251">
        <v>5</v>
      </c>
      <c r="K6169" s="251">
        <v>5</v>
      </c>
      <c r="M6169" s="251" t="s">
        <v>10003</v>
      </c>
      <c r="N6169" s="251" t="s">
        <v>15248</v>
      </c>
      <c r="O6169" s="251">
        <v>5</v>
      </c>
      <c r="Q6169" s="251" t="s">
        <v>16892</v>
      </c>
      <c r="R6169" s="251" t="s">
        <v>9960</v>
      </c>
      <c r="S6169" s="251">
        <v>9098122003</v>
      </c>
      <c r="T6169" s="251" t="str">
        <f t="shared" si="386"/>
        <v>I03062709098122003</v>
      </c>
      <c r="W6169" s="251" t="str">
        <f t="shared" si="387"/>
        <v>I030627090981-22003</v>
      </c>
    </row>
    <row r="6170" spans="1:23" x14ac:dyDescent="0.3">
      <c r="A6170" s="256" t="str">
        <f t="shared" si="385"/>
        <v>I0306270-9913212050-00275</v>
      </c>
      <c r="B6170" s="251" t="s">
        <v>16893</v>
      </c>
      <c r="C6170" s="251" t="s">
        <v>9954</v>
      </c>
      <c r="D6170" s="251" t="s">
        <v>9190</v>
      </c>
      <c r="E6170" s="251" t="s">
        <v>14993</v>
      </c>
      <c r="F6170" s="251" t="s">
        <v>10194</v>
      </c>
      <c r="G6170" s="251" t="s">
        <v>946</v>
      </c>
      <c r="H6170" s="251" t="s">
        <v>10010</v>
      </c>
      <c r="I6170" s="257" t="str">
        <f t="shared" si="384"/>
        <v>-00275</v>
      </c>
      <c r="J6170" s="251">
        <v>275</v>
      </c>
      <c r="K6170" s="251">
        <v>275</v>
      </c>
      <c r="M6170" s="251" t="s">
        <v>10007</v>
      </c>
      <c r="N6170" s="251" t="s">
        <v>15248</v>
      </c>
      <c r="O6170" s="251">
        <v>275</v>
      </c>
      <c r="Q6170" s="251" t="s">
        <v>16893</v>
      </c>
      <c r="R6170" s="251" t="s">
        <v>9960</v>
      </c>
      <c r="S6170" s="251">
        <v>9913212050</v>
      </c>
      <c r="T6170" s="251" t="str">
        <f t="shared" si="386"/>
        <v>I03062709913212050</v>
      </c>
      <c r="W6170" s="251" t="str">
        <f t="shared" si="387"/>
        <v>I030627099132-12050</v>
      </c>
    </row>
    <row r="6171" spans="1:23" x14ac:dyDescent="0.3">
      <c r="A6171" s="256" t="str">
        <f t="shared" si="385"/>
        <v>I0306270-9913221210-00036</v>
      </c>
      <c r="B6171" s="251" t="s">
        <v>16894</v>
      </c>
      <c r="C6171" s="251" t="s">
        <v>9954</v>
      </c>
      <c r="D6171" s="251" t="s">
        <v>9190</v>
      </c>
      <c r="E6171" s="251" t="s">
        <v>14993</v>
      </c>
      <c r="F6171" s="251" t="s">
        <v>10196</v>
      </c>
      <c r="G6171" s="251" t="s">
        <v>916</v>
      </c>
      <c r="H6171" s="251" t="s">
        <v>10013</v>
      </c>
      <c r="I6171" s="257" t="str">
        <f t="shared" si="384"/>
        <v>-00036</v>
      </c>
      <c r="J6171" s="251">
        <v>36</v>
      </c>
      <c r="K6171" s="251">
        <v>36</v>
      </c>
      <c r="M6171" s="251" t="s">
        <v>10007</v>
      </c>
      <c r="N6171" s="251" t="s">
        <v>15248</v>
      </c>
      <c r="O6171" s="251">
        <v>36</v>
      </c>
      <c r="Q6171" s="251" t="s">
        <v>16894</v>
      </c>
      <c r="R6171" s="251" t="s">
        <v>9960</v>
      </c>
      <c r="S6171" s="251">
        <v>9913221210</v>
      </c>
      <c r="T6171" s="251" t="str">
        <f t="shared" si="386"/>
        <v>I03062709913221210</v>
      </c>
      <c r="W6171" s="251" t="str">
        <f t="shared" si="387"/>
        <v>I030627099132-21210</v>
      </c>
    </row>
    <row r="6172" spans="1:23" x14ac:dyDescent="0.3">
      <c r="A6172" s="256" t="str">
        <f t="shared" si="385"/>
        <v>I0306271-811100KF21-00001</v>
      </c>
      <c r="B6172" s="251" t="s">
        <v>16895</v>
      </c>
      <c r="C6172" s="251" t="s">
        <v>9954</v>
      </c>
      <c r="D6172" s="251" t="s">
        <v>9214</v>
      </c>
      <c r="E6172" s="251" t="s">
        <v>14993</v>
      </c>
      <c r="F6172" s="251" t="s">
        <v>9957</v>
      </c>
      <c r="G6172" s="251" t="s">
        <v>515</v>
      </c>
      <c r="H6172" s="251" t="s">
        <v>3422</v>
      </c>
      <c r="I6172" s="257" t="str">
        <f t="shared" si="384"/>
        <v>-00001</v>
      </c>
      <c r="J6172" s="251">
        <v>1</v>
      </c>
      <c r="K6172" s="251">
        <v>1</v>
      </c>
      <c r="M6172" s="251" t="s">
        <v>9958</v>
      </c>
      <c r="N6172" s="251" t="s">
        <v>16572</v>
      </c>
      <c r="O6172" s="251">
        <v>1</v>
      </c>
      <c r="Q6172" s="251" t="s">
        <v>16895</v>
      </c>
      <c r="R6172" s="251" t="s">
        <v>10017</v>
      </c>
      <c r="S6172" s="251" t="s">
        <v>514</v>
      </c>
      <c r="T6172" s="251" t="str">
        <f t="shared" si="386"/>
        <v>I0306271811100KF21</v>
      </c>
      <c r="W6172" s="251" t="str">
        <f t="shared" si="387"/>
        <v>I030627181110-0KF21</v>
      </c>
    </row>
    <row r="6173" spans="1:23" x14ac:dyDescent="0.3">
      <c r="A6173" s="256" t="str">
        <f t="shared" si="385"/>
        <v>I0306271-811300KF21-00002</v>
      </c>
      <c r="B6173" s="251" t="s">
        <v>16896</v>
      </c>
      <c r="C6173" s="251" t="s">
        <v>9954</v>
      </c>
      <c r="D6173" s="251" t="s">
        <v>9214</v>
      </c>
      <c r="E6173" s="251" t="s">
        <v>14993</v>
      </c>
      <c r="F6173" s="251" t="s">
        <v>9962</v>
      </c>
      <c r="G6173" s="251" t="s">
        <v>521</v>
      </c>
      <c r="H6173" s="251" t="s">
        <v>5101</v>
      </c>
      <c r="I6173" s="257" t="str">
        <f t="shared" si="384"/>
        <v>-00002</v>
      </c>
      <c r="J6173" s="251">
        <v>2</v>
      </c>
      <c r="K6173" s="251">
        <v>2</v>
      </c>
      <c r="M6173" s="251" t="s">
        <v>9958</v>
      </c>
      <c r="N6173" s="251" t="s">
        <v>16572</v>
      </c>
      <c r="O6173" s="251">
        <v>2</v>
      </c>
      <c r="Q6173" s="251" t="s">
        <v>16896</v>
      </c>
      <c r="R6173" s="251" t="s">
        <v>10017</v>
      </c>
      <c r="S6173" s="251" t="s">
        <v>520</v>
      </c>
      <c r="T6173" s="251" t="str">
        <f t="shared" si="386"/>
        <v>I0306271811300KF21</v>
      </c>
      <c r="W6173" s="251" t="str">
        <f t="shared" si="387"/>
        <v>I030627181130-0KF21</v>
      </c>
    </row>
    <row r="6174" spans="1:23" x14ac:dyDescent="0.3">
      <c r="A6174" s="256" t="str">
        <f t="shared" si="385"/>
        <v>I0306271-811500K591-00001</v>
      </c>
      <c r="B6174" s="251" t="s">
        <v>9213</v>
      </c>
      <c r="C6174" s="251" t="s">
        <v>9954</v>
      </c>
      <c r="D6174" s="251" t="s">
        <v>9214</v>
      </c>
      <c r="E6174" s="251" t="s">
        <v>14993</v>
      </c>
      <c r="F6174" s="251" t="s">
        <v>9964</v>
      </c>
      <c r="G6174" s="251" t="s">
        <v>417</v>
      </c>
      <c r="H6174" s="251" t="s">
        <v>3429</v>
      </c>
      <c r="I6174" s="257" t="str">
        <f t="shared" si="384"/>
        <v>-00001</v>
      </c>
      <c r="J6174" s="251">
        <v>1</v>
      </c>
      <c r="K6174" s="251">
        <v>1</v>
      </c>
      <c r="M6174" s="251" t="s">
        <v>9958</v>
      </c>
      <c r="N6174" s="251" t="s">
        <v>16572</v>
      </c>
      <c r="O6174" s="251">
        <v>1</v>
      </c>
      <c r="Q6174" s="251" t="s">
        <v>9213</v>
      </c>
      <c r="R6174" s="251" t="s">
        <v>10017</v>
      </c>
      <c r="S6174" s="251" t="s">
        <v>416</v>
      </c>
      <c r="T6174" s="251" t="str">
        <f t="shared" si="386"/>
        <v>I0306271811500K591</v>
      </c>
      <c r="W6174" s="251" t="str">
        <f t="shared" si="387"/>
        <v>I030627181150-0K591</v>
      </c>
    </row>
    <row r="6175" spans="1:23" x14ac:dyDescent="0.3">
      <c r="A6175" s="256" t="str">
        <f t="shared" si="385"/>
        <v>I0306271-811500KF31-00001</v>
      </c>
      <c r="B6175" s="251" t="s">
        <v>16897</v>
      </c>
      <c r="C6175" s="251" t="s">
        <v>9954</v>
      </c>
      <c r="D6175" s="251" t="s">
        <v>9214</v>
      </c>
      <c r="E6175" s="251" t="s">
        <v>14993</v>
      </c>
      <c r="F6175" s="251" t="s">
        <v>9966</v>
      </c>
      <c r="G6175" s="251" t="s">
        <v>527</v>
      </c>
      <c r="H6175" s="251" t="s">
        <v>3429</v>
      </c>
      <c r="I6175" s="257" t="str">
        <f t="shared" si="384"/>
        <v>-00001</v>
      </c>
      <c r="J6175" s="251">
        <v>1</v>
      </c>
      <c r="K6175" s="251">
        <v>1</v>
      </c>
      <c r="M6175" s="251" t="s">
        <v>9958</v>
      </c>
      <c r="N6175" s="251" t="s">
        <v>16572</v>
      </c>
      <c r="O6175" s="251">
        <v>1</v>
      </c>
      <c r="Q6175" s="251" t="s">
        <v>16897</v>
      </c>
      <c r="R6175" s="251" t="s">
        <v>10017</v>
      </c>
      <c r="S6175" s="251" t="s">
        <v>526</v>
      </c>
      <c r="T6175" s="251" t="str">
        <f t="shared" si="386"/>
        <v>I0306271811500KF31</v>
      </c>
      <c r="W6175" s="251" t="str">
        <f t="shared" si="387"/>
        <v>I030627181150-0KF31</v>
      </c>
    </row>
    <row r="6176" spans="1:23" x14ac:dyDescent="0.3">
      <c r="A6176" s="256" t="str">
        <f t="shared" si="385"/>
        <v>I0306271-811700K591-00004</v>
      </c>
      <c r="B6176" s="251" t="s">
        <v>9217</v>
      </c>
      <c r="C6176" s="251" t="s">
        <v>9954</v>
      </c>
      <c r="D6176" s="251" t="s">
        <v>9214</v>
      </c>
      <c r="E6176" s="251" t="s">
        <v>14993</v>
      </c>
      <c r="F6176" s="251" t="s">
        <v>9968</v>
      </c>
      <c r="G6176" s="251" t="s">
        <v>425</v>
      </c>
      <c r="H6176" s="251" t="s">
        <v>5102</v>
      </c>
      <c r="I6176" s="257" t="str">
        <f t="shared" si="384"/>
        <v>-00004</v>
      </c>
      <c r="J6176" s="251">
        <v>4</v>
      </c>
      <c r="K6176" s="251">
        <v>4</v>
      </c>
      <c r="M6176" s="251" t="s">
        <v>9958</v>
      </c>
      <c r="N6176" s="251" t="s">
        <v>16572</v>
      </c>
      <c r="O6176" s="251">
        <v>4</v>
      </c>
      <c r="Q6176" s="251" t="s">
        <v>9217</v>
      </c>
      <c r="R6176" s="251" t="s">
        <v>10017</v>
      </c>
      <c r="S6176" s="251" t="s">
        <v>424</v>
      </c>
      <c r="T6176" s="251" t="str">
        <f t="shared" si="386"/>
        <v>I0306271811700K591</v>
      </c>
      <c r="W6176" s="251" t="str">
        <f t="shared" si="387"/>
        <v>I030627181170-0K591</v>
      </c>
    </row>
    <row r="6177" spans="1:23" x14ac:dyDescent="0.3">
      <c r="A6177" s="256" t="str">
        <f t="shared" si="385"/>
        <v>I0306272-811300K530-00001</v>
      </c>
      <c r="B6177" s="251" t="s">
        <v>16898</v>
      </c>
      <c r="C6177" s="251" t="s">
        <v>9954</v>
      </c>
      <c r="D6177" s="251" t="s">
        <v>16899</v>
      </c>
      <c r="E6177" s="251" t="s">
        <v>14993</v>
      </c>
      <c r="F6177" s="251" t="s">
        <v>9957</v>
      </c>
      <c r="G6177" s="251" t="s">
        <v>294</v>
      </c>
      <c r="H6177" s="251" t="s">
        <v>5101</v>
      </c>
      <c r="I6177" s="257" t="str">
        <f t="shared" si="384"/>
        <v>-00001</v>
      </c>
      <c r="J6177" s="251">
        <v>1</v>
      </c>
      <c r="K6177" s="251">
        <v>1</v>
      </c>
      <c r="M6177" s="251" t="s">
        <v>9958</v>
      </c>
      <c r="N6177" s="251" t="s">
        <v>15610</v>
      </c>
      <c r="O6177" s="251">
        <v>1</v>
      </c>
      <c r="Q6177" s="251" t="s">
        <v>16898</v>
      </c>
      <c r="R6177" s="251" t="s">
        <v>10028</v>
      </c>
      <c r="S6177" s="251" t="s">
        <v>293</v>
      </c>
      <c r="T6177" s="251" t="str">
        <f t="shared" si="386"/>
        <v>I0306272811300K530</v>
      </c>
      <c r="W6177" s="251" t="str">
        <f t="shared" si="387"/>
        <v>I030627281130-0K530</v>
      </c>
    </row>
    <row r="6178" spans="1:23" x14ac:dyDescent="0.3">
      <c r="A6178" s="256" t="str">
        <f t="shared" si="385"/>
        <v>I0306272-8121006052-00002</v>
      </c>
      <c r="B6178" s="251" t="s">
        <v>16900</v>
      </c>
      <c r="C6178" s="251" t="s">
        <v>9954</v>
      </c>
      <c r="D6178" s="251" t="s">
        <v>16899</v>
      </c>
      <c r="E6178" s="251" t="s">
        <v>14993</v>
      </c>
      <c r="F6178" s="251" t="s">
        <v>9962</v>
      </c>
      <c r="G6178" s="251" t="s">
        <v>139</v>
      </c>
      <c r="H6178" s="251" t="s">
        <v>4978</v>
      </c>
      <c r="I6178" s="257" t="str">
        <f t="shared" si="384"/>
        <v>-00002</v>
      </c>
      <c r="J6178" s="251">
        <v>2</v>
      </c>
      <c r="K6178" s="251">
        <v>2</v>
      </c>
      <c r="M6178" s="251" t="s">
        <v>10003</v>
      </c>
      <c r="N6178" s="251" t="s">
        <v>15610</v>
      </c>
      <c r="O6178" s="251">
        <v>2</v>
      </c>
      <c r="Q6178" s="251" t="s">
        <v>16900</v>
      </c>
      <c r="R6178" s="251" t="s">
        <v>10028</v>
      </c>
      <c r="S6178" s="251">
        <v>8121006052</v>
      </c>
      <c r="T6178" s="251" t="str">
        <f t="shared" si="386"/>
        <v>I03062728121006052</v>
      </c>
      <c r="W6178" s="251" t="str">
        <f t="shared" si="387"/>
        <v>I030627281210-06052</v>
      </c>
    </row>
    <row r="6179" spans="1:23" x14ac:dyDescent="0.3">
      <c r="A6179" s="256" t="str">
        <f t="shared" si="385"/>
        <v>I0306272-815500D400-00001</v>
      </c>
      <c r="B6179" s="251" t="s">
        <v>16901</v>
      </c>
      <c r="C6179" s="251" t="s">
        <v>9954</v>
      </c>
      <c r="D6179" s="251" t="s">
        <v>16899</v>
      </c>
      <c r="E6179" s="251" t="s">
        <v>14993</v>
      </c>
      <c r="F6179" s="251" t="s">
        <v>9964</v>
      </c>
      <c r="G6179" s="251" t="s">
        <v>682</v>
      </c>
      <c r="H6179" s="251" t="s">
        <v>5202</v>
      </c>
      <c r="I6179" s="257" t="str">
        <f t="shared" si="384"/>
        <v>-00001</v>
      </c>
      <c r="J6179" s="251">
        <v>1</v>
      </c>
      <c r="K6179" s="251">
        <v>1</v>
      </c>
      <c r="M6179" s="251" t="s">
        <v>9958</v>
      </c>
      <c r="N6179" s="251" t="s">
        <v>15610</v>
      </c>
      <c r="O6179" s="251">
        <v>1</v>
      </c>
      <c r="Q6179" s="251" t="s">
        <v>16901</v>
      </c>
      <c r="R6179" s="251" t="s">
        <v>10028</v>
      </c>
      <c r="S6179" s="251" t="s">
        <v>681</v>
      </c>
      <c r="T6179" s="251" t="str">
        <f t="shared" si="386"/>
        <v>I0306272815500D400</v>
      </c>
      <c r="W6179" s="251" t="str">
        <f t="shared" si="387"/>
        <v>I030627281550-0D400</v>
      </c>
    </row>
    <row r="6180" spans="1:23" x14ac:dyDescent="0.3">
      <c r="A6180" s="256" t="str">
        <f t="shared" si="385"/>
        <v>I0306272-815510D570-00002</v>
      </c>
      <c r="B6180" s="251" t="s">
        <v>16902</v>
      </c>
      <c r="C6180" s="251" t="s">
        <v>9954</v>
      </c>
      <c r="D6180" s="251" t="s">
        <v>16899</v>
      </c>
      <c r="E6180" s="251" t="s">
        <v>14993</v>
      </c>
      <c r="F6180" s="251" t="s">
        <v>9966</v>
      </c>
      <c r="G6180" s="251" t="s">
        <v>715</v>
      </c>
      <c r="H6180" s="251" t="s">
        <v>3436</v>
      </c>
      <c r="I6180" s="257" t="str">
        <f t="shared" si="384"/>
        <v>-00002</v>
      </c>
      <c r="J6180" s="251">
        <v>2</v>
      </c>
      <c r="K6180" s="251">
        <v>2</v>
      </c>
      <c r="M6180" s="251" t="s">
        <v>9958</v>
      </c>
      <c r="N6180" s="251" t="s">
        <v>15610</v>
      </c>
      <c r="O6180" s="251">
        <v>2</v>
      </c>
      <c r="Q6180" s="251" t="s">
        <v>16902</v>
      </c>
      <c r="R6180" s="251" t="s">
        <v>10028</v>
      </c>
      <c r="S6180" s="251" t="s">
        <v>714</v>
      </c>
      <c r="T6180" s="251" t="str">
        <f t="shared" si="386"/>
        <v>I0306272815510D570</v>
      </c>
      <c r="W6180" s="251" t="str">
        <f t="shared" si="387"/>
        <v>I030627281551-0D570</v>
      </c>
    </row>
    <row r="6181" spans="1:23" x14ac:dyDescent="0.3">
      <c r="A6181" s="256" t="str">
        <f t="shared" si="385"/>
        <v>I0306272-815600D400-00002</v>
      </c>
      <c r="B6181" s="251" t="s">
        <v>16903</v>
      </c>
      <c r="C6181" s="251" t="s">
        <v>9954</v>
      </c>
      <c r="D6181" s="251" t="s">
        <v>16899</v>
      </c>
      <c r="E6181" s="251" t="s">
        <v>14993</v>
      </c>
      <c r="F6181" s="251" t="s">
        <v>9968</v>
      </c>
      <c r="G6181" s="251" t="s">
        <v>697</v>
      </c>
      <c r="H6181" s="251" t="s">
        <v>5204</v>
      </c>
      <c r="I6181" s="257" t="str">
        <f t="shared" si="384"/>
        <v>-00002</v>
      </c>
      <c r="J6181" s="251">
        <v>2</v>
      </c>
      <c r="K6181" s="251">
        <v>2</v>
      </c>
      <c r="M6181" s="251" t="s">
        <v>9958</v>
      </c>
      <c r="N6181" s="251" t="s">
        <v>15610</v>
      </c>
      <c r="O6181" s="251">
        <v>2</v>
      </c>
      <c r="Q6181" s="251" t="s">
        <v>16903</v>
      </c>
      <c r="R6181" s="251" t="s">
        <v>10028</v>
      </c>
      <c r="S6181" s="251" t="s">
        <v>696</v>
      </c>
      <c r="T6181" s="251" t="str">
        <f t="shared" si="386"/>
        <v>I0306272815600D400</v>
      </c>
      <c r="W6181" s="251" t="str">
        <f t="shared" si="387"/>
        <v>I030627281560-0D400</v>
      </c>
    </row>
    <row r="6182" spans="1:23" x14ac:dyDescent="0.3">
      <c r="A6182" s="256" t="str">
        <f t="shared" si="385"/>
        <v>I0306272-815610D400-00001</v>
      </c>
      <c r="B6182" s="251" t="s">
        <v>16904</v>
      </c>
      <c r="C6182" s="251" t="s">
        <v>9954</v>
      </c>
      <c r="D6182" s="251" t="s">
        <v>16899</v>
      </c>
      <c r="E6182" s="251" t="s">
        <v>14993</v>
      </c>
      <c r="F6182" s="251" t="s">
        <v>9970</v>
      </c>
      <c r="G6182" s="251" t="s">
        <v>704</v>
      </c>
      <c r="H6182" s="251" t="s">
        <v>5217</v>
      </c>
      <c r="I6182" s="257" t="str">
        <f t="shared" si="384"/>
        <v>-00001</v>
      </c>
      <c r="J6182" s="251">
        <v>1</v>
      </c>
      <c r="K6182" s="251">
        <v>1</v>
      </c>
      <c r="M6182" s="251" t="s">
        <v>9993</v>
      </c>
      <c r="N6182" s="251" t="s">
        <v>15610</v>
      </c>
      <c r="O6182" s="251">
        <v>1</v>
      </c>
      <c r="Q6182" s="251" t="s">
        <v>16904</v>
      </c>
      <c r="R6182" s="251" t="s">
        <v>10028</v>
      </c>
      <c r="S6182" s="251" t="s">
        <v>703</v>
      </c>
      <c r="T6182" s="251" t="str">
        <f t="shared" si="386"/>
        <v>I0306272815610D400</v>
      </c>
      <c r="W6182" s="251" t="str">
        <f t="shared" si="387"/>
        <v>I030627281561-0D400</v>
      </c>
    </row>
    <row r="6183" spans="1:23" x14ac:dyDescent="0.3">
      <c r="A6183" s="256" t="str">
        <f t="shared" si="385"/>
        <v>I0306272-815610D570-00001</v>
      </c>
      <c r="B6183" s="251" t="s">
        <v>16905</v>
      </c>
      <c r="C6183" s="251" t="s">
        <v>9954</v>
      </c>
      <c r="D6183" s="251" t="s">
        <v>16899</v>
      </c>
      <c r="E6183" s="251" t="s">
        <v>14993</v>
      </c>
      <c r="F6183" s="251" t="s">
        <v>9972</v>
      </c>
      <c r="G6183" s="251" t="s">
        <v>723</v>
      </c>
      <c r="H6183" s="251" t="s">
        <v>3443</v>
      </c>
      <c r="I6183" s="257" t="str">
        <f t="shared" si="384"/>
        <v>-00001</v>
      </c>
      <c r="J6183" s="251">
        <v>1</v>
      </c>
      <c r="K6183" s="251">
        <v>1</v>
      </c>
      <c r="M6183" s="251" t="s">
        <v>9958</v>
      </c>
      <c r="N6183" s="251" t="s">
        <v>15610</v>
      </c>
      <c r="O6183" s="251">
        <v>1</v>
      </c>
      <c r="Q6183" s="251" t="s">
        <v>16905</v>
      </c>
      <c r="R6183" s="251" t="s">
        <v>10028</v>
      </c>
      <c r="S6183" s="251" t="s">
        <v>722</v>
      </c>
      <c r="T6183" s="251" t="str">
        <f t="shared" si="386"/>
        <v>I0306272815610D570</v>
      </c>
      <c r="W6183" s="251" t="str">
        <f t="shared" si="387"/>
        <v>I030627281561-0D570</v>
      </c>
    </row>
    <row r="6184" spans="1:23" x14ac:dyDescent="0.3">
      <c r="A6184" s="256" t="str">
        <f t="shared" si="385"/>
        <v>I0306273-811100K580-00008</v>
      </c>
      <c r="B6184" s="251" t="s">
        <v>16906</v>
      </c>
      <c r="C6184" s="251" t="s">
        <v>9954</v>
      </c>
      <c r="D6184" s="251" t="s">
        <v>9196</v>
      </c>
      <c r="E6184" s="251" t="s">
        <v>14993</v>
      </c>
      <c r="F6184" s="251" t="s">
        <v>9957</v>
      </c>
      <c r="G6184" s="251" t="s">
        <v>429</v>
      </c>
      <c r="H6184" s="251" t="s">
        <v>3422</v>
      </c>
      <c r="I6184" s="257" t="str">
        <f t="shared" si="384"/>
        <v>-00008</v>
      </c>
      <c r="J6184" s="251">
        <v>8</v>
      </c>
      <c r="K6184" s="251">
        <v>8</v>
      </c>
      <c r="M6184" s="251" t="s">
        <v>9958</v>
      </c>
      <c r="N6184" s="251" t="s">
        <v>15248</v>
      </c>
      <c r="O6184" s="251">
        <v>8</v>
      </c>
      <c r="Q6184" s="251" t="s">
        <v>16906</v>
      </c>
      <c r="R6184" s="251" t="s">
        <v>9960</v>
      </c>
      <c r="S6184" s="251" t="s">
        <v>428</v>
      </c>
      <c r="T6184" s="251" t="str">
        <f t="shared" si="386"/>
        <v>I0306273811100K580</v>
      </c>
      <c r="W6184" s="251" t="str">
        <f t="shared" si="387"/>
        <v>I030627381110-0K580</v>
      </c>
    </row>
    <row r="6185" spans="1:23" x14ac:dyDescent="0.3">
      <c r="A6185" s="256" t="str">
        <f t="shared" si="385"/>
        <v>I0306273-811300K520-00004</v>
      </c>
      <c r="B6185" s="251" t="s">
        <v>16907</v>
      </c>
      <c r="C6185" s="251" t="s">
        <v>9954</v>
      </c>
      <c r="D6185" s="251" t="s">
        <v>9196</v>
      </c>
      <c r="E6185" s="251" t="s">
        <v>14993</v>
      </c>
      <c r="F6185" s="251" t="s">
        <v>9962</v>
      </c>
      <c r="G6185" s="251" t="s">
        <v>277</v>
      </c>
      <c r="H6185" s="251" t="s">
        <v>5101</v>
      </c>
      <c r="I6185" s="257" t="str">
        <f t="shared" si="384"/>
        <v>-00004</v>
      </c>
      <c r="J6185" s="251">
        <v>4</v>
      </c>
      <c r="K6185" s="251">
        <v>4</v>
      </c>
      <c r="M6185" s="251" t="s">
        <v>9958</v>
      </c>
      <c r="N6185" s="251" t="s">
        <v>15248</v>
      </c>
      <c r="O6185" s="251">
        <v>4</v>
      </c>
      <c r="Q6185" s="251" t="s">
        <v>16907</v>
      </c>
      <c r="R6185" s="251" t="s">
        <v>9960</v>
      </c>
      <c r="S6185" s="251" t="s">
        <v>276</v>
      </c>
      <c r="T6185" s="251" t="str">
        <f t="shared" si="386"/>
        <v>I0306273811300K520</v>
      </c>
      <c r="W6185" s="251" t="str">
        <f t="shared" si="387"/>
        <v>I030627381130-0K520</v>
      </c>
    </row>
    <row r="6186" spans="1:23" x14ac:dyDescent="0.3">
      <c r="A6186" s="256" t="str">
        <f t="shared" si="385"/>
        <v>I0306273-811300K580-00007</v>
      </c>
      <c r="B6186" s="251" t="s">
        <v>16908</v>
      </c>
      <c r="C6186" s="251" t="s">
        <v>9954</v>
      </c>
      <c r="D6186" s="251" t="s">
        <v>9196</v>
      </c>
      <c r="E6186" s="251" t="s">
        <v>14993</v>
      </c>
      <c r="F6186" s="251" t="s">
        <v>9964</v>
      </c>
      <c r="G6186" s="251" t="s">
        <v>434</v>
      </c>
      <c r="H6186" s="251" t="s">
        <v>5101</v>
      </c>
      <c r="I6186" s="257" t="str">
        <f t="shared" si="384"/>
        <v>-00007</v>
      </c>
      <c r="J6186" s="251">
        <v>7</v>
      </c>
      <c r="K6186" s="251">
        <v>7</v>
      </c>
      <c r="M6186" s="251" t="s">
        <v>9958</v>
      </c>
      <c r="N6186" s="251" t="s">
        <v>15248</v>
      </c>
      <c r="O6186" s="251">
        <v>7</v>
      </c>
      <c r="Q6186" s="251" t="s">
        <v>16908</v>
      </c>
      <c r="R6186" s="251" t="s">
        <v>9960</v>
      </c>
      <c r="S6186" s="251" t="s">
        <v>433</v>
      </c>
      <c r="T6186" s="251" t="str">
        <f t="shared" si="386"/>
        <v>I0306273811300K580</v>
      </c>
      <c r="W6186" s="251" t="str">
        <f t="shared" si="387"/>
        <v>I030627381130-0K580</v>
      </c>
    </row>
    <row r="6187" spans="1:23" x14ac:dyDescent="0.3">
      <c r="A6187" s="256" t="str">
        <f t="shared" si="385"/>
        <v>I0306273-811500K580-00007</v>
      </c>
      <c r="B6187" s="251" t="s">
        <v>16909</v>
      </c>
      <c r="C6187" s="251" t="s">
        <v>9954</v>
      </c>
      <c r="D6187" s="251" t="s">
        <v>9196</v>
      </c>
      <c r="E6187" s="251" t="s">
        <v>14993</v>
      </c>
      <c r="F6187" s="251" t="s">
        <v>9966</v>
      </c>
      <c r="G6187" s="251" t="s">
        <v>437</v>
      </c>
      <c r="H6187" s="251" t="s">
        <v>3429</v>
      </c>
      <c r="I6187" s="257" t="str">
        <f t="shared" si="384"/>
        <v>-00007</v>
      </c>
      <c r="J6187" s="251">
        <v>7</v>
      </c>
      <c r="K6187" s="251">
        <v>7</v>
      </c>
      <c r="M6187" s="251" t="s">
        <v>9958</v>
      </c>
      <c r="N6187" s="251" t="s">
        <v>15248</v>
      </c>
      <c r="O6187" s="251">
        <v>7</v>
      </c>
      <c r="Q6187" s="251" t="s">
        <v>16909</v>
      </c>
      <c r="R6187" s="251" t="s">
        <v>9960</v>
      </c>
      <c r="S6187" s="251" t="s">
        <v>436</v>
      </c>
      <c r="T6187" s="251" t="str">
        <f t="shared" si="386"/>
        <v>I0306273811500K580</v>
      </c>
      <c r="W6187" s="251" t="str">
        <f t="shared" si="387"/>
        <v>I030627381150-0K580</v>
      </c>
    </row>
    <row r="6188" spans="1:23" x14ac:dyDescent="0.3">
      <c r="A6188" s="256" t="str">
        <f t="shared" si="385"/>
        <v>I0306273-811700K520-00004</v>
      </c>
      <c r="B6188" s="251" t="s">
        <v>9195</v>
      </c>
      <c r="C6188" s="251" t="s">
        <v>9954</v>
      </c>
      <c r="D6188" s="251" t="s">
        <v>9196</v>
      </c>
      <c r="E6188" s="251" t="s">
        <v>14993</v>
      </c>
      <c r="F6188" s="251" t="s">
        <v>9968</v>
      </c>
      <c r="G6188" s="251" t="s">
        <v>285</v>
      </c>
      <c r="H6188" s="251" t="s">
        <v>5102</v>
      </c>
      <c r="I6188" s="257" t="str">
        <f t="shared" si="384"/>
        <v>-00004</v>
      </c>
      <c r="J6188" s="251">
        <v>4</v>
      </c>
      <c r="K6188" s="251">
        <v>4</v>
      </c>
      <c r="M6188" s="251" t="s">
        <v>9958</v>
      </c>
      <c r="N6188" s="251" t="s">
        <v>15248</v>
      </c>
      <c r="O6188" s="251">
        <v>4</v>
      </c>
      <c r="Q6188" s="251" t="s">
        <v>9195</v>
      </c>
      <c r="R6188" s="251" t="s">
        <v>9960</v>
      </c>
      <c r="S6188" s="251" t="s">
        <v>284</v>
      </c>
      <c r="T6188" s="251" t="str">
        <f t="shared" si="386"/>
        <v>I0306273811700K520</v>
      </c>
      <c r="W6188" s="251" t="str">
        <f t="shared" si="387"/>
        <v>I030627381170-0K520</v>
      </c>
    </row>
    <row r="6189" spans="1:23" x14ac:dyDescent="0.3">
      <c r="A6189" s="256" t="str">
        <f t="shared" si="385"/>
        <v>I0306273-811700K580-00015</v>
      </c>
      <c r="B6189" s="251" t="s">
        <v>9199</v>
      </c>
      <c r="C6189" s="251" t="s">
        <v>9954</v>
      </c>
      <c r="D6189" s="251" t="s">
        <v>9196</v>
      </c>
      <c r="E6189" s="251" t="s">
        <v>14993</v>
      </c>
      <c r="F6189" s="251" t="s">
        <v>9970</v>
      </c>
      <c r="G6189" s="251" t="s">
        <v>442</v>
      </c>
      <c r="H6189" s="251" t="s">
        <v>5102</v>
      </c>
      <c r="I6189" s="257" t="str">
        <f t="shared" si="384"/>
        <v>-00015</v>
      </c>
      <c r="J6189" s="251">
        <v>15</v>
      </c>
      <c r="K6189" s="251">
        <v>15</v>
      </c>
      <c r="M6189" s="251" t="s">
        <v>9958</v>
      </c>
      <c r="N6189" s="251" t="s">
        <v>15248</v>
      </c>
      <c r="O6189" s="251">
        <v>15</v>
      </c>
      <c r="Q6189" s="251" t="s">
        <v>9199</v>
      </c>
      <c r="R6189" s="251" t="s">
        <v>9960</v>
      </c>
      <c r="S6189" s="251" t="s">
        <v>441</v>
      </c>
      <c r="T6189" s="251" t="str">
        <f t="shared" si="386"/>
        <v>I0306273811700K580</v>
      </c>
      <c r="W6189" s="251" t="str">
        <f t="shared" si="387"/>
        <v>I030627381170-0K580</v>
      </c>
    </row>
    <row r="6190" spans="1:23" x14ac:dyDescent="0.3">
      <c r="A6190" s="256" t="str">
        <f t="shared" si="385"/>
        <v>I0306273-815600K210-00003</v>
      </c>
      <c r="B6190" s="251" t="s">
        <v>16910</v>
      </c>
      <c r="C6190" s="251" t="s">
        <v>9954</v>
      </c>
      <c r="D6190" s="251" t="s">
        <v>9196</v>
      </c>
      <c r="E6190" s="251" t="s">
        <v>14993</v>
      </c>
      <c r="F6190" s="251" t="s">
        <v>9972</v>
      </c>
      <c r="G6190" s="251" t="s">
        <v>670</v>
      </c>
      <c r="H6190" s="251" t="s">
        <v>5204</v>
      </c>
      <c r="I6190" s="257" t="str">
        <f t="shared" si="384"/>
        <v>-00003</v>
      </c>
      <c r="J6190" s="251">
        <v>3</v>
      </c>
      <c r="K6190" s="251">
        <v>3</v>
      </c>
      <c r="M6190" s="251" t="s">
        <v>9958</v>
      </c>
      <c r="N6190" s="251" t="s">
        <v>15248</v>
      </c>
      <c r="O6190" s="251">
        <v>3</v>
      </c>
      <c r="Q6190" s="251" t="s">
        <v>16910</v>
      </c>
      <c r="R6190" s="251" t="s">
        <v>9960</v>
      </c>
      <c r="S6190" s="251" t="s">
        <v>13</v>
      </c>
      <c r="T6190" s="251" t="str">
        <f t="shared" si="386"/>
        <v>I0306273815600K210</v>
      </c>
      <c r="W6190" s="251" t="str">
        <f t="shared" si="387"/>
        <v>I030627381560-0K210</v>
      </c>
    </row>
    <row r="6191" spans="1:23" x14ac:dyDescent="0.3">
      <c r="A6191" s="256" t="str">
        <f t="shared" si="385"/>
        <v>I0404645-811050K130-00008</v>
      </c>
      <c r="B6191" s="251" t="s">
        <v>16911</v>
      </c>
      <c r="C6191" s="251" t="s">
        <v>10031</v>
      </c>
      <c r="D6191" s="251" t="s">
        <v>9221</v>
      </c>
      <c r="E6191" s="251" t="s">
        <v>14993</v>
      </c>
      <c r="F6191" s="251" t="s">
        <v>9957</v>
      </c>
      <c r="G6191" s="251" t="s">
        <v>187</v>
      </c>
      <c r="H6191" s="251" t="s">
        <v>5053</v>
      </c>
      <c r="I6191" s="257" t="str">
        <f t="shared" si="384"/>
        <v>-00008</v>
      </c>
      <c r="J6191" s="251">
        <v>8</v>
      </c>
      <c r="K6191" s="251">
        <v>8</v>
      </c>
      <c r="M6191" s="251" t="s">
        <v>9958</v>
      </c>
      <c r="N6191" s="251" t="s">
        <v>16572</v>
      </c>
      <c r="O6191" s="251">
        <v>8</v>
      </c>
      <c r="Q6191" s="251" t="s">
        <v>16911</v>
      </c>
      <c r="R6191" s="251" t="s">
        <v>10017</v>
      </c>
      <c r="S6191" s="251" t="s">
        <v>186</v>
      </c>
      <c r="T6191" s="251" t="str">
        <f t="shared" si="386"/>
        <v>I0404645811050K130</v>
      </c>
      <c r="W6191" s="251" t="str">
        <f t="shared" si="387"/>
        <v>I040464581105-0K130</v>
      </c>
    </row>
    <row r="6192" spans="1:23" x14ac:dyDescent="0.3">
      <c r="A6192" s="256" t="str">
        <f t="shared" si="385"/>
        <v>I0404645-811060K130-00006</v>
      </c>
      <c r="B6192" s="251" t="s">
        <v>16912</v>
      </c>
      <c r="C6192" s="251" t="s">
        <v>10031</v>
      </c>
      <c r="D6192" s="251" t="s">
        <v>9221</v>
      </c>
      <c r="E6192" s="251" t="s">
        <v>14993</v>
      </c>
      <c r="F6192" s="251" t="s">
        <v>9962</v>
      </c>
      <c r="G6192" s="251" t="s">
        <v>196</v>
      </c>
      <c r="H6192" s="251" t="s">
        <v>5054</v>
      </c>
      <c r="I6192" s="257" t="str">
        <f t="shared" si="384"/>
        <v>-00006</v>
      </c>
      <c r="J6192" s="251">
        <v>6</v>
      </c>
      <c r="K6192" s="251">
        <v>6</v>
      </c>
      <c r="M6192" s="251" t="s">
        <v>9958</v>
      </c>
      <c r="N6192" s="251" t="s">
        <v>16572</v>
      </c>
      <c r="O6192" s="251">
        <v>6</v>
      </c>
      <c r="Q6192" s="251" t="s">
        <v>16912</v>
      </c>
      <c r="R6192" s="251" t="s">
        <v>10017</v>
      </c>
      <c r="S6192" s="251" t="s">
        <v>195</v>
      </c>
      <c r="T6192" s="251" t="str">
        <f t="shared" si="386"/>
        <v>I0404645811060K130</v>
      </c>
      <c r="W6192" s="251" t="str">
        <f t="shared" si="387"/>
        <v>I040464581106-0K130</v>
      </c>
    </row>
    <row r="6193" spans="1:23" x14ac:dyDescent="0.3">
      <c r="A6193" s="256" t="str">
        <f t="shared" si="385"/>
        <v>I0404645-811100K130-00001</v>
      </c>
      <c r="B6193" s="251" t="s">
        <v>16913</v>
      </c>
      <c r="C6193" s="251" t="s">
        <v>10031</v>
      </c>
      <c r="D6193" s="251" t="s">
        <v>9221</v>
      </c>
      <c r="E6193" s="251" t="s">
        <v>14993</v>
      </c>
      <c r="F6193" s="251" t="s">
        <v>9964</v>
      </c>
      <c r="G6193" s="251" t="s">
        <v>183</v>
      </c>
      <c r="H6193" s="251" t="s">
        <v>3422</v>
      </c>
      <c r="I6193" s="257" t="str">
        <f t="shared" si="384"/>
        <v>-00001</v>
      </c>
      <c r="J6193" s="251">
        <v>1</v>
      </c>
      <c r="K6193" s="251">
        <v>1</v>
      </c>
      <c r="M6193" s="251" t="s">
        <v>9958</v>
      </c>
      <c r="N6193" s="251" t="s">
        <v>16572</v>
      </c>
      <c r="O6193" s="251">
        <v>1</v>
      </c>
      <c r="Q6193" s="251" t="s">
        <v>16913</v>
      </c>
      <c r="R6193" s="251" t="s">
        <v>10017</v>
      </c>
      <c r="S6193" s="251" t="s">
        <v>182</v>
      </c>
      <c r="T6193" s="251" t="str">
        <f t="shared" si="386"/>
        <v>I0404645811100K130</v>
      </c>
      <c r="W6193" s="251" t="str">
        <f t="shared" si="387"/>
        <v>I040464581110-0K130</v>
      </c>
    </row>
    <row r="6194" spans="1:23" x14ac:dyDescent="0.3">
      <c r="A6194" s="256" t="str">
        <f t="shared" si="385"/>
        <v>I0404645-811100KC31-00001</v>
      </c>
      <c r="B6194" s="251" t="s">
        <v>16914</v>
      </c>
      <c r="C6194" s="251" t="s">
        <v>10031</v>
      </c>
      <c r="D6194" s="251" t="s">
        <v>9221</v>
      </c>
      <c r="E6194" s="251" t="s">
        <v>14993</v>
      </c>
      <c r="F6194" s="251" t="s">
        <v>9966</v>
      </c>
      <c r="G6194" s="251" t="s">
        <v>464</v>
      </c>
      <c r="H6194" s="251" t="s">
        <v>3422</v>
      </c>
      <c r="I6194" s="257" t="str">
        <f t="shared" si="384"/>
        <v>-00001</v>
      </c>
      <c r="J6194" s="251">
        <v>1</v>
      </c>
      <c r="K6194" s="251">
        <v>1</v>
      </c>
      <c r="M6194" s="251" t="s">
        <v>9958</v>
      </c>
      <c r="N6194" s="251" t="s">
        <v>16572</v>
      </c>
      <c r="O6194" s="251">
        <v>1</v>
      </c>
      <c r="Q6194" s="251" t="s">
        <v>16914</v>
      </c>
      <c r="R6194" s="251" t="s">
        <v>10017</v>
      </c>
      <c r="S6194" s="251" t="s">
        <v>463</v>
      </c>
      <c r="T6194" s="251" t="str">
        <f t="shared" si="386"/>
        <v>I0404645811100KC31</v>
      </c>
      <c r="W6194" s="251" t="str">
        <f t="shared" si="387"/>
        <v>I040464581110-0KC31</v>
      </c>
    </row>
    <row r="6195" spans="1:23" x14ac:dyDescent="0.3">
      <c r="A6195" s="256" t="str">
        <f t="shared" si="385"/>
        <v>I0404645-811300KC31-00002</v>
      </c>
      <c r="B6195" s="251" t="s">
        <v>16915</v>
      </c>
      <c r="C6195" s="251" t="s">
        <v>10031</v>
      </c>
      <c r="D6195" s="251" t="s">
        <v>9221</v>
      </c>
      <c r="E6195" s="251" t="s">
        <v>14993</v>
      </c>
      <c r="F6195" s="251" t="s">
        <v>9968</v>
      </c>
      <c r="G6195" s="251" t="s">
        <v>470</v>
      </c>
      <c r="H6195" s="251" t="s">
        <v>5101</v>
      </c>
      <c r="I6195" s="257" t="str">
        <f t="shared" si="384"/>
        <v>-00002</v>
      </c>
      <c r="J6195" s="251">
        <v>2</v>
      </c>
      <c r="K6195" s="251">
        <v>2</v>
      </c>
      <c r="M6195" s="251" t="s">
        <v>9958</v>
      </c>
      <c r="N6195" s="251" t="s">
        <v>16572</v>
      </c>
      <c r="O6195" s="251">
        <v>2</v>
      </c>
      <c r="Q6195" s="251" t="s">
        <v>16915</v>
      </c>
      <c r="R6195" s="251" t="s">
        <v>10017</v>
      </c>
      <c r="S6195" s="251" t="s">
        <v>469</v>
      </c>
      <c r="T6195" s="251" t="str">
        <f t="shared" si="386"/>
        <v>I0404645811300KC31</v>
      </c>
      <c r="W6195" s="251" t="str">
        <f t="shared" si="387"/>
        <v>I040464581130-0KC31</v>
      </c>
    </row>
    <row r="6196" spans="1:23" x14ac:dyDescent="0.3">
      <c r="A6196" s="256" t="str">
        <f t="shared" si="385"/>
        <v>I0404645-811700KC31-00002</v>
      </c>
      <c r="B6196" s="251" t="s">
        <v>9220</v>
      </c>
      <c r="C6196" s="251" t="s">
        <v>10031</v>
      </c>
      <c r="D6196" s="251" t="s">
        <v>9221</v>
      </c>
      <c r="E6196" s="251" t="s">
        <v>14993</v>
      </c>
      <c r="F6196" s="251" t="s">
        <v>9970</v>
      </c>
      <c r="G6196" s="251" t="s">
        <v>482</v>
      </c>
      <c r="H6196" s="251" t="s">
        <v>5102</v>
      </c>
      <c r="I6196" s="257" t="str">
        <f t="shared" si="384"/>
        <v>-00002</v>
      </c>
      <c r="J6196" s="251">
        <v>2</v>
      </c>
      <c r="K6196" s="251">
        <v>2</v>
      </c>
      <c r="M6196" s="251" t="s">
        <v>9958</v>
      </c>
      <c r="N6196" s="251" t="s">
        <v>16572</v>
      </c>
      <c r="O6196" s="251">
        <v>2</v>
      </c>
      <c r="Q6196" s="251" t="s">
        <v>9220</v>
      </c>
      <c r="R6196" s="251" t="s">
        <v>10017</v>
      </c>
      <c r="S6196" s="251" t="s">
        <v>481</v>
      </c>
      <c r="T6196" s="251" t="str">
        <f t="shared" si="386"/>
        <v>I0404645811700KC31</v>
      </c>
      <c r="W6196" s="251" t="str">
        <f t="shared" si="387"/>
        <v>I040464581170-0KC31</v>
      </c>
    </row>
    <row r="6197" spans="1:23" x14ac:dyDescent="0.3">
      <c r="A6197" s="256" t="str">
        <f t="shared" si="385"/>
        <v>I0404645-811700KF31-00001</v>
      </c>
      <c r="B6197" s="251" t="s">
        <v>16916</v>
      </c>
      <c r="C6197" s="251" t="s">
        <v>10031</v>
      </c>
      <c r="D6197" s="251" t="s">
        <v>9221</v>
      </c>
      <c r="E6197" s="251" t="s">
        <v>14993</v>
      </c>
      <c r="F6197" s="251" t="s">
        <v>9972</v>
      </c>
      <c r="G6197" s="251" t="s">
        <v>533</v>
      </c>
      <c r="H6197" s="251" t="s">
        <v>5102</v>
      </c>
      <c r="I6197" s="257" t="str">
        <f t="shared" si="384"/>
        <v>-00001</v>
      </c>
      <c r="J6197" s="251">
        <v>1</v>
      </c>
      <c r="K6197" s="251">
        <v>1</v>
      </c>
      <c r="M6197" s="251" t="s">
        <v>9958</v>
      </c>
      <c r="N6197" s="251" t="s">
        <v>16572</v>
      </c>
      <c r="O6197" s="251">
        <v>1</v>
      </c>
      <c r="Q6197" s="251" t="s">
        <v>16916</v>
      </c>
      <c r="R6197" s="251" t="s">
        <v>10017</v>
      </c>
      <c r="S6197" s="251" t="s">
        <v>532</v>
      </c>
      <c r="T6197" s="251" t="str">
        <f t="shared" si="386"/>
        <v>I0404645811700KF31</v>
      </c>
      <c r="W6197" s="251" t="str">
        <f t="shared" si="387"/>
        <v>I040464581170-0KF31</v>
      </c>
    </row>
    <row r="6198" spans="1:23" x14ac:dyDescent="0.3">
      <c r="A6198" s="256" t="str">
        <f t="shared" si="385"/>
        <v>I0404645-815500K120-00002</v>
      </c>
      <c r="B6198" s="251" t="s">
        <v>16917</v>
      </c>
      <c r="C6198" s="251" t="s">
        <v>10031</v>
      </c>
      <c r="D6198" s="251" t="s">
        <v>9221</v>
      </c>
      <c r="E6198" s="251" t="s">
        <v>14993</v>
      </c>
      <c r="F6198" s="251" t="s">
        <v>9974</v>
      </c>
      <c r="G6198" s="251" t="s">
        <v>625</v>
      </c>
      <c r="H6198" s="251" t="s">
        <v>5202</v>
      </c>
      <c r="I6198" s="257" t="str">
        <f t="shared" si="384"/>
        <v>-00002</v>
      </c>
      <c r="J6198" s="251">
        <v>2</v>
      </c>
      <c r="K6198" s="251">
        <v>2</v>
      </c>
      <c r="M6198" s="251" t="s">
        <v>9958</v>
      </c>
      <c r="N6198" s="251" t="s">
        <v>16572</v>
      </c>
      <c r="O6198" s="251">
        <v>2</v>
      </c>
      <c r="Q6198" s="251" t="s">
        <v>16917</v>
      </c>
      <c r="R6198" s="251" t="s">
        <v>10017</v>
      </c>
      <c r="S6198" s="251" t="s">
        <v>8</v>
      </c>
      <c r="T6198" s="251" t="str">
        <f t="shared" si="386"/>
        <v>I0404645815500K120</v>
      </c>
      <c r="W6198" s="251" t="str">
        <f t="shared" si="387"/>
        <v>I040464581550-0K120</v>
      </c>
    </row>
    <row r="6199" spans="1:23" x14ac:dyDescent="0.3">
      <c r="A6199" s="256" t="str">
        <f t="shared" si="385"/>
        <v>I0404645-81550BZ850-00001</v>
      </c>
      <c r="B6199" s="251" t="s">
        <v>16918</v>
      </c>
      <c r="C6199" s="251" t="s">
        <v>10031</v>
      </c>
      <c r="D6199" s="251" t="s">
        <v>9221</v>
      </c>
      <c r="E6199" s="251" t="s">
        <v>14993</v>
      </c>
      <c r="F6199" s="251" t="s">
        <v>9976</v>
      </c>
      <c r="G6199" s="251" t="s">
        <v>5298</v>
      </c>
      <c r="H6199" s="251" t="s">
        <v>5202</v>
      </c>
      <c r="I6199" s="257" t="str">
        <f t="shared" si="384"/>
        <v>-00001</v>
      </c>
      <c r="J6199" s="251">
        <v>1</v>
      </c>
      <c r="K6199" s="251">
        <v>1</v>
      </c>
      <c r="M6199" s="251" t="s">
        <v>9958</v>
      </c>
      <c r="N6199" s="251" t="s">
        <v>16572</v>
      </c>
      <c r="O6199" s="251">
        <v>1</v>
      </c>
      <c r="Q6199" s="251" t="s">
        <v>16918</v>
      </c>
      <c r="R6199" s="251" t="s">
        <v>10017</v>
      </c>
      <c r="S6199" s="251" t="s">
        <v>4231</v>
      </c>
      <c r="T6199" s="251" t="str">
        <f t="shared" si="386"/>
        <v>I040464581550BZ850</v>
      </c>
      <c r="W6199" s="251" t="str">
        <f t="shared" si="387"/>
        <v>I040464581550-BZ850</v>
      </c>
    </row>
    <row r="6200" spans="1:23" x14ac:dyDescent="0.3">
      <c r="A6200" s="256" t="str">
        <f t="shared" si="385"/>
        <v>I0404645-815510K080-00003</v>
      </c>
      <c r="B6200" s="251" t="s">
        <v>16919</v>
      </c>
      <c r="C6200" s="251" t="s">
        <v>10031</v>
      </c>
      <c r="D6200" s="251" t="s">
        <v>9221</v>
      </c>
      <c r="E6200" s="251" t="s">
        <v>14993</v>
      </c>
      <c r="F6200" s="251" t="s">
        <v>9978</v>
      </c>
      <c r="G6200" s="251" t="s">
        <v>160</v>
      </c>
      <c r="H6200" s="251" t="s">
        <v>5046</v>
      </c>
      <c r="I6200" s="257" t="str">
        <f t="shared" si="384"/>
        <v>-00003</v>
      </c>
      <c r="J6200" s="251">
        <v>3</v>
      </c>
      <c r="K6200" s="251">
        <v>3</v>
      </c>
      <c r="M6200" s="251" t="s">
        <v>9958</v>
      </c>
      <c r="N6200" s="251" t="s">
        <v>16572</v>
      </c>
      <c r="O6200" s="251">
        <v>3</v>
      </c>
      <c r="Q6200" s="251" t="s">
        <v>16919</v>
      </c>
      <c r="R6200" s="251" t="s">
        <v>10017</v>
      </c>
      <c r="S6200" s="251" t="s">
        <v>159</v>
      </c>
      <c r="T6200" s="251" t="str">
        <f t="shared" si="386"/>
        <v>I0404645815510K080</v>
      </c>
      <c r="W6200" s="251" t="str">
        <f t="shared" si="387"/>
        <v>I040464581551-0K080</v>
      </c>
    </row>
    <row r="6201" spans="1:23" x14ac:dyDescent="0.3">
      <c r="A6201" s="256" t="str">
        <f t="shared" si="385"/>
        <v>I0404645-815510K210-00010</v>
      </c>
      <c r="B6201" s="251" t="s">
        <v>16920</v>
      </c>
      <c r="C6201" s="251" t="s">
        <v>10031</v>
      </c>
      <c r="D6201" s="251" t="s">
        <v>9221</v>
      </c>
      <c r="E6201" s="251" t="s">
        <v>14993</v>
      </c>
      <c r="F6201" s="251" t="s">
        <v>9980</v>
      </c>
      <c r="G6201" s="251" t="s">
        <v>667</v>
      </c>
      <c r="H6201" s="251" t="s">
        <v>3436</v>
      </c>
      <c r="I6201" s="257" t="str">
        <f t="shared" si="384"/>
        <v>-00010</v>
      </c>
      <c r="J6201" s="251">
        <v>10</v>
      </c>
      <c r="K6201" s="251">
        <v>10</v>
      </c>
      <c r="M6201" s="251" t="s">
        <v>9958</v>
      </c>
      <c r="N6201" s="251" t="s">
        <v>16572</v>
      </c>
      <c r="O6201" s="251">
        <v>10</v>
      </c>
      <c r="Q6201" s="251" t="s">
        <v>16920</v>
      </c>
      <c r="R6201" s="251" t="s">
        <v>10017</v>
      </c>
      <c r="S6201" s="251" t="s">
        <v>666</v>
      </c>
      <c r="T6201" s="251" t="str">
        <f t="shared" si="386"/>
        <v>I0404645815510K210</v>
      </c>
      <c r="W6201" s="251" t="str">
        <f t="shared" si="387"/>
        <v>I040464581551-0K210</v>
      </c>
    </row>
    <row r="6202" spans="1:23" x14ac:dyDescent="0.3">
      <c r="A6202" s="256" t="str">
        <f t="shared" si="385"/>
        <v>I0404645-815600K120-00003</v>
      </c>
      <c r="B6202" s="251" t="s">
        <v>16921</v>
      </c>
      <c r="C6202" s="251" t="s">
        <v>10031</v>
      </c>
      <c r="D6202" s="251" t="s">
        <v>9221</v>
      </c>
      <c r="E6202" s="251" t="s">
        <v>14993</v>
      </c>
      <c r="F6202" s="251" t="s">
        <v>9982</v>
      </c>
      <c r="G6202" s="251" t="s">
        <v>641</v>
      </c>
      <c r="H6202" s="251" t="s">
        <v>5204</v>
      </c>
      <c r="I6202" s="257" t="str">
        <f t="shared" si="384"/>
        <v>-00003</v>
      </c>
      <c r="J6202" s="251">
        <v>3</v>
      </c>
      <c r="K6202" s="251">
        <v>3</v>
      </c>
      <c r="M6202" s="251" t="s">
        <v>9958</v>
      </c>
      <c r="N6202" s="251" t="s">
        <v>16572</v>
      </c>
      <c r="O6202" s="251">
        <v>3</v>
      </c>
      <c r="Q6202" s="251" t="s">
        <v>16921</v>
      </c>
      <c r="R6202" s="251" t="s">
        <v>10017</v>
      </c>
      <c r="S6202" s="251" t="s">
        <v>640</v>
      </c>
      <c r="T6202" s="251" t="str">
        <f t="shared" si="386"/>
        <v>I0404645815600K120</v>
      </c>
      <c r="W6202" s="251" t="str">
        <f t="shared" si="387"/>
        <v>I040464581560-0K120</v>
      </c>
    </row>
    <row r="6203" spans="1:23" x14ac:dyDescent="0.3">
      <c r="A6203" s="256" t="str">
        <f t="shared" si="385"/>
        <v>I0404645-815610K120-00002</v>
      </c>
      <c r="B6203" s="251" t="s">
        <v>16922</v>
      </c>
      <c r="C6203" s="251" t="s">
        <v>10031</v>
      </c>
      <c r="D6203" s="251" t="s">
        <v>9221</v>
      </c>
      <c r="E6203" s="251" t="s">
        <v>14993</v>
      </c>
      <c r="F6203" s="251" t="s">
        <v>9984</v>
      </c>
      <c r="G6203" s="251" t="s">
        <v>650</v>
      </c>
      <c r="H6203" s="251" t="s">
        <v>5205</v>
      </c>
      <c r="I6203" s="257" t="str">
        <f t="shared" si="384"/>
        <v>-00002</v>
      </c>
      <c r="J6203" s="251">
        <v>2</v>
      </c>
      <c r="K6203" s="251">
        <v>2</v>
      </c>
      <c r="M6203" s="251" t="s">
        <v>9958</v>
      </c>
      <c r="N6203" s="251" t="s">
        <v>16572</v>
      </c>
      <c r="O6203" s="251">
        <v>2</v>
      </c>
      <c r="Q6203" s="251" t="s">
        <v>16922</v>
      </c>
      <c r="R6203" s="251" t="s">
        <v>10017</v>
      </c>
      <c r="S6203" s="251" t="s">
        <v>649</v>
      </c>
      <c r="T6203" s="251" t="str">
        <f t="shared" si="386"/>
        <v>I0404645815610K120</v>
      </c>
      <c r="W6203" s="251" t="str">
        <f t="shared" si="387"/>
        <v>I040464581561-0K120</v>
      </c>
    </row>
    <row r="6204" spans="1:23" x14ac:dyDescent="0.3">
      <c r="A6204" s="256" t="str">
        <f t="shared" si="385"/>
        <v>I0404645-815610K210-00006</v>
      </c>
      <c r="B6204" s="251" t="s">
        <v>16923</v>
      </c>
      <c r="C6204" s="251" t="s">
        <v>10031</v>
      </c>
      <c r="D6204" s="251" t="s">
        <v>9221</v>
      </c>
      <c r="E6204" s="251" t="s">
        <v>14993</v>
      </c>
      <c r="F6204" s="251" t="s">
        <v>9986</v>
      </c>
      <c r="G6204" s="251" t="s">
        <v>678</v>
      </c>
      <c r="H6204" s="251" t="s">
        <v>3443</v>
      </c>
      <c r="I6204" s="257" t="str">
        <f t="shared" si="384"/>
        <v>-00006</v>
      </c>
      <c r="J6204" s="251">
        <v>6</v>
      </c>
      <c r="K6204" s="251">
        <v>6</v>
      </c>
      <c r="M6204" s="251" t="s">
        <v>9958</v>
      </c>
      <c r="N6204" s="251" t="s">
        <v>16572</v>
      </c>
      <c r="O6204" s="251">
        <v>6</v>
      </c>
      <c r="Q6204" s="251" t="s">
        <v>16923</v>
      </c>
      <c r="R6204" s="251" t="s">
        <v>10017</v>
      </c>
      <c r="S6204" s="251" t="s">
        <v>677</v>
      </c>
      <c r="T6204" s="251" t="str">
        <f t="shared" si="386"/>
        <v>I0404645815610K210</v>
      </c>
      <c r="W6204" s="251" t="str">
        <f t="shared" si="387"/>
        <v>I040464581561-0K210</v>
      </c>
    </row>
    <row r="6205" spans="1:23" x14ac:dyDescent="0.3">
      <c r="A6205" s="256" t="str">
        <f t="shared" si="385"/>
        <v>I0404646-811100K300-00001</v>
      </c>
      <c r="B6205" s="251" t="s">
        <v>16924</v>
      </c>
      <c r="C6205" s="251" t="s">
        <v>10031</v>
      </c>
      <c r="D6205" s="251" t="s">
        <v>9305</v>
      </c>
      <c r="E6205" s="251" t="s">
        <v>14993</v>
      </c>
      <c r="F6205" s="251" t="s">
        <v>9957</v>
      </c>
      <c r="G6205" s="251" t="s">
        <v>226</v>
      </c>
      <c r="H6205" s="251" t="s">
        <v>5055</v>
      </c>
      <c r="I6205" s="257" t="str">
        <f t="shared" si="384"/>
        <v>-00001</v>
      </c>
      <c r="J6205" s="251">
        <v>1</v>
      </c>
      <c r="K6205" s="251">
        <v>1</v>
      </c>
      <c r="M6205" s="251" t="s">
        <v>9958</v>
      </c>
      <c r="N6205" s="251" t="s">
        <v>15610</v>
      </c>
      <c r="O6205" s="251">
        <v>1</v>
      </c>
      <c r="Q6205" s="251" t="s">
        <v>16924</v>
      </c>
      <c r="R6205" s="251" t="s">
        <v>10028</v>
      </c>
      <c r="S6205" s="251" t="s">
        <v>225</v>
      </c>
      <c r="T6205" s="251" t="str">
        <f t="shared" si="386"/>
        <v>I0404646811100K300</v>
      </c>
      <c r="W6205" s="251" t="str">
        <f t="shared" si="387"/>
        <v>I040464681110-0K300</v>
      </c>
    </row>
    <row r="6206" spans="1:23" x14ac:dyDescent="0.3">
      <c r="A6206" s="256" t="str">
        <f t="shared" si="385"/>
        <v>I0404646-81110VT040-00003</v>
      </c>
      <c r="B6206" s="251" t="s">
        <v>16925</v>
      </c>
      <c r="C6206" s="251" t="s">
        <v>10031</v>
      </c>
      <c r="D6206" s="251" t="s">
        <v>9305</v>
      </c>
      <c r="E6206" s="251" t="s">
        <v>14993</v>
      </c>
      <c r="F6206" s="251" t="s">
        <v>9962</v>
      </c>
      <c r="G6206" s="251" t="s">
        <v>10047</v>
      </c>
      <c r="H6206" s="251" t="s">
        <v>3422</v>
      </c>
      <c r="I6206" s="257" t="str">
        <f t="shared" si="384"/>
        <v>-00003</v>
      </c>
      <c r="J6206" s="251">
        <v>3</v>
      </c>
      <c r="K6206" s="251">
        <v>3</v>
      </c>
      <c r="M6206" s="251" t="s">
        <v>9958</v>
      </c>
      <c r="N6206" s="251" t="s">
        <v>15610</v>
      </c>
      <c r="O6206" s="251">
        <v>3</v>
      </c>
      <c r="Q6206" s="251" t="s">
        <v>16925</v>
      </c>
      <c r="R6206" s="251" t="s">
        <v>10028</v>
      </c>
      <c r="S6206" s="251" t="s">
        <v>3713</v>
      </c>
      <c r="T6206" s="251" t="str">
        <f t="shared" si="386"/>
        <v>I040464681110VT040</v>
      </c>
      <c r="W6206" s="251" t="str">
        <f t="shared" si="387"/>
        <v>I040464681110-VT040</v>
      </c>
    </row>
    <row r="6207" spans="1:23" x14ac:dyDescent="0.3">
      <c r="A6207" s="256" t="str">
        <f t="shared" si="385"/>
        <v>I0404646-81110VT080-00001</v>
      </c>
      <c r="B6207" s="251" t="s">
        <v>16926</v>
      </c>
      <c r="C6207" s="251" t="s">
        <v>10031</v>
      </c>
      <c r="D6207" s="251" t="s">
        <v>9305</v>
      </c>
      <c r="E6207" s="251" t="s">
        <v>14993</v>
      </c>
      <c r="F6207" s="251" t="s">
        <v>9964</v>
      </c>
      <c r="G6207" s="251" t="s">
        <v>4985</v>
      </c>
      <c r="H6207" s="251" t="s">
        <v>3422</v>
      </c>
      <c r="I6207" s="257" t="str">
        <f t="shared" si="384"/>
        <v>-00001</v>
      </c>
      <c r="J6207" s="251">
        <v>1</v>
      </c>
      <c r="K6207" s="251">
        <v>1</v>
      </c>
      <c r="M6207" s="251" t="s">
        <v>9958</v>
      </c>
      <c r="N6207" s="251" t="s">
        <v>15610</v>
      </c>
      <c r="O6207" s="251">
        <v>1</v>
      </c>
      <c r="Q6207" s="251" t="s">
        <v>16926</v>
      </c>
      <c r="R6207" s="251" t="s">
        <v>10028</v>
      </c>
      <c r="S6207" s="251" t="s">
        <v>3719</v>
      </c>
      <c r="T6207" s="251" t="str">
        <f t="shared" si="386"/>
        <v>I040464681110VT080</v>
      </c>
      <c r="W6207" s="251" t="str">
        <f t="shared" si="387"/>
        <v>I040464681110-VT080</v>
      </c>
    </row>
    <row r="6208" spans="1:23" x14ac:dyDescent="0.3">
      <c r="A6208" s="256" t="str">
        <f t="shared" si="385"/>
        <v>I0404646-81110VT100-00001</v>
      </c>
      <c r="B6208" s="251" t="s">
        <v>16927</v>
      </c>
      <c r="C6208" s="251" t="s">
        <v>10031</v>
      </c>
      <c r="D6208" s="251" t="s">
        <v>9305</v>
      </c>
      <c r="E6208" s="251" t="s">
        <v>14993</v>
      </c>
      <c r="F6208" s="251" t="s">
        <v>9966</v>
      </c>
      <c r="G6208" s="251" t="s">
        <v>10049</v>
      </c>
      <c r="H6208" s="251" t="s">
        <v>3422</v>
      </c>
      <c r="I6208" s="257" t="str">
        <f t="shared" si="384"/>
        <v>-00001</v>
      </c>
      <c r="J6208" s="251">
        <v>1</v>
      </c>
      <c r="K6208" s="251">
        <v>1</v>
      </c>
      <c r="M6208" s="251" t="s">
        <v>9958</v>
      </c>
      <c r="N6208" s="251" t="s">
        <v>15610</v>
      </c>
      <c r="O6208" s="251">
        <v>1</v>
      </c>
      <c r="Q6208" s="251" t="s">
        <v>16927</v>
      </c>
      <c r="R6208" s="251" t="s">
        <v>10028</v>
      </c>
      <c r="S6208" s="251" t="s">
        <v>3723</v>
      </c>
      <c r="T6208" s="251" t="str">
        <f t="shared" si="386"/>
        <v>I040464681110VT100</v>
      </c>
      <c r="W6208" s="251" t="str">
        <f t="shared" si="387"/>
        <v>I040464681110-VT100</v>
      </c>
    </row>
    <row r="6209" spans="1:23" x14ac:dyDescent="0.3">
      <c r="A6209" s="256" t="str">
        <f t="shared" si="385"/>
        <v>I0404646-811300K310-00001</v>
      </c>
      <c r="B6209" s="251" t="s">
        <v>16928</v>
      </c>
      <c r="C6209" s="251" t="s">
        <v>10031</v>
      </c>
      <c r="D6209" s="251" t="s">
        <v>9305</v>
      </c>
      <c r="E6209" s="251" t="s">
        <v>14993</v>
      </c>
      <c r="F6209" s="251" t="s">
        <v>9968</v>
      </c>
      <c r="G6209" s="251" t="s">
        <v>246</v>
      </c>
      <c r="H6209" s="251" t="s">
        <v>5092</v>
      </c>
      <c r="I6209" s="257" t="str">
        <f t="shared" si="384"/>
        <v>-00001</v>
      </c>
      <c r="J6209" s="251">
        <v>1</v>
      </c>
      <c r="K6209" s="251">
        <v>1</v>
      </c>
      <c r="M6209" s="251" t="s">
        <v>9958</v>
      </c>
      <c r="N6209" s="251" t="s">
        <v>15610</v>
      </c>
      <c r="O6209" s="251">
        <v>1</v>
      </c>
      <c r="Q6209" s="251" t="s">
        <v>16928</v>
      </c>
      <c r="R6209" s="251" t="s">
        <v>10028</v>
      </c>
      <c r="S6209" s="251" t="s">
        <v>245</v>
      </c>
      <c r="T6209" s="251" t="str">
        <f t="shared" si="386"/>
        <v>I0404646811300K310</v>
      </c>
      <c r="W6209" s="251" t="str">
        <f t="shared" si="387"/>
        <v>I040464681130-0K310</v>
      </c>
    </row>
    <row r="6210" spans="1:23" x14ac:dyDescent="0.3">
      <c r="A6210" s="256" t="str">
        <f t="shared" si="385"/>
        <v>I0404646-811500K300-00002</v>
      </c>
      <c r="B6210" s="251" t="s">
        <v>16929</v>
      </c>
      <c r="C6210" s="251" t="s">
        <v>10031</v>
      </c>
      <c r="D6210" s="251" t="s">
        <v>9305</v>
      </c>
      <c r="E6210" s="251" t="s">
        <v>14993</v>
      </c>
      <c r="F6210" s="251" t="s">
        <v>9970</v>
      </c>
      <c r="G6210" s="251" t="s">
        <v>234</v>
      </c>
      <c r="H6210" s="251" t="s">
        <v>5093</v>
      </c>
      <c r="I6210" s="257" t="str">
        <f t="shared" si="384"/>
        <v>-00002</v>
      </c>
      <c r="J6210" s="251">
        <v>2</v>
      </c>
      <c r="K6210" s="251">
        <v>2</v>
      </c>
      <c r="M6210" s="251" t="s">
        <v>9958</v>
      </c>
      <c r="N6210" s="251" t="s">
        <v>15610</v>
      </c>
      <c r="O6210" s="251">
        <v>2</v>
      </c>
      <c r="Q6210" s="251" t="s">
        <v>16929</v>
      </c>
      <c r="R6210" s="251" t="s">
        <v>10028</v>
      </c>
      <c r="S6210" s="251" t="s">
        <v>233</v>
      </c>
      <c r="T6210" s="251" t="str">
        <f t="shared" si="386"/>
        <v>I0404646811500K300</v>
      </c>
      <c r="W6210" s="251" t="str">
        <f t="shared" si="387"/>
        <v>I040464681150-0K300</v>
      </c>
    </row>
    <row r="6211" spans="1:23" x14ac:dyDescent="0.3">
      <c r="A6211" s="256" t="str">
        <f t="shared" si="385"/>
        <v>I0404646-81150VT040-00003</v>
      </c>
      <c r="B6211" s="251" t="s">
        <v>16930</v>
      </c>
      <c r="C6211" s="251" t="s">
        <v>10031</v>
      </c>
      <c r="D6211" s="251" t="s">
        <v>9305</v>
      </c>
      <c r="E6211" s="251" t="s">
        <v>14993</v>
      </c>
      <c r="F6211" s="251" t="s">
        <v>9972</v>
      </c>
      <c r="G6211" s="251" t="s">
        <v>10051</v>
      </c>
      <c r="H6211" s="251" t="s">
        <v>3429</v>
      </c>
      <c r="I6211" s="257" t="str">
        <f t="shared" si="384"/>
        <v>-00003</v>
      </c>
      <c r="J6211" s="251">
        <v>3</v>
      </c>
      <c r="K6211" s="251">
        <v>3</v>
      </c>
      <c r="M6211" s="251" t="s">
        <v>9958</v>
      </c>
      <c r="N6211" s="251" t="s">
        <v>15610</v>
      </c>
      <c r="O6211" s="251">
        <v>3</v>
      </c>
      <c r="Q6211" s="251" t="s">
        <v>16930</v>
      </c>
      <c r="R6211" s="251" t="s">
        <v>10028</v>
      </c>
      <c r="S6211" s="251" t="s">
        <v>3725</v>
      </c>
      <c r="T6211" s="251" t="str">
        <f t="shared" si="386"/>
        <v>I040464681150VT040</v>
      </c>
      <c r="W6211" s="251" t="str">
        <f t="shared" si="387"/>
        <v>I040464681150-VT040</v>
      </c>
    </row>
    <row r="6212" spans="1:23" x14ac:dyDescent="0.3">
      <c r="A6212" s="256" t="str">
        <f t="shared" si="385"/>
        <v>I0404646-81150VT080-00002</v>
      </c>
      <c r="B6212" s="251" t="s">
        <v>16931</v>
      </c>
      <c r="C6212" s="251" t="s">
        <v>10031</v>
      </c>
      <c r="D6212" s="251" t="s">
        <v>9305</v>
      </c>
      <c r="E6212" s="251" t="s">
        <v>14993</v>
      </c>
      <c r="F6212" s="251" t="s">
        <v>9974</v>
      </c>
      <c r="G6212" s="251" t="s">
        <v>10242</v>
      </c>
      <c r="H6212" s="251" t="s">
        <v>3429</v>
      </c>
      <c r="I6212" s="257" t="str">
        <f t="shared" si="384"/>
        <v>-00002</v>
      </c>
      <c r="J6212" s="251">
        <v>2</v>
      </c>
      <c r="K6212" s="251">
        <v>2</v>
      </c>
      <c r="M6212" s="251" t="s">
        <v>9958</v>
      </c>
      <c r="N6212" s="251" t="s">
        <v>15610</v>
      </c>
      <c r="O6212" s="251">
        <v>2</v>
      </c>
      <c r="Q6212" s="251" t="s">
        <v>16931</v>
      </c>
      <c r="R6212" s="251" t="s">
        <v>10028</v>
      </c>
      <c r="S6212" s="251" t="s">
        <v>3731</v>
      </c>
      <c r="T6212" s="251" t="str">
        <f t="shared" si="386"/>
        <v>I040464681150VT080</v>
      </c>
      <c r="W6212" s="251" t="str">
        <f t="shared" si="387"/>
        <v>I040464681150-VT080</v>
      </c>
    </row>
    <row r="6213" spans="1:23" x14ac:dyDescent="0.3">
      <c r="A6213" s="256" t="str">
        <f t="shared" si="385"/>
        <v>I0404646-81150VT100-00002</v>
      </c>
      <c r="B6213" s="251" t="s">
        <v>16932</v>
      </c>
      <c r="C6213" s="251" t="s">
        <v>10031</v>
      </c>
      <c r="D6213" s="251" t="s">
        <v>9305</v>
      </c>
      <c r="E6213" s="251" t="s">
        <v>14993</v>
      </c>
      <c r="F6213" s="251" t="s">
        <v>9976</v>
      </c>
      <c r="G6213" s="251" t="s">
        <v>4999</v>
      </c>
      <c r="H6213" s="251" t="s">
        <v>3429</v>
      </c>
      <c r="I6213" s="257" t="str">
        <f t="shared" si="384"/>
        <v>-00002</v>
      </c>
      <c r="J6213" s="251">
        <v>2</v>
      </c>
      <c r="K6213" s="251">
        <v>2</v>
      </c>
      <c r="M6213" s="251" t="s">
        <v>9958</v>
      </c>
      <c r="N6213" s="251" t="s">
        <v>15610</v>
      </c>
      <c r="O6213" s="251">
        <v>2</v>
      </c>
      <c r="Q6213" s="251" t="s">
        <v>16932</v>
      </c>
      <c r="R6213" s="251" t="s">
        <v>10028</v>
      </c>
      <c r="S6213" s="251" t="s">
        <v>3735</v>
      </c>
      <c r="T6213" s="251" t="str">
        <f t="shared" si="386"/>
        <v>I040464681150VT100</v>
      </c>
      <c r="W6213" s="251" t="str">
        <f t="shared" si="387"/>
        <v>I040464681150-VT100</v>
      </c>
    </row>
    <row r="6214" spans="1:23" x14ac:dyDescent="0.3">
      <c r="A6214" s="256" t="str">
        <f t="shared" si="385"/>
        <v>I0404646-812100K031-00001</v>
      </c>
      <c r="B6214" s="251" t="s">
        <v>16933</v>
      </c>
      <c r="C6214" s="251" t="s">
        <v>10031</v>
      </c>
      <c r="D6214" s="251" t="s">
        <v>9305</v>
      </c>
      <c r="E6214" s="251" t="s">
        <v>14993</v>
      </c>
      <c r="F6214" s="251" t="s">
        <v>9978</v>
      </c>
      <c r="G6214" s="251" t="s">
        <v>593</v>
      </c>
      <c r="H6214" s="251" t="s">
        <v>5163</v>
      </c>
      <c r="I6214" s="257" t="str">
        <f t="shared" ref="I6214:I6277" si="388">+IF(AND(O6214&lt;10),$B$2&amp;O6214,IF(AND(O6214&gt;9,O6214&lt;=99),$B$3&amp;O6214,IF(AND(O6214&gt;99,L95171&lt;1000),$B$4&amp;O6214,IF(AND(O6214&gt;999),$B$5&amp;7))))</f>
        <v>-00001</v>
      </c>
      <c r="J6214" s="251">
        <v>1</v>
      </c>
      <c r="K6214" s="251">
        <v>1</v>
      </c>
      <c r="M6214" s="251" t="s">
        <v>9993</v>
      </c>
      <c r="N6214" s="251" t="s">
        <v>15610</v>
      </c>
      <c r="O6214" s="251">
        <v>1</v>
      </c>
      <c r="Q6214" s="251" t="s">
        <v>16933</v>
      </c>
      <c r="R6214" s="251" t="s">
        <v>10028</v>
      </c>
      <c r="S6214" s="251" t="s">
        <v>592</v>
      </c>
      <c r="T6214" s="251" t="str">
        <f t="shared" si="386"/>
        <v>I0404646812100K031</v>
      </c>
      <c r="W6214" s="251" t="str">
        <f t="shared" si="387"/>
        <v>I040464681210-0K031</v>
      </c>
    </row>
    <row r="6215" spans="1:23" x14ac:dyDescent="0.3">
      <c r="A6215" s="256" t="str">
        <f t="shared" si="385"/>
        <v>I0404646-812100K090-00003</v>
      </c>
      <c r="B6215" s="251" t="s">
        <v>16934</v>
      </c>
      <c r="C6215" s="251" t="s">
        <v>10031</v>
      </c>
      <c r="D6215" s="251" t="s">
        <v>9305</v>
      </c>
      <c r="E6215" s="251" t="s">
        <v>14993</v>
      </c>
      <c r="F6215" s="251" t="s">
        <v>9980</v>
      </c>
      <c r="G6215" s="251" t="s">
        <v>609</v>
      </c>
      <c r="H6215" s="251" t="s">
        <v>5167</v>
      </c>
      <c r="I6215" s="257" t="str">
        <f t="shared" si="388"/>
        <v>-00003</v>
      </c>
      <c r="J6215" s="251">
        <v>3</v>
      </c>
      <c r="K6215" s="251">
        <v>3</v>
      </c>
      <c r="M6215" s="251" t="s">
        <v>9993</v>
      </c>
      <c r="N6215" s="251" t="s">
        <v>15610</v>
      </c>
      <c r="O6215" s="251">
        <v>3</v>
      </c>
      <c r="Q6215" s="251" t="s">
        <v>16934</v>
      </c>
      <c r="R6215" s="251" t="s">
        <v>10028</v>
      </c>
      <c r="S6215" s="251" t="s">
        <v>608</v>
      </c>
      <c r="T6215" s="251" t="str">
        <f t="shared" si="386"/>
        <v>I0404646812100K090</v>
      </c>
      <c r="W6215" s="251" t="str">
        <f t="shared" si="387"/>
        <v>I040464681210-0K090</v>
      </c>
    </row>
    <row r="6216" spans="1:23" x14ac:dyDescent="0.3">
      <c r="A6216" s="256" t="str">
        <f t="shared" ref="A6216:A6279" si="389">D6216&amp;$A$6&amp;S6216&amp;I6216</f>
        <v>I0404646-81550VT020-00002</v>
      </c>
      <c r="B6216" s="251" t="s">
        <v>16935</v>
      </c>
      <c r="C6216" s="251" t="s">
        <v>10031</v>
      </c>
      <c r="D6216" s="251" t="s">
        <v>9305</v>
      </c>
      <c r="E6216" s="251" t="s">
        <v>14993</v>
      </c>
      <c r="F6216" s="251" t="s">
        <v>9982</v>
      </c>
      <c r="G6216" s="251" t="s">
        <v>10057</v>
      </c>
      <c r="H6216" s="251" t="s">
        <v>5202</v>
      </c>
      <c r="I6216" s="257" t="str">
        <f t="shared" si="388"/>
        <v>-00002</v>
      </c>
      <c r="J6216" s="251">
        <v>2</v>
      </c>
      <c r="K6216" s="251">
        <v>2</v>
      </c>
      <c r="M6216" s="251" t="s">
        <v>9958</v>
      </c>
      <c r="N6216" s="251" t="s">
        <v>15610</v>
      </c>
      <c r="O6216" s="251">
        <v>2</v>
      </c>
      <c r="Q6216" s="251" t="s">
        <v>16935</v>
      </c>
      <c r="R6216" s="251" t="s">
        <v>10028</v>
      </c>
      <c r="S6216" s="251" t="s">
        <v>3737</v>
      </c>
      <c r="T6216" s="251" t="str">
        <f t="shared" si="386"/>
        <v>I040464681550VT020</v>
      </c>
      <c r="W6216" s="251" t="str">
        <f t="shared" si="387"/>
        <v>I040464681550-VT020</v>
      </c>
    </row>
    <row r="6217" spans="1:23" x14ac:dyDescent="0.3">
      <c r="A6217" s="256" t="str">
        <f t="shared" si="389"/>
        <v>I0404646-81550VT050-00003</v>
      </c>
      <c r="B6217" s="251" t="s">
        <v>16936</v>
      </c>
      <c r="C6217" s="251" t="s">
        <v>10031</v>
      </c>
      <c r="D6217" s="251" t="s">
        <v>9305</v>
      </c>
      <c r="E6217" s="251" t="s">
        <v>14993</v>
      </c>
      <c r="F6217" s="251" t="s">
        <v>9984</v>
      </c>
      <c r="G6217" s="251" t="s">
        <v>5265</v>
      </c>
      <c r="H6217" s="251" t="s">
        <v>5202</v>
      </c>
      <c r="I6217" s="257" t="str">
        <f t="shared" si="388"/>
        <v>-00003</v>
      </c>
      <c r="J6217" s="251">
        <v>3</v>
      </c>
      <c r="K6217" s="251">
        <v>3</v>
      </c>
      <c r="M6217" s="251" t="s">
        <v>9958</v>
      </c>
      <c r="N6217" s="251" t="s">
        <v>15610</v>
      </c>
      <c r="O6217" s="251">
        <v>3</v>
      </c>
      <c r="Q6217" s="251" t="s">
        <v>16936</v>
      </c>
      <c r="R6217" s="251" t="s">
        <v>10028</v>
      </c>
      <c r="S6217" s="251" t="s">
        <v>3740</v>
      </c>
      <c r="T6217" s="251" t="str">
        <f t="shared" ref="T6217:T6280" si="390">+D6217&amp;S6217</f>
        <v>I040464681550VT050</v>
      </c>
      <c r="W6217" s="251" t="str">
        <f t="shared" ref="W6217:W6280" si="391">D6217&amp;G6217</f>
        <v>I040464681550-VT050</v>
      </c>
    </row>
    <row r="6218" spans="1:23" x14ac:dyDescent="0.3">
      <c r="A6218" s="256" t="str">
        <f t="shared" si="389"/>
        <v>I0404646-81551VT020-00001</v>
      </c>
      <c r="B6218" s="251" t="s">
        <v>16937</v>
      </c>
      <c r="C6218" s="251" t="s">
        <v>10031</v>
      </c>
      <c r="D6218" s="251" t="s">
        <v>9305</v>
      </c>
      <c r="E6218" s="251" t="s">
        <v>14993</v>
      </c>
      <c r="F6218" s="251" t="s">
        <v>9986</v>
      </c>
      <c r="G6218" s="251" t="s">
        <v>10060</v>
      </c>
      <c r="H6218" s="251" t="s">
        <v>3436</v>
      </c>
      <c r="I6218" s="257" t="str">
        <f t="shared" si="388"/>
        <v>-00001</v>
      </c>
      <c r="J6218" s="251">
        <v>1</v>
      </c>
      <c r="K6218" s="251">
        <v>1</v>
      </c>
      <c r="M6218" s="251" t="s">
        <v>9958</v>
      </c>
      <c r="N6218" s="251" t="s">
        <v>15610</v>
      </c>
      <c r="O6218" s="251">
        <v>1</v>
      </c>
      <c r="Q6218" s="251" t="s">
        <v>16937</v>
      </c>
      <c r="R6218" s="251" t="s">
        <v>10028</v>
      </c>
      <c r="S6218" s="251" t="s">
        <v>3761</v>
      </c>
      <c r="T6218" s="251" t="str">
        <f t="shared" si="390"/>
        <v>I040464681551VT020</v>
      </c>
      <c r="W6218" s="251" t="str">
        <f t="shared" si="391"/>
        <v>I040464681551-VT020</v>
      </c>
    </row>
    <row r="6219" spans="1:23" x14ac:dyDescent="0.3">
      <c r="A6219" s="256" t="str">
        <f t="shared" si="389"/>
        <v>I0404646-81551VT050-00002</v>
      </c>
      <c r="B6219" s="251" t="s">
        <v>16938</v>
      </c>
      <c r="C6219" s="251" t="s">
        <v>10031</v>
      </c>
      <c r="D6219" s="251" t="s">
        <v>9305</v>
      </c>
      <c r="E6219" s="251" t="s">
        <v>14993</v>
      </c>
      <c r="F6219" s="251" t="s">
        <v>9988</v>
      </c>
      <c r="G6219" s="251" t="s">
        <v>10062</v>
      </c>
      <c r="H6219" s="251" t="s">
        <v>3436</v>
      </c>
      <c r="I6219" s="257" t="str">
        <f t="shared" si="388"/>
        <v>-00002</v>
      </c>
      <c r="J6219" s="251">
        <v>2</v>
      </c>
      <c r="K6219" s="251">
        <v>2</v>
      </c>
      <c r="M6219" s="251" t="s">
        <v>9958</v>
      </c>
      <c r="N6219" s="251" t="s">
        <v>15610</v>
      </c>
      <c r="O6219" s="251">
        <v>2</v>
      </c>
      <c r="Q6219" s="251" t="s">
        <v>16938</v>
      </c>
      <c r="R6219" s="251" t="s">
        <v>10028</v>
      </c>
      <c r="S6219" s="251" t="s">
        <v>3763</v>
      </c>
      <c r="T6219" s="251" t="str">
        <f t="shared" si="390"/>
        <v>I040464681551VT050</v>
      </c>
      <c r="W6219" s="251" t="str">
        <f t="shared" si="391"/>
        <v>I040464681551-VT050</v>
      </c>
    </row>
    <row r="6220" spans="1:23" x14ac:dyDescent="0.3">
      <c r="A6220" s="256" t="str">
        <f t="shared" si="389"/>
        <v>I0404646-815600K080-00002</v>
      </c>
      <c r="B6220" s="251" t="s">
        <v>16939</v>
      </c>
      <c r="C6220" s="251" t="s">
        <v>10031</v>
      </c>
      <c r="D6220" s="251" t="s">
        <v>9305</v>
      </c>
      <c r="E6220" s="251" t="s">
        <v>14993</v>
      </c>
      <c r="F6220" s="251" t="s">
        <v>9990</v>
      </c>
      <c r="G6220" s="251" t="s">
        <v>164</v>
      </c>
      <c r="H6220" s="251" t="s">
        <v>5047</v>
      </c>
      <c r="I6220" s="257" t="str">
        <f t="shared" si="388"/>
        <v>-00002</v>
      </c>
      <c r="J6220" s="251">
        <v>2</v>
      </c>
      <c r="K6220" s="251">
        <v>2</v>
      </c>
      <c r="M6220" s="251" t="s">
        <v>9958</v>
      </c>
      <c r="N6220" s="251" t="s">
        <v>15610</v>
      </c>
      <c r="O6220" s="251">
        <v>2</v>
      </c>
      <c r="Q6220" s="251" t="s">
        <v>16939</v>
      </c>
      <c r="R6220" s="251" t="s">
        <v>10028</v>
      </c>
      <c r="S6220" s="251" t="s">
        <v>163</v>
      </c>
      <c r="T6220" s="251" t="str">
        <f t="shared" si="390"/>
        <v>I0404646815600K080</v>
      </c>
      <c r="W6220" s="251" t="str">
        <f t="shared" si="391"/>
        <v>I040464681560-0K080</v>
      </c>
    </row>
    <row r="6221" spans="1:23" x14ac:dyDescent="0.3">
      <c r="A6221" s="256" t="str">
        <f t="shared" si="389"/>
        <v>I0404646-81560VT020-00002</v>
      </c>
      <c r="B6221" s="251" t="s">
        <v>9304</v>
      </c>
      <c r="C6221" s="251" t="s">
        <v>10031</v>
      </c>
      <c r="D6221" s="251" t="s">
        <v>9305</v>
      </c>
      <c r="E6221" s="251" t="s">
        <v>14993</v>
      </c>
      <c r="F6221" s="251" t="s">
        <v>9992</v>
      </c>
      <c r="G6221" s="251" t="s">
        <v>10065</v>
      </c>
      <c r="H6221" s="251" t="s">
        <v>5204</v>
      </c>
      <c r="I6221" s="257" t="str">
        <f t="shared" si="388"/>
        <v>-00002</v>
      </c>
      <c r="J6221" s="251">
        <v>2</v>
      </c>
      <c r="K6221" s="251">
        <v>2</v>
      </c>
      <c r="M6221" s="251" t="s">
        <v>9958</v>
      </c>
      <c r="N6221" s="251" t="s">
        <v>15610</v>
      </c>
      <c r="O6221" s="251">
        <v>2</v>
      </c>
      <c r="Q6221" s="251" t="s">
        <v>9304</v>
      </c>
      <c r="R6221" s="251" t="s">
        <v>10028</v>
      </c>
      <c r="S6221" s="251" t="s">
        <v>3743</v>
      </c>
      <c r="T6221" s="251" t="str">
        <f t="shared" si="390"/>
        <v>I040464681560VT020</v>
      </c>
      <c r="W6221" s="251" t="str">
        <f t="shared" si="391"/>
        <v>I040464681560-VT020</v>
      </c>
    </row>
    <row r="6222" spans="1:23" x14ac:dyDescent="0.3">
      <c r="A6222" s="256" t="str">
        <f t="shared" si="389"/>
        <v>I0404646-81561VT020-00004</v>
      </c>
      <c r="B6222" s="251" t="s">
        <v>16940</v>
      </c>
      <c r="C6222" s="251" t="s">
        <v>10031</v>
      </c>
      <c r="D6222" s="251" t="s">
        <v>9305</v>
      </c>
      <c r="E6222" s="251" t="s">
        <v>14993</v>
      </c>
      <c r="F6222" s="251" t="s">
        <v>9995</v>
      </c>
      <c r="G6222" s="251" t="s">
        <v>10256</v>
      </c>
      <c r="H6222" s="251" t="s">
        <v>3443</v>
      </c>
      <c r="I6222" s="257" t="str">
        <f t="shared" si="388"/>
        <v>-00004</v>
      </c>
      <c r="J6222" s="251">
        <v>4</v>
      </c>
      <c r="K6222" s="251">
        <v>4</v>
      </c>
      <c r="M6222" s="251" t="s">
        <v>9958</v>
      </c>
      <c r="N6222" s="251" t="s">
        <v>15610</v>
      </c>
      <c r="O6222" s="251">
        <v>4</v>
      </c>
      <c r="Q6222" s="251" t="s">
        <v>16940</v>
      </c>
      <c r="R6222" s="251" t="s">
        <v>10028</v>
      </c>
      <c r="S6222" s="251" t="s">
        <v>3767</v>
      </c>
      <c r="T6222" s="251" t="str">
        <f t="shared" si="390"/>
        <v>I040464681561VT020</v>
      </c>
      <c r="W6222" s="251" t="str">
        <f t="shared" si="391"/>
        <v>I040464681561-VT020</v>
      </c>
    </row>
    <row r="6223" spans="1:23" x14ac:dyDescent="0.3">
      <c r="A6223" s="256" t="str">
        <f t="shared" si="389"/>
        <v>I0404646-81561VT050-00002</v>
      </c>
      <c r="B6223" s="251" t="s">
        <v>16941</v>
      </c>
      <c r="C6223" s="251" t="s">
        <v>10031</v>
      </c>
      <c r="D6223" s="251" t="s">
        <v>9305</v>
      </c>
      <c r="E6223" s="251" t="s">
        <v>14993</v>
      </c>
      <c r="F6223" s="251" t="s">
        <v>9997</v>
      </c>
      <c r="G6223" s="251" t="s">
        <v>10258</v>
      </c>
      <c r="H6223" s="251" t="s">
        <v>3443</v>
      </c>
      <c r="I6223" s="257" t="str">
        <f t="shared" si="388"/>
        <v>-00002</v>
      </c>
      <c r="J6223" s="251">
        <v>2</v>
      </c>
      <c r="K6223" s="251">
        <v>2</v>
      </c>
      <c r="M6223" s="251" t="s">
        <v>9958</v>
      </c>
      <c r="N6223" s="251" t="s">
        <v>15610</v>
      </c>
      <c r="O6223" s="251">
        <v>2</v>
      </c>
      <c r="Q6223" s="251" t="s">
        <v>16941</v>
      </c>
      <c r="R6223" s="251" t="s">
        <v>10028</v>
      </c>
      <c r="S6223" s="251" t="s">
        <v>3769</v>
      </c>
      <c r="T6223" s="251" t="str">
        <f t="shared" si="390"/>
        <v>I040464681561VT050</v>
      </c>
      <c r="W6223" s="251" t="str">
        <f t="shared" si="391"/>
        <v>I040464681561-VT050</v>
      </c>
    </row>
    <row r="6224" spans="1:23" x14ac:dyDescent="0.3">
      <c r="A6224" s="256" t="str">
        <f t="shared" si="389"/>
        <v>I0404646-81580VT010-00001</v>
      </c>
      <c r="B6224" s="251" t="s">
        <v>16942</v>
      </c>
      <c r="C6224" s="251" t="s">
        <v>10031</v>
      </c>
      <c r="D6224" s="251" t="s">
        <v>9305</v>
      </c>
      <c r="E6224" s="251" t="s">
        <v>14993</v>
      </c>
      <c r="F6224" s="251" t="s">
        <v>10000</v>
      </c>
      <c r="G6224" s="251" t="s">
        <v>5289</v>
      </c>
      <c r="H6224" s="251" t="s">
        <v>758</v>
      </c>
      <c r="I6224" s="257" t="str">
        <f t="shared" si="388"/>
        <v>-00001</v>
      </c>
      <c r="J6224" s="251">
        <v>1</v>
      </c>
      <c r="K6224" s="251">
        <v>1</v>
      </c>
      <c r="M6224" s="251" t="s">
        <v>9993</v>
      </c>
      <c r="N6224" s="251" t="s">
        <v>15610</v>
      </c>
      <c r="O6224" s="251">
        <v>1</v>
      </c>
      <c r="Q6224" s="251" t="s">
        <v>16942</v>
      </c>
      <c r="R6224" s="251" t="s">
        <v>10028</v>
      </c>
      <c r="S6224" s="251" t="s">
        <v>3749</v>
      </c>
      <c r="T6224" s="251" t="str">
        <f t="shared" si="390"/>
        <v>I040464681580VT010</v>
      </c>
      <c r="W6224" s="251" t="str">
        <f t="shared" si="391"/>
        <v>I040464681580-VT010</v>
      </c>
    </row>
    <row r="6225" spans="1:23" x14ac:dyDescent="0.3">
      <c r="A6225" s="256" t="str">
        <f t="shared" si="389"/>
        <v>I0404646-81580VT020-00004</v>
      </c>
      <c r="B6225" s="251" t="s">
        <v>16943</v>
      </c>
      <c r="C6225" s="251" t="s">
        <v>10031</v>
      </c>
      <c r="D6225" s="251" t="s">
        <v>9305</v>
      </c>
      <c r="E6225" s="251" t="s">
        <v>14993</v>
      </c>
      <c r="F6225" s="251" t="s">
        <v>10002</v>
      </c>
      <c r="G6225" s="251" t="s">
        <v>10071</v>
      </c>
      <c r="H6225" s="251" t="s">
        <v>758</v>
      </c>
      <c r="I6225" s="257" t="str">
        <f t="shared" si="388"/>
        <v>-00004</v>
      </c>
      <c r="J6225" s="251">
        <v>4</v>
      </c>
      <c r="K6225" s="251">
        <v>4</v>
      </c>
      <c r="M6225" s="251" t="s">
        <v>9958</v>
      </c>
      <c r="N6225" s="251" t="s">
        <v>15610</v>
      </c>
      <c r="O6225" s="251">
        <v>4</v>
      </c>
      <c r="Q6225" s="251" t="s">
        <v>16943</v>
      </c>
      <c r="R6225" s="251" t="s">
        <v>10028</v>
      </c>
      <c r="S6225" s="251" t="s">
        <v>3752</v>
      </c>
      <c r="T6225" s="251" t="str">
        <f t="shared" si="390"/>
        <v>I040464681580VT020</v>
      </c>
      <c r="W6225" s="251" t="str">
        <f t="shared" si="391"/>
        <v>I040464681580-VT020</v>
      </c>
    </row>
    <row r="6226" spans="1:23" x14ac:dyDescent="0.3">
      <c r="A6226" s="256" t="str">
        <f t="shared" si="389"/>
        <v>I0404646-81590VT010-00002</v>
      </c>
      <c r="B6226" s="251" t="s">
        <v>16944</v>
      </c>
      <c r="C6226" s="251" t="s">
        <v>10031</v>
      </c>
      <c r="D6226" s="251" t="s">
        <v>9305</v>
      </c>
      <c r="E6226" s="251" t="s">
        <v>14993</v>
      </c>
      <c r="F6226" s="251" t="s">
        <v>10005</v>
      </c>
      <c r="G6226" s="251" t="s">
        <v>10073</v>
      </c>
      <c r="H6226" s="251" t="s">
        <v>770</v>
      </c>
      <c r="I6226" s="257" t="str">
        <f t="shared" si="388"/>
        <v>-00002</v>
      </c>
      <c r="J6226" s="251">
        <v>2</v>
      </c>
      <c r="K6226" s="251">
        <v>2</v>
      </c>
      <c r="M6226" s="251" t="s">
        <v>9993</v>
      </c>
      <c r="N6226" s="251" t="s">
        <v>15610</v>
      </c>
      <c r="O6226" s="251">
        <v>2</v>
      </c>
      <c r="Q6226" s="251" t="s">
        <v>16944</v>
      </c>
      <c r="R6226" s="251" t="s">
        <v>10028</v>
      </c>
      <c r="S6226" s="251" t="s">
        <v>3755</v>
      </c>
      <c r="T6226" s="251" t="str">
        <f t="shared" si="390"/>
        <v>I040464681590VT010</v>
      </c>
      <c r="W6226" s="251" t="str">
        <f t="shared" si="391"/>
        <v>I040464681590-VT010</v>
      </c>
    </row>
    <row r="6227" spans="1:23" x14ac:dyDescent="0.3">
      <c r="A6227" s="256" t="str">
        <f t="shared" si="389"/>
        <v>I0404646-81590VT020-00001</v>
      </c>
      <c r="B6227" s="251" t="s">
        <v>16945</v>
      </c>
      <c r="C6227" s="251" t="s">
        <v>10031</v>
      </c>
      <c r="D6227" s="251" t="s">
        <v>9305</v>
      </c>
      <c r="E6227" s="251" t="s">
        <v>14993</v>
      </c>
      <c r="F6227" s="251" t="s">
        <v>10009</v>
      </c>
      <c r="G6227" s="251" t="s">
        <v>10075</v>
      </c>
      <c r="H6227" s="251" t="s">
        <v>770</v>
      </c>
      <c r="I6227" s="257" t="str">
        <f t="shared" si="388"/>
        <v>-00001</v>
      </c>
      <c r="J6227" s="251">
        <v>1</v>
      </c>
      <c r="K6227" s="251">
        <v>1</v>
      </c>
      <c r="M6227" s="251" t="s">
        <v>9958</v>
      </c>
      <c r="N6227" s="251" t="s">
        <v>15610</v>
      </c>
      <c r="O6227" s="251">
        <v>1</v>
      </c>
      <c r="Q6227" s="251" t="s">
        <v>16945</v>
      </c>
      <c r="R6227" s="251" t="s">
        <v>10028</v>
      </c>
      <c r="S6227" s="251" t="s">
        <v>3758</v>
      </c>
      <c r="T6227" s="251" t="str">
        <f t="shared" si="390"/>
        <v>I040464681590VT020</v>
      </c>
      <c r="W6227" s="251" t="str">
        <f t="shared" si="391"/>
        <v>I040464681590-VT020</v>
      </c>
    </row>
    <row r="6228" spans="1:23" x14ac:dyDescent="0.3">
      <c r="A6228" s="256" t="str">
        <f t="shared" si="389"/>
        <v>I0404646-9098115029-00003</v>
      </c>
      <c r="B6228" s="251" t="s">
        <v>16946</v>
      </c>
      <c r="C6228" s="251" t="s">
        <v>10031</v>
      </c>
      <c r="D6228" s="251" t="s">
        <v>9305</v>
      </c>
      <c r="E6228" s="251" t="s">
        <v>14993</v>
      </c>
      <c r="F6228" s="251" t="s">
        <v>10012</v>
      </c>
      <c r="G6228" s="251" t="s">
        <v>10264</v>
      </c>
      <c r="H6228" s="251" t="s">
        <v>3393</v>
      </c>
      <c r="I6228" s="257" t="str">
        <f t="shared" si="388"/>
        <v>-00003</v>
      </c>
      <c r="J6228" s="251">
        <v>3</v>
      </c>
      <c r="K6228" s="251">
        <v>3</v>
      </c>
      <c r="M6228" s="251" t="s">
        <v>10007</v>
      </c>
      <c r="N6228" s="251" t="s">
        <v>15610</v>
      </c>
      <c r="O6228" s="251">
        <v>3</v>
      </c>
      <c r="Q6228" s="251" t="s">
        <v>16946</v>
      </c>
      <c r="R6228" s="251" t="s">
        <v>10028</v>
      </c>
      <c r="S6228" s="251">
        <v>9098115029</v>
      </c>
      <c r="T6228" s="251" t="str">
        <f t="shared" si="390"/>
        <v>I04046469098115029</v>
      </c>
      <c r="W6228" s="251" t="str">
        <f t="shared" si="391"/>
        <v>I040464690981-15029</v>
      </c>
    </row>
    <row r="6229" spans="1:23" x14ac:dyDescent="0.3">
      <c r="A6229" s="256" t="str">
        <f t="shared" si="389"/>
        <v>I0606431-81110BZ610-00002</v>
      </c>
      <c r="B6229" s="251" t="s">
        <v>16947</v>
      </c>
      <c r="C6229" s="251" t="s">
        <v>10077</v>
      </c>
      <c r="D6229" s="251" t="s">
        <v>9203</v>
      </c>
      <c r="E6229" s="251" t="s">
        <v>14993</v>
      </c>
      <c r="F6229" s="251" t="s">
        <v>9957</v>
      </c>
      <c r="G6229" s="251" t="s">
        <v>1176</v>
      </c>
      <c r="H6229" s="251" t="s">
        <v>3422</v>
      </c>
      <c r="I6229" s="257" t="str">
        <f t="shared" si="388"/>
        <v>-00002</v>
      </c>
      <c r="J6229" s="251">
        <v>2</v>
      </c>
      <c r="K6229" s="251">
        <v>2</v>
      </c>
      <c r="M6229" s="251" t="s">
        <v>10864</v>
      </c>
      <c r="N6229" s="251" t="s">
        <v>15248</v>
      </c>
      <c r="O6229" s="251">
        <v>2</v>
      </c>
      <c r="Q6229" s="251" t="s">
        <v>16947</v>
      </c>
      <c r="R6229" s="251" t="s">
        <v>9960</v>
      </c>
      <c r="S6229" s="251" t="s">
        <v>1175</v>
      </c>
      <c r="T6229" s="251" t="str">
        <f t="shared" si="390"/>
        <v>I060643181110BZ610</v>
      </c>
      <c r="W6229" s="251" t="str">
        <f t="shared" si="391"/>
        <v>I060643181110-BZ610</v>
      </c>
    </row>
    <row r="6230" spans="1:23" x14ac:dyDescent="0.3">
      <c r="A6230" s="256" t="str">
        <f t="shared" si="389"/>
        <v>I0606431-81110BZ620-00005</v>
      </c>
      <c r="B6230" s="251" t="s">
        <v>16948</v>
      </c>
      <c r="C6230" s="251" t="s">
        <v>10077</v>
      </c>
      <c r="D6230" s="251" t="s">
        <v>9203</v>
      </c>
      <c r="E6230" s="251" t="s">
        <v>14993</v>
      </c>
      <c r="F6230" s="251" t="s">
        <v>9962</v>
      </c>
      <c r="G6230" s="251" t="s">
        <v>1193</v>
      </c>
      <c r="H6230" s="251" t="s">
        <v>3422</v>
      </c>
      <c r="I6230" s="257" t="str">
        <f t="shared" si="388"/>
        <v>-00005</v>
      </c>
      <c r="J6230" s="251">
        <v>5</v>
      </c>
      <c r="K6230" s="251">
        <v>5</v>
      </c>
      <c r="M6230" s="251" t="s">
        <v>9958</v>
      </c>
      <c r="N6230" s="251" t="s">
        <v>15248</v>
      </c>
      <c r="O6230" s="251">
        <v>5</v>
      </c>
      <c r="Q6230" s="251" t="s">
        <v>16948</v>
      </c>
      <c r="R6230" s="251" t="s">
        <v>9960</v>
      </c>
      <c r="S6230" s="251" t="s">
        <v>1192</v>
      </c>
      <c r="T6230" s="251" t="str">
        <f t="shared" si="390"/>
        <v>I060643181110BZ620</v>
      </c>
      <c r="W6230" s="251" t="str">
        <f t="shared" si="391"/>
        <v>I060643181110-BZ620</v>
      </c>
    </row>
    <row r="6231" spans="1:23" x14ac:dyDescent="0.3">
      <c r="A6231" s="256" t="str">
        <f t="shared" si="389"/>
        <v>I0606431-81130BZ200-00001</v>
      </c>
      <c r="B6231" s="251" t="s">
        <v>16949</v>
      </c>
      <c r="C6231" s="251" t="s">
        <v>10077</v>
      </c>
      <c r="D6231" s="251" t="s">
        <v>9203</v>
      </c>
      <c r="E6231" s="251" t="s">
        <v>14993</v>
      </c>
      <c r="F6231" s="251" t="s">
        <v>9964</v>
      </c>
      <c r="G6231" s="251" t="s">
        <v>1087</v>
      </c>
      <c r="H6231" s="251" t="s">
        <v>10791</v>
      </c>
      <c r="I6231" s="257" t="str">
        <f t="shared" si="388"/>
        <v>-00001</v>
      </c>
      <c r="J6231" s="251">
        <v>1</v>
      </c>
      <c r="K6231" s="251">
        <v>1</v>
      </c>
      <c r="M6231" s="251" t="s">
        <v>9958</v>
      </c>
      <c r="N6231" s="251" t="s">
        <v>15248</v>
      </c>
      <c r="O6231" s="251">
        <v>1</v>
      </c>
      <c r="Q6231" s="251" t="s">
        <v>16949</v>
      </c>
      <c r="R6231" s="251" t="s">
        <v>9960</v>
      </c>
      <c r="S6231" s="251" t="s">
        <v>1086</v>
      </c>
      <c r="T6231" s="251" t="str">
        <f t="shared" si="390"/>
        <v>I060643181130BZ200</v>
      </c>
      <c r="W6231" s="251" t="str">
        <f t="shared" si="391"/>
        <v>I060643181130-BZ200</v>
      </c>
    </row>
    <row r="6232" spans="1:23" x14ac:dyDescent="0.3">
      <c r="A6232" s="256" t="str">
        <f t="shared" si="389"/>
        <v>I0606431-81130BZ620-00008</v>
      </c>
      <c r="B6232" s="251" t="s">
        <v>9202</v>
      </c>
      <c r="C6232" s="251" t="s">
        <v>10077</v>
      </c>
      <c r="D6232" s="251" t="s">
        <v>9203</v>
      </c>
      <c r="E6232" s="251" t="s">
        <v>14993</v>
      </c>
      <c r="F6232" s="251" t="s">
        <v>9966</v>
      </c>
      <c r="G6232" s="251" t="s">
        <v>1198</v>
      </c>
      <c r="H6232" s="251" t="s">
        <v>5101</v>
      </c>
      <c r="I6232" s="257" t="str">
        <f t="shared" si="388"/>
        <v>-00008</v>
      </c>
      <c r="J6232" s="251">
        <v>8</v>
      </c>
      <c r="K6232" s="251">
        <v>8</v>
      </c>
      <c r="M6232" s="251" t="s">
        <v>9958</v>
      </c>
      <c r="N6232" s="251" t="s">
        <v>15248</v>
      </c>
      <c r="O6232" s="251">
        <v>8</v>
      </c>
      <c r="Q6232" s="251" t="s">
        <v>9202</v>
      </c>
      <c r="R6232" s="251" t="s">
        <v>9960</v>
      </c>
      <c r="S6232" s="251" t="s">
        <v>1197</v>
      </c>
      <c r="T6232" s="251" t="str">
        <f t="shared" si="390"/>
        <v>I060643181130BZ620</v>
      </c>
      <c r="W6232" s="251" t="str">
        <f t="shared" si="391"/>
        <v>I060643181130-BZ620</v>
      </c>
    </row>
    <row r="6233" spans="1:23" x14ac:dyDescent="0.3">
      <c r="A6233" s="256" t="str">
        <f t="shared" si="389"/>
        <v>I0606431-81150BZ620-00001</v>
      </c>
      <c r="B6233" s="251" t="s">
        <v>16950</v>
      </c>
      <c r="C6233" s="251" t="s">
        <v>10077</v>
      </c>
      <c r="D6233" s="251" t="s">
        <v>9203</v>
      </c>
      <c r="E6233" s="251" t="s">
        <v>14993</v>
      </c>
      <c r="F6233" s="251" t="s">
        <v>9968</v>
      </c>
      <c r="G6233" s="251" t="s">
        <v>1203</v>
      </c>
      <c r="H6233" s="251" t="s">
        <v>3429</v>
      </c>
      <c r="I6233" s="257" t="str">
        <f t="shared" si="388"/>
        <v>-00001</v>
      </c>
      <c r="J6233" s="251">
        <v>1</v>
      </c>
      <c r="K6233" s="251">
        <v>1</v>
      </c>
      <c r="M6233" s="251" t="s">
        <v>9958</v>
      </c>
      <c r="N6233" s="251" t="s">
        <v>15248</v>
      </c>
      <c r="O6233" s="251">
        <v>1</v>
      </c>
      <c r="Q6233" s="251" t="s">
        <v>16950</v>
      </c>
      <c r="R6233" s="251" t="s">
        <v>9960</v>
      </c>
      <c r="S6233" s="251" t="s">
        <v>1202</v>
      </c>
      <c r="T6233" s="251" t="str">
        <f t="shared" si="390"/>
        <v>I060643181150BZ620</v>
      </c>
      <c r="W6233" s="251" t="str">
        <f t="shared" si="391"/>
        <v>I060643181150-BZ620</v>
      </c>
    </row>
    <row r="6234" spans="1:23" x14ac:dyDescent="0.3">
      <c r="A6234" s="256" t="str">
        <f t="shared" si="389"/>
        <v>I0606431-81170BZ440-00002</v>
      </c>
      <c r="B6234" s="251" t="s">
        <v>16951</v>
      </c>
      <c r="C6234" s="251" t="s">
        <v>10077</v>
      </c>
      <c r="D6234" s="251" t="s">
        <v>9203</v>
      </c>
      <c r="E6234" s="251" t="s">
        <v>14993</v>
      </c>
      <c r="F6234" s="251" t="s">
        <v>9970</v>
      </c>
      <c r="G6234" s="251" t="s">
        <v>3567</v>
      </c>
      <c r="H6234" s="251" t="s">
        <v>391</v>
      </c>
      <c r="I6234" s="257" t="str">
        <f t="shared" si="388"/>
        <v>-00002</v>
      </c>
      <c r="J6234" s="251">
        <v>2</v>
      </c>
      <c r="K6234" s="251">
        <v>2</v>
      </c>
      <c r="M6234" s="251" t="s">
        <v>9958</v>
      </c>
      <c r="N6234" s="251" t="s">
        <v>15248</v>
      </c>
      <c r="O6234" s="251">
        <v>2</v>
      </c>
      <c r="Q6234" s="251" t="s">
        <v>16951</v>
      </c>
      <c r="R6234" s="251" t="s">
        <v>9960</v>
      </c>
      <c r="S6234" s="251" t="s">
        <v>3566</v>
      </c>
      <c r="T6234" s="251" t="str">
        <f t="shared" si="390"/>
        <v>I060643181170BZ440</v>
      </c>
      <c r="W6234" s="251" t="str">
        <f t="shared" si="391"/>
        <v>I060643181170-BZ440</v>
      </c>
    </row>
    <row r="6235" spans="1:23" x14ac:dyDescent="0.3">
      <c r="A6235" s="256" t="str">
        <f t="shared" si="389"/>
        <v>I0606431-81170BZ620-00008</v>
      </c>
      <c r="B6235" s="251" t="s">
        <v>9206</v>
      </c>
      <c r="C6235" s="251" t="s">
        <v>10077</v>
      </c>
      <c r="D6235" s="251" t="s">
        <v>9203</v>
      </c>
      <c r="E6235" s="251" t="s">
        <v>14993</v>
      </c>
      <c r="F6235" s="251" t="s">
        <v>9972</v>
      </c>
      <c r="G6235" s="251" t="s">
        <v>1208</v>
      </c>
      <c r="H6235" s="251" t="s">
        <v>5102</v>
      </c>
      <c r="I6235" s="257" t="str">
        <f t="shared" si="388"/>
        <v>-00008</v>
      </c>
      <c r="J6235" s="251">
        <v>8</v>
      </c>
      <c r="K6235" s="251">
        <v>8</v>
      </c>
      <c r="M6235" s="251" t="s">
        <v>9958</v>
      </c>
      <c r="N6235" s="251" t="s">
        <v>15248</v>
      </c>
      <c r="O6235" s="251">
        <v>8</v>
      </c>
      <c r="Q6235" s="251" t="s">
        <v>9206</v>
      </c>
      <c r="R6235" s="251" t="s">
        <v>9960</v>
      </c>
      <c r="S6235" s="251" t="s">
        <v>1207</v>
      </c>
      <c r="T6235" s="251" t="str">
        <f t="shared" si="390"/>
        <v>I060643181170BZ620</v>
      </c>
      <c r="W6235" s="251" t="str">
        <f t="shared" si="391"/>
        <v>I060643181170-BZ620</v>
      </c>
    </row>
    <row r="6236" spans="1:23" x14ac:dyDescent="0.3">
      <c r="A6236" s="256" t="str">
        <f t="shared" si="389"/>
        <v>I0606431-81550BZ220-00003</v>
      </c>
      <c r="B6236" s="251" t="s">
        <v>16952</v>
      </c>
      <c r="C6236" s="251" t="s">
        <v>10077</v>
      </c>
      <c r="D6236" s="251" t="s">
        <v>9203</v>
      </c>
      <c r="E6236" s="251" t="s">
        <v>14993</v>
      </c>
      <c r="F6236" s="251" t="s">
        <v>9974</v>
      </c>
      <c r="G6236" s="251" t="s">
        <v>1364</v>
      </c>
      <c r="H6236" s="251" t="s">
        <v>5202</v>
      </c>
      <c r="I6236" s="257" t="str">
        <f t="shared" si="388"/>
        <v>-00003</v>
      </c>
      <c r="J6236" s="251">
        <v>3</v>
      </c>
      <c r="K6236" s="251">
        <v>3</v>
      </c>
      <c r="M6236" s="251" t="s">
        <v>9958</v>
      </c>
      <c r="N6236" s="251" t="s">
        <v>15248</v>
      </c>
      <c r="O6236" s="251">
        <v>3</v>
      </c>
      <c r="Q6236" s="251" t="s">
        <v>16952</v>
      </c>
      <c r="R6236" s="251" t="s">
        <v>9960</v>
      </c>
      <c r="S6236" s="251" t="s">
        <v>1363</v>
      </c>
      <c r="T6236" s="251" t="str">
        <f t="shared" si="390"/>
        <v>I060643181550BZ220</v>
      </c>
      <c r="W6236" s="251" t="str">
        <f t="shared" si="391"/>
        <v>I060643181550-BZ220</v>
      </c>
    </row>
    <row r="6237" spans="1:23" x14ac:dyDescent="0.3">
      <c r="A6237" s="256" t="str">
        <f t="shared" si="389"/>
        <v>I0606431-81550BZ490-00005</v>
      </c>
      <c r="B6237" s="251" t="s">
        <v>16953</v>
      </c>
      <c r="C6237" s="251" t="s">
        <v>10077</v>
      </c>
      <c r="D6237" s="251" t="s">
        <v>9203</v>
      </c>
      <c r="E6237" s="251" t="s">
        <v>14993</v>
      </c>
      <c r="F6237" s="251" t="s">
        <v>9976</v>
      </c>
      <c r="G6237" s="251" t="s">
        <v>1409</v>
      </c>
      <c r="H6237" s="251" t="s">
        <v>5202</v>
      </c>
      <c r="I6237" s="257" t="str">
        <f t="shared" si="388"/>
        <v>-00005</v>
      </c>
      <c r="J6237" s="251">
        <v>5</v>
      </c>
      <c r="K6237" s="251">
        <v>5</v>
      </c>
      <c r="M6237" s="251" t="s">
        <v>9958</v>
      </c>
      <c r="N6237" s="251" t="s">
        <v>15248</v>
      </c>
      <c r="O6237" s="251">
        <v>5</v>
      </c>
      <c r="Q6237" s="251" t="s">
        <v>16953</v>
      </c>
      <c r="R6237" s="251" t="s">
        <v>9960</v>
      </c>
      <c r="S6237" s="251" t="s">
        <v>1408</v>
      </c>
      <c r="T6237" s="251" t="str">
        <f t="shared" si="390"/>
        <v>I060643181550BZ490</v>
      </c>
      <c r="W6237" s="251" t="str">
        <f t="shared" si="391"/>
        <v>I060643181550-BZ490</v>
      </c>
    </row>
    <row r="6238" spans="1:23" x14ac:dyDescent="0.3">
      <c r="A6238" s="256" t="str">
        <f t="shared" si="389"/>
        <v>I0606431-81551BZ150-00005</v>
      </c>
      <c r="B6238" s="251" t="s">
        <v>16954</v>
      </c>
      <c r="C6238" s="251" t="s">
        <v>10077</v>
      </c>
      <c r="D6238" s="251" t="s">
        <v>9203</v>
      </c>
      <c r="E6238" s="251" t="s">
        <v>14993</v>
      </c>
      <c r="F6238" s="251" t="s">
        <v>9978</v>
      </c>
      <c r="G6238" s="251" t="s">
        <v>1351</v>
      </c>
      <c r="H6238" s="251" t="s">
        <v>3436</v>
      </c>
      <c r="I6238" s="257" t="str">
        <f t="shared" si="388"/>
        <v>-00005</v>
      </c>
      <c r="J6238" s="251">
        <v>5</v>
      </c>
      <c r="K6238" s="251">
        <v>5</v>
      </c>
      <c r="M6238" s="251" t="s">
        <v>9958</v>
      </c>
      <c r="N6238" s="251" t="s">
        <v>15248</v>
      </c>
      <c r="O6238" s="251">
        <v>5</v>
      </c>
      <c r="Q6238" s="251" t="s">
        <v>16954</v>
      </c>
      <c r="R6238" s="251" t="s">
        <v>9960</v>
      </c>
      <c r="S6238" s="251" t="s">
        <v>1350</v>
      </c>
      <c r="T6238" s="251" t="str">
        <f t="shared" si="390"/>
        <v>I060643181551BZ150</v>
      </c>
      <c r="W6238" s="251" t="str">
        <f t="shared" si="391"/>
        <v>I060643181551-BZ150</v>
      </c>
    </row>
    <row r="6239" spans="1:23" x14ac:dyDescent="0.3">
      <c r="A6239" s="256" t="str">
        <f t="shared" si="389"/>
        <v>I0606431-81551BZ240-00002</v>
      </c>
      <c r="B6239" s="251" t="s">
        <v>16955</v>
      </c>
      <c r="C6239" s="251" t="s">
        <v>10077</v>
      </c>
      <c r="D6239" s="251" t="s">
        <v>9203</v>
      </c>
      <c r="E6239" s="251" t="s">
        <v>14993</v>
      </c>
      <c r="F6239" s="251" t="s">
        <v>9980</v>
      </c>
      <c r="G6239" s="251" t="s">
        <v>1373</v>
      </c>
      <c r="H6239" s="251" t="s">
        <v>3436</v>
      </c>
      <c r="I6239" s="257" t="str">
        <f t="shared" si="388"/>
        <v>-00002</v>
      </c>
      <c r="J6239" s="251">
        <v>2</v>
      </c>
      <c r="K6239" s="251">
        <v>2</v>
      </c>
      <c r="M6239" s="251" t="s">
        <v>9958</v>
      </c>
      <c r="N6239" s="251" t="s">
        <v>15248</v>
      </c>
      <c r="O6239" s="251">
        <v>2</v>
      </c>
      <c r="Q6239" s="251" t="s">
        <v>16955</v>
      </c>
      <c r="R6239" s="251" t="s">
        <v>9960</v>
      </c>
      <c r="S6239" s="251" t="s">
        <v>1372</v>
      </c>
      <c r="T6239" s="251" t="str">
        <f t="shared" si="390"/>
        <v>I060643181551BZ240</v>
      </c>
      <c r="W6239" s="251" t="str">
        <f t="shared" si="391"/>
        <v>I060643181551-BZ240</v>
      </c>
    </row>
    <row r="6240" spans="1:23" x14ac:dyDescent="0.3">
      <c r="A6240" s="256" t="str">
        <f t="shared" si="389"/>
        <v>I0606431-81560BZ220-00003</v>
      </c>
      <c r="B6240" s="251" t="s">
        <v>16956</v>
      </c>
      <c r="C6240" s="251" t="s">
        <v>10077</v>
      </c>
      <c r="D6240" s="251" t="s">
        <v>9203</v>
      </c>
      <c r="E6240" s="251" t="s">
        <v>14993</v>
      </c>
      <c r="F6240" s="251" t="s">
        <v>9982</v>
      </c>
      <c r="G6240" s="251" t="s">
        <v>1378</v>
      </c>
      <c r="H6240" s="251" t="s">
        <v>5204</v>
      </c>
      <c r="I6240" s="257" t="str">
        <f t="shared" si="388"/>
        <v>-00003</v>
      </c>
      <c r="J6240" s="251">
        <v>3</v>
      </c>
      <c r="K6240" s="251">
        <v>3</v>
      </c>
      <c r="M6240" s="251" t="s">
        <v>9958</v>
      </c>
      <c r="N6240" s="251" t="s">
        <v>15248</v>
      </c>
      <c r="O6240" s="251">
        <v>3</v>
      </c>
      <c r="Q6240" s="251" t="s">
        <v>16956</v>
      </c>
      <c r="R6240" s="251" t="s">
        <v>9960</v>
      </c>
      <c r="S6240" s="251" t="s">
        <v>1377</v>
      </c>
      <c r="T6240" s="251" t="str">
        <f t="shared" si="390"/>
        <v>I060643181560BZ220</v>
      </c>
      <c r="W6240" s="251" t="str">
        <f t="shared" si="391"/>
        <v>I060643181560-BZ220</v>
      </c>
    </row>
    <row r="6241" spans="1:23" x14ac:dyDescent="0.3">
      <c r="A6241" s="256" t="str">
        <f t="shared" si="389"/>
        <v>I0606431-81560BZ490-00004</v>
      </c>
      <c r="B6241" s="251" t="s">
        <v>16957</v>
      </c>
      <c r="C6241" s="251" t="s">
        <v>10077</v>
      </c>
      <c r="D6241" s="251" t="s">
        <v>9203</v>
      </c>
      <c r="E6241" s="251" t="s">
        <v>14993</v>
      </c>
      <c r="F6241" s="251" t="s">
        <v>9984</v>
      </c>
      <c r="G6241" s="251" t="s">
        <v>1423</v>
      </c>
      <c r="H6241" s="251" t="s">
        <v>5204</v>
      </c>
      <c r="I6241" s="257" t="str">
        <f t="shared" si="388"/>
        <v>-00004</v>
      </c>
      <c r="J6241" s="251">
        <v>4</v>
      </c>
      <c r="K6241" s="251">
        <v>4</v>
      </c>
      <c r="M6241" s="251" t="s">
        <v>9958</v>
      </c>
      <c r="N6241" s="251" t="s">
        <v>15248</v>
      </c>
      <c r="O6241" s="251">
        <v>4</v>
      </c>
      <c r="Q6241" s="251" t="s">
        <v>16957</v>
      </c>
      <c r="R6241" s="251" t="s">
        <v>9960</v>
      </c>
      <c r="S6241" s="251" t="s">
        <v>1422</v>
      </c>
      <c r="T6241" s="251" t="str">
        <f t="shared" si="390"/>
        <v>I060643181560BZ490</v>
      </c>
      <c r="W6241" s="251" t="str">
        <f t="shared" si="391"/>
        <v>I060643181560-BZ490</v>
      </c>
    </row>
    <row r="6242" spans="1:23" x14ac:dyDescent="0.3">
      <c r="A6242" s="256" t="str">
        <f t="shared" si="389"/>
        <v>I0606431-81561BZ150-00007</v>
      </c>
      <c r="B6242" s="251" t="s">
        <v>16958</v>
      </c>
      <c r="C6242" s="251" t="s">
        <v>10077</v>
      </c>
      <c r="D6242" s="251" t="s">
        <v>9203</v>
      </c>
      <c r="E6242" s="251" t="s">
        <v>14993</v>
      </c>
      <c r="F6242" s="251" t="s">
        <v>9986</v>
      </c>
      <c r="G6242" s="251" t="s">
        <v>1359</v>
      </c>
      <c r="H6242" s="251" t="s">
        <v>3443</v>
      </c>
      <c r="I6242" s="257" t="str">
        <f t="shared" si="388"/>
        <v>-00007</v>
      </c>
      <c r="J6242" s="251">
        <v>7</v>
      </c>
      <c r="K6242" s="251">
        <v>7</v>
      </c>
      <c r="M6242" s="251" t="s">
        <v>9958</v>
      </c>
      <c r="N6242" s="251" t="s">
        <v>15248</v>
      </c>
      <c r="O6242" s="251">
        <v>7</v>
      </c>
      <c r="Q6242" s="251" t="s">
        <v>16958</v>
      </c>
      <c r="R6242" s="251" t="s">
        <v>9960</v>
      </c>
      <c r="S6242" s="251" t="s">
        <v>1358</v>
      </c>
      <c r="T6242" s="251" t="str">
        <f t="shared" si="390"/>
        <v>I060643181561BZ150</v>
      </c>
      <c r="W6242" s="251" t="str">
        <f t="shared" si="391"/>
        <v>I060643181561-BZ150</v>
      </c>
    </row>
    <row r="6243" spans="1:23" x14ac:dyDescent="0.3">
      <c r="A6243" s="256" t="str">
        <f t="shared" si="389"/>
        <v>I0606431-81561BZ240-00001</v>
      </c>
      <c r="B6243" s="251" t="s">
        <v>16959</v>
      </c>
      <c r="C6243" s="251" t="s">
        <v>10077</v>
      </c>
      <c r="D6243" s="251" t="s">
        <v>9203</v>
      </c>
      <c r="E6243" s="251" t="s">
        <v>14993</v>
      </c>
      <c r="F6243" s="251" t="s">
        <v>9988</v>
      </c>
      <c r="G6243" s="251" t="s">
        <v>1387</v>
      </c>
      <c r="H6243" s="251" t="s">
        <v>3443</v>
      </c>
      <c r="I6243" s="257" t="str">
        <f t="shared" si="388"/>
        <v>-00001</v>
      </c>
      <c r="J6243" s="251">
        <v>1</v>
      </c>
      <c r="K6243" s="251">
        <v>1</v>
      </c>
      <c r="M6243" s="251" t="s">
        <v>9958</v>
      </c>
      <c r="N6243" s="251" t="s">
        <v>15248</v>
      </c>
      <c r="O6243" s="251">
        <v>1</v>
      </c>
      <c r="Q6243" s="251" t="s">
        <v>16959</v>
      </c>
      <c r="R6243" s="251" t="s">
        <v>9960</v>
      </c>
      <c r="S6243" s="251" t="s">
        <v>1386</v>
      </c>
      <c r="T6243" s="251" t="str">
        <f t="shared" si="390"/>
        <v>I060643181561BZ240</v>
      </c>
      <c r="W6243" s="251" t="str">
        <f t="shared" si="391"/>
        <v>I060643181561-BZ240</v>
      </c>
    </row>
    <row r="6244" spans="1:23" x14ac:dyDescent="0.3">
      <c r="A6244" s="256" t="str">
        <f t="shared" si="389"/>
        <v>I0606431-81561BZ320-00002</v>
      </c>
      <c r="B6244" s="251" t="s">
        <v>16960</v>
      </c>
      <c r="C6244" s="251" t="s">
        <v>10077</v>
      </c>
      <c r="D6244" s="251" t="s">
        <v>9203</v>
      </c>
      <c r="E6244" s="251" t="s">
        <v>14993</v>
      </c>
      <c r="F6244" s="251" t="s">
        <v>9990</v>
      </c>
      <c r="G6244" s="251" t="s">
        <v>1428</v>
      </c>
      <c r="H6244" s="251" t="s">
        <v>3443</v>
      </c>
      <c r="I6244" s="257" t="str">
        <f t="shared" si="388"/>
        <v>-00002</v>
      </c>
      <c r="J6244" s="251">
        <v>2</v>
      </c>
      <c r="K6244" s="251">
        <v>2</v>
      </c>
      <c r="M6244" s="251" t="s">
        <v>9958</v>
      </c>
      <c r="N6244" s="251" t="s">
        <v>15248</v>
      </c>
      <c r="O6244" s="251">
        <v>2</v>
      </c>
      <c r="Q6244" s="251" t="s">
        <v>16960</v>
      </c>
      <c r="R6244" s="251" t="s">
        <v>9960</v>
      </c>
      <c r="S6244" s="251" t="s">
        <v>1427</v>
      </c>
      <c r="T6244" s="251" t="str">
        <f t="shared" si="390"/>
        <v>I060643181561BZ320</v>
      </c>
      <c r="W6244" s="251" t="str">
        <f t="shared" si="391"/>
        <v>I060643181561-BZ320</v>
      </c>
    </row>
    <row r="6245" spans="1:23" x14ac:dyDescent="0.3">
      <c r="A6245" s="256" t="str">
        <f t="shared" si="389"/>
        <v>I0606431-81590BZ051-00004</v>
      </c>
      <c r="B6245" s="251" t="s">
        <v>16961</v>
      </c>
      <c r="C6245" s="251" t="s">
        <v>10077</v>
      </c>
      <c r="D6245" s="251" t="s">
        <v>9203</v>
      </c>
      <c r="E6245" s="251" t="s">
        <v>14993</v>
      </c>
      <c r="F6245" s="251" t="s">
        <v>9992</v>
      </c>
      <c r="G6245" s="251" t="s">
        <v>5230</v>
      </c>
      <c r="H6245" s="251" t="s">
        <v>770</v>
      </c>
      <c r="I6245" s="257" t="str">
        <f t="shared" si="388"/>
        <v>-00004</v>
      </c>
      <c r="J6245" s="251">
        <v>4</v>
      </c>
      <c r="K6245" s="251">
        <v>4</v>
      </c>
      <c r="M6245" s="251" t="s">
        <v>9958</v>
      </c>
      <c r="N6245" s="251" t="s">
        <v>15248</v>
      </c>
      <c r="O6245" s="251">
        <v>4</v>
      </c>
      <c r="Q6245" s="251" t="s">
        <v>16961</v>
      </c>
      <c r="R6245" s="251" t="s">
        <v>9960</v>
      </c>
      <c r="S6245" s="251" t="s">
        <v>4062</v>
      </c>
      <c r="T6245" s="251" t="str">
        <f t="shared" si="390"/>
        <v>I060643181590BZ051</v>
      </c>
      <c r="W6245" s="251" t="str">
        <f t="shared" si="391"/>
        <v>I060643181590-BZ051</v>
      </c>
    </row>
    <row r="6246" spans="1:23" x14ac:dyDescent="0.3">
      <c r="A6246" s="256" t="str">
        <f t="shared" si="389"/>
        <v>I0606431-9004951143-00001</v>
      </c>
      <c r="B6246" s="251" t="s">
        <v>16962</v>
      </c>
      <c r="C6246" s="251" t="s">
        <v>10077</v>
      </c>
      <c r="D6246" s="251" t="s">
        <v>9203</v>
      </c>
      <c r="E6246" s="251" t="s">
        <v>14993</v>
      </c>
      <c r="F6246" s="251" t="s">
        <v>9995</v>
      </c>
      <c r="G6246" s="251" t="s">
        <v>1567</v>
      </c>
      <c r="H6246" s="251" t="s">
        <v>3393</v>
      </c>
      <c r="I6246" s="257" t="str">
        <f t="shared" si="388"/>
        <v>-00001</v>
      </c>
      <c r="J6246" s="251">
        <v>1</v>
      </c>
      <c r="K6246" s="251">
        <v>1</v>
      </c>
      <c r="M6246" s="251" t="s">
        <v>10007</v>
      </c>
      <c r="N6246" s="251" t="s">
        <v>15248</v>
      </c>
      <c r="O6246" s="251">
        <v>1</v>
      </c>
      <c r="Q6246" s="251" t="s">
        <v>16962</v>
      </c>
      <c r="R6246" s="251" t="s">
        <v>9960</v>
      </c>
      <c r="S6246" s="251">
        <v>9004951143</v>
      </c>
      <c r="T6246" s="251" t="str">
        <f t="shared" si="390"/>
        <v>I06064319004951143</v>
      </c>
      <c r="W6246" s="251" t="str">
        <f t="shared" si="391"/>
        <v>I060643190049-51143</v>
      </c>
    </row>
    <row r="6247" spans="1:23" x14ac:dyDescent="0.3">
      <c r="A6247" s="256" t="str">
        <f t="shared" si="389"/>
        <v>I0606431-9004A81005-00003</v>
      </c>
      <c r="B6247" s="251" t="s">
        <v>16963</v>
      </c>
      <c r="C6247" s="251" t="s">
        <v>10077</v>
      </c>
      <c r="D6247" s="251" t="s">
        <v>9203</v>
      </c>
      <c r="E6247" s="251" t="s">
        <v>14993</v>
      </c>
      <c r="F6247" s="251" t="s">
        <v>9997</v>
      </c>
      <c r="G6247" s="251" t="s">
        <v>1566</v>
      </c>
      <c r="H6247" s="251" t="s">
        <v>3393</v>
      </c>
      <c r="I6247" s="257" t="str">
        <f t="shared" si="388"/>
        <v>-00003</v>
      </c>
      <c r="J6247" s="251">
        <v>3</v>
      </c>
      <c r="K6247" s="251">
        <v>3</v>
      </c>
      <c r="M6247" s="251" t="s">
        <v>10007</v>
      </c>
      <c r="N6247" s="251" t="s">
        <v>15248</v>
      </c>
      <c r="O6247" s="251">
        <v>3</v>
      </c>
      <c r="Q6247" s="251" t="s">
        <v>16963</v>
      </c>
      <c r="R6247" s="251" t="s">
        <v>9960</v>
      </c>
      <c r="S6247" s="251" t="s">
        <v>1565</v>
      </c>
      <c r="T6247" s="251" t="str">
        <f t="shared" si="390"/>
        <v>I06064319004A81005</v>
      </c>
      <c r="W6247" s="251" t="str">
        <f t="shared" si="391"/>
        <v>I06064319004A-81005</v>
      </c>
    </row>
    <row r="6248" spans="1:23" x14ac:dyDescent="0.3">
      <c r="A6248" s="256" t="str">
        <f t="shared" si="389"/>
        <v>I0606431-9004A81006-00007</v>
      </c>
      <c r="B6248" s="251" t="s">
        <v>16964</v>
      </c>
      <c r="C6248" s="251" t="s">
        <v>10077</v>
      </c>
      <c r="D6248" s="251" t="s">
        <v>9203</v>
      </c>
      <c r="E6248" s="251" t="s">
        <v>14993</v>
      </c>
      <c r="F6248" s="251" t="s">
        <v>10000</v>
      </c>
      <c r="G6248" s="251" t="s">
        <v>1574</v>
      </c>
      <c r="H6248" s="251" t="s">
        <v>3393</v>
      </c>
      <c r="I6248" s="257" t="str">
        <f t="shared" si="388"/>
        <v>-00007</v>
      </c>
      <c r="J6248" s="251">
        <v>7</v>
      </c>
      <c r="K6248" s="251">
        <v>7</v>
      </c>
      <c r="M6248" s="251" t="s">
        <v>10007</v>
      </c>
      <c r="N6248" s="251" t="s">
        <v>15248</v>
      </c>
      <c r="O6248" s="251">
        <v>7</v>
      </c>
      <c r="Q6248" s="251" t="s">
        <v>16964</v>
      </c>
      <c r="R6248" s="251" t="s">
        <v>9960</v>
      </c>
      <c r="S6248" s="251" t="s">
        <v>1573</v>
      </c>
      <c r="T6248" s="251" t="str">
        <f t="shared" si="390"/>
        <v>I06064319004A81006</v>
      </c>
      <c r="W6248" s="251" t="str">
        <f t="shared" si="391"/>
        <v>I06064319004A-81006</v>
      </c>
    </row>
    <row r="6249" spans="1:23" x14ac:dyDescent="0.3">
      <c r="A6249" s="256" t="str">
        <f t="shared" si="389"/>
        <v>I0606431-9004A81007-00002</v>
      </c>
      <c r="B6249" s="251" t="s">
        <v>16965</v>
      </c>
      <c r="C6249" s="251" t="s">
        <v>10077</v>
      </c>
      <c r="D6249" s="251" t="s">
        <v>9203</v>
      </c>
      <c r="E6249" s="251" t="s">
        <v>14993</v>
      </c>
      <c r="F6249" s="251" t="s">
        <v>10002</v>
      </c>
      <c r="G6249" s="251" t="s">
        <v>1576</v>
      </c>
      <c r="H6249" s="251" t="s">
        <v>3393</v>
      </c>
      <c r="I6249" s="257" t="str">
        <f t="shared" si="388"/>
        <v>-00002</v>
      </c>
      <c r="J6249" s="251">
        <v>2</v>
      </c>
      <c r="K6249" s="251">
        <v>2</v>
      </c>
      <c r="M6249" s="251" t="s">
        <v>10003</v>
      </c>
      <c r="N6249" s="251" t="s">
        <v>15248</v>
      </c>
      <c r="O6249" s="251">
        <v>2</v>
      </c>
      <c r="Q6249" s="251" t="s">
        <v>16965</v>
      </c>
      <c r="R6249" s="251" t="s">
        <v>9960</v>
      </c>
      <c r="S6249" s="251" t="s">
        <v>1575</v>
      </c>
      <c r="T6249" s="251" t="str">
        <f t="shared" si="390"/>
        <v>I06064319004A81007</v>
      </c>
      <c r="W6249" s="251" t="str">
        <f t="shared" si="391"/>
        <v>I06064319004A-81007</v>
      </c>
    </row>
    <row r="6250" spans="1:23" x14ac:dyDescent="0.3">
      <c r="A6250" s="256" t="str">
        <f t="shared" si="389"/>
        <v>I0606431-9004A81011-00003</v>
      </c>
      <c r="B6250" s="251" t="s">
        <v>16966</v>
      </c>
      <c r="C6250" s="251" t="s">
        <v>10077</v>
      </c>
      <c r="D6250" s="251" t="s">
        <v>9203</v>
      </c>
      <c r="E6250" s="251" t="s">
        <v>14993</v>
      </c>
      <c r="F6250" s="251" t="s">
        <v>10005</v>
      </c>
      <c r="G6250" s="251" t="s">
        <v>1605</v>
      </c>
      <c r="H6250" s="251" t="s">
        <v>3393</v>
      </c>
      <c r="I6250" s="257" t="str">
        <f t="shared" si="388"/>
        <v>-00003</v>
      </c>
      <c r="J6250" s="251">
        <v>3</v>
      </c>
      <c r="K6250" s="251">
        <v>3</v>
      </c>
      <c r="M6250" s="251" t="s">
        <v>10007</v>
      </c>
      <c r="N6250" s="251" t="s">
        <v>15248</v>
      </c>
      <c r="O6250" s="251">
        <v>3</v>
      </c>
      <c r="Q6250" s="251" t="s">
        <v>16966</v>
      </c>
      <c r="R6250" s="251" t="s">
        <v>9960</v>
      </c>
      <c r="S6250" s="251" t="s">
        <v>1604</v>
      </c>
      <c r="T6250" s="251" t="str">
        <f t="shared" si="390"/>
        <v>I06064319004A81011</v>
      </c>
      <c r="W6250" s="251" t="str">
        <f t="shared" si="391"/>
        <v>I06064319004A-81011</v>
      </c>
    </row>
    <row r="6251" spans="1:23" x14ac:dyDescent="0.3">
      <c r="A6251" s="256" t="str">
        <f t="shared" si="389"/>
        <v>I0606431-9004A81026-00016</v>
      </c>
      <c r="B6251" s="251" t="s">
        <v>16967</v>
      </c>
      <c r="C6251" s="251" t="s">
        <v>10077</v>
      </c>
      <c r="D6251" s="251" t="s">
        <v>9203</v>
      </c>
      <c r="E6251" s="251" t="s">
        <v>14993</v>
      </c>
      <c r="F6251" s="251" t="s">
        <v>10009</v>
      </c>
      <c r="G6251" s="251" t="s">
        <v>1624</v>
      </c>
      <c r="H6251" s="251" t="s">
        <v>3393</v>
      </c>
      <c r="I6251" s="257" t="str">
        <f t="shared" si="388"/>
        <v>-00016</v>
      </c>
      <c r="J6251" s="251">
        <v>16</v>
      </c>
      <c r="K6251" s="251">
        <v>16</v>
      </c>
      <c r="M6251" s="251" t="s">
        <v>10007</v>
      </c>
      <c r="N6251" s="251" t="s">
        <v>15248</v>
      </c>
      <c r="O6251" s="251">
        <v>16</v>
      </c>
      <c r="Q6251" s="251" t="s">
        <v>16967</v>
      </c>
      <c r="R6251" s="251" t="s">
        <v>9960</v>
      </c>
      <c r="S6251" s="251" t="s">
        <v>1623</v>
      </c>
      <c r="T6251" s="251" t="str">
        <f t="shared" si="390"/>
        <v>I06064319004A81026</v>
      </c>
      <c r="W6251" s="251" t="str">
        <f t="shared" si="391"/>
        <v>I06064319004A-81026</v>
      </c>
    </row>
    <row r="6252" spans="1:23" x14ac:dyDescent="0.3">
      <c r="A6252" s="256" t="str">
        <f t="shared" si="389"/>
        <v>I0606431-9004A81027-00002</v>
      </c>
      <c r="B6252" s="251" t="s">
        <v>16968</v>
      </c>
      <c r="C6252" s="251" t="s">
        <v>10077</v>
      </c>
      <c r="D6252" s="251" t="s">
        <v>9203</v>
      </c>
      <c r="E6252" s="251" t="s">
        <v>14993</v>
      </c>
      <c r="F6252" s="251" t="s">
        <v>10012</v>
      </c>
      <c r="G6252" s="251" t="s">
        <v>1617</v>
      </c>
      <c r="H6252" s="251" t="s">
        <v>3393</v>
      </c>
      <c r="I6252" s="257" t="str">
        <f t="shared" si="388"/>
        <v>-00002</v>
      </c>
      <c r="J6252" s="251">
        <v>2</v>
      </c>
      <c r="K6252" s="251">
        <v>2</v>
      </c>
      <c r="M6252" s="251" t="s">
        <v>10007</v>
      </c>
      <c r="N6252" s="251" t="s">
        <v>15248</v>
      </c>
      <c r="O6252" s="251">
        <v>2</v>
      </c>
      <c r="Q6252" s="251" t="s">
        <v>16968</v>
      </c>
      <c r="R6252" s="251" t="s">
        <v>9960</v>
      </c>
      <c r="S6252" s="251" t="s">
        <v>1616</v>
      </c>
      <c r="T6252" s="251" t="str">
        <f t="shared" si="390"/>
        <v>I06064319004A81027</v>
      </c>
      <c r="W6252" s="251" t="str">
        <f t="shared" si="391"/>
        <v>I06064319004A-81027</v>
      </c>
    </row>
    <row r="6253" spans="1:23" x14ac:dyDescent="0.3">
      <c r="A6253" s="256" t="str">
        <f t="shared" si="389"/>
        <v>I0606432-81580BZ051-00004</v>
      </c>
      <c r="B6253" s="251" t="s">
        <v>16969</v>
      </c>
      <c r="C6253" s="251" t="s">
        <v>10077</v>
      </c>
      <c r="D6253" s="251" t="s">
        <v>16970</v>
      </c>
      <c r="E6253" s="251" t="s">
        <v>14993</v>
      </c>
      <c r="F6253" s="251" t="s">
        <v>9957</v>
      </c>
      <c r="G6253" s="251" t="s">
        <v>5226</v>
      </c>
      <c r="H6253" s="251" t="s">
        <v>758</v>
      </c>
      <c r="I6253" s="257" t="str">
        <f t="shared" si="388"/>
        <v>-00004</v>
      </c>
      <c r="J6253" s="251">
        <v>4</v>
      </c>
      <c r="K6253" s="251">
        <v>4</v>
      </c>
      <c r="M6253" s="251" t="s">
        <v>9958</v>
      </c>
      <c r="N6253" s="251" t="s">
        <v>16572</v>
      </c>
      <c r="O6253" s="251">
        <v>4</v>
      </c>
      <c r="Q6253" s="251" t="s">
        <v>16969</v>
      </c>
      <c r="R6253" s="251" t="s">
        <v>10017</v>
      </c>
      <c r="S6253" s="251" t="s">
        <v>4065</v>
      </c>
      <c r="T6253" s="251" t="str">
        <f t="shared" si="390"/>
        <v>I060643281580BZ051</v>
      </c>
      <c r="W6253" s="251" t="str">
        <f t="shared" si="391"/>
        <v>I060643281580-BZ051</v>
      </c>
    </row>
    <row r="6254" spans="1:23" x14ac:dyDescent="0.3">
      <c r="A6254" s="256" t="str">
        <f t="shared" si="389"/>
        <v>I0606432-81591BZ040-00001</v>
      </c>
      <c r="B6254" s="251" t="s">
        <v>16971</v>
      </c>
      <c r="C6254" s="251" t="s">
        <v>10077</v>
      </c>
      <c r="D6254" s="251" t="s">
        <v>16970</v>
      </c>
      <c r="E6254" s="251" t="s">
        <v>14993</v>
      </c>
      <c r="F6254" s="251" t="s">
        <v>9962</v>
      </c>
      <c r="G6254" s="251" t="s">
        <v>1461</v>
      </c>
      <c r="H6254" s="251" t="s">
        <v>5219</v>
      </c>
      <c r="I6254" s="257" t="str">
        <f t="shared" si="388"/>
        <v>-00001</v>
      </c>
      <c r="J6254" s="251">
        <v>1</v>
      </c>
      <c r="K6254" s="251">
        <v>1</v>
      </c>
      <c r="M6254" s="251" t="s">
        <v>9958</v>
      </c>
      <c r="N6254" s="251" t="s">
        <v>16572</v>
      </c>
      <c r="O6254" s="251">
        <v>1</v>
      </c>
      <c r="Q6254" s="251" t="s">
        <v>16971</v>
      </c>
      <c r="R6254" s="251" t="s">
        <v>10017</v>
      </c>
      <c r="S6254" s="251" t="s">
        <v>1460</v>
      </c>
      <c r="T6254" s="251" t="str">
        <f t="shared" si="390"/>
        <v>I060643281591BZ040</v>
      </c>
      <c r="W6254" s="251" t="str">
        <f t="shared" si="391"/>
        <v>I060643281591-BZ040</v>
      </c>
    </row>
    <row r="6255" spans="1:23" x14ac:dyDescent="0.3">
      <c r="A6255" s="256" t="str">
        <f t="shared" si="389"/>
        <v>I0606432-87917BZ010-00011</v>
      </c>
      <c r="B6255" s="251" t="s">
        <v>16972</v>
      </c>
      <c r="C6255" s="251" t="s">
        <v>10077</v>
      </c>
      <c r="D6255" s="251" t="s">
        <v>16970</v>
      </c>
      <c r="E6255" s="251" t="s">
        <v>14993</v>
      </c>
      <c r="F6255" s="251" t="s">
        <v>9964</v>
      </c>
      <c r="G6255" s="251" t="s">
        <v>1515</v>
      </c>
      <c r="H6255" s="251" t="s">
        <v>10109</v>
      </c>
      <c r="I6255" s="257" t="str">
        <f t="shared" si="388"/>
        <v>-00011</v>
      </c>
      <c r="J6255" s="251">
        <v>11</v>
      </c>
      <c r="K6255" s="251">
        <v>11</v>
      </c>
      <c r="M6255" s="251" t="s">
        <v>10007</v>
      </c>
      <c r="N6255" s="251" t="s">
        <v>16572</v>
      </c>
      <c r="O6255" s="251">
        <v>11</v>
      </c>
      <c r="Q6255" s="251" t="s">
        <v>16972</v>
      </c>
      <c r="R6255" s="251" t="s">
        <v>10017</v>
      </c>
      <c r="S6255" s="251" t="s">
        <v>1514</v>
      </c>
      <c r="T6255" s="251" t="str">
        <f t="shared" si="390"/>
        <v>I060643287917BZ010</v>
      </c>
      <c r="W6255" s="251" t="str">
        <f t="shared" si="391"/>
        <v>I060643287917-BZ010</v>
      </c>
    </row>
    <row r="6256" spans="1:23" x14ac:dyDescent="0.3">
      <c r="A6256" s="256" t="str">
        <f t="shared" si="389"/>
        <v>I0606432-87947BZ010-00003</v>
      </c>
      <c r="B6256" s="251" t="s">
        <v>16973</v>
      </c>
      <c r="C6256" s="251" t="s">
        <v>10077</v>
      </c>
      <c r="D6256" s="251" t="s">
        <v>16970</v>
      </c>
      <c r="E6256" s="251" t="s">
        <v>14993</v>
      </c>
      <c r="F6256" s="251" t="s">
        <v>9966</v>
      </c>
      <c r="G6256" s="251" t="s">
        <v>1519</v>
      </c>
      <c r="H6256" s="251" t="s">
        <v>10109</v>
      </c>
      <c r="I6256" s="257" t="str">
        <f t="shared" si="388"/>
        <v>-00003</v>
      </c>
      <c r="J6256" s="251">
        <v>3</v>
      </c>
      <c r="K6256" s="251">
        <v>3</v>
      </c>
      <c r="M6256" s="251" t="s">
        <v>10007</v>
      </c>
      <c r="N6256" s="251" t="s">
        <v>16572</v>
      </c>
      <c r="O6256" s="251">
        <v>3</v>
      </c>
      <c r="Q6256" s="251" t="s">
        <v>16973</v>
      </c>
      <c r="R6256" s="251" t="s">
        <v>10017</v>
      </c>
      <c r="S6256" s="251" t="s">
        <v>1518</v>
      </c>
      <c r="T6256" s="251" t="str">
        <f t="shared" si="390"/>
        <v>I060643287947BZ010</v>
      </c>
      <c r="W6256" s="251" t="str">
        <f t="shared" si="391"/>
        <v>I060643287947-BZ010</v>
      </c>
    </row>
    <row r="6257" spans="1:23" x14ac:dyDescent="0.3">
      <c r="A6257" s="256" t="str">
        <f t="shared" si="389"/>
        <v>I0606433-81550BZ310-00001</v>
      </c>
      <c r="B6257" s="251" t="s">
        <v>16974</v>
      </c>
      <c r="C6257" s="251" t="s">
        <v>10077</v>
      </c>
      <c r="D6257" s="251" t="s">
        <v>16975</v>
      </c>
      <c r="E6257" s="251" t="s">
        <v>14993</v>
      </c>
      <c r="F6257" s="251" t="s">
        <v>9957</v>
      </c>
      <c r="G6257" s="251" t="s">
        <v>1392</v>
      </c>
      <c r="H6257" s="251" t="s">
        <v>5202</v>
      </c>
      <c r="I6257" s="257" t="str">
        <f t="shared" si="388"/>
        <v>-00001</v>
      </c>
      <c r="J6257" s="251">
        <v>1</v>
      </c>
      <c r="K6257" s="251">
        <v>1</v>
      </c>
      <c r="M6257" s="251" t="s">
        <v>9958</v>
      </c>
      <c r="N6257" s="251" t="s">
        <v>15610</v>
      </c>
      <c r="O6257" s="251">
        <v>1</v>
      </c>
      <c r="Q6257" s="251" t="s">
        <v>16974</v>
      </c>
      <c r="R6257" s="251" t="s">
        <v>10028</v>
      </c>
      <c r="S6257" s="251" t="s">
        <v>1391</v>
      </c>
      <c r="T6257" s="251" t="str">
        <f t="shared" si="390"/>
        <v>I060643381550BZ310</v>
      </c>
      <c r="W6257" s="251" t="str">
        <f t="shared" si="391"/>
        <v>I060643381550-BZ310</v>
      </c>
    </row>
    <row r="6258" spans="1:23" x14ac:dyDescent="0.3">
      <c r="A6258" s="256" t="str">
        <f t="shared" si="389"/>
        <v>I0606433-81555BZ010-00001</v>
      </c>
      <c r="B6258" s="251" t="s">
        <v>16976</v>
      </c>
      <c r="C6258" s="251" t="s">
        <v>10077</v>
      </c>
      <c r="D6258" s="251" t="s">
        <v>16975</v>
      </c>
      <c r="E6258" s="251" t="s">
        <v>14993</v>
      </c>
      <c r="F6258" s="251" t="s">
        <v>9962</v>
      </c>
      <c r="G6258" s="251" t="s">
        <v>1275</v>
      </c>
      <c r="H6258" s="251" t="s">
        <v>10298</v>
      </c>
      <c r="I6258" s="257" t="str">
        <f t="shared" si="388"/>
        <v>-00001</v>
      </c>
      <c r="J6258" s="251">
        <v>1</v>
      </c>
      <c r="K6258" s="251">
        <v>1</v>
      </c>
      <c r="M6258" s="251" t="s">
        <v>10007</v>
      </c>
      <c r="N6258" s="251" t="s">
        <v>15610</v>
      </c>
      <c r="O6258" s="251">
        <v>1</v>
      </c>
      <c r="Q6258" s="251" t="s">
        <v>16976</v>
      </c>
      <c r="R6258" s="251" t="s">
        <v>10028</v>
      </c>
      <c r="S6258" s="251" t="s">
        <v>1274</v>
      </c>
      <c r="T6258" s="251" t="str">
        <f t="shared" si="390"/>
        <v>I060643381555BZ010</v>
      </c>
      <c r="W6258" s="251" t="str">
        <f t="shared" si="391"/>
        <v>I060643381555-BZ010</v>
      </c>
    </row>
    <row r="6259" spans="1:23" x14ac:dyDescent="0.3">
      <c r="A6259" s="256" t="str">
        <f t="shared" si="389"/>
        <v>I0606433-81555BZ070-00001</v>
      </c>
      <c r="B6259" s="251" t="s">
        <v>16977</v>
      </c>
      <c r="C6259" s="251" t="s">
        <v>10077</v>
      </c>
      <c r="D6259" s="251" t="s">
        <v>16975</v>
      </c>
      <c r="E6259" s="251" t="s">
        <v>14993</v>
      </c>
      <c r="F6259" s="251" t="s">
        <v>9964</v>
      </c>
      <c r="G6259" s="251" t="s">
        <v>1348</v>
      </c>
      <c r="H6259" s="251" t="s">
        <v>10115</v>
      </c>
      <c r="I6259" s="257" t="str">
        <f t="shared" si="388"/>
        <v>-00001</v>
      </c>
      <c r="J6259" s="251">
        <v>1</v>
      </c>
      <c r="K6259" s="251">
        <v>1</v>
      </c>
      <c r="M6259" s="251" t="s">
        <v>10007</v>
      </c>
      <c r="N6259" s="251" t="s">
        <v>15610</v>
      </c>
      <c r="O6259" s="251">
        <v>1</v>
      </c>
      <c r="Q6259" s="251" t="s">
        <v>16977</v>
      </c>
      <c r="R6259" s="251" t="s">
        <v>10028</v>
      </c>
      <c r="S6259" s="251" t="s">
        <v>1347</v>
      </c>
      <c r="T6259" s="251" t="str">
        <f t="shared" si="390"/>
        <v>I060643381555BZ070</v>
      </c>
      <c r="W6259" s="251" t="str">
        <f t="shared" si="391"/>
        <v>I060643381555-BZ070</v>
      </c>
    </row>
    <row r="6260" spans="1:23" x14ac:dyDescent="0.3">
      <c r="A6260" s="256" t="str">
        <f t="shared" si="389"/>
        <v>I0606433-81560BZ310-00001</v>
      </c>
      <c r="B6260" s="251" t="s">
        <v>16978</v>
      </c>
      <c r="C6260" s="251" t="s">
        <v>10077</v>
      </c>
      <c r="D6260" s="251" t="s">
        <v>16975</v>
      </c>
      <c r="E6260" s="251" t="s">
        <v>14993</v>
      </c>
      <c r="F6260" s="251" t="s">
        <v>9966</v>
      </c>
      <c r="G6260" s="251" t="s">
        <v>1401</v>
      </c>
      <c r="H6260" s="251" t="s">
        <v>5204</v>
      </c>
      <c r="I6260" s="257" t="str">
        <f t="shared" si="388"/>
        <v>-00001</v>
      </c>
      <c r="J6260" s="251">
        <v>1</v>
      </c>
      <c r="K6260" s="251">
        <v>1</v>
      </c>
      <c r="M6260" s="251" t="s">
        <v>9958</v>
      </c>
      <c r="N6260" s="251" t="s">
        <v>15610</v>
      </c>
      <c r="O6260" s="251">
        <v>1</v>
      </c>
      <c r="Q6260" s="251" t="s">
        <v>16978</v>
      </c>
      <c r="R6260" s="251" t="s">
        <v>10028</v>
      </c>
      <c r="S6260" s="251" t="s">
        <v>1400</v>
      </c>
      <c r="T6260" s="251" t="str">
        <f t="shared" si="390"/>
        <v>I060643381560BZ310</v>
      </c>
      <c r="W6260" s="251" t="str">
        <f t="shared" si="391"/>
        <v>I060643381560-BZ310</v>
      </c>
    </row>
    <row r="6261" spans="1:23" x14ac:dyDescent="0.3">
      <c r="A6261" s="256" t="str">
        <f t="shared" si="389"/>
        <v>I0706450-9004951125-00013</v>
      </c>
      <c r="B6261" s="251" t="s">
        <v>16979</v>
      </c>
      <c r="C6261" s="251" t="s">
        <v>10117</v>
      </c>
      <c r="D6261" s="251" t="s">
        <v>16980</v>
      </c>
      <c r="E6261" s="251" t="s">
        <v>14993</v>
      </c>
      <c r="F6261" s="251" t="s">
        <v>9957</v>
      </c>
      <c r="G6261" s="251" t="s">
        <v>1561</v>
      </c>
      <c r="H6261" s="251" t="s">
        <v>3393</v>
      </c>
      <c r="I6261" s="257" t="str">
        <f t="shared" si="388"/>
        <v>-00013</v>
      </c>
      <c r="J6261" s="251">
        <v>13</v>
      </c>
      <c r="K6261" s="251">
        <v>13</v>
      </c>
      <c r="M6261" s="251" t="s">
        <v>10003</v>
      </c>
      <c r="N6261" s="251" t="s">
        <v>15248</v>
      </c>
      <c r="O6261" s="251">
        <v>13</v>
      </c>
      <c r="Q6261" s="251" t="s">
        <v>16979</v>
      </c>
      <c r="R6261" s="251" t="s">
        <v>9960</v>
      </c>
      <c r="S6261" s="251">
        <v>9004951125</v>
      </c>
      <c r="T6261" s="251" t="str">
        <f t="shared" si="390"/>
        <v>I07064509004951125</v>
      </c>
      <c r="W6261" s="251" t="str">
        <f t="shared" si="391"/>
        <v>I070645090049-51125</v>
      </c>
    </row>
    <row r="6262" spans="1:23" x14ac:dyDescent="0.3">
      <c r="A6262" s="256" t="str">
        <f t="shared" si="389"/>
        <v>I0706451-81110BZ050-00002</v>
      </c>
      <c r="B6262" s="251" t="s">
        <v>16981</v>
      </c>
      <c r="C6262" s="251" t="s">
        <v>10117</v>
      </c>
      <c r="D6262" s="251" t="s">
        <v>16982</v>
      </c>
      <c r="E6262" s="251" t="s">
        <v>14993</v>
      </c>
      <c r="F6262" s="251" t="s">
        <v>9957</v>
      </c>
      <c r="G6262" s="251" t="s">
        <v>1015</v>
      </c>
      <c r="H6262" s="251" t="s">
        <v>10123</v>
      </c>
      <c r="I6262" s="257" t="str">
        <f t="shared" si="388"/>
        <v>-00002</v>
      </c>
      <c r="J6262" s="251">
        <v>2</v>
      </c>
      <c r="K6262" s="251">
        <v>2</v>
      </c>
      <c r="M6262" s="251" t="s">
        <v>9958</v>
      </c>
      <c r="N6262" s="251" t="s">
        <v>16572</v>
      </c>
      <c r="O6262" s="251">
        <v>2</v>
      </c>
      <c r="Q6262" s="251" t="s">
        <v>16981</v>
      </c>
      <c r="R6262" s="251" t="s">
        <v>10017</v>
      </c>
      <c r="S6262" s="251" t="s">
        <v>1014</v>
      </c>
      <c r="T6262" s="251" t="str">
        <f t="shared" si="390"/>
        <v>I070645181110BZ050</v>
      </c>
      <c r="W6262" s="251" t="str">
        <f t="shared" si="391"/>
        <v>I070645181110-BZ050</v>
      </c>
    </row>
    <row r="6263" spans="1:23" x14ac:dyDescent="0.3">
      <c r="A6263" s="256" t="str">
        <f t="shared" si="389"/>
        <v>I0706451-81110BZ800-00003</v>
      </c>
      <c r="B6263" s="251" t="s">
        <v>16983</v>
      </c>
      <c r="C6263" s="251" t="s">
        <v>10117</v>
      </c>
      <c r="D6263" s="251" t="s">
        <v>16982</v>
      </c>
      <c r="E6263" s="251" t="s">
        <v>14993</v>
      </c>
      <c r="F6263" s="251" t="s">
        <v>9962</v>
      </c>
      <c r="G6263" s="251" t="s">
        <v>3420</v>
      </c>
      <c r="H6263" s="251" t="s">
        <v>3422</v>
      </c>
      <c r="I6263" s="257" t="str">
        <f t="shared" si="388"/>
        <v>-00003</v>
      </c>
      <c r="J6263" s="251">
        <v>3</v>
      </c>
      <c r="K6263" s="251">
        <v>3</v>
      </c>
      <c r="M6263" s="251" t="s">
        <v>9958</v>
      </c>
      <c r="N6263" s="251" t="s">
        <v>16572</v>
      </c>
      <c r="O6263" s="251">
        <v>3</v>
      </c>
      <c r="Q6263" s="251" t="s">
        <v>16983</v>
      </c>
      <c r="R6263" s="251" t="s">
        <v>10017</v>
      </c>
      <c r="S6263" s="251" t="s">
        <v>3419</v>
      </c>
      <c r="T6263" s="251" t="str">
        <f t="shared" si="390"/>
        <v>I070645181110BZ800</v>
      </c>
      <c r="W6263" s="251" t="str">
        <f t="shared" si="391"/>
        <v>I070645181110-BZ800</v>
      </c>
    </row>
    <row r="6264" spans="1:23" x14ac:dyDescent="0.3">
      <c r="A6264" s="256" t="str">
        <f t="shared" si="389"/>
        <v>I0706451-81110BZ840-00003</v>
      </c>
      <c r="B6264" s="251" t="s">
        <v>16984</v>
      </c>
      <c r="C6264" s="251" t="s">
        <v>10117</v>
      </c>
      <c r="D6264" s="251" t="s">
        <v>16982</v>
      </c>
      <c r="E6264" s="251" t="s">
        <v>14993</v>
      </c>
      <c r="F6264" s="251" t="s">
        <v>9964</v>
      </c>
      <c r="G6264" s="251" t="s">
        <v>3424</v>
      </c>
      <c r="H6264" s="251" t="s">
        <v>3422</v>
      </c>
      <c r="I6264" s="257" t="str">
        <f t="shared" si="388"/>
        <v>-00003</v>
      </c>
      <c r="J6264" s="251">
        <v>3</v>
      </c>
      <c r="K6264" s="251">
        <v>3</v>
      </c>
      <c r="M6264" s="251" t="s">
        <v>9958</v>
      </c>
      <c r="N6264" s="251" t="s">
        <v>16572</v>
      </c>
      <c r="O6264" s="251">
        <v>3</v>
      </c>
      <c r="Q6264" s="251" t="s">
        <v>16984</v>
      </c>
      <c r="R6264" s="251" t="s">
        <v>10017</v>
      </c>
      <c r="S6264" s="251" t="s">
        <v>3423</v>
      </c>
      <c r="T6264" s="251" t="str">
        <f t="shared" si="390"/>
        <v>I070645181110BZ840</v>
      </c>
      <c r="W6264" s="251" t="str">
        <f t="shared" si="391"/>
        <v>I070645181110-BZ840</v>
      </c>
    </row>
    <row r="6265" spans="1:23" x14ac:dyDescent="0.3">
      <c r="A6265" s="256" t="str">
        <f t="shared" si="389"/>
        <v>I0706451-81150BZ050-00001</v>
      </c>
      <c r="B6265" s="251" t="s">
        <v>16985</v>
      </c>
      <c r="C6265" s="251" t="s">
        <v>10117</v>
      </c>
      <c r="D6265" s="251" t="s">
        <v>16982</v>
      </c>
      <c r="E6265" s="251" t="s">
        <v>14993</v>
      </c>
      <c r="F6265" s="251" t="s">
        <v>9966</v>
      </c>
      <c r="G6265" s="251" t="s">
        <v>1024</v>
      </c>
      <c r="H6265" s="251" t="s">
        <v>5057</v>
      </c>
      <c r="I6265" s="257" t="str">
        <f t="shared" si="388"/>
        <v>-00001</v>
      </c>
      <c r="J6265" s="251">
        <v>1</v>
      </c>
      <c r="K6265" s="251">
        <v>1</v>
      </c>
      <c r="M6265" s="251" t="s">
        <v>9958</v>
      </c>
      <c r="N6265" s="251" t="s">
        <v>16572</v>
      </c>
      <c r="O6265" s="251">
        <v>1</v>
      </c>
      <c r="Q6265" s="251" t="s">
        <v>16985</v>
      </c>
      <c r="R6265" s="251" t="s">
        <v>10017</v>
      </c>
      <c r="S6265" s="251" t="s">
        <v>1023</v>
      </c>
      <c r="T6265" s="251" t="str">
        <f t="shared" si="390"/>
        <v>I070645181150BZ050</v>
      </c>
      <c r="W6265" s="251" t="str">
        <f t="shared" si="391"/>
        <v>I070645181150-BZ050</v>
      </c>
    </row>
    <row r="6266" spans="1:23" x14ac:dyDescent="0.3">
      <c r="A6266" s="256" t="str">
        <f t="shared" si="389"/>
        <v>I0706451-81150BZ800-00001</v>
      </c>
      <c r="B6266" s="251" t="s">
        <v>16986</v>
      </c>
      <c r="C6266" s="251" t="s">
        <v>10117</v>
      </c>
      <c r="D6266" s="251" t="s">
        <v>16982</v>
      </c>
      <c r="E6266" s="251" t="s">
        <v>14993</v>
      </c>
      <c r="F6266" s="251" t="s">
        <v>9968</v>
      </c>
      <c r="G6266" s="251" t="s">
        <v>3427</v>
      </c>
      <c r="H6266" s="251" t="s">
        <v>3429</v>
      </c>
      <c r="I6266" s="257" t="str">
        <f t="shared" si="388"/>
        <v>-00001</v>
      </c>
      <c r="J6266" s="251">
        <v>1</v>
      </c>
      <c r="K6266" s="251">
        <v>1</v>
      </c>
      <c r="M6266" s="251" t="s">
        <v>9958</v>
      </c>
      <c r="N6266" s="251" t="s">
        <v>16572</v>
      </c>
      <c r="O6266" s="251">
        <v>1</v>
      </c>
      <c r="Q6266" s="251" t="s">
        <v>16986</v>
      </c>
      <c r="R6266" s="251" t="s">
        <v>10017</v>
      </c>
      <c r="S6266" s="251" t="s">
        <v>3426</v>
      </c>
      <c r="T6266" s="251" t="str">
        <f t="shared" si="390"/>
        <v>I070645181150BZ800</v>
      </c>
      <c r="W6266" s="251" t="str">
        <f t="shared" si="391"/>
        <v>I070645181150-BZ800</v>
      </c>
    </row>
    <row r="6267" spans="1:23" x14ac:dyDescent="0.3">
      <c r="A6267" s="256" t="str">
        <f t="shared" si="389"/>
        <v>I0706451-81150BZ840-00003</v>
      </c>
      <c r="B6267" s="251" t="s">
        <v>16987</v>
      </c>
      <c r="C6267" s="251" t="s">
        <v>10117</v>
      </c>
      <c r="D6267" s="251" t="s">
        <v>16982</v>
      </c>
      <c r="E6267" s="251" t="s">
        <v>14993</v>
      </c>
      <c r="F6267" s="251" t="s">
        <v>9970</v>
      </c>
      <c r="G6267" s="251" t="s">
        <v>3431</v>
      </c>
      <c r="H6267" s="251" t="s">
        <v>3429</v>
      </c>
      <c r="I6267" s="257" t="str">
        <f t="shared" si="388"/>
        <v>-00003</v>
      </c>
      <c r="J6267" s="251">
        <v>3</v>
      </c>
      <c r="K6267" s="251">
        <v>3</v>
      </c>
      <c r="M6267" s="251" t="s">
        <v>9958</v>
      </c>
      <c r="N6267" s="251" t="s">
        <v>16572</v>
      </c>
      <c r="O6267" s="251">
        <v>3</v>
      </c>
      <c r="Q6267" s="251" t="s">
        <v>16987</v>
      </c>
      <c r="R6267" s="251" t="s">
        <v>10017</v>
      </c>
      <c r="S6267" s="251" t="s">
        <v>3430</v>
      </c>
      <c r="T6267" s="251" t="str">
        <f t="shared" si="390"/>
        <v>I070645181150BZ840</v>
      </c>
      <c r="W6267" s="251" t="str">
        <f t="shared" si="391"/>
        <v>I070645181150-BZ840</v>
      </c>
    </row>
    <row r="6268" spans="1:23" x14ac:dyDescent="0.3">
      <c r="A6268" s="256" t="str">
        <f t="shared" si="389"/>
        <v>I0706451-81551BZ440-00005</v>
      </c>
      <c r="B6268" s="251" t="s">
        <v>16988</v>
      </c>
      <c r="C6268" s="251" t="s">
        <v>10117</v>
      </c>
      <c r="D6268" s="251" t="s">
        <v>16982</v>
      </c>
      <c r="E6268" s="251" t="s">
        <v>14993</v>
      </c>
      <c r="F6268" s="251" t="s">
        <v>9972</v>
      </c>
      <c r="G6268" s="251" t="s">
        <v>3434</v>
      </c>
      <c r="H6268" s="251" t="s">
        <v>3436</v>
      </c>
      <c r="I6268" s="257" t="str">
        <f t="shared" si="388"/>
        <v>-00005</v>
      </c>
      <c r="J6268" s="251">
        <v>5</v>
      </c>
      <c r="K6268" s="251">
        <v>5</v>
      </c>
      <c r="M6268" s="251" t="s">
        <v>9958</v>
      </c>
      <c r="N6268" s="251" t="s">
        <v>16572</v>
      </c>
      <c r="O6268" s="251">
        <v>5</v>
      </c>
      <c r="Q6268" s="251" t="s">
        <v>16988</v>
      </c>
      <c r="R6268" s="251" t="s">
        <v>10017</v>
      </c>
      <c r="S6268" s="251" t="s">
        <v>3433</v>
      </c>
      <c r="T6268" s="251" t="str">
        <f t="shared" si="390"/>
        <v>I070645181551BZ440</v>
      </c>
      <c r="W6268" s="251" t="str">
        <f t="shared" si="391"/>
        <v>I070645181551-BZ440</v>
      </c>
    </row>
    <row r="6269" spans="1:23" x14ac:dyDescent="0.3">
      <c r="A6269" s="256" t="str">
        <f t="shared" si="389"/>
        <v>I0706451-81561BZ090-00004</v>
      </c>
      <c r="B6269" s="251" t="s">
        <v>16989</v>
      </c>
      <c r="C6269" s="251" t="s">
        <v>10117</v>
      </c>
      <c r="D6269" s="251" t="s">
        <v>16982</v>
      </c>
      <c r="E6269" s="251" t="s">
        <v>14993</v>
      </c>
      <c r="F6269" s="251" t="s">
        <v>9974</v>
      </c>
      <c r="G6269" s="251" t="s">
        <v>1331</v>
      </c>
      <c r="H6269" s="251" t="s">
        <v>5211</v>
      </c>
      <c r="I6269" s="257" t="str">
        <f t="shared" si="388"/>
        <v>-00004</v>
      </c>
      <c r="J6269" s="251">
        <v>4</v>
      </c>
      <c r="K6269" s="251">
        <v>4</v>
      </c>
      <c r="M6269" s="251" t="s">
        <v>9958</v>
      </c>
      <c r="N6269" s="251" t="s">
        <v>16572</v>
      </c>
      <c r="O6269" s="251">
        <v>4</v>
      </c>
      <c r="Q6269" s="251" t="s">
        <v>16989</v>
      </c>
      <c r="R6269" s="251" t="s">
        <v>10017</v>
      </c>
      <c r="S6269" s="251" t="s">
        <v>1330</v>
      </c>
      <c r="T6269" s="251" t="str">
        <f t="shared" si="390"/>
        <v>I070645181561BZ090</v>
      </c>
      <c r="W6269" s="251" t="str">
        <f t="shared" si="391"/>
        <v>I070645181561-BZ090</v>
      </c>
    </row>
    <row r="6270" spans="1:23" x14ac:dyDescent="0.3">
      <c r="A6270" s="256" t="str">
        <f t="shared" si="389"/>
        <v>I0706451-81561BZ410-00002</v>
      </c>
      <c r="B6270" s="251" t="s">
        <v>16990</v>
      </c>
      <c r="C6270" s="251" t="s">
        <v>10117</v>
      </c>
      <c r="D6270" s="251" t="s">
        <v>16982</v>
      </c>
      <c r="E6270" s="251" t="s">
        <v>14993</v>
      </c>
      <c r="F6270" s="251" t="s">
        <v>9976</v>
      </c>
      <c r="G6270" s="251" t="s">
        <v>3441</v>
      </c>
      <c r="H6270" s="251" t="s">
        <v>3443</v>
      </c>
      <c r="I6270" s="257" t="str">
        <f t="shared" si="388"/>
        <v>-00002</v>
      </c>
      <c r="J6270" s="251">
        <v>2</v>
      </c>
      <c r="K6270" s="251">
        <v>2</v>
      </c>
      <c r="M6270" s="251" t="s">
        <v>9958</v>
      </c>
      <c r="N6270" s="251" t="s">
        <v>16572</v>
      </c>
      <c r="O6270" s="251">
        <v>2</v>
      </c>
      <c r="Q6270" s="251" t="s">
        <v>16990</v>
      </c>
      <c r="R6270" s="251" t="s">
        <v>10017</v>
      </c>
      <c r="S6270" s="251" t="s">
        <v>11</v>
      </c>
      <c r="T6270" s="251" t="str">
        <f t="shared" si="390"/>
        <v>I070645181561BZ410</v>
      </c>
      <c r="W6270" s="251" t="str">
        <f t="shared" si="391"/>
        <v>I070645181561-BZ410</v>
      </c>
    </row>
    <row r="6271" spans="1:23" x14ac:dyDescent="0.3">
      <c r="A6271" s="256" t="str">
        <f t="shared" si="389"/>
        <v>I0706452-81130BZ520-00002</v>
      </c>
      <c r="B6271" s="251" t="s">
        <v>16991</v>
      </c>
      <c r="C6271" s="251" t="s">
        <v>10117</v>
      </c>
      <c r="D6271" s="251" t="s">
        <v>9309</v>
      </c>
      <c r="E6271" s="251" t="s">
        <v>14993</v>
      </c>
      <c r="F6271" s="251" t="s">
        <v>9957</v>
      </c>
      <c r="G6271" s="251" t="s">
        <v>1115</v>
      </c>
      <c r="H6271" s="251" t="s">
        <v>5101</v>
      </c>
      <c r="I6271" s="257" t="str">
        <f t="shared" si="388"/>
        <v>-00002</v>
      </c>
      <c r="J6271" s="251">
        <v>2</v>
      </c>
      <c r="K6271" s="251">
        <v>2</v>
      </c>
      <c r="M6271" s="251" t="s">
        <v>9958</v>
      </c>
      <c r="N6271" s="251" t="s">
        <v>15610</v>
      </c>
      <c r="O6271" s="251">
        <v>2</v>
      </c>
      <c r="Q6271" s="251" t="s">
        <v>16991</v>
      </c>
      <c r="R6271" s="251" t="s">
        <v>10028</v>
      </c>
      <c r="S6271" s="251" t="s">
        <v>1114</v>
      </c>
      <c r="T6271" s="251" t="str">
        <f t="shared" si="390"/>
        <v>I070645281130BZ520</v>
      </c>
      <c r="W6271" s="251" t="str">
        <f t="shared" si="391"/>
        <v>I070645281130-BZ520</v>
      </c>
    </row>
    <row r="6272" spans="1:23" x14ac:dyDescent="0.3">
      <c r="A6272" s="256" t="str">
        <f t="shared" si="389"/>
        <v>I0706452-81150BZ520-00001</v>
      </c>
      <c r="B6272" s="251" t="s">
        <v>16992</v>
      </c>
      <c r="C6272" s="251" t="s">
        <v>10117</v>
      </c>
      <c r="D6272" s="251" t="s">
        <v>9309</v>
      </c>
      <c r="E6272" s="251" t="s">
        <v>14993</v>
      </c>
      <c r="F6272" s="251" t="s">
        <v>9962</v>
      </c>
      <c r="G6272" s="251" t="s">
        <v>1120</v>
      </c>
      <c r="H6272" s="251" t="s">
        <v>3429</v>
      </c>
      <c r="I6272" s="257" t="str">
        <f t="shared" si="388"/>
        <v>-00001</v>
      </c>
      <c r="J6272" s="251">
        <v>1</v>
      </c>
      <c r="K6272" s="251">
        <v>1</v>
      </c>
      <c r="M6272" s="251" t="s">
        <v>9958</v>
      </c>
      <c r="N6272" s="251" t="s">
        <v>15610</v>
      </c>
      <c r="O6272" s="251">
        <v>1</v>
      </c>
      <c r="Q6272" s="251" t="s">
        <v>16992</v>
      </c>
      <c r="R6272" s="251" t="s">
        <v>10028</v>
      </c>
      <c r="S6272" s="251" t="s">
        <v>1119</v>
      </c>
      <c r="T6272" s="251" t="str">
        <f t="shared" si="390"/>
        <v>I070645281150BZ520</v>
      </c>
      <c r="W6272" s="251" t="str">
        <f t="shared" si="391"/>
        <v>I070645281150-BZ520</v>
      </c>
    </row>
    <row r="6273" spans="1:23" x14ac:dyDescent="0.3">
      <c r="A6273" s="256" t="str">
        <f t="shared" si="389"/>
        <v>I0706452-81170BZ510-00001</v>
      </c>
      <c r="B6273" s="251" t="s">
        <v>9308</v>
      </c>
      <c r="C6273" s="251" t="s">
        <v>10117</v>
      </c>
      <c r="D6273" s="251" t="s">
        <v>9309</v>
      </c>
      <c r="E6273" s="251" t="s">
        <v>14993</v>
      </c>
      <c r="F6273" s="251" t="s">
        <v>9964</v>
      </c>
      <c r="G6273" s="251" t="s">
        <v>1135</v>
      </c>
      <c r="H6273" s="251" t="s">
        <v>5102</v>
      </c>
      <c r="I6273" s="257" t="str">
        <f t="shared" si="388"/>
        <v>-00001</v>
      </c>
      <c r="J6273" s="251">
        <v>1</v>
      </c>
      <c r="K6273" s="251">
        <v>1</v>
      </c>
      <c r="M6273" s="251" t="s">
        <v>9958</v>
      </c>
      <c r="N6273" s="251" t="s">
        <v>15610</v>
      </c>
      <c r="O6273" s="251">
        <v>1</v>
      </c>
      <c r="Q6273" s="251" t="s">
        <v>9308</v>
      </c>
      <c r="R6273" s="251" t="s">
        <v>10028</v>
      </c>
      <c r="S6273" s="251" t="s">
        <v>1134</v>
      </c>
      <c r="T6273" s="251" t="str">
        <f t="shared" si="390"/>
        <v>I070645281170BZ510</v>
      </c>
      <c r="W6273" s="251" t="str">
        <f t="shared" si="391"/>
        <v>I070645281170-BZ510</v>
      </c>
    </row>
    <row r="6274" spans="1:23" x14ac:dyDescent="0.3">
      <c r="A6274" s="256" t="str">
        <f t="shared" si="389"/>
        <v>I0706452-81240BZ010E0-00001</v>
      </c>
      <c r="B6274" s="251" t="s">
        <v>16993</v>
      </c>
      <c r="C6274" s="251" t="s">
        <v>10117</v>
      </c>
      <c r="D6274" s="251" t="s">
        <v>9309</v>
      </c>
      <c r="E6274" s="251" t="s">
        <v>14993</v>
      </c>
      <c r="F6274" s="251" t="s">
        <v>9966</v>
      </c>
      <c r="G6274" s="251" t="s">
        <v>1492</v>
      </c>
      <c r="H6274" s="251" t="s">
        <v>10502</v>
      </c>
      <c r="I6274" s="257" t="str">
        <f t="shared" si="388"/>
        <v>-00001</v>
      </c>
      <c r="J6274" s="251">
        <v>1</v>
      </c>
      <c r="K6274" s="251">
        <v>1</v>
      </c>
      <c r="M6274" s="251" t="s">
        <v>10007</v>
      </c>
      <c r="N6274" s="251" t="s">
        <v>15610</v>
      </c>
      <c r="O6274" s="251">
        <v>1</v>
      </c>
      <c r="Q6274" s="251" t="s">
        <v>16993</v>
      </c>
      <c r="R6274" s="251" t="s">
        <v>10028</v>
      </c>
      <c r="S6274" s="251" t="s">
        <v>1491</v>
      </c>
      <c r="T6274" s="251" t="str">
        <f t="shared" si="390"/>
        <v>I070645281240BZ010E0</v>
      </c>
      <c r="W6274" s="251" t="str">
        <f t="shared" si="391"/>
        <v>I070645281240-BZ010-E0</v>
      </c>
    </row>
    <row r="6275" spans="1:23" x14ac:dyDescent="0.3">
      <c r="A6275" s="256" t="str">
        <f t="shared" si="389"/>
        <v>I0706452-81270BZ010-00002</v>
      </c>
      <c r="B6275" s="251" t="s">
        <v>16994</v>
      </c>
      <c r="C6275" s="251" t="s">
        <v>10117</v>
      </c>
      <c r="D6275" s="251" t="s">
        <v>9309</v>
      </c>
      <c r="E6275" s="251" t="s">
        <v>14993</v>
      </c>
      <c r="F6275" s="251" t="s">
        <v>9968</v>
      </c>
      <c r="G6275" s="251" t="s">
        <v>1474</v>
      </c>
      <c r="H6275" s="251" t="s">
        <v>10137</v>
      </c>
      <c r="I6275" s="257" t="str">
        <f t="shared" si="388"/>
        <v>-00002</v>
      </c>
      <c r="J6275" s="251">
        <v>2</v>
      </c>
      <c r="K6275" s="251">
        <v>2</v>
      </c>
      <c r="M6275" s="251" t="s">
        <v>10007</v>
      </c>
      <c r="N6275" s="251" t="s">
        <v>15610</v>
      </c>
      <c r="O6275" s="251">
        <v>2</v>
      </c>
      <c r="Q6275" s="251" t="s">
        <v>16994</v>
      </c>
      <c r="R6275" s="251" t="s">
        <v>10028</v>
      </c>
      <c r="S6275" s="251" t="s">
        <v>1473</v>
      </c>
      <c r="T6275" s="251" t="str">
        <f t="shared" si="390"/>
        <v>I070645281270BZ010</v>
      </c>
      <c r="W6275" s="251" t="str">
        <f t="shared" si="391"/>
        <v>I070645281270-BZ010</v>
      </c>
    </row>
    <row r="6276" spans="1:23" x14ac:dyDescent="0.3">
      <c r="A6276" s="256" t="str">
        <f t="shared" si="389"/>
        <v>I0706452-81550BZ190-00002</v>
      </c>
      <c r="B6276" s="251" t="s">
        <v>16995</v>
      </c>
      <c r="C6276" s="251" t="s">
        <v>10117</v>
      </c>
      <c r="D6276" s="251" t="s">
        <v>9309</v>
      </c>
      <c r="E6276" s="251" t="s">
        <v>14993</v>
      </c>
      <c r="F6276" s="251" t="s">
        <v>9970</v>
      </c>
      <c r="G6276" s="251" t="s">
        <v>1308</v>
      </c>
      <c r="H6276" s="251" t="s">
        <v>10141</v>
      </c>
      <c r="I6276" s="257" t="str">
        <f t="shared" si="388"/>
        <v>-00002</v>
      </c>
      <c r="J6276" s="251">
        <v>2</v>
      </c>
      <c r="K6276" s="251">
        <v>2</v>
      </c>
      <c r="M6276" s="251" t="s">
        <v>9958</v>
      </c>
      <c r="N6276" s="251" t="s">
        <v>15610</v>
      </c>
      <c r="O6276" s="251">
        <v>2</v>
      </c>
      <c r="Q6276" s="251" t="s">
        <v>16995</v>
      </c>
      <c r="R6276" s="251" t="s">
        <v>10028</v>
      </c>
      <c r="S6276" s="251" t="s">
        <v>1307</v>
      </c>
      <c r="T6276" s="251" t="str">
        <f t="shared" si="390"/>
        <v>I070645281550BZ190</v>
      </c>
      <c r="W6276" s="251" t="str">
        <f t="shared" si="391"/>
        <v>I070645281550-BZ190</v>
      </c>
    </row>
    <row r="6277" spans="1:23" x14ac:dyDescent="0.3">
      <c r="A6277" s="256" t="str">
        <f t="shared" si="389"/>
        <v>I0706452-81551BZ010-00002</v>
      </c>
      <c r="B6277" s="251" t="s">
        <v>16996</v>
      </c>
      <c r="C6277" s="251" t="s">
        <v>10117</v>
      </c>
      <c r="D6277" s="251" t="s">
        <v>9309</v>
      </c>
      <c r="E6277" s="251" t="s">
        <v>14993</v>
      </c>
      <c r="F6277" s="251" t="s">
        <v>9972</v>
      </c>
      <c r="G6277" s="251" t="s">
        <v>1278</v>
      </c>
      <c r="H6277" s="251" t="s">
        <v>5216</v>
      </c>
      <c r="I6277" s="257" t="str">
        <f t="shared" si="388"/>
        <v>-00002</v>
      </c>
      <c r="J6277" s="251">
        <v>2</v>
      </c>
      <c r="K6277" s="251">
        <v>2</v>
      </c>
      <c r="M6277" s="251" t="s">
        <v>9993</v>
      </c>
      <c r="N6277" s="251" t="s">
        <v>15610</v>
      </c>
      <c r="O6277" s="251">
        <v>2</v>
      </c>
      <c r="Q6277" s="251" t="s">
        <v>16996</v>
      </c>
      <c r="R6277" s="251" t="s">
        <v>10028</v>
      </c>
      <c r="S6277" s="251" t="s">
        <v>1277</v>
      </c>
      <c r="T6277" s="251" t="str">
        <f t="shared" si="390"/>
        <v>I070645281551BZ010</v>
      </c>
      <c r="W6277" s="251" t="str">
        <f t="shared" si="391"/>
        <v>I070645281551-BZ010</v>
      </c>
    </row>
    <row r="6278" spans="1:23" x14ac:dyDescent="0.3">
      <c r="A6278" s="256" t="str">
        <f t="shared" si="389"/>
        <v>I0706452-81560BZ010-00001</v>
      </c>
      <c r="B6278" s="251" t="s">
        <v>16997</v>
      </c>
      <c r="C6278" s="251" t="s">
        <v>10117</v>
      </c>
      <c r="D6278" s="251" t="s">
        <v>9309</v>
      </c>
      <c r="E6278" s="251" t="s">
        <v>14993</v>
      </c>
      <c r="F6278" s="251" t="s">
        <v>9974</v>
      </c>
      <c r="G6278" s="251" t="s">
        <v>1283</v>
      </c>
      <c r="H6278" s="251" t="s">
        <v>11726</v>
      </c>
      <c r="I6278" s="257" t="str">
        <f t="shared" ref="I6278:I6341" si="392">+IF(AND(O6278&lt;10),$B$2&amp;O6278,IF(AND(O6278&gt;9,O6278&lt;=99),$B$3&amp;O6278,IF(AND(O6278&gt;99,L95235&lt;1000),$B$4&amp;O6278,IF(AND(O6278&gt;999),$B$5&amp;7))))</f>
        <v>-00001</v>
      </c>
      <c r="J6278" s="251">
        <v>1</v>
      </c>
      <c r="K6278" s="251">
        <v>1</v>
      </c>
      <c r="M6278" s="251" t="s">
        <v>9993</v>
      </c>
      <c r="N6278" s="251" t="s">
        <v>15610</v>
      </c>
      <c r="O6278" s="251">
        <v>1</v>
      </c>
      <c r="Q6278" s="251" t="s">
        <v>16997</v>
      </c>
      <c r="R6278" s="251" t="s">
        <v>10028</v>
      </c>
      <c r="S6278" s="251" t="s">
        <v>1282</v>
      </c>
      <c r="T6278" s="251" t="str">
        <f t="shared" si="390"/>
        <v>I070645281560BZ010</v>
      </c>
      <c r="W6278" s="251" t="str">
        <f t="shared" si="391"/>
        <v>I070645281560-BZ010</v>
      </c>
    </row>
    <row r="6279" spans="1:23" x14ac:dyDescent="0.3">
      <c r="A6279" s="256" t="str">
        <f t="shared" si="389"/>
        <v>I0706452-81560BZ070-00001</v>
      </c>
      <c r="B6279" s="251" t="s">
        <v>16998</v>
      </c>
      <c r="C6279" s="251" t="s">
        <v>10117</v>
      </c>
      <c r="D6279" s="251" t="s">
        <v>9309</v>
      </c>
      <c r="E6279" s="251" t="s">
        <v>14993</v>
      </c>
      <c r="F6279" s="251" t="s">
        <v>9976</v>
      </c>
      <c r="G6279" s="251" t="s">
        <v>1300</v>
      </c>
      <c r="H6279" s="251" t="s">
        <v>10332</v>
      </c>
      <c r="I6279" s="257" t="str">
        <f t="shared" si="392"/>
        <v>-00001</v>
      </c>
      <c r="J6279" s="251">
        <v>1</v>
      </c>
      <c r="K6279" s="251">
        <v>1</v>
      </c>
      <c r="M6279" s="251" t="s">
        <v>9958</v>
      </c>
      <c r="N6279" s="251" t="s">
        <v>15610</v>
      </c>
      <c r="O6279" s="251">
        <v>1</v>
      </c>
      <c r="Q6279" s="251" t="s">
        <v>16998</v>
      </c>
      <c r="R6279" s="251" t="s">
        <v>10028</v>
      </c>
      <c r="S6279" s="251" t="s">
        <v>1299</v>
      </c>
      <c r="T6279" s="251" t="str">
        <f t="shared" si="390"/>
        <v>I070645281560BZ070</v>
      </c>
      <c r="W6279" s="251" t="str">
        <f t="shared" si="391"/>
        <v>I070645281560-BZ070</v>
      </c>
    </row>
    <row r="6280" spans="1:23" x14ac:dyDescent="0.3">
      <c r="A6280" s="256" t="str">
        <f t="shared" ref="A6280:A6343" si="393">D6280&amp;$A$6&amp;S6280&amp;I6280</f>
        <v>I0706452-81560BZ190-00001</v>
      </c>
      <c r="B6280" s="251" t="s">
        <v>16999</v>
      </c>
      <c r="C6280" s="251" t="s">
        <v>10117</v>
      </c>
      <c r="D6280" s="251" t="s">
        <v>9309</v>
      </c>
      <c r="E6280" s="251" t="s">
        <v>14993</v>
      </c>
      <c r="F6280" s="251" t="s">
        <v>9978</v>
      </c>
      <c r="G6280" s="251" t="s">
        <v>1322</v>
      </c>
      <c r="H6280" s="251" t="s">
        <v>10146</v>
      </c>
      <c r="I6280" s="257" t="str">
        <f t="shared" si="392"/>
        <v>-00001</v>
      </c>
      <c r="J6280" s="251">
        <v>1</v>
      </c>
      <c r="K6280" s="251">
        <v>1</v>
      </c>
      <c r="M6280" s="251" t="s">
        <v>9958</v>
      </c>
      <c r="N6280" s="251" t="s">
        <v>15610</v>
      </c>
      <c r="O6280" s="251">
        <v>1</v>
      </c>
      <c r="Q6280" s="251" t="s">
        <v>16999</v>
      </c>
      <c r="R6280" s="251" t="s">
        <v>10028</v>
      </c>
      <c r="S6280" s="251" t="s">
        <v>1321</v>
      </c>
      <c r="T6280" s="251" t="str">
        <f t="shared" si="390"/>
        <v>I070645281560BZ190</v>
      </c>
      <c r="W6280" s="251" t="str">
        <f t="shared" si="391"/>
        <v>I070645281560-BZ190</v>
      </c>
    </row>
    <row r="6281" spans="1:23" x14ac:dyDescent="0.3">
      <c r="A6281" s="256" t="str">
        <f t="shared" si="393"/>
        <v>I0706452-81560BZ200-00001</v>
      </c>
      <c r="B6281" s="251" t="s">
        <v>17000</v>
      </c>
      <c r="C6281" s="251" t="s">
        <v>10117</v>
      </c>
      <c r="D6281" s="251" t="s">
        <v>9309</v>
      </c>
      <c r="E6281" s="251" t="s">
        <v>14993</v>
      </c>
      <c r="F6281" s="251" t="s">
        <v>9980</v>
      </c>
      <c r="G6281" s="251" t="s">
        <v>1342</v>
      </c>
      <c r="H6281" s="251" t="s">
        <v>10146</v>
      </c>
      <c r="I6281" s="257" t="str">
        <f t="shared" si="392"/>
        <v>-00001</v>
      </c>
      <c r="J6281" s="251">
        <v>1</v>
      </c>
      <c r="K6281" s="251">
        <v>1</v>
      </c>
      <c r="M6281" s="251" t="s">
        <v>9993</v>
      </c>
      <c r="N6281" s="251" t="s">
        <v>15610</v>
      </c>
      <c r="O6281" s="251">
        <v>1</v>
      </c>
      <c r="Q6281" s="251" t="s">
        <v>17000</v>
      </c>
      <c r="R6281" s="251" t="s">
        <v>10028</v>
      </c>
      <c r="S6281" s="251" t="s">
        <v>1341</v>
      </c>
      <c r="T6281" s="251" t="str">
        <f t="shared" ref="T6281:T6344" si="394">+D6281&amp;S6281</f>
        <v>I070645281560BZ200</v>
      </c>
      <c r="W6281" s="251" t="str">
        <f t="shared" ref="W6281:W6344" si="395">D6281&amp;G6281</f>
        <v>I070645281560-BZ200</v>
      </c>
    </row>
    <row r="6282" spans="1:23" x14ac:dyDescent="0.3">
      <c r="A6282" s="256" t="str">
        <f t="shared" si="393"/>
        <v>I0706452-81561BZ050-00001</v>
      </c>
      <c r="B6282" s="251" t="s">
        <v>17001</v>
      </c>
      <c r="C6282" s="251" t="s">
        <v>10117</v>
      </c>
      <c r="D6282" s="251" t="s">
        <v>9309</v>
      </c>
      <c r="E6282" s="251" t="s">
        <v>14993</v>
      </c>
      <c r="F6282" s="251" t="s">
        <v>9982</v>
      </c>
      <c r="G6282" s="251" t="s">
        <v>1345</v>
      </c>
      <c r="H6282" s="251" t="s">
        <v>10148</v>
      </c>
      <c r="I6282" s="257" t="str">
        <f t="shared" si="392"/>
        <v>-00001</v>
      </c>
      <c r="J6282" s="251">
        <v>1</v>
      </c>
      <c r="K6282" s="251">
        <v>1</v>
      </c>
      <c r="M6282" s="251" t="s">
        <v>9993</v>
      </c>
      <c r="N6282" s="251" t="s">
        <v>15610</v>
      </c>
      <c r="O6282" s="251">
        <v>1</v>
      </c>
      <c r="Q6282" s="251" t="s">
        <v>17001</v>
      </c>
      <c r="R6282" s="251" t="s">
        <v>10028</v>
      </c>
      <c r="S6282" s="251" t="s">
        <v>1344</v>
      </c>
      <c r="T6282" s="251" t="str">
        <f t="shared" si="394"/>
        <v>I070645281561BZ050</v>
      </c>
      <c r="W6282" s="251" t="str">
        <f t="shared" si="395"/>
        <v>I070645281561-BZ050</v>
      </c>
    </row>
    <row r="6283" spans="1:23" x14ac:dyDescent="0.3">
      <c r="A6283" s="256" t="str">
        <f t="shared" si="393"/>
        <v>I0706453-81240BZ010B0-00004</v>
      </c>
      <c r="B6283" s="251" t="s">
        <v>17002</v>
      </c>
      <c r="C6283" s="251" t="s">
        <v>10117</v>
      </c>
      <c r="D6283" s="251" t="s">
        <v>17003</v>
      </c>
      <c r="E6283" s="251" t="s">
        <v>14993</v>
      </c>
      <c r="F6283" s="251" t="s">
        <v>9957</v>
      </c>
      <c r="G6283" s="251" t="s">
        <v>1484</v>
      </c>
      <c r="H6283" s="251" t="s">
        <v>10500</v>
      </c>
      <c r="I6283" s="257" t="str">
        <f t="shared" si="392"/>
        <v>-00004</v>
      </c>
      <c r="J6283" s="251">
        <v>4</v>
      </c>
      <c r="K6283" s="251">
        <v>4</v>
      </c>
      <c r="M6283" s="251" t="s">
        <v>10007</v>
      </c>
      <c r="N6283" s="251" t="s">
        <v>17004</v>
      </c>
      <c r="O6283" s="251">
        <v>4</v>
      </c>
      <c r="Q6283" s="251" t="s">
        <v>17002</v>
      </c>
      <c r="R6283" s="251" t="s">
        <v>10307</v>
      </c>
      <c r="S6283" s="251" t="s">
        <v>1483</v>
      </c>
      <c r="T6283" s="251" t="str">
        <f t="shared" si="394"/>
        <v>I070645381240BZ010B0</v>
      </c>
      <c r="W6283" s="251" t="str">
        <f t="shared" si="395"/>
        <v>I070645381240-BZ010-B0</v>
      </c>
    </row>
    <row r="6284" spans="1:23" x14ac:dyDescent="0.3">
      <c r="A6284" s="256" t="str">
        <f t="shared" si="393"/>
        <v>I0802182-811100W070-00003</v>
      </c>
      <c r="B6284" s="251" t="s">
        <v>17005</v>
      </c>
      <c r="C6284" s="251" t="s">
        <v>10151</v>
      </c>
      <c r="D6284" s="251" t="s">
        <v>17006</v>
      </c>
      <c r="E6284" s="251" t="s">
        <v>14993</v>
      </c>
      <c r="F6284" s="251" t="s">
        <v>9957</v>
      </c>
      <c r="G6284" s="251" t="s">
        <v>45</v>
      </c>
      <c r="H6284" s="251" t="s">
        <v>5059</v>
      </c>
      <c r="I6284" s="257" t="str">
        <f t="shared" si="392"/>
        <v>-00003</v>
      </c>
      <c r="J6284" s="251">
        <v>3</v>
      </c>
      <c r="K6284" s="251">
        <v>3</v>
      </c>
      <c r="M6284" s="251" t="s">
        <v>9958</v>
      </c>
      <c r="N6284" s="251" t="s">
        <v>16572</v>
      </c>
      <c r="O6284" s="251">
        <v>3</v>
      </c>
      <c r="Q6284" s="251" t="s">
        <v>17005</v>
      </c>
      <c r="R6284" s="251" t="s">
        <v>10017</v>
      </c>
      <c r="S6284" s="251" t="s">
        <v>44</v>
      </c>
      <c r="T6284" s="251" t="str">
        <f t="shared" si="394"/>
        <v>I0802182811100W070</v>
      </c>
      <c r="W6284" s="251" t="str">
        <f t="shared" si="395"/>
        <v>I080218281110-0W070</v>
      </c>
    </row>
    <row r="6285" spans="1:23" x14ac:dyDescent="0.3">
      <c r="A6285" s="256" t="str">
        <f t="shared" si="393"/>
        <v>I0802182-81110F1010-00001</v>
      </c>
      <c r="B6285" s="251" t="s">
        <v>17007</v>
      </c>
      <c r="C6285" s="251" t="s">
        <v>10151</v>
      </c>
      <c r="D6285" s="251" t="s">
        <v>17006</v>
      </c>
      <c r="E6285" s="251" t="s">
        <v>14993</v>
      </c>
      <c r="F6285" s="251" t="s">
        <v>9962</v>
      </c>
      <c r="G6285" s="251" t="s">
        <v>3606</v>
      </c>
      <c r="H6285" s="251" t="s">
        <v>10154</v>
      </c>
      <c r="I6285" s="257" t="str">
        <f t="shared" si="392"/>
        <v>-00001</v>
      </c>
      <c r="J6285" s="251">
        <v>1</v>
      </c>
      <c r="K6285" s="251">
        <v>1</v>
      </c>
      <c r="M6285" s="251" t="s">
        <v>9958</v>
      </c>
      <c r="N6285" s="251" t="s">
        <v>16572</v>
      </c>
      <c r="O6285" s="251">
        <v>1</v>
      </c>
      <c r="Q6285" s="251" t="s">
        <v>17007</v>
      </c>
      <c r="R6285" s="251" t="s">
        <v>10017</v>
      </c>
      <c r="S6285" s="251" t="s">
        <v>3997</v>
      </c>
      <c r="T6285" s="251" t="str">
        <f t="shared" si="394"/>
        <v>I080218281110F1010</v>
      </c>
      <c r="W6285" s="251" t="str">
        <f t="shared" si="395"/>
        <v>I080218281110-F1010</v>
      </c>
    </row>
    <row r="6286" spans="1:23" x14ac:dyDescent="0.3">
      <c r="A6286" s="256" t="str">
        <f t="shared" si="393"/>
        <v>I0802182-811500W070-00004</v>
      </c>
      <c r="B6286" s="251" t="s">
        <v>17008</v>
      </c>
      <c r="C6286" s="251" t="s">
        <v>10151</v>
      </c>
      <c r="D6286" s="251" t="s">
        <v>17006</v>
      </c>
      <c r="E6286" s="251" t="s">
        <v>14993</v>
      </c>
      <c r="F6286" s="251" t="s">
        <v>9964</v>
      </c>
      <c r="G6286" s="251" t="s">
        <v>53</v>
      </c>
      <c r="H6286" s="251" t="s">
        <v>5060</v>
      </c>
      <c r="I6286" s="257" t="str">
        <f t="shared" si="392"/>
        <v>-00004</v>
      </c>
      <c r="J6286" s="251">
        <v>4</v>
      </c>
      <c r="K6286" s="251">
        <v>4</v>
      </c>
      <c r="M6286" s="251" t="s">
        <v>9958</v>
      </c>
      <c r="N6286" s="251" t="s">
        <v>16572</v>
      </c>
      <c r="O6286" s="251">
        <v>4</v>
      </c>
      <c r="Q6286" s="251" t="s">
        <v>17008</v>
      </c>
      <c r="R6286" s="251" t="s">
        <v>10017</v>
      </c>
      <c r="S6286" s="251" t="s">
        <v>52</v>
      </c>
      <c r="T6286" s="251" t="str">
        <f t="shared" si="394"/>
        <v>I0802182811500W070</v>
      </c>
      <c r="W6286" s="251" t="str">
        <f t="shared" si="395"/>
        <v>I080218281150-0W070</v>
      </c>
    </row>
    <row r="6287" spans="1:23" x14ac:dyDescent="0.3">
      <c r="A6287" s="256" t="str">
        <f t="shared" si="393"/>
        <v>Q3IC25IC-811700K591-00022</v>
      </c>
      <c r="B6287" s="251" t="s">
        <v>9250</v>
      </c>
      <c r="C6287" s="251" t="s">
        <v>9954</v>
      </c>
      <c r="D6287" s="251" t="s">
        <v>9251</v>
      </c>
      <c r="E6287" s="251" t="s">
        <v>14993</v>
      </c>
      <c r="F6287" s="251" t="s">
        <v>9957</v>
      </c>
      <c r="G6287" s="251" t="s">
        <v>425</v>
      </c>
      <c r="H6287" s="251" t="s">
        <v>5102</v>
      </c>
      <c r="I6287" s="257" t="str">
        <f t="shared" si="392"/>
        <v>-00022</v>
      </c>
      <c r="J6287" s="251">
        <v>22</v>
      </c>
      <c r="K6287" s="251">
        <v>22</v>
      </c>
      <c r="M6287" s="251" t="s">
        <v>9958</v>
      </c>
      <c r="N6287" s="251" t="s">
        <v>16572</v>
      </c>
      <c r="O6287" s="251">
        <v>22</v>
      </c>
      <c r="Q6287" s="251" t="s">
        <v>9250</v>
      </c>
      <c r="R6287" s="251" t="s">
        <v>10017</v>
      </c>
      <c r="S6287" s="251" t="s">
        <v>424</v>
      </c>
      <c r="T6287" s="251" t="str">
        <f t="shared" si="394"/>
        <v>Q3IC25IC811700K591</v>
      </c>
      <c r="W6287" s="251" t="str">
        <f t="shared" si="395"/>
        <v>Q3IC25IC81170-0K591</v>
      </c>
    </row>
    <row r="6288" spans="1:23" x14ac:dyDescent="0.3">
      <c r="A6288" s="256" t="str">
        <f t="shared" si="393"/>
        <v>Q3IC25IC-815510K240-00037</v>
      </c>
      <c r="B6288" s="251" t="s">
        <v>9255</v>
      </c>
      <c r="C6288" s="251" t="s">
        <v>9954</v>
      </c>
      <c r="D6288" s="251" t="s">
        <v>9251</v>
      </c>
      <c r="E6288" s="251" t="s">
        <v>14993</v>
      </c>
      <c r="F6288" s="251" t="s">
        <v>9962</v>
      </c>
      <c r="G6288" s="251" t="s">
        <v>740</v>
      </c>
      <c r="H6288" s="251" t="s">
        <v>3436</v>
      </c>
      <c r="I6288" s="257" t="str">
        <f t="shared" si="392"/>
        <v>-00037</v>
      </c>
      <c r="J6288" s="251">
        <v>37</v>
      </c>
      <c r="K6288" s="251">
        <v>37</v>
      </c>
      <c r="M6288" s="251" t="s">
        <v>9958</v>
      </c>
      <c r="N6288" s="251" t="s">
        <v>16572</v>
      </c>
      <c r="O6288" s="251">
        <v>37</v>
      </c>
      <c r="Q6288" s="251" t="s">
        <v>9255</v>
      </c>
      <c r="R6288" s="251" t="s">
        <v>9960</v>
      </c>
      <c r="S6288" s="251" t="s">
        <v>9</v>
      </c>
      <c r="T6288" s="251" t="str">
        <f t="shared" si="394"/>
        <v>Q3IC25IC815510K240</v>
      </c>
      <c r="W6288" s="251" t="str">
        <f t="shared" si="395"/>
        <v>Q3IC25IC81551-0K240</v>
      </c>
    </row>
    <row r="6289" spans="1:23" x14ac:dyDescent="0.3">
      <c r="A6289" s="256" t="str">
        <f t="shared" si="393"/>
        <v>Q3IC25IC-815610K240-00029</v>
      </c>
      <c r="B6289" s="251" t="s">
        <v>17009</v>
      </c>
      <c r="C6289" s="251" t="s">
        <v>9954</v>
      </c>
      <c r="D6289" s="251" t="s">
        <v>9251</v>
      </c>
      <c r="E6289" s="251" t="s">
        <v>14993</v>
      </c>
      <c r="F6289" s="251" t="s">
        <v>9964</v>
      </c>
      <c r="G6289" s="251" t="s">
        <v>753</v>
      </c>
      <c r="H6289" s="251" t="s">
        <v>3443</v>
      </c>
      <c r="I6289" s="257" t="str">
        <f t="shared" si="392"/>
        <v>-00029</v>
      </c>
      <c r="J6289" s="251">
        <v>29</v>
      </c>
      <c r="K6289" s="251">
        <v>29</v>
      </c>
      <c r="M6289" s="251" t="s">
        <v>9958</v>
      </c>
      <c r="N6289" s="251" t="s">
        <v>16572</v>
      </c>
      <c r="O6289" s="251">
        <v>29</v>
      </c>
      <c r="Q6289" s="251" t="s">
        <v>17009</v>
      </c>
      <c r="R6289" s="251" t="s">
        <v>9960</v>
      </c>
      <c r="S6289" s="251" t="s">
        <v>10</v>
      </c>
      <c r="T6289" s="251" t="str">
        <f t="shared" si="394"/>
        <v>Q3IC25IC815610K240</v>
      </c>
      <c r="W6289" s="251" t="str">
        <f t="shared" si="395"/>
        <v>Q3IC25IC81561-0K240</v>
      </c>
    </row>
    <row r="6290" spans="1:23" x14ac:dyDescent="0.3">
      <c r="A6290" s="256" t="str">
        <f t="shared" si="393"/>
        <v>Q3IC25IC-815810K050-00015</v>
      </c>
      <c r="B6290" s="251" t="s">
        <v>17010</v>
      </c>
      <c r="C6290" s="251" t="s">
        <v>9954</v>
      </c>
      <c r="D6290" s="251" t="s">
        <v>9251</v>
      </c>
      <c r="E6290" s="251" t="s">
        <v>14993</v>
      </c>
      <c r="F6290" s="251" t="s">
        <v>9966</v>
      </c>
      <c r="G6290" s="251" t="s">
        <v>763</v>
      </c>
      <c r="H6290" s="251" t="s">
        <v>5218</v>
      </c>
      <c r="I6290" s="257" t="str">
        <f t="shared" si="392"/>
        <v>-00015</v>
      </c>
      <c r="J6290" s="251">
        <v>15</v>
      </c>
      <c r="K6290" s="251">
        <v>15</v>
      </c>
      <c r="M6290" s="251" t="s">
        <v>9958</v>
      </c>
      <c r="N6290" s="251" t="s">
        <v>16572</v>
      </c>
      <c r="O6290" s="251">
        <v>15</v>
      </c>
      <c r="Q6290" s="251" t="s">
        <v>17010</v>
      </c>
      <c r="R6290" s="251" t="s">
        <v>9960</v>
      </c>
      <c r="S6290" s="251" t="s">
        <v>762</v>
      </c>
      <c r="T6290" s="251" t="str">
        <f t="shared" si="394"/>
        <v>Q3IC25IC815810K050</v>
      </c>
      <c r="W6290" s="251" t="str">
        <f t="shared" si="395"/>
        <v>Q3IC25IC81581-0K050</v>
      </c>
    </row>
    <row r="6291" spans="1:23" x14ac:dyDescent="0.3">
      <c r="A6291" s="256" t="str">
        <f t="shared" si="393"/>
        <v>Q3IC25IC-815910K050-00019</v>
      </c>
      <c r="B6291" s="251" t="s">
        <v>17011</v>
      </c>
      <c r="C6291" s="251" t="s">
        <v>9954</v>
      </c>
      <c r="D6291" s="251" t="s">
        <v>9251</v>
      </c>
      <c r="E6291" s="251" t="s">
        <v>14993</v>
      </c>
      <c r="F6291" s="251" t="s">
        <v>9968</v>
      </c>
      <c r="G6291" s="251" t="s">
        <v>777</v>
      </c>
      <c r="H6291" s="251" t="s">
        <v>5219</v>
      </c>
      <c r="I6291" s="257" t="str">
        <f t="shared" si="392"/>
        <v>-00019</v>
      </c>
      <c r="J6291" s="251">
        <v>19</v>
      </c>
      <c r="K6291" s="251">
        <v>19</v>
      </c>
      <c r="M6291" s="251" t="s">
        <v>9958</v>
      </c>
      <c r="N6291" s="251" t="s">
        <v>16572</v>
      </c>
      <c r="O6291" s="251">
        <v>19</v>
      </c>
      <c r="Q6291" s="251" t="s">
        <v>17011</v>
      </c>
      <c r="R6291" s="251" t="s">
        <v>9960</v>
      </c>
      <c r="S6291" s="251" t="s">
        <v>776</v>
      </c>
      <c r="T6291" s="251" t="str">
        <f t="shared" si="394"/>
        <v>Q3IC25IC815910K050</v>
      </c>
      <c r="W6291" s="251" t="str">
        <f t="shared" si="395"/>
        <v>Q3IC25IC81591-0K050</v>
      </c>
    </row>
    <row r="6292" spans="1:23" x14ac:dyDescent="0.3">
      <c r="A6292" s="256" t="str">
        <f t="shared" si="393"/>
        <v>Q3IC35IC-8123002010-00002</v>
      </c>
      <c r="B6292" s="251" t="s">
        <v>17012</v>
      </c>
      <c r="C6292" s="251" t="s">
        <v>10031</v>
      </c>
      <c r="D6292" s="251" t="s">
        <v>17013</v>
      </c>
      <c r="E6292" s="251" t="s">
        <v>14993</v>
      </c>
      <c r="F6292" s="251" t="s">
        <v>9957</v>
      </c>
      <c r="G6292" s="251" t="s">
        <v>171</v>
      </c>
      <c r="H6292" s="251" t="s">
        <v>16866</v>
      </c>
      <c r="I6292" s="257" t="str">
        <f t="shared" si="392"/>
        <v>-00002</v>
      </c>
      <c r="J6292" s="251">
        <v>2</v>
      </c>
      <c r="K6292" s="251">
        <v>2</v>
      </c>
      <c r="M6292" s="251" t="s">
        <v>10007</v>
      </c>
      <c r="N6292" s="251" t="s">
        <v>16572</v>
      </c>
      <c r="O6292" s="251">
        <v>2</v>
      </c>
      <c r="Q6292" s="251" t="s">
        <v>17012</v>
      </c>
      <c r="R6292" s="251" t="s">
        <v>10307</v>
      </c>
      <c r="S6292" s="251">
        <v>8123002010</v>
      </c>
      <c r="T6292" s="251" t="str">
        <f t="shared" si="394"/>
        <v>Q3IC35IC8123002010</v>
      </c>
      <c r="W6292" s="251" t="str">
        <f t="shared" si="395"/>
        <v>Q3IC35IC81230-02010</v>
      </c>
    </row>
    <row r="6293" spans="1:23" x14ac:dyDescent="0.3">
      <c r="A6293" s="256" t="str">
        <f t="shared" si="393"/>
        <v>Q3IC35IC-81551VT050-00006</v>
      </c>
      <c r="B6293" s="251" t="s">
        <v>17014</v>
      </c>
      <c r="C6293" s="251" t="s">
        <v>10031</v>
      </c>
      <c r="D6293" s="251" t="s">
        <v>17013</v>
      </c>
      <c r="E6293" s="251" t="s">
        <v>14993</v>
      </c>
      <c r="F6293" s="251" t="s">
        <v>9962</v>
      </c>
      <c r="G6293" s="251" t="s">
        <v>10062</v>
      </c>
      <c r="H6293" s="251" t="s">
        <v>3436</v>
      </c>
      <c r="I6293" s="257" t="str">
        <f t="shared" si="392"/>
        <v>-00006</v>
      </c>
      <c r="J6293" s="251">
        <v>6</v>
      </c>
      <c r="K6293" s="251">
        <v>6</v>
      </c>
      <c r="M6293" s="251" t="s">
        <v>9958</v>
      </c>
      <c r="N6293" s="251" t="s">
        <v>16572</v>
      </c>
      <c r="O6293" s="251">
        <v>6</v>
      </c>
      <c r="Q6293" s="251" t="s">
        <v>17014</v>
      </c>
      <c r="R6293" s="251" t="s">
        <v>10028</v>
      </c>
      <c r="S6293" s="251" t="s">
        <v>3763</v>
      </c>
      <c r="T6293" s="251" t="str">
        <f t="shared" si="394"/>
        <v>Q3IC35IC81551VT050</v>
      </c>
      <c r="W6293" s="251" t="str">
        <f t="shared" si="395"/>
        <v>Q3IC35IC81551-VT050</v>
      </c>
    </row>
    <row r="6294" spans="1:23" x14ac:dyDescent="0.3">
      <c r="A6294" s="256" t="str">
        <f t="shared" si="393"/>
        <v>Q4IC55IC-87917BZ010-00060</v>
      </c>
      <c r="B6294" s="251" t="s">
        <v>17015</v>
      </c>
      <c r="C6294" s="251" t="s">
        <v>10077</v>
      </c>
      <c r="D6294" s="251" t="s">
        <v>17016</v>
      </c>
      <c r="E6294" s="251" t="s">
        <v>14993</v>
      </c>
      <c r="F6294" s="251" t="s">
        <v>9957</v>
      </c>
      <c r="G6294" s="251" t="s">
        <v>1515</v>
      </c>
      <c r="H6294" s="251" t="s">
        <v>10109</v>
      </c>
      <c r="I6294" s="257" t="str">
        <f t="shared" si="392"/>
        <v>-00060</v>
      </c>
      <c r="J6294" s="251">
        <v>60</v>
      </c>
      <c r="K6294" s="251">
        <v>60</v>
      </c>
      <c r="M6294" s="251" t="s">
        <v>10007</v>
      </c>
      <c r="N6294" s="251" t="s">
        <v>16572</v>
      </c>
      <c r="O6294" s="251">
        <v>60</v>
      </c>
      <c r="Q6294" s="251" t="s">
        <v>17015</v>
      </c>
      <c r="R6294" s="251" t="s">
        <v>10017</v>
      </c>
      <c r="S6294" s="251" t="s">
        <v>1514</v>
      </c>
      <c r="T6294" s="251" t="str">
        <f t="shared" si="394"/>
        <v>Q4IC55IC87917BZ010</v>
      </c>
      <c r="W6294" s="251" t="str">
        <f t="shared" si="395"/>
        <v>Q4IC55IC87917-BZ010</v>
      </c>
    </row>
    <row r="6295" spans="1:23" x14ac:dyDescent="0.3">
      <c r="A6295" s="256" t="str">
        <f t="shared" si="393"/>
        <v>I0306274-811100K580-00004</v>
      </c>
      <c r="B6295" s="251" t="s">
        <v>9224</v>
      </c>
      <c r="C6295" s="251" t="s">
        <v>9954</v>
      </c>
      <c r="D6295" s="251" t="s">
        <v>9225</v>
      </c>
      <c r="E6295" s="251" t="s">
        <v>16260</v>
      </c>
      <c r="F6295" s="251" t="s">
        <v>9957</v>
      </c>
      <c r="G6295" s="251" t="s">
        <v>429</v>
      </c>
      <c r="H6295" s="251" t="s">
        <v>3422</v>
      </c>
      <c r="I6295" s="257" t="str">
        <f t="shared" si="392"/>
        <v>-00004</v>
      </c>
      <c r="J6295" s="251">
        <v>4</v>
      </c>
      <c r="K6295" s="251">
        <v>4</v>
      </c>
      <c r="M6295" s="251" t="s">
        <v>9958</v>
      </c>
      <c r="N6295" s="251" t="s">
        <v>16572</v>
      </c>
      <c r="O6295" s="251">
        <v>4</v>
      </c>
      <c r="Q6295" s="251" t="s">
        <v>9224</v>
      </c>
      <c r="R6295" s="251" t="s">
        <v>9960</v>
      </c>
      <c r="S6295" s="252" t="s">
        <v>428</v>
      </c>
      <c r="T6295" s="251" t="str">
        <f t="shared" si="394"/>
        <v>I0306274811100K580</v>
      </c>
      <c r="W6295" s="251" t="str">
        <f t="shared" si="395"/>
        <v>I030627481110-0K580</v>
      </c>
    </row>
    <row r="6296" spans="1:23" x14ac:dyDescent="0.3">
      <c r="A6296" s="256" t="str">
        <f t="shared" si="393"/>
        <v>I0306274-811300K520-00004</v>
      </c>
      <c r="B6296" s="251" t="s">
        <v>17017</v>
      </c>
      <c r="C6296" s="251" t="s">
        <v>9954</v>
      </c>
      <c r="D6296" s="251" t="s">
        <v>9225</v>
      </c>
      <c r="E6296" s="251" t="s">
        <v>16260</v>
      </c>
      <c r="F6296" s="251" t="s">
        <v>9962</v>
      </c>
      <c r="G6296" s="251" t="s">
        <v>277</v>
      </c>
      <c r="H6296" s="251" t="s">
        <v>5101</v>
      </c>
      <c r="I6296" s="257" t="str">
        <f t="shared" si="392"/>
        <v>-00004</v>
      </c>
      <c r="J6296" s="251">
        <v>4</v>
      </c>
      <c r="K6296" s="251">
        <v>4</v>
      </c>
      <c r="M6296" s="251" t="s">
        <v>9958</v>
      </c>
      <c r="N6296" s="251" t="s">
        <v>16572</v>
      </c>
      <c r="O6296" s="251">
        <v>4</v>
      </c>
      <c r="Q6296" s="251" t="s">
        <v>17017</v>
      </c>
      <c r="R6296" s="251" t="s">
        <v>9960</v>
      </c>
      <c r="S6296" s="252" t="s">
        <v>276</v>
      </c>
      <c r="T6296" s="251" t="str">
        <f t="shared" si="394"/>
        <v>I0306274811300K520</v>
      </c>
      <c r="W6296" s="251" t="str">
        <f t="shared" si="395"/>
        <v>I030627481130-0K520</v>
      </c>
    </row>
    <row r="6297" spans="1:23" x14ac:dyDescent="0.3">
      <c r="A6297" s="256" t="str">
        <f t="shared" si="393"/>
        <v>I0306274-811300K580-00012</v>
      </c>
      <c r="B6297" s="251" t="s">
        <v>9228</v>
      </c>
      <c r="C6297" s="251" t="s">
        <v>9954</v>
      </c>
      <c r="D6297" s="251" t="s">
        <v>9225</v>
      </c>
      <c r="E6297" s="251" t="s">
        <v>16260</v>
      </c>
      <c r="F6297" s="251" t="s">
        <v>9964</v>
      </c>
      <c r="G6297" s="251" t="s">
        <v>434</v>
      </c>
      <c r="H6297" s="251" t="s">
        <v>5101</v>
      </c>
      <c r="I6297" s="257" t="str">
        <f t="shared" si="392"/>
        <v>-00012</v>
      </c>
      <c r="J6297" s="251">
        <v>12</v>
      </c>
      <c r="K6297" s="251">
        <v>12</v>
      </c>
      <c r="M6297" s="251" t="s">
        <v>9958</v>
      </c>
      <c r="N6297" s="251" t="s">
        <v>16572</v>
      </c>
      <c r="O6297" s="251">
        <v>12</v>
      </c>
      <c r="Q6297" s="251" t="s">
        <v>9228</v>
      </c>
      <c r="R6297" s="251" t="s">
        <v>9960</v>
      </c>
      <c r="S6297" s="252" t="s">
        <v>433</v>
      </c>
      <c r="T6297" s="251" t="str">
        <f t="shared" si="394"/>
        <v>I0306274811300K580</v>
      </c>
      <c r="W6297" s="251" t="str">
        <f t="shared" si="395"/>
        <v>I030627481130-0K580</v>
      </c>
    </row>
    <row r="6298" spans="1:23" x14ac:dyDescent="0.3">
      <c r="A6298" s="256" t="str">
        <f t="shared" si="393"/>
        <v>I0306274-811500K580-00001</v>
      </c>
      <c r="B6298" s="251" t="s">
        <v>17018</v>
      </c>
      <c r="C6298" s="251" t="s">
        <v>9954</v>
      </c>
      <c r="D6298" s="251" t="s">
        <v>9225</v>
      </c>
      <c r="E6298" s="251" t="s">
        <v>16260</v>
      </c>
      <c r="F6298" s="251" t="s">
        <v>9966</v>
      </c>
      <c r="G6298" s="251" t="s">
        <v>437</v>
      </c>
      <c r="H6298" s="251" t="s">
        <v>3429</v>
      </c>
      <c r="I6298" s="257" t="str">
        <f t="shared" si="392"/>
        <v>-00001</v>
      </c>
      <c r="J6298" s="251">
        <v>1</v>
      </c>
      <c r="K6298" s="251">
        <v>1</v>
      </c>
      <c r="M6298" s="251" t="s">
        <v>9958</v>
      </c>
      <c r="N6298" s="251" t="s">
        <v>16572</v>
      </c>
      <c r="O6298" s="251">
        <v>1</v>
      </c>
      <c r="Q6298" s="251" t="s">
        <v>17018</v>
      </c>
      <c r="R6298" s="251" t="s">
        <v>9960</v>
      </c>
      <c r="S6298" s="252" t="s">
        <v>436</v>
      </c>
      <c r="T6298" s="251" t="str">
        <f t="shared" si="394"/>
        <v>I0306274811500K580</v>
      </c>
      <c r="W6298" s="251" t="str">
        <f t="shared" si="395"/>
        <v>I030627481150-0K580</v>
      </c>
    </row>
    <row r="6299" spans="1:23" x14ac:dyDescent="0.3">
      <c r="A6299" s="256" t="str">
        <f t="shared" si="393"/>
        <v>I0306274-811700K520-00002</v>
      </c>
      <c r="B6299" s="251" t="s">
        <v>17019</v>
      </c>
      <c r="C6299" s="251" t="s">
        <v>9954</v>
      </c>
      <c r="D6299" s="251" t="s">
        <v>9225</v>
      </c>
      <c r="E6299" s="251" t="s">
        <v>16260</v>
      </c>
      <c r="F6299" s="251" t="s">
        <v>9968</v>
      </c>
      <c r="G6299" s="251" t="s">
        <v>285</v>
      </c>
      <c r="H6299" s="251" t="s">
        <v>5102</v>
      </c>
      <c r="I6299" s="257" t="str">
        <f t="shared" si="392"/>
        <v>-00002</v>
      </c>
      <c r="J6299" s="251">
        <v>2</v>
      </c>
      <c r="K6299" s="251">
        <v>2</v>
      </c>
      <c r="M6299" s="251" t="s">
        <v>9958</v>
      </c>
      <c r="N6299" s="251" t="s">
        <v>16572</v>
      </c>
      <c r="O6299" s="251">
        <v>2</v>
      </c>
      <c r="Q6299" s="251" t="s">
        <v>17019</v>
      </c>
      <c r="R6299" s="251" t="s">
        <v>9960</v>
      </c>
      <c r="S6299" s="252" t="s">
        <v>284</v>
      </c>
      <c r="T6299" s="251" t="str">
        <f t="shared" si="394"/>
        <v>I0306274811700K520</v>
      </c>
      <c r="W6299" s="251" t="str">
        <f t="shared" si="395"/>
        <v>I030627481170-0K520</v>
      </c>
    </row>
    <row r="6300" spans="1:23" x14ac:dyDescent="0.3">
      <c r="A6300" s="256" t="str">
        <f t="shared" si="393"/>
        <v>I0306274-811700K580-00011</v>
      </c>
      <c r="B6300" s="251" t="s">
        <v>9231</v>
      </c>
      <c r="C6300" s="251" t="s">
        <v>9954</v>
      </c>
      <c r="D6300" s="251" t="s">
        <v>9225</v>
      </c>
      <c r="E6300" s="251" t="s">
        <v>16260</v>
      </c>
      <c r="F6300" s="251" t="s">
        <v>9970</v>
      </c>
      <c r="G6300" s="251" t="s">
        <v>442</v>
      </c>
      <c r="H6300" s="251" t="s">
        <v>5102</v>
      </c>
      <c r="I6300" s="257" t="str">
        <f t="shared" si="392"/>
        <v>-00011</v>
      </c>
      <c r="J6300" s="251">
        <v>11</v>
      </c>
      <c r="K6300" s="251">
        <v>11</v>
      </c>
      <c r="M6300" s="251" t="s">
        <v>9958</v>
      </c>
      <c r="N6300" s="251" t="s">
        <v>16572</v>
      </c>
      <c r="O6300" s="251">
        <v>11</v>
      </c>
      <c r="Q6300" s="251" t="s">
        <v>9231</v>
      </c>
      <c r="R6300" s="251" t="s">
        <v>9960</v>
      </c>
      <c r="S6300" s="252" t="s">
        <v>441</v>
      </c>
      <c r="T6300" s="251" t="str">
        <f t="shared" si="394"/>
        <v>I0306274811700K580</v>
      </c>
      <c r="W6300" s="251" t="str">
        <f t="shared" si="395"/>
        <v>I030627481170-0K580</v>
      </c>
    </row>
    <row r="6301" spans="1:23" x14ac:dyDescent="0.3">
      <c r="A6301" s="256" t="str">
        <f t="shared" si="393"/>
        <v>I0306274-815500K210-00001</v>
      </c>
      <c r="B6301" s="251" t="s">
        <v>17020</v>
      </c>
      <c r="C6301" s="251" t="s">
        <v>9954</v>
      </c>
      <c r="D6301" s="251" t="s">
        <v>9225</v>
      </c>
      <c r="E6301" s="251" t="s">
        <v>16260</v>
      </c>
      <c r="F6301" s="251" t="s">
        <v>9972</v>
      </c>
      <c r="G6301" s="251" t="s">
        <v>654</v>
      </c>
      <c r="H6301" s="251" t="s">
        <v>5202</v>
      </c>
      <c r="I6301" s="257" t="str">
        <f t="shared" si="392"/>
        <v>-00001</v>
      </c>
      <c r="J6301" s="251">
        <v>1</v>
      </c>
      <c r="K6301" s="251">
        <v>1</v>
      </c>
      <c r="M6301" s="251" t="s">
        <v>9958</v>
      </c>
      <c r="N6301" s="251" t="s">
        <v>16572</v>
      </c>
      <c r="O6301" s="251">
        <v>1</v>
      </c>
      <c r="Q6301" s="251" t="s">
        <v>17020</v>
      </c>
      <c r="R6301" s="251" t="s">
        <v>9960</v>
      </c>
      <c r="S6301" s="252" t="s">
        <v>653</v>
      </c>
      <c r="T6301" s="251" t="str">
        <f t="shared" si="394"/>
        <v>I0306274815500K210</v>
      </c>
      <c r="W6301" s="251" t="str">
        <f t="shared" si="395"/>
        <v>I030627481550-0K210</v>
      </c>
    </row>
    <row r="6302" spans="1:23" x14ac:dyDescent="0.3">
      <c r="A6302" s="256" t="str">
        <f t="shared" si="393"/>
        <v>I0306274-815600K210-00001</v>
      </c>
      <c r="B6302" s="251" t="s">
        <v>17021</v>
      </c>
      <c r="C6302" s="251" t="s">
        <v>9954</v>
      </c>
      <c r="D6302" s="251" t="s">
        <v>9225</v>
      </c>
      <c r="E6302" s="251" t="s">
        <v>16260</v>
      </c>
      <c r="F6302" s="251" t="s">
        <v>9974</v>
      </c>
      <c r="G6302" s="251" t="s">
        <v>670</v>
      </c>
      <c r="H6302" s="251" t="s">
        <v>5204</v>
      </c>
      <c r="I6302" s="257" t="str">
        <f t="shared" si="392"/>
        <v>-00001</v>
      </c>
      <c r="J6302" s="251">
        <v>1</v>
      </c>
      <c r="K6302" s="251">
        <v>1</v>
      </c>
      <c r="M6302" s="251" t="s">
        <v>9958</v>
      </c>
      <c r="N6302" s="251" t="s">
        <v>16572</v>
      </c>
      <c r="O6302" s="251">
        <v>1</v>
      </c>
      <c r="Q6302" s="251" t="s">
        <v>17021</v>
      </c>
      <c r="R6302" s="251" t="s">
        <v>9960</v>
      </c>
      <c r="S6302" s="252" t="s">
        <v>13</v>
      </c>
      <c r="T6302" s="251" t="str">
        <f t="shared" si="394"/>
        <v>I0306274815600K210</v>
      </c>
      <c r="W6302" s="251" t="str">
        <f t="shared" si="395"/>
        <v>I030627481560-0K210</v>
      </c>
    </row>
    <row r="6303" spans="1:23" x14ac:dyDescent="0.3">
      <c r="A6303" s="256" t="str">
        <f t="shared" si="393"/>
        <v>I0306275-525620K070-00001</v>
      </c>
      <c r="B6303" s="251" t="s">
        <v>17022</v>
      </c>
      <c r="C6303" s="251" t="s">
        <v>9954</v>
      </c>
      <c r="D6303" s="251" t="s">
        <v>9233</v>
      </c>
      <c r="E6303" s="251" t="s">
        <v>16260</v>
      </c>
      <c r="F6303" s="251" t="s">
        <v>9957</v>
      </c>
      <c r="G6303" s="251" t="s">
        <v>732</v>
      </c>
      <c r="H6303" s="251" t="s">
        <v>10161</v>
      </c>
      <c r="I6303" s="257" t="str">
        <f t="shared" si="392"/>
        <v>-00001</v>
      </c>
      <c r="J6303" s="251">
        <v>1</v>
      </c>
      <c r="K6303" s="251">
        <v>1</v>
      </c>
      <c r="M6303" s="251" t="s">
        <v>10007</v>
      </c>
      <c r="N6303" s="251" t="s">
        <v>16572</v>
      </c>
      <c r="O6303" s="251">
        <v>1</v>
      </c>
      <c r="Q6303" s="251" t="s">
        <v>17022</v>
      </c>
      <c r="R6303" s="251" t="s">
        <v>9960</v>
      </c>
      <c r="S6303" s="252" t="s">
        <v>731</v>
      </c>
      <c r="T6303" s="251" t="str">
        <f t="shared" si="394"/>
        <v>I0306275525620K070</v>
      </c>
      <c r="W6303" s="251" t="str">
        <f t="shared" si="395"/>
        <v>I030627552562-0K070</v>
      </c>
    </row>
    <row r="6304" spans="1:23" x14ac:dyDescent="0.3">
      <c r="A6304" s="256" t="str">
        <f t="shared" si="393"/>
        <v>I0306275-525630K010-00002</v>
      </c>
      <c r="B6304" s="251" t="s">
        <v>17023</v>
      </c>
      <c r="C6304" s="251" t="s">
        <v>9954</v>
      </c>
      <c r="D6304" s="251" t="s">
        <v>9233</v>
      </c>
      <c r="E6304" s="251" t="s">
        <v>16260</v>
      </c>
      <c r="F6304" s="251" t="s">
        <v>9962</v>
      </c>
      <c r="G6304" s="251" t="s">
        <v>749</v>
      </c>
      <c r="H6304" s="251" t="s">
        <v>10163</v>
      </c>
      <c r="I6304" s="257" t="str">
        <f t="shared" si="392"/>
        <v>-00002</v>
      </c>
      <c r="J6304" s="251">
        <v>2</v>
      </c>
      <c r="K6304" s="251">
        <v>2</v>
      </c>
      <c r="M6304" s="251" t="s">
        <v>10007</v>
      </c>
      <c r="N6304" s="251" t="s">
        <v>16572</v>
      </c>
      <c r="O6304" s="251">
        <v>2</v>
      </c>
      <c r="Q6304" s="251" t="s">
        <v>17023</v>
      </c>
      <c r="R6304" s="251" t="s">
        <v>9960</v>
      </c>
      <c r="S6304" s="252" t="s">
        <v>748</v>
      </c>
      <c r="T6304" s="251" t="str">
        <f t="shared" si="394"/>
        <v>I0306275525630K010</v>
      </c>
      <c r="W6304" s="251" t="str">
        <f t="shared" si="395"/>
        <v>I030627552563-0K010</v>
      </c>
    </row>
    <row r="6305" spans="1:23" x14ac:dyDescent="0.3">
      <c r="A6305" s="256" t="str">
        <f t="shared" si="393"/>
        <v>I0306275-811100K520-00003</v>
      </c>
      <c r="B6305" s="251" t="s">
        <v>17024</v>
      </c>
      <c r="C6305" s="251" t="s">
        <v>9954</v>
      </c>
      <c r="D6305" s="251" t="s">
        <v>9233</v>
      </c>
      <c r="E6305" s="251" t="s">
        <v>16260</v>
      </c>
      <c r="F6305" s="251" t="s">
        <v>9964</v>
      </c>
      <c r="G6305" s="251" t="s">
        <v>269</v>
      </c>
      <c r="H6305" s="251" t="s">
        <v>3422</v>
      </c>
      <c r="I6305" s="257" t="str">
        <f t="shared" si="392"/>
        <v>-00003</v>
      </c>
      <c r="J6305" s="251">
        <v>3</v>
      </c>
      <c r="K6305" s="251">
        <v>3</v>
      </c>
      <c r="M6305" s="251" t="s">
        <v>9958</v>
      </c>
      <c r="N6305" s="251" t="s">
        <v>16572</v>
      </c>
      <c r="O6305" s="251">
        <v>3</v>
      </c>
      <c r="Q6305" s="251" t="s">
        <v>17024</v>
      </c>
      <c r="R6305" s="251" t="s">
        <v>9960</v>
      </c>
      <c r="S6305" s="252" t="s">
        <v>7</v>
      </c>
      <c r="T6305" s="251" t="str">
        <f t="shared" si="394"/>
        <v>I0306275811100K520</v>
      </c>
      <c r="W6305" s="251" t="str">
        <f t="shared" si="395"/>
        <v>I030627581110-0K520</v>
      </c>
    </row>
    <row r="6306" spans="1:23" x14ac:dyDescent="0.3">
      <c r="A6306" s="256" t="str">
        <f t="shared" si="393"/>
        <v>I0306275-811100K580-00005</v>
      </c>
      <c r="B6306" s="251" t="s">
        <v>17025</v>
      </c>
      <c r="C6306" s="251" t="s">
        <v>9954</v>
      </c>
      <c r="D6306" s="251" t="s">
        <v>9233</v>
      </c>
      <c r="E6306" s="251" t="s">
        <v>16260</v>
      </c>
      <c r="F6306" s="251" t="s">
        <v>9966</v>
      </c>
      <c r="G6306" s="251" t="s">
        <v>429</v>
      </c>
      <c r="H6306" s="251" t="s">
        <v>3422</v>
      </c>
      <c r="I6306" s="257" t="str">
        <f t="shared" si="392"/>
        <v>-00005</v>
      </c>
      <c r="J6306" s="251">
        <v>5</v>
      </c>
      <c r="K6306" s="251">
        <v>5</v>
      </c>
      <c r="M6306" s="251" t="s">
        <v>9958</v>
      </c>
      <c r="N6306" s="251" t="s">
        <v>16572</v>
      </c>
      <c r="O6306" s="251">
        <v>5</v>
      </c>
      <c r="Q6306" s="251" t="s">
        <v>17025</v>
      </c>
      <c r="R6306" s="251" t="s">
        <v>9960</v>
      </c>
      <c r="S6306" s="252" t="s">
        <v>428</v>
      </c>
      <c r="T6306" s="251" t="str">
        <f t="shared" si="394"/>
        <v>I0306275811100K580</v>
      </c>
      <c r="W6306" s="251" t="str">
        <f t="shared" si="395"/>
        <v>I030627581110-0K580</v>
      </c>
    </row>
    <row r="6307" spans="1:23" x14ac:dyDescent="0.3">
      <c r="A6307" s="256" t="str">
        <f t="shared" si="393"/>
        <v>I0306275-811100K590-00001</v>
      </c>
      <c r="B6307" s="251" t="s">
        <v>17026</v>
      </c>
      <c r="C6307" s="251" t="s">
        <v>9954</v>
      </c>
      <c r="D6307" s="251" t="s">
        <v>9233</v>
      </c>
      <c r="E6307" s="251" t="s">
        <v>16260</v>
      </c>
      <c r="F6307" s="251" t="s">
        <v>9968</v>
      </c>
      <c r="G6307" s="251" t="s">
        <v>397</v>
      </c>
      <c r="H6307" s="251" t="s">
        <v>3422</v>
      </c>
      <c r="I6307" s="257" t="str">
        <f t="shared" si="392"/>
        <v>-00001</v>
      </c>
      <c r="J6307" s="251">
        <v>1</v>
      </c>
      <c r="K6307" s="251">
        <v>1</v>
      </c>
      <c r="M6307" s="251" t="s">
        <v>9958</v>
      </c>
      <c r="N6307" s="251" t="s">
        <v>16572</v>
      </c>
      <c r="O6307" s="251">
        <v>1</v>
      </c>
      <c r="Q6307" s="251" t="s">
        <v>17026</v>
      </c>
      <c r="R6307" s="251" t="s">
        <v>9960</v>
      </c>
      <c r="S6307" s="252" t="s">
        <v>396</v>
      </c>
      <c r="T6307" s="251" t="str">
        <f t="shared" si="394"/>
        <v>I0306275811100K590</v>
      </c>
      <c r="W6307" s="251" t="str">
        <f t="shared" si="395"/>
        <v>I030627581110-0K590</v>
      </c>
    </row>
    <row r="6308" spans="1:23" x14ac:dyDescent="0.3">
      <c r="A6308" s="256" t="str">
        <f t="shared" si="393"/>
        <v>I0306275-811300K580-00004</v>
      </c>
      <c r="B6308" s="251" t="s">
        <v>17027</v>
      </c>
      <c r="C6308" s="251" t="s">
        <v>9954</v>
      </c>
      <c r="D6308" s="251" t="s">
        <v>9233</v>
      </c>
      <c r="E6308" s="251" t="s">
        <v>16260</v>
      </c>
      <c r="F6308" s="251" t="s">
        <v>9970</v>
      </c>
      <c r="G6308" s="251" t="s">
        <v>434</v>
      </c>
      <c r="H6308" s="251" t="s">
        <v>5101</v>
      </c>
      <c r="I6308" s="257" t="str">
        <f t="shared" si="392"/>
        <v>-00004</v>
      </c>
      <c r="J6308" s="251">
        <v>4</v>
      </c>
      <c r="K6308" s="251">
        <v>4</v>
      </c>
      <c r="M6308" s="251" t="s">
        <v>9958</v>
      </c>
      <c r="N6308" s="251" t="s">
        <v>16572</v>
      </c>
      <c r="O6308" s="251">
        <v>4</v>
      </c>
      <c r="Q6308" s="251" t="s">
        <v>17027</v>
      </c>
      <c r="R6308" s="251" t="s">
        <v>9960</v>
      </c>
      <c r="S6308" s="252" t="s">
        <v>433</v>
      </c>
      <c r="T6308" s="251" t="str">
        <f t="shared" si="394"/>
        <v>I0306275811300K580</v>
      </c>
      <c r="W6308" s="251" t="str">
        <f t="shared" si="395"/>
        <v>I030627581130-0K580</v>
      </c>
    </row>
    <row r="6309" spans="1:23" x14ac:dyDescent="0.3">
      <c r="A6309" s="256" t="str">
        <f t="shared" si="393"/>
        <v>I0306275-8113852570-00003</v>
      </c>
      <c r="B6309" s="251" t="s">
        <v>17028</v>
      </c>
      <c r="C6309" s="251" t="s">
        <v>9954</v>
      </c>
      <c r="D6309" s="251" t="s">
        <v>9233</v>
      </c>
      <c r="E6309" s="251" t="s">
        <v>16260</v>
      </c>
      <c r="F6309" s="251" t="s">
        <v>9972</v>
      </c>
      <c r="G6309" s="251" t="s">
        <v>955</v>
      </c>
      <c r="H6309" s="251" t="s">
        <v>10349</v>
      </c>
      <c r="I6309" s="257" t="str">
        <f t="shared" si="392"/>
        <v>-00003</v>
      </c>
      <c r="J6309" s="251">
        <v>3</v>
      </c>
      <c r="K6309" s="251">
        <v>3</v>
      </c>
      <c r="M6309" s="251" t="s">
        <v>10007</v>
      </c>
      <c r="N6309" s="251" t="s">
        <v>16572</v>
      </c>
      <c r="O6309" s="251">
        <v>3</v>
      </c>
      <c r="Q6309" s="251" t="s">
        <v>17028</v>
      </c>
      <c r="R6309" s="251" t="s">
        <v>9960</v>
      </c>
      <c r="S6309" s="252">
        <v>8113852570</v>
      </c>
      <c r="T6309" s="251" t="str">
        <f t="shared" si="394"/>
        <v>I03062758113852570</v>
      </c>
      <c r="W6309" s="251" t="str">
        <f t="shared" si="395"/>
        <v>I030627581138-52570</v>
      </c>
    </row>
    <row r="6310" spans="1:23" x14ac:dyDescent="0.3">
      <c r="A6310" s="256" t="str">
        <f t="shared" si="393"/>
        <v>I0306275-811500K520-00003</v>
      </c>
      <c r="B6310" s="251" t="s">
        <v>17029</v>
      </c>
      <c r="C6310" s="251" t="s">
        <v>9954</v>
      </c>
      <c r="D6310" s="251" t="s">
        <v>9233</v>
      </c>
      <c r="E6310" s="251" t="s">
        <v>16260</v>
      </c>
      <c r="F6310" s="251" t="s">
        <v>9974</v>
      </c>
      <c r="G6310" s="251" t="s">
        <v>280</v>
      </c>
      <c r="H6310" s="251" t="s">
        <v>3429</v>
      </c>
      <c r="I6310" s="257" t="str">
        <f t="shared" si="392"/>
        <v>-00003</v>
      </c>
      <c r="J6310" s="251">
        <v>3</v>
      </c>
      <c r="K6310" s="251">
        <v>3</v>
      </c>
      <c r="M6310" s="251" t="s">
        <v>9958</v>
      </c>
      <c r="N6310" s="251" t="s">
        <v>16572</v>
      </c>
      <c r="O6310" s="251">
        <v>3</v>
      </c>
      <c r="Q6310" s="251" t="s">
        <v>17029</v>
      </c>
      <c r="R6310" s="251" t="s">
        <v>9960</v>
      </c>
      <c r="S6310" s="252" t="s">
        <v>12</v>
      </c>
      <c r="T6310" s="251" t="str">
        <f t="shared" si="394"/>
        <v>I0306275811500K520</v>
      </c>
      <c r="W6310" s="251" t="str">
        <f t="shared" si="395"/>
        <v>I030627581150-0K520</v>
      </c>
    </row>
    <row r="6311" spans="1:23" x14ac:dyDescent="0.3">
      <c r="A6311" s="256" t="str">
        <f t="shared" si="393"/>
        <v>I0306275-811500K580-00004</v>
      </c>
      <c r="B6311" s="251" t="s">
        <v>17030</v>
      </c>
      <c r="C6311" s="251" t="s">
        <v>9954</v>
      </c>
      <c r="D6311" s="251" t="s">
        <v>9233</v>
      </c>
      <c r="E6311" s="251" t="s">
        <v>16260</v>
      </c>
      <c r="F6311" s="251" t="s">
        <v>9976</v>
      </c>
      <c r="G6311" s="251" t="s">
        <v>437</v>
      </c>
      <c r="H6311" s="251" t="s">
        <v>3429</v>
      </c>
      <c r="I6311" s="257" t="str">
        <f t="shared" si="392"/>
        <v>-00004</v>
      </c>
      <c r="J6311" s="251">
        <v>4</v>
      </c>
      <c r="K6311" s="251">
        <v>4</v>
      </c>
      <c r="M6311" s="251" t="s">
        <v>9958</v>
      </c>
      <c r="N6311" s="251" t="s">
        <v>16572</v>
      </c>
      <c r="O6311" s="251">
        <v>4</v>
      </c>
      <c r="Q6311" s="251" t="s">
        <v>17030</v>
      </c>
      <c r="R6311" s="251" t="s">
        <v>9960</v>
      </c>
      <c r="S6311" s="252" t="s">
        <v>436</v>
      </c>
      <c r="T6311" s="251" t="str">
        <f t="shared" si="394"/>
        <v>I0306275811500K580</v>
      </c>
      <c r="W6311" s="251" t="str">
        <f t="shared" si="395"/>
        <v>I030627581150-0K580</v>
      </c>
    </row>
    <row r="6312" spans="1:23" x14ac:dyDescent="0.3">
      <c r="A6312" s="256" t="str">
        <f t="shared" si="393"/>
        <v>I0306275-811700K580-00025</v>
      </c>
      <c r="B6312" s="251" t="s">
        <v>9235</v>
      </c>
      <c r="C6312" s="251" t="s">
        <v>9954</v>
      </c>
      <c r="D6312" s="251" t="s">
        <v>9233</v>
      </c>
      <c r="E6312" s="251" t="s">
        <v>16260</v>
      </c>
      <c r="F6312" s="251" t="s">
        <v>9978</v>
      </c>
      <c r="G6312" s="251" t="s">
        <v>442</v>
      </c>
      <c r="H6312" s="251" t="s">
        <v>5102</v>
      </c>
      <c r="I6312" s="257" t="str">
        <f t="shared" si="392"/>
        <v>-00025</v>
      </c>
      <c r="J6312" s="251">
        <v>25</v>
      </c>
      <c r="K6312" s="251">
        <v>25</v>
      </c>
      <c r="M6312" s="251" t="s">
        <v>9958</v>
      </c>
      <c r="N6312" s="251" t="s">
        <v>16572</v>
      </c>
      <c r="O6312" s="251">
        <v>25</v>
      </c>
      <c r="Q6312" s="251" t="s">
        <v>9235</v>
      </c>
      <c r="R6312" s="251" t="s">
        <v>9960</v>
      </c>
      <c r="S6312" s="252" t="s">
        <v>441</v>
      </c>
      <c r="T6312" s="251" t="str">
        <f t="shared" si="394"/>
        <v>I0306275811700K580</v>
      </c>
      <c r="W6312" s="251" t="str">
        <f t="shared" si="395"/>
        <v>I030627581170-0K580</v>
      </c>
    </row>
    <row r="6313" spans="1:23" x14ac:dyDescent="0.3">
      <c r="A6313" s="256" t="str">
        <f t="shared" si="393"/>
        <v>I0306275-815500D891-00001</v>
      </c>
      <c r="B6313" s="251" t="s">
        <v>17031</v>
      </c>
      <c r="C6313" s="251" t="s">
        <v>9954</v>
      </c>
      <c r="D6313" s="251" t="s">
        <v>9233</v>
      </c>
      <c r="E6313" s="251" t="s">
        <v>16260</v>
      </c>
      <c r="F6313" s="251" t="s">
        <v>9980</v>
      </c>
      <c r="G6313" s="251" t="s">
        <v>3354</v>
      </c>
      <c r="H6313" s="251" t="s">
        <v>5202</v>
      </c>
      <c r="I6313" s="257" t="str">
        <f t="shared" si="392"/>
        <v>-00001</v>
      </c>
      <c r="J6313" s="251">
        <v>1</v>
      </c>
      <c r="K6313" s="251">
        <v>1</v>
      </c>
      <c r="M6313" s="251" t="s">
        <v>9958</v>
      </c>
      <c r="N6313" s="251" t="s">
        <v>16572</v>
      </c>
      <c r="O6313" s="251">
        <v>1</v>
      </c>
      <c r="Q6313" s="251" t="s">
        <v>17031</v>
      </c>
      <c r="R6313" s="251" t="s">
        <v>9960</v>
      </c>
      <c r="S6313" s="252" t="s">
        <v>3353</v>
      </c>
      <c r="T6313" s="251" t="str">
        <f t="shared" si="394"/>
        <v>I0306275815500D891</v>
      </c>
      <c r="W6313" s="251" t="str">
        <f t="shared" si="395"/>
        <v>I030627581550-0D891</v>
      </c>
    </row>
    <row r="6314" spans="1:23" x14ac:dyDescent="0.3">
      <c r="A6314" s="256" t="str">
        <f t="shared" si="393"/>
        <v>I0306275-815500K210-00002</v>
      </c>
      <c r="B6314" s="251" t="s">
        <v>17032</v>
      </c>
      <c r="C6314" s="251" t="s">
        <v>9954</v>
      </c>
      <c r="D6314" s="251" t="s">
        <v>9233</v>
      </c>
      <c r="E6314" s="251" t="s">
        <v>16260</v>
      </c>
      <c r="F6314" s="251" t="s">
        <v>9982</v>
      </c>
      <c r="G6314" s="251" t="s">
        <v>654</v>
      </c>
      <c r="H6314" s="251" t="s">
        <v>5202</v>
      </c>
      <c r="I6314" s="257" t="str">
        <f t="shared" si="392"/>
        <v>-00002</v>
      </c>
      <c r="J6314" s="251">
        <v>2</v>
      </c>
      <c r="K6314" s="251">
        <v>2</v>
      </c>
      <c r="M6314" s="251" t="s">
        <v>9958</v>
      </c>
      <c r="N6314" s="251" t="s">
        <v>16572</v>
      </c>
      <c r="O6314" s="251">
        <v>2</v>
      </c>
      <c r="Q6314" s="251" t="s">
        <v>17032</v>
      </c>
      <c r="R6314" s="251" t="s">
        <v>9960</v>
      </c>
      <c r="S6314" s="252" t="s">
        <v>653</v>
      </c>
      <c r="T6314" s="251" t="str">
        <f t="shared" si="394"/>
        <v>I0306275815500K210</v>
      </c>
      <c r="W6314" s="251" t="str">
        <f t="shared" si="395"/>
        <v>I030627581550-0K210</v>
      </c>
    </row>
    <row r="6315" spans="1:23" x14ac:dyDescent="0.3">
      <c r="A6315" s="256" t="str">
        <f t="shared" si="393"/>
        <v>I0306275-815500K240-00008</v>
      </c>
      <c r="B6315" s="251" t="s">
        <v>17033</v>
      </c>
      <c r="C6315" s="251" t="s">
        <v>9954</v>
      </c>
      <c r="D6315" s="251" t="s">
        <v>9233</v>
      </c>
      <c r="E6315" s="251" t="s">
        <v>16260</v>
      </c>
      <c r="F6315" s="251" t="s">
        <v>9984</v>
      </c>
      <c r="G6315" s="251" t="s">
        <v>727</v>
      </c>
      <c r="H6315" s="251" t="s">
        <v>5202</v>
      </c>
      <c r="I6315" s="257" t="str">
        <f t="shared" si="392"/>
        <v>-00008</v>
      </c>
      <c r="J6315" s="251">
        <v>8</v>
      </c>
      <c r="K6315" s="251">
        <v>8</v>
      </c>
      <c r="M6315" s="251" t="s">
        <v>9958</v>
      </c>
      <c r="N6315" s="251" t="s">
        <v>16572</v>
      </c>
      <c r="O6315" s="251">
        <v>8</v>
      </c>
      <c r="Q6315" s="251" t="s">
        <v>17033</v>
      </c>
      <c r="R6315" s="251" t="s">
        <v>9960</v>
      </c>
      <c r="S6315" s="252" t="s">
        <v>726</v>
      </c>
      <c r="T6315" s="251" t="str">
        <f t="shared" si="394"/>
        <v>I0306275815500K240</v>
      </c>
      <c r="W6315" s="251" t="str">
        <f t="shared" si="395"/>
        <v>I030627581550-0K240</v>
      </c>
    </row>
    <row r="6316" spans="1:23" x14ac:dyDescent="0.3">
      <c r="A6316" s="256" t="str">
        <f t="shared" si="393"/>
        <v>I0306275-815500K630-00001</v>
      </c>
      <c r="B6316" s="251" t="s">
        <v>17034</v>
      </c>
      <c r="C6316" s="251" t="s">
        <v>9954</v>
      </c>
      <c r="D6316" s="251" t="s">
        <v>9233</v>
      </c>
      <c r="E6316" s="251" t="s">
        <v>16260</v>
      </c>
      <c r="F6316" s="251" t="s">
        <v>9986</v>
      </c>
      <c r="G6316" s="251" t="s">
        <v>3385</v>
      </c>
      <c r="H6316" s="251" t="s">
        <v>5202</v>
      </c>
      <c r="I6316" s="257" t="str">
        <f t="shared" si="392"/>
        <v>-00001</v>
      </c>
      <c r="J6316" s="251">
        <v>1</v>
      </c>
      <c r="K6316" s="251">
        <v>1</v>
      </c>
      <c r="M6316" s="251" t="s">
        <v>9958</v>
      </c>
      <c r="N6316" s="251" t="s">
        <v>16572</v>
      </c>
      <c r="O6316" s="251">
        <v>1</v>
      </c>
      <c r="Q6316" s="251" t="s">
        <v>17034</v>
      </c>
      <c r="R6316" s="251" t="s">
        <v>9960</v>
      </c>
      <c r="S6316" s="252" t="s">
        <v>3366</v>
      </c>
      <c r="T6316" s="251" t="str">
        <f t="shared" si="394"/>
        <v>I0306275815500K630</v>
      </c>
      <c r="W6316" s="251" t="str">
        <f t="shared" si="395"/>
        <v>I030627581550-0K630</v>
      </c>
    </row>
    <row r="6317" spans="1:23" x14ac:dyDescent="0.3">
      <c r="A6317" s="256" t="str">
        <f t="shared" si="393"/>
        <v>I0306275-815510K240-00004</v>
      </c>
      <c r="B6317" s="251" t="s">
        <v>17035</v>
      </c>
      <c r="C6317" s="251" t="s">
        <v>9954</v>
      </c>
      <c r="D6317" s="251" t="s">
        <v>9233</v>
      </c>
      <c r="E6317" s="251" t="s">
        <v>16260</v>
      </c>
      <c r="F6317" s="251" t="s">
        <v>9988</v>
      </c>
      <c r="G6317" s="251" t="s">
        <v>740</v>
      </c>
      <c r="H6317" s="251" t="s">
        <v>3436</v>
      </c>
      <c r="I6317" s="257" t="str">
        <f t="shared" si="392"/>
        <v>-00004</v>
      </c>
      <c r="J6317" s="251">
        <v>4</v>
      </c>
      <c r="K6317" s="251">
        <v>4</v>
      </c>
      <c r="M6317" s="251" t="s">
        <v>9958</v>
      </c>
      <c r="N6317" s="251" t="s">
        <v>16572</v>
      </c>
      <c r="O6317" s="251">
        <v>4</v>
      </c>
      <c r="Q6317" s="251" t="s">
        <v>17035</v>
      </c>
      <c r="R6317" s="251" t="s">
        <v>9960</v>
      </c>
      <c r="S6317" s="252" t="s">
        <v>9</v>
      </c>
      <c r="T6317" s="251" t="str">
        <f t="shared" si="394"/>
        <v>I0306275815510K240</v>
      </c>
      <c r="W6317" s="251" t="str">
        <f t="shared" si="395"/>
        <v>I030627581551-0K240</v>
      </c>
    </row>
    <row r="6318" spans="1:23" x14ac:dyDescent="0.3">
      <c r="A6318" s="256" t="str">
        <f t="shared" si="393"/>
        <v>I0306275-815600K210-00003</v>
      </c>
      <c r="B6318" s="251" t="s">
        <v>17036</v>
      </c>
      <c r="C6318" s="251" t="s">
        <v>9954</v>
      </c>
      <c r="D6318" s="251" t="s">
        <v>9233</v>
      </c>
      <c r="E6318" s="251" t="s">
        <v>16260</v>
      </c>
      <c r="F6318" s="251" t="s">
        <v>9990</v>
      </c>
      <c r="G6318" s="251" t="s">
        <v>670</v>
      </c>
      <c r="H6318" s="251" t="s">
        <v>5204</v>
      </c>
      <c r="I6318" s="257" t="str">
        <f t="shared" si="392"/>
        <v>-00003</v>
      </c>
      <c r="J6318" s="251">
        <v>3</v>
      </c>
      <c r="K6318" s="251">
        <v>3</v>
      </c>
      <c r="M6318" s="251" t="s">
        <v>9958</v>
      </c>
      <c r="N6318" s="251" t="s">
        <v>16572</v>
      </c>
      <c r="O6318" s="251">
        <v>3</v>
      </c>
      <c r="Q6318" s="251" t="s">
        <v>17036</v>
      </c>
      <c r="R6318" s="251" t="s">
        <v>9960</v>
      </c>
      <c r="S6318" s="252" t="s">
        <v>13</v>
      </c>
      <c r="T6318" s="251" t="str">
        <f t="shared" si="394"/>
        <v>I0306275815600K210</v>
      </c>
      <c r="W6318" s="251" t="str">
        <f t="shared" si="395"/>
        <v>I030627581560-0K210</v>
      </c>
    </row>
    <row r="6319" spans="1:23" x14ac:dyDescent="0.3">
      <c r="A6319" s="256" t="str">
        <f t="shared" si="393"/>
        <v>I0306275-815600K240-00007</v>
      </c>
      <c r="B6319" s="251" t="s">
        <v>17037</v>
      </c>
      <c r="C6319" s="251" t="s">
        <v>9954</v>
      </c>
      <c r="D6319" s="251" t="s">
        <v>9233</v>
      </c>
      <c r="E6319" s="251" t="s">
        <v>16260</v>
      </c>
      <c r="F6319" s="251" t="s">
        <v>9992</v>
      </c>
      <c r="G6319" s="251" t="s">
        <v>744</v>
      </c>
      <c r="H6319" s="251" t="s">
        <v>5204</v>
      </c>
      <c r="I6319" s="257" t="str">
        <f t="shared" si="392"/>
        <v>-00007</v>
      </c>
      <c r="J6319" s="251">
        <v>7</v>
      </c>
      <c r="K6319" s="251">
        <v>7</v>
      </c>
      <c r="M6319" s="251" t="s">
        <v>9958</v>
      </c>
      <c r="N6319" s="251" t="s">
        <v>16572</v>
      </c>
      <c r="O6319" s="251">
        <v>7</v>
      </c>
      <c r="Q6319" s="251" t="s">
        <v>17037</v>
      </c>
      <c r="R6319" s="251" t="s">
        <v>9960</v>
      </c>
      <c r="S6319" s="252" t="s">
        <v>743</v>
      </c>
      <c r="T6319" s="251" t="str">
        <f t="shared" si="394"/>
        <v>I0306275815600K240</v>
      </c>
      <c r="W6319" s="251" t="str">
        <f t="shared" si="395"/>
        <v>I030627581560-0K240</v>
      </c>
    </row>
    <row r="6320" spans="1:23" x14ac:dyDescent="0.3">
      <c r="A6320" s="256" t="str">
        <f t="shared" si="393"/>
        <v>I0306275-815600K590-00003</v>
      </c>
      <c r="B6320" s="251" t="s">
        <v>17038</v>
      </c>
      <c r="C6320" s="251" t="s">
        <v>9954</v>
      </c>
      <c r="D6320" s="251" t="s">
        <v>9233</v>
      </c>
      <c r="E6320" s="251" t="s">
        <v>16260</v>
      </c>
      <c r="F6320" s="251" t="s">
        <v>9995</v>
      </c>
      <c r="G6320" s="251" t="s">
        <v>3386</v>
      </c>
      <c r="H6320" s="251" t="s">
        <v>5204</v>
      </c>
      <c r="I6320" s="257" t="str">
        <f t="shared" si="392"/>
        <v>-00003</v>
      </c>
      <c r="J6320" s="251">
        <v>3</v>
      </c>
      <c r="K6320" s="251">
        <v>3</v>
      </c>
      <c r="M6320" s="251" t="s">
        <v>9958</v>
      </c>
      <c r="N6320" s="251" t="s">
        <v>16572</v>
      </c>
      <c r="O6320" s="251">
        <v>3</v>
      </c>
      <c r="Q6320" s="251" t="s">
        <v>17038</v>
      </c>
      <c r="R6320" s="251" t="s">
        <v>9960</v>
      </c>
      <c r="S6320" s="252" t="s">
        <v>3370</v>
      </c>
      <c r="T6320" s="251" t="str">
        <f t="shared" si="394"/>
        <v>I0306275815600K590</v>
      </c>
      <c r="W6320" s="251" t="str">
        <f t="shared" si="395"/>
        <v>I030627581560-0K590</v>
      </c>
    </row>
    <row r="6321" spans="1:23" x14ac:dyDescent="0.3">
      <c r="A6321" s="256" t="str">
        <f t="shared" si="393"/>
        <v>I0306275-815610K240-00015</v>
      </c>
      <c r="B6321" s="251" t="s">
        <v>17039</v>
      </c>
      <c r="C6321" s="251" t="s">
        <v>9954</v>
      </c>
      <c r="D6321" s="251" t="s">
        <v>9233</v>
      </c>
      <c r="E6321" s="251" t="s">
        <v>16260</v>
      </c>
      <c r="F6321" s="251" t="s">
        <v>9997</v>
      </c>
      <c r="G6321" s="251" t="s">
        <v>753</v>
      </c>
      <c r="H6321" s="251" t="s">
        <v>3443</v>
      </c>
      <c r="I6321" s="257" t="str">
        <f t="shared" si="392"/>
        <v>-00015</v>
      </c>
      <c r="J6321" s="251">
        <v>15</v>
      </c>
      <c r="K6321" s="251">
        <v>15</v>
      </c>
      <c r="M6321" s="251" t="s">
        <v>9958</v>
      </c>
      <c r="N6321" s="251" t="s">
        <v>16572</v>
      </c>
      <c r="O6321" s="251">
        <v>15</v>
      </c>
      <c r="Q6321" s="251" t="s">
        <v>17039</v>
      </c>
      <c r="R6321" s="251" t="s">
        <v>9960</v>
      </c>
      <c r="S6321" s="252" t="s">
        <v>10</v>
      </c>
      <c r="T6321" s="251" t="str">
        <f t="shared" si="394"/>
        <v>I0306275815610K240</v>
      </c>
      <c r="W6321" s="251" t="str">
        <f t="shared" si="395"/>
        <v>I030627581561-0K240</v>
      </c>
    </row>
    <row r="6322" spans="1:23" x14ac:dyDescent="0.3">
      <c r="A6322" s="256" t="str">
        <f t="shared" si="393"/>
        <v>I0306275-815800D440-00001</v>
      </c>
      <c r="B6322" s="251" t="s">
        <v>17040</v>
      </c>
      <c r="C6322" s="251" t="s">
        <v>9954</v>
      </c>
      <c r="D6322" s="251" t="s">
        <v>9233</v>
      </c>
      <c r="E6322" s="251" t="s">
        <v>16260</v>
      </c>
      <c r="F6322" s="251" t="s">
        <v>10000</v>
      </c>
      <c r="G6322" s="251" t="s">
        <v>846</v>
      </c>
      <c r="H6322" s="251" t="s">
        <v>758</v>
      </c>
      <c r="I6322" s="257" t="str">
        <f t="shared" si="392"/>
        <v>-00001</v>
      </c>
      <c r="J6322" s="251">
        <v>1</v>
      </c>
      <c r="K6322" s="251">
        <v>1</v>
      </c>
      <c r="M6322" s="251" t="s">
        <v>9993</v>
      </c>
      <c r="N6322" s="251" t="s">
        <v>16572</v>
      </c>
      <c r="O6322" s="251">
        <v>1</v>
      </c>
      <c r="Q6322" s="251" t="s">
        <v>17040</v>
      </c>
      <c r="R6322" s="251" t="s">
        <v>9960</v>
      </c>
      <c r="S6322" s="252" t="s">
        <v>845</v>
      </c>
      <c r="T6322" s="251" t="str">
        <f t="shared" si="394"/>
        <v>I0306275815800D440</v>
      </c>
      <c r="W6322" s="251" t="str">
        <f t="shared" si="395"/>
        <v>I030627581580-0D440</v>
      </c>
    </row>
    <row r="6323" spans="1:23" x14ac:dyDescent="0.3">
      <c r="A6323" s="256" t="str">
        <f t="shared" si="393"/>
        <v>I0306275-815800K050-00005</v>
      </c>
      <c r="B6323" s="251" t="s">
        <v>17041</v>
      </c>
      <c r="C6323" s="251" t="s">
        <v>9954</v>
      </c>
      <c r="D6323" s="251" t="s">
        <v>9233</v>
      </c>
      <c r="E6323" s="251" t="s">
        <v>16260</v>
      </c>
      <c r="F6323" s="251" t="s">
        <v>10002</v>
      </c>
      <c r="G6323" s="251" t="s">
        <v>756</v>
      </c>
      <c r="H6323" s="251" t="s">
        <v>758</v>
      </c>
      <c r="I6323" s="257" t="str">
        <f t="shared" si="392"/>
        <v>-00005</v>
      </c>
      <c r="J6323" s="251">
        <v>5</v>
      </c>
      <c r="K6323" s="251">
        <v>5</v>
      </c>
      <c r="M6323" s="251" t="s">
        <v>9958</v>
      </c>
      <c r="N6323" s="251" t="s">
        <v>16572</v>
      </c>
      <c r="O6323" s="251">
        <v>5</v>
      </c>
      <c r="Q6323" s="251" t="s">
        <v>17041</v>
      </c>
      <c r="R6323" s="251" t="s">
        <v>9960</v>
      </c>
      <c r="S6323" s="252" t="s">
        <v>6</v>
      </c>
      <c r="T6323" s="251" t="str">
        <f t="shared" si="394"/>
        <v>I0306275815800K050</v>
      </c>
      <c r="W6323" s="251" t="str">
        <f t="shared" si="395"/>
        <v>I030627581580-0K050</v>
      </c>
    </row>
    <row r="6324" spans="1:23" x14ac:dyDescent="0.3">
      <c r="A6324" s="256" t="str">
        <f t="shared" si="393"/>
        <v>I0306275-815800K260-00001</v>
      </c>
      <c r="B6324" s="251" t="s">
        <v>17042</v>
      </c>
      <c r="C6324" s="251" t="s">
        <v>9954</v>
      </c>
      <c r="D6324" s="251" t="s">
        <v>9233</v>
      </c>
      <c r="E6324" s="251" t="s">
        <v>16260</v>
      </c>
      <c r="F6324" s="251" t="s">
        <v>10005</v>
      </c>
      <c r="G6324" s="251" t="s">
        <v>3387</v>
      </c>
      <c r="H6324" s="251" t="s">
        <v>758</v>
      </c>
      <c r="I6324" s="257" t="str">
        <f t="shared" si="392"/>
        <v>-00001</v>
      </c>
      <c r="J6324" s="251">
        <v>1</v>
      </c>
      <c r="K6324" s="251">
        <v>1</v>
      </c>
      <c r="M6324" s="251" t="s">
        <v>9993</v>
      </c>
      <c r="N6324" s="251" t="s">
        <v>16572</v>
      </c>
      <c r="O6324" s="251">
        <v>1</v>
      </c>
      <c r="Q6324" s="251" t="s">
        <v>17042</v>
      </c>
      <c r="R6324" s="251" t="s">
        <v>9960</v>
      </c>
      <c r="S6324" s="252" t="s">
        <v>3374</v>
      </c>
      <c r="T6324" s="251" t="str">
        <f t="shared" si="394"/>
        <v>I0306275815800K260</v>
      </c>
      <c r="W6324" s="251" t="str">
        <f t="shared" si="395"/>
        <v>I030627581580-0K260</v>
      </c>
    </row>
    <row r="6325" spans="1:23" x14ac:dyDescent="0.3">
      <c r="A6325" s="256" t="str">
        <f t="shared" si="393"/>
        <v>I0306275-815810K050-00008</v>
      </c>
      <c r="B6325" s="251" t="s">
        <v>17043</v>
      </c>
      <c r="C6325" s="251" t="s">
        <v>9954</v>
      </c>
      <c r="D6325" s="251" t="s">
        <v>9233</v>
      </c>
      <c r="E6325" s="251" t="s">
        <v>16260</v>
      </c>
      <c r="F6325" s="251" t="s">
        <v>10009</v>
      </c>
      <c r="G6325" s="251" t="s">
        <v>763</v>
      </c>
      <c r="H6325" s="251" t="s">
        <v>5218</v>
      </c>
      <c r="I6325" s="257" t="str">
        <f t="shared" si="392"/>
        <v>-00008</v>
      </c>
      <c r="J6325" s="251">
        <v>8</v>
      </c>
      <c r="K6325" s="251">
        <v>8</v>
      </c>
      <c r="M6325" s="251" t="s">
        <v>9958</v>
      </c>
      <c r="N6325" s="251" t="s">
        <v>16572</v>
      </c>
      <c r="O6325" s="251">
        <v>8</v>
      </c>
      <c r="Q6325" s="251" t="s">
        <v>17043</v>
      </c>
      <c r="R6325" s="251" t="s">
        <v>9960</v>
      </c>
      <c r="S6325" s="252" t="s">
        <v>762</v>
      </c>
      <c r="T6325" s="251" t="str">
        <f t="shared" si="394"/>
        <v>I0306275815810K050</v>
      </c>
      <c r="W6325" s="251" t="str">
        <f t="shared" si="395"/>
        <v>I030627581581-0K050</v>
      </c>
    </row>
    <row r="6326" spans="1:23" x14ac:dyDescent="0.3">
      <c r="A6326" s="256" t="str">
        <f t="shared" si="393"/>
        <v>I0306275-815900K050-00003</v>
      </c>
      <c r="B6326" s="251" t="s">
        <v>17044</v>
      </c>
      <c r="C6326" s="251" t="s">
        <v>9954</v>
      </c>
      <c r="D6326" s="251" t="s">
        <v>9233</v>
      </c>
      <c r="E6326" s="251" t="s">
        <v>16260</v>
      </c>
      <c r="F6326" s="251" t="s">
        <v>10012</v>
      </c>
      <c r="G6326" s="251" t="s">
        <v>767</v>
      </c>
      <c r="H6326" s="251" t="s">
        <v>770</v>
      </c>
      <c r="I6326" s="257" t="str">
        <f t="shared" si="392"/>
        <v>-00003</v>
      </c>
      <c r="J6326" s="251">
        <v>3</v>
      </c>
      <c r="K6326" s="251">
        <v>3</v>
      </c>
      <c r="M6326" s="251" t="s">
        <v>9958</v>
      </c>
      <c r="N6326" s="251" t="s">
        <v>16572</v>
      </c>
      <c r="O6326" s="251">
        <v>3</v>
      </c>
      <c r="Q6326" s="251" t="s">
        <v>17044</v>
      </c>
      <c r="R6326" s="251" t="s">
        <v>9960</v>
      </c>
      <c r="S6326" s="252" t="s">
        <v>766</v>
      </c>
      <c r="T6326" s="251" t="str">
        <f t="shared" si="394"/>
        <v>I0306275815900K050</v>
      </c>
      <c r="W6326" s="251" t="str">
        <f t="shared" si="395"/>
        <v>I030627581590-0K050</v>
      </c>
    </row>
    <row r="6327" spans="1:23" x14ac:dyDescent="0.3">
      <c r="A6327" s="256" t="str">
        <f t="shared" si="393"/>
        <v>I0306275-815900K260-00002</v>
      </c>
      <c r="B6327" s="251" t="s">
        <v>17045</v>
      </c>
      <c r="C6327" s="251" t="s">
        <v>9954</v>
      </c>
      <c r="D6327" s="251" t="s">
        <v>9233</v>
      </c>
      <c r="E6327" s="251" t="s">
        <v>16260</v>
      </c>
      <c r="F6327" s="251" t="s">
        <v>10188</v>
      </c>
      <c r="G6327" s="251" t="s">
        <v>3388</v>
      </c>
      <c r="H6327" s="251" t="s">
        <v>770</v>
      </c>
      <c r="I6327" s="257" t="str">
        <f t="shared" si="392"/>
        <v>-00002</v>
      </c>
      <c r="J6327" s="251">
        <v>2</v>
      </c>
      <c r="K6327" s="251">
        <v>2</v>
      </c>
      <c r="M6327" s="251" t="s">
        <v>9993</v>
      </c>
      <c r="N6327" s="251" t="s">
        <v>16572</v>
      </c>
      <c r="O6327" s="251">
        <v>2</v>
      </c>
      <c r="Q6327" s="251" t="s">
        <v>17045</v>
      </c>
      <c r="R6327" s="251" t="s">
        <v>9960</v>
      </c>
      <c r="S6327" s="252" t="s">
        <v>3377</v>
      </c>
      <c r="T6327" s="251" t="str">
        <f t="shared" si="394"/>
        <v>I0306275815900K260</v>
      </c>
      <c r="W6327" s="251" t="str">
        <f t="shared" si="395"/>
        <v>I030627581590-0K260</v>
      </c>
    </row>
    <row r="6328" spans="1:23" x14ac:dyDescent="0.3">
      <c r="A6328" s="256" t="str">
        <f t="shared" si="393"/>
        <v>I0306275-81590BZ400-00001</v>
      </c>
      <c r="B6328" s="251" t="s">
        <v>17046</v>
      </c>
      <c r="C6328" s="251" t="s">
        <v>9954</v>
      </c>
      <c r="D6328" s="251" t="s">
        <v>9233</v>
      </c>
      <c r="E6328" s="251" t="s">
        <v>16260</v>
      </c>
      <c r="F6328" s="251" t="s">
        <v>10190</v>
      </c>
      <c r="G6328" s="251" t="s">
        <v>5309</v>
      </c>
      <c r="H6328" s="251" t="s">
        <v>9998</v>
      </c>
      <c r="I6328" s="257" t="str">
        <f t="shared" si="392"/>
        <v>-00001</v>
      </c>
      <c r="J6328" s="251">
        <v>1</v>
      </c>
      <c r="K6328" s="251">
        <v>1</v>
      </c>
      <c r="M6328" s="251" t="s">
        <v>9993</v>
      </c>
      <c r="N6328" s="251" t="s">
        <v>16572</v>
      </c>
      <c r="O6328" s="251">
        <v>1</v>
      </c>
      <c r="Q6328" s="251" t="s">
        <v>17046</v>
      </c>
      <c r="R6328" s="251" t="s">
        <v>9960</v>
      </c>
      <c r="S6328" s="252" t="s">
        <v>8687</v>
      </c>
      <c r="T6328" s="251" t="str">
        <f t="shared" si="394"/>
        <v>I030627581590BZ400</v>
      </c>
      <c r="W6328" s="251" t="str">
        <f t="shared" si="395"/>
        <v>I030627581590-BZ400</v>
      </c>
    </row>
    <row r="6329" spans="1:23" x14ac:dyDescent="0.3">
      <c r="A6329" s="256" t="str">
        <f t="shared" si="393"/>
        <v>I0306275-815910K050-00006</v>
      </c>
      <c r="B6329" s="251" t="s">
        <v>17047</v>
      </c>
      <c r="C6329" s="251" t="s">
        <v>9954</v>
      </c>
      <c r="D6329" s="251" t="s">
        <v>9233</v>
      </c>
      <c r="E6329" s="251" t="s">
        <v>16260</v>
      </c>
      <c r="F6329" s="251" t="s">
        <v>10192</v>
      </c>
      <c r="G6329" s="251" t="s">
        <v>777</v>
      </c>
      <c r="H6329" s="251" t="s">
        <v>5219</v>
      </c>
      <c r="I6329" s="257" t="str">
        <f t="shared" si="392"/>
        <v>-00006</v>
      </c>
      <c r="J6329" s="251">
        <v>6</v>
      </c>
      <c r="K6329" s="251">
        <v>6</v>
      </c>
      <c r="M6329" s="251" t="s">
        <v>9958</v>
      </c>
      <c r="N6329" s="251" t="s">
        <v>16572</v>
      </c>
      <c r="O6329" s="251">
        <v>6</v>
      </c>
      <c r="Q6329" s="251" t="s">
        <v>17047</v>
      </c>
      <c r="R6329" s="251" t="s">
        <v>9960</v>
      </c>
      <c r="S6329" s="252" t="s">
        <v>776</v>
      </c>
      <c r="T6329" s="251" t="str">
        <f t="shared" si="394"/>
        <v>I0306275815910K050</v>
      </c>
      <c r="W6329" s="251" t="str">
        <f t="shared" si="395"/>
        <v>I030627581591-0K050</v>
      </c>
    </row>
    <row r="6330" spans="1:23" x14ac:dyDescent="0.3">
      <c r="A6330" s="256" t="str">
        <f t="shared" si="393"/>
        <v>I0306275-9098113087-00006</v>
      </c>
      <c r="B6330" s="251" t="s">
        <v>17048</v>
      </c>
      <c r="C6330" s="251" t="s">
        <v>9954</v>
      </c>
      <c r="D6330" s="251" t="s">
        <v>9233</v>
      </c>
      <c r="E6330" s="251" t="s">
        <v>16260</v>
      </c>
      <c r="F6330" s="251" t="s">
        <v>10194</v>
      </c>
      <c r="G6330" s="251" t="s">
        <v>939</v>
      </c>
      <c r="H6330" s="251" t="s">
        <v>3393</v>
      </c>
      <c r="I6330" s="257" t="str">
        <f t="shared" si="392"/>
        <v>-00006</v>
      </c>
      <c r="J6330" s="251">
        <v>6</v>
      </c>
      <c r="K6330" s="251">
        <v>6</v>
      </c>
      <c r="M6330" s="251" t="s">
        <v>10003</v>
      </c>
      <c r="N6330" s="251" t="s">
        <v>16572</v>
      </c>
      <c r="O6330" s="251">
        <v>6</v>
      </c>
      <c r="Q6330" s="251" t="s">
        <v>17048</v>
      </c>
      <c r="R6330" s="251" t="s">
        <v>9960</v>
      </c>
      <c r="S6330" s="252">
        <v>9098113087</v>
      </c>
      <c r="T6330" s="251" t="str">
        <f t="shared" si="394"/>
        <v>I03062759098113087</v>
      </c>
      <c r="W6330" s="251" t="str">
        <f t="shared" si="395"/>
        <v>I030627590981-13087</v>
      </c>
    </row>
    <row r="6331" spans="1:23" x14ac:dyDescent="0.3">
      <c r="A6331" s="256" t="str">
        <f t="shared" si="393"/>
        <v>I0306275-9098122003-00007</v>
      </c>
      <c r="B6331" s="251" t="s">
        <v>17049</v>
      </c>
      <c r="C6331" s="251" t="s">
        <v>9954</v>
      </c>
      <c r="D6331" s="251" t="s">
        <v>9233</v>
      </c>
      <c r="E6331" s="251" t="s">
        <v>16260</v>
      </c>
      <c r="F6331" s="251" t="s">
        <v>10196</v>
      </c>
      <c r="G6331" s="251" t="s">
        <v>926</v>
      </c>
      <c r="H6331" s="251" t="s">
        <v>1564</v>
      </c>
      <c r="I6331" s="257" t="str">
        <f t="shared" si="392"/>
        <v>-00007</v>
      </c>
      <c r="J6331" s="251">
        <v>7</v>
      </c>
      <c r="K6331" s="251">
        <v>7</v>
      </c>
      <c r="M6331" s="251" t="s">
        <v>10003</v>
      </c>
      <c r="N6331" s="251" t="s">
        <v>16572</v>
      </c>
      <c r="O6331" s="251">
        <v>7</v>
      </c>
      <c r="Q6331" s="251" t="s">
        <v>17049</v>
      </c>
      <c r="R6331" s="251" t="s">
        <v>9960</v>
      </c>
      <c r="S6331" s="252">
        <v>9098122003</v>
      </c>
      <c r="T6331" s="251" t="str">
        <f t="shared" si="394"/>
        <v>I03062759098122003</v>
      </c>
      <c r="W6331" s="251" t="str">
        <f t="shared" si="395"/>
        <v>I030627590981-22003</v>
      </c>
    </row>
    <row r="6332" spans="1:23" x14ac:dyDescent="0.3">
      <c r="A6332" s="256" t="str">
        <f t="shared" si="393"/>
        <v>I0306275-9913212050-00220</v>
      </c>
      <c r="B6332" s="251" t="s">
        <v>17050</v>
      </c>
      <c r="C6332" s="251" t="s">
        <v>9954</v>
      </c>
      <c r="D6332" s="251" t="s">
        <v>9233</v>
      </c>
      <c r="E6332" s="251" t="s">
        <v>16260</v>
      </c>
      <c r="F6332" s="251" t="s">
        <v>10198</v>
      </c>
      <c r="G6332" s="251" t="s">
        <v>946</v>
      </c>
      <c r="H6332" s="251" t="s">
        <v>10010</v>
      </c>
      <c r="I6332" s="257" t="str">
        <f t="shared" si="392"/>
        <v>-00220</v>
      </c>
      <c r="J6332" s="251">
        <v>220</v>
      </c>
      <c r="K6332" s="251">
        <v>220</v>
      </c>
      <c r="M6332" s="251" t="s">
        <v>10007</v>
      </c>
      <c r="N6332" s="251" t="s">
        <v>16572</v>
      </c>
      <c r="O6332" s="251">
        <v>220</v>
      </c>
      <c r="Q6332" s="251" t="s">
        <v>17050</v>
      </c>
      <c r="R6332" s="251" t="s">
        <v>9960</v>
      </c>
      <c r="S6332" s="252">
        <v>9913212050</v>
      </c>
      <c r="T6332" s="251" t="str">
        <f t="shared" si="394"/>
        <v>I03062759913212050</v>
      </c>
      <c r="W6332" s="251" t="str">
        <f t="shared" si="395"/>
        <v>I030627599132-12050</v>
      </c>
    </row>
    <row r="6333" spans="1:23" x14ac:dyDescent="0.3">
      <c r="A6333" s="256" t="str">
        <f t="shared" si="393"/>
        <v>I0306275-9913221210-00054</v>
      </c>
      <c r="B6333" s="251" t="s">
        <v>17051</v>
      </c>
      <c r="C6333" s="251" t="s">
        <v>9954</v>
      </c>
      <c r="D6333" s="251" t="s">
        <v>9233</v>
      </c>
      <c r="E6333" s="251" t="s">
        <v>16260</v>
      </c>
      <c r="F6333" s="251" t="s">
        <v>10200</v>
      </c>
      <c r="G6333" s="251" t="s">
        <v>916</v>
      </c>
      <c r="H6333" s="251" t="s">
        <v>10013</v>
      </c>
      <c r="I6333" s="257" t="str">
        <f t="shared" si="392"/>
        <v>-00054</v>
      </c>
      <c r="J6333" s="251">
        <v>54</v>
      </c>
      <c r="K6333" s="251">
        <v>54</v>
      </c>
      <c r="M6333" s="251" t="s">
        <v>10007</v>
      </c>
      <c r="N6333" s="251" t="s">
        <v>16572</v>
      </c>
      <c r="O6333" s="251">
        <v>54</v>
      </c>
      <c r="Q6333" s="251" t="s">
        <v>17051</v>
      </c>
      <c r="R6333" s="251" t="s">
        <v>9960</v>
      </c>
      <c r="S6333" s="252">
        <v>9913221210</v>
      </c>
      <c r="T6333" s="251" t="str">
        <f t="shared" si="394"/>
        <v>I03062759913221210</v>
      </c>
      <c r="W6333" s="251" t="str">
        <f t="shared" si="395"/>
        <v>I030627599132-21210</v>
      </c>
    </row>
    <row r="6334" spans="1:23" x14ac:dyDescent="0.3">
      <c r="A6334" s="256" t="str">
        <f t="shared" si="393"/>
        <v>I0306276-811500K591-00002</v>
      </c>
      <c r="B6334" s="251" t="s">
        <v>9258</v>
      </c>
      <c r="C6334" s="251" t="s">
        <v>9954</v>
      </c>
      <c r="D6334" s="251" t="s">
        <v>9259</v>
      </c>
      <c r="E6334" s="251" t="s">
        <v>16260</v>
      </c>
      <c r="F6334" s="251" t="s">
        <v>9957</v>
      </c>
      <c r="G6334" s="251" t="s">
        <v>417</v>
      </c>
      <c r="H6334" s="251" t="s">
        <v>3429</v>
      </c>
      <c r="I6334" s="257" t="str">
        <f t="shared" si="392"/>
        <v>-00002</v>
      </c>
      <c r="J6334" s="251">
        <v>2</v>
      </c>
      <c r="K6334" s="251">
        <v>2</v>
      </c>
      <c r="M6334" s="251" t="s">
        <v>9958</v>
      </c>
      <c r="N6334" s="251" t="s">
        <v>16737</v>
      </c>
      <c r="O6334" s="251">
        <v>2</v>
      </c>
      <c r="Q6334" s="251" t="s">
        <v>9258</v>
      </c>
      <c r="R6334" s="251" t="s">
        <v>10017</v>
      </c>
      <c r="S6334" s="252" t="s">
        <v>416</v>
      </c>
      <c r="T6334" s="251" t="str">
        <f t="shared" si="394"/>
        <v>I0306276811500K591</v>
      </c>
      <c r="W6334" s="251" t="str">
        <f t="shared" si="395"/>
        <v>I030627681150-0K591</v>
      </c>
    </row>
    <row r="6335" spans="1:23" x14ac:dyDescent="0.3">
      <c r="A6335" s="256" t="str">
        <f t="shared" si="393"/>
        <v>I0306276-811500KF31-00001</v>
      </c>
      <c r="B6335" s="251" t="s">
        <v>17052</v>
      </c>
      <c r="C6335" s="251" t="s">
        <v>9954</v>
      </c>
      <c r="D6335" s="251" t="s">
        <v>9259</v>
      </c>
      <c r="E6335" s="251" t="s">
        <v>16260</v>
      </c>
      <c r="F6335" s="251" t="s">
        <v>9962</v>
      </c>
      <c r="G6335" s="251" t="s">
        <v>527</v>
      </c>
      <c r="H6335" s="251" t="s">
        <v>3429</v>
      </c>
      <c r="I6335" s="257" t="str">
        <f t="shared" si="392"/>
        <v>-00001</v>
      </c>
      <c r="J6335" s="251">
        <v>1</v>
      </c>
      <c r="K6335" s="251">
        <v>1</v>
      </c>
      <c r="M6335" s="251" t="s">
        <v>9958</v>
      </c>
      <c r="N6335" s="251" t="s">
        <v>16737</v>
      </c>
      <c r="O6335" s="251">
        <v>1</v>
      </c>
      <c r="Q6335" s="251" t="s">
        <v>17052</v>
      </c>
      <c r="R6335" s="251" t="s">
        <v>10017</v>
      </c>
      <c r="S6335" s="252" t="s">
        <v>526</v>
      </c>
      <c r="T6335" s="251" t="str">
        <f t="shared" si="394"/>
        <v>I0306276811500KF31</v>
      </c>
      <c r="W6335" s="251" t="str">
        <f t="shared" si="395"/>
        <v>I030627681150-0KF31</v>
      </c>
    </row>
    <row r="6336" spans="1:23" x14ac:dyDescent="0.3">
      <c r="A6336" s="256" t="str">
        <f t="shared" si="393"/>
        <v>I0306276-811700K591-00006</v>
      </c>
      <c r="B6336" s="251" t="s">
        <v>9262</v>
      </c>
      <c r="C6336" s="251" t="s">
        <v>9954</v>
      </c>
      <c r="D6336" s="251" t="s">
        <v>9259</v>
      </c>
      <c r="E6336" s="251" t="s">
        <v>16260</v>
      </c>
      <c r="F6336" s="251" t="s">
        <v>9964</v>
      </c>
      <c r="G6336" s="251" t="s">
        <v>425</v>
      </c>
      <c r="H6336" s="251" t="s">
        <v>5102</v>
      </c>
      <c r="I6336" s="257" t="str">
        <f t="shared" si="392"/>
        <v>-00006</v>
      </c>
      <c r="J6336" s="251">
        <v>6</v>
      </c>
      <c r="K6336" s="251">
        <v>6</v>
      </c>
      <c r="M6336" s="251" t="s">
        <v>9958</v>
      </c>
      <c r="N6336" s="251" t="s">
        <v>16737</v>
      </c>
      <c r="O6336" s="251">
        <v>6</v>
      </c>
      <c r="Q6336" s="251" t="s">
        <v>9262</v>
      </c>
      <c r="R6336" s="251" t="s">
        <v>10017</v>
      </c>
      <c r="S6336" s="252" t="s">
        <v>424</v>
      </c>
      <c r="T6336" s="251" t="str">
        <f t="shared" si="394"/>
        <v>I0306276811700K591</v>
      </c>
      <c r="W6336" s="251" t="str">
        <f t="shared" si="395"/>
        <v>I030627681170-0K591</v>
      </c>
    </row>
    <row r="6337" spans="1:23" x14ac:dyDescent="0.3">
      <c r="A6337" s="256" t="str">
        <f t="shared" si="393"/>
        <v>I0306277-811300K530-00001</v>
      </c>
      <c r="B6337" s="251" t="s">
        <v>17053</v>
      </c>
      <c r="C6337" s="251" t="s">
        <v>9954</v>
      </c>
      <c r="D6337" s="251" t="s">
        <v>9331</v>
      </c>
      <c r="E6337" s="251" t="s">
        <v>16260</v>
      </c>
      <c r="F6337" s="251" t="s">
        <v>9957</v>
      </c>
      <c r="G6337" s="251" t="s">
        <v>294</v>
      </c>
      <c r="H6337" s="251" t="s">
        <v>5101</v>
      </c>
      <c r="I6337" s="257" t="str">
        <f t="shared" si="392"/>
        <v>-00001</v>
      </c>
      <c r="J6337" s="251">
        <v>1</v>
      </c>
      <c r="K6337" s="251">
        <v>1</v>
      </c>
      <c r="M6337" s="251" t="s">
        <v>9958</v>
      </c>
      <c r="N6337" s="251" t="s">
        <v>17054</v>
      </c>
      <c r="O6337" s="251">
        <v>1</v>
      </c>
      <c r="Q6337" s="251" t="s">
        <v>17053</v>
      </c>
      <c r="R6337" s="251" t="s">
        <v>10028</v>
      </c>
      <c r="S6337" s="252" t="s">
        <v>293</v>
      </c>
      <c r="T6337" s="251" t="str">
        <f t="shared" si="394"/>
        <v>I0306277811300K530</v>
      </c>
      <c r="W6337" s="251" t="str">
        <f t="shared" si="395"/>
        <v>I030627781130-0K530</v>
      </c>
    </row>
    <row r="6338" spans="1:23" x14ac:dyDescent="0.3">
      <c r="A6338" s="256" t="str">
        <f t="shared" si="393"/>
        <v>I0306277-815510D570-00002</v>
      </c>
      <c r="B6338" s="251" t="s">
        <v>9330</v>
      </c>
      <c r="C6338" s="251" t="s">
        <v>9954</v>
      </c>
      <c r="D6338" s="251" t="s">
        <v>9331</v>
      </c>
      <c r="E6338" s="251" t="s">
        <v>16260</v>
      </c>
      <c r="F6338" s="251" t="s">
        <v>9962</v>
      </c>
      <c r="G6338" s="251" t="s">
        <v>715</v>
      </c>
      <c r="H6338" s="251" t="s">
        <v>3436</v>
      </c>
      <c r="I6338" s="257" t="str">
        <f t="shared" si="392"/>
        <v>-00002</v>
      </c>
      <c r="J6338" s="251">
        <v>2</v>
      </c>
      <c r="K6338" s="251">
        <v>2</v>
      </c>
      <c r="M6338" s="251" t="s">
        <v>9958</v>
      </c>
      <c r="N6338" s="251" t="s">
        <v>17054</v>
      </c>
      <c r="O6338" s="251">
        <v>2</v>
      </c>
      <c r="Q6338" s="251" t="s">
        <v>9330</v>
      </c>
      <c r="R6338" s="251" t="s">
        <v>10028</v>
      </c>
      <c r="S6338" s="252" t="s">
        <v>714</v>
      </c>
      <c r="T6338" s="251" t="str">
        <f t="shared" si="394"/>
        <v>I0306277815510D570</v>
      </c>
      <c r="W6338" s="251" t="str">
        <f t="shared" si="395"/>
        <v>I030627781551-0D570</v>
      </c>
    </row>
    <row r="6339" spans="1:23" x14ac:dyDescent="0.3">
      <c r="A6339" s="256" t="str">
        <f t="shared" si="393"/>
        <v>I0306277-815600D400-00001</v>
      </c>
      <c r="B6339" s="251" t="s">
        <v>17055</v>
      </c>
      <c r="C6339" s="251" t="s">
        <v>9954</v>
      </c>
      <c r="D6339" s="251" t="s">
        <v>9331</v>
      </c>
      <c r="E6339" s="251" t="s">
        <v>16260</v>
      </c>
      <c r="F6339" s="251" t="s">
        <v>9964</v>
      </c>
      <c r="G6339" s="251" t="s">
        <v>697</v>
      </c>
      <c r="H6339" s="251" t="s">
        <v>5204</v>
      </c>
      <c r="I6339" s="257" t="str">
        <f t="shared" si="392"/>
        <v>-00001</v>
      </c>
      <c r="J6339" s="251">
        <v>1</v>
      </c>
      <c r="K6339" s="251">
        <v>1</v>
      </c>
      <c r="M6339" s="251" t="s">
        <v>9958</v>
      </c>
      <c r="N6339" s="251" t="s">
        <v>17054</v>
      </c>
      <c r="O6339" s="251">
        <v>1</v>
      </c>
      <c r="Q6339" s="251" t="s">
        <v>17055</v>
      </c>
      <c r="R6339" s="251" t="s">
        <v>10028</v>
      </c>
      <c r="S6339" s="252" t="s">
        <v>696</v>
      </c>
      <c r="T6339" s="251" t="str">
        <f t="shared" si="394"/>
        <v>I0306277815600D400</v>
      </c>
      <c r="W6339" s="251" t="str">
        <f t="shared" si="395"/>
        <v>I030627781560-0D400</v>
      </c>
    </row>
    <row r="6340" spans="1:23" x14ac:dyDescent="0.3">
      <c r="A6340" s="256" t="str">
        <f t="shared" si="393"/>
        <v>I0306277-815610D400-00001</v>
      </c>
      <c r="B6340" s="251" t="s">
        <v>17056</v>
      </c>
      <c r="C6340" s="251" t="s">
        <v>9954</v>
      </c>
      <c r="D6340" s="251" t="s">
        <v>9331</v>
      </c>
      <c r="E6340" s="251" t="s">
        <v>16260</v>
      </c>
      <c r="F6340" s="251" t="s">
        <v>9966</v>
      </c>
      <c r="G6340" s="251" t="s">
        <v>704</v>
      </c>
      <c r="H6340" s="251" t="s">
        <v>5217</v>
      </c>
      <c r="I6340" s="257" t="str">
        <f t="shared" si="392"/>
        <v>-00001</v>
      </c>
      <c r="J6340" s="251">
        <v>1</v>
      </c>
      <c r="K6340" s="251">
        <v>1</v>
      </c>
      <c r="M6340" s="251" t="s">
        <v>9993</v>
      </c>
      <c r="N6340" s="251" t="s">
        <v>17054</v>
      </c>
      <c r="O6340" s="251">
        <v>1</v>
      </c>
      <c r="Q6340" s="251" t="s">
        <v>17056</v>
      </c>
      <c r="R6340" s="251" t="s">
        <v>10028</v>
      </c>
      <c r="S6340" s="252" t="s">
        <v>703</v>
      </c>
      <c r="T6340" s="251" t="str">
        <f t="shared" si="394"/>
        <v>I0306277815610D400</v>
      </c>
      <c r="W6340" s="251" t="str">
        <f t="shared" si="395"/>
        <v>I030627781561-0D400</v>
      </c>
    </row>
    <row r="6341" spans="1:23" x14ac:dyDescent="0.3">
      <c r="A6341" s="256" t="str">
        <f t="shared" si="393"/>
        <v>I0306277-815610D570-00001</v>
      </c>
      <c r="B6341" s="251" t="s">
        <v>17057</v>
      </c>
      <c r="C6341" s="251" t="s">
        <v>9954</v>
      </c>
      <c r="D6341" s="251" t="s">
        <v>9331</v>
      </c>
      <c r="E6341" s="251" t="s">
        <v>16260</v>
      </c>
      <c r="F6341" s="251" t="s">
        <v>9968</v>
      </c>
      <c r="G6341" s="251" t="s">
        <v>723</v>
      </c>
      <c r="H6341" s="251" t="s">
        <v>3443</v>
      </c>
      <c r="I6341" s="257" t="str">
        <f t="shared" si="392"/>
        <v>-00001</v>
      </c>
      <c r="J6341" s="251">
        <v>1</v>
      </c>
      <c r="K6341" s="251">
        <v>1</v>
      </c>
      <c r="M6341" s="251" t="s">
        <v>9958</v>
      </c>
      <c r="N6341" s="251" t="s">
        <v>17054</v>
      </c>
      <c r="O6341" s="251">
        <v>1</v>
      </c>
      <c r="Q6341" s="251" t="s">
        <v>17057</v>
      </c>
      <c r="R6341" s="251" t="s">
        <v>10028</v>
      </c>
      <c r="S6341" s="252" t="s">
        <v>722</v>
      </c>
      <c r="T6341" s="251" t="str">
        <f t="shared" si="394"/>
        <v>I0306277815610D570</v>
      </c>
      <c r="W6341" s="251" t="str">
        <f t="shared" si="395"/>
        <v>I030627781561-0D570</v>
      </c>
    </row>
    <row r="6342" spans="1:23" x14ac:dyDescent="0.3">
      <c r="A6342" s="256" t="str">
        <f t="shared" si="393"/>
        <v>I0306278-811100K580-00003</v>
      </c>
      <c r="B6342" s="251" t="s">
        <v>17058</v>
      </c>
      <c r="C6342" s="251" t="s">
        <v>9954</v>
      </c>
      <c r="D6342" s="251" t="s">
        <v>17059</v>
      </c>
      <c r="E6342" s="251" t="s">
        <v>16260</v>
      </c>
      <c r="F6342" s="251" t="s">
        <v>9957</v>
      </c>
      <c r="G6342" s="251" t="s">
        <v>429</v>
      </c>
      <c r="H6342" s="251" t="s">
        <v>3422</v>
      </c>
      <c r="I6342" s="257" t="str">
        <f t="shared" ref="I6342:I6405" si="396">+IF(AND(O6342&lt;10),$B$2&amp;O6342,IF(AND(O6342&gt;9,O6342&lt;=99),$B$3&amp;O6342,IF(AND(O6342&gt;99,L95299&lt;1000),$B$4&amp;O6342,IF(AND(O6342&gt;999),$B$5&amp;7))))</f>
        <v>-00003</v>
      </c>
      <c r="J6342" s="251">
        <v>3</v>
      </c>
      <c r="K6342" s="251">
        <v>3</v>
      </c>
      <c r="M6342" s="251" t="s">
        <v>9958</v>
      </c>
      <c r="N6342" s="251" t="s">
        <v>16572</v>
      </c>
      <c r="O6342" s="251">
        <v>3</v>
      </c>
      <c r="Q6342" s="251" t="s">
        <v>17058</v>
      </c>
      <c r="R6342" s="251" t="s">
        <v>9960</v>
      </c>
      <c r="S6342" s="252" t="s">
        <v>428</v>
      </c>
      <c r="T6342" s="251" t="str">
        <f t="shared" si="394"/>
        <v>I0306278811100K580</v>
      </c>
      <c r="W6342" s="251" t="str">
        <f t="shared" si="395"/>
        <v>I030627881110-0K580</v>
      </c>
    </row>
    <row r="6343" spans="1:23" x14ac:dyDescent="0.3">
      <c r="A6343" s="256" t="str">
        <f t="shared" si="393"/>
        <v>I0306278-811300K520-00009</v>
      </c>
      <c r="B6343" s="251" t="s">
        <v>17060</v>
      </c>
      <c r="C6343" s="251" t="s">
        <v>9954</v>
      </c>
      <c r="D6343" s="251" t="s">
        <v>17059</v>
      </c>
      <c r="E6343" s="251" t="s">
        <v>16260</v>
      </c>
      <c r="F6343" s="251" t="s">
        <v>9962</v>
      </c>
      <c r="G6343" s="251" t="s">
        <v>277</v>
      </c>
      <c r="H6343" s="251" t="s">
        <v>5101</v>
      </c>
      <c r="I6343" s="257" t="str">
        <f t="shared" si="396"/>
        <v>-00009</v>
      </c>
      <c r="J6343" s="251">
        <v>9</v>
      </c>
      <c r="K6343" s="251">
        <v>9</v>
      </c>
      <c r="M6343" s="251" t="s">
        <v>9958</v>
      </c>
      <c r="N6343" s="251" t="s">
        <v>16572</v>
      </c>
      <c r="O6343" s="251">
        <v>9</v>
      </c>
      <c r="Q6343" s="251" t="s">
        <v>17060</v>
      </c>
      <c r="R6343" s="251" t="s">
        <v>9960</v>
      </c>
      <c r="S6343" s="252" t="s">
        <v>276</v>
      </c>
      <c r="T6343" s="251" t="str">
        <f t="shared" si="394"/>
        <v>I0306278811300K520</v>
      </c>
      <c r="W6343" s="251" t="str">
        <f t="shared" si="395"/>
        <v>I030627881130-0K520</v>
      </c>
    </row>
    <row r="6344" spans="1:23" x14ac:dyDescent="0.3">
      <c r="A6344" s="256" t="str">
        <f t="shared" ref="A6344:A6407" si="397">D6344&amp;$A$6&amp;S6344&amp;I6344</f>
        <v>I0306278-811300K580-00002</v>
      </c>
      <c r="B6344" s="251" t="s">
        <v>17061</v>
      </c>
      <c r="C6344" s="251" t="s">
        <v>9954</v>
      </c>
      <c r="D6344" s="251" t="s">
        <v>17059</v>
      </c>
      <c r="E6344" s="251" t="s">
        <v>16260</v>
      </c>
      <c r="F6344" s="251" t="s">
        <v>9964</v>
      </c>
      <c r="G6344" s="251" t="s">
        <v>434</v>
      </c>
      <c r="H6344" s="251" t="s">
        <v>5101</v>
      </c>
      <c r="I6344" s="257" t="str">
        <f t="shared" si="396"/>
        <v>-00002</v>
      </c>
      <c r="J6344" s="251">
        <v>2</v>
      </c>
      <c r="K6344" s="251">
        <v>2</v>
      </c>
      <c r="M6344" s="251" t="s">
        <v>9958</v>
      </c>
      <c r="N6344" s="251" t="s">
        <v>16572</v>
      </c>
      <c r="O6344" s="251">
        <v>2</v>
      </c>
      <c r="Q6344" s="251" t="s">
        <v>17061</v>
      </c>
      <c r="R6344" s="251" t="s">
        <v>9960</v>
      </c>
      <c r="S6344" s="252" t="s">
        <v>433</v>
      </c>
      <c r="T6344" s="251" t="str">
        <f t="shared" si="394"/>
        <v>I0306278811300K580</v>
      </c>
      <c r="W6344" s="251" t="str">
        <f t="shared" si="395"/>
        <v>I030627881130-0K580</v>
      </c>
    </row>
    <row r="6345" spans="1:23" x14ac:dyDescent="0.3">
      <c r="A6345" s="256" t="str">
        <f t="shared" si="397"/>
        <v>I0306278-811500K580-00001</v>
      </c>
      <c r="B6345" s="251" t="s">
        <v>17062</v>
      </c>
      <c r="C6345" s="251" t="s">
        <v>9954</v>
      </c>
      <c r="D6345" s="251" t="s">
        <v>17059</v>
      </c>
      <c r="E6345" s="251" t="s">
        <v>16260</v>
      </c>
      <c r="F6345" s="251" t="s">
        <v>9966</v>
      </c>
      <c r="G6345" s="251" t="s">
        <v>437</v>
      </c>
      <c r="H6345" s="251" t="s">
        <v>3429</v>
      </c>
      <c r="I6345" s="257" t="str">
        <f t="shared" si="396"/>
        <v>-00001</v>
      </c>
      <c r="J6345" s="251">
        <v>1</v>
      </c>
      <c r="K6345" s="251">
        <v>1</v>
      </c>
      <c r="M6345" s="251" t="s">
        <v>9958</v>
      </c>
      <c r="N6345" s="251" t="s">
        <v>16572</v>
      </c>
      <c r="O6345" s="251">
        <v>1</v>
      </c>
      <c r="Q6345" s="251" t="s">
        <v>17062</v>
      </c>
      <c r="R6345" s="251" t="s">
        <v>9960</v>
      </c>
      <c r="S6345" s="252" t="s">
        <v>436</v>
      </c>
      <c r="T6345" s="251" t="str">
        <f t="shared" ref="T6345:T6408" si="398">+D6345&amp;S6345</f>
        <v>I0306278811500K580</v>
      </c>
      <c r="W6345" s="251" t="str">
        <f t="shared" ref="W6345:W6408" si="399">D6345&amp;G6345</f>
        <v>I030627881150-0K580</v>
      </c>
    </row>
    <row r="6346" spans="1:23" x14ac:dyDescent="0.3">
      <c r="A6346" s="256" t="str">
        <f t="shared" si="397"/>
        <v>I0306278-811700K520-00014</v>
      </c>
      <c r="B6346" s="251" t="s">
        <v>17063</v>
      </c>
      <c r="C6346" s="251" t="s">
        <v>9954</v>
      </c>
      <c r="D6346" s="251" t="s">
        <v>17059</v>
      </c>
      <c r="E6346" s="251" t="s">
        <v>16260</v>
      </c>
      <c r="F6346" s="251" t="s">
        <v>9968</v>
      </c>
      <c r="G6346" s="251" t="s">
        <v>285</v>
      </c>
      <c r="H6346" s="251" t="s">
        <v>5102</v>
      </c>
      <c r="I6346" s="257" t="str">
        <f t="shared" si="396"/>
        <v>-00014</v>
      </c>
      <c r="J6346" s="251">
        <v>14</v>
      </c>
      <c r="K6346" s="251">
        <v>14</v>
      </c>
      <c r="M6346" s="251" t="s">
        <v>9958</v>
      </c>
      <c r="N6346" s="251" t="s">
        <v>16572</v>
      </c>
      <c r="O6346" s="251">
        <v>14</v>
      </c>
      <c r="Q6346" s="251" t="s">
        <v>17063</v>
      </c>
      <c r="R6346" s="251" t="s">
        <v>9960</v>
      </c>
      <c r="S6346" s="252" t="s">
        <v>284</v>
      </c>
      <c r="T6346" s="251" t="str">
        <f t="shared" si="398"/>
        <v>I0306278811700K520</v>
      </c>
      <c r="W6346" s="251" t="str">
        <f t="shared" si="399"/>
        <v>I030627881170-0K520</v>
      </c>
    </row>
    <row r="6347" spans="1:23" x14ac:dyDescent="0.3">
      <c r="A6347" s="256" t="str">
        <f t="shared" si="397"/>
        <v>I0306278-811700K580-00003</v>
      </c>
      <c r="B6347" s="251" t="s">
        <v>17064</v>
      </c>
      <c r="C6347" s="251" t="s">
        <v>9954</v>
      </c>
      <c r="D6347" s="251" t="s">
        <v>17059</v>
      </c>
      <c r="E6347" s="251" t="s">
        <v>16260</v>
      </c>
      <c r="F6347" s="251" t="s">
        <v>9970</v>
      </c>
      <c r="G6347" s="251" t="s">
        <v>442</v>
      </c>
      <c r="H6347" s="251" t="s">
        <v>5102</v>
      </c>
      <c r="I6347" s="257" t="str">
        <f t="shared" si="396"/>
        <v>-00003</v>
      </c>
      <c r="J6347" s="251">
        <v>3</v>
      </c>
      <c r="K6347" s="251">
        <v>3</v>
      </c>
      <c r="M6347" s="251" t="s">
        <v>9958</v>
      </c>
      <c r="N6347" s="251" t="s">
        <v>16572</v>
      </c>
      <c r="O6347" s="251">
        <v>3</v>
      </c>
      <c r="Q6347" s="251" t="s">
        <v>17064</v>
      </c>
      <c r="R6347" s="251" t="s">
        <v>9960</v>
      </c>
      <c r="S6347" s="252" t="s">
        <v>441</v>
      </c>
      <c r="T6347" s="251" t="str">
        <f t="shared" si="398"/>
        <v>I0306278811700K580</v>
      </c>
      <c r="W6347" s="251" t="str">
        <f t="shared" si="399"/>
        <v>I030627881170-0K580</v>
      </c>
    </row>
    <row r="6348" spans="1:23" x14ac:dyDescent="0.3">
      <c r="A6348" s="256" t="str">
        <f t="shared" si="397"/>
        <v>I0306278-815500K210-00004</v>
      </c>
      <c r="B6348" s="251" t="s">
        <v>17065</v>
      </c>
      <c r="C6348" s="251" t="s">
        <v>9954</v>
      </c>
      <c r="D6348" s="251" t="s">
        <v>17059</v>
      </c>
      <c r="E6348" s="251" t="s">
        <v>16260</v>
      </c>
      <c r="F6348" s="251" t="s">
        <v>9972</v>
      </c>
      <c r="G6348" s="251" t="s">
        <v>654</v>
      </c>
      <c r="H6348" s="251" t="s">
        <v>5202</v>
      </c>
      <c r="I6348" s="257" t="str">
        <f t="shared" si="396"/>
        <v>-00004</v>
      </c>
      <c r="J6348" s="251">
        <v>4</v>
      </c>
      <c r="K6348" s="251">
        <v>4</v>
      </c>
      <c r="M6348" s="251" t="s">
        <v>9958</v>
      </c>
      <c r="N6348" s="251" t="s">
        <v>16572</v>
      </c>
      <c r="O6348" s="251">
        <v>4</v>
      </c>
      <c r="Q6348" s="251" t="s">
        <v>17065</v>
      </c>
      <c r="R6348" s="251" t="s">
        <v>9960</v>
      </c>
      <c r="S6348" s="252" t="s">
        <v>653</v>
      </c>
      <c r="T6348" s="251" t="str">
        <f t="shared" si="398"/>
        <v>I0306278815500K210</v>
      </c>
      <c r="W6348" s="251" t="str">
        <f t="shared" si="399"/>
        <v>I030627881550-0K210</v>
      </c>
    </row>
    <row r="6349" spans="1:23" x14ac:dyDescent="0.3">
      <c r="A6349" s="256" t="str">
        <f t="shared" si="397"/>
        <v>I0306278-815600K210-00001</v>
      </c>
      <c r="B6349" s="251" t="s">
        <v>17066</v>
      </c>
      <c r="C6349" s="251" t="s">
        <v>9954</v>
      </c>
      <c r="D6349" s="251" t="s">
        <v>17059</v>
      </c>
      <c r="E6349" s="251" t="s">
        <v>16260</v>
      </c>
      <c r="F6349" s="251" t="s">
        <v>9974</v>
      </c>
      <c r="G6349" s="251" t="s">
        <v>670</v>
      </c>
      <c r="H6349" s="251" t="s">
        <v>5204</v>
      </c>
      <c r="I6349" s="257" t="str">
        <f t="shared" si="396"/>
        <v>-00001</v>
      </c>
      <c r="J6349" s="251">
        <v>1</v>
      </c>
      <c r="K6349" s="251">
        <v>1</v>
      </c>
      <c r="M6349" s="251" t="s">
        <v>9958</v>
      </c>
      <c r="N6349" s="251" t="s">
        <v>16572</v>
      </c>
      <c r="O6349" s="251">
        <v>1</v>
      </c>
      <c r="Q6349" s="251" t="s">
        <v>17066</v>
      </c>
      <c r="R6349" s="251" t="s">
        <v>9960</v>
      </c>
      <c r="S6349" s="252" t="s">
        <v>13</v>
      </c>
      <c r="T6349" s="251" t="str">
        <f t="shared" si="398"/>
        <v>I0306278815600K210</v>
      </c>
      <c r="W6349" s="251" t="str">
        <f t="shared" si="399"/>
        <v>I030627881560-0K210</v>
      </c>
    </row>
    <row r="6350" spans="1:23" x14ac:dyDescent="0.3">
      <c r="A6350" s="256" t="str">
        <f t="shared" si="397"/>
        <v>I0404647-811050K130-00001</v>
      </c>
      <c r="B6350" s="251" t="s">
        <v>17067</v>
      </c>
      <c r="C6350" s="251" t="s">
        <v>10031</v>
      </c>
      <c r="D6350" s="251" t="s">
        <v>9266</v>
      </c>
      <c r="E6350" s="251" t="s">
        <v>16260</v>
      </c>
      <c r="F6350" s="251" t="s">
        <v>9957</v>
      </c>
      <c r="G6350" s="251" t="s">
        <v>187</v>
      </c>
      <c r="H6350" s="251" t="s">
        <v>5053</v>
      </c>
      <c r="I6350" s="257" t="str">
        <f t="shared" si="396"/>
        <v>-00001</v>
      </c>
      <c r="J6350" s="251">
        <v>1</v>
      </c>
      <c r="K6350" s="251">
        <v>1</v>
      </c>
      <c r="M6350" s="251" t="s">
        <v>9958</v>
      </c>
      <c r="N6350" s="251" t="s">
        <v>16737</v>
      </c>
      <c r="O6350" s="251">
        <v>1</v>
      </c>
      <c r="Q6350" s="251" t="s">
        <v>17067</v>
      </c>
      <c r="R6350" s="251" t="s">
        <v>10017</v>
      </c>
      <c r="S6350" s="252" t="s">
        <v>186</v>
      </c>
      <c r="T6350" s="251" t="str">
        <f t="shared" si="398"/>
        <v>I0404647811050K130</v>
      </c>
      <c r="W6350" s="251" t="str">
        <f t="shared" si="399"/>
        <v>I040464781105-0K130</v>
      </c>
    </row>
    <row r="6351" spans="1:23" x14ac:dyDescent="0.3">
      <c r="A6351" s="256" t="str">
        <f t="shared" si="397"/>
        <v>I0404647-811060K130-00001</v>
      </c>
      <c r="B6351" s="251" t="s">
        <v>17068</v>
      </c>
      <c r="C6351" s="251" t="s">
        <v>10031</v>
      </c>
      <c r="D6351" s="251" t="s">
        <v>9266</v>
      </c>
      <c r="E6351" s="251" t="s">
        <v>16260</v>
      </c>
      <c r="F6351" s="251" t="s">
        <v>9962</v>
      </c>
      <c r="G6351" s="251" t="s">
        <v>196</v>
      </c>
      <c r="H6351" s="251" t="s">
        <v>5054</v>
      </c>
      <c r="I6351" s="257" t="str">
        <f t="shared" si="396"/>
        <v>-00001</v>
      </c>
      <c r="J6351" s="251">
        <v>1</v>
      </c>
      <c r="K6351" s="251">
        <v>1</v>
      </c>
      <c r="M6351" s="251" t="s">
        <v>9958</v>
      </c>
      <c r="N6351" s="251" t="s">
        <v>16737</v>
      </c>
      <c r="O6351" s="251">
        <v>1</v>
      </c>
      <c r="Q6351" s="251" t="s">
        <v>17068</v>
      </c>
      <c r="R6351" s="251" t="s">
        <v>10017</v>
      </c>
      <c r="S6351" s="252" t="s">
        <v>195</v>
      </c>
      <c r="T6351" s="251" t="str">
        <f t="shared" si="398"/>
        <v>I0404647811060K130</v>
      </c>
      <c r="W6351" s="251" t="str">
        <f t="shared" si="399"/>
        <v>I040464781106-0K130</v>
      </c>
    </row>
    <row r="6352" spans="1:23" x14ac:dyDescent="0.3">
      <c r="A6352" s="256" t="str">
        <f t="shared" si="397"/>
        <v>I0404647-811300KC31-00002</v>
      </c>
      <c r="B6352" s="251" t="s">
        <v>17069</v>
      </c>
      <c r="C6352" s="251" t="s">
        <v>10031</v>
      </c>
      <c r="D6352" s="251" t="s">
        <v>9266</v>
      </c>
      <c r="E6352" s="251" t="s">
        <v>16260</v>
      </c>
      <c r="F6352" s="251" t="s">
        <v>9964</v>
      </c>
      <c r="G6352" s="251" t="s">
        <v>470</v>
      </c>
      <c r="H6352" s="251" t="s">
        <v>5101</v>
      </c>
      <c r="I6352" s="257" t="str">
        <f t="shared" si="396"/>
        <v>-00002</v>
      </c>
      <c r="J6352" s="251">
        <v>2</v>
      </c>
      <c r="K6352" s="251">
        <v>2</v>
      </c>
      <c r="M6352" s="251" t="s">
        <v>9958</v>
      </c>
      <c r="N6352" s="251" t="s">
        <v>16737</v>
      </c>
      <c r="O6352" s="251">
        <v>2</v>
      </c>
      <c r="Q6352" s="251" t="s">
        <v>17069</v>
      </c>
      <c r="R6352" s="251" t="s">
        <v>10017</v>
      </c>
      <c r="S6352" s="252" t="s">
        <v>469</v>
      </c>
      <c r="T6352" s="251" t="str">
        <f t="shared" si="398"/>
        <v>I0404647811300KC31</v>
      </c>
      <c r="W6352" s="251" t="str">
        <f t="shared" si="399"/>
        <v>I040464781130-0KC31</v>
      </c>
    </row>
    <row r="6353" spans="1:23" x14ac:dyDescent="0.3">
      <c r="A6353" s="256" t="str">
        <f t="shared" si="397"/>
        <v>I0404647-811300KG61-00001</v>
      </c>
      <c r="B6353" s="251" t="s">
        <v>17070</v>
      </c>
      <c r="C6353" s="251" t="s">
        <v>10031</v>
      </c>
      <c r="D6353" s="251" t="s">
        <v>9266</v>
      </c>
      <c r="E6353" s="251" t="s">
        <v>16260</v>
      </c>
      <c r="F6353" s="251" t="s">
        <v>9966</v>
      </c>
      <c r="G6353" s="251" t="s">
        <v>580</v>
      </c>
      <c r="H6353" s="251" t="s">
        <v>5101</v>
      </c>
      <c r="I6353" s="257" t="str">
        <f t="shared" si="396"/>
        <v>-00001</v>
      </c>
      <c r="J6353" s="251">
        <v>1</v>
      </c>
      <c r="K6353" s="251">
        <v>1</v>
      </c>
      <c r="M6353" s="251" t="s">
        <v>9958</v>
      </c>
      <c r="N6353" s="251" t="s">
        <v>16737</v>
      </c>
      <c r="O6353" s="251">
        <v>1</v>
      </c>
      <c r="Q6353" s="251" t="s">
        <v>17070</v>
      </c>
      <c r="R6353" s="251" t="s">
        <v>10017</v>
      </c>
      <c r="S6353" s="252" t="s">
        <v>579</v>
      </c>
      <c r="T6353" s="251" t="str">
        <f t="shared" si="398"/>
        <v>I0404647811300KG61</v>
      </c>
      <c r="W6353" s="251" t="str">
        <f t="shared" si="399"/>
        <v>I040464781130-0KG61</v>
      </c>
    </row>
    <row r="6354" spans="1:23" x14ac:dyDescent="0.3">
      <c r="A6354" s="256" t="str">
        <f t="shared" si="397"/>
        <v>I0404647-811700KF31-00001</v>
      </c>
      <c r="B6354" s="251" t="s">
        <v>9265</v>
      </c>
      <c r="C6354" s="251" t="s">
        <v>10031</v>
      </c>
      <c r="D6354" s="251" t="s">
        <v>9266</v>
      </c>
      <c r="E6354" s="251" t="s">
        <v>16260</v>
      </c>
      <c r="F6354" s="251" t="s">
        <v>9968</v>
      </c>
      <c r="G6354" s="251" t="s">
        <v>533</v>
      </c>
      <c r="H6354" s="251" t="s">
        <v>5102</v>
      </c>
      <c r="I6354" s="257" t="str">
        <f t="shared" si="396"/>
        <v>-00001</v>
      </c>
      <c r="J6354" s="251">
        <v>1</v>
      </c>
      <c r="K6354" s="251">
        <v>1</v>
      </c>
      <c r="M6354" s="251" t="s">
        <v>9958</v>
      </c>
      <c r="N6354" s="251" t="s">
        <v>16737</v>
      </c>
      <c r="O6354" s="251">
        <v>1</v>
      </c>
      <c r="Q6354" s="251" t="s">
        <v>9265</v>
      </c>
      <c r="R6354" s="251" t="s">
        <v>10017</v>
      </c>
      <c r="S6354" s="252" t="s">
        <v>532</v>
      </c>
      <c r="T6354" s="251" t="str">
        <f t="shared" si="398"/>
        <v>I0404647811700KF31</v>
      </c>
      <c r="W6354" s="251" t="str">
        <f t="shared" si="399"/>
        <v>I040464781170-0KF31</v>
      </c>
    </row>
    <row r="6355" spans="1:23" x14ac:dyDescent="0.3">
      <c r="A6355" s="256" t="str">
        <f t="shared" si="397"/>
        <v>I0404647-81550BZ850-00001</v>
      </c>
      <c r="B6355" s="251" t="s">
        <v>17071</v>
      </c>
      <c r="C6355" s="251" t="s">
        <v>10031</v>
      </c>
      <c r="D6355" s="251" t="s">
        <v>9266</v>
      </c>
      <c r="E6355" s="251" t="s">
        <v>16260</v>
      </c>
      <c r="F6355" s="251" t="s">
        <v>9970</v>
      </c>
      <c r="G6355" s="251" t="s">
        <v>5298</v>
      </c>
      <c r="H6355" s="251" t="s">
        <v>5202</v>
      </c>
      <c r="I6355" s="257" t="str">
        <f t="shared" si="396"/>
        <v>-00001</v>
      </c>
      <c r="J6355" s="251">
        <v>1</v>
      </c>
      <c r="K6355" s="251">
        <v>1</v>
      </c>
      <c r="M6355" s="251" t="s">
        <v>9958</v>
      </c>
      <c r="N6355" s="251" t="s">
        <v>16737</v>
      </c>
      <c r="O6355" s="251">
        <v>1</v>
      </c>
      <c r="Q6355" s="251" t="s">
        <v>17071</v>
      </c>
      <c r="R6355" s="251" t="s">
        <v>10017</v>
      </c>
      <c r="S6355" s="252" t="s">
        <v>4231</v>
      </c>
      <c r="T6355" s="251" t="str">
        <f t="shared" si="398"/>
        <v>I040464781550BZ850</v>
      </c>
      <c r="W6355" s="251" t="str">
        <f t="shared" si="399"/>
        <v>I040464781550-BZ850</v>
      </c>
    </row>
    <row r="6356" spans="1:23" x14ac:dyDescent="0.3">
      <c r="A6356" s="256" t="str">
        <f t="shared" si="397"/>
        <v>I0404647-815510K080-00003</v>
      </c>
      <c r="B6356" s="251" t="s">
        <v>17072</v>
      </c>
      <c r="C6356" s="251" t="s">
        <v>10031</v>
      </c>
      <c r="D6356" s="251" t="s">
        <v>9266</v>
      </c>
      <c r="E6356" s="251" t="s">
        <v>16260</v>
      </c>
      <c r="F6356" s="251" t="s">
        <v>9972</v>
      </c>
      <c r="G6356" s="251" t="s">
        <v>160</v>
      </c>
      <c r="H6356" s="251" t="s">
        <v>5046</v>
      </c>
      <c r="I6356" s="257" t="str">
        <f t="shared" si="396"/>
        <v>-00003</v>
      </c>
      <c r="J6356" s="251">
        <v>3</v>
      </c>
      <c r="K6356" s="251">
        <v>3</v>
      </c>
      <c r="M6356" s="251" t="s">
        <v>9958</v>
      </c>
      <c r="N6356" s="251" t="s">
        <v>16737</v>
      </c>
      <c r="O6356" s="251">
        <v>3</v>
      </c>
      <c r="Q6356" s="251" t="s">
        <v>17072</v>
      </c>
      <c r="R6356" s="251" t="s">
        <v>10017</v>
      </c>
      <c r="S6356" s="252" t="s">
        <v>159</v>
      </c>
      <c r="T6356" s="251" t="str">
        <f t="shared" si="398"/>
        <v>I0404647815510K080</v>
      </c>
      <c r="W6356" s="251" t="str">
        <f t="shared" si="399"/>
        <v>I040464781551-0K080</v>
      </c>
    </row>
    <row r="6357" spans="1:23" x14ac:dyDescent="0.3">
      <c r="A6357" s="256" t="str">
        <f t="shared" si="397"/>
        <v>I0404647-815510K210-00007</v>
      </c>
      <c r="B6357" s="251" t="s">
        <v>17073</v>
      </c>
      <c r="C6357" s="251" t="s">
        <v>10031</v>
      </c>
      <c r="D6357" s="251" t="s">
        <v>9266</v>
      </c>
      <c r="E6357" s="251" t="s">
        <v>16260</v>
      </c>
      <c r="F6357" s="251" t="s">
        <v>9974</v>
      </c>
      <c r="G6357" s="251" t="s">
        <v>667</v>
      </c>
      <c r="H6357" s="251" t="s">
        <v>3436</v>
      </c>
      <c r="I6357" s="257" t="str">
        <f t="shared" si="396"/>
        <v>-00007</v>
      </c>
      <c r="J6357" s="251">
        <v>7</v>
      </c>
      <c r="K6357" s="251">
        <v>7</v>
      </c>
      <c r="M6357" s="251" t="s">
        <v>9958</v>
      </c>
      <c r="N6357" s="251" t="s">
        <v>16737</v>
      </c>
      <c r="O6357" s="251">
        <v>7</v>
      </c>
      <c r="Q6357" s="251" t="s">
        <v>17073</v>
      </c>
      <c r="R6357" s="251" t="s">
        <v>10017</v>
      </c>
      <c r="S6357" s="252" t="s">
        <v>666</v>
      </c>
      <c r="T6357" s="251" t="str">
        <f t="shared" si="398"/>
        <v>I0404647815510K210</v>
      </c>
      <c r="W6357" s="251" t="str">
        <f t="shared" si="399"/>
        <v>I040464781551-0K210</v>
      </c>
    </row>
    <row r="6358" spans="1:23" x14ac:dyDescent="0.3">
      <c r="A6358" s="256" t="str">
        <f t="shared" si="397"/>
        <v>I0404647-815600K120-00002</v>
      </c>
      <c r="B6358" s="251" t="s">
        <v>17074</v>
      </c>
      <c r="C6358" s="251" t="s">
        <v>10031</v>
      </c>
      <c r="D6358" s="251" t="s">
        <v>9266</v>
      </c>
      <c r="E6358" s="251" t="s">
        <v>16260</v>
      </c>
      <c r="F6358" s="251" t="s">
        <v>9976</v>
      </c>
      <c r="G6358" s="251" t="s">
        <v>641</v>
      </c>
      <c r="H6358" s="251" t="s">
        <v>5204</v>
      </c>
      <c r="I6358" s="257" t="str">
        <f t="shared" si="396"/>
        <v>-00002</v>
      </c>
      <c r="J6358" s="251">
        <v>2</v>
      </c>
      <c r="K6358" s="251">
        <v>2</v>
      </c>
      <c r="M6358" s="251" t="s">
        <v>9958</v>
      </c>
      <c r="N6358" s="251" t="s">
        <v>16737</v>
      </c>
      <c r="O6358" s="251">
        <v>2</v>
      </c>
      <c r="Q6358" s="251" t="s">
        <v>17074</v>
      </c>
      <c r="R6358" s="251" t="s">
        <v>10017</v>
      </c>
      <c r="S6358" s="252" t="s">
        <v>640</v>
      </c>
      <c r="T6358" s="251" t="str">
        <f t="shared" si="398"/>
        <v>I0404647815600K120</v>
      </c>
      <c r="W6358" s="251" t="str">
        <f t="shared" si="399"/>
        <v>I040464781560-0K120</v>
      </c>
    </row>
    <row r="6359" spans="1:23" x14ac:dyDescent="0.3">
      <c r="A6359" s="256" t="str">
        <f t="shared" si="397"/>
        <v>I0404647-81560BZ850-00001</v>
      </c>
      <c r="B6359" s="251" t="s">
        <v>17075</v>
      </c>
      <c r="C6359" s="251" t="s">
        <v>10031</v>
      </c>
      <c r="D6359" s="251" t="s">
        <v>9266</v>
      </c>
      <c r="E6359" s="251" t="s">
        <v>16260</v>
      </c>
      <c r="F6359" s="251" t="s">
        <v>9978</v>
      </c>
      <c r="G6359" s="251" t="s">
        <v>5302</v>
      </c>
      <c r="H6359" s="251" t="s">
        <v>5204</v>
      </c>
      <c r="I6359" s="257" t="str">
        <f t="shared" si="396"/>
        <v>-00001</v>
      </c>
      <c r="J6359" s="251">
        <v>1</v>
      </c>
      <c r="K6359" s="251">
        <v>1</v>
      </c>
      <c r="M6359" s="251" t="s">
        <v>9958</v>
      </c>
      <c r="N6359" s="251" t="s">
        <v>16737</v>
      </c>
      <c r="O6359" s="251">
        <v>1</v>
      </c>
      <c r="Q6359" s="251" t="s">
        <v>17075</v>
      </c>
      <c r="R6359" s="251" t="s">
        <v>10017</v>
      </c>
      <c r="S6359" s="252" t="s">
        <v>4316</v>
      </c>
      <c r="T6359" s="251" t="str">
        <f t="shared" si="398"/>
        <v>I040464781560BZ850</v>
      </c>
      <c r="W6359" s="251" t="str">
        <f t="shared" si="399"/>
        <v>I040464781560-BZ850</v>
      </c>
    </row>
    <row r="6360" spans="1:23" x14ac:dyDescent="0.3">
      <c r="A6360" s="256" t="str">
        <f t="shared" si="397"/>
        <v>I0404647-815610K210-00009</v>
      </c>
      <c r="B6360" s="251" t="s">
        <v>17076</v>
      </c>
      <c r="C6360" s="251" t="s">
        <v>10031</v>
      </c>
      <c r="D6360" s="251" t="s">
        <v>9266</v>
      </c>
      <c r="E6360" s="251" t="s">
        <v>16260</v>
      </c>
      <c r="F6360" s="251" t="s">
        <v>9980</v>
      </c>
      <c r="G6360" s="251" t="s">
        <v>678</v>
      </c>
      <c r="H6360" s="251" t="s">
        <v>3443</v>
      </c>
      <c r="I6360" s="257" t="str">
        <f t="shared" si="396"/>
        <v>-00009</v>
      </c>
      <c r="J6360" s="251">
        <v>9</v>
      </c>
      <c r="K6360" s="251">
        <v>9</v>
      </c>
      <c r="M6360" s="251" t="s">
        <v>9958</v>
      </c>
      <c r="N6360" s="251" t="s">
        <v>16737</v>
      </c>
      <c r="O6360" s="251">
        <v>9</v>
      </c>
      <c r="Q6360" s="251" t="s">
        <v>17076</v>
      </c>
      <c r="R6360" s="251" t="s">
        <v>10017</v>
      </c>
      <c r="S6360" s="252" t="s">
        <v>677</v>
      </c>
      <c r="T6360" s="251" t="str">
        <f t="shared" si="398"/>
        <v>I0404647815610K210</v>
      </c>
      <c r="W6360" s="251" t="str">
        <f t="shared" si="399"/>
        <v>I040464781561-0K210</v>
      </c>
    </row>
    <row r="6361" spans="1:23" x14ac:dyDescent="0.3">
      <c r="A6361" s="256" t="str">
        <f t="shared" si="397"/>
        <v>I0404647-81591VT020-00002</v>
      </c>
      <c r="B6361" s="251" t="s">
        <v>17077</v>
      </c>
      <c r="C6361" s="251" t="s">
        <v>10031</v>
      </c>
      <c r="D6361" s="251" t="s">
        <v>9266</v>
      </c>
      <c r="E6361" s="251" t="s">
        <v>16260</v>
      </c>
      <c r="F6361" s="251" t="s">
        <v>9982</v>
      </c>
      <c r="G6361" s="251" t="s">
        <v>11073</v>
      </c>
      <c r="H6361" s="251" t="s">
        <v>5219</v>
      </c>
      <c r="I6361" s="257" t="str">
        <f t="shared" si="396"/>
        <v>-00002</v>
      </c>
      <c r="J6361" s="251">
        <v>2</v>
      </c>
      <c r="K6361" s="251">
        <v>2</v>
      </c>
      <c r="M6361" s="251" t="s">
        <v>9993</v>
      </c>
      <c r="N6361" s="251" t="s">
        <v>16737</v>
      </c>
      <c r="O6361" s="251">
        <v>2</v>
      </c>
      <c r="Q6361" s="251" t="s">
        <v>17077</v>
      </c>
      <c r="R6361" s="251" t="s">
        <v>10017</v>
      </c>
      <c r="S6361" s="252" t="s">
        <v>3777</v>
      </c>
      <c r="T6361" s="251" t="str">
        <f t="shared" si="398"/>
        <v>I040464781591VT020</v>
      </c>
      <c r="W6361" s="251" t="str">
        <f t="shared" si="399"/>
        <v>I040464781591-VT020</v>
      </c>
    </row>
    <row r="6362" spans="1:23" x14ac:dyDescent="0.3">
      <c r="A6362" s="256" t="str">
        <f t="shared" si="397"/>
        <v>I0404648-81110VT040-00003</v>
      </c>
      <c r="B6362" s="251" t="s">
        <v>17078</v>
      </c>
      <c r="C6362" s="251" t="s">
        <v>10031</v>
      </c>
      <c r="D6362" s="251" t="s">
        <v>9335</v>
      </c>
      <c r="E6362" s="251" t="s">
        <v>16260</v>
      </c>
      <c r="F6362" s="251" t="s">
        <v>9957</v>
      </c>
      <c r="G6362" s="251" t="s">
        <v>10047</v>
      </c>
      <c r="H6362" s="251" t="s">
        <v>3422</v>
      </c>
      <c r="I6362" s="257" t="str">
        <f t="shared" si="396"/>
        <v>-00003</v>
      </c>
      <c r="J6362" s="251">
        <v>3</v>
      </c>
      <c r="K6362" s="251">
        <v>3</v>
      </c>
      <c r="M6362" s="251" t="s">
        <v>9958</v>
      </c>
      <c r="N6362" s="251" t="s">
        <v>17054</v>
      </c>
      <c r="O6362" s="251">
        <v>3</v>
      </c>
      <c r="Q6362" s="251" t="s">
        <v>17078</v>
      </c>
      <c r="R6362" s="251" t="s">
        <v>10028</v>
      </c>
      <c r="S6362" s="252" t="s">
        <v>3713</v>
      </c>
      <c r="T6362" s="251" t="str">
        <f t="shared" si="398"/>
        <v>I040464881110VT040</v>
      </c>
      <c r="W6362" s="251" t="str">
        <f t="shared" si="399"/>
        <v>I040464881110-VT040</v>
      </c>
    </row>
    <row r="6363" spans="1:23" x14ac:dyDescent="0.3">
      <c r="A6363" s="256" t="str">
        <f t="shared" si="397"/>
        <v>I0404648-81110VT080-00003</v>
      </c>
      <c r="B6363" s="251" t="s">
        <v>17079</v>
      </c>
      <c r="C6363" s="251" t="s">
        <v>10031</v>
      </c>
      <c r="D6363" s="251" t="s">
        <v>9335</v>
      </c>
      <c r="E6363" s="251" t="s">
        <v>16260</v>
      </c>
      <c r="F6363" s="251" t="s">
        <v>9962</v>
      </c>
      <c r="G6363" s="251" t="s">
        <v>4985</v>
      </c>
      <c r="H6363" s="251" t="s">
        <v>3422</v>
      </c>
      <c r="I6363" s="257" t="str">
        <f t="shared" si="396"/>
        <v>-00003</v>
      </c>
      <c r="J6363" s="251">
        <v>3</v>
      </c>
      <c r="K6363" s="251">
        <v>3</v>
      </c>
      <c r="M6363" s="251" t="s">
        <v>9958</v>
      </c>
      <c r="N6363" s="251" t="s">
        <v>17054</v>
      </c>
      <c r="O6363" s="251">
        <v>3</v>
      </c>
      <c r="Q6363" s="251" t="s">
        <v>17079</v>
      </c>
      <c r="R6363" s="251" t="s">
        <v>10028</v>
      </c>
      <c r="S6363" s="252" t="s">
        <v>3719</v>
      </c>
      <c r="T6363" s="251" t="str">
        <f t="shared" si="398"/>
        <v>I040464881110VT080</v>
      </c>
      <c r="W6363" s="251" t="str">
        <f t="shared" si="399"/>
        <v>I040464881110-VT080</v>
      </c>
    </row>
    <row r="6364" spans="1:23" x14ac:dyDescent="0.3">
      <c r="A6364" s="256" t="str">
        <f t="shared" si="397"/>
        <v>I0404648-81110VT100-00002</v>
      </c>
      <c r="B6364" s="251" t="s">
        <v>17080</v>
      </c>
      <c r="C6364" s="251" t="s">
        <v>10031</v>
      </c>
      <c r="D6364" s="251" t="s">
        <v>9335</v>
      </c>
      <c r="E6364" s="251" t="s">
        <v>16260</v>
      </c>
      <c r="F6364" s="251" t="s">
        <v>9964</v>
      </c>
      <c r="G6364" s="251" t="s">
        <v>10049</v>
      </c>
      <c r="H6364" s="251" t="s">
        <v>3422</v>
      </c>
      <c r="I6364" s="257" t="str">
        <f t="shared" si="396"/>
        <v>-00002</v>
      </c>
      <c r="J6364" s="251">
        <v>2</v>
      </c>
      <c r="K6364" s="251">
        <v>2</v>
      </c>
      <c r="M6364" s="251" t="s">
        <v>9958</v>
      </c>
      <c r="N6364" s="251" t="s">
        <v>17054</v>
      </c>
      <c r="O6364" s="251">
        <v>2</v>
      </c>
      <c r="Q6364" s="251" t="s">
        <v>17080</v>
      </c>
      <c r="R6364" s="251" t="s">
        <v>10028</v>
      </c>
      <c r="S6364" s="252" t="s">
        <v>3723</v>
      </c>
      <c r="T6364" s="251" t="str">
        <f t="shared" si="398"/>
        <v>I040464881110VT100</v>
      </c>
      <c r="W6364" s="251" t="str">
        <f t="shared" si="399"/>
        <v>I040464881110-VT100</v>
      </c>
    </row>
    <row r="6365" spans="1:23" x14ac:dyDescent="0.3">
      <c r="A6365" s="256" t="str">
        <f t="shared" si="397"/>
        <v>I0404648-81130VT080-00001</v>
      </c>
      <c r="B6365" s="251" t="s">
        <v>17081</v>
      </c>
      <c r="C6365" s="251" t="s">
        <v>10031</v>
      </c>
      <c r="D6365" s="251" t="s">
        <v>9335</v>
      </c>
      <c r="E6365" s="251" t="s">
        <v>16260</v>
      </c>
      <c r="F6365" s="251" t="s">
        <v>9966</v>
      </c>
      <c r="G6365" s="251" t="s">
        <v>10762</v>
      </c>
      <c r="H6365" s="251" t="s">
        <v>5101</v>
      </c>
      <c r="I6365" s="257" t="str">
        <f t="shared" si="396"/>
        <v>-00001</v>
      </c>
      <c r="J6365" s="251">
        <v>1</v>
      </c>
      <c r="K6365" s="251">
        <v>1</v>
      </c>
      <c r="M6365" s="251" t="s">
        <v>9958</v>
      </c>
      <c r="N6365" s="251" t="s">
        <v>17054</v>
      </c>
      <c r="O6365" s="251">
        <v>1</v>
      </c>
      <c r="Q6365" s="251" t="s">
        <v>17081</v>
      </c>
      <c r="R6365" s="251" t="s">
        <v>10028</v>
      </c>
      <c r="S6365" s="252" t="s">
        <v>8699</v>
      </c>
      <c r="T6365" s="251" t="str">
        <f t="shared" si="398"/>
        <v>I040464881130VT080</v>
      </c>
      <c r="W6365" s="251" t="str">
        <f t="shared" si="399"/>
        <v>I040464881130-VT080</v>
      </c>
    </row>
    <row r="6366" spans="1:23" x14ac:dyDescent="0.3">
      <c r="A6366" s="256" t="str">
        <f t="shared" si="397"/>
        <v>I0404648-81150VT040-00003</v>
      </c>
      <c r="B6366" s="251" t="s">
        <v>17082</v>
      </c>
      <c r="C6366" s="251" t="s">
        <v>10031</v>
      </c>
      <c r="D6366" s="251" t="s">
        <v>9335</v>
      </c>
      <c r="E6366" s="251" t="s">
        <v>16260</v>
      </c>
      <c r="F6366" s="251" t="s">
        <v>9968</v>
      </c>
      <c r="G6366" s="251" t="s">
        <v>10051</v>
      </c>
      <c r="H6366" s="251" t="s">
        <v>3429</v>
      </c>
      <c r="I6366" s="257" t="str">
        <f t="shared" si="396"/>
        <v>-00003</v>
      </c>
      <c r="J6366" s="251">
        <v>3</v>
      </c>
      <c r="K6366" s="251">
        <v>3</v>
      </c>
      <c r="M6366" s="251" t="s">
        <v>9958</v>
      </c>
      <c r="N6366" s="251" t="s">
        <v>17054</v>
      </c>
      <c r="O6366" s="251">
        <v>3</v>
      </c>
      <c r="Q6366" s="251" t="s">
        <v>17082</v>
      </c>
      <c r="R6366" s="251" t="s">
        <v>10028</v>
      </c>
      <c r="S6366" s="252" t="s">
        <v>3725</v>
      </c>
      <c r="T6366" s="251" t="str">
        <f t="shared" si="398"/>
        <v>I040464881150VT040</v>
      </c>
      <c r="W6366" s="251" t="str">
        <f t="shared" si="399"/>
        <v>I040464881150-VT040</v>
      </c>
    </row>
    <row r="6367" spans="1:23" x14ac:dyDescent="0.3">
      <c r="A6367" s="256" t="str">
        <f t="shared" si="397"/>
        <v>I0404648-81150VT100-00002</v>
      </c>
      <c r="B6367" s="251" t="s">
        <v>17083</v>
      </c>
      <c r="C6367" s="251" t="s">
        <v>10031</v>
      </c>
      <c r="D6367" s="251" t="s">
        <v>9335</v>
      </c>
      <c r="E6367" s="251" t="s">
        <v>16260</v>
      </c>
      <c r="F6367" s="251" t="s">
        <v>9970</v>
      </c>
      <c r="G6367" s="251" t="s">
        <v>4999</v>
      </c>
      <c r="H6367" s="251" t="s">
        <v>3429</v>
      </c>
      <c r="I6367" s="257" t="str">
        <f t="shared" si="396"/>
        <v>-00002</v>
      </c>
      <c r="J6367" s="251">
        <v>2</v>
      </c>
      <c r="K6367" s="251">
        <v>2</v>
      </c>
      <c r="M6367" s="251" t="s">
        <v>9958</v>
      </c>
      <c r="N6367" s="251" t="s">
        <v>17054</v>
      </c>
      <c r="O6367" s="251">
        <v>2</v>
      </c>
      <c r="Q6367" s="251" t="s">
        <v>17083</v>
      </c>
      <c r="R6367" s="251" t="s">
        <v>10028</v>
      </c>
      <c r="S6367" s="252" t="s">
        <v>3735</v>
      </c>
      <c r="T6367" s="251" t="str">
        <f t="shared" si="398"/>
        <v>I040464881150VT100</v>
      </c>
      <c r="W6367" s="251" t="str">
        <f t="shared" si="399"/>
        <v>I040464881150-VT100</v>
      </c>
    </row>
    <row r="6368" spans="1:23" x14ac:dyDescent="0.3">
      <c r="A6368" s="256" t="str">
        <f t="shared" si="397"/>
        <v>I0404648-81170VT040-00001</v>
      </c>
      <c r="B6368" s="251" t="s">
        <v>17084</v>
      </c>
      <c r="C6368" s="251" t="s">
        <v>10031</v>
      </c>
      <c r="D6368" s="251" t="s">
        <v>9335</v>
      </c>
      <c r="E6368" s="251" t="s">
        <v>16260</v>
      </c>
      <c r="F6368" s="251" t="s">
        <v>9972</v>
      </c>
      <c r="G6368" s="251" t="s">
        <v>10054</v>
      </c>
      <c r="H6368" s="251" t="s">
        <v>5102</v>
      </c>
      <c r="I6368" s="257" t="str">
        <f t="shared" si="396"/>
        <v>-00001</v>
      </c>
      <c r="J6368" s="251">
        <v>1</v>
      </c>
      <c r="K6368" s="251">
        <v>1</v>
      </c>
      <c r="M6368" s="251" t="s">
        <v>9958</v>
      </c>
      <c r="N6368" s="251" t="s">
        <v>17054</v>
      </c>
      <c r="O6368" s="251">
        <v>1</v>
      </c>
      <c r="Q6368" s="251" t="s">
        <v>17084</v>
      </c>
      <c r="R6368" s="251" t="s">
        <v>10028</v>
      </c>
      <c r="S6368" s="252" t="s">
        <v>8706</v>
      </c>
      <c r="T6368" s="251" t="str">
        <f t="shared" si="398"/>
        <v>I040464881170VT040</v>
      </c>
      <c r="W6368" s="251" t="str">
        <f t="shared" si="399"/>
        <v>I040464881170-VT040</v>
      </c>
    </row>
    <row r="6369" spans="1:23" x14ac:dyDescent="0.3">
      <c r="A6369" s="256" t="str">
        <f t="shared" si="397"/>
        <v>I0404648-812100K090-00002</v>
      </c>
      <c r="B6369" s="251" t="s">
        <v>9334</v>
      </c>
      <c r="C6369" s="251" t="s">
        <v>10031</v>
      </c>
      <c r="D6369" s="251" t="s">
        <v>9335</v>
      </c>
      <c r="E6369" s="251" t="s">
        <v>16260</v>
      </c>
      <c r="F6369" s="251" t="s">
        <v>9974</v>
      </c>
      <c r="G6369" s="251" t="s">
        <v>609</v>
      </c>
      <c r="H6369" s="251" t="s">
        <v>5167</v>
      </c>
      <c r="I6369" s="257" t="str">
        <f t="shared" si="396"/>
        <v>-00002</v>
      </c>
      <c r="J6369" s="251">
        <v>2</v>
      </c>
      <c r="K6369" s="251">
        <v>2</v>
      </c>
      <c r="M6369" s="251" t="s">
        <v>9993</v>
      </c>
      <c r="N6369" s="251" t="s">
        <v>17054</v>
      </c>
      <c r="O6369" s="251">
        <v>2</v>
      </c>
      <c r="Q6369" s="251" t="s">
        <v>9334</v>
      </c>
      <c r="R6369" s="251" t="s">
        <v>10028</v>
      </c>
      <c r="S6369" s="252" t="s">
        <v>608</v>
      </c>
      <c r="T6369" s="251" t="str">
        <f t="shared" si="398"/>
        <v>I0404648812100K090</v>
      </c>
      <c r="W6369" s="251" t="str">
        <f t="shared" si="399"/>
        <v>I040464881210-0K090</v>
      </c>
    </row>
    <row r="6370" spans="1:23" x14ac:dyDescent="0.3">
      <c r="A6370" s="256" t="str">
        <f t="shared" si="397"/>
        <v>I0404648-812200K031-00001</v>
      </c>
      <c r="B6370" s="251" t="s">
        <v>17085</v>
      </c>
      <c r="C6370" s="251" t="s">
        <v>10031</v>
      </c>
      <c r="D6370" s="251" t="s">
        <v>9335</v>
      </c>
      <c r="E6370" s="251" t="s">
        <v>16260</v>
      </c>
      <c r="F6370" s="251" t="s">
        <v>9976</v>
      </c>
      <c r="G6370" s="251" t="s">
        <v>601</v>
      </c>
      <c r="H6370" s="251" t="s">
        <v>5165</v>
      </c>
      <c r="I6370" s="257" t="str">
        <f t="shared" si="396"/>
        <v>-00001</v>
      </c>
      <c r="J6370" s="251">
        <v>1</v>
      </c>
      <c r="K6370" s="251">
        <v>1</v>
      </c>
      <c r="M6370" s="251" t="s">
        <v>9993</v>
      </c>
      <c r="N6370" s="251" t="s">
        <v>17054</v>
      </c>
      <c r="O6370" s="251">
        <v>1</v>
      </c>
      <c r="Q6370" s="251" t="s">
        <v>17085</v>
      </c>
      <c r="R6370" s="251" t="s">
        <v>10028</v>
      </c>
      <c r="S6370" s="252" t="s">
        <v>600</v>
      </c>
      <c r="T6370" s="251" t="str">
        <f t="shared" si="398"/>
        <v>I0404648812200K031</v>
      </c>
      <c r="W6370" s="251" t="str">
        <f t="shared" si="399"/>
        <v>I040464881220-0K031</v>
      </c>
    </row>
    <row r="6371" spans="1:23" x14ac:dyDescent="0.3">
      <c r="A6371" s="256" t="str">
        <f t="shared" si="397"/>
        <v>I0404648-815500K080-00003</v>
      </c>
      <c r="B6371" s="251" t="s">
        <v>17086</v>
      </c>
      <c r="C6371" s="251" t="s">
        <v>10031</v>
      </c>
      <c r="D6371" s="251" t="s">
        <v>9335</v>
      </c>
      <c r="E6371" s="251" t="s">
        <v>16260</v>
      </c>
      <c r="F6371" s="251" t="s">
        <v>9978</v>
      </c>
      <c r="G6371" s="251" t="s">
        <v>151</v>
      </c>
      <c r="H6371" s="251" t="s">
        <v>5045</v>
      </c>
      <c r="I6371" s="257" t="str">
        <f t="shared" si="396"/>
        <v>-00003</v>
      </c>
      <c r="J6371" s="251">
        <v>3</v>
      </c>
      <c r="K6371" s="251">
        <v>3</v>
      </c>
      <c r="M6371" s="251" t="s">
        <v>9958</v>
      </c>
      <c r="N6371" s="251" t="s">
        <v>17054</v>
      </c>
      <c r="O6371" s="251">
        <v>3</v>
      </c>
      <c r="Q6371" s="251" t="s">
        <v>17086</v>
      </c>
      <c r="R6371" s="251" t="s">
        <v>10028</v>
      </c>
      <c r="S6371" s="252" t="s">
        <v>150</v>
      </c>
      <c r="T6371" s="251" t="str">
        <f t="shared" si="398"/>
        <v>I0404648815500K080</v>
      </c>
      <c r="W6371" s="251" t="str">
        <f t="shared" si="399"/>
        <v>I040464881550-0K080</v>
      </c>
    </row>
    <row r="6372" spans="1:23" x14ac:dyDescent="0.3">
      <c r="A6372" s="256" t="str">
        <f t="shared" si="397"/>
        <v>I0404648-81550VT020-00002</v>
      </c>
      <c r="B6372" s="251" t="s">
        <v>17087</v>
      </c>
      <c r="C6372" s="251" t="s">
        <v>10031</v>
      </c>
      <c r="D6372" s="251" t="s">
        <v>9335</v>
      </c>
      <c r="E6372" s="251" t="s">
        <v>16260</v>
      </c>
      <c r="F6372" s="251" t="s">
        <v>9980</v>
      </c>
      <c r="G6372" s="251" t="s">
        <v>10057</v>
      </c>
      <c r="H6372" s="251" t="s">
        <v>5202</v>
      </c>
      <c r="I6372" s="257" t="str">
        <f t="shared" si="396"/>
        <v>-00002</v>
      </c>
      <c r="J6372" s="251">
        <v>2</v>
      </c>
      <c r="K6372" s="251">
        <v>2</v>
      </c>
      <c r="M6372" s="251" t="s">
        <v>9958</v>
      </c>
      <c r="N6372" s="251" t="s">
        <v>17054</v>
      </c>
      <c r="O6372" s="251">
        <v>2</v>
      </c>
      <c r="Q6372" s="251" t="s">
        <v>17087</v>
      </c>
      <c r="R6372" s="251" t="s">
        <v>10028</v>
      </c>
      <c r="S6372" s="252" t="s">
        <v>3737</v>
      </c>
      <c r="T6372" s="251" t="str">
        <f t="shared" si="398"/>
        <v>I040464881550VT020</v>
      </c>
      <c r="W6372" s="251" t="str">
        <f t="shared" si="399"/>
        <v>I040464881550-VT020</v>
      </c>
    </row>
    <row r="6373" spans="1:23" x14ac:dyDescent="0.3">
      <c r="A6373" s="256" t="str">
        <f t="shared" si="397"/>
        <v>I0404648-81550VT050-00004</v>
      </c>
      <c r="B6373" s="251" t="s">
        <v>17088</v>
      </c>
      <c r="C6373" s="251" t="s">
        <v>10031</v>
      </c>
      <c r="D6373" s="251" t="s">
        <v>9335</v>
      </c>
      <c r="E6373" s="251" t="s">
        <v>16260</v>
      </c>
      <c r="F6373" s="251" t="s">
        <v>9982</v>
      </c>
      <c r="G6373" s="251" t="s">
        <v>5265</v>
      </c>
      <c r="H6373" s="251" t="s">
        <v>5202</v>
      </c>
      <c r="I6373" s="257" t="str">
        <f t="shared" si="396"/>
        <v>-00004</v>
      </c>
      <c r="J6373" s="251">
        <v>4</v>
      </c>
      <c r="K6373" s="251">
        <v>4</v>
      </c>
      <c r="M6373" s="251" t="s">
        <v>9958</v>
      </c>
      <c r="N6373" s="251" t="s">
        <v>17054</v>
      </c>
      <c r="O6373" s="251">
        <v>4</v>
      </c>
      <c r="Q6373" s="251" t="s">
        <v>17088</v>
      </c>
      <c r="R6373" s="251" t="s">
        <v>10028</v>
      </c>
      <c r="S6373" s="252" t="s">
        <v>3740</v>
      </c>
      <c r="T6373" s="251" t="str">
        <f t="shared" si="398"/>
        <v>I040464881550VT050</v>
      </c>
      <c r="W6373" s="251" t="str">
        <f t="shared" si="399"/>
        <v>I040464881550-VT050</v>
      </c>
    </row>
    <row r="6374" spans="1:23" x14ac:dyDescent="0.3">
      <c r="A6374" s="256" t="str">
        <f t="shared" si="397"/>
        <v>I0404648-81551VT050-00002</v>
      </c>
      <c r="B6374" s="251" t="s">
        <v>17089</v>
      </c>
      <c r="C6374" s="251" t="s">
        <v>10031</v>
      </c>
      <c r="D6374" s="251" t="s">
        <v>9335</v>
      </c>
      <c r="E6374" s="251" t="s">
        <v>16260</v>
      </c>
      <c r="F6374" s="251" t="s">
        <v>9984</v>
      </c>
      <c r="G6374" s="251" t="s">
        <v>10062</v>
      </c>
      <c r="H6374" s="251" t="s">
        <v>3436</v>
      </c>
      <c r="I6374" s="257" t="str">
        <f t="shared" si="396"/>
        <v>-00002</v>
      </c>
      <c r="J6374" s="251">
        <v>2</v>
      </c>
      <c r="K6374" s="251">
        <v>2</v>
      </c>
      <c r="M6374" s="251" t="s">
        <v>9958</v>
      </c>
      <c r="N6374" s="251" t="s">
        <v>17054</v>
      </c>
      <c r="O6374" s="251">
        <v>2</v>
      </c>
      <c r="Q6374" s="251" t="s">
        <v>17089</v>
      </c>
      <c r="R6374" s="251" t="s">
        <v>10028</v>
      </c>
      <c r="S6374" s="252" t="s">
        <v>3763</v>
      </c>
      <c r="T6374" s="251" t="str">
        <f t="shared" si="398"/>
        <v>I040464881551VT050</v>
      </c>
      <c r="W6374" s="251" t="str">
        <f t="shared" si="399"/>
        <v>I040464881551-VT050</v>
      </c>
    </row>
    <row r="6375" spans="1:23" x14ac:dyDescent="0.3">
      <c r="A6375" s="256" t="str">
        <f t="shared" si="397"/>
        <v>I0404648-815600K080-00002</v>
      </c>
      <c r="B6375" s="251" t="s">
        <v>17090</v>
      </c>
      <c r="C6375" s="251" t="s">
        <v>10031</v>
      </c>
      <c r="D6375" s="251" t="s">
        <v>9335</v>
      </c>
      <c r="E6375" s="251" t="s">
        <v>16260</v>
      </c>
      <c r="F6375" s="251" t="s">
        <v>9986</v>
      </c>
      <c r="G6375" s="251" t="s">
        <v>164</v>
      </c>
      <c r="H6375" s="251" t="s">
        <v>5047</v>
      </c>
      <c r="I6375" s="257" t="str">
        <f t="shared" si="396"/>
        <v>-00002</v>
      </c>
      <c r="J6375" s="251">
        <v>2</v>
      </c>
      <c r="K6375" s="251">
        <v>2</v>
      </c>
      <c r="M6375" s="251" t="s">
        <v>9958</v>
      </c>
      <c r="N6375" s="251" t="s">
        <v>17054</v>
      </c>
      <c r="O6375" s="251">
        <v>2</v>
      </c>
      <c r="Q6375" s="251" t="s">
        <v>17090</v>
      </c>
      <c r="R6375" s="251" t="s">
        <v>10028</v>
      </c>
      <c r="S6375" s="252" t="s">
        <v>163</v>
      </c>
      <c r="T6375" s="251" t="str">
        <f t="shared" si="398"/>
        <v>I0404648815600K080</v>
      </c>
      <c r="W6375" s="251" t="str">
        <f t="shared" si="399"/>
        <v>I040464881560-0K080</v>
      </c>
    </row>
    <row r="6376" spans="1:23" x14ac:dyDescent="0.3">
      <c r="A6376" s="256" t="str">
        <f t="shared" si="397"/>
        <v>I0404648-81560VT020-00002</v>
      </c>
      <c r="B6376" s="251" t="s">
        <v>17091</v>
      </c>
      <c r="C6376" s="251" t="s">
        <v>10031</v>
      </c>
      <c r="D6376" s="251" t="s">
        <v>9335</v>
      </c>
      <c r="E6376" s="251" t="s">
        <v>16260</v>
      </c>
      <c r="F6376" s="251" t="s">
        <v>9988</v>
      </c>
      <c r="G6376" s="251" t="s">
        <v>10065</v>
      </c>
      <c r="H6376" s="251" t="s">
        <v>5204</v>
      </c>
      <c r="I6376" s="257" t="str">
        <f t="shared" si="396"/>
        <v>-00002</v>
      </c>
      <c r="J6376" s="251">
        <v>2</v>
      </c>
      <c r="K6376" s="251">
        <v>2</v>
      </c>
      <c r="M6376" s="251" t="s">
        <v>9958</v>
      </c>
      <c r="N6376" s="251" t="s">
        <v>17054</v>
      </c>
      <c r="O6376" s="251">
        <v>2</v>
      </c>
      <c r="Q6376" s="251" t="s">
        <v>17091</v>
      </c>
      <c r="R6376" s="251" t="s">
        <v>10028</v>
      </c>
      <c r="S6376" s="252" t="s">
        <v>3743</v>
      </c>
      <c r="T6376" s="251" t="str">
        <f t="shared" si="398"/>
        <v>I040464881560VT020</v>
      </c>
      <c r="W6376" s="251" t="str">
        <f t="shared" si="399"/>
        <v>I040464881560-VT020</v>
      </c>
    </row>
    <row r="6377" spans="1:23" x14ac:dyDescent="0.3">
      <c r="A6377" s="256" t="str">
        <f t="shared" si="397"/>
        <v>I0404648-81560VT050-00003</v>
      </c>
      <c r="B6377" s="251" t="s">
        <v>17092</v>
      </c>
      <c r="C6377" s="251" t="s">
        <v>10031</v>
      </c>
      <c r="D6377" s="251" t="s">
        <v>9335</v>
      </c>
      <c r="E6377" s="251" t="s">
        <v>16260</v>
      </c>
      <c r="F6377" s="251" t="s">
        <v>9990</v>
      </c>
      <c r="G6377" s="251" t="s">
        <v>10067</v>
      </c>
      <c r="H6377" s="251" t="s">
        <v>5204</v>
      </c>
      <c r="I6377" s="257" t="str">
        <f t="shared" si="396"/>
        <v>-00003</v>
      </c>
      <c r="J6377" s="251">
        <v>3</v>
      </c>
      <c r="K6377" s="251">
        <v>3</v>
      </c>
      <c r="M6377" s="251" t="s">
        <v>9958</v>
      </c>
      <c r="N6377" s="251" t="s">
        <v>17054</v>
      </c>
      <c r="O6377" s="251">
        <v>3</v>
      </c>
      <c r="Q6377" s="251" t="s">
        <v>17092</v>
      </c>
      <c r="R6377" s="251" t="s">
        <v>10028</v>
      </c>
      <c r="S6377" s="252" t="s">
        <v>3746</v>
      </c>
      <c r="T6377" s="251" t="str">
        <f t="shared" si="398"/>
        <v>I040464881560VT050</v>
      </c>
      <c r="W6377" s="251" t="str">
        <f t="shared" si="399"/>
        <v>I040464881560-VT050</v>
      </c>
    </row>
    <row r="6378" spans="1:23" x14ac:dyDescent="0.3">
      <c r="A6378" s="256" t="str">
        <f t="shared" si="397"/>
        <v>I0404648-81561VT020-00002</v>
      </c>
      <c r="B6378" s="251" t="s">
        <v>17093</v>
      </c>
      <c r="C6378" s="251" t="s">
        <v>10031</v>
      </c>
      <c r="D6378" s="251" t="s">
        <v>9335</v>
      </c>
      <c r="E6378" s="251" t="s">
        <v>16260</v>
      </c>
      <c r="F6378" s="251" t="s">
        <v>9992</v>
      </c>
      <c r="G6378" s="251" t="s">
        <v>10256</v>
      </c>
      <c r="H6378" s="251" t="s">
        <v>3443</v>
      </c>
      <c r="I6378" s="257" t="str">
        <f t="shared" si="396"/>
        <v>-00002</v>
      </c>
      <c r="J6378" s="251">
        <v>2</v>
      </c>
      <c r="K6378" s="251">
        <v>2</v>
      </c>
      <c r="M6378" s="251" t="s">
        <v>9958</v>
      </c>
      <c r="N6378" s="251" t="s">
        <v>17054</v>
      </c>
      <c r="O6378" s="251">
        <v>2</v>
      </c>
      <c r="Q6378" s="251" t="s">
        <v>17093</v>
      </c>
      <c r="R6378" s="251" t="s">
        <v>10028</v>
      </c>
      <c r="S6378" s="252" t="s">
        <v>3767</v>
      </c>
      <c r="T6378" s="251" t="str">
        <f t="shared" si="398"/>
        <v>I040464881561VT020</v>
      </c>
      <c r="W6378" s="251" t="str">
        <f t="shared" si="399"/>
        <v>I040464881561-VT020</v>
      </c>
    </row>
    <row r="6379" spans="1:23" x14ac:dyDescent="0.3">
      <c r="A6379" s="256" t="str">
        <f t="shared" si="397"/>
        <v>I0404648-81561VT050-00002</v>
      </c>
      <c r="B6379" s="251" t="s">
        <v>17094</v>
      </c>
      <c r="C6379" s="251" t="s">
        <v>10031</v>
      </c>
      <c r="D6379" s="251" t="s">
        <v>9335</v>
      </c>
      <c r="E6379" s="251" t="s">
        <v>16260</v>
      </c>
      <c r="F6379" s="251" t="s">
        <v>9995</v>
      </c>
      <c r="G6379" s="251" t="s">
        <v>10258</v>
      </c>
      <c r="H6379" s="251" t="s">
        <v>3443</v>
      </c>
      <c r="I6379" s="257" t="str">
        <f t="shared" si="396"/>
        <v>-00002</v>
      </c>
      <c r="J6379" s="251">
        <v>2</v>
      </c>
      <c r="K6379" s="251">
        <v>2</v>
      </c>
      <c r="M6379" s="251" t="s">
        <v>9958</v>
      </c>
      <c r="N6379" s="251" t="s">
        <v>17054</v>
      </c>
      <c r="O6379" s="251">
        <v>2</v>
      </c>
      <c r="Q6379" s="251" t="s">
        <v>17094</v>
      </c>
      <c r="R6379" s="251" t="s">
        <v>10028</v>
      </c>
      <c r="S6379" s="252" t="s">
        <v>3769</v>
      </c>
      <c r="T6379" s="251" t="str">
        <f t="shared" si="398"/>
        <v>I040464881561VT050</v>
      </c>
      <c r="W6379" s="251" t="str">
        <f t="shared" si="399"/>
        <v>I040464881561-VT050</v>
      </c>
    </row>
    <row r="6380" spans="1:23" x14ac:dyDescent="0.3">
      <c r="A6380" s="256" t="str">
        <f t="shared" si="397"/>
        <v>I0404648-81580VT010-00002</v>
      </c>
      <c r="B6380" s="251" t="s">
        <v>17095</v>
      </c>
      <c r="C6380" s="251" t="s">
        <v>10031</v>
      </c>
      <c r="D6380" s="251" t="s">
        <v>9335</v>
      </c>
      <c r="E6380" s="251" t="s">
        <v>16260</v>
      </c>
      <c r="F6380" s="251" t="s">
        <v>9997</v>
      </c>
      <c r="G6380" s="251" t="s">
        <v>5289</v>
      </c>
      <c r="H6380" s="251" t="s">
        <v>758</v>
      </c>
      <c r="I6380" s="257" t="str">
        <f t="shared" si="396"/>
        <v>-00002</v>
      </c>
      <c r="J6380" s="251">
        <v>2</v>
      </c>
      <c r="K6380" s="251">
        <v>2</v>
      </c>
      <c r="M6380" s="251" t="s">
        <v>9993</v>
      </c>
      <c r="N6380" s="251" t="s">
        <v>17054</v>
      </c>
      <c r="O6380" s="251">
        <v>2</v>
      </c>
      <c r="Q6380" s="251" t="s">
        <v>17095</v>
      </c>
      <c r="R6380" s="251" t="s">
        <v>10028</v>
      </c>
      <c r="S6380" s="252" t="s">
        <v>3749</v>
      </c>
      <c r="T6380" s="251" t="str">
        <f t="shared" si="398"/>
        <v>I040464881580VT010</v>
      </c>
      <c r="W6380" s="251" t="str">
        <f t="shared" si="399"/>
        <v>I040464881580-VT010</v>
      </c>
    </row>
    <row r="6381" spans="1:23" x14ac:dyDescent="0.3">
      <c r="A6381" s="256" t="str">
        <f t="shared" si="397"/>
        <v>I0404648-81580VT020-00003</v>
      </c>
      <c r="B6381" s="251" t="s">
        <v>17096</v>
      </c>
      <c r="C6381" s="251" t="s">
        <v>10031</v>
      </c>
      <c r="D6381" s="251" t="s">
        <v>9335</v>
      </c>
      <c r="E6381" s="251" t="s">
        <v>16260</v>
      </c>
      <c r="F6381" s="251" t="s">
        <v>10000</v>
      </c>
      <c r="G6381" s="251" t="s">
        <v>10071</v>
      </c>
      <c r="H6381" s="251" t="s">
        <v>758</v>
      </c>
      <c r="I6381" s="257" t="str">
        <f t="shared" si="396"/>
        <v>-00003</v>
      </c>
      <c r="J6381" s="251">
        <v>3</v>
      </c>
      <c r="K6381" s="251">
        <v>3</v>
      </c>
      <c r="M6381" s="251" t="s">
        <v>9958</v>
      </c>
      <c r="N6381" s="251" t="s">
        <v>17054</v>
      </c>
      <c r="O6381" s="251">
        <v>3</v>
      </c>
      <c r="Q6381" s="251" t="s">
        <v>17096</v>
      </c>
      <c r="R6381" s="251" t="s">
        <v>10028</v>
      </c>
      <c r="S6381" s="252" t="s">
        <v>3752</v>
      </c>
      <c r="T6381" s="251" t="str">
        <f t="shared" si="398"/>
        <v>I040464881580VT020</v>
      </c>
      <c r="W6381" s="251" t="str">
        <f t="shared" si="399"/>
        <v>I040464881580-VT020</v>
      </c>
    </row>
    <row r="6382" spans="1:23" x14ac:dyDescent="0.3">
      <c r="A6382" s="256" t="str">
        <f t="shared" si="397"/>
        <v>I0404648-81590VT010-00002</v>
      </c>
      <c r="B6382" s="251" t="s">
        <v>17097</v>
      </c>
      <c r="C6382" s="251" t="s">
        <v>10031</v>
      </c>
      <c r="D6382" s="251" t="s">
        <v>9335</v>
      </c>
      <c r="E6382" s="251" t="s">
        <v>16260</v>
      </c>
      <c r="F6382" s="251" t="s">
        <v>10002</v>
      </c>
      <c r="G6382" s="251" t="s">
        <v>10073</v>
      </c>
      <c r="H6382" s="251" t="s">
        <v>770</v>
      </c>
      <c r="I6382" s="257" t="str">
        <f t="shared" si="396"/>
        <v>-00002</v>
      </c>
      <c r="J6382" s="251">
        <v>2</v>
      </c>
      <c r="K6382" s="251">
        <v>2</v>
      </c>
      <c r="M6382" s="251" t="s">
        <v>9993</v>
      </c>
      <c r="N6382" s="251" t="s">
        <v>17054</v>
      </c>
      <c r="O6382" s="251">
        <v>2</v>
      </c>
      <c r="Q6382" s="251" t="s">
        <v>17097</v>
      </c>
      <c r="R6382" s="251" t="s">
        <v>10028</v>
      </c>
      <c r="S6382" s="252" t="s">
        <v>3755</v>
      </c>
      <c r="T6382" s="251" t="str">
        <f t="shared" si="398"/>
        <v>I040464881590VT010</v>
      </c>
      <c r="W6382" s="251" t="str">
        <f t="shared" si="399"/>
        <v>I040464881590-VT010</v>
      </c>
    </row>
    <row r="6383" spans="1:23" x14ac:dyDescent="0.3">
      <c r="A6383" s="256" t="str">
        <f t="shared" si="397"/>
        <v>I0404648-81590VT020-00003</v>
      </c>
      <c r="B6383" s="251" t="s">
        <v>17098</v>
      </c>
      <c r="C6383" s="251" t="s">
        <v>10031</v>
      </c>
      <c r="D6383" s="251" t="s">
        <v>9335</v>
      </c>
      <c r="E6383" s="251" t="s">
        <v>16260</v>
      </c>
      <c r="F6383" s="251" t="s">
        <v>10005</v>
      </c>
      <c r="G6383" s="251" t="s">
        <v>10075</v>
      </c>
      <c r="H6383" s="251" t="s">
        <v>770</v>
      </c>
      <c r="I6383" s="257" t="str">
        <f t="shared" si="396"/>
        <v>-00003</v>
      </c>
      <c r="J6383" s="251">
        <v>3</v>
      </c>
      <c r="K6383" s="251">
        <v>3</v>
      </c>
      <c r="M6383" s="251" t="s">
        <v>9958</v>
      </c>
      <c r="N6383" s="251" t="s">
        <v>17054</v>
      </c>
      <c r="O6383" s="251">
        <v>3</v>
      </c>
      <c r="Q6383" s="251" t="s">
        <v>17098</v>
      </c>
      <c r="R6383" s="251" t="s">
        <v>10028</v>
      </c>
      <c r="S6383" s="252" t="s">
        <v>3758</v>
      </c>
      <c r="T6383" s="251" t="str">
        <f t="shared" si="398"/>
        <v>I040464881590VT020</v>
      </c>
      <c r="W6383" s="251" t="str">
        <f t="shared" si="399"/>
        <v>I040464881590-VT020</v>
      </c>
    </row>
    <row r="6384" spans="1:23" x14ac:dyDescent="0.3">
      <c r="A6384" s="256" t="str">
        <f t="shared" si="397"/>
        <v>I0404648-9098115029-00002</v>
      </c>
      <c r="B6384" s="251" t="s">
        <v>17099</v>
      </c>
      <c r="C6384" s="251" t="s">
        <v>10031</v>
      </c>
      <c r="D6384" s="251" t="s">
        <v>9335</v>
      </c>
      <c r="E6384" s="251" t="s">
        <v>16260</v>
      </c>
      <c r="F6384" s="251" t="s">
        <v>10009</v>
      </c>
      <c r="G6384" s="251" t="s">
        <v>10264</v>
      </c>
      <c r="H6384" s="251" t="s">
        <v>3393</v>
      </c>
      <c r="I6384" s="257" t="str">
        <f t="shared" si="396"/>
        <v>-00002</v>
      </c>
      <c r="J6384" s="251">
        <v>2</v>
      </c>
      <c r="K6384" s="251">
        <v>2</v>
      </c>
      <c r="M6384" s="251" t="s">
        <v>10007</v>
      </c>
      <c r="N6384" s="251" t="s">
        <v>17054</v>
      </c>
      <c r="O6384" s="251">
        <v>2</v>
      </c>
      <c r="Q6384" s="251" t="s">
        <v>17099</v>
      </c>
      <c r="R6384" s="251" t="s">
        <v>10028</v>
      </c>
      <c r="S6384" s="252">
        <v>9098115029</v>
      </c>
      <c r="T6384" s="251" t="str">
        <f t="shared" si="398"/>
        <v>I04046489098115029</v>
      </c>
      <c r="W6384" s="251" t="str">
        <f t="shared" si="399"/>
        <v>I040464890981-15029</v>
      </c>
    </row>
    <row r="6385" spans="1:23" x14ac:dyDescent="0.3">
      <c r="A6385" s="256" t="str">
        <f t="shared" si="397"/>
        <v>I0606434-81110BZ610-00002</v>
      </c>
      <c r="B6385" s="251" t="s">
        <v>17100</v>
      </c>
      <c r="C6385" s="251" t="s">
        <v>10077</v>
      </c>
      <c r="D6385" s="251" t="s">
        <v>9240</v>
      </c>
      <c r="E6385" s="251" t="s">
        <v>16260</v>
      </c>
      <c r="F6385" s="251" t="s">
        <v>9957</v>
      </c>
      <c r="G6385" s="251" t="s">
        <v>1176</v>
      </c>
      <c r="H6385" s="251" t="s">
        <v>3422</v>
      </c>
      <c r="I6385" s="257" t="str">
        <f t="shared" si="396"/>
        <v>-00002</v>
      </c>
      <c r="J6385" s="251">
        <v>2</v>
      </c>
      <c r="K6385" s="251">
        <v>2</v>
      </c>
      <c r="M6385" s="251" t="s">
        <v>10864</v>
      </c>
      <c r="N6385" s="251" t="s">
        <v>16572</v>
      </c>
      <c r="O6385" s="251">
        <v>2</v>
      </c>
      <c r="Q6385" s="251" t="s">
        <v>17100</v>
      </c>
      <c r="R6385" s="251" t="s">
        <v>9960</v>
      </c>
      <c r="S6385" s="252" t="s">
        <v>1175</v>
      </c>
      <c r="T6385" s="251" t="str">
        <f t="shared" si="398"/>
        <v>I060643481110BZ610</v>
      </c>
      <c r="W6385" s="251" t="str">
        <f t="shared" si="399"/>
        <v>I060643481110-BZ610</v>
      </c>
    </row>
    <row r="6386" spans="1:23" x14ac:dyDescent="0.3">
      <c r="A6386" s="256" t="str">
        <f t="shared" si="397"/>
        <v>I0606434-81110BZ620-00007</v>
      </c>
      <c r="B6386" s="251" t="s">
        <v>17101</v>
      </c>
      <c r="C6386" s="251" t="s">
        <v>10077</v>
      </c>
      <c r="D6386" s="251" t="s">
        <v>9240</v>
      </c>
      <c r="E6386" s="251" t="s">
        <v>16260</v>
      </c>
      <c r="F6386" s="251" t="s">
        <v>9962</v>
      </c>
      <c r="G6386" s="251" t="s">
        <v>1193</v>
      </c>
      <c r="H6386" s="251" t="s">
        <v>3422</v>
      </c>
      <c r="I6386" s="257" t="str">
        <f t="shared" si="396"/>
        <v>-00007</v>
      </c>
      <c r="J6386" s="251">
        <v>7</v>
      </c>
      <c r="K6386" s="251">
        <v>7</v>
      </c>
      <c r="M6386" s="251" t="s">
        <v>9958</v>
      </c>
      <c r="N6386" s="251" t="s">
        <v>16572</v>
      </c>
      <c r="O6386" s="251">
        <v>7</v>
      </c>
      <c r="Q6386" s="251" t="s">
        <v>17101</v>
      </c>
      <c r="R6386" s="251" t="s">
        <v>9960</v>
      </c>
      <c r="S6386" s="252" t="s">
        <v>1192</v>
      </c>
      <c r="T6386" s="251" t="str">
        <f t="shared" si="398"/>
        <v>I060643481110BZ620</v>
      </c>
      <c r="W6386" s="251" t="str">
        <f t="shared" si="399"/>
        <v>I060643481110-BZ620</v>
      </c>
    </row>
    <row r="6387" spans="1:23" x14ac:dyDescent="0.3">
      <c r="A6387" s="256" t="str">
        <f t="shared" si="397"/>
        <v>I0606434-81130BZ200-00003</v>
      </c>
      <c r="B6387" s="251" t="s">
        <v>17102</v>
      </c>
      <c r="C6387" s="251" t="s">
        <v>10077</v>
      </c>
      <c r="D6387" s="251" t="s">
        <v>9240</v>
      </c>
      <c r="E6387" s="251" t="s">
        <v>16260</v>
      </c>
      <c r="F6387" s="251" t="s">
        <v>9964</v>
      </c>
      <c r="G6387" s="251" t="s">
        <v>1087</v>
      </c>
      <c r="H6387" s="251" t="s">
        <v>10791</v>
      </c>
      <c r="I6387" s="257" t="str">
        <f t="shared" si="396"/>
        <v>-00003</v>
      </c>
      <c r="J6387" s="251">
        <v>3</v>
      </c>
      <c r="K6387" s="251">
        <v>3</v>
      </c>
      <c r="M6387" s="251" t="s">
        <v>9958</v>
      </c>
      <c r="N6387" s="251" t="s">
        <v>16572</v>
      </c>
      <c r="O6387" s="251">
        <v>3</v>
      </c>
      <c r="Q6387" s="251" t="s">
        <v>17102</v>
      </c>
      <c r="R6387" s="251" t="s">
        <v>9960</v>
      </c>
      <c r="S6387" s="252" t="s">
        <v>1086</v>
      </c>
      <c r="T6387" s="251" t="str">
        <f t="shared" si="398"/>
        <v>I060643481130BZ200</v>
      </c>
      <c r="W6387" s="251" t="str">
        <f t="shared" si="399"/>
        <v>I060643481130-BZ200</v>
      </c>
    </row>
    <row r="6388" spans="1:23" x14ac:dyDescent="0.3">
      <c r="A6388" s="256" t="str">
        <f t="shared" si="397"/>
        <v>I0606434-81130BZ620-00008</v>
      </c>
      <c r="B6388" s="251" t="s">
        <v>17103</v>
      </c>
      <c r="C6388" s="251" t="s">
        <v>10077</v>
      </c>
      <c r="D6388" s="251" t="s">
        <v>9240</v>
      </c>
      <c r="E6388" s="251" t="s">
        <v>16260</v>
      </c>
      <c r="F6388" s="251" t="s">
        <v>9966</v>
      </c>
      <c r="G6388" s="251" t="s">
        <v>1198</v>
      </c>
      <c r="H6388" s="251" t="s">
        <v>5101</v>
      </c>
      <c r="I6388" s="257" t="str">
        <f t="shared" si="396"/>
        <v>-00008</v>
      </c>
      <c r="J6388" s="251">
        <v>8</v>
      </c>
      <c r="K6388" s="251">
        <v>8</v>
      </c>
      <c r="M6388" s="251" t="s">
        <v>9958</v>
      </c>
      <c r="N6388" s="251" t="s">
        <v>16572</v>
      </c>
      <c r="O6388" s="251">
        <v>8</v>
      </c>
      <c r="Q6388" s="251" t="s">
        <v>17103</v>
      </c>
      <c r="R6388" s="251" t="s">
        <v>9960</v>
      </c>
      <c r="S6388" s="252" t="s">
        <v>1197</v>
      </c>
      <c r="T6388" s="251" t="str">
        <f t="shared" si="398"/>
        <v>I060643481130BZ620</v>
      </c>
      <c r="W6388" s="251" t="str">
        <f t="shared" si="399"/>
        <v>I060643481130-BZ620</v>
      </c>
    </row>
    <row r="6389" spans="1:23" x14ac:dyDescent="0.3">
      <c r="A6389" s="256" t="str">
        <f t="shared" si="397"/>
        <v>I0606434-81150BZ620-00005</v>
      </c>
      <c r="B6389" s="251" t="s">
        <v>9239</v>
      </c>
      <c r="C6389" s="251" t="s">
        <v>10077</v>
      </c>
      <c r="D6389" s="251" t="s">
        <v>9240</v>
      </c>
      <c r="E6389" s="251" t="s">
        <v>16260</v>
      </c>
      <c r="F6389" s="251" t="s">
        <v>9968</v>
      </c>
      <c r="G6389" s="251" t="s">
        <v>1203</v>
      </c>
      <c r="H6389" s="251" t="s">
        <v>3429</v>
      </c>
      <c r="I6389" s="257" t="str">
        <f t="shared" si="396"/>
        <v>-00005</v>
      </c>
      <c r="J6389" s="251">
        <v>5</v>
      </c>
      <c r="K6389" s="251">
        <v>5</v>
      </c>
      <c r="M6389" s="251" t="s">
        <v>9958</v>
      </c>
      <c r="N6389" s="251" t="s">
        <v>16572</v>
      </c>
      <c r="O6389" s="251">
        <v>5</v>
      </c>
      <c r="Q6389" s="251" t="s">
        <v>9239</v>
      </c>
      <c r="R6389" s="251" t="s">
        <v>9960</v>
      </c>
      <c r="S6389" s="252" t="s">
        <v>1202</v>
      </c>
      <c r="T6389" s="251" t="str">
        <f t="shared" si="398"/>
        <v>I060643481150BZ620</v>
      </c>
      <c r="W6389" s="251" t="str">
        <f t="shared" si="399"/>
        <v>I060643481150-BZ620</v>
      </c>
    </row>
    <row r="6390" spans="1:23" x14ac:dyDescent="0.3">
      <c r="A6390" s="256" t="str">
        <f t="shared" si="397"/>
        <v>I0606434-81170BZ440-00002</v>
      </c>
      <c r="B6390" s="251" t="s">
        <v>17104</v>
      </c>
      <c r="C6390" s="251" t="s">
        <v>10077</v>
      </c>
      <c r="D6390" s="251" t="s">
        <v>9240</v>
      </c>
      <c r="E6390" s="251" t="s">
        <v>16260</v>
      </c>
      <c r="F6390" s="251" t="s">
        <v>9970</v>
      </c>
      <c r="G6390" s="251" t="s">
        <v>3567</v>
      </c>
      <c r="H6390" s="251" t="s">
        <v>391</v>
      </c>
      <c r="I6390" s="257" t="str">
        <f t="shared" si="396"/>
        <v>-00002</v>
      </c>
      <c r="J6390" s="251">
        <v>2</v>
      </c>
      <c r="K6390" s="251">
        <v>2</v>
      </c>
      <c r="M6390" s="251" t="s">
        <v>9958</v>
      </c>
      <c r="N6390" s="251" t="s">
        <v>16572</v>
      </c>
      <c r="O6390" s="251">
        <v>2</v>
      </c>
      <c r="Q6390" s="251" t="s">
        <v>17104</v>
      </c>
      <c r="R6390" s="251" t="s">
        <v>9960</v>
      </c>
      <c r="S6390" s="252" t="s">
        <v>3566</v>
      </c>
      <c r="T6390" s="251" t="str">
        <f t="shared" si="398"/>
        <v>I060643481170BZ440</v>
      </c>
      <c r="W6390" s="251" t="str">
        <f t="shared" si="399"/>
        <v>I060643481170-BZ440</v>
      </c>
    </row>
    <row r="6391" spans="1:23" x14ac:dyDescent="0.3">
      <c r="A6391" s="256" t="str">
        <f t="shared" si="397"/>
        <v>I0606434-81170BZ620-00008</v>
      </c>
      <c r="B6391" s="251" t="s">
        <v>9243</v>
      </c>
      <c r="C6391" s="251" t="s">
        <v>10077</v>
      </c>
      <c r="D6391" s="251" t="s">
        <v>9240</v>
      </c>
      <c r="E6391" s="251" t="s">
        <v>16260</v>
      </c>
      <c r="F6391" s="251" t="s">
        <v>9972</v>
      </c>
      <c r="G6391" s="251" t="s">
        <v>1208</v>
      </c>
      <c r="H6391" s="251" t="s">
        <v>5102</v>
      </c>
      <c r="I6391" s="257" t="str">
        <f t="shared" si="396"/>
        <v>-00008</v>
      </c>
      <c r="J6391" s="251">
        <v>8</v>
      </c>
      <c r="K6391" s="251">
        <v>8</v>
      </c>
      <c r="M6391" s="251" t="s">
        <v>9958</v>
      </c>
      <c r="N6391" s="251" t="s">
        <v>16572</v>
      </c>
      <c r="O6391" s="251">
        <v>8</v>
      </c>
      <c r="Q6391" s="251" t="s">
        <v>9243</v>
      </c>
      <c r="R6391" s="251" t="s">
        <v>9960</v>
      </c>
      <c r="S6391" s="252" t="s">
        <v>1207</v>
      </c>
      <c r="T6391" s="251" t="str">
        <f t="shared" si="398"/>
        <v>I060643481170BZ620</v>
      </c>
      <c r="W6391" s="251" t="str">
        <f t="shared" si="399"/>
        <v>I060643481170-BZ620</v>
      </c>
    </row>
    <row r="6392" spans="1:23" x14ac:dyDescent="0.3">
      <c r="A6392" s="256" t="str">
        <f t="shared" si="397"/>
        <v>I0606434-81550BZ220-00002</v>
      </c>
      <c r="B6392" s="251" t="s">
        <v>17105</v>
      </c>
      <c r="C6392" s="251" t="s">
        <v>10077</v>
      </c>
      <c r="D6392" s="251" t="s">
        <v>9240</v>
      </c>
      <c r="E6392" s="251" t="s">
        <v>16260</v>
      </c>
      <c r="F6392" s="251" t="s">
        <v>9974</v>
      </c>
      <c r="G6392" s="251" t="s">
        <v>1364</v>
      </c>
      <c r="H6392" s="251" t="s">
        <v>5202</v>
      </c>
      <c r="I6392" s="257" t="str">
        <f t="shared" si="396"/>
        <v>-00002</v>
      </c>
      <c r="J6392" s="251">
        <v>2</v>
      </c>
      <c r="K6392" s="251">
        <v>2</v>
      </c>
      <c r="M6392" s="251" t="s">
        <v>9958</v>
      </c>
      <c r="N6392" s="251" t="s">
        <v>16572</v>
      </c>
      <c r="O6392" s="251">
        <v>2</v>
      </c>
      <c r="Q6392" s="251" t="s">
        <v>17105</v>
      </c>
      <c r="R6392" s="251" t="s">
        <v>9960</v>
      </c>
      <c r="S6392" s="252" t="s">
        <v>1363</v>
      </c>
      <c r="T6392" s="251" t="str">
        <f t="shared" si="398"/>
        <v>I060643481550BZ220</v>
      </c>
      <c r="W6392" s="251" t="str">
        <f t="shared" si="399"/>
        <v>I060643481550-BZ220</v>
      </c>
    </row>
    <row r="6393" spans="1:23" x14ac:dyDescent="0.3">
      <c r="A6393" s="256" t="str">
        <f t="shared" si="397"/>
        <v>I0606434-81550BZ490-00001</v>
      </c>
      <c r="B6393" s="251" t="s">
        <v>17106</v>
      </c>
      <c r="C6393" s="251" t="s">
        <v>10077</v>
      </c>
      <c r="D6393" s="251" t="s">
        <v>9240</v>
      </c>
      <c r="E6393" s="251" t="s">
        <v>16260</v>
      </c>
      <c r="F6393" s="251" t="s">
        <v>9976</v>
      </c>
      <c r="G6393" s="251" t="s">
        <v>1409</v>
      </c>
      <c r="H6393" s="251" t="s">
        <v>5202</v>
      </c>
      <c r="I6393" s="257" t="str">
        <f t="shared" si="396"/>
        <v>-00001</v>
      </c>
      <c r="J6393" s="251">
        <v>1</v>
      </c>
      <c r="K6393" s="251">
        <v>1</v>
      </c>
      <c r="M6393" s="251" t="s">
        <v>9958</v>
      </c>
      <c r="N6393" s="251" t="s">
        <v>16572</v>
      </c>
      <c r="O6393" s="251">
        <v>1</v>
      </c>
      <c r="Q6393" s="251" t="s">
        <v>17106</v>
      </c>
      <c r="R6393" s="251" t="s">
        <v>9960</v>
      </c>
      <c r="S6393" s="252" t="s">
        <v>1408</v>
      </c>
      <c r="T6393" s="251" t="str">
        <f t="shared" si="398"/>
        <v>I060643481550BZ490</v>
      </c>
      <c r="W6393" s="251" t="str">
        <f t="shared" si="399"/>
        <v>I060643481550-BZ490</v>
      </c>
    </row>
    <row r="6394" spans="1:23" x14ac:dyDescent="0.3">
      <c r="A6394" s="256" t="str">
        <f t="shared" si="397"/>
        <v>I0606434-81551BZ150-00005</v>
      </c>
      <c r="B6394" s="251" t="s">
        <v>17107</v>
      </c>
      <c r="C6394" s="251" t="s">
        <v>10077</v>
      </c>
      <c r="D6394" s="251" t="s">
        <v>9240</v>
      </c>
      <c r="E6394" s="251" t="s">
        <v>16260</v>
      </c>
      <c r="F6394" s="251" t="s">
        <v>9978</v>
      </c>
      <c r="G6394" s="251" t="s">
        <v>1351</v>
      </c>
      <c r="H6394" s="251" t="s">
        <v>3436</v>
      </c>
      <c r="I6394" s="257" t="str">
        <f t="shared" si="396"/>
        <v>-00005</v>
      </c>
      <c r="J6394" s="251">
        <v>5</v>
      </c>
      <c r="K6394" s="251">
        <v>5</v>
      </c>
      <c r="M6394" s="251" t="s">
        <v>9958</v>
      </c>
      <c r="N6394" s="251" t="s">
        <v>16572</v>
      </c>
      <c r="O6394" s="251">
        <v>5</v>
      </c>
      <c r="Q6394" s="251" t="s">
        <v>17107</v>
      </c>
      <c r="R6394" s="251" t="s">
        <v>9960</v>
      </c>
      <c r="S6394" s="252" t="s">
        <v>1350</v>
      </c>
      <c r="T6394" s="251" t="str">
        <f t="shared" si="398"/>
        <v>I060643481551BZ150</v>
      </c>
      <c r="W6394" s="251" t="str">
        <f t="shared" si="399"/>
        <v>I060643481551-BZ150</v>
      </c>
    </row>
    <row r="6395" spans="1:23" x14ac:dyDescent="0.3">
      <c r="A6395" s="256" t="str">
        <f t="shared" si="397"/>
        <v>I0606434-81551BZ240-00002</v>
      </c>
      <c r="B6395" s="251" t="s">
        <v>17108</v>
      </c>
      <c r="C6395" s="251" t="s">
        <v>10077</v>
      </c>
      <c r="D6395" s="251" t="s">
        <v>9240</v>
      </c>
      <c r="E6395" s="251" t="s">
        <v>16260</v>
      </c>
      <c r="F6395" s="251" t="s">
        <v>9980</v>
      </c>
      <c r="G6395" s="251" t="s">
        <v>1373</v>
      </c>
      <c r="H6395" s="251" t="s">
        <v>3436</v>
      </c>
      <c r="I6395" s="257" t="str">
        <f t="shared" si="396"/>
        <v>-00002</v>
      </c>
      <c r="J6395" s="251">
        <v>2</v>
      </c>
      <c r="K6395" s="251">
        <v>2</v>
      </c>
      <c r="M6395" s="251" t="s">
        <v>9958</v>
      </c>
      <c r="N6395" s="251" t="s">
        <v>16572</v>
      </c>
      <c r="O6395" s="251">
        <v>2</v>
      </c>
      <c r="Q6395" s="251" t="s">
        <v>17108</v>
      </c>
      <c r="R6395" s="251" t="s">
        <v>9960</v>
      </c>
      <c r="S6395" s="252" t="s">
        <v>1372</v>
      </c>
      <c r="T6395" s="251" t="str">
        <f t="shared" si="398"/>
        <v>I060643481551BZ240</v>
      </c>
      <c r="W6395" s="251" t="str">
        <f t="shared" si="399"/>
        <v>I060643481551-BZ240</v>
      </c>
    </row>
    <row r="6396" spans="1:23" x14ac:dyDescent="0.3">
      <c r="A6396" s="256" t="str">
        <f t="shared" si="397"/>
        <v>I0606434-81560BZ220-00002</v>
      </c>
      <c r="B6396" s="251" t="s">
        <v>17109</v>
      </c>
      <c r="C6396" s="251" t="s">
        <v>10077</v>
      </c>
      <c r="D6396" s="251" t="s">
        <v>9240</v>
      </c>
      <c r="E6396" s="251" t="s">
        <v>16260</v>
      </c>
      <c r="F6396" s="251" t="s">
        <v>9982</v>
      </c>
      <c r="G6396" s="251" t="s">
        <v>1378</v>
      </c>
      <c r="H6396" s="251" t="s">
        <v>5204</v>
      </c>
      <c r="I6396" s="257" t="str">
        <f t="shared" si="396"/>
        <v>-00002</v>
      </c>
      <c r="J6396" s="251">
        <v>2</v>
      </c>
      <c r="K6396" s="251">
        <v>2</v>
      </c>
      <c r="M6396" s="251" t="s">
        <v>9958</v>
      </c>
      <c r="N6396" s="251" t="s">
        <v>16572</v>
      </c>
      <c r="O6396" s="251">
        <v>2</v>
      </c>
      <c r="Q6396" s="251" t="s">
        <v>17109</v>
      </c>
      <c r="R6396" s="251" t="s">
        <v>9960</v>
      </c>
      <c r="S6396" s="252" t="s">
        <v>1377</v>
      </c>
      <c r="T6396" s="251" t="str">
        <f t="shared" si="398"/>
        <v>I060643481560BZ220</v>
      </c>
      <c r="W6396" s="251" t="str">
        <f t="shared" si="399"/>
        <v>I060643481560-BZ220</v>
      </c>
    </row>
    <row r="6397" spans="1:23" x14ac:dyDescent="0.3">
      <c r="A6397" s="256" t="str">
        <f t="shared" si="397"/>
        <v>I0606434-81560BZ490-00004</v>
      </c>
      <c r="B6397" s="251" t="s">
        <v>17110</v>
      </c>
      <c r="C6397" s="251" t="s">
        <v>10077</v>
      </c>
      <c r="D6397" s="251" t="s">
        <v>9240</v>
      </c>
      <c r="E6397" s="251" t="s">
        <v>16260</v>
      </c>
      <c r="F6397" s="251" t="s">
        <v>9984</v>
      </c>
      <c r="G6397" s="251" t="s">
        <v>1423</v>
      </c>
      <c r="H6397" s="251" t="s">
        <v>5204</v>
      </c>
      <c r="I6397" s="257" t="str">
        <f t="shared" si="396"/>
        <v>-00004</v>
      </c>
      <c r="J6397" s="251">
        <v>4</v>
      </c>
      <c r="K6397" s="251">
        <v>4</v>
      </c>
      <c r="M6397" s="251" t="s">
        <v>9958</v>
      </c>
      <c r="N6397" s="251" t="s">
        <v>16572</v>
      </c>
      <c r="O6397" s="251">
        <v>4</v>
      </c>
      <c r="Q6397" s="251" t="s">
        <v>17110</v>
      </c>
      <c r="R6397" s="251" t="s">
        <v>9960</v>
      </c>
      <c r="S6397" s="252" t="s">
        <v>1422</v>
      </c>
      <c r="T6397" s="251" t="str">
        <f t="shared" si="398"/>
        <v>I060643481560BZ490</v>
      </c>
      <c r="W6397" s="251" t="str">
        <f t="shared" si="399"/>
        <v>I060643481560-BZ490</v>
      </c>
    </row>
    <row r="6398" spans="1:23" x14ac:dyDescent="0.3">
      <c r="A6398" s="256" t="str">
        <f t="shared" si="397"/>
        <v>I0606434-81561BZ150-00007</v>
      </c>
      <c r="B6398" s="251" t="s">
        <v>17111</v>
      </c>
      <c r="C6398" s="251" t="s">
        <v>10077</v>
      </c>
      <c r="D6398" s="251" t="s">
        <v>9240</v>
      </c>
      <c r="E6398" s="251" t="s">
        <v>16260</v>
      </c>
      <c r="F6398" s="251" t="s">
        <v>9986</v>
      </c>
      <c r="G6398" s="251" t="s">
        <v>1359</v>
      </c>
      <c r="H6398" s="251" t="s">
        <v>3443</v>
      </c>
      <c r="I6398" s="257" t="str">
        <f t="shared" si="396"/>
        <v>-00007</v>
      </c>
      <c r="J6398" s="251">
        <v>7</v>
      </c>
      <c r="K6398" s="251">
        <v>7</v>
      </c>
      <c r="M6398" s="251" t="s">
        <v>9958</v>
      </c>
      <c r="N6398" s="251" t="s">
        <v>16572</v>
      </c>
      <c r="O6398" s="251">
        <v>7</v>
      </c>
      <c r="Q6398" s="251" t="s">
        <v>17111</v>
      </c>
      <c r="R6398" s="251" t="s">
        <v>9960</v>
      </c>
      <c r="S6398" s="252" t="s">
        <v>1358</v>
      </c>
      <c r="T6398" s="251" t="str">
        <f t="shared" si="398"/>
        <v>I060643481561BZ150</v>
      </c>
      <c r="W6398" s="251" t="str">
        <f t="shared" si="399"/>
        <v>I060643481561-BZ150</v>
      </c>
    </row>
    <row r="6399" spans="1:23" x14ac:dyDescent="0.3">
      <c r="A6399" s="256" t="str">
        <f t="shared" si="397"/>
        <v>I0606434-9004951143-00001</v>
      </c>
      <c r="B6399" s="251" t="s">
        <v>17112</v>
      </c>
      <c r="C6399" s="251" t="s">
        <v>10077</v>
      </c>
      <c r="D6399" s="251" t="s">
        <v>9240</v>
      </c>
      <c r="E6399" s="251" t="s">
        <v>16260</v>
      </c>
      <c r="F6399" s="251" t="s">
        <v>9988</v>
      </c>
      <c r="G6399" s="251" t="s">
        <v>1567</v>
      </c>
      <c r="H6399" s="251" t="s">
        <v>3393</v>
      </c>
      <c r="I6399" s="257" t="str">
        <f t="shared" si="396"/>
        <v>-00001</v>
      </c>
      <c r="J6399" s="251">
        <v>1</v>
      </c>
      <c r="K6399" s="251">
        <v>1</v>
      </c>
      <c r="M6399" s="251" t="s">
        <v>10007</v>
      </c>
      <c r="N6399" s="251" t="s">
        <v>16572</v>
      </c>
      <c r="O6399" s="251">
        <v>1</v>
      </c>
      <c r="Q6399" s="251" t="s">
        <v>17112</v>
      </c>
      <c r="R6399" s="251" t="s">
        <v>9960</v>
      </c>
      <c r="S6399" s="252">
        <v>9004951143</v>
      </c>
      <c r="T6399" s="251" t="str">
        <f t="shared" si="398"/>
        <v>I06064349004951143</v>
      </c>
      <c r="W6399" s="251" t="str">
        <f t="shared" si="399"/>
        <v>I060643490049-51143</v>
      </c>
    </row>
    <row r="6400" spans="1:23" x14ac:dyDescent="0.3">
      <c r="A6400" s="256" t="str">
        <f t="shared" si="397"/>
        <v>I0606434-9004A81006-00007</v>
      </c>
      <c r="B6400" s="251" t="s">
        <v>17113</v>
      </c>
      <c r="C6400" s="251" t="s">
        <v>10077</v>
      </c>
      <c r="D6400" s="251" t="s">
        <v>9240</v>
      </c>
      <c r="E6400" s="251" t="s">
        <v>16260</v>
      </c>
      <c r="F6400" s="251" t="s">
        <v>9990</v>
      </c>
      <c r="G6400" s="251" t="s">
        <v>1574</v>
      </c>
      <c r="H6400" s="251" t="s">
        <v>3393</v>
      </c>
      <c r="I6400" s="257" t="str">
        <f t="shared" si="396"/>
        <v>-00007</v>
      </c>
      <c r="J6400" s="251">
        <v>7</v>
      </c>
      <c r="K6400" s="251">
        <v>7</v>
      </c>
      <c r="M6400" s="251" t="s">
        <v>10007</v>
      </c>
      <c r="N6400" s="251" t="s">
        <v>16572</v>
      </c>
      <c r="O6400" s="251">
        <v>7</v>
      </c>
      <c r="Q6400" s="251" t="s">
        <v>17113</v>
      </c>
      <c r="R6400" s="251" t="s">
        <v>9960</v>
      </c>
      <c r="S6400" s="252" t="s">
        <v>1573</v>
      </c>
      <c r="T6400" s="251" t="str">
        <f t="shared" si="398"/>
        <v>I06064349004A81006</v>
      </c>
      <c r="W6400" s="251" t="str">
        <f t="shared" si="399"/>
        <v>I06064349004A-81006</v>
      </c>
    </row>
    <row r="6401" spans="1:23" x14ac:dyDescent="0.3">
      <c r="A6401" s="256" t="str">
        <f t="shared" si="397"/>
        <v>I0606434-9004A81007-00003</v>
      </c>
      <c r="B6401" s="251" t="s">
        <v>17114</v>
      </c>
      <c r="C6401" s="251" t="s">
        <v>10077</v>
      </c>
      <c r="D6401" s="251" t="s">
        <v>9240</v>
      </c>
      <c r="E6401" s="251" t="s">
        <v>16260</v>
      </c>
      <c r="F6401" s="251" t="s">
        <v>9992</v>
      </c>
      <c r="G6401" s="251" t="s">
        <v>1576</v>
      </c>
      <c r="H6401" s="251" t="s">
        <v>3393</v>
      </c>
      <c r="I6401" s="257" t="str">
        <f t="shared" si="396"/>
        <v>-00003</v>
      </c>
      <c r="J6401" s="251">
        <v>3</v>
      </c>
      <c r="K6401" s="251">
        <v>3</v>
      </c>
      <c r="M6401" s="251" t="s">
        <v>10003</v>
      </c>
      <c r="N6401" s="251" t="s">
        <v>16572</v>
      </c>
      <c r="O6401" s="251">
        <v>3</v>
      </c>
      <c r="Q6401" s="251" t="s">
        <v>17114</v>
      </c>
      <c r="R6401" s="251" t="s">
        <v>9960</v>
      </c>
      <c r="S6401" s="252" t="s">
        <v>1575</v>
      </c>
      <c r="T6401" s="251" t="str">
        <f t="shared" si="398"/>
        <v>I06064349004A81007</v>
      </c>
      <c r="W6401" s="251" t="str">
        <f t="shared" si="399"/>
        <v>I06064349004A-81007</v>
      </c>
    </row>
    <row r="6402" spans="1:23" x14ac:dyDescent="0.3">
      <c r="A6402" s="256" t="str">
        <f t="shared" si="397"/>
        <v>I0606434-9004A81011-00003</v>
      </c>
      <c r="B6402" s="251" t="s">
        <v>17115</v>
      </c>
      <c r="C6402" s="251" t="s">
        <v>10077</v>
      </c>
      <c r="D6402" s="251" t="s">
        <v>9240</v>
      </c>
      <c r="E6402" s="251" t="s">
        <v>16260</v>
      </c>
      <c r="F6402" s="251" t="s">
        <v>9995</v>
      </c>
      <c r="G6402" s="251" t="s">
        <v>1605</v>
      </c>
      <c r="H6402" s="251" t="s">
        <v>3393</v>
      </c>
      <c r="I6402" s="257" t="str">
        <f t="shared" si="396"/>
        <v>-00003</v>
      </c>
      <c r="J6402" s="251">
        <v>3</v>
      </c>
      <c r="K6402" s="251">
        <v>3</v>
      </c>
      <c r="M6402" s="251" t="s">
        <v>10007</v>
      </c>
      <c r="N6402" s="251" t="s">
        <v>16572</v>
      </c>
      <c r="O6402" s="251">
        <v>3</v>
      </c>
      <c r="Q6402" s="251" t="s">
        <v>17115</v>
      </c>
      <c r="R6402" s="251" t="s">
        <v>9960</v>
      </c>
      <c r="S6402" s="252" t="s">
        <v>1604</v>
      </c>
      <c r="T6402" s="251" t="str">
        <f t="shared" si="398"/>
        <v>I06064349004A81011</v>
      </c>
      <c r="W6402" s="251" t="str">
        <f t="shared" si="399"/>
        <v>I06064349004A-81011</v>
      </c>
    </row>
    <row r="6403" spans="1:23" x14ac:dyDescent="0.3">
      <c r="A6403" s="256" t="str">
        <f t="shared" si="397"/>
        <v>I0606434-9004A81026-00005</v>
      </c>
      <c r="B6403" s="251" t="s">
        <v>17116</v>
      </c>
      <c r="C6403" s="251" t="s">
        <v>10077</v>
      </c>
      <c r="D6403" s="251" t="s">
        <v>9240</v>
      </c>
      <c r="E6403" s="251" t="s">
        <v>16260</v>
      </c>
      <c r="F6403" s="251" t="s">
        <v>9997</v>
      </c>
      <c r="G6403" s="251" t="s">
        <v>1624</v>
      </c>
      <c r="H6403" s="251" t="s">
        <v>3393</v>
      </c>
      <c r="I6403" s="257" t="str">
        <f t="shared" si="396"/>
        <v>-00005</v>
      </c>
      <c r="J6403" s="251">
        <v>5</v>
      </c>
      <c r="K6403" s="251">
        <v>5</v>
      </c>
      <c r="M6403" s="251" t="s">
        <v>10007</v>
      </c>
      <c r="N6403" s="251" t="s">
        <v>16572</v>
      </c>
      <c r="O6403" s="251">
        <v>5</v>
      </c>
      <c r="Q6403" s="251" t="s">
        <v>17116</v>
      </c>
      <c r="R6403" s="251" t="s">
        <v>9960</v>
      </c>
      <c r="S6403" s="252" t="s">
        <v>1623</v>
      </c>
      <c r="T6403" s="251" t="str">
        <f t="shared" si="398"/>
        <v>I06064349004A81026</v>
      </c>
      <c r="W6403" s="251" t="str">
        <f t="shared" si="399"/>
        <v>I06064349004A-81026</v>
      </c>
    </row>
    <row r="6404" spans="1:23" x14ac:dyDescent="0.3">
      <c r="A6404" s="256" t="str">
        <f t="shared" si="397"/>
        <v>I0606434-9004A81027-00002</v>
      </c>
      <c r="B6404" s="251" t="s">
        <v>17117</v>
      </c>
      <c r="C6404" s="251" t="s">
        <v>10077</v>
      </c>
      <c r="D6404" s="251" t="s">
        <v>9240</v>
      </c>
      <c r="E6404" s="251" t="s">
        <v>16260</v>
      </c>
      <c r="F6404" s="251" t="s">
        <v>10000</v>
      </c>
      <c r="G6404" s="251" t="s">
        <v>1617</v>
      </c>
      <c r="H6404" s="251" t="s">
        <v>3393</v>
      </c>
      <c r="I6404" s="257" t="str">
        <f t="shared" si="396"/>
        <v>-00002</v>
      </c>
      <c r="J6404" s="251">
        <v>2</v>
      </c>
      <c r="K6404" s="251">
        <v>2</v>
      </c>
      <c r="M6404" s="251" t="s">
        <v>10007</v>
      </c>
      <c r="N6404" s="251" t="s">
        <v>16572</v>
      </c>
      <c r="O6404" s="251">
        <v>2</v>
      </c>
      <c r="Q6404" s="251" t="s">
        <v>17117</v>
      </c>
      <c r="R6404" s="251" t="s">
        <v>9960</v>
      </c>
      <c r="S6404" s="252" t="s">
        <v>1616</v>
      </c>
      <c r="T6404" s="251" t="str">
        <f t="shared" si="398"/>
        <v>I06064349004A81027</v>
      </c>
      <c r="W6404" s="251" t="str">
        <f t="shared" si="399"/>
        <v>I06064349004A-81027</v>
      </c>
    </row>
    <row r="6405" spans="1:23" x14ac:dyDescent="0.3">
      <c r="A6405" s="256" t="str">
        <f t="shared" si="397"/>
        <v>I0606435-81139BZ010-00003</v>
      </c>
      <c r="B6405" s="251" t="s">
        <v>17118</v>
      </c>
      <c r="C6405" s="251" t="s">
        <v>10077</v>
      </c>
      <c r="D6405" s="251" t="s">
        <v>17119</v>
      </c>
      <c r="E6405" s="251" t="s">
        <v>16260</v>
      </c>
      <c r="F6405" s="251" t="s">
        <v>9957</v>
      </c>
      <c r="G6405" s="251" t="s">
        <v>1614</v>
      </c>
      <c r="H6405" s="251" t="s">
        <v>10104</v>
      </c>
      <c r="I6405" s="257" t="str">
        <f t="shared" si="396"/>
        <v>-00003</v>
      </c>
      <c r="J6405" s="251">
        <v>3</v>
      </c>
      <c r="K6405" s="251">
        <v>3</v>
      </c>
      <c r="M6405" s="251" t="s">
        <v>10007</v>
      </c>
      <c r="N6405" s="251" t="s">
        <v>16737</v>
      </c>
      <c r="O6405" s="251">
        <v>3</v>
      </c>
      <c r="Q6405" s="251" t="s">
        <v>17118</v>
      </c>
      <c r="R6405" s="251" t="s">
        <v>10017</v>
      </c>
      <c r="S6405" s="252" t="s">
        <v>1613</v>
      </c>
      <c r="T6405" s="251" t="str">
        <f t="shared" si="398"/>
        <v>I060643581139BZ010</v>
      </c>
      <c r="W6405" s="251" t="str">
        <f t="shared" si="399"/>
        <v>I060643581139-BZ010</v>
      </c>
    </row>
    <row r="6406" spans="1:23" x14ac:dyDescent="0.3">
      <c r="A6406" s="256" t="str">
        <f t="shared" si="397"/>
        <v>I0606435-81170BZ600-00001</v>
      </c>
      <c r="B6406" s="251" t="s">
        <v>17120</v>
      </c>
      <c r="C6406" s="251" t="s">
        <v>10077</v>
      </c>
      <c r="D6406" s="251" t="s">
        <v>17119</v>
      </c>
      <c r="E6406" s="251" t="s">
        <v>16260</v>
      </c>
      <c r="F6406" s="251" t="s">
        <v>9962</v>
      </c>
      <c r="G6406" s="251" t="s">
        <v>1173</v>
      </c>
      <c r="H6406" s="251" t="s">
        <v>5102</v>
      </c>
      <c r="I6406" s="257" t="str">
        <f t="shared" ref="I6406:I6469" si="400">+IF(AND(O6406&lt;10),$B$2&amp;O6406,IF(AND(O6406&gt;9,O6406&lt;=99),$B$3&amp;O6406,IF(AND(O6406&gt;99,L95363&lt;1000),$B$4&amp;O6406,IF(AND(O6406&gt;999),$B$5&amp;7))))</f>
        <v>-00001</v>
      </c>
      <c r="J6406" s="251">
        <v>1</v>
      </c>
      <c r="K6406" s="251">
        <v>1</v>
      </c>
      <c r="M6406" s="251" t="s">
        <v>9958</v>
      </c>
      <c r="N6406" s="251" t="s">
        <v>16737</v>
      </c>
      <c r="O6406" s="251">
        <v>1</v>
      </c>
      <c r="Q6406" s="251" t="s">
        <v>17120</v>
      </c>
      <c r="R6406" s="251" t="s">
        <v>10017</v>
      </c>
      <c r="S6406" s="252" t="s">
        <v>1172</v>
      </c>
      <c r="T6406" s="251" t="str">
        <f t="shared" si="398"/>
        <v>I060643581170BZ600</v>
      </c>
      <c r="W6406" s="251" t="str">
        <f t="shared" si="399"/>
        <v>I060643581170-BZ600</v>
      </c>
    </row>
    <row r="6407" spans="1:23" x14ac:dyDescent="0.3">
      <c r="A6407" s="256" t="str">
        <f t="shared" si="397"/>
        <v>I0606435-81580BZ051-00001</v>
      </c>
      <c r="B6407" s="251" t="s">
        <v>17121</v>
      </c>
      <c r="C6407" s="251" t="s">
        <v>10077</v>
      </c>
      <c r="D6407" s="251" t="s">
        <v>17119</v>
      </c>
      <c r="E6407" s="251" t="s">
        <v>16260</v>
      </c>
      <c r="F6407" s="251" t="s">
        <v>9964</v>
      </c>
      <c r="G6407" s="251" t="s">
        <v>5226</v>
      </c>
      <c r="H6407" s="251" t="s">
        <v>758</v>
      </c>
      <c r="I6407" s="257" t="str">
        <f t="shared" si="400"/>
        <v>-00001</v>
      </c>
      <c r="J6407" s="251">
        <v>1</v>
      </c>
      <c r="K6407" s="251">
        <v>1</v>
      </c>
      <c r="M6407" s="251" t="s">
        <v>9958</v>
      </c>
      <c r="N6407" s="251" t="s">
        <v>16737</v>
      </c>
      <c r="O6407" s="251">
        <v>1</v>
      </c>
      <c r="Q6407" s="251" t="s">
        <v>17121</v>
      </c>
      <c r="R6407" s="251" t="s">
        <v>10017</v>
      </c>
      <c r="S6407" s="252" t="s">
        <v>4065</v>
      </c>
      <c r="T6407" s="251" t="str">
        <f t="shared" si="398"/>
        <v>I060643581580BZ051</v>
      </c>
      <c r="W6407" s="251" t="str">
        <f t="shared" si="399"/>
        <v>I060643581580-BZ051</v>
      </c>
    </row>
    <row r="6408" spans="1:23" x14ac:dyDescent="0.3">
      <c r="A6408" s="256" t="str">
        <f t="shared" ref="A6408:A6471" si="401">D6408&amp;$A$6&amp;S6408&amp;I6408</f>
        <v>I0606435-81591BZ040-00001</v>
      </c>
      <c r="B6408" s="251" t="s">
        <v>17122</v>
      </c>
      <c r="C6408" s="251" t="s">
        <v>10077</v>
      </c>
      <c r="D6408" s="251" t="s">
        <v>17119</v>
      </c>
      <c r="E6408" s="251" t="s">
        <v>16260</v>
      </c>
      <c r="F6408" s="251" t="s">
        <v>9966</v>
      </c>
      <c r="G6408" s="251" t="s">
        <v>1461</v>
      </c>
      <c r="H6408" s="251" t="s">
        <v>5219</v>
      </c>
      <c r="I6408" s="257" t="str">
        <f t="shared" si="400"/>
        <v>-00001</v>
      </c>
      <c r="J6408" s="251">
        <v>1</v>
      </c>
      <c r="K6408" s="251">
        <v>1</v>
      </c>
      <c r="M6408" s="251" t="s">
        <v>9958</v>
      </c>
      <c r="N6408" s="251" t="s">
        <v>16737</v>
      </c>
      <c r="O6408" s="251">
        <v>1</v>
      </c>
      <c r="Q6408" s="251" t="s">
        <v>17122</v>
      </c>
      <c r="R6408" s="251" t="s">
        <v>10017</v>
      </c>
      <c r="S6408" s="252" t="s">
        <v>1460</v>
      </c>
      <c r="T6408" s="251" t="str">
        <f t="shared" si="398"/>
        <v>I060643581591BZ040</v>
      </c>
      <c r="W6408" s="251" t="str">
        <f t="shared" si="399"/>
        <v>I060643581591-BZ040</v>
      </c>
    </row>
    <row r="6409" spans="1:23" x14ac:dyDescent="0.3">
      <c r="A6409" s="256" t="str">
        <f t="shared" si="401"/>
        <v>I0606435-87915BZ070-00003</v>
      </c>
      <c r="B6409" s="251" t="s">
        <v>17123</v>
      </c>
      <c r="C6409" s="251" t="s">
        <v>10077</v>
      </c>
      <c r="D6409" s="251" t="s">
        <v>17119</v>
      </c>
      <c r="E6409" s="251" t="s">
        <v>16260</v>
      </c>
      <c r="F6409" s="251" t="s">
        <v>9968</v>
      </c>
      <c r="G6409" s="251" t="s">
        <v>1528</v>
      </c>
      <c r="H6409" s="251" t="s">
        <v>10293</v>
      </c>
      <c r="I6409" s="257" t="str">
        <f t="shared" si="400"/>
        <v>-00003</v>
      </c>
      <c r="J6409" s="251">
        <v>3</v>
      </c>
      <c r="K6409" s="251">
        <v>3</v>
      </c>
      <c r="M6409" s="251" t="s">
        <v>10007</v>
      </c>
      <c r="N6409" s="251" t="s">
        <v>16737</v>
      </c>
      <c r="O6409" s="251">
        <v>3</v>
      </c>
      <c r="Q6409" s="251" t="s">
        <v>17123</v>
      </c>
      <c r="R6409" s="251" t="s">
        <v>10017</v>
      </c>
      <c r="S6409" s="252" t="s">
        <v>1527</v>
      </c>
      <c r="T6409" s="251" t="str">
        <f t="shared" ref="T6409:T6472" si="402">+D6409&amp;S6409</f>
        <v>I060643587915BZ070</v>
      </c>
      <c r="W6409" s="251" t="str">
        <f t="shared" ref="W6409:W6472" si="403">D6409&amp;G6409</f>
        <v>I060643587915-BZ070</v>
      </c>
    </row>
    <row r="6410" spans="1:23" x14ac:dyDescent="0.3">
      <c r="A6410" s="256" t="str">
        <f t="shared" si="401"/>
        <v>I0606435-87917BZ010-00007</v>
      </c>
      <c r="B6410" s="251" t="s">
        <v>17124</v>
      </c>
      <c r="C6410" s="251" t="s">
        <v>10077</v>
      </c>
      <c r="D6410" s="251" t="s">
        <v>17119</v>
      </c>
      <c r="E6410" s="251" t="s">
        <v>16260</v>
      </c>
      <c r="F6410" s="251" t="s">
        <v>9970</v>
      </c>
      <c r="G6410" s="251" t="s">
        <v>1515</v>
      </c>
      <c r="H6410" s="251" t="s">
        <v>10109</v>
      </c>
      <c r="I6410" s="257" t="str">
        <f t="shared" si="400"/>
        <v>-00007</v>
      </c>
      <c r="J6410" s="251">
        <v>7</v>
      </c>
      <c r="K6410" s="251">
        <v>7</v>
      </c>
      <c r="M6410" s="251" t="s">
        <v>10007</v>
      </c>
      <c r="N6410" s="251" t="s">
        <v>16737</v>
      </c>
      <c r="O6410" s="251">
        <v>7</v>
      </c>
      <c r="Q6410" s="251" t="s">
        <v>17124</v>
      </c>
      <c r="R6410" s="251" t="s">
        <v>10017</v>
      </c>
      <c r="S6410" s="252" t="s">
        <v>1514</v>
      </c>
      <c r="T6410" s="251" t="str">
        <f t="shared" si="402"/>
        <v>I060643587917BZ010</v>
      </c>
      <c r="W6410" s="251" t="str">
        <f t="shared" si="403"/>
        <v>I060643587917-BZ010</v>
      </c>
    </row>
    <row r="6411" spans="1:23" x14ac:dyDescent="0.3">
      <c r="A6411" s="256" t="str">
        <f t="shared" si="401"/>
        <v>I0606435-87947BZ010-00003</v>
      </c>
      <c r="B6411" s="251" t="s">
        <v>17125</v>
      </c>
      <c r="C6411" s="251" t="s">
        <v>10077</v>
      </c>
      <c r="D6411" s="251" t="s">
        <v>17119</v>
      </c>
      <c r="E6411" s="251" t="s">
        <v>16260</v>
      </c>
      <c r="F6411" s="251" t="s">
        <v>9972</v>
      </c>
      <c r="G6411" s="251" t="s">
        <v>1519</v>
      </c>
      <c r="H6411" s="251" t="s">
        <v>10109</v>
      </c>
      <c r="I6411" s="257" t="str">
        <f t="shared" si="400"/>
        <v>-00003</v>
      </c>
      <c r="J6411" s="251">
        <v>3</v>
      </c>
      <c r="K6411" s="251">
        <v>3</v>
      </c>
      <c r="M6411" s="251" t="s">
        <v>10007</v>
      </c>
      <c r="N6411" s="251" t="s">
        <v>16737</v>
      </c>
      <c r="O6411" s="251">
        <v>3</v>
      </c>
      <c r="Q6411" s="251" t="s">
        <v>17125</v>
      </c>
      <c r="R6411" s="251" t="s">
        <v>10017</v>
      </c>
      <c r="S6411" s="252" t="s">
        <v>1518</v>
      </c>
      <c r="T6411" s="251" t="str">
        <f t="shared" si="402"/>
        <v>I060643587947BZ010</v>
      </c>
      <c r="W6411" s="251" t="str">
        <f t="shared" si="403"/>
        <v>I060643587947-BZ010</v>
      </c>
    </row>
    <row r="6412" spans="1:23" x14ac:dyDescent="0.3">
      <c r="A6412" s="256" t="str">
        <f t="shared" si="401"/>
        <v>I0606436-81550BZ310-00001</v>
      </c>
      <c r="B6412" s="251" t="s">
        <v>17126</v>
      </c>
      <c r="C6412" s="251" t="s">
        <v>10077</v>
      </c>
      <c r="D6412" s="251" t="s">
        <v>17127</v>
      </c>
      <c r="E6412" s="251" t="s">
        <v>16260</v>
      </c>
      <c r="F6412" s="251" t="s">
        <v>9957</v>
      </c>
      <c r="G6412" s="251" t="s">
        <v>1392</v>
      </c>
      <c r="H6412" s="251" t="s">
        <v>5202</v>
      </c>
      <c r="I6412" s="257" t="str">
        <f t="shared" si="400"/>
        <v>-00001</v>
      </c>
      <c r="J6412" s="251">
        <v>1</v>
      </c>
      <c r="K6412" s="251">
        <v>1</v>
      </c>
      <c r="M6412" s="251" t="s">
        <v>9958</v>
      </c>
      <c r="N6412" s="251" t="s">
        <v>17054</v>
      </c>
      <c r="O6412" s="251">
        <v>1</v>
      </c>
      <c r="Q6412" s="251" t="s">
        <v>17126</v>
      </c>
      <c r="R6412" s="251" t="s">
        <v>10028</v>
      </c>
      <c r="S6412" s="252" t="s">
        <v>1391</v>
      </c>
      <c r="T6412" s="251" t="str">
        <f t="shared" si="402"/>
        <v>I060643681550BZ310</v>
      </c>
      <c r="W6412" s="251" t="str">
        <f t="shared" si="403"/>
        <v>I060643681550-BZ310</v>
      </c>
    </row>
    <row r="6413" spans="1:23" x14ac:dyDescent="0.3">
      <c r="A6413" s="256" t="str">
        <f t="shared" si="401"/>
        <v>I0606436-81555BZ070-00001</v>
      </c>
      <c r="B6413" s="251" t="s">
        <v>17128</v>
      </c>
      <c r="C6413" s="251" t="s">
        <v>10077</v>
      </c>
      <c r="D6413" s="251" t="s">
        <v>17127</v>
      </c>
      <c r="E6413" s="251" t="s">
        <v>16260</v>
      </c>
      <c r="F6413" s="251" t="s">
        <v>9962</v>
      </c>
      <c r="G6413" s="251" t="s">
        <v>1348</v>
      </c>
      <c r="H6413" s="251" t="s">
        <v>10115</v>
      </c>
      <c r="I6413" s="257" t="str">
        <f t="shared" si="400"/>
        <v>-00001</v>
      </c>
      <c r="J6413" s="251">
        <v>1</v>
      </c>
      <c r="K6413" s="251">
        <v>1</v>
      </c>
      <c r="M6413" s="251" t="s">
        <v>10007</v>
      </c>
      <c r="N6413" s="251" t="s">
        <v>17054</v>
      </c>
      <c r="O6413" s="251">
        <v>1</v>
      </c>
      <c r="Q6413" s="251" t="s">
        <v>17128</v>
      </c>
      <c r="R6413" s="251" t="s">
        <v>10028</v>
      </c>
      <c r="S6413" s="252" t="s">
        <v>1347</v>
      </c>
      <c r="T6413" s="251" t="str">
        <f t="shared" si="402"/>
        <v>I060643681555BZ070</v>
      </c>
      <c r="W6413" s="251" t="str">
        <f t="shared" si="403"/>
        <v>I060643681555-BZ070</v>
      </c>
    </row>
    <row r="6414" spans="1:23" x14ac:dyDescent="0.3">
      <c r="A6414" s="256" t="str">
        <f t="shared" si="401"/>
        <v>I0606436-81560BZ310-00001</v>
      </c>
      <c r="B6414" s="251" t="s">
        <v>17129</v>
      </c>
      <c r="C6414" s="251" t="s">
        <v>10077</v>
      </c>
      <c r="D6414" s="251" t="s">
        <v>17127</v>
      </c>
      <c r="E6414" s="251" t="s">
        <v>16260</v>
      </c>
      <c r="F6414" s="251" t="s">
        <v>9964</v>
      </c>
      <c r="G6414" s="251" t="s">
        <v>1401</v>
      </c>
      <c r="H6414" s="251" t="s">
        <v>5204</v>
      </c>
      <c r="I6414" s="257" t="str">
        <f t="shared" si="400"/>
        <v>-00001</v>
      </c>
      <c r="J6414" s="251">
        <v>1</v>
      </c>
      <c r="K6414" s="251">
        <v>1</v>
      </c>
      <c r="M6414" s="251" t="s">
        <v>9958</v>
      </c>
      <c r="N6414" s="251" t="s">
        <v>17054</v>
      </c>
      <c r="O6414" s="251">
        <v>1</v>
      </c>
      <c r="Q6414" s="251" t="s">
        <v>17129</v>
      </c>
      <c r="R6414" s="251" t="s">
        <v>10028</v>
      </c>
      <c r="S6414" s="252" t="s">
        <v>1400</v>
      </c>
      <c r="T6414" s="251" t="str">
        <f t="shared" si="402"/>
        <v>I060643681560BZ310</v>
      </c>
      <c r="W6414" s="251" t="str">
        <f t="shared" si="403"/>
        <v>I060643681560-BZ310</v>
      </c>
    </row>
    <row r="6415" spans="1:23" x14ac:dyDescent="0.3">
      <c r="A6415" s="256" t="str">
        <f t="shared" si="401"/>
        <v>I0706454-81150BZ050-00003</v>
      </c>
      <c r="B6415" s="251" t="s">
        <v>17130</v>
      </c>
      <c r="C6415" s="251" t="s">
        <v>10117</v>
      </c>
      <c r="D6415" s="251" t="s">
        <v>17131</v>
      </c>
      <c r="E6415" s="251" t="s">
        <v>16260</v>
      </c>
      <c r="F6415" s="251" t="s">
        <v>9957</v>
      </c>
      <c r="G6415" s="251" t="s">
        <v>1024</v>
      </c>
      <c r="H6415" s="251" t="s">
        <v>5057</v>
      </c>
      <c r="I6415" s="257" t="str">
        <f t="shared" si="400"/>
        <v>-00003</v>
      </c>
      <c r="J6415" s="251">
        <v>3</v>
      </c>
      <c r="K6415" s="251">
        <v>3</v>
      </c>
      <c r="M6415" s="251" t="s">
        <v>9958</v>
      </c>
      <c r="N6415" s="251" t="s">
        <v>16737</v>
      </c>
      <c r="O6415" s="251">
        <v>3</v>
      </c>
      <c r="Q6415" s="251" t="s">
        <v>17130</v>
      </c>
      <c r="R6415" s="251" t="s">
        <v>10017</v>
      </c>
      <c r="S6415" s="252" t="s">
        <v>1023</v>
      </c>
      <c r="T6415" s="251" t="str">
        <f t="shared" si="402"/>
        <v>I070645481150BZ050</v>
      </c>
      <c r="W6415" s="251" t="str">
        <f t="shared" si="403"/>
        <v>I070645481150-BZ050</v>
      </c>
    </row>
    <row r="6416" spans="1:23" x14ac:dyDescent="0.3">
      <c r="A6416" s="256" t="str">
        <f t="shared" si="401"/>
        <v>I0706455-9004951125-00029</v>
      </c>
      <c r="B6416" s="251" t="s">
        <v>17132</v>
      </c>
      <c r="C6416" s="251" t="s">
        <v>10117</v>
      </c>
      <c r="D6416" s="251" t="s">
        <v>17133</v>
      </c>
      <c r="E6416" s="251" t="s">
        <v>16260</v>
      </c>
      <c r="F6416" s="251" t="s">
        <v>9957</v>
      </c>
      <c r="G6416" s="251" t="s">
        <v>1561</v>
      </c>
      <c r="H6416" s="251" t="s">
        <v>3393</v>
      </c>
      <c r="I6416" s="257" t="str">
        <f t="shared" si="400"/>
        <v>-00029</v>
      </c>
      <c r="J6416" s="251">
        <v>29</v>
      </c>
      <c r="K6416" s="251">
        <v>29</v>
      </c>
      <c r="M6416" s="251" t="s">
        <v>10003</v>
      </c>
      <c r="N6416" s="251" t="s">
        <v>16572</v>
      </c>
      <c r="O6416" s="251">
        <v>29</v>
      </c>
      <c r="Q6416" s="251" t="s">
        <v>17132</v>
      </c>
      <c r="R6416" s="251" t="s">
        <v>9960</v>
      </c>
      <c r="S6416" s="252">
        <v>9004951125</v>
      </c>
      <c r="T6416" s="251" t="str">
        <f t="shared" si="402"/>
        <v>I07064559004951125</v>
      </c>
      <c r="W6416" s="251" t="str">
        <f t="shared" si="403"/>
        <v>I070645590049-51125</v>
      </c>
    </row>
    <row r="6417" spans="1:23" x14ac:dyDescent="0.3">
      <c r="A6417" s="256" t="str">
        <f t="shared" si="401"/>
        <v>I0706456-81110BZ050-00001</v>
      </c>
      <c r="B6417" s="251" t="s">
        <v>17134</v>
      </c>
      <c r="C6417" s="251" t="s">
        <v>10117</v>
      </c>
      <c r="D6417" s="251" t="s">
        <v>17135</v>
      </c>
      <c r="E6417" s="251" t="s">
        <v>16260</v>
      </c>
      <c r="F6417" s="251" t="s">
        <v>9957</v>
      </c>
      <c r="G6417" s="251" t="s">
        <v>1015</v>
      </c>
      <c r="H6417" s="251" t="s">
        <v>10123</v>
      </c>
      <c r="I6417" s="257" t="str">
        <f t="shared" si="400"/>
        <v>-00001</v>
      </c>
      <c r="J6417" s="251">
        <v>1</v>
      </c>
      <c r="K6417" s="251">
        <v>1</v>
      </c>
      <c r="M6417" s="251" t="s">
        <v>9958</v>
      </c>
      <c r="N6417" s="251" t="s">
        <v>16737</v>
      </c>
      <c r="O6417" s="251">
        <v>1</v>
      </c>
      <c r="Q6417" s="251" t="s">
        <v>17134</v>
      </c>
      <c r="R6417" s="251" t="s">
        <v>10017</v>
      </c>
      <c r="S6417" s="252" t="s">
        <v>1014</v>
      </c>
      <c r="T6417" s="251" t="str">
        <f t="shared" si="402"/>
        <v>I070645681110BZ050</v>
      </c>
      <c r="W6417" s="251" t="str">
        <f t="shared" si="403"/>
        <v>I070645681110-BZ050</v>
      </c>
    </row>
    <row r="6418" spans="1:23" x14ac:dyDescent="0.3">
      <c r="A6418" s="256" t="str">
        <f t="shared" si="401"/>
        <v>I0706456-81110BZ800-00003</v>
      </c>
      <c r="B6418" s="251" t="s">
        <v>17136</v>
      </c>
      <c r="C6418" s="251" t="s">
        <v>10117</v>
      </c>
      <c r="D6418" s="251" t="s">
        <v>17135</v>
      </c>
      <c r="E6418" s="251" t="s">
        <v>16260</v>
      </c>
      <c r="F6418" s="251" t="s">
        <v>9962</v>
      </c>
      <c r="G6418" s="251" t="s">
        <v>3420</v>
      </c>
      <c r="H6418" s="251" t="s">
        <v>3422</v>
      </c>
      <c r="I6418" s="257" t="str">
        <f t="shared" si="400"/>
        <v>-00003</v>
      </c>
      <c r="J6418" s="251">
        <v>3</v>
      </c>
      <c r="K6418" s="251">
        <v>3</v>
      </c>
      <c r="M6418" s="251" t="s">
        <v>9958</v>
      </c>
      <c r="N6418" s="251" t="s">
        <v>16737</v>
      </c>
      <c r="O6418" s="251">
        <v>3</v>
      </c>
      <c r="Q6418" s="251" t="s">
        <v>17136</v>
      </c>
      <c r="R6418" s="251" t="s">
        <v>10017</v>
      </c>
      <c r="S6418" s="252" t="s">
        <v>3419</v>
      </c>
      <c r="T6418" s="251" t="str">
        <f t="shared" si="402"/>
        <v>I070645681110BZ800</v>
      </c>
      <c r="W6418" s="251" t="str">
        <f t="shared" si="403"/>
        <v>I070645681110-BZ800</v>
      </c>
    </row>
    <row r="6419" spans="1:23" x14ac:dyDescent="0.3">
      <c r="A6419" s="256" t="str">
        <f t="shared" si="401"/>
        <v>I0706456-81110BZ840-00003</v>
      </c>
      <c r="B6419" s="251" t="s">
        <v>17137</v>
      </c>
      <c r="C6419" s="251" t="s">
        <v>10117</v>
      </c>
      <c r="D6419" s="251" t="s">
        <v>17135</v>
      </c>
      <c r="E6419" s="251" t="s">
        <v>16260</v>
      </c>
      <c r="F6419" s="251" t="s">
        <v>9964</v>
      </c>
      <c r="G6419" s="251" t="s">
        <v>3424</v>
      </c>
      <c r="H6419" s="251" t="s">
        <v>3422</v>
      </c>
      <c r="I6419" s="257" t="str">
        <f t="shared" si="400"/>
        <v>-00003</v>
      </c>
      <c r="J6419" s="251">
        <v>3</v>
      </c>
      <c r="K6419" s="251">
        <v>3</v>
      </c>
      <c r="M6419" s="251" t="s">
        <v>9958</v>
      </c>
      <c r="N6419" s="251" t="s">
        <v>16737</v>
      </c>
      <c r="O6419" s="251">
        <v>3</v>
      </c>
      <c r="Q6419" s="251" t="s">
        <v>17137</v>
      </c>
      <c r="R6419" s="251" t="s">
        <v>10017</v>
      </c>
      <c r="S6419" s="252" t="s">
        <v>3423</v>
      </c>
      <c r="T6419" s="251" t="str">
        <f t="shared" si="402"/>
        <v>I070645681110BZ840</v>
      </c>
      <c r="W6419" s="251" t="str">
        <f t="shared" si="403"/>
        <v>I070645681110-BZ840</v>
      </c>
    </row>
    <row r="6420" spans="1:23" x14ac:dyDescent="0.3">
      <c r="A6420" s="256" t="str">
        <f t="shared" si="401"/>
        <v>I0706456-81150BZ050-00002</v>
      </c>
      <c r="B6420" s="251" t="s">
        <v>17138</v>
      </c>
      <c r="C6420" s="251" t="s">
        <v>10117</v>
      </c>
      <c r="D6420" s="251" t="s">
        <v>17135</v>
      </c>
      <c r="E6420" s="251" t="s">
        <v>16260</v>
      </c>
      <c r="F6420" s="251" t="s">
        <v>9966</v>
      </c>
      <c r="G6420" s="251" t="s">
        <v>1024</v>
      </c>
      <c r="H6420" s="251" t="s">
        <v>5057</v>
      </c>
      <c r="I6420" s="257" t="str">
        <f t="shared" si="400"/>
        <v>-00002</v>
      </c>
      <c r="J6420" s="251">
        <v>2</v>
      </c>
      <c r="K6420" s="251">
        <v>2</v>
      </c>
      <c r="M6420" s="251" t="s">
        <v>9958</v>
      </c>
      <c r="N6420" s="251" t="s">
        <v>16737</v>
      </c>
      <c r="O6420" s="251">
        <v>2</v>
      </c>
      <c r="Q6420" s="251" t="s">
        <v>17138</v>
      </c>
      <c r="R6420" s="251" t="s">
        <v>10017</v>
      </c>
      <c r="S6420" s="252" t="s">
        <v>1023</v>
      </c>
      <c r="T6420" s="251" t="str">
        <f t="shared" si="402"/>
        <v>I070645681150BZ050</v>
      </c>
      <c r="W6420" s="251" t="str">
        <f t="shared" si="403"/>
        <v>I070645681150-BZ050</v>
      </c>
    </row>
    <row r="6421" spans="1:23" x14ac:dyDescent="0.3">
      <c r="A6421" s="256" t="str">
        <f t="shared" si="401"/>
        <v>I0706456-81150BZ800-00002</v>
      </c>
      <c r="B6421" s="251" t="s">
        <v>17139</v>
      </c>
      <c r="C6421" s="251" t="s">
        <v>10117</v>
      </c>
      <c r="D6421" s="251" t="s">
        <v>17135</v>
      </c>
      <c r="E6421" s="251" t="s">
        <v>16260</v>
      </c>
      <c r="F6421" s="251" t="s">
        <v>9968</v>
      </c>
      <c r="G6421" s="251" t="s">
        <v>3427</v>
      </c>
      <c r="H6421" s="251" t="s">
        <v>3429</v>
      </c>
      <c r="I6421" s="257" t="str">
        <f t="shared" si="400"/>
        <v>-00002</v>
      </c>
      <c r="J6421" s="251">
        <v>2</v>
      </c>
      <c r="K6421" s="251">
        <v>2</v>
      </c>
      <c r="M6421" s="251" t="s">
        <v>9958</v>
      </c>
      <c r="N6421" s="251" t="s">
        <v>16737</v>
      </c>
      <c r="O6421" s="251">
        <v>2</v>
      </c>
      <c r="Q6421" s="251" t="s">
        <v>17139</v>
      </c>
      <c r="R6421" s="251" t="s">
        <v>10017</v>
      </c>
      <c r="S6421" s="252" t="s">
        <v>3426</v>
      </c>
      <c r="T6421" s="251" t="str">
        <f t="shared" si="402"/>
        <v>I070645681150BZ800</v>
      </c>
      <c r="W6421" s="251" t="str">
        <f t="shared" si="403"/>
        <v>I070645681150-BZ800</v>
      </c>
    </row>
    <row r="6422" spans="1:23" x14ac:dyDescent="0.3">
      <c r="A6422" s="256" t="str">
        <f t="shared" si="401"/>
        <v>I0706456-81150BZ840-00003</v>
      </c>
      <c r="B6422" s="251" t="s">
        <v>17140</v>
      </c>
      <c r="C6422" s="251" t="s">
        <v>10117</v>
      </c>
      <c r="D6422" s="251" t="s">
        <v>17135</v>
      </c>
      <c r="E6422" s="251" t="s">
        <v>16260</v>
      </c>
      <c r="F6422" s="251" t="s">
        <v>9970</v>
      </c>
      <c r="G6422" s="251" t="s">
        <v>3431</v>
      </c>
      <c r="H6422" s="251" t="s">
        <v>3429</v>
      </c>
      <c r="I6422" s="257" t="str">
        <f t="shared" si="400"/>
        <v>-00003</v>
      </c>
      <c r="J6422" s="251">
        <v>3</v>
      </c>
      <c r="K6422" s="251">
        <v>3</v>
      </c>
      <c r="M6422" s="251" t="s">
        <v>9958</v>
      </c>
      <c r="N6422" s="251" t="s">
        <v>16737</v>
      </c>
      <c r="O6422" s="251">
        <v>3</v>
      </c>
      <c r="Q6422" s="251" t="s">
        <v>17140</v>
      </c>
      <c r="R6422" s="251" t="s">
        <v>10017</v>
      </c>
      <c r="S6422" s="252" t="s">
        <v>3430</v>
      </c>
      <c r="T6422" s="251" t="str">
        <f t="shared" si="402"/>
        <v>I070645681150BZ840</v>
      </c>
      <c r="W6422" s="251" t="str">
        <f t="shared" si="403"/>
        <v>I070645681150-BZ840</v>
      </c>
    </row>
    <row r="6423" spans="1:23" x14ac:dyDescent="0.3">
      <c r="A6423" s="256" t="str">
        <f t="shared" si="401"/>
        <v>I0706456-81551BZ090-00001</v>
      </c>
      <c r="B6423" s="251" t="s">
        <v>17141</v>
      </c>
      <c r="C6423" s="251" t="s">
        <v>10117</v>
      </c>
      <c r="D6423" s="251" t="s">
        <v>17135</v>
      </c>
      <c r="E6423" s="251" t="s">
        <v>16260</v>
      </c>
      <c r="F6423" s="251" t="s">
        <v>9972</v>
      </c>
      <c r="G6423" s="251" t="s">
        <v>1318</v>
      </c>
      <c r="H6423" s="251" t="s">
        <v>5211</v>
      </c>
      <c r="I6423" s="257" t="str">
        <f t="shared" si="400"/>
        <v>-00001</v>
      </c>
      <c r="J6423" s="251">
        <v>1</v>
      </c>
      <c r="K6423" s="251">
        <v>1</v>
      </c>
      <c r="M6423" s="251" t="s">
        <v>9958</v>
      </c>
      <c r="N6423" s="251" t="s">
        <v>16737</v>
      </c>
      <c r="O6423" s="251">
        <v>1</v>
      </c>
      <c r="Q6423" s="251" t="s">
        <v>17141</v>
      </c>
      <c r="R6423" s="251" t="s">
        <v>10017</v>
      </c>
      <c r="S6423" s="252" t="s">
        <v>1317</v>
      </c>
      <c r="T6423" s="251" t="str">
        <f t="shared" si="402"/>
        <v>I070645681551BZ090</v>
      </c>
      <c r="W6423" s="251" t="str">
        <f t="shared" si="403"/>
        <v>I070645681551-BZ090</v>
      </c>
    </row>
    <row r="6424" spans="1:23" x14ac:dyDescent="0.3">
      <c r="A6424" s="256" t="str">
        <f t="shared" si="401"/>
        <v>I0706456-81551BZ250-00010</v>
      </c>
      <c r="B6424" s="251" t="s">
        <v>17142</v>
      </c>
      <c r="C6424" s="251" t="s">
        <v>10117</v>
      </c>
      <c r="D6424" s="251" t="s">
        <v>17135</v>
      </c>
      <c r="E6424" s="251" t="s">
        <v>16260</v>
      </c>
      <c r="F6424" s="251" t="s">
        <v>9974</v>
      </c>
      <c r="G6424" s="251" t="s">
        <v>1396</v>
      </c>
      <c r="H6424" s="251" t="s">
        <v>3436</v>
      </c>
      <c r="I6424" s="257" t="str">
        <f t="shared" si="400"/>
        <v>-00010</v>
      </c>
      <c r="J6424" s="251">
        <v>10</v>
      </c>
      <c r="K6424" s="251">
        <v>10</v>
      </c>
      <c r="M6424" s="251" t="s">
        <v>9958</v>
      </c>
      <c r="N6424" s="251" t="s">
        <v>16737</v>
      </c>
      <c r="O6424" s="251">
        <v>10</v>
      </c>
      <c r="Q6424" s="251" t="s">
        <v>17142</v>
      </c>
      <c r="R6424" s="251" t="s">
        <v>10017</v>
      </c>
      <c r="S6424" s="252" t="s">
        <v>1395</v>
      </c>
      <c r="T6424" s="251" t="str">
        <f t="shared" si="402"/>
        <v>I070645681551BZ250</v>
      </c>
      <c r="W6424" s="251" t="str">
        <f t="shared" si="403"/>
        <v>I070645681551-BZ250</v>
      </c>
    </row>
    <row r="6425" spans="1:23" x14ac:dyDescent="0.3">
      <c r="A6425" s="256" t="str">
        <f t="shared" si="401"/>
        <v>I0706456-81551BZ440-00005</v>
      </c>
      <c r="B6425" s="251" t="s">
        <v>17143</v>
      </c>
      <c r="C6425" s="251" t="s">
        <v>10117</v>
      </c>
      <c r="D6425" s="251" t="s">
        <v>17135</v>
      </c>
      <c r="E6425" s="251" t="s">
        <v>16260</v>
      </c>
      <c r="F6425" s="251" t="s">
        <v>9976</v>
      </c>
      <c r="G6425" s="251" t="s">
        <v>3434</v>
      </c>
      <c r="H6425" s="251" t="s">
        <v>3436</v>
      </c>
      <c r="I6425" s="257" t="str">
        <f t="shared" si="400"/>
        <v>-00005</v>
      </c>
      <c r="J6425" s="251">
        <v>5</v>
      </c>
      <c r="K6425" s="251">
        <v>5</v>
      </c>
      <c r="M6425" s="251" t="s">
        <v>9958</v>
      </c>
      <c r="N6425" s="251" t="s">
        <v>16737</v>
      </c>
      <c r="O6425" s="251">
        <v>5</v>
      </c>
      <c r="Q6425" s="251" t="s">
        <v>17143</v>
      </c>
      <c r="R6425" s="251" t="s">
        <v>10017</v>
      </c>
      <c r="S6425" s="252" t="s">
        <v>3433</v>
      </c>
      <c r="T6425" s="251" t="str">
        <f t="shared" si="402"/>
        <v>I070645681551BZ440</v>
      </c>
      <c r="W6425" s="251" t="str">
        <f t="shared" si="403"/>
        <v>I070645681551-BZ440</v>
      </c>
    </row>
    <row r="6426" spans="1:23" x14ac:dyDescent="0.3">
      <c r="A6426" s="256" t="str">
        <f t="shared" si="401"/>
        <v>I0706456-81561BZ090-00003</v>
      </c>
      <c r="B6426" s="251" t="s">
        <v>17144</v>
      </c>
      <c r="C6426" s="251" t="s">
        <v>10117</v>
      </c>
      <c r="D6426" s="251" t="s">
        <v>17135</v>
      </c>
      <c r="E6426" s="251" t="s">
        <v>16260</v>
      </c>
      <c r="F6426" s="251" t="s">
        <v>9978</v>
      </c>
      <c r="G6426" s="251" t="s">
        <v>1331</v>
      </c>
      <c r="H6426" s="251" t="s">
        <v>5211</v>
      </c>
      <c r="I6426" s="257" t="str">
        <f t="shared" si="400"/>
        <v>-00003</v>
      </c>
      <c r="J6426" s="251">
        <v>3</v>
      </c>
      <c r="K6426" s="251">
        <v>3</v>
      </c>
      <c r="M6426" s="251" t="s">
        <v>9958</v>
      </c>
      <c r="N6426" s="251" t="s">
        <v>16737</v>
      </c>
      <c r="O6426" s="251">
        <v>3</v>
      </c>
      <c r="Q6426" s="251" t="s">
        <v>17144</v>
      </c>
      <c r="R6426" s="251" t="s">
        <v>10017</v>
      </c>
      <c r="S6426" s="252" t="s">
        <v>1330</v>
      </c>
      <c r="T6426" s="251" t="str">
        <f t="shared" si="402"/>
        <v>I070645681561BZ090</v>
      </c>
      <c r="W6426" s="251" t="str">
        <f t="shared" si="403"/>
        <v>I070645681561-BZ090</v>
      </c>
    </row>
    <row r="6427" spans="1:23" x14ac:dyDescent="0.3">
      <c r="A6427" s="256" t="str">
        <f t="shared" si="401"/>
        <v>I0706456-81561BZ410-00001</v>
      </c>
      <c r="B6427" s="251" t="s">
        <v>17145</v>
      </c>
      <c r="C6427" s="251" t="s">
        <v>10117</v>
      </c>
      <c r="D6427" s="251" t="s">
        <v>17135</v>
      </c>
      <c r="E6427" s="251" t="s">
        <v>16260</v>
      </c>
      <c r="F6427" s="251" t="s">
        <v>9980</v>
      </c>
      <c r="G6427" s="251" t="s">
        <v>3441</v>
      </c>
      <c r="H6427" s="251" t="s">
        <v>3443</v>
      </c>
      <c r="I6427" s="257" t="str">
        <f t="shared" si="400"/>
        <v>-00001</v>
      </c>
      <c r="J6427" s="251">
        <v>1</v>
      </c>
      <c r="K6427" s="251">
        <v>1</v>
      </c>
      <c r="M6427" s="251" t="s">
        <v>9958</v>
      </c>
      <c r="N6427" s="251" t="s">
        <v>16737</v>
      </c>
      <c r="O6427" s="251">
        <v>1</v>
      </c>
      <c r="Q6427" s="251" t="s">
        <v>17145</v>
      </c>
      <c r="R6427" s="251" t="s">
        <v>10017</v>
      </c>
      <c r="S6427" s="252" t="s">
        <v>11</v>
      </c>
      <c r="T6427" s="251" t="str">
        <f t="shared" si="402"/>
        <v>I070645681561BZ410</v>
      </c>
      <c r="W6427" s="251" t="str">
        <f t="shared" si="403"/>
        <v>I070645681561-BZ410</v>
      </c>
    </row>
    <row r="6428" spans="1:23" x14ac:dyDescent="0.3">
      <c r="A6428" s="256" t="str">
        <f t="shared" si="401"/>
        <v>I0706456-81580BZ090-00002</v>
      </c>
      <c r="B6428" s="251" t="s">
        <v>17146</v>
      </c>
      <c r="C6428" s="251" t="s">
        <v>10117</v>
      </c>
      <c r="D6428" s="251" t="s">
        <v>17135</v>
      </c>
      <c r="E6428" s="251" t="s">
        <v>16260</v>
      </c>
      <c r="F6428" s="251" t="s">
        <v>9982</v>
      </c>
      <c r="G6428" s="251" t="s">
        <v>3449</v>
      </c>
      <c r="H6428" s="251" t="s">
        <v>758</v>
      </c>
      <c r="I6428" s="257" t="str">
        <f t="shared" si="400"/>
        <v>-00002</v>
      </c>
      <c r="J6428" s="251">
        <v>2</v>
      </c>
      <c r="K6428" s="251">
        <v>2</v>
      </c>
      <c r="M6428" s="251" t="s">
        <v>9993</v>
      </c>
      <c r="N6428" s="251" t="s">
        <v>16737</v>
      </c>
      <c r="O6428" s="251">
        <v>2</v>
      </c>
      <c r="Q6428" s="251" t="s">
        <v>17146</v>
      </c>
      <c r="R6428" s="251" t="s">
        <v>10017</v>
      </c>
      <c r="S6428" s="252" t="s">
        <v>3448</v>
      </c>
      <c r="T6428" s="251" t="str">
        <f t="shared" si="402"/>
        <v>I070645681580BZ090</v>
      </c>
      <c r="W6428" s="251" t="str">
        <f t="shared" si="403"/>
        <v>I070645681580-BZ090</v>
      </c>
    </row>
    <row r="6429" spans="1:23" x14ac:dyDescent="0.3">
      <c r="A6429" s="256" t="str">
        <f t="shared" si="401"/>
        <v>I0706456-81590BZ090-00001</v>
      </c>
      <c r="B6429" s="251" t="s">
        <v>17147</v>
      </c>
      <c r="C6429" s="251" t="s">
        <v>10117</v>
      </c>
      <c r="D6429" s="251" t="s">
        <v>17135</v>
      </c>
      <c r="E6429" s="251" t="s">
        <v>16260</v>
      </c>
      <c r="F6429" s="251" t="s">
        <v>9984</v>
      </c>
      <c r="G6429" s="251" t="s">
        <v>3452</v>
      </c>
      <c r="H6429" s="251" t="s">
        <v>770</v>
      </c>
      <c r="I6429" s="257" t="str">
        <f t="shared" si="400"/>
        <v>-00001</v>
      </c>
      <c r="J6429" s="251">
        <v>1</v>
      </c>
      <c r="K6429" s="251">
        <v>1</v>
      </c>
      <c r="M6429" s="251" t="s">
        <v>9993</v>
      </c>
      <c r="N6429" s="251" t="s">
        <v>16737</v>
      </c>
      <c r="O6429" s="251">
        <v>1</v>
      </c>
      <c r="Q6429" s="251" t="s">
        <v>17147</v>
      </c>
      <c r="R6429" s="251" t="s">
        <v>10017</v>
      </c>
      <c r="S6429" s="252" t="s">
        <v>3451</v>
      </c>
      <c r="T6429" s="251" t="str">
        <f t="shared" si="402"/>
        <v>I070645681590BZ090</v>
      </c>
      <c r="W6429" s="251" t="str">
        <f t="shared" si="403"/>
        <v>I070645681590-BZ090</v>
      </c>
    </row>
    <row r="6430" spans="1:23" x14ac:dyDescent="0.3">
      <c r="A6430" s="256" t="str">
        <f t="shared" si="401"/>
        <v>I0706457-81130BZ520-00001</v>
      </c>
      <c r="B6430" s="251" t="s">
        <v>17148</v>
      </c>
      <c r="C6430" s="251" t="s">
        <v>10117</v>
      </c>
      <c r="D6430" s="251" t="s">
        <v>17149</v>
      </c>
      <c r="E6430" s="251" t="s">
        <v>16260</v>
      </c>
      <c r="F6430" s="251" t="s">
        <v>9957</v>
      </c>
      <c r="G6430" s="251" t="s">
        <v>1115</v>
      </c>
      <c r="H6430" s="251" t="s">
        <v>5101</v>
      </c>
      <c r="I6430" s="257" t="str">
        <f t="shared" si="400"/>
        <v>-00001</v>
      </c>
      <c r="J6430" s="251">
        <v>1</v>
      </c>
      <c r="K6430" s="251">
        <v>1</v>
      </c>
      <c r="M6430" s="251" t="s">
        <v>9958</v>
      </c>
      <c r="N6430" s="251" t="s">
        <v>17054</v>
      </c>
      <c r="O6430" s="251">
        <v>1</v>
      </c>
      <c r="Q6430" s="251" t="s">
        <v>17148</v>
      </c>
      <c r="R6430" s="251" t="s">
        <v>10028</v>
      </c>
      <c r="S6430" s="252" t="s">
        <v>1114</v>
      </c>
      <c r="T6430" s="251" t="str">
        <f t="shared" si="402"/>
        <v>I070645781130BZ520</v>
      </c>
      <c r="W6430" s="251" t="str">
        <f t="shared" si="403"/>
        <v>I070645781130-BZ520</v>
      </c>
    </row>
    <row r="6431" spans="1:23" x14ac:dyDescent="0.3">
      <c r="A6431" s="256" t="str">
        <f t="shared" si="401"/>
        <v>I0706457-81270BZ010-00002</v>
      </c>
      <c r="B6431" s="251" t="s">
        <v>17150</v>
      </c>
      <c r="C6431" s="251" t="s">
        <v>10117</v>
      </c>
      <c r="D6431" s="251" t="s">
        <v>17149</v>
      </c>
      <c r="E6431" s="251" t="s">
        <v>16260</v>
      </c>
      <c r="F6431" s="251" t="s">
        <v>9962</v>
      </c>
      <c r="G6431" s="251" t="s">
        <v>1474</v>
      </c>
      <c r="H6431" s="251" t="s">
        <v>10137</v>
      </c>
      <c r="I6431" s="257" t="str">
        <f t="shared" si="400"/>
        <v>-00002</v>
      </c>
      <c r="J6431" s="251">
        <v>2</v>
      </c>
      <c r="K6431" s="251">
        <v>2</v>
      </c>
      <c r="M6431" s="251" t="s">
        <v>10007</v>
      </c>
      <c r="N6431" s="251" t="s">
        <v>17054</v>
      </c>
      <c r="O6431" s="251">
        <v>2</v>
      </c>
      <c r="Q6431" s="251" t="s">
        <v>17150</v>
      </c>
      <c r="R6431" s="251" t="s">
        <v>10028</v>
      </c>
      <c r="S6431" s="252" t="s">
        <v>1473</v>
      </c>
      <c r="T6431" s="251" t="str">
        <f t="shared" si="402"/>
        <v>I070645781270BZ010</v>
      </c>
      <c r="W6431" s="251" t="str">
        <f t="shared" si="403"/>
        <v>I070645781270-BZ010</v>
      </c>
    </row>
    <row r="6432" spans="1:23" x14ac:dyDescent="0.3">
      <c r="A6432" s="256" t="str">
        <f t="shared" si="401"/>
        <v>I0706457-81550BZ070-00002</v>
      </c>
      <c r="B6432" s="251" t="s">
        <v>17151</v>
      </c>
      <c r="C6432" s="251" t="s">
        <v>10117</v>
      </c>
      <c r="D6432" s="251" t="s">
        <v>17149</v>
      </c>
      <c r="E6432" s="251" t="s">
        <v>16260</v>
      </c>
      <c r="F6432" s="251" t="s">
        <v>9964</v>
      </c>
      <c r="G6432" s="251" t="s">
        <v>1292</v>
      </c>
      <c r="H6432" s="251" t="s">
        <v>10139</v>
      </c>
      <c r="I6432" s="257" t="str">
        <f t="shared" si="400"/>
        <v>-00002</v>
      </c>
      <c r="J6432" s="251">
        <v>2</v>
      </c>
      <c r="K6432" s="251">
        <v>2</v>
      </c>
      <c r="M6432" s="251" t="s">
        <v>9958</v>
      </c>
      <c r="N6432" s="251" t="s">
        <v>17054</v>
      </c>
      <c r="O6432" s="251">
        <v>2</v>
      </c>
      <c r="Q6432" s="251" t="s">
        <v>17151</v>
      </c>
      <c r="R6432" s="251" t="s">
        <v>10028</v>
      </c>
      <c r="S6432" s="252" t="s">
        <v>1291</v>
      </c>
      <c r="T6432" s="251" t="str">
        <f t="shared" si="402"/>
        <v>I070645781550BZ070</v>
      </c>
      <c r="W6432" s="251" t="str">
        <f t="shared" si="403"/>
        <v>I070645781550-BZ070</v>
      </c>
    </row>
    <row r="6433" spans="1:23" x14ac:dyDescent="0.3">
      <c r="A6433" s="256" t="str">
        <f t="shared" si="401"/>
        <v>I0706457-81550BZ190-00002</v>
      </c>
      <c r="B6433" s="251" t="s">
        <v>17152</v>
      </c>
      <c r="C6433" s="251" t="s">
        <v>10117</v>
      </c>
      <c r="D6433" s="251" t="s">
        <v>17149</v>
      </c>
      <c r="E6433" s="251" t="s">
        <v>16260</v>
      </c>
      <c r="F6433" s="251" t="s">
        <v>9966</v>
      </c>
      <c r="G6433" s="251" t="s">
        <v>1308</v>
      </c>
      <c r="H6433" s="251" t="s">
        <v>10141</v>
      </c>
      <c r="I6433" s="257" t="str">
        <f t="shared" si="400"/>
        <v>-00002</v>
      </c>
      <c r="J6433" s="251">
        <v>2</v>
      </c>
      <c r="K6433" s="251">
        <v>2</v>
      </c>
      <c r="M6433" s="251" t="s">
        <v>9958</v>
      </c>
      <c r="N6433" s="251" t="s">
        <v>17054</v>
      </c>
      <c r="O6433" s="251">
        <v>2</v>
      </c>
      <c r="Q6433" s="251" t="s">
        <v>17152</v>
      </c>
      <c r="R6433" s="251" t="s">
        <v>10028</v>
      </c>
      <c r="S6433" s="252" t="s">
        <v>1307</v>
      </c>
      <c r="T6433" s="251" t="str">
        <f t="shared" si="402"/>
        <v>I070645781550BZ190</v>
      </c>
      <c r="W6433" s="251" t="str">
        <f t="shared" si="403"/>
        <v>I070645781550-BZ190</v>
      </c>
    </row>
    <row r="6434" spans="1:23" x14ac:dyDescent="0.3">
      <c r="A6434" s="256" t="str">
        <f t="shared" si="401"/>
        <v>I0706457-81551BZ010-00002</v>
      </c>
      <c r="B6434" s="251" t="s">
        <v>17153</v>
      </c>
      <c r="C6434" s="251" t="s">
        <v>10117</v>
      </c>
      <c r="D6434" s="251" t="s">
        <v>17149</v>
      </c>
      <c r="E6434" s="251" t="s">
        <v>16260</v>
      </c>
      <c r="F6434" s="251" t="s">
        <v>9968</v>
      </c>
      <c r="G6434" s="251" t="s">
        <v>1278</v>
      </c>
      <c r="H6434" s="251" t="s">
        <v>5216</v>
      </c>
      <c r="I6434" s="257" t="str">
        <f t="shared" si="400"/>
        <v>-00002</v>
      </c>
      <c r="J6434" s="251">
        <v>2</v>
      </c>
      <c r="K6434" s="251">
        <v>2</v>
      </c>
      <c r="M6434" s="251" t="s">
        <v>9993</v>
      </c>
      <c r="N6434" s="251" t="s">
        <v>17054</v>
      </c>
      <c r="O6434" s="251">
        <v>2</v>
      </c>
      <c r="Q6434" s="251" t="s">
        <v>17153</v>
      </c>
      <c r="R6434" s="251" t="s">
        <v>10028</v>
      </c>
      <c r="S6434" s="252" t="s">
        <v>1277</v>
      </c>
      <c r="T6434" s="251" t="str">
        <f t="shared" si="402"/>
        <v>I070645781551BZ010</v>
      </c>
      <c r="W6434" s="251" t="str">
        <f t="shared" si="403"/>
        <v>I070645781551-BZ010</v>
      </c>
    </row>
    <row r="6435" spans="1:23" x14ac:dyDescent="0.3">
      <c r="A6435" s="256" t="str">
        <f t="shared" si="401"/>
        <v>I0706457-81560BZ010-00001</v>
      </c>
      <c r="B6435" s="251" t="s">
        <v>17154</v>
      </c>
      <c r="C6435" s="251" t="s">
        <v>10117</v>
      </c>
      <c r="D6435" s="251" t="s">
        <v>17149</v>
      </c>
      <c r="E6435" s="251" t="s">
        <v>16260</v>
      </c>
      <c r="F6435" s="251" t="s">
        <v>9970</v>
      </c>
      <c r="G6435" s="251" t="s">
        <v>1283</v>
      </c>
      <c r="H6435" s="251" t="s">
        <v>11726</v>
      </c>
      <c r="I6435" s="257" t="str">
        <f t="shared" si="400"/>
        <v>-00001</v>
      </c>
      <c r="J6435" s="251">
        <v>1</v>
      </c>
      <c r="K6435" s="251">
        <v>1</v>
      </c>
      <c r="M6435" s="251" t="s">
        <v>9993</v>
      </c>
      <c r="N6435" s="251" t="s">
        <v>17054</v>
      </c>
      <c r="O6435" s="251">
        <v>1</v>
      </c>
      <c r="Q6435" s="251" t="s">
        <v>17154</v>
      </c>
      <c r="R6435" s="251" t="s">
        <v>10028</v>
      </c>
      <c r="S6435" s="252" t="s">
        <v>1282</v>
      </c>
      <c r="T6435" s="251" t="str">
        <f t="shared" si="402"/>
        <v>I070645781560BZ010</v>
      </c>
      <c r="W6435" s="251" t="str">
        <f t="shared" si="403"/>
        <v>I070645781560-BZ010</v>
      </c>
    </row>
    <row r="6436" spans="1:23" x14ac:dyDescent="0.3">
      <c r="A6436" s="256" t="str">
        <f t="shared" si="401"/>
        <v>I0706457-81560BZ070-00002</v>
      </c>
      <c r="B6436" s="251" t="s">
        <v>17155</v>
      </c>
      <c r="C6436" s="251" t="s">
        <v>10117</v>
      </c>
      <c r="D6436" s="251" t="s">
        <v>17149</v>
      </c>
      <c r="E6436" s="251" t="s">
        <v>16260</v>
      </c>
      <c r="F6436" s="251" t="s">
        <v>9972</v>
      </c>
      <c r="G6436" s="251" t="s">
        <v>1300</v>
      </c>
      <c r="H6436" s="251" t="s">
        <v>10332</v>
      </c>
      <c r="I6436" s="257" t="str">
        <f t="shared" si="400"/>
        <v>-00002</v>
      </c>
      <c r="J6436" s="251">
        <v>2</v>
      </c>
      <c r="K6436" s="251">
        <v>2</v>
      </c>
      <c r="M6436" s="251" t="s">
        <v>9958</v>
      </c>
      <c r="N6436" s="251" t="s">
        <v>17054</v>
      </c>
      <c r="O6436" s="251">
        <v>2</v>
      </c>
      <c r="Q6436" s="251" t="s">
        <v>17155</v>
      </c>
      <c r="R6436" s="251" t="s">
        <v>10028</v>
      </c>
      <c r="S6436" s="252" t="s">
        <v>1299</v>
      </c>
      <c r="T6436" s="251" t="str">
        <f t="shared" si="402"/>
        <v>I070645781560BZ070</v>
      </c>
      <c r="W6436" s="251" t="str">
        <f t="shared" si="403"/>
        <v>I070645781560-BZ070</v>
      </c>
    </row>
    <row r="6437" spans="1:23" x14ac:dyDescent="0.3">
      <c r="A6437" s="256" t="str">
        <f t="shared" si="401"/>
        <v>I0706457-81560BZ190-00002</v>
      </c>
      <c r="B6437" s="251" t="s">
        <v>17156</v>
      </c>
      <c r="C6437" s="251" t="s">
        <v>10117</v>
      </c>
      <c r="D6437" s="251" t="s">
        <v>17149</v>
      </c>
      <c r="E6437" s="251" t="s">
        <v>16260</v>
      </c>
      <c r="F6437" s="251" t="s">
        <v>9974</v>
      </c>
      <c r="G6437" s="251" t="s">
        <v>1322</v>
      </c>
      <c r="H6437" s="251" t="s">
        <v>10146</v>
      </c>
      <c r="I6437" s="257" t="str">
        <f t="shared" si="400"/>
        <v>-00002</v>
      </c>
      <c r="J6437" s="251">
        <v>2</v>
      </c>
      <c r="K6437" s="251">
        <v>2</v>
      </c>
      <c r="M6437" s="251" t="s">
        <v>9958</v>
      </c>
      <c r="N6437" s="251" t="s">
        <v>17054</v>
      </c>
      <c r="O6437" s="251">
        <v>2</v>
      </c>
      <c r="Q6437" s="251" t="s">
        <v>17156</v>
      </c>
      <c r="R6437" s="251" t="s">
        <v>10028</v>
      </c>
      <c r="S6437" s="252" t="s">
        <v>1321</v>
      </c>
      <c r="T6437" s="251" t="str">
        <f t="shared" si="402"/>
        <v>I070645781560BZ190</v>
      </c>
      <c r="W6437" s="251" t="str">
        <f t="shared" si="403"/>
        <v>I070645781560-BZ190</v>
      </c>
    </row>
    <row r="6438" spans="1:23" x14ac:dyDescent="0.3">
      <c r="A6438" s="256" t="str">
        <f t="shared" si="401"/>
        <v>I0706458-81240BZ010B0-00004</v>
      </c>
      <c r="B6438" s="251" t="s">
        <v>17157</v>
      </c>
      <c r="C6438" s="251" t="s">
        <v>10117</v>
      </c>
      <c r="D6438" s="251" t="s">
        <v>17158</v>
      </c>
      <c r="E6438" s="251" t="s">
        <v>16260</v>
      </c>
      <c r="F6438" s="251" t="s">
        <v>9957</v>
      </c>
      <c r="G6438" s="251" t="s">
        <v>1484</v>
      </c>
      <c r="H6438" s="251" t="s">
        <v>10500</v>
      </c>
      <c r="I6438" s="257" t="str">
        <f t="shared" si="400"/>
        <v>-00004</v>
      </c>
      <c r="J6438" s="251">
        <v>4</v>
      </c>
      <c r="K6438" s="251">
        <v>4</v>
      </c>
      <c r="M6438" s="251" t="s">
        <v>10007</v>
      </c>
      <c r="N6438" s="251" t="s">
        <v>17159</v>
      </c>
      <c r="O6438" s="251">
        <v>4</v>
      </c>
      <c r="Q6438" s="251" t="s">
        <v>17157</v>
      </c>
      <c r="R6438" s="251" t="s">
        <v>10307</v>
      </c>
      <c r="S6438" s="252" t="s">
        <v>1483</v>
      </c>
      <c r="T6438" s="251" t="str">
        <f t="shared" si="402"/>
        <v>I070645881240BZ010B0</v>
      </c>
      <c r="W6438" s="251" t="str">
        <f t="shared" si="403"/>
        <v>I070645881240-BZ010-B0</v>
      </c>
    </row>
    <row r="6439" spans="1:23" x14ac:dyDescent="0.3">
      <c r="A6439" s="256" t="str">
        <f t="shared" si="401"/>
        <v>I0706459-81110BZ050-00004</v>
      </c>
      <c r="B6439" s="251" t="s">
        <v>17160</v>
      </c>
      <c r="C6439" s="251" t="s">
        <v>10117</v>
      </c>
      <c r="D6439" s="251" t="s">
        <v>17161</v>
      </c>
      <c r="E6439" s="251" t="s">
        <v>16260</v>
      </c>
      <c r="F6439" s="251" t="s">
        <v>9957</v>
      </c>
      <c r="G6439" s="251" t="s">
        <v>1015</v>
      </c>
      <c r="H6439" s="251" t="s">
        <v>10123</v>
      </c>
      <c r="I6439" s="257" t="str">
        <f t="shared" si="400"/>
        <v>-00004</v>
      </c>
      <c r="J6439" s="251">
        <v>4</v>
      </c>
      <c r="K6439" s="251">
        <v>4</v>
      </c>
      <c r="M6439" s="251" t="s">
        <v>9958</v>
      </c>
      <c r="N6439" s="251" t="s">
        <v>16737</v>
      </c>
      <c r="O6439" s="251">
        <v>4</v>
      </c>
      <c r="Q6439" s="251" t="s">
        <v>17160</v>
      </c>
      <c r="R6439" s="251" t="s">
        <v>10017</v>
      </c>
      <c r="S6439" s="252" t="s">
        <v>1014</v>
      </c>
      <c r="T6439" s="251" t="str">
        <f t="shared" si="402"/>
        <v>I070645981110BZ050</v>
      </c>
      <c r="W6439" s="251" t="str">
        <f t="shared" si="403"/>
        <v>I070645981110-BZ050</v>
      </c>
    </row>
    <row r="6440" spans="1:23" x14ac:dyDescent="0.3">
      <c r="A6440" s="256" t="str">
        <f t="shared" si="401"/>
        <v>I0706459-81150BZ050-00005</v>
      </c>
      <c r="B6440" s="251" t="s">
        <v>17162</v>
      </c>
      <c r="C6440" s="251" t="s">
        <v>10117</v>
      </c>
      <c r="D6440" s="251" t="s">
        <v>17161</v>
      </c>
      <c r="E6440" s="251" t="s">
        <v>16260</v>
      </c>
      <c r="F6440" s="251" t="s">
        <v>9962</v>
      </c>
      <c r="G6440" s="251" t="s">
        <v>1024</v>
      </c>
      <c r="H6440" s="251" t="s">
        <v>5057</v>
      </c>
      <c r="I6440" s="257" t="str">
        <f t="shared" si="400"/>
        <v>-00005</v>
      </c>
      <c r="J6440" s="251">
        <v>5</v>
      </c>
      <c r="K6440" s="251">
        <v>5</v>
      </c>
      <c r="M6440" s="251" t="s">
        <v>9958</v>
      </c>
      <c r="N6440" s="251" t="s">
        <v>16737</v>
      </c>
      <c r="O6440" s="251">
        <v>5</v>
      </c>
      <c r="Q6440" s="251" t="s">
        <v>17162</v>
      </c>
      <c r="R6440" s="251" t="s">
        <v>10017</v>
      </c>
      <c r="S6440" s="252" t="s">
        <v>1023</v>
      </c>
      <c r="T6440" s="251" t="str">
        <f t="shared" si="402"/>
        <v>I070645981150BZ050</v>
      </c>
      <c r="W6440" s="251" t="str">
        <f t="shared" si="403"/>
        <v>I070645981150-BZ050</v>
      </c>
    </row>
    <row r="6441" spans="1:23" x14ac:dyDescent="0.3">
      <c r="A6441" s="256" t="str">
        <f t="shared" si="401"/>
        <v>I0802183-811100W070-00003</v>
      </c>
      <c r="B6441" s="251" t="s">
        <v>17163</v>
      </c>
      <c r="C6441" s="251" t="s">
        <v>10151</v>
      </c>
      <c r="D6441" s="251" t="s">
        <v>9270</v>
      </c>
      <c r="E6441" s="251" t="s">
        <v>16260</v>
      </c>
      <c r="F6441" s="251" t="s">
        <v>9957</v>
      </c>
      <c r="G6441" s="251" t="s">
        <v>45</v>
      </c>
      <c r="H6441" s="251" t="s">
        <v>5059</v>
      </c>
      <c r="I6441" s="257" t="str">
        <f t="shared" si="400"/>
        <v>-00003</v>
      </c>
      <c r="J6441" s="251">
        <v>3</v>
      </c>
      <c r="K6441" s="251">
        <v>3</v>
      </c>
      <c r="M6441" s="251" t="s">
        <v>9958</v>
      </c>
      <c r="N6441" s="251" t="s">
        <v>16737</v>
      </c>
      <c r="O6441" s="251">
        <v>3</v>
      </c>
      <c r="Q6441" s="251" t="s">
        <v>17163</v>
      </c>
      <c r="R6441" s="251" t="s">
        <v>10017</v>
      </c>
      <c r="S6441" s="252" t="s">
        <v>44</v>
      </c>
      <c r="T6441" s="251" t="str">
        <f t="shared" si="402"/>
        <v>I0802183811100W070</v>
      </c>
      <c r="W6441" s="251" t="str">
        <f t="shared" si="403"/>
        <v>I080218381110-0W070</v>
      </c>
    </row>
    <row r="6442" spans="1:23" x14ac:dyDescent="0.3">
      <c r="A6442" s="256" t="str">
        <f t="shared" si="401"/>
        <v>I0802183-81110F1010-00001</v>
      </c>
      <c r="B6442" s="251" t="s">
        <v>9269</v>
      </c>
      <c r="C6442" s="251" t="s">
        <v>10151</v>
      </c>
      <c r="D6442" s="251" t="s">
        <v>9270</v>
      </c>
      <c r="E6442" s="251" t="s">
        <v>16260</v>
      </c>
      <c r="F6442" s="251" t="s">
        <v>9962</v>
      </c>
      <c r="G6442" s="251" t="s">
        <v>3606</v>
      </c>
      <c r="H6442" s="251" t="s">
        <v>10154</v>
      </c>
      <c r="I6442" s="257" t="str">
        <f t="shared" si="400"/>
        <v>-00001</v>
      </c>
      <c r="J6442" s="251">
        <v>1</v>
      </c>
      <c r="K6442" s="251">
        <v>1</v>
      </c>
      <c r="M6442" s="251" t="s">
        <v>9958</v>
      </c>
      <c r="N6442" s="251" t="s">
        <v>16737</v>
      </c>
      <c r="O6442" s="251">
        <v>1</v>
      </c>
      <c r="Q6442" s="251" t="s">
        <v>9269</v>
      </c>
      <c r="R6442" s="251" t="s">
        <v>10017</v>
      </c>
      <c r="S6442" s="252" t="s">
        <v>3997</v>
      </c>
      <c r="T6442" s="251" t="str">
        <f t="shared" si="402"/>
        <v>I080218381110F1010</v>
      </c>
      <c r="W6442" s="251" t="str">
        <f t="shared" si="403"/>
        <v>I080218381110-F1010</v>
      </c>
    </row>
    <row r="6443" spans="1:23" x14ac:dyDescent="0.3">
      <c r="A6443" s="256" t="str">
        <f t="shared" si="401"/>
        <v>I0802183-811500W070-00003</v>
      </c>
      <c r="B6443" s="251" t="s">
        <v>17164</v>
      </c>
      <c r="C6443" s="251" t="s">
        <v>10151</v>
      </c>
      <c r="D6443" s="251" t="s">
        <v>9270</v>
      </c>
      <c r="E6443" s="251" t="s">
        <v>16260</v>
      </c>
      <c r="F6443" s="251" t="s">
        <v>9964</v>
      </c>
      <c r="G6443" s="251" t="s">
        <v>53</v>
      </c>
      <c r="H6443" s="251" t="s">
        <v>5060</v>
      </c>
      <c r="I6443" s="257" t="str">
        <f t="shared" si="400"/>
        <v>-00003</v>
      </c>
      <c r="J6443" s="251">
        <v>3</v>
      </c>
      <c r="K6443" s="251">
        <v>3</v>
      </c>
      <c r="M6443" s="251" t="s">
        <v>9958</v>
      </c>
      <c r="N6443" s="251" t="s">
        <v>16737</v>
      </c>
      <c r="O6443" s="251">
        <v>3</v>
      </c>
      <c r="Q6443" s="251" t="s">
        <v>17164</v>
      </c>
      <c r="R6443" s="251" t="s">
        <v>10017</v>
      </c>
      <c r="S6443" s="252" t="s">
        <v>52</v>
      </c>
      <c r="T6443" s="251" t="str">
        <f t="shared" si="402"/>
        <v>I0802183811500W070</v>
      </c>
      <c r="W6443" s="251" t="str">
        <f t="shared" si="403"/>
        <v>I080218381150-0W070</v>
      </c>
    </row>
    <row r="6444" spans="1:23" x14ac:dyDescent="0.3">
      <c r="A6444" s="256" t="str">
        <f t="shared" si="401"/>
        <v>Q3IC25ID-815610D570-00008</v>
      </c>
      <c r="B6444" s="251" t="s">
        <v>17165</v>
      </c>
      <c r="C6444" s="251" t="s">
        <v>9954</v>
      </c>
      <c r="D6444" s="251" t="s">
        <v>17166</v>
      </c>
      <c r="E6444" s="251" t="s">
        <v>16260</v>
      </c>
      <c r="F6444" s="251" t="s">
        <v>9957</v>
      </c>
      <c r="G6444" s="251" t="s">
        <v>723</v>
      </c>
      <c r="H6444" s="251" t="s">
        <v>3443</v>
      </c>
      <c r="I6444" s="257" t="str">
        <f t="shared" si="400"/>
        <v>-00008</v>
      </c>
      <c r="J6444" s="251">
        <v>8</v>
      </c>
      <c r="K6444" s="251">
        <v>8</v>
      </c>
      <c r="M6444" s="251" t="s">
        <v>9958</v>
      </c>
      <c r="N6444" s="251" t="s">
        <v>16572</v>
      </c>
      <c r="O6444" s="251">
        <v>8</v>
      </c>
      <c r="Q6444" s="251" t="s">
        <v>17165</v>
      </c>
      <c r="R6444" s="251" t="s">
        <v>10028</v>
      </c>
      <c r="S6444" s="252" t="s">
        <v>722</v>
      </c>
      <c r="T6444" s="251" t="str">
        <f t="shared" si="402"/>
        <v>Q3IC25ID815610D570</v>
      </c>
      <c r="W6444" s="251" t="str">
        <f t="shared" si="403"/>
        <v>Q3IC25ID81561-0D570</v>
      </c>
    </row>
    <row r="6445" spans="1:23" x14ac:dyDescent="0.3">
      <c r="A6445" s="256" t="str">
        <f t="shared" si="401"/>
        <v>Q3IC25ID-9008081040-00003</v>
      </c>
      <c r="B6445" s="251" t="s">
        <v>17167</v>
      </c>
      <c r="C6445" s="251" t="s">
        <v>9954</v>
      </c>
      <c r="D6445" s="251" t="s">
        <v>17166</v>
      </c>
      <c r="E6445" s="251" t="s">
        <v>16260</v>
      </c>
      <c r="F6445" s="251" t="s">
        <v>9962</v>
      </c>
      <c r="G6445" s="251" t="s">
        <v>943</v>
      </c>
      <c r="H6445" s="251" t="s">
        <v>3393</v>
      </c>
      <c r="I6445" s="257" t="str">
        <f t="shared" si="400"/>
        <v>-00003</v>
      </c>
      <c r="J6445" s="251">
        <v>3</v>
      </c>
      <c r="K6445" s="251">
        <v>3</v>
      </c>
      <c r="M6445" s="251" t="s">
        <v>10003</v>
      </c>
      <c r="N6445" s="251" t="s">
        <v>16572</v>
      </c>
      <c r="O6445" s="251">
        <v>3</v>
      </c>
      <c r="Q6445" s="251" t="s">
        <v>17167</v>
      </c>
      <c r="R6445" s="251" t="s">
        <v>9960</v>
      </c>
      <c r="S6445" s="252">
        <v>9008081040</v>
      </c>
      <c r="T6445" s="251" t="str">
        <f t="shared" si="402"/>
        <v>Q3IC25ID9008081040</v>
      </c>
      <c r="W6445" s="251" t="str">
        <f t="shared" si="403"/>
        <v>Q3IC25ID90080-81040</v>
      </c>
    </row>
    <row r="6446" spans="1:23" x14ac:dyDescent="0.3">
      <c r="A6446" s="256" t="str">
        <f t="shared" si="401"/>
        <v>I0306279-811100K590-00001</v>
      </c>
      <c r="B6446" s="251" t="s">
        <v>17168</v>
      </c>
      <c r="C6446" s="251" t="s">
        <v>9954</v>
      </c>
      <c r="D6446" s="251" t="s">
        <v>17169</v>
      </c>
      <c r="E6446" s="251" t="s">
        <v>15248</v>
      </c>
      <c r="F6446" s="251" t="s">
        <v>9957</v>
      </c>
      <c r="G6446" s="251" t="s">
        <v>397</v>
      </c>
      <c r="H6446" s="251" t="s">
        <v>3422</v>
      </c>
      <c r="I6446" s="257" t="str">
        <f t="shared" si="400"/>
        <v>-00001</v>
      </c>
      <c r="J6446" s="251">
        <v>1</v>
      </c>
      <c r="K6446" s="251">
        <v>1</v>
      </c>
      <c r="M6446" s="251" t="s">
        <v>9958</v>
      </c>
      <c r="N6446" s="251" t="s">
        <v>16737</v>
      </c>
      <c r="O6446" s="251">
        <v>1</v>
      </c>
      <c r="Q6446" s="251" t="s">
        <v>17168</v>
      </c>
      <c r="R6446" s="251" t="s">
        <v>9960</v>
      </c>
      <c r="S6446" s="251" t="s">
        <v>396</v>
      </c>
      <c r="T6446" s="251" t="str">
        <f t="shared" si="402"/>
        <v>I0306279811100K590</v>
      </c>
      <c r="W6446" s="251" t="str">
        <f t="shared" si="403"/>
        <v>I030627981110-0K590</v>
      </c>
    </row>
    <row r="6447" spans="1:23" x14ac:dyDescent="0.3">
      <c r="A6447" s="256" t="str">
        <f t="shared" si="401"/>
        <v>I0306279-811500K570-00001</v>
      </c>
      <c r="B6447" s="251" t="s">
        <v>17170</v>
      </c>
      <c r="C6447" s="251" t="s">
        <v>9954</v>
      </c>
      <c r="D6447" s="251" t="s">
        <v>17169</v>
      </c>
      <c r="E6447" s="251" t="s">
        <v>15248</v>
      </c>
      <c r="F6447" s="251" t="s">
        <v>9962</v>
      </c>
      <c r="G6447" s="251" t="s">
        <v>380</v>
      </c>
      <c r="H6447" s="251" t="s">
        <v>3429</v>
      </c>
      <c r="I6447" s="257" t="str">
        <f t="shared" si="400"/>
        <v>-00001</v>
      </c>
      <c r="J6447" s="251">
        <v>1</v>
      </c>
      <c r="K6447" s="251">
        <v>1</v>
      </c>
      <c r="M6447" s="251" t="s">
        <v>10864</v>
      </c>
      <c r="N6447" s="251" t="s">
        <v>16737</v>
      </c>
      <c r="O6447" s="251">
        <v>1</v>
      </c>
      <c r="Q6447" s="251" t="s">
        <v>17170</v>
      </c>
      <c r="R6447" s="251" t="s">
        <v>9960</v>
      </c>
      <c r="S6447" s="251" t="s">
        <v>379</v>
      </c>
      <c r="T6447" s="251" t="str">
        <f t="shared" si="402"/>
        <v>I0306279811500K570</v>
      </c>
      <c r="W6447" s="251" t="str">
        <f t="shared" si="403"/>
        <v>I030627981150-0K570</v>
      </c>
    </row>
    <row r="6448" spans="1:23" x14ac:dyDescent="0.3">
      <c r="A6448" s="256" t="str">
        <f t="shared" si="401"/>
        <v>I0306279-815600D891-00001</v>
      </c>
      <c r="B6448" s="251" t="s">
        <v>17171</v>
      </c>
      <c r="C6448" s="251" t="s">
        <v>9954</v>
      </c>
      <c r="D6448" s="251" t="s">
        <v>17169</v>
      </c>
      <c r="E6448" s="251" t="s">
        <v>15248</v>
      </c>
      <c r="F6448" s="251" t="s">
        <v>9964</v>
      </c>
      <c r="G6448" s="251" t="s">
        <v>3397</v>
      </c>
      <c r="H6448" s="251" t="s">
        <v>5204</v>
      </c>
      <c r="I6448" s="257" t="str">
        <f t="shared" si="400"/>
        <v>-00001</v>
      </c>
      <c r="J6448" s="251">
        <v>1</v>
      </c>
      <c r="K6448" s="251">
        <v>1</v>
      </c>
      <c r="M6448" s="251" t="s">
        <v>9993</v>
      </c>
      <c r="N6448" s="251" t="s">
        <v>16737</v>
      </c>
      <c r="O6448" s="251">
        <v>1</v>
      </c>
      <c r="Q6448" s="251" t="s">
        <v>17171</v>
      </c>
      <c r="R6448" s="251" t="s">
        <v>9960</v>
      </c>
      <c r="S6448" s="251" t="s">
        <v>3396</v>
      </c>
      <c r="T6448" s="251" t="str">
        <f t="shared" si="402"/>
        <v>I0306279815600D891</v>
      </c>
      <c r="W6448" s="251" t="str">
        <f t="shared" si="403"/>
        <v>I030627981560-0D891</v>
      </c>
    </row>
    <row r="6449" spans="1:23" x14ac:dyDescent="0.3">
      <c r="A6449" s="256" t="str">
        <f t="shared" si="401"/>
        <v>I0306279-81580BZ400-00002</v>
      </c>
      <c r="B6449" s="251" t="s">
        <v>17172</v>
      </c>
      <c r="C6449" s="251" t="s">
        <v>9954</v>
      </c>
      <c r="D6449" s="251" t="s">
        <v>17169</v>
      </c>
      <c r="E6449" s="251" t="s">
        <v>15248</v>
      </c>
      <c r="F6449" s="251" t="s">
        <v>9966</v>
      </c>
      <c r="G6449" s="251" t="s">
        <v>5306</v>
      </c>
      <c r="H6449" s="251" t="s">
        <v>17173</v>
      </c>
      <c r="I6449" s="257" t="str">
        <f t="shared" si="400"/>
        <v>-00002</v>
      </c>
      <c r="J6449" s="251">
        <v>2</v>
      </c>
      <c r="K6449" s="251">
        <v>2</v>
      </c>
      <c r="M6449" s="251" t="s">
        <v>9993</v>
      </c>
      <c r="N6449" s="251" t="s">
        <v>16737</v>
      </c>
      <c r="O6449" s="251">
        <v>2</v>
      </c>
      <c r="Q6449" s="251" t="s">
        <v>17172</v>
      </c>
      <c r="R6449" s="251" t="s">
        <v>9960</v>
      </c>
      <c r="S6449" s="251" t="s">
        <v>4187</v>
      </c>
      <c r="T6449" s="251" t="str">
        <f t="shared" si="402"/>
        <v>I030627981580BZ400</v>
      </c>
      <c r="W6449" s="251" t="str">
        <f t="shared" si="403"/>
        <v>I030627981580-BZ400</v>
      </c>
    </row>
    <row r="6450" spans="1:23" x14ac:dyDescent="0.3">
      <c r="A6450" s="256" t="str">
        <f t="shared" si="401"/>
        <v>I0306279-9006981090-00002</v>
      </c>
      <c r="B6450" s="251" t="s">
        <v>17174</v>
      </c>
      <c r="C6450" s="251" t="s">
        <v>9954</v>
      </c>
      <c r="D6450" s="251" t="s">
        <v>17169</v>
      </c>
      <c r="E6450" s="251" t="s">
        <v>15248</v>
      </c>
      <c r="F6450" s="251" t="s">
        <v>9968</v>
      </c>
      <c r="G6450" s="251" t="s">
        <v>957</v>
      </c>
      <c r="H6450" s="251" t="s">
        <v>12158</v>
      </c>
      <c r="I6450" s="257" t="str">
        <f t="shared" si="400"/>
        <v>-00002</v>
      </c>
      <c r="J6450" s="251">
        <v>2</v>
      </c>
      <c r="K6450" s="251">
        <v>2</v>
      </c>
      <c r="M6450" s="251" t="s">
        <v>10007</v>
      </c>
      <c r="N6450" s="251" t="s">
        <v>16737</v>
      </c>
      <c r="O6450" s="251">
        <v>2</v>
      </c>
      <c r="Q6450" s="251" t="s">
        <v>17174</v>
      </c>
      <c r="R6450" s="251" t="s">
        <v>9960</v>
      </c>
      <c r="S6450" s="251">
        <v>9006981090</v>
      </c>
      <c r="T6450" s="251" t="str">
        <f t="shared" si="402"/>
        <v>I03062799006981090</v>
      </c>
      <c r="W6450" s="251" t="str">
        <f t="shared" si="403"/>
        <v>I030627990069-81090</v>
      </c>
    </row>
    <row r="6451" spans="1:23" x14ac:dyDescent="0.3">
      <c r="A6451" s="256" t="str">
        <f t="shared" si="401"/>
        <v>I0306279-9098111067-00001</v>
      </c>
      <c r="B6451" s="251" t="s">
        <v>17175</v>
      </c>
      <c r="C6451" s="251" t="s">
        <v>9954</v>
      </c>
      <c r="D6451" s="251" t="s">
        <v>17169</v>
      </c>
      <c r="E6451" s="251" t="s">
        <v>15248</v>
      </c>
      <c r="F6451" s="251" t="s">
        <v>9970</v>
      </c>
      <c r="G6451" s="251" t="s">
        <v>965</v>
      </c>
      <c r="H6451" s="251" t="s">
        <v>3393</v>
      </c>
      <c r="I6451" s="257" t="str">
        <f t="shared" si="400"/>
        <v>-00001</v>
      </c>
      <c r="J6451" s="251">
        <v>1</v>
      </c>
      <c r="K6451" s="251">
        <v>1</v>
      </c>
      <c r="M6451" s="251" t="s">
        <v>10007</v>
      </c>
      <c r="N6451" s="251" t="s">
        <v>16737</v>
      </c>
      <c r="O6451" s="251">
        <v>1</v>
      </c>
      <c r="Q6451" s="251" t="s">
        <v>17175</v>
      </c>
      <c r="R6451" s="251" t="s">
        <v>9960</v>
      </c>
      <c r="S6451" s="251">
        <v>9098111067</v>
      </c>
      <c r="T6451" s="251" t="str">
        <f t="shared" si="402"/>
        <v>I03062799098111067</v>
      </c>
      <c r="W6451" s="251" t="str">
        <f t="shared" si="403"/>
        <v>I030627990981-11067</v>
      </c>
    </row>
    <row r="6452" spans="1:23" x14ac:dyDescent="0.3">
      <c r="A6452" s="256" t="str">
        <f t="shared" si="401"/>
        <v>I0306280-811100KB10-00002</v>
      </c>
      <c r="B6452" s="251" t="s">
        <v>17176</v>
      </c>
      <c r="C6452" s="251" t="s">
        <v>9954</v>
      </c>
      <c r="D6452" s="251" t="s">
        <v>17177</v>
      </c>
      <c r="E6452" s="251" t="s">
        <v>15248</v>
      </c>
      <c r="F6452" s="251" t="s">
        <v>9957</v>
      </c>
      <c r="G6452" s="251" t="s">
        <v>348</v>
      </c>
      <c r="H6452" s="251" t="s">
        <v>3422</v>
      </c>
      <c r="I6452" s="257" t="str">
        <f t="shared" si="400"/>
        <v>-00002</v>
      </c>
      <c r="J6452" s="251">
        <v>2</v>
      </c>
      <c r="K6452" s="251">
        <v>2</v>
      </c>
      <c r="M6452" s="251" t="s">
        <v>9958</v>
      </c>
      <c r="N6452" s="251" t="s">
        <v>15610</v>
      </c>
      <c r="O6452" s="251">
        <v>2</v>
      </c>
      <c r="Q6452" s="251" t="s">
        <v>17176</v>
      </c>
      <c r="R6452" s="251" t="s">
        <v>10017</v>
      </c>
      <c r="S6452" s="251" t="s">
        <v>347</v>
      </c>
      <c r="T6452" s="251" t="str">
        <f t="shared" si="402"/>
        <v>I0306280811100KB10</v>
      </c>
      <c r="W6452" s="251" t="str">
        <f t="shared" si="403"/>
        <v>I030628081110-0KB10</v>
      </c>
    </row>
    <row r="6453" spans="1:23" x14ac:dyDescent="0.3">
      <c r="A6453" s="256" t="str">
        <f t="shared" si="401"/>
        <v>I0306280-811100KF21-00001</v>
      </c>
      <c r="B6453" s="251" t="s">
        <v>17178</v>
      </c>
      <c r="C6453" s="251" t="s">
        <v>9954</v>
      </c>
      <c r="D6453" s="251" t="s">
        <v>17177</v>
      </c>
      <c r="E6453" s="251" t="s">
        <v>15248</v>
      </c>
      <c r="F6453" s="251" t="s">
        <v>9962</v>
      </c>
      <c r="G6453" s="251" t="s">
        <v>515</v>
      </c>
      <c r="H6453" s="251" t="s">
        <v>3422</v>
      </c>
      <c r="I6453" s="257" t="str">
        <f t="shared" si="400"/>
        <v>-00001</v>
      </c>
      <c r="J6453" s="251">
        <v>1</v>
      </c>
      <c r="K6453" s="251">
        <v>1</v>
      </c>
      <c r="M6453" s="251" t="s">
        <v>9958</v>
      </c>
      <c r="N6453" s="251" t="s">
        <v>15610</v>
      </c>
      <c r="O6453" s="251">
        <v>1</v>
      </c>
      <c r="Q6453" s="251" t="s">
        <v>17178</v>
      </c>
      <c r="R6453" s="251" t="s">
        <v>10017</v>
      </c>
      <c r="S6453" s="251" t="s">
        <v>514</v>
      </c>
      <c r="T6453" s="251" t="str">
        <f t="shared" si="402"/>
        <v>I0306280811100KF21</v>
      </c>
      <c r="W6453" s="251" t="str">
        <f t="shared" si="403"/>
        <v>I030628081110-0KF21</v>
      </c>
    </row>
    <row r="6454" spans="1:23" x14ac:dyDescent="0.3">
      <c r="A6454" s="256" t="str">
        <f t="shared" si="401"/>
        <v>I0306280-8113958010-00001</v>
      </c>
      <c r="B6454" s="251" t="s">
        <v>17179</v>
      </c>
      <c r="C6454" s="251" t="s">
        <v>9954</v>
      </c>
      <c r="D6454" s="251" t="s">
        <v>17177</v>
      </c>
      <c r="E6454" s="251" t="s">
        <v>15248</v>
      </c>
      <c r="F6454" s="251" t="s">
        <v>9964</v>
      </c>
      <c r="G6454" s="251" t="s">
        <v>953</v>
      </c>
      <c r="H6454" s="251" t="s">
        <v>17180</v>
      </c>
      <c r="I6454" s="257" t="str">
        <f t="shared" si="400"/>
        <v>-00001</v>
      </c>
      <c r="J6454" s="251">
        <v>1</v>
      </c>
      <c r="K6454" s="251">
        <v>1</v>
      </c>
      <c r="M6454" s="251" t="s">
        <v>10007</v>
      </c>
      <c r="N6454" s="251" t="s">
        <v>15610</v>
      </c>
      <c r="O6454" s="251">
        <v>1</v>
      </c>
      <c r="Q6454" s="251" t="s">
        <v>17179</v>
      </c>
      <c r="R6454" s="251" t="s">
        <v>10017</v>
      </c>
      <c r="S6454" s="251">
        <v>8113958010</v>
      </c>
      <c r="T6454" s="251" t="str">
        <f t="shared" si="402"/>
        <v>I03062808113958010</v>
      </c>
      <c r="W6454" s="251" t="str">
        <f t="shared" si="403"/>
        <v>I030628081139-58010</v>
      </c>
    </row>
    <row r="6455" spans="1:23" x14ac:dyDescent="0.3">
      <c r="A6455" s="256" t="str">
        <f t="shared" si="401"/>
        <v>I0306280-811500KB10-00001</v>
      </c>
      <c r="B6455" s="251" t="s">
        <v>17181</v>
      </c>
      <c r="C6455" s="251" t="s">
        <v>9954</v>
      </c>
      <c r="D6455" s="251" t="s">
        <v>17177</v>
      </c>
      <c r="E6455" s="251" t="s">
        <v>15248</v>
      </c>
      <c r="F6455" s="251" t="s">
        <v>9966</v>
      </c>
      <c r="G6455" s="251" t="s">
        <v>356</v>
      </c>
      <c r="H6455" s="251" t="s">
        <v>3429</v>
      </c>
      <c r="I6455" s="257" t="str">
        <f t="shared" si="400"/>
        <v>-00001</v>
      </c>
      <c r="J6455" s="251">
        <v>1</v>
      </c>
      <c r="K6455" s="251">
        <v>1</v>
      </c>
      <c r="M6455" s="251" t="s">
        <v>10864</v>
      </c>
      <c r="N6455" s="251" t="s">
        <v>15610</v>
      </c>
      <c r="O6455" s="251">
        <v>1</v>
      </c>
      <c r="Q6455" s="251" t="s">
        <v>17181</v>
      </c>
      <c r="R6455" s="251" t="s">
        <v>10017</v>
      </c>
      <c r="S6455" s="251" t="s">
        <v>355</v>
      </c>
      <c r="T6455" s="251" t="str">
        <f t="shared" si="402"/>
        <v>I0306280811500KB10</v>
      </c>
      <c r="W6455" s="251" t="str">
        <f t="shared" si="403"/>
        <v>I030628081150-0KB10</v>
      </c>
    </row>
    <row r="6456" spans="1:23" x14ac:dyDescent="0.3">
      <c r="A6456" s="256" t="str">
        <f t="shared" si="401"/>
        <v>I0306281-819770K010-00001</v>
      </c>
      <c r="B6456" s="251" t="s">
        <v>17182</v>
      </c>
      <c r="C6456" s="251" t="s">
        <v>9954</v>
      </c>
      <c r="D6456" s="251" t="s">
        <v>17183</v>
      </c>
      <c r="E6456" s="251" t="s">
        <v>15248</v>
      </c>
      <c r="F6456" s="251" t="s">
        <v>9957</v>
      </c>
      <c r="G6456" s="251" t="s">
        <v>179</v>
      </c>
      <c r="H6456" s="251" t="s">
        <v>17184</v>
      </c>
      <c r="I6456" s="257" t="str">
        <f t="shared" si="400"/>
        <v>-00001</v>
      </c>
      <c r="J6456" s="251">
        <v>1</v>
      </c>
      <c r="K6456" s="251">
        <v>1</v>
      </c>
      <c r="M6456" s="251" t="s">
        <v>10007</v>
      </c>
      <c r="N6456" s="251" t="s">
        <v>17185</v>
      </c>
      <c r="O6456" s="251">
        <v>1</v>
      </c>
      <c r="Q6456" s="251" t="s">
        <v>17182</v>
      </c>
      <c r="R6456" s="251" t="s">
        <v>10307</v>
      </c>
      <c r="S6456" s="251" t="s">
        <v>178</v>
      </c>
      <c r="T6456" s="251" t="str">
        <f t="shared" si="402"/>
        <v>I0306281819770K010</v>
      </c>
      <c r="W6456" s="251" t="str">
        <f t="shared" si="403"/>
        <v>I030628181977-0K010</v>
      </c>
    </row>
    <row r="6457" spans="1:23" x14ac:dyDescent="0.3">
      <c r="A6457" s="256" t="str">
        <f t="shared" si="401"/>
        <v>I0306282-525620K070-00001</v>
      </c>
      <c r="B6457" s="251" t="s">
        <v>17186</v>
      </c>
      <c r="C6457" s="251" t="s">
        <v>9954</v>
      </c>
      <c r="D6457" s="251" t="s">
        <v>9272</v>
      </c>
      <c r="E6457" s="251" t="s">
        <v>15248</v>
      </c>
      <c r="F6457" s="251" t="s">
        <v>9957</v>
      </c>
      <c r="G6457" s="251" t="s">
        <v>732</v>
      </c>
      <c r="H6457" s="251" t="s">
        <v>10161</v>
      </c>
      <c r="I6457" s="257" t="str">
        <f t="shared" si="400"/>
        <v>-00001</v>
      </c>
      <c r="J6457" s="251">
        <v>1</v>
      </c>
      <c r="K6457" s="251">
        <v>1</v>
      </c>
      <c r="M6457" s="251" t="s">
        <v>10007</v>
      </c>
      <c r="N6457" s="251" t="s">
        <v>16737</v>
      </c>
      <c r="O6457" s="251">
        <v>1</v>
      </c>
      <c r="Q6457" s="251" t="s">
        <v>17186</v>
      </c>
      <c r="R6457" s="251" t="s">
        <v>9960</v>
      </c>
      <c r="S6457" s="251" t="s">
        <v>731</v>
      </c>
      <c r="T6457" s="251" t="str">
        <f t="shared" si="402"/>
        <v>I0306282525620K070</v>
      </c>
      <c r="W6457" s="251" t="str">
        <f t="shared" si="403"/>
        <v>I030628252562-0K070</v>
      </c>
    </row>
    <row r="6458" spans="1:23" x14ac:dyDescent="0.3">
      <c r="A6458" s="256" t="str">
        <f t="shared" si="401"/>
        <v>I0306282-525630K010-00002</v>
      </c>
      <c r="B6458" s="251" t="s">
        <v>17187</v>
      </c>
      <c r="C6458" s="251" t="s">
        <v>9954</v>
      </c>
      <c r="D6458" s="251" t="s">
        <v>9272</v>
      </c>
      <c r="E6458" s="251" t="s">
        <v>15248</v>
      </c>
      <c r="F6458" s="251" t="s">
        <v>9962</v>
      </c>
      <c r="G6458" s="251" t="s">
        <v>749</v>
      </c>
      <c r="H6458" s="251" t="s">
        <v>10163</v>
      </c>
      <c r="I6458" s="257" t="str">
        <f t="shared" si="400"/>
        <v>-00002</v>
      </c>
      <c r="J6458" s="251">
        <v>2</v>
      </c>
      <c r="K6458" s="251">
        <v>2</v>
      </c>
      <c r="M6458" s="251" t="s">
        <v>10007</v>
      </c>
      <c r="N6458" s="251" t="s">
        <v>16737</v>
      </c>
      <c r="O6458" s="251">
        <v>2</v>
      </c>
      <c r="Q6458" s="251" t="s">
        <v>17187</v>
      </c>
      <c r="R6458" s="251" t="s">
        <v>9960</v>
      </c>
      <c r="S6458" s="251" t="s">
        <v>748</v>
      </c>
      <c r="T6458" s="251" t="str">
        <f t="shared" si="402"/>
        <v>I0306282525630K010</v>
      </c>
      <c r="W6458" s="251" t="str">
        <f t="shared" si="403"/>
        <v>I030628252563-0K010</v>
      </c>
    </row>
    <row r="6459" spans="1:23" x14ac:dyDescent="0.3">
      <c r="A6459" s="256" t="str">
        <f t="shared" si="401"/>
        <v>I0306282-811100K520-00005</v>
      </c>
      <c r="B6459" s="251" t="s">
        <v>17188</v>
      </c>
      <c r="C6459" s="251" t="s">
        <v>9954</v>
      </c>
      <c r="D6459" s="251" t="s">
        <v>9272</v>
      </c>
      <c r="E6459" s="251" t="s">
        <v>15248</v>
      </c>
      <c r="F6459" s="251" t="s">
        <v>9964</v>
      </c>
      <c r="G6459" s="251" t="s">
        <v>269</v>
      </c>
      <c r="H6459" s="251" t="s">
        <v>3422</v>
      </c>
      <c r="I6459" s="257" t="str">
        <f t="shared" si="400"/>
        <v>-00005</v>
      </c>
      <c r="J6459" s="251">
        <v>5</v>
      </c>
      <c r="K6459" s="251">
        <v>5</v>
      </c>
      <c r="M6459" s="251" t="s">
        <v>9958</v>
      </c>
      <c r="N6459" s="251" t="s">
        <v>16737</v>
      </c>
      <c r="O6459" s="251">
        <v>5</v>
      </c>
      <c r="Q6459" s="251" t="s">
        <v>17188</v>
      </c>
      <c r="R6459" s="251" t="s">
        <v>9960</v>
      </c>
      <c r="S6459" s="251" t="s">
        <v>7</v>
      </c>
      <c r="T6459" s="251" t="str">
        <f t="shared" si="402"/>
        <v>I0306282811100K520</v>
      </c>
      <c r="W6459" s="251" t="str">
        <f t="shared" si="403"/>
        <v>I030628281110-0K520</v>
      </c>
    </row>
    <row r="6460" spans="1:23" x14ac:dyDescent="0.3">
      <c r="A6460" s="256" t="str">
        <f t="shared" si="401"/>
        <v>I0306282-811100K580-00002</v>
      </c>
      <c r="B6460" s="251" t="s">
        <v>17189</v>
      </c>
      <c r="C6460" s="251" t="s">
        <v>9954</v>
      </c>
      <c r="D6460" s="251" t="s">
        <v>9272</v>
      </c>
      <c r="E6460" s="251" t="s">
        <v>15248</v>
      </c>
      <c r="F6460" s="251" t="s">
        <v>9966</v>
      </c>
      <c r="G6460" s="251" t="s">
        <v>429</v>
      </c>
      <c r="H6460" s="251" t="s">
        <v>3422</v>
      </c>
      <c r="I6460" s="257" t="str">
        <f t="shared" si="400"/>
        <v>-00002</v>
      </c>
      <c r="J6460" s="251">
        <v>2</v>
      </c>
      <c r="K6460" s="251">
        <v>2</v>
      </c>
      <c r="M6460" s="251" t="s">
        <v>9958</v>
      </c>
      <c r="N6460" s="251" t="s">
        <v>16737</v>
      </c>
      <c r="O6460" s="251">
        <v>2</v>
      </c>
      <c r="Q6460" s="251" t="s">
        <v>17189</v>
      </c>
      <c r="R6460" s="251" t="s">
        <v>9960</v>
      </c>
      <c r="S6460" s="251" t="s">
        <v>428</v>
      </c>
      <c r="T6460" s="251" t="str">
        <f t="shared" si="402"/>
        <v>I0306282811100K580</v>
      </c>
      <c r="W6460" s="251" t="str">
        <f t="shared" si="403"/>
        <v>I030628281110-0K580</v>
      </c>
    </row>
    <row r="6461" spans="1:23" x14ac:dyDescent="0.3">
      <c r="A6461" s="256" t="str">
        <f t="shared" si="401"/>
        <v>I0306282-811300K520-00002</v>
      </c>
      <c r="B6461" s="251" t="s">
        <v>17190</v>
      </c>
      <c r="C6461" s="251" t="s">
        <v>9954</v>
      </c>
      <c r="D6461" s="251" t="s">
        <v>9272</v>
      </c>
      <c r="E6461" s="251" t="s">
        <v>15248</v>
      </c>
      <c r="F6461" s="251" t="s">
        <v>9968</v>
      </c>
      <c r="G6461" s="251" t="s">
        <v>277</v>
      </c>
      <c r="H6461" s="251" t="s">
        <v>5101</v>
      </c>
      <c r="I6461" s="257" t="str">
        <f t="shared" si="400"/>
        <v>-00002</v>
      </c>
      <c r="J6461" s="251">
        <v>2</v>
      </c>
      <c r="K6461" s="251">
        <v>2</v>
      </c>
      <c r="M6461" s="251" t="s">
        <v>9958</v>
      </c>
      <c r="N6461" s="251" t="s">
        <v>16737</v>
      </c>
      <c r="O6461" s="251">
        <v>2</v>
      </c>
      <c r="Q6461" s="251" t="s">
        <v>17190</v>
      </c>
      <c r="R6461" s="251" t="s">
        <v>9960</v>
      </c>
      <c r="S6461" s="251" t="s">
        <v>276</v>
      </c>
      <c r="T6461" s="251" t="str">
        <f t="shared" si="402"/>
        <v>I0306282811300K520</v>
      </c>
      <c r="W6461" s="251" t="str">
        <f t="shared" si="403"/>
        <v>I030628281130-0K520</v>
      </c>
    </row>
    <row r="6462" spans="1:23" x14ac:dyDescent="0.3">
      <c r="A6462" s="256" t="str">
        <f t="shared" si="401"/>
        <v>I0306282-811300K580-00002</v>
      </c>
      <c r="B6462" s="251" t="s">
        <v>17191</v>
      </c>
      <c r="C6462" s="251" t="s">
        <v>9954</v>
      </c>
      <c r="D6462" s="251" t="s">
        <v>9272</v>
      </c>
      <c r="E6462" s="251" t="s">
        <v>15248</v>
      </c>
      <c r="F6462" s="251" t="s">
        <v>9970</v>
      </c>
      <c r="G6462" s="251" t="s">
        <v>434</v>
      </c>
      <c r="H6462" s="251" t="s">
        <v>5101</v>
      </c>
      <c r="I6462" s="257" t="str">
        <f t="shared" si="400"/>
        <v>-00002</v>
      </c>
      <c r="J6462" s="251">
        <v>2</v>
      </c>
      <c r="K6462" s="251">
        <v>2</v>
      </c>
      <c r="M6462" s="251" t="s">
        <v>9958</v>
      </c>
      <c r="N6462" s="251" t="s">
        <v>16737</v>
      </c>
      <c r="O6462" s="251">
        <v>2</v>
      </c>
      <c r="Q6462" s="251" t="s">
        <v>17191</v>
      </c>
      <c r="R6462" s="251" t="s">
        <v>9960</v>
      </c>
      <c r="S6462" s="251" t="s">
        <v>433</v>
      </c>
      <c r="T6462" s="251" t="str">
        <f t="shared" si="402"/>
        <v>I0306282811300K580</v>
      </c>
      <c r="W6462" s="251" t="str">
        <f t="shared" si="403"/>
        <v>I030628281130-0K580</v>
      </c>
    </row>
    <row r="6463" spans="1:23" x14ac:dyDescent="0.3">
      <c r="A6463" s="256" t="str">
        <f t="shared" si="401"/>
        <v>I0306282-811500K520-00005</v>
      </c>
      <c r="B6463" s="251" t="s">
        <v>17192</v>
      </c>
      <c r="C6463" s="251" t="s">
        <v>9954</v>
      </c>
      <c r="D6463" s="251" t="s">
        <v>9272</v>
      </c>
      <c r="E6463" s="251" t="s">
        <v>15248</v>
      </c>
      <c r="F6463" s="251" t="s">
        <v>9972</v>
      </c>
      <c r="G6463" s="251" t="s">
        <v>280</v>
      </c>
      <c r="H6463" s="251" t="s">
        <v>3429</v>
      </c>
      <c r="I6463" s="257" t="str">
        <f t="shared" si="400"/>
        <v>-00005</v>
      </c>
      <c r="J6463" s="251">
        <v>5</v>
      </c>
      <c r="K6463" s="251">
        <v>5</v>
      </c>
      <c r="M6463" s="251" t="s">
        <v>9958</v>
      </c>
      <c r="N6463" s="251" t="s">
        <v>16737</v>
      </c>
      <c r="O6463" s="251">
        <v>5</v>
      </c>
      <c r="Q6463" s="251" t="s">
        <v>17192</v>
      </c>
      <c r="R6463" s="251" t="s">
        <v>9960</v>
      </c>
      <c r="S6463" s="251" t="s">
        <v>12</v>
      </c>
      <c r="T6463" s="251" t="str">
        <f t="shared" si="402"/>
        <v>I0306282811500K520</v>
      </c>
      <c r="W6463" s="251" t="str">
        <f t="shared" si="403"/>
        <v>I030628281150-0K520</v>
      </c>
    </row>
    <row r="6464" spans="1:23" x14ac:dyDescent="0.3">
      <c r="A6464" s="256" t="str">
        <f t="shared" si="401"/>
        <v>I0306282-811500K580-00006</v>
      </c>
      <c r="B6464" s="251" t="s">
        <v>17193</v>
      </c>
      <c r="C6464" s="251" t="s">
        <v>9954</v>
      </c>
      <c r="D6464" s="251" t="s">
        <v>9272</v>
      </c>
      <c r="E6464" s="251" t="s">
        <v>15248</v>
      </c>
      <c r="F6464" s="251" t="s">
        <v>9974</v>
      </c>
      <c r="G6464" s="251" t="s">
        <v>437</v>
      </c>
      <c r="H6464" s="251" t="s">
        <v>3429</v>
      </c>
      <c r="I6464" s="257" t="str">
        <f t="shared" si="400"/>
        <v>-00006</v>
      </c>
      <c r="J6464" s="251">
        <v>6</v>
      </c>
      <c r="K6464" s="251">
        <v>6</v>
      </c>
      <c r="M6464" s="251" t="s">
        <v>9958</v>
      </c>
      <c r="N6464" s="251" t="s">
        <v>16737</v>
      </c>
      <c r="O6464" s="251">
        <v>6</v>
      </c>
      <c r="Q6464" s="251" t="s">
        <v>17193</v>
      </c>
      <c r="R6464" s="251" t="s">
        <v>9960</v>
      </c>
      <c r="S6464" s="251" t="s">
        <v>436</v>
      </c>
      <c r="T6464" s="251" t="str">
        <f t="shared" si="402"/>
        <v>I0306282811500K580</v>
      </c>
      <c r="W6464" s="251" t="str">
        <f t="shared" si="403"/>
        <v>I030628281150-0K580</v>
      </c>
    </row>
    <row r="6465" spans="1:23" x14ac:dyDescent="0.3">
      <c r="A6465" s="256" t="str">
        <f t="shared" si="401"/>
        <v>I0306282-811700K520-00001</v>
      </c>
      <c r="B6465" s="251" t="s">
        <v>17194</v>
      </c>
      <c r="C6465" s="251" t="s">
        <v>9954</v>
      </c>
      <c r="D6465" s="251" t="s">
        <v>9272</v>
      </c>
      <c r="E6465" s="251" t="s">
        <v>15248</v>
      </c>
      <c r="F6465" s="251" t="s">
        <v>9976</v>
      </c>
      <c r="G6465" s="251" t="s">
        <v>285</v>
      </c>
      <c r="H6465" s="251" t="s">
        <v>5102</v>
      </c>
      <c r="I6465" s="257" t="str">
        <f t="shared" si="400"/>
        <v>-00001</v>
      </c>
      <c r="J6465" s="251">
        <v>1</v>
      </c>
      <c r="K6465" s="251">
        <v>1</v>
      </c>
      <c r="M6465" s="251" t="s">
        <v>9958</v>
      </c>
      <c r="N6465" s="251" t="s">
        <v>16737</v>
      </c>
      <c r="O6465" s="251">
        <v>1</v>
      </c>
      <c r="Q6465" s="251" t="s">
        <v>17194</v>
      </c>
      <c r="R6465" s="251" t="s">
        <v>9960</v>
      </c>
      <c r="S6465" s="251" t="s">
        <v>284</v>
      </c>
      <c r="T6465" s="251" t="str">
        <f t="shared" si="402"/>
        <v>I0306282811700K520</v>
      </c>
      <c r="W6465" s="251" t="str">
        <f t="shared" si="403"/>
        <v>I030628281170-0K520</v>
      </c>
    </row>
    <row r="6466" spans="1:23" x14ac:dyDescent="0.3">
      <c r="A6466" s="256" t="str">
        <f t="shared" si="401"/>
        <v>I0306282-811700K580-00025</v>
      </c>
      <c r="B6466" s="251" t="s">
        <v>17195</v>
      </c>
      <c r="C6466" s="251" t="s">
        <v>9954</v>
      </c>
      <c r="D6466" s="251" t="s">
        <v>9272</v>
      </c>
      <c r="E6466" s="251" t="s">
        <v>15248</v>
      </c>
      <c r="F6466" s="251" t="s">
        <v>9978</v>
      </c>
      <c r="G6466" s="251" t="s">
        <v>442</v>
      </c>
      <c r="H6466" s="251" t="s">
        <v>5102</v>
      </c>
      <c r="I6466" s="257" t="str">
        <f t="shared" si="400"/>
        <v>-00025</v>
      </c>
      <c r="J6466" s="251">
        <v>25</v>
      </c>
      <c r="K6466" s="251">
        <v>25</v>
      </c>
      <c r="M6466" s="251" t="s">
        <v>9958</v>
      </c>
      <c r="N6466" s="251" t="s">
        <v>16737</v>
      </c>
      <c r="O6466" s="251">
        <v>25</v>
      </c>
      <c r="Q6466" s="251" t="s">
        <v>17195</v>
      </c>
      <c r="R6466" s="251" t="s">
        <v>9960</v>
      </c>
      <c r="S6466" s="251" t="s">
        <v>441</v>
      </c>
      <c r="T6466" s="251" t="str">
        <f t="shared" si="402"/>
        <v>I0306282811700K580</v>
      </c>
      <c r="W6466" s="251" t="str">
        <f t="shared" si="403"/>
        <v>I030628281170-0K580</v>
      </c>
    </row>
    <row r="6467" spans="1:23" x14ac:dyDescent="0.3">
      <c r="A6467" s="256" t="str">
        <f t="shared" si="401"/>
        <v>I0306282-811700K590-00001</v>
      </c>
      <c r="B6467" s="251" t="s">
        <v>9274</v>
      </c>
      <c r="C6467" s="251" t="s">
        <v>9954</v>
      </c>
      <c r="D6467" s="251" t="s">
        <v>9272</v>
      </c>
      <c r="E6467" s="251" t="s">
        <v>15248</v>
      </c>
      <c r="F6467" s="251" t="s">
        <v>9980</v>
      </c>
      <c r="G6467" s="251" t="s">
        <v>422</v>
      </c>
      <c r="H6467" s="251" t="s">
        <v>5102</v>
      </c>
      <c r="I6467" s="257" t="str">
        <f t="shared" si="400"/>
        <v>-00001</v>
      </c>
      <c r="J6467" s="251">
        <v>1</v>
      </c>
      <c r="K6467" s="251">
        <v>1</v>
      </c>
      <c r="M6467" s="251" t="s">
        <v>9958</v>
      </c>
      <c r="N6467" s="251" t="s">
        <v>16737</v>
      </c>
      <c r="O6467" s="251">
        <v>1</v>
      </c>
      <c r="Q6467" s="251" t="s">
        <v>9274</v>
      </c>
      <c r="R6467" s="251" t="s">
        <v>9960</v>
      </c>
      <c r="S6467" s="251" t="s">
        <v>421</v>
      </c>
      <c r="T6467" s="251" t="str">
        <f t="shared" si="402"/>
        <v>I0306282811700K590</v>
      </c>
      <c r="W6467" s="251" t="str">
        <f t="shared" si="403"/>
        <v>I030628281170-0K590</v>
      </c>
    </row>
    <row r="6468" spans="1:23" x14ac:dyDescent="0.3">
      <c r="A6468" s="256" t="str">
        <f t="shared" si="401"/>
        <v>I0306282-815500D891-00001</v>
      </c>
      <c r="B6468" s="251" t="s">
        <v>17196</v>
      </c>
      <c r="C6468" s="251" t="s">
        <v>9954</v>
      </c>
      <c r="D6468" s="251" t="s">
        <v>9272</v>
      </c>
      <c r="E6468" s="251" t="s">
        <v>15248</v>
      </c>
      <c r="F6468" s="251" t="s">
        <v>9982</v>
      </c>
      <c r="G6468" s="251" t="s">
        <v>3354</v>
      </c>
      <c r="H6468" s="251" t="s">
        <v>5202</v>
      </c>
      <c r="I6468" s="257" t="str">
        <f t="shared" si="400"/>
        <v>-00001</v>
      </c>
      <c r="J6468" s="251">
        <v>1</v>
      </c>
      <c r="K6468" s="251">
        <v>1</v>
      </c>
      <c r="M6468" s="251" t="s">
        <v>9958</v>
      </c>
      <c r="N6468" s="251" t="s">
        <v>16737</v>
      </c>
      <c r="O6468" s="251">
        <v>1</v>
      </c>
      <c r="Q6468" s="251" t="s">
        <v>17196</v>
      </c>
      <c r="R6468" s="251" t="s">
        <v>9960</v>
      </c>
      <c r="S6468" s="251" t="s">
        <v>3353</v>
      </c>
      <c r="T6468" s="251" t="str">
        <f t="shared" si="402"/>
        <v>I0306282815500D891</v>
      </c>
      <c r="W6468" s="251" t="str">
        <f t="shared" si="403"/>
        <v>I030628281550-0D891</v>
      </c>
    </row>
    <row r="6469" spans="1:23" x14ac:dyDescent="0.3">
      <c r="A6469" s="256" t="str">
        <f t="shared" si="401"/>
        <v>I0306282-815500K210-00001</v>
      </c>
      <c r="B6469" s="251" t="s">
        <v>17197</v>
      </c>
      <c r="C6469" s="251" t="s">
        <v>9954</v>
      </c>
      <c r="D6469" s="251" t="s">
        <v>9272</v>
      </c>
      <c r="E6469" s="251" t="s">
        <v>15248</v>
      </c>
      <c r="F6469" s="251" t="s">
        <v>9984</v>
      </c>
      <c r="G6469" s="251" t="s">
        <v>654</v>
      </c>
      <c r="H6469" s="251" t="s">
        <v>5202</v>
      </c>
      <c r="I6469" s="257" t="str">
        <f t="shared" si="400"/>
        <v>-00001</v>
      </c>
      <c r="J6469" s="251">
        <v>1</v>
      </c>
      <c r="K6469" s="251">
        <v>1</v>
      </c>
      <c r="M6469" s="251" t="s">
        <v>9958</v>
      </c>
      <c r="N6469" s="251" t="s">
        <v>16737</v>
      </c>
      <c r="O6469" s="251">
        <v>1</v>
      </c>
      <c r="Q6469" s="251" t="s">
        <v>17197</v>
      </c>
      <c r="R6469" s="251" t="s">
        <v>9960</v>
      </c>
      <c r="S6469" s="251" t="s">
        <v>653</v>
      </c>
      <c r="T6469" s="251" t="str">
        <f t="shared" si="402"/>
        <v>I0306282815500K210</v>
      </c>
      <c r="W6469" s="251" t="str">
        <f t="shared" si="403"/>
        <v>I030628281550-0K210</v>
      </c>
    </row>
    <row r="6470" spans="1:23" x14ac:dyDescent="0.3">
      <c r="A6470" s="256" t="str">
        <f t="shared" si="401"/>
        <v>I0306282-815500K240-00008</v>
      </c>
      <c r="B6470" s="251" t="s">
        <v>17198</v>
      </c>
      <c r="C6470" s="251" t="s">
        <v>9954</v>
      </c>
      <c r="D6470" s="251" t="s">
        <v>9272</v>
      </c>
      <c r="E6470" s="251" t="s">
        <v>15248</v>
      </c>
      <c r="F6470" s="251" t="s">
        <v>9986</v>
      </c>
      <c r="G6470" s="251" t="s">
        <v>727</v>
      </c>
      <c r="H6470" s="251" t="s">
        <v>5202</v>
      </c>
      <c r="I6470" s="257" t="str">
        <f t="shared" ref="I6470:I6533" si="404">+IF(AND(O6470&lt;10),$B$2&amp;O6470,IF(AND(O6470&gt;9,O6470&lt;=99),$B$3&amp;O6470,IF(AND(O6470&gt;99,L95427&lt;1000),$B$4&amp;O6470,IF(AND(O6470&gt;999),$B$5&amp;7))))</f>
        <v>-00008</v>
      </c>
      <c r="J6470" s="251">
        <v>8</v>
      </c>
      <c r="K6470" s="251">
        <v>8</v>
      </c>
      <c r="M6470" s="251" t="s">
        <v>9958</v>
      </c>
      <c r="N6470" s="251" t="s">
        <v>16737</v>
      </c>
      <c r="O6470" s="251">
        <v>8</v>
      </c>
      <c r="Q6470" s="251" t="s">
        <v>17198</v>
      </c>
      <c r="R6470" s="251" t="s">
        <v>9960</v>
      </c>
      <c r="S6470" s="251" t="s">
        <v>726</v>
      </c>
      <c r="T6470" s="251" t="str">
        <f t="shared" si="402"/>
        <v>I0306282815500K240</v>
      </c>
      <c r="W6470" s="251" t="str">
        <f t="shared" si="403"/>
        <v>I030628281550-0K240</v>
      </c>
    </row>
    <row r="6471" spans="1:23" x14ac:dyDescent="0.3">
      <c r="A6471" s="256" t="str">
        <f t="shared" si="401"/>
        <v>I0306282-815510K240-00006</v>
      </c>
      <c r="B6471" s="251" t="s">
        <v>17199</v>
      </c>
      <c r="C6471" s="251" t="s">
        <v>9954</v>
      </c>
      <c r="D6471" s="251" t="s">
        <v>9272</v>
      </c>
      <c r="E6471" s="251" t="s">
        <v>15248</v>
      </c>
      <c r="F6471" s="251" t="s">
        <v>9988</v>
      </c>
      <c r="G6471" s="251" t="s">
        <v>740</v>
      </c>
      <c r="H6471" s="251" t="s">
        <v>3436</v>
      </c>
      <c r="I6471" s="257" t="str">
        <f t="shared" si="404"/>
        <v>-00006</v>
      </c>
      <c r="J6471" s="251">
        <v>6</v>
      </c>
      <c r="K6471" s="251">
        <v>6</v>
      </c>
      <c r="M6471" s="251" t="s">
        <v>9958</v>
      </c>
      <c r="N6471" s="251" t="s">
        <v>16737</v>
      </c>
      <c r="O6471" s="251">
        <v>6</v>
      </c>
      <c r="Q6471" s="251" t="s">
        <v>17199</v>
      </c>
      <c r="R6471" s="251" t="s">
        <v>9960</v>
      </c>
      <c r="S6471" s="251" t="s">
        <v>9</v>
      </c>
      <c r="T6471" s="251" t="str">
        <f t="shared" si="402"/>
        <v>I0306282815510K240</v>
      </c>
      <c r="W6471" s="251" t="str">
        <f t="shared" si="403"/>
        <v>I030628281551-0K240</v>
      </c>
    </row>
    <row r="6472" spans="1:23" x14ac:dyDescent="0.3">
      <c r="A6472" s="256" t="str">
        <f t="shared" ref="A6472:A6535" si="405">D6472&amp;$A$6&amp;S6472&amp;I6472</f>
        <v>I0306282-815600D890-00001</v>
      </c>
      <c r="B6472" s="251" t="s">
        <v>17200</v>
      </c>
      <c r="C6472" s="251" t="s">
        <v>9954</v>
      </c>
      <c r="D6472" s="251" t="s">
        <v>9272</v>
      </c>
      <c r="E6472" s="251" t="s">
        <v>15248</v>
      </c>
      <c r="F6472" s="251" t="s">
        <v>9990</v>
      </c>
      <c r="G6472" s="251" t="s">
        <v>823</v>
      </c>
      <c r="H6472" s="251" t="s">
        <v>5204</v>
      </c>
      <c r="I6472" s="257" t="str">
        <f t="shared" si="404"/>
        <v>-00001</v>
      </c>
      <c r="J6472" s="251">
        <v>1</v>
      </c>
      <c r="K6472" s="251">
        <v>1</v>
      </c>
      <c r="M6472" s="251" t="s">
        <v>9993</v>
      </c>
      <c r="N6472" s="251" t="s">
        <v>16737</v>
      </c>
      <c r="O6472" s="251">
        <v>1</v>
      </c>
      <c r="Q6472" s="251" t="s">
        <v>17200</v>
      </c>
      <c r="R6472" s="251" t="s">
        <v>9960</v>
      </c>
      <c r="S6472" s="251" t="s">
        <v>822</v>
      </c>
      <c r="T6472" s="251" t="str">
        <f t="shared" si="402"/>
        <v>I0306282815600D890</v>
      </c>
      <c r="W6472" s="251" t="str">
        <f t="shared" si="403"/>
        <v>I030628281560-0D890</v>
      </c>
    </row>
    <row r="6473" spans="1:23" x14ac:dyDescent="0.3">
      <c r="A6473" s="256" t="str">
        <f t="shared" si="405"/>
        <v>I0306282-815600K210-00005</v>
      </c>
      <c r="B6473" s="251" t="s">
        <v>17201</v>
      </c>
      <c r="C6473" s="251" t="s">
        <v>9954</v>
      </c>
      <c r="D6473" s="251" t="s">
        <v>9272</v>
      </c>
      <c r="E6473" s="251" t="s">
        <v>15248</v>
      </c>
      <c r="F6473" s="251" t="s">
        <v>9992</v>
      </c>
      <c r="G6473" s="251" t="s">
        <v>670</v>
      </c>
      <c r="H6473" s="251" t="s">
        <v>5204</v>
      </c>
      <c r="I6473" s="257" t="str">
        <f t="shared" si="404"/>
        <v>-00005</v>
      </c>
      <c r="J6473" s="251">
        <v>5</v>
      </c>
      <c r="K6473" s="251">
        <v>5</v>
      </c>
      <c r="M6473" s="251" t="s">
        <v>9958</v>
      </c>
      <c r="N6473" s="251" t="s">
        <v>16737</v>
      </c>
      <c r="O6473" s="251">
        <v>5</v>
      </c>
      <c r="Q6473" s="251" t="s">
        <v>17201</v>
      </c>
      <c r="R6473" s="251" t="s">
        <v>9960</v>
      </c>
      <c r="S6473" s="251" t="s">
        <v>13</v>
      </c>
      <c r="T6473" s="251" t="str">
        <f t="shared" ref="T6473:T6536" si="406">+D6473&amp;S6473</f>
        <v>I0306282815600K210</v>
      </c>
      <c r="W6473" s="251" t="str">
        <f t="shared" ref="W6473:W6536" si="407">D6473&amp;G6473</f>
        <v>I030628281560-0K210</v>
      </c>
    </row>
    <row r="6474" spans="1:23" x14ac:dyDescent="0.3">
      <c r="A6474" s="256" t="str">
        <f t="shared" si="405"/>
        <v>I0306282-815600K240-00007</v>
      </c>
      <c r="B6474" s="251" t="s">
        <v>17202</v>
      </c>
      <c r="C6474" s="251" t="s">
        <v>9954</v>
      </c>
      <c r="D6474" s="251" t="s">
        <v>9272</v>
      </c>
      <c r="E6474" s="251" t="s">
        <v>15248</v>
      </c>
      <c r="F6474" s="251" t="s">
        <v>9995</v>
      </c>
      <c r="G6474" s="251" t="s">
        <v>744</v>
      </c>
      <c r="H6474" s="251" t="s">
        <v>5204</v>
      </c>
      <c r="I6474" s="257" t="str">
        <f t="shared" si="404"/>
        <v>-00007</v>
      </c>
      <c r="J6474" s="251">
        <v>7</v>
      </c>
      <c r="K6474" s="251">
        <v>7</v>
      </c>
      <c r="M6474" s="251" t="s">
        <v>9958</v>
      </c>
      <c r="N6474" s="251" t="s">
        <v>16737</v>
      </c>
      <c r="O6474" s="251">
        <v>7</v>
      </c>
      <c r="Q6474" s="251" t="s">
        <v>17202</v>
      </c>
      <c r="R6474" s="251" t="s">
        <v>9960</v>
      </c>
      <c r="S6474" s="251" t="s">
        <v>743</v>
      </c>
      <c r="T6474" s="251" t="str">
        <f t="shared" si="406"/>
        <v>I0306282815600K240</v>
      </c>
      <c r="W6474" s="251" t="str">
        <f t="shared" si="407"/>
        <v>I030628281560-0K240</v>
      </c>
    </row>
    <row r="6475" spans="1:23" x14ac:dyDescent="0.3">
      <c r="A6475" s="256" t="str">
        <f t="shared" si="405"/>
        <v>I0306282-815610K240-00015</v>
      </c>
      <c r="B6475" s="251" t="s">
        <v>17203</v>
      </c>
      <c r="C6475" s="251" t="s">
        <v>9954</v>
      </c>
      <c r="D6475" s="251" t="s">
        <v>9272</v>
      </c>
      <c r="E6475" s="251" t="s">
        <v>15248</v>
      </c>
      <c r="F6475" s="251" t="s">
        <v>9997</v>
      </c>
      <c r="G6475" s="251" t="s">
        <v>753</v>
      </c>
      <c r="H6475" s="251" t="s">
        <v>3443</v>
      </c>
      <c r="I6475" s="257" t="str">
        <f t="shared" si="404"/>
        <v>-00015</v>
      </c>
      <c r="J6475" s="251">
        <v>15</v>
      </c>
      <c r="K6475" s="251">
        <v>15</v>
      </c>
      <c r="M6475" s="251" t="s">
        <v>9958</v>
      </c>
      <c r="N6475" s="251" t="s">
        <v>16737</v>
      </c>
      <c r="O6475" s="251">
        <v>15</v>
      </c>
      <c r="Q6475" s="251" t="s">
        <v>17203</v>
      </c>
      <c r="R6475" s="251" t="s">
        <v>9960</v>
      </c>
      <c r="S6475" s="251" t="s">
        <v>10</v>
      </c>
      <c r="T6475" s="251" t="str">
        <f t="shared" si="406"/>
        <v>I0306282815610K240</v>
      </c>
      <c r="W6475" s="251" t="str">
        <f t="shared" si="407"/>
        <v>I030628281561-0K240</v>
      </c>
    </row>
    <row r="6476" spans="1:23" x14ac:dyDescent="0.3">
      <c r="A6476" s="256" t="str">
        <f t="shared" si="405"/>
        <v>I0306282-815800K050-00002</v>
      </c>
      <c r="B6476" s="251" t="s">
        <v>17204</v>
      </c>
      <c r="C6476" s="251" t="s">
        <v>9954</v>
      </c>
      <c r="D6476" s="251" t="s">
        <v>9272</v>
      </c>
      <c r="E6476" s="251" t="s">
        <v>15248</v>
      </c>
      <c r="F6476" s="251" t="s">
        <v>10000</v>
      </c>
      <c r="G6476" s="251" t="s">
        <v>756</v>
      </c>
      <c r="H6476" s="251" t="s">
        <v>758</v>
      </c>
      <c r="I6476" s="257" t="str">
        <f t="shared" si="404"/>
        <v>-00002</v>
      </c>
      <c r="J6476" s="251">
        <v>2</v>
      </c>
      <c r="K6476" s="251">
        <v>2</v>
      </c>
      <c r="M6476" s="251" t="s">
        <v>9958</v>
      </c>
      <c r="N6476" s="251" t="s">
        <v>16737</v>
      </c>
      <c r="O6476" s="251">
        <v>2</v>
      </c>
      <c r="Q6476" s="251" t="s">
        <v>17204</v>
      </c>
      <c r="R6476" s="251" t="s">
        <v>9960</v>
      </c>
      <c r="S6476" s="251" t="s">
        <v>6</v>
      </c>
      <c r="T6476" s="251" t="str">
        <f t="shared" si="406"/>
        <v>I0306282815800K050</v>
      </c>
      <c r="W6476" s="251" t="str">
        <f t="shared" si="407"/>
        <v>I030628281580-0K050</v>
      </c>
    </row>
    <row r="6477" spans="1:23" x14ac:dyDescent="0.3">
      <c r="A6477" s="256" t="str">
        <f t="shared" si="405"/>
        <v>I0306282-815800K260-00001</v>
      </c>
      <c r="B6477" s="251" t="s">
        <v>17205</v>
      </c>
      <c r="C6477" s="251" t="s">
        <v>9954</v>
      </c>
      <c r="D6477" s="251" t="s">
        <v>9272</v>
      </c>
      <c r="E6477" s="251" t="s">
        <v>15248</v>
      </c>
      <c r="F6477" s="251" t="s">
        <v>10002</v>
      </c>
      <c r="G6477" s="251" t="s">
        <v>3387</v>
      </c>
      <c r="H6477" s="251" t="s">
        <v>758</v>
      </c>
      <c r="I6477" s="257" t="str">
        <f t="shared" si="404"/>
        <v>-00001</v>
      </c>
      <c r="J6477" s="251">
        <v>1</v>
      </c>
      <c r="K6477" s="251">
        <v>1</v>
      </c>
      <c r="M6477" s="251" t="s">
        <v>9993</v>
      </c>
      <c r="N6477" s="251" t="s">
        <v>16737</v>
      </c>
      <c r="O6477" s="251">
        <v>1</v>
      </c>
      <c r="Q6477" s="251" t="s">
        <v>17205</v>
      </c>
      <c r="R6477" s="251" t="s">
        <v>9960</v>
      </c>
      <c r="S6477" s="251" t="s">
        <v>3374</v>
      </c>
      <c r="T6477" s="251" t="str">
        <f t="shared" si="406"/>
        <v>I0306282815800K260</v>
      </c>
      <c r="W6477" s="251" t="str">
        <f t="shared" si="407"/>
        <v>I030628281580-0K260</v>
      </c>
    </row>
    <row r="6478" spans="1:23" x14ac:dyDescent="0.3">
      <c r="A6478" s="256" t="str">
        <f t="shared" si="405"/>
        <v>I0306282-815810K050-00008</v>
      </c>
      <c r="B6478" s="251" t="s">
        <v>17206</v>
      </c>
      <c r="C6478" s="251" t="s">
        <v>9954</v>
      </c>
      <c r="D6478" s="251" t="s">
        <v>9272</v>
      </c>
      <c r="E6478" s="251" t="s">
        <v>15248</v>
      </c>
      <c r="F6478" s="251" t="s">
        <v>10005</v>
      </c>
      <c r="G6478" s="251" t="s">
        <v>763</v>
      </c>
      <c r="H6478" s="251" t="s">
        <v>5218</v>
      </c>
      <c r="I6478" s="257" t="str">
        <f t="shared" si="404"/>
        <v>-00008</v>
      </c>
      <c r="J6478" s="251">
        <v>8</v>
      </c>
      <c r="K6478" s="251">
        <v>8</v>
      </c>
      <c r="M6478" s="251" t="s">
        <v>9958</v>
      </c>
      <c r="N6478" s="251" t="s">
        <v>16737</v>
      </c>
      <c r="O6478" s="251">
        <v>8</v>
      </c>
      <c r="Q6478" s="251" t="s">
        <v>17206</v>
      </c>
      <c r="R6478" s="251" t="s">
        <v>9960</v>
      </c>
      <c r="S6478" s="251" t="s">
        <v>762</v>
      </c>
      <c r="T6478" s="251" t="str">
        <f t="shared" si="406"/>
        <v>I0306282815810K050</v>
      </c>
      <c r="W6478" s="251" t="str">
        <f t="shared" si="407"/>
        <v>I030628281581-0K050</v>
      </c>
    </row>
    <row r="6479" spans="1:23" x14ac:dyDescent="0.3">
      <c r="A6479" s="256" t="str">
        <f t="shared" si="405"/>
        <v>I0306282-815900K050-00002</v>
      </c>
      <c r="B6479" s="251" t="s">
        <v>17207</v>
      </c>
      <c r="C6479" s="251" t="s">
        <v>9954</v>
      </c>
      <c r="D6479" s="251" t="s">
        <v>9272</v>
      </c>
      <c r="E6479" s="251" t="s">
        <v>15248</v>
      </c>
      <c r="F6479" s="251" t="s">
        <v>10009</v>
      </c>
      <c r="G6479" s="251" t="s">
        <v>767</v>
      </c>
      <c r="H6479" s="251" t="s">
        <v>770</v>
      </c>
      <c r="I6479" s="257" t="str">
        <f t="shared" si="404"/>
        <v>-00002</v>
      </c>
      <c r="J6479" s="251">
        <v>2</v>
      </c>
      <c r="K6479" s="251">
        <v>2</v>
      </c>
      <c r="M6479" s="251" t="s">
        <v>9958</v>
      </c>
      <c r="N6479" s="251" t="s">
        <v>16737</v>
      </c>
      <c r="O6479" s="251">
        <v>2</v>
      </c>
      <c r="Q6479" s="251" t="s">
        <v>17207</v>
      </c>
      <c r="R6479" s="251" t="s">
        <v>9960</v>
      </c>
      <c r="S6479" s="251" t="s">
        <v>766</v>
      </c>
      <c r="T6479" s="251" t="str">
        <f t="shared" si="406"/>
        <v>I0306282815900K050</v>
      </c>
      <c r="W6479" s="251" t="str">
        <f t="shared" si="407"/>
        <v>I030628281590-0K050</v>
      </c>
    </row>
    <row r="6480" spans="1:23" x14ac:dyDescent="0.3">
      <c r="A6480" s="256" t="str">
        <f t="shared" si="405"/>
        <v>I0306282-815900K260-00002</v>
      </c>
      <c r="B6480" s="251" t="s">
        <v>17208</v>
      </c>
      <c r="C6480" s="251" t="s">
        <v>9954</v>
      </c>
      <c r="D6480" s="251" t="s">
        <v>9272</v>
      </c>
      <c r="E6480" s="251" t="s">
        <v>15248</v>
      </c>
      <c r="F6480" s="251" t="s">
        <v>10012</v>
      </c>
      <c r="G6480" s="251" t="s">
        <v>3388</v>
      </c>
      <c r="H6480" s="251" t="s">
        <v>770</v>
      </c>
      <c r="I6480" s="257" t="str">
        <f t="shared" si="404"/>
        <v>-00002</v>
      </c>
      <c r="J6480" s="251">
        <v>2</v>
      </c>
      <c r="K6480" s="251">
        <v>2</v>
      </c>
      <c r="M6480" s="251" t="s">
        <v>9993</v>
      </c>
      <c r="N6480" s="251" t="s">
        <v>16737</v>
      </c>
      <c r="O6480" s="251">
        <v>2</v>
      </c>
      <c r="Q6480" s="251" t="s">
        <v>17208</v>
      </c>
      <c r="R6480" s="251" t="s">
        <v>9960</v>
      </c>
      <c r="S6480" s="251" t="s">
        <v>3377</v>
      </c>
      <c r="T6480" s="251" t="str">
        <f t="shared" si="406"/>
        <v>I0306282815900K260</v>
      </c>
      <c r="W6480" s="251" t="str">
        <f t="shared" si="407"/>
        <v>I030628281590-0K260</v>
      </c>
    </row>
    <row r="6481" spans="1:23" x14ac:dyDescent="0.3">
      <c r="A6481" s="256" t="str">
        <f t="shared" si="405"/>
        <v>I0306282-815910K050-00008</v>
      </c>
      <c r="B6481" s="251" t="s">
        <v>17209</v>
      </c>
      <c r="C6481" s="251" t="s">
        <v>9954</v>
      </c>
      <c r="D6481" s="251" t="s">
        <v>9272</v>
      </c>
      <c r="E6481" s="251" t="s">
        <v>15248</v>
      </c>
      <c r="F6481" s="251" t="s">
        <v>10188</v>
      </c>
      <c r="G6481" s="251" t="s">
        <v>777</v>
      </c>
      <c r="H6481" s="251" t="s">
        <v>5219</v>
      </c>
      <c r="I6481" s="257" t="str">
        <f t="shared" si="404"/>
        <v>-00008</v>
      </c>
      <c r="J6481" s="251">
        <v>8</v>
      </c>
      <c r="K6481" s="251">
        <v>8</v>
      </c>
      <c r="M6481" s="251" t="s">
        <v>9958</v>
      </c>
      <c r="N6481" s="251" t="s">
        <v>16737</v>
      </c>
      <c r="O6481" s="251">
        <v>8</v>
      </c>
      <c r="Q6481" s="251" t="s">
        <v>17209</v>
      </c>
      <c r="R6481" s="251" t="s">
        <v>9960</v>
      </c>
      <c r="S6481" s="251" t="s">
        <v>776</v>
      </c>
      <c r="T6481" s="251" t="str">
        <f t="shared" si="406"/>
        <v>I0306282815910K050</v>
      </c>
      <c r="W6481" s="251" t="str">
        <f t="shared" si="407"/>
        <v>I030628281591-0K050</v>
      </c>
    </row>
    <row r="6482" spans="1:23" x14ac:dyDescent="0.3">
      <c r="A6482" s="256" t="str">
        <f t="shared" si="405"/>
        <v>I0306282-9098113087-00006</v>
      </c>
      <c r="B6482" s="251" t="s">
        <v>17210</v>
      </c>
      <c r="C6482" s="251" t="s">
        <v>9954</v>
      </c>
      <c r="D6482" s="251" t="s">
        <v>9272</v>
      </c>
      <c r="E6482" s="251" t="s">
        <v>15248</v>
      </c>
      <c r="F6482" s="251" t="s">
        <v>10190</v>
      </c>
      <c r="G6482" s="251" t="s">
        <v>939</v>
      </c>
      <c r="H6482" s="251" t="s">
        <v>3393</v>
      </c>
      <c r="I6482" s="257" t="str">
        <f t="shared" si="404"/>
        <v>-00006</v>
      </c>
      <c r="J6482" s="251">
        <v>6</v>
      </c>
      <c r="K6482" s="251">
        <v>6</v>
      </c>
      <c r="M6482" s="251" t="s">
        <v>10003</v>
      </c>
      <c r="N6482" s="251" t="s">
        <v>16737</v>
      </c>
      <c r="O6482" s="251">
        <v>6</v>
      </c>
      <c r="Q6482" s="251" t="s">
        <v>17210</v>
      </c>
      <c r="R6482" s="251" t="s">
        <v>9960</v>
      </c>
      <c r="S6482" s="251">
        <v>9098113087</v>
      </c>
      <c r="T6482" s="251" t="str">
        <f t="shared" si="406"/>
        <v>I03062829098113087</v>
      </c>
      <c r="W6482" s="251" t="str">
        <f t="shared" si="407"/>
        <v>I030628290981-13087</v>
      </c>
    </row>
    <row r="6483" spans="1:23" x14ac:dyDescent="0.3">
      <c r="A6483" s="256" t="str">
        <f t="shared" si="405"/>
        <v>I0306282-9098114011-00001</v>
      </c>
      <c r="B6483" s="251" t="s">
        <v>17211</v>
      </c>
      <c r="C6483" s="251" t="s">
        <v>9954</v>
      </c>
      <c r="D6483" s="251" t="s">
        <v>9272</v>
      </c>
      <c r="E6483" s="251" t="s">
        <v>15248</v>
      </c>
      <c r="F6483" s="251" t="s">
        <v>10192</v>
      </c>
      <c r="G6483" s="251" t="s">
        <v>930</v>
      </c>
      <c r="H6483" s="251" t="s">
        <v>10720</v>
      </c>
      <c r="I6483" s="257" t="str">
        <f t="shared" si="404"/>
        <v>-00001</v>
      </c>
      <c r="J6483" s="251">
        <v>1</v>
      </c>
      <c r="K6483" s="251">
        <v>1</v>
      </c>
      <c r="M6483" s="251" t="s">
        <v>10007</v>
      </c>
      <c r="N6483" s="251" t="s">
        <v>16737</v>
      </c>
      <c r="O6483" s="251">
        <v>1</v>
      </c>
      <c r="Q6483" s="251" t="s">
        <v>17211</v>
      </c>
      <c r="R6483" s="251" t="s">
        <v>9960</v>
      </c>
      <c r="S6483" s="251">
        <v>9098114011</v>
      </c>
      <c r="T6483" s="251" t="str">
        <f t="shared" si="406"/>
        <v>I03062829098114011</v>
      </c>
      <c r="W6483" s="251" t="str">
        <f t="shared" si="407"/>
        <v>I030628290981-14011</v>
      </c>
    </row>
    <row r="6484" spans="1:23" x14ac:dyDescent="0.3">
      <c r="A6484" s="256" t="str">
        <f t="shared" si="405"/>
        <v>I0306282-9098122003-00003</v>
      </c>
      <c r="B6484" s="251" t="s">
        <v>17212</v>
      </c>
      <c r="C6484" s="251" t="s">
        <v>9954</v>
      </c>
      <c r="D6484" s="251" t="s">
        <v>9272</v>
      </c>
      <c r="E6484" s="251" t="s">
        <v>15248</v>
      </c>
      <c r="F6484" s="251" t="s">
        <v>10194</v>
      </c>
      <c r="G6484" s="251" t="s">
        <v>926</v>
      </c>
      <c r="H6484" s="251" t="s">
        <v>1564</v>
      </c>
      <c r="I6484" s="257" t="str">
        <f t="shared" si="404"/>
        <v>-00003</v>
      </c>
      <c r="J6484" s="251">
        <v>3</v>
      </c>
      <c r="K6484" s="251">
        <v>3</v>
      </c>
      <c r="M6484" s="251" t="s">
        <v>10003</v>
      </c>
      <c r="N6484" s="251" t="s">
        <v>16737</v>
      </c>
      <c r="O6484" s="251">
        <v>3</v>
      </c>
      <c r="Q6484" s="251" t="s">
        <v>17212</v>
      </c>
      <c r="R6484" s="251" t="s">
        <v>9960</v>
      </c>
      <c r="S6484" s="251">
        <v>9098122003</v>
      </c>
      <c r="T6484" s="251" t="str">
        <f t="shared" si="406"/>
        <v>I03062829098122003</v>
      </c>
      <c r="W6484" s="251" t="str">
        <f t="shared" si="407"/>
        <v>I030628290981-22003</v>
      </c>
    </row>
    <row r="6485" spans="1:23" x14ac:dyDescent="0.3">
      <c r="A6485" s="256" t="str">
        <f t="shared" si="405"/>
        <v>I0306282-9913211210-00036</v>
      </c>
      <c r="B6485" s="251" t="s">
        <v>17213</v>
      </c>
      <c r="C6485" s="251" t="s">
        <v>9954</v>
      </c>
      <c r="D6485" s="251" t="s">
        <v>9272</v>
      </c>
      <c r="E6485" s="251" t="s">
        <v>15248</v>
      </c>
      <c r="F6485" s="251" t="s">
        <v>10196</v>
      </c>
      <c r="G6485" s="251" t="s">
        <v>924</v>
      </c>
      <c r="H6485" s="251" t="s">
        <v>10006</v>
      </c>
      <c r="I6485" s="257" t="str">
        <f t="shared" si="404"/>
        <v>-00036</v>
      </c>
      <c r="J6485" s="251">
        <v>36</v>
      </c>
      <c r="K6485" s="251">
        <v>36</v>
      </c>
      <c r="M6485" s="251" t="s">
        <v>10007</v>
      </c>
      <c r="N6485" s="251" t="s">
        <v>16737</v>
      </c>
      <c r="O6485" s="251">
        <v>36</v>
      </c>
      <c r="Q6485" s="251" t="s">
        <v>17213</v>
      </c>
      <c r="R6485" s="251" t="s">
        <v>9960</v>
      </c>
      <c r="S6485" s="251">
        <v>9913211210</v>
      </c>
      <c r="T6485" s="251" t="str">
        <f t="shared" si="406"/>
        <v>I03062829913211210</v>
      </c>
      <c r="W6485" s="251" t="str">
        <f t="shared" si="407"/>
        <v>I030628299132-11210</v>
      </c>
    </row>
    <row r="6486" spans="1:23" x14ac:dyDescent="0.3">
      <c r="A6486" s="256" t="str">
        <f t="shared" si="405"/>
        <v>I0306282-9913212050-00275</v>
      </c>
      <c r="B6486" s="251" t="s">
        <v>17214</v>
      </c>
      <c r="C6486" s="251" t="s">
        <v>9954</v>
      </c>
      <c r="D6486" s="251" t="s">
        <v>9272</v>
      </c>
      <c r="E6486" s="251" t="s">
        <v>15248</v>
      </c>
      <c r="F6486" s="251" t="s">
        <v>10198</v>
      </c>
      <c r="G6486" s="251" t="s">
        <v>946</v>
      </c>
      <c r="H6486" s="251" t="s">
        <v>10010</v>
      </c>
      <c r="I6486" s="257" t="str">
        <f t="shared" si="404"/>
        <v>-00275</v>
      </c>
      <c r="J6486" s="251">
        <v>275</v>
      </c>
      <c r="K6486" s="251">
        <v>275</v>
      </c>
      <c r="M6486" s="251" t="s">
        <v>10007</v>
      </c>
      <c r="N6486" s="251" t="s">
        <v>16737</v>
      </c>
      <c r="O6486" s="251">
        <v>275</v>
      </c>
      <c r="Q6486" s="251" t="s">
        <v>17214</v>
      </c>
      <c r="R6486" s="251" t="s">
        <v>9960</v>
      </c>
      <c r="S6486" s="251">
        <v>9913212050</v>
      </c>
      <c r="T6486" s="251" t="str">
        <f t="shared" si="406"/>
        <v>I03062829913212050</v>
      </c>
      <c r="W6486" s="251" t="str">
        <f t="shared" si="407"/>
        <v>I030628299132-12050</v>
      </c>
    </row>
    <row r="6487" spans="1:23" x14ac:dyDescent="0.3">
      <c r="A6487" s="256" t="str">
        <f t="shared" si="405"/>
        <v>I0306282-9913221210-00018</v>
      </c>
      <c r="B6487" s="251" t="s">
        <v>17215</v>
      </c>
      <c r="C6487" s="251" t="s">
        <v>9954</v>
      </c>
      <c r="D6487" s="251" t="s">
        <v>9272</v>
      </c>
      <c r="E6487" s="251" t="s">
        <v>15248</v>
      </c>
      <c r="F6487" s="251" t="s">
        <v>10200</v>
      </c>
      <c r="G6487" s="251" t="s">
        <v>916</v>
      </c>
      <c r="H6487" s="251" t="s">
        <v>10013</v>
      </c>
      <c r="I6487" s="257" t="str">
        <f t="shared" si="404"/>
        <v>-00018</v>
      </c>
      <c r="J6487" s="251">
        <v>18</v>
      </c>
      <c r="K6487" s="251">
        <v>18</v>
      </c>
      <c r="M6487" s="251" t="s">
        <v>10007</v>
      </c>
      <c r="N6487" s="251" t="s">
        <v>16737</v>
      </c>
      <c r="O6487" s="251">
        <v>18</v>
      </c>
      <c r="Q6487" s="251" t="s">
        <v>17215</v>
      </c>
      <c r="R6487" s="251" t="s">
        <v>9960</v>
      </c>
      <c r="S6487" s="251">
        <v>9913221210</v>
      </c>
      <c r="T6487" s="251" t="str">
        <f t="shared" si="406"/>
        <v>I03062829913221210</v>
      </c>
      <c r="W6487" s="251" t="str">
        <f t="shared" si="407"/>
        <v>I030628299132-21210</v>
      </c>
    </row>
    <row r="6488" spans="1:23" x14ac:dyDescent="0.3">
      <c r="A6488" s="256" t="str">
        <f t="shared" si="405"/>
        <v>I0306283-811300KF21-00001</v>
      </c>
      <c r="B6488" s="251" t="s">
        <v>17216</v>
      </c>
      <c r="C6488" s="251" t="s">
        <v>9954</v>
      </c>
      <c r="D6488" s="251" t="s">
        <v>9315</v>
      </c>
      <c r="E6488" s="251" t="s">
        <v>15248</v>
      </c>
      <c r="F6488" s="251" t="s">
        <v>9957</v>
      </c>
      <c r="G6488" s="251" t="s">
        <v>521</v>
      </c>
      <c r="H6488" s="251" t="s">
        <v>5101</v>
      </c>
      <c r="I6488" s="257" t="str">
        <f t="shared" si="404"/>
        <v>-00001</v>
      </c>
      <c r="J6488" s="251">
        <v>1</v>
      </c>
      <c r="K6488" s="251">
        <v>1</v>
      </c>
      <c r="M6488" s="251" t="s">
        <v>9958</v>
      </c>
      <c r="N6488" s="251" t="s">
        <v>15610</v>
      </c>
      <c r="O6488" s="251">
        <v>1</v>
      </c>
      <c r="Q6488" s="251" t="s">
        <v>17216</v>
      </c>
      <c r="R6488" s="251" t="s">
        <v>10017</v>
      </c>
      <c r="S6488" s="251" t="s">
        <v>520</v>
      </c>
      <c r="T6488" s="251" t="str">
        <f t="shared" si="406"/>
        <v>I0306283811300KF21</v>
      </c>
      <c r="W6488" s="251" t="str">
        <f t="shared" si="407"/>
        <v>I030628381130-0KF21</v>
      </c>
    </row>
    <row r="6489" spans="1:23" x14ac:dyDescent="0.3">
      <c r="A6489" s="256" t="str">
        <f t="shared" si="405"/>
        <v>I0306283-811700K591-00006</v>
      </c>
      <c r="B6489" s="251" t="s">
        <v>9314</v>
      </c>
      <c r="C6489" s="251" t="s">
        <v>9954</v>
      </c>
      <c r="D6489" s="251" t="s">
        <v>9315</v>
      </c>
      <c r="E6489" s="251" t="s">
        <v>15248</v>
      </c>
      <c r="F6489" s="251" t="s">
        <v>9962</v>
      </c>
      <c r="G6489" s="251" t="s">
        <v>425</v>
      </c>
      <c r="H6489" s="251" t="s">
        <v>5102</v>
      </c>
      <c r="I6489" s="257" t="str">
        <f t="shared" si="404"/>
        <v>-00006</v>
      </c>
      <c r="J6489" s="251">
        <v>6</v>
      </c>
      <c r="K6489" s="251">
        <v>6</v>
      </c>
      <c r="M6489" s="251" t="s">
        <v>9958</v>
      </c>
      <c r="N6489" s="251" t="s">
        <v>15610</v>
      </c>
      <c r="O6489" s="251">
        <v>6</v>
      </c>
      <c r="Q6489" s="251" t="s">
        <v>9314</v>
      </c>
      <c r="R6489" s="251" t="s">
        <v>10017</v>
      </c>
      <c r="S6489" s="251" t="s">
        <v>424</v>
      </c>
      <c r="T6489" s="251" t="str">
        <f t="shared" si="406"/>
        <v>I0306283811700K591</v>
      </c>
      <c r="W6489" s="251" t="str">
        <f t="shared" si="407"/>
        <v>I030628381170-0K591</v>
      </c>
    </row>
    <row r="6490" spans="1:23" x14ac:dyDescent="0.3">
      <c r="A6490" s="256" t="str">
        <f t="shared" si="405"/>
        <v>I0306284-811300K530-00001</v>
      </c>
      <c r="B6490" s="251" t="s">
        <v>17217</v>
      </c>
      <c r="C6490" s="251" t="s">
        <v>9954</v>
      </c>
      <c r="D6490" s="251" t="s">
        <v>17218</v>
      </c>
      <c r="E6490" s="251" t="s">
        <v>15248</v>
      </c>
      <c r="F6490" s="251" t="s">
        <v>9957</v>
      </c>
      <c r="G6490" s="251" t="s">
        <v>294</v>
      </c>
      <c r="H6490" s="251" t="s">
        <v>5101</v>
      </c>
      <c r="I6490" s="257" t="str">
        <f t="shared" si="404"/>
        <v>-00001</v>
      </c>
      <c r="J6490" s="251">
        <v>1</v>
      </c>
      <c r="K6490" s="251">
        <v>1</v>
      </c>
      <c r="M6490" s="251" t="s">
        <v>9958</v>
      </c>
      <c r="N6490" s="251" t="s">
        <v>17219</v>
      </c>
      <c r="O6490" s="251">
        <v>1</v>
      </c>
      <c r="Q6490" s="251" t="s">
        <v>17217</v>
      </c>
      <c r="R6490" s="251" t="s">
        <v>10028</v>
      </c>
      <c r="S6490" s="251" t="s">
        <v>293</v>
      </c>
      <c r="T6490" s="251" t="str">
        <f t="shared" si="406"/>
        <v>I0306284811300K530</v>
      </c>
      <c r="W6490" s="251" t="str">
        <f t="shared" si="407"/>
        <v>I030628481130-0K530</v>
      </c>
    </row>
    <row r="6491" spans="1:23" x14ac:dyDescent="0.3">
      <c r="A6491" s="256" t="str">
        <f t="shared" si="405"/>
        <v>I0306284-815500D400-00001</v>
      </c>
      <c r="B6491" s="251" t="s">
        <v>17220</v>
      </c>
      <c r="C6491" s="251" t="s">
        <v>9954</v>
      </c>
      <c r="D6491" s="251" t="s">
        <v>17218</v>
      </c>
      <c r="E6491" s="251" t="s">
        <v>15248</v>
      </c>
      <c r="F6491" s="251" t="s">
        <v>9962</v>
      </c>
      <c r="G6491" s="251" t="s">
        <v>682</v>
      </c>
      <c r="H6491" s="251" t="s">
        <v>5202</v>
      </c>
      <c r="I6491" s="257" t="str">
        <f t="shared" si="404"/>
        <v>-00001</v>
      </c>
      <c r="J6491" s="251">
        <v>1</v>
      </c>
      <c r="K6491" s="251">
        <v>1</v>
      </c>
      <c r="M6491" s="251" t="s">
        <v>9958</v>
      </c>
      <c r="N6491" s="251" t="s">
        <v>17219</v>
      </c>
      <c r="O6491" s="251">
        <v>1</v>
      </c>
      <c r="Q6491" s="251" t="s">
        <v>17220</v>
      </c>
      <c r="R6491" s="251" t="s">
        <v>10028</v>
      </c>
      <c r="S6491" s="251" t="s">
        <v>681</v>
      </c>
      <c r="T6491" s="251" t="str">
        <f t="shared" si="406"/>
        <v>I0306284815500D400</v>
      </c>
      <c r="W6491" s="251" t="str">
        <f t="shared" si="407"/>
        <v>I030628481550-0D400</v>
      </c>
    </row>
    <row r="6492" spans="1:23" x14ac:dyDescent="0.3">
      <c r="A6492" s="256" t="str">
        <f t="shared" si="405"/>
        <v>I0306284-815500D570-00001</v>
      </c>
      <c r="B6492" s="251" t="s">
        <v>17221</v>
      </c>
      <c r="C6492" s="251" t="s">
        <v>9954</v>
      </c>
      <c r="D6492" s="251" t="s">
        <v>17218</v>
      </c>
      <c r="E6492" s="251" t="s">
        <v>15248</v>
      </c>
      <c r="F6492" s="251" t="s">
        <v>9964</v>
      </c>
      <c r="G6492" s="251" t="s">
        <v>707</v>
      </c>
      <c r="H6492" s="251" t="s">
        <v>5202</v>
      </c>
      <c r="I6492" s="257" t="str">
        <f t="shared" si="404"/>
        <v>-00001</v>
      </c>
      <c r="J6492" s="251">
        <v>1</v>
      </c>
      <c r="K6492" s="251">
        <v>1</v>
      </c>
      <c r="M6492" s="251" t="s">
        <v>9958</v>
      </c>
      <c r="N6492" s="251" t="s">
        <v>17219</v>
      </c>
      <c r="O6492" s="251">
        <v>1</v>
      </c>
      <c r="Q6492" s="251" t="s">
        <v>17221</v>
      </c>
      <c r="R6492" s="251" t="s">
        <v>10028</v>
      </c>
      <c r="S6492" s="251" t="s">
        <v>706</v>
      </c>
      <c r="T6492" s="251" t="str">
        <f t="shared" si="406"/>
        <v>I0306284815500D570</v>
      </c>
      <c r="W6492" s="251" t="str">
        <f t="shared" si="407"/>
        <v>I030628481550-0D570</v>
      </c>
    </row>
    <row r="6493" spans="1:23" x14ac:dyDescent="0.3">
      <c r="A6493" s="256" t="str">
        <f t="shared" si="405"/>
        <v>I0306284-815510D570-00002</v>
      </c>
      <c r="B6493" s="251" t="s">
        <v>17222</v>
      </c>
      <c r="C6493" s="251" t="s">
        <v>9954</v>
      </c>
      <c r="D6493" s="251" t="s">
        <v>17218</v>
      </c>
      <c r="E6493" s="251" t="s">
        <v>15248</v>
      </c>
      <c r="F6493" s="251" t="s">
        <v>9966</v>
      </c>
      <c r="G6493" s="251" t="s">
        <v>715</v>
      </c>
      <c r="H6493" s="251" t="s">
        <v>3436</v>
      </c>
      <c r="I6493" s="257" t="str">
        <f t="shared" si="404"/>
        <v>-00002</v>
      </c>
      <c r="J6493" s="251">
        <v>2</v>
      </c>
      <c r="K6493" s="251">
        <v>2</v>
      </c>
      <c r="M6493" s="251" t="s">
        <v>9958</v>
      </c>
      <c r="N6493" s="251" t="s">
        <v>17219</v>
      </c>
      <c r="O6493" s="251">
        <v>2</v>
      </c>
      <c r="Q6493" s="251" t="s">
        <v>17222</v>
      </c>
      <c r="R6493" s="251" t="s">
        <v>10028</v>
      </c>
      <c r="S6493" s="251" t="s">
        <v>714</v>
      </c>
      <c r="T6493" s="251" t="str">
        <f t="shared" si="406"/>
        <v>I0306284815510D570</v>
      </c>
      <c r="W6493" s="251" t="str">
        <f t="shared" si="407"/>
        <v>I030628481551-0D570</v>
      </c>
    </row>
    <row r="6494" spans="1:23" x14ac:dyDescent="0.3">
      <c r="A6494" s="256" t="str">
        <f t="shared" si="405"/>
        <v>I0306284-815600D400-00001</v>
      </c>
      <c r="B6494" s="251" t="s">
        <v>17223</v>
      </c>
      <c r="C6494" s="251" t="s">
        <v>9954</v>
      </c>
      <c r="D6494" s="251" t="s">
        <v>17218</v>
      </c>
      <c r="E6494" s="251" t="s">
        <v>15248</v>
      </c>
      <c r="F6494" s="251" t="s">
        <v>9968</v>
      </c>
      <c r="G6494" s="251" t="s">
        <v>697</v>
      </c>
      <c r="H6494" s="251" t="s">
        <v>5204</v>
      </c>
      <c r="I6494" s="257" t="str">
        <f t="shared" si="404"/>
        <v>-00001</v>
      </c>
      <c r="J6494" s="251">
        <v>1</v>
      </c>
      <c r="K6494" s="251">
        <v>1</v>
      </c>
      <c r="M6494" s="251" t="s">
        <v>9958</v>
      </c>
      <c r="N6494" s="251" t="s">
        <v>17219</v>
      </c>
      <c r="O6494" s="251">
        <v>1</v>
      </c>
      <c r="Q6494" s="251" t="s">
        <v>17223</v>
      </c>
      <c r="R6494" s="251" t="s">
        <v>10028</v>
      </c>
      <c r="S6494" s="251" t="s">
        <v>696</v>
      </c>
      <c r="T6494" s="251" t="str">
        <f t="shared" si="406"/>
        <v>I0306284815600D400</v>
      </c>
      <c r="W6494" s="251" t="str">
        <f t="shared" si="407"/>
        <v>I030628481560-0D400</v>
      </c>
    </row>
    <row r="6495" spans="1:23" x14ac:dyDescent="0.3">
      <c r="A6495" s="256" t="str">
        <f t="shared" si="405"/>
        <v>I0306284-815610D400-00001</v>
      </c>
      <c r="B6495" s="251" t="s">
        <v>17224</v>
      </c>
      <c r="C6495" s="251" t="s">
        <v>9954</v>
      </c>
      <c r="D6495" s="251" t="s">
        <v>17218</v>
      </c>
      <c r="E6495" s="251" t="s">
        <v>15248</v>
      </c>
      <c r="F6495" s="251" t="s">
        <v>9970</v>
      </c>
      <c r="G6495" s="251" t="s">
        <v>704</v>
      </c>
      <c r="H6495" s="251" t="s">
        <v>5217</v>
      </c>
      <c r="I6495" s="257" t="str">
        <f t="shared" si="404"/>
        <v>-00001</v>
      </c>
      <c r="J6495" s="251">
        <v>1</v>
      </c>
      <c r="K6495" s="251">
        <v>1</v>
      </c>
      <c r="M6495" s="251" t="s">
        <v>9993</v>
      </c>
      <c r="N6495" s="251" t="s">
        <v>17219</v>
      </c>
      <c r="O6495" s="251">
        <v>1</v>
      </c>
      <c r="Q6495" s="251" t="s">
        <v>17224</v>
      </c>
      <c r="R6495" s="251" t="s">
        <v>10028</v>
      </c>
      <c r="S6495" s="251" t="s">
        <v>703</v>
      </c>
      <c r="T6495" s="251" t="str">
        <f t="shared" si="406"/>
        <v>I0306284815610D400</v>
      </c>
      <c r="W6495" s="251" t="str">
        <f t="shared" si="407"/>
        <v>I030628481561-0D400</v>
      </c>
    </row>
    <row r="6496" spans="1:23" x14ac:dyDescent="0.3">
      <c r="A6496" s="256" t="str">
        <f t="shared" si="405"/>
        <v>I0306284-815610D570-00001</v>
      </c>
      <c r="B6496" s="251" t="s">
        <v>17225</v>
      </c>
      <c r="C6496" s="251" t="s">
        <v>9954</v>
      </c>
      <c r="D6496" s="251" t="s">
        <v>17218</v>
      </c>
      <c r="E6496" s="251" t="s">
        <v>15248</v>
      </c>
      <c r="F6496" s="251" t="s">
        <v>9972</v>
      </c>
      <c r="G6496" s="251" t="s">
        <v>723</v>
      </c>
      <c r="H6496" s="251" t="s">
        <v>3443</v>
      </c>
      <c r="I6496" s="257" t="str">
        <f t="shared" si="404"/>
        <v>-00001</v>
      </c>
      <c r="J6496" s="251">
        <v>1</v>
      </c>
      <c r="K6496" s="251">
        <v>1</v>
      </c>
      <c r="M6496" s="251" t="s">
        <v>9958</v>
      </c>
      <c r="N6496" s="251" t="s">
        <v>17219</v>
      </c>
      <c r="O6496" s="251">
        <v>1</v>
      </c>
      <c r="Q6496" s="251" t="s">
        <v>17225</v>
      </c>
      <c r="R6496" s="251" t="s">
        <v>10028</v>
      </c>
      <c r="S6496" s="251" t="s">
        <v>722</v>
      </c>
      <c r="T6496" s="251" t="str">
        <f t="shared" si="406"/>
        <v>I0306284815610D570</v>
      </c>
      <c r="W6496" s="251" t="str">
        <f t="shared" si="407"/>
        <v>I030628481561-0D570</v>
      </c>
    </row>
    <row r="6497" spans="1:23" x14ac:dyDescent="0.3">
      <c r="A6497" s="256" t="str">
        <f t="shared" si="405"/>
        <v>I0306285-811100K580-00007</v>
      </c>
      <c r="B6497" s="251" t="s">
        <v>17226</v>
      </c>
      <c r="C6497" s="251" t="s">
        <v>9954</v>
      </c>
      <c r="D6497" s="251" t="s">
        <v>17227</v>
      </c>
      <c r="E6497" s="251" t="s">
        <v>15248</v>
      </c>
      <c r="F6497" s="251" t="s">
        <v>9957</v>
      </c>
      <c r="G6497" s="251" t="s">
        <v>429</v>
      </c>
      <c r="H6497" s="251" t="s">
        <v>3422</v>
      </c>
      <c r="I6497" s="257" t="str">
        <f t="shared" si="404"/>
        <v>-00007</v>
      </c>
      <c r="J6497" s="251">
        <v>7</v>
      </c>
      <c r="K6497" s="251">
        <v>7</v>
      </c>
      <c r="M6497" s="251" t="s">
        <v>9958</v>
      </c>
      <c r="N6497" s="251" t="s">
        <v>16737</v>
      </c>
      <c r="O6497" s="251">
        <v>7</v>
      </c>
      <c r="Q6497" s="251" t="s">
        <v>17226</v>
      </c>
      <c r="R6497" s="251" t="s">
        <v>9960</v>
      </c>
      <c r="S6497" s="251" t="s">
        <v>428</v>
      </c>
      <c r="T6497" s="251" t="str">
        <f t="shared" si="406"/>
        <v>I0306285811100K580</v>
      </c>
      <c r="W6497" s="251" t="str">
        <f t="shared" si="407"/>
        <v>I030628581110-0K580</v>
      </c>
    </row>
    <row r="6498" spans="1:23" x14ac:dyDescent="0.3">
      <c r="A6498" s="256" t="str">
        <f t="shared" si="405"/>
        <v>I0306285-811300K520-00008</v>
      </c>
      <c r="B6498" s="251" t="s">
        <v>17228</v>
      </c>
      <c r="C6498" s="251" t="s">
        <v>9954</v>
      </c>
      <c r="D6498" s="251" t="s">
        <v>17227</v>
      </c>
      <c r="E6498" s="251" t="s">
        <v>15248</v>
      </c>
      <c r="F6498" s="251" t="s">
        <v>9962</v>
      </c>
      <c r="G6498" s="251" t="s">
        <v>277</v>
      </c>
      <c r="H6498" s="251" t="s">
        <v>5101</v>
      </c>
      <c r="I6498" s="257" t="str">
        <f t="shared" si="404"/>
        <v>-00008</v>
      </c>
      <c r="J6498" s="251">
        <v>8</v>
      </c>
      <c r="K6498" s="251">
        <v>8</v>
      </c>
      <c r="M6498" s="251" t="s">
        <v>9958</v>
      </c>
      <c r="N6498" s="251" t="s">
        <v>16737</v>
      </c>
      <c r="O6498" s="251">
        <v>8</v>
      </c>
      <c r="Q6498" s="251" t="s">
        <v>17228</v>
      </c>
      <c r="R6498" s="251" t="s">
        <v>9960</v>
      </c>
      <c r="S6498" s="251" t="s">
        <v>276</v>
      </c>
      <c r="T6498" s="251" t="str">
        <f t="shared" si="406"/>
        <v>I0306285811300K520</v>
      </c>
      <c r="W6498" s="251" t="str">
        <f t="shared" si="407"/>
        <v>I030628581130-0K520</v>
      </c>
    </row>
    <row r="6499" spans="1:23" x14ac:dyDescent="0.3">
      <c r="A6499" s="256" t="str">
        <f t="shared" si="405"/>
        <v>I0306285-811300K580-00012</v>
      </c>
      <c r="B6499" s="251" t="s">
        <v>17229</v>
      </c>
      <c r="C6499" s="251" t="s">
        <v>9954</v>
      </c>
      <c r="D6499" s="251" t="s">
        <v>17227</v>
      </c>
      <c r="E6499" s="251" t="s">
        <v>15248</v>
      </c>
      <c r="F6499" s="251" t="s">
        <v>9964</v>
      </c>
      <c r="G6499" s="251" t="s">
        <v>434</v>
      </c>
      <c r="H6499" s="251" t="s">
        <v>5101</v>
      </c>
      <c r="I6499" s="257" t="str">
        <f t="shared" si="404"/>
        <v>-00012</v>
      </c>
      <c r="J6499" s="251">
        <v>12</v>
      </c>
      <c r="K6499" s="251">
        <v>12</v>
      </c>
      <c r="M6499" s="251" t="s">
        <v>9958</v>
      </c>
      <c r="N6499" s="251" t="s">
        <v>16737</v>
      </c>
      <c r="O6499" s="251">
        <v>12</v>
      </c>
      <c r="Q6499" s="251" t="s">
        <v>17229</v>
      </c>
      <c r="R6499" s="251" t="s">
        <v>9960</v>
      </c>
      <c r="S6499" s="251" t="s">
        <v>433</v>
      </c>
      <c r="T6499" s="251" t="str">
        <f t="shared" si="406"/>
        <v>I0306285811300K580</v>
      </c>
      <c r="W6499" s="251" t="str">
        <f t="shared" si="407"/>
        <v>I030628581130-0K580</v>
      </c>
    </row>
    <row r="6500" spans="1:23" x14ac:dyDescent="0.3">
      <c r="A6500" s="256" t="str">
        <f t="shared" si="405"/>
        <v>I0306285-811500K580-00005</v>
      </c>
      <c r="B6500" s="251" t="s">
        <v>17230</v>
      </c>
      <c r="C6500" s="251" t="s">
        <v>9954</v>
      </c>
      <c r="D6500" s="251" t="s">
        <v>17227</v>
      </c>
      <c r="E6500" s="251" t="s">
        <v>15248</v>
      </c>
      <c r="F6500" s="251" t="s">
        <v>9966</v>
      </c>
      <c r="G6500" s="251" t="s">
        <v>437</v>
      </c>
      <c r="H6500" s="251" t="s">
        <v>3429</v>
      </c>
      <c r="I6500" s="257" t="str">
        <f t="shared" si="404"/>
        <v>-00005</v>
      </c>
      <c r="J6500" s="251">
        <v>5</v>
      </c>
      <c r="K6500" s="251">
        <v>5</v>
      </c>
      <c r="M6500" s="251" t="s">
        <v>9958</v>
      </c>
      <c r="N6500" s="251" t="s">
        <v>16737</v>
      </c>
      <c r="O6500" s="251">
        <v>5</v>
      </c>
      <c r="Q6500" s="251" t="s">
        <v>17230</v>
      </c>
      <c r="R6500" s="251" t="s">
        <v>9960</v>
      </c>
      <c r="S6500" s="251" t="s">
        <v>436</v>
      </c>
      <c r="T6500" s="251" t="str">
        <f t="shared" si="406"/>
        <v>I0306285811500K580</v>
      </c>
      <c r="W6500" s="251" t="str">
        <f t="shared" si="407"/>
        <v>I030628581150-0K580</v>
      </c>
    </row>
    <row r="6501" spans="1:23" x14ac:dyDescent="0.3">
      <c r="A6501" s="256" t="str">
        <f t="shared" si="405"/>
        <v>I0306285-811700K520-00015</v>
      </c>
      <c r="B6501" s="251" t="s">
        <v>17231</v>
      </c>
      <c r="C6501" s="251" t="s">
        <v>9954</v>
      </c>
      <c r="D6501" s="251" t="s">
        <v>17227</v>
      </c>
      <c r="E6501" s="251" t="s">
        <v>15248</v>
      </c>
      <c r="F6501" s="251" t="s">
        <v>9968</v>
      </c>
      <c r="G6501" s="251" t="s">
        <v>285</v>
      </c>
      <c r="H6501" s="251" t="s">
        <v>5102</v>
      </c>
      <c r="I6501" s="257" t="str">
        <f t="shared" si="404"/>
        <v>-00015</v>
      </c>
      <c r="J6501" s="251">
        <v>15</v>
      </c>
      <c r="K6501" s="251">
        <v>15</v>
      </c>
      <c r="M6501" s="251" t="s">
        <v>9958</v>
      </c>
      <c r="N6501" s="251" t="s">
        <v>16737</v>
      </c>
      <c r="O6501" s="251">
        <v>15</v>
      </c>
      <c r="Q6501" s="251" t="s">
        <v>17231</v>
      </c>
      <c r="R6501" s="251" t="s">
        <v>9960</v>
      </c>
      <c r="S6501" s="251" t="s">
        <v>284</v>
      </c>
      <c r="T6501" s="251" t="str">
        <f t="shared" si="406"/>
        <v>I0306285811700K520</v>
      </c>
      <c r="W6501" s="251" t="str">
        <f t="shared" si="407"/>
        <v>I030628581170-0K520</v>
      </c>
    </row>
    <row r="6502" spans="1:23" x14ac:dyDescent="0.3">
      <c r="A6502" s="256" t="str">
        <f t="shared" si="405"/>
        <v>I0306285-811700K580-00010</v>
      </c>
      <c r="B6502" s="251" t="s">
        <v>17232</v>
      </c>
      <c r="C6502" s="251" t="s">
        <v>9954</v>
      </c>
      <c r="D6502" s="251" t="s">
        <v>17227</v>
      </c>
      <c r="E6502" s="251" t="s">
        <v>15248</v>
      </c>
      <c r="F6502" s="251" t="s">
        <v>9970</v>
      </c>
      <c r="G6502" s="251" t="s">
        <v>442</v>
      </c>
      <c r="H6502" s="251" t="s">
        <v>5102</v>
      </c>
      <c r="I6502" s="257" t="str">
        <f t="shared" si="404"/>
        <v>-00010</v>
      </c>
      <c r="J6502" s="251">
        <v>10</v>
      </c>
      <c r="K6502" s="251">
        <v>10</v>
      </c>
      <c r="M6502" s="251" t="s">
        <v>9958</v>
      </c>
      <c r="N6502" s="251" t="s">
        <v>16737</v>
      </c>
      <c r="O6502" s="251">
        <v>10</v>
      </c>
      <c r="Q6502" s="251" t="s">
        <v>17232</v>
      </c>
      <c r="R6502" s="251" t="s">
        <v>9960</v>
      </c>
      <c r="S6502" s="251" t="s">
        <v>441</v>
      </c>
      <c r="T6502" s="251" t="str">
        <f t="shared" si="406"/>
        <v>I0306285811700K580</v>
      </c>
      <c r="W6502" s="251" t="str">
        <f t="shared" si="407"/>
        <v>I030628581170-0K580</v>
      </c>
    </row>
    <row r="6503" spans="1:23" x14ac:dyDescent="0.3">
      <c r="A6503" s="256" t="str">
        <f t="shared" si="405"/>
        <v>I0306285-815500K210-00004</v>
      </c>
      <c r="B6503" s="251" t="s">
        <v>17233</v>
      </c>
      <c r="C6503" s="251" t="s">
        <v>9954</v>
      </c>
      <c r="D6503" s="251" t="s">
        <v>17227</v>
      </c>
      <c r="E6503" s="251" t="s">
        <v>15248</v>
      </c>
      <c r="F6503" s="251" t="s">
        <v>9972</v>
      </c>
      <c r="G6503" s="251" t="s">
        <v>654</v>
      </c>
      <c r="H6503" s="251" t="s">
        <v>5202</v>
      </c>
      <c r="I6503" s="257" t="str">
        <f t="shared" si="404"/>
        <v>-00004</v>
      </c>
      <c r="J6503" s="251">
        <v>4</v>
      </c>
      <c r="K6503" s="251">
        <v>4</v>
      </c>
      <c r="M6503" s="251" t="s">
        <v>9958</v>
      </c>
      <c r="N6503" s="251" t="s">
        <v>16737</v>
      </c>
      <c r="O6503" s="251">
        <v>4</v>
      </c>
      <c r="Q6503" s="251" t="s">
        <v>17233</v>
      </c>
      <c r="R6503" s="251" t="s">
        <v>9960</v>
      </c>
      <c r="S6503" s="251" t="s">
        <v>653</v>
      </c>
      <c r="T6503" s="251" t="str">
        <f t="shared" si="406"/>
        <v>I0306285815500K210</v>
      </c>
      <c r="W6503" s="251" t="str">
        <f t="shared" si="407"/>
        <v>I030628581550-0K210</v>
      </c>
    </row>
    <row r="6504" spans="1:23" x14ac:dyDescent="0.3">
      <c r="A6504" s="256" t="str">
        <f t="shared" si="405"/>
        <v>I0306285-815600K210-00003</v>
      </c>
      <c r="B6504" s="251" t="s">
        <v>17234</v>
      </c>
      <c r="C6504" s="251" t="s">
        <v>9954</v>
      </c>
      <c r="D6504" s="251" t="s">
        <v>17227</v>
      </c>
      <c r="E6504" s="251" t="s">
        <v>15248</v>
      </c>
      <c r="F6504" s="251" t="s">
        <v>9974</v>
      </c>
      <c r="G6504" s="251" t="s">
        <v>670</v>
      </c>
      <c r="H6504" s="251" t="s">
        <v>5204</v>
      </c>
      <c r="I6504" s="257" t="str">
        <f t="shared" si="404"/>
        <v>-00003</v>
      </c>
      <c r="J6504" s="251">
        <v>3</v>
      </c>
      <c r="K6504" s="251">
        <v>3</v>
      </c>
      <c r="M6504" s="251" t="s">
        <v>9958</v>
      </c>
      <c r="N6504" s="251" t="s">
        <v>16737</v>
      </c>
      <c r="O6504" s="251">
        <v>3</v>
      </c>
      <c r="Q6504" s="251" t="s">
        <v>17234</v>
      </c>
      <c r="R6504" s="251" t="s">
        <v>9960</v>
      </c>
      <c r="S6504" s="251" t="s">
        <v>13</v>
      </c>
      <c r="T6504" s="251" t="str">
        <f t="shared" si="406"/>
        <v>I0306285815600K210</v>
      </c>
      <c r="W6504" s="251" t="str">
        <f t="shared" si="407"/>
        <v>I030628581560-0K210</v>
      </c>
    </row>
    <row r="6505" spans="1:23" x14ac:dyDescent="0.3">
      <c r="A6505" s="256" t="str">
        <f t="shared" si="405"/>
        <v>I0404649-811500KG61-00002</v>
      </c>
      <c r="B6505" s="251" t="s">
        <v>17235</v>
      </c>
      <c r="C6505" s="251" t="s">
        <v>10031</v>
      </c>
      <c r="D6505" s="251" t="s">
        <v>17236</v>
      </c>
      <c r="E6505" s="251" t="s">
        <v>15248</v>
      </c>
      <c r="F6505" s="251" t="s">
        <v>9957</v>
      </c>
      <c r="G6505" s="251" t="s">
        <v>583</v>
      </c>
      <c r="H6505" s="251" t="s">
        <v>3429</v>
      </c>
      <c r="I6505" s="257" t="str">
        <f t="shared" si="404"/>
        <v>-00002</v>
      </c>
      <c r="J6505" s="251">
        <v>2</v>
      </c>
      <c r="K6505" s="251">
        <v>2</v>
      </c>
      <c r="M6505" s="251" t="s">
        <v>9958</v>
      </c>
      <c r="N6505" s="251" t="s">
        <v>15610</v>
      </c>
      <c r="O6505" s="251">
        <v>2</v>
      </c>
      <c r="Q6505" s="251" t="s">
        <v>17235</v>
      </c>
      <c r="R6505" s="251" t="s">
        <v>10017</v>
      </c>
      <c r="S6505" s="251" t="s">
        <v>582</v>
      </c>
      <c r="T6505" s="251" t="str">
        <f t="shared" si="406"/>
        <v>I0404649811500KG61</v>
      </c>
      <c r="W6505" s="251" t="str">
        <f t="shared" si="407"/>
        <v>I040464981150-0KG61</v>
      </c>
    </row>
    <row r="6506" spans="1:23" x14ac:dyDescent="0.3">
      <c r="A6506" s="256" t="str">
        <f t="shared" si="405"/>
        <v>I0404649-81550BZ850-00002</v>
      </c>
      <c r="B6506" s="251" t="s">
        <v>17237</v>
      </c>
      <c r="C6506" s="251" t="s">
        <v>10031</v>
      </c>
      <c r="D6506" s="251" t="s">
        <v>17236</v>
      </c>
      <c r="E6506" s="251" t="s">
        <v>15248</v>
      </c>
      <c r="F6506" s="251" t="s">
        <v>9962</v>
      </c>
      <c r="G6506" s="251" t="s">
        <v>5298</v>
      </c>
      <c r="H6506" s="251" t="s">
        <v>5202</v>
      </c>
      <c r="I6506" s="257" t="str">
        <f t="shared" si="404"/>
        <v>-00002</v>
      </c>
      <c r="J6506" s="251">
        <v>2</v>
      </c>
      <c r="K6506" s="251">
        <v>2</v>
      </c>
      <c r="M6506" s="251" t="s">
        <v>9958</v>
      </c>
      <c r="N6506" s="251" t="s">
        <v>15610</v>
      </c>
      <c r="O6506" s="251">
        <v>2</v>
      </c>
      <c r="Q6506" s="251" t="s">
        <v>17237</v>
      </c>
      <c r="R6506" s="251" t="s">
        <v>10017</v>
      </c>
      <c r="S6506" s="251" t="s">
        <v>4231</v>
      </c>
      <c r="T6506" s="251" t="str">
        <f t="shared" si="406"/>
        <v>I040464981550BZ850</v>
      </c>
      <c r="W6506" s="251" t="str">
        <f t="shared" si="407"/>
        <v>I040464981550-BZ850</v>
      </c>
    </row>
    <row r="6507" spans="1:23" x14ac:dyDescent="0.3">
      <c r="A6507" s="256" t="str">
        <f t="shared" si="405"/>
        <v>I0404649-815910D441-00001</v>
      </c>
      <c r="B6507" s="251" t="s">
        <v>17238</v>
      </c>
      <c r="C6507" s="251" t="s">
        <v>10031</v>
      </c>
      <c r="D6507" s="251" t="s">
        <v>17236</v>
      </c>
      <c r="E6507" s="251" t="s">
        <v>15248</v>
      </c>
      <c r="F6507" s="251" t="s">
        <v>9964</v>
      </c>
      <c r="G6507" s="251" t="s">
        <v>3459</v>
      </c>
      <c r="H6507" s="251" t="s">
        <v>5219</v>
      </c>
      <c r="I6507" s="257" t="str">
        <f t="shared" si="404"/>
        <v>-00001</v>
      </c>
      <c r="J6507" s="251">
        <v>1</v>
      </c>
      <c r="K6507" s="251">
        <v>1</v>
      </c>
      <c r="M6507" s="251" t="s">
        <v>9993</v>
      </c>
      <c r="N6507" s="251" t="s">
        <v>15610</v>
      </c>
      <c r="O6507" s="251">
        <v>1</v>
      </c>
      <c r="Q6507" s="251" t="s">
        <v>17238</v>
      </c>
      <c r="R6507" s="251" t="s">
        <v>10017</v>
      </c>
      <c r="S6507" s="251" t="s">
        <v>3458</v>
      </c>
      <c r="T6507" s="251" t="str">
        <f t="shared" si="406"/>
        <v>I0404649815910D441</v>
      </c>
      <c r="W6507" s="251" t="str">
        <f t="shared" si="407"/>
        <v>I040464981591-0D441</v>
      </c>
    </row>
    <row r="6508" spans="1:23" x14ac:dyDescent="0.3">
      <c r="A6508" s="256" t="str">
        <f t="shared" si="405"/>
        <v>I0404650-811050K130-00002</v>
      </c>
      <c r="B6508" s="251" t="s">
        <v>17239</v>
      </c>
      <c r="C6508" s="251" t="s">
        <v>10031</v>
      </c>
      <c r="D6508" s="251" t="s">
        <v>9319</v>
      </c>
      <c r="E6508" s="251" t="s">
        <v>15248</v>
      </c>
      <c r="F6508" s="251" t="s">
        <v>9957</v>
      </c>
      <c r="G6508" s="251" t="s">
        <v>187</v>
      </c>
      <c r="H6508" s="251" t="s">
        <v>5053</v>
      </c>
      <c r="I6508" s="257" t="str">
        <f t="shared" si="404"/>
        <v>-00002</v>
      </c>
      <c r="J6508" s="251">
        <v>2</v>
      </c>
      <c r="K6508" s="251">
        <v>2</v>
      </c>
      <c r="M6508" s="251" t="s">
        <v>9958</v>
      </c>
      <c r="N6508" s="251" t="s">
        <v>15610</v>
      </c>
      <c r="O6508" s="251">
        <v>2</v>
      </c>
      <c r="Q6508" s="251" t="s">
        <v>17239</v>
      </c>
      <c r="R6508" s="251" t="s">
        <v>10017</v>
      </c>
      <c r="S6508" s="251" t="s">
        <v>186</v>
      </c>
      <c r="T6508" s="251" t="str">
        <f t="shared" si="406"/>
        <v>I0404650811050K130</v>
      </c>
      <c r="W6508" s="251" t="str">
        <f t="shared" si="407"/>
        <v>I040465081105-0K130</v>
      </c>
    </row>
    <row r="6509" spans="1:23" x14ac:dyDescent="0.3">
      <c r="A6509" s="256" t="str">
        <f t="shared" si="405"/>
        <v>I0404650-811060K130-00002</v>
      </c>
      <c r="B6509" s="251" t="s">
        <v>17240</v>
      </c>
      <c r="C6509" s="251" t="s">
        <v>10031</v>
      </c>
      <c r="D6509" s="251" t="s">
        <v>9319</v>
      </c>
      <c r="E6509" s="251" t="s">
        <v>15248</v>
      </c>
      <c r="F6509" s="251" t="s">
        <v>9962</v>
      </c>
      <c r="G6509" s="251" t="s">
        <v>196</v>
      </c>
      <c r="H6509" s="251" t="s">
        <v>5054</v>
      </c>
      <c r="I6509" s="257" t="str">
        <f t="shared" si="404"/>
        <v>-00002</v>
      </c>
      <c r="J6509" s="251">
        <v>2</v>
      </c>
      <c r="K6509" s="251">
        <v>2</v>
      </c>
      <c r="M6509" s="251" t="s">
        <v>9958</v>
      </c>
      <c r="N6509" s="251" t="s">
        <v>15610</v>
      </c>
      <c r="O6509" s="251">
        <v>2</v>
      </c>
      <c r="Q6509" s="251" t="s">
        <v>17240</v>
      </c>
      <c r="R6509" s="251" t="s">
        <v>10017</v>
      </c>
      <c r="S6509" s="251" t="s">
        <v>195</v>
      </c>
      <c r="T6509" s="251" t="str">
        <f t="shared" si="406"/>
        <v>I0404650811060K130</v>
      </c>
      <c r="W6509" s="251" t="str">
        <f t="shared" si="407"/>
        <v>I040465081106-0K130</v>
      </c>
    </row>
    <row r="6510" spans="1:23" x14ac:dyDescent="0.3">
      <c r="A6510" s="256" t="str">
        <f t="shared" si="405"/>
        <v>I0404650-811300KC31-00001</v>
      </c>
      <c r="B6510" s="251" t="s">
        <v>17241</v>
      </c>
      <c r="C6510" s="251" t="s">
        <v>10031</v>
      </c>
      <c r="D6510" s="251" t="s">
        <v>9319</v>
      </c>
      <c r="E6510" s="251" t="s">
        <v>15248</v>
      </c>
      <c r="F6510" s="251" t="s">
        <v>9964</v>
      </c>
      <c r="G6510" s="251" t="s">
        <v>470</v>
      </c>
      <c r="H6510" s="251" t="s">
        <v>5101</v>
      </c>
      <c r="I6510" s="257" t="str">
        <f t="shared" si="404"/>
        <v>-00001</v>
      </c>
      <c r="J6510" s="251">
        <v>1</v>
      </c>
      <c r="K6510" s="251">
        <v>1</v>
      </c>
      <c r="M6510" s="251" t="s">
        <v>9958</v>
      </c>
      <c r="N6510" s="251" t="s">
        <v>15610</v>
      </c>
      <c r="O6510" s="251">
        <v>1</v>
      </c>
      <c r="Q6510" s="251" t="s">
        <v>17241</v>
      </c>
      <c r="R6510" s="251" t="s">
        <v>10017</v>
      </c>
      <c r="S6510" s="251" t="s">
        <v>469</v>
      </c>
      <c r="T6510" s="251" t="str">
        <f t="shared" si="406"/>
        <v>I0404650811300KC31</v>
      </c>
      <c r="W6510" s="251" t="str">
        <f t="shared" si="407"/>
        <v>I040465081130-0KC31</v>
      </c>
    </row>
    <row r="6511" spans="1:23" x14ac:dyDescent="0.3">
      <c r="A6511" s="256" t="str">
        <f t="shared" si="405"/>
        <v>I0404650-811300KG61-00001</v>
      </c>
      <c r="B6511" s="251" t="s">
        <v>17242</v>
      </c>
      <c r="C6511" s="251" t="s">
        <v>10031</v>
      </c>
      <c r="D6511" s="251" t="s">
        <v>9319</v>
      </c>
      <c r="E6511" s="251" t="s">
        <v>15248</v>
      </c>
      <c r="F6511" s="251" t="s">
        <v>9966</v>
      </c>
      <c r="G6511" s="251" t="s">
        <v>580</v>
      </c>
      <c r="H6511" s="251" t="s">
        <v>5101</v>
      </c>
      <c r="I6511" s="257" t="str">
        <f t="shared" si="404"/>
        <v>-00001</v>
      </c>
      <c r="J6511" s="251">
        <v>1</v>
      </c>
      <c r="K6511" s="251">
        <v>1</v>
      </c>
      <c r="M6511" s="251" t="s">
        <v>9958</v>
      </c>
      <c r="N6511" s="251" t="s">
        <v>15610</v>
      </c>
      <c r="O6511" s="251">
        <v>1</v>
      </c>
      <c r="Q6511" s="251" t="s">
        <v>17242</v>
      </c>
      <c r="R6511" s="251" t="s">
        <v>10017</v>
      </c>
      <c r="S6511" s="251" t="s">
        <v>579</v>
      </c>
      <c r="T6511" s="251" t="str">
        <f t="shared" si="406"/>
        <v>I0404650811300KG61</v>
      </c>
      <c r="W6511" s="251" t="str">
        <f t="shared" si="407"/>
        <v>I040465081130-0KG61</v>
      </c>
    </row>
    <row r="6512" spans="1:23" x14ac:dyDescent="0.3">
      <c r="A6512" s="256" t="str">
        <f t="shared" si="405"/>
        <v>I0404650-811500K130-00001</v>
      </c>
      <c r="B6512" s="251" t="s">
        <v>17243</v>
      </c>
      <c r="C6512" s="251" t="s">
        <v>10031</v>
      </c>
      <c r="D6512" s="251" t="s">
        <v>9319</v>
      </c>
      <c r="E6512" s="251" t="s">
        <v>15248</v>
      </c>
      <c r="F6512" s="251" t="s">
        <v>9968</v>
      </c>
      <c r="G6512" s="251" t="s">
        <v>191</v>
      </c>
      <c r="H6512" s="251" t="s">
        <v>3429</v>
      </c>
      <c r="I6512" s="257" t="str">
        <f t="shared" si="404"/>
        <v>-00001</v>
      </c>
      <c r="J6512" s="251">
        <v>1</v>
      </c>
      <c r="K6512" s="251">
        <v>1</v>
      </c>
      <c r="M6512" s="251" t="s">
        <v>9958</v>
      </c>
      <c r="N6512" s="251" t="s">
        <v>15610</v>
      </c>
      <c r="O6512" s="251">
        <v>1</v>
      </c>
      <c r="Q6512" s="251" t="s">
        <v>17243</v>
      </c>
      <c r="R6512" s="251" t="s">
        <v>10017</v>
      </c>
      <c r="S6512" s="251" t="s">
        <v>190</v>
      </c>
      <c r="T6512" s="251" t="str">
        <f t="shared" si="406"/>
        <v>I0404650811500K130</v>
      </c>
      <c r="W6512" s="251" t="str">
        <f t="shared" si="407"/>
        <v>I040465081150-0K130</v>
      </c>
    </row>
    <row r="6513" spans="1:23" x14ac:dyDescent="0.3">
      <c r="A6513" s="256" t="str">
        <f t="shared" si="405"/>
        <v>I0404650-811700KC31-00002</v>
      </c>
      <c r="B6513" s="251" t="s">
        <v>9318</v>
      </c>
      <c r="C6513" s="251" t="s">
        <v>10031</v>
      </c>
      <c r="D6513" s="251" t="s">
        <v>9319</v>
      </c>
      <c r="E6513" s="251" t="s">
        <v>15248</v>
      </c>
      <c r="F6513" s="251" t="s">
        <v>9970</v>
      </c>
      <c r="G6513" s="251" t="s">
        <v>482</v>
      </c>
      <c r="H6513" s="251" t="s">
        <v>5102</v>
      </c>
      <c r="I6513" s="257" t="str">
        <f t="shared" si="404"/>
        <v>-00002</v>
      </c>
      <c r="J6513" s="251">
        <v>2</v>
      </c>
      <c r="K6513" s="251">
        <v>2</v>
      </c>
      <c r="M6513" s="251" t="s">
        <v>9958</v>
      </c>
      <c r="N6513" s="251" t="s">
        <v>15610</v>
      </c>
      <c r="O6513" s="251">
        <v>2</v>
      </c>
      <c r="Q6513" s="251" t="s">
        <v>9318</v>
      </c>
      <c r="R6513" s="251" t="s">
        <v>10017</v>
      </c>
      <c r="S6513" s="251" t="s">
        <v>481</v>
      </c>
      <c r="T6513" s="251" t="str">
        <f t="shared" si="406"/>
        <v>I0404650811700KC31</v>
      </c>
      <c r="W6513" s="251" t="str">
        <f t="shared" si="407"/>
        <v>I040465081170-0KC31</v>
      </c>
    </row>
    <row r="6514" spans="1:23" x14ac:dyDescent="0.3">
      <c r="A6514" s="256" t="str">
        <f t="shared" si="405"/>
        <v>I0404650-81170VT080-00001</v>
      </c>
      <c r="B6514" s="251" t="s">
        <v>17244</v>
      </c>
      <c r="C6514" s="251" t="s">
        <v>10031</v>
      </c>
      <c r="D6514" s="251" t="s">
        <v>9319</v>
      </c>
      <c r="E6514" s="251" t="s">
        <v>15248</v>
      </c>
      <c r="F6514" s="251" t="s">
        <v>9972</v>
      </c>
      <c r="G6514" s="251" t="s">
        <v>10227</v>
      </c>
      <c r="H6514" s="251" t="s">
        <v>5102</v>
      </c>
      <c r="I6514" s="257" t="str">
        <f t="shared" si="404"/>
        <v>-00001</v>
      </c>
      <c r="J6514" s="251">
        <v>1</v>
      </c>
      <c r="K6514" s="251">
        <v>1</v>
      </c>
      <c r="M6514" s="251" t="s">
        <v>9958</v>
      </c>
      <c r="N6514" s="251" t="s">
        <v>15610</v>
      </c>
      <c r="O6514" s="251">
        <v>1</v>
      </c>
      <c r="Q6514" s="251" t="s">
        <v>17244</v>
      </c>
      <c r="R6514" s="251" t="s">
        <v>10017</v>
      </c>
      <c r="S6514" s="251" t="s">
        <v>8693</v>
      </c>
      <c r="T6514" s="251" t="str">
        <f t="shared" si="406"/>
        <v>I040465081170VT080</v>
      </c>
      <c r="W6514" s="251" t="str">
        <f t="shared" si="407"/>
        <v>I040465081170-VT080</v>
      </c>
    </row>
    <row r="6515" spans="1:23" x14ac:dyDescent="0.3">
      <c r="A6515" s="256" t="str">
        <f t="shared" si="405"/>
        <v>I0404650-815500K120-00001</v>
      </c>
      <c r="B6515" s="251" t="s">
        <v>17245</v>
      </c>
      <c r="C6515" s="251" t="s">
        <v>10031</v>
      </c>
      <c r="D6515" s="251" t="s">
        <v>9319</v>
      </c>
      <c r="E6515" s="251" t="s">
        <v>15248</v>
      </c>
      <c r="F6515" s="251" t="s">
        <v>9974</v>
      </c>
      <c r="G6515" s="251" t="s">
        <v>625</v>
      </c>
      <c r="H6515" s="251" t="s">
        <v>5202</v>
      </c>
      <c r="I6515" s="257" t="str">
        <f t="shared" si="404"/>
        <v>-00001</v>
      </c>
      <c r="J6515" s="251">
        <v>1</v>
      </c>
      <c r="K6515" s="251">
        <v>1</v>
      </c>
      <c r="M6515" s="251" t="s">
        <v>9958</v>
      </c>
      <c r="N6515" s="251" t="s">
        <v>15610</v>
      </c>
      <c r="O6515" s="251">
        <v>1</v>
      </c>
      <c r="Q6515" s="251" t="s">
        <v>17245</v>
      </c>
      <c r="R6515" s="251" t="s">
        <v>10017</v>
      </c>
      <c r="S6515" s="251" t="s">
        <v>8</v>
      </c>
      <c r="T6515" s="251" t="str">
        <f t="shared" si="406"/>
        <v>I0404650815500K120</v>
      </c>
      <c r="W6515" s="251" t="str">
        <f t="shared" si="407"/>
        <v>I040465081550-0K120</v>
      </c>
    </row>
    <row r="6516" spans="1:23" x14ac:dyDescent="0.3">
      <c r="A6516" s="256" t="str">
        <f t="shared" si="405"/>
        <v>I0404650-81550BZ850-00001</v>
      </c>
      <c r="B6516" s="251" t="s">
        <v>17246</v>
      </c>
      <c r="C6516" s="251" t="s">
        <v>10031</v>
      </c>
      <c r="D6516" s="251" t="s">
        <v>9319</v>
      </c>
      <c r="E6516" s="251" t="s">
        <v>15248</v>
      </c>
      <c r="F6516" s="251" t="s">
        <v>9976</v>
      </c>
      <c r="G6516" s="251" t="s">
        <v>5298</v>
      </c>
      <c r="H6516" s="251" t="s">
        <v>5202</v>
      </c>
      <c r="I6516" s="257" t="str">
        <f t="shared" si="404"/>
        <v>-00001</v>
      </c>
      <c r="J6516" s="251">
        <v>1</v>
      </c>
      <c r="K6516" s="251">
        <v>1</v>
      </c>
      <c r="M6516" s="251" t="s">
        <v>9958</v>
      </c>
      <c r="N6516" s="251" t="s">
        <v>15610</v>
      </c>
      <c r="O6516" s="251">
        <v>1</v>
      </c>
      <c r="Q6516" s="251" t="s">
        <v>17246</v>
      </c>
      <c r="R6516" s="251" t="s">
        <v>10017</v>
      </c>
      <c r="S6516" s="251" t="s">
        <v>4231</v>
      </c>
      <c r="T6516" s="251" t="str">
        <f t="shared" si="406"/>
        <v>I040465081550BZ850</v>
      </c>
      <c r="W6516" s="251" t="str">
        <f t="shared" si="407"/>
        <v>I040465081550-BZ850</v>
      </c>
    </row>
    <row r="6517" spans="1:23" x14ac:dyDescent="0.3">
      <c r="A6517" s="256" t="str">
        <f t="shared" si="405"/>
        <v>I0404650-815510K080-00002</v>
      </c>
      <c r="B6517" s="251" t="s">
        <v>17247</v>
      </c>
      <c r="C6517" s="251" t="s">
        <v>10031</v>
      </c>
      <c r="D6517" s="251" t="s">
        <v>9319</v>
      </c>
      <c r="E6517" s="251" t="s">
        <v>15248</v>
      </c>
      <c r="F6517" s="251" t="s">
        <v>9978</v>
      </c>
      <c r="G6517" s="251" t="s">
        <v>160</v>
      </c>
      <c r="H6517" s="251" t="s">
        <v>5046</v>
      </c>
      <c r="I6517" s="257" t="str">
        <f t="shared" si="404"/>
        <v>-00002</v>
      </c>
      <c r="J6517" s="251">
        <v>2</v>
      </c>
      <c r="K6517" s="251">
        <v>2</v>
      </c>
      <c r="M6517" s="251" t="s">
        <v>9958</v>
      </c>
      <c r="N6517" s="251" t="s">
        <v>15610</v>
      </c>
      <c r="O6517" s="251">
        <v>2</v>
      </c>
      <c r="Q6517" s="251" t="s">
        <v>17247</v>
      </c>
      <c r="R6517" s="251" t="s">
        <v>10017</v>
      </c>
      <c r="S6517" s="251" t="s">
        <v>159</v>
      </c>
      <c r="T6517" s="251" t="str">
        <f t="shared" si="406"/>
        <v>I0404650815510K080</v>
      </c>
      <c r="W6517" s="251" t="str">
        <f t="shared" si="407"/>
        <v>I040465081551-0K080</v>
      </c>
    </row>
    <row r="6518" spans="1:23" x14ac:dyDescent="0.3">
      <c r="A6518" s="256" t="str">
        <f t="shared" si="405"/>
        <v>I0404650-815510K120-00001</v>
      </c>
      <c r="B6518" s="251" t="s">
        <v>17248</v>
      </c>
      <c r="C6518" s="251" t="s">
        <v>10031</v>
      </c>
      <c r="D6518" s="251" t="s">
        <v>9319</v>
      </c>
      <c r="E6518" s="251" t="s">
        <v>15248</v>
      </c>
      <c r="F6518" s="251" t="s">
        <v>9980</v>
      </c>
      <c r="G6518" s="251" t="s">
        <v>637</v>
      </c>
      <c r="H6518" s="251" t="s">
        <v>5203</v>
      </c>
      <c r="I6518" s="257" t="str">
        <f t="shared" si="404"/>
        <v>-00001</v>
      </c>
      <c r="J6518" s="251">
        <v>1</v>
      </c>
      <c r="K6518" s="251">
        <v>1</v>
      </c>
      <c r="M6518" s="251" t="s">
        <v>9958</v>
      </c>
      <c r="N6518" s="251" t="s">
        <v>15610</v>
      </c>
      <c r="O6518" s="251">
        <v>1</v>
      </c>
      <c r="Q6518" s="251" t="s">
        <v>17248</v>
      </c>
      <c r="R6518" s="251" t="s">
        <v>10017</v>
      </c>
      <c r="S6518" s="251" t="s">
        <v>636</v>
      </c>
      <c r="T6518" s="251" t="str">
        <f t="shared" si="406"/>
        <v>I0404650815510K120</v>
      </c>
      <c r="W6518" s="251" t="str">
        <f t="shared" si="407"/>
        <v>I040465081551-0K120</v>
      </c>
    </row>
    <row r="6519" spans="1:23" x14ac:dyDescent="0.3">
      <c r="A6519" s="256" t="str">
        <f t="shared" si="405"/>
        <v>I0404650-815510K210-00003</v>
      </c>
      <c r="B6519" s="251" t="s">
        <v>17249</v>
      </c>
      <c r="C6519" s="251" t="s">
        <v>10031</v>
      </c>
      <c r="D6519" s="251" t="s">
        <v>9319</v>
      </c>
      <c r="E6519" s="251" t="s">
        <v>15248</v>
      </c>
      <c r="F6519" s="251" t="s">
        <v>9982</v>
      </c>
      <c r="G6519" s="251" t="s">
        <v>667</v>
      </c>
      <c r="H6519" s="251" t="s">
        <v>3436</v>
      </c>
      <c r="I6519" s="257" t="str">
        <f t="shared" si="404"/>
        <v>-00003</v>
      </c>
      <c r="J6519" s="251">
        <v>3</v>
      </c>
      <c r="K6519" s="251">
        <v>3</v>
      </c>
      <c r="M6519" s="251" t="s">
        <v>9958</v>
      </c>
      <c r="N6519" s="251" t="s">
        <v>15610</v>
      </c>
      <c r="O6519" s="251">
        <v>3</v>
      </c>
      <c r="Q6519" s="251" t="s">
        <v>17249</v>
      </c>
      <c r="R6519" s="251" t="s">
        <v>10017</v>
      </c>
      <c r="S6519" s="251" t="s">
        <v>666</v>
      </c>
      <c r="T6519" s="251" t="str">
        <f t="shared" si="406"/>
        <v>I0404650815510K210</v>
      </c>
      <c r="W6519" s="251" t="str">
        <f t="shared" si="407"/>
        <v>I040465081551-0K210</v>
      </c>
    </row>
    <row r="6520" spans="1:23" x14ac:dyDescent="0.3">
      <c r="A6520" s="256" t="str">
        <f t="shared" si="405"/>
        <v>I0404650-815600K120-00003</v>
      </c>
      <c r="B6520" s="251" t="s">
        <v>17250</v>
      </c>
      <c r="C6520" s="251" t="s">
        <v>10031</v>
      </c>
      <c r="D6520" s="251" t="s">
        <v>9319</v>
      </c>
      <c r="E6520" s="251" t="s">
        <v>15248</v>
      </c>
      <c r="F6520" s="251" t="s">
        <v>9984</v>
      </c>
      <c r="G6520" s="251" t="s">
        <v>641</v>
      </c>
      <c r="H6520" s="251" t="s">
        <v>5204</v>
      </c>
      <c r="I6520" s="257" t="str">
        <f t="shared" si="404"/>
        <v>-00003</v>
      </c>
      <c r="J6520" s="251">
        <v>3</v>
      </c>
      <c r="K6520" s="251">
        <v>3</v>
      </c>
      <c r="M6520" s="251" t="s">
        <v>9958</v>
      </c>
      <c r="N6520" s="251" t="s">
        <v>15610</v>
      </c>
      <c r="O6520" s="251">
        <v>3</v>
      </c>
      <c r="Q6520" s="251" t="s">
        <v>17250</v>
      </c>
      <c r="R6520" s="251" t="s">
        <v>10017</v>
      </c>
      <c r="S6520" s="251" t="s">
        <v>640</v>
      </c>
      <c r="T6520" s="251" t="str">
        <f t="shared" si="406"/>
        <v>I0404650815600K120</v>
      </c>
      <c r="W6520" s="251" t="str">
        <f t="shared" si="407"/>
        <v>I040465081560-0K120</v>
      </c>
    </row>
    <row r="6521" spans="1:23" x14ac:dyDescent="0.3">
      <c r="A6521" s="256" t="str">
        <f t="shared" si="405"/>
        <v>I0404650-81560BZ850-00001</v>
      </c>
      <c r="B6521" s="251" t="s">
        <v>17251</v>
      </c>
      <c r="C6521" s="251" t="s">
        <v>10031</v>
      </c>
      <c r="D6521" s="251" t="s">
        <v>9319</v>
      </c>
      <c r="E6521" s="251" t="s">
        <v>15248</v>
      </c>
      <c r="F6521" s="251" t="s">
        <v>9986</v>
      </c>
      <c r="G6521" s="251" t="s">
        <v>5302</v>
      </c>
      <c r="H6521" s="251" t="s">
        <v>5204</v>
      </c>
      <c r="I6521" s="257" t="str">
        <f t="shared" si="404"/>
        <v>-00001</v>
      </c>
      <c r="J6521" s="251">
        <v>1</v>
      </c>
      <c r="K6521" s="251">
        <v>1</v>
      </c>
      <c r="M6521" s="251" t="s">
        <v>9958</v>
      </c>
      <c r="N6521" s="251" t="s">
        <v>15610</v>
      </c>
      <c r="O6521" s="251">
        <v>1</v>
      </c>
      <c r="Q6521" s="251" t="s">
        <v>17251</v>
      </c>
      <c r="R6521" s="251" t="s">
        <v>10017</v>
      </c>
      <c r="S6521" s="251" t="s">
        <v>4316</v>
      </c>
      <c r="T6521" s="251" t="str">
        <f t="shared" si="406"/>
        <v>I040465081560BZ850</v>
      </c>
      <c r="W6521" s="251" t="str">
        <f t="shared" si="407"/>
        <v>I040465081560-BZ850</v>
      </c>
    </row>
    <row r="6522" spans="1:23" x14ac:dyDescent="0.3">
      <c r="A6522" s="256" t="str">
        <f t="shared" si="405"/>
        <v>I0404650-815610K120-00003</v>
      </c>
      <c r="B6522" s="251" t="s">
        <v>17252</v>
      </c>
      <c r="C6522" s="251" t="s">
        <v>10031</v>
      </c>
      <c r="D6522" s="251" t="s">
        <v>9319</v>
      </c>
      <c r="E6522" s="251" t="s">
        <v>15248</v>
      </c>
      <c r="F6522" s="251" t="s">
        <v>9988</v>
      </c>
      <c r="G6522" s="251" t="s">
        <v>650</v>
      </c>
      <c r="H6522" s="251" t="s">
        <v>5205</v>
      </c>
      <c r="I6522" s="257" t="str">
        <f t="shared" si="404"/>
        <v>-00003</v>
      </c>
      <c r="J6522" s="251">
        <v>3</v>
      </c>
      <c r="K6522" s="251">
        <v>3</v>
      </c>
      <c r="M6522" s="251" t="s">
        <v>9958</v>
      </c>
      <c r="N6522" s="251" t="s">
        <v>15610</v>
      </c>
      <c r="O6522" s="251">
        <v>3</v>
      </c>
      <c r="Q6522" s="251" t="s">
        <v>17252</v>
      </c>
      <c r="R6522" s="251" t="s">
        <v>10017</v>
      </c>
      <c r="S6522" s="251" t="s">
        <v>649</v>
      </c>
      <c r="T6522" s="251" t="str">
        <f t="shared" si="406"/>
        <v>I0404650815610K120</v>
      </c>
      <c r="W6522" s="251" t="str">
        <f t="shared" si="407"/>
        <v>I040465081561-0K120</v>
      </c>
    </row>
    <row r="6523" spans="1:23" x14ac:dyDescent="0.3">
      <c r="A6523" s="256" t="str">
        <f t="shared" si="405"/>
        <v>I0404650-815610K210-00005</v>
      </c>
      <c r="B6523" s="251" t="s">
        <v>17253</v>
      </c>
      <c r="C6523" s="251" t="s">
        <v>10031</v>
      </c>
      <c r="D6523" s="251" t="s">
        <v>9319</v>
      </c>
      <c r="E6523" s="251" t="s">
        <v>15248</v>
      </c>
      <c r="F6523" s="251" t="s">
        <v>9990</v>
      </c>
      <c r="G6523" s="251" t="s">
        <v>678</v>
      </c>
      <c r="H6523" s="251" t="s">
        <v>3443</v>
      </c>
      <c r="I6523" s="257" t="str">
        <f t="shared" si="404"/>
        <v>-00005</v>
      </c>
      <c r="J6523" s="251">
        <v>5</v>
      </c>
      <c r="K6523" s="251">
        <v>5</v>
      </c>
      <c r="M6523" s="251" t="s">
        <v>9958</v>
      </c>
      <c r="N6523" s="251" t="s">
        <v>15610</v>
      </c>
      <c r="O6523" s="251">
        <v>5</v>
      </c>
      <c r="Q6523" s="251" t="s">
        <v>17253</v>
      </c>
      <c r="R6523" s="251" t="s">
        <v>10017</v>
      </c>
      <c r="S6523" s="251" t="s">
        <v>677</v>
      </c>
      <c r="T6523" s="251" t="str">
        <f t="shared" si="406"/>
        <v>I0404650815610K210</v>
      </c>
      <c r="W6523" s="251" t="str">
        <f t="shared" si="407"/>
        <v>I040465081561-0K210</v>
      </c>
    </row>
    <row r="6524" spans="1:23" x14ac:dyDescent="0.3">
      <c r="A6524" s="256" t="str">
        <f t="shared" si="405"/>
        <v>I0404651-811100K300-00001</v>
      </c>
      <c r="B6524" s="251" t="s">
        <v>17254</v>
      </c>
      <c r="C6524" s="251" t="s">
        <v>10031</v>
      </c>
      <c r="D6524" s="251" t="s">
        <v>17255</v>
      </c>
      <c r="E6524" s="251" t="s">
        <v>15248</v>
      </c>
      <c r="F6524" s="251" t="s">
        <v>9957</v>
      </c>
      <c r="G6524" s="251" t="s">
        <v>226</v>
      </c>
      <c r="H6524" s="251" t="s">
        <v>5055</v>
      </c>
      <c r="I6524" s="257" t="str">
        <f t="shared" si="404"/>
        <v>-00001</v>
      </c>
      <c r="J6524" s="251">
        <v>1</v>
      </c>
      <c r="K6524" s="251">
        <v>1</v>
      </c>
      <c r="M6524" s="251" t="s">
        <v>9958</v>
      </c>
      <c r="N6524" s="251" t="s">
        <v>17219</v>
      </c>
      <c r="O6524" s="251">
        <v>1</v>
      </c>
      <c r="Q6524" s="251" t="s">
        <v>17254</v>
      </c>
      <c r="R6524" s="251" t="s">
        <v>10028</v>
      </c>
      <c r="S6524" s="251" t="s">
        <v>225</v>
      </c>
      <c r="T6524" s="251" t="str">
        <f t="shared" si="406"/>
        <v>I0404651811100K300</v>
      </c>
      <c r="W6524" s="251" t="str">
        <f t="shared" si="407"/>
        <v>I040465181110-0K300</v>
      </c>
    </row>
    <row r="6525" spans="1:23" x14ac:dyDescent="0.3">
      <c r="A6525" s="256" t="str">
        <f t="shared" si="405"/>
        <v>I0404651-81110VT040-00003</v>
      </c>
      <c r="B6525" s="251" t="s">
        <v>17256</v>
      </c>
      <c r="C6525" s="251" t="s">
        <v>10031</v>
      </c>
      <c r="D6525" s="251" t="s">
        <v>17255</v>
      </c>
      <c r="E6525" s="251" t="s">
        <v>15248</v>
      </c>
      <c r="F6525" s="251" t="s">
        <v>9962</v>
      </c>
      <c r="G6525" s="251" t="s">
        <v>10047</v>
      </c>
      <c r="H6525" s="251" t="s">
        <v>3422</v>
      </c>
      <c r="I6525" s="257" t="str">
        <f t="shared" si="404"/>
        <v>-00003</v>
      </c>
      <c r="J6525" s="251">
        <v>3</v>
      </c>
      <c r="K6525" s="251">
        <v>3</v>
      </c>
      <c r="M6525" s="251" t="s">
        <v>9958</v>
      </c>
      <c r="N6525" s="251" t="s">
        <v>17219</v>
      </c>
      <c r="O6525" s="251">
        <v>3</v>
      </c>
      <c r="Q6525" s="251" t="s">
        <v>17256</v>
      </c>
      <c r="R6525" s="251" t="s">
        <v>10028</v>
      </c>
      <c r="S6525" s="251" t="s">
        <v>3713</v>
      </c>
      <c r="T6525" s="251" t="str">
        <f t="shared" si="406"/>
        <v>I040465181110VT040</v>
      </c>
      <c r="W6525" s="251" t="str">
        <f t="shared" si="407"/>
        <v>I040465181110-VT040</v>
      </c>
    </row>
    <row r="6526" spans="1:23" x14ac:dyDescent="0.3">
      <c r="A6526" s="256" t="str">
        <f t="shared" si="405"/>
        <v>I0404651-81110VT080-00001</v>
      </c>
      <c r="B6526" s="251" t="s">
        <v>17257</v>
      </c>
      <c r="C6526" s="251" t="s">
        <v>10031</v>
      </c>
      <c r="D6526" s="251" t="s">
        <v>17255</v>
      </c>
      <c r="E6526" s="251" t="s">
        <v>15248</v>
      </c>
      <c r="F6526" s="251" t="s">
        <v>9964</v>
      </c>
      <c r="G6526" s="251" t="s">
        <v>4985</v>
      </c>
      <c r="H6526" s="251" t="s">
        <v>3422</v>
      </c>
      <c r="I6526" s="257" t="str">
        <f t="shared" si="404"/>
        <v>-00001</v>
      </c>
      <c r="J6526" s="251">
        <v>1</v>
      </c>
      <c r="K6526" s="251">
        <v>1</v>
      </c>
      <c r="M6526" s="251" t="s">
        <v>9958</v>
      </c>
      <c r="N6526" s="251" t="s">
        <v>17219</v>
      </c>
      <c r="O6526" s="251">
        <v>1</v>
      </c>
      <c r="Q6526" s="251" t="s">
        <v>17257</v>
      </c>
      <c r="R6526" s="251" t="s">
        <v>10028</v>
      </c>
      <c r="S6526" s="251" t="s">
        <v>3719</v>
      </c>
      <c r="T6526" s="251" t="str">
        <f t="shared" si="406"/>
        <v>I040465181110VT080</v>
      </c>
      <c r="W6526" s="251" t="str">
        <f t="shared" si="407"/>
        <v>I040465181110-VT080</v>
      </c>
    </row>
    <row r="6527" spans="1:23" x14ac:dyDescent="0.3">
      <c r="A6527" s="256" t="str">
        <f t="shared" si="405"/>
        <v>I0404651-81110VT100-00002</v>
      </c>
      <c r="B6527" s="251" t="s">
        <v>17258</v>
      </c>
      <c r="C6527" s="251" t="s">
        <v>10031</v>
      </c>
      <c r="D6527" s="251" t="s">
        <v>17255</v>
      </c>
      <c r="E6527" s="251" t="s">
        <v>15248</v>
      </c>
      <c r="F6527" s="251" t="s">
        <v>9966</v>
      </c>
      <c r="G6527" s="251" t="s">
        <v>10049</v>
      </c>
      <c r="H6527" s="251" t="s">
        <v>3422</v>
      </c>
      <c r="I6527" s="257" t="str">
        <f t="shared" si="404"/>
        <v>-00002</v>
      </c>
      <c r="J6527" s="251">
        <v>2</v>
      </c>
      <c r="K6527" s="251">
        <v>2</v>
      </c>
      <c r="M6527" s="251" t="s">
        <v>9958</v>
      </c>
      <c r="N6527" s="251" t="s">
        <v>17219</v>
      </c>
      <c r="O6527" s="251">
        <v>2</v>
      </c>
      <c r="Q6527" s="251" t="s">
        <v>17258</v>
      </c>
      <c r="R6527" s="251" t="s">
        <v>10028</v>
      </c>
      <c r="S6527" s="251" t="s">
        <v>3723</v>
      </c>
      <c r="T6527" s="251" t="str">
        <f t="shared" si="406"/>
        <v>I040465181110VT100</v>
      </c>
      <c r="W6527" s="251" t="str">
        <f t="shared" si="407"/>
        <v>I040465181110-VT100</v>
      </c>
    </row>
    <row r="6528" spans="1:23" x14ac:dyDescent="0.3">
      <c r="A6528" s="256" t="str">
        <f t="shared" si="405"/>
        <v>I0404651-811500K300-00001</v>
      </c>
      <c r="B6528" s="251" t="s">
        <v>17259</v>
      </c>
      <c r="C6528" s="251" t="s">
        <v>10031</v>
      </c>
      <c r="D6528" s="251" t="s">
        <v>17255</v>
      </c>
      <c r="E6528" s="251" t="s">
        <v>15248</v>
      </c>
      <c r="F6528" s="251" t="s">
        <v>9968</v>
      </c>
      <c r="G6528" s="251" t="s">
        <v>234</v>
      </c>
      <c r="H6528" s="251" t="s">
        <v>5093</v>
      </c>
      <c r="I6528" s="257" t="str">
        <f t="shared" si="404"/>
        <v>-00001</v>
      </c>
      <c r="J6528" s="251">
        <v>1</v>
      </c>
      <c r="K6528" s="251">
        <v>1</v>
      </c>
      <c r="M6528" s="251" t="s">
        <v>9958</v>
      </c>
      <c r="N6528" s="251" t="s">
        <v>17219</v>
      </c>
      <c r="O6528" s="251">
        <v>1</v>
      </c>
      <c r="Q6528" s="251" t="s">
        <v>17259</v>
      </c>
      <c r="R6528" s="251" t="s">
        <v>10028</v>
      </c>
      <c r="S6528" s="251" t="s">
        <v>233</v>
      </c>
      <c r="T6528" s="251" t="str">
        <f t="shared" si="406"/>
        <v>I0404651811500K300</v>
      </c>
      <c r="W6528" s="251" t="str">
        <f t="shared" si="407"/>
        <v>I040465181150-0K300</v>
      </c>
    </row>
    <row r="6529" spans="1:23" x14ac:dyDescent="0.3">
      <c r="A6529" s="256" t="str">
        <f t="shared" si="405"/>
        <v>I0404651-81150VT040-00003</v>
      </c>
      <c r="B6529" s="251" t="s">
        <v>17260</v>
      </c>
      <c r="C6529" s="251" t="s">
        <v>10031</v>
      </c>
      <c r="D6529" s="251" t="s">
        <v>17255</v>
      </c>
      <c r="E6529" s="251" t="s">
        <v>15248</v>
      </c>
      <c r="F6529" s="251" t="s">
        <v>9970</v>
      </c>
      <c r="G6529" s="251" t="s">
        <v>10051</v>
      </c>
      <c r="H6529" s="251" t="s">
        <v>3429</v>
      </c>
      <c r="I6529" s="257" t="str">
        <f t="shared" si="404"/>
        <v>-00003</v>
      </c>
      <c r="J6529" s="251">
        <v>3</v>
      </c>
      <c r="K6529" s="251">
        <v>3</v>
      </c>
      <c r="M6529" s="251" t="s">
        <v>9958</v>
      </c>
      <c r="N6529" s="251" t="s">
        <v>17219</v>
      </c>
      <c r="O6529" s="251">
        <v>3</v>
      </c>
      <c r="Q6529" s="251" t="s">
        <v>17260</v>
      </c>
      <c r="R6529" s="251" t="s">
        <v>10028</v>
      </c>
      <c r="S6529" s="251" t="s">
        <v>3725</v>
      </c>
      <c r="T6529" s="251" t="str">
        <f t="shared" si="406"/>
        <v>I040465181150VT040</v>
      </c>
      <c r="W6529" s="251" t="str">
        <f t="shared" si="407"/>
        <v>I040465181150-VT040</v>
      </c>
    </row>
    <row r="6530" spans="1:23" x14ac:dyDescent="0.3">
      <c r="A6530" s="256" t="str">
        <f t="shared" si="405"/>
        <v>I0404651-81150VT080-00003</v>
      </c>
      <c r="B6530" s="251" t="s">
        <v>17261</v>
      </c>
      <c r="C6530" s="251" t="s">
        <v>10031</v>
      </c>
      <c r="D6530" s="251" t="s">
        <v>17255</v>
      </c>
      <c r="E6530" s="251" t="s">
        <v>15248</v>
      </c>
      <c r="F6530" s="251" t="s">
        <v>9972</v>
      </c>
      <c r="G6530" s="251" t="s">
        <v>10242</v>
      </c>
      <c r="H6530" s="251" t="s">
        <v>3429</v>
      </c>
      <c r="I6530" s="257" t="str">
        <f t="shared" si="404"/>
        <v>-00003</v>
      </c>
      <c r="J6530" s="251">
        <v>3</v>
      </c>
      <c r="K6530" s="251">
        <v>3</v>
      </c>
      <c r="M6530" s="251" t="s">
        <v>9958</v>
      </c>
      <c r="N6530" s="251" t="s">
        <v>17219</v>
      </c>
      <c r="O6530" s="251">
        <v>3</v>
      </c>
      <c r="Q6530" s="251" t="s">
        <v>17261</v>
      </c>
      <c r="R6530" s="251" t="s">
        <v>10028</v>
      </c>
      <c r="S6530" s="251" t="s">
        <v>3731</v>
      </c>
      <c r="T6530" s="251" t="str">
        <f t="shared" si="406"/>
        <v>I040465181150VT080</v>
      </c>
      <c r="W6530" s="251" t="str">
        <f t="shared" si="407"/>
        <v>I040465181150-VT080</v>
      </c>
    </row>
    <row r="6531" spans="1:23" x14ac:dyDescent="0.3">
      <c r="A6531" s="256" t="str">
        <f t="shared" si="405"/>
        <v>I0404651-81150VT100-00002</v>
      </c>
      <c r="B6531" s="251" t="s">
        <v>17262</v>
      </c>
      <c r="C6531" s="251" t="s">
        <v>10031</v>
      </c>
      <c r="D6531" s="251" t="s">
        <v>17255</v>
      </c>
      <c r="E6531" s="251" t="s">
        <v>15248</v>
      </c>
      <c r="F6531" s="251" t="s">
        <v>9974</v>
      </c>
      <c r="G6531" s="251" t="s">
        <v>4999</v>
      </c>
      <c r="H6531" s="251" t="s">
        <v>3429</v>
      </c>
      <c r="I6531" s="257" t="str">
        <f t="shared" si="404"/>
        <v>-00002</v>
      </c>
      <c r="J6531" s="251">
        <v>2</v>
      </c>
      <c r="K6531" s="251">
        <v>2</v>
      </c>
      <c r="M6531" s="251" t="s">
        <v>9958</v>
      </c>
      <c r="N6531" s="251" t="s">
        <v>17219</v>
      </c>
      <c r="O6531" s="251">
        <v>2</v>
      </c>
      <c r="Q6531" s="251" t="s">
        <v>17262</v>
      </c>
      <c r="R6531" s="251" t="s">
        <v>10028</v>
      </c>
      <c r="S6531" s="251" t="s">
        <v>3735</v>
      </c>
      <c r="T6531" s="251" t="str">
        <f t="shared" si="406"/>
        <v>I040465181150VT100</v>
      </c>
      <c r="W6531" s="251" t="str">
        <f t="shared" si="407"/>
        <v>I040465181150-VT100</v>
      </c>
    </row>
    <row r="6532" spans="1:23" x14ac:dyDescent="0.3">
      <c r="A6532" s="256" t="str">
        <f t="shared" si="405"/>
        <v>I0404651-81550VT020-00001</v>
      </c>
      <c r="B6532" s="251" t="s">
        <v>17263</v>
      </c>
      <c r="C6532" s="251" t="s">
        <v>10031</v>
      </c>
      <c r="D6532" s="251" t="s">
        <v>17255</v>
      </c>
      <c r="E6532" s="251" t="s">
        <v>15248</v>
      </c>
      <c r="F6532" s="251" t="s">
        <v>9976</v>
      </c>
      <c r="G6532" s="251" t="s">
        <v>10057</v>
      </c>
      <c r="H6532" s="251" t="s">
        <v>5202</v>
      </c>
      <c r="I6532" s="257" t="str">
        <f t="shared" si="404"/>
        <v>-00001</v>
      </c>
      <c r="J6532" s="251">
        <v>1</v>
      </c>
      <c r="K6532" s="251">
        <v>1</v>
      </c>
      <c r="M6532" s="251" t="s">
        <v>9958</v>
      </c>
      <c r="N6532" s="251" t="s">
        <v>17219</v>
      </c>
      <c r="O6532" s="251">
        <v>1</v>
      </c>
      <c r="Q6532" s="251" t="s">
        <v>17263</v>
      </c>
      <c r="R6532" s="251" t="s">
        <v>10028</v>
      </c>
      <c r="S6532" s="251" t="s">
        <v>3737</v>
      </c>
      <c r="T6532" s="251" t="str">
        <f t="shared" si="406"/>
        <v>I040465181550VT020</v>
      </c>
      <c r="W6532" s="251" t="str">
        <f t="shared" si="407"/>
        <v>I040465181550-VT020</v>
      </c>
    </row>
    <row r="6533" spans="1:23" x14ac:dyDescent="0.3">
      <c r="A6533" s="256" t="str">
        <f t="shared" si="405"/>
        <v>I0404651-81550VT050-00003</v>
      </c>
      <c r="B6533" s="251" t="s">
        <v>17264</v>
      </c>
      <c r="C6533" s="251" t="s">
        <v>10031</v>
      </c>
      <c r="D6533" s="251" t="s">
        <v>17255</v>
      </c>
      <c r="E6533" s="251" t="s">
        <v>15248</v>
      </c>
      <c r="F6533" s="251" t="s">
        <v>9978</v>
      </c>
      <c r="G6533" s="251" t="s">
        <v>5265</v>
      </c>
      <c r="H6533" s="251" t="s">
        <v>5202</v>
      </c>
      <c r="I6533" s="257" t="str">
        <f t="shared" si="404"/>
        <v>-00003</v>
      </c>
      <c r="J6533" s="251">
        <v>3</v>
      </c>
      <c r="K6533" s="251">
        <v>3</v>
      </c>
      <c r="M6533" s="251" t="s">
        <v>9958</v>
      </c>
      <c r="N6533" s="251" t="s">
        <v>17219</v>
      </c>
      <c r="O6533" s="251">
        <v>3</v>
      </c>
      <c r="Q6533" s="251" t="s">
        <v>17264</v>
      </c>
      <c r="R6533" s="251" t="s">
        <v>10028</v>
      </c>
      <c r="S6533" s="251" t="s">
        <v>3740</v>
      </c>
      <c r="T6533" s="251" t="str">
        <f t="shared" si="406"/>
        <v>I040465181550VT050</v>
      </c>
      <c r="W6533" s="251" t="str">
        <f t="shared" si="407"/>
        <v>I040465181550-VT050</v>
      </c>
    </row>
    <row r="6534" spans="1:23" x14ac:dyDescent="0.3">
      <c r="A6534" s="256" t="str">
        <f t="shared" si="405"/>
        <v>I0404651-81551VT020-00001</v>
      </c>
      <c r="B6534" s="251" t="s">
        <v>17265</v>
      </c>
      <c r="C6534" s="251" t="s">
        <v>10031</v>
      </c>
      <c r="D6534" s="251" t="s">
        <v>17255</v>
      </c>
      <c r="E6534" s="251" t="s">
        <v>15248</v>
      </c>
      <c r="F6534" s="251" t="s">
        <v>9980</v>
      </c>
      <c r="G6534" s="251" t="s">
        <v>10060</v>
      </c>
      <c r="H6534" s="251" t="s">
        <v>3436</v>
      </c>
      <c r="I6534" s="257" t="str">
        <f t="shared" ref="I6534:I6597" si="408">+IF(AND(O6534&lt;10),$B$2&amp;O6534,IF(AND(O6534&gt;9,O6534&lt;=99),$B$3&amp;O6534,IF(AND(O6534&gt;99,L95491&lt;1000),$B$4&amp;O6534,IF(AND(O6534&gt;999),$B$5&amp;7))))</f>
        <v>-00001</v>
      </c>
      <c r="J6534" s="251">
        <v>1</v>
      </c>
      <c r="K6534" s="251">
        <v>1</v>
      </c>
      <c r="M6534" s="251" t="s">
        <v>9958</v>
      </c>
      <c r="N6534" s="251" t="s">
        <v>17219</v>
      </c>
      <c r="O6534" s="251">
        <v>1</v>
      </c>
      <c r="Q6534" s="251" t="s">
        <v>17265</v>
      </c>
      <c r="R6534" s="251" t="s">
        <v>10028</v>
      </c>
      <c r="S6534" s="251" t="s">
        <v>3761</v>
      </c>
      <c r="T6534" s="251" t="str">
        <f t="shared" si="406"/>
        <v>I040465181551VT020</v>
      </c>
      <c r="W6534" s="251" t="str">
        <f t="shared" si="407"/>
        <v>I040465181551-VT020</v>
      </c>
    </row>
    <row r="6535" spans="1:23" x14ac:dyDescent="0.3">
      <c r="A6535" s="256" t="str">
        <f t="shared" si="405"/>
        <v>I0404651-81551VT050-00003</v>
      </c>
      <c r="B6535" s="251" t="s">
        <v>17266</v>
      </c>
      <c r="C6535" s="251" t="s">
        <v>10031</v>
      </c>
      <c r="D6535" s="251" t="s">
        <v>17255</v>
      </c>
      <c r="E6535" s="251" t="s">
        <v>15248</v>
      </c>
      <c r="F6535" s="251" t="s">
        <v>9982</v>
      </c>
      <c r="G6535" s="251" t="s">
        <v>10062</v>
      </c>
      <c r="H6535" s="251" t="s">
        <v>3436</v>
      </c>
      <c r="I6535" s="257" t="str">
        <f t="shared" si="408"/>
        <v>-00003</v>
      </c>
      <c r="J6535" s="251">
        <v>3</v>
      </c>
      <c r="K6535" s="251">
        <v>3</v>
      </c>
      <c r="M6535" s="251" t="s">
        <v>9958</v>
      </c>
      <c r="N6535" s="251" t="s">
        <v>17219</v>
      </c>
      <c r="O6535" s="251">
        <v>3</v>
      </c>
      <c r="Q6535" s="251" t="s">
        <v>17266</v>
      </c>
      <c r="R6535" s="251" t="s">
        <v>10028</v>
      </c>
      <c r="S6535" s="251" t="s">
        <v>3763</v>
      </c>
      <c r="T6535" s="251" t="str">
        <f t="shared" si="406"/>
        <v>I040465181551VT050</v>
      </c>
      <c r="W6535" s="251" t="str">
        <f t="shared" si="407"/>
        <v>I040465181551-VT050</v>
      </c>
    </row>
    <row r="6536" spans="1:23" x14ac:dyDescent="0.3">
      <c r="A6536" s="256" t="str">
        <f t="shared" ref="A6536:A6599" si="409">D6536&amp;$A$6&amp;S6536&amp;I6536</f>
        <v>I0404651-81560VT020-00002</v>
      </c>
      <c r="B6536" s="251" t="s">
        <v>17267</v>
      </c>
      <c r="C6536" s="251" t="s">
        <v>10031</v>
      </c>
      <c r="D6536" s="251" t="s">
        <v>17255</v>
      </c>
      <c r="E6536" s="251" t="s">
        <v>15248</v>
      </c>
      <c r="F6536" s="251" t="s">
        <v>9984</v>
      </c>
      <c r="G6536" s="251" t="s">
        <v>10065</v>
      </c>
      <c r="H6536" s="251" t="s">
        <v>5204</v>
      </c>
      <c r="I6536" s="257" t="str">
        <f t="shared" si="408"/>
        <v>-00002</v>
      </c>
      <c r="J6536" s="251">
        <v>2</v>
      </c>
      <c r="K6536" s="251">
        <v>2</v>
      </c>
      <c r="M6536" s="251" t="s">
        <v>9958</v>
      </c>
      <c r="N6536" s="251" t="s">
        <v>17219</v>
      </c>
      <c r="O6536" s="251">
        <v>2</v>
      </c>
      <c r="Q6536" s="251" t="s">
        <v>17267</v>
      </c>
      <c r="R6536" s="251" t="s">
        <v>10028</v>
      </c>
      <c r="S6536" s="251" t="s">
        <v>3743</v>
      </c>
      <c r="T6536" s="251" t="str">
        <f t="shared" si="406"/>
        <v>I040465181560VT020</v>
      </c>
      <c r="W6536" s="251" t="str">
        <f t="shared" si="407"/>
        <v>I040465181560-VT020</v>
      </c>
    </row>
    <row r="6537" spans="1:23" x14ac:dyDescent="0.3">
      <c r="A6537" s="256" t="str">
        <f t="shared" si="409"/>
        <v>I0404651-81560VT050-00001</v>
      </c>
      <c r="B6537" s="251" t="s">
        <v>17268</v>
      </c>
      <c r="C6537" s="251" t="s">
        <v>10031</v>
      </c>
      <c r="D6537" s="251" t="s">
        <v>17255</v>
      </c>
      <c r="E6537" s="251" t="s">
        <v>15248</v>
      </c>
      <c r="F6537" s="251" t="s">
        <v>9986</v>
      </c>
      <c r="G6537" s="251" t="s">
        <v>10067</v>
      </c>
      <c r="H6537" s="251" t="s">
        <v>5204</v>
      </c>
      <c r="I6537" s="257" t="str">
        <f t="shared" si="408"/>
        <v>-00001</v>
      </c>
      <c r="J6537" s="251">
        <v>1</v>
      </c>
      <c r="K6537" s="251">
        <v>1</v>
      </c>
      <c r="M6537" s="251" t="s">
        <v>9958</v>
      </c>
      <c r="N6537" s="251" t="s">
        <v>17219</v>
      </c>
      <c r="O6537" s="251">
        <v>1</v>
      </c>
      <c r="Q6537" s="251" t="s">
        <v>17268</v>
      </c>
      <c r="R6537" s="251" t="s">
        <v>10028</v>
      </c>
      <c r="S6537" s="251" t="s">
        <v>3746</v>
      </c>
      <c r="T6537" s="251" t="str">
        <f t="shared" ref="T6537:T6600" si="410">+D6537&amp;S6537</f>
        <v>I040465181560VT050</v>
      </c>
      <c r="W6537" s="251" t="str">
        <f t="shared" ref="W6537:W6600" si="411">D6537&amp;G6537</f>
        <v>I040465181560-VT050</v>
      </c>
    </row>
    <row r="6538" spans="1:23" x14ac:dyDescent="0.3">
      <c r="A6538" s="256" t="str">
        <f t="shared" si="409"/>
        <v>I0404651-81561VT020-00001</v>
      </c>
      <c r="B6538" s="251" t="s">
        <v>17269</v>
      </c>
      <c r="C6538" s="251" t="s">
        <v>10031</v>
      </c>
      <c r="D6538" s="251" t="s">
        <v>17255</v>
      </c>
      <c r="E6538" s="251" t="s">
        <v>15248</v>
      </c>
      <c r="F6538" s="251" t="s">
        <v>9988</v>
      </c>
      <c r="G6538" s="251" t="s">
        <v>10256</v>
      </c>
      <c r="H6538" s="251" t="s">
        <v>3443</v>
      </c>
      <c r="I6538" s="257" t="str">
        <f t="shared" si="408"/>
        <v>-00001</v>
      </c>
      <c r="J6538" s="251">
        <v>1</v>
      </c>
      <c r="K6538" s="251">
        <v>1</v>
      </c>
      <c r="M6538" s="251" t="s">
        <v>9958</v>
      </c>
      <c r="N6538" s="251" t="s">
        <v>17219</v>
      </c>
      <c r="O6538" s="251">
        <v>1</v>
      </c>
      <c r="Q6538" s="251" t="s">
        <v>17269</v>
      </c>
      <c r="R6538" s="251" t="s">
        <v>10028</v>
      </c>
      <c r="S6538" s="251" t="s">
        <v>3767</v>
      </c>
      <c r="T6538" s="251" t="str">
        <f t="shared" si="410"/>
        <v>I040465181561VT020</v>
      </c>
      <c r="W6538" s="251" t="str">
        <f t="shared" si="411"/>
        <v>I040465181561-VT020</v>
      </c>
    </row>
    <row r="6539" spans="1:23" x14ac:dyDescent="0.3">
      <c r="A6539" s="256" t="str">
        <f t="shared" si="409"/>
        <v>I0404651-81561VT050-00001</v>
      </c>
      <c r="B6539" s="251" t="s">
        <v>17270</v>
      </c>
      <c r="C6539" s="251" t="s">
        <v>10031</v>
      </c>
      <c r="D6539" s="251" t="s">
        <v>17255</v>
      </c>
      <c r="E6539" s="251" t="s">
        <v>15248</v>
      </c>
      <c r="F6539" s="251" t="s">
        <v>9990</v>
      </c>
      <c r="G6539" s="251" t="s">
        <v>10258</v>
      </c>
      <c r="H6539" s="251" t="s">
        <v>3443</v>
      </c>
      <c r="I6539" s="257" t="str">
        <f t="shared" si="408"/>
        <v>-00001</v>
      </c>
      <c r="J6539" s="251">
        <v>1</v>
      </c>
      <c r="K6539" s="251">
        <v>1</v>
      </c>
      <c r="M6539" s="251" t="s">
        <v>9958</v>
      </c>
      <c r="N6539" s="251" t="s">
        <v>17219</v>
      </c>
      <c r="O6539" s="251">
        <v>1</v>
      </c>
      <c r="Q6539" s="251" t="s">
        <v>17270</v>
      </c>
      <c r="R6539" s="251" t="s">
        <v>10028</v>
      </c>
      <c r="S6539" s="251" t="s">
        <v>3769</v>
      </c>
      <c r="T6539" s="251" t="str">
        <f t="shared" si="410"/>
        <v>I040465181561VT050</v>
      </c>
      <c r="W6539" s="251" t="str">
        <f t="shared" si="411"/>
        <v>I040465181561-VT050</v>
      </c>
    </row>
    <row r="6540" spans="1:23" x14ac:dyDescent="0.3">
      <c r="A6540" s="256" t="str">
        <f t="shared" si="409"/>
        <v>I0404651-81580VT010-00002</v>
      </c>
      <c r="B6540" s="251" t="s">
        <v>17271</v>
      </c>
      <c r="C6540" s="251" t="s">
        <v>10031</v>
      </c>
      <c r="D6540" s="251" t="s">
        <v>17255</v>
      </c>
      <c r="E6540" s="251" t="s">
        <v>15248</v>
      </c>
      <c r="F6540" s="251" t="s">
        <v>9992</v>
      </c>
      <c r="G6540" s="251" t="s">
        <v>5289</v>
      </c>
      <c r="H6540" s="251" t="s">
        <v>758</v>
      </c>
      <c r="I6540" s="257" t="str">
        <f t="shared" si="408"/>
        <v>-00002</v>
      </c>
      <c r="J6540" s="251">
        <v>2</v>
      </c>
      <c r="K6540" s="251">
        <v>2</v>
      </c>
      <c r="M6540" s="251" t="s">
        <v>9993</v>
      </c>
      <c r="N6540" s="251" t="s">
        <v>17219</v>
      </c>
      <c r="O6540" s="251">
        <v>2</v>
      </c>
      <c r="Q6540" s="251" t="s">
        <v>17271</v>
      </c>
      <c r="R6540" s="251" t="s">
        <v>10028</v>
      </c>
      <c r="S6540" s="251" t="s">
        <v>3749</v>
      </c>
      <c r="T6540" s="251" t="str">
        <f t="shared" si="410"/>
        <v>I040465181580VT010</v>
      </c>
      <c r="W6540" s="251" t="str">
        <f t="shared" si="411"/>
        <v>I040465181580-VT010</v>
      </c>
    </row>
    <row r="6541" spans="1:23" x14ac:dyDescent="0.3">
      <c r="A6541" s="256" t="str">
        <f t="shared" si="409"/>
        <v>I0404651-81580VT020-00001</v>
      </c>
      <c r="B6541" s="251" t="s">
        <v>17272</v>
      </c>
      <c r="C6541" s="251" t="s">
        <v>10031</v>
      </c>
      <c r="D6541" s="251" t="s">
        <v>17255</v>
      </c>
      <c r="E6541" s="251" t="s">
        <v>15248</v>
      </c>
      <c r="F6541" s="251" t="s">
        <v>9995</v>
      </c>
      <c r="G6541" s="251" t="s">
        <v>10071</v>
      </c>
      <c r="H6541" s="251" t="s">
        <v>758</v>
      </c>
      <c r="I6541" s="257" t="str">
        <f t="shared" si="408"/>
        <v>-00001</v>
      </c>
      <c r="J6541" s="251">
        <v>1</v>
      </c>
      <c r="K6541" s="251">
        <v>1</v>
      </c>
      <c r="M6541" s="251" t="s">
        <v>9958</v>
      </c>
      <c r="N6541" s="251" t="s">
        <v>17219</v>
      </c>
      <c r="O6541" s="251">
        <v>1</v>
      </c>
      <c r="Q6541" s="251" t="s">
        <v>17272</v>
      </c>
      <c r="R6541" s="251" t="s">
        <v>10028</v>
      </c>
      <c r="S6541" s="251" t="s">
        <v>3752</v>
      </c>
      <c r="T6541" s="251" t="str">
        <f t="shared" si="410"/>
        <v>I040465181580VT020</v>
      </c>
      <c r="W6541" s="251" t="str">
        <f t="shared" si="411"/>
        <v>I040465181580-VT020</v>
      </c>
    </row>
    <row r="6542" spans="1:23" x14ac:dyDescent="0.3">
      <c r="A6542" s="256" t="str">
        <f t="shared" si="409"/>
        <v>I0404651-81590VT010-00002</v>
      </c>
      <c r="B6542" s="251" t="s">
        <v>17273</v>
      </c>
      <c r="C6542" s="251" t="s">
        <v>10031</v>
      </c>
      <c r="D6542" s="251" t="s">
        <v>17255</v>
      </c>
      <c r="E6542" s="251" t="s">
        <v>15248</v>
      </c>
      <c r="F6542" s="251" t="s">
        <v>9997</v>
      </c>
      <c r="G6542" s="251" t="s">
        <v>10073</v>
      </c>
      <c r="H6542" s="251" t="s">
        <v>770</v>
      </c>
      <c r="I6542" s="257" t="str">
        <f t="shared" si="408"/>
        <v>-00002</v>
      </c>
      <c r="J6542" s="251">
        <v>2</v>
      </c>
      <c r="K6542" s="251">
        <v>2</v>
      </c>
      <c r="M6542" s="251" t="s">
        <v>9993</v>
      </c>
      <c r="N6542" s="251" t="s">
        <v>17219</v>
      </c>
      <c r="O6542" s="251">
        <v>2</v>
      </c>
      <c r="Q6542" s="251" t="s">
        <v>17273</v>
      </c>
      <c r="R6542" s="251" t="s">
        <v>10028</v>
      </c>
      <c r="S6542" s="251" t="s">
        <v>3755</v>
      </c>
      <c r="T6542" s="251" t="str">
        <f t="shared" si="410"/>
        <v>I040465181590VT010</v>
      </c>
      <c r="W6542" s="251" t="str">
        <f t="shared" si="411"/>
        <v>I040465181590-VT010</v>
      </c>
    </row>
    <row r="6543" spans="1:23" x14ac:dyDescent="0.3">
      <c r="A6543" s="256" t="str">
        <f t="shared" si="409"/>
        <v>I0606437-81150BZ600-00001</v>
      </c>
      <c r="B6543" s="251" t="s">
        <v>17274</v>
      </c>
      <c r="C6543" s="251" t="s">
        <v>10077</v>
      </c>
      <c r="D6543" s="251" t="s">
        <v>17275</v>
      </c>
      <c r="E6543" s="251" t="s">
        <v>15248</v>
      </c>
      <c r="F6543" s="251" t="s">
        <v>9957</v>
      </c>
      <c r="G6543" s="251" t="s">
        <v>1170</v>
      </c>
      <c r="H6543" s="251" t="s">
        <v>3429</v>
      </c>
      <c r="I6543" s="257" t="str">
        <f t="shared" si="408"/>
        <v>-00001</v>
      </c>
      <c r="J6543" s="251">
        <v>1</v>
      </c>
      <c r="K6543" s="251">
        <v>1</v>
      </c>
      <c r="M6543" s="251" t="s">
        <v>9958</v>
      </c>
      <c r="N6543" s="251" t="s">
        <v>16737</v>
      </c>
      <c r="O6543" s="251">
        <v>1</v>
      </c>
      <c r="Q6543" s="251" t="s">
        <v>17274</v>
      </c>
      <c r="R6543" s="251" t="s">
        <v>9960</v>
      </c>
      <c r="S6543" s="251" t="s">
        <v>1169</v>
      </c>
      <c r="T6543" s="251" t="str">
        <f t="shared" si="410"/>
        <v>I060643781150BZ600</v>
      </c>
      <c r="W6543" s="251" t="str">
        <f t="shared" si="411"/>
        <v>I060643781150-BZ600</v>
      </c>
    </row>
    <row r="6544" spans="1:23" x14ac:dyDescent="0.3">
      <c r="A6544" s="256" t="str">
        <f t="shared" si="409"/>
        <v>I0606437-9004C46010-00001</v>
      </c>
      <c r="B6544" s="251" t="s">
        <v>17276</v>
      </c>
      <c r="C6544" s="251" t="s">
        <v>10077</v>
      </c>
      <c r="D6544" s="251" t="s">
        <v>17275</v>
      </c>
      <c r="E6544" s="251" t="s">
        <v>15248</v>
      </c>
      <c r="F6544" s="251" t="s">
        <v>9962</v>
      </c>
      <c r="G6544" s="251" t="s">
        <v>1598</v>
      </c>
      <c r="H6544" s="251" t="s">
        <v>1593</v>
      </c>
      <c r="I6544" s="257" t="str">
        <f t="shared" si="408"/>
        <v>-00001</v>
      </c>
      <c r="J6544" s="251">
        <v>1</v>
      </c>
      <c r="K6544" s="251">
        <v>1</v>
      </c>
      <c r="M6544" s="251" t="s">
        <v>10007</v>
      </c>
      <c r="N6544" s="251" t="s">
        <v>16737</v>
      </c>
      <c r="O6544" s="251">
        <v>1</v>
      </c>
      <c r="Q6544" s="251" t="s">
        <v>17276</v>
      </c>
      <c r="R6544" s="251" t="s">
        <v>9960</v>
      </c>
      <c r="S6544" s="251" t="s">
        <v>1597</v>
      </c>
      <c r="T6544" s="251" t="str">
        <f t="shared" si="410"/>
        <v>I06064379004C46010</v>
      </c>
      <c r="W6544" s="251" t="str">
        <f t="shared" si="411"/>
        <v>I06064379004C-46010</v>
      </c>
    </row>
    <row r="6545" spans="1:23" x14ac:dyDescent="0.3">
      <c r="A6545" s="256" t="str">
        <f t="shared" si="409"/>
        <v>I0606438-81130BZ600-00001</v>
      </c>
      <c r="B6545" s="251" t="s">
        <v>17277</v>
      </c>
      <c r="C6545" s="251" t="s">
        <v>10077</v>
      </c>
      <c r="D6545" s="251" t="s">
        <v>17278</v>
      </c>
      <c r="E6545" s="251" t="s">
        <v>15248</v>
      </c>
      <c r="F6545" s="251" t="s">
        <v>9957</v>
      </c>
      <c r="G6545" s="251" t="s">
        <v>1167</v>
      </c>
      <c r="H6545" s="251" t="s">
        <v>5101</v>
      </c>
      <c r="I6545" s="257" t="str">
        <f t="shared" si="408"/>
        <v>-00001</v>
      </c>
      <c r="J6545" s="251">
        <v>1</v>
      </c>
      <c r="K6545" s="251">
        <v>1</v>
      </c>
      <c r="M6545" s="251" t="s">
        <v>9958</v>
      </c>
      <c r="N6545" s="251" t="s">
        <v>15610</v>
      </c>
      <c r="O6545" s="251">
        <v>1</v>
      </c>
      <c r="Q6545" s="251" t="s">
        <v>17277</v>
      </c>
      <c r="R6545" s="251" t="s">
        <v>10017</v>
      </c>
      <c r="S6545" s="251" t="s">
        <v>1166</v>
      </c>
      <c r="T6545" s="251" t="str">
        <f t="shared" si="410"/>
        <v>I060643881130BZ600</v>
      </c>
      <c r="W6545" s="251" t="str">
        <f t="shared" si="411"/>
        <v>I060643881130-BZ600</v>
      </c>
    </row>
    <row r="6546" spans="1:23" x14ac:dyDescent="0.3">
      <c r="A6546" s="256" t="str">
        <f t="shared" si="409"/>
        <v>I0606438-81170BZ600-00001</v>
      </c>
      <c r="B6546" s="251" t="s">
        <v>17279</v>
      </c>
      <c r="C6546" s="251" t="s">
        <v>10077</v>
      </c>
      <c r="D6546" s="251" t="s">
        <v>17278</v>
      </c>
      <c r="E6546" s="251" t="s">
        <v>15248</v>
      </c>
      <c r="F6546" s="251" t="s">
        <v>9962</v>
      </c>
      <c r="G6546" s="251" t="s">
        <v>1173</v>
      </c>
      <c r="H6546" s="251" t="s">
        <v>5102</v>
      </c>
      <c r="I6546" s="257" t="str">
        <f t="shared" si="408"/>
        <v>-00001</v>
      </c>
      <c r="J6546" s="251">
        <v>1</v>
      </c>
      <c r="K6546" s="251">
        <v>1</v>
      </c>
      <c r="M6546" s="251" t="s">
        <v>9958</v>
      </c>
      <c r="N6546" s="251" t="s">
        <v>15610</v>
      </c>
      <c r="O6546" s="251">
        <v>1</v>
      </c>
      <c r="Q6546" s="251" t="s">
        <v>17279</v>
      </c>
      <c r="R6546" s="251" t="s">
        <v>10017</v>
      </c>
      <c r="S6546" s="251" t="s">
        <v>1172</v>
      </c>
      <c r="T6546" s="251" t="str">
        <f t="shared" si="410"/>
        <v>I060643881170BZ600</v>
      </c>
      <c r="W6546" s="251" t="str">
        <f t="shared" si="411"/>
        <v>I060643881170-BZ600</v>
      </c>
    </row>
    <row r="6547" spans="1:23" x14ac:dyDescent="0.3">
      <c r="A6547" s="256" t="str">
        <f t="shared" si="409"/>
        <v>I0606438-81240BZ010C0-00001</v>
      </c>
      <c r="B6547" s="251" t="s">
        <v>17280</v>
      </c>
      <c r="C6547" s="251" t="s">
        <v>10077</v>
      </c>
      <c r="D6547" s="251" t="s">
        <v>17278</v>
      </c>
      <c r="E6547" s="251" t="s">
        <v>15248</v>
      </c>
      <c r="F6547" s="251" t="s">
        <v>9964</v>
      </c>
      <c r="G6547" s="251" t="s">
        <v>10106</v>
      </c>
      <c r="H6547" s="251" t="s">
        <v>2227</v>
      </c>
      <c r="I6547" s="257" t="str">
        <f t="shared" si="408"/>
        <v>-00001</v>
      </c>
      <c r="J6547" s="251">
        <v>1</v>
      </c>
      <c r="K6547" s="251">
        <v>1</v>
      </c>
      <c r="M6547" s="251" t="s">
        <v>10007</v>
      </c>
      <c r="N6547" s="251" t="s">
        <v>15610</v>
      </c>
      <c r="O6547" s="251">
        <v>1</v>
      </c>
      <c r="Q6547" s="251" t="s">
        <v>17280</v>
      </c>
      <c r="R6547" s="251" t="s">
        <v>10017</v>
      </c>
      <c r="S6547" s="251" t="s">
        <v>3982</v>
      </c>
      <c r="T6547" s="251" t="str">
        <f t="shared" si="410"/>
        <v>I060643881240BZ010C0</v>
      </c>
      <c r="W6547" s="251" t="str">
        <f t="shared" si="411"/>
        <v>I060643881240-BZ010-C0</v>
      </c>
    </row>
    <row r="6548" spans="1:23" x14ac:dyDescent="0.3">
      <c r="A6548" s="256" t="str">
        <f t="shared" si="409"/>
        <v>I0606438-81555BZ160-00001</v>
      </c>
      <c r="B6548" s="251" t="s">
        <v>17281</v>
      </c>
      <c r="C6548" s="251" t="s">
        <v>10077</v>
      </c>
      <c r="D6548" s="251" t="s">
        <v>17278</v>
      </c>
      <c r="E6548" s="251" t="s">
        <v>15248</v>
      </c>
      <c r="F6548" s="251" t="s">
        <v>9966</v>
      </c>
      <c r="G6548" s="251" t="s">
        <v>1414</v>
      </c>
      <c r="H6548" s="251" t="s">
        <v>3440</v>
      </c>
      <c r="I6548" s="257" t="str">
        <f t="shared" si="408"/>
        <v>-00001</v>
      </c>
      <c r="J6548" s="251">
        <v>1</v>
      </c>
      <c r="K6548" s="251">
        <v>1</v>
      </c>
      <c r="M6548" s="251" t="s">
        <v>10007</v>
      </c>
      <c r="N6548" s="251" t="s">
        <v>15610</v>
      </c>
      <c r="O6548" s="251">
        <v>1</v>
      </c>
      <c r="Q6548" s="251" t="s">
        <v>17281</v>
      </c>
      <c r="R6548" s="251" t="s">
        <v>10017</v>
      </c>
      <c r="S6548" s="251" t="s">
        <v>1413</v>
      </c>
      <c r="T6548" s="251" t="str">
        <f t="shared" si="410"/>
        <v>I060643881555BZ160</v>
      </c>
      <c r="W6548" s="251" t="str">
        <f t="shared" si="411"/>
        <v>I060643881555-BZ160</v>
      </c>
    </row>
    <row r="6549" spans="1:23" x14ac:dyDescent="0.3">
      <c r="A6549" s="256" t="str">
        <f t="shared" si="409"/>
        <v>I0606438-8155997203-00002</v>
      </c>
      <c r="B6549" s="251" t="s">
        <v>17282</v>
      </c>
      <c r="C6549" s="251" t="s">
        <v>10077</v>
      </c>
      <c r="D6549" s="251" t="s">
        <v>17278</v>
      </c>
      <c r="E6549" s="251" t="s">
        <v>15248</v>
      </c>
      <c r="F6549" s="251" t="s">
        <v>9968</v>
      </c>
      <c r="G6549" s="251" t="s">
        <v>1591</v>
      </c>
      <c r="H6549" s="251" t="s">
        <v>1593</v>
      </c>
      <c r="I6549" s="257" t="str">
        <f t="shared" si="408"/>
        <v>-00002</v>
      </c>
      <c r="J6549" s="251">
        <v>2</v>
      </c>
      <c r="K6549" s="251">
        <v>2</v>
      </c>
      <c r="M6549" s="251" t="s">
        <v>10007</v>
      </c>
      <c r="N6549" s="251" t="s">
        <v>15610</v>
      </c>
      <c r="O6549" s="251">
        <v>2</v>
      </c>
      <c r="Q6549" s="251" t="s">
        <v>17282</v>
      </c>
      <c r="R6549" s="251" t="s">
        <v>10017</v>
      </c>
      <c r="S6549" s="251">
        <v>8155997203</v>
      </c>
      <c r="T6549" s="251" t="str">
        <f t="shared" si="410"/>
        <v>I06064388155997203</v>
      </c>
      <c r="W6549" s="251" t="str">
        <f t="shared" si="411"/>
        <v>I060643881559-97203</v>
      </c>
    </row>
    <row r="6550" spans="1:23" x14ac:dyDescent="0.3">
      <c r="A6550" s="256" t="str">
        <f t="shared" si="409"/>
        <v>I0606439-81555BZ070-00002</v>
      </c>
      <c r="B6550" s="251" t="s">
        <v>17283</v>
      </c>
      <c r="C6550" s="251" t="s">
        <v>10077</v>
      </c>
      <c r="D6550" s="251" t="s">
        <v>17284</v>
      </c>
      <c r="E6550" s="251" t="s">
        <v>15248</v>
      </c>
      <c r="F6550" s="251" t="s">
        <v>9957</v>
      </c>
      <c r="G6550" s="251" t="s">
        <v>1348</v>
      </c>
      <c r="H6550" s="251" t="s">
        <v>10115</v>
      </c>
      <c r="I6550" s="257" t="str">
        <f t="shared" si="408"/>
        <v>-00002</v>
      </c>
      <c r="J6550" s="251">
        <v>2</v>
      </c>
      <c r="K6550" s="251">
        <v>2</v>
      </c>
      <c r="M6550" s="251" t="s">
        <v>10007</v>
      </c>
      <c r="N6550" s="251" t="s">
        <v>17219</v>
      </c>
      <c r="O6550" s="251">
        <v>2</v>
      </c>
      <c r="Q6550" s="251" t="s">
        <v>17283</v>
      </c>
      <c r="R6550" s="251" t="s">
        <v>10028</v>
      </c>
      <c r="S6550" s="251" t="s">
        <v>1347</v>
      </c>
      <c r="T6550" s="251" t="str">
        <f t="shared" si="410"/>
        <v>I060643981555BZ070</v>
      </c>
      <c r="W6550" s="251" t="str">
        <f t="shared" si="411"/>
        <v>I060643981555-BZ070</v>
      </c>
    </row>
    <row r="6551" spans="1:23" x14ac:dyDescent="0.3">
      <c r="A6551" s="256" t="str">
        <f t="shared" si="409"/>
        <v>I0606440-81110BZ620-00007</v>
      </c>
      <c r="B6551" s="251" t="s">
        <v>17285</v>
      </c>
      <c r="C6551" s="251" t="s">
        <v>10077</v>
      </c>
      <c r="D6551" s="251" t="s">
        <v>17286</v>
      </c>
      <c r="E6551" s="251" t="s">
        <v>15248</v>
      </c>
      <c r="F6551" s="251" t="s">
        <v>9957</v>
      </c>
      <c r="G6551" s="251" t="s">
        <v>1193</v>
      </c>
      <c r="H6551" s="251" t="s">
        <v>3422</v>
      </c>
      <c r="I6551" s="257" t="str">
        <f t="shared" si="408"/>
        <v>-00007</v>
      </c>
      <c r="J6551" s="251">
        <v>7</v>
      </c>
      <c r="K6551" s="251">
        <v>7</v>
      </c>
      <c r="M6551" s="251" t="s">
        <v>9958</v>
      </c>
      <c r="N6551" s="251" t="s">
        <v>16737</v>
      </c>
      <c r="O6551" s="251">
        <v>7</v>
      </c>
      <c r="Q6551" s="251" t="s">
        <v>17285</v>
      </c>
      <c r="R6551" s="251" t="s">
        <v>9960</v>
      </c>
      <c r="S6551" s="251" t="s">
        <v>1192</v>
      </c>
      <c r="T6551" s="251" t="str">
        <f t="shared" si="410"/>
        <v>I060644081110BZ620</v>
      </c>
      <c r="W6551" s="251" t="str">
        <f t="shared" si="411"/>
        <v>I060644081110-BZ620</v>
      </c>
    </row>
    <row r="6552" spans="1:23" x14ac:dyDescent="0.3">
      <c r="A6552" s="256" t="str">
        <f t="shared" si="409"/>
        <v>I0606440-81130BZ200-00001</v>
      </c>
      <c r="B6552" s="251" t="s">
        <v>17287</v>
      </c>
      <c r="C6552" s="251" t="s">
        <v>10077</v>
      </c>
      <c r="D6552" s="251" t="s">
        <v>17286</v>
      </c>
      <c r="E6552" s="251" t="s">
        <v>15248</v>
      </c>
      <c r="F6552" s="251" t="s">
        <v>9962</v>
      </c>
      <c r="G6552" s="251" t="s">
        <v>1087</v>
      </c>
      <c r="H6552" s="251" t="s">
        <v>10791</v>
      </c>
      <c r="I6552" s="257" t="str">
        <f t="shared" si="408"/>
        <v>-00001</v>
      </c>
      <c r="J6552" s="251">
        <v>1</v>
      </c>
      <c r="K6552" s="251">
        <v>1</v>
      </c>
      <c r="M6552" s="251" t="s">
        <v>9958</v>
      </c>
      <c r="N6552" s="251" t="s">
        <v>16737</v>
      </c>
      <c r="O6552" s="251">
        <v>1</v>
      </c>
      <c r="Q6552" s="251" t="s">
        <v>17287</v>
      </c>
      <c r="R6552" s="251" t="s">
        <v>9960</v>
      </c>
      <c r="S6552" s="251" t="s">
        <v>1086</v>
      </c>
      <c r="T6552" s="251" t="str">
        <f t="shared" si="410"/>
        <v>I060644081130BZ200</v>
      </c>
      <c r="W6552" s="251" t="str">
        <f t="shared" si="411"/>
        <v>I060644081130-BZ200</v>
      </c>
    </row>
    <row r="6553" spans="1:23" x14ac:dyDescent="0.3">
      <c r="A6553" s="256" t="str">
        <f t="shared" si="409"/>
        <v>I0606440-81130BZ620-00005</v>
      </c>
      <c r="B6553" s="251" t="s">
        <v>17288</v>
      </c>
      <c r="C6553" s="251" t="s">
        <v>10077</v>
      </c>
      <c r="D6553" s="251" t="s">
        <v>17286</v>
      </c>
      <c r="E6553" s="251" t="s">
        <v>15248</v>
      </c>
      <c r="F6553" s="251" t="s">
        <v>9964</v>
      </c>
      <c r="G6553" s="251" t="s">
        <v>1198</v>
      </c>
      <c r="H6553" s="251" t="s">
        <v>5101</v>
      </c>
      <c r="I6553" s="257" t="str">
        <f t="shared" si="408"/>
        <v>-00005</v>
      </c>
      <c r="J6553" s="251">
        <v>5</v>
      </c>
      <c r="K6553" s="251">
        <v>5</v>
      </c>
      <c r="M6553" s="251" t="s">
        <v>9958</v>
      </c>
      <c r="N6553" s="251" t="s">
        <v>16737</v>
      </c>
      <c r="O6553" s="251">
        <v>5</v>
      </c>
      <c r="Q6553" s="251" t="s">
        <v>17288</v>
      </c>
      <c r="R6553" s="251" t="s">
        <v>9960</v>
      </c>
      <c r="S6553" s="251" t="s">
        <v>1197</v>
      </c>
      <c r="T6553" s="251" t="str">
        <f t="shared" si="410"/>
        <v>I060644081130BZ620</v>
      </c>
      <c r="W6553" s="251" t="str">
        <f t="shared" si="411"/>
        <v>I060644081130-BZ620</v>
      </c>
    </row>
    <row r="6554" spans="1:23" x14ac:dyDescent="0.3">
      <c r="A6554" s="256" t="str">
        <f t="shared" si="409"/>
        <v>I0606440-81150BZ620-00004</v>
      </c>
      <c r="B6554" s="251" t="s">
        <v>17289</v>
      </c>
      <c r="C6554" s="251" t="s">
        <v>10077</v>
      </c>
      <c r="D6554" s="251" t="s">
        <v>17286</v>
      </c>
      <c r="E6554" s="251" t="s">
        <v>15248</v>
      </c>
      <c r="F6554" s="251" t="s">
        <v>9966</v>
      </c>
      <c r="G6554" s="251" t="s">
        <v>1203</v>
      </c>
      <c r="H6554" s="251" t="s">
        <v>3429</v>
      </c>
      <c r="I6554" s="257" t="str">
        <f t="shared" si="408"/>
        <v>-00004</v>
      </c>
      <c r="J6554" s="251">
        <v>4</v>
      </c>
      <c r="K6554" s="251">
        <v>4</v>
      </c>
      <c r="M6554" s="251" t="s">
        <v>9958</v>
      </c>
      <c r="N6554" s="251" t="s">
        <v>16737</v>
      </c>
      <c r="O6554" s="251">
        <v>4</v>
      </c>
      <c r="Q6554" s="251" t="s">
        <v>17289</v>
      </c>
      <c r="R6554" s="251" t="s">
        <v>9960</v>
      </c>
      <c r="S6554" s="251" t="s">
        <v>1202</v>
      </c>
      <c r="T6554" s="251" t="str">
        <f t="shared" si="410"/>
        <v>I060644081150BZ620</v>
      </c>
      <c r="W6554" s="251" t="str">
        <f t="shared" si="411"/>
        <v>I060644081150-BZ620</v>
      </c>
    </row>
    <row r="6555" spans="1:23" x14ac:dyDescent="0.3">
      <c r="A6555" s="256" t="str">
        <f t="shared" si="409"/>
        <v>I0606440-81170BZ620-00008</v>
      </c>
      <c r="B6555" s="251" t="s">
        <v>17290</v>
      </c>
      <c r="C6555" s="251" t="s">
        <v>10077</v>
      </c>
      <c r="D6555" s="251" t="s">
        <v>17286</v>
      </c>
      <c r="E6555" s="251" t="s">
        <v>15248</v>
      </c>
      <c r="F6555" s="251" t="s">
        <v>9968</v>
      </c>
      <c r="G6555" s="251" t="s">
        <v>1208</v>
      </c>
      <c r="H6555" s="251" t="s">
        <v>5102</v>
      </c>
      <c r="I6555" s="257" t="str">
        <f t="shared" si="408"/>
        <v>-00008</v>
      </c>
      <c r="J6555" s="251">
        <v>8</v>
      </c>
      <c r="K6555" s="251">
        <v>8</v>
      </c>
      <c r="M6555" s="251" t="s">
        <v>9958</v>
      </c>
      <c r="N6555" s="251" t="s">
        <v>16737</v>
      </c>
      <c r="O6555" s="251">
        <v>8</v>
      </c>
      <c r="Q6555" s="251" t="s">
        <v>17290</v>
      </c>
      <c r="R6555" s="251" t="s">
        <v>9960</v>
      </c>
      <c r="S6555" s="251" t="s">
        <v>1207</v>
      </c>
      <c r="T6555" s="251" t="str">
        <f t="shared" si="410"/>
        <v>I060644081170BZ620</v>
      </c>
      <c r="W6555" s="251" t="str">
        <f t="shared" si="411"/>
        <v>I060644081170-BZ620</v>
      </c>
    </row>
    <row r="6556" spans="1:23" x14ac:dyDescent="0.3">
      <c r="A6556" s="256" t="str">
        <f t="shared" si="409"/>
        <v>I0606440-81550BZ490-00002</v>
      </c>
      <c r="B6556" s="251" t="s">
        <v>17291</v>
      </c>
      <c r="C6556" s="251" t="s">
        <v>10077</v>
      </c>
      <c r="D6556" s="251" t="s">
        <v>17286</v>
      </c>
      <c r="E6556" s="251" t="s">
        <v>15248</v>
      </c>
      <c r="F6556" s="251" t="s">
        <v>9970</v>
      </c>
      <c r="G6556" s="251" t="s">
        <v>1409</v>
      </c>
      <c r="H6556" s="251" t="s">
        <v>5202</v>
      </c>
      <c r="I6556" s="257" t="str">
        <f t="shared" si="408"/>
        <v>-00002</v>
      </c>
      <c r="J6556" s="251">
        <v>2</v>
      </c>
      <c r="K6556" s="251">
        <v>2</v>
      </c>
      <c r="M6556" s="251" t="s">
        <v>9958</v>
      </c>
      <c r="N6556" s="251" t="s">
        <v>16737</v>
      </c>
      <c r="O6556" s="251">
        <v>2</v>
      </c>
      <c r="Q6556" s="251" t="s">
        <v>17291</v>
      </c>
      <c r="R6556" s="251" t="s">
        <v>9960</v>
      </c>
      <c r="S6556" s="251" t="s">
        <v>1408</v>
      </c>
      <c r="T6556" s="251" t="str">
        <f t="shared" si="410"/>
        <v>I060644081550BZ490</v>
      </c>
      <c r="W6556" s="251" t="str">
        <f t="shared" si="411"/>
        <v>I060644081550-BZ490</v>
      </c>
    </row>
    <row r="6557" spans="1:23" x14ac:dyDescent="0.3">
      <c r="A6557" s="256" t="str">
        <f t="shared" si="409"/>
        <v>I0606440-81551BZ150-00005</v>
      </c>
      <c r="B6557" s="251" t="s">
        <v>17292</v>
      </c>
      <c r="C6557" s="251" t="s">
        <v>10077</v>
      </c>
      <c r="D6557" s="251" t="s">
        <v>17286</v>
      </c>
      <c r="E6557" s="251" t="s">
        <v>15248</v>
      </c>
      <c r="F6557" s="251" t="s">
        <v>9972</v>
      </c>
      <c r="G6557" s="251" t="s">
        <v>1351</v>
      </c>
      <c r="H6557" s="251" t="s">
        <v>3436</v>
      </c>
      <c r="I6557" s="257" t="str">
        <f t="shared" si="408"/>
        <v>-00005</v>
      </c>
      <c r="J6557" s="251">
        <v>5</v>
      </c>
      <c r="K6557" s="251">
        <v>5</v>
      </c>
      <c r="M6557" s="251" t="s">
        <v>9958</v>
      </c>
      <c r="N6557" s="251" t="s">
        <v>16737</v>
      </c>
      <c r="O6557" s="251">
        <v>5</v>
      </c>
      <c r="Q6557" s="251" t="s">
        <v>17292</v>
      </c>
      <c r="R6557" s="251" t="s">
        <v>9960</v>
      </c>
      <c r="S6557" s="251" t="s">
        <v>1350</v>
      </c>
      <c r="T6557" s="251" t="str">
        <f t="shared" si="410"/>
        <v>I060644081551BZ150</v>
      </c>
      <c r="W6557" s="251" t="str">
        <f t="shared" si="411"/>
        <v>I060644081551-BZ150</v>
      </c>
    </row>
    <row r="6558" spans="1:23" x14ac:dyDescent="0.3">
      <c r="A6558" s="256" t="str">
        <f t="shared" si="409"/>
        <v>I0606440-81555BZ100-00001</v>
      </c>
      <c r="B6558" s="251" t="s">
        <v>17293</v>
      </c>
      <c r="C6558" s="251" t="s">
        <v>10077</v>
      </c>
      <c r="D6558" s="251" t="s">
        <v>17286</v>
      </c>
      <c r="E6558" s="251" t="s">
        <v>15248</v>
      </c>
      <c r="F6558" s="251" t="s">
        <v>9974</v>
      </c>
      <c r="G6558" s="251" t="s">
        <v>1369</v>
      </c>
      <c r="H6558" s="251" t="s">
        <v>3440</v>
      </c>
      <c r="I6558" s="257" t="str">
        <f t="shared" si="408"/>
        <v>-00001</v>
      </c>
      <c r="J6558" s="251">
        <v>1</v>
      </c>
      <c r="K6558" s="251">
        <v>1</v>
      </c>
      <c r="M6558" s="251" t="s">
        <v>10007</v>
      </c>
      <c r="N6558" s="251" t="s">
        <v>16737</v>
      </c>
      <c r="O6558" s="251">
        <v>1</v>
      </c>
      <c r="Q6558" s="251" t="s">
        <v>17293</v>
      </c>
      <c r="R6558" s="251" t="s">
        <v>9960</v>
      </c>
      <c r="S6558" s="251" t="s">
        <v>1368</v>
      </c>
      <c r="T6558" s="251" t="str">
        <f t="shared" si="410"/>
        <v>I060644081555BZ100</v>
      </c>
      <c r="W6558" s="251" t="str">
        <f t="shared" si="411"/>
        <v>I060644081555-BZ100</v>
      </c>
    </row>
    <row r="6559" spans="1:23" x14ac:dyDescent="0.3">
      <c r="A6559" s="256" t="str">
        <f t="shared" si="409"/>
        <v>I0606440-81560BZ220-00001</v>
      </c>
      <c r="B6559" s="251" t="s">
        <v>17294</v>
      </c>
      <c r="C6559" s="251" t="s">
        <v>10077</v>
      </c>
      <c r="D6559" s="251" t="s">
        <v>17286</v>
      </c>
      <c r="E6559" s="251" t="s">
        <v>15248</v>
      </c>
      <c r="F6559" s="251" t="s">
        <v>9976</v>
      </c>
      <c r="G6559" s="251" t="s">
        <v>1378</v>
      </c>
      <c r="H6559" s="251" t="s">
        <v>5204</v>
      </c>
      <c r="I6559" s="257" t="str">
        <f t="shared" si="408"/>
        <v>-00001</v>
      </c>
      <c r="J6559" s="251">
        <v>1</v>
      </c>
      <c r="K6559" s="251">
        <v>1</v>
      </c>
      <c r="M6559" s="251" t="s">
        <v>9958</v>
      </c>
      <c r="N6559" s="251" t="s">
        <v>16737</v>
      </c>
      <c r="O6559" s="251">
        <v>1</v>
      </c>
      <c r="Q6559" s="251" t="s">
        <v>17294</v>
      </c>
      <c r="R6559" s="251" t="s">
        <v>9960</v>
      </c>
      <c r="S6559" s="251" t="s">
        <v>1377</v>
      </c>
      <c r="T6559" s="251" t="str">
        <f t="shared" si="410"/>
        <v>I060644081560BZ220</v>
      </c>
      <c r="W6559" s="251" t="str">
        <f t="shared" si="411"/>
        <v>I060644081560-BZ220</v>
      </c>
    </row>
    <row r="6560" spans="1:23" x14ac:dyDescent="0.3">
      <c r="A6560" s="256" t="str">
        <f t="shared" si="409"/>
        <v>I0606440-81560BZ490-00003</v>
      </c>
      <c r="B6560" s="251" t="s">
        <v>17295</v>
      </c>
      <c r="C6560" s="251" t="s">
        <v>10077</v>
      </c>
      <c r="D6560" s="251" t="s">
        <v>17286</v>
      </c>
      <c r="E6560" s="251" t="s">
        <v>15248</v>
      </c>
      <c r="F6560" s="251" t="s">
        <v>9978</v>
      </c>
      <c r="G6560" s="251" t="s">
        <v>1423</v>
      </c>
      <c r="H6560" s="251" t="s">
        <v>5204</v>
      </c>
      <c r="I6560" s="257" t="str">
        <f t="shared" si="408"/>
        <v>-00003</v>
      </c>
      <c r="J6560" s="251">
        <v>3</v>
      </c>
      <c r="K6560" s="251">
        <v>3</v>
      </c>
      <c r="M6560" s="251" t="s">
        <v>9958</v>
      </c>
      <c r="N6560" s="251" t="s">
        <v>16737</v>
      </c>
      <c r="O6560" s="251">
        <v>3</v>
      </c>
      <c r="Q6560" s="251" t="s">
        <v>17295</v>
      </c>
      <c r="R6560" s="251" t="s">
        <v>9960</v>
      </c>
      <c r="S6560" s="251" t="s">
        <v>1422</v>
      </c>
      <c r="T6560" s="251" t="str">
        <f t="shared" si="410"/>
        <v>I060644081560BZ490</v>
      </c>
      <c r="W6560" s="251" t="str">
        <f t="shared" si="411"/>
        <v>I060644081560-BZ490</v>
      </c>
    </row>
    <row r="6561" spans="1:23" x14ac:dyDescent="0.3">
      <c r="A6561" s="256" t="str">
        <f t="shared" si="409"/>
        <v>I0606440-81561BZ150-00007</v>
      </c>
      <c r="B6561" s="251" t="s">
        <v>17296</v>
      </c>
      <c r="C6561" s="251" t="s">
        <v>10077</v>
      </c>
      <c r="D6561" s="251" t="s">
        <v>17286</v>
      </c>
      <c r="E6561" s="251" t="s">
        <v>15248</v>
      </c>
      <c r="F6561" s="251" t="s">
        <v>9980</v>
      </c>
      <c r="G6561" s="251" t="s">
        <v>1359</v>
      </c>
      <c r="H6561" s="251" t="s">
        <v>3443</v>
      </c>
      <c r="I6561" s="257" t="str">
        <f t="shared" si="408"/>
        <v>-00007</v>
      </c>
      <c r="J6561" s="251">
        <v>7</v>
      </c>
      <c r="K6561" s="251">
        <v>7</v>
      </c>
      <c r="M6561" s="251" t="s">
        <v>9958</v>
      </c>
      <c r="N6561" s="251" t="s">
        <v>16737</v>
      </c>
      <c r="O6561" s="251">
        <v>7</v>
      </c>
      <c r="Q6561" s="251" t="s">
        <v>17296</v>
      </c>
      <c r="R6561" s="251" t="s">
        <v>9960</v>
      </c>
      <c r="S6561" s="251" t="s">
        <v>1358</v>
      </c>
      <c r="T6561" s="251" t="str">
        <f t="shared" si="410"/>
        <v>I060644081561BZ150</v>
      </c>
      <c r="W6561" s="251" t="str">
        <f t="shared" si="411"/>
        <v>I060644081561-BZ150</v>
      </c>
    </row>
    <row r="6562" spans="1:23" x14ac:dyDescent="0.3">
      <c r="A6562" s="256" t="str">
        <f t="shared" si="409"/>
        <v>I0606440-81561BZ240-00001</v>
      </c>
      <c r="B6562" s="251" t="s">
        <v>17297</v>
      </c>
      <c r="C6562" s="251" t="s">
        <v>10077</v>
      </c>
      <c r="D6562" s="251" t="s">
        <v>17286</v>
      </c>
      <c r="E6562" s="251" t="s">
        <v>15248</v>
      </c>
      <c r="F6562" s="251" t="s">
        <v>9982</v>
      </c>
      <c r="G6562" s="251" t="s">
        <v>1387</v>
      </c>
      <c r="H6562" s="251" t="s">
        <v>3443</v>
      </c>
      <c r="I6562" s="257" t="str">
        <f t="shared" si="408"/>
        <v>-00001</v>
      </c>
      <c r="J6562" s="251">
        <v>1</v>
      </c>
      <c r="K6562" s="251">
        <v>1</v>
      </c>
      <c r="M6562" s="251" t="s">
        <v>9958</v>
      </c>
      <c r="N6562" s="251" t="s">
        <v>16737</v>
      </c>
      <c r="O6562" s="251">
        <v>1</v>
      </c>
      <c r="Q6562" s="251" t="s">
        <v>17297</v>
      </c>
      <c r="R6562" s="251" t="s">
        <v>9960</v>
      </c>
      <c r="S6562" s="251" t="s">
        <v>1386</v>
      </c>
      <c r="T6562" s="251" t="str">
        <f t="shared" si="410"/>
        <v>I060644081561BZ240</v>
      </c>
      <c r="W6562" s="251" t="str">
        <f t="shared" si="411"/>
        <v>I060644081561-BZ240</v>
      </c>
    </row>
    <row r="6563" spans="1:23" x14ac:dyDescent="0.3">
      <c r="A6563" s="256" t="str">
        <f t="shared" si="409"/>
        <v>I0606440-81561BZ320-00004</v>
      </c>
      <c r="B6563" s="251" t="s">
        <v>17298</v>
      </c>
      <c r="C6563" s="251" t="s">
        <v>10077</v>
      </c>
      <c r="D6563" s="251" t="s">
        <v>17286</v>
      </c>
      <c r="E6563" s="251" t="s">
        <v>15248</v>
      </c>
      <c r="F6563" s="251" t="s">
        <v>9984</v>
      </c>
      <c r="G6563" s="251" t="s">
        <v>1428</v>
      </c>
      <c r="H6563" s="251" t="s">
        <v>3443</v>
      </c>
      <c r="I6563" s="257" t="str">
        <f t="shared" si="408"/>
        <v>-00004</v>
      </c>
      <c r="J6563" s="251">
        <v>4</v>
      </c>
      <c r="K6563" s="251">
        <v>4</v>
      </c>
      <c r="M6563" s="251" t="s">
        <v>9958</v>
      </c>
      <c r="N6563" s="251" t="s">
        <v>16737</v>
      </c>
      <c r="O6563" s="251">
        <v>4</v>
      </c>
      <c r="Q6563" s="251" t="s">
        <v>17298</v>
      </c>
      <c r="R6563" s="251" t="s">
        <v>9960</v>
      </c>
      <c r="S6563" s="251" t="s">
        <v>1427</v>
      </c>
      <c r="T6563" s="251" t="str">
        <f t="shared" si="410"/>
        <v>I060644081561BZ320</v>
      </c>
      <c r="W6563" s="251" t="str">
        <f t="shared" si="411"/>
        <v>I060644081561-BZ320</v>
      </c>
    </row>
    <row r="6564" spans="1:23" x14ac:dyDescent="0.3">
      <c r="A6564" s="256" t="str">
        <f t="shared" si="409"/>
        <v>I0606440-81565BZ050-00001</v>
      </c>
      <c r="B6564" s="251" t="s">
        <v>17299</v>
      </c>
      <c r="C6564" s="251" t="s">
        <v>10077</v>
      </c>
      <c r="D6564" s="251" t="s">
        <v>17286</v>
      </c>
      <c r="E6564" s="251" t="s">
        <v>15248</v>
      </c>
      <c r="F6564" s="251" t="s">
        <v>9986</v>
      </c>
      <c r="G6564" s="251" t="s">
        <v>1383</v>
      </c>
      <c r="H6564" s="251" t="s">
        <v>3447</v>
      </c>
      <c r="I6564" s="257" t="str">
        <f t="shared" si="408"/>
        <v>-00001</v>
      </c>
      <c r="J6564" s="251">
        <v>1</v>
      </c>
      <c r="K6564" s="251">
        <v>1</v>
      </c>
      <c r="M6564" s="251" t="s">
        <v>10007</v>
      </c>
      <c r="N6564" s="251" t="s">
        <v>16737</v>
      </c>
      <c r="O6564" s="251">
        <v>1</v>
      </c>
      <c r="Q6564" s="251" t="s">
        <v>17299</v>
      </c>
      <c r="R6564" s="251" t="s">
        <v>9960</v>
      </c>
      <c r="S6564" s="251" t="s">
        <v>1382</v>
      </c>
      <c r="T6564" s="251" t="str">
        <f t="shared" si="410"/>
        <v>I060644081565BZ050</v>
      </c>
      <c r="W6564" s="251" t="str">
        <f t="shared" si="411"/>
        <v>I060644081565-BZ050</v>
      </c>
    </row>
    <row r="6565" spans="1:23" x14ac:dyDescent="0.3">
      <c r="A6565" s="256" t="str">
        <f t="shared" si="409"/>
        <v>I0606440-81590BZ051-00003</v>
      </c>
      <c r="B6565" s="251" t="s">
        <v>17300</v>
      </c>
      <c r="C6565" s="251" t="s">
        <v>10077</v>
      </c>
      <c r="D6565" s="251" t="s">
        <v>17286</v>
      </c>
      <c r="E6565" s="251" t="s">
        <v>15248</v>
      </c>
      <c r="F6565" s="251" t="s">
        <v>9988</v>
      </c>
      <c r="G6565" s="251" t="s">
        <v>5230</v>
      </c>
      <c r="H6565" s="251" t="s">
        <v>770</v>
      </c>
      <c r="I6565" s="257" t="str">
        <f t="shared" si="408"/>
        <v>-00003</v>
      </c>
      <c r="J6565" s="251">
        <v>3</v>
      </c>
      <c r="K6565" s="251">
        <v>3</v>
      </c>
      <c r="M6565" s="251" t="s">
        <v>9958</v>
      </c>
      <c r="N6565" s="251" t="s">
        <v>16737</v>
      </c>
      <c r="O6565" s="251">
        <v>3</v>
      </c>
      <c r="Q6565" s="251" t="s">
        <v>17300</v>
      </c>
      <c r="R6565" s="251" t="s">
        <v>9960</v>
      </c>
      <c r="S6565" s="251" t="s">
        <v>4062</v>
      </c>
      <c r="T6565" s="251" t="str">
        <f t="shared" si="410"/>
        <v>I060644081590BZ051</v>
      </c>
      <c r="W6565" s="251" t="str">
        <f t="shared" si="411"/>
        <v>I060644081590-BZ051</v>
      </c>
    </row>
    <row r="6566" spans="1:23" x14ac:dyDescent="0.3">
      <c r="A6566" s="256" t="str">
        <f t="shared" si="409"/>
        <v>I0606440-9004951143-00001</v>
      </c>
      <c r="B6566" s="251" t="s">
        <v>17301</v>
      </c>
      <c r="C6566" s="251" t="s">
        <v>10077</v>
      </c>
      <c r="D6566" s="251" t="s">
        <v>17286</v>
      </c>
      <c r="E6566" s="251" t="s">
        <v>15248</v>
      </c>
      <c r="F6566" s="251" t="s">
        <v>9990</v>
      </c>
      <c r="G6566" s="251" t="s">
        <v>1567</v>
      </c>
      <c r="H6566" s="251" t="s">
        <v>3393</v>
      </c>
      <c r="I6566" s="257" t="str">
        <f t="shared" si="408"/>
        <v>-00001</v>
      </c>
      <c r="J6566" s="251">
        <v>1</v>
      </c>
      <c r="K6566" s="251">
        <v>1</v>
      </c>
      <c r="M6566" s="251" t="s">
        <v>10007</v>
      </c>
      <c r="N6566" s="251" t="s">
        <v>16737</v>
      </c>
      <c r="O6566" s="251">
        <v>1</v>
      </c>
      <c r="Q6566" s="251" t="s">
        <v>17301</v>
      </c>
      <c r="R6566" s="251" t="s">
        <v>9960</v>
      </c>
      <c r="S6566" s="251">
        <v>9004951143</v>
      </c>
      <c r="T6566" s="251" t="str">
        <f t="shared" si="410"/>
        <v>I06064409004951143</v>
      </c>
      <c r="W6566" s="251" t="str">
        <f t="shared" si="411"/>
        <v>I060644090049-51143</v>
      </c>
    </row>
    <row r="6567" spans="1:23" x14ac:dyDescent="0.3">
      <c r="A6567" s="256" t="str">
        <f t="shared" si="409"/>
        <v>I0606440-9004A81007-00001</v>
      </c>
      <c r="B6567" s="251" t="s">
        <v>17302</v>
      </c>
      <c r="C6567" s="251" t="s">
        <v>10077</v>
      </c>
      <c r="D6567" s="251" t="s">
        <v>17286</v>
      </c>
      <c r="E6567" s="251" t="s">
        <v>15248</v>
      </c>
      <c r="F6567" s="251" t="s">
        <v>9992</v>
      </c>
      <c r="G6567" s="251" t="s">
        <v>1576</v>
      </c>
      <c r="H6567" s="251" t="s">
        <v>3393</v>
      </c>
      <c r="I6567" s="257" t="str">
        <f t="shared" si="408"/>
        <v>-00001</v>
      </c>
      <c r="J6567" s="251">
        <v>1</v>
      </c>
      <c r="K6567" s="251">
        <v>1</v>
      </c>
      <c r="M6567" s="251" t="s">
        <v>10003</v>
      </c>
      <c r="N6567" s="251" t="s">
        <v>16737</v>
      </c>
      <c r="O6567" s="251">
        <v>1</v>
      </c>
      <c r="Q6567" s="251" t="s">
        <v>17302</v>
      </c>
      <c r="R6567" s="251" t="s">
        <v>9960</v>
      </c>
      <c r="S6567" s="251" t="s">
        <v>1575</v>
      </c>
      <c r="T6567" s="251" t="str">
        <f t="shared" si="410"/>
        <v>I06064409004A81007</v>
      </c>
      <c r="W6567" s="251" t="str">
        <f t="shared" si="411"/>
        <v>I06064409004A-81007</v>
      </c>
    </row>
    <row r="6568" spans="1:23" x14ac:dyDescent="0.3">
      <c r="A6568" s="256" t="str">
        <f t="shared" si="409"/>
        <v>I0606440-9004A81011-00003</v>
      </c>
      <c r="B6568" s="251" t="s">
        <v>17303</v>
      </c>
      <c r="C6568" s="251" t="s">
        <v>10077</v>
      </c>
      <c r="D6568" s="251" t="s">
        <v>17286</v>
      </c>
      <c r="E6568" s="251" t="s">
        <v>15248</v>
      </c>
      <c r="F6568" s="251" t="s">
        <v>9995</v>
      </c>
      <c r="G6568" s="251" t="s">
        <v>1605</v>
      </c>
      <c r="H6568" s="251" t="s">
        <v>3393</v>
      </c>
      <c r="I6568" s="257" t="str">
        <f t="shared" si="408"/>
        <v>-00003</v>
      </c>
      <c r="J6568" s="251">
        <v>3</v>
      </c>
      <c r="K6568" s="251">
        <v>3</v>
      </c>
      <c r="M6568" s="251" t="s">
        <v>10007</v>
      </c>
      <c r="N6568" s="251" t="s">
        <v>16737</v>
      </c>
      <c r="O6568" s="251">
        <v>3</v>
      </c>
      <c r="Q6568" s="251" t="s">
        <v>17303</v>
      </c>
      <c r="R6568" s="251" t="s">
        <v>9960</v>
      </c>
      <c r="S6568" s="251" t="s">
        <v>1604</v>
      </c>
      <c r="T6568" s="251" t="str">
        <f t="shared" si="410"/>
        <v>I06064409004A81011</v>
      </c>
      <c r="W6568" s="251" t="str">
        <f t="shared" si="411"/>
        <v>I06064409004A-81011</v>
      </c>
    </row>
    <row r="6569" spans="1:23" x14ac:dyDescent="0.3">
      <c r="A6569" s="256" t="str">
        <f t="shared" si="409"/>
        <v>I0606440-9004A81026-00012</v>
      </c>
      <c r="B6569" s="251" t="s">
        <v>17304</v>
      </c>
      <c r="C6569" s="251" t="s">
        <v>10077</v>
      </c>
      <c r="D6569" s="251" t="s">
        <v>17286</v>
      </c>
      <c r="E6569" s="251" t="s">
        <v>15248</v>
      </c>
      <c r="F6569" s="251" t="s">
        <v>9997</v>
      </c>
      <c r="G6569" s="251" t="s">
        <v>1624</v>
      </c>
      <c r="H6569" s="251" t="s">
        <v>3393</v>
      </c>
      <c r="I6569" s="257" t="str">
        <f t="shared" si="408"/>
        <v>-00012</v>
      </c>
      <c r="J6569" s="251">
        <v>12</v>
      </c>
      <c r="K6569" s="251">
        <v>12</v>
      </c>
      <c r="M6569" s="251" t="s">
        <v>10007</v>
      </c>
      <c r="N6569" s="251" t="s">
        <v>16737</v>
      </c>
      <c r="O6569" s="251">
        <v>12</v>
      </c>
      <c r="Q6569" s="251" t="s">
        <v>17304</v>
      </c>
      <c r="R6569" s="251" t="s">
        <v>9960</v>
      </c>
      <c r="S6569" s="251" t="s">
        <v>1623</v>
      </c>
      <c r="T6569" s="251" t="str">
        <f t="shared" si="410"/>
        <v>I06064409004A81026</v>
      </c>
      <c r="W6569" s="251" t="str">
        <f t="shared" si="411"/>
        <v>I06064409004A-81026</v>
      </c>
    </row>
    <row r="6570" spans="1:23" x14ac:dyDescent="0.3">
      <c r="A6570" s="256" t="str">
        <f t="shared" si="409"/>
        <v>I0606441-81139BZ010-00003</v>
      </c>
      <c r="B6570" s="251" t="s">
        <v>17305</v>
      </c>
      <c r="C6570" s="251" t="s">
        <v>10077</v>
      </c>
      <c r="D6570" s="251" t="s">
        <v>17306</v>
      </c>
      <c r="E6570" s="251" t="s">
        <v>15248</v>
      </c>
      <c r="F6570" s="251" t="s">
        <v>9957</v>
      </c>
      <c r="G6570" s="251" t="s">
        <v>1614</v>
      </c>
      <c r="H6570" s="251" t="s">
        <v>10104</v>
      </c>
      <c r="I6570" s="257" t="str">
        <f t="shared" si="408"/>
        <v>-00003</v>
      </c>
      <c r="J6570" s="251">
        <v>3</v>
      </c>
      <c r="K6570" s="251">
        <v>3</v>
      </c>
      <c r="M6570" s="251" t="s">
        <v>10007</v>
      </c>
      <c r="N6570" s="251" t="s">
        <v>15610</v>
      </c>
      <c r="O6570" s="251">
        <v>3</v>
      </c>
      <c r="Q6570" s="251" t="s">
        <v>17305</v>
      </c>
      <c r="R6570" s="251" t="s">
        <v>10017</v>
      </c>
      <c r="S6570" s="251" t="s">
        <v>1613</v>
      </c>
      <c r="T6570" s="251" t="str">
        <f t="shared" si="410"/>
        <v>I060644181139BZ010</v>
      </c>
      <c r="W6570" s="251" t="str">
        <f t="shared" si="411"/>
        <v>I060644181139-BZ010</v>
      </c>
    </row>
    <row r="6571" spans="1:23" x14ac:dyDescent="0.3">
      <c r="A6571" s="256" t="str">
        <f t="shared" si="409"/>
        <v>I0606441-81580BZ051-00003</v>
      </c>
      <c r="B6571" s="251" t="s">
        <v>17307</v>
      </c>
      <c r="C6571" s="251" t="s">
        <v>10077</v>
      </c>
      <c r="D6571" s="251" t="s">
        <v>17306</v>
      </c>
      <c r="E6571" s="251" t="s">
        <v>15248</v>
      </c>
      <c r="F6571" s="251" t="s">
        <v>9962</v>
      </c>
      <c r="G6571" s="251" t="s">
        <v>5226</v>
      </c>
      <c r="H6571" s="251" t="s">
        <v>758</v>
      </c>
      <c r="I6571" s="257" t="str">
        <f t="shared" si="408"/>
        <v>-00003</v>
      </c>
      <c r="J6571" s="251">
        <v>3</v>
      </c>
      <c r="K6571" s="251">
        <v>3</v>
      </c>
      <c r="M6571" s="251" t="s">
        <v>9958</v>
      </c>
      <c r="N6571" s="251" t="s">
        <v>15610</v>
      </c>
      <c r="O6571" s="251">
        <v>3</v>
      </c>
      <c r="Q6571" s="251" t="s">
        <v>17307</v>
      </c>
      <c r="R6571" s="251" t="s">
        <v>10017</v>
      </c>
      <c r="S6571" s="251" t="s">
        <v>4065</v>
      </c>
      <c r="T6571" s="251" t="str">
        <f t="shared" si="410"/>
        <v>I060644181580BZ051</v>
      </c>
      <c r="W6571" s="251" t="str">
        <f t="shared" si="411"/>
        <v>I060644181580-BZ051</v>
      </c>
    </row>
    <row r="6572" spans="1:23" x14ac:dyDescent="0.3">
      <c r="A6572" s="256" t="str">
        <f t="shared" si="409"/>
        <v>I0606441-87915BZ070-00002</v>
      </c>
      <c r="B6572" s="251" t="s">
        <v>17308</v>
      </c>
      <c r="C6572" s="251" t="s">
        <v>10077</v>
      </c>
      <c r="D6572" s="251" t="s">
        <v>17306</v>
      </c>
      <c r="E6572" s="251" t="s">
        <v>15248</v>
      </c>
      <c r="F6572" s="251" t="s">
        <v>9964</v>
      </c>
      <c r="G6572" s="251" t="s">
        <v>1528</v>
      </c>
      <c r="H6572" s="251" t="s">
        <v>10293</v>
      </c>
      <c r="I6572" s="257" t="str">
        <f t="shared" si="408"/>
        <v>-00002</v>
      </c>
      <c r="J6572" s="251">
        <v>2</v>
      </c>
      <c r="K6572" s="251">
        <v>2</v>
      </c>
      <c r="M6572" s="251" t="s">
        <v>10007</v>
      </c>
      <c r="N6572" s="251" t="s">
        <v>15610</v>
      </c>
      <c r="O6572" s="251">
        <v>2</v>
      </c>
      <c r="Q6572" s="251" t="s">
        <v>17308</v>
      </c>
      <c r="R6572" s="251" t="s">
        <v>10017</v>
      </c>
      <c r="S6572" s="251" t="s">
        <v>1527</v>
      </c>
      <c r="T6572" s="251" t="str">
        <f t="shared" si="410"/>
        <v>I060644187915BZ070</v>
      </c>
      <c r="W6572" s="251" t="str">
        <f t="shared" si="411"/>
        <v>I060644187915-BZ070</v>
      </c>
    </row>
    <row r="6573" spans="1:23" x14ac:dyDescent="0.3">
      <c r="A6573" s="256" t="str">
        <f t="shared" si="409"/>
        <v>I0606441-87947BZ010-00003</v>
      </c>
      <c r="B6573" s="251" t="s">
        <v>17309</v>
      </c>
      <c r="C6573" s="251" t="s">
        <v>10077</v>
      </c>
      <c r="D6573" s="251" t="s">
        <v>17306</v>
      </c>
      <c r="E6573" s="251" t="s">
        <v>15248</v>
      </c>
      <c r="F6573" s="251" t="s">
        <v>9966</v>
      </c>
      <c r="G6573" s="251" t="s">
        <v>1519</v>
      </c>
      <c r="H6573" s="251" t="s">
        <v>10109</v>
      </c>
      <c r="I6573" s="257" t="str">
        <f t="shared" si="408"/>
        <v>-00003</v>
      </c>
      <c r="J6573" s="251">
        <v>3</v>
      </c>
      <c r="K6573" s="251">
        <v>3</v>
      </c>
      <c r="M6573" s="251" t="s">
        <v>10007</v>
      </c>
      <c r="N6573" s="251" t="s">
        <v>15610</v>
      </c>
      <c r="O6573" s="251">
        <v>3</v>
      </c>
      <c r="Q6573" s="251" t="s">
        <v>17309</v>
      </c>
      <c r="R6573" s="251" t="s">
        <v>10017</v>
      </c>
      <c r="S6573" s="251" t="s">
        <v>1518</v>
      </c>
      <c r="T6573" s="251" t="str">
        <f t="shared" si="410"/>
        <v>I060644187947BZ010</v>
      </c>
      <c r="W6573" s="251" t="str">
        <f t="shared" si="411"/>
        <v>I060644187947-BZ010</v>
      </c>
    </row>
    <row r="6574" spans="1:23" x14ac:dyDescent="0.3">
      <c r="A6574" s="256" t="str">
        <f t="shared" si="409"/>
        <v>I0606442-81550BZ310-00001</v>
      </c>
      <c r="B6574" s="251" t="s">
        <v>17310</v>
      </c>
      <c r="C6574" s="251" t="s">
        <v>10077</v>
      </c>
      <c r="D6574" s="251" t="s">
        <v>17311</v>
      </c>
      <c r="E6574" s="251" t="s">
        <v>15248</v>
      </c>
      <c r="F6574" s="251" t="s">
        <v>9957</v>
      </c>
      <c r="G6574" s="251" t="s">
        <v>1392</v>
      </c>
      <c r="H6574" s="251" t="s">
        <v>5202</v>
      </c>
      <c r="I6574" s="257" t="str">
        <f t="shared" si="408"/>
        <v>-00001</v>
      </c>
      <c r="J6574" s="251">
        <v>1</v>
      </c>
      <c r="K6574" s="251">
        <v>1</v>
      </c>
      <c r="M6574" s="251" t="s">
        <v>9958</v>
      </c>
      <c r="N6574" s="251" t="s">
        <v>17219</v>
      </c>
      <c r="O6574" s="251">
        <v>1</v>
      </c>
      <c r="Q6574" s="251" t="s">
        <v>17310</v>
      </c>
      <c r="R6574" s="251" t="s">
        <v>10028</v>
      </c>
      <c r="S6574" s="251" t="s">
        <v>1391</v>
      </c>
      <c r="T6574" s="251" t="str">
        <f t="shared" si="410"/>
        <v>I060644281550BZ310</v>
      </c>
      <c r="W6574" s="251" t="str">
        <f t="shared" si="411"/>
        <v>I060644281550-BZ310</v>
      </c>
    </row>
    <row r="6575" spans="1:23" x14ac:dyDescent="0.3">
      <c r="A6575" s="256" t="str">
        <f t="shared" si="409"/>
        <v>I0606442-81555BZ070-00001</v>
      </c>
      <c r="B6575" s="251" t="s">
        <v>17312</v>
      </c>
      <c r="C6575" s="251" t="s">
        <v>10077</v>
      </c>
      <c r="D6575" s="251" t="s">
        <v>17311</v>
      </c>
      <c r="E6575" s="251" t="s">
        <v>15248</v>
      </c>
      <c r="F6575" s="251" t="s">
        <v>9962</v>
      </c>
      <c r="G6575" s="251" t="s">
        <v>1348</v>
      </c>
      <c r="H6575" s="251" t="s">
        <v>10115</v>
      </c>
      <c r="I6575" s="257" t="str">
        <f t="shared" si="408"/>
        <v>-00001</v>
      </c>
      <c r="J6575" s="251">
        <v>1</v>
      </c>
      <c r="K6575" s="251">
        <v>1</v>
      </c>
      <c r="M6575" s="251" t="s">
        <v>10007</v>
      </c>
      <c r="N6575" s="251" t="s">
        <v>17219</v>
      </c>
      <c r="O6575" s="251">
        <v>1</v>
      </c>
      <c r="Q6575" s="251" t="s">
        <v>17312</v>
      </c>
      <c r="R6575" s="251" t="s">
        <v>10028</v>
      </c>
      <c r="S6575" s="251" t="s">
        <v>1347</v>
      </c>
      <c r="T6575" s="251" t="str">
        <f t="shared" si="410"/>
        <v>I060644281555BZ070</v>
      </c>
      <c r="W6575" s="251" t="str">
        <f t="shared" si="411"/>
        <v>I060644281555-BZ070</v>
      </c>
    </row>
    <row r="6576" spans="1:23" x14ac:dyDescent="0.3">
      <c r="A6576" s="256" t="str">
        <f t="shared" si="409"/>
        <v>I0606442-81560BZ310-00001</v>
      </c>
      <c r="B6576" s="251" t="s">
        <v>17313</v>
      </c>
      <c r="C6576" s="251" t="s">
        <v>10077</v>
      </c>
      <c r="D6576" s="251" t="s">
        <v>17311</v>
      </c>
      <c r="E6576" s="251" t="s">
        <v>15248</v>
      </c>
      <c r="F6576" s="251" t="s">
        <v>9964</v>
      </c>
      <c r="G6576" s="251" t="s">
        <v>1401</v>
      </c>
      <c r="H6576" s="251" t="s">
        <v>5204</v>
      </c>
      <c r="I6576" s="257" t="str">
        <f t="shared" si="408"/>
        <v>-00001</v>
      </c>
      <c r="J6576" s="251">
        <v>1</v>
      </c>
      <c r="K6576" s="251">
        <v>1</v>
      </c>
      <c r="M6576" s="251" t="s">
        <v>9958</v>
      </c>
      <c r="N6576" s="251" t="s">
        <v>17219</v>
      </c>
      <c r="O6576" s="251">
        <v>1</v>
      </c>
      <c r="Q6576" s="251" t="s">
        <v>17313</v>
      </c>
      <c r="R6576" s="251" t="s">
        <v>10028</v>
      </c>
      <c r="S6576" s="251" t="s">
        <v>1400</v>
      </c>
      <c r="T6576" s="251" t="str">
        <f t="shared" si="410"/>
        <v>I060644281560BZ310</v>
      </c>
      <c r="W6576" s="251" t="str">
        <f t="shared" si="411"/>
        <v>I060644281560-BZ310</v>
      </c>
    </row>
    <row r="6577" spans="1:23" x14ac:dyDescent="0.3">
      <c r="A6577" s="256" t="str">
        <f t="shared" si="409"/>
        <v>I0706460-9004951125-00004</v>
      </c>
      <c r="B6577" s="251" t="s">
        <v>17314</v>
      </c>
      <c r="C6577" s="251" t="s">
        <v>10117</v>
      </c>
      <c r="D6577" s="251" t="s">
        <v>17315</v>
      </c>
      <c r="E6577" s="251" t="s">
        <v>15248</v>
      </c>
      <c r="F6577" s="251" t="s">
        <v>9957</v>
      </c>
      <c r="G6577" s="251" t="s">
        <v>1561</v>
      </c>
      <c r="H6577" s="251" t="s">
        <v>3393</v>
      </c>
      <c r="I6577" s="257" t="str">
        <f t="shared" si="408"/>
        <v>-00004</v>
      </c>
      <c r="J6577" s="251">
        <v>4</v>
      </c>
      <c r="K6577" s="251">
        <v>4</v>
      </c>
      <c r="M6577" s="251" t="s">
        <v>10003</v>
      </c>
      <c r="N6577" s="251" t="s">
        <v>16737</v>
      </c>
      <c r="O6577" s="251">
        <v>4</v>
      </c>
      <c r="Q6577" s="251" t="s">
        <v>17314</v>
      </c>
      <c r="R6577" s="251" t="s">
        <v>9960</v>
      </c>
      <c r="S6577" s="251">
        <v>9004951125</v>
      </c>
      <c r="T6577" s="251" t="str">
        <f t="shared" si="410"/>
        <v>I07064609004951125</v>
      </c>
      <c r="W6577" s="251" t="str">
        <f t="shared" si="411"/>
        <v>I070646090049-51125</v>
      </c>
    </row>
    <row r="6578" spans="1:23" x14ac:dyDescent="0.3">
      <c r="A6578" s="256" t="str">
        <f t="shared" si="409"/>
        <v>I0706461-81110BZ800-00003</v>
      </c>
      <c r="B6578" s="251" t="s">
        <v>17316</v>
      </c>
      <c r="C6578" s="251" t="s">
        <v>10117</v>
      </c>
      <c r="D6578" s="251" t="s">
        <v>17317</v>
      </c>
      <c r="E6578" s="251" t="s">
        <v>15248</v>
      </c>
      <c r="F6578" s="251" t="s">
        <v>9957</v>
      </c>
      <c r="G6578" s="251" t="s">
        <v>3420</v>
      </c>
      <c r="H6578" s="251" t="s">
        <v>3422</v>
      </c>
      <c r="I6578" s="257" t="str">
        <f t="shared" si="408"/>
        <v>-00003</v>
      </c>
      <c r="J6578" s="251">
        <v>3</v>
      </c>
      <c r="K6578" s="251">
        <v>3</v>
      </c>
      <c r="M6578" s="251" t="s">
        <v>9958</v>
      </c>
      <c r="N6578" s="251" t="s">
        <v>15610</v>
      </c>
      <c r="O6578" s="251">
        <v>3</v>
      </c>
      <c r="Q6578" s="251" t="s">
        <v>17316</v>
      </c>
      <c r="R6578" s="251" t="s">
        <v>10017</v>
      </c>
      <c r="S6578" s="251" t="s">
        <v>3419</v>
      </c>
      <c r="T6578" s="251" t="str">
        <f t="shared" si="410"/>
        <v>I070646181110BZ800</v>
      </c>
      <c r="W6578" s="251" t="str">
        <f t="shared" si="411"/>
        <v>I070646181110-BZ800</v>
      </c>
    </row>
    <row r="6579" spans="1:23" x14ac:dyDescent="0.3">
      <c r="A6579" s="256" t="str">
        <f t="shared" si="409"/>
        <v>I0706461-81110BZ840-00003</v>
      </c>
      <c r="B6579" s="251" t="s">
        <v>17318</v>
      </c>
      <c r="C6579" s="251" t="s">
        <v>10117</v>
      </c>
      <c r="D6579" s="251" t="s">
        <v>17317</v>
      </c>
      <c r="E6579" s="251" t="s">
        <v>15248</v>
      </c>
      <c r="F6579" s="251" t="s">
        <v>9962</v>
      </c>
      <c r="G6579" s="251" t="s">
        <v>3424</v>
      </c>
      <c r="H6579" s="251" t="s">
        <v>3422</v>
      </c>
      <c r="I6579" s="257" t="str">
        <f t="shared" si="408"/>
        <v>-00003</v>
      </c>
      <c r="J6579" s="251">
        <v>3</v>
      </c>
      <c r="K6579" s="251">
        <v>3</v>
      </c>
      <c r="M6579" s="251" t="s">
        <v>9958</v>
      </c>
      <c r="N6579" s="251" t="s">
        <v>15610</v>
      </c>
      <c r="O6579" s="251">
        <v>3</v>
      </c>
      <c r="Q6579" s="251" t="s">
        <v>17318</v>
      </c>
      <c r="R6579" s="251" t="s">
        <v>10017</v>
      </c>
      <c r="S6579" s="251" t="s">
        <v>3423</v>
      </c>
      <c r="T6579" s="251" t="str">
        <f t="shared" si="410"/>
        <v>I070646181110BZ840</v>
      </c>
      <c r="W6579" s="251" t="str">
        <f t="shared" si="411"/>
        <v>I070646181110-BZ840</v>
      </c>
    </row>
    <row r="6580" spans="1:23" x14ac:dyDescent="0.3">
      <c r="A6580" s="256" t="str">
        <f t="shared" si="409"/>
        <v>I0706461-81150BZ800-00002</v>
      </c>
      <c r="B6580" s="251" t="s">
        <v>17319</v>
      </c>
      <c r="C6580" s="251" t="s">
        <v>10117</v>
      </c>
      <c r="D6580" s="251" t="s">
        <v>17317</v>
      </c>
      <c r="E6580" s="251" t="s">
        <v>15248</v>
      </c>
      <c r="F6580" s="251" t="s">
        <v>9964</v>
      </c>
      <c r="G6580" s="251" t="s">
        <v>3427</v>
      </c>
      <c r="H6580" s="251" t="s">
        <v>3429</v>
      </c>
      <c r="I6580" s="257" t="str">
        <f t="shared" si="408"/>
        <v>-00002</v>
      </c>
      <c r="J6580" s="251">
        <v>2</v>
      </c>
      <c r="K6580" s="251">
        <v>2</v>
      </c>
      <c r="M6580" s="251" t="s">
        <v>9958</v>
      </c>
      <c r="N6580" s="251" t="s">
        <v>15610</v>
      </c>
      <c r="O6580" s="251">
        <v>2</v>
      </c>
      <c r="Q6580" s="251" t="s">
        <v>17319</v>
      </c>
      <c r="R6580" s="251" t="s">
        <v>10017</v>
      </c>
      <c r="S6580" s="251" t="s">
        <v>3426</v>
      </c>
      <c r="T6580" s="251" t="str">
        <f t="shared" si="410"/>
        <v>I070646181150BZ800</v>
      </c>
      <c r="W6580" s="251" t="str">
        <f t="shared" si="411"/>
        <v>I070646181150-BZ800</v>
      </c>
    </row>
    <row r="6581" spans="1:23" x14ac:dyDescent="0.3">
      <c r="A6581" s="256" t="str">
        <f t="shared" si="409"/>
        <v>I0706461-81150BZ840-00003</v>
      </c>
      <c r="B6581" s="251" t="s">
        <v>17320</v>
      </c>
      <c r="C6581" s="251" t="s">
        <v>10117</v>
      </c>
      <c r="D6581" s="251" t="s">
        <v>17317</v>
      </c>
      <c r="E6581" s="251" t="s">
        <v>15248</v>
      </c>
      <c r="F6581" s="251" t="s">
        <v>9966</v>
      </c>
      <c r="G6581" s="251" t="s">
        <v>3431</v>
      </c>
      <c r="H6581" s="251" t="s">
        <v>3429</v>
      </c>
      <c r="I6581" s="257" t="str">
        <f t="shared" si="408"/>
        <v>-00003</v>
      </c>
      <c r="J6581" s="251">
        <v>3</v>
      </c>
      <c r="K6581" s="251">
        <v>3</v>
      </c>
      <c r="M6581" s="251" t="s">
        <v>9958</v>
      </c>
      <c r="N6581" s="251" t="s">
        <v>15610</v>
      </c>
      <c r="O6581" s="251">
        <v>3</v>
      </c>
      <c r="Q6581" s="251" t="s">
        <v>17320</v>
      </c>
      <c r="R6581" s="251" t="s">
        <v>10017</v>
      </c>
      <c r="S6581" s="251" t="s">
        <v>3430</v>
      </c>
      <c r="T6581" s="251" t="str">
        <f t="shared" si="410"/>
        <v>I070646181150BZ840</v>
      </c>
      <c r="W6581" s="251" t="str">
        <f t="shared" si="411"/>
        <v>I070646181150-BZ840</v>
      </c>
    </row>
    <row r="6582" spans="1:23" x14ac:dyDescent="0.3">
      <c r="A6582" s="256" t="str">
        <f t="shared" si="409"/>
        <v>I0706461-81170BZ520-00002</v>
      </c>
      <c r="B6582" s="251" t="s">
        <v>17321</v>
      </c>
      <c r="C6582" s="251" t="s">
        <v>10117</v>
      </c>
      <c r="D6582" s="251" t="s">
        <v>17317</v>
      </c>
      <c r="E6582" s="251" t="s">
        <v>15248</v>
      </c>
      <c r="F6582" s="251" t="s">
        <v>9968</v>
      </c>
      <c r="G6582" s="251" t="s">
        <v>1123</v>
      </c>
      <c r="H6582" s="251" t="s">
        <v>5102</v>
      </c>
      <c r="I6582" s="257" t="str">
        <f t="shared" si="408"/>
        <v>-00002</v>
      </c>
      <c r="J6582" s="251">
        <v>2</v>
      </c>
      <c r="K6582" s="251">
        <v>2</v>
      </c>
      <c r="M6582" s="251" t="s">
        <v>9958</v>
      </c>
      <c r="N6582" s="251" t="s">
        <v>15610</v>
      </c>
      <c r="O6582" s="251">
        <v>2</v>
      </c>
      <c r="Q6582" s="251" t="s">
        <v>17321</v>
      </c>
      <c r="R6582" s="251" t="s">
        <v>10017</v>
      </c>
      <c r="S6582" s="251" t="s">
        <v>1122</v>
      </c>
      <c r="T6582" s="251" t="str">
        <f t="shared" si="410"/>
        <v>I070646181170BZ520</v>
      </c>
      <c r="W6582" s="251" t="str">
        <f t="shared" si="411"/>
        <v>I070646181170-BZ520</v>
      </c>
    </row>
    <row r="6583" spans="1:23" x14ac:dyDescent="0.3">
      <c r="A6583" s="256" t="str">
        <f t="shared" si="409"/>
        <v>I0706461-81551BZ090-00002</v>
      </c>
      <c r="B6583" s="251" t="s">
        <v>17322</v>
      </c>
      <c r="C6583" s="251" t="s">
        <v>10117</v>
      </c>
      <c r="D6583" s="251" t="s">
        <v>17317</v>
      </c>
      <c r="E6583" s="251" t="s">
        <v>15248</v>
      </c>
      <c r="F6583" s="251" t="s">
        <v>9970</v>
      </c>
      <c r="G6583" s="251" t="s">
        <v>1318</v>
      </c>
      <c r="H6583" s="251" t="s">
        <v>5211</v>
      </c>
      <c r="I6583" s="257" t="str">
        <f t="shared" si="408"/>
        <v>-00002</v>
      </c>
      <c r="J6583" s="251">
        <v>2</v>
      </c>
      <c r="K6583" s="251">
        <v>2</v>
      </c>
      <c r="M6583" s="251" t="s">
        <v>9958</v>
      </c>
      <c r="N6583" s="251" t="s">
        <v>15610</v>
      </c>
      <c r="O6583" s="251">
        <v>2</v>
      </c>
      <c r="Q6583" s="251" t="s">
        <v>17322</v>
      </c>
      <c r="R6583" s="251" t="s">
        <v>10017</v>
      </c>
      <c r="S6583" s="251" t="s">
        <v>1317</v>
      </c>
      <c r="T6583" s="251" t="str">
        <f t="shared" si="410"/>
        <v>I070646181551BZ090</v>
      </c>
      <c r="W6583" s="251" t="str">
        <f t="shared" si="411"/>
        <v>I070646181551-BZ090</v>
      </c>
    </row>
    <row r="6584" spans="1:23" x14ac:dyDescent="0.3">
      <c r="A6584" s="256" t="str">
        <f t="shared" si="409"/>
        <v>I0706461-81551BZ250-00007</v>
      </c>
      <c r="B6584" s="251" t="s">
        <v>17323</v>
      </c>
      <c r="C6584" s="251" t="s">
        <v>10117</v>
      </c>
      <c r="D6584" s="251" t="s">
        <v>17317</v>
      </c>
      <c r="E6584" s="251" t="s">
        <v>15248</v>
      </c>
      <c r="F6584" s="251" t="s">
        <v>9972</v>
      </c>
      <c r="G6584" s="251" t="s">
        <v>1396</v>
      </c>
      <c r="H6584" s="251" t="s">
        <v>3436</v>
      </c>
      <c r="I6584" s="257" t="str">
        <f t="shared" si="408"/>
        <v>-00007</v>
      </c>
      <c r="J6584" s="251">
        <v>7</v>
      </c>
      <c r="K6584" s="251">
        <v>7</v>
      </c>
      <c r="M6584" s="251" t="s">
        <v>9958</v>
      </c>
      <c r="N6584" s="251" t="s">
        <v>15610</v>
      </c>
      <c r="O6584" s="251">
        <v>7</v>
      </c>
      <c r="Q6584" s="251" t="s">
        <v>17323</v>
      </c>
      <c r="R6584" s="251" t="s">
        <v>10017</v>
      </c>
      <c r="S6584" s="251" t="s">
        <v>1395</v>
      </c>
      <c r="T6584" s="251" t="str">
        <f t="shared" si="410"/>
        <v>I070646181551BZ250</v>
      </c>
      <c r="W6584" s="251" t="str">
        <f t="shared" si="411"/>
        <v>I070646181551-BZ250</v>
      </c>
    </row>
    <row r="6585" spans="1:23" x14ac:dyDescent="0.3">
      <c r="A6585" s="256" t="str">
        <f t="shared" si="409"/>
        <v>I0706461-81551BZ440-00005</v>
      </c>
      <c r="B6585" s="251" t="s">
        <v>17324</v>
      </c>
      <c r="C6585" s="251" t="s">
        <v>10117</v>
      </c>
      <c r="D6585" s="251" t="s">
        <v>17317</v>
      </c>
      <c r="E6585" s="251" t="s">
        <v>15248</v>
      </c>
      <c r="F6585" s="251" t="s">
        <v>9974</v>
      </c>
      <c r="G6585" s="251" t="s">
        <v>3434</v>
      </c>
      <c r="H6585" s="251" t="s">
        <v>3436</v>
      </c>
      <c r="I6585" s="257" t="str">
        <f t="shared" si="408"/>
        <v>-00005</v>
      </c>
      <c r="J6585" s="251">
        <v>5</v>
      </c>
      <c r="K6585" s="251">
        <v>5</v>
      </c>
      <c r="M6585" s="251" t="s">
        <v>9958</v>
      </c>
      <c r="N6585" s="251" t="s">
        <v>15610</v>
      </c>
      <c r="O6585" s="251">
        <v>5</v>
      </c>
      <c r="Q6585" s="251" t="s">
        <v>17324</v>
      </c>
      <c r="R6585" s="251" t="s">
        <v>10017</v>
      </c>
      <c r="S6585" s="251" t="s">
        <v>3433</v>
      </c>
      <c r="T6585" s="251" t="str">
        <f t="shared" si="410"/>
        <v>I070646181551BZ440</v>
      </c>
      <c r="W6585" s="251" t="str">
        <f t="shared" si="411"/>
        <v>I070646181551-BZ440</v>
      </c>
    </row>
    <row r="6586" spans="1:23" x14ac:dyDescent="0.3">
      <c r="A6586" s="256" t="str">
        <f t="shared" si="409"/>
        <v>I0706461-81561BZ060-00001</v>
      </c>
      <c r="B6586" s="251" t="s">
        <v>17325</v>
      </c>
      <c r="C6586" s="251" t="s">
        <v>10117</v>
      </c>
      <c r="D6586" s="251" t="s">
        <v>17317</v>
      </c>
      <c r="E6586" s="251" t="s">
        <v>15248</v>
      </c>
      <c r="F6586" s="251" t="s">
        <v>9976</v>
      </c>
      <c r="G6586" s="251" t="s">
        <v>1304</v>
      </c>
      <c r="H6586" s="251" t="s">
        <v>10128</v>
      </c>
      <c r="I6586" s="257" t="str">
        <f t="shared" si="408"/>
        <v>-00001</v>
      </c>
      <c r="J6586" s="251">
        <v>1</v>
      </c>
      <c r="K6586" s="251">
        <v>1</v>
      </c>
      <c r="M6586" s="251" t="s">
        <v>9958</v>
      </c>
      <c r="N6586" s="251" t="s">
        <v>15610</v>
      </c>
      <c r="O6586" s="251">
        <v>1</v>
      </c>
      <c r="Q6586" s="251" t="s">
        <v>17325</v>
      </c>
      <c r="R6586" s="251" t="s">
        <v>10017</v>
      </c>
      <c r="S6586" s="251" t="s">
        <v>1303</v>
      </c>
      <c r="T6586" s="251" t="str">
        <f t="shared" si="410"/>
        <v>I070646181561BZ060</v>
      </c>
      <c r="W6586" s="251" t="str">
        <f t="shared" si="411"/>
        <v>I070646181561-BZ060</v>
      </c>
    </row>
    <row r="6587" spans="1:23" x14ac:dyDescent="0.3">
      <c r="A6587" s="256" t="str">
        <f t="shared" si="409"/>
        <v>I0706461-81561BZ090-00003</v>
      </c>
      <c r="B6587" s="251" t="s">
        <v>17326</v>
      </c>
      <c r="C6587" s="251" t="s">
        <v>10117</v>
      </c>
      <c r="D6587" s="251" t="s">
        <v>17317</v>
      </c>
      <c r="E6587" s="251" t="s">
        <v>15248</v>
      </c>
      <c r="F6587" s="251" t="s">
        <v>9978</v>
      </c>
      <c r="G6587" s="251" t="s">
        <v>1331</v>
      </c>
      <c r="H6587" s="251" t="s">
        <v>5211</v>
      </c>
      <c r="I6587" s="257" t="str">
        <f t="shared" si="408"/>
        <v>-00003</v>
      </c>
      <c r="J6587" s="251">
        <v>3</v>
      </c>
      <c r="K6587" s="251">
        <v>3</v>
      </c>
      <c r="M6587" s="251" t="s">
        <v>9958</v>
      </c>
      <c r="N6587" s="251" t="s">
        <v>15610</v>
      </c>
      <c r="O6587" s="251">
        <v>3</v>
      </c>
      <c r="Q6587" s="251" t="s">
        <v>17326</v>
      </c>
      <c r="R6587" s="251" t="s">
        <v>10017</v>
      </c>
      <c r="S6587" s="251" t="s">
        <v>1330</v>
      </c>
      <c r="T6587" s="251" t="str">
        <f t="shared" si="410"/>
        <v>I070646181561BZ090</v>
      </c>
      <c r="W6587" s="251" t="str">
        <f t="shared" si="411"/>
        <v>I070646181561-BZ090</v>
      </c>
    </row>
    <row r="6588" spans="1:23" x14ac:dyDescent="0.3">
      <c r="A6588" s="256" t="str">
        <f t="shared" si="409"/>
        <v>I0706461-81580BZ090-00002</v>
      </c>
      <c r="B6588" s="251" t="s">
        <v>17327</v>
      </c>
      <c r="C6588" s="251" t="s">
        <v>10117</v>
      </c>
      <c r="D6588" s="251" t="s">
        <v>17317</v>
      </c>
      <c r="E6588" s="251" t="s">
        <v>15248</v>
      </c>
      <c r="F6588" s="251" t="s">
        <v>9980</v>
      </c>
      <c r="G6588" s="251" t="s">
        <v>3449</v>
      </c>
      <c r="H6588" s="251" t="s">
        <v>758</v>
      </c>
      <c r="I6588" s="257" t="str">
        <f t="shared" si="408"/>
        <v>-00002</v>
      </c>
      <c r="J6588" s="251">
        <v>2</v>
      </c>
      <c r="K6588" s="251">
        <v>2</v>
      </c>
      <c r="M6588" s="251" t="s">
        <v>9993</v>
      </c>
      <c r="N6588" s="251" t="s">
        <v>15610</v>
      </c>
      <c r="O6588" s="251">
        <v>2</v>
      </c>
      <c r="Q6588" s="251" t="s">
        <v>17327</v>
      </c>
      <c r="R6588" s="251" t="s">
        <v>10017</v>
      </c>
      <c r="S6588" s="251" t="s">
        <v>3448</v>
      </c>
      <c r="T6588" s="251" t="str">
        <f t="shared" si="410"/>
        <v>I070646181580BZ090</v>
      </c>
      <c r="W6588" s="251" t="str">
        <f t="shared" si="411"/>
        <v>I070646181580-BZ090</v>
      </c>
    </row>
    <row r="6589" spans="1:23" x14ac:dyDescent="0.3">
      <c r="A6589" s="256" t="str">
        <f t="shared" si="409"/>
        <v>I0706461-81590BZ090-00001</v>
      </c>
      <c r="B6589" s="251" t="s">
        <v>17328</v>
      </c>
      <c r="C6589" s="251" t="s">
        <v>10117</v>
      </c>
      <c r="D6589" s="251" t="s">
        <v>17317</v>
      </c>
      <c r="E6589" s="251" t="s">
        <v>15248</v>
      </c>
      <c r="F6589" s="251" t="s">
        <v>9982</v>
      </c>
      <c r="G6589" s="251" t="s">
        <v>3452</v>
      </c>
      <c r="H6589" s="251" t="s">
        <v>770</v>
      </c>
      <c r="I6589" s="257" t="str">
        <f t="shared" si="408"/>
        <v>-00001</v>
      </c>
      <c r="J6589" s="251">
        <v>1</v>
      </c>
      <c r="K6589" s="251">
        <v>1</v>
      </c>
      <c r="M6589" s="251" t="s">
        <v>9993</v>
      </c>
      <c r="N6589" s="251" t="s">
        <v>15610</v>
      </c>
      <c r="O6589" s="251">
        <v>1</v>
      </c>
      <c r="Q6589" s="251" t="s">
        <v>17328</v>
      </c>
      <c r="R6589" s="251" t="s">
        <v>10017</v>
      </c>
      <c r="S6589" s="251" t="s">
        <v>3451</v>
      </c>
      <c r="T6589" s="251" t="str">
        <f t="shared" si="410"/>
        <v>I070646181590BZ090</v>
      </c>
      <c r="W6589" s="251" t="str">
        <f t="shared" si="411"/>
        <v>I070646181590-BZ090</v>
      </c>
    </row>
    <row r="6590" spans="1:23" x14ac:dyDescent="0.3">
      <c r="A6590" s="256" t="str">
        <f t="shared" si="409"/>
        <v>I0706462-81240BZ010E0-00001</v>
      </c>
      <c r="B6590" s="251" t="s">
        <v>17329</v>
      </c>
      <c r="C6590" s="251" t="s">
        <v>10117</v>
      </c>
      <c r="D6590" s="251" t="s">
        <v>17330</v>
      </c>
      <c r="E6590" s="251" t="s">
        <v>15248</v>
      </c>
      <c r="F6590" s="251" t="s">
        <v>9957</v>
      </c>
      <c r="G6590" s="251" t="s">
        <v>1492</v>
      </c>
      <c r="H6590" s="251" t="s">
        <v>10502</v>
      </c>
      <c r="I6590" s="257" t="str">
        <f t="shared" si="408"/>
        <v>-00001</v>
      </c>
      <c r="J6590" s="251">
        <v>1</v>
      </c>
      <c r="K6590" s="251">
        <v>1</v>
      </c>
      <c r="M6590" s="251" t="s">
        <v>10007</v>
      </c>
      <c r="N6590" s="251" t="s">
        <v>17219</v>
      </c>
      <c r="O6590" s="251">
        <v>1</v>
      </c>
      <c r="Q6590" s="251" t="s">
        <v>17329</v>
      </c>
      <c r="R6590" s="251" t="s">
        <v>10028</v>
      </c>
      <c r="S6590" s="251" t="s">
        <v>1491</v>
      </c>
      <c r="T6590" s="251" t="str">
        <f t="shared" si="410"/>
        <v>I070646281240BZ010E0</v>
      </c>
      <c r="W6590" s="251" t="str">
        <f t="shared" si="411"/>
        <v>I070646281240-BZ010-E0</v>
      </c>
    </row>
    <row r="6591" spans="1:23" x14ac:dyDescent="0.3">
      <c r="A6591" s="256" t="str">
        <f t="shared" si="409"/>
        <v>I0706462-81270BZ010-00001</v>
      </c>
      <c r="B6591" s="251" t="s">
        <v>17331</v>
      </c>
      <c r="C6591" s="251" t="s">
        <v>10117</v>
      </c>
      <c r="D6591" s="251" t="s">
        <v>17330</v>
      </c>
      <c r="E6591" s="251" t="s">
        <v>15248</v>
      </c>
      <c r="F6591" s="251" t="s">
        <v>9962</v>
      </c>
      <c r="G6591" s="251" t="s">
        <v>1474</v>
      </c>
      <c r="H6591" s="251" t="s">
        <v>10137</v>
      </c>
      <c r="I6591" s="257" t="str">
        <f t="shared" si="408"/>
        <v>-00001</v>
      </c>
      <c r="J6591" s="251">
        <v>1</v>
      </c>
      <c r="K6591" s="251">
        <v>1</v>
      </c>
      <c r="M6591" s="251" t="s">
        <v>10007</v>
      </c>
      <c r="N6591" s="251" t="s">
        <v>17219</v>
      </c>
      <c r="O6591" s="251">
        <v>1</v>
      </c>
      <c r="Q6591" s="251" t="s">
        <v>17331</v>
      </c>
      <c r="R6591" s="251" t="s">
        <v>10028</v>
      </c>
      <c r="S6591" s="251" t="s">
        <v>1473</v>
      </c>
      <c r="T6591" s="251" t="str">
        <f t="shared" si="410"/>
        <v>I070646281270BZ010</v>
      </c>
      <c r="W6591" s="251" t="str">
        <f t="shared" si="411"/>
        <v>I070646281270-BZ010</v>
      </c>
    </row>
    <row r="6592" spans="1:23" x14ac:dyDescent="0.3">
      <c r="A6592" s="256" t="str">
        <f t="shared" si="409"/>
        <v>I0706462-81550BZ070-00002</v>
      </c>
      <c r="B6592" s="251" t="s">
        <v>17332</v>
      </c>
      <c r="C6592" s="251" t="s">
        <v>10117</v>
      </c>
      <c r="D6592" s="251" t="s">
        <v>17330</v>
      </c>
      <c r="E6592" s="251" t="s">
        <v>15248</v>
      </c>
      <c r="F6592" s="251" t="s">
        <v>9964</v>
      </c>
      <c r="G6592" s="251" t="s">
        <v>1292</v>
      </c>
      <c r="H6592" s="251" t="s">
        <v>10139</v>
      </c>
      <c r="I6592" s="257" t="str">
        <f t="shared" si="408"/>
        <v>-00002</v>
      </c>
      <c r="J6592" s="251">
        <v>2</v>
      </c>
      <c r="K6592" s="251">
        <v>2</v>
      </c>
      <c r="M6592" s="251" t="s">
        <v>9958</v>
      </c>
      <c r="N6592" s="251" t="s">
        <v>17219</v>
      </c>
      <c r="O6592" s="251">
        <v>2</v>
      </c>
      <c r="Q6592" s="251" t="s">
        <v>17332</v>
      </c>
      <c r="R6592" s="251" t="s">
        <v>10028</v>
      </c>
      <c r="S6592" s="251" t="s">
        <v>1291</v>
      </c>
      <c r="T6592" s="251" t="str">
        <f t="shared" si="410"/>
        <v>I070646281550BZ070</v>
      </c>
      <c r="W6592" s="251" t="str">
        <f t="shared" si="411"/>
        <v>I070646281550-BZ070</v>
      </c>
    </row>
    <row r="6593" spans="1:23" x14ac:dyDescent="0.3">
      <c r="A6593" s="256" t="str">
        <f t="shared" si="409"/>
        <v>I0706462-81550BZ190-00002</v>
      </c>
      <c r="B6593" s="251" t="s">
        <v>17333</v>
      </c>
      <c r="C6593" s="251" t="s">
        <v>10117</v>
      </c>
      <c r="D6593" s="251" t="s">
        <v>17330</v>
      </c>
      <c r="E6593" s="251" t="s">
        <v>15248</v>
      </c>
      <c r="F6593" s="251" t="s">
        <v>9966</v>
      </c>
      <c r="G6593" s="251" t="s">
        <v>1308</v>
      </c>
      <c r="H6593" s="251" t="s">
        <v>10141</v>
      </c>
      <c r="I6593" s="257" t="str">
        <f t="shared" si="408"/>
        <v>-00002</v>
      </c>
      <c r="J6593" s="251">
        <v>2</v>
      </c>
      <c r="K6593" s="251">
        <v>2</v>
      </c>
      <c r="M6593" s="251" t="s">
        <v>9958</v>
      </c>
      <c r="N6593" s="251" t="s">
        <v>17219</v>
      </c>
      <c r="O6593" s="251">
        <v>2</v>
      </c>
      <c r="Q6593" s="251" t="s">
        <v>17333</v>
      </c>
      <c r="R6593" s="251" t="s">
        <v>10028</v>
      </c>
      <c r="S6593" s="251" t="s">
        <v>1307</v>
      </c>
      <c r="T6593" s="251" t="str">
        <f t="shared" si="410"/>
        <v>I070646281550BZ190</v>
      </c>
      <c r="W6593" s="251" t="str">
        <f t="shared" si="411"/>
        <v>I070646281550-BZ190</v>
      </c>
    </row>
    <row r="6594" spans="1:23" x14ac:dyDescent="0.3">
      <c r="A6594" s="256" t="str">
        <f t="shared" si="409"/>
        <v>I0706462-81550BZ200-00001</v>
      </c>
      <c r="B6594" s="251" t="s">
        <v>17334</v>
      </c>
      <c r="C6594" s="251" t="s">
        <v>10117</v>
      </c>
      <c r="D6594" s="251" t="s">
        <v>17330</v>
      </c>
      <c r="E6594" s="251" t="s">
        <v>15248</v>
      </c>
      <c r="F6594" s="251" t="s">
        <v>9968</v>
      </c>
      <c r="G6594" s="251" t="s">
        <v>1335</v>
      </c>
      <c r="H6594" s="251" t="s">
        <v>10141</v>
      </c>
      <c r="I6594" s="257" t="str">
        <f t="shared" si="408"/>
        <v>-00001</v>
      </c>
      <c r="J6594" s="251">
        <v>1</v>
      </c>
      <c r="K6594" s="251">
        <v>1</v>
      </c>
      <c r="M6594" s="251" t="s">
        <v>9993</v>
      </c>
      <c r="N6594" s="251" t="s">
        <v>17219</v>
      </c>
      <c r="O6594" s="251">
        <v>1</v>
      </c>
      <c r="Q6594" s="251" t="s">
        <v>17334</v>
      </c>
      <c r="R6594" s="251" t="s">
        <v>10028</v>
      </c>
      <c r="S6594" s="251" t="s">
        <v>16</v>
      </c>
      <c r="T6594" s="251" t="str">
        <f t="shared" si="410"/>
        <v>I070646281550BZ200</v>
      </c>
      <c r="W6594" s="251" t="str">
        <f t="shared" si="411"/>
        <v>I070646281550-BZ200</v>
      </c>
    </row>
    <row r="6595" spans="1:23" x14ac:dyDescent="0.3">
      <c r="A6595" s="256" t="str">
        <f t="shared" si="409"/>
        <v>I0706462-81551BZ010-00002</v>
      </c>
      <c r="B6595" s="251" t="s">
        <v>17335</v>
      </c>
      <c r="C6595" s="251" t="s">
        <v>10117</v>
      </c>
      <c r="D6595" s="251" t="s">
        <v>17330</v>
      </c>
      <c r="E6595" s="251" t="s">
        <v>15248</v>
      </c>
      <c r="F6595" s="251" t="s">
        <v>9970</v>
      </c>
      <c r="G6595" s="251" t="s">
        <v>1278</v>
      </c>
      <c r="H6595" s="251" t="s">
        <v>5216</v>
      </c>
      <c r="I6595" s="257" t="str">
        <f t="shared" si="408"/>
        <v>-00002</v>
      </c>
      <c r="J6595" s="251">
        <v>2</v>
      </c>
      <c r="K6595" s="251">
        <v>2</v>
      </c>
      <c r="M6595" s="251" t="s">
        <v>9993</v>
      </c>
      <c r="N6595" s="251" t="s">
        <v>17219</v>
      </c>
      <c r="O6595" s="251">
        <v>2</v>
      </c>
      <c r="Q6595" s="251" t="s">
        <v>17335</v>
      </c>
      <c r="R6595" s="251" t="s">
        <v>10028</v>
      </c>
      <c r="S6595" s="251" t="s">
        <v>1277</v>
      </c>
      <c r="T6595" s="251" t="str">
        <f t="shared" si="410"/>
        <v>I070646281551BZ010</v>
      </c>
      <c r="W6595" s="251" t="str">
        <f t="shared" si="411"/>
        <v>I070646281551-BZ010</v>
      </c>
    </row>
    <row r="6596" spans="1:23" x14ac:dyDescent="0.3">
      <c r="A6596" s="256" t="str">
        <f t="shared" si="409"/>
        <v>I0706462-81560BZ010-00001</v>
      </c>
      <c r="B6596" s="251" t="s">
        <v>17336</v>
      </c>
      <c r="C6596" s="251" t="s">
        <v>10117</v>
      </c>
      <c r="D6596" s="251" t="s">
        <v>17330</v>
      </c>
      <c r="E6596" s="251" t="s">
        <v>15248</v>
      </c>
      <c r="F6596" s="251" t="s">
        <v>9972</v>
      </c>
      <c r="G6596" s="251" t="s">
        <v>1283</v>
      </c>
      <c r="H6596" s="251" t="s">
        <v>11726</v>
      </c>
      <c r="I6596" s="257" t="str">
        <f t="shared" si="408"/>
        <v>-00001</v>
      </c>
      <c r="J6596" s="251">
        <v>1</v>
      </c>
      <c r="K6596" s="251">
        <v>1</v>
      </c>
      <c r="M6596" s="251" t="s">
        <v>9993</v>
      </c>
      <c r="N6596" s="251" t="s">
        <v>17219</v>
      </c>
      <c r="O6596" s="251">
        <v>1</v>
      </c>
      <c r="Q6596" s="251" t="s">
        <v>17336</v>
      </c>
      <c r="R6596" s="251" t="s">
        <v>10028</v>
      </c>
      <c r="S6596" s="251" t="s">
        <v>1282</v>
      </c>
      <c r="T6596" s="251" t="str">
        <f t="shared" si="410"/>
        <v>I070646281560BZ010</v>
      </c>
      <c r="W6596" s="251" t="str">
        <f t="shared" si="411"/>
        <v>I070646281560-BZ010</v>
      </c>
    </row>
    <row r="6597" spans="1:23" x14ac:dyDescent="0.3">
      <c r="A6597" s="256" t="str">
        <f t="shared" si="409"/>
        <v>I0706462-81560BZ070-00002</v>
      </c>
      <c r="B6597" s="251" t="s">
        <v>17337</v>
      </c>
      <c r="C6597" s="251" t="s">
        <v>10117</v>
      </c>
      <c r="D6597" s="251" t="s">
        <v>17330</v>
      </c>
      <c r="E6597" s="251" t="s">
        <v>15248</v>
      </c>
      <c r="F6597" s="251" t="s">
        <v>9974</v>
      </c>
      <c r="G6597" s="251" t="s">
        <v>1300</v>
      </c>
      <c r="H6597" s="251" t="s">
        <v>10332</v>
      </c>
      <c r="I6597" s="257" t="str">
        <f t="shared" si="408"/>
        <v>-00002</v>
      </c>
      <c r="J6597" s="251">
        <v>2</v>
      </c>
      <c r="K6597" s="251">
        <v>2</v>
      </c>
      <c r="M6597" s="251" t="s">
        <v>9958</v>
      </c>
      <c r="N6597" s="251" t="s">
        <v>17219</v>
      </c>
      <c r="O6597" s="251">
        <v>2</v>
      </c>
      <c r="Q6597" s="251" t="s">
        <v>17337</v>
      </c>
      <c r="R6597" s="251" t="s">
        <v>10028</v>
      </c>
      <c r="S6597" s="251" t="s">
        <v>1299</v>
      </c>
      <c r="T6597" s="251" t="str">
        <f t="shared" si="410"/>
        <v>I070646281560BZ070</v>
      </c>
      <c r="W6597" s="251" t="str">
        <f t="shared" si="411"/>
        <v>I070646281560-BZ070</v>
      </c>
    </row>
    <row r="6598" spans="1:23" x14ac:dyDescent="0.3">
      <c r="A6598" s="256" t="str">
        <f t="shared" si="409"/>
        <v>I0706463-81240BZ010A0-00001</v>
      </c>
      <c r="B6598" s="251" t="s">
        <v>17338</v>
      </c>
      <c r="C6598" s="251" t="s">
        <v>10117</v>
      </c>
      <c r="D6598" s="251" t="s">
        <v>17339</v>
      </c>
      <c r="E6598" s="251" t="s">
        <v>15248</v>
      </c>
      <c r="F6598" s="251" t="s">
        <v>9957</v>
      </c>
      <c r="G6598" s="251" t="s">
        <v>1489</v>
      </c>
      <c r="H6598" s="251" t="s">
        <v>10500</v>
      </c>
      <c r="I6598" s="257" t="str">
        <f t="shared" ref="I6598:I6661" si="412">+IF(AND(O6598&lt;10),$B$2&amp;O6598,IF(AND(O6598&gt;9,O6598&lt;=99),$B$3&amp;O6598,IF(AND(O6598&gt;99,L95555&lt;1000),$B$4&amp;O6598,IF(AND(O6598&gt;999),$B$5&amp;7))))</f>
        <v>-00001</v>
      </c>
      <c r="J6598" s="251">
        <v>1</v>
      </c>
      <c r="K6598" s="251">
        <v>1</v>
      </c>
      <c r="M6598" s="251" t="s">
        <v>10007</v>
      </c>
      <c r="N6598" s="251" t="s">
        <v>17185</v>
      </c>
      <c r="O6598" s="251">
        <v>1</v>
      </c>
      <c r="Q6598" s="251" t="s">
        <v>17338</v>
      </c>
      <c r="R6598" s="251" t="s">
        <v>10307</v>
      </c>
      <c r="S6598" s="251" t="s">
        <v>1488</v>
      </c>
      <c r="T6598" s="251" t="str">
        <f t="shared" si="410"/>
        <v>I070646381240BZ010A0</v>
      </c>
      <c r="W6598" s="251" t="str">
        <f t="shared" si="411"/>
        <v>I070646381240-BZ010-A0</v>
      </c>
    </row>
    <row r="6599" spans="1:23" x14ac:dyDescent="0.3">
      <c r="A6599" s="256" t="str">
        <f t="shared" si="409"/>
        <v>I0706463-81240BZ010B0-00004</v>
      </c>
      <c r="B6599" s="251" t="s">
        <v>17340</v>
      </c>
      <c r="C6599" s="251" t="s">
        <v>10117</v>
      </c>
      <c r="D6599" s="251" t="s">
        <v>17339</v>
      </c>
      <c r="E6599" s="251" t="s">
        <v>15248</v>
      </c>
      <c r="F6599" s="251" t="s">
        <v>9962</v>
      </c>
      <c r="G6599" s="251" t="s">
        <v>1484</v>
      </c>
      <c r="H6599" s="251" t="s">
        <v>10500</v>
      </c>
      <c r="I6599" s="257" t="str">
        <f t="shared" si="412"/>
        <v>-00004</v>
      </c>
      <c r="J6599" s="251">
        <v>4</v>
      </c>
      <c r="K6599" s="251">
        <v>4</v>
      </c>
      <c r="M6599" s="251" t="s">
        <v>10007</v>
      </c>
      <c r="N6599" s="251" t="s">
        <v>17185</v>
      </c>
      <c r="O6599" s="251">
        <v>4</v>
      </c>
      <c r="Q6599" s="251" t="s">
        <v>17340</v>
      </c>
      <c r="R6599" s="251" t="s">
        <v>10307</v>
      </c>
      <c r="S6599" s="251" t="s">
        <v>1483</v>
      </c>
      <c r="T6599" s="251" t="str">
        <f t="shared" si="410"/>
        <v>I070646381240BZ010B0</v>
      </c>
      <c r="W6599" s="251" t="str">
        <f t="shared" si="411"/>
        <v>I070646381240-BZ010-B0</v>
      </c>
    </row>
    <row r="6600" spans="1:23" x14ac:dyDescent="0.3">
      <c r="A6600" s="256" t="str">
        <f t="shared" ref="A6600:A6663" si="413">D6600&amp;$A$6&amp;S6600&amp;I6600</f>
        <v>I0706464-81150BZ050-00001</v>
      </c>
      <c r="B6600" s="251" t="s">
        <v>17341</v>
      </c>
      <c r="C6600" s="251" t="s">
        <v>10117</v>
      </c>
      <c r="D6600" s="251" t="s">
        <v>17342</v>
      </c>
      <c r="E6600" s="251" t="s">
        <v>15248</v>
      </c>
      <c r="F6600" s="251" t="s">
        <v>9957</v>
      </c>
      <c r="G6600" s="251" t="s">
        <v>1024</v>
      </c>
      <c r="H6600" s="251" t="s">
        <v>5057</v>
      </c>
      <c r="I6600" s="257" t="str">
        <f t="shared" si="412"/>
        <v>-00001</v>
      </c>
      <c r="J6600" s="251">
        <v>1</v>
      </c>
      <c r="K6600" s="251">
        <v>1</v>
      </c>
      <c r="M6600" s="251" t="s">
        <v>9958</v>
      </c>
      <c r="N6600" s="251" t="s">
        <v>15610</v>
      </c>
      <c r="O6600" s="251">
        <v>1</v>
      </c>
      <c r="Q6600" s="251" t="s">
        <v>17341</v>
      </c>
      <c r="R6600" s="251" t="s">
        <v>10017</v>
      </c>
      <c r="S6600" s="251" t="s">
        <v>1023</v>
      </c>
      <c r="T6600" s="251" t="str">
        <f t="shared" si="410"/>
        <v>I070646481150BZ050</v>
      </c>
      <c r="W6600" s="251" t="str">
        <f t="shared" si="411"/>
        <v>I070646481150-BZ050</v>
      </c>
    </row>
    <row r="6601" spans="1:23" x14ac:dyDescent="0.3">
      <c r="A6601" s="256" t="str">
        <f t="shared" si="413"/>
        <v>I0802184-811100W070-00003</v>
      </c>
      <c r="B6601" s="251" t="s">
        <v>17343</v>
      </c>
      <c r="C6601" s="251" t="s">
        <v>10151</v>
      </c>
      <c r="D6601" s="251" t="s">
        <v>17344</v>
      </c>
      <c r="E6601" s="251" t="s">
        <v>15248</v>
      </c>
      <c r="F6601" s="251" t="s">
        <v>9957</v>
      </c>
      <c r="G6601" s="251" t="s">
        <v>45</v>
      </c>
      <c r="H6601" s="251" t="s">
        <v>5059</v>
      </c>
      <c r="I6601" s="257" t="str">
        <f t="shared" si="412"/>
        <v>-00003</v>
      </c>
      <c r="J6601" s="251">
        <v>3</v>
      </c>
      <c r="K6601" s="251">
        <v>3</v>
      </c>
      <c r="M6601" s="251" t="s">
        <v>9958</v>
      </c>
      <c r="N6601" s="251" t="s">
        <v>15610</v>
      </c>
      <c r="O6601" s="251">
        <v>3</v>
      </c>
      <c r="Q6601" s="251" t="s">
        <v>17343</v>
      </c>
      <c r="R6601" s="251" t="s">
        <v>10017</v>
      </c>
      <c r="S6601" s="251" t="s">
        <v>44</v>
      </c>
      <c r="T6601" s="251" t="str">
        <f t="shared" ref="T6601:T6664" si="414">+D6601&amp;S6601</f>
        <v>I0802184811100W070</v>
      </c>
      <c r="W6601" s="251" t="str">
        <f t="shared" ref="W6601:W6664" si="415">D6601&amp;G6601</f>
        <v>I080218481110-0W070</v>
      </c>
    </row>
    <row r="6602" spans="1:23" x14ac:dyDescent="0.3">
      <c r="A6602" s="256" t="str">
        <f t="shared" si="413"/>
        <v>I0802184-81110F1010-00001</v>
      </c>
      <c r="B6602" s="251" t="s">
        <v>17345</v>
      </c>
      <c r="C6602" s="251" t="s">
        <v>10151</v>
      </c>
      <c r="D6602" s="251" t="s">
        <v>17344</v>
      </c>
      <c r="E6602" s="251" t="s">
        <v>15248</v>
      </c>
      <c r="F6602" s="251" t="s">
        <v>9962</v>
      </c>
      <c r="G6602" s="251" t="s">
        <v>3606</v>
      </c>
      <c r="H6602" s="251" t="s">
        <v>10154</v>
      </c>
      <c r="I6602" s="257" t="str">
        <f t="shared" si="412"/>
        <v>-00001</v>
      </c>
      <c r="J6602" s="251">
        <v>1</v>
      </c>
      <c r="K6602" s="251">
        <v>1</v>
      </c>
      <c r="M6602" s="251" t="s">
        <v>9958</v>
      </c>
      <c r="N6602" s="251" t="s">
        <v>15610</v>
      </c>
      <c r="O6602" s="251">
        <v>1</v>
      </c>
      <c r="Q6602" s="251" t="s">
        <v>17345</v>
      </c>
      <c r="R6602" s="251" t="s">
        <v>10017</v>
      </c>
      <c r="S6602" s="251" t="s">
        <v>3997</v>
      </c>
      <c r="T6602" s="251" t="str">
        <f t="shared" si="414"/>
        <v>I080218481110F1010</v>
      </c>
      <c r="W6602" s="251" t="str">
        <f t="shared" si="415"/>
        <v>I080218481110-F1010</v>
      </c>
    </row>
    <row r="6603" spans="1:23" x14ac:dyDescent="0.3">
      <c r="A6603" s="256" t="str">
        <f t="shared" si="413"/>
        <v>I0802184-811500W070-00001</v>
      </c>
      <c r="B6603" s="251" t="s">
        <v>17346</v>
      </c>
      <c r="C6603" s="251" t="s">
        <v>10151</v>
      </c>
      <c r="D6603" s="251" t="s">
        <v>17344</v>
      </c>
      <c r="E6603" s="251" t="s">
        <v>15248</v>
      </c>
      <c r="F6603" s="251" t="s">
        <v>9964</v>
      </c>
      <c r="G6603" s="251" t="s">
        <v>53</v>
      </c>
      <c r="H6603" s="251" t="s">
        <v>5060</v>
      </c>
      <c r="I6603" s="257" t="str">
        <f t="shared" si="412"/>
        <v>-00001</v>
      </c>
      <c r="J6603" s="251">
        <v>1</v>
      </c>
      <c r="K6603" s="251">
        <v>1</v>
      </c>
      <c r="M6603" s="251" t="s">
        <v>9958</v>
      </c>
      <c r="N6603" s="251" t="s">
        <v>15610</v>
      </c>
      <c r="O6603" s="251">
        <v>1</v>
      </c>
      <c r="Q6603" s="251" t="s">
        <v>17346</v>
      </c>
      <c r="R6603" s="251" t="s">
        <v>10017</v>
      </c>
      <c r="S6603" s="251" t="s">
        <v>52</v>
      </c>
      <c r="T6603" s="251" t="str">
        <f t="shared" si="414"/>
        <v>I0802184811500W070</v>
      </c>
      <c r="W6603" s="251" t="str">
        <f t="shared" si="415"/>
        <v>I080218481150-0W070</v>
      </c>
    </row>
    <row r="6604" spans="1:23" x14ac:dyDescent="0.3">
      <c r="A6604" s="256" t="str">
        <f t="shared" si="413"/>
        <v>Q3IC25IE-811300K591-00007</v>
      </c>
      <c r="B6604" s="251" t="s">
        <v>9277</v>
      </c>
      <c r="C6604" s="251" t="s">
        <v>9954</v>
      </c>
      <c r="D6604" s="251" t="s">
        <v>9278</v>
      </c>
      <c r="E6604" s="251" t="s">
        <v>15248</v>
      </c>
      <c r="F6604" s="251" t="s">
        <v>9957</v>
      </c>
      <c r="G6604" s="251" t="s">
        <v>408</v>
      </c>
      <c r="H6604" s="251" t="s">
        <v>5101</v>
      </c>
      <c r="I6604" s="257" t="str">
        <f t="shared" si="412"/>
        <v>-00007</v>
      </c>
      <c r="J6604" s="251">
        <v>7</v>
      </c>
      <c r="K6604" s="251">
        <v>7</v>
      </c>
      <c r="M6604" s="251" t="s">
        <v>9958</v>
      </c>
      <c r="N6604" s="251" t="s">
        <v>16737</v>
      </c>
      <c r="O6604" s="251">
        <v>7</v>
      </c>
      <c r="Q6604" s="251" t="s">
        <v>9277</v>
      </c>
      <c r="R6604" s="251" t="s">
        <v>10017</v>
      </c>
      <c r="S6604" s="251" t="s">
        <v>407</v>
      </c>
      <c r="T6604" s="251" t="str">
        <f t="shared" si="414"/>
        <v>Q3IC25IE811300K591</v>
      </c>
      <c r="W6604" s="251" t="str">
        <f t="shared" si="415"/>
        <v>Q3IC25IE81130-0K591</v>
      </c>
    </row>
    <row r="6605" spans="1:23" x14ac:dyDescent="0.3">
      <c r="A6605" s="256" t="str">
        <f t="shared" si="413"/>
        <v>Q3IC25IE-8113852570-00006</v>
      </c>
      <c r="B6605" s="251" t="s">
        <v>17347</v>
      </c>
      <c r="C6605" s="251" t="s">
        <v>9954</v>
      </c>
      <c r="D6605" s="251" t="s">
        <v>9278</v>
      </c>
      <c r="E6605" s="251" t="s">
        <v>15248</v>
      </c>
      <c r="F6605" s="251" t="s">
        <v>9962</v>
      </c>
      <c r="G6605" s="251" t="s">
        <v>955</v>
      </c>
      <c r="H6605" s="251" t="s">
        <v>10349</v>
      </c>
      <c r="I6605" s="257" t="str">
        <f t="shared" si="412"/>
        <v>-00006</v>
      </c>
      <c r="J6605" s="251">
        <v>6</v>
      </c>
      <c r="K6605" s="251">
        <v>6</v>
      </c>
      <c r="M6605" s="251" t="s">
        <v>10007</v>
      </c>
      <c r="N6605" s="251" t="s">
        <v>16737</v>
      </c>
      <c r="O6605" s="251">
        <v>6</v>
      </c>
      <c r="Q6605" s="251" t="s">
        <v>17347</v>
      </c>
      <c r="R6605" s="251" t="s">
        <v>9960</v>
      </c>
      <c r="S6605" s="251">
        <v>8113852570</v>
      </c>
      <c r="T6605" s="251" t="str">
        <f t="shared" si="414"/>
        <v>Q3IC25IE8113852570</v>
      </c>
      <c r="W6605" s="251" t="str">
        <f t="shared" si="415"/>
        <v>Q3IC25IE81138-52570</v>
      </c>
    </row>
    <row r="6606" spans="1:23" x14ac:dyDescent="0.3">
      <c r="A6606" s="256" t="str">
        <f t="shared" si="413"/>
        <v>Q3IC25IE-811500K580-00024</v>
      </c>
      <c r="B6606" s="251" t="s">
        <v>17348</v>
      </c>
      <c r="C6606" s="251" t="s">
        <v>9954</v>
      </c>
      <c r="D6606" s="251" t="s">
        <v>9278</v>
      </c>
      <c r="E6606" s="251" t="s">
        <v>15248</v>
      </c>
      <c r="F6606" s="251" t="s">
        <v>9964</v>
      </c>
      <c r="G6606" s="251" t="s">
        <v>437</v>
      </c>
      <c r="H6606" s="251" t="s">
        <v>3429</v>
      </c>
      <c r="I6606" s="257" t="str">
        <f t="shared" si="412"/>
        <v>-00024</v>
      </c>
      <c r="J6606" s="251">
        <v>24</v>
      </c>
      <c r="K6606" s="251">
        <v>24</v>
      </c>
      <c r="M6606" s="251" t="s">
        <v>9958</v>
      </c>
      <c r="N6606" s="251" t="s">
        <v>16737</v>
      </c>
      <c r="O6606" s="251">
        <v>24</v>
      </c>
      <c r="Q6606" s="251" t="s">
        <v>17348</v>
      </c>
      <c r="R6606" s="251" t="s">
        <v>9960</v>
      </c>
      <c r="S6606" s="251" t="s">
        <v>436</v>
      </c>
      <c r="T6606" s="251" t="str">
        <f t="shared" si="414"/>
        <v>Q3IC25IE811500K580</v>
      </c>
      <c r="W6606" s="251" t="str">
        <f t="shared" si="415"/>
        <v>Q3IC25IE81150-0K580</v>
      </c>
    </row>
    <row r="6607" spans="1:23" x14ac:dyDescent="0.3">
      <c r="A6607" s="256" t="str">
        <f t="shared" si="413"/>
        <v>Q3IC25IE-815500K210-00013</v>
      </c>
      <c r="B6607" s="251" t="s">
        <v>17349</v>
      </c>
      <c r="C6607" s="251" t="s">
        <v>9954</v>
      </c>
      <c r="D6607" s="251" t="s">
        <v>9278</v>
      </c>
      <c r="E6607" s="251" t="s">
        <v>15248</v>
      </c>
      <c r="F6607" s="251" t="s">
        <v>9966</v>
      </c>
      <c r="G6607" s="251" t="s">
        <v>654</v>
      </c>
      <c r="H6607" s="251" t="s">
        <v>5202</v>
      </c>
      <c r="I6607" s="257" t="str">
        <f t="shared" si="412"/>
        <v>-00013</v>
      </c>
      <c r="J6607" s="251">
        <v>13</v>
      </c>
      <c r="K6607" s="251">
        <v>13</v>
      </c>
      <c r="M6607" s="251" t="s">
        <v>9958</v>
      </c>
      <c r="N6607" s="251" t="s">
        <v>16737</v>
      </c>
      <c r="O6607" s="251">
        <v>13</v>
      </c>
      <c r="Q6607" s="251" t="s">
        <v>17349</v>
      </c>
      <c r="R6607" s="251" t="s">
        <v>9960</v>
      </c>
      <c r="S6607" s="251" t="s">
        <v>653</v>
      </c>
      <c r="T6607" s="251" t="str">
        <f t="shared" si="414"/>
        <v>Q3IC25IE815500K210</v>
      </c>
      <c r="W6607" s="251" t="str">
        <f t="shared" si="415"/>
        <v>Q3IC25IE81550-0K210</v>
      </c>
    </row>
    <row r="6608" spans="1:23" x14ac:dyDescent="0.3">
      <c r="A6608" s="256" t="str">
        <f t="shared" si="413"/>
        <v>Q3IC25IE-815500K240-00013</v>
      </c>
      <c r="B6608" s="251" t="s">
        <v>9281</v>
      </c>
      <c r="C6608" s="251" t="s">
        <v>9954</v>
      </c>
      <c r="D6608" s="251" t="s">
        <v>9278</v>
      </c>
      <c r="E6608" s="251" t="s">
        <v>15248</v>
      </c>
      <c r="F6608" s="251" t="s">
        <v>9968</v>
      </c>
      <c r="G6608" s="251" t="s">
        <v>727</v>
      </c>
      <c r="H6608" s="251" t="s">
        <v>5202</v>
      </c>
      <c r="I6608" s="257" t="str">
        <f t="shared" si="412"/>
        <v>-00013</v>
      </c>
      <c r="J6608" s="251">
        <v>13</v>
      </c>
      <c r="K6608" s="251">
        <v>13</v>
      </c>
      <c r="M6608" s="251" t="s">
        <v>9958</v>
      </c>
      <c r="N6608" s="251" t="s">
        <v>16737</v>
      </c>
      <c r="O6608" s="251">
        <v>13</v>
      </c>
      <c r="Q6608" s="251" t="s">
        <v>9281</v>
      </c>
      <c r="R6608" s="251" t="s">
        <v>9960</v>
      </c>
      <c r="S6608" s="251" t="s">
        <v>726</v>
      </c>
      <c r="T6608" s="251" t="str">
        <f t="shared" si="414"/>
        <v>Q3IC25IE815500K240</v>
      </c>
      <c r="W6608" s="251" t="str">
        <f t="shared" si="415"/>
        <v>Q3IC25IE81550-0K240</v>
      </c>
    </row>
    <row r="6609" spans="1:23" x14ac:dyDescent="0.3">
      <c r="A6609" s="256" t="str">
        <f t="shared" si="413"/>
        <v>Q3IC25IE-815600K210-00013</v>
      </c>
      <c r="B6609" s="251" t="s">
        <v>17350</v>
      </c>
      <c r="C6609" s="251" t="s">
        <v>9954</v>
      </c>
      <c r="D6609" s="251" t="s">
        <v>9278</v>
      </c>
      <c r="E6609" s="251" t="s">
        <v>15248</v>
      </c>
      <c r="F6609" s="251" t="s">
        <v>9970</v>
      </c>
      <c r="G6609" s="251" t="s">
        <v>670</v>
      </c>
      <c r="H6609" s="251" t="s">
        <v>5204</v>
      </c>
      <c r="I6609" s="257" t="str">
        <f t="shared" si="412"/>
        <v>-00013</v>
      </c>
      <c r="J6609" s="251">
        <v>13</v>
      </c>
      <c r="K6609" s="251">
        <v>13</v>
      </c>
      <c r="M6609" s="251" t="s">
        <v>9958</v>
      </c>
      <c r="N6609" s="251" t="s">
        <v>16737</v>
      </c>
      <c r="O6609" s="251">
        <v>13</v>
      </c>
      <c r="Q6609" s="251" t="s">
        <v>17350</v>
      </c>
      <c r="R6609" s="251" t="s">
        <v>9960</v>
      </c>
      <c r="S6609" s="251" t="s">
        <v>13</v>
      </c>
      <c r="T6609" s="251" t="str">
        <f t="shared" si="414"/>
        <v>Q3IC25IE815600K210</v>
      </c>
      <c r="W6609" s="251" t="str">
        <f t="shared" si="415"/>
        <v>Q3IC25IE81560-0K210</v>
      </c>
    </row>
    <row r="6610" spans="1:23" x14ac:dyDescent="0.3">
      <c r="A6610" s="256" t="str">
        <f t="shared" si="413"/>
        <v>Q3IC25IE-9098114011-00003</v>
      </c>
      <c r="B6610" s="251" t="s">
        <v>17351</v>
      </c>
      <c r="C6610" s="251" t="s">
        <v>9954</v>
      </c>
      <c r="D6610" s="251" t="s">
        <v>9278</v>
      </c>
      <c r="E6610" s="251" t="s">
        <v>15248</v>
      </c>
      <c r="F6610" s="251" t="s">
        <v>9972</v>
      </c>
      <c r="G6610" s="251" t="s">
        <v>930</v>
      </c>
      <c r="H6610" s="251" t="s">
        <v>10720</v>
      </c>
      <c r="I6610" s="257" t="str">
        <f t="shared" si="412"/>
        <v>-00003</v>
      </c>
      <c r="J6610" s="251">
        <v>3</v>
      </c>
      <c r="K6610" s="251">
        <v>3</v>
      </c>
      <c r="M6610" s="251" t="s">
        <v>10007</v>
      </c>
      <c r="N6610" s="251" t="s">
        <v>16737</v>
      </c>
      <c r="O6610" s="251">
        <v>3</v>
      </c>
      <c r="Q6610" s="251" t="s">
        <v>17351</v>
      </c>
      <c r="R6610" s="251" t="s">
        <v>9960</v>
      </c>
      <c r="S6610" s="251">
        <v>9098114011</v>
      </c>
      <c r="T6610" s="251" t="str">
        <f t="shared" si="414"/>
        <v>Q3IC25IE9098114011</v>
      </c>
      <c r="W6610" s="251" t="str">
        <f t="shared" si="415"/>
        <v>Q3IC25IE90981-14011</v>
      </c>
    </row>
    <row r="6611" spans="1:23" x14ac:dyDescent="0.3">
      <c r="A6611" s="256" t="str">
        <f t="shared" si="413"/>
        <v>Q3IC35IE-811300KG61-00004</v>
      </c>
      <c r="B6611" s="251" t="s">
        <v>17352</v>
      </c>
      <c r="C6611" s="251" t="s">
        <v>10031</v>
      </c>
      <c r="D6611" s="251" t="s">
        <v>17353</v>
      </c>
      <c r="E6611" s="251" t="s">
        <v>15248</v>
      </c>
      <c r="F6611" s="251" t="s">
        <v>9957</v>
      </c>
      <c r="G6611" s="251" t="s">
        <v>580</v>
      </c>
      <c r="H6611" s="251" t="s">
        <v>5101</v>
      </c>
      <c r="I6611" s="257" t="str">
        <f t="shared" si="412"/>
        <v>-00004</v>
      </c>
      <c r="J6611" s="251">
        <v>4</v>
      </c>
      <c r="K6611" s="251">
        <v>4</v>
      </c>
      <c r="M6611" s="251" t="s">
        <v>9958</v>
      </c>
      <c r="N6611" s="251" t="s">
        <v>16737</v>
      </c>
      <c r="O6611" s="251">
        <v>4</v>
      </c>
      <c r="Q6611" s="251" t="s">
        <v>17352</v>
      </c>
      <c r="R6611" s="251" t="s">
        <v>10017</v>
      </c>
      <c r="S6611" s="251" t="s">
        <v>579</v>
      </c>
      <c r="T6611" s="251" t="str">
        <f t="shared" si="414"/>
        <v>Q3IC35IE811300KG61</v>
      </c>
      <c r="W6611" s="251" t="str">
        <f t="shared" si="415"/>
        <v>Q3IC35IE81130-0KG61</v>
      </c>
    </row>
    <row r="6612" spans="1:23" x14ac:dyDescent="0.3">
      <c r="A6612" s="256" t="str">
        <f t="shared" si="413"/>
        <v>Q4IC55IE-81110BZ610-00003</v>
      </c>
      <c r="B6612" s="251" t="s">
        <v>9284</v>
      </c>
      <c r="C6612" s="251" t="s">
        <v>10077</v>
      </c>
      <c r="D6612" s="251" t="s">
        <v>9285</v>
      </c>
      <c r="E6612" s="251" t="s">
        <v>15248</v>
      </c>
      <c r="F6612" s="251" t="s">
        <v>9957</v>
      </c>
      <c r="G6612" s="251" t="s">
        <v>1176</v>
      </c>
      <c r="H6612" s="251" t="s">
        <v>3422</v>
      </c>
      <c r="I6612" s="257" t="str">
        <f t="shared" si="412"/>
        <v>-00003</v>
      </c>
      <c r="J6612" s="251">
        <v>3</v>
      </c>
      <c r="K6612" s="251">
        <v>3</v>
      </c>
      <c r="M6612" s="251" t="s">
        <v>10864</v>
      </c>
      <c r="N6612" s="251" t="s">
        <v>16737</v>
      </c>
      <c r="O6612" s="251">
        <v>3</v>
      </c>
      <c r="Q6612" s="251" t="s">
        <v>9284</v>
      </c>
      <c r="R6612" s="251" t="s">
        <v>9960</v>
      </c>
      <c r="S6612" s="251" t="s">
        <v>1175</v>
      </c>
      <c r="T6612" s="251" t="str">
        <f t="shared" si="414"/>
        <v>Q4IC55IE81110BZ610</v>
      </c>
      <c r="W6612" s="251" t="str">
        <f t="shared" si="415"/>
        <v>Q4IC55IE81110-BZ610</v>
      </c>
    </row>
    <row r="6613" spans="1:23" x14ac:dyDescent="0.3">
      <c r="A6613" s="256" t="str">
        <f t="shared" si="413"/>
        <v>Q4IC55IE-81110BZ630-00005</v>
      </c>
      <c r="B6613" s="251" t="s">
        <v>9288</v>
      </c>
      <c r="C6613" s="251" t="s">
        <v>10077</v>
      </c>
      <c r="D6613" s="251" t="s">
        <v>9285</v>
      </c>
      <c r="E6613" s="251" t="s">
        <v>15248</v>
      </c>
      <c r="F6613" s="251" t="s">
        <v>9962</v>
      </c>
      <c r="G6613" s="251" t="s">
        <v>1213</v>
      </c>
      <c r="H6613" s="251" t="s">
        <v>3422</v>
      </c>
      <c r="I6613" s="257" t="str">
        <f t="shared" si="412"/>
        <v>-00005</v>
      </c>
      <c r="J6613" s="251">
        <v>5</v>
      </c>
      <c r="K6613" s="251">
        <v>5</v>
      </c>
      <c r="M6613" s="251" t="s">
        <v>9958</v>
      </c>
      <c r="N6613" s="251" t="s">
        <v>16737</v>
      </c>
      <c r="O6613" s="251">
        <v>5</v>
      </c>
      <c r="Q6613" s="251" t="s">
        <v>9288</v>
      </c>
      <c r="R6613" s="251" t="s">
        <v>9960</v>
      </c>
      <c r="S6613" s="251" t="s">
        <v>1212</v>
      </c>
      <c r="T6613" s="251" t="str">
        <f t="shared" si="414"/>
        <v>Q4IC55IE81110BZ630</v>
      </c>
      <c r="W6613" s="251" t="str">
        <f t="shared" si="415"/>
        <v>Q4IC55IE81110-BZ630</v>
      </c>
    </row>
    <row r="6614" spans="1:23" x14ac:dyDescent="0.3">
      <c r="A6614" s="256" t="str">
        <f t="shared" si="413"/>
        <v>Q4IC55IE-81150BZ860-00012</v>
      </c>
      <c r="B6614" s="251" t="s">
        <v>9291</v>
      </c>
      <c r="C6614" s="251" t="s">
        <v>10077</v>
      </c>
      <c r="D6614" s="251" t="s">
        <v>9285</v>
      </c>
      <c r="E6614" s="251" t="s">
        <v>15248</v>
      </c>
      <c r="F6614" s="251" t="s">
        <v>9964</v>
      </c>
      <c r="G6614" s="251" t="s">
        <v>3554</v>
      </c>
      <c r="H6614" s="251" t="s">
        <v>3429</v>
      </c>
      <c r="I6614" s="257" t="str">
        <f t="shared" si="412"/>
        <v>-00012</v>
      </c>
      <c r="J6614" s="251">
        <v>12</v>
      </c>
      <c r="K6614" s="251">
        <v>12</v>
      </c>
      <c r="M6614" s="251" t="s">
        <v>9958</v>
      </c>
      <c r="N6614" s="251" t="s">
        <v>16737</v>
      </c>
      <c r="O6614" s="251">
        <v>12</v>
      </c>
      <c r="Q6614" s="251" t="s">
        <v>9291</v>
      </c>
      <c r="R6614" s="251" t="s">
        <v>9960</v>
      </c>
      <c r="S6614" s="251" t="s">
        <v>3553</v>
      </c>
      <c r="T6614" s="251" t="str">
        <f t="shared" si="414"/>
        <v>Q4IC55IE81150BZ860</v>
      </c>
      <c r="W6614" s="251" t="str">
        <f t="shared" si="415"/>
        <v>Q4IC55IE81150-BZ860</v>
      </c>
    </row>
    <row r="6615" spans="1:23" x14ac:dyDescent="0.3">
      <c r="A6615" s="256" t="str">
        <f t="shared" si="413"/>
        <v>Q4IC55IE-81170BZ200-00003</v>
      </c>
      <c r="B6615" s="251" t="s">
        <v>17354</v>
      </c>
      <c r="C6615" s="251" t="s">
        <v>10077</v>
      </c>
      <c r="D6615" s="251" t="s">
        <v>9285</v>
      </c>
      <c r="E6615" s="251" t="s">
        <v>15248</v>
      </c>
      <c r="F6615" s="251" t="s">
        <v>9966</v>
      </c>
      <c r="G6615" s="251" t="s">
        <v>1095</v>
      </c>
      <c r="H6615" s="251" t="s">
        <v>10082</v>
      </c>
      <c r="I6615" s="257" t="str">
        <f t="shared" si="412"/>
        <v>-00003</v>
      </c>
      <c r="J6615" s="251">
        <v>3</v>
      </c>
      <c r="K6615" s="251">
        <v>3</v>
      </c>
      <c r="M6615" s="251" t="s">
        <v>9958</v>
      </c>
      <c r="N6615" s="251" t="s">
        <v>16737</v>
      </c>
      <c r="O6615" s="251">
        <v>3</v>
      </c>
      <c r="Q6615" s="251" t="s">
        <v>17354</v>
      </c>
      <c r="R6615" s="251" t="s">
        <v>9960</v>
      </c>
      <c r="S6615" s="251" t="s">
        <v>1094</v>
      </c>
      <c r="T6615" s="251" t="str">
        <f t="shared" si="414"/>
        <v>Q4IC55IE81170BZ200</v>
      </c>
      <c r="W6615" s="251" t="str">
        <f t="shared" si="415"/>
        <v>Q4IC55IE81170-BZ200</v>
      </c>
    </row>
    <row r="6616" spans="1:23" x14ac:dyDescent="0.3">
      <c r="A6616" s="256" t="str">
        <f t="shared" si="413"/>
        <v>Q4IC55IE-81170BZ620-00020</v>
      </c>
      <c r="B6616" s="251" t="s">
        <v>9295</v>
      </c>
      <c r="C6616" s="251" t="s">
        <v>10077</v>
      </c>
      <c r="D6616" s="251" t="s">
        <v>9285</v>
      </c>
      <c r="E6616" s="251" t="s">
        <v>15248</v>
      </c>
      <c r="F6616" s="251" t="s">
        <v>9968</v>
      </c>
      <c r="G6616" s="251" t="s">
        <v>1208</v>
      </c>
      <c r="H6616" s="251" t="s">
        <v>5102</v>
      </c>
      <c r="I6616" s="257" t="str">
        <f t="shared" si="412"/>
        <v>-00020</v>
      </c>
      <c r="J6616" s="251">
        <v>20</v>
      </c>
      <c r="K6616" s="251">
        <v>20</v>
      </c>
      <c r="M6616" s="251" t="s">
        <v>9958</v>
      </c>
      <c r="N6616" s="251" t="s">
        <v>16737</v>
      </c>
      <c r="O6616" s="251">
        <v>20</v>
      </c>
      <c r="Q6616" s="251" t="s">
        <v>9295</v>
      </c>
      <c r="R6616" s="251" t="s">
        <v>9960</v>
      </c>
      <c r="S6616" s="251" t="s">
        <v>1207</v>
      </c>
      <c r="T6616" s="251" t="str">
        <f t="shared" si="414"/>
        <v>Q4IC55IE81170BZ620</v>
      </c>
      <c r="W6616" s="251" t="str">
        <f t="shared" si="415"/>
        <v>Q4IC55IE81170-BZ620</v>
      </c>
    </row>
    <row r="6617" spans="1:23" x14ac:dyDescent="0.3">
      <c r="A6617" s="256" t="str">
        <f t="shared" si="413"/>
        <v>Q4IC55IE-81550BZ310-00006</v>
      </c>
      <c r="B6617" s="251" t="s">
        <v>9298</v>
      </c>
      <c r="C6617" s="251" t="s">
        <v>10077</v>
      </c>
      <c r="D6617" s="251" t="s">
        <v>9285</v>
      </c>
      <c r="E6617" s="251" t="s">
        <v>15248</v>
      </c>
      <c r="F6617" s="251" t="s">
        <v>9970</v>
      </c>
      <c r="G6617" s="251" t="s">
        <v>1392</v>
      </c>
      <c r="H6617" s="251" t="s">
        <v>5202</v>
      </c>
      <c r="I6617" s="257" t="str">
        <f t="shared" si="412"/>
        <v>-00006</v>
      </c>
      <c r="J6617" s="251">
        <v>6</v>
      </c>
      <c r="K6617" s="251">
        <v>6</v>
      </c>
      <c r="M6617" s="251" t="s">
        <v>9958</v>
      </c>
      <c r="N6617" s="251" t="s">
        <v>16737</v>
      </c>
      <c r="O6617" s="251">
        <v>6</v>
      </c>
      <c r="Q6617" s="251" t="s">
        <v>9298</v>
      </c>
      <c r="R6617" s="251" t="s">
        <v>10028</v>
      </c>
      <c r="S6617" s="251" t="s">
        <v>1391</v>
      </c>
      <c r="T6617" s="251" t="str">
        <f t="shared" si="414"/>
        <v>Q4IC55IE81550BZ310</v>
      </c>
      <c r="W6617" s="251" t="str">
        <f t="shared" si="415"/>
        <v>Q4IC55IE81550-BZ310</v>
      </c>
    </row>
    <row r="6618" spans="1:23" x14ac:dyDescent="0.3">
      <c r="A6618" s="256" t="str">
        <f t="shared" si="413"/>
        <v>Q4IC55IE-81550BZ490-00009</v>
      </c>
      <c r="B6618" s="251" t="s">
        <v>9301</v>
      </c>
      <c r="C6618" s="251" t="s">
        <v>10077</v>
      </c>
      <c r="D6618" s="251" t="s">
        <v>9285</v>
      </c>
      <c r="E6618" s="251" t="s">
        <v>15248</v>
      </c>
      <c r="F6618" s="251" t="s">
        <v>9972</v>
      </c>
      <c r="G6618" s="251" t="s">
        <v>1409</v>
      </c>
      <c r="H6618" s="251" t="s">
        <v>5202</v>
      </c>
      <c r="I6618" s="257" t="str">
        <f t="shared" si="412"/>
        <v>-00009</v>
      </c>
      <c r="J6618" s="251">
        <v>9</v>
      </c>
      <c r="K6618" s="251">
        <v>9</v>
      </c>
      <c r="M6618" s="251" t="s">
        <v>9958</v>
      </c>
      <c r="N6618" s="251" t="s">
        <v>16737</v>
      </c>
      <c r="O6618" s="251">
        <v>9</v>
      </c>
      <c r="Q6618" s="251" t="s">
        <v>9301</v>
      </c>
      <c r="R6618" s="251" t="s">
        <v>9960</v>
      </c>
      <c r="S6618" s="251" t="s">
        <v>1408</v>
      </c>
      <c r="T6618" s="251" t="str">
        <f t="shared" si="414"/>
        <v>Q4IC55IE81550BZ490</v>
      </c>
      <c r="W6618" s="251" t="str">
        <f t="shared" si="415"/>
        <v>Q4IC55IE81550-BZ490</v>
      </c>
    </row>
    <row r="6619" spans="1:23" x14ac:dyDescent="0.3">
      <c r="A6619" s="256" t="str">
        <f t="shared" si="413"/>
        <v>Q4IC55IE-9004951143-00009</v>
      </c>
      <c r="B6619" s="251" t="s">
        <v>17355</v>
      </c>
      <c r="C6619" s="251" t="s">
        <v>10077</v>
      </c>
      <c r="D6619" s="251" t="s">
        <v>9285</v>
      </c>
      <c r="E6619" s="251" t="s">
        <v>15248</v>
      </c>
      <c r="F6619" s="251" t="s">
        <v>9974</v>
      </c>
      <c r="G6619" s="251" t="s">
        <v>1567</v>
      </c>
      <c r="H6619" s="251" t="s">
        <v>3393</v>
      </c>
      <c r="I6619" s="257" t="str">
        <f t="shared" si="412"/>
        <v>-00009</v>
      </c>
      <c r="J6619" s="251">
        <v>9</v>
      </c>
      <c r="K6619" s="251">
        <v>9</v>
      </c>
      <c r="M6619" s="251" t="s">
        <v>10007</v>
      </c>
      <c r="N6619" s="251" t="s">
        <v>16737</v>
      </c>
      <c r="O6619" s="251">
        <v>9</v>
      </c>
      <c r="Q6619" s="251" t="s">
        <v>17355</v>
      </c>
      <c r="R6619" s="251" t="s">
        <v>9960</v>
      </c>
      <c r="S6619" s="251">
        <v>9004951143</v>
      </c>
      <c r="T6619" s="251" t="str">
        <f t="shared" si="414"/>
        <v>Q4IC55IE9004951143</v>
      </c>
      <c r="W6619" s="251" t="str">
        <f t="shared" si="415"/>
        <v>Q4IC55IE90049-51143</v>
      </c>
    </row>
    <row r="6620" spans="1:23" x14ac:dyDescent="0.3">
      <c r="A6620" s="256" t="str">
        <f t="shared" si="413"/>
        <v>Q4IC55IE-9004A81007-00012</v>
      </c>
      <c r="B6620" s="251" t="s">
        <v>17356</v>
      </c>
      <c r="C6620" s="251" t="s">
        <v>10077</v>
      </c>
      <c r="D6620" s="251" t="s">
        <v>9285</v>
      </c>
      <c r="E6620" s="251" t="s">
        <v>15248</v>
      </c>
      <c r="F6620" s="251" t="s">
        <v>9976</v>
      </c>
      <c r="G6620" s="251" t="s">
        <v>1576</v>
      </c>
      <c r="H6620" s="251" t="s">
        <v>3393</v>
      </c>
      <c r="I6620" s="257" t="str">
        <f t="shared" si="412"/>
        <v>-00012</v>
      </c>
      <c r="J6620" s="251">
        <v>12</v>
      </c>
      <c r="K6620" s="251">
        <v>12</v>
      </c>
      <c r="M6620" s="251" t="s">
        <v>10003</v>
      </c>
      <c r="N6620" s="251" t="s">
        <v>16737</v>
      </c>
      <c r="O6620" s="251">
        <v>12</v>
      </c>
      <c r="Q6620" s="251" t="s">
        <v>17356</v>
      </c>
      <c r="R6620" s="251" t="s">
        <v>9960</v>
      </c>
      <c r="S6620" s="251" t="s">
        <v>1575</v>
      </c>
      <c r="T6620" s="251" t="str">
        <f t="shared" si="414"/>
        <v>Q4IC55IE9004A81007</v>
      </c>
      <c r="W6620" s="251" t="str">
        <f t="shared" si="415"/>
        <v>Q4IC55IE9004A-81007</v>
      </c>
    </row>
    <row r="6621" spans="1:23" x14ac:dyDescent="0.3">
      <c r="A6621" s="256" t="str">
        <f t="shared" si="413"/>
        <v>Q4IC65IE-81170BZ520-00012</v>
      </c>
      <c r="B6621" s="251" t="s">
        <v>17357</v>
      </c>
      <c r="C6621" s="251" t="s">
        <v>10117</v>
      </c>
      <c r="D6621" s="251" t="s">
        <v>17358</v>
      </c>
      <c r="E6621" s="251" t="s">
        <v>15248</v>
      </c>
      <c r="F6621" s="251" t="s">
        <v>9957</v>
      </c>
      <c r="G6621" s="251" t="s">
        <v>1123</v>
      </c>
      <c r="H6621" s="251" t="s">
        <v>5102</v>
      </c>
      <c r="I6621" s="257" t="str">
        <f t="shared" si="412"/>
        <v>-00012</v>
      </c>
      <c r="J6621" s="251">
        <v>12</v>
      </c>
      <c r="K6621" s="251">
        <v>12</v>
      </c>
      <c r="M6621" s="251" t="s">
        <v>9958</v>
      </c>
      <c r="N6621" s="251" t="s">
        <v>16737</v>
      </c>
      <c r="O6621" s="251">
        <v>12</v>
      </c>
      <c r="Q6621" s="251" t="s">
        <v>17357</v>
      </c>
      <c r="R6621" s="251" t="s">
        <v>10017</v>
      </c>
      <c r="S6621" s="251" t="s">
        <v>1122</v>
      </c>
      <c r="T6621" s="251" t="str">
        <f t="shared" si="414"/>
        <v>Q4IC65IE81170BZ520</v>
      </c>
      <c r="W6621" s="251" t="str">
        <f t="shared" si="415"/>
        <v>Q4IC65IE81170-BZ520</v>
      </c>
    </row>
    <row r="6622" spans="1:23" x14ac:dyDescent="0.3">
      <c r="A6622" s="256" t="str">
        <f t="shared" si="413"/>
        <v>Q4IC65IE-81240BZ010B0-00019</v>
      </c>
      <c r="B6622" s="251" t="s">
        <v>17359</v>
      </c>
      <c r="C6622" s="251" t="s">
        <v>10117</v>
      </c>
      <c r="D6622" s="251" t="s">
        <v>17358</v>
      </c>
      <c r="E6622" s="251" t="s">
        <v>15248</v>
      </c>
      <c r="F6622" s="251" t="s">
        <v>9962</v>
      </c>
      <c r="G6622" s="251" t="s">
        <v>1484</v>
      </c>
      <c r="H6622" s="251" t="s">
        <v>10500</v>
      </c>
      <c r="I6622" s="257" t="str">
        <f t="shared" si="412"/>
        <v>-00019</v>
      </c>
      <c r="J6622" s="251">
        <v>19</v>
      </c>
      <c r="K6622" s="251">
        <v>19</v>
      </c>
      <c r="M6622" s="251" t="s">
        <v>10007</v>
      </c>
      <c r="N6622" s="251" t="s">
        <v>16737</v>
      </c>
      <c r="O6622" s="251">
        <v>19</v>
      </c>
      <c r="Q6622" s="251" t="s">
        <v>17359</v>
      </c>
      <c r="R6622" s="251" t="s">
        <v>10307</v>
      </c>
      <c r="S6622" s="251" t="s">
        <v>1483</v>
      </c>
      <c r="T6622" s="251" t="str">
        <f t="shared" si="414"/>
        <v>Q4IC65IE81240BZ010B0</v>
      </c>
      <c r="W6622" s="251" t="str">
        <f t="shared" si="415"/>
        <v>Q4IC65IE81240-BZ010-B0</v>
      </c>
    </row>
    <row r="6623" spans="1:23" x14ac:dyDescent="0.3">
      <c r="A6623" s="256" t="str">
        <f t="shared" si="413"/>
        <v>Q4IC65IE-81580BZ090-00004</v>
      </c>
      <c r="B6623" s="251" t="s">
        <v>17360</v>
      </c>
      <c r="C6623" s="251" t="s">
        <v>10117</v>
      </c>
      <c r="D6623" s="251" t="s">
        <v>17358</v>
      </c>
      <c r="E6623" s="251" t="s">
        <v>15248</v>
      </c>
      <c r="F6623" s="251" t="s">
        <v>9964</v>
      </c>
      <c r="G6623" s="251" t="s">
        <v>3449</v>
      </c>
      <c r="H6623" s="251" t="s">
        <v>758</v>
      </c>
      <c r="I6623" s="257" t="str">
        <f t="shared" si="412"/>
        <v>-00004</v>
      </c>
      <c r="J6623" s="251">
        <v>4</v>
      </c>
      <c r="K6623" s="251">
        <v>4</v>
      </c>
      <c r="M6623" s="251" t="s">
        <v>9993</v>
      </c>
      <c r="N6623" s="251" t="s">
        <v>16737</v>
      </c>
      <c r="O6623" s="251">
        <v>4</v>
      </c>
      <c r="Q6623" s="251" t="s">
        <v>17360</v>
      </c>
      <c r="R6623" s="251" t="s">
        <v>10017</v>
      </c>
      <c r="S6623" s="251" t="s">
        <v>3448</v>
      </c>
      <c r="T6623" s="251" t="str">
        <f t="shared" si="414"/>
        <v>Q4IC65IE81580BZ090</v>
      </c>
      <c r="W6623" s="251" t="str">
        <f t="shared" si="415"/>
        <v>Q4IC65IE81580-BZ090</v>
      </c>
    </row>
    <row r="6624" spans="1:23" x14ac:dyDescent="0.3">
      <c r="A6624" s="256" t="str">
        <f t="shared" si="413"/>
        <v>Q4IC65IE-87910BZ070-00005</v>
      </c>
      <c r="B6624" s="251" t="s">
        <v>17361</v>
      </c>
      <c r="C6624" s="251" t="s">
        <v>10117</v>
      </c>
      <c r="D6624" s="251" t="s">
        <v>17358</v>
      </c>
      <c r="E6624" s="251" t="s">
        <v>15248</v>
      </c>
      <c r="F6624" s="251" t="s">
        <v>9966</v>
      </c>
      <c r="G6624" s="251" t="s">
        <v>1542</v>
      </c>
      <c r="H6624" s="251" t="s">
        <v>11862</v>
      </c>
      <c r="I6624" s="257" t="str">
        <f t="shared" si="412"/>
        <v>-00005</v>
      </c>
      <c r="J6624" s="251">
        <v>5</v>
      </c>
      <c r="K6624" s="251">
        <v>5</v>
      </c>
      <c r="M6624" s="251" t="s">
        <v>9958</v>
      </c>
      <c r="N6624" s="251" t="s">
        <v>16737</v>
      </c>
      <c r="O6624" s="251">
        <v>5</v>
      </c>
      <c r="Q6624" s="251" t="s">
        <v>17361</v>
      </c>
      <c r="R6624" s="251" t="s">
        <v>10017</v>
      </c>
      <c r="S6624" s="251" t="s">
        <v>1541</v>
      </c>
      <c r="T6624" s="251" t="str">
        <f t="shared" si="414"/>
        <v>Q4IC65IE87910BZ070</v>
      </c>
      <c r="W6624" s="251" t="str">
        <f t="shared" si="415"/>
        <v>Q4IC65IE87910-BZ070</v>
      </c>
    </row>
    <row r="6625" spans="1:23" x14ac:dyDescent="0.3">
      <c r="A6625" s="256" t="str">
        <f t="shared" si="413"/>
        <v>Q4IC65IE-9004951125-00040</v>
      </c>
      <c r="B6625" s="251" t="s">
        <v>17362</v>
      </c>
      <c r="C6625" s="251" t="s">
        <v>10117</v>
      </c>
      <c r="D6625" s="251" t="s">
        <v>17358</v>
      </c>
      <c r="E6625" s="251" t="s">
        <v>15248</v>
      </c>
      <c r="F6625" s="251" t="s">
        <v>9968</v>
      </c>
      <c r="G6625" s="251" t="s">
        <v>1561</v>
      </c>
      <c r="H6625" s="251" t="s">
        <v>3393</v>
      </c>
      <c r="I6625" s="257" t="str">
        <f t="shared" si="412"/>
        <v>-00040</v>
      </c>
      <c r="J6625" s="251">
        <v>40</v>
      </c>
      <c r="K6625" s="251">
        <v>40</v>
      </c>
      <c r="M6625" s="251" t="s">
        <v>10003</v>
      </c>
      <c r="N6625" s="251" t="s">
        <v>16737</v>
      </c>
      <c r="O6625" s="251">
        <v>40</v>
      </c>
      <c r="Q6625" s="251" t="s">
        <v>17362</v>
      </c>
      <c r="R6625" s="251" t="s">
        <v>9960</v>
      </c>
      <c r="S6625" s="251">
        <v>9004951125</v>
      </c>
      <c r="T6625" s="251" t="str">
        <f t="shared" si="414"/>
        <v>Q4IC65IE9004951125</v>
      </c>
      <c r="W6625" s="251" t="str">
        <f t="shared" si="415"/>
        <v>Q4IC65IE90049-51125</v>
      </c>
    </row>
    <row r="6626" spans="1:23" x14ac:dyDescent="0.3">
      <c r="A6626" s="256" t="str">
        <f t="shared" si="413"/>
        <v>I0306286-525630K010-00001</v>
      </c>
      <c r="B6626" s="251" t="s">
        <v>17363</v>
      </c>
      <c r="C6626" s="251" t="s">
        <v>9954</v>
      </c>
      <c r="D6626" s="251" t="s">
        <v>9321</v>
      </c>
      <c r="E6626" s="251" t="s">
        <v>16572</v>
      </c>
      <c r="F6626" s="251" t="s">
        <v>9957</v>
      </c>
      <c r="G6626" s="251" t="s">
        <v>749</v>
      </c>
      <c r="H6626" s="251" t="s">
        <v>10163</v>
      </c>
      <c r="I6626" s="257" t="str">
        <f t="shared" si="412"/>
        <v>-00001</v>
      </c>
      <c r="J6626" s="251">
        <v>1</v>
      </c>
      <c r="K6626" s="251">
        <v>1</v>
      </c>
      <c r="M6626" s="251" t="s">
        <v>10007</v>
      </c>
      <c r="N6626" s="251" t="s">
        <v>15610</v>
      </c>
      <c r="O6626" s="251">
        <v>1</v>
      </c>
      <c r="Q6626" s="251" t="s">
        <v>17363</v>
      </c>
      <c r="R6626" s="251" t="s">
        <v>9960</v>
      </c>
      <c r="S6626" s="252" t="s">
        <v>748</v>
      </c>
      <c r="T6626" s="251" t="str">
        <f t="shared" si="414"/>
        <v>I0306286525630K010</v>
      </c>
      <c r="W6626" s="251" t="str">
        <f t="shared" si="415"/>
        <v>I030628652563-0K010</v>
      </c>
    </row>
    <row r="6627" spans="1:23" x14ac:dyDescent="0.3">
      <c r="A6627" s="256" t="str">
        <f t="shared" si="413"/>
        <v>I0306286-811100K520-00004</v>
      </c>
      <c r="B6627" s="251" t="s">
        <v>17364</v>
      </c>
      <c r="C6627" s="251" t="s">
        <v>9954</v>
      </c>
      <c r="D6627" s="251" t="s">
        <v>9321</v>
      </c>
      <c r="E6627" s="251" t="s">
        <v>16572</v>
      </c>
      <c r="F6627" s="251" t="s">
        <v>9962</v>
      </c>
      <c r="G6627" s="251" t="s">
        <v>269</v>
      </c>
      <c r="H6627" s="251" t="s">
        <v>3422</v>
      </c>
      <c r="I6627" s="257" t="str">
        <f t="shared" si="412"/>
        <v>-00004</v>
      </c>
      <c r="J6627" s="251">
        <v>4</v>
      </c>
      <c r="K6627" s="251">
        <v>4</v>
      </c>
      <c r="M6627" s="251" t="s">
        <v>9958</v>
      </c>
      <c r="N6627" s="251" t="s">
        <v>15610</v>
      </c>
      <c r="O6627" s="251">
        <v>4</v>
      </c>
      <c r="Q6627" s="251" t="s">
        <v>17364</v>
      </c>
      <c r="R6627" s="251" t="s">
        <v>9960</v>
      </c>
      <c r="S6627" s="252" t="s">
        <v>7</v>
      </c>
      <c r="T6627" s="251" t="str">
        <f t="shared" si="414"/>
        <v>I0306286811100K520</v>
      </c>
      <c r="W6627" s="251" t="str">
        <f t="shared" si="415"/>
        <v>I030628681110-0K520</v>
      </c>
    </row>
    <row r="6628" spans="1:23" x14ac:dyDescent="0.3">
      <c r="A6628" s="256" t="str">
        <f t="shared" si="413"/>
        <v>I0306286-811100K541-00005</v>
      </c>
      <c r="B6628" s="251" t="s">
        <v>17365</v>
      </c>
      <c r="C6628" s="251" t="s">
        <v>9954</v>
      </c>
      <c r="D6628" s="251" t="s">
        <v>9321</v>
      </c>
      <c r="E6628" s="251" t="s">
        <v>16572</v>
      </c>
      <c r="F6628" s="251" t="s">
        <v>9964</v>
      </c>
      <c r="G6628" s="251" t="s">
        <v>305</v>
      </c>
      <c r="H6628" s="251" t="s">
        <v>3422</v>
      </c>
      <c r="I6628" s="257" t="str">
        <f t="shared" si="412"/>
        <v>-00005</v>
      </c>
      <c r="J6628" s="251">
        <v>5</v>
      </c>
      <c r="K6628" s="251">
        <v>5</v>
      </c>
      <c r="M6628" s="251" t="s">
        <v>9958</v>
      </c>
      <c r="N6628" s="251" t="s">
        <v>15610</v>
      </c>
      <c r="O6628" s="251">
        <v>5</v>
      </c>
      <c r="Q6628" s="251" t="s">
        <v>17365</v>
      </c>
      <c r="R6628" s="251" t="s">
        <v>9960</v>
      </c>
      <c r="S6628" s="252" t="s">
        <v>304</v>
      </c>
      <c r="T6628" s="251" t="str">
        <f t="shared" si="414"/>
        <v>I0306286811100K541</v>
      </c>
      <c r="W6628" s="251" t="str">
        <f t="shared" si="415"/>
        <v>I030628681110-0K541</v>
      </c>
    </row>
    <row r="6629" spans="1:23" x14ac:dyDescent="0.3">
      <c r="A6629" s="256" t="str">
        <f t="shared" si="413"/>
        <v>I0306286-811100K580-00001</v>
      </c>
      <c r="B6629" s="251" t="s">
        <v>17366</v>
      </c>
      <c r="C6629" s="251" t="s">
        <v>9954</v>
      </c>
      <c r="D6629" s="251" t="s">
        <v>9321</v>
      </c>
      <c r="E6629" s="251" t="s">
        <v>16572</v>
      </c>
      <c r="F6629" s="251" t="s">
        <v>9966</v>
      </c>
      <c r="G6629" s="251" t="s">
        <v>429</v>
      </c>
      <c r="H6629" s="251" t="s">
        <v>3422</v>
      </c>
      <c r="I6629" s="257" t="str">
        <f t="shared" si="412"/>
        <v>-00001</v>
      </c>
      <c r="J6629" s="251">
        <v>1</v>
      </c>
      <c r="K6629" s="251">
        <v>1</v>
      </c>
      <c r="M6629" s="251" t="s">
        <v>9958</v>
      </c>
      <c r="N6629" s="251" t="s">
        <v>15610</v>
      </c>
      <c r="O6629" s="251">
        <v>1</v>
      </c>
      <c r="Q6629" s="251" t="s">
        <v>17366</v>
      </c>
      <c r="R6629" s="251" t="s">
        <v>9960</v>
      </c>
      <c r="S6629" s="252" t="s">
        <v>428</v>
      </c>
      <c r="T6629" s="251" t="str">
        <f t="shared" si="414"/>
        <v>I0306286811100K580</v>
      </c>
      <c r="W6629" s="251" t="str">
        <f t="shared" si="415"/>
        <v>I030628681110-0K580</v>
      </c>
    </row>
    <row r="6630" spans="1:23" x14ac:dyDescent="0.3">
      <c r="A6630" s="256" t="str">
        <f t="shared" si="413"/>
        <v>I0306286-811300K520-00001</v>
      </c>
      <c r="B6630" s="251" t="s">
        <v>17367</v>
      </c>
      <c r="C6630" s="251" t="s">
        <v>9954</v>
      </c>
      <c r="D6630" s="251" t="s">
        <v>9321</v>
      </c>
      <c r="E6630" s="251" t="s">
        <v>16572</v>
      </c>
      <c r="F6630" s="251" t="s">
        <v>9968</v>
      </c>
      <c r="G6630" s="251" t="s">
        <v>277</v>
      </c>
      <c r="H6630" s="251" t="s">
        <v>5101</v>
      </c>
      <c r="I6630" s="257" t="str">
        <f t="shared" si="412"/>
        <v>-00001</v>
      </c>
      <c r="J6630" s="251">
        <v>1</v>
      </c>
      <c r="K6630" s="251">
        <v>1</v>
      </c>
      <c r="M6630" s="251" t="s">
        <v>9958</v>
      </c>
      <c r="N6630" s="251" t="s">
        <v>15610</v>
      </c>
      <c r="O6630" s="251">
        <v>1</v>
      </c>
      <c r="Q6630" s="251" t="s">
        <v>17367</v>
      </c>
      <c r="R6630" s="251" t="s">
        <v>9960</v>
      </c>
      <c r="S6630" s="252" t="s">
        <v>276</v>
      </c>
      <c r="T6630" s="251" t="str">
        <f t="shared" si="414"/>
        <v>I0306286811300K520</v>
      </c>
      <c r="W6630" s="251" t="str">
        <f t="shared" si="415"/>
        <v>I030628681130-0K520</v>
      </c>
    </row>
    <row r="6631" spans="1:23" x14ac:dyDescent="0.3">
      <c r="A6631" s="256" t="str">
        <f t="shared" si="413"/>
        <v>I0306286-811300K580-00003</v>
      </c>
      <c r="B6631" s="251" t="s">
        <v>17368</v>
      </c>
      <c r="C6631" s="251" t="s">
        <v>9954</v>
      </c>
      <c r="D6631" s="251" t="s">
        <v>9321</v>
      </c>
      <c r="E6631" s="251" t="s">
        <v>16572</v>
      </c>
      <c r="F6631" s="251" t="s">
        <v>9970</v>
      </c>
      <c r="G6631" s="251" t="s">
        <v>434</v>
      </c>
      <c r="H6631" s="251" t="s">
        <v>5101</v>
      </c>
      <c r="I6631" s="257" t="str">
        <f t="shared" si="412"/>
        <v>-00003</v>
      </c>
      <c r="J6631" s="251">
        <v>3</v>
      </c>
      <c r="K6631" s="251">
        <v>3</v>
      </c>
      <c r="M6631" s="251" t="s">
        <v>9958</v>
      </c>
      <c r="N6631" s="251" t="s">
        <v>15610</v>
      </c>
      <c r="O6631" s="251">
        <v>3</v>
      </c>
      <c r="Q6631" s="251" t="s">
        <v>17368</v>
      </c>
      <c r="R6631" s="251" t="s">
        <v>9960</v>
      </c>
      <c r="S6631" s="252" t="s">
        <v>433</v>
      </c>
      <c r="T6631" s="251" t="str">
        <f t="shared" si="414"/>
        <v>I0306286811300K580</v>
      </c>
      <c r="W6631" s="251" t="str">
        <f t="shared" si="415"/>
        <v>I030628681130-0K580</v>
      </c>
    </row>
    <row r="6632" spans="1:23" x14ac:dyDescent="0.3">
      <c r="A6632" s="256" t="str">
        <f t="shared" si="413"/>
        <v>I0306286-811500K520-00005</v>
      </c>
      <c r="B6632" s="251" t="s">
        <v>17369</v>
      </c>
      <c r="C6632" s="251" t="s">
        <v>9954</v>
      </c>
      <c r="D6632" s="251" t="s">
        <v>9321</v>
      </c>
      <c r="E6632" s="251" t="s">
        <v>16572</v>
      </c>
      <c r="F6632" s="251" t="s">
        <v>9972</v>
      </c>
      <c r="G6632" s="251" t="s">
        <v>280</v>
      </c>
      <c r="H6632" s="251" t="s">
        <v>3429</v>
      </c>
      <c r="I6632" s="257" t="str">
        <f t="shared" si="412"/>
        <v>-00005</v>
      </c>
      <c r="J6632" s="251">
        <v>5</v>
      </c>
      <c r="K6632" s="251">
        <v>5</v>
      </c>
      <c r="M6632" s="251" t="s">
        <v>9958</v>
      </c>
      <c r="N6632" s="251" t="s">
        <v>15610</v>
      </c>
      <c r="O6632" s="251">
        <v>5</v>
      </c>
      <c r="Q6632" s="251" t="s">
        <v>17369</v>
      </c>
      <c r="R6632" s="251" t="s">
        <v>9960</v>
      </c>
      <c r="S6632" s="252" t="s">
        <v>12</v>
      </c>
      <c r="T6632" s="251" t="str">
        <f t="shared" si="414"/>
        <v>I0306286811500K520</v>
      </c>
      <c r="W6632" s="251" t="str">
        <f t="shared" si="415"/>
        <v>I030628681150-0K520</v>
      </c>
    </row>
    <row r="6633" spans="1:23" x14ac:dyDescent="0.3">
      <c r="A6633" s="256" t="str">
        <f t="shared" si="413"/>
        <v>I0306286-811500K580-00003</v>
      </c>
      <c r="B6633" s="251" t="s">
        <v>17370</v>
      </c>
      <c r="C6633" s="251" t="s">
        <v>9954</v>
      </c>
      <c r="D6633" s="251" t="s">
        <v>9321</v>
      </c>
      <c r="E6633" s="251" t="s">
        <v>16572</v>
      </c>
      <c r="F6633" s="251" t="s">
        <v>9974</v>
      </c>
      <c r="G6633" s="251" t="s">
        <v>437</v>
      </c>
      <c r="H6633" s="251" t="s">
        <v>3429</v>
      </c>
      <c r="I6633" s="257" t="str">
        <f t="shared" si="412"/>
        <v>-00003</v>
      </c>
      <c r="J6633" s="251">
        <v>3</v>
      </c>
      <c r="K6633" s="251">
        <v>3</v>
      </c>
      <c r="M6633" s="251" t="s">
        <v>9958</v>
      </c>
      <c r="N6633" s="251" t="s">
        <v>15610</v>
      </c>
      <c r="O6633" s="251">
        <v>3</v>
      </c>
      <c r="Q6633" s="251" t="s">
        <v>17370</v>
      </c>
      <c r="R6633" s="251" t="s">
        <v>9960</v>
      </c>
      <c r="S6633" s="252" t="s">
        <v>436</v>
      </c>
      <c r="T6633" s="251" t="str">
        <f t="shared" si="414"/>
        <v>I0306286811500K580</v>
      </c>
      <c r="W6633" s="251" t="str">
        <f t="shared" si="415"/>
        <v>I030628681150-0K580</v>
      </c>
    </row>
    <row r="6634" spans="1:23" x14ac:dyDescent="0.3">
      <c r="A6634" s="256" t="str">
        <f t="shared" si="413"/>
        <v>I0306286-811700K520-00004</v>
      </c>
      <c r="B6634" s="251" t="s">
        <v>9323</v>
      </c>
      <c r="C6634" s="251" t="s">
        <v>9954</v>
      </c>
      <c r="D6634" s="251" t="s">
        <v>9321</v>
      </c>
      <c r="E6634" s="251" t="s">
        <v>16572</v>
      </c>
      <c r="F6634" s="251" t="s">
        <v>9976</v>
      </c>
      <c r="G6634" s="251" t="s">
        <v>285</v>
      </c>
      <c r="H6634" s="251" t="s">
        <v>5102</v>
      </c>
      <c r="I6634" s="257" t="str">
        <f t="shared" si="412"/>
        <v>-00004</v>
      </c>
      <c r="J6634" s="251">
        <v>4</v>
      </c>
      <c r="K6634" s="251">
        <v>4</v>
      </c>
      <c r="M6634" s="251" t="s">
        <v>9958</v>
      </c>
      <c r="N6634" s="251" t="s">
        <v>15610</v>
      </c>
      <c r="O6634" s="251">
        <v>4</v>
      </c>
      <c r="Q6634" s="251" t="s">
        <v>9323</v>
      </c>
      <c r="R6634" s="251" t="s">
        <v>9960</v>
      </c>
      <c r="S6634" s="252" t="s">
        <v>284</v>
      </c>
      <c r="T6634" s="251" t="str">
        <f t="shared" si="414"/>
        <v>I0306286811700K520</v>
      </c>
      <c r="W6634" s="251" t="str">
        <f t="shared" si="415"/>
        <v>I030628681170-0K520</v>
      </c>
    </row>
    <row r="6635" spans="1:23" x14ac:dyDescent="0.3">
      <c r="A6635" s="256" t="str">
        <f t="shared" si="413"/>
        <v>I0306286-811700K580-00025</v>
      </c>
      <c r="B6635" s="251" t="s">
        <v>17371</v>
      </c>
      <c r="C6635" s="251" t="s">
        <v>9954</v>
      </c>
      <c r="D6635" s="251" t="s">
        <v>9321</v>
      </c>
      <c r="E6635" s="251" t="s">
        <v>16572</v>
      </c>
      <c r="F6635" s="251" t="s">
        <v>9978</v>
      </c>
      <c r="G6635" s="251" t="s">
        <v>442</v>
      </c>
      <c r="H6635" s="251" t="s">
        <v>5102</v>
      </c>
      <c r="I6635" s="257" t="str">
        <f t="shared" si="412"/>
        <v>-00025</v>
      </c>
      <c r="J6635" s="251">
        <v>25</v>
      </c>
      <c r="K6635" s="251">
        <v>25</v>
      </c>
      <c r="M6635" s="251" t="s">
        <v>9958</v>
      </c>
      <c r="N6635" s="251" t="s">
        <v>15610</v>
      </c>
      <c r="O6635" s="251">
        <v>25</v>
      </c>
      <c r="Q6635" s="251" t="s">
        <v>17371</v>
      </c>
      <c r="R6635" s="251" t="s">
        <v>9960</v>
      </c>
      <c r="S6635" s="252" t="s">
        <v>441</v>
      </c>
      <c r="T6635" s="251" t="str">
        <f t="shared" si="414"/>
        <v>I0306286811700K580</v>
      </c>
      <c r="W6635" s="251" t="str">
        <f t="shared" si="415"/>
        <v>I030628681170-0K580</v>
      </c>
    </row>
    <row r="6636" spans="1:23" x14ac:dyDescent="0.3">
      <c r="A6636" s="256" t="str">
        <f t="shared" si="413"/>
        <v>I0306286-815500K210-00004</v>
      </c>
      <c r="B6636" s="251" t="s">
        <v>17372</v>
      </c>
      <c r="C6636" s="251" t="s">
        <v>9954</v>
      </c>
      <c r="D6636" s="251" t="s">
        <v>9321</v>
      </c>
      <c r="E6636" s="251" t="s">
        <v>16572</v>
      </c>
      <c r="F6636" s="251" t="s">
        <v>9980</v>
      </c>
      <c r="G6636" s="251" t="s">
        <v>654</v>
      </c>
      <c r="H6636" s="251" t="s">
        <v>5202</v>
      </c>
      <c r="I6636" s="257" t="str">
        <f t="shared" si="412"/>
        <v>-00004</v>
      </c>
      <c r="J6636" s="251">
        <v>4</v>
      </c>
      <c r="K6636" s="251">
        <v>4</v>
      </c>
      <c r="M6636" s="251" t="s">
        <v>9958</v>
      </c>
      <c r="N6636" s="251" t="s">
        <v>15610</v>
      </c>
      <c r="O6636" s="251">
        <v>4</v>
      </c>
      <c r="Q6636" s="251" t="s">
        <v>17372</v>
      </c>
      <c r="R6636" s="251" t="s">
        <v>9960</v>
      </c>
      <c r="S6636" s="252" t="s">
        <v>653</v>
      </c>
      <c r="T6636" s="251" t="str">
        <f t="shared" si="414"/>
        <v>I0306286815500K210</v>
      </c>
      <c r="W6636" s="251" t="str">
        <f t="shared" si="415"/>
        <v>I030628681550-0K210</v>
      </c>
    </row>
    <row r="6637" spans="1:23" x14ac:dyDescent="0.3">
      <c r="A6637" s="256" t="str">
        <f t="shared" si="413"/>
        <v>I0306286-815500K240-00005</v>
      </c>
      <c r="B6637" s="251" t="s">
        <v>17373</v>
      </c>
      <c r="C6637" s="251" t="s">
        <v>9954</v>
      </c>
      <c r="D6637" s="251" t="s">
        <v>9321</v>
      </c>
      <c r="E6637" s="251" t="s">
        <v>16572</v>
      </c>
      <c r="F6637" s="251" t="s">
        <v>9982</v>
      </c>
      <c r="G6637" s="251" t="s">
        <v>727</v>
      </c>
      <c r="H6637" s="251" t="s">
        <v>5202</v>
      </c>
      <c r="I6637" s="257" t="str">
        <f t="shared" si="412"/>
        <v>-00005</v>
      </c>
      <c r="J6637" s="251">
        <v>5</v>
      </c>
      <c r="K6637" s="251">
        <v>5</v>
      </c>
      <c r="M6637" s="251" t="s">
        <v>9958</v>
      </c>
      <c r="N6637" s="251" t="s">
        <v>15610</v>
      </c>
      <c r="O6637" s="251">
        <v>5</v>
      </c>
      <c r="Q6637" s="251" t="s">
        <v>17373</v>
      </c>
      <c r="R6637" s="251" t="s">
        <v>9960</v>
      </c>
      <c r="S6637" s="252" t="s">
        <v>726</v>
      </c>
      <c r="T6637" s="251" t="str">
        <f t="shared" si="414"/>
        <v>I0306286815500K240</v>
      </c>
      <c r="W6637" s="251" t="str">
        <f t="shared" si="415"/>
        <v>I030628681550-0K240</v>
      </c>
    </row>
    <row r="6638" spans="1:23" x14ac:dyDescent="0.3">
      <c r="A6638" s="256" t="str">
        <f t="shared" si="413"/>
        <v>I0306286-815500K630-00001</v>
      </c>
      <c r="B6638" s="251" t="s">
        <v>17374</v>
      </c>
      <c r="C6638" s="251" t="s">
        <v>9954</v>
      </c>
      <c r="D6638" s="251" t="s">
        <v>9321</v>
      </c>
      <c r="E6638" s="251" t="s">
        <v>16572</v>
      </c>
      <c r="F6638" s="251" t="s">
        <v>9984</v>
      </c>
      <c r="G6638" s="251" t="s">
        <v>3385</v>
      </c>
      <c r="H6638" s="251" t="s">
        <v>5202</v>
      </c>
      <c r="I6638" s="257" t="str">
        <f t="shared" si="412"/>
        <v>-00001</v>
      </c>
      <c r="J6638" s="251">
        <v>1</v>
      </c>
      <c r="K6638" s="251">
        <v>1</v>
      </c>
      <c r="M6638" s="251" t="s">
        <v>9958</v>
      </c>
      <c r="N6638" s="251" t="s">
        <v>15610</v>
      </c>
      <c r="O6638" s="251">
        <v>1</v>
      </c>
      <c r="Q6638" s="251" t="s">
        <v>17374</v>
      </c>
      <c r="R6638" s="251" t="s">
        <v>9960</v>
      </c>
      <c r="S6638" s="252" t="s">
        <v>3366</v>
      </c>
      <c r="T6638" s="251" t="str">
        <f t="shared" si="414"/>
        <v>I0306286815500K630</v>
      </c>
      <c r="W6638" s="251" t="str">
        <f t="shared" si="415"/>
        <v>I030628681550-0K630</v>
      </c>
    </row>
    <row r="6639" spans="1:23" x14ac:dyDescent="0.3">
      <c r="A6639" s="256" t="str">
        <f t="shared" si="413"/>
        <v>I0306286-815510K240-00013</v>
      </c>
      <c r="B6639" s="251" t="s">
        <v>17375</v>
      </c>
      <c r="C6639" s="251" t="s">
        <v>9954</v>
      </c>
      <c r="D6639" s="251" t="s">
        <v>9321</v>
      </c>
      <c r="E6639" s="251" t="s">
        <v>16572</v>
      </c>
      <c r="F6639" s="251" t="s">
        <v>9986</v>
      </c>
      <c r="G6639" s="251" t="s">
        <v>740</v>
      </c>
      <c r="H6639" s="251" t="s">
        <v>3436</v>
      </c>
      <c r="I6639" s="257" t="str">
        <f t="shared" si="412"/>
        <v>-00013</v>
      </c>
      <c r="J6639" s="251">
        <v>13</v>
      </c>
      <c r="K6639" s="251">
        <v>13</v>
      </c>
      <c r="M6639" s="251" t="s">
        <v>9958</v>
      </c>
      <c r="N6639" s="251" t="s">
        <v>15610</v>
      </c>
      <c r="O6639" s="251">
        <v>13</v>
      </c>
      <c r="Q6639" s="251" t="s">
        <v>17375</v>
      </c>
      <c r="R6639" s="251" t="s">
        <v>9960</v>
      </c>
      <c r="S6639" s="252" t="s">
        <v>9</v>
      </c>
      <c r="T6639" s="251" t="str">
        <f t="shared" si="414"/>
        <v>I0306286815510K240</v>
      </c>
      <c r="W6639" s="251" t="str">
        <f t="shared" si="415"/>
        <v>I030628681551-0K240</v>
      </c>
    </row>
    <row r="6640" spans="1:23" x14ac:dyDescent="0.3">
      <c r="A6640" s="256" t="str">
        <f t="shared" si="413"/>
        <v>I0306286-815550K210-00001</v>
      </c>
      <c r="B6640" s="251" t="s">
        <v>17376</v>
      </c>
      <c r="C6640" s="251" t="s">
        <v>9954</v>
      </c>
      <c r="D6640" s="251" t="s">
        <v>9321</v>
      </c>
      <c r="E6640" s="251" t="s">
        <v>16572</v>
      </c>
      <c r="F6640" s="251" t="s">
        <v>9988</v>
      </c>
      <c r="G6640" s="251" t="s">
        <v>663</v>
      </c>
      <c r="H6640" s="251" t="s">
        <v>3440</v>
      </c>
      <c r="I6640" s="257" t="str">
        <f t="shared" si="412"/>
        <v>-00001</v>
      </c>
      <c r="J6640" s="251">
        <v>1</v>
      </c>
      <c r="K6640" s="251">
        <v>1</v>
      </c>
      <c r="M6640" s="251" t="s">
        <v>10007</v>
      </c>
      <c r="N6640" s="251" t="s">
        <v>15610</v>
      </c>
      <c r="O6640" s="251">
        <v>1</v>
      </c>
      <c r="Q6640" s="251" t="s">
        <v>17376</v>
      </c>
      <c r="R6640" s="251" t="s">
        <v>9960</v>
      </c>
      <c r="S6640" s="252" t="s">
        <v>662</v>
      </c>
      <c r="T6640" s="251" t="str">
        <f t="shared" si="414"/>
        <v>I0306286815550K210</v>
      </c>
      <c r="W6640" s="251" t="str">
        <f t="shared" si="415"/>
        <v>I030628681555-0K210</v>
      </c>
    </row>
    <row r="6641" spans="1:23" x14ac:dyDescent="0.3">
      <c r="A6641" s="256" t="str">
        <f t="shared" si="413"/>
        <v>I0306286-815600K210-00005</v>
      </c>
      <c r="B6641" s="251" t="s">
        <v>17377</v>
      </c>
      <c r="C6641" s="251" t="s">
        <v>9954</v>
      </c>
      <c r="D6641" s="251" t="s">
        <v>9321</v>
      </c>
      <c r="E6641" s="251" t="s">
        <v>16572</v>
      </c>
      <c r="F6641" s="251" t="s">
        <v>9990</v>
      </c>
      <c r="G6641" s="251" t="s">
        <v>670</v>
      </c>
      <c r="H6641" s="251" t="s">
        <v>5204</v>
      </c>
      <c r="I6641" s="257" t="str">
        <f t="shared" si="412"/>
        <v>-00005</v>
      </c>
      <c r="J6641" s="251">
        <v>5</v>
      </c>
      <c r="K6641" s="251">
        <v>5</v>
      </c>
      <c r="M6641" s="251" t="s">
        <v>9958</v>
      </c>
      <c r="N6641" s="251" t="s">
        <v>15610</v>
      </c>
      <c r="O6641" s="251">
        <v>5</v>
      </c>
      <c r="Q6641" s="251" t="s">
        <v>17377</v>
      </c>
      <c r="R6641" s="251" t="s">
        <v>9960</v>
      </c>
      <c r="S6641" s="252" t="s">
        <v>13</v>
      </c>
      <c r="T6641" s="251" t="str">
        <f t="shared" si="414"/>
        <v>I0306286815600K210</v>
      </c>
      <c r="W6641" s="251" t="str">
        <f t="shared" si="415"/>
        <v>I030628681560-0K210</v>
      </c>
    </row>
    <row r="6642" spans="1:23" x14ac:dyDescent="0.3">
      <c r="A6642" s="256" t="str">
        <f t="shared" si="413"/>
        <v>I0306286-815600K240-00005</v>
      </c>
      <c r="B6642" s="251" t="s">
        <v>17378</v>
      </c>
      <c r="C6642" s="251" t="s">
        <v>9954</v>
      </c>
      <c r="D6642" s="251" t="s">
        <v>9321</v>
      </c>
      <c r="E6642" s="251" t="s">
        <v>16572</v>
      </c>
      <c r="F6642" s="251" t="s">
        <v>9992</v>
      </c>
      <c r="G6642" s="251" t="s">
        <v>744</v>
      </c>
      <c r="H6642" s="251" t="s">
        <v>5204</v>
      </c>
      <c r="I6642" s="257" t="str">
        <f t="shared" si="412"/>
        <v>-00005</v>
      </c>
      <c r="J6642" s="251">
        <v>5</v>
      </c>
      <c r="K6642" s="251">
        <v>5</v>
      </c>
      <c r="M6642" s="251" t="s">
        <v>9958</v>
      </c>
      <c r="N6642" s="251" t="s">
        <v>15610</v>
      </c>
      <c r="O6642" s="251">
        <v>5</v>
      </c>
      <c r="Q6642" s="251" t="s">
        <v>17378</v>
      </c>
      <c r="R6642" s="251" t="s">
        <v>9960</v>
      </c>
      <c r="S6642" s="252" t="s">
        <v>743</v>
      </c>
      <c r="T6642" s="251" t="str">
        <f t="shared" si="414"/>
        <v>I0306286815600K240</v>
      </c>
      <c r="W6642" s="251" t="str">
        <f t="shared" si="415"/>
        <v>I030628681560-0K240</v>
      </c>
    </row>
    <row r="6643" spans="1:23" x14ac:dyDescent="0.3">
      <c r="A6643" s="256" t="str">
        <f t="shared" si="413"/>
        <v>I0306286-815600K590-00001</v>
      </c>
      <c r="B6643" s="251" t="s">
        <v>17379</v>
      </c>
      <c r="C6643" s="251" t="s">
        <v>9954</v>
      </c>
      <c r="D6643" s="251" t="s">
        <v>9321</v>
      </c>
      <c r="E6643" s="251" t="s">
        <v>16572</v>
      </c>
      <c r="F6643" s="251" t="s">
        <v>9995</v>
      </c>
      <c r="G6643" s="251" t="s">
        <v>3386</v>
      </c>
      <c r="H6643" s="251" t="s">
        <v>5204</v>
      </c>
      <c r="I6643" s="257" t="str">
        <f t="shared" si="412"/>
        <v>-00001</v>
      </c>
      <c r="J6643" s="251">
        <v>1</v>
      </c>
      <c r="K6643" s="251">
        <v>1</v>
      </c>
      <c r="M6643" s="251" t="s">
        <v>9958</v>
      </c>
      <c r="N6643" s="251" t="s">
        <v>15610</v>
      </c>
      <c r="O6643" s="251">
        <v>1</v>
      </c>
      <c r="Q6643" s="251" t="s">
        <v>17379</v>
      </c>
      <c r="R6643" s="251" t="s">
        <v>9960</v>
      </c>
      <c r="S6643" s="252" t="s">
        <v>3370</v>
      </c>
      <c r="T6643" s="251" t="str">
        <f t="shared" si="414"/>
        <v>I0306286815600K590</v>
      </c>
      <c r="W6643" s="251" t="str">
        <f t="shared" si="415"/>
        <v>I030628681560-0K590</v>
      </c>
    </row>
    <row r="6644" spans="1:23" x14ac:dyDescent="0.3">
      <c r="A6644" s="256" t="str">
        <f t="shared" si="413"/>
        <v>I0306286-815610K240-00015</v>
      </c>
      <c r="B6644" s="251" t="s">
        <v>17380</v>
      </c>
      <c r="C6644" s="251" t="s">
        <v>9954</v>
      </c>
      <c r="D6644" s="251" t="s">
        <v>9321</v>
      </c>
      <c r="E6644" s="251" t="s">
        <v>16572</v>
      </c>
      <c r="F6644" s="251" t="s">
        <v>9997</v>
      </c>
      <c r="G6644" s="251" t="s">
        <v>753</v>
      </c>
      <c r="H6644" s="251" t="s">
        <v>3443</v>
      </c>
      <c r="I6644" s="257" t="str">
        <f t="shared" si="412"/>
        <v>-00015</v>
      </c>
      <c r="J6644" s="251">
        <v>15</v>
      </c>
      <c r="K6644" s="251">
        <v>15</v>
      </c>
      <c r="M6644" s="251" t="s">
        <v>9958</v>
      </c>
      <c r="N6644" s="251" t="s">
        <v>15610</v>
      </c>
      <c r="O6644" s="251">
        <v>15</v>
      </c>
      <c r="Q6644" s="251" t="s">
        <v>17380</v>
      </c>
      <c r="R6644" s="251" t="s">
        <v>9960</v>
      </c>
      <c r="S6644" s="252" t="s">
        <v>10</v>
      </c>
      <c r="T6644" s="251" t="str">
        <f t="shared" si="414"/>
        <v>I0306286815610K240</v>
      </c>
      <c r="W6644" s="251" t="str">
        <f t="shared" si="415"/>
        <v>I030628681561-0K240</v>
      </c>
    </row>
    <row r="6645" spans="1:23" x14ac:dyDescent="0.3">
      <c r="A6645" s="256" t="str">
        <f t="shared" si="413"/>
        <v>I0306286-815800K050-00003</v>
      </c>
      <c r="B6645" s="251" t="s">
        <v>17381</v>
      </c>
      <c r="C6645" s="251" t="s">
        <v>9954</v>
      </c>
      <c r="D6645" s="251" t="s">
        <v>9321</v>
      </c>
      <c r="E6645" s="251" t="s">
        <v>16572</v>
      </c>
      <c r="F6645" s="251" t="s">
        <v>10000</v>
      </c>
      <c r="G6645" s="251" t="s">
        <v>756</v>
      </c>
      <c r="H6645" s="251" t="s">
        <v>758</v>
      </c>
      <c r="I6645" s="257" t="str">
        <f t="shared" si="412"/>
        <v>-00003</v>
      </c>
      <c r="J6645" s="251">
        <v>3</v>
      </c>
      <c r="K6645" s="251">
        <v>3</v>
      </c>
      <c r="M6645" s="251" t="s">
        <v>9958</v>
      </c>
      <c r="N6645" s="251" t="s">
        <v>15610</v>
      </c>
      <c r="O6645" s="251">
        <v>3</v>
      </c>
      <c r="Q6645" s="251" t="s">
        <v>17381</v>
      </c>
      <c r="R6645" s="251" t="s">
        <v>9960</v>
      </c>
      <c r="S6645" s="252" t="s">
        <v>6</v>
      </c>
      <c r="T6645" s="251" t="str">
        <f t="shared" si="414"/>
        <v>I0306286815800K050</v>
      </c>
      <c r="W6645" s="251" t="str">
        <f t="shared" si="415"/>
        <v>I030628681580-0K050</v>
      </c>
    </row>
    <row r="6646" spans="1:23" x14ac:dyDescent="0.3">
      <c r="A6646" s="256" t="str">
        <f t="shared" si="413"/>
        <v>I0306286-815810K050-00008</v>
      </c>
      <c r="B6646" s="251" t="s">
        <v>17382</v>
      </c>
      <c r="C6646" s="251" t="s">
        <v>9954</v>
      </c>
      <c r="D6646" s="251" t="s">
        <v>9321</v>
      </c>
      <c r="E6646" s="251" t="s">
        <v>16572</v>
      </c>
      <c r="F6646" s="251" t="s">
        <v>10002</v>
      </c>
      <c r="G6646" s="251" t="s">
        <v>763</v>
      </c>
      <c r="H6646" s="251" t="s">
        <v>5218</v>
      </c>
      <c r="I6646" s="257" t="str">
        <f t="shared" si="412"/>
        <v>-00008</v>
      </c>
      <c r="J6646" s="251">
        <v>8</v>
      </c>
      <c r="K6646" s="251">
        <v>8</v>
      </c>
      <c r="M6646" s="251" t="s">
        <v>9958</v>
      </c>
      <c r="N6646" s="251" t="s">
        <v>15610</v>
      </c>
      <c r="O6646" s="251">
        <v>8</v>
      </c>
      <c r="Q6646" s="251" t="s">
        <v>17382</v>
      </c>
      <c r="R6646" s="251" t="s">
        <v>9960</v>
      </c>
      <c r="S6646" s="252" t="s">
        <v>762</v>
      </c>
      <c r="T6646" s="251" t="str">
        <f t="shared" si="414"/>
        <v>I0306286815810K050</v>
      </c>
      <c r="W6646" s="251" t="str">
        <f t="shared" si="415"/>
        <v>I030628681581-0K050</v>
      </c>
    </row>
    <row r="6647" spans="1:23" x14ac:dyDescent="0.3">
      <c r="A6647" s="256" t="str">
        <f t="shared" si="413"/>
        <v>I0306286-815900K050-00002</v>
      </c>
      <c r="B6647" s="251" t="s">
        <v>17383</v>
      </c>
      <c r="C6647" s="251" t="s">
        <v>9954</v>
      </c>
      <c r="D6647" s="251" t="s">
        <v>9321</v>
      </c>
      <c r="E6647" s="251" t="s">
        <v>16572</v>
      </c>
      <c r="F6647" s="251" t="s">
        <v>10005</v>
      </c>
      <c r="G6647" s="251" t="s">
        <v>767</v>
      </c>
      <c r="H6647" s="251" t="s">
        <v>770</v>
      </c>
      <c r="I6647" s="257" t="str">
        <f t="shared" si="412"/>
        <v>-00002</v>
      </c>
      <c r="J6647" s="251">
        <v>2</v>
      </c>
      <c r="K6647" s="251">
        <v>2</v>
      </c>
      <c r="M6647" s="251" t="s">
        <v>9958</v>
      </c>
      <c r="N6647" s="251" t="s">
        <v>15610</v>
      </c>
      <c r="O6647" s="251">
        <v>2</v>
      </c>
      <c r="Q6647" s="251" t="s">
        <v>17383</v>
      </c>
      <c r="R6647" s="251" t="s">
        <v>9960</v>
      </c>
      <c r="S6647" s="252" t="s">
        <v>766</v>
      </c>
      <c r="T6647" s="251" t="str">
        <f t="shared" si="414"/>
        <v>I0306286815900K050</v>
      </c>
      <c r="W6647" s="251" t="str">
        <f t="shared" si="415"/>
        <v>I030628681590-0K050</v>
      </c>
    </row>
    <row r="6648" spans="1:23" x14ac:dyDescent="0.3">
      <c r="A6648" s="256" t="str">
        <f t="shared" si="413"/>
        <v>I0306286-815900K260-00002</v>
      </c>
      <c r="B6648" s="251" t="s">
        <v>17384</v>
      </c>
      <c r="C6648" s="251" t="s">
        <v>9954</v>
      </c>
      <c r="D6648" s="251" t="s">
        <v>9321</v>
      </c>
      <c r="E6648" s="251" t="s">
        <v>16572</v>
      </c>
      <c r="F6648" s="251" t="s">
        <v>10009</v>
      </c>
      <c r="G6648" s="251" t="s">
        <v>3388</v>
      </c>
      <c r="H6648" s="251" t="s">
        <v>770</v>
      </c>
      <c r="I6648" s="257" t="str">
        <f t="shared" si="412"/>
        <v>-00002</v>
      </c>
      <c r="J6648" s="251">
        <v>2</v>
      </c>
      <c r="K6648" s="251">
        <v>2</v>
      </c>
      <c r="M6648" s="251" t="s">
        <v>9993</v>
      </c>
      <c r="N6648" s="251" t="s">
        <v>15610</v>
      </c>
      <c r="O6648" s="251">
        <v>2</v>
      </c>
      <c r="Q6648" s="251" t="s">
        <v>17384</v>
      </c>
      <c r="R6648" s="251" t="s">
        <v>9960</v>
      </c>
      <c r="S6648" s="252" t="s">
        <v>3377</v>
      </c>
      <c r="T6648" s="251" t="str">
        <f t="shared" si="414"/>
        <v>I0306286815900K260</v>
      </c>
      <c r="W6648" s="251" t="str">
        <f t="shared" si="415"/>
        <v>I030628681590-0K260</v>
      </c>
    </row>
    <row r="6649" spans="1:23" x14ac:dyDescent="0.3">
      <c r="A6649" s="256" t="str">
        <f t="shared" si="413"/>
        <v>I0306286-815910K050-00006</v>
      </c>
      <c r="B6649" s="251" t="s">
        <v>17385</v>
      </c>
      <c r="C6649" s="251" t="s">
        <v>9954</v>
      </c>
      <c r="D6649" s="251" t="s">
        <v>9321</v>
      </c>
      <c r="E6649" s="251" t="s">
        <v>16572</v>
      </c>
      <c r="F6649" s="251" t="s">
        <v>10012</v>
      </c>
      <c r="G6649" s="251" t="s">
        <v>777</v>
      </c>
      <c r="H6649" s="251" t="s">
        <v>5219</v>
      </c>
      <c r="I6649" s="257" t="str">
        <f t="shared" si="412"/>
        <v>-00006</v>
      </c>
      <c r="J6649" s="251">
        <v>6</v>
      </c>
      <c r="K6649" s="251">
        <v>6</v>
      </c>
      <c r="M6649" s="251" t="s">
        <v>9958</v>
      </c>
      <c r="N6649" s="251" t="s">
        <v>15610</v>
      </c>
      <c r="O6649" s="251">
        <v>6</v>
      </c>
      <c r="Q6649" s="251" t="s">
        <v>17385</v>
      </c>
      <c r="R6649" s="251" t="s">
        <v>9960</v>
      </c>
      <c r="S6649" s="252" t="s">
        <v>776</v>
      </c>
      <c r="T6649" s="251" t="str">
        <f t="shared" si="414"/>
        <v>I0306286815910K050</v>
      </c>
      <c r="W6649" s="251" t="str">
        <f t="shared" si="415"/>
        <v>I030628681591-0K050</v>
      </c>
    </row>
    <row r="6650" spans="1:23" x14ac:dyDescent="0.3">
      <c r="A6650" s="256" t="str">
        <f t="shared" si="413"/>
        <v>I0306286-9008081040-00003</v>
      </c>
      <c r="B6650" s="251" t="s">
        <v>17386</v>
      </c>
      <c r="C6650" s="251" t="s">
        <v>9954</v>
      </c>
      <c r="D6650" s="251" t="s">
        <v>9321</v>
      </c>
      <c r="E6650" s="251" t="s">
        <v>16572</v>
      </c>
      <c r="F6650" s="251" t="s">
        <v>10188</v>
      </c>
      <c r="G6650" s="251" t="s">
        <v>943</v>
      </c>
      <c r="H6650" s="251" t="s">
        <v>3393</v>
      </c>
      <c r="I6650" s="257" t="str">
        <f t="shared" si="412"/>
        <v>-00003</v>
      </c>
      <c r="J6650" s="251">
        <v>3</v>
      </c>
      <c r="K6650" s="251">
        <v>3</v>
      </c>
      <c r="M6650" s="251" t="s">
        <v>10003</v>
      </c>
      <c r="N6650" s="251" t="s">
        <v>15610</v>
      </c>
      <c r="O6650" s="251">
        <v>3</v>
      </c>
      <c r="Q6650" s="251" t="s">
        <v>17386</v>
      </c>
      <c r="R6650" s="251" t="s">
        <v>9960</v>
      </c>
      <c r="S6650" s="252">
        <v>9008081040</v>
      </c>
      <c r="T6650" s="251" t="str">
        <f t="shared" si="414"/>
        <v>I03062869008081040</v>
      </c>
      <c r="W6650" s="251" t="str">
        <f t="shared" si="415"/>
        <v>I030628690080-81040</v>
      </c>
    </row>
    <row r="6651" spans="1:23" x14ac:dyDescent="0.3">
      <c r="A6651" s="256" t="str">
        <f t="shared" si="413"/>
        <v>I0306286-9008081116-00001</v>
      </c>
      <c r="B6651" s="251" t="s">
        <v>17387</v>
      </c>
      <c r="C6651" s="251" t="s">
        <v>9954</v>
      </c>
      <c r="D6651" s="251" t="s">
        <v>9321</v>
      </c>
      <c r="E6651" s="251" t="s">
        <v>16572</v>
      </c>
      <c r="F6651" s="251" t="s">
        <v>10190</v>
      </c>
      <c r="G6651" s="251" t="s">
        <v>934</v>
      </c>
      <c r="H6651" s="251" t="s">
        <v>3393</v>
      </c>
      <c r="I6651" s="257" t="str">
        <f t="shared" si="412"/>
        <v>-00001</v>
      </c>
      <c r="J6651" s="251">
        <v>1</v>
      </c>
      <c r="K6651" s="251">
        <v>1</v>
      </c>
      <c r="M6651" s="251" t="s">
        <v>10007</v>
      </c>
      <c r="N6651" s="251" t="s">
        <v>15610</v>
      </c>
      <c r="O6651" s="251">
        <v>1</v>
      </c>
      <c r="Q6651" s="251" t="s">
        <v>17387</v>
      </c>
      <c r="R6651" s="251" t="s">
        <v>9960</v>
      </c>
      <c r="S6651" s="252">
        <v>9008081116</v>
      </c>
      <c r="T6651" s="251" t="str">
        <f t="shared" si="414"/>
        <v>I03062869008081116</v>
      </c>
      <c r="W6651" s="251" t="str">
        <f t="shared" si="415"/>
        <v>I030628690080-81116</v>
      </c>
    </row>
    <row r="6652" spans="1:23" x14ac:dyDescent="0.3">
      <c r="A6652" s="256" t="str">
        <f t="shared" si="413"/>
        <v>I0306286-9098113087-00006</v>
      </c>
      <c r="B6652" s="251" t="s">
        <v>17388</v>
      </c>
      <c r="C6652" s="251" t="s">
        <v>9954</v>
      </c>
      <c r="D6652" s="251" t="s">
        <v>9321</v>
      </c>
      <c r="E6652" s="251" t="s">
        <v>16572</v>
      </c>
      <c r="F6652" s="251" t="s">
        <v>10192</v>
      </c>
      <c r="G6652" s="251" t="s">
        <v>939</v>
      </c>
      <c r="H6652" s="251" t="s">
        <v>3393</v>
      </c>
      <c r="I6652" s="257" t="str">
        <f t="shared" si="412"/>
        <v>-00006</v>
      </c>
      <c r="J6652" s="251">
        <v>6</v>
      </c>
      <c r="K6652" s="251">
        <v>6</v>
      </c>
      <c r="M6652" s="251" t="s">
        <v>10003</v>
      </c>
      <c r="N6652" s="251" t="s">
        <v>15610</v>
      </c>
      <c r="O6652" s="251">
        <v>6</v>
      </c>
      <c r="Q6652" s="251" t="s">
        <v>17388</v>
      </c>
      <c r="R6652" s="251" t="s">
        <v>9960</v>
      </c>
      <c r="S6652" s="252">
        <v>9098113087</v>
      </c>
      <c r="T6652" s="251" t="str">
        <f t="shared" si="414"/>
        <v>I03062869098113087</v>
      </c>
      <c r="W6652" s="251" t="str">
        <f t="shared" si="415"/>
        <v>I030628690981-13087</v>
      </c>
    </row>
    <row r="6653" spans="1:23" x14ac:dyDescent="0.3">
      <c r="A6653" s="256" t="str">
        <f t="shared" si="413"/>
        <v>I0306286-9098114011-00001</v>
      </c>
      <c r="B6653" s="251" t="s">
        <v>17389</v>
      </c>
      <c r="C6653" s="251" t="s">
        <v>9954</v>
      </c>
      <c r="D6653" s="251" t="s">
        <v>9321</v>
      </c>
      <c r="E6653" s="251" t="s">
        <v>16572</v>
      </c>
      <c r="F6653" s="251" t="s">
        <v>10194</v>
      </c>
      <c r="G6653" s="251" t="s">
        <v>930</v>
      </c>
      <c r="H6653" s="251" t="s">
        <v>10720</v>
      </c>
      <c r="I6653" s="257" t="str">
        <f t="shared" si="412"/>
        <v>-00001</v>
      </c>
      <c r="J6653" s="251">
        <v>1</v>
      </c>
      <c r="K6653" s="251">
        <v>1</v>
      </c>
      <c r="M6653" s="251" t="s">
        <v>10007</v>
      </c>
      <c r="N6653" s="251" t="s">
        <v>15610</v>
      </c>
      <c r="O6653" s="251">
        <v>1</v>
      </c>
      <c r="Q6653" s="251" t="s">
        <v>17389</v>
      </c>
      <c r="R6653" s="251" t="s">
        <v>9960</v>
      </c>
      <c r="S6653" s="252">
        <v>9098114011</v>
      </c>
      <c r="T6653" s="251" t="str">
        <f t="shared" si="414"/>
        <v>I03062869098114011</v>
      </c>
      <c r="W6653" s="251" t="str">
        <f t="shared" si="415"/>
        <v>I030628690981-14011</v>
      </c>
    </row>
    <row r="6654" spans="1:23" x14ac:dyDescent="0.3">
      <c r="A6654" s="256" t="str">
        <f t="shared" si="413"/>
        <v>I0306286-9098122003-00003</v>
      </c>
      <c r="B6654" s="251" t="s">
        <v>17390</v>
      </c>
      <c r="C6654" s="251" t="s">
        <v>9954</v>
      </c>
      <c r="D6654" s="251" t="s">
        <v>9321</v>
      </c>
      <c r="E6654" s="251" t="s">
        <v>16572</v>
      </c>
      <c r="F6654" s="251" t="s">
        <v>10196</v>
      </c>
      <c r="G6654" s="251" t="s">
        <v>926</v>
      </c>
      <c r="H6654" s="251" t="s">
        <v>1564</v>
      </c>
      <c r="I6654" s="257" t="str">
        <f t="shared" si="412"/>
        <v>-00003</v>
      </c>
      <c r="J6654" s="251">
        <v>3</v>
      </c>
      <c r="K6654" s="251">
        <v>3</v>
      </c>
      <c r="M6654" s="251" t="s">
        <v>10003</v>
      </c>
      <c r="N6654" s="251" t="s">
        <v>15610</v>
      </c>
      <c r="O6654" s="251">
        <v>3</v>
      </c>
      <c r="Q6654" s="251" t="s">
        <v>17390</v>
      </c>
      <c r="R6654" s="251" t="s">
        <v>9960</v>
      </c>
      <c r="S6654" s="252">
        <v>9098122003</v>
      </c>
      <c r="T6654" s="251" t="str">
        <f t="shared" si="414"/>
        <v>I03062869098122003</v>
      </c>
      <c r="W6654" s="251" t="str">
        <f t="shared" si="415"/>
        <v>I030628690981-22003</v>
      </c>
    </row>
    <row r="6655" spans="1:23" x14ac:dyDescent="0.3">
      <c r="A6655" s="256" t="str">
        <f t="shared" si="413"/>
        <v>I0306286-9913212050-00275</v>
      </c>
      <c r="B6655" s="251" t="s">
        <v>17391</v>
      </c>
      <c r="C6655" s="251" t="s">
        <v>9954</v>
      </c>
      <c r="D6655" s="251" t="s">
        <v>9321</v>
      </c>
      <c r="E6655" s="251" t="s">
        <v>16572</v>
      </c>
      <c r="F6655" s="251" t="s">
        <v>10198</v>
      </c>
      <c r="G6655" s="251" t="s">
        <v>946</v>
      </c>
      <c r="H6655" s="251" t="s">
        <v>10010</v>
      </c>
      <c r="I6655" s="257" t="str">
        <f t="shared" si="412"/>
        <v>-00275</v>
      </c>
      <c r="J6655" s="251">
        <v>275</v>
      </c>
      <c r="K6655" s="251">
        <v>275</v>
      </c>
      <c r="M6655" s="251" t="s">
        <v>10007</v>
      </c>
      <c r="N6655" s="251" t="s">
        <v>15610</v>
      </c>
      <c r="O6655" s="251">
        <v>275</v>
      </c>
      <c r="Q6655" s="251" t="s">
        <v>17391</v>
      </c>
      <c r="R6655" s="251" t="s">
        <v>9960</v>
      </c>
      <c r="S6655" s="252">
        <v>9913212050</v>
      </c>
      <c r="T6655" s="251" t="str">
        <f t="shared" si="414"/>
        <v>I03062869913212050</v>
      </c>
      <c r="W6655" s="251" t="str">
        <f t="shared" si="415"/>
        <v>I030628699132-12050</v>
      </c>
    </row>
    <row r="6656" spans="1:23" x14ac:dyDescent="0.3">
      <c r="A6656" s="256" t="str">
        <f t="shared" si="413"/>
        <v>I0306286-9913221210-00090</v>
      </c>
      <c r="B6656" s="251" t="s">
        <v>17392</v>
      </c>
      <c r="C6656" s="251" t="s">
        <v>9954</v>
      </c>
      <c r="D6656" s="251" t="s">
        <v>9321</v>
      </c>
      <c r="E6656" s="251" t="s">
        <v>16572</v>
      </c>
      <c r="F6656" s="251" t="s">
        <v>10200</v>
      </c>
      <c r="G6656" s="251" t="s">
        <v>916</v>
      </c>
      <c r="H6656" s="251" t="s">
        <v>10013</v>
      </c>
      <c r="I6656" s="257" t="str">
        <f t="shared" si="412"/>
        <v>-00090</v>
      </c>
      <c r="J6656" s="251">
        <v>90</v>
      </c>
      <c r="K6656" s="251">
        <v>90</v>
      </c>
      <c r="M6656" s="251" t="s">
        <v>10007</v>
      </c>
      <c r="N6656" s="251" t="s">
        <v>15610</v>
      </c>
      <c r="O6656" s="251">
        <v>90</v>
      </c>
      <c r="Q6656" s="251" t="s">
        <v>17392</v>
      </c>
      <c r="R6656" s="251" t="s">
        <v>9960</v>
      </c>
      <c r="S6656" s="252">
        <v>9913221210</v>
      </c>
      <c r="T6656" s="251" t="str">
        <f t="shared" si="414"/>
        <v>I03062869913221210</v>
      </c>
      <c r="W6656" s="251" t="str">
        <f t="shared" si="415"/>
        <v>I030628699132-21210</v>
      </c>
    </row>
    <row r="6657" spans="1:23" x14ac:dyDescent="0.3">
      <c r="A6657" s="256" t="str">
        <f t="shared" si="413"/>
        <v>I0306287-811300K591-00002</v>
      </c>
      <c r="B6657" s="251" t="s">
        <v>9338</v>
      </c>
      <c r="C6657" s="251" t="s">
        <v>9954</v>
      </c>
      <c r="D6657" s="251" t="s">
        <v>9339</v>
      </c>
      <c r="E6657" s="251" t="s">
        <v>16572</v>
      </c>
      <c r="F6657" s="251" t="s">
        <v>9957</v>
      </c>
      <c r="G6657" s="251" t="s">
        <v>408</v>
      </c>
      <c r="H6657" s="251" t="s">
        <v>5101</v>
      </c>
      <c r="I6657" s="257" t="str">
        <f t="shared" si="412"/>
        <v>-00002</v>
      </c>
      <c r="J6657" s="251">
        <v>2</v>
      </c>
      <c r="K6657" s="251">
        <v>2</v>
      </c>
      <c r="M6657" s="251" t="s">
        <v>9958</v>
      </c>
      <c r="N6657" s="251" t="s">
        <v>17054</v>
      </c>
      <c r="O6657" s="251">
        <v>2</v>
      </c>
      <c r="Q6657" s="251" t="s">
        <v>9338</v>
      </c>
      <c r="R6657" s="251" t="s">
        <v>10017</v>
      </c>
      <c r="S6657" s="252" t="s">
        <v>407</v>
      </c>
      <c r="T6657" s="251" t="str">
        <f t="shared" si="414"/>
        <v>I0306287811300K591</v>
      </c>
      <c r="W6657" s="251" t="str">
        <f t="shared" si="415"/>
        <v>I030628781130-0K591</v>
      </c>
    </row>
    <row r="6658" spans="1:23" x14ac:dyDescent="0.3">
      <c r="A6658" s="256" t="str">
        <f t="shared" si="413"/>
        <v>I0306287-811500K591-00001</v>
      </c>
      <c r="B6658" s="251" t="s">
        <v>9342</v>
      </c>
      <c r="C6658" s="251" t="s">
        <v>9954</v>
      </c>
      <c r="D6658" s="251" t="s">
        <v>9339</v>
      </c>
      <c r="E6658" s="251" t="s">
        <v>16572</v>
      </c>
      <c r="F6658" s="251" t="s">
        <v>9962</v>
      </c>
      <c r="G6658" s="251" t="s">
        <v>417</v>
      </c>
      <c r="H6658" s="251" t="s">
        <v>3429</v>
      </c>
      <c r="I6658" s="257" t="str">
        <f t="shared" si="412"/>
        <v>-00001</v>
      </c>
      <c r="J6658" s="251">
        <v>1</v>
      </c>
      <c r="K6658" s="251">
        <v>1</v>
      </c>
      <c r="M6658" s="251" t="s">
        <v>9958</v>
      </c>
      <c r="N6658" s="251" t="s">
        <v>17054</v>
      </c>
      <c r="O6658" s="251">
        <v>1</v>
      </c>
      <c r="Q6658" s="251" t="s">
        <v>9342</v>
      </c>
      <c r="R6658" s="251" t="s">
        <v>10017</v>
      </c>
      <c r="S6658" s="252" t="s">
        <v>416</v>
      </c>
      <c r="T6658" s="251" t="str">
        <f t="shared" si="414"/>
        <v>I0306287811500K591</v>
      </c>
      <c r="W6658" s="251" t="str">
        <f t="shared" si="415"/>
        <v>I030628781150-0K591</v>
      </c>
    </row>
    <row r="6659" spans="1:23" x14ac:dyDescent="0.3">
      <c r="A6659" s="256" t="str">
        <f t="shared" si="413"/>
        <v>I0306287-811700K591-00006</v>
      </c>
      <c r="B6659" s="251" t="s">
        <v>9345</v>
      </c>
      <c r="C6659" s="251" t="s">
        <v>9954</v>
      </c>
      <c r="D6659" s="251" t="s">
        <v>9339</v>
      </c>
      <c r="E6659" s="251" t="s">
        <v>16572</v>
      </c>
      <c r="F6659" s="251" t="s">
        <v>9964</v>
      </c>
      <c r="G6659" s="251" t="s">
        <v>425</v>
      </c>
      <c r="H6659" s="251" t="s">
        <v>5102</v>
      </c>
      <c r="I6659" s="257" t="str">
        <f t="shared" si="412"/>
        <v>-00006</v>
      </c>
      <c r="J6659" s="251">
        <v>6</v>
      </c>
      <c r="K6659" s="251">
        <v>6</v>
      </c>
      <c r="M6659" s="251" t="s">
        <v>9958</v>
      </c>
      <c r="N6659" s="251" t="s">
        <v>17054</v>
      </c>
      <c r="O6659" s="251">
        <v>6</v>
      </c>
      <c r="Q6659" s="251" t="s">
        <v>9345</v>
      </c>
      <c r="R6659" s="251" t="s">
        <v>10017</v>
      </c>
      <c r="S6659" s="252" t="s">
        <v>424</v>
      </c>
      <c r="T6659" s="251" t="str">
        <f t="shared" si="414"/>
        <v>I0306287811700K591</v>
      </c>
      <c r="W6659" s="251" t="str">
        <f t="shared" si="415"/>
        <v>I030628781170-0K591</v>
      </c>
    </row>
    <row r="6660" spans="1:23" x14ac:dyDescent="0.3">
      <c r="A6660" s="256" t="str">
        <f t="shared" si="413"/>
        <v>I0306288-811300K530-00001</v>
      </c>
      <c r="B6660" s="251" t="s">
        <v>17393</v>
      </c>
      <c r="C6660" s="251" t="s">
        <v>9954</v>
      </c>
      <c r="D6660" s="251" t="s">
        <v>9405</v>
      </c>
      <c r="E6660" s="251" t="s">
        <v>16572</v>
      </c>
      <c r="F6660" s="251" t="s">
        <v>9957</v>
      </c>
      <c r="G6660" s="251" t="s">
        <v>294</v>
      </c>
      <c r="H6660" s="251" t="s">
        <v>5101</v>
      </c>
      <c r="I6660" s="257" t="str">
        <f t="shared" si="412"/>
        <v>-00001</v>
      </c>
      <c r="J6660" s="251">
        <v>1</v>
      </c>
      <c r="K6660" s="251">
        <v>1</v>
      </c>
      <c r="M6660" s="251" t="s">
        <v>9958</v>
      </c>
      <c r="N6660" s="251" t="s">
        <v>17394</v>
      </c>
      <c r="O6660" s="251">
        <v>1</v>
      </c>
      <c r="Q6660" s="251" t="s">
        <v>17393</v>
      </c>
      <c r="R6660" s="251" t="s">
        <v>10028</v>
      </c>
      <c r="S6660" s="252" t="s">
        <v>293</v>
      </c>
      <c r="T6660" s="251" t="str">
        <f t="shared" si="414"/>
        <v>I0306288811300K530</v>
      </c>
      <c r="W6660" s="251" t="str">
        <f t="shared" si="415"/>
        <v>I030628881130-0K530</v>
      </c>
    </row>
    <row r="6661" spans="1:23" x14ac:dyDescent="0.3">
      <c r="A6661" s="256" t="str">
        <f t="shared" si="413"/>
        <v>I0306288-815500D400-00002</v>
      </c>
      <c r="B6661" s="251" t="s">
        <v>17395</v>
      </c>
      <c r="C6661" s="251" t="s">
        <v>9954</v>
      </c>
      <c r="D6661" s="251" t="s">
        <v>9405</v>
      </c>
      <c r="E6661" s="251" t="s">
        <v>16572</v>
      </c>
      <c r="F6661" s="251" t="s">
        <v>9962</v>
      </c>
      <c r="G6661" s="251" t="s">
        <v>682</v>
      </c>
      <c r="H6661" s="251" t="s">
        <v>5202</v>
      </c>
      <c r="I6661" s="257" t="str">
        <f t="shared" si="412"/>
        <v>-00002</v>
      </c>
      <c r="J6661" s="251">
        <v>2</v>
      </c>
      <c r="K6661" s="251">
        <v>2</v>
      </c>
      <c r="M6661" s="251" t="s">
        <v>9958</v>
      </c>
      <c r="N6661" s="251" t="s">
        <v>17394</v>
      </c>
      <c r="O6661" s="251">
        <v>2</v>
      </c>
      <c r="Q6661" s="251" t="s">
        <v>17395</v>
      </c>
      <c r="R6661" s="251" t="s">
        <v>10028</v>
      </c>
      <c r="S6661" s="252" t="s">
        <v>681</v>
      </c>
      <c r="T6661" s="251" t="str">
        <f t="shared" si="414"/>
        <v>I0306288815500D400</v>
      </c>
      <c r="W6661" s="251" t="str">
        <f t="shared" si="415"/>
        <v>I030628881550-0D400</v>
      </c>
    </row>
    <row r="6662" spans="1:23" x14ac:dyDescent="0.3">
      <c r="A6662" s="256" t="str">
        <f t="shared" si="413"/>
        <v>I0306288-815510D570-00002</v>
      </c>
      <c r="B6662" s="251" t="s">
        <v>9407</v>
      </c>
      <c r="C6662" s="251" t="s">
        <v>9954</v>
      </c>
      <c r="D6662" s="251" t="s">
        <v>9405</v>
      </c>
      <c r="E6662" s="251" t="s">
        <v>16572</v>
      </c>
      <c r="F6662" s="251" t="s">
        <v>9964</v>
      </c>
      <c r="G6662" s="251" t="s">
        <v>715</v>
      </c>
      <c r="H6662" s="251" t="s">
        <v>3436</v>
      </c>
      <c r="I6662" s="257" t="str">
        <f t="shared" ref="I6662:I6725" si="416">+IF(AND(O6662&lt;10),$B$2&amp;O6662,IF(AND(O6662&gt;9,O6662&lt;=99),$B$3&amp;O6662,IF(AND(O6662&gt;99,L95619&lt;1000),$B$4&amp;O6662,IF(AND(O6662&gt;999),$B$5&amp;7))))</f>
        <v>-00002</v>
      </c>
      <c r="J6662" s="251">
        <v>2</v>
      </c>
      <c r="K6662" s="251">
        <v>2</v>
      </c>
      <c r="M6662" s="251" t="s">
        <v>9958</v>
      </c>
      <c r="N6662" s="251" t="s">
        <v>17394</v>
      </c>
      <c r="O6662" s="251">
        <v>2</v>
      </c>
      <c r="Q6662" s="251" t="s">
        <v>9407</v>
      </c>
      <c r="R6662" s="251" t="s">
        <v>10028</v>
      </c>
      <c r="S6662" s="252" t="s">
        <v>714</v>
      </c>
      <c r="T6662" s="251" t="str">
        <f t="shared" si="414"/>
        <v>I0306288815510D570</v>
      </c>
      <c r="W6662" s="251" t="str">
        <f t="shared" si="415"/>
        <v>I030628881551-0D570</v>
      </c>
    </row>
    <row r="6663" spans="1:23" x14ac:dyDescent="0.3">
      <c r="A6663" s="256" t="str">
        <f t="shared" si="413"/>
        <v>I0306288-815600D400-00002</v>
      </c>
      <c r="B6663" s="251" t="s">
        <v>17396</v>
      </c>
      <c r="C6663" s="251" t="s">
        <v>9954</v>
      </c>
      <c r="D6663" s="251" t="s">
        <v>9405</v>
      </c>
      <c r="E6663" s="251" t="s">
        <v>16572</v>
      </c>
      <c r="F6663" s="251" t="s">
        <v>9966</v>
      </c>
      <c r="G6663" s="251" t="s">
        <v>697</v>
      </c>
      <c r="H6663" s="251" t="s">
        <v>5204</v>
      </c>
      <c r="I6663" s="257" t="str">
        <f t="shared" si="416"/>
        <v>-00002</v>
      </c>
      <c r="J6663" s="251">
        <v>2</v>
      </c>
      <c r="K6663" s="251">
        <v>2</v>
      </c>
      <c r="M6663" s="251" t="s">
        <v>9958</v>
      </c>
      <c r="N6663" s="251" t="s">
        <v>17394</v>
      </c>
      <c r="O6663" s="251">
        <v>2</v>
      </c>
      <c r="Q6663" s="251" t="s">
        <v>17396</v>
      </c>
      <c r="R6663" s="251" t="s">
        <v>10028</v>
      </c>
      <c r="S6663" s="252" t="s">
        <v>696</v>
      </c>
      <c r="T6663" s="251" t="str">
        <f t="shared" si="414"/>
        <v>I0306288815600D400</v>
      </c>
      <c r="W6663" s="251" t="str">
        <f t="shared" si="415"/>
        <v>I030628881560-0D400</v>
      </c>
    </row>
    <row r="6664" spans="1:23" x14ac:dyDescent="0.3">
      <c r="A6664" s="256" t="str">
        <f t="shared" ref="A6664:A6727" si="417">D6664&amp;$A$6&amp;S6664&amp;I6664</f>
        <v>I0306288-815610D570-00005</v>
      </c>
      <c r="B6664" s="251" t="s">
        <v>17397</v>
      </c>
      <c r="C6664" s="251" t="s">
        <v>9954</v>
      </c>
      <c r="D6664" s="251" t="s">
        <v>9405</v>
      </c>
      <c r="E6664" s="251" t="s">
        <v>16572</v>
      </c>
      <c r="F6664" s="251" t="s">
        <v>9968</v>
      </c>
      <c r="G6664" s="251" t="s">
        <v>723</v>
      </c>
      <c r="H6664" s="251" t="s">
        <v>3443</v>
      </c>
      <c r="I6664" s="257" t="str">
        <f t="shared" si="416"/>
        <v>-00005</v>
      </c>
      <c r="J6664" s="251">
        <v>5</v>
      </c>
      <c r="K6664" s="251">
        <v>5</v>
      </c>
      <c r="M6664" s="251" t="s">
        <v>9958</v>
      </c>
      <c r="N6664" s="251" t="s">
        <v>17394</v>
      </c>
      <c r="O6664" s="251">
        <v>5</v>
      </c>
      <c r="Q6664" s="251" t="s">
        <v>17397</v>
      </c>
      <c r="R6664" s="251" t="s">
        <v>10028</v>
      </c>
      <c r="S6664" s="252" t="s">
        <v>722</v>
      </c>
      <c r="T6664" s="251" t="str">
        <f t="shared" si="414"/>
        <v>I0306288815610D570</v>
      </c>
      <c r="W6664" s="251" t="str">
        <f t="shared" si="415"/>
        <v>I030628881561-0D570</v>
      </c>
    </row>
    <row r="6665" spans="1:23" x14ac:dyDescent="0.3">
      <c r="A6665" s="256" t="str">
        <f t="shared" si="417"/>
        <v>I0306289-811100K580-00003</v>
      </c>
      <c r="B6665" s="251" t="s">
        <v>17398</v>
      </c>
      <c r="C6665" s="251" t="s">
        <v>9954</v>
      </c>
      <c r="D6665" s="251" t="s">
        <v>9327</v>
      </c>
      <c r="E6665" s="251" t="s">
        <v>16572</v>
      </c>
      <c r="F6665" s="251" t="s">
        <v>9957</v>
      </c>
      <c r="G6665" s="251" t="s">
        <v>429</v>
      </c>
      <c r="H6665" s="251" t="s">
        <v>3422</v>
      </c>
      <c r="I6665" s="257" t="str">
        <f t="shared" si="416"/>
        <v>-00003</v>
      </c>
      <c r="J6665" s="251">
        <v>3</v>
      </c>
      <c r="K6665" s="251">
        <v>3</v>
      </c>
      <c r="M6665" s="251" t="s">
        <v>9958</v>
      </c>
      <c r="N6665" s="251" t="s">
        <v>15610</v>
      </c>
      <c r="O6665" s="251">
        <v>3</v>
      </c>
      <c r="Q6665" s="251" t="s">
        <v>17398</v>
      </c>
      <c r="R6665" s="251" t="s">
        <v>9960</v>
      </c>
      <c r="S6665" s="252" t="s">
        <v>428</v>
      </c>
      <c r="T6665" s="251" t="str">
        <f t="shared" ref="T6665:T6728" si="418">+D6665&amp;S6665</f>
        <v>I0306289811100K580</v>
      </c>
      <c r="W6665" s="251" t="str">
        <f t="shared" ref="W6665:W6728" si="419">D6665&amp;G6665</f>
        <v>I030628981110-0K580</v>
      </c>
    </row>
    <row r="6666" spans="1:23" x14ac:dyDescent="0.3">
      <c r="A6666" s="256" t="str">
        <f t="shared" si="417"/>
        <v>I0306289-811300K520-00006</v>
      </c>
      <c r="B6666" s="251" t="s">
        <v>17399</v>
      </c>
      <c r="C6666" s="251" t="s">
        <v>9954</v>
      </c>
      <c r="D6666" s="251" t="s">
        <v>9327</v>
      </c>
      <c r="E6666" s="251" t="s">
        <v>16572</v>
      </c>
      <c r="F6666" s="251" t="s">
        <v>9962</v>
      </c>
      <c r="G6666" s="251" t="s">
        <v>277</v>
      </c>
      <c r="H6666" s="251" t="s">
        <v>5101</v>
      </c>
      <c r="I6666" s="257" t="str">
        <f t="shared" si="416"/>
        <v>-00006</v>
      </c>
      <c r="J6666" s="251">
        <v>6</v>
      </c>
      <c r="K6666" s="251">
        <v>6</v>
      </c>
      <c r="M6666" s="251" t="s">
        <v>9958</v>
      </c>
      <c r="N6666" s="251" t="s">
        <v>15610</v>
      </c>
      <c r="O6666" s="251">
        <v>6</v>
      </c>
      <c r="Q6666" s="251" t="s">
        <v>17399</v>
      </c>
      <c r="R6666" s="251" t="s">
        <v>9960</v>
      </c>
      <c r="S6666" s="252" t="s">
        <v>276</v>
      </c>
      <c r="T6666" s="251" t="str">
        <f t="shared" si="418"/>
        <v>I0306289811300K520</v>
      </c>
      <c r="W6666" s="251" t="str">
        <f t="shared" si="419"/>
        <v>I030628981130-0K520</v>
      </c>
    </row>
    <row r="6667" spans="1:23" x14ac:dyDescent="0.3">
      <c r="A6667" s="256" t="str">
        <f t="shared" si="417"/>
        <v>I0306289-811300K580-00002</v>
      </c>
      <c r="B6667" s="251" t="s">
        <v>17400</v>
      </c>
      <c r="C6667" s="251" t="s">
        <v>9954</v>
      </c>
      <c r="D6667" s="251" t="s">
        <v>9327</v>
      </c>
      <c r="E6667" s="251" t="s">
        <v>16572</v>
      </c>
      <c r="F6667" s="251" t="s">
        <v>9964</v>
      </c>
      <c r="G6667" s="251" t="s">
        <v>434</v>
      </c>
      <c r="H6667" s="251" t="s">
        <v>5101</v>
      </c>
      <c r="I6667" s="257" t="str">
        <f t="shared" si="416"/>
        <v>-00002</v>
      </c>
      <c r="J6667" s="251">
        <v>2</v>
      </c>
      <c r="K6667" s="251">
        <v>2</v>
      </c>
      <c r="M6667" s="251" t="s">
        <v>9958</v>
      </c>
      <c r="N6667" s="251" t="s">
        <v>15610</v>
      </c>
      <c r="O6667" s="251">
        <v>2</v>
      </c>
      <c r="Q6667" s="251" t="s">
        <v>17400</v>
      </c>
      <c r="R6667" s="251" t="s">
        <v>9960</v>
      </c>
      <c r="S6667" s="252" t="s">
        <v>433</v>
      </c>
      <c r="T6667" s="251" t="str">
        <f t="shared" si="418"/>
        <v>I0306289811300K580</v>
      </c>
      <c r="W6667" s="251" t="str">
        <f t="shared" si="419"/>
        <v>I030628981130-0K580</v>
      </c>
    </row>
    <row r="6668" spans="1:23" x14ac:dyDescent="0.3">
      <c r="A6668" s="256" t="str">
        <f t="shared" si="417"/>
        <v>I0306289-811500K580-00002</v>
      </c>
      <c r="B6668" s="251" t="s">
        <v>17401</v>
      </c>
      <c r="C6668" s="251" t="s">
        <v>9954</v>
      </c>
      <c r="D6668" s="251" t="s">
        <v>9327</v>
      </c>
      <c r="E6668" s="251" t="s">
        <v>16572</v>
      </c>
      <c r="F6668" s="251" t="s">
        <v>9966</v>
      </c>
      <c r="G6668" s="251" t="s">
        <v>437</v>
      </c>
      <c r="H6668" s="251" t="s">
        <v>3429</v>
      </c>
      <c r="I6668" s="257" t="str">
        <f t="shared" si="416"/>
        <v>-00002</v>
      </c>
      <c r="J6668" s="251">
        <v>2</v>
      </c>
      <c r="K6668" s="251">
        <v>2</v>
      </c>
      <c r="M6668" s="251" t="s">
        <v>9958</v>
      </c>
      <c r="N6668" s="251" t="s">
        <v>15610</v>
      </c>
      <c r="O6668" s="251">
        <v>2</v>
      </c>
      <c r="Q6668" s="251" t="s">
        <v>17401</v>
      </c>
      <c r="R6668" s="251" t="s">
        <v>9960</v>
      </c>
      <c r="S6668" s="252" t="s">
        <v>436</v>
      </c>
      <c r="T6668" s="251" t="str">
        <f t="shared" si="418"/>
        <v>I0306289811500K580</v>
      </c>
      <c r="W6668" s="251" t="str">
        <f t="shared" si="419"/>
        <v>I030628981150-0K580</v>
      </c>
    </row>
    <row r="6669" spans="1:23" x14ac:dyDescent="0.3">
      <c r="A6669" s="256" t="str">
        <f t="shared" si="417"/>
        <v>I0306289-811700K520-00006</v>
      </c>
      <c r="B6669" s="251" t="s">
        <v>9326</v>
      </c>
      <c r="C6669" s="251" t="s">
        <v>9954</v>
      </c>
      <c r="D6669" s="251" t="s">
        <v>9327</v>
      </c>
      <c r="E6669" s="251" t="s">
        <v>16572</v>
      </c>
      <c r="F6669" s="251" t="s">
        <v>9968</v>
      </c>
      <c r="G6669" s="251" t="s">
        <v>285</v>
      </c>
      <c r="H6669" s="251" t="s">
        <v>5102</v>
      </c>
      <c r="I6669" s="257" t="str">
        <f t="shared" si="416"/>
        <v>-00006</v>
      </c>
      <c r="J6669" s="251">
        <v>6</v>
      </c>
      <c r="K6669" s="251">
        <v>6</v>
      </c>
      <c r="M6669" s="251" t="s">
        <v>9958</v>
      </c>
      <c r="N6669" s="251" t="s">
        <v>15610</v>
      </c>
      <c r="O6669" s="251">
        <v>6</v>
      </c>
      <c r="Q6669" s="251" t="s">
        <v>9326</v>
      </c>
      <c r="R6669" s="251" t="s">
        <v>9960</v>
      </c>
      <c r="S6669" s="252" t="s">
        <v>284</v>
      </c>
      <c r="T6669" s="251" t="str">
        <f t="shared" si="418"/>
        <v>I0306289811700K520</v>
      </c>
      <c r="W6669" s="251" t="str">
        <f t="shared" si="419"/>
        <v>I030628981170-0K520</v>
      </c>
    </row>
    <row r="6670" spans="1:23" x14ac:dyDescent="0.3">
      <c r="A6670" s="256" t="str">
        <f t="shared" si="417"/>
        <v>I0306289-811700K580-00006</v>
      </c>
      <c r="B6670" s="251" t="s">
        <v>17402</v>
      </c>
      <c r="C6670" s="251" t="s">
        <v>9954</v>
      </c>
      <c r="D6670" s="251" t="s">
        <v>9327</v>
      </c>
      <c r="E6670" s="251" t="s">
        <v>16572</v>
      </c>
      <c r="F6670" s="251" t="s">
        <v>9970</v>
      </c>
      <c r="G6670" s="251" t="s">
        <v>442</v>
      </c>
      <c r="H6670" s="251" t="s">
        <v>5102</v>
      </c>
      <c r="I6670" s="257" t="str">
        <f t="shared" si="416"/>
        <v>-00006</v>
      </c>
      <c r="J6670" s="251">
        <v>6</v>
      </c>
      <c r="K6670" s="251">
        <v>6</v>
      </c>
      <c r="M6670" s="251" t="s">
        <v>9958</v>
      </c>
      <c r="N6670" s="251" t="s">
        <v>15610</v>
      </c>
      <c r="O6670" s="251">
        <v>6</v>
      </c>
      <c r="Q6670" s="251" t="s">
        <v>17402</v>
      </c>
      <c r="R6670" s="251" t="s">
        <v>9960</v>
      </c>
      <c r="S6670" s="252" t="s">
        <v>441</v>
      </c>
      <c r="T6670" s="251" t="str">
        <f t="shared" si="418"/>
        <v>I0306289811700K580</v>
      </c>
      <c r="W6670" s="251" t="str">
        <f t="shared" si="419"/>
        <v>I030628981170-0K580</v>
      </c>
    </row>
    <row r="6671" spans="1:23" x14ac:dyDescent="0.3">
      <c r="A6671" s="256" t="str">
        <f t="shared" si="417"/>
        <v>I0306289-815500K210-00005</v>
      </c>
      <c r="B6671" s="251" t="s">
        <v>17403</v>
      </c>
      <c r="C6671" s="251" t="s">
        <v>9954</v>
      </c>
      <c r="D6671" s="251" t="s">
        <v>9327</v>
      </c>
      <c r="E6671" s="251" t="s">
        <v>16572</v>
      </c>
      <c r="F6671" s="251" t="s">
        <v>9972</v>
      </c>
      <c r="G6671" s="251" t="s">
        <v>654</v>
      </c>
      <c r="H6671" s="251" t="s">
        <v>5202</v>
      </c>
      <c r="I6671" s="257" t="str">
        <f t="shared" si="416"/>
        <v>-00005</v>
      </c>
      <c r="J6671" s="251">
        <v>5</v>
      </c>
      <c r="K6671" s="251">
        <v>5</v>
      </c>
      <c r="M6671" s="251" t="s">
        <v>9958</v>
      </c>
      <c r="N6671" s="251" t="s">
        <v>15610</v>
      </c>
      <c r="O6671" s="251">
        <v>5</v>
      </c>
      <c r="Q6671" s="251" t="s">
        <v>17403</v>
      </c>
      <c r="R6671" s="251" t="s">
        <v>9960</v>
      </c>
      <c r="S6671" s="252" t="s">
        <v>653</v>
      </c>
      <c r="T6671" s="251" t="str">
        <f t="shared" si="418"/>
        <v>I0306289815500K210</v>
      </c>
      <c r="W6671" s="251" t="str">
        <f t="shared" si="419"/>
        <v>I030628981550-0K210</v>
      </c>
    </row>
    <row r="6672" spans="1:23" x14ac:dyDescent="0.3">
      <c r="A6672" s="256" t="str">
        <f t="shared" si="417"/>
        <v>I0306289-815600K210-00007</v>
      </c>
      <c r="B6672" s="251" t="s">
        <v>17404</v>
      </c>
      <c r="C6672" s="251" t="s">
        <v>9954</v>
      </c>
      <c r="D6672" s="251" t="s">
        <v>9327</v>
      </c>
      <c r="E6672" s="251" t="s">
        <v>16572</v>
      </c>
      <c r="F6672" s="251" t="s">
        <v>9974</v>
      </c>
      <c r="G6672" s="251" t="s">
        <v>670</v>
      </c>
      <c r="H6672" s="251" t="s">
        <v>5204</v>
      </c>
      <c r="I6672" s="257" t="str">
        <f t="shared" si="416"/>
        <v>-00007</v>
      </c>
      <c r="J6672" s="251">
        <v>7</v>
      </c>
      <c r="K6672" s="251">
        <v>7</v>
      </c>
      <c r="M6672" s="251" t="s">
        <v>9958</v>
      </c>
      <c r="N6672" s="251" t="s">
        <v>15610</v>
      </c>
      <c r="O6672" s="251">
        <v>7</v>
      </c>
      <c r="Q6672" s="251" t="s">
        <v>17404</v>
      </c>
      <c r="R6672" s="251" t="s">
        <v>9960</v>
      </c>
      <c r="S6672" s="252" t="s">
        <v>13</v>
      </c>
      <c r="T6672" s="251" t="str">
        <f t="shared" si="418"/>
        <v>I0306289815600K210</v>
      </c>
      <c r="W6672" s="251" t="str">
        <f t="shared" si="419"/>
        <v>I030628981560-0K210</v>
      </c>
    </row>
    <row r="6673" spans="1:23" x14ac:dyDescent="0.3">
      <c r="A6673" s="256" t="str">
        <f t="shared" si="417"/>
        <v>I0404652-81584VT010-00003</v>
      </c>
      <c r="B6673" s="251" t="s">
        <v>17405</v>
      </c>
      <c r="C6673" s="251" t="s">
        <v>10031</v>
      </c>
      <c r="D6673" s="251" t="s">
        <v>17406</v>
      </c>
      <c r="E6673" s="251" t="s">
        <v>16572</v>
      </c>
      <c r="F6673" s="251" t="s">
        <v>9957</v>
      </c>
      <c r="G6673" s="251" t="s">
        <v>17407</v>
      </c>
      <c r="H6673" s="251" t="s">
        <v>908</v>
      </c>
      <c r="I6673" s="257" t="str">
        <f t="shared" si="416"/>
        <v>-00003</v>
      </c>
      <c r="J6673" s="251">
        <v>3</v>
      </c>
      <c r="K6673" s="251">
        <v>3</v>
      </c>
      <c r="M6673" s="251" t="s">
        <v>17408</v>
      </c>
      <c r="N6673" s="251" t="s">
        <v>15610</v>
      </c>
      <c r="O6673" s="251">
        <v>3</v>
      </c>
      <c r="Q6673" s="251" t="s">
        <v>17405</v>
      </c>
      <c r="R6673" s="251" t="s">
        <v>9960</v>
      </c>
      <c r="S6673" s="252" t="s">
        <v>8708</v>
      </c>
      <c r="T6673" s="251" t="str">
        <f t="shared" si="418"/>
        <v>I040465281584VT010</v>
      </c>
      <c r="W6673" s="251" t="str">
        <f t="shared" si="419"/>
        <v>I040465281584-VT010</v>
      </c>
    </row>
    <row r="6674" spans="1:23" x14ac:dyDescent="0.3">
      <c r="A6674" s="256" t="str">
        <f t="shared" si="417"/>
        <v>I0404652-81594VT010-00003</v>
      </c>
      <c r="B6674" s="251" t="s">
        <v>17409</v>
      </c>
      <c r="C6674" s="251" t="s">
        <v>10031</v>
      </c>
      <c r="D6674" s="251" t="s">
        <v>17406</v>
      </c>
      <c r="E6674" s="251" t="s">
        <v>16572</v>
      </c>
      <c r="F6674" s="251" t="s">
        <v>9962</v>
      </c>
      <c r="G6674" s="251" t="s">
        <v>17410</v>
      </c>
      <c r="H6674" s="251" t="s">
        <v>17411</v>
      </c>
      <c r="I6674" s="257" t="str">
        <f t="shared" si="416"/>
        <v>-00003</v>
      </c>
      <c r="J6674" s="251">
        <v>3</v>
      </c>
      <c r="K6674" s="251">
        <v>3</v>
      </c>
      <c r="M6674" s="251" t="s">
        <v>17408</v>
      </c>
      <c r="N6674" s="251" t="s">
        <v>15610</v>
      </c>
      <c r="O6674" s="251">
        <v>3</v>
      </c>
      <c r="Q6674" s="251" t="s">
        <v>17409</v>
      </c>
      <c r="R6674" s="251" t="s">
        <v>9960</v>
      </c>
      <c r="S6674" s="252" t="s">
        <v>8707</v>
      </c>
      <c r="T6674" s="251" t="str">
        <f t="shared" si="418"/>
        <v>I040465281594VT010</v>
      </c>
      <c r="W6674" s="251" t="str">
        <f t="shared" si="419"/>
        <v>I040465281594-VT010</v>
      </c>
    </row>
    <row r="6675" spans="1:23" x14ac:dyDescent="0.3">
      <c r="A6675" s="256" t="str">
        <f t="shared" si="417"/>
        <v>I0404653-811050K130-00002</v>
      </c>
      <c r="B6675" s="251" t="s">
        <v>17412</v>
      </c>
      <c r="C6675" s="251" t="s">
        <v>10031</v>
      </c>
      <c r="D6675" s="251" t="s">
        <v>9349</v>
      </c>
      <c r="E6675" s="251" t="s">
        <v>16572</v>
      </c>
      <c r="F6675" s="251" t="s">
        <v>9957</v>
      </c>
      <c r="G6675" s="251" t="s">
        <v>187</v>
      </c>
      <c r="H6675" s="251" t="s">
        <v>5053</v>
      </c>
      <c r="I6675" s="257" t="str">
        <f t="shared" si="416"/>
        <v>-00002</v>
      </c>
      <c r="J6675" s="251">
        <v>2</v>
      </c>
      <c r="K6675" s="251">
        <v>2</v>
      </c>
      <c r="M6675" s="251" t="s">
        <v>9958</v>
      </c>
      <c r="N6675" s="251" t="s">
        <v>17054</v>
      </c>
      <c r="O6675" s="251">
        <v>2</v>
      </c>
      <c r="Q6675" s="251" t="s">
        <v>17412</v>
      </c>
      <c r="R6675" s="251" t="s">
        <v>10017</v>
      </c>
      <c r="S6675" s="252" t="s">
        <v>186</v>
      </c>
      <c r="T6675" s="251" t="str">
        <f t="shared" si="418"/>
        <v>I0404653811050K130</v>
      </c>
      <c r="W6675" s="251" t="str">
        <f t="shared" si="419"/>
        <v>I040465381105-0K130</v>
      </c>
    </row>
    <row r="6676" spans="1:23" x14ac:dyDescent="0.3">
      <c r="A6676" s="256" t="str">
        <f t="shared" si="417"/>
        <v>I0404653-811060K130-00002</v>
      </c>
      <c r="B6676" s="251" t="s">
        <v>17413</v>
      </c>
      <c r="C6676" s="251" t="s">
        <v>10031</v>
      </c>
      <c r="D6676" s="251" t="s">
        <v>9349</v>
      </c>
      <c r="E6676" s="251" t="s">
        <v>16572</v>
      </c>
      <c r="F6676" s="251" t="s">
        <v>9962</v>
      </c>
      <c r="G6676" s="251" t="s">
        <v>196</v>
      </c>
      <c r="H6676" s="251" t="s">
        <v>5054</v>
      </c>
      <c r="I6676" s="257" t="str">
        <f t="shared" si="416"/>
        <v>-00002</v>
      </c>
      <c r="J6676" s="251">
        <v>2</v>
      </c>
      <c r="K6676" s="251">
        <v>2</v>
      </c>
      <c r="M6676" s="251" t="s">
        <v>9958</v>
      </c>
      <c r="N6676" s="251" t="s">
        <v>17054</v>
      </c>
      <c r="O6676" s="251">
        <v>2</v>
      </c>
      <c r="Q6676" s="251" t="s">
        <v>17413</v>
      </c>
      <c r="R6676" s="251" t="s">
        <v>10017</v>
      </c>
      <c r="S6676" s="252" t="s">
        <v>195</v>
      </c>
      <c r="T6676" s="251" t="str">
        <f t="shared" si="418"/>
        <v>I0404653811060K130</v>
      </c>
      <c r="W6676" s="251" t="str">
        <f t="shared" si="419"/>
        <v>I040465381106-0K130</v>
      </c>
    </row>
    <row r="6677" spans="1:23" x14ac:dyDescent="0.3">
      <c r="A6677" s="256" t="str">
        <f t="shared" si="417"/>
        <v>I0404653-811300KC31-00001</v>
      </c>
      <c r="B6677" s="251" t="s">
        <v>17414</v>
      </c>
      <c r="C6677" s="251" t="s">
        <v>10031</v>
      </c>
      <c r="D6677" s="251" t="s">
        <v>9349</v>
      </c>
      <c r="E6677" s="251" t="s">
        <v>16572</v>
      </c>
      <c r="F6677" s="251" t="s">
        <v>9964</v>
      </c>
      <c r="G6677" s="251" t="s">
        <v>470</v>
      </c>
      <c r="H6677" s="251" t="s">
        <v>5101</v>
      </c>
      <c r="I6677" s="257" t="str">
        <f t="shared" si="416"/>
        <v>-00001</v>
      </c>
      <c r="J6677" s="251">
        <v>1</v>
      </c>
      <c r="K6677" s="251">
        <v>1</v>
      </c>
      <c r="M6677" s="251" t="s">
        <v>9958</v>
      </c>
      <c r="N6677" s="251" t="s">
        <v>17054</v>
      </c>
      <c r="O6677" s="251">
        <v>1</v>
      </c>
      <c r="Q6677" s="251" t="s">
        <v>17414</v>
      </c>
      <c r="R6677" s="251" t="s">
        <v>10017</v>
      </c>
      <c r="S6677" s="252" t="s">
        <v>469</v>
      </c>
      <c r="T6677" s="251" t="str">
        <f t="shared" si="418"/>
        <v>I0404653811300KC31</v>
      </c>
      <c r="W6677" s="251" t="str">
        <f t="shared" si="419"/>
        <v>I040465381130-0KC31</v>
      </c>
    </row>
    <row r="6678" spans="1:23" x14ac:dyDescent="0.3">
      <c r="A6678" s="256" t="str">
        <f t="shared" si="417"/>
        <v>I0404653-811500K130-00002</v>
      </c>
      <c r="B6678" s="251" t="s">
        <v>17415</v>
      </c>
      <c r="C6678" s="251" t="s">
        <v>10031</v>
      </c>
      <c r="D6678" s="251" t="s">
        <v>9349</v>
      </c>
      <c r="E6678" s="251" t="s">
        <v>16572</v>
      </c>
      <c r="F6678" s="251" t="s">
        <v>9966</v>
      </c>
      <c r="G6678" s="251" t="s">
        <v>191</v>
      </c>
      <c r="H6678" s="251" t="s">
        <v>3429</v>
      </c>
      <c r="I6678" s="257" t="str">
        <f t="shared" si="416"/>
        <v>-00002</v>
      </c>
      <c r="J6678" s="251">
        <v>2</v>
      </c>
      <c r="K6678" s="251">
        <v>2</v>
      </c>
      <c r="M6678" s="251" t="s">
        <v>9958</v>
      </c>
      <c r="N6678" s="251" t="s">
        <v>17054</v>
      </c>
      <c r="O6678" s="251">
        <v>2</v>
      </c>
      <c r="Q6678" s="251" t="s">
        <v>17415</v>
      </c>
      <c r="R6678" s="251" t="s">
        <v>10017</v>
      </c>
      <c r="S6678" s="252" t="s">
        <v>190</v>
      </c>
      <c r="T6678" s="251" t="str">
        <f t="shared" si="418"/>
        <v>I0404653811500K130</v>
      </c>
      <c r="W6678" s="251" t="str">
        <f t="shared" si="419"/>
        <v>I040465381150-0K130</v>
      </c>
    </row>
    <row r="6679" spans="1:23" x14ac:dyDescent="0.3">
      <c r="A6679" s="256" t="str">
        <f t="shared" si="417"/>
        <v>I0404653-811700KC31-00002</v>
      </c>
      <c r="B6679" s="251" t="s">
        <v>9348</v>
      </c>
      <c r="C6679" s="251" t="s">
        <v>10031</v>
      </c>
      <c r="D6679" s="251" t="s">
        <v>9349</v>
      </c>
      <c r="E6679" s="251" t="s">
        <v>16572</v>
      </c>
      <c r="F6679" s="251" t="s">
        <v>9968</v>
      </c>
      <c r="G6679" s="251" t="s">
        <v>482</v>
      </c>
      <c r="H6679" s="251" t="s">
        <v>5102</v>
      </c>
      <c r="I6679" s="257" t="str">
        <f t="shared" si="416"/>
        <v>-00002</v>
      </c>
      <c r="J6679" s="251">
        <v>2</v>
      </c>
      <c r="K6679" s="251">
        <v>2</v>
      </c>
      <c r="M6679" s="251" t="s">
        <v>9958</v>
      </c>
      <c r="N6679" s="251" t="s">
        <v>17054</v>
      </c>
      <c r="O6679" s="251">
        <v>2</v>
      </c>
      <c r="Q6679" s="251" t="s">
        <v>9348</v>
      </c>
      <c r="R6679" s="251" t="s">
        <v>10017</v>
      </c>
      <c r="S6679" s="252" t="s">
        <v>481</v>
      </c>
      <c r="T6679" s="251" t="str">
        <f t="shared" si="418"/>
        <v>I0404653811700KC31</v>
      </c>
      <c r="W6679" s="251" t="str">
        <f t="shared" si="419"/>
        <v>I040465381170-0KC31</v>
      </c>
    </row>
    <row r="6680" spans="1:23" x14ac:dyDescent="0.3">
      <c r="A6680" s="256" t="str">
        <f t="shared" si="417"/>
        <v>I0404653-811700KF30-00001</v>
      </c>
      <c r="B6680" s="251" t="s">
        <v>17416</v>
      </c>
      <c r="C6680" s="251" t="s">
        <v>10031</v>
      </c>
      <c r="D6680" s="251" t="s">
        <v>9349</v>
      </c>
      <c r="E6680" s="251" t="s">
        <v>16572</v>
      </c>
      <c r="F6680" s="251" t="s">
        <v>9970</v>
      </c>
      <c r="G6680" s="251" t="s">
        <v>530</v>
      </c>
      <c r="H6680" s="251" t="s">
        <v>5102</v>
      </c>
      <c r="I6680" s="257" t="str">
        <f t="shared" si="416"/>
        <v>-00001</v>
      </c>
      <c r="J6680" s="251">
        <v>1</v>
      </c>
      <c r="K6680" s="251">
        <v>1</v>
      </c>
      <c r="M6680" s="251" t="s">
        <v>9958</v>
      </c>
      <c r="N6680" s="251" t="s">
        <v>17054</v>
      </c>
      <c r="O6680" s="251">
        <v>1</v>
      </c>
      <c r="Q6680" s="251" t="s">
        <v>17416</v>
      </c>
      <c r="R6680" s="251" t="s">
        <v>10017</v>
      </c>
      <c r="S6680" s="252" t="s">
        <v>529</v>
      </c>
      <c r="T6680" s="251" t="str">
        <f t="shared" si="418"/>
        <v>I0404653811700KF30</v>
      </c>
      <c r="W6680" s="251" t="str">
        <f t="shared" si="419"/>
        <v>I040465381170-0KF30</v>
      </c>
    </row>
    <row r="6681" spans="1:23" x14ac:dyDescent="0.3">
      <c r="A6681" s="256" t="str">
        <f t="shared" si="417"/>
        <v>I0404653-815500K120-00002</v>
      </c>
      <c r="B6681" s="251" t="s">
        <v>17417</v>
      </c>
      <c r="C6681" s="251" t="s">
        <v>10031</v>
      </c>
      <c r="D6681" s="251" t="s">
        <v>9349</v>
      </c>
      <c r="E6681" s="251" t="s">
        <v>16572</v>
      </c>
      <c r="F6681" s="251" t="s">
        <v>9972</v>
      </c>
      <c r="G6681" s="251" t="s">
        <v>625</v>
      </c>
      <c r="H6681" s="251" t="s">
        <v>5202</v>
      </c>
      <c r="I6681" s="257" t="str">
        <f t="shared" si="416"/>
        <v>-00002</v>
      </c>
      <c r="J6681" s="251">
        <v>2</v>
      </c>
      <c r="K6681" s="251">
        <v>2</v>
      </c>
      <c r="M6681" s="251" t="s">
        <v>9958</v>
      </c>
      <c r="N6681" s="251" t="s">
        <v>17054</v>
      </c>
      <c r="O6681" s="251">
        <v>2</v>
      </c>
      <c r="Q6681" s="251" t="s">
        <v>17417</v>
      </c>
      <c r="R6681" s="251" t="s">
        <v>10017</v>
      </c>
      <c r="S6681" s="252" t="s">
        <v>8</v>
      </c>
      <c r="T6681" s="251" t="str">
        <f t="shared" si="418"/>
        <v>I0404653815500K120</v>
      </c>
      <c r="W6681" s="251" t="str">
        <f t="shared" si="419"/>
        <v>I040465381550-0K120</v>
      </c>
    </row>
    <row r="6682" spans="1:23" x14ac:dyDescent="0.3">
      <c r="A6682" s="256" t="str">
        <f t="shared" si="417"/>
        <v>I0404653-815510K080-00002</v>
      </c>
      <c r="B6682" s="251" t="s">
        <v>17418</v>
      </c>
      <c r="C6682" s="251" t="s">
        <v>10031</v>
      </c>
      <c r="D6682" s="251" t="s">
        <v>9349</v>
      </c>
      <c r="E6682" s="251" t="s">
        <v>16572</v>
      </c>
      <c r="F6682" s="251" t="s">
        <v>9974</v>
      </c>
      <c r="G6682" s="251" t="s">
        <v>160</v>
      </c>
      <c r="H6682" s="251" t="s">
        <v>5046</v>
      </c>
      <c r="I6682" s="257" t="str">
        <f t="shared" si="416"/>
        <v>-00002</v>
      </c>
      <c r="J6682" s="251">
        <v>2</v>
      </c>
      <c r="K6682" s="251">
        <v>2</v>
      </c>
      <c r="M6682" s="251" t="s">
        <v>9958</v>
      </c>
      <c r="N6682" s="251" t="s">
        <v>17054</v>
      </c>
      <c r="O6682" s="251">
        <v>2</v>
      </c>
      <c r="Q6682" s="251" t="s">
        <v>17418</v>
      </c>
      <c r="R6682" s="251" t="s">
        <v>10017</v>
      </c>
      <c r="S6682" s="252" t="s">
        <v>159</v>
      </c>
      <c r="T6682" s="251" t="str">
        <f t="shared" si="418"/>
        <v>I0404653815510K080</v>
      </c>
      <c r="W6682" s="251" t="str">
        <f t="shared" si="419"/>
        <v>I040465381551-0K080</v>
      </c>
    </row>
    <row r="6683" spans="1:23" x14ac:dyDescent="0.3">
      <c r="A6683" s="256" t="str">
        <f t="shared" si="417"/>
        <v>I0404653-815510K210-00010</v>
      </c>
      <c r="B6683" s="251" t="s">
        <v>17419</v>
      </c>
      <c r="C6683" s="251" t="s">
        <v>10031</v>
      </c>
      <c r="D6683" s="251" t="s">
        <v>9349</v>
      </c>
      <c r="E6683" s="251" t="s">
        <v>16572</v>
      </c>
      <c r="F6683" s="251" t="s">
        <v>9976</v>
      </c>
      <c r="G6683" s="251" t="s">
        <v>667</v>
      </c>
      <c r="H6683" s="251" t="s">
        <v>3436</v>
      </c>
      <c r="I6683" s="257" t="str">
        <f t="shared" si="416"/>
        <v>-00010</v>
      </c>
      <c r="J6683" s="251">
        <v>10</v>
      </c>
      <c r="K6683" s="251">
        <v>10</v>
      </c>
      <c r="M6683" s="251" t="s">
        <v>9958</v>
      </c>
      <c r="N6683" s="251" t="s">
        <v>17054</v>
      </c>
      <c r="O6683" s="251">
        <v>10</v>
      </c>
      <c r="Q6683" s="251" t="s">
        <v>17419</v>
      </c>
      <c r="R6683" s="251" t="s">
        <v>10017</v>
      </c>
      <c r="S6683" s="252" t="s">
        <v>666</v>
      </c>
      <c r="T6683" s="251" t="str">
        <f t="shared" si="418"/>
        <v>I0404653815510K210</v>
      </c>
      <c r="W6683" s="251" t="str">
        <f t="shared" si="419"/>
        <v>I040465381551-0K210</v>
      </c>
    </row>
    <row r="6684" spans="1:23" x14ac:dyDescent="0.3">
      <c r="A6684" s="256" t="str">
        <f t="shared" si="417"/>
        <v>I0404653-815600K120-00001</v>
      </c>
      <c r="B6684" s="251" t="s">
        <v>17420</v>
      </c>
      <c r="C6684" s="251" t="s">
        <v>10031</v>
      </c>
      <c r="D6684" s="251" t="s">
        <v>9349</v>
      </c>
      <c r="E6684" s="251" t="s">
        <v>16572</v>
      </c>
      <c r="F6684" s="251" t="s">
        <v>9978</v>
      </c>
      <c r="G6684" s="251" t="s">
        <v>641</v>
      </c>
      <c r="H6684" s="251" t="s">
        <v>5204</v>
      </c>
      <c r="I6684" s="257" t="str">
        <f t="shared" si="416"/>
        <v>-00001</v>
      </c>
      <c r="J6684" s="251">
        <v>1</v>
      </c>
      <c r="K6684" s="251">
        <v>1</v>
      </c>
      <c r="M6684" s="251" t="s">
        <v>9958</v>
      </c>
      <c r="N6684" s="251" t="s">
        <v>17054</v>
      </c>
      <c r="O6684" s="251">
        <v>1</v>
      </c>
      <c r="Q6684" s="251" t="s">
        <v>17420</v>
      </c>
      <c r="R6684" s="251" t="s">
        <v>10017</v>
      </c>
      <c r="S6684" s="252" t="s">
        <v>640</v>
      </c>
      <c r="T6684" s="251" t="str">
        <f t="shared" si="418"/>
        <v>I0404653815600K120</v>
      </c>
      <c r="W6684" s="251" t="str">
        <f t="shared" si="419"/>
        <v>I040465381560-0K120</v>
      </c>
    </row>
    <row r="6685" spans="1:23" x14ac:dyDescent="0.3">
      <c r="A6685" s="256" t="str">
        <f t="shared" si="417"/>
        <v>I0404653-81560BZ850-00001</v>
      </c>
      <c r="B6685" s="251" t="s">
        <v>17421</v>
      </c>
      <c r="C6685" s="251" t="s">
        <v>10031</v>
      </c>
      <c r="D6685" s="251" t="s">
        <v>9349</v>
      </c>
      <c r="E6685" s="251" t="s">
        <v>16572</v>
      </c>
      <c r="F6685" s="251" t="s">
        <v>9980</v>
      </c>
      <c r="G6685" s="251" t="s">
        <v>5302</v>
      </c>
      <c r="H6685" s="251" t="s">
        <v>5204</v>
      </c>
      <c r="I6685" s="257" t="str">
        <f t="shared" si="416"/>
        <v>-00001</v>
      </c>
      <c r="J6685" s="251">
        <v>1</v>
      </c>
      <c r="K6685" s="251">
        <v>1</v>
      </c>
      <c r="M6685" s="251" t="s">
        <v>9958</v>
      </c>
      <c r="N6685" s="251" t="s">
        <v>17054</v>
      </c>
      <c r="O6685" s="251">
        <v>1</v>
      </c>
      <c r="Q6685" s="251" t="s">
        <v>17421</v>
      </c>
      <c r="R6685" s="251" t="s">
        <v>10017</v>
      </c>
      <c r="S6685" s="252" t="s">
        <v>4316</v>
      </c>
      <c r="T6685" s="251" t="str">
        <f t="shared" si="418"/>
        <v>I040465381560BZ850</v>
      </c>
      <c r="W6685" s="251" t="str">
        <f t="shared" si="419"/>
        <v>I040465381560-BZ850</v>
      </c>
    </row>
    <row r="6686" spans="1:23" x14ac:dyDescent="0.3">
      <c r="A6686" s="256" t="str">
        <f t="shared" si="417"/>
        <v>I0404653-815610K120-00003</v>
      </c>
      <c r="B6686" s="251" t="s">
        <v>17422</v>
      </c>
      <c r="C6686" s="251" t="s">
        <v>10031</v>
      </c>
      <c r="D6686" s="251" t="s">
        <v>9349</v>
      </c>
      <c r="E6686" s="251" t="s">
        <v>16572</v>
      </c>
      <c r="F6686" s="251" t="s">
        <v>9982</v>
      </c>
      <c r="G6686" s="251" t="s">
        <v>650</v>
      </c>
      <c r="H6686" s="251" t="s">
        <v>5205</v>
      </c>
      <c r="I6686" s="257" t="str">
        <f t="shared" si="416"/>
        <v>-00003</v>
      </c>
      <c r="J6686" s="251">
        <v>3</v>
      </c>
      <c r="K6686" s="251">
        <v>3</v>
      </c>
      <c r="M6686" s="251" t="s">
        <v>9958</v>
      </c>
      <c r="N6686" s="251" t="s">
        <v>17054</v>
      </c>
      <c r="O6686" s="251">
        <v>3</v>
      </c>
      <c r="Q6686" s="251" t="s">
        <v>17422</v>
      </c>
      <c r="R6686" s="251" t="s">
        <v>10017</v>
      </c>
      <c r="S6686" s="252" t="s">
        <v>649</v>
      </c>
      <c r="T6686" s="251" t="str">
        <f t="shared" si="418"/>
        <v>I0404653815610K120</v>
      </c>
      <c r="W6686" s="251" t="str">
        <f t="shared" si="419"/>
        <v>I040465381561-0K120</v>
      </c>
    </row>
    <row r="6687" spans="1:23" x14ac:dyDescent="0.3">
      <c r="A6687" s="256" t="str">
        <f t="shared" si="417"/>
        <v>I0404653-815610K210-00004</v>
      </c>
      <c r="B6687" s="251" t="s">
        <v>17423</v>
      </c>
      <c r="C6687" s="251" t="s">
        <v>10031</v>
      </c>
      <c r="D6687" s="251" t="s">
        <v>9349</v>
      </c>
      <c r="E6687" s="251" t="s">
        <v>16572</v>
      </c>
      <c r="F6687" s="251" t="s">
        <v>9984</v>
      </c>
      <c r="G6687" s="251" t="s">
        <v>678</v>
      </c>
      <c r="H6687" s="251" t="s">
        <v>3443</v>
      </c>
      <c r="I6687" s="257" t="str">
        <f t="shared" si="416"/>
        <v>-00004</v>
      </c>
      <c r="J6687" s="251">
        <v>4</v>
      </c>
      <c r="K6687" s="251">
        <v>4</v>
      </c>
      <c r="M6687" s="251" t="s">
        <v>9958</v>
      </c>
      <c r="N6687" s="251" t="s">
        <v>17054</v>
      </c>
      <c r="O6687" s="251">
        <v>4</v>
      </c>
      <c r="Q6687" s="251" t="s">
        <v>17423</v>
      </c>
      <c r="R6687" s="251" t="s">
        <v>10017</v>
      </c>
      <c r="S6687" s="252" t="s">
        <v>677</v>
      </c>
      <c r="T6687" s="251" t="str">
        <f t="shared" si="418"/>
        <v>I0404653815610K210</v>
      </c>
      <c r="W6687" s="251" t="str">
        <f t="shared" si="419"/>
        <v>I040465381561-0K210</v>
      </c>
    </row>
    <row r="6688" spans="1:23" x14ac:dyDescent="0.3">
      <c r="A6688" s="256" t="str">
        <f t="shared" si="417"/>
        <v>I0404653-815610K590-00001</v>
      </c>
      <c r="B6688" s="251" t="s">
        <v>17424</v>
      </c>
      <c r="C6688" s="251" t="s">
        <v>10031</v>
      </c>
      <c r="D6688" s="251" t="s">
        <v>9349</v>
      </c>
      <c r="E6688" s="251" t="s">
        <v>16572</v>
      </c>
      <c r="F6688" s="251" t="s">
        <v>9986</v>
      </c>
      <c r="G6688" s="251" t="s">
        <v>3467</v>
      </c>
      <c r="H6688" s="251" t="s">
        <v>17425</v>
      </c>
      <c r="I6688" s="257" t="str">
        <f t="shared" si="416"/>
        <v>-00001</v>
      </c>
      <c r="J6688" s="251">
        <v>1</v>
      </c>
      <c r="K6688" s="251">
        <v>1</v>
      </c>
      <c r="M6688" s="251" t="s">
        <v>9993</v>
      </c>
      <c r="N6688" s="251" t="s">
        <v>17054</v>
      </c>
      <c r="O6688" s="251">
        <v>1</v>
      </c>
      <c r="Q6688" s="251" t="s">
        <v>17424</v>
      </c>
      <c r="R6688" s="251" t="s">
        <v>10017</v>
      </c>
      <c r="S6688" s="252" t="s">
        <v>3466</v>
      </c>
      <c r="T6688" s="251" t="str">
        <f t="shared" si="418"/>
        <v>I0404653815610K590</v>
      </c>
      <c r="W6688" s="251" t="str">
        <f t="shared" si="419"/>
        <v>I040465381561-0K590</v>
      </c>
    </row>
    <row r="6689" spans="1:23" x14ac:dyDescent="0.3">
      <c r="A6689" s="256" t="str">
        <f t="shared" si="417"/>
        <v>I0404653-815900D441-00001</v>
      </c>
      <c r="B6689" s="251" t="s">
        <v>17426</v>
      </c>
      <c r="C6689" s="251" t="s">
        <v>10031</v>
      </c>
      <c r="D6689" s="251" t="s">
        <v>9349</v>
      </c>
      <c r="E6689" s="251" t="s">
        <v>16572</v>
      </c>
      <c r="F6689" s="251" t="s">
        <v>9988</v>
      </c>
      <c r="G6689" s="251" t="s">
        <v>3346</v>
      </c>
      <c r="H6689" s="251" t="s">
        <v>770</v>
      </c>
      <c r="I6689" s="257" t="str">
        <f t="shared" si="416"/>
        <v>-00001</v>
      </c>
      <c r="J6689" s="251">
        <v>1</v>
      </c>
      <c r="K6689" s="251">
        <v>1</v>
      </c>
      <c r="M6689" s="251" t="s">
        <v>9993</v>
      </c>
      <c r="N6689" s="251" t="s">
        <v>17054</v>
      </c>
      <c r="O6689" s="251">
        <v>1</v>
      </c>
      <c r="Q6689" s="251" t="s">
        <v>17426</v>
      </c>
      <c r="R6689" s="251" t="s">
        <v>10017</v>
      </c>
      <c r="S6689" s="252" t="s">
        <v>3345</v>
      </c>
      <c r="T6689" s="251" t="str">
        <f t="shared" si="418"/>
        <v>I0404653815900D441</v>
      </c>
      <c r="W6689" s="251" t="str">
        <f t="shared" si="419"/>
        <v>I040465381590-0D441</v>
      </c>
    </row>
    <row r="6690" spans="1:23" x14ac:dyDescent="0.3">
      <c r="A6690" s="256" t="str">
        <f t="shared" si="417"/>
        <v>I0404654-81110VT040-00003</v>
      </c>
      <c r="B6690" s="251" t="s">
        <v>17427</v>
      </c>
      <c r="C6690" s="251" t="s">
        <v>10031</v>
      </c>
      <c r="D6690" s="251" t="s">
        <v>17428</v>
      </c>
      <c r="E6690" s="251" t="s">
        <v>16572</v>
      </c>
      <c r="F6690" s="251" t="s">
        <v>9957</v>
      </c>
      <c r="G6690" s="251" t="s">
        <v>10047</v>
      </c>
      <c r="H6690" s="251" t="s">
        <v>3422</v>
      </c>
      <c r="I6690" s="257" t="str">
        <f t="shared" si="416"/>
        <v>-00003</v>
      </c>
      <c r="J6690" s="251">
        <v>3</v>
      </c>
      <c r="K6690" s="251">
        <v>3</v>
      </c>
      <c r="M6690" s="251" t="s">
        <v>9958</v>
      </c>
      <c r="N6690" s="251" t="s">
        <v>17394</v>
      </c>
      <c r="O6690" s="251">
        <v>3</v>
      </c>
      <c r="Q6690" s="251" t="s">
        <v>17427</v>
      </c>
      <c r="R6690" s="251" t="s">
        <v>10028</v>
      </c>
      <c r="S6690" s="252" t="s">
        <v>3713</v>
      </c>
      <c r="T6690" s="251" t="str">
        <f t="shared" si="418"/>
        <v>I040465481110VT040</v>
      </c>
      <c r="W6690" s="251" t="str">
        <f t="shared" si="419"/>
        <v>I040465481110-VT040</v>
      </c>
    </row>
    <row r="6691" spans="1:23" x14ac:dyDescent="0.3">
      <c r="A6691" s="256" t="str">
        <f t="shared" si="417"/>
        <v>I0404654-81110VT080-00002</v>
      </c>
      <c r="B6691" s="251" t="s">
        <v>17429</v>
      </c>
      <c r="C6691" s="251" t="s">
        <v>10031</v>
      </c>
      <c r="D6691" s="251" t="s">
        <v>17428</v>
      </c>
      <c r="E6691" s="251" t="s">
        <v>16572</v>
      </c>
      <c r="F6691" s="251" t="s">
        <v>9962</v>
      </c>
      <c r="G6691" s="251" t="s">
        <v>4985</v>
      </c>
      <c r="H6691" s="251" t="s">
        <v>3422</v>
      </c>
      <c r="I6691" s="257" t="str">
        <f t="shared" si="416"/>
        <v>-00002</v>
      </c>
      <c r="J6691" s="251">
        <v>2</v>
      </c>
      <c r="K6691" s="251">
        <v>2</v>
      </c>
      <c r="M6691" s="251" t="s">
        <v>9958</v>
      </c>
      <c r="N6691" s="251" t="s">
        <v>17394</v>
      </c>
      <c r="O6691" s="251">
        <v>2</v>
      </c>
      <c r="Q6691" s="251" t="s">
        <v>17429</v>
      </c>
      <c r="R6691" s="251" t="s">
        <v>10028</v>
      </c>
      <c r="S6691" s="252" t="s">
        <v>3719</v>
      </c>
      <c r="T6691" s="251" t="str">
        <f t="shared" si="418"/>
        <v>I040465481110VT080</v>
      </c>
      <c r="W6691" s="251" t="str">
        <f t="shared" si="419"/>
        <v>I040465481110-VT080</v>
      </c>
    </row>
    <row r="6692" spans="1:23" x14ac:dyDescent="0.3">
      <c r="A6692" s="256" t="str">
        <f t="shared" si="417"/>
        <v>I0404654-81110VT100-00002</v>
      </c>
      <c r="B6692" s="251" t="s">
        <v>17430</v>
      </c>
      <c r="C6692" s="251" t="s">
        <v>10031</v>
      </c>
      <c r="D6692" s="251" t="s">
        <v>17428</v>
      </c>
      <c r="E6692" s="251" t="s">
        <v>16572</v>
      </c>
      <c r="F6692" s="251" t="s">
        <v>9964</v>
      </c>
      <c r="G6692" s="251" t="s">
        <v>10049</v>
      </c>
      <c r="H6692" s="251" t="s">
        <v>3422</v>
      </c>
      <c r="I6692" s="257" t="str">
        <f t="shared" si="416"/>
        <v>-00002</v>
      </c>
      <c r="J6692" s="251">
        <v>2</v>
      </c>
      <c r="K6692" s="251">
        <v>2</v>
      </c>
      <c r="M6692" s="251" t="s">
        <v>9958</v>
      </c>
      <c r="N6692" s="251" t="s">
        <v>17394</v>
      </c>
      <c r="O6692" s="251">
        <v>2</v>
      </c>
      <c r="Q6692" s="251" t="s">
        <v>17430</v>
      </c>
      <c r="R6692" s="251" t="s">
        <v>10028</v>
      </c>
      <c r="S6692" s="252" t="s">
        <v>3723</v>
      </c>
      <c r="T6692" s="251" t="str">
        <f t="shared" si="418"/>
        <v>I040465481110VT100</v>
      </c>
      <c r="W6692" s="251" t="str">
        <f t="shared" si="419"/>
        <v>I040465481110-VT100</v>
      </c>
    </row>
    <row r="6693" spans="1:23" x14ac:dyDescent="0.3">
      <c r="A6693" s="256" t="str">
        <f t="shared" si="417"/>
        <v>I0404654-81150VT040-00003</v>
      </c>
      <c r="B6693" s="251" t="s">
        <v>17431</v>
      </c>
      <c r="C6693" s="251" t="s">
        <v>10031</v>
      </c>
      <c r="D6693" s="251" t="s">
        <v>17428</v>
      </c>
      <c r="E6693" s="251" t="s">
        <v>16572</v>
      </c>
      <c r="F6693" s="251" t="s">
        <v>9966</v>
      </c>
      <c r="G6693" s="251" t="s">
        <v>10051</v>
      </c>
      <c r="H6693" s="251" t="s">
        <v>3429</v>
      </c>
      <c r="I6693" s="257" t="str">
        <f t="shared" si="416"/>
        <v>-00003</v>
      </c>
      <c r="J6693" s="251">
        <v>3</v>
      </c>
      <c r="K6693" s="251">
        <v>3</v>
      </c>
      <c r="M6693" s="251" t="s">
        <v>9958</v>
      </c>
      <c r="N6693" s="251" t="s">
        <v>17394</v>
      </c>
      <c r="O6693" s="251">
        <v>3</v>
      </c>
      <c r="Q6693" s="251" t="s">
        <v>17431</v>
      </c>
      <c r="R6693" s="251" t="s">
        <v>10028</v>
      </c>
      <c r="S6693" s="252" t="s">
        <v>3725</v>
      </c>
      <c r="T6693" s="251" t="str">
        <f t="shared" si="418"/>
        <v>I040465481150VT040</v>
      </c>
      <c r="W6693" s="251" t="str">
        <f t="shared" si="419"/>
        <v>I040465481150-VT040</v>
      </c>
    </row>
    <row r="6694" spans="1:23" x14ac:dyDescent="0.3">
      <c r="A6694" s="256" t="str">
        <f t="shared" si="417"/>
        <v>I0404654-81150VT080-00001</v>
      </c>
      <c r="B6694" s="251" t="s">
        <v>17432</v>
      </c>
      <c r="C6694" s="251" t="s">
        <v>10031</v>
      </c>
      <c r="D6694" s="251" t="s">
        <v>17428</v>
      </c>
      <c r="E6694" s="251" t="s">
        <v>16572</v>
      </c>
      <c r="F6694" s="251" t="s">
        <v>9968</v>
      </c>
      <c r="G6694" s="251" t="s">
        <v>10242</v>
      </c>
      <c r="H6694" s="251" t="s">
        <v>3429</v>
      </c>
      <c r="I6694" s="257" t="str">
        <f t="shared" si="416"/>
        <v>-00001</v>
      </c>
      <c r="J6694" s="251">
        <v>1</v>
      </c>
      <c r="K6694" s="251">
        <v>1</v>
      </c>
      <c r="M6694" s="251" t="s">
        <v>9958</v>
      </c>
      <c r="N6694" s="251" t="s">
        <v>17394</v>
      </c>
      <c r="O6694" s="251">
        <v>1</v>
      </c>
      <c r="Q6694" s="251" t="s">
        <v>17432</v>
      </c>
      <c r="R6694" s="251" t="s">
        <v>10028</v>
      </c>
      <c r="S6694" s="252" t="s">
        <v>3731</v>
      </c>
      <c r="T6694" s="251" t="str">
        <f t="shared" si="418"/>
        <v>I040465481150VT080</v>
      </c>
      <c r="W6694" s="251" t="str">
        <f t="shared" si="419"/>
        <v>I040465481150-VT080</v>
      </c>
    </row>
    <row r="6695" spans="1:23" x14ac:dyDescent="0.3">
      <c r="A6695" s="256" t="str">
        <f t="shared" si="417"/>
        <v>I0404654-81150VT100-00002</v>
      </c>
      <c r="B6695" s="251" t="s">
        <v>17433</v>
      </c>
      <c r="C6695" s="251" t="s">
        <v>10031</v>
      </c>
      <c r="D6695" s="251" t="s">
        <v>17428</v>
      </c>
      <c r="E6695" s="251" t="s">
        <v>16572</v>
      </c>
      <c r="F6695" s="251" t="s">
        <v>9970</v>
      </c>
      <c r="G6695" s="251" t="s">
        <v>4999</v>
      </c>
      <c r="H6695" s="251" t="s">
        <v>3429</v>
      </c>
      <c r="I6695" s="257" t="str">
        <f t="shared" si="416"/>
        <v>-00002</v>
      </c>
      <c r="J6695" s="251">
        <v>2</v>
      </c>
      <c r="K6695" s="251">
        <v>2</v>
      </c>
      <c r="M6695" s="251" t="s">
        <v>9958</v>
      </c>
      <c r="N6695" s="251" t="s">
        <v>17394</v>
      </c>
      <c r="O6695" s="251">
        <v>2</v>
      </c>
      <c r="Q6695" s="251" t="s">
        <v>17433</v>
      </c>
      <c r="R6695" s="251" t="s">
        <v>10028</v>
      </c>
      <c r="S6695" s="252" t="s">
        <v>3735</v>
      </c>
      <c r="T6695" s="251" t="str">
        <f t="shared" si="418"/>
        <v>I040465481150VT100</v>
      </c>
      <c r="W6695" s="251" t="str">
        <f t="shared" si="419"/>
        <v>I040465481150-VT100</v>
      </c>
    </row>
    <row r="6696" spans="1:23" x14ac:dyDescent="0.3">
      <c r="A6696" s="256" t="str">
        <f t="shared" si="417"/>
        <v>I0404654-812100K090-00001</v>
      </c>
      <c r="B6696" s="251" t="s">
        <v>17434</v>
      </c>
      <c r="C6696" s="251" t="s">
        <v>10031</v>
      </c>
      <c r="D6696" s="251" t="s">
        <v>17428</v>
      </c>
      <c r="E6696" s="251" t="s">
        <v>16572</v>
      </c>
      <c r="F6696" s="251" t="s">
        <v>9972</v>
      </c>
      <c r="G6696" s="251" t="s">
        <v>609</v>
      </c>
      <c r="H6696" s="251" t="s">
        <v>5167</v>
      </c>
      <c r="I6696" s="257" t="str">
        <f t="shared" si="416"/>
        <v>-00001</v>
      </c>
      <c r="J6696" s="251">
        <v>1</v>
      </c>
      <c r="K6696" s="251">
        <v>1</v>
      </c>
      <c r="M6696" s="251" t="s">
        <v>9993</v>
      </c>
      <c r="N6696" s="251" t="s">
        <v>17394</v>
      </c>
      <c r="O6696" s="251">
        <v>1</v>
      </c>
      <c r="Q6696" s="251" t="s">
        <v>17434</v>
      </c>
      <c r="R6696" s="251" t="s">
        <v>10028</v>
      </c>
      <c r="S6696" s="252" t="s">
        <v>608</v>
      </c>
      <c r="T6696" s="251" t="str">
        <f t="shared" si="418"/>
        <v>I0404654812100K090</v>
      </c>
      <c r="W6696" s="251" t="str">
        <f t="shared" si="419"/>
        <v>I040465481210-0K090</v>
      </c>
    </row>
    <row r="6697" spans="1:23" x14ac:dyDescent="0.3">
      <c r="A6697" s="256" t="str">
        <f t="shared" si="417"/>
        <v>I0404654-815500K080-00002</v>
      </c>
      <c r="B6697" s="251" t="s">
        <v>17435</v>
      </c>
      <c r="C6697" s="251" t="s">
        <v>10031</v>
      </c>
      <c r="D6697" s="251" t="s">
        <v>17428</v>
      </c>
      <c r="E6697" s="251" t="s">
        <v>16572</v>
      </c>
      <c r="F6697" s="251" t="s">
        <v>9974</v>
      </c>
      <c r="G6697" s="251" t="s">
        <v>151</v>
      </c>
      <c r="H6697" s="251" t="s">
        <v>5045</v>
      </c>
      <c r="I6697" s="257" t="str">
        <f t="shared" si="416"/>
        <v>-00002</v>
      </c>
      <c r="J6697" s="251">
        <v>2</v>
      </c>
      <c r="K6697" s="251">
        <v>2</v>
      </c>
      <c r="M6697" s="251" t="s">
        <v>9958</v>
      </c>
      <c r="N6697" s="251" t="s">
        <v>17394</v>
      </c>
      <c r="O6697" s="251">
        <v>2</v>
      </c>
      <c r="Q6697" s="251" t="s">
        <v>17435</v>
      </c>
      <c r="R6697" s="251" t="s">
        <v>10028</v>
      </c>
      <c r="S6697" s="252" t="s">
        <v>150</v>
      </c>
      <c r="T6697" s="251" t="str">
        <f t="shared" si="418"/>
        <v>I0404654815500K080</v>
      </c>
      <c r="W6697" s="251" t="str">
        <f t="shared" si="419"/>
        <v>I040465481550-0K080</v>
      </c>
    </row>
    <row r="6698" spans="1:23" x14ac:dyDescent="0.3">
      <c r="A6698" s="256" t="str">
        <f t="shared" si="417"/>
        <v>I0404654-81550VT020-00002</v>
      </c>
      <c r="B6698" s="251" t="s">
        <v>17436</v>
      </c>
      <c r="C6698" s="251" t="s">
        <v>10031</v>
      </c>
      <c r="D6698" s="251" t="s">
        <v>17428</v>
      </c>
      <c r="E6698" s="251" t="s">
        <v>16572</v>
      </c>
      <c r="F6698" s="251" t="s">
        <v>9976</v>
      </c>
      <c r="G6698" s="251" t="s">
        <v>10057</v>
      </c>
      <c r="H6698" s="251" t="s">
        <v>5202</v>
      </c>
      <c r="I6698" s="257" t="str">
        <f t="shared" si="416"/>
        <v>-00002</v>
      </c>
      <c r="J6698" s="251">
        <v>2</v>
      </c>
      <c r="K6698" s="251">
        <v>2</v>
      </c>
      <c r="M6698" s="251" t="s">
        <v>9958</v>
      </c>
      <c r="N6698" s="251" t="s">
        <v>17394</v>
      </c>
      <c r="O6698" s="251">
        <v>2</v>
      </c>
      <c r="Q6698" s="251" t="s">
        <v>17436</v>
      </c>
      <c r="R6698" s="251" t="s">
        <v>10028</v>
      </c>
      <c r="S6698" s="252" t="s">
        <v>3737</v>
      </c>
      <c r="T6698" s="251" t="str">
        <f t="shared" si="418"/>
        <v>I040465481550VT020</v>
      </c>
      <c r="W6698" s="251" t="str">
        <f t="shared" si="419"/>
        <v>I040465481550-VT020</v>
      </c>
    </row>
    <row r="6699" spans="1:23" x14ac:dyDescent="0.3">
      <c r="A6699" s="256" t="str">
        <f t="shared" si="417"/>
        <v>I0404654-81550VT050-00001</v>
      </c>
      <c r="B6699" s="251" t="s">
        <v>17437</v>
      </c>
      <c r="C6699" s="251" t="s">
        <v>10031</v>
      </c>
      <c r="D6699" s="251" t="s">
        <v>17428</v>
      </c>
      <c r="E6699" s="251" t="s">
        <v>16572</v>
      </c>
      <c r="F6699" s="251" t="s">
        <v>9978</v>
      </c>
      <c r="G6699" s="251" t="s">
        <v>5265</v>
      </c>
      <c r="H6699" s="251" t="s">
        <v>5202</v>
      </c>
      <c r="I6699" s="257" t="str">
        <f t="shared" si="416"/>
        <v>-00001</v>
      </c>
      <c r="J6699" s="251">
        <v>1</v>
      </c>
      <c r="K6699" s="251">
        <v>1</v>
      </c>
      <c r="M6699" s="251" t="s">
        <v>9958</v>
      </c>
      <c r="N6699" s="251" t="s">
        <v>17394</v>
      </c>
      <c r="O6699" s="251">
        <v>1</v>
      </c>
      <c r="Q6699" s="251" t="s">
        <v>17437</v>
      </c>
      <c r="R6699" s="251" t="s">
        <v>10028</v>
      </c>
      <c r="S6699" s="252" t="s">
        <v>3740</v>
      </c>
      <c r="T6699" s="251" t="str">
        <f t="shared" si="418"/>
        <v>I040465481550VT050</v>
      </c>
      <c r="W6699" s="251" t="str">
        <f t="shared" si="419"/>
        <v>I040465481550-VT050</v>
      </c>
    </row>
    <row r="6700" spans="1:23" x14ac:dyDescent="0.3">
      <c r="A6700" s="256" t="str">
        <f t="shared" si="417"/>
        <v>I0404654-81551VT050-00003</v>
      </c>
      <c r="B6700" s="251" t="s">
        <v>17438</v>
      </c>
      <c r="C6700" s="251" t="s">
        <v>10031</v>
      </c>
      <c r="D6700" s="251" t="s">
        <v>17428</v>
      </c>
      <c r="E6700" s="251" t="s">
        <v>16572</v>
      </c>
      <c r="F6700" s="251" t="s">
        <v>9980</v>
      </c>
      <c r="G6700" s="251" t="s">
        <v>10062</v>
      </c>
      <c r="H6700" s="251" t="s">
        <v>3436</v>
      </c>
      <c r="I6700" s="257" t="str">
        <f t="shared" si="416"/>
        <v>-00003</v>
      </c>
      <c r="J6700" s="251">
        <v>3</v>
      </c>
      <c r="K6700" s="251">
        <v>3</v>
      </c>
      <c r="M6700" s="251" t="s">
        <v>9958</v>
      </c>
      <c r="N6700" s="251" t="s">
        <v>17394</v>
      </c>
      <c r="O6700" s="251">
        <v>3</v>
      </c>
      <c r="Q6700" s="251" t="s">
        <v>17438</v>
      </c>
      <c r="R6700" s="251" t="s">
        <v>10028</v>
      </c>
      <c r="S6700" s="252" t="s">
        <v>3763</v>
      </c>
      <c r="T6700" s="251" t="str">
        <f t="shared" si="418"/>
        <v>I040465481551VT050</v>
      </c>
      <c r="W6700" s="251" t="str">
        <f t="shared" si="419"/>
        <v>I040465481551-VT050</v>
      </c>
    </row>
    <row r="6701" spans="1:23" x14ac:dyDescent="0.3">
      <c r="A6701" s="256" t="str">
        <f t="shared" si="417"/>
        <v>I0404654-815600K080-00001</v>
      </c>
      <c r="B6701" s="251" t="s">
        <v>17439</v>
      </c>
      <c r="C6701" s="251" t="s">
        <v>10031</v>
      </c>
      <c r="D6701" s="251" t="s">
        <v>17428</v>
      </c>
      <c r="E6701" s="251" t="s">
        <v>16572</v>
      </c>
      <c r="F6701" s="251" t="s">
        <v>9982</v>
      </c>
      <c r="G6701" s="251" t="s">
        <v>164</v>
      </c>
      <c r="H6701" s="251" t="s">
        <v>5047</v>
      </c>
      <c r="I6701" s="257" t="str">
        <f t="shared" si="416"/>
        <v>-00001</v>
      </c>
      <c r="J6701" s="251">
        <v>1</v>
      </c>
      <c r="K6701" s="251">
        <v>1</v>
      </c>
      <c r="M6701" s="251" t="s">
        <v>9958</v>
      </c>
      <c r="N6701" s="251" t="s">
        <v>17394</v>
      </c>
      <c r="O6701" s="251">
        <v>1</v>
      </c>
      <c r="Q6701" s="251" t="s">
        <v>17439</v>
      </c>
      <c r="R6701" s="251" t="s">
        <v>10028</v>
      </c>
      <c r="S6701" s="252" t="s">
        <v>163</v>
      </c>
      <c r="T6701" s="251" t="str">
        <f t="shared" si="418"/>
        <v>I0404654815600K080</v>
      </c>
      <c r="W6701" s="251" t="str">
        <f t="shared" si="419"/>
        <v>I040465481560-0K080</v>
      </c>
    </row>
    <row r="6702" spans="1:23" x14ac:dyDescent="0.3">
      <c r="A6702" s="256" t="str">
        <f t="shared" si="417"/>
        <v>I0404654-81560VT020-00002</v>
      </c>
      <c r="B6702" s="251" t="s">
        <v>17440</v>
      </c>
      <c r="C6702" s="251" t="s">
        <v>10031</v>
      </c>
      <c r="D6702" s="251" t="s">
        <v>17428</v>
      </c>
      <c r="E6702" s="251" t="s">
        <v>16572</v>
      </c>
      <c r="F6702" s="251" t="s">
        <v>9984</v>
      </c>
      <c r="G6702" s="251" t="s">
        <v>10065</v>
      </c>
      <c r="H6702" s="251" t="s">
        <v>5204</v>
      </c>
      <c r="I6702" s="257" t="str">
        <f t="shared" si="416"/>
        <v>-00002</v>
      </c>
      <c r="J6702" s="251">
        <v>2</v>
      </c>
      <c r="K6702" s="251">
        <v>2</v>
      </c>
      <c r="M6702" s="251" t="s">
        <v>9958</v>
      </c>
      <c r="N6702" s="251" t="s">
        <v>17394</v>
      </c>
      <c r="O6702" s="251">
        <v>2</v>
      </c>
      <c r="Q6702" s="251" t="s">
        <v>17440</v>
      </c>
      <c r="R6702" s="251" t="s">
        <v>10028</v>
      </c>
      <c r="S6702" s="252" t="s">
        <v>3743</v>
      </c>
      <c r="T6702" s="251" t="str">
        <f t="shared" si="418"/>
        <v>I040465481560VT020</v>
      </c>
      <c r="W6702" s="251" t="str">
        <f t="shared" si="419"/>
        <v>I040465481560-VT020</v>
      </c>
    </row>
    <row r="6703" spans="1:23" x14ac:dyDescent="0.3">
      <c r="A6703" s="256" t="str">
        <f t="shared" si="417"/>
        <v>I0404654-81560VT050-00003</v>
      </c>
      <c r="B6703" s="251" t="s">
        <v>17441</v>
      </c>
      <c r="C6703" s="251" t="s">
        <v>10031</v>
      </c>
      <c r="D6703" s="251" t="s">
        <v>17428</v>
      </c>
      <c r="E6703" s="251" t="s">
        <v>16572</v>
      </c>
      <c r="F6703" s="251" t="s">
        <v>9986</v>
      </c>
      <c r="G6703" s="251" t="s">
        <v>10067</v>
      </c>
      <c r="H6703" s="251" t="s">
        <v>5204</v>
      </c>
      <c r="I6703" s="257" t="str">
        <f t="shared" si="416"/>
        <v>-00003</v>
      </c>
      <c r="J6703" s="251">
        <v>3</v>
      </c>
      <c r="K6703" s="251">
        <v>3</v>
      </c>
      <c r="M6703" s="251" t="s">
        <v>9958</v>
      </c>
      <c r="N6703" s="251" t="s">
        <v>17394</v>
      </c>
      <c r="O6703" s="251">
        <v>3</v>
      </c>
      <c r="Q6703" s="251" t="s">
        <v>17441</v>
      </c>
      <c r="R6703" s="251" t="s">
        <v>10028</v>
      </c>
      <c r="S6703" s="252" t="s">
        <v>3746</v>
      </c>
      <c r="T6703" s="251" t="str">
        <f t="shared" si="418"/>
        <v>I040465481560VT050</v>
      </c>
      <c r="W6703" s="251" t="str">
        <f t="shared" si="419"/>
        <v>I040465481560-VT050</v>
      </c>
    </row>
    <row r="6704" spans="1:23" x14ac:dyDescent="0.3">
      <c r="A6704" s="256" t="str">
        <f t="shared" si="417"/>
        <v>I0404654-81561VT020-00001</v>
      </c>
      <c r="B6704" s="251" t="s">
        <v>17442</v>
      </c>
      <c r="C6704" s="251" t="s">
        <v>10031</v>
      </c>
      <c r="D6704" s="251" t="s">
        <v>17428</v>
      </c>
      <c r="E6704" s="251" t="s">
        <v>16572</v>
      </c>
      <c r="F6704" s="251" t="s">
        <v>9988</v>
      </c>
      <c r="G6704" s="251" t="s">
        <v>10256</v>
      </c>
      <c r="H6704" s="251" t="s">
        <v>3443</v>
      </c>
      <c r="I6704" s="257" t="str">
        <f t="shared" si="416"/>
        <v>-00001</v>
      </c>
      <c r="J6704" s="251">
        <v>1</v>
      </c>
      <c r="K6704" s="251">
        <v>1</v>
      </c>
      <c r="M6704" s="251" t="s">
        <v>9958</v>
      </c>
      <c r="N6704" s="251" t="s">
        <v>17394</v>
      </c>
      <c r="O6704" s="251">
        <v>1</v>
      </c>
      <c r="Q6704" s="251" t="s">
        <v>17442</v>
      </c>
      <c r="R6704" s="251" t="s">
        <v>10028</v>
      </c>
      <c r="S6704" s="252" t="s">
        <v>3767</v>
      </c>
      <c r="T6704" s="251" t="str">
        <f t="shared" si="418"/>
        <v>I040465481561VT020</v>
      </c>
      <c r="W6704" s="251" t="str">
        <f t="shared" si="419"/>
        <v>I040465481561-VT020</v>
      </c>
    </row>
    <row r="6705" spans="1:23" x14ac:dyDescent="0.3">
      <c r="A6705" s="256" t="str">
        <f t="shared" si="417"/>
        <v>I0404654-81580VT010-00002</v>
      </c>
      <c r="B6705" s="251" t="s">
        <v>17443</v>
      </c>
      <c r="C6705" s="251" t="s">
        <v>10031</v>
      </c>
      <c r="D6705" s="251" t="s">
        <v>17428</v>
      </c>
      <c r="E6705" s="251" t="s">
        <v>16572</v>
      </c>
      <c r="F6705" s="251" t="s">
        <v>9990</v>
      </c>
      <c r="G6705" s="251" t="s">
        <v>5289</v>
      </c>
      <c r="H6705" s="251" t="s">
        <v>758</v>
      </c>
      <c r="I6705" s="257" t="str">
        <f t="shared" si="416"/>
        <v>-00002</v>
      </c>
      <c r="J6705" s="251">
        <v>2</v>
      </c>
      <c r="K6705" s="251">
        <v>2</v>
      </c>
      <c r="M6705" s="251" t="s">
        <v>9993</v>
      </c>
      <c r="N6705" s="251" t="s">
        <v>17394</v>
      </c>
      <c r="O6705" s="251">
        <v>2</v>
      </c>
      <c r="Q6705" s="251" t="s">
        <v>17443</v>
      </c>
      <c r="R6705" s="251" t="s">
        <v>10028</v>
      </c>
      <c r="S6705" s="252" t="s">
        <v>3749</v>
      </c>
      <c r="T6705" s="251" t="str">
        <f t="shared" si="418"/>
        <v>I040465481580VT010</v>
      </c>
      <c r="W6705" s="251" t="str">
        <f t="shared" si="419"/>
        <v>I040465481580-VT010</v>
      </c>
    </row>
    <row r="6706" spans="1:23" x14ac:dyDescent="0.3">
      <c r="A6706" s="256" t="str">
        <f t="shared" si="417"/>
        <v>I0404654-81580VT020-00004</v>
      </c>
      <c r="B6706" s="251" t="s">
        <v>17444</v>
      </c>
      <c r="C6706" s="251" t="s">
        <v>10031</v>
      </c>
      <c r="D6706" s="251" t="s">
        <v>17428</v>
      </c>
      <c r="E6706" s="251" t="s">
        <v>16572</v>
      </c>
      <c r="F6706" s="251" t="s">
        <v>9992</v>
      </c>
      <c r="G6706" s="251" t="s">
        <v>10071</v>
      </c>
      <c r="H6706" s="251" t="s">
        <v>758</v>
      </c>
      <c r="I6706" s="257" t="str">
        <f t="shared" si="416"/>
        <v>-00004</v>
      </c>
      <c r="J6706" s="251">
        <v>4</v>
      </c>
      <c r="K6706" s="251">
        <v>4</v>
      </c>
      <c r="M6706" s="251" t="s">
        <v>9958</v>
      </c>
      <c r="N6706" s="251" t="s">
        <v>17394</v>
      </c>
      <c r="O6706" s="251">
        <v>4</v>
      </c>
      <c r="Q6706" s="251" t="s">
        <v>17444</v>
      </c>
      <c r="R6706" s="251" t="s">
        <v>10028</v>
      </c>
      <c r="S6706" s="252" t="s">
        <v>3752</v>
      </c>
      <c r="T6706" s="251" t="str">
        <f t="shared" si="418"/>
        <v>I040465481580VT020</v>
      </c>
      <c r="W6706" s="251" t="str">
        <f t="shared" si="419"/>
        <v>I040465481580-VT020</v>
      </c>
    </row>
    <row r="6707" spans="1:23" x14ac:dyDescent="0.3">
      <c r="A6707" s="256" t="str">
        <f t="shared" si="417"/>
        <v>I0404654-81581VT010-00001</v>
      </c>
      <c r="B6707" s="251" t="s">
        <v>17445</v>
      </c>
      <c r="C6707" s="251" t="s">
        <v>10031</v>
      </c>
      <c r="D6707" s="251" t="s">
        <v>17428</v>
      </c>
      <c r="E6707" s="251" t="s">
        <v>16572</v>
      </c>
      <c r="F6707" s="251" t="s">
        <v>9995</v>
      </c>
      <c r="G6707" s="251" t="s">
        <v>5291</v>
      </c>
      <c r="H6707" s="251" t="s">
        <v>5218</v>
      </c>
      <c r="I6707" s="257" t="str">
        <f t="shared" si="416"/>
        <v>-00001</v>
      </c>
      <c r="J6707" s="251">
        <v>1</v>
      </c>
      <c r="K6707" s="251">
        <v>1</v>
      </c>
      <c r="M6707" s="251" t="s">
        <v>9993</v>
      </c>
      <c r="N6707" s="251" t="s">
        <v>17394</v>
      </c>
      <c r="O6707" s="251">
        <v>1</v>
      </c>
      <c r="Q6707" s="251" t="s">
        <v>17445</v>
      </c>
      <c r="R6707" s="251" t="s">
        <v>10028</v>
      </c>
      <c r="S6707" s="252" t="s">
        <v>3771</v>
      </c>
      <c r="T6707" s="251" t="str">
        <f t="shared" si="418"/>
        <v>I040465481581VT010</v>
      </c>
      <c r="W6707" s="251" t="str">
        <f t="shared" si="419"/>
        <v>I040465481581-VT010</v>
      </c>
    </row>
    <row r="6708" spans="1:23" x14ac:dyDescent="0.3">
      <c r="A6708" s="256" t="str">
        <f t="shared" si="417"/>
        <v>I0404654-81581VT020-00001</v>
      </c>
      <c r="B6708" s="251" t="s">
        <v>17446</v>
      </c>
      <c r="C6708" s="251" t="s">
        <v>10031</v>
      </c>
      <c r="D6708" s="251" t="s">
        <v>17428</v>
      </c>
      <c r="E6708" s="251" t="s">
        <v>16572</v>
      </c>
      <c r="F6708" s="251" t="s">
        <v>9997</v>
      </c>
      <c r="G6708" s="251" t="s">
        <v>10668</v>
      </c>
      <c r="H6708" s="251" t="s">
        <v>5218</v>
      </c>
      <c r="I6708" s="257" t="str">
        <f t="shared" si="416"/>
        <v>-00001</v>
      </c>
      <c r="J6708" s="251">
        <v>1</v>
      </c>
      <c r="K6708" s="251">
        <v>1</v>
      </c>
      <c r="M6708" s="251" t="s">
        <v>9993</v>
      </c>
      <c r="N6708" s="251" t="s">
        <v>17394</v>
      </c>
      <c r="O6708" s="251">
        <v>1</v>
      </c>
      <c r="Q6708" s="251" t="s">
        <v>17446</v>
      </c>
      <c r="R6708" s="251" t="s">
        <v>10028</v>
      </c>
      <c r="S6708" s="252" t="s">
        <v>3773</v>
      </c>
      <c r="T6708" s="251" t="str">
        <f t="shared" si="418"/>
        <v>I040465481581VT020</v>
      </c>
      <c r="W6708" s="251" t="str">
        <f t="shared" si="419"/>
        <v>I040465481581-VT020</v>
      </c>
    </row>
    <row r="6709" spans="1:23" x14ac:dyDescent="0.3">
      <c r="A6709" s="256" t="str">
        <f t="shared" si="417"/>
        <v>I0404654-81590VT010-00002</v>
      </c>
      <c r="B6709" s="251" t="s">
        <v>17447</v>
      </c>
      <c r="C6709" s="251" t="s">
        <v>10031</v>
      </c>
      <c r="D6709" s="251" t="s">
        <v>17428</v>
      </c>
      <c r="E6709" s="251" t="s">
        <v>16572</v>
      </c>
      <c r="F6709" s="251" t="s">
        <v>10000</v>
      </c>
      <c r="G6709" s="251" t="s">
        <v>10073</v>
      </c>
      <c r="H6709" s="251" t="s">
        <v>770</v>
      </c>
      <c r="I6709" s="257" t="str">
        <f t="shared" si="416"/>
        <v>-00002</v>
      </c>
      <c r="J6709" s="251">
        <v>2</v>
      </c>
      <c r="K6709" s="251">
        <v>2</v>
      </c>
      <c r="M6709" s="251" t="s">
        <v>9993</v>
      </c>
      <c r="N6709" s="251" t="s">
        <v>17394</v>
      </c>
      <c r="O6709" s="251">
        <v>2</v>
      </c>
      <c r="Q6709" s="251" t="s">
        <v>17447</v>
      </c>
      <c r="R6709" s="251" t="s">
        <v>10028</v>
      </c>
      <c r="S6709" s="252" t="s">
        <v>3755</v>
      </c>
      <c r="T6709" s="251" t="str">
        <f t="shared" si="418"/>
        <v>I040465481590VT010</v>
      </c>
      <c r="W6709" s="251" t="str">
        <f t="shared" si="419"/>
        <v>I040465481590-VT010</v>
      </c>
    </row>
    <row r="6710" spans="1:23" x14ac:dyDescent="0.3">
      <c r="A6710" s="256" t="str">
        <f t="shared" si="417"/>
        <v>I0404654-81590VT020-00004</v>
      </c>
      <c r="B6710" s="251" t="s">
        <v>17448</v>
      </c>
      <c r="C6710" s="251" t="s">
        <v>10031</v>
      </c>
      <c r="D6710" s="251" t="s">
        <v>17428</v>
      </c>
      <c r="E6710" s="251" t="s">
        <v>16572</v>
      </c>
      <c r="F6710" s="251" t="s">
        <v>10002</v>
      </c>
      <c r="G6710" s="251" t="s">
        <v>10075</v>
      </c>
      <c r="H6710" s="251" t="s">
        <v>770</v>
      </c>
      <c r="I6710" s="257" t="str">
        <f t="shared" si="416"/>
        <v>-00004</v>
      </c>
      <c r="J6710" s="251">
        <v>4</v>
      </c>
      <c r="K6710" s="251">
        <v>4</v>
      </c>
      <c r="M6710" s="251" t="s">
        <v>9958</v>
      </c>
      <c r="N6710" s="251" t="s">
        <v>17394</v>
      </c>
      <c r="O6710" s="251">
        <v>4</v>
      </c>
      <c r="Q6710" s="251" t="s">
        <v>17448</v>
      </c>
      <c r="R6710" s="251" t="s">
        <v>10028</v>
      </c>
      <c r="S6710" s="252" t="s">
        <v>3758</v>
      </c>
      <c r="T6710" s="251" t="str">
        <f t="shared" si="418"/>
        <v>I040465481590VT020</v>
      </c>
      <c r="W6710" s="251" t="str">
        <f t="shared" si="419"/>
        <v>I040465481590-VT020</v>
      </c>
    </row>
    <row r="6711" spans="1:23" x14ac:dyDescent="0.3">
      <c r="A6711" s="256" t="str">
        <f t="shared" si="417"/>
        <v>I0606443-81110BZ620-00001</v>
      </c>
      <c r="B6711" s="251" t="s">
        <v>17449</v>
      </c>
      <c r="C6711" s="251" t="s">
        <v>10077</v>
      </c>
      <c r="D6711" s="251" t="s">
        <v>17450</v>
      </c>
      <c r="E6711" s="251" t="s">
        <v>16572</v>
      </c>
      <c r="F6711" s="251" t="s">
        <v>9957</v>
      </c>
      <c r="G6711" s="251" t="s">
        <v>1193</v>
      </c>
      <c r="H6711" s="251" t="s">
        <v>3422</v>
      </c>
      <c r="I6711" s="257" t="str">
        <f t="shared" si="416"/>
        <v>-00001</v>
      </c>
      <c r="J6711" s="251">
        <v>1</v>
      </c>
      <c r="K6711" s="251">
        <v>1</v>
      </c>
      <c r="M6711" s="251" t="s">
        <v>9958</v>
      </c>
      <c r="N6711" s="251" t="s">
        <v>15610</v>
      </c>
      <c r="O6711" s="251">
        <v>1</v>
      </c>
      <c r="Q6711" s="251" t="s">
        <v>17449</v>
      </c>
      <c r="R6711" s="251" t="s">
        <v>9960</v>
      </c>
      <c r="S6711" s="252" t="s">
        <v>1192</v>
      </c>
      <c r="T6711" s="251" t="str">
        <f t="shared" si="418"/>
        <v>I060644381110BZ620</v>
      </c>
      <c r="W6711" s="251" t="str">
        <f t="shared" si="419"/>
        <v>I060644381110-BZ620</v>
      </c>
    </row>
    <row r="6712" spans="1:23" x14ac:dyDescent="0.3">
      <c r="A6712" s="256" t="str">
        <f t="shared" si="417"/>
        <v>I0606443-81130BZ200-00002</v>
      </c>
      <c r="B6712" s="251" t="s">
        <v>17451</v>
      </c>
      <c r="C6712" s="251" t="s">
        <v>10077</v>
      </c>
      <c r="D6712" s="251" t="s">
        <v>17450</v>
      </c>
      <c r="E6712" s="251" t="s">
        <v>16572</v>
      </c>
      <c r="F6712" s="251" t="s">
        <v>9962</v>
      </c>
      <c r="G6712" s="251" t="s">
        <v>1087</v>
      </c>
      <c r="H6712" s="251" t="s">
        <v>10791</v>
      </c>
      <c r="I6712" s="257" t="str">
        <f t="shared" si="416"/>
        <v>-00002</v>
      </c>
      <c r="J6712" s="251">
        <v>2</v>
      </c>
      <c r="K6712" s="251">
        <v>2</v>
      </c>
      <c r="M6712" s="251" t="s">
        <v>9958</v>
      </c>
      <c r="N6712" s="251" t="s">
        <v>15610</v>
      </c>
      <c r="O6712" s="251">
        <v>2</v>
      </c>
      <c r="Q6712" s="251" t="s">
        <v>17451</v>
      </c>
      <c r="R6712" s="251" t="s">
        <v>9960</v>
      </c>
      <c r="S6712" s="252" t="s">
        <v>1086</v>
      </c>
      <c r="T6712" s="251" t="str">
        <f t="shared" si="418"/>
        <v>I060644381130BZ200</v>
      </c>
      <c r="W6712" s="251" t="str">
        <f t="shared" si="419"/>
        <v>I060644381130-BZ200</v>
      </c>
    </row>
    <row r="6713" spans="1:23" x14ac:dyDescent="0.3">
      <c r="A6713" s="256" t="str">
        <f t="shared" si="417"/>
        <v>I0606443-81130BZ620-00008</v>
      </c>
      <c r="B6713" s="251" t="s">
        <v>17452</v>
      </c>
      <c r="C6713" s="251" t="s">
        <v>10077</v>
      </c>
      <c r="D6713" s="251" t="s">
        <v>17450</v>
      </c>
      <c r="E6713" s="251" t="s">
        <v>16572</v>
      </c>
      <c r="F6713" s="251" t="s">
        <v>9964</v>
      </c>
      <c r="G6713" s="251" t="s">
        <v>1198</v>
      </c>
      <c r="H6713" s="251" t="s">
        <v>5101</v>
      </c>
      <c r="I6713" s="257" t="str">
        <f t="shared" si="416"/>
        <v>-00008</v>
      </c>
      <c r="J6713" s="251">
        <v>8</v>
      </c>
      <c r="K6713" s="251">
        <v>8</v>
      </c>
      <c r="M6713" s="251" t="s">
        <v>9958</v>
      </c>
      <c r="N6713" s="251" t="s">
        <v>15610</v>
      </c>
      <c r="O6713" s="251">
        <v>8</v>
      </c>
      <c r="Q6713" s="251" t="s">
        <v>17452</v>
      </c>
      <c r="R6713" s="251" t="s">
        <v>9960</v>
      </c>
      <c r="S6713" s="252" t="s">
        <v>1197</v>
      </c>
      <c r="T6713" s="251" t="str">
        <f t="shared" si="418"/>
        <v>I060644381130BZ620</v>
      </c>
      <c r="W6713" s="251" t="str">
        <f t="shared" si="419"/>
        <v>I060644381130-BZ620</v>
      </c>
    </row>
    <row r="6714" spans="1:23" x14ac:dyDescent="0.3">
      <c r="A6714" s="256" t="str">
        <f t="shared" si="417"/>
        <v>I0606443-81150BZ620-00003</v>
      </c>
      <c r="B6714" s="251" t="s">
        <v>17453</v>
      </c>
      <c r="C6714" s="251" t="s">
        <v>10077</v>
      </c>
      <c r="D6714" s="251" t="s">
        <v>17450</v>
      </c>
      <c r="E6714" s="251" t="s">
        <v>16572</v>
      </c>
      <c r="F6714" s="251" t="s">
        <v>9966</v>
      </c>
      <c r="G6714" s="251" t="s">
        <v>1203</v>
      </c>
      <c r="H6714" s="251" t="s">
        <v>3429</v>
      </c>
      <c r="I6714" s="257" t="str">
        <f t="shared" si="416"/>
        <v>-00003</v>
      </c>
      <c r="J6714" s="251">
        <v>3</v>
      </c>
      <c r="K6714" s="251">
        <v>3</v>
      </c>
      <c r="M6714" s="251" t="s">
        <v>9958</v>
      </c>
      <c r="N6714" s="251" t="s">
        <v>15610</v>
      </c>
      <c r="O6714" s="251">
        <v>3</v>
      </c>
      <c r="Q6714" s="251" t="s">
        <v>17453</v>
      </c>
      <c r="R6714" s="251" t="s">
        <v>9960</v>
      </c>
      <c r="S6714" s="252" t="s">
        <v>1202</v>
      </c>
      <c r="T6714" s="251" t="str">
        <f t="shared" si="418"/>
        <v>I060644381150BZ620</v>
      </c>
      <c r="W6714" s="251" t="str">
        <f t="shared" si="419"/>
        <v>I060644381150-BZ620</v>
      </c>
    </row>
    <row r="6715" spans="1:23" x14ac:dyDescent="0.3">
      <c r="A6715" s="256" t="str">
        <f t="shared" si="417"/>
        <v>I0606443-81170BZ620-00011</v>
      </c>
      <c r="B6715" s="251" t="s">
        <v>17454</v>
      </c>
      <c r="C6715" s="251" t="s">
        <v>10077</v>
      </c>
      <c r="D6715" s="251" t="s">
        <v>17450</v>
      </c>
      <c r="E6715" s="251" t="s">
        <v>16572</v>
      </c>
      <c r="F6715" s="251" t="s">
        <v>9968</v>
      </c>
      <c r="G6715" s="251" t="s">
        <v>1208</v>
      </c>
      <c r="H6715" s="251" t="s">
        <v>5102</v>
      </c>
      <c r="I6715" s="257" t="str">
        <f t="shared" si="416"/>
        <v>-00011</v>
      </c>
      <c r="J6715" s="251">
        <v>11</v>
      </c>
      <c r="K6715" s="251">
        <v>11</v>
      </c>
      <c r="M6715" s="251" t="s">
        <v>9958</v>
      </c>
      <c r="N6715" s="251" t="s">
        <v>15610</v>
      </c>
      <c r="O6715" s="251">
        <v>11</v>
      </c>
      <c r="Q6715" s="251" t="s">
        <v>17454</v>
      </c>
      <c r="R6715" s="251" t="s">
        <v>9960</v>
      </c>
      <c r="S6715" s="252" t="s">
        <v>1207</v>
      </c>
      <c r="T6715" s="251" t="str">
        <f t="shared" si="418"/>
        <v>I060644381170BZ620</v>
      </c>
      <c r="W6715" s="251" t="str">
        <f t="shared" si="419"/>
        <v>I060644381170-BZ620</v>
      </c>
    </row>
    <row r="6716" spans="1:23" x14ac:dyDescent="0.3">
      <c r="A6716" s="256" t="str">
        <f t="shared" si="417"/>
        <v>I0606443-81179BZ050-00003</v>
      </c>
      <c r="B6716" s="251" t="s">
        <v>17455</v>
      </c>
      <c r="C6716" s="251" t="s">
        <v>10077</v>
      </c>
      <c r="D6716" s="251" t="s">
        <v>17450</v>
      </c>
      <c r="E6716" s="251" t="s">
        <v>16572</v>
      </c>
      <c r="F6716" s="251" t="s">
        <v>9970</v>
      </c>
      <c r="G6716" s="251" t="s">
        <v>1612</v>
      </c>
      <c r="H6716" s="251" t="s">
        <v>1584</v>
      </c>
      <c r="I6716" s="257" t="str">
        <f t="shared" si="416"/>
        <v>-00003</v>
      </c>
      <c r="J6716" s="251">
        <v>3</v>
      </c>
      <c r="K6716" s="251">
        <v>3</v>
      </c>
      <c r="M6716" s="251" t="s">
        <v>10007</v>
      </c>
      <c r="N6716" s="251" t="s">
        <v>15610</v>
      </c>
      <c r="O6716" s="251">
        <v>3</v>
      </c>
      <c r="Q6716" s="251" t="s">
        <v>17455</v>
      </c>
      <c r="R6716" s="251" t="s">
        <v>9960</v>
      </c>
      <c r="S6716" s="252" t="s">
        <v>1611</v>
      </c>
      <c r="T6716" s="251" t="str">
        <f t="shared" si="418"/>
        <v>I060644381179BZ050</v>
      </c>
      <c r="W6716" s="251" t="str">
        <f t="shared" si="419"/>
        <v>I060644381179-BZ050</v>
      </c>
    </row>
    <row r="6717" spans="1:23" x14ac:dyDescent="0.3">
      <c r="A6717" s="256" t="str">
        <f t="shared" si="417"/>
        <v>I0606443-81550BZ220-00003</v>
      </c>
      <c r="B6717" s="251" t="s">
        <v>17456</v>
      </c>
      <c r="C6717" s="251" t="s">
        <v>10077</v>
      </c>
      <c r="D6717" s="251" t="s">
        <v>17450</v>
      </c>
      <c r="E6717" s="251" t="s">
        <v>16572</v>
      </c>
      <c r="F6717" s="251" t="s">
        <v>9972</v>
      </c>
      <c r="G6717" s="251" t="s">
        <v>1364</v>
      </c>
      <c r="H6717" s="251" t="s">
        <v>5202</v>
      </c>
      <c r="I6717" s="257" t="str">
        <f t="shared" si="416"/>
        <v>-00003</v>
      </c>
      <c r="J6717" s="251">
        <v>3</v>
      </c>
      <c r="K6717" s="251">
        <v>3</v>
      </c>
      <c r="M6717" s="251" t="s">
        <v>9958</v>
      </c>
      <c r="N6717" s="251" t="s">
        <v>15610</v>
      </c>
      <c r="O6717" s="251">
        <v>3</v>
      </c>
      <c r="Q6717" s="251" t="s">
        <v>17456</v>
      </c>
      <c r="R6717" s="251" t="s">
        <v>9960</v>
      </c>
      <c r="S6717" s="252" t="s">
        <v>1363</v>
      </c>
      <c r="T6717" s="251" t="str">
        <f t="shared" si="418"/>
        <v>I060644381550BZ220</v>
      </c>
      <c r="W6717" s="251" t="str">
        <f t="shared" si="419"/>
        <v>I060644381550-BZ220</v>
      </c>
    </row>
    <row r="6718" spans="1:23" x14ac:dyDescent="0.3">
      <c r="A6718" s="256" t="str">
        <f t="shared" si="417"/>
        <v>I0606443-81550BZ490-00003</v>
      </c>
      <c r="B6718" s="251" t="s">
        <v>17457</v>
      </c>
      <c r="C6718" s="251" t="s">
        <v>10077</v>
      </c>
      <c r="D6718" s="251" t="s">
        <v>17450</v>
      </c>
      <c r="E6718" s="251" t="s">
        <v>16572</v>
      </c>
      <c r="F6718" s="251" t="s">
        <v>9974</v>
      </c>
      <c r="G6718" s="251" t="s">
        <v>1409</v>
      </c>
      <c r="H6718" s="251" t="s">
        <v>5202</v>
      </c>
      <c r="I6718" s="257" t="str">
        <f t="shared" si="416"/>
        <v>-00003</v>
      </c>
      <c r="J6718" s="251">
        <v>3</v>
      </c>
      <c r="K6718" s="251">
        <v>3</v>
      </c>
      <c r="M6718" s="251" t="s">
        <v>9958</v>
      </c>
      <c r="N6718" s="251" t="s">
        <v>15610</v>
      </c>
      <c r="O6718" s="251">
        <v>3</v>
      </c>
      <c r="Q6718" s="251" t="s">
        <v>17457</v>
      </c>
      <c r="R6718" s="251" t="s">
        <v>9960</v>
      </c>
      <c r="S6718" s="252" t="s">
        <v>1408</v>
      </c>
      <c r="T6718" s="251" t="str">
        <f t="shared" si="418"/>
        <v>I060644381550BZ490</v>
      </c>
      <c r="W6718" s="251" t="str">
        <f t="shared" si="419"/>
        <v>I060644381550-BZ490</v>
      </c>
    </row>
    <row r="6719" spans="1:23" x14ac:dyDescent="0.3">
      <c r="A6719" s="256" t="str">
        <f t="shared" si="417"/>
        <v>I0606443-81551BZ150-00004</v>
      </c>
      <c r="B6719" s="251" t="s">
        <v>17458</v>
      </c>
      <c r="C6719" s="251" t="s">
        <v>10077</v>
      </c>
      <c r="D6719" s="251" t="s">
        <v>17450</v>
      </c>
      <c r="E6719" s="251" t="s">
        <v>16572</v>
      </c>
      <c r="F6719" s="251" t="s">
        <v>9976</v>
      </c>
      <c r="G6719" s="251" t="s">
        <v>1351</v>
      </c>
      <c r="H6719" s="251" t="s">
        <v>3436</v>
      </c>
      <c r="I6719" s="257" t="str">
        <f t="shared" si="416"/>
        <v>-00004</v>
      </c>
      <c r="J6719" s="251">
        <v>4</v>
      </c>
      <c r="K6719" s="251">
        <v>4</v>
      </c>
      <c r="M6719" s="251" t="s">
        <v>9958</v>
      </c>
      <c r="N6719" s="251" t="s">
        <v>15610</v>
      </c>
      <c r="O6719" s="251">
        <v>4</v>
      </c>
      <c r="Q6719" s="251" t="s">
        <v>17458</v>
      </c>
      <c r="R6719" s="251" t="s">
        <v>9960</v>
      </c>
      <c r="S6719" s="252" t="s">
        <v>1350</v>
      </c>
      <c r="T6719" s="251" t="str">
        <f t="shared" si="418"/>
        <v>I060644381551BZ150</v>
      </c>
      <c r="W6719" s="251" t="str">
        <f t="shared" si="419"/>
        <v>I060644381551-BZ150</v>
      </c>
    </row>
    <row r="6720" spans="1:23" x14ac:dyDescent="0.3">
      <c r="A6720" s="256" t="str">
        <f t="shared" si="417"/>
        <v>I0606443-81551BZ240-00001</v>
      </c>
      <c r="B6720" s="251" t="s">
        <v>17459</v>
      </c>
      <c r="C6720" s="251" t="s">
        <v>10077</v>
      </c>
      <c r="D6720" s="251" t="s">
        <v>17450</v>
      </c>
      <c r="E6720" s="251" t="s">
        <v>16572</v>
      </c>
      <c r="F6720" s="251" t="s">
        <v>9978</v>
      </c>
      <c r="G6720" s="251" t="s">
        <v>1373</v>
      </c>
      <c r="H6720" s="251" t="s">
        <v>3436</v>
      </c>
      <c r="I6720" s="257" t="str">
        <f t="shared" si="416"/>
        <v>-00001</v>
      </c>
      <c r="J6720" s="251">
        <v>1</v>
      </c>
      <c r="K6720" s="251">
        <v>1</v>
      </c>
      <c r="M6720" s="251" t="s">
        <v>9958</v>
      </c>
      <c r="N6720" s="251" t="s">
        <v>15610</v>
      </c>
      <c r="O6720" s="251">
        <v>1</v>
      </c>
      <c r="Q6720" s="251" t="s">
        <v>17459</v>
      </c>
      <c r="R6720" s="251" t="s">
        <v>9960</v>
      </c>
      <c r="S6720" s="252" t="s">
        <v>1372</v>
      </c>
      <c r="T6720" s="251" t="str">
        <f t="shared" si="418"/>
        <v>I060644381551BZ240</v>
      </c>
      <c r="W6720" s="251" t="str">
        <f t="shared" si="419"/>
        <v>I060644381551-BZ240</v>
      </c>
    </row>
    <row r="6721" spans="1:23" x14ac:dyDescent="0.3">
      <c r="A6721" s="256" t="str">
        <f t="shared" si="417"/>
        <v>I0606443-81551BZ320-00001</v>
      </c>
      <c r="B6721" s="251" t="s">
        <v>17460</v>
      </c>
      <c r="C6721" s="251" t="s">
        <v>10077</v>
      </c>
      <c r="D6721" s="251" t="s">
        <v>17450</v>
      </c>
      <c r="E6721" s="251" t="s">
        <v>16572</v>
      </c>
      <c r="F6721" s="251" t="s">
        <v>9980</v>
      </c>
      <c r="G6721" s="251" t="s">
        <v>1418</v>
      </c>
      <c r="H6721" s="251" t="s">
        <v>3436</v>
      </c>
      <c r="I6721" s="257" t="str">
        <f t="shared" si="416"/>
        <v>-00001</v>
      </c>
      <c r="J6721" s="251">
        <v>1</v>
      </c>
      <c r="K6721" s="251">
        <v>1</v>
      </c>
      <c r="M6721" s="251" t="s">
        <v>9958</v>
      </c>
      <c r="N6721" s="251" t="s">
        <v>15610</v>
      </c>
      <c r="O6721" s="251">
        <v>1</v>
      </c>
      <c r="Q6721" s="251" t="s">
        <v>17460</v>
      </c>
      <c r="R6721" s="251" t="s">
        <v>9960</v>
      </c>
      <c r="S6721" s="252" t="s">
        <v>1417</v>
      </c>
      <c r="T6721" s="251" t="str">
        <f t="shared" si="418"/>
        <v>I060644381551BZ320</v>
      </c>
      <c r="W6721" s="251" t="str">
        <f t="shared" si="419"/>
        <v>I060644381551-BZ320</v>
      </c>
    </row>
    <row r="6722" spans="1:23" x14ac:dyDescent="0.3">
      <c r="A6722" s="256" t="str">
        <f t="shared" si="417"/>
        <v>I0606443-81560BZ220-00001</v>
      </c>
      <c r="B6722" s="251" t="s">
        <v>17461</v>
      </c>
      <c r="C6722" s="251" t="s">
        <v>10077</v>
      </c>
      <c r="D6722" s="251" t="s">
        <v>17450</v>
      </c>
      <c r="E6722" s="251" t="s">
        <v>16572</v>
      </c>
      <c r="F6722" s="251" t="s">
        <v>9982</v>
      </c>
      <c r="G6722" s="251" t="s">
        <v>1378</v>
      </c>
      <c r="H6722" s="251" t="s">
        <v>5204</v>
      </c>
      <c r="I6722" s="257" t="str">
        <f t="shared" si="416"/>
        <v>-00001</v>
      </c>
      <c r="J6722" s="251">
        <v>1</v>
      </c>
      <c r="K6722" s="251">
        <v>1</v>
      </c>
      <c r="M6722" s="251" t="s">
        <v>9958</v>
      </c>
      <c r="N6722" s="251" t="s">
        <v>15610</v>
      </c>
      <c r="O6722" s="251">
        <v>1</v>
      </c>
      <c r="Q6722" s="251" t="s">
        <v>17461</v>
      </c>
      <c r="R6722" s="251" t="s">
        <v>9960</v>
      </c>
      <c r="S6722" s="252" t="s">
        <v>1377</v>
      </c>
      <c r="T6722" s="251" t="str">
        <f t="shared" si="418"/>
        <v>I060644381560BZ220</v>
      </c>
      <c r="W6722" s="251" t="str">
        <f t="shared" si="419"/>
        <v>I060644381560-BZ220</v>
      </c>
    </row>
    <row r="6723" spans="1:23" x14ac:dyDescent="0.3">
      <c r="A6723" s="256" t="str">
        <f t="shared" si="417"/>
        <v>I0606443-81560BZ490-00001</v>
      </c>
      <c r="B6723" s="251" t="s">
        <v>17462</v>
      </c>
      <c r="C6723" s="251" t="s">
        <v>10077</v>
      </c>
      <c r="D6723" s="251" t="s">
        <v>17450</v>
      </c>
      <c r="E6723" s="251" t="s">
        <v>16572</v>
      </c>
      <c r="F6723" s="251" t="s">
        <v>9984</v>
      </c>
      <c r="G6723" s="251" t="s">
        <v>1423</v>
      </c>
      <c r="H6723" s="251" t="s">
        <v>5204</v>
      </c>
      <c r="I6723" s="257" t="str">
        <f t="shared" si="416"/>
        <v>-00001</v>
      </c>
      <c r="J6723" s="251">
        <v>1</v>
      </c>
      <c r="K6723" s="251">
        <v>1</v>
      </c>
      <c r="M6723" s="251" t="s">
        <v>9958</v>
      </c>
      <c r="N6723" s="251" t="s">
        <v>15610</v>
      </c>
      <c r="O6723" s="251">
        <v>1</v>
      </c>
      <c r="Q6723" s="251" t="s">
        <v>17462</v>
      </c>
      <c r="R6723" s="251" t="s">
        <v>9960</v>
      </c>
      <c r="S6723" s="252" t="s">
        <v>1422</v>
      </c>
      <c r="T6723" s="251" t="str">
        <f t="shared" si="418"/>
        <v>I060644381560BZ490</v>
      </c>
      <c r="W6723" s="251" t="str">
        <f t="shared" si="419"/>
        <v>I060644381560-BZ490</v>
      </c>
    </row>
    <row r="6724" spans="1:23" x14ac:dyDescent="0.3">
      <c r="A6724" s="256" t="str">
        <f t="shared" si="417"/>
        <v>I0606443-81561BZ240-00001</v>
      </c>
      <c r="B6724" s="251" t="s">
        <v>17463</v>
      </c>
      <c r="C6724" s="251" t="s">
        <v>10077</v>
      </c>
      <c r="D6724" s="251" t="s">
        <v>17450</v>
      </c>
      <c r="E6724" s="251" t="s">
        <v>16572</v>
      </c>
      <c r="F6724" s="251" t="s">
        <v>9986</v>
      </c>
      <c r="G6724" s="251" t="s">
        <v>1387</v>
      </c>
      <c r="H6724" s="251" t="s">
        <v>3443</v>
      </c>
      <c r="I6724" s="257" t="str">
        <f t="shared" si="416"/>
        <v>-00001</v>
      </c>
      <c r="J6724" s="251">
        <v>1</v>
      </c>
      <c r="K6724" s="251">
        <v>1</v>
      </c>
      <c r="M6724" s="251" t="s">
        <v>9958</v>
      </c>
      <c r="N6724" s="251" t="s">
        <v>15610</v>
      </c>
      <c r="O6724" s="251">
        <v>1</v>
      </c>
      <c r="Q6724" s="251" t="s">
        <v>17463</v>
      </c>
      <c r="R6724" s="251" t="s">
        <v>9960</v>
      </c>
      <c r="S6724" s="252" t="s">
        <v>1386</v>
      </c>
      <c r="T6724" s="251" t="str">
        <f t="shared" si="418"/>
        <v>I060644381561BZ240</v>
      </c>
      <c r="W6724" s="251" t="str">
        <f t="shared" si="419"/>
        <v>I060644381561-BZ240</v>
      </c>
    </row>
    <row r="6725" spans="1:23" x14ac:dyDescent="0.3">
      <c r="A6725" s="256" t="str">
        <f t="shared" si="417"/>
        <v>I0606443-81561BZ320-00004</v>
      </c>
      <c r="B6725" s="251" t="s">
        <v>17464</v>
      </c>
      <c r="C6725" s="251" t="s">
        <v>10077</v>
      </c>
      <c r="D6725" s="251" t="s">
        <v>17450</v>
      </c>
      <c r="E6725" s="251" t="s">
        <v>16572</v>
      </c>
      <c r="F6725" s="251" t="s">
        <v>9988</v>
      </c>
      <c r="G6725" s="251" t="s">
        <v>1428</v>
      </c>
      <c r="H6725" s="251" t="s">
        <v>3443</v>
      </c>
      <c r="I6725" s="257" t="str">
        <f t="shared" si="416"/>
        <v>-00004</v>
      </c>
      <c r="J6725" s="251">
        <v>4</v>
      </c>
      <c r="K6725" s="251">
        <v>4</v>
      </c>
      <c r="M6725" s="251" t="s">
        <v>9958</v>
      </c>
      <c r="N6725" s="251" t="s">
        <v>15610</v>
      </c>
      <c r="O6725" s="251">
        <v>4</v>
      </c>
      <c r="Q6725" s="251" t="s">
        <v>17464</v>
      </c>
      <c r="R6725" s="251" t="s">
        <v>9960</v>
      </c>
      <c r="S6725" s="252" t="s">
        <v>1427</v>
      </c>
      <c r="T6725" s="251" t="str">
        <f t="shared" si="418"/>
        <v>I060644381561BZ320</v>
      </c>
      <c r="W6725" s="251" t="str">
        <f t="shared" si="419"/>
        <v>I060644381561-BZ320</v>
      </c>
    </row>
    <row r="6726" spans="1:23" x14ac:dyDescent="0.3">
      <c r="A6726" s="256" t="str">
        <f t="shared" si="417"/>
        <v>I0606443-81590BZ041-00001</v>
      </c>
      <c r="B6726" s="251" t="s">
        <v>17465</v>
      </c>
      <c r="C6726" s="251" t="s">
        <v>10077</v>
      </c>
      <c r="D6726" s="251" t="s">
        <v>17450</v>
      </c>
      <c r="E6726" s="251" t="s">
        <v>16572</v>
      </c>
      <c r="F6726" s="251" t="s">
        <v>9990</v>
      </c>
      <c r="G6726" s="251" t="s">
        <v>5181</v>
      </c>
      <c r="H6726" s="251" t="s">
        <v>770</v>
      </c>
      <c r="I6726" s="257" t="str">
        <f t="shared" ref="I6726:I6789" si="420">+IF(AND(O6726&lt;10),$B$2&amp;O6726,IF(AND(O6726&gt;9,O6726&lt;=99),$B$3&amp;O6726,IF(AND(O6726&gt;99,L95683&lt;1000),$B$4&amp;O6726,IF(AND(O6726&gt;999),$B$5&amp;7))))</f>
        <v>-00001</v>
      </c>
      <c r="J6726" s="251">
        <v>1</v>
      </c>
      <c r="K6726" s="251">
        <v>1</v>
      </c>
      <c r="M6726" s="251" t="s">
        <v>9993</v>
      </c>
      <c r="N6726" s="251" t="s">
        <v>15610</v>
      </c>
      <c r="O6726" s="251">
        <v>1</v>
      </c>
      <c r="Q6726" s="251" t="s">
        <v>17465</v>
      </c>
      <c r="R6726" s="251" t="s">
        <v>9960</v>
      </c>
      <c r="S6726" s="252" t="s">
        <v>8701</v>
      </c>
      <c r="T6726" s="251" t="str">
        <f t="shared" si="418"/>
        <v>I060644381590BZ041</v>
      </c>
      <c r="W6726" s="251" t="str">
        <f t="shared" si="419"/>
        <v>I060644381590-BZ041</v>
      </c>
    </row>
    <row r="6727" spans="1:23" x14ac:dyDescent="0.3">
      <c r="A6727" s="256" t="str">
        <f t="shared" si="417"/>
        <v>I0606443-9004951143-00005</v>
      </c>
      <c r="B6727" s="251" t="s">
        <v>17466</v>
      </c>
      <c r="C6727" s="251" t="s">
        <v>10077</v>
      </c>
      <c r="D6727" s="251" t="s">
        <v>17450</v>
      </c>
      <c r="E6727" s="251" t="s">
        <v>16572</v>
      </c>
      <c r="F6727" s="251" t="s">
        <v>9992</v>
      </c>
      <c r="G6727" s="251" t="s">
        <v>1567</v>
      </c>
      <c r="H6727" s="251" t="s">
        <v>3393</v>
      </c>
      <c r="I6727" s="257" t="str">
        <f t="shared" si="420"/>
        <v>-00005</v>
      </c>
      <c r="J6727" s="251">
        <v>5</v>
      </c>
      <c r="K6727" s="251">
        <v>5</v>
      </c>
      <c r="M6727" s="251" t="s">
        <v>10007</v>
      </c>
      <c r="N6727" s="251" t="s">
        <v>15610</v>
      </c>
      <c r="O6727" s="251">
        <v>5</v>
      </c>
      <c r="Q6727" s="251" t="s">
        <v>17466</v>
      </c>
      <c r="R6727" s="251" t="s">
        <v>9960</v>
      </c>
      <c r="S6727" s="252">
        <v>9004951143</v>
      </c>
      <c r="T6727" s="251" t="str">
        <f t="shared" si="418"/>
        <v>I06064439004951143</v>
      </c>
      <c r="W6727" s="251" t="str">
        <f t="shared" si="419"/>
        <v>I060644390049-51143</v>
      </c>
    </row>
    <row r="6728" spans="1:23" x14ac:dyDescent="0.3">
      <c r="A6728" s="256" t="str">
        <f t="shared" ref="A6728:A6791" si="421">D6728&amp;$A$6&amp;S6728&amp;I6728</f>
        <v>I0606443-9004A81005-00002</v>
      </c>
      <c r="B6728" s="251" t="s">
        <v>17467</v>
      </c>
      <c r="C6728" s="251" t="s">
        <v>10077</v>
      </c>
      <c r="D6728" s="251" t="s">
        <v>17450</v>
      </c>
      <c r="E6728" s="251" t="s">
        <v>16572</v>
      </c>
      <c r="F6728" s="251" t="s">
        <v>9995</v>
      </c>
      <c r="G6728" s="251" t="s">
        <v>1566</v>
      </c>
      <c r="H6728" s="251" t="s">
        <v>3393</v>
      </c>
      <c r="I6728" s="257" t="str">
        <f t="shared" si="420"/>
        <v>-00002</v>
      </c>
      <c r="J6728" s="251">
        <v>2</v>
      </c>
      <c r="K6728" s="251">
        <v>2</v>
      </c>
      <c r="M6728" s="251" t="s">
        <v>10007</v>
      </c>
      <c r="N6728" s="251" t="s">
        <v>15610</v>
      </c>
      <c r="O6728" s="251">
        <v>2</v>
      </c>
      <c r="Q6728" s="251" t="s">
        <v>17467</v>
      </c>
      <c r="R6728" s="251" t="s">
        <v>9960</v>
      </c>
      <c r="S6728" s="252" t="s">
        <v>1565</v>
      </c>
      <c r="T6728" s="251" t="str">
        <f t="shared" si="418"/>
        <v>I06064439004A81005</v>
      </c>
      <c r="W6728" s="251" t="str">
        <f t="shared" si="419"/>
        <v>I06064439004A-81005</v>
      </c>
    </row>
    <row r="6729" spans="1:23" x14ac:dyDescent="0.3">
      <c r="A6729" s="256" t="str">
        <f t="shared" si="421"/>
        <v>I0606443-9004A81006-00005</v>
      </c>
      <c r="B6729" s="251" t="s">
        <v>17468</v>
      </c>
      <c r="C6729" s="251" t="s">
        <v>10077</v>
      </c>
      <c r="D6729" s="251" t="s">
        <v>17450</v>
      </c>
      <c r="E6729" s="251" t="s">
        <v>16572</v>
      </c>
      <c r="F6729" s="251" t="s">
        <v>9997</v>
      </c>
      <c r="G6729" s="251" t="s">
        <v>1574</v>
      </c>
      <c r="H6729" s="251" t="s">
        <v>3393</v>
      </c>
      <c r="I6729" s="257" t="str">
        <f t="shared" si="420"/>
        <v>-00005</v>
      </c>
      <c r="J6729" s="251">
        <v>5</v>
      </c>
      <c r="K6729" s="251">
        <v>5</v>
      </c>
      <c r="M6729" s="251" t="s">
        <v>10007</v>
      </c>
      <c r="N6729" s="251" t="s">
        <v>15610</v>
      </c>
      <c r="O6729" s="251">
        <v>5</v>
      </c>
      <c r="Q6729" s="251" t="s">
        <v>17468</v>
      </c>
      <c r="R6729" s="251" t="s">
        <v>9960</v>
      </c>
      <c r="S6729" s="252" t="s">
        <v>1573</v>
      </c>
      <c r="T6729" s="251" t="str">
        <f t="shared" ref="T6729:T6792" si="422">+D6729&amp;S6729</f>
        <v>I06064439004A81006</v>
      </c>
      <c r="W6729" s="251" t="str">
        <f t="shared" ref="W6729:W6792" si="423">D6729&amp;G6729</f>
        <v>I06064439004A-81006</v>
      </c>
    </row>
    <row r="6730" spans="1:23" x14ac:dyDescent="0.3">
      <c r="A6730" s="256" t="str">
        <f t="shared" si="421"/>
        <v>I0606443-9004A81007-00007</v>
      </c>
      <c r="B6730" s="251" t="s">
        <v>17469</v>
      </c>
      <c r="C6730" s="251" t="s">
        <v>10077</v>
      </c>
      <c r="D6730" s="251" t="s">
        <v>17450</v>
      </c>
      <c r="E6730" s="251" t="s">
        <v>16572</v>
      </c>
      <c r="F6730" s="251" t="s">
        <v>10000</v>
      </c>
      <c r="G6730" s="251" t="s">
        <v>1576</v>
      </c>
      <c r="H6730" s="251" t="s">
        <v>3393</v>
      </c>
      <c r="I6730" s="257" t="str">
        <f t="shared" si="420"/>
        <v>-00007</v>
      </c>
      <c r="J6730" s="251">
        <v>7</v>
      </c>
      <c r="K6730" s="251">
        <v>7</v>
      </c>
      <c r="M6730" s="251" t="s">
        <v>10003</v>
      </c>
      <c r="N6730" s="251" t="s">
        <v>15610</v>
      </c>
      <c r="O6730" s="251">
        <v>7</v>
      </c>
      <c r="Q6730" s="251" t="s">
        <v>17469</v>
      </c>
      <c r="R6730" s="251" t="s">
        <v>9960</v>
      </c>
      <c r="S6730" s="252" t="s">
        <v>1575</v>
      </c>
      <c r="T6730" s="251" t="str">
        <f t="shared" si="422"/>
        <v>I06064439004A81007</v>
      </c>
      <c r="W6730" s="251" t="str">
        <f t="shared" si="423"/>
        <v>I06064439004A-81007</v>
      </c>
    </row>
    <row r="6731" spans="1:23" x14ac:dyDescent="0.3">
      <c r="A6731" s="256" t="str">
        <f t="shared" si="421"/>
        <v>I0606443-9004A81026-00006</v>
      </c>
      <c r="B6731" s="251" t="s">
        <v>17470</v>
      </c>
      <c r="C6731" s="251" t="s">
        <v>10077</v>
      </c>
      <c r="D6731" s="251" t="s">
        <v>17450</v>
      </c>
      <c r="E6731" s="251" t="s">
        <v>16572</v>
      </c>
      <c r="F6731" s="251" t="s">
        <v>10002</v>
      </c>
      <c r="G6731" s="251" t="s">
        <v>1624</v>
      </c>
      <c r="H6731" s="251" t="s">
        <v>3393</v>
      </c>
      <c r="I6731" s="257" t="str">
        <f t="shared" si="420"/>
        <v>-00006</v>
      </c>
      <c r="J6731" s="251">
        <v>6</v>
      </c>
      <c r="K6731" s="251">
        <v>6</v>
      </c>
      <c r="M6731" s="251" t="s">
        <v>10007</v>
      </c>
      <c r="N6731" s="251" t="s">
        <v>15610</v>
      </c>
      <c r="O6731" s="251">
        <v>6</v>
      </c>
      <c r="Q6731" s="251" t="s">
        <v>17470</v>
      </c>
      <c r="R6731" s="251" t="s">
        <v>9960</v>
      </c>
      <c r="S6731" s="252" t="s">
        <v>1623</v>
      </c>
      <c r="T6731" s="251" t="str">
        <f t="shared" si="422"/>
        <v>I06064439004A81026</v>
      </c>
      <c r="W6731" s="251" t="str">
        <f t="shared" si="423"/>
        <v>I06064439004A-81026</v>
      </c>
    </row>
    <row r="6732" spans="1:23" x14ac:dyDescent="0.3">
      <c r="A6732" s="256" t="str">
        <f t="shared" si="421"/>
        <v>I0606443-9004B82001-00005</v>
      </c>
      <c r="B6732" s="251" t="s">
        <v>17471</v>
      </c>
      <c r="C6732" s="251" t="s">
        <v>10077</v>
      </c>
      <c r="D6732" s="251" t="s">
        <v>17450</v>
      </c>
      <c r="E6732" s="251" t="s">
        <v>16572</v>
      </c>
      <c r="F6732" s="251" t="s">
        <v>10005</v>
      </c>
      <c r="G6732" s="251" t="s">
        <v>1589</v>
      </c>
      <c r="H6732" s="251" t="s">
        <v>1584</v>
      </c>
      <c r="I6732" s="257" t="str">
        <f t="shared" si="420"/>
        <v>-00005</v>
      </c>
      <c r="J6732" s="251">
        <v>5</v>
      </c>
      <c r="K6732" s="251">
        <v>5</v>
      </c>
      <c r="M6732" s="251" t="s">
        <v>10007</v>
      </c>
      <c r="N6732" s="251" t="s">
        <v>15610</v>
      </c>
      <c r="O6732" s="251">
        <v>5</v>
      </c>
      <c r="Q6732" s="251" t="s">
        <v>17471</v>
      </c>
      <c r="R6732" s="251" t="s">
        <v>9960</v>
      </c>
      <c r="S6732" s="252" t="s">
        <v>1588</v>
      </c>
      <c r="T6732" s="251" t="str">
        <f t="shared" si="422"/>
        <v>I06064439004B82001</v>
      </c>
      <c r="W6732" s="251" t="str">
        <f t="shared" si="423"/>
        <v>I06064439004B-82001</v>
      </c>
    </row>
    <row r="6733" spans="1:23" x14ac:dyDescent="0.3">
      <c r="A6733" s="256" t="str">
        <f t="shared" si="421"/>
        <v>I0606444-81110BZ600-00001</v>
      </c>
      <c r="B6733" s="251" t="s">
        <v>9352</v>
      </c>
      <c r="C6733" s="251" t="s">
        <v>10077</v>
      </c>
      <c r="D6733" s="251" t="s">
        <v>9353</v>
      </c>
      <c r="E6733" s="251" t="s">
        <v>16572</v>
      </c>
      <c r="F6733" s="251" t="s">
        <v>9957</v>
      </c>
      <c r="G6733" s="251" t="s">
        <v>1162</v>
      </c>
      <c r="H6733" s="251" t="s">
        <v>3422</v>
      </c>
      <c r="I6733" s="257" t="str">
        <f t="shared" si="420"/>
        <v>-00001</v>
      </c>
      <c r="J6733" s="251">
        <v>1</v>
      </c>
      <c r="K6733" s="251">
        <v>1</v>
      </c>
      <c r="M6733" s="251" t="s">
        <v>9958</v>
      </c>
      <c r="N6733" s="251" t="s">
        <v>17054</v>
      </c>
      <c r="O6733" s="251">
        <v>1</v>
      </c>
      <c r="Q6733" s="251" t="s">
        <v>9352</v>
      </c>
      <c r="R6733" s="251" t="s">
        <v>10017</v>
      </c>
      <c r="S6733" s="252" t="s">
        <v>1161</v>
      </c>
      <c r="T6733" s="251" t="str">
        <f t="shared" si="422"/>
        <v>I060644481110BZ600</v>
      </c>
      <c r="W6733" s="251" t="str">
        <f t="shared" si="423"/>
        <v>I060644481110-BZ600</v>
      </c>
    </row>
    <row r="6734" spans="1:23" x14ac:dyDescent="0.3">
      <c r="A6734" s="256" t="str">
        <f t="shared" si="421"/>
        <v>I0606444-81130BZ600-00001</v>
      </c>
      <c r="B6734" s="251" t="s">
        <v>9356</v>
      </c>
      <c r="C6734" s="251" t="s">
        <v>10077</v>
      </c>
      <c r="D6734" s="251" t="s">
        <v>9353</v>
      </c>
      <c r="E6734" s="251" t="s">
        <v>16572</v>
      </c>
      <c r="F6734" s="251" t="s">
        <v>9962</v>
      </c>
      <c r="G6734" s="251" t="s">
        <v>1167</v>
      </c>
      <c r="H6734" s="251" t="s">
        <v>5101</v>
      </c>
      <c r="I6734" s="257" t="str">
        <f t="shared" si="420"/>
        <v>-00001</v>
      </c>
      <c r="J6734" s="251">
        <v>1</v>
      </c>
      <c r="K6734" s="251">
        <v>1</v>
      </c>
      <c r="M6734" s="251" t="s">
        <v>9958</v>
      </c>
      <c r="N6734" s="251" t="s">
        <v>17054</v>
      </c>
      <c r="O6734" s="251">
        <v>1</v>
      </c>
      <c r="Q6734" s="251" t="s">
        <v>9356</v>
      </c>
      <c r="R6734" s="251" t="s">
        <v>10017</v>
      </c>
      <c r="S6734" s="252" t="s">
        <v>1166</v>
      </c>
      <c r="T6734" s="251" t="str">
        <f t="shared" si="422"/>
        <v>I060644481130BZ600</v>
      </c>
      <c r="W6734" s="251" t="str">
        <f t="shared" si="423"/>
        <v>I060644481130-BZ600</v>
      </c>
    </row>
    <row r="6735" spans="1:23" x14ac:dyDescent="0.3">
      <c r="A6735" s="256" t="str">
        <f t="shared" si="421"/>
        <v>I0606444-81139BZ010-00003</v>
      </c>
      <c r="B6735" s="251" t="s">
        <v>17472</v>
      </c>
      <c r="C6735" s="251" t="s">
        <v>10077</v>
      </c>
      <c r="D6735" s="251" t="s">
        <v>9353</v>
      </c>
      <c r="E6735" s="251" t="s">
        <v>16572</v>
      </c>
      <c r="F6735" s="251" t="s">
        <v>9964</v>
      </c>
      <c r="G6735" s="251" t="s">
        <v>1614</v>
      </c>
      <c r="H6735" s="251" t="s">
        <v>10104</v>
      </c>
      <c r="I6735" s="257" t="str">
        <f t="shared" si="420"/>
        <v>-00003</v>
      </c>
      <c r="J6735" s="251">
        <v>3</v>
      </c>
      <c r="K6735" s="251">
        <v>3</v>
      </c>
      <c r="M6735" s="251" t="s">
        <v>10007</v>
      </c>
      <c r="N6735" s="251" t="s">
        <v>17054</v>
      </c>
      <c r="O6735" s="251">
        <v>3</v>
      </c>
      <c r="Q6735" s="251" t="s">
        <v>17472</v>
      </c>
      <c r="R6735" s="251" t="s">
        <v>10017</v>
      </c>
      <c r="S6735" s="252" t="s">
        <v>1613</v>
      </c>
      <c r="T6735" s="251" t="str">
        <f t="shared" si="422"/>
        <v>I060644481139BZ010</v>
      </c>
      <c r="W6735" s="251" t="str">
        <f t="shared" si="423"/>
        <v>I060644481139-BZ010</v>
      </c>
    </row>
    <row r="6736" spans="1:23" x14ac:dyDescent="0.3">
      <c r="A6736" s="256" t="str">
        <f t="shared" si="421"/>
        <v>I0606444-81580BZ051-00001</v>
      </c>
      <c r="B6736" s="251" t="s">
        <v>17473</v>
      </c>
      <c r="C6736" s="251" t="s">
        <v>10077</v>
      </c>
      <c r="D6736" s="251" t="s">
        <v>9353</v>
      </c>
      <c r="E6736" s="251" t="s">
        <v>16572</v>
      </c>
      <c r="F6736" s="251" t="s">
        <v>9966</v>
      </c>
      <c r="G6736" s="251" t="s">
        <v>5226</v>
      </c>
      <c r="H6736" s="251" t="s">
        <v>758</v>
      </c>
      <c r="I6736" s="257" t="str">
        <f t="shared" si="420"/>
        <v>-00001</v>
      </c>
      <c r="J6736" s="251">
        <v>1</v>
      </c>
      <c r="K6736" s="251">
        <v>1</v>
      </c>
      <c r="M6736" s="251" t="s">
        <v>9958</v>
      </c>
      <c r="N6736" s="251" t="s">
        <v>17054</v>
      </c>
      <c r="O6736" s="251">
        <v>1</v>
      </c>
      <c r="Q6736" s="251" t="s">
        <v>17473</v>
      </c>
      <c r="R6736" s="251" t="s">
        <v>10017</v>
      </c>
      <c r="S6736" s="252" t="s">
        <v>4065</v>
      </c>
      <c r="T6736" s="251" t="str">
        <f t="shared" si="422"/>
        <v>I060644481580BZ051</v>
      </c>
      <c r="W6736" s="251" t="str">
        <f t="shared" si="423"/>
        <v>I060644481580-BZ051</v>
      </c>
    </row>
    <row r="6737" spans="1:23" x14ac:dyDescent="0.3">
      <c r="A6737" s="256" t="str">
        <f t="shared" si="421"/>
        <v>I0606444-81591BZ040-00002</v>
      </c>
      <c r="B6737" s="251" t="s">
        <v>17474</v>
      </c>
      <c r="C6737" s="251" t="s">
        <v>10077</v>
      </c>
      <c r="D6737" s="251" t="s">
        <v>9353</v>
      </c>
      <c r="E6737" s="251" t="s">
        <v>16572</v>
      </c>
      <c r="F6737" s="251" t="s">
        <v>9968</v>
      </c>
      <c r="G6737" s="251" t="s">
        <v>1461</v>
      </c>
      <c r="H6737" s="251" t="s">
        <v>5219</v>
      </c>
      <c r="I6737" s="257" t="str">
        <f t="shared" si="420"/>
        <v>-00002</v>
      </c>
      <c r="J6737" s="251">
        <v>2</v>
      </c>
      <c r="K6737" s="251">
        <v>2</v>
      </c>
      <c r="M6737" s="251" t="s">
        <v>9958</v>
      </c>
      <c r="N6737" s="251" t="s">
        <v>17054</v>
      </c>
      <c r="O6737" s="251">
        <v>2</v>
      </c>
      <c r="Q6737" s="251" t="s">
        <v>17474</v>
      </c>
      <c r="R6737" s="251" t="s">
        <v>10017</v>
      </c>
      <c r="S6737" s="252" t="s">
        <v>1460</v>
      </c>
      <c r="T6737" s="251" t="str">
        <f t="shared" si="422"/>
        <v>I060644481591BZ040</v>
      </c>
      <c r="W6737" s="251" t="str">
        <f t="shared" si="423"/>
        <v>I060644481591-BZ040</v>
      </c>
    </row>
    <row r="6738" spans="1:23" x14ac:dyDescent="0.3">
      <c r="A6738" s="256" t="str">
        <f t="shared" si="421"/>
        <v>I0606444-87917BZ010-00003</v>
      </c>
      <c r="B6738" s="251" t="s">
        <v>17475</v>
      </c>
      <c r="C6738" s="251" t="s">
        <v>10077</v>
      </c>
      <c r="D6738" s="251" t="s">
        <v>9353</v>
      </c>
      <c r="E6738" s="251" t="s">
        <v>16572</v>
      </c>
      <c r="F6738" s="251" t="s">
        <v>9970</v>
      </c>
      <c r="G6738" s="251" t="s">
        <v>1515</v>
      </c>
      <c r="H6738" s="251" t="s">
        <v>10109</v>
      </c>
      <c r="I6738" s="257" t="str">
        <f t="shared" si="420"/>
        <v>-00003</v>
      </c>
      <c r="J6738" s="251">
        <v>3</v>
      </c>
      <c r="K6738" s="251">
        <v>3</v>
      </c>
      <c r="M6738" s="251" t="s">
        <v>10007</v>
      </c>
      <c r="N6738" s="251" t="s">
        <v>17054</v>
      </c>
      <c r="O6738" s="251">
        <v>3</v>
      </c>
      <c r="Q6738" s="251" t="s">
        <v>17475</v>
      </c>
      <c r="R6738" s="251" t="s">
        <v>10017</v>
      </c>
      <c r="S6738" s="252" t="s">
        <v>1514</v>
      </c>
      <c r="T6738" s="251" t="str">
        <f t="shared" si="422"/>
        <v>I060644487917BZ010</v>
      </c>
      <c r="W6738" s="251" t="str">
        <f t="shared" si="423"/>
        <v>I060644487917-BZ010</v>
      </c>
    </row>
    <row r="6739" spans="1:23" x14ac:dyDescent="0.3">
      <c r="A6739" s="256" t="str">
        <f t="shared" si="421"/>
        <v>I0606444-87947BZ010-00002</v>
      </c>
      <c r="B6739" s="251" t="s">
        <v>17476</v>
      </c>
      <c r="C6739" s="251" t="s">
        <v>10077</v>
      </c>
      <c r="D6739" s="251" t="s">
        <v>9353</v>
      </c>
      <c r="E6739" s="251" t="s">
        <v>16572</v>
      </c>
      <c r="F6739" s="251" t="s">
        <v>9972</v>
      </c>
      <c r="G6739" s="251" t="s">
        <v>1519</v>
      </c>
      <c r="H6739" s="251" t="s">
        <v>10109</v>
      </c>
      <c r="I6739" s="257" t="str">
        <f t="shared" si="420"/>
        <v>-00002</v>
      </c>
      <c r="J6739" s="251">
        <v>2</v>
      </c>
      <c r="K6739" s="251">
        <v>2</v>
      </c>
      <c r="M6739" s="251" t="s">
        <v>10007</v>
      </c>
      <c r="N6739" s="251" t="s">
        <v>17054</v>
      </c>
      <c r="O6739" s="251">
        <v>2</v>
      </c>
      <c r="Q6739" s="251" t="s">
        <v>17476</v>
      </c>
      <c r="R6739" s="251" t="s">
        <v>10017</v>
      </c>
      <c r="S6739" s="252" t="s">
        <v>1518</v>
      </c>
      <c r="T6739" s="251" t="str">
        <f t="shared" si="422"/>
        <v>I060644487947BZ010</v>
      </c>
      <c r="W6739" s="251" t="str">
        <f t="shared" si="423"/>
        <v>I060644487947-BZ010</v>
      </c>
    </row>
    <row r="6740" spans="1:23" x14ac:dyDescent="0.3">
      <c r="A6740" s="256" t="str">
        <f t="shared" si="421"/>
        <v>I0606445-81550BZ310-00005</v>
      </c>
      <c r="B6740" s="251" t="s">
        <v>17477</v>
      </c>
      <c r="C6740" s="251" t="s">
        <v>10077</v>
      </c>
      <c r="D6740" s="251" t="s">
        <v>17478</v>
      </c>
      <c r="E6740" s="251" t="s">
        <v>16572</v>
      </c>
      <c r="F6740" s="251" t="s">
        <v>9957</v>
      </c>
      <c r="G6740" s="251" t="s">
        <v>1392</v>
      </c>
      <c r="H6740" s="251" t="s">
        <v>5202</v>
      </c>
      <c r="I6740" s="257" t="str">
        <f t="shared" si="420"/>
        <v>-00005</v>
      </c>
      <c r="J6740" s="251">
        <v>5</v>
      </c>
      <c r="K6740" s="251">
        <v>5</v>
      </c>
      <c r="M6740" s="251" t="s">
        <v>9958</v>
      </c>
      <c r="N6740" s="251" t="s">
        <v>17394</v>
      </c>
      <c r="O6740" s="251">
        <v>5</v>
      </c>
      <c r="Q6740" s="251" t="s">
        <v>17477</v>
      </c>
      <c r="R6740" s="251" t="s">
        <v>10028</v>
      </c>
      <c r="S6740" s="252" t="s">
        <v>1391</v>
      </c>
      <c r="T6740" s="251" t="str">
        <f t="shared" si="422"/>
        <v>I060644581550BZ310</v>
      </c>
      <c r="W6740" s="251" t="str">
        <f t="shared" si="423"/>
        <v>I060644581550-BZ310</v>
      </c>
    </row>
    <row r="6741" spans="1:23" x14ac:dyDescent="0.3">
      <c r="A6741" s="256" t="str">
        <f t="shared" si="421"/>
        <v>I0606445-81555BZ070-00004</v>
      </c>
      <c r="B6741" s="251" t="s">
        <v>17479</v>
      </c>
      <c r="C6741" s="251" t="s">
        <v>10077</v>
      </c>
      <c r="D6741" s="251" t="s">
        <v>17478</v>
      </c>
      <c r="E6741" s="251" t="s">
        <v>16572</v>
      </c>
      <c r="F6741" s="251" t="s">
        <v>9962</v>
      </c>
      <c r="G6741" s="251" t="s">
        <v>1348</v>
      </c>
      <c r="H6741" s="251" t="s">
        <v>10115</v>
      </c>
      <c r="I6741" s="257" t="str">
        <f t="shared" si="420"/>
        <v>-00004</v>
      </c>
      <c r="J6741" s="251">
        <v>4</v>
      </c>
      <c r="K6741" s="251">
        <v>4</v>
      </c>
      <c r="M6741" s="251" t="s">
        <v>10007</v>
      </c>
      <c r="N6741" s="251" t="s">
        <v>17394</v>
      </c>
      <c r="O6741" s="251">
        <v>4</v>
      </c>
      <c r="Q6741" s="251" t="s">
        <v>17479</v>
      </c>
      <c r="R6741" s="251" t="s">
        <v>10028</v>
      </c>
      <c r="S6741" s="252" t="s">
        <v>1347</v>
      </c>
      <c r="T6741" s="251" t="str">
        <f t="shared" si="422"/>
        <v>I060644581555BZ070</v>
      </c>
      <c r="W6741" s="251" t="str">
        <f t="shared" si="423"/>
        <v>I060644581555-BZ070</v>
      </c>
    </row>
    <row r="6742" spans="1:23" x14ac:dyDescent="0.3">
      <c r="A6742" s="256" t="str">
        <f t="shared" si="421"/>
        <v>I0606445-81560BZ310-00001</v>
      </c>
      <c r="B6742" s="251" t="s">
        <v>17480</v>
      </c>
      <c r="C6742" s="251" t="s">
        <v>10077</v>
      </c>
      <c r="D6742" s="251" t="s">
        <v>17478</v>
      </c>
      <c r="E6742" s="251" t="s">
        <v>16572</v>
      </c>
      <c r="F6742" s="251" t="s">
        <v>9964</v>
      </c>
      <c r="G6742" s="251" t="s">
        <v>1401</v>
      </c>
      <c r="H6742" s="251" t="s">
        <v>5204</v>
      </c>
      <c r="I6742" s="257" t="str">
        <f t="shared" si="420"/>
        <v>-00001</v>
      </c>
      <c r="J6742" s="251">
        <v>1</v>
      </c>
      <c r="K6742" s="251">
        <v>1</v>
      </c>
      <c r="M6742" s="251" t="s">
        <v>9958</v>
      </c>
      <c r="N6742" s="251" t="s">
        <v>17394</v>
      </c>
      <c r="O6742" s="251">
        <v>1</v>
      </c>
      <c r="Q6742" s="251" t="s">
        <v>17480</v>
      </c>
      <c r="R6742" s="251" t="s">
        <v>10028</v>
      </c>
      <c r="S6742" s="252" t="s">
        <v>1400</v>
      </c>
      <c r="T6742" s="251" t="str">
        <f t="shared" si="422"/>
        <v>I060644581560BZ310</v>
      </c>
      <c r="W6742" s="251" t="str">
        <f t="shared" si="423"/>
        <v>I060644581560-BZ310</v>
      </c>
    </row>
    <row r="6743" spans="1:23" x14ac:dyDescent="0.3">
      <c r="A6743" s="256" t="str">
        <f t="shared" si="421"/>
        <v>I0606445-81565BZ010-00001</v>
      </c>
      <c r="B6743" s="251" t="s">
        <v>17481</v>
      </c>
      <c r="C6743" s="251" t="s">
        <v>10077</v>
      </c>
      <c r="D6743" s="251" t="s">
        <v>17478</v>
      </c>
      <c r="E6743" s="251" t="s">
        <v>16572</v>
      </c>
      <c r="F6743" s="251" t="s">
        <v>9966</v>
      </c>
      <c r="G6743" s="251" t="s">
        <v>1326</v>
      </c>
      <c r="H6743" s="251" t="s">
        <v>10302</v>
      </c>
      <c r="I6743" s="257" t="str">
        <f t="shared" si="420"/>
        <v>-00001</v>
      </c>
      <c r="J6743" s="251">
        <v>1</v>
      </c>
      <c r="K6743" s="251">
        <v>1</v>
      </c>
      <c r="M6743" s="251" t="s">
        <v>10007</v>
      </c>
      <c r="N6743" s="251" t="s">
        <v>17394</v>
      </c>
      <c r="O6743" s="251">
        <v>1</v>
      </c>
      <c r="Q6743" s="251" t="s">
        <v>17481</v>
      </c>
      <c r="R6743" s="251" t="s">
        <v>10028</v>
      </c>
      <c r="S6743" s="252" t="s">
        <v>1325</v>
      </c>
      <c r="T6743" s="251" t="str">
        <f t="shared" si="422"/>
        <v>I060644581565BZ010</v>
      </c>
      <c r="W6743" s="251" t="str">
        <f t="shared" si="423"/>
        <v>I060644581565-BZ010</v>
      </c>
    </row>
    <row r="6744" spans="1:23" x14ac:dyDescent="0.3">
      <c r="A6744" s="256" t="str">
        <f t="shared" si="421"/>
        <v>I0706465-9004951125-00013</v>
      </c>
      <c r="B6744" s="251" t="s">
        <v>17482</v>
      </c>
      <c r="C6744" s="251" t="s">
        <v>10117</v>
      </c>
      <c r="D6744" s="251" t="s">
        <v>17483</v>
      </c>
      <c r="E6744" s="251" t="s">
        <v>16572</v>
      </c>
      <c r="F6744" s="251" t="s">
        <v>9957</v>
      </c>
      <c r="G6744" s="251" t="s">
        <v>1561</v>
      </c>
      <c r="H6744" s="251" t="s">
        <v>3393</v>
      </c>
      <c r="I6744" s="257" t="str">
        <f t="shared" si="420"/>
        <v>-00013</v>
      </c>
      <c r="J6744" s="251">
        <v>13</v>
      </c>
      <c r="K6744" s="251">
        <v>13</v>
      </c>
      <c r="M6744" s="251" t="s">
        <v>10003</v>
      </c>
      <c r="N6744" s="251" t="s">
        <v>15610</v>
      </c>
      <c r="O6744" s="251">
        <v>13</v>
      </c>
      <c r="Q6744" s="251" t="s">
        <v>17482</v>
      </c>
      <c r="R6744" s="251" t="s">
        <v>9960</v>
      </c>
      <c r="S6744" s="252">
        <v>9004951125</v>
      </c>
      <c r="T6744" s="251" t="str">
        <f t="shared" si="422"/>
        <v>I07064659004951125</v>
      </c>
      <c r="W6744" s="251" t="str">
        <f t="shared" si="423"/>
        <v>I070646590049-51125</v>
      </c>
    </row>
    <row r="6745" spans="1:23" x14ac:dyDescent="0.3">
      <c r="A6745" s="256" t="str">
        <f t="shared" si="421"/>
        <v>I0706466-81110BZ050-00002</v>
      </c>
      <c r="B6745" s="251" t="s">
        <v>17484</v>
      </c>
      <c r="C6745" s="251" t="s">
        <v>10117</v>
      </c>
      <c r="D6745" s="251" t="s">
        <v>17485</v>
      </c>
      <c r="E6745" s="251" t="s">
        <v>16572</v>
      </c>
      <c r="F6745" s="251" t="s">
        <v>9957</v>
      </c>
      <c r="G6745" s="251" t="s">
        <v>1015</v>
      </c>
      <c r="H6745" s="251" t="s">
        <v>10123</v>
      </c>
      <c r="I6745" s="257" t="str">
        <f t="shared" si="420"/>
        <v>-00002</v>
      </c>
      <c r="J6745" s="251">
        <v>2</v>
      </c>
      <c r="K6745" s="251">
        <v>2</v>
      </c>
      <c r="M6745" s="251" t="s">
        <v>9958</v>
      </c>
      <c r="N6745" s="251" t="s">
        <v>17054</v>
      </c>
      <c r="O6745" s="251">
        <v>2</v>
      </c>
      <c r="Q6745" s="251" t="s">
        <v>17484</v>
      </c>
      <c r="R6745" s="251" t="s">
        <v>10017</v>
      </c>
      <c r="S6745" s="252" t="s">
        <v>1014</v>
      </c>
      <c r="T6745" s="251" t="str">
        <f t="shared" si="422"/>
        <v>I070646681110BZ050</v>
      </c>
      <c r="W6745" s="251" t="str">
        <f t="shared" si="423"/>
        <v>I070646681110-BZ050</v>
      </c>
    </row>
    <row r="6746" spans="1:23" x14ac:dyDescent="0.3">
      <c r="A6746" s="256" t="str">
        <f t="shared" si="421"/>
        <v>I0706466-81110BZ800-00003</v>
      </c>
      <c r="B6746" s="251" t="s">
        <v>17486</v>
      </c>
      <c r="C6746" s="251" t="s">
        <v>10117</v>
      </c>
      <c r="D6746" s="251" t="s">
        <v>17485</v>
      </c>
      <c r="E6746" s="251" t="s">
        <v>16572</v>
      </c>
      <c r="F6746" s="251" t="s">
        <v>9962</v>
      </c>
      <c r="G6746" s="251" t="s">
        <v>3420</v>
      </c>
      <c r="H6746" s="251" t="s">
        <v>3422</v>
      </c>
      <c r="I6746" s="257" t="str">
        <f t="shared" si="420"/>
        <v>-00003</v>
      </c>
      <c r="J6746" s="251">
        <v>3</v>
      </c>
      <c r="K6746" s="251">
        <v>3</v>
      </c>
      <c r="M6746" s="251" t="s">
        <v>9958</v>
      </c>
      <c r="N6746" s="251" t="s">
        <v>17054</v>
      </c>
      <c r="O6746" s="251">
        <v>3</v>
      </c>
      <c r="Q6746" s="251" t="s">
        <v>17486</v>
      </c>
      <c r="R6746" s="251" t="s">
        <v>10017</v>
      </c>
      <c r="S6746" s="252" t="s">
        <v>3419</v>
      </c>
      <c r="T6746" s="251" t="str">
        <f t="shared" si="422"/>
        <v>I070646681110BZ800</v>
      </c>
      <c r="W6746" s="251" t="str">
        <f t="shared" si="423"/>
        <v>I070646681110-BZ800</v>
      </c>
    </row>
    <row r="6747" spans="1:23" x14ac:dyDescent="0.3">
      <c r="A6747" s="256" t="str">
        <f t="shared" si="421"/>
        <v>I0706466-81110BZ840-00001</v>
      </c>
      <c r="B6747" s="251" t="s">
        <v>17487</v>
      </c>
      <c r="C6747" s="251" t="s">
        <v>10117</v>
      </c>
      <c r="D6747" s="251" t="s">
        <v>17485</v>
      </c>
      <c r="E6747" s="251" t="s">
        <v>16572</v>
      </c>
      <c r="F6747" s="251" t="s">
        <v>9964</v>
      </c>
      <c r="G6747" s="251" t="s">
        <v>3424</v>
      </c>
      <c r="H6747" s="251" t="s">
        <v>3422</v>
      </c>
      <c r="I6747" s="257" t="str">
        <f t="shared" si="420"/>
        <v>-00001</v>
      </c>
      <c r="J6747" s="251">
        <v>1</v>
      </c>
      <c r="K6747" s="251">
        <v>1</v>
      </c>
      <c r="M6747" s="251" t="s">
        <v>9958</v>
      </c>
      <c r="N6747" s="251" t="s">
        <v>17054</v>
      </c>
      <c r="O6747" s="251">
        <v>1</v>
      </c>
      <c r="Q6747" s="251" t="s">
        <v>17487</v>
      </c>
      <c r="R6747" s="251" t="s">
        <v>10017</v>
      </c>
      <c r="S6747" s="252" t="s">
        <v>3423</v>
      </c>
      <c r="T6747" s="251" t="str">
        <f t="shared" si="422"/>
        <v>I070646681110BZ840</v>
      </c>
      <c r="W6747" s="251" t="str">
        <f t="shared" si="423"/>
        <v>I070646681110-BZ840</v>
      </c>
    </row>
    <row r="6748" spans="1:23" x14ac:dyDescent="0.3">
      <c r="A6748" s="256" t="str">
        <f t="shared" si="421"/>
        <v>I0706466-81150BZ050-00001</v>
      </c>
      <c r="B6748" s="251" t="s">
        <v>17488</v>
      </c>
      <c r="C6748" s="251" t="s">
        <v>10117</v>
      </c>
      <c r="D6748" s="251" t="s">
        <v>17485</v>
      </c>
      <c r="E6748" s="251" t="s">
        <v>16572</v>
      </c>
      <c r="F6748" s="251" t="s">
        <v>9966</v>
      </c>
      <c r="G6748" s="251" t="s">
        <v>1024</v>
      </c>
      <c r="H6748" s="251" t="s">
        <v>5057</v>
      </c>
      <c r="I6748" s="257" t="str">
        <f t="shared" si="420"/>
        <v>-00001</v>
      </c>
      <c r="J6748" s="251">
        <v>1</v>
      </c>
      <c r="K6748" s="251">
        <v>1</v>
      </c>
      <c r="M6748" s="251" t="s">
        <v>9958</v>
      </c>
      <c r="N6748" s="251" t="s">
        <v>17054</v>
      </c>
      <c r="O6748" s="251">
        <v>1</v>
      </c>
      <c r="Q6748" s="251" t="s">
        <v>17488</v>
      </c>
      <c r="R6748" s="251" t="s">
        <v>10017</v>
      </c>
      <c r="S6748" s="252" t="s">
        <v>1023</v>
      </c>
      <c r="T6748" s="251" t="str">
        <f t="shared" si="422"/>
        <v>I070646681150BZ050</v>
      </c>
      <c r="W6748" s="251" t="str">
        <f t="shared" si="423"/>
        <v>I070646681150-BZ050</v>
      </c>
    </row>
    <row r="6749" spans="1:23" x14ac:dyDescent="0.3">
      <c r="A6749" s="256" t="str">
        <f t="shared" si="421"/>
        <v>I0706466-81150BZ800-00002</v>
      </c>
      <c r="B6749" s="251" t="s">
        <v>17489</v>
      </c>
      <c r="C6749" s="251" t="s">
        <v>10117</v>
      </c>
      <c r="D6749" s="251" t="s">
        <v>17485</v>
      </c>
      <c r="E6749" s="251" t="s">
        <v>16572</v>
      </c>
      <c r="F6749" s="251" t="s">
        <v>9968</v>
      </c>
      <c r="G6749" s="251" t="s">
        <v>3427</v>
      </c>
      <c r="H6749" s="251" t="s">
        <v>3429</v>
      </c>
      <c r="I6749" s="257" t="str">
        <f t="shared" si="420"/>
        <v>-00002</v>
      </c>
      <c r="J6749" s="251">
        <v>2</v>
      </c>
      <c r="K6749" s="251">
        <v>2</v>
      </c>
      <c r="M6749" s="251" t="s">
        <v>9958</v>
      </c>
      <c r="N6749" s="251" t="s">
        <v>17054</v>
      </c>
      <c r="O6749" s="251">
        <v>2</v>
      </c>
      <c r="Q6749" s="251" t="s">
        <v>17489</v>
      </c>
      <c r="R6749" s="251" t="s">
        <v>10017</v>
      </c>
      <c r="S6749" s="252" t="s">
        <v>3426</v>
      </c>
      <c r="T6749" s="251" t="str">
        <f t="shared" si="422"/>
        <v>I070646681150BZ800</v>
      </c>
      <c r="W6749" s="251" t="str">
        <f t="shared" si="423"/>
        <v>I070646681150-BZ800</v>
      </c>
    </row>
    <row r="6750" spans="1:23" x14ac:dyDescent="0.3">
      <c r="A6750" s="256" t="str">
        <f t="shared" si="421"/>
        <v>I0706466-81150BZ840-00002</v>
      </c>
      <c r="B6750" s="251" t="s">
        <v>17490</v>
      </c>
      <c r="C6750" s="251" t="s">
        <v>10117</v>
      </c>
      <c r="D6750" s="251" t="s">
        <v>17485</v>
      </c>
      <c r="E6750" s="251" t="s">
        <v>16572</v>
      </c>
      <c r="F6750" s="251" t="s">
        <v>9970</v>
      </c>
      <c r="G6750" s="251" t="s">
        <v>3431</v>
      </c>
      <c r="H6750" s="251" t="s">
        <v>3429</v>
      </c>
      <c r="I6750" s="257" t="str">
        <f t="shared" si="420"/>
        <v>-00002</v>
      </c>
      <c r="J6750" s="251">
        <v>2</v>
      </c>
      <c r="K6750" s="251">
        <v>2</v>
      </c>
      <c r="M6750" s="251" t="s">
        <v>9958</v>
      </c>
      <c r="N6750" s="251" t="s">
        <v>17054</v>
      </c>
      <c r="O6750" s="251">
        <v>2</v>
      </c>
      <c r="Q6750" s="251" t="s">
        <v>17490</v>
      </c>
      <c r="R6750" s="251" t="s">
        <v>10017</v>
      </c>
      <c r="S6750" s="252" t="s">
        <v>3430</v>
      </c>
      <c r="T6750" s="251" t="str">
        <f t="shared" si="422"/>
        <v>I070646681150BZ840</v>
      </c>
      <c r="W6750" s="251" t="str">
        <f t="shared" si="423"/>
        <v>I070646681150-BZ840</v>
      </c>
    </row>
    <row r="6751" spans="1:23" x14ac:dyDescent="0.3">
      <c r="A6751" s="256" t="str">
        <f t="shared" si="421"/>
        <v>I0706466-81551BZ440-00003</v>
      </c>
      <c r="B6751" s="251" t="s">
        <v>17491</v>
      </c>
      <c r="C6751" s="251" t="s">
        <v>10117</v>
      </c>
      <c r="D6751" s="251" t="s">
        <v>17485</v>
      </c>
      <c r="E6751" s="251" t="s">
        <v>16572</v>
      </c>
      <c r="F6751" s="251" t="s">
        <v>9972</v>
      </c>
      <c r="G6751" s="251" t="s">
        <v>3434</v>
      </c>
      <c r="H6751" s="251" t="s">
        <v>3436</v>
      </c>
      <c r="I6751" s="257" t="str">
        <f t="shared" si="420"/>
        <v>-00003</v>
      </c>
      <c r="J6751" s="251">
        <v>3</v>
      </c>
      <c r="K6751" s="251">
        <v>3</v>
      </c>
      <c r="M6751" s="251" t="s">
        <v>9958</v>
      </c>
      <c r="N6751" s="251" t="s">
        <v>17054</v>
      </c>
      <c r="O6751" s="251">
        <v>3</v>
      </c>
      <c r="Q6751" s="251" t="s">
        <v>17491</v>
      </c>
      <c r="R6751" s="251" t="s">
        <v>10017</v>
      </c>
      <c r="S6751" s="252" t="s">
        <v>3433</v>
      </c>
      <c r="T6751" s="251" t="str">
        <f t="shared" si="422"/>
        <v>I070646681551BZ440</v>
      </c>
      <c r="W6751" s="251" t="str">
        <f t="shared" si="423"/>
        <v>I070646681551-BZ440</v>
      </c>
    </row>
    <row r="6752" spans="1:23" x14ac:dyDescent="0.3">
      <c r="A6752" s="256" t="str">
        <f t="shared" si="421"/>
        <v>I0706466-81561BZ060-00001</v>
      </c>
      <c r="B6752" s="251" t="s">
        <v>17492</v>
      </c>
      <c r="C6752" s="251" t="s">
        <v>10117</v>
      </c>
      <c r="D6752" s="251" t="s">
        <v>17485</v>
      </c>
      <c r="E6752" s="251" t="s">
        <v>16572</v>
      </c>
      <c r="F6752" s="251" t="s">
        <v>9974</v>
      </c>
      <c r="G6752" s="251" t="s">
        <v>1304</v>
      </c>
      <c r="H6752" s="251" t="s">
        <v>10128</v>
      </c>
      <c r="I6752" s="257" t="str">
        <f t="shared" si="420"/>
        <v>-00001</v>
      </c>
      <c r="J6752" s="251">
        <v>1</v>
      </c>
      <c r="K6752" s="251">
        <v>1</v>
      </c>
      <c r="M6752" s="251" t="s">
        <v>9958</v>
      </c>
      <c r="N6752" s="251" t="s">
        <v>17054</v>
      </c>
      <c r="O6752" s="251">
        <v>1</v>
      </c>
      <c r="Q6752" s="251" t="s">
        <v>17492</v>
      </c>
      <c r="R6752" s="251" t="s">
        <v>10017</v>
      </c>
      <c r="S6752" s="252" t="s">
        <v>1303</v>
      </c>
      <c r="T6752" s="251" t="str">
        <f t="shared" si="422"/>
        <v>I070646681561BZ060</v>
      </c>
      <c r="W6752" s="251" t="str">
        <f t="shared" si="423"/>
        <v>I070646681561-BZ060</v>
      </c>
    </row>
    <row r="6753" spans="1:23" x14ac:dyDescent="0.3">
      <c r="A6753" s="256" t="str">
        <f t="shared" si="421"/>
        <v>I0706466-81561BZ410-00001</v>
      </c>
      <c r="B6753" s="251" t="s">
        <v>17493</v>
      </c>
      <c r="C6753" s="251" t="s">
        <v>10117</v>
      </c>
      <c r="D6753" s="251" t="s">
        <v>17485</v>
      </c>
      <c r="E6753" s="251" t="s">
        <v>16572</v>
      </c>
      <c r="F6753" s="251" t="s">
        <v>9976</v>
      </c>
      <c r="G6753" s="251" t="s">
        <v>3441</v>
      </c>
      <c r="H6753" s="251" t="s">
        <v>3443</v>
      </c>
      <c r="I6753" s="257" t="str">
        <f t="shared" si="420"/>
        <v>-00001</v>
      </c>
      <c r="J6753" s="251">
        <v>1</v>
      </c>
      <c r="K6753" s="251">
        <v>1</v>
      </c>
      <c r="M6753" s="251" t="s">
        <v>9958</v>
      </c>
      <c r="N6753" s="251" t="s">
        <v>17054</v>
      </c>
      <c r="O6753" s="251">
        <v>1</v>
      </c>
      <c r="Q6753" s="251" t="s">
        <v>17493</v>
      </c>
      <c r="R6753" s="251" t="s">
        <v>10017</v>
      </c>
      <c r="S6753" s="252" t="s">
        <v>11</v>
      </c>
      <c r="T6753" s="251" t="str">
        <f t="shared" si="422"/>
        <v>I070646681561BZ410</v>
      </c>
      <c r="W6753" s="251" t="str">
        <f t="shared" si="423"/>
        <v>I070646681561-BZ410</v>
      </c>
    </row>
    <row r="6754" spans="1:23" x14ac:dyDescent="0.3">
      <c r="A6754" s="256" t="str">
        <f t="shared" si="421"/>
        <v>I0706467-81130BZ520-00001</v>
      </c>
      <c r="B6754" s="251" t="s">
        <v>17494</v>
      </c>
      <c r="C6754" s="251" t="s">
        <v>10117</v>
      </c>
      <c r="D6754" s="251" t="s">
        <v>17495</v>
      </c>
      <c r="E6754" s="251" t="s">
        <v>16572</v>
      </c>
      <c r="F6754" s="251" t="s">
        <v>9957</v>
      </c>
      <c r="G6754" s="251" t="s">
        <v>1115</v>
      </c>
      <c r="H6754" s="251" t="s">
        <v>5101</v>
      </c>
      <c r="I6754" s="257" t="str">
        <f t="shared" si="420"/>
        <v>-00001</v>
      </c>
      <c r="J6754" s="251">
        <v>1</v>
      </c>
      <c r="K6754" s="251">
        <v>1</v>
      </c>
      <c r="M6754" s="251" t="s">
        <v>9958</v>
      </c>
      <c r="N6754" s="251" t="s">
        <v>17394</v>
      </c>
      <c r="O6754" s="251">
        <v>1</v>
      </c>
      <c r="Q6754" s="251" t="s">
        <v>17494</v>
      </c>
      <c r="R6754" s="251" t="s">
        <v>10028</v>
      </c>
      <c r="S6754" s="252" t="s">
        <v>1114</v>
      </c>
      <c r="T6754" s="251" t="str">
        <f t="shared" si="422"/>
        <v>I070646781130BZ520</v>
      </c>
      <c r="W6754" s="251" t="str">
        <f t="shared" si="423"/>
        <v>I070646781130-BZ520</v>
      </c>
    </row>
    <row r="6755" spans="1:23" x14ac:dyDescent="0.3">
      <c r="A6755" s="256" t="str">
        <f t="shared" si="421"/>
        <v>I0706467-81240BZ010E0-00003</v>
      </c>
      <c r="B6755" s="251" t="s">
        <v>17496</v>
      </c>
      <c r="C6755" s="251" t="s">
        <v>10117</v>
      </c>
      <c r="D6755" s="251" t="s">
        <v>17495</v>
      </c>
      <c r="E6755" s="251" t="s">
        <v>16572</v>
      </c>
      <c r="F6755" s="251" t="s">
        <v>9962</v>
      </c>
      <c r="G6755" s="251" t="s">
        <v>1492</v>
      </c>
      <c r="H6755" s="251" t="s">
        <v>10502</v>
      </c>
      <c r="I6755" s="257" t="str">
        <f t="shared" si="420"/>
        <v>-00003</v>
      </c>
      <c r="J6755" s="251">
        <v>3</v>
      </c>
      <c r="K6755" s="251">
        <v>3</v>
      </c>
      <c r="M6755" s="251" t="s">
        <v>10007</v>
      </c>
      <c r="N6755" s="251" t="s">
        <v>17394</v>
      </c>
      <c r="O6755" s="251">
        <v>3</v>
      </c>
      <c r="Q6755" s="251" t="s">
        <v>17496</v>
      </c>
      <c r="R6755" s="251" t="s">
        <v>10028</v>
      </c>
      <c r="S6755" s="252" t="s">
        <v>1491</v>
      </c>
      <c r="T6755" s="251" t="str">
        <f t="shared" si="422"/>
        <v>I070646781240BZ010E0</v>
      </c>
      <c r="W6755" s="251" t="str">
        <f t="shared" si="423"/>
        <v>I070646781240-BZ010-E0</v>
      </c>
    </row>
    <row r="6756" spans="1:23" x14ac:dyDescent="0.3">
      <c r="A6756" s="256" t="str">
        <f t="shared" si="421"/>
        <v>I0706467-81550BZ010-00001</v>
      </c>
      <c r="B6756" s="251" t="s">
        <v>17497</v>
      </c>
      <c r="C6756" s="251" t="s">
        <v>10117</v>
      </c>
      <c r="D6756" s="251" t="s">
        <v>17495</v>
      </c>
      <c r="E6756" s="251" t="s">
        <v>16572</v>
      </c>
      <c r="F6756" s="251" t="s">
        <v>9964</v>
      </c>
      <c r="G6756" s="251" t="s">
        <v>1271</v>
      </c>
      <c r="H6756" s="251" t="s">
        <v>15113</v>
      </c>
      <c r="I6756" s="257" t="str">
        <f t="shared" si="420"/>
        <v>-00001</v>
      </c>
      <c r="J6756" s="251">
        <v>1</v>
      </c>
      <c r="K6756" s="251">
        <v>1</v>
      </c>
      <c r="M6756" s="251" t="s">
        <v>9993</v>
      </c>
      <c r="N6756" s="251" t="s">
        <v>17394</v>
      </c>
      <c r="O6756" s="251">
        <v>1</v>
      </c>
      <c r="Q6756" s="251" t="s">
        <v>17497</v>
      </c>
      <c r="R6756" s="251" t="s">
        <v>10028</v>
      </c>
      <c r="S6756" s="252" t="s">
        <v>1270</v>
      </c>
      <c r="T6756" s="251" t="str">
        <f t="shared" si="422"/>
        <v>I070646781550BZ010</v>
      </c>
      <c r="W6756" s="251" t="str">
        <f t="shared" si="423"/>
        <v>I070646781550-BZ010</v>
      </c>
    </row>
    <row r="6757" spans="1:23" x14ac:dyDescent="0.3">
      <c r="A6757" s="256" t="str">
        <f t="shared" si="421"/>
        <v>I0706467-81550BZ070-00001</v>
      </c>
      <c r="B6757" s="251" t="s">
        <v>17498</v>
      </c>
      <c r="C6757" s="251" t="s">
        <v>10117</v>
      </c>
      <c r="D6757" s="251" t="s">
        <v>17495</v>
      </c>
      <c r="E6757" s="251" t="s">
        <v>16572</v>
      </c>
      <c r="F6757" s="251" t="s">
        <v>9966</v>
      </c>
      <c r="G6757" s="251" t="s">
        <v>1292</v>
      </c>
      <c r="H6757" s="251" t="s">
        <v>10139</v>
      </c>
      <c r="I6757" s="257" t="str">
        <f t="shared" si="420"/>
        <v>-00001</v>
      </c>
      <c r="J6757" s="251">
        <v>1</v>
      </c>
      <c r="K6757" s="251">
        <v>1</v>
      </c>
      <c r="M6757" s="251" t="s">
        <v>9958</v>
      </c>
      <c r="N6757" s="251" t="s">
        <v>17394</v>
      </c>
      <c r="O6757" s="251">
        <v>1</v>
      </c>
      <c r="Q6757" s="251" t="s">
        <v>17498</v>
      </c>
      <c r="R6757" s="251" t="s">
        <v>10028</v>
      </c>
      <c r="S6757" s="252" t="s">
        <v>1291</v>
      </c>
      <c r="T6757" s="251" t="str">
        <f t="shared" si="422"/>
        <v>I070646781550BZ070</v>
      </c>
      <c r="W6757" s="251" t="str">
        <f t="shared" si="423"/>
        <v>I070646781550-BZ070</v>
      </c>
    </row>
    <row r="6758" spans="1:23" x14ac:dyDescent="0.3">
      <c r="A6758" s="256" t="str">
        <f t="shared" si="421"/>
        <v>I0706467-81550BZ190-00001</v>
      </c>
      <c r="B6758" s="251" t="s">
        <v>17499</v>
      </c>
      <c r="C6758" s="251" t="s">
        <v>10117</v>
      </c>
      <c r="D6758" s="251" t="s">
        <v>17495</v>
      </c>
      <c r="E6758" s="251" t="s">
        <v>16572</v>
      </c>
      <c r="F6758" s="251" t="s">
        <v>9968</v>
      </c>
      <c r="G6758" s="251" t="s">
        <v>1308</v>
      </c>
      <c r="H6758" s="251" t="s">
        <v>10141</v>
      </c>
      <c r="I6758" s="257" t="str">
        <f t="shared" si="420"/>
        <v>-00001</v>
      </c>
      <c r="J6758" s="251">
        <v>1</v>
      </c>
      <c r="K6758" s="251">
        <v>1</v>
      </c>
      <c r="M6758" s="251" t="s">
        <v>9958</v>
      </c>
      <c r="N6758" s="251" t="s">
        <v>17394</v>
      </c>
      <c r="O6758" s="251">
        <v>1</v>
      </c>
      <c r="Q6758" s="251" t="s">
        <v>17499</v>
      </c>
      <c r="R6758" s="251" t="s">
        <v>10028</v>
      </c>
      <c r="S6758" s="252" t="s">
        <v>1307</v>
      </c>
      <c r="T6758" s="251" t="str">
        <f t="shared" si="422"/>
        <v>I070646781550BZ190</v>
      </c>
      <c r="W6758" s="251" t="str">
        <f t="shared" si="423"/>
        <v>I070646781550-BZ190</v>
      </c>
    </row>
    <row r="6759" spans="1:23" x14ac:dyDescent="0.3">
      <c r="A6759" s="256" t="str">
        <f t="shared" si="421"/>
        <v>I0706467-81560BZ070-00002</v>
      </c>
      <c r="B6759" s="251" t="s">
        <v>17500</v>
      </c>
      <c r="C6759" s="251" t="s">
        <v>10117</v>
      </c>
      <c r="D6759" s="251" t="s">
        <v>17495</v>
      </c>
      <c r="E6759" s="251" t="s">
        <v>16572</v>
      </c>
      <c r="F6759" s="251" t="s">
        <v>9970</v>
      </c>
      <c r="G6759" s="251" t="s">
        <v>1300</v>
      </c>
      <c r="H6759" s="251" t="s">
        <v>10332</v>
      </c>
      <c r="I6759" s="257" t="str">
        <f t="shared" si="420"/>
        <v>-00002</v>
      </c>
      <c r="J6759" s="251">
        <v>2</v>
      </c>
      <c r="K6759" s="251">
        <v>2</v>
      </c>
      <c r="M6759" s="251" t="s">
        <v>9958</v>
      </c>
      <c r="N6759" s="251" t="s">
        <v>17394</v>
      </c>
      <c r="O6759" s="251">
        <v>2</v>
      </c>
      <c r="Q6759" s="251" t="s">
        <v>17500</v>
      </c>
      <c r="R6759" s="251" t="s">
        <v>10028</v>
      </c>
      <c r="S6759" s="252" t="s">
        <v>1299</v>
      </c>
      <c r="T6759" s="251" t="str">
        <f t="shared" si="422"/>
        <v>I070646781560BZ070</v>
      </c>
      <c r="W6759" s="251" t="str">
        <f t="shared" si="423"/>
        <v>I070646781560-BZ070</v>
      </c>
    </row>
    <row r="6760" spans="1:23" x14ac:dyDescent="0.3">
      <c r="A6760" s="256" t="str">
        <f t="shared" si="421"/>
        <v>I0706467-81560BZ200-00001</v>
      </c>
      <c r="B6760" s="251" t="s">
        <v>17501</v>
      </c>
      <c r="C6760" s="251" t="s">
        <v>10117</v>
      </c>
      <c r="D6760" s="251" t="s">
        <v>17495</v>
      </c>
      <c r="E6760" s="251" t="s">
        <v>16572</v>
      </c>
      <c r="F6760" s="251" t="s">
        <v>9972</v>
      </c>
      <c r="G6760" s="251" t="s">
        <v>1342</v>
      </c>
      <c r="H6760" s="251" t="s">
        <v>10146</v>
      </c>
      <c r="I6760" s="257" t="str">
        <f t="shared" si="420"/>
        <v>-00001</v>
      </c>
      <c r="J6760" s="251">
        <v>1</v>
      </c>
      <c r="K6760" s="251">
        <v>1</v>
      </c>
      <c r="M6760" s="251" t="s">
        <v>9993</v>
      </c>
      <c r="N6760" s="251" t="s">
        <v>17394</v>
      </c>
      <c r="O6760" s="251">
        <v>1</v>
      </c>
      <c r="Q6760" s="251" t="s">
        <v>17501</v>
      </c>
      <c r="R6760" s="251" t="s">
        <v>10028</v>
      </c>
      <c r="S6760" s="252" t="s">
        <v>1341</v>
      </c>
      <c r="T6760" s="251" t="str">
        <f t="shared" si="422"/>
        <v>I070646781560BZ200</v>
      </c>
      <c r="W6760" s="251" t="str">
        <f t="shared" si="423"/>
        <v>I070646781560-BZ200</v>
      </c>
    </row>
    <row r="6761" spans="1:23" x14ac:dyDescent="0.3">
      <c r="A6761" s="256" t="str">
        <f t="shared" si="421"/>
        <v>I0706468-81240BZ010B0-00004</v>
      </c>
      <c r="B6761" s="251" t="s">
        <v>17502</v>
      </c>
      <c r="C6761" s="251" t="s">
        <v>10117</v>
      </c>
      <c r="D6761" s="251" t="s">
        <v>17503</v>
      </c>
      <c r="E6761" s="251" t="s">
        <v>16572</v>
      </c>
      <c r="F6761" s="251" t="s">
        <v>9957</v>
      </c>
      <c r="G6761" s="251" t="s">
        <v>1484</v>
      </c>
      <c r="H6761" s="251" t="s">
        <v>10500</v>
      </c>
      <c r="I6761" s="257" t="str">
        <f t="shared" si="420"/>
        <v>-00004</v>
      </c>
      <c r="J6761" s="251">
        <v>4</v>
      </c>
      <c r="K6761" s="251">
        <v>4</v>
      </c>
      <c r="M6761" s="251" t="s">
        <v>10007</v>
      </c>
      <c r="N6761" s="251" t="s">
        <v>17504</v>
      </c>
      <c r="O6761" s="251">
        <v>4</v>
      </c>
      <c r="Q6761" s="251" t="s">
        <v>17502</v>
      </c>
      <c r="R6761" s="251" t="s">
        <v>10307</v>
      </c>
      <c r="S6761" s="252" t="s">
        <v>1483</v>
      </c>
      <c r="T6761" s="251" t="str">
        <f t="shared" si="422"/>
        <v>I070646881240BZ010B0</v>
      </c>
      <c r="W6761" s="251" t="str">
        <f t="shared" si="423"/>
        <v>I070646881240-BZ010-B0</v>
      </c>
    </row>
    <row r="6762" spans="1:23" x14ac:dyDescent="0.3">
      <c r="A6762" s="256" t="str">
        <f t="shared" si="421"/>
        <v>I0706469-81110BZ050-00002</v>
      </c>
      <c r="B6762" s="251" t="s">
        <v>17505</v>
      </c>
      <c r="C6762" s="251" t="s">
        <v>10117</v>
      </c>
      <c r="D6762" s="251" t="s">
        <v>17506</v>
      </c>
      <c r="E6762" s="251" t="s">
        <v>16572</v>
      </c>
      <c r="F6762" s="251" t="s">
        <v>9957</v>
      </c>
      <c r="G6762" s="251" t="s">
        <v>1015</v>
      </c>
      <c r="H6762" s="251" t="s">
        <v>10123</v>
      </c>
      <c r="I6762" s="257" t="str">
        <f t="shared" si="420"/>
        <v>-00002</v>
      </c>
      <c r="J6762" s="251">
        <v>2</v>
      </c>
      <c r="K6762" s="251">
        <v>2</v>
      </c>
      <c r="M6762" s="251" t="s">
        <v>9958</v>
      </c>
      <c r="N6762" s="251" t="s">
        <v>17054</v>
      </c>
      <c r="O6762" s="251">
        <v>2</v>
      </c>
      <c r="Q6762" s="251" t="s">
        <v>17505</v>
      </c>
      <c r="R6762" s="251" t="s">
        <v>10017</v>
      </c>
      <c r="S6762" s="252" t="s">
        <v>1014</v>
      </c>
      <c r="T6762" s="251" t="str">
        <f t="shared" si="422"/>
        <v>I070646981110BZ050</v>
      </c>
      <c r="W6762" s="251" t="str">
        <f t="shared" si="423"/>
        <v>I070646981110-BZ050</v>
      </c>
    </row>
    <row r="6763" spans="1:23" x14ac:dyDescent="0.3">
      <c r="A6763" s="256" t="str">
        <f t="shared" si="421"/>
        <v>I0706469-81150BZ050-00003</v>
      </c>
      <c r="B6763" s="251" t="s">
        <v>17507</v>
      </c>
      <c r="C6763" s="251" t="s">
        <v>10117</v>
      </c>
      <c r="D6763" s="251" t="s">
        <v>17506</v>
      </c>
      <c r="E6763" s="251" t="s">
        <v>16572</v>
      </c>
      <c r="F6763" s="251" t="s">
        <v>9962</v>
      </c>
      <c r="G6763" s="251" t="s">
        <v>1024</v>
      </c>
      <c r="H6763" s="251" t="s">
        <v>5057</v>
      </c>
      <c r="I6763" s="257" t="str">
        <f t="shared" si="420"/>
        <v>-00003</v>
      </c>
      <c r="J6763" s="251">
        <v>3</v>
      </c>
      <c r="K6763" s="251">
        <v>3</v>
      </c>
      <c r="M6763" s="251" t="s">
        <v>9958</v>
      </c>
      <c r="N6763" s="251" t="s">
        <v>17054</v>
      </c>
      <c r="O6763" s="251">
        <v>3</v>
      </c>
      <c r="Q6763" s="251" t="s">
        <v>17507</v>
      </c>
      <c r="R6763" s="251" t="s">
        <v>10017</v>
      </c>
      <c r="S6763" s="252" t="s">
        <v>1023</v>
      </c>
      <c r="T6763" s="251" t="str">
        <f t="shared" si="422"/>
        <v>I070646981150BZ050</v>
      </c>
      <c r="W6763" s="251" t="str">
        <f t="shared" si="423"/>
        <v>I070646981150-BZ050</v>
      </c>
    </row>
    <row r="6764" spans="1:23" x14ac:dyDescent="0.3">
      <c r="A6764" s="256" t="str">
        <f t="shared" si="421"/>
        <v>I0802185-811100W070-00003</v>
      </c>
      <c r="B6764" s="251" t="s">
        <v>17508</v>
      </c>
      <c r="C6764" s="251" t="s">
        <v>10151</v>
      </c>
      <c r="D6764" s="251" t="s">
        <v>17509</v>
      </c>
      <c r="E6764" s="251" t="s">
        <v>16572</v>
      </c>
      <c r="F6764" s="251" t="s">
        <v>9957</v>
      </c>
      <c r="G6764" s="251" t="s">
        <v>45</v>
      </c>
      <c r="H6764" s="251" t="s">
        <v>5059</v>
      </c>
      <c r="I6764" s="257" t="str">
        <f t="shared" si="420"/>
        <v>-00003</v>
      </c>
      <c r="J6764" s="251">
        <v>3</v>
      </c>
      <c r="K6764" s="251">
        <v>3</v>
      </c>
      <c r="M6764" s="251" t="s">
        <v>9958</v>
      </c>
      <c r="N6764" s="251" t="s">
        <v>17054</v>
      </c>
      <c r="O6764" s="251">
        <v>3</v>
      </c>
      <c r="Q6764" s="251" t="s">
        <v>17508</v>
      </c>
      <c r="R6764" s="251" t="s">
        <v>10017</v>
      </c>
      <c r="S6764" s="252" t="s">
        <v>44</v>
      </c>
      <c r="T6764" s="251" t="str">
        <f t="shared" si="422"/>
        <v>I0802185811100W070</v>
      </c>
      <c r="W6764" s="251" t="str">
        <f t="shared" si="423"/>
        <v>I080218581110-0W070</v>
      </c>
    </row>
    <row r="6765" spans="1:23" x14ac:dyDescent="0.3">
      <c r="A6765" s="256" t="str">
        <f t="shared" si="421"/>
        <v>I0802185-811500W070-00003</v>
      </c>
      <c r="B6765" s="251" t="s">
        <v>17510</v>
      </c>
      <c r="C6765" s="251" t="s">
        <v>10151</v>
      </c>
      <c r="D6765" s="251" t="s">
        <v>17509</v>
      </c>
      <c r="E6765" s="251" t="s">
        <v>16572</v>
      </c>
      <c r="F6765" s="251" t="s">
        <v>9962</v>
      </c>
      <c r="G6765" s="251" t="s">
        <v>53</v>
      </c>
      <c r="H6765" s="251" t="s">
        <v>5060</v>
      </c>
      <c r="I6765" s="257" t="str">
        <f t="shared" si="420"/>
        <v>-00003</v>
      </c>
      <c r="J6765" s="251">
        <v>3</v>
      </c>
      <c r="K6765" s="251">
        <v>3</v>
      </c>
      <c r="M6765" s="251" t="s">
        <v>9958</v>
      </c>
      <c r="N6765" s="251" t="s">
        <v>17054</v>
      </c>
      <c r="O6765" s="251">
        <v>3</v>
      </c>
      <c r="Q6765" s="251" t="s">
        <v>17510</v>
      </c>
      <c r="R6765" s="251" t="s">
        <v>10017</v>
      </c>
      <c r="S6765" s="252" t="s">
        <v>52</v>
      </c>
      <c r="T6765" s="251" t="str">
        <f t="shared" si="422"/>
        <v>I0802185811500W070</v>
      </c>
      <c r="W6765" s="251" t="str">
        <f t="shared" si="423"/>
        <v>I080218581150-0W070</v>
      </c>
    </row>
    <row r="6766" spans="1:23" x14ac:dyDescent="0.3">
      <c r="A6766" s="256" t="str">
        <f t="shared" si="421"/>
        <v>I0802185-81150F1010-00001</v>
      </c>
      <c r="B6766" s="251" t="s">
        <v>17511</v>
      </c>
      <c r="C6766" s="251" t="s">
        <v>10151</v>
      </c>
      <c r="D6766" s="251" t="s">
        <v>17509</v>
      </c>
      <c r="E6766" s="251" t="s">
        <v>16572</v>
      </c>
      <c r="F6766" s="251" t="s">
        <v>9964</v>
      </c>
      <c r="G6766" s="251" t="s">
        <v>3604</v>
      </c>
      <c r="H6766" s="251" t="s">
        <v>10157</v>
      </c>
      <c r="I6766" s="257" t="str">
        <f t="shared" si="420"/>
        <v>-00001</v>
      </c>
      <c r="J6766" s="251">
        <v>1</v>
      </c>
      <c r="K6766" s="251">
        <v>1</v>
      </c>
      <c r="M6766" s="251" t="s">
        <v>9993</v>
      </c>
      <c r="N6766" s="251" t="s">
        <v>17054</v>
      </c>
      <c r="O6766" s="251">
        <v>1</v>
      </c>
      <c r="Q6766" s="251" t="s">
        <v>17511</v>
      </c>
      <c r="R6766" s="251" t="s">
        <v>10017</v>
      </c>
      <c r="S6766" s="252" t="s">
        <v>8694</v>
      </c>
      <c r="T6766" s="251" t="str">
        <f t="shared" si="422"/>
        <v>I080218581150F1010</v>
      </c>
      <c r="W6766" s="251" t="str">
        <f t="shared" si="423"/>
        <v>I080218581150-F1010</v>
      </c>
    </row>
    <row r="6767" spans="1:23" x14ac:dyDescent="0.3">
      <c r="A6767" s="256" t="str">
        <f t="shared" si="421"/>
        <v>I0306291-811100K580-00004</v>
      </c>
      <c r="B6767" s="251" t="s">
        <v>17512</v>
      </c>
      <c r="C6767" s="251" t="s">
        <v>9954</v>
      </c>
      <c r="D6767" s="251" t="s">
        <v>9362</v>
      </c>
      <c r="E6767" s="251" t="s">
        <v>16737</v>
      </c>
      <c r="F6767" s="251" t="s">
        <v>9957</v>
      </c>
      <c r="G6767" s="251" t="s">
        <v>429</v>
      </c>
      <c r="H6767" s="251" t="s">
        <v>3422</v>
      </c>
      <c r="I6767" s="257" t="str">
        <f t="shared" si="420"/>
        <v>-00004</v>
      </c>
      <c r="J6767" s="251">
        <v>4</v>
      </c>
      <c r="K6767" s="251">
        <v>4</v>
      </c>
      <c r="M6767" s="251" t="s">
        <v>9958</v>
      </c>
      <c r="N6767" s="251" t="s">
        <v>17054</v>
      </c>
      <c r="O6767" s="251">
        <v>4</v>
      </c>
      <c r="Q6767" s="251" t="s">
        <v>17512</v>
      </c>
      <c r="R6767" s="251" t="s">
        <v>9960</v>
      </c>
      <c r="S6767" s="251" t="s">
        <v>428</v>
      </c>
      <c r="T6767" s="251" t="str">
        <f t="shared" si="422"/>
        <v>I0306291811100K580</v>
      </c>
      <c r="W6767" s="251" t="str">
        <f t="shared" si="423"/>
        <v>I030629181110-0K580</v>
      </c>
    </row>
    <row r="6768" spans="1:23" x14ac:dyDescent="0.3">
      <c r="A6768" s="256" t="str">
        <f t="shared" si="421"/>
        <v>I0306291-811300K520-00002</v>
      </c>
      <c r="B6768" s="251" t="s">
        <v>17513</v>
      </c>
      <c r="C6768" s="251" t="s">
        <v>9954</v>
      </c>
      <c r="D6768" s="251" t="s">
        <v>9362</v>
      </c>
      <c r="E6768" s="251" t="s">
        <v>16737</v>
      </c>
      <c r="F6768" s="251" t="s">
        <v>9962</v>
      </c>
      <c r="G6768" s="251" t="s">
        <v>277</v>
      </c>
      <c r="H6768" s="251" t="s">
        <v>5101</v>
      </c>
      <c r="I6768" s="257" t="str">
        <f t="shared" si="420"/>
        <v>-00002</v>
      </c>
      <c r="J6768" s="251">
        <v>2</v>
      </c>
      <c r="K6768" s="251">
        <v>2</v>
      </c>
      <c r="M6768" s="251" t="s">
        <v>9958</v>
      </c>
      <c r="N6768" s="251" t="s">
        <v>17054</v>
      </c>
      <c r="O6768" s="251">
        <v>2</v>
      </c>
      <c r="Q6768" s="251" t="s">
        <v>17513</v>
      </c>
      <c r="R6768" s="251" t="s">
        <v>9960</v>
      </c>
      <c r="S6768" s="251" t="s">
        <v>276</v>
      </c>
      <c r="T6768" s="251" t="str">
        <f t="shared" si="422"/>
        <v>I0306291811300K520</v>
      </c>
      <c r="W6768" s="251" t="str">
        <f t="shared" si="423"/>
        <v>I030629181130-0K520</v>
      </c>
    </row>
    <row r="6769" spans="1:23" x14ac:dyDescent="0.3">
      <c r="A6769" s="256" t="str">
        <f t="shared" si="421"/>
        <v>I0306291-811300K580-00002</v>
      </c>
      <c r="B6769" s="251" t="s">
        <v>17514</v>
      </c>
      <c r="C6769" s="251" t="s">
        <v>9954</v>
      </c>
      <c r="D6769" s="251" t="s">
        <v>9362</v>
      </c>
      <c r="E6769" s="251" t="s">
        <v>16737</v>
      </c>
      <c r="F6769" s="251" t="s">
        <v>9964</v>
      </c>
      <c r="G6769" s="251" t="s">
        <v>434</v>
      </c>
      <c r="H6769" s="251" t="s">
        <v>5101</v>
      </c>
      <c r="I6769" s="257" t="str">
        <f t="shared" si="420"/>
        <v>-00002</v>
      </c>
      <c r="J6769" s="251">
        <v>2</v>
      </c>
      <c r="K6769" s="251">
        <v>2</v>
      </c>
      <c r="M6769" s="251" t="s">
        <v>9958</v>
      </c>
      <c r="N6769" s="251" t="s">
        <v>17054</v>
      </c>
      <c r="O6769" s="251">
        <v>2</v>
      </c>
      <c r="Q6769" s="251" t="s">
        <v>17514</v>
      </c>
      <c r="R6769" s="251" t="s">
        <v>9960</v>
      </c>
      <c r="S6769" s="251" t="s">
        <v>433</v>
      </c>
      <c r="T6769" s="251" t="str">
        <f t="shared" si="422"/>
        <v>I0306291811300K580</v>
      </c>
      <c r="W6769" s="251" t="str">
        <f t="shared" si="423"/>
        <v>I030629181130-0K580</v>
      </c>
    </row>
    <row r="6770" spans="1:23" x14ac:dyDescent="0.3">
      <c r="A6770" s="256" t="str">
        <f t="shared" si="421"/>
        <v>I0306291-811500K580-00003</v>
      </c>
      <c r="B6770" s="251" t="s">
        <v>17515</v>
      </c>
      <c r="C6770" s="251" t="s">
        <v>9954</v>
      </c>
      <c r="D6770" s="251" t="s">
        <v>9362</v>
      </c>
      <c r="E6770" s="251" t="s">
        <v>16737</v>
      </c>
      <c r="F6770" s="251" t="s">
        <v>9966</v>
      </c>
      <c r="G6770" s="251" t="s">
        <v>437</v>
      </c>
      <c r="H6770" s="251" t="s">
        <v>3429</v>
      </c>
      <c r="I6770" s="257" t="str">
        <f t="shared" si="420"/>
        <v>-00003</v>
      </c>
      <c r="J6770" s="251">
        <v>3</v>
      </c>
      <c r="K6770" s="251">
        <v>3</v>
      </c>
      <c r="M6770" s="251" t="s">
        <v>9958</v>
      </c>
      <c r="N6770" s="251" t="s">
        <v>17054</v>
      </c>
      <c r="O6770" s="251">
        <v>3</v>
      </c>
      <c r="Q6770" s="251" t="s">
        <v>17515</v>
      </c>
      <c r="R6770" s="251" t="s">
        <v>9960</v>
      </c>
      <c r="S6770" s="251" t="s">
        <v>436</v>
      </c>
      <c r="T6770" s="251" t="str">
        <f t="shared" si="422"/>
        <v>I0306291811500K580</v>
      </c>
      <c r="W6770" s="251" t="str">
        <f t="shared" si="423"/>
        <v>I030629181150-0K580</v>
      </c>
    </row>
    <row r="6771" spans="1:23" x14ac:dyDescent="0.3">
      <c r="A6771" s="256" t="str">
        <f t="shared" si="421"/>
        <v>I0306291-811700K520-00002</v>
      </c>
      <c r="B6771" s="251" t="s">
        <v>9361</v>
      </c>
      <c r="C6771" s="251" t="s">
        <v>9954</v>
      </c>
      <c r="D6771" s="251" t="s">
        <v>9362</v>
      </c>
      <c r="E6771" s="251" t="s">
        <v>16737</v>
      </c>
      <c r="F6771" s="251" t="s">
        <v>9968</v>
      </c>
      <c r="G6771" s="251" t="s">
        <v>285</v>
      </c>
      <c r="H6771" s="251" t="s">
        <v>5102</v>
      </c>
      <c r="I6771" s="257" t="str">
        <f t="shared" si="420"/>
        <v>-00002</v>
      </c>
      <c r="J6771" s="251">
        <v>2</v>
      </c>
      <c r="K6771" s="251">
        <v>2</v>
      </c>
      <c r="M6771" s="251" t="s">
        <v>9958</v>
      </c>
      <c r="N6771" s="251" t="s">
        <v>17054</v>
      </c>
      <c r="O6771" s="251">
        <v>2</v>
      </c>
      <c r="Q6771" s="251" t="s">
        <v>9361</v>
      </c>
      <c r="R6771" s="251" t="s">
        <v>9960</v>
      </c>
      <c r="S6771" s="251" t="s">
        <v>284</v>
      </c>
      <c r="T6771" s="251" t="str">
        <f t="shared" si="422"/>
        <v>I0306291811700K520</v>
      </c>
      <c r="W6771" s="251" t="str">
        <f t="shared" si="423"/>
        <v>I030629181170-0K520</v>
      </c>
    </row>
    <row r="6772" spans="1:23" x14ac:dyDescent="0.3">
      <c r="A6772" s="256" t="str">
        <f t="shared" si="421"/>
        <v>I0306291-811700K580-00004</v>
      </c>
      <c r="B6772" s="251" t="s">
        <v>17516</v>
      </c>
      <c r="C6772" s="251" t="s">
        <v>9954</v>
      </c>
      <c r="D6772" s="251" t="s">
        <v>9362</v>
      </c>
      <c r="E6772" s="251" t="s">
        <v>16737</v>
      </c>
      <c r="F6772" s="251" t="s">
        <v>9970</v>
      </c>
      <c r="G6772" s="251" t="s">
        <v>442</v>
      </c>
      <c r="H6772" s="251" t="s">
        <v>5102</v>
      </c>
      <c r="I6772" s="257" t="str">
        <f t="shared" si="420"/>
        <v>-00004</v>
      </c>
      <c r="J6772" s="251">
        <v>4</v>
      </c>
      <c r="K6772" s="251">
        <v>4</v>
      </c>
      <c r="M6772" s="251" t="s">
        <v>9958</v>
      </c>
      <c r="N6772" s="251" t="s">
        <v>17054</v>
      </c>
      <c r="O6772" s="251">
        <v>4</v>
      </c>
      <c r="Q6772" s="251" t="s">
        <v>17516</v>
      </c>
      <c r="R6772" s="251" t="s">
        <v>9960</v>
      </c>
      <c r="S6772" s="251" t="s">
        <v>441</v>
      </c>
      <c r="T6772" s="251" t="str">
        <f t="shared" si="422"/>
        <v>I0306291811700K580</v>
      </c>
      <c r="W6772" s="251" t="str">
        <f t="shared" si="423"/>
        <v>I030629181170-0K580</v>
      </c>
    </row>
    <row r="6773" spans="1:23" x14ac:dyDescent="0.3">
      <c r="A6773" s="256" t="str">
        <f t="shared" si="421"/>
        <v>I0306291-815500K210-00003</v>
      </c>
      <c r="B6773" s="251" t="s">
        <v>17517</v>
      </c>
      <c r="C6773" s="251" t="s">
        <v>9954</v>
      </c>
      <c r="D6773" s="251" t="s">
        <v>9362</v>
      </c>
      <c r="E6773" s="251" t="s">
        <v>16737</v>
      </c>
      <c r="F6773" s="251" t="s">
        <v>9972</v>
      </c>
      <c r="G6773" s="251" t="s">
        <v>654</v>
      </c>
      <c r="H6773" s="251" t="s">
        <v>5202</v>
      </c>
      <c r="I6773" s="257" t="str">
        <f t="shared" si="420"/>
        <v>-00003</v>
      </c>
      <c r="J6773" s="251">
        <v>3</v>
      </c>
      <c r="K6773" s="251">
        <v>3</v>
      </c>
      <c r="M6773" s="251" t="s">
        <v>9958</v>
      </c>
      <c r="N6773" s="251" t="s">
        <v>17054</v>
      </c>
      <c r="O6773" s="251">
        <v>3</v>
      </c>
      <c r="Q6773" s="251" t="s">
        <v>17517</v>
      </c>
      <c r="R6773" s="251" t="s">
        <v>9960</v>
      </c>
      <c r="S6773" s="251" t="s">
        <v>653</v>
      </c>
      <c r="T6773" s="251" t="str">
        <f t="shared" si="422"/>
        <v>I0306291815500K210</v>
      </c>
      <c r="W6773" s="251" t="str">
        <f t="shared" si="423"/>
        <v>I030629181550-0K210</v>
      </c>
    </row>
    <row r="6774" spans="1:23" x14ac:dyDescent="0.3">
      <c r="A6774" s="256" t="str">
        <f t="shared" si="421"/>
        <v>I0306291-815600K210-00005</v>
      </c>
      <c r="B6774" s="251" t="s">
        <v>17518</v>
      </c>
      <c r="C6774" s="251" t="s">
        <v>9954</v>
      </c>
      <c r="D6774" s="251" t="s">
        <v>9362</v>
      </c>
      <c r="E6774" s="251" t="s">
        <v>16737</v>
      </c>
      <c r="F6774" s="251" t="s">
        <v>9974</v>
      </c>
      <c r="G6774" s="251" t="s">
        <v>670</v>
      </c>
      <c r="H6774" s="251" t="s">
        <v>5204</v>
      </c>
      <c r="I6774" s="257" t="str">
        <f t="shared" si="420"/>
        <v>-00005</v>
      </c>
      <c r="J6774" s="251">
        <v>5</v>
      </c>
      <c r="K6774" s="251">
        <v>5</v>
      </c>
      <c r="M6774" s="251" t="s">
        <v>9958</v>
      </c>
      <c r="N6774" s="251" t="s">
        <v>17054</v>
      </c>
      <c r="O6774" s="251">
        <v>5</v>
      </c>
      <c r="Q6774" s="251" t="s">
        <v>17518</v>
      </c>
      <c r="R6774" s="251" t="s">
        <v>9960</v>
      </c>
      <c r="S6774" s="251" t="s">
        <v>13</v>
      </c>
      <c r="T6774" s="251" t="str">
        <f t="shared" si="422"/>
        <v>I0306291815600K210</v>
      </c>
      <c r="W6774" s="251" t="str">
        <f t="shared" si="423"/>
        <v>I030629181560-0K210</v>
      </c>
    </row>
    <row r="6775" spans="1:23" x14ac:dyDescent="0.3">
      <c r="A6775" s="256" t="str">
        <f t="shared" si="421"/>
        <v>I0306292-525620K070-00001</v>
      </c>
      <c r="B6775" s="251" t="s">
        <v>17519</v>
      </c>
      <c r="C6775" s="251" t="s">
        <v>9954</v>
      </c>
      <c r="D6775" s="251" t="s">
        <v>9364</v>
      </c>
      <c r="E6775" s="251" t="s">
        <v>16737</v>
      </c>
      <c r="F6775" s="251" t="s">
        <v>9957</v>
      </c>
      <c r="G6775" s="251" t="s">
        <v>732</v>
      </c>
      <c r="H6775" s="251" t="s">
        <v>10161</v>
      </c>
      <c r="I6775" s="257" t="str">
        <f t="shared" si="420"/>
        <v>-00001</v>
      </c>
      <c r="J6775" s="251">
        <v>1</v>
      </c>
      <c r="K6775" s="251">
        <v>1</v>
      </c>
      <c r="M6775" s="251" t="s">
        <v>10007</v>
      </c>
      <c r="N6775" s="251" t="s">
        <v>17054</v>
      </c>
      <c r="O6775" s="251">
        <v>1</v>
      </c>
      <c r="Q6775" s="251" t="s">
        <v>17519</v>
      </c>
      <c r="R6775" s="251" t="s">
        <v>9960</v>
      </c>
      <c r="S6775" s="251" t="s">
        <v>731</v>
      </c>
      <c r="T6775" s="251" t="str">
        <f t="shared" si="422"/>
        <v>I0306292525620K070</v>
      </c>
      <c r="W6775" s="251" t="str">
        <f t="shared" si="423"/>
        <v>I030629252562-0K070</v>
      </c>
    </row>
    <row r="6776" spans="1:23" x14ac:dyDescent="0.3">
      <c r="A6776" s="256" t="str">
        <f t="shared" si="421"/>
        <v>I0306292-525630K010-00001</v>
      </c>
      <c r="B6776" s="251" t="s">
        <v>17520</v>
      </c>
      <c r="C6776" s="251" t="s">
        <v>9954</v>
      </c>
      <c r="D6776" s="251" t="s">
        <v>9364</v>
      </c>
      <c r="E6776" s="251" t="s">
        <v>16737</v>
      </c>
      <c r="F6776" s="251" t="s">
        <v>9962</v>
      </c>
      <c r="G6776" s="251" t="s">
        <v>749</v>
      </c>
      <c r="H6776" s="251" t="s">
        <v>10163</v>
      </c>
      <c r="I6776" s="257" t="str">
        <f t="shared" si="420"/>
        <v>-00001</v>
      </c>
      <c r="J6776" s="251">
        <v>1</v>
      </c>
      <c r="K6776" s="251">
        <v>1</v>
      </c>
      <c r="M6776" s="251" t="s">
        <v>10007</v>
      </c>
      <c r="N6776" s="251" t="s">
        <v>17054</v>
      </c>
      <c r="O6776" s="251">
        <v>1</v>
      </c>
      <c r="Q6776" s="251" t="s">
        <v>17520</v>
      </c>
      <c r="R6776" s="251" t="s">
        <v>9960</v>
      </c>
      <c r="S6776" s="251" t="s">
        <v>748</v>
      </c>
      <c r="T6776" s="251" t="str">
        <f t="shared" si="422"/>
        <v>I0306292525630K010</v>
      </c>
      <c r="W6776" s="251" t="str">
        <f t="shared" si="423"/>
        <v>I030629252563-0K010</v>
      </c>
    </row>
    <row r="6777" spans="1:23" x14ac:dyDescent="0.3">
      <c r="A6777" s="256" t="str">
        <f t="shared" si="421"/>
        <v>I0306292-811100K520-00004</v>
      </c>
      <c r="B6777" s="251" t="s">
        <v>17521</v>
      </c>
      <c r="C6777" s="251" t="s">
        <v>9954</v>
      </c>
      <c r="D6777" s="251" t="s">
        <v>9364</v>
      </c>
      <c r="E6777" s="251" t="s">
        <v>16737</v>
      </c>
      <c r="F6777" s="251" t="s">
        <v>9964</v>
      </c>
      <c r="G6777" s="251" t="s">
        <v>269</v>
      </c>
      <c r="H6777" s="251" t="s">
        <v>3422</v>
      </c>
      <c r="I6777" s="257" t="str">
        <f t="shared" si="420"/>
        <v>-00004</v>
      </c>
      <c r="J6777" s="251">
        <v>4</v>
      </c>
      <c r="K6777" s="251">
        <v>4</v>
      </c>
      <c r="M6777" s="251" t="s">
        <v>9958</v>
      </c>
      <c r="N6777" s="251" t="s">
        <v>17054</v>
      </c>
      <c r="O6777" s="251">
        <v>4</v>
      </c>
      <c r="Q6777" s="251" t="s">
        <v>17521</v>
      </c>
      <c r="R6777" s="251" t="s">
        <v>9960</v>
      </c>
      <c r="S6777" s="251" t="s">
        <v>7</v>
      </c>
      <c r="T6777" s="251" t="str">
        <f t="shared" si="422"/>
        <v>I0306292811100K520</v>
      </c>
      <c r="W6777" s="251" t="str">
        <f t="shared" si="423"/>
        <v>I030629281110-0K520</v>
      </c>
    </row>
    <row r="6778" spans="1:23" x14ac:dyDescent="0.3">
      <c r="A6778" s="256" t="str">
        <f t="shared" si="421"/>
        <v>I0306292-811100K580-00006</v>
      </c>
      <c r="B6778" s="251" t="s">
        <v>17522</v>
      </c>
      <c r="C6778" s="251" t="s">
        <v>9954</v>
      </c>
      <c r="D6778" s="251" t="s">
        <v>9364</v>
      </c>
      <c r="E6778" s="251" t="s">
        <v>16737</v>
      </c>
      <c r="F6778" s="251" t="s">
        <v>9966</v>
      </c>
      <c r="G6778" s="251" t="s">
        <v>429</v>
      </c>
      <c r="H6778" s="251" t="s">
        <v>3422</v>
      </c>
      <c r="I6778" s="257" t="str">
        <f t="shared" si="420"/>
        <v>-00006</v>
      </c>
      <c r="J6778" s="251">
        <v>6</v>
      </c>
      <c r="K6778" s="251">
        <v>6</v>
      </c>
      <c r="M6778" s="251" t="s">
        <v>9958</v>
      </c>
      <c r="N6778" s="251" t="s">
        <v>17054</v>
      </c>
      <c r="O6778" s="251">
        <v>6</v>
      </c>
      <c r="Q6778" s="251" t="s">
        <v>17522</v>
      </c>
      <c r="R6778" s="251" t="s">
        <v>9960</v>
      </c>
      <c r="S6778" s="251" t="s">
        <v>428</v>
      </c>
      <c r="T6778" s="251" t="str">
        <f t="shared" si="422"/>
        <v>I0306292811100K580</v>
      </c>
      <c r="W6778" s="251" t="str">
        <f t="shared" si="423"/>
        <v>I030629281110-0K580</v>
      </c>
    </row>
    <row r="6779" spans="1:23" x14ac:dyDescent="0.3">
      <c r="A6779" s="256" t="str">
        <f t="shared" si="421"/>
        <v>I0306292-811300K520-00004</v>
      </c>
      <c r="B6779" s="251" t="s">
        <v>17523</v>
      </c>
      <c r="C6779" s="251" t="s">
        <v>9954</v>
      </c>
      <c r="D6779" s="251" t="s">
        <v>9364</v>
      </c>
      <c r="E6779" s="251" t="s">
        <v>16737</v>
      </c>
      <c r="F6779" s="251" t="s">
        <v>9968</v>
      </c>
      <c r="G6779" s="251" t="s">
        <v>277</v>
      </c>
      <c r="H6779" s="251" t="s">
        <v>5101</v>
      </c>
      <c r="I6779" s="257" t="str">
        <f t="shared" si="420"/>
        <v>-00004</v>
      </c>
      <c r="J6779" s="251">
        <v>4</v>
      </c>
      <c r="K6779" s="251">
        <v>4</v>
      </c>
      <c r="M6779" s="251" t="s">
        <v>9958</v>
      </c>
      <c r="N6779" s="251" t="s">
        <v>17054</v>
      </c>
      <c r="O6779" s="251">
        <v>4</v>
      </c>
      <c r="Q6779" s="251" t="s">
        <v>17523</v>
      </c>
      <c r="R6779" s="251" t="s">
        <v>9960</v>
      </c>
      <c r="S6779" s="251" t="s">
        <v>276</v>
      </c>
      <c r="T6779" s="251" t="str">
        <f t="shared" si="422"/>
        <v>I0306292811300K520</v>
      </c>
      <c r="W6779" s="251" t="str">
        <f t="shared" si="423"/>
        <v>I030629281130-0K520</v>
      </c>
    </row>
    <row r="6780" spans="1:23" x14ac:dyDescent="0.3">
      <c r="A6780" s="256" t="str">
        <f t="shared" si="421"/>
        <v>I0306292-811300K580-00005</v>
      </c>
      <c r="B6780" s="251" t="s">
        <v>17524</v>
      </c>
      <c r="C6780" s="251" t="s">
        <v>9954</v>
      </c>
      <c r="D6780" s="251" t="s">
        <v>9364</v>
      </c>
      <c r="E6780" s="251" t="s">
        <v>16737</v>
      </c>
      <c r="F6780" s="251" t="s">
        <v>9970</v>
      </c>
      <c r="G6780" s="251" t="s">
        <v>434</v>
      </c>
      <c r="H6780" s="251" t="s">
        <v>5101</v>
      </c>
      <c r="I6780" s="257" t="str">
        <f t="shared" si="420"/>
        <v>-00005</v>
      </c>
      <c r="J6780" s="251">
        <v>5</v>
      </c>
      <c r="K6780" s="251">
        <v>5</v>
      </c>
      <c r="M6780" s="251" t="s">
        <v>9958</v>
      </c>
      <c r="N6780" s="251" t="s">
        <v>17054</v>
      </c>
      <c r="O6780" s="251">
        <v>5</v>
      </c>
      <c r="Q6780" s="251" t="s">
        <v>17524</v>
      </c>
      <c r="R6780" s="251" t="s">
        <v>9960</v>
      </c>
      <c r="S6780" s="251" t="s">
        <v>433</v>
      </c>
      <c r="T6780" s="251" t="str">
        <f t="shared" si="422"/>
        <v>I0306292811300K580</v>
      </c>
      <c r="W6780" s="251" t="str">
        <f t="shared" si="423"/>
        <v>I030629281130-0K580</v>
      </c>
    </row>
    <row r="6781" spans="1:23" x14ac:dyDescent="0.3">
      <c r="A6781" s="256" t="str">
        <f t="shared" si="421"/>
        <v>I0306292-8113852570-00002</v>
      </c>
      <c r="B6781" s="251" t="s">
        <v>17525</v>
      </c>
      <c r="C6781" s="251" t="s">
        <v>9954</v>
      </c>
      <c r="D6781" s="251" t="s">
        <v>9364</v>
      </c>
      <c r="E6781" s="251" t="s">
        <v>16737</v>
      </c>
      <c r="F6781" s="251" t="s">
        <v>9972</v>
      </c>
      <c r="G6781" s="251" t="s">
        <v>955</v>
      </c>
      <c r="H6781" s="251" t="s">
        <v>10349</v>
      </c>
      <c r="I6781" s="257" t="str">
        <f t="shared" si="420"/>
        <v>-00002</v>
      </c>
      <c r="J6781" s="251">
        <v>2</v>
      </c>
      <c r="K6781" s="251">
        <v>2</v>
      </c>
      <c r="M6781" s="251" t="s">
        <v>10007</v>
      </c>
      <c r="N6781" s="251" t="s">
        <v>17054</v>
      </c>
      <c r="O6781" s="251">
        <v>2</v>
      </c>
      <c r="Q6781" s="251" t="s">
        <v>17525</v>
      </c>
      <c r="R6781" s="251" t="s">
        <v>9960</v>
      </c>
      <c r="S6781" s="251">
        <v>8113852570</v>
      </c>
      <c r="T6781" s="251" t="str">
        <f t="shared" si="422"/>
        <v>I03062928113852570</v>
      </c>
      <c r="W6781" s="251" t="str">
        <f t="shared" si="423"/>
        <v>I030629281138-52570</v>
      </c>
    </row>
    <row r="6782" spans="1:23" x14ac:dyDescent="0.3">
      <c r="A6782" s="256" t="str">
        <f t="shared" si="421"/>
        <v>I0306292-811500K520-00005</v>
      </c>
      <c r="B6782" s="251" t="s">
        <v>17526</v>
      </c>
      <c r="C6782" s="251" t="s">
        <v>9954</v>
      </c>
      <c r="D6782" s="251" t="s">
        <v>9364</v>
      </c>
      <c r="E6782" s="251" t="s">
        <v>16737</v>
      </c>
      <c r="F6782" s="251" t="s">
        <v>9974</v>
      </c>
      <c r="G6782" s="251" t="s">
        <v>280</v>
      </c>
      <c r="H6782" s="251" t="s">
        <v>3429</v>
      </c>
      <c r="I6782" s="257" t="str">
        <f t="shared" si="420"/>
        <v>-00005</v>
      </c>
      <c r="J6782" s="251">
        <v>5</v>
      </c>
      <c r="K6782" s="251">
        <v>5</v>
      </c>
      <c r="M6782" s="251" t="s">
        <v>9958</v>
      </c>
      <c r="N6782" s="251" t="s">
        <v>17054</v>
      </c>
      <c r="O6782" s="251">
        <v>5</v>
      </c>
      <c r="Q6782" s="251" t="s">
        <v>17526</v>
      </c>
      <c r="R6782" s="251" t="s">
        <v>9960</v>
      </c>
      <c r="S6782" s="251" t="s">
        <v>12</v>
      </c>
      <c r="T6782" s="251" t="str">
        <f t="shared" si="422"/>
        <v>I0306292811500K520</v>
      </c>
      <c r="W6782" s="251" t="str">
        <f t="shared" si="423"/>
        <v>I030629281150-0K520</v>
      </c>
    </row>
    <row r="6783" spans="1:23" x14ac:dyDescent="0.3">
      <c r="A6783" s="256" t="str">
        <f t="shared" si="421"/>
        <v>I0306292-811500K580-00007</v>
      </c>
      <c r="B6783" s="251" t="s">
        <v>17527</v>
      </c>
      <c r="C6783" s="251" t="s">
        <v>9954</v>
      </c>
      <c r="D6783" s="251" t="s">
        <v>9364</v>
      </c>
      <c r="E6783" s="251" t="s">
        <v>16737</v>
      </c>
      <c r="F6783" s="251" t="s">
        <v>9976</v>
      </c>
      <c r="G6783" s="251" t="s">
        <v>437</v>
      </c>
      <c r="H6783" s="251" t="s">
        <v>3429</v>
      </c>
      <c r="I6783" s="257" t="str">
        <f t="shared" si="420"/>
        <v>-00007</v>
      </c>
      <c r="J6783" s="251">
        <v>7</v>
      </c>
      <c r="K6783" s="251">
        <v>7</v>
      </c>
      <c r="M6783" s="251" t="s">
        <v>9958</v>
      </c>
      <c r="N6783" s="251" t="s">
        <v>17054</v>
      </c>
      <c r="O6783" s="251">
        <v>7</v>
      </c>
      <c r="Q6783" s="251" t="s">
        <v>17527</v>
      </c>
      <c r="R6783" s="251" t="s">
        <v>9960</v>
      </c>
      <c r="S6783" s="251" t="s">
        <v>436</v>
      </c>
      <c r="T6783" s="251" t="str">
        <f t="shared" si="422"/>
        <v>I0306292811500K580</v>
      </c>
      <c r="W6783" s="251" t="str">
        <f t="shared" si="423"/>
        <v>I030629281150-0K580</v>
      </c>
    </row>
    <row r="6784" spans="1:23" x14ac:dyDescent="0.3">
      <c r="A6784" s="256" t="str">
        <f t="shared" si="421"/>
        <v>I0306292-811700K520-00003</v>
      </c>
      <c r="B6784" s="251" t="s">
        <v>9366</v>
      </c>
      <c r="C6784" s="251" t="s">
        <v>9954</v>
      </c>
      <c r="D6784" s="251" t="s">
        <v>9364</v>
      </c>
      <c r="E6784" s="251" t="s">
        <v>16737</v>
      </c>
      <c r="F6784" s="251" t="s">
        <v>9978</v>
      </c>
      <c r="G6784" s="251" t="s">
        <v>285</v>
      </c>
      <c r="H6784" s="251" t="s">
        <v>5102</v>
      </c>
      <c r="I6784" s="257" t="str">
        <f t="shared" si="420"/>
        <v>-00003</v>
      </c>
      <c r="J6784" s="251">
        <v>3</v>
      </c>
      <c r="K6784" s="251">
        <v>3</v>
      </c>
      <c r="M6784" s="251" t="s">
        <v>9958</v>
      </c>
      <c r="N6784" s="251" t="s">
        <v>17054</v>
      </c>
      <c r="O6784" s="251">
        <v>3</v>
      </c>
      <c r="Q6784" s="251" t="s">
        <v>9366</v>
      </c>
      <c r="R6784" s="251" t="s">
        <v>9960</v>
      </c>
      <c r="S6784" s="251" t="s">
        <v>284</v>
      </c>
      <c r="T6784" s="251" t="str">
        <f t="shared" si="422"/>
        <v>I0306292811700K520</v>
      </c>
      <c r="W6784" s="251" t="str">
        <f t="shared" si="423"/>
        <v>I030629281170-0K520</v>
      </c>
    </row>
    <row r="6785" spans="1:23" x14ac:dyDescent="0.3">
      <c r="A6785" s="256" t="str">
        <f t="shared" si="421"/>
        <v>I0306292-815500K210-00002</v>
      </c>
      <c r="B6785" s="251" t="s">
        <v>17528</v>
      </c>
      <c r="C6785" s="251" t="s">
        <v>9954</v>
      </c>
      <c r="D6785" s="251" t="s">
        <v>9364</v>
      </c>
      <c r="E6785" s="251" t="s">
        <v>16737</v>
      </c>
      <c r="F6785" s="251" t="s">
        <v>9980</v>
      </c>
      <c r="G6785" s="251" t="s">
        <v>654</v>
      </c>
      <c r="H6785" s="251" t="s">
        <v>5202</v>
      </c>
      <c r="I6785" s="257" t="str">
        <f t="shared" si="420"/>
        <v>-00002</v>
      </c>
      <c r="J6785" s="251">
        <v>2</v>
      </c>
      <c r="K6785" s="251">
        <v>2</v>
      </c>
      <c r="M6785" s="251" t="s">
        <v>9958</v>
      </c>
      <c r="N6785" s="251" t="s">
        <v>17054</v>
      </c>
      <c r="O6785" s="251">
        <v>2</v>
      </c>
      <c r="Q6785" s="251" t="s">
        <v>17528</v>
      </c>
      <c r="R6785" s="251" t="s">
        <v>9960</v>
      </c>
      <c r="S6785" s="251" t="s">
        <v>653</v>
      </c>
      <c r="T6785" s="251" t="str">
        <f t="shared" si="422"/>
        <v>I0306292815500K210</v>
      </c>
      <c r="W6785" s="251" t="str">
        <f t="shared" si="423"/>
        <v>I030629281550-0K210</v>
      </c>
    </row>
    <row r="6786" spans="1:23" x14ac:dyDescent="0.3">
      <c r="A6786" s="256" t="str">
        <f t="shared" si="421"/>
        <v>I0306292-815500K240-00009</v>
      </c>
      <c r="B6786" s="251" t="s">
        <v>17529</v>
      </c>
      <c r="C6786" s="251" t="s">
        <v>9954</v>
      </c>
      <c r="D6786" s="251" t="s">
        <v>9364</v>
      </c>
      <c r="E6786" s="251" t="s">
        <v>16737</v>
      </c>
      <c r="F6786" s="251" t="s">
        <v>9982</v>
      </c>
      <c r="G6786" s="251" t="s">
        <v>727</v>
      </c>
      <c r="H6786" s="251" t="s">
        <v>5202</v>
      </c>
      <c r="I6786" s="257" t="str">
        <f t="shared" si="420"/>
        <v>-00009</v>
      </c>
      <c r="J6786" s="251">
        <v>9</v>
      </c>
      <c r="K6786" s="251">
        <v>9</v>
      </c>
      <c r="M6786" s="251" t="s">
        <v>9958</v>
      </c>
      <c r="N6786" s="251" t="s">
        <v>17054</v>
      </c>
      <c r="O6786" s="251">
        <v>9</v>
      </c>
      <c r="Q6786" s="251" t="s">
        <v>17529</v>
      </c>
      <c r="R6786" s="251" t="s">
        <v>9960</v>
      </c>
      <c r="S6786" s="251" t="s">
        <v>726</v>
      </c>
      <c r="T6786" s="251" t="str">
        <f t="shared" si="422"/>
        <v>I0306292815500K240</v>
      </c>
      <c r="W6786" s="251" t="str">
        <f t="shared" si="423"/>
        <v>I030629281550-0K240</v>
      </c>
    </row>
    <row r="6787" spans="1:23" x14ac:dyDescent="0.3">
      <c r="A6787" s="256" t="str">
        <f t="shared" si="421"/>
        <v>I0306292-815500K630-00002</v>
      </c>
      <c r="B6787" s="251" t="s">
        <v>17530</v>
      </c>
      <c r="C6787" s="251" t="s">
        <v>9954</v>
      </c>
      <c r="D6787" s="251" t="s">
        <v>9364</v>
      </c>
      <c r="E6787" s="251" t="s">
        <v>16737</v>
      </c>
      <c r="F6787" s="251" t="s">
        <v>9984</v>
      </c>
      <c r="G6787" s="251" t="s">
        <v>3385</v>
      </c>
      <c r="H6787" s="251" t="s">
        <v>5202</v>
      </c>
      <c r="I6787" s="257" t="str">
        <f t="shared" si="420"/>
        <v>-00002</v>
      </c>
      <c r="J6787" s="251">
        <v>2</v>
      </c>
      <c r="K6787" s="251">
        <v>2</v>
      </c>
      <c r="M6787" s="251" t="s">
        <v>9958</v>
      </c>
      <c r="N6787" s="251" t="s">
        <v>17054</v>
      </c>
      <c r="O6787" s="251">
        <v>2</v>
      </c>
      <c r="Q6787" s="251" t="s">
        <v>17530</v>
      </c>
      <c r="R6787" s="251" t="s">
        <v>9960</v>
      </c>
      <c r="S6787" s="251" t="s">
        <v>3366</v>
      </c>
      <c r="T6787" s="251" t="str">
        <f t="shared" si="422"/>
        <v>I0306292815500K630</v>
      </c>
      <c r="W6787" s="251" t="str">
        <f t="shared" si="423"/>
        <v>I030629281550-0K630</v>
      </c>
    </row>
    <row r="6788" spans="1:23" x14ac:dyDescent="0.3">
      <c r="A6788" s="256" t="str">
        <f t="shared" si="421"/>
        <v>I0306292-815510K240-00014</v>
      </c>
      <c r="B6788" s="251" t="s">
        <v>17531</v>
      </c>
      <c r="C6788" s="251" t="s">
        <v>9954</v>
      </c>
      <c r="D6788" s="251" t="s">
        <v>9364</v>
      </c>
      <c r="E6788" s="251" t="s">
        <v>16737</v>
      </c>
      <c r="F6788" s="251" t="s">
        <v>9986</v>
      </c>
      <c r="G6788" s="251" t="s">
        <v>740</v>
      </c>
      <c r="H6788" s="251" t="s">
        <v>3436</v>
      </c>
      <c r="I6788" s="257" t="str">
        <f t="shared" si="420"/>
        <v>-00014</v>
      </c>
      <c r="J6788" s="251">
        <v>14</v>
      </c>
      <c r="K6788" s="251">
        <v>14</v>
      </c>
      <c r="M6788" s="251" t="s">
        <v>9958</v>
      </c>
      <c r="N6788" s="251" t="s">
        <v>17054</v>
      </c>
      <c r="O6788" s="251">
        <v>14</v>
      </c>
      <c r="Q6788" s="251" t="s">
        <v>17531</v>
      </c>
      <c r="R6788" s="251" t="s">
        <v>9960</v>
      </c>
      <c r="S6788" s="251" t="s">
        <v>9</v>
      </c>
      <c r="T6788" s="251" t="str">
        <f t="shared" si="422"/>
        <v>I0306292815510K240</v>
      </c>
      <c r="W6788" s="251" t="str">
        <f t="shared" si="423"/>
        <v>I030629281551-0K240</v>
      </c>
    </row>
    <row r="6789" spans="1:23" x14ac:dyDescent="0.3">
      <c r="A6789" s="256" t="str">
        <f t="shared" si="421"/>
        <v>I0306292-815600K210-00009</v>
      </c>
      <c r="B6789" s="251" t="s">
        <v>17532</v>
      </c>
      <c r="C6789" s="251" t="s">
        <v>9954</v>
      </c>
      <c r="D6789" s="251" t="s">
        <v>9364</v>
      </c>
      <c r="E6789" s="251" t="s">
        <v>16737</v>
      </c>
      <c r="F6789" s="251" t="s">
        <v>9988</v>
      </c>
      <c r="G6789" s="251" t="s">
        <v>670</v>
      </c>
      <c r="H6789" s="251" t="s">
        <v>5204</v>
      </c>
      <c r="I6789" s="257" t="str">
        <f t="shared" si="420"/>
        <v>-00009</v>
      </c>
      <c r="J6789" s="251">
        <v>9</v>
      </c>
      <c r="K6789" s="251">
        <v>9</v>
      </c>
      <c r="M6789" s="251" t="s">
        <v>9958</v>
      </c>
      <c r="N6789" s="251" t="s">
        <v>17054</v>
      </c>
      <c r="O6789" s="251">
        <v>9</v>
      </c>
      <c r="Q6789" s="251" t="s">
        <v>17532</v>
      </c>
      <c r="R6789" s="251" t="s">
        <v>9960</v>
      </c>
      <c r="S6789" s="251" t="s">
        <v>13</v>
      </c>
      <c r="T6789" s="251" t="str">
        <f t="shared" si="422"/>
        <v>I0306292815600K210</v>
      </c>
      <c r="W6789" s="251" t="str">
        <f t="shared" si="423"/>
        <v>I030629281560-0K210</v>
      </c>
    </row>
    <row r="6790" spans="1:23" x14ac:dyDescent="0.3">
      <c r="A6790" s="256" t="str">
        <f t="shared" si="421"/>
        <v>I0306292-815600K240-00009</v>
      </c>
      <c r="B6790" s="251" t="s">
        <v>17533</v>
      </c>
      <c r="C6790" s="251" t="s">
        <v>9954</v>
      </c>
      <c r="D6790" s="251" t="s">
        <v>9364</v>
      </c>
      <c r="E6790" s="251" t="s">
        <v>16737</v>
      </c>
      <c r="F6790" s="251" t="s">
        <v>9990</v>
      </c>
      <c r="G6790" s="251" t="s">
        <v>744</v>
      </c>
      <c r="H6790" s="251" t="s">
        <v>5204</v>
      </c>
      <c r="I6790" s="257" t="str">
        <f t="shared" ref="I6790:I6853" si="424">+IF(AND(O6790&lt;10),$B$2&amp;O6790,IF(AND(O6790&gt;9,O6790&lt;=99),$B$3&amp;O6790,IF(AND(O6790&gt;99,L95747&lt;1000),$B$4&amp;O6790,IF(AND(O6790&gt;999),$B$5&amp;7))))</f>
        <v>-00009</v>
      </c>
      <c r="J6790" s="251">
        <v>9</v>
      </c>
      <c r="K6790" s="251">
        <v>9</v>
      </c>
      <c r="M6790" s="251" t="s">
        <v>9958</v>
      </c>
      <c r="N6790" s="251" t="s">
        <v>17054</v>
      </c>
      <c r="O6790" s="251">
        <v>9</v>
      </c>
      <c r="Q6790" s="251" t="s">
        <v>17533</v>
      </c>
      <c r="R6790" s="251" t="s">
        <v>9960</v>
      </c>
      <c r="S6790" s="251" t="s">
        <v>743</v>
      </c>
      <c r="T6790" s="251" t="str">
        <f t="shared" si="422"/>
        <v>I0306292815600K240</v>
      </c>
      <c r="W6790" s="251" t="str">
        <f t="shared" si="423"/>
        <v>I030629281560-0K240</v>
      </c>
    </row>
    <row r="6791" spans="1:23" x14ac:dyDescent="0.3">
      <c r="A6791" s="256" t="str">
        <f t="shared" si="421"/>
        <v>I0306292-815600K590-00001</v>
      </c>
      <c r="B6791" s="251" t="s">
        <v>17534</v>
      </c>
      <c r="C6791" s="251" t="s">
        <v>9954</v>
      </c>
      <c r="D6791" s="251" t="s">
        <v>9364</v>
      </c>
      <c r="E6791" s="251" t="s">
        <v>16737</v>
      </c>
      <c r="F6791" s="251" t="s">
        <v>9992</v>
      </c>
      <c r="G6791" s="251" t="s">
        <v>3386</v>
      </c>
      <c r="H6791" s="251" t="s">
        <v>5204</v>
      </c>
      <c r="I6791" s="257" t="str">
        <f t="shared" si="424"/>
        <v>-00001</v>
      </c>
      <c r="J6791" s="251">
        <v>1</v>
      </c>
      <c r="K6791" s="251">
        <v>1</v>
      </c>
      <c r="M6791" s="251" t="s">
        <v>9958</v>
      </c>
      <c r="N6791" s="251" t="s">
        <v>17054</v>
      </c>
      <c r="O6791" s="251">
        <v>1</v>
      </c>
      <c r="Q6791" s="251" t="s">
        <v>17534</v>
      </c>
      <c r="R6791" s="251" t="s">
        <v>9960</v>
      </c>
      <c r="S6791" s="251" t="s">
        <v>3370</v>
      </c>
      <c r="T6791" s="251" t="str">
        <f t="shared" si="422"/>
        <v>I0306292815600K590</v>
      </c>
      <c r="W6791" s="251" t="str">
        <f t="shared" si="423"/>
        <v>I030629281560-0K590</v>
      </c>
    </row>
    <row r="6792" spans="1:23" x14ac:dyDescent="0.3">
      <c r="A6792" s="256" t="str">
        <f t="shared" ref="A6792:A6855" si="425">D6792&amp;$A$6&amp;S6792&amp;I6792</f>
        <v>I0306292-815610K240-00015</v>
      </c>
      <c r="B6792" s="251" t="s">
        <v>17535</v>
      </c>
      <c r="C6792" s="251" t="s">
        <v>9954</v>
      </c>
      <c r="D6792" s="251" t="s">
        <v>9364</v>
      </c>
      <c r="E6792" s="251" t="s">
        <v>16737</v>
      </c>
      <c r="F6792" s="251" t="s">
        <v>9995</v>
      </c>
      <c r="G6792" s="251" t="s">
        <v>753</v>
      </c>
      <c r="H6792" s="251" t="s">
        <v>3443</v>
      </c>
      <c r="I6792" s="257" t="str">
        <f t="shared" si="424"/>
        <v>-00015</v>
      </c>
      <c r="J6792" s="251">
        <v>15</v>
      </c>
      <c r="K6792" s="251">
        <v>15</v>
      </c>
      <c r="M6792" s="251" t="s">
        <v>9958</v>
      </c>
      <c r="N6792" s="251" t="s">
        <v>17054</v>
      </c>
      <c r="O6792" s="251">
        <v>15</v>
      </c>
      <c r="Q6792" s="251" t="s">
        <v>17535</v>
      </c>
      <c r="R6792" s="251" t="s">
        <v>9960</v>
      </c>
      <c r="S6792" s="251" t="s">
        <v>10</v>
      </c>
      <c r="T6792" s="251" t="str">
        <f t="shared" si="422"/>
        <v>I0306292815610K240</v>
      </c>
      <c r="W6792" s="251" t="str">
        <f t="shared" si="423"/>
        <v>I030629281561-0K240</v>
      </c>
    </row>
    <row r="6793" spans="1:23" x14ac:dyDescent="0.3">
      <c r="A6793" s="256" t="str">
        <f t="shared" si="425"/>
        <v>I0306292-815800K050-00002</v>
      </c>
      <c r="B6793" s="251" t="s">
        <v>17536</v>
      </c>
      <c r="C6793" s="251" t="s">
        <v>9954</v>
      </c>
      <c r="D6793" s="251" t="s">
        <v>9364</v>
      </c>
      <c r="E6793" s="251" t="s">
        <v>16737</v>
      </c>
      <c r="F6793" s="251" t="s">
        <v>9997</v>
      </c>
      <c r="G6793" s="251" t="s">
        <v>756</v>
      </c>
      <c r="H6793" s="251" t="s">
        <v>758</v>
      </c>
      <c r="I6793" s="257" t="str">
        <f t="shared" si="424"/>
        <v>-00002</v>
      </c>
      <c r="J6793" s="251">
        <v>2</v>
      </c>
      <c r="K6793" s="251">
        <v>2</v>
      </c>
      <c r="M6793" s="251" t="s">
        <v>9958</v>
      </c>
      <c r="N6793" s="251" t="s">
        <v>17054</v>
      </c>
      <c r="O6793" s="251">
        <v>2</v>
      </c>
      <c r="Q6793" s="251" t="s">
        <v>17536</v>
      </c>
      <c r="R6793" s="251" t="s">
        <v>9960</v>
      </c>
      <c r="S6793" s="251" t="s">
        <v>6</v>
      </c>
      <c r="T6793" s="251" t="str">
        <f t="shared" ref="T6793:T6856" si="426">+D6793&amp;S6793</f>
        <v>I0306292815800K050</v>
      </c>
      <c r="W6793" s="251" t="str">
        <f t="shared" ref="W6793:W6856" si="427">D6793&amp;G6793</f>
        <v>I030629281580-0K050</v>
      </c>
    </row>
    <row r="6794" spans="1:23" x14ac:dyDescent="0.3">
      <c r="A6794" s="256" t="str">
        <f t="shared" si="425"/>
        <v>I0306292-815800K260-00001</v>
      </c>
      <c r="B6794" s="251" t="s">
        <v>17537</v>
      </c>
      <c r="C6794" s="251" t="s">
        <v>9954</v>
      </c>
      <c r="D6794" s="251" t="s">
        <v>9364</v>
      </c>
      <c r="E6794" s="251" t="s">
        <v>16737</v>
      </c>
      <c r="F6794" s="251" t="s">
        <v>10000</v>
      </c>
      <c r="G6794" s="251" t="s">
        <v>3387</v>
      </c>
      <c r="H6794" s="251" t="s">
        <v>758</v>
      </c>
      <c r="I6794" s="257" t="str">
        <f t="shared" si="424"/>
        <v>-00001</v>
      </c>
      <c r="J6794" s="251">
        <v>1</v>
      </c>
      <c r="K6794" s="251">
        <v>1</v>
      </c>
      <c r="M6794" s="251" t="s">
        <v>9993</v>
      </c>
      <c r="N6794" s="251" t="s">
        <v>17054</v>
      </c>
      <c r="O6794" s="251">
        <v>1</v>
      </c>
      <c r="Q6794" s="251" t="s">
        <v>17537</v>
      </c>
      <c r="R6794" s="251" t="s">
        <v>9960</v>
      </c>
      <c r="S6794" s="251" t="s">
        <v>3374</v>
      </c>
      <c r="T6794" s="251" t="str">
        <f t="shared" si="426"/>
        <v>I0306292815800K260</v>
      </c>
      <c r="W6794" s="251" t="str">
        <f t="shared" si="427"/>
        <v>I030629281580-0K260</v>
      </c>
    </row>
    <row r="6795" spans="1:23" x14ac:dyDescent="0.3">
      <c r="A6795" s="256" t="str">
        <f t="shared" si="425"/>
        <v>I0306292-815810K050-00008</v>
      </c>
      <c r="B6795" s="251" t="s">
        <v>17538</v>
      </c>
      <c r="C6795" s="251" t="s">
        <v>9954</v>
      </c>
      <c r="D6795" s="251" t="s">
        <v>9364</v>
      </c>
      <c r="E6795" s="251" t="s">
        <v>16737</v>
      </c>
      <c r="F6795" s="251" t="s">
        <v>10002</v>
      </c>
      <c r="G6795" s="251" t="s">
        <v>763</v>
      </c>
      <c r="H6795" s="251" t="s">
        <v>5218</v>
      </c>
      <c r="I6795" s="257" t="str">
        <f t="shared" si="424"/>
        <v>-00008</v>
      </c>
      <c r="J6795" s="251">
        <v>8</v>
      </c>
      <c r="K6795" s="251">
        <v>8</v>
      </c>
      <c r="M6795" s="251" t="s">
        <v>9958</v>
      </c>
      <c r="N6795" s="251" t="s">
        <v>17054</v>
      </c>
      <c r="O6795" s="251">
        <v>8</v>
      </c>
      <c r="Q6795" s="251" t="s">
        <v>17538</v>
      </c>
      <c r="R6795" s="251" t="s">
        <v>9960</v>
      </c>
      <c r="S6795" s="251" t="s">
        <v>762</v>
      </c>
      <c r="T6795" s="251" t="str">
        <f t="shared" si="426"/>
        <v>I0306292815810K050</v>
      </c>
      <c r="W6795" s="251" t="str">
        <f t="shared" si="427"/>
        <v>I030629281581-0K050</v>
      </c>
    </row>
    <row r="6796" spans="1:23" x14ac:dyDescent="0.3">
      <c r="A6796" s="256" t="str">
        <f t="shared" si="425"/>
        <v>I0306292-815900K050-00005</v>
      </c>
      <c r="B6796" s="251" t="s">
        <v>17539</v>
      </c>
      <c r="C6796" s="251" t="s">
        <v>9954</v>
      </c>
      <c r="D6796" s="251" t="s">
        <v>9364</v>
      </c>
      <c r="E6796" s="251" t="s">
        <v>16737</v>
      </c>
      <c r="F6796" s="251" t="s">
        <v>10005</v>
      </c>
      <c r="G6796" s="251" t="s">
        <v>767</v>
      </c>
      <c r="H6796" s="251" t="s">
        <v>770</v>
      </c>
      <c r="I6796" s="257" t="str">
        <f t="shared" si="424"/>
        <v>-00005</v>
      </c>
      <c r="J6796" s="251">
        <v>5</v>
      </c>
      <c r="K6796" s="251">
        <v>5</v>
      </c>
      <c r="M6796" s="251" t="s">
        <v>9958</v>
      </c>
      <c r="N6796" s="251" t="s">
        <v>17054</v>
      </c>
      <c r="O6796" s="251">
        <v>5</v>
      </c>
      <c r="Q6796" s="251" t="s">
        <v>17539</v>
      </c>
      <c r="R6796" s="251" t="s">
        <v>9960</v>
      </c>
      <c r="S6796" s="251" t="s">
        <v>766</v>
      </c>
      <c r="T6796" s="251" t="str">
        <f t="shared" si="426"/>
        <v>I0306292815900K050</v>
      </c>
      <c r="W6796" s="251" t="str">
        <f t="shared" si="427"/>
        <v>I030629281590-0K050</v>
      </c>
    </row>
    <row r="6797" spans="1:23" x14ac:dyDescent="0.3">
      <c r="A6797" s="256" t="str">
        <f t="shared" si="425"/>
        <v>I0306292-815900K260-00002</v>
      </c>
      <c r="B6797" s="251" t="s">
        <v>17540</v>
      </c>
      <c r="C6797" s="251" t="s">
        <v>9954</v>
      </c>
      <c r="D6797" s="251" t="s">
        <v>9364</v>
      </c>
      <c r="E6797" s="251" t="s">
        <v>16737</v>
      </c>
      <c r="F6797" s="251" t="s">
        <v>10009</v>
      </c>
      <c r="G6797" s="251" t="s">
        <v>3388</v>
      </c>
      <c r="H6797" s="251" t="s">
        <v>770</v>
      </c>
      <c r="I6797" s="257" t="str">
        <f t="shared" si="424"/>
        <v>-00002</v>
      </c>
      <c r="J6797" s="251">
        <v>2</v>
      </c>
      <c r="K6797" s="251">
        <v>2</v>
      </c>
      <c r="M6797" s="251" t="s">
        <v>9993</v>
      </c>
      <c r="N6797" s="251" t="s">
        <v>17054</v>
      </c>
      <c r="O6797" s="251">
        <v>2</v>
      </c>
      <c r="Q6797" s="251" t="s">
        <v>17540</v>
      </c>
      <c r="R6797" s="251" t="s">
        <v>9960</v>
      </c>
      <c r="S6797" s="251" t="s">
        <v>3377</v>
      </c>
      <c r="T6797" s="251" t="str">
        <f t="shared" si="426"/>
        <v>I0306292815900K260</v>
      </c>
      <c r="W6797" s="251" t="str">
        <f t="shared" si="427"/>
        <v>I030629281590-0K260</v>
      </c>
    </row>
    <row r="6798" spans="1:23" x14ac:dyDescent="0.3">
      <c r="A6798" s="256" t="str">
        <f t="shared" si="425"/>
        <v>I0306292-81590BZ400-00001</v>
      </c>
      <c r="B6798" s="251" t="s">
        <v>17541</v>
      </c>
      <c r="C6798" s="251" t="s">
        <v>9954</v>
      </c>
      <c r="D6798" s="251" t="s">
        <v>9364</v>
      </c>
      <c r="E6798" s="251" t="s">
        <v>16737</v>
      </c>
      <c r="F6798" s="251" t="s">
        <v>10012</v>
      </c>
      <c r="G6798" s="251" t="s">
        <v>5309</v>
      </c>
      <c r="H6798" s="251" t="s">
        <v>9998</v>
      </c>
      <c r="I6798" s="257" t="str">
        <f t="shared" si="424"/>
        <v>-00001</v>
      </c>
      <c r="J6798" s="251">
        <v>1</v>
      </c>
      <c r="K6798" s="251">
        <v>1</v>
      </c>
      <c r="M6798" s="251" t="s">
        <v>9993</v>
      </c>
      <c r="N6798" s="251" t="s">
        <v>17054</v>
      </c>
      <c r="O6798" s="251">
        <v>1</v>
      </c>
      <c r="Q6798" s="251" t="s">
        <v>17541</v>
      </c>
      <c r="R6798" s="251" t="s">
        <v>9960</v>
      </c>
      <c r="S6798" s="251" t="s">
        <v>8687</v>
      </c>
      <c r="T6798" s="251" t="str">
        <f t="shared" si="426"/>
        <v>I030629281590BZ400</v>
      </c>
      <c r="W6798" s="251" t="str">
        <f t="shared" si="427"/>
        <v>I030629281590-BZ400</v>
      </c>
    </row>
    <row r="6799" spans="1:23" x14ac:dyDescent="0.3">
      <c r="A6799" s="256" t="str">
        <f t="shared" si="425"/>
        <v>I0306292-815910K050-00003</v>
      </c>
      <c r="B6799" s="251" t="s">
        <v>17542</v>
      </c>
      <c r="C6799" s="251" t="s">
        <v>9954</v>
      </c>
      <c r="D6799" s="251" t="s">
        <v>9364</v>
      </c>
      <c r="E6799" s="251" t="s">
        <v>16737</v>
      </c>
      <c r="F6799" s="251" t="s">
        <v>10188</v>
      </c>
      <c r="G6799" s="251" t="s">
        <v>777</v>
      </c>
      <c r="H6799" s="251" t="s">
        <v>5219</v>
      </c>
      <c r="I6799" s="257" t="str">
        <f t="shared" si="424"/>
        <v>-00003</v>
      </c>
      <c r="J6799" s="251">
        <v>3</v>
      </c>
      <c r="K6799" s="251">
        <v>3</v>
      </c>
      <c r="M6799" s="251" t="s">
        <v>9958</v>
      </c>
      <c r="N6799" s="251" t="s">
        <v>17054</v>
      </c>
      <c r="O6799" s="251">
        <v>3</v>
      </c>
      <c r="Q6799" s="251" t="s">
        <v>17542</v>
      </c>
      <c r="R6799" s="251" t="s">
        <v>9960</v>
      </c>
      <c r="S6799" s="251" t="s">
        <v>776</v>
      </c>
      <c r="T6799" s="251" t="str">
        <f t="shared" si="426"/>
        <v>I0306292815910K050</v>
      </c>
      <c r="W6799" s="251" t="str">
        <f t="shared" si="427"/>
        <v>I030629281591-0K050</v>
      </c>
    </row>
    <row r="6800" spans="1:23" x14ac:dyDescent="0.3">
      <c r="A6800" s="256" t="str">
        <f t="shared" si="425"/>
        <v>I0306292-9008081040-00003</v>
      </c>
      <c r="B6800" s="251" t="s">
        <v>17543</v>
      </c>
      <c r="C6800" s="251" t="s">
        <v>9954</v>
      </c>
      <c r="D6800" s="251" t="s">
        <v>9364</v>
      </c>
      <c r="E6800" s="251" t="s">
        <v>16737</v>
      </c>
      <c r="F6800" s="251" t="s">
        <v>10190</v>
      </c>
      <c r="G6800" s="251" t="s">
        <v>943</v>
      </c>
      <c r="H6800" s="251" t="s">
        <v>3393</v>
      </c>
      <c r="I6800" s="257" t="str">
        <f t="shared" si="424"/>
        <v>-00003</v>
      </c>
      <c r="J6800" s="251">
        <v>3</v>
      </c>
      <c r="K6800" s="251">
        <v>3</v>
      </c>
      <c r="M6800" s="251" t="s">
        <v>10003</v>
      </c>
      <c r="N6800" s="251" t="s">
        <v>17054</v>
      </c>
      <c r="O6800" s="251">
        <v>3</v>
      </c>
      <c r="Q6800" s="251" t="s">
        <v>17543</v>
      </c>
      <c r="R6800" s="251" t="s">
        <v>9960</v>
      </c>
      <c r="S6800" s="251">
        <v>9008081040</v>
      </c>
      <c r="T6800" s="251" t="str">
        <f t="shared" si="426"/>
        <v>I03062929008081040</v>
      </c>
      <c r="W6800" s="251" t="str">
        <f t="shared" si="427"/>
        <v>I030629290080-81040</v>
      </c>
    </row>
    <row r="6801" spans="1:23" x14ac:dyDescent="0.3">
      <c r="A6801" s="256" t="str">
        <f t="shared" si="425"/>
        <v>I0306292-9098113087-00002</v>
      </c>
      <c r="B6801" s="251" t="s">
        <v>17544</v>
      </c>
      <c r="C6801" s="251" t="s">
        <v>9954</v>
      </c>
      <c r="D6801" s="251" t="s">
        <v>9364</v>
      </c>
      <c r="E6801" s="251" t="s">
        <v>16737</v>
      </c>
      <c r="F6801" s="251" t="s">
        <v>10192</v>
      </c>
      <c r="G6801" s="251" t="s">
        <v>939</v>
      </c>
      <c r="H6801" s="251" t="s">
        <v>3393</v>
      </c>
      <c r="I6801" s="257" t="str">
        <f t="shared" si="424"/>
        <v>-00002</v>
      </c>
      <c r="J6801" s="251">
        <v>2</v>
      </c>
      <c r="K6801" s="251">
        <v>2</v>
      </c>
      <c r="M6801" s="251" t="s">
        <v>10003</v>
      </c>
      <c r="N6801" s="251" t="s">
        <v>17054</v>
      </c>
      <c r="O6801" s="251">
        <v>2</v>
      </c>
      <c r="Q6801" s="251" t="s">
        <v>17544</v>
      </c>
      <c r="R6801" s="251" t="s">
        <v>9960</v>
      </c>
      <c r="S6801" s="251">
        <v>9098113087</v>
      </c>
      <c r="T6801" s="251" t="str">
        <f t="shared" si="426"/>
        <v>I03062929098113087</v>
      </c>
      <c r="W6801" s="251" t="str">
        <f t="shared" si="427"/>
        <v>I030629290981-13087</v>
      </c>
    </row>
    <row r="6802" spans="1:23" x14ac:dyDescent="0.3">
      <c r="A6802" s="256" t="str">
        <f t="shared" si="425"/>
        <v>I0306292-9098122003-00007</v>
      </c>
      <c r="B6802" s="251" t="s">
        <v>17545</v>
      </c>
      <c r="C6802" s="251" t="s">
        <v>9954</v>
      </c>
      <c r="D6802" s="251" t="s">
        <v>9364</v>
      </c>
      <c r="E6802" s="251" t="s">
        <v>16737</v>
      </c>
      <c r="F6802" s="251" t="s">
        <v>10194</v>
      </c>
      <c r="G6802" s="251" t="s">
        <v>926</v>
      </c>
      <c r="H6802" s="251" t="s">
        <v>1564</v>
      </c>
      <c r="I6802" s="257" t="str">
        <f t="shared" si="424"/>
        <v>-00007</v>
      </c>
      <c r="J6802" s="251">
        <v>7</v>
      </c>
      <c r="K6802" s="251">
        <v>7</v>
      </c>
      <c r="M6802" s="251" t="s">
        <v>10003</v>
      </c>
      <c r="N6802" s="251" t="s">
        <v>17054</v>
      </c>
      <c r="O6802" s="251">
        <v>7</v>
      </c>
      <c r="Q6802" s="251" t="s">
        <v>17545</v>
      </c>
      <c r="R6802" s="251" t="s">
        <v>9960</v>
      </c>
      <c r="S6802" s="251">
        <v>9098122003</v>
      </c>
      <c r="T6802" s="251" t="str">
        <f t="shared" si="426"/>
        <v>I03062929098122003</v>
      </c>
      <c r="W6802" s="251" t="str">
        <f t="shared" si="427"/>
        <v>I030629290981-22003</v>
      </c>
    </row>
    <row r="6803" spans="1:23" x14ac:dyDescent="0.3">
      <c r="A6803" s="256" t="str">
        <f t="shared" si="425"/>
        <v>I0306292-9913212050-00220</v>
      </c>
      <c r="B6803" s="251" t="s">
        <v>17546</v>
      </c>
      <c r="C6803" s="251" t="s">
        <v>9954</v>
      </c>
      <c r="D6803" s="251" t="s">
        <v>9364</v>
      </c>
      <c r="E6803" s="251" t="s">
        <v>16737</v>
      </c>
      <c r="F6803" s="251" t="s">
        <v>10196</v>
      </c>
      <c r="G6803" s="251" t="s">
        <v>946</v>
      </c>
      <c r="H6803" s="251" t="s">
        <v>10010</v>
      </c>
      <c r="I6803" s="257" t="str">
        <f t="shared" si="424"/>
        <v>-00220</v>
      </c>
      <c r="J6803" s="251">
        <v>220</v>
      </c>
      <c r="K6803" s="251">
        <v>220</v>
      </c>
      <c r="M6803" s="251" t="s">
        <v>10007</v>
      </c>
      <c r="N6803" s="251" t="s">
        <v>17054</v>
      </c>
      <c r="O6803" s="251">
        <v>220</v>
      </c>
      <c r="Q6803" s="251" t="s">
        <v>17546</v>
      </c>
      <c r="R6803" s="251" t="s">
        <v>9960</v>
      </c>
      <c r="S6803" s="251">
        <v>9913212050</v>
      </c>
      <c r="T6803" s="251" t="str">
        <f t="shared" si="426"/>
        <v>I03062929913212050</v>
      </c>
      <c r="W6803" s="251" t="str">
        <f t="shared" si="427"/>
        <v>I030629299132-12050</v>
      </c>
    </row>
    <row r="6804" spans="1:23" x14ac:dyDescent="0.3">
      <c r="A6804" s="256" t="str">
        <f t="shared" si="425"/>
        <v>I0306292-9913221210-00054</v>
      </c>
      <c r="B6804" s="251" t="s">
        <v>17547</v>
      </c>
      <c r="C6804" s="251" t="s">
        <v>9954</v>
      </c>
      <c r="D6804" s="251" t="s">
        <v>9364</v>
      </c>
      <c r="E6804" s="251" t="s">
        <v>16737</v>
      </c>
      <c r="F6804" s="251" t="s">
        <v>10198</v>
      </c>
      <c r="G6804" s="251" t="s">
        <v>916</v>
      </c>
      <c r="H6804" s="251" t="s">
        <v>10013</v>
      </c>
      <c r="I6804" s="257" t="str">
        <f t="shared" si="424"/>
        <v>-00054</v>
      </c>
      <c r="J6804" s="251">
        <v>54</v>
      </c>
      <c r="K6804" s="251">
        <v>54</v>
      </c>
      <c r="M6804" s="251" t="s">
        <v>10007</v>
      </c>
      <c r="N6804" s="251" t="s">
        <v>17054</v>
      </c>
      <c r="O6804" s="251">
        <v>54</v>
      </c>
      <c r="Q6804" s="251" t="s">
        <v>17547</v>
      </c>
      <c r="R6804" s="251" t="s">
        <v>9960</v>
      </c>
      <c r="S6804" s="251">
        <v>9913221210</v>
      </c>
      <c r="T6804" s="251" t="str">
        <f t="shared" si="426"/>
        <v>I03062929913221210</v>
      </c>
      <c r="W6804" s="251" t="str">
        <f t="shared" si="427"/>
        <v>I030629299132-21210</v>
      </c>
    </row>
    <row r="6805" spans="1:23" x14ac:dyDescent="0.3">
      <c r="A6805" s="256" t="str">
        <f t="shared" si="425"/>
        <v>I0306293-811500K591-00002</v>
      </c>
      <c r="B6805" s="251" t="s">
        <v>9379</v>
      </c>
      <c r="C6805" s="251" t="s">
        <v>9954</v>
      </c>
      <c r="D6805" s="251" t="s">
        <v>9380</v>
      </c>
      <c r="E6805" s="251" t="s">
        <v>16737</v>
      </c>
      <c r="F6805" s="251" t="s">
        <v>9957</v>
      </c>
      <c r="G6805" s="251" t="s">
        <v>417</v>
      </c>
      <c r="H6805" s="251" t="s">
        <v>3429</v>
      </c>
      <c r="I6805" s="257" t="str">
        <f t="shared" si="424"/>
        <v>-00002</v>
      </c>
      <c r="J6805" s="251">
        <v>2</v>
      </c>
      <c r="K6805" s="251">
        <v>2</v>
      </c>
      <c r="M6805" s="251" t="s">
        <v>9958</v>
      </c>
      <c r="N6805" s="251" t="s">
        <v>17219</v>
      </c>
      <c r="O6805" s="251">
        <v>2</v>
      </c>
      <c r="Q6805" s="251" t="s">
        <v>9379</v>
      </c>
      <c r="R6805" s="251" t="s">
        <v>10017</v>
      </c>
      <c r="S6805" s="251" t="s">
        <v>416</v>
      </c>
      <c r="T6805" s="251" t="str">
        <f t="shared" si="426"/>
        <v>I0306293811500K591</v>
      </c>
      <c r="W6805" s="251" t="str">
        <f t="shared" si="427"/>
        <v>I030629381150-0K591</v>
      </c>
    </row>
    <row r="6806" spans="1:23" x14ac:dyDescent="0.3">
      <c r="A6806" s="256" t="str">
        <f t="shared" si="425"/>
        <v>I0306293-811500KF31-00001</v>
      </c>
      <c r="B6806" s="251" t="s">
        <v>9383</v>
      </c>
      <c r="C6806" s="251" t="s">
        <v>9954</v>
      </c>
      <c r="D6806" s="251" t="s">
        <v>9380</v>
      </c>
      <c r="E6806" s="251" t="s">
        <v>16737</v>
      </c>
      <c r="F6806" s="251" t="s">
        <v>9962</v>
      </c>
      <c r="G6806" s="251" t="s">
        <v>527</v>
      </c>
      <c r="H6806" s="251" t="s">
        <v>3429</v>
      </c>
      <c r="I6806" s="257" t="str">
        <f t="shared" si="424"/>
        <v>-00001</v>
      </c>
      <c r="J6806" s="251">
        <v>1</v>
      </c>
      <c r="K6806" s="251">
        <v>1</v>
      </c>
      <c r="M6806" s="251" t="s">
        <v>9958</v>
      </c>
      <c r="N6806" s="251" t="s">
        <v>17219</v>
      </c>
      <c r="O6806" s="251">
        <v>1</v>
      </c>
      <c r="Q6806" s="251" t="s">
        <v>9383</v>
      </c>
      <c r="R6806" s="251" t="s">
        <v>10017</v>
      </c>
      <c r="S6806" s="251" t="s">
        <v>526</v>
      </c>
      <c r="T6806" s="251" t="str">
        <f t="shared" si="426"/>
        <v>I0306293811500KF31</v>
      </c>
      <c r="W6806" s="251" t="str">
        <f t="shared" si="427"/>
        <v>I030629381150-0KF31</v>
      </c>
    </row>
    <row r="6807" spans="1:23" x14ac:dyDescent="0.3">
      <c r="A6807" s="256" t="str">
        <f t="shared" si="425"/>
        <v>I0306294-811300K530-00001</v>
      </c>
      <c r="B6807" s="251" t="s">
        <v>17548</v>
      </c>
      <c r="C6807" s="251" t="s">
        <v>9954</v>
      </c>
      <c r="D6807" s="251" t="s">
        <v>17549</v>
      </c>
      <c r="E6807" s="251" t="s">
        <v>16737</v>
      </c>
      <c r="F6807" s="251" t="s">
        <v>9957</v>
      </c>
      <c r="G6807" s="251" t="s">
        <v>294</v>
      </c>
      <c r="H6807" s="251" t="s">
        <v>5101</v>
      </c>
      <c r="I6807" s="257" t="str">
        <f t="shared" si="424"/>
        <v>-00001</v>
      </c>
      <c r="J6807" s="251">
        <v>1</v>
      </c>
      <c r="K6807" s="251">
        <v>1</v>
      </c>
      <c r="M6807" s="251" t="s">
        <v>9958</v>
      </c>
      <c r="N6807" s="251" t="s">
        <v>16086</v>
      </c>
      <c r="O6807" s="251">
        <v>1</v>
      </c>
      <c r="Q6807" s="251" t="s">
        <v>17548</v>
      </c>
      <c r="R6807" s="251" t="s">
        <v>10028</v>
      </c>
      <c r="S6807" s="251" t="s">
        <v>293</v>
      </c>
      <c r="T6807" s="251" t="str">
        <f t="shared" si="426"/>
        <v>I0306294811300K530</v>
      </c>
      <c r="W6807" s="251" t="str">
        <f t="shared" si="427"/>
        <v>I030629481130-0K530</v>
      </c>
    </row>
    <row r="6808" spans="1:23" x14ac:dyDescent="0.3">
      <c r="A6808" s="256" t="str">
        <f t="shared" si="425"/>
        <v>I0306294-815500D400-00002</v>
      </c>
      <c r="B6808" s="251" t="s">
        <v>17550</v>
      </c>
      <c r="C6808" s="251" t="s">
        <v>9954</v>
      </c>
      <c r="D6808" s="251" t="s">
        <v>17549</v>
      </c>
      <c r="E6808" s="251" t="s">
        <v>16737</v>
      </c>
      <c r="F6808" s="251" t="s">
        <v>9962</v>
      </c>
      <c r="G6808" s="251" t="s">
        <v>682</v>
      </c>
      <c r="H6808" s="251" t="s">
        <v>5202</v>
      </c>
      <c r="I6808" s="257" t="str">
        <f t="shared" si="424"/>
        <v>-00002</v>
      </c>
      <c r="J6808" s="251">
        <v>2</v>
      </c>
      <c r="K6808" s="251">
        <v>2</v>
      </c>
      <c r="M6808" s="251" t="s">
        <v>9958</v>
      </c>
      <c r="N6808" s="251" t="s">
        <v>16086</v>
      </c>
      <c r="O6808" s="251">
        <v>2</v>
      </c>
      <c r="Q6808" s="251" t="s">
        <v>17550</v>
      </c>
      <c r="R6808" s="251" t="s">
        <v>10028</v>
      </c>
      <c r="S6808" s="251" t="s">
        <v>681</v>
      </c>
      <c r="T6808" s="251" t="str">
        <f t="shared" si="426"/>
        <v>I0306294815500D400</v>
      </c>
      <c r="W6808" s="251" t="str">
        <f t="shared" si="427"/>
        <v>I030629481550-0D400</v>
      </c>
    </row>
    <row r="6809" spans="1:23" x14ac:dyDescent="0.3">
      <c r="A6809" s="256" t="str">
        <f t="shared" si="425"/>
        <v>I0306294-815510D570-00002</v>
      </c>
      <c r="B6809" s="251" t="s">
        <v>17551</v>
      </c>
      <c r="C6809" s="251" t="s">
        <v>9954</v>
      </c>
      <c r="D6809" s="251" t="s">
        <v>17549</v>
      </c>
      <c r="E6809" s="251" t="s">
        <v>16737</v>
      </c>
      <c r="F6809" s="251" t="s">
        <v>9964</v>
      </c>
      <c r="G6809" s="251" t="s">
        <v>715</v>
      </c>
      <c r="H6809" s="251" t="s">
        <v>3436</v>
      </c>
      <c r="I6809" s="257" t="str">
        <f t="shared" si="424"/>
        <v>-00002</v>
      </c>
      <c r="J6809" s="251">
        <v>2</v>
      </c>
      <c r="K6809" s="251">
        <v>2</v>
      </c>
      <c r="M6809" s="251" t="s">
        <v>9958</v>
      </c>
      <c r="N6809" s="251" t="s">
        <v>16086</v>
      </c>
      <c r="O6809" s="251">
        <v>2</v>
      </c>
      <c r="Q6809" s="251" t="s">
        <v>17551</v>
      </c>
      <c r="R6809" s="251" t="s">
        <v>10028</v>
      </c>
      <c r="S6809" s="251" t="s">
        <v>714</v>
      </c>
      <c r="T6809" s="251" t="str">
        <f t="shared" si="426"/>
        <v>I0306294815510D570</v>
      </c>
      <c r="W6809" s="251" t="str">
        <f t="shared" si="427"/>
        <v>I030629481551-0D570</v>
      </c>
    </row>
    <row r="6810" spans="1:23" x14ac:dyDescent="0.3">
      <c r="A6810" s="256" t="str">
        <f t="shared" si="425"/>
        <v>I0306294-815600D400-00002</v>
      </c>
      <c r="B6810" s="251" t="s">
        <v>17552</v>
      </c>
      <c r="C6810" s="251" t="s">
        <v>9954</v>
      </c>
      <c r="D6810" s="251" t="s">
        <v>17549</v>
      </c>
      <c r="E6810" s="251" t="s">
        <v>16737</v>
      </c>
      <c r="F6810" s="251" t="s">
        <v>9966</v>
      </c>
      <c r="G6810" s="251" t="s">
        <v>697</v>
      </c>
      <c r="H6810" s="251" t="s">
        <v>5204</v>
      </c>
      <c r="I6810" s="257" t="str">
        <f t="shared" si="424"/>
        <v>-00002</v>
      </c>
      <c r="J6810" s="251">
        <v>2</v>
      </c>
      <c r="K6810" s="251">
        <v>2</v>
      </c>
      <c r="M6810" s="251" t="s">
        <v>9958</v>
      </c>
      <c r="N6810" s="251" t="s">
        <v>16086</v>
      </c>
      <c r="O6810" s="251">
        <v>2</v>
      </c>
      <c r="Q6810" s="251" t="s">
        <v>17552</v>
      </c>
      <c r="R6810" s="251" t="s">
        <v>10028</v>
      </c>
      <c r="S6810" s="251" t="s">
        <v>696</v>
      </c>
      <c r="T6810" s="251" t="str">
        <f t="shared" si="426"/>
        <v>I0306294815600D400</v>
      </c>
      <c r="W6810" s="251" t="str">
        <f t="shared" si="427"/>
        <v>I030629481560-0D400</v>
      </c>
    </row>
    <row r="6811" spans="1:23" x14ac:dyDescent="0.3">
      <c r="A6811" s="256" t="str">
        <f t="shared" si="425"/>
        <v>I0306294-815610D570-00005</v>
      </c>
      <c r="B6811" s="251" t="s">
        <v>17553</v>
      </c>
      <c r="C6811" s="251" t="s">
        <v>9954</v>
      </c>
      <c r="D6811" s="251" t="s">
        <v>17549</v>
      </c>
      <c r="E6811" s="251" t="s">
        <v>16737</v>
      </c>
      <c r="F6811" s="251" t="s">
        <v>9968</v>
      </c>
      <c r="G6811" s="251" t="s">
        <v>723</v>
      </c>
      <c r="H6811" s="251" t="s">
        <v>3443</v>
      </c>
      <c r="I6811" s="257" t="str">
        <f t="shared" si="424"/>
        <v>-00005</v>
      </c>
      <c r="J6811" s="251">
        <v>5</v>
      </c>
      <c r="K6811" s="251">
        <v>5</v>
      </c>
      <c r="M6811" s="251" t="s">
        <v>9958</v>
      </c>
      <c r="N6811" s="251" t="s">
        <v>16086</v>
      </c>
      <c r="O6811" s="251">
        <v>5</v>
      </c>
      <c r="Q6811" s="251" t="s">
        <v>17553</v>
      </c>
      <c r="R6811" s="251" t="s">
        <v>10028</v>
      </c>
      <c r="S6811" s="251" t="s">
        <v>722</v>
      </c>
      <c r="T6811" s="251" t="str">
        <f t="shared" si="426"/>
        <v>I0306294815610D570</v>
      </c>
      <c r="W6811" s="251" t="str">
        <f t="shared" si="427"/>
        <v>I030629481561-0D570</v>
      </c>
    </row>
    <row r="6812" spans="1:23" x14ac:dyDescent="0.3">
      <c r="A6812" s="256" t="str">
        <f t="shared" si="425"/>
        <v>I0306295-811300K520-00001</v>
      </c>
      <c r="B6812" s="251" t="s">
        <v>17554</v>
      </c>
      <c r="C6812" s="251" t="s">
        <v>9954</v>
      </c>
      <c r="D6812" s="251" t="s">
        <v>17555</v>
      </c>
      <c r="E6812" s="251" t="s">
        <v>16737</v>
      </c>
      <c r="F6812" s="251" t="s">
        <v>9957</v>
      </c>
      <c r="G6812" s="251" t="s">
        <v>277</v>
      </c>
      <c r="H6812" s="251" t="s">
        <v>5101</v>
      </c>
      <c r="I6812" s="257" t="str">
        <f t="shared" si="424"/>
        <v>-00001</v>
      </c>
      <c r="J6812" s="251">
        <v>1</v>
      </c>
      <c r="K6812" s="251">
        <v>1</v>
      </c>
      <c r="M6812" s="251" t="s">
        <v>9958</v>
      </c>
      <c r="N6812" s="251" t="s">
        <v>17054</v>
      </c>
      <c r="O6812" s="251">
        <v>1</v>
      </c>
      <c r="Q6812" s="251" t="s">
        <v>17554</v>
      </c>
      <c r="R6812" s="251" t="s">
        <v>9960</v>
      </c>
      <c r="S6812" s="251" t="s">
        <v>276</v>
      </c>
      <c r="T6812" s="251" t="str">
        <f t="shared" si="426"/>
        <v>I0306295811300K520</v>
      </c>
      <c r="W6812" s="251" t="str">
        <f t="shared" si="427"/>
        <v>I030629581130-0K520</v>
      </c>
    </row>
    <row r="6813" spans="1:23" x14ac:dyDescent="0.3">
      <c r="A6813" s="256" t="str">
        <f t="shared" si="425"/>
        <v>I0306295-811500K580-00001</v>
      </c>
      <c r="B6813" s="251" t="s">
        <v>17556</v>
      </c>
      <c r="C6813" s="251" t="s">
        <v>9954</v>
      </c>
      <c r="D6813" s="251" t="s">
        <v>17555</v>
      </c>
      <c r="E6813" s="251" t="s">
        <v>16737</v>
      </c>
      <c r="F6813" s="251" t="s">
        <v>9962</v>
      </c>
      <c r="G6813" s="251" t="s">
        <v>437</v>
      </c>
      <c r="H6813" s="251" t="s">
        <v>3429</v>
      </c>
      <c r="I6813" s="257" t="str">
        <f t="shared" si="424"/>
        <v>-00001</v>
      </c>
      <c r="J6813" s="251">
        <v>1</v>
      </c>
      <c r="K6813" s="251">
        <v>1</v>
      </c>
      <c r="M6813" s="251" t="s">
        <v>9958</v>
      </c>
      <c r="N6813" s="251" t="s">
        <v>17054</v>
      </c>
      <c r="O6813" s="251">
        <v>1</v>
      </c>
      <c r="Q6813" s="251" t="s">
        <v>17556</v>
      </c>
      <c r="R6813" s="251" t="s">
        <v>9960</v>
      </c>
      <c r="S6813" s="251" t="s">
        <v>436</v>
      </c>
      <c r="T6813" s="251" t="str">
        <f t="shared" si="426"/>
        <v>I0306295811500K580</v>
      </c>
      <c r="W6813" s="251" t="str">
        <f t="shared" si="427"/>
        <v>I030629581150-0K580</v>
      </c>
    </row>
    <row r="6814" spans="1:23" x14ac:dyDescent="0.3">
      <c r="A6814" s="256" t="str">
        <f t="shared" si="425"/>
        <v>I0306295-811700K580-00002</v>
      </c>
      <c r="B6814" s="251" t="s">
        <v>17557</v>
      </c>
      <c r="C6814" s="251" t="s">
        <v>9954</v>
      </c>
      <c r="D6814" s="251" t="s">
        <v>17555</v>
      </c>
      <c r="E6814" s="251" t="s">
        <v>16737</v>
      </c>
      <c r="F6814" s="251" t="s">
        <v>9964</v>
      </c>
      <c r="G6814" s="251" t="s">
        <v>442</v>
      </c>
      <c r="H6814" s="251" t="s">
        <v>5102</v>
      </c>
      <c r="I6814" s="257" t="str">
        <f t="shared" si="424"/>
        <v>-00002</v>
      </c>
      <c r="J6814" s="251">
        <v>2</v>
      </c>
      <c r="K6814" s="251">
        <v>2</v>
      </c>
      <c r="M6814" s="251" t="s">
        <v>9958</v>
      </c>
      <c r="N6814" s="251" t="s">
        <v>17054</v>
      </c>
      <c r="O6814" s="251">
        <v>2</v>
      </c>
      <c r="Q6814" s="251" t="s">
        <v>17557</v>
      </c>
      <c r="R6814" s="251" t="s">
        <v>9960</v>
      </c>
      <c r="S6814" s="251" t="s">
        <v>441</v>
      </c>
      <c r="T6814" s="251" t="str">
        <f t="shared" si="426"/>
        <v>I0306295811700K580</v>
      </c>
      <c r="W6814" s="251" t="str">
        <f t="shared" si="427"/>
        <v>I030629581170-0K580</v>
      </c>
    </row>
    <row r="6815" spans="1:23" x14ac:dyDescent="0.3">
      <c r="A6815" s="256" t="str">
        <f t="shared" si="425"/>
        <v>I0306295-815500K210-00001</v>
      </c>
      <c r="B6815" s="251" t="s">
        <v>17558</v>
      </c>
      <c r="C6815" s="251" t="s">
        <v>9954</v>
      </c>
      <c r="D6815" s="251" t="s">
        <v>17555</v>
      </c>
      <c r="E6815" s="251" t="s">
        <v>16737</v>
      </c>
      <c r="F6815" s="251" t="s">
        <v>9966</v>
      </c>
      <c r="G6815" s="251" t="s">
        <v>654</v>
      </c>
      <c r="H6815" s="251" t="s">
        <v>5202</v>
      </c>
      <c r="I6815" s="257" t="str">
        <f t="shared" si="424"/>
        <v>-00001</v>
      </c>
      <c r="J6815" s="251">
        <v>1</v>
      </c>
      <c r="K6815" s="251">
        <v>1</v>
      </c>
      <c r="M6815" s="251" t="s">
        <v>9958</v>
      </c>
      <c r="N6815" s="251" t="s">
        <v>17054</v>
      </c>
      <c r="O6815" s="251">
        <v>1</v>
      </c>
      <c r="Q6815" s="251" t="s">
        <v>17558</v>
      </c>
      <c r="R6815" s="251" t="s">
        <v>9960</v>
      </c>
      <c r="S6815" s="251" t="s">
        <v>653</v>
      </c>
      <c r="T6815" s="251" t="str">
        <f t="shared" si="426"/>
        <v>I0306295815500K210</v>
      </c>
      <c r="W6815" s="251" t="str">
        <f t="shared" si="427"/>
        <v>I030629581550-0K210</v>
      </c>
    </row>
    <row r="6816" spans="1:23" x14ac:dyDescent="0.3">
      <c r="A6816" s="256" t="str">
        <f t="shared" si="425"/>
        <v>I0404655-811050K130-00003</v>
      </c>
      <c r="B6816" s="251" t="s">
        <v>17559</v>
      </c>
      <c r="C6816" s="251" t="s">
        <v>10031</v>
      </c>
      <c r="D6816" s="251" t="s">
        <v>9389</v>
      </c>
      <c r="E6816" s="251" t="s">
        <v>16737</v>
      </c>
      <c r="F6816" s="251" t="s">
        <v>9957</v>
      </c>
      <c r="G6816" s="251" t="s">
        <v>187</v>
      </c>
      <c r="H6816" s="251" t="s">
        <v>5053</v>
      </c>
      <c r="I6816" s="257" t="str">
        <f t="shared" si="424"/>
        <v>-00003</v>
      </c>
      <c r="J6816" s="251">
        <v>3</v>
      </c>
      <c r="K6816" s="251">
        <v>3</v>
      </c>
      <c r="M6816" s="251" t="s">
        <v>9958</v>
      </c>
      <c r="N6816" s="251" t="s">
        <v>17219</v>
      </c>
      <c r="O6816" s="251">
        <v>3</v>
      </c>
      <c r="Q6816" s="251" t="s">
        <v>17559</v>
      </c>
      <c r="R6816" s="251" t="s">
        <v>10017</v>
      </c>
      <c r="S6816" s="251" t="s">
        <v>186</v>
      </c>
      <c r="T6816" s="251" t="str">
        <f t="shared" si="426"/>
        <v>I0404655811050K130</v>
      </c>
      <c r="W6816" s="251" t="str">
        <f t="shared" si="427"/>
        <v>I040465581105-0K130</v>
      </c>
    </row>
    <row r="6817" spans="1:23" x14ac:dyDescent="0.3">
      <c r="A6817" s="256" t="str">
        <f t="shared" si="425"/>
        <v>I0404655-811060K130-00006</v>
      </c>
      <c r="B6817" s="251" t="s">
        <v>17560</v>
      </c>
      <c r="C6817" s="251" t="s">
        <v>10031</v>
      </c>
      <c r="D6817" s="251" t="s">
        <v>9389</v>
      </c>
      <c r="E6817" s="251" t="s">
        <v>16737</v>
      </c>
      <c r="F6817" s="251" t="s">
        <v>9962</v>
      </c>
      <c r="G6817" s="251" t="s">
        <v>196</v>
      </c>
      <c r="H6817" s="251" t="s">
        <v>5054</v>
      </c>
      <c r="I6817" s="257" t="str">
        <f t="shared" si="424"/>
        <v>-00006</v>
      </c>
      <c r="J6817" s="251">
        <v>6</v>
      </c>
      <c r="K6817" s="251">
        <v>6</v>
      </c>
      <c r="M6817" s="251" t="s">
        <v>9958</v>
      </c>
      <c r="N6817" s="251" t="s">
        <v>17219</v>
      </c>
      <c r="O6817" s="251">
        <v>6</v>
      </c>
      <c r="Q6817" s="251" t="s">
        <v>17560</v>
      </c>
      <c r="R6817" s="251" t="s">
        <v>10017</v>
      </c>
      <c r="S6817" s="251" t="s">
        <v>195</v>
      </c>
      <c r="T6817" s="251" t="str">
        <f t="shared" si="426"/>
        <v>I0404655811060K130</v>
      </c>
      <c r="W6817" s="251" t="str">
        <f t="shared" si="427"/>
        <v>I040465581106-0K130</v>
      </c>
    </row>
    <row r="6818" spans="1:23" x14ac:dyDescent="0.3">
      <c r="A6818" s="256" t="str">
        <f t="shared" si="425"/>
        <v>I0404655-811300KC31-00002</v>
      </c>
      <c r="B6818" s="251" t="s">
        <v>17561</v>
      </c>
      <c r="C6818" s="251" t="s">
        <v>10031</v>
      </c>
      <c r="D6818" s="251" t="s">
        <v>9389</v>
      </c>
      <c r="E6818" s="251" t="s">
        <v>16737</v>
      </c>
      <c r="F6818" s="251" t="s">
        <v>9964</v>
      </c>
      <c r="G6818" s="251" t="s">
        <v>470</v>
      </c>
      <c r="H6818" s="251" t="s">
        <v>5101</v>
      </c>
      <c r="I6818" s="257" t="str">
        <f t="shared" si="424"/>
        <v>-00002</v>
      </c>
      <c r="J6818" s="251">
        <v>2</v>
      </c>
      <c r="K6818" s="251">
        <v>2</v>
      </c>
      <c r="M6818" s="251" t="s">
        <v>9958</v>
      </c>
      <c r="N6818" s="251" t="s">
        <v>17219</v>
      </c>
      <c r="O6818" s="251">
        <v>2</v>
      </c>
      <c r="Q6818" s="251" t="s">
        <v>17561</v>
      </c>
      <c r="R6818" s="251" t="s">
        <v>10017</v>
      </c>
      <c r="S6818" s="251" t="s">
        <v>469</v>
      </c>
      <c r="T6818" s="251" t="str">
        <f t="shared" si="426"/>
        <v>I0404655811300KC31</v>
      </c>
      <c r="W6818" s="251" t="str">
        <f t="shared" si="427"/>
        <v>I040465581130-0KC31</v>
      </c>
    </row>
    <row r="6819" spans="1:23" x14ac:dyDescent="0.3">
      <c r="A6819" s="256" t="str">
        <f t="shared" si="425"/>
        <v>I0404655-811300KG61-00002</v>
      </c>
      <c r="B6819" s="251" t="s">
        <v>17562</v>
      </c>
      <c r="C6819" s="251" t="s">
        <v>10031</v>
      </c>
      <c r="D6819" s="251" t="s">
        <v>9389</v>
      </c>
      <c r="E6819" s="251" t="s">
        <v>16737</v>
      </c>
      <c r="F6819" s="251" t="s">
        <v>9966</v>
      </c>
      <c r="G6819" s="251" t="s">
        <v>580</v>
      </c>
      <c r="H6819" s="251" t="s">
        <v>5101</v>
      </c>
      <c r="I6819" s="257" t="str">
        <f t="shared" si="424"/>
        <v>-00002</v>
      </c>
      <c r="J6819" s="251">
        <v>2</v>
      </c>
      <c r="K6819" s="251">
        <v>2</v>
      </c>
      <c r="M6819" s="251" t="s">
        <v>9958</v>
      </c>
      <c r="N6819" s="251" t="s">
        <v>17219</v>
      </c>
      <c r="O6819" s="251">
        <v>2</v>
      </c>
      <c r="Q6819" s="251" t="s">
        <v>17562</v>
      </c>
      <c r="R6819" s="251" t="s">
        <v>10017</v>
      </c>
      <c r="S6819" s="251" t="s">
        <v>579</v>
      </c>
      <c r="T6819" s="251" t="str">
        <f t="shared" si="426"/>
        <v>I0404655811300KG61</v>
      </c>
      <c r="W6819" s="251" t="str">
        <f t="shared" si="427"/>
        <v>I040465581130-0KG61</v>
      </c>
    </row>
    <row r="6820" spans="1:23" x14ac:dyDescent="0.3">
      <c r="A6820" s="256" t="str">
        <f t="shared" si="425"/>
        <v>I0404655-811700KC31-00002</v>
      </c>
      <c r="B6820" s="251" t="s">
        <v>9388</v>
      </c>
      <c r="C6820" s="251" t="s">
        <v>10031</v>
      </c>
      <c r="D6820" s="251" t="s">
        <v>9389</v>
      </c>
      <c r="E6820" s="251" t="s">
        <v>16737</v>
      </c>
      <c r="F6820" s="251" t="s">
        <v>9968</v>
      </c>
      <c r="G6820" s="251" t="s">
        <v>482</v>
      </c>
      <c r="H6820" s="251" t="s">
        <v>5102</v>
      </c>
      <c r="I6820" s="257" t="str">
        <f t="shared" si="424"/>
        <v>-00002</v>
      </c>
      <c r="J6820" s="251">
        <v>2</v>
      </c>
      <c r="K6820" s="251">
        <v>2</v>
      </c>
      <c r="M6820" s="251" t="s">
        <v>9958</v>
      </c>
      <c r="N6820" s="251" t="s">
        <v>17219</v>
      </c>
      <c r="O6820" s="251">
        <v>2</v>
      </c>
      <c r="Q6820" s="251" t="s">
        <v>9388</v>
      </c>
      <c r="R6820" s="251" t="s">
        <v>10017</v>
      </c>
      <c r="S6820" s="251" t="s">
        <v>481</v>
      </c>
      <c r="T6820" s="251" t="str">
        <f t="shared" si="426"/>
        <v>I0404655811700KC31</v>
      </c>
      <c r="W6820" s="251" t="str">
        <f t="shared" si="427"/>
        <v>I040465581170-0KC31</v>
      </c>
    </row>
    <row r="6821" spans="1:23" x14ac:dyDescent="0.3">
      <c r="A6821" s="256" t="str">
        <f t="shared" si="425"/>
        <v>I0404655-811700KF31-00001</v>
      </c>
      <c r="B6821" s="251" t="s">
        <v>9392</v>
      </c>
      <c r="C6821" s="251" t="s">
        <v>10031</v>
      </c>
      <c r="D6821" s="251" t="s">
        <v>9389</v>
      </c>
      <c r="E6821" s="251" t="s">
        <v>16737</v>
      </c>
      <c r="F6821" s="251" t="s">
        <v>9970</v>
      </c>
      <c r="G6821" s="251" t="s">
        <v>533</v>
      </c>
      <c r="H6821" s="251" t="s">
        <v>5102</v>
      </c>
      <c r="I6821" s="257" t="str">
        <f t="shared" si="424"/>
        <v>-00001</v>
      </c>
      <c r="J6821" s="251">
        <v>1</v>
      </c>
      <c r="K6821" s="251">
        <v>1</v>
      </c>
      <c r="M6821" s="251" t="s">
        <v>9958</v>
      </c>
      <c r="N6821" s="251" t="s">
        <v>17219</v>
      </c>
      <c r="O6821" s="251">
        <v>1</v>
      </c>
      <c r="Q6821" s="251" t="s">
        <v>9392</v>
      </c>
      <c r="R6821" s="251" t="s">
        <v>10017</v>
      </c>
      <c r="S6821" s="251" t="s">
        <v>532</v>
      </c>
      <c r="T6821" s="251" t="str">
        <f t="shared" si="426"/>
        <v>I0404655811700KF31</v>
      </c>
      <c r="W6821" s="251" t="str">
        <f t="shared" si="427"/>
        <v>I040465581170-0KF31</v>
      </c>
    </row>
    <row r="6822" spans="1:23" x14ac:dyDescent="0.3">
      <c r="A6822" s="256" t="str">
        <f t="shared" si="425"/>
        <v>I0404655-815500K120-00001</v>
      </c>
      <c r="B6822" s="251" t="s">
        <v>17563</v>
      </c>
      <c r="C6822" s="251" t="s">
        <v>10031</v>
      </c>
      <c r="D6822" s="251" t="s">
        <v>9389</v>
      </c>
      <c r="E6822" s="251" t="s">
        <v>16737</v>
      </c>
      <c r="F6822" s="251" t="s">
        <v>9972</v>
      </c>
      <c r="G6822" s="251" t="s">
        <v>625</v>
      </c>
      <c r="H6822" s="251" t="s">
        <v>5202</v>
      </c>
      <c r="I6822" s="257" t="str">
        <f t="shared" si="424"/>
        <v>-00001</v>
      </c>
      <c r="J6822" s="251">
        <v>1</v>
      </c>
      <c r="K6822" s="251">
        <v>1</v>
      </c>
      <c r="M6822" s="251" t="s">
        <v>9958</v>
      </c>
      <c r="N6822" s="251" t="s">
        <v>17219</v>
      </c>
      <c r="O6822" s="251">
        <v>1</v>
      </c>
      <c r="Q6822" s="251" t="s">
        <v>17563</v>
      </c>
      <c r="R6822" s="251" t="s">
        <v>10017</v>
      </c>
      <c r="S6822" s="251" t="s">
        <v>8</v>
      </c>
      <c r="T6822" s="251" t="str">
        <f t="shared" si="426"/>
        <v>I0404655815500K120</v>
      </c>
      <c r="W6822" s="251" t="str">
        <f t="shared" si="427"/>
        <v>I040465581550-0K120</v>
      </c>
    </row>
    <row r="6823" spans="1:23" x14ac:dyDescent="0.3">
      <c r="A6823" s="256" t="str">
        <f t="shared" si="425"/>
        <v>I0404655-81550BZ850-00004</v>
      </c>
      <c r="B6823" s="251" t="s">
        <v>17564</v>
      </c>
      <c r="C6823" s="251" t="s">
        <v>10031</v>
      </c>
      <c r="D6823" s="251" t="s">
        <v>9389</v>
      </c>
      <c r="E6823" s="251" t="s">
        <v>16737</v>
      </c>
      <c r="F6823" s="251" t="s">
        <v>9974</v>
      </c>
      <c r="G6823" s="251" t="s">
        <v>5298</v>
      </c>
      <c r="H6823" s="251" t="s">
        <v>5202</v>
      </c>
      <c r="I6823" s="257" t="str">
        <f t="shared" si="424"/>
        <v>-00004</v>
      </c>
      <c r="J6823" s="251">
        <v>4</v>
      </c>
      <c r="K6823" s="251">
        <v>4</v>
      </c>
      <c r="M6823" s="251" t="s">
        <v>9958</v>
      </c>
      <c r="N6823" s="251" t="s">
        <v>17219</v>
      </c>
      <c r="O6823" s="251">
        <v>4</v>
      </c>
      <c r="Q6823" s="251" t="s">
        <v>17564</v>
      </c>
      <c r="R6823" s="251" t="s">
        <v>10017</v>
      </c>
      <c r="S6823" s="251" t="s">
        <v>4231</v>
      </c>
      <c r="T6823" s="251" t="str">
        <f t="shared" si="426"/>
        <v>I040465581550BZ850</v>
      </c>
      <c r="W6823" s="251" t="str">
        <f t="shared" si="427"/>
        <v>I040465581550-BZ850</v>
      </c>
    </row>
    <row r="6824" spans="1:23" x14ac:dyDescent="0.3">
      <c r="A6824" s="256" t="str">
        <f t="shared" si="425"/>
        <v>I0404655-815510K080-00002</v>
      </c>
      <c r="B6824" s="251" t="s">
        <v>17565</v>
      </c>
      <c r="C6824" s="251" t="s">
        <v>10031</v>
      </c>
      <c r="D6824" s="251" t="s">
        <v>9389</v>
      </c>
      <c r="E6824" s="251" t="s">
        <v>16737</v>
      </c>
      <c r="F6824" s="251" t="s">
        <v>9976</v>
      </c>
      <c r="G6824" s="251" t="s">
        <v>160</v>
      </c>
      <c r="H6824" s="251" t="s">
        <v>5046</v>
      </c>
      <c r="I6824" s="257" t="str">
        <f t="shared" si="424"/>
        <v>-00002</v>
      </c>
      <c r="J6824" s="251">
        <v>2</v>
      </c>
      <c r="K6824" s="251">
        <v>2</v>
      </c>
      <c r="M6824" s="251" t="s">
        <v>9958</v>
      </c>
      <c r="N6824" s="251" t="s">
        <v>17219</v>
      </c>
      <c r="O6824" s="251">
        <v>2</v>
      </c>
      <c r="Q6824" s="251" t="s">
        <v>17565</v>
      </c>
      <c r="R6824" s="251" t="s">
        <v>10017</v>
      </c>
      <c r="S6824" s="251" t="s">
        <v>159</v>
      </c>
      <c r="T6824" s="251" t="str">
        <f t="shared" si="426"/>
        <v>I0404655815510K080</v>
      </c>
      <c r="W6824" s="251" t="str">
        <f t="shared" si="427"/>
        <v>I040465581551-0K080</v>
      </c>
    </row>
    <row r="6825" spans="1:23" x14ac:dyDescent="0.3">
      <c r="A6825" s="256" t="str">
        <f t="shared" si="425"/>
        <v>I0404655-815510K210-00010</v>
      </c>
      <c r="B6825" s="251" t="s">
        <v>17566</v>
      </c>
      <c r="C6825" s="251" t="s">
        <v>10031</v>
      </c>
      <c r="D6825" s="251" t="s">
        <v>9389</v>
      </c>
      <c r="E6825" s="251" t="s">
        <v>16737</v>
      </c>
      <c r="F6825" s="251" t="s">
        <v>9978</v>
      </c>
      <c r="G6825" s="251" t="s">
        <v>667</v>
      </c>
      <c r="H6825" s="251" t="s">
        <v>3436</v>
      </c>
      <c r="I6825" s="257" t="str">
        <f t="shared" si="424"/>
        <v>-00010</v>
      </c>
      <c r="J6825" s="251">
        <v>10</v>
      </c>
      <c r="K6825" s="251">
        <v>10</v>
      </c>
      <c r="M6825" s="251" t="s">
        <v>9958</v>
      </c>
      <c r="N6825" s="251" t="s">
        <v>17219</v>
      </c>
      <c r="O6825" s="251">
        <v>10</v>
      </c>
      <c r="Q6825" s="251" t="s">
        <v>17566</v>
      </c>
      <c r="R6825" s="251" t="s">
        <v>10017</v>
      </c>
      <c r="S6825" s="251" t="s">
        <v>666</v>
      </c>
      <c r="T6825" s="251" t="str">
        <f t="shared" si="426"/>
        <v>I0404655815510K210</v>
      </c>
      <c r="W6825" s="251" t="str">
        <f t="shared" si="427"/>
        <v>I040465581551-0K210</v>
      </c>
    </row>
    <row r="6826" spans="1:23" x14ac:dyDescent="0.3">
      <c r="A6826" s="256" t="str">
        <f t="shared" si="425"/>
        <v>I0404655-815600K120-00003</v>
      </c>
      <c r="B6826" s="251" t="s">
        <v>17567</v>
      </c>
      <c r="C6826" s="251" t="s">
        <v>10031</v>
      </c>
      <c r="D6826" s="251" t="s">
        <v>9389</v>
      </c>
      <c r="E6826" s="251" t="s">
        <v>16737</v>
      </c>
      <c r="F6826" s="251" t="s">
        <v>9980</v>
      </c>
      <c r="G6826" s="251" t="s">
        <v>641</v>
      </c>
      <c r="H6826" s="251" t="s">
        <v>5204</v>
      </c>
      <c r="I6826" s="257" t="str">
        <f t="shared" si="424"/>
        <v>-00003</v>
      </c>
      <c r="J6826" s="251">
        <v>3</v>
      </c>
      <c r="K6826" s="251">
        <v>3</v>
      </c>
      <c r="M6826" s="251" t="s">
        <v>9958</v>
      </c>
      <c r="N6826" s="251" t="s">
        <v>17219</v>
      </c>
      <c r="O6826" s="251">
        <v>3</v>
      </c>
      <c r="Q6826" s="251" t="s">
        <v>17567</v>
      </c>
      <c r="R6826" s="251" t="s">
        <v>10017</v>
      </c>
      <c r="S6826" s="251" t="s">
        <v>640</v>
      </c>
      <c r="T6826" s="251" t="str">
        <f t="shared" si="426"/>
        <v>I0404655815600K120</v>
      </c>
      <c r="W6826" s="251" t="str">
        <f t="shared" si="427"/>
        <v>I040465581560-0K120</v>
      </c>
    </row>
    <row r="6827" spans="1:23" x14ac:dyDescent="0.3">
      <c r="A6827" s="256" t="str">
        <f t="shared" si="425"/>
        <v>I0404655-81560BZ850-00001</v>
      </c>
      <c r="B6827" s="251" t="s">
        <v>17568</v>
      </c>
      <c r="C6827" s="251" t="s">
        <v>10031</v>
      </c>
      <c r="D6827" s="251" t="s">
        <v>9389</v>
      </c>
      <c r="E6827" s="251" t="s">
        <v>16737</v>
      </c>
      <c r="F6827" s="251" t="s">
        <v>9982</v>
      </c>
      <c r="G6827" s="251" t="s">
        <v>5302</v>
      </c>
      <c r="H6827" s="251" t="s">
        <v>5204</v>
      </c>
      <c r="I6827" s="257" t="str">
        <f t="shared" si="424"/>
        <v>-00001</v>
      </c>
      <c r="J6827" s="251">
        <v>1</v>
      </c>
      <c r="K6827" s="251">
        <v>1</v>
      </c>
      <c r="M6827" s="251" t="s">
        <v>9958</v>
      </c>
      <c r="N6827" s="251" t="s">
        <v>17219</v>
      </c>
      <c r="O6827" s="251">
        <v>1</v>
      </c>
      <c r="Q6827" s="251" t="s">
        <v>17568</v>
      </c>
      <c r="R6827" s="251" t="s">
        <v>10017</v>
      </c>
      <c r="S6827" s="251" t="s">
        <v>4316</v>
      </c>
      <c r="T6827" s="251" t="str">
        <f t="shared" si="426"/>
        <v>I040465581560BZ850</v>
      </c>
      <c r="W6827" s="251" t="str">
        <f t="shared" si="427"/>
        <v>I040465581560-BZ850</v>
      </c>
    </row>
    <row r="6828" spans="1:23" x14ac:dyDescent="0.3">
      <c r="A6828" s="256" t="str">
        <f t="shared" si="425"/>
        <v>I0404655-815610K120-00003</v>
      </c>
      <c r="B6828" s="251" t="s">
        <v>17569</v>
      </c>
      <c r="C6828" s="251" t="s">
        <v>10031</v>
      </c>
      <c r="D6828" s="251" t="s">
        <v>9389</v>
      </c>
      <c r="E6828" s="251" t="s">
        <v>16737</v>
      </c>
      <c r="F6828" s="251" t="s">
        <v>9984</v>
      </c>
      <c r="G6828" s="251" t="s">
        <v>650</v>
      </c>
      <c r="H6828" s="251" t="s">
        <v>5205</v>
      </c>
      <c r="I6828" s="257" t="str">
        <f t="shared" si="424"/>
        <v>-00003</v>
      </c>
      <c r="J6828" s="251">
        <v>3</v>
      </c>
      <c r="K6828" s="251">
        <v>3</v>
      </c>
      <c r="M6828" s="251" t="s">
        <v>9958</v>
      </c>
      <c r="N6828" s="251" t="s">
        <v>17219</v>
      </c>
      <c r="O6828" s="251">
        <v>3</v>
      </c>
      <c r="Q6828" s="251" t="s">
        <v>17569</v>
      </c>
      <c r="R6828" s="251" t="s">
        <v>10017</v>
      </c>
      <c r="S6828" s="251" t="s">
        <v>649</v>
      </c>
      <c r="T6828" s="251" t="str">
        <f t="shared" si="426"/>
        <v>I0404655815610K120</v>
      </c>
      <c r="W6828" s="251" t="str">
        <f t="shared" si="427"/>
        <v>I040465581561-0K120</v>
      </c>
    </row>
    <row r="6829" spans="1:23" x14ac:dyDescent="0.3">
      <c r="A6829" s="256" t="str">
        <f t="shared" si="425"/>
        <v>I0404655-815610K210-00009</v>
      </c>
      <c r="B6829" s="251" t="s">
        <v>17570</v>
      </c>
      <c r="C6829" s="251" t="s">
        <v>10031</v>
      </c>
      <c r="D6829" s="251" t="s">
        <v>9389</v>
      </c>
      <c r="E6829" s="251" t="s">
        <v>16737</v>
      </c>
      <c r="F6829" s="251" t="s">
        <v>9986</v>
      </c>
      <c r="G6829" s="251" t="s">
        <v>678</v>
      </c>
      <c r="H6829" s="251" t="s">
        <v>3443</v>
      </c>
      <c r="I6829" s="257" t="str">
        <f t="shared" si="424"/>
        <v>-00009</v>
      </c>
      <c r="J6829" s="251">
        <v>9</v>
      </c>
      <c r="K6829" s="251">
        <v>9</v>
      </c>
      <c r="M6829" s="251" t="s">
        <v>9958</v>
      </c>
      <c r="N6829" s="251" t="s">
        <v>17219</v>
      </c>
      <c r="O6829" s="251">
        <v>9</v>
      </c>
      <c r="Q6829" s="251" t="s">
        <v>17570</v>
      </c>
      <c r="R6829" s="251" t="s">
        <v>10017</v>
      </c>
      <c r="S6829" s="251" t="s">
        <v>677</v>
      </c>
      <c r="T6829" s="251" t="str">
        <f t="shared" si="426"/>
        <v>I0404655815610K210</v>
      </c>
      <c r="W6829" s="251" t="str">
        <f t="shared" si="427"/>
        <v>I040465581561-0K210</v>
      </c>
    </row>
    <row r="6830" spans="1:23" x14ac:dyDescent="0.3">
      <c r="A6830" s="256" t="str">
        <f t="shared" si="425"/>
        <v>I0404656-81110VT040-00003</v>
      </c>
      <c r="B6830" s="251" t="s">
        <v>17571</v>
      </c>
      <c r="C6830" s="251" t="s">
        <v>10031</v>
      </c>
      <c r="D6830" s="251" t="s">
        <v>17572</v>
      </c>
      <c r="E6830" s="251" t="s">
        <v>16737</v>
      </c>
      <c r="F6830" s="251" t="s">
        <v>9957</v>
      </c>
      <c r="G6830" s="251" t="s">
        <v>10047</v>
      </c>
      <c r="H6830" s="251" t="s">
        <v>3422</v>
      </c>
      <c r="I6830" s="257" t="str">
        <f t="shared" si="424"/>
        <v>-00003</v>
      </c>
      <c r="J6830" s="251">
        <v>3</v>
      </c>
      <c r="K6830" s="251">
        <v>3</v>
      </c>
      <c r="M6830" s="251" t="s">
        <v>9958</v>
      </c>
      <c r="N6830" s="251" t="s">
        <v>16086</v>
      </c>
      <c r="O6830" s="251">
        <v>3</v>
      </c>
      <c r="Q6830" s="251" t="s">
        <v>17571</v>
      </c>
      <c r="R6830" s="251" t="s">
        <v>10028</v>
      </c>
      <c r="S6830" s="251" t="s">
        <v>3713</v>
      </c>
      <c r="T6830" s="251" t="str">
        <f t="shared" si="426"/>
        <v>I040465681110VT040</v>
      </c>
      <c r="W6830" s="251" t="str">
        <f t="shared" si="427"/>
        <v>I040465681110-VT040</v>
      </c>
    </row>
    <row r="6831" spans="1:23" x14ac:dyDescent="0.3">
      <c r="A6831" s="256" t="str">
        <f t="shared" si="425"/>
        <v>I0404656-81110VT080-00002</v>
      </c>
      <c r="B6831" s="251" t="s">
        <v>17573</v>
      </c>
      <c r="C6831" s="251" t="s">
        <v>10031</v>
      </c>
      <c r="D6831" s="251" t="s">
        <v>17572</v>
      </c>
      <c r="E6831" s="251" t="s">
        <v>16737</v>
      </c>
      <c r="F6831" s="251" t="s">
        <v>9962</v>
      </c>
      <c r="G6831" s="251" t="s">
        <v>4985</v>
      </c>
      <c r="H6831" s="251" t="s">
        <v>3422</v>
      </c>
      <c r="I6831" s="257" t="str">
        <f t="shared" si="424"/>
        <v>-00002</v>
      </c>
      <c r="J6831" s="251">
        <v>2</v>
      </c>
      <c r="K6831" s="251">
        <v>2</v>
      </c>
      <c r="M6831" s="251" t="s">
        <v>9958</v>
      </c>
      <c r="N6831" s="251" t="s">
        <v>16086</v>
      </c>
      <c r="O6831" s="251">
        <v>2</v>
      </c>
      <c r="Q6831" s="251" t="s">
        <v>17573</v>
      </c>
      <c r="R6831" s="251" t="s">
        <v>10028</v>
      </c>
      <c r="S6831" s="251" t="s">
        <v>3719</v>
      </c>
      <c r="T6831" s="251" t="str">
        <f t="shared" si="426"/>
        <v>I040465681110VT080</v>
      </c>
      <c r="W6831" s="251" t="str">
        <f t="shared" si="427"/>
        <v>I040465681110-VT080</v>
      </c>
    </row>
    <row r="6832" spans="1:23" x14ac:dyDescent="0.3">
      <c r="A6832" s="256" t="str">
        <f t="shared" si="425"/>
        <v>I0404656-81110VT100-00002</v>
      </c>
      <c r="B6832" s="251" t="s">
        <v>17574</v>
      </c>
      <c r="C6832" s="251" t="s">
        <v>10031</v>
      </c>
      <c r="D6832" s="251" t="s">
        <v>17572</v>
      </c>
      <c r="E6832" s="251" t="s">
        <v>16737</v>
      </c>
      <c r="F6832" s="251" t="s">
        <v>9964</v>
      </c>
      <c r="G6832" s="251" t="s">
        <v>10049</v>
      </c>
      <c r="H6832" s="251" t="s">
        <v>3422</v>
      </c>
      <c r="I6832" s="257" t="str">
        <f t="shared" si="424"/>
        <v>-00002</v>
      </c>
      <c r="J6832" s="251">
        <v>2</v>
      </c>
      <c r="K6832" s="251">
        <v>2</v>
      </c>
      <c r="M6832" s="251" t="s">
        <v>9958</v>
      </c>
      <c r="N6832" s="251" t="s">
        <v>16086</v>
      </c>
      <c r="O6832" s="251">
        <v>2</v>
      </c>
      <c r="Q6832" s="251" t="s">
        <v>17574</v>
      </c>
      <c r="R6832" s="251" t="s">
        <v>10028</v>
      </c>
      <c r="S6832" s="251" t="s">
        <v>3723</v>
      </c>
      <c r="T6832" s="251" t="str">
        <f t="shared" si="426"/>
        <v>I040465681110VT100</v>
      </c>
      <c r="W6832" s="251" t="str">
        <f t="shared" si="427"/>
        <v>I040465681110-VT100</v>
      </c>
    </row>
    <row r="6833" spans="1:23" x14ac:dyDescent="0.3">
      <c r="A6833" s="256" t="str">
        <f t="shared" si="425"/>
        <v>I0404656-81150VT040-00003</v>
      </c>
      <c r="B6833" s="251" t="s">
        <v>17575</v>
      </c>
      <c r="C6833" s="251" t="s">
        <v>10031</v>
      </c>
      <c r="D6833" s="251" t="s">
        <v>17572</v>
      </c>
      <c r="E6833" s="251" t="s">
        <v>16737</v>
      </c>
      <c r="F6833" s="251" t="s">
        <v>9966</v>
      </c>
      <c r="G6833" s="251" t="s">
        <v>10051</v>
      </c>
      <c r="H6833" s="251" t="s">
        <v>3429</v>
      </c>
      <c r="I6833" s="257" t="str">
        <f t="shared" si="424"/>
        <v>-00003</v>
      </c>
      <c r="J6833" s="251">
        <v>3</v>
      </c>
      <c r="K6833" s="251">
        <v>3</v>
      </c>
      <c r="M6833" s="251" t="s">
        <v>9958</v>
      </c>
      <c r="N6833" s="251" t="s">
        <v>16086</v>
      </c>
      <c r="O6833" s="251">
        <v>3</v>
      </c>
      <c r="Q6833" s="251" t="s">
        <v>17575</v>
      </c>
      <c r="R6833" s="251" t="s">
        <v>10028</v>
      </c>
      <c r="S6833" s="251" t="s">
        <v>3725</v>
      </c>
      <c r="T6833" s="251" t="str">
        <f t="shared" si="426"/>
        <v>I040465681150VT040</v>
      </c>
      <c r="W6833" s="251" t="str">
        <f t="shared" si="427"/>
        <v>I040465681150-VT040</v>
      </c>
    </row>
    <row r="6834" spans="1:23" x14ac:dyDescent="0.3">
      <c r="A6834" s="256" t="str">
        <f t="shared" si="425"/>
        <v>I0404656-81150VT080-00003</v>
      </c>
      <c r="B6834" s="251" t="s">
        <v>17576</v>
      </c>
      <c r="C6834" s="251" t="s">
        <v>10031</v>
      </c>
      <c r="D6834" s="251" t="s">
        <v>17572</v>
      </c>
      <c r="E6834" s="251" t="s">
        <v>16737</v>
      </c>
      <c r="F6834" s="251" t="s">
        <v>9968</v>
      </c>
      <c r="G6834" s="251" t="s">
        <v>10242</v>
      </c>
      <c r="H6834" s="251" t="s">
        <v>3429</v>
      </c>
      <c r="I6834" s="257" t="str">
        <f t="shared" si="424"/>
        <v>-00003</v>
      </c>
      <c r="J6834" s="251">
        <v>3</v>
      </c>
      <c r="K6834" s="251">
        <v>3</v>
      </c>
      <c r="M6834" s="251" t="s">
        <v>9958</v>
      </c>
      <c r="N6834" s="251" t="s">
        <v>16086</v>
      </c>
      <c r="O6834" s="251">
        <v>3</v>
      </c>
      <c r="Q6834" s="251" t="s">
        <v>17576</v>
      </c>
      <c r="R6834" s="251" t="s">
        <v>10028</v>
      </c>
      <c r="S6834" s="251" t="s">
        <v>3731</v>
      </c>
      <c r="T6834" s="251" t="str">
        <f t="shared" si="426"/>
        <v>I040465681150VT080</v>
      </c>
      <c r="W6834" s="251" t="str">
        <f t="shared" si="427"/>
        <v>I040465681150-VT080</v>
      </c>
    </row>
    <row r="6835" spans="1:23" x14ac:dyDescent="0.3">
      <c r="A6835" s="256" t="str">
        <f t="shared" si="425"/>
        <v>I0404656-81150VT100-00002</v>
      </c>
      <c r="B6835" s="251" t="s">
        <v>17577</v>
      </c>
      <c r="C6835" s="251" t="s">
        <v>10031</v>
      </c>
      <c r="D6835" s="251" t="s">
        <v>17572</v>
      </c>
      <c r="E6835" s="251" t="s">
        <v>16737</v>
      </c>
      <c r="F6835" s="251" t="s">
        <v>9970</v>
      </c>
      <c r="G6835" s="251" t="s">
        <v>4999</v>
      </c>
      <c r="H6835" s="251" t="s">
        <v>3429</v>
      </c>
      <c r="I6835" s="257" t="str">
        <f t="shared" si="424"/>
        <v>-00002</v>
      </c>
      <c r="J6835" s="251">
        <v>2</v>
      </c>
      <c r="K6835" s="251">
        <v>2</v>
      </c>
      <c r="M6835" s="251" t="s">
        <v>9958</v>
      </c>
      <c r="N6835" s="251" t="s">
        <v>16086</v>
      </c>
      <c r="O6835" s="251">
        <v>2</v>
      </c>
      <c r="Q6835" s="251" t="s">
        <v>17577</v>
      </c>
      <c r="R6835" s="251" t="s">
        <v>10028</v>
      </c>
      <c r="S6835" s="251" t="s">
        <v>3735</v>
      </c>
      <c r="T6835" s="251" t="str">
        <f t="shared" si="426"/>
        <v>I040465681150VT100</v>
      </c>
      <c r="W6835" s="251" t="str">
        <f t="shared" si="427"/>
        <v>I040465681150-VT100</v>
      </c>
    </row>
    <row r="6836" spans="1:23" x14ac:dyDescent="0.3">
      <c r="A6836" s="256" t="str">
        <f t="shared" si="425"/>
        <v>I0404656-815500K080-00002</v>
      </c>
      <c r="B6836" s="251" t="s">
        <v>17578</v>
      </c>
      <c r="C6836" s="251" t="s">
        <v>10031</v>
      </c>
      <c r="D6836" s="251" t="s">
        <v>17572</v>
      </c>
      <c r="E6836" s="251" t="s">
        <v>16737</v>
      </c>
      <c r="F6836" s="251" t="s">
        <v>9972</v>
      </c>
      <c r="G6836" s="251" t="s">
        <v>151</v>
      </c>
      <c r="H6836" s="251" t="s">
        <v>5045</v>
      </c>
      <c r="I6836" s="257" t="str">
        <f t="shared" si="424"/>
        <v>-00002</v>
      </c>
      <c r="J6836" s="251">
        <v>2</v>
      </c>
      <c r="K6836" s="251">
        <v>2</v>
      </c>
      <c r="M6836" s="251" t="s">
        <v>9958</v>
      </c>
      <c r="N6836" s="251" t="s">
        <v>16086</v>
      </c>
      <c r="O6836" s="251">
        <v>2</v>
      </c>
      <c r="Q6836" s="251" t="s">
        <v>17578</v>
      </c>
      <c r="R6836" s="251" t="s">
        <v>10028</v>
      </c>
      <c r="S6836" s="251" t="s">
        <v>150</v>
      </c>
      <c r="T6836" s="251" t="str">
        <f t="shared" si="426"/>
        <v>I0404656815500K080</v>
      </c>
      <c r="W6836" s="251" t="str">
        <f t="shared" si="427"/>
        <v>I040465681550-0K080</v>
      </c>
    </row>
    <row r="6837" spans="1:23" x14ac:dyDescent="0.3">
      <c r="A6837" s="256" t="str">
        <f t="shared" si="425"/>
        <v>I0404656-81550VT020-00002</v>
      </c>
      <c r="B6837" s="251" t="s">
        <v>17579</v>
      </c>
      <c r="C6837" s="251" t="s">
        <v>10031</v>
      </c>
      <c r="D6837" s="251" t="s">
        <v>17572</v>
      </c>
      <c r="E6837" s="251" t="s">
        <v>16737</v>
      </c>
      <c r="F6837" s="251" t="s">
        <v>9974</v>
      </c>
      <c r="G6837" s="251" t="s">
        <v>10057</v>
      </c>
      <c r="H6837" s="251" t="s">
        <v>5202</v>
      </c>
      <c r="I6837" s="257" t="str">
        <f t="shared" si="424"/>
        <v>-00002</v>
      </c>
      <c r="J6837" s="251">
        <v>2</v>
      </c>
      <c r="K6837" s="251">
        <v>2</v>
      </c>
      <c r="M6837" s="251" t="s">
        <v>9958</v>
      </c>
      <c r="N6837" s="251" t="s">
        <v>16086</v>
      </c>
      <c r="O6837" s="251">
        <v>2</v>
      </c>
      <c r="Q6837" s="251" t="s">
        <v>17579</v>
      </c>
      <c r="R6837" s="251" t="s">
        <v>10028</v>
      </c>
      <c r="S6837" s="251" t="s">
        <v>3737</v>
      </c>
      <c r="T6837" s="251" t="str">
        <f t="shared" si="426"/>
        <v>I040465681550VT020</v>
      </c>
      <c r="W6837" s="251" t="str">
        <f t="shared" si="427"/>
        <v>I040465681550-VT020</v>
      </c>
    </row>
    <row r="6838" spans="1:23" x14ac:dyDescent="0.3">
      <c r="A6838" s="256" t="str">
        <f t="shared" si="425"/>
        <v>I0404656-81550VT050-00001</v>
      </c>
      <c r="B6838" s="251" t="s">
        <v>17580</v>
      </c>
      <c r="C6838" s="251" t="s">
        <v>10031</v>
      </c>
      <c r="D6838" s="251" t="s">
        <v>17572</v>
      </c>
      <c r="E6838" s="251" t="s">
        <v>16737</v>
      </c>
      <c r="F6838" s="251" t="s">
        <v>9976</v>
      </c>
      <c r="G6838" s="251" t="s">
        <v>5265</v>
      </c>
      <c r="H6838" s="251" t="s">
        <v>5202</v>
      </c>
      <c r="I6838" s="257" t="str">
        <f t="shared" si="424"/>
        <v>-00001</v>
      </c>
      <c r="J6838" s="251">
        <v>1</v>
      </c>
      <c r="K6838" s="251">
        <v>1</v>
      </c>
      <c r="M6838" s="251" t="s">
        <v>9958</v>
      </c>
      <c r="N6838" s="251" t="s">
        <v>16086</v>
      </c>
      <c r="O6838" s="251">
        <v>1</v>
      </c>
      <c r="Q6838" s="251" t="s">
        <v>17580</v>
      </c>
      <c r="R6838" s="251" t="s">
        <v>10028</v>
      </c>
      <c r="S6838" s="251" t="s">
        <v>3740</v>
      </c>
      <c r="T6838" s="251" t="str">
        <f t="shared" si="426"/>
        <v>I040465681550VT050</v>
      </c>
      <c r="W6838" s="251" t="str">
        <f t="shared" si="427"/>
        <v>I040465681550-VT050</v>
      </c>
    </row>
    <row r="6839" spans="1:23" x14ac:dyDescent="0.3">
      <c r="A6839" s="256" t="str">
        <f t="shared" si="425"/>
        <v>I0404656-81551VT050-00003</v>
      </c>
      <c r="B6839" s="251" t="s">
        <v>17581</v>
      </c>
      <c r="C6839" s="251" t="s">
        <v>10031</v>
      </c>
      <c r="D6839" s="251" t="s">
        <v>17572</v>
      </c>
      <c r="E6839" s="251" t="s">
        <v>16737</v>
      </c>
      <c r="F6839" s="251" t="s">
        <v>9978</v>
      </c>
      <c r="G6839" s="251" t="s">
        <v>10062</v>
      </c>
      <c r="H6839" s="251" t="s">
        <v>3436</v>
      </c>
      <c r="I6839" s="257" t="str">
        <f t="shared" si="424"/>
        <v>-00003</v>
      </c>
      <c r="J6839" s="251">
        <v>3</v>
      </c>
      <c r="K6839" s="251">
        <v>3</v>
      </c>
      <c r="M6839" s="251" t="s">
        <v>9958</v>
      </c>
      <c r="N6839" s="251" t="s">
        <v>16086</v>
      </c>
      <c r="O6839" s="251">
        <v>3</v>
      </c>
      <c r="Q6839" s="251" t="s">
        <v>17581</v>
      </c>
      <c r="R6839" s="251" t="s">
        <v>10028</v>
      </c>
      <c r="S6839" s="251" t="s">
        <v>3763</v>
      </c>
      <c r="T6839" s="251" t="str">
        <f t="shared" si="426"/>
        <v>I040465681551VT050</v>
      </c>
      <c r="W6839" s="251" t="str">
        <f t="shared" si="427"/>
        <v>I040465681551-VT050</v>
      </c>
    </row>
    <row r="6840" spans="1:23" x14ac:dyDescent="0.3">
      <c r="A6840" s="256" t="str">
        <f t="shared" si="425"/>
        <v>I0404656-81560VT020-00002</v>
      </c>
      <c r="B6840" s="251" t="s">
        <v>17582</v>
      </c>
      <c r="C6840" s="251" t="s">
        <v>10031</v>
      </c>
      <c r="D6840" s="251" t="s">
        <v>17572</v>
      </c>
      <c r="E6840" s="251" t="s">
        <v>16737</v>
      </c>
      <c r="F6840" s="251" t="s">
        <v>9980</v>
      </c>
      <c r="G6840" s="251" t="s">
        <v>10065</v>
      </c>
      <c r="H6840" s="251" t="s">
        <v>5204</v>
      </c>
      <c r="I6840" s="257" t="str">
        <f t="shared" si="424"/>
        <v>-00002</v>
      </c>
      <c r="J6840" s="251">
        <v>2</v>
      </c>
      <c r="K6840" s="251">
        <v>2</v>
      </c>
      <c r="M6840" s="251" t="s">
        <v>9958</v>
      </c>
      <c r="N6840" s="251" t="s">
        <v>16086</v>
      </c>
      <c r="O6840" s="251">
        <v>2</v>
      </c>
      <c r="Q6840" s="251" t="s">
        <v>17582</v>
      </c>
      <c r="R6840" s="251" t="s">
        <v>10028</v>
      </c>
      <c r="S6840" s="251" t="s">
        <v>3743</v>
      </c>
      <c r="T6840" s="251" t="str">
        <f t="shared" si="426"/>
        <v>I040465681560VT020</v>
      </c>
      <c r="W6840" s="251" t="str">
        <f t="shared" si="427"/>
        <v>I040465681560-VT020</v>
      </c>
    </row>
    <row r="6841" spans="1:23" x14ac:dyDescent="0.3">
      <c r="A6841" s="256" t="str">
        <f t="shared" si="425"/>
        <v>I0404656-81560VT050-00002</v>
      </c>
      <c r="B6841" s="251" t="s">
        <v>17583</v>
      </c>
      <c r="C6841" s="251" t="s">
        <v>10031</v>
      </c>
      <c r="D6841" s="251" t="s">
        <v>17572</v>
      </c>
      <c r="E6841" s="251" t="s">
        <v>16737</v>
      </c>
      <c r="F6841" s="251" t="s">
        <v>9982</v>
      </c>
      <c r="G6841" s="251" t="s">
        <v>10067</v>
      </c>
      <c r="H6841" s="251" t="s">
        <v>5204</v>
      </c>
      <c r="I6841" s="257" t="str">
        <f t="shared" si="424"/>
        <v>-00002</v>
      </c>
      <c r="J6841" s="251">
        <v>2</v>
      </c>
      <c r="K6841" s="251">
        <v>2</v>
      </c>
      <c r="M6841" s="251" t="s">
        <v>9958</v>
      </c>
      <c r="N6841" s="251" t="s">
        <v>16086</v>
      </c>
      <c r="O6841" s="251">
        <v>2</v>
      </c>
      <c r="Q6841" s="251" t="s">
        <v>17583</v>
      </c>
      <c r="R6841" s="251" t="s">
        <v>10028</v>
      </c>
      <c r="S6841" s="251" t="s">
        <v>3746</v>
      </c>
      <c r="T6841" s="251" t="str">
        <f t="shared" si="426"/>
        <v>I040465681560VT050</v>
      </c>
      <c r="W6841" s="251" t="str">
        <f t="shared" si="427"/>
        <v>I040465681560-VT050</v>
      </c>
    </row>
    <row r="6842" spans="1:23" x14ac:dyDescent="0.3">
      <c r="A6842" s="256" t="str">
        <f t="shared" si="425"/>
        <v>I0404656-81561VT020-00001</v>
      </c>
      <c r="B6842" s="251" t="s">
        <v>17584</v>
      </c>
      <c r="C6842" s="251" t="s">
        <v>10031</v>
      </c>
      <c r="D6842" s="251" t="s">
        <v>17572</v>
      </c>
      <c r="E6842" s="251" t="s">
        <v>16737</v>
      </c>
      <c r="F6842" s="251" t="s">
        <v>9984</v>
      </c>
      <c r="G6842" s="251" t="s">
        <v>10256</v>
      </c>
      <c r="H6842" s="251" t="s">
        <v>3443</v>
      </c>
      <c r="I6842" s="257" t="str">
        <f t="shared" si="424"/>
        <v>-00001</v>
      </c>
      <c r="J6842" s="251">
        <v>1</v>
      </c>
      <c r="K6842" s="251">
        <v>1</v>
      </c>
      <c r="M6842" s="251" t="s">
        <v>9958</v>
      </c>
      <c r="N6842" s="251" t="s">
        <v>16086</v>
      </c>
      <c r="O6842" s="251">
        <v>1</v>
      </c>
      <c r="Q6842" s="251" t="s">
        <v>17584</v>
      </c>
      <c r="R6842" s="251" t="s">
        <v>10028</v>
      </c>
      <c r="S6842" s="251" t="s">
        <v>3767</v>
      </c>
      <c r="T6842" s="251" t="str">
        <f t="shared" si="426"/>
        <v>I040465681561VT020</v>
      </c>
      <c r="W6842" s="251" t="str">
        <f t="shared" si="427"/>
        <v>I040465681561-VT020</v>
      </c>
    </row>
    <row r="6843" spans="1:23" x14ac:dyDescent="0.3">
      <c r="A6843" s="256" t="str">
        <f t="shared" si="425"/>
        <v>I0404656-81561VT050-00001</v>
      </c>
      <c r="B6843" s="251" t="s">
        <v>17585</v>
      </c>
      <c r="C6843" s="251" t="s">
        <v>10031</v>
      </c>
      <c r="D6843" s="251" t="s">
        <v>17572</v>
      </c>
      <c r="E6843" s="251" t="s">
        <v>16737</v>
      </c>
      <c r="F6843" s="251" t="s">
        <v>9986</v>
      </c>
      <c r="G6843" s="251" t="s">
        <v>10258</v>
      </c>
      <c r="H6843" s="251" t="s">
        <v>3443</v>
      </c>
      <c r="I6843" s="257" t="str">
        <f t="shared" si="424"/>
        <v>-00001</v>
      </c>
      <c r="J6843" s="251">
        <v>1</v>
      </c>
      <c r="K6843" s="251">
        <v>1</v>
      </c>
      <c r="M6843" s="251" t="s">
        <v>9958</v>
      </c>
      <c r="N6843" s="251" t="s">
        <v>16086</v>
      </c>
      <c r="O6843" s="251">
        <v>1</v>
      </c>
      <c r="Q6843" s="251" t="s">
        <v>17585</v>
      </c>
      <c r="R6843" s="251" t="s">
        <v>10028</v>
      </c>
      <c r="S6843" s="251" t="s">
        <v>3769</v>
      </c>
      <c r="T6843" s="251" t="str">
        <f t="shared" si="426"/>
        <v>I040465681561VT050</v>
      </c>
      <c r="W6843" s="251" t="str">
        <f t="shared" si="427"/>
        <v>I040465681561-VT050</v>
      </c>
    </row>
    <row r="6844" spans="1:23" x14ac:dyDescent="0.3">
      <c r="A6844" s="256" t="str">
        <f t="shared" si="425"/>
        <v>I0404656-81580VT010-00002</v>
      </c>
      <c r="B6844" s="251" t="s">
        <v>17586</v>
      </c>
      <c r="C6844" s="251" t="s">
        <v>10031</v>
      </c>
      <c r="D6844" s="251" t="s">
        <v>17572</v>
      </c>
      <c r="E6844" s="251" t="s">
        <v>16737</v>
      </c>
      <c r="F6844" s="251" t="s">
        <v>9988</v>
      </c>
      <c r="G6844" s="251" t="s">
        <v>5289</v>
      </c>
      <c r="H6844" s="251" t="s">
        <v>758</v>
      </c>
      <c r="I6844" s="257" t="str">
        <f t="shared" si="424"/>
        <v>-00002</v>
      </c>
      <c r="J6844" s="251">
        <v>2</v>
      </c>
      <c r="K6844" s="251">
        <v>2</v>
      </c>
      <c r="M6844" s="251" t="s">
        <v>9993</v>
      </c>
      <c r="N6844" s="251" t="s">
        <v>16086</v>
      </c>
      <c r="O6844" s="251">
        <v>2</v>
      </c>
      <c r="Q6844" s="251" t="s">
        <v>17586</v>
      </c>
      <c r="R6844" s="251" t="s">
        <v>10028</v>
      </c>
      <c r="S6844" s="251" t="s">
        <v>3749</v>
      </c>
      <c r="T6844" s="251" t="str">
        <f t="shared" si="426"/>
        <v>I040465681580VT010</v>
      </c>
      <c r="W6844" s="251" t="str">
        <f t="shared" si="427"/>
        <v>I040465681580-VT010</v>
      </c>
    </row>
    <row r="6845" spans="1:23" x14ac:dyDescent="0.3">
      <c r="A6845" s="256" t="str">
        <f t="shared" si="425"/>
        <v>I0404656-81580VT020-00001</v>
      </c>
      <c r="B6845" s="251" t="s">
        <v>17587</v>
      </c>
      <c r="C6845" s="251" t="s">
        <v>10031</v>
      </c>
      <c r="D6845" s="251" t="s">
        <v>17572</v>
      </c>
      <c r="E6845" s="251" t="s">
        <v>16737</v>
      </c>
      <c r="F6845" s="251" t="s">
        <v>9990</v>
      </c>
      <c r="G6845" s="251" t="s">
        <v>10071</v>
      </c>
      <c r="H6845" s="251" t="s">
        <v>758</v>
      </c>
      <c r="I6845" s="257" t="str">
        <f t="shared" si="424"/>
        <v>-00001</v>
      </c>
      <c r="J6845" s="251">
        <v>1</v>
      </c>
      <c r="K6845" s="251">
        <v>1</v>
      </c>
      <c r="M6845" s="251" t="s">
        <v>9958</v>
      </c>
      <c r="N6845" s="251" t="s">
        <v>16086</v>
      </c>
      <c r="O6845" s="251">
        <v>1</v>
      </c>
      <c r="Q6845" s="251" t="s">
        <v>17587</v>
      </c>
      <c r="R6845" s="251" t="s">
        <v>10028</v>
      </c>
      <c r="S6845" s="251" t="s">
        <v>3752</v>
      </c>
      <c r="T6845" s="251" t="str">
        <f t="shared" si="426"/>
        <v>I040465681580VT020</v>
      </c>
      <c r="W6845" s="251" t="str">
        <f t="shared" si="427"/>
        <v>I040465681580-VT020</v>
      </c>
    </row>
    <row r="6846" spans="1:23" x14ac:dyDescent="0.3">
      <c r="A6846" s="256" t="str">
        <f t="shared" si="425"/>
        <v>I0404656-81581VT010-00001</v>
      </c>
      <c r="B6846" s="251" t="s">
        <v>17588</v>
      </c>
      <c r="C6846" s="251" t="s">
        <v>10031</v>
      </c>
      <c r="D6846" s="251" t="s">
        <v>17572</v>
      </c>
      <c r="E6846" s="251" t="s">
        <v>16737</v>
      </c>
      <c r="F6846" s="251" t="s">
        <v>9992</v>
      </c>
      <c r="G6846" s="251" t="s">
        <v>5291</v>
      </c>
      <c r="H6846" s="251" t="s">
        <v>5218</v>
      </c>
      <c r="I6846" s="257" t="str">
        <f t="shared" si="424"/>
        <v>-00001</v>
      </c>
      <c r="J6846" s="251">
        <v>1</v>
      </c>
      <c r="K6846" s="251">
        <v>1</v>
      </c>
      <c r="M6846" s="251" t="s">
        <v>9993</v>
      </c>
      <c r="N6846" s="251" t="s">
        <v>16086</v>
      </c>
      <c r="O6846" s="251">
        <v>1</v>
      </c>
      <c r="Q6846" s="251" t="s">
        <v>17588</v>
      </c>
      <c r="R6846" s="251" t="s">
        <v>10028</v>
      </c>
      <c r="S6846" s="251" t="s">
        <v>3771</v>
      </c>
      <c r="T6846" s="251" t="str">
        <f t="shared" si="426"/>
        <v>I040465681581VT010</v>
      </c>
      <c r="W6846" s="251" t="str">
        <f t="shared" si="427"/>
        <v>I040465681581-VT010</v>
      </c>
    </row>
    <row r="6847" spans="1:23" x14ac:dyDescent="0.3">
      <c r="A6847" s="256" t="str">
        <f t="shared" si="425"/>
        <v>I0404656-81590VT010-00002</v>
      </c>
      <c r="B6847" s="251" t="s">
        <v>17589</v>
      </c>
      <c r="C6847" s="251" t="s">
        <v>10031</v>
      </c>
      <c r="D6847" s="251" t="s">
        <v>17572</v>
      </c>
      <c r="E6847" s="251" t="s">
        <v>16737</v>
      </c>
      <c r="F6847" s="251" t="s">
        <v>9995</v>
      </c>
      <c r="G6847" s="251" t="s">
        <v>10073</v>
      </c>
      <c r="H6847" s="251" t="s">
        <v>770</v>
      </c>
      <c r="I6847" s="257" t="str">
        <f t="shared" si="424"/>
        <v>-00002</v>
      </c>
      <c r="J6847" s="251">
        <v>2</v>
      </c>
      <c r="K6847" s="251">
        <v>2</v>
      </c>
      <c r="M6847" s="251" t="s">
        <v>9993</v>
      </c>
      <c r="N6847" s="251" t="s">
        <v>16086</v>
      </c>
      <c r="O6847" s="251">
        <v>2</v>
      </c>
      <c r="Q6847" s="251" t="s">
        <v>17589</v>
      </c>
      <c r="R6847" s="251" t="s">
        <v>10028</v>
      </c>
      <c r="S6847" s="251" t="s">
        <v>3755</v>
      </c>
      <c r="T6847" s="251" t="str">
        <f t="shared" si="426"/>
        <v>I040465681590VT010</v>
      </c>
      <c r="W6847" s="251" t="str">
        <f t="shared" si="427"/>
        <v>I040465681590-VT010</v>
      </c>
    </row>
    <row r="6848" spans="1:23" x14ac:dyDescent="0.3">
      <c r="A6848" s="256" t="str">
        <f t="shared" si="425"/>
        <v>I0404656-81590VT020-00001</v>
      </c>
      <c r="B6848" s="251" t="s">
        <v>17590</v>
      </c>
      <c r="C6848" s="251" t="s">
        <v>10031</v>
      </c>
      <c r="D6848" s="251" t="s">
        <v>17572</v>
      </c>
      <c r="E6848" s="251" t="s">
        <v>16737</v>
      </c>
      <c r="F6848" s="251" t="s">
        <v>9997</v>
      </c>
      <c r="G6848" s="251" t="s">
        <v>10075</v>
      </c>
      <c r="H6848" s="251" t="s">
        <v>770</v>
      </c>
      <c r="I6848" s="257" t="str">
        <f t="shared" si="424"/>
        <v>-00001</v>
      </c>
      <c r="J6848" s="251">
        <v>1</v>
      </c>
      <c r="K6848" s="251">
        <v>1</v>
      </c>
      <c r="M6848" s="251" t="s">
        <v>9958</v>
      </c>
      <c r="N6848" s="251" t="s">
        <v>16086</v>
      </c>
      <c r="O6848" s="251">
        <v>1</v>
      </c>
      <c r="Q6848" s="251" t="s">
        <v>17590</v>
      </c>
      <c r="R6848" s="251" t="s">
        <v>10028</v>
      </c>
      <c r="S6848" s="251" t="s">
        <v>3758</v>
      </c>
      <c r="T6848" s="251" t="str">
        <f t="shared" si="426"/>
        <v>I040465681590VT020</v>
      </c>
      <c r="W6848" s="251" t="str">
        <f t="shared" si="427"/>
        <v>I040465681590-VT020</v>
      </c>
    </row>
    <row r="6849" spans="1:23" x14ac:dyDescent="0.3">
      <c r="A6849" s="256" t="str">
        <f t="shared" si="425"/>
        <v>I0606446-81110BZ610-00001</v>
      </c>
      <c r="B6849" s="251" t="s">
        <v>17591</v>
      </c>
      <c r="C6849" s="251" t="s">
        <v>10077</v>
      </c>
      <c r="D6849" s="251" t="s">
        <v>9370</v>
      </c>
      <c r="E6849" s="251" t="s">
        <v>16737</v>
      </c>
      <c r="F6849" s="251" t="s">
        <v>9957</v>
      </c>
      <c r="G6849" s="251" t="s">
        <v>1176</v>
      </c>
      <c r="H6849" s="251" t="s">
        <v>3422</v>
      </c>
      <c r="I6849" s="257" t="str">
        <f t="shared" si="424"/>
        <v>-00001</v>
      </c>
      <c r="J6849" s="251">
        <v>1</v>
      </c>
      <c r="K6849" s="251">
        <v>1</v>
      </c>
      <c r="M6849" s="251" t="s">
        <v>10864</v>
      </c>
      <c r="N6849" s="251" t="s">
        <v>17054</v>
      </c>
      <c r="O6849" s="251">
        <v>1</v>
      </c>
      <c r="Q6849" s="251" t="s">
        <v>17591</v>
      </c>
      <c r="R6849" s="251" t="s">
        <v>9960</v>
      </c>
      <c r="S6849" s="251" t="s">
        <v>1175</v>
      </c>
      <c r="T6849" s="251" t="str">
        <f t="shared" si="426"/>
        <v>I060644681110BZ610</v>
      </c>
      <c r="W6849" s="251" t="str">
        <f t="shared" si="427"/>
        <v>I060644681110-BZ610</v>
      </c>
    </row>
    <row r="6850" spans="1:23" x14ac:dyDescent="0.3">
      <c r="A6850" s="256" t="str">
        <f t="shared" si="425"/>
        <v>I0606446-81110BZ620-00005</v>
      </c>
      <c r="B6850" s="251" t="s">
        <v>9369</v>
      </c>
      <c r="C6850" s="251" t="s">
        <v>10077</v>
      </c>
      <c r="D6850" s="251" t="s">
        <v>9370</v>
      </c>
      <c r="E6850" s="251" t="s">
        <v>16737</v>
      </c>
      <c r="F6850" s="251" t="s">
        <v>9962</v>
      </c>
      <c r="G6850" s="251" t="s">
        <v>1193</v>
      </c>
      <c r="H6850" s="251" t="s">
        <v>3422</v>
      </c>
      <c r="I6850" s="257" t="str">
        <f t="shared" si="424"/>
        <v>-00005</v>
      </c>
      <c r="J6850" s="251">
        <v>5</v>
      </c>
      <c r="K6850" s="251">
        <v>5</v>
      </c>
      <c r="M6850" s="251" t="s">
        <v>9958</v>
      </c>
      <c r="N6850" s="251" t="s">
        <v>17054</v>
      </c>
      <c r="O6850" s="251">
        <v>5</v>
      </c>
      <c r="Q6850" s="251" t="s">
        <v>9369</v>
      </c>
      <c r="R6850" s="251" t="s">
        <v>9960</v>
      </c>
      <c r="S6850" s="251" t="s">
        <v>1192</v>
      </c>
      <c r="T6850" s="251" t="str">
        <f t="shared" si="426"/>
        <v>I060644681110BZ620</v>
      </c>
      <c r="W6850" s="251" t="str">
        <f t="shared" si="427"/>
        <v>I060644681110-BZ620</v>
      </c>
    </row>
    <row r="6851" spans="1:23" x14ac:dyDescent="0.3">
      <c r="A6851" s="256" t="str">
        <f t="shared" si="425"/>
        <v>I0606446-81130BZ200-00001</v>
      </c>
      <c r="B6851" s="251" t="s">
        <v>17592</v>
      </c>
      <c r="C6851" s="251" t="s">
        <v>10077</v>
      </c>
      <c r="D6851" s="251" t="s">
        <v>9370</v>
      </c>
      <c r="E6851" s="251" t="s">
        <v>16737</v>
      </c>
      <c r="F6851" s="251" t="s">
        <v>9964</v>
      </c>
      <c r="G6851" s="251" t="s">
        <v>1087</v>
      </c>
      <c r="H6851" s="251" t="s">
        <v>10791</v>
      </c>
      <c r="I6851" s="257" t="str">
        <f t="shared" si="424"/>
        <v>-00001</v>
      </c>
      <c r="J6851" s="251">
        <v>1</v>
      </c>
      <c r="K6851" s="251">
        <v>1</v>
      </c>
      <c r="M6851" s="251" t="s">
        <v>9958</v>
      </c>
      <c r="N6851" s="251" t="s">
        <v>17054</v>
      </c>
      <c r="O6851" s="251">
        <v>1</v>
      </c>
      <c r="Q6851" s="251" t="s">
        <v>17592</v>
      </c>
      <c r="R6851" s="251" t="s">
        <v>9960</v>
      </c>
      <c r="S6851" s="251" t="s">
        <v>1086</v>
      </c>
      <c r="T6851" s="251" t="str">
        <f t="shared" si="426"/>
        <v>I060644681130BZ200</v>
      </c>
      <c r="W6851" s="251" t="str">
        <f t="shared" si="427"/>
        <v>I060644681130-BZ200</v>
      </c>
    </row>
    <row r="6852" spans="1:23" x14ac:dyDescent="0.3">
      <c r="A6852" s="256" t="str">
        <f t="shared" si="425"/>
        <v>I0606446-81130BZ620-00007</v>
      </c>
      <c r="B6852" s="251" t="s">
        <v>17593</v>
      </c>
      <c r="C6852" s="251" t="s">
        <v>10077</v>
      </c>
      <c r="D6852" s="251" t="s">
        <v>9370</v>
      </c>
      <c r="E6852" s="251" t="s">
        <v>16737</v>
      </c>
      <c r="F6852" s="251" t="s">
        <v>9966</v>
      </c>
      <c r="G6852" s="251" t="s">
        <v>1198</v>
      </c>
      <c r="H6852" s="251" t="s">
        <v>5101</v>
      </c>
      <c r="I6852" s="257" t="str">
        <f t="shared" si="424"/>
        <v>-00007</v>
      </c>
      <c r="J6852" s="251">
        <v>7</v>
      </c>
      <c r="K6852" s="251">
        <v>7</v>
      </c>
      <c r="M6852" s="251" t="s">
        <v>9958</v>
      </c>
      <c r="N6852" s="251" t="s">
        <v>17054</v>
      </c>
      <c r="O6852" s="251">
        <v>7</v>
      </c>
      <c r="Q6852" s="251" t="s">
        <v>17593</v>
      </c>
      <c r="R6852" s="251" t="s">
        <v>9960</v>
      </c>
      <c r="S6852" s="251" t="s">
        <v>1197</v>
      </c>
      <c r="T6852" s="251" t="str">
        <f t="shared" si="426"/>
        <v>I060644681130BZ620</v>
      </c>
      <c r="W6852" s="251" t="str">
        <f t="shared" si="427"/>
        <v>I060644681130-BZ620</v>
      </c>
    </row>
    <row r="6853" spans="1:23" x14ac:dyDescent="0.3">
      <c r="A6853" s="256" t="str">
        <f t="shared" si="425"/>
        <v>I0606446-81150BZ620-00006</v>
      </c>
      <c r="B6853" s="251" t="s">
        <v>9373</v>
      </c>
      <c r="C6853" s="251" t="s">
        <v>10077</v>
      </c>
      <c r="D6853" s="251" t="s">
        <v>9370</v>
      </c>
      <c r="E6853" s="251" t="s">
        <v>16737</v>
      </c>
      <c r="F6853" s="251" t="s">
        <v>9968</v>
      </c>
      <c r="G6853" s="251" t="s">
        <v>1203</v>
      </c>
      <c r="H6853" s="251" t="s">
        <v>3429</v>
      </c>
      <c r="I6853" s="257" t="str">
        <f t="shared" si="424"/>
        <v>-00006</v>
      </c>
      <c r="J6853" s="251">
        <v>6</v>
      </c>
      <c r="K6853" s="251">
        <v>6</v>
      </c>
      <c r="M6853" s="251" t="s">
        <v>9958</v>
      </c>
      <c r="N6853" s="251" t="s">
        <v>17054</v>
      </c>
      <c r="O6853" s="251">
        <v>6</v>
      </c>
      <c r="Q6853" s="251" t="s">
        <v>9373</v>
      </c>
      <c r="R6853" s="251" t="s">
        <v>9960</v>
      </c>
      <c r="S6853" s="251" t="s">
        <v>1202</v>
      </c>
      <c r="T6853" s="251" t="str">
        <f t="shared" si="426"/>
        <v>I060644681150BZ620</v>
      </c>
      <c r="W6853" s="251" t="str">
        <f t="shared" si="427"/>
        <v>I060644681150-BZ620</v>
      </c>
    </row>
    <row r="6854" spans="1:23" x14ac:dyDescent="0.3">
      <c r="A6854" s="256" t="str">
        <f t="shared" si="425"/>
        <v>I0606446-81170BZ620-00003</v>
      </c>
      <c r="B6854" s="251" t="s">
        <v>9376</v>
      </c>
      <c r="C6854" s="251" t="s">
        <v>10077</v>
      </c>
      <c r="D6854" s="251" t="s">
        <v>9370</v>
      </c>
      <c r="E6854" s="251" t="s">
        <v>16737</v>
      </c>
      <c r="F6854" s="251" t="s">
        <v>9970</v>
      </c>
      <c r="G6854" s="251" t="s">
        <v>1208</v>
      </c>
      <c r="H6854" s="251" t="s">
        <v>5102</v>
      </c>
      <c r="I6854" s="257" t="str">
        <f t="shared" ref="I6854:I6917" si="428">+IF(AND(O6854&lt;10),$B$2&amp;O6854,IF(AND(O6854&gt;9,O6854&lt;=99),$B$3&amp;O6854,IF(AND(O6854&gt;99,L95811&lt;1000),$B$4&amp;O6854,IF(AND(O6854&gt;999),$B$5&amp;7))))</f>
        <v>-00003</v>
      </c>
      <c r="J6854" s="251">
        <v>3</v>
      </c>
      <c r="K6854" s="251">
        <v>3</v>
      </c>
      <c r="M6854" s="251" t="s">
        <v>9958</v>
      </c>
      <c r="N6854" s="251" t="s">
        <v>17054</v>
      </c>
      <c r="O6854" s="251">
        <v>3</v>
      </c>
      <c r="Q6854" s="251" t="s">
        <v>9376</v>
      </c>
      <c r="R6854" s="251" t="s">
        <v>9960</v>
      </c>
      <c r="S6854" s="251" t="s">
        <v>1207</v>
      </c>
      <c r="T6854" s="251" t="str">
        <f t="shared" si="426"/>
        <v>I060644681170BZ620</v>
      </c>
      <c r="W6854" s="251" t="str">
        <f t="shared" si="427"/>
        <v>I060644681170-BZ620</v>
      </c>
    </row>
    <row r="6855" spans="1:23" x14ac:dyDescent="0.3">
      <c r="A6855" s="256" t="str">
        <f t="shared" si="425"/>
        <v>I0606446-81550BZ220-00003</v>
      </c>
      <c r="B6855" s="251" t="s">
        <v>17594</v>
      </c>
      <c r="C6855" s="251" t="s">
        <v>10077</v>
      </c>
      <c r="D6855" s="251" t="s">
        <v>9370</v>
      </c>
      <c r="E6855" s="251" t="s">
        <v>16737</v>
      </c>
      <c r="F6855" s="251" t="s">
        <v>9972</v>
      </c>
      <c r="G6855" s="251" t="s">
        <v>1364</v>
      </c>
      <c r="H6855" s="251" t="s">
        <v>5202</v>
      </c>
      <c r="I6855" s="257" t="str">
        <f t="shared" si="428"/>
        <v>-00003</v>
      </c>
      <c r="J6855" s="251">
        <v>3</v>
      </c>
      <c r="K6855" s="251">
        <v>3</v>
      </c>
      <c r="M6855" s="251" t="s">
        <v>9958</v>
      </c>
      <c r="N6855" s="251" t="s">
        <v>17054</v>
      </c>
      <c r="O6855" s="251">
        <v>3</v>
      </c>
      <c r="Q6855" s="251" t="s">
        <v>17594</v>
      </c>
      <c r="R6855" s="251" t="s">
        <v>9960</v>
      </c>
      <c r="S6855" s="251" t="s">
        <v>1363</v>
      </c>
      <c r="T6855" s="251" t="str">
        <f t="shared" si="426"/>
        <v>I060644681550BZ220</v>
      </c>
      <c r="W6855" s="251" t="str">
        <f t="shared" si="427"/>
        <v>I060644681550-BZ220</v>
      </c>
    </row>
    <row r="6856" spans="1:23" x14ac:dyDescent="0.3">
      <c r="A6856" s="256" t="str">
        <f t="shared" ref="A6856:A6919" si="429">D6856&amp;$A$6&amp;S6856&amp;I6856</f>
        <v>I0606446-81550BZ490-00002</v>
      </c>
      <c r="B6856" s="251" t="s">
        <v>17595</v>
      </c>
      <c r="C6856" s="251" t="s">
        <v>10077</v>
      </c>
      <c r="D6856" s="251" t="s">
        <v>9370</v>
      </c>
      <c r="E6856" s="251" t="s">
        <v>16737</v>
      </c>
      <c r="F6856" s="251" t="s">
        <v>9974</v>
      </c>
      <c r="G6856" s="251" t="s">
        <v>1409</v>
      </c>
      <c r="H6856" s="251" t="s">
        <v>5202</v>
      </c>
      <c r="I6856" s="257" t="str">
        <f t="shared" si="428"/>
        <v>-00002</v>
      </c>
      <c r="J6856" s="251">
        <v>2</v>
      </c>
      <c r="K6856" s="251">
        <v>2</v>
      </c>
      <c r="M6856" s="251" t="s">
        <v>9958</v>
      </c>
      <c r="N6856" s="251" t="s">
        <v>17054</v>
      </c>
      <c r="O6856" s="251">
        <v>2</v>
      </c>
      <c r="Q6856" s="251" t="s">
        <v>17595</v>
      </c>
      <c r="R6856" s="251" t="s">
        <v>9960</v>
      </c>
      <c r="S6856" s="251" t="s">
        <v>1408</v>
      </c>
      <c r="T6856" s="251" t="str">
        <f t="shared" si="426"/>
        <v>I060644681550BZ490</v>
      </c>
      <c r="W6856" s="251" t="str">
        <f t="shared" si="427"/>
        <v>I060644681550-BZ490</v>
      </c>
    </row>
    <row r="6857" spans="1:23" x14ac:dyDescent="0.3">
      <c r="A6857" s="256" t="str">
        <f t="shared" si="429"/>
        <v>I0606446-81551BZ150-00001</v>
      </c>
      <c r="B6857" s="251" t="s">
        <v>17596</v>
      </c>
      <c r="C6857" s="251" t="s">
        <v>10077</v>
      </c>
      <c r="D6857" s="251" t="s">
        <v>9370</v>
      </c>
      <c r="E6857" s="251" t="s">
        <v>16737</v>
      </c>
      <c r="F6857" s="251" t="s">
        <v>9976</v>
      </c>
      <c r="G6857" s="251" t="s">
        <v>1351</v>
      </c>
      <c r="H6857" s="251" t="s">
        <v>3436</v>
      </c>
      <c r="I6857" s="257" t="str">
        <f t="shared" si="428"/>
        <v>-00001</v>
      </c>
      <c r="J6857" s="251">
        <v>1</v>
      </c>
      <c r="K6857" s="251">
        <v>1</v>
      </c>
      <c r="M6857" s="251" t="s">
        <v>9958</v>
      </c>
      <c r="N6857" s="251" t="s">
        <v>17054</v>
      </c>
      <c r="O6857" s="251">
        <v>1</v>
      </c>
      <c r="Q6857" s="251" t="s">
        <v>17596</v>
      </c>
      <c r="R6857" s="251" t="s">
        <v>9960</v>
      </c>
      <c r="S6857" s="251" t="s">
        <v>1350</v>
      </c>
      <c r="T6857" s="251" t="str">
        <f t="shared" ref="T6857:T6920" si="430">+D6857&amp;S6857</f>
        <v>I060644681551BZ150</v>
      </c>
      <c r="W6857" s="251" t="str">
        <f t="shared" ref="W6857:W6920" si="431">D6857&amp;G6857</f>
        <v>I060644681551-BZ150</v>
      </c>
    </row>
    <row r="6858" spans="1:23" x14ac:dyDescent="0.3">
      <c r="A6858" s="256" t="str">
        <f t="shared" si="429"/>
        <v>I0606446-81551BZ240-00002</v>
      </c>
      <c r="B6858" s="251" t="s">
        <v>17597</v>
      </c>
      <c r="C6858" s="251" t="s">
        <v>10077</v>
      </c>
      <c r="D6858" s="251" t="s">
        <v>9370</v>
      </c>
      <c r="E6858" s="251" t="s">
        <v>16737</v>
      </c>
      <c r="F6858" s="251" t="s">
        <v>9978</v>
      </c>
      <c r="G6858" s="251" t="s">
        <v>1373</v>
      </c>
      <c r="H6858" s="251" t="s">
        <v>3436</v>
      </c>
      <c r="I6858" s="257" t="str">
        <f t="shared" si="428"/>
        <v>-00002</v>
      </c>
      <c r="J6858" s="251">
        <v>2</v>
      </c>
      <c r="K6858" s="251">
        <v>2</v>
      </c>
      <c r="M6858" s="251" t="s">
        <v>9958</v>
      </c>
      <c r="N6858" s="251" t="s">
        <v>17054</v>
      </c>
      <c r="O6858" s="251">
        <v>2</v>
      </c>
      <c r="Q6858" s="251" t="s">
        <v>17597</v>
      </c>
      <c r="R6858" s="251" t="s">
        <v>9960</v>
      </c>
      <c r="S6858" s="251" t="s">
        <v>1372</v>
      </c>
      <c r="T6858" s="251" t="str">
        <f t="shared" si="430"/>
        <v>I060644681551BZ240</v>
      </c>
      <c r="W6858" s="251" t="str">
        <f t="shared" si="431"/>
        <v>I060644681551-BZ240</v>
      </c>
    </row>
    <row r="6859" spans="1:23" x14ac:dyDescent="0.3">
      <c r="A6859" s="256" t="str">
        <f t="shared" si="429"/>
        <v>I0606446-81551BZ320-00002</v>
      </c>
      <c r="B6859" s="251" t="s">
        <v>17598</v>
      </c>
      <c r="C6859" s="251" t="s">
        <v>10077</v>
      </c>
      <c r="D6859" s="251" t="s">
        <v>9370</v>
      </c>
      <c r="E6859" s="251" t="s">
        <v>16737</v>
      </c>
      <c r="F6859" s="251" t="s">
        <v>9980</v>
      </c>
      <c r="G6859" s="251" t="s">
        <v>1418</v>
      </c>
      <c r="H6859" s="251" t="s">
        <v>3436</v>
      </c>
      <c r="I6859" s="257" t="str">
        <f t="shared" si="428"/>
        <v>-00002</v>
      </c>
      <c r="J6859" s="251">
        <v>2</v>
      </c>
      <c r="K6859" s="251">
        <v>2</v>
      </c>
      <c r="M6859" s="251" t="s">
        <v>9958</v>
      </c>
      <c r="N6859" s="251" t="s">
        <v>17054</v>
      </c>
      <c r="O6859" s="251">
        <v>2</v>
      </c>
      <c r="Q6859" s="251" t="s">
        <v>17598</v>
      </c>
      <c r="R6859" s="251" t="s">
        <v>9960</v>
      </c>
      <c r="S6859" s="251" t="s">
        <v>1417</v>
      </c>
      <c r="T6859" s="251" t="str">
        <f t="shared" si="430"/>
        <v>I060644681551BZ320</v>
      </c>
      <c r="W6859" s="251" t="str">
        <f t="shared" si="431"/>
        <v>I060644681551-BZ320</v>
      </c>
    </row>
    <row r="6860" spans="1:23" x14ac:dyDescent="0.3">
      <c r="A6860" s="256" t="str">
        <f t="shared" si="429"/>
        <v>I0606446-81560BZ220-00001</v>
      </c>
      <c r="B6860" s="251" t="s">
        <v>17599</v>
      </c>
      <c r="C6860" s="251" t="s">
        <v>10077</v>
      </c>
      <c r="D6860" s="251" t="s">
        <v>9370</v>
      </c>
      <c r="E6860" s="251" t="s">
        <v>16737</v>
      </c>
      <c r="F6860" s="251" t="s">
        <v>9982</v>
      </c>
      <c r="G6860" s="251" t="s">
        <v>1378</v>
      </c>
      <c r="H6860" s="251" t="s">
        <v>5204</v>
      </c>
      <c r="I6860" s="257" t="str">
        <f t="shared" si="428"/>
        <v>-00001</v>
      </c>
      <c r="J6860" s="251">
        <v>1</v>
      </c>
      <c r="K6860" s="251">
        <v>1</v>
      </c>
      <c r="M6860" s="251" t="s">
        <v>9958</v>
      </c>
      <c r="N6860" s="251" t="s">
        <v>17054</v>
      </c>
      <c r="O6860" s="251">
        <v>1</v>
      </c>
      <c r="Q6860" s="251" t="s">
        <v>17599</v>
      </c>
      <c r="R6860" s="251" t="s">
        <v>9960</v>
      </c>
      <c r="S6860" s="251" t="s">
        <v>1377</v>
      </c>
      <c r="T6860" s="251" t="str">
        <f t="shared" si="430"/>
        <v>I060644681560BZ220</v>
      </c>
      <c r="W6860" s="251" t="str">
        <f t="shared" si="431"/>
        <v>I060644681560-BZ220</v>
      </c>
    </row>
    <row r="6861" spans="1:23" x14ac:dyDescent="0.3">
      <c r="A6861" s="256" t="str">
        <f t="shared" si="429"/>
        <v>I0606446-81561BZ240-00003</v>
      </c>
      <c r="B6861" s="251" t="s">
        <v>17600</v>
      </c>
      <c r="C6861" s="251" t="s">
        <v>10077</v>
      </c>
      <c r="D6861" s="251" t="s">
        <v>9370</v>
      </c>
      <c r="E6861" s="251" t="s">
        <v>16737</v>
      </c>
      <c r="F6861" s="251" t="s">
        <v>9984</v>
      </c>
      <c r="G6861" s="251" t="s">
        <v>1387</v>
      </c>
      <c r="H6861" s="251" t="s">
        <v>3443</v>
      </c>
      <c r="I6861" s="257" t="str">
        <f t="shared" si="428"/>
        <v>-00003</v>
      </c>
      <c r="J6861" s="251">
        <v>3</v>
      </c>
      <c r="K6861" s="251">
        <v>3</v>
      </c>
      <c r="M6861" s="251" t="s">
        <v>9958</v>
      </c>
      <c r="N6861" s="251" t="s">
        <v>17054</v>
      </c>
      <c r="O6861" s="251">
        <v>3</v>
      </c>
      <c r="Q6861" s="251" t="s">
        <v>17600</v>
      </c>
      <c r="R6861" s="251" t="s">
        <v>9960</v>
      </c>
      <c r="S6861" s="251" t="s">
        <v>1386</v>
      </c>
      <c r="T6861" s="251" t="str">
        <f t="shared" si="430"/>
        <v>I060644681561BZ240</v>
      </c>
      <c r="W6861" s="251" t="str">
        <f t="shared" si="431"/>
        <v>I060644681561-BZ240</v>
      </c>
    </row>
    <row r="6862" spans="1:23" x14ac:dyDescent="0.3">
      <c r="A6862" s="256" t="str">
        <f t="shared" si="429"/>
        <v>I0606446-81561BZ320-00004</v>
      </c>
      <c r="B6862" s="251" t="s">
        <v>17601</v>
      </c>
      <c r="C6862" s="251" t="s">
        <v>10077</v>
      </c>
      <c r="D6862" s="251" t="s">
        <v>9370</v>
      </c>
      <c r="E6862" s="251" t="s">
        <v>16737</v>
      </c>
      <c r="F6862" s="251" t="s">
        <v>9986</v>
      </c>
      <c r="G6862" s="251" t="s">
        <v>1428</v>
      </c>
      <c r="H6862" s="251" t="s">
        <v>3443</v>
      </c>
      <c r="I6862" s="257" t="str">
        <f t="shared" si="428"/>
        <v>-00004</v>
      </c>
      <c r="J6862" s="251">
        <v>4</v>
      </c>
      <c r="K6862" s="251">
        <v>4</v>
      </c>
      <c r="M6862" s="251" t="s">
        <v>9958</v>
      </c>
      <c r="N6862" s="251" t="s">
        <v>17054</v>
      </c>
      <c r="O6862" s="251">
        <v>4</v>
      </c>
      <c r="Q6862" s="251" t="s">
        <v>17601</v>
      </c>
      <c r="R6862" s="251" t="s">
        <v>9960</v>
      </c>
      <c r="S6862" s="251" t="s">
        <v>1427</v>
      </c>
      <c r="T6862" s="251" t="str">
        <f t="shared" si="430"/>
        <v>I060644681561BZ320</v>
      </c>
      <c r="W6862" s="251" t="str">
        <f t="shared" si="431"/>
        <v>I060644681561-BZ320</v>
      </c>
    </row>
    <row r="6863" spans="1:23" x14ac:dyDescent="0.3">
      <c r="A6863" s="256" t="str">
        <f t="shared" si="429"/>
        <v>I0606446-81590BZ041-00001</v>
      </c>
      <c r="B6863" s="251" t="s">
        <v>17602</v>
      </c>
      <c r="C6863" s="251" t="s">
        <v>10077</v>
      </c>
      <c r="D6863" s="251" t="s">
        <v>9370</v>
      </c>
      <c r="E6863" s="251" t="s">
        <v>16737</v>
      </c>
      <c r="F6863" s="251" t="s">
        <v>9988</v>
      </c>
      <c r="G6863" s="251" t="s">
        <v>5181</v>
      </c>
      <c r="H6863" s="251" t="s">
        <v>770</v>
      </c>
      <c r="I6863" s="257" t="str">
        <f t="shared" si="428"/>
        <v>-00001</v>
      </c>
      <c r="J6863" s="251">
        <v>1</v>
      </c>
      <c r="K6863" s="251">
        <v>1</v>
      </c>
      <c r="M6863" s="251" t="s">
        <v>9993</v>
      </c>
      <c r="N6863" s="251" t="s">
        <v>17054</v>
      </c>
      <c r="O6863" s="251">
        <v>1</v>
      </c>
      <c r="Q6863" s="251" t="s">
        <v>17602</v>
      </c>
      <c r="R6863" s="251" t="s">
        <v>9960</v>
      </c>
      <c r="S6863" s="251" t="s">
        <v>8701</v>
      </c>
      <c r="T6863" s="251" t="str">
        <f t="shared" si="430"/>
        <v>I060644681590BZ041</v>
      </c>
      <c r="W6863" s="251" t="str">
        <f t="shared" si="431"/>
        <v>I060644681590-BZ041</v>
      </c>
    </row>
    <row r="6864" spans="1:23" x14ac:dyDescent="0.3">
      <c r="A6864" s="256" t="str">
        <f t="shared" si="429"/>
        <v>I0606446-81590BZ051-00003</v>
      </c>
      <c r="B6864" s="251" t="s">
        <v>17603</v>
      </c>
      <c r="C6864" s="251" t="s">
        <v>10077</v>
      </c>
      <c r="D6864" s="251" t="s">
        <v>9370</v>
      </c>
      <c r="E6864" s="251" t="s">
        <v>16737</v>
      </c>
      <c r="F6864" s="251" t="s">
        <v>9990</v>
      </c>
      <c r="G6864" s="251" t="s">
        <v>5230</v>
      </c>
      <c r="H6864" s="251" t="s">
        <v>770</v>
      </c>
      <c r="I6864" s="257" t="str">
        <f t="shared" si="428"/>
        <v>-00003</v>
      </c>
      <c r="J6864" s="251">
        <v>3</v>
      </c>
      <c r="K6864" s="251">
        <v>3</v>
      </c>
      <c r="M6864" s="251" t="s">
        <v>9958</v>
      </c>
      <c r="N6864" s="251" t="s">
        <v>17054</v>
      </c>
      <c r="O6864" s="251">
        <v>3</v>
      </c>
      <c r="Q6864" s="251" t="s">
        <v>17603</v>
      </c>
      <c r="R6864" s="251" t="s">
        <v>9960</v>
      </c>
      <c r="S6864" s="251" t="s">
        <v>4062</v>
      </c>
      <c r="T6864" s="251" t="str">
        <f t="shared" si="430"/>
        <v>I060644681590BZ051</v>
      </c>
      <c r="W6864" s="251" t="str">
        <f t="shared" si="431"/>
        <v>I060644681590-BZ051</v>
      </c>
    </row>
    <row r="6865" spans="1:23" x14ac:dyDescent="0.3">
      <c r="A6865" s="256" t="str">
        <f t="shared" si="429"/>
        <v>I0606446-9004951143-00005</v>
      </c>
      <c r="B6865" s="251" t="s">
        <v>17604</v>
      </c>
      <c r="C6865" s="251" t="s">
        <v>10077</v>
      </c>
      <c r="D6865" s="251" t="s">
        <v>9370</v>
      </c>
      <c r="E6865" s="251" t="s">
        <v>16737</v>
      </c>
      <c r="F6865" s="251" t="s">
        <v>9992</v>
      </c>
      <c r="G6865" s="251" t="s">
        <v>1567</v>
      </c>
      <c r="H6865" s="251" t="s">
        <v>3393</v>
      </c>
      <c r="I6865" s="257" t="str">
        <f t="shared" si="428"/>
        <v>-00005</v>
      </c>
      <c r="J6865" s="251">
        <v>5</v>
      </c>
      <c r="K6865" s="251">
        <v>5</v>
      </c>
      <c r="M6865" s="251" t="s">
        <v>10007</v>
      </c>
      <c r="N6865" s="251" t="s">
        <v>17054</v>
      </c>
      <c r="O6865" s="251">
        <v>5</v>
      </c>
      <c r="Q6865" s="251" t="s">
        <v>17604</v>
      </c>
      <c r="R6865" s="251" t="s">
        <v>9960</v>
      </c>
      <c r="S6865" s="251">
        <v>9004951143</v>
      </c>
      <c r="T6865" s="251" t="str">
        <f t="shared" si="430"/>
        <v>I06064469004951143</v>
      </c>
      <c r="W6865" s="251" t="str">
        <f t="shared" si="431"/>
        <v>I060644690049-51143</v>
      </c>
    </row>
    <row r="6866" spans="1:23" x14ac:dyDescent="0.3">
      <c r="A6866" s="256" t="str">
        <f t="shared" si="429"/>
        <v>I0606446-9004951161-00002</v>
      </c>
      <c r="B6866" s="251" t="s">
        <v>17605</v>
      </c>
      <c r="C6866" s="251" t="s">
        <v>10077</v>
      </c>
      <c r="D6866" s="251" t="s">
        <v>9370</v>
      </c>
      <c r="E6866" s="251" t="s">
        <v>16737</v>
      </c>
      <c r="F6866" s="251" t="s">
        <v>9995</v>
      </c>
      <c r="G6866" s="251" t="s">
        <v>1559</v>
      </c>
      <c r="H6866" s="251" t="s">
        <v>3393</v>
      </c>
      <c r="I6866" s="257" t="str">
        <f t="shared" si="428"/>
        <v>-00002</v>
      </c>
      <c r="J6866" s="251">
        <v>2</v>
      </c>
      <c r="K6866" s="251">
        <v>2</v>
      </c>
      <c r="M6866" s="251" t="s">
        <v>10007</v>
      </c>
      <c r="N6866" s="251" t="s">
        <v>17054</v>
      </c>
      <c r="O6866" s="251">
        <v>2</v>
      </c>
      <c r="Q6866" s="251" t="s">
        <v>17605</v>
      </c>
      <c r="R6866" s="251" t="s">
        <v>9960</v>
      </c>
      <c r="S6866" s="251">
        <v>9004951161</v>
      </c>
      <c r="T6866" s="251" t="str">
        <f t="shared" si="430"/>
        <v>I06064469004951161</v>
      </c>
      <c r="W6866" s="251" t="str">
        <f t="shared" si="431"/>
        <v>I060644690049-51161</v>
      </c>
    </row>
    <row r="6867" spans="1:23" x14ac:dyDescent="0.3">
      <c r="A6867" s="256" t="str">
        <f t="shared" si="429"/>
        <v>I0606446-9004A81006-00002</v>
      </c>
      <c r="B6867" s="251" t="s">
        <v>17606</v>
      </c>
      <c r="C6867" s="251" t="s">
        <v>10077</v>
      </c>
      <c r="D6867" s="251" t="s">
        <v>9370</v>
      </c>
      <c r="E6867" s="251" t="s">
        <v>16737</v>
      </c>
      <c r="F6867" s="251" t="s">
        <v>9997</v>
      </c>
      <c r="G6867" s="251" t="s">
        <v>1574</v>
      </c>
      <c r="H6867" s="251" t="s">
        <v>3393</v>
      </c>
      <c r="I6867" s="257" t="str">
        <f t="shared" si="428"/>
        <v>-00002</v>
      </c>
      <c r="J6867" s="251">
        <v>2</v>
      </c>
      <c r="K6867" s="251">
        <v>2</v>
      </c>
      <c r="M6867" s="251" t="s">
        <v>10007</v>
      </c>
      <c r="N6867" s="251" t="s">
        <v>17054</v>
      </c>
      <c r="O6867" s="251">
        <v>2</v>
      </c>
      <c r="Q6867" s="251" t="s">
        <v>17606</v>
      </c>
      <c r="R6867" s="251" t="s">
        <v>9960</v>
      </c>
      <c r="S6867" s="251" t="s">
        <v>1573</v>
      </c>
      <c r="T6867" s="251" t="str">
        <f t="shared" si="430"/>
        <v>I06064469004A81006</v>
      </c>
      <c r="W6867" s="251" t="str">
        <f t="shared" si="431"/>
        <v>I06064469004A-81006</v>
      </c>
    </row>
    <row r="6868" spans="1:23" x14ac:dyDescent="0.3">
      <c r="A6868" s="256" t="str">
        <f t="shared" si="429"/>
        <v>I0606446-9004A81007-00006</v>
      </c>
      <c r="B6868" s="251" t="s">
        <v>17607</v>
      </c>
      <c r="C6868" s="251" t="s">
        <v>10077</v>
      </c>
      <c r="D6868" s="251" t="s">
        <v>9370</v>
      </c>
      <c r="E6868" s="251" t="s">
        <v>16737</v>
      </c>
      <c r="F6868" s="251" t="s">
        <v>10000</v>
      </c>
      <c r="G6868" s="251" t="s">
        <v>1576</v>
      </c>
      <c r="H6868" s="251" t="s">
        <v>3393</v>
      </c>
      <c r="I6868" s="257" t="str">
        <f t="shared" si="428"/>
        <v>-00006</v>
      </c>
      <c r="J6868" s="251">
        <v>6</v>
      </c>
      <c r="K6868" s="251">
        <v>6</v>
      </c>
      <c r="M6868" s="251" t="s">
        <v>10003</v>
      </c>
      <c r="N6868" s="251" t="s">
        <v>17054</v>
      </c>
      <c r="O6868" s="251">
        <v>6</v>
      </c>
      <c r="Q6868" s="251" t="s">
        <v>17607</v>
      </c>
      <c r="R6868" s="251" t="s">
        <v>9960</v>
      </c>
      <c r="S6868" s="251" t="s">
        <v>1575</v>
      </c>
      <c r="T6868" s="251" t="str">
        <f t="shared" si="430"/>
        <v>I06064469004A81007</v>
      </c>
      <c r="W6868" s="251" t="str">
        <f t="shared" si="431"/>
        <v>I06064469004A-81007</v>
      </c>
    </row>
    <row r="6869" spans="1:23" x14ac:dyDescent="0.3">
      <c r="A6869" s="256" t="str">
        <f t="shared" si="429"/>
        <v>I0606446-9004A81026-00009</v>
      </c>
      <c r="B6869" s="251" t="s">
        <v>17608</v>
      </c>
      <c r="C6869" s="251" t="s">
        <v>10077</v>
      </c>
      <c r="D6869" s="251" t="s">
        <v>9370</v>
      </c>
      <c r="E6869" s="251" t="s">
        <v>16737</v>
      </c>
      <c r="F6869" s="251" t="s">
        <v>10002</v>
      </c>
      <c r="G6869" s="251" t="s">
        <v>1624</v>
      </c>
      <c r="H6869" s="251" t="s">
        <v>3393</v>
      </c>
      <c r="I6869" s="257" t="str">
        <f t="shared" si="428"/>
        <v>-00009</v>
      </c>
      <c r="J6869" s="251">
        <v>9</v>
      </c>
      <c r="K6869" s="251">
        <v>9</v>
      </c>
      <c r="M6869" s="251" t="s">
        <v>10007</v>
      </c>
      <c r="N6869" s="251" t="s">
        <v>17054</v>
      </c>
      <c r="O6869" s="251">
        <v>9</v>
      </c>
      <c r="Q6869" s="251" t="s">
        <v>17608</v>
      </c>
      <c r="R6869" s="251" t="s">
        <v>9960</v>
      </c>
      <c r="S6869" s="251" t="s">
        <v>1623</v>
      </c>
      <c r="T6869" s="251" t="str">
        <f t="shared" si="430"/>
        <v>I06064469004A81026</v>
      </c>
      <c r="W6869" s="251" t="str">
        <f t="shared" si="431"/>
        <v>I06064469004A-81026</v>
      </c>
    </row>
    <row r="6870" spans="1:23" x14ac:dyDescent="0.3">
      <c r="A6870" s="256" t="str">
        <f t="shared" si="429"/>
        <v>I0606447-81139BZ010-00003</v>
      </c>
      <c r="B6870" s="251" t="s">
        <v>17609</v>
      </c>
      <c r="C6870" s="251" t="s">
        <v>10077</v>
      </c>
      <c r="D6870" s="251" t="s">
        <v>17610</v>
      </c>
      <c r="E6870" s="251" t="s">
        <v>16737</v>
      </c>
      <c r="F6870" s="251" t="s">
        <v>9957</v>
      </c>
      <c r="G6870" s="251" t="s">
        <v>1614</v>
      </c>
      <c r="H6870" s="251" t="s">
        <v>10104</v>
      </c>
      <c r="I6870" s="257" t="str">
        <f t="shared" si="428"/>
        <v>-00003</v>
      </c>
      <c r="J6870" s="251">
        <v>3</v>
      </c>
      <c r="K6870" s="251">
        <v>3</v>
      </c>
      <c r="M6870" s="251" t="s">
        <v>10007</v>
      </c>
      <c r="N6870" s="251" t="s">
        <v>17219</v>
      </c>
      <c r="O6870" s="251">
        <v>3</v>
      </c>
      <c r="Q6870" s="251" t="s">
        <v>17609</v>
      </c>
      <c r="R6870" s="251" t="s">
        <v>10017</v>
      </c>
      <c r="S6870" s="251" t="s">
        <v>1613</v>
      </c>
      <c r="T6870" s="251" t="str">
        <f t="shared" si="430"/>
        <v>I060644781139BZ010</v>
      </c>
      <c r="W6870" s="251" t="str">
        <f t="shared" si="431"/>
        <v>I060644781139-BZ010</v>
      </c>
    </row>
    <row r="6871" spans="1:23" x14ac:dyDescent="0.3">
      <c r="A6871" s="256" t="str">
        <f t="shared" si="429"/>
        <v>I0606447-81580BZ051-00004</v>
      </c>
      <c r="B6871" s="251" t="s">
        <v>17611</v>
      </c>
      <c r="C6871" s="251" t="s">
        <v>10077</v>
      </c>
      <c r="D6871" s="251" t="s">
        <v>17610</v>
      </c>
      <c r="E6871" s="251" t="s">
        <v>16737</v>
      </c>
      <c r="F6871" s="251" t="s">
        <v>9962</v>
      </c>
      <c r="G6871" s="251" t="s">
        <v>5226</v>
      </c>
      <c r="H6871" s="251" t="s">
        <v>758</v>
      </c>
      <c r="I6871" s="257" t="str">
        <f t="shared" si="428"/>
        <v>-00004</v>
      </c>
      <c r="J6871" s="251">
        <v>4</v>
      </c>
      <c r="K6871" s="251">
        <v>4</v>
      </c>
      <c r="M6871" s="251" t="s">
        <v>9958</v>
      </c>
      <c r="N6871" s="251" t="s">
        <v>17219</v>
      </c>
      <c r="O6871" s="251">
        <v>4</v>
      </c>
      <c r="Q6871" s="251" t="s">
        <v>17611</v>
      </c>
      <c r="R6871" s="251" t="s">
        <v>10017</v>
      </c>
      <c r="S6871" s="251" t="s">
        <v>4065</v>
      </c>
      <c r="T6871" s="251" t="str">
        <f t="shared" si="430"/>
        <v>I060644781580BZ051</v>
      </c>
      <c r="W6871" s="251" t="str">
        <f t="shared" si="431"/>
        <v>I060644781580-BZ051</v>
      </c>
    </row>
    <row r="6872" spans="1:23" x14ac:dyDescent="0.3">
      <c r="A6872" s="256" t="str">
        <f t="shared" si="429"/>
        <v>I0606447-81591BZ040-00002</v>
      </c>
      <c r="B6872" s="251" t="s">
        <v>17612</v>
      </c>
      <c r="C6872" s="251" t="s">
        <v>10077</v>
      </c>
      <c r="D6872" s="251" t="s">
        <v>17610</v>
      </c>
      <c r="E6872" s="251" t="s">
        <v>16737</v>
      </c>
      <c r="F6872" s="251" t="s">
        <v>9964</v>
      </c>
      <c r="G6872" s="251" t="s">
        <v>1461</v>
      </c>
      <c r="H6872" s="251" t="s">
        <v>5219</v>
      </c>
      <c r="I6872" s="257" t="str">
        <f t="shared" si="428"/>
        <v>-00002</v>
      </c>
      <c r="J6872" s="251">
        <v>2</v>
      </c>
      <c r="K6872" s="251">
        <v>2</v>
      </c>
      <c r="M6872" s="251" t="s">
        <v>9958</v>
      </c>
      <c r="N6872" s="251" t="s">
        <v>17219</v>
      </c>
      <c r="O6872" s="251">
        <v>2</v>
      </c>
      <c r="Q6872" s="251" t="s">
        <v>17612</v>
      </c>
      <c r="R6872" s="251" t="s">
        <v>10017</v>
      </c>
      <c r="S6872" s="251" t="s">
        <v>1460</v>
      </c>
      <c r="T6872" s="251" t="str">
        <f t="shared" si="430"/>
        <v>I060644781591BZ040</v>
      </c>
      <c r="W6872" s="251" t="str">
        <f t="shared" si="431"/>
        <v>I060644781591-BZ040</v>
      </c>
    </row>
    <row r="6873" spans="1:23" x14ac:dyDescent="0.3">
      <c r="A6873" s="256" t="str">
        <f t="shared" si="429"/>
        <v>I0606447-87947BZ010-00001</v>
      </c>
      <c r="B6873" s="251" t="s">
        <v>17613</v>
      </c>
      <c r="C6873" s="251" t="s">
        <v>10077</v>
      </c>
      <c r="D6873" s="251" t="s">
        <v>17610</v>
      </c>
      <c r="E6873" s="251" t="s">
        <v>16737</v>
      </c>
      <c r="F6873" s="251" t="s">
        <v>9966</v>
      </c>
      <c r="G6873" s="251" t="s">
        <v>1519</v>
      </c>
      <c r="H6873" s="251" t="s">
        <v>10109</v>
      </c>
      <c r="I6873" s="257" t="str">
        <f t="shared" si="428"/>
        <v>-00001</v>
      </c>
      <c r="J6873" s="251">
        <v>1</v>
      </c>
      <c r="K6873" s="251">
        <v>1</v>
      </c>
      <c r="M6873" s="251" t="s">
        <v>10007</v>
      </c>
      <c r="N6873" s="251" t="s">
        <v>17219</v>
      </c>
      <c r="O6873" s="251">
        <v>1</v>
      </c>
      <c r="Q6873" s="251" t="s">
        <v>17613</v>
      </c>
      <c r="R6873" s="251" t="s">
        <v>10017</v>
      </c>
      <c r="S6873" s="251" t="s">
        <v>1518</v>
      </c>
      <c r="T6873" s="251" t="str">
        <f t="shared" si="430"/>
        <v>I060644787947BZ010</v>
      </c>
      <c r="W6873" s="251" t="str">
        <f t="shared" si="431"/>
        <v>I060644787947-BZ010</v>
      </c>
    </row>
    <row r="6874" spans="1:23" x14ac:dyDescent="0.3">
      <c r="A6874" s="256" t="str">
        <f t="shared" si="429"/>
        <v>I0606448-81150BZ200-00001</v>
      </c>
      <c r="B6874" s="251" t="s">
        <v>17614</v>
      </c>
      <c r="C6874" s="251" t="s">
        <v>10077</v>
      </c>
      <c r="D6874" s="251" t="s">
        <v>17615</v>
      </c>
      <c r="E6874" s="251" t="s">
        <v>16737</v>
      </c>
      <c r="F6874" s="251" t="s">
        <v>9957</v>
      </c>
      <c r="G6874" s="251" t="s">
        <v>1092</v>
      </c>
      <c r="H6874" s="251" t="s">
        <v>11701</v>
      </c>
      <c r="I6874" s="257" t="str">
        <f t="shared" si="428"/>
        <v>-00001</v>
      </c>
      <c r="J6874" s="251">
        <v>1</v>
      </c>
      <c r="K6874" s="251">
        <v>1</v>
      </c>
      <c r="M6874" s="251" t="s">
        <v>9958</v>
      </c>
      <c r="N6874" s="251" t="s">
        <v>16086</v>
      </c>
      <c r="O6874" s="251">
        <v>1</v>
      </c>
      <c r="Q6874" s="251" t="s">
        <v>17614</v>
      </c>
      <c r="R6874" s="251" t="s">
        <v>10028</v>
      </c>
      <c r="S6874" s="251" t="s">
        <v>1091</v>
      </c>
      <c r="T6874" s="251" t="str">
        <f t="shared" si="430"/>
        <v>I060644881150BZ200</v>
      </c>
      <c r="W6874" s="251" t="str">
        <f t="shared" si="431"/>
        <v>I060644881150-BZ200</v>
      </c>
    </row>
    <row r="6875" spans="1:23" x14ac:dyDescent="0.3">
      <c r="A6875" s="256" t="str">
        <f t="shared" si="429"/>
        <v>I0606448-81550BZ310-00005</v>
      </c>
      <c r="B6875" s="251" t="s">
        <v>17616</v>
      </c>
      <c r="C6875" s="251" t="s">
        <v>10077</v>
      </c>
      <c r="D6875" s="251" t="s">
        <v>17615</v>
      </c>
      <c r="E6875" s="251" t="s">
        <v>16737</v>
      </c>
      <c r="F6875" s="251" t="s">
        <v>9962</v>
      </c>
      <c r="G6875" s="251" t="s">
        <v>1392</v>
      </c>
      <c r="H6875" s="251" t="s">
        <v>5202</v>
      </c>
      <c r="I6875" s="257" t="str">
        <f t="shared" si="428"/>
        <v>-00005</v>
      </c>
      <c r="J6875" s="251">
        <v>5</v>
      </c>
      <c r="K6875" s="251">
        <v>5</v>
      </c>
      <c r="M6875" s="251" t="s">
        <v>9958</v>
      </c>
      <c r="N6875" s="251" t="s">
        <v>16086</v>
      </c>
      <c r="O6875" s="251">
        <v>5</v>
      </c>
      <c r="Q6875" s="251" t="s">
        <v>17616</v>
      </c>
      <c r="R6875" s="251" t="s">
        <v>10028</v>
      </c>
      <c r="S6875" s="251" t="s">
        <v>1391</v>
      </c>
      <c r="T6875" s="251" t="str">
        <f t="shared" si="430"/>
        <v>I060644881550BZ310</v>
      </c>
      <c r="W6875" s="251" t="str">
        <f t="shared" si="431"/>
        <v>I060644881550-BZ310</v>
      </c>
    </row>
    <row r="6876" spans="1:23" x14ac:dyDescent="0.3">
      <c r="A6876" s="256" t="str">
        <f t="shared" si="429"/>
        <v>I0606448-81555BZ070-00004</v>
      </c>
      <c r="B6876" s="251" t="s">
        <v>17617</v>
      </c>
      <c r="C6876" s="251" t="s">
        <v>10077</v>
      </c>
      <c r="D6876" s="251" t="s">
        <v>17615</v>
      </c>
      <c r="E6876" s="251" t="s">
        <v>16737</v>
      </c>
      <c r="F6876" s="251" t="s">
        <v>9964</v>
      </c>
      <c r="G6876" s="251" t="s">
        <v>1348</v>
      </c>
      <c r="H6876" s="251" t="s">
        <v>10115</v>
      </c>
      <c r="I6876" s="257" t="str">
        <f t="shared" si="428"/>
        <v>-00004</v>
      </c>
      <c r="J6876" s="251">
        <v>4</v>
      </c>
      <c r="K6876" s="251">
        <v>4</v>
      </c>
      <c r="M6876" s="251" t="s">
        <v>10007</v>
      </c>
      <c r="N6876" s="251" t="s">
        <v>16086</v>
      </c>
      <c r="O6876" s="251">
        <v>4</v>
      </c>
      <c r="Q6876" s="251" t="s">
        <v>17617</v>
      </c>
      <c r="R6876" s="251" t="s">
        <v>10028</v>
      </c>
      <c r="S6876" s="251" t="s">
        <v>1347</v>
      </c>
      <c r="T6876" s="251" t="str">
        <f t="shared" si="430"/>
        <v>I060644881555BZ070</v>
      </c>
      <c r="W6876" s="251" t="str">
        <f t="shared" si="431"/>
        <v>I060644881555-BZ070</v>
      </c>
    </row>
    <row r="6877" spans="1:23" x14ac:dyDescent="0.3">
      <c r="A6877" s="256" t="str">
        <f t="shared" si="429"/>
        <v>I0606448-81565BZ010-00001</v>
      </c>
      <c r="B6877" s="251" t="s">
        <v>17618</v>
      </c>
      <c r="C6877" s="251" t="s">
        <v>10077</v>
      </c>
      <c r="D6877" s="251" t="s">
        <v>17615</v>
      </c>
      <c r="E6877" s="251" t="s">
        <v>16737</v>
      </c>
      <c r="F6877" s="251" t="s">
        <v>9966</v>
      </c>
      <c r="G6877" s="251" t="s">
        <v>1326</v>
      </c>
      <c r="H6877" s="251" t="s">
        <v>10302</v>
      </c>
      <c r="I6877" s="257" t="str">
        <f t="shared" si="428"/>
        <v>-00001</v>
      </c>
      <c r="J6877" s="251">
        <v>1</v>
      </c>
      <c r="K6877" s="251">
        <v>1</v>
      </c>
      <c r="M6877" s="251" t="s">
        <v>10007</v>
      </c>
      <c r="N6877" s="251" t="s">
        <v>16086</v>
      </c>
      <c r="O6877" s="251">
        <v>1</v>
      </c>
      <c r="Q6877" s="251" t="s">
        <v>17618</v>
      </c>
      <c r="R6877" s="251" t="s">
        <v>10028</v>
      </c>
      <c r="S6877" s="251" t="s">
        <v>1325</v>
      </c>
      <c r="T6877" s="251" t="str">
        <f t="shared" si="430"/>
        <v>I060644881565BZ010</v>
      </c>
      <c r="W6877" s="251" t="str">
        <f t="shared" si="431"/>
        <v>I060644881565-BZ010</v>
      </c>
    </row>
    <row r="6878" spans="1:23" x14ac:dyDescent="0.3">
      <c r="A6878" s="256" t="str">
        <f t="shared" si="429"/>
        <v>I0706471-81110BZ050-00001</v>
      </c>
      <c r="B6878" s="251" t="s">
        <v>17619</v>
      </c>
      <c r="C6878" s="251" t="s">
        <v>10117</v>
      </c>
      <c r="D6878" s="251" t="s">
        <v>17620</v>
      </c>
      <c r="E6878" s="251" t="s">
        <v>16737</v>
      </c>
      <c r="F6878" s="251" t="s">
        <v>9957</v>
      </c>
      <c r="G6878" s="251" t="s">
        <v>1015</v>
      </c>
      <c r="H6878" s="251" t="s">
        <v>10123</v>
      </c>
      <c r="I6878" s="257" t="str">
        <f t="shared" si="428"/>
        <v>-00001</v>
      </c>
      <c r="J6878" s="251">
        <v>1</v>
      </c>
      <c r="K6878" s="251">
        <v>1</v>
      </c>
      <c r="M6878" s="251" t="s">
        <v>9958</v>
      </c>
      <c r="N6878" s="251" t="s">
        <v>17219</v>
      </c>
      <c r="O6878" s="251">
        <v>1</v>
      </c>
      <c r="Q6878" s="251" t="s">
        <v>17619</v>
      </c>
      <c r="R6878" s="251" t="s">
        <v>10017</v>
      </c>
      <c r="S6878" s="251" t="s">
        <v>1014</v>
      </c>
      <c r="T6878" s="251" t="str">
        <f t="shared" si="430"/>
        <v>I070647181110BZ050</v>
      </c>
      <c r="W6878" s="251" t="str">
        <f t="shared" si="431"/>
        <v>I070647181110-BZ050</v>
      </c>
    </row>
    <row r="6879" spans="1:23" x14ac:dyDescent="0.3">
      <c r="A6879" s="256" t="str">
        <f t="shared" si="429"/>
        <v>I0706471-81150BZ050-00001</v>
      </c>
      <c r="B6879" s="251" t="s">
        <v>17621</v>
      </c>
      <c r="C6879" s="251" t="s">
        <v>10117</v>
      </c>
      <c r="D6879" s="251" t="s">
        <v>17620</v>
      </c>
      <c r="E6879" s="251" t="s">
        <v>16737</v>
      </c>
      <c r="F6879" s="251" t="s">
        <v>9962</v>
      </c>
      <c r="G6879" s="251" t="s">
        <v>1024</v>
      </c>
      <c r="H6879" s="251" t="s">
        <v>5057</v>
      </c>
      <c r="I6879" s="257" t="str">
        <f t="shared" si="428"/>
        <v>-00001</v>
      </c>
      <c r="J6879" s="251">
        <v>1</v>
      </c>
      <c r="K6879" s="251">
        <v>1</v>
      </c>
      <c r="M6879" s="251" t="s">
        <v>9958</v>
      </c>
      <c r="N6879" s="251" t="s">
        <v>17219</v>
      </c>
      <c r="O6879" s="251">
        <v>1</v>
      </c>
      <c r="Q6879" s="251" t="s">
        <v>17621</v>
      </c>
      <c r="R6879" s="251" t="s">
        <v>10017</v>
      </c>
      <c r="S6879" s="251" t="s">
        <v>1023</v>
      </c>
      <c r="T6879" s="251" t="str">
        <f t="shared" si="430"/>
        <v>I070647181150BZ050</v>
      </c>
      <c r="W6879" s="251" t="str">
        <f t="shared" si="431"/>
        <v>I070647181150-BZ050</v>
      </c>
    </row>
    <row r="6880" spans="1:23" x14ac:dyDescent="0.3">
      <c r="A6880" s="256" t="str">
        <f t="shared" si="429"/>
        <v>I0706472-9004951125-00014</v>
      </c>
      <c r="B6880" s="251" t="s">
        <v>17622</v>
      </c>
      <c r="C6880" s="251" t="s">
        <v>10117</v>
      </c>
      <c r="D6880" s="251" t="s">
        <v>17623</v>
      </c>
      <c r="E6880" s="251" t="s">
        <v>16737</v>
      </c>
      <c r="F6880" s="251" t="s">
        <v>9957</v>
      </c>
      <c r="G6880" s="251" t="s">
        <v>1561</v>
      </c>
      <c r="H6880" s="251" t="s">
        <v>3393</v>
      </c>
      <c r="I6880" s="257" t="str">
        <f t="shared" si="428"/>
        <v>-00014</v>
      </c>
      <c r="J6880" s="251">
        <v>14</v>
      </c>
      <c r="K6880" s="251">
        <v>14</v>
      </c>
      <c r="M6880" s="251" t="s">
        <v>10003</v>
      </c>
      <c r="N6880" s="251" t="s">
        <v>17054</v>
      </c>
      <c r="O6880" s="251">
        <v>14</v>
      </c>
      <c r="Q6880" s="251" t="s">
        <v>17622</v>
      </c>
      <c r="R6880" s="251" t="s">
        <v>9960</v>
      </c>
      <c r="S6880" s="251">
        <v>9004951125</v>
      </c>
      <c r="T6880" s="251" t="str">
        <f t="shared" si="430"/>
        <v>I07064729004951125</v>
      </c>
      <c r="W6880" s="251" t="str">
        <f t="shared" si="431"/>
        <v>I070647290049-51125</v>
      </c>
    </row>
    <row r="6881" spans="1:23" x14ac:dyDescent="0.3">
      <c r="A6881" s="256" t="str">
        <f t="shared" si="429"/>
        <v>I0706473-81110BZ050-00004</v>
      </c>
      <c r="B6881" s="251" t="s">
        <v>17624</v>
      </c>
      <c r="C6881" s="251" t="s">
        <v>10117</v>
      </c>
      <c r="D6881" s="251" t="s">
        <v>17625</v>
      </c>
      <c r="E6881" s="251" t="s">
        <v>16737</v>
      </c>
      <c r="F6881" s="251" t="s">
        <v>9957</v>
      </c>
      <c r="G6881" s="251" t="s">
        <v>1015</v>
      </c>
      <c r="H6881" s="251" t="s">
        <v>10123</v>
      </c>
      <c r="I6881" s="257" t="str">
        <f t="shared" si="428"/>
        <v>-00004</v>
      </c>
      <c r="J6881" s="251">
        <v>4</v>
      </c>
      <c r="K6881" s="251">
        <v>4</v>
      </c>
      <c r="M6881" s="251" t="s">
        <v>9958</v>
      </c>
      <c r="N6881" s="251" t="s">
        <v>17219</v>
      </c>
      <c r="O6881" s="251">
        <v>4</v>
      </c>
      <c r="Q6881" s="251" t="s">
        <v>17624</v>
      </c>
      <c r="R6881" s="251" t="s">
        <v>10017</v>
      </c>
      <c r="S6881" s="251" t="s">
        <v>1014</v>
      </c>
      <c r="T6881" s="251" t="str">
        <f t="shared" si="430"/>
        <v>I070647381110BZ050</v>
      </c>
      <c r="W6881" s="251" t="str">
        <f t="shared" si="431"/>
        <v>I070647381110-BZ050</v>
      </c>
    </row>
    <row r="6882" spans="1:23" x14ac:dyDescent="0.3">
      <c r="A6882" s="256" t="str">
        <f t="shared" si="429"/>
        <v>I0706473-81110BZ800-00002</v>
      </c>
      <c r="B6882" s="251" t="s">
        <v>17626</v>
      </c>
      <c r="C6882" s="251" t="s">
        <v>10117</v>
      </c>
      <c r="D6882" s="251" t="s">
        <v>17625</v>
      </c>
      <c r="E6882" s="251" t="s">
        <v>16737</v>
      </c>
      <c r="F6882" s="251" t="s">
        <v>9962</v>
      </c>
      <c r="G6882" s="251" t="s">
        <v>3420</v>
      </c>
      <c r="H6882" s="251" t="s">
        <v>3422</v>
      </c>
      <c r="I6882" s="257" t="str">
        <f t="shared" si="428"/>
        <v>-00002</v>
      </c>
      <c r="J6882" s="251">
        <v>2</v>
      </c>
      <c r="K6882" s="251">
        <v>2</v>
      </c>
      <c r="M6882" s="251" t="s">
        <v>9958</v>
      </c>
      <c r="N6882" s="251" t="s">
        <v>17219</v>
      </c>
      <c r="O6882" s="251">
        <v>2</v>
      </c>
      <c r="Q6882" s="251" t="s">
        <v>17626</v>
      </c>
      <c r="R6882" s="251" t="s">
        <v>10017</v>
      </c>
      <c r="S6882" s="251" t="s">
        <v>3419</v>
      </c>
      <c r="T6882" s="251" t="str">
        <f t="shared" si="430"/>
        <v>I070647381110BZ800</v>
      </c>
      <c r="W6882" s="251" t="str">
        <f t="shared" si="431"/>
        <v>I070647381110-BZ800</v>
      </c>
    </row>
    <row r="6883" spans="1:23" x14ac:dyDescent="0.3">
      <c r="A6883" s="256" t="str">
        <f t="shared" si="429"/>
        <v>I0706473-81110BZ840-00003</v>
      </c>
      <c r="B6883" s="251" t="s">
        <v>17627</v>
      </c>
      <c r="C6883" s="251" t="s">
        <v>10117</v>
      </c>
      <c r="D6883" s="251" t="s">
        <v>17625</v>
      </c>
      <c r="E6883" s="251" t="s">
        <v>16737</v>
      </c>
      <c r="F6883" s="251" t="s">
        <v>9964</v>
      </c>
      <c r="G6883" s="251" t="s">
        <v>3424</v>
      </c>
      <c r="H6883" s="251" t="s">
        <v>3422</v>
      </c>
      <c r="I6883" s="257" t="str">
        <f t="shared" si="428"/>
        <v>-00003</v>
      </c>
      <c r="J6883" s="251">
        <v>3</v>
      </c>
      <c r="K6883" s="251">
        <v>3</v>
      </c>
      <c r="M6883" s="251" t="s">
        <v>9958</v>
      </c>
      <c r="N6883" s="251" t="s">
        <v>17219</v>
      </c>
      <c r="O6883" s="251">
        <v>3</v>
      </c>
      <c r="Q6883" s="251" t="s">
        <v>17627</v>
      </c>
      <c r="R6883" s="251" t="s">
        <v>10017</v>
      </c>
      <c r="S6883" s="251" t="s">
        <v>3423</v>
      </c>
      <c r="T6883" s="251" t="str">
        <f t="shared" si="430"/>
        <v>I070647381110BZ840</v>
      </c>
      <c r="W6883" s="251" t="str">
        <f t="shared" si="431"/>
        <v>I070647381110-BZ840</v>
      </c>
    </row>
    <row r="6884" spans="1:23" x14ac:dyDescent="0.3">
      <c r="A6884" s="256" t="str">
        <f t="shared" si="429"/>
        <v>I0706473-81150BZ050-00002</v>
      </c>
      <c r="B6884" s="251" t="s">
        <v>17628</v>
      </c>
      <c r="C6884" s="251" t="s">
        <v>10117</v>
      </c>
      <c r="D6884" s="251" t="s">
        <v>17625</v>
      </c>
      <c r="E6884" s="251" t="s">
        <v>16737</v>
      </c>
      <c r="F6884" s="251" t="s">
        <v>9966</v>
      </c>
      <c r="G6884" s="251" t="s">
        <v>1024</v>
      </c>
      <c r="H6884" s="251" t="s">
        <v>5057</v>
      </c>
      <c r="I6884" s="257" t="str">
        <f t="shared" si="428"/>
        <v>-00002</v>
      </c>
      <c r="J6884" s="251">
        <v>2</v>
      </c>
      <c r="K6884" s="251">
        <v>2</v>
      </c>
      <c r="M6884" s="251" t="s">
        <v>9958</v>
      </c>
      <c r="N6884" s="251" t="s">
        <v>17219</v>
      </c>
      <c r="O6884" s="251">
        <v>2</v>
      </c>
      <c r="Q6884" s="251" t="s">
        <v>17628</v>
      </c>
      <c r="R6884" s="251" t="s">
        <v>10017</v>
      </c>
      <c r="S6884" s="251" t="s">
        <v>1023</v>
      </c>
      <c r="T6884" s="251" t="str">
        <f t="shared" si="430"/>
        <v>I070647381150BZ050</v>
      </c>
      <c r="W6884" s="251" t="str">
        <f t="shared" si="431"/>
        <v>I070647381150-BZ050</v>
      </c>
    </row>
    <row r="6885" spans="1:23" x14ac:dyDescent="0.3">
      <c r="A6885" s="256" t="str">
        <f t="shared" si="429"/>
        <v>I0706473-81150BZ840-00002</v>
      </c>
      <c r="B6885" s="251" t="s">
        <v>17629</v>
      </c>
      <c r="C6885" s="251" t="s">
        <v>10117</v>
      </c>
      <c r="D6885" s="251" t="s">
        <v>17625</v>
      </c>
      <c r="E6885" s="251" t="s">
        <v>16737</v>
      </c>
      <c r="F6885" s="251" t="s">
        <v>9968</v>
      </c>
      <c r="G6885" s="251" t="s">
        <v>3431</v>
      </c>
      <c r="H6885" s="251" t="s">
        <v>3429</v>
      </c>
      <c r="I6885" s="257" t="str">
        <f t="shared" si="428"/>
        <v>-00002</v>
      </c>
      <c r="J6885" s="251">
        <v>2</v>
      </c>
      <c r="K6885" s="251">
        <v>2</v>
      </c>
      <c r="M6885" s="251" t="s">
        <v>9958</v>
      </c>
      <c r="N6885" s="251" t="s">
        <v>17219</v>
      </c>
      <c r="O6885" s="251">
        <v>2</v>
      </c>
      <c r="Q6885" s="251" t="s">
        <v>17629</v>
      </c>
      <c r="R6885" s="251" t="s">
        <v>10017</v>
      </c>
      <c r="S6885" s="251" t="s">
        <v>3430</v>
      </c>
      <c r="T6885" s="251" t="str">
        <f t="shared" si="430"/>
        <v>I070647381150BZ840</v>
      </c>
      <c r="W6885" s="251" t="str">
        <f t="shared" si="431"/>
        <v>I070647381150-BZ840</v>
      </c>
    </row>
    <row r="6886" spans="1:23" x14ac:dyDescent="0.3">
      <c r="A6886" s="256" t="str">
        <f t="shared" si="429"/>
        <v>I0706473-81551BZ090-00001</v>
      </c>
      <c r="B6886" s="251" t="s">
        <v>17630</v>
      </c>
      <c r="C6886" s="251" t="s">
        <v>10117</v>
      </c>
      <c r="D6886" s="251" t="s">
        <v>17625</v>
      </c>
      <c r="E6886" s="251" t="s">
        <v>16737</v>
      </c>
      <c r="F6886" s="251" t="s">
        <v>9970</v>
      </c>
      <c r="G6886" s="251" t="s">
        <v>1318</v>
      </c>
      <c r="H6886" s="251" t="s">
        <v>5211</v>
      </c>
      <c r="I6886" s="257" t="str">
        <f t="shared" si="428"/>
        <v>-00001</v>
      </c>
      <c r="J6886" s="251">
        <v>1</v>
      </c>
      <c r="K6886" s="251">
        <v>1</v>
      </c>
      <c r="M6886" s="251" t="s">
        <v>9958</v>
      </c>
      <c r="N6886" s="251" t="s">
        <v>17219</v>
      </c>
      <c r="O6886" s="251">
        <v>1</v>
      </c>
      <c r="Q6886" s="251" t="s">
        <v>17630</v>
      </c>
      <c r="R6886" s="251" t="s">
        <v>10017</v>
      </c>
      <c r="S6886" s="251" t="s">
        <v>1317</v>
      </c>
      <c r="T6886" s="251" t="str">
        <f t="shared" si="430"/>
        <v>I070647381551BZ090</v>
      </c>
      <c r="W6886" s="251" t="str">
        <f t="shared" si="431"/>
        <v>I070647381551-BZ090</v>
      </c>
    </row>
    <row r="6887" spans="1:23" x14ac:dyDescent="0.3">
      <c r="A6887" s="256" t="str">
        <f t="shared" si="429"/>
        <v>I0706473-81551BZ440-00002</v>
      </c>
      <c r="B6887" s="251" t="s">
        <v>17631</v>
      </c>
      <c r="C6887" s="251" t="s">
        <v>10117</v>
      </c>
      <c r="D6887" s="251" t="s">
        <v>17625</v>
      </c>
      <c r="E6887" s="251" t="s">
        <v>16737</v>
      </c>
      <c r="F6887" s="251" t="s">
        <v>9972</v>
      </c>
      <c r="G6887" s="251" t="s">
        <v>3434</v>
      </c>
      <c r="H6887" s="251" t="s">
        <v>3436</v>
      </c>
      <c r="I6887" s="257" t="str">
        <f t="shared" si="428"/>
        <v>-00002</v>
      </c>
      <c r="J6887" s="251">
        <v>2</v>
      </c>
      <c r="K6887" s="251">
        <v>2</v>
      </c>
      <c r="M6887" s="251" t="s">
        <v>9958</v>
      </c>
      <c r="N6887" s="251" t="s">
        <v>17219</v>
      </c>
      <c r="O6887" s="251">
        <v>2</v>
      </c>
      <c r="Q6887" s="251" t="s">
        <v>17631</v>
      </c>
      <c r="R6887" s="251" t="s">
        <v>10017</v>
      </c>
      <c r="S6887" s="251" t="s">
        <v>3433</v>
      </c>
      <c r="T6887" s="251" t="str">
        <f t="shared" si="430"/>
        <v>I070647381551BZ440</v>
      </c>
      <c r="W6887" s="251" t="str">
        <f t="shared" si="431"/>
        <v>I070647381551-BZ440</v>
      </c>
    </row>
    <row r="6888" spans="1:23" x14ac:dyDescent="0.3">
      <c r="A6888" s="256" t="str">
        <f t="shared" si="429"/>
        <v>I0706473-81561BZ060-00001</v>
      </c>
      <c r="B6888" s="251" t="s">
        <v>17632</v>
      </c>
      <c r="C6888" s="251" t="s">
        <v>10117</v>
      </c>
      <c r="D6888" s="251" t="s">
        <v>17625</v>
      </c>
      <c r="E6888" s="251" t="s">
        <v>16737</v>
      </c>
      <c r="F6888" s="251" t="s">
        <v>9974</v>
      </c>
      <c r="G6888" s="251" t="s">
        <v>1304</v>
      </c>
      <c r="H6888" s="251" t="s">
        <v>10128</v>
      </c>
      <c r="I6888" s="257" t="str">
        <f t="shared" si="428"/>
        <v>-00001</v>
      </c>
      <c r="J6888" s="251">
        <v>1</v>
      </c>
      <c r="K6888" s="251">
        <v>1</v>
      </c>
      <c r="M6888" s="251" t="s">
        <v>9958</v>
      </c>
      <c r="N6888" s="251" t="s">
        <v>17219</v>
      </c>
      <c r="O6888" s="251">
        <v>1</v>
      </c>
      <c r="Q6888" s="251" t="s">
        <v>17632</v>
      </c>
      <c r="R6888" s="251" t="s">
        <v>10017</v>
      </c>
      <c r="S6888" s="251" t="s">
        <v>1303</v>
      </c>
      <c r="T6888" s="251" t="str">
        <f t="shared" si="430"/>
        <v>I070647381561BZ060</v>
      </c>
      <c r="W6888" s="251" t="str">
        <f t="shared" si="431"/>
        <v>I070647381561-BZ060</v>
      </c>
    </row>
    <row r="6889" spans="1:23" x14ac:dyDescent="0.3">
      <c r="A6889" s="256" t="str">
        <f t="shared" si="429"/>
        <v>I0706473-81561BZ090-00003</v>
      </c>
      <c r="B6889" s="251" t="s">
        <v>17633</v>
      </c>
      <c r="C6889" s="251" t="s">
        <v>10117</v>
      </c>
      <c r="D6889" s="251" t="s">
        <v>17625</v>
      </c>
      <c r="E6889" s="251" t="s">
        <v>16737</v>
      </c>
      <c r="F6889" s="251" t="s">
        <v>9976</v>
      </c>
      <c r="G6889" s="251" t="s">
        <v>1331</v>
      </c>
      <c r="H6889" s="251" t="s">
        <v>5211</v>
      </c>
      <c r="I6889" s="257" t="str">
        <f t="shared" si="428"/>
        <v>-00003</v>
      </c>
      <c r="J6889" s="251">
        <v>3</v>
      </c>
      <c r="K6889" s="251">
        <v>3</v>
      </c>
      <c r="M6889" s="251" t="s">
        <v>9958</v>
      </c>
      <c r="N6889" s="251" t="s">
        <v>17219</v>
      </c>
      <c r="O6889" s="251">
        <v>3</v>
      </c>
      <c r="Q6889" s="251" t="s">
        <v>17633</v>
      </c>
      <c r="R6889" s="251" t="s">
        <v>10017</v>
      </c>
      <c r="S6889" s="251" t="s">
        <v>1330</v>
      </c>
      <c r="T6889" s="251" t="str">
        <f t="shared" si="430"/>
        <v>I070647381561BZ090</v>
      </c>
      <c r="W6889" s="251" t="str">
        <f t="shared" si="431"/>
        <v>I070647381561-BZ090</v>
      </c>
    </row>
    <row r="6890" spans="1:23" x14ac:dyDescent="0.3">
      <c r="A6890" s="256" t="str">
        <f t="shared" si="429"/>
        <v>I0706474-81110BZ520-00001</v>
      </c>
      <c r="B6890" s="251" t="s">
        <v>17634</v>
      </c>
      <c r="C6890" s="251" t="s">
        <v>10117</v>
      </c>
      <c r="D6890" s="251" t="s">
        <v>17635</v>
      </c>
      <c r="E6890" s="251" t="s">
        <v>16737</v>
      </c>
      <c r="F6890" s="251" t="s">
        <v>9957</v>
      </c>
      <c r="G6890" s="251" t="s">
        <v>1110</v>
      </c>
      <c r="H6890" s="251" t="s">
        <v>3422</v>
      </c>
      <c r="I6890" s="257" t="str">
        <f t="shared" si="428"/>
        <v>-00001</v>
      </c>
      <c r="J6890" s="251">
        <v>1</v>
      </c>
      <c r="K6890" s="251">
        <v>1</v>
      </c>
      <c r="M6890" s="251" t="s">
        <v>9958</v>
      </c>
      <c r="N6890" s="251" t="s">
        <v>16086</v>
      </c>
      <c r="O6890" s="251">
        <v>1</v>
      </c>
      <c r="Q6890" s="251" t="s">
        <v>17634</v>
      </c>
      <c r="R6890" s="251" t="s">
        <v>10028</v>
      </c>
      <c r="S6890" s="251" t="s">
        <v>1109</v>
      </c>
      <c r="T6890" s="251" t="str">
        <f t="shared" si="430"/>
        <v>I070647481110BZ520</v>
      </c>
      <c r="W6890" s="251" t="str">
        <f t="shared" si="431"/>
        <v>I070647481110-BZ520</v>
      </c>
    </row>
    <row r="6891" spans="1:23" x14ac:dyDescent="0.3">
      <c r="A6891" s="256" t="str">
        <f t="shared" si="429"/>
        <v>I0706474-81130BZ520-00002</v>
      </c>
      <c r="B6891" s="251" t="s">
        <v>17636</v>
      </c>
      <c r="C6891" s="251" t="s">
        <v>10117</v>
      </c>
      <c r="D6891" s="251" t="s">
        <v>17635</v>
      </c>
      <c r="E6891" s="251" t="s">
        <v>16737</v>
      </c>
      <c r="F6891" s="251" t="s">
        <v>9962</v>
      </c>
      <c r="G6891" s="251" t="s">
        <v>1115</v>
      </c>
      <c r="H6891" s="251" t="s">
        <v>5101</v>
      </c>
      <c r="I6891" s="257" t="str">
        <f t="shared" si="428"/>
        <v>-00002</v>
      </c>
      <c r="J6891" s="251">
        <v>2</v>
      </c>
      <c r="K6891" s="251">
        <v>2</v>
      </c>
      <c r="M6891" s="251" t="s">
        <v>9958</v>
      </c>
      <c r="N6891" s="251" t="s">
        <v>16086</v>
      </c>
      <c r="O6891" s="251">
        <v>2</v>
      </c>
      <c r="Q6891" s="251" t="s">
        <v>17636</v>
      </c>
      <c r="R6891" s="251" t="s">
        <v>10028</v>
      </c>
      <c r="S6891" s="251" t="s">
        <v>1114</v>
      </c>
      <c r="T6891" s="251" t="str">
        <f t="shared" si="430"/>
        <v>I070647481130BZ520</v>
      </c>
      <c r="W6891" s="251" t="str">
        <f t="shared" si="431"/>
        <v>I070647481130-BZ520</v>
      </c>
    </row>
    <row r="6892" spans="1:23" x14ac:dyDescent="0.3">
      <c r="A6892" s="256" t="str">
        <f t="shared" si="429"/>
        <v>I0706474-81240BZ010E0-00003</v>
      </c>
      <c r="B6892" s="251" t="s">
        <v>17637</v>
      </c>
      <c r="C6892" s="251" t="s">
        <v>10117</v>
      </c>
      <c r="D6892" s="251" t="s">
        <v>17635</v>
      </c>
      <c r="E6892" s="251" t="s">
        <v>16737</v>
      </c>
      <c r="F6892" s="251" t="s">
        <v>9964</v>
      </c>
      <c r="G6892" s="251" t="s">
        <v>1492</v>
      </c>
      <c r="H6892" s="251" t="s">
        <v>10502</v>
      </c>
      <c r="I6892" s="257" t="str">
        <f t="shared" si="428"/>
        <v>-00003</v>
      </c>
      <c r="J6892" s="251">
        <v>3</v>
      </c>
      <c r="K6892" s="251">
        <v>3</v>
      </c>
      <c r="M6892" s="251" t="s">
        <v>10007</v>
      </c>
      <c r="N6892" s="251" t="s">
        <v>16086</v>
      </c>
      <c r="O6892" s="251">
        <v>3</v>
      </c>
      <c r="Q6892" s="251" t="s">
        <v>17637</v>
      </c>
      <c r="R6892" s="251" t="s">
        <v>10028</v>
      </c>
      <c r="S6892" s="251" t="s">
        <v>1491</v>
      </c>
      <c r="T6892" s="251" t="str">
        <f t="shared" si="430"/>
        <v>I070647481240BZ010E0</v>
      </c>
      <c r="W6892" s="251" t="str">
        <f t="shared" si="431"/>
        <v>I070647481240-BZ010-E0</v>
      </c>
    </row>
    <row r="6893" spans="1:23" x14ac:dyDescent="0.3">
      <c r="A6893" s="256" t="str">
        <f t="shared" si="429"/>
        <v>I0706474-81560BZ070-00002</v>
      </c>
      <c r="B6893" s="251" t="s">
        <v>17638</v>
      </c>
      <c r="C6893" s="251" t="s">
        <v>10117</v>
      </c>
      <c r="D6893" s="251" t="s">
        <v>17635</v>
      </c>
      <c r="E6893" s="251" t="s">
        <v>16737</v>
      </c>
      <c r="F6893" s="251" t="s">
        <v>9966</v>
      </c>
      <c r="G6893" s="251" t="s">
        <v>1300</v>
      </c>
      <c r="H6893" s="251" t="s">
        <v>10332</v>
      </c>
      <c r="I6893" s="257" t="str">
        <f t="shared" si="428"/>
        <v>-00002</v>
      </c>
      <c r="J6893" s="251">
        <v>2</v>
      </c>
      <c r="K6893" s="251">
        <v>2</v>
      </c>
      <c r="M6893" s="251" t="s">
        <v>9958</v>
      </c>
      <c r="N6893" s="251" t="s">
        <v>16086</v>
      </c>
      <c r="O6893" s="251">
        <v>2</v>
      </c>
      <c r="Q6893" s="251" t="s">
        <v>17638</v>
      </c>
      <c r="R6893" s="251" t="s">
        <v>10028</v>
      </c>
      <c r="S6893" s="251" t="s">
        <v>1299</v>
      </c>
      <c r="T6893" s="251" t="str">
        <f t="shared" si="430"/>
        <v>I070647481560BZ070</v>
      </c>
      <c r="W6893" s="251" t="str">
        <f t="shared" si="431"/>
        <v>I070647481560-BZ070</v>
      </c>
    </row>
    <row r="6894" spans="1:23" x14ac:dyDescent="0.3">
      <c r="A6894" s="256" t="str">
        <f t="shared" si="429"/>
        <v>I0706474-81560BZ200-00001</v>
      </c>
      <c r="B6894" s="251" t="s">
        <v>17639</v>
      </c>
      <c r="C6894" s="251" t="s">
        <v>10117</v>
      </c>
      <c r="D6894" s="251" t="s">
        <v>17635</v>
      </c>
      <c r="E6894" s="251" t="s">
        <v>16737</v>
      </c>
      <c r="F6894" s="251" t="s">
        <v>9968</v>
      </c>
      <c r="G6894" s="251" t="s">
        <v>1342</v>
      </c>
      <c r="H6894" s="251" t="s">
        <v>10146</v>
      </c>
      <c r="I6894" s="257" t="str">
        <f t="shared" si="428"/>
        <v>-00001</v>
      </c>
      <c r="J6894" s="251">
        <v>1</v>
      </c>
      <c r="K6894" s="251">
        <v>1</v>
      </c>
      <c r="M6894" s="251" t="s">
        <v>9993</v>
      </c>
      <c r="N6894" s="251" t="s">
        <v>16086</v>
      </c>
      <c r="O6894" s="251">
        <v>1</v>
      </c>
      <c r="Q6894" s="251" t="s">
        <v>17639</v>
      </c>
      <c r="R6894" s="251" t="s">
        <v>10028</v>
      </c>
      <c r="S6894" s="251" t="s">
        <v>1341</v>
      </c>
      <c r="T6894" s="251" t="str">
        <f t="shared" si="430"/>
        <v>I070647481560BZ200</v>
      </c>
      <c r="W6894" s="251" t="str">
        <f t="shared" si="431"/>
        <v>I070647481560-BZ200</v>
      </c>
    </row>
    <row r="6895" spans="1:23" x14ac:dyDescent="0.3">
      <c r="A6895" s="256" t="str">
        <f t="shared" si="429"/>
        <v>I0706475-81240BZ010B0-00004</v>
      </c>
      <c r="B6895" s="251" t="s">
        <v>17640</v>
      </c>
      <c r="C6895" s="251" t="s">
        <v>10117</v>
      </c>
      <c r="D6895" s="251" t="s">
        <v>17641</v>
      </c>
      <c r="E6895" s="251" t="s">
        <v>16737</v>
      </c>
      <c r="F6895" s="251" t="s">
        <v>9957</v>
      </c>
      <c r="G6895" s="251" t="s">
        <v>1484</v>
      </c>
      <c r="H6895" s="251" t="s">
        <v>10500</v>
      </c>
      <c r="I6895" s="257" t="str">
        <f t="shared" si="428"/>
        <v>-00004</v>
      </c>
      <c r="J6895" s="251">
        <v>4</v>
      </c>
      <c r="K6895" s="251">
        <v>4</v>
      </c>
      <c r="M6895" s="251" t="s">
        <v>10007</v>
      </c>
      <c r="N6895" s="251" t="s">
        <v>17642</v>
      </c>
      <c r="O6895" s="251">
        <v>4</v>
      </c>
      <c r="Q6895" s="251" t="s">
        <v>17640</v>
      </c>
      <c r="R6895" s="251" t="s">
        <v>10307</v>
      </c>
      <c r="S6895" s="251" t="s">
        <v>1483</v>
      </c>
      <c r="T6895" s="251" t="str">
        <f t="shared" si="430"/>
        <v>I070647581240BZ010B0</v>
      </c>
      <c r="W6895" s="251" t="str">
        <f t="shared" si="431"/>
        <v>I070647581240-BZ010-B0</v>
      </c>
    </row>
    <row r="6896" spans="1:23" x14ac:dyDescent="0.3">
      <c r="A6896" s="256" t="str">
        <f t="shared" si="429"/>
        <v>I0706476-81110BZ050-00001</v>
      </c>
      <c r="B6896" s="251" t="s">
        <v>17643</v>
      </c>
      <c r="C6896" s="251" t="s">
        <v>10117</v>
      </c>
      <c r="D6896" s="251" t="s">
        <v>17644</v>
      </c>
      <c r="E6896" s="251" t="s">
        <v>16737</v>
      </c>
      <c r="F6896" s="251" t="s">
        <v>9957</v>
      </c>
      <c r="G6896" s="251" t="s">
        <v>1015</v>
      </c>
      <c r="H6896" s="251" t="s">
        <v>10123</v>
      </c>
      <c r="I6896" s="257" t="str">
        <f t="shared" si="428"/>
        <v>-00001</v>
      </c>
      <c r="J6896" s="251">
        <v>1</v>
      </c>
      <c r="K6896" s="251">
        <v>1</v>
      </c>
      <c r="M6896" s="251" t="s">
        <v>9958</v>
      </c>
      <c r="N6896" s="251" t="s">
        <v>17219</v>
      </c>
      <c r="O6896" s="251">
        <v>1</v>
      </c>
      <c r="Q6896" s="251" t="s">
        <v>17643</v>
      </c>
      <c r="R6896" s="251" t="s">
        <v>10017</v>
      </c>
      <c r="S6896" s="251" t="s">
        <v>1014</v>
      </c>
      <c r="T6896" s="251" t="str">
        <f t="shared" si="430"/>
        <v>I070647681110BZ050</v>
      </c>
      <c r="W6896" s="251" t="str">
        <f t="shared" si="431"/>
        <v>I070647681110-BZ050</v>
      </c>
    </row>
    <row r="6897" spans="1:23" x14ac:dyDescent="0.3">
      <c r="A6897" s="256" t="str">
        <f t="shared" si="429"/>
        <v>I0802186-811100W070-00003</v>
      </c>
      <c r="B6897" s="251" t="s">
        <v>17645</v>
      </c>
      <c r="C6897" s="251" t="s">
        <v>10151</v>
      </c>
      <c r="D6897" s="251" t="s">
        <v>17646</v>
      </c>
      <c r="E6897" s="251" t="s">
        <v>16737</v>
      </c>
      <c r="F6897" s="251" t="s">
        <v>9957</v>
      </c>
      <c r="G6897" s="251" t="s">
        <v>45</v>
      </c>
      <c r="H6897" s="251" t="s">
        <v>5059</v>
      </c>
      <c r="I6897" s="257" t="str">
        <f t="shared" si="428"/>
        <v>-00003</v>
      </c>
      <c r="J6897" s="251">
        <v>3</v>
      </c>
      <c r="K6897" s="251">
        <v>3</v>
      </c>
      <c r="M6897" s="251" t="s">
        <v>9958</v>
      </c>
      <c r="N6897" s="251" t="s">
        <v>17219</v>
      </c>
      <c r="O6897" s="251">
        <v>3</v>
      </c>
      <c r="Q6897" s="251" t="s">
        <v>17645</v>
      </c>
      <c r="R6897" s="251" t="s">
        <v>10017</v>
      </c>
      <c r="S6897" s="251" t="s">
        <v>44</v>
      </c>
      <c r="T6897" s="251" t="str">
        <f t="shared" si="430"/>
        <v>I0802186811100W070</v>
      </c>
      <c r="W6897" s="251" t="str">
        <f t="shared" si="431"/>
        <v>I080218681110-0W070</v>
      </c>
    </row>
    <row r="6898" spans="1:23" x14ac:dyDescent="0.3">
      <c r="A6898" s="256" t="str">
        <f t="shared" si="429"/>
        <v>I0802186-811500W070-00001</v>
      </c>
      <c r="B6898" s="251" t="s">
        <v>17647</v>
      </c>
      <c r="C6898" s="251" t="s">
        <v>10151</v>
      </c>
      <c r="D6898" s="251" t="s">
        <v>17646</v>
      </c>
      <c r="E6898" s="251" t="s">
        <v>16737</v>
      </c>
      <c r="F6898" s="251" t="s">
        <v>9962</v>
      </c>
      <c r="G6898" s="251" t="s">
        <v>53</v>
      </c>
      <c r="H6898" s="251" t="s">
        <v>5060</v>
      </c>
      <c r="I6898" s="257" t="str">
        <f t="shared" si="428"/>
        <v>-00001</v>
      </c>
      <c r="J6898" s="251">
        <v>1</v>
      </c>
      <c r="K6898" s="251">
        <v>1</v>
      </c>
      <c r="M6898" s="251" t="s">
        <v>9958</v>
      </c>
      <c r="N6898" s="251" t="s">
        <v>17219</v>
      </c>
      <c r="O6898" s="251">
        <v>1</v>
      </c>
      <c r="Q6898" s="251" t="s">
        <v>17647</v>
      </c>
      <c r="R6898" s="251" t="s">
        <v>10017</v>
      </c>
      <c r="S6898" s="251" t="s">
        <v>52</v>
      </c>
      <c r="T6898" s="251" t="str">
        <f t="shared" si="430"/>
        <v>I0802186811500W070</v>
      </c>
      <c r="W6898" s="251" t="str">
        <f t="shared" si="431"/>
        <v>I080218681150-0W070</v>
      </c>
    </row>
    <row r="6899" spans="1:23" x14ac:dyDescent="0.3">
      <c r="A6899" s="256" t="str">
        <f t="shared" si="429"/>
        <v>I0802186-81150F1010-00001</v>
      </c>
      <c r="B6899" s="251" t="s">
        <v>17648</v>
      </c>
      <c r="C6899" s="251" t="s">
        <v>10151</v>
      </c>
      <c r="D6899" s="251" t="s">
        <v>17646</v>
      </c>
      <c r="E6899" s="251" t="s">
        <v>16737</v>
      </c>
      <c r="F6899" s="251" t="s">
        <v>9964</v>
      </c>
      <c r="G6899" s="251" t="s">
        <v>3604</v>
      </c>
      <c r="H6899" s="251" t="s">
        <v>10157</v>
      </c>
      <c r="I6899" s="257" t="str">
        <f t="shared" si="428"/>
        <v>-00001</v>
      </c>
      <c r="J6899" s="251">
        <v>1</v>
      </c>
      <c r="K6899" s="251">
        <v>1</v>
      </c>
      <c r="M6899" s="251" t="s">
        <v>9993</v>
      </c>
      <c r="N6899" s="251" t="s">
        <v>17219</v>
      </c>
      <c r="O6899" s="251">
        <v>1</v>
      </c>
      <c r="Q6899" s="251" t="s">
        <v>17648</v>
      </c>
      <c r="R6899" s="251" t="s">
        <v>10017</v>
      </c>
      <c r="S6899" s="251" t="s">
        <v>8694</v>
      </c>
      <c r="T6899" s="251" t="str">
        <f t="shared" si="430"/>
        <v>I080218681150F1010</v>
      </c>
      <c r="W6899" s="251" t="str">
        <f t="shared" si="431"/>
        <v>I080218681150-F1010</v>
      </c>
    </row>
    <row r="6900" spans="1:23" x14ac:dyDescent="0.3">
      <c r="A6900" s="256" t="str">
        <f t="shared" si="429"/>
        <v>I0306296-525620K070-00001</v>
      </c>
      <c r="B6900" s="251" t="s">
        <v>17649</v>
      </c>
      <c r="C6900" s="251" t="s">
        <v>9954</v>
      </c>
      <c r="D6900" s="251" t="s">
        <v>9394</v>
      </c>
      <c r="E6900" s="251" t="s">
        <v>15610</v>
      </c>
      <c r="F6900" s="251" t="s">
        <v>9957</v>
      </c>
      <c r="G6900" s="251" t="s">
        <v>732</v>
      </c>
      <c r="H6900" s="251" t="s">
        <v>10161</v>
      </c>
      <c r="I6900" s="257" t="str">
        <f t="shared" si="428"/>
        <v>-00001</v>
      </c>
      <c r="J6900" s="251">
        <v>1</v>
      </c>
      <c r="K6900" s="251">
        <v>1</v>
      </c>
      <c r="M6900" s="251" t="s">
        <v>10007</v>
      </c>
      <c r="N6900" s="251" t="s">
        <v>17219</v>
      </c>
      <c r="O6900" s="251">
        <v>1</v>
      </c>
      <c r="Q6900" s="251" t="s">
        <v>17649</v>
      </c>
      <c r="R6900" s="251" t="s">
        <v>9960</v>
      </c>
      <c r="S6900" s="251" t="s">
        <v>731</v>
      </c>
      <c r="T6900" s="251" t="str">
        <f t="shared" si="430"/>
        <v>I0306296525620K070</v>
      </c>
      <c r="W6900" s="251" t="str">
        <f t="shared" si="431"/>
        <v>I030629652562-0K070</v>
      </c>
    </row>
    <row r="6901" spans="1:23" x14ac:dyDescent="0.3">
      <c r="A6901" s="256" t="str">
        <f t="shared" si="429"/>
        <v>I0306296-525630K010-00002</v>
      </c>
      <c r="B6901" s="251" t="s">
        <v>17650</v>
      </c>
      <c r="C6901" s="251" t="s">
        <v>9954</v>
      </c>
      <c r="D6901" s="251" t="s">
        <v>9394</v>
      </c>
      <c r="E6901" s="251" t="s">
        <v>15610</v>
      </c>
      <c r="F6901" s="251" t="s">
        <v>9962</v>
      </c>
      <c r="G6901" s="251" t="s">
        <v>749</v>
      </c>
      <c r="H6901" s="251" t="s">
        <v>10163</v>
      </c>
      <c r="I6901" s="257" t="str">
        <f t="shared" si="428"/>
        <v>-00002</v>
      </c>
      <c r="J6901" s="251">
        <v>2</v>
      </c>
      <c r="K6901" s="251">
        <v>2</v>
      </c>
      <c r="M6901" s="251" t="s">
        <v>10007</v>
      </c>
      <c r="N6901" s="251" t="s">
        <v>17219</v>
      </c>
      <c r="O6901" s="251">
        <v>2</v>
      </c>
      <c r="Q6901" s="251" t="s">
        <v>17650</v>
      </c>
      <c r="R6901" s="251" t="s">
        <v>9960</v>
      </c>
      <c r="S6901" s="251" t="s">
        <v>748</v>
      </c>
      <c r="T6901" s="251" t="str">
        <f t="shared" si="430"/>
        <v>I0306296525630K010</v>
      </c>
      <c r="W6901" s="251" t="str">
        <f t="shared" si="431"/>
        <v>I030629652563-0K010</v>
      </c>
    </row>
    <row r="6902" spans="1:23" x14ac:dyDescent="0.3">
      <c r="A6902" s="256" t="str">
        <f t="shared" si="429"/>
        <v>I0306296-811100K520-00003</v>
      </c>
      <c r="B6902" s="251" t="s">
        <v>17651</v>
      </c>
      <c r="C6902" s="251" t="s">
        <v>9954</v>
      </c>
      <c r="D6902" s="251" t="s">
        <v>9394</v>
      </c>
      <c r="E6902" s="251" t="s">
        <v>15610</v>
      </c>
      <c r="F6902" s="251" t="s">
        <v>9964</v>
      </c>
      <c r="G6902" s="251" t="s">
        <v>269</v>
      </c>
      <c r="H6902" s="251" t="s">
        <v>3422</v>
      </c>
      <c r="I6902" s="257" t="str">
        <f t="shared" si="428"/>
        <v>-00003</v>
      </c>
      <c r="J6902" s="251">
        <v>3</v>
      </c>
      <c r="K6902" s="251">
        <v>3</v>
      </c>
      <c r="M6902" s="251" t="s">
        <v>9958</v>
      </c>
      <c r="N6902" s="251" t="s">
        <v>17219</v>
      </c>
      <c r="O6902" s="251">
        <v>3</v>
      </c>
      <c r="Q6902" s="251" t="s">
        <v>17651</v>
      </c>
      <c r="R6902" s="251" t="s">
        <v>9960</v>
      </c>
      <c r="S6902" s="251" t="s">
        <v>7</v>
      </c>
      <c r="T6902" s="251" t="str">
        <f t="shared" si="430"/>
        <v>I0306296811100K520</v>
      </c>
      <c r="W6902" s="251" t="str">
        <f t="shared" si="431"/>
        <v>I030629681110-0K520</v>
      </c>
    </row>
    <row r="6903" spans="1:23" x14ac:dyDescent="0.3">
      <c r="A6903" s="256" t="str">
        <f t="shared" si="429"/>
        <v>I0306296-811100K580-00006</v>
      </c>
      <c r="B6903" s="251" t="s">
        <v>17652</v>
      </c>
      <c r="C6903" s="251" t="s">
        <v>9954</v>
      </c>
      <c r="D6903" s="251" t="s">
        <v>9394</v>
      </c>
      <c r="E6903" s="251" t="s">
        <v>15610</v>
      </c>
      <c r="F6903" s="251" t="s">
        <v>9966</v>
      </c>
      <c r="G6903" s="251" t="s">
        <v>429</v>
      </c>
      <c r="H6903" s="251" t="s">
        <v>3422</v>
      </c>
      <c r="I6903" s="257" t="str">
        <f t="shared" si="428"/>
        <v>-00006</v>
      </c>
      <c r="J6903" s="251">
        <v>6</v>
      </c>
      <c r="K6903" s="251">
        <v>6</v>
      </c>
      <c r="M6903" s="251" t="s">
        <v>9958</v>
      </c>
      <c r="N6903" s="251" t="s">
        <v>17219</v>
      </c>
      <c r="O6903" s="251">
        <v>6</v>
      </c>
      <c r="Q6903" s="251" t="s">
        <v>17652</v>
      </c>
      <c r="R6903" s="251" t="s">
        <v>9960</v>
      </c>
      <c r="S6903" s="251" t="s">
        <v>428</v>
      </c>
      <c r="T6903" s="251" t="str">
        <f t="shared" si="430"/>
        <v>I0306296811100K580</v>
      </c>
      <c r="W6903" s="251" t="str">
        <f t="shared" si="431"/>
        <v>I030629681110-0K580</v>
      </c>
    </row>
    <row r="6904" spans="1:23" x14ac:dyDescent="0.3">
      <c r="A6904" s="256" t="str">
        <f t="shared" si="429"/>
        <v>I0306296-811300K520-00006</v>
      </c>
      <c r="B6904" s="251" t="s">
        <v>17653</v>
      </c>
      <c r="C6904" s="251" t="s">
        <v>9954</v>
      </c>
      <c r="D6904" s="251" t="s">
        <v>9394</v>
      </c>
      <c r="E6904" s="251" t="s">
        <v>15610</v>
      </c>
      <c r="F6904" s="251" t="s">
        <v>9968</v>
      </c>
      <c r="G6904" s="251" t="s">
        <v>277</v>
      </c>
      <c r="H6904" s="251" t="s">
        <v>5101</v>
      </c>
      <c r="I6904" s="257" t="str">
        <f t="shared" si="428"/>
        <v>-00006</v>
      </c>
      <c r="J6904" s="251">
        <v>6</v>
      </c>
      <c r="K6904" s="251">
        <v>6</v>
      </c>
      <c r="M6904" s="251" t="s">
        <v>9958</v>
      </c>
      <c r="N6904" s="251" t="s">
        <v>17219</v>
      </c>
      <c r="O6904" s="251">
        <v>6</v>
      </c>
      <c r="Q6904" s="251" t="s">
        <v>17653</v>
      </c>
      <c r="R6904" s="251" t="s">
        <v>9960</v>
      </c>
      <c r="S6904" s="251" t="s">
        <v>276</v>
      </c>
      <c r="T6904" s="251" t="str">
        <f t="shared" si="430"/>
        <v>I0306296811300K520</v>
      </c>
      <c r="W6904" s="251" t="str">
        <f t="shared" si="431"/>
        <v>I030629681130-0K520</v>
      </c>
    </row>
    <row r="6905" spans="1:23" x14ac:dyDescent="0.3">
      <c r="A6905" s="256" t="str">
        <f t="shared" si="429"/>
        <v>I0306296-811300K580-00011</v>
      </c>
      <c r="B6905" s="251" t="s">
        <v>17654</v>
      </c>
      <c r="C6905" s="251" t="s">
        <v>9954</v>
      </c>
      <c r="D6905" s="251" t="s">
        <v>9394</v>
      </c>
      <c r="E6905" s="251" t="s">
        <v>15610</v>
      </c>
      <c r="F6905" s="251" t="s">
        <v>9970</v>
      </c>
      <c r="G6905" s="251" t="s">
        <v>434</v>
      </c>
      <c r="H6905" s="251" t="s">
        <v>5101</v>
      </c>
      <c r="I6905" s="257" t="str">
        <f t="shared" si="428"/>
        <v>-00011</v>
      </c>
      <c r="J6905" s="251">
        <v>11</v>
      </c>
      <c r="K6905" s="251">
        <v>11</v>
      </c>
      <c r="M6905" s="251" t="s">
        <v>9958</v>
      </c>
      <c r="N6905" s="251" t="s">
        <v>17219</v>
      </c>
      <c r="O6905" s="251">
        <v>11</v>
      </c>
      <c r="Q6905" s="251" t="s">
        <v>17654</v>
      </c>
      <c r="R6905" s="251" t="s">
        <v>9960</v>
      </c>
      <c r="S6905" s="251" t="s">
        <v>433</v>
      </c>
      <c r="T6905" s="251" t="str">
        <f t="shared" si="430"/>
        <v>I0306296811300K580</v>
      </c>
      <c r="W6905" s="251" t="str">
        <f t="shared" si="431"/>
        <v>I030629681130-0K580</v>
      </c>
    </row>
    <row r="6906" spans="1:23" x14ac:dyDescent="0.3">
      <c r="A6906" s="256" t="str">
        <f t="shared" si="429"/>
        <v>I0306296-811500K520-00004</v>
      </c>
      <c r="B6906" s="251" t="s">
        <v>17655</v>
      </c>
      <c r="C6906" s="251" t="s">
        <v>9954</v>
      </c>
      <c r="D6906" s="251" t="s">
        <v>9394</v>
      </c>
      <c r="E6906" s="251" t="s">
        <v>15610</v>
      </c>
      <c r="F6906" s="251" t="s">
        <v>9972</v>
      </c>
      <c r="G6906" s="251" t="s">
        <v>280</v>
      </c>
      <c r="H6906" s="251" t="s">
        <v>3429</v>
      </c>
      <c r="I6906" s="257" t="str">
        <f t="shared" si="428"/>
        <v>-00004</v>
      </c>
      <c r="J6906" s="251">
        <v>4</v>
      </c>
      <c r="K6906" s="251">
        <v>4</v>
      </c>
      <c r="M6906" s="251" t="s">
        <v>9958</v>
      </c>
      <c r="N6906" s="251" t="s">
        <v>17219</v>
      </c>
      <c r="O6906" s="251">
        <v>4</v>
      </c>
      <c r="Q6906" s="251" t="s">
        <v>17655</v>
      </c>
      <c r="R6906" s="251" t="s">
        <v>9960</v>
      </c>
      <c r="S6906" s="251" t="s">
        <v>12</v>
      </c>
      <c r="T6906" s="251" t="str">
        <f t="shared" si="430"/>
        <v>I0306296811500K520</v>
      </c>
      <c r="W6906" s="251" t="str">
        <f t="shared" si="431"/>
        <v>I030629681150-0K520</v>
      </c>
    </row>
    <row r="6907" spans="1:23" x14ac:dyDescent="0.3">
      <c r="A6907" s="256" t="str">
        <f t="shared" si="429"/>
        <v>I0306296-811500K580-00003</v>
      </c>
      <c r="B6907" s="251" t="s">
        <v>17656</v>
      </c>
      <c r="C6907" s="251" t="s">
        <v>9954</v>
      </c>
      <c r="D6907" s="251" t="s">
        <v>9394</v>
      </c>
      <c r="E6907" s="251" t="s">
        <v>15610</v>
      </c>
      <c r="F6907" s="251" t="s">
        <v>9974</v>
      </c>
      <c r="G6907" s="251" t="s">
        <v>437</v>
      </c>
      <c r="H6907" s="251" t="s">
        <v>3429</v>
      </c>
      <c r="I6907" s="257" t="str">
        <f t="shared" si="428"/>
        <v>-00003</v>
      </c>
      <c r="J6907" s="251">
        <v>3</v>
      </c>
      <c r="K6907" s="251">
        <v>3</v>
      </c>
      <c r="M6907" s="251" t="s">
        <v>9958</v>
      </c>
      <c r="N6907" s="251" t="s">
        <v>17219</v>
      </c>
      <c r="O6907" s="251">
        <v>3</v>
      </c>
      <c r="Q6907" s="251" t="s">
        <v>17656</v>
      </c>
      <c r="R6907" s="251" t="s">
        <v>9960</v>
      </c>
      <c r="S6907" s="251" t="s">
        <v>436</v>
      </c>
      <c r="T6907" s="251" t="str">
        <f t="shared" si="430"/>
        <v>I0306296811500K580</v>
      </c>
      <c r="W6907" s="251" t="str">
        <f t="shared" si="431"/>
        <v>I030629681150-0K580</v>
      </c>
    </row>
    <row r="6908" spans="1:23" x14ac:dyDescent="0.3">
      <c r="A6908" s="256" t="str">
        <f t="shared" si="429"/>
        <v>I0306296-811700K520-00005</v>
      </c>
      <c r="B6908" s="251" t="s">
        <v>9396</v>
      </c>
      <c r="C6908" s="251" t="s">
        <v>9954</v>
      </c>
      <c r="D6908" s="251" t="s">
        <v>9394</v>
      </c>
      <c r="E6908" s="251" t="s">
        <v>15610</v>
      </c>
      <c r="F6908" s="251" t="s">
        <v>9976</v>
      </c>
      <c r="G6908" s="251" t="s">
        <v>285</v>
      </c>
      <c r="H6908" s="251" t="s">
        <v>5102</v>
      </c>
      <c r="I6908" s="257" t="str">
        <f t="shared" si="428"/>
        <v>-00005</v>
      </c>
      <c r="J6908" s="251">
        <v>5</v>
      </c>
      <c r="K6908" s="251">
        <v>5</v>
      </c>
      <c r="M6908" s="251" t="s">
        <v>9958</v>
      </c>
      <c r="N6908" s="251" t="s">
        <v>17219</v>
      </c>
      <c r="O6908" s="251">
        <v>5</v>
      </c>
      <c r="Q6908" s="251" t="s">
        <v>9396</v>
      </c>
      <c r="R6908" s="251" t="s">
        <v>9960</v>
      </c>
      <c r="S6908" s="251" t="s">
        <v>284</v>
      </c>
      <c r="T6908" s="251" t="str">
        <f t="shared" si="430"/>
        <v>I0306296811700K520</v>
      </c>
      <c r="W6908" s="251" t="str">
        <f t="shared" si="431"/>
        <v>I030629681170-0K520</v>
      </c>
    </row>
    <row r="6909" spans="1:23" x14ac:dyDescent="0.3">
      <c r="A6909" s="256" t="str">
        <f t="shared" si="429"/>
        <v>I0306296-815500K240-00006</v>
      </c>
      <c r="B6909" s="251" t="s">
        <v>17657</v>
      </c>
      <c r="C6909" s="251" t="s">
        <v>9954</v>
      </c>
      <c r="D6909" s="251" t="s">
        <v>9394</v>
      </c>
      <c r="E6909" s="251" t="s">
        <v>15610</v>
      </c>
      <c r="F6909" s="251" t="s">
        <v>9978</v>
      </c>
      <c r="G6909" s="251" t="s">
        <v>727</v>
      </c>
      <c r="H6909" s="251" t="s">
        <v>5202</v>
      </c>
      <c r="I6909" s="257" t="str">
        <f t="shared" si="428"/>
        <v>-00006</v>
      </c>
      <c r="J6909" s="251">
        <v>6</v>
      </c>
      <c r="K6909" s="251">
        <v>6</v>
      </c>
      <c r="M6909" s="251" t="s">
        <v>9958</v>
      </c>
      <c r="N6909" s="251" t="s">
        <v>17219</v>
      </c>
      <c r="O6909" s="251">
        <v>6</v>
      </c>
      <c r="Q6909" s="251" t="s">
        <v>17657</v>
      </c>
      <c r="R6909" s="251" t="s">
        <v>9960</v>
      </c>
      <c r="S6909" s="251" t="s">
        <v>726</v>
      </c>
      <c r="T6909" s="251" t="str">
        <f t="shared" si="430"/>
        <v>I0306296815500K240</v>
      </c>
      <c r="W6909" s="251" t="str">
        <f t="shared" si="431"/>
        <v>I030629681550-0K240</v>
      </c>
    </row>
    <row r="6910" spans="1:23" x14ac:dyDescent="0.3">
      <c r="A6910" s="256" t="str">
        <f t="shared" si="429"/>
        <v>I0306296-815500K630-00002</v>
      </c>
      <c r="B6910" s="251" t="s">
        <v>17658</v>
      </c>
      <c r="C6910" s="251" t="s">
        <v>9954</v>
      </c>
      <c r="D6910" s="251" t="s">
        <v>9394</v>
      </c>
      <c r="E6910" s="251" t="s">
        <v>15610</v>
      </c>
      <c r="F6910" s="251" t="s">
        <v>9980</v>
      </c>
      <c r="G6910" s="251" t="s">
        <v>3385</v>
      </c>
      <c r="H6910" s="251" t="s">
        <v>5202</v>
      </c>
      <c r="I6910" s="257" t="str">
        <f t="shared" si="428"/>
        <v>-00002</v>
      </c>
      <c r="J6910" s="251">
        <v>2</v>
      </c>
      <c r="K6910" s="251">
        <v>2</v>
      </c>
      <c r="M6910" s="251" t="s">
        <v>9958</v>
      </c>
      <c r="N6910" s="251" t="s">
        <v>17219</v>
      </c>
      <c r="O6910" s="251">
        <v>2</v>
      </c>
      <c r="Q6910" s="251" t="s">
        <v>17658</v>
      </c>
      <c r="R6910" s="251" t="s">
        <v>9960</v>
      </c>
      <c r="S6910" s="251" t="s">
        <v>3366</v>
      </c>
      <c r="T6910" s="251" t="str">
        <f t="shared" si="430"/>
        <v>I0306296815500K630</v>
      </c>
      <c r="W6910" s="251" t="str">
        <f t="shared" si="431"/>
        <v>I030629681550-0K630</v>
      </c>
    </row>
    <row r="6911" spans="1:23" x14ac:dyDescent="0.3">
      <c r="A6911" s="256" t="str">
        <f t="shared" si="429"/>
        <v>I0306296-815600D890-00001</v>
      </c>
      <c r="B6911" s="251" t="s">
        <v>17659</v>
      </c>
      <c r="C6911" s="251" t="s">
        <v>9954</v>
      </c>
      <c r="D6911" s="251" t="s">
        <v>9394</v>
      </c>
      <c r="E6911" s="251" t="s">
        <v>15610</v>
      </c>
      <c r="F6911" s="251" t="s">
        <v>9982</v>
      </c>
      <c r="G6911" s="251" t="s">
        <v>823</v>
      </c>
      <c r="H6911" s="251" t="s">
        <v>5204</v>
      </c>
      <c r="I6911" s="257" t="str">
        <f t="shared" si="428"/>
        <v>-00001</v>
      </c>
      <c r="J6911" s="251">
        <v>1</v>
      </c>
      <c r="K6911" s="251">
        <v>1</v>
      </c>
      <c r="M6911" s="251" t="s">
        <v>9993</v>
      </c>
      <c r="N6911" s="251" t="s">
        <v>17219</v>
      </c>
      <c r="O6911" s="251">
        <v>1</v>
      </c>
      <c r="Q6911" s="251" t="s">
        <v>17659</v>
      </c>
      <c r="R6911" s="251" t="s">
        <v>9960</v>
      </c>
      <c r="S6911" s="251" t="s">
        <v>822</v>
      </c>
      <c r="T6911" s="251" t="str">
        <f t="shared" si="430"/>
        <v>I0306296815600D890</v>
      </c>
      <c r="W6911" s="251" t="str">
        <f t="shared" si="431"/>
        <v>I030629681560-0D890</v>
      </c>
    </row>
    <row r="6912" spans="1:23" x14ac:dyDescent="0.3">
      <c r="A6912" s="256" t="str">
        <f t="shared" si="429"/>
        <v>I0306296-815600K240-00009</v>
      </c>
      <c r="B6912" s="251" t="s">
        <v>17660</v>
      </c>
      <c r="C6912" s="251" t="s">
        <v>9954</v>
      </c>
      <c r="D6912" s="251" t="s">
        <v>9394</v>
      </c>
      <c r="E6912" s="251" t="s">
        <v>15610</v>
      </c>
      <c r="F6912" s="251" t="s">
        <v>9984</v>
      </c>
      <c r="G6912" s="251" t="s">
        <v>744</v>
      </c>
      <c r="H6912" s="251" t="s">
        <v>5204</v>
      </c>
      <c r="I6912" s="257" t="str">
        <f t="shared" si="428"/>
        <v>-00009</v>
      </c>
      <c r="J6912" s="251">
        <v>9</v>
      </c>
      <c r="K6912" s="251">
        <v>9</v>
      </c>
      <c r="M6912" s="251" t="s">
        <v>9958</v>
      </c>
      <c r="N6912" s="251" t="s">
        <v>17219</v>
      </c>
      <c r="O6912" s="251">
        <v>9</v>
      </c>
      <c r="Q6912" s="251" t="s">
        <v>17660</v>
      </c>
      <c r="R6912" s="251" t="s">
        <v>9960</v>
      </c>
      <c r="S6912" s="251" t="s">
        <v>743</v>
      </c>
      <c r="T6912" s="251" t="str">
        <f t="shared" si="430"/>
        <v>I0306296815600K240</v>
      </c>
      <c r="W6912" s="251" t="str">
        <f t="shared" si="431"/>
        <v>I030629681560-0K240</v>
      </c>
    </row>
    <row r="6913" spans="1:23" x14ac:dyDescent="0.3">
      <c r="A6913" s="256" t="str">
        <f t="shared" si="429"/>
        <v>I0306296-815600K590-00001</v>
      </c>
      <c r="B6913" s="251" t="s">
        <v>17661</v>
      </c>
      <c r="C6913" s="251" t="s">
        <v>9954</v>
      </c>
      <c r="D6913" s="251" t="s">
        <v>9394</v>
      </c>
      <c r="E6913" s="251" t="s">
        <v>15610</v>
      </c>
      <c r="F6913" s="251" t="s">
        <v>9986</v>
      </c>
      <c r="G6913" s="251" t="s">
        <v>3386</v>
      </c>
      <c r="H6913" s="251" t="s">
        <v>5204</v>
      </c>
      <c r="I6913" s="257" t="str">
        <f t="shared" si="428"/>
        <v>-00001</v>
      </c>
      <c r="J6913" s="251">
        <v>1</v>
      </c>
      <c r="K6913" s="251">
        <v>1</v>
      </c>
      <c r="M6913" s="251" t="s">
        <v>9958</v>
      </c>
      <c r="N6913" s="251" t="s">
        <v>17219</v>
      </c>
      <c r="O6913" s="251">
        <v>1</v>
      </c>
      <c r="Q6913" s="251" t="s">
        <v>17661</v>
      </c>
      <c r="R6913" s="251" t="s">
        <v>9960</v>
      </c>
      <c r="S6913" s="251" t="s">
        <v>3370</v>
      </c>
      <c r="T6913" s="251" t="str">
        <f t="shared" si="430"/>
        <v>I0306296815600K590</v>
      </c>
      <c r="W6913" s="251" t="str">
        <f t="shared" si="431"/>
        <v>I030629681560-0K590</v>
      </c>
    </row>
    <row r="6914" spans="1:23" x14ac:dyDescent="0.3">
      <c r="A6914" s="256" t="str">
        <f t="shared" si="429"/>
        <v>I0306296-815610D891-00001</v>
      </c>
      <c r="B6914" s="251" t="s">
        <v>17662</v>
      </c>
      <c r="C6914" s="251" t="s">
        <v>9954</v>
      </c>
      <c r="D6914" s="251" t="s">
        <v>9394</v>
      </c>
      <c r="E6914" s="251" t="s">
        <v>15610</v>
      </c>
      <c r="F6914" s="251" t="s">
        <v>9988</v>
      </c>
      <c r="G6914" s="251" t="s">
        <v>3402</v>
      </c>
      <c r="H6914" s="251" t="s">
        <v>3443</v>
      </c>
      <c r="I6914" s="257" t="str">
        <f t="shared" si="428"/>
        <v>-00001</v>
      </c>
      <c r="J6914" s="251">
        <v>1</v>
      </c>
      <c r="K6914" s="251">
        <v>1</v>
      </c>
      <c r="M6914" s="251" t="s">
        <v>9958</v>
      </c>
      <c r="N6914" s="251" t="s">
        <v>17219</v>
      </c>
      <c r="O6914" s="251">
        <v>1</v>
      </c>
      <c r="Q6914" s="251" t="s">
        <v>17662</v>
      </c>
      <c r="R6914" s="251" t="s">
        <v>9960</v>
      </c>
      <c r="S6914" s="251" t="s">
        <v>3401</v>
      </c>
      <c r="T6914" s="251" t="str">
        <f t="shared" si="430"/>
        <v>I0306296815610D891</v>
      </c>
      <c r="W6914" s="251" t="str">
        <f t="shared" si="431"/>
        <v>I030629681561-0D891</v>
      </c>
    </row>
    <row r="6915" spans="1:23" x14ac:dyDescent="0.3">
      <c r="A6915" s="256" t="str">
        <f t="shared" si="429"/>
        <v>I0306296-815610K240-00015</v>
      </c>
      <c r="B6915" s="251" t="s">
        <v>17663</v>
      </c>
      <c r="C6915" s="251" t="s">
        <v>9954</v>
      </c>
      <c r="D6915" s="251" t="s">
        <v>9394</v>
      </c>
      <c r="E6915" s="251" t="s">
        <v>15610</v>
      </c>
      <c r="F6915" s="251" t="s">
        <v>9990</v>
      </c>
      <c r="G6915" s="251" t="s">
        <v>753</v>
      </c>
      <c r="H6915" s="251" t="s">
        <v>3443</v>
      </c>
      <c r="I6915" s="257" t="str">
        <f t="shared" si="428"/>
        <v>-00015</v>
      </c>
      <c r="J6915" s="251">
        <v>15</v>
      </c>
      <c r="K6915" s="251">
        <v>15</v>
      </c>
      <c r="M6915" s="251" t="s">
        <v>9958</v>
      </c>
      <c r="N6915" s="251" t="s">
        <v>17219</v>
      </c>
      <c r="O6915" s="251">
        <v>15</v>
      </c>
      <c r="Q6915" s="251" t="s">
        <v>17663</v>
      </c>
      <c r="R6915" s="251" t="s">
        <v>9960</v>
      </c>
      <c r="S6915" s="251" t="s">
        <v>10</v>
      </c>
      <c r="T6915" s="251" t="str">
        <f t="shared" si="430"/>
        <v>I0306296815610K240</v>
      </c>
      <c r="W6915" s="251" t="str">
        <f t="shared" si="431"/>
        <v>I030629681561-0K240</v>
      </c>
    </row>
    <row r="6916" spans="1:23" x14ac:dyDescent="0.3">
      <c r="A6916" s="256" t="str">
        <f t="shared" si="429"/>
        <v>I0306296-815800K050-00004</v>
      </c>
      <c r="B6916" s="251" t="s">
        <v>17664</v>
      </c>
      <c r="C6916" s="251" t="s">
        <v>9954</v>
      </c>
      <c r="D6916" s="251" t="s">
        <v>9394</v>
      </c>
      <c r="E6916" s="251" t="s">
        <v>15610</v>
      </c>
      <c r="F6916" s="251" t="s">
        <v>9992</v>
      </c>
      <c r="G6916" s="251" t="s">
        <v>756</v>
      </c>
      <c r="H6916" s="251" t="s">
        <v>758</v>
      </c>
      <c r="I6916" s="257" t="str">
        <f t="shared" si="428"/>
        <v>-00004</v>
      </c>
      <c r="J6916" s="251">
        <v>4</v>
      </c>
      <c r="K6916" s="251">
        <v>4</v>
      </c>
      <c r="M6916" s="251" t="s">
        <v>9958</v>
      </c>
      <c r="N6916" s="251" t="s">
        <v>17219</v>
      </c>
      <c r="O6916" s="251">
        <v>4</v>
      </c>
      <c r="Q6916" s="251" t="s">
        <v>17664</v>
      </c>
      <c r="R6916" s="251" t="s">
        <v>9960</v>
      </c>
      <c r="S6916" s="251" t="s">
        <v>6</v>
      </c>
      <c r="T6916" s="251" t="str">
        <f t="shared" si="430"/>
        <v>I0306296815800K050</v>
      </c>
      <c r="W6916" s="251" t="str">
        <f t="shared" si="431"/>
        <v>I030629681580-0K050</v>
      </c>
    </row>
    <row r="6917" spans="1:23" x14ac:dyDescent="0.3">
      <c r="A6917" s="256" t="str">
        <f t="shared" si="429"/>
        <v>I0306296-81580BZ400-00002</v>
      </c>
      <c r="B6917" s="251" t="s">
        <v>17665</v>
      </c>
      <c r="C6917" s="251" t="s">
        <v>9954</v>
      </c>
      <c r="D6917" s="251" t="s">
        <v>9394</v>
      </c>
      <c r="E6917" s="251" t="s">
        <v>15610</v>
      </c>
      <c r="F6917" s="251" t="s">
        <v>9995</v>
      </c>
      <c r="G6917" s="251" t="s">
        <v>5306</v>
      </c>
      <c r="H6917" s="251" t="s">
        <v>17173</v>
      </c>
      <c r="I6917" s="257" t="str">
        <f t="shared" si="428"/>
        <v>-00002</v>
      </c>
      <c r="J6917" s="251">
        <v>2</v>
      </c>
      <c r="K6917" s="251">
        <v>2</v>
      </c>
      <c r="M6917" s="251" t="s">
        <v>9993</v>
      </c>
      <c r="N6917" s="251" t="s">
        <v>17219</v>
      </c>
      <c r="O6917" s="251">
        <v>2</v>
      </c>
      <c r="Q6917" s="251" t="s">
        <v>17665</v>
      </c>
      <c r="R6917" s="251" t="s">
        <v>9960</v>
      </c>
      <c r="S6917" s="251" t="s">
        <v>4187</v>
      </c>
      <c r="T6917" s="251" t="str">
        <f t="shared" si="430"/>
        <v>I030629681580BZ400</v>
      </c>
      <c r="W6917" s="251" t="str">
        <f t="shared" si="431"/>
        <v>I030629681580-BZ400</v>
      </c>
    </row>
    <row r="6918" spans="1:23" x14ac:dyDescent="0.3">
      <c r="A6918" s="256" t="str">
        <f t="shared" si="429"/>
        <v>I0306296-815810K050-00008</v>
      </c>
      <c r="B6918" s="251" t="s">
        <v>17666</v>
      </c>
      <c r="C6918" s="251" t="s">
        <v>9954</v>
      </c>
      <c r="D6918" s="251" t="s">
        <v>9394</v>
      </c>
      <c r="E6918" s="251" t="s">
        <v>15610</v>
      </c>
      <c r="F6918" s="251" t="s">
        <v>9997</v>
      </c>
      <c r="G6918" s="251" t="s">
        <v>763</v>
      </c>
      <c r="H6918" s="251" t="s">
        <v>5218</v>
      </c>
      <c r="I6918" s="257" t="str">
        <f t="shared" ref="I6918:I6981" si="432">+IF(AND(O6918&lt;10),$B$2&amp;O6918,IF(AND(O6918&gt;9,O6918&lt;=99),$B$3&amp;O6918,IF(AND(O6918&gt;99,L95875&lt;1000),$B$4&amp;O6918,IF(AND(O6918&gt;999),$B$5&amp;7))))</f>
        <v>-00008</v>
      </c>
      <c r="J6918" s="251">
        <v>8</v>
      </c>
      <c r="K6918" s="251">
        <v>8</v>
      </c>
      <c r="M6918" s="251" t="s">
        <v>9958</v>
      </c>
      <c r="N6918" s="251" t="s">
        <v>17219</v>
      </c>
      <c r="O6918" s="251">
        <v>8</v>
      </c>
      <c r="Q6918" s="251" t="s">
        <v>17666</v>
      </c>
      <c r="R6918" s="251" t="s">
        <v>9960</v>
      </c>
      <c r="S6918" s="251" t="s">
        <v>762</v>
      </c>
      <c r="T6918" s="251" t="str">
        <f t="shared" si="430"/>
        <v>I0306296815810K050</v>
      </c>
      <c r="W6918" s="251" t="str">
        <f t="shared" si="431"/>
        <v>I030629681581-0K050</v>
      </c>
    </row>
    <row r="6919" spans="1:23" x14ac:dyDescent="0.3">
      <c r="A6919" s="256" t="str">
        <f t="shared" si="429"/>
        <v>I0306296-815900K050-00004</v>
      </c>
      <c r="B6919" s="251" t="s">
        <v>17667</v>
      </c>
      <c r="C6919" s="251" t="s">
        <v>9954</v>
      </c>
      <c r="D6919" s="251" t="s">
        <v>9394</v>
      </c>
      <c r="E6919" s="251" t="s">
        <v>15610</v>
      </c>
      <c r="F6919" s="251" t="s">
        <v>10000</v>
      </c>
      <c r="G6919" s="251" t="s">
        <v>767</v>
      </c>
      <c r="H6919" s="251" t="s">
        <v>770</v>
      </c>
      <c r="I6919" s="257" t="str">
        <f t="shared" si="432"/>
        <v>-00004</v>
      </c>
      <c r="J6919" s="251">
        <v>4</v>
      </c>
      <c r="K6919" s="251">
        <v>4</v>
      </c>
      <c r="M6919" s="251" t="s">
        <v>9958</v>
      </c>
      <c r="N6919" s="251" t="s">
        <v>17219</v>
      </c>
      <c r="O6919" s="251">
        <v>4</v>
      </c>
      <c r="Q6919" s="251" t="s">
        <v>17667</v>
      </c>
      <c r="R6919" s="251" t="s">
        <v>9960</v>
      </c>
      <c r="S6919" s="251" t="s">
        <v>766</v>
      </c>
      <c r="T6919" s="251" t="str">
        <f t="shared" si="430"/>
        <v>I0306296815900K050</v>
      </c>
      <c r="W6919" s="251" t="str">
        <f t="shared" si="431"/>
        <v>I030629681590-0K050</v>
      </c>
    </row>
    <row r="6920" spans="1:23" x14ac:dyDescent="0.3">
      <c r="A6920" s="256" t="str">
        <f t="shared" ref="A6920:A6983" si="433">D6920&amp;$A$6&amp;S6920&amp;I6920</f>
        <v>I0306296-815900K260-00002</v>
      </c>
      <c r="B6920" s="251" t="s">
        <v>17668</v>
      </c>
      <c r="C6920" s="251" t="s">
        <v>9954</v>
      </c>
      <c r="D6920" s="251" t="s">
        <v>9394</v>
      </c>
      <c r="E6920" s="251" t="s">
        <v>15610</v>
      </c>
      <c r="F6920" s="251" t="s">
        <v>10002</v>
      </c>
      <c r="G6920" s="251" t="s">
        <v>3388</v>
      </c>
      <c r="H6920" s="251" t="s">
        <v>770</v>
      </c>
      <c r="I6920" s="257" t="str">
        <f t="shared" si="432"/>
        <v>-00002</v>
      </c>
      <c r="J6920" s="251">
        <v>2</v>
      </c>
      <c r="K6920" s="251">
        <v>2</v>
      </c>
      <c r="M6920" s="251" t="s">
        <v>9993</v>
      </c>
      <c r="N6920" s="251" t="s">
        <v>17219</v>
      </c>
      <c r="O6920" s="251">
        <v>2</v>
      </c>
      <c r="Q6920" s="251" t="s">
        <v>17668</v>
      </c>
      <c r="R6920" s="251" t="s">
        <v>9960</v>
      </c>
      <c r="S6920" s="251" t="s">
        <v>3377</v>
      </c>
      <c r="T6920" s="251" t="str">
        <f t="shared" si="430"/>
        <v>I0306296815900K260</v>
      </c>
      <c r="W6920" s="251" t="str">
        <f t="shared" si="431"/>
        <v>I030629681590-0K260</v>
      </c>
    </row>
    <row r="6921" spans="1:23" x14ac:dyDescent="0.3">
      <c r="A6921" s="256" t="str">
        <f t="shared" si="433"/>
        <v>I0306296-81590BZ400-00001</v>
      </c>
      <c r="B6921" s="251" t="s">
        <v>17669</v>
      </c>
      <c r="C6921" s="251" t="s">
        <v>9954</v>
      </c>
      <c r="D6921" s="251" t="s">
        <v>9394</v>
      </c>
      <c r="E6921" s="251" t="s">
        <v>15610</v>
      </c>
      <c r="F6921" s="251" t="s">
        <v>10005</v>
      </c>
      <c r="G6921" s="251" t="s">
        <v>5309</v>
      </c>
      <c r="H6921" s="251" t="s">
        <v>9998</v>
      </c>
      <c r="I6921" s="257" t="str">
        <f t="shared" si="432"/>
        <v>-00001</v>
      </c>
      <c r="J6921" s="251">
        <v>1</v>
      </c>
      <c r="K6921" s="251">
        <v>1</v>
      </c>
      <c r="M6921" s="251" t="s">
        <v>9993</v>
      </c>
      <c r="N6921" s="251" t="s">
        <v>17219</v>
      </c>
      <c r="O6921" s="251">
        <v>1</v>
      </c>
      <c r="Q6921" s="251" t="s">
        <v>17669</v>
      </c>
      <c r="R6921" s="251" t="s">
        <v>9960</v>
      </c>
      <c r="S6921" s="251" t="s">
        <v>8687</v>
      </c>
      <c r="T6921" s="251" t="str">
        <f t="shared" ref="T6921:T6984" si="434">+D6921&amp;S6921</f>
        <v>I030629681590BZ400</v>
      </c>
      <c r="W6921" s="251" t="str">
        <f t="shared" ref="W6921:W6984" si="435">D6921&amp;G6921</f>
        <v>I030629681590-BZ400</v>
      </c>
    </row>
    <row r="6922" spans="1:23" x14ac:dyDescent="0.3">
      <c r="A6922" s="256" t="str">
        <f t="shared" si="433"/>
        <v>I0306296-9008081040-00003</v>
      </c>
      <c r="B6922" s="251" t="s">
        <v>17670</v>
      </c>
      <c r="C6922" s="251" t="s">
        <v>9954</v>
      </c>
      <c r="D6922" s="251" t="s">
        <v>9394</v>
      </c>
      <c r="E6922" s="251" t="s">
        <v>15610</v>
      </c>
      <c r="F6922" s="251" t="s">
        <v>10009</v>
      </c>
      <c r="G6922" s="251" t="s">
        <v>943</v>
      </c>
      <c r="H6922" s="251" t="s">
        <v>3393</v>
      </c>
      <c r="I6922" s="257" t="str">
        <f t="shared" si="432"/>
        <v>-00003</v>
      </c>
      <c r="J6922" s="251">
        <v>3</v>
      </c>
      <c r="K6922" s="251">
        <v>3</v>
      </c>
      <c r="M6922" s="251" t="s">
        <v>10003</v>
      </c>
      <c r="N6922" s="251" t="s">
        <v>17219</v>
      </c>
      <c r="O6922" s="251">
        <v>3</v>
      </c>
      <c r="Q6922" s="251" t="s">
        <v>17670</v>
      </c>
      <c r="R6922" s="251" t="s">
        <v>9960</v>
      </c>
      <c r="S6922" s="251">
        <v>9008081040</v>
      </c>
      <c r="T6922" s="251" t="str">
        <f t="shared" si="434"/>
        <v>I03062969008081040</v>
      </c>
      <c r="W6922" s="251" t="str">
        <f t="shared" si="435"/>
        <v>I030629690080-81040</v>
      </c>
    </row>
    <row r="6923" spans="1:23" x14ac:dyDescent="0.3">
      <c r="A6923" s="256" t="str">
        <f t="shared" si="433"/>
        <v>I0306296-9098113087-00001</v>
      </c>
      <c r="B6923" s="251" t="s">
        <v>17671</v>
      </c>
      <c r="C6923" s="251" t="s">
        <v>9954</v>
      </c>
      <c r="D6923" s="251" t="s">
        <v>9394</v>
      </c>
      <c r="E6923" s="251" t="s">
        <v>15610</v>
      </c>
      <c r="F6923" s="251" t="s">
        <v>10012</v>
      </c>
      <c r="G6923" s="251" t="s">
        <v>939</v>
      </c>
      <c r="H6923" s="251" t="s">
        <v>3393</v>
      </c>
      <c r="I6923" s="257" t="str">
        <f t="shared" si="432"/>
        <v>-00001</v>
      </c>
      <c r="J6923" s="251">
        <v>1</v>
      </c>
      <c r="K6923" s="251">
        <v>1</v>
      </c>
      <c r="M6923" s="251" t="s">
        <v>10003</v>
      </c>
      <c r="N6923" s="251" t="s">
        <v>17219</v>
      </c>
      <c r="O6923" s="251">
        <v>1</v>
      </c>
      <c r="Q6923" s="251" t="s">
        <v>17671</v>
      </c>
      <c r="R6923" s="251" t="s">
        <v>9960</v>
      </c>
      <c r="S6923" s="251">
        <v>9098113087</v>
      </c>
      <c r="T6923" s="251" t="str">
        <f t="shared" si="434"/>
        <v>I03062969098113087</v>
      </c>
      <c r="W6923" s="251" t="str">
        <f t="shared" si="435"/>
        <v>I030629690981-13087</v>
      </c>
    </row>
    <row r="6924" spans="1:23" x14ac:dyDescent="0.3">
      <c r="A6924" s="256" t="str">
        <f t="shared" si="433"/>
        <v>I0306296-9098122003-00013</v>
      </c>
      <c r="B6924" s="251" t="s">
        <v>17672</v>
      </c>
      <c r="C6924" s="251" t="s">
        <v>9954</v>
      </c>
      <c r="D6924" s="251" t="s">
        <v>9394</v>
      </c>
      <c r="E6924" s="251" t="s">
        <v>15610</v>
      </c>
      <c r="F6924" s="251" t="s">
        <v>10188</v>
      </c>
      <c r="G6924" s="251" t="s">
        <v>926</v>
      </c>
      <c r="H6924" s="251" t="s">
        <v>1564</v>
      </c>
      <c r="I6924" s="257" t="str">
        <f t="shared" si="432"/>
        <v>-00013</v>
      </c>
      <c r="J6924" s="251">
        <v>13</v>
      </c>
      <c r="K6924" s="251">
        <v>13</v>
      </c>
      <c r="M6924" s="251" t="s">
        <v>10003</v>
      </c>
      <c r="N6924" s="251" t="s">
        <v>17219</v>
      </c>
      <c r="O6924" s="251">
        <v>13</v>
      </c>
      <c r="Q6924" s="251" t="s">
        <v>17672</v>
      </c>
      <c r="R6924" s="251" t="s">
        <v>9960</v>
      </c>
      <c r="S6924" s="251">
        <v>9098122003</v>
      </c>
      <c r="T6924" s="251" t="str">
        <f t="shared" si="434"/>
        <v>I03062969098122003</v>
      </c>
      <c r="W6924" s="251" t="str">
        <f t="shared" si="435"/>
        <v>I030629690981-22003</v>
      </c>
    </row>
    <row r="6925" spans="1:23" x14ac:dyDescent="0.3">
      <c r="A6925" s="256" t="str">
        <f t="shared" si="433"/>
        <v>I0306296-9913212050-00385</v>
      </c>
      <c r="B6925" s="251" t="s">
        <v>17673</v>
      </c>
      <c r="C6925" s="251" t="s">
        <v>9954</v>
      </c>
      <c r="D6925" s="251" t="s">
        <v>9394</v>
      </c>
      <c r="E6925" s="251" t="s">
        <v>15610</v>
      </c>
      <c r="F6925" s="251" t="s">
        <v>10190</v>
      </c>
      <c r="G6925" s="251" t="s">
        <v>946</v>
      </c>
      <c r="H6925" s="251" t="s">
        <v>10010</v>
      </c>
      <c r="I6925" s="257" t="str">
        <f t="shared" si="432"/>
        <v>-00385</v>
      </c>
      <c r="J6925" s="251">
        <v>385</v>
      </c>
      <c r="K6925" s="251">
        <v>385</v>
      </c>
      <c r="M6925" s="251" t="s">
        <v>10007</v>
      </c>
      <c r="N6925" s="251" t="s">
        <v>17219</v>
      </c>
      <c r="O6925" s="251">
        <v>385</v>
      </c>
      <c r="Q6925" s="251" t="s">
        <v>17673</v>
      </c>
      <c r="R6925" s="251" t="s">
        <v>9960</v>
      </c>
      <c r="S6925" s="251">
        <v>9913212050</v>
      </c>
      <c r="T6925" s="251" t="str">
        <f t="shared" si="434"/>
        <v>I03062969913212050</v>
      </c>
      <c r="W6925" s="251" t="str">
        <f t="shared" si="435"/>
        <v>I030629699132-12050</v>
      </c>
    </row>
    <row r="6926" spans="1:23" x14ac:dyDescent="0.3">
      <c r="A6926" s="256" t="str">
        <f t="shared" si="433"/>
        <v>I0306296-9913221210-00090</v>
      </c>
      <c r="B6926" s="251" t="s">
        <v>17674</v>
      </c>
      <c r="C6926" s="251" t="s">
        <v>9954</v>
      </c>
      <c r="D6926" s="251" t="s">
        <v>9394</v>
      </c>
      <c r="E6926" s="251" t="s">
        <v>15610</v>
      </c>
      <c r="F6926" s="251" t="s">
        <v>10192</v>
      </c>
      <c r="G6926" s="251" t="s">
        <v>916</v>
      </c>
      <c r="H6926" s="251" t="s">
        <v>10013</v>
      </c>
      <c r="I6926" s="257" t="str">
        <f t="shared" si="432"/>
        <v>-00090</v>
      </c>
      <c r="J6926" s="251">
        <v>90</v>
      </c>
      <c r="K6926" s="251">
        <v>90</v>
      </c>
      <c r="M6926" s="251" t="s">
        <v>10007</v>
      </c>
      <c r="N6926" s="251" t="s">
        <v>17219</v>
      </c>
      <c r="O6926" s="251">
        <v>90</v>
      </c>
      <c r="Q6926" s="251" t="s">
        <v>17674</v>
      </c>
      <c r="R6926" s="251" t="s">
        <v>9960</v>
      </c>
      <c r="S6926" s="251">
        <v>9913221210</v>
      </c>
      <c r="T6926" s="251" t="str">
        <f t="shared" si="434"/>
        <v>I03062969913221210</v>
      </c>
      <c r="W6926" s="251" t="str">
        <f t="shared" si="435"/>
        <v>I030629699132-21210</v>
      </c>
    </row>
    <row r="6927" spans="1:23" x14ac:dyDescent="0.3">
      <c r="A6927" s="256" t="str">
        <f t="shared" si="433"/>
        <v>I0306297-676650K020-00001</v>
      </c>
      <c r="B6927" s="251" t="s">
        <v>17675</v>
      </c>
      <c r="C6927" s="251" t="s">
        <v>9954</v>
      </c>
      <c r="D6927" s="251" t="s">
        <v>9411</v>
      </c>
      <c r="E6927" s="251" t="s">
        <v>15610</v>
      </c>
      <c r="F6927" s="251" t="s">
        <v>9957</v>
      </c>
      <c r="G6927" s="251" t="s">
        <v>891</v>
      </c>
      <c r="H6927" s="251" t="s">
        <v>15511</v>
      </c>
      <c r="I6927" s="257" t="str">
        <f t="shared" si="432"/>
        <v>-00001</v>
      </c>
      <c r="J6927" s="251">
        <v>1</v>
      </c>
      <c r="K6927" s="251">
        <v>1</v>
      </c>
      <c r="M6927" s="251" t="s">
        <v>10007</v>
      </c>
      <c r="N6927" s="251" t="s">
        <v>17394</v>
      </c>
      <c r="O6927" s="251">
        <v>1</v>
      </c>
      <c r="Q6927" s="251" t="s">
        <v>17675</v>
      </c>
      <c r="R6927" s="251" t="s">
        <v>10017</v>
      </c>
      <c r="S6927" s="251" t="s">
        <v>890</v>
      </c>
      <c r="T6927" s="251" t="str">
        <f t="shared" si="434"/>
        <v>I0306297676650K020</v>
      </c>
      <c r="W6927" s="251" t="str">
        <f t="shared" si="435"/>
        <v>I030629767665-0K020</v>
      </c>
    </row>
    <row r="6928" spans="1:23" x14ac:dyDescent="0.3">
      <c r="A6928" s="256" t="str">
        <f t="shared" si="433"/>
        <v>I0306297-811300K591-00001</v>
      </c>
      <c r="B6928" s="251" t="s">
        <v>17676</v>
      </c>
      <c r="C6928" s="251" t="s">
        <v>9954</v>
      </c>
      <c r="D6928" s="251" t="s">
        <v>9411</v>
      </c>
      <c r="E6928" s="251" t="s">
        <v>15610</v>
      </c>
      <c r="F6928" s="251" t="s">
        <v>9962</v>
      </c>
      <c r="G6928" s="251" t="s">
        <v>408</v>
      </c>
      <c r="H6928" s="251" t="s">
        <v>5101</v>
      </c>
      <c r="I6928" s="257" t="str">
        <f t="shared" si="432"/>
        <v>-00001</v>
      </c>
      <c r="J6928" s="251">
        <v>1</v>
      </c>
      <c r="K6928" s="251">
        <v>1</v>
      </c>
      <c r="M6928" s="251" t="s">
        <v>9958</v>
      </c>
      <c r="N6928" s="251" t="s">
        <v>17394</v>
      </c>
      <c r="O6928" s="251">
        <v>1</v>
      </c>
      <c r="Q6928" s="251" t="s">
        <v>17676</v>
      </c>
      <c r="R6928" s="251" t="s">
        <v>10017</v>
      </c>
      <c r="S6928" s="251" t="s">
        <v>407</v>
      </c>
      <c r="T6928" s="251" t="str">
        <f t="shared" si="434"/>
        <v>I0306297811300K591</v>
      </c>
      <c r="W6928" s="251" t="str">
        <f t="shared" si="435"/>
        <v>I030629781130-0K591</v>
      </c>
    </row>
    <row r="6929" spans="1:23" x14ac:dyDescent="0.3">
      <c r="A6929" s="256" t="str">
        <f t="shared" si="433"/>
        <v>I0306297-811500KF31-00002</v>
      </c>
      <c r="B6929" s="251" t="s">
        <v>9410</v>
      </c>
      <c r="C6929" s="251" t="s">
        <v>9954</v>
      </c>
      <c r="D6929" s="251" t="s">
        <v>9411</v>
      </c>
      <c r="E6929" s="251" t="s">
        <v>15610</v>
      </c>
      <c r="F6929" s="251" t="s">
        <v>9964</v>
      </c>
      <c r="G6929" s="251" t="s">
        <v>527</v>
      </c>
      <c r="H6929" s="251" t="s">
        <v>3429</v>
      </c>
      <c r="I6929" s="257" t="str">
        <f t="shared" si="432"/>
        <v>-00002</v>
      </c>
      <c r="J6929" s="251">
        <v>2</v>
      </c>
      <c r="K6929" s="251">
        <v>2</v>
      </c>
      <c r="M6929" s="251" t="s">
        <v>9958</v>
      </c>
      <c r="N6929" s="251" t="s">
        <v>17394</v>
      </c>
      <c r="O6929" s="251">
        <v>2</v>
      </c>
      <c r="Q6929" s="251" t="s">
        <v>9410</v>
      </c>
      <c r="R6929" s="251" t="s">
        <v>10017</v>
      </c>
      <c r="S6929" s="251" t="s">
        <v>526</v>
      </c>
      <c r="T6929" s="251" t="str">
        <f t="shared" si="434"/>
        <v>I0306297811500KF31</v>
      </c>
      <c r="W6929" s="251" t="str">
        <f t="shared" si="435"/>
        <v>I030629781150-0KF31</v>
      </c>
    </row>
    <row r="6930" spans="1:23" x14ac:dyDescent="0.3">
      <c r="A6930" s="256" t="str">
        <f t="shared" si="433"/>
        <v>I0306298-811300K530-00001</v>
      </c>
      <c r="B6930" s="251" t="s">
        <v>17677</v>
      </c>
      <c r="C6930" s="251" t="s">
        <v>9954</v>
      </c>
      <c r="D6930" s="251" t="s">
        <v>9491</v>
      </c>
      <c r="E6930" s="251" t="s">
        <v>15610</v>
      </c>
      <c r="F6930" s="251" t="s">
        <v>9957</v>
      </c>
      <c r="G6930" s="251" t="s">
        <v>294</v>
      </c>
      <c r="H6930" s="251" t="s">
        <v>5101</v>
      </c>
      <c r="I6930" s="257" t="str">
        <f t="shared" si="432"/>
        <v>-00001</v>
      </c>
      <c r="J6930" s="251">
        <v>1</v>
      </c>
      <c r="K6930" s="251">
        <v>1</v>
      </c>
      <c r="M6930" s="251" t="s">
        <v>9958</v>
      </c>
      <c r="N6930" s="251" t="s">
        <v>16219</v>
      </c>
      <c r="O6930" s="251">
        <v>1</v>
      </c>
      <c r="Q6930" s="251" t="s">
        <v>17677</v>
      </c>
      <c r="R6930" s="251" t="s">
        <v>10028</v>
      </c>
      <c r="S6930" s="251" t="s">
        <v>293</v>
      </c>
      <c r="T6930" s="251" t="str">
        <f t="shared" si="434"/>
        <v>I0306298811300K530</v>
      </c>
      <c r="W6930" s="251" t="str">
        <f t="shared" si="435"/>
        <v>I030629881130-0K530</v>
      </c>
    </row>
    <row r="6931" spans="1:23" x14ac:dyDescent="0.3">
      <c r="A6931" s="256" t="str">
        <f t="shared" si="433"/>
        <v>I0306298-815500D400-00002</v>
      </c>
      <c r="B6931" s="251" t="s">
        <v>17678</v>
      </c>
      <c r="C6931" s="251" t="s">
        <v>9954</v>
      </c>
      <c r="D6931" s="251" t="s">
        <v>9491</v>
      </c>
      <c r="E6931" s="251" t="s">
        <v>15610</v>
      </c>
      <c r="F6931" s="251" t="s">
        <v>9962</v>
      </c>
      <c r="G6931" s="251" t="s">
        <v>682</v>
      </c>
      <c r="H6931" s="251" t="s">
        <v>5202</v>
      </c>
      <c r="I6931" s="257" t="str">
        <f t="shared" si="432"/>
        <v>-00002</v>
      </c>
      <c r="J6931" s="251">
        <v>2</v>
      </c>
      <c r="K6931" s="251">
        <v>2</v>
      </c>
      <c r="M6931" s="251" t="s">
        <v>9958</v>
      </c>
      <c r="N6931" s="251" t="s">
        <v>16219</v>
      </c>
      <c r="O6931" s="251">
        <v>2</v>
      </c>
      <c r="Q6931" s="251" t="s">
        <v>17678</v>
      </c>
      <c r="R6931" s="251" t="s">
        <v>10028</v>
      </c>
      <c r="S6931" s="251" t="s">
        <v>681</v>
      </c>
      <c r="T6931" s="251" t="str">
        <f t="shared" si="434"/>
        <v>I0306298815500D400</v>
      </c>
      <c r="W6931" s="251" t="str">
        <f t="shared" si="435"/>
        <v>I030629881550-0D400</v>
      </c>
    </row>
    <row r="6932" spans="1:23" x14ac:dyDescent="0.3">
      <c r="A6932" s="256" t="str">
        <f t="shared" si="433"/>
        <v>I0306298-815600D400-00002</v>
      </c>
      <c r="B6932" s="251" t="s">
        <v>17679</v>
      </c>
      <c r="C6932" s="251" t="s">
        <v>9954</v>
      </c>
      <c r="D6932" s="251" t="s">
        <v>9491</v>
      </c>
      <c r="E6932" s="251" t="s">
        <v>15610</v>
      </c>
      <c r="F6932" s="251" t="s">
        <v>9964</v>
      </c>
      <c r="G6932" s="251" t="s">
        <v>697</v>
      </c>
      <c r="H6932" s="251" t="s">
        <v>5204</v>
      </c>
      <c r="I6932" s="257" t="str">
        <f t="shared" si="432"/>
        <v>-00002</v>
      </c>
      <c r="J6932" s="251">
        <v>2</v>
      </c>
      <c r="K6932" s="251">
        <v>2</v>
      </c>
      <c r="M6932" s="251" t="s">
        <v>9958</v>
      </c>
      <c r="N6932" s="251" t="s">
        <v>16219</v>
      </c>
      <c r="O6932" s="251">
        <v>2</v>
      </c>
      <c r="Q6932" s="251" t="s">
        <v>17679</v>
      </c>
      <c r="R6932" s="251" t="s">
        <v>10028</v>
      </c>
      <c r="S6932" s="251" t="s">
        <v>696</v>
      </c>
      <c r="T6932" s="251" t="str">
        <f t="shared" si="434"/>
        <v>I0306298815600D400</v>
      </c>
      <c r="W6932" s="251" t="str">
        <f t="shared" si="435"/>
        <v>I030629881560-0D400</v>
      </c>
    </row>
    <row r="6933" spans="1:23" x14ac:dyDescent="0.3">
      <c r="A6933" s="256" t="str">
        <f t="shared" si="433"/>
        <v>I0306298-815610D570-00005</v>
      </c>
      <c r="B6933" s="251" t="s">
        <v>9490</v>
      </c>
      <c r="C6933" s="251" t="s">
        <v>9954</v>
      </c>
      <c r="D6933" s="251" t="s">
        <v>9491</v>
      </c>
      <c r="E6933" s="251" t="s">
        <v>15610</v>
      </c>
      <c r="F6933" s="251" t="s">
        <v>9966</v>
      </c>
      <c r="G6933" s="251" t="s">
        <v>723</v>
      </c>
      <c r="H6933" s="251" t="s">
        <v>3443</v>
      </c>
      <c r="I6933" s="257" t="str">
        <f t="shared" si="432"/>
        <v>-00005</v>
      </c>
      <c r="J6933" s="251">
        <v>5</v>
      </c>
      <c r="K6933" s="251">
        <v>5</v>
      </c>
      <c r="M6933" s="251" t="s">
        <v>9958</v>
      </c>
      <c r="N6933" s="251" t="s">
        <v>16219</v>
      </c>
      <c r="O6933" s="251">
        <v>5</v>
      </c>
      <c r="Q6933" s="251" t="s">
        <v>9490</v>
      </c>
      <c r="R6933" s="251" t="s">
        <v>10028</v>
      </c>
      <c r="S6933" s="251" t="s">
        <v>722</v>
      </c>
      <c r="T6933" s="251" t="str">
        <f t="shared" si="434"/>
        <v>I0306298815610D570</v>
      </c>
      <c r="W6933" s="251" t="str">
        <f t="shared" si="435"/>
        <v>I030629881561-0D570</v>
      </c>
    </row>
    <row r="6934" spans="1:23" x14ac:dyDescent="0.3">
      <c r="A6934" s="256" t="str">
        <f t="shared" si="433"/>
        <v>I0306299-811100K580-00001</v>
      </c>
      <c r="B6934" s="251" t="s">
        <v>17680</v>
      </c>
      <c r="C6934" s="251" t="s">
        <v>9954</v>
      </c>
      <c r="D6934" s="251" t="s">
        <v>17681</v>
      </c>
      <c r="E6934" s="251" t="s">
        <v>15610</v>
      </c>
      <c r="F6934" s="251" t="s">
        <v>9957</v>
      </c>
      <c r="G6934" s="251" t="s">
        <v>429</v>
      </c>
      <c r="H6934" s="251" t="s">
        <v>3422</v>
      </c>
      <c r="I6934" s="257" t="str">
        <f t="shared" si="432"/>
        <v>-00001</v>
      </c>
      <c r="J6934" s="251">
        <v>1</v>
      </c>
      <c r="K6934" s="251">
        <v>1</v>
      </c>
      <c r="M6934" s="251" t="s">
        <v>9958</v>
      </c>
      <c r="N6934" s="251" t="s">
        <v>17219</v>
      </c>
      <c r="O6934" s="251">
        <v>1</v>
      </c>
      <c r="Q6934" s="251" t="s">
        <v>17680</v>
      </c>
      <c r="R6934" s="251" t="s">
        <v>9960</v>
      </c>
      <c r="S6934" s="251" t="s">
        <v>428</v>
      </c>
      <c r="T6934" s="251" t="str">
        <f t="shared" si="434"/>
        <v>I0306299811100K580</v>
      </c>
      <c r="W6934" s="251" t="str">
        <f t="shared" si="435"/>
        <v>I030629981110-0K580</v>
      </c>
    </row>
    <row r="6935" spans="1:23" x14ac:dyDescent="0.3">
      <c r="A6935" s="256" t="str">
        <f t="shared" si="433"/>
        <v>I0306299-811300K520-00003</v>
      </c>
      <c r="B6935" s="251" t="s">
        <v>17682</v>
      </c>
      <c r="C6935" s="251" t="s">
        <v>9954</v>
      </c>
      <c r="D6935" s="251" t="s">
        <v>17681</v>
      </c>
      <c r="E6935" s="251" t="s">
        <v>15610</v>
      </c>
      <c r="F6935" s="251" t="s">
        <v>9962</v>
      </c>
      <c r="G6935" s="251" t="s">
        <v>277</v>
      </c>
      <c r="H6935" s="251" t="s">
        <v>5101</v>
      </c>
      <c r="I6935" s="257" t="str">
        <f t="shared" si="432"/>
        <v>-00003</v>
      </c>
      <c r="J6935" s="251">
        <v>3</v>
      </c>
      <c r="K6935" s="251">
        <v>3</v>
      </c>
      <c r="M6935" s="251" t="s">
        <v>9958</v>
      </c>
      <c r="N6935" s="251" t="s">
        <v>17219</v>
      </c>
      <c r="O6935" s="251">
        <v>3</v>
      </c>
      <c r="Q6935" s="251" t="s">
        <v>17682</v>
      </c>
      <c r="R6935" s="251" t="s">
        <v>9960</v>
      </c>
      <c r="S6935" s="251" t="s">
        <v>276</v>
      </c>
      <c r="T6935" s="251" t="str">
        <f t="shared" si="434"/>
        <v>I0306299811300K520</v>
      </c>
      <c r="W6935" s="251" t="str">
        <f t="shared" si="435"/>
        <v>I030629981130-0K520</v>
      </c>
    </row>
    <row r="6936" spans="1:23" x14ac:dyDescent="0.3">
      <c r="A6936" s="256" t="str">
        <f t="shared" si="433"/>
        <v>I0306299-811300K580-00007</v>
      </c>
      <c r="B6936" s="251" t="s">
        <v>17683</v>
      </c>
      <c r="C6936" s="251" t="s">
        <v>9954</v>
      </c>
      <c r="D6936" s="251" t="s">
        <v>17681</v>
      </c>
      <c r="E6936" s="251" t="s">
        <v>15610</v>
      </c>
      <c r="F6936" s="251" t="s">
        <v>9964</v>
      </c>
      <c r="G6936" s="251" t="s">
        <v>434</v>
      </c>
      <c r="H6936" s="251" t="s">
        <v>5101</v>
      </c>
      <c r="I6936" s="257" t="str">
        <f t="shared" si="432"/>
        <v>-00007</v>
      </c>
      <c r="J6936" s="251">
        <v>7</v>
      </c>
      <c r="K6936" s="251">
        <v>7</v>
      </c>
      <c r="M6936" s="251" t="s">
        <v>9958</v>
      </c>
      <c r="N6936" s="251" t="s">
        <v>17219</v>
      </c>
      <c r="O6936" s="251">
        <v>7</v>
      </c>
      <c r="Q6936" s="251" t="s">
        <v>17683</v>
      </c>
      <c r="R6936" s="251" t="s">
        <v>9960</v>
      </c>
      <c r="S6936" s="251" t="s">
        <v>433</v>
      </c>
      <c r="T6936" s="251" t="str">
        <f t="shared" si="434"/>
        <v>I0306299811300K580</v>
      </c>
      <c r="W6936" s="251" t="str">
        <f t="shared" si="435"/>
        <v>I030629981130-0K580</v>
      </c>
    </row>
    <row r="6937" spans="1:23" x14ac:dyDescent="0.3">
      <c r="A6937" s="256" t="str">
        <f t="shared" si="433"/>
        <v>I0306299-811500K580-00005</v>
      </c>
      <c r="B6937" s="251" t="s">
        <v>17684</v>
      </c>
      <c r="C6937" s="251" t="s">
        <v>9954</v>
      </c>
      <c r="D6937" s="251" t="s">
        <v>17681</v>
      </c>
      <c r="E6937" s="251" t="s">
        <v>15610</v>
      </c>
      <c r="F6937" s="251" t="s">
        <v>9966</v>
      </c>
      <c r="G6937" s="251" t="s">
        <v>437</v>
      </c>
      <c r="H6937" s="251" t="s">
        <v>3429</v>
      </c>
      <c r="I6937" s="257" t="str">
        <f t="shared" si="432"/>
        <v>-00005</v>
      </c>
      <c r="J6937" s="251">
        <v>5</v>
      </c>
      <c r="K6937" s="251">
        <v>5</v>
      </c>
      <c r="M6937" s="251" t="s">
        <v>9958</v>
      </c>
      <c r="N6937" s="251" t="s">
        <v>17219</v>
      </c>
      <c r="O6937" s="251">
        <v>5</v>
      </c>
      <c r="Q6937" s="251" t="s">
        <v>17684</v>
      </c>
      <c r="R6937" s="251" t="s">
        <v>9960</v>
      </c>
      <c r="S6937" s="251" t="s">
        <v>436</v>
      </c>
      <c r="T6937" s="251" t="str">
        <f t="shared" si="434"/>
        <v>I0306299811500K580</v>
      </c>
      <c r="W6937" s="251" t="str">
        <f t="shared" si="435"/>
        <v>I030629981150-0K580</v>
      </c>
    </row>
    <row r="6938" spans="1:23" x14ac:dyDescent="0.3">
      <c r="A6938" s="256" t="str">
        <f t="shared" si="433"/>
        <v>I0306299-811700K580-00007</v>
      </c>
      <c r="B6938" s="251" t="s">
        <v>17685</v>
      </c>
      <c r="C6938" s="251" t="s">
        <v>9954</v>
      </c>
      <c r="D6938" s="251" t="s">
        <v>17681</v>
      </c>
      <c r="E6938" s="251" t="s">
        <v>15610</v>
      </c>
      <c r="F6938" s="251" t="s">
        <v>9968</v>
      </c>
      <c r="G6938" s="251" t="s">
        <v>442</v>
      </c>
      <c r="H6938" s="251" t="s">
        <v>5102</v>
      </c>
      <c r="I6938" s="257" t="str">
        <f t="shared" si="432"/>
        <v>-00007</v>
      </c>
      <c r="J6938" s="251">
        <v>7</v>
      </c>
      <c r="K6938" s="251">
        <v>7</v>
      </c>
      <c r="M6938" s="251" t="s">
        <v>9958</v>
      </c>
      <c r="N6938" s="251" t="s">
        <v>17219</v>
      </c>
      <c r="O6938" s="251">
        <v>7</v>
      </c>
      <c r="Q6938" s="251" t="s">
        <v>17685</v>
      </c>
      <c r="R6938" s="251" t="s">
        <v>9960</v>
      </c>
      <c r="S6938" s="251" t="s">
        <v>441</v>
      </c>
      <c r="T6938" s="251" t="str">
        <f t="shared" si="434"/>
        <v>I0306299811700K580</v>
      </c>
      <c r="W6938" s="251" t="str">
        <f t="shared" si="435"/>
        <v>I030629981170-0K580</v>
      </c>
    </row>
    <row r="6939" spans="1:23" x14ac:dyDescent="0.3">
      <c r="A6939" s="256" t="str">
        <f t="shared" si="433"/>
        <v>I0306299-815500K210-00002</v>
      </c>
      <c r="B6939" s="251" t="s">
        <v>17686</v>
      </c>
      <c r="C6939" s="251" t="s">
        <v>9954</v>
      </c>
      <c r="D6939" s="251" t="s">
        <v>17681</v>
      </c>
      <c r="E6939" s="251" t="s">
        <v>15610</v>
      </c>
      <c r="F6939" s="251" t="s">
        <v>9970</v>
      </c>
      <c r="G6939" s="251" t="s">
        <v>654</v>
      </c>
      <c r="H6939" s="251" t="s">
        <v>5202</v>
      </c>
      <c r="I6939" s="257" t="str">
        <f t="shared" si="432"/>
        <v>-00002</v>
      </c>
      <c r="J6939" s="251">
        <v>2</v>
      </c>
      <c r="K6939" s="251">
        <v>2</v>
      </c>
      <c r="M6939" s="251" t="s">
        <v>9958</v>
      </c>
      <c r="N6939" s="251" t="s">
        <v>17219</v>
      </c>
      <c r="O6939" s="251">
        <v>2</v>
      </c>
      <c r="Q6939" s="251" t="s">
        <v>17686</v>
      </c>
      <c r="R6939" s="251" t="s">
        <v>9960</v>
      </c>
      <c r="S6939" s="251" t="s">
        <v>653</v>
      </c>
      <c r="T6939" s="251" t="str">
        <f t="shared" si="434"/>
        <v>I0306299815500K210</v>
      </c>
      <c r="W6939" s="251" t="str">
        <f t="shared" si="435"/>
        <v>I030629981550-0K210</v>
      </c>
    </row>
    <row r="6940" spans="1:23" x14ac:dyDescent="0.3">
      <c r="A6940" s="256" t="str">
        <f t="shared" si="433"/>
        <v>I0306299-815600K210-00002</v>
      </c>
      <c r="B6940" s="251" t="s">
        <v>17687</v>
      </c>
      <c r="C6940" s="251" t="s">
        <v>9954</v>
      </c>
      <c r="D6940" s="251" t="s">
        <v>17681</v>
      </c>
      <c r="E6940" s="251" t="s">
        <v>15610</v>
      </c>
      <c r="F6940" s="251" t="s">
        <v>9972</v>
      </c>
      <c r="G6940" s="251" t="s">
        <v>670</v>
      </c>
      <c r="H6940" s="251" t="s">
        <v>5204</v>
      </c>
      <c r="I6940" s="257" t="str">
        <f t="shared" si="432"/>
        <v>-00002</v>
      </c>
      <c r="J6940" s="251">
        <v>2</v>
      </c>
      <c r="K6940" s="251">
        <v>2</v>
      </c>
      <c r="M6940" s="251" t="s">
        <v>9958</v>
      </c>
      <c r="N6940" s="251" t="s">
        <v>17219</v>
      </c>
      <c r="O6940" s="251">
        <v>2</v>
      </c>
      <c r="Q6940" s="251" t="s">
        <v>17687</v>
      </c>
      <c r="R6940" s="251" t="s">
        <v>9960</v>
      </c>
      <c r="S6940" s="251" t="s">
        <v>13</v>
      </c>
      <c r="T6940" s="251" t="str">
        <f t="shared" si="434"/>
        <v>I0306299815600K210</v>
      </c>
      <c r="W6940" s="251" t="str">
        <f t="shared" si="435"/>
        <v>I030629981560-0K210</v>
      </c>
    </row>
    <row r="6941" spans="1:23" x14ac:dyDescent="0.3">
      <c r="A6941" s="256" t="str">
        <f t="shared" si="433"/>
        <v>I0404657-811050K130-00002</v>
      </c>
      <c r="B6941" s="251" t="s">
        <v>17688</v>
      </c>
      <c r="C6941" s="251" t="s">
        <v>10031</v>
      </c>
      <c r="D6941" s="251" t="s">
        <v>9415</v>
      </c>
      <c r="E6941" s="251" t="s">
        <v>15610</v>
      </c>
      <c r="F6941" s="251" t="s">
        <v>9957</v>
      </c>
      <c r="G6941" s="251" t="s">
        <v>187</v>
      </c>
      <c r="H6941" s="251" t="s">
        <v>5053</v>
      </c>
      <c r="I6941" s="257" t="str">
        <f t="shared" si="432"/>
        <v>-00002</v>
      </c>
      <c r="J6941" s="251">
        <v>2</v>
      </c>
      <c r="K6941" s="251">
        <v>2</v>
      </c>
      <c r="M6941" s="251" t="s">
        <v>9958</v>
      </c>
      <c r="N6941" s="251" t="s">
        <v>17394</v>
      </c>
      <c r="O6941" s="251">
        <v>2</v>
      </c>
      <c r="Q6941" s="251" t="s">
        <v>17688</v>
      </c>
      <c r="R6941" s="251" t="s">
        <v>10017</v>
      </c>
      <c r="S6941" s="251" t="s">
        <v>186</v>
      </c>
      <c r="T6941" s="251" t="str">
        <f t="shared" si="434"/>
        <v>I0404657811050K130</v>
      </c>
      <c r="W6941" s="251" t="str">
        <f t="shared" si="435"/>
        <v>I040465781105-0K130</v>
      </c>
    </row>
    <row r="6942" spans="1:23" x14ac:dyDescent="0.3">
      <c r="A6942" s="256" t="str">
        <f t="shared" si="433"/>
        <v>I0404657-811300KC31-00002</v>
      </c>
      <c r="B6942" s="251" t="s">
        <v>17689</v>
      </c>
      <c r="C6942" s="251" t="s">
        <v>10031</v>
      </c>
      <c r="D6942" s="251" t="s">
        <v>9415</v>
      </c>
      <c r="E6942" s="251" t="s">
        <v>15610</v>
      </c>
      <c r="F6942" s="251" t="s">
        <v>9962</v>
      </c>
      <c r="G6942" s="251" t="s">
        <v>470</v>
      </c>
      <c r="H6942" s="251" t="s">
        <v>5101</v>
      </c>
      <c r="I6942" s="257" t="str">
        <f t="shared" si="432"/>
        <v>-00002</v>
      </c>
      <c r="J6942" s="251">
        <v>2</v>
      </c>
      <c r="K6942" s="251">
        <v>2</v>
      </c>
      <c r="M6942" s="251" t="s">
        <v>9958</v>
      </c>
      <c r="N6942" s="251" t="s">
        <v>17394</v>
      </c>
      <c r="O6942" s="251">
        <v>2</v>
      </c>
      <c r="Q6942" s="251" t="s">
        <v>17689</v>
      </c>
      <c r="R6942" s="251" t="s">
        <v>10017</v>
      </c>
      <c r="S6942" s="251" t="s">
        <v>469</v>
      </c>
      <c r="T6942" s="251" t="str">
        <f t="shared" si="434"/>
        <v>I0404657811300KC31</v>
      </c>
      <c r="W6942" s="251" t="str">
        <f t="shared" si="435"/>
        <v>I040465781130-0KC31</v>
      </c>
    </row>
    <row r="6943" spans="1:23" x14ac:dyDescent="0.3">
      <c r="A6943" s="256" t="str">
        <f t="shared" si="433"/>
        <v>I0404657-811300KG61-00001</v>
      </c>
      <c r="B6943" s="251" t="s">
        <v>17690</v>
      </c>
      <c r="C6943" s="251" t="s">
        <v>10031</v>
      </c>
      <c r="D6943" s="251" t="s">
        <v>9415</v>
      </c>
      <c r="E6943" s="251" t="s">
        <v>15610</v>
      </c>
      <c r="F6943" s="251" t="s">
        <v>9964</v>
      </c>
      <c r="G6943" s="251" t="s">
        <v>580</v>
      </c>
      <c r="H6943" s="251" t="s">
        <v>5101</v>
      </c>
      <c r="I6943" s="257" t="str">
        <f t="shared" si="432"/>
        <v>-00001</v>
      </c>
      <c r="J6943" s="251">
        <v>1</v>
      </c>
      <c r="K6943" s="251">
        <v>1</v>
      </c>
      <c r="M6943" s="251" t="s">
        <v>9958</v>
      </c>
      <c r="N6943" s="251" t="s">
        <v>17394</v>
      </c>
      <c r="O6943" s="251">
        <v>1</v>
      </c>
      <c r="Q6943" s="251" t="s">
        <v>17690</v>
      </c>
      <c r="R6943" s="251" t="s">
        <v>10017</v>
      </c>
      <c r="S6943" s="251" t="s">
        <v>579</v>
      </c>
      <c r="T6943" s="251" t="str">
        <f t="shared" si="434"/>
        <v>I0404657811300KG61</v>
      </c>
      <c r="W6943" s="251" t="str">
        <f t="shared" si="435"/>
        <v>I040465781130-0KG61</v>
      </c>
    </row>
    <row r="6944" spans="1:23" x14ac:dyDescent="0.3">
      <c r="A6944" s="256" t="str">
        <f t="shared" si="433"/>
        <v>I0404657-811700KF31-00002</v>
      </c>
      <c r="B6944" s="251" t="s">
        <v>9414</v>
      </c>
      <c r="C6944" s="251" t="s">
        <v>10031</v>
      </c>
      <c r="D6944" s="251" t="s">
        <v>9415</v>
      </c>
      <c r="E6944" s="251" t="s">
        <v>15610</v>
      </c>
      <c r="F6944" s="251" t="s">
        <v>9966</v>
      </c>
      <c r="G6944" s="251" t="s">
        <v>533</v>
      </c>
      <c r="H6944" s="251" t="s">
        <v>5102</v>
      </c>
      <c r="I6944" s="257" t="str">
        <f t="shared" si="432"/>
        <v>-00002</v>
      </c>
      <c r="J6944" s="251">
        <v>2</v>
      </c>
      <c r="K6944" s="251">
        <v>2</v>
      </c>
      <c r="M6944" s="251" t="s">
        <v>9958</v>
      </c>
      <c r="N6944" s="251" t="s">
        <v>17394</v>
      </c>
      <c r="O6944" s="251">
        <v>2</v>
      </c>
      <c r="Q6944" s="251" t="s">
        <v>9414</v>
      </c>
      <c r="R6944" s="251" t="s">
        <v>10017</v>
      </c>
      <c r="S6944" s="251" t="s">
        <v>532</v>
      </c>
      <c r="T6944" s="251" t="str">
        <f t="shared" si="434"/>
        <v>I0404657811700KF31</v>
      </c>
      <c r="W6944" s="251" t="str">
        <f t="shared" si="435"/>
        <v>I040465781170-0KF31</v>
      </c>
    </row>
    <row r="6945" spans="1:23" x14ac:dyDescent="0.3">
      <c r="A6945" s="256" t="str">
        <f t="shared" si="433"/>
        <v>I0404657-811700KG61-00002</v>
      </c>
      <c r="B6945" s="251" t="s">
        <v>17691</v>
      </c>
      <c r="C6945" s="251" t="s">
        <v>10031</v>
      </c>
      <c r="D6945" s="251" t="s">
        <v>9415</v>
      </c>
      <c r="E6945" s="251" t="s">
        <v>15610</v>
      </c>
      <c r="F6945" s="251" t="s">
        <v>9968</v>
      </c>
      <c r="G6945" s="251" t="s">
        <v>586</v>
      </c>
      <c r="H6945" s="251" t="s">
        <v>5102</v>
      </c>
      <c r="I6945" s="257" t="str">
        <f t="shared" si="432"/>
        <v>-00002</v>
      </c>
      <c r="J6945" s="251">
        <v>2</v>
      </c>
      <c r="K6945" s="251">
        <v>2</v>
      </c>
      <c r="M6945" s="251" t="s">
        <v>9958</v>
      </c>
      <c r="N6945" s="251" t="s">
        <v>17394</v>
      </c>
      <c r="O6945" s="251">
        <v>2</v>
      </c>
      <c r="Q6945" s="251" t="s">
        <v>17691</v>
      </c>
      <c r="R6945" s="251" t="s">
        <v>10017</v>
      </c>
      <c r="S6945" s="251" t="s">
        <v>585</v>
      </c>
      <c r="T6945" s="251" t="str">
        <f t="shared" si="434"/>
        <v>I0404657811700KG61</v>
      </c>
      <c r="W6945" s="251" t="str">
        <f t="shared" si="435"/>
        <v>I040465781170-0KG61</v>
      </c>
    </row>
    <row r="6946" spans="1:23" x14ac:dyDescent="0.3">
      <c r="A6946" s="256" t="str">
        <f t="shared" si="433"/>
        <v>I0404657-81550BZ850-00004</v>
      </c>
      <c r="B6946" s="251" t="s">
        <v>9418</v>
      </c>
      <c r="C6946" s="251" t="s">
        <v>10031</v>
      </c>
      <c r="D6946" s="251" t="s">
        <v>9415</v>
      </c>
      <c r="E6946" s="251" t="s">
        <v>15610</v>
      </c>
      <c r="F6946" s="251" t="s">
        <v>9970</v>
      </c>
      <c r="G6946" s="251" t="s">
        <v>5298</v>
      </c>
      <c r="H6946" s="251" t="s">
        <v>5202</v>
      </c>
      <c r="I6946" s="257" t="str">
        <f t="shared" si="432"/>
        <v>-00004</v>
      </c>
      <c r="J6946" s="251">
        <v>4</v>
      </c>
      <c r="K6946" s="251">
        <v>4</v>
      </c>
      <c r="M6946" s="251" t="s">
        <v>9958</v>
      </c>
      <c r="N6946" s="251" t="s">
        <v>17394</v>
      </c>
      <c r="O6946" s="251">
        <v>4</v>
      </c>
      <c r="Q6946" s="251" t="s">
        <v>9418</v>
      </c>
      <c r="R6946" s="251" t="s">
        <v>10017</v>
      </c>
      <c r="S6946" s="251" t="s">
        <v>4231</v>
      </c>
      <c r="T6946" s="251" t="str">
        <f t="shared" si="434"/>
        <v>I040465781550BZ850</v>
      </c>
      <c r="W6946" s="251" t="str">
        <f t="shared" si="435"/>
        <v>I040465781550-BZ850</v>
      </c>
    </row>
    <row r="6947" spans="1:23" x14ac:dyDescent="0.3">
      <c r="A6947" s="256" t="str">
        <f t="shared" si="433"/>
        <v>I0404657-815510K080-00002</v>
      </c>
      <c r="B6947" s="251" t="s">
        <v>17692</v>
      </c>
      <c r="C6947" s="251" t="s">
        <v>10031</v>
      </c>
      <c r="D6947" s="251" t="s">
        <v>9415</v>
      </c>
      <c r="E6947" s="251" t="s">
        <v>15610</v>
      </c>
      <c r="F6947" s="251" t="s">
        <v>9972</v>
      </c>
      <c r="G6947" s="251" t="s">
        <v>160</v>
      </c>
      <c r="H6947" s="251" t="s">
        <v>5046</v>
      </c>
      <c r="I6947" s="257" t="str">
        <f t="shared" si="432"/>
        <v>-00002</v>
      </c>
      <c r="J6947" s="251">
        <v>2</v>
      </c>
      <c r="K6947" s="251">
        <v>2</v>
      </c>
      <c r="M6947" s="251" t="s">
        <v>9958</v>
      </c>
      <c r="N6947" s="251" t="s">
        <v>17394</v>
      </c>
      <c r="O6947" s="251">
        <v>2</v>
      </c>
      <c r="Q6947" s="251" t="s">
        <v>17692</v>
      </c>
      <c r="R6947" s="251" t="s">
        <v>10017</v>
      </c>
      <c r="S6947" s="251" t="s">
        <v>159</v>
      </c>
      <c r="T6947" s="251" t="str">
        <f t="shared" si="434"/>
        <v>I0404657815510K080</v>
      </c>
      <c r="W6947" s="251" t="str">
        <f t="shared" si="435"/>
        <v>I040465781551-0K080</v>
      </c>
    </row>
    <row r="6948" spans="1:23" x14ac:dyDescent="0.3">
      <c r="A6948" s="256" t="str">
        <f t="shared" si="433"/>
        <v>I0404657-815510K210-00010</v>
      </c>
      <c r="B6948" s="251" t="s">
        <v>17693</v>
      </c>
      <c r="C6948" s="251" t="s">
        <v>10031</v>
      </c>
      <c r="D6948" s="251" t="s">
        <v>9415</v>
      </c>
      <c r="E6948" s="251" t="s">
        <v>15610</v>
      </c>
      <c r="F6948" s="251" t="s">
        <v>9974</v>
      </c>
      <c r="G6948" s="251" t="s">
        <v>667</v>
      </c>
      <c r="H6948" s="251" t="s">
        <v>3436</v>
      </c>
      <c r="I6948" s="257" t="str">
        <f t="shared" si="432"/>
        <v>-00010</v>
      </c>
      <c r="J6948" s="251">
        <v>10</v>
      </c>
      <c r="K6948" s="251">
        <v>10</v>
      </c>
      <c r="M6948" s="251" t="s">
        <v>9958</v>
      </c>
      <c r="N6948" s="251" t="s">
        <v>17394</v>
      </c>
      <c r="O6948" s="251">
        <v>10</v>
      </c>
      <c r="Q6948" s="251" t="s">
        <v>17693</v>
      </c>
      <c r="R6948" s="251" t="s">
        <v>10017</v>
      </c>
      <c r="S6948" s="251" t="s">
        <v>666</v>
      </c>
      <c r="T6948" s="251" t="str">
        <f t="shared" si="434"/>
        <v>I0404657815510K210</v>
      </c>
      <c r="W6948" s="251" t="str">
        <f t="shared" si="435"/>
        <v>I040465781551-0K210</v>
      </c>
    </row>
    <row r="6949" spans="1:23" x14ac:dyDescent="0.3">
      <c r="A6949" s="256" t="str">
        <f t="shared" si="433"/>
        <v>I0404657-81560BZ850-00001</v>
      </c>
      <c r="B6949" s="251" t="s">
        <v>17694</v>
      </c>
      <c r="C6949" s="251" t="s">
        <v>10031</v>
      </c>
      <c r="D6949" s="251" t="s">
        <v>9415</v>
      </c>
      <c r="E6949" s="251" t="s">
        <v>15610</v>
      </c>
      <c r="F6949" s="251" t="s">
        <v>9976</v>
      </c>
      <c r="G6949" s="251" t="s">
        <v>5302</v>
      </c>
      <c r="H6949" s="251" t="s">
        <v>5204</v>
      </c>
      <c r="I6949" s="257" t="str">
        <f t="shared" si="432"/>
        <v>-00001</v>
      </c>
      <c r="J6949" s="251">
        <v>1</v>
      </c>
      <c r="K6949" s="251">
        <v>1</v>
      </c>
      <c r="M6949" s="251" t="s">
        <v>9958</v>
      </c>
      <c r="N6949" s="251" t="s">
        <v>17394</v>
      </c>
      <c r="O6949" s="251">
        <v>1</v>
      </c>
      <c r="Q6949" s="251" t="s">
        <v>17694</v>
      </c>
      <c r="R6949" s="251" t="s">
        <v>10017</v>
      </c>
      <c r="S6949" s="251" t="s">
        <v>4316</v>
      </c>
      <c r="T6949" s="251" t="str">
        <f t="shared" si="434"/>
        <v>I040465781560BZ850</v>
      </c>
      <c r="W6949" s="251" t="str">
        <f t="shared" si="435"/>
        <v>I040465781560-BZ850</v>
      </c>
    </row>
    <row r="6950" spans="1:23" x14ac:dyDescent="0.3">
      <c r="A6950" s="256" t="str">
        <f t="shared" si="433"/>
        <v>I0404657-815610K210-00005</v>
      </c>
      <c r="B6950" s="251" t="s">
        <v>17695</v>
      </c>
      <c r="C6950" s="251" t="s">
        <v>10031</v>
      </c>
      <c r="D6950" s="251" t="s">
        <v>9415</v>
      </c>
      <c r="E6950" s="251" t="s">
        <v>15610</v>
      </c>
      <c r="F6950" s="251" t="s">
        <v>9978</v>
      </c>
      <c r="G6950" s="251" t="s">
        <v>678</v>
      </c>
      <c r="H6950" s="251" t="s">
        <v>3443</v>
      </c>
      <c r="I6950" s="257" t="str">
        <f t="shared" si="432"/>
        <v>-00005</v>
      </c>
      <c r="J6950" s="251">
        <v>5</v>
      </c>
      <c r="K6950" s="251">
        <v>5</v>
      </c>
      <c r="M6950" s="251" t="s">
        <v>9958</v>
      </c>
      <c r="N6950" s="251" t="s">
        <v>17394</v>
      </c>
      <c r="O6950" s="251">
        <v>5</v>
      </c>
      <c r="Q6950" s="251" t="s">
        <v>17695</v>
      </c>
      <c r="R6950" s="251" t="s">
        <v>10017</v>
      </c>
      <c r="S6950" s="251" t="s">
        <v>677</v>
      </c>
      <c r="T6950" s="251" t="str">
        <f t="shared" si="434"/>
        <v>I0404657815610K210</v>
      </c>
      <c r="W6950" s="251" t="str">
        <f t="shared" si="435"/>
        <v>I040465781561-0K210</v>
      </c>
    </row>
    <row r="6951" spans="1:23" x14ac:dyDescent="0.3">
      <c r="A6951" s="256" t="str">
        <f t="shared" si="433"/>
        <v>I0404658-81110VT040-00003</v>
      </c>
      <c r="B6951" s="251" t="s">
        <v>17696</v>
      </c>
      <c r="C6951" s="251" t="s">
        <v>10031</v>
      </c>
      <c r="D6951" s="251" t="s">
        <v>9495</v>
      </c>
      <c r="E6951" s="251" t="s">
        <v>15610</v>
      </c>
      <c r="F6951" s="251" t="s">
        <v>9957</v>
      </c>
      <c r="G6951" s="251" t="s">
        <v>10047</v>
      </c>
      <c r="H6951" s="251" t="s">
        <v>3422</v>
      </c>
      <c r="I6951" s="257" t="str">
        <f t="shared" si="432"/>
        <v>-00003</v>
      </c>
      <c r="J6951" s="251">
        <v>3</v>
      </c>
      <c r="K6951" s="251">
        <v>3</v>
      </c>
      <c r="M6951" s="251" t="s">
        <v>9958</v>
      </c>
      <c r="N6951" s="251" t="s">
        <v>16219</v>
      </c>
      <c r="O6951" s="251">
        <v>3</v>
      </c>
      <c r="Q6951" s="251" t="s">
        <v>17696</v>
      </c>
      <c r="R6951" s="251" t="s">
        <v>10028</v>
      </c>
      <c r="S6951" s="251" t="s">
        <v>3713</v>
      </c>
      <c r="T6951" s="251" t="str">
        <f t="shared" si="434"/>
        <v>I040465881110VT040</v>
      </c>
      <c r="W6951" s="251" t="str">
        <f t="shared" si="435"/>
        <v>I040465881110-VT040</v>
      </c>
    </row>
    <row r="6952" spans="1:23" x14ac:dyDescent="0.3">
      <c r="A6952" s="256" t="str">
        <f t="shared" si="433"/>
        <v>I0404658-81110VT080-00002</v>
      </c>
      <c r="B6952" s="251" t="s">
        <v>17697</v>
      </c>
      <c r="C6952" s="251" t="s">
        <v>10031</v>
      </c>
      <c r="D6952" s="251" t="s">
        <v>9495</v>
      </c>
      <c r="E6952" s="251" t="s">
        <v>15610</v>
      </c>
      <c r="F6952" s="251" t="s">
        <v>9962</v>
      </c>
      <c r="G6952" s="251" t="s">
        <v>4985</v>
      </c>
      <c r="H6952" s="251" t="s">
        <v>3422</v>
      </c>
      <c r="I6952" s="257" t="str">
        <f t="shared" si="432"/>
        <v>-00002</v>
      </c>
      <c r="J6952" s="251">
        <v>2</v>
      </c>
      <c r="K6952" s="251">
        <v>2</v>
      </c>
      <c r="M6952" s="251" t="s">
        <v>9958</v>
      </c>
      <c r="N6952" s="251" t="s">
        <v>16219</v>
      </c>
      <c r="O6952" s="251">
        <v>2</v>
      </c>
      <c r="Q6952" s="251" t="s">
        <v>17697</v>
      </c>
      <c r="R6952" s="251" t="s">
        <v>10028</v>
      </c>
      <c r="S6952" s="251" t="s">
        <v>3719</v>
      </c>
      <c r="T6952" s="251" t="str">
        <f t="shared" si="434"/>
        <v>I040465881110VT080</v>
      </c>
      <c r="W6952" s="251" t="str">
        <f t="shared" si="435"/>
        <v>I040465881110-VT080</v>
      </c>
    </row>
    <row r="6953" spans="1:23" x14ac:dyDescent="0.3">
      <c r="A6953" s="256" t="str">
        <f t="shared" si="433"/>
        <v>I0404658-81110VT100-00002</v>
      </c>
      <c r="B6953" s="251" t="s">
        <v>17698</v>
      </c>
      <c r="C6953" s="251" t="s">
        <v>10031</v>
      </c>
      <c r="D6953" s="251" t="s">
        <v>9495</v>
      </c>
      <c r="E6953" s="251" t="s">
        <v>15610</v>
      </c>
      <c r="F6953" s="251" t="s">
        <v>9964</v>
      </c>
      <c r="G6953" s="251" t="s">
        <v>10049</v>
      </c>
      <c r="H6953" s="251" t="s">
        <v>3422</v>
      </c>
      <c r="I6953" s="257" t="str">
        <f t="shared" si="432"/>
        <v>-00002</v>
      </c>
      <c r="J6953" s="251">
        <v>2</v>
      </c>
      <c r="K6953" s="251">
        <v>2</v>
      </c>
      <c r="M6953" s="251" t="s">
        <v>9958</v>
      </c>
      <c r="N6953" s="251" t="s">
        <v>16219</v>
      </c>
      <c r="O6953" s="251">
        <v>2</v>
      </c>
      <c r="Q6953" s="251" t="s">
        <v>17698</v>
      </c>
      <c r="R6953" s="251" t="s">
        <v>10028</v>
      </c>
      <c r="S6953" s="251" t="s">
        <v>3723</v>
      </c>
      <c r="T6953" s="251" t="str">
        <f t="shared" si="434"/>
        <v>I040465881110VT100</v>
      </c>
      <c r="W6953" s="251" t="str">
        <f t="shared" si="435"/>
        <v>I040465881110-VT100</v>
      </c>
    </row>
    <row r="6954" spans="1:23" x14ac:dyDescent="0.3">
      <c r="A6954" s="256" t="str">
        <f t="shared" si="433"/>
        <v>I0404658-81150VT040-00003</v>
      </c>
      <c r="B6954" s="251" t="s">
        <v>17699</v>
      </c>
      <c r="C6954" s="251" t="s">
        <v>10031</v>
      </c>
      <c r="D6954" s="251" t="s">
        <v>9495</v>
      </c>
      <c r="E6954" s="251" t="s">
        <v>15610</v>
      </c>
      <c r="F6954" s="251" t="s">
        <v>9966</v>
      </c>
      <c r="G6954" s="251" t="s">
        <v>10051</v>
      </c>
      <c r="H6954" s="251" t="s">
        <v>3429</v>
      </c>
      <c r="I6954" s="257" t="str">
        <f t="shared" si="432"/>
        <v>-00003</v>
      </c>
      <c r="J6954" s="251">
        <v>3</v>
      </c>
      <c r="K6954" s="251">
        <v>3</v>
      </c>
      <c r="M6954" s="251" t="s">
        <v>9958</v>
      </c>
      <c r="N6954" s="251" t="s">
        <v>16219</v>
      </c>
      <c r="O6954" s="251">
        <v>3</v>
      </c>
      <c r="Q6954" s="251" t="s">
        <v>17699</v>
      </c>
      <c r="R6954" s="251" t="s">
        <v>10028</v>
      </c>
      <c r="S6954" s="251" t="s">
        <v>3725</v>
      </c>
      <c r="T6954" s="251" t="str">
        <f t="shared" si="434"/>
        <v>I040465881150VT040</v>
      </c>
      <c r="W6954" s="251" t="str">
        <f t="shared" si="435"/>
        <v>I040465881150-VT040</v>
      </c>
    </row>
    <row r="6955" spans="1:23" x14ac:dyDescent="0.3">
      <c r="A6955" s="256" t="str">
        <f t="shared" si="433"/>
        <v>I0404658-81150VT080-00002</v>
      </c>
      <c r="B6955" s="251" t="s">
        <v>17700</v>
      </c>
      <c r="C6955" s="251" t="s">
        <v>10031</v>
      </c>
      <c r="D6955" s="251" t="s">
        <v>9495</v>
      </c>
      <c r="E6955" s="251" t="s">
        <v>15610</v>
      </c>
      <c r="F6955" s="251" t="s">
        <v>9968</v>
      </c>
      <c r="G6955" s="251" t="s">
        <v>10242</v>
      </c>
      <c r="H6955" s="251" t="s">
        <v>3429</v>
      </c>
      <c r="I6955" s="257" t="str">
        <f t="shared" si="432"/>
        <v>-00002</v>
      </c>
      <c r="J6955" s="251">
        <v>2</v>
      </c>
      <c r="K6955" s="251">
        <v>2</v>
      </c>
      <c r="M6955" s="251" t="s">
        <v>9958</v>
      </c>
      <c r="N6955" s="251" t="s">
        <v>16219</v>
      </c>
      <c r="O6955" s="251">
        <v>2</v>
      </c>
      <c r="Q6955" s="251" t="s">
        <v>17700</v>
      </c>
      <c r="R6955" s="251" t="s">
        <v>10028</v>
      </c>
      <c r="S6955" s="251" t="s">
        <v>3731</v>
      </c>
      <c r="T6955" s="251" t="str">
        <f t="shared" si="434"/>
        <v>I040465881150VT080</v>
      </c>
      <c r="W6955" s="251" t="str">
        <f t="shared" si="435"/>
        <v>I040465881150-VT080</v>
      </c>
    </row>
    <row r="6956" spans="1:23" x14ac:dyDescent="0.3">
      <c r="A6956" s="256" t="str">
        <f t="shared" si="433"/>
        <v>I0404658-81150VT100-00002</v>
      </c>
      <c r="B6956" s="251" t="s">
        <v>17701</v>
      </c>
      <c r="C6956" s="251" t="s">
        <v>10031</v>
      </c>
      <c r="D6956" s="251" t="s">
        <v>9495</v>
      </c>
      <c r="E6956" s="251" t="s">
        <v>15610</v>
      </c>
      <c r="F6956" s="251" t="s">
        <v>9970</v>
      </c>
      <c r="G6956" s="251" t="s">
        <v>4999</v>
      </c>
      <c r="H6956" s="251" t="s">
        <v>3429</v>
      </c>
      <c r="I6956" s="257" t="str">
        <f t="shared" si="432"/>
        <v>-00002</v>
      </c>
      <c r="J6956" s="251">
        <v>2</v>
      </c>
      <c r="K6956" s="251">
        <v>2</v>
      </c>
      <c r="M6956" s="251" t="s">
        <v>9958</v>
      </c>
      <c r="N6956" s="251" t="s">
        <v>16219</v>
      </c>
      <c r="O6956" s="251">
        <v>2</v>
      </c>
      <c r="Q6956" s="251" t="s">
        <v>17701</v>
      </c>
      <c r="R6956" s="251" t="s">
        <v>10028</v>
      </c>
      <c r="S6956" s="251" t="s">
        <v>3735</v>
      </c>
      <c r="T6956" s="251" t="str">
        <f t="shared" si="434"/>
        <v>I040465881150VT100</v>
      </c>
      <c r="W6956" s="251" t="str">
        <f t="shared" si="435"/>
        <v>I040465881150-VT100</v>
      </c>
    </row>
    <row r="6957" spans="1:23" x14ac:dyDescent="0.3">
      <c r="A6957" s="256" t="str">
        <f t="shared" si="433"/>
        <v>I0404658-812200K031-00001</v>
      </c>
      <c r="B6957" s="251" t="s">
        <v>17702</v>
      </c>
      <c r="C6957" s="251" t="s">
        <v>10031</v>
      </c>
      <c r="D6957" s="251" t="s">
        <v>9495</v>
      </c>
      <c r="E6957" s="251" t="s">
        <v>15610</v>
      </c>
      <c r="F6957" s="251" t="s">
        <v>9972</v>
      </c>
      <c r="G6957" s="251" t="s">
        <v>601</v>
      </c>
      <c r="H6957" s="251" t="s">
        <v>5165</v>
      </c>
      <c r="I6957" s="257" t="str">
        <f t="shared" si="432"/>
        <v>-00001</v>
      </c>
      <c r="J6957" s="251">
        <v>1</v>
      </c>
      <c r="K6957" s="251">
        <v>1</v>
      </c>
      <c r="M6957" s="251" t="s">
        <v>9993</v>
      </c>
      <c r="N6957" s="251" t="s">
        <v>16219</v>
      </c>
      <c r="O6957" s="251">
        <v>1</v>
      </c>
      <c r="Q6957" s="251" t="s">
        <v>17702</v>
      </c>
      <c r="R6957" s="251" t="s">
        <v>10028</v>
      </c>
      <c r="S6957" s="251" t="s">
        <v>600</v>
      </c>
      <c r="T6957" s="251" t="str">
        <f t="shared" si="434"/>
        <v>I0404658812200K031</v>
      </c>
      <c r="W6957" s="251" t="str">
        <f t="shared" si="435"/>
        <v>I040465881220-0K031</v>
      </c>
    </row>
    <row r="6958" spans="1:23" x14ac:dyDescent="0.3">
      <c r="A6958" s="256" t="str">
        <f t="shared" si="433"/>
        <v>I0404658-815500K080-00002</v>
      </c>
      <c r="B6958" s="251" t="s">
        <v>9494</v>
      </c>
      <c r="C6958" s="251" t="s">
        <v>10031</v>
      </c>
      <c r="D6958" s="251" t="s">
        <v>9495</v>
      </c>
      <c r="E6958" s="251" t="s">
        <v>15610</v>
      </c>
      <c r="F6958" s="251" t="s">
        <v>9974</v>
      </c>
      <c r="G6958" s="251" t="s">
        <v>151</v>
      </c>
      <c r="H6958" s="251" t="s">
        <v>5045</v>
      </c>
      <c r="I6958" s="257" t="str">
        <f t="shared" si="432"/>
        <v>-00002</v>
      </c>
      <c r="J6958" s="251">
        <v>2</v>
      </c>
      <c r="K6958" s="251">
        <v>2</v>
      </c>
      <c r="M6958" s="251" t="s">
        <v>9958</v>
      </c>
      <c r="N6958" s="251" t="s">
        <v>16219</v>
      </c>
      <c r="O6958" s="251">
        <v>2</v>
      </c>
      <c r="Q6958" s="251" t="s">
        <v>9494</v>
      </c>
      <c r="R6958" s="251" t="s">
        <v>10028</v>
      </c>
      <c r="S6958" s="251" t="s">
        <v>150</v>
      </c>
      <c r="T6958" s="251" t="str">
        <f t="shared" si="434"/>
        <v>I0404658815500K080</v>
      </c>
      <c r="W6958" s="251" t="str">
        <f t="shared" si="435"/>
        <v>I040465881550-0K080</v>
      </c>
    </row>
    <row r="6959" spans="1:23" x14ac:dyDescent="0.3">
      <c r="A6959" s="256" t="str">
        <f t="shared" si="433"/>
        <v>I0404658-81550VT020-00001</v>
      </c>
      <c r="B6959" s="251" t="s">
        <v>17703</v>
      </c>
      <c r="C6959" s="251" t="s">
        <v>10031</v>
      </c>
      <c r="D6959" s="251" t="s">
        <v>9495</v>
      </c>
      <c r="E6959" s="251" t="s">
        <v>15610</v>
      </c>
      <c r="F6959" s="251" t="s">
        <v>9976</v>
      </c>
      <c r="G6959" s="251" t="s">
        <v>10057</v>
      </c>
      <c r="H6959" s="251" t="s">
        <v>5202</v>
      </c>
      <c r="I6959" s="257" t="str">
        <f t="shared" si="432"/>
        <v>-00001</v>
      </c>
      <c r="J6959" s="251">
        <v>1</v>
      </c>
      <c r="K6959" s="251">
        <v>1</v>
      </c>
      <c r="M6959" s="251" t="s">
        <v>9958</v>
      </c>
      <c r="N6959" s="251" t="s">
        <v>16219</v>
      </c>
      <c r="O6959" s="251">
        <v>1</v>
      </c>
      <c r="Q6959" s="251" t="s">
        <v>17703</v>
      </c>
      <c r="R6959" s="251" t="s">
        <v>10028</v>
      </c>
      <c r="S6959" s="251" t="s">
        <v>3737</v>
      </c>
      <c r="T6959" s="251" t="str">
        <f t="shared" si="434"/>
        <v>I040465881550VT020</v>
      </c>
      <c r="W6959" s="251" t="str">
        <f t="shared" si="435"/>
        <v>I040465881550-VT020</v>
      </c>
    </row>
    <row r="6960" spans="1:23" x14ac:dyDescent="0.3">
      <c r="A6960" s="256" t="str">
        <f t="shared" si="433"/>
        <v>I0404658-81550VT050-00002</v>
      </c>
      <c r="B6960" s="251" t="s">
        <v>17704</v>
      </c>
      <c r="C6960" s="251" t="s">
        <v>10031</v>
      </c>
      <c r="D6960" s="251" t="s">
        <v>9495</v>
      </c>
      <c r="E6960" s="251" t="s">
        <v>15610</v>
      </c>
      <c r="F6960" s="251" t="s">
        <v>9978</v>
      </c>
      <c r="G6960" s="251" t="s">
        <v>5265</v>
      </c>
      <c r="H6960" s="251" t="s">
        <v>5202</v>
      </c>
      <c r="I6960" s="257" t="str">
        <f t="shared" si="432"/>
        <v>-00002</v>
      </c>
      <c r="J6960" s="251">
        <v>2</v>
      </c>
      <c r="K6960" s="251">
        <v>2</v>
      </c>
      <c r="M6960" s="251" t="s">
        <v>9958</v>
      </c>
      <c r="N6960" s="251" t="s">
        <v>16219</v>
      </c>
      <c r="O6960" s="251">
        <v>2</v>
      </c>
      <c r="Q6960" s="251" t="s">
        <v>17704</v>
      </c>
      <c r="R6960" s="251" t="s">
        <v>10028</v>
      </c>
      <c r="S6960" s="251" t="s">
        <v>3740</v>
      </c>
      <c r="T6960" s="251" t="str">
        <f t="shared" si="434"/>
        <v>I040465881550VT050</v>
      </c>
      <c r="W6960" s="251" t="str">
        <f t="shared" si="435"/>
        <v>I040465881550-VT050</v>
      </c>
    </row>
    <row r="6961" spans="1:23" x14ac:dyDescent="0.3">
      <c r="A6961" s="256" t="str">
        <f t="shared" si="433"/>
        <v>I0404658-81551VT020-00002</v>
      </c>
      <c r="B6961" s="251" t="s">
        <v>17705</v>
      </c>
      <c r="C6961" s="251" t="s">
        <v>10031</v>
      </c>
      <c r="D6961" s="251" t="s">
        <v>9495</v>
      </c>
      <c r="E6961" s="251" t="s">
        <v>15610</v>
      </c>
      <c r="F6961" s="251" t="s">
        <v>9980</v>
      </c>
      <c r="G6961" s="251" t="s">
        <v>10060</v>
      </c>
      <c r="H6961" s="251" t="s">
        <v>3436</v>
      </c>
      <c r="I6961" s="257" t="str">
        <f t="shared" si="432"/>
        <v>-00002</v>
      </c>
      <c r="J6961" s="251">
        <v>2</v>
      </c>
      <c r="K6961" s="251">
        <v>2</v>
      </c>
      <c r="M6961" s="251" t="s">
        <v>9958</v>
      </c>
      <c r="N6961" s="251" t="s">
        <v>16219</v>
      </c>
      <c r="O6961" s="251">
        <v>2</v>
      </c>
      <c r="Q6961" s="251" t="s">
        <v>17705</v>
      </c>
      <c r="R6961" s="251" t="s">
        <v>10028</v>
      </c>
      <c r="S6961" s="251" t="s">
        <v>3761</v>
      </c>
      <c r="T6961" s="251" t="str">
        <f t="shared" si="434"/>
        <v>I040465881551VT020</v>
      </c>
      <c r="W6961" s="251" t="str">
        <f t="shared" si="435"/>
        <v>I040465881551-VT020</v>
      </c>
    </row>
    <row r="6962" spans="1:23" x14ac:dyDescent="0.3">
      <c r="A6962" s="256" t="str">
        <f t="shared" si="433"/>
        <v>I0404658-81551VT050-00003</v>
      </c>
      <c r="B6962" s="251" t="s">
        <v>17706</v>
      </c>
      <c r="C6962" s="251" t="s">
        <v>10031</v>
      </c>
      <c r="D6962" s="251" t="s">
        <v>9495</v>
      </c>
      <c r="E6962" s="251" t="s">
        <v>15610</v>
      </c>
      <c r="F6962" s="251" t="s">
        <v>9982</v>
      </c>
      <c r="G6962" s="251" t="s">
        <v>10062</v>
      </c>
      <c r="H6962" s="251" t="s">
        <v>3436</v>
      </c>
      <c r="I6962" s="257" t="str">
        <f t="shared" si="432"/>
        <v>-00003</v>
      </c>
      <c r="J6962" s="251">
        <v>3</v>
      </c>
      <c r="K6962" s="251">
        <v>3</v>
      </c>
      <c r="M6962" s="251" t="s">
        <v>9958</v>
      </c>
      <c r="N6962" s="251" t="s">
        <v>16219</v>
      </c>
      <c r="O6962" s="251">
        <v>3</v>
      </c>
      <c r="Q6962" s="251" t="s">
        <v>17706</v>
      </c>
      <c r="R6962" s="251" t="s">
        <v>10028</v>
      </c>
      <c r="S6962" s="251" t="s">
        <v>3763</v>
      </c>
      <c r="T6962" s="251" t="str">
        <f t="shared" si="434"/>
        <v>I040465881551VT050</v>
      </c>
      <c r="W6962" s="251" t="str">
        <f t="shared" si="435"/>
        <v>I040465881551-VT050</v>
      </c>
    </row>
    <row r="6963" spans="1:23" x14ac:dyDescent="0.3">
      <c r="A6963" s="256" t="str">
        <f t="shared" si="433"/>
        <v>I0404658-815600K080-00001</v>
      </c>
      <c r="B6963" s="251" t="s">
        <v>17707</v>
      </c>
      <c r="C6963" s="251" t="s">
        <v>10031</v>
      </c>
      <c r="D6963" s="251" t="s">
        <v>9495</v>
      </c>
      <c r="E6963" s="251" t="s">
        <v>15610</v>
      </c>
      <c r="F6963" s="251" t="s">
        <v>9984</v>
      </c>
      <c r="G6963" s="251" t="s">
        <v>164</v>
      </c>
      <c r="H6963" s="251" t="s">
        <v>5047</v>
      </c>
      <c r="I6963" s="257" t="str">
        <f t="shared" si="432"/>
        <v>-00001</v>
      </c>
      <c r="J6963" s="251">
        <v>1</v>
      </c>
      <c r="K6963" s="251">
        <v>1</v>
      </c>
      <c r="M6963" s="251" t="s">
        <v>9958</v>
      </c>
      <c r="N6963" s="251" t="s">
        <v>16219</v>
      </c>
      <c r="O6963" s="251">
        <v>1</v>
      </c>
      <c r="Q6963" s="251" t="s">
        <v>17707</v>
      </c>
      <c r="R6963" s="251" t="s">
        <v>10028</v>
      </c>
      <c r="S6963" s="251" t="s">
        <v>163</v>
      </c>
      <c r="T6963" s="251" t="str">
        <f t="shared" si="434"/>
        <v>I0404658815600K080</v>
      </c>
      <c r="W6963" s="251" t="str">
        <f t="shared" si="435"/>
        <v>I040465881560-0K080</v>
      </c>
    </row>
    <row r="6964" spans="1:23" x14ac:dyDescent="0.3">
      <c r="A6964" s="256" t="str">
        <f t="shared" si="433"/>
        <v>I0404658-81560VT020-00002</v>
      </c>
      <c r="B6964" s="251" t="s">
        <v>17708</v>
      </c>
      <c r="C6964" s="251" t="s">
        <v>10031</v>
      </c>
      <c r="D6964" s="251" t="s">
        <v>9495</v>
      </c>
      <c r="E6964" s="251" t="s">
        <v>15610</v>
      </c>
      <c r="F6964" s="251" t="s">
        <v>9986</v>
      </c>
      <c r="G6964" s="251" t="s">
        <v>10065</v>
      </c>
      <c r="H6964" s="251" t="s">
        <v>5204</v>
      </c>
      <c r="I6964" s="257" t="str">
        <f t="shared" si="432"/>
        <v>-00002</v>
      </c>
      <c r="J6964" s="251">
        <v>2</v>
      </c>
      <c r="K6964" s="251">
        <v>2</v>
      </c>
      <c r="M6964" s="251" t="s">
        <v>9958</v>
      </c>
      <c r="N6964" s="251" t="s">
        <v>16219</v>
      </c>
      <c r="O6964" s="251">
        <v>2</v>
      </c>
      <c r="Q6964" s="251" t="s">
        <v>17708</v>
      </c>
      <c r="R6964" s="251" t="s">
        <v>10028</v>
      </c>
      <c r="S6964" s="251" t="s">
        <v>3743</v>
      </c>
      <c r="T6964" s="251" t="str">
        <f t="shared" si="434"/>
        <v>I040465881560VT020</v>
      </c>
      <c r="W6964" s="251" t="str">
        <f t="shared" si="435"/>
        <v>I040465881560-VT020</v>
      </c>
    </row>
    <row r="6965" spans="1:23" x14ac:dyDescent="0.3">
      <c r="A6965" s="256" t="str">
        <f t="shared" si="433"/>
        <v>I0404658-81560VT050-00004</v>
      </c>
      <c r="B6965" s="251" t="s">
        <v>17709</v>
      </c>
      <c r="C6965" s="251" t="s">
        <v>10031</v>
      </c>
      <c r="D6965" s="251" t="s">
        <v>9495</v>
      </c>
      <c r="E6965" s="251" t="s">
        <v>15610</v>
      </c>
      <c r="F6965" s="251" t="s">
        <v>9988</v>
      </c>
      <c r="G6965" s="251" t="s">
        <v>10067</v>
      </c>
      <c r="H6965" s="251" t="s">
        <v>5204</v>
      </c>
      <c r="I6965" s="257" t="str">
        <f t="shared" si="432"/>
        <v>-00004</v>
      </c>
      <c r="J6965" s="251">
        <v>4</v>
      </c>
      <c r="K6965" s="251">
        <v>4</v>
      </c>
      <c r="M6965" s="251" t="s">
        <v>9958</v>
      </c>
      <c r="N6965" s="251" t="s">
        <v>16219</v>
      </c>
      <c r="O6965" s="251">
        <v>4</v>
      </c>
      <c r="Q6965" s="251" t="s">
        <v>17709</v>
      </c>
      <c r="R6965" s="251" t="s">
        <v>10028</v>
      </c>
      <c r="S6965" s="251" t="s">
        <v>3746</v>
      </c>
      <c r="T6965" s="251" t="str">
        <f t="shared" si="434"/>
        <v>I040465881560VT050</v>
      </c>
      <c r="W6965" s="251" t="str">
        <f t="shared" si="435"/>
        <v>I040465881560-VT050</v>
      </c>
    </row>
    <row r="6966" spans="1:23" x14ac:dyDescent="0.3">
      <c r="A6966" s="256" t="str">
        <f t="shared" si="433"/>
        <v>I0404658-81561VT020-00001</v>
      </c>
      <c r="B6966" s="251" t="s">
        <v>17710</v>
      </c>
      <c r="C6966" s="251" t="s">
        <v>10031</v>
      </c>
      <c r="D6966" s="251" t="s">
        <v>9495</v>
      </c>
      <c r="E6966" s="251" t="s">
        <v>15610</v>
      </c>
      <c r="F6966" s="251" t="s">
        <v>9990</v>
      </c>
      <c r="G6966" s="251" t="s">
        <v>10256</v>
      </c>
      <c r="H6966" s="251" t="s">
        <v>3443</v>
      </c>
      <c r="I6966" s="257" t="str">
        <f t="shared" si="432"/>
        <v>-00001</v>
      </c>
      <c r="J6966" s="251">
        <v>1</v>
      </c>
      <c r="K6966" s="251">
        <v>1</v>
      </c>
      <c r="M6966" s="251" t="s">
        <v>9958</v>
      </c>
      <c r="N6966" s="251" t="s">
        <v>16219</v>
      </c>
      <c r="O6966" s="251">
        <v>1</v>
      </c>
      <c r="Q6966" s="251" t="s">
        <v>17710</v>
      </c>
      <c r="R6966" s="251" t="s">
        <v>10028</v>
      </c>
      <c r="S6966" s="251" t="s">
        <v>3767</v>
      </c>
      <c r="T6966" s="251" t="str">
        <f t="shared" si="434"/>
        <v>I040465881561VT020</v>
      </c>
      <c r="W6966" s="251" t="str">
        <f t="shared" si="435"/>
        <v>I040465881561-VT020</v>
      </c>
    </row>
    <row r="6967" spans="1:23" x14ac:dyDescent="0.3">
      <c r="A6967" s="256" t="str">
        <f t="shared" si="433"/>
        <v>I0404658-81561VT050-00002</v>
      </c>
      <c r="B6967" s="251" t="s">
        <v>17711</v>
      </c>
      <c r="C6967" s="251" t="s">
        <v>10031</v>
      </c>
      <c r="D6967" s="251" t="s">
        <v>9495</v>
      </c>
      <c r="E6967" s="251" t="s">
        <v>15610</v>
      </c>
      <c r="F6967" s="251" t="s">
        <v>9992</v>
      </c>
      <c r="G6967" s="251" t="s">
        <v>10258</v>
      </c>
      <c r="H6967" s="251" t="s">
        <v>3443</v>
      </c>
      <c r="I6967" s="257" t="str">
        <f t="shared" si="432"/>
        <v>-00002</v>
      </c>
      <c r="J6967" s="251">
        <v>2</v>
      </c>
      <c r="K6967" s="251">
        <v>2</v>
      </c>
      <c r="M6967" s="251" t="s">
        <v>9958</v>
      </c>
      <c r="N6967" s="251" t="s">
        <v>16219</v>
      </c>
      <c r="O6967" s="251">
        <v>2</v>
      </c>
      <c r="Q6967" s="251" t="s">
        <v>17711</v>
      </c>
      <c r="R6967" s="251" t="s">
        <v>10028</v>
      </c>
      <c r="S6967" s="251" t="s">
        <v>3769</v>
      </c>
      <c r="T6967" s="251" t="str">
        <f t="shared" si="434"/>
        <v>I040465881561VT050</v>
      </c>
      <c r="W6967" s="251" t="str">
        <f t="shared" si="435"/>
        <v>I040465881561-VT050</v>
      </c>
    </row>
    <row r="6968" spans="1:23" x14ac:dyDescent="0.3">
      <c r="A6968" s="256" t="str">
        <f t="shared" si="433"/>
        <v>I0404658-81580VT010-00002</v>
      </c>
      <c r="B6968" s="251" t="s">
        <v>17712</v>
      </c>
      <c r="C6968" s="251" t="s">
        <v>10031</v>
      </c>
      <c r="D6968" s="251" t="s">
        <v>9495</v>
      </c>
      <c r="E6968" s="251" t="s">
        <v>15610</v>
      </c>
      <c r="F6968" s="251" t="s">
        <v>9995</v>
      </c>
      <c r="G6968" s="251" t="s">
        <v>5289</v>
      </c>
      <c r="H6968" s="251" t="s">
        <v>758</v>
      </c>
      <c r="I6968" s="257" t="str">
        <f t="shared" si="432"/>
        <v>-00002</v>
      </c>
      <c r="J6968" s="251">
        <v>2</v>
      </c>
      <c r="K6968" s="251">
        <v>2</v>
      </c>
      <c r="M6968" s="251" t="s">
        <v>9993</v>
      </c>
      <c r="N6968" s="251" t="s">
        <v>16219</v>
      </c>
      <c r="O6968" s="251">
        <v>2</v>
      </c>
      <c r="Q6968" s="251" t="s">
        <v>17712</v>
      </c>
      <c r="R6968" s="251" t="s">
        <v>10028</v>
      </c>
      <c r="S6968" s="251" t="s">
        <v>3749</v>
      </c>
      <c r="T6968" s="251" t="str">
        <f t="shared" si="434"/>
        <v>I040465881580VT010</v>
      </c>
      <c r="W6968" s="251" t="str">
        <f t="shared" si="435"/>
        <v>I040465881580-VT010</v>
      </c>
    </row>
    <row r="6969" spans="1:23" x14ac:dyDescent="0.3">
      <c r="A6969" s="256" t="str">
        <f t="shared" si="433"/>
        <v>I0404658-81580VT020-00003</v>
      </c>
      <c r="B6969" s="251" t="s">
        <v>17713</v>
      </c>
      <c r="C6969" s="251" t="s">
        <v>10031</v>
      </c>
      <c r="D6969" s="251" t="s">
        <v>9495</v>
      </c>
      <c r="E6969" s="251" t="s">
        <v>15610</v>
      </c>
      <c r="F6969" s="251" t="s">
        <v>9997</v>
      </c>
      <c r="G6969" s="251" t="s">
        <v>10071</v>
      </c>
      <c r="H6969" s="251" t="s">
        <v>758</v>
      </c>
      <c r="I6969" s="257" t="str">
        <f t="shared" si="432"/>
        <v>-00003</v>
      </c>
      <c r="J6969" s="251">
        <v>3</v>
      </c>
      <c r="K6969" s="251">
        <v>3</v>
      </c>
      <c r="M6969" s="251" t="s">
        <v>9958</v>
      </c>
      <c r="N6969" s="251" t="s">
        <v>16219</v>
      </c>
      <c r="O6969" s="251">
        <v>3</v>
      </c>
      <c r="Q6969" s="251" t="s">
        <v>17713</v>
      </c>
      <c r="R6969" s="251" t="s">
        <v>10028</v>
      </c>
      <c r="S6969" s="251" t="s">
        <v>3752</v>
      </c>
      <c r="T6969" s="251" t="str">
        <f t="shared" si="434"/>
        <v>I040465881580VT020</v>
      </c>
      <c r="W6969" s="251" t="str">
        <f t="shared" si="435"/>
        <v>I040465881580-VT020</v>
      </c>
    </row>
    <row r="6970" spans="1:23" x14ac:dyDescent="0.3">
      <c r="A6970" s="256" t="str">
        <f t="shared" si="433"/>
        <v>I0404658-81581VT010-00001</v>
      </c>
      <c r="B6970" s="251" t="s">
        <v>17714</v>
      </c>
      <c r="C6970" s="251" t="s">
        <v>10031</v>
      </c>
      <c r="D6970" s="251" t="s">
        <v>9495</v>
      </c>
      <c r="E6970" s="251" t="s">
        <v>15610</v>
      </c>
      <c r="F6970" s="251" t="s">
        <v>10000</v>
      </c>
      <c r="G6970" s="251" t="s">
        <v>5291</v>
      </c>
      <c r="H6970" s="251" t="s">
        <v>5218</v>
      </c>
      <c r="I6970" s="257" t="str">
        <f t="shared" si="432"/>
        <v>-00001</v>
      </c>
      <c r="J6970" s="251">
        <v>1</v>
      </c>
      <c r="K6970" s="251">
        <v>1</v>
      </c>
      <c r="M6970" s="251" t="s">
        <v>9993</v>
      </c>
      <c r="N6970" s="251" t="s">
        <v>16219</v>
      </c>
      <c r="O6970" s="251">
        <v>1</v>
      </c>
      <c r="Q6970" s="251" t="s">
        <v>17714</v>
      </c>
      <c r="R6970" s="251" t="s">
        <v>10028</v>
      </c>
      <c r="S6970" s="251" t="s">
        <v>3771</v>
      </c>
      <c r="T6970" s="251" t="str">
        <f t="shared" si="434"/>
        <v>I040465881581VT010</v>
      </c>
      <c r="W6970" s="251" t="str">
        <f t="shared" si="435"/>
        <v>I040465881581-VT010</v>
      </c>
    </row>
    <row r="6971" spans="1:23" x14ac:dyDescent="0.3">
      <c r="A6971" s="256" t="str">
        <f t="shared" si="433"/>
        <v>I0404658-81590VT010-00002</v>
      </c>
      <c r="B6971" s="251" t="s">
        <v>17715</v>
      </c>
      <c r="C6971" s="251" t="s">
        <v>10031</v>
      </c>
      <c r="D6971" s="251" t="s">
        <v>9495</v>
      </c>
      <c r="E6971" s="251" t="s">
        <v>15610</v>
      </c>
      <c r="F6971" s="251" t="s">
        <v>10002</v>
      </c>
      <c r="G6971" s="251" t="s">
        <v>10073</v>
      </c>
      <c r="H6971" s="251" t="s">
        <v>770</v>
      </c>
      <c r="I6971" s="257" t="str">
        <f t="shared" si="432"/>
        <v>-00002</v>
      </c>
      <c r="J6971" s="251">
        <v>2</v>
      </c>
      <c r="K6971" s="251">
        <v>2</v>
      </c>
      <c r="M6971" s="251" t="s">
        <v>9993</v>
      </c>
      <c r="N6971" s="251" t="s">
        <v>16219</v>
      </c>
      <c r="O6971" s="251">
        <v>2</v>
      </c>
      <c r="Q6971" s="251" t="s">
        <v>17715</v>
      </c>
      <c r="R6971" s="251" t="s">
        <v>10028</v>
      </c>
      <c r="S6971" s="251" t="s">
        <v>3755</v>
      </c>
      <c r="T6971" s="251" t="str">
        <f t="shared" si="434"/>
        <v>I040465881590VT010</v>
      </c>
      <c r="W6971" s="251" t="str">
        <f t="shared" si="435"/>
        <v>I040465881590-VT010</v>
      </c>
    </row>
    <row r="6972" spans="1:23" x14ac:dyDescent="0.3">
      <c r="A6972" s="256" t="str">
        <f t="shared" si="433"/>
        <v>I0404658-81590VT020-00004</v>
      </c>
      <c r="B6972" s="251" t="s">
        <v>17716</v>
      </c>
      <c r="C6972" s="251" t="s">
        <v>10031</v>
      </c>
      <c r="D6972" s="251" t="s">
        <v>9495</v>
      </c>
      <c r="E6972" s="251" t="s">
        <v>15610</v>
      </c>
      <c r="F6972" s="251" t="s">
        <v>10005</v>
      </c>
      <c r="G6972" s="251" t="s">
        <v>10075</v>
      </c>
      <c r="H6972" s="251" t="s">
        <v>770</v>
      </c>
      <c r="I6972" s="257" t="str">
        <f t="shared" si="432"/>
        <v>-00004</v>
      </c>
      <c r="J6972" s="251">
        <v>4</v>
      </c>
      <c r="K6972" s="251">
        <v>4</v>
      </c>
      <c r="M6972" s="251" t="s">
        <v>9958</v>
      </c>
      <c r="N6972" s="251" t="s">
        <v>16219</v>
      </c>
      <c r="O6972" s="251">
        <v>4</v>
      </c>
      <c r="Q6972" s="251" t="s">
        <v>17716</v>
      </c>
      <c r="R6972" s="251" t="s">
        <v>10028</v>
      </c>
      <c r="S6972" s="251" t="s">
        <v>3758</v>
      </c>
      <c r="T6972" s="251" t="str">
        <f t="shared" si="434"/>
        <v>I040465881590VT020</v>
      </c>
      <c r="W6972" s="251" t="str">
        <f t="shared" si="435"/>
        <v>I040465881590-VT020</v>
      </c>
    </row>
    <row r="6973" spans="1:23" x14ac:dyDescent="0.3">
      <c r="A6973" s="256" t="str">
        <f t="shared" si="433"/>
        <v>I0606449-81110BZ610-00001</v>
      </c>
      <c r="B6973" s="251" t="s">
        <v>17717</v>
      </c>
      <c r="C6973" s="251" t="s">
        <v>10077</v>
      </c>
      <c r="D6973" s="251" t="s">
        <v>9400</v>
      </c>
      <c r="E6973" s="251" t="s">
        <v>15610</v>
      </c>
      <c r="F6973" s="251" t="s">
        <v>9957</v>
      </c>
      <c r="G6973" s="251" t="s">
        <v>1176</v>
      </c>
      <c r="H6973" s="251" t="s">
        <v>3422</v>
      </c>
      <c r="I6973" s="257" t="str">
        <f t="shared" si="432"/>
        <v>-00001</v>
      </c>
      <c r="J6973" s="251">
        <v>1</v>
      </c>
      <c r="K6973" s="251">
        <v>1</v>
      </c>
      <c r="M6973" s="251" t="s">
        <v>10864</v>
      </c>
      <c r="N6973" s="251" t="s">
        <v>17219</v>
      </c>
      <c r="O6973" s="251">
        <v>1</v>
      </c>
      <c r="Q6973" s="251" t="s">
        <v>17717</v>
      </c>
      <c r="R6973" s="251" t="s">
        <v>9960</v>
      </c>
      <c r="S6973" s="251" t="s">
        <v>1175</v>
      </c>
      <c r="T6973" s="251" t="str">
        <f t="shared" si="434"/>
        <v>I060644981110BZ610</v>
      </c>
      <c r="W6973" s="251" t="str">
        <f t="shared" si="435"/>
        <v>I060644981110-BZ610</v>
      </c>
    </row>
    <row r="6974" spans="1:23" x14ac:dyDescent="0.3">
      <c r="A6974" s="256" t="str">
        <f t="shared" si="433"/>
        <v>I0606449-81110BZ620-00001</v>
      </c>
      <c r="B6974" s="251" t="s">
        <v>17718</v>
      </c>
      <c r="C6974" s="251" t="s">
        <v>10077</v>
      </c>
      <c r="D6974" s="251" t="s">
        <v>9400</v>
      </c>
      <c r="E6974" s="251" t="s">
        <v>15610</v>
      </c>
      <c r="F6974" s="251" t="s">
        <v>9962</v>
      </c>
      <c r="G6974" s="251" t="s">
        <v>1193</v>
      </c>
      <c r="H6974" s="251" t="s">
        <v>3422</v>
      </c>
      <c r="I6974" s="257" t="str">
        <f t="shared" si="432"/>
        <v>-00001</v>
      </c>
      <c r="J6974" s="251">
        <v>1</v>
      </c>
      <c r="K6974" s="251">
        <v>1</v>
      </c>
      <c r="M6974" s="251" t="s">
        <v>9958</v>
      </c>
      <c r="N6974" s="251" t="s">
        <v>17219</v>
      </c>
      <c r="O6974" s="251">
        <v>1</v>
      </c>
      <c r="Q6974" s="251" t="s">
        <v>17718</v>
      </c>
      <c r="R6974" s="251" t="s">
        <v>9960</v>
      </c>
      <c r="S6974" s="251" t="s">
        <v>1192</v>
      </c>
      <c r="T6974" s="251" t="str">
        <f t="shared" si="434"/>
        <v>I060644981110BZ620</v>
      </c>
      <c r="W6974" s="251" t="str">
        <f t="shared" si="435"/>
        <v>I060644981110-BZ620</v>
      </c>
    </row>
    <row r="6975" spans="1:23" x14ac:dyDescent="0.3">
      <c r="A6975" s="256" t="str">
        <f t="shared" si="433"/>
        <v>I0606449-81130BZ620-00003</v>
      </c>
      <c r="B6975" s="251" t="s">
        <v>9399</v>
      </c>
      <c r="C6975" s="251" t="s">
        <v>10077</v>
      </c>
      <c r="D6975" s="251" t="s">
        <v>9400</v>
      </c>
      <c r="E6975" s="251" t="s">
        <v>15610</v>
      </c>
      <c r="F6975" s="251" t="s">
        <v>9964</v>
      </c>
      <c r="G6975" s="251" t="s">
        <v>1198</v>
      </c>
      <c r="H6975" s="251" t="s">
        <v>5101</v>
      </c>
      <c r="I6975" s="257" t="str">
        <f t="shared" si="432"/>
        <v>-00003</v>
      </c>
      <c r="J6975" s="251">
        <v>3</v>
      </c>
      <c r="K6975" s="251">
        <v>3</v>
      </c>
      <c r="M6975" s="251" t="s">
        <v>9958</v>
      </c>
      <c r="N6975" s="251" t="s">
        <v>17219</v>
      </c>
      <c r="O6975" s="251">
        <v>3</v>
      </c>
      <c r="Q6975" s="251" t="s">
        <v>9399</v>
      </c>
      <c r="R6975" s="251" t="s">
        <v>9960</v>
      </c>
      <c r="S6975" s="251" t="s">
        <v>1197</v>
      </c>
      <c r="T6975" s="251" t="str">
        <f t="shared" si="434"/>
        <v>I060644981130BZ620</v>
      </c>
      <c r="W6975" s="251" t="str">
        <f t="shared" si="435"/>
        <v>I060644981130-BZ620</v>
      </c>
    </row>
    <row r="6976" spans="1:23" x14ac:dyDescent="0.3">
      <c r="A6976" s="256" t="str">
        <f t="shared" si="433"/>
        <v>I0606449-81150BZ620-00002</v>
      </c>
      <c r="B6976" s="251" t="s">
        <v>17719</v>
      </c>
      <c r="C6976" s="251" t="s">
        <v>10077</v>
      </c>
      <c r="D6976" s="251" t="s">
        <v>9400</v>
      </c>
      <c r="E6976" s="251" t="s">
        <v>15610</v>
      </c>
      <c r="F6976" s="251" t="s">
        <v>9966</v>
      </c>
      <c r="G6976" s="251" t="s">
        <v>1203</v>
      </c>
      <c r="H6976" s="251" t="s">
        <v>3429</v>
      </c>
      <c r="I6976" s="257" t="str">
        <f t="shared" si="432"/>
        <v>-00002</v>
      </c>
      <c r="J6976" s="251">
        <v>2</v>
      </c>
      <c r="K6976" s="251">
        <v>2</v>
      </c>
      <c r="M6976" s="251" t="s">
        <v>9958</v>
      </c>
      <c r="N6976" s="251" t="s">
        <v>17219</v>
      </c>
      <c r="O6976" s="251">
        <v>2</v>
      </c>
      <c r="Q6976" s="251" t="s">
        <v>17719</v>
      </c>
      <c r="R6976" s="251" t="s">
        <v>9960</v>
      </c>
      <c r="S6976" s="251" t="s">
        <v>1202</v>
      </c>
      <c r="T6976" s="251" t="str">
        <f t="shared" si="434"/>
        <v>I060644981150BZ620</v>
      </c>
      <c r="W6976" s="251" t="str">
        <f t="shared" si="435"/>
        <v>I060644981150-BZ620</v>
      </c>
    </row>
    <row r="6977" spans="1:23" x14ac:dyDescent="0.3">
      <c r="A6977" s="256" t="str">
        <f t="shared" si="433"/>
        <v>I0606449-81170BZ200-00001</v>
      </c>
      <c r="B6977" s="251" t="s">
        <v>17720</v>
      </c>
      <c r="C6977" s="251" t="s">
        <v>10077</v>
      </c>
      <c r="D6977" s="251" t="s">
        <v>9400</v>
      </c>
      <c r="E6977" s="251" t="s">
        <v>15610</v>
      </c>
      <c r="F6977" s="251" t="s">
        <v>9968</v>
      </c>
      <c r="G6977" s="251" t="s">
        <v>1095</v>
      </c>
      <c r="H6977" s="251" t="s">
        <v>10082</v>
      </c>
      <c r="I6977" s="257" t="str">
        <f t="shared" si="432"/>
        <v>-00001</v>
      </c>
      <c r="J6977" s="251">
        <v>1</v>
      </c>
      <c r="K6977" s="251">
        <v>1</v>
      </c>
      <c r="M6977" s="251" t="s">
        <v>9958</v>
      </c>
      <c r="N6977" s="251" t="s">
        <v>17219</v>
      </c>
      <c r="O6977" s="251">
        <v>1</v>
      </c>
      <c r="Q6977" s="251" t="s">
        <v>17720</v>
      </c>
      <c r="R6977" s="251" t="s">
        <v>9960</v>
      </c>
      <c r="S6977" s="251" t="s">
        <v>1094</v>
      </c>
      <c r="T6977" s="251" t="str">
        <f t="shared" si="434"/>
        <v>I060644981170BZ200</v>
      </c>
      <c r="W6977" s="251" t="str">
        <f t="shared" si="435"/>
        <v>I060644981170-BZ200</v>
      </c>
    </row>
    <row r="6978" spans="1:23" x14ac:dyDescent="0.3">
      <c r="A6978" s="256" t="str">
        <f t="shared" si="433"/>
        <v>I0606449-81170BZ620-00005</v>
      </c>
      <c r="B6978" s="251" t="s">
        <v>9403</v>
      </c>
      <c r="C6978" s="251" t="s">
        <v>10077</v>
      </c>
      <c r="D6978" s="251" t="s">
        <v>9400</v>
      </c>
      <c r="E6978" s="251" t="s">
        <v>15610</v>
      </c>
      <c r="F6978" s="251" t="s">
        <v>9970</v>
      </c>
      <c r="G6978" s="251" t="s">
        <v>1208</v>
      </c>
      <c r="H6978" s="251" t="s">
        <v>5102</v>
      </c>
      <c r="I6978" s="257" t="str">
        <f t="shared" si="432"/>
        <v>-00005</v>
      </c>
      <c r="J6978" s="251">
        <v>5</v>
      </c>
      <c r="K6978" s="251">
        <v>5</v>
      </c>
      <c r="M6978" s="251" t="s">
        <v>9958</v>
      </c>
      <c r="N6978" s="251" t="s">
        <v>17219</v>
      </c>
      <c r="O6978" s="251">
        <v>5</v>
      </c>
      <c r="Q6978" s="251" t="s">
        <v>9403</v>
      </c>
      <c r="R6978" s="251" t="s">
        <v>9960</v>
      </c>
      <c r="S6978" s="251" t="s">
        <v>1207</v>
      </c>
      <c r="T6978" s="251" t="str">
        <f t="shared" si="434"/>
        <v>I060644981170BZ620</v>
      </c>
      <c r="W6978" s="251" t="str">
        <f t="shared" si="435"/>
        <v>I060644981170-BZ620</v>
      </c>
    </row>
    <row r="6979" spans="1:23" x14ac:dyDescent="0.3">
      <c r="A6979" s="256" t="str">
        <f t="shared" si="433"/>
        <v>I0606449-81550BZ490-00002</v>
      </c>
      <c r="B6979" s="251" t="s">
        <v>17721</v>
      </c>
      <c r="C6979" s="251" t="s">
        <v>10077</v>
      </c>
      <c r="D6979" s="251" t="s">
        <v>9400</v>
      </c>
      <c r="E6979" s="251" t="s">
        <v>15610</v>
      </c>
      <c r="F6979" s="251" t="s">
        <v>9972</v>
      </c>
      <c r="G6979" s="251" t="s">
        <v>1409</v>
      </c>
      <c r="H6979" s="251" t="s">
        <v>5202</v>
      </c>
      <c r="I6979" s="257" t="str">
        <f t="shared" si="432"/>
        <v>-00002</v>
      </c>
      <c r="J6979" s="251">
        <v>2</v>
      </c>
      <c r="K6979" s="251">
        <v>2</v>
      </c>
      <c r="M6979" s="251" t="s">
        <v>9958</v>
      </c>
      <c r="N6979" s="251" t="s">
        <v>17219</v>
      </c>
      <c r="O6979" s="251">
        <v>2</v>
      </c>
      <c r="Q6979" s="251" t="s">
        <v>17721</v>
      </c>
      <c r="R6979" s="251" t="s">
        <v>9960</v>
      </c>
      <c r="S6979" s="251" t="s">
        <v>1408</v>
      </c>
      <c r="T6979" s="251" t="str">
        <f t="shared" si="434"/>
        <v>I060644981550BZ490</v>
      </c>
      <c r="W6979" s="251" t="str">
        <f t="shared" si="435"/>
        <v>I060644981550-BZ490</v>
      </c>
    </row>
    <row r="6980" spans="1:23" x14ac:dyDescent="0.3">
      <c r="A6980" s="256" t="str">
        <f t="shared" si="433"/>
        <v>I0606449-81551BZ150-00001</v>
      </c>
      <c r="B6980" s="251" t="s">
        <v>17722</v>
      </c>
      <c r="C6980" s="251" t="s">
        <v>10077</v>
      </c>
      <c r="D6980" s="251" t="s">
        <v>9400</v>
      </c>
      <c r="E6980" s="251" t="s">
        <v>15610</v>
      </c>
      <c r="F6980" s="251" t="s">
        <v>9974</v>
      </c>
      <c r="G6980" s="251" t="s">
        <v>1351</v>
      </c>
      <c r="H6980" s="251" t="s">
        <v>3436</v>
      </c>
      <c r="I6980" s="257" t="str">
        <f t="shared" si="432"/>
        <v>-00001</v>
      </c>
      <c r="J6980" s="251">
        <v>1</v>
      </c>
      <c r="K6980" s="251">
        <v>1</v>
      </c>
      <c r="M6980" s="251" t="s">
        <v>9958</v>
      </c>
      <c r="N6980" s="251" t="s">
        <v>17219</v>
      </c>
      <c r="O6980" s="251">
        <v>1</v>
      </c>
      <c r="Q6980" s="251" t="s">
        <v>17722</v>
      </c>
      <c r="R6980" s="251" t="s">
        <v>9960</v>
      </c>
      <c r="S6980" s="251" t="s">
        <v>1350</v>
      </c>
      <c r="T6980" s="251" t="str">
        <f t="shared" si="434"/>
        <v>I060644981551BZ150</v>
      </c>
      <c r="W6980" s="251" t="str">
        <f t="shared" si="435"/>
        <v>I060644981551-BZ150</v>
      </c>
    </row>
    <row r="6981" spans="1:23" x14ac:dyDescent="0.3">
      <c r="A6981" s="256" t="str">
        <f t="shared" si="433"/>
        <v>I0606449-81551BZ240-00002</v>
      </c>
      <c r="B6981" s="251" t="s">
        <v>17723</v>
      </c>
      <c r="C6981" s="251" t="s">
        <v>10077</v>
      </c>
      <c r="D6981" s="251" t="s">
        <v>9400</v>
      </c>
      <c r="E6981" s="251" t="s">
        <v>15610</v>
      </c>
      <c r="F6981" s="251" t="s">
        <v>9976</v>
      </c>
      <c r="G6981" s="251" t="s">
        <v>1373</v>
      </c>
      <c r="H6981" s="251" t="s">
        <v>3436</v>
      </c>
      <c r="I6981" s="257" t="str">
        <f t="shared" si="432"/>
        <v>-00002</v>
      </c>
      <c r="J6981" s="251">
        <v>2</v>
      </c>
      <c r="K6981" s="251">
        <v>2</v>
      </c>
      <c r="M6981" s="251" t="s">
        <v>9958</v>
      </c>
      <c r="N6981" s="251" t="s">
        <v>17219</v>
      </c>
      <c r="O6981" s="251">
        <v>2</v>
      </c>
      <c r="Q6981" s="251" t="s">
        <v>17723</v>
      </c>
      <c r="R6981" s="251" t="s">
        <v>9960</v>
      </c>
      <c r="S6981" s="251" t="s">
        <v>1372</v>
      </c>
      <c r="T6981" s="251" t="str">
        <f t="shared" si="434"/>
        <v>I060644981551BZ240</v>
      </c>
      <c r="W6981" s="251" t="str">
        <f t="shared" si="435"/>
        <v>I060644981551-BZ240</v>
      </c>
    </row>
    <row r="6982" spans="1:23" x14ac:dyDescent="0.3">
      <c r="A6982" s="256" t="str">
        <f t="shared" si="433"/>
        <v>I0606449-81551BZ320-00002</v>
      </c>
      <c r="B6982" s="251" t="s">
        <v>17724</v>
      </c>
      <c r="C6982" s="251" t="s">
        <v>10077</v>
      </c>
      <c r="D6982" s="251" t="s">
        <v>9400</v>
      </c>
      <c r="E6982" s="251" t="s">
        <v>15610</v>
      </c>
      <c r="F6982" s="251" t="s">
        <v>9978</v>
      </c>
      <c r="G6982" s="251" t="s">
        <v>1418</v>
      </c>
      <c r="H6982" s="251" t="s">
        <v>3436</v>
      </c>
      <c r="I6982" s="257" t="str">
        <f t="shared" ref="I6982:I7045" si="436">+IF(AND(O6982&lt;10),$B$2&amp;O6982,IF(AND(O6982&gt;9,O6982&lt;=99),$B$3&amp;O6982,IF(AND(O6982&gt;99,L95939&lt;1000),$B$4&amp;O6982,IF(AND(O6982&gt;999),$B$5&amp;7))))</f>
        <v>-00002</v>
      </c>
      <c r="J6982" s="251">
        <v>2</v>
      </c>
      <c r="K6982" s="251">
        <v>2</v>
      </c>
      <c r="M6982" s="251" t="s">
        <v>9958</v>
      </c>
      <c r="N6982" s="251" t="s">
        <v>17219</v>
      </c>
      <c r="O6982" s="251">
        <v>2</v>
      </c>
      <c r="Q6982" s="251" t="s">
        <v>17724</v>
      </c>
      <c r="R6982" s="251" t="s">
        <v>9960</v>
      </c>
      <c r="S6982" s="251" t="s">
        <v>1417</v>
      </c>
      <c r="T6982" s="251" t="str">
        <f t="shared" si="434"/>
        <v>I060644981551BZ320</v>
      </c>
      <c r="W6982" s="251" t="str">
        <f t="shared" si="435"/>
        <v>I060644981551-BZ320</v>
      </c>
    </row>
    <row r="6983" spans="1:23" x14ac:dyDescent="0.3">
      <c r="A6983" s="256" t="str">
        <f t="shared" si="433"/>
        <v>I0606449-81561BZ240-00001</v>
      </c>
      <c r="B6983" s="251" t="s">
        <v>17725</v>
      </c>
      <c r="C6983" s="251" t="s">
        <v>10077</v>
      </c>
      <c r="D6983" s="251" t="s">
        <v>9400</v>
      </c>
      <c r="E6983" s="251" t="s">
        <v>15610</v>
      </c>
      <c r="F6983" s="251" t="s">
        <v>9980</v>
      </c>
      <c r="G6983" s="251" t="s">
        <v>1387</v>
      </c>
      <c r="H6983" s="251" t="s">
        <v>3443</v>
      </c>
      <c r="I6983" s="257" t="str">
        <f t="shared" si="436"/>
        <v>-00001</v>
      </c>
      <c r="J6983" s="251">
        <v>1</v>
      </c>
      <c r="K6983" s="251">
        <v>1</v>
      </c>
      <c r="M6983" s="251" t="s">
        <v>9958</v>
      </c>
      <c r="N6983" s="251" t="s">
        <v>17219</v>
      </c>
      <c r="O6983" s="251">
        <v>1</v>
      </c>
      <c r="Q6983" s="251" t="s">
        <v>17725</v>
      </c>
      <c r="R6983" s="251" t="s">
        <v>9960</v>
      </c>
      <c r="S6983" s="251" t="s">
        <v>1386</v>
      </c>
      <c r="T6983" s="251" t="str">
        <f t="shared" si="434"/>
        <v>I060644981561BZ240</v>
      </c>
      <c r="W6983" s="251" t="str">
        <f t="shared" si="435"/>
        <v>I060644981561-BZ240</v>
      </c>
    </row>
    <row r="6984" spans="1:23" x14ac:dyDescent="0.3">
      <c r="A6984" s="256" t="str">
        <f t="shared" ref="A6984:A7047" si="437">D6984&amp;$A$6&amp;S6984&amp;I6984</f>
        <v>I0606449-81561BZ320-00002</v>
      </c>
      <c r="B6984" s="251" t="s">
        <v>17726</v>
      </c>
      <c r="C6984" s="251" t="s">
        <v>10077</v>
      </c>
      <c r="D6984" s="251" t="s">
        <v>9400</v>
      </c>
      <c r="E6984" s="251" t="s">
        <v>15610</v>
      </c>
      <c r="F6984" s="251" t="s">
        <v>9982</v>
      </c>
      <c r="G6984" s="251" t="s">
        <v>1428</v>
      </c>
      <c r="H6984" s="251" t="s">
        <v>3443</v>
      </c>
      <c r="I6984" s="257" t="str">
        <f t="shared" si="436"/>
        <v>-00002</v>
      </c>
      <c r="J6984" s="251">
        <v>2</v>
      </c>
      <c r="K6984" s="251">
        <v>2</v>
      </c>
      <c r="M6984" s="251" t="s">
        <v>9958</v>
      </c>
      <c r="N6984" s="251" t="s">
        <v>17219</v>
      </c>
      <c r="O6984" s="251">
        <v>2</v>
      </c>
      <c r="Q6984" s="251" t="s">
        <v>17726</v>
      </c>
      <c r="R6984" s="251" t="s">
        <v>9960</v>
      </c>
      <c r="S6984" s="251" t="s">
        <v>1427</v>
      </c>
      <c r="T6984" s="251" t="str">
        <f t="shared" si="434"/>
        <v>I060644981561BZ320</v>
      </c>
      <c r="W6984" s="251" t="str">
        <f t="shared" si="435"/>
        <v>I060644981561-BZ320</v>
      </c>
    </row>
    <row r="6985" spans="1:23" x14ac:dyDescent="0.3">
      <c r="A6985" s="256" t="str">
        <f t="shared" si="437"/>
        <v>I0606449-81565BZ050-00001</v>
      </c>
      <c r="B6985" s="251" t="s">
        <v>17727</v>
      </c>
      <c r="C6985" s="251" t="s">
        <v>10077</v>
      </c>
      <c r="D6985" s="251" t="s">
        <v>9400</v>
      </c>
      <c r="E6985" s="251" t="s">
        <v>15610</v>
      </c>
      <c r="F6985" s="251" t="s">
        <v>9984</v>
      </c>
      <c r="G6985" s="251" t="s">
        <v>1383</v>
      </c>
      <c r="H6985" s="251" t="s">
        <v>3447</v>
      </c>
      <c r="I6985" s="257" t="str">
        <f t="shared" si="436"/>
        <v>-00001</v>
      </c>
      <c r="J6985" s="251">
        <v>1</v>
      </c>
      <c r="K6985" s="251">
        <v>1</v>
      </c>
      <c r="M6985" s="251" t="s">
        <v>10007</v>
      </c>
      <c r="N6985" s="251" t="s">
        <v>17219</v>
      </c>
      <c r="O6985" s="251">
        <v>1</v>
      </c>
      <c r="Q6985" s="251" t="s">
        <v>17727</v>
      </c>
      <c r="R6985" s="251" t="s">
        <v>9960</v>
      </c>
      <c r="S6985" s="251" t="s">
        <v>1382</v>
      </c>
      <c r="T6985" s="251" t="str">
        <f t="shared" ref="T6985:T7048" si="438">+D6985&amp;S6985</f>
        <v>I060644981565BZ050</v>
      </c>
      <c r="W6985" s="251" t="str">
        <f t="shared" ref="W6985:W7048" si="439">D6985&amp;G6985</f>
        <v>I060644981565-BZ050</v>
      </c>
    </row>
    <row r="6986" spans="1:23" x14ac:dyDescent="0.3">
      <c r="A6986" s="256" t="str">
        <f t="shared" si="437"/>
        <v>I0606449-81590BZ041-00002</v>
      </c>
      <c r="B6986" s="251" t="s">
        <v>17728</v>
      </c>
      <c r="C6986" s="251" t="s">
        <v>10077</v>
      </c>
      <c r="D6986" s="251" t="s">
        <v>9400</v>
      </c>
      <c r="E6986" s="251" t="s">
        <v>15610</v>
      </c>
      <c r="F6986" s="251" t="s">
        <v>9986</v>
      </c>
      <c r="G6986" s="251" t="s">
        <v>5181</v>
      </c>
      <c r="H6986" s="251" t="s">
        <v>770</v>
      </c>
      <c r="I6986" s="257" t="str">
        <f t="shared" si="436"/>
        <v>-00002</v>
      </c>
      <c r="J6986" s="251">
        <v>2</v>
      </c>
      <c r="K6986" s="251">
        <v>2</v>
      </c>
      <c r="M6986" s="251" t="s">
        <v>9993</v>
      </c>
      <c r="N6986" s="251" t="s">
        <v>17219</v>
      </c>
      <c r="O6986" s="251">
        <v>2</v>
      </c>
      <c r="Q6986" s="251" t="s">
        <v>17728</v>
      </c>
      <c r="R6986" s="251" t="s">
        <v>9960</v>
      </c>
      <c r="S6986" s="251" t="s">
        <v>8701</v>
      </c>
      <c r="T6986" s="251" t="str">
        <f t="shared" si="438"/>
        <v>I060644981590BZ041</v>
      </c>
      <c r="W6986" s="251" t="str">
        <f t="shared" si="439"/>
        <v>I060644981590-BZ041</v>
      </c>
    </row>
    <row r="6987" spans="1:23" x14ac:dyDescent="0.3">
      <c r="A6987" s="256" t="str">
        <f t="shared" si="437"/>
        <v>I0606449-9004951143-00003</v>
      </c>
      <c r="B6987" s="251" t="s">
        <v>17729</v>
      </c>
      <c r="C6987" s="251" t="s">
        <v>10077</v>
      </c>
      <c r="D6987" s="251" t="s">
        <v>9400</v>
      </c>
      <c r="E6987" s="251" t="s">
        <v>15610</v>
      </c>
      <c r="F6987" s="251" t="s">
        <v>9988</v>
      </c>
      <c r="G6987" s="251" t="s">
        <v>1567</v>
      </c>
      <c r="H6987" s="251" t="s">
        <v>3393</v>
      </c>
      <c r="I6987" s="257" t="str">
        <f t="shared" si="436"/>
        <v>-00003</v>
      </c>
      <c r="J6987" s="251">
        <v>3</v>
      </c>
      <c r="K6987" s="251">
        <v>3</v>
      </c>
      <c r="M6987" s="251" t="s">
        <v>10007</v>
      </c>
      <c r="N6987" s="251" t="s">
        <v>17219</v>
      </c>
      <c r="O6987" s="251">
        <v>3</v>
      </c>
      <c r="Q6987" s="251" t="s">
        <v>17729</v>
      </c>
      <c r="R6987" s="251" t="s">
        <v>9960</v>
      </c>
      <c r="S6987" s="251">
        <v>9004951143</v>
      </c>
      <c r="T6987" s="251" t="str">
        <f t="shared" si="438"/>
        <v>I06064499004951143</v>
      </c>
      <c r="W6987" s="251" t="str">
        <f t="shared" si="439"/>
        <v>I060644990049-51143</v>
      </c>
    </row>
    <row r="6988" spans="1:23" x14ac:dyDescent="0.3">
      <c r="A6988" s="256" t="str">
        <f t="shared" si="437"/>
        <v>I0606449-9004A81005-00003</v>
      </c>
      <c r="B6988" s="251" t="s">
        <v>17730</v>
      </c>
      <c r="C6988" s="251" t="s">
        <v>10077</v>
      </c>
      <c r="D6988" s="251" t="s">
        <v>9400</v>
      </c>
      <c r="E6988" s="251" t="s">
        <v>15610</v>
      </c>
      <c r="F6988" s="251" t="s">
        <v>9990</v>
      </c>
      <c r="G6988" s="251" t="s">
        <v>1566</v>
      </c>
      <c r="H6988" s="251" t="s">
        <v>3393</v>
      </c>
      <c r="I6988" s="257" t="str">
        <f t="shared" si="436"/>
        <v>-00003</v>
      </c>
      <c r="J6988" s="251">
        <v>3</v>
      </c>
      <c r="K6988" s="251">
        <v>3</v>
      </c>
      <c r="M6988" s="251" t="s">
        <v>10007</v>
      </c>
      <c r="N6988" s="251" t="s">
        <v>17219</v>
      </c>
      <c r="O6988" s="251">
        <v>3</v>
      </c>
      <c r="Q6988" s="251" t="s">
        <v>17730</v>
      </c>
      <c r="R6988" s="251" t="s">
        <v>9960</v>
      </c>
      <c r="S6988" s="251" t="s">
        <v>1565</v>
      </c>
      <c r="T6988" s="251" t="str">
        <f t="shared" si="438"/>
        <v>I06064499004A81005</v>
      </c>
      <c r="W6988" s="251" t="str">
        <f t="shared" si="439"/>
        <v>I06064499004A-81005</v>
      </c>
    </row>
    <row r="6989" spans="1:23" x14ac:dyDescent="0.3">
      <c r="A6989" s="256" t="str">
        <f t="shared" si="437"/>
        <v>I0606449-9004A81006-00002</v>
      </c>
      <c r="B6989" s="251" t="s">
        <v>17731</v>
      </c>
      <c r="C6989" s="251" t="s">
        <v>10077</v>
      </c>
      <c r="D6989" s="251" t="s">
        <v>9400</v>
      </c>
      <c r="E6989" s="251" t="s">
        <v>15610</v>
      </c>
      <c r="F6989" s="251" t="s">
        <v>9992</v>
      </c>
      <c r="G6989" s="251" t="s">
        <v>1574</v>
      </c>
      <c r="H6989" s="251" t="s">
        <v>3393</v>
      </c>
      <c r="I6989" s="257" t="str">
        <f t="shared" si="436"/>
        <v>-00002</v>
      </c>
      <c r="J6989" s="251">
        <v>2</v>
      </c>
      <c r="K6989" s="251">
        <v>2</v>
      </c>
      <c r="M6989" s="251" t="s">
        <v>10007</v>
      </c>
      <c r="N6989" s="251" t="s">
        <v>17219</v>
      </c>
      <c r="O6989" s="251">
        <v>2</v>
      </c>
      <c r="Q6989" s="251" t="s">
        <v>17731</v>
      </c>
      <c r="R6989" s="251" t="s">
        <v>9960</v>
      </c>
      <c r="S6989" s="251" t="s">
        <v>1573</v>
      </c>
      <c r="T6989" s="251" t="str">
        <f t="shared" si="438"/>
        <v>I06064499004A81006</v>
      </c>
      <c r="W6989" s="251" t="str">
        <f t="shared" si="439"/>
        <v>I06064499004A-81006</v>
      </c>
    </row>
    <row r="6990" spans="1:23" x14ac:dyDescent="0.3">
      <c r="A6990" s="256" t="str">
        <f t="shared" si="437"/>
        <v>I0606449-9004A81026-00014</v>
      </c>
      <c r="B6990" s="251" t="s">
        <v>17732</v>
      </c>
      <c r="C6990" s="251" t="s">
        <v>10077</v>
      </c>
      <c r="D6990" s="251" t="s">
        <v>9400</v>
      </c>
      <c r="E6990" s="251" t="s">
        <v>15610</v>
      </c>
      <c r="F6990" s="251" t="s">
        <v>9995</v>
      </c>
      <c r="G6990" s="251" t="s">
        <v>1624</v>
      </c>
      <c r="H6990" s="251" t="s">
        <v>3393</v>
      </c>
      <c r="I6990" s="257" t="str">
        <f t="shared" si="436"/>
        <v>-00014</v>
      </c>
      <c r="J6990" s="251">
        <v>14</v>
      </c>
      <c r="K6990" s="251">
        <v>14</v>
      </c>
      <c r="M6990" s="251" t="s">
        <v>10007</v>
      </c>
      <c r="N6990" s="251" t="s">
        <v>17219</v>
      </c>
      <c r="O6990" s="251">
        <v>14</v>
      </c>
      <c r="Q6990" s="251" t="s">
        <v>17732</v>
      </c>
      <c r="R6990" s="251" t="s">
        <v>9960</v>
      </c>
      <c r="S6990" s="251" t="s">
        <v>1623</v>
      </c>
      <c r="T6990" s="251" t="str">
        <f t="shared" si="438"/>
        <v>I06064499004A81026</v>
      </c>
      <c r="W6990" s="251" t="str">
        <f t="shared" si="439"/>
        <v>I06064499004A-81026</v>
      </c>
    </row>
    <row r="6991" spans="1:23" x14ac:dyDescent="0.3">
      <c r="A6991" s="256" t="str">
        <f t="shared" si="437"/>
        <v>I0606450-81139BZ010-00003</v>
      </c>
      <c r="B6991" s="251" t="s">
        <v>17733</v>
      </c>
      <c r="C6991" s="251" t="s">
        <v>10077</v>
      </c>
      <c r="D6991" s="251" t="s">
        <v>17734</v>
      </c>
      <c r="E6991" s="251" t="s">
        <v>15610</v>
      </c>
      <c r="F6991" s="251" t="s">
        <v>9957</v>
      </c>
      <c r="G6991" s="251" t="s">
        <v>1614</v>
      </c>
      <c r="H6991" s="251" t="s">
        <v>10104</v>
      </c>
      <c r="I6991" s="257" t="str">
        <f t="shared" si="436"/>
        <v>-00003</v>
      </c>
      <c r="J6991" s="251">
        <v>3</v>
      </c>
      <c r="K6991" s="251">
        <v>3</v>
      </c>
      <c r="M6991" s="251" t="s">
        <v>10007</v>
      </c>
      <c r="N6991" s="251" t="s">
        <v>17394</v>
      </c>
      <c r="O6991" s="251">
        <v>3</v>
      </c>
      <c r="Q6991" s="251" t="s">
        <v>17733</v>
      </c>
      <c r="R6991" s="251" t="s">
        <v>10017</v>
      </c>
      <c r="S6991" s="251" t="s">
        <v>1613</v>
      </c>
      <c r="T6991" s="251" t="str">
        <f t="shared" si="438"/>
        <v>I060645081139BZ010</v>
      </c>
      <c r="W6991" s="251" t="str">
        <f t="shared" si="439"/>
        <v>I060645081139-BZ010</v>
      </c>
    </row>
    <row r="6992" spans="1:23" x14ac:dyDescent="0.3">
      <c r="A6992" s="256" t="str">
        <f t="shared" si="437"/>
        <v>I0606450-81580BZ051-00002</v>
      </c>
      <c r="B6992" s="251" t="s">
        <v>17735</v>
      </c>
      <c r="C6992" s="251" t="s">
        <v>10077</v>
      </c>
      <c r="D6992" s="251" t="s">
        <v>17734</v>
      </c>
      <c r="E6992" s="251" t="s">
        <v>15610</v>
      </c>
      <c r="F6992" s="251" t="s">
        <v>9962</v>
      </c>
      <c r="G6992" s="251" t="s">
        <v>5226</v>
      </c>
      <c r="H6992" s="251" t="s">
        <v>758</v>
      </c>
      <c r="I6992" s="257" t="str">
        <f t="shared" si="436"/>
        <v>-00002</v>
      </c>
      <c r="J6992" s="251">
        <v>2</v>
      </c>
      <c r="K6992" s="251">
        <v>2</v>
      </c>
      <c r="M6992" s="251" t="s">
        <v>9958</v>
      </c>
      <c r="N6992" s="251" t="s">
        <v>17394</v>
      </c>
      <c r="O6992" s="251">
        <v>2</v>
      </c>
      <c r="Q6992" s="251" t="s">
        <v>17735</v>
      </c>
      <c r="R6992" s="251" t="s">
        <v>10017</v>
      </c>
      <c r="S6992" s="251" t="s">
        <v>4065</v>
      </c>
      <c r="T6992" s="251" t="str">
        <f t="shared" si="438"/>
        <v>I060645081580BZ051</v>
      </c>
      <c r="W6992" s="251" t="str">
        <f t="shared" si="439"/>
        <v>I060645081580-BZ051</v>
      </c>
    </row>
    <row r="6993" spans="1:23" x14ac:dyDescent="0.3">
      <c r="A6993" s="256" t="str">
        <f t="shared" si="437"/>
        <v>I0606450-81591BZ040-00001</v>
      </c>
      <c r="B6993" s="251" t="s">
        <v>17736</v>
      </c>
      <c r="C6993" s="251" t="s">
        <v>10077</v>
      </c>
      <c r="D6993" s="251" t="s">
        <v>17734</v>
      </c>
      <c r="E6993" s="251" t="s">
        <v>15610</v>
      </c>
      <c r="F6993" s="251" t="s">
        <v>9964</v>
      </c>
      <c r="G6993" s="251" t="s">
        <v>1461</v>
      </c>
      <c r="H6993" s="251" t="s">
        <v>5219</v>
      </c>
      <c r="I6993" s="257" t="str">
        <f t="shared" si="436"/>
        <v>-00001</v>
      </c>
      <c r="J6993" s="251">
        <v>1</v>
      </c>
      <c r="K6993" s="251">
        <v>1</v>
      </c>
      <c r="M6993" s="251" t="s">
        <v>9958</v>
      </c>
      <c r="N6993" s="251" t="s">
        <v>17394</v>
      </c>
      <c r="O6993" s="251">
        <v>1</v>
      </c>
      <c r="Q6993" s="251" t="s">
        <v>17736</v>
      </c>
      <c r="R6993" s="251" t="s">
        <v>10017</v>
      </c>
      <c r="S6993" s="251" t="s">
        <v>1460</v>
      </c>
      <c r="T6993" s="251" t="str">
        <f t="shared" si="438"/>
        <v>I060645081591BZ040</v>
      </c>
      <c r="W6993" s="251" t="str">
        <f t="shared" si="439"/>
        <v>I060645081591-BZ040</v>
      </c>
    </row>
    <row r="6994" spans="1:23" x14ac:dyDescent="0.3">
      <c r="A6994" s="256" t="str">
        <f t="shared" si="437"/>
        <v>I0606450-87915BZ070-00002</v>
      </c>
      <c r="B6994" s="251" t="s">
        <v>17737</v>
      </c>
      <c r="C6994" s="251" t="s">
        <v>10077</v>
      </c>
      <c r="D6994" s="251" t="s">
        <v>17734</v>
      </c>
      <c r="E6994" s="251" t="s">
        <v>15610</v>
      </c>
      <c r="F6994" s="251" t="s">
        <v>9966</v>
      </c>
      <c r="G6994" s="251" t="s">
        <v>1528</v>
      </c>
      <c r="H6994" s="251" t="s">
        <v>10293</v>
      </c>
      <c r="I6994" s="257" t="str">
        <f t="shared" si="436"/>
        <v>-00002</v>
      </c>
      <c r="J6994" s="251">
        <v>2</v>
      </c>
      <c r="K6994" s="251">
        <v>2</v>
      </c>
      <c r="M6994" s="251" t="s">
        <v>10007</v>
      </c>
      <c r="N6994" s="251" t="s">
        <v>17394</v>
      </c>
      <c r="O6994" s="251">
        <v>2</v>
      </c>
      <c r="Q6994" s="251" t="s">
        <v>17737</v>
      </c>
      <c r="R6994" s="251" t="s">
        <v>10017</v>
      </c>
      <c r="S6994" s="251" t="s">
        <v>1527</v>
      </c>
      <c r="T6994" s="251" t="str">
        <f t="shared" si="438"/>
        <v>I060645087915BZ070</v>
      </c>
      <c r="W6994" s="251" t="str">
        <f t="shared" si="439"/>
        <v>I060645087915-BZ070</v>
      </c>
    </row>
    <row r="6995" spans="1:23" x14ac:dyDescent="0.3">
      <c r="A6995" s="256" t="str">
        <f t="shared" si="437"/>
        <v>I0606450-87947BZ010-00001</v>
      </c>
      <c r="B6995" s="251" t="s">
        <v>17738</v>
      </c>
      <c r="C6995" s="251" t="s">
        <v>10077</v>
      </c>
      <c r="D6995" s="251" t="s">
        <v>17734</v>
      </c>
      <c r="E6995" s="251" t="s">
        <v>15610</v>
      </c>
      <c r="F6995" s="251" t="s">
        <v>9968</v>
      </c>
      <c r="G6995" s="251" t="s">
        <v>1519</v>
      </c>
      <c r="H6995" s="251" t="s">
        <v>10109</v>
      </c>
      <c r="I6995" s="257" t="str">
        <f t="shared" si="436"/>
        <v>-00001</v>
      </c>
      <c r="J6995" s="251">
        <v>1</v>
      </c>
      <c r="K6995" s="251">
        <v>1</v>
      </c>
      <c r="M6995" s="251" t="s">
        <v>10007</v>
      </c>
      <c r="N6995" s="251" t="s">
        <v>17394</v>
      </c>
      <c r="O6995" s="251">
        <v>1</v>
      </c>
      <c r="Q6995" s="251" t="s">
        <v>17738</v>
      </c>
      <c r="R6995" s="251" t="s">
        <v>10017</v>
      </c>
      <c r="S6995" s="251" t="s">
        <v>1518</v>
      </c>
      <c r="T6995" s="251" t="str">
        <f t="shared" si="438"/>
        <v>I060645087947BZ010</v>
      </c>
      <c r="W6995" s="251" t="str">
        <f t="shared" si="439"/>
        <v>I060645087947-BZ010</v>
      </c>
    </row>
    <row r="6996" spans="1:23" x14ac:dyDescent="0.3">
      <c r="A6996" s="256" t="str">
        <f t="shared" si="437"/>
        <v>I0606451-81550BZ310-00003</v>
      </c>
      <c r="B6996" s="251" t="s">
        <v>17739</v>
      </c>
      <c r="C6996" s="251" t="s">
        <v>10077</v>
      </c>
      <c r="D6996" s="251" t="s">
        <v>17740</v>
      </c>
      <c r="E6996" s="251" t="s">
        <v>15610</v>
      </c>
      <c r="F6996" s="251" t="s">
        <v>9957</v>
      </c>
      <c r="G6996" s="251" t="s">
        <v>1392</v>
      </c>
      <c r="H6996" s="251" t="s">
        <v>5202</v>
      </c>
      <c r="I6996" s="257" t="str">
        <f t="shared" si="436"/>
        <v>-00003</v>
      </c>
      <c r="J6996" s="251">
        <v>3</v>
      </c>
      <c r="K6996" s="251">
        <v>3</v>
      </c>
      <c r="M6996" s="251" t="s">
        <v>9958</v>
      </c>
      <c r="N6996" s="251" t="s">
        <v>16219</v>
      </c>
      <c r="O6996" s="251">
        <v>3</v>
      </c>
      <c r="Q6996" s="251" t="s">
        <v>17739</v>
      </c>
      <c r="R6996" s="251" t="s">
        <v>10028</v>
      </c>
      <c r="S6996" s="251" t="s">
        <v>1391</v>
      </c>
      <c r="T6996" s="251" t="str">
        <f t="shared" si="438"/>
        <v>I060645181550BZ310</v>
      </c>
      <c r="W6996" s="251" t="str">
        <f t="shared" si="439"/>
        <v>I060645181550-BZ310</v>
      </c>
    </row>
    <row r="6997" spans="1:23" x14ac:dyDescent="0.3">
      <c r="A6997" s="256" t="str">
        <f t="shared" si="437"/>
        <v>I0606451-81555BZ070-00004</v>
      </c>
      <c r="B6997" s="251" t="s">
        <v>17741</v>
      </c>
      <c r="C6997" s="251" t="s">
        <v>10077</v>
      </c>
      <c r="D6997" s="251" t="s">
        <v>17740</v>
      </c>
      <c r="E6997" s="251" t="s">
        <v>15610</v>
      </c>
      <c r="F6997" s="251" t="s">
        <v>9962</v>
      </c>
      <c r="G6997" s="251" t="s">
        <v>1348</v>
      </c>
      <c r="H6997" s="251" t="s">
        <v>10115</v>
      </c>
      <c r="I6997" s="257" t="str">
        <f t="shared" si="436"/>
        <v>-00004</v>
      </c>
      <c r="J6997" s="251">
        <v>4</v>
      </c>
      <c r="K6997" s="251">
        <v>4</v>
      </c>
      <c r="M6997" s="251" t="s">
        <v>10007</v>
      </c>
      <c r="N6997" s="251" t="s">
        <v>16219</v>
      </c>
      <c r="O6997" s="251">
        <v>4</v>
      </c>
      <c r="Q6997" s="251" t="s">
        <v>17741</v>
      </c>
      <c r="R6997" s="251" t="s">
        <v>10028</v>
      </c>
      <c r="S6997" s="251" t="s">
        <v>1347</v>
      </c>
      <c r="T6997" s="251" t="str">
        <f t="shared" si="438"/>
        <v>I060645181555BZ070</v>
      </c>
      <c r="W6997" s="251" t="str">
        <f t="shared" si="439"/>
        <v>I060645181555-BZ070</v>
      </c>
    </row>
    <row r="6998" spans="1:23" x14ac:dyDescent="0.3">
      <c r="A6998" s="256" t="str">
        <f t="shared" si="437"/>
        <v>I0606451-81565BZ010-00001</v>
      </c>
      <c r="B6998" s="251" t="s">
        <v>17742</v>
      </c>
      <c r="C6998" s="251" t="s">
        <v>10077</v>
      </c>
      <c r="D6998" s="251" t="s">
        <v>17740</v>
      </c>
      <c r="E6998" s="251" t="s">
        <v>15610</v>
      </c>
      <c r="F6998" s="251" t="s">
        <v>9964</v>
      </c>
      <c r="G6998" s="251" t="s">
        <v>1326</v>
      </c>
      <c r="H6998" s="251" t="s">
        <v>10302</v>
      </c>
      <c r="I6998" s="257" t="str">
        <f t="shared" si="436"/>
        <v>-00001</v>
      </c>
      <c r="J6998" s="251">
        <v>1</v>
      </c>
      <c r="K6998" s="251">
        <v>1</v>
      </c>
      <c r="M6998" s="251" t="s">
        <v>10007</v>
      </c>
      <c r="N6998" s="251" t="s">
        <v>16219</v>
      </c>
      <c r="O6998" s="251">
        <v>1</v>
      </c>
      <c r="Q6998" s="251" t="s">
        <v>17742</v>
      </c>
      <c r="R6998" s="251" t="s">
        <v>10028</v>
      </c>
      <c r="S6998" s="251" t="s">
        <v>1325</v>
      </c>
      <c r="T6998" s="251" t="str">
        <f t="shared" si="438"/>
        <v>I060645181565BZ010</v>
      </c>
      <c r="W6998" s="251" t="str">
        <f t="shared" si="439"/>
        <v>I060645181565-BZ010</v>
      </c>
    </row>
    <row r="6999" spans="1:23" x14ac:dyDescent="0.3">
      <c r="A6999" s="256" t="str">
        <f t="shared" si="437"/>
        <v>I0706477-81110BZ050-00002</v>
      </c>
      <c r="B6999" s="251" t="s">
        <v>17743</v>
      </c>
      <c r="C6999" s="251" t="s">
        <v>10117</v>
      </c>
      <c r="D6999" s="251" t="s">
        <v>17744</v>
      </c>
      <c r="E6999" s="251" t="s">
        <v>15610</v>
      </c>
      <c r="F6999" s="251" t="s">
        <v>9957</v>
      </c>
      <c r="G6999" s="251" t="s">
        <v>1015</v>
      </c>
      <c r="H6999" s="251" t="s">
        <v>10123</v>
      </c>
      <c r="I6999" s="257" t="str">
        <f t="shared" si="436"/>
        <v>-00002</v>
      </c>
      <c r="J6999" s="251">
        <v>2</v>
      </c>
      <c r="K6999" s="251">
        <v>2</v>
      </c>
      <c r="M6999" s="251" t="s">
        <v>9958</v>
      </c>
      <c r="N6999" s="251" t="s">
        <v>17394</v>
      </c>
      <c r="O6999" s="251">
        <v>2</v>
      </c>
      <c r="Q6999" s="251" t="s">
        <v>17743</v>
      </c>
      <c r="R6999" s="251" t="s">
        <v>10017</v>
      </c>
      <c r="S6999" s="251" t="s">
        <v>1014</v>
      </c>
      <c r="T6999" s="251" t="str">
        <f t="shared" si="438"/>
        <v>I070647781110BZ050</v>
      </c>
      <c r="W6999" s="251" t="str">
        <f t="shared" si="439"/>
        <v>I070647781110-BZ050</v>
      </c>
    </row>
    <row r="7000" spans="1:23" x14ac:dyDescent="0.3">
      <c r="A7000" s="256" t="str">
        <f t="shared" si="437"/>
        <v>I0706477-81110BZ800-00001</v>
      </c>
      <c r="B7000" s="251" t="s">
        <v>17745</v>
      </c>
      <c r="C7000" s="251" t="s">
        <v>10117</v>
      </c>
      <c r="D7000" s="251" t="s">
        <v>17744</v>
      </c>
      <c r="E7000" s="251" t="s">
        <v>15610</v>
      </c>
      <c r="F7000" s="251" t="s">
        <v>9962</v>
      </c>
      <c r="G7000" s="251" t="s">
        <v>3420</v>
      </c>
      <c r="H7000" s="251" t="s">
        <v>3422</v>
      </c>
      <c r="I7000" s="257" t="str">
        <f t="shared" si="436"/>
        <v>-00001</v>
      </c>
      <c r="J7000" s="251">
        <v>1</v>
      </c>
      <c r="K7000" s="251">
        <v>1</v>
      </c>
      <c r="M7000" s="251" t="s">
        <v>9958</v>
      </c>
      <c r="N7000" s="251" t="s">
        <v>17394</v>
      </c>
      <c r="O7000" s="251">
        <v>1</v>
      </c>
      <c r="Q7000" s="251" t="s">
        <v>17745</v>
      </c>
      <c r="R7000" s="251" t="s">
        <v>10017</v>
      </c>
      <c r="S7000" s="251" t="s">
        <v>3419</v>
      </c>
      <c r="T7000" s="251" t="str">
        <f t="shared" si="438"/>
        <v>I070647781110BZ800</v>
      </c>
      <c r="W7000" s="251" t="str">
        <f t="shared" si="439"/>
        <v>I070647781110-BZ800</v>
      </c>
    </row>
    <row r="7001" spans="1:23" x14ac:dyDescent="0.3">
      <c r="A7001" s="256" t="str">
        <f t="shared" si="437"/>
        <v>I0706477-81110BZ840-00003</v>
      </c>
      <c r="B7001" s="251" t="s">
        <v>17746</v>
      </c>
      <c r="C7001" s="251" t="s">
        <v>10117</v>
      </c>
      <c r="D7001" s="251" t="s">
        <v>17744</v>
      </c>
      <c r="E7001" s="251" t="s">
        <v>15610</v>
      </c>
      <c r="F7001" s="251" t="s">
        <v>9964</v>
      </c>
      <c r="G7001" s="251" t="s">
        <v>3424</v>
      </c>
      <c r="H7001" s="251" t="s">
        <v>3422</v>
      </c>
      <c r="I7001" s="257" t="str">
        <f t="shared" si="436"/>
        <v>-00003</v>
      </c>
      <c r="J7001" s="251">
        <v>3</v>
      </c>
      <c r="K7001" s="251">
        <v>3</v>
      </c>
      <c r="M7001" s="251" t="s">
        <v>9958</v>
      </c>
      <c r="N7001" s="251" t="s">
        <v>17394</v>
      </c>
      <c r="O7001" s="251">
        <v>3</v>
      </c>
      <c r="Q7001" s="251" t="s">
        <v>17746</v>
      </c>
      <c r="R7001" s="251" t="s">
        <v>10017</v>
      </c>
      <c r="S7001" s="251" t="s">
        <v>3423</v>
      </c>
      <c r="T7001" s="251" t="str">
        <f t="shared" si="438"/>
        <v>I070647781110BZ840</v>
      </c>
      <c r="W7001" s="251" t="str">
        <f t="shared" si="439"/>
        <v>I070647781110-BZ840</v>
      </c>
    </row>
    <row r="7002" spans="1:23" x14ac:dyDescent="0.3">
      <c r="A7002" s="256" t="str">
        <f t="shared" si="437"/>
        <v>I0706477-81150BZ050-00002</v>
      </c>
      <c r="B7002" s="251" t="s">
        <v>17747</v>
      </c>
      <c r="C7002" s="251" t="s">
        <v>10117</v>
      </c>
      <c r="D7002" s="251" t="s">
        <v>17744</v>
      </c>
      <c r="E7002" s="251" t="s">
        <v>15610</v>
      </c>
      <c r="F7002" s="251" t="s">
        <v>9966</v>
      </c>
      <c r="G7002" s="251" t="s">
        <v>1024</v>
      </c>
      <c r="H7002" s="251" t="s">
        <v>5057</v>
      </c>
      <c r="I7002" s="257" t="str">
        <f t="shared" si="436"/>
        <v>-00002</v>
      </c>
      <c r="J7002" s="251">
        <v>2</v>
      </c>
      <c r="K7002" s="251">
        <v>2</v>
      </c>
      <c r="M7002" s="251" t="s">
        <v>9958</v>
      </c>
      <c r="N7002" s="251" t="s">
        <v>17394</v>
      </c>
      <c r="O7002" s="251">
        <v>2</v>
      </c>
      <c r="Q7002" s="251" t="s">
        <v>17747</v>
      </c>
      <c r="R7002" s="251" t="s">
        <v>10017</v>
      </c>
      <c r="S7002" s="251" t="s">
        <v>1023</v>
      </c>
      <c r="T7002" s="251" t="str">
        <f t="shared" si="438"/>
        <v>I070647781150BZ050</v>
      </c>
      <c r="W7002" s="251" t="str">
        <f t="shared" si="439"/>
        <v>I070647781150-BZ050</v>
      </c>
    </row>
    <row r="7003" spans="1:23" x14ac:dyDescent="0.3">
      <c r="A7003" s="256" t="str">
        <f t="shared" si="437"/>
        <v>I0706477-81150BZ800-00003</v>
      </c>
      <c r="B7003" s="251" t="s">
        <v>17748</v>
      </c>
      <c r="C7003" s="251" t="s">
        <v>10117</v>
      </c>
      <c r="D7003" s="251" t="s">
        <v>17744</v>
      </c>
      <c r="E7003" s="251" t="s">
        <v>15610</v>
      </c>
      <c r="F7003" s="251" t="s">
        <v>9968</v>
      </c>
      <c r="G7003" s="251" t="s">
        <v>3427</v>
      </c>
      <c r="H7003" s="251" t="s">
        <v>3429</v>
      </c>
      <c r="I7003" s="257" t="str">
        <f t="shared" si="436"/>
        <v>-00003</v>
      </c>
      <c r="J7003" s="251">
        <v>3</v>
      </c>
      <c r="K7003" s="251">
        <v>3</v>
      </c>
      <c r="M7003" s="251" t="s">
        <v>9958</v>
      </c>
      <c r="N7003" s="251" t="s">
        <v>17394</v>
      </c>
      <c r="O7003" s="251">
        <v>3</v>
      </c>
      <c r="Q7003" s="251" t="s">
        <v>17748</v>
      </c>
      <c r="R7003" s="251" t="s">
        <v>10017</v>
      </c>
      <c r="S7003" s="251" t="s">
        <v>3426</v>
      </c>
      <c r="T7003" s="251" t="str">
        <f t="shared" si="438"/>
        <v>I070647781150BZ800</v>
      </c>
      <c r="W7003" s="251" t="str">
        <f t="shared" si="439"/>
        <v>I070647781150-BZ800</v>
      </c>
    </row>
    <row r="7004" spans="1:23" x14ac:dyDescent="0.3">
      <c r="A7004" s="256" t="str">
        <f t="shared" si="437"/>
        <v>I0706477-81551BZ090-00001</v>
      </c>
      <c r="B7004" s="251" t="s">
        <v>17749</v>
      </c>
      <c r="C7004" s="251" t="s">
        <v>10117</v>
      </c>
      <c r="D7004" s="251" t="s">
        <v>17744</v>
      </c>
      <c r="E7004" s="251" t="s">
        <v>15610</v>
      </c>
      <c r="F7004" s="251" t="s">
        <v>9970</v>
      </c>
      <c r="G7004" s="251" t="s">
        <v>1318</v>
      </c>
      <c r="H7004" s="251" t="s">
        <v>5211</v>
      </c>
      <c r="I7004" s="257" t="str">
        <f t="shared" si="436"/>
        <v>-00001</v>
      </c>
      <c r="J7004" s="251">
        <v>1</v>
      </c>
      <c r="K7004" s="251">
        <v>1</v>
      </c>
      <c r="M7004" s="251" t="s">
        <v>9958</v>
      </c>
      <c r="N7004" s="251" t="s">
        <v>17394</v>
      </c>
      <c r="O7004" s="251">
        <v>1</v>
      </c>
      <c r="Q7004" s="251" t="s">
        <v>17749</v>
      </c>
      <c r="R7004" s="251" t="s">
        <v>10017</v>
      </c>
      <c r="S7004" s="251" t="s">
        <v>1317</v>
      </c>
      <c r="T7004" s="251" t="str">
        <f t="shared" si="438"/>
        <v>I070647781551BZ090</v>
      </c>
      <c r="W7004" s="251" t="str">
        <f t="shared" si="439"/>
        <v>I070647781551-BZ090</v>
      </c>
    </row>
    <row r="7005" spans="1:23" x14ac:dyDescent="0.3">
      <c r="A7005" s="256" t="str">
        <f t="shared" si="437"/>
        <v>I0706477-81561BZ090-00002</v>
      </c>
      <c r="B7005" s="251" t="s">
        <v>17750</v>
      </c>
      <c r="C7005" s="251" t="s">
        <v>10117</v>
      </c>
      <c r="D7005" s="251" t="s">
        <v>17744</v>
      </c>
      <c r="E7005" s="251" t="s">
        <v>15610</v>
      </c>
      <c r="F7005" s="251" t="s">
        <v>9972</v>
      </c>
      <c r="G7005" s="251" t="s">
        <v>1331</v>
      </c>
      <c r="H7005" s="251" t="s">
        <v>5211</v>
      </c>
      <c r="I7005" s="257" t="str">
        <f t="shared" si="436"/>
        <v>-00002</v>
      </c>
      <c r="J7005" s="251">
        <v>2</v>
      </c>
      <c r="K7005" s="251">
        <v>2</v>
      </c>
      <c r="M7005" s="251" t="s">
        <v>9958</v>
      </c>
      <c r="N7005" s="251" t="s">
        <v>17394</v>
      </c>
      <c r="O7005" s="251">
        <v>2</v>
      </c>
      <c r="Q7005" s="251" t="s">
        <v>17750</v>
      </c>
      <c r="R7005" s="251" t="s">
        <v>10017</v>
      </c>
      <c r="S7005" s="251" t="s">
        <v>1330</v>
      </c>
      <c r="T7005" s="251" t="str">
        <f t="shared" si="438"/>
        <v>I070647781561BZ090</v>
      </c>
      <c r="W7005" s="251" t="str">
        <f t="shared" si="439"/>
        <v>I070647781561-BZ090</v>
      </c>
    </row>
    <row r="7006" spans="1:23" x14ac:dyDescent="0.3">
      <c r="A7006" s="256" t="str">
        <f t="shared" si="437"/>
        <v>I0706477-81580BZ090-00002</v>
      </c>
      <c r="B7006" s="251" t="s">
        <v>17751</v>
      </c>
      <c r="C7006" s="251" t="s">
        <v>10117</v>
      </c>
      <c r="D7006" s="251" t="s">
        <v>17744</v>
      </c>
      <c r="E7006" s="251" t="s">
        <v>15610</v>
      </c>
      <c r="F7006" s="251" t="s">
        <v>9974</v>
      </c>
      <c r="G7006" s="251" t="s">
        <v>3449</v>
      </c>
      <c r="H7006" s="251" t="s">
        <v>758</v>
      </c>
      <c r="I7006" s="257" t="str">
        <f t="shared" si="436"/>
        <v>-00002</v>
      </c>
      <c r="J7006" s="251">
        <v>2</v>
      </c>
      <c r="K7006" s="251">
        <v>2</v>
      </c>
      <c r="M7006" s="251" t="s">
        <v>9993</v>
      </c>
      <c r="N7006" s="251" t="s">
        <v>17394</v>
      </c>
      <c r="O7006" s="251">
        <v>2</v>
      </c>
      <c r="Q7006" s="251" t="s">
        <v>17751</v>
      </c>
      <c r="R7006" s="251" t="s">
        <v>10017</v>
      </c>
      <c r="S7006" s="251" t="s">
        <v>3448</v>
      </c>
      <c r="T7006" s="251" t="str">
        <f t="shared" si="438"/>
        <v>I070647781580BZ090</v>
      </c>
      <c r="W7006" s="251" t="str">
        <f t="shared" si="439"/>
        <v>I070647781580-BZ090</v>
      </c>
    </row>
    <row r="7007" spans="1:23" x14ac:dyDescent="0.3">
      <c r="A7007" s="256" t="str">
        <f t="shared" si="437"/>
        <v>I0706477-87910BZ070-00001</v>
      </c>
      <c r="B7007" s="251" t="s">
        <v>17752</v>
      </c>
      <c r="C7007" s="251" t="s">
        <v>10117</v>
      </c>
      <c r="D7007" s="251" t="s">
        <v>17744</v>
      </c>
      <c r="E7007" s="251" t="s">
        <v>15610</v>
      </c>
      <c r="F7007" s="251" t="s">
        <v>9976</v>
      </c>
      <c r="G7007" s="251" t="s">
        <v>1542</v>
      </c>
      <c r="H7007" s="251" t="s">
        <v>11862</v>
      </c>
      <c r="I7007" s="257" t="str">
        <f t="shared" si="436"/>
        <v>-00001</v>
      </c>
      <c r="J7007" s="251">
        <v>1</v>
      </c>
      <c r="K7007" s="251">
        <v>1</v>
      </c>
      <c r="M7007" s="251" t="s">
        <v>9958</v>
      </c>
      <c r="N7007" s="251" t="s">
        <v>17394</v>
      </c>
      <c r="O7007" s="251">
        <v>1</v>
      </c>
      <c r="Q7007" s="251" t="s">
        <v>17752</v>
      </c>
      <c r="R7007" s="251" t="s">
        <v>10017</v>
      </c>
      <c r="S7007" s="251" t="s">
        <v>1541</v>
      </c>
      <c r="T7007" s="251" t="str">
        <f t="shared" si="438"/>
        <v>I070647787910BZ070</v>
      </c>
      <c r="W7007" s="251" t="str">
        <f t="shared" si="439"/>
        <v>I070647787910-BZ070</v>
      </c>
    </row>
    <row r="7008" spans="1:23" x14ac:dyDescent="0.3">
      <c r="A7008" s="256" t="str">
        <f t="shared" si="437"/>
        <v>I0706478-81130BZ520-00002</v>
      </c>
      <c r="B7008" s="251" t="s">
        <v>17753</v>
      </c>
      <c r="C7008" s="251" t="s">
        <v>10117</v>
      </c>
      <c r="D7008" s="251" t="s">
        <v>17754</v>
      </c>
      <c r="E7008" s="251" t="s">
        <v>15610</v>
      </c>
      <c r="F7008" s="251" t="s">
        <v>9957</v>
      </c>
      <c r="G7008" s="251" t="s">
        <v>1115</v>
      </c>
      <c r="H7008" s="251" t="s">
        <v>5101</v>
      </c>
      <c r="I7008" s="257" t="str">
        <f t="shared" si="436"/>
        <v>-00002</v>
      </c>
      <c r="J7008" s="251">
        <v>2</v>
      </c>
      <c r="K7008" s="251">
        <v>2</v>
      </c>
      <c r="M7008" s="251" t="s">
        <v>9958</v>
      </c>
      <c r="N7008" s="251" t="s">
        <v>16219</v>
      </c>
      <c r="O7008" s="251">
        <v>2</v>
      </c>
      <c r="Q7008" s="251" t="s">
        <v>17753</v>
      </c>
      <c r="R7008" s="251" t="s">
        <v>10028</v>
      </c>
      <c r="S7008" s="251" t="s">
        <v>1114</v>
      </c>
      <c r="T7008" s="251" t="str">
        <f t="shared" si="438"/>
        <v>I070647881130BZ520</v>
      </c>
      <c r="W7008" s="251" t="str">
        <f t="shared" si="439"/>
        <v>I070647881130-BZ520</v>
      </c>
    </row>
    <row r="7009" spans="1:23" x14ac:dyDescent="0.3">
      <c r="A7009" s="256" t="str">
        <f t="shared" si="437"/>
        <v>I0706478-81240BZ010E0-00003</v>
      </c>
      <c r="B7009" s="251" t="s">
        <v>17755</v>
      </c>
      <c r="C7009" s="251" t="s">
        <v>10117</v>
      </c>
      <c r="D7009" s="251" t="s">
        <v>17754</v>
      </c>
      <c r="E7009" s="251" t="s">
        <v>15610</v>
      </c>
      <c r="F7009" s="251" t="s">
        <v>9962</v>
      </c>
      <c r="G7009" s="251" t="s">
        <v>1492</v>
      </c>
      <c r="H7009" s="251" t="s">
        <v>10502</v>
      </c>
      <c r="I7009" s="257" t="str">
        <f t="shared" si="436"/>
        <v>-00003</v>
      </c>
      <c r="J7009" s="251">
        <v>3</v>
      </c>
      <c r="K7009" s="251">
        <v>3</v>
      </c>
      <c r="M7009" s="251" t="s">
        <v>10007</v>
      </c>
      <c r="N7009" s="251" t="s">
        <v>16219</v>
      </c>
      <c r="O7009" s="251">
        <v>3</v>
      </c>
      <c r="Q7009" s="251" t="s">
        <v>17755</v>
      </c>
      <c r="R7009" s="251" t="s">
        <v>10028</v>
      </c>
      <c r="S7009" s="251" t="s">
        <v>1491</v>
      </c>
      <c r="T7009" s="251" t="str">
        <f t="shared" si="438"/>
        <v>I070647881240BZ010E0</v>
      </c>
      <c r="W7009" s="251" t="str">
        <f t="shared" si="439"/>
        <v>I070647881240-BZ010-E0</v>
      </c>
    </row>
    <row r="7010" spans="1:23" x14ac:dyDescent="0.3">
      <c r="A7010" s="256" t="str">
        <f t="shared" si="437"/>
        <v>I0706478-81270BZ010-00002</v>
      </c>
      <c r="B7010" s="251" t="s">
        <v>17756</v>
      </c>
      <c r="C7010" s="251" t="s">
        <v>10117</v>
      </c>
      <c r="D7010" s="251" t="s">
        <v>17754</v>
      </c>
      <c r="E7010" s="251" t="s">
        <v>15610</v>
      </c>
      <c r="F7010" s="251" t="s">
        <v>9964</v>
      </c>
      <c r="G7010" s="251" t="s">
        <v>1474</v>
      </c>
      <c r="H7010" s="251" t="s">
        <v>10137</v>
      </c>
      <c r="I7010" s="257" t="str">
        <f t="shared" si="436"/>
        <v>-00002</v>
      </c>
      <c r="J7010" s="251">
        <v>2</v>
      </c>
      <c r="K7010" s="251">
        <v>2</v>
      </c>
      <c r="M7010" s="251" t="s">
        <v>10007</v>
      </c>
      <c r="N7010" s="251" t="s">
        <v>16219</v>
      </c>
      <c r="O7010" s="251">
        <v>2</v>
      </c>
      <c r="Q7010" s="251" t="s">
        <v>17756</v>
      </c>
      <c r="R7010" s="251" t="s">
        <v>10028</v>
      </c>
      <c r="S7010" s="251" t="s">
        <v>1473</v>
      </c>
      <c r="T7010" s="251" t="str">
        <f t="shared" si="438"/>
        <v>I070647881270BZ010</v>
      </c>
      <c r="W7010" s="251" t="str">
        <f t="shared" si="439"/>
        <v>I070647881270-BZ010</v>
      </c>
    </row>
    <row r="7011" spans="1:23" x14ac:dyDescent="0.3">
      <c r="A7011" s="256" t="str">
        <f t="shared" si="437"/>
        <v>I0706478-81550BZ070-00001</v>
      </c>
      <c r="B7011" s="251" t="s">
        <v>17757</v>
      </c>
      <c r="C7011" s="251" t="s">
        <v>10117</v>
      </c>
      <c r="D7011" s="251" t="s">
        <v>17754</v>
      </c>
      <c r="E7011" s="251" t="s">
        <v>15610</v>
      </c>
      <c r="F7011" s="251" t="s">
        <v>9966</v>
      </c>
      <c r="G7011" s="251" t="s">
        <v>1292</v>
      </c>
      <c r="H7011" s="251" t="s">
        <v>10139</v>
      </c>
      <c r="I7011" s="257" t="str">
        <f t="shared" si="436"/>
        <v>-00001</v>
      </c>
      <c r="J7011" s="251">
        <v>1</v>
      </c>
      <c r="K7011" s="251">
        <v>1</v>
      </c>
      <c r="M7011" s="251" t="s">
        <v>9958</v>
      </c>
      <c r="N7011" s="251" t="s">
        <v>16219</v>
      </c>
      <c r="O7011" s="251">
        <v>1</v>
      </c>
      <c r="Q7011" s="251" t="s">
        <v>17757</v>
      </c>
      <c r="R7011" s="251" t="s">
        <v>10028</v>
      </c>
      <c r="S7011" s="251" t="s">
        <v>1291</v>
      </c>
      <c r="T7011" s="251" t="str">
        <f t="shared" si="438"/>
        <v>I070647881550BZ070</v>
      </c>
      <c r="W7011" s="251" t="str">
        <f t="shared" si="439"/>
        <v>I070647881550-BZ070</v>
      </c>
    </row>
    <row r="7012" spans="1:23" x14ac:dyDescent="0.3">
      <c r="A7012" s="256" t="str">
        <f t="shared" si="437"/>
        <v>I0706478-81550BZ190-00002</v>
      </c>
      <c r="B7012" s="251" t="s">
        <v>17758</v>
      </c>
      <c r="C7012" s="251" t="s">
        <v>10117</v>
      </c>
      <c r="D7012" s="251" t="s">
        <v>17754</v>
      </c>
      <c r="E7012" s="251" t="s">
        <v>15610</v>
      </c>
      <c r="F7012" s="251" t="s">
        <v>9968</v>
      </c>
      <c r="G7012" s="251" t="s">
        <v>1308</v>
      </c>
      <c r="H7012" s="251" t="s">
        <v>10141</v>
      </c>
      <c r="I7012" s="257" t="str">
        <f t="shared" si="436"/>
        <v>-00002</v>
      </c>
      <c r="J7012" s="251">
        <v>2</v>
      </c>
      <c r="K7012" s="251">
        <v>2</v>
      </c>
      <c r="M7012" s="251" t="s">
        <v>9958</v>
      </c>
      <c r="N7012" s="251" t="s">
        <v>16219</v>
      </c>
      <c r="O7012" s="251">
        <v>2</v>
      </c>
      <c r="Q7012" s="251" t="s">
        <v>17758</v>
      </c>
      <c r="R7012" s="251" t="s">
        <v>10028</v>
      </c>
      <c r="S7012" s="251" t="s">
        <v>1307</v>
      </c>
      <c r="T7012" s="251" t="str">
        <f t="shared" si="438"/>
        <v>I070647881550BZ190</v>
      </c>
      <c r="W7012" s="251" t="str">
        <f t="shared" si="439"/>
        <v>I070647881550-BZ190</v>
      </c>
    </row>
    <row r="7013" spans="1:23" x14ac:dyDescent="0.3">
      <c r="A7013" s="256" t="str">
        <f t="shared" si="437"/>
        <v>I0706478-81560BZ070-00002</v>
      </c>
      <c r="B7013" s="251" t="s">
        <v>17759</v>
      </c>
      <c r="C7013" s="251" t="s">
        <v>10117</v>
      </c>
      <c r="D7013" s="251" t="s">
        <v>17754</v>
      </c>
      <c r="E7013" s="251" t="s">
        <v>15610</v>
      </c>
      <c r="F7013" s="251" t="s">
        <v>9970</v>
      </c>
      <c r="G7013" s="251" t="s">
        <v>1300</v>
      </c>
      <c r="H7013" s="251" t="s">
        <v>10332</v>
      </c>
      <c r="I7013" s="257" t="str">
        <f t="shared" si="436"/>
        <v>-00002</v>
      </c>
      <c r="J7013" s="251">
        <v>2</v>
      </c>
      <c r="K7013" s="251">
        <v>2</v>
      </c>
      <c r="M7013" s="251" t="s">
        <v>9958</v>
      </c>
      <c r="N7013" s="251" t="s">
        <v>16219</v>
      </c>
      <c r="O7013" s="251">
        <v>2</v>
      </c>
      <c r="Q7013" s="251" t="s">
        <v>17759</v>
      </c>
      <c r="R7013" s="251" t="s">
        <v>10028</v>
      </c>
      <c r="S7013" s="251" t="s">
        <v>1299</v>
      </c>
      <c r="T7013" s="251" t="str">
        <f t="shared" si="438"/>
        <v>I070647881560BZ070</v>
      </c>
      <c r="W7013" s="251" t="str">
        <f t="shared" si="439"/>
        <v>I070647881560-BZ070</v>
      </c>
    </row>
    <row r="7014" spans="1:23" x14ac:dyDescent="0.3">
      <c r="A7014" s="256" t="str">
        <f t="shared" si="437"/>
        <v>I0706479-81240BZ010B0-00004</v>
      </c>
      <c r="B7014" s="251" t="s">
        <v>17760</v>
      </c>
      <c r="C7014" s="251" t="s">
        <v>10117</v>
      </c>
      <c r="D7014" s="251" t="s">
        <v>17761</v>
      </c>
      <c r="E7014" s="251" t="s">
        <v>15610</v>
      </c>
      <c r="F7014" s="251" t="s">
        <v>9957</v>
      </c>
      <c r="G7014" s="251" t="s">
        <v>1484</v>
      </c>
      <c r="H7014" s="251" t="s">
        <v>10500</v>
      </c>
      <c r="I7014" s="257" t="str">
        <f t="shared" si="436"/>
        <v>-00004</v>
      </c>
      <c r="J7014" s="251">
        <v>4</v>
      </c>
      <c r="K7014" s="251">
        <v>4</v>
      </c>
      <c r="M7014" s="251" t="s">
        <v>10007</v>
      </c>
      <c r="N7014" s="251" t="s">
        <v>17762</v>
      </c>
      <c r="O7014" s="251">
        <v>4</v>
      </c>
      <c r="Q7014" s="251" t="s">
        <v>17760</v>
      </c>
      <c r="R7014" s="251" t="s">
        <v>10307</v>
      </c>
      <c r="S7014" s="251" t="s">
        <v>1483</v>
      </c>
      <c r="T7014" s="251" t="str">
        <f t="shared" si="438"/>
        <v>I070647981240BZ010B0</v>
      </c>
      <c r="W7014" s="251" t="str">
        <f t="shared" si="439"/>
        <v>I070647981240-BZ010-B0</v>
      </c>
    </row>
    <row r="7015" spans="1:23" x14ac:dyDescent="0.3">
      <c r="A7015" s="256" t="str">
        <f t="shared" si="437"/>
        <v>I0706480-81110BZ050-00001</v>
      </c>
      <c r="B7015" s="251" t="s">
        <v>17763</v>
      </c>
      <c r="C7015" s="251" t="s">
        <v>10117</v>
      </c>
      <c r="D7015" s="251" t="s">
        <v>17764</v>
      </c>
      <c r="E7015" s="251" t="s">
        <v>15610</v>
      </c>
      <c r="F7015" s="251" t="s">
        <v>9957</v>
      </c>
      <c r="G7015" s="251" t="s">
        <v>1015</v>
      </c>
      <c r="H7015" s="251" t="s">
        <v>10123</v>
      </c>
      <c r="I7015" s="257" t="str">
        <f t="shared" si="436"/>
        <v>-00001</v>
      </c>
      <c r="J7015" s="251">
        <v>1</v>
      </c>
      <c r="K7015" s="251">
        <v>1</v>
      </c>
      <c r="M7015" s="251" t="s">
        <v>9958</v>
      </c>
      <c r="N7015" s="251" t="s">
        <v>17394</v>
      </c>
      <c r="O7015" s="251">
        <v>1</v>
      </c>
      <c r="Q7015" s="251" t="s">
        <v>17763</v>
      </c>
      <c r="R7015" s="251" t="s">
        <v>10017</v>
      </c>
      <c r="S7015" s="251" t="s">
        <v>1014</v>
      </c>
      <c r="T7015" s="251" t="str">
        <f t="shared" si="438"/>
        <v>I070648081110BZ050</v>
      </c>
      <c r="W7015" s="251" t="str">
        <f t="shared" si="439"/>
        <v>I070648081110-BZ050</v>
      </c>
    </row>
    <row r="7016" spans="1:23" x14ac:dyDescent="0.3">
      <c r="A7016" s="256" t="str">
        <f t="shared" si="437"/>
        <v>I0706480-81150BZ050-00001</v>
      </c>
      <c r="B7016" s="251" t="s">
        <v>17765</v>
      </c>
      <c r="C7016" s="251" t="s">
        <v>10117</v>
      </c>
      <c r="D7016" s="251" t="s">
        <v>17764</v>
      </c>
      <c r="E7016" s="251" t="s">
        <v>15610</v>
      </c>
      <c r="F7016" s="251" t="s">
        <v>9962</v>
      </c>
      <c r="G7016" s="251" t="s">
        <v>1024</v>
      </c>
      <c r="H7016" s="251" t="s">
        <v>5057</v>
      </c>
      <c r="I7016" s="257" t="str">
        <f t="shared" si="436"/>
        <v>-00001</v>
      </c>
      <c r="J7016" s="251">
        <v>1</v>
      </c>
      <c r="K7016" s="251">
        <v>1</v>
      </c>
      <c r="M7016" s="251" t="s">
        <v>9958</v>
      </c>
      <c r="N7016" s="251" t="s">
        <v>17394</v>
      </c>
      <c r="O7016" s="251">
        <v>1</v>
      </c>
      <c r="Q7016" s="251" t="s">
        <v>17765</v>
      </c>
      <c r="R7016" s="251" t="s">
        <v>10017</v>
      </c>
      <c r="S7016" s="251" t="s">
        <v>1023</v>
      </c>
      <c r="T7016" s="251" t="str">
        <f t="shared" si="438"/>
        <v>I070648081150BZ050</v>
      </c>
      <c r="W7016" s="251" t="str">
        <f t="shared" si="439"/>
        <v>I070648081150-BZ050</v>
      </c>
    </row>
    <row r="7017" spans="1:23" x14ac:dyDescent="0.3">
      <c r="A7017" s="256" t="str">
        <f t="shared" si="437"/>
        <v>I0802187-811100W070-00003</v>
      </c>
      <c r="B7017" s="251" t="s">
        <v>17766</v>
      </c>
      <c r="C7017" s="251" t="s">
        <v>10151</v>
      </c>
      <c r="D7017" s="251" t="s">
        <v>17767</v>
      </c>
      <c r="E7017" s="251" t="s">
        <v>15610</v>
      </c>
      <c r="F7017" s="251" t="s">
        <v>9957</v>
      </c>
      <c r="G7017" s="251" t="s">
        <v>45</v>
      </c>
      <c r="H7017" s="251" t="s">
        <v>5059</v>
      </c>
      <c r="I7017" s="257" t="str">
        <f t="shared" si="436"/>
        <v>-00003</v>
      </c>
      <c r="J7017" s="251">
        <v>3</v>
      </c>
      <c r="K7017" s="251">
        <v>3</v>
      </c>
      <c r="M7017" s="251" t="s">
        <v>9958</v>
      </c>
      <c r="N7017" s="251" t="s">
        <v>17394</v>
      </c>
      <c r="O7017" s="251">
        <v>3</v>
      </c>
      <c r="Q7017" s="251" t="s">
        <v>17766</v>
      </c>
      <c r="R7017" s="251" t="s">
        <v>10017</v>
      </c>
      <c r="S7017" s="251" t="s">
        <v>44</v>
      </c>
      <c r="T7017" s="251" t="str">
        <f t="shared" si="438"/>
        <v>I0802187811100W070</v>
      </c>
      <c r="W7017" s="251" t="str">
        <f t="shared" si="439"/>
        <v>I080218781110-0W070</v>
      </c>
    </row>
    <row r="7018" spans="1:23" x14ac:dyDescent="0.3">
      <c r="A7018" s="256" t="str">
        <f t="shared" si="437"/>
        <v>I0802187-81110F1010-00001</v>
      </c>
      <c r="B7018" s="251" t="s">
        <v>17768</v>
      </c>
      <c r="C7018" s="251" t="s">
        <v>10151</v>
      </c>
      <c r="D7018" s="251" t="s">
        <v>17767</v>
      </c>
      <c r="E7018" s="251" t="s">
        <v>15610</v>
      </c>
      <c r="F7018" s="251" t="s">
        <v>9962</v>
      </c>
      <c r="G7018" s="251" t="s">
        <v>3606</v>
      </c>
      <c r="H7018" s="251" t="s">
        <v>10154</v>
      </c>
      <c r="I7018" s="257" t="str">
        <f t="shared" si="436"/>
        <v>-00001</v>
      </c>
      <c r="J7018" s="251">
        <v>1</v>
      </c>
      <c r="K7018" s="251">
        <v>1</v>
      </c>
      <c r="M7018" s="251" t="s">
        <v>9958</v>
      </c>
      <c r="N7018" s="251" t="s">
        <v>17394</v>
      </c>
      <c r="O7018" s="251">
        <v>1</v>
      </c>
      <c r="Q7018" s="251" t="s">
        <v>17768</v>
      </c>
      <c r="R7018" s="251" t="s">
        <v>10017</v>
      </c>
      <c r="S7018" s="251" t="s">
        <v>3997</v>
      </c>
      <c r="T7018" s="251" t="str">
        <f t="shared" si="438"/>
        <v>I080218781110F1010</v>
      </c>
      <c r="W7018" s="251" t="str">
        <f t="shared" si="439"/>
        <v>I080218781110-F1010</v>
      </c>
    </row>
    <row r="7019" spans="1:23" x14ac:dyDescent="0.3">
      <c r="A7019" s="256" t="str">
        <f t="shared" si="437"/>
        <v>I0802187-811500W070-00001</v>
      </c>
      <c r="B7019" s="251" t="s">
        <v>17769</v>
      </c>
      <c r="C7019" s="251" t="s">
        <v>10151</v>
      </c>
      <c r="D7019" s="251" t="s">
        <v>17767</v>
      </c>
      <c r="E7019" s="251" t="s">
        <v>15610</v>
      </c>
      <c r="F7019" s="251" t="s">
        <v>9964</v>
      </c>
      <c r="G7019" s="251" t="s">
        <v>53</v>
      </c>
      <c r="H7019" s="251" t="s">
        <v>5060</v>
      </c>
      <c r="I7019" s="257" t="str">
        <f t="shared" si="436"/>
        <v>-00001</v>
      </c>
      <c r="J7019" s="251">
        <v>1</v>
      </c>
      <c r="K7019" s="251">
        <v>1</v>
      </c>
      <c r="M7019" s="251" t="s">
        <v>9958</v>
      </c>
      <c r="N7019" s="251" t="s">
        <v>17394</v>
      </c>
      <c r="O7019" s="251">
        <v>1</v>
      </c>
      <c r="Q7019" s="251" t="s">
        <v>17769</v>
      </c>
      <c r="R7019" s="251" t="s">
        <v>10017</v>
      </c>
      <c r="S7019" s="251" t="s">
        <v>52</v>
      </c>
      <c r="T7019" s="251" t="str">
        <f t="shared" si="438"/>
        <v>I0802187811500W070</v>
      </c>
      <c r="W7019" s="251" t="str">
        <f t="shared" si="439"/>
        <v>I080218781150-0W070</v>
      </c>
    </row>
    <row r="7020" spans="1:23" x14ac:dyDescent="0.3">
      <c r="A7020" s="256" t="str">
        <f t="shared" si="437"/>
        <v>I0802187-81150F1010-00001</v>
      </c>
      <c r="B7020" s="251" t="s">
        <v>17770</v>
      </c>
      <c r="C7020" s="251" t="s">
        <v>10151</v>
      </c>
      <c r="D7020" s="251" t="s">
        <v>17767</v>
      </c>
      <c r="E7020" s="251" t="s">
        <v>15610</v>
      </c>
      <c r="F7020" s="251" t="s">
        <v>9966</v>
      </c>
      <c r="G7020" s="251" t="s">
        <v>3604</v>
      </c>
      <c r="H7020" s="251" t="s">
        <v>10157</v>
      </c>
      <c r="I7020" s="257" t="str">
        <f t="shared" si="436"/>
        <v>-00001</v>
      </c>
      <c r="J7020" s="251">
        <v>1</v>
      </c>
      <c r="K7020" s="251">
        <v>1</v>
      </c>
      <c r="M7020" s="251" t="s">
        <v>9993</v>
      </c>
      <c r="N7020" s="251" t="s">
        <v>17394</v>
      </c>
      <c r="O7020" s="251">
        <v>1</v>
      </c>
      <c r="Q7020" s="251" t="s">
        <v>17770</v>
      </c>
      <c r="R7020" s="251" t="s">
        <v>10017</v>
      </c>
      <c r="S7020" s="251" t="s">
        <v>8694</v>
      </c>
      <c r="T7020" s="251" t="str">
        <f t="shared" si="438"/>
        <v>I080218781150F1010</v>
      </c>
      <c r="W7020" s="251" t="str">
        <f t="shared" si="439"/>
        <v>I080218781150-F1010</v>
      </c>
    </row>
    <row r="7021" spans="1:23" x14ac:dyDescent="0.3">
      <c r="A7021" s="256" t="str">
        <f t="shared" si="437"/>
        <v>Q4IC55IF-81240BZ010C0-00003</v>
      </c>
      <c r="B7021" s="251" t="s">
        <v>17771</v>
      </c>
      <c r="C7021" s="251" t="s">
        <v>10077</v>
      </c>
      <c r="D7021" s="251" t="s">
        <v>17772</v>
      </c>
      <c r="E7021" s="251" t="s">
        <v>15610</v>
      </c>
      <c r="F7021" s="251" t="s">
        <v>9957</v>
      </c>
      <c r="G7021" s="251" t="s">
        <v>10106</v>
      </c>
      <c r="H7021" s="251" t="s">
        <v>2227</v>
      </c>
      <c r="I7021" s="257" t="str">
        <f t="shared" si="436"/>
        <v>-00003</v>
      </c>
      <c r="J7021" s="251">
        <v>3</v>
      </c>
      <c r="K7021" s="251">
        <v>3</v>
      </c>
      <c r="M7021" s="251" t="s">
        <v>10007</v>
      </c>
      <c r="N7021" s="251" t="s">
        <v>17394</v>
      </c>
      <c r="O7021" s="251">
        <v>3</v>
      </c>
      <c r="Q7021" s="251" t="s">
        <v>17771</v>
      </c>
      <c r="R7021" s="251" t="s">
        <v>10017</v>
      </c>
      <c r="S7021" s="251" t="s">
        <v>3982</v>
      </c>
      <c r="T7021" s="251" t="str">
        <f t="shared" si="438"/>
        <v>Q4IC55IF81240BZ010C0</v>
      </c>
      <c r="W7021" s="251" t="str">
        <f t="shared" si="439"/>
        <v>Q4IC55IF81240-BZ010-C0</v>
      </c>
    </row>
    <row r="7022" spans="1:23" x14ac:dyDescent="0.3">
      <c r="A7022" s="256" t="str">
        <f t="shared" si="437"/>
        <v>Q4IC65IF-81550BZ200-00003</v>
      </c>
      <c r="B7022" s="251" t="s">
        <v>17773</v>
      </c>
      <c r="C7022" s="251" t="s">
        <v>10117</v>
      </c>
      <c r="D7022" s="251" t="s">
        <v>17774</v>
      </c>
      <c r="E7022" s="251" t="s">
        <v>15610</v>
      </c>
      <c r="F7022" s="251" t="s">
        <v>9957</v>
      </c>
      <c r="G7022" s="251" t="s">
        <v>1335</v>
      </c>
      <c r="H7022" s="251" t="s">
        <v>10141</v>
      </c>
      <c r="I7022" s="257" t="str">
        <f t="shared" si="436"/>
        <v>-00003</v>
      </c>
      <c r="J7022" s="251">
        <v>3</v>
      </c>
      <c r="K7022" s="251">
        <v>3</v>
      </c>
      <c r="M7022" s="251" t="s">
        <v>9993</v>
      </c>
      <c r="N7022" s="251" t="s">
        <v>17394</v>
      </c>
      <c r="O7022" s="251">
        <v>3</v>
      </c>
      <c r="Q7022" s="251" t="s">
        <v>17773</v>
      </c>
      <c r="R7022" s="251" t="s">
        <v>10028</v>
      </c>
      <c r="S7022" s="251" t="s">
        <v>16</v>
      </c>
      <c r="T7022" s="251" t="str">
        <f t="shared" si="438"/>
        <v>Q4IC65IF81550BZ200</v>
      </c>
      <c r="W7022" s="251" t="str">
        <f t="shared" si="439"/>
        <v>Q4IC65IF81550-BZ200</v>
      </c>
    </row>
    <row r="7023" spans="1:23" x14ac:dyDescent="0.3">
      <c r="A7023" s="256" t="str">
        <f t="shared" si="437"/>
        <v>I0306300-525630K010-00001</v>
      </c>
      <c r="B7023" s="251" t="s">
        <v>17775</v>
      </c>
      <c r="C7023" s="251" t="s">
        <v>9954</v>
      </c>
      <c r="D7023" s="251" t="s">
        <v>9420</v>
      </c>
      <c r="E7023" s="251" t="s">
        <v>17054</v>
      </c>
      <c r="F7023" s="251" t="s">
        <v>9957</v>
      </c>
      <c r="G7023" s="251" t="s">
        <v>749</v>
      </c>
      <c r="H7023" s="251" t="s">
        <v>10163</v>
      </c>
      <c r="I7023" s="257" t="str">
        <f t="shared" si="436"/>
        <v>-00001</v>
      </c>
      <c r="J7023" s="251">
        <v>1</v>
      </c>
      <c r="K7023" s="251">
        <v>1</v>
      </c>
      <c r="M7023" s="251" t="s">
        <v>10007</v>
      </c>
      <c r="N7023" s="251" t="s">
        <v>17394</v>
      </c>
      <c r="O7023" s="251">
        <v>1</v>
      </c>
      <c r="Q7023" s="251" t="s">
        <v>17775</v>
      </c>
      <c r="R7023" s="251" t="s">
        <v>9960</v>
      </c>
      <c r="S7023" s="251" t="s">
        <v>748</v>
      </c>
      <c r="T7023" s="251" t="str">
        <f t="shared" si="438"/>
        <v>I0306300525630K010</v>
      </c>
      <c r="W7023" s="251" t="str">
        <f t="shared" si="439"/>
        <v>I030630052563-0K010</v>
      </c>
    </row>
    <row r="7024" spans="1:23" x14ac:dyDescent="0.3">
      <c r="A7024" s="256" t="str">
        <f t="shared" si="437"/>
        <v>I0306300-811100K520-00003</v>
      </c>
      <c r="B7024" s="251" t="s">
        <v>17776</v>
      </c>
      <c r="C7024" s="251" t="s">
        <v>9954</v>
      </c>
      <c r="D7024" s="251" t="s">
        <v>9420</v>
      </c>
      <c r="E7024" s="251" t="s">
        <v>17054</v>
      </c>
      <c r="F7024" s="251" t="s">
        <v>9962</v>
      </c>
      <c r="G7024" s="251" t="s">
        <v>269</v>
      </c>
      <c r="H7024" s="251" t="s">
        <v>3422</v>
      </c>
      <c r="I7024" s="257" t="str">
        <f t="shared" si="436"/>
        <v>-00003</v>
      </c>
      <c r="J7024" s="251">
        <v>3</v>
      </c>
      <c r="K7024" s="251">
        <v>3</v>
      </c>
      <c r="M7024" s="251" t="s">
        <v>9958</v>
      </c>
      <c r="N7024" s="251" t="s">
        <v>17394</v>
      </c>
      <c r="O7024" s="251">
        <v>3</v>
      </c>
      <c r="Q7024" s="251" t="s">
        <v>17776</v>
      </c>
      <c r="R7024" s="251" t="s">
        <v>9960</v>
      </c>
      <c r="S7024" s="251" t="s">
        <v>7</v>
      </c>
      <c r="T7024" s="251" t="str">
        <f t="shared" si="438"/>
        <v>I0306300811100K520</v>
      </c>
      <c r="W7024" s="251" t="str">
        <f t="shared" si="439"/>
        <v>I030630081110-0K520</v>
      </c>
    </row>
    <row r="7025" spans="1:23" x14ac:dyDescent="0.3">
      <c r="A7025" s="256" t="str">
        <f t="shared" si="437"/>
        <v>I0306300-811100K580-00005</v>
      </c>
      <c r="B7025" s="251" t="s">
        <v>17777</v>
      </c>
      <c r="C7025" s="251" t="s">
        <v>9954</v>
      </c>
      <c r="D7025" s="251" t="s">
        <v>9420</v>
      </c>
      <c r="E7025" s="251" t="s">
        <v>17054</v>
      </c>
      <c r="F7025" s="251" t="s">
        <v>9964</v>
      </c>
      <c r="G7025" s="251" t="s">
        <v>429</v>
      </c>
      <c r="H7025" s="251" t="s">
        <v>3422</v>
      </c>
      <c r="I7025" s="257" t="str">
        <f t="shared" si="436"/>
        <v>-00005</v>
      </c>
      <c r="J7025" s="251">
        <v>5</v>
      </c>
      <c r="K7025" s="251">
        <v>5</v>
      </c>
      <c r="M7025" s="251" t="s">
        <v>9958</v>
      </c>
      <c r="N7025" s="251" t="s">
        <v>17394</v>
      </c>
      <c r="O7025" s="251">
        <v>5</v>
      </c>
      <c r="Q7025" s="251" t="s">
        <v>17777</v>
      </c>
      <c r="R7025" s="251" t="s">
        <v>9960</v>
      </c>
      <c r="S7025" s="251" t="s">
        <v>428</v>
      </c>
      <c r="T7025" s="251" t="str">
        <f t="shared" si="438"/>
        <v>I0306300811100K580</v>
      </c>
      <c r="W7025" s="251" t="str">
        <f t="shared" si="439"/>
        <v>I030630081110-0K580</v>
      </c>
    </row>
    <row r="7026" spans="1:23" x14ac:dyDescent="0.3">
      <c r="A7026" s="256" t="str">
        <f t="shared" si="437"/>
        <v>I0306300-811300K520-00002</v>
      </c>
      <c r="B7026" s="251" t="s">
        <v>17778</v>
      </c>
      <c r="C7026" s="251" t="s">
        <v>9954</v>
      </c>
      <c r="D7026" s="251" t="s">
        <v>9420</v>
      </c>
      <c r="E7026" s="251" t="s">
        <v>17054</v>
      </c>
      <c r="F7026" s="251" t="s">
        <v>9966</v>
      </c>
      <c r="G7026" s="251" t="s">
        <v>277</v>
      </c>
      <c r="H7026" s="251" t="s">
        <v>5101</v>
      </c>
      <c r="I7026" s="257" t="str">
        <f t="shared" si="436"/>
        <v>-00002</v>
      </c>
      <c r="J7026" s="251">
        <v>2</v>
      </c>
      <c r="K7026" s="251">
        <v>2</v>
      </c>
      <c r="M7026" s="251" t="s">
        <v>9958</v>
      </c>
      <c r="N7026" s="251" t="s">
        <v>17394</v>
      </c>
      <c r="O7026" s="251">
        <v>2</v>
      </c>
      <c r="Q7026" s="251" t="s">
        <v>17778</v>
      </c>
      <c r="R7026" s="251" t="s">
        <v>9960</v>
      </c>
      <c r="S7026" s="251" t="s">
        <v>276</v>
      </c>
      <c r="T7026" s="251" t="str">
        <f t="shared" si="438"/>
        <v>I0306300811300K520</v>
      </c>
      <c r="W7026" s="251" t="str">
        <f t="shared" si="439"/>
        <v>I030630081130-0K520</v>
      </c>
    </row>
    <row r="7027" spans="1:23" x14ac:dyDescent="0.3">
      <c r="A7027" s="256" t="str">
        <f t="shared" si="437"/>
        <v>I0306300-811300K580-00002</v>
      </c>
      <c r="B7027" s="251" t="s">
        <v>17779</v>
      </c>
      <c r="C7027" s="251" t="s">
        <v>9954</v>
      </c>
      <c r="D7027" s="251" t="s">
        <v>9420</v>
      </c>
      <c r="E7027" s="251" t="s">
        <v>17054</v>
      </c>
      <c r="F7027" s="251" t="s">
        <v>9968</v>
      </c>
      <c r="G7027" s="251" t="s">
        <v>434</v>
      </c>
      <c r="H7027" s="251" t="s">
        <v>5101</v>
      </c>
      <c r="I7027" s="257" t="str">
        <f t="shared" si="436"/>
        <v>-00002</v>
      </c>
      <c r="J7027" s="251">
        <v>2</v>
      </c>
      <c r="K7027" s="251">
        <v>2</v>
      </c>
      <c r="M7027" s="251" t="s">
        <v>9958</v>
      </c>
      <c r="N7027" s="251" t="s">
        <v>17394</v>
      </c>
      <c r="O7027" s="251">
        <v>2</v>
      </c>
      <c r="Q7027" s="251" t="s">
        <v>17779</v>
      </c>
      <c r="R7027" s="251" t="s">
        <v>9960</v>
      </c>
      <c r="S7027" s="251" t="s">
        <v>433</v>
      </c>
      <c r="T7027" s="251" t="str">
        <f t="shared" si="438"/>
        <v>I0306300811300K580</v>
      </c>
      <c r="W7027" s="251" t="str">
        <f t="shared" si="439"/>
        <v>I030630081130-0K580</v>
      </c>
    </row>
    <row r="7028" spans="1:23" x14ac:dyDescent="0.3">
      <c r="A7028" s="256" t="str">
        <f t="shared" si="437"/>
        <v>I0306300-811500K520-00001</v>
      </c>
      <c r="B7028" s="251" t="s">
        <v>17780</v>
      </c>
      <c r="C7028" s="251" t="s">
        <v>9954</v>
      </c>
      <c r="D7028" s="251" t="s">
        <v>9420</v>
      </c>
      <c r="E7028" s="251" t="s">
        <v>17054</v>
      </c>
      <c r="F7028" s="251" t="s">
        <v>9970</v>
      </c>
      <c r="G7028" s="251" t="s">
        <v>280</v>
      </c>
      <c r="H7028" s="251" t="s">
        <v>3429</v>
      </c>
      <c r="I7028" s="257" t="str">
        <f t="shared" si="436"/>
        <v>-00001</v>
      </c>
      <c r="J7028" s="251">
        <v>1</v>
      </c>
      <c r="K7028" s="251">
        <v>1</v>
      </c>
      <c r="M7028" s="251" t="s">
        <v>9958</v>
      </c>
      <c r="N7028" s="251" t="s">
        <v>17394</v>
      </c>
      <c r="O7028" s="251">
        <v>1</v>
      </c>
      <c r="Q7028" s="251" t="s">
        <v>17780</v>
      </c>
      <c r="R7028" s="251" t="s">
        <v>9960</v>
      </c>
      <c r="S7028" s="251" t="s">
        <v>12</v>
      </c>
      <c r="T7028" s="251" t="str">
        <f t="shared" si="438"/>
        <v>I0306300811500K520</v>
      </c>
      <c r="W7028" s="251" t="str">
        <f t="shared" si="439"/>
        <v>I030630081150-0K520</v>
      </c>
    </row>
    <row r="7029" spans="1:23" x14ac:dyDescent="0.3">
      <c r="A7029" s="256" t="str">
        <f t="shared" si="437"/>
        <v>I0306300-811700K520-00004</v>
      </c>
      <c r="B7029" s="251" t="s">
        <v>9422</v>
      </c>
      <c r="C7029" s="251" t="s">
        <v>9954</v>
      </c>
      <c r="D7029" s="251" t="s">
        <v>9420</v>
      </c>
      <c r="E7029" s="251" t="s">
        <v>17054</v>
      </c>
      <c r="F7029" s="251" t="s">
        <v>9972</v>
      </c>
      <c r="G7029" s="251" t="s">
        <v>285</v>
      </c>
      <c r="H7029" s="251" t="s">
        <v>5102</v>
      </c>
      <c r="I7029" s="257" t="str">
        <f t="shared" si="436"/>
        <v>-00004</v>
      </c>
      <c r="J7029" s="251">
        <v>4</v>
      </c>
      <c r="K7029" s="251">
        <v>4</v>
      </c>
      <c r="M7029" s="251" t="s">
        <v>9958</v>
      </c>
      <c r="N7029" s="251" t="s">
        <v>17394</v>
      </c>
      <c r="O7029" s="251">
        <v>4</v>
      </c>
      <c r="Q7029" s="251" t="s">
        <v>9422</v>
      </c>
      <c r="R7029" s="251" t="s">
        <v>9960</v>
      </c>
      <c r="S7029" s="251" t="s">
        <v>284</v>
      </c>
      <c r="T7029" s="251" t="str">
        <f t="shared" si="438"/>
        <v>I0306300811700K520</v>
      </c>
      <c r="W7029" s="251" t="str">
        <f t="shared" si="439"/>
        <v>I030630081170-0K520</v>
      </c>
    </row>
    <row r="7030" spans="1:23" x14ac:dyDescent="0.3">
      <c r="A7030" s="256" t="str">
        <f t="shared" si="437"/>
        <v>I0306300-815500K240-00005</v>
      </c>
      <c r="B7030" s="251" t="s">
        <v>17781</v>
      </c>
      <c r="C7030" s="251" t="s">
        <v>9954</v>
      </c>
      <c r="D7030" s="251" t="s">
        <v>9420</v>
      </c>
      <c r="E7030" s="251" t="s">
        <v>17054</v>
      </c>
      <c r="F7030" s="251" t="s">
        <v>9974</v>
      </c>
      <c r="G7030" s="251" t="s">
        <v>727</v>
      </c>
      <c r="H7030" s="251" t="s">
        <v>5202</v>
      </c>
      <c r="I7030" s="257" t="str">
        <f t="shared" si="436"/>
        <v>-00005</v>
      </c>
      <c r="J7030" s="251">
        <v>5</v>
      </c>
      <c r="K7030" s="251">
        <v>5</v>
      </c>
      <c r="M7030" s="251" t="s">
        <v>9958</v>
      </c>
      <c r="N7030" s="251" t="s">
        <v>17394</v>
      </c>
      <c r="O7030" s="251">
        <v>5</v>
      </c>
      <c r="Q7030" s="251" t="s">
        <v>17781</v>
      </c>
      <c r="R7030" s="251" t="s">
        <v>9960</v>
      </c>
      <c r="S7030" s="251" t="s">
        <v>726</v>
      </c>
      <c r="T7030" s="251" t="str">
        <f t="shared" si="438"/>
        <v>I0306300815500K240</v>
      </c>
      <c r="W7030" s="251" t="str">
        <f t="shared" si="439"/>
        <v>I030630081550-0K240</v>
      </c>
    </row>
    <row r="7031" spans="1:23" x14ac:dyDescent="0.3">
      <c r="A7031" s="256" t="str">
        <f t="shared" si="437"/>
        <v>I0306300-815500K630-00001</v>
      </c>
      <c r="B7031" s="251" t="s">
        <v>17782</v>
      </c>
      <c r="C7031" s="251" t="s">
        <v>9954</v>
      </c>
      <c r="D7031" s="251" t="s">
        <v>9420</v>
      </c>
      <c r="E7031" s="251" t="s">
        <v>17054</v>
      </c>
      <c r="F7031" s="251" t="s">
        <v>9976</v>
      </c>
      <c r="G7031" s="251" t="s">
        <v>3385</v>
      </c>
      <c r="H7031" s="251" t="s">
        <v>5202</v>
      </c>
      <c r="I7031" s="257" t="str">
        <f t="shared" si="436"/>
        <v>-00001</v>
      </c>
      <c r="J7031" s="251">
        <v>1</v>
      </c>
      <c r="K7031" s="251">
        <v>1</v>
      </c>
      <c r="M7031" s="251" t="s">
        <v>9958</v>
      </c>
      <c r="N7031" s="251" t="s">
        <v>17394</v>
      </c>
      <c r="O7031" s="251">
        <v>1</v>
      </c>
      <c r="Q7031" s="251" t="s">
        <v>17782</v>
      </c>
      <c r="R7031" s="251" t="s">
        <v>9960</v>
      </c>
      <c r="S7031" s="251" t="s">
        <v>3366</v>
      </c>
      <c r="T7031" s="251" t="str">
        <f t="shared" si="438"/>
        <v>I0306300815500K630</v>
      </c>
      <c r="W7031" s="251" t="str">
        <f t="shared" si="439"/>
        <v>I030630081550-0K630</v>
      </c>
    </row>
    <row r="7032" spans="1:23" x14ac:dyDescent="0.3">
      <c r="A7032" s="256" t="str">
        <f t="shared" si="437"/>
        <v>I0306300-815550K210-00001</v>
      </c>
      <c r="B7032" s="251" t="s">
        <v>17783</v>
      </c>
      <c r="C7032" s="251" t="s">
        <v>9954</v>
      </c>
      <c r="D7032" s="251" t="s">
        <v>9420</v>
      </c>
      <c r="E7032" s="251" t="s">
        <v>17054</v>
      </c>
      <c r="F7032" s="251" t="s">
        <v>9978</v>
      </c>
      <c r="G7032" s="251" t="s">
        <v>663</v>
      </c>
      <c r="H7032" s="251" t="s">
        <v>3440</v>
      </c>
      <c r="I7032" s="257" t="str">
        <f t="shared" si="436"/>
        <v>-00001</v>
      </c>
      <c r="J7032" s="251">
        <v>1</v>
      </c>
      <c r="K7032" s="251">
        <v>1</v>
      </c>
      <c r="M7032" s="251" t="s">
        <v>10007</v>
      </c>
      <c r="N7032" s="251" t="s">
        <v>17394</v>
      </c>
      <c r="O7032" s="251">
        <v>1</v>
      </c>
      <c r="Q7032" s="251" t="s">
        <v>17783</v>
      </c>
      <c r="R7032" s="251" t="s">
        <v>9960</v>
      </c>
      <c r="S7032" s="251" t="s">
        <v>662</v>
      </c>
      <c r="T7032" s="251" t="str">
        <f t="shared" si="438"/>
        <v>I0306300815550K210</v>
      </c>
      <c r="W7032" s="251" t="str">
        <f t="shared" si="439"/>
        <v>I030630081555-0K210</v>
      </c>
    </row>
    <row r="7033" spans="1:23" x14ac:dyDescent="0.3">
      <c r="A7033" s="256" t="str">
        <f t="shared" si="437"/>
        <v>I0306300-815600D890-00001</v>
      </c>
      <c r="B7033" s="251" t="s">
        <v>17784</v>
      </c>
      <c r="C7033" s="251" t="s">
        <v>9954</v>
      </c>
      <c r="D7033" s="251" t="s">
        <v>9420</v>
      </c>
      <c r="E7033" s="251" t="s">
        <v>17054</v>
      </c>
      <c r="F7033" s="251" t="s">
        <v>9980</v>
      </c>
      <c r="G7033" s="251" t="s">
        <v>823</v>
      </c>
      <c r="H7033" s="251" t="s">
        <v>5204</v>
      </c>
      <c r="I7033" s="257" t="str">
        <f t="shared" si="436"/>
        <v>-00001</v>
      </c>
      <c r="J7033" s="251">
        <v>1</v>
      </c>
      <c r="K7033" s="251">
        <v>1</v>
      </c>
      <c r="M7033" s="251" t="s">
        <v>9993</v>
      </c>
      <c r="N7033" s="251" t="s">
        <v>17394</v>
      </c>
      <c r="O7033" s="251">
        <v>1</v>
      </c>
      <c r="Q7033" s="251" t="s">
        <v>17784</v>
      </c>
      <c r="R7033" s="251" t="s">
        <v>9960</v>
      </c>
      <c r="S7033" s="251" t="s">
        <v>822</v>
      </c>
      <c r="T7033" s="251" t="str">
        <f t="shared" si="438"/>
        <v>I0306300815600D890</v>
      </c>
      <c r="W7033" s="251" t="str">
        <f t="shared" si="439"/>
        <v>I030630081560-0D890</v>
      </c>
    </row>
    <row r="7034" spans="1:23" x14ac:dyDescent="0.3">
      <c r="A7034" s="256" t="str">
        <f t="shared" si="437"/>
        <v>I0306300-815600K240-00006</v>
      </c>
      <c r="B7034" s="251" t="s">
        <v>17785</v>
      </c>
      <c r="C7034" s="251" t="s">
        <v>9954</v>
      </c>
      <c r="D7034" s="251" t="s">
        <v>9420</v>
      </c>
      <c r="E7034" s="251" t="s">
        <v>17054</v>
      </c>
      <c r="F7034" s="251" t="s">
        <v>9982</v>
      </c>
      <c r="G7034" s="251" t="s">
        <v>744</v>
      </c>
      <c r="H7034" s="251" t="s">
        <v>5204</v>
      </c>
      <c r="I7034" s="257" t="str">
        <f t="shared" si="436"/>
        <v>-00006</v>
      </c>
      <c r="J7034" s="251">
        <v>6</v>
      </c>
      <c r="K7034" s="251">
        <v>6</v>
      </c>
      <c r="M7034" s="251" t="s">
        <v>9958</v>
      </c>
      <c r="N7034" s="251" t="s">
        <v>17394</v>
      </c>
      <c r="O7034" s="251">
        <v>6</v>
      </c>
      <c r="Q7034" s="251" t="s">
        <v>17785</v>
      </c>
      <c r="R7034" s="251" t="s">
        <v>9960</v>
      </c>
      <c r="S7034" s="251" t="s">
        <v>743</v>
      </c>
      <c r="T7034" s="251" t="str">
        <f t="shared" si="438"/>
        <v>I0306300815600K240</v>
      </c>
      <c r="W7034" s="251" t="str">
        <f t="shared" si="439"/>
        <v>I030630081560-0K240</v>
      </c>
    </row>
    <row r="7035" spans="1:23" x14ac:dyDescent="0.3">
      <c r="A7035" s="256" t="str">
        <f t="shared" si="437"/>
        <v>I0306300-815600K590-00001</v>
      </c>
      <c r="B7035" s="251" t="s">
        <v>17786</v>
      </c>
      <c r="C7035" s="251" t="s">
        <v>9954</v>
      </c>
      <c r="D7035" s="251" t="s">
        <v>9420</v>
      </c>
      <c r="E7035" s="251" t="s">
        <v>17054</v>
      </c>
      <c r="F7035" s="251" t="s">
        <v>9984</v>
      </c>
      <c r="G7035" s="251" t="s">
        <v>3386</v>
      </c>
      <c r="H7035" s="251" t="s">
        <v>5204</v>
      </c>
      <c r="I7035" s="257" t="str">
        <f t="shared" si="436"/>
        <v>-00001</v>
      </c>
      <c r="J7035" s="251">
        <v>1</v>
      </c>
      <c r="K7035" s="251">
        <v>1</v>
      </c>
      <c r="M7035" s="251" t="s">
        <v>9958</v>
      </c>
      <c r="N7035" s="251" t="s">
        <v>17394</v>
      </c>
      <c r="O7035" s="251">
        <v>1</v>
      </c>
      <c r="Q7035" s="251" t="s">
        <v>17786</v>
      </c>
      <c r="R7035" s="251" t="s">
        <v>9960</v>
      </c>
      <c r="S7035" s="251" t="s">
        <v>3370</v>
      </c>
      <c r="T7035" s="251" t="str">
        <f t="shared" si="438"/>
        <v>I0306300815600K590</v>
      </c>
      <c r="W7035" s="251" t="str">
        <f t="shared" si="439"/>
        <v>I030630081560-0K590</v>
      </c>
    </row>
    <row r="7036" spans="1:23" x14ac:dyDescent="0.3">
      <c r="A7036" s="256" t="str">
        <f t="shared" si="437"/>
        <v>I0306300-815610K240-00013</v>
      </c>
      <c r="B7036" s="251" t="s">
        <v>17787</v>
      </c>
      <c r="C7036" s="251" t="s">
        <v>9954</v>
      </c>
      <c r="D7036" s="251" t="s">
        <v>9420</v>
      </c>
      <c r="E7036" s="251" t="s">
        <v>17054</v>
      </c>
      <c r="F7036" s="251" t="s">
        <v>9986</v>
      </c>
      <c r="G7036" s="251" t="s">
        <v>753</v>
      </c>
      <c r="H7036" s="251" t="s">
        <v>3443</v>
      </c>
      <c r="I7036" s="257" t="str">
        <f t="shared" si="436"/>
        <v>-00013</v>
      </c>
      <c r="J7036" s="251">
        <v>13</v>
      </c>
      <c r="K7036" s="251">
        <v>13</v>
      </c>
      <c r="M7036" s="251" t="s">
        <v>9958</v>
      </c>
      <c r="N7036" s="251" t="s">
        <v>17394</v>
      </c>
      <c r="O7036" s="251">
        <v>13</v>
      </c>
      <c r="Q7036" s="251" t="s">
        <v>17787</v>
      </c>
      <c r="R7036" s="251" t="s">
        <v>9960</v>
      </c>
      <c r="S7036" s="251" t="s">
        <v>10</v>
      </c>
      <c r="T7036" s="251" t="str">
        <f t="shared" si="438"/>
        <v>I0306300815610K240</v>
      </c>
      <c r="W7036" s="251" t="str">
        <f t="shared" si="439"/>
        <v>I030630081561-0K240</v>
      </c>
    </row>
    <row r="7037" spans="1:23" x14ac:dyDescent="0.3">
      <c r="A7037" s="256" t="str">
        <f t="shared" si="437"/>
        <v>I0306300-815800K050-00005</v>
      </c>
      <c r="B7037" s="251" t="s">
        <v>17788</v>
      </c>
      <c r="C7037" s="251" t="s">
        <v>9954</v>
      </c>
      <c r="D7037" s="251" t="s">
        <v>9420</v>
      </c>
      <c r="E7037" s="251" t="s">
        <v>17054</v>
      </c>
      <c r="F7037" s="251" t="s">
        <v>9988</v>
      </c>
      <c r="G7037" s="251" t="s">
        <v>756</v>
      </c>
      <c r="H7037" s="251" t="s">
        <v>758</v>
      </c>
      <c r="I7037" s="257" t="str">
        <f t="shared" si="436"/>
        <v>-00005</v>
      </c>
      <c r="J7037" s="251">
        <v>5</v>
      </c>
      <c r="K7037" s="251">
        <v>5</v>
      </c>
      <c r="M7037" s="251" t="s">
        <v>9958</v>
      </c>
      <c r="N7037" s="251" t="s">
        <v>17394</v>
      </c>
      <c r="O7037" s="251">
        <v>5</v>
      </c>
      <c r="Q7037" s="251" t="s">
        <v>17788</v>
      </c>
      <c r="R7037" s="251" t="s">
        <v>9960</v>
      </c>
      <c r="S7037" s="251" t="s">
        <v>6</v>
      </c>
      <c r="T7037" s="251" t="str">
        <f t="shared" si="438"/>
        <v>I0306300815800K050</v>
      </c>
      <c r="W7037" s="251" t="str">
        <f t="shared" si="439"/>
        <v>I030630081580-0K050</v>
      </c>
    </row>
    <row r="7038" spans="1:23" x14ac:dyDescent="0.3">
      <c r="A7038" s="256" t="str">
        <f t="shared" si="437"/>
        <v>I0306300-81580BZ400-00001</v>
      </c>
      <c r="B7038" s="251" t="s">
        <v>17789</v>
      </c>
      <c r="C7038" s="251" t="s">
        <v>9954</v>
      </c>
      <c r="D7038" s="251" t="s">
        <v>9420</v>
      </c>
      <c r="E7038" s="251" t="s">
        <v>17054</v>
      </c>
      <c r="F7038" s="251" t="s">
        <v>9990</v>
      </c>
      <c r="G7038" s="251" t="s">
        <v>5306</v>
      </c>
      <c r="H7038" s="251" t="s">
        <v>17173</v>
      </c>
      <c r="I7038" s="257" t="str">
        <f t="shared" si="436"/>
        <v>-00001</v>
      </c>
      <c r="J7038" s="251">
        <v>1</v>
      </c>
      <c r="K7038" s="251">
        <v>1</v>
      </c>
      <c r="M7038" s="251" t="s">
        <v>9993</v>
      </c>
      <c r="N7038" s="251" t="s">
        <v>17394</v>
      </c>
      <c r="O7038" s="251">
        <v>1</v>
      </c>
      <c r="Q7038" s="251" t="s">
        <v>17789</v>
      </c>
      <c r="R7038" s="251" t="s">
        <v>9960</v>
      </c>
      <c r="S7038" s="251" t="s">
        <v>4187</v>
      </c>
      <c r="T7038" s="251" t="str">
        <f t="shared" si="438"/>
        <v>I030630081580BZ400</v>
      </c>
      <c r="W7038" s="251" t="str">
        <f t="shared" si="439"/>
        <v>I030630081580-BZ400</v>
      </c>
    </row>
    <row r="7039" spans="1:23" x14ac:dyDescent="0.3">
      <c r="A7039" s="256" t="str">
        <f t="shared" si="437"/>
        <v>I0306300-815810K050-00006</v>
      </c>
      <c r="B7039" s="251" t="s">
        <v>17790</v>
      </c>
      <c r="C7039" s="251" t="s">
        <v>9954</v>
      </c>
      <c r="D7039" s="251" t="s">
        <v>9420</v>
      </c>
      <c r="E7039" s="251" t="s">
        <v>17054</v>
      </c>
      <c r="F7039" s="251" t="s">
        <v>9992</v>
      </c>
      <c r="G7039" s="251" t="s">
        <v>763</v>
      </c>
      <c r="H7039" s="251" t="s">
        <v>5218</v>
      </c>
      <c r="I7039" s="257" t="str">
        <f t="shared" si="436"/>
        <v>-00006</v>
      </c>
      <c r="J7039" s="251">
        <v>6</v>
      </c>
      <c r="K7039" s="251">
        <v>6</v>
      </c>
      <c r="M7039" s="251" t="s">
        <v>9958</v>
      </c>
      <c r="N7039" s="251" t="s">
        <v>17394</v>
      </c>
      <c r="O7039" s="251">
        <v>6</v>
      </c>
      <c r="Q7039" s="251" t="s">
        <v>17790</v>
      </c>
      <c r="R7039" s="251" t="s">
        <v>9960</v>
      </c>
      <c r="S7039" s="251" t="s">
        <v>762</v>
      </c>
      <c r="T7039" s="251" t="str">
        <f t="shared" si="438"/>
        <v>I0306300815810K050</v>
      </c>
      <c r="W7039" s="251" t="str">
        <f t="shared" si="439"/>
        <v>I030630081581-0K050</v>
      </c>
    </row>
    <row r="7040" spans="1:23" x14ac:dyDescent="0.3">
      <c r="A7040" s="256" t="str">
        <f t="shared" si="437"/>
        <v>I0306300-815900K050-00002</v>
      </c>
      <c r="B7040" s="251" t="s">
        <v>17791</v>
      </c>
      <c r="C7040" s="251" t="s">
        <v>9954</v>
      </c>
      <c r="D7040" s="251" t="s">
        <v>9420</v>
      </c>
      <c r="E7040" s="251" t="s">
        <v>17054</v>
      </c>
      <c r="F7040" s="251" t="s">
        <v>9995</v>
      </c>
      <c r="G7040" s="251" t="s">
        <v>767</v>
      </c>
      <c r="H7040" s="251" t="s">
        <v>770</v>
      </c>
      <c r="I7040" s="257" t="str">
        <f t="shared" si="436"/>
        <v>-00002</v>
      </c>
      <c r="J7040" s="251">
        <v>2</v>
      </c>
      <c r="K7040" s="251">
        <v>2</v>
      </c>
      <c r="M7040" s="251" t="s">
        <v>9958</v>
      </c>
      <c r="N7040" s="251" t="s">
        <v>17394</v>
      </c>
      <c r="O7040" s="251">
        <v>2</v>
      </c>
      <c r="Q7040" s="251" t="s">
        <v>17791</v>
      </c>
      <c r="R7040" s="251" t="s">
        <v>9960</v>
      </c>
      <c r="S7040" s="251" t="s">
        <v>766</v>
      </c>
      <c r="T7040" s="251" t="str">
        <f t="shared" si="438"/>
        <v>I0306300815900K050</v>
      </c>
      <c r="W7040" s="251" t="str">
        <f t="shared" si="439"/>
        <v>I030630081590-0K050</v>
      </c>
    </row>
    <row r="7041" spans="1:23" x14ac:dyDescent="0.3">
      <c r="A7041" s="256" t="str">
        <f t="shared" si="437"/>
        <v>I0306300-815900K260-00002</v>
      </c>
      <c r="B7041" s="251" t="s">
        <v>17792</v>
      </c>
      <c r="C7041" s="251" t="s">
        <v>9954</v>
      </c>
      <c r="D7041" s="251" t="s">
        <v>9420</v>
      </c>
      <c r="E7041" s="251" t="s">
        <v>17054</v>
      </c>
      <c r="F7041" s="251" t="s">
        <v>9997</v>
      </c>
      <c r="G7041" s="251" t="s">
        <v>3388</v>
      </c>
      <c r="H7041" s="251" t="s">
        <v>770</v>
      </c>
      <c r="I7041" s="257" t="str">
        <f t="shared" si="436"/>
        <v>-00002</v>
      </c>
      <c r="J7041" s="251">
        <v>2</v>
      </c>
      <c r="K7041" s="251">
        <v>2</v>
      </c>
      <c r="M7041" s="251" t="s">
        <v>9993</v>
      </c>
      <c r="N7041" s="251" t="s">
        <v>17394</v>
      </c>
      <c r="O7041" s="251">
        <v>2</v>
      </c>
      <c r="Q7041" s="251" t="s">
        <v>17792</v>
      </c>
      <c r="R7041" s="251" t="s">
        <v>9960</v>
      </c>
      <c r="S7041" s="251" t="s">
        <v>3377</v>
      </c>
      <c r="T7041" s="251" t="str">
        <f t="shared" si="438"/>
        <v>I0306300815900K260</v>
      </c>
      <c r="W7041" s="251" t="str">
        <f t="shared" si="439"/>
        <v>I030630081590-0K260</v>
      </c>
    </row>
    <row r="7042" spans="1:23" x14ac:dyDescent="0.3">
      <c r="A7042" s="256" t="str">
        <f t="shared" si="437"/>
        <v>I0306300-81590BZ400-00001</v>
      </c>
      <c r="B7042" s="251" t="s">
        <v>17793</v>
      </c>
      <c r="C7042" s="251" t="s">
        <v>9954</v>
      </c>
      <c r="D7042" s="251" t="s">
        <v>9420</v>
      </c>
      <c r="E7042" s="251" t="s">
        <v>17054</v>
      </c>
      <c r="F7042" s="251" t="s">
        <v>10000</v>
      </c>
      <c r="G7042" s="251" t="s">
        <v>5309</v>
      </c>
      <c r="H7042" s="251" t="s">
        <v>9998</v>
      </c>
      <c r="I7042" s="257" t="str">
        <f t="shared" si="436"/>
        <v>-00001</v>
      </c>
      <c r="J7042" s="251">
        <v>1</v>
      </c>
      <c r="K7042" s="251">
        <v>1</v>
      </c>
      <c r="M7042" s="251" t="s">
        <v>9993</v>
      </c>
      <c r="N7042" s="251" t="s">
        <v>17394</v>
      </c>
      <c r="O7042" s="251">
        <v>1</v>
      </c>
      <c r="Q7042" s="251" t="s">
        <v>17793</v>
      </c>
      <c r="R7042" s="251" t="s">
        <v>9960</v>
      </c>
      <c r="S7042" s="251" t="s">
        <v>8687</v>
      </c>
      <c r="T7042" s="251" t="str">
        <f t="shared" si="438"/>
        <v>I030630081590BZ400</v>
      </c>
      <c r="W7042" s="251" t="str">
        <f t="shared" si="439"/>
        <v>I030630081590-BZ400</v>
      </c>
    </row>
    <row r="7043" spans="1:23" x14ac:dyDescent="0.3">
      <c r="A7043" s="256" t="str">
        <f t="shared" si="437"/>
        <v>I0306300-815910K050-00007</v>
      </c>
      <c r="B7043" s="251" t="s">
        <v>17794</v>
      </c>
      <c r="C7043" s="251" t="s">
        <v>9954</v>
      </c>
      <c r="D7043" s="251" t="s">
        <v>9420</v>
      </c>
      <c r="E7043" s="251" t="s">
        <v>17054</v>
      </c>
      <c r="F7043" s="251" t="s">
        <v>10002</v>
      </c>
      <c r="G7043" s="251" t="s">
        <v>777</v>
      </c>
      <c r="H7043" s="251" t="s">
        <v>5219</v>
      </c>
      <c r="I7043" s="257" t="str">
        <f t="shared" si="436"/>
        <v>-00007</v>
      </c>
      <c r="J7043" s="251">
        <v>7</v>
      </c>
      <c r="K7043" s="251">
        <v>7</v>
      </c>
      <c r="M7043" s="251" t="s">
        <v>9958</v>
      </c>
      <c r="N7043" s="251" t="s">
        <v>17394</v>
      </c>
      <c r="O7043" s="251">
        <v>7</v>
      </c>
      <c r="Q7043" s="251" t="s">
        <v>17794</v>
      </c>
      <c r="R7043" s="251" t="s">
        <v>9960</v>
      </c>
      <c r="S7043" s="251" t="s">
        <v>776</v>
      </c>
      <c r="T7043" s="251" t="str">
        <f t="shared" si="438"/>
        <v>I0306300815910K050</v>
      </c>
      <c r="W7043" s="251" t="str">
        <f t="shared" si="439"/>
        <v>I030630081591-0K050</v>
      </c>
    </row>
    <row r="7044" spans="1:23" x14ac:dyDescent="0.3">
      <c r="A7044" s="256" t="str">
        <f t="shared" si="437"/>
        <v>I0306300-9006981090-00003</v>
      </c>
      <c r="B7044" s="251" t="s">
        <v>17795</v>
      </c>
      <c r="C7044" s="251" t="s">
        <v>9954</v>
      </c>
      <c r="D7044" s="251" t="s">
        <v>9420</v>
      </c>
      <c r="E7044" s="251" t="s">
        <v>17054</v>
      </c>
      <c r="F7044" s="251" t="s">
        <v>10005</v>
      </c>
      <c r="G7044" s="251" t="s">
        <v>957</v>
      </c>
      <c r="H7044" s="251" t="s">
        <v>12158</v>
      </c>
      <c r="I7044" s="257" t="str">
        <f t="shared" si="436"/>
        <v>-00003</v>
      </c>
      <c r="J7044" s="251">
        <v>3</v>
      </c>
      <c r="K7044" s="251">
        <v>3</v>
      </c>
      <c r="M7044" s="251" t="s">
        <v>10007</v>
      </c>
      <c r="N7044" s="251" t="s">
        <v>17394</v>
      </c>
      <c r="O7044" s="251">
        <v>3</v>
      </c>
      <c r="Q7044" s="251" t="s">
        <v>17795</v>
      </c>
      <c r="R7044" s="251" t="s">
        <v>9960</v>
      </c>
      <c r="S7044" s="251">
        <v>9006981090</v>
      </c>
      <c r="T7044" s="251" t="str">
        <f t="shared" si="438"/>
        <v>I03063009006981090</v>
      </c>
      <c r="W7044" s="251" t="str">
        <f t="shared" si="439"/>
        <v>I030630090069-81090</v>
      </c>
    </row>
    <row r="7045" spans="1:23" x14ac:dyDescent="0.3">
      <c r="A7045" s="256" t="str">
        <f t="shared" si="437"/>
        <v>I0306300-9008081040-00002</v>
      </c>
      <c r="B7045" s="251" t="s">
        <v>17796</v>
      </c>
      <c r="C7045" s="251" t="s">
        <v>9954</v>
      </c>
      <c r="D7045" s="251" t="s">
        <v>9420</v>
      </c>
      <c r="E7045" s="251" t="s">
        <v>17054</v>
      </c>
      <c r="F7045" s="251" t="s">
        <v>10009</v>
      </c>
      <c r="G7045" s="251" t="s">
        <v>943</v>
      </c>
      <c r="H7045" s="251" t="s">
        <v>3393</v>
      </c>
      <c r="I7045" s="257" t="str">
        <f t="shared" si="436"/>
        <v>-00002</v>
      </c>
      <c r="J7045" s="251">
        <v>2</v>
      </c>
      <c r="K7045" s="251">
        <v>2</v>
      </c>
      <c r="M7045" s="251" t="s">
        <v>10003</v>
      </c>
      <c r="N7045" s="251" t="s">
        <v>17394</v>
      </c>
      <c r="O7045" s="251">
        <v>2</v>
      </c>
      <c r="Q7045" s="251" t="s">
        <v>17796</v>
      </c>
      <c r="R7045" s="251" t="s">
        <v>9960</v>
      </c>
      <c r="S7045" s="251">
        <v>9008081040</v>
      </c>
      <c r="T7045" s="251" t="str">
        <f t="shared" si="438"/>
        <v>I03063009008081040</v>
      </c>
      <c r="W7045" s="251" t="str">
        <f t="shared" si="439"/>
        <v>I030630090080-81040</v>
      </c>
    </row>
    <row r="7046" spans="1:23" x14ac:dyDescent="0.3">
      <c r="A7046" s="256" t="str">
        <f t="shared" si="437"/>
        <v>I0306300-9008081116-00001</v>
      </c>
      <c r="B7046" s="251" t="s">
        <v>17797</v>
      </c>
      <c r="C7046" s="251" t="s">
        <v>9954</v>
      </c>
      <c r="D7046" s="251" t="s">
        <v>9420</v>
      </c>
      <c r="E7046" s="251" t="s">
        <v>17054</v>
      </c>
      <c r="F7046" s="251" t="s">
        <v>10012</v>
      </c>
      <c r="G7046" s="251" t="s">
        <v>934</v>
      </c>
      <c r="H7046" s="251" t="s">
        <v>3393</v>
      </c>
      <c r="I7046" s="257" t="str">
        <f t="shared" ref="I7046:I7109" si="440">+IF(AND(O7046&lt;10),$B$2&amp;O7046,IF(AND(O7046&gt;9,O7046&lt;=99),$B$3&amp;O7046,IF(AND(O7046&gt;99,L96003&lt;1000),$B$4&amp;O7046,IF(AND(O7046&gt;999),$B$5&amp;7))))</f>
        <v>-00001</v>
      </c>
      <c r="J7046" s="251">
        <v>1</v>
      </c>
      <c r="K7046" s="251">
        <v>1</v>
      </c>
      <c r="M7046" s="251" t="s">
        <v>10007</v>
      </c>
      <c r="N7046" s="251" t="s">
        <v>17394</v>
      </c>
      <c r="O7046" s="251">
        <v>1</v>
      </c>
      <c r="Q7046" s="251" t="s">
        <v>17797</v>
      </c>
      <c r="R7046" s="251" t="s">
        <v>9960</v>
      </c>
      <c r="S7046" s="251">
        <v>9008081116</v>
      </c>
      <c r="T7046" s="251" t="str">
        <f t="shared" si="438"/>
        <v>I03063009008081116</v>
      </c>
      <c r="W7046" s="251" t="str">
        <f t="shared" si="439"/>
        <v>I030630090080-81116</v>
      </c>
    </row>
    <row r="7047" spans="1:23" x14ac:dyDescent="0.3">
      <c r="A7047" s="256" t="str">
        <f t="shared" si="437"/>
        <v>I0306300-9098113087-00002</v>
      </c>
      <c r="B7047" s="251" t="s">
        <v>17798</v>
      </c>
      <c r="C7047" s="251" t="s">
        <v>9954</v>
      </c>
      <c r="D7047" s="251" t="s">
        <v>9420</v>
      </c>
      <c r="E7047" s="251" t="s">
        <v>17054</v>
      </c>
      <c r="F7047" s="251" t="s">
        <v>10188</v>
      </c>
      <c r="G7047" s="251" t="s">
        <v>939</v>
      </c>
      <c r="H7047" s="251" t="s">
        <v>3393</v>
      </c>
      <c r="I7047" s="257" t="str">
        <f t="shared" si="440"/>
        <v>-00002</v>
      </c>
      <c r="J7047" s="251">
        <v>2</v>
      </c>
      <c r="K7047" s="251">
        <v>2</v>
      </c>
      <c r="M7047" s="251" t="s">
        <v>10003</v>
      </c>
      <c r="N7047" s="251" t="s">
        <v>17394</v>
      </c>
      <c r="O7047" s="251">
        <v>2</v>
      </c>
      <c r="Q7047" s="251" t="s">
        <v>17798</v>
      </c>
      <c r="R7047" s="251" t="s">
        <v>9960</v>
      </c>
      <c r="S7047" s="251">
        <v>9098113087</v>
      </c>
      <c r="T7047" s="251" t="str">
        <f t="shared" si="438"/>
        <v>I03063009098113087</v>
      </c>
      <c r="W7047" s="251" t="str">
        <f t="shared" si="439"/>
        <v>I030630090981-13087</v>
      </c>
    </row>
    <row r="7048" spans="1:23" x14ac:dyDescent="0.3">
      <c r="A7048" s="256" t="str">
        <f t="shared" ref="A7048:A7111" si="441">D7048&amp;$A$6&amp;S7048&amp;I7048</f>
        <v>I0306300-9098122003-00010</v>
      </c>
      <c r="B7048" s="251" t="s">
        <v>17799</v>
      </c>
      <c r="C7048" s="251" t="s">
        <v>9954</v>
      </c>
      <c r="D7048" s="251" t="s">
        <v>9420</v>
      </c>
      <c r="E7048" s="251" t="s">
        <v>17054</v>
      </c>
      <c r="F7048" s="251" t="s">
        <v>10190</v>
      </c>
      <c r="G7048" s="251" t="s">
        <v>926</v>
      </c>
      <c r="H7048" s="251" t="s">
        <v>1564</v>
      </c>
      <c r="I7048" s="257" t="str">
        <f t="shared" si="440"/>
        <v>-00010</v>
      </c>
      <c r="J7048" s="251">
        <v>10</v>
      </c>
      <c r="K7048" s="251">
        <v>10</v>
      </c>
      <c r="M7048" s="251" t="s">
        <v>10003</v>
      </c>
      <c r="N7048" s="251" t="s">
        <v>17394</v>
      </c>
      <c r="O7048" s="251">
        <v>10</v>
      </c>
      <c r="Q7048" s="251" t="s">
        <v>17799</v>
      </c>
      <c r="R7048" s="251" t="s">
        <v>9960</v>
      </c>
      <c r="S7048" s="251">
        <v>9098122003</v>
      </c>
      <c r="T7048" s="251" t="str">
        <f t="shared" si="438"/>
        <v>I03063009098122003</v>
      </c>
      <c r="W7048" s="251" t="str">
        <f t="shared" si="439"/>
        <v>I030630090981-22003</v>
      </c>
    </row>
    <row r="7049" spans="1:23" x14ac:dyDescent="0.3">
      <c r="A7049" s="256" t="str">
        <f t="shared" si="441"/>
        <v>I0306300-9913212050-00330</v>
      </c>
      <c r="B7049" s="251" t="s">
        <v>17800</v>
      </c>
      <c r="C7049" s="251" t="s">
        <v>9954</v>
      </c>
      <c r="D7049" s="251" t="s">
        <v>9420</v>
      </c>
      <c r="E7049" s="251" t="s">
        <v>17054</v>
      </c>
      <c r="F7049" s="251" t="s">
        <v>10192</v>
      </c>
      <c r="G7049" s="251" t="s">
        <v>946</v>
      </c>
      <c r="H7049" s="251" t="s">
        <v>10010</v>
      </c>
      <c r="I7049" s="257" t="str">
        <f t="shared" si="440"/>
        <v>-00330</v>
      </c>
      <c r="J7049" s="251">
        <v>330</v>
      </c>
      <c r="K7049" s="251">
        <v>330</v>
      </c>
      <c r="M7049" s="251" t="s">
        <v>10007</v>
      </c>
      <c r="N7049" s="251" t="s">
        <v>17394</v>
      </c>
      <c r="O7049" s="251">
        <v>330</v>
      </c>
      <c r="Q7049" s="251" t="s">
        <v>17800</v>
      </c>
      <c r="R7049" s="251" t="s">
        <v>9960</v>
      </c>
      <c r="S7049" s="251">
        <v>9913212050</v>
      </c>
      <c r="T7049" s="251" t="str">
        <f t="shared" ref="T7049:T7112" si="442">+D7049&amp;S7049</f>
        <v>I03063009913212050</v>
      </c>
      <c r="W7049" s="251" t="str">
        <f t="shared" ref="W7049:W7112" si="443">D7049&amp;G7049</f>
        <v>I030630099132-12050</v>
      </c>
    </row>
    <row r="7050" spans="1:23" x14ac:dyDescent="0.3">
      <c r="A7050" s="256" t="str">
        <f t="shared" si="441"/>
        <v>I0306300-9913221210-00108</v>
      </c>
      <c r="B7050" s="251" t="s">
        <v>17801</v>
      </c>
      <c r="C7050" s="251" t="s">
        <v>9954</v>
      </c>
      <c r="D7050" s="251" t="s">
        <v>9420</v>
      </c>
      <c r="E7050" s="251" t="s">
        <v>17054</v>
      </c>
      <c r="F7050" s="251" t="s">
        <v>10194</v>
      </c>
      <c r="G7050" s="251" t="s">
        <v>916</v>
      </c>
      <c r="H7050" s="251" t="s">
        <v>10013</v>
      </c>
      <c r="I7050" s="257" t="str">
        <f t="shared" si="440"/>
        <v>-00108</v>
      </c>
      <c r="J7050" s="251">
        <v>108</v>
      </c>
      <c r="K7050" s="251">
        <v>108</v>
      </c>
      <c r="M7050" s="251" t="s">
        <v>10007</v>
      </c>
      <c r="N7050" s="251" t="s">
        <v>17394</v>
      </c>
      <c r="O7050" s="251">
        <v>108</v>
      </c>
      <c r="Q7050" s="251" t="s">
        <v>17801</v>
      </c>
      <c r="R7050" s="251" t="s">
        <v>9960</v>
      </c>
      <c r="S7050" s="251">
        <v>9913221210</v>
      </c>
      <c r="T7050" s="251" t="str">
        <f t="shared" si="442"/>
        <v>I03063009913221210</v>
      </c>
      <c r="W7050" s="251" t="str">
        <f t="shared" si="443"/>
        <v>I030630099132-21210</v>
      </c>
    </row>
    <row r="7051" spans="1:23" x14ac:dyDescent="0.3">
      <c r="A7051" s="256" t="str">
        <f t="shared" si="441"/>
        <v>I0306301-811300K530-00001</v>
      </c>
      <c r="B7051" s="251" t="s">
        <v>9517</v>
      </c>
      <c r="C7051" s="251" t="s">
        <v>9954</v>
      </c>
      <c r="D7051" s="251" t="s">
        <v>9518</v>
      </c>
      <c r="E7051" s="251" t="s">
        <v>17054</v>
      </c>
      <c r="F7051" s="251" t="s">
        <v>9957</v>
      </c>
      <c r="G7051" s="251" t="s">
        <v>294</v>
      </c>
      <c r="H7051" s="251" t="s">
        <v>5101</v>
      </c>
      <c r="I7051" s="257" t="str">
        <f t="shared" si="440"/>
        <v>-00001</v>
      </c>
      <c r="J7051" s="251">
        <v>1</v>
      </c>
      <c r="K7051" s="251">
        <v>1</v>
      </c>
      <c r="M7051" s="251" t="s">
        <v>9958</v>
      </c>
      <c r="N7051" s="251" t="s">
        <v>16373</v>
      </c>
      <c r="O7051" s="251">
        <v>1</v>
      </c>
      <c r="Q7051" s="251" t="s">
        <v>9517</v>
      </c>
      <c r="R7051" s="251" t="s">
        <v>10028</v>
      </c>
      <c r="S7051" s="251" t="s">
        <v>293</v>
      </c>
      <c r="T7051" s="251" t="str">
        <f t="shared" si="442"/>
        <v>I0306301811300K530</v>
      </c>
      <c r="W7051" s="251" t="str">
        <f t="shared" si="443"/>
        <v>I030630181130-0K530</v>
      </c>
    </row>
    <row r="7052" spans="1:23" x14ac:dyDescent="0.3">
      <c r="A7052" s="256" t="str">
        <f t="shared" si="441"/>
        <v>I0306301-815500D400-00002</v>
      </c>
      <c r="B7052" s="251" t="s">
        <v>9521</v>
      </c>
      <c r="C7052" s="251" t="s">
        <v>9954</v>
      </c>
      <c r="D7052" s="251" t="s">
        <v>9518</v>
      </c>
      <c r="E7052" s="251" t="s">
        <v>17054</v>
      </c>
      <c r="F7052" s="251" t="s">
        <v>9962</v>
      </c>
      <c r="G7052" s="251" t="s">
        <v>682</v>
      </c>
      <c r="H7052" s="251" t="s">
        <v>5202</v>
      </c>
      <c r="I7052" s="257" t="str">
        <f t="shared" si="440"/>
        <v>-00002</v>
      </c>
      <c r="J7052" s="251">
        <v>2</v>
      </c>
      <c r="K7052" s="251">
        <v>2</v>
      </c>
      <c r="M7052" s="251" t="s">
        <v>9958</v>
      </c>
      <c r="N7052" s="251" t="s">
        <v>16373</v>
      </c>
      <c r="O7052" s="251">
        <v>2</v>
      </c>
      <c r="Q7052" s="251" t="s">
        <v>9521</v>
      </c>
      <c r="R7052" s="251" t="s">
        <v>10028</v>
      </c>
      <c r="S7052" s="251" t="s">
        <v>681</v>
      </c>
      <c r="T7052" s="251" t="str">
        <f t="shared" si="442"/>
        <v>I0306301815500D400</v>
      </c>
      <c r="W7052" s="251" t="str">
        <f t="shared" si="443"/>
        <v>I030630181550-0D400</v>
      </c>
    </row>
    <row r="7053" spans="1:23" x14ac:dyDescent="0.3">
      <c r="A7053" s="256" t="str">
        <f t="shared" si="441"/>
        <v>I0306301-815600D400-00002</v>
      </c>
      <c r="B7053" s="251" t="s">
        <v>9524</v>
      </c>
      <c r="C7053" s="251" t="s">
        <v>9954</v>
      </c>
      <c r="D7053" s="251" t="s">
        <v>9518</v>
      </c>
      <c r="E7053" s="251" t="s">
        <v>17054</v>
      </c>
      <c r="F7053" s="251" t="s">
        <v>9964</v>
      </c>
      <c r="G7053" s="251" t="s">
        <v>697</v>
      </c>
      <c r="H7053" s="251" t="s">
        <v>5204</v>
      </c>
      <c r="I7053" s="257" t="str">
        <f t="shared" si="440"/>
        <v>-00002</v>
      </c>
      <c r="J7053" s="251">
        <v>2</v>
      </c>
      <c r="K7053" s="251">
        <v>2</v>
      </c>
      <c r="M7053" s="251" t="s">
        <v>9958</v>
      </c>
      <c r="N7053" s="251" t="s">
        <v>16373</v>
      </c>
      <c r="O7053" s="251">
        <v>2</v>
      </c>
      <c r="Q7053" s="251" t="s">
        <v>9524</v>
      </c>
      <c r="R7053" s="251" t="s">
        <v>10028</v>
      </c>
      <c r="S7053" s="251" t="s">
        <v>696</v>
      </c>
      <c r="T7053" s="251" t="str">
        <f t="shared" si="442"/>
        <v>I0306301815600D400</v>
      </c>
      <c r="W7053" s="251" t="str">
        <f t="shared" si="443"/>
        <v>I030630181560-0D400</v>
      </c>
    </row>
    <row r="7054" spans="1:23" x14ac:dyDescent="0.3">
      <c r="A7054" s="256" t="str">
        <f t="shared" si="441"/>
        <v>I0306301-815610D570-00002</v>
      </c>
      <c r="B7054" s="251" t="s">
        <v>9527</v>
      </c>
      <c r="C7054" s="251" t="s">
        <v>9954</v>
      </c>
      <c r="D7054" s="251" t="s">
        <v>9518</v>
      </c>
      <c r="E7054" s="251" t="s">
        <v>17054</v>
      </c>
      <c r="F7054" s="251" t="s">
        <v>9966</v>
      </c>
      <c r="G7054" s="251" t="s">
        <v>723</v>
      </c>
      <c r="H7054" s="251" t="s">
        <v>3443</v>
      </c>
      <c r="I7054" s="257" t="str">
        <f t="shared" si="440"/>
        <v>-00002</v>
      </c>
      <c r="J7054" s="251">
        <v>2</v>
      </c>
      <c r="K7054" s="251">
        <v>2</v>
      </c>
      <c r="M7054" s="251" t="s">
        <v>9958</v>
      </c>
      <c r="N7054" s="251" t="s">
        <v>16373</v>
      </c>
      <c r="O7054" s="251">
        <v>2</v>
      </c>
      <c r="Q7054" s="251" t="s">
        <v>9527</v>
      </c>
      <c r="R7054" s="251" t="s">
        <v>10028</v>
      </c>
      <c r="S7054" s="251" t="s">
        <v>722</v>
      </c>
      <c r="T7054" s="251" t="str">
        <f t="shared" si="442"/>
        <v>I0306301815610D570</v>
      </c>
      <c r="W7054" s="251" t="str">
        <f t="shared" si="443"/>
        <v>I030630181561-0D570</v>
      </c>
    </row>
    <row r="7055" spans="1:23" x14ac:dyDescent="0.3">
      <c r="A7055" s="256" t="str">
        <f t="shared" si="441"/>
        <v>I0306302-811100K580-00003</v>
      </c>
      <c r="B7055" s="251" t="s">
        <v>17802</v>
      </c>
      <c r="C7055" s="251" t="s">
        <v>9954</v>
      </c>
      <c r="D7055" s="251" t="s">
        <v>9426</v>
      </c>
      <c r="E7055" s="251" t="s">
        <v>17054</v>
      </c>
      <c r="F7055" s="251" t="s">
        <v>9957</v>
      </c>
      <c r="G7055" s="251" t="s">
        <v>429</v>
      </c>
      <c r="H7055" s="251" t="s">
        <v>3422</v>
      </c>
      <c r="I7055" s="257" t="str">
        <f t="shared" si="440"/>
        <v>-00003</v>
      </c>
      <c r="J7055" s="251">
        <v>3</v>
      </c>
      <c r="K7055" s="251">
        <v>3</v>
      </c>
      <c r="M7055" s="251" t="s">
        <v>9958</v>
      </c>
      <c r="N7055" s="251" t="s">
        <v>17394</v>
      </c>
      <c r="O7055" s="251">
        <v>3</v>
      </c>
      <c r="Q7055" s="251" t="s">
        <v>17802</v>
      </c>
      <c r="R7055" s="251" t="s">
        <v>9960</v>
      </c>
      <c r="S7055" s="251" t="s">
        <v>428</v>
      </c>
      <c r="T7055" s="251" t="str">
        <f t="shared" si="442"/>
        <v>I0306302811100K580</v>
      </c>
      <c r="W7055" s="251" t="str">
        <f t="shared" si="443"/>
        <v>I030630281110-0K580</v>
      </c>
    </row>
    <row r="7056" spans="1:23" x14ac:dyDescent="0.3">
      <c r="A7056" s="256" t="str">
        <f t="shared" si="441"/>
        <v>I0306302-811300K520-00010</v>
      </c>
      <c r="B7056" s="251" t="s">
        <v>17803</v>
      </c>
      <c r="C7056" s="251" t="s">
        <v>9954</v>
      </c>
      <c r="D7056" s="251" t="s">
        <v>9426</v>
      </c>
      <c r="E7056" s="251" t="s">
        <v>17054</v>
      </c>
      <c r="F7056" s="251" t="s">
        <v>9962</v>
      </c>
      <c r="G7056" s="251" t="s">
        <v>277</v>
      </c>
      <c r="H7056" s="251" t="s">
        <v>5101</v>
      </c>
      <c r="I7056" s="257" t="str">
        <f t="shared" si="440"/>
        <v>-00010</v>
      </c>
      <c r="J7056" s="251">
        <v>10</v>
      </c>
      <c r="K7056" s="251">
        <v>10</v>
      </c>
      <c r="M7056" s="251" t="s">
        <v>9958</v>
      </c>
      <c r="N7056" s="251" t="s">
        <v>17394</v>
      </c>
      <c r="O7056" s="251">
        <v>10</v>
      </c>
      <c r="Q7056" s="251" t="s">
        <v>17803</v>
      </c>
      <c r="R7056" s="251" t="s">
        <v>9960</v>
      </c>
      <c r="S7056" s="251" t="s">
        <v>276</v>
      </c>
      <c r="T7056" s="251" t="str">
        <f t="shared" si="442"/>
        <v>I0306302811300K520</v>
      </c>
      <c r="W7056" s="251" t="str">
        <f t="shared" si="443"/>
        <v>I030630281130-0K520</v>
      </c>
    </row>
    <row r="7057" spans="1:23" x14ac:dyDescent="0.3">
      <c r="A7057" s="256" t="str">
        <f t="shared" si="441"/>
        <v>I0306302-811300K580-00006</v>
      </c>
      <c r="B7057" s="251" t="s">
        <v>17804</v>
      </c>
      <c r="C7057" s="251" t="s">
        <v>9954</v>
      </c>
      <c r="D7057" s="251" t="s">
        <v>9426</v>
      </c>
      <c r="E7057" s="251" t="s">
        <v>17054</v>
      </c>
      <c r="F7057" s="251" t="s">
        <v>9964</v>
      </c>
      <c r="G7057" s="251" t="s">
        <v>434</v>
      </c>
      <c r="H7057" s="251" t="s">
        <v>5101</v>
      </c>
      <c r="I7057" s="257" t="str">
        <f t="shared" si="440"/>
        <v>-00006</v>
      </c>
      <c r="J7057" s="251">
        <v>6</v>
      </c>
      <c r="K7057" s="251">
        <v>6</v>
      </c>
      <c r="M7057" s="251" t="s">
        <v>9958</v>
      </c>
      <c r="N7057" s="251" t="s">
        <v>17394</v>
      </c>
      <c r="O7057" s="251">
        <v>6</v>
      </c>
      <c r="Q7057" s="251" t="s">
        <v>17804</v>
      </c>
      <c r="R7057" s="251" t="s">
        <v>9960</v>
      </c>
      <c r="S7057" s="251" t="s">
        <v>433</v>
      </c>
      <c r="T7057" s="251" t="str">
        <f t="shared" si="442"/>
        <v>I0306302811300K580</v>
      </c>
      <c r="W7057" s="251" t="str">
        <f t="shared" si="443"/>
        <v>I030630281130-0K580</v>
      </c>
    </row>
    <row r="7058" spans="1:23" x14ac:dyDescent="0.3">
      <c r="A7058" s="256" t="str">
        <f t="shared" si="441"/>
        <v>I0306302-811500K580-00003</v>
      </c>
      <c r="B7058" s="251" t="s">
        <v>17805</v>
      </c>
      <c r="C7058" s="251" t="s">
        <v>9954</v>
      </c>
      <c r="D7058" s="251" t="s">
        <v>9426</v>
      </c>
      <c r="E7058" s="251" t="s">
        <v>17054</v>
      </c>
      <c r="F7058" s="251" t="s">
        <v>9966</v>
      </c>
      <c r="G7058" s="251" t="s">
        <v>437</v>
      </c>
      <c r="H7058" s="251" t="s">
        <v>3429</v>
      </c>
      <c r="I7058" s="257" t="str">
        <f t="shared" si="440"/>
        <v>-00003</v>
      </c>
      <c r="J7058" s="251">
        <v>3</v>
      </c>
      <c r="K7058" s="251">
        <v>3</v>
      </c>
      <c r="M7058" s="251" t="s">
        <v>9958</v>
      </c>
      <c r="N7058" s="251" t="s">
        <v>17394</v>
      </c>
      <c r="O7058" s="251">
        <v>3</v>
      </c>
      <c r="Q7058" s="251" t="s">
        <v>17805</v>
      </c>
      <c r="R7058" s="251" t="s">
        <v>9960</v>
      </c>
      <c r="S7058" s="251" t="s">
        <v>436</v>
      </c>
      <c r="T7058" s="251" t="str">
        <f t="shared" si="442"/>
        <v>I0306302811500K580</v>
      </c>
      <c r="W7058" s="251" t="str">
        <f t="shared" si="443"/>
        <v>I030630281150-0K580</v>
      </c>
    </row>
    <row r="7059" spans="1:23" x14ac:dyDescent="0.3">
      <c r="A7059" s="256" t="str">
        <f t="shared" si="441"/>
        <v>I0306302-811700K520-00004</v>
      </c>
      <c r="B7059" s="251" t="s">
        <v>9425</v>
      </c>
      <c r="C7059" s="251" t="s">
        <v>9954</v>
      </c>
      <c r="D7059" s="251" t="s">
        <v>9426</v>
      </c>
      <c r="E7059" s="251" t="s">
        <v>17054</v>
      </c>
      <c r="F7059" s="251" t="s">
        <v>9968</v>
      </c>
      <c r="G7059" s="251" t="s">
        <v>285</v>
      </c>
      <c r="H7059" s="251" t="s">
        <v>5102</v>
      </c>
      <c r="I7059" s="257" t="str">
        <f t="shared" si="440"/>
        <v>-00004</v>
      </c>
      <c r="J7059" s="251">
        <v>4</v>
      </c>
      <c r="K7059" s="251">
        <v>4</v>
      </c>
      <c r="M7059" s="251" t="s">
        <v>9958</v>
      </c>
      <c r="N7059" s="251" t="s">
        <v>17394</v>
      </c>
      <c r="O7059" s="251">
        <v>4</v>
      </c>
      <c r="Q7059" s="251" t="s">
        <v>9425</v>
      </c>
      <c r="R7059" s="251" t="s">
        <v>9960</v>
      </c>
      <c r="S7059" s="251" t="s">
        <v>284</v>
      </c>
      <c r="T7059" s="251" t="str">
        <f t="shared" si="442"/>
        <v>I0306302811700K520</v>
      </c>
      <c r="W7059" s="251" t="str">
        <f t="shared" si="443"/>
        <v>I030630281170-0K520</v>
      </c>
    </row>
    <row r="7060" spans="1:23" x14ac:dyDescent="0.3">
      <c r="A7060" s="256" t="str">
        <f t="shared" si="441"/>
        <v>I0306302-811700K580-00006</v>
      </c>
      <c r="B7060" s="251" t="s">
        <v>17806</v>
      </c>
      <c r="C7060" s="251" t="s">
        <v>9954</v>
      </c>
      <c r="D7060" s="251" t="s">
        <v>9426</v>
      </c>
      <c r="E7060" s="251" t="s">
        <v>17054</v>
      </c>
      <c r="F7060" s="251" t="s">
        <v>9970</v>
      </c>
      <c r="G7060" s="251" t="s">
        <v>442</v>
      </c>
      <c r="H7060" s="251" t="s">
        <v>5102</v>
      </c>
      <c r="I7060" s="257" t="str">
        <f t="shared" si="440"/>
        <v>-00006</v>
      </c>
      <c r="J7060" s="251">
        <v>6</v>
      </c>
      <c r="K7060" s="251">
        <v>6</v>
      </c>
      <c r="M7060" s="251" t="s">
        <v>9958</v>
      </c>
      <c r="N7060" s="251" t="s">
        <v>17394</v>
      </c>
      <c r="O7060" s="251">
        <v>6</v>
      </c>
      <c r="Q7060" s="251" t="s">
        <v>17806</v>
      </c>
      <c r="R7060" s="251" t="s">
        <v>9960</v>
      </c>
      <c r="S7060" s="251" t="s">
        <v>441</v>
      </c>
      <c r="T7060" s="251" t="str">
        <f t="shared" si="442"/>
        <v>I0306302811700K580</v>
      </c>
      <c r="W7060" s="251" t="str">
        <f t="shared" si="443"/>
        <v>I030630281170-0K580</v>
      </c>
    </row>
    <row r="7061" spans="1:23" x14ac:dyDescent="0.3">
      <c r="A7061" s="256" t="str">
        <f t="shared" si="441"/>
        <v>I0306302-815500K210-00001</v>
      </c>
      <c r="B7061" s="251" t="s">
        <v>17807</v>
      </c>
      <c r="C7061" s="251" t="s">
        <v>9954</v>
      </c>
      <c r="D7061" s="251" t="s">
        <v>9426</v>
      </c>
      <c r="E7061" s="251" t="s">
        <v>17054</v>
      </c>
      <c r="F7061" s="251" t="s">
        <v>9972</v>
      </c>
      <c r="G7061" s="251" t="s">
        <v>654</v>
      </c>
      <c r="H7061" s="251" t="s">
        <v>5202</v>
      </c>
      <c r="I7061" s="257" t="str">
        <f t="shared" si="440"/>
        <v>-00001</v>
      </c>
      <c r="J7061" s="251">
        <v>1</v>
      </c>
      <c r="K7061" s="251">
        <v>1</v>
      </c>
      <c r="M7061" s="251" t="s">
        <v>9958</v>
      </c>
      <c r="N7061" s="251" t="s">
        <v>17394</v>
      </c>
      <c r="O7061" s="251">
        <v>1</v>
      </c>
      <c r="Q7061" s="251" t="s">
        <v>17807</v>
      </c>
      <c r="R7061" s="251" t="s">
        <v>9960</v>
      </c>
      <c r="S7061" s="251" t="s">
        <v>653</v>
      </c>
      <c r="T7061" s="251" t="str">
        <f t="shared" si="442"/>
        <v>I0306302815500K210</v>
      </c>
      <c r="W7061" s="251" t="str">
        <f t="shared" si="443"/>
        <v>I030630281550-0K210</v>
      </c>
    </row>
    <row r="7062" spans="1:23" x14ac:dyDescent="0.3">
      <c r="A7062" s="256" t="str">
        <f t="shared" si="441"/>
        <v>I0306302-815600K210-00001</v>
      </c>
      <c r="B7062" s="251" t="s">
        <v>17808</v>
      </c>
      <c r="C7062" s="251" t="s">
        <v>9954</v>
      </c>
      <c r="D7062" s="251" t="s">
        <v>9426</v>
      </c>
      <c r="E7062" s="251" t="s">
        <v>17054</v>
      </c>
      <c r="F7062" s="251" t="s">
        <v>9974</v>
      </c>
      <c r="G7062" s="251" t="s">
        <v>670</v>
      </c>
      <c r="H7062" s="251" t="s">
        <v>5204</v>
      </c>
      <c r="I7062" s="257" t="str">
        <f t="shared" si="440"/>
        <v>-00001</v>
      </c>
      <c r="J7062" s="251">
        <v>1</v>
      </c>
      <c r="K7062" s="251">
        <v>1</v>
      </c>
      <c r="M7062" s="251" t="s">
        <v>9958</v>
      </c>
      <c r="N7062" s="251" t="s">
        <v>17394</v>
      </c>
      <c r="O7062" s="251">
        <v>1</v>
      </c>
      <c r="Q7062" s="251" t="s">
        <v>17808</v>
      </c>
      <c r="R7062" s="251" t="s">
        <v>9960</v>
      </c>
      <c r="S7062" s="251" t="s">
        <v>13</v>
      </c>
      <c r="T7062" s="251" t="str">
        <f t="shared" si="442"/>
        <v>I0306302815600K210</v>
      </c>
      <c r="W7062" s="251" t="str">
        <f t="shared" si="443"/>
        <v>I030630281560-0K210</v>
      </c>
    </row>
    <row r="7063" spans="1:23" x14ac:dyDescent="0.3">
      <c r="A7063" s="256" t="str">
        <f t="shared" si="441"/>
        <v>I0404659-811050K130-00007</v>
      </c>
      <c r="B7063" s="251" t="s">
        <v>17809</v>
      </c>
      <c r="C7063" s="251" t="s">
        <v>10031</v>
      </c>
      <c r="D7063" s="251" t="s">
        <v>9445</v>
      </c>
      <c r="E7063" s="251" t="s">
        <v>17054</v>
      </c>
      <c r="F7063" s="251" t="s">
        <v>9957</v>
      </c>
      <c r="G7063" s="251" t="s">
        <v>187</v>
      </c>
      <c r="H7063" s="251" t="s">
        <v>5053</v>
      </c>
      <c r="I7063" s="257" t="str">
        <f t="shared" si="440"/>
        <v>-00007</v>
      </c>
      <c r="J7063" s="251">
        <v>7</v>
      </c>
      <c r="K7063" s="251">
        <v>7</v>
      </c>
      <c r="M7063" s="251" t="s">
        <v>9958</v>
      </c>
      <c r="N7063" s="251" t="s">
        <v>16086</v>
      </c>
      <c r="O7063" s="251">
        <v>7</v>
      </c>
      <c r="Q7063" s="251" t="s">
        <v>17809</v>
      </c>
      <c r="R7063" s="251" t="s">
        <v>10017</v>
      </c>
      <c r="S7063" s="251" t="s">
        <v>186</v>
      </c>
      <c r="T7063" s="251" t="str">
        <f t="shared" si="442"/>
        <v>I0404659811050K130</v>
      </c>
      <c r="W7063" s="251" t="str">
        <f t="shared" si="443"/>
        <v>I040465981105-0K130</v>
      </c>
    </row>
    <row r="7064" spans="1:23" x14ac:dyDescent="0.3">
      <c r="A7064" s="256" t="str">
        <f t="shared" si="441"/>
        <v>I0404659-811060K130-00005</v>
      </c>
      <c r="B7064" s="251" t="s">
        <v>17810</v>
      </c>
      <c r="C7064" s="251" t="s">
        <v>10031</v>
      </c>
      <c r="D7064" s="251" t="s">
        <v>9445</v>
      </c>
      <c r="E7064" s="251" t="s">
        <v>17054</v>
      </c>
      <c r="F7064" s="251" t="s">
        <v>9962</v>
      </c>
      <c r="G7064" s="251" t="s">
        <v>196</v>
      </c>
      <c r="H7064" s="251" t="s">
        <v>5054</v>
      </c>
      <c r="I7064" s="257" t="str">
        <f t="shared" si="440"/>
        <v>-00005</v>
      </c>
      <c r="J7064" s="251">
        <v>5</v>
      </c>
      <c r="K7064" s="251">
        <v>5</v>
      </c>
      <c r="M7064" s="251" t="s">
        <v>9958</v>
      </c>
      <c r="N7064" s="251" t="s">
        <v>16086</v>
      </c>
      <c r="O7064" s="251">
        <v>5</v>
      </c>
      <c r="Q7064" s="251" t="s">
        <v>17810</v>
      </c>
      <c r="R7064" s="251" t="s">
        <v>10017</v>
      </c>
      <c r="S7064" s="251" t="s">
        <v>195</v>
      </c>
      <c r="T7064" s="251" t="str">
        <f t="shared" si="442"/>
        <v>I0404659811060K130</v>
      </c>
      <c r="W7064" s="251" t="str">
        <f t="shared" si="443"/>
        <v>I040465981106-0K130</v>
      </c>
    </row>
    <row r="7065" spans="1:23" x14ac:dyDescent="0.3">
      <c r="A7065" s="256" t="str">
        <f t="shared" si="441"/>
        <v>I0404659-811100KG61-00001</v>
      </c>
      <c r="B7065" s="251" t="s">
        <v>17811</v>
      </c>
      <c r="C7065" s="251" t="s">
        <v>10031</v>
      </c>
      <c r="D7065" s="251" t="s">
        <v>9445</v>
      </c>
      <c r="E7065" s="251" t="s">
        <v>17054</v>
      </c>
      <c r="F7065" s="251" t="s">
        <v>9964</v>
      </c>
      <c r="G7065" s="251" t="s">
        <v>575</v>
      </c>
      <c r="H7065" s="251" t="s">
        <v>3422</v>
      </c>
      <c r="I7065" s="257" t="str">
        <f t="shared" si="440"/>
        <v>-00001</v>
      </c>
      <c r="J7065" s="251">
        <v>1</v>
      </c>
      <c r="K7065" s="251">
        <v>1</v>
      </c>
      <c r="M7065" s="251" t="s">
        <v>9958</v>
      </c>
      <c r="N7065" s="251" t="s">
        <v>16086</v>
      </c>
      <c r="O7065" s="251">
        <v>1</v>
      </c>
      <c r="Q7065" s="251" t="s">
        <v>17811</v>
      </c>
      <c r="R7065" s="251" t="s">
        <v>10017</v>
      </c>
      <c r="S7065" s="251" t="s">
        <v>574</v>
      </c>
      <c r="T7065" s="251" t="str">
        <f t="shared" si="442"/>
        <v>I0404659811100KG61</v>
      </c>
      <c r="W7065" s="251" t="str">
        <f t="shared" si="443"/>
        <v>I040465981110-0KG61</v>
      </c>
    </row>
    <row r="7066" spans="1:23" x14ac:dyDescent="0.3">
      <c r="A7066" s="256" t="str">
        <f t="shared" si="441"/>
        <v>I0404659-811500KG61-00001</v>
      </c>
      <c r="B7066" s="251" t="s">
        <v>17812</v>
      </c>
      <c r="C7066" s="251" t="s">
        <v>10031</v>
      </c>
      <c r="D7066" s="251" t="s">
        <v>9445</v>
      </c>
      <c r="E7066" s="251" t="s">
        <v>17054</v>
      </c>
      <c r="F7066" s="251" t="s">
        <v>9966</v>
      </c>
      <c r="G7066" s="251" t="s">
        <v>583</v>
      </c>
      <c r="H7066" s="251" t="s">
        <v>3429</v>
      </c>
      <c r="I7066" s="257" t="str">
        <f t="shared" si="440"/>
        <v>-00001</v>
      </c>
      <c r="J7066" s="251">
        <v>1</v>
      </c>
      <c r="K7066" s="251">
        <v>1</v>
      </c>
      <c r="M7066" s="251" t="s">
        <v>9958</v>
      </c>
      <c r="N7066" s="251" t="s">
        <v>16086</v>
      </c>
      <c r="O7066" s="251">
        <v>1</v>
      </c>
      <c r="Q7066" s="251" t="s">
        <v>17812</v>
      </c>
      <c r="R7066" s="251" t="s">
        <v>10017</v>
      </c>
      <c r="S7066" s="251" t="s">
        <v>582</v>
      </c>
      <c r="T7066" s="251" t="str">
        <f t="shared" si="442"/>
        <v>I0404659811500KG61</v>
      </c>
      <c r="W7066" s="251" t="str">
        <f t="shared" si="443"/>
        <v>I040465981150-0KG61</v>
      </c>
    </row>
    <row r="7067" spans="1:23" x14ac:dyDescent="0.3">
      <c r="A7067" s="256" t="str">
        <f t="shared" si="441"/>
        <v>I0404659-811700KC31-00002</v>
      </c>
      <c r="B7067" s="251" t="s">
        <v>9447</v>
      </c>
      <c r="C7067" s="251" t="s">
        <v>10031</v>
      </c>
      <c r="D7067" s="251" t="s">
        <v>9445</v>
      </c>
      <c r="E7067" s="251" t="s">
        <v>17054</v>
      </c>
      <c r="F7067" s="251" t="s">
        <v>9968</v>
      </c>
      <c r="G7067" s="251" t="s">
        <v>482</v>
      </c>
      <c r="H7067" s="251" t="s">
        <v>5102</v>
      </c>
      <c r="I7067" s="257" t="str">
        <f t="shared" si="440"/>
        <v>-00002</v>
      </c>
      <c r="J7067" s="251">
        <v>2</v>
      </c>
      <c r="K7067" s="251">
        <v>2</v>
      </c>
      <c r="M7067" s="251" t="s">
        <v>9958</v>
      </c>
      <c r="N7067" s="251" t="s">
        <v>16086</v>
      </c>
      <c r="O7067" s="251">
        <v>2</v>
      </c>
      <c r="Q7067" s="251" t="s">
        <v>9447</v>
      </c>
      <c r="R7067" s="251" t="s">
        <v>10017</v>
      </c>
      <c r="S7067" s="251" t="s">
        <v>481</v>
      </c>
      <c r="T7067" s="251" t="str">
        <f t="shared" si="442"/>
        <v>I0404659811700KC31</v>
      </c>
      <c r="W7067" s="251" t="str">
        <f t="shared" si="443"/>
        <v>I040465981170-0KC31</v>
      </c>
    </row>
    <row r="7068" spans="1:23" x14ac:dyDescent="0.3">
      <c r="A7068" s="256" t="str">
        <f t="shared" si="441"/>
        <v>I0404659-811700KG61-00002</v>
      </c>
      <c r="B7068" s="251" t="s">
        <v>17813</v>
      </c>
      <c r="C7068" s="251" t="s">
        <v>10031</v>
      </c>
      <c r="D7068" s="251" t="s">
        <v>9445</v>
      </c>
      <c r="E7068" s="251" t="s">
        <v>17054</v>
      </c>
      <c r="F7068" s="251" t="s">
        <v>9970</v>
      </c>
      <c r="G7068" s="251" t="s">
        <v>586</v>
      </c>
      <c r="H7068" s="251" t="s">
        <v>5102</v>
      </c>
      <c r="I7068" s="257" t="str">
        <f t="shared" si="440"/>
        <v>-00002</v>
      </c>
      <c r="J7068" s="251">
        <v>2</v>
      </c>
      <c r="K7068" s="251">
        <v>2</v>
      </c>
      <c r="M7068" s="251" t="s">
        <v>9958</v>
      </c>
      <c r="N7068" s="251" t="s">
        <v>16086</v>
      </c>
      <c r="O7068" s="251">
        <v>2</v>
      </c>
      <c r="Q7068" s="251" t="s">
        <v>17813</v>
      </c>
      <c r="R7068" s="251" t="s">
        <v>10017</v>
      </c>
      <c r="S7068" s="251" t="s">
        <v>585</v>
      </c>
      <c r="T7068" s="251" t="str">
        <f t="shared" si="442"/>
        <v>I0404659811700KG61</v>
      </c>
      <c r="W7068" s="251" t="str">
        <f t="shared" si="443"/>
        <v>I040465981170-0KG61</v>
      </c>
    </row>
    <row r="7069" spans="1:23" x14ac:dyDescent="0.3">
      <c r="A7069" s="256" t="str">
        <f t="shared" si="441"/>
        <v>I0404659-815500K120-00001</v>
      </c>
      <c r="B7069" s="251" t="s">
        <v>17814</v>
      </c>
      <c r="C7069" s="251" t="s">
        <v>10031</v>
      </c>
      <c r="D7069" s="251" t="s">
        <v>9445</v>
      </c>
      <c r="E7069" s="251" t="s">
        <v>17054</v>
      </c>
      <c r="F7069" s="251" t="s">
        <v>9972</v>
      </c>
      <c r="G7069" s="251" t="s">
        <v>625</v>
      </c>
      <c r="H7069" s="251" t="s">
        <v>5202</v>
      </c>
      <c r="I7069" s="257" t="str">
        <f t="shared" si="440"/>
        <v>-00001</v>
      </c>
      <c r="J7069" s="251">
        <v>1</v>
      </c>
      <c r="K7069" s="251">
        <v>1</v>
      </c>
      <c r="M7069" s="251" t="s">
        <v>9958</v>
      </c>
      <c r="N7069" s="251" t="s">
        <v>16086</v>
      </c>
      <c r="O7069" s="251">
        <v>1</v>
      </c>
      <c r="Q7069" s="251" t="s">
        <v>17814</v>
      </c>
      <c r="R7069" s="251" t="s">
        <v>10017</v>
      </c>
      <c r="S7069" s="251" t="s">
        <v>8</v>
      </c>
      <c r="T7069" s="251" t="str">
        <f t="shared" si="442"/>
        <v>I0404659815500K120</v>
      </c>
      <c r="W7069" s="251" t="str">
        <f t="shared" si="443"/>
        <v>I040465981550-0K120</v>
      </c>
    </row>
    <row r="7070" spans="1:23" x14ac:dyDescent="0.3">
      <c r="A7070" s="256" t="str">
        <f t="shared" si="441"/>
        <v>I0404659-815510K080-00002</v>
      </c>
      <c r="B7070" s="251" t="s">
        <v>17815</v>
      </c>
      <c r="C7070" s="251" t="s">
        <v>10031</v>
      </c>
      <c r="D7070" s="251" t="s">
        <v>9445</v>
      </c>
      <c r="E7070" s="251" t="s">
        <v>17054</v>
      </c>
      <c r="F7070" s="251" t="s">
        <v>9974</v>
      </c>
      <c r="G7070" s="251" t="s">
        <v>160</v>
      </c>
      <c r="H7070" s="251" t="s">
        <v>5046</v>
      </c>
      <c r="I7070" s="257" t="str">
        <f t="shared" si="440"/>
        <v>-00002</v>
      </c>
      <c r="J7070" s="251">
        <v>2</v>
      </c>
      <c r="K7070" s="251">
        <v>2</v>
      </c>
      <c r="M7070" s="251" t="s">
        <v>9958</v>
      </c>
      <c r="N7070" s="251" t="s">
        <v>16086</v>
      </c>
      <c r="O7070" s="251">
        <v>2</v>
      </c>
      <c r="Q7070" s="251" t="s">
        <v>17815</v>
      </c>
      <c r="R7070" s="251" t="s">
        <v>10017</v>
      </c>
      <c r="S7070" s="251" t="s">
        <v>159</v>
      </c>
      <c r="T7070" s="251" t="str">
        <f t="shared" si="442"/>
        <v>I0404659815510K080</v>
      </c>
      <c r="W7070" s="251" t="str">
        <f t="shared" si="443"/>
        <v>I040465981551-0K080</v>
      </c>
    </row>
    <row r="7071" spans="1:23" x14ac:dyDescent="0.3">
      <c r="A7071" s="256" t="str">
        <f t="shared" si="441"/>
        <v>I0404659-815510K120-00004</v>
      </c>
      <c r="B7071" s="251" t="s">
        <v>17816</v>
      </c>
      <c r="C7071" s="251" t="s">
        <v>10031</v>
      </c>
      <c r="D7071" s="251" t="s">
        <v>9445</v>
      </c>
      <c r="E7071" s="251" t="s">
        <v>17054</v>
      </c>
      <c r="F7071" s="251" t="s">
        <v>9976</v>
      </c>
      <c r="G7071" s="251" t="s">
        <v>637</v>
      </c>
      <c r="H7071" s="251" t="s">
        <v>5203</v>
      </c>
      <c r="I7071" s="257" t="str">
        <f t="shared" si="440"/>
        <v>-00004</v>
      </c>
      <c r="J7071" s="251">
        <v>4</v>
      </c>
      <c r="K7071" s="251">
        <v>4</v>
      </c>
      <c r="M7071" s="251" t="s">
        <v>9958</v>
      </c>
      <c r="N7071" s="251" t="s">
        <v>16086</v>
      </c>
      <c r="O7071" s="251">
        <v>4</v>
      </c>
      <c r="Q7071" s="251" t="s">
        <v>17816</v>
      </c>
      <c r="R7071" s="251" t="s">
        <v>10017</v>
      </c>
      <c r="S7071" s="251" t="s">
        <v>636</v>
      </c>
      <c r="T7071" s="251" t="str">
        <f t="shared" si="442"/>
        <v>I0404659815510K120</v>
      </c>
      <c r="W7071" s="251" t="str">
        <f t="shared" si="443"/>
        <v>I040465981551-0K120</v>
      </c>
    </row>
    <row r="7072" spans="1:23" x14ac:dyDescent="0.3">
      <c r="A7072" s="256" t="str">
        <f t="shared" si="441"/>
        <v>I0404659-815510K210-00010</v>
      </c>
      <c r="B7072" s="251" t="s">
        <v>17817</v>
      </c>
      <c r="C7072" s="251" t="s">
        <v>10031</v>
      </c>
      <c r="D7072" s="251" t="s">
        <v>9445</v>
      </c>
      <c r="E7072" s="251" t="s">
        <v>17054</v>
      </c>
      <c r="F7072" s="251" t="s">
        <v>9978</v>
      </c>
      <c r="G7072" s="251" t="s">
        <v>667</v>
      </c>
      <c r="H7072" s="251" t="s">
        <v>3436</v>
      </c>
      <c r="I7072" s="257" t="str">
        <f t="shared" si="440"/>
        <v>-00010</v>
      </c>
      <c r="J7072" s="251">
        <v>10</v>
      </c>
      <c r="K7072" s="251">
        <v>10</v>
      </c>
      <c r="M7072" s="251" t="s">
        <v>9958</v>
      </c>
      <c r="N7072" s="251" t="s">
        <v>16086</v>
      </c>
      <c r="O7072" s="251">
        <v>10</v>
      </c>
      <c r="Q7072" s="251" t="s">
        <v>17817</v>
      </c>
      <c r="R7072" s="251" t="s">
        <v>10017</v>
      </c>
      <c r="S7072" s="251" t="s">
        <v>666</v>
      </c>
      <c r="T7072" s="251" t="str">
        <f t="shared" si="442"/>
        <v>I0404659815510K210</v>
      </c>
      <c r="W7072" s="251" t="str">
        <f t="shared" si="443"/>
        <v>I040465981551-0K210</v>
      </c>
    </row>
    <row r="7073" spans="1:23" x14ac:dyDescent="0.3">
      <c r="A7073" s="256" t="str">
        <f t="shared" si="441"/>
        <v>I0404659-815610K120-00003</v>
      </c>
      <c r="B7073" s="251" t="s">
        <v>17818</v>
      </c>
      <c r="C7073" s="251" t="s">
        <v>10031</v>
      </c>
      <c r="D7073" s="251" t="s">
        <v>9445</v>
      </c>
      <c r="E7073" s="251" t="s">
        <v>17054</v>
      </c>
      <c r="F7073" s="251" t="s">
        <v>9980</v>
      </c>
      <c r="G7073" s="251" t="s">
        <v>650</v>
      </c>
      <c r="H7073" s="251" t="s">
        <v>5205</v>
      </c>
      <c r="I7073" s="257" t="str">
        <f t="shared" si="440"/>
        <v>-00003</v>
      </c>
      <c r="J7073" s="251">
        <v>3</v>
      </c>
      <c r="K7073" s="251">
        <v>3</v>
      </c>
      <c r="M7073" s="251" t="s">
        <v>9958</v>
      </c>
      <c r="N7073" s="251" t="s">
        <v>16086</v>
      </c>
      <c r="O7073" s="251">
        <v>3</v>
      </c>
      <c r="Q7073" s="251" t="s">
        <v>17818</v>
      </c>
      <c r="R7073" s="251" t="s">
        <v>10017</v>
      </c>
      <c r="S7073" s="251" t="s">
        <v>649</v>
      </c>
      <c r="T7073" s="251" t="str">
        <f t="shared" si="442"/>
        <v>I0404659815610K120</v>
      </c>
      <c r="W7073" s="251" t="str">
        <f t="shared" si="443"/>
        <v>I040465981561-0K120</v>
      </c>
    </row>
    <row r="7074" spans="1:23" x14ac:dyDescent="0.3">
      <c r="A7074" s="256" t="str">
        <f t="shared" si="441"/>
        <v>I0404659-815610K210-00011</v>
      </c>
      <c r="B7074" s="251" t="s">
        <v>17819</v>
      </c>
      <c r="C7074" s="251" t="s">
        <v>10031</v>
      </c>
      <c r="D7074" s="251" t="s">
        <v>9445</v>
      </c>
      <c r="E7074" s="251" t="s">
        <v>17054</v>
      </c>
      <c r="F7074" s="251" t="s">
        <v>9982</v>
      </c>
      <c r="G7074" s="251" t="s">
        <v>678</v>
      </c>
      <c r="H7074" s="251" t="s">
        <v>3443</v>
      </c>
      <c r="I7074" s="257" t="str">
        <f t="shared" si="440"/>
        <v>-00011</v>
      </c>
      <c r="J7074" s="251">
        <v>11</v>
      </c>
      <c r="K7074" s="251">
        <v>11</v>
      </c>
      <c r="M7074" s="251" t="s">
        <v>9958</v>
      </c>
      <c r="N7074" s="251" t="s">
        <v>16086</v>
      </c>
      <c r="O7074" s="251">
        <v>11</v>
      </c>
      <c r="Q7074" s="251" t="s">
        <v>17819</v>
      </c>
      <c r="R7074" s="251" t="s">
        <v>10017</v>
      </c>
      <c r="S7074" s="251" t="s">
        <v>677</v>
      </c>
      <c r="T7074" s="251" t="str">
        <f t="shared" si="442"/>
        <v>I0404659815610K210</v>
      </c>
      <c r="W7074" s="251" t="str">
        <f t="shared" si="443"/>
        <v>I040465981561-0K210</v>
      </c>
    </row>
    <row r="7075" spans="1:23" x14ac:dyDescent="0.3">
      <c r="A7075" s="256" t="str">
        <f t="shared" si="441"/>
        <v>I0404659-815940K050-00001</v>
      </c>
      <c r="B7075" s="251" t="s">
        <v>17820</v>
      </c>
      <c r="C7075" s="251" t="s">
        <v>10031</v>
      </c>
      <c r="D7075" s="251" t="s">
        <v>9445</v>
      </c>
      <c r="E7075" s="251" t="s">
        <v>17054</v>
      </c>
      <c r="F7075" s="251" t="s">
        <v>9984</v>
      </c>
      <c r="G7075" s="251" t="s">
        <v>772</v>
      </c>
      <c r="H7075" s="251" t="s">
        <v>10233</v>
      </c>
      <c r="I7075" s="257" t="str">
        <f t="shared" si="440"/>
        <v>-00001</v>
      </c>
      <c r="J7075" s="251">
        <v>1</v>
      </c>
      <c r="K7075" s="251">
        <v>1</v>
      </c>
      <c r="M7075" s="251" t="s">
        <v>10007</v>
      </c>
      <c r="N7075" s="251" t="s">
        <v>16086</v>
      </c>
      <c r="O7075" s="251">
        <v>1</v>
      </c>
      <c r="Q7075" s="251" t="s">
        <v>17820</v>
      </c>
      <c r="R7075" s="251" t="s">
        <v>10017</v>
      </c>
      <c r="S7075" s="251" t="s">
        <v>771</v>
      </c>
      <c r="T7075" s="251" t="str">
        <f t="shared" si="442"/>
        <v>I0404659815940K050</v>
      </c>
      <c r="W7075" s="251" t="str">
        <f t="shared" si="443"/>
        <v>I040465981594-0K050</v>
      </c>
    </row>
    <row r="7076" spans="1:23" x14ac:dyDescent="0.3">
      <c r="A7076" s="256" t="str">
        <f t="shared" si="441"/>
        <v>I0404660-81110VT040-00003</v>
      </c>
      <c r="B7076" s="251" t="s">
        <v>9530</v>
      </c>
      <c r="C7076" s="251" t="s">
        <v>10031</v>
      </c>
      <c r="D7076" s="251" t="s">
        <v>9531</v>
      </c>
      <c r="E7076" s="251" t="s">
        <v>17054</v>
      </c>
      <c r="F7076" s="251" t="s">
        <v>9957</v>
      </c>
      <c r="G7076" s="251" t="s">
        <v>10047</v>
      </c>
      <c r="H7076" s="251" t="s">
        <v>3422</v>
      </c>
      <c r="I7076" s="257" t="str">
        <f t="shared" si="440"/>
        <v>-00003</v>
      </c>
      <c r="J7076" s="251">
        <v>3</v>
      </c>
      <c r="K7076" s="251">
        <v>3</v>
      </c>
      <c r="M7076" s="251" t="s">
        <v>9958</v>
      </c>
      <c r="N7076" s="251" t="s">
        <v>16373</v>
      </c>
      <c r="O7076" s="251">
        <v>3</v>
      </c>
      <c r="Q7076" s="251" t="s">
        <v>9530</v>
      </c>
      <c r="R7076" s="251" t="s">
        <v>10028</v>
      </c>
      <c r="S7076" s="251" t="s">
        <v>3713</v>
      </c>
      <c r="T7076" s="251" t="str">
        <f t="shared" si="442"/>
        <v>I040466081110VT040</v>
      </c>
      <c r="W7076" s="251" t="str">
        <f t="shared" si="443"/>
        <v>I040466081110-VT040</v>
      </c>
    </row>
    <row r="7077" spans="1:23" x14ac:dyDescent="0.3">
      <c r="A7077" s="256" t="str">
        <f t="shared" si="441"/>
        <v>I0404660-81110VT080-00003</v>
      </c>
      <c r="B7077" s="251" t="s">
        <v>9534</v>
      </c>
      <c r="C7077" s="251" t="s">
        <v>10031</v>
      </c>
      <c r="D7077" s="251" t="s">
        <v>9531</v>
      </c>
      <c r="E7077" s="251" t="s">
        <v>17054</v>
      </c>
      <c r="F7077" s="251" t="s">
        <v>9962</v>
      </c>
      <c r="G7077" s="251" t="s">
        <v>4985</v>
      </c>
      <c r="H7077" s="251" t="s">
        <v>3422</v>
      </c>
      <c r="I7077" s="257" t="str">
        <f t="shared" si="440"/>
        <v>-00003</v>
      </c>
      <c r="J7077" s="251">
        <v>3</v>
      </c>
      <c r="K7077" s="251">
        <v>3</v>
      </c>
      <c r="M7077" s="251" t="s">
        <v>9958</v>
      </c>
      <c r="N7077" s="251" t="s">
        <v>16373</v>
      </c>
      <c r="O7077" s="251">
        <v>3</v>
      </c>
      <c r="Q7077" s="251" t="s">
        <v>9534</v>
      </c>
      <c r="R7077" s="251" t="s">
        <v>10028</v>
      </c>
      <c r="S7077" s="251" t="s">
        <v>3719</v>
      </c>
      <c r="T7077" s="251" t="str">
        <f t="shared" si="442"/>
        <v>I040466081110VT080</v>
      </c>
      <c r="W7077" s="251" t="str">
        <f t="shared" si="443"/>
        <v>I040466081110-VT080</v>
      </c>
    </row>
    <row r="7078" spans="1:23" x14ac:dyDescent="0.3">
      <c r="A7078" s="256" t="str">
        <f t="shared" si="441"/>
        <v>I0404660-81110VT100-00002</v>
      </c>
      <c r="B7078" s="251" t="s">
        <v>9537</v>
      </c>
      <c r="C7078" s="251" t="s">
        <v>10031</v>
      </c>
      <c r="D7078" s="251" t="s">
        <v>9531</v>
      </c>
      <c r="E7078" s="251" t="s">
        <v>17054</v>
      </c>
      <c r="F7078" s="251" t="s">
        <v>9964</v>
      </c>
      <c r="G7078" s="251" t="s">
        <v>10049</v>
      </c>
      <c r="H7078" s="251" t="s">
        <v>3422</v>
      </c>
      <c r="I7078" s="257" t="str">
        <f t="shared" si="440"/>
        <v>-00002</v>
      </c>
      <c r="J7078" s="251">
        <v>2</v>
      </c>
      <c r="K7078" s="251">
        <v>2</v>
      </c>
      <c r="M7078" s="251" t="s">
        <v>9958</v>
      </c>
      <c r="N7078" s="251" t="s">
        <v>16373</v>
      </c>
      <c r="O7078" s="251">
        <v>2</v>
      </c>
      <c r="Q7078" s="251" t="s">
        <v>9537</v>
      </c>
      <c r="R7078" s="251" t="s">
        <v>10028</v>
      </c>
      <c r="S7078" s="251" t="s">
        <v>3723</v>
      </c>
      <c r="T7078" s="251" t="str">
        <f t="shared" si="442"/>
        <v>I040466081110VT100</v>
      </c>
      <c r="W7078" s="251" t="str">
        <f t="shared" si="443"/>
        <v>I040466081110-VT100</v>
      </c>
    </row>
    <row r="7079" spans="1:23" x14ac:dyDescent="0.3">
      <c r="A7079" s="256" t="str">
        <f t="shared" si="441"/>
        <v>I0404660-81150VT040-00003</v>
      </c>
      <c r="B7079" s="251" t="s">
        <v>9540</v>
      </c>
      <c r="C7079" s="251" t="s">
        <v>10031</v>
      </c>
      <c r="D7079" s="251" t="s">
        <v>9531</v>
      </c>
      <c r="E7079" s="251" t="s">
        <v>17054</v>
      </c>
      <c r="F7079" s="251" t="s">
        <v>9966</v>
      </c>
      <c r="G7079" s="251" t="s">
        <v>10051</v>
      </c>
      <c r="H7079" s="251" t="s">
        <v>3429</v>
      </c>
      <c r="I7079" s="257" t="str">
        <f t="shared" si="440"/>
        <v>-00003</v>
      </c>
      <c r="J7079" s="251">
        <v>3</v>
      </c>
      <c r="K7079" s="251">
        <v>3</v>
      </c>
      <c r="M7079" s="251" t="s">
        <v>9958</v>
      </c>
      <c r="N7079" s="251" t="s">
        <v>16373</v>
      </c>
      <c r="O7079" s="251">
        <v>3</v>
      </c>
      <c r="Q7079" s="251" t="s">
        <v>9540</v>
      </c>
      <c r="R7079" s="251" t="s">
        <v>10028</v>
      </c>
      <c r="S7079" s="251" t="s">
        <v>3725</v>
      </c>
      <c r="T7079" s="251" t="str">
        <f t="shared" si="442"/>
        <v>I040466081150VT040</v>
      </c>
      <c r="W7079" s="251" t="str">
        <f t="shared" si="443"/>
        <v>I040466081150-VT040</v>
      </c>
    </row>
    <row r="7080" spans="1:23" x14ac:dyDescent="0.3">
      <c r="A7080" s="256" t="str">
        <f t="shared" si="441"/>
        <v>I0404660-81150VT080-00001</v>
      </c>
      <c r="B7080" s="251" t="s">
        <v>9543</v>
      </c>
      <c r="C7080" s="251" t="s">
        <v>10031</v>
      </c>
      <c r="D7080" s="251" t="s">
        <v>9531</v>
      </c>
      <c r="E7080" s="251" t="s">
        <v>17054</v>
      </c>
      <c r="F7080" s="251" t="s">
        <v>9968</v>
      </c>
      <c r="G7080" s="251" t="s">
        <v>10242</v>
      </c>
      <c r="H7080" s="251" t="s">
        <v>3429</v>
      </c>
      <c r="I7080" s="257" t="str">
        <f t="shared" si="440"/>
        <v>-00001</v>
      </c>
      <c r="J7080" s="251">
        <v>1</v>
      </c>
      <c r="K7080" s="251">
        <v>1</v>
      </c>
      <c r="M7080" s="251" t="s">
        <v>9958</v>
      </c>
      <c r="N7080" s="251" t="s">
        <v>16373</v>
      </c>
      <c r="O7080" s="251">
        <v>1</v>
      </c>
      <c r="Q7080" s="251" t="s">
        <v>9543</v>
      </c>
      <c r="R7080" s="251" t="s">
        <v>10028</v>
      </c>
      <c r="S7080" s="251" t="s">
        <v>3731</v>
      </c>
      <c r="T7080" s="251" t="str">
        <f t="shared" si="442"/>
        <v>I040466081150VT080</v>
      </c>
      <c r="W7080" s="251" t="str">
        <f t="shared" si="443"/>
        <v>I040466081150-VT080</v>
      </c>
    </row>
    <row r="7081" spans="1:23" x14ac:dyDescent="0.3">
      <c r="A7081" s="256" t="str">
        <f t="shared" si="441"/>
        <v>I0404660-81150VT100-00002</v>
      </c>
      <c r="B7081" s="251" t="s">
        <v>9546</v>
      </c>
      <c r="C7081" s="251" t="s">
        <v>10031</v>
      </c>
      <c r="D7081" s="251" t="s">
        <v>9531</v>
      </c>
      <c r="E7081" s="251" t="s">
        <v>17054</v>
      </c>
      <c r="F7081" s="251" t="s">
        <v>9970</v>
      </c>
      <c r="G7081" s="251" t="s">
        <v>4999</v>
      </c>
      <c r="H7081" s="251" t="s">
        <v>3429</v>
      </c>
      <c r="I7081" s="257" t="str">
        <f t="shared" si="440"/>
        <v>-00002</v>
      </c>
      <c r="J7081" s="251">
        <v>2</v>
      </c>
      <c r="K7081" s="251">
        <v>2</v>
      </c>
      <c r="M7081" s="251" t="s">
        <v>9958</v>
      </c>
      <c r="N7081" s="251" t="s">
        <v>16373</v>
      </c>
      <c r="O7081" s="251">
        <v>2</v>
      </c>
      <c r="Q7081" s="251" t="s">
        <v>9546</v>
      </c>
      <c r="R7081" s="251" t="s">
        <v>10028</v>
      </c>
      <c r="S7081" s="251" t="s">
        <v>3735</v>
      </c>
      <c r="T7081" s="251" t="str">
        <f t="shared" si="442"/>
        <v>I040466081150VT100</v>
      </c>
      <c r="W7081" s="251" t="str">
        <f t="shared" si="443"/>
        <v>I040466081150-VT100</v>
      </c>
    </row>
    <row r="7082" spans="1:23" x14ac:dyDescent="0.3">
      <c r="A7082" s="256" t="str">
        <f t="shared" si="441"/>
        <v>I0404660-81170VT040-00001</v>
      </c>
      <c r="B7082" s="251" t="s">
        <v>9549</v>
      </c>
      <c r="C7082" s="251" t="s">
        <v>10031</v>
      </c>
      <c r="D7082" s="251" t="s">
        <v>9531</v>
      </c>
      <c r="E7082" s="251" t="s">
        <v>17054</v>
      </c>
      <c r="F7082" s="251" t="s">
        <v>9972</v>
      </c>
      <c r="G7082" s="251" t="s">
        <v>10054</v>
      </c>
      <c r="H7082" s="251" t="s">
        <v>5102</v>
      </c>
      <c r="I7082" s="257" t="str">
        <f t="shared" si="440"/>
        <v>-00001</v>
      </c>
      <c r="J7082" s="251">
        <v>1</v>
      </c>
      <c r="K7082" s="251">
        <v>1</v>
      </c>
      <c r="M7082" s="251" t="s">
        <v>9958</v>
      </c>
      <c r="N7082" s="251" t="s">
        <v>16373</v>
      </c>
      <c r="O7082" s="251">
        <v>1</v>
      </c>
      <c r="Q7082" s="251" t="s">
        <v>9549</v>
      </c>
      <c r="R7082" s="251" t="s">
        <v>10028</v>
      </c>
      <c r="S7082" s="251" t="s">
        <v>8706</v>
      </c>
      <c r="T7082" s="251" t="str">
        <f t="shared" si="442"/>
        <v>I040466081170VT040</v>
      </c>
      <c r="W7082" s="251" t="str">
        <f t="shared" si="443"/>
        <v>I040466081170-VT040</v>
      </c>
    </row>
    <row r="7083" spans="1:23" x14ac:dyDescent="0.3">
      <c r="A7083" s="256" t="str">
        <f t="shared" si="441"/>
        <v>I0404660-81550VT020-00001</v>
      </c>
      <c r="B7083" s="251" t="s">
        <v>9552</v>
      </c>
      <c r="C7083" s="251" t="s">
        <v>10031</v>
      </c>
      <c r="D7083" s="251" t="s">
        <v>9531</v>
      </c>
      <c r="E7083" s="251" t="s">
        <v>17054</v>
      </c>
      <c r="F7083" s="251" t="s">
        <v>9974</v>
      </c>
      <c r="G7083" s="251" t="s">
        <v>10057</v>
      </c>
      <c r="H7083" s="251" t="s">
        <v>5202</v>
      </c>
      <c r="I7083" s="257" t="str">
        <f t="shared" si="440"/>
        <v>-00001</v>
      </c>
      <c r="J7083" s="251">
        <v>1</v>
      </c>
      <c r="K7083" s="251">
        <v>1</v>
      </c>
      <c r="M7083" s="251" t="s">
        <v>9958</v>
      </c>
      <c r="N7083" s="251" t="s">
        <v>16373</v>
      </c>
      <c r="O7083" s="251">
        <v>1</v>
      </c>
      <c r="Q7083" s="251" t="s">
        <v>9552</v>
      </c>
      <c r="R7083" s="251" t="s">
        <v>10028</v>
      </c>
      <c r="S7083" s="251" t="s">
        <v>3737</v>
      </c>
      <c r="T7083" s="251" t="str">
        <f t="shared" si="442"/>
        <v>I040466081550VT020</v>
      </c>
      <c r="W7083" s="251" t="str">
        <f t="shared" si="443"/>
        <v>I040466081550-VT020</v>
      </c>
    </row>
    <row r="7084" spans="1:23" x14ac:dyDescent="0.3">
      <c r="A7084" s="256" t="str">
        <f t="shared" si="441"/>
        <v>I0404660-81550VT050-00001</v>
      </c>
      <c r="B7084" s="251" t="s">
        <v>9555</v>
      </c>
      <c r="C7084" s="251" t="s">
        <v>10031</v>
      </c>
      <c r="D7084" s="251" t="s">
        <v>9531</v>
      </c>
      <c r="E7084" s="251" t="s">
        <v>17054</v>
      </c>
      <c r="F7084" s="251" t="s">
        <v>9976</v>
      </c>
      <c r="G7084" s="251" t="s">
        <v>5265</v>
      </c>
      <c r="H7084" s="251" t="s">
        <v>5202</v>
      </c>
      <c r="I7084" s="257" t="str">
        <f t="shared" si="440"/>
        <v>-00001</v>
      </c>
      <c r="J7084" s="251">
        <v>1</v>
      </c>
      <c r="K7084" s="251">
        <v>1</v>
      </c>
      <c r="M7084" s="251" t="s">
        <v>9958</v>
      </c>
      <c r="N7084" s="251" t="s">
        <v>16373</v>
      </c>
      <c r="O7084" s="251">
        <v>1</v>
      </c>
      <c r="Q7084" s="251" t="s">
        <v>9555</v>
      </c>
      <c r="R7084" s="251" t="s">
        <v>10028</v>
      </c>
      <c r="S7084" s="251" t="s">
        <v>3740</v>
      </c>
      <c r="T7084" s="251" t="str">
        <f t="shared" si="442"/>
        <v>I040466081550VT050</v>
      </c>
      <c r="W7084" s="251" t="str">
        <f t="shared" si="443"/>
        <v>I040466081550-VT050</v>
      </c>
    </row>
    <row r="7085" spans="1:23" x14ac:dyDescent="0.3">
      <c r="A7085" s="256" t="str">
        <f t="shared" si="441"/>
        <v>I0404660-81551VT020-00001</v>
      </c>
      <c r="B7085" s="251" t="s">
        <v>9558</v>
      </c>
      <c r="C7085" s="251" t="s">
        <v>10031</v>
      </c>
      <c r="D7085" s="251" t="s">
        <v>9531</v>
      </c>
      <c r="E7085" s="251" t="s">
        <v>17054</v>
      </c>
      <c r="F7085" s="251" t="s">
        <v>9978</v>
      </c>
      <c r="G7085" s="251" t="s">
        <v>10060</v>
      </c>
      <c r="H7085" s="251" t="s">
        <v>3436</v>
      </c>
      <c r="I7085" s="257" t="str">
        <f t="shared" si="440"/>
        <v>-00001</v>
      </c>
      <c r="J7085" s="251">
        <v>1</v>
      </c>
      <c r="K7085" s="251">
        <v>1</v>
      </c>
      <c r="M7085" s="251" t="s">
        <v>9958</v>
      </c>
      <c r="N7085" s="251" t="s">
        <v>16373</v>
      </c>
      <c r="O7085" s="251">
        <v>1</v>
      </c>
      <c r="Q7085" s="251" t="s">
        <v>9558</v>
      </c>
      <c r="R7085" s="251" t="s">
        <v>10028</v>
      </c>
      <c r="S7085" s="251" t="s">
        <v>3761</v>
      </c>
      <c r="T7085" s="251" t="str">
        <f t="shared" si="442"/>
        <v>I040466081551VT020</v>
      </c>
      <c r="W7085" s="251" t="str">
        <f t="shared" si="443"/>
        <v>I040466081551-VT020</v>
      </c>
    </row>
    <row r="7086" spans="1:23" x14ac:dyDescent="0.3">
      <c r="A7086" s="256" t="str">
        <f t="shared" si="441"/>
        <v>I0404660-81560VT020-00001</v>
      </c>
      <c r="B7086" s="251" t="s">
        <v>9561</v>
      </c>
      <c r="C7086" s="251" t="s">
        <v>10031</v>
      </c>
      <c r="D7086" s="251" t="s">
        <v>9531</v>
      </c>
      <c r="E7086" s="251" t="s">
        <v>17054</v>
      </c>
      <c r="F7086" s="251" t="s">
        <v>9980</v>
      </c>
      <c r="G7086" s="251" t="s">
        <v>10065</v>
      </c>
      <c r="H7086" s="251" t="s">
        <v>5204</v>
      </c>
      <c r="I7086" s="257" t="str">
        <f t="shared" si="440"/>
        <v>-00001</v>
      </c>
      <c r="J7086" s="251">
        <v>1</v>
      </c>
      <c r="K7086" s="251">
        <v>1</v>
      </c>
      <c r="M7086" s="251" t="s">
        <v>9958</v>
      </c>
      <c r="N7086" s="251" t="s">
        <v>16373</v>
      </c>
      <c r="O7086" s="251">
        <v>1</v>
      </c>
      <c r="Q7086" s="251" t="s">
        <v>9561</v>
      </c>
      <c r="R7086" s="251" t="s">
        <v>10028</v>
      </c>
      <c r="S7086" s="251" t="s">
        <v>3743</v>
      </c>
      <c r="T7086" s="251" t="str">
        <f t="shared" si="442"/>
        <v>I040466081560VT020</v>
      </c>
      <c r="W7086" s="251" t="str">
        <f t="shared" si="443"/>
        <v>I040466081560-VT020</v>
      </c>
    </row>
    <row r="7087" spans="1:23" x14ac:dyDescent="0.3">
      <c r="A7087" s="256" t="str">
        <f t="shared" si="441"/>
        <v>I0404660-81560VT050-00004</v>
      </c>
      <c r="B7087" s="251" t="s">
        <v>9564</v>
      </c>
      <c r="C7087" s="251" t="s">
        <v>10031</v>
      </c>
      <c r="D7087" s="251" t="s">
        <v>9531</v>
      </c>
      <c r="E7087" s="251" t="s">
        <v>17054</v>
      </c>
      <c r="F7087" s="251" t="s">
        <v>9982</v>
      </c>
      <c r="G7087" s="251" t="s">
        <v>10067</v>
      </c>
      <c r="H7087" s="251" t="s">
        <v>5204</v>
      </c>
      <c r="I7087" s="257" t="str">
        <f t="shared" si="440"/>
        <v>-00004</v>
      </c>
      <c r="J7087" s="251">
        <v>4</v>
      </c>
      <c r="K7087" s="251">
        <v>4</v>
      </c>
      <c r="M7087" s="251" t="s">
        <v>9958</v>
      </c>
      <c r="N7087" s="251" t="s">
        <v>16373</v>
      </c>
      <c r="O7087" s="251">
        <v>4</v>
      </c>
      <c r="Q7087" s="251" t="s">
        <v>9564</v>
      </c>
      <c r="R7087" s="251" t="s">
        <v>10028</v>
      </c>
      <c r="S7087" s="251" t="s">
        <v>3746</v>
      </c>
      <c r="T7087" s="251" t="str">
        <f t="shared" si="442"/>
        <v>I040466081560VT050</v>
      </c>
      <c r="W7087" s="251" t="str">
        <f t="shared" si="443"/>
        <v>I040466081560-VT050</v>
      </c>
    </row>
    <row r="7088" spans="1:23" x14ac:dyDescent="0.3">
      <c r="A7088" s="256" t="str">
        <f t="shared" si="441"/>
        <v>I0404660-81561VT050-00002</v>
      </c>
      <c r="B7088" s="251" t="s">
        <v>9567</v>
      </c>
      <c r="C7088" s="251" t="s">
        <v>10031</v>
      </c>
      <c r="D7088" s="251" t="s">
        <v>9531</v>
      </c>
      <c r="E7088" s="251" t="s">
        <v>17054</v>
      </c>
      <c r="F7088" s="251" t="s">
        <v>9984</v>
      </c>
      <c r="G7088" s="251" t="s">
        <v>10258</v>
      </c>
      <c r="H7088" s="251" t="s">
        <v>3443</v>
      </c>
      <c r="I7088" s="257" t="str">
        <f t="shared" si="440"/>
        <v>-00002</v>
      </c>
      <c r="J7088" s="251">
        <v>2</v>
      </c>
      <c r="K7088" s="251">
        <v>2</v>
      </c>
      <c r="M7088" s="251" t="s">
        <v>9958</v>
      </c>
      <c r="N7088" s="251" t="s">
        <v>16373</v>
      </c>
      <c r="O7088" s="251">
        <v>2</v>
      </c>
      <c r="Q7088" s="251" t="s">
        <v>9567</v>
      </c>
      <c r="R7088" s="251" t="s">
        <v>10028</v>
      </c>
      <c r="S7088" s="251" t="s">
        <v>3769</v>
      </c>
      <c r="T7088" s="251" t="str">
        <f t="shared" si="442"/>
        <v>I040466081561VT050</v>
      </c>
      <c r="W7088" s="251" t="str">
        <f t="shared" si="443"/>
        <v>I040466081561-VT050</v>
      </c>
    </row>
    <row r="7089" spans="1:23" x14ac:dyDescent="0.3">
      <c r="A7089" s="256" t="str">
        <f t="shared" si="441"/>
        <v>I0404660-81580VT010-00002</v>
      </c>
      <c r="B7089" s="251" t="s">
        <v>9570</v>
      </c>
      <c r="C7089" s="251" t="s">
        <v>10031</v>
      </c>
      <c r="D7089" s="251" t="s">
        <v>9531</v>
      </c>
      <c r="E7089" s="251" t="s">
        <v>17054</v>
      </c>
      <c r="F7089" s="251" t="s">
        <v>9986</v>
      </c>
      <c r="G7089" s="251" t="s">
        <v>5289</v>
      </c>
      <c r="H7089" s="251" t="s">
        <v>758</v>
      </c>
      <c r="I7089" s="257" t="str">
        <f t="shared" si="440"/>
        <v>-00002</v>
      </c>
      <c r="J7089" s="251">
        <v>2</v>
      </c>
      <c r="K7089" s="251">
        <v>2</v>
      </c>
      <c r="M7089" s="251" t="s">
        <v>9993</v>
      </c>
      <c r="N7089" s="251" t="s">
        <v>16373</v>
      </c>
      <c r="O7089" s="251">
        <v>2</v>
      </c>
      <c r="Q7089" s="251" t="s">
        <v>9570</v>
      </c>
      <c r="R7089" s="251" t="s">
        <v>10028</v>
      </c>
      <c r="S7089" s="251" t="s">
        <v>3749</v>
      </c>
      <c r="T7089" s="251" t="str">
        <f t="shared" si="442"/>
        <v>I040466081580VT010</v>
      </c>
      <c r="W7089" s="251" t="str">
        <f t="shared" si="443"/>
        <v>I040466081580-VT010</v>
      </c>
    </row>
    <row r="7090" spans="1:23" x14ac:dyDescent="0.3">
      <c r="A7090" s="256" t="str">
        <f t="shared" si="441"/>
        <v>I0404660-81580VT020-00003</v>
      </c>
      <c r="B7090" s="251" t="s">
        <v>9573</v>
      </c>
      <c r="C7090" s="251" t="s">
        <v>10031</v>
      </c>
      <c r="D7090" s="251" t="s">
        <v>9531</v>
      </c>
      <c r="E7090" s="251" t="s">
        <v>17054</v>
      </c>
      <c r="F7090" s="251" t="s">
        <v>9988</v>
      </c>
      <c r="G7090" s="251" t="s">
        <v>10071</v>
      </c>
      <c r="H7090" s="251" t="s">
        <v>758</v>
      </c>
      <c r="I7090" s="257" t="str">
        <f t="shared" si="440"/>
        <v>-00003</v>
      </c>
      <c r="J7090" s="251">
        <v>3</v>
      </c>
      <c r="K7090" s="251">
        <v>3</v>
      </c>
      <c r="M7090" s="251" t="s">
        <v>9958</v>
      </c>
      <c r="N7090" s="251" t="s">
        <v>16373</v>
      </c>
      <c r="O7090" s="251">
        <v>3</v>
      </c>
      <c r="Q7090" s="251" t="s">
        <v>9573</v>
      </c>
      <c r="R7090" s="251" t="s">
        <v>10028</v>
      </c>
      <c r="S7090" s="251" t="s">
        <v>3752</v>
      </c>
      <c r="T7090" s="251" t="str">
        <f t="shared" si="442"/>
        <v>I040466081580VT020</v>
      </c>
      <c r="W7090" s="251" t="str">
        <f t="shared" si="443"/>
        <v>I040466081580-VT020</v>
      </c>
    </row>
    <row r="7091" spans="1:23" x14ac:dyDescent="0.3">
      <c r="A7091" s="256" t="str">
        <f t="shared" si="441"/>
        <v>I0404660-81590VT010-00002</v>
      </c>
      <c r="B7091" s="251" t="s">
        <v>9576</v>
      </c>
      <c r="C7091" s="251" t="s">
        <v>10031</v>
      </c>
      <c r="D7091" s="251" t="s">
        <v>9531</v>
      </c>
      <c r="E7091" s="251" t="s">
        <v>17054</v>
      </c>
      <c r="F7091" s="251" t="s">
        <v>9990</v>
      </c>
      <c r="G7091" s="251" t="s">
        <v>10073</v>
      </c>
      <c r="H7091" s="251" t="s">
        <v>770</v>
      </c>
      <c r="I7091" s="257" t="str">
        <f t="shared" si="440"/>
        <v>-00002</v>
      </c>
      <c r="J7091" s="251">
        <v>2</v>
      </c>
      <c r="K7091" s="251">
        <v>2</v>
      </c>
      <c r="M7091" s="251" t="s">
        <v>9993</v>
      </c>
      <c r="N7091" s="251" t="s">
        <v>16373</v>
      </c>
      <c r="O7091" s="251">
        <v>2</v>
      </c>
      <c r="Q7091" s="251" t="s">
        <v>9576</v>
      </c>
      <c r="R7091" s="251" t="s">
        <v>10028</v>
      </c>
      <c r="S7091" s="251" t="s">
        <v>3755</v>
      </c>
      <c r="T7091" s="251" t="str">
        <f t="shared" si="442"/>
        <v>I040466081590VT010</v>
      </c>
      <c r="W7091" s="251" t="str">
        <f t="shared" si="443"/>
        <v>I040466081590-VT010</v>
      </c>
    </row>
    <row r="7092" spans="1:23" x14ac:dyDescent="0.3">
      <c r="A7092" s="256" t="str">
        <f t="shared" si="441"/>
        <v>I0404660-81590VT020-00004</v>
      </c>
      <c r="B7092" s="251" t="s">
        <v>9579</v>
      </c>
      <c r="C7092" s="251" t="s">
        <v>10031</v>
      </c>
      <c r="D7092" s="251" t="s">
        <v>9531</v>
      </c>
      <c r="E7092" s="251" t="s">
        <v>17054</v>
      </c>
      <c r="F7092" s="251" t="s">
        <v>9992</v>
      </c>
      <c r="G7092" s="251" t="s">
        <v>10075</v>
      </c>
      <c r="H7092" s="251" t="s">
        <v>770</v>
      </c>
      <c r="I7092" s="257" t="str">
        <f t="shared" si="440"/>
        <v>-00004</v>
      </c>
      <c r="J7092" s="251">
        <v>4</v>
      </c>
      <c r="K7092" s="251">
        <v>4</v>
      </c>
      <c r="M7092" s="251" t="s">
        <v>9958</v>
      </c>
      <c r="N7092" s="251" t="s">
        <v>16373</v>
      </c>
      <c r="O7092" s="251">
        <v>4</v>
      </c>
      <c r="Q7092" s="251" t="s">
        <v>9579</v>
      </c>
      <c r="R7092" s="251" t="s">
        <v>10028</v>
      </c>
      <c r="S7092" s="251" t="s">
        <v>3758</v>
      </c>
      <c r="T7092" s="251" t="str">
        <f t="shared" si="442"/>
        <v>I040466081590VT020</v>
      </c>
      <c r="W7092" s="251" t="str">
        <f t="shared" si="443"/>
        <v>I040466081590-VT020</v>
      </c>
    </row>
    <row r="7093" spans="1:23" x14ac:dyDescent="0.3">
      <c r="A7093" s="256" t="str">
        <f t="shared" si="441"/>
        <v>I0606452-81110BZ610-00001</v>
      </c>
      <c r="B7093" s="251" t="s">
        <v>17821</v>
      </c>
      <c r="C7093" s="251" t="s">
        <v>10077</v>
      </c>
      <c r="D7093" s="251" t="s">
        <v>9430</v>
      </c>
      <c r="E7093" s="251" t="s">
        <v>17054</v>
      </c>
      <c r="F7093" s="251" t="s">
        <v>9957</v>
      </c>
      <c r="G7093" s="251" t="s">
        <v>1176</v>
      </c>
      <c r="H7093" s="251" t="s">
        <v>3422</v>
      </c>
      <c r="I7093" s="257" t="str">
        <f t="shared" si="440"/>
        <v>-00001</v>
      </c>
      <c r="J7093" s="251">
        <v>1</v>
      </c>
      <c r="K7093" s="251">
        <v>1</v>
      </c>
      <c r="M7093" s="251" t="s">
        <v>10864</v>
      </c>
      <c r="N7093" s="251" t="s">
        <v>17394</v>
      </c>
      <c r="O7093" s="251">
        <v>1</v>
      </c>
      <c r="Q7093" s="251" t="s">
        <v>17821</v>
      </c>
      <c r="R7093" s="251" t="s">
        <v>9960</v>
      </c>
      <c r="S7093" s="251" t="s">
        <v>1175</v>
      </c>
      <c r="T7093" s="251" t="str">
        <f t="shared" si="442"/>
        <v>I060645281110BZ610</v>
      </c>
      <c r="W7093" s="251" t="str">
        <f t="shared" si="443"/>
        <v>I060645281110-BZ610</v>
      </c>
    </row>
    <row r="7094" spans="1:23" x14ac:dyDescent="0.3">
      <c r="A7094" s="256" t="str">
        <f t="shared" si="441"/>
        <v>I0606452-81110BZ620-00007</v>
      </c>
      <c r="B7094" s="251" t="s">
        <v>17822</v>
      </c>
      <c r="C7094" s="251" t="s">
        <v>10077</v>
      </c>
      <c r="D7094" s="251" t="s">
        <v>9430</v>
      </c>
      <c r="E7094" s="251" t="s">
        <v>17054</v>
      </c>
      <c r="F7094" s="251" t="s">
        <v>9962</v>
      </c>
      <c r="G7094" s="251" t="s">
        <v>1193</v>
      </c>
      <c r="H7094" s="251" t="s">
        <v>3422</v>
      </c>
      <c r="I7094" s="257" t="str">
        <f t="shared" si="440"/>
        <v>-00007</v>
      </c>
      <c r="J7094" s="251">
        <v>7</v>
      </c>
      <c r="K7094" s="251">
        <v>7</v>
      </c>
      <c r="M7094" s="251" t="s">
        <v>9958</v>
      </c>
      <c r="N7094" s="251" t="s">
        <v>17394</v>
      </c>
      <c r="O7094" s="251">
        <v>7</v>
      </c>
      <c r="Q7094" s="251" t="s">
        <v>17822</v>
      </c>
      <c r="R7094" s="251" t="s">
        <v>9960</v>
      </c>
      <c r="S7094" s="251" t="s">
        <v>1192</v>
      </c>
      <c r="T7094" s="251" t="str">
        <f t="shared" si="442"/>
        <v>I060645281110BZ620</v>
      </c>
      <c r="W7094" s="251" t="str">
        <f t="shared" si="443"/>
        <v>I060645281110-BZ620</v>
      </c>
    </row>
    <row r="7095" spans="1:23" x14ac:dyDescent="0.3">
      <c r="A7095" s="256" t="str">
        <f t="shared" si="441"/>
        <v>I0606452-81130BZ200-00001</v>
      </c>
      <c r="B7095" s="251" t="s">
        <v>17823</v>
      </c>
      <c r="C7095" s="251" t="s">
        <v>10077</v>
      </c>
      <c r="D7095" s="251" t="s">
        <v>9430</v>
      </c>
      <c r="E7095" s="251" t="s">
        <v>17054</v>
      </c>
      <c r="F7095" s="251" t="s">
        <v>9964</v>
      </c>
      <c r="G7095" s="251" t="s">
        <v>1087</v>
      </c>
      <c r="H7095" s="251" t="s">
        <v>10791</v>
      </c>
      <c r="I7095" s="257" t="str">
        <f t="shared" si="440"/>
        <v>-00001</v>
      </c>
      <c r="J7095" s="251">
        <v>1</v>
      </c>
      <c r="K7095" s="251">
        <v>1</v>
      </c>
      <c r="M7095" s="251" t="s">
        <v>9958</v>
      </c>
      <c r="N7095" s="251" t="s">
        <v>17394</v>
      </c>
      <c r="O7095" s="251">
        <v>1</v>
      </c>
      <c r="Q7095" s="251" t="s">
        <v>17823</v>
      </c>
      <c r="R7095" s="251" t="s">
        <v>9960</v>
      </c>
      <c r="S7095" s="251" t="s">
        <v>1086</v>
      </c>
      <c r="T7095" s="251" t="str">
        <f t="shared" si="442"/>
        <v>I060645281130BZ200</v>
      </c>
      <c r="W7095" s="251" t="str">
        <f t="shared" si="443"/>
        <v>I060645281130-BZ200</v>
      </c>
    </row>
    <row r="7096" spans="1:23" x14ac:dyDescent="0.3">
      <c r="A7096" s="256" t="str">
        <f t="shared" si="441"/>
        <v>I0606452-81130BZ620-00008</v>
      </c>
      <c r="B7096" s="251" t="s">
        <v>9429</v>
      </c>
      <c r="C7096" s="251" t="s">
        <v>10077</v>
      </c>
      <c r="D7096" s="251" t="s">
        <v>9430</v>
      </c>
      <c r="E7096" s="251" t="s">
        <v>17054</v>
      </c>
      <c r="F7096" s="251" t="s">
        <v>9966</v>
      </c>
      <c r="G7096" s="251" t="s">
        <v>1198</v>
      </c>
      <c r="H7096" s="251" t="s">
        <v>5101</v>
      </c>
      <c r="I7096" s="257" t="str">
        <f t="shared" si="440"/>
        <v>-00008</v>
      </c>
      <c r="J7096" s="251">
        <v>8</v>
      </c>
      <c r="K7096" s="251">
        <v>8</v>
      </c>
      <c r="M7096" s="251" t="s">
        <v>9958</v>
      </c>
      <c r="N7096" s="251" t="s">
        <v>17394</v>
      </c>
      <c r="O7096" s="251">
        <v>8</v>
      </c>
      <c r="Q7096" s="251" t="s">
        <v>9429</v>
      </c>
      <c r="R7096" s="251" t="s">
        <v>9960</v>
      </c>
      <c r="S7096" s="251" t="s">
        <v>1197</v>
      </c>
      <c r="T7096" s="251" t="str">
        <f t="shared" si="442"/>
        <v>I060645281130BZ620</v>
      </c>
      <c r="W7096" s="251" t="str">
        <f t="shared" si="443"/>
        <v>I060645281130-BZ620</v>
      </c>
    </row>
    <row r="7097" spans="1:23" x14ac:dyDescent="0.3">
      <c r="A7097" s="256" t="str">
        <f t="shared" si="441"/>
        <v>I0606452-81150BZ620-00006</v>
      </c>
      <c r="B7097" s="251" t="s">
        <v>9433</v>
      </c>
      <c r="C7097" s="251" t="s">
        <v>10077</v>
      </c>
      <c r="D7097" s="251" t="s">
        <v>9430</v>
      </c>
      <c r="E7097" s="251" t="s">
        <v>17054</v>
      </c>
      <c r="F7097" s="251" t="s">
        <v>9968</v>
      </c>
      <c r="G7097" s="251" t="s">
        <v>1203</v>
      </c>
      <c r="H7097" s="251" t="s">
        <v>3429</v>
      </c>
      <c r="I7097" s="257" t="str">
        <f t="shared" si="440"/>
        <v>-00006</v>
      </c>
      <c r="J7097" s="251">
        <v>6</v>
      </c>
      <c r="K7097" s="251">
        <v>6</v>
      </c>
      <c r="M7097" s="251" t="s">
        <v>9958</v>
      </c>
      <c r="N7097" s="251" t="s">
        <v>17394</v>
      </c>
      <c r="O7097" s="251">
        <v>6</v>
      </c>
      <c r="Q7097" s="251" t="s">
        <v>9433</v>
      </c>
      <c r="R7097" s="251" t="s">
        <v>9960</v>
      </c>
      <c r="S7097" s="251" t="s">
        <v>1202</v>
      </c>
      <c r="T7097" s="251" t="str">
        <f t="shared" si="442"/>
        <v>I060645281150BZ620</v>
      </c>
      <c r="W7097" s="251" t="str">
        <f t="shared" si="443"/>
        <v>I060645281150-BZ620</v>
      </c>
    </row>
    <row r="7098" spans="1:23" x14ac:dyDescent="0.3">
      <c r="A7098" s="256" t="str">
        <f t="shared" si="441"/>
        <v>I0606452-81170BZ620-00005</v>
      </c>
      <c r="B7098" s="251" t="s">
        <v>9436</v>
      </c>
      <c r="C7098" s="251" t="s">
        <v>10077</v>
      </c>
      <c r="D7098" s="251" t="s">
        <v>9430</v>
      </c>
      <c r="E7098" s="251" t="s">
        <v>17054</v>
      </c>
      <c r="F7098" s="251" t="s">
        <v>9970</v>
      </c>
      <c r="G7098" s="251" t="s">
        <v>1208</v>
      </c>
      <c r="H7098" s="251" t="s">
        <v>5102</v>
      </c>
      <c r="I7098" s="257" t="str">
        <f t="shared" si="440"/>
        <v>-00005</v>
      </c>
      <c r="J7098" s="251">
        <v>5</v>
      </c>
      <c r="K7098" s="251">
        <v>5</v>
      </c>
      <c r="M7098" s="251" t="s">
        <v>9958</v>
      </c>
      <c r="N7098" s="251" t="s">
        <v>17394</v>
      </c>
      <c r="O7098" s="251">
        <v>5</v>
      </c>
      <c r="Q7098" s="251" t="s">
        <v>9436</v>
      </c>
      <c r="R7098" s="251" t="s">
        <v>9960</v>
      </c>
      <c r="S7098" s="251" t="s">
        <v>1207</v>
      </c>
      <c r="T7098" s="251" t="str">
        <f t="shared" si="442"/>
        <v>I060645281170BZ620</v>
      </c>
      <c r="W7098" s="251" t="str">
        <f t="shared" si="443"/>
        <v>I060645281170-BZ620</v>
      </c>
    </row>
    <row r="7099" spans="1:23" x14ac:dyDescent="0.3">
      <c r="A7099" s="256" t="str">
        <f t="shared" si="441"/>
        <v>I0606452-81550BZ220-00001</v>
      </c>
      <c r="B7099" s="251" t="s">
        <v>17824</v>
      </c>
      <c r="C7099" s="251" t="s">
        <v>10077</v>
      </c>
      <c r="D7099" s="251" t="s">
        <v>9430</v>
      </c>
      <c r="E7099" s="251" t="s">
        <v>17054</v>
      </c>
      <c r="F7099" s="251" t="s">
        <v>9972</v>
      </c>
      <c r="G7099" s="251" t="s">
        <v>1364</v>
      </c>
      <c r="H7099" s="251" t="s">
        <v>5202</v>
      </c>
      <c r="I7099" s="257" t="str">
        <f t="shared" si="440"/>
        <v>-00001</v>
      </c>
      <c r="J7099" s="251">
        <v>1</v>
      </c>
      <c r="K7099" s="251">
        <v>1</v>
      </c>
      <c r="M7099" s="251" t="s">
        <v>9958</v>
      </c>
      <c r="N7099" s="251" t="s">
        <v>17394</v>
      </c>
      <c r="O7099" s="251">
        <v>1</v>
      </c>
      <c r="Q7099" s="251" t="s">
        <v>17824</v>
      </c>
      <c r="R7099" s="251" t="s">
        <v>9960</v>
      </c>
      <c r="S7099" s="251" t="s">
        <v>1363</v>
      </c>
      <c r="T7099" s="251" t="str">
        <f t="shared" si="442"/>
        <v>I060645281550BZ220</v>
      </c>
      <c r="W7099" s="251" t="str">
        <f t="shared" si="443"/>
        <v>I060645281550-BZ220</v>
      </c>
    </row>
    <row r="7100" spans="1:23" x14ac:dyDescent="0.3">
      <c r="A7100" s="256" t="str">
        <f t="shared" si="441"/>
        <v>I0606452-81551BZ150-00005</v>
      </c>
      <c r="B7100" s="251" t="s">
        <v>17825</v>
      </c>
      <c r="C7100" s="251" t="s">
        <v>10077</v>
      </c>
      <c r="D7100" s="251" t="s">
        <v>9430</v>
      </c>
      <c r="E7100" s="251" t="s">
        <v>17054</v>
      </c>
      <c r="F7100" s="251" t="s">
        <v>9974</v>
      </c>
      <c r="G7100" s="251" t="s">
        <v>1351</v>
      </c>
      <c r="H7100" s="251" t="s">
        <v>3436</v>
      </c>
      <c r="I7100" s="257" t="str">
        <f t="shared" si="440"/>
        <v>-00005</v>
      </c>
      <c r="J7100" s="251">
        <v>5</v>
      </c>
      <c r="K7100" s="251">
        <v>5</v>
      </c>
      <c r="M7100" s="251" t="s">
        <v>9958</v>
      </c>
      <c r="N7100" s="251" t="s">
        <v>17394</v>
      </c>
      <c r="O7100" s="251">
        <v>5</v>
      </c>
      <c r="Q7100" s="251" t="s">
        <v>17825</v>
      </c>
      <c r="R7100" s="251" t="s">
        <v>9960</v>
      </c>
      <c r="S7100" s="251" t="s">
        <v>1350</v>
      </c>
      <c r="T7100" s="251" t="str">
        <f t="shared" si="442"/>
        <v>I060645281551BZ150</v>
      </c>
      <c r="W7100" s="251" t="str">
        <f t="shared" si="443"/>
        <v>I060645281551-BZ150</v>
      </c>
    </row>
    <row r="7101" spans="1:23" x14ac:dyDescent="0.3">
      <c r="A7101" s="256" t="str">
        <f t="shared" si="441"/>
        <v>I0606452-81551BZ240-00006</v>
      </c>
      <c r="B7101" s="251" t="s">
        <v>17826</v>
      </c>
      <c r="C7101" s="251" t="s">
        <v>10077</v>
      </c>
      <c r="D7101" s="251" t="s">
        <v>9430</v>
      </c>
      <c r="E7101" s="251" t="s">
        <v>17054</v>
      </c>
      <c r="F7101" s="251" t="s">
        <v>9976</v>
      </c>
      <c r="G7101" s="251" t="s">
        <v>1373</v>
      </c>
      <c r="H7101" s="251" t="s">
        <v>3436</v>
      </c>
      <c r="I7101" s="257" t="str">
        <f t="shared" si="440"/>
        <v>-00006</v>
      </c>
      <c r="J7101" s="251">
        <v>6</v>
      </c>
      <c r="K7101" s="251">
        <v>6</v>
      </c>
      <c r="M7101" s="251" t="s">
        <v>9958</v>
      </c>
      <c r="N7101" s="251" t="s">
        <v>17394</v>
      </c>
      <c r="O7101" s="251">
        <v>6</v>
      </c>
      <c r="Q7101" s="251" t="s">
        <v>17826</v>
      </c>
      <c r="R7101" s="251" t="s">
        <v>9960</v>
      </c>
      <c r="S7101" s="251" t="s">
        <v>1372</v>
      </c>
      <c r="T7101" s="251" t="str">
        <f t="shared" si="442"/>
        <v>I060645281551BZ240</v>
      </c>
      <c r="W7101" s="251" t="str">
        <f t="shared" si="443"/>
        <v>I060645281551-BZ240</v>
      </c>
    </row>
    <row r="7102" spans="1:23" x14ac:dyDescent="0.3">
      <c r="A7102" s="256" t="str">
        <f t="shared" si="441"/>
        <v>I0606452-81551BZ320-00004</v>
      </c>
      <c r="B7102" s="251" t="s">
        <v>17827</v>
      </c>
      <c r="C7102" s="251" t="s">
        <v>10077</v>
      </c>
      <c r="D7102" s="251" t="s">
        <v>9430</v>
      </c>
      <c r="E7102" s="251" t="s">
        <v>17054</v>
      </c>
      <c r="F7102" s="251" t="s">
        <v>9978</v>
      </c>
      <c r="G7102" s="251" t="s">
        <v>1418</v>
      </c>
      <c r="H7102" s="251" t="s">
        <v>3436</v>
      </c>
      <c r="I7102" s="257" t="str">
        <f t="shared" si="440"/>
        <v>-00004</v>
      </c>
      <c r="J7102" s="251">
        <v>4</v>
      </c>
      <c r="K7102" s="251">
        <v>4</v>
      </c>
      <c r="M7102" s="251" t="s">
        <v>9958</v>
      </c>
      <c r="N7102" s="251" t="s">
        <v>17394</v>
      </c>
      <c r="O7102" s="251">
        <v>4</v>
      </c>
      <c r="Q7102" s="251" t="s">
        <v>17827</v>
      </c>
      <c r="R7102" s="251" t="s">
        <v>9960</v>
      </c>
      <c r="S7102" s="251" t="s">
        <v>1417</v>
      </c>
      <c r="T7102" s="251" t="str">
        <f t="shared" si="442"/>
        <v>I060645281551BZ320</v>
      </c>
      <c r="W7102" s="251" t="str">
        <f t="shared" si="443"/>
        <v>I060645281551-BZ320</v>
      </c>
    </row>
    <row r="7103" spans="1:23" x14ac:dyDescent="0.3">
      <c r="A7103" s="256" t="str">
        <f t="shared" si="441"/>
        <v>I0606452-81561BZ240-00004</v>
      </c>
      <c r="B7103" s="251" t="s">
        <v>17828</v>
      </c>
      <c r="C7103" s="251" t="s">
        <v>10077</v>
      </c>
      <c r="D7103" s="251" t="s">
        <v>9430</v>
      </c>
      <c r="E7103" s="251" t="s">
        <v>17054</v>
      </c>
      <c r="F7103" s="251" t="s">
        <v>9980</v>
      </c>
      <c r="G7103" s="251" t="s">
        <v>1387</v>
      </c>
      <c r="H7103" s="251" t="s">
        <v>3443</v>
      </c>
      <c r="I7103" s="257" t="str">
        <f t="shared" si="440"/>
        <v>-00004</v>
      </c>
      <c r="J7103" s="251">
        <v>4</v>
      </c>
      <c r="K7103" s="251">
        <v>4</v>
      </c>
      <c r="M7103" s="251" t="s">
        <v>9958</v>
      </c>
      <c r="N7103" s="251" t="s">
        <v>17394</v>
      </c>
      <c r="O7103" s="251">
        <v>4</v>
      </c>
      <c r="Q7103" s="251" t="s">
        <v>17828</v>
      </c>
      <c r="R7103" s="251" t="s">
        <v>9960</v>
      </c>
      <c r="S7103" s="251" t="s">
        <v>1386</v>
      </c>
      <c r="T7103" s="251" t="str">
        <f t="shared" si="442"/>
        <v>I060645281561BZ240</v>
      </c>
      <c r="W7103" s="251" t="str">
        <f t="shared" si="443"/>
        <v>I060645281561-BZ240</v>
      </c>
    </row>
    <row r="7104" spans="1:23" x14ac:dyDescent="0.3">
      <c r="A7104" s="256" t="str">
        <f t="shared" si="441"/>
        <v>I0606452-81561BZ320-00004</v>
      </c>
      <c r="B7104" s="251" t="s">
        <v>17829</v>
      </c>
      <c r="C7104" s="251" t="s">
        <v>10077</v>
      </c>
      <c r="D7104" s="251" t="s">
        <v>9430</v>
      </c>
      <c r="E7104" s="251" t="s">
        <v>17054</v>
      </c>
      <c r="F7104" s="251" t="s">
        <v>9982</v>
      </c>
      <c r="G7104" s="251" t="s">
        <v>1428</v>
      </c>
      <c r="H7104" s="251" t="s">
        <v>3443</v>
      </c>
      <c r="I7104" s="257" t="str">
        <f t="shared" si="440"/>
        <v>-00004</v>
      </c>
      <c r="J7104" s="251">
        <v>4</v>
      </c>
      <c r="K7104" s="251">
        <v>4</v>
      </c>
      <c r="M7104" s="251" t="s">
        <v>9958</v>
      </c>
      <c r="N7104" s="251" t="s">
        <v>17394</v>
      </c>
      <c r="O7104" s="251">
        <v>4</v>
      </c>
      <c r="Q7104" s="251" t="s">
        <v>17829</v>
      </c>
      <c r="R7104" s="251" t="s">
        <v>9960</v>
      </c>
      <c r="S7104" s="251" t="s">
        <v>1427</v>
      </c>
      <c r="T7104" s="251" t="str">
        <f t="shared" si="442"/>
        <v>I060645281561BZ320</v>
      </c>
      <c r="W7104" s="251" t="str">
        <f t="shared" si="443"/>
        <v>I060645281561-BZ320</v>
      </c>
    </row>
    <row r="7105" spans="1:23" x14ac:dyDescent="0.3">
      <c r="A7105" s="256" t="str">
        <f t="shared" si="441"/>
        <v>I0606452-81580BZ041-00001</v>
      </c>
      <c r="B7105" s="251" t="s">
        <v>17830</v>
      </c>
      <c r="C7105" s="251" t="s">
        <v>10077</v>
      </c>
      <c r="D7105" s="251" t="s">
        <v>9430</v>
      </c>
      <c r="E7105" s="251" t="s">
        <v>17054</v>
      </c>
      <c r="F7105" s="251" t="s">
        <v>9984</v>
      </c>
      <c r="G7105" s="251" t="s">
        <v>5175</v>
      </c>
      <c r="H7105" s="251" t="s">
        <v>758</v>
      </c>
      <c r="I7105" s="257" t="str">
        <f t="shared" si="440"/>
        <v>-00001</v>
      </c>
      <c r="J7105" s="251">
        <v>1</v>
      </c>
      <c r="K7105" s="251">
        <v>1</v>
      </c>
      <c r="M7105" s="251" t="s">
        <v>9993</v>
      </c>
      <c r="N7105" s="251" t="s">
        <v>17394</v>
      </c>
      <c r="O7105" s="251">
        <v>1</v>
      </c>
      <c r="Q7105" s="251" t="s">
        <v>17830</v>
      </c>
      <c r="R7105" s="251" t="s">
        <v>9960</v>
      </c>
      <c r="S7105" s="251" t="s">
        <v>8700</v>
      </c>
      <c r="T7105" s="251" t="str">
        <f t="shared" si="442"/>
        <v>I060645281580BZ041</v>
      </c>
      <c r="W7105" s="251" t="str">
        <f t="shared" si="443"/>
        <v>I060645281580-BZ041</v>
      </c>
    </row>
    <row r="7106" spans="1:23" x14ac:dyDescent="0.3">
      <c r="A7106" s="256" t="str">
        <f t="shared" si="441"/>
        <v>I0606452-81590BZ051-00003</v>
      </c>
      <c r="B7106" s="251" t="s">
        <v>17831</v>
      </c>
      <c r="C7106" s="251" t="s">
        <v>10077</v>
      </c>
      <c r="D7106" s="251" t="s">
        <v>9430</v>
      </c>
      <c r="E7106" s="251" t="s">
        <v>17054</v>
      </c>
      <c r="F7106" s="251" t="s">
        <v>9986</v>
      </c>
      <c r="G7106" s="251" t="s">
        <v>5230</v>
      </c>
      <c r="H7106" s="251" t="s">
        <v>770</v>
      </c>
      <c r="I7106" s="257" t="str">
        <f t="shared" si="440"/>
        <v>-00003</v>
      </c>
      <c r="J7106" s="251">
        <v>3</v>
      </c>
      <c r="K7106" s="251">
        <v>3</v>
      </c>
      <c r="M7106" s="251" t="s">
        <v>9958</v>
      </c>
      <c r="N7106" s="251" t="s">
        <v>17394</v>
      </c>
      <c r="O7106" s="251">
        <v>3</v>
      </c>
      <c r="Q7106" s="251" t="s">
        <v>17831</v>
      </c>
      <c r="R7106" s="251" t="s">
        <v>9960</v>
      </c>
      <c r="S7106" s="251" t="s">
        <v>4062</v>
      </c>
      <c r="T7106" s="251" t="str">
        <f t="shared" si="442"/>
        <v>I060645281590BZ051</v>
      </c>
      <c r="W7106" s="251" t="str">
        <f t="shared" si="443"/>
        <v>I060645281590-BZ051</v>
      </c>
    </row>
    <row r="7107" spans="1:23" x14ac:dyDescent="0.3">
      <c r="A7107" s="256" t="str">
        <f t="shared" si="441"/>
        <v>I0606452-9004A81006-00005</v>
      </c>
      <c r="B7107" s="251" t="s">
        <v>17832</v>
      </c>
      <c r="C7107" s="251" t="s">
        <v>10077</v>
      </c>
      <c r="D7107" s="251" t="s">
        <v>9430</v>
      </c>
      <c r="E7107" s="251" t="s">
        <v>17054</v>
      </c>
      <c r="F7107" s="251" t="s">
        <v>9988</v>
      </c>
      <c r="G7107" s="251" t="s">
        <v>1574</v>
      </c>
      <c r="H7107" s="251" t="s">
        <v>3393</v>
      </c>
      <c r="I7107" s="257" t="str">
        <f t="shared" si="440"/>
        <v>-00005</v>
      </c>
      <c r="J7107" s="251">
        <v>5</v>
      </c>
      <c r="K7107" s="251">
        <v>5</v>
      </c>
      <c r="M7107" s="251" t="s">
        <v>10007</v>
      </c>
      <c r="N7107" s="251" t="s">
        <v>17394</v>
      </c>
      <c r="O7107" s="251">
        <v>5</v>
      </c>
      <c r="Q7107" s="251" t="s">
        <v>17832</v>
      </c>
      <c r="R7107" s="251" t="s">
        <v>9960</v>
      </c>
      <c r="S7107" s="251" t="s">
        <v>1573</v>
      </c>
      <c r="T7107" s="251" t="str">
        <f t="shared" si="442"/>
        <v>I06064529004A81006</v>
      </c>
      <c r="W7107" s="251" t="str">
        <f t="shared" si="443"/>
        <v>I06064529004A-81006</v>
      </c>
    </row>
    <row r="7108" spans="1:23" x14ac:dyDescent="0.3">
      <c r="A7108" s="256" t="str">
        <f t="shared" si="441"/>
        <v>I0606452-9004A81026-00004</v>
      </c>
      <c r="B7108" s="251" t="s">
        <v>17833</v>
      </c>
      <c r="C7108" s="251" t="s">
        <v>10077</v>
      </c>
      <c r="D7108" s="251" t="s">
        <v>9430</v>
      </c>
      <c r="E7108" s="251" t="s">
        <v>17054</v>
      </c>
      <c r="F7108" s="251" t="s">
        <v>9990</v>
      </c>
      <c r="G7108" s="251" t="s">
        <v>1624</v>
      </c>
      <c r="H7108" s="251" t="s">
        <v>3393</v>
      </c>
      <c r="I7108" s="257" t="str">
        <f t="shared" si="440"/>
        <v>-00004</v>
      </c>
      <c r="J7108" s="251">
        <v>4</v>
      </c>
      <c r="K7108" s="251">
        <v>4</v>
      </c>
      <c r="M7108" s="251" t="s">
        <v>10007</v>
      </c>
      <c r="N7108" s="251" t="s">
        <v>17394</v>
      </c>
      <c r="O7108" s="251">
        <v>4</v>
      </c>
      <c r="Q7108" s="251" t="s">
        <v>17833</v>
      </c>
      <c r="R7108" s="251" t="s">
        <v>9960</v>
      </c>
      <c r="S7108" s="251" t="s">
        <v>1623</v>
      </c>
      <c r="T7108" s="251" t="str">
        <f t="shared" si="442"/>
        <v>I06064529004A81026</v>
      </c>
      <c r="W7108" s="251" t="str">
        <f t="shared" si="443"/>
        <v>I06064529004A-81026</v>
      </c>
    </row>
    <row r="7109" spans="1:23" x14ac:dyDescent="0.3">
      <c r="A7109" s="256" t="str">
        <f t="shared" si="441"/>
        <v>I0606453-81139BZ010-00003</v>
      </c>
      <c r="B7109" s="251" t="s">
        <v>17834</v>
      </c>
      <c r="C7109" s="251" t="s">
        <v>10077</v>
      </c>
      <c r="D7109" s="251" t="s">
        <v>17835</v>
      </c>
      <c r="E7109" s="251" t="s">
        <v>17054</v>
      </c>
      <c r="F7109" s="251" t="s">
        <v>9957</v>
      </c>
      <c r="G7109" s="251" t="s">
        <v>1614</v>
      </c>
      <c r="H7109" s="251" t="s">
        <v>10104</v>
      </c>
      <c r="I7109" s="257" t="str">
        <f t="shared" si="440"/>
        <v>-00003</v>
      </c>
      <c r="J7109" s="251">
        <v>3</v>
      </c>
      <c r="K7109" s="251">
        <v>3</v>
      </c>
      <c r="M7109" s="251" t="s">
        <v>10007</v>
      </c>
      <c r="N7109" s="251" t="s">
        <v>16086</v>
      </c>
      <c r="O7109" s="251">
        <v>3</v>
      </c>
      <c r="Q7109" s="251" t="s">
        <v>17834</v>
      </c>
      <c r="R7109" s="251" t="s">
        <v>10017</v>
      </c>
      <c r="S7109" s="251" t="s">
        <v>1613</v>
      </c>
      <c r="T7109" s="251" t="str">
        <f t="shared" si="442"/>
        <v>I060645381139BZ010</v>
      </c>
      <c r="W7109" s="251" t="str">
        <f t="shared" si="443"/>
        <v>I060645381139-BZ010</v>
      </c>
    </row>
    <row r="7110" spans="1:23" x14ac:dyDescent="0.3">
      <c r="A7110" s="256" t="str">
        <f t="shared" si="441"/>
        <v>I0606453-81580BZ051-00001</v>
      </c>
      <c r="B7110" s="251" t="s">
        <v>17836</v>
      </c>
      <c r="C7110" s="251" t="s">
        <v>10077</v>
      </c>
      <c r="D7110" s="251" t="s">
        <v>17835</v>
      </c>
      <c r="E7110" s="251" t="s">
        <v>17054</v>
      </c>
      <c r="F7110" s="251" t="s">
        <v>9962</v>
      </c>
      <c r="G7110" s="251" t="s">
        <v>5226</v>
      </c>
      <c r="H7110" s="251" t="s">
        <v>758</v>
      </c>
      <c r="I7110" s="257" t="str">
        <f t="shared" ref="I7110:I7173" si="444">+IF(AND(O7110&lt;10),$B$2&amp;O7110,IF(AND(O7110&gt;9,O7110&lt;=99),$B$3&amp;O7110,IF(AND(O7110&gt;99,L96067&lt;1000),$B$4&amp;O7110,IF(AND(O7110&gt;999),$B$5&amp;7))))</f>
        <v>-00001</v>
      </c>
      <c r="J7110" s="251">
        <v>1</v>
      </c>
      <c r="K7110" s="251">
        <v>1</v>
      </c>
      <c r="M7110" s="251" t="s">
        <v>9958</v>
      </c>
      <c r="N7110" s="251" t="s">
        <v>16086</v>
      </c>
      <c r="O7110" s="251">
        <v>1</v>
      </c>
      <c r="Q7110" s="251" t="s">
        <v>17836</v>
      </c>
      <c r="R7110" s="251" t="s">
        <v>10017</v>
      </c>
      <c r="S7110" s="251" t="s">
        <v>4065</v>
      </c>
      <c r="T7110" s="251" t="str">
        <f t="shared" si="442"/>
        <v>I060645381580BZ051</v>
      </c>
      <c r="W7110" s="251" t="str">
        <f t="shared" si="443"/>
        <v>I060645381580-BZ051</v>
      </c>
    </row>
    <row r="7111" spans="1:23" x14ac:dyDescent="0.3">
      <c r="A7111" s="256" t="str">
        <f t="shared" si="441"/>
        <v>I0606453-81591BZ040-00001</v>
      </c>
      <c r="B7111" s="251" t="s">
        <v>17837</v>
      </c>
      <c r="C7111" s="251" t="s">
        <v>10077</v>
      </c>
      <c r="D7111" s="251" t="s">
        <v>17835</v>
      </c>
      <c r="E7111" s="251" t="s">
        <v>17054</v>
      </c>
      <c r="F7111" s="251" t="s">
        <v>9964</v>
      </c>
      <c r="G7111" s="251" t="s">
        <v>1461</v>
      </c>
      <c r="H7111" s="251" t="s">
        <v>5219</v>
      </c>
      <c r="I7111" s="257" t="str">
        <f t="shared" si="444"/>
        <v>-00001</v>
      </c>
      <c r="J7111" s="251">
        <v>1</v>
      </c>
      <c r="K7111" s="251">
        <v>1</v>
      </c>
      <c r="M7111" s="251" t="s">
        <v>9958</v>
      </c>
      <c r="N7111" s="251" t="s">
        <v>16086</v>
      </c>
      <c r="O7111" s="251">
        <v>1</v>
      </c>
      <c r="Q7111" s="251" t="s">
        <v>17837</v>
      </c>
      <c r="R7111" s="251" t="s">
        <v>10017</v>
      </c>
      <c r="S7111" s="251" t="s">
        <v>1460</v>
      </c>
      <c r="T7111" s="251" t="str">
        <f t="shared" si="442"/>
        <v>I060645381591BZ040</v>
      </c>
      <c r="W7111" s="251" t="str">
        <f t="shared" si="443"/>
        <v>I060645381591-BZ040</v>
      </c>
    </row>
    <row r="7112" spans="1:23" x14ac:dyDescent="0.3">
      <c r="A7112" s="256" t="str">
        <f t="shared" ref="A7112:A7175" si="445">D7112&amp;$A$6&amp;S7112&amp;I7112</f>
        <v>I0606453-87915BZ070-00001</v>
      </c>
      <c r="B7112" s="251" t="s">
        <v>17838</v>
      </c>
      <c r="C7112" s="251" t="s">
        <v>10077</v>
      </c>
      <c r="D7112" s="251" t="s">
        <v>17835</v>
      </c>
      <c r="E7112" s="251" t="s">
        <v>17054</v>
      </c>
      <c r="F7112" s="251" t="s">
        <v>9966</v>
      </c>
      <c r="G7112" s="251" t="s">
        <v>1528</v>
      </c>
      <c r="H7112" s="251" t="s">
        <v>10293</v>
      </c>
      <c r="I7112" s="257" t="str">
        <f t="shared" si="444"/>
        <v>-00001</v>
      </c>
      <c r="J7112" s="251">
        <v>1</v>
      </c>
      <c r="K7112" s="251">
        <v>1</v>
      </c>
      <c r="M7112" s="251" t="s">
        <v>10007</v>
      </c>
      <c r="N7112" s="251" t="s">
        <v>16086</v>
      </c>
      <c r="O7112" s="251">
        <v>1</v>
      </c>
      <c r="Q7112" s="251" t="s">
        <v>17838</v>
      </c>
      <c r="R7112" s="251" t="s">
        <v>10017</v>
      </c>
      <c r="S7112" s="251" t="s">
        <v>1527</v>
      </c>
      <c r="T7112" s="251" t="str">
        <f t="shared" si="442"/>
        <v>I060645387915BZ070</v>
      </c>
      <c r="W7112" s="251" t="str">
        <f t="shared" si="443"/>
        <v>I060645387915-BZ070</v>
      </c>
    </row>
    <row r="7113" spans="1:23" x14ac:dyDescent="0.3">
      <c r="A7113" s="256" t="str">
        <f t="shared" si="445"/>
        <v>I0606453-87947BZ010-00001</v>
      </c>
      <c r="B7113" s="251" t="s">
        <v>17839</v>
      </c>
      <c r="C7113" s="251" t="s">
        <v>10077</v>
      </c>
      <c r="D7113" s="251" t="s">
        <v>17835</v>
      </c>
      <c r="E7113" s="251" t="s">
        <v>17054</v>
      </c>
      <c r="F7113" s="251" t="s">
        <v>9968</v>
      </c>
      <c r="G7113" s="251" t="s">
        <v>1519</v>
      </c>
      <c r="H7113" s="251" t="s">
        <v>10109</v>
      </c>
      <c r="I7113" s="257" t="str">
        <f t="shared" si="444"/>
        <v>-00001</v>
      </c>
      <c r="J7113" s="251">
        <v>1</v>
      </c>
      <c r="K7113" s="251">
        <v>1</v>
      </c>
      <c r="M7113" s="251" t="s">
        <v>10007</v>
      </c>
      <c r="N7113" s="251" t="s">
        <v>16086</v>
      </c>
      <c r="O7113" s="251">
        <v>1</v>
      </c>
      <c r="Q7113" s="251" t="s">
        <v>17839</v>
      </c>
      <c r="R7113" s="251" t="s">
        <v>10017</v>
      </c>
      <c r="S7113" s="251" t="s">
        <v>1518</v>
      </c>
      <c r="T7113" s="251" t="str">
        <f t="shared" ref="T7113:T7176" si="446">+D7113&amp;S7113</f>
        <v>I060645387947BZ010</v>
      </c>
      <c r="W7113" s="251" t="str">
        <f t="shared" ref="W7113:W7176" si="447">D7113&amp;G7113</f>
        <v>I060645387947-BZ010</v>
      </c>
    </row>
    <row r="7114" spans="1:23" x14ac:dyDescent="0.3">
      <c r="A7114" s="256" t="str">
        <f t="shared" si="445"/>
        <v>I0706481-81110BZ050-00001</v>
      </c>
      <c r="B7114" s="251" t="s">
        <v>17840</v>
      </c>
      <c r="C7114" s="251" t="s">
        <v>10117</v>
      </c>
      <c r="D7114" s="251" t="s">
        <v>17841</v>
      </c>
      <c r="E7114" s="251" t="s">
        <v>17054</v>
      </c>
      <c r="F7114" s="251" t="s">
        <v>9957</v>
      </c>
      <c r="G7114" s="251" t="s">
        <v>1015</v>
      </c>
      <c r="H7114" s="251" t="s">
        <v>10123</v>
      </c>
      <c r="I7114" s="257" t="str">
        <f t="shared" si="444"/>
        <v>-00001</v>
      </c>
      <c r="J7114" s="251">
        <v>1</v>
      </c>
      <c r="K7114" s="251">
        <v>1</v>
      </c>
      <c r="M7114" s="251" t="s">
        <v>9958</v>
      </c>
      <c r="N7114" s="251" t="s">
        <v>16086</v>
      </c>
      <c r="O7114" s="251">
        <v>1</v>
      </c>
      <c r="Q7114" s="251" t="s">
        <v>17840</v>
      </c>
      <c r="R7114" s="251" t="s">
        <v>10017</v>
      </c>
      <c r="S7114" s="251" t="s">
        <v>1014</v>
      </c>
      <c r="T7114" s="251" t="str">
        <f t="shared" si="446"/>
        <v>I070648181110BZ050</v>
      </c>
      <c r="W7114" s="251" t="str">
        <f t="shared" si="447"/>
        <v>I070648181110-BZ050</v>
      </c>
    </row>
    <row r="7115" spans="1:23" x14ac:dyDescent="0.3">
      <c r="A7115" s="256" t="str">
        <f t="shared" si="445"/>
        <v>I0706481-81110BZ800-00002</v>
      </c>
      <c r="B7115" s="251" t="s">
        <v>17842</v>
      </c>
      <c r="C7115" s="251" t="s">
        <v>10117</v>
      </c>
      <c r="D7115" s="251" t="s">
        <v>17841</v>
      </c>
      <c r="E7115" s="251" t="s">
        <v>17054</v>
      </c>
      <c r="F7115" s="251" t="s">
        <v>9962</v>
      </c>
      <c r="G7115" s="251" t="s">
        <v>3420</v>
      </c>
      <c r="H7115" s="251" t="s">
        <v>3422</v>
      </c>
      <c r="I7115" s="257" t="str">
        <f t="shared" si="444"/>
        <v>-00002</v>
      </c>
      <c r="J7115" s="251">
        <v>2</v>
      </c>
      <c r="K7115" s="251">
        <v>2</v>
      </c>
      <c r="M7115" s="251" t="s">
        <v>9958</v>
      </c>
      <c r="N7115" s="251" t="s">
        <v>16086</v>
      </c>
      <c r="O7115" s="251">
        <v>2</v>
      </c>
      <c r="Q7115" s="251" t="s">
        <v>17842</v>
      </c>
      <c r="R7115" s="251" t="s">
        <v>10017</v>
      </c>
      <c r="S7115" s="251" t="s">
        <v>3419</v>
      </c>
      <c r="T7115" s="251" t="str">
        <f t="shared" si="446"/>
        <v>I070648181110BZ800</v>
      </c>
      <c r="W7115" s="251" t="str">
        <f t="shared" si="447"/>
        <v>I070648181110-BZ800</v>
      </c>
    </row>
    <row r="7116" spans="1:23" x14ac:dyDescent="0.3">
      <c r="A7116" s="256" t="str">
        <f t="shared" si="445"/>
        <v>I0706481-81110BZ840-00003</v>
      </c>
      <c r="B7116" s="251" t="s">
        <v>17843</v>
      </c>
      <c r="C7116" s="251" t="s">
        <v>10117</v>
      </c>
      <c r="D7116" s="251" t="s">
        <v>17841</v>
      </c>
      <c r="E7116" s="251" t="s">
        <v>17054</v>
      </c>
      <c r="F7116" s="251" t="s">
        <v>9964</v>
      </c>
      <c r="G7116" s="251" t="s">
        <v>3424</v>
      </c>
      <c r="H7116" s="251" t="s">
        <v>3422</v>
      </c>
      <c r="I7116" s="257" t="str">
        <f t="shared" si="444"/>
        <v>-00003</v>
      </c>
      <c r="J7116" s="251">
        <v>3</v>
      </c>
      <c r="K7116" s="251">
        <v>3</v>
      </c>
      <c r="M7116" s="251" t="s">
        <v>9958</v>
      </c>
      <c r="N7116" s="251" t="s">
        <v>16086</v>
      </c>
      <c r="O7116" s="251">
        <v>3</v>
      </c>
      <c r="Q7116" s="251" t="s">
        <v>17843</v>
      </c>
      <c r="R7116" s="251" t="s">
        <v>10017</v>
      </c>
      <c r="S7116" s="251" t="s">
        <v>3423</v>
      </c>
      <c r="T7116" s="251" t="str">
        <f t="shared" si="446"/>
        <v>I070648181110BZ840</v>
      </c>
      <c r="W7116" s="251" t="str">
        <f t="shared" si="447"/>
        <v>I070648181110-BZ840</v>
      </c>
    </row>
    <row r="7117" spans="1:23" x14ac:dyDescent="0.3">
      <c r="A7117" s="256" t="str">
        <f t="shared" si="445"/>
        <v>I0706481-81150BZ050-00002</v>
      </c>
      <c r="B7117" s="251" t="s">
        <v>17844</v>
      </c>
      <c r="C7117" s="251" t="s">
        <v>10117</v>
      </c>
      <c r="D7117" s="251" t="s">
        <v>17841</v>
      </c>
      <c r="E7117" s="251" t="s">
        <v>17054</v>
      </c>
      <c r="F7117" s="251" t="s">
        <v>9966</v>
      </c>
      <c r="G7117" s="251" t="s">
        <v>1024</v>
      </c>
      <c r="H7117" s="251" t="s">
        <v>5057</v>
      </c>
      <c r="I7117" s="257" t="str">
        <f t="shared" si="444"/>
        <v>-00002</v>
      </c>
      <c r="J7117" s="251">
        <v>2</v>
      </c>
      <c r="K7117" s="251">
        <v>2</v>
      </c>
      <c r="M7117" s="251" t="s">
        <v>9958</v>
      </c>
      <c r="N7117" s="251" t="s">
        <v>16086</v>
      </c>
      <c r="O7117" s="251">
        <v>2</v>
      </c>
      <c r="Q7117" s="251" t="s">
        <v>17844</v>
      </c>
      <c r="R7117" s="251" t="s">
        <v>10017</v>
      </c>
      <c r="S7117" s="251" t="s">
        <v>1023</v>
      </c>
      <c r="T7117" s="251" t="str">
        <f t="shared" si="446"/>
        <v>I070648181150BZ050</v>
      </c>
      <c r="W7117" s="251" t="str">
        <f t="shared" si="447"/>
        <v>I070648181150-BZ050</v>
      </c>
    </row>
    <row r="7118" spans="1:23" x14ac:dyDescent="0.3">
      <c r="A7118" s="256" t="str">
        <f t="shared" si="445"/>
        <v>I0706481-81150BZ800-00003</v>
      </c>
      <c r="B7118" s="251" t="s">
        <v>17845</v>
      </c>
      <c r="C7118" s="251" t="s">
        <v>10117</v>
      </c>
      <c r="D7118" s="251" t="s">
        <v>17841</v>
      </c>
      <c r="E7118" s="251" t="s">
        <v>17054</v>
      </c>
      <c r="F7118" s="251" t="s">
        <v>9968</v>
      </c>
      <c r="G7118" s="251" t="s">
        <v>3427</v>
      </c>
      <c r="H7118" s="251" t="s">
        <v>3429</v>
      </c>
      <c r="I7118" s="257" t="str">
        <f t="shared" si="444"/>
        <v>-00003</v>
      </c>
      <c r="J7118" s="251">
        <v>3</v>
      </c>
      <c r="K7118" s="251">
        <v>3</v>
      </c>
      <c r="M7118" s="251" t="s">
        <v>9958</v>
      </c>
      <c r="N7118" s="251" t="s">
        <v>16086</v>
      </c>
      <c r="O7118" s="251">
        <v>3</v>
      </c>
      <c r="Q7118" s="251" t="s">
        <v>17845</v>
      </c>
      <c r="R7118" s="251" t="s">
        <v>10017</v>
      </c>
      <c r="S7118" s="251" t="s">
        <v>3426</v>
      </c>
      <c r="T7118" s="251" t="str">
        <f t="shared" si="446"/>
        <v>I070648181150BZ800</v>
      </c>
      <c r="W7118" s="251" t="str">
        <f t="shared" si="447"/>
        <v>I070648181150-BZ800</v>
      </c>
    </row>
    <row r="7119" spans="1:23" x14ac:dyDescent="0.3">
      <c r="A7119" s="256" t="str">
        <f t="shared" si="445"/>
        <v>I0706481-81150BZ840-00003</v>
      </c>
      <c r="B7119" s="251" t="s">
        <v>17846</v>
      </c>
      <c r="C7119" s="251" t="s">
        <v>10117</v>
      </c>
      <c r="D7119" s="251" t="s">
        <v>17841</v>
      </c>
      <c r="E7119" s="251" t="s">
        <v>17054</v>
      </c>
      <c r="F7119" s="251" t="s">
        <v>9970</v>
      </c>
      <c r="G7119" s="251" t="s">
        <v>3431</v>
      </c>
      <c r="H7119" s="251" t="s">
        <v>3429</v>
      </c>
      <c r="I7119" s="257" t="str">
        <f t="shared" si="444"/>
        <v>-00003</v>
      </c>
      <c r="J7119" s="251">
        <v>3</v>
      </c>
      <c r="K7119" s="251">
        <v>3</v>
      </c>
      <c r="M7119" s="251" t="s">
        <v>9958</v>
      </c>
      <c r="N7119" s="251" t="s">
        <v>16086</v>
      </c>
      <c r="O7119" s="251">
        <v>3</v>
      </c>
      <c r="Q7119" s="251" t="s">
        <v>17846</v>
      </c>
      <c r="R7119" s="251" t="s">
        <v>10017</v>
      </c>
      <c r="S7119" s="251" t="s">
        <v>3430</v>
      </c>
      <c r="T7119" s="251" t="str">
        <f t="shared" si="446"/>
        <v>I070648181150BZ840</v>
      </c>
      <c r="W7119" s="251" t="str">
        <f t="shared" si="447"/>
        <v>I070648181150-BZ840</v>
      </c>
    </row>
    <row r="7120" spans="1:23" x14ac:dyDescent="0.3">
      <c r="A7120" s="256" t="str">
        <f t="shared" si="445"/>
        <v>I0706481-81551BZ250-00004</v>
      </c>
      <c r="B7120" s="251" t="s">
        <v>17847</v>
      </c>
      <c r="C7120" s="251" t="s">
        <v>10117</v>
      </c>
      <c r="D7120" s="251" t="s">
        <v>17841</v>
      </c>
      <c r="E7120" s="251" t="s">
        <v>17054</v>
      </c>
      <c r="F7120" s="251" t="s">
        <v>9972</v>
      </c>
      <c r="G7120" s="251" t="s">
        <v>1396</v>
      </c>
      <c r="H7120" s="251" t="s">
        <v>3436</v>
      </c>
      <c r="I7120" s="257" t="str">
        <f t="shared" si="444"/>
        <v>-00004</v>
      </c>
      <c r="J7120" s="251">
        <v>4</v>
      </c>
      <c r="K7120" s="251">
        <v>4</v>
      </c>
      <c r="M7120" s="251" t="s">
        <v>9958</v>
      </c>
      <c r="N7120" s="251" t="s">
        <v>16086</v>
      </c>
      <c r="O7120" s="251">
        <v>4</v>
      </c>
      <c r="Q7120" s="251" t="s">
        <v>17847</v>
      </c>
      <c r="R7120" s="251" t="s">
        <v>10017</v>
      </c>
      <c r="S7120" s="251" t="s">
        <v>1395</v>
      </c>
      <c r="T7120" s="251" t="str">
        <f t="shared" si="446"/>
        <v>I070648181551BZ250</v>
      </c>
      <c r="W7120" s="251" t="str">
        <f t="shared" si="447"/>
        <v>I070648181551-BZ250</v>
      </c>
    </row>
    <row r="7121" spans="1:23" x14ac:dyDescent="0.3">
      <c r="A7121" s="256" t="str">
        <f t="shared" si="445"/>
        <v>I0706481-81551BZ440-00003</v>
      </c>
      <c r="B7121" s="251" t="s">
        <v>17848</v>
      </c>
      <c r="C7121" s="251" t="s">
        <v>10117</v>
      </c>
      <c r="D7121" s="251" t="s">
        <v>17841</v>
      </c>
      <c r="E7121" s="251" t="s">
        <v>17054</v>
      </c>
      <c r="F7121" s="251" t="s">
        <v>9974</v>
      </c>
      <c r="G7121" s="251" t="s">
        <v>3434</v>
      </c>
      <c r="H7121" s="251" t="s">
        <v>3436</v>
      </c>
      <c r="I7121" s="257" t="str">
        <f t="shared" si="444"/>
        <v>-00003</v>
      </c>
      <c r="J7121" s="251">
        <v>3</v>
      </c>
      <c r="K7121" s="251">
        <v>3</v>
      </c>
      <c r="M7121" s="251" t="s">
        <v>9958</v>
      </c>
      <c r="N7121" s="251" t="s">
        <v>16086</v>
      </c>
      <c r="O7121" s="251">
        <v>3</v>
      </c>
      <c r="Q7121" s="251" t="s">
        <v>17848</v>
      </c>
      <c r="R7121" s="251" t="s">
        <v>10017</v>
      </c>
      <c r="S7121" s="251" t="s">
        <v>3433</v>
      </c>
      <c r="T7121" s="251" t="str">
        <f t="shared" si="446"/>
        <v>I070648181551BZ440</v>
      </c>
      <c r="W7121" s="251" t="str">
        <f t="shared" si="447"/>
        <v>I070648181551-BZ440</v>
      </c>
    </row>
    <row r="7122" spans="1:23" x14ac:dyDescent="0.3">
      <c r="A7122" s="256" t="str">
        <f t="shared" si="445"/>
        <v>I0706481-81561BZ090-00004</v>
      </c>
      <c r="B7122" s="251" t="s">
        <v>17849</v>
      </c>
      <c r="C7122" s="251" t="s">
        <v>10117</v>
      </c>
      <c r="D7122" s="251" t="s">
        <v>17841</v>
      </c>
      <c r="E7122" s="251" t="s">
        <v>17054</v>
      </c>
      <c r="F7122" s="251" t="s">
        <v>9976</v>
      </c>
      <c r="G7122" s="251" t="s">
        <v>1331</v>
      </c>
      <c r="H7122" s="251" t="s">
        <v>5211</v>
      </c>
      <c r="I7122" s="257" t="str">
        <f t="shared" si="444"/>
        <v>-00004</v>
      </c>
      <c r="J7122" s="251">
        <v>4</v>
      </c>
      <c r="K7122" s="251">
        <v>4</v>
      </c>
      <c r="M7122" s="251" t="s">
        <v>9958</v>
      </c>
      <c r="N7122" s="251" t="s">
        <v>16086</v>
      </c>
      <c r="O7122" s="251">
        <v>4</v>
      </c>
      <c r="Q7122" s="251" t="s">
        <v>17849</v>
      </c>
      <c r="R7122" s="251" t="s">
        <v>10017</v>
      </c>
      <c r="S7122" s="251" t="s">
        <v>1330</v>
      </c>
      <c r="T7122" s="251" t="str">
        <f t="shared" si="446"/>
        <v>I070648181561BZ090</v>
      </c>
      <c r="W7122" s="251" t="str">
        <f t="shared" si="447"/>
        <v>I070648181561-BZ090</v>
      </c>
    </row>
    <row r="7123" spans="1:23" x14ac:dyDescent="0.3">
      <c r="A7123" s="256" t="str">
        <f t="shared" si="445"/>
        <v>I0706481-81580BZ090-00001</v>
      </c>
      <c r="B7123" s="251" t="s">
        <v>17850</v>
      </c>
      <c r="C7123" s="251" t="s">
        <v>10117</v>
      </c>
      <c r="D7123" s="251" t="s">
        <v>17841</v>
      </c>
      <c r="E7123" s="251" t="s">
        <v>17054</v>
      </c>
      <c r="F7123" s="251" t="s">
        <v>9978</v>
      </c>
      <c r="G7123" s="251" t="s">
        <v>3449</v>
      </c>
      <c r="H7123" s="251" t="s">
        <v>758</v>
      </c>
      <c r="I7123" s="257" t="str">
        <f t="shared" si="444"/>
        <v>-00001</v>
      </c>
      <c r="J7123" s="251">
        <v>1</v>
      </c>
      <c r="K7123" s="251">
        <v>1</v>
      </c>
      <c r="M7123" s="251" t="s">
        <v>9993</v>
      </c>
      <c r="N7123" s="251" t="s">
        <v>16086</v>
      </c>
      <c r="O7123" s="251">
        <v>1</v>
      </c>
      <c r="Q7123" s="251" t="s">
        <v>17850</v>
      </c>
      <c r="R7123" s="251" t="s">
        <v>10017</v>
      </c>
      <c r="S7123" s="251" t="s">
        <v>3448</v>
      </c>
      <c r="T7123" s="251" t="str">
        <f t="shared" si="446"/>
        <v>I070648181580BZ090</v>
      </c>
      <c r="W7123" s="251" t="str">
        <f t="shared" si="447"/>
        <v>I070648181580-BZ090</v>
      </c>
    </row>
    <row r="7124" spans="1:23" x14ac:dyDescent="0.3">
      <c r="A7124" s="256" t="str">
        <f t="shared" si="445"/>
        <v>I0706481-87945BZ070-00002</v>
      </c>
      <c r="B7124" s="251" t="s">
        <v>17851</v>
      </c>
      <c r="C7124" s="251" t="s">
        <v>10117</v>
      </c>
      <c r="D7124" s="251" t="s">
        <v>17841</v>
      </c>
      <c r="E7124" s="251" t="s">
        <v>17054</v>
      </c>
      <c r="F7124" s="251" t="s">
        <v>9980</v>
      </c>
      <c r="G7124" s="251" t="s">
        <v>1537</v>
      </c>
      <c r="H7124" s="251" t="s">
        <v>12969</v>
      </c>
      <c r="I7124" s="257" t="str">
        <f t="shared" si="444"/>
        <v>-00002</v>
      </c>
      <c r="J7124" s="251">
        <v>2</v>
      </c>
      <c r="K7124" s="251">
        <v>2</v>
      </c>
      <c r="M7124" s="251" t="s">
        <v>10007</v>
      </c>
      <c r="N7124" s="251" t="s">
        <v>16086</v>
      </c>
      <c r="O7124" s="251">
        <v>2</v>
      </c>
      <c r="Q7124" s="251" t="s">
        <v>17851</v>
      </c>
      <c r="R7124" s="251" t="s">
        <v>10017</v>
      </c>
      <c r="S7124" s="251" t="s">
        <v>1536</v>
      </c>
      <c r="T7124" s="251" t="str">
        <f t="shared" si="446"/>
        <v>I070648187945BZ070</v>
      </c>
      <c r="W7124" s="251" t="str">
        <f t="shared" si="447"/>
        <v>I070648187945-BZ070</v>
      </c>
    </row>
    <row r="7125" spans="1:23" x14ac:dyDescent="0.3">
      <c r="A7125" s="256" t="str">
        <f t="shared" si="445"/>
        <v>I0706482-81110BZ520-00001</v>
      </c>
      <c r="B7125" s="251" t="s">
        <v>9582</v>
      </c>
      <c r="C7125" s="251" t="s">
        <v>10117</v>
      </c>
      <c r="D7125" s="251" t="s">
        <v>9583</v>
      </c>
      <c r="E7125" s="251" t="s">
        <v>17054</v>
      </c>
      <c r="F7125" s="251" t="s">
        <v>9957</v>
      </c>
      <c r="G7125" s="251" t="s">
        <v>1110</v>
      </c>
      <c r="H7125" s="251" t="s">
        <v>3422</v>
      </c>
      <c r="I7125" s="257" t="str">
        <f t="shared" si="444"/>
        <v>-00001</v>
      </c>
      <c r="J7125" s="251">
        <v>1</v>
      </c>
      <c r="K7125" s="251">
        <v>1</v>
      </c>
      <c r="M7125" s="251" t="s">
        <v>9958</v>
      </c>
      <c r="N7125" s="251" t="s">
        <v>16373</v>
      </c>
      <c r="O7125" s="251">
        <v>1</v>
      </c>
      <c r="Q7125" s="251" t="s">
        <v>9582</v>
      </c>
      <c r="R7125" s="251" t="s">
        <v>10028</v>
      </c>
      <c r="S7125" s="251" t="s">
        <v>1109</v>
      </c>
      <c r="T7125" s="251" t="str">
        <f t="shared" si="446"/>
        <v>I070648281110BZ520</v>
      </c>
      <c r="W7125" s="251" t="str">
        <f t="shared" si="447"/>
        <v>I070648281110-BZ520</v>
      </c>
    </row>
    <row r="7126" spans="1:23" x14ac:dyDescent="0.3">
      <c r="A7126" s="256" t="str">
        <f t="shared" si="445"/>
        <v>I0706482-81130BZ520-00002</v>
      </c>
      <c r="B7126" s="251" t="s">
        <v>9586</v>
      </c>
      <c r="C7126" s="251" t="s">
        <v>10117</v>
      </c>
      <c r="D7126" s="251" t="s">
        <v>9583</v>
      </c>
      <c r="E7126" s="251" t="s">
        <v>17054</v>
      </c>
      <c r="F7126" s="251" t="s">
        <v>9962</v>
      </c>
      <c r="G7126" s="251" t="s">
        <v>1115</v>
      </c>
      <c r="H7126" s="251" t="s">
        <v>5101</v>
      </c>
      <c r="I7126" s="257" t="str">
        <f t="shared" si="444"/>
        <v>-00002</v>
      </c>
      <c r="J7126" s="251">
        <v>2</v>
      </c>
      <c r="K7126" s="251">
        <v>2</v>
      </c>
      <c r="M7126" s="251" t="s">
        <v>9958</v>
      </c>
      <c r="N7126" s="251" t="s">
        <v>16373</v>
      </c>
      <c r="O7126" s="251">
        <v>2</v>
      </c>
      <c r="Q7126" s="251" t="s">
        <v>9586</v>
      </c>
      <c r="R7126" s="251" t="s">
        <v>10028</v>
      </c>
      <c r="S7126" s="251" t="s">
        <v>1114</v>
      </c>
      <c r="T7126" s="251" t="str">
        <f t="shared" si="446"/>
        <v>I070648281130BZ520</v>
      </c>
      <c r="W7126" s="251" t="str">
        <f t="shared" si="447"/>
        <v>I070648281130-BZ520</v>
      </c>
    </row>
    <row r="7127" spans="1:23" x14ac:dyDescent="0.3">
      <c r="A7127" s="256" t="str">
        <f t="shared" si="445"/>
        <v>I0706482-81150BZ520-00001</v>
      </c>
      <c r="B7127" s="251" t="s">
        <v>9589</v>
      </c>
      <c r="C7127" s="251" t="s">
        <v>10117</v>
      </c>
      <c r="D7127" s="251" t="s">
        <v>9583</v>
      </c>
      <c r="E7127" s="251" t="s">
        <v>17054</v>
      </c>
      <c r="F7127" s="251" t="s">
        <v>9964</v>
      </c>
      <c r="G7127" s="251" t="s">
        <v>1120</v>
      </c>
      <c r="H7127" s="251" t="s">
        <v>3429</v>
      </c>
      <c r="I7127" s="257" t="str">
        <f t="shared" si="444"/>
        <v>-00001</v>
      </c>
      <c r="J7127" s="251">
        <v>1</v>
      </c>
      <c r="K7127" s="251">
        <v>1</v>
      </c>
      <c r="M7127" s="251" t="s">
        <v>9958</v>
      </c>
      <c r="N7127" s="251" t="s">
        <v>16373</v>
      </c>
      <c r="O7127" s="251">
        <v>1</v>
      </c>
      <c r="Q7127" s="251" t="s">
        <v>9589</v>
      </c>
      <c r="R7127" s="251" t="s">
        <v>10028</v>
      </c>
      <c r="S7127" s="251" t="s">
        <v>1119</v>
      </c>
      <c r="T7127" s="251" t="str">
        <f t="shared" si="446"/>
        <v>I070648281150BZ520</v>
      </c>
      <c r="W7127" s="251" t="str">
        <f t="shared" si="447"/>
        <v>I070648281150-BZ520</v>
      </c>
    </row>
    <row r="7128" spans="1:23" x14ac:dyDescent="0.3">
      <c r="A7128" s="256" t="str">
        <f t="shared" si="445"/>
        <v>I0706482-81240BZ010E0-00001</v>
      </c>
      <c r="B7128" s="251" t="s">
        <v>9594</v>
      </c>
      <c r="C7128" s="251" t="s">
        <v>10117</v>
      </c>
      <c r="D7128" s="251" t="s">
        <v>9583</v>
      </c>
      <c r="E7128" s="251" t="s">
        <v>17054</v>
      </c>
      <c r="F7128" s="251" t="s">
        <v>9966</v>
      </c>
      <c r="G7128" s="251" t="s">
        <v>1492</v>
      </c>
      <c r="H7128" s="251" t="s">
        <v>10502</v>
      </c>
      <c r="I7128" s="257" t="str">
        <f t="shared" si="444"/>
        <v>-00001</v>
      </c>
      <c r="J7128" s="251">
        <v>1</v>
      </c>
      <c r="K7128" s="251">
        <v>1</v>
      </c>
      <c r="M7128" s="251" t="s">
        <v>10007</v>
      </c>
      <c r="N7128" s="251" t="s">
        <v>16373</v>
      </c>
      <c r="O7128" s="251">
        <v>1</v>
      </c>
      <c r="Q7128" s="251" t="s">
        <v>9594</v>
      </c>
      <c r="R7128" s="251" t="s">
        <v>10028</v>
      </c>
      <c r="S7128" s="251" t="s">
        <v>1491</v>
      </c>
      <c r="T7128" s="251" t="str">
        <f t="shared" si="446"/>
        <v>I070648281240BZ010E0</v>
      </c>
      <c r="W7128" s="251" t="str">
        <f t="shared" si="447"/>
        <v>I070648281240-BZ010-E0</v>
      </c>
    </row>
    <row r="7129" spans="1:23" x14ac:dyDescent="0.3">
      <c r="A7129" s="256" t="str">
        <f t="shared" si="445"/>
        <v>I0706482-81270BZ010-00001</v>
      </c>
      <c r="B7129" s="251" t="s">
        <v>9597</v>
      </c>
      <c r="C7129" s="251" t="s">
        <v>10117</v>
      </c>
      <c r="D7129" s="251" t="s">
        <v>9583</v>
      </c>
      <c r="E7129" s="251" t="s">
        <v>17054</v>
      </c>
      <c r="F7129" s="251" t="s">
        <v>9968</v>
      </c>
      <c r="G7129" s="251" t="s">
        <v>1474</v>
      </c>
      <c r="H7129" s="251" t="s">
        <v>10137</v>
      </c>
      <c r="I7129" s="257" t="str">
        <f t="shared" si="444"/>
        <v>-00001</v>
      </c>
      <c r="J7129" s="251">
        <v>1</v>
      </c>
      <c r="K7129" s="251">
        <v>1</v>
      </c>
      <c r="M7129" s="251" t="s">
        <v>10007</v>
      </c>
      <c r="N7129" s="251" t="s">
        <v>16373</v>
      </c>
      <c r="O7129" s="251">
        <v>1</v>
      </c>
      <c r="Q7129" s="251" t="s">
        <v>9597</v>
      </c>
      <c r="R7129" s="251" t="s">
        <v>10028</v>
      </c>
      <c r="S7129" s="251" t="s">
        <v>1473</v>
      </c>
      <c r="T7129" s="251" t="str">
        <f t="shared" si="446"/>
        <v>I070648281270BZ010</v>
      </c>
      <c r="W7129" s="251" t="str">
        <f t="shared" si="447"/>
        <v>I070648281270-BZ010</v>
      </c>
    </row>
    <row r="7130" spans="1:23" x14ac:dyDescent="0.3">
      <c r="A7130" s="256" t="str">
        <f t="shared" si="445"/>
        <v>I0706482-81550BZ070-00001</v>
      </c>
      <c r="B7130" s="251" t="s">
        <v>9601</v>
      </c>
      <c r="C7130" s="251" t="s">
        <v>10117</v>
      </c>
      <c r="D7130" s="251" t="s">
        <v>9583</v>
      </c>
      <c r="E7130" s="251" t="s">
        <v>17054</v>
      </c>
      <c r="F7130" s="251" t="s">
        <v>9970</v>
      </c>
      <c r="G7130" s="251" t="s">
        <v>1292</v>
      </c>
      <c r="H7130" s="251" t="s">
        <v>10139</v>
      </c>
      <c r="I7130" s="257" t="str">
        <f t="shared" si="444"/>
        <v>-00001</v>
      </c>
      <c r="J7130" s="251">
        <v>1</v>
      </c>
      <c r="K7130" s="251">
        <v>1</v>
      </c>
      <c r="M7130" s="251" t="s">
        <v>9958</v>
      </c>
      <c r="N7130" s="251" t="s">
        <v>16373</v>
      </c>
      <c r="O7130" s="251">
        <v>1</v>
      </c>
      <c r="Q7130" s="251" t="s">
        <v>9601</v>
      </c>
      <c r="R7130" s="251" t="s">
        <v>10028</v>
      </c>
      <c r="S7130" s="251" t="s">
        <v>1291</v>
      </c>
      <c r="T7130" s="251" t="str">
        <f t="shared" si="446"/>
        <v>I070648281550BZ070</v>
      </c>
      <c r="W7130" s="251" t="str">
        <f t="shared" si="447"/>
        <v>I070648281550-BZ070</v>
      </c>
    </row>
    <row r="7131" spans="1:23" x14ac:dyDescent="0.3">
      <c r="A7131" s="256" t="str">
        <f t="shared" si="445"/>
        <v>I0706482-81550BZ190-00001</v>
      </c>
      <c r="B7131" s="251" t="s">
        <v>9606</v>
      </c>
      <c r="C7131" s="251" t="s">
        <v>10117</v>
      </c>
      <c r="D7131" s="251" t="s">
        <v>9583</v>
      </c>
      <c r="E7131" s="251" t="s">
        <v>17054</v>
      </c>
      <c r="F7131" s="251" t="s">
        <v>9972</v>
      </c>
      <c r="G7131" s="251" t="s">
        <v>1308</v>
      </c>
      <c r="H7131" s="251" t="s">
        <v>10141</v>
      </c>
      <c r="I7131" s="257" t="str">
        <f t="shared" si="444"/>
        <v>-00001</v>
      </c>
      <c r="J7131" s="251">
        <v>1</v>
      </c>
      <c r="K7131" s="251">
        <v>1</v>
      </c>
      <c r="M7131" s="251" t="s">
        <v>9958</v>
      </c>
      <c r="N7131" s="251" t="s">
        <v>16373</v>
      </c>
      <c r="O7131" s="251">
        <v>1</v>
      </c>
      <c r="Q7131" s="251" t="s">
        <v>9606</v>
      </c>
      <c r="R7131" s="251" t="s">
        <v>10028</v>
      </c>
      <c r="S7131" s="251" t="s">
        <v>1307</v>
      </c>
      <c r="T7131" s="251" t="str">
        <f t="shared" si="446"/>
        <v>I070648281550BZ190</v>
      </c>
      <c r="W7131" s="251" t="str">
        <f t="shared" si="447"/>
        <v>I070648281550-BZ190</v>
      </c>
    </row>
    <row r="7132" spans="1:23" x14ac:dyDescent="0.3">
      <c r="A7132" s="256" t="str">
        <f t="shared" si="445"/>
        <v>I0706482-81560BZ070-00002</v>
      </c>
      <c r="B7132" s="251" t="s">
        <v>9609</v>
      </c>
      <c r="C7132" s="251" t="s">
        <v>10117</v>
      </c>
      <c r="D7132" s="251" t="s">
        <v>9583</v>
      </c>
      <c r="E7132" s="251" t="s">
        <v>17054</v>
      </c>
      <c r="F7132" s="251" t="s">
        <v>9974</v>
      </c>
      <c r="G7132" s="251" t="s">
        <v>1300</v>
      </c>
      <c r="H7132" s="251" t="s">
        <v>10332</v>
      </c>
      <c r="I7132" s="257" t="str">
        <f t="shared" si="444"/>
        <v>-00002</v>
      </c>
      <c r="J7132" s="251">
        <v>2</v>
      </c>
      <c r="K7132" s="251">
        <v>2</v>
      </c>
      <c r="M7132" s="251" t="s">
        <v>9958</v>
      </c>
      <c r="N7132" s="251" t="s">
        <v>16373</v>
      </c>
      <c r="O7132" s="251">
        <v>2</v>
      </c>
      <c r="Q7132" s="251" t="s">
        <v>9609</v>
      </c>
      <c r="R7132" s="251" t="s">
        <v>10028</v>
      </c>
      <c r="S7132" s="251" t="s">
        <v>1299</v>
      </c>
      <c r="T7132" s="251" t="str">
        <f t="shared" si="446"/>
        <v>I070648281560BZ070</v>
      </c>
      <c r="W7132" s="251" t="str">
        <f t="shared" si="447"/>
        <v>I070648281560-BZ070</v>
      </c>
    </row>
    <row r="7133" spans="1:23" x14ac:dyDescent="0.3">
      <c r="A7133" s="256" t="str">
        <f t="shared" si="445"/>
        <v>I0706483-81240BZ010B0-00001</v>
      </c>
      <c r="B7133" s="251" t="s">
        <v>17852</v>
      </c>
      <c r="C7133" s="251" t="s">
        <v>10117</v>
      </c>
      <c r="D7133" s="251" t="s">
        <v>17853</v>
      </c>
      <c r="E7133" s="251" t="s">
        <v>17054</v>
      </c>
      <c r="F7133" s="251" t="s">
        <v>9957</v>
      </c>
      <c r="G7133" s="251" t="s">
        <v>1484</v>
      </c>
      <c r="H7133" s="251" t="s">
        <v>10500</v>
      </c>
      <c r="I7133" s="257" t="str">
        <f t="shared" si="444"/>
        <v>-00001</v>
      </c>
      <c r="J7133" s="251">
        <v>1</v>
      </c>
      <c r="K7133" s="251">
        <v>1</v>
      </c>
      <c r="M7133" s="251" t="s">
        <v>10007</v>
      </c>
      <c r="N7133" s="251" t="s">
        <v>17854</v>
      </c>
      <c r="O7133" s="251">
        <v>1</v>
      </c>
      <c r="Q7133" s="251" t="s">
        <v>17852</v>
      </c>
      <c r="R7133" s="251" t="s">
        <v>10307</v>
      </c>
      <c r="S7133" s="251" t="s">
        <v>1483</v>
      </c>
      <c r="T7133" s="251" t="str">
        <f t="shared" si="446"/>
        <v>I070648381240BZ010B0</v>
      </c>
      <c r="W7133" s="251" t="str">
        <f t="shared" si="447"/>
        <v>I070648381240-BZ010-B0</v>
      </c>
    </row>
    <row r="7134" spans="1:23" x14ac:dyDescent="0.3">
      <c r="A7134" s="256" t="str">
        <f t="shared" si="445"/>
        <v>I0706483-81240BZ010B1-00001</v>
      </c>
      <c r="B7134" s="251" t="s">
        <v>17855</v>
      </c>
      <c r="C7134" s="251" t="s">
        <v>10117</v>
      </c>
      <c r="D7134" s="251" t="s">
        <v>17853</v>
      </c>
      <c r="E7134" s="251" t="s">
        <v>17054</v>
      </c>
      <c r="F7134" s="251" t="s">
        <v>9962</v>
      </c>
      <c r="G7134" s="251" t="s">
        <v>1495</v>
      </c>
      <c r="H7134" s="251" t="s">
        <v>10502</v>
      </c>
      <c r="I7134" s="257" t="str">
        <f t="shared" si="444"/>
        <v>-00001</v>
      </c>
      <c r="J7134" s="251">
        <v>1</v>
      </c>
      <c r="K7134" s="251">
        <v>1</v>
      </c>
      <c r="M7134" s="251" t="s">
        <v>10007</v>
      </c>
      <c r="N7134" s="251" t="s">
        <v>17854</v>
      </c>
      <c r="O7134" s="251">
        <v>1</v>
      </c>
      <c r="Q7134" s="251" t="s">
        <v>17855</v>
      </c>
      <c r="R7134" s="251" t="s">
        <v>10307</v>
      </c>
      <c r="S7134" s="251" t="s">
        <v>1494</v>
      </c>
      <c r="T7134" s="251" t="str">
        <f t="shared" si="446"/>
        <v>I070648381240BZ010B1</v>
      </c>
      <c r="W7134" s="251" t="str">
        <f t="shared" si="447"/>
        <v>I070648381240-BZ010-B1</v>
      </c>
    </row>
    <row r="7135" spans="1:23" x14ac:dyDescent="0.3">
      <c r="A7135" s="256" t="str">
        <f t="shared" si="445"/>
        <v>I0706484-81110BZ050-00003</v>
      </c>
      <c r="B7135" s="251" t="s">
        <v>17856</v>
      </c>
      <c r="C7135" s="251" t="s">
        <v>10117</v>
      </c>
      <c r="D7135" s="251" t="s">
        <v>17857</v>
      </c>
      <c r="E7135" s="251" t="s">
        <v>17054</v>
      </c>
      <c r="F7135" s="251" t="s">
        <v>9957</v>
      </c>
      <c r="G7135" s="251" t="s">
        <v>1015</v>
      </c>
      <c r="H7135" s="251" t="s">
        <v>10123</v>
      </c>
      <c r="I7135" s="257" t="str">
        <f t="shared" si="444"/>
        <v>-00003</v>
      </c>
      <c r="J7135" s="251">
        <v>3</v>
      </c>
      <c r="K7135" s="251">
        <v>3</v>
      </c>
      <c r="M7135" s="251" t="s">
        <v>9958</v>
      </c>
      <c r="N7135" s="251" t="s">
        <v>16086</v>
      </c>
      <c r="O7135" s="251">
        <v>3</v>
      </c>
      <c r="Q7135" s="251" t="s">
        <v>17856</v>
      </c>
      <c r="R7135" s="251" t="s">
        <v>10017</v>
      </c>
      <c r="S7135" s="251" t="s">
        <v>1014</v>
      </c>
      <c r="T7135" s="251" t="str">
        <f t="shared" si="446"/>
        <v>I070648481110BZ050</v>
      </c>
      <c r="W7135" s="251" t="str">
        <f t="shared" si="447"/>
        <v>I070648481110-BZ050</v>
      </c>
    </row>
    <row r="7136" spans="1:23" x14ac:dyDescent="0.3">
      <c r="A7136" s="256" t="str">
        <f t="shared" si="445"/>
        <v>I0706484-81150BZ050-00006</v>
      </c>
      <c r="B7136" s="251" t="s">
        <v>17858</v>
      </c>
      <c r="C7136" s="251" t="s">
        <v>10117</v>
      </c>
      <c r="D7136" s="251" t="s">
        <v>17857</v>
      </c>
      <c r="E7136" s="251" t="s">
        <v>17054</v>
      </c>
      <c r="F7136" s="251" t="s">
        <v>9962</v>
      </c>
      <c r="G7136" s="251" t="s">
        <v>1024</v>
      </c>
      <c r="H7136" s="251" t="s">
        <v>5057</v>
      </c>
      <c r="I7136" s="257" t="str">
        <f t="shared" si="444"/>
        <v>-00006</v>
      </c>
      <c r="J7136" s="251">
        <v>6</v>
      </c>
      <c r="K7136" s="251">
        <v>6</v>
      </c>
      <c r="M7136" s="251" t="s">
        <v>9958</v>
      </c>
      <c r="N7136" s="251" t="s">
        <v>16086</v>
      </c>
      <c r="O7136" s="251">
        <v>6</v>
      </c>
      <c r="Q7136" s="251" t="s">
        <v>17858</v>
      </c>
      <c r="R7136" s="251" t="s">
        <v>10017</v>
      </c>
      <c r="S7136" s="251" t="s">
        <v>1023</v>
      </c>
      <c r="T7136" s="251" t="str">
        <f t="shared" si="446"/>
        <v>I070648481150BZ050</v>
      </c>
      <c r="W7136" s="251" t="str">
        <f t="shared" si="447"/>
        <v>I070648481150-BZ050</v>
      </c>
    </row>
    <row r="7137" spans="1:23" x14ac:dyDescent="0.3">
      <c r="A7137" s="256" t="str">
        <f t="shared" si="445"/>
        <v>I0802188-81110F1010-00001</v>
      </c>
      <c r="B7137" s="251" t="s">
        <v>17859</v>
      </c>
      <c r="C7137" s="251" t="s">
        <v>10151</v>
      </c>
      <c r="D7137" s="251" t="s">
        <v>17860</v>
      </c>
      <c r="E7137" s="251" t="s">
        <v>17054</v>
      </c>
      <c r="F7137" s="251" t="s">
        <v>9957</v>
      </c>
      <c r="G7137" s="251" t="s">
        <v>3606</v>
      </c>
      <c r="H7137" s="251" t="s">
        <v>10154</v>
      </c>
      <c r="I7137" s="257" t="str">
        <f t="shared" si="444"/>
        <v>-00001</v>
      </c>
      <c r="J7137" s="251">
        <v>1</v>
      </c>
      <c r="K7137" s="251">
        <v>1</v>
      </c>
      <c r="M7137" s="251" t="s">
        <v>9958</v>
      </c>
      <c r="N7137" s="251" t="s">
        <v>16086</v>
      </c>
      <c r="O7137" s="251">
        <v>1</v>
      </c>
      <c r="Q7137" s="251" t="s">
        <v>17859</v>
      </c>
      <c r="R7137" s="251" t="s">
        <v>10017</v>
      </c>
      <c r="S7137" s="251" t="s">
        <v>3997</v>
      </c>
      <c r="T7137" s="251" t="str">
        <f t="shared" si="446"/>
        <v>I080218881110F1010</v>
      </c>
      <c r="W7137" s="251" t="str">
        <f t="shared" si="447"/>
        <v>I080218881110-F1010</v>
      </c>
    </row>
    <row r="7138" spans="1:23" x14ac:dyDescent="0.3">
      <c r="A7138" s="256" t="str">
        <f t="shared" si="445"/>
        <v>I0802188-811500W070-00001</v>
      </c>
      <c r="B7138" s="251" t="s">
        <v>17861</v>
      </c>
      <c r="C7138" s="251" t="s">
        <v>10151</v>
      </c>
      <c r="D7138" s="251" t="s">
        <v>17860</v>
      </c>
      <c r="E7138" s="251" t="s">
        <v>17054</v>
      </c>
      <c r="F7138" s="251" t="s">
        <v>9962</v>
      </c>
      <c r="G7138" s="251" t="s">
        <v>53</v>
      </c>
      <c r="H7138" s="251" t="s">
        <v>5060</v>
      </c>
      <c r="I7138" s="257" t="str">
        <f t="shared" si="444"/>
        <v>-00001</v>
      </c>
      <c r="J7138" s="251">
        <v>1</v>
      </c>
      <c r="K7138" s="251">
        <v>1</v>
      </c>
      <c r="M7138" s="251" t="s">
        <v>9958</v>
      </c>
      <c r="N7138" s="251" t="s">
        <v>16086</v>
      </c>
      <c r="O7138" s="251">
        <v>1</v>
      </c>
      <c r="Q7138" s="251" t="s">
        <v>17861</v>
      </c>
      <c r="R7138" s="251" t="s">
        <v>10017</v>
      </c>
      <c r="S7138" s="251" t="s">
        <v>52</v>
      </c>
      <c r="T7138" s="251" t="str">
        <f t="shared" si="446"/>
        <v>I0802188811500W070</v>
      </c>
      <c r="W7138" s="251" t="str">
        <f t="shared" si="447"/>
        <v>I080218881150-0W070</v>
      </c>
    </row>
    <row r="7139" spans="1:23" x14ac:dyDescent="0.3">
      <c r="A7139" s="256" t="str">
        <f t="shared" si="445"/>
        <v>I0306303-525620K070-00001</v>
      </c>
      <c r="B7139" s="251" t="s">
        <v>17862</v>
      </c>
      <c r="C7139" s="251" t="s">
        <v>9954</v>
      </c>
      <c r="D7139" s="251" t="s">
        <v>17863</v>
      </c>
      <c r="E7139" s="251" t="s">
        <v>17219</v>
      </c>
      <c r="F7139" s="251" t="s">
        <v>9957</v>
      </c>
      <c r="G7139" s="251" t="s">
        <v>732</v>
      </c>
      <c r="H7139" s="251" t="s">
        <v>10161</v>
      </c>
      <c r="I7139" s="257" t="str">
        <f t="shared" si="444"/>
        <v>-00001</v>
      </c>
      <c r="J7139" s="251">
        <v>1</v>
      </c>
      <c r="K7139" s="251">
        <v>1</v>
      </c>
      <c r="M7139" s="251" t="s">
        <v>10007</v>
      </c>
      <c r="N7139" s="251" t="s">
        <v>16086</v>
      </c>
      <c r="O7139" s="251">
        <v>1</v>
      </c>
      <c r="Q7139" s="251" t="s">
        <v>17862</v>
      </c>
      <c r="R7139" s="251" t="s">
        <v>9960</v>
      </c>
      <c r="S7139" s="252" t="s">
        <v>731</v>
      </c>
      <c r="T7139" s="251" t="str">
        <f t="shared" si="446"/>
        <v>I0306303525620K070</v>
      </c>
      <c r="W7139" s="251" t="str">
        <f t="shared" si="447"/>
        <v>I030630352562-0K070</v>
      </c>
    </row>
    <row r="7140" spans="1:23" x14ac:dyDescent="0.3">
      <c r="A7140" s="256" t="str">
        <f t="shared" si="445"/>
        <v>I0306303-811100K520-00005</v>
      </c>
      <c r="B7140" s="251" t="s">
        <v>17864</v>
      </c>
      <c r="C7140" s="251" t="s">
        <v>9954</v>
      </c>
      <c r="D7140" s="251" t="s">
        <v>17863</v>
      </c>
      <c r="E7140" s="251" t="s">
        <v>17219</v>
      </c>
      <c r="F7140" s="251" t="s">
        <v>9962</v>
      </c>
      <c r="G7140" s="251" t="s">
        <v>269</v>
      </c>
      <c r="H7140" s="251" t="s">
        <v>3422</v>
      </c>
      <c r="I7140" s="257" t="str">
        <f t="shared" si="444"/>
        <v>-00005</v>
      </c>
      <c r="J7140" s="251">
        <v>5</v>
      </c>
      <c r="K7140" s="251">
        <v>5</v>
      </c>
      <c r="M7140" s="251" t="s">
        <v>9958</v>
      </c>
      <c r="N7140" s="251" t="s">
        <v>16086</v>
      </c>
      <c r="O7140" s="251">
        <v>5</v>
      </c>
      <c r="Q7140" s="251" t="s">
        <v>17864</v>
      </c>
      <c r="R7140" s="251" t="s">
        <v>9960</v>
      </c>
      <c r="S7140" s="252" t="s">
        <v>7</v>
      </c>
      <c r="T7140" s="251" t="str">
        <f t="shared" si="446"/>
        <v>I0306303811100K520</v>
      </c>
      <c r="W7140" s="251" t="str">
        <f t="shared" si="447"/>
        <v>I030630381110-0K520</v>
      </c>
    </row>
    <row r="7141" spans="1:23" x14ac:dyDescent="0.3">
      <c r="A7141" s="256" t="str">
        <f t="shared" si="445"/>
        <v>I0306303-811100K580-00009</v>
      </c>
      <c r="B7141" s="251" t="s">
        <v>17865</v>
      </c>
      <c r="C7141" s="251" t="s">
        <v>9954</v>
      </c>
      <c r="D7141" s="251" t="s">
        <v>17863</v>
      </c>
      <c r="E7141" s="251" t="s">
        <v>17219</v>
      </c>
      <c r="F7141" s="251" t="s">
        <v>9964</v>
      </c>
      <c r="G7141" s="251" t="s">
        <v>429</v>
      </c>
      <c r="H7141" s="251" t="s">
        <v>3422</v>
      </c>
      <c r="I7141" s="257" t="str">
        <f t="shared" si="444"/>
        <v>-00009</v>
      </c>
      <c r="J7141" s="251">
        <v>9</v>
      </c>
      <c r="K7141" s="251">
        <v>9</v>
      </c>
      <c r="M7141" s="251" t="s">
        <v>9958</v>
      </c>
      <c r="N7141" s="251" t="s">
        <v>16086</v>
      </c>
      <c r="O7141" s="251">
        <v>9</v>
      </c>
      <c r="Q7141" s="251" t="s">
        <v>17865</v>
      </c>
      <c r="R7141" s="251" t="s">
        <v>9960</v>
      </c>
      <c r="S7141" s="252" t="s">
        <v>428</v>
      </c>
      <c r="T7141" s="251" t="str">
        <f t="shared" si="446"/>
        <v>I0306303811100K580</v>
      </c>
      <c r="W7141" s="251" t="str">
        <f t="shared" si="447"/>
        <v>I030630381110-0K580</v>
      </c>
    </row>
    <row r="7142" spans="1:23" x14ac:dyDescent="0.3">
      <c r="A7142" s="256" t="str">
        <f t="shared" si="445"/>
        <v>I0306303-811300K520-00002</v>
      </c>
      <c r="B7142" s="251" t="s">
        <v>17866</v>
      </c>
      <c r="C7142" s="251" t="s">
        <v>9954</v>
      </c>
      <c r="D7142" s="251" t="s">
        <v>17863</v>
      </c>
      <c r="E7142" s="251" t="s">
        <v>17219</v>
      </c>
      <c r="F7142" s="251" t="s">
        <v>9966</v>
      </c>
      <c r="G7142" s="251" t="s">
        <v>277</v>
      </c>
      <c r="H7142" s="251" t="s">
        <v>5101</v>
      </c>
      <c r="I7142" s="257" t="str">
        <f t="shared" si="444"/>
        <v>-00002</v>
      </c>
      <c r="J7142" s="251">
        <v>2</v>
      </c>
      <c r="K7142" s="251">
        <v>2</v>
      </c>
      <c r="M7142" s="251" t="s">
        <v>9958</v>
      </c>
      <c r="N7142" s="251" t="s">
        <v>16086</v>
      </c>
      <c r="O7142" s="251">
        <v>2</v>
      </c>
      <c r="Q7142" s="251" t="s">
        <v>17866</v>
      </c>
      <c r="R7142" s="251" t="s">
        <v>9960</v>
      </c>
      <c r="S7142" s="252" t="s">
        <v>276</v>
      </c>
      <c r="T7142" s="251" t="str">
        <f t="shared" si="446"/>
        <v>I0306303811300K520</v>
      </c>
      <c r="W7142" s="251" t="str">
        <f t="shared" si="447"/>
        <v>I030630381130-0K520</v>
      </c>
    </row>
    <row r="7143" spans="1:23" x14ac:dyDescent="0.3">
      <c r="A7143" s="256" t="str">
        <f t="shared" si="445"/>
        <v>I0306303-811300K580-00009</v>
      </c>
      <c r="B7143" s="251" t="s">
        <v>17867</v>
      </c>
      <c r="C7143" s="251" t="s">
        <v>9954</v>
      </c>
      <c r="D7143" s="251" t="s">
        <v>17863</v>
      </c>
      <c r="E7143" s="251" t="s">
        <v>17219</v>
      </c>
      <c r="F7143" s="251" t="s">
        <v>9968</v>
      </c>
      <c r="G7143" s="251" t="s">
        <v>434</v>
      </c>
      <c r="H7143" s="251" t="s">
        <v>5101</v>
      </c>
      <c r="I7143" s="257" t="str">
        <f t="shared" si="444"/>
        <v>-00009</v>
      </c>
      <c r="J7143" s="251">
        <v>9</v>
      </c>
      <c r="K7143" s="251">
        <v>9</v>
      </c>
      <c r="M7143" s="251" t="s">
        <v>9958</v>
      </c>
      <c r="N7143" s="251" t="s">
        <v>16086</v>
      </c>
      <c r="O7143" s="251">
        <v>9</v>
      </c>
      <c r="Q7143" s="251" t="s">
        <v>17867</v>
      </c>
      <c r="R7143" s="251" t="s">
        <v>9960</v>
      </c>
      <c r="S7143" s="252" t="s">
        <v>433</v>
      </c>
      <c r="T7143" s="251" t="str">
        <f t="shared" si="446"/>
        <v>I0306303811300K580</v>
      </c>
      <c r="W7143" s="251" t="str">
        <f t="shared" si="447"/>
        <v>I030630381130-0K580</v>
      </c>
    </row>
    <row r="7144" spans="1:23" x14ac:dyDescent="0.3">
      <c r="A7144" s="256" t="str">
        <f t="shared" si="445"/>
        <v>I0306303-811500K520-00003</v>
      </c>
      <c r="B7144" s="251" t="s">
        <v>17868</v>
      </c>
      <c r="C7144" s="251" t="s">
        <v>9954</v>
      </c>
      <c r="D7144" s="251" t="s">
        <v>17863</v>
      </c>
      <c r="E7144" s="251" t="s">
        <v>17219</v>
      </c>
      <c r="F7144" s="251" t="s">
        <v>9970</v>
      </c>
      <c r="G7144" s="251" t="s">
        <v>280</v>
      </c>
      <c r="H7144" s="251" t="s">
        <v>3429</v>
      </c>
      <c r="I7144" s="257" t="str">
        <f t="shared" si="444"/>
        <v>-00003</v>
      </c>
      <c r="J7144" s="251">
        <v>3</v>
      </c>
      <c r="K7144" s="251">
        <v>3</v>
      </c>
      <c r="M7144" s="251" t="s">
        <v>9958</v>
      </c>
      <c r="N7144" s="251" t="s">
        <v>16086</v>
      </c>
      <c r="O7144" s="251">
        <v>3</v>
      </c>
      <c r="Q7144" s="251" t="s">
        <v>17868</v>
      </c>
      <c r="R7144" s="251" t="s">
        <v>9960</v>
      </c>
      <c r="S7144" s="252" t="s">
        <v>12</v>
      </c>
      <c r="T7144" s="251" t="str">
        <f t="shared" si="446"/>
        <v>I0306303811500K520</v>
      </c>
      <c r="W7144" s="251" t="str">
        <f t="shared" si="447"/>
        <v>I030630381150-0K520</v>
      </c>
    </row>
    <row r="7145" spans="1:23" x14ac:dyDescent="0.3">
      <c r="A7145" s="256" t="str">
        <f t="shared" si="445"/>
        <v>I0306303-811700K520-00002</v>
      </c>
      <c r="B7145" s="251" t="s">
        <v>17869</v>
      </c>
      <c r="C7145" s="251" t="s">
        <v>9954</v>
      </c>
      <c r="D7145" s="251" t="s">
        <v>17863</v>
      </c>
      <c r="E7145" s="251" t="s">
        <v>17219</v>
      </c>
      <c r="F7145" s="251" t="s">
        <v>9972</v>
      </c>
      <c r="G7145" s="251" t="s">
        <v>285</v>
      </c>
      <c r="H7145" s="251" t="s">
        <v>5102</v>
      </c>
      <c r="I7145" s="257" t="str">
        <f t="shared" si="444"/>
        <v>-00002</v>
      </c>
      <c r="J7145" s="251">
        <v>2</v>
      </c>
      <c r="K7145" s="251">
        <v>2</v>
      </c>
      <c r="M7145" s="251" t="s">
        <v>9958</v>
      </c>
      <c r="N7145" s="251" t="s">
        <v>16086</v>
      </c>
      <c r="O7145" s="251">
        <v>2</v>
      </c>
      <c r="Q7145" s="251" t="s">
        <v>17869</v>
      </c>
      <c r="R7145" s="251" t="s">
        <v>9960</v>
      </c>
      <c r="S7145" s="252" t="s">
        <v>284</v>
      </c>
      <c r="T7145" s="251" t="str">
        <f t="shared" si="446"/>
        <v>I0306303811700K520</v>
      </c>
      <c r="W7145" s="251" t="str">
        <f t="shared" si="447"/>
        <v>I030630381170-0K520</v>
      </c>
    </row>
    <row r="7146" spans="1:23" x14ac:dyDescent="0.3">
      <c r="A7146" s="256" t="str">
        <f t="shared" si="445"/>
        <v>I0306303-815500K240-00004</v>
      </c>
      <c r="B7146" s="251" t="s">
        <v>17870</v>
      </c>
      <c r="C7146" s="251" t="s">
        <v>9954</v>
      </c>
      <c r="D7146" s="251" t="s">
        <v>17863</v>
      </c>
      <c r="E7146" s="251" t="s">
        <v>17219</v>
      </c>
      <c r="F7146" s="251" t="s">
        <v>9974</v>
      </c>
      <c r="G7146" s="251" t="s">
        <v>727</v>
      </c>
      <c r="H7146" s="251" t="s">
        <v>5202</v>
      </c>
      <c r="I7146" s="257" t="str">
        <f t="shared" si="444"/>
        <v>-00004</v>
      </c>
      <c r="J7146" s="251">
        <v>4</v>
      </c>
      <c r="K7146" s="251">
        <v>4</v>
      </c>
      <c r="M7146" s="251" t="s">
        <v>9958</v>
      </c>
      <c r="N7146" s="251" t="s">
        <v>16086</v>
      </c>
      <c r="O7146" s="251">
        <v>4</v>
      </c>
      <c r="Q7146" s="251" t="s">
        <v>17870</v>
      </c>
      <c r="R7146" s="251" t="s">
        <v>9960</v>
      </c>
      <c r="S7146" s="252" t="s">
        <v>726</v>
      </c>
      <c r="T7146" s="251" t="str">
        <f t="shared" si="446"/>
        <v>I0306303815500K240</v>
      </c>
      <c r="W7146" s="251" t="str">
        <f t="shared" si="447"/>
        <v>I030630381550-0K240</v>
      </c>
    </row>
    <row r="7147" spans="1:23" x14ac:dyDescent="0.3">
      <c r="A7147" s="256" t="str">
        <f t="shared" si="445"/>
        <v>I0306303-815550K210-00001</v>
      </c>
      <c r="B7147" s="251" t="s">
        <v>17871</v>
      </c>
      <c r="C7147" s="251" t="s">
        <v>9954</v>
      </c>
      <c r="D7147" s="251" t="s">
        <v>17863</v>
      </c>
      <c r="E7147" s="251" t="s">
        <v>17219</v>
      </c>
      <c r="F7147" s="251" t="s">
        <v>9976</v>
      </c>
      <c r="G7147" s="251" t="s">
        <v>663</v>
      </c>
      <c r="H7147" s="251" t="s">
        <v>3440</v>
      </c>
      <c r="I7147" s="257" t="str">
        <f t="shared" si="444"/>
        <v>-00001</v>
      </c>
      <c r="J7147" s="251">
        <v>1</v>
      </c>
      <c r="K7147" s="251">
        <v>1</v>
      </c>
      <c r="M7147" s="251" t="s">
        <v>10007</v>
      </c>
      <c r="N7147" s="251" t="s">
        <v>16086</v>
      </c>
      <c r="O7147" s="251">
        <v>1</v>
      </c>
      <c r="Q7147" s="251" t="s">
        <v>17871</v>
      </c>
      <c r="R7147" s="251" t="s">
        <v>9960</v>
      </c>
      <c r="S7147" s="252" t="s">
        <v>662</v>
      </c>
      <c r="T7147" s="251" t="str">
        <f t="shared" si="446"/>
        <v>I0306303815550K210</v>
      </c>
      <c r="W7147" s="251" t="str">
        <f t="shared" si="447"/>
        <v>I030630381555-0K210</v>
      </c>
    </row>
    <row r="7148" spans="1:23" x14ac:dyDescent="0.3">
      <c r="A7148" s="256" t="str">
        <f t="shared" si="445"/>
        <v>I0306303-815600K240-00002</v>
      </c>
      <c r="B7148" s="251" t="s">
        <v>17872</v>
      </c>
      <c r="C7148" s="251" t="s">
        <v>9954</v>
      </c>
      <c r="D7148" s="251" t="s">
        <v>17863</v>
      </c>
      <c r="E7148" s="251" t="s">
        <v>17219</v>
      </c>
      <c r="F7148" s="251" t="s">
        <v>9978</v>
      </c>
      <c r="G7148" s="251" t="s">
        <v>744</v>
      </c>
      <c r="H7148" s="251" t="s">
        <v>5204</v>
      </c>
      <c r="I7148" s="257" t="str">
        <f t="shared" si="444"/>
        <v>-00002</v>
      </c>
      <c r="J7148" s="251">
        <v>2</v>
      </c>
      <c r="K7148" s="251">
        <v>2</v>
      </c>
      <c r="M7148" s="251" t="s">
        <v>9958</v>
      </c>
      <c r="N7148" s="251" t="s">
        <v>16086</v>
      </c>
      <c r="O7148" s="251">
        <v>2</v>
      </c>
      <c r="Q7148" s="251" t="s">
        <v>17872</v>
      </c>
      <c r="R7148" s="251" t="s">
        <v>9960</v>
      </c>
      <c r="S7148" s="252" t="s">
        <v>743</v>
      </c>
      <c r="T7148" s="251" t="str">
        <f t="shared" si="446"/>
        <v>I0306303815600K240</v>
      </c>
      <c r="W7148" s="251" t="str">
        <f t="shared" si="447"/>
        <v>I030630381560-0K240</v>
      </c>
    </row>
    <row r="7149" spans="1:23" x14ac:dyDescent="0.3">
      <c r="A7149" s="256" t="str">
        <f t="shared" si="445"/>
        <v>I0306303-815610K240-00010</v>
      </c>
      <c r="B7149" s="251" t="s">
        <v>17873</v>
      </c>
      <c r="C7149" s="251" t="s">
        <v>9954</v>
      </c>
      <c r="D7149" s="251" t="s">
        <v>17863</v>
      </c>
      <c r="E7149" s="251" t="s">
        <v>17219</v>
      </c>
      <c r="F7149" s="251" t="s">
        <v>9980</v>
      </c>
      <c r="G7149" s="251" t="s">
        <v>753</v>
      </c>
      <c r="H7149" s="251" t="s">
        <v>3443</v>
      </c>
      <c r="I7149" s="257" t="str">
        <f t="shared" si="444"/>
        <v>-00010</v>
      </c>
      <c r="J7149" s="251">
        <v>10</v>
      </c>
      <c r="K7149" s="251">
        <v>10</v>
      </c>
      <c r="M7149" s="251" t="s">
        <v>9958</v>
      </c>
      <c r="N7149" s="251" t="s">
        <v>16086</v>
      </c>
      <c r="O7149" s="251">
        <v>10</v>
      </c>
      <c r="Q7149" s="251" t="s">
        <v>17873</v>
      </c>
      <c r="R7149" s="251" t="s">
        <v>9960</v>
      </c>
      <c r="S7149" s="252" t="s">
        <v>10</v>
      </c>
      <c r="T7149" s="251" t="str">
        <f t="shared" si="446"/>
        <v>I0306303815610K240</v>
      </c>
      <c r="W7149" s="251" t="str">
        <f t="shared" si="447"/>
        <v>I030630381561-0K240</v>
      </c>
    </row>
    <row r="7150" spans="1:23" x14ac:dyDescent="0.3">
      <c r="A7150" s="256" t="str">
        <f t="shared" si="445"/>
        <v>I0306303-815800K050-00003</v>
      </c>
      <c r="B7150" s="251" t="s">
        <v>17874</v>
      </c>
      <c r="C7150" s="251" t="s">
        <v>9954</v>
      </c>
      <c r="D7150" s="251" t="s">
        <v>17863</v>
      </c>
      <c r="E7150" s="251" t="s">
        <v>17219</v>
      </c>
      <c r="F7150" s="251" t="s">
        <v>9982</v>
      </c>
      <c r="G7150" s="251" t="s">
        <v>756</v>
      </c>
      <c r="H7150" s="251" t="s">
        <v>758</v>
      </c>
      <c r="I7150" s="257" t="str">
        <f t="shared" si="444"/>
        <v>-00003</v>
      </c>
      <c r="J7150" s="251">
        <v>3</v>
      </c>
      <c r="K7150" s="251">
        <v>3</v>
      </c>
      <c r="M7150" s="251" t="s">
        <v>9958</v>
      </c>
      <c r="N7150" s="251" t="s">
        <v>16086</v>
      </c>
      <c r="O7150" s="251">
        <v>3</v>
      </c>
      <c r="Q7150" s="251" t="s">
        <v>17874</v>
      </c>
      <c r="R7150" s="251" t="s">
        <v>9960</v>
      </c>
      <c r="S7150" s="252" t="s">
        <v>6</v>
      </c>
      <c r="T7150" s="251" t="str">
        <f t="shared" si="446"/>
        <v>I0306303815800K050</v>
      </c>
      <c r="W7150" s="251" t="str">
        <f t="shared" si="447"/>
        <v>I030630381580-0K050</v>
      </c>
    </row>
    <row r="7151" spans="1:23" x14ac:dyDescent="0.3">
      <c r="A7151" s="256" t="str">
        <f t="shared" si="445"/>
        <v>I0306303-815810K050-00001</v>
      </c>
      <c r="B7151" s="251" t="s">
        <v>17875</v>
      </c>
      <c r="C7151" s="251" t="s">
        <v>9954</v>
      </c>
      <c r="D7151" s="251" t="s">
        <v>17863</v>
      </c>
      <c r="E7151" s="251" t="s">
        <v>17219</v>
      </c>
      <c r="F7151" s="251" t="s">
        <v>9984</v>
      </c>
      <c r="G7151" s="251" t="s">
        <v>763</v>
      </c>
      <c r="H7151" s="251" t="s">
        <v>5218</v>
      </c>
      <c r="I7151" s="257" t="str">
        <f t="shared" si="444"/>
        <v>-00001</v>
      </c>
      <c r="J7151" s="251">
        <v>1</v>
      </c>
      <c r="K7151" s="251">
        <v>1</v>
      </c>
      <c r="M7151" s="251" t="s">
        <v>9958</v>
      </c>
      <c r="N7151" s="251" t="s">
        <v>16086</v>
      </c>
      <c r="O7151" s="251">
        <v>1</v>
      </c>
      <c r="Q7151" s="251" t="s">
        <v>17875</v>
      </c>
      <c r="R7151" s="251" t="s">
        <v>9960</v>
      </c>
      <c r="S7151" s="252" t="s">
        <v>762</v>
      </c>
      <c r="T7151" s="251" t="str">
        <f t="shared" si="446"/>
        <v>I0306303815810K050</v>
      </c>
      <c r="W7151" s="251" t="str">
        <f t="shared" si="447"/>
        <v>I030630381581-0K050</v>
      </c>
    </row>
    <row r="7152" spans="1:23" x14ac:dyDescent="0.3">
      <c r="A7152" s="256" t="str">
        <f t="shared" si="445"/>
        <v>I0306303-815900K050-00001</v>
      </c>
      <c r="B7152" s="251" t="s">
        <v>17876</v>
      </c>
      <c r="C7152" s="251" t="s">
        <v>9954</v>
      </c>
      <c r="D7152" s="251" t="s">
        <v>17863</v>
      </c>
      <c r="E7152" s="251" t="s">
        <v>17219</v>
      </c>
      <c r="F7152" s="251" t="s">
        <v>9986</v>
      </c>
      <c r="G7152" s="251" t="s">
        <v>767</v>
      </c>
      <c r="H7152" s="251" t="s">
        <v>770</v>
      </c>
      <c r="I7152" s="257" t="str">
        <f t="shared" si="444"/>
        <v>-00001</v>
      </c>
      <c r="J7152" s="251">
        <v>1</v>
      </c>
      <c r="K7152" s="251">
        <v>1</v>
      </c>
      <c r="M7152" s="251" t="s">
        <v>9958</v>
      </c>
      <c r="N7152" s="251" t="s">
        <v>16086</v>
      </c>
      <c r="O7152" s="251">
        <v>1</v>
      </c>
      <c r="Q7152" s="251" t="s">
        <v>17876</v>
      </c>
      <c r="R7152" s="251" t="s">
        <v>9960</v>
      </c>
      <c r="S7152" s="252" t="s">
        <v>766</v>
      </c>
      <c r="T7152" s="251" t="str">
        <f t="shared" si="446"/>
        <v>I0306303815900K050</v>
      </c>
      <c r="W7152" s="251" t="str">
        <f t="shared" si="447"/>
        <v>I030630381590-0K050</v>
      </c>
    </row>
    <row r="7153" spans="1:23" x14ac:dyDescent="0.3">
      <c r="A7153" s="256" t="str">
        <f t="shared" si="445"/>
        <v>I0306303-815910K050-00003</v>
      </c>
      <c r="B7153" s="251" t="s">
        <v>17877</v>
      </c>
      <c r="C7153" s="251" t="s">
        <v>9954</v>
      </c>
      <c r="D7153" s="251" t="s">
        <v>17863</v>
      </c>
      <c r="E7153" s="251" t="s">
        <v>17219</v>
      </c>
      <c r="F7153" s="251" t="s">
        <v>9988</v>
      </c>
      <c r="G7153" s="251" t="s">
        <v>777</v>
      </c>
      <c r="H7153" s="251" t="s">
        <v>5219</v>
      </c>
      <c r="I7153" s="257" t="str">
        <f t="shared" si="444"/>
        <v>-00003</v>
      </c>
      <c r="J7153" s="251">
        <v>3</v>
      </c>
      <c r="K7153" s="251">
        <v>3</v>
      </c>
      <c r="M7153" s="251" t="s">
        <v>9958</v>
      </c>
      <c r="N7153" s="251" t="s">
        <v>16086</v>
      </c>
      <c r="O7153" s="251">
        <v>3</v>
      </c>
      <c r="Q7153" s="251" t="s">
        <v>17877</v>
      </c>
      <c r="R7153" s="251" t="s">
        <v>9960</v>
      </c>
      <c r="S7153" s="252" t="s">
        <v>776</v>
      </c>
      <c r="T7153" s="251" t="str">
        <f t="shared" si="446"/>
        <v>I0306303815910K050</v>
      </c>
      <c r="W7153" s="251" t="str">
        <f t="shared" si="447"/>
        <v>I030630381591-0K050</v>
      </c>
    </row>
    <row r="7154" spans="1:23" x14ac:dyDescent="0.3">
      <c r="A7154" s="256" t="str">
        <f t="shared" si="445"/>
        <v>I0306303-9006981090-00003</v>
      </c>
      <c r="B7154" s="251" t="s">
        <v>17878</v>
      </c>
      <c r="C7154" s="251" t="s">
        <v>9954</v>
      </c>
      <c r="D7154" s="251" t="s">
        <v>17863</v>
      </c>
      <c r="E7154" s="251" t="s">
        <v>17219</v>
      </c>
      <c r="F7154" s="251" t="s">
        <v>9990</v>
      </c>
      <c r="G7154" s="251" t="s">
        <v>957</v>
      </c>
      <c r="H7154" s="251" t="s">
        <v>12158</v>
      </c>
      <c r="I7154" s="257" t="str">
        <f t="shared" si="444"/>
        <v>-00003</v>
      </c>
      <c r="J7154" s="251">
        <v>3</v>
      </c>
      <c r="K7154" s="251">
        <v>3</v>
      </c>
      <c r="M7154" s="251" t="s">
        <v>10007</v>
      </c>
      <c r="N7154" s="251" t="s">
        <v>16086</v>
      </c>
      <c r="O7154" s="251">
        <v>3</v>
      </c>
      <c r="Q7154" s="251" t="s">
        <v>17878</v>
      </c>
      <c r="R7154" s="251" t="s">
        <v>9960</v>
      </c>
      <c r="S7154" s="252">
        <v>9006981090</v>
      </c>
      <c r="T7154" s="251" t="str">
        <f t="shared" si="446"/>
        <v>I03063039006981090</v>
      </c>
      <c r="W7154" s="251" t="str">
        <f t="shared" si="447"/>
        <v>I030630390069-81090</v>
      </c>
    </row>
    <row r="7155" spans="1:23" x14ac:dyDescent="0.3">
      <c r="A7155" s="256" t="str">
        <f t="shared" si="445"/>
        <v>I0306303-9008081116-00003</v>
      </c>
      <c r="B7155" s="251" t="s">
        <v>17879</v>
      </c>
      <c r="C7155" s="251" t="s">
        <v>9954</v>
      </c>
      <c r="D7155" s="251" t="s">
        <v>17863</v>
      </c>
      <c r="E7155" s="251" t="s">
        <v>17219</v>
      </c>
      <c r="F7155" s="251" t="s">
        <v>9992</v>
      </c>
      <c r="G7155" s="251" t="s">
        <v>934</v>
      </c>
      <c r="H7155" s="251" t="s">
        <v>3393</v>
      </c>
      <c r="I7155" s="257" t="str">
        <f t="shared" si="444"/>
        <v>-00003</v>
      </c>
      <c r="J7155" s="251">
        <v>3</v>
      </c>
      <c r="K7155" s="251">
        <v>3</v>
      </c>
      <c r="M7155" s="251" t="s">
        <v>10007</v>
      </c>
      <c r="N7155" s="251" t="s">
        <v>16086</v>
      </c>
      <c r="O7155" s="251">
        <v>3</v>
      </c>
      <c r="Q7155" s="251" t="s">
        <v>17879</v>
      </c>
      <c r="R7155" s="251" t="s">
        <v>9960</v>
      </c>
      <c r="S7155" s="252">
        <v>9008081116</v>
      </c>
      <c r="T7155" s="251" t="str">
        <f t="shared" si="446"/>
        <v>I03063039008081116</v>
      </c>
      <c r="W7155" s="251" t="str">
        <f t="shared" si="447"/>
        <v>I030630390080-81116</v>
      </c>
    </row>
    <row r="7156" spans="1:23" x14ac:dyDescent="0.3">
      <c r="A7156" s="256" t="str">
        <f t="shared" si="445"/>
        <v>I0306303-9098113087-00002</v>
      </c>
      <c r="B7156" s="251" t="s">
        <v>17880</v>
      </c>
      <c r="C7156" s="251" t="s">
        <v>9954</v>
      </c>
      <c r="D7156" s="251" t="s">
        <v>17863</v>
      </c>
      <c r="E7156" s="251" t="s">
        <v>17219</v>
      </c>
      <c r="F7156" s="251" t="s">
        <v>9995</v>
      </c>
      <c r="G7156" s="251" t="s">
        <v>939</v>
      </c>
      <c r="H7156" s="251" t="s">
        <v>3393</v>
      </c>
      <c r="I7156" s="257" t="str">
        <f t="shared" si="444"/>
        <v>-00002</v>
      </c>
      <c r="J7156" s="251">
        <v>2</v>
      </c>
      <c r="K7156" s="251">
        <v>2</v>
      </c>
      <c r="M7156" s="251" t="s">
        <v>10003</v>
      </c>
      <c r="N7156" s="251" t="s">
        <v>16086</v>
      </c>
      <c r="O7156" s="251">
        <v>2</v>
      </c>
      <c r="Q7156" s="251" t="s">
        <v>17880</v>
      </c>
      <c r="R7156" s="251" t="s">
        <v>9960</v>
      </c>
      <c r="S7156" s="252">
        <v>9098113087</v>
      </c>
      <c r="T7156" s="251" t="str">
        <f t="shared" si="446"/>
        <v>I03063039098113087</v>
      </c>
      <c r="W7156" s="251" t="str">
        <f t="shared" si="447"/>
        <v>I030630390981-13087</v>
      </c>
    </row>
    <row r="7157" spans="1:23" x14ac:dyDescent="0.3">
      <c r="A7157" s="256" t="str">
        <f t="shared" si="445"/>
        <v>I0306303-9098122003-00012</v>
      </c>
      <c r="B7157" s="251" t="s">
        <v>17881</v>
      </c>
      <c r="C7157" s="251" t="s">
        <v>9954</v>
      </c>
      <c r="D7157" s="251" t="s">
        <v>17863</v>
      </c>
      <c r="E7157" s="251" t="s">
        <v>17219</v>
      </c>
      <c r="F7157" s="251" t="s">
        <v>9997</v>
      </c>
      <c r="G7157" s="251" t="s">
        <v>926</v>
      </c>
      <c r="H7157" s="251" t="s">
        <v>1564</v>
      </c>
      <c r="I7157" s="257" t="str">
        <f t="shared" si="444"/>
        <v>-00012</v>
      </c>
      <c r="J7157" s="251">
        <v>12</v>
      </c>
      <c r="K7157" s="251">
        <v>12</v>
      </c>
      <c r="M7157" s="251" t="s">
        <v>10003</v>
      </c>
      <c r="N7157" s="251" t="s">
        <v>16086</v>
      </c>
      <c r="O7157" s="251">
        <v>12</v>
      </c>
      <c r="Q7157" s="251" t="s">
        <v>17881</v>
      </c>
      <c r="R7157" s="251" t="s">
        <v>9960</v>
      </c>
      <c r="S7157" s="252">
        <v>9098122003</v>
      </c>
      <c r="T7157" s="251" t="str">
        <f t="shared" si="446"/>
        <v>I03063039098122003</v>
      </c>
      <c r="W7157" s="251" t="str">
        <f t="shared" si="447"/>
        <v>I030630390981-22003</v>
      </c>
    </row>
    <row r="7158" spans="1:23" x14ac:dyDescent="0.3">
      <c r="A7158" s="256" t="str">
        <f t="shared" si="445"/>
        <v>I0306303-9913212050-00275</v>
      </c>
      <c r="B7158" s="251" t="s">
        <v>17882</v>
      </c>
      <c r="C7158" s="251" t="s">
        <v>9954</v>
      </c>
      <c r="D7158" s="251" t="s">
        <v>17863</v>
      </c>
      <c r="E7158" s="251" t="s">
        <v>17219</v>
      </c>
      <c r="F7158" s="251" t="s">
        <v>10000</v>
      </c>
      <c r="G7158" s="251" t="s">
        <v>946</v>
      </c>
      <c r="H7158" s="251" t="s">
        <v>10010</v>
      </c>
      <c r="I7158" s="257" t="str">
        <f t="shared" si="444"/>
        <v>-00275</v>
      </c>
      <c r="J7158" s="251">
        <v>275</v>
      </c>
      <c r="K7158" s="251">
        <v>275</v>
      </c>
      <c r="M7158" s="251" t="s">
        <v>10007</v>
      </c>
      <c r="N7158" s="251" t="s">
        <v>16086</v>
      </c>
      <c r="O7158" s="251">
        <v>275</v>
      </c>
      <c r="Q7158" s="251" t="s">
        <v>17882</v>
      </c>
      <c r="R7158" s="251" t="s">
        <v>9960</v>
      </c>
      <c r="S7158" s="252">
        <v>9913212050</v>
      </c>
      <c r="T7158" s="251" t="str">
        <f t="shared" si="446"/>
        <v>I03063039913212050</v>
      </c>
      <c r="W7158" s="251" t="str">
        <f t="shared" si="447"/>
        <v>I030630399132-12050</v>
      </c>
    </row>
    <row r="7159" spans="1:23" x14ac:dyDescent="0.3">
      <c r="A7159" s="256" t="str">
        <f t="shared" si="445"/>
        <v>I0306303-9913221210-00054</v>
      </c>
      <c r="B7159" s="251" t="s">
        <v>17883</v>
      </c>
      <c r="C7159" s="251" t="s">
        <v>9954</v>
      </c>
      <c r="D7159" s="251" t="s">
        <v>17863</v>
      </c>
      <c r="E7159" s="251" t="s">
        <v>17219</v>
      </c>
      <c r="F7159" s="251" t="s">
        <v>10002</v>
      </c>
      <c r="G7159" s="251" t="s">
        <v>916</v>
      </c>
      <c r="H7159" s="251" t="s">
        <v>10013</v>
      </c>
      <c r="I7159" s="257" t="str">
        <f t="shared" si="444"/>
        <v>-00054</v>
      </c>
      <c r="J7159" s="251">
        <v>54</v>
      </c>
      <c r="K7159" s="251">
        <v>54</v>
      </c>
      <c r="M7159" s="251" t="s">
        <v>10007</v>
      </c>
      <c r="N7159" s="251" t="s">
        <v>16086</v>
      </c>
      <c r="O7159" s="251">
        <v>54</v>
      </c>
      <c r="Q7159" s="251" t="s">
        <v>17883</v>
      </c>
      <c r="R7159" s="251" t="s">
        <v>9960</v>
      </c>
      <c r="S7159" s="252">
        <v>9913221210</v>
      </c>
      <c r="T7159" s="251" t="str">
        <f t="shared" si="446"/>
        <v>I03063039913221210</v>
      </c>
      <c r="W7159" s="251" t="str">
        <f t="shared" si="447"/>
        <v>I030630399132-21210</v>
      </c>
    </row>
    <row r="7160" spans="1:23" x14ac:dyDescent="0.3">
      <c r="A7160" s="256" t="str">
        <f t="shared" si="445"/>
        <v>I0306304-811300K530-00001</v>
      </c>
      <c r="B7160" s="251" t="s">
        <v>17884</v>
      </c>
      <c r="C7160" s="251" t="s">
        <v>9954</v>
      </c>
      <c r="D7160" s="251" t="s">
        <v>17885</v>
      </c>
      <c r="E7160" s="251" t="s">
        <v>17219</v>
      </c>
      <c r="F7160" s="251" t="s">
        <v>9957</v>
      </c>
      <c r="G7160" s="251" t="s">
        <v>294</v>
      </c>
      <c r="H7160" s="251" t="s">
        <v>5101</v>
      </c>
      <c r="I7160" s="257" t="str">
        <f t="shared" si="444"/>
        <v>-00001</v>
      </c>
      <c r="J7160" s="251">
        <v>1</v>
      </c>
      <c r="K7160" s="251">
        <v>1</v>
      </c>
      <c r="M7160" s="251" t="s">
        <v>9958</v>
      </c>
      <c r="N7160" s="251" t="s">
        <v>16536</v>
      </c>
      <c r="O7160" s="251">
        <v>1</v>
      </c>
      <c r="Q7160" s="251" t="s">
        <v>17884</v>
      </c>
      <c r="R7160" s="251" t="s">
        <v>10028</v>
      </c>
      <c r="S7160" s="252" t="s">
        <v>293</v>
      </c>
      <c r="T7160" s="251" t="str">
        <f t="shared" si="446"/>
        <v>I0306304811300K530</v>
      </c>
      <c r="W7160" s="251" t="str">
        <f t="shared" si="447"/>
        <v>I030630481130-0K530</v>
      </c>
    </row>
    <row r="7161" spans="1:23" x14ac:dyDescent="0.3">
      <c r="A7161" s="256" t="str">
        <f t="shared" si="445"/>
        <v>I0306304-815500D400-00002</v>
      </c>
      <c r="B7161" s="251" t="s">
        <v>17886</v>
      </c>
      <c r="C7161" s="251" t="s">
        <v>9954</v>
      </c>
      <c r="D7161" s="251" t="s">
        <v>17885</v>
      </c>
      <c r="E7161" s="251" t="s">
        <v>17219</v>
      </c>
      <c r="F7161" s="251" t="s">
        <v>9962</v>
      </c>
      <c r="G7161" s="251" t="s">
        <v>682</v>
      </c>
      <c r="H7161" s="251" t="s">
        <v>5202</v>
      </c>
      <c r="I7161" s="257" t="str">
        <f t="shared" si="444"/>
        <v>-00002</v>
      </c>
      <c r="J7161" s="251">
        <v>2</v>
      </c>
      <c r="K7161" s="251">
        <v>2</v>
      </c>
      <c r="M7161" s="251" t="s">
        <v>9958</v>
      </c>
      <c r="N7161" s="251" t="s">
        <v>16536</v>
      </c>
      <c r="O7161" s="251">
        <v>2</v>
      </c>
      <c r="Q7161" s="251" t="s">
        <v>17886</v>
      </c>
      <c r="R7161" s="251" t="s">
        <v>10028</v>
      </c>
      <c r="S7161" s="252" t="s">
        <v>681</v>
      </c>
      <c r="T7161" s="251" t="str">
        <f t="shared" si="446"/>
        <v>I0306304815500D400</v>
      </c>
      <c r="W7161" s="251" t="str">
        <f t="shared" si="447"/>
        <v>I030630481550-0D400</v>
      </c>
    </row>
    <row r="7162" spans="1:23" x14ac:dyDescent="0.3">
      <c r="A7162" s="256" t="str">
        <f t="shared" si="445"/>
        <v>I0306304-815510D570-00001</v>
      </c>
      <c r="B7162" s="251" t="s">
        <v>17887</v>
      </c>
      <c r="C7162" s="251" t="s">
        <v>9954</v>
      </c>
      <c r="D7162" s="251" t="s">
        <v>17885</v>
      </c>
      <c r="E7162" s="251" t="s">
        <v>17219</v>
      </c>
      <c r="F7162" s="251" t="s">
        <v>9964</v>
      </c>
      <c r="G7162" s="251" t="s">
        <v>715</v>
      </c>
      <c r="H7162" s="251" t="s">
        <v>3436</v>
      </c>
      <c r="I7162" s="257" t="str">
        <f t="shared" si="444"/>
        <v>-00001</v>
      </c>
      <c r="J7162" s="251">
        <v>1</v>
      </c>
      <c r="K7162" s="251">
        <v>1</v>
      </c>
      <c r="M7162" s="251" t="s">
        <v>9958</v>
      </c>
      <c r="N7162" s="251" t="s">
        <v>16536</v>
      </c>
      <c r="O7162" s="251">
        <v>1</v>
      </c>
      <c r="Q7162" s="251" t="s">
        <v>17887</v>
      </c>
      <c r="R7162" s="251" t="s">
        <v>10028</v>
      </c>
      <c r="S7162" s="252" t="s">
        <v>714</v>
      </c>
      <c r="T7162" s="251" t="str">
        <f t="shared" si="446"/>
        <v>I0306304815510D570</v>
      </c>
      <c r="W7162" s="251" t="str">
        <f t="shared" si="447"/>
        <v>I030630481551-0D570</v>
      </c>
    </row>
    <row r="7163" spans="1:23" x14ac:dyDescent="0.3">
      <c r="A7163" s="256" t="str">
        <f t="shared" si="445"/>
        <v>I0306304-815600D400-00001</v>
      </c>
      <c r="B7163" s="251" t="s">
        <v>17888</v>
      </c>
      <c r="C7163" s="251" t="s">
        <v>9954</v>
      </c>
      <c r="D7163" s="251" t="s">
        <v>17885</v>
      </c>
      <c r="E7163" s="251" t="s">
        <v>17219</v>
      </c>
      <c r="F7163" s="251" t="s">
        <v>9966</v>
      </c>
      <c r="G7163" s="251" t="s">
        <v>697</v>
      </c>
      <c r="H7163" s="251" t="s">
        <v>5204</v>
      </c>
      <c r="I7163" s="257" t="str">
        <f t="shared" si="444"/>
        <v>-00001</v>
      </c>
      <c r="J7163" s="251">
        <v>1</v>
      </c>
      <c r="K7163" s="251">
        <v>1</v>
      </c>
      <c r="M7163" s="251" t="s">
        <v>9958</v>
      </c>
      <c r="N7163" s="251" t="s">
        <v>16536</v>
      </c>
      <c r="O7163" s="251">
        <v>1</v>
      </c>
      <c r="Q7163" s="251" t="s">
        <v>17888</v>
      </c>
      <c r="R7163" s="251" t="s">
        <v>10028</v>
      </c>
      <c r="S7163" s="252" t="s">
        <v>696</v>
      </c>
      <c r="T7163" s="251" t="str">
        <f t="shared" si="446"/>
        <v>I0306304815600D400</v>
      </c>
      <c r="W7163" s="251" t="str">
        <f t="shared" si="447"/>
        <v>I030630481560-0D400</v>
      </c>
    </row>
    <row r="7164" spans="1:23" x14ac:dyDescent="0.3">
      <c r="A7164" s="256" t="str">
        <f t="shared" si="445"/>
        <v>I0306305-811100K580-00002</v>
      </c>
      <c r="B7164" s="251" t="s">
        <v>17889</v>
      </c>
      <c r="C7164" s="251" t="s">
        <v>9954</v>
      </c>
      <c r="D7164" s="251" t="s">
        <v>17890</v>
      </c>
      <c r="E7164" s="251" t="s">
        <v>17219</v>
      </c>
      <c r="F7164" s="251" t="s">
        <v>9957</v>
      </c>
      <c r="G7164" s="251" t="s">
        <v>429</v>
      </c>
      <c r="H7164" s="251" t="s">
        <v>3422</v>
      </c>
      <c r="I7164" s="257" t="str">
        <f t="shared" si="444"/>
        <v>-00002</v>
      </c>
      <c r="J7164" s="251">
        <v>2</v>
      </c>
      <c r="K7164" s="251">
        <v>2</v>
      </c>
      <c r="M7164" s="251" t="s">
        <v>9958</v>
      </c>
      <c r="N7164" s="251" t="s">
        <v>16086</v>
      </c>
      <c r="O7164" s="251">
        <v>2</v>
      </c>
      <c r="Q7164" s="251" t="s">
        <v>17889</v>
      </c>
      <c r="R7164" s="251" t="s">
        <v>9960</v>
      </c>
      <c r="S7164" s="252" t="s">
        <v>428</v>
      </c>
      <c r="T7164" s="251" t="str">
        <f t="shared" si="446"/>
        <v>I0306305811100K580</v>
      </c>
      <c r="W7164" s="251" t="str">
        <f t="shared" si="447"/>
        <v>I030630581110-0K580</v>
      </c>
    </row>
    <row r="7165" spans="1:23" x14ac:dyDescent="0.3">
      <c r="A7165" s="256" t="str">
        <f t="shared" si="445"/>
        <v>I0306305-811300K520-00002</v>
      </c>
      <c r="B7165" s="251" t="s">
        <v>17891</v>
      </c>
      <c r="C7165" s="251" t="s">
        <v>9954</v>
      </c>
      <c r="D7165" s="251" t="s">
        <v>17890</v>
      </c>
      <c r="E7165" s="251" t="s">
        <v>17219</v>
      </c>
      <c r="F7165" s="251" t="s">
        <v>9962</v>
      </c>
      <c r="G7165" s="251" t="s">
        <v>277</v>
      </c>
      <c r="H7165" s="251" t="s">
        <v>5101</v>
      </c>
      <c r="I7165" s="257" t="str">
        <f t="shared" si="444"/>
        <v>-00002</v>
      </c>
      <c r="J7165" s="251">
        <v>2</v>
      </c>
      <c r="K7165" s="251">
        <v>2</v>
      </c>
      <c r="M7165" s="251" t="s">
        <v>9958</v>
      </c>
      <c r="N7165" s="251" t="s">
        <v>16086</v>
      </c>
      <c r="O7165" s="251">
        <v>2</v>
      </c>
      <c r="Q7165" s="251" t="s">
        <v>17891</v>
      </c>
      <c r="R7165" s="251" t="s">
        <v>9960</v>
      </c>
      <c r="S7165" s="252" t="s">
        <v>276</v>
      </c>
      <c r="T7165" s="251" t="str">
        <f t="shared" si="446"/>
        <v>I0306305811300K520</v>
      </c>
      <c r="W7165" s="251" t="str">
        <f t="shared" si="447"/>
        <v>I030630581130-0K520</v>
      </c>
    </row>
    <row r="7166" spans="1:23" x14ac:dyDescent="0.3">
      <c r="A7166" s="256" t="str">
        <f t="shared" si="445"/>
        <v>I0306305-811300K580-00005</v>
      </c>
      <c r="B7166" s="251" t="s">
        <v>17892</v>
      </c>
      <c r="C7166" s="251" t="s">
        <v>9954</v>
      </c>
      <c r="D7166" s="251" t="s">
        <v>17890</v>
      </c>
      <c r="E7166" s="251" t="s">
        <v>17219</v>
      </c>
      <c r="F7166" s="251" t="s">
        <v>9964</v>
      </c>
      <c r="G7166" s="251" t="s">
        <v>434</v>
      </c>
      <c r="H7166" s="251" t="s">
        <v>5101</v>
      </c>
      <c r="I7166" s="257" t="str">
        <f t="shared" si="444"/>
        <v>-00005</v>
      </c>
      <c r="J7166" s="251">
        <v>5</v>
      </c>
      <c r="K7166" s="251">
        <v>5</v>
      </c>
      <c r="M7166" s="251" t="s">
        <v>9958</v>
      </c>
      <c r="N7166" s="251" t="s">
        <v>16086</v>
      </c>
      <c r="O7166" s="251">
        <v>5</v>
      </c>
      <c r="Q7166" s="251" t="s">
        <v>17892</v>
      </c>
      <c r="R7166" s="251" t="s">
        <v>9960</v>
      </c>
      <c r="S7166" s="252" t="s">
        <v>433</v>
      </c>
      <c r="T7166" s="251" t="str">
        <f t="shared" si="446"/>
        <v>I0306305811300K580</v>
      </c>
      <c r="W7166" s="251" t="str">
        <f t="shared" si="447"/>
        <v>I030630581130-0K580</v>
      </c>
    </row>
    <row r="7167" spans="1:23" x14ac:dyDescent="0.3">
      <c r="A7167" s="256" t="str">
        <f t="shared" si="445"/>
        <v>I0306305-811500K580-00004</v>
      </c>
      <c r="B7167" s="251" t="s">
        <v>17893</v>
      </c>
      <c r="C7167" s="251" t="s">
        <v>9954</v>
      </c>
      <c r="D7167" s="251" t="s">
        <v>17890</v>
      </c>
      <c r="E7167" s="251" t="s">
        <v>17219</v>
      </c>
      <c r="F7167" s="251" t="s">
        <v>9966</v>
      </c>
      <c r="G7167" s="251" t="s">
        <v>437</v>
      </c>
      <c r="H7167" s="251" t="s">
        <v>3429</v>
      </c>
      <c r="I7167" s="257" t="str">
        <f t="shared" si="444"/>
        <v>-00004</v>
      </c>
      <c r="J7167" s="251">
        <v>4</v>
      </c>
      <c r="K7167" s="251">
        <v>4</v>
      </c>
      <c r="M7167" s="251" t="s">
        <v>9958</v>
      </c>
      <c r="N7167" s="251" t="s">
        <v>16086</v>
      </c>
      <c r="O7167" s="251">
        <v>4</v>
      </c>
      <c r="Q7167" s="251" t="s">
        <v>17893</v>
      </c>
      <c r="R7167" s="251" t="s">
        <v>9960</v>
      </c>
      <c r="S7167" s="252" t="s">
        <v>436</v>
      </c>
      <c r="T7167" s="251" t="str">
        <f t="shared" si="446"/>
        <v>I0306305811500K580</v>
      </c>
      <c r="W7167" s="251" t="str">
        <f t="shared" si="447"/>
        <v>I030630581150-0K580</v>
      </c>
    </row>
    <row r="7168" spans="1:23" x14ac:dyDescent="0.3">
      <c r="A7168" s="256" t="str">
        <f t="shared" si="445"/>
        <v>I0306305-811700K520-00001</v>
      </c>
      <c r="B7168" s="251" t="s">
        <v>17894</v>
      </c>
      <c r="C7168" s="251" t="s">
        <v>9954</v>
      </c>
      <c r="D7168" s="251" t="s">
        <v>17890</v>
      </c>
      <c r="E7168" s="251" t="s">
        <v>17219</v>
      </c>
      <c r="F7168" s="251" t="s">
        <v>9968</v>
      </c>
      <c r="G7168" s="251" t="s">
        <v>285</v>
      </c>
      <c r="H7168" s="251" t="s">
        <v>5102</v>
      </c>
      <c r="I7168" s="257" t="str">
        <f t="shared" si="444"/>
        <v>-00001</v>
      </c>
      <c r="J7168" s="251">
        <v>1</v>
      </c>
      <c r="K7168" s="251">
        <v>1</v>
      </c>
      <c r="M7168" s="251" t="s">
        <v>9958</v>
      </c>
      <c r="N7168" s="251" t="s">
        <v>16086</v>
      </c>
      <c r="O7168" s="251">
        <v>1</v>
      </c>
      <c r="Q7168" s="251" t="s">
        <v>17894</v>
      </c>
      <c r="R7168" s="251" t="s">
        <v>9960</v>
      </c>
      <c r="S7168" s="252" t="s">
        <v>284</v>
      </c>
      <c r="T7168" s="251" t="str">
        <f t="shared" si="446"/>
        <v>I0306305811700K520</v>
      </c>
      <c r="W7168" s="251" t="str">
        <f t="shared" si="447"/>
        <v>I030630581170-0K520</v>
      </c>
    </row>
    <row r="7169" spans="1:23" x14ac:dyDescent="0.3">
      <c r="A7169" s="256" t="str">
        <f t="shared" si="445"/>
        <v>I0306305-811700K580-00006</v>
      </c>
      <c r="B7169" s="251" t="s">
        <v>17895</v>
      </c>
      <c r="C7169" s="251" t="s">
        <v>9954</v>
      </c>
      <c r="D7169" s="251" t="s">
        <v>17890</v>
      </c>
      <c r="E7169" s="251" t="s">
        <v>17219</v>
      </c>
      <c r="F7169" s="251" t="s">
        <v>9970</v>
      </c>
      <c r="G7169" s="251" t="s">
        <v>442</v>
      </c>
      <c r="H7169" s="251" t="s">
        <v>5102</v>
      </c>
      <c r="I7169" s="257" t="str">
        <f t="shared" si="444"/>
        <v>-00006</v>
      </c>
      <c r="J7169" s="251">
        <v>6</v>
      </c>
      <c r="K7169" s="251">
        <v>6</v>
      </c>
      <c r="M7169" s="251" t="s">
        <v>9958</v>
      </c>
      <c r="N7169" s="251" t="s">
        <v>16086</v>
      </c>
      <c r="O7169" s="251">
        <v>6</v>
      </c>
      <c r="Q7169" s="251" t="s">
        <v>17895</v>
      </c>
      <c r="R7169" s="251" t="s">
        <v>9960</v>
      </c>
      <c r="S7169" s="252" t="s">
        <v>441</v>
      </c>
      <c r="T7169" s="251" t="str">
        <f t="shared" si="446"/>
        <v>I0306305811700K580</v>
      </c>
      <c r="W7169" s="251" t="str">
        <f t="shared" si="447"/>
        <v>I030630581170-0K580</v>
      </c>
    </row>
    <row r="7170" spans="1:23" x14ac:dyDescent="0.3">
      <c r="A7170" s="256" t="str">
        <f t="shared" si="445"/>
        <v>I0306305-815600K210-00002</v>
      </c>
      <c r="B7170" s="251" t="s">
        <v>17896</v>
      </c>
      <c r="C7170" s="251" t="s">
        <v>9954</v>
      </c>
      <c r="D7170" s="251" t="s">
        <v>17890</v>
      </c>
      <c r="E7170" s="251" t="s">
        <v>17219</v>
      </c>
      <c r="F7170" s="251" t="s">
        <v>9972</v>
      </c>
      <c r="G7170" s="251" t="s">
        <v>670</v>
      </c>
      <c r="H7170" s="251" t="s">
        <v>5204</v>
      </c>
      <c r="I7170" s="257" t="str">
        <f t="shared" si="444"/>
        <v>-00002</v>
      </c>
      <c r="J7170" s="251">
        <v>2</v>
      </c>
      <c r="K7170" s="251">
        <v>2</v>
      </c>
      <c r="M7170" s="251" t="s">
        <v>9958</v>
      </c>
      <c r="N7170" s="251" t="s">
        <v>16086</v>
      </c>
      <c r="O7170" s="251">
        <v>2</v>
      </c>
      <c r="Q7170" s="251" t="s">
        <v>17896</v>
      </c>
      <c r="R7170" s="251" t="s">
        <v>9960</v>
      </c>
      <c r="S7170" s="252" t="s">
        <v>13</v>
      </c>
      <c r="T7170" s="251" t="str">
        <f t="shared" si="446"/>
        <v>I0306305815600K210</v>
      </c>
      <c r="W7170" s="251" t="str">
        <f t="shared" si="447"/>
        <v>I030630581560-0K210</v>
      </c>
    </row>
    <row r="7171" spans="1:23" x14ac:dyDescent="0.3">
      <c r="A7171" s="256" t="str">
        <f t="shared" si="445"/>
        <v>I0404661-811050K130-00005</v>
      </c>
      <c r="B7171" s="251" t="s">
        <v>17897</v>
      </c>
      <c r="C7171" s="251" t="s">
        <v>10031</v>
      </c>
      <c r="D7171" s="251" t="s">
        <v>9499</v>
      </c>
      <c r="E7171" s="251" t="s">
        <v>17219</v>
      </c>
      <c r="F7171" s="251" t="s">
        <v>9957</v>
      </c>
      <c r="G7171" s="251" t="s">
        <v>187</v>
      </c>
      <c r="H7171" s="251" t="s">
        <v>5053</v>
      </c>
      <c r="I7171" s="257" t="str">
        <f t="shared" si="444"/>
        <v>-00005</v>
      </c>
      <c r="J7171" s="251">
        <v>5</v>
      </c>
      <c r="K7171" s="251">
        <v>5</v>
      </c>
      <c r="M7171" s="251" t="s">
        <v>9958</v>
      </c>
      <c r="N7171" s="251" t="s">
        <v>16219</v>
      </c>
      <c r="O7171" s="251">
        <v>5</v>
      </c>
      <c r="Q7171" s="251" t="s">
        <v>17897</v>
      </c>
      <c r="R7171" s="251" t="s">
        <v>10017</v>
      </c>
      <c r="S7171" s="252" t="s">
        <v>186</v>
      </c>
      <c r="T7171" s="251" t="str">
        <f t="shared" si="446"/>
        <v>I0404661811050K130</v>
      </c>
      <c r="W7171" s="251" t="str">
        <f t="shared" si="447"/>
        <v>I040466181105-0K130</v>
      </c>
    </row>
    <row r="7172" spans="1:23" x14ac:dyDescent="0.3">
      <c r="A7172" s="256" t="str">
        <f t="shared" si="445"/>
        <v>I0404661-811060K130-00005</v>
      </c>
      <c r="B7172" s="251" t="s">
        <v>17898</v>
      </c>
      <c r="C7172" s="251" t="s">
        <v>10031</v>
      </c>
      <c r="D7172" s="251" t="s">
        <v>9499</v>
      </c>
      <c r="E7172" s="251" t="s">
        <v>17219</v>
      </c>
      <c r="F7172" s="251" t="s">
        <v>9962</v>
      </c>
      <c r="G7172" s="251" t="s">
        <v>196</v>
      </c>
      <c r="H7172" s="251" t="s">
        <v>5054</v>
      </c>
      <c r="I7172" s="257" t="str">
        <f t="shared" si="444"/>
        <v>-00005</v>
      </c>
      <c r="J7172" s="251">
        <v>5</v>
      </c>
      <c r="K7172" s="251">
        <v>5</v>
      </c>
      <c r="M7172" s="251" t="s">
        <v>9958</v>
      </c>
      <c r="N7172" s="251" t="s">
        <v>16219</v>
      </c>
      <c r="O7172" s="251">
        <v>5</v>
      </c>
      <c r="Q7172" s="251" t="s">
        <v>17898</v>
      </c>
      <c r="R7172" s="251" t="s">
        <v>10017</v>
      </c>
      <c r="S7172" s="252" t="s">
        <v>195</v>
      </c>
      <c r="T7172" s="251" t="str">
        <f t="shared" si="446"/>
        <v>I0404661811060K130</v>
      </c>
      <c r="W7172" s="251" t="str">
        <f t="shared" si="447"/>
        <v>I040466181106-0K130</v>
      </c>
    </row>
    <row r="7173" spans="1:23" x14ac:dyDescent="0.3">
      <c r="A7173" s="256" t="str">
        <f t="shared" si="445"/>
        <v>I0404661-811100KF20-00001</v>
      </c>
      <c r="B7173" s="251" t="s">
        <v>17899</v>
      </c>
      <c r="C7173" s="251" t="s">
        <v>10031</v>
      </c>
      <c r="D7173" s="251" t="s">
        <v>9499</v>
      </c>
      <c r="E7173" s="251" t="s">
        <v>17219</v>
      </c>
      <c r="F7173" s="251" t="s">
        <v>9964</v>
      </c>
      <c r="G7173" s="251" t="s">
        <v>512</v>
      </c>
      <c r="H7173" s="251" t="s">
        <v>3422</v>
      </c>
      <c r="I7173" s="257" t="str">
        <f t="shared" si="444"/>
        <v>-00001</v>
      </c>
      <c r="J7173" s="251">
        <v>1</v>
      </c>
      <c r="K7173" s="251">
        <v>1</v>
      </c>
      <c r="M7173" s="251" t="s">
        <v>9958</v>
      </c>
      <c r="N7173" s="251" t="s">
        <v>16219</v>
      </c>
      <c r="O7173" s="251">
        <v>1</v>
      </c>
      <c r="Q7173" s="251" t="s">
        <v>17899</v>
      </c>
      <c r="R7173" s="251" t="s">
        <v>10017</v>
      </c>
      <c r="S7173" s="252" t="s">
        <v>511</v>
      </c>
      <c r="T7173" s="251" t="str">
        <f t="shared" si="446"/>
        <v>I0404661811100KF20</v>
      </c>
      <c r="W7173" s="251" t="str">
        <f t="shared" si="447"/>
        <v>I040466181110-0KF20</v>
      </c>
    </row>
    <row r="7174" spans="1:23" x14ac:dyDescent="0.3">
      <c r="A7174" s="256" t="str">
        <f t="shared" si="445"/>
        <v>I0404661-811100KG61-00001</v>
      </c>
      <c r="B7174" s="251" t="s">
        <v>17900</v>
      </c>
      <c r="C7174" s="251" t="s">
        <v>10031</v>
      </c>
      <c r="D7174" s="251" t="s">
        <v>9499</v>
      </c>
      <c r="E7174" s="251" t="s">
        <v>17219</v>
      </c>
      <c r="F7174" s="251" t="s">
        <v>9966</v>
      </c>
      <c r="G7174" s="251" t="s">
        <v>575</v>
      </c>
      <c r="H7174" s="251" t="s">
        <v>3422</v>
      </c>
      <c r="I7174" s="257" t="str">
        <f t="shared" ref="I7174:I7237" si="448">+IF(AND(O7174&lt;10),$B$2&amp;O7174,IF(AND(O7174&gt;9,O7174&lt;=99),$B$3&amp;O7174,IF(AND(O7174&gt;99,L96131&lt;1000),$B$4&amp;O7174,IF(AND(O7174&gt;999),$B$5&amp;7))))</f>
        <v>-00001</v>
      </c>
      <c r="J7174" s="251">
        <v>1</v>
      </c>
      <c r="K7174" s="251">
        <v>1</v>
      </c>
      <c r="M7174" s="251" t="s">
        <v>9958</v>
      </c>
      <c r="N7174" s="251" t="s">
        <v>16219</v>
      </c>
      <c r="O7174" s="251">
        <v>1</v>
      </c>
      <c r="Q7174" s="251" t="s">
        <v>17900</v>
      </c>
      <c r="R7174" s="251" t="s">
        <v>10017</v>
      </c>
      <c r="S7174" s="252" t="s">
        <v>574</v>
      </c>
      <c r="T7174" s="251" t="str">
        <f t="shared" si="446"/>
        <v>I0404661811100KG61</v>
      </c>
      <c r="W7174" s="251" t="str">
        <f t="shared" si="447"/>
        <v>I040466181110-0KG61</v>
      </c>
    </row>
    <row r="7175" spans="1:23" x14ac:dyDescent="0.3">
      <c r="A7175" s="256" t="str">
        <f t="shared" si="445"/>
        <v>I0404661-811500KG61-00001</v>
      </c>
      <c r="B7175" s="251" t="s">
        <v>17901</v>
      </c>
      <c r="C7175" s="251" t="s">
        <v>10031</v>
      </c>
      <c r="D7175" s="251" t="s">
        <v>9499</v>
      </c>
      <c r="E7175" s="251" t="s">
        <v>17219</v>
      </c>
      <c r="F7175" s="251" t="s">
        <v>9968</v>
      </c>
      <c r="G7175" s="251" t="s">
        <v>583</v>
      </c>
      <c r="H7175" s="251" t="s">
        <v>3429</v>
      </c>
      <c r="I7175" s="257" t="str">
        <f t="shared" si="448"/>
        <v>-00001</v>
      </c>
      <c r="J7175" s="251">
        <v>1</v>
      </c>
      <c r="K7175" s="251">
        <v>1</v>
      </c>
      <c r="M7175" s="251" t="s">
        <v>9958</v>
      </c>
      <c r="N7175" s="251" t="s">
        <v>16219</v>
      </c>
      <c r="O7175" s="251">
        <v>1</v>
      </c>
      <c r="Q7175" s="251" t="s">
        <v>17901</v>
      </c>
      <c r="R7175" s="251" t="s">
        <v>10017</v>
      </c>
      <c r="S7175" s="252" t="s">
        <v>582</v>
      </c>
      <c r="T7175" s="251" t="str">
        <f t="shared" si="446"/>
        <v>I0404661811500KG61</v>
      </c>
      <c r="W7175" s="251" t="str">
        <f t="shared" si="447"/>
        <v>I040466181150-0KG61</v>
      </c>
    </row>
    <row r="7176" spans="1:23" x14ac:dyDescent="0.3">
      <c r="A7176" s="256" t="str">
        <f t="shared" ref="A7176:A7239" si="449">D7176&amp;$A$6&amp;S7176&amp;I7176</f>
        <v>I0404661-811700KC31-00002</v>
      </c>
      <c r="B7176" s="251" t="s">
        <v>9498</v>
      </c>
      <c r="C7176" s="251" t="s">
        <v>10031</v>
      </c>
      <c r="D7176" s="251" t="s">
        <v>9499</v>
      </c>
      <c r="E7176" s="251" t="s">
        <v>17219</v>
      </c>
      <c r="F7176" s="251" t="s">
        <v>9970</v>
      </c>
      <c r="G7176" s="251" t="s">
        <v>482</v>
      </c>
      <c r="H7176" s="251" t="s">
        <v>5102</v>
      </c>
      <c r="I7176" s="257" t="str">
        <f t="shared" si="448"/>
        <v>-00002</v>
      </c>
      <c r="J7176" s="251">
        <v>2</v>
      </c>
      <c r="K7176" s="251">
        <v>2</v>
      </c>
      <c r="M7176" s="251" t="s">
        <v>9958</v>
      </c>
      <c r="N7176" s="251" t="s">
        <v>16219</v>
      </c>
      <c r="O7176" s="251">
        <v>2</v>
      </c>
      <c r="Q7176" s="251" t="s">
        <v>9498</v>
      </c>
      <c r="R7176" s="251" t="s">
        <v>10017</v>
      </c>
      <c r="S7176" s="252" t="s">
        <v>481</v>
      </c>
      <c r="T7176" s="251" t="str">
        <f t="shared" si="446"/>
        <v>I0404661811700KC31</v>
      </c>
      <c r="W7176" s="251" t="str">
        <f t="shared" si="447"/>
        <v>I040466181170-0KC31</v>
      </c>
    </row>
    <row r="7177" spans="1:23" x14ac:dyDescent="0.3">
      <c r="A7177" s="256" t="str">
        <f t="shared" si="449"/>
        <v>I0404661-811700KG61-00002</v>
      </c>
      <c r="B7177" s="251" t="s">
        <v>17902</v>
      </c>
      <c r="C7177" s="251" t="s">
        <v>10031</v>
      </c>
      <c r="D7177" s="251" t="s">
        <v>9499</v>
      </c>
      <c r="E7177" s="251" t="s">
        <v>17219</v>
      </c>
      <c r="F7177" s="251" t="s">
        <v>9972</v>
      </c>
      <c r="G7177" s="251" t="s">
        <v>586</v>
      </c>
      <c r="H7177" s="251" t="s">
        <v>5102</v>
      </c>
      <c r="I7177" s="257" t="str">
        <f t="shared" si="448"/>
        <v>-00002</v>
      </c>
      <c r="J7177" s="251">
        <v>2</v>
      </c>
      <c r="K7177" s="251">
        <v>2</v>
      </c>
      <c r="M7177" s="251" t="s">
        <v>9958</v>
      </c>
      <c r="N7177" s="251" t="s">
        <v>16219</v>
      </c>
      <c r="O7177" s="251">
        <v>2</v>
      </c>
      <c r="Q7177" s="251" t="s">
        <v>17902</v>
      </c>
      <c r="R7177" s="251" t="s">
        <v>10017</v>
      </c>
      <c r="S7177" s="252" t="s">
        <v>585</v>
      </c>
      <c r="T7177" s="251" t="str">
        <f t="shared" ref="T7177:T7240" si="450">+D7177&amp;S7177</f>
        <v>I0404661811700KG61</v>
      </c>
      <c r="W7177" s="251" t="str">
        <f t="shared" ref="W7177:W7240" si="451">D7177&amp;G7177</f>
        <v>I040466181170-0KG61</v>
      </c>
    </row>
    <row r="7178" spans="1:23" x14ac:dyDescent="0.3">
      <c r="A7178" s="256" t="str">
        <f t="shared" si="449"/>
        <v>I0404661-815500K120-00002</v>
      </c>
      <c r="B7178" s="251" t="s">
        <v>17903</v>
      </c>
      <c r="C7178" s="251" t="s">
        <v>10031</v>
      </c>
      <c r="D7178" s="251" t="s">
        <v>9499</v>
      </c>
      <c r="E7178" s="251" t="s">
        <v>17219</v>
      </c>
      <c r="F7178" s="251" t="s">
        <v>9974</v>
      </c>
      <c r="G7178" s="251" t="s">
        <v>625</v>
      </c>
      <c r="H7178" s="251" t="s">
        <v>5202</v>
      </c>
      <c r="I7178" s="257" t="str">
        <f t="shared" si="448"/>
        <v>-00002</v>
      </c>
      <c r="J7178" s="251">
        <v>2</v>
      </c>
      <c r="K7178" s="251">
        <v>2</v>
      </c>
      <c r="M7178" s="251" t="s">
        <v>9958</v>
      </c>
      <c r="N7178" s="251" t="s">
        <v>16219</v>
      </c>
      <c r="O7178" s="251">
        <v>2</v>
      </c>
      <c r="Q7178" s="251" t="s">
        <v>17903</v>
      </c>
      <c r="R7178" s="251" t="s">
        <v>10017</v>
      </c>
      <c r="S7178" s="252" t="s">
        <v>8</v>
      </c>
      <c r="T7178" s="251" t="str">
        <f t="shared" si="450"/>
        <v>I0404661815500K120</v>
      </c>
      <c r="W7178" s="251" t="str">
        <f t="shared" si="451"/>
        <v>I040466181550-0K120</v>
      </c>
    </row>
    <row r="7179" spans="1:23" x14ac:dyDescent="0.3">
      <c r="A7179" s="256" t="str">
        <f t="shared" si="449"/>
        <v>I0404661-81550BZ850-00001</v>
      </c>
      <c r="B7179" s="251" t="s">
        <v>17904</v>
      </c>
      <c r="C7179" s="251" t="s">
        <v>10031</v>
      </c>
      <c r="D7179" s="251" t="s">
        <v>9499</v>
      </c>
      <c r="E7179" s="251" t="s">
        <v>17219</v>
      </c>
      <c r="F7179" s="251" t="s">
        <v>9976</v>
      </c>
      <c r="G7179" s="251" t="s">
        <v>5298</v>
      </c>
      <c r="H7179" s="251" t="s">
        <v>5202</v>
      </c>
      <c r="I7179" s="257" t="str">
        <f t="shared" si="448"/>
        <v>-00001</v>
      </c>
      <c r="J7179" s="251">
        <v>1</v>
      </c>
      <c r="K7179" s="251">
        <v>1</v>
      </c>
      <c r="M7179" s="251" t="s">
        <v>9958</v>
      </c>
      <c r="N7179" s="251" t="s">
        <v>16219</v>
      </c>
      <c r="O7179" s="251">
        <v>1</v>
      </c>
      <c r="Q7179" s="251" t="s">
        <v>17904</v>
      </c>
      <c r="R7179" s="251" t="s">
        <v>10017</v>
      </c>
      <c r="S7179" s="252" t="s">
        <v>4231</v>
      </c>
      <c r="T7179" s="251" t="str">
        <f t="shared" si="450"/>
        <v>I040466181550BZ850</v>
      </c>
      <c r="W7179" s="251" t="str">
        <f t="shared" si="451"/>
        <v>I040466181550-BZ850</v>
      </c>
    </row>
    <row r="7180" spans="1:23" x14ac:dyDescent="0.3">
      <c r="A7180" s="256" t="str">
        <f t="shared" si="449"/>
        <v>I0404661-815510K080-00002</v>
      </c>
      <c r="B7180" s="251" t="s">
        <v>17905</v>
      </c>
      <c r="C7180" s="251" t="s">
        <v>10031</v>
      </c>
      <c r="D7180" s="251" t="s">
        <v>9499</v>
      </c>
      <c r="E7180" s="251" t="s">
        <v>17219</v>
      </c>
      <c r="F7180" s="251" t="s">
        <v>9978</v>
      </c>
      <c r="G7180" s="251" t="s">
        <v>160</v>
      </c>
      <c r="H7180" s="251" t="s">
        <v>5046</v>
      </c>
      <c r="I7180" s="257" t="str">
        <f t="shared" si="448"/>
        <v>-00002</v>
      </c>
      <c r="J7180" s="251">
        <v>2</v>
      </c>
      <c r="K7180" s="251">
        <v>2</v>
      </c>
      <c r="M7180" s="251" t="s">
        <v>9958</v>
      </c>
      <c r="N7180" s="251" t="s">
        <v>16219</v>
      </c>
      <c r="O7180" s="251">
        <v>2</v>
      </c>
      <c r="Q7180" s="251" t="s">
        <v>17905</v>
      </c>
      <c r="R7180" s="251" t="s">
        <v>10017</v>
      </c>
      <c r="S7180" s="252" t="s">
        <v>159</v>
      </c>
      <c r="T7180" s="251" t="str">
        <f t="shared" si="450"/>
        <v>I0404661815510K080</v>
      </c>
      <c r="W7180" s="251" t="str">
        <f t="shared" si="451"/>
        <v>I040466181551-0K080</v>
      </c>
    </row>
    <row r="7181" spans="1:23" x14ac:dyDescent="0.3">
      <c r="A7181" s="256" t="str">
        <f t="shared" si="449"/>
        <v>I0404661-815510K120-00004</v>
      </c>
      <c r="B7181" s="251" t="s">
        <v>17906</v>
      </c>
      <c r="C7181" s="251" t="s">
        <v>10031</v>
      </c>
      <c r="D7181" s="251" t="s">
        <v>9499</v>
      </c>
      <c r="E7181" s="251" t="s">
        <v>17219</v>
      </c>
      <c r="F7181" s="251" t="s">
        <v>9980</v>
      </c>
      <c r="G7181" s="251" t="s">
        <v>637</v>
      </c>
      <c r="H7181" s="251" t="s">
        <v>5203</v>
      </c>
      <c r="I7181" s="257" t="str">
        <f t="shared" si="448"/>
        <v>-00004</v>
      </c>
      <c r="J7181" s="251">
        <v>4</v>
      </c>
      <c r="K7181" s="251">
        <v>4</v>
      </c>
      <c r="M7181" s="251" t="s">
        <v>9958</v>
      </c>
      <c r="N7181" s="251" t="s">
        <v>16219</v>
      </c>
      <c r="O7181" s="251">
        <v>4</v>
      </c>
      <c r="Q7181" s="251" t="s">
        <v>17906</v>
      </c>
      <c r="R7181" s="251" t="s">
        <v>10017</v>
      </c>
      <c r="S7181" s="252" t="s">
        <v>636</v>
      </c>
      <c r="T7181" s="251" t="str">
        <f t="shared" si="450"/>
        <v>I0404661815510K120</v>
      </c>
      <c r="W7181" s="251" t="str">
        <f t="shared" si="451"/>
        <v>I040466181551-0K120</v>
      </c>
    </row>
    <row r="7182" spans="1:23" x14ac:dyDescent="0.3">
      <c r="A7182" s="256" t="str">
        <f t="shared" si="449"/>
        <v>I0404661-815510K210-00010</v>
      </c>
      <c r="B7182" s="251" t="s">
        <v>17907</v>
      </c>
      <c r="C7182" s="251" t="s">
        <v>10031</v>
      </c>
      <c r="D7182" s="251" t="s">
        <v>9499</v>
      </c>
      <c r="E7182" s="251" t="s">
        <v>17219</v>
      </c>
      <c r="F7182" s="251" t="s">
        <v>9982</v>
      </c>
      <c r="G7182" s="251" t="s">
        <v>667</v>
      </c>
      <c r="H7182" s="251" t="s">
        <v>3436</v>
      </c>
      <c r="I7182" s="257" t="str">
        <f t="shared" si="448"/>
        <v>-00010</v>
      </c>
      <c r="J7182" s="251">
        <v>10</v>
      </c>
      <c r="K7182" s="251">
        <v>10</v>
      </c>
      <c r="M7182" s="251" t="s">
        <v>9958</v>
      </c>
      <c r="N7182" s="251" t="s">
        <v>16219</v>
      </c>
      <c r="O7182" s="251">
        <v>10</v>
      </c>
      <c r="Q7182" s="251" t="s">
        <v>17907</v>
      </c>
      <c r="R7182" s="251" t="s">
        <v>10017</v>
      </c>
      <c r="S7182" s="252" t="s">
        <v>666</v>
      </c>
      <c r="T7182" s="251" t="str">
        <f t="shared" si="450"/>
        <v>I0404661815510K210</v>
      </c>
      <c r="W7182" s="251" t="str">
        <f t="shared" si="451"/>
        <v>I040466181551-0K210</v>
      </c>
    </row>
    <row r="7183" spans="1:23" x14ac:dyDescent="0.3">
      <c r="A7183" s="256" t="str">
        <f t="shared" si="449"/>
        <v>I0404661-815610K120-00003</v>
      </c>
      <c r="B7183" s="251" t="s">
        <v>17908</v>
      </c>
      <c r="C7183" s="251" t="s">
        <v>10031</v>
      </c>
      <c r="D7183" s="251" t="s">
        <v>9499</v>
      </c>
      <c r="E7183" s="251" t="s">
        <v>17219</v>
      </c>
      <c r="F7183" s="251" t="s">
        <v>9984</v>
      </c>
      <c r="G7183" s="251" t="s">
        <v>650</v>
      </c>
      <c r="H7183" s="251" t="s">
        <v>5205</v>
      </c>
      <c r="I7183" s="257" t="str">
        <f t="shared" si="448"/>
        <v>-00003</v>
      </c>
      <c r="J7183" s="251">
        <v>3</v>
      </c>
      <c r="K7183" s="251">
        <v>3</v>
      </c>
      <c r="M7183" s="251" t="s">
        <v>9958</v>
      </c>
      <c r="N7183" s="251" t="s">
        <v>16219</v>
      </c>
      <c r="O7183" s="251">
        <v>3</v>
      </c>
      <c r="Q7183" s="251" t="s">
        <v>17908</v>
      </c>
      <c r="R7183" s="251" t="s">
        <v>10017</v>
      </c>
      <c r="S7183" s="252" t="s">
        <v>649</v>
      </c>
      <c r="T7183" s="251" t="str">
        <f t="shared" si="450"/>
        <v>I0404661815610K120</v>
      </c>
      <c r="W7183" s="251" t="str">
        <f t="shared" si="451"/>
        <v>I040466181561-0K120</v>
      </c>
    </row>
    <row r="7184" spans="1:23" x14ac:dyDescent="0.3">
      <c r="A7184" s="256" t="str">
        <f t="shared" si="449"/>
        <v>I0404661-815610K210-00005</v>
      </c>
      <c r="B7184" s="251" t="s">
        <v>17909</v>
      </c>
      <c r="C7184" s="251" t="s">
        <v>10031</v>
      </c>
      <c r="D7184" s="251" t="s">
        <v>9499</v>
      </c>
      <c r="E7184" s="251" t="s">
        <v>17219</v>
      </c>
      <c r="F7184" s="251" t="s">
        <v>9986</v>
      </c>
      <c r="G7184" s="251" t="s">
        <v>678</v>
      </c>
      <c r="H7184" s="251" t="s">
        <v>3443</v>
      </c>
      <c r="I7184" s="257" t="str">
        <f t="shared" si="448"/>
        <v>-00005</v>
      </c>
      <c r="J7184" s="251">
        <v>5</v>
      </c>
      <c r="K7184" s="251">
        <v>5</v>
      </c>
      <c r="M7184" s="251" t="s">
        <v>9958</v>
      </c>
      <c r="N7184" s="251" t="s">
        <v>16219</v>
      </c>
      <c r="O7184" s="251">
        <v>5</v>
      </c>
      <c r="Q7184" s="251" t="s">
        <v>17909</v>
      </c>
      <c r="R7184" s="251" t="s">
        <v>10017</v>
      </c>
      <c r="S7184" s="252" t="s">
        <v>677</v>
      </c>
      <c r="T7184" s="251" t="str">
        <f t="shared" si="450"/>
        <v>I0404661815610K210</v>
      </c>
      <c r="W7184" s="251" t="str">
        <f t="shared" si="451"/>
        <v>I040466181561-0K210</v>
      </c>
    </row>
    <row r="7185" spans="1:23" x14ac:dyDescent="0.3">
      <c r="A7185" s="256" t="str">
        <f t="shared" si="449"/>
        <v>I0404661-815940K050-00001</v>
      </c>
      <c r="B7185" s="251" t="s">
        <v>17910</v>
      </c>
      <c r="C7185" s="251" t="s">
        <v>10031</v>
      </c>
      <c r="D7185" s="251" t="s">
        <v>9499</v>
      </c>
      <c r="E7185" s="251" t="s">
        <v>17219</v>
      </c>
      <c r="F7185" s="251" t="s">
        <v>9988</v>
      </c>
      <c r="G7185" s="251" t="s">
        <v>772</v>
      </c>
      <c r="H7185" s="251" t="s">
        <v>10233</v>
      </c>
      <c r="I7185" s="257" t="str">
        <f t="shared" si="448"/>
        <v>-00001</v>
      </c>
      <c r="J7185" s="251">
        <v>1</v>
      </c>
      <c r="K7185" s="251">
        <v>1</v>
      </c>
      <c r="M7185" s="251" t="s">
        <v>10007</v>
      </c>
      <c r="N7185" s="251" t="s">
        <v>16219</v>
      </c>
      <c r="O7185" s="251">
        <v>1</v>
      </c>
      <c r="Q7185" s="251" t="s">
        <v>17910</v>
      </c>
      <c r="R7185" s="251" t="s">
        <v>10017</v>
      </c>
      <c r="S7185" s="252" t="s">
        <v>771</v>
      </c>
      <c r="T7185" s="251" t="str">
        <f t="shared" si="450"/>
        <v>I0404661815940K050</v>
      </c>
      <c r="W7185" s="251" t="str">
        <f t="shared" si="451"/>
        <v>I040466181594-0K050</v>
      </c>
    </row>
    <row r="7186" spans="1:23" x14ac:dyDescent="0.3">
      <c r="A7186" s="256" t="str">
        <f t="shared" si="449"/>
        <v>I0404662-811100K300-00001</v>
      </c>
      <c r="B7186" s="251" t="s">
        <v>17911</v>
      </c>
      <c r="C7186" s="251" t="s">
        <v>10031</v>
      </c>
      <c r="D7186" s="251" t="s">
        <v>17912</v>
      </c>
      <c r="E7186" s="251" t="s">
        <v>17219</v>
      </c>
      <c r="F7186" s="251" t="s">
        <v>9957</v>
      </c>
      <c r="G7186" s="251" t="s">
        <v>226</v>
      </c>
      <c r="H7186" s="251" t="s">
        <v>5055</v>
      </c>
      <c r="I7186" s="257" t="str">
        <f t="shared" si="448"/>
        <v>-00001</v>
      </c>
      <c r="J7186" s="251">
        <v>1</v>
      </c>
      <c r="K7186" s="251">
        <v>1</v>
      </c>
      <c r="M7186" s="251" t="s">
        <v>9958</v>
      </c>
      <c r="N7186" s="251" t="s">
        <v>16536</v>
      </c>
      <c r="O7186" s="251">
        <v>1</v>
      </c>
      <c r="Q7186" s="251" t="s">
        <v>17911</v>
      </c>
      <c r="R7186" s="251" t="s">
        <v>10028</v>
      </c>
      <c r="S7186" s="252" t="s">
        <v>225</v>
      </c>
      <c r="T7186" s="251" t="str">
        <f t="shared" si="450"/>
        <v>I0404662811100K300</v>
      </c>
      <c r="W7186" s="251" t="str">
        <f t="shared" si="451"/>
        <v>I040466281110-0K300</v>
      </c>
    </row>
    <row r="7187" spans="1:23" x14ac:dyDescent="0.3">
      <c r="A7187" s="256" t="str">
        <f t="shared" si="449"/>
        <v>I0404662-81110VT040-00003</v>
      </c>
      <c r="B7187" s="251" t="s">
        <v>17913</v>
      </c>
      <c r="C7187" s="251" t="s">
        <v>10031</v>
      </c>
      <c r="D7187" s="251" t="s">
        <v>17912</v>
      </c>
      <c r="E7187" s="251" t="s">
        <v>17219</v>
      </c>
      <c r="F7187" s="251" t="s">
        <v>9962</v>
      </c>
      <c r="G7187" s="251" t="s">
        <v>10047</v>
      </c>
      <c r="H7187" s="251" t="s">
        <v>3422</v>
      </c>
      <c r="I7187" s="257" t="str">
        <f t="shared" si="448"/>
        <v>-00003</v>
      </c>
      <c r="J7187" s="251">
        <v>3</v>
      </c>
      <c r="K7187" s="251">
        <v>3</v>
      </c>
      <c r="M7187" s="251" t="s">
        <v>9958</v>
      </c>
      <c r="N7187" s="251" t="s">
        <v>16536</v>
      </c>
      <c r="O7187" s="251">
        <v>3</v>
      </c>
      <c r="Q7187" s="251" t="s">
        <v>17913</v>
      </c>
      <c r="R7187" s="251" t="s">
        <v>10028</v>
      </c>
      <c r="S7187" s="252" t="s">
        <v>3713</v>
      </c>
      <c r="T7187" s="251" t="str">
        <f t="shared" si="450"/>
        <v>I040466281110VT040</v>
      </c>
      <c r="W7187" s="251" t="str">
        <f t="shared" si="451"/>
        <v>I040466281110-VT040</v>
      </c>
    </row>
    <row r="7188" spans="1:23" x14ac:dyDescent="0.3">
      <c r="A7188" s="256" t="str">
        <f t="shared" si="449"/>
        <v>I0404662-81110VT080-00003</v>
      </c>
      <c r="B7188" s="251" t="s">
        <v>17914</v>
      </c>
      <c r="C7188" s="251" t="s">
        <v>10031</v>
      </c>
      <c r="D7188" s="251" t="s">
        <v>17912</v>
      </c>
      <c r="E7188" s="251" t="s">
        <v>17219</v>
      </c>
      <c r="F7188" s="251" t="s">
        <v>9964</v>
      </c>
      <c r="G7188" s="251" t="s">
        <v>4985</v>
      </c>
      <c r="H7188" s="251" t="s">
        <v>3422</v>
      </c>
      <c r="I7188" s="257" t="str">
        <f t="shared" si="448"/>
        <v>-00003</v>
      </c>
      <c r="J7188" s="251">
        <v>3</v>
      </c>
      <c r="K7188" s="251">
        <v>3</v>
      </c>
      <c r="M7188" s="251" t="s">
        <v>9958</v>
      </c>
      <c r="N7188" s="251" t="s">
        <v>16536</v>
      </c>
      <c r="O7188" s="251">
        <v>3</v>
      </c>
      <c r="Q7188" s="251" t="s">
        <v>17914</v>
      </c>
      <c r="R7188" s="251" t="s">
        <v>10028</v>
      </c>
      <c r="S7188" s="252" t="s">
        <v>3719</v>
      </c>
      <c r="T7188" s="251" t="str">
        <f t="shared" si="450"/>
        <v>I040466281110VT080</v>
      </c>
      <c r="W7188" s="251" t="str">
        <f t="shared" si="451"/>
        <v>I040466281110-VT080</v>
      </c>
    </row>
    <row r="7189" spans="1:23" x14ac:dyDescent="0.3">
      <c r="A7189" s="256" t="str">
        <f t="shared" si="449"/>
        <v>I0404662-81110VT100-00002</v>
      </c>
      <c r="B7189" s="251" t="s">
        <v>17915</v>
      </c>
      <c r="C7189" s="251" t="s">
        <v>10031</v>
      </c>
      <c r="D7189" s="251" t="s">
        <v>17912</v>
      </c>
      <c r="E7189" s="251" t="s">
        <v>17219</v>
      </c>
      <c r="F7189" s="251" t="s">
        <v>9966</v>
      </c>
      <c r="G7189" s="251" t="s">
        <v>10049</v>
      </c>
      <c r="H7189" s="251" t="s">
        <v>3422</v>
      </c>
      <c r="I7189" s="257" t="str">
        <f t="shared" si="448"/>
        <v>-00002</v>
      </c>
      <c r="J7189" s="251">
        <v>2</v>
      </c>
      <c r="K7189" s="251">
        <v>2</v>
      </c>
      <c r="M7189" s="251" t="s">
        <v>9958</v>
      </c>
      <c r="N7189" s="251" t="s">
        <v>16536</v>
      </c>
      <c r="O7189" s="251">
        <v>2</v>
      </c>
      <c r="Q7189" s="251" t="s">
        <v>17915</v>
      </c>
      <c r="R7189" s="251" t="s">
        <v>10028</v>
      </c>
      <c r="S7189" s="252" t="s">
        <v>3723</v>
      </c>
      <c r="T7189" s="251" t="str">
        <f t="shared" si="450"/>
        <v>I040466281110VT100</v>
      </c>
      <c r="W7189" s="251" t="str">
        <f t="shared" si="451"/>
        <v>I040466281110-VT100</v>
      </c>
    </row>
    <row r="7190" spans="1:23" x14ac:dyDescent="0.3">
      <c r="A7190" s="256" t="str">
        <f t="shared" si="449"/>
        <v>I0404662-81150VT040-00003</v>
      </c>
      <c r="B7190" s="251" t="s">
        <v>17916</v>
      </c>
      <c r="C7190" s="251" t="s">
        <v>10031</v>
      </c>
      <c r="D7190" s="251" t="s">
        <v>17912</v>
      </c>
      <c r="E7190" s="251" t="s">
        <v>17219</v>
      </c>
      <c r="F7190" s="251" t="s">
        <v>9968</v>
      </c>
      <c r="G7190" s="251" t="s">
        <v>10051</v>
      </c>
      <c r="H7190" s="251" t="s">
        <v>3429</v>
      </c>
      <c r="I7190" s="257" t="str">
        <f t="shared" si="448"/>
        <v>-00003</v>
      </c>
      <c r="J7190" s="251">
        <v>3</v>
      </c>
      <c r="K7190" s="251">
        <v>3</v>
      </c>
      <c r="M7190" s="251" t="s">
        <v>9958</v>
      </c>
      <c r="N7190" s="251" t="s">
        <v>16536</v>
      </c>
      <c r="O7190" s="251">
        <v>3</v>
      </c>
      <c r="Q7190" s="251" t="s">
        <v>17916</v>
      </c>
      <c r="R7190" s="251" t="s">
        <v>10028</v>
      </c>
      <c r="S7190" s="252" t="s">
        <v>3725</v>
      </c>
      <c r="T7190" s="251" t="str">
        <f t="shared" si="450"/>
        <v>I040466281150VT040</v>
      </c>
      <c r="W7190" s="251" t="str">
        <f t="shared" si="451"/>
        <v>I040466281150-VT040</v>
      </c>
    </row>
    <row r="7191" spans="1:23" x14ac:dyDescent="0.3">
      <c r="A7191" s="256" t="str">
        <f t="shared" si="449"/>
        <v>I0404662-81150VT100-00008</v>
      </c>
      <c r="B7191" s="251" t="s">
        <v>17917</v>
      </c>
      <c r="C7191" s="251" t="s">
        <v>10031</v>
      </c>
      <c r="D7191" s="251" t="s">
        <v>17912</v>
      </c>
      <c r="E7191" s="251" t="s">
        <v>17219</v>
      </c>
      <c r="F7191" s="251" t="s">
        <v>9970</v>
      </c>
      <c r="G7191" s="251" t="s">
        <v>4999</v>
      </c>
      <c r="H7191" s="251" t="s">
        <v>3429</v>
      </c>
      <c r="I7191" s="257" t="str">
        <f t="shared" si="448"/>
        <v>-00008</v>
      </c>
      <c r="J7191" s="251">
        <v>8</v>
      </c>
      <c r="K7191" s="251">
        <v>8</v>
      </c>
      <c r="M7191" s="251" t="s">
        <v>9958</v>
      </c>
      <c r="N7191" s="251" t="s">
        <v>16536</v>
      </c>
      <c r="O7191" s="251">
        <v>8</v>
      </c>
      <c r="Q7191" s="251" t="s">
        <v>17917</v>
      </c>
      <c r="R7191" s="251" t="s">
        <v>10028</v>
      </c>
      <c r="S7191" s="252" t="s">
        <v>3735</v>
      </c>
      <c r="T7191" s="251" t="str">
        <f t="shared" si="450"/>
        <v>I040466281150VT100</v>
      </c>
      <c r="W7191" s="251" t="str">
        <f t="shared" si="451"/>
        <v>I040466281150-VT100</v>
      </c>
    </row>
    <row r="7192" spans="1:23" x14ac:dyDescent="0.3">
      <c r="A7192" s="256" t="str">
        <f t="shared" si="449"/>
        <v>I0404662-81550VT020-00001</v>
      </c>
      <c r="B7192" s="251" t="s">
        <v>17918</v>
      </c>
      <c r="C7192" s="251" t="s">
        <v>10031</v>
      </c>
      <c r="D7192" s="251" t="s">
        <v>17912</v>
      </c>
      <c r="E7192" s="251" t="s">
        <v>17219</v>
      </c>
      <c r="F7192" s="251" t="s">
        <v>9972</v>
      </c>
      <c r="G7192" s="251" t="s">
        <v>10057</v>
      </c>
      <c r="H7192" s="251" t="s">
        <v>5202</v>
      </c>
      <c r="I7192" s="257" t="str">
        <f t="shared" si="448"/>
        <v>-00001</v>
      </c>
      <c r="J7192" s="251">
        <v>1</v>
      </c>
      <c r="K7192" s="251">
        <v>1</v>
      </c>
      <c r="M7192" s="251" t="s">
        <v>9958</v>
      </c>
      <c r="N7192" s="251" t="s">
        <v>16536</v>
      </c>
      <c r="O7192" s="251">
        <v>1</v>
      </c>
      <c r="Q7192" s="251" t="s">
        <v>17918</v>
      </c>
      <c r="R7192" s="251" t="s">
        <v>10028</v>
      </c>
      <c r="S7192" s="252" t="s">
        <v>3737</v>
      </c>
      <c r="T7192" s="251" t="str">
        <f t="shared" si="450"/>
        <v>I040466281550VT020</v>
      </c>
      <c r="W7192" s="251" t="str">
        <f t="shared" si="451"/>
        <v>I040466281550-VT020</v>
      </c>
    </row>
    <row r="7193" spans="1:23" x14ac:dyDescent="0.3">
      <c r="A7193" s="256" t="str">
        <f t="shared" si="449"/>
        <v>I0404662-81560VT050-00004</v>
      </c>
      <c r="B7193" s="251" t="s">
        <v>17919</v>
      </c>
      <c r="C7193" s="251" t="s">
        <v>10031</v>
      </c>
      <c r="D7193" s="251" t="s">
        <v>17912</v>
      </c>
      <c r="E7193" s="251" t="s">
        <v>17219</v>
      </c>
      <c r="F7193" s="251" t="s">
        <v>9974</v>
      </c>
      <c r="G7193" s="251" t="s">
        <v>10067</v>
      </c>
      <c r="H7193" s="251" t="s">
        <v>5204</v>
      </c>
      <c r="I7193" s="257" t="str">
        <f t="shared" si="448"/>
        <v>-00004</v>
      </c>
      <c r="J7193" s="251">
        <v>4</v>
      </c>
      <c r="K7193" s="251">
        <v>4</v>
      </c>
      <c r="M7193" s="251" t="s">
        <v>9958</v>
      </c>
      <c r="N7193" s="251" t="s">
        <v>16536</v>
      </c>
      <c r="O7193" s="251">
        <v>4</v>
      </c>
      <c r="Q7193" s="251" t="s">
        <v>17919</v>
      </c>
      <c r="R7193" s="251" t="s">
        <v>10028</v>
      </c>
      <c r="S7193" s="252" t="s">
        <v>3746</v>
      </c>
      <c r="T7193" s="251" t="str">
        <f t="shared" si="450"/>
        <v>I040466281560VT050</v>
      </c>
      <c r="W7193" s="251" t="str">
        <f t="shared" si="451"/>
        <v>I040466281560-VT050</v>
      </c>
    </row>
    <row r="7194" spans="1:23" x14ac:dyDescent="0.3">
      <c r="A7194" s="256" t="str">
        <f t="shared" si="449"/>
        <v>I0404662-81561VT020-00001</v>
      </c>
      <c r="B7194" s="251" t="s">
        <v>17920</v>
      </c>
      <c r="C7194" s="251" t="s">
        <v>10031</v>
      </c>
      <c r="D7194" s="251" t="s">
        <v>17912</v>
      </c>
      <c r="E7194" s="251" t="s">
        <v>17219</v>
      </c>
      <c r="F7194" s="251" t="s">
        <v>9976</v>
      </c>
      <c r="G7194" s="251" t="s">
        <v>10256</v>
      </c>
      <c r="H7194" s="251" t="s">
        <v>3443</v>
      </c>
      <c r="I7194" s="257" t="str">
        <f t="shared" si="448"/>
        <v>-00001</v>
      </c>
      <c r="J7194" s="251">
        <v>1</v>
      </c>
      <c r="K7194" s="251">
        <v>1</v>
      </c>
      <c r="M7194" s="251" t="s">
        <v>9958</v>
      </c>
      <c r="N7194" s="251" t="s">
        <v>16536</v>
      </c>
      <c r="O7194" s="251">
        <v>1</v>
      </c>
      <c r="Q7194" s="251" t="s">
        <v>17920</v>
      </c>
      <c r="R7194" s="251" t="s">
        <v>10028</v>
      </c>
      <c r="S7194" s="252" t="s">
        <v>3767</v>
      </c>
      <c r="T7194" s="251" t="str">
        <f t="shared" si="450"/>
        <v>I040466281561VT020</v>
      </c>
      <c r="W7194" s="251" t="str">
        <f t="shared" si="451"/>
        <v>I040466281561-VT020</v>
      </c>
    </row>
    <row r="7195" spans="1:23" x14ac:dyDescent="0.3">
      <c r="A7195" s="256" t="str">
        <f t="shared" si="449"/>
        <v>I0404662-81561VT050-00001</v>
      </c>
      <c r="B7195" s="251" t="s">
        <v>17921</v>
      </c>
      <c r="C7195" s="251" t="s">
        <v>10031</v>
      </c>
      <c r="D7195" s="251" t="s">
        <v>17912</v>
      </c>
      <c r="E7195" s="251" t="s">
        <v>17219</v>
      </c>
      <c r="F7195" s="251" t="s">
        <v>9978</v>
      </c>
      <c r="G7195" s="251" t="s">
        <v>10258</v>
      </c>
      <c r="H7195" s="251" t="s">
        <v>3443</v>
      </c>
      <c r="I7195" s="257" t="str">
        <f t="shared" si="448"/>
        <v>-00001</v>
      </c>
      <c r="J7195" s="251">
        <v>1</v>
      </c>
      <c r="K7195" s="251">
        <v>1</v>
      </c>
      <c r="M7195" s="251" t="s">
        <v>9958</v>
      </c>
      <c r="N7195" s="251" t="s">
        <v>16536</v>
      </c>
      <c r="O7195" s="251">
        <v>1</v>
      </c>
      <c r="Q7195" s="251" t="s">
        <v>17921</v>
      </c>
      <c r="R7195" s="251" t="s">
        <v>10028</v>
      </c>
      <c r="S7195" s="252" t="s">
        <v>3769</v>
      </c>
      <c r="T7195" s="251" t="str">
        <f t="shared" si="450"/>
        <v>I040466281561VT050</v>
      </c>
      <c r="W7195" s="251" t="str">
        <f t="shared" si="451"/>
        <v>I040466281561-VT050</v>
      </c>
    </row>
    <row r="7196" spans="1:23" x14ac:dyDescent="0.3">
      <c r="A7196" s="256" t="str">
        <f t="shared" si="449"/>
        <v>I0404662-81580VT010-00002</v>
      </c>
      <c r="B7196" s="251" t="s">
        <v>17922</v>
      </c>
      <c r="C7196" s="251" t="s">
        <v>10031</v>
      </c>
      <c r="D7196" s="251" t="s">
        <v>17912</v>
      </c>
      <c r="E7196" s="251" t="s">
        <v>17219</v>
      </c>
      <c r="F7196" s="251" t="s">
        <v>9980</v>
      </c>
      <c r="G7196" s="251" t="s">
        <v>5289</v>
      </c>
      <c r="H7196" s="251" t="s">
        <v>758</v>
      </c>
      <c r="I7196" s="257" t="str">
        <f t="shared" si="448"/>
        <v>-00002</v>
      </c>
      <c r="J7196" s="251">
        <v>2</v>
      </c>
      <c r="K7196" s="251">
        <v>2</v>
      </c>
      <c r="M7196" s="251" t="s">
        <v>9993</v>
      </c>
      <c r="N7196" s="251" t="s">
        <v>16536</v>
      </c>
      <c r="O7196" s="251">
        <v>2</v>
      </c>
      <c r="Q7196" s="251" t="s">
        <v>17922</v>
      </c>
      <c r="R7196" s="251" t="s">
        <v>10028</v>
      </c>
      <c r="S7196" s="252" t="s">
        <v>3749</v>
      </c>
      <c r="T7196" s="251" t="str">
        <f t="shared" si="450"/>
        <v>I040466281580VT010</v>
      </c>
      <c r="W7196" s="251" t="str">
        <f t="shared" si="451"/>
        <v>I040466281580-VT010</v>
      </c>
    </row>
    <row r="7197" spans="1:23" x14ac:dyDescent="0.3">
      <c r="A7197" s="256" t="str">
        <f t="shared" si="449"/>
        <v>I0404662-81580VT020-00004</v>
      </c>
      <c r="B7197" s="251" t="s">
        <v>17923</v>
      </c>
      <c r="C7197" s="251" t="s">
        <v>10031</v>
      </c>
      <c r="D7197" s="251" t="s">
        <v>17912</v>
      </c>
      <c r="E7197" s="251" t="s">
        <v>17219</v>
      </c>
      <c r="F7197" s="251" t="s">
        <v>9982</v>
      </c>
      <c r="G7197" s="251" t="s">
        <v>10071</v>
      </c>
      <c r="H7197" s="251" t="s">
        <v>758</v>
      </c>
      <c r="I7197" s="257" t="str">
        <f t="shared" si="448"/>
        <v>-00004</v>
      </c>
      <c r="J7197" s="251">
        <v>4</v>
      </c>
      <c r="K7197" s="251">
        <v>4</v>
      </c>
      <c r="M7197" s="251" t="s">
        <v>9958</v>
      </c>
      <c r="N7197" s="251" t="s">
        <v>16536</v>
      </c>
      <c r="O7197" s="251">
        <v>4</v>
      </c>
      <c r="Q7197" s="251" t="s">
        <v>17923</v>
      </c>
      <c r="R7197" s="251" t="s">
        <v>10028</v>
      </c>
      <c r="S7197" s="252" t="s">
        <v>3752</v>
      </c>
      <c r="T7197" s="251" t="str">
        <f t="shared" si="450"/>
        <v>I040466281580VT020</v>
      </c>
      <c r="W7197" s="251" t="str">
        <f t="shared" si="451"/>
        <v>I040466281580-VT020</v>
      </c>
    </row>
    <row r="7198" spans="1:23" x14ac:dyDescent="0.3">
      <c r="A7198" s="256" t="str">
        <f t="shared" si="449"/>
        <v>I0404662-81590VT010-00001</v>
      </c>
      <c r="B7198" s="251" t="s">
        <v>17924</v>
      </c>
      <c r="C7198" s="251" t="s">
        <v>10031</v>
      </c>
      <c r="D7198" s="251" t="s">
        <v>17912</v>
      </c>
      <c r="E7198" s="251" t="s">
        <v>17219</v>
      </c>
      <c r="F7198" s="251" t="s">
        <v>9984</v>
      </c>
      <c r="G7198" s="251" t="s">
        <v>10073</v>
      </c>
      <c r="H7198" s="251" t="s">
        <v>770</v>
      </c>
      <c r="I7198" s="257" t="str">
        <f t="shared" si="448"/>
        <v>-00001</v>
      </c>
      <c r="J7198" s="251">
        <v>1</v>
      </c>
      <c r="K7198" s="251">
        <v>1</v>
      </c>
      <c r="M7198" s="251" t="s">
        <v>9993</v>
      </c>
      <c r="N7198" s="251" t="s">
        <v>16536</v>
      </c>
      <c r="O7198" s="251">
        <v>1</v>
      </c>
      <c r="Q7198" s="251" t="s">
        <v>17924</v>
      </c>
      <c r="R7198" s="251" t="s">
        <v>10028</v>
      </c>
      <c r="S7198" s="252" t="s">
        <v>3755</v>
      </c>
      <c r="T7198" s="251" t="str">
        <f t="shared" si="450"/>
        <v>I040466281590VT010</v>
      </c>
      <c r="W7198" s="251" t="str">
        <f t="shared" si="451"/>
        <v>I040466281590-VT010</v>
      </c>
    </row>
    <row r="7199" spans="1:23" x14ac:dyDescent="0.3">
      <c r="A7199" s="256" t="str">
        <f t="shared" si="449"/>
        <v>I0404662-81590VT020-00004</v>
      </c>
      <c r="B7199" s="251" t="s">
        <v>17925</v>
      </c>
      <c r="C7199" s="251" t="s">
        <v>10031</v>
      </c>
      <c r="D7199" s="251" t="s">
        <v>17912</v>
      </c>
      <c r="E7199" s="251" t="s">
        <v>17219</v>
      </c>
      <c r="F7199" s="251" t="s">
        <v>9986</v>
      </c>
      <c r="G7199" s="251" t="s">
        <v>10075</v>
      </c>
      <c r="H7199" s="251" t="s">
        <v>770</v>
      </c>
      <c r="I7199" s="257" t="str">
        <f t="shared" si="448"/>
        <v>-00004</v>
      </c>
      <c r="J7199" s="251">
        <v>4</v>
      </c>
      <c r="K7199" s="251">
        <v>4</v>
      </c>
      <c r="M7199" s="251" t="s">
        <v>9958</v>
      </c>
      <c r="N7199" s="251" t="s">
        <v>16536</v>
      </c>
      <c r="O7199" s="251">
        <v>4</v>
      </c>
      <c r="Q7199" s="251" t="s">
        <v>17925</v>
      </c>
      <c r="R7199" s="251" t="s">
        <v>10028</v>
      </c>
      <c r="S7199" s="252" t="s">
        <v>3758</v>
      </c>
      <c r="T7199" s="251" t="str">
        <f t="shared" si="450"/>
        <v>I040466281590VT020</v>
      </c>
      <c r="W7199" s="251" t="str">
        <f t="shared" si="451"/>
        <v>I040466281590-VT020</v>
      </c>
    </row>
    <row r="7200" spans="1:23" x14ac:dyDescent="0.3">
      <c r="A7200" s="256" t="str">
        <f t="shared" si="449"/>
        <v>I0606454-81110BZ610-00001</v>
      </c>
      <c r="B7200" s="251" t="s">
        <v>17926</v>
      </c>
      <c r="C7200" s="251" t="s">
        <v>10077</v>
      </c>
      <c r="D7200" s="251" t="s">
        <v>9458</v>
      </c>
      <c r="E7200" s="251" t="s">
        <v>17219</v>
      </c>
      <c r="F7200" s="251" t="s">
        <v>9957</v>
      </c>
      <c r="G7200" s="251" t="s">
        <v>1176</v>
      </c>
      <c r="H7200" s="251" t="s">
        <v>3422</v>
      </c>
      <c r="I7200" s="257" t="str">
        <f t="shared" si="448"/>
        <v>-00001</v>
      </c>
      <c r="J7200" s="251">
        <v>1</v>
      </c>
      <c r="K7200" s="251">
        <v>1</v>
      </c>
      <c r="M7200" s="251" t="s">
        <v>10864</v>
      </c>
      <c r="N7200" s="251" t="s">
        <v>16086</v>
      </c>
      <c r="O7200" s="251">
        <v>1</v>
      </c>
      <c r="Q7200" s="251" t="s">
        <v>17926</v>
      </c>
      <c r="R7200" s="251" t="s">
        <v>9960</v>
      </c>
      <c r="S7200" s="252" t="s">
        <v>1175</v>
      </c>
      <c r="T7200" s="251" t="str">
        <f t="shared" si="450"/>
        <v>I060645481110BZ610</v>
      </c>
      <c r="W7200" s="251" t="str">
        <f t="shared" si="451"/>
        <v>I060645481110-BZ610</v>
      </c>
    </row>
    <row r="7201" spans="1:23" x14ac:dyDescent="0.3">
      <c r="A7201" s="256" t="str">
        <f t="shared" si="449"/>
        <v>I0606454-81110BZ620-00003</v>
      </c>
      <c r="B7201" s="251" t="s">
        <v>9460</v>
      </c>
      <c r="C7201" s="251" t="s">
        <v>10077</v>
      </c>
      <c r="D7201" s="251" t="s">
        <v>9458</v>
      </c>
      <c r="E7201" s="251" t="s">
        <v>17219</v>
      </c>
      <c r="F7201" s="251" t="s">
        <v>9962</v>
      </c>
      <c r="G7201" s="251" t="s">
        <v>1193</v>
      </c>
      <c r="H7201" s="251" t="s">
        <v>3422</v>
      </c>
      <c r="I7201" s="257" t="str">
        <f t="shared" si="448"/>
        <v>-00003</v>
      </c>
      <c r="J7201" s="251">
        <v>3</v>
      </c>
      <c r="K7201" s="251">
        <v>3</v>
      </c>
      <c r="M7201" s="251" t="s">
        <v>9958</v>
      </c>
      <c r="N7201" s="251" t="s">
        <v>16086</v>
      </c>
      <c r="O7201" s="251">
        <v>3</v>
      </c>
      <c r="Q7201" s="251" t="s">
        <v>9460</v>
      </c>
      <c r="R7201" s="251" t="s">
        <v>9960</v>
      </c>
      <c r="S7201" s="252" t="s">
        <v>1192</v>
      </c>
      <c r="T7201" s="251" t="str">
        <f t="shared" si="450"/>
        <v>I060645481110BZ620</v>
      </c>
      <c r="W7201" s="251" t="str">
        <f t="shared" si="451"/>
        <v>I060645481110-BZ620</v>
      </c>
    </row>
    <row r="7202" spans="1:23" x14ac:dyDescent="0.3">
      <c r="A7202" s="256" t="str">
        <f t="shared" si="449"/>
        <v>I0606454-81130BZ200-00001</v>
      </c>
      <c r="B7202" s="251" t="s">
        <v>9463</v>
      </c>
      <c r="C7202" s="251" t="s">
        <v>10077</v>
      </c>
      <c r="D7202" s="251" t="s">
        <v>9458</v>
      </c>
      <c r="E7202" s="251" t="s">
        <v>17219</v>
      </c>
      <c r="F7202" s="251" t="s">
        <v>9964</v>
      </c>
      <c r="G7202" s="251" t="s">
        <v>1087</v>
      </c>
      <c r="H7202" s="251" t="s">
        <v>10791</v>
      </c>
      <c r="I7202" s="257" t="str">
        <f t="shared" si="448"/>
        <v>-00001</v>
      </c>
      <c r="J7202" s="251">
        <v>1</v>
      </c>
      <c r="K7202" s="251">
        <v>1</v>
      </c>
      <c r="M7202" s="251" t="s">
        <v>9958</v>
      </c>
      <c r="N7202" s="251" t="s">
        <v>16086</v>
      </c>
      <c r="O7202" s="251">
        <v>1</v>
      </c>
      <c r="Q7202" s="251" t="s">
        <v>9463</v>
      </c>
      <c r="R7202" s="251" t="s">
        <v>9960</v>
      </c>
      <c r="S7202" s="252" t="s">
        <v>1086</v>
      </c>
      <c r="T7202" s="251" t="str">
        <f t="shared" si="450"/>
        <v>I060645481130BZ200</v>
      </c>
      <c r="W7202" s="251" t="str">
        <f t="shared" si="451"/>
        <v>I060645481130-BZ200</v>
      </c>
    </row>
    <row r="7203" spans="1:23" x14ac:dyDescent="0.3">
      <c r="A7203" s="256" t="str">
        <f t="shared" si="449"/>
        <v>I0606454-81130BZ620-00004</v>
      </c>
      <c r="B7203" s="251" t="s">
        <v>17927</v>
      </c>
      <c r="C7203" s="251" t="s">
        <v>10077</v>
      </c>
      <c r="D7203" s="251" t="s">
        <v>9458</v>
      </c>
      <c r="E7203" s="251" t="s">
        <v>17219</v>
      </c>
      <c r="F7203" s="251" t="s">
        <v>9966</v>
      </c>
      <c r="G7203" s="251" t="s">
        <v>1198</v>
      </c>
      <c r="H7203" s="251" t="s">
        <v>5101</v>
      </c>
      <c r="I7203" s="257" t="str">
        <f t="shared" si="448"/>
        <v>-00004</v>
      </c>
      <c r="J7203" s="251">
        <v>4</v>
      </c>
      <c r="K7203" s="251">
        <v>4</v>
      </c>
      <c r="M7203" s="251" t="s">
        <v>9958</v>
      </c>
      <c r="N7203" s="251" t="s">
        <v>16086</v>
      </c>
      <c r="O7203" s="251">
        <v>4</v>
      </c>
      <c r="Q7203" s="251" t="s">
        <v>17927</v>
      </c>
      <c r="R7203" s="251" t="s">
        <v>9960</v>
      </c>
      <c r="S7203" s="252" t="s">
        <v>1197</v>
      </c>
      <c r="T7203" s="251" t="str">
        <f t="shared" si="450"/>
        <v>I060645481130BZ620</v>
      </c>
      <c r="W7203" s="251" t="str">
        <f t="shared" si="451"/>
        <v>I060645481130-BZ620</v>
      </c>
    </row>
    <row r="7204" spans="1:23" x14ac:dyDescent="0.3">
      <c r="A7204" s="256" t="str">
        <f t="shared" si="449"/>
        <v>I0606454-81150BZ620-00002</v>
      </c>
      <c r="B7204" s="251" t="s">
        <v>17928</v>
      </c>
      <c r="C7204" s="251" t="s">
        <v>10077</v>
      </c>
      <c r="D7204" s="251" t="s">
        <v>9458</v>
      </c>
      <c r="E7204" s="251" t="s">
        <v>17219</v>
      </c>
      <c r="F7204" s="251" t="s">
        <v>9968</v>
      </c>
      <c r="G7204" s="251" t="s">
        <v>1203</v>
      </c>
      <c r="H7204" s="251" t="s">
        <v>3429</v>
      </c>
      <c r="I7204" s="257" t="str">
        <f t="shared" si="448"/>
        <v>-00002</v>
      </c>
      <c r="J7204" s="251">
        <v>2</v>
      </c>
      <c r="K7204" s="251">
        <v>2</v>
      </c>
      <c r="M7204" s="251" t="s">
        <v>9958</v>
      </c>
      <c r="N7204" s="251" t="s">
        <v>16086</v>
      </c>
      <c r="O7204" s="251">
        <v>2</v>
      </c>
      <c r="Q7204" s="251" t="s">
        <v>17928</v>
      </c>
      <c r="R7204" s="251" t="s">
        <v>9960</v>
      </c>
      <c r="S7204" s="252" t="s">
        <v>1202</v>
      </c>
      <c r="T7204" s="251" t="str">
        <f t="shared" si="450"/>
        <v>I060645481150BZ620</v>
      </c>
      <c r="W7204" s="251" t="str">
        <f t="shared" si="451"/>
        <v>I060645481150-BZ620</v>
      </c>
    </row>
    <row r="7205" spans="1:23" x14ac:dyDescent="0.3">
      <c r="A7205" s="256" t="str">
        <f t="shared" si="449"/>
        <v>I0606454-81170BZ620-00004</v>
      </c>
      <c r="B7205" s="251" t="s">
        <v>9466</v>
      </c>
      <c r="C7205" s="251" t="s">
        <v>10077</v>
      </c>
      <c r="D7205" s="251" t="s">
        <v>9458</v>
      </c>
      <c r="E7205" s="251" t="s">
        <v>17219</v>
      </c>
      <c r="F7205" s="251" t="s">
        <v>9970</v>
      </c>
      <c r="G7205" s="251" t="s">
        <v>1208</v>
      </c>
      <c r="H7205" s="251" t="s">
        <v>5102</v>
      </c>
      <c r="I7205" s="257" t="str">
        <f t="shared" si="448"/>
        <v>-00004</v>
      </c>
      <c r="J7205" s="251">
        <v>4</v>
      </c>
      <c r="K7205" s="251">
        <v>4</v>
      </c>
      <c r="M7205" s="251" t="s">
        <v>9958</v>
      </c>
      <c r="N7205" s="251" t="s">
        <v>16086</v>
      </c>
      <c r="O7205" s="251">
        <v>4</v>
      </c>
      <c r="Q7205" s="251" t="s">
        <v>9466</v>
      </c>
      <c r="R7205" s="251" t="s">
        <v>9960</v>
      </c>
      <c r="S7205" s="252" t="s">
        <v>1207</v>
      </c>
      <c r="T7205" s="251" t="str">
        <f t="shared" si="450"/>
        <v>I060645481170BZ620</v>
      </c>
      <c r="W7205" s="251" t="str">
        <f t="shared" si="451"/>
        <v>I060645481170-BZ620</v>
      </c>
    </row>
    <row r="7206" spans="1:23" x14ac:dyDescent="0.3">
      <c r="A7206" s="256" t="str">
        <f t="shared" si="449"/>
        <v>I0606454-81550BZ220-00003</v>
      </c>
      <c r="B7206" s="251" t="s">
        <v>17929</v>
      </c>
      <c r="C7206" s="251" t="s">
        <v>10077</v>
      </c>
      <c r="D7206" s="251" t="s">
        <v>9458</v>
      </c>
      <c r="E7206" s="251" t="s">
        <v>17219</v>
      </c>
      <c r="F7206" s="251" t="s">
        <v>9972</v>
      </c>
      <c r="G7206" s="251" t="s">
        <v>1364</v>
      </c>
      <c r="H7206" s="251" t="s">
        <v>5202</v>
      </c>
      <c r="I7206" s="257" t="str">
        <f t="shared" si="448"/>
        <v>-00003</v>
      </c>
      <c r="J7206" s="251">
        <v>3</v>
      </c>
      <c r="K7206" s="251">
        <v>3</v>
      </c>
      <c r="M7206" s="251" t="s">
        <v>9958</v>
      </c>
      <c r="N7206" s="251" t="s">
        <v>16086</v>
      </c>
      <c r="O7206" s="251">
        <v>3</v>
      </c>
      <c r="Q7206" s="251" t="s">
        <v>17929</v>
      </c>
      <c r="R7206" s="251" t="s">
        <v>9960</v>
      </c>
      <c r="S7206" s="252" t="s">
        <v>1363</v>
      </c>
      <c r="T7206" s="251" t="str">
        <f t="shared" si="450"/>
        <v>I060645481550BZ220</v>
      </c>
      <c r="W7206" s="251" t="str">
        <f t="shared" si="451"/>
        <v>I060645481550-BZ220</v>
      </c>
    </row>
    <row r="7207" spans="1:23" x14ac:dyDescent="0.3">
      <c r="A7207" s="256" t="str">
        <f t="shared" si="449"/>
        <v>I0606454-81550BZ490-00002</v>
      </c>
      <c r="B7207" s="251" t="s">
        <v>17930</v>
      </c>
      <c r="C7207" s="251" t="s">
        <v>10077</v>
      </c>
      <c r="D7207" s="251" t="s">
        <v>9458</v>
      </c>
      <c r="E7207" s="251" t="s">
        <v>17219</v>
      </c>
      <c r="F7207" s="251" t="s">
        <v>9974</v>
      </c>
      <c r="G7207" s="251" t="s">
        <v>1409</v>
      </c>
      <c r="H7207" s="251" t="s">
        <v>5202</v>
      </c>
      <c r="I7207" s="257" t="str">
        <f t="shared" si="448"/>
        <v>-00002</v>
      </c>
      <c r="J7207" s="251">
        <v>2</v>
      </c>
      <c r="K7207" s="251">
        <v>2</v>
      </c>
      <c r="M7207" s="251" t="s">
        <v>9958</v>
      </c>
      <c r="N7207" s="251" t="s">
        <v>16086</v>
      </c>
      <c r="O7207" s="251">
        <v>2</v>
      </c>
      <c r="Q7207" s="251" t="s">
        <v>17930</v>
      </c>
      <c r="R7207" s="251" t="s">
        <v>9960</v>
      </c>
      <c r="S7207" s="252" t="s">
        <v>1408</v>
      </c>
      <c r="T7207" s="251" t="str">
        <f t="shared" si="450"/>
        <v>I060645481550BZ490</v>
      </c>
      <c r="W7207" s="251" t="str">
        <f t="shared" si="451"/>
        <v>I060645481550-BZ490</v>
      </c>
    </row>
    <row r="7208" spans="1:23" x14ac:dyDescent="0.3">
      <c r="A7208" s="256" t="str">
        <f t="shared" si="449"/>
        <v>I0606454-81551BZ150-00003</v>
      </c>
      <c r="B7208" s="251" t="s">
        <v>17931</v>
      </c>
      <c r="C7208" s="251" t="s">
        <v>10077</v>
      </c>
      <c r="D7208" s="251" t="s">
        <v>9458</v>
      </c>
      <c r="E7208" s="251" t="s">
        <v>17219</v>
      </c>
      <c r="F7208" s="251" t="s">
        <v>9976</v>
      </c>
      <c r="G7208" s="251" t="s">
        <v>1351</v>
      </c>
      <c r="H7208" s="251" t="s">
        <v>3436</v>
      </c>
      <c r="I7208" s="257" t="str">
        <f t="shared" si="448"/>
        <v>-00003</v>
      </c>
      <c r="J7208" s="251">
        <v>3</v>
      </c>
      <c r="K7208" s="251">
        <v>3</v>
      </c>
      <c r="M7208" s="251" t="s">
        <v>9958</v>
      </c>
      <c r="N7208" s="251" t="s">
        <v>16086</v>
      </c>
      <c r="O7208" s="251">
        <v>3</v>
      </c>
      <c r="Q7208" s="251" t="s">
        <v>17931</v>
      </c>
      <c r="R7208" s="251" t="s">
        <v>9960</v>
      </c>
      <c r="S7208" s="252" t="s">
        <v>1350</v>
      </c>
      <c r="T7208" s="251" t="str">
        <f t="shared" si="450"/>
        <v>I060645481551BZ150</v>
      </c>
      <c r="W7208" s="251" t="str">
        <f t="shared" si="451"/>
        <v>I060645481551-BZ150</v>
      </c>
    </row>
    <row r="7209" spans="1:23" x14ac:dyDescent="0.3">
      <c r="A7209" s="256" t="str">
        <f t="shared" si="449"/>
        <v>I0606454-81551BZ240-00002</v>
      </c>
      <c r="B7209" s="251" t="s">
        <v>17932</v>
      </c>
      <c r="C7209" s="251" t="s">
        <v>10077</v>
      </c>
      <c r="D7209" s="251" t="s">
        <v>9458</v>
      </c>
      <c r="E7209" s="251" t="s">
        <v>17219</v>
      </c>
      <c r="F7209" s="251" t="s">
        <v>9978</v>
      </c>
      <c r="G7209" s="251" t="s">
        <v>1373</v>
      </c>
      <c r="H7209" s="251" t="s">
        <v>3436</v>
      </c>
      <c r="I7209" s="257" t="str">
        <f t="shared" si="448"/>
        <v>-00002</v>
      </c>
      <c r="J7209" s="251">
        <v>2</v>
      </c>
      <c r="K7209" s="251">
        <v>2</v>
      </c>
      <c r="M7209" s="251" t="s">
        <v>9958</v>
      </c>
      <c r="N7209" s="251" t="s">
        <v>16086</v>
      </c>
      <c r="O7209" s="251">
        <v>2</v>
      </c>
      <c r="Q7209" s="251" t="s">
        <v>17932</v>
      </c>
      <c r="R7209" s="251" t="s">
        <v>9960</v>
      </c>
      <c r="S7209" s="252" t="s">
        <v>1372</v>
      </c>
      <c r="T7209" s="251" t="str">
        <f t="shared" si="450"/>
        <v>I060645481551BZ240</v>
      </c>
      <c r="W7209" s="251" t="str">
        <f t="shared" si="451"/>
        <v>I060645481551-BZ240</v>
      </c>
    </row>
    <row r="7210" spans="1:23" x14ac:dyDescent="0.3">
      <c r="A7210" s="256" t="str">
        <f t="shared" si="449"/>
        <v>I0606454-81551BZ320-00004</v>
      </c>
      <c r="B7210" s="251" t="s">
        <v>17933</v>
      </c>
      <c r="C7210" s="251" t="s">
        <v>10077</v>
      </c>
      <c r="D7210" s="251" t="s">
        <v>9458</v>
      </c>
      <c r="E7210" s="251" t="s">
        <v>17219</v>
      </c>
      <c r="F7210" s="251" t="s">
        <v>9980</v>
      </c>
      <c r="G7210" s="251" t="s">
        <v>1418</v>
      </c>
      <c r="H7210" s="251" t="s">
        <v>3436</v>
      </c>
      <c r="I7210" s="257" t="str">
        <f t="shared" si="448"/>
        <v>-00004</v>
      </c>
      <c r="J7210" s="251">
        <v>4</v>
      </c>
      <c r="K7210" s="251">
        <v>4</v>
      </c>
      <c r="M7210" s="251" t="s">
        <v>9958</v>
      </c>
      <c r="N7210" s="251" t="s">
        <v>16086</v>
      </c>
      <c r="O7210" s="251">
        <v>4</v>
      </c>
      <c r="Q7210" s="251" t="s">
        <v>17933</v>
      </c>
      <c r="R7210" s="251" t="s">
        <v>9960</v>
      </c>
      <c r="S7210" s="252" t="s">
        <v>1417</v>
      </c>
      <c r="T7210" s="251" t="str">
        <f t="shared" si="450"/>
        <v>I060645481551BZ320</v>
      </c>
      <c r="W7210" s="251" t="str">
        <f t="shared" si="451"/>
        <v>I060645481551-BZ320</v>
      </c>
    </row>
    <row r="7211" spans="1:23" x14ac:dyDescent="0.3">
      <c r="A7211" s="256" t="str">
        <f t="shared" si="449"/>
        <v>I0606454-81560BZ220-00001</v>
      </c>
      <c r="B7211" s="251" t="s">
        <v>17934</v>
      </c>
      <c r="C7211" s="251" t="s">
        <v>10077</v>
      </c>
      <c r="D7211" s="251" t="s">
        <v>9458</v>
      </c>
      <c r="E7211" s="251" t="s">
        <v>17219</v>
      </c>
      <c r="F7211" s="251" t="s">
        <v>9982</v>
      </c>
      <c r="G7211" s="251" t="s">
        <v>1378</v>
      </c>
      <c r="H7211" s="251" t="s">
        <v>5204</v>
      </c>
      <c r="I7211" s="257" t="str">
        <f t="shared" si="448"/>
        <v>-00001</v>
      </c>
      <c r="J7211" s="251">
        <v>1</v>
      </c>
      <c r="K7211" s="251">
        <v>1</v>
      </c>
      <c r="M7211" s="251" t="s">
        <v>9958</v>
      </c>
      <c r="N7211" s="251" t="s">
        <v>16086</v>
      </c>
      <c r="O7211" s="251">
        <v>1</v>
      </c>
      <c r="Q7211" s="251" t="s">
        <v>17934</v>
      </c>
      <c r="R7211" s="251" t="s">
        <v>9960</v>
      </c>
      <c r="S7211" s="252" t="s">
        <v>1377</v>
      </c>
      <c r="T7211" s="251" t="str">
        <f t="shared" si="450"/>
        <v>I060645481560BZ220</v>
      </c>
      <c r="W7211" s="251" t="str">
        <f t="shared" si="451"/>
        <v>I060645481560-BZ220</v>
      </c>
    </row>
    <row r="7212" spans="1:23" x14ac:dyDescent="0.3">
      <c r="A7212" s="256" t="str">
        <f t="shared" si="449"/>
        <v>I0606454-81560BZ490-00002</v>
      </c>
      <c r="B7212" s="251" t="s">
        <v>17935</v>
      </c>
      <c r="C7212" s="251" t="s">
        <v>10077</v>
      </c>
      <c r="D7212" s="251" t="s">
        <v>9458</v>
      </c>
      <c r="E7212" s="251" t="s">
        <v>17219</v>
      </c>
      <c r="F7212" s="251" t="s">
        <v>9984</v>
      </c>
      <c r="G7212" s="251" t="s">
        <v>1423</v>
      </c>
      <c r="H7212" s="251" t="s">
        <v>5204</v>
      </c>
      <c r="I7212" s="257" t="str">
        <f t="shared" si="448"/>
        <v>-00002</v>
      </c>
      <c r="J7212" s="251">
        <v>2</v>
      </c>
      <c r="K7212" s="251">
        <v>2</v>
      </c>
      <c r="M7212" s="251" t="s">
        <v>9958</v>
      </c>
      <c r="N7212" s="251" t="s">
        <v>16086</v>
      </c>
      <c r="O7212" s="251">
        <v>2</v>
      </c>
      <c r="Q7212" s="251" t="s">
        <v>17935</v>
      </c>
      <c r="R7212" s="251" t="s">
        <v>9960</v>
      </c>
      <c r="S7212" s="252" t="s">
        <v>1422</v>
      </c>
      <c r="T7212" s="251" t="str">
        <f t="shared" si="450"/>
        <v>I060645481560BZ490</v>
      </c>
      <c r="W7212" s="251" t="str">
        <f t="shared" si="451"/>
        <v>I060645481560-BZ490</v>
      </c>
    </row>
    <row r="7213" spans="1:23" x14ac:dyDescent="0.3">
      <c r="A7213" s="256" t="str">
        <f t="shared" si="449"/>
        <v>I0606454-81561BZ150-00002</v>
      </c>
      <c r="B7213" s="251" t="s">
        <v>17936</v>
      </c>
      <c r="C7213" s="251" t="s">
        <v>10077</v>
      </c>
      <c r="D7213" s="251" t="s">
        <v>9458</v>
      </c>
      <c r="E7213" s="251" t="s">
        <v>17219</v>
      </c>
      <c r="F7213" s="251" t="s">
        <v>9986</v>
      </c>
      <c r="G7213" s="251" t="s">
        <v>1359</v>
      </c>
      <c r="H7213" s="251" t="s">
        <v>3443</v>
      </c>
      <c r="I7213" s="257" t="str">
        <f t="shared" si="448"/>
        <v>-00002</v>
      </c>
      <c r="J7213" s="251">
        <v>2</v>
      </c>
      <c r="K7213" s="251">
        <v>2</v>
      </c>
      <c r="M7213" s="251" t="s">
        <v>9958</v>
      </c>
      <c r="N7213" s="251" t="s">
        <v>16086</v>
      </c>
      <c r="O7213" s="251">
        <v>2</v>
      </c>
      <c r="Q7213" s="251" t="s">
        <v>17936</v>
      </c>
      <c r="R7213" s="251" t="s">
        <v>9960</v>
      </c>
      <c r="S7213" s="252" t="s">
        <v>1358</v>
      </c>
      <c r="T7213" s="251" t="str">
        <f t="shared" si="450"/>
        <v>I060645481561BZ150</v>
      </c>
      <c r="W7213" s="251" t="str">
        <f t="shared" si="451"/>
        <v>I060645481561-BZ150</v>
      </c>
    </row>
    <row r="7214" spans="1:23" x14ac:dyDescent="0.3">
      <c r="A7214" s="256" t="str">
        <f t="shared" si="449"/>
        <v>I0606454-81561BZ240-00001</v>
      </c>
      <c r="B7214" s="251" t="s">
        <v>17937</v>
      </c>
      <c r="C7214" s="251" t="s">
        <v>10077</v>
      </c>
      <c r="D7214" s="251" t="s">
        <v>9458</v>
      </c>
      <c r="E7214" s="251" t="s">
        <v>17219</v>
      </c>
      <c r="F7214" s="251" t="s">
        <v>9988</v>
      </c>
      <c r="G7214" s="251" t="s">
        <v>1387</v>
      </c>
      <c r="H7214" s="251" t="s">
        <v>3443</v>
      </c>
      <c r="I7214" s="257" t="str">
        <f t="shared" si="448"/>
        <v>-00001</v>
      </c>
      <c r="J7214" s="251">
        <v>1</v>
      </c>
      <c r="K7214" s="251">
        <v>1</v>
      </c>
      <c r="M7214" s="251" t="s">
        <v>9958</v>
      </c>
      <c r="N7214" s="251" t="s">
        <v>16086</v>
      </c>
      <c r="O7214" s="251">
        <v>1</v>
      </c>
      <c r="Q7214" s="251" t="s">
        <v>17937</v>
      </c>
      <c r="R7214" s="251" t="s">
        <v>9960</v>
      </c>
      <c r="S7214" s="252" t="s">
        <v>1386</v>
      </c>
      <c r="T7214" s="251" t="str">
        <f t="shared" si="450"/>
        <v>I060645481561BZ240</v>
      </c>
      <c r="W7214" s="251" t="str">
        <f t="shared" si="451"/>
        <v>I060645481561-BZ240</v>
      </c>
    </row>
    <row r="7215" spans="1:23" x14ac:dyDescent="0.3">
      <c r="A7215" s="256" t="str">
        <f t="shared" si="449"/>
        <v>I0606454-81561BZ320-00004</v>
      </c>
      <c r="B7215" s="251" t="s">
        <v>17938</v>
      </c>
      <c r="C7215" s="251" t="s">
        <v>10077</v>
      </c>
      <c r="D7215" s="251" t="s">
        <v>9458</v>
      </c>
      <c r="E7215" s="251" t="s">
        <v>17219</v>
      </c>
      <c r="F7215" s="251" t="s">
        <v>9990</v>
      </c>
      <c r="G7215" s="251" t="s">
        <v>1428</v>
      </c>
      <c r="H7215" s="251" t="s">
        <v>3443</v>
      </c>
      <c r="I7215" s="257" t="str">
        <f t="shared" si="448"/>
        <v>-00004</v>
      </c>
      <c r="J7215" s="251">
        <v>4</v>
      </c>
      <c r="K7215" s="251">
        <v>4</v>
      </c>
      <c r="M7215" s="251" t="s">
        <v>9958</v>
      </c>
      <c r="N7215" s="251" t="s">
        <v>16086</v>
      </c>
      <c r="O7215" s="251">
        <v>4</v>
      </c>
      <c r="Q7215" s="251" t="s">
        <v>17938</v>
      </c>
      <c r="R7215" s="251" t="s">
        <v>9960</v>
      </c>
      <c r="S7215" s="252" t="s">
        <v>1427</v>
      </c>
      <c r="T7215" s="251" t="str">
        <f t="shared" si="450"/>
        <v>I060645481561BZ320</v>
      </c>
      <c r="W7215" s="251" t="str">
        <f t="shared" si="451"/>
        <v>I060645481561-BZ320</v>
      </c>
    </row>
    <row r="7216" spans="1:23" x14ac:dyDescent="0.3">
      <c r="A7216" s="256" t="str">
        <f t="shared" si="449"/>
        <v>I0606454-81580BZ041-00001</v>
      </c>
      <c r="B7216" s="251" t="s">
        <v>17939</v>
      </c>
      <c r="C7216" s="251" t="s">
        <v>10077</v>
      </c>
      <c r="D7216" s="251" t="s">
        <v>9458</v>
      </c>
      <c r="E7216" s="251" t="s">
        <v>17219</v>
      </c>
      <c r="F7216" s="251" t="s">
        <v>9992</v>
      </c>
      <c r="G7216" s="251" t="s">
        <v>5175</v>
      </c>
      <c r="H7216" s="251" t="s">
        <v>758</v>
      </c>
      <c r="I7216" s="257" t="str">
        <f t="shared" si="448"/>
        <v>-00001</v>
      </c>
      <c r="J7216" s="251">
        <v>1</v>
      </c>
      <c r="K7216" s="251">
        <v>1</v>
      </c>
      <c r="M7216" s="251" t="s">
        <v>9993</v>
      </c>
      <c r="N7216" s="251" t="s">
        <v>16086</v>
      </c>
      <c r="O7216" s="251">
        <v>1</v>
      </c>
      <c r="Q7216" s="251" t="s">
        <v>17939</v>
      </c>
      <c r="R7216" s="251" t="s">
        <v>9960</v>
      </c>
      <c r="S7216" s="252" t="s">
        <v>8700</v>
      </c>
      <c r="T7216" s="251" t="str">
        <f t="shared" si="450"/>
        <v>I060645481580BZ041</v>
      </c>
      <c r="W7216" s="251" t="str">
        <f t="shared" si="451"/>
        <v>I060645481580-BZ041</v>
      </c>
    </row>
    <row r="7217" spans="1:23" x14ac:dyDescent="0.3">
      <c r="A7217" s="256" t="str">
        <f t="shared" si="449"/>
        <v>I0606454-81590BZ051-00001</v>
      </c>
      <c r="B7217" s="251" t="s">
        <v>17940</v>
      </c>
      <c r="C7217" s="251" t="s">
        <v>10077</v>
      </c>
      <c r="D7217" s="251" t="s">
        <v>9458</v>
      </c>
      <c r="E7217" s="251" t="s">
        <v>17219</v>
      </c>
      <c r="F7217" s="251" t="s">
        <v>9995</v>
      </c>
      <c r="G7217" s="251" t="s">
        <v>5230</v>
      </c>
      <c r="H7217" s="251" t="s">
        <v>770</v>
      </c>
      <c r="I7217" s="257" t="str">
        <f t="shared" si="448"/>
        <v>-00001</v>
      </c>
      <c r="J7217" s="251">
        <v>1</v>
      </c>
      <c r="K7217" s="251">
        <v>1</v>
      </c>
      <c r="M7217" s="251" t="s">
        <v>9958</v>
      </c>
      <c r="N7217" s="251" t="s">
        <v>16086</v>
      </c>
      <c r="O7217" s="251">
        <v>1</v>
      </c>
      <c r="Q7217" s="251" t="s">
        <v>17940</v>
      </c>
      <c r="R7217" s="251" t="s">
        <v>9960</v>
      </c>
      <c r="S7217" s="252" t="s">
        <v>4062</v>
      </c>
      <c r="T7217" s="251" t="str">
        <f t="shared" si="450"/>
        <v>I060645481590BZ051</v>
      </c>
      <c r="W7217" s="251" t="str">
        <f t="shared" si="451"/>
        <v>I060645481590-BZ051</v>
      </c>
    </row>
    <row r="7218" spans="1:23" x14ac:dyDescent="0.3">
      <c r="A7218" s="256" t="str">
        <f t="shared" si="449"/>
        <v>I0606454-9004951161-00004</v>
      </c>
      <c r="B7218" s="251" t="s">
        <v>17941</v>
      </c>
      <c r="C7218" s="251" t="s">
        <v>10077</v>
      </c>
      <c r="D7218" s="251" t="s">
        <v>9458</v>
      </c>
      <c r="E7218" s="251" t="s">
        <v>17219</v>
      </c>
      <c r="F7218" s="251" t="s">
        <v>9997</v>
      </c>
      <c r="G7218" s="251" t="s">
        <v>1559</v>
      </c>
      <c r="H7218" s="251" t="s">
        <v>3393</v>
      </c>
      <c r="I7218" s="257" t="str">
        <f t="shared" si="448"/>
        <v>-00004</v>
      </c>
      <c r="J7218" s="251">
        <v>4</v>
      </c>
      <c r="K7218" s="251">
        <v>4</v>
      </c>
      <c r="M7218" s="251" t="s">
        <v>10007</v>
      </c>
      <c r="N7218" s="251" t="s">
        <v>16086</v>
      </c>
      <c r="O7218" s="251">
        <v>4</v>
      </c>
      <c r="Q7218" s="251" t="s">
        <v>17941</v>
      </c>
      <c r="R7218" s="251" t="s">
        <v>9960</v>
      </c>
      <c r="S7218" s="252">
        <v>9004951161</v>
      </c>
      <c r="T7218" s="251" t="str">
        <f t="shared" si="450"/>
        <v>I06064549004951161</v>
      </c>
      <c r="W7218" s="251" t="str">
        <f t="shared" si="451"/>
        <v>I060645490049-51161</v>
      </c>
    </row>
    <row r="7219" spans="1:23" x14ac:dyDescent="0.3">
      <c r="A7219" s="256" t="str">
        <f t="shared" si="449"/>
        <v>I0606454-9004A81006-00008</v>
      </c>
      <c r="B7219" s="251" t="s">
        <v>17942</v>
      </c>
      <c r="C7219" s="251" t="s">
        <v>10077</v>
      </c>
      <c r="D7219" s="251" t="s">
        <v>9458</v>
      </c>
      <c r="E7219" s="251" t="s">
        <v>17219</v>
      </c>
      <c r="F7219" s="251" t="s">
        <v>10000</v>
      </c>
      <c r="G7219" s="251" t="s">
        <v>1574</v>
      </c>
      <c r="H7219" s="251" t="s">
        <v>3393</v>
      </c>
      <c r="I7219" s="257" t="str">
        <f t="shared" si="448"/>
        <v>-00008</v>
      </c>
      <c r="J7219" s="251">
        <v>8</v>
      </c>
      <c r="K7219" s="251">
        <v>8</v>
      </c>
      <c r="M7219" s="251" t="s">
        <v>10007</v>
      </c>
      <c r="N7219" s="251" t="s">
        <v>16086</v>
      </c>
      <c r="O7219" s="251">
        <v>8</v>
      </c>
      <c r="Q7219" s="251" t="s">
        <v>17942</v>
      </c>
      <c r="R7219" s="251" t="s">
        <v>9960</v>
      </c>
      <c r="S7219" s="252" t="s">
        <v>1573</v>
      </c>
      <c r="T7219" s="251" t="str">
        <f t="shared" si="450"/>
        <v>I06064549004A81006</v>
      </c>
      <c r="W7219" s="251" t="str">
        <f t="shared" si="451"/>
        <v>I06064549004A-81006</v>
      </c>
    </row>
    <row r="7220" spans="1:23" x14ac:dyDescent="0.3">
      <c r="A7220" s="256" t="str">
        <f t="shared" si="449"/>
        <v>I0606454-9004A81026-00012</v>
      </c>
      <c r="B7220" s="251" t="s">
        <v>17943</v>
      </c>
      <c r="C7220" s="251" t="s">
        <v>10077</v>
      </c>
      <c r="D7220" s="251" t="s">
        <v>9458</v>
      </c>
      <c r="E7220" s="251" t="s">
        <v>17219</v>
      </c>
      <c r="F7220" s="251" t="s">
        <v>10002</v>
      </c>
      <c r="G7220" s="251" t="s">
        <v>1624</v>
      </c>
      <c r="H7220" s="251" t="s">
        <v>3393</v>
      </c>
      <c r="I7220" s="257" t="str">
        <f t="shared" si="448"/>
        <v>-00012</v>
      </c>
      <c r="J7220" s="251">
        <v>12</v>
      </c>
      <c r="K7220" s="251">
        <v>12</v>
      </c>
      <c r="M7220" s="251" t="s">
        <v>10007</v>
      </c>
      <c r="N7220" s="251" t="s">
        <v>16086</v>
      </c>
      <c r="O7220" s="251">
        <v>12</v>
      </c>
      <c r="Q7220" s="251" t="s">
        <v>17943</v>
      </c>
      <c r="R7220" s="251" t="s">
        <v>9960</v>
      </c>
      <c r="S7220" s="252" t="s">
        <v>1623</v>
      </c>
      <c r="T7220" s="251" t="str">
        <f t="shared" si="450"/>
        <v>I06064549004A81026</v>
      </c>
      <c r="W7220" s="251" t="str">
        <f t="shared" si="451"/>
        <v>I06064549004A-81026</v>
      </c>
    </row>
    <row r="7221" spans="1:23" x14ac:dyDescent="0.3">
      <c r="A7221" s="256" t="str">
        <f t="shared" si="449"/>
        <v>I0606455-81139BZ010-00003</v>
      </c>
      <c r="B7221" s="251" t="s">
        <v>17944</v>
      </c>
      <c r="C7221" s="251" t="s">
        <v>10077</v>
      </c>
      <c r="D7221" s="251" t="s">
        <v>17945</v>
      </c>
      <c r="E7221" s="251" t="s">
        <v>17219</v>
      </c>
      <c r="F7221" s="251" t="s">
        <v>9957</v>
      </c>
      <c r="G7221" s="251" t="s">
        <v>1614</v>
      </c>
      <c r="H7221" s="251" t="s">
        <v>10104</v>
      </c>
      <c r="I7221" s="257" t="str">
        <f t="shared" si="448"/>
        <v>-00003</v>
      </c>
      <c r="J7221" s="251">
        <v>3</v>
      </c>
      <c r="K7221" s="251">
        <v>3</v>
      </c>
      <c r="M7221" s="251" t="s">
        <v>10007</v>
      </c>
      <c r="N7221" s="251" t="s">
        <v>16219</v>
      </c>
      <c r="O7221" s="251">
        <v>3</v>
      </c>
      <c r="Q7221" s="251" t="s">
        <v>17944</v>
      </c>
      <c r="R7221" s="251" t="s">
        <v>10017</v>
      </c>
      <c r="S7221" s="252" t="s">
        <v>1613</v>
      </c>
      <c r="T7221" s="251" t="str">
        <f t="shared" si="450"/>
        <v>I060645581139BZ010</v>
      </c>
      <c r="W7221" s="251" t="str">
        <f t="shared" si="451"/>
        <v>I060645581139-BZ010</v>
      </c>
    </row>
    <row r="7222" spans="1:23" x14ac:dyDescent="0.3">
      <c r="A7222" s="256" t="str">
        <f t="shared" si="449"/>
        <v>I0606455-81580BZ051-00004</v>
      </c>
      <c r="B7222" s="251" t="s">
        <v>17946</v>
      </c>
      <c r="C7222" s="251" t="s">
        <v>10077</v>
      </c>
      <c r="D7222" s="251" t="s">
        <v>17945</v>
      </c>
      <c r="E7222" s="251" t="s">
        <v>17219</v>
      </c>
      <c r="F7222" s="251" t="s">
        <v>9962</v>
      </c>
      <c r="G7222" s="251" t="s">
        <v>5226</v>
      </c>
      <c r="H7222" s="251" t="s">
        <v>758</v>
      </c>
      <c r="I7222" s="257" t="str">
        <f t="shared" si="448"/>
        <v>-00004</v>
      </c>
      <c r="J7222" s="251">
        <v>4</v>
      </c>
      <c r="K7222" s="251">
        <v>4</v>
      </c>
      <c r="M7222" s="251" t="s">
        <v>9958</v>
      </c>
      <c r="N7222" s="251" t="s">
        <v>16219</v>
      </c>
      <c r="O7222" s="251">
        <v>4</v>
      </c>
      <c r="Q7222" s="251" t="s">
        <v>17946</v>
      </c>
      <c r="R7222" s="251" t="s">
        <v>10017</v>
      </c>
      <c r="S7222" s="252" t="s">
        <v>4065</v>
      </c>
      <c r="T7222" s="251" t="str">
        <f t="shared" si="450"/>
        <v>I060645581580BZ051</v>
      </c>
      <c r="W7222" s="251" t="str">
        <f t="shared" si="451"/>
        <v>I060645581580-BZ051</v>
      </c>
    </row>
    <row r="7223" spans="1:23" x14ac:dyDescent="0.3">
      <c r="A7223" s="256" t="str">
        <f t="shared" si="449"/>
        <v>I0606455-87915BZ070-00001</v>
      </c>
      <c r="B7223" s="251" t="s">
        <v>17947</v>
      </c>
      <c r="C7223" s="251" t="s">
        <v>10077</v>
      </c>
      <c r="D7223" s="251" t="s">
        <v>17945</v>
      </c>
      <c r="E7223" s="251" t="s">
        <v>17219</v>
      </c>
      <c r="F7223" s="251" t="s">
        <v>9964</v>
      </c>
      <c r="G7223" s="251" t="s">
        <v>1528</v>
      </c>
      <c r="H7223" s="251" t="s">
        <v>10293</v>
      </c>
      <c r="I7223" s="257" t="str">
        <f t="shared" si="448"/>
        <v>-00001</v>
      </c>
      <c r="J7223" s="251">
        <v>1</v>
      </c>
      <c r="K7223" s="251">
        <v>1</v>
      </c>
      <c r="M7223" s="251" t="s">
        <v>10007</v>
      </c>
      <c r="N7223" s="251" t="s">
        <v>16219</v>
      </c>
      <c r="O7223" s="251">
        <v>1</v>
      </c>
      <c r="Q7223" s="251" t="s">
        <v>17947</v>
      </c>
      <c r="R7223" s="251" t="s">
        <v>10017</v>
      </c>
      <c r="S7223" s="252" t="s">
        <v>1527</v>
      </c>
      <c r="T7223" s="251" t="str">
        <f t="shared" si="450"/>
        <v>I060645587915BZ070</v>
      </c>
      <c r="W7223" s="251" t="str">
        <f t="shared" si="451"/>
        <v>I060645587915-BZ070</v>
      </c>
    </row>
    <row r="7224" spans="1:23" x14ac:dyDescent="0.3">
      <c r="A7224" s="256" t="str">
        <f t="shared" si="449"/>
        <v>I0606455-87947BZ010-00001</v>
      </c>
      <c r="B7224" s="251" t="s">
        <v>17948</v>
      </c>
      <c r="C7224" s="251" t="s">
        <v>10077</v>
      </c>
      <c r="D7224" s="251" t="s">
        <v>17945</v>
      </c>
      <c r="E7224" s="251" t="s">
        <v>17219</v>
      </c>
      <c r="F7224" s="251" t="s">
        <v>9966</v>
      </c>
      <c r="G7224" s="251" t="s">
        <v>1519</v>
      </c>
      <c r="H7224" s="251" t="s">
        <v>10109</v>
      </c>
      <c r="I7224" s="257" t="str">
        <f t="shared" si="448"/>
        <v>-00001</v>
      </c>
      <c r="J7224" s="251">
        <v>1</v>
      </c>
      <c r="K7224" s="251">
        <v>1</v>
      </c>
      <c r="M7224" s="251" t="s">
        <v>10007</v>
      </c>
      <c r="N7224" s="251" t="s">
        <v>16219</v>
      </c>
      <c r="O7224" s="251">
        <v>1</v>
      </c>
      <c r="Q7224" s="251" t="s">
        <v>17948</v>
      </c>
      <c r="R7224" s="251" t="s">
        <v>10017</v>
      </c>
      <c r="S7224" s="252" t="s">
        <v>1518</v>
      </c>
      <c r="T7224" s="251" t="str">
        <f t="shared" si="450"/>
        <v>I060645587947BZ010</v>
      </c>
      <c r="W7224" s="251" t="str">
        <f t="shared" si="451"/>
        <v>I060645587947-BZ010</v>
      </c>
    </row>
    <row r="7225" spans="1:23" x14ac:dyDescent="0.3">
      <c r="A7225" s="256" t="str">
        <f t="shared" si="449"/>
        <v>I0606456-81150BZ200-00001</v>
      </c>
      <c r="B7225" s="251" t="s">
        <v>17949</v>
      </c>
      <c r="C7225" s="251" t="s">
        <v>10077</v>
      </c>
      <c r="D7225" s="251" t="s">
        <v>17950</v>
      </c>
      <c r="E7225" s="251" t="s">
        <v>17219</v>
      </c>
      <c r="F7225" s="251" t="s">
        <v>9957</v>
      </c>
      <c r="G7225" s="251" t="s">
        <v>1092</v>
      </c>
      <c r="H7225" s="251" t="s">
        <v>11701</v>
      </c>
      <c r="I7225" s="257" t="str">
        <f t="shared" si="448"/>
        <v>-00001</v>
      </c>
      <c r="J7225" s="251">
        <v>1</v>
      </c>
      <c r="K7225" s="251">
        <v>1</v>
      </c>
      <c r="M7225" s="251" t="s">
        <v>9958</v>
      </c>
      <c r="N7225" s="251" t="s">
        <v>16536</v>
      </c>
      <c r="O7225" s="251">
        <v>1</v>
      </c>
      <c r="Q7225" s="251" t="s">
        <v>17949</v>
      </c>
      <c r="R7225" s="251" t="s">
        <v>10028</v>
      </c>
      <c r="S7225" s="252" t="s">
        <v>1091</v>
      </c>
      <c r="T7225" s="251" t="str">
        <f t="shared" si="450"/>
        <v>I060645681150BZ200</v>
      </c>
      <c r="W7225" s="251" t="str">
        <f t="shared" si="451"/>
        <v>I060645681150-BZ200</v>
      </c>
    </row>
    <row r="7226" spans="1:23" x14ac:dyDescent="0.3">
      <c r="A7226" s="256" t="str">
        <f t="shared" si="449"/>
        <v>I0606456-81565BZ010-00001</v>
      </c>
      <c r="B7226" s="251" t="s">
        <v>17951</v>
      </c>
      <c r="C7226" s="251" t="s">
        <v>10077</v>
      </c>
      <c r="D7226" s="251" t="s">
        <v>17950</v>
      </c>
      <c r="E7226" s="251" t="s">
        <v>17219</v>
      </c>
      <c r="F7226" s="251" t="s">
        <v>9962</v>
      </c>
      <c r="G7226" s="251" t="s">
        <v>1326</v>
      </c>
      <c r="H7226" s="251" t="s">
        <v>10302</v>
      </c>
      <c r="I7226" s="257" t="str">
        <f t="shared" si="448"/>
        <v>-00001</v>
      </c>
      <c r="J7226" s="251">
        <v>1</v>
      </c>
      <c r="K7226" s="251">
        <v>1</v>
      </c>
      <c r="M7226" s="251" t="s">
        <v>10007</v>
      </c>
      <c r="N7226" s="251" t="s">
        <v>16536</v>
      </c>
      <c r="O7226" s="251">
        <v>1</v>
      </c>
      <c r="Q7226" s="251" t="s">
        <v>17951</v>
      </c>
      <c r="R7226" s="251" t="s">
        <v>10028</v>
      </c>
      <c r="S7226" s="252" t="s">
        <v>1325</v>
      </c>
      <c r="T7226" s="251" t="str">
        <f t="shared" si="450"/>
        <v>I060645681565BZ010</v>
      </c>
      <c r="W7226" s="251" t="str">
        <f t="shared" si="451"/>
        <v>I060645681565-BZ010</v>
      </c>
    </row>
    <row r="7227" spans="1:23" x14ac:dyDescent="0.3">
      <c r="A7227" s="256" t="str">
        <f t="shared" si="449"/>
        <v>I0706485-9004951125-00007</v>
      </c>
      <c r="B7227" s="251" t="s">
        <v>17952</v>
      </c>
      <c r="C7227" s="251" t="s">
        <v>10117</v>
      </c>
      <c r="D7227" s="251" t="s">
        <v>17953</v>
      </c>
      <c r="E7227" s="251" t="s">
        <v>17219</v>
      </c>
      <c r="F7227" s="251" t="s">
        <v>9957</v>
      </c>
      <c r="G7227" s="251" t="s">
        <v>1561</v>
      </c>
      <c r="H7227" s="251" t="s">
        <v>3393</v>
      </c>
      <c r="I7227" s="257" t="str">
        <f t="shared" si="448"/>
        <v>-00007</v>
      </c>
      <c r="J7227" s="251">
        <v>7</v>
      </c>
      <c r="K7227" s="251">
        <v>7</v>
      </c>
      <c r="M7227" s="251" t="s">
        <v>10003</v>
      </c>
      <c r="N7227" s="251" t="s">
        <v>16086</v>
      </c>
      <c r="O7227" s="251">
        <v>7</v>
      </c>
      <c r="Q7227" s="251" t="s">
        <v>17952</v>
      </c>
      <c r="R7227" s="251" t="s">
        <v>9960</v>
      </c>
      <c r="S7227" s="252">
        <v>9004951125</v>
      </c>
      <c r="T7227" s="251" t="str">
        <f t="shared" si="450"/>
        <v>I07064859004951125</v>
      </c>
      <c r="W7227" s="251" t="str">
        <f t="shared" si="451"/>
        <v>I070648590049-51125</v>
      </c>
    </row>
    <row r="7228" spans="1:23" x14ac:dyDescent="0.3">
      <c r="A7228" s="256" t="str">
        <f t="shared" si="449"/>
        <v>I0706486-81110BZ050-00002</v>
      </c>
      <c r="B7228" s="251" t="s">
        <v>17954</v>
      </c>
      <c r="C7228" s="251" t="s">
        <v>10117</v>
      </c>
      <c r="D7228" s="251" t="s">
        <v>17955</v>
      </c>
      <c r="E7228" s="251" t="s">
        <v>17219</v>
      </c>
      <c r="F7228" s="251" t="s">
        <v>9957</v>
      </c>
      <c r="G7228" s="251" t="s">
        <v>1015</v>
      </c>
      <c r="H7228" s="251" t="s">
        <v>10123</v>
      </c>
      <c r="I7228" s="257" t="str">
        <f t="shared" si="448"/>
        <v>-00002</v>
      </c>
      <c r="J7228" s="251">
        <v>2</v>
      </c>
      <c r="K7228" s="251">
        <v>2</v>
      </c>
      <c r="M7228" s="251" t="s">
        <v>9958</v>
      </c>
      <c r="N7228" s="251" t="s">
        <v>16219</v>
      </c>
      <c r="O7228" s="251">
        <v>2</v>
      </c>
      <c r="Q7228" s="251" t="s">
        <v>17954</v>
      </c>
      <c r="R7228" s="251" t="s">
        <v>10017</v>
      </c>
      <c r="S7228" s="252" t="s">
        <v>1014</v>
      </c>
      <c r="T7228" s="251" t="str">
        <f t="shared" si="450"/>
        <v>I070648681110BZ050</v>
      </c>
      <c r="W7228" s="251" t="str">
        <f t="shared" si="451"/>
        <v>I070648681110-BZ050</v>
      </c>
    </row>
    <row r="7229" spans="1:23" x14ac:dyDescent="0.3">
      <c r="A7229" s="256" t="str">
        <f t="shared" si="449"/>
        <v>I0706486-81110BZ840-00001</v>
      </c>
      <c r="B7229" s="251" t="s">
        <v>17956</v>
      </c>
      <c r="C7229" s="251" t="s">
        <v>10117</v>
      </c>
      <c r="D7229" s="251" t="s">
        <v>17955</v>
      </c>
      <c r="E7229" s="251" t="s">
        <v>17219</v>
      </c>
      <c r="F7229" s="251" t="s">
        <v>9962</v>
      </c>
      <c r="G7229" s="251" t="s">
        <v>3424</v>
      </c>
      <c r="H7229" s="251" t="s">
        <v>3422</v>
      </c>
      <c r="I7229" s="257" t="str">
        <f t="shared" si="448"/>
        <v>-00001</v>
      </c>
      <c r="J7229" s="251">
        <v>1</v>
      </c>
      <c r="K7229" s="251">
        <v>1</v>
      </c>
      <c r="M7229" s="251" t="s">
        <v>9958</v>
      </c>
      <c r="N7229" s="251" t="s">
        <v>16219</v>
      </c>
      <c r="O7229" s="251">
        <v>1</v>
      </c>
      <c r="Q7229" s="251" t="s">
        <v>17956</v>
      </c>
      <c r="R7229" s="251" t="s">
        <v>10017</v>
      </c>
      <c r="S7229" s="252" t="s">
        <v>3423</v>
      </c>
      <c r="T7229" s="251" t="str">
        <f t="shared" si="450"/>
        <v>I070648681110BZ840</v>
      </c>
      <c r="W7229" s="251" t="str">
        <f t="shared" si="451"/>
        <v>I070648681110-BZ840</v>
      </c>
    </row>
    <row r="7230" spans="1:23" x14ac:dyDescent="0.3">
      <c r="A7230" s="256" t="str">
        <f t="shared" si="449"/>
        <v>I0706486-81150BZ050-00002</v>
      </c>
      <c r="B7230" s="251" t="s">
        <v>17957</v>
      </c>
      <c r="C7230" s="251" t="s">
        <v>10117</v>
      </c>
      <c r="D7230" s="251" t="s">
        <v>17955</v>
      </c>
      <c r="E7230" s="251" t="s">
        <v>17219</v>
      </c>
      <c r="F7230" s="251" t="s">
        <v>9964</v>
      </c>
      <c r="G7230" s="251" t="s">
        <v>1024</v>
      </c>
      <c r="H7230" s="251" t="s">
        <v>5057</v>
      </c>
      <c r="I7230" s="257" t="str">
        <f t="shared" si="448"/>
        <v>-00002</v>
      </c>
      <c r="J7230" s="251">
        <v>2</v>
      </c>
      <c r="K7230" s="251">
        <v>2</v>
      </c>
      <c r="M7230" s="251" t="s">
        <v>9958</v>
      </c>
      <c r="N7230" s="251" t="s">
        <v>16219</v>
      </c>
      <c r="O7230" s="251">
        <v>2</v>
      </c>
      <c r="Q7230" s="251" t="s">
        <v>17957</v>
      </c>
      <c r="R7230" s="251" t="s">
        <v>10017</v>
      </c>
      <c r="S7230" s="252" t="s">
        <v>1023</v>
      </c>
      <c r="T7230" s="251" t="str">
        <f t="shared" si="450"/>
        <v>I070648681150BZ050</v>
      </c>
      <c r="W7230" s="251" t="str">
        <f t="shared" si="451"/>
        <v>I070648681150-BZ050</v>
      </c>
    </row>
    <row r="7231" spans="1:23" x14ac:dyDescent="0.3">
      <c r="A7231" s="256" t="str">
        <f t="shared" si="449"/>
        <v>I0706486-81150BZ800-00001</v>
      </c>
      <c r="B7231" s="251" t="s">
        <v>17958</v>
      </c>
      <c r="C7231" s="251" t="s">
        <v>10117</v>
      </c>
      <c r="D7231" s="251" t="s">
        <v>17955</v>
      </c>
      <c r="E7231" s="251" t="s">
        <v>17219</v>
      </c>
      <c r="F7231" s="251" t="s">
        <v>9966</v>
      </c>
      <c r="G7231" s="251" t="s">
        <v>3427</v>
      </c>
      <c r="H7231" s="251" t="s">
        <v>3429</v>
      </c>
      <c r="I7231" s="257" t="str">
        <f t="shared" si="448"/>
        <v>-00001</v>
      </c>
      <c r="J7231" s="251">
        <v>1</v>
      </c>
      <c r="K7231" s="251">
        <v>1</v>
      </c>
      <c r="M7231" s="251" t="s">
        <v>9958</v>
      </c>
      <c r="N7231" s="251" t="s">
        <v>16219</v>
      </c>
      <c r="O7231" s="251">
        <v>1</v>
      </c>
      <c r="Q7231" s="251" t="s">
        <v>17958</v>
      </c>
      <c r="R7231" s="251" t="s">
        <v>10017</v>
      </c>
      <c r="S7231" s="252" t="s">
        <v>3426</v>
      </c>
      <c r="T7231" s="251" t="str">
        <f t="shared" si="450"/>
        <v>I070648681150BZ800</v>
      </c>
      <c r="W7231" s="251" t="str">
        <f t="shared" si="451"/>
        <v>I070648681150-BZ800</v>
      </c>
    </row>
    <row r="7232" spans="1:23" x14ac:dyDescent="0.3">
      <c r="A7232" s="256" t="str">
        <f t="shared" si="449"/>
        <v>I0706486-81150BZ840-00001</v>
      </c>
      <c r="B7232" s="251" t="s">
        <v>17959</v>
      </c>
      <c r="C7232" s="251" t="s">
        <v>10117</v>
      </c>
      <c r="D7232" s="251" t="s">
        <v>17955</v>
      </c>
      <c r="E7232" s="251" t="s">
        <v>17219</v>
      </c>
      <c r="F7232" s="251" t="s">
        <v>9968</v>
      </c>
      <c r="G7232" s="251" t="s">
        <v>3431</v>
      </c>
      <c r="H7232" s="251" t="s">
        <v>3429</v>
      </c>
      <c r="I7232" s="257" t="str">
        <f t="shared" si="448"/>
        <v>-00001</v>
      </c>
      <c r="J7232" s="251">
        <v>1</v>
      </c>
      <c r="K7232" s="251">
        <v>1</v>
      </c>
      <c r="M7232" s="251" t="s">
        <v>9958</v>
      </c>
      <c r="N7232" s="251" t="s">
        <v>16219</v>
      </c>
      <c r="O7232" s="251">
        <v>1</v>
      </c>
      <c r="Q7232" s="251" t="s">
        <v>17959</v>
      </c>
      <c r="R7232" s="251" t="s">
        <v>10017</v>
      </c>
      <c r="S7232" s="252" t="s">
        <v>3430</v>
      </c>
      <c r="T7232" s="251" t="str">
        <f t="shared" si="450"/>
        <v>I070648681150BZ840</v>
      </c>
      <c r="W7232" s="251" t="str">
        <f t="shared" si="451"/>
        <v>I070648681150-BZ840</v>
      </c>
    </row>
    <row r="7233" spans="1:23" x14ac:dyDescent="0.3">
      <c r="A7233" s="256" t="str">
        <f t="shared" si="449"/>
        <v>I0706486-81551BZ090-00001</v>
      </c>
      <c r="B7233" s="251" t="s">
        <v>17960</v>
      </c>
      <c r="C7233" s="251" t="s">
        <v>10117</v>
      </c>
      <c r="D7233" s="251" t="s">
        <v>17955</v>
      </c>
      <c r="E7233" s="251" t="s">
        <v>17219</v>
      </c>
      <c r="F7233" s="251" t="s">
        <v>9970</v>
      </c>
      <c r="G7233" s="251" t="s">
        <v>1318</v>
      </c>
      <c r="H7233" s="251" t="s">
        <v>5211</v>
      </c>
      <c r="I7233" s="257" t="str">
        <f t="shared" si="448"/>
        <v>-00001</v>
      </c>
      <c r="J7233" s="251">
        <v>1</v>
      </c>
      <c r="K7233" s="251">
        <v>1</v>
      </c>
      <c r="M7233" s="251" t="s">
        <v>9958</v>
      </c>
      <c r="N7233" s="251" t="s">
        <v>16219</v>
      </c>
      <c r="O7233" s="251">
        <v>1</v>
      </c>
      <c r="Q7233" s="251" t="s">
        <v>17960</v>
      </c>
      <c r="R7233" s="251" t="s">
        <v>10017</v>
      </c>
      <c r="S7233" s="252" t="s">
        <v>1317</v>
      </c>
      <c r="T7233" s="251" t="str">
        <f t="shared" si="450"/>
        <v>I070648681551BZ090</v>
      </c>
      <c r="W7233" s="251" t="str">
        <f t="shared" si="451"/>
        <v>I070648681551-BZ090</v>
      </c>
    </row>
    <row r="7234" spans="1:23" x14ac:dyDescent="0.3">
      <c r="A7234" s="256" t="str">
        <f t="shared" si="449"/>
        <v>I0706486-81551BZ250-00002</v>
      </c>
      <c r="B7234" s="251" t="s">
        <v>17961</v>
      </c>
      <c r="C7234" s="251" t="s">
        <v>10117</v>
      </c>
      <c r="D7234" s="251" t="s">
        <v>17955</v>
      </c>
      <c r="E7234" s="251" t="s">
        <v>17219</v>
      </c>
      <c r="F7234" s="251" t="s">
        <v>9972</v>
      </c>
      <c r="G7234" s="251" t="s">
        <v>1396</v>
      </c>
      <c r="H7234" s="251" t="s">
        <v>3436</v>
      </c>
      <c r="I7234" s="257" t="str">
        <f t="shared" si="448"/>
        <v>-00002</v>
      </c>
      <c r="J7234" s="251">
        <v>2</v>
      </c>
      <c r="K7234" s="251">
        <v>2</v>
      </c>
      <c r="M7234" s="251" t="s">
        <v>9958</v>
      </c>
      <c r="N7234" s="251" t="s">
        <v>16219</v>
      </c>
      <c r="O7234" s="251">
        <v>2</v>
      </c>
      <c r="Q7234" s="251" t="s">
        <v>17961</v>
      </c>
      <c r="R7234" s="251" t="s">
        <v>10017</v>
      </c>
      <c r="S7234" s="252" t="s">
        <v>1395</v>
      </c>
      <c r="T7234" s="251" t="str">
        <f t="shared" si="450"/>
        <v>I070648681551BZ250</v>
      </c>
      <c r="W7234" s="251" t="str">
        <f t="shared" si="451"/>
        <v>I070648681551-BZ250</v>
      </c>
    </row>
    <row r="7235" spans="1:23" x14ac:dyDescent="0.3">
      <c r="A7235" s="256" t="str">
        <f t="shared" si="449"/>
        <v>I0706486-81561BZ090-00002</v>
      </c>
      <c r="B7235" s="251" t="s">
        <v>17962</v>
      </c>
      <c r="C7235" s="251" t="s">
        <v>10117</v>
      </c>
      <c r="D7235" s="251" t="s">
        <v>17955</v>
      </c>
      <c r="E7235" s="251" t="s">
        <v>17219</v>
      </c>
      <c r="F7235" s="251" t="s">
        <v>9974</v>
      </c>
      <c r="G7235" s="251" t="s">
        <v>1331</v>
      </c>
      <c r="H7235" s="251" t="s">
        <v>5211</v>
      </c>
      <c r="I7235" s="257" t="str">
        <f t="shared" si="448"/>
        <v>-00002</v>
      </c>
      <c r="J7235" s="251">
        <v>2</v>
      </c>
      <c r="K7235" s="251">
        <v>2</v>
      </c>
      <c r="M7235" s="251" t="s">
        <v>9958</v>
      </c>
      <c r="N7235" s="251" t="s">
        <v>16219</v>
      </c>
      <c r="O7235" s="251">
        <v>2</v>
      </c>
      <c r="Q7235" s="251" t="s">
        <v>17962</v>
      </c>
      <c r="R7235" s="251" t="s">
        <v>10017</v>
      </c>
      <c r="S7235" s="252" t="s">
        <v>1330</v>
      </c>
      <c r="T7235" s="251" t="str">
        <f t="shared" si="450"/>
        <v>I070648681561BZ090</v>
      </c>
      <c r="W7235" s="251" t="str">
        <f t="shared" si="451"/>
        <v>I070648681561-BZ090</v>
      </c>
    </row>
    <row r="7236" spans="1:23" x14ac:dyDescent="0.3">
      <c r="A7236" s="256" t="str">
        <f t="shared" si="449"/>
        <v>I0706486-87945BZ070-00001</v>
      </c>
      <c r="B7236" s="251" t="s">
        <v>17963</v>
      </c>
      <c r="C7236" s="251" t="s">
        <v>10117</v>
      </c>
      <c r="D7236" s="251" t="s">
        <v>17955</v>
      </c>
      <c r="E7236" s="251" t="s">
        <v>17219</v>
      </c>
      <c r="F7236" s="251" t="s">
        <v>9976</v>
      </c>
      <c r="G7236" s="251" t="s">
        <v>1537</v>
      </c>
      <c r="H7236" s="251" t="s">
        <v>12969</v>
      </c>
      <c r="I7236" s="257" t="str">
        <f t="shared" si="448"/>
        <v>-00001</v>
      </c>
      <c r="J7236" s="251">
        <v>1</v>
      </c>
      <c r="K7236" s="251">
        <v>1</v>
      </c>
      <c r="M7236" s="251" t="s">
        <v>10007</v>
      </c>
      <c r="N7236" s="251" t="s">
        <v>16219</v>
      </c>
      <c r="O7236" s="251">
        <v>1</v>
      </c>
      <c r="Q7236" s="251" t="s">
        <v>17963</v>
      </c>
      <c r="R7236" s="251" t="s">
        <v>10017</v>
      </c>
      <c r="S7236" s="252" t="s">
        <v>1536</v>
      </c>
      <c r="T7236" s="251" t="str">
        <f t="shared" si="450"/>
        <v>I070648687945BZ070</v>
      </c>
      <c r="W7236" s="251" t="str">
        <f t="shared" si="451"/>
        <v>I070648687945-BZ070</v>
      </c>
    </row>
    <row r="7237" spans="1:23" x14ac:dyDescent="0.3">
      <c r="A7237" s="256" t="str">
        <f t="shared" si="449"/>
        <v>I0706487-81130BZ520-00002</v>
      </c>
      <c r="B7237" s="251" t="s">
        <v>17964</v>
      </c>
      <c r="C7237" s="251" t="s">
        <v>10117</v>
      </c>
      <c r="D7237" s="251" t="s">
        <v>17965</v>
      </c>
      <c r="E7237" s="251" t="s">
        <v>17219</v>
      </c>
      <c r="F7237" s="251" t="s">
        <v>9957</v>
      </c>
      <c r="G7237" s="251" t="s">
        <v>1115</v>
      </c>
      <c r="H7237" s="251" t="s">
        <v>5101</v>
      </c>
      <c r="I7237" s="257" t="str">
        <f t="shared" si="448"/>
        <v>-00002</v>
      </c>
      <c r="J7237" s="251">
        <v>2</v>
      </c>
      <c r="K7237" s="251">
        <v>2</v>
      </c>
      <c r="M7237" s="251" t="s">
        <v>9958</v>
      </c>
      <c r="N7237" s="251" t="s">
        <v>16536</v>
      </c>
      <c r="O7237" s="251">
        <v>2</v>
      </c>
      <c r="Q7237" s="251" t="s">
        <v>17964</v>
      </c>
      <c r="R7237" s="251" t="s">
        <v>10028</v>
      </c>
      <c r="S7237" s="252" t="s">
        <v>1114</v>
      </c>
      <c r="T7237" s="251" t="str">
        <f t="shared" si="450"/>
        <v>I070648781130BZ520</v>
      </c>
      <c r="W7237" s="251" t="str">
        <f t="shared" si="451"/>
        <v>I070648781130-BZ520</v>
      </c>
    </row>
    <row r="7238" spans="1:23" x14ac:dyDescent="0.3">
      <c r="A7238" s="256" t="str">
        <f t="shared" si="449"/>
        <v>I0706487-81550BZ190-00001</v>
      </c>
      <c r="B7238" s="251" t="s">
        <v>17966</v>
      </c>
      <c r="C7238" s="251" t="s">
        <v>10117</v>
      </c>
      <c r="D7238" s="251" t="s">
        <v>17965</v>
      </c>
      <c r="E7238" s="251" t="s">
        <v>17219</v>
      </c>
      <c r="F7238" s="251" t="s">
        <v>9962</v>
      </c>
      <c r="G7238" s="251" t="s">
        <v>1308</v>
      </c>
      <c r="H7238" s="251" t="s">
        <v>10141</v>
      </c>
      <c r="I7238" s="257" t="str">
        <f t="shared" ref="I7238:I7301" si="452">+IF(AND(O7238&lt;10),$B$2&amp;O7238,IF(AND(O7238&gt;9,O7238&lt;=99),$B$3&amp;O7238,IF(AND(O7238&gt;99,L96195&lt;1000),$B$4&amp;O7238,IF(AND(O7238&gt;999),$B$5&amp;7))))</f>
        <v>-00001</v>
      </c>
      <c r="J7238" s="251">
        <v>1</v>
      </c>
      <c r="K7238" s="251">
        <v>1</v>
      </c>
      <c r="M7238" s="251" t="s">
        <v>9958</v>
      </c>
      <c r="N7238" s="251" t="s">
        <v>16536</v>
      </c>
      <c r="O7238" s="251">
        <v>1</v>
      </c>
      <c r="Q7238" s="251" t="s">
        <v>17966</v>
      </c>
      <c r="R7238" s="251" t="s">
        <v>10028</v>
      </c>
      <c r="S7238" s="252" t="s">
        <v>1307</v>
      </c>
      <c r="T7238" s="251" t="str">
        <f t="shared" si="450"/>
        <v>I070648781550BZ190</v>
      </c>
      <c r="W7238" s="251" t="str">
        <f t="shared" si="451"/>
        <v>I070648781550-BZ190</v>
      </c>
    </row>
    <row r="7239" spans="1:23" x14ac:dyDescent="0.3">
      <c r="A7239" s="256" t="str">
        <f t="shared" si="449"/>
        <v>I0706487-81560BZ070-00002</v>
      </c>
      <c r="B7239" s="251" t="s">
        <v>17967</v>
      </c>
      <c r="C7239" s="251" t="s">
        <v>10117</v>
      </c>
      <c r="D7239" s="251" t="s">
        <v>17965</v>
      </c>
      <c r="E7239" s="251" t="s">
        <v>17219</v>
      </c>
      <c r="F7239" s="251" t="s">
        <v>9964</v>
      </c>
      <c r="G7239" s="251" t="s">
        <v>1300</v>
      </c>
      <c r="H7239" s="251" t="s">
        <v>10332</v>
      </c>
      <c r="I7239" s="257" t="str">
        <f t="shared" si="452"/>
        <v>-00002</v>
      </c>
      <c r="J7239" s="251">
        <v>2</v>
      </c>
      <c r="K7239" s="251">
        <v>2</v>
      </c>
      <c r="M7239" s="251" t="s">
        <v>9958</v>
      </c>
      <c r="N7239" s="251" t="s">
        <v>16536</v>
      </c>
      <c r="O7239" s="251">
        <v>2</v>
      </c>
      <c r="Q7239" s="251" t="s">
        <v>17967</v>
      </c>
      <c r="R7239" s="251" t="s">
        <v>10028</v>
      </c>
      <c r="S7239" s="252" t="s">
        <v>1299</v>
      </c>
      <c r="T7239" s="251" t="str">
        <f t="shared" si="450"/>
        <v>I070648781560BZ070</v>
      </c>
      <c r="W7239" s="251" t="str">
        <f t="shared" si="451"/>
        <v>I070648781560-BZ070</v>
      </c>
    </row>
    <row r="7240" spans="1:23" x14ac:dyDescent="0.3">
      <c r="A7240" s="256" t="str">
        <f t="shared" ref="A7240:A7303" si="453">D7240&amp;$A$6&amp;S7240&amp;I7240</f>
        <v>I0706488-81110BZ050-00002</v>
      </c>
      <c r="B7240" s="251" t="s">
        <v>17968</v>
      </c>
      <c r="C7240" s="251" t="s">
        <v>10117</v>
      </c>
      <c r="D7240" s="251" t="s">
        <v>17969</v>
      </c>
      <c r="E7240" s="251" t="s">
        <v>17219</v>
      </c>
      <c r="F7240" s="251" t="s">
        <v>9957</v>
      </c>
      <c r="G7240" s="251" t="s">
        <v>1015</v>
      </c>
      <c r="H7240" s="251" t="s">
        <v>10123</v>
      </c>
      <c r="I7240" s="257" t="str">
        <f t="shared" si="452"/>
        <v>-00002</v>
      </c>
      <c r="J7240" s="251">
        <v>2</v>
      </c>
      <c r="K7240" s="251">
        <v>2</v>
      </c>
      <c r="M7240" s="251" t="s">
        <v>9958</v>
      </c>
      <c r="N7240" s="251" t="s">
        <v>16219</v>
      </c>
      <c r="O7240" s="251">
        <v>2</v>
      </c>
      <c r="Q7240" s="251" t="s">
        <v>17968</v>
      </c>
      <c r="R7240" s="251" t="s">
        <v>10017</v>
      </c>
      <c r="S7240" s="252" t="s">
        <v>1014</v>
      </c>
      <c r="T7240" s="251" t="str">
        <f t="shared" si="450"/>
        <v>I070648881110BZ050</v>
      </c>
      <c r="W7240" s="251" t="str">
        <f t="shared" si="451"/>
        <v>I070648881110-BZ050</v>
      </c>
    </row>
    <row r="7241" spans="1:23" x14ac:dyDescent="0.3">
      <c r="A7241" s="256" t="str">
        <f t="shared" si="453"/>
        <v>I0706488-81150BZ050-00003</v>
      </c>
      <c r="B7241" s="251" t="s">
        <v>17970</v>
      </c>
      <c r="C7241" s="251" t="s">
        <v>10117</v>
      </c>
      <c r="D7241" s="251" t="s">
        <v>17969</v>
      </c>
      <c r="E7241" s="251" t="s">
        <v>17219</v>
      </c>
      <c r="F7241" s="251" t="s">
        <v>9962</v>
      </c>
      <c r="G7241" s="251" t="s">
        <v>1024</v>
      </c>
      <c r="H7241" s="251" t="s">
        <v>5057</v>
      </c>
      <c r="I7241" s="257" t="str">
        <f t="shared" si="452"/>
        <v>-00003</v>
      </c>
      <c r="J7241" s="251">
        <v>3</v>
      </c>
      <c r="K7241" s="251">
        <v>3</v>
      </c>
      <c r="M7241" s="251" t="s">
        <v>9958</v>
      </c>
      <c r="N7241" s="251" t="s">
        <v>16219</v>
      </c>
      <c r="O7241" s="251">
        <v>3</v>
      </c>
      <c r="Q7241" s="251" t="s">
        <v>17970</v>
      </c>
      <c r="R7241" s="251" t="s">
        <v>10017</v>
      </c>
      <c r="S7241" s="252" t="s">
        <v>1023</v>
      </c>
      <c r="T7241" s="251" t="str">
        <f t="shared" ref="T7241:T7304" si="454">+D7241&amp;S7241</f>
        <v>I070648881150BZ050</v>
      </c>
      <c r="W7241" s="251" t="str">
        <f t="shared" ref="W7241:W7304" si="455">D7241&amp;G7241</f>
        <v>I070648881150-BZ050</v>
      </c>
    </row>
    <row r="7242" spans="1:23" x14ac:dyDescent="0.3">
      <c r="A7242" s="256" t="str">
        <f t="shared" si="453"/>
        <v>I0306306-525620K070-00001</v>
      </c>
      <c r="B7242" s="251" t="s">
        <v>17971</v>
      </c>
      <c r="C7242" s="251" t="s">
        <v>9954</v>
      </c>
      <c r="D7242" s="251" t="s">
        <v>9503</v>
      </c>
      <c r="E7242" s="251" t="s">
        <v>17394</v>
      </c>
      <c r="F7242" s="251" t="s">
        <v>9957</v>
      </c>
      <c r="G7242" s="251" t="s">
        <v>732</v>
      </c>
      <c r="H7242" s="251" t="s">
        <v>10161</v>
      </c>
      <c r="I7242" s="257" t="str">
        <f t="shared" si="452"/>
        <v>-00001</v>
      </c>
      <c r="J7242" s="251">
        <v>1</v>
      </c>
      <c r="K7242" s="251">
        <v>1</v>
      </c>
      <c r="M7242" s="251" t="s">
        <v>10007</v>
      </c>
      <c r="N7242" s="251" t="s">
        <v>16219</v>
      </c>
      <c r="O7242" s="251">
        <v>1</v>
      </c>
      <c r="Q7242" s="251" t="s">
        <v>17971</v>
      </c>
      <c r="R7242" s="251" t="s">
        <v>9960</v>
      </c>
      <c r="S7242" s="251" t="s">
        <v>731</v>
      </c>
      <c r="T7242" s="251" t="str">
        <f t="shared" si="454"/>
        <v>I0306306525620K070</v>
      </c>
      <c r="W7242" s="251" t="str">
        <f t="shared" si="455"/>
        <v>I030630652562-0K070</v>
      </c>
    </row>
    <row r="7243" spans="1:23" x14ac:dyDescent="0.3">
      <c r="A7243" s="256" t="str">
        <f t="shared" si="453"/>
        <v>I0306306-811100K520-00004</v>
      </c>
      <c r="B7243" s="251" t="s">
        <v>17972</v>
      </c>
      <c r="C7243" s="251" t="s">
        <v>9954</v>
      </c>
      <c r="D7243" s="251" t="s">
        <v>9503</v>
      </c>
      <c r="E7243" s="251" t="s">
        <v>17394</v>
      </c>
      <c r="F7243" s="251" t="s">
        <v>9962</v>
      </c>
      <c r="G7243" s="251" t="s">
        <v>269</v>
      </c>
      <c r="H7243" s="251" t="s">
        <v>3422</v>
      </c>
      <c r="I7243" s="257" t="str">
        <f t="shared" si="452"/>
        <v>-00004</v>
      </c>
      <c r="J7243" s="251">
        <v>4</v>
      </c>
      <c r="K7243" s="251">
        <v>4</v>
      </c>
      <c r="M7243" s="251" t="s">
        <v>9958</v>
      </c>
      <c r="N7243" s="251" t="s">
        <v>16219</v>
      </c>
      <c r="O7243" s="251">
        <v>4</v>
      </c>
      <c r="Q7243" s="251" t="s">
        <v>17972</v>
      </c>
      <c r="R7243" s="251" t="s">
        <v>9960</v>
      </c>
      <c r="S7243" s="251" t="s">
        <v>7</v>
      </c>
      <c r="T7243" s="251" t="str">
        <f t="shared" si="454"/>
        <v>I0306306811100K520</v>
      </c>
      <c r="W7243" s="251" t="str">
        <f t="shared" si="455"/>
        <v>I030630681110-0K520</v>
      </c>
    </row>
    <row r="7244" spans="1:23" x14ac:dyDescent="0.3">
      <c r="A7244" s="256" t="str">
        <f t="shared" si="453"/>
        <v>I0306306-811100K580-00007</v>
      </c>
      <c r="B7244" s="251" t="s">
        <v>17973</v>
      </c>
      <c r="C7244" s="251" t="s">
        <v>9954</v>
      </c>
      <c r="D7244" s="251" t="s">
        <v>9503</v>
      </c>
      <c r="E7244" s="251" t="s">
        <v>17394</v>
      </c>
      <c r="F7244" s="251" t="s">
        <v>9964</v>
      </c>
      <c r="G7244" s="251" t="s">
        <v>429</v>
      </c>
      <c r="H7244" s="251" t="s">
        <v>3422</v>
      </c>
      <c r="I7244" s="257" t="str">
        <f t="shared" si="452"/>
        <v>-00007</v>
      </c>
      <c r="J7244" s="251">
        <v>7</v>
      </c>
      <c r="K7244" s="251">
        <v>7</v>
      </c>
      <c r="M7244" s="251" t="s">
        <v>9958</v>
      </c>
      <c r="N7244" s="251" t="s">
        <v>16219</v>
      </c>
      <c r="O7244" s="251">
        <v>7</v>
      </c>
      <c r="Q7244" s="251" t="s">
        <v>17973</v>
      </c>
      <c r="R7244" s="251" t="s">
        <v>9960</v>
      </c>
      <c r="S7244" s="251" t="s">
        <v>428</v>
      </c>
      <c r="T7244" s="251" t="str">
        <f t="shared" si="454"/>
        <v>I0306306811100K580</v>
      </c>
      <c r="W7244" s="251" t="str">
        <f t="shared" si="455"/>
        <v>I030630681110-0K580</v>
      </c>
    </row>
    <row r="7245" spans="1:23" x14ac:dyDescent="0.3">
      <c r="A7245" s="256" t="str">
        <f t="shared" si="453"/>
        <v>I0306306-811300K520-00006</v>
      </c>
      <c r="B7245" s="251" t="s">
        <v>17974</v>
      </c>
      <c r="C7245" s="251" t="s">
        <v>9954</v>
      </c>
      <c r="D7245" s="251" t="s">
        <v>9503</v>
      </c>
      <c r="E7245" s="251" t="s">
        <v>17394</v>
      </c>
      <c r="F7245" s="251" t="s">
        <v>9966</v>
      </c>
      <c r="G7245" s="251" t="s">
        <v>277</v>
      </c>
      <c r="H7245" s="251" t="s">
        <v>5101</v>
      </c>
      <c r="I7245" s="257" t="str">
        <f t="shared" si="452"/>
        <v>-00006</v>
      </c>
      <c r="J7245" s="251">
        <v>6</v>
      </c>
      <c r="K7245" s="251">
        <v>6</v>
      </c>
      <c r="M7245" s="251" t="s">
        <v>9958</v>
      </c>
      <c r="N7245" s="251" t="s">
        <v>16219</v>
      </c>
      <c r="O7245" s="251">
        <v>6</v>
      </c>
      <c r="Q7245" s="251" t="s">
        <v>17974</v>
      </c>
      <c r="R7245" s="251" t="s">
        <v>9960</v>
      </c>
      <c r="S7245" s="251" t="s">
        <v>276</v>
      </c>
      <c r="T7245" s="251" t="str">
        <f t="shared" si="454"/>
        <v>I0306306811300K520</v>
      </c>
      <c r="W7245" s="251" t="str">
        <f t="shared" si="455"/>
        <v>I030630681130-0K520</v>
      </c>
    </row>
    <row r="7246" spans="1:23" x14ac:dyDescent="0.3">
      <c r="A7246" s="256" t="str">
        <f t="shared" si="453"/>
        <v>I0306306-811300K580-00008</v>
      </c>
      <c r="B7246" s="251" t="s">
        <v>17975</v>
      </c>
      <c r="C7246" s="251" t="s">
        <v>9954</v>
      </c>
      <c r="D7246" s="251" t="s">
        <v>9503</v>
      </c>
      <c r="E7246" s="251" t="s">
        <v>17394</v>
      </c>
      <c r="F7246" s="251" t="s">
        <v>9968</v>
      </c>
      <c r="G7246" s="251" t="s">
        <v>434</v>
      </c>
      <c r="H7246" s="251" t="s">
        <v>5101</v>
      </c>
      <c r="I7246" s="257" t="str">
        <f t="shared" si="452"/>
        <v>-00008</v>
      </c>
      <c r="J7246" s="251">
        <v>8</v>
      </c>
      <c r="K7246" s="251">
        <v>8</v>
      </c>
      <c r="M7246" s="251" t="s">
        <v>9958</v>
      </c>
      <c r="N7246" s="251" t="s">
        <v>16219</v>
      </c>
      <c r="O7246" s="251">
        <v>8</v>
      </c>
      <c r="Q7246" s="251" t="s">
        <v>17975</v>
      </c>
      <c r="R7246" s="251" t="s">
        <v>9960</v>
      </c>
      <c r="S7246" s="251" t="s">
        <v>433</v>
      </c>
      <c r="T7246" s="251" t="str">
        <f t="shared" si="454"/>
        <v>I0306306811300K580</v>
      </c>
      <c r="W7246" s="251" t="str">
        <f t="shared" si="455"/>
        <v>I030630681130-0K580</v>
      </c>
    </row>
    <row r="7247" spans="1:23" x14ac:dyDescent="0.3">
      <c r="A7247" s="256" t="str">
        <f t="shared" si="453"/>
        <v>I0306306-811500K520-00002</v>
      </c>
      <c r="B7247" s="251" t="s">
        <v>17976</v>
      </c>
      <c r="C7247" s="251" t="s">
        <v>9954</v>
      </c>
      <c r="D7247" s="251" t="s">
        <v>9503</v>
      </c>
      <c r="E7247" s="251" t="s">
        <v>17394</v>
      </c>
      <c r="F7247" s="251" t="s">
        <v>9970</v>
      </c>
      <c r="G7247" s="251" t="s">
        <v>280</v>
      </c>
      <c r="H7247" s="251" t="s">
        <v>3429</v>
      </c>
      <c r="I7247" s="257" t="str">
        <f t="shared" si="452"/>
        <v>-00002</v>
      </c>
      <c r="J7247" s="251">
        <v>2</v>
      </c>
      <c r="K7247" s="251">
        <v>2</v>
      </c>
      <c r="M7247" s="251" t="s">
        <v>9958</v>
      </c>
      <c r="N7247" s="251" t="s">
        <v>16219</v>
      </c>
      <c r="O7247" s="251">
        <v>2</v>
      </c>
      <c r="Q7247" s="251" t="s">
        <v>17976</v>
      </c>
      <c r="R7247" s="251" t="s">
        <v>9960</v>
      </c>
      <c r="S7247" s="251" t="s">
        <v>12</v>
      </c>
      <c r="T7247" s="251" t="str">
        <f t="shared" si="454"/>
        <v>I0306306811500K520</v>
      </c>
      <c r="W7247" s="251" t="str">
        <f t="shared" si="455"/>
        <v>I030630681150-0K520</v>
      </c>
    </row>
    <row r="7248" spans="1:23" x14ac:dyDescent="0.3">
      <c r="A7248" s="256" t="str">
        <f t="shared" si="453"/>
        <v>I0306306-811700K520-00002</v>
      </c>
      <c r="B7248" s="251" t="s">
        <v>9502</v>
      </c>
      <c r="C7248" s="251" t="s">
        <v>9954</v>
      </c>
      <c r="D7248" s="251" t="s">
        <v>9503</v>
      </c>
      <c r="E7248" s="251" t="s">
        <v>17394</v>
      </c>
      <c r="F7248" s="251" t="s">
        <v>9972</v>
      </c>
      <c r="G7248" s="251" t="s">
        <v>285</v>
      </c>
      <c r="H7248" s="251" t="s">
        <v>5102</v>
      </c>
      <c r="I7248" s="257" t="str">
        <f t="shared" si="452"/>
        <v>-00002</v>
      </c>
      <c r="J7248" s="251">
        <v>2</v>
      </c>
      <c r="K7248" s="251">
        <v>2</v>
      </c>
      <c r="M7248" s="251" t="s">
        <v>9958</v>
      </c>
      <c r="N7248" s="251" t="s">
        <v>16219</v>
      </c>
      <c r="O7248" s="251">
        <v>2</v>
      </c>
      <c r="Q7248" s="251" t="s">
        <v>9502</v>
      </c>
      <c r="R7248" s="251" t="s">
        <v>9960</v>
      </c>
      <c r="S7248" s="251" t="s">
        <v>284</v>
      </c>
      <c r="T7248" s="251" t="str">
        <f t="shared" si="454"/>
        <v>I0306306811700K520</v>
      </c>
      <c r="W7248" s="251" t="str">
        <f t="shared" si="455"/>
        <v>I030630681170-0K520</v>
      </c>
    </row>
    <row r="7249" spans="1:23" x14ac:dyDescent="0.3">
      <c r="A7249" s="256" t="str">
        <f t="shared" si="453"/>
        <v>I0306306-815500K240-00005</v>
      </c>
      <c r="B7249" s="251" t="s">
        <v>17977</v>
      </c>
      <c r="C7249" s="251" t="s">
        <v>9954</v>
      </c>
      <c r="D7249" s="251" t="s">
        <v>9503</v>
      </c>
      <c r="E7249" s="251" t="s">
        <v>17394</v>
      </c>
      <c r="F7249" s="251" t="s">
        <v>9974</v>
      </c>
      <c r="G7249" s="251" t="s">
        <v>727</v>
      </c>
      <c r="H7249" s="251" t="s">
        <v>5202</v>
      </c>
      <c r="I7249" s="257" t="str">
        <f t="shared" si="452"/>
        <v>-00005</v>
      </c>
      <c r="J7249" s="251">
        <v>5</v>
      </c>
      <c r="K7249" s="251">
        <v>5</v>
      </c>
      <c r="M7249" s="251" t="s">
        <v>9958</v>
      </c>
      <c r="N7249" s="251" t="s">
        <v>16219</v>
      </c>
      <c r="O7249" s="251">
        <v>5</v>
      </c>
      <c r="Q7249" s="251" t="s">
        <v>17977</v>
      </c>
      <c r="R7249" s="251" t="s">
        <v>9960</v>
      </c>
      <c r="S7249" s="251" t="s">
        <v>726</v>
      </c>
      <c r="T7249" s="251" t="str">
        <f t="shared" si="454"/>
        <v>I0306306815500K240</v>
      </c>
      <c r="W7249" s="251" t="str">
        <f t="shared" si="455"/>
        <v>I030630681550-0K240</v>
      </c>
    </row>
    <row r="7250" spans="1:23" x14ac:dyDescent="0.3">
      <c r="A7250" s="256" t="str">
        <f t="shared" si="453"/>
        <v>I0306306-815510K240-00002</v>
      </c>
      <c r="B7250" s="251" t="s">
        <v>17978</v>
      </c>
      <c r="C7250" s="251" t="s">
        <v>9954</v>
      </c>
      <c r="D7250" s="251" t="s">
        <v>9503</v>
      </c>
      <c r="E7250" s="251" t="s">
        <v>17394</v>
      </c>
      <c r="F7250" s="251" t="s">
        <v>9976</v>
      </c>
      <c r="G7250" s="251" t="s">
        <v>740</v>
      </c>
      <c r="H7250" s="251" t="s">
        <v>3436</v>
      </c>
      <c r="I7250" s="257" t="str">
        <f t="shared" si="452"/>
        <v>-00002</v>
      </c>
      <c r="J7250" s="251">
        <v>2</v>
      </c>
      <c r="K7250" s="251">
        <v>2</v>
      </c>
      <c r="M7250" s="251" t="s">
        <v>9958</v>
      </c>
      <c r="N7250" s="251" t="s">
        <v>16219</v>
      </c>
      <c r="O7250" s="251">
        <v>2</v>
      </c>
      <c r="Q7250" s="251" t="s">
        <v>17978</v>
      </c>
      <c r="R7250" s="251" t="s">
        <v>9960</v>
      </c>
      <c r="S7250" s="251" t="s">
        <v>9</v>
      </c>
      <c r="T7250" s="251" t="str">
        <f t="shared" si="454"/>
        <v>I0306306815510K240</v>
      </c>
      <c r="W7250" s="251" t="str">
        <f t="shared" si="455"/>
        <v>I030630681551-0K240</v>
      </c>
    </row>
    <row r="7251" spans="1:23" x14ac:dyDescent="0.3">
      <c r="A7251" s="256" t="str">
        <f t="shared" si="453"/>
        <v>I0306306-815600D891-00001</v>
      </c>
      <c r="B7251" s="251" t="s">
        <v>9506</v>
      </c>
      <c r="C7251" s="251" t="s">
        <v>9954</v>
      </c>
      <c r="D7251" s="251" t="s">
        <v>9503</v>
      </c>
      <c r="E7251" s="251" t="s">
        <v>17394</v>
      </c>
      <c r="F7251" s="251" t="s">
        <v>9978</v>
      </c>
      <c r="G7251" s="251" t="s">
        <v>3397</v>
      </c>
      <c r="H7251" s="251" t="s">
        <v>5204</v>
      </c>
      <c r="I7251" s="257" t="str">
        <f t="shared" si="452"/>
        <v>-00001</v>
      </c>
      <c r="J7251" s="251">
        <v>1</v>
      </c>
      <c r="K7251" s="251">
        <v>1</v>
      </c>
      <c r="M7251" s="251" t="s">
        <v>9993</v>
      </c>
      <c r="N7251" s="251" t="s">
        <v>16219</v>
      </c>
      <c r="O7251" s="251">
        <v>1</v>
      </c>
      <c r="Q7251" s="251" t="s">
        <v>9506</v>
      </c>
      <c r="R7251" s="251" t="s">
        <v>9960</v>
      </c>
      <c r="S7251" s="251" t="s">
        <v>3396</v>
      </c>
      <c r="T7251" s="251" t="str">
        <f t="shared" si="454"/>
        <v>I0306306815600D891</v>
      </c>
      <c r="W7251" s="251" t="str">
        <f t="shared" si="455"/>
        <v>I030630681560-0D891</v>
      </c>
    </row>
    <row r="7252" spans="1:23" x14ac:dyDescent="0.3">
      <c r="A7252" s="256" t="str">
        <f t="shared" si="453"/>
        <v>I0306306-815600K240-00004</v>
      </c>
      <c r="B7252" s="251" t="s">
        <v>17979</v>
      </c>
      <c r="C7252" s="251" t="s">
        <v>9954</v>
      </c>
      <c r="D7252" s="251" t="s">
        <v>9503</v>
      </c>
      <c r="E7252" s="251" t="s">
        <v>17394</v>
      </c>
      <c r="F7252" s="251" t="s">
        <v>9980</v>
      </c>
      <c r="G7252" s="251" t="s">
        <v>744</v>
      </c>
      <c r="H7252" s="251" t="s">
        <v>5204</v>
      </c>
      <c r="I7252" s="257" t="str">
        <f t="shared" si="452"/>
        <v>-00004</v>
      </c>
      <c r="J7252" s="251">
        <v>4</v>
      </c>
      <c r="K7252" s="251">
        <v>4</v>
      </c>
      <c r="M7252" s="251" t="s">
        <v>9958</v>
      </c>
      <c r="N7252" s="251" t="s">
        <v>16219</v>
      </c>
      <c r="O7252" s="251">
        <v>4</v>
      </c>
      <c r="Q7252" s="251" t="s">
        <v>17979</v>
      </c>
      <c r="R7252" s="251" t="s">
        <v>9960</v>
      </c>
      <c r="S7252" s="251" t="s">
        <v>743</v>
      </c>
      <c r="T7252" s="251" t="str">
        <f t="shared" si="454"/>
        <v>I0306306815600K240</v>
      </c>
      <c r="W7252" s="251" t="str">
        <f t="shared" si="455"/>
        <v>I030630681560-0K240</v>
      </c>
    </row>
    <row r="7253" spans="1:23" x14ac:dyDescent="0.3">
      <c r="A7253" s="256" t="str">
        <f t="shared" si="453"/>
        <v>I0306306-815610K240-00006</v>
      </c>
      <c r="B7253" s="251" t="s">
        <v>17980</v>
      </c>
      <c r="C7253" s="251" t="s">
        <v>9954</v>
      </c>
      <c r="D7253" s="251" t="s">
        <v>9503</v>
      </c>
      <c r="E7253" s="251" t="s">
        <v>17394</v>
      </c>
      <c r="F7253" s="251" t="s">
        <v>9982</v>
      </c>
      <c r="G7253" s="251" t="s">
        <v>753</v>
      </c>
      <c r="H7253" s="251" t="s">
        <v>3443</v>
      </c>
      <c r="I7253" s="257" t="str">
        <f t="shared" si="452"/>
        <v>-00006</v>
      </c>
      <c r="J7253" s="251">
        <v>6</v>
      </c>
      <c r="K7253" s="251">
        <v>6</v>
      </c>
      <c r="M7253" s="251" t="s">
        <v>9958</v>
      </c>
      <c r="N7253" s="251" t="s">
        <v>16219</v>
      </c>
      <c r="O7253" s="251">
        <v>6</v>
      </c>
      <c r="Q7253" s="251" t="s">
        <v>17980</v>
      </c>
      <c r="R7253" s="251" t="s">
        <v>9960</v>
      </c>
      <c r="S7253" s="251" t="s">
        <v>10</v>
      </c>
      <c r="T7253" s="251" t="str">
        <f t="shared" si="454"/>
        <v>I0306306815610K240</v>
      </c>
      <c r="W7253" s="251" t="str">
        <f t="shared" si="455"/>
        <v>I030630681561-0K240</v>
      </c>
    </row>
    <row r="7254" spans="1:23" x14ac:dyDescent="0.3">
      <c r="A7254" s="256" t="str">
        <f t="shared" si="453"/>
        <v>I0306306-815800K050-00005</v>
      </c>
      <c r="B7254" s="251" t="s">
        <v>17981</v>
      </c>
      <c r="C7254" s="251" t="s">
        <v>9954</v>
      </c>
      <c r="D7254" s="251" t="s">
        <v>9503</v>
      </c>
      <c r="E7254" s="251" t="s">
        <v>17394</v>
      </c>
      <c r="F7254" s="251" t="s">
        <v>9984</v>
      </c>
      <c r="G7254" s="251" t="s">
        <v>756</v>
      </c>
      <c r="H7254" s="251" t="s">
        <v>758</v>
      </c>
      <c r="I7254" s="257" t="str">
        <f t="shared" si="452"/>
        <v>-00005</v>
      </c>
      <c r="J7254" s="251">
        <v>5</v>
      </c>
      <c r="K7254" s="251">
        <v>5</v>
      </c>
      <c r="M7254" s="251" t="s">
        <v>9958</v>
      </c>
      <c r="N7254" s="251" t="s">
        <v>16219</v>
      </c>
      <c r="O7254" s="251">
        <v>5</v>
      </c>
      <c r="Q7254" s="251" t="s">
        <v>17981</v>
      </c>
      <c r="R7254" s="251" t="s">
        <v>9960</v>
      </c>
      <c r="S7254" s="251" t="s">
        <v>6</v>
      </c>
      <c r="T7254" s="251" t="str">
        <f t="shared" si="454"/>
        <v>I0306306815800K050</v>
      </c>
      <c r="W7254" s="251" t="str">
        <f t="shared" si="455"/>
        <v>I030630681580-0K050</v>
      </c>
    </row>
    <row r="7255" spans="1:23" x14ac:dyDescent="0.3">
      <c r="A7255" s="256" t="str">
        <f t="shared" si="453"/>
        <v>I0306306-81580BZ400-00001</v>
      </c>
      <c r="B7255" s="251" t="s">
        <v>17982</v>
      </c>
      <c r="C7255" s="251" t="s">
        <v>9954</v>
      </c>
      <c r="D7255" s="251" t="s">
        <v>9503</v>
      </c>
      <c r="E7255" s="251" t="s">
        <v>17394</v>
      </c>
      <c r="F7255" s="251" t="s">
        <v>9986</v>
      </c>
      <c r="G7255" s="251" t="s">
        <v>5306</v>
      </c>
      <c r="H7255" s="251" t="s">
        <v>17173</v>
      </c>
      <c r="I7255" s="257" t="str">
        <f t="shared" si="452"/>
        <v>-00001</v>
      </c>
      <c r="J7255" s="251">
        <v>1</v>
      </c>
      <c r="K7255" s="251">
        <v>1</v>
      </c>
      <c r="M7255" s="251" t="s">
        <v>9993</v>
      </c>
      <c r="N7255" s="251" t="s">
        <v>16219</v>
      </c>
      <c r="O7255" s="251">
        <v>1</v>
      </c>
      <c r="Q7255" s="251" t="s">
        <v>17982</v>
      </c>
      <c r="R7255" s="251" t="s">
        <v>9960</v>
      </c>
      <c r="S7255" s="251" t="s">
        <v>4187</v>
      </c>
      <c r="T7255" s="251" t="str">
        <f t="shared" si="454"/>
        <v>I030630681580BZ400</v>
      </c>
      <c r="W7255" s="251" t="str">
        <f t="shared" si="455"/>
        <v>I030630681580-BZ400</v>
      </c>
    </row>
    <row r="7256" spans="1:23" x14ac:dyDescent="0.3">
      <c r="A7256" s="256" t="str">
        <f t="shared" si="453"/>
        <v>I0306306-815810K050-00005</v>
      </c>
      <c r="B7256" s="251" t="s">
        <v>17983</v>
      </c>
      <c r="C7256" s="251" t="s">
        <v>9954</v>
      </c>
      <c r="D7256" s="251" t="s">
        <v>9503</v>
      </c>
      <c r="E7256" s="251" t="s">
        <v>17394</v>
      </c>
      <c r="F7256" s="251" t="s">
        <v>9988</v>
      </c>
      <c r="G7256" s="251" t="s">
        <v>763</v>
      </c>
      <c r="H7256" s="251" t="s">
        <v>5218</v>
      </c>
      <c r="I7256" s="257" t="str">
        <f t="shared" si="452"/>
        <v>-00005</v>
      </c>
      <c r="J7256" s="251">
        <v>5</v>
      </c>
      <c r="K7256" s="251">
        <v>5</v>
      </c>
      <c r="M7256" s="251" t="s">
        <v>9958</v>
      </c>
      <c r="N7256" s="251" t="s">
        <v>16219</v>
      </c>
      <c r="O7256" s="251">
        <v>5</v>
      </c>
      <c r="Q7256" s="251" t="s">
        <v>17983</v>
      </c>
      <c r="R7256" s="251" t="s">
        <v>9960</v>
      </c>
      <c r="S7256" s="251" t="s">
        <v>762</v>
      </c>
      <c r="T7256" s="251" t="str">
        <f t="shared" si="454"/>
        <v>I0306306815810K050</v>
      </c>
      <c r="W7256" s="251" t="str">
        <f t="shared" si="455"/>
        <v>I030630681581-0K050</v>
      </c>
    </row>
    <row r="7257" spans="1:23" x14ac:dyDescent="0.3">
      <c r="A7257" s="256" t="str">
        <f t="shared" si="453"/>
        <v>I0306306-815900K050-00004</v>
      </c>
      <c r="B7257" s="251" t="s">
        <v>17984</v>
      </c>
      <c r="C7257" s="251" t="s">
        <v>9954</v>
      </c>
      <c r="D7257" s="251" t="s">
        <v>9503</v>
      </c>
      <c r="E7257" s="251" t="s">
        <v>17394</v>
      </c>
      <c r="F7257" s="251" t="s">
        <v>9990</v>
      </c>
      <c r="G7257" s="251" t="s">
        <v>767</v>
      </c>
      <c r="H7257" s="251" t="s">
        <v>770</v>
      </c>
      <c r="I7257" s="257" t="str">
        <f t="shared" si="452"/>
        <v>-00004</v>
      </c>
      <c r="J7257" s="251">
        <v>4</v>
      </c>
      <c r="K7257" s="251">
        <v>4</v>
      </c>
      <c r="M7257" s="251" t="s">
        <v>9958</v>
      </c>
      <c r="N7257" s="251" t="s">
        <v>16219</v>
      </c>
      <c r="O7257" s="251">
        <v>4</v>
      </c>
      <c r="Q7257" s="251" t="s">
        <v>17984</v>
      </c>
      <c r="R7257" s="251" t="s">
        <v>9960</v>
      </c>
      <c r="S7257" s="251" t="s">
        <v>766</v>
      </c>
      <c r="T7257" s="251" t="str">
        <f t="shared" si="454"/>
        <v>I0306306815900K050</v>
      </c>
      <c r="W7257" s="251" t="str">
        <f t="shared" si="455"/>
        <v>I030630681590-0K050</v>
      </c>
    </row>
    <row r="7258" spans="1:23" x14ac:dyDescent="0.3">
      <c r="A7258" s="256" t="str">
        <f t="shared" si="453"/>
        <v>I0306306-815910K260-00001</v>
      </c>
      <c r="B7258" s="251" t="s">
        <v>17985</v>
      </c>
      <c r="C7258" s="251" t="s">
        <v>9954</v>
      </c>
      <c r="D7258" s="251" t="s">
        <v>9503</v>
      </c>
      <c r="E7258" s="251" t="s">
        <v>17394</v>
      </c>
      <c r="F7258" s="251" t="s">
        <v>9992</v>
      </c>
      <c r="G7258" s="251" t="s">
        <v>3461</v>
      </c>
      <c r="H7258" s="251" t="s">
        <v>11761</v>
      </c>
      <c r="I7258" s="257" t="str">
        <f t="shared" si="452"/>
        <v>-00001</v>
      </c>
      <c r="J7258" s="251">
        <v>1</v>
      </c>
      <c r="K7258" s="251">
        <v>1</v>
      </c>
      <c r="M7258" s="251" t="s">
        <v>9993</v>
      </c>
      <c r="N7258" s="251" t="s">
        <v>16219</v>
      </c>
      <c r="O7258" s="251">
        <v>1</v>
      </c>
      <c r="Q7258" s="251" t="s">
        <v>17985</v>
      </c>
      <c r="R7258" s="251" t="s">
        <v>9960</v>
      </c>
      <c r="S7258" s="251" t="s">
        <v>3460</v>
      </c>
      <c r="T7258" s="251" t="str">
        <f t="shared" si="454"/>
        <v>I0306306815910K260</v>
      </c>
      <c r="W7258" s="251" t="str">
        <f t="shared" si="455"/>
        <v>I030630681591-0K260</v>
      </c>
    </row>
    <row r="7259" spans="1:23" x14ac:dyDescent="0.3">
      <c r="A7259" s="256" t="str">
        <f t="shared" si="453"/>
        <v>I0306306-9008081116-00004</v>
      </c>
      <c r="B7259" s="251" t="s">
        <v>17986</v>
      </c>
      <c r="C7259" s="251" t="s">
        <v>9954</v>
      </c>
      <c r="D7259" s="251" t="s">
        <v>9503</v>
      </c>
      <c r="E7259" s="251" t="s">
        <v>17394</v>
      </c>
      <c r="F7259" s="251" t="s">
        <v>9995</v>
      </c>
      <c r="G7259" s="251" t="s">
        <v>934</v>
      </c>
      <c r="H7259" s="251" t="s">
        <v>3393</v>
      </c>
      <c r="I7259" s="257" t="str">
        <f t="shared" si="452"/>
        <v>-00004</v>
      </c>
      <c r="J7259" s="251">
        <v>4</v>
      </c>
      <c r="K7259" s="251">
        <v>4</v>
      </c>
      <c r="M7259" s="251" t="s">
        <v>10007</v>
      </c>
      <c r="N7259" s="251" t="s">
        <v>16219</v>
      </c>
      <c r="O7259" s="251">
        <v>4</v>
      </c>
      <c r="Q7259" s="251" t="s">
        <v>17986</v>
      </c>
      <c r="R7259" s="251" t="s">
        <v>9960</v>
      </c>
      <c r="S7259" s="251">
        <v>9008081116</v>
      </c>
      <c r="T7259" s="251" t="str">
        <f t="shared" si="454"/>
        <v>I03063069008081116</v>
      </c>
      <c r="W7259" s="251" t="str">
        <f t="shared" si="455"/>
        <v>I030630690080-81116</v>
      </c>
    </row>
    <row r="7260" spans="1:23" x14ac:dyDescent="0.3">
      <c r="A7260" s="256" t="str">
        <f t="shared" si="453"/>
        <v>I0306306-9098111067-00001</v>
      </c>
      <c r="B7260" s="251" t="s">
        <v>17987</v>
      </c>
      <c r="C7260" s="251" t="s">
        <v>9954</v>
      </c>
      <c r="D7260" s="251" t="s">
        <v>9503</v>
      </c>
      <c r="E7260" s="251" t="s">
        <v>17394</v>
      </c>
      <c r="F7260" s="251" t="s">
        <v>9997</v>
      </c>
      <c r="G7260" s="251" t="s">
        <v>965</v>
      </c>
      <c r="H7260" s="251" t="s">
        <v>3393</v>
      </c>
      <c r="I7260" s="257" t="str">
        <f t="shared" si="452"/>
        <v>-00001</v>
      </c>
      <c r="J7260" s="251">
        <v>1</v>
      </c>
      <c r="K7260" s="251">
        <v>1</v>
      </c>
      <c r="M7260" s="251" t="s">
        <v>10007</v>
      </c>
      <c r="N7260" s="251" t="s">
        <v>16219</v>
      </c>
      <c r="O7260" s="251">
        <v>1</v>
      </c>
      <c r="Q7260" s="251" t="s">
        <v>17987</v>
      </c>
      <c r="R7260" s="251" t="s">
        <v>9960</v>
      </c>
      <c r="S7260" s="251">
        <v>9098111067</v>
      </c>
      <c r="T7260" s="251" t="str">
        <f t="shared" si="454"/>
        <v>I03063069098111067</v>
      </c>
      <c r="W7260" s="251" t="str">
        <f t="shared" si="455"/>
        <v>I030630690981-11067</v>
      </c>
    </row>
    <row r="7261" spans="1:23" x14ac:dyDescent="0.3">
      <c r="A7261" s="256" t="str">
        <f t="shared" si="453"/>
        <v>I0306306-9098113087-00004</v>
      </c>
      <c r="B7261" s="251" t="s">
        <v>17988</v>
      </c>
      <c r="C7261" s="251" t="s">
        <v>9954</v>
      </c>
      <c r="D7261" s="251" t="s">
        <v>9503</v>
      </c>
      <c r="E7261" s="251" t="s">
        <v>17394</v>
      </c>
      <c r="F7261" s="251" t="s">
        <v>10000</v>
      </c>
      <c r="G7261" s="251" t="s">
        <v>939</v>
      </c>
      <c r="H7261" s="251" t="s">
        <v>3393</v>
      </c>
      <c r="I7261" s="257" t="str">
        <f t="shared" si="452"/>
        <v>-00004</v>
      </c>
      <c r="J7261" s="251">
        <v>4</v>
      </c>
      <c r="K7261" s="251">
        <v>4</v>
      </c>
      <c r="M7261" s="251" t="s">
        <v>10003</v>
      </c>
      <c r="N7261" s="251" t="s">
        <v>16219</v>
      </c>
      <c r="O7261" s="251">
        <v>4</v>
      </c>
      <c r="Q7261" s="251" t="s">
        <v>17988</v>
      </c>
      <c r="R7261" s="251" t="s">
        <v>9960</v>
      </c>
      <c r="S7261" s="251">
        <v>9098113087</v>
      </c>
      <c r="T7261" s="251" t="str">
        <f t="shared" si="454"/>
        <v>I03063069098113087</v>
      </c>
      <c r="W7261" s="251" t="str">
        <f t="shared" si="455"/>
        <v>I030630690981-13087</v>
      </c>
    </row>
    <row r="7262" spans="1:23" x14ac:dyDescent="0.3">
      <c r="A7262" s="256" t="str">
        <f t="shared" si="453"/>
        <v>I0306306-9098122003-00005</v>
      </c>
      <c r="B7262" s="251" t="s">
        <v>17989</v>
      </c>
      <c r="C7262" s="251" t="s">
        <v>9954</v>
      </c>
      <c r="D7262" s="251" t="s">
        <v>9503</v>
      </c>
      <c r="E7262" s="251" t="s">
        <v>17394</v>
      </c>
      <c r="F7262" s="251" t="s">
        <v>10002</v>
      </c>
      <c r="G7262" s="251" t="s">
        <v>926</v>
      </c>
      <c r="H7262" s="251" t="s">
        <v>1564</v>
      </c>
      <c r="I7262" s="257" t="str">
        <f t="shared" si="452"/>
        <v>-00005</v>
      </c>
      <c r="J7262" s="251">
        <v>5</v>
      </c>
      <c r="K7262" s="251">
        <v>5</v>
      </c>
      <c r="M7262" s="251" t="s">
        <v>10003</v>
      </c>
      <c r="N7262" s="251" t="s">
        <v>16219</v>
      </c>
      <c r="O7262" s="251">
        <v>5</v>
      </c>
      <c r="Q7262" s="251" t="s">
        <v>17989</v>
      </c>
      <c r="R7262" s="251" t="s">
        <v>9960</v>
      </c>
      <c r="S7262" s="251">
        <v>9098122003</v>
      </c>
      <c r="T7262" s="251" t="str">
        <f t="shared" si="454"/>
        <v>I03063069098122003</v>
      </c>
      <c r="W7262" s="251" t="str">
        <f t="shared" si="455"/>
        <v>I030630690981-22003</v>
      </c>
    </row>
    <row r="7263" spans="1:23" x14ac:dyDescent="0.3">
      <c r="A7263" s="256" t="str">
        <f t="shared" si="453"/>
        <v>I0306306-9913212050-00165</v>
      </c>
      <c r="B7263" s="251" t="s">
        <v>17990</v>
      </c>
      <c r="C7263" s="251" t="s">
        <v>9954</v>
      </c>
      <c r="D7263" s="251" t="s">
        <v>9503</v>
      </c>
      <c r="E7263" s="251" t="s">
        <v>17394</v>
      </c>
      <c r="F7263" s="251" t="s">
        <v>10005</v>
      </c>
      <c r="G7263" s="251" t="s">
        <v>946</v>
      </c>
      <c r="H7263" s="251" t="s">
        <v>10010</v>
      </c>
      <c r="I7263" s="257" t="str">
        <f t="shared" si="452"/>
        <v>-00165</v>
      </c>
      <c r="J7263" s="251">
        <v>165</v>
      </c>
      <c r="K7263" s="251">
        <v>165</v>
      </c>
      <c r="M7263" s="251" t="s">
        <v>10007</v>
      </c>
      <c r="N7263" s="251" t="s">
        <v>16219</v>
      </c>
      <c r="O7263" s="251">
        <v>165</v>
      </c>
      <c r="Q7263" s="251" t="s">
        <v>17990</v>
      </c>
      <c r="R7263" s="251" t="s">
        <v>9960</v>
      </c>
      <c r="S7263" s="251">
        <v>9913212050</v>
      </c>
      <c r="T7263" s="251" t="str">
        <f t="shared" si="454"/>
        <v>I03063069913212050</v>
      </c>
      <c r="W7263" s="251" t="str">
        <f t="shared" si="455"/>
        <v>I030630699132-12050</v>
      </c>
    </row>
    <row r="7264" spans="1:23" x14ac:dyDescent="0.3">
      <c r="A7264" s="256" t="str">
        <f t="shared" si="453"/>
        <v>I0306306-9913221210-00072</v>
      </c>
      <c r="B7264" s="251" t="s">
        <v>17991</v>
      </c>
      <c r="C7264" s="251" t="s">
        <v>9954</v>
      </c>
      <c r="D7264" s="251" t="s">
        <v>9503</v>
      </c>
      <c r="E7264" s="251" t="s">
        <v>17394</v>
      </c>
      <c r="F7264" s="251" t="s">
        <v>10009</v>
      </c>
      <c r="G7264" s="251" t="s">
        <v>916</v>
      </c>
      <c r="H7264" s="251" t="s">
        <v>10013</v>
      </c>
      <c r="I7264" s="257" t="str">
        <f t="shared" si="452"/>
        <v>-00072</v>
      </c>
      <c r="J7264" s="251">
        <v>72</v>
      </c>
      <c r="K7264" s="251">
        <v>72</v>
      </c>
      <c r="M7264" s="251" t="s">
        <v>10007</v>
      </c>
      <c r="N7264" s="251" t="s">
        <v>16219</v>
      </c>
      <c r="O7264" s="251">
        <v>72</v>
      </c>
      <c r="Q7264" s="251" t="s">
        <v>17991</v>
      </c>
      <c r="R7264" s="251" t="s">
        <v>9960</v>
      </c>
      <c r="S7264" s="251">
        <v>9913221210</v>
      </c>
      <c r="T7264" s="251" t="str">
        <f t="shared" si="454"/>
        <v>I03063069913221210</v>
      </c>
      <c r="W7264" s="251" t="str">
        <f t="shared" si="455"/>
        <v>I030630699132-21210</v>
      </c>
    </row>
    <row r="7265" spans="1:23" x14ac:dyDescent="0.3">
      <c r="A7265" s="256" t="str">
        <f t="shared" si="453"/>
        <v>I0306307-811700K591-00002</v>
      </c>
      <c r="B7265" s="251" t="s">
        <v>9612</v>
      </c>
      <c r="C7265" s="251" t="s">
        <v>9954</v>
      </c>
      <c r="D7265" s="251" t="s">
        <v>9613</v>
      </c>
      <c r="E7265" s="251" t="s">
        <v>17394</v>
      </c>
      <c r="F7265" s="251" t="s">
        <v>9957</v>
      </c>
      <c r="G7265" s="251" t="s">
        <v>425</v>
      </c>
      <c r="H7265" s="251" t="s">
        <v>5102</v>
      </c>
      <c r="I7265" s="257" t="str">
        <f t="shared" si="452"/>
        <v>-00002</v>
      </c>
      <c r="J7265" s="251">
        <v>2</v>
      </c>
      <c r="K7265" s="251">
        <v>2</v>
      </c>
      <c r="M7265" s="251" t="s">
        <v>9958</v>
      </c>
      <c r="N7265" s="251" t="s">
        <v>16373</v>
      </c>
      <c r="O7265" s="251">
        <v>2</v>
      </c>
      <c r="Q7265" s="251" t="s">
        <v>9612</v>
      </c>
      <c r="R7265" s="251" t="s">
        <v>10017</v>
      </c>
      <c r="S7265" s="251" t="s">
        <v>424</v>
      </c>
      <c r="T7265" s="251" t="str">
        <f t="shared" si="454"/>
        <v>I0306307811700K591</v>
      </c>
      <c r="W7265" s="251" t="str">
        <f t="shared" si="455"/>
        <v>I030630781170-0K591</v>
      </c>
    </row>
    <row r="7266" spans="1:23" x14ac:dyDescent="0.3">
      <c r="A7266" s="256" t="str">
        <f t="shared" si="453"/>
        <v>I0306308-811300K530-00001</v>
      </c>
      <c r="B7266" s="251" t="s">
        <v>17992</v>
      </c>
      <c r="C7266" s="251" t="s">
        <v>9954</v>
      </c>
      <c r="D7266" s="251" t="s">
        <v>17993</v>
      </c>
      <c r="E7266" s="251" t="s">
        <v>17394</v>
      </c>
      <c r="F7266" s="251" t="s">
        <v>9957</v>
      </c>
      <c r="G7266" s="251" t="s">
        <v>294</v>
      </c>
      <c r="H7266" s="251" t="s">
        <v>5101</v>
      </c>
      <c r="I7266" s="257" t="str">
        <f t="shared" si="452"/>
        <v>-00001</v>
      </c>
      <c r="J7266" s="251">
        <v>1</v>
      </c>
      <c r="K7266" s="251">
        <v>1</v>
      </c>
      <c r="M7266" s="251" t="s">
        <v>9958</v>
      </c>
      <c r="N7266" s="251" t="s">
        <v>16680</v>
      </c>
      <c r="O7266" s="251">
        <v>1</v>
      </c>
      <c r="Q7266" s="251" t="s">
        <v>17992</v>
      </c>
      <c r="R7266" s="251" t="s">
        <v>10028</v>
      </c>
      <c r="S7266" s="251" t="s">
        <v>293</v>
      </c>
      <c r="T7266" s="251" t="str">
        <f t="shared" si="454"/>
        <v>I0306308811300K530</v>
      </c>
      <c r="W7266" s="251" t="str">
        <f t="shared" si="455"/>
        <v>I030630881130-0K530</v>
      </c>
    </row>
    <row r="7267" spans="1:23" x14ac:dyDescent="0.3">
      <c r="A7267" s="256" t="str">
        <f t="shared" si="453"/>
        <v>I0306308-815500D400-00002</v>
      </c>
      <c r="B7267" s="251" t="s">
        <v>17994</v>
      </c>
      <c r="C7267" s="251" t="s">
        <v>9954</v>
      </c>
      <c r="D7267" s="251" t="s">
        <v>17993</v>
      </c>
      <c r="E7267" s="251" t="s">
        <v>17394</v>
      </c>
      <c r="F7267" s="251" t="s">
        <v>9962</v>
      </c>
      <c r="G7267" s="251" t="s">
        <v>682</v>
      </c>
      <c r="H7267" s="251" t="s">
        <v>5202</v>
      </c>
      <c r="I7267" s="257" t="str">
        <f t="shared" si="452"/>
        <v>-00002</v>
      </c>
      <c r="J7267" s="251">
        <v>2</v>
      </c>
      <c r="K7267" s="251">
        <v>2</v>
      </c>
      <c r="M7267" s="251" t="s">
        <v>9958</v>
      </c>
      <c r="N7267" s="251" t="s">
        <v>16680</v>
      </c>
      <c r="O7267" s="251">
        <v>2</v>
      </c>
      <c r="Q7267" s="251" t="s">
        <v>17994</v>
      </c>
      <c r="R7267" s="251" t="s">
        <v>10028</v>
      </c>
      <c r="S7267" s="251" t="s">
        <v>681</v>
      </c>
      <c r="T7267" s="251" t="str">
        <f t="shared" si="454"/>
        <v>I0306308815500D400</v>
      </c>
      <c r="W7267" s="251" t="str">
        <f t="shared" si="455"/>
        <v>I030630881550-0D400</v>
      </c>
    </row>
    <row r="7268" spans="1:23" x14ac:dyDescent="0.3">
      <c r="A7268" s="256" t="str">
        <f t="shared" si="453"/>
        <v>I0306309-811300K520-00008</v>
      </c>
      <c r="B7268" s="251" t="s">
        <v>17995</v>
      </c>
      <c r="C7268" s="251" t="s">
        <v>9954</v>
      </c>
      <c r="D7268" s="251" t="s">
        <v>17996</v>
      </c>
      <c r="E7268" s="251" t="s">
        <v>17394</v>
      </c>
      <c r="F7268" s="251" t="s">
        <v>9957</v>
      </c>
      <c r="G7268" s="251" t="s">
        <v>277</v>
      </c>
      <c r="H7268" s="251" t="s">
        <v>5101</v>
      </c>
      <c r="I7268" s="257" t="str">
        <f t="shared" si="452"/>
        <v>-00008</v>
      </c>
      <c r="J7268" s="251">
        <v>8</v>
      </c>
      <c r="K7268" s="251">
        <v>8</v>
      </c>
      <c r="M7268" s="251" t="s">
        <v>9958</v>
      </c>
      <c r="N7268" s="251" t="s">
        <v>16219</v>
      </c>
      <c r="O7268" s="251">
        <v>8</v>
      </c>
      <c r="Q7268" s="251" t="s">
        <v>17995</v>
      </c>
      <c r="R7268" s="251" t="s">
        <v>9960</v>
      </c>
      <c r="S7268" s="251" t="s">
        <v>276</v>
      </c>
      <c r="T7268" s="251" t="str">
        <f t="shared" si="454"/>
        <v>I0306309811300K520</v>
      </c>
      <c r="W7268" s="251" t="str">
        <f t="shared" si="455"/>
        <v>I030630981130-0K520</v>
      </c>
    </row>
    <row r="7269" spans="1:23" x14ac:dyDescent="0.3">
      <c r="A7269" s="256" t="str">
        <f t="shared" si="453"/>
        <v>I0306309-811300K580-00011</v>
      </c>
      <c r="B7269" s="251" t="s">
        <v>17997</v>
      </c>
      <c r="C7269" s="251" t="s">
        <v>9954</v>
      </c>
      <c r="D7269" s="251" t="s">
        <v>17996</v>
      </c>
      <c r="E7269" s="251" t="s">
        <v>17394</v>
      </c>
      <c r="F7269" s="251" t="s">
        <v>9962</v>
      </c>
      <c r="G7269" s="251" t="s">
        <v>434</v>
      </c>
      <c r="H7269" s="251" t="s">
        <v>5101</v>
      </c>
      <c r="I7269" s="257" t="str">
        <f t="shared" si="452"/>
        <v>-00011</v>
      </c>
      <c r="J7269" s="251">
        <v>11</v>
      </c>
      <c r="K7269" s="251">
        <v>11</v>
      </c>
      <c r="M7269" s="251" t="s">
        <v>9958</v>
      </c>
      <c r="N7269" s="251" t="s">
        <v>16219</v>
      </c>
      <c r="O7269" s="251">
        <v>11</v>
      </c>
      <c r="Q7269" s="251" t="s">
        <v>17997</v>
      </c>
      <c r="R7269" s="251" t="s">
        <v>9960</v>
      </c>
      <c r="S7269" s="251" t="s">
        <v>433</v>
      </c>
      <c r="T7269" s="251" t="str">
        <f t="shared" si="454"/>
        <v>I0306309811300K580</v>
      </c>
      <c r="W7269" s="251" t="str">
        <f t="shared" si="455"/>
        <v>I030630981130-0K580</v>
      </c>
    </row>
    <row r="7270" spans="1:23" x14ac:dyDescent="0.3">
      <c r="A7270" s="256" t="str">
        <f t="shared" si="453"/>
        <v>I0306309-811500K580-00001</v>
      </c>
      <c r="B7270" s="251" t="s">
        <v>17998</v>
      </c>
      <c r="C7270" s="251" t="s">
        <v>9954</v>
      </c>
      <c r="D7270" s="251" t="s">
        <v>17996</v>
      </c>
      <c r="E7270" s="251" t="s">
        <v>17394</v>
      </c>
      <c r="F7270" s="251" t="s">
        <v>9964</v>
      </c>
      <c r="G7270" s="251" t="s">
        <v>437</v>
      </c>
      <c r="H7270" s="251" t="s">
        <v>3429</v>
      </c>
      <c r="I7270" s="257" t="str">
        <f t="shared" si="452"/>
        <v>-00001</v>
      </c>
      <c r="J7270" s="251">
        <v>1</v>
      </c>
      <c r="K7270" s="251">
        <v>1</v>
      </c>
      <c r="M7270" s="251" t="s">
        <v>9958</v>
      </c>
      <c r="N7270" s="251" t="s">
        <v>16219</v>
      </c>
      <c r="O7270" s="251">
        <v>1</v>
      </c>
      <c r="Q7270" s="251" t="s">
        <v>17998</v>
      </c>
      <c r="R7270" s="251" t="s">
        <v>9960</v>
      </c>
      <c r="S7270" s="251" t="s">
        <v>436</v>
      </c>
      <c r="T7270" s="251" t="str">
        <f t="shared" si="454"/>
        <v>I0306309811500K580</v>
      </c>
      <c r="W7270" s="251" t="str">
        <f t="shared" si="455"/>
        <v>I030630981150-0K580</v>
      </c>
    </row>
    <row r="7271" spans="1:23" x14ac:dyDescent="0.3">
      <c r="A7271" s="256" t="str">
        <f t="shared" si="453"/>
        <v>I0306309-811700K580-00010</v>
      </c>
      <c r="B7271" s="251" t="s">
        <v>17999</v>
      </c>
      <c r="C7271" s="251" t="s">
        <v>9954</v>
      </c>
      <c r="D7271" s="251" t="s">
        <v>17996</v>
      </c>
      <c r="E7271" s="251" t="s">
        <v>17394</v>
      </c>
      <c r="F7271" s="251" t="s">
        <v>9966</v>
      </c>
      <c r="G7271" s="251" t="s">
        <v>442</v>
      </c>
      <c r="H7271" s="251" t="s">
        <v>5102</v>
      </c>
      <c r="I7271" s="257" t="str">
        <f t="shared" si="452"/>
        <v>-00010</v>
      </c>
      <c r="J7271" s="251">
        <v>10</v>
      </c>
      <c r="K7271" s="251">
        <v>10</v>
      </c>
      <c r="M7271" s="251" t="s">
        <v>9958</v>
      </c>
      <c r="N7271" s="251" t="s">
        <v>16219</v>
      </c>
      <c r="O7271" s="251">
        <v>10</v>
      </c>
      <c r="Q7271" s="251" t="s">
        <v>17999</v>
      </c>
      <c r="R7271" s="251" t="s">
        <v>9960</v>
      </c>
      <c r="S7271" s="251" t="s">
        <v>441</v>
      </c>
      <c r="T7271" s="251" t="str">
        <f t="shared" si="454"/>
        <v>I0306309811700K580</v>
      </c>
      <c r="W7271" s="251" t="str">
        <f t="shared" si="455"/>
        <v>I030630981170-0K580</v>
      </c>
    </row>
    <row r="7272" spans="1:23" x14ac:dyDescent="0.3">
      <c r="A7272" s="256" t="str">
        <f t="shared" si="453"/>
        <v>I0404663-811050K130-00005</v>
      </c>
      <c r="B7272" s="251" t="s">
        <v>9616</v>
      </c>
      <c r="C7272" s="251" t="s">
        <v>10031</v>
      </c>
      <c r="D7272" s="251" t="s">
        <v>9617</v>
      </c>
      <c r="E7272" s="251" t="s">
        <v>17394</v>
      </c>
      <c r="F7272" s="251" t="s">
        <v>9957</v>
      </c>
      <c r="G7272" s="251" t="s">
        <v>187</v>
      </c>
      <c r="H7272" s="251" t="s">
        <v>5053</v>
      </c>
      <c r="I7272" s="257" t="str">
        <f t="shared" si="452"/>
        <v>-00005</v>
      </c>
      <c r="J7272" s="251">
        <v>5</v>
      </c>
      <c r="K7272" s="251">
        <v>5</v>
      </c>
      <c r="M7272" s="251" t="s">
        <v>9958</v>
      </c>
      <c r="N7272" s="251" t="s">
        <v>16373</v>
      </c>
      <c r="O7272" s="251">
        <v>5</v>
      </c>
      <c r="Q7272" s="251" t="s">
        <v>9616</v>
      </c>
      <c r="R7272" s="251" t="s">
        <v>10017</v>
      </c>
      <c r="S7272" s="251" t="s">
        <v>186</v>
      </c>
      <c r="T7272" s="251" t="str">
        <f t="shared" si="454"/>
        <v>I0404663811050K130</v>
      </c>
      <c r="W7272" s="251" t="str">
        <f t="shared" si="455"/>
        <v>I040466381105-0K130</v>
      </c>
    </row>
    <row r="7273" spans="1:23" x14ac:dyDescent="0.3">
      <c r="A7273" s="256" t="str">
        <f t="shared" si="453"/>
        <v>I0404663-811060K130-00004</v>
      </c>
      <c r="B7273" s="251" t="s">
        <v>9620</v>
      </c>
      <c r="C7273" s="251" t="s">
        <v>10031</v>
      </c>
      <c r="D7273" s="251" t="s">
        <v>9617</v>
      </c>
      <c r="E7273" s="251" t="s">
        <v>17394</v>
      </c>
      <c r="F7273" s="251" t="s">
        <v>9962</v>
      </c>
      <c r="G7273" s="251" t="s">
        <v>196</v>
      </c>
      <c r="H7273" s="251" t="s">
        <v>5054</v>
      </c>
      <c r="I7273" s="257" t="str">
        <f t="shared" si="452"/>
        <v>-00004</v>
      </c>
      <c r="J7273" s="251">
        <v>4</v>
      </c>
      <c r="K7273" s="251">
        <v>4</v>
      </c>
      <c r="M7273" s="251" t="s">
        <v>9958</v>
      </c>
      <c r="N7273" s="251" t="s">
        <v>16373</v>
      </c>
      <c r="O7273" s="251">
        <v>4</v>
      </c>
      <c r="Q7273" s="251" t="s">
        <v>9620</v>
      </c>
      <c r="R7273" s="251" t="s">
        <v>10017</v>
      </c>
      <c r="S7273" s="251" t="s">
        <v>195</v>
      </c>
      <c r="T7273" s="251" t="str">
        <f t="shared" si="454"/>
        <v>I0404663811060K130</v>
      </c>
      <c r="W7273" s="251" t="str">
        <f t="shared" si="455"/>
        <v>I040466381106-0K130</v>
      </c>
    </row>
    <row r="7274" spans="1:23" x14ac:dyDescent="0.3">
      <c r="A7274" s="256" t="str">
        <f t="shared" si="453"/>
        <v>I0404663-811100KG61-00001</v>
      </c>
      <c r="B7274" s="251" t="s">
        <v>9623</v>
      </c>
      <c r="C7274" s="251" t="s">
        <v>10031</v>
      </c>
      <c r="D7274" s="251" t="s">
        <v>9617</v>
      </c>
      <c r="E7274" s="251" t="s">
        <v>17394</v>
      </c>
      <c r="F7274" s="251" t="s">
        <v>9964</v>
      </c>
      <c r="G7274" s="251" t="s">
        <v>575</v>
      </c>
      <c r="H7274" s="251" t="s">
        <v>3422</v>
      </c>
      <c r="I7274" s="257" t="str">
        <f t="shared" si="452"/>
        <v>-00001</v>
      </c>
      <c r="J7274" s="251">
        <v>1</v>
      </c>
      <c r="K7274" s="251">
        <v>1</v>
      </c>
      <c r="M7274" s="251" t="s">
        <v>9958</v>
      </c>
      <c r="N7274" s="251" t="s">
        <v>16373</v>
      </c>
      <c r="O7274" s="251">
        <v>1</v>
      </c>
      <c r="Q7274" s="251" t="s">
        <v>9623</v>
      </c>
      <c r="R7274" s="251" t="s">
        <v>10017</v>
      </c>
      <c r="S7274" s="251" t="s">
        <v>574</v>
      </c>
      <c r="T7274" s="251" t="str">
        <f t="shared" si="454"/>
        <v>I0404663811100KG61</v>
      </c>
      <c r="W7274" s="251" t="str">
        <f t="shared" si="455"/>
        <v>I040466381110-0KG61</v>
      </c>
    </row>
    <row r="7275" spans="1:23" x14ac:dyDescent="0.3">
      <c r="A7275" s="256" t="str">
        <f t="shared" si="453"/>
        <v>I0404663-811700KC31-00002</v>
      </c>
      <c r="B7275" s="251" t="s">
        <v>9626</v>
      </c>
      <c r="C7275" s="251" t="s">
        <v>10031</v>
      </c>
      <c r="D7275" s="251" t="s">
        <v>9617</v>
      </c>
      <c r="E7275" s="251" t="s">
        <v>17394</v>
      </c>
      <c r="F7275" s="251" t="s">
        <v>9966</v>
      </c>
      <c r="G7275" s="251" t="s">
        <v>482</v>
      </c>
      <c r="H7275" s="251" t="s">
        <v>5102</v>
      </c>
      <c r="I7275" s="257" t="str">
        <f t="shared" si="452"/>
        <v>-00002</v>
      </c>
      <c r="J7275" s="251">
        <v>2</v>
      </c>
      <c r="K7275" s="251">
        <v>2</v>
      </c>
      <c r="M7275" s="251" t="s">
        <v>9958</v>
      </c>
      <c r="N7275" s="251" t="s">
        <v>16373</v>
      </c>
      <c r="O7275" s="251">
        <v>2</v>
      </c>
      <c r="Q7275" s="251" t="s">
        <v>9626</v>
      </c>
      <c r="R7275" s="251" t="s">
        <v>10017</v>
      </c>
      <c r="S7275" s="251" t="s">
        <v>481</v>
      </c>
      <c r="T7275" s="251" t="str">
        <f t="shared" si="454"/>
        <v>I0404663811700KC31</v>
      </c>
      <c r="W7275" s="251" t="str">
        <f t="shared" si="455"/>
        <v>I040466381170-0KC31</v>
      </c>
    </row>
    <row r="7276" spans="1:23" x14ac:dyDescent="0.3">
      <c r="A7276" s="256" t="str">
        <f t="shared" si="453"/>
        <v>I0404663-811700KG61-00002</v>
      </c>
      <c r="B7276" s="251" t="s">
        <v>9629</v>
      </c>
      <c r="C7276" s="251" t="s">
        <v>10031</v>
      </c>
      <c r="D7276" s="251" t="s">
        <v>9617</v>
      </c>
      <c r="E7276" s="251" t="s">
        <v>17394</v>
      </c>
      <c r="F7276" s="251" t="s">
        <v>9968</v>
      </c>
      <c r="G7276" s="251" t="s">
        <v>586</v>
      </c>
      <c r="H7276" s="251" t="s">
        <v>5102</v>
      </c>
      <c r="I7276" s="257" t="str">
        <f t="shared" si="452"/>
        <v>-00002</v>
      </c>
      <c r="J7276" s="251">
        <v>2</v>
      </c>
      <c r="K7276" s="251">
        <v>2</v>
      </c>
      <c r="M7276" s="251" t="s">
        <v>9958</v>
      </c>
      <c r="N7276" s="251" t="s">
        <v>16373</v>
      </c>
      <c r="O7276" s="251">
        <v>2</v>
      </c>
      <c r="Q7276" s="251" t="s">
        <v>9629</v>
      </c>
      <c r="R7276" s="251" t="s">
        <v>10017</v>
      </c>
      <c r="S7276" s="251" t="s">
        <v>585</v>
      </c>
      <c r="T7276" s="251" t="str">
        <f t="shared" si="454"/>
        <v>I0404663811700KG61</v>
      </c>
      <c r="W7276" s="251" t="str">
        <f t="shared" si="455"/>
        <v>I040466381170-0KG61</v>
      </c>
    </row>
    <row r="7277" spans="1:23" x14ac:dyDescent="0.3">
      <c r="A7277" s="256" t="str">
        <f t="shared" si="453"/>
        <v>I0404663-815500K120-00002</v>
      </c>
      <c r="B7277" s="251" t="s">
        <v>9632</v>
      </c>
      <c r="C7277" s="251" t="s">
        <v>10031</v>
      </c>
      <c r="D7277" s="251" t="s">
        <v>9617</v>
      </c>
      <c r="E7277" s="251" t="s">
        <v>17394</v>
      </c>
      <c r="F7277" s="251" t="s">
        <v>9970</v>
      </c>
      <c r="G7277" s="251" t="s">
        <v>625</v>
      </c>
      <c r="H7277" s="251" t="s">
        <v>5202</v>
      </c>
      <c r="I7277" s="257" t="str">
        <f t="shared" si="452"/>
        <v>-00002</v>
      </c>
      <c r="J7277" s="251">
        <v>2</v>
      </c>
      <c r="K7277" s="251">
        <v>2</v>
      </c>
      <c r="M7277" s="251" t="s">
        <v>9958</v>
      </c>
      <c r="N7277" s="251" t="s">
        <v>16373</v>
      </c>
      <c r="O7277" s="251">
        <v>2</v>
      </c>
      <c r="Q7277" s="251" t="s">
        <v>9632</v>
      </c>
      <c r="R7277" s="251" t="s">
        <v>10017</v>
      </c>
      <c r="S7277" s="251" t="s">
        <v>8</v>
      </c>
      <c r="T7277" s="251" t="str">
        <f t="shared" si="454"/>
        <v>I0404663815500K120</v>
      </c>
      <c r="W7277" s="251" t="str">
        <f t="shared" si="455"/>
        <v>I040466381550-0K120</v>
      </c>
    </row>
    <row r="7278" spans="1:23" x14ac:dyDescent="0.3">
      <c r="A7278" s="256" t="str">
        <f t="shared" si="453"/>
        <v>I0404663-81550BZ850-00001</v>
      </c>
      <c r="B7278" s="251" t="s">
        <v>9635</v>
      </c>
      <c r="C7278" s="251" t="s">
        <v>10031</v>
      </c>
      <c r="D7278" s="251" t="s">
        <v>9617</v>
      </c>
      <c r="E7278" s="251" t="s">
        <v>17394</v>
      </c>
      <c r="F7278" s="251" t="s">
        <v>9972</v>
      </c>
      <c r="G7278" s="251" t="s">
        <v>5298</v>
      </c>
      <c r="H7278" s="251" t="s">
        <v>5202</v>
      </c>
      <c r="I7278" s="257" t="str">
        <f t="shared" si="452"/>
        <v>-00001</v>
      </c>
      <c r="J7278" s="251">
        <v>1</v>
      </c>
      <c r="K7278" s="251">
        <v>1</v>
      </c>
      <c r="M7278" s="251" t="s">
        <v>9958</v>
      </c>
      <c r="N7278" s="251" t="s">
        <v>16373</v>
      </c>
      <c r="O7278" s="251">
        <v>1</v>
      </c>
      <c r="Q7278" s="251" t="s">
        <v>9635</v>
      </c>
      <c r="R7278" s="251" t="s">
        <v>10017</v>
      </c>
      <c r="S7278" s="251" t="s">
        <v>4231</v>
      </c>
      <c r="T7278" s="251" t="str">
        <f t="shared" si="454"/>
        <v>I040466381550BZ850</v>
      </c>
      <c r="W7278" s="251" t="str">
        <f t="shared" si="455"/>
        <v>I040466381550-BZ850</v>
      </c>
    </row>
    <row r="7279" spans="1:23" x14ac:dyDescent="0.3">
      <c r="A7279" s="256" t="str">
        <f t="shared" si="453"/>
        <v>I0404663-815510K080-00002</v>
      </c>
      <c r="B7279" s="251" t="s">
        <v>9638</v>
      </c>
      <c r="C7279" s="251" t="s">
        <v>10031</v>
      </c>
      <c r="D7279" s="251" t="s">
        <v>9617</v>
      </c>
      <c r="E7279" s="251" t="s">
        <v>17394</v>
      </c>
      <c r="F7279" s="251" t="s">
        <v>9974</v>
      </c>
      <c r="G7279" s="251" t="s">
        <v>160</v>
      </c>
      <c r="H7279" s="251" t="s">
        <v>5046</v>
      </c>
      <c r="I7279" s="257" t="str">
        <f t="shared" si="452"/>
        <v>-00002</v>
      </c>
      <c r="J7279" s="251">
        <v>2</v>
      </c>
      <c r="K7279" s="251">
        <v>2</v>
      </c>
      <c r="M7279" s="251" t="s">
        <v>9958</v>
      </c>
      <c r="N7279" s="251" t="s">
        <v>16373</v>
      </c>
      <c r="O7279" s="251">
        <v>2</v>
      </c>
      <c r="Q7279" s="251" t="s">
        <v>9638</v>
      </c>
      <c r="R7279" s="251" t="s">
        <v>10017</v>
      </c>
      <c r="S7279" s="251" t="s">
        <v>159</v>
      </c>
      <c r="T7279" s="251" t="str">
        <f t="shared" si="454"/>
        <v>I0404663815510K080</v>
      </c>
      <c r="W7279" s="251" t="str">
        <f t="shared" si="455"/>
        <v>I040466381551-0K080</v>
      </c>
    </row>
    <row r="7280" spans="1:23" x14ac:dyDescent="0.3">
      <c r="A7280" s="256" t="str">
        <f t="shared" si="453"/>
        <v>I0404663-815510K120-00004</v>
      </c>
      <c r="B7280" s="251" t="s">
        <v>9641</v>
      </c>
      <c r="C7280" s="251" t="s">
        <v>10031</v>
      </c>
      <c r="D7280" s="251" t="s">
        <v>9617</v>
      </c>
      <c r="E7280" s="251" t="s">
        <v>17394</v>
      </c>
      <c r="F7280" s="251" t="s">
        <v>9976</v>
      </c>
      <c r="G7280" s="251" t="s">
        <v>637</v>
      </c>
      <c r="H7280" s="251" t="s">
        <v>5203</v>
      </c>
      <c r="I7280" s="257" t="str">
        <f t="shared" si="452"/>
        <v>-00004</v>
      </c>
      <c r="J7280" s="251">
        <v>4</v>
      </c>
      <c r="K7280" s="251">
        <v>4</v>
      </c>
      <c r="M7280" s="251" t="s">
        <v>9958</v>
      </c>
      <c r="N7280" s="251" t="s">
        <v>16373</v>
      </c>
      <c r="O7280" s="251">
        <v>4</v>
      </c>
      <c r="Q7280" s="251" t="s">
        <v>9641</v>
      </c>
      <c r="R7280" s="251" t="s">
        <v>10017</v>
      </c>
      <c r="S7280" s="251" t="s">
        <v>636</v>
      </c>
      <c r="T7280" s="251" t="str">
        <f t="shared" si="454"/>
        <v>I0404663815510K120</v>
      </c>
      <c r="W7280" s="251" t="str">
        <f t="shared" si="455"/>
        <v>I040466381551-0K120</v>
      </c>
    </row>
    <row r="7281" spans="1:23" x14ac:dyDescent="0.3">
      <c r="A7281" s="256" t="str">
        <f t="shared" si="453"/>
        <v>I0404663-815510K210-00006</v>
      </c>
      <c r="B7281" s="251" t="s">
        <v>9644</v>
      </c>
      <c r="C7281" s="251" t="s">
        <v>10031</v>
      </c>
      <c r="D7281" s="251" t="s">
        <v>9617</v>
      </c>
      <c r="E7281" s="251" t="s">
        <v>17394</v>
      </c>
      <c r="F7281" s="251" t="s">
        <v>9978</v>
      </c>
      <c r="G7281" s="251" t="s">
        <v>667</v>
      </c>
      <c r="H7281" s="251" t="s">
        <v>3436</v>
      </c>
      <c r="I7281" s="257" t="str">
        <f t="shared" si="452"/>
        <v>-00006</v>
      </c>
      <c r="J7281" s="251">
        <v>6</v>
      </c>
      <c r="K7281" s="251">
        <v>6</v>
      </c>
      <c r="M7281" s="251" t="s">
        <v>9958</v>
      </c>
      <c r="N7281" s="251" t="s">
        <v>16373</v>
      </c>
      <c r="O7281" s="251">
        <v>6</v>
      </c>
      <c r="Q7281" s="251" t="s">
        <v>9644</v>
      </c>
      <c r="R7281" s="251" t="s">
        <v>10017</v>
      </c>
      <c r="S7281" s="251" t="s">
        <v>666</v>
      </c>
      <c r="T7281" s="251" t="str">
        <f t="shared" si="454"/>
        <v>I0404663815510K210</v>
      </c>
      <c r="W7281" s="251" t="str">
        <f t="shared" si="455"/>
        <v>I040466381551-0K210</v>
      </c>
    </row>
    <row r="7282" spans="1:23" x14ac:dyDescent="0.3">
      <c r="A7282" s="256" t="str">
        <f t="shared" si="453"/>
        <v>I0404663-815600K120-00001</v>
      </c>
      <c r="B7282" s="251" t="s">
        <v>9647</v>
      </c>
      <c r="C7282" s="251" t="s">
        <v>10031</v>
      </c>
      <c r="D7282" s="251" t="s">
        <v>9617</v>
      </c>
      <c r="E7282" s="251" t="s">
        <v>17394</v>
      </c>
      <c r="F7282" s="251" t="s">
        <v>9980</v>
      </c>
      <c r="G7282" s="251" t="s">
        <v>641</v>
      </c>
      <c r="H7282" s="251" t="s">
        <v>5204</v>
      </c>
      <c r="I7282" s="257" t="str">
        <f t="shared" si="452"/>
        <v>-00001</v>
      </c>
      <c r="J7282" s="251">
        <v>1</v>
      </c>
      <c r="K7282" s="251">
        <v>1</v>
      </c>
      <c r="M7282" s="251" t="s">
        <v>9958</v>
      </c>
      <c r="N7282" s="251" t="s">
        <v>16373</v>
      </c>
      <c r="O7282" s="251">
        <v>1</v>
      </c>
      <c r="Q7282" s="251" t="s">
        <v>9647</v>
      </c>
      <c r="R7282" s="251" t="s">
        <v>10017</v>
      </c>
      <c r="S7282" s="251" t="s">
        <v>640</v>
      </c>
      <c r="T7282" s="251" t="str">
        <f t="shared" si="454"/>
        <v>I0404663815600K120</v>
      </c>
      <c r="W7282" s="251" t="str">
        <f t="shared" si="455"/>
        <v>I040466381560-0K120</v>
      </c>
    </row>
    <row r="7283" spans="1:23" x14ac:dyDescent="0.3">
      <c r="A7283" s="256" t="str">
        <f t="shared" si="453"/>
        <v>I0404663-815610K120-00003</v>
      </c>
      <c r="B7283" s="251" t="s">
        <v>9650</v>
      </c>
      <c r="C7283" s="251" t="s">
        <v>10031</v>
      </c>
      <c r="D7283" s="251" t="s">
        <v>9617</v>
      </c>
      <c r="E7283" s="251" t="s">
        <v>17394</v>
      </c>
      <c r="F7283" s="251" t="s">
        <v>9982</v>
      </c>
      <c r="G7283" s="251" t="s">
        <v>650</v>
      </c>
      <c r="H7283" s="251" t="s">
        <v>5205</v>
      </c>
      <c r="I7283" s="257" t="str">
        <f t="shared" si="452"/>
        <v>-00003</v>
      </c>
      <c r="J7283" s="251">
        <v>3</v>
      </c>
      <c r="K7283" s="251">
        <v>3</v>
      </c>
      <c r="M7283" s="251" t="s">
        <v>9958</v>
      </c>
      <c r="N7283" s="251" t="s">
        <v>16373</v>
      </c>
      <c r="O7283" s="251">
        <v>3</v>
      </c>
      <c r="Q7283" s="251" t="s">
        <v>9650</v>
      </c>
      <c r="R7283" s="251" t="s">
        <v>10017</v>
      </c>
      <c r="S7283" s="251" t="s">
        <v>649</v>
      </c>
      <c r="T7283" s="251" t="str">
        <f t="shared" si="454"/>
        <v>I0404663815610K120</v>
      </c>
      <c r="W7283" s="251" t="str">
        <f t="shared" si="455"/>
        <v>I040466381561-0K120</v>
      </c>
    </row>
    <row r="7284" spans="1:23" x14ac:dyDescent="0.3">
      <c r="A7284" s="256" t="str">
        <f t="shared" si="453"/>
        <v>I0404663-815610K210-00004</v>
      </c>
      <c r="B7284" s="251" t="s">
        <v>9653</v>
      </c>
      <c r="C7284" s="251" t="s">
        <v>10031</v>
      </c>
      <c r="D7284" s="251" t="s">
        <v>9617</v>
      </c>
      <c r="E7284" s="251" t="s">
        <v>17394</v>
      </c>
      <c r="F7284" s="251" t="s">
        <v>9984</v>
      </c>
      <c r="G7284" s="251" t="s">
        <v>678</v>
      </c>
      <c r="H7284" s="251" t="s">
        <v>3443</v>
      </c>
      <c r="I7284" s="257" t="str">
        <f t="shared" si="452"/>
        <v>-00004</v>
      </c>
      <c r="J7284" s="251">
        <v>4</v>
      </c>
      <c r="K7284" s="251">
        <v>4</v>
      </c>
      <c r="M7284" s="251" t="s">
        <v>9958</v>
      </c>
      <c r="N7284" s="251" t="s">
        <v>16373</v>
      </c>
      <c r="O7284" s="251">
        <v>4</v>
      </c>
      <c r="Q7284" s="251" t="s">
        <v>9653</v>
      </c>
      <c r="R7284" s="251" t="s">
        <v>10017</v>
      </c>
      <c r="S7284" s="251" t="s">
        <v>677</v>
      </c>
      <c r="T7284" s="251" t="str">
        <f t="shared" si="454"/>
        <v>I0404663815610K210</v>
      </c>
      <c r="W7284" s="251" t="str">
        <f t="shared" si="455"/>
        <v>I040466381561-0K210</v>
      </c>
    </row>
    <row r="7285" spans="1:23" x14ac:dyDescent="0.3">
      <c r="A7285" s="256" t="str">
        <f t="shared" si="453"/>
        <v>I0404664-81110VT040-00003</v>
      </c>
      <c r="B7285" s="251" t="s">
        <v>18000</v>
      </c>
      <c r="C7285" s="251" t="s">
        <v>10031</v>
      </c>
      <c r="D7285" s="251" t="s">
        <v>18001</v>
      </c>
      <c r="E7285" s="251" t="s">
        <v>17394</v>
      </c>
      <c r="F7285" s="251" t="s">
        <v>9957</v>
      </c>
      <c r="G7285" s="251" t="s">
        <v>10047</v>
      </c>
      <c r="H7285" s="251" t="s">
        <v>3422</v>
      </c>
      <c r="I7285" s="257" t="str">
        <f t="shared" si="452"/>
        <v>-00003</v>
      </c>
      <c r="J7285" s="251">
        <v>3</v>
      </c>
      <c r="K7285" s="251">
        <v>3</v>
      </c>
      <c r="M7285" s="251" t="s">
        <v>9958</v>
      </c>
      <c r="N7285" s="251" t="s">
        <v>16680</v>
      </c>
      <c r="O7285" s="251">
        <v>3</v>
      </c>
      <c r="Q7285" s="251" t="s">
        <v>18000</v>
      </c>
      <c r="R7285" s="251" t="s">
        <v>10028</v>
      </c>
      <c r="S7285" s="251" t="s">
        <v>3713</v>
      </c>
      <c r="T7285" s="251" t="str">
        <f t="shared" si="454"/>
        <v>I040466481110VT040</v>
      </c>
      <c r="W7285" s="251" t="str">
        <f t="shared" si="455"/>
        <v>I040466481110-VT040</v>
      </c>
    </row>
    <row r="7286" spans="1:23" x14ac:dyDescent="0.3">
      <c r="A7286" s="256" t="str">
        <f t="shared" si="453"/>
        <v>I0404664-81110VT080-00003</v>
      </c>
      <c r="B7286" s="251" t="s">
        <v>18002</v>
      </c>
      <c r="C7286" s="251" t="s">
        <v>10031</v>
      </c>
      <c r="D7286" s="251" t="s">
        <v>18001</v>
      </c>
      <c r="E7286" s="251" t="s">
        <v>17394</v>
      </c>
      <c r="F7286" s="251" t="s">
        <v>9962</v>
      </c>
      <c r="G7286" s="251" t="s">
        <v>4985</v>
      </c>
      <c r="H7286" s="251" t="s">
        <v>3422</v>
      </c>
      <c r="I7286" s="257" t="str">
        <f t="shared" si="452"/>
        <v>-00003</v>
      </c>
      <c r="J7286" s="251">
        <v>3</v>
      </c>
      <c r="K7286" s="251">
        <v>3</v>
      </c>
      <c r="M7286" s="251" t="s">
        <v>9958</v>
      </c>
      <c r="N7286" s="251" t="s">
        <v>16680</v>
      </c>
      <c r="O7286" s="251">
        <v>3</v>
      </c>
      <c r="Q7286" s="251" t="s">
        <v>18002</v>
      </c>
      <c r="R7286" s="251" t="s">
        <v>10028</v>
      </c>
      <c r="S7286" s="251" t="s">
        <v>3719</v>
      </c>
      <c r="T7286" s="251" t="str">
        <f t="shared" si="454"/>
        <v>I040466481110VT080</v>
      </c>
      <c r="W7286" s="251" t="str">
        <f t="shared" si="455"/>
        <v>I040466481110-VT080</v>
      </c>
    </row>
    <row r="7287" spans="1:23" x14ac:dyDescent="0.3">
      <c r="A7287" s="256" t="str">
        <f t="shared" si="453"/>
        <v>I0404664-81110VT100-00002</v>
      </c>
      <c r="B7287" s="251" t="s">
        <v>18003</v>
      </c>
      <c r="C7287" s="251" t="s">
        <v>10031</v>
      </c>
      <c r="D7287" s="251" t="s">
        <v>18001</v>
      </c>
      <c r="E7287" s="251" t="s">
        <v>17394</v>
      </c>
      <c r="F7287" s="251" t="s">
        <v>9964</v>
      </c>
      <c r="G7287" s="251" t="s">
        <v>10049</v>
      </c>
      <c r="H7287" s="251" t="s">
        <v>3422</v>
      </c>
      <c r="I7287" s="257" t="str">
        <f t="shared" si="452"/>
        <v>-00002</v>
      </c>
      <c r="J7287" s="251">
        <v>2</v>
      </c>
      <c r="K7287" s="251">
        <v>2</v>
      </c>
      <c r="M7287" s="251" t="s">
        <v>9958</v>
      </c>
      <c r="N7287" s="251" t="s">
        <v>16680</v>
      </c>
      <c r="O7287" s="251">
        <v>2</v>
      </c>
      <c r="Q7287" s="251" t="s">
        <v>18003</v>
      </c>
      <c r="R7287" s="251" t="s">
        <v>10028</v>
      </c>
      <c r="S7287" s="251" t="s">
        <v>3723</v>
      </c>
      <c r="T7287" s="251" t="str">
        <f t="shared" si="454"/>
        <v>I040466481110VT100</v>
      </c>
      <c r="W7287" s="251" t="str">
        <f t="shared" si="455"/>
        <v>I040466481110-VT100</v>
      </c>
    </row>
    <row r="7288" spans="1:23" x14ac:dyDescent="0.3">
      <c r="A7288" s="256" t="str">
        <f t="shared" si="453"/>
        <v>I0404664-81150VT040-00003</v>
      </c>
      <c r="B7288" s="251" t="s">
        <v>18004</v>
      </c>
      <c r="C7288" s="251" t="s">
        <v>10031</v>
      </c>
      <c r="D7288" s="251" t="s">
        <v>18001</v>
      </c>
      <c r="E7288" s="251" t="s">
        <v>17394</v>
      </c>
      <c r="F7288" s="251" t="s">
        <v>9966</v>
      </c>
      <c r="G7288" s="251" t="s">
        <v>10051</v>
      </c>
      <c r="H7288" s="251" t="s">
        <v>3429</v>
      </c>
      <c r="I7288" s="257" t="str">
        <f t="shared" si="452"/>
        <v>-00003</v>
      </c>
      <c r="J7288" s="251">
        <v>3</v>
      </c>
      <c r="K7288" s="251">
        <v>3</v>
      </c>
      <c r="M7288" s="251" t="s">
        <v>9958</v>
      </c>
      <c r="N7288" s="251" t="s">
        <v>16680</v>
      </c>
      <c r="O7288" s="251">
        <v>3</v>
      </c>
      <c r="Q7288" s="251" t="s">
        <v>18004</v>
      </c>
      <c r="R7288" s="251" t="s">
        <v>10028</v>
      </c>
      <c r="S7288" s="251" t="s">
        <v>3725</v>
      </c>
      <c r="T7288" s="251" t="str">
        <f t="shared" si="454"/>
        <v>I040466481150VT040</v>
      </c>
      <c r="W7288" s="251" t="str">
        <f t="shared" si="455"/>
        <v>I040466481150-VT040</v>
      </c>
    </row>
    <row r="7289" spans="1:23" x14ac:dyDescent="0.3">
      <c r="A7289" s="256" t="str">
        <f t="shared" si="453"/>
        <v>I0404664-81150VT080-00003</v>
      </c>
      <c r="B7289" s="251" t="s">
        <v>18005</v>
      </c>
      <c r="C7289" s="251" t="s">
        <v>10031</v>
      </c>
      <c r="D7289" s="251" t="s">
        <v>18001</v>
      </c>
      <c r="E7289" s="251" t="s">
        <v>17394</v>
      </c>
      <c r="F7289" s="251" t="s">
        <v>9968</v>
      </c>
      <c r="G7289" s="251" t="s">
        <v>10242</v>
      </c>
      <c r="H7289" s="251" t="s">
        <v>3429</v>
      </c>
      <c r="I7289" s="257" t="str">
        <f t="shared" si="452"/>
        <v>-00003</v>
      </c>
      <c r="J7289" s="251">
        <v>3</v>
      </c>
      <c r="K7289" s="251">
        <v>3</v>
      </c>
      <c r="M7289" s="251" t="s">
        <v>9958</v>
      </c>
      <c r="N7289" s="251" t="s">
        <v>16680</v>
      </c>
      <c r="O7289" s="251">
        <v>3</v>
      </c>
      <c r="Q7289" s="251" t="s">
        <v>18005</v>
      </c>
      <c r="R7289" s="251" t="s">
        <v>10028</v>
      </c>
      <c r="S7289" s="251" t="s">
        <v>3731</v>
      </c>
      <c r="T7289" s="251" t="str">
        <f t="shared" si="454"/>
        <v>I040466481150VT080</v>
      </c>
      <c r="W7289" s="251" t="str">
        <f t="shared" si="455"/>
        <v>I040466481150-VT080</v>
      </c>
    </row>
    <row r="7290" spans="1:23" x14ac:dyDescent="0.3">
      <c r="A7290" s="256" t="str">
        <f t="shared" si="453"/>
        <v>I0404664-81150VT100-00008</v>
      </c>
      <c r="B7290" s="251" t="s">
        <v>18006</v>
      </c>
      <c r="C7290" s="251" t="s">
        <v>10031</v>
      </c>
      <c r="D7290" s="251" t="s">
        <v>18001</v>
      </c>
      <c r="E7290" s="251" t="s">
        <v>17394</v>
      </c>
      <c r="F7290" s="251" t="s">
        <v>9970</v>
      </c>
      <c r="G7290" s="251" t="s">
        <v>4999</v>
      </c>
      <c r="H7290" s="251" t="s">
        <v>3429</v>
      </c>
      <c r="I7290" s="257" t="str">
        <f t="shared" si="452"/>
        <v>-00008</v>
      </c>
      <c r="J7290" s="251">
        <v>8</v>
      </c>
      <c r="K7290" s="251">
        <v>8</v>
      </c>
      <c r="M7290" s="251" t="s">
        <v>9958</v>
      </c>
      <c r="N7290" s="251" t="s">
        <v>16680</v>
      </c>
      <c r="O7290" s="251">
        <v>8</v>
      </c>
      <c r="Q7290" s="251" t="s">
        <v>18006</v>
      </c>
      <c r="R7290" s="251" t="s">
        <v>10028</v>
      </c>
      <c r="S7290" s="251" t="s">
        <v>3735</v>
      </c>
      <c r="T7290" s="251" t="str">
        <f t="shared" si="454"/>
        <v>I040466481150VT100</v>
      </c>
      <c r="W7290" s="251" t="str">
        <f t="shared" si="455"/>
        <v>I040466481150-VT100</v>
      </c>
    </row>
    <row r="7291" spans="1:23" x14ac:dyDescent="0.3">
      <c r="A7291" s="256" t="str">
        <f t="shared" si="453"/>
        <v>I0404664-815500K080-00003</v>
      </c>
      <c r="B7291" s="251" t="s">
        <v>18007</v>
      </c>
      <c r="C7291" s="251" t="s">
        <v>10031</v>
      </c>
      <c r="D7291" s="251" t="s">
        <v>18001</v>
      </c>
      <c r="E7291" s="251" t="s">
        <v>17394</v>
      </c>
      <c r="F7291" s="251" t="s">
        <v>9972</v>
      </c>
      <c r="G7291" s="251" t="s">
        <v>151</v>
      </c>
      <c r="H7291" s="251" t="s">
        <v>5045</v>
      </c>
      <c r="I7291" s="257" t="str">
        <f t="shared" si="452"/>
        <v>-00003</v>
      </c>
      <c r="J7291" s="251">
        <v>3</v>
      </c>
      <c r="K7291" s="251">
        <v>3</v>
      </c>
      <c r="M7291" s="251" t="s">
        <v>9958</v>
      </c>
      <c r="N7291" s="251" t="s">
        <v>16680</v>
      </c>
      <c r="O7291" s="251">
        <v>3</v>
      </c>
      <c r="Q7291" s="251" t="s">
        <v>18007</v>
      </c>
      <c r="R7291" s="251" t="s">
        <v>10028</v>
      </c>
      <c r="S7291" s="251" t="s">
        <v>150</v>
      </c>
      <c r="T7291" s="251" t="str">
        <f t="shared" si="454"/>
        <v>I0404664815500K080</v>
      </c>
      <c r="W7291" s="251" t="str">
        <f t="shared" si="455"/>
        <v>I040466481550-0K080</v>
      </c>
    </row>
    <row r="7292" spans="1:23" x14ac:dyDescent="0.3">
      <c r="A7292" s="256" t="str">
        <f t="shared" si="453"/>
        <v>I0404664-81551VT020-00001</v>
      </c>
      <c r="B7292" s="251" t="s">
        <v>18008</v>
      </c>
      <c r="C7292" s="251" t="s">
        <v>10031</v>
      </c>
      <c r="D7292" s="251" t="s">
        <v>18001</v>
      </c>
      <c r="E7292" s="251" t="s">
        <v>17394</v>
      </c>
      <c r="F7292" s="251" t="s">
        <v>9974</v>
      </c>
      <c r="G7292" s="251" t="s">
        <v>10060</v>
      </c>
      <c r="H7292" s="251" t="s">
        <v>3436</v>
      </c>
      <c r="I7292" s="257" t="str">
        <f t="shared" si="452"/>
        <v>-00001</v>
      </c>
      <c r="J7292" s="251">
        <v>1</v>
      </c>
      <c r="K7292" s="251">
        <v>1</v>
      </c>
      <c r="M7292" s="251" t="s">
        <v>9958</v>
      </c>
      <c r="N7292" s="251" t="s">
        <v>16680</v>
      </c>
      <c r="O7292" s="251">
        <v>1</v>
      </c>
      <c r="Q7292" s="251" t="s">
        <v>18008</v>
      </c>
      <c r="R7292" s="251" t="s">
        <v>10028</v>
      </c>
      <c r="S7292" s="251" t="s">
        <v>3761</v>
      </c>
      <c r="T7292" s="251" t="str">
        <f t="shared" si="454"/>
        <v>I040466481551VT020</v>
      </c>
      <c r="W7292" s="251" t="str">
        <f t="shared" si="455"/>
        <v>I040466481551-VT020</v>
      </c>
    </row>
    <row r="7293" spans="1:23" x14ac:dyDescent="0.3">
      <c r="A7293" s="256" t="str">
        <f t="shared" si="453"/>
        <v>I0404664-81560VT020-00001</v>
      </c>
      <c r="B7293" s="251" t="s">
        <v>18009</v>
      </c>
      <c r="C7293" s="251" t="s">
        <v>10031</v>
      </c>
      <c r="D7293" s="251" t="s">
        <v>18001</v>
      </c>
      <c r="E7293" s="251" t="s">
        <v>17394</v>
      </c>
      <c r="F7293" s="251" t="s">
        <v>9976</v>
      </c>
      <c r="G7293" s="251" t="s">
        <v>10065</v>
      </c>
      <c r="H7293" s="251" t="s">
        <v>5204</v>
      </c>
      <c r="I7293" s="257" t="str">
        <f t="shared" si="452"/>
        <v>-00001</v>
      </c>
      <c r="J7293" s="251">
        <v>1</v>
      </c>
      <c r="K7293" s="251">
        <v>1</v>
      </c>
      <c r="M7293" s="251" t="s">
        <v>9958</v>
      </c>
      <c r="N7293" s="251" t="s">
        <v>16680</v>
      </c>
      <c r="O7293" s="251">
        <v>1</v>
      </c>
      <c r="Q7293" s="251" t="s">
        <v>18009</v>
      </c>
      <c r="R7293" s="251" t="s">
        <v>10028</v>
      </c>
      <c r="S7293" s="251" t="s">
        <v>3743</v>
      </c>
      <c r="T7293" s="251" t="str">
        <f t="shared" si="454"/>
        <v>I040466481560VT020</v>
      </c>
      <c r="W7293" s="251" t="str">
        <f t="shared" si="455"/>
        <v>I040466481560-VT020</v>
      </c>
    </row>
    <row r="7294" spans="1:23" x14ac:dyDescent="0.3">
      <c r="A7294" s="256" t="str">
        <f t="shared" si="453"/>
        <v>I0404664-81560VT050-00004</v>
      </c>
      <c r="B7294" s="251" t="s">
        <v>18010</v>
      </c>
      <c r="C7294" s="251" t="s">
        <v>10031</v>
      </c>
      <c r="D7294" s="251" t="s">
        <v>18001</v>
      </c>
      <c r="E7294" s="251" t="s">
        <v>17394</v>
      </c>
      <c r="F7294" s="251" t="s">
        <v>9978</v>
      </c>
      <c r="G7294" s="251" t="s">
        <v>10067</v>
      </c>
      <c r="H7294" s="251" t="s">
        <v>5204</v>
      </c>
      <c r="I7294" s="257" t="str">
        <f t="shared" si="452"/>
        <v>-00004</v>
      </c>
      <c r="J7294" s="251">
        <v>4</v>
      </c>
      <c r="K7294" s="251">
        <v>4</v>
      </c>
      <c r="M7294" s="251" t="s">
        <v>9958</v>
      </c>
      <c r="N7294" s="251" t="s">
        <v>16680</v>
      </c>
      <c r="O7294" s="251">
        <v>4</v>
      </c>
      <c r="Q7294" s="251" t="s">
        <v>18010</v>
      </c>
      <c r="R7294" s="251" t="s">
        <v>10028</v>
      </c>
      <c r="S7294" s="251" t="s">
        <v>3746</v>
      </c>
      <c r="T7294" s="251" t="str">
        <f t="shared" si="454"/>
        <v>I040466481560VT050</v>
      </c>
      <c r="W7294" s="251" t="str">
        <f t="shared" si="455"/>
        <v>I040466481560-VT050</v>
      </c>
    </row>
    <row r="7295" spans="1:23" x14ac:dyDescent="0.3">
      <c r="A7295" s="256" t="str">
        <f t="shared" si="453"/>
        <v>I0404664-81561VT050-00001</v>
      </c>
      <c r="B7295" s="251" t="s">
        <v>18011</v>
      </c>
      <c r="C7295" s="251" t="s">
        <v>10031</v>
      </c>
      <c r="D7295" s="251" t="s">
        <v>18001</v>
      </c>
      <c r="E7295" s="251" t="s">
        <v>17394</v>
      </c>
      <c r="F7295" s="251" t="s">
        <v>9980</v>
      </c>
      <c r="G7295" s="251" t="s">
        <v>10258</v>
      </c>
      <c r="H7295" s="251" t="s">
        <v>3443</v>
      </c>
      <c r="I7295" s="257" t="str">
        <f t="shared" si="452"/>
        <v>-00001</v>
      </c>
      <c r="J7295" s="251">
        <v>1</v>
      </c>
      <c r="K7295" s="251">
        <v>1</v>
      </c>
      <c r="M7295" s="251" t="s">
        <v>9958</v>
      </c>
      <c r="N7295" s="251" t="s">
        <v>16680</v>
      </c>
      <c r="O7295" s="251">
        <v>1</v>
      </c>
      <c r="Q7295" s="251" t="s">
        <v>18011</v>
      </c>
      <c r="R7295" s="251" t="s">
        <v>10028</v>
      </c>
      <c r="S7295" s="251" t="s">
        <v>3769</v>
      </c>
      <c r="T7295" s="251" t="str">
        <f t="shared" si="454"/>
        <v>I040466481561VT050</v>
      </c>
      <c r="W7295" s="251" t="str">
        <f t="shared" si="455"/>
        <v>I040466481561-VT050</v>
      </c>
    </row>
    <row r="7296" spans="1:23" x14ac:dyDescent="0.3">
      <c r="A7296" s="256" t="str">
        <f t="shared" si="453"/>
        <v>I0404664-81580VT010-00001</v>
      </c>
      <c r="B7296" s="251" t="s">
        <v>18012</v>
      </c>
      <c r="C7296" s="251" t="s">
        <v>10031</v>
      </c>
      <c r="D7296" s="251" t="s">
        <v>18001</v>
      </c>
      <c r="E7296" s="251" t="s">
        <v>17394</v>
      </c>
      <c r="F7296" s="251" t="s">
        <v>9982</v>
      </c>
      <c r="G7296" s="251" t="s">
        <v>5289</v>
      </c>
      <c r="H7296" s="251" t="s">
        <v>758</v>
      </c>
      <c r="I7296" s="257" t="str">
        <f t="shared" si="452"/>
        <v>-00001</v>
      </c>
      <c r="J7296" s="251">
        <v>1</v>
      </c>
      <c r="K7296" s="251">
        <v>1</v>
      </c>
      <c r="M7296" s="251" t="s">
        <v>9993</v>
      </c>
      <c r="N7296" s="251" t="s">
        <v>16680</v>
      </c>
      <c r="O7296" s="251">
        <v>1</v>
      </c>
      <c r="Q7296" s="251" t="s">
        <v>18012</v>
      </c>
      <c r="R7296" s="251" t="s">
        <v>10028</v>
      </c>
      <c r="S7296" s="251" t="s">
        <v>3749</v>
      </c>
      <c r="T7296" s="251" t="str">
        <f t="shared" si="454"/>
        <v>I040466481580VT010</v>
      </c>
      <c r="W7296" s="251" t="str">
        <f t="shared" si="455"/>
        <v>I040466481580-VT010</v>
      </c>
    </row>
    <row r="7297" spans="1:23" x14ac:dyDescent="0.3">
      <c r="A7297" s="256" t="str">
        <f t="shared" si="453"/>
        <v>I0404664-81581VT010-00001</v>
      </c>
      <c r="B7297" s="251" t="s">
        <v>18013</v>
      </c>
      <c r="C7297" s="251" t="s">
        <v>10031</v>
      </c>
      <c r="D7297" s="251" t="s">
        <v>18001</v>
      </c>
      <c r="E7297" s="251" t="s">
        <v>17394</v>
      </c>
      <c r="F7297" s="251" t="s">
        <v>9984</v>
      </c>
      <c r="G7297" s="251" t="s">
        <v>5291</v>
      </c>
      <c r="H7297" s="251" t="s">
        <v>5218</v>
      </c>
      <c r="I7297" s="257" t="str">
        <f t="shared" si="452"/>
        <v>-00001</v>
      </c>
      <c r="J7297" s="251">
        <v>1</v>
      </c>
      <c r="K7297" s="251">
        <v>1</v>
      </c>
      <c r="M7297" s="251" t="s">
        <v>9993</v>
      </c>
      <c r="N7297" s="251" t="s">
        <v>16680</v>
      </c>
      <c r="O7297" s="251">
        <v>1</v>
      </c>
      <c r="Q7297" s="251" t="s">
        <v>18013</v>
      </c>
      <c r="R7297" s="251" t="s">
        <v>10028</v>
      </c>
      <c r="S7297" s="251" t="s">
        <v>3771</v>
      </c>
      <c r="T7297" s="251" t="str">
        <f t="shared" si="454"/>
        <v>I040466481581VT010</v>
      </c>
      <c r="W7297" s="251" t="str">
        <f t="shared" si="455"/>
        <v>I040466481581-VT010</v>
      </c>
    </row>
    <row r="7298" spans="1:23" x14ac:dyDescent="0.3">
      <c r="A7298" s="256" t="str">
        <f t="shared" si="453"/>
        <v>I0404664-81590VT010-00001</v>
      </c>
      <c r="B7298" s="251" t="s">
        <v>18014</v>
      </c>
      <c r="C7298" s="251" t="s">
        <v>10031</v>
      </c>
      <c r="D7298" s="251" t="s">
        <v>18001</v>
      </c>
      <c r="E7298" s="251" t="s">
        <v>17394</v>
      </c>
      <c r="F7298" s="251" t="s">
        <v>9986</v>
      </c>
      <c r="G7298" s="251" t="s">
        <v>10073</v>
      </c>
      <c r="H7298" s="251" t="s">
        <v>770</v>
      </c>
      <c r="I7298" s="257" t="str">
        <f t="shared" si="452"/>
        <v>-00001</v>
      </c>
      <c r="J7298" s="251">
        <v>1</v>
      </c>
      <c r="K7298" s="251">
        <v>1</v>
      </c>
      <c r="M7298" s="251" t="s">
        <v>9993</v>
      </c>
      <c r="N7298" s="251" t="s">
        <v>16680</v>
      </c>
      <c r="O7298" s="251">
        <v>1</v>
      </c>
      <c r="Q7298" s="251" t="s">
        <v>18014</v>
      </c>
      <c r="R7298" s="251" t="s">
        <v>10028</v>
      </c>
      <c r="S7298" s="251" t="s">
        <v>3755</v>
      </c>
      <c r="T7298" s="251" t="str">
        <f t="shared" si="454"/>
        <v>I040466481590VT010</v>
      </c>
      <c r="W7298" s="251" t="str">
        <f t="shared" si="455"/>
        <v>I040466481590-VT010</v>
      </c>
    </row>
    <row r="7299" spans="1:23" x14ac:dyDescent="0.3">
      <c r="A7299" s="256" t="str">
        <f t="shared" si="453"/>
        <v>I0404664-81590VT020-00004</v>
      </c>
      <c r="B7299" s="251" t="s">
        <v>18015</v>
      </c>
      <c r="C7299" s="251" t="s">
        <v>10031</v>
      </c>
      <c r="D7299" s="251" t="s">
        <v>18001</v>
      </c>
      <c r="E7299" s="251" t="s">
        <v>17394</v>
      </c>
      <c r="F7299" s="251" t="s">
        <v>9988</v>
      </c>
      <c r="G7299" s="251" t="s">
        <v>10075</v>
      </c>
      <c r="H7299" s="251" t="s">
        <v>770</v>
      </c>
      <c r="I7299" s="257" t="str">
        <f t="shared" si="452"/>
        <v>-00004</v>
      </c>
      <c r="J7299" s="251">
        <v>4</v>
      </c>
      <c r="K7299" s="251">
        <v>4</v>
      </c>
      <c r="M7299" s="251" t="s">
        <v>9958</v>
      </c>
      <c r="N7299" s="251" t="s">
        <v>16680</v>
      </c>
      <c r="O7299" s="251">
        <v>4</v>
      </c>
      <c r="Q7299" s="251" t="s">
        <v>18015</v>
      </c>
      <c r="R7299" s="251" t="s">
        <v>10028</v>
      </c>
      <c r="S7299" s="251" t="s">
        <v>3758</v>
      </c>
      <c r="T7299" s="251" t="str">
        <f t="shared" si="454"/>
        <v>I040466481590VT020</v>
      </c>
      <c r="W7299" s="251" t="str">
        <f t="shared" si="455"/>
        <v>I040466481590-VT020</v>
      </c>
    </row>
    <row r="7300" spans="1:23" x14ac:dyDescent="0.3">
      <c r="A7300" s="256" t="str">
        <f t="shared" si="453"/>
        <v>I0606457-81110BZ610-00001</v>
      </c>
      <c r="B7300" s="251" t="s">
        <v>18016</v>
      </c>
      <c r="C7300" s="251" t="s">
        <v>10077</v>
      </c>
      <c r="D7300" s="251" t="s">
        <v>9510</v>
      </c>
      <c r="E7300" s="251" t="s">
        <v>17394</v>
      </c>
      <c r="F7300" s="251" t="s">
        <v>9957</v>
      </c>
      <c r="G7300" s="251" t="s">
        <v>1176</v>
      </c>
      <c r="H7300" s="251" t="s">
        <v>3422</v>
      </c>
      <c r="I7300" s="257" t="str">
        <f t="shared" si="452"/>
        <v>-00001</v>
      </c>
      <c r="J7300" s="251">
        <v>1</v>
      </c>
      <c r="K7300" s="251">
        <v>1</v>
      </c>
      <c r="M7300" s="251" t="s">
        <v>10864</v>
      </c>
      <c r="N7300" s="251" t="s">
        <v>16219</v>
      </c>
      <c r="O7300" s="251">
        <v>1</v>
      </c>
      <c r="Q7300" s="251" t="s">
        <v>18016</v>
      </c>
      <c r="R7300" s="251" t="s">
        <v>9960</v>
      </c>
      <c r="S7300" s="251" t="s">
        <v>1175</v>
      </c>
      <c r="T7300" s="251" t="str">
        <f t="shared" si="454"/>
        <v>I060645781110BZ610</v>
      </c>
      <c r="W7300" s="251" t="str">
        <f t="shared" si="455"/>
        <v>I060645781110-BZ610</v>
      </c>
    </row>
    <row r="7301" spans="1:23" x14ac:dyDescent="0.3">
      <c r="A7301" s="256" t="str">
        <f t="shared" si="453"/>
        <v>I0606457-81110BZ620-00001</v>
      </c>
      <c r="B7301" s="251" t="s">
        <v>18017</v>
      </c>
      <c r="C7301" s="251" t="s">
        <v>10077</v>
      </c>
      <c r="D7301" s="251" t="s">
        <v>9510</v>
      </c>
      <c r="E7301" s="251" t="s">
        <v>17394</v>
      </c>
      <c r="F7301" s="251" t="s">
        <v>9962</v>
      </c>
      <c r="G7301" s="251" t="s">
        <v>1193</v>
      </c>
      <c r="H7301" s="251" t="s">
        <v>3422</v>
      </c>
      <c r="I7301" s="257" t="str">
        <f t="shared" si="452"/>
        <v>-00001</v>
      </c>
      <c r="J7301" s="251">
        <v>1</v>
      </c>
      <c r="K7301" s="251">
        <v>1</v>
      </c>
      <c r="M7301" s="251" t="s">
        <v>9958</v>
      </c>
      <c r="N7301" s="251" t="s">
        <v>16219</v>
      </c>
      <c r="O7301" s="251">
        <v>1</v>
      </c>
      <c r="Q7301" s="251" t="s">
        <v>18017</v>
      </c>
      <c r="R7301" s="251" t="s">
        <v>9960</v>
      </c>
      <c r="S7301" s="251" t="s">
        <v>1192</v>
      </c>
      <c r="T7301" s="251" t="str">
        <f t="shared" si="454"/>
        <v>I060645781110BZ620</v>
      </c>
      <c r="W7301" s="251" t="str">
        <f t="shared" si="455"/>
        <v>I060645781110-BZ620</v>
      </c>
    </row>
    <row r="7302" spans="1:23" x14ac:dyDescent="0.3">
      <c r="A7302" s="256" t="str">
        <f t="shared" si="453"/>
        <v>I0606457-81150BZ620-00004</v>
      </c>
      <c r="B7302" s="251" t="s">
        <v>18018</v>
      </c>
      <c r="C7302" s="251" t="s">
        <v>10077</v>
      </c>
      <c r="D7302" s="251" t="s">
        <v>9510</v>
      </c>
      <c r="E7302" s="251" t="s">
        <v>17394</v>
      </c>
      <c r="F7302" s="251" t="s">
        <v>9964</v>
      </c>
      <c r="G7302" s="251" t="s">
        <v>1203</v>
      </c>
      <c r="H7302" s="251" t="s">
        <v>3429</v>
      </c>
      <c r="I7302" s="257" t="str">
        <f t="shared" ref="I7302:I7365" si="456">+IF(AND(O7302&lt;10),$B$2&amp;O7302,IF(AND(O7302&gt;9,O7302&lt;=99),$B$3&amp;O7302,IF(AND(O7302&gt;99,L96259&lt;1000),$B$4&amp;O7302,IF(AND(O7302&gt;999),$B$5&amp;7))))</f>
        <v>-00004</v>
      </c>
      <c r="J7302" s="251">
        <v>4</v>
      </c>
      <c r="K7302" s="251">
        <v>4</v>
      </c>
      <c r="M7302" s="251" t="s">
        <v>9958</v>
      </c>
      <c r="N7302" s="251" t="s">
        <v>16219</v>
      </c>
      <c r="O7302" s="251">
        <v>4</v>
      </c>
      <c r="Q7302" s="251" t="s">
        <v>18018</v>
      </c>
      <c r="R7302" s="251" t="s">
        <v>9960</v>
      </c>
      <c r="S7302" s="251" t="s">
        <v>1202</v>
      </c>
      <c r="T7302" s="251" t="str">
        <f t="shared" si="454"/>
        <v>I060645781150BZ620</v>
      </c>
      <c r="W7302" s="251" t="str">
        <f t="shared" si="455"/>
        <v>I060645781150-BZ620</v>
      </c>
    </row>
    <row r="7303" spans="1:23" x14ac:dyDescent="0.3">
      <c r="A7303" s="256" t="str">
        <f t="shared" si="453"/>
        <v>I0606457-81170BZ620-00002</v>
      </c>
      <c r="B7303" s="251" t="s">
        <v>9509</v>
      </c>
      <c r="C7303" s="251" t="s">
        <v>10077</v>
      </c>
      <c r="D7303" s="251" t="s">
        <v>9510</v>
      </c>
      <c r="E7303" s="251" t="s">
        <v>17394</v>
      </c>
      <c r="F7303" s="251" t="s">
        <v>9966</v>
      </c>
      <c r="G7303" s="251" t="s">
        <v>1208</v>
      </c>
      <c r="H7303" s="251" t="s">
        <v>5102</v>
      </c>
      <c r="I7303" s="257" t="str">
        <f t="shared" si="456"/>
        <v>-00002</v>
      </c>
      <c r="J7303" s="251">
        <v>2</v>
      </c>
      <c r="K7303" s="251">
        <v>2</v>
      </c>
      <c r="M7303" s="251" t="s">
        <v>9958</v>
      </c>
      <c r="N7303" s="251" t="s">
        <v>16219</v>
      </c>
      <c r="O7303" s="251">
        <v>2</v>
      </c>
      <c r="Q7303" s="251" t="s">
        <v>9509</v>
      </c>
      <c r="R7303" s="251" t="s">
        <v>9960</v>
      </c>
      <c r="S7303" s="251" t="s">
        <v>1207</v>
      </c>
      <c r="T7303" s="251" t="str">
        <f t="shared" si="454"/>
        <v>I060645781170BZ620</v>
      </c>
      <c r="W7303" s="251" t="str">
        <f t="shared" si="455"/>
        <v>I060645781170-BZ620</v>
      </c>
    </row>
    <row r="7304" spans="1:23" x14ac:dyDescent="0.3">
      <c r="A7304" s="256" t="str">
        <f t="shared" ref="A7304:A7367" si="457">D7304&amp;$A$6&amp;S7304&amp;I7304</f>
        <v>I0606457-81550BZ220-00002</v>
      </c>
      <c r="B7304" s="251" t="s">
        <v>18019</v>
      </c>
      <c r="C7304" s="251" t="s">
        <v>10077</v>
      </c>
      <c r="D7304" s="251" t="s">
        <v>9510</v>
      </c>
      <c r="E7304" s="251" t="s">
        <v>17394</v>
      </c>
      <c r="F7304" s="251" t="s">
        <v>9968</v>
      </c>
      <c r="G7304" s="251" t="s">
        <v>1364</v>
      </c>
      <c r="H7304" s="251" t="s">
        <v>5202</v>
      </c>
      <c r="I7304" s="257" t="str">
        <f t="shared" si="456"/>
        <v>-00002</v>
      </c>
      <c r="J7304" s="251">
        <v>2</v>
      </c>
      <c r="K7304" s="251">
        <v>2</v>
      </c>
      <c r="M7304" s="251" t="s">
        <v>9958</v>
      </c>
      <c r="N7304" s="251" t="s">
        <v>16219</v>
      </c>
      <c r="O7304" s="251">
        <v>2</v>
      </c>
      <c r="Q7304" s="251" t="s">
        <v>18019</v>
      </c>
      <c r="R7304" s="251" t="s">
        <v>9960</v>
      </c>
      <c r="S7304" s="251" t="s">
        <v>1363</v>
      </c>
      <c r="T7304" s="251" t="str">
        <f t="shared" si="454"/>
        <v>I060645781550BZ220</v>
      </c>
      <c r="W7304" s="251" t="str">
        <f t="shared" si="455"/>
        <v>I060645781550-BZ220</v>
      </c>
    </row>
    <row r="7305" spans="1:23" x14ac:dyDescent="0.3">
      <c r="A7305" s="256" t="str">
        <f t="shared" si="457"/>
        <v>I0606457-81550BZ490-00002</v>
      </c>
      <c r="B7305" s="251" t="s">
        <v>18020</v>
      </c>
      <c r="C7305" s="251" t="s">
        <v>10077</v>
      </c>
      <c r="D7305" s="251" t="s">
        <v>9510</v>
      </c>
      <c r="E7305" s="251" t="s">
        <v>17394</v>
      </c>
      <c r="F7305" s="251" t="s">
        <v>9970</v>
      </c>
      <c r="G7305" s="251" t="s">
        <v>1409</v>
      </c>
      <c r="H7305" s="251" t="s">
        <v>5202</v>
      </c>
      <c r="I7305" s="257" t="str">
        <f t="shared" si="456"/>
        <v>-00002</v>
      </c>
      <c r="J7305" s="251">
        <v>2</v>
      </c>
      <c r="K7305" s="251">
        <v>2</v>
      </c>
      <c r="M7305" s="251" t="s">
        <v>9958</v>
      </c>
      <c r="N7305" s="251" t="s">
        <v>16219</v>
      </c>
      <c r="O7305" s="251">
        <v>2</v>
      </c>
      <c r="Q7305" s="251" t="s">
        <v>18020</v>
      </c>
      <c r="R7305" s="251" t="s">
        <v>9960</v>
      </c>
      <c r="S7305" s="251" t="s">
        <v>1408</v>
      </c>
      <c r="T7305" s="251" t="str">
        <f t="shared" ref="T7305:T7368" si="458">+D7305&amp;S7305</f>
        <v>I060645781550BZ490</v>
      </c>
      <c r="W7305" s="251" t="str">
        <f t="shared" ref="W7305:W7368" si="459">D7305&amp;G7305</f>
        <v>I060645781550-BZ490</v>
      </c>
    </row>
    <row r="7306" spans="1:23" x14ac:dyDescent="0.3">
      <c r="A7306" s="256" t="str">
        <f t="shared" si="457"/>
        <v>I0606457-81551BZ150-00001</v>
      </c>
      <c r="B7306" s="251" t="s">
        <v>18021</v>
      </c>
      <c r="C7306" s="251" t="s">
        <v>10077</v>
      </c>
      <c r="D7306" s="251" t="s">
        <v>9510</v>
      </c>
      <c r="E7306" s="251" t="s">
        <v>17394</v>
      </c>
      <c r="F7306" s="251" t="s">
        <v>9972</v>
      </c>
      <c r="G7306" s="251" t="s">
        <v>1351</v>
      </c>
      <c r="H7306" s="251" t="s">
        <v>3436</v>
      </c>
      <c r="I7306" s="257" t="str">
        <f t="shared" si="456"/>
        <v>-00001</v>
      </c>
      <c r="J7306" s="251">
        <v>1</v>
      </c>
      <c r="K7306" s="251">
        <v>1</v>
      </c>
      <c r="M7306" s="251" t="s">
        <v>9958</v>
      </c>
      <c r="N7306" s="251" t="s">
        <v>16219</v>
      </c>
      <c r="O7306" s="251">
        <v>1</v>
      </c>
      <c r="Q7306" s="251" t="s">
        <v>18021</v>
      </c>
      <c r="R7306" s="251" t="s">
        <v>9960</v>
      </c>
      <c r="S7306" s="251" t="s">
        <v>1350</v>
      </c>
      <c r="T7306" s="251" t="str">
        <f t="shared" si="458"/>
        <v>I060645781551BZ150</v>
      </c>
      <c r="W7306" s="251" t="str">
        <f t="shared" si="459"/>
        <v>I060645781551-BZ150</v>
      </c>
    </row>
    <row r="7307" spans="1:23" x14ac:dyDescent="0.3">
      <c r="A7307" s="256" t="str">
        <f t="shared" si="457"/>
        <v>I0606457-81551BZ240-00001</v>
      </c>
      <c r="B7307" s="251" t="s">
        <v>18022</v>
      </c>
      <c r="C7307" s="251" t="s">
        <v>10077</v>
      </c>
      <c r="D7307" s="251" t="s">
        <v>9510</v>
      </c>
      <c r="E7307" s="251" t="s">
        <v>17394</v>
      </c>
      <c r="F7307" s="251" t="s">
        <v>9974</v>
      </c>
      <c r="G7307" s="251" t="s">
        <v>1373</v>
      </c>
      <c r="H7307" s="251" t="s">
        <v>3436</v>
      </c>
      <c r="I7307" s="257" t="str">
        <f t="shared" si="456"/>
        <v>-00001</v>
      </c>
      <c r="J7307" s="251">
        <v>1</v>
      </c>
      <c r="K7307" s="251">
        <v>1</v>
      </c>
      <c r="M7307" s="251" t="s">
        <v>9958</v>
      </c>
      <c r="N7307" s="251" t="s">
        <v>16219</v>
      </c>
      <c r="O7307" s="251">
        <v>1</v>
      </c>
      <c r="Q7307" s="251" t="s">
        <v>18022</v>
      </c>
      <c r="R7307" s="251" t="s">
        <v>9960</v>
      </c>
      <c r="S7307" s="251" t="s">
        <v>1372</v>
      </c>
      <c r="T7307" s="251" t="str">
        <f t="shared" si="458"/>
        <v>I060645781551BZ240</v>
      </c>
      <c r="W7307" s="251" t="str">
        <f t="shared" si="459"/>
        <v>I060645781551-BZ240</v>
      </c>
    </row>
    <row r="7308" spans="1:23" x14ac:dyDescent="0.3">
      <c r="A7308" s="256" t="str">
        <f t="shared" si="457"/>
        <v>I0606457-81551BZ320-00003</v>
      </c>
      <c r="B7308" s="251" t="s">
        <v>18023</v>
      </c>
      <c r="C7308" s="251" t="s">
        <v>10077</v>
      </c>
      <c r="D7308" s="251" t="s">
        <v>9510</v>
      </c>
      <c r="E7308" s="251" t="s">
        <v>17394</v>
      </c>
      <c r="F7308" s="251" t="s">
        <v>9976</v>
      </c>
      <c r="G7308" s="251" t="s">
        <v>1418</v>
      </c>
      <c r="H7308" s="251" t="s">
        <v>3436</v>
      </c>
      <c r="I7308" s="257" t="str">
        <f t="shared" si="456"/>
        <v>-00003</v>
      </c>
      <c r="J7308" s="251">
        <v>3</v>
      </c>
      <c r="K7308" s="251">
        <v>3</v>
      </c>
      <c r="M7308" s="251" t="s">
        <v>9958</v>
      </c>
      <c r="N7308" s="251" t="s">
        <v>16219</v>
      </c>
      <c r="O7308" s="251">
        <v>3</v>
      </c>
      <c r="Q7308" s="251" t="s">
        <v>18023</v>
      </c>
      <c r="R7308" s="251" t="s">
        <v>9960</v>
      </c>
      <c r="S7308" s="251" t="s">
        <v>1417</v>
      </c>
      <c r="T7308" s="251" t="str">
        <f t="shared" si="458"/>
        <v>I060645781551BZ320</v>
      </c>
      <c r="W7308" s="251" t="str">
        <f t="shared" si="459"/>
        <v>I060645781551-BZ320</v>
      </c>
    </row>
    <row r="7309" spans="1:23" x14ac:dyDescent="0.3">
      <c r="A7309" s="256" t="str">
        <f t="shared" si="457"/>
        <v>I0606457-81555BZ100-00001</v>
      </c>
      <c r="B7309" s="251" t="s">
        <v>18024</v>
      </c>
      <c r="C7309" s="251" t="s">
        <v>10077</v>
      </c>
      <c r="D7309" s="251" t="s">
        <v>9510</v>
      </c>
      <c r="E7309" s="251" t="s">
        <v>17394</v>
      </c>
      <c r="F7309" s="251" t="s">
        <v>9978</v>
      </c>
      <c r="G7309" s="251" t="s">
        <v>1369</v>
      </c>
      <c r="H7309" s="251" t="s">
        <v>3440</v>
      </c>
      <c r="I7309" s="257" t="str">
        <f t="shared" si="456"/>
        <v>-00001</v>
      </c>
      <c r="J7309" s="251">
        <v>1</v>
      </c>
      <c r="K7309" s="251">
        <v>1</v>
      </c>
      <c r="M7309" s="251" t="s">
        <v>10007</v>
      </c>
      <c r="N7309" s="251" t="s">
        <v>16219</v>
      </c>
      <c r="O7309" s="251">
        <v>1</v>
      </c>
      <c r="Q7309" s="251" t="s">
        <v>18024</v>
      </c>
      <c r="R7309" s="251" t="s">
        <v>9960</v>
      </c>
      <c r="S7309" s="251" t="s">
        <v>1368</v>
      </c>
      <c r="T7309" s="251" t="str">
        <f t="shared" si="458"/>
        <v>I060645781555BZ100</v>
      </c>
      <c r="W7309" s="251" t="str">
        <f t="shared" si="459"/>
        <v>I060645781555-BZ100</v>
      </c>
    </row>
    <row r="7310" spans="1:23" x14ac:dyDescent="0.3">
      <c r="A7310" s="256" t="str">
        <f t="shared" si="457"/>
        <v>I0606457-81560BZ220-00003</v>
      </c>
      <c r="B7310" s="251" t="s">
        <v>18025</v>
      </c>
      <c r="C7310" s="251" t="s">
        <v>10077</v>
      </c>
      <c r="D7310" s="251" t="s">
        <v>9510</v>
      </c>
      <c r="E7310" s="251" t="s">
        <v>17394</v>
      </c>
      <c r="F7310" s="251" t="s">
        <v>9980</v>
      </c>
      <c r="G7310" s="251" t="s">
        <v>1378</v>
      </c>
      <c r="H7310" s="251" t="s">
        <v>5204</v>
      </c>
      <c r="I7310" s="257" t="str">
        <f t="shared" si="456"/>
        <v>-00003</v>
      </c>
      <c r="J7310" s="251">
        <v>3</v>
      </c>
      <c r="K7310" s="251">
        <v>3</v>
      </c>
      <c r="M7310" s="251" t="s">
        <v>9958</v>
      </c>
      <c r="N7310" s="251" t="s">
        <v>16219</v>
      </c>
      <c r="O7310" s="251">
        <v>3</v>
      </c>
      <c r="Q7310" s="251" t="s">
        <v>18025</v>
      </c>
      <c r="R7310" s="251" t="s">
        <v>9960</v>
      </c>
      <c r="S7310" s="251" t="s">
        <v>1377</v>
      </c>
      <c r="T7310" s="251" t="str">
        <f t="shared" si="458"/>
        <v>I060645781560BZ220</v>
      </c>
      <c r="W7310" s="251" t="str">
        <f t="shared" si="459"/>
        <v>I060645781560-BZ220</v>
      </c>
    </row>
    <row r="7311" spans="1:23" x14ac:dyDescent="0.3">
      <c r="A7311" s="256" t="str">
        <f t="shared" si="457"/>
        <v>I0606457-81560BZ490-00004</v>
      </c>
      <c r="B7311" s="251" t="s">
        <v>18026</v>
      </c>
      <c r="C7311" s="251" t="s">
        <v>10077</v>
      </c>
      <c r="D7311" s="251" t="s">
        <v>9510</v>
      </c>
      <c r="E7311" s="251" t="s">
        <v>17394</v>
      </c>
      <c r="F7311" s="251" t="s">
        <v>9982</v>
      </c>
      <c r="G7311" s="251" t="s">
        <v>1423</v>
      </c>
      <c r="H7311" s="251" t="s">
        <v>5204</v>
      </c>
      <c r="I7311" s="257" t="str">
        <f t="shared" si="456"/>
        <v>-00004</v>
      </c>
      <c r="J7311" s="251">
        <v>4</v>
      </c>
      <c r="K7311" s="251">
        <v>4</v>
      </c>
      <c r="M7311" s="251" t="s">
        <v>9958</v>
      </c>
      <c r="N7311" s="251" t="s">
        <v>16219</v>
      </c>
      <c r="O7311" s="251">
        <v>4</v>
      </c>
      <c r="Q7311" s="251" t="s">
        <v>18026</v>
      </c>
      <c r="R7311" s="251" t="s">
        <v>9960</v>
      </c>
      <c r="S7311" s="251" t="s">
        <v>1422</v>
      </c>
      <c r="T7311" s="251" t="str">
        <f t="shared" si="458"/>
        <v>I060645781560BZ490</v>
      </c>
      <c r="W7311" s="251" t="str">
        <f t="shared" si="459"/>
        <v>I060645781560-BZ490</v>
      </c>
    </row>
    <row r="7312" spans="1:23" x14ac:dyDescent="0.3">
      <c r="A7312" s="256" t="str">
        <f t="shared" si="457"/>
        <v>I0606457-81561BZ240-00002</v>
      </c>
      <c r="B7312" s="251" t="s">
        <v>18027</v>
      </c>
      <c r="C7312" s="251" t="s">
        <v>10077</v>
      </c>
      <c r="D7312" s="251" t="s">
        <v>9510</v>
      </c>
      <c r="E7312" s="251" t="s">
        <v>17394</v>
      </c>
      <c r="F7312" s="251" t="s">
        <v>9984</v>
      </c>
      <c r="G7312" s="251" t="s">
        <v>1387</v>
      </c>
      <c r="H7312" s="251" t="s">
        <v>3443</v>
      </c>
      <c r="I7312" s="257" t="str">
        <f t="shared" si="456"/>
        <v>-00002</v>
      </c>
      <c r="J7312" s="251">
        <v>2</v>
      </c>
      <c r="K7312" s="251">
        <v>2</v>
      </c>
      <c r="M7312" s="251" t="s">
        <v>9958</v>
      </c>
      <c r="N7312" s="251" t="s">
        <v>16219</v>
      </c>
      <c r="O7312" s="251">
        <v>2</v>
      </c>
      <c r="Q7312" s="251" t="s">
        <v>18027</v>
      </c>
      <c r="R7312" s="251" t="s">
        <v>9960</v>
      </c>
      <c r="S7312" s="251" t="s">
        <v>1386</v>
      </c>
      <c r="T7312" s="251" t="str">
        <f t="shared" si="458"/>
        <v>I060645781561BZ240</v>
      </c>
      <c r="W7312" s="251" t="str">
        <f t="shared" si="459"/>
        <v>I060645781561-BZ240</v>
      </c>
    </row>
    <row r="7313" spans="1:23" x14ac:dyDescent="0.3">
      <c r="A7313" s="256" t="str">
        <f t="shared" si="457"/>
        <v>I0606457-81561BZ320-00001</v>
      </c>
      <c r="B7313" s="251" t="s">
        <v>18028</v>
      </c>
      <c r="C7313" s="251" t="s">
        <v>10077</v>
      </c>
      <c r="D7313" s="251" t="s">
        <v>9510</v>
      </c>
      <c r="E7313" s="251" t="s">
        <v>17394</v>
      </c>
      <c r="F7313" s="251" t="s">
        <v>9986</v>
      </c>
      <c r="G7313" s="251" t="s">
        <v>1428</v>
      </c>
      <c r="H7313" s="251" t="s">
        <v>3443</v>
      </c>
      <c r="I7313" s="257" t="str">
        <f t="shared" si="456"/>
        <v>-00001</v>
      </c>
      <c r="J7313" s="251">
        <v>1</v>
      </c>
      <c r="K7313" s="251">
        <v>1</v>
      </c>
      <c r="M7313" s="251" t="s">
        <v>9958</v>
      </c>
      <c r="N7313" s="251" t="s">
        <v>16219</v>
      </c>
      <c r="O7313" s="251">
        <v>1</v>
      </c>
      <c r="Q7313" s="251" t="s">
        <v>18028</v>
      </c>
      <c r="R7313" s="251" t="s">
        <v>9960</v>
      </c>
      <c r="S7313" s="251" t="s">
        <v>1427</v>
      </c>
      <c r="T7313" s="251" t="str">
        <f t="shared" si="458"/>
        <v>I060645781561BZ320</v>
      </c>
      <c r="W7313" s="251" t="str">
        <f t="shared" si="459"/>
        <v>I060645781561-BZ320</v>
      </c>
    </row>
    <row r="7314" spans="1:23" x14ac:dyDescent="0.3">
      <c r="A7314" s="256" t="str">
        <f t="shared" si="457"/>
        <v>I0606457-81590BZ051-00002</v>
      </c>
      <c r="B7314" s="251" t="s">
        <v>18029</v>
      </c>
      <c r="C7314" s="251" t="s">
        <v>10077</v>
      </c>
      <c r="D7314" s="251" t="s">
        <v>9510</v>
      </c>
      <c r="E7314" s="251" t="s">
        <v>17394</v>
      </c>
      <c r="F7314" s="251" t="s">
        <v>9988</v>
      </c>
      <c r="G7314" s="251" t="s">
        <v>5230</v>
      </c>
      <c r="H7314" s="251" t="s">
        <v>770</v>
      </c>
      <c r="I7314" s="257" t="str">
        <f t="shared" si="456"/>
        <v>-00002</v>
      </c>
      <c r="J7314" s="251">
        <v>2</v>
      </c>
      <c r="K7314" s="251">
        <v>2</v>
      </c>
      <c r="M7314" s="251" t="s">
        <v>9958</v>
      </c>
      <c r="N7314" s="251" t="s">
        <v>16219</v>
      </c>
      <c r="O7314" s="251">
        <v>2</v>
      </c>
      <c r="Q7314" s="251" t="s">
        <v>18029</v>
      </c>
      <c r="R7314" s="251" t="s">
        <v>9960</v>
      </c>
      <c r="S7314" s="251" t="s">
        <v>4062</v>
      </c>
      <c r="T7314" s="251" t="str">
        <f t="shared" si="458"/>
        <v>I060645781590BZ051</v>
      </c>
      <c r="W7314" s="251" t="str">
        <f t="shared" si="459"/>
        <v>I060645781590-BZ051</v>
      </c>
    </row>
    <row r="7315" spans="1:23" x14ac:dyDescent="0.3">
      <c r="A7315" s="256" t="str">
        <f t="shared" si="457"/>
        <v>I0606457-9004951161-00002</v>
      </c>
      <c r="B7315" s="251" t="s">
        <v>18030</v>
      </c>
      <c r="C7315" s="251" t="s">
        <v>10077</v>
      </c>
      <c r="D7315" s="251" t="s">
        <v>9510</v>
      </c>
      <c r="E7315" s="251" t="s">
        <v>17394</v>
      </c>
      <c r="F7315" s="251" t="s">
        <v>9990</v>
      </c>
      <c r="G7315" s="251" t="s">
        <v>1559</v>
      </c>
      <c r="H7315" s="251" t="s">
        <v>3393</v>
      </c>
      <c r="I7315" s="257" t="str">
        <f t="shared" si="456"/>
        <v>-00002</v>
      </c>
      <c r="J7315" s="251">
        <v>2</v>
      </c>
      <c r="K7315" s="251">
        <v>2</v>
      </c>
      <c r="M7315" s="251" t="s">
        <v>10007</v>
      </c>
      <c r="N7315" s="251" t="s">
        <v>16219</v>
      </c>
      <c r="O7315" s="251">
        <v>2</v>
      </c>
      <c r="Q7315" s="251" t="s">
        <v>18030</v>
      </c>
      <c r="R7315" s="251" t="s">
        <v>9960</v>
      </c>
      <c r="S7315" s="251">
        <v>9004951161</v>
      </c>
      <c r="T7315" s="251" t="str">
        <f t="shared" si="458"/>
        <v>I06064579004951161</v>
      </c>
      <c r="W7315" s="251" t="str">
        <f t="shared" si="459"/>
        <v>I060645790049-51161</v>
      </c>
    </row>
    <row r="7316" spans="1:23" x14ac:dyDescent="0.3">
      <c r="A7316" s="256" t="str">
        <f t="shared" si="457"/>
        <v>I0606457-9004A81005-00003</v>
      </c>
      <c r="B7316" s="251" t="s">
        <v>18031</v>
      </c>
      <c r="C7316" s="251" t="s">
        <v>10077</v>
      </c>
      <c r="D7316" s="251" t="s">
        <v>9510</v>
      </c>
      <c r="E7316" s="251" t="s">
        <v>17394</v>
      </c>
      <c r="F7316" s="251" t="s">
        <v>9992</v>
      </c>
      <c r="G7316" s="251" t="s">
        <v>1566</v>
      </c>
      <c r="H7316" s="251" t="s">
        <v>3393</v>
      </c>
      <c r="I7316" s="257" t="str">
        <f t="shared" si="456"/>
        <v>-00003</v>
      </c>
      <c r="J7316" s="251">
        <v>3</v>
      </c>
      <c r="K7316" s="251">
        <v>3</v>
      </c>
      <c r="M7316" s="251" t="s">
        <v>10007</v>
      </c>
      <c r="N7316" s="251" t="s">
        <v>16219</v>
      </c>
      <c r="O7316" s="251">
        <v>3</v>
      </c>
      <c r="Q7316" s="251" t="s">
        <v>18031</v>
      </c>
      <c r="R7316" s="251" t="s">
        <v>9960</v>
      </c>
      <c r="S7316" s="251" t="s">
        <v>1565</v>
      </c>
      <c r="T7316" s="251" t="str">
        <f t="shared" si="458"/>
        <v>I06064579004A81005</v>
      </c>
      <c r="W7316" s="251" t="str">
        <f t="shared" si="459"/>
        <v>I06064579004A-81005</v>
      </c>
    </row>
    <row r="7317" spans="1:23" x14ac:dyDescent="0.3">
      <c r="A7317" s="256" t="str">
        <f t="shared" si="457"/>
        <v>I0606457-9004A81006-00008</v>
      </c>
      <c r="B7317" s="251" t="s">
        <v>18032</v>
      </c>
      <c r="C7317" s="251" t="s">
        <v>10077</v>
      </c>
      <c r="D7317" s="251" t="s">
        <v>9510</v>
      </c>
      <c r="E7317" s="251" t="s">
        <v>17394</v>
      </c>
      <c r="F7317" s="251" t="s">
        <v>9995</v>
      </c>
      <c r="G7317" s="251" t="s">
        <v>1574</v>
      </c>
      <c r="H7317" s="251" t="s">
        <v>3393</v>
      </c>
      <c r="I7317" s="257" t="str">
        <f t="shared" si="456"/>
        <v>-00008</v>
      </c>
      <c r="J7317" s="251">
        <v>8</v>
      </c>
      <c r="K7317" s="251">
        <v>8</v>
      </c>
      <c r="M7317" s="251" t="s">
        <v>10007</v>
      </c>
      <c r="N7317" s="251" t="s">
        <v>16219</v>
      </c>
      <c r="O7317" s="251">
        <v>8</v>
      </c>
      <c r="Q7317" s="251" t="s">
        <v>18032</v>
      </c>
      <c r="R7317" s="251" t="s">
        <v>9960</v>
      </c>
      <c r="S7317" s="251" t="s">
        <v>1573</v>
      </c>
      <c r="T7317" s="251" t="str">
        <f t="shared" si="458"/>
        <v>I06064579004A81006</v>
      </c>
      <c r="W7317" s="251" t="str">
        <f t="shared" si="459"/>
        <v>I06064579004A-81006</v>
      </c>
    </row>
    <row r="7318" spans="1:23" x14ac:dyDescent="0.3">
      <c r="A7318" s="256" t="str">
        <f t="shared" si="457"/>
        <v>I0606457-9004A81026-00007</v>
      </c>
      <c r="B7318" s="251" t="s">
        <v>18033</v>
      </c>
      <c r="C7318" s="251" t="s">
        <v>10077</v>
      </c>
      <c r="D7318" s="251" t="s">
        <v>9510</v>
      </c>
      <c r="E7318" s="251" t="s">
        <v>17394</v>
      </c>
      <c r="F7318" s="251" t="s">
        <v>9997</v>
      </c>
      <c r="G7318" s="251" t="s">
        <v>1624</v>
      </c>
      <c r="H7318" s="251" t="s">
        <v>3393</v>
      </c>
      <c r="I7318" s="257" t="str">
        <f t="shared" si="456"/>
        <v>-00007</v>
      </c>
      <c r="J7318" s="251">
        <v>7</v>
      </c>
      <c r="K7318" s="251">
        <v>7</v>
      </c>
      <c r="M7318" s="251" t="s">
        <v>10007</v>
      </c>
      <c r="N7318" s="251" t="s">
        <v>16219</v>
      </c>
      <c r="O7318" s="251">
        <v>7</v>
      </c>
      <c r="Q7318" s="251" t="s">
        <v>18033</v>
      </c>
      <c r="R7318" s="251" t="s">
        <v>9960</v>
      </c>
      <c r="S7318" s="251" t="s">
        <v>1623</v>
      </c>
      <c r="T7318" s="251" t="str">
        <f t="shared" si="458"/>
        <v>I06064579004A81026</v>
      </c>
      <c r="W7318" s="251" t="str">
        <f t="shared" si="459"/>
        <v>I06064579004A-81026</v>
      </c>
    </row>
    <row r="7319" spans="1:23" x14ac:dyDescent="0.3">
      <c r="A7319" s="256" t="str">
        <f t="shared" si="457"/>
        <v>I0606458-81139BZ010-00003</v>
      </c>
      <c r="B7319" s="251" t="s">
        <v>9656</v>
      </c>
      <c r="C7319" s="251" t="s">
        <v>10077</v>
      </c>
      <c r="D7319" s="251" t="s">
        <v>9657</v>
      </c>
      <c r="E7319" s="251" t="s">
        <v>17394</v>
      </c>
      <c r="F7319" s="251" t="s">
        <v>9957</v>
      </c>
      <c r="G7319" s="251" t="s">
        <v>1614</v>
      </c>
      <c r="H7319" s="251" t="s">
        <v>10104</v>
      </c>
      <c r="I7319" s="257" t="str">
        <f t="shared" si="456"/>
        <v>-00003</v>
      </c>
      <c r="J7319" s="251">
        <v>3</v>
      </c>
      <c r="K7319" s="251">
        <v>3</v>
      </c>
      <c r="M7319" s="251" t="s">
        <v>10007</v>
      </c>
      <c r="N7319" s="251" t="s">
        <v>16373</v>
      </c>
      <c r="O7319" s="251">
        <v>3</v>
      </c>
      <c r="Q7319" s="251" t="s">
        <v>9656</v>
      </c>
      <c r="R7319" s="251" t="s">
        <v>10017</v>
      </c>
      <c r="S7319" s="251" t="s">
        <v>1613</v>
      </c>
      <c r="T7319" s="251" t="str">
        <f t="shared" si="458"/>
        <v>I060645881139BZ010</v>
      </c>
      <c r="W7319" s="251" t="str">
        <f t="shared" si="459"/>
        <v>I060645881139-BZ010</v>
      </c>
    </row>
    <row r="7320" spans="1:23" x14ac:dyDescent="0.3">
      <c r="A7320" s="256" t="str">
        <f t="shared" si="457"/>
        <v>I0606458-81240BZ010C0-00001</v>
      </c>
      <c r="B7320" s="251" t="s">
        <v>9660</v>
      </c>
      <c r="C7320" s="251" t="s">
        <v>10077</v>
      </c>
      <c r="D7320" s="251" t="s">
        <v>9657</v>
      </c>
      <c r="E7320" s="251" t="s">
        <v>17394</v>
      </c>
      <c r="F7320" s="251" t="s">
        <v>9962</v>
      </c>
      <c r="G7320" s="251" t="s">
        <v>10106</v>
      </c>
      <c r="H7320" s="251" t="s">
        <v>2227</v>
      </c>
      <c r="I7320" s="257" t="str">
        <f t="shared" si="456"/>
        <v>-00001</v>
      </c>
      <c r="J7320" s="251">
        <v>1</v>
      </c>
      <c r="K7320" s="251">
        <v>1</v>
      </c>
      <c r="M7320" s="251" t="s">
        <v>10007</v>
      </c>
      <c r="N7320" s="251" t="s">
        <v>16373</v>
      </c>
      <c r="O7320" s="251">
        <v>1</v>
      </c>
      <c r="Q7320" s="251" t="s">
        <v>9660</v>
      </c>
      <c r="R7320" s="251" t="s">
        <v>10017</v>
      </c>
      <c r="S7320" s="251" t="s">
        <v>3982</v>
      </c>
      <c r="T7320" s="251" t="str">
        <f t="shared" si="458"/>
        <v>I060645881240BZ010C0</v>
      </c>
      <c r="W7320" s="251" t="str">
        <f t="shared" si="459"/>
        <v>I060645881240-BZ010-C0</v>
      </c>
    </row>
    <row r="7321" spans="1:23" x14ac:dyDescent="0.3">
      <c r="A7321" s="256" t="str">
        <f t="shared" si="457"/>
        <v>I0606458-81580BZ051-00003</v>
      </c>
      <c r="B7321" s="251" t="s">
        <v>9663</v>
      </c>
      <c r="C7321" s="251" t="s">
        <v>10077</v>
      </c>
      <c r="D7321" s="251" t="s">
        <v>9657</v>
      </c>
      <c r="E7321" s="251" t="s">
        <v>17394</v>
      </c>
      <c r="F7321" s="251" t="s">
        <v>9964</v>
      </c>
      <c r="G7321" s="251" t="s">
        <v>5226</v>
      </c>
      <c r="H7321" s="251" t="s">
        <v>758</v>
      </c>
      <c r="I7321" s="257" t="str">
        <f t="shared" si="456"/>
        <v>-00003</v>
      </c>
      <c r="J7321" s="251">
        <v>3</v>
      </c>
      <c r="K7321" s="251">
        <v>3</v>
      </c>
      <c r="M7321" s="251" t="s">
        <v>9958</v>
      </c>
      <c r="N7321" s="251" t="s">
        <v>16373</v>
      </c>
      <c r="O7321" s="251">
        <v>3</v>
      </c>
      <c r="Q7321" s="251" t="s">
        <v>9663</v>
      </c>
      <c r="R7321" s="251" t="s">
        <v>10017</v>
      </c>
      <c r="S7321" s="251" t="s">
        <v>4065</v>
      </c>
      <c r="T7321" s="251" t="str">
        <f t="shared" si="458"/>
        <v>I060645881580BZ051</v>
      </c>
      <c r="W7321" s="251" t="str">
        <f t="shared" si="459"/>
        <v>I060645881580-BZ051</v>
      </c>
    </row>
    <row r="7322" spans="1:23" x14ac:dyDescent="0.3">
      <c r="A7322" s="256" t="str">
        <f t="shared" si="457"/>
        <v>I0606458-81591BZ040-00001</v>
      </c>
      <c r="B7322" s="251" t="s">
        <v>9666</v>
      </c>
      <c r="C7322" s="251" t="s">
        <v>10077</v>
      </c>
      <c r="D7322" s="251" t="s">
        <v>9657</v>
      </c>
      <c r="E7322" s="251" t="s">
        <v>17394</v>
      </c>
      <c r="F7322" s="251" t="s">
        <v>9966</v>
      </c>
      <c r="G7322" s="251" t="s">
        <v>1461</v>
      </c>
      <c r="H7322" s="251" t="s">
        <v>5219</v>
      </c>
      <c r="I7322" s="257" t="str">
        <f t="shared" si="456"/>
        <v>-00001</v>
      </c>
      <c r="J7322" s="251">
        <v>1</v>
      </c>
      <c r="K7322" s="251">
        <v>1</v>
      </c>
      <c r="M7322" s="251" t="s">
        <v>9958</v>
      </c>
      <c r="N7322" s="251" t="s">
        <v>16373</v>
      </c>
      <c r="O7322" s="251">
        <v>1</v>
      </c>
      <c r="Q7322" s="251" t="s">
        <v>9666</v>
      </c>
      <c r="R7322" s="251" t="s">
        <v>10017</v>
      </c>
      <c r="S7322" s="251" t="s">
        <v>1460</v>
      </c>
      <c r="T7322" s="251" t="str">
        <f t="shared" si="458"/>
        <v>I060645881591BZ040</v>
      </c>
      <c r="W7322" s="251" t="str">
        <f t="shared" si="459"/>
        <v>I060645881591-BZ040</v>
      </c>
    </row>
    <row r="7323" spans="1:23" x14ac:dyDescent="0.3">
      <c r="A7323" s="256" t="str">
        <f t="shared" si="457"/>
        <v>I0606458-87915BZ070-00001</v>
      </c>
      <c r="B7323" s="251" t="s">
        <v>9669</v>
      </c>
      <c r="C7323" s="251" t="s">
        <v>10077</v>
      </c>
      <c r="D7323" s="251" t="s">
        <v>9657</v>
      </c>
      <c r="E7323" s="251" t="s">
        <v>17394</v>
      </c>
      <c r="F7323" s="251" t="s">
        <v>9968</v>
      </c>
      <c r="G7323" s="251" t="s">
        <v>1528</v>
      </c>
      <c r="H7323" s="251" t="s">
        <v>10293</v>
      </c>
      <c r="I7323" s="257" t="str">
        <f t="shared" si="456"/>
        <v>-00001</v>
      </c>
      <c r="J7323" s="251">
        <v>1</v>
      </c>
      <c r="K7323" s="251">
        <v>1</v>
      </c>
      <c r="M7323" s="251" t="s">
        <v>10007</v>
      </c>
      <c r="N7323" s="251" t="s">
        <v>16373</v>
      </c>
      <c r="O7323" s="251">
        <v>1</v>
      </c>
      <c r="Q7323" s="251" t="s">
        <v>9669</v>
      </c>
      <c r="R7323" s="251" t="s">
        <v>10017</v>
      </c>
      <c r="S7323" s="251" t="s">
        <v>1527</v>
      </c>
      <c r="T7323" s="251" t="str">
        <f t="shared" si="458"/>
        <v>I060645887915BZ070</v>
      </c>
      <c r="W7323" s="251" t="str">
        <f t="shared" si="459"/>
        <v>I060645887915-BZ070</v>
      </c>
    </row>
    <row r="7324" spans="1:23" x14ac:dyDescent="0.3">
      <c r="A7324" s="256" t="str">
        <f t="shared" si="457"/>
        <v>I0606458-87947BZ010-00001</v>
      </c>
      <c r="B7324" s="251" t="s">
        <v>9672</v>
      </c>
      <c r="C7324" s="251" t="s">
        <v>10077</v>
      </c>
      <c r="D7324" s="251" t="s">
        <v>9657</v>
      </c>
      <c r="E7324" s="251" t="s">
        <v>17394</v>
      </c>
      <c r="F7324" s="251" t="s">
        <v>9970</v>
      </c>
      <c r="G7324" s="251" t="s">
        <v>1519</v>
      </c>
      <c r="H7324" s="251" t="s">
        <v>10109</v>
      </c>
      <c r="I7324" s="257" t="str">
        <f t="shared" si="456"/>
        <v>-00001</v>
      </c>
      <c r="J7324" s="251">
        <v>1</v>
      </c>
      <c r="K7324" s="251">
        <v>1</v>
      </c>
      <c r="M7324" s="251" t="s">
        <v>10007</v>
      </c>
      <c r="N7324" s="251" t="s">
        <v>16373</v>
      </c>
      <c r="O7324" s="251">
        <v>1</v>
      </c>
      <c r="Q7324" s="251" t="s">
        <v>9672</v>
      </c>
      <c r="R7324" s="251" t="s">
        <v>10017</v>
      </c>
      <c r="S7324" s="251" t="s">
        <v>1518</v>
      </c>
      <c r="T7324" s="251" t="str">
        <f t="shared" si="458"/>
        <v>I060645887947BZ010</v>
      </c>
      <c r="W7324" s="251" t="str">
        <f t="shared" si="459"/>
        <v>I060645887947-BZ010</v>
      </c>
    </row>
    <row r="7325" spans="1:23" x14ac:dyDescent="0.3">
      <c r="A7325" s="256" t="str">
        <f t="shared" si="457"/>
        <v>I0706489-9004951125-00016</v>
      </c>
      <c r="B7325" s="251" t="s">
        <v>18034</v>
      </c>
      <c r="C7325" s="251" t="s">
        <v>10117</v>
      </c>
      <c r="D7325" s="251" t="s">
        <v>18035</v>
      </c>
      <c r="E7325" s="251" t="s">
        <v>17394</v>
      </c>
      <c r="F7325" s="251" t="s">
        <v>9957</v>
      </c>
      <c r="G7325" s="251" t="s">
        <v>1561</v>
      </c>
      <c r="H7325" s="251" t="s">
        <v>3393</v>
      </c>
      <c r="I7325" s="257" t="str">
        <f t="shared" si="456"/>
        <v>-00016</v>
      </c>
      <c r="J7325" s="251">
        <v>16</v>
      </c>
      <c r="K7325" s="251">
        <v>16</v>
      </c>
      <c r="M7325" s="251" t="s">
        <v>10003</v>
      </c>
      <c r="N7325" s="251" t="s">
        <v>16219</v>
      </c>
      <c r="O7325" s="251">
        <v>16</v>
      </c>
      <c r="Q7325" s="251" t="s">
        <v>18034</v>
      </c>
      <c r="R7325" s="251" t="s">
        <v>9960</v>
      </c>
      <c r="S7325" s="251">
        <v>9004951125</v>
      </c>
      <c r="T7325" s="251" t="str">
        <f t="shared" si="458"/>
        <v>I07064899004951125</v>
      </c>
      <c r="W7325" s="251" t="str">
        <f t="shared" si="459"/>
        <v>I070648990049-51125</v>
      </c>
    </row>
    <row r="7326" spans="1:23" x14ac:dyDescent="0.3">
      <c r="A7326" s="256" t="str">
        <f t="shared" si="457"/>
        <v>I0706490-81110BZ050-00001</v>
      </c>
      <c r="B7326" s="251" t="s">
        <v>9675</v>
      </c>
      <c r="C7326" s="251" t="s">
        <v>10117</v>
      </c>
      <c r="D7326" s="251" t="s">
        <v>9676</v>
      </c>
      <c r="E7326" s="251" t="s">
        <v>17394</v>
      </c>
      <c r="F7326" s="251" t="s">
        <v>9957</v>
      </c>
      <c r="G7326" s="251" t="s">
        <v>1015</v>
      </c>
      <c r="H7326" s="251" t="s">
        <v>10123</v>
      </c>
      <c r="I7326" s="257" t="str">
        <f t="shared" si="456"/>
        <v>-00001</v>
      </c>
      <c r="J7326" s="251">
        <v>1</v>
      </c>
      <c r="K7326" s="251">
        <v>1</v>
      </c>
      <c r="M7326" s="251" t="s">
        <v>9958</v>
      </c>
      <c r="N7326" s="251" t="s">
        <v>16373</v>
      </c>
      <c r="O7326" s="251">
        <v>1</v>
      </c>
      <c r="Q7326" s="251" t="s">
        <v>9675</v>
      </c>
      <c r="R7326" s="251" t="s">
        <v>10017</v>
      </c>
      <c r="S7326" s="251" t="s">
        <v>1014</v>
      </c>
      <c r="T7326" s="251" t="str">
        <f t="shared" si="458"/>
        <v>I070649081110BZ050</v>
      </c>
      <c r="W7326" s="251" t="str">
        <f t="shared" si="459"/>
        <v>I070649081110-BZ050</v>
      </c>
    </row>
    <row r="7327" spans="1:23" x14ac:dyDescent="0.3">
      <c r="A7327" s="256" t="str">
        <f t="shared" si="457"/>
        <v>I0706490-81110BZ800-00002</v>
      </c>
      <c r="B7327" s="251" t="s">
        <v>9679</v>
      </c>
      <c r="C7327" s="251" t="s">
        <v>10117</v>
      </c>
      <c r="D7327" s="251" t="s">
        <v>9676</v>
      </c>
      <c r="E7327" s="251" t="s">
        <v>17394</v>
      </c>
      <c r="F7327" s="251" t="s">
        <v>9962</v>
      </c>
      <c r="G7327" s="251" t="s">
        <v>3420</v>
      </c>
      <c r="H7327" s="251" t="s">
        <v>3422</v>
      </c>
      <c r="I7327" s="257" t="str">
        <f t="shared" si="456"/>
        <v>-00002</v>
      </c>
      <c r="J7327" s="251">
        <v>2</v>
      </c>
      <c r="K7327" s="251">
        <v>2</v>
      </c>
      <c r="M7327" s="251" t="s">
        <v>9958</v>
      </c>
      <c r="N7327" s="251" t="s">
        <v>16373</v>
      </c>
      <c r="O7327" s="251">
        <v>2</v>
      </c>
      <c r="Q7327" s="251" t="s">
        <v>9679</v>
      </c>
      <c r="R7327" s="251" t="s">
        <v>10017</v>
      </c>
      <c r="S7327" s="251" t="s">
        <v>3419</v>
      </c>
      <c r="T7327" s="251" t="str">
        <f t="shared" si="458"/>
        <v>I070649081110BZ800</v>
      </c>
      <c r="W7327" s="251" t="str">
        <f t="shared" si="459"/>
        <v>I070649081110-BZ800</v>
      </c>
    </row>
    <row r="7328" spans="1:23" x14ac:dyDescent="0.3">
      <c r="A7328" s="256" t="str">
        <f t="shared" si="457"/>
        <v>I0706490-81110BZ840-00003</v>
      </c>
      <c r="B7328" s="251" t="s">
        <v>9682</v>
      </c>
      <c r="C7328" s="251" t="s">
        <v>10117</v>
      </c>
      <c r="D7328" s="251" t="s">
        <v>9676</v>
      </c>
      <c r="E7328" s="251" t="s">
        <v>17394</v>
      </c>
      <c r="F7328" s="251" t="s">
        <v>9964</v>
      </c>
      <c r="G7328" s="251" t="s">
        <v>3424</v>
      </c>
      <c r="H7328" s="251" t="s">
        <v>3422</v>
      </c>
      <c r="I7328" s="257" t="str">
        <f t="shared" si="456"/>
        <v>-00003</v>
      </c>
      <c r="J7328" s="251">
        <v>3</v>
      </c>
      <c r="K7328" s="251">
        <v>3</v>
      </c>
      <c r="M7328" s="251" t="s">
        <v>9958</v>
      </c>
      <c r="N7328" s="251" t="s">
        <v>16373</v>
      </c>
      <c r="O7328" s="251">
        <v>3</v>
      </c>
      <c r="Q7328" s="251" t="s">
        <v>9682</v>
      </c>
      <c r="R7328" s="251" t="s">
        <v>10017</v>
      </c>
      <c r="S7328" s="251" t="s">
        <v>3423</v>
      </c>
      <c r="T7328" s="251" t="str">
        <f t="shared" si="458"/>
        <v>I070649081110BZ840</v>
      </c>
      <c r="W7328" s="251" t="str">
        <f t="shared" si="459"/>
        <v>I070649081110-BZ840</v>
      </c>
    </row>
    <row r="7329" spans="1:23" x14ac:dyDescent="0.3">
      <c r="A7329" s="256" t="str">
        <f t="shared" si="457"/>
        <v>I0706490-81150BZ050-00001</v>
      </c>
      <c r="B7329" s="251" t="s">
        <v>9685</v>
      </c>
      <c r="C7329" s="251" t="s">
        <v>10117</v>
      </c>
      <c r="D7329" s="251" t="s">
        <v>9676</v>
      </c>
      <c r="E7329" s="251" t="s">
        <v>17394</v>
      </c>
      <c r="F7329" s="251" t="s">
        <v>9966</v>
      </c>
      <c r="G7329" s="251" t="s">
        <v>1024</v>
      </c>
      <c r="H7329" s="251" t="s">
        <v>5057</v>
      </c>
      <c r="I7329" s="257" t="str">
        <f t="shared" si="456"/>
        <v>-00001</v>
      </c>
      <c r="J7329" s="251">
        <v>1</v>
      </c>
      <c r="K7329" s="251">
        <v>1</v>
      </c>
      <c r="M7329" s="251" t="s">
        <v>9958</v>
      </c>
      <c r="N7329" s="251" t="s">
        <v>16373</v>
      </c>
      <c r="O7329" s="251">
        <v>1</v>
      </c>
      <c r="Q7329" s="251" t="s">
        <v>9685</v>
      </c>
      <c r="R7329" s="251" t="s">
        <v>10017</v>
      </c>
      <c r="S7329" s="251" t="s">
        <v>1023</v>
      </c>
      <c r="T7329" s="251" t="str">
        <f t="shared" si="458"/>
        <v>I070649081150BZ050</v>
      </c>
      <c r="W7329" s="251" t="str">
        <f t="shared" si="459"/>
        <v>I070649081150-BZ050</v>
      </c>
    </row>
    <row r="7330" spans="1:23" x14ac:dyDescent="0.3">
      <c r="A7330" s="256" t="str">
        <f t="shared" si="457"/>
        <v>I0706490-81150BZ800-00003</v>
      </c>
      <c r="B7330" s="251" t="s">
        <v>9688</v>
      </c>
      <c r="C7330" s="251" t="s">
        <v>10117</v>
      </c>
      <c r="D7330" s="251" t="s">
        <v>9676</v>
      </c>
      <c r="E7330" s="251" t="s">
        <v>17394</v>
      </c>
      <c r="F7330" s="251" t="s">
        <v>9968</v>
      </c>
      <c r="G7330" s="251" t="s">
        <v>3427</v>
      </c>
      <c r="H7330" s="251" t="s">
        <v>3429</v>
      </c>
      <c r="I7330" s="257" t="str">
        <f t="shared" si="456"/>
        <v>-00003</v>
      </c>
      <c r="J7330" s="251">
        <v>3</v>
      </c>
      <c r="K7330" s="251">
        <v>3</v>
      </c>
      <c r="M7330" s="251" t="s">
        <v>9958</v>
      </c>
      <c r="N7330" s="251" t="s">
        <v>16373</v>
      </c>
      <c r="O7330" s="251">
        <v>3</v>
      </c>
      <c r="Q7330" s="251" t="s">
        <v>9688</v>
      </c>
      <c r="R7330" s="251" t="s">
        <v>10017</v>
      </c>
      <c r="S7330" s="251" t="s">
        <v>3426</v>
      </c>
      <c r="T7330" s="251" t="str">
        <f t="shared" si="458"/>
        <v>I070649081150BZ800</v>
      </c>
      <c r="W7330" s="251" t="str">
        <f t="shared" si="459"/>
        <v>I070649081150-BZ800</v>
      </c>
    </row>
    <row r="7331" spans="1:23" x14ac:dyDescent="0.3">
      <c r="A7331" s="256" t="str">
        <f t="shared" si="457"/>
        <v>I0706490-81150BZ840-00003</v>
      </c>
      <c r="B7331" s="251" t="s">
        <v>9691</v>
      </c>
      <c r="C7331" s="251" t="s">
        <v>10117</v>
      </c>
      <c r="D7331" s="251" t="s">
        <v>9676</v>
      </c>
      <c r="E7331" s="251" t="s">
        <v>17394</v>
      </c>
      <c r="F7331" s="251" t="s">
        <v>9970</v>
      </c>
      <c r="G7331" s="251" t="s">
        <v>3431</v>
      </c>
      <c r="H7331" s="251" t="s">
        <v>3429</v>
      </c>
      <c r="I7331" s="257" t="str">
        <f t="shared" si="456"/>
        <v>-00003</v>
      </c>
      <c r="J7331" s="251">
        <v>3</v>
      </c>
      <c r="K7331" s="251">
        <v>3</v>
      </c>
      <c r="M7331" s="251" t="s">
        <v>9958</v>
      </c>
      <c r="N7331" s="251" t="s">
        <v>16373</v>
      </c>
      <c r="O7331" s="251">
        <v>3</v>
      </c>
      <c r="Q7331" s="251" t="s">
        <v>9691</v>
      </c>
      <c r="R7331" s="251" t="s">
        <v>10017</v>
      </c>
      <c r="S7331" s="251" t="s">
        <v>3430</v>
      </c>
      <c r="T7331" s="251" t="str">
        <f t="shared" si="458"/>
        <v>I070649081150BZ840</v>
      </c>
      <c r="W7331" s="251" t="str">
        <f t="shared" si="459"/>
        <v>I070649081150-BZ840</v>
      </c>
    </row>
    <row r="7332" spans="1:23" x14ac:dyDescent="0.3">
      <c r="A7332" s="256" t="str">
        <f t="shared" si="457"/>
        <v>I0706490-81551BZ090-00004</v>
      </c>
      <c r="B7332" s="251" t="s">
        <v>9694</v>
      </c>
      <c r="C7332" s="251" t="s">
        <v>10117</v>
      </c>
      <c r="D7332" s="251" t="s">
        <v>9676</v>
      </c>
      <c r="E7332" s="251" t="s">
        <v>17394</v>
      </c>
      <c r="F7332" s="251" t="s">
        <v>9972</v>
      </c>
      <c r="G7332" s="251" t="s">
        <v>1318</v>
      </c>
      <c r="H7332" s="251" t="s">
        <v>5211</v>
      </c>
      <c r="I7332" s="257" t="str">
        <f t="shared" si="456"/>
        <v>-00004</v>
      </c>
      <c r="J7332" s="251">
        <v>4</v>
      </c>
      <c r="K7332" s="251">
        <v>4</v>
      </c>
      <c r="M7332" s="251" t="s">
        <v>9958</v>
      </c>
      <c r="N7332" s="251" t="s">
        <v>16373</v>
      </c>
      <c r="O7332" s="251">
        <v>4</v>
      </c>
      <c r="Q7332" s="251" t="s">
        <v>9694</v>
      </c>
      <c r="R7332" s="251" t="s">
        <v>10017</v>
      </c>
      <c r="S7332" s="251" t="s">
        <v>1317</v>
      </c>
      <c r="T7332" s="251" t="str">
        <f t="shared" si="458"/>
        <v>I070649081551BZ090</v>
      </c>
      <c r="W7332" s="251" t="str">
        <f t="shared" si="459"/>
        <v>I070649081551-BZ090</v>
      </c>
    </row>
    <row r="7333" spans="1:23" x14ac:dyDescent="0.3">
      <c r="A7333" s="256" t="str">
        <f t="shared" si="457"/>
        <v>I0706490-81551BZ250-00002</v>
      </c>
      <c r="B7333" s="251" t="s">
        <v>9698</v>
      </c>
      <c r="C7333" s="251" t="s">
        <v>10117</v>
      </c>
      <c r="D7333" s="251" t="s">
        <v>9676</v>
      </c>
      <c r="E7333" s="251" t="s">
        <v>17394</v>
      </c>
      <c r="F7333" s="251" t="s">
        <v>9974</v>
      </c>
      <c r="G7333" s="251" t="s">
        <v>1396</v>
      </c>
      <c r="H7333" s="251" t="s">
        <v>3436</v>
      </c>
      <c r="I7333" s="257" t="str">
        <f t="shared" si="456"/>
        <v>-00002</v>
      </c>
      <c r="J7333" s="251">
        <v>2</v>
      </c>
      <c r="K7333" s="251">
        <v>2</v>
      </c>
      <c r="M7333" s="251" t="s">
        <v>9958</v>
      </c>
      <c r="N7333" s="251" t="s">
        <v>16373</v>
      </c>
      <c r="O7333" s="251">
        <v>2</v>
      </c>
      <c r="Q7333" s="251" t="s">
        <v>9698</v>
      </c>
      <c r="R7333" s="251" t="s">
        <v>10017</v>
      </c>
      <c r="S7333" s="251" t="s">
        <v>1395</v>
      </c>
      <c r="T7333" s="251" t="str">
        <f t="shared" si="458"/>
        <v>I070649081551BZ250</v>
      </c>
      <c r="W7333" s="251" t="str">
        <f t="shared" si="459"/>
        <v>I070649081551-BZ250</v>
      </c>
    </row>
    <row r="7334" spans="1:23" x14ac:dyDescent="0.3">
      <c r="A7334" s="256" t="str">
        <f t="shared" si="457"/>
        <v>I0706490-81551BZ440-00003</v>
      </c>
      <c r="B7334" s="251" t="s">
        <v>9701</v>
      </c>
      <c r="C7334" s="251" t="s">
        <v>10117</v>
      </c>
      <c r="D7334" s="251" t="s">
        <v>9676</v>
      </c>
      <c r="E7334" s="251" t="s">
        <v>17394</v>
      </c>
      <c r="F7334" s="251" t="s">
        <v>9976</v>
      </c>
      <c r="G7334" s="251" t="s">
        <v>3434</v>
      </c>
      <c r="H7334" s="251" t="s">
        <v>3436</v>
      </c>
      <c r="I7334" s="257" t="str">
        <f t="shared" si="456"/>
        <v>-00003</v>
      </c>
      <c r="J7334" s="251">
        <v>3</v>
      </c>
      <c r="K7334" s="251">
        <v>3</v>
      </c>
      <c r="M7334" s="251" t="s">
        <v>9958</v>
      </c>
      <c r="N7334" s="251" t="s">
        <v>16373</v>
      </c>
      <c r="O7334" s="251">
        <v>3</v>
      </c>
      <c r="Q7334" s="251" t="s">
        <v>9701</v>
      </c>
      <c r="R7334" s="251" t="s">
        <v>10017</v>
      </c>
      <c r="S7334" s="251" t="s">
        <v>3433</v>
      </c>
      <c r="T7334" s="251" t="str">
        <f t="shared" si="458"/>
        <v>I070649081551BZ440</v>
      </c>
      <c r="W7334" s="251" t="str">
        <f t="shared" si="459"/>
        <v>I070649081551-BZ440</v>
      </c>
    </row>
    <row r="7335" spans="1:23" x14ac:dyDescent="0.3">
      <c r="A7335" s="256" t="str">
        <f t="shared" si="457"/>
        <v>I0706490-81561BZ060-00001</v>
      </c>
      <c r="B7335" s="251" t="s">
        <v>9704</v>
      </c>
      <c r="C7335" s="251" t="s">
        <v>10117</v>
      </c>
      <c r="D7335" s="251" t="s">
        <v>9676</v>
      </c>
      <c r="E7335" s="251" t="s">
        <v>17394</v>
      </c>
      <c r="F7335" s="251" t="s">
        <v>9978</v>
      </c>
      <c r="G7335" s="251" t="s">
        <v>1304</v>
      </c>
      <c r="H7335" s="251" t="s">
        <v>10128</v>
      </c>
      <c r="I7335" s="257" t="str">
        <f t="shared" si="456"/>
        <v>-00001</v>
      </c>
      <c r="J7335" s="251">
        <v>1</v>
      </c>
      <c r="K7335" s="251">
        <v>1</v>
      </c>
      <c r="M7335" s="251" t="s">
        <v>9958</v>
      </c>
      <c r="N7335" s="251" t="s">
        <v>16373</v>
      </c>
      <c r="O7335" s="251">
        <v>1</v>
      </c>
      <c r="Q7335" s="251" t="s">
        <v>9704</v>
      </c>
      <c r="R7335" s="251" t="s">
        <v>10017</v>
      </c>
      <c r="S7335" s="251" t="s">
        <v>1303</v>
      </c>
      <c r="T7335" s="251" t="str">
        <f t="shared" si="458"/>
        <v>I070649081561BZ060</v>
      </c>
      <c r="W7335" s="251" t="str">
        <f t="shared" si="459"/>
        <v>I070649081561-BZ060</v>
      </c>
    </row>
    <row r="7336" spans="1:23" x14ac:dyDescent="0.3">
      <c r="A7336" s="256" t="str">
        <f t="shared" si="457"/>
        <v>I0706490-81561BZ410-00001</v>
      </c>
      <c r="B7336" s="251" t="s">
        <v>9708</v>
      </c>
      <c r="C7336" s="251" t="s">
        <v>10117</v>
      </c>
      <c r="D7336" s="251" t="s">
        <v>9676</v>
      </c>
      <c r="E7336" s="251" t="s">
        <v>17394</v>
      </c>
      <c r="F7336" s="251" t="s">
        <v>9980</v>
      </c>
      <c r="G7336" s="251" t="s">
        <v>3441</v>
      </c>
      <c r="H7336" s="251" t="s">
        <v>3443</v>
      </c>
      <c r="I7336" s="257" t="str">
        <f t="shared" si="456"/>
        <v>-00001</v>
      </c>
      <c r="J7336" s="251">
        <v>1</v>
      </c>
      <c r="K7336" s="251">
        <v>1</v>
      </c>
      <c r="M7336" s="251" t="s">
        <v>9958</v>
      </c>
      <c r="N7336" s="251" t="s">
        <v>16373</v>
      </c>
      <c r="O7336" s="251">
        <v>1</v>
      </c>
      <c r="Q7336" s="251" t="s">
        <v>9708</v>
      </c>
      <c r="R7336" s="251" t="s">
        <v>10017</v>
      </c>
      <c r="S7336" s="251" t="s">
        <v>11</v>
      </c>
      <c r="T7336" s="251" t="str">
        <f t="shared" si="458"/>
        <v>I070649081561BZ410</v>
      </c>
      <c r="W7336" s="251" t="str">
        <f t="shared" si="459"/>
        <v>I070649081561-BZ410</v>
      </c>
    </row>
    <row r="7337" spans="1:23" x14ac:dyDescent="0.3">
      <c r="A7337" s="256" t="str">
        <f t="shared" si="457"/>
        <v>I0706490-87945BZ070-00001</v>
      </c>
      <c r="B7337" s="251" t="s">
        <v>9711</v>
      </c>
      <c r="C7337" s="251" t="s">
        <v>10117</v>
      </c>
      <c r="D7337" s="251" t="s">
        <v>9676</v>
      </c>
      <c r="E7337" s="251" t="s">
        <v>17394</v>
      </c>
      <c r="F7337" s="251" t="s">
        <v>9982</v>
      </c>
      <c r="G7337" s="251" t="s">
        <v>1537</v>
      </c>
      <c r="H7337" s="251" t="s">
        <v>12969</v>
      </c>
      <c r="I7337" s="257" t="str">
        <f t="shared" si="456"/>
        <v>-00001</v>
      </c>
      <c r="J7337" s="251">
        <v>1</v>
      </c>
      <c r="K7337" s="251">
        <v>1</v>
      </c>
      <c r="M7337" s="251" t="s">
        <v>10007</v>
      </c>
      <c r="N7337" s="251" t="s">
        <v>16373</v>
      </c>
      <c r="O7337" s="251">
        <v>1</v>
      </c>
      <c r="Q7337" s="251" t="s">
        <v>9711</v>
      </c>
      <c r="R7337" s="251" t="s">
        <v>10017</v>
      </c>
      <c r="S7337" s="251" t="s">
        <v>1536</v>
      </c>
      <c r="T7337" s="251" t="str">
        <f t="shared" si="458"/>
        <v>I070649087945BZ070</v>
      </c>
      <c r="W7337" s="251" t="str">
        <f t="shared" si="459"/>
        <v>I070649087945-BZ070</v>
      </c>
    </row>
    <row r="7338" spans="1:23" x14ac:dyDescent="0.3">
      <c r="A7338" s="256" t="str">
        <f t="shared" si="457"/>
        <v>I0706491-81130BZ520-00002</v>
      </c>
      <c r="B7338" s="251" t="s">
        <v>18036</v>
      </c>
      <c r="C7338" s="251" t="s">
        <v>10117</v>
      </c>
      <c r="D7338" s="251" t="s">
        <v>18037</v>
      </c>
      <c r="E7338" s="251" t="s">
        <v>17394</v>
      </c>
      <c r="F7338" s="251" t="s">
        <v>9957</v>
      </c>
      <c r="G7338" s="251" t="s">
        <v>1115</v>
      </c>
      <c r="H7338" s="251" t="s">
        <v>5101</v>
      </c>
      <c r="I7338" s="257" t="str">
        <f t="shared" si="456"/>
        <v>-00002</v>
      </c>
      <c r="J7338" s="251">
        <v>2</v>
      </c>
      <c r="K7338" s="251">
        <v>2</v>
      </c>
      <c r="M7338" s="251" t="s">
        <v>9958</v>
      </c>
      <c r="N7338" s="251" t="s">
        <v>16680</v>
      </c>
      <c r="O7338" s="251">
        <v>2</v>
      </c>
      <c r="Q7338" s="251" t="s">
        <v>18036</v>
      </c>
      <c r="R7338" s="251" t="s">
        <v>10028</v>
      </c>
      <c r="S7338" s="251" t="s">
        <v>1114</v>
      </c>
      <c r="T7338" s="251" t="str">
        <f t="shared" si="458"/>
        <v>I070649181130BZ520</v>
      </c>
      <c r="W7338" s="251" t="str">
        <f t="shared" si="459"/>
        <v>I070649181130-BZ520</v>
      </c>
    </row>
    <row r="7339" spans="1:23" x14ac:dyDescent="0.3">
      <c r="A7339" s="256" t="str">
        <f t="shared" si="457"/>
        <v>I0706491-81240BZ010E0-00003</v>
      </c>
      <c r="B7339" s="251" t="s">
        <v>18038</v>
      </c>
      <c r="C7339" s="251" t="s">
        <v>10117</v>
      </c>
      <c r="D7339" s="251" t="s">
        <v>18037</v>
      </c>
      <c r="E7339" s="251" t="s">
        <v>17394</v>
      </c>
      <c r="F7339" s="251" t="s">
        <v>9962</v>
      </c>
      <c r="G7339" s="251" t="s">
        <v>1492</v>
      </c>
      <c r="H7339" s="251" t="s">
        <v>10502</v>
      </c>
      <c r="I7339" s="257" t="str">
        <f t="shared" si="456"/>
        <v>-00003</v>
      </c>
      <c r="J7339" s="251">
        <v>3</v>
      </c>
      <c r="K7339" s="251">
        <v>3</v>
      </c>
      <c r="M7339" s="251" t="s">
        <v>10007</v>
      </c>
      <c r="N7339" s="251" t="s">
        <v>16680</v>
      </c>
      <c r="O7339" s="251">
        <v>3</v>
      </c>
      <c r="Q7339" s="251" t="s">
        <v>18038</v>
      </c>
      <c r="R7339" s="251" t="s">
        <v>10028</v>
      </c>
      <c r="S7339" s="251" t="s">
        <v>1491</v>
      </c>
      <c r="T7339" s="251" t="str">
        <f t="shared" si="458"/>
        <v>I070649181240BZ010E0</v>
      </c>
      <c r="W7339" s="251" t="str">
        <f t="shared" si="459"/>
        <v>I070649181240-BZ010-E0</v>
      </c>
    </row>
    <row r="7340" spans="1:23" x14ac:dyDescent="0.3">
      <c r="A7340" s="256" t="str">
        <f t="shared" si="457"/>
        <v>I0706491-81560BZ070-00001</v>
      </c>
      <c r="B7340" s="251" t="s">
        <v>18039</v>
      </c>
      <c r="C7340" s="251" t="s">
        <v>10117</v>
      </c>
      <c r="D7340" s="251" t="s">
        <v>18037</v>
      </c>
      <c r="E7340" s="251" t="s">
        <v>17394</v>
      </c>
      <c r="F7340" s="251" t="s">
        <v>9964</v>
      </c>
      <c r="G7340" s="251" t="s">
        <v>1300</v>
      </c>
      <c r="H7340" s="251" t="s">
        <v>10332</v>
      </c>
      <c r="I7340" s="257" t="str">
        <f t="shared" si="456"/>
        <v>-00001</v>
      </c>
      <c r="J7340" s="251">
        <v>1</v>
      </c>
      <c r="K7340" s="251">
        <v>1</v>
      </c>
      <c r="M7340" s="251" t="s">
        <v>9958</v>
      </c>
      <c r="N7340" s="251" t="s">
        <v>16680</v>
      </c>
      <c r="O7340" s="251">
        <v>1</v>
      </c>
      <c r="Q7340" s="251" t="s">
        <v>18039</v>
      </c>
      <c r="R7340" s="251" t="s">
        <v>10028</v>
      </c>
      <c r="S7340" s="251" t="s">
        <v>1299</v>
      </c>
      <c r="T7340" s="251" t="str">
        <f t="shared" si="458"/>
        <v>I070649181560BZ070</v>
      </c>
      <c r="W7340" s="251" t="str">
        <f t="shared" si="459"/>
        <v>I070649181560-BZ070</v>
      </c>
    </row>
    <row r="7341" spans="1:23" x14ac:dyDescent="0.3">
      <c r="A7341" s="256" t="str">
        <f t="shared" si="457"/>
        <v>I0802189-811500W070-00001</v>
      </c>
      <c r="B7341" s="251" t="s">
        <v>9714</v>
      </c>
      <c r="C7341" s="251" t="s">
        <v>10151</v>
      </c>
      <c r="D7341" s="251" t="s">
        <v>9715</v>
      </c>
      <c r="E7341" s="251" t="s">
        <v>17394</v>
      </c>
      <c r="F7341" s="251" t="s">
        <v>9957</v>
      </c>
      <c r="G7341" s="251" t="s">
        <v>53</v>
      </c>
      <c r="H7341" s="251" t="s">
        <v>5060</v>
      </c>
      <c r="I7341" s="257" t="str">
        <f t="shared" si="456"/>
        <v>-00001</v>
      </c>
      <c r="J7341" s="251">
        <v>1</v>
      </c>
      <c r="K7341" s="251">
        <v>1</v>
      </c>
      <c r="M7341" s="251" t="s">
        <v>9958</v>
      </c>
      <c r="N7341" s="251" t="s">
        <v>16373</v>
      </c>
      <c r="O7341" s="251">
        <v>1</v>
      </c>
      <c r="Q7341" s="251" t="s">
        <v>9714</v>
      </c>
      <c r="R7341" s="251" t="s">
        <v>10017</v>
      </c>
      <c r="S7341" s="251" t="s">
        <v>52</v>
      </c>
      <c r="T7341" s="251" t="str">
        <f t="shared" si="458"/>
        <v>I0802189811500W070</v>
      </c>
      <c r="W7341" s="251" t="str">
        <f t="shared" si="459"/>
        <v>I080218981150-0W070</v>
      </c>
    </row>
    <row r="7342" spans="1:23" x14ac:dyDescent="0.3">
      <c r="A7342" s="256" t="str">
        <f t="shared" si="457"/>
        <v>I0802190-811700W070-00001</v>
      </c>
      <c r="B7342" s="251" t="s">
        <v>18040</v>
      </c>
      <c r="C7342" s="251" t="s">
        <v>10151</v>
      </c>
      <c r="D7342" s="251" t="s">
        <v>18041</v>
      </c>
      <c r="E7342" s="251" t="s">
        <v>17394</v>
      </c>
      <c r="F7342" s="251" t="s">
        <v>9957</v>
      </c>
      <c r="G7342" s="251" t="s">
        <v>57</v>
      </c>
      <c r="H7342" s="251" t="s">
        <v>18042</v>
      </c>
      <c r="I7342" s="257" t="str">
        <f t="shared" si="456"/>
        <v>-00001</v>
      </c>
      <c r="J7342" s="251">
        <v>1</v>
      </c>
      <c r="K7342" s="251">
        <v>1</v>
      </c>
      <c r="M7342" s="251" t="s">
        <v>9993</v>
      </c>
      <c r="N7342" s="251" t="s">
        <v>16680</v>
      </c>
      <c r="O7342" s="251">
        <v>1</v>
      </c>
      <c r="Q7342" s="251" t="s">
        <v>18040</v>
      </c>
      <c r="R7342" s="251" t="s">
        <v>10028</v>
      </c>
      <c r="S7342" s="251" t="s">
        <v>56</v>
      </c>
      <c r="T7342" s="251" t="str">
        <f t="shared" si="458"/>
        <v>I0802190811700W070</v>
      </c>
      <c r="W7342" s="251" t="str">
        <f t="shared" si="459"/>
        <v>I080219081170-0W070</v>
      </c>
    </row>
    <row r="7343" spans="1:23" x14ac:dyDescent="0.3">
      <c r="A7343" s="256" t="str">
        <f t="shared" si="457"/>
        <v>I0306311-525620K070-00002</v>
      </c>
      <c r="B7343" s="251" t="s">
        <v>9718</v>
      </c>
      <c r="C7343" s="251" t="s">
        <v>9954</v>
      </c>
      <c r="D7343" s="251" t="s">
        <v>9719</v>
      </c>
      <c r="E7343" s="251" t="s">
        <v>16086</v>
      </c>
      <c r="F7343" s="251" t="s">
        <v>9957</v>
      </c>
      <c r="G7343" s="251" t="s">
        <v>732</v>
      </c>
      <c r="H7343" s="251" t="s">
        <v>10161</v>
      </c>
      <c r="I7343" s="257" t="str">
        <f t="shared" si="456"/>
        <v>-00002</v>
      </c>
      <c r="J7343" s="251">
        <v>2</v>
      </c>
      <c r="K7343" s="251">
        <v>2</v>
      </c>
      <c r="M7343" s="251" t="s">
        <v>10007</v>
      </c>
      <c r="N7343" s="251" t="s">
        <v>16373</v>
      </c>
      <c r="O7343" s="251">
        <v>2</v>
      </c>
      <c r="Q7343" s="251" t="s">
        <v>9718</v>
      </c>
      <c r="R7343" s="251" t="s">
        <v>9960</v>
      </c>
      <c r="S7343" s="252" t="s">
        <v>731</v>
      </c>
      <c r="T7343" s="251" t="str">
        <f t="shared" si="458"/>
        <v>I0306311525620K070</v>
      </c>
      <c r="W7343" s="251" t="str">
        <f t="shared" si="459"/>
        <v>I030631152562-0K070</v>
      </c>
    </row>
    <row r="7344" spans="1:23" x14ac:dyDescent="0.3">
      <c r="A7344" s="256" t="str">
        <f t="shared" si="457"/>
        <v>I0306311-525630K010-00001</v>
      </c>
      <c r="B7344" s="251" t="s">
        <v>9722</v>
      </c>
      <c r="C7344" s="251" t="s">
        <v>9954</v>
      </c>
      <c r="D7344" s="251" t="s">
        <v>9719</v>
      </c>
      <c r="E7344" s="251" t="s">
        <v>16086</v>
      </c>
      <c r="F7344" s="251" t="s">
        <v>9962</v>
      </c>
      <c r="G7344" s="251" t="s">
        <v>749</v>
      </c>
      <c r="H7344" s="251" t="s">
        <v>10163</v>
      </c>
      <c r="I7344" s="257" t="str">
        <f t="shared" si="456"/>
        <v>-00001</v>
      </c>
      <c r="J7344" s="251">
        <v>1</v>
      </c>
      <c r="K7344" s="251">
        <v>1</v>
      </c>
      <c r="M7344" s="251" t="s">
        <v>10007</v>
      </c>
      <c r="N7344" s="251" t="s">
        <v>16373</v>
      </c>
      <c r="O7344" s="251">
        <v>1</v>
      </c>
      <c r="Q7344" s="251" t="s">
        <v>9722</v>
      </c>
      <c r="R7344" s="251" t="s">
        <v>9960</v>
      </c>
      <c r="S7344" s="252" t="s">
        <v>748</v>
      </c>
      <c r="T7344" s="251" t="str">
        <f t="shared" si="458"/>
        <v>I0306311525630K010</v>
      </c>
      <c r="W7344" s="251" t="str">
        <f t="shared" si="459"/>
        <v>I030631152563-0K010</v>
      </c>
    </row>
    <row r="7345" spans="1:23" x14ac:dyDescent="0.3">
      <c r="A7345" s="256" t="str">
        <f t="shared" si="457"/>
        <v>I0306311-811100K520-00001</v>
      </c>
      <c r="B7345" s="251" t="s">
        <v>9725</v>
      </c>
      <c r="C7345" s="251" t="s">
        <v>9954</v>
      </c>
      <c r="D7345" s="251" t="s">
        <v>9719</v>
      </c>
      <c r="E7345" s="251" t="s">
        <v>16086</v>
      </c>
      <c r="F7345" s="251" t="s">
        <v>9964</v>
      </c>
      <c r="G7345" s="251" t="s">
        <v>269</v>
      </c>
      <c r="H7345" s="251" t="s">
        <v>3422</v>
      </c>
      <c r="I7345" s="257" t="str">
        <f t="shared" si="456"/>
        <v>-00001</v>
      </c>
      <c r="J7345" s="251">
        <v>1</v>
      </c>
      <c r="K7345" s="251">
        <v>1</v>
      </c>
      <c r="M7345" s="251" t="s">
        <v>9958</v>
      </c>
      <c r="N7345" s="251" t="s">
        <v>16373</v>
      </c>
      <c r="O7345" s="251">
        <v>1</v>
      </c>
      <c r="Q7345" s="251" t="s">
        <v>9725</v>
      </c>
      <c r="R7345" s="251" t="s">
        <v>9960</v>
      </c>
      <c r="S7345" s="252" t="s">
        <v>7</v>
      </c>
      <c r="T7345" s="251" t="str">
        <f t="shared" si="458"/>
        <v>I0306311811100K520</v>
      </c>
      <c r="W7345" s="251" t="str">
        <f t="shared" si="459"/>
        <v>I030631181110-0K520</v>
      </c>
    </row>
    <row r="7346" spans="1:23" x14ac:dyDescent="0.3">
      <c r="A7346" s="256" t="str">
        <f t="shared" si="457"/>
        <v>I0306311-811100K580-00006</v>
      </c>
      <c r="B7346" s="251" t="s">
        <v>9728</v>
      </c>
      <c r="C7346" s="251" t="s">
        <v>9954</v>
      </c>
      <c r="D7346" s="251" t="s">
        <v>9719</v>
      </c>
      <c r="E7346" s="251" t="s">
        <v>16086</v>
      </c>
      <c r="F7346" s="251" t="s">
        <v>9966</v>
      </c>
      <c r="G7346" s="251" t="s">
        <v>429</v>
      </c>
      <c r="H7346" s="251" t="s">
        <v>3422</v>
      </c>
      <c r="I7346" s="257" t="str">
        <f t="shared" si="456"/>
        <v>-00006</v>
      </c>
      <c r="J7346" s="251">
        <v>6</v>
      </c>
      <c r="K7346" s="251">
        <v>6</v>
      </c>
      <c r="M7346" s="251" t="s">
        <v>9958</v>
      </c>
      <c r="N7346" s="251" t="s">
        <v>16373</v>
      </c>
      <c r="O7346" s="251">
        <v>6</v>
      </c>
      <c r="Q7346" s="251" t="s">
        <v>9728</v>
      </c>
      <c r="R7346" s="251" t="s">
        <v>9960</v>
      </c>
      <c r="S7346" s="252" t="s">
        <v>428</v>
      </c>
      <c r="T7346" s="251" t="str">
        <f t="shared" si="458"/>
        <v>I0306311811100K580</v>
      </c>
      <c r="W7346" s="251" t="str">
        <f t="shared" si="459"/>
        <v>I030631181110-0K580</v>
      </c>
    </row>
    <row r="7347" spans="1:23" x14ac:dyDescent="0.3">
      <c r="A7347" s="256" t="str">
        <f t="shared" si="457"/>
        <v>I0306311-811300K520-00003</v>
      </c>
      <c r="B7347" s="251" t="s">
        <v>9731</v>
      </c>
      <c r="C7347" s="251" t="s">
        <v>9954</v>
      </c>
      <c r="D7347" s="251" t="s">
        <v>9719</v>
      </c>
      <c r="E7347" s="251" t="s">
        <v>16086</v>
      </c>
      <c r="F7347" s="251" t="s">
        <v>9968</v>
      </c>
      <c r="G7347" s="251" t="s">
        <v>277</v>
      </c>
      <c r="H7347" s="251" t="s">
        <v>5101</v>
      </c>
      <c r="I7347" s="257" t="str">
        <f t="shared" si="456"/>
        <v>-00003</v>
      </c>
      <c r="J7347" s="251">
        <v>3</v>
      </c>
      <c r="K7347" s="251">
        <v>3</v>
      </c>
      <c r="M7347" s="251" t="s">
        <v>9958</v>
      </c>
      <c r="N7347" s="251" t="s">
        <v>16373</v>
      </c>
      <c r="O7347" s="251">
        <v>3</v>
      </c>
      <c r="Q7347" s="251" t="s">
        <v>9731</v>
      </c>
      <c r="R7347" s="251" t="s">
        <v>9960</v>
      </c>
      <c r="S7347" s="252" t="s">
        <v>276</v>
      </c>
      <c r="T7347" s="251" t="str">
        <f t="shared" si="458"/>
        <v>I0306311811300K520</v>
      </c>
      <c r="W7347" s="251" t="str">
        <f t="shared" si="459"/>
        <v>I030631181130-0K520</v>
      </c>
    </row>
    <row r="7348" spans="1:23" x14ac:dyDescent="0.3">
      <c r="A7348" s="256" t="str">
        <f t="shared" si="457"/>
        <v>I0306311-811300K580-00012</v>
      </c>
      <c r="B7348" s="251" t="s">
        <v>9734</v>
      </c>
      <c r="C7348" s="251" t="s">
        <v>9954</v>
      </c>
      <c r="D7348" s="251" t="s">
        <v>9719</v>
      </c>
      <c r="E7348" s="251" t="s">
        <v>16086</v>
      </c>
      <c r="F7348" s="251" t="s">
        <v>9970</v>
      </c>
      <c r="G7348" s="251" t="s">
        <v>434</v>
      </c>
      <c r="H7348" s="251" t="s">
        <v>5101</v>
      </c>
      <c r="I7348" s="257" t="str">
        <f t="shared" si="456"/>
        <v>-00012</v>
      </c>
      <c r="J7348" s="251">
        <v>12</v>
      </c>
      <c r="K7348" s="251">
        <v>12</v>
      </c>
      <c r="M7348" s="251" t="s">
        <v>9958</v>
      </c>
      <c r="N7348" s="251" t="s">
        <v>16373</v>
      </c>
      <c r="O7348" s="251">
        <v>12</v>
      </c>
      <c r="Q7348" s="251" t="s">
        <v>9734</v>
      </c>
      <c r="R7348" s="251" t="s">
        <v>9960</v>
      </c>
      <c r="S7348" s="252" t="s">
        <v>433</v>
      </c>
      <c r="T7348" s="251" t="str">
        <f t="shared" si="458"/>
        <v>I0306311811300K580</v>
      </c>
      <c r="W7348" s="251" t="str">
        <f t="shared" si="459"/>
        <v>I030631181130-0K580</v>
      </c>
    </row>
    <row r="7349" spans="1:23" x14ac:dyDescent="0.3">
      <c r="A7349" s="256" t="str">
        <f t="shared" si="457"/>
        <v>I0306311-811500K520-00001</v>
      </c>
      <c r="B7349" s="251" t="s">
        <v>9737</v>
      </c>
      <c r="C7349" s="251" t="s">
        <v>9954</v>
      </c>
      <c r="D7349" s="251" t="s">
        <v>9719</v>
      </c>
      <c r="E7349" s="251" t="s">
        <v>16086</v>
      </c>
      <c r="F7349" s="251" t="s">
        <v>9972</v>
      </c>
      <c r="G7349" s="251" t="s">
        <v>280</v>
      </c>
      <c r="H7349" s="251" t="s">
        <v>3429</v>
      </c>
      <c r="I7349" s="257" t="str">
        <f t="shared" si="456"/>
        <v>-00001</v>
      </c>
      <c r="J7349" s="251">
        <v>1</v>
      </c>
      <c r="K7349" s="251">
        <v>1</v>
      </c>
      <c r="M7349" s="251" t="s">
        <v>9958</v>
      </c>
      <c r="N7349" s="251" t="s">
        <v>16373</v>
      </c>
      <c r="O7349" s="251">
        <v>1</v>
      </c>
      <c r="Q7349" s="251" t="s">
        <v>9737</v>
      </c>
      <c r="R7349" s="251" t="s">
        <v>9960</v>
      </c>
      <c r="S7349" s="252" t="s">
        <v>12</v>
      </c>
      <c r="T7349" s="251" t="str">
        <f t="shared" si="458"/>
        <v>I0306311811500K520</v>
      </c>
      <c r="W7349" s="251" t="str">
        <f t="shared" si="459"/>
        <v>I030631181150-0K520</v>
      </c>
    </row>
    <row r="7350" spans="1:23" x14ac:dyDescent="0.3">
      <c r="A7350" s="256" t="str">
        <f t="shared" si="457"/>
        <v>I0306311-811500K580-00004</v>
      </c>
      <c r="B7350" s="251" t="s">
        <v>9740</v>
      </c>
      <c r="C7350" s="251" t="s">
        <v>9954</v>
      </c>
      <c r="D7350" s="251" t="s">
        <v>9719</v>
      </c>
      <c r="E7350" s="251" t="s">
        <v>16086</v>
      </c>
      <c r="F7350" s="251" t="s">
        <v>9974</v>
      </c>
      <c r="G7350" s="251" t="s">
        <v>437</v>
      </c>
      <c r="H7350" s="251" t="s">
        <v>3429</v>
      </c>
      <c r="I7350" s="257" t="str">
        <f t="shared" si="456"/>
        <v>-00004</v>
      </c>
      <c r="J7350" s="251">
        <v>4</v>
      </c>
      <c r="K7350" s="251">
        <v>4</v>
      </c>
      <c r="M7350" s="251" t="s">
        <v>9958</v>
      </c>
      <c r="N7350" s="251" t="s">
        <v>16373</v>
      </c>
      <c r="O7350" s="251">
        <v>4</v>
      </c>
      <c r="Q7350" s="251" t="s">
        <v>9740</v>
      </c>
      <c r="R7350" s="251" t="s">
        <v>9960</v>
      </c>
      <c r="S7350" s="252" t="s">
        <v>436</v>
      </c>
      <c r="T7350" s="251" t="str">
        <f t="shared" si="458"/>
        <v>I0306311811500K580</v>
      </c>
      <c r="W7350" s="251" t="str">
        <f t="shared" si="459"/>
        <v>I030631181150-0K580</v>
      </c>
    </row>
    <row r="7351" spans="1:23" x14ac:dyDescent="0.3">
      <c r="A7351" s="256" t="str">
        <f t="shared" si="457"/>
        <v>I0306311-811700K520-00002</v>
      </c>
      <c r="B7351" s="251" t="s">
        <v>9743</v>
      </c>
      <c r="C7351" s="251" t="s">
        <v>9954</v>
      </c>
      <c r="D7351" s="251" t="s">
        <v>9719</v>
      </c>
      <c r="E7351" s="251" t="s">
        <v>16086</v>
      </c>
      <c r="F7351" s="251" t="s">
        <v>9976</v>
      </c>
      <c r="G7351" s="251" t="s">
        <v>285</v>
      </c>
      <c r="H7351" s="251" t="s">
        <v>5102</v>
      </c>
      <c r="I7351" s="257" t="str">
        <f t="shared" si="456"/>
        <v>-00002</v>
      </c>
      <c r="J7351" s="251">
        <v>2</v>
      </c>
      <c r="K7351" s="251">
        <v>2</v>
      </c>
      <c r="M7351" s="251" t="s">
        <v>9958</v>
      </c>
      <c r="N7351" s="251" t="s">
        <v>16373</v>
      </c>
      <c r="O7351" s="251">
        <v>2</v>
      </c>
      <c r="Q7351" s="251" t="s">
        <v>9743</v>
      </c>
      <c r="R7351" s="251" t="s">
        <v>9960</v>
      </c>
      <c r="S7351" s="252" t="s">
        <v>284</v>
      </c>
      <c r="T7351" s="251" t="str">
        <f t="shared" si="458"/>
        <v>I0306311811700K520</v>
      </c>
      <c r="W7351" s="251" t="str">
        <f t="shared" si="459"/>
        <v>I030631181170-0K520</v>
      </c>
    </row>
    <row r="7352" spans="1:23" x14ac:dyDescent="0.3">
      <c r="A7352" s="256" t="str">
        <f t="shared" si="457"/>
        <v>I0306311-815500K240-00007</v>
      </c>
      <c r="B7352" s="251" t="s">
        <v>9746</v>
      </c>
      <c r="C7352" s="251" t="s">
        <v>9954</v>
      </c>
      <c r="D7352" s="251" t="s">
        <v>9719</v>
      </c>
      <c r="E7352" s="251" t="s">
        <v>16086</v>
      </c>
      <c r="F7352" s="251" t="s">
        <v>9978</v>
      </c>
      <c r="G7352" s="251" t="s">
        <v>727</v>
      </c>
      <c r="H7352" s="251" t="s">
        <v>5202</v>
      </c>
      <c r="I7352" s="257" t="str">
        <f t="shared" si="456"/>
        <v>-00007</v>
      </c>
      <c r="J7352" s="251">
        <v>7</v>
      </c>
      <c r="K7352" s="251">
        <v>7</v>
      </c>
      <c r="M7352" s="251" t="s">
        <v>9958</v>
      </c>
      <c r="N7352" s="251" t="s">
        <v>16373</v>
      </c>
      <c r="O7352" s="251">
        <v>7</v>
      </c>
      <c r="Q7352" s="251" t="s">
        <v>9746</v>
      </c>
      <c r="R7352" s="251" t="s">
        <v>9960</v>
      </c>
      <c r="S7352" s="252" t="s">
        <v>726</v>
      </c>
      <c r="T7352" s="251" t="str">
        <f t="shared" si="458"/>
        <v>I0306311815500K240</v>
      </c>
      <c r="W7352" s="251" t="str">
        <f t="shared" si="459"/>
        <v>I030631181550-0K240</v>
      </c>
    </row>
    <row r="7353" spans="1:23" x14ac:dyDescent="0.3">
      <c r="A7353" s="256" t="str">
        <f t="shared" si="457"/>
        <v>I0306311-815500K630-00003</v>
      </c>
      <c r="B7353" s="251" t="s">
        <v>9749</v>
      </c>
      <c r="C7353" s="251" t="s">
        <v>9954</v>
      </c>
      <c r="D7353" s="251" t="s">
        <v>9719</v>
      </c>
      <c r="E7353" s="251" t="s">
        <v>16086</v>
      </c>
      <c r="F7353" s="251" t="s">
        <v>9980</v>
      </c>
      <c r="G7353" s="251" t="s">
        <v>3385</v>
      </c>
      <c r="H7353" s="251" t="s">
        <v>5202</v>
      </c>
      <c r="I7353" s="257" t="str">
        <f t="shared" si="456"/>
        <v>-00003</v>
      </c>
      <c r="J7353" s="251">
        <v>3</v>
      </c>
      <c r="K7353" s="251">
        <v>3</v>
      </c>
      <c r="M7353" s="251" t="s">
        <v>9958</v>
      </c>
      <c r="N7353" s="251" t="s">
        <v>16373</v>
      </c>
      <c r="O7353" s="251">
        <v>3</v>
      </c>
      <c r="Q7353" s="251" t="s">
        <v>9749</v>
      </c>
      <c r="R7353" s="251" t="s">
        <v>9960</v>
      </c>
      <c r="S7353" s="252" t="s">
        <v>3366</v>
      </c>
      <c r="T7353" s="251" t="str">
        <f t="shared" si="458"/>
        <v>I0306311815500K630</v>
      </c>
      <c r="W7353" s="251" t="str">
        <f t="shared" si="459"/>
        <v>I030631181550-0K630</v>
      </c>
    </row>
    <row r="7354" spans="1:23" x14ac:dyDescent="0.3">
      <c r="A7354" s="256" t="str">
        <f t="shared" si="457"/>
        <v>I0306311-815510K240-00018</v>
      </c>
      <c r="B7354" s="251" t="s">
        <v>9753</v>
      </c>
      <c r="C7354" s="251" t="s">
        <v>9954</v>
      </c>
      <c r="D7354" s="251" t="s">
        <v>9719</v>
      </c>
      <c r="E7354" s="251" t="s">
        <v>16086</v>
      </c>
      <c r="F7354" s="251" t="s">
        <v>9982</v>
      </c>
      <c r="G7354" s="251" t="s">
        <v>740</v>
      </c>
      <c r="H7354" s="251" t="s">
        <v>3436</v>
      </c>
      <c r="I7354" s="257" t="str">
        <f t="shared" si="456"/>
        <v>-00018</v>
      </c>
      <c r="J7354" s="251">
        <v>18</v>
      </c>
      <c r="K7354" s="251">
        <v>18</v>
      </c>
      <c r="M7354" s="251" t="s">
        <v>9958</v>
      </c>
      <c r="N7354" s="251" t="s">
        <v>16373</v>
      </c>
      <c r="O7354" s="251">
        <v>18</v>
      </c>
      <c r="Q7354" s="251" t="s">
        <v>9753</v>
      </c>
      <c r="R7354" s="251" t="s">
        <v>9960</v>
      </c>
      <c r="S7354" s="252" t="s">
        <v>9</v>
      </c>
      <c r="T7354" s="251" t="str">
        <f t="shared" si="458"/>
        <v>I0306311815510K240</v>
      </c>
      <c r="W7354" s="251" t="str">
        <f t="shared" si="459"/>
        <v>I030631181551-0K240</v>
      </c>
    </row>
    <row r="7355" spans="1:23" x14ac:dyDescent="0.3">
      <c r="A7355" s="256" t="str">
        <f t="shared" si="457"/>
        <v>I0306311-815600K240-00009</v>
      </c>
      <c r="B7355" s="251" t="s">
        <v>9757</v>
      </c>
      <c r="C7355" s="251" t="s">
        <v>9954</v>
      </c>
      <c r="D7355" s="251" t="s">
        <v>9719</v>
      </c>
      <c r="E7355" s="251" t="s">
        <v>16086</v>
      </c>
      <c r="F7355" s="251" t="s">
        <v>9984</v>
      </c>
      <c r="G7355" s="251" t="s">
        <v>744</v>
      </c>
      <c r="H7355" s="251" t="s">
        <v>5204</v>
      </c>
      <c r="I7355" s="257" t="str">
        <f t="shared" si="456"/>
        <v>-00009</v>
      </c>
      <c r="J7355" s="251">
        <v>9</v>
      </c>
      <c r="K7355" s="251">
        <v>9</v>
      </c>
      <c r="M7355" s="251" t="s">
        <v>9958</v>
      </c>
      <c r="N7355" s="251" t="s">
        <v>16373</v>
      </c>
      <c r="O7355" s="251">
        <v>9</v>
      </c>
      <c r="Q7355" s="251" t="s">
        <v>9757</v>
      </c>
      <c r="R7355" s="251" t="s">
        <v>9960</v>
      </c>
      <c r="S7355" s="252" t="s">
        <v>743</v>
      </c>
      <c r="T7355" s="251" t="str">
        <f t="shared" si="458"/>
        <v>I0306311815600K240</v>
      </c>
      <c r="W7355" s="251" t="str">
        <f t="shared" si="459"/>
        <v>I030631181560-0K240</v>
      </c>
    </row>
    <row r="7356" spans="1:23" x14ac:dyDescent="0.3">
      <c r="A7356" s="256" t="str">
        <f t="shared" si="457"/>
        <v>I0306311-815600K590-00003</v>
      </c>
      <c r="B7356" s="251" t="s">
        <v>9760</v>
      </c>
      <c r="C7356" s="251" t="s">
        <v>9954</v>
      </c>
      <c r="D7356" s="251" t="s">
        <v>9719</v>
      </c>
      <c r="E7356" s="251" t="s">
        <v>16086</v>
      </c>
      <c r="F7356" s="251" t="s">
        <v>9986</v>
      </c>
      <c r="G7356" s="251" t="s">
        <v>3386</v>
      </c>
      <c r="H7356" s="251" t="s">
        <v>5204</v>
      </c>
      <c r="I7356" s="257" t="str">
        <f t="shared" si="456"/>
        <v>-00003</v>
      </c>
      <c r="J7356" s="251">
        <v>3</v>
      </c>
      <c r="K7356" s="251">
        <v>3</v>
      </c>
      <c r="M7356" s="251" t="s">
        <v>9958</v>
      </c>
      <c r="N7356" s="251" t="s">
        <v>16373</v>
      </c>
      <c r="O7356" s="251">
        <v>3</v>
      </c>
      <c r="Q7356" s="251" t="s">
        <v>9760</v>
      </c>
      <c r="R7356" s="251" t="s">
        <v>9960</v>
      </c>
      <c r="S7356" s="252" t="s">
        <v>3370</v>
      </c>
      <c r="T7356" s="251" t="str">
        <f t="shared" si="458"/>
        <v>I0306311815600K590</v>
      </c>
      <c r="W7356" s="251" t="str">
        <f t="shared" si="459"/>
        <v>I030631181560-0K590</v>
      </c>
    </row>
    <row r="7357" spans="1:23" x14ac:dyDescent="0.3">
      <c r="A7357" s="256" t="str">
        <f t="shared" si="457"/>
        <v>I0306311-815610K240-00012</v>
      </c>
      <c r="B7357" s="251" t="s">
        <v>9764</v>
      </c>
      <c r="C7357" s="251" t="s">
        <v>9954</v>
      </c>
      <c r="D7357" s="251" t="s">
        <v>9719</v>
      </c>
      <c r="E7357" s="251" t="s">
        <v>16086</v>
      </c>
      <c r="F7357" s="251" t="s">
        <v>9988</v>
      </c>
      <c r="G7357" s="251" t="s">
        <v>753</v>
      </c>
      <c r="H7357" s="251" t="s">
        <v>3443</v>
      </c>
      <c r="I7357" s="257" t="str">
        <f t="shared" si="456"/>
        <v>-00012</v>
      </c>
      <c r="J7357" s="251">
        <v>12</v>
      </c>
      <c r="K7357" s="251">
        <v>12</v>
      </c>
      <c r="M7357" s="251" t="s">
        <v>9958</v>
      </c>
      <c r="N7357" s="251" t="s">
        <v>16373</v>
      </c>
      <c r="O7357" s="251">
        <v>12</v>
      </c>
      <c r="Q7357" s="251" t="s">
        <v>9764</v>
      </c>
      <c r="R7357" s="251" t="s">
        <v>9960</v>
      </c>
      <c r="S7357" s="252" t="s">
        <v>10</v>
      </c>
      <c r="T7357" s="251" t="str">
        <f t="shared" si="458"/>
        <v>I0306311815610K240</v>
      </c>
      <c r="W7357" s="251" t="str">
        <f t="shared" si="459"/>
        <v>I030631181561-0K240</v>
      </c>
    </row>
    <row r="7358" spans="1:23" x14ac:dyDescent="0.3">
      <c r="A7358" s="256" t="str">
        <f t="shared" si="457"/>
        <v>I0306311-815800K050-00005</v>
      </c>
      <c r="B7358" s="251" t="s">
        <v>9767</v>
      </c>
      <c r="C7358" s="251" t="s">
        <v>9954</v>
      </c>
      <c r="D7358" s="251" t="s">
        <v>9719</v>
      </c>
      <c r="E7358" s="251" t="s">
        <v>16086</v>
      </c>
      <c r="F7358" s="251" t="s">
        <v>9990</v>
      </c>
      <c r="G7358" s="251" t="s">
        <v>756</v>
      </c>
      <c r="H7358" s="251" t="s">
        <v>758</v>
      </c>
      <c r="I7358" s="257" t="str">
        <f t="shared" si="456"/>
        <v>-00005</v>
      </c>
      <c r="J7358" s="251">
        <v>5</v>
      </c>
      <c r="K7358" s="251">
        <v>5</v>
      </c>
      <c r="M7358" s="251" t="s">
        <v>9958</v>
      </c>
      <c r="N7358" s="251" t="s">
        <v>16373</v>
      </c>
      <c r="O7358" s="251">
        <v>5</v>
      </c>
      <c r="Q7358" s="251" t="s">
        <v>9767</v>
      </c>
      <c r="R7358" s="251" t="s">
        <v>9960</v>
      </c>
      <c r="S7358" s="252" t="s">
        <v>6</v>
      </c>
      <c r="T7358" s="251" t="str">
        <f t="shared" si="458"/>
        <v>I0306311815800K050</v>
      </c>
      <c r="W7358" s="251" t="str">
        <f t="shared" si="459"/>
        <v>I030631181580-0K050</v>
      </c>
    </row>
    <row r="7359" spans="1:23" x14ac:dyDescent="0.3">
      <c r="A7359" s="256" t="str">
        <f t="shared" si="457"/>
        <v>I0306311-815810K050-00008</v>
      </c>
      <c r="B7359" s="251" t="s">
        <v>9770</v>
      </c>
      <c r="C7359" s="251" t="s">
        <v>9954</v>
      </c>
      <c r="D7359" s="251" t="s">
        <v>9719</v>
      </c>
      <c r="E7359" s="251" t="s">
        <v>16086</v>
      </c>
      <c r="F7359" s="251" t="s">
        <v>9992</v>
      </c>
      <c r="G7359" s="251" t="s">
        <v>763</v>
      </c>
      <c r="H7359" s="251" t="s">
        <v>5218</v>
      </c>
      <c r="I7359" s="257" t="str">
        <f t="shared" si="456"/>
        <v>-00008</v>
      </c>
      <c r="J7359" s="251">
        <v>8</v>
      </c>
      <c r="K7359" s="251">
        <v>8</v>
      </c>
      <c r="M7359" s="251" t="s">
        <v>9958</v>
      </c>
      <c r="N7359" s="251" t="s">
        <v>16373</v>
      </c>
      <c r="O7359" s="251">
        <v>8</v>
      </c>
      <c r="Q7359" s="251" t="s">
        <v>9770</v>
      </c>
      <c r="R7359" s="251" t="s">
        <v>9960</v>
      </c>
      <c r="S7359" s="252" t="s">
        <v>762</v>
      </c>
      <c r="T7359" s="251" t="str">
        <f t="shared" si="458"/>
        <v>I0306311815810K050</v>
      </c>
      <c r="W7359" s="251" t="str">
        <f t="shared" si="459"/>
        <v>I030631181581-0K050</v>
      </c>
    </row>
    <row r="7360" spans="1:23" x14ac:dyDescent="0.3">
      <c r="A7360" s="256" t="str">
        <f t="shared" si="457"/>
        <v>I0306311-815810K260-00001</v>
      </c>
      <c r="B7360" s="251" t="s">
        <v>9773</v>
      </c>
      <c r="C7360" s="251" t="s">
        <v>9954</v>
      </c>
      <c r="D7360" s="251" t="s">
        <v>9719</v>
      </c>
      <c r="E7360" s="251" t="s">
        <v>16086</v>
      </c>
      <c r="F7360" s="251" t="s">
        <v>9995</v>
      </c>
      <c r="G7360" s="251" t="s">
        <v>3405</v>
      </c>
      <c r="H7360" s="251" t="s">
        <v>11338</v>
      </c>
      <c r="I7360" s="257" t="str">
        <f t="shared" si="456"/>
        <v>-00001</v>
      </c>
      <c r="J7360" s="251">
        <v>1</v>
      </c>
      <c r="K7360" s="251">
        <v>1</v>
      </c>
      <c r="M7360" s="251" t="s">
        <v>10003</v>
      </c>
      <c r="N7360" s="251" t="s">
        <v>16373</v>
      </c>
      <c r="O7360" s="251">
        <v>1</v>
      </c>
      <c r="Q7360" s="251" t="s">
        <v>9773</v>
      </c>
      <c r="R7360" s="251" t="s">
        <v>9960</v>
      </c>
      <c r="S7360" s="252" t="s">
        <v>3404</v>
      </c>
      <c r="T7360" s="251" t="str">
        <f t="shared" si="458"/>
        <v>I0306311815810K260</v>
      </c>
      <c r="W7360" s="251" t="str">
        <f t="shared" si="459"/>
        <v>I030631181581-0K260</v>
      </c>
    </row>
    <row r="7361" spans="1:23" x14ac:dyDescent="0.3">
      <c r="A7361" s="256" t="str">
        <f t="shared" si="457"/>
        <v>I0306311-815900K050-00003</v>
      </c>
      <c r="B7361" s="251" t="s">
        <v>9776</v>
      </c>
      <c r="C7361" s="251" t="s">
        <v>9954</v>
      </c>
      <c r="D7361" s="251" t="s">
        <v>9719</v>
      </c>
      <c r="E7361" s="251" t="s">
        <v>16086</v>
      </c>
      <c r="F7361" s="251" t="s">
        <v>9997</v>
      </c>
      <c r="G7361" s="251" t="s">
        <v>767</v>
      </c>
      <c r="H7361" s="251" t="s">
        <v>770</v>
      </c>
      <c r="I7361" s="257" t="str">
        <f t="shared" si="456"/>
        <v>-00003</v>
      </c>
      <c r="J7361" s="251">
        <v>3</v>
      </c>
      <c r="K7361" s="251">
        <v>3</v>
      </c>
      <c r="M7361" s="251" t="s">
        <v>9958</v>
      </c>
      <c r="N7361" s="251" t="s">
        <v>16373</v>
      </c>
      <c r="O7361" s="251">
        <v>3</v>
      </c>
      <c r="Q7361" s="251" t="s">
        <v>9776</v>
      </c>
      <c r="R7361" s="251" t="s">
        <v>9960</v>
      </c>
      <c r="S7361" s="252" t="s">
        <v>766</v>
      </c>
      <c r="T7361" s="251" t="str">
        <f t="shared" si="458"/>
        <v>I0306311815900K050</v>
      </c>
      <c r="W7361" s="251" t="str">
        <f t="shared" si="459"/>
        <v>I030631181590-0K050</v>
      </c>
    </row>
    <row r="7362" spans="1:23" x14ac:dyDescent="0.3">
      <c r="A7362" s="256" t="str">
        <f t="shared" si="457"/>
        <v>I0306311-815900K260-00001</v>
      </c>
      <c r="B7362" s="251" t="s">
        <v>9779</v>
      </c>
      <c r="C7362" s="251" t="s">
        <v>9954</v>
      </c>
      <c r="D7362" s="251" t="s">
        <v>9719</v>
      </c>
      <c r="E7362" s="251" t="s">
        <v>16086</v>
      </c>
      <c r="F7362" s="251" t="s">
        <v>10000</v>
      </c>
      <c r="G7362" s="251" t="s">
        <v>3388</v>
      </c>
      <c r="H7362" s="251" t="s">
        <v>770</v>
      </c>
      <c r="I7362" s="257" t="str">
        <f t="shared" si="456"/>
        <v>-00001</v>
      </c>
      <c r="J7362" s="251">
        <v>1</v>
      </c>
      <c r="K7362" s="251">
        <v>1</v>
      </c>
      <c r="M7362" s="251" t="s">
        <v>9993</v>
      </c>
      <c r="N7362" s="251" t="s">
        <v>16373</v>
      </c>
      <c r="O7362" s="251">
        <v>1</v>
      </c>
      <c r="Q7362" s="251" t="s">
        <v>9779</v>
      </c>
      <c r="R7362" s="251" t="s">
        <v>9960</v>
      </c>
      <c r="S7362" s="252" t="s">
        <v>3377</v>
      </c>
      <c r="T7362" s="251" t="str">
        <f t="shared" si="458"/>
        <v>I0306311815900K260</v>
      </c>
      <c r="W7362" s="251" t="str">
        <f t="shared" si="459"/>
        <v>I030631181590-0K260</v>
      </c>
    </row>
    <row r="7363" spans="1:23" x14ac:dyDescent="0.3">
      <c r="A7363" s="256" t="str">
        <f t="shared" si="457"/>
        <v>I0306311-815910K050-00009</v>
      </c>
      <c r="B7363" s="251" t="s">
        <v>9783</v>
      </c>
      <c r="C7363" s="251" t="s">
        <v>9954</v>
      </c>
      <c r="D7363" s="251" t="s">
        <v>9719</v>
      </c>
      <c r="E7363" s="251" t="s">
        <v>16086</v>
      </c>
      <c r="F7363" s="251" t="s">
        <v>10002</v>
      </c>
      <c r="G7363" s="251" t="s">
        <v>777</v>
      </c>
      <c r="H7363" s="251" t="s">
        <v>5219</v>
      </c>
      <c r="I7363" s="257" t="str">
        <f t="shared" si="456"/>
        <v>-00009</v>
      </c>
      <c r="J7363" s="251">
        <v>9</v>
      </c>
      <c r="K7363" s="251">
        <v>9</v>
      </c>
      <c r="M7363" s="251" t="s">
        <v>9958</v>
      </c>
      <c r="N7363" s="251" t="s">
        <v>16373</v>
      </c>
      <c r="O7363" s="251">
        <v>9</v>
      </c>
      <c r="Q7363" s="251" t="s">
        <v>9783</v>
      </c>
      <c r="R7363" s="251" t="s">
        <v>9960</v>
      </c>
      <c r="S7363" s="252" t="s">
        <v>776</v>
      </c>
      <c r="T7363" s="251" t="str">
        <f t="shared" si="458"/>
        <v>I0306311815910K050</v>
      </c>
      <c r="W7363" s="251" t="str">
        <f t="shared" si="459"/>
        <v>I030631181591-0K050</v>
      </c>
    </row>
    <row r="7364" spans="1:23" x14ac:dyDescent="0.3">
      <c r="A7364" s="256" t="str">
        <f t="shared" si="457"/>
        <v>I0306311-815910K260-00001</v>
      </c>
      <c r="B7364" s="251" t="s">
        <v>9786</v>
      </c>
      <c r="C7364" s="251" t="s">
        <v>9954</v>
      </c>
      <c r="D7364" s="251" t="s">
        <v>9719</v>
      </c>
      <c r="E7364" s="251" t="s">
        <v>16086</v>
      </c>
      <c r="F7364" s="251" t="s">
        <v>10005</v>
      </c>
      <c r="G7364" s="251" t="s">
        <v>3461</v>
      </c>
      <c r="H7364" s="251" t="s">
        <v>11761</v>
      </c>
      <c r="I7364" s="257" t="str">
        <f t="shared" si="456"/>
        <v>-00001</v>
      </c>
      <c r="J7364" s="251">
        <v>1</v>
      </c>
      <c r="K7364" s="251">
        <v>1</v>
      </c>
      <c r="M7364" s="251" t="s">
        <v>9993</v>
      </c>
      <c r="N7364" s="251" t="s">
        <v>16373</v>
      </c>
      <c r="O7364" s="251">
        <v>1</v>
      </c>
      <c r="Q7364" s="251" t="s">
        <v>9786</v>
      </c>
      <c r="R7364" s="251" t="s">
        <v>9960</v>
      </c>
      <c r="S7364" s="252" t="s">
        <v>3460</v>
      </c>
      <c r="T7364" s="251" t="str">
        <f t="shared" si="458"/>
        <v>I0306311815910K260</v>
      </c>
      <c r="W7364" s="251" t="str">
        <f t="shared" si="459"/>
        <v>I030631181591-0K260</v>
      </c>
    </row>
    <row r="7365" spans="1:23" x14ac:dyDescent="0.3">
      <c r="A7365" s="256" t="str">
        <f t="shared" si="457"/>
        <v>I0306311-9008081116-00003</v>
      </c>
      <c r="B7365" s="251" t="s">
        <v>9790</v>
      </c>
      <c r="C7365" s="251" t="s">
        <v>9954</v>
      </c>
      <c r="D7365" s="251" t="s">
        <v>9719</v>
      </c>
      <c r="E7365" s="251" t="s">
        <v>16086</v>
      </c>
      <c r="F7365" s="251" t="s">
        <v>10009</v>
      </c>
      <c r="G7365" s="251" t="s">
        <v>934</v>
      </c>
      <c r="H7365" s="251" t="s">
        <v>3393</v>
      </c>
      <c r="I7365" s="257" t="str">
        <f t="shared" si="456"/>
        <v>-00003</v>
      </c>
      <c r="J7365" s="251">
        <v>3</v>
      </c>
      <c r="K7365" s="251">
        <v>3</v>
      </c>
      <c r="M7365" s="251" t="s">
        <v>10007</v>
      </c>
      <c r="N7365" s="251" t="s">
        <v>16373</v>
      </c>
      <c r="O7365" s="251">
        <v>3</v>
      </c>
      <c r="Q7365" s="251" t="s">
        <v>9790</v>
      </c>
      <c r="R7365" s="251" t="s">
        <v>9960</v>
      </c>
      <c r="S7365" s="252">
        <v>9008081116</v>
      </c>
      <c r="T7365" s="251" t="str">
        <f t="shared" si="458"/>
        <v>I03063119008081116</v>
      </c>
      <c r="W7365" s="251" t="str">
        <f t="shared" si="459"/>
        <v>I030631190080-81116</v>
      </c>
    </row>
    <row r="7366" spans="1:23" x14ac:dyDescent="0.3">
      <c r="A7366" s="256" t="str">
        <f t="shared" si="457"/>
        <v>I0306311-9098113087-00005</v>
      </c>
      <c r="B7366" s="251" t="s">
        <v>9793</v>
      </c>
      <c r="C7366" s="251" t="s">
        <v>9954</v>
      </c>
      <c r="D7366" s="251" t="s">
        <v>9719</v>
      </c>
      <c r="E7366" s="251" t="s">
        <v>16086</v>
      </c>
      <c r="F7366" s="251" t="s">
        <v>10012</v>
      </c>
      <c r="G7366" s="251" t="s">
        <v>939</v>
      </c>
      <c r="H7366" s="251" t="s">
        <v>3393</v>
      </c>
      <c r="I7366" s="257" t="str">
        <f t="shared" ref="I7366:I7429" si="460">+IF(AND(O7366&lt;10),$B$2&amp;O7366,IF(AND(O7366&gt;9,O7366&lt;=99),$B$3&amp;O7366,IF(AND(O7366&gt;99,L96323&lt;1000),$B$4&amp;O7366,IF(AND(O7366&gt;999),$B$5&amp;7))))</f>
        <v>-00005</v>
      </c>
      <c r="J7366" s="251">
        <v>5</v>
      </c>
      <c r="K7366" s="251">
        <v>5</v>
      </c>
      <c r="M7366" s="251" t="s">
        <v>10003</v>
      </c>
      <c r="N7366" s="251" t="s">
        <v>16373</v>
      </c>
      <c r="O7366" s="251">
        <v>5</v>
      </c>
      <c r="Q7366" s="251" t="s">
        <v>9793</v>
      </c>
      <c r="R7366" s="251" t="s">
        <v>9960</v>
      </c>
      <c r="S7366" s="252">
        <v>9098113087</v>
      </c>
      <c r="T7366" s="251" t="str">
        <f t="shared" si="458"/>
        <v>I03063119098113087</v>
      </c>
      <c r="W7366" s="251" t="str">
        <f t="shared" si="459"/>
        <v>I030631190981-13087</v>
      </c>
    </row>
    <row r="7367" spans="1:23" x14ac:dyDescent="0.3">
      <c r="A7367" s="256" t="str">
        <f t="shared" si="457"/>
        <v>I0306311-9098122003-00005</v>
      </c>
      <c r="B7367" s="251" t="s">
        <v>9796</v>
      </c>
      <c r="C7367" s="251" t="s">
        <v>9954</v>
      </c>
      <c r="D7367" s="251" t="s">
        <v>9719</v>
      </c>
      <c r="E7367" s="251" t="s">
        <v>16086</v>
      </c>
      <c r="F7367" s="251" t="s">
        <v>10188</v>
      </c>
      <c r="G7367" s="251" t="s">
        <v>926</v>
      </c>
      <c r="H7367" s="251" t="s">
        <v>1564</v>
      </c>
      <c r="I7367" s="257" t="str">
        <f t="shared" si="460"/>
        <v>-00005</v>
      </c>
      <c r="J7367" s="251">
        <v>5</v>
      </c>
      <c r="K7367" s="251">
        <v>5</v>
      </c>
      <c r="M7367" s="251" t="s">
        <v>10003</v>
      </c>
      <c r="N7367" s="251" t="s">
        <v>16373</v>
      </c>
      <c r="O7367" s="251">
        <v>5</v>
      </c>
      <c r="Q7367" s="251" t="s">
        <v>9796</v>
      </c>
      <c r="R7367" s="251" t="s">
        <v>9960</v>
      </c>
      <c r="S7367" s="252">
        <v>9098122003</v>
      </c>
      <c r="T7367" s="251" t="str">
        <f t="shared" si="458"/>
        <v>I03063119098122003</v>
      </c>
      <c r="W7367" s="251" t="str">
        <f t="shared" si="459"/>
        <v>I030631190981-22003</v>
      </c>
    </row>
    <row r="7368" spans="1:23" x14ac:dyDescent="0.3">
      <c r="A7368" s="256" t="str">
        <f t="shared" ref="A7368:A7431" si="461">D7368&amp;$A$6&amp;S7368&amp;I7368</f>
        <v>I0306311-9913212050-00385</v>
      </c>
      <c r="B7368" s="251" t="s">
        <v>9799</v>
      </c>
      <c r="C7368" s="251" t="s">
        <v>9954</v>
      </c>
      <c r="D7368" s="251" t="s">
        <v>9719</v>
      </c>
      <c r="E7368" s="251" t="s">
        <v>16086</v>
      </c>
      <c r="F7368" s="251" t="s">
        <v>10190</v>
      </c>
      <c r="G7368" s="251" t="s">
        <v>946</v>
      </c>
      <c r="H7368" s="251" t="s">
        <v>10010</v>
      </c>
      <c r="I7368" s="257" t="str">
        <f t="shared" si="460"/>
        <v>-00385</v>
      </c>
      <c r="J7368" s="251">
        <v>385</v>
      </c>
      <c r="K7368" s="251">
        <v>385</v>
      </c>
      <c r="M7368" s="251" t="s">
        <v>10007</v>
      </c>
      <c r="N7368" s="251" t="s">
        <v>16373</v>
      </c>
      <c r="O7368" s="251">
        <v>385</v>
      </c>
      <c r="Q7368" s="251" t="s">
        <v>9799</v>
      </c>
      <c r="R7368" s="251" t="s">
        <v>9960</v>
      </c>
      <c r="S7368" s="252">
        <v>9913212050</v>
      </c>
      <c r="T7368" s="251" t="str">
        <f t="shared" si="458"/>
        <v>I03063119913212050</v>
      </c>
      <c r="W7368" s="251" t="str">
        <f t="shared" si="459"/>
        <v>I030631199132-12050</v>
      </c>
    </row>
    <row r="7369" spans="1:23" x14ac:dyDescent="0.3">
      <c r="A7369" s="256" t="str">
        <f t="shared" si="461"/>
        <v>I0306311-9913221210-00054</v>
      </c>
      <c r="B7369" s="251" t="s">
        <v>9803</v>
      </c>
      <c r="C7369" s="251" t="s">
        <v>9954</v>
      </c>
      <c r="D7369" s="251" t="s">
        <v>9719</v>
      </c>
      <c r="E7369" s="251" t="s">
        <v>16086</v>
      </c>
      <c r="F7369" s="251" t="s">
        <v>10192</v>
      </c>
      <c r="G7369" s="251" t="s">
        <v>916</v>
      </c>
      <c r="H7369" s="251" t="s">
        <v>10013</v>
      </c>
      <c r="I7369" s="257" t="str">
        <f t="shared" si="460"/>
        <v>-00054</v>
      </c>
      <c r="J7369" s="251">
        <v>54</v>
      </c>
      <c r="K7369" s="251">
        <v>54</v>
      </c>
      <c r="M7369" s="251" t="s">
        <v>10007</v>
      </c>
      <c r="N7369" s="251" t="s">
        <v>16373</v>
      </c>
      <c r="O7369" s="251">
        <v>54</v>
      </c>
      <c r="Q7369" s="251" t="s">
        <v>9803</v>
      </c>
      <c r="R7369" s="251" t="s">
        <v>9960</v>
      </c>
      <c r="S7369" s="252">
        <v>9913221210</v>
      </c>
      <c r="T7369" s="251" t="str">
        <f t="shared" ref="T7369:T7432" si="462">+D7369&amp;S7369</f>
        <v>I03063119913221210</v>
      </c>
      <c r="W7369" s="251" t="str">
        <f t="shared" ref="W7369:W7432" si="463">D7369&amp;G7369</f>
        <v>I030631199132-21210</v>
      </c>
    </row>
    <row r="7370" spans="1:23" x14ac:dyDescent="0.3">
      <c r="A7370" s="256" t="str">
        <f t="shared" si="461"/>
        <v>I0306312-811100KF21-00001</v>
      </c>
      <c r="B7370" s="251" t="s">
        <v>18043</v>
      </c>
      <c r="C7370" s="251" t="s">
        <v>9954</v>
      </c>
      <c r="D7370" s="251" t="s">
        <v>18044</v>
      </c>
      <c r="E7370" s="251" t="s">
        <v>16086</v>
      </c>
      <c r="F7370" s="251" t="s">
        <v>9957</v>
      </c>
      <c r="G7370" s="251" t="s">
        <v>515</v>
      </c>
      <c r="H7370" s="251" t="s">
        <v>3422</v>
      </c>
      <c r="I7370" s="257" t="str">
        <f t="shared" si="460"/>
        <v>-00001</v>
      </c>
      <c r="J7370" s="251">
        <v>1</v>
      </c>
      <c r="K7370" s="251">
        <v>1</v>
      </c>
      <c r="M7370" s="251" t="s">
        <v>9958</v>
      </c>
      <c r="N7370" s="251" t="s">
        <v>16536</v>
      </c>
      <c r="O7370" s="251">
        <v>1</v>
      </c>
      <c r="Q7370" s="251" t="s">
        <v>18043</v>
      </c>
      <c r="R7370" s="251" t="s">
        <v>10017</v>
      </c>
      <c r="S7370" s="252" t="s">
        <v>514</v>
      </c>
      <c r="T7370" s="251" t="str">
        <f t="shared" si="462"/>
        <v>I0306312811100KF21</v>
      </c>
      <c r="W7370" s="251" t="str">
        <f t="shared" si="463"/>
        <v>I030631281110-0KF21</v>
      </c>
    </row>
    <row r="7371" spans="1:23" x14ac:dyDescent="0.3">
      <c r="A7371" s="256" t="str">
        <f t="shared" si="461"/>
        <v>I0306312-811500K591-00001</v>
      </c>
      <c r="B7371" s="251" t="s">
        <v>18045</v>
      </c>
      <c r="C7371" s="251" t="s">
        <v>9954</v>
      </c>
      <c r="D7371" s="251" t="s">
        <v>18044</v>
      </c>
      <c r="E7371" s="251" t="s">
        <v>16086</v>
      </c>
      <c r="F7371" s="251" t="s">
        <v>9962</v>
      </c>
      <c r="G7371" s="251" t="s">
        <v>417</v>
      </c>
      <c r="H7371" s="251" t="s">
        <v>3429</v>
      </c>
      <c r="I7371" s="257" t="str">
        <f t="shared" si="460"/>
        <v>-00001</v>
      </c>
      <c r="J7371" s="251">
        <v>1</v>
      </c>
      <c r="K7371" s="251">
        <v>1</v>
      </c>
      <c r="M7371" s="251" t="s">
        <v>9958</v>
      </c>
      <c r="N7371" s="251" t="s">
        <v>16536</v>
      </c>
      <c r="O7371" s="251">
        <v>1</v>
      </c>
      <c r="Q7371" s="251" t="s">
        <v>18045</v>
      </c>
      <c r="R7371" s="251" t="s">
        <v>10017</v>
      </c>
      <c r="S7371" s="252" t="s">
        <v>416</v>
      </c>
      <c r="T7371" s="251" t="str">
        <f t="shared" si="462"/>
        <v>I0306312811500K591</v>
      </c>
      <c r="W7371" s="251" t="str">
        <f t="shared" si="463"/>
        <v>I030631281150-0K591</v>
      </c>
    </row>
    <row r="7372" spans="1:23" x14ac:dyDescent="0.3">
      <c r="A7372" s="256" t="str">
        <f t="shared" si="461"/>
        <v>I0306312-9098113096-00001</v>
      </c>
      <c r="B7372" s="251" t="s">
        <v>18046</v>
      </c>
      <c r="C7372" s="251" t="s">
        <v>9954</v>
      </c>
      <c r="D7372" s="251" t="s">
        <v>18044</v>
      </c>
      <c r="E7372" s="251" t="s">
        <v>16086</v>
      </c>
      <c r="F7372" s="251" t="s">
        <v>9964</v>
      </c>
      <c r="G7372" s="251" t="s">
        <v>920</v>
      </c>
      <c r="H7372" s="251" t="s">
        <v>3393</v>
      </c>
      <c r="I7372" s="257" t="str">
        <f t="shared" si="460"/>
        <v>-00001</v>
      </c>
      <c r="J7372" s="251">
        <v>1</v>
      </c>
      <c r="K7372" s="251">
        <v>1</v>
      </c>
      <c r="M7372" s="251" t="s">
        <v>10007</v>
      </c>
      <c r="N7372" s="251" t="s">
        <v>16536</v>
      </c>
      <c r="O7372" s="251">
        <v>1</v>
      </c>
      <c r="Q7372" s="251" t="s">
        <v>18046</v>
      </c>
      <c r="R7372" s="251" t="s">
        <v>10017</v>
      </c>
      <c r="S7372" s="252">
        <v>9098113096</v>
      </c>
      <c r="T7372" s="251" t="str">
        <f t="shared" si="462"/>
        <v>I03063129098113096</v>
      </c>
      <c r="W7372" s="251" t="str">
        <f t="shared" si="463"/>
        <v>I030631290981-13096</v>
      </c>
    </row>
    <row r="7373" spans="1:23" x14ac:dyDescent="0.3">
      <c r="A7373" s="256" t="str">
        <f t="shared" si="461"/>
        <v>I0306313-811300K530-00001</v>
      </c>
      <c r="B7373" s="251" t="s">
        <v>18047</v>
      </c>
      <c r="C7373" s="251" t="s">
        <v>9954</v>
      </c>
      <c r="D7373" s="251" t="s">
        <v>18048</v>
      </c>
      <c r="E7373" s="251" t="s">
        <v>16086</v>
      </c>
      <c r="F7373" s="251" t="s">
        <v>9957</v>
      </c>
      <c r="G7373" s="251" t="s">
        <v>294</v>
      </c>
      <c r="H7373" s="251" t="s">
        <v>5101</v>
      </c>
      <c r="I7373" s="257" t="str">
        <f t="shared" si="460"/>
        <v>-00001</v>
      </c>
      <c r="J7373" s="251">
        <v>1</v>
      </c>
      <c r="K7373" s="251">
        <v>1</v>
      </c>
      <c r="M7373" s="251" t="s">
        <v>9958</v>
      </c>
      <c r="N7373" s="251" t="s">
        <v>16856</v>
      </c>
      <c r="O7373" s="251">
        <v>1</v>
      </c>
      <c r="Q7373" s="251" t="s">
        <v>18047</v>
      </c>
      <c r="R7373" s="251" t="s">
        <v>10028</v>
      </c>
      <c r="S7373" s="252" t="s">
        <v>293</v>
      </c>
      <c r="T7373" s="251" t="str">
        <f t="shared" si="462"/>
        <v>I0306313811300K530</v>
      </c>
      <c r="W7373" s="251" t="str">
        <f t="shared" si="463"/>
        <v>I030631381130-0K530</v>
      </c>
    </row>
    <row r="7374" spans="1:23" x14ac:dyDescent="0.3">
      <c r="A7374" s="256" t="str">
        <f t="shared" si="461"/>
        <v>I0306313-815510D570-00001</v>
      </c>
      <c r="B7374" s="251" t="s">
        <v>18049</v>
      </c>
      <c r="C7374" s="251" t="s">
        <v>9954</v>
      </c>
      <c r="D7374" s="251" t="s">
        <v>18048</v>
      </c>
      <c r="E7374" s="251" t="s">
        <v>16086</v>
      </c>
      <c r="F7374" s="251" t="s">
        <v>9962</v>
      </c>
      <c r="G7374" s="251" t="s">
        <v>715</v>
      </c>
      <c r="H7374" s="251" t="s">
        <v>3436</v>
      </c>
      <c r="I7374" s="257" t="str">
        <f t="shared" si="460"/>
        <v>-00001</v>
      </c>
      <c r="J7374" s="251">
        <v>1</v>
      </c>
      <c r="K7374" s="251">
        <v>1</v>
      </c>
      <c r="M7374" s="251" t="s">
        <v>9958</v>
      </c>
      <c r="N7374" s="251" t="s">
        <v>16856</v>
      </c>
      <c r="O7374" s="251">
        <v>1</v>
      </c>
      <c r="Q7374" s="251" t="s">
        <v>18049</v>
      </c>
      <c r="R7374" s="251" t="s">
        <v>10028</v>
      </c>
      <c r="S7374" s="252" t="s">
        <v>714</v>
      </c>
      <c r="T7374" s="251" t="str">
        <f t="shared" si="462"/>
        <v>I0306313815510D570</v>
      </c>
      <c r="W7374" s="251" t="str">
        <f t="shared" si="463"/>
        <v>I030631381551-0D570</v>
      </c>
    </row>
    <row r="7375" spans="1:23" x14ac:dyDescent="0.3">
      <c r="A7375" s="256" t="str">
        <f t="shared" si="461"/>
        <v>I0306314-811300K520-00001</v>
      </c>
      <c r="B7375" s="251" t="s">
        <v>9806</v>
      </c>
      <c r="C7375" s="251" t="s">
        <v>9954</v>
      </c>
      <c r="D7375" s="251" t="s">
        <v>9807</v>
      </c>
      <c r="E7375" s="251" t="s">
        <v>16086</v>
      </c>
      <c r="F7375" s="251" t="s">
        <v>9957</v>
      </c>
      <c r="G7375" s="251" t="s">
        <v>277</v>
      </c>
      <c r="H7375" s="251" t="s">
        <v>5101</v>
      </c>
      <c r="I7375" s="257" t="str">
        <f t="shared" si="460"/>
        <v>-00001</v>
      </c>
      <c r="J7375" s="251">
        <v>1</v>
      </c>
      <c r="K7375" s="251">
        <v>1</v>
      </c>
      <c r="M7375" s="251" t="s">
        <v>9958</v>
      </c>
      <c r="N7375" s="251" t="s">
        <v>16373</v>
      </c>
      <c r="O7375" s="251">
        <v>1</v>
      </c>
      <c r="Q7375" s="251" t="s">
        <v>9806</v>
      </c>
      <c r="R7375" s="251" t="s">
        <v>9960</v>
      </c>
      <c r="S7375" s="252" t="s">
        <v>276</v>
      </c>
      <c r="T7375" s="251" t="str">
        <f t="shared" si="462"/>
        <v>I0306314811300K520</v>
      </c>
      <c r="W7375" s="251" t="str">
        <f t="shared" si="463"/>
        <v>I030631481130-0K520</v>
      </c>
    </row>
    <row r="7376" spans="1:23" x14ac:dyDescent="0.3">
      <c r="A7376" s="256" t="str">
        <f t="shared" si="461"/>
        <v>I0306314-811500K580-00003</v>
      </c>
      <c r="B7376" s="251" t="s">
        <v>9810</v>
      </c>
      <c r="C7376" s="251" t="s">
        <v>9954</v>
      </c>
      <c r="D7376" s="251" t="s">
        <v>9807</v>
      </c>
      <c r="E7376" s="251" t="s">
        <v>16086</v>
      </c>
      <c r="F7376" s="251" t="s">
        <v>9962</v>
      </c>
      <c r="G7376" s="251" t="s">
        <v>437</v>
      </c>
      <c r="H7376" s="251" t="s">
        <v>3429</v>
      </c>
      <c r="I7376" s="257" t="str">
        <f t="shared" si="460"/>
        <v>-00003</v>
      </c>
      <c r="J7376" s="251">
        <v>3</v>
      </c>
      <c r="K7376" s="251">
        <v>3</v>
      </c>
      <c r="M7376" s="251" t="s">
        <v>9958</v>
      </c>
      <c r="N7376" s="251" t="s">
        <v>16373</v>
      </c>
      <c r="O7376" s="251">
        <v>3</v>
      </c>
      <c r="Q7376" s="251" t="s">
        <v>9810</v>
      </c>
      <c r="R7376" s="251" t="s">
        <v>9960</v>
      </c>
      <c r="S7376" s="252" t="s">
        <v>436</v>
      </c>
      <c r="T7376" s="251" t="str">
        <f t="shared" si="462"/>
        <v>I0306314811500K580</v>
      </c>
      <c r="W7376" s="251" t="str">
        <f t="shared" si="463"/>
        <v>I030631481150-0K580</v>
      </c>
    </row>
    <row r="7377" spans="1:23" x14ac:dyDescent="0.3">
      <c r="A7377" s="256" t="str">
        <f t="shared" si="461"/>
        <v>I0306314-811700K580-00003</v>
      </c>
      <c r="B7377" s="251" t="s">
        <v>9813</v>
      </c>
      <c r="C7377" s="251" t="s">
        <v>9954</v>
      </c>
      <c r="D7377" s="251" t="s">
        <v>9807</v>
      </c>
      <c r="E7377" s="251" t="s">
        <v>16086</v>
      </c>
      <c r="F7377" s="251" t="s">
        <v>9964</v>
      </c>
      <c r="G7377" s="251" t="s">
        <v>442</v>
      </c>
      <c r="H7377" s="251" t="s">
        <v>5102</v>
      </c>
      <c r="I7377" s="257" t="str">
        <f t="shared" si="460"/>
        <v>-00003</v>
      </c>
      <c r="J7377" s="251">
        <v>3</v>
      </c>
      <c r="K7377" s="251">
        <v>3</v>
      </c>
      <c r="M7377" s="251" t="s">
        <v>9958</v>
      </c>
      <c r="N7377" s="251" t="s">
        <v>16373</v>
      </c>
      <c r="O7377" s="251">
        <v>3</v>
      </c>
      <c r="Q7377" s="251" t="s">
        <v>9813</v>
      </c>
      <c r="R7377" s="251" t="s">
        <v>9960</v>
      </c>
      <c r="S7377" s="252" t="s">
        <v>441</v>
      </c>
      <c r="T7377" s="251" t="str">
        <f t="shared" si="462"/>
        <v>I0306314811700K580</v>
      </c>
      <c r="W7377" s="251" t="str">
        <f t="shared" si="463"/>
        <v>I030631481170-0K580</v>
      </c>
    </row>
    <row r="7378" spans="1:23" x14ac:dyDescent="0.3">
      <c r="A7378" s="256" t="str">
        <f t="shared" si="461"/>
        <v>I0306314-815500K210-00001</v>
      </c>
      <c r="B7378" s="251" t="s">
        <v>9816</v>
      </c>
      <c r="C7378" s="251" t="s">
        <v>9954</v>
      </c>
      <c r="D7378" s="251" t="s">
        <v>9807</v>
      </c>
      <c r="E7378" s="251" t="s">
        <v>16086</v>
      </c>
      <c r="F7378" s="251" t="s">
        <v>9966</v>
      </c>
      <c r="G7378" s="251" t="s">
        <v>654</v>
      </c>
      <c r="H7378" s="251" t="s">
        <v>5202</v>
      </c>
      <c r="I7378" s="257" t="str">
        <f t="shared" si="460"/>
        <v>-00001</v>
      </c>
      <c r="J7378" s="251">
        <v>1</v>
      </c>
      <c r="K7378" s="251">
        <v>1</v>
      </c>
      <c r="M7378" s="251" t="s">
        <v>9958</v>
      </c>
      <c r="N7378" s="251" t="s">
        <v>16373</v>
      </c>
      <c r="O7378" s="251">
        <v>1</v>
      </c>
      <c r="Q7378" s="251" t="s">
        <v>9816</v>
      </c>
      <c r="R7378" s="251" t="s">
        <v>9960</v>
      </c>
      <c r="S7378" s="252" t="s">
        <v>653</v>
      </c>
      <c r="T7378" s="251" t="str">
        <f t="shared" si="462"/>
        <v>I0306314815500K210</v>
      </c>
      <c r="W7378" s="251" t="str">
        <f t="shared" si="463"/>
        <v>I030631481550-0K210</v>
      </c>
    </row>
    <row r="7379" spans="1:23" x14ac:dyDescent="0.3">
      <c r="A7379" s="256" t="str">
        <f t="shared" si="461"/>
        <v>I0306314-815510K240-00003</v>
      </c>
      <c r="B7379" s="251" t="s">
        <v>9819</v>
      </c>
      <c r="C7379" s="251" t="s">
        <v>9954</v>
      </c>
      <c r="D7379" s="251" t="s">
        <v>9807</v>
      </c>
      <c r="E7379" s="251" t="s">
        <v>16086</v>
      </c>
      <c r="F7379" s="251" t="s">
        <v>9968</v>
      </c>
      <c r="G7379" s="251" t="s">
        <v>740</v>
      </c>
      <c r="H7379" s="251" t="s">
        <v>3436</v>
      </c>
      <c r="I7379" s="257" t="str">
        <f t="shared" si="460"/>
        <v>-00003</v>
      </c>
      <c r="J7379" s="251">
        <v>3</v>
      </c>
      <c r="K7379" s="251">
        <v>3</v>
      </c>
      <c r="M7379" s="251" t="s">
        <v>9958</v>
      </c>
      <c r="N7379" s="251" t="s">
        <v>16373</v>
      </c>
      <c r="O7379" s="251">
        <v>3</v>
      </c>
      <c r="Q7379" s="251" t="s">
        <v>9819</v>
      </c>
      <c r="R7379" s="251" t="s">
        <v>9960</v>
      </c>
      <c r="S7379" s="252" t="s">
        <v>9</v>
      </c>
      <c r="T7379" s="251" t="str">
        <f t="shared" si="462"/>
        <v>I0306314815510K240</v>
      </c>
      <c r="W7379" s="251" t="str">
        <f t="shared" si="463"/>
        <v>I030631481551-0K240</v>
      </c>
    </row>
    <row r="7380" spans="1:23" x14ac:dyDescent="0.3">
      <c r="A7380" s="256" t="str">
        <f t="shared" si="461"/>
        <v>I0404665-811050K130-00005</v>
      </c>
      <c r="B7380" s="251" t="s">
        <v>18050</v>
      </c>
      <c r="C7380" s="251" t="s">
        <v>10031</v>
      </c>
      <c r="D7380" s="251" t="s">
        <v>18051</v>
      </c>
      <c r="E7380" s="251" t="s">
        <v>16086</v>
      </c>
      <c r="F7380" s="251" t="s">
        <v>9957</v>
      </c>
      <c r="G7380" s="251" t="s">
        <v>187</v>
      </c>
      <c r="H7380" s="251" t="s">
        <v>5053</v>
      </c>
      <c r="I7380" s="257" t="str">
        <f t="shared" si="460"/>
        <v>-00005</v>
      </c>
      <c r="J7380" s="251">
        <v>5</v>
      </c>
      <c r="K7380" s="251">
        <v>5</v>
      </c>
      <c r="M7380" s="251" t="s">
        <v>9958</v>
      </c>
      <c r="N7380" s="251" t="s">
        <v>16536</v>
      </c>
      <c r="O7380" s="251">
        <v>5</v>
      </c>
      <c r="Q7380" s="251" t="s">
        <v>18050</v>
      </c>
      <c r="R7380" s="251" t="s">
        <v>10017</v>
      </c>
      <c r="S7380" s="252" t="s">
        <v>186</v>
      </c>
      <c r="T7380" s="251" t="str">
        <f t="shared" si="462"/>
        <v>I0404665811050K130</v>
      </c>
      <c r="W7380" s="251" t="str">
        <f t="shared" si="463"/>
        <v>I040466581105-0K130</v>
      </c>
    </row>
    <row r="7381" spans="1:23" x14ac:dyDescent="0.3">
      <c r="A7381" s="256" t="str">
        <f t="shared" si="461"/>
        <v>I0404665-811060K130-00002</v>
      </c>
      <c r="B7381" s="251" t="s">
        <v>18052</v>
      </c>
      <c r="C7381" s="251" t="s">
        <v>10031</v>
      </c>
      <c r="D7381" s="251" t="s">
        <v>18051</v>
      </c>
      <c r="E7381" s="251" t="s">
        <v>16086</v>
      </c>
      <c r="F7381" s="251" t="s">
        <v>9962</v>
      </c>
      <c r="G7381" s="251" t="s">
        <v>196</v>
      </c>
      <c r="H7381" s="251" t="s">
        <v>5054</v>
      </c>
      <c r="I7381" s="257" t="str">
        <f t="shared" si="460"/>
        <v>-00002</v>
      </c>
      <c r="J7381" s="251">
        <v>2</v>
      </c>
      <c r="K7381" s="251">
        <v>2</v>
      </c>
      <c r="M7381" s="251" t="s">
        <v>9958</v>
      </c>
      <c r="N7381" s="251" t="s">
        <v>16536</v>
      </c>
      <c r="O7381" s="251">
        <v>2</v>
      </c>
      <c r="Q7381" s="251" t="s">
        <v>18052</v>
      </c>
      <c r="R7381" s="251" t="s">
        <v>10017</v>
      </c>
      <c r="S7381" s="252" t="s">
        <v>195</v>
      </c>
      <c r="T7381" s="251" t="str">
        <f t="shared" si="462"/>
        <v>I0404665811060K130</v>
      </c>
      <c r="W7381" s="251" t="str">
        <f t="shared" si="463"/>
        <v>I040466581106-0K130</v>
      </c>
    </row>
    <row r="7382" spans="1:23" x14ac:dyDescent="0.3">
      <c r="A7382" s="256" t="str">
        <f t="shared" si="461"/>
        <v>I0404665-811300KC31-00002</v>
      </c>
      <c r="B7382" s="251" t="s">
        <v>18053</v>
      </c>
      <c r="C7382" s="251" t="s">
        <v>10031</v>
      </c>
      <c r="D7382" s="251" t="s">
        <v>18051</v>
      </c>
      <c r="E7382" s="251" t="s">
        <v>16086</v>
      </c>
      <c r="F7382" s="251" t="s">
        <v>9964</v>
      </c>
      <c r="G7382" s="251" t="s">
        <v>470</v>
      </c>
      <c r="H7382" s="251" t="s">
        <v>5101</v>
      </c>
      <c r="I7382" s="257" t="str">
        <f t="shared" si="460"/>
        <v>-00002</v>
      </c>
      <c r="J7382" s="251">
        <v>2</v>
      </c>
      <c r="K7382" s="251">
        <v>2</v>
      </c>
      <c r="M7382" s="251" t="s">
        <v>9958</v>
      </c>
      <c r="N7382" s="251" t="s">
        <v>16536</v>
      </c>
      <c r="O7382" s="251">
        <v>2</v>
      </c>
      <c r="Q7382" s="251" t="s">
        <v>18053</v>
      </c>
      <c r="R7382" s="251" t="s">
        <v>10017</v>
      </c>
      <c r="S7382" s="252" t="s">
        <v>469</v>
      </c>
      <c r="T7382" s="251" t="str">
        <f t="shared" si="462"/>
        <v>I0404665811300KC31</v>
      </c>
      <c r="W7382" s="251" t="str">
        <f t="shared" si="463"/>
        <v>I040466581130-0KC31</v>
      </c>
    </row>
    <row r="7383" spans="1:23" x14ac:dyDescent="0.3">
      <c r="A7383" s="256" t="str">
        <f t="shared" si="461"/>
        <v>I0404665-811700KC31-00001</v>
      </c>
      <c r="B7383" s="251" t="s">
        <v>18054</v>
      </c>
      <c r="C7383" s="251" t="s">
        <v>10031</v>
      </c>
      <c r="D7383" s="251" t="s">
        <v>18051</v>
      </c>
      <c r="E7383" s="251" t="s">
        <v>16086</v>
      </c>
      <c r="F7383" s="251" t="s">
        <v>9966</v>
      </c>
      <c r="G7383" s="251" t="s">
        <v>482</v>
      </c>
      <c r="H7383" s="251" t="s">
        <v>5102</v>
      </c>
      <c r="I7383" s="257" t="str">
        <f t="shared" si="460"/>
        <v>-00001</v>
      </c>
      <c r="J7383" s="251">
        <v>1</v>
      </c>
      <c r="K7383" s="251">
        <v>1</v>
      </c>
      <c r="M7383" s="251" t="s">
        <v>9958</v>
      </c>
      <c r="N7383" s="251" t="s">
        <v>16536</v>
      </c>
      <c r="O7383" s="251">
        <v>1</v>
      </c>
      <c r="Q7383" s="251" t="s">
        <v>18054</v>
      </c>
      <c r="R7383" s="251" t="s">
        <v>10017</v>
      </c>
      <c r="S7383" s="252" t="s">
        <v>481</v>
      </c>
      <c r="T7383" s="251" t="str">
        <f t="shared" si="462"/>
        <v>I0404665811700KC31</v>
      </c>
      <c r="W7383" s="251" t="str">
        <f t="shared" si="463"/>
        <v>I040466581170-0KC31</v>
      </c>
    </row>
    <row r="7384" spans="1:23" x14ac:dyDescent="0.3">
      <c r="A7384" s="256" t="str">
        <f t="shared" si="461"/>
        <v>I0404665-811700KF31-00002</v>
      </c>
      <c r="B7384" s="251" t="s">
        <v>18055</v>
      </c>
      <c r="C7384" s="251" t="s">
        <v>10031</v>
      </c>
      <c r="D7384" s="251" t="s">
        <v>18051</v>
      </c>
      <c r="E7384" s="251" t="s">
        <v>16086</v>
      </c>
      <c r="F7384" s="251" t="s">
        <v>9968</v>
      </c>
      <c r="G7384" s="251" t="s">
        <v>533</v>
      </c>
      <c r="H7384" s="251" t="s">
        <v>5102</v>
      </c>
      <c r="I7384" s="257" t="str">
        <f t="shared" si="460"/>
        <v>-00002</v>
      </c>
      <c r="J7384" s="251">
        <v>2</v>
      </c>
      <c r="K7384" s="251">
        <v>2</v>
      </c>
      <c r="M7384" s="251" t="s">
        <v>9958</v>
      </c>
      <c r="N7384" s="251" t="s">
        <v>16536</v>
      </c>
      <c r="O7384" s="251">
        <v>2</v>
      </c>
      <c r="Q7384" s="251" t="s">
        <v>18055</v>
      </c>
      <c r="R7384" s="251" t="s">
        <v>10017</v>
      </c>
      <c r="S7384" s="252" t="s">
        <v>532</v>
      </c>
      <c r="T7384" s="251" t="str">
        <f t="shared" si="462"/>
        <v>I0404665811700KF31</v>
      </c>
      <c r="W7384" s="251" t="str">
        <f t="shared" si="463"/>
        <v>I040466581170-0KF31</v>
      </c>
    </row>
    <row r="7385" spans="1:23" x14ac:dyDescent="0.3">
      <c r="A7385" s="256" t="str">
        <f t="shared" si="461"/>
        <v>I0404665-811700KG61-00002</v>
      </c>
      <c r="B7385" s="251" t="s">
        <v>18056</v>
      </c>
      <c r="C7385" s="251" t="s">
        <v>10031</v>
      </c>
      <c r="D7385" s="251" t="s">
        <v>18051</v>
      </c>
      <c r="E7385" s="251" t="s">
        <v>16086</v>
      </c>
      <c r="F7385" s="251" t="s">
        <v>9970</v>
      </c>
      <c r="G7385" s="251" t="s">
        <v>586</v>
      </c>
      <c r="H7385" s="251" t="s">
        <v>5102</v>
      </c>
      <c r="I7385" s="257" t="str">
        <f t="shared" si="460"/>
        <v>-00002</v>
      </c>
      <c r="J7385" s="251">
        <v>2</v>
      </c>
      <c r="K7385" s="251">
        <v>2</v>
      </c>
      <c r="M7385" s="251" t="s">
        <v>9958</v>
      </c>
      <c r="N7385" s="251" t="s">
        <v>16536</v>
      </c>
      <c r="O7385" s="251">
        <v>2</v>
      </c>
      <c r="Q7385" s="251" t="s">
        <v>18056</v>
      </c>
      <c r="R7385" s="251" t="s">
        <v>10017</v>
      </c>
      <c r="S7385" s="252" t="s">
        <v>585</v>
      </c>
      <c r="T7385" s="251" t="str">
        <f t="shared" si="462"/>
        <v>I0404665811700KG61</v>
      </c>
      <c r="W7385" s="251" t="str">
        <f t="shared" si="463"/>
        <v>I040466581170-0KG61</v>
      </c>
    </row>
    <row r="7386" spans="1:23" x14ac:dyDescent="0.3">
      <c r="A7386" s="256" t="str">
        <f t="shared" si="461"/>
        <v>I0404665-815500K120-00002</v>
      </c>
      <c r="B7386" s="251" t="s">
        <v>18057</v>
      </c>
      <c r="C7386" s="251" t="s">
        <v>10031</v>
      </c>
      <c r="D7386" s="251" t="s">
        <v>18051</v>
      </c>
      <c r="E7386" s="251" t="s">
        <v>16086</v>
      </c>
      <c r="F7386" s="251" t="s">
        <v>9972</v>
      </c>
      <c r="G7386" s="251" t="s">
        <v>625</v>
      </c>
      <c r="H7386" s="251" t="s">
        <v>5202</v>
      </c>
      <c r="I7386" s="257" t="str">
        <f t="shared" si="460"/>
        <v>-00002</v>
      </c>
      <c r="J7386" s="251">
        <v>2</v>
      </c>
      <c r="K7386" s="251">
        <v>2</v>
      </c>
      <c r="M7386" s="251" t="s">
        <v>9958</v>
      </c>
      <c r="N7386" s="251" t="s">
        <v>16536</v>
      </c>
      <c r="O7386" s="251">
        <v>2</v>
      </c>
      <c r="Q7386" s="251" t="s">
        <v>18057</v>
      </c>
      <c r="R7386" s="251" t="s">
        <v>10017</v>
      </c>
      <c r="S7386" s="252" t="s">
        <v>8</v>
      </c>
      <c r="T7386" s="251" t="str">
        <f t="shared" si="462"/>
        <v>I0404665815500K120</v>
      </c>
      <c r="W7386" s="251" t="str">
        <f t="shared" si="463"/>
        <v>I040466581550-0K120</v>
      </c>
    </row>
    <row r="7387" spans="1:23" x14ac:dyDescent="0.3">
      <c r="A7387" s="256" t="str">
        <f t="shared" si="461"/>
        <v>I0404665-815510K080-00002</v>
      </c>
      <c r="B7387" s="251" t="s">
        <v>18058</v>
      </c>
      <c r="C7387" s="251" t="s">
        <v>10031</v>
      </c>
      <c r="D7387" s="251" t="s">
        <v>18051</v>
      </c>
      <c r="E7387" s="251" t="s">
        <v>16086</v>
      </c>
      <c r="F7387" s="251" t="s">
        <v>9974</v>
      </c>
      <c r="G7387" s="251" t="s">
        <v>160</v>
      </c>
      <c r="H7387" s="251" t="s">
        <v>5046</v>
      </c>
      <c r="I7387" s="257" t="str">
        <f t="shared" si="460"/>
        <v>-00002</v>
      </c>
      <c r="J7387" s="251">
        <v>2</v>
      </c>
      <c r="K7387" s="251">
        <v>2</v>
      </c>
      <c r="M7387" s="251" t="s">
        <v>9958</v>
      </c>
      <c r="N7387" s="251" t="s">
        <v>16536</v>
      </c>
      <c r="O7387" s="251">
        <v>2</v>
      </c>
      <c r="Q7387" s="251" t="s">
        <v>18058</v>
      </c>
      <c r="R7387" s="251" t="s">
        <v>10017</v>
      </c>
      <c r="S7387" s="252" t="s">
        <v>159</v>
      </c>
      <c r="T7387" s="251" t="str">
        <f t="shared" si="462"/>
        <v>I0404665815510K080</v>
      </c>
      <c r="W7387" s="251" t="str">
        <f t="shared" si="463"/>
        <v>I040466581551-0K080</v>
      </c>
    </row>
    <row r="7388" spans="1:23" x14ac:dyDescent="0.3">
      <c r="A7388" s="256" t="str">
        <f t="shared" si="461"/>
        <v>I0404665-815510K120-00004</v>
      </c>
      <c r="B7388" s="251" t="s">
        <v>18059</v>
      </c>
      <c r="C7388" s="251" t="s">
        <v>10031</v>
      </c>
      <c r="D7388" s="251" t="s">
        <v>18051</v>
      </c>
      <c r="E7388" s="251" t="s">
        <v>16086</v>
      </c>
      <c r="F7388" s="251" t="s">
        <v>9976</v>
      </c>
      <c r="G7388" s="251" t="s">
        <v>637</v>
      </c>
      <c r="H7388" s="251" t="s">
        <v>5203</v>
      </c>
      <c r="I7388" s="257" t="str">
        <f t="shared" si="460"/>
        <v>-00004</v>
      </c>
      <c r="J7388" s="251">
        <v>4</v>
      </c>
      <c r="K7388" s="251">
        <v>4</v>
      </c>
      <c r="M7388" s="251" t="s">
        <v>9958</v>
      </c>
      <c r="N7388" s="251" t="s">
        <v>16536</v>
      </c>
      <c r="O7388" s="251">
        <v>4</v>
      </c>
      <c r="Q7388" s="251" t="s">
        <v>18059</v>
      </c>
      <c r="R7388" s="251" t="s">
        <v>10017</v>
      </c>
      <c r="S7388" s="252" t="s">
        <v>636</v>
      </c>
      <c r="T7388" s="251" t="str">
        <f t="shared" si="462"/>
        <v>I0404665815510K120</v>
      </c>
      <c r="W7388" s="251" t="str">
        <f t="shared" si="463"/>
        <v>I040466581551-0K120</v>
      </c>
    </row>
    <row r="7389" spans="1:23" x14ac:dyDescent="0.3">
      <c r="A7389" s="256" t="str">
        <f t="shared" si="461"/>
        <v>I0404665-815510K210-00010</v>
      </c>
      <c r="B7389" s="251" t="s">
        <v>18060</v>
      </c>
      <c r="C7389" s="251" t="s">
        <v>10031</v>
      </c>
      <c r="D7389" s="251" t="s">
        <v>18051</v>
      </c>
      <c r="E7389" s="251" t="s">
        <v>16086</v>
      </c>
      <c r="F7389" s="251" t="s">
        <v>9978</v>
      </c>
      <c r="G7389" s="251" t="s">
        <v>667</v>
      </c>
      <c r="H7389" s="251" t="s">
        <v>3436</v>
      </c>
      <c r="I7389" s="257" t="str">
        <f t="shared" si="460"/>
        <v>-00010</v>
      </c>
      <c r="J7389" s="251">
        <v>10</v>
      </c>
      <c r="K7389" s="251">
        <v>10</v>
      </c>
      <c r="M7389" s="251" t="s">
        <v>9958</v>
      </c>
      <c r="N7389" s="251" t="s">
        <v>16536</v>
      </c>
      <c r="O7389" s="251">
        <v>10</v>
      </c>
      <c r="Q7389" s="251" t="s">
        <v>18060</v>
      </c>
      <c r="R7389" s="251" t="s">
        <v>10017</v>
      </c>
      <c r="S7389" s="252" t="s">
        <v>666</v>
      </c>
      <c r="T7389" s="251" t="str">
        <f t="shared" si="462"/>
        <v>I0404665815510K210</v>
      </c>
      <c r="W7389" s="251" t="str">
        <f t="shared" si="463"/>
        <v>I040466581551-0K210</v>
      </c>
    </row>
    <row r="7390" spans="1:23" x14ac:dyDescent="0.3">
      <c r="A7390" s="256" t="str">
        <f t="shared" si="461"/>
        <v>I0404665-815510K630-00001</v>
      </c>
      <c r="B7390" s="251" t="s">
        <v>18061</v>
      </c>
      <c r="C7390" s="251" t="s">
        <v>10031</v>
      </c>
      <c r="D7390" s="251" t="s">
        <v>18051</v>
      </c>
      <c r="E7390" s="251" t="s">
        <v>16086</v>
      </c>
      <c r="F7390" s="251" t="s">
        <v>9980</v>
      </c>
      <c r="G7390" s="251" t="s">
        <v>3455</v>
      </c>
      <c r="H7390" s="251" t="s">
        <v>18062</v>
      </c>
      <c r="I7390" s="257" t="str">
        <f t="shared" si="460"/>
        <v>-00001</v>
      </c>
      <c r="J7390" s="251">
        <v>1</v>
      </c>
      <c r="K7390" s="251">
        <v>1</v>
      </c>
      <c r="M7390" s="251" t="s">
        <v>9993</v>
      </c>
      <c r="N7390" s="251" t="s">
        <v>16536</v>
      </c>
      <c r="O7390" s="251">
        <v>1</v>
      </c>
      <c r="Q7390" s="251" t="s">
        <v>18061</v>
      </c>
      <c r="R7390" s="251" t="s">
        <v>10017</v>
      </c>
      <c r="S7390" s="252" t="s">
        <v>3454</v>
      </c>
      <c r="T7390" s="251" t="str">
        <f t="shared" si="462"/>
        <v>I0404665815510K630</v>
      </c>
      <c r="W7390" s="251" t="str">
        <f t="shared" si="463"/>
        <v>I040466581551-0K630</v>
      </c>
    </row>
    <row r="7391" spans="1:23" x14ac:dyDescent="0.3">
      <c r="A7391" s="256" t="str">
        <f t="shared" si="461"/>
        <v>I0404665-815600K120-00001</v>
      </c>
      <c r="B7391" s="251" t="s">
        <v>18063</v>
      </c>
      <c r="C7391" s="251" t="s">
        <v>10031</v>
      </c>
      <c r="D7391" s="251" t="s">
        <v>18051</v>
      </c>
      <c r="E7391" s="251" t="s">
        <v>16086</v>
      </c>
      <c r="F7391" s="251" t="s">
        <v>9982</v>
      </c>
      <c r="G7391" s="251" t="s">
        <v>641</v>
      </c>
      <c r="H7391" s="251" t="s">
        <v>5204</v>
      </c>
      <c r="I7391" s="257" t="str">
        <f t="shared" si="460"/>
        <v>-00001</v>
      </c>
      <c r="J7391" s="251">
        <v>1</v>
      </c>
      <c r="K7391" s="251">
        <v>1</v>
      </c>
      <c r="M7391" s="251" t="s">
        <v>9958</v>
      </c>
      <c r="N7391" s="251" t="s">
        <v>16536</v>
      </c>
      <c r="O7391" s="251">
        <v>1</v>
      </c>
      <c r="Q7391" s="251" t="s">
        <v>18063</v>
      </c>
      <c r="R7391" s="251" t="s">
        <v>10017</v>
      </c>
      <c r="S7391" s="252" t="s">
        <v>640</v>
      </c>
      <c r="T7391" s="251" t="str">
        <f t="shared" si="462"/>
        <v>I0404665815600K120</v>
      </c>
      <c r="W7391" s="251" t="str">
        <f t="shared" si="463"/>
        <v>I040466581560-0K120</v>
      </c>
    </row>
    <row r="7392" spans="1:23" x14ac:dyDescent="0.3">
      <c r="A7392" s="256" t="str">
        <f t="shared" si="461"/>
        <v>I0404665-815610K120-00003</v>
      </c>
      <c r="B7392" s="251" t="s">
        <v>18064</v>
      </c>
      <c r="C7392" s="251" t="s">
        <v>10031</v>
      </c>
      <c r="D7392" s="251" t="s">
        <v>18051</v>
      </c>
      <c r="E7392" s="251" t="s">
        <v>16086</v>
      </c>
      <c r="F7392" s="251" t="s">
        <v>9984</v>
      </c>
      <c r="G7392" s="251" t="s">
        <v>650</v>
      </c>
      <c r="H7392" s="251" t="s">
        <v>5205</v>
      </c>
      <c r="I7392" s="257" t="str">
        <f t="shared" si="460"/>
        <v>-00003</v>
      </c>
      <c r="J7392" s="251">
        <v>3</v>
      </c>
      <c r="K7392" s="251">
        <v>3</v>
      </c>
      <c r="M7392" s="251" t="s">
        <v>9958</v>
      </c>
      <c r="N7392" s="251" t="s">
        <v>16536</v>
      </c>
      <c r="O7392" s="251">
        <v>3</v>
      </c>
      <c r="Q7392" s="251" t="s">
        <v>18064</v>
      </c>
      <c r="R7392" s="251" t="s">
        <v>10017</v>
      </c>
      <c r="S7392" s="252" t="s">
        <v>649</v>
      </c>
      <c r="T7392" s="251" t="str">
        <f t="shared" si="462"/>
        <v>I0404665815610K120</v>
      </c>
      <c r="W7392" s="251" t="str">
        <f t="shared" si="463"/>
        <v>I040466581561-0K120</v>
      </c>
    </row>
    <row r="7393" spans="1:23" x14ac:dyDescent="0.3">
      <c r="A7393" s="256" t="str">
        <f t="shared" si="461"/>
        <v>I0404665-815610K210-00014</v>
      </c>
      <c r="B7393" s="251" t="s">
        <v>18065</v>
      </c>
      <c r="C7393" s="251" t="s">
        <v>10031</v>
      </c>
      <c r="D7393" s="251" t="s">
        <v>18051</v>
      </c>
      <c r="E7393" s="251" t="s">
        <v>16086</v>
      </c>
      <c r="F7393" s="251" t="s">
        <v>9986</v>
      </c>
      <c r="G7393" s="251" t="s">
        <v>678</v>
      </c>
      <c r="H7393" s="251" t="s">
        <v>3443</v>
      </c>
      <c r="I7393" s="257" t="str">
        <f t="shared" si="460"/>
        <v>-00014</v>
      </c>
      <c r="J7393" s="251">
        <v>14</v>
      </c>
      <c r="K7393" s="251">
        <v>14</v>
      </c>
      <c r="M7393" s="251" t="s">
        <v>9958</v>
      </c>
      <c r="N7393" s="251" t="s">
        <v>16536</v>
      </c>
      <c r="O7393" s="251">
        <v>14</v>
      </c>
      <c r="Q7393" s="251" t="s">
        <v>18065</v>
      </c>
      <c r="R7393" s="251" t="s">
        <v>10017</v>
      </c>
      <c r="S7393" s="252" t="s">
        <v>677</v>
      </c>
      <c r="T7393" s="251" t="str">
        <f t="shared" si="462"/>
        <v>I0404665815610K210</v>
      </c>
      <c r="W7393" s="251" t="str">
        <f t="shared" si="463"/>
        <v>I040466581561-0K210</v>
      </c>
    </row>
    <row r="7394" spans="1:23" x14ac:dyDescent="0.3">
      <c r="A7394" s="256" t="str">
        <f t="shared" si="461"/>
        <v>I0404665-815840K050-00001</v>
      </c>
      <c r="B7394" s="251" t="s">
        <v>18066</v>
      </c>
      <c r="C7394" s="251" t="s">
        <v>10031</v>
      </c>
      <c r="D7394" s="251" t="s">
        <v>18051</v>
      </c>
      <c r="E7394" s="251" t="s">
        <v>16086</v>
      </c>
      <c r="F7394" s="251" t="s">
        <v>9988</v>
      </c>
      <c r="G7394" s="251" t="s">
        <v>760</v>
      </c>
      <c r="H7394" s="251" t="s">
        <v>10233</v>
      </c>
      <c r="I7394" s="257" t="str">
        <f t="shared" si="460"/>
        <v>-00001</v>
      </c>
      <c r="J7394" s="251">
        <v>1</v>
      </c>
      <c r="K7394" s="251">
        <v>1</v>
      </c>
      <c r="M7394" s="251" t="s">
        <v>10007</v>
      </c>
      <c r="N7394" s="251" t="s">
        <v>16536</v>
      </c>
      <c r="O7394" s="251">
        <v>1</v>
      </c>
      <c r="Q7394" s="251" t="s">
        <v>18066</v>
      </c>
      <c r="R7394" s="251" t="s">
        <v>10017</v>
      </c>
      <c r="S7394" s="252" t="s">
        <v>759</v>
      </c>
      <c r="T7394" s="251" t="str">
        <f t="shared" si="462"/>
        <v>I0404665815840K050</v>
      </c>
      <c r="W7394" s="251" t="str">
        <f t="shared" si="463"/>
        <v>I040466581584-0K050</v>
      </c>
    </row>
    <row r="7395" spans="1:23" x14ac:dyDescent="0.3">
      <c r="A7395" s="256" t="str">
        <f t="shared" si="461"/>
        <v>I0404665-815940K050-00001</v>
      </c>
      <c r="B7395" s="251" t="s">
        <v>18067</v>
      </c>
      <c r="C7395" s="251" t="s">
        <v>10031</v>
      </c>
      <c r="D7395" s="251" t="s">
        <v>18051</v>
      </c>
      <c r="E7395" s="251" t="s">
        <v>16086</v>
      </c>
      <c r="F7395" s="251" t="s">
        <v>9990</v>
      </c>
      <c r="G7395" s="251" t="s">
        <v>772</v>
      </c>
      <c r="H7395" s="251" t="s">
        <v>10233</v>
      </c>
      <c r="I7395" s="257" t="str">
        <f t="shared" si="460"/>
        <v>-00001</v>
      </c>
      <c r="J7395" s="251">
        <v>1</v>
      </c>
      <c r="K7395" s="251">
        <v>1</v>
      </c>
      <c r="M7395" s="251" t="s">
        <v>10007</v>
      </c>
      <c r="N7395" s="251" t="s">
        <v>16536</v>
      </c>
      <c r="O7395" s="251">
        <v>1</v>
      </c>
      <c r="Q7395" s="251" t="s">
        <v>18067</v>
      </c>
      <c r="R7395" s="251" t="s">
        <v>10017</v>
      </c>
      <c r="S7395" s="252" t="s">
        <v>771</v>
      </c>
      <c r="T7395" s="251" t="str">
        <f t="shared" si="462"/>
        <v>I0404665815940K050</v>
      </c>
      <c r="W7395" s="251" t="str">
        <f t="shared" si="463"/>
        <v>I040466581594-0K050</v>
      </c>
    </row>
    <row r="7396" spans="1:23" x14ac:dyDescent="0.3">
      <c r="A7396" s="256" t="str">
        <f t="shared" si="461"/>
        <v>I0404666-811100K300-00002</v>
      </c>
      <c r="B7396" s="251" t="s">
        <v>18068</v>
      </c>
      <c r="C7396" s="251" t="s">
        <v>10031</v>
      </c>
      <c r="D7396" s="251" t="s">
        <v>18069</v>
      </c>
      <c r="E7396" s="251" t="s">
        <v>16086</v>
      </c>
      <c r="F7396" s="251" t="s">
        <v>9957</v>
      </c>
      <c r="G7396" s="251" t="s">
        <v>226</v>
      </c>
      <c r="H7396" s="251" t="s">
        <v>5055</v>
      </c>
      <c r="I7396" s="257" t="str">
        <f t="shared" si="460"/>
        <v>-00002</v>
      </c>
      <c r="J7396" s="251">
        <v>2</v>
      </c>
      <c r="K7396" s="251">
        <v>2</v>
      </c>
      <c r="M7396" s="251" t="s">
        <v>9958</v>
      </c>
      <c r="N7396" s="251" t="s">
        <v>16856</v>
      </c>
      <c r="O7396" s="251">
        <v>2</v>
      </c>
      <c r="Q7396" s="251" t="s">
        <v>18068</v>
      </c>
      <c r="R7396" s="251" t="s">
        <v>10028</v>
      </c>
      <c r="S7396" s="252" t="s">
        <v>225</v>
      </c>
      <c r="T7396" s="251" t="str">
        <f t="shared" si="462"/>
        <v>I0404666811100K300</v>
      </c>
      <c r="W7396" s="251" t="str">
        <f t="shared" si="463"/>
        <v>I040466681110-0K300</v>
      </c>
    </row>
    <row r="7397" spans="1:23" x14ac:dyDescent="0.3">
      <c r="A7397" s="256" t="str">
        <f t="shared" si="461"/>
        <v>I0404666-81110VT040-00003</v>
      </c>
      <c r="B7397" s="251" t="s">
        <v>18070</v>
      </c>
      <c r="C7397" s="251" t="s">
        <v>10031</v>
      </c>
      <c r="D7397" s="251" t="s">
        <v>18069</v>
      </c>
      <c r="E7397" s="251" t="s">
        <v>16086</v>
      </c>
      <c r="F7397" s="251" t="s">
        <v>9962</v>
      </c>
      <c r="G7397" s="251" t="s">
        <v>10047</v>
      </c>
      <c r="H7397" s="251" t="s">
        <v>3422</v>
      </c>
      <c r="I7397" s="257" t="str">
        <f t="shared" si="460"/>
        <v>-00003</v>
      </c>
      <c r="J7397" s="251">
        <v>3</v>
      </c>
      <c r="K7397" s="251">
        <v>3</v>
      </c>
      <c r="M7397" s="251" t="s">
        <v>9958</v>
      </c>
      <c r="N7397" s="251" t="s">
        <v>16856</v>
      </c>
      <c r="O7397" s="251">
        <v>3</v>
      </c>
      <c r="Q7397" s="251" t="s">
        <v>18070</v>
      </c>
      <c r="R7397" s="251" t="s">
        <v>10028</v>
      </c>
      <c r="S7397" s="252" t="s">
        <v>3713</v>
      </c>
      <c r="T7397" s="251" t="str">
        <f t="shared" si="462"/>
        <v>I040466681110VT040</v>
      </c>
      <c r="W7397" s="251" t="str">
        <f t="shared" si="463"/>
        <v>I040466681110-VT040</v>
      </c>
    </row>
    <row r="7398" spans="1:23" x14ac:dyDescent="0.3">
      <c r="A7398" s="256" t="str">
        <f t="shared" si="461"/>
        <v>I0404666-81110VT080-00003</v>
      </c>
      <c r="B7398" s="251" t="s">
        <v>18071</v>
      </c>
      <c r="C7398" s="251" t="s">
        <v>10031</v>
      </c>
      <c r="D7398" s="251" t="s">
        <v>18069</v>
      </c>
      <c r="E7398" s="251" t="s">
        <v>16086</v>
      </c>
      <c r="F7398" s="251" t="s">
        <v>9964</v>
      </c>
      <c r="G7398" s="251" t="s">
        <v>4985</v>
      </c>
      <c r="H7398" s="251" t="s">
        <v>3422</v>
      </c>
      <c r="I7398" s="257" t="str">
        <f t="shared" si="460"/>
        <v>-00003</v>
      </c>
      <c r="J7398" s="251">
        <v>3</v>
      </c>
      <c r="K7398" s="251">
        <v>3</v>
      </c>
      <c r="M7398" s="251" t="s">
        <v>9958</v>
      </c>
      <c r="N7398" s="251" t="s">
        <v>16856</v>
      </c>
      <c r="O7398" s="251">
        <v>3</v>
      </c>
      <c r="Q7398" s="251" t="s">
        <v>18071</v>
      </c>
      <c r="R7398" s="251" t="s">
        <v>10028</v>
      </c>
      <c r="S7398" s="252" t="s">
        <v>3719</v>
      </c>
      <c r="T7398" s="251" t="str">
        <f t="shared" si="462"/>
        <v>I040466681110VT080</v>
      </c>
      <c r="W7398" s="251" t="str">
        <f t="shared" si="463"/>
        <v>I040466681110-VT080</v>
      </c>
    </row>
    <row r="7399" spans="1:23" x14ac:dyDescent="0.3">
      <c r="A7399" s="256" t="str">
        <f t="shared" si="461"/>
        <v>I0404666-81110VT100-00002</v>
      </c>
      <c r="B7399" s="251" t="s">
        <v>18072</v>
      </c>
      <c r="C7399" s="251" t="s">
        <v>10031</v>
      </c>
      <c r="D7399" s="251" t="s">
        <v>18069</v>
      </c>
      <c r="E7399" s="251" t="s">
        <v>16086</v>
      </c>
      <c r="F7399" s="251" t="s">
        <v>9966</v>
      </c>
      <c r="G7399" s="251" t="s">
        <v>10049</v>
      </c>
      <c r="H7399" s="251" t="s">
        <v>3422</v>
      </c>
      <c r="I7399" s="257" t="str">
        <f t="shared" si="460"/>
        <v>-00002</v>
      </c>
      <c r="J7399" s="251">
        <v>2</v>
      </c>
      <c r="K7399" s="251">
        <v>2</v>
      </c>
      <c r="M7399" s="251" t="s">
        <v>9958</v>
      </c>
      <c r="N7399" s="251" t="s">
        <v>16856</v>
      </c>
      <c r="O7399" s="251">
        <v>2</v>
      </c>
      <c r="Q7399" s="251" t="s">
        <v>18072</v>
      </c>
      <c r="R7399" s="251" t="s">
        <v>10028</v>
      </c>
      <c r="S7399" s="252" t="s">
        <v>3723</v>
      </c>
      <c r="T7399" s="251" t="str">
        <f t="shared" si="462"/>
        <v>I040466681110VT100</v>
      </c>
      <c r="W7399" s="251" t="str">
        <f t="shared" si="463"/>
        <v>I040466681110-VT100</v>
      </c>
    </row>
    <row r="7400" spans="1:23" x14ac:dyDescent="0.3">
      <c r="A7400" s="256" t="str">
        <f t="shared" si="461"/>
        <v>I0404666-81150VT040-00003</v>
      </c>
      <c r="B7400" s="251" t="s">
        <v>18073</v>
      </c>
      <c r="C7400" s="251" t="s">
        <v>10031</v>
      </c>
      <c r="D7400" s="251" t="s">
        <v>18069</v>
      </c>
      <c r="E7400" s="251" t="s">
        <v>16086</v>
      </c>
      <c r="F7400" s="251" t="s">
        <v>9968</v>
      </c>
      <c r="G7400" s="251" t="s">
        <v>10051</v>
      </c>
      <c r="H7400" s="251" t="s">
        <v>3429</v>
      </c>
      <c r="I7400" s="257" t="str">
        <f t="shared" si="460"/>
        <v>-00003</v>
      </c>
      <c r="J7400" s="251">
        <v>3</v>
      </c>
      <c r="K7400" s="251">
        <v>3</v>
      </c>
      <c r="M7400" s="251" t="s">
        <v>9958</v>
      </c>
      <c r="N7400" s="251" t="s">
        <v>16856</v>
      </c>
      <c r="O7400" s="251">
        <v>3</v>
      </c>
      <c r="Q7400" s="251" t="s">
        <v>18073</v>
      </c>
      <c r="R7400" s="251" t="s">
        <v>10028</v>
      </c>
      <c r="S7400" s="252" t="s">
        <v>3725</v>
      </c>
      <c r="T7400" s="251" t="str">
        <f t="shared" si="462"/>
        <v>I040466681150VT040</v>
      </c>
      <c r="W7400" s="251" t="str">
        <f t="shared" si="463"/>
        <v>I040466681150-VT040</v>
      </c>
    </row>
    <row r="7401" spans="1:23" x14ac:dyDescent="0.3">
      <c r="A7401" s="256" t="str">
        <f t="shared" si="461"/>
        <v>I0404666-81150VT080-00001</v>
      </c>
      <c r="B7401" s="251" t="s">
        <v>18074</v>
      </c>
      <c r="C7401" s="251" t="s">
        <v>10031</v>
      </c>
      <c r="D7401" s="251" t="s">
        <v>18069</v>
      </c>
      <c r="E7401" s="251" t="s">
        <v>16086</v>
      </c>
      <c r="F7401" s="251" t="s">
        <v>9970</v>
      </c>
      <c r="G7401" s="251" t="s">
        <v>10242</v>
      </c>
      <c r="H7401" s="251" t="s">
        <v>3429</v>
      </c>
      <c r="I7401" s="257" t="str">
        <f t="shared" si="460"/>
        <v>-00001</v>
      </c>
      <c r="J7401" s="251">
        <v>1</v>
      </c>
      <c r="K7401" s="251">
        <v>1</v>
      </c>
      <c r="M7401" s="251" t="s">
        <v>9958</v>
      </c>
      <c r="N7401" s="251" t="s">
        <v>16856</v>
      </c>
      <c r="O7401" s="251">
        <v>1</v>
      </c>
      <c r="Q7401" s="251" t="s">
        <v>18074</v>
      </c>
      <c r="R7401" s="251" t="s">
        <v>10028</v>
      </c>
      <c r="S7401" s="252" t="s">
        <v>3731</v>
      </c>
      <c r="T7401" s="251" t="str">
        <f t="shared" si="462"/>
        <v>I040466681150VT080</v>
      </c>
      <c r="W7401" s="251" t="str">
        <f t="shared" si="463"/>
        <v>I040466681150-VT080</v>
      </c>
    </row>
    <row r="7402" spans="1:23" x14ac:dyDescent="0.3">
      <c r="A7402" s="256" t="str">
        <f t="shared" si="461"/>
        <v>I0404666-81150VT100-00008</v>
      </c>
      <c r="B7402" s="251" t="s">
        <v>18075</v>
      </c>
      <c r="C7402" s="251" t="s">
        <v>10031</v>
      </c>
      <c r="D7402" s="251" t="s">
        <v>18069</v>
      </c>
      <c r="E7402" s="251" t="s">
        <v>16086</v>
      </c>
      <c r="F7402" s="251" t="s">
        <v>9972</v>
      </c>
      <c r="G7402" s="251" t="s">
        <v>4999</v>
      </c>
      <c r="H7402" s="251" t="s">
        <v>3429</v>
      </c>
      <c r="I7402" s="257" t="str">
        <f t="shared" si="460"/>
        <v>-00008</v>
      </c>
      <c r="J7402" s="251">
        <v>8</v>
      </c>
      <c r="K7402" s="251">
        <v>8</v>
      </c>
      <c r="M7402" s="251" t="s">
        <v>9958</v>
      </c>
      <c r="N7402" s="251" t="s">
        <v>16856</v>
      </c>
      <c r="O7402" s="251">
        <v>8</v>
      </c>
      <c r="Q7402" s="251" t="s">
        <v>18075</v>
      </c>
      <c r="R7402" s="251" t="s">
        <v>10028</v>
      </c>
      <c r="S7402" s="252" t="s">
        <v>3735</v>
      </c>
      <c r="T7402" s="251" t="str">
        <f t="shared" si="462"/>
        <v>I040466681150VT100</v>
      </c>
      <c r="W7402" s="251" t="str">
        <f t="shared" si="463"/>
        <v>I040466681150-VT100</v>
      </c>
    </row>
    <row r="7403" spans="1:23" x14ac:dyDescent="0.3">
      <c r="A7403" s="256" t="str">
        <f t="shared" si="461"/>
        <v>I0404666-81170VT040-00001</v>
      </c>
      <c r="B7403" s="251" t="s">
        <v>18076</v>
      </c>
      <c r="C7403" s="251" t="s">
        <v>10031</v>
      </c>
      <c r="D7403" s="251" t="s">
        <v>18069</v>
      </c>
      <c r="E7403" s="251" t="s">
        <v>16086</v>
      </c>
      <c r="F7403" s="251" t="s">
        <v>9974</v>
      </c>
      <c r="G7403" s="251" t="s">
        <v>10054</v>
      </c>
      <c r="H7403" s="251" t="s">
        <v>5102</v>
      </c>
      <c r="I7403" s="257" t="str">
        <f t="shared" si="460"/>
        <v>-00001</v>
      </c>
      <c r="J7403" s="251">
        <v>1</v>
      </c>
      <c r="K7403" s="251">
        <v>1</v>
      </c>
      <c r="M7403" s="251" t="s">
        <v>9958</v>
      </c>
      <c r="N7403" s="251" t="s">
        <v>16856</v>
      </c>
      <c r="O7403" s="251">
        <v>1</v>
      </c>
      <c r="Q7403" s="251" t="s">
        <v>18076</v>
      </c>
      <c r="R7403" s="251" t="s">
        <v>10028</v>
      </c>
      <c r="S7403" s="252" t="s">
        <v>8706</v>
      </c>
      <c r="T7403" s="251" t="str">
        <f t="shared" si="462"/>
        <v>I040466681170VT040</v>
      </c>
      <c r="W7403" s="251" t="str">
        <f t="shared" si="463"/>
        <v>I040466681170-VT040</v>
      </c>
    </row>
    <row r="7404" spans="1:23" x14ac:dyDescent="0.3">
      <c r="A7404" s="256" t="str">
        <f t="shared" si="461"/>
        <v>I0404666-812200K090-00001</v>
      </c>
      <c r="B7404" s="251" t="s">
        <v>18077</v>
      </c>
      <c r="C7404" s="251" t="s">
        <v>10031</v>
      </c>
      <c r="D7404" s="251" t="s">
        <v>18069</v>
      </c>
      <c r="E7404" s="251" t="s">
        <v>16086</v>
      </c>
      <c r="F7404" s="251" t="s">
        <v>9976</v>
      </c>
      <c r="G7404" s="251" t="s">
        <v>618</v>
      </c>
      <c r="H7404" s="251" t="s">
        <v>5169</v>
      </c>
      <c r="I7404" s="257" t="str">
        <f t="shared" si="460"/>
        <v>-00001</v>
      </c>
      <c r="J7404" s="251">
        <v>1</v>
      </c>
      <c r="K7404" s="251">
        <v>1</v>
      </c>
      <c r="M7404" s="251" t="s">
        <v>9993</v>
      </c>
      <c r="N7404" s="251" t="s">
        <v>16856</v>
      </c>
      <c r="O7404" s="251">
        <v>1</v>
      </c>
      <c r="Q7404" s="251" t="s">
        <v>18077</v>
      </c>
      <c r="R7404" s="251" t="s">
        <v>10028</v>
      </c>
      <c r="S7404" s="252" t="s">
        <v>617</v>
      </c>
      <c r="T7404" s="251" t="str">
        <f t="shared" si="462"/>
        <v>I0404666812200K090</v>
      </c>
      <c r="W7404" s="251" t="str">
        <f t="shared" si="463"/>
        <v>I040466681220-0K090</v>
      </c>
    </row>
    <row r="7405" spans="1:23" x14ac:dyDescent="0.3">
      <c r="A7405" s="256" t="str">
        <f t="shared" si="461"/>
        <v>I0404666-815500K080-00003</v>
      </c>
      <c r="B7405" s="251" t="s">
        <v>18078</v>
      </c>
      <c r="C7405" s="251" t="s">
        <v>10031</v>
      </c>
      <c r="D7405" s="251" t="s">
        <v>18069</v>
      </c>
      <c r="E7405" s="251" t="s">
        <v>16086</v>
      </c>
      <c r="F7405" s="251" t="s">
        <v>9978</v>
      </c>
      <c r="G7405" s="251" t="s">
        <v>151</v>
      </c>
      <c r="H7405" s="251" t="s">
        <v>5045</v>
      </c>
      <c r="I7405" s="257" t="str">
        <f t="shared" si="460"/>
        <v>-00003</v>
      </c>
      <c r="J7405" s="251">
        <v>3</v>
      </c>
      <c r="K7405" s="251">
        <v>3</v>
      </c>
      <c r="M7405" s="251" t="s">
        <v>9958</v>
      </c>
      <c r="N7405" s="251" t="s">
        <v>16856</v>
      </c>
      <c r="O7405" s="251">
        <v>3</v>
      </c>
      <c r="Q7405" s="251" t="s">
        <v>18078</v>
      </c>
      <c r="R7405" s="251" t="s">
        <v>10028</v>
      </c>
      <c r="S7405" s="252" t="s">
        <v>150</v>
      </c>
      <c r="T7405" s="251" t="str">
        <f t="shared" si="462"/>
        <v>I0404666815500K080</v>
      </c>
      <c r="W7405" s="251" t="str">
        <f t="shared" si="463"/>
        <v>I040466681550-0K080</v>
      </c>
    </row>
    <row r="7406" spans="1:23" x14ac:dyDescent="0.3">
      <c r="A7406" s="256" t="str">
        <f t="shared" si="461"/>
        <v>I0404666-81550VT020-00002</v>
      </c>
      <c r="B7406" s="251" t="s">
        <v>18079</v>
      </c>
      <c r="C7406" s="251" t="s">
        <v>10031</v>
      </c>
      <c r="D7406" s="251" t="s">
        <v>18069</v>
      </c>
      <c r="E7406" s="251" t="s">
        <v>16086</v>
      </c>
      <c r="F7406" s="251" t="s">
        <v>9980</v>
      </c>
      <c r="G7406" s="251" t="s">
        <v>10057</v>
      </c>
      <c r="H7406" s="251" t="s">
        <v>5202</v>
      </c>
      <c r="I7406" s="257" t="str">
        <f t="shared" si="460"/>
        <v>-00002</v>
      </c>
      <c r="J7406" s="251">
        <v>2</v>
      </c>
      <c r="K7406" s="251">
        <v>2</v>
      </c>
      <c r="M7406" s="251" t="s">
        <v>9958</v>
      </c>
      <c r="N7406" s="251" t="s">
        <v>16856</v>
      </c>
      <c r="O7406" s="251">
        <v>2</v>
      </c>
      <c r="Q7406" s="251" t="s">
        <v>18079</v>
      </c>
      <c r="R7406" s="251" t="s">
        <v>10028</v>
      </c>
      <c r="S7406" s="252" t="s">
        <v>3737</v>
      </c>
      <c r="T7406" s="251" t="str">
        <f t="shared" si="462"/>
        <v>I040466681550VT020</v>
      </c>
      <c r="W7406" s="251" t="str">
        <f t="shared" si="463"/>
        <v>I040466681550-VT020</v>
      </c>
    </row>
    <row r="7407" spans="1:23" x14ac:dyDescent="0.3">
      <c r="A7407" s="256" t="str">
        <f t="shared" si="461"/>
        <v>I0404666-81550VT050-00003</v>
      </c>
      <c r="B7407" s="251" t="s">
        <v>18080</v>
      </c>
      <c r="C7407" s="251" t="s">
        <v>10031</v>
      </c>
      <c r="D7407" s="251" t="s">
        <v>18069</v>
      </c>
      <c r="E7407" s="251" t="s">
        <v>16086</v>
      </c>
      <c r="F7407" s="251" t="s">
        <v>9982</v>
      </c>
      <c r="G7407" s="251" t="s">
        <v>5265</v>
      </c>
      <c r="H7407" s="251" t="s">
        <v>5202</v>
      </c>
      <c r="I7407" s="257" t="str">
        <f t="shared" si="460"/>
        <v>-00003</v>
      </c>
      <c r="J7407" s="251">
        <v>3</v>
      </c>
      <c r="K7407" s="251">
        <v>3</v>
      </c>
      <c r="M7407" s="251" t="s">
        <v>9958</v>
      </c>
      <c r="N7407" s="251" t="s">
        <v>16856</v>
      </c>
      <c r="O7407" s="251">
        <v>3</v>
      </c>
      <c r="Q7407" s="251" t="s">
        <v>18080</v>
      </c>
      <c r="R7407" s="251" t="s">
        <v>10028</v>
      </c>
      <c r="S7407" s="252" t="s">
        <v>3740</v>
      </c>
      <c r="T7407" s="251" t="str">
        <f t="shared" si="462"/>
        <v>I040466681550VT050</v>
      </c>
      <c r="W7407" s="251" t="str">
        <f t="shared" si="463"/>
        <v>I040466681550-VT050</v>
      </c>
    </row>
    <row r="7408" spans="1:23" x14ac:dyDescent="0.3">
      <c r="A7408" s="256" t="str">
        <f t="shared" si="461"/>
        <v>I0404666-81551VT020-00002</v>
      </c>
      <c r="B7408" s="251" t="s">
        <v>18081</v>
      </c>
      <c r="C7408" s="251" t="s">
        <v>10031</v>
      </c>
      <c r="D7408" s="251" t="s">
        <v>18069</v>
      </c>
      <c r="E7408" s="251" t="s">
        <v>16086</v>
      </c>
      <c r="F7408" s="251" t="s">
        <v>9984</v>
      </c>
      <c r="G7408" s="251" t="s">
        <v>10060</v>
      </c>
      <c r="H7408" s="251" t="s">
        <v>3436</v>
      </c>
      <c r="I7408" s="257" t="str">
        <f t="shared" si="460"/>
        <v>-00002</v>
      </c>
      <c r="J7408" s="251">
        <v>2</v>
      </c>
      <c r="K7408" s="251">
        <v>2</v>
      </c>
      <c r="M7408" s="251" t="s">
        <v>9958</v>
      </c>
      <c r="N7408" s="251" t="s">
        <v>16856</v>
      </c>
      <c r="O7408" s="251">
        <v>2</v>
      </c>
      <c r="Q7408" s="251" t="s">
        <v>18081</v>
      </c>
      <c r="R7408" s="251" t="s">
        <v>10028</v>
      </c>
      <c r="S7408" s="252" t="s">
        <v>3761</v>
      </c>
      <c r="T7408" s="251" t="str">
        <f t="shared" si="462"/>
        <v>I040466681551VT020</v>
      </c>
      <c r="W7408" s="251" t="str">
        <f t="shared" si="463"/>
        <v>I040466681551-VT020</v>
      </c>
    </row>
    <row r="7409" spans="1:23" x14ac:dyDescent="0.3">
      <c r="A7409" s="256" t="str">
        <f t="shared" si="461"/>
        <v>I0404666-815600K080-00001</v>
      </c>
      <c r="B7409" s="251" t="s">
        <v>18082</v>
      </c>
      <c r="C7409" s="251" t="s">
        <v>10031</v>
      </c>
      <c r="D7409" s="251" t="s">
        <v>18069</v>
      </c>
      <c r="E7409" s="251" t="s">
        <v>16086</v>
      </c>
      <c r="F7409" s="251" t="s">
        <v>9986</v>
      </c>
      <c r="G7409" s="251" t="s">
        <v>164</v>
      </c>
      <c r="H7409" s="251" t="s">
        <v>5047</v>
      </c>
      <c r="I7409" s="257" t="str">
        <f t="shared" si="460"/>
        <v>-00001</v>
      </c>
      <c r="J7409" s="251">
        <v>1</v>
      </c>
      <c r="K7409" s="251">
        <v>1</v>
      </c>
      <c r="M7409" s="251" t="s">
        <v>9958</v>
      </c>
      <c r="N7409" s="251" t="s">
        <v>16856</v>
      </c>
      <c r="O7409" s="251">
        <v>1</v>
      </c>
      <c r="Q7409" s="251" t="s">
        <v>18082</v>
      </c>
      <c r="R7409" s="251" t="s">
        <v>10028</v>
      </c>
      <c r="S7409" s="252" t="s">
        <v>163</v>
      </c>
      <c r="T7409" s="251" t="str">
        <f t="shared" si="462"/>
        <v>I0404666815600K080</v>
      </c>
      <c r="W7409" s="251" t="str">
        <f t="shared" si="463"/>
        <v>I040466681560-0K080</v>
      </c>
    </row>
    <row r="7410" spans="1:23" x14ac:dyDescent="0.3">
      <c r="A7410" s="256" t="str">
        <f t="shared" si="461"/>
        <v>I0404666-81560VT020-00002</v>
      </c>
      <c r="B7410" s="251" t="s">
        <v>18083</v>
      </c>
      <c r="C7410" s="251" t="s">
        <v>10031</v>
      </c>
      <c r="D7410" s="251" t="s">
        <v>18069</v>
      </c>
      <c r="E7410" s="251" t="s">
        <v>16086</v>
      </c>
      <c r="F7410" s="251" t="s">
        <v>9988</v>
      </c>
      <c r="G7410" s="251" t="s">
        <v>10065</v>
      </c>
      <c r="H7410" s="251" t="s">
        <v>5204</v>
      </c>
      <c r="I7410" s="257" t="str">
        <f t="shared" si="460"/>
        <v>-00002</v>
      </c>
      <c r="J7410" s="251">
        <v>2</v>
      </c>
      <c r="K7410" s="251">
        <v>2</v>
      </c>
      <c r="M7410" s="251" t="s">
        <v>9958</v>
      </c>
      <c r="N7410" s="251" t="s">
        <v>16856</v>
      </c>
      <c r="O7410" s="251">
        <v>2</v>
      </c>
      <c r="Q7410" s="251" t="s">
        <v>18083</v>
      </c>
      <c r="R7410" s="251" t="s">
        <v>10028</v>
      </c>
      <c r="S7410" s="252" t="s">
        <v>3743</v>
      </c>
      <c r="T7410" s="251" t="str">
        <f t="shared" si="462"/>
        <v>I040466681560VT020</v>
      </c>
      <c r="W7410" s="251" t="str">
        <f t="shared" si="463"/>
        <v>I040466681560-VT020</v>
      </c>
    </row>
    <row r="7411" spans="1:23" x14ac:dyDescent="0.3">
      <c r="A7411" s="256" t="str">
        <f t="shared" si="461"/>
        <v>I0404666-81560VT050-00002</v>
      </c>
      <c r="B7411" s="251" t="s">
        <v>18084</v>
      </c>
      <c r="C7411" s="251" t="s">
        <v>10031</v>
      </c>
      <c r="D7411" s="251" t="s">
        <v>18069</v>
      </c>
      <c r="E7411" s="251" t="s">
        <v>16086</v>
      </c>
      <c r="F7411" s="251" t="s">
        <v>9990</v>
      </c>
      <c r="G7411" s="251" t="s">
        <v>10067</v>
      </c>
      <c r="H7411" s="251" t="s">
        <v>5204</v>
      </c>
      <c r="I7411" s="257" t="str">
        <f t="shared" si="460"/>
        <v>-00002</v>
      </c>
      <c r="J7411" s="251">
        <v>2</v>
      </c>
      <c r="K7411" s="251">
        <v>2</v>
      </c>
      <c r="M7411" s="251" t="s">
        <v>9958</v>
      </c>
      <c r="N7411" s="251" t="s">
        <v>16856</v>
      </c>
      <c r="O7411" s="251">
        <v>2</v>
      </c>
      <c r="Q7411" s="251" t="s">
        <v>18084</v>
      </c>
      <c r="R7411" s="251" t="s">
        <v>10028</v>
      </c>
      <c r="S7411" s="252" t="s">
        <v>3746</v>
      </c>
      <c r="T7411" s="251" t="str">
        <f t="shared" si="462"/>
        <v>I040466681560VT050</v>
      </c>
      <c r="W7411" s="251" t="str">
        <f t="shared" si="463"/>
        <v>I040466681560-VT050</v>
      </c>
    </row>
    <row r="7412" spans="1:23" x14ac:dyDescent="0.3">
      <c r="A7412" s="256" t="str">
        <f t="shared" si="461"/>
        <v>I0404666-81561VT020-00001</v>
      </c>
      <c r="B7412" s="251" t="s">
        <v>18085</v>
      </c>
      <c r="C7412" s="251" t="s">
        <v>10031</v>
      </c>
      <c r="D7412" s="251" t="s">
        <v>18069</v>
      </c>
      <c r="E7412" s="251" t="s">
        <v>16086</v>
      </c>
      <c r="F7412" s="251" t="s">
        <v>9992</v>
      </c>
      <c r="G7412" s="251" t="s">
        <v>10256</v>
      </c>
      <c r="H7412" s="251" t="s">
        <v>3443</v>
      </c>
      <c r="I7412" s="257" t="str">
        <f t="shared" si="460"/>
        <v>-00001</v>
      </c>
      <c r="J7412" s="251">
        <v>1</v>
      </c>
      <c r="K7412" s="251">
        <v>1</v>
      </c>
      <c r="M7412" s="251" t="s">
        <v>9958</v>
      </c>
      <c r="N7412" s="251" t="s">
        <v>16856</v>
      </c>
      <c r="O7412" s="251">
        <v>1</v>
      </c>
      <c r="Q7412" s="251" t="s">
        <v>18085</v>
      </c>
      <c r="R7412" s="251" t="s">
        <v>10028</v>
      </c>
      <c r="S7412" s="252" t="s">
        <v>3767</v>
      </c>
      <c r="T7412" s="251" t="str">
        <f t="shared" si="462"/>
        <v>I040466681561VT020</v>
      </c>
      <c r="W7412" s="251" t="str">
        <f t="shared" si="463"/>
        <v>I040466681561-VT020</v>
      </c>
    </row>
    <row r="7413" spans="1:23" x14ac:dyDescent="0.3">
      <c r="A7413" s="256" t="str">
        <f t="shared" si="461"/>
        <v>I0404666-81561VT050-00001</v>
      </c>
      <c r="B7413" s="251" t="s">
        <v>18086</v>
      </c>
      <c r="C7413" s="251" t="s">
        <v>10031</v>
      </c>
      <c r="D7413" s="251" t="s">
        <v>18069</v>
      </c>
      <c r="E7413" s="251" t="s">
        <v>16086</v>
      </c>
      <c r="F7413" s="251" t="s">
        <v>9995</v>
      </c>
      <c r="G7413" s="251" t="s">
        <v>10258</v>
      </c>
      <c r="H7413" s="251" t="s">
        <v>3443</v>
      </c>
      <c r="I7413" s="257" t="str">
        <f t="shared" si="460"/>
        <v>-00001</v>
      </c>
      <c r="J7413" s="251">
        <v>1</v>
      </c>
      <c r="K7413" s="251">
        <v>1</v>
      </c>
      <c r="M7413" s="251" t="s">
        <v>9958</v>
      </c>
      <c r="N7413" s="251" t="s">
        <v>16856</v>
      </c>
      <c r="O7413" s="251">
        <v>1</v>
      </c>
      <c r="Q7413" s="251" t="s">
        <v>18086</v>
      </c>
      <c r="R7413" s="251" t="s">
        <v>10028</v>
      </c>
      <c r="S7413" s="252" t="s">
        <v>3769</v>
      </c>
      <c r="T7413" s="251" t="str">
        <f t="shared" si="462"/>
        <v>I040466681561VT050</v>
      </c>
      <c r="W7413" s="251" t="str">
        <f t="shared" si="463"/>
        <v>I040466681561-VT050</v>
      </c>
    </row>
    <row r="7414" spans="1:23" x14ac:dyDescent="0.3">
      <c r="A7414" s="256" t="str">
        <f t="shared" si="461"/>
        <v>I0404666-81580VT020-00004</v>
      </c>
      <c r="B7414" s="251" t="s">
        <v>18087</v>
      </c>
      <c r="C7414" s="251" t="s">
        <v>10031</v>
      </c>
      <c r="D7414" s="251" t="s">
        <v>18069</v>
      </c>
      <c r="E7414" s="251" t="s">
        <v>16086</v>
      </c>
      <c r="F7414" s="251" t="s">
        <v>9997</v>
      </c>
      <c r="G7414" s="251" t="s">
        <v>10071</v>
      </c>
      <c r="H7414" s="251" t="s">
        <v>758</v>
      </c>
      <c r="I7414" s="257" t="str">
        <f t="shared" si="460"/>
        <v>-00004</v>
      </c>
      <c r="J7414" s="251">
        <v>4</v>
      </c>
      <c r="K7414" s="251">
        <v>4</v>
      </c>
      <c r="M7414" s="251" t="s">
        <v>9958</v>
      </c>
      <c r="N7414" s="251" t="s">
        <v>16856</v>
      </c>
      <c r="O7414" s="251">
        <v>4</v>
      </c>
      <c r="Q7414" s="251" t="s">
        <v>18087</v>
      </c>
      <c r="R7414" s="251" t="s">
        <v>10028</v>
      </c>
      <c r="S7414" s="252" t="s">
        <v>3752</v>
      </c>
      <c r="T7414" s="251" t="str">
        <f t="shared" si="462"/>
        <v>I040466681580VT020</v>
      </c>
      <c r="W7414" s="251" t="str">
        <f t="shared" si="463"/>
        <v>I040466681580-VT020</v>
      </c>
    </row>
    <row r="7415" spans="1:23" x14ac:dyDescent="0.3">
      <c r="A7415" s="256" t="str">
        <f t="shared" si="461"/>
        <v>I0404666-81581VT010-00002</v>
      </c>
      <c r="B7415" s="251" t="s">
        <v>18088</v>
      </c>
      <c r="C7415" s="251" t="s">
        <v>10031</v>
      </c>
      <c r="D7415" s="251" t="s">
        <v>18069</v>
      </c>
      <c r="E7415" s="251" t="s">
        <v>16086</v>
      </c>
      <c r="F7415" s="251" t="s">
        <v>10000</v>
      </c>
      <c r="G7415" s="251" t="s">
        <v>5291</v>
      </c>
      <c r="H7415" s="251" t="s">
        <v>5218</v>
      </c>
      <c r="I7415" s="257" t="str">
        <f t="shared" si="460"/>
        <v>-00002</v>
      </c>
      <c r="J7415" s="251">
        <v>2</v>
      </c>
      <c r="K7415" s="251">
        <v>2</v>
      </c>
      <c r="M7415" s="251" t="s">
        <v>9993</v>
      </c>
      <c r="N7415" s="251" t="s">
        <v>16856</v>
      </c>
      <c r="O7415" s="251">
        <v>2</v>
      </c>
      <c r="Q7415" s="251" t="s">
        <v>18088</v>
      </c>
      <c r="R7415" s="251" t="s">
        <v>10028</v>
      </c>
      <c r="S7415" s="252" t="s">
        <v>3771</v>
      </c>
      <c r="T7415" s="251" t="str">
        <f t="shared" si="462"/>
        <v>I040466681581VT010</v>
      </c>
      <c r="W7415" s="251" t="str">
        <f t="shared" si="463"/>
        <v>I040466681581-VT010</v>
      </c>
    </row>
    <row r="7416" spans="1:23" x14ac:dyDescent="0.3">
      <c r="A7416" s="256" t="str">
        <f t="shared" si="461"/>
        <v>I0404666-81590VT010-00002</v>
      </c>
      <c r="B7416" s="251" t="s">
        <v>18089</v>
      </c>
      <c r="C7416" s="251" t="s">
        <v>10031</v>
      </c>
      <c r="D7416" s="251" t="s">
        <v>18069</v>
      </c>
      <c r="E7416" s="251" t="s">
        <v>16086</v>
      </c>
      <c r="F7416" s="251" t="s">
        <v>10002</v>
      </c>
      <c r="G7416" s="251" t="s">
        <v>10073</v>
      </c>
      <c r="H7416" s="251" t="s">
        <v>770</v>
      </c>
      <c r="I7416" s="257" t="str">
        <f t="shared" si="460"/>
        <v>-00002</v>
      </c>
      <c r="J7416" s="251">
        <v>2</v>
      </c>
      <c r="K7416" s="251">
        <v>2</v>
      </c>
      <c r="M7416" s="251" t="s">
        <v>9993</v>
      </c>
      <c r="N7416" s="251" t="s">
        <v>16856</v>
      </c>
      <c r="O7416" s="251">
        <v>2</v>
      </c>
      <c r="Q7416" s="251" t="s">
        <v>18089</v>
      </c>
      <c r="R7416" s="251" t="s">
        <v>10028</v>
      </c>
      <c r="S7416" s="252" t="s">
        <v>3755</v>
      </c>
      <c r="T7416" s="251" t="str">
        <f t="shared" si="462"/>
        <v>I040466681590VT010</v>
      </c>
      <c r="W7416" s="251" t="str">
        <f t="shared" si="463"/>
        <v>I040466681590-VT010</v>
      </c>
    </row>
    <row r="7417" spans="1:23" x14ac:dyDescent="0.3">
      <c r="A7417" s="256" t="str">
        <f t="shared" si="461"/>
        <v>I0404666-81590VT020-00004</v>
      </c>
      <c r="B7417" s="251" t="s">
        <v>18090</v>
      </c>
      <c r="C7417" s="251" t="s">
        <v>10031</v>
      </c>
      <c r="D7417" s="251" t="s">
        <v>18069</v>
      </c>
      <c r="E7417" s="251" t="s">
        <v>16086</v>
      </c>
      <c r="F7417" s="251" t="s">
        <v>10005</v>
      </c>
      <c r="G7417" s="251" t="s">
        <v>10075</v>
      </c>
      <c r="H7417" s="251" t="s">
        <v>770</v>
      </c>
      <c r="I7417" s="257" t="str">
        <f t="shared" si="460"/>
        <v>-00004</v>
      </c>
      <c r="J7417" s="251">
        <v>4</v>
      </c>
      <c r="K7417" s="251">
        <v>4</v>
      </c>
      <c r="M7417" s="251" t="s">
        <v>9958</v>
      </c>
      <c r="N7417" s="251" t="s">
        <v>16856</v>
      </c>
      <c r="O7417" s="251">
        <v>4</v>
      </c>
      <c r="Q7417" s="251" t="s">
        <v>18090</v>
      </c>
      <c r="R7417" s="251" t="s">
        <v>10028</v>
      </c>
      <c r="S7417" s="252" t="s">
        <v>3758</v>
      </c>
      <c r="T7417" s="251" t="str">
        <f t="shared" si="462"/>
        <v>I040466681590VT020</v>
      </c>
      <c r="W7417" s="251" t="str">
        <f t="shared" si="463"/>
        <v>I040466681590-VT020</v>
      </c>
    </row>
    <row r="7418" spans="1:23" x14ac:dyDescent="0.3">
      <c r="A7418" s="256" t="str">
        <f t="shared" si="461"/>
        <v>I0606459-81110BZ610-00001</v>
      </c>
      <c r="B7418" s="251" t="s">
        <v>9822</v>
      </c>
      <c r="C7418" s="251" t="s">
        <v>10077</v>
      </c>
      <c r="D7418" s="251" t="s">
        <v>9823</v>
      </c>
      <c r="E7418" s="251" t="s">
        <v>16086</v>
      </c>
      <c r="F7418" s="251" t="s">
        <v>9957</v>
      </c>
      <c r="G7418" s="251" t="s">
        <v>1176</v>
      </c>
      <c r="H7418" s="251" t="s">
        <v>3422</v>
      </c>
      <c r="I7418" s="257" t="str">
        <f t="shared" si="460"/>
        <v>-00001</v>
      </c>
      <c r="J7418" s="251">
        <v>1</v>
      </c>
      <c r="K7418" s="251">
        <v>1</v>
      </c>
      <c r="M7418" s="251" t="s">
        <v>10864</v>
      </c>
      <c r="N7418" s="251" t="s">
        <v>16373</v>
      </c>
      <c r="O7418" s="251">
        <v>1</v>
      </c>
      <c r="Q7418" s="251" t="s">
        <v>9822</v>
      </c>
      <c r="R7418" s="251" t="s">
        <v>9960</v>
      </c>
      <c r="S7418" s="252" t="s">
        <v>1175</v>
      </c>
      <c r="T7418" s="251" t="str">
        <f t="shared" si="462"/>
        <v>I060645981110BZ610</v>
      </c>
      <c r="W7418" s="251" t="str">
        <f t="shared" si="463"/>
        <v>I060645981110-BZ610</v>
      </c>
    </row>
    <row r="7419" spans="1:23" x14ac:dyDescent="0.3">
      <c r="A7419" s="256" t="str">
        <f t="shared" si="461"/>
        <v>I0606459-81110BZ620-00005</v>
      </c>
      <c r="B7419" s="251" t="s">
        <v>9826</v>
      </c>
      <c r="C7419" s="251" t="s">
        <v>10077</v>
      </c>
      <c r="D7419" s="251" t="s">
        <v>9823</v>
      </c>
      <c r="E7419" s="251" t="s">
        <v>16086</v>
      </c>
      <c r="F7419" s="251" t="s">
        <v>9962</v>
      </c>
      <c r="G7419" s="251" t="s">
        <v>1193</v>
      </c>
      <c r="H7419" s="251" t="s">
        <v>3422</v>
      </c>
      <c r="I7419" s="257" t="str">
        <f t="shared" si="460"/>
        <v>-00005</v>
      </c>
      <c r="J7419" s="251">
        <v>5</v>
      </c>
      <c r="K7419" s="251">
        <v>5</v>
      </c>
      <c r="M7419" s="251" t="s">
        <v>9958</v>
      </c>
      <c r="N7419" s="251" t="s">
        <v>16373</v>
      </c>
      <c r="O7419" s="251">
        <v>5</v>
      </c>
      <c r="Q7419" s="251" t="s">
        <v>9826</v>
      </c>
      <c r="R7419" s="251" t="s">
        <v>9960</v>
      </c>
      <c r="S7419" s="252" t="s">
        <v>1192</v>
      </c>
      <c r="T7419" s="251" t="str">
        <f t="shared" si="462"/>
        <v>I060645981110BZ620</v>
      </c>
      <c r="W7419" s="251" t="str">
        <f t="shared" si="463"/>
        <v>I060645981110-BZ620</v>
      </c>
    </row>
    <row r="7420" spans="1:23" x14ac:dyDescent="0.3">
      <c r="A7420" s="256" t="str">
        <f t="shared" si="461"/>
        <v>I0606459-81130BZ200-00001</v>
      </c>
      <c r="B7420" s="251" t="s">
        <v>9829</v>
      </c>
      <c r="C7420" s="251" t="s">
        <v>10077</v>
      </c>
      <c r="D7420" s="251" t="s">
        <v>9823</v>
      </c>
      <c r="E7420" s="251" t="s">
        <v>16086</v>
      </c>
      <c r="F7420" s="251" t="s">
        <v>9964</v>
      </c>
      <c r="G7420" s="251" t="s">
        <v>1087</v>
      </c>
      <c r="H7420" s="251" t="s">
        <v>10791</v>
      </c>
      <c r="I7420" s="257" t="str">
        <f t="shared" si="460"/>
        <v>-00001</v>
      </c>
      <c r="J7420" s="251">
        <v>1</v>
      </c>
      <c r="K7420" s="251">
        <v>1</v>
      </c>
      <c r="M7420" s="251" t="s">
        <v>9958</v>
      </c>
      <c r="N7420" s="251" t="s">
        <v>16373</v>
      </c>
      <c r="O7420" s="251">
        <v>1</v>
      </c>
      <c r="Q7420" s="251" t="s">
        <v>9829</v>
      </c>
      <c r="R7420" s="251" t="s">
        <v>9960</v>
      </c>
      <c r="S7420" s="252" t="s">
        <v>1086</v>
      </c>
      <c r="T7420" s="251" t="str">
        <f t="shared" si="462"/>
        <v>I060645981130BZ200</v>
      </c>
      <c r="W7420" s="251" t="str">
        <f t="shared" si="463"/>
        <v>I060645981130-BZ200</v>
      </c>
    </row>
    <row r="7421" spans="1:23" x14ac:dyDescent="0.3">
      <c r="A7421" s="256" t="str">
        <f t="shared" si="461"/>
        <v>I0606459-81130BZ620-00004</v>
      </c>
      <c r="B7421" s="251" t="s">
        <v>9832</v>
      </c>
      <c r="C7421" s="251" t="s">
        <v>10077</v>
      </c>
      <c r="D7421" s="251" t="s">
        <v>9823</v>
      </c>
      <c r="E7421" s="251" t="s">
        <v>16086</v>
      </c>
      <c r="F7421" s="251" t="s">
        <v>9966</v>
      </c>
      <c r="G7421" s="251" t="s">
        <v>1198</v>
      </c>
      <c r="H7421" s="251" t="s">
        <v>5101</v>
      </c>
      <c r="I7421" s="257" t="str">
        <f t="shared" si="460"/>
        <v>-00004</v>
      </c>
      <c r="J7421" s="251">
        <v>4</v>
      </c>
      <c r="K7421" s="251">
        <v>4</v>
      </c>
      <c r="M7421" s="251" t="s">
        <v>9958</v>
      </c>
      <c r="N7421" s="251" t="s">
        <v>16373</v>
      </c>
      <c r="O7421" s="251">
        <v>4</v>
      </c>
      <c r="Q7421" s="251" t="s">
        <v>9832</v>
      </c>
      <c r="R7421" s="251" t="s">
        <v>9960</v>
      </c>
      <c r="S7421" s="252" t="s">
        <v>1197</v>
      </c>
      <c r="T7421" s="251" t="str">
        <f t="shared" si="462"/>
        <v>I060645981130BZ620</v>
      </c>
      <c r="W7421" s="251" t="str">
        <f t="shared" si="463"/>
        <v>I060645981130-BZ620</v>
      </c>
    </row>
    <row r="7422" spans="1:23" x14ac:dyDescent="0.3">
      <c r="A7422" s="256" t="str">
        <f t="shared" si="461"/>
        <v>I0606459-81150BZ620-00006</v>
      </c>
      <c r="B7422" s="251" t="s">
        <v>9835</v>
      </c>
      <c r="C7422" s="251" t="s">
        <v>10077</v>
      </c>
      <c r="D7422" s="251" t="s">
        <v>9823</v>
      </c>
      <c r="E7422" s="251" t="s">
        <v>16086</v>
      </c>
      <c r="F7422" s="251" t="s">
        <v>9968</v>
      </c>
      <c r="G7422" s="251" t="s">
        <v>1203</v>
      </c>
      <c r="H7422" s="251" t="s">
        <v>3429</v>
      </c>
      <c r="I7422" s="257" t="str">
        <f t="shared" si="460"/>
        <v>-00006</v>
      </c>
      <c r="J7422" s="251">
        <v>6</v>
      </c>
      <c r="K7422" s="251">
        <v>6</v>
      </c>
      <c r="M7422" s="251" t="s">
        <v>9958</v>
      </c>
      <c r="N7422" s="251" t="s">
        <v>16373</v>
      </c>
      <c r="O7422" s="251">
        <v>6</v>
      </c>
      <c r="Q7422" s="251" t="s">
        <v>9835</v>
      </c>
      <c r="R7422" s="251" t="s">
        <v>9960</v>
      </c>
      <c r="S7422" s="252" t="s">
        <v>1202</v>
      </c>
      <c r="T7422" s="251" t="str">
        <f t="shared" si="462"/>
        <v>I060645981150BZ620</v>
      </c>
      <c r="W7422" s="251" t="str">
        <f t="shared" si="463"/>
        <v>I060645981150-BZ620</v>
      </c>
    </row>
    <row r="7423" spans="1:23" x14ac:dyDescent="0.3">
      <c r="A7423" s="256" t="str">
        <f t="shared" si="461"/>
        <v>I0606459-81170BZ200-00002</v>
      </c>
      <c r="B7423" s="251" t="s">
        <v>9838</v>
      </c>
      <c r="C7423" s="251" t="s">
        <v>10077</v>
      </c>
      <c r="D7423" s="251" t="s">
        <v>9823</v>
      </c>
      <c r="E7423" s="251" t="s">
        <v>16086</v>
      </c>
      <c r="F7423" s="251" t="s">
        <v>9970</v>
      </c>
      <c r="G7423" s="251" t="s">
        <v>1095</v>
      </c>
      <c r="H7423" s="251" t="s">
        <v>10082</v>
      </c>
      <c r="I7423" s="257" t="str">
        <f t="shared" si="460"/>
        <v>-00002</v>
      </c>
      <c r="J7423" s="251">
        <v>2</v>
      </c>
      <c r="K7423" s="251">
        <v>2</v>
      </c>
      <c r="M7423" s="251" t="s">
        <v>9958</v>
      </c>
      <c r="N7423" s="251" t="s">
        <v>16373</v>
      </c>
      <c r="O7423" s="251">
        <v>2</v>
      </c>
      <c r="Q7423" s="251" t="s">
        <v>9838</v>
      </c>
      <c r="R7423" s="251" t="s">
        <v>9960</v>
      </c>
      <c r="S7423" s="252" t="s">
        <v>1094</v>
      </c>
      <c r="T7423" s="251" t="str">
        <f t="shared" si="462"/>
        <v>I060645981170BZ200</v>
      </c>
      <c r="W7423" s="251" t="str">
        <f t="shared" si="463"/>
        <v>I060645981170-BZ200</v>
      </c>
    </row>
    <row r="7424" spans="1:23" x14ac:dyDescent="0.3">
      <c r="A7424" s="256" t="str">
        <f t="shared" si="461"/>
        <v>I0606459-81170BZ620-00004</v>
      </c>
      <c r="B7424" s="251" t="s">
        <v>9843</v>
      </c>
      <c r="C7424" s="251" t="s">
        <v>10077</v>
      </c>
      <c r="D7424" s="251" t="s">
        <v>9823</v>
      </c>
      <c r="E7424" s="251" t="s">
        <v>16086</v>
      </c>
      <c r="F7424" s="251" t="s">
        <v>9972</v>
      </c>
      <c r="G7424" s="251" t="s">
        <v>1208</v>
      </c>
      <c r="H7424" s="251" t="s">
        <v>5102</v>
      </c>
      <c r="I7424" s="257" t="str">
        <f t="shared" si="460"/>
        <v>-00004</v>
      </c>
      <c r="J7424" s="251">
        <v>4</v>
      </c>
      <c r="K7424" s="251">
        <v>4</v>
      </c>
      <c r="M7424" s="251" t="s">
        <v>9958</v>
      </c>
      <c r="N7424" s="251" t="s">
        <v>16373</v>
      </c>
      <c r="O7424" s="251">
        <v>4</v>
      </c>
      <c r="Q7424" s="251" t="s">
        <v>9843</v>
      </c>
      <c r="R7424" s="251" t="s">
        <v>9960</v>
      </c>
      <c r="S7424" s="252" t="s">
        <v>1207</v>
      </c>
      <c r="T7424" s="251" t="str">
        <f t="shared" si="462"/>
        <v>I060645981170BZ620</v>
      </c>
      <c r="W7424" s="251" t="str">
        <f t="shared" si="463"/>
        <v>I060645981170-BZ620</v>
      </c>
    </row>
    <row r="7425" spans="1:23" x14ac:dyDescent="0.3">
      <c r="A7425" s="256" t="str">
        <f t="shared" si="461"/>
        <v>I0606459-81550BZ220-00001</v>
      </c>
      <c r="B7425" s="251" t="s">
        <v>9846</v>
      </c>
      <c r="C7425" s="251" t="s">
        <v>10077</v>
      </c>
      <c r="D7425" s="251" t="s">
        <v>9823</v>
      </c>
      <c r="E7425" s="251" t="s">
        <v>16086</v>
      </c>
      <c r="F7425" s="251" t="s">
        <v>9974</v>
      </c>
      <c r="G7425" s="251" t="s">
        <v>1364</v>
      </c>
      <c r="H7425" s="251" t="s">
        <v>5202</v>
      </c>
      <c r="I7425" s="257" t="str">
        <f t="shared" si="460"/>
        <v>-00001</v>
      </c>
      <c r="J7425" s="251">
        <v>1</v>
      </c>
      <c r="K7425" s="251">
        <v>1</v>
      </c>
      <c r="M7425" s="251" t="s">
        <v>9958</v>
      </c>
      <c r="N7425" s="251" t="s">
        <v>16373</v>
      </c>
      <c r="O7425" s="251">
        <v>1</v>
      </c>
      <c r="Q7425" s="251" t="s">
        <v>9846</v>
      </c>
      <c r="R7425" s="251" t="s">
        <v>9960</v>
      </c>
      <c r="S7425" s="252" t="s">
        <v>1363</v>
      </c>
      <c r="T7425" s="251" t="str">
        <f t="shared" si="462"/>
        <v>I060645981550BZ220</v>
      </c>
      <c r="W7425" s="251" t="str">
        <f t="shared" si="463"/>
        <v>I060645981550-BZ220</v>
      </c>
    </row>
    <row r="7426" spans="1:23" x14ac:dyDescent="0.3">
      <c r="A7426" s="256" t="str">
        <f t="shared" si="461"/>
        <v>I0606459-81550BZ490-00005</v>
      </c>
      <c r="B7426" s="251" t="s">
        <v>9849</v>
      </c>
      <c r="C7426" s="251" t="s">
        <v>10077</v>
      </c>
      <c r="D7426" s="251" t="s">
        <v>9823</v>
      </c>
      <c r="E7426" s="251" t="s">
        <v>16086</v>
      </c>
      <c r="F7426" s="251" t="s">
        <v>9976</v>
      </c>
      <c r="G7426" s="251" t="s">
        <v>1409</v>
      </c>
      <c r="H7426" s="251" t="s">
        <v>5202</v>
      </c>
      <c r="I7426" s="257" t="str">
        <f t="shared" si="460"/>
        <v>-00005</v>
      </c>
      <c r="J7426" s="251">
        <v>5</v>
      </c>
      <c r="K7426" s="251">
        <v>5</v>
      </c>
      <c r="M7426" s="251" t="s">
        <v>9958</v>
      </c>
      <c r="N7426" s="251" t="s">
        <v>16373</v>
      </c>
      <c r="O7426" s="251">
        <v>5</v>
      </c>
      <c r="Q7426" s="251" t="s">
        <v>9849</v>
      </c>
      <c r="R7426" s="251" t="s">
        <v>9960</v>
      </c>
      <c r="S7426" s="252" t="s">
        <v>1408</v>
      </c>
      <c r="T7426" s="251" t="str">
        <f t="shared" si="462"/>
        <v>I060645981550BZ490</v>
      </c>
      <c r="W7426" s="251" t="str">
        <f t="shared" si="463"/>
        <v>I060645981550-BZ490</v>
      </c>
    </row>
    <row r="7427" spans="1:23" x14ac:dyDescent="0.3">
      <c r="A7427" s="256" t="str">
        <f t="shared" si="461"/>
        <v>I0606459-81551BZ150-00005</v>
      </c>
      <c r="B7427" s="251" t="s">
        <v>9852</v>
      </c>
      <c r="C7427" s="251" t="s">
        <v>10077</v>
      </c>
      <c r="D7427" s="251" t="s">
        <v>9823</v>
      </c>
      <c r="E7427" s="251" t="s">
        <v>16086</v>
      </c>
      <c r="F7427" s="251" t="s">
        <v>9978</v>
      </c>
      <c r="G7427" s="251" t="s">
        <v>1351</v>
      </c>
      <c r="H7427" s="251" t="s">
        <v>3436</v>
      </c>
      <c r="I7427" s="257" t="str">
        <f t="shared" si="460"/>
        <v>-00005</v>
      </c>
      <c r="J7427" s="251">
        <v>5</v>
      </c>
      <c r="K7427" s="251">
        <v>5</v>
      </c>
      <c r="M7427" s="251" t="s">
        <v>9958</v>
      </c>
      <c r="N7427" s="251" t="s">
        <v>16373</v>
      </c>
      <c r="O7427" s="251">
        <v>5</v>
      </c>
      <c r="Q7427" s="251" t="s">
        <v>9852</v>
      </c>
      <c r="R7427" s="251" t="s">
        <v>9960</v>
      </c>
      <c r="S7427" s="252" t="s">
        <v>1350</v>
      </c>
      <c r="T7427" s="251" t="str">
        <f t="shared" si="462"/>
        <v>I060645981551BZ150</v>
      </c>
      <c r="W7427" s="251" t="str">
        <f t="shared" si="463"/>
        <v>I060645981551-BZ150</v>
      </c>
    </row>
    <row r="7428" spans="1:23" x14ac:dyDescent="0.3">
      <c r="A7428" s="256" t="str">
        <f t="shared" si="461"/>
        <v>I0606459-81551BZ240-00006</v>
      </c>
      <c r="B7428" s="251" t="s">
        <v>9855</v>
      </c>
      <c r="C7428" s="251" t="s">
        <v>10077</v>
      </c>
      <c r="D7428" s="251" t="s">
        <v>9823</v>
      </c>
      <c r="E7428" s="251" t="s">
        <v>16086</v>
      </c>
      <c r="F7428" s="251" t="s">
        <v>9980</v>
      </c>
      <c r="G7428" s="251" t="s">
        <v>1373</v>
      </c>
      <c r="H7428" s="251" t="s">
        <v>3436</v>
      </c>
      <c r="I7428" s="257" t="str">
        <f t="shared" si="460"/>
        <v>-00006</v>
      </c>
      <c r="J7428" s="251">
        <v>6</v>
      </c>
      <c r="K7428" s="251">
        <v>6</v>
      </c>
      <c r="M7428" s="251" t="s">
        <v>9958</v>
      </c>
      <c r="N7428" s="251" t="s">
        <v>16373</v>
      </c>
      <c r="O7428" s="251">
        <v>6</v>
      </c>
      <c r="Q7428" s="251" t="s">
        <v>9855</v>
      </c>
      <c r="R7428" s="251" t="s">
        <v>9960</v>
      </c>
      <c r="S7428" s="252" t="s">
        <v>1372</v>
      </c>
      <c r="T7428" s="251" t="str">
        <f t="shared" si="462"/>
        <v>I060645981551BZ240</v>
      </c>
      <c r="W7428" s="251" t="str">
        <f t="shared" si="463"/>
        <v>I060645981551-BZ240</v>
      </c>
    </row>
    <row r="7429" spans="1:23" x14ac:dyDescent="0.3">
      <c r="A7429" s="256" t="str">
        <f t="shared" si="461"/>
        <v>I0606459-81551BZ320-00004</v>
      </c>
      <c r="B7429" s="251" t="s">
        <v>9858</v>
      </c>
      <c r="C7429" s="251" t="s">
        <v>10077</v>
      </c>
      <c r="D7429" s="251" t="s">
        <v>9823</v>
      </c>
      <c r="E7429" s="251" t="s">
        <v>16086</v>
      </c>
      <c r="F7429" s="251" t="s">
        <v>9982</v>
      </c>
      <c r="G7429" s="251" t="s">
        <v>1418</v>
      </c>
      <c r="H7429" s="251" t="s">
        <v>3436</v>
      </c>
      <c r="I7429" s="257" t="str">
        <f t="shared" si="460"/>
        <v>-00004</v>
      </c>
      <c r="J7429" s="251">
        <v>4</v>
      </c>
      <c r="K7429" s="251">
        <v>4</v>
      </c>
      <c r="M7429" s="251" t="s">
        <v>9958</v>
      </c>
      <c r="N7429" s="251" t="s">
        <v>16373</v>
      </c>
      <c r="O7429" s="251">
        <v>4</v>
      </c>
      <c r="Q7429" s="251" t="s">
        <v>9858</v>
      </c>
      <c r="R7429" s="251" t="s">
        <v>9960</v>
      </c>
      <c r="S7429" s="252" t="s">
        <v>1417</v>
      </c>
      <c r="T7429" s="251" t="str">
        <f t="shared" si="462"/>
        <v>I060645981551BZ320</v>
      </c>
      <c r="W7429" s="251" t="str">
        <f t="shared" si="463"/>
        <v>I060645981551-BZ320</v>
      </c>
    </row>
    <row r="7430" spans="1:23" x14ac:dyDescent="0.3">
      <c r="A7430" s="256" t="str">
        <f t="shared" si="461"/>
        <v>I0606459-81560BZ220-00001</v>
      </c>
      <c r="B7430" s="251" t="s">
        <v>9861</v>
      </c>
      <c r="C7430" s="251" t="s">
        <v>10077</v>
      </c>
      <c r="D7430" s="251" t="s">
        <v>9823</v>
      </c>
      <c r="E7430" s="251" t="s">
        <v>16086</v>
      </c>
      <c r="F7430" s="251" t="s">
        <v>9984</v>
      </c>
      <c r="G7430" s="251" t="s">
        <v>1378</v>
      </c>
      <c r="H7430" s="251" t="s">
        <v>5204</v>
      </c>
      <c r="I7430" s="257" t="str">
        <f t="shared" ref="I7430:I7493" si="464">+IF(AND(O7430&lt;10),$B$2&amp;O7430,IF(AND(O7430&gt;9,O7430&lt;=99),$B$3&amp;O7430,IF(AND(O7430&gt;99,L96387&lt;1000),$B$4&amp;O7430,IF(AND(O7430&gt;999),$B$5&amp;7))))</f>
        <v>-00001</v>
      </c>
      <c r="J7430" s="251">
        <v>1</v>
      </c>
      <c r="K7430" s="251">
        <v>1</v>
      </c>
      <c r="M7430" s="251" t="s">
        <v>9958</v>
      </c>
      <c r="N7430" s="251" t="s">
        <v>16373</v>
      </c>
      <c r="O7430" s="251">
        <v>1</v>
      </c>
      <c r="Q7430" s="251" t="s">
        <v>9861</v>
      </c>
      <c r="R7430" s="251" t="s">
        <v>9960</v>
      </c>
      <c r="S7430" s="252" t="s">
        <v>1377</v>
      </c>
      <c r="T7430" s="251" t="str">
        <f t="shared" si="462"/>
        <v>I060645981560BZ220</v>
      </c>
      <c r="W7430" s="251" t="str">
        <f t="shared" si="463"/>
        <v>I060645981560-BZ220</v>
      </c>
    </row>
    <row r="7431" spans="1:23" x14ac:dyDescent="0.3">
      <c r="A7431" s="256" t="str">
        <f t="shared" si="461"/>
        <v>I0606459-81560BZ490-00003</v>
      </c>
      <c r="B7431" s="251" t="s">
        <v>9864</v>
      </c>
      <c r="C7431" s="251" t="s">
        <v>10077</v>
      </c>
      <c r="D7431" s="251" t="s">
        <v>9823</v>
      </c>
      <c r="E7431" s="251" t="s">
        <v>16086</v>
      </c>
      <c r="F7431" s="251" t="s">
        <v>9986</v>
      </c>
      <c r="G7431" s="251" t="s">
        <v>1423</v>
      </c>
      <c r="H7431" s="251" t="s">
        <v>5204</v>
      </c>
      <c r="I7431" s="257" t="str">
        <f t="shared" si="464"/>
        <v>-00003</v>
      </c>
      <c r="J7431" s="251">
        <v>3</v>
      </c>
      <c r="K7431" s="251">
        <v>3</v>
      </c>
      <c r="M7431" s="251" t="s">
        <v>9958</v>
      </c>
      <c r="N7431" s="251" t="s">
        <v>16373</v>
      </c>
      <c r="O7431" s="251">
        <v>3</v>
      </c>
      <c r="Q7431" s="251" t="s">
        <v>9864</v>
      </c>
      <c r="R7431" s="251" t="s">
        <v>9960</v>
      </c>
      <c r="S7431" s="252" t="s">
        <v>1422</v>
      </c>
      <c r="T7431" s="251" t="str">
        <f t="shared" si="462"/>
        <v>I060645981560BZ490</v>
      </c>
      <c r="W7431" s="251" t="str">
        <f t="shared" si="463"/>
        <v>I060645981560-BZ490</v>
      </c>
    </row>
    <row r="7432" spans="1:23" x14ac:dyDescent="0.3">
      <c r="A7432" s="256" t="str">
        <f t="shared" ref="A7432:A7495" si="465">D7432&amp;$A$6&amp;S7432&amp;I7432</f>
        <v>I0606459-81561BZ150-00002</v>
      </c>
      <c r="B7432" s="251" t="s">
        <v>9867</v>
      </c>
      <c r="C7432" s="251" t="s">
        <v>10077</v>
      </c>
      <c r="D7432" s="251" t="s">
        <v>9823</v>
      </c>
      <c r="E7432" s="251" t="s">
        <v>16086</v>
      </c>
      <c r="F7432" s="251" t="s">
        <v>9988</v>
      </c>
      <c r="G7432" s="251" t="s">
        <v>1359</v>
      </c>
      <c r="H7432" s="251" t="s">
        <v>3443</v>
      </c>
      <c r="I7432" s="257" t="str">
        <f t="shared" si="464"/>
        <v>-00002</v>
      </c>
      <c r="J7432" s="251">
        <v>2</v>
      </c>
      <c r="K7432" s="251">
        <v>2</v>
      </c>
      <c r="M7432" s="251" t="s">
        <v>9958</v>
      </c>
      <c r="N7432" s="251" t="s">
        <v>16373</v>
      </c>
      <c r="O7432" s="251">
        <v>2</v>
      </c>
      <c r="Q7432" s="251" t="s">
        <v>9867</v>
      </c>
      <c r="R7432" s="251" t="s">
        <v>9960</v>
      </c>
      <c r="S7432" s="252" t="s">
        <v>1358</v>
      </c>
      <c r="T7432" s="251" t="str">
        <f t="shared" si="462"/>
        <v>I060645981561BZ150</v>
      </c>
      <c r="W7432" s="251" t="str">
        <f t="shared" si="463"/>
        <v>I060645981561-BZ150</v>
      </c>
    </row>
    <row r="7433" spans="1:23" x14ac:dyDescent="0.3">
      <c r="A7433" s="256" t="str">
        <f t="shared" si="465"/>
        <v>I0606459-81561BZ240-00003</v>
      </c>
      <c r="B7433" s="251" t="s">
        <v>9870</v>
      </c>
      <c r="C7433" s="251" t="s">
        <v>10077</v>
      </c>
      <c r="D7433" s="251" t="s">
        <v>9823</v>
      </c>
      <c r="E7433" s="251" t="s">
        <v>16086</v>
      </c>
      <c r="F7433" s="251" t="s">
        <v>9990</v>
      </c>
      <c r="G7433" s="251" t="s">
        <v>1387</v>
      </c>
      <c r="H7433" s="251" t="s">
        <v>3443</v>
      </c>
      <c r="I7433" s="257" t="str">
        <f t="shared" si="464"/>
        <v>-00003</v>
      </c>
      <c r="J7433" s="251">
        <v>3</v>
      </c>
      <c r="K7433" s="251">
        <v>3</v>
      </c>
      <c r="M7433" s="251" t="s">
        <v>9958</v>
      </c>
      <c r="N7433" s="251" t="s">
        <v>16373</v>
      </c>
      <c r="O7433" s="251">
        <v>3</v>
      </c>
      <c r="Q7433" s="251" t="s">
        <v>9870</v>
      </c>
      <c r="R7433" s="251" t="s">
        <v>9960</v>
      </c>
      <c r="S7433" s="252" t="s">
        <v>1386</v>
      </c>
      <c r="T7433" s="251" t="str">
        <f t="shared" ref="T7433:T7496" si="466">+D7433&amp;S7433</f>
        <v>I060645981561BZ240</v>
      </c>
      <c r="W7433" s="251" t="str">
        <f t="shared" ref="W7433:W7496" si="467">D7433&amp;G7433</f>
        <v>I060645981561-BZ240</v>
      </c>
    </row>
    <row r="7434" spans="1:23" x14ac:dyDescent="0.3">
      <c r="A7434" s="256" t="str">
        <f t="shared" si="465"/>
        <v>I0606459-81561BZ320-00004</v>
      </c>
      <c r="B7434" s="251" t="s">
        <v>9873</v>
      </c>
      <c r="C7434" s="251" t="s">
        <v>10077</v>
      </c>
      <c r="D7434" s="251" t="s">
        <v>9823</v>
      </c>
      <c r="E7434" s="251" t="s">
        <v>16086</v>
      </c>
      <c r="F7434" s="251" t="s">
        <v>9992</v>
      </c>
      <c r="G7434" s="251" t="s">
        <v>1428</v>
      </c>
      <c r="H7434" s="251" t="s">
        <v>3443</v>
      </c>
      <c r="I7434" s="257" t="str">
        <f t="shared" si="464"/>
        <v>-00004</v>
      </c>
      <c r="J7434" s="251">
        <v>4</v>
      </c>
      <c r="K7434" s="251">
        <v>4</v>
      </c>
      <c r="M7434" s="251" t="s">
        <v>9958</v>
      </c>
      <c r="N7434" s="251" t="s">
        <v>16373</v>
      </c>
      <c r="O7434" s="251">
        <v>4</v>
      </c>
      <c r="Q7434" s="251" t="s">
        <v>9873</v>
      </c>
      <c r="R7434" s="251" t="s">
        <v>9960</v>
      </c>
      <c r="S7434" s="252" t="s">
        <v>1427</v>
      </c>
      <c r="T7434" s="251" t="str">
        <f t="shared" si="466"/>
        <v>I060645981561BZ320</v>
      </c>
      <c r="W7434" s="251" t="str">
        <f t="shared" si="467"/>
        <v>I060645981561-BZ320</v>
      </c>
    </row>
    <row r="7435" spans="1:23" x14ac:dyDescent="0.3">
      <c r="A7435" s="256" t="str">
        <f t="shared" si="465"/>
        <v>I0606459-81590BZ051-00004</v>
      </c>
      <c r="B7435" s="251" t="s">
        <v>9876</v>
      </c>
      <c r="C7435" s="251" t="s">
        <v>10077</v>
      </c>
      <c r="D7435" s="251" t="s">
        <v>9823</v>
      </c>
      <c r="E7435" s="251" t="s">
        <v>16086</v>
      </c>
      <c r="F7435" s="251" t="s">
        <v>9995</v>
      </c>
      <c r="G7435" s="251" t="s">
        <v>5230</v>
      </c>
      <c r="H7435" s="251" t="s">
        <v>770</v>
      </c>
      <c r="I7435" s="257" t="str">
        <f t="shared" si="464"/>
        <v>-00004</v>
      </c>
      <c r="J7435" s="251">
        <v>4</v>
      </c>
      <c r="K7435" s="251">
        <v>4</v>
      </c>
      <c r="M7435" s="251" t="s">
        <v>9958</v>
      </c>
      <c r="N7435" s="251" t="s">
        <v>16373</v>
      </c>
      <c r="O7435" s="251">
        <v>4</v>
      </c>
      <c r="Q7435" s="251" t="s">
        <v>9876</v>
      </c>
      <c r="R7435" s="251" t="s">
        <v>9960</v>
      </c>
      <c r="S7435" s="252" t="s">
        <v>4062</v>
      </c>
      <c r="T7435" s="251" t="str">
        <f t="shared" si="466"/>
        <v>I060645981590BZ051</v>
      </c>
      <c r="W7435" s="251" t="str">
        <f t="shared" si="467"/>
        <v>I060645981590-BZ051</v>
      </c>
    </row>
    <row r="7436" spans="1:23" x14ac:dyDescent="0.3">
      <c r="A7436" s="256" t="str">
        <f t="shared" si="465"/>
        <v>I0606459-9004A81004-00001</v>
      </c>
      <c r="B7436" s="251" t="s">
        <v>9879</v>
      </c>
      <c r="C7436" s="251" t="s">
        <v>10077</v>
      </c>
      <c r="D7436" s="251" t="s">
        <v>9823</v>
      </c>
      <c r="E7436" s="251" t="s">
        <v>16086</v>
      </c>
      <c r="F7436" s="251" t="s">
        <v>9997</v>
      </c>
      <c r="G7436" s="251" t="s">
        <v>1571</v>
      </c>
      <c r="H7436" s="251" t="s">
        <v>3393</v>
      </c>
      <c r="I7436" s="257" t="str">
        <f t="shared" si="464"/>
        <v>-00001</v>
      </c>
      <c r="J7436" s="251">
        <v>1</v>
      </c>
      <c r="K7436" s="251">
        <v>1</v>
      </c>
      <c r="M7436" s="251" t="s">
        <v>10003</v>
      </c>
      <c r="N7436" s="251" t="s">
        <v>16373</v>
      </c>
      <c r="O7436" s="251">
        <v>1</v>
      </c>
      <c r="Q7436" s="251" t="s">
        <v>9879</v>
      </c>
      <c r="R7436" s="251" t="s">
        <v>9960</v>
      </c>
      <c r="S7436" s="252" t="s">
        <v>1570</v>
      </c>
      <c r="T7436" s="251" t="str">
        <f t="shared" si="466"/>
        <v>I06064599004A81004</v>
      </c>
      <c r="W7436" s="251" t="str">
        <f t="shared" si="467"/>
        <v>I06064599004A-81004</v>
      </c>
    </row>
    <row r="7437" spans="1:23" x14ac:dyDescent="0.3">
      <c r="A7437" s="256" t="str">
        <f t="shared" si="465"/>
        <v>I0606459-9004A81005-00003</v>
      </c>
      <c r="B7437" s="251" t="s">
        <v>9884</v>
      </c>
      <c r="C7437" s="251" t="s">
        <v>10077</v>
      </c>
      <c r="D7437" s="251" t="s">
        <v>9823</v>
      </c>
      <c r="E7437" s="251" t="s">
        <v>16086</v>
      </c>
      <c r="F7437" s="251" t="s">
        <v>10000</v>
      </c>
      <c r="G7437" s="251" t="s">
        <v>1566</v>
      </c>
      <c r="H7437" s="251" t="s">
        <v>3393</v>
      </c>
      <c r="I7437" s="257" t="str">
        <f t="shared" si="464"/>
        <v>-00003</v>
      </c>
      <c r="J7437" s="251">
        <v>3</v>
      </c>
      <c r="K7437" s="251">
        <v>3</v>
      </c>
      <c r="M7437" s="251" t="s">
        <v>10007</v>
      </c>
      <c r="N7437" s="251" t="s">
        <v>16373</v>
      </c>
      <c r="O7437" s="251">
        <v>3</v>
      </c>
      <c r="Q7437" s="251" t="s">
        <v>9884</v>
      </c>
      <c r="R7437" s="251" t="s">
        <v>9960</v>
      </c>
      <c r="S7437" s="252" t="s">
        <v>1565</v>
      </c>
      <c r="T7437" s="251" t="str">
        <f t="shared" si="466"/>
        <v>I06064599004A81005</v>
      </c>
      <c r="W7437" s="251" t="str">
        <f t="shared" si="467"/>
        <v>I06064599004A-81005</v>
      </c>
    </row>
    <row r="7438" spans="1:23" x14ac:dyDescent="0.3">
      <c r="A7438" s="256" t="str">
        <f t="shared" si="465"/>
        <v>I0606459-9004A81006-00004</v>
      </c>
      <c r="B7438" s="251" t="s">
        <v>9888</v>
      </c>
      <c r="C7438" s="251" t="s">
        <v>10077</v>
      </c>
      <c r="D7438" s="251" t="s">
        <v>9823</v>
      </c>
      <c r="E7438" s="251" t="s">
        <v>16086</v>
      </c>
      <c r="F7438" s="251" t="s">
        <v>10002</v>
      </c>
      <c r="G7438" s="251" t="s">
        <v>1574</v>
      </c>
      <c r="H7438" s="251" t="s">
        <v>3393</v>
      </c>
      <c r="I7438" s="257" t="str">
        <f t="shared" si="464"/>
        <v>-00004</v>
      </c>
      <c r="J7438" s="251">
        <v>4</v>
      </c>
      <c r="K7438" s="251">
        <v>4</v>
      </c>
      <c r="M7438" s="251" t="s">
        <v>10007</v>
      </c>
      <c r="N7438" s="251" t="s">
        <v>16373</v>
      </c>
      <c r="O7438" s="251">
        <v>4</v>
      </c>
      <c r="Q7438" s="251" t="s">
        <v>9888</v>
      </c>
      <c r="R7438" s="251" t="s">
        <v>9960</v>
      </c>
      <c r="S7438" s="252" t="s">
        <v>1573</v>
      </c>
      <c r="T7438" s="251" t="str">
        <f t="shared" si="466"/>
        <v>I06064599004A81006</v>
      </c>
      <c r="W7438" s="251" t="str">
        <f t="shared" si="467"/>
        <v>I06064599004A-81006</v>
      </c>
    </row>
    <row r="7439" spans="1:23" x14ac:dyDescent="0.3">
      <c r="A7439" s="256" t="str">
        <f t="shared" si="465"/>
        <v>I0606459-9004A81026-00016</v>
      </c>
      <c r="B7439" s="251" t="s">
        <v>9891</v>
      </c>
      <c r="C7439" s="251" t="s">
        <v>10077</v>
      </c>
      <c r="D7439" s="251" t="s">
        <v>9823</v>
      </c>
      <c r="E7439" s="251" t="s">
        <v>16086</v>
      </c>
      <c r="F7439" s="251" t="s">
        <v>10005</v>
      </c>
      <c r="G7439" s="251" t="s">
        <v>1624</v>
      </c>
      <c r="H7439" s="251" t="s">
        <v>3393</v>
      </c>
      <c r="I7439" s="257" t="str">
        <f t="shared" si="464"/>
        <v>-00016</v>
      </c>
      <c r="J7439" s="251">
        <v>16</v>
      </c>
      <c r="K7439" s="251">
        <v>16</v>
      </c>
      <c r="M7439" s="251" t="s">
        <v>10007</v>
      </c>
      <c r="N7439" s="251" t="s">
        <v>16373</v>
      </c>
      <c r="O7439" s="251">
        <v>16</v>
      </c>
      <c r="Q7439" s="251" t="s">
        <v>9891</v>
      </c>
      <c r="R7439" s="251" t="s">
        <v>9960</v>
      </c>
      <c r="S7439" s="252" t="s">
        <v>1623</v>
      </c>
      <c r="T7439" s="251" t="str">
        <f t="shared" si="466"/>
        <v>I06064599004A81026</v>
      </c>
      <c r="W7439" s="251" t="str">
        <f t="shared" si="467"/>
        <v>I06064599004A-81026</v>
      </c>
    </row>
    <row r="7440" spans="1:23" x14ac:dyDescent="0.3">
      <c r="A7440" s="256" t="str">
        <f t="shared" si="465"/>
        <v>I0606460-81139BZ010-00001</v>
      </c>
      <c r="B7440" s="251" t="s">
        <v>18091</v>
      </c>
      <c r="C7440" s="251" t="s">
        <v>10077</v>
      </c>
      <c r="D7440" s="251" t="s">
        <v>18092</v>
      </c>
      <c r="E7440" s="251" t="s">
        <v>16086</v>
      </c>
      <c r="F7440" s="251" t="s">
        <v>9957</v>
      </c>
      <c r="G7440" s="251" t="s">
        <v>1614</v>
      </c>
      <c r="H7440" s="251" t="s">
        <v>10104</v>
      </c>
      <c r="I7440" s="257" t="str">
        <f t="shared" si="464"/>
        <v>-00001</v>
      </c>
      <c r="J7440" s="251">
        <v>1</v>
      </c>
      <c r="K7440" s="251">
        <v>1</v>
      </c>
      <c r="M7440" s="251" t="s">
        <v>10007</v>
      </c>
      <c r="N7440" s="251" t="s">
        <v>16536</v>
      </c>
      <c r="O7440" s="251">
        <v>1</v>
      </c>
      <c r="Q7440" s="251" t="s">
        <v>18091</v>
      </c>
      <c r="R7440" s="251" t="s">
        <v>10017</v>
      </c>
      <c r="S7440" s="252" t="s">
        <v>1613</v>
      </c>
      <c r="T7440" s="251" t="str">
        <f t="shared" si="466"/>
        <v>I060646081139BZ010</v>
      </c>
      <c r="W7440" s="251" t="str">
        <f t="shared" si="467"/>
        <v>I060646081139-BZ010</v>
      </c>
    </row>
    <row r="7441" spans="1:23" x14ac:dyDescent="0.3">
      <c r="A7441" s="256" t="str">
        <f t="shared" si="465"/>
        <v>I0606460-81240BZ010C0-00001</v>
      </c>
      <c r="B7441" s="251" t="s">
        <v>18093</v>
      </c>
      <c r="C7441" s="251" t="s">
        <v>10077</v>
      </c>
      <c r="D7441" s="251" t="s">
        <v>18092</v>
      </c>
      <c r="E7441" s="251" t="s">
        <v>16086</v>
      </c>
      <c r="F7441" s="251" t="s">
        <v>9962</v>
      </c>
      <c r="G7441" s="251" t="s">
        <v>10106</v>
      </c>
      <c r="H7441" s="251" t="s">
        <v>2227</v>
      </c>
      <c r="I7441" s="257" t="str">
        <f t="shared" si="464"/>
        <v>-00001</v>
      </c>
      <c r="J7441" s="251">
        <v>1</v>
      </c>
      <c r="K7441" s="251">
        <v>1</v>
      </c>
      <c r="M7441" s="251" t="s">
        <v>10007</v>
      </c>
      <c r="N7441" s="251" t="s">
        <v>16536</v>
      </c>
      <c r="O7441" s="251">
        <v>1</v>
      </c>
      <c r="Q7441" s="251" t="s">
        <v>18093</v>
      </c>
      <c r="R7441" s="251" t="s">
        <v>10017</v>
      </c>
      <c r="S7441" s="252" t="s">
        <v>3982</v>
      </c>
      <c r="T7441" s="251" t="str">
        <f t="shared" si="466"/>
        <v>I060646081240BZ010C0</v>
      </c>
      <c r="W7441" s="251" t="str">
        <f t="shared" si="467"/>
        <v>I060646081240-BZ010-C0</v>
      </c>
    </row>
    <row r="7442" spans="1:23" x14ac:dyDescent="0.3">
      <c r="A7442" s="256" t="str">
        <f t="shared" si="465"/>
        <v>I0606460-81580BZ051-00004</v>
      </c>
      <c r="B7442" s="251" t="s">
        <v>18094</v>
      </c>
      <c r="C7442" s="251" t="s">
        <v>10077</v>
      </c>
      <c r="D7442" s="251" t="s">
        <v>18092</v>
      </c>
      <c r="E7442" s="251" t="s">
        <v>16086</v>
      </c>
      <c r="F7442" s="251" t="s">
        <v>9964</v>
      </c>
      <c r="G7442" s="251" t="s">
        <v>5226</v>
      </c>
      <c r="H7442" s="251" t="s">
        <v>758</v>
      </c>
      <c r="I7442" s="257" t="str">
        <f t="shared" si="464"/>
        <v>-00004</v>
      </c>
      <c r="J7442" s="251">
        <v>4</v>
      </c>
      <c r="K7442" s="251">
        <v>4</v>
      </c>
      <c r="M7442" s="251" t="s">
        <v>9958</v>
      </c>
      <c r="N7442" s="251" t="s">
        <v>16536</v>
      </c>
      <c r="O7442" s="251">
        <v>4</v>
      </c>
      <c r="Q7442" s="251" t="s">
        <v>18094</v>
      </c>
      <c r="R7442" s="251" t="s">
        <v>10017</v>
      </c>
      <c r="S7442" s="252" t="s">
        <v>4065</v>
      </c>
      <c r="T7442" s="251" t="str">
        <f t="shared" si="466"/>
        <v>I060646081580BZ051</v>
      </c>
      <c r="W7442" s="251" t="str">
        <f t="shared" si="467"/>
        <v>I060646081580-BZ051</v>
      </c>
    </row>
    <row r="7443" spans="1:23" x14ac:dyDescent="0.3">
      <c r="A7443" s="256" t="str">
        <f t="shared" si="465"/>
        <v>I0606460-81591BZ040-00002</v>
      </c>
      <c r="B7443" s="251" t="s">
        <v>18095</v>
      </c>
      <c r="C7443" s="251" t="s">
        <v>10077</v>
      </c>
      <c r="D7443" s="251" t="s">
        <v>18092</v>
      </c>
      <c r="E7443" s="251" t="s">
        <v>16086</v>
      </c>
      <c r="F7443" s="251" t="s">
        <v>9966</v>
      </c>
      <c r="G7443" s="251" t="s">
        <v>1461</v>
      </c>
      <c r="H7443" s="251" t="s">
        <v>5219</v>
      </c>
      <c r="I7443" s="257" t="str">
        <f t="shared" si="464"/>
        <v>-00002</v>
      </c>
      <c r="J7443" s="251">
        <v>2</v>
      </c>
      <c r="K7443" s="251">
        <v>2</v>
      </c>
      <c r="M7443" s="251" t="s">
        <v>9958</v>
      </c>
      <c r="N7443" s="251" t="s">
        <v>16536</v>
      </c>
      <c r="O7443" s="251">
        <v>2</v>
      </c>
      <c r="Q7443" s="251" t="s">
        <v>18095</v>
      </c>
      <c r="R7443" s="251" t="s">
        <v>10017</v>
      </c>
      <c r="S7443" s="252" t="s">
        <v>1460</v>
      </c>
      <c r="T7443" s="251" t="str">
        <f t="shared" si="466"/>
        <v>I060646081591BZ040</v>
      </c>
      <c r="W7443" s="251" t="str">
        <f t="shared" si="467"/>
        <v>I060646081591-BZ040</v>
      </c>
    </row>
    <row r="7444" spans="1:23" x14ac:dyDescent="0.3">
      <c r="A7444" s="256" t="str">
        <f t="shared" si="465"/>
        <v>I0606460-87915BZ070-00002</v>
      </c>
      <c r="B7444" s="251" t="s">
        <v>18096</v>
      </c>
      <c r="C7444" s="251" t="s">
        <v>10077</v>
      </c>
      <c r="D7444" s="251" t="s">
        <v>18092</v>
      </c>
      <c r="E7444" s="251" t="s">
        <v>16086</v>
      </c>
      <c r="F7444" s="251" t="s">
        <v>9968</v>
      </c>
      <c r="G7444" s="251" t="s">
        <v>1528</v>
      </c>
      <c r="H7444" s="251" t="s">
        <v>10293</v>
      </c>
      <c r="I7444" s="257" t="str">
        <f t="shared" si="464"/>
        <v>-00002</v>
      </c>
      <c r="J7444" s="251">
        <v>2</v>
      </c>
      <c r="K7444" s="251">
        <v>2</v>
      </c>
      <c r="M7444" s="251" t="s">
        <v>10007</v>
      </c>
      <c r="N7444" s="251" t="s">
        <v>16536</v>
      </c>
      <c r="O7444" s="251">
        <v>2</v>
      </c>
      <c r="Q7444" s="251" t="s">
        <v>18096</v>
      </c>
      <c r="R7444" s="251" t="s">
        <v>10017</v>
      </c>
      <c r="S7444" s="252" t="s">
        <v>1527</v>
      </c>
      <c r="T7444" s="251" t="str">
        <f t="shared" si="466"/>
        <v>I060646087915BZ070</v>
      </c>
      <c r="W7444" s="251" t="str">
        <f t="shared" si="467"/>
        <v>I060646087915-BZ070</v>
      </c>
    </row>
    <row r="7445" spans="1:23" x14ac:dyDescent="0.3">
      <c r="A7445" s="256" t="str">
        <f t="shared" si="465"/>
        <v>I0606461-81555BZ010-00001</v>
      </c>
      <c r="B7445" s="251" t="s">
        <v>18097</v>
      </c>
      <c r="C7445" s="251" t="s">
        <v>10077</v>
      </c>
      <c r="D7445" s="251" t="s">
        <v>18098</v>
      </c>
      <c r="E7445" s="251" t="s">
        <v>16086</v>
      </c>
      <c r="F7445" s="251" t="s">
        <v>9957</v>
      </c>
      <c r="G7445" s="251" t="s">
        <v>1275</v>
      </c>
      <c r="H7445" s="251" t="s">
        <v>10298</v>
      </c>
      <c r="I7445" s="257" t="str">
        <f t="shared" si="464"/>
        <v>-00001</v>
      </c>
      <c r="J7445" s="251">
        <v>1</v>
      </c>
      <c r="K7445" s="251">
        <v>1</v>
      </c>
      <c r="M7445" s="251" t="s">
        <v>10007</v>
      </c>
      <c r="N7445" s="251" t="s">
        <v>16856</v>
      </c>
      <c r="O7445" s="251">
        <v>1</v>
      </c>
      <c r="Q7445" s="251" t="s">
        <v>18097</v>
      </c>
      <c r="R7445" s="251" t="s">
        <v>10028</v>
      </c>
      <c r="S7445" s="252" t="s">
        <v>1274</v>
      </c>
      <c r="T7445" s="251" t="str">
        <f t="shared" si="466"/>
        <v>I060646181555BZ010</v>
      </c>
      <c r="W7445" s="251" t="str">
        <f t="shared" si="467"/>
        <v>I060646181555-BZ010</v>
      </c>
    </row>
    <row r="7446" spans="1:23" x14ac:dyDescent="0.3">
      <c r="A7446" s="256" t="str">
        <f t="shared" si="465"/>
        <v>I0706493-9004951125-00027</v>
      </c>
      <c r="B7446" s="251" t="s">
        <v>9895</v>
      </c>
      <c r="C7446" s="251" t="s">
        <v>10117</v>
      </c>
      <c r="D7446" s="251" t="s">
        <v>9896</v>
      </c>
      <c r="E7446" s="251" t="s">
        <v>16086</v>
      </c>
      <c r="F7446" s="251" t="s">
        <v>9957</v>
      </c>
      <c r="G7446" s="251" t="s">
        <v>1561</v>
      </c>
      <c r="H7446" s="251" t="s">
        <v>3393</v>
      </c>
      <c r="I7446" s="257" t="str">
        <f t="shared" si="464"/>
        <v>-00027</v>
      </c>
      <c r="J7446" s="251">
        <v>27</v>
      </c>
      <c r="K7446" s="251">
        <v>27</v>
      </c>
      <c r="M7446" s="251" t="s">
        <v>10003</v>
      </c>
      <c r="N7446" s="251" t="s">
        <v>16373</v>
      </c>
      <c r="O7446" s="251">
        <v>27</v>
      </c>
      <c r="Q7446" s="251" t="s">
        <v>9895</v>
      </c>
      <c r="R7446" s="251" t="s">
        <v>9960</v>
      </c>
      <c r="S7446" s="252">
        <v>9004951125</v>
      </c>
      <c r="T7446" s="251" t="str">
        <f t="shared" si="466"/>
        <v>I07064939004951125</v>
      </c>
      <c r="W7446" s="251" t="str">
        <f t="shared" si="467"/>
        <v>I070649390049-51125</v>
      </c>
    </row>
    <row r="7447" spans="1:23" x14ac:dyDescent="0.3">
      <c r="A7447" s="256" t="str">
        <f t="shared" si="465"/>
        <v>I0706494-81110BZ800-00003</v>
      </c>
      <c r="B7447" s="251" t="s">
        <v>18099</v>
      </c>
      <c r="C7447" s="251" t="s">
        <v>10117</v>
      </c>
      <c r="D7447" s="251" t="s">
        <v>18100</v>
      </c>
      <c r="E7447" s="251" t="s">
        <v>16086</v>
      </c>
      <c r="F7447" s="251" t="s">
        <v>9957</v>
      </c>
      <c r="G7447" s="251" t="s">
        <v>3420</v>
      </c>
      <c r="H7447" s="251" t="s">
        <v>3422</v>
      </c>
      <c r="I7447" s="257" t="str">
        <f t="shared" si="464"/>
        <v>-00003</v>
      </c>
      <c r="J7447" s="251">
        <v>3</v>
      </c>
      <c r="K7447" s="251">
        <v>3</v>
      </c>
      <c r="M7447" s="251" t="s">
        <v>9958</v>
      </c>
      <c r="N7447" s="251" t="s">
        <v>16536</v>
      </c>
      <c r="O7447" s="251">
        <v>3</v>
      </c>
      <c r="Q7447" s="251" t="s">
        <v>18099</v>
      </c>
      <c r="R7447" s="251" t="s">
        <v>10017</v>
      </c>
      <c r="S7447" s="252" t="s">
        <v>3419</v>
      </c>
      <c r="T7447" s="251" t="str">
        <f t="shared" si="466"/>
        <v>I070649481110BZ800</v>
      </c>
      <c r="W7447" s="251" t="str">
        <f t="shared" si="467"/>
        <v>I070649481110-BZ800</v>
      </c>
    </row>
    <row r="7448" spans="1:23" x14ac:dyDescent="0.3">
      <c r="A7448" s="256" t="str">
        <f t="shared" si="465"/>
        <v>I0706494-81110BZ840-00003</v>
      </c>
      <c r="B7448" s="251" t="s">
        <v>18101</v>
      </c>
      <c r="C7448" s="251" t="s">
        <v>10117</v>
      </c>
      <c r="D7448" s="251" t="s">
        <v>18100</v>
      </c>
      <c r="E7448" s="251" t="s">
        <v>16086</v>
      </c>
      <c r="F7448" s="251" t="s">
        <v>9962</v>
      </c>
      <c r="G7448" s="251" t="s">
        <v>3424</v>
      </c>
      <c r="H7448" s="251" t="s">
        <v>3422</v>
      </c>
      <c r="I7448" s="257" t="str">
        <f t="shared" si="464"/>
        <v>-00003</v>
      </c>
      <c r="J7448" s="251">
        <v>3</v>
      </c>
      <c r="K7448" s="251">
        <v>3</v>
      </c>
      <c r="M7448" s="251" t="s">
        <v>9958</v>
      </c>
      <c r="N7448" s="251" t="s">
        <v>16536</v>
      </c>
      <c r="O7448" s="251">
        <v>3</v>
      </c>
      <c r="Q7448" s="251" t="s">
        <v>18101</v>
      </c>
      <c r="R7448" s="251" t="s">
        <v>10017</v>
      </c>
      <c r="S7448" s="252" t="s">
        <v>3423</v>
      </c>
      <c r="T7448" s="251" t="str">
        <f t="shared" si="466"/>
        <v>I070649481110BZ840</v>
      </c>
      <c r="W7448" s="251" t="str">
        <f t="shared" si="467"/>
        <v>I070649481110-BZ840</v>
      </c>
    </row>
    <row r="7449" spans="1:23" x14ac:dyDescent="0.3">
      <c r="A7449" s="256" t="str">
        <f t="shared" si="465"/>
        <v>I0706494-81150BZ800-00003</v>
      </c>
      <c r="B7449" s="251" t="s">
        <v>18102</v>
      </c>
      <c r="C7449" s="251" t="s">
        <v>10117</v>
      </c>
      <c r="D7449" s="251" t="s">
        <v>18100</v>
      </c>
      <c r="E7449" s="251" t="s">
        <v>16086</v>
      </c>
      <c r="F7449" s="251" t="s">
        <v>9964</v>
      </c>
      <c r="G7449" s="251" t="s">
        <v>3427</v>
      </c>
      <c r="H7449" s="251" t="s">
        <v>3429</v>
      </c>
      <c r="I7449" s="257" t="str">
        <f t="shared" si="464"/>
        <v>-00003</v>
      </c>
      <c r="J7449" s="251">
        <v>3</v>
      </c>
      <c r="K7449" s="251">
        <v>3</v>
      </c>
      <c r="M7449" s="251" t="s">
        <v>9958</v>
      </c>
      <c r="N7449" s="251" t="s">
        <v>16536</v>
      </c>
      <c r="O7449" s="251">
        <v>3</v>
      </c>
      <c r="Q7449" s="251" t="s">
        <v>18102</v>
      </c>
      <c r="R7449" s="251" t="s">
        <v>10017</v>
      </c>
      <c r="S7449" s="252" t="s">
        <v>3426</v>
      </c>
      <c r="T7449" s="251" t="str">
        <f t="shared" si="466"/>
        <v>I070649481150BZ800</v>
      </c>
      <c r="W7449" s="251" t="str">
        <f t="shared" si="467"/>
        <v>I070649481150-BZ800</v>
      </c>
    </row>
    <row r="7450" spans="1:23" x14ac:dyDescent="0.3">
      <c r="A7450" s="256" t="str">
        <f t="shared" si="465"/>
        <v>I0706494-81150BZ840-00003</v>
      </c>
      <c r="B7450" s="251" t="s">
        <v>18103</v>
      </c>
      <c r="C7450" s="251" t="s">
        <v>10117</v>
      </c>
      <c r="D7450" s="251" t="s">
        <v>18100</v>
      </c>
      <c r="E7450" s="251" t="s">
        <v>16086</v>
      </c>
      <c r="F7450" s="251" t="s">
        <v>9966</v>
      </c>
      <c r="G7450" s="251" t="s">
        <v>3431</v>
      </c>
      <c r="H7450" s="251" t="s">
        <v>3429</v>
      </c>
      <c r="I7450" s="257" t="str">
        <f t="shared" si="464"/>
        <v>-00003</v>
      </c>
      <c r="J7450" s="251">
        <v>3</v>
      </c>
      <c r="K7450" s="251">
        <v>3</v>
      </c>
      <c r="M7450" s="251" t="s">
        <v>9958</v>
      </c>
      <c r="N7450" s="251" t="s">
        <v>16536</v>
      </c>
      <c r="O7450" s="251">
        <v>3</v>
      </c>
      <c r="Q7450" s="251" t="s">
        <v>18103</v>
      </c>
      <c r="R7450" s="251" t="s">
        <v>10017</v>
      </c>
      <c r="S7450" s="252" t="s">
        <v>3430</v>
      </c>
      <c r="T7450" s="251" t="str">
        <f t="shared" si="466"/>
        <v>I070649481150BZ840</v>
      </c>
      <c r="W7450" s="251" t="str">
        <f t="shared" si="467"/>
        <v>I070649481150-BZ840</v>
      </c>
    </row>
    <row r="7451" spans="1:23" x14ac:dyDescent="0.3">
      <c r="A7451" s="256" t="str">
        <f t="shared" si="465"/>
        <v>I0706494-81551BZ090-00003</v>
      </c>
      <c r="B7451" s="251" t="s">
        <v>18104</v>
      </c>
      <c r="C7451" s="251" t="s">
        <v>10117</v>
      </c>
      <c r="D7451" s="251" t="s">
        <v>18100</v>
      </c>
      <c r="E7451" s="251" t="s">
        <v>16086</v>
      </c>
      <c r="F7451" s="251" t="s">
        <v>9968</v>
      </c>
      <c r="G7451" s="251" t="s">
        <v>1318</v>
      </c>
      <c r="H7451" s="251" t="s">
        <v>5211</v>
      </c>
      <c r="I7451" s="257" t="str">
        <f t="shared" si="464"/>
        <v>-00003</v>
      </c>
      <c r="J7451" s="251">
        <v>3</v>
      </c>
      <c r="K7451" s="251">
        <v>3</v>
      </c>
      <c r="M7451" s="251" t="s">
        <v>9958</v>
      </c>
      <c r="N7451" s="251" t="s">
        <v>16536</v>
      </c>
      <c r="O7451" s="251">
        <v>3</v>
      </c>
      <c r="Q7451" s="251" t="s">
        <v>18104</v>
      </c>
      <c r="R7451" s="251" t="s">
        <v>10017</v>
      </c>
      <c r="S7451" s="252" t="s">
        <v>1317</v>
      </c>
      <c r="T7451" s="251" t="str">
        <f t="shared" si="466"/>
        <v>I070649481551BZ090</v>
      </c>
      <c r="W7451" s="251" t="str">
        <f t="shared" si="467"/>
        <v>I070649481551-BZ090</v>
      </c>
    </row>
    <row r="7452" spans="1:23" x14ac:dyDescent="0.3">
      <c r="A7452" s="256" t="str">
        <f t="shared" si="465"/>
        <v>I0706494-81551BZ250-00003</v>
      </c>
      <c r="B7452" s="251" t="s">
        <v>18105</v>
      </c>
      <c r="C7452" s="251" t="s">
        <v>10117</v>
      </c>
      <c r="D7452" s="251" t="s">
        <v>18100</v>
      </c>
      <c r="E7452" s="251" t="s">
        <v>16086</v>
      </c>
      <c r="F7452" s="251" t="s">
        <v>9970</v>
      </c>
      <c r="G7452" s="251" t="s">
        <v>1396</v>
      </c>
      <c r="H7452" s="251" t="s">
        <v>3436</v>
      </c>
      <c r="I7452" s="257" t="str">
        <f t="shared" si="464"/>
        <v>-00003</v>
      </c>
      <c r="J7452" s="251">
        <v>3</v>
      </c>
      <c r="K7452" s="251">
        <v>3</v>
      </c>
      <c r="M7452" s="251" t="s">
        <v>9958</v>
      </c>
      <c r="N7452" s="251" t="s">
        <v>16536</v>
      </c>
      <c r="O7452" s="251">
        <v>3</v>
      </c>
      <c r="Q7452" s="251" t="s">
        <v>18105</v>
      </c>
      <c r="R7452" s="251" t="s">
        <v>10017</v>
      </c>
      <c r="S7452" s="252" t="s">
        <v>1395</v>
      </c>
      <c r="T7452" s="251" t="str">
        <f t="shared" si="466"/>
        <v>I070649481551BZ250</v>
      </c>
      <c r="W7452" s="251" t="str">
        <f t="shared" si="467"/>
        <v>I070649481551-BZ250</v>
      </c>
    </row>
    <row r="7453" spans="1:23" x14ac:dyDescent="0.3">
      <c r="A7453" s="256" t="str">
        <f t="shared" si="465"/>
        <v>I0706494-81551BZ440-00001</v>
      </c>
      <c r="B7453" s="251" t="s">
        <v>18106</v>
      </c>
      <c r="C7453" s="251" t="s">
        <v>10117</v>
      </c>
      <c r="D7453" s="251" t="s">
        <v>18100</v>
      </c>
      <c r="E7453" s="251" t="s">
        <v>16086</v>
      </c>
      <c r="F7453" s="251" t="s">
        <v>9972</v>
      </c>
      <c r="G7453" s="251" t="s">
        <v>3434</v>
      </c>
      <c r="H7453" s="251" t="s">
        <v>3436</v>
      </c>
      <c r="I7453" s="257" t="str">
        <f t="shared" si="464"/>
        <v>-00001</v>
      </c>
      <c r="J7453" s="251">
        <v>1</v>
      </c>
      <c r="K7453" s="251">
        <v>1</v>
      </c>
      <c r="M7453" s="251" t="s">
        <v>9958</v>
      </c>
      <c r="N7453" s="251" t="s">
        <v>16536</v>
      </c>
      <c r="O7453" s="251">
        <v>1</v>
      </c>
      <c r="Q7453" s="251" t="s">
        <v>18106</v>
      </c>
      <c r="R7453" s="251" t="s">
        <v>10017</v>
      </c>
      <c r="S7453" s="252" t="s">
        <v>3433</v>
      </c>
      <c r="T7453" s="251" t="str">
        <f t="shared" si="466"/>
        <v>I070649481551BZ440</v>
      </c>
      <c r="W7453" s="251" t="str">
        <f t="shared" si="467"/>
        <v>I070649481551-BZ440</v>
      </c>
    </row>
    <row r="7454" spans="1:23" x14ac:dyDescent="0.3">
      <c r="A7454" s="256" t="str">
        <f t="shared" si="465"/>
        <v>I0706494-81561BZ090-00003</v>
      </c>
      <c r="B7454" s="251" t="s">
        <v>18107</v>
      </c>
      <c r="C7454" s="251" t="s">
        <v>10117</v>
      </c>
      <c r="D7454" s="251" t="s">
        <v>18100</v>
      </c>
      <c r="E7454" s="251" t="s">
        <v>16086</v>
      </c>
      <c r="F7454" s="251" t="s">
        <v>9974</v>
      </c>
      <c r="G7454" s="251" t="s">
        <v>1331</v>
      </c>
      <c r="H7454" s="251" t="s">
        <v>5211</v>
      </c>
      <c r="I7454" s="257" t="str">
        <f t="shared" si="464"/>
        <v>-00003</v>
      </c>
      <c r="J7454" s="251">
        <v>3</v>
      </c>
      <c r="K7454" s="251">
        <v>3</v>
      </c>
      <c r="M7454" s="251" t="s">
        <v>9958</v>
      </c>
      <c r="N7454" s="251" t="s">
        <v>16536</v>
      </c>
      <c r="O7454" s="251">
        <v>3</v>
      </c>
      <c r="Q7454" s="251" t="s">
        <v>18107</v>
      </c>
      <c r="R7454" s="251" t="s">
        <v>10017</v>
      </c>
      <c r="S7454" s="252" t="s">
        <v>1330</v>
      </c>
      <c r="T7454" s="251" t="str">
        <f t="shared" si="466"/>
        <v>I070649481561BZ090</v>
      </c>
      <c r="W7454" s="251" t="str">
        <f t="shared" si="467"/>
        <v>I070649481561-BZ090</v>
      </c>
    </row>
    <row r="7455" spans="1:23" x14ac:dyDescent="0.3">
      <c r="A7455" s="256" t="str">
        <f t="shared" si="465"/>
        <v>I0706494-81561BZ410-00003</v>
      </c>
      <c r="B7455" s="251" t="s">
        <v>18108</v>
      </c>
      <c r="C7455" s="251" t="s">
        <v>10117</v>
      </c>
      <c r="D7455" s="251" t="s">
        <v>18100</v>
      </c>
      <c r="E7455" s="251" t="s">
        <v>16086</v>
      </c>
      <c r="F7455" s="251" t="s">
        <v>9976</v>
      </c>
      <c r="G7455" s="251" t="s">
        <v>3441</v>
      </c>
      <c r="H7455" s="251" t="s">
        <v>3443</v>
      </c>
      <c r="I7455" s="257" t="str">
        <f t="shared" si="464"/>
        <v>-00003</v>
      </c>
      <c r="J7455" s="251">
        <v>3</v>
      </c>
      <c r="K7455" s="251">
        <v>3</v>
      </c>
      <c r="M7455" s="251" t="s">
        <v>9958</v>
      </c>
      <c r="N7455" s="251" t="s">
        <v>16536</v>
      </c>
      <c r="O7455" s="251">
        <v>3</v>
      </c>
      <c r="Q7455" s="251" t="s">
        <v>18108</v>
      </c>
      <c r="R7455" s="251" t="s">
        <v>10017</v>
      </c>
      <c r="S7455" s="252" t="s">
        <v>11</v>
      </c>
      <c r="T7455" s="251" t="str">
        <f t="shared" si="466"/>
        <v>I070649481561BZ410</v>
      </c>
      <c r="W7455" s="251" t="str">
        <f t="shared" si="467"/>
        <v>I070649481561-BZ410</v>
      </c>
    </row>
    <row r="7456" spans="1:23" x14ac:dyDescent="0.3">
      <c r="A7456" s="256" t="str">
        <f t="shared" si="465"/>
        <v>I0706494-81580BZ090-00002</v>
      </c>
      <c r="B7456" s="251" t="s">
        <v>18109</v>
      </c>
      <c r="C7456" s="251" t="s">
        <v>10117</v>
      </c>
      <c r="D7456" s="251" t="s">
        <v>18100</v>
      </c>
      <c r="E7456" s="251" t="s">
        <v>16086</v>
      </c>
      <c r="F7456" s="251" t="s">
        <v>9978</v>
      </c>
      <c r="G7456" s="251" t="s">
        <v>3449</v>
      </c>
      <c r="H7456" s="251" t="s">
        <v>758</v>
      </c>
      <c r="I7456" s="257" t="str">
        <f t="shared" si="464"/>
        <v>-00002</v>
      </c>
      <c r="J7456" s="251">
        <v>2</v>
      </c>
      <c r="K7456" s="251">
        <v>2</v>
      </c>
      <c r="M7456" s="251" t="s">
        <v>9993</v>
      </c>
      <c r="N7456" s="251" t="s">
        <v>16536</v>
      </c>
      <c r="O7456" s="251">
        <v>2</v>
      </c>
      <c r="Q7456" s="251" t="s">
        <v>18109</v>
      </c>
      <c r="R7456" s="251" t="s">
        <v>10017</v>
      </c>
      <c r="S7456" s="252" t="s">
        <v>3448</v>
      </c>
      <c r="T7456" s="251" t="str">
        <f t="shared" si="466"/>
        <v>I070649481580BZ090</v>
      </c>
      <c r="W7456" s="251" t="str">
        <f t="shared" si="467"/>
        <v>I070649481580-BZ090</v>
      </c>
    </row>
    <row r="7457" spans="1:23" x14ac:dyDescent="0.3">
      <c r="A7457" s="256" t="str">
        <f t="shared" si="465"/>
        <v>I0706494-87945BZ070-00001</v>
      </c>
      <c r="B7457" s="251" t="s">
        <v>18110</v>
      </c>
      <c r="C7457" s="251" t="s">
        <v>10117</v>
      </c>
      <c r="D7457" s="251" t="s">
        <v>18100</v>
      </c>
      <c r="E7457" s="251" t="s">
        <v>16086</v>
      </c>
      <c r="F7457" s="251" t="s">
        <v>9980</v>
      </c>
      <c r="G7457" s="251" t="s">
        <v>1537</v>
      </c>
      <c r="H7457" s="251" t="s">
        <v>12969</v>
      </c>
      <c r="I7457" s="257" t="str">
        <f t="shared" si="464"/>
        <v>-00001</v>
      </c>
      <c r="J7457" s="251">
        <v>1</v>
      </c>
      <c r="K7457" s="251">
        <v>1</v>
      </c>
      <c r="M7457" s="251" t="s">
        <v>10007</v>
      </c>
      <c r="N7457" s="251" t="s">
        <v>16536</v>
      </c>
      <c r="O7457" s="251">
        <v>1</v>
      </c>
      <c r="Q7457" s="251" t="s">
        <v>18110</v>
      </c>
      <c r="R7457" s="251" t="s">
        <v>10017</v>
      </c>
      <c r="S7457" s="252" t="s">
        <v>1536</v>
      </c>
      <c r="T7457" s="251" t="str">
        <f t="shared" si="466"/>
        <v>I070649487945BZ070</v>
      </c>
      <c r="W7457" s="251" t="str">
        <f t="shared" si="467"/>
        <v>I070649487945-BZ070</v>
      </c>
    </row>
    <row r="7458" spans="1:23" x14ac:dyDescent="0.3">
      <c r="A7458" s="256" t="str">
        <f t="shared" si="465"/>
        <v>I0706495-81130BZ520-00002</v>
      </c>
      <c r="B7458" s="251" t="s">
        <v>18111</v>
      </c>
      <c r="C7458" s="251" t="s">
        <v>10117</v>
      </c>
      <c r="D7458" s="251" t="s">
        <v>18112</v>
      </c>
      <c r="E7458" s="251" t="s">
        <v>16086</v>
      </c>
      <c r="F7458" s="251" t="s">
        <v>9957</v>
      </c>
      <c r="G7458" s="251" t="s">
        <v>1115</v>
      </c>
      <c r="H7458" s="251" t="s">
        <v>5101</v>
      </c>
      <c r="I7458" s="257" t="str">
        <f t="shared" si="464"/>
        <v>-00002</v>
      </c>
      <c r="J7458" s="251">
        <v>2</v>
      </c>
      <c r="K7458" s="251">
        <v>2</v>
      </c>
      <c r="M7458" s="251" t="s">
        <v>9958</v>
      </c>
      <c r="N7458" s="251" t="s">
        <v>16856</v>
      </c>
      <c r="O7458" s="251">
        <v>2</v>
      </c>
      <c r="Q7458" s="251" t="s">
        <v>18111</v>
      </c>
      <c r="R7458" s="251" t="s">
        <v>10028</v>
      </c>
      <c r="S7458" s="252" t="s">
        <v>1114</v>
      </c>
      <c r="T7458" s="251" t="str">
        <f t="shared" si="466"/>
        <v>I070649581130BZ520</v>
      </c>
      <c r="W7458" s="251" t="str">
        <f t="shared" si="467"/>
        <v>I070649581130-BZ520</v>
      </c>
    </row>
    <row r="7459" spans="1:23" x14ac:dyDescent="0.3">
      <c r="A7459" s="256" t="str">
        <f t="shared" si="465"/>
        <v>I0706495-81240BZ010E0-00003</v>
      </c>
      <c r="B7459" s="251" t="s">
        <v>18113</v>
      </c>
      <c r="C7459" s="251" t="s">
        <v>10117</v>
      </c>
      <c r="D7459" s="251" t="s">
        <v>18112</v>
      </c>
      <c r="E7459" s="251" t="s">
        <v>16086</v>
      </c>
      <c r="F7459" s="251" t="s">
        <v>9962</v>
      </c>
      <c r="G7459" s="251" t="s">
        <v>1492</v>
      </c>
      <c r="H7459" s="251" t="s">
        <v>10502</v>
      </c>
      <c r="I7459" s="257" t="str">
        <f t="shared" si="464"/>
        <v>-00003</v>
      </c>
      <c r="J7459" s="251">
        <v>3</v>
      </c>
      <c r="K7459" s="251">
        <v>3</v>
      </c>
      <c r="M7459" s="251" t="s">
        <v>10007</v>
      </c>
      <c r="N7459" s="251" t="s">
        <v>16856</v>
      </c>
      <c r="O7459" s="251">
        <v>3</v>
      </c>
      <c r="Q7459" s="251" t="s">
        <v>18113</v>
      </c>
      <c r="R7459" s="251" t="s">
        <v>10028</v>
      </c>
      <c r="S7459" s="252" t="s">
        <v>1491</v>
      </c>
      <c r="T7459" s="251" t="str">
        <f t="shared" si="466"/>
        <v>I070649581240BZ010E0</v>
      </c>
      <c r="W7459" s="251" t="str">
        <f t="shared" si="467"/>
        <v>I070649581240-BZ010-E0</v>
      </c>
    </row>
    <row r="7460" spans="1:23" x14ac:dyDescent="0.3">
      <c r="A7460" s="256" t="str">
        <f t="shared" si="465"/>
        <v>I0706495-81270BZ010-00002</v>
      </c>
      <c r="B7460" s="251" t="s">
        <v>18114</v>
      </c>
      <c r="C7460" s="251" t="s">
        <v>10117</v>
      </c>
      <c r="D7460" s="251" t="s">
        <v>18112</v>
      </c>
      <c r="E7460" s="251" t="s">
        <v>16086</v>
      </c>
      <c r="F7460" s="251" t="s">
        <v>9964</v>
      </c>
      <c r="G7460" s="251" t="s">
        <v>1474</v>
      </c>
      <c r="H7460" s="251" t="s">
        <v>10137</v>
      </c>
      <c r="I7460" s="257" t="str">
        <f t="shared" si="464"/>
        <v>-00002</v>
      </c>
      <c r="J7460" s="251">
        <v>2</v>
      </c>
      <c r="K7460" s="251">
        <v>2</v>
      </c>
      <c r="M7460" s="251" t="s">
        <v>10007</v>
      </c>
      <c r="N7460" s="251" t="s">
        <v>16856</v>
      </c>
      <c r="O7460" s="251">
        <v>2</v>
      </c>
      <c r="Q7460" s="251" t="s">
        <v>18114</v>
      </c>
      <c r="R7460" s="251" t="s">
        <v>10028</v>
      </c>
      <c r="S7460" s="252" t="s">
        <v>1473</v>
      </c>
      <c r="T7460" s="251" t="str">
        <f t="shared" si="466"/>
        <v>I070649581270BZ010</v>
      </c>
      <c r="W7460" s="251" t="str">
        <f t="shared" si="467"/>
        <v>I070649581270-BZ010</v>
      </c>
    </row>
    <row r="7461" spans="1:23" x14ac:dyDescent="0.3">
      <c r="A7461" s="256" t="str">
        <f t="shared" si="465"/>
        <v>I0706495-81550BZ190-00001</v>
      </c>
      <c r="B7461" s="251" t="s">
        <v>18115</v>
      </c>
      <c r="C7461" s="251" t="s">
        <v>10117</v>
      </c>
      <c r="D7461" s="251" t="s">
        <v>18112</v>
      </c>
      <c r="E7461" s="251" t="s">
        <v>16086</v>
      </c>
      <c r="F7461" s="251" t="s">
        <v>9966</v>
      </c>
      <c r="G7461" s="251" t="s">
        <v>1308</v>
      </c>
      <c r="H7461" s="251" t="s">
        <v>10141</v>
      </c>
      <c r="I7461" s="257" t="str">
        <f t="shared" si="464"/>
        <v>-00001</v>
      </c>
      <c r="J7461" s="251">
        <v>1</v>
      </c>
      <c r="K7461" s="251">
        <v>1</v>
      </c>
      <c r="M7461" s="251" t="s">
        <v>9958</v>
      </c>
      <c r="N7461" s="251" t="s">
        <v>16856</v>
      </c>
      <c r="O7461" s="251">
        <v>1</v>
      </c>
      <c r="Q7461" s="251" t="s">
        <v>18115</v>
      </c>
      <c r="R7461" s="251" t="s">
        <v>10028</v>
      </c>
      <c r="S7461" s="252" t="s">
        <v>1307</v>
      </c>
      <c r="T7461" s="251" t="str">
        <f t="shared" si="466"/>
        <v>I070649581550BZ190</v>
      </c>
      <c r="W7461" s="251" t="str">
        <f t="shared" si="467"/>
        <v>I070649581550-BZ190</v>
      </c>
    </row>
    <row r="7462" spans="1:23" x14ac:dyDescent="0.3">
      <c r="A7462" s="256" t="str">
        <f t="shared" si="465"/>
        <v>I0706495-81560BZ070-00001</v>
      </c>
      <c r="B7462" s="251" t="s">
        <v>18116</v>
      </c>
      <c r="C7462" s="251" t="s">
        <v>10117</v>
      </c>
      <c r="D7462" s="251" t="s">
        <v>18112</v>
      </c>
      <c r="E7462" s="251" t="s">
        <v>16086</v>
      </c>
      <c r="F7462" s="251" t="s">
        <v>9968</v>
      </c>
      <c r="G7462" s="251" t="s">
        <v>1300</v>
      </c>
      <c r="H7462" s="251" t="s">
        <v>10332</v>
      </c>
      <c r="I7462" s="257" t="str">
        <f t="shared" si="464"/>
        <v>-00001</v>
      </c>
      <c r="J7462" s="251">
        <v>1</v>
      </c>
      <c r="K7462" s="251">
        <v>1</v>
      </c>
      <c r="M7462" s="251" t="s">
        <v>9958</v>
      </c>
      <c r="N7462" s="251" t="s">
        <v>16856</v>
      </c>
      <c r="O7462" s="251">
        <v>1</v>
      </c>
      <c r="Q7462" s="251" t="s">
        <v>18116</v>
      </c>
      <c r="R7462" s="251" t="s">
        <v>10028</v>
      </c>
      <c r="S7462" s="252" t="s">
        <v>1299</v>
      </c>
      <c r="T7462" s="251" t="str">
        <f t="shared" si="466"/>
        <v>I070649581560BZ070</v>
      </c>
      <c r="W7462" s="251" t="str">
        <f t="shared" si="467"/>
        <v>I070649581560-BZ070</v>
      </c>
    </row>
    <row r="7463" spans="1:23" x14ac:dyDescent="0.3">
      <c r="A7463" s="256" t="str">
        <f t="shared" si="465"/>
        <v>I0706496-81240BZ010A0-00001</v>
      </c>
      <c r="B7463" s="251" t="s">
        <v>18117</v>
      </c>
      <c r="C7463" s="251" t="s">
        <v>10117</v>
      </c>
      <c r="D7463" s="251" t="s">
        <v>18118</v>
      </c>
      <c r="E7463" s="251" t="s">
        <v>16086</v>
      </c>
      <c r="F7463" s="251" t="s">
        <v>9957</v>
      </c>
      <c r="G7463" s="251" t="s">
        <v>1489</v>
      </c>
      <c r="H7463" s="251" t="s">
        <v>10500</v>
      </c>
      <c r="I7463" s="257" t="str">
        <f t="shared" si="464"/>
        <v>-00001</v>
      </c>
      <c r="J7463" s="251">
        <v>1</v>
      </c>
      <c r="K7463" s="251">
        <v>1</v>
      </c>
      <c r="M7463" s="251" t="s">
        <v>10007</v>
      </c>
      <c r="N7463" s="251" t="s">
        <v>18119</v>
      </c>
      <c r="O7463" s="251">
        <v>1</v>
      </c>
      <c r="Q7463" s="251" t="s">
        <v>18117</v>
      </c>
      <c r="R7463" s="251" t="s">
        <v>10307</v>
      </c>
      <c r="S7463" s="252" t="s">
        <v>1488</v>
      </c>
      <c r="T7463" s="251" t="str">
        <f t="shared" si="466"/>
        <v>I070649681240BZ010A0</v>
      </c>
      <c r="W7463" s="251" t="str">
        <f t="shared" si="467"/>
        <v>I070649681240-BZ010-A0</v>
      </c>
    </row>
    <row r="7464" spans="1:23" x14ac:dyDescent="0.3">
      <c r="A7464" s="256" t="str">
        <f t="shared" si="465"/>
        <v>I0706497-81110BZ050-00001</v>
      </c>
      <c r="B7464" s="251" t="s">
        <v>18120</v>
      </c>
      <c r="C7464" s="251" t="s">
        <v>10117</v>
      </c>
      <c r="D7464" s="251" t="s">
        <v>18121</v>
      </c>
      <c r="E7464" s="251" t="s">
        <v>16086</v>
      </c>
      <c r="F7464" s="251" t="s">
        <v>9957</v>
      </c>
      <c r="G7464" s="251" t="s">
        <v>1015</v>
      </c>
      <c r="H7464" s="251" t="s">
        <v>10123</v>
      </c>
      <c r="I7464" s="257" t="str">
        <f t="shared" si="464"/>
        <v>-00001</v>
      </c>
      <c r="J7464" s="251">
        <v>1</v>
      </c>
      <c r="K7464" s="251">
        <v>1</v>
      </c>
      <c r="M7464" s="251" t="s">
        <v>9958</v>
      </c>
      <c r="N7464" s="251" t="s">
        <v>16536</v>
      </c>
      <c r="O7464" s="251">
        <v>1</v>
      </c>
      <c r="Q7464" s="251" t="s">
        <v>18120</v>
      </c>
      <c r="R7464" s="251" t="s">
        <v>10017</v>
      </c>
      <c r="S7464" s="252" t="s">
        <v>1014</v>
      </c>
      <c r="T7464" s="251" t="str">
        <f t="shared" si="466"/>
        <v>I070649781110BZ050</v>
      </c>
      <c r="W7464" s="251" t="str">
        <f t="shared" si="467"/>
        <v>I070649781110-BZ050</v>
      </c>
    </row>
    <row r="7465" spans="1:23" x14ac:dyDescent="0.3">
      <c r="A7465" s="256" t="str">
        <f t="shared" si="465"/>
        <v>I0802191-815500W050-00001</v>
      </c>
      <c r="B7465" s="251" t="s">
        <v>18122</v>
      </c>
      <c r="C7465" s="251" t="s">
        <v>10151</v>
      </c>
      <c r="D7465" s="251" t="s">
        <v>18123</v>
      </c>
      <c r="E7465" s="251" t="s">
        <v>16086</v>
      </c>
      <c r="F7465" s="251" t="s">
        <v>9957</v>
      </c>
      <c r="G7465" s="251" t="s">
        <v>97</v>
      </c>
      <c r="H7465" s="251" t="s">
        <v>15734</v>
      </c>
      <c r="I7465" s="257" t="str">
        <f t="shared" si="464"/>
        <v>-00001</v>
      </c>
      <c r="J7465" s="251">
        <v>1</v>
      </c>
      <c r="K7465" s="251">
        <v>1</v>
      </c>
      <c r="M7465" s="251" t="s">
        <v>9993</v>
      </c>
      <c r="N7465" s="251" t="s">
        <v>16536</v>
      </c>
      <c r="O7465" s="251">
        <v>1</v>
      </c>
      <c r="Q7465" s="251" t="s">
        <v>18122</v>
      </c>
      <c r="R7465" s="251" t="s">
        <v>10017</v>
      </c>
      <c r="S7465" s="252" t="s">
        <v>96</v>
      </c>
      <c r="T7465" s="251" t="str">
        <f t="shared" si="466"/>
        <v>I0802191815500W050</v>
      </c>
      <c r="W7465" s="251" t="str">
        <f t="shared" si="467"/>
        <v>I080219181550-0W050</v>
      </c>
    </row>
    <row r="7466" spans="1:23" x14ac:dyDescent="0.3">
      <c r="A7466" s="256" t="str">
        <f t="shared" si="465"/>
        <v>I0802192-811700W070-00001</v>
      </c>
      <c r="B7466" s="251" t="s">
        <v>18124</v>
      </c>
      <c r="C7466" s="251" t="s">
        <v>10151</v>
      </c>
      <c r="D7466" s="251" t="s">
        <v>18125</v>
      </c>
      <c r="E7466" s="251" t="s">
        <v>16086</v>
      </c>
      <c r="F7466" s="251" t="s">
        <v>9957</v>
      </c>
      <c r="G7466" s="251" t="s">
        <v>57</v>
      </c>
      <c r="H7466" s="251" t="s">
        <v>18042</v>
      </c>
      <c r="I7466" s="257" t="str">
        <f t="shared" si="464"/>
        <v>-00001</v>
      </c>
      <c r="J7466" s="251">
        <v>1</v>
      </c>
      <c r="K7466" s="251">
        <v>1</v>
      </c>
      <c r="M7466" s="251" t="s">
        <v>9993</v>
      </c>
      <c r="N7466" s="251" t="s">
        <v>16856</v>
      </c>
      <c r="O7466" s="251">
        <v>1</v>
      </c>
      <c r="Q7466" s="251" t="s">
        <v>18124</v>
      </c>
      <c r="R7466" s="251" t="s">
        <v>10028</v>
      </c>
      <c r="S7466" s="252" t="s">
        <v>56</v>
      </c>
      <c r="T7466" s="251" t="str">
        <f t="shared" si="466"/>
        <v>I0802192811700W070</v>
      </c>
      <c r="W7466" s="251" t="str">
        <f t="shared" si="467"/>
        <v>I080219281170-0W070</v>
      </c>
    </row>
    <row r="7467" spans="1:23" x14ac:dyDescent="0.3">
      <c r="A7467" s="256" t="str">
        <f t="shared" si="465"/>
        <v>I0306315-811300K520-00003</v>
      </c>
      <c r="B7467" s="251" t="s">
        <v>18126</v>
      </c>
      <c r="C7467" s="251" t="s">
        <v>9954</v>
      </c>
      <c r="D7467" s="251" t="s">
        <v>18127</v>
      </c>
      <c r="E7467" s="251" t="s">
        <v>16219</v>
      </c>
      <c r="F7467" s="251" t="s">
        <v>9957</v>
      </c>
      <c r="G7467" s="251" t="s">
        <v>277</v>
      </c>
      <c r="H7467" s="251" t="s">
        <v>5101</v>
      </c>
      <c r="I7467" s="257" t="str">
        <f t="shared" si="464"/>
        <v>-00003</v>
      </c>
      <c r="J7467" s="251">
        <v>3</v>
      </c>
      <c r="K7467" s="251">
        <v>3</v>
      </c>
      <c r="M7467" s="251" t="s">
        <v>9958</v>
      </c>
      <c r="N7467" s="251" t="s">
        <v>16536</v>
      </c>
      <c r="O7467" s="251">
        <v>3</v>
      </c>
      <c r="Q7467" s="251" t="s">
        <v>18126</v>
      </c>
      <c r="R7467" s="251" t="s">
        <v>9960</v>
      </c>
      <c r="S7467" s="251" t="s">
        <v>276</v>
      </c>
      <c r="T7467" s="251" t="str">
        <f t="shared" si="466"/>
        <v>I0306315811300K520</v>
      </c>
      <c r="W7467" s="251" t="str">
        <f t="shared" si="467"/>
        <v>I030631581130-0K520</v>
      </c>
    </row>
    <row r="7468" spans="1:23" x14ac:dyDescent="0.3">
      <c r="A7468" s="256" t="str">
        <f t="shared" si="465"/>
        <v>I0306315-811300K580-00002</v>
      </c>
      <c r="B7468" s="251" t="s">
        <v>18128</v>
      </c>
      <c r="C7468" s="251" t="s">
        <v>9954</v>
      </c>
      <c r="D7468" s="251" t="s">
        <v>18127</v>
      </c>
      <c r="E7468" s="251" t="s">
        <v>16219</v>
      </c>
      <c r="F7468" s="251" t="s">
        <v>9962</v>
      </c>
      <c r="G7468" s="251" t="s">
        <v>434</v>
      </c>
      <c r="H7468" s="251" t="s">
        <v>5101</v>
      </c>
      <c r="I7468" s="257" t="str">
        <f t="shared" si="464"/>
        <v>-00002</v>
      </c>
      <c r="J7468" s="251">
        <v>2</v>
      </c>
      <c r="K7468" s="251">
        <v>2</v>
      </c>
      <c r="M7468" s="251" t="s">
        <v>9958</v>
      </c>
      <c r="N7468" s="251" t="s">
        <v>16536</v>
      </c>
      <c r="O7468" s="251">
        <v>2</v>
      </c>
      <c r="Q7468" s="251" t="s">
        <v>18128</v>
      </c>
      <c r="R7468" s="251" t="s">
        <v>9960</v>
      </c>
      <c r="S7468" s="251" t="s">
        <v>433</v>
      </c>
      <c r="T7468" s="251" t="str">
        <f t="shared" si="466"/>
        <v>I0306315811300K580</v>
      </c>
      <c r="W7468" s="251" t="str">
        <f t="shared" si="467"/>
        <v>I030631581130-0K580</v>
      </c>
    </row>
    <row r="7469" spans="1:23" x14ac:dyDescent="0.3">
      <c r="A7469" s="256" t="str">
        <f t="shared" si="465"/>
        <v>I0306315-811700K520-00001</v>
      </c>
      <c r="B7469" s="251" t="s">
        <v>18129</v>
      </c>
      <c r="C7469" s="251" t="s">
        <v>9954</v>
      </c>
      <c r="D7469" s="251" t="s">
        <v>18127</v>
      </c>
      <c r="E7469" s="251" t="s">
        <v>16219</v>
      </c>
      <c r="F7469" s="251" t="s">
        <v>9964</v>
      </c>
      <c r="G7469" s="251" t="s">
        <v>285</v>
      </c>
      <c r="H7469" s="251" t="s">
        <v>5102</v>
      </c>
      <c r="I7469" s="257" t="str">
        <f t="shared" si="464"/>
        <v>-00001</v>
      </c>
      <c r="J7469" s="251">
        <v>1</v>
      </c>
      <c r="K7469" s="251">
        <v>1</v>
      </c>
      <c r="M7469" s="251" t="s">
        <v>9958</v>
      </c>
      <c r="N7469" s="251" t="s">
        <v>16536</v>
      </c>
      <c r="O7469" s="251">
        <v>1</v>
      </c>
      <c r="Q7469" s="251" t="s">
        <v>18129</v>
      </c>
      <c r="R7469" s="251" t="s">
        <v>9960</v>
      </c>
      <c r="S7469" s="251" t="s">
        <v>284</v>
      </c>
      <c r="T7469" s="251" t="str">
        <f t="shared" si="466"/>
        <v>I0306315811700K520</v>
      </c>
      <c r="W7469" s="251" t="str">
        <f t="shared" si="467"/>
        <v>I030631581170-0K520</v>
      </c>
    </row>
    <row r="7470" spans="1:23" x14ac:dyDescent="0.3">
      <c r="A7470" s="256" t="str">
        <f t="shared" si="465"/>
        <v>I0306315-811700K580-00002</v>
      </c>
      <c r="B7470" s="251" t="s">
        <v>18130</v>
      </c>
      <c r="C7470" s="251" t="s">
        <v>9954</v>
      </c>
      <c r="D7470" s="251" t="s">
        <v>18127</v>
      </c>
      <c r="E7470" s="251" t="s">
        <v>16219</v>
      </c>
      <c r="F7470" s="251" t="s">
        <v>9966</v>
      </c>
      <c r="G7470" s="251" t="s">
        <v>442</v>
      </c>
      <c r="H7470" s="251" t="s">
        <v>5102</v>
      </c>
      <c r="I7470" s="257" t="str">
        <f t="shared" si="464"/>
        <v>-00002</v>
      </c>
      <c r="J7470" s="251">
        <v>2</v>
      </c>
      <c r="K7470" s="251">
        <v>2</v>
      </c>
      <c r="M7470" s="251" t="s">
        <v>9958</v>
      </c>
      <c r="N7470" s="251" t="s">
        <v>16536</v>
      </c>
      <c r="O7470" s="251">
        <v>2</v>
      </c>
      <c r="Q7470" s="251" t="s">
        <v>18130</v>
      </c>
      <c r="R7470" s="251" t="s">
        <v>9960</v>
      </c>
      <c r="S7470" s="251" t="s">
        <v>441</v>
      </c>
      <c r="T7470" s="251" t="str">
        <f t="shared" si="466"/>
        <v>I0306315811700K580</v>
      </c>
      <c r="W7470" s="251" t="str">
        <f t="shared" si="467"/>
        <v>I030631581170-0K580</v>
      </c>
    </row>
    <row r="7471" spans="1:23" x14ac:dyDescent="0.3">
      <c r="A7471" s="256" t="str">
        <f t="shared" si="465"/>
        <v>I0306315-815500K210-00001</v>
      </c>
      <c r="B7471" s="251" t="s">
        <v>18131</v>
      </c>
      <c r="C7471" s="251" t="s">
        <v>9954</v>
      </c>
      <c r="D7471" s="251" t="s">
        <v>18127</v>
      </c>
      <c r="E7471" s="251" t="s">
        <v>16219</v>
      </c>
      <c r="F7471" s="251" t="s">
        <v>9968</v>
      </c>
      <c r="G7471" s="251" t="s">
        <v>654</v>
      </c>
      <c r="H7471" s="251" t="s">
        <v>5202</v>
      </c>
      <c r="I7471" s="257" t="str">
        <f t="shared" si="464"/>
        <v>-00001</v>
      </c>
      <c r="J7471" s="251">
        <v>1</v>
      </c>
      <c r="K7471" s="251">
        <v>1</v>
      </c>
      <c r="M7471" s="251" t="s">
        <v>9958</v>
      </c>
      <c r="N7471" s="251" t="s">
        <v>16536</v>
      </c>
      <c r="O7471" s="251">
        <v>1</v>
      </c>
      <c r="Q7471" s="251" t="s">
        <v>18131</v>
      </c>
      <c r="R7471" s="251" t="s">
        <v>9960</v>
      </c>
      <c r="S7471" s="251" t="s">
        <v>653</v>
      </c>
      <c r="T7471" s="251" t="str">
        <f t="shared" si="466"/>
        <v>I0306315815500K210</v>
      </c>
      <c r="W7471" s="251" t="str">
        <f t="shared" si="467"/>
        <v>I030631581550-0K210</v>
      </c>
    </row>
    <row r="7472" spans="1:23" x14ac:dyDescent="0.3">
      <c r="A7472" s="256" t="str">
        <f t="shared" si="465"/>
        <v>I0306315-815510K240-00005</v>
      </c>
      <c r="B7472" s="251" t="s">
        <v>18132</v>
      </c>
      <c r="C7472" s="251" t="s">
        <v>9954</v>
      </c>
      <c r="D7472" s="251" t="s">
        <v>18127</v>
      </c>
      <c r="E7472" s="251" t="s">
        <v>16219</v>
      </c>
      <c r="F7472" s="251" t="s">
        <v>9970</v>
      </c>
      <c r="G7472" s="251" t="s">
        <v>740</v>
      </c>
      <c r="H7472" s="251" t="s">
        <v>3436</v>
      </c>
      <c r="I7472" s="257" t="str">
        <f t="shared" si="464"/>
        <v>-00005</v>
      </c>
      <c r="J7472" s="251">
        <v>5</v>
      </c>
      <c r="K7472" s="251">
        <v>5</v>
      </c>
      <c r="M7472" s="251" t="s">
        <v>9958</v>
      </c>
      <c r="N7472" s="251" t="s">
        <v>16536</v>
      </c>
      <c r="O7472" s="251">
        <v>5</v>
      </c>
      <c r="Q7472" s="251" t="s">
        <v>18132</v>
      </c>
      <c r="R7472" s="251" t="s">
        <v>9960</v>
      </c>
      <c r="S7472" s="251" t="s">
        <v>9</v>
      </c>
      <c r="T7472" s="251" t="str">
        <f t="shared" si="466"/>
        <v>I0306315815510K240</v>
      </c>
      <c r="W7472" s="251" t="str">
        <f t="shared" si="467"/>
        <v>I030631581551-0K240</v>
      </c>
    </row>
    <row r="7473" spans="1:23" x14ac:dyDescent="0.3">
      <c r="A7473" s="256" t="str">
        <f t="shared" si="465"/>
        <v>I0306316-525630K010-00001</v>
      </c>
      <c r="B7473" s="251" t="s">
        <v>18133</v>
      </c>
      <c r="C7473" s="251" t="s">
        <v>9954</v>
      </c>
      <c r="D7473" s="251" t="s">
        <v>18134</v>
      </c>
      <c r="E7473" s="251" t="s">
        <v>16219</v>
      </c>
      <c r="F7473" s="251" t="s">
        <v>9957</v>
      </c>
      <c r="G7473" s="251" t="s">
        <v>749</v>
      </c>
      <c r="H7473" s="251" t="s">
        <v>10163</v>
      </c>
      <c r="I7473" s="257" t="str">
        <f t="shared" si="464"/>
        <v>-00001</v>
      </c>
      <c r="J7473" s="251">
        <v>1</v>
      </c>
      <c r="K7473" s="251">
        <v>1</v>
      </c>
      <c r="M7473" s="251" t="s">
        <v>10007</v>
      </c>
      <c r="N7473" s="251" t="s">
        <v>16536</v>
      </c>
      <c r="O7473" s="251">
        <v>1</v>
      </c>
      <c r="Q7473" s="251" t="s">
        <v>18133</v>
      </c>
      <c r="R7473" s="251" t="s">
        <v>9960</v>
      </c>
      <c r="S7473" s="251" t="s">
        <v>748</v>
      </c>
      <c r="T7473" s="251" t="str">
        <f t="shared" si="466"/>
        <v>I0306316525630K010</v>
      </c>
      <c r="W7473" s="251" t="str">
        <f t="shared" si="467"/>
        <v>I030631652563-0K010</v>
      </c>
    </row>
    <row r="7474" spans="1:23" x14ac:dyDescent="0.3">
      <c r="A7474" s="256" t="str">
        <f t="shared" si="465"/>
        <v>I0306316-811100K580-00003</v>
      </c>
      <c r="B7474" s="251" t="s">
        <v>18135</v>
      </c>
      <c r="C7474" s="251" t="s">
        <v>9954</v>
      </c>
      <c r="D7474" s="251" t="s">
        <v>18134</v>
      </c>
      <c r="E7474" s="251" t="s">
        <v>16219</v>
      </c>
      <c r="F7474" s="251" t="s">
        <v>9962</v>
      </c>
      <c r="G7474" s="251" t="s">
        <v>429</v>
      </c>
      <c r="H7474" s="251" t="s">
        <v>3422</v>
      </c>
      <c r="I7474" s="257" t="str">
        <f t="shared" si="464"/>
        <v>-00003</v>
      </c>
      <c r="J7474" s="251">
        <v>3</v>
      </c>
      <c r="K7474" s="251">
        <v>3</v>
      </c>
      <c r="M7474" s="251" t="s">
        <v>9958</v>
      </c>
      <c r="N7474" s="251" t="s">
        <v>16536</v>
      </c>
      <c r="O7474" s="251">
        <v>3</v>
      </c>
      <c r="Q7474" s="251" t="s">
        <v>18135</v>
      </c>
      <c r="R7474" s="251" t="s">
        <v>9960</v>
      </c>
      <c r="S7474" s="251" t="s">
        <v>428</v>
      </c>
      <c r="T7474" s="251" t="str">
        <f t="shared" si="466"/>
        <v>I0306316811100K580</v>
      </c>
      <c r="W7474" s="251" t="str">
        <f t="shared" si="467"/>
        <v>I030631681110-0K580</v>
      </c>
    </row>
    <row r="7475" spans="1:23" x14ac:dyDescent="0.3">
      <c r="A7475" s="256" t="str">
        <f t="shared" si="465"/>
        <v>I0306316-811300K520-00001</v>
      </c>
      <c r="B7475" s="251" t="s">
        <v>18136</v>
      </c>
      <c r="C7475" s="251" t="s">
        <v>9954</v>
      </c>
      <c r="D7475" s="251" t="s">
        <v>18134</v>
      </c>
      <c r="E7475" s="251" t="s">
        <v>16219</v>
      </c>
      <c r="F7475" s="251" t="s">
        <v>9964</v>
      </c>
      <c r="G7475" s="251" t="s">
        <v>277</v>
      </c>
      <c r="H7475" s="251" t="s">
        <v>5101</v>
      </c>
      <c r="I7475" s="257" t="str">
        <f t="shared" si="464"/>
        <v>-00001</v>
      </c>
      <c r="J7475" s="251">
        <v>1</v>
      </c>
      <c r="K7475" s="251">
        <v>1</v>
      </c>
      <c r="M7475" s="251" t="s">
        <v>9958</v>
      </c>
      <c r="N7475" s="251" t="s">
        <v>16536</v>
      </c>
      <c r="O7475" s="251">
        <v>1</v>
      </c>
      <c r="Q7475" s="251" t="s">
        <v>18136</v>
      </c>
      <c r="R7475" s="251" t="s">
        <v>9960</v>
      </c>
      <c r="S7475" s="251" t="s">
        <v>276</v>
      </c>
      <c r="T7475" s="251" t="str">
        <f t="shared" si="466"/>
        <v>I0306316811300K520</v>
      </c>
      <c r="W7475" s="251" t="str">
        <f t="shared" si="467"/>
        <v>I030631681130-0K520</v>
      </c>
    </row>
    <row r="7476" spans="1:23" x14ac:dyDescent="0.3">
      <c r="A7476" s="256" t="str">
        <f t="shared" si="465"/>
        <v>I0306316-811300K580-00003</v>
      </c>
      <c r="B7476" s="251" t="s">
        <v>18137</v>
      </c>
      <c r="C7476" s="251" t="s">
        <v>9954</v>
      </c>
      <c r="D7476" s="251" t="s">
        <v>18134</v>
      </c>
      <c r="E7476" s="251" t="s">
        <v>16219</v>
      </c>
      <c r="F7476" s="251" t="s">
        <v>9966</v>
      </c>
      <c r="G7476" s="251" t="s">
        <v>434</v>
      </c>
      <c r="H7476" s="251" t="s">
        <v>5101</v>
      </c>
      <c r="I7476" s="257" t="str">
        <f t="shared" si="464"/>
        <v>-00003</v>
      </c>
      <c r="J7476" s="251">
        <v>3</v>
      </c>
      <c r="K7476" s="251">
        <v>3</v>
      </c>
      <c r="M7476" s="251" t="s">
        <v>9958</v>
      </c>
      <c r="N7476" s="251" t="s">
        <v>16536</v>
      </c>
      <c r="O7476" s="251">
        <v>3</v>
      </c>
      <c r="Q7476" s="251" t="s">
        <v>18137</v>
      </c>
      <c r="R7476" s="251" t="s">
        <v>9960</v>
      </c>
      <c r="S7476" s="251" t="s">
        <v>433</v>
      </c>
      <c r="T7476" s="251" t="str">
        <f t="shared" si="466"/>
        <v>I0306316811300K580</v>
      </c>
      <c r="W7476" s="251" t="str">
        <f t="shared" si="467"/>
        <v>I030631681130-0K580</v>
      </c>
    </row>
    <row r="7477" spans="1:23" x14ac:dyDescent="0.3">
      <c r="A7477" s="256" t="str">
        <f t="shared" si="465"/>
        <v>I0306316-811500K520-00002</v>
      </c>
      <c r="B7477" s="251" t="s">
        <v>18138</v>
      </c>
      <c r="C7477" s="251" t="s">
        <v>9954</v>
      </c>
      <c r="D7477" s="251" t="s">
        <v>18134</v>
      </c>
      <c r="E7477" s="251" t="s">
        <v>16219</v>
      </c>
      <c r="F7477" s="251" t="s">
        <v>9968</v>
      </c>
      <c r="G7477" s="251" t="s">
        <v>280</v>
      </c>
      <c r="H7477" s="251" t="s">
        <v>3429</v>
      </c>
      <c r="I7477" s="257" t="str">
        <f t="shared" si="464"/>
        <v>-00002</v>
      </c>
      <c r="J7477" s="251">
        <v>2</v>
      </c>
      <c r="K7477" s="251">
        <v>2</v>
      </c>
      <c r="M7477" s="251" t="s">
        <v>9958</v>
      </c>
      <c r="N7477" s="251" t="s">
        <v>16536</v>
      </c>
      <c r="O7477" s="251">
        <v>2</v>
      </c>
      <c r="Q7477" s="251" t="s">
        <v>18138</v>
      </c>
      <c r="R7477" s="251" t="s">
        <v>9960</v>
      </c>
      <c r="S7477" s="251" t="s">
        <v>12</v>
      </c>
      <c r="T7477" s="251" t="str">
        <f t="shared" si="466"/>
        <v>I0306316811500K520</v>
      </c>
      <c r="W7477" s="251" t="str">
        <f t="shared" si="467"/>
        <v>I030631681150-0K520</v>
      </c>
    </row>
    <row r="7478" spans="1:23" x14ac:dyDescent="0.3">
      <c r="A7478" s="256" t="str">
        <f t="shared" si="465"/>
        <v>I0306316-811500K580-00009</v>
      </c>
      <c r="B7478" s="251" t="s">
        <v>18139</v>
      </c>
      <c r="C7478" s="251" t="s">
        <v>9954</v>
      </c>
      <c r="D7478" s="251" t="s">
        <v>18134</v>
      </c>
      <c r="E7478" s="251" t="s">
        <v>16219</v>
      </c>
      <c r="F7478" s="251" t="s">
        <v>9970</v>
      </c>
      <c r="G7478" s="251" t="s">
        <v>437</v>
      </c>
      <c r="H7478" s="251" t="s">
        <v>3429</v>
      </c>
      <c r="I7478" s="257" t="str">
        <f t="shared" si="464"/>
        <v>-00009</v>
      </c>
      <c r="J7478" s="251">
        <v>9</v>
      </c>
      <c r="K7478" s="251">
        <v>9</v>
      </c>
      <c r="M7478" s="251" t="s">
        <v>9958</v>
      </c>
      <c r="N7478" s="251" t="s">
        <v>16536</v>
      </c>
      <c r="O7478" s="251">
        <v>9</v>
      </c>
      <c r="Q7478" s="251" t="s">
        <v>18139</v>
      </c>
      <c r="R7478" s="251" t="s">
        <v>9960</v>
      </c>
      <c r="S7478" s="251" t="s">
        <v>436</v>
      </c>
      <c r="T7478" s="251" t="str">
        <f t="shared" si="466"/>
        <v>I0306316811500K580</v>
      </c>
      <c r="W7478" s="251" t="str">
        <f t="shared" si="467"/>
        <v>I030631681150-0K580</v>
      </c>
    </row>
    <row r="7479" spans="1:23" x14ac:dyDescent="0.3">
      <c r="A7479" s="256" t="str">
        <f t="shared" si="465"/>
        <v>I0306316-81158VT040-00003</v>
      </c>
      <c r="B7479" s="251" t="s">
        <v>18140</v>
      </c>
      <c r="C7479" s="251" t="s">
        <v>9954</v>
      </c>
      <c r="D7479" s="251" t="s">
        <v>18134</v>
      </c>
      <c r="E7479" s="251" t="s">
        <v>16219</v>
      </c>
      <c r="F7479" s="251" t="s">
        <v>9972</v>
      </c>
      <c r="G7479" s="251" t="s">
        <v>18141</v>
      </c>
      <c r="H7479" s="251" t="s">
        <v>18142</v>
      </c>
      <c r="I7479" s="257" t="str">
        <f t="shared" si="464"/>
        <v>-00003</v>
      </c>
      <c r="J7479" s="251">
        <v>3</v>
      </c>
      <c r="K7479" s="251">
        <v>3</v>
      </c>
      <c r="M7479" s="251" t="s">
        <v>17408</v>
      </c>
      <c r="N7479" s="251" t="s">
        <v>16536</v>
      </c>
      <c r="O7479" s="251">
        <v>3</v>
      </c>
      <c r="Q7479" s="251" t="s">
        <v>18140</v>
      </c>
      <c r="R7479" s="251" t="s">
        <v>9960</v>
      </c>
      <c r="S7479" s="251" t="s">
        <v>8714</v>
      </c>
      <c r="T7479" s="251" t="str">
        <f t="shared" si="466"/>
        <v>I030631681158VT040</v>
      </c>
      <c r="W7479" s="251" t="str">
        <f t="shared" si="467"/>
        <v>I030631681158-VT040</v>
      </c>
    </row>
    <row r="7480" spans="1:23" x14ac:dyDescent="0.3">
      <c r="A7480" s="256" t="str">
        <f t="shared" si="465"/>
        <v>I0306316-815500K240-00005</v>
      </c>
      <c r="B7480" s="251" t="s">
        <v>18143</v>
      </c>
      <c r="C7480" s="251" t="s">
        <v>9954</v>
      </c>
      <c r="D7480" s="251" t="s">
        <v>18134</v>
      </c>
      <c r="E7480" s="251" t="s">
        <v>16219</v>
      </c>
      <c r="F7480" s="251" t="s">
        <v>9974</v>
      </c>
      <c r="G7480" s="251" t="s">
        <v>727</v>
      </c>
      <c r="H7480" s="251" t="s">
        <v>5202</v>
      </c>
      <c r="I7480" s="257" t="str">
        <f t="shared" si="464"/>
        <v>-00005</v>
      </c>
      <c r="J7480" s="251">
        <v>5</v>
      </c>
      <c r="K7480" s="251">
        <v>5</v>
      </c>
      <c r="M7480" s="251" t="s">
        <v>9958</v>
      </c>
      <c r="N7480" s="251" t="s">
        <v>16536</v>
      </c>
      <c r="O7480" s="251">
        <v>5</v>
      </c>
      <c r="Q7480" s="251" t="s">
        <v>18143</v>
      </c>
      <c r="R7480" s="251" t="s">
        <v>9960</v>
      </c>
      <c r="S7480" s="251" t="s">
        <v>726</v>
      </c>
      <c r="T7480" s="251" t="str">
        <f t="shared" si="466"/>
        <v>I0306316815500K240</v>
      </c>
      <c r="W7480" s="251" t="str">
        <f t="shared" si="467"/>
        <v>I030631681550-0K240</v>
      </c>
    </row>
    <row r="7481" spans="1:23" x14ac:dyDescent="0.3">
      <c r="A7481" s="256" t="str">
        <f t="shared" si="465"/>
        <v>I0306316-815500K630-00003</v>
      </c>
      <c r="B7481" s="251" t="s">
        <v>18144</v>
      </c>
      <c r="C7481" s="251" t="s">
        <v>9954</v>
      </c>
      <c r="D7481" s="251" t="s">
        <v>18134</v>
      </c>
      <c r="E7481" s="251" t="s">
        <v>16219</v>
      </c>
      <c r="F7481" s="251" t="s">
        <v>9976</v>
      </c>
      <c r="G7481" s="251" t="s">
        <v>3385</v>
      </c>
      <c r="H7481" s="251" t="s">
        <v>5202</v>
      </c>
      <c r="I7481" s="257" t="str">
        <f t="shared" si="464"/>
        <v>-00003</v>
      </c>
      <c r="J7481" s="251">
        <v>3</v>
      </c>
      <c r="K7481" s="251">
        <v>3</v>
      </c>
      <c r="M7481" s="251" t="s">
        <v>9958</v>
      </c>
      <c r="N7481" s="251" t="s">
        <v>16536</v>
      </c>
      <c r="O7481" s="251">
        <v>3</v>
      </c>
      <c r="Q7481" s="251" t="s">
        <v>18144</v>
      </c>
      <c r="R7481" s="251" t="s">
        <v>9960</v>
      </c>
      <c r="S7481" s="251" t="s">
        <v>3366</v>
      </c>
      <c r="T7481" s="251" t="str">
        <f t="shared" si="466"/>
        <v>I0306316815500K630</v>
      </c>
      <c r="W7481" s="251" t="str">
        <f t="shared" si="467"/>
        <v>I030631681550-0K630</v>
      </c>
    </row>
    <row r="7482" spans="1:23" x14ac:dyDescent="0.3">
      <c r="A7482" s="256" t="str">
        <f t="shared" si="465"/>
        <v>I0306316-815510K240-00018</v>
      </c>
      <c r="B7482" s="251" t="s">
        <v>18145</v>
      </c>
      <c r="C7482" s="251" t="s">
        <v>9954</v>
      </c>
      <c r="D7482" s="251" t="s">
        <v>18134</v>
      </c>
      <c r="E7482" s="251" t="s">
        <v>16219</v>
      </c>
      <c r="F7482" s="251" t="s">
        <v>9978</v>
      </c>
      <c r="G7482" s="251" t="s">
        <v>740</v>
      </c>
      <c r="H7482" s="251" t="s">
        <v>3436</v>
      </c>
      <c r="I7482" s="257" t="str">
        <f t="shared" si="464"/>
        <v>-00018</v>
      </c>
      <c r="J7482" s="251">
        <v>18</v>
      </c>
      <c r="K7482" s="251">
        <v>18</v>
      </c>
      <c r="M7482" s="251" t="s">
        <v>9958</v>
      </c>
      <c r="N7482" s="251" t="s">
        <v>16536</v>
      </c>
      <c r="O7482" s="251">
        <v>18</v>
      </c>
      <c r="Q7482" s="251" t="s">
        <v>18145</v>
      </c>
      <c r="R7482" s="251" t="s">
        <v>9960</v>
      </c>
      <c r="S7482" s="251" t="s">
        <v>9</v>
      </c>
      <c r="T7482" s="251" t="str">
        <f t="shared" si="466"/>
        <v>I0306316815510K240</v>
      </c>
      <c r="W7482" s="251" t="str">
        <f t="shared" si="467"/>
        <v>I030631681551-0K240</v>
      </c>
    </row>
    <row r="7483" spans="1:23" x14ac:dyDescent="0.3">
      <c r="A7483" s="256" t="str">
        <f t="shared" si="465"/>
        <v>I0306316-815600K210-00004</v>
      </c>
      <c r="B7483" s="251" t="s">
        <v>18146</v>
      </c>
      <c r="C7483" s="251" t="s">
        <v>9954</v>
      </c>
      <c r="D7483" s="251" t="s">
        <v>18134</v>
      </c>
      <c r="E7483" s="251" t="s">
        <v>16219</v>
      </c>
      <c r="F7483" s="251" t="s">
        <v>9980</v>
      </c>
      <c r="G7483" s="251" t="s">
        <v>670</v>
      </c>
      <c r="H7483" s="251" t="s">
        <v>5204</v>
      </c>
      <c r="I7483" s="257" t="str">
        <f t="shared" si="464"/>
        <v>-00004</v>
      </c>
      <c r="J7483" s="251">
        <v>4</v>
      </c>
      <c r="K7483" s="251">
        <v>4</v>
      </c>
      <c r="M7483" s="251" t="s">
        <v>9958</v>
      </c>
      <c r="N7483" s="251" t="s">
        <v>16536</v>
      </c>
      <c r="O7483" s="251">
        <v>4</v>
      </c>
      <c r="Q7483" s="251" t="s">
        <v>18146</v>
      </c>
      <c r="R7483" s="251" t="s">
        <v>9960</v>
      </c>
      <c r="S7483" s="251" t="s">
        <v>13</v>
      </c>
      <c r="T7483" s="251" t="str">
        <f t="shared" si="466"/>
        <v>I0306316815600K210</v>
      </c>
      <c r="W7483" s="251" t="str">
        <f t="shared" si="467"/>
        <v>I030631681560-0K210</v>
      </c>
    </row>
    <row r="7484" spans="1:23" x14ac:dyDescent="0.3">
      <c r="A7484" s="256" t="str">
        <f t="shared" si="465"/>
        <v>I0306316-815600K240-00003</v>
      </c>
      <c r="B7484" s="251" t="s">
        <v>18147</v>
      </c>
      <c r="C7484" s="251" t="s">
        <v>9954</v>
      </c>
      <c r="D7484" s="251" t="s">
        <v>18134</v>
      </c>
      <c r="E7484" s="251" t="s">
        <v>16219</v>
      </c>
      <c r="F7484" s="251" t="s">
        <v>9982</v>
      </c>
      <c r="G7484" s="251" t="s">
        <v>744</v>
      </c>
      <c r="H7484" s="251" t="s">
        <v>5204</v>
      </c>
      <c r="I7484" s="257" t="str">
        <f t="shared" si="464"/>
        <v>-00003</v>
      </c>
      <c r="J7484" s="251">
        <v>3</v>
      </c>
      <c r="K7484" s="251">
        <v>3</v>
      </c>
      <c r="M7484" s="251" t="s">
        <v>9958</v>
      </c>
      <c r="N7484" s="251" t="s">
        <v>16536</v>
      </c>
      <c r="O7484" s="251">
        <v>3</v>
      </c>
      <c r="Q7484" s="251" t="s">
        <v>18147</v>
      </c>
      <c r="R7484" s="251" t="s">
        <v>9960</v>
      </c>
      <c r="S7484" s="251" t="s">
        <v>743</v>
      </c>
      <c r="T7484" s="251" t="str">
        <f t="shared" si="466"/>
        <v>I0306316815600K240</v>
      </c>
      <c r="W7484" s="251" t="str">
        <f t="shared" si="467"/>
        <v>I030631681560-0K240</v>
      </c>
    </row>
    <row r="7485" spans="1:23" x14ac:dyDescent="0.3">
      <c r="A7485" s="256" t="str">
        <f t="shared" si="465"/>
        <v>I0306316-815600K590-00003</v>
      </c>
      <c r="B7485" s="251" t="s">
        <v>18148</v>
      </c>
      <c r="C7485" s="251" t="s">
        <v>9954</v>
      </c>
      <c r="D7485" s="251" t="s">
        <v>18134</v>
      </c>
      <c r="E7485" s="251" t="s">
        <v>16219</v>
      </c>
      <c r="F7485" s="251" t="s">
        <v>9984</v>
      </c>
      <c r="G7485" s="251" t="s">
        <v>3386</v>
      </c>
      <c r="H7485" s="251" t="s">
        <v>5204</v>
      </c>
      <c r="I7485" s="257" t="str">
        <f t="shared" si="464"/>
        <v>-00003</v>
      </c>
      <c r="J7485" s="251">
        <v>3</v>
      </c>
      <c r="K7485" s="251">
        <v>3</v>
      </c>
      <c r="M7485" s="251" t="s">
        <v>9958</v>
      </c>
      <c r="N7485" s="251" t="s">
        <v>16536</v>
      </c>
      <c r="O7485" s="251">
        <v>3</v>
      </c>
      <c r="Q7485" s="251" t="s">
        <v>18148</v>
      </c>
      <c r="R7485" s="251" t="s">
        <v>9960</v>
      </c>
      <c r="S7485" s="251" t="s">
        <v>3370</v>
      </c>
      <c r="T7485" s="251" t="str">
        <f t="shared" si="466"/>
        <v>I0306316815600K590</v>
      </c>
      <c r="W7485" s="251" t="str">
        <f t="shared" si="467"/>
        <v>I030631681560-0K590</v>
      </c>
    </row>
    <row r="7486" spans="1:23" x14ac:dyDescent="0.3">
      <c r="A7486" s="256" t="str">
        <f t="shared" si="465"/>
        <v>I0306316-815610K240-00007</v>
      </c>
      <c r="B7486" s="251" t="s">
        <v>18149</v>
      </c>
      <c r="C7486" s="251" t="s">
        <v>9954</v>
      </c>
      <c r="D7486" s="251" t="s">
        <v>18134</v>
      </c>
      <c r="E7486" s="251" t="s">
        <v>16219</v>
      </c>
      <c r="F7486" s="251" t="s">
        <v>9986</v>
      </c>
      <c r="G7486" s="251" t="s">
        <v>753</v>
      </c>
      <c r="H7486" s="251" t="s">
        <v>3443</v>
      </c>
      <c r="I7486" s="257" t="str">
        <f t="shared" si="464"/>
        <v>-00007</v>
      </c>
      <c r="J7486" s="251">
        <v>7</v>
      </c>
      <c r="K7486" s="251">
        <v>7</v>
      </c>
      <c r="M7486" s="251" t="s">
        <v>9958</v>
      </c>
      <c r="N7486" s="251" t="s">
        <v>16536</v>
      </c>
      <c r="O7486" s="251">
        <v>7</v>
      </c>
      <c r="Q7486" s="251" t="s">
        <v>18149</v>
      </c>
      <c r="R7486" s="251" t="s">
        <v>9960</v>
      </c>
      <c r="S7486" s="251" t="s">
        <v>10</v>
      </c>
      <c r="T7486" s="251" t="str">
        <f t="shared" si="466"/>
        <v>I0306316815610K240</v>
      </c>
      <c r="W7486" s="251" t="str">
        <f t="shared" si="467"/>
        <v>I030631681561-0K240</v>
      </c>
    </row>
    <row r="7487" spans="1:23" x14ac:dyDescent="0.3">
      <c r="A7487" s="256" t="str">
        <f t="shared" si="465"/>
        <v>I0306316-815800K050-00003</v>
      </c>
      <c r="B7487" s="251" t="s">
        <v>18150</v>
      </c>
      <c r="C7487" s="251" t="s">
        <v>9954</v>
      </c>
      <c r="D7487" s="251" t="s">
        <v>18134</v>
      </c>
      <c r="E7487" s="251" t="s">
        <v>16219</v>
      </c>
      <c r="F7487" s="251" t="s">
        <v>9988</v>
      </c>
      <c r="G7487" s="251" t="s">
        <v>756</v>
      </c>
      <c r="H7487" s="251" t="s">
        <v>758</v>
      </c>
      <c r="I7487" s="257" t="str">
        <f t="shared" si="464"/>
        <v>-00003</v>
      </c>
      <c r="J7487" s="251">
        <v>3</v>
      </c>
      <c r="K7487" s="251">
        <v>3</v>
      </c>
      <c r="M7487" s="251" t="s">
        <v>9958</v>
      </c>
      <c r="N7487" s="251" t="s">
        <v>16536</v>
      </c>
      <c r="O7487" s="251">
        <v>3</v>
      </c>
      <c r="Q7487" s="251" t="s">
        <v>18150</v>
      </c>
      <c r="R7487" s="251" t="s">
        <v>9960</v>
      </c>
      <c r="S7487" s="251" t="s">
        <v>6</v>
      </c>
      <c r="T7487" s="251" t="str">
        <f t="shared" si="466"/>
        <v>I0306316815800K050</v>
      </c>
      <c r="W7487" s="251" t="str">
        <f t="shared" si="467"/>
        <v>I030631681580-0K050</v>
      </c>
    </row>
    <row r="7488" spans="1:23" x14ac:dyDescent="0.3">
      <c r="A7488" s="256" t="str">
        <f t="shared" si="465"/>
        <v>I0306316-815810K050-00006</v>
      </c>
      <c r="B7488" s="251" t="s">
        <v>18151</v>
      </c>
      <c r="C7488" s="251" t="s">
        <v>9954</v>
      </c>
      <c r="D7488" s="251" t="s">
        <v>18134</v>
      </c>
      <c r="E7488" s="251" t="s">
        <v>16219</v>
      </c>
      <c r="F7488" s="251" t="s">
        <v>9990</v>
      </c>
      <c r="G7488" s="251" t="s">
        <v>763</v>
      </c>
      <c r="H7488" s="251" t="s">
        <v>5218</v>
      </c>
      <c r="I7488" s="257" t="str">
        <f t="shared" si="464"/>
        <v>-00006</v>
      </c>
      <c r="J7488" s="251">
        <v>6</v>
      </c>
      <c r="K7488" s="251">
        <v>6</v>
      </c>
      <c r="M7488" s="251" t="s">
        <v>9958</v>
      </c>
      <c r="N7488" s="251" t="s">
        <v>16536</v>
      </c>
      <c r="O7488" s="251">
        <v>6</v>
      </c>
      <c r="Q7488" s="251" t="s">
        <v>18151</v>
      </c>
      <c r="R7488" s="251" t="s">
        <v>9960</v>
      </c>
      <c r="S7488" s="251" t="s">
        <v>762</v>
      </c>
      <c r="T7488" s="251" t="str">
        <f t="shared" si="466"/>
        <v>I0306316815810K050</v>
      </c>
      <c r="W7488" s="251" t="str">
        <f t="shared" si="467"/>
        <v>I030631681581-0K050</v>
      </c>
    </row>
    <row r="7489" spans="1:23" x14ac:dyDescent="0.3">
      <c r="A7489" s="256" t="str">
        <f t="shared" si="465"/>
        <v>I0306316-815900K050-00003</v>
      </c>
      <c r="B7489" s="251" t="s">
        <v>18152</v>
      </c>
      <c r="C7489" s="251" t="s">
        <v>9954</v>
      </c>
      <c r="D7489" s="251" t="s">
        <v>18134</v>
      </c>
      <c r="E7489" s="251" t="s">
        <v>16219</v>
      </c>
      <c r="F7489" s="251" t="s">
        <v>9992</v>
      </c>
      <c r="G7489" s="251" t="s">
        <v>767</v>
      </c>
      <c r="H7489" s="251" t="s">
        <v>770</v>
      </c>
      <c r="I7489" s="257" t="str">
        <f t="shared" si="464"/>
        <v>-00003</v>
      </c>
      <c r="J7489" s="251">
        <v>3</v>
      </c>
      <c r="K7489" s="251">
        <v>3</v>
      </c>
      <c r="M7489" s="251" t="s">
        <v>9958</v>
      </c>
      <c r="N7489" s="251" t="s">
        <v>16536</v>
      </c>
      <c r="O7489" s="251">
        <v>3</v>
      </c>
      <c r="Q7489" s="251" t="s">
        <v>18152</v>
      </c>
      <c r="R7489" s="251" t="s">
        <v>9960</v>
      </c>
      <c r="S7489" s="251" t="s">
        <v>766</v>
      </c>
      <c r="T7489" s="251" t="str">
        <f t="shared" si="466"/>
        <v>I0306316815900K050</v>
      </c>
      <c r="W7489" s="251" t="str">
        <f t="shared" si="467"/>
        <v>I030631681590-0K050</v>
      </c>
    </row>
    <row r="7490" spans="1:23" x14ac:dyDescent="0.3">
      <c r="A7490" s="256" t="str">
        <f t="shared" si="465"/>
        <v>I0306316-815910K260-00002</v>
      </c>
      <c r="B7490" s="251" t="s">
        <v>18153</v>
      </c>
      <c r="C7490" s="251" t="s">
        <v>9954</v>
      </c>
      <c r="D7490" s="251" t="s">
        <v>18134</v>
      </c>
      <c r="E7490" s="251" t="s">
        <v>16219</v>
      </c>
      <c r="F7490" s="251" t="s">
        <v>9995</v>
      </c>
      <c r="G7490" s="251" t="s">
        <v>3461</v>
      </c>
      <c r="H7490" s="251" t="s">
        <v>11761</v>
      </c>
      <c r="I7490" s="257" t="str">
        <f t="shared" si="464"/>
        <v>-00002</v>
      </c>
      <c r="J7490" s="251">
        <v>2</v>
      </c>
      <c r="K7490" s="251">
        <v>2</v>
      </c>
      <c r="M7490" s="251" t="s">
        <v>9993</v>
      </c>
      <c r="N7490" s="251" t="s">
        <v>16536</v>
      </c>
      <c r="O7490" s="251">
        <v>2</v>
      </c>
      <c r="Q7490" s="251" t="s">
        <v>18153</v>
      </c>
      <c r="R7490" s="251" t="s">
        <v>9960</v>
      </c>
      <c r="S7490" s="251" t="s">
        <v>3460</v>
      </c>
      <c r="T7490" s="251" t="str">
        <f t="shared" si="466"/>
        <v>I0306316815910K260</v>
      </c>
      <c r="W7490" s="251" t="str">
        <f t="shared" si="467"/>
        <v>I030631681591-0K260</v>
      </c>
    </row>
    <row r="7491" spans="1:23" x14ac:dyDescent="0.3">
      <c r="A7491" s="256" t="str">
        <f t="shared" si="465"/>
        <v>I0306316-9006981090-00001</v>
      </c>
      <c r="B7491" s="251" t="s">
        <v>18154</v>
      </c>
      <c r="C7491" s="251" t="s">
        <v>9954</v>
      </c>
      <c r="D7491" s="251" t="s">
        <v>18134</v>
      </c>
      <c r="E7491" s="251" t="s">
        <v>16219</v>
      </c>
      <c r="F7491" s="251" t="s">
        <v>9997</v>
      </c>
      <c r="G7491" s="251" t="s">
        <v>957</v>
      </c>
      <c r="H7491" s="251" t="s">
        <v>12158</v>
      </c>
      <c r="I7491" s="257" t="str">
        <f t="shared" si="464"/>
        <v>-00001</v>
      </c>
      <c r="J7491" s="251">
        <v>1</v>
      </c>
      <c r="K7491" s="251">
        <v>1</v>
      </c>
      <c r="M7491" s="251" t="s">
        <v>10007</v>
      </c>
      <c r="N7491" s="251" t="s">
        <v>16536</v>
      </c>
      <c r="O7491" s="251">
        <v>1</v>
      </c>
      <c r="Q7491" s="251" t="s">
        <v>18154</v>
      </c>
      <c r="R7491" s="251" t="s">
        <v>9960</v>
      </c>
      <c r="S7491" s="251">
        <v>9006981090</v>
      </c>
      <c r="T7491" s="251" t="str">
        <f t="shared" si="466"/>
        <v>I03063169006981090</v>
      </c>
      <c r="W7491" s="251" t="str">
        <f t="shared" si="467"/>
        <v>I030631690069-81090</v>
      </c>
    </row>
    <row r="7492" spans="1:23" x14ac:dyDescent="0.3">
      <c r="A7492" s="256" t="str">
        <f t="shared" si="465"/>
        <v>I0306316-9008081116-00001</v>
      </c>
      <c r="B7492" s="251" t="s">
        <v>18155</v>
      </c>
      <c r="C7492" s="251" t="s">
        <v>9954</v>
      </c>
      <c r="D7492" s="251" t="s">
        <v>18134</v>
      </c>
      <c r="E7492" s="251" t="s">
        <v>16219</v>
      </c>
      <c r="F7492" s="251" t="s">
        <v>10000</v>
      </c>
      <c r="G7492" s="251" t="s">
        <v>934</v>
      </c>
      <c r="H7492" s="251" t="s">
        <v>3393</v>
      </c>
      <c r="I7492" s="257" t="str">
        <f t="shared" si="464"/>
        <v>-00001</v>
      </c>
      <c r="J7492" s="251">
        <v>1</v>
      </c>
      <c r="K7492" s="251">
        <v>1</v>
      </c>
      <c r="M7492" s="251" t="s">
        <v>10007</v>
      </c>
      <c r="N7492" s="251" t="s">
        <v>16536</v>
      </c>
      <c r="O7492" s="251">
        <v>1</v>
      </c>
      <c r="Q7492" s="251" t="s">
        <v>18155</v>
      </c>
      <c r="R7492" s="251" t="s">
        <v>9960</v>
      </c>
      <c r="S7492" s="251">
        <v>9008081116</v>
      </c>
      <c r="T7492" s="251" t="str">
        <f t="shared" si="466"/>
        <v>I03063169008081116</v>
      </c>
      <c r="W7492" s="251" t="str">
        <f t="shared" si="467"/>
        <v>I030631690080-81116</v>
      </c>
    </row>
    <row r="7493" spans="1:23" x14ac:dyDescent="0.3">
      <c r="A7493" s="256" t="str">
        <f t="shared" si="465"/>
        <v>I0306316-9098113087-00002</v>
      </c>
      <c r="B7493" s="251" t="s">
        <v>18156</v>
      </c>
      <c r="C7493" s="251" t="s">
        <v>9954</v>
      </c>
      <c r="D7493" s="251" t="s">
        <v>18134</v>
      </c>
      <c r="E7493" s="251" t="s">
        <v>16219</v>
      </c>
      <c r="F7493" s="251" t="s">
        <v>10002</v>
      </c>
      <c r="G7493" s="251" t="s">
        <v>939</v>
      </c>
      <c r="H7493" s="251" t="s">
        <v>3393</v>
      </c>
      <c r="I7493" s="257" t="str">
        <f t="shared" si="464"/>
        <v>-00002</v>
      </c>
      <c r="J7493" s="251">
        <v>2</v>
      </c>
      <c r="K7493" s="251">
        <v>2</v>
      </c>
      <c r="M7493" s="251" t="s">
        <v>10003</v>
      </c>
      <c r="N7493" s="251" t="s">
        <v>16536</v>
      </c>
      <c r="O7493" s="251">
        <v>2</v>
      </c>
      <c r="Q7493" s="251" t="s">
        <v>18156</v>
      </c>
      <c r="R7493" s="251" t="s">
        <v>9960</v>
      </c>
      <c r="S7493" s="251">
        <v>9098113087</v>
      </c>
      <c r="T7493" s="251" t="str">
        <f t="shared" si="466"/>
        <v>I03063169098113087</v>
      </c>
      <c r="W7493" s="251" t="str">
        <f t="shared" si="467"/>
        <v>I030631690981-13087</v>
      </c>
    </row>
    <row r="7494" spans="1:23" x14ac:dyDescent="0.3">
      <c r="A7494" s="256" t="str">
        <f t="shared" si="465"/>
        <v>I0306316-9098122003-00003</v>
      </c>
      <c r="B7494" s="251" t="s">
        <v>18157</v>
      </c>
      <c r="C7494" s="251" t="s">
        <v>9954</v>
      </c>
      <c r="D7494" s="251" t="s">
        <v>18134</v>
      </c>
      <c r="E7494" s="251" t="s">
        <v>16219</v>
      </c>
      <c r="F7494" s="251" t="s">
        <v>10005</v>
      </c>
      <c r="G7494" s="251" t="s">
        <v>926</v>
      </c>
      <c r="H7494" s="251" t="s">
        <v>1564</v>
      </c>
      <c r="I7494" s="257" t="str">
        <f t="shared" ref="I7494:I7557" si="468">+IF(AND(O7494&lt;10),$B$2&amp;O7494,IF(AND(O7494&gt;9,O7494&lt;=99),$B$3&amp;O7494,IF(AND(O7494&gt;99,L96451&lt;1000),$B$4&amp;O7494,IF(AND(O7494&gt;999),$B$5&amp;7))))</f>
        <v>-00003</v>
      </c>
      <c r="J7494" s="251">
        <v>3</v>
      </c>
      <c r="K7494" s="251">
        <v>3</v>
      </c>
      <c r="M7494" s="251" t="s">
        <v>10003</v>
      </c>
      <c r="N7494" s="251" t="s">
        <v>16536</v>
      </c>
      <c r="O7494" s="251">
        <v>3</v>
      </c>
      <c r="Q7494" s="251" t="s">
        <v>18157</v>
      </c>
      <c r="R7494" s="251" t="s">
        <v>9960</v>
      </c>
      <c r="S7494" s="251">
        <v>9098122003</v>
      </c>
      <c r="T7494" s="251" t="str">
        <f t="shared" si="466"/>
        <v>I03063169098122003</v>
      </c>
      <c r="W7494" s="251" t="str">
        <f t="shared" si="467"/>
        <v>I030631690981-22003</v>
      </c>
    </row>
    <row r="7495" spans="1:23" x14ac:dyDescent="0.3">
      <c r="A7495" s="256" t="str">
        <f t="shared" si="465"/>
        <v>I0306316-9913212050-00165</v>
      </c>
      <c r="B7495" s="251" t="s">
        <v>18158</v>
      </c>
      <c r="C7495" s="251" t="s">
        <v>9954</v>
      </c>
      <c r="D7495" s="251" t="s">
        <v>18134</v>
      </c>
      <c r="E7495" s="251" t="s">
        <v>16219</v>
      </c>
      <c r="F7495" s="251" t="s">
        <v>10009</v>
      </c>
      <c r="G7495" s="251" t="s">
        <v>946</v>
      </c>
      <c r="H7495" s="251" t="s">
        <v>10010</v>
      </c>
      <c r="I7495" s="257" t="str">
        <f t="shared" si="468"/>
        <v>-00165</v>
      </c>
      <c r="J7495" s="251">
        <v>165</v>
      </c>
      <c r="K7495" s="251">
        <v>165</v>
      </c>
      <c r="M7495" s="251" t="s">
        <v>10007</v>
      </c>
      <c r="N7495" s="251" t="s">
        <v>16536</v>
      </c>
      <c r="O7495" s="251">
        <v>165</v>
      </c>
      <c r="Q7495" s="251" t="s">
        <v>18158</v>
      </c>
      <c r="R7495" s="251" t="s">
        <v>9960</v>
      </c>
      <c r="S7495" s="251">
        <v>9913212050</v>
      </c>
      <c r="T7495" s="251" t="str">
        <f t="shared" si="466"/>
        <v>I03063169913212050</v>
      </c>
      <c r="W7495" s="251" t="str">
        <f t="shared" si="467"/>
        <v>I030631699132-12050</v>
      </c>
    </row>
    <row r="7496" spans="1:23" x14ac:dyDescent="0.3">
      <c r="A7496" s="256" t="str">
        <f t="shared" ref="A7496:A7559" si="469">D7496&amp;$A$6&amp;S7496&amp;I7496</f>
        <v>I0306316-9913221210-00090</v>
      </c>
      <c r="B7496" s="251" t="s">
        <v>18159</v>
      </c>
      <c r="C7496" s="251" t="s">
        <v>9954</v>
      </c>
      <c r="D7496" s="251" t="s">
        <v>18134</v>
      </c>
      <c r="E7496" s="251" t="s">
        <v>16219</v>
      </c>
      <c r="F7496" s="251" t="s">
        <v>10012</v>
      </c>
      <c r="G7496" s="251" t="s">
        <v>916</v>
      </c>
      <c r="H7496" s="251" t="s">
        <v>10013</v>
      </c>
      <c r="I7496" s="257" t="str">
        <f t="shared" si="468"/>
        <v>-00090</v>
      </c>
      <c r="J7496" s="251">
        <v>90</v>
      </c>
      <c r="K7496" s="251">
        <v>90</v>
      </c>
      <c r="M7496" s="251" t="s">
        <v>10007</v>
      </c>
      <c r="N7496" s="251" t="s">
        <v>16536</v>
      </c>
      <c r="O7496" s="251">
        <v>90</v>
      </c>
      <c r="Q7496" s="251" t="s">
        <v>18159</v>
      </c>
      <c r="R7496" s="251" t="s">
        <v>9960</v>
      </c>
      <c r="S7496" s="251">
        <v>9913221210</v>
      </c>
      <c r="T7496" s="251" t="str">
        <f t="shared" si="466"/>
        <v>I03063169913221210</v>
      </c>
      <c r="W7496" s="251" t="str">
        <f t="shared" si="467"/>
        <v>I030631699132-21210</v>
      </c>
    </row>
    <row r="7497" spans="1:23" x14ac:dyDescent="0.3">
      <c r="A7497" s="256" t="str">
        <f t="shared" si="469"/>
        <v>I0306317-811100KF21-00001</v>
      </c>
      <c r="B7497" s="251" t="s">
        <v>18160</v>
      </c>
      <c r="C7497" s="251" t="s">
        <v>9954</v>
      </c>
      <c r="D7497" s="251" t="s">
        <v>18161</v>
      </c>
      <c r="E7497" s="251" t="s">
        <v>16219</v>
      </c>
      <c r="F7497" s="251" t="s">
        <v>9957</v>
      </c>
      <c r="G7497" s="251" t="s">
        <v>515</v>
      </c>
      <c r="H7497" s="251" t="s">
        <v>3422</v>
      </c>
      <c r="I7497" s="257" t="str">
        <f t="shared" si="468"/>
        <v>-00001</v>
      </c>
      <c r="J7497" s="251">
        <v>1</v>
      </c>
      <c r="K7497" s="251">
        <v>1</v>
      </c>
      <c r="M7497" s="251" t="s">
        <v>9958</v>
      </c>
      <c r="N7497" s="251" t="s">
        <v>16680</v>
      </c>
      <c r="O7497" s="251">
        <v>1</v>
      </c>
      <c r="Q7497" s="251" t="s">
        <v>18160</v>
      </c>
      <c r="R7497" s="251" t="s">
        <v>10017</v>
      </c>
      <c r="S7497" s="251" t="s">
        <v>514</v>
      </c>
      <c r="T7497" s="251" t="str">
        <f t="shared" ref="T7497:T7560" si="470">+D7497&amp;S7497</f>
        <v>I0306317811100KF21</v>
      </c>
      <c r="W7497" s="251" t="str">
        <f t="shared" ref="W7497:W7560" si="471">D7497&amp;G7497</f>
        <v>I030631781110-0KF21</v>
      </c>
    </row>
    <row r="7498" spans="1:23" x14ac:dyDescent="0.3">
      <c r="A7498" s="256" t="str">
        <f t="shared" si="469"/>
        <v>I0306317-811500K591-00001</v>
      </c>
      <c r="B7498" s="251" t="s">
        <v>18162</v>
      </c>
      <c r="C7498" s="251" t="s">
        <v>9954</v>
      </c>
      <c r="D7498" s="251" t="s">
        <v>18161</v>
      </c>
      <c r="E7498" s="251" t="s">
        <v>16219</v>
      </c>
      <c r="F7498" s="251" t="s">
        <v>9962</v>
      </c>
      <c r="G7498" s="251" t="s">
        <v>417</v>
      </c>
      <c r="H7498" s="251" t="s">
        <v>3429</v>
      </c>
      <c r="I7498" s="257" t="str">
        <f t="shared" si="468"/>
        <v>-00001</v>
      </c>
      <c r="J7498" s="251">
        <v>1</v>
      </c>
      <c r="K7498" s="251">
        <v>1</v>
      </c>
      <c r="M7498" s="251" t="s">
        <v>9958</v>
      </c>
      <c r="N7498" s="251" t="s">
        <v>16680</v>
      </c>
      <c r="O7498" s="251">
        <v>1</v>
      </c>
      <c r="Q7498" s="251" t="s">
        <v>18162</v>
      </c>
      <c r="R7498" s="251" t="s">
        <v>10017</v>
      </c>
      <c r="S7498" s="251" t="s">
        <v>416</v>
      </c>
      <c r="T7498" s="251" t="str">
        <f t="shared" si="470"/>
        <v>I0306317811500K591</v>
      </c>
      <c r="W7498" s="251" t="str">
        <f t="shared" si="471"/>
        <v>I030631781150-0K591</v>
      </c>
    </row>
    <row r="7499" spans="1:23" x14ac:dyDescent="0.3">
      <c r="A7499" s="256" t="str">
        <f t="shared" si="469"/>
        <v>I0306318-815510D570-00001</v>
      </c>
      <c r="B7499" s="251" t="s">
        <v>18163</v>
      </c>
      <c r="C7499" s="251" t="s">
        <v>9954</v>
      </c>
      <c r="D7499" s="251" t="s">
        <v>18164</v>
      </c>
      <c r="E7499" s="251" t="s">
        <v>16219</v>
      </c>
      <c r="F7499" s="251" t="s">
        <v>9957</v>
      </c>
      <c r="G7499" s="251" t="s">
        <v>715</v>
      </c>
      <c r="H7499" s="251" t="s">
        <v>3436</v>
      </c>
      <c r="I7499" s="257" t="str">
        <f t="shared" si="468"/>
        <v>-00001</v>
      </c>
      <c r="J7499" s="251">
        <v>1</v>
      </c>
      <c r="K7499" s="251">
        <v>1</v>
      </c>
      <c r="M7499" s="251" t="s">
        <v>9958</v>
      </c>
      <c r="N7499" s="251" t="s">
        <v>17004</v>
      </c>
      <c r="O7499" s="251">
        <v>1</v>
      </c>
      <c r="Q7499" s="251" t="s">
        <v>18163</v>
      </c>
      <c r="R7499" s="251" t="s">
        <v>10028</v>
      </c>
      <c r="S7499" s="251" t="s">
        <v>714</v>
      </c>
      <c r="T7499" s="251" t="str">
        <f t="shared" si="470"/>
        <v>I0306318815510D570</v>
      </c>
      <c r="W7499" s="251" t="str">
        <f t="shared" si="471"/>
        <v>I030631881551-0D570</v>
      </c>
    </row>
    <row r="7500" spans="1:23" x14ac:dyDescent="0.3">
      <c r="A7500" s="256" t="str">
        <f t="shared" si="469"/>
        <v>I0306319-811100K580-00002</v>
      </c>
      <c r="B7500" s="251" t="s">
        <v>18165</v>
      </c>
      <c r="C7500" s="251" t="s">
        <v>9954</v>
      </c>
      <c r="D7500" s="251" t="s">
        <v>18166</v>
      </c>
      <c r="E7500" s="251" t="s">
        <v>16219</v>
      </c>
      <c r="F7500" s="251" t="s">
        <v>9957</v>
      </c>
      <c r="G7500" s="251" t="s">
        <v>429</v>
      </c>
      <c r="H7500" s="251" t="s">
        <v>3422</v>
      </c>
      <c r="I7500" s="257" t="str">
        <f t="shared" si="468"/>
        <v>-00002</v>
      </c>
      <c r="J7500" s="251">
        <v>2</v>
      </c>
      <c r="K7500" s="251">
        <v>2</v>
      </c>
      <c r="M7500" s="251" t="s">
        <v>9958</v>
      </c>
      <c r="N7500" s="251" t="s">
        <v>16536</v>
      </c>
      <c r="O7500" s="251">
        <v>2</v>
      </c>
      <c r="Q7500" s="251" t="s">
        <v>18165</v>
      </c>
      <c r="R7500" s="251" t="s">
        <v>9960</v>
      </c>
      <c r="S7500" s="251" t="s">
        <v>428</v>
      </c>
      <c r="T7500" s="251" t="str">
        <f t="shared" si="470"/>
        <v>I0306319811100K580</v>
      </c>
      <c r="W7500" s="251" t="str">
        <f t="shared" si="471"/>
        <v>I030631981110-0K580</v>
      </c>
    </row>
    <row r="7501" spans="1:23" x14ac:dyDescent="0.3">
      <c r="A7501" s="256" t="str">
        <f t="shared" si="469"/>
        <v>I0306319-811300K520-00003</v>
      </c>
      <c r="B7501" s="251" t="s">
        <v>18167</v>
      </c>
      <c r="C7501" s="251" t="s">
        <v>9954</v>
      </c>
      <c r="D7501" s="251" t="s">
        <v>18166</v>
      </c>
      <c r="E7501" s="251" t="s">
        <v>16219</v>
      </c>
      <c r="F7501" s="251" t="s">
        <v>9962</v>
      </c>
      <c r="G7501" s="251" t="s">
        <v>277</v>
      </c>
      <c r="H7501" s="251" t="s">
        <v>5101</v>
      </c>
      <c r="I7501" s="257" t="str">
        <f t="shared" si="468"/>
        <v>-00003</v>
      </c>
      <c r="J7501" s="251">
        <v>3</v>
      </c>
      <c r="K7501" s="251">
        <v>3</v>
      </c>
      <c r="M7501" s="251" t="s">
        <v>9958</v>
      </c>
      <c r="N7501" s="251" t="s">
        <v>16536</v>
      </c>
      <c r="O7501" s="251">
        <v>3</v>
      </c>
      <c r="Q7501" s="251" t="s">
        <v>18167</v>
      </c>
      <c r="R7501" s="251" t="s">
        <v>9960</v>
      </c>
      <c r="S7501" s="251" t="s">
        <v>276</v>
      </c>
      <c r="T7501" s="251" t="str">
        <f t="shared" si="470"/>
        <v>I0306319811300K520</v>
      </c>
      <c r="W7501" s="251" t="str">
        <f t="shared" si="471"/>
        <v>I030631981130-0K520</v>
      </c>
    </row>
    <row r="7502" spans="1:23" x14ac:dyDescent="0.3">
      <c r="A7502" s="256" t="str">
        <f t="shared" si="469"/>
        <v>I0306319-811300K580-00005</v>
      </c>
      <c r="B7502" s="251" t="s">
        <v>18168</v>
      </c>
      <c r="C7502" s="251" t="s">
        <v>9954</v>
      </c>
      <c r="D7502" s="251" t="s">
        <v>18166</v>
      </c>
      <c r="E7502" s="251" t="s">
        <v>16219</v>
      </c>
      <c r="F7502" s="251" t="s">
        <v>9964</v>
      </c>
      <c r="G7502" s="251" t="s">
        <v>434</v>
      </c>
      <c r="H7502" s="251" t="s">
        <v>5101</v>
      </c>
      <c r="I7502" s="257" t="str">
        <f t="shared" si="468"/>
        <v>-00005</v>
      </c>
      <c r="J7502" s="251">
        <v>5</v>
      </c>
      <c r="K7502" s="251">
        <v>5</v>
      </c>
      <c r="M7502" s="251" t="s">
        <v>9958</v>
      </c>
      <c r="N7502" s="251" t="s">
        <v>16536</v>
      </c>
      <c r="O7502" s="251">
        <v>5</v>
      </c>
      <c r="Q7502" s="251" t="s">
        <v>18168</v>
      </c>
      <c r="R7502" s="251" t="s">
        <v>9960</v>
      </c>
      <c r="S7502" s="251" t="s">
        <v>433</v>
      </c>
      <c r="T7502" s="251" t="str">
        <f t="shared" si="470"/>
        <v>I0306319811300K580</v>
      </c>
      <c r="W7502" s="251" t="str">
        <f t="shared" si="471"/>
        <v>I030631981130-0K580</v>
      </c>
    </row>
    <row r="7503" spans="1:23" x14ac:dyDescent="0.3">
      <c r="A7503" s="256" t="str">
        <f t="shared" si="469"/>
        <v>I0306319-811500K580-00002</v>
      </c>
      <c r="B7503" s="251" t="s">
        <v>18169</v>
      </c>
      <c r="C7503" s="251" t="s">
        <v>9954</v>
      </c>
      <c r="D7503" s="251" t="s">
        <v>18166</v>
      </c>
      <c r="E7503" s="251" t="s">
        <v>16219</v>
      </c>
      <c r="F7503" s="251" t="s">
        <v>9966</v>
      </c>
      <c r="G7503" s="251" t="s">
        <v>437</v>
      </c>
      <c r="H7503" s="251" t="s">
        <v>3429</v>
      </c>
      <c r="I7503" s="257" t="str">
        <f t="shared" si="468"/>
        <v>-00002</v>
      </c>
      <c r="J7503" s="251">
        <v>2</v>
      </c>
      <c r="K7503" s="251">
        <v>2</v>
      </c>
      <c r="M7503" s="251" t="s">
        <v>9958</v>
      </c>
      <c r="N7503" s="251" t="s">
        <v>16536</v>
      </c>
      <c r="O7503" s="251">
        <v>2</v>
      </c>
      <c r="Q7503" s="251" t="s">
        <v>18169</v>
      </c>
      <c r="R7503" s="251" t="s">
        <v>9960</v>
      </c>
      <c r="S7503" s="251" t="s">
        <v>436</v>
      </c>
      <c r="T7503" s="251" t="str">
        <f t="shared" si="470"/>
        <v>I0306319811500K580</v>
      </c>
      <c r="W7503" s="251" t="str">
        <f t="shared" si="471"/>
        <v>I030631981150-0K580</v>
      </c>
    </row>
    <row r="7504" spans="1:23" x14ac:dyDescent="0.3">
      <c r="A7504" s="256" t="str">
        <f t="shared" si="469"/>
        <v>I0306319-811700K520-00005</v>
      </c>
      <c r="B7504" s="251" t="s">
        <v>18170</v>
      </c>
      <c r="C7504" s="251" t="s">
        <v>9954</v>
      </c>
      <c r="D7504" s="251" t="s">
        <v>18166</v>
      </c>
      <c r="E7504" s="251" t="s">
        <v>16219</v>
      </c>
      <c r="F7504" s="251" t="s">
        <v>9968</v>
      </c>
      <c r="G7504" s="251" t="s">
        <v>285</v>
      </c>
      <c r="H7504" s="251" t="s">
        <v>5102</v>
      </c>
      <c r="I7504" s="257" t="str">
        <f t="shared" si="468"/>
        <v>-00005</v>
      </c>
      <c r="J7504" s="251">
        <v>5</v>
      </c>
      <c r="K7504" s="251">
        <v>5</v>
      </c>
      <c r="M7504" s="251" t="s">
        <v>9958</v>
      </c>
      <c r="N7504" s="251" t="s">
        <v>16536</v>
      </c>
      <c r="O7504" s="251">
        <v>5</v>
      </c>
      <c r="Q7504" s="251" t="s">
        <v>18170</v>
      </c>
      <c r="R7504" s="251" t="s">
        <v>9960</v>
      </c>
      <c r="S7504" s="251" t="s">
        <v>284</v>
      </c>
      <c r="T7504" s="251" t="str">
        <f t="shared" si="470"/>
        <v>I0306319811700K520</v>
      </c>
      <c r="W7504" s="251" t="str">
        <f t="shared" si="471"/>
        <v>I030631981170-0K520</v>
      </c>
    </row>
    <row r="7505" spans="1:23" x14ac:dyDescent="0.3">
      <c r="A7505" s="256" t="str">
        <f t="shared" si="469"/>
        <v>I0306319-811700K580-00005</v>
      </c>
      <c r="B7505" s="251" t="s">
        <v>18171</v>
      </c>
      <c r="C7505" s="251" t="s">
        <v>9954</v>
      </c>
      <c r="D7505" s="251" t="s">
        <v>18166</v>
      </c>
      <c r="E7505" s="251" t="s">
        <v>16219</v>
      </c>
      <c r="F7505" s="251" t="s">
        <v>9970</v>
      </c>
      <c r="G7505" s="251" t="s">
        <v>442</v>
      </c>
      <c r="H7505" s="251" t="s">
        <v>5102</v>
      </c>
      <c r="I7505" s="257" t="str">
        <f t="shared" si="468"/>
        <v>-00005</v>
      </c>
      <c r="J7505" s="251">
        <v>5</v>
      </c>
      <c r="K7505" s="251">
        <v>5</v>
      </c>
      <c r="M7505" s="251" t="s">
        <v>9958</v>
      </c>
      <c r="N7505" s="251" t="s">
        <v>16536</v>
      </c>
      <c r="O7505" s="251">
        <v>5</v>
      </c>
      <c r="Q7505" s="251" t="s">
        <v>18171</v>
      </c>
      <c r="R7505" s="251" t="s">
        <v>9960</v>
      </c>
      <c r="S7505" s="251" t="s">
        <v>441</v>
      </c>
      <c r="T7505" s="251" t="str">
        <f t="shared" si="470"/>
        <v>I0306319811700K580</v>
      </c>
      <c r="W7505" s="251" t="str">
        <f t="shared" si="471"/>
        <v>I030631981170-0K580</v>
      </c>
    </row>
    <row r="7506" spans="1:23" x14ac:dyDescent="0.3">
      <c r="A7506" s="256" t="str">
        <f t="shared" si="469"/>
        <v>I0306319-815510K240-00010</v>
      </c>
      <c r="B7506" s="251" t="s">
        <v>18172</v>
      </c>
      <c r="C7506" s="251" t="s">
        <v>9954</v>
      </c>
      <c r="D7506" s="251" t="s">
        <v>18166</v>
      </c>
      <c r="E7506" s="251" t="s">
        <v>16219</v>
      </c>
      <c r="F7506" s="251" t="s">
        <v>9972</v>
      </c>
      <c r="G7506" s="251" t="s">
        <v>740</v>
      </c>
      <c r="H7506" s="251" t="s">
        <v>3436</v>
      </c>
      <c r="I7506" s="257" t="str">
        <f t="shared" si="468"/>
        <v>-00010</v>
      </c>
      <c r="J7506" s="251">
        <v>10</v>
      </c>
      <c r="K7506" s="251">
        <v>10</v>
      </c>
      <c r="M7506" s="251" t="s">
        <v>9958</v>
      </c>
      <c r="N7506" s="251" t="s">
        <v>16536</v>
      </c>
      <c r="O7506" s="251">
        <v>10</v>
      </c>
      <c r="Q7506" s="251" t="s">
        <v>18172</v>
      </c>
      <c r="R7506" s="251" t="s">
        <v>9960</v>
      </c>
      <c r="S7506" s="251" t="s">
        <v>9</v>
      </c>
      <c r="T7506" s="251" t="str">
        <f t="shared" si="470"/>
        <v>I0306319815510K240</v>
      </c>
      <c r="W7506" s="251" t="str">
        <f t="shared" si="471"/>
        <v>I030631981551-0K240</v>
      </c>
    </row>
    <row r="7507" spans="1:23" x14ac:dyDescent="0.3">
      <c r="A7507" s="256" t="str">
        <f t="shared" si="469"/>
        <v>I0404667-811060K130-00002</v>
      </c>
      <c r="B7507" s="251" t="s">
        <v>18173</v>
      </c>
      <c r="C7507" s="251" t="s">
        <v>10031</v>
      </c>
      <c r="D7507" s="251" t="s">
        <v>18174</v>
      </c>
      <c r="E7507" s="251" t="s">
        <v>16219</v>
      </c>
      <c r="F7507" s="251" t="s">
        <v>9957</v>
      </c>
      <c r="G7507" s="251" t="s">
        <v>196</v>
      </c>
      <c r="H7507" s="251" t="s">
        <v>5054</v>
      </c>
      <c r="I7507" s="257" t="str">
        <f t="shared" si="468"/>
        <v>-00002</v>
      </c>
      <c r="J7507" s="251">
        <v>2</v>
      </c>
      <c r="K7507" s="251">
        <v>2</v>
      </c>
      <c r="M7507" s="251" t="s">
        <v>9958</v>
      </c>
      <c r="N7507" s="251" t="s">
        <v>16680</v>
      </c>
      <c r="O7507" s="251">
        <v>2</v>
      </c>
      <c r="Q7507" s="251" t="s">
        <v>18173</v>
      </c>
      <c r="R7507" s="251" t="s">
        <v>10017</v>
      </c>
      <c r="S7507" s="251" t="s">
        <v>195</v>
      </c>
      <c r="T7507" s="251" t="str">
        <f t="shared" si="470"/>
        <v>I0404667811060K130</v>
      </c>
      <c r="W7507" s="251" t="str">
        <f t="shared" si="471"/>
        <v>I040466781106-0K130</v>
      </c>
    </row>
    <row r="7508" spans="1:23" x14ac:dyDescent="0.3">
      <c r="A7508" s="256" t="str">
        <f t="shared" si="469"/>
        <v>I0404667-811100KG61-00001</v>
      </c>
      <c r="B7508" s="251" t="s">
        <v>18175</v>
      </c>
      <c r="C7508" s="251" t="s">
        <v>10031</v>
      </c>
      <c r="D7508" s="251" t="s">
        <v>18174</v>
      </c>
      <c r="E7508" s="251" t="s">
        <v>16219</v>
      </c>
      <c r="F7508" s="251" t="s">
        <v>9962</v>
      </c>
      <c r="G7508" s="251" t="s">
        <v>575</v>
      </c>
      <c r="H7508" s="251" t="s">
        <v>3422</v>
      </c>
      <c r="I7508" s="257" t="str">
        <f t="shared" si="468"/>
        <v>-00001</v>
      </c>
      <c r="J7508" s="251">
        <v>1</v>
      </c>
      <c r="K7508" s="251">
        <v>1</v>
      </c>
      <c r="M7508" s="251" t="s">
        <v>9958</v>
      </c>
      <c r="N7508" s="251" t="s">
        <v>16680</v>
      </c>
      <c r="O7508" s="251">
        <v>1</v>
      </c>
      <c r="Q7508" s="251" t="s">
        <v>18175</v>
      </c>
      <c r="R7508" s="251" t="s">
        <v>10017</v>
      </c>
      <c r="S7508" s="251" t="s">
        <v>574</v>
      </c>
      <c r="T7508" s="251" t="str">
        <f t="shared" si="470"/>
        <v>I0404667811100KG61</v>
      </c>
      <c r="W7508" s="251" t="str">
        <f t="shared" si="471"/>
        <v>I040466781110-0KG61</v>
      </c>
    </row>
    <row r="7509" spans="1:23" x14ac:dyDescent="0.3">
      <c r="A7509" s="256" t="str">
        <f t="shared" si="469"/>
        <v>I0404667-811500KG61-00001</v>
      </c>
      <c r="B7509" s="251" t="s">
        <v>18176</v>
      </c>
      <c r="C7509" s="251" t="s">
        <v>10031</v>
      </c>
      <c r="D7509" s="251" t="s">
        <v>18174</v>
      </c>
      <c r="E7509" s="251" t="s">
        <v>16219</v>
      </c>
      <c r="F7509" s="251" t="s">
        <v>9964</v>
      </c>
      <c r="G7509" s="251" t="s">
        <v>583</v>
      </c>
      <c r="H7509" s="251" t="s">
        <v>3429</v>
      </c>
      <c r="I7509" s="257" t="str">
        <f t="shared" si="468"/>
        <v>-00001</v>
      </c>
      <c r="J7509" s="251">
        <v>1</v>
      </c>
      <c r="K7509" s="251">
        <v>1</v>
      </c>
      <c r="M7509" s="251" t="s">
        <v>9958</v>
      </c>
      <c r="N7509" s="251" t="s">
        <v>16680</v>
      </c>
      <c r="O7509" s="251">
        <v>1</v>
      </c>
      <c r="Q7509" s="251" t="s">
        <v>18176</v>
      </c>
      <c r="R7509" s="251" t="s">
        <v>10017</v>
      </c>
      <c r="S7509" s="251" t="s">
        <v>582</v>
      </c>
      <c r="T7509" s="251" t="str">
        <f t="shared" si="470"/>
        <v>I0404667811500KG61</v>
      </c>
      <c r="W7509" s="251" t="str">
        <f t="shared" si="471"/>
        <v>I040466781150-0KG61</v>
      </c>
    </row>
    <row r="7510" spans="1:23" x14ac:dyDescent="0.3">
      <c r="A7510" s="256" t="str">
        <f t="shared" si="469"/>
        <v>I0404667-811700KC31-00001</v>
      </c>
      <c r="B7510" s="251" t="s">
        <v>18177</v>
      </c>
      <c r="C7510" s="251" t="s">
        <v>10031</v>
      </c>
      <c r="D7510" s="251" t="s">
        <v>18174</v>
      </c>
      <c r="E7510" s="251" t="s">
        <v>16219</v>
      </c>
      <c r="F7510" s="251" t="s">
        <v>9966</v>
      </c>
      <c r="G7510" s="251" t="s">
        <v>482</v>
      </c>
      <c r="H7510" s="251" t="s">
        <v>5102</v>
      </c>
      <c r="I7510" s="257" t="str">
        <f t="shared" si="468"/>
        <v>-00001</v>
      </c>
      <c r="J7510" s="251">
        <v>1</v>
      </c>
      <c r="K7510" s="251">
        <v>1</v>
      </c>
      <c r="M7510" s="251" t="s">
        <v>9958</v>
      </c>
      <c r="N7510" s="251" t="s">
        <v>16680</v>
      </c>
      <c r="O7510" s="251">
        <v>1</v>
      </c>
      <c r="Q7510" s="251" t="s">
        <v>18177</v>
      </c>
      <c r="R7510" s="251" t="s">
        <v>10017</v>
      </c>
      <c r="S7510" s="251" t="s">
        <v>481</v>
      </c>
      <c r="T7510" s="251" t="str">
        <f t="shared" si="470"/>
        <v>I0404667811700KC31</v>
      </c>
      <c r="W7510" s="251" t="str">
        <f t="shared" si="471"/>
        <v>I040466781170-0KC31</v>
      </c>
    </row>
    <row r="7511" spans="1:23" x14ac:dyDescent="0.3">
      <c r="A7511" s="256" t="str">
        <f t="shared" si="469"/>
        <v>I0404667-811700KF31-00001</v>
      </c>
      <c r="B7511" s="251" t="s">
        <v>18178</v>
      </c>
      <c r="C7511" s="251" t="s">
        <v>10031</v>
      </c>
      <c r="D7511" s="251" t="s">
        <v>18174</v>
      </c>
      <c r="E7511" s="251" t="s">
        <v>16219</v>
      </c>
      <c r="F7511" s="251" t="s">
        <v>9968</v>
      </c>
      <c r="G7511" s="251" t="s">
        <v>533</v>
      </c>
      <c r="H7511" s="251" t="s">
        <v>5102</v>
      </c>
      <c r="I7511" s="257" t="str">
        <f t="shared" si="468"/>
        <v>-00001</v>
      </c>
      <c r="J7511" s="251">
        <v>1</v>
      </c>
      <c r="K7511" s="251">
        <v>1</v>
      </c>
      <c r="M7511" s="251" t="s">
        <v>9958</v>
      </c>
      <c r="N7511" s="251" t="s">
        <v>16680</v>
      </c>
      <c r="O7511" s="251">
        <v>1</v>
      </c>
      <c r="Q7511" s="251" t="s">
        <v>18178</v>
      </c>
      <c r="R7511" s="251" t="s">
        <v>10017</v>
      </c>
      <c r="S7511" s="251" t="s">
        <v>532</v>
      </c>
      <c r="T7511" s="251" t="str">
        <f t="shared" si="470"/>
        <v>I0404667811700KF31</v>
      </c>
      <c r="W7511" s="251" t="str">
        <f t="shared" si="471"/>
        <v>I040466781170-0KF31</v>
      </c>
    </row>
    <row r="7512" spans="1:23" x14ac:dyDescent="0.3">
      <c r="A7512" s="256" t="str">
        <f t="shared" si="469"/>
        <v>I0404667-811700KG61-00002</v>
      </c>
      <c r="B7512" s="251" t="s">
        <v>18179</v>
      </c>
      <c r="C7512" s="251" t="s">
        <v>10031</v>
      </c>
      <c r="D7512" s="251" t="s">
        <v>18174</v>
      </c>
      <c r="E7512" s="251" t="s">
        <v>16219</v>
      </c>
      <c r="F7512" s="251" t="s">
        <v>9970</v>
      </c>
      <c r="G7512" s="251" t="s">
        <v>586</v>
      </c>
      <c r="H7512" s="251" t="s">
        <v>5102</v>
      </c>
      <c r="I7512" s="257" t="str">
        <f t="shared" si="468"/>
        <v>-00002</v>
      </c>
      <c r="J7512" s="251">
        <v>2</v>
      </c>
      <c r="K7512" s="251">
        <v>2</v>
      </c>
      <c r="M7512" s="251" t="s">
        <v>9958</v>
      </c>
      <c r="N7512" s="251" t="s">
        <v>16680</v>
      </c>
      <c r="O7512" s="251">
        <v>2</v>
      </c>
      <c r="Q7512" s="251" t="s">
        <v>18179</v>
      </c>
      <c r="R7512" s="251" t="s">
        <v>10017</v>
      </c>
      <c r="S7512" s="251" t="s">
        <v>585</v>
      </c>
      <c r="T7512" s="251" t="str">
        <f t="shared" si="470"/>
        <v>I0404667811700KG61</v>
      </c>
      <c r="W7512" s="251" t="str">
        <f t="shared" si="471"/>
        <v>I040466781170-0KG61</v>
      </c>
    </row>
    <row r="7513" spans="1:23" x14ac:dyDescent="0.3">
      <c r="A7513" s="256" t="str">
        <f t="shared" si="469"/>
        <v>I0404667-815500K120-00001</v>
      </c>
      <c r="B7513" s="251" t="s">
        <v>18180</v>
      </c>
      <c r="C7513" s="251" t="s">
        <v>10031</v>
      </c>
      <c r="D7513" s="251" t="s">
        <v>18174</v>
      </c>
      <c r="E7513" s="251" t="s">
        <v>16219</v>
      </c>
      <c r="F7513" s="251" t="s">
        <v>9972</v>
      </c>
      <c r="G7513" s="251" t="s">
        <v>625</v>
      </c>
      <c r="H7513" s="251" t="s">
        <v>5202</v>
      </c>
      <c r="I7513" s="257" t="str">
        <f t="shared" si="468"/>
        <v>-00001</v>
      </c>
      <c r="J7513" s="251">
        <v>1</v>
      </c>
      <c r="K7513" s="251">
        <v>1</v>
      </c>
      <c r="M7513" s="251" t="s">
        <v>9958</v>
      </c>
      <c r="N7513" s="251" t="s">
        <v>16680</v>
      </c>
      <c r="O7513" s="251">
        <v>1</v>
      </c>
      <c r="Q7513" s="251" t="s">
        <v>18180</v>
      </c>
      <c r="R7513" s="251" t="s">
        <v>10017</v>
      </c>
      <c r="S7513" s="251" t="s">
        <v>8</v>
      </c>
      <c r="T7513" s="251" t="str">
        <f t="shared" si="470"/>
        <v>I0404667815500K120</v>
      </c>
      <c r="W7513" s="251" t="str">
        <f t="shared" si="471"/>
        <v>I040466781550-0K120</v>
      </c>
    </row>
    <row r="7514" spans="1:23" x14ac:dyDescent="0.3">
      <c r="A7514" s="256" t="str">
        <f t="shared" si="469"/>
        <v>I0404667-815510K080-00001</v>
      </c>
      <c r="B7514" s="251" t="s">
        <v>18181</v>
      </c>
      <c r="C7514" s="251" t="s">
        <v>10031</v>
      </c>
      <c r="D7514" s="251" t="s">
        <v>18174</v>
      </c>
      <c r="E7514" s="251" t="s">
        <v>16219</v>
      </c>
      <c r="F7514" s="251" t="s">
        <v>9974</v>
      </c>
      <c r="G7514" s="251" t="s">
        <v>160</v>
      </c>
      <c r="H7514" s="251" t="s">
        <v>5046</v>
      </c>
      <c r="I7514" s="257" t="str">
        <f t="shared" si="468"/>
        <v>-00001</v>
      </c>
      <c r="J7514" s="251">
        <v>1</v>
      </c>
      <c r="K7514" s="251">
        <v>1</v>
      </c>
      <c r="M7514" s="251" t="s">
        <v>9958</v>
      </c>
      <c r="N7514" s="251" t="s">
        <v>16680</v>
      </c>
      <c r="O7514" s="251">
        <v>1</v>
      </c>
      <c r="Q7514" s="251" t="s">
        <v>18181</v>
      </c>
      <c r="R7514" s="251" t="s">
        <v>10017</v>
      </c>
      <c r="S7514" s="251" t="s">
        <v>159</v>
      </c>
      <c r="T7514" s="251" t="str">
        <f t="shared" si="470"/>
        <v>I0404667815510K080</v>
      </c>
      <c r="W7514" s="251" t="str">
        <f t="shared" si="471"/>
        <v>I040466781551-0K080</v>
      </c>
    </row>
    <row r="7515" spans="1:23" x14ac:dyDescent="0.3">
      <c r="A7515" s="256" t="str">
        <f t="shared" si="469"/>
        <v>I0404667-815510K120-00009</v>
      </c>
      <c r="B7515" s="251" t="s">
        <v>18182</v>
      </c>
      <c r="C7515" s="251" t="s">
        <v>10031</v>
      </c>
      <c r="D7515" s="251" t="s">
        <v>18174</v>
      </c>
      <c r="E7515" s="251" t="s">
        <v>16219</v>
      </c>
      <c r="F7515" s="251" t="s">
        <v>9976</v>
      </c>
      <c r="G7515" s="251" t="s">
        <v>637</v>
      </c>
      <c r="H7515" s="251" t="s">
        <v>5203</v>
      </c>
      <c r="I7515" s="257" t="str">
        <f t="shared" si="468"/>
        <v>-00009</v>
      </c>
      <c r="J7515" s="251">
        <v>9</v>
      </c>
      <c r="K7515" s="251">
        <v>9</v>
      </c>
      <c r="M7515" s="251" t="s">
        <v>9958</v>
      </c>
      <c r="N7515" s="251" t="s">
        <v>16680</v>
      </c>
      <c r="O7515" s="251">
        <v>9</v>
      </c>
      <c r="Q7515" s="251" t="s">
        <v>18182</v>
      </c>
      <c r="R7515" s="251" t="s">
        <v>10017</v>
      </c>
      <c r="S7515" s="251" t="s">
        <v>636</v>
      </c>
      <c r="T7515" s="251" t="str">
        <f t="shared" si="470"/>
        <v>I0404667815510K120</v>
      </c>
      <c r="W7515" s="251" t="str">
        <f t="shared" si="471"/>
        <v>I040466781551-0K120</v>
      </c>
    </row>
    <row r="7516" spans="1:23" x14ac:dyDescent="0.3">
      <c r="A7516" s="256" t="str">
        <f t="shared" si="469"/>
        <v>I0404667-815510K210-00010</v>
      </c>
      <c r="B7516" s="251" t="s">
        <v>18183</v>
      </c>
      <c r="C7516" s="251" t="s">
        <v>10031</v>
      </c>
      <c r="D7516" s="251" t="s">
        <v>18174</v>
      </c>
      <c r="E7516" s="251" t="s">
        <v>16219</v>
      </c>
      <c r="F7516" s="251" t="s">
        <v>9978</v>
      </c>
      <c r="G7516" s="251" t="s">
        <v>667</v>
      </c>
      <c r="H7516" s="251" t="s">
        <v>3436</v>
      </c>
      <c r="I7516" s="257" t="str">
        <f t="shared" si="468"/>
        <v>-00010</v>
      </c>
      <c r="J7516" s="251">
        <v>10</v>
      </c>
      <c r="K7516" s="251">
        <v>10</v>
      </c>
      <c r="M7516" s="251" t="s">
        <v>9958</v>
      </c>
      <c r="N7516" s="251" t="s">
        <v>16680</v>
      </c>
      <c r="O7516" s="251">
        <v>10</v>
      </c>
      <c r="Q7516" s="251" t="s">
        <v>18183</v>
      </c>
      <c r="R7516" s="251" t="s">
        <v>10017</v>
      </c>
      <c r="S7516" s="251" t="s">
        <v>666</v>
      </c>
      <c r="T7516" s="251" t="str">
        <f t="shared" si="470"/>
        <v>I0404667815510K210</v>
      </c>
      <c r="W7516" s="251" t="str">
        <f t="shared" si="471"/>
        <v>I040466781551-0K210</v>
      </c>
    </row>
    <row r="7517" spans="1:23" x14ac:dyDescent="0.3">
      <c r="A7517" s="256" t="str">
        <f t="shared" si="469"/>
        <v>I0404667-815600K120-00001</v>
      </c>
      <c r="B7517" s="251" t="s">
        <v>18184</v>
      </c>
      <c r="C7517" s="251" t="s">
        <v>10031</v>
      </c>
      <c r="D7517" s="251" t="s">
        <v>18174</v>
      </c>
      <c r="E7517" s="251" t="s">
        <v>16219</v>
      </c>
      <c r="F7517" s="251" t="s">
        <v>9980</v>
      </c>
      <c r="G7517" s="251" t="s">
        <v>641</v>
      </c>
      <c r="H7517" s="251" t="s">
        <v>5204</v>
      </c>
      <c r="I7517" s="257" t="str">
        <f t="shared" si="468"/>
        <v>-00001</v>
      </c>
      <c r="J7517" s="251">
        <v>1</v>
      </c>
      <c r="K7517" s="251">
        <v>1</v>
      </c>
      <c r="M7517" s="251" t="s">
        <v>9958</v>
      </c>
      <c r="N7517" s="251" t="s">
        <v>16680</v>
      </c>
      <c r="O7517" s="251">
        <v>1</v>
      </c>
      <c r="Q7517" s="251" t="s">
        <v>18184</v>
      </c>
      <c r="R7517" s="251" t="s">
        <v>10017</v>
      </c>
      <c r="S7517" s="251" t="s">
        <v>640</v>
      </c>
      <c r="T7517" s="251" t="str">
        <f t="shared" si="470"/>
        <v>I0404667815600K120</v>
      </c>
      <c r="W7517" s="251" t="str">
        <f t="shared" si="471"/>
        <v>I040466781560-0K120</v>
      </c>
    </row>
    <row r="7518" spans="1:23" x14ac:dyDescent="0.3">
      <c r="A7518" s="256" t="str">
        <f t="shared" si="469"/>
        <v>I0404667-815610K120-00003</v>
      </c>
      <c r="B7518" s="251" t="s">
        <v>18185</v>
      </c>
      <c r="C7518" s="251" t="s">
        <v>10031</v>
      </c>
      <c r="D7518" s="251" t="s">
        <v>18174</v>
      </c>
      <c r="E7518" s="251" t="s">
        <v>16219</v>
      </c>
      <c r="F7518" s="251" t="s">
        <v>9982</v>
      </c>
      <c r="G7518" s="251" t="s">
        <v>650</v>
      </c>
      <c r="H7518" s="251" t="s">
        <v>5205</v>
      </c>
      <c r="I7518" s="257" t="str">
        <f t="shared" si="468"/>
        <v>-00003</v>
      </c>
      <c r="J7518" s="251">
        <v>3</v>
      </c>
      <c r="K7518" s="251">
        <v>3</v>
      </c>
      <c r="M7518" s="251" t="s">
        <v>9958</v>
      </c>
      <c r="N7518" s="251" t="s">
        <v>16680</v>
      </c>
      <c r="O7518" s="251">
        <v>3</v>
      </c>
      <c r="Q7518" s="251" t="s">
        <v>18185</v>
      </c>
      <c r="R7518" s="251" t="s">
        <v>10017</v>
      </c>
      <c r="S7518" s="251" t="s">
        <v>649</v>
      </c>
      <c r="T7518" s="251" t="str">
        <f t="shared" si="470"/>
        <v>I0404667815610K120</v>
      </c>
      <c r="W7518" s="251" t="str">
        <f t="shared" si="471"/>
        <v>I040466781561-0K120</v>
      </c>
    </row>
    <row r="7519" spans="1:23" x14ac:dyDescent="0.3">
      <c r="A7519" s="256" t="str">
        <f t="shared" si="469"/>
        <v>I0404667-815610K210-00006</v>
      </c>
      <c r="B7519" s="251" t="s">
        <v>18186</v>
      </c>
      <c r="C7519" s="251" t="s">
        <v>10031</v>
      </c>
      <c r="D7519" s="251" t="s">
        <v>18174</v>
      </c>
      <c r="E7519" s="251" t="s">
        <v>16219</v>
      </c>
      <c r="F7519" s="251" t="s">
        <v>9984</v>
      </c>
      <c r="G7519" s="251" t="s">
        <v>678</v>
      </c>
      <c r="H7519" s="251" t="s">
        <v>3443</v>
      </c>
      <c r="I7519" s="257" t="str">
        <f t="shared" si="468"/>
        <v>-00006</v>
      </c>
      <c r="J7519" s="251">
        <v>6</v>
      </c>
      <c r="K7519" s="251">
        <v>6</v>
      </c>
      <c r="M7519" s="251" t="s">
        <v>9958</v>
      </c>
      <c r="N7519" s="251" t="s">
        <v>16680</v>
      </c>
      <c r="O7519" s="251">
        <v>6</v>
      </c>
      <c r="Q7519" s="251" t="s">
        <v>18186</v>
      </c>
      <c r="R7519" s="251" t="s">
        <v>10017</v>
      </c>
      <c r="S7519" s="251" t="s">
        <v>677</v>
      </c>
      <c r="T7519" s="251" t="str">
        <f t="shared" si="470"/>
        <v>I0404667815610K210</v>
      </c>
      <c r="W7519" s="251" t="str">
        <f t="shared" si="471"/>
        <v>I040466781561-0K210</v>
      </c>
    </row>
    <row r="7520" spans="1:23" x14ac:dyDescent="0.3">
      <c r="A7520" s="256" t="str">
        <f t="shared" si="469"/>
        <v>I0404668-81110VT040-00003</v>
      </c>
      <c r="B7520" s="251" t="s">
        <v>18187</v>
      </c>
      <c r="C7520" s="251" t="s">
        <v>10031</v>
      </c>
      <c r="D7520" s="251" t="s">
        <v>18188</v>
      </c>
      <c r="E7520" s="251" t="s">
        <v>16219</v>
      </c>
      <c r="F7520" s="251" t="s">
        <v>9957</v>
      </c>
      <c r="G7520" s="251" t="s">
        <v>10047</v>
      </c>
      <c r="H7520" s="251" t="s">
        <v>3422</v>
      </c>
      <c r="I7520" s="257" t="str">
        <f t="shared" si="468"/>
        <v>-00003</v>
      </c>
      <c r="J7520" s="251">
        <v>3</v>
      </c>
      <c r="K7520" s="251">
        <v>3</v>
      </c>
      <c r="M7520" s="251" t="s">
        <v>9958</v>
      </c>
      <c r="N7520" s="251" t="s">
        <v>17004</v>
      </c>
      <c r="O7520" s="251">
        <v>3</v>
      </c>
      <c r="Q7520" s="251" t="s">
        <v>18187</v>
      </c>
      <c r="R7520" s="251" t="s">
        <v>10028</v>
      </c>
      <c r="S7520" s="251" t="s">
        <v>3713</v>
      </c>
      <c r="T7520" s="251" t="str">
        <f t="shared" si="470"/>
        <v>I040466881110VT040</v>
      </c>
      <c r="W7520" s="251" t="str">
        <f t="shared" si="471"/>
        <v>I040466881110-VT040</v>
      </c>
    </row>
    <row r="7521" spans="1:23" x14ac:dyDescent="0.3">
      <c r="A7521" s="256" t="str">
        <f t="shared" si="469"/>
        <v>I0404668-81110VT080-00003</v>
      </c>
      <c r="B7521" s="251" t="s">
        <v>18189</v>
      </c>
      <c r="C7521" s="251" t="s">
        <v>10031</v>
      </c>
      <c r="D7521" s="251" t="s">
        <v>18188</v>
      </c>
      <c r="E7521" s="251" t="s">
        <v>16219</v>
      </c>
      <c r="F7521" s="251" t="s">
        <v>9962</v>
      </c>
      <c r="G7521" s="251" t="s">
        <v>4985</v>
      </c>
      <c r="H7521" s="251" t="s">
        <v>3422</v>
      </c>
      <c r="I7521" s="257" t="str">
        <f t="shared" si="468"/>
        <v>-00003</v>
      </c>
      <c r="J7521" s="251">
        <v>3</v>
      </c>
      <c r="K7521" s="251">
        <v>3</v>
      </c>
      <c r="M7521" s="251" t="s">
        <v>9958</v>
      </c>
      <c r="N7521" s="251" t="s">
        <v>17004</v>
      </c>
      <c r="O7521" s="251">
        <v>3</v>
      </c>
      <c r="Q7521" s="251" t="s">
        <v>18189</v>
      </c>
      <c r="R7521" s="251" t="s">
        <v>10028</v>
      </c>
      <c r="S7521" s="251" t="s">
        <v>3719</v>
      </c>
      <c r="T7521" s="251" t="str">
        <f t="shared" si="470"/>
        <v>I040466881110VT080</v>
      </c>
      <c r="W7521" s="251" t="str">
        <f t="shared" si="471"/>
        <v>I040466881110-VT080</v>
      </c>
    </row>
    <row r="7522" spans="1:23" x14ac:dyDescent="0.3">
      <c r="A7522" s="256" t="str">
        <f t="shared" si="469"/>
        <v>I0404668-81110VT100-00002</v>
      </c>
      <c r="B7522" s="251" t="s">
        <v>18190</v>
      </c>
      <c r="C7522" s="251" t="s">
        <v>10031</v>
      </c>
      <c r="D7522" s="251" t="s">
        <v>18188</v>
      </c>
      <c r="E7522" s="251" t="s">
        <v>16219</v>
      </c>
      <c r="F7522" s="251" t="s">
        <v>9964</v>
      </c>
      <c r="G7522" s="251" t="s">
        <v>10049</v>
      </c>
      <c r="H7522" s="251" t="s">
        <v>3422</v>
      </c>
      <c r="I7522" s="257" t="str">
        <f t="shared" si="468"/>
        <v>-00002</v>
      </c>
      <c r="J7522" s="251">
        <v>2</v>
      </c>
      <c r="K7522" s="251">
        <v>2</v>
      </c>
      <c r="M7522" s="251" t="s">
        <v>9958</v>
      </c>
      <c r="N7522" s="251" t="s">
        <v>17004</v>
      </c>
      <c r="O7522" s="251">
        <v>2</v>
      </c>
      <c r="Q7522" s="251" t="s">
        <v>18190</v>
      </c>
      <c r="R7522" s="251" t="s">
        <v>10028</v>
      </c>
      <c r="S7522" s="251" t="s">
        <v>3723</v>
      </c>
      <c r="T7522" s="251" t="str">
        <f t="shared" si="470"/>
        <v>I040466881110VT100</v>
      </c>
      <c r="W7522" s="251" t="str">
        <f t="shared" si="471"/>
        <v>I040466881110-VT100</v>
      </c>
    </row>
    <row r="7523" spans="1:23" x14ac:dyDescent="0.3">
      <c r="A7523" s="256" t="str">
        <f t="shared" si="469"/>
        <v>I0404668-81150VT040-00003</v>
      </c>
      <c r="B7523" s="251" t="s">
        <v>18191</v>
      </c>
      <c r="C7523" s="251" t="s">
        <v>10031</v>
      </c>
      <c r="D7523" s="251" t="s">
        <v>18188</v>
      </c>
      <c r="E7523" s="251" t="s">
        <v>16219</v>
      </c>
      <c r="F7523" s="251" t="s">
        <v>9966</v>
      </c>
      <c r="G7523" s="251" t="s">
        <v>10051</v>
      </c>
      <c r="H7523" s="251" t="s">
        <v>3429</v>
      </c>
      <c r="I7523" s="257" t="str">
        <f t="shared" si="468"/>
        <v>-00003</v>
      </c>
      <c r="J7523" s="251">
        <v>3</v>
      </c>
      <c r="K7523" s="251">
        <v>3</v>
      </c>
      <c r="M7523" s="251" t="s">
        <v>9958</v>
      </c>
      <c r="N7523" s="251" t="s">
        <v>17004</v>
      </c>
      <c r="O7523" s="251">
        <v>3</v>
      </c>
      <c r="Q7523" s="251" t="s">
        <v>18191</v>
      </c>
      <c r="R7523" s="251" t="s">
        <v>10028</v>
      </c>
      <c r="S7523" s="251" t="s">
        <v>3725</v>
      </c>
      <c r="T7523" s="251" t="str">
        <f t="shared" si="470"/>
        <v>I040466881150VT040</v>
      </c>
      <c r="W7523" s="251" t="str">
        <f t="shared" si="471"/>
        <v>I040466881150-VT040</v>
      </c>
    </row>
    <row r="7524" spans="1:23" x14ac:dyDescent="0.3">
      <c r="A7524" s="256" t="str">
        <f t="shared" si="469"/>
        <v>I0404668-81150VT080-00001</v>
      </c>
      <c r="B7524" s="251" t="s">
        <v>18192</v>
      </c>
      <c r="C7524" s="251" t="s">
        <v>10031</v>
      </c>
      <c r="D7524" s="251" t="s">
        <v>18188</v>
      </c>
      <c r="E7524" s="251" t="s">
        <v>16219</v>
      </c>
      <c r="F7524" s="251" t="s">
        <v>9968</v>
      </c>
      <c r="G7524" s="251" t="s">
        <v>10242</v>
      </c>
      <c r="H7524" s="251" t="s">
        <v>3429</v>
      </c>
      <c r="I7524" s="257" t="str">
        <f t="shared" si="468"/>
        <v>-00001</v>
      </c>
      <c r="J7524" s="251">
        <v>1</v>
      </c>
      <c r="K7524" s="251">
        <v>1</v>
      </c>
      <c r="M7524" s="251" t="s">
        <v>9958</v>
      </c>
      <c r="N7524" s="251" t="s">
        <v>17004</v>
      </c>
      <c r="O7524" s="251">
        <v>1</v>
      </c>
      <c r="Q7524" s="251" t="s">
        <v>18192</v>
      </c>
      <c r="R7524" s="251" t="s">
        <v>10028</v>
      </c>
      <c r="S7524" s="251" t="s">
        <v>3731</v>
      </c>
      <c r="T7524" s="251" t="str">
        <f t="shared" si="470"/>
        <v>I040466881150VT080</v>
      </c>
      <c r="W7524" s="251" t="str">
        <f t="shared" si="471"/>
        <v>I040466881150-VT080</v>
      </c>
    </row>
    <row r="7525" spans="1:23" x14ac:dyDescent="0.3">
      <c r="A7525" s="256" t="str">
        <f t="shared" si="469"/>
        <v>I0404668-81150VT100-00005</v>
      </c>
      <c r="B7525" s="251" t="s">
        <v>18193</v>
      </c>
      <c r="C7525" s="251" t="s">
        <v>10031</v>
      </c>
      <c r="D7525" s="251" t="s">
        <v>18188</v>
      </c>
      <c r="E7525" s="251" t="s">
        <v>16219</v>
      </c>
      <c r="F7525" s="251" t="s">
        <v>9970</v>
      </c>
      <c r="G7525" s="251" t="s">
        <v>4999</v>
      </c>
      <c r="H7525" s="251" t="s">
        <v>3429</v>
      </c>
      <c r="I7525" s="257" t="str">
        <f t="shared" si="468"/>
        <v>-00005</v>
      </c>
      <c r="J7525" s="251">
        <v>5</v>
      </c>
      <c r="K7525" s="251">
        <v>5</v>
      </c>
      <c r="M7525" s="251" t="s">
        <v>9958</v>
      </c>
      <c r="N7525" s="251" t="s">
        <v>17004</v>
      </c>
      <c r="O7525" s="251">
        <v>5</v>
      </c>
      <c r="Q7525" s="251" t="s">
        <v>18193</v>
      </c>
      <c r="R7525" s="251" t="s">
        <v>10028</v>
      </c>
      <c r="S7525" s="251" t="s">
        <v>3735</v>
      </c>
      <c r="T7525" s="251" t="str">
        <f t="shared" si="470"/>
        <v>I040466881150VT100</v>
      </c>
      <c r="W7525" s="251" t="str">
        <f t="shared" si="471"/>
        <v>I040466881150-VT100</v>
      </c>
    </row>
    <row r="7526" spans="1:23" x14ac:dyDescent="0.3">
      <c r="A7526" s="256" t="str">
        <f t="shared" si="469"/>
        <v>I0404668-815500K080-00002</v>
      </c>
      <c r="B7526" s="251" t="s">
        <v>18194</v>
      </c>
      <c r="C7526" s="251" t="s">
        <v>10031</v>
      </c>
      <c r="D7526" s="251" t="s">
        <v>18188</v>
      </c>
      <c r="E7526" s="251" t="s">
        <v>16219</v>
      </c>
      <c r="F7526" s="251" t="s">
        <v>9972</v>
      </c>
      <c r="G7526" s="251" t="s">
        <v>151</v>
      </c>
      <c r="H7526" s="251" t="s">
        <v>5045</v>
      </c>
      <c r="I7526" s="257" t="str">
        <f t="shared" si="468"/>
        <v>-00002</v>
      </c>
      <c r="J7526" s="251">
        <v>2</v>
      </c>
      <c r="K7526" s="251">
        <v>2</v>
      </c>
      <c r="M7526" s="251" t="s">
        <v>9958</v>
      </c>
      <c r="N7526" s="251" t="s">
        <v>17004</v>
      </c>
      <c r="O7526" s="251">
        <v>2</v>
      </c>
      <c r="Q7526" s="251" t="s">
        <v>18194</v>
      </c>
      <c r="R7526" s="251" t="s">
        <v>10028</v>
      </c>
      <c r="S7526" s="251" t="s">
        <v>150</v>
      </c>
      <c r="T7526" s="251" t="str">
        <f t="shared" si="470"/>
        <v>I0404668815500K080</v>
      </c>
      <c r="W7526" s="251" t="str">
        <f t="shared" si="471"/>
        <v>I040466881550-0K080</v>
      </c>
    </row>
    <row r="7527" spans="1:23" x14ac:dyDescent="0.3">
      <c r="A7527" s="256" t="str">
        <f t="shared" si="469"/>
        <v>I0404668-81550VT020-00002</v>
      </c>
      <c r="B7527" s="251" t="s">
        <v>18195</v>
      </c>
      <c r="C7527" s="251" t="s">
        <v>10031</v>
      </c>
      <c r="D7527" s="251" t="s">
        <v>18188</v>
      </c>
      <c r="E7527" s="251" t="s">
        <v>16219</v>
      </c>
      <c r="F7527" s="251" t="s">
        <v>9974</v>
      </c>
      <c r="G7527" s="251" t="s">
        <v>10057</v>
      </c>
      <c r="H7527" s="251" t="s">
        <v>5202</v>
      </c>
      <c r="I7527" s="257" t="str">
        <f t="shared" si="468"/>
        <v>-00002</v>
      </c>
      <c r="J7527" s="251">
        <v>2</v>
      </c>
      <c r="K7527" s="251">
        <v>2</v>
      </c>
      <c r="M7527" s="251" t="s">
        <v>9958</v>
      </c>
      <c r="N7527" s="251" t="s">
        <v>17004</v>
      </c>
      <c r="O7527" s="251">
        <v>2</v>
      </c>
      <c r="Q7527" s="251" t="s">
        <v>18195</v>
      </c>
      <c r="R7527" s="251" t="s">
        <v>10028</v>
      </c>
      <c r="S7527" s="251" t="s">
        <v>3737</v>
      </c>
      <c r="T7527" s="251" t="str">
        <f t="shared" si="470"/>
        <v>I040466881550VT020</v>
      </c>
      <c r="W7527" s="251" t="str">
        <f t="shared" si="471"/>
        <v>I040466881550-VT020</v>
      </c>
    </row>
    <row r="7528" spans="1:23" x14ac:dyDescent="0.3">
      <c r="A7528" s="256" t="str">
        <f t="shared" si="469"/>
        <v>I0404668-81550VT050-00001</v>
      </c>
      <c r="B7528" s="251" t="s">
        <v>18196</v>
      </c>
      <c r="C7528" s="251" t="s">
        <v>10031</v>
      </c>
      <c r="D7528" s="251" t="s">
        <v>18188</v>
      </c>
      <c r="E7528" s="251" t="s">
        <v>16219</v>
      </c>
      <c r="F7528" s="251" t="s">
        <v>9976</v>
      </c>
      <c r="G7528" s="251" t="s">
        <v>5265</v>
      </c>
      <c r="H7528" s="251" t="s">
        <v>5202</v>
      </c>
      <c r="I7528" s="257" t="str">
        <f t="shared" si="468"/>
        <v>-00001</v>
      </c>
      <c r="J7528" s="251">
        <v>1</v>
      </c>
      <c r="K7528" s="251">
        <v>1</v>
      </c>
      <c r="M7528" s="251" t="s">
        <v>9958</v>
      </c>
      <c r="N7528" s="251" t="s">
        <v>17004</v>
      </c>
      <c r="O7528" s="251">
        <v>1</v>
      </c>
      <c r="Q7528" s="251" t="s">
        <v>18196</v>
      </c>
      <c r="R7528" s="251" t="s">
        <v>10028</v>
      </c>
      <c r="S7528" s="251" t="s">
        <v>3740</v>
      </c>
      <c r="T7528" s="251" t="str">
        <f t="shared" si="470"/>
        <v>I040466881550VT050</v>
      </c>
      <c r="W7528" s="251" t="str">
        <f t="shared" si="471"/>
        <v>I040466881550-VT050</v>
      </c>
    </row>
    <row r="7529" spans="1:23" x14ac:dyDescent="0.3">
      <c r="A7529" s="256" t="str">
        <f t="shared" si="469"/>
        <v>I0404668-81551VT020-00002</v>
      </c>
      <c r="B7529" s="251" t="s">
        <v>18197</v>
      </c>
      <c r="C7529" s="251" t="s">
        <v>10031</v>
      </c>
      <c r="D7529" s="251" t="s">
        <v>18188</v>
      </c>
      <c r="E7529" s="251" t="s">
        <v>16219</v>
      </c>
      <c r="F7529" s="251" t="s">
        <v>9978</v>
      </c>
      <c r="G7529" s="251" t="s">
        <v>10060</v>
      </c>
      <c r="H7529" s="251" t="s">
        <v>3436</v>
      </c>
      <c r="I7529" s="257" t="str">
        <f t="shared" si="468"/>
        <v>-00002</v>
      </c>
      <c r="J7529" s="251">
        <v>2</v>
      </c>
      <c r="K7529" s="251">
        <v>2</v>
      </c>
      <c r="M7529" s="251" t="s">
        <v>9958</v>
      </c>
      <c r="N7529" s="251" t="s">
        <v>17004</v>
      </c>
      <c r="O7529" s="251">
        <v>2</v>
      </c>
      <c r="Q7529" s="251" t="s">
        <v>18197</v>
      </c>
      <c r="R7529" s="251" t="s">
        <v>10028</v>
      </c>
      <c r="S7529" s="251" t="s">
        <v>3761</v>
      </c>
      <c r="T7529" s="251" t="str">
        <f t="shared" si="470"/>
        <v>I040466881551VT020</v>
      </c>
      <c r="W7529" s="251" t="str">
        <f t="shared" si="471"/>
        <v>I040466881551-VT020</v>
      </c>
    </row>
    <row r="7530" spans="1:23" x14ac:dyDescent="0.3">
      <c r="A7530" s="256" t="str">
        <f t="shared" si="469"/>
        <v>I0404668-81551VT050-00002</v>
      </c>
      <c r="B7530" s="251" t="s">
        <v>18198</v>
      </c>
      <c r="C7530" s="251" t="s">
        <v>10031</v>
      </c>
      <c r="D7530" s="251" t="s">
        <v>18188</v>
      </c>
      <c r="E7530" s="251" t="s">
        <v>16219</v>
      </c>
      <c r="F7530" s="251" t="s">
        <v>9980</v>
      </c>
      <c r="G7530" s="251" t="s">
        <v>10062</v>
      </c>
      <c r="H7530" s="251" t="s">
        <v>3436</v>
      </c>
      <c r="I7530" s="257" t="str">
        <f t="shared" si="468"/>
        <v>-00002</v>
      </c>
      <c r="J7530" s="251">
        <v>2</v>
      </c>
      <c r="K7530" s="251">
        <v>2</v>
      </c>
      <c r="M7530" s="251" t="s">
        <v>9958</v>
      </c>
      <c r="N7530" s="251" t="s">
        <v>17004</v>
      </c>
      <c r="O7530" s="251">
        <v>2</v>
      </c>
      <c r="Q7530" s="251" t="s">
        <v>18198</v>
      </c>
      <c r="R7530" s="251" t="s">
        <v>10028</v>
      </c>
      <c r="S7530" s="251" t="s">
        <v>3763</v>
      </c>
      <c r="T7530" s="251" t="str">
        <f t="shared" si="470"/>
        <v>I040466881551VT050</v>
      </c>
      <c r="W7530" s="251" t="str">
        <f t="shared" si="471"/>
        <v>I040466881551-VT050</v>
      </c>
    </row>
    <row r="7531" spans="1:23" x14ac:dyDescent="0.3">
      <c r="A7531" s="256" t="str">
        <f t="shared" si="469"/>
        <v>I0404668-81560VT020-00001</v>
      </c>
      <c r="B7531" s="251" t="s">
        <v>18199</v>
      </c>
      <c r="C7531" s="251" t="s">
        <v>10031</v>
      </c>
      <c r="D7531" s="251" t="s">
        <v>18188</v>
      </c>
      <c r="E7531" s="251" t="s">
        <v>16219</v>
      </c>
      <c r="F7531" s="251" t="s">
        <v>9982</v>
      </c>
      <c r="G7531" s="251" t="s">
        <v>10065</v>
      </c>
      <c r="H7531" s="251" t="s">
        <v>5204</v>
      </c>
      <c r="I7531" s="257" t="str">
        <f t="shared" si="468"/>
        <v>-00001</v>
      </c>
      <c r="J7531" s="251">
        <v>1</v>
      </c>
      <c r="K7531" s="251">
        <v>1</v>
      </c>
      <c r="M7531" s="251" t="s">
        <v>9958</v>
      </c>
      <c r="N7531" s="251" t="s">
        <v>17004</v>
      </c>
      <c r="O7531" s="251">
        <v>1</v>
      </c>
      <c r="Q7531" s="251" t="s">
        <v>18199</v>
      </c>
      <c r="R7531" s="251" t="s">
        <v>10028</v>
      </c>
      <c r="S7531" s="251" t="s">
        <v>3743</v>
      </c>
      <c r="T7531" s="251" t="str">
        <f t="shared" si="470"/>
        <v>I040466881560VT020</v>
      </c>
      <c r="W7531" s="251" t="str">
        <f t="shared" si="471"/>
        <v>I040466881560-VT020</v>
      </c>
    </row>
    <row r="7532" spans="1:23" x14ac:dyDescent="0.3">
      <c r="A7532" s="256" t="str">
        <f t="shared" si="469"/>
        <v>I0404668-81560VT050-00001</v>
      </c>
      <c r="B7532" s="251" t="s">
        <v>18200</v>
      </c>
      <c r="C7532" s="251" t="s">
        <v>10031</v>
      </c>
      <c r="D7532" s="251" t="s">
        <v>18188</v>
      </c>
      <c r="E7532" s="251" t="s">
        <v>16219</v>
      </c>
      <c r="F7532" s="251" t="s">
        <v>9984</v>
      </c>
      <c r="G7532" s="251" t="s">
        <v>10067</v>
      </c>
      <c r="H7532" s="251" t="s">
        <v>5204</v>
      </c>
      <c r="I7532" s="257" t="str">
        <f t="shared" si="468"/>
        <v>-00001</v>
      </c>
      <c r="J7532" s="251">
        <v>1</v>
      </c>
      <c r="K7532" s="251">
        <v>1</v>
      </c>
      <c r="M7532" s="251" t="s">
        <v>9958</v>
      </c>
      <c r="N7532" s="251" t="s">
        <v>17004</v>
      </c>
      <c r="O7532" s="251">
        <v>1</v>
      </c>
      <c r="Q7532" s="251" t="s">
        <v>18200</v>
      </c>
      <c r="R7532" s="251" t="s">
        <v>10028</v>
      </c>
      <c r="S7532" s="251" t="s">
        <v>3746</v>
      </c>
      <c r="T7532" s="251" t="str">
        <f t="shared" si="470"/>
        <v>I040466881560VT050</v>
      </c>
      <c r="W7532" s="251" t="str">
        <f t="shared" si="471"/>
        <v>I040466881560-VT050</v>
      </c>
    </row>
    <row r="7533" spans="1:23" x14ac:dyDescent="0.3">
      <c r="A7533" s="256" t="str">
        <f t="shared" si="469"/>
        <v>I0404668-81561VT020-00001</v>
      </c>
      <c r="B7533" s="251" t="s">
        <v>18201</v>
      </c>
      <c r="C7533" s="251" t="s">
        <v>10031</v>
      </c>
      <c r="D7533" s="251" t="s">
        <v>18188</v>
      </c>
      <c r="E7533" s="251" t="s">
        <v>16219</v>
      </c>
      <c r="F7533" s="251" t="s">
        <v>9986</v>
      </c>
      <c r="G7533" s="251" t="s">
        <v>10256</v>
      </c>
      <c r="H7533" s="251" t="s">
        <v>3443</v>
      </c>
      <c r="I7533" s="257" t="str">
        <f t="shared" si="468"/>
        <v>-00001</v>
      </c>
      <c r="J7533" s="251">
        <v>1</v>
      </c>
      <c r="K7533" s="251">
        <v>1</v>
      </c>
      <c r="M7533" s="251" t="s">
        <v>9958</v>
      </c>
      <c r="N7533" s="251" t="s">
        <v>17004</v>
      </c>
      <c r="O7533" s="251">
        <v>1</v>
      </c>
      <c r="Q7533" s="251" t="s">
        <v>18201</v>
      </c>
      <c r="R7533" s="251" t="s">
        <v>10028</v>
      </c>
      <c r="S7533" s="251" t="s">
        <v>3767</v>
      </c>
      <c r="T7533" s="251" t="str">
        <f t="shared" si="470"/>
        <v>I040466881561VT020</v>
      </c>
      <c r="W7533" s="251" t="str">
        <f t="shared" si="471"/>
        <v>I040466881561-VT020</v>
      </c>
    </row>
    <row r="7534" spans="1:23" x14ac:dyDescent="0.3">
      <c r="A7534" s="256" t="str">
        <f t="shared" si="469"/>
        <v>I0404668-81561VT050-00002</v>
      </c>
      <c r="B7534" s="251" t="s">
        <v>18202</v>
      </c>
      <c r="C7534" s="251" t="s">
        <v>10031</v>
      </c>
      <c r="D7534" s="251" t="s">
        <v>18188</v>
      </c>
      <c r="E7534" s="251" t="s">
        <v>16219</v>
      </c>
      <c r="F7534" s="251" t="s">
        <v>9988</v>
      </c>
      <c r="G7534" s="251" t="s">
        <v>10258</v>
      </c>
      <c r="H7534" s="251" t="s">
        <v>3443</v>
      </c>
      <c r="I7534" s="257" t="str">
        <f t="shared" si="468"/>
        <v>-00002</v>
      </c>
      <c r="J7534" s="251">
        <v>2</v>
      </c>
      <c r="K7534" s="251">
        <v>2</v>
      </c>
      <c r="M7534" s="251" t="s">
        <v>9958</v>
      </c>
      <c r="N7534" s="251" t="s">
        <v>17004</v>
      </c>
      <c r="O7534" s="251">
        <v>2</v>
      </c>
      <c r="Q7534" s="251" t="s">
        <v>18202</v>
      </c>
      <c r="R7534" s="251" t="s">
        <v>10028</v>
      </c>
      <c r="S7534" s="251" t="s">
        <v>3769</v>
      </c>
      <c r="T7534" s="251" t="str">
        <f t="shared" si="470"/>
        <v>I040466881561VT050</v>
      </c>
      <c r="W7534" s="251" t="str">
        <f t="shared" si="471"/>
        <v>I040466881561-VT050</v>
      </c>
    </row>
    <row r="7535" spans="1:23" x14ac:dyDescent="0.3">
      <c r="A7535" s="256" t="str">
        <f t="shared" si="469"/>
        <v>I0404668-81580VT020-00002</v>
      </c>
      <c r="B7535" s="251" t="s">
        <v>18203</v>
      </c>
      <c r="C7535" s="251" t="s">
        <v>10031</v>
      </c>
      <c r="D7535" s="251" t="s">
        <v>18188</v>
      </c>
      <c r="E7535" s="251" t="s">
        <v>16219</v>
      </c>
      <c r="F7535" s="251" t="s">
        <v>9990</v>
      </c>
      <c r="G7535" s="251" t="s">
        <v>10071</v>
      </c>
      <c r="H7535" s="251" t="s">
        <v>758</v>
      </c>
      <c r="I7535" s="257" t="str">
        <f t="shared" si="468"/>
        <v>-00002</v>
      </c>
      <c r="J7535" s="251">
        <v>2</v>
      </c>
      <c r="K7535" s="251">
        <v>2</v>
      </c>
      <c r="M7535" s="251" t="s">
        <v>9958</v>
      </c>
      <c r="N7535" s="251" t="s">
        <v>17004</v>
      </c>
      <c r="O7535" s="251">
        <v>2</v>
      </c>
      <c r="Q7535" s="251" t="s">
        <v>18203</v>
      </c>
      <c r="R7535" s="251" t="s">
        <v>10028</v>
      </c>
      <c r="S7535" s="251" t="s">
        <v>3752</v>
      </c>
      <c r="T7535" s="251" t="str">
        <f t="shared" si="470"/>
        <v>I040466881580VT020</v>
      </c>
      <c r="W7535" s="251" t="str">
        <f t="shared" si="471"/>
        <v>I040466881580-VT020</v>
      </c>
    </row>
    <row r="7536" spans="1:23" x14ac:dyDescent="0.3">
      <c r="A7536" s="256" t="str">
        <f t="shared" si="469"/>
        <v>I0404668-81581VT010-00002</v>
      </c>
      <c r="B7536" s="251" t="s">
        <v>18204</v>
      </c>
      <c r="C7536" s="251" t="s">
        <v>10031</v>
      </c>
      <c r="D7536" s="251" t="s">
        <v>18188</v>
      </c>
      <c r="E7536" s="251" t="s">
        <v>16219</v>
      </c>
      <c r="F7536" s="251" t="s">
        <v>9992</v>
      </c>
      <c r="G7536" s="251" t="s">
        <v>5291</v>
      </c>
      <c r="H7536" s="251" t="s">
        <v>5218</v>
      </c>
      <c r="I7536" s="257" t="str">
        <f t="shared" si="468"/>
        <v>-00002</v>
      </c>
      <c r="J7536" s="251">
        <v>2</v>
      </c>
      <c r="K7536" s="251">
        <v>2</v>
      </c>
      <c r="M7536" s="251" t="s">
        <v>9993</v>
      </c>
      <c r="N7536" s="251" t="s">
        <v>17004</v>
      </c>
      <c r="O7536" s="251">
        <v>2</v>
      </c>
      <c r="Q7536" s="251" t="s">
        <v>18204</v>
      </c>
      <c r="R7536" s="251" t="s">
        <v>10028</v>
      </c>
      <c r="S7536" s="251" t="s">
        <v>3771</v>
      </c>
      <c r="T7536" s="251" t="str">
        <f t="shared" si="470"/>
        <v>I040466881581VT010</v>
      </c>
      <c r="W7536" s="251" t="str">
        <f t="shared" si="471"/>
        <v>I040466881581-VT010</v>
      </c>
    </row>
    <row r="7537" spans="1:23" x14ac:dyDescent="0.3">
      <c r="A7537" s="256" t="str">
        <f t="shared" si="469"/>
        <v>I0404668-81590VT010-00002</v>
      </c>
      <c r="B7537" s="251" t="s">
        <v>18205</v>
      </c>
      <c r="C7537" s="251" t="s">
        <v>10031</v>
      </c>
      <c r="D7537" s="251" t="s">
        <v>18188</v>
      </c>
      <c r="E7537" s="251" t="s">
        <v>16219</v>
      </c>
      <c r="F7537" s="251" t="s">
        <v>9995</v>
      </c>
      <c r="G7537" s="251" t="s">
        <v>10073</v>
      </c>
      <c r="H7537" s="251" t="s">
        <v>770</v>
      </c>
      <c r="I7537" s="257" t="str">
        <f t="shared" si="468"/>
        <v>-00002</v>
      </c>
      <c r="J7537" s="251">
        <v>2</v>
      </c>
      <c r="K7537" s="251">
        <v>2</v>
      </c>
      <c r="M7537" s="251" t="s">
        <v>9993</v>
      </c>
      <c r="N7537" s="251" t="s">
        <v>17004</v>
      </c>
      <c r="O7537" s="251">
        <v>2</v>
      </c>
      <c r="Q7537" s="251" t="s">
        <v>18205</v>
      </c>
      <c r="R7537" s="251" t="s">
        <v>10028</v>
      </c>
      <c r="S7537" s="251" t="s">
        <v>3755</v>
      </c>
      <c r="T7537" s="251" t="str">
        <f t="shared" si="470"/>
        <v>I040466881590VT010</v>
      </c>
      <c r="W7537" s="251" t="str">
        <f t="shared" si="471"/>
        <v>I040466881590-VT010</v>
      </c>
    </row>
    <row r="7538" spans="1:23" x14ac:dyDescent="0.3">
      <c r="A7538" s="256" t="str">
        <f t="shared" si="469"/>
        <v>I0404668-81590VT020-00004</v>
      </c>
      <c r="B7538" s="251" t="s">
        <v>18206</v>
      </c>
      <c r="C7538" s="251" t="s">
        <v>10031</v>
      </c>
      <c r="D7538" s="251" t="s">
        <v>18188</v>
      </c>
      <c r="E7538" s="251" t="s">
        <v>16219</v>
      </c>
      <c r="F7538" s="251" t="s">
        <v>9997</v>
      </c>
      <c r="G7538" s="251" t="s">
        <v>10075</v>
      </c>
      <c r="H7538" s="251" t="s">
        <v>770</v>
      </c>
      <c r="I7538" s="257" t="str">
        <f t="shared" si="468"/>
        <v>-00004</v>
      </c>
      <c r="J7538" s="251">
        <v>4</v>
      </c>
      <c r="K7538" s="251">
        <v>4</v>
      </c>
      <c r="M7538" s="251" t="s">
        <v>9958</v>
      </c>
      <c r="N7538" s="251" t="s">
        <v>17004</v>
      </c>
      <c r="O7538" s="251">
        <v>4</v>
      </c>
      <c r="Q7538" s="251" t="s">
        <v>18206</v>
      </c>
      <c r="R7538" s="251" t="s">
        <v>10028</v>
      </c>
      <c r="S7538" s="251" t="s">
        <v>3758</v>
      </c>
      <c r="T7538" s="251" t="str">
        <f t="shared" si="470"/>
        <v>I040466881590VT020</v>
      </c>
      <c r="W7538" s="251" t="str">
        <f t="shared" si="471"/>
        <v>I040466881590-VT020</v>
      </c>
    </row>
    <row r="7539" spans="1:23" x14ac:dyDescent="0.3">
      <c r="A7539" s="256" t="str">
        <f t="shared" si="469"/>
        <v>I0606462-81110BZ610-00001</v>
      </c>
      <c r="B7539" s="251" t="s">
        <v>18207</v>
      </c>
      <c r="C7539" s="251" t="s">
        <v>10077</v>
      </c>
      <c r="D7539" s="251" t="s">
        <v>18208</v>
      </c>
      <c r="E7539" s="251" t="s">
        <v>16219</v>
      </c>
      <c r="F7539" s="251" t="s">
        <v>9957</v>
      </c>
      <c r="G7539" s="251" t="s">
        <v>1176</v>
      </c>
      <c r="H7539" s="251" t="s">
        <v>3422</v>
      </c>
      <c r="I7539" s="257" t="str">
        <f t="shared" si="468"/>
        <v>-00001</v>
      </c>
      <c r="J7539" s="251">
        <v>1</v>
      </c>
      <c r="K7539" s="251">
        <v>1</v>
      </c>
      <c r="M7539" s="251" t="s">
        <v>10864</v>
      </c>
      <c r="N7539" s="251" t="s">
        <v>16536</v>
      </c>
      <c r="O7539" s="251">
        <v>1</v>
      </c>
      <c r="Q7539" s="251" t="s">
        <v>18207</v>
      </c>
      <c r="R7539" s="251" t="s">
        <v>9960</v>
      </c>
      <c r="S7539" s="251" t="s">
        <v>1175</v>
      </c>
      <c r="T7539" s="251" t="str">
        <f t="shared" si="470"/>
        <v>I060646281110BZ610</v>
      </c>
      <c r="W7539" s="251" t="str">
        <f t="shared" si="471"/>
        <v>I060646281110-BZ610</v>
      </c>
    </row>
    <row r="7540" spans="1:23" x14ac:dyDescent="0.3">
      <c r="A7540" s="256" t="str">
        <f t="shared" si="469"/>
        <v>I0606462-81110BZ620-00004</v>
      </c>
      <c r="B7540" s="251" t="s">
        <v>18209</v>
      </c>
      <c r="C7540" s="251" t="s">
        <v>10077</v>
      </c>
      <c r="D7540" s="251" t="s">
        <v>18208</v>
      </c>
      <c r="E7540" s="251" t="s">
        <v>16219</v>
      </c>
      <c r="F7540" s="251" t="s">
        <v>9962</v>
      </c>
      <c r="G7540" s="251" t="s">
        <v>1193</v>
      </c>
      <c r="H7540" s="251" t="s">
        <v>3422</v>
      </c>
      <c r="I7540" s="257" t="str">
        <f t="shared" si="468"/>
        <v>-00004</v>
      </c>
      <c r="J7540" s="251">
        <v>4</v>
      </c>
      <c r="K7540" s="251">
        <v>4</v>
      </c>
      <c r="M7540" s="251" t="s">
        <v>9958</v>
      </c>
      <c r="N7540" s="251" t="s">
        <v>16536</v>
      </c>
      <c r="O7540" s="251">
        <v>4</v>
      </c>
      <c r="Q7540" s="251" t="s">
        <v>18209</v>
      </c>
      <c r="R7540" s="251" t="s">
        <v>9960</v>
      </c>
      <c r="S7540" s="251" t="s">
        <v>1192</v>
      </c>
      <c r="T7540" s="251" t="str">
        <f t="shared" si="470"/>
        <v>I060646281110BZ620</v>
      </c>
      <c r="W7540" s="251" t="str">
        <f t="shared" si="471"/>
        <v>I060646281110-BZ620</v>
      </c>
    </row>
    <row r="7541" spans="1:23" x14ac:dyDescent="0.3">
      <c r="A7541" s="256" t="str">
        <f t="shared" si="469"/>
        <v>I0606462-81130BZ620-00004</v>
      </c>
      <c r="B7541" s="251" t="s">
        <v>18210</v>
      </c>
      <c r="C7541" s="251" t="s">
        <v>10077</v>
      </c>
      <c r="D7541" s="251" t="s">
        <v>18208</v>
      </c>
      <c r="E7541" s="251" t="s">
        <v>16219</v>
      </c>
      <c r="F7541" s="251" t="s">
        <v>9964</v>
      </c>
      <c r="G7541" s="251" t="s">
        <v>1198</v>
      </c>
      <c r="H7541" s="251" t="s">
        <v>5101</v>
      </c>
      <c r="I7541" s="257" t="str">
        <f t="shared" si="468"/>
        <v>-00004</v>
      </c>
      <c r="J7541" s="251">
        <v>4</v>
      </c>
      <c r="K7541" s="251">
        <v>4</v>
      </c>
      <c r="M7541" s="251" t="s">
        <v>9958</v>
      </c>
      <c r="N7541" s="251" t="s">
        <v>16536</v>
      </c>
      <c r="O7541" s="251">
        <v>4</v>
      </c>
      <c r="Q7541" s="251" t="s">
        <v>18210</v>
      </c>
      <c r="R7541" s="251" t="s">
        <v>9960</v>
      </c>
      <c r="S7541" s="251" t="s">
        <v>1197</v>
      </c>
      <c r="T7541" s="251" t="str">
        <f t="shared" si="470"/>
        <v>I060646281130BZ620</v>
      </c>
      <c r="W7541" s="251" t="str">
        <f t="shared" si="471"/>
        <v>I060646281130-BZ620</v>
      </c>
    </row>
    <row r="7542" spans="1:23" x14ac:dyDescent="0.3">
      <c r="A7542" s="256" t="str">
        <f t="shared" si="469"/>
        <v>I0606462-81150BZ620-00002</v>
      </c>
      <c r="B7542" s="251" t="s">
        <v>18211</v>
      </c>
      <c r="C7542" s="251" t="s">
        <v>10077</v>
      </c>
      <c r="D7542" s="251" t="s">
        <v>18208</v>
      </c>
      <c r="E7542" s="251" t="s">
        <v>16219</v>
      </c>
      <c r="F7542" s="251" t="s">
        <v>9966</v>
      </c>
      <c r="G7542" s="251" t="s">
        <v>1203</v>
      </c>
      <c r="H7542" s="251" t="s">
        <v>3429</v>
      </c>
      <c r="I7542" s="257" t="str">
        <f t="shared" si="468"/>
        <v>-00002</v>
      </c>
      <c r="J7542" s="251">
        <v>2</v>
      </c>
      <c r="K7542" s="251">
        <v>2</v>
      </c>
      <c r="M7542" s="251" t="s">
        <v>9958</v>
      </c>
      <c r="N7542" s="251" t="s">
        <v>16536</v>
      </c>
      <c r="O7542" s="251">
        <v>2</v>
      </c>
      <c r="Q7542" s="251" t="s">
        <v>18211</v>
      </c>
      <c r="R7542" s="251" t="s">
        <v>9960</v>
      </c>
      <c r="S7542" s="251" t="s">
        <v>1202</v>
      </c>
      <c r="T7542" s="251" t="str">
        <f t="shared" si="470"/>
        <v>I060646281150BZ620</v>
      </c>
      <c r="W7542" s="251" t="str">
        <f t="shared" si="471"/>
        <v>I060646281150-BZ620</v>
      </c>
    </row>
    <row r="7543" spans="1:23" x14ac:dyDescent="0.3">
      <c r="A7543" s="256" t="str">
        <f t="shared" si="469"/>
        <v>I0606462-81170BZ620-00003</v>
      </c>
      <c r="B7543" s="251" t="s">
        <v>18212</v>
      </c>
      <c r="C7543" s="251" t="s">
        <v>10077</v>
      </c>
      <c r="D7543" s="251" t="s">
        <v>18208</v>
      </c>
      <c r="E7543" s="251" t="s">
        <v>16219</v>
      </c>
      <c r="F7543" s="251" t="s">
        <v>9968</v>
      </c>
      <c r="G7543" s="251" t="s">
        <v>1208</v>
      </c>
      <c r="H7543" s="251" t="s">
        <v>5102</v>
      </c>
      <c r="I7543" s="257" t="str">
        <f t="shared" si="468"/>
        <v>-00003</v>
      </c>
      <c r="J7543" s="251">
        <v>3</v>
      </c>
      <c r="K7543" s="251">
        <v>3</v>
      </c>
      <c r="M7543" s="251" t="s">
        <v>9958</v>
      </c>
      <c r="N7543" s="251" t="s">
        <v>16536</v>
      </c>
      <c r="O7543" s="251">
        <v>3</v>
      </c>
      <c r="Q7543" s="251" t="s">
        <v>18212</v>
      </c>
      <c r="R7543" s="251" t="s">
        <v>9960</v>
      </c>
      <c r="S7543" s="251" t="s">
        <v>1207</v>
      </c>
      <c r="T7543" s="251" t="str">
        <f t="shared" si="470"/>
        <v>I060646281170BZ620</v>
      </c>
      <c r="W7543" s="251" t="str">
        <f t="shared" si="471"/>
        <v>I060646281170-BZ620</v>
      </c>
    </row>
    <row r="7544" spans="1:23" x14ac:dyDescent="0.3">
      <c r="A7544" s="256" t="str">
        <f t="shared" si="469"/>
        <v>I0606462-81550BZ220-00002</v>
      </c>
      <c r="B7544" s="251" t="s">
        <v>18213</v>
      </c>
      <c r="C7544" s="251" t="s">
        <v>10077</v>
      </c>
      <c r="D7544" s="251" t="s">
        <v>18208</v>
      </c>
      <c r="E7544" s="251" t="s">
        <v>16219</v>
      </c>
      <c r="F7544" s="251" t="s">
        <v>9970</v>
      </c>
      <c r="G7544" s="251" t="s">
        <v>1364</v>
      </c>
      <c r="H7544" s="251" t="s">
        <v>5202</v>
      </c>
      <c r="I7544" s="257" t="str">
        <f t="shared" si="468"/>
        <v>-00002</v>
      </c>
      <c r="J7544" s="251">
        <v>2</v>
      </c>
      <c r="K7544" s="251">
        <v>2</v>
      </c>
      <c r="M7544" s="251" t="s">
        <v>9958</v>
      </c>
      <c r="N7544" s="251" t="s">
        <v>16536</v>
      </c>
      <c r="O7544" s="251">
        <v>2</v>
      </c>
      <c r="Q7544" s="251" t="s">
        <v>18213</v>
      </c>
      <c r="R7544" s="251" t="s">
        <v>9960</v>
      </c>
      <c r="S7544" s="251" t="s">
        <v>1363</v>
      </c>
      <c r="T7544" s="251" t="str">
        <f t="shared" si="470"/>
        <v>I060646281550BZ220</v>
      </c>
      <c r="W7544" s="251" t="str">
        <f t="shared" si="471"/>
        <v>I060646281550-BZ220</v>
      </c>
    </row>
    <row r="7545" spans="1:23" x14ac:dyDescent="0.3">
      <c r="A7545" s="256" t="str">
        <f t="shared" si="469"/>
        <v>I0606462-81550BZ490-00001</v>
      </c>
      <c r="B7545" s="251" t="s">
        <v>18214</v>
      </c>
      <c r="C7545" s="251" t="s">
        <v>10077</v>
      </c>
      <c r="D7545" s="251" t="s">
        <v>18208</v>
      </c>
      <c r="E7545" s="251" t="s">
        <v>16219</v>
      </c>
      <c r="F7545" s="251" t="s">
        <v>9972</v>
      </c>
      <c r="G7545" s="251" t="s">
        <v>1409</v>
      </c>
      <c r="H7545" s="251" t="s">
        <v>5202</v>
      </c>
      <c r="I7545" s="257" t="str">
        <f t="shared" si="468"/>
        <v>-00001</v>
      </c>
      <c r="J7545" s="251">
        <v>1</v>
      </c>
      <c r="K7545" s="251">
        <v>1</v>
      </c>
      <c r="M7545" s="251" t="s">
        <v>9958</v>
      </c>
      <c r="N7545" s="251" t="s">
        <v>16536</v>
      </c>
      <c r="O7545" s="251">
        <v>1</v>
      </c>
      <c r="Q7545" s="251" t="s">
        <v>18214</v>
      </c>
      <c r="R7545" s="251" t="s">
        <v>9960</v>
      </c>
      <c r="S7545" s="251" t="s">
        <v>1408</v>
      </c>
      <c r="T7545" s="251" t="str">
        <f t="shared" si="470"/>
        <v>I060646281550BZ490</v>
      </c>
      <c r="W7545" s="251" t="str">
        <f t="shared" si="471"/>
        <v>I060646281550-BZ490</v>
      </c>
    </row>
    <row r="7546" spans="1:23" x14ac:dyDescent="0.3">
      <c r="A7546" s="256" t="str">
        <f t="shared" si="469"/>
        <v>I0606462-81551BZ150-00005</v>
      </c>
      <c r="B7546" s="251" t="s">
        <v>18215</v>
      </c>
      <c r="C7546" s="251" t="s">
        <v>10077</v>
      </c>
      <c r="D7546" s="251" t="s">
        <v>18208</v>
      </c>
      <c r="E7546" s="251" t="s">
        <v>16219</v>
      </c>
      <c r="F7546" s="251" t="s">
        <v>9974</v>
      </c>
      <c r="G7546" s="251" t="s">
        <v>1351</v>
      </c>
      <c r="H7546" s="251" t="s">
        <v>3436</v>
      </c>
      <c r="I7546" s="257" t="str">
        <f t="shared" si="468"/>
        <v>-00005</v>
      </c>
      <c r="J7546" s="251">
        <v>5</v>
      </c>
      <c r="K7546" s="251">
        <v>5</v>
      </c>
      <c r="M7546" s="251" t="s">
        <v>9958</v>
      </c>
      <c r="N7546" s="251" t="s">
        <v>16536</v>
      </c>
      <c r="O7546" s="251">
        <v>5</v>
      </c>
      <c r="Q7546" s="251" t="s">
        <v>18215</v>
      </c>
      <c r="R7546" s="251" t="s">
        <v>9960</v>
      </c>
      <c r="S7546" s="251" t="s">
        <v>1350</v>
      </c>
      <c r="T7546" s="251" t="str">
        <f t="shared" si="470"/>
        <v>I060646281551BZ150</v>
      </c>
      <c r="W7546" s="251" t="str">
        <f t="shared" si="471"/>
        <v>I060646281551-BZ150</v>
      </c>
    </row>
    <row r="7547" spans="1:23" x14ac:dyDescent="0.3">
      <c r="A7547" s="256" t="str">
        <f t="shared" si="469"/>
        <v>I0606462-81551BZ240-00006</v>
      </c>
      <c r="B7547" s="251" t="s">
        <v>18216</v>
      </c>
      <c r="C7547" s="251" t="s">
        <v>10077</v>
      </c>
      <c r="D7547" s="251" t="s">
        <v>18208</v>
      </c>
      <c r="E7547" s="251" t="s">
        <v>16219</v>
      </c>
      <c r="F7547" s="251" t="s">
        <v>9976</v>
      </c>
      <c r="G7547" s="251" t="s">
        <v>1373</v>
      </c>
      <c r="H7547" s="251" t="s">
        <v>3436</v>
      </c>
      <c r="I7547" s="257" t="str">
        <f t="shared" si="468"/>
        <v>-00006</v>
      </c>
      <c r="J7547" s="251">
        <v>6</v>
      </c>
      <c r="K7547" s="251">
        <v>6</v>
      </c>
      <c r="M7547" s="251" t="s">
        <v>9958</v>
      </c>
      <c r="N7547" s="251" t="s">
        <v>16536</v>
      </c>
      <c r="O7547" s="251">
        <v>6</v>
      </c>
      <c r="Q7547" s="251" t="s">
        <v>18216</v>
      </c>
      <c r="R7547" s="251" t="s">
        <v>9960</v>
      </c>
      <c r="S7547" s="251" t="s">
        <v>1372</v>
      </c>
      <c r="T7547" s="251" t="str">
        <f t="shared" si="470"/>
        <v>I060646281551BZ240</v>
      </c>
      <c r="W7547" s="251" t="str">
        <f t="shared" si="471"/>
        <v>I060646281551-BZ240</v>
      </c>
    </row>
    <row r="7548" spans="1:23" x14ac:dyDescent="0.3">
      <c r="A7548" s="256" t="str">
        <f t="shared" si="469"/>
        <v>I0606462-81551BZ320-00004</v>
      </c>
      <c r="B7548" s="251" t="s">
        <v>18217</v>
      </c>
      <c r="C7548" s="251" t="s">
        <v>10077</v>
      </c>
      <c r="D7548" s="251" t="s">
        <v>18208</v>
      </c>
      <c r="E7548" s="251" t="s">
        <v>16219</v>
      </c>
      <c r="F7548" s="251" t="s">
        <v>9978</v>
      </c>
      <c r="G7548" s="251" t="s">
        <v>1418</v>
      </c>
      <c r="H7548" s="251" t="s">
        <v>3436</v>
      </c>
      <c r="I7548" s="257" t="str">
        <f t="shared" si="468"/>
        <v>-00004</v>
      </c>
      <c r="J7548" s="251">
        <v>4</v>
      </c>
      <c r="K7548" s="251">
        <v>4</v>
      </c>
      <c r="M7548" s="251" t="s">
        <v>9958</v>
      </c>
      <c r="N7548" s="251" t="s">
        <v>16536</v>
      </c>
      <c r="O7548" s="251">
        <v>4</v>
      </c>
      <c r="Q7548" s="251" t="s">
        <v>18217</v>
      </c>
      <c r="R7548" s="251" t="s">
        <v>9960</v>
      </c>
      <c r="S7548" s="251" t="s">
        <v>1417</v>
      </c>
      <c r="T7548" s="251" t="str">
        <f t="shared" si="470"/>
        <v>I060646281551BZ320</v>
      </c>
      <c r="W7548" s="251" t="str">
        <f t="shared" si="471"/>
        <v>I060646281551-BZ320</v>
      </c>
    </row>
    <row r="7549" spans="1:23" x14ac:dyDescent="0.3">
      <c r="A7549" s="256" t="str">
        <f t="shared" si="469"/>
        <v>I0606462-81555BZ100-00001</v>
      </c>
      <c r="B7549" s="251" t="s">
        <v>18218</v>
      </c>
      <c r="C7549" s="251" t="s">
        <v>10077</v>
      </c>
      <c r="D7549" s="251" t="s">
        <v>18208</v>
      </c>
      <c r="E7549" s="251" t="s">
        <v>16219</v>
      </c>
      <c r="F7549" s="251" t="s">
        <v>9980</v>
      </c>
      <c r="G7549" s="251" t="s">
        <v>1369</v>
      </c>
      <c r="H7549" s="251" t="s">
        <v>3440</v>
      </c>
      <c r="I7549" s="257" t="str">
        <f t="shared" si="468"/>
        <v>-00001</v>
      </c>
      <c r="J7549" s="251">
        <v>1</v>
      </c>
      <c r="K7549" s="251">
        <v>1</v>
      </c>
      <c r="M7549" s="251" t="s">
        <v>10007</v>
      </c>
      <c r="N7549" s="251" t="s">
        <v>16536</v>
      </c>
      <c r="O7549" s="251">
        <v>1</v>
      </c>
      <c r="Q7549" s="251" t="s">
        <v>18218</v>
      </c>
      <c r="R7549" s="251" t="s">
        <v>9960</v>
      </c>
      <c r="S7549" s="251" t="s">
        <v>1368</v>
      </c>
      <c r="T7549" s="251" t="str">
        <f t="shared" si="470"/>
        <v>I060646281555BZ100</v>
      </c>
      <c r="W7549" s="251" t="str">
        <f t="shared" si="471"/>
        <v>I060646281555-BZ100</v>
      </c>
    </row>
    <row r="7550" spans="1:23" x14ac:dyDescent="0.3">
      <c r="A7550" s="256" t="str">
        <f t="shared" si="469"/>
        <v>I0606462-81560BZ220-00001</v>
      </c>
      <c r="B7550" s="251" t="s">
        <v>18219</v>
      </c>
      <c r="C7550" s="251" t="s">
        <v>10077</v>
      </c>
      <c r="D7550" s="251" t="s">
        <v>18208</v>
      </c>
      <c r="E7550" s="251" t="s">
        <v>16219</v>
      </c>
      <c r="F7550" s="251" t="s">
        <v>9982</v>
      </c>
      <c r="G7550" s="251" t="s">
        <v>1378</v>
      </c>
      <c r="H7550" s="251" t="s">
        <v>5204</v>
      </c>
      <c r="I7550" s="257" t="str">
        <f t="shared" si="468"/>
        <v>-00001</v>
      </c>
      <c r="J7550" s="251">
        <v>1</v>
      </c>
      <c r="K7550" s="251">
        <v>1</v>
      </c>
      <c r="M7550" s="251" t="s">
        <v>9958</v>
      </c>
      <c r="N7550" s="251" t="s">
        <v>16536</v>
      </c>
      <c r="O7550" s="251">
        <v>1</v>
      </c>
      <c r="Q7550" s="251" t="s">
        <v>18219</v>
      </c>
      <c r="R7550" s="251" t="s">
        <v>9960</v>
      </c>
      <c r="S7550" s="251" t="s">
        <v>1377</v>
      </c>
      <c r="T7550" s="251" t="str">
        <f t="shared" si="470"/>
        <v>I060646281560BZ220</v>
      </c>
      <c r="W7550" s="251" t="str">
        <f t="shared" si="471"/>
        <v>I060646281560-BZ220</v>
      </c>
    </row>
    <row r="7551" spans="1:23" x14ac:dyDescent="0.3">
      <c r="A7551" s="256" t="str">
        <f t="shared" si="469"/>
        <v>I0606462-81560BZ490-00003</v>
      </c>
      <c r="B7551" s="251" t="s">
        <v>18220</v>
      </c>
      <c r="C7551" s="251" t="s">
        <v>10077</v>
      </c>
      <c r="D7551" s="251" t="s">
        <v>18208</v>
      </c>
      <c r="E7551" s="251" t="s">
        <v>16219</v>
      </c>
      <c r="F7551" s="251" t="s">
        <v>9984</v>
      </c>
      <c r="G7551" s="251" t="s">
        <v>1423</v>
      </c>
      <c r="H7551" s="251" t="s">
        <v>5204</v>
      </c>
      <c r="I7551" s="257" t="str">
        <f t="shared" si="468"/>
        <v>-00003</v>
      </c>
      <c r="J7551" s="251">
        <v>3</v>
      </c>
      <c r="K7551" s="251">
        <v>3</v>
      </c>
      <c r="M7551" s="251" t="s">
        <v>9958</v>
      </c>
      <c r="N7551" s="251" t="s">
        <v>16536</v>
      </c>
      <c r="O7551" s="251">
        <v>3</v>
      </c>
      <c r="Q7551" s="251" t="s">
        <v>18220</v>
      </c>
      <c r="R7551" s="251" t="s">
        <v>9960</v>
      </c>
      <c r="S7551" s="251" t="s">
        <v>1422</v>
      </c>
      <c r="T7551" s="251" t="str">
        <f t="shared" si="470"/>
        <v>I060646281560BZ490</v>
      </c>
      <c r="W7551" s="251" t="str">
        <f t="shared" si="471"/>
        <v>I060646281560-BZ490</v>
      </c>
    </row>
    <row r="7552" spans="1:23" x14ac:dyDescent="0.3">
      <c r="A7552" s="256" t="str">
        <f t="shared" si="469"/>
        <v>I0606462-81561BZ150-00002</v>
      </c>
      <c r="B7552" s="251" t="s">
        <v>18221</v>
      </c>
      <c r="C7552" s="251" t="s">
        <v>10077</v>
      </c>
      <c r="D7552" s="251" t="s">
        <v>18208</v>
      </c>
      <c r="E7552" s="251" t="s">
        <v>16219</v>
      </c>
      <c r="F7552" s="251" t="s">
        <v>9986</v>
      </c>
      <c r="G7552" s="251" t="s">
        <v>1359</v>
      </c>
      <c r="H7552" s="251" t="s">
        <v>3443</v>
      </c>
      <c r="I7552" s="257" t="str">
        <f t="shared" si="468"/>
        <v>-00002</v>
      </c>
      <c r="J7552" s="251">
        <v>2</v>
      </c>
      <c r="K7552" s="251">
        <v>2</v>
      </c>
      <c r="M7552" s="251" t="s">
        <v>9958</v>
      </c>
      <c r="N7552" s="251" t="s">
        <v>16536</v>
      </c>
      <c r="O7552" s="251">
        <v>2</v>
      </c>
      <c r="Q7552" s="251" t="s">
        <v>18221</v>
      </c>
      <c r="R7552" s="251" t="s">
        <v>9960</v>
      </c>
      <c r="S7552" s="251" t="s">
        <v>1358</v>
      </c>
      <c r="T7552" s="251" t="str">
        <f t="shared" si="470"/>
        <v>I060646281561BZ150</v>
      </c>
      <c r="W7552" s="251" t="str">
        <f t="shared" si="471"/>
        <v>I060646281561-BZ150</v>
      </c>
    </row>
    <row r="7553" spans="1:23" x14ac:dyDescent="0.3">
      <c r="A7553" s="256" t="str">
        <f t="shared" si="469"/>
        <v>I0606462-81561BZ240-00001</v>
      </c>
      <c r="B7553" s="251" t="s">
        <v>18222</v>
      </c>
      <c r="C7553" s="251" t="s">
        <v>10077</v>
      </c>
      <c r="D7553" s="251" t="s">
        <v>18208</v>
      </c>
      <c r="E7553" s="251" t="s">
        <v>16219</v>
      </c>
      <c r="F7553" s="251" t="s">
        <v>9988</v>
      </c>
      <c r="G7553" s="251" t="s">
        <v>1387</v>
      </c>
      <c r="H7553" s="251" t="s">
        <v>3443</v>
      </c>
      <c r="I7553" s="257" t="str">
        <f t="shared" si="468"/>
        <v>-00001</v>
      </c>
      <c r="J7553" s="251">
        <v>1</v>
      </c>
      <c r="K7553" s="251">
        <v>1</v>
      </c>
      <c r="M7553" s="251" t="s">
        <v>9958</v>
      </c>
      <c r="N7553" s="251" t="s">
        <v>16536</v>
      </c>
      <c r="O7553" s="251">
        <v>1</v>
      </c>
      <c r="Q7553" s="251" t="s">
        <v>18222</v>
      </c>
      <c r="R7553" s="251" t="s">
        <v>9960</v>
      </c>
      <c r="S7553" s="251" t="s">
        <v>1386</v>
      </c>
      <c r="T7553" s="251" t="str">
        <f t="shared" si="470"/>
        <v>I060646281561BZ240</v>
      </c>
      <c r="W7553" s="251" t="str">
        <f t="shared" si="471"/>
        <v>I060646281561-BZ240</v>
      </c>
    </row>
    <row r="7554" spans="1:23" x14ac:dyDescent="0.3">
      <c r="A7554" s="256" t="str">
        <f t="shared" si="469"/>
        <v>I0606462-81561BZ320-00003</v>
      </c>
      <c r="B7554" s="251" t="s">
        <v>18223</v>
      </c>
      <c r="C7554" s="251" t="s">
        <v>10077</v>
      </c>
      <c r="D7554" s="251" t="s">
        <v>18208</v>
      </c>
      <c r="E7554" s="251" t="s">
        <v>16219</v>
      </c>
      <c r="F7554" s="251" t="s">
        <v>9990</v>
      </c>
      <c r="G7554" s="251" t="s">
        <v>1428</v>
      </c>
      <c r="H7554" s="251" t="s">
        <v>3443</v>
      </c>
      <c r="I7554" s="257" t="str">
        <f t="shared" si="468"/>
        <v>-00003</v>
      </c>
      <c r="J7554" s="251">
        <v>3</v>
      </c>
      <c r="K7554" s="251">
        <v>3</v>
      </c>
      <c r="M7554" s="251" t="s">
        <v>9958</v>
      </c>
      <c r="N7554" s="251" t="s">
        <v>16536</v>
      </c>
      <c r="O7554" s="251">
        <v>3</v>
      </c>
      <c r="Q7554" s="251" t="s">
        <v>18223</v>
      </c>
      <c r="R7554" s="251" t="s">
        <v>9960</v>
      </c>
      <c r="S7554" s="251" t="s">
        <v>1427</v>
      </c>
      <c r="T7554" s="251" t="str">
        <f t="shared" si="470"/>
        <v>I060646281561BZ320</v>
      </c>
      <c r="W7554" s="251" t="str">
        <f t="shared" si="471"/>
        <v>I060646281561-BZ320</v>
      </c>
    </row>
    <row r="7555" spans="1:23" x14ac:dyDescent="0.3">
      <c r="A7555" s="256" t="str">
        <f t="shared" si="469"/>
        <v>I0606462-81590BZ051-00002</v>
      </c>
      <c r="B7555" s="251" t="s">
        <v>18224</v>
      </c>
      <c r="C7555" s="251" t="s">
        <v>10077</v>
      </c>
      <c r="D7555" s="251" t="s">
        <v>18208</v>
      </c>
      <c r="E7555" s="251" t="s">
        <v>16219</v>
      </c>
      <c r="F7555" s="251" t="s">
        <v>9992</v>
      </c>
      <c r="G7555" s="251" t="s">
        <v>5230</v>
      </c>
      <c r="H7555" s="251" t="s">
        <v>770</v>
      </c>
      <c r="I7555" s="257" t="str">
        <f t="shared" si="468"/>
        <v>-00002</v>
      </c>
      <c r="J7555" s="251">
        <v>2</v>
      </c>
      <c r="K7555" s="251">
        <v>2</v>
      </c>
      <c r="M7555" s="251" t="s">
        <v>9958</v>
      </c>
      <c r="N7555" s="251" t="s">
        <v>16536</v>
      </c>
      <c r="O7555" s="251">
        <v>2</v>
      </c>
      <c r="Q7555" s="251" t="s">
        <v>18224</v>
      </c>
      <c r="R7555" s="251" t="s">
        <v>9960</v>
      </c>
      <c r="S7555" s="251" t="s">
        <v>4062</v>
      </c>
      <c r="T7555" s="251" t="str">
        <f t="shared" si="470"/>
        <v>I060646281590BZ051</v>
      </c>
      <c r="W7555" s="251" t="str">
        <f t="shared" si="471"/>
        <v>I060646281590-BZ051</v>
      </c>
    </row>
    <row r="7556" spans="1:23" x14ac:dyDescent="0.3">
      <c r="A7556" s="256" t="str">
        <f t="shared" si="469"/>
        <v>I0606462-9004A81005-00003</v>
      </c>
      <c r="B7556" s="251" t="s">
        <v>18225</v>
      </c>
      <c r="C7556" s="251" t="s">
        <v>10077</v>
      </c>
      <c r="D7556" s="251" t="s">
        <v>18208</v>
      </c>
      <c r="E7556" s="251" t="s">
        <v>16219</v>
      </c>
      <c r="F7556" s="251" t="s">
        <v>9995</v>
      </c>
      <c r="G7556" s="251" t="s">
        <v>1566</v>
      </c>
      <c r="H7556" s="251" t="s">
        <v>3393</v>
      </c>
      <c r="I7556" s="257" t="str">
        <f t="shared" si="468"/>
        <v>-00003</v>
      </c>
      <c r="J7556" s="251">
        <v>3</v>
      </c>
      <c r="K7556" s="251">
        <v>3</v>
      </c>
      <c r="M7556" s="251" t="s">
        <v>10007</v>
      </c>
      <c r="N7556" s="251" t="s">
        <v>16536</v>
      </c>
      <c r="O7556" s="251">
        <v>3</v>
      </c>
      <c r="Q7556" s="251" t="s">
        <v>18225</v>
      </c>
      <c r="R7556" s="251" t="s">
        <v>9960</v>
      </c>
      <c r="S7556" s="251" t="s">
        <v>1565</v>
      </c>
      <c r="T7556" s="251" t="str">
        <f t="shared" si="470"/>
        <v>I06064629004A81005</v>
      </c>
      <c r="W7556" s="251" t="str">
        <f t="shared" si="471"/>
        <v>I06064629004A-81005</v>
      </c>
    </row>
    <row r="7557" spans="1:23" x14ac:dyDescent="0.3">
      <c r="A7557" s="256" t="str">
        <f t="shared" si="469"/>
        <v>I0606462-9004A81006-00005</v>
      </c>
      <c r="B7557" s="251" t="s">
        <v>18226</v>
      </c>
      <c r="C7557" s="251" t="s">
        <v>10077</v>
      </c>
      <c r="D7557" s="251" t="s">
        <v>18208</v>
      </c>
      <c r="E7557" s="251" t="s">
        <v>16219</v>
      </c>
      <c r="F7557" s="251" t="s">
        <v>9997</v>
      </c>
      <c r="G7557" s="251" t="s">
        <v>1574</v>
      </c>
      <c r="H7557" s="251" t="s">
        <v>3393</v>
      </c>
      <c r="I7557" s="257" t="str">
        <f t="shared" si="468"/>
        <v>-00005</v>
      </c>
      <c r="J7557" s="251">
        <v>5</v>
      </c>
      <c r="K7557" s="251">
        <v>5</v>
      </c>
      <c r="M7557" s="251" t="s">
        <v>10007</v>
      </c>
      <c r="N7557" s="251" t="s">
        <v>16536</v>
      </c>
      <c r="O7557" s="251">
        <v>5</v>
      </c>
      <c r="Q7557" s="251" t="s">
        <v>18226</v>
      </c>
      <c r="R7557" s="251" t="s">
        <v>9960</v>
      </c>
      <c r="S7557" s="251" t="s">
        <v>1573</v>
      </c>
      <c r="T7557" s="251" t="str">
        <f t="shared" si="470"/>
        <v>I06064629004A81006</v>
      </c>
      <c r="W7557" s="251" t="str">
        <f t="shared" si="471"/>
        <v>I06064629004A-81006</v>
      </c>
    </row>
    <row r="7558" spans="1:23" x14ac:dyDescent="0.3">
      <c r="A7558" s="256" t="str">
        <f t="shared" si="469"/>
        <v>I0606462-9004A81026-00013</v>
      </c>
      <c r="B7558" s="251" t="s">
        <v>18227</v>
      </c>
      <c r="C7558" s="251" t="s">
        <v>10077</v>
      </c>
      <c r="D7558" s="251" t="s">
        <v>18208</v>
      </c>
      <c r="E7558" s="251" t="s">
        <v>16219</v>
      </c>
      <c r="F7558" s="251" t="s">
        <v>10000</v>
      </c>
      <c r="G7558" s="251" t="s">
        <v>1624</v>
      </c>
      <c r="H7558" s="251" t="s">
        <v>3393</v>
      </c>
      <c r="I7558" s="257" t="str">
        <f t="shared" ref="I7558:I7621" si="472">+IF(AND(O7558&lt;10),$B$2&amp;O7558,IF(AND(O7558&gt;9,O7558&lt;=99),$B$3&amp;O7558,IF(AND(O7558&gt;99,L96515&lt;1000),$B$4&amp;O7558,IF(AND(O7558&gt;999),$B$5&amp;7))))</f>
        <v>-00013</v>
      </c>
      <c r="J7558" s="251">
        <v>13</v>
      </c>
      <c r="K7558" s="251">
        <v>13</v>
      </c>
      <c r="M7558" s="251" t="s">
        <v>10007</v>
      </c>
      <c r="N7558" s="251" t="s">
        <v>16536</v>
      </c>
      <c r="O7558" s="251">
        <v>13</v>
      </c>
      <c r="Q7558" s="251" t="s">
        <v>18227</v>
      </c>
      <c r="R7558" s="251" t="s">
        <v>9960</v>
      </c>
      <c r="S7558" s="251" t="s">
        <v>1623</v>
      </c>
      <c r="T7558" s="251" t="str">
        <f t="shared" si="470"/>
        <v>I06064629004A81026</v>
      </c>
      <c r="W7558" s="251" t="str">
        <f t="shared" si="471"/>
        <v>I06064629004A-81026</v>
      </c>
    </row>
    <row r="7559" spans="1:23" x14ac:dyDescent="0.3">
      <c r="A7559" s="256" t="str">
        <f t="shared" si="469"/>
        <v>I0606463-81139BZ010-00002</v>
      </c>
      <c r="B7559" s="251" t="s">
        <v>18228</v>
      </c>
      <c r="C7559" s="251" t="s">
        <v>10077</v>
      </c>
      <c r="D7559" s="251" t="s">
        <v>18229</v>
      </c>
      <c r="E7559" s="251" t="s">
        <v>16219</v>
      </c>
      <c r="F7559" s="251" t="s">
        <v>9957</v>
      </c>
      <c r="G7559" s="251" t="s">
        <v>1614</v>
      </c>
      <c r="H7559" s="251" t="s">
        <v>10104</v>
      </c>
      <c r="I7559" s="257" t="str">
        <f t="shared" si="472"/>
        <v>-00002</v>
      </c>
      <c r="J7559" s="251">
        <v>2</v>
      </c>
      <c r="K7559" s="251">
        <v>2</v>
      </c>
      <c r="M7559" s="251" t="s">
        <v>10007</v>
      </c>
      <c r="N7559" s="251" t="s">
        <v>16680</v>
      </c>
      <c r="O7559" s="251">
        <v>2</v>
      </c>
      <c r="Q7559" s="251" t="s">
        <v>18228</v>
      </c>
      <c r="R7559" s="251" t="s">
        <v>10017</v>
      </c>
      <c r="S7559" s="251" t="s">
        <v>1613</v>
      </c>
      <c r="T7559" s="251" t="str">
        <f t="shared" si="470"/>
        <v>I060646381139BZ010</v>
      </c>
      <c r="W7559" s="251" t="str">
        <f t="shared" si="471"/>
        <v>I060646381139-BZ010</v>
      </c>
    </row>
    <row r="7560" spans="1:23" x14ac:dyDescent="0.3">
      <c r="A7560" s="256" t="str">
        <f t="shared" ref="A7560:A7623" si="473">D7560&amp;$A$6&amp;S7560&amp;I7560</f>
        <v>I0606463-81240BZ010C0-00001</v>
      </c>
      <c r="B7560" s="251" t="s">
        <v>18230</v>
      </c>
      <c r="C7560" s="251" t="s">
        <v>10077</v>
      </c>
      <c r="D7560" s="251" t="s">
        <v>18229</v>
      </c>
      <c r="E7560" s="251" t="s">
        <v>16219</v>
      </c>
      <c r="F7560" s="251" t="s">
        <v>9962</v>
      </c>
      <c r="G7560" s="251" t="s">
        <v>10106</v>
      </c>
      <c r="H7560" s="251" t="s">
        <v>2227</v>
      </c>
      <c r="I7560" s="257" t="str">
        <f t="shared" si="472"/>
        <v>-00001</v>
      </c>
      <c r="J7560" s="251">
        <v>1</v>
      </c>
      <c r="K7560" s="251">
        <v>1</v>
      </c>
      <c r="M7560" s="251" t="s">
        <v>10007</v>
      </c>
      <c r="N7560" s="251" t="s">
        <v>16680</v>
      </c>
      <c r="O7560" s="251">
        <v>1</v>
      </c>
      <c r="Q7560" s="251" t="s">
        <v>18230</v>
      </c>
      <c r="R7560" s="251" t="s">
        <v>10017</v>
      </c>
      <c r="S7560" s="251" t="s">
        <v>3982</v>
      </c>
      <c r="T7560" s="251" t="str">
        <f t="shared" si="470"/>
        <v>I060646381240BZ010C0</v>
      </c>
      <c r="W7560" s="251" t="str">
        <f t="shared" si="471"/>
        <v>I060646381240-BZ010-C0</v>
      </c>
    </row>
    <row r="7561" spans="1:23" x14ac:dyDescent="0.3">
      <c r="A7561" s="256" t="str">
        <f t="shared" si="473"/>
        <v>I0606463-81580BZ051-00001</v>
      </c>
      <c r="B7561" s="251" t="s">
        <v>18231</v>
      </c>
      <c r="C7561" s="251" t="s">
        <v>10077</v>
      </c>
      <c r="D7561" s="251" t="s">
        <v>18229</v>
      </c>
      <c r="E7561" s="251" t="s">
        <v>16219</v>
      </c>
      <c r="F7561" s="251" t="s">
        <v>9964</v>
      </c>
      <c r="G7561" s="251" t="s">
        <v>5226</v>
      </c>
      <c r="H7561" s="251" t="s">
        <v>758</v>
      </c>
      <c r="I7561" s="257" t="str">
        <f t="shared" si="472"/>
        <v>-00001</v>
      </c>
      <c r="J7561" s="251">
        <v>1</v>
      </c>
      <c r="K7561" s="251">
        <v>1</v>
      </c>
      <c r="M7561" s="251" t="s">
        <v>9958</v>
      </c>
      <c r="N7561" s="251" t="s">
        <v>16680</v>
      </c>
      <c r="O7561" s="251">
        <v>1</v>
      </c>
      <c r="Q7561" s="251" t="s">
        <v>18231</v>
      </c>
      <c r="R7561" s="251" t="s">
        <v>10017</v>
      </c>
      <c r="S7561" s="251" t="s">
        <v>4065</v>
      </c>
      <c r="T7561" s="251" t="str">
        <f t="shared" ref="T7561:T7624" si="474">+D7561&amp;S7561</f>
        <v>I060646381580BZ051</v>
      </c>
      <c r="W7561" s="251" t="str">
        <f t="shared" ref="W7561:W7624" si="475">D7561&amp;G7561</f>
        <v>I060646381580-BZ051</v>
      </c>
    </row>
    <row r="7562" spans="1:23" x14ac:dyDescent="0.3">
      <c r="A7562" s="256" t="str">
        <f t="shared" si="473"/>
        <v>I0606463-81591BZ040-00002</v>
      </c>
      <c r="B7562" s="251" t="s">
        <v>18232</v>
      </c>
      <c r="C7562" s="251" t="s">
        <v>10077</v>
      </c>
      <c r="D7562" s="251" t="s">
        <v>18229</v>
      </c>
      <c r="E7562" s="251" t="s">
        <v>16219</v>
      </c>
      <c r="F7562" s="251" t="s">
        <v>9966</v>
      </c>
      <c r="G7562" s="251" t="s">
        <v>1461</v>
      </c>
      <c r="H7562" s="251" t="s">
        <v>5219</v>
      </c>
      <c r="I7562" s="257" t="str">
        <f t="shared" si="472"/>
        <v>-00002</v>
      </c>
      <c r="J7562" s="251">
        <v>2</v>
      </c>
      <c r="K7562" s="251">
        <v>2</v>
      </c>
      <c r="M7562" s="251" t="s">
        <v>9958</v>
      </c>
      <c r="N7562" s="251" t="s">
        <v>16680</v>
      </c>
      <c r="O7562" s="251">
        <v>2</v>
      </c>
      <c r="Q7562" s="251" t="s">
        <v>18232</v>
      </c>
      <c r="R7562" s="251" t="s">
        <v>10017</v>
      </c>
      <c r="S7562" s="251" t="s">
        <v>1460</v>
      </c>
      <c r="T7562" s="251" t="str">
        <f t="shared" si="474"/>
        <v>I060646381591BZ040</v>
      </c>
      <c r="W7562" s="251" t="str">
        <f t="shared" si="475"/>
        <v>I060646381591-BZ040</v>
      </c>
    </row>
    <row r="7563" spans="1:23" x14ac:dyDescent="0.3">
      <c r="A7563" s="256" t="str">
        <f t="shared" si="473"/>
        <v>I0606463-87947BZ010-00001</v>
      </c>
      <c r="B7563" s="251" t="s">
        <v>18233</v>
      </c>
      <c r="C7563" s="251" t="s">
        <v>10077</v>
      </c>
      <c r="D7563" s="251" t="s">
        <v>18229</v>
      </c>
      <c r="E7563" s="251" t="s">
        <v>16219</v>
      </c>
      <c r="F7563" s="251" t="s">
        <v>9968</v>
      </c>
      <c r="G7563" s="251" t="s">
        <v>1519</v>
      </c>
      <c r="H7563" s="251" t="s">
        <v>10109</v>
      </c>
      <c r="I7563" s="257" t="str">
        <f t="shared" si="472"/>
        <v>-00001</v>
      </c>
      <c r="J7563" s="251">
        <v>1</v>
      </c>
      <c r="K7563" s="251">
        <v>1</v>
      </c>
      <c r="M7563" s="251" t="s">
        <v>10007</v>
      </c>
      <c r="N7563" s="251" t="s">
        <v>16680</v>
      </c>
      <c r="O7563" s="251">
        <v>1</v>
      </c>
      <c r="Q7563" s="251" t="s">
        <v>18233</v>
      </c>
      <c r="R7563" s="251" t="s">
        <v>10017</v>
      </c>
      <c r="S7563" s="251" t="s">
        <v>1518</v>
      </c>
      <c r="T7563" s="251" t="str">
        <f t="shared" si="474"/>
        <v>I060646387947BZ010</v>
      </c>
      <c r="W7563" s="251" t="str">
        <f t="shared" si="475"/>
        <v>I060646387947-BZ010</v>
      </c>
    </row>
    <row r="7564" spans="1:23" x14ac:dyDescent="0.3">
      <c r="A7564" s="256" t="str">
        <f t="shared" si="473"/>
        <v>I0606464-81555BZ010-00001</v>
      </c>
      <c r="B7564" s="251" t="s">
        <v>18234</v>
      </c>
      <c r="C7564" s="251" t="s">
        <v>10077</v>
      </c>
      <c r="D7564" s="251" t="s">
        <v>18235</v>
      </c>
      <c r="E7564" s="251" t="s">
        <v>16219</v>
      </c>
      <c r="F7564" s="251" t="s">
        <v>9957</v>
      </c>
      <c r="G7564" s="251" t="s">
        <v>1275</v>
      </c>
      <c r="H7564" s="251" t="s">
        <v>10298</v>
      </c>
      <c r="I7564" s="257" t="str">
        <f t="shared" si="472"/>
        <v>-00001</v>
      </c>
      <c r="J7564" s="251">
        <v>1</v>
      </c>
      <c r="K7564" s="251">
        <v>1</v>
      </c>
      <c r="M7564" s="251" t="s">
        <v>10007</v>
      </c>
      <c r="N7564" s="251" t="s">
        <v>17004</v>
      </c>
      <c r="O7564" s="251">
        <v>1</v>
      </c>
      <c r="Q7564" s="251" t="s">
        <v>18234</v>
      </c>
      <c r="R7564" s="251" t="s">
        <v>10028</v>
      </c>
      <c r="S7564" s="251" t="s">
        <v>1274</v>
      </c>
      <c r="T7564" s="251" t="str">
        <f t="shared" si="474"/>
        <v>I060646481555BZ010</v>
      </c>
      <c r="W7564" s="251" t="str">
        <f t="shared" si="475"/>
        <v>I060646481555-BZ010</v>
      </c>
    </row>
    <row r="7565" spans="1:23" x14ac:dyDescent="0.3">
      <c r="A7565" s="256" t="str">
        <f t="shared" si="473"/>
        <v>I0606464-81565BZ010-00001</v>
      </c>
      <c r="B7565" s="251" t="s">
        <v>18236</v>
      </c>
      <c r="C7565" s="251" t="s">
        <v>10077</v>
      </c>
      <c r="D7565" s="251" t="s">
        <v>18235</v>
      </c>
      <c r="E7565" s="251" t="s">
        <v>16219</v>
      </c>
      <c r="F7565" s="251" t="s">
        <v>9962</v>
      </c>
      <c r="G7565" s="251" t="s">
        <v>1326</v>
      </c>
      <c r="H7565" s="251" t="s">
        <v>10302</v>
      </c>
      <c r="I7565" s="257" t="str">
        <f t="shared" si="472"/>
        <v>-00001</v>
      </c>
      <c r="J7565" s="251">
        <v>1</v>
      </c>
      <c r="K7565" s="251">
        <v>1</v>
      </c>
      <c r="M7565" s="251" t="s">
        <v>10007</v>
      </c>
      <c r="N7565" s="251" t="s">
        <v>17004</v>
      </c>
      <c r="O7565" s="251">
        <v>1</v>
      </c>
      <c r="Q7565" s="251" t="s">
        <v>18236</v>
      </c>
      <c r="R7565" s="251" t="s">
        <v>10028</v>
      </c>
      <c r="S7565" s="251" t="s">
        <v>1325</v>
      </c>
      <c r="T7565" s="251" t="str">
        <f t="shared" si="474"/>
        <v>I060646481565BZ010</v>
      </c>
      <c r="W7565" s="251" t="str">
        <f t="shared" si="475"/>
        <v>I060646481565-BZ010</v>
      </c>
    </row>
    <row r="7566" spans="1:23" x14ac:dyDescent="0.3">
      <c r="A7566" s="256" t="str">
        <f t="shared" si="473"/>
        <v>I0706498-81110BZ050-00003</v>
      </c>
      <c r="B7566" s="251" t="s">
        <v>18237</v>
      </c>
      <c r="C7566" s="251" t="s">
        <v>10117</v>
      </c>
      <c r="D7566" s="251" t="s">
        <v>18238</v>
      </c>
      <c r="E7566" s="251" t="s">
        <v>16219</v>
      </c>
      <c r="F7566" s="251" t="s">
        <v>9957</v>
      </c>
      <c r="G7566" s="251" t="s">
        <v>1015</v>
      </c>
      <c r="H7566" s="251" t="s">
        <v>10123</v>
      </c>
      <c r="I7566" s="257" t="str">
        <f t="shared" si="472"/>
        <v>-00003</v>
      </c>
      <c r="J7566" s="251">
        <v>3</v>
      </c>
      <c r="K7566" s="251">
        <v>3</v>
      </c>
      <c r="M7566" s="251" t="s">
        <v>9958</v>
      </c>
      <c r="N7566" s="251" t="s">
        <v>16680</v>
      </c>
      <c r="O7566" s="251">
        <v>3</v>
      </c>
      <c r="Q7566" s="251" t="s">
        <v>18237</v>
      </c>
      <c r="R7566" s="251" t="s">
        <v>10017</v>
      </c>
      <c r="S7566" s="251" t="s">
        <v>1014</v>
      </c>
      <c r="T7566" s="251" t="str">
        <f t="shared" si="474"/>
        <v>I070649881110BZ050</v>
      </c>
      <c r="W7566" s="251" t="str">
        <f t="shared" si="475"/>
        <v>I070649881110-BZ050</v>
      </c>
    </row>
    <row r="7567" spans="1:23" x14ac:dyDescent="0.3">
      <c r="A7567" s="256" t="str">
        <f t="shared" si="473"/>
        <v>I0706498-81150BZ050-00009</v>
      </c>
      <c r="B7567" s="251" t="s">
        <v>18239</v>
      </c>
      <c r="C7567" s="251" t="s">
        <v>10117</v>
      </c>
      <c r="D7567" s="251" t="s">
        <v>18238</v>
      </c>
      <c r="E7567" s="251" t="s">
        <v>16219</v>
      </c>
      <c r="F7567" s="251" t="s">
        <v>9962</v>
      </c>
      <c r="G7567" s="251" t="s">
        <v>1024</v>
      </c>
      <c r="H7567" s="251" t="s">
        <v>5057</v>
      </c>
      <c r="I7567" s="257" t="str">
        <f t="shared" si="472"/>
        <v>-00009</v>
      </c>
      <c r="J7567" s="251">
        <v>9</v>
      </c>
      <c r="K7567" s="251">
        <v>9</v>
      </c>
      <c r="M7567" s="251" t="s">
        <v>9958</v>
      </c>
      <c r="N7567" s="251" t="s">
        <v>16680</v>
      </c>
      <c r="O7567" s="251">
        <v>9</v>
      </c>
      <c r="Q7567" s="251" t="s">
        <v>18239</v>
      </c>
      <c r="R7567" s="251" t="s">
        <v>10017</v>
      </c>
      <c r="S7567" s="251" t="s">
        <v>1023</v>
      </c>
      <c r="T7567" s="251" t="str">
        <f t="shared" si="474"/>
        <v>I070649881150BZ050</v>
      </c>
      <c r="W7567" s="251" t="str">
        <f t="shared" si="475"/>
        <v>I070649881150-BZ050</v>
      </c>
    </row>
    <row r="7568" spans="1:23" x14ac:dyDescent="0.3">
      <c r="A7568" s="256" t="str">
        <f t="shared" si="473"/>
        <v>I0706499-9004951125-00010</v>
      </c>
      <c r="B7568" s="251" t="s">
        <v>18240</v>
      </c>
      <c r="C7568" s="251" t="s">
        <v>10117</v>
      </c>
      <c r="D7568" s="251" t="s">
        <v>18241</v>
      </c>
      <c r="E7568" s="251" t="s">
        <v>16219</v>
      </c>
      <c r="F7568" s="251" t="s">
        <v>9957</v>
      </c>
      <c r="G7568" s="251" t="s">
        <v>1561</v>
      </c>
      <c r="H7568" s="251" t="s">
        <v>3393</v>
      </c>
      <c r="I7568" s="257" t="str">
        <f t="shared" si="472"/>
        <v>-00010</v>
      </c>
      <c r="J7568" s="251">
        <v>10</v>
      </c>
      <c r="K7568" s="251">
        <v>10</v>
      </c>
      <c r="M7568" s="251" t="s">
        <v>10003</v>
      </c>
      <c r="N7568" s="251" t="s">
        <v>16536</v>
      </c>
      <c r="O7568" s="251">
        <v>10</v>
      </c>
      <c r="Q7568" s="251" t="s">
        <v>18240</v>
      </c>
      <c r="R7568" s="251" t="s">
        <v>9960</v>
      </c>
      <c r="S7568" s="251">
        <v>9004951125</v>
      </c>
      <c r="T7568" s="251" t="str">
        <f t="shared" si="474"/>
        <v>I07064999004951125</v>
      </c>
      <c r="W7568" s="251" t="str">
        <f t="shared" si="475"/>
        <v>I070649990049-51125</v>
      </c>
    </row>
    <row r="7569" spans="1:23" x14ac:dyDescent="0.3">
      <c r="A7569" s="256" t="str">
        <f t="shared" si="473"/>
        <v>I0706500-81110BZ050-00001</v>
      </c>
      <c r="B7569" s="251" t="s">
        <v>18242</v>
      </c>
      <c r="C7569" s="251" t="s">
        <v>10117</v>
      </c>
      <c r="D7569" s="251" t="s">
        <v>18243</v>
      </c>
      <c r="E7569" s="251" t="s">
        <v>16219</v>
      </c>
      <c r="F7569" s="251" t="s">
        <v>9957</v>
      </c>
      <c r="G7569" s="251" t="s">
        <v>1015</v>
      </c>
      <c r="H7569" s="251" t="s">
        <v>10123</v>
      </c>
      <c r="I7569" s="257" t="str">
        <f t="shared" si="472"/>
        <v>-00001</v>
      </c>
      <c r="J7569" s="251">
        <v>1</v>
      </c>
      <c r="K7569" s="251">
        <v>1</v>
      </c>
      <c r="M7569" s="251" t="s">
        <v>9958</v>
      </c>
      <c r="N7569" s="251" t="s">
        <v>16680</v>
      </c>
      <c r="O7569" s="251">
        <v>1</v>
      </c>
      <c r="Q7569" s="251" t="s">
        <v>18242</v>
      </c>
      <c r="R7569" s="251" t="s">
        <v>10017</v>
      </c>
      <c r="S7569" s="251" t="s">
        <v>1014</v>
      </c>
      <c r="T7569" s="251" t="str">
        <f t="shared" si="474"/>
        <v>I070650081110BZ050</v>
      </c>
      <c r="W7569" s="251" t="str">
        <f t="shared" si="475"/>
        <v>I070650081110-BZ050</v>
      </c>
    </row>
    <row r="7570" spans="1:23" x14ac:dyDescent="0.3">
      <c r="A7570" s="256" t="str">
        <f t="shared" si="473"/>
        <v>I0706500-81110BZ800-00003</v>
      </c>
      <c r="B7570" s="251" t="s">
        <v>18244</v>
      </c>
      <c r="C7570" s="251" t="s">
        <v>10117</v>
      </c>
      <c r="D7570" s="251" t="s">
        <v>18243</v>
      </c>
      <c r="E7570" s="251" t="s">
        <v>16219</v>
      </c>
      <c r="F7570" s="251" t="s">
        <v>9962</v>
      </c>
      <c r="G7570" s="251" t="s">
        <v>3420</v>
      </c>
      <c r="H7570" s="251" t="s">
        <v>3422</v>
      </c>
      <c r="I7570" s="257" t="str">
        <f t="shared" si="472"/>
        <v>-00003</v>
      </c>
      <c r="J7570" s="251">
        <v>3</v>
      </c>
      <c r="K7570" s="251">
        <v>3</v>
      </c>
      <c r="M7570" s="251" t="s">
        <v>9958</v>
      </c>
      <c r="N7570" s="251" t="s">
        <v>16680</v>
      </c>
      <c r="O7570" s="251">
        <v>3</v>
      </c>
      <c r="Q7570" s="251" t="s">
        <v>18244</v>
      </c>
      <c r="R7570" s="251" t="s">
        <v>10017</v>
      </c>
      <c r="S7570" s="251" t="s">
        <v>3419</v>
      </c>
      <c r="T7570" s="251" t="str">
        <f t="shared" si="474"/>
        <v>I070650081110BZ800</v>
      </c>
      <c r="W7570" s="251" t="str">
        <f t="shared" si="475"/>
        <v>I070650081110-BZ800</v>
      </c>
    </row>
    <row r="7571" spans="1:23" x14ac:dyDescent="0.3">
      <c r="A7571" s="256" t="str">
        <f t="shared" si="473"/>
        <v>I0706500-81110BZ840-00002</v>
      </c>
      <c r="B7571" s="251" t="s">
        <v>18245</v>
      </c>
      <c r="C7571" s="251" t="s">
        <v>10117</v>
      </c>
      <c r="D7571" s="251" t="s">
        <v>18243</v>
      </c>
      <c r="E7571" s="251" t="s">
        <v>16219</v>
      </c>
      <c r="F7571" s="251" t="s">
        <v>9964</v>
      </c>
      <c r="G7571" s="251" t="s">
        <v>3424</v>
      </c>
      <c r="H7571" s="251" t="s">
        <v>3422</v>
      </c>
      <c r="I7571" s="257" t="str">
        <f t="shared" si="472"/>
        <v>-00002</v>
      </c>
      <c r="J7571" s="251">
        <v>2</v>
      </c>
      <c r="K7571" s="251">
        <v>2</v>
      </c>
      <c r="M7571" s="251" t="s">
        <v>9958</v>
      </c>
      <c r="N7571" s="251" t="s">
        <v>16680</v>
      </c>
      <c r="O7571" s="251">
        <v>2</v>
      </c>
      <c r="Q7571" s="251" t="s">
        <v>18245</v>
      </c>
      <c r="R7571" s="251" t="s">
        <v>10017</v>
      </c>
      <c r="S7571" s="251" t="s">
        <v>3423</v>
      </c>
      <c r="T7571" s="251" t="str">
        <f t="shared" si="474"/>
        <v>I070650081110BZ840</v>
      </c>
      <c r="W7571" s="251" t="str">
        <f t="shared" si="475"/>
        <v>I070650081110-BZ840</v>
      </c>
    </row>
    <row r="7572" spans="1:23" x14ac:dyDescent="0.3">
      <c r="A7572" s="256" t="str">
        <f t="shared" si="473"/>
        <v>I0706500-81150BZ050-00003</v>
      </c>
      <c r="B7572" s="251" t="s">
        <v>18246</v>
      </c>
      <c r="C7572" s="251" t="s">
        <v>10117</v>
      </c>
      <c r="D7572" s="251" t="s">
        <v>18243</v>
      </c>
      <c r="E7572" s="251" t="s">
        <v>16219</v>
      </c>
      <c r="F7572" s="251" t="s">
        <v>9966</v>
      </c>
      <c r="G7572" s="251" t="s">
        <v>1024</v>
      </c>
      <c r="H7572" s="251" t="s">
        <v>5057</v>
      </c>
      <c r="I7572" s="257" t="str">
        <f t="shared" si="472"/>
        <v>-00003</v>
      </c>
      <c r="J7572" s="251">
        <v>3</v>
      </c>
      <c r="K7572" s="251">
        <v>3</v>
      </c>
      <c r="M7572" s="251" t="s">
        <v>9958</v>
      </c>
      <c r="N7572" s="251" t="s">
        <v>16680</v>
      </c>
      <c r="O7572" s="251">
        <v>3</v>
      </c>
      <c r="Q7572" s="251" t="s">
        <v>18246</v>
      </c>
      <c r="R7572" s="251" t="s">
        <v>10017</v>
      </c>
      <c r="S7572" s="251" t="s">
        <v>1023</v>
      </c>
      <c r="T7572" s="251" t="str">
        <f t="shared" si="474"/>
        <v>I070650081150BZ050</v>
      </c>
      <c r="W7572" s="251" t="str">
        <f t="shared" si="475"/>
        <v>I070650081150-BZ050</v>
      </c>
    </row>
    <row r="7573" spans="1:23" x14ac:dyDescent="0.3">
      <c r="A7573" s="256" t="str">
        <f t="shared" si="473"/>
        <v>I0706500-81150BZ800-00003</v>
      </c>
      <c r="B7573" s="251" t="s">
        <v>18247</v>
      </c>
      <c r="C7573" s="251" t="s">
        <v>10117</v>
      </c>
      <c r="D7573" s="251" t="s">
        <v>18243</v>
      </c>
      <c r="E7573" s="251" t="s">
        <v>16219</v>
      </c>
      <c r="F7573" s="251" t="s">
        <v>9968</v>
      </c>
      <c r="G7573" s="251" t="s">
        <v>3427</v>
      </c>
      <c r="H7573" s="251" t="s">
        <v>3429</v>
      </c>
      <c r="I7573" s="257" t="str">
        <f t="shared" si="472"/>
        <v>-00003</v>
      </c>
      <c r="J7573" s="251">
        <v>3</v>
      </c>
      <c r="K7573" s="251">
        <v>3</v>
      </c>
      <c r="M7573" s="251" t="s">
        <v>9958</v>
      </c>
      <c r="N7573" s="251" t="s">
        <v>16680</v>
      </c>
      <c r="O7573" s="251">
        <v>3</v>
      </c>
      <c r="Q7573" s="251" t="s">
        <v>18247</v>
      </c>
      <c r="R7573" s="251" t="s">
        <v>10017</v>
      </c>
      <c r="S7573" s="251" t="s">
        <v>3426</v>
      </c>
      <c r="T7573" s="251" t="str">
        <f t="shared" si="474"/>
        <v>I070650081150BZ800</v>
      </c>
      <c r="W7573" s="251" t="str">
        <f t="shared" si="475"/>
        <v>I070650081150-BZ800</v>
      </c>
    </row>
    <row r="7574" spans="1:23" x14ac:dyDescent="0.3">
      <c r="A7574" s="256" t="str">
        <f t="shared" si="473"/>
        <v>I0706500-81150BZ840-00003</v>
      </c>
      <c r="B7574" s="251" t="s">
        <v>18248</v>
      </c>
      <c r="C7574" s="251" t="s">
        <v>10117</v>
      </c>
      <c r="D7574" s="251" t="s">
        <v>18243</v>
      </c>
      <c r="E7574" s="251" t="s">
        <v>16219</v>
      </c>
      <c r="F7574" s="251" t="s">
        <v>9970</v>
      </c>
      <c r="G7574" s="251" t="s">
        <v>3431</v>
      </c>
      <c r="H7574" s="251" t="s">
        <v>3429</v>
      </c>
      <c r="I7574" s="257" t="str">
        <f t="shared" si="472"/>
        <v>-00003</v>
      </c>
      <c r="J7574" s="251">
        <v>3</v>
      </c>
      <c r="K7574" s="251">
        <v>3</v>
      </c>
      <c r="M7574" s="251" t="s">
        <v>9958</v>
      </c>
      <c r="N7574" s="251" t="s">
        <v>16680</v>
      </c>
      <c r="O7574" s="251">
        <v>3</v>
      </c>
      <c r="Q7574" s="251" t="s">
        <v>18248</v>
      </c>
      <c r="R7574" s="251" t="s">
        <v>10017</v>
      </c>
      <c r="S7574" s="251" t="s">
        <v>3430</v>
      </c>
      <c r="T7574" s="251" t="str">
        <f t="shared" si="474"/>
        <v>I070650081150BZ840</v>
      </c>
      <c r="W7574" s="251" t="str">
        <f t="shared" si="475"/>
        <v>I070650081150-BZ840</v>
      </c>
    </row>
    <row r="7575" spans="1:23" x14ac:dyDescent="0.3">
      <c r="A7575" s="256" t="str">
        <f t="shared" si="473"/>
        <v>I0706500-81551BZ090-00006</v>
      </c>
      <c r="B7575" s="251" t="s">
        <v>18249</v>
      </c>
      <c r="C7575" s="251" t="s">
        <v>10117</v>
      </c>
      <c r="D7575" s="251" t="s">
        <v>18243</v>
      </c>
      <c r="E7575" s="251" t="s">
        <v>16219</v>
      </c>
      <c r="F7575" s="251" t="s">
        <v>9972</v>
      </c>
      <c r="G7575" s="251" t="s">
        <v>1318</v>
      </c>
      <c r="H7575" s="251" t="s">
        <v>5211</v>
      </c>
      <c r="I7575" s="257" t="str">
        <f t="shared" si="472"/>
        <v>-00006</v>
      </c>
      <c r="J7575" s="251">
        <v>6</v>
      </c>
      <c r="K7575" s="251">
        <v>6</v>
      </c>
      <c r="M7575" s="251" t="s">
        <v>9958</v>
      </c>
      <c r="N7575" s="251" t="s">
        <v>16680</v>
      </c>
      <c r="O7575" s="251">
        <v>6</v>
      </c>
      <c r="Q7575" s="251" t="s">
        <v>18249</v>
      </c>
      <c r="R7575" s="251" t="s">
        <v>10017</v>
      </c>
      <c r="S7575" s="251" t="s">
        <v>1317</v>
      </c>
      <c r="T7575" s="251" t="str">
        <f t="shared" si="474"/>
        <v>I070650081551BZ090</v>
      </c>
      <c r="W7575" s="251" t="str">
        <f t="shared" si="475"/>
        <v>I070650081551-BZ090</v>
      </c>
    </row>
    <row r="7576" spans="1:23" x14ac:dyDescent="0.3">
      <c r="A7576" s="256" t="str">
        <f t="shared" si="473"/>
        <v>I0706500-81551BZ250-00005</v>
      </c>
      <c r="B7576" s="251" t="s">
        <v>18250</v>
      </c>
      <c r="C7576" s="251" t="s">
        <v>10117</v>
      </c>
      <c r="D7576" s="251" t="s">
        <v>18243</v>
      </c>
      <c r="E7576" s="251" t="s">
        <v>16219</v>
      </c>
      <c r="F7576" s="251" t="s">
        <v>9974</v>
      </c>
      <c r="G7576" s="251" t="s">
        <v>1396</v>
      </c>
      <c r="H7576" s="251" t="s">
        <v>3436</v>
      </c>
      <c r="I7576" s="257" t="str">
        <f t="shared" si="472"/>
        <v>-00005</v>
      </c>
      <c r="J7576" s="251">
        <v>5</v>
      </c>
      <c r="K7576" s="251">
        <v>5</v>
      </c>
      <c r="M7576" s="251" t="s">
        <v>9958</v>
      </c>
      <c r="N7576" s="251" t="s">
        <v>16680</v>
      </c>
      <c r="O7576" s="251">
        <v>5</v>
      </c>
      <c r="Q7576" s="251" t="s">
        <v>18250</v>
      </c>
      <c r="R7576" s="251" t="s">
        <v>10017</v>
      </c>
      <c r="S7576" s="251" t="s">
        <v>1395</v>
      </c>
      <c r="T7576" s="251" t="str">
        <f t="shared" si="474"/>
        <v>I070650081551BZ250</v>
      </c>
      <c r="W7576" s="251" t="str">
        <f t="shared" si="475"/>
        <v>I070650081551-BZ250</v>
      </c>
    </row>
    <row r="7577" spans="1:23" x14ac:dyDescent="0.3">
      <c r="A7577" s="256" t="str">
        <f t="shared" si="473"/>
        <v>I0706500-81561BZ060-00001</v>
      </c>
      <c r="B7577" s="251" t="s">
        <v>18251</v>
      </c>
      <c r="C7577" s="251" t="s">
        <v>10117</v>
      </c>
      <c r="D7577" s="251" t="s">
        <v>18243</v>
      </c>
      <c r="E7577" s="251" t="s">
        <v>16219</v>
      </c>
      <c r="F7577" s="251" t="s">
        <v>9976</v>
      </c>
      <c r="G7577" s="251" t="s">
        <v>1304</v>
      </c>
      <c r="H7577" s="251" t="s">
        <v>10128</v>
      </c>
      <c r="I7577" s="257" t="str">
        <f t="shared" si="472"/>
        <v>-00001</v>
      </c>
      <c r="J7577" s="251">
        <v>1</v>
      </c>
      <c r="K7577" s="251">
        <v>1</v>
      </c>
      <c r="M7577" s="251" t="s">
        <v>9958</v>
      </c>
      <c r="N7577" s="251" t="s">
        <v>16680</v>
      </c>
      <c r="O7577" s="251">
        <v>1</v>
      </c>
      <c r="Q7577" s="251" t="s">
        <v>18251</v>
      </c>
      <c r="R7577" s="251" t="s">
        <v>10017</v>
      </c>
      <c r="S7577" s="251" t="s">
        <v>1303</v>
      </c>
      <c r="T7577" s="251" t="str">
        <f t="shared" si="474"/>
        <v>I070650081561BZ060</v>
      </c>
      <c r="W7577" s="251" t="str">
        <f t="shared" si="475"/>
        <v>I070650081561-BZ060</v>
      </c>
    </row>
    <row r="7578" spans="1:23" x14ac:dyDescent="0.3">
      <c r="A7578" s="256" t="str">
        <f t="shared" si="473"/>
        <v>I0706500-81561BZ410-00001</v>
      </c>
      <c r="B7578" s="251" t="s">
        <v>18252</v>
      </c>
      <c r="C7578" s="251" t="s">
        <v>10117</v>
      </c>
      <c r="D7578" s="251" t="s">
        <v>18243</v>
      </c>
      <c r="E7578" s="251" t="s">
        <v>16219</v>
      </c>
      <c r="F7578" s="251" t="s">
        <v>9978</v>
      </c>
      <c r="G7578" s="251" t="s">
        <v>3441</v>
      </c>
      <c r="H7578" s="251" t="s">
        <v>3443</v>
      </c>
      <c r="I7578" s="257" t="str">
        <f t="shared" si="472"/>
        <v>-00001</v>
      </c>
      <c r="J7578" s="251">
        <v>1</v>
      </c>
      <c r="K7578" s="251">
        <v>1</v>
      </c>
      <c r="M7578" s="251" t="s">
        <v>9958</v>
      </c>
      <c r="N7578" s="251" t="s">
        <v>16680</v>
      </c>
      <c r="O7578" s="251">
        <v>1</v>
      </c>
      <c r="Q7578" s="251" t="s">
        <v>18252</v>
      </c>
      <c r="R7578" s="251" t="s">
        <v>10017</v>
      </c>
      <c r="S7578" s="251" t="s">
        <v>11</v>
      </c>
      <c r="T7578" s="251" t="str">
        <f t="shared" si="474"/>
        <v>I070650081561BZ410</v>
      </c>
      <c r="W7578" s="251" t="str">
        <f t="shared" si="475"/>
        <v>I070650081561-BZ410</v>
      </c>
    </row>
    <row r="7579" spans="1:23" x14ac:dyDescent="0.3">
      <c r="A7579" s="256" t="str">
        <f t="shared" si="473"/>
        <v>I0706500-81580BZ090-00001</v>
      </c>
      <c r="B7579" s="251" t="s">
        <v>18253</v>
      </c>
      <c r="C7579" s="251" t="s">
        <v>10117</v>
      </c>
      <c r="D7579" s="251" t="s">
        <v>18243</v>
      </c>
      <c r="E7579" s="251" t="s">
        <v>16219</v>
      </c>
      <c r="F7579" s="251" t="s">
        <v>9980</v>
      </c>
      <c r="G7579" s="251" t="s">
        <v>3449</v>
      </c>
      <c r="H7579" s="251" t="s">
        <v>758</v>
      </c>
      <c r="I7579" s="257" t="str">
        <f t="shared" si="472"/>
        <v>-00001</v>
      </c>
      <c r="J7579" s="251">
        <v>1</v>
      </c>
      <c r="K7579" s="251">
        <v>1</v>
      </c>
      <c r="M7579" s="251" t="s">
        <v>9993</v>
      </c>
      <c r="N7579" s="251" t="s">
        <v>16680</v>
      </c>
      <c r="O7579" s="251">
        <v>1</v>
      </c>
      <c r="Q7579" s="251" t="s">
        <v>18253</v>
      </c>
      <c r="R7579" s="251" t="s">
        <v>10017</v>
      </c>
      <c r="S7579" s="251" t="s">
        <v>3448</v>
      </c>
      <c r="T7579" s="251" t="str">
        <f t="shared" si="474"/>
        <v>I070650081580BZ090</v>
      </c>
      <c r="W7579" s="251" t="str">
        <f t="shared" si="475"/>
        <v>I070650081580-BZ090</v>
      </c>
    </row>
    <row r="7580" spans="1:23" x14ac:dyDescent="0.3">
      <c r="A7580" s="256" t="str">
        <f t="shared" si="473"/>
        <v>I0706501-81110BZ520-00001</v>
      </c>
      <c r="B7580" s="251" t="s">
        <v>18254</v>
      </c>
      <c r="C7580" s="251" t="s">
        <v>10117</v>
      </c>
      <c r="D7580" s="251" t="s">
        <v>18255</v>
      </c>
      <c r="E7580" s="251" t="s">
        <v>16219</v>
      </c>
      <c r="F7580" s="251" t="s">
        <v>9957</v>
      </c>
      <c r="G7580" s="251" t="s">
        <v>1110</v>
      </c>
      <c r="H7580" s="251" t="s">
        <v>3422</v>
      </c>
      <c r="I7580" s="257" t="str">
        <f t="shared" si="472"/>
        <v>-00001</v>
      </c>
      <c r="J7580" s="251">
        <v>1</v>
      </c>
      <c r="K7580" s="251">
        <v>1</v>
      </c>
      <c r="M7580" s="251" t="s">
        <v>9958</v>
      </c>
      <c r="N7580" s="251" t="s">
        <v>17004</v>
      </c>
      <c r="O7580" s="251">
        <v>1</v>
      </c>
      <c r="Q7580" s="251" t="s">
        <v>18254</v>
      </c>
      <c r="R7580" s="251" t="s">
        <v>10028</v>
      </c>
      <c r="S7580" s="251" t="s">
        <v>1109</v>
      </c>
      <c r="T7580" s="251" t="str">
        <f t="shared" si="474"/>
        <v>I070650181110BZ520</v>
      </c>
      <c r="W7580" s="251" t="str">
        <f t="shared" si="475"/>
        <v>I070650181110-BZ520</v>
      </c>
    </row>
    <row r="7581" spans="1:23" x14ac:dyDescent="0.3">
      <c r="A7581" s="256" t="str">
        <f t="shared" si="473"/>
        <v>I0706501-81130BZ520-00002</v>
      </c>
      <c r="B7581" s="251" t="s">
        <v>18256</v>
      </c>
      <c r="C7581" s="251" t="s">
        <v>10117</v>
      </c>
      <c r="D7581" s="251" t="s">
        <v>18255</v>
      </c>
      <c r="E7581" s="251" t="s">
        <v>16219</v>
      </c>
      <c r="F7581" s="251" t="s">
        <v>9962</v>
      </c>
      <c r="G7581" s="251" t="s">
        <v>1115</v>
      </c>
      <c r="H7581" s="251" t="s">
        <v>5101</v>
      </c>
      <c r="I7581" s="257" t="str">
        <f t="shared" si="472"/>
        <v>-00002</v>
      </c>
      <c r="J7581" s="251">
        <v>2</v>
      </c>
      <c r="K7581" s="251">
        <v>2</v>
      </c>
      <c r="M7581" s="251" t="s">
        <v>9958</v>
      </c>
      <c r="N7581" s="251" t="s">
        <v>17004</v>
      </c>
      <c r="O7581" s="251">
        <v>2</v>
      </c>
      <c r="Q7581" s="251" t="s">
        <v>18256</v>
      </c>
      <c r="R7581" s="251" t="s">
        <v>10028</v>
      </c>
      <c r="S7581" s="251" t="s">
        <v>1114</v>
      </c>
      <c r="T7581" s="251" t="str">
        <f t="shared" si="474"/>
        <v>I070650181130BZ520</v>
      </c>
      <c r="W7581" s="251" t="str">
        <f t="shared" si="475"/>
        <v>I070650181130-BZ520</v>
      </c>
    </row>
    <row r="7582" spans="1:23" x14ac:dyDescent="0.3">
      <c r="A7582" s="256" t="str">
        <f t="shared" si="473"/>
        <v>I0706501-81150BZ520-00001</v>
      </c>
      <c r="B7582" s="251" t="s">
        <v>18257</v>
      </c>
      <c r="C7582" s="251" t="s">
        <v>10117</v>
      </c>
      <c r="D7582" s="251" t="s">
        <v>18255</v>
      </c>
      <c r="E7582" s="251" t="s">
        <v>16219</v>
      </c>
      <c r="F7582" s="251" t="s">
        <v>9964</v>
      </c>
      <c r="G7582" s="251" t="s">
        <v>1120</v>
      </c>
      <c r="H7582" s="251" t="s">
        <v>3429</v>
      </c>
      <c r="I7582" s="257" t="str">
        <f t="shared" si="472"/>
        <v>-00001</v>
      </c>
      <c r="J7582" s="251">
        <v>1</v>
      </c>
      <c r="K7582" s="251">
        <v>1</v>
      </c>
      <c r="M7582" s="251" t="s">
        <v>9958</v>
      </c>
      <c r="N7582" s="251" t="s">
        <v>17004</v>
      </c>
      <c r="O7582" s="251">
        <v>1</v>
      </c>
      <c r="Q7582" s="251" t="s">
        <v>18257</v>
      </c>
      <c r="R7582" s="251" t="s">
        <v>10028</v>
      </c>
      <c r="S7582" s="251" t="s">
        <v>1119</v>
      </c>
      <c r="T7582" s="251" t="str">
        <f t="shared" si="474"/>
        <v>I070650181150BZ520</v>
      </c>
      <c r="W7582" s="251" t="str">
        <f t="shared" si="475"/>
        <v>I070650181150-BZ520</v>
      </c>
    </row>
    <row r="7583" spans="1:23" x14ac:dyDescent="0.3">
      <c r="A7583" s="256" t="str">
        <f t="shared" si="473"/>
        <v>I0706501-81550BZ070-00001</v>
      </c>
      <c r="B7583" s="251" t="s">
        <v>18258</v>
      </c>
      <c r="C7583" s="251" t="s">
        <v>10117</v>
      </c>
      <c r="D7583" s="251" t="s">
        <v>18255</v>
      </c>
      <c r="E7583" s="251" t="s">
        <v>16219</v>
      </c>
      <c r="F7583" s="251" t="s">
        <v>9966</v>
      </c>
      <c r="G7583" s="251" t="s">
        <v>1292</v>
      </c>
      <c r="H7583" s="251" t="s">
        <v>10139</v>
      </c>
      <c r="I7583" s="257" t="str">
        <f t="shared" si="472"/>
        <v>-00001</v>
      </c>
      <c r="J7583" s="251">
        <v>1</v>
      </c>
      <c r="K7583" s="251">
        <v>1</v>
      </c>
      <c r="M7583" s="251" t="s">
        <v>9958</v>
      </c>
      <c r="N7583" s="251" t="s">
        <v>17004</v>
      </c>
      <c r="O7583" s="251">
        <v>1</v>
      </c>
      <c r="Q7583" s="251" t="s">
        <v>18258</v>
      </c>
      <c r="R7583" s="251" t="s">
        <v>10028</v>
      </c>
      <c r="S7583" s="251" t="s">
        <v>1291</v>
      </c>
      <c r="T7583" s="251" t="str">
        <f t="shared" si="474"/>
        <v>I070650181550BZ070</v>
      </c>
      <c r="W7583" s="251" t="str">
        <f t="shared" si="475"/>
        <v>I070650181550-BZ070</v>
      </c>
    </row>
    <row r="7584" spans="1:23" x14ac:dyDescent="0.3">
      <c r="A7584" s="256" t="str">
        <f t="shared" si="473"/>
        <v>I0706502-81240BZ010A0-00001</v>
      </c>
      <c r="B7584" s="251" t="s">
        <v>18259</v>
      </c>
      <c r="C7584" s="251" t="s">
        <v>10117</v>
      </c>
      <c r="D7584" s="251" t="s">
        <v>18260</v>
      </c>
      <c r="E7584" s="251" t="s">
        <v>16219</v>
      </c>
      <c r="F7584" s="251" t="s">
        <v>9957</v>
      </c>
      <c r="G7584" s="251" t="s">
        <v>1489</v>
      </c>
      <c r="H7584" s="251" t="s">
        <v>10500</v>
      </c>
      <c r="I7584" s="257" t="str">
        <f t="shared" si="472"/>
        <v>-00001</v>
      </c>
      <c r="J7584" s="251">
        <v>1</v>
      </c>
      <c r="K7584" s="251">
        <v>1</v>
      </c>
      <c r="M7584" s="251" t="s">
        <v>10007</v>
      </c>
      <c r="N7584" s="251" t="s">
        <v>18261</v>
      </c>
      <c r="O7584" s="251">
        <v>1</v>
      </c>
      <c r="Q7584" s="251" t="s">
        <v>18259</v>
      </c>
      <c r="R7584" s="251" t="s">
        <v>10307</v>
      </c>
      <c r="S7584" s="251" t="s">
        <v>1488</v>
      </c>
      <c r="T7584" s="251" t="str">
        <f t="shared" si="474"/>
        <v>I070650281240BZ010A0</v>
      </c>
      <c r="W7584" s="251" t="str">
        <f t="shared" si="475"/>
        <v>I070650281240-BZ010-A0</v>
      </c>
    </row>
    <row r="7585" spans="1:23" x14ac:dyDescent="0.3">
      <c r="A7585" s="256" t="str">
        <f t="shared" si="473"/>
        <v>I0706503-81110BZ050-00002</v>
      </c>
      <c r="B7585" s="251" t="s">
        <v>18262</v>
      </c>
      <c r="C7585" s="251" t="s">
        <v>10117</v>
      </c>
      <c r="D7585" s="251" t="s">
        <v>18263</v>
      </c>
      <c r="E7585" s="251" t="s">
        <v>16219</v>
      </c>
      <c r="F7585" s="251" t="s">
        <v>9957</v>
      </c>
      <c r="G7585" s="251" t="s">
        <v>1015</v>
      </c>
      <c r="H7585" s="251" t="s">
        <v>10123</v>
      </c>
      <c r="I7585" s="257" t="str">
        <f t="shared" si="472"/>
        <v>-00002</v>
      </c>
      <c r="J7585" s="251">
        <v>2</v>
      </c>
      <c r="K7585" s="251">
        <v>2</v>
      </c>
      <c r="M7585" s="251" t="s">
        <v>9958</v>
      </c>
      <c r="N7585" s="251" t="s">
        <v>16680</v>
      </c>
      <c r="O7585" s="251">
        <v>2</v>
      </c>
      <c r="Q7585" s="251" t="s">
        <v>18262</v>
      </c>
      <c r="R7585" s="251" t="s">
        <v>10017</v>
      </c>
      <c r="S7585" s="251" t="s">
        <v>1014</v>
      </c>
      <c r="T7585" s="251" t="str">
        <f t="shared" si="474"/>
        <v>I070650381110BZ050</v>
      </c>
      <c r="W7585" s="251" t="str">
        <f t="shared" si="475"/>
        <v>I070650381110-BZ050</v>
      </c>
    </row>
    <row r="7586" spans="1:23" x14ac:dyDescent="0.3">
      <c r="A7586" s="256" t="str">
        <f t="shared" si="473"/>
        <v>I0802193-811100W070-00001</v>
      </c>
      <c r="B7586" s="251" t="s">
        <v>18264</v>
      </c>
      <c r="C7586" s="251" t="s">
        <v>10151</v>
      </c>
      <c r="D7586" s="251" t="s">
        <v>18265</v>
      </c>
      <c r="E7586" s="251" t="s">
        <v>16219</v>
      </c>
      <c r="F7586" s="251" t="s">
        <v>9957</v>
      </c>
      <c r="G7586" s="251" t="s">
        <v>45</v>
      </c>
      <c r="H7586" s="251" t="s">
        <v>5059</v>
      </c>
      <c r="I7586" s="257" t="str">
        <f t="shared" si="472"/>
        <v>-00001</v>
      </c>
      <c r="J7586" s="251">
        <v>1</v>
      </c>
      <c r="K7586" s="251">
        <v>1</v>
      </c>
      <c r="M7586" s="251" t="s">
        <v>9958</v>
      </c>
      <c r="N7586" s="251" t="s">
        <v>16680</v>
      </c>
      <c r="O7586" s="251">
        <v>1</v>
      </c>
      <c r="Q7586" s="251" t="s">
        <v>18264</v>
      </c>
      <c r="R7586" s="251" t="s">
        <v>10017</v>
      </c>
      <c r="S7586" s="251" t="s">
        <v>44</v>
      </c>
      <c r="T7586" s="251" t="str">
        <f t="shared" si="474"/>
        <v>I0802193811100W070</v>
      </c>
      <c r="W7586" s="251" t="str">
        <f t="shared" si="475"/>
        <v>I080219381110-0W070</v>
      </c>
    </row>
    <row r="7587" spans="1:23" x14ac:dyDescent="0.3">
      <c r="A7587" s="256" t="str">
        <f t="shared" si="473"/>
        <v>I0306320-525630K010-00001</v>
      </c>
      <c r="B7587" s="251" t="s">
        <v>18266</v>
      </c>
      <c r="C7587" s="251" t="s">
        <v>9954</v>
      </c>
      <c r="D7587" s="251" t="s">
        <v>18267</v>
      </c>
      <c r="E7587" s="251" t="s">
        <v>16373</v>
      </c>
      <c r="F7587" s="251" t="s">
        <v>9957</v>
      </c>
      <c r="G7587" s="251" t="s">
        <v>749</v>
      </c>
      <c r="H7587" s="251" t="s">
        <v>10163</v>
      </c>
      <c r="I7587" s="257" t="str">
        <f t="shared" si="472"/>
        <v>-00001</v>
      </c>
      <c r="J7587" s="251">
        <v>1</v>
      </c>
      <c r="K7587" s="251">
        <v>1</v>
      </c>
      <c r="M7587" s="251" t="s">
        <v>10007</v>
      </c>
      <c r="N7587" s="251" t="s">
        <v>16680</v>
      </c>
      <c r="O7587" s="251">
        <v>1</v>
      </c>
      <c r="Q7587" s="251" t="s">
        <v>18266</v>
      </c>
      <c r="R7587" s="251" t="s">
        <v>9960</v>
      </c>
      <c r="S7587" s="251" t="s">
        <v>748</v>
      </c>
      <c r="T7587" s="251" t="str">
        <f t="shared" si="474"/>
        <v>I0306320525630K010</v>
      </c>
      <c r="W7587" s="251" t="str">
        <f t="shared" si="475"/>
        <v>I030632052563-0K010</v>
      </c>
    </row>
    <row r="7588" spans="1:23" x14ac:dyDescent="0.3">
      <c r="A7588" s="256" t="str">
        <f t="shared" si="473"/>
        <v>I0306320-811100K580-00004</v>
      </c>
      <c r="B7588" s="251" t="s">
        <v>18268</v>
      </c>
      <c r="C7588" s="251" t="s">
        <v>9954</v>
      </c>
      <c r="D7588" s="251" t="s">
        <v>18267</v>
      </c>
      <c r="E7588" s="251" t="s">
        <v>16373</v>
      </c>
      <c r="F7588" s="251" t="s">
        <v>9962</v>
      </c>
      <c r="G7588" s="251" t="s">
        <v>429</v>
      </c>
      <c r="H7588" s="251" t="s">
        <v>3422</v>
      </c>
      <c r="I7588" s="257" t="str">
        <f t="shared" si="472"/>
        <v>-00004</v>
      </c>
      <c r="J7588" s="251">
        <v>4</v>
      </c>
      <c r="K7588" s="251">
        <v>4</v>
      </c>
      <c r="M7588" s="251" t="s">
        <v>9958</v>
      </c>
      <c r="N7588" s="251" t="s">
        <v>16680</v>
      </c>
      <c r="O7588" s="251">
        <v>4</v>
      </c>
      <c r="Q7588" s="251" t="s">
        <v>18268</v>
      </c>
      <c r="R7588" s="251" t="s">
        <v>9960</v>
      </c>
      <c r="S7588" s="251" t="s">
        <v>428</v>
      </c>
      <c r="T7588" s="251" t="str">
        <f t="shared" si="474"/>
        <v>I0306320811100K580</v>
      </c>
      <c r="W7588" s="251" t="str">
        <f t="shared" si="475"/>
        <v>I030632081110-0K580</v>
      </c>
    </row>
    <row r="7589" spans="1:23" x14ac:dyDescent="0.3">
      <c r="A7589" s="256" t="str">
        <f t="shared" si="473"/>
        <v>I0306320-811300K520-00001</v>
      </c>
      <c r="B7589" s="251" t="s">
        <v>18269</v>
      </c>
      <c r="C7589" s="251" t="s">
        <v>9954</v>
      </c>
      <c r="D7589" s="251" t="s">
        <v>18267</v>
      </c>
      <c r="E7589" s="251" t="s">
        <v>16373</v>
      </c>
      <c r="F7589" s="251" t="s">
        <v>9964</v>
      </c>
      <c r="G7589" s="251" t="s">
        <v>277</v>
      </c>
      <c r="H7589" s="251" t="s">
        <v>5101</v>
      </c>
      <c r="I7589" s="257" t="str">
        <f t="shared" si="472"/>
        <v>-00001</v>
      </c>
      <c r="J7589" s="251">
        <v>1</v>
      </c>
      <c r="K7589" s="251">
        <v>1</v>
      </c>
      <c r="M7589" s="251" t="s">
        <v>9958</v>
      </c>
      <c r="N7589" s="251" t="s">
        <v>16680</v>
      </c>
      <c r="O7589" s="251">
        <v>1</v>
      </c>
      <c r="Q7589" s="251" t="s">
        <v>18269</v>
      </c>
      <c r="R7589" s="251" t="s">
        <v>9960</v>
      </c>
      <c r="S7589" s="251" t="s">
        <v>276</v>
      </c>
      <c r="T7589" s="251" t="str">
        <f t="shared" si="474"/>
        <v>I0306320811300K520</v>
      </c>
      <c r="W7589" s="251" t="str">
        <f t="shared" si="475"/>
        <v>I030632081130-0K520</v>
      </c>
    </row>
    <row r="7590" spans="1:23" x14ac:dyDescent="0.3">
      <c r="A7590" s="256" t="str">
        <f t="shared" si="473"/>
        <v>I0306320-811300K580-00004</v>
      </c>
      <c r="B7590" s="251" t="s">
        <v>18270</v>
      </c>
      <c r="C7590" s="251" t="s">
        <v>9954</v>
      </c>
      <c r="D7590" s="251" t="s">
        <v>18267</v>
      </c>
      <c r="E7590" s="251" t="s">
        <v>16373</v>
      </c>
      <c r="F7590" s="251" t="s">
        <v>9966</v>
      </c>
      <c r="G7590" s="251" t="s">
        <v>434</v>
      </c>
      <c r="H7590" s="251" t="s">
        <v>5101</v>
      </c>
      <c r="I7590" s="257" t="str">
        <f t="shared" si="472"/>
        <v>-00004</v>
      </c>
      <c r="J7590" s="251">
        <v>4</v>
      </c>
      <c r="K7590" s="251">
        <v>4</v>
      </c>
      <c r="M7590" s="251" t="s">
        <v>9958</v>
      </c>
      <c r="N7590" s="251" t="s">
        <v>16680</v>
      </c>
      <c r="O7590" s="251">
        <v>4</v>
      </c>
      <c r="Q7590" s="251" t="s">
        <v>18270</v>
      </c>
      <c r="R7590" s="251" t="s">
        <v>9960</v>
      </c>
      <c r="S7590" s="251" t="s">
        <v>433</v>
      </c>
      <c r="T7590" s="251" t="str">
        <f t="shared" si="474"/>
        <v>I0306320811300K580</v>
      </c>
      <c r="W7590" s="251" t="str">
        <f t="shared" si="475"/>
        <v>I030632081130-0K580</v>
      </c>
    </row>
    <row r="7591" spans="1:23" x14ac:dyDescent="0.3">
      <c r="A7591" s="256" t="str">
        <f t="shared" si="473"/>
        <v>I0306320-811500K520-00001</v>
      </c>
      <c r="B7591" s="251" t="s">
        <v>18271</v>
      </c>
      <c r="C7591" s="251" t="s">
        <v>9954</v>
      </c>
      <c r="D7591" s="251" t="s">
        <v>18267</v>
      </c>
      <c r="E7591" s="251" t="s">
        <v>16373</v>
      </c>
      <c r="F7591" s="251" t="s">
        <v>9968</v>
      </c>
      <c r="G7591" s="251" t="s">
        <v>280</v>
      </c>
      <c r="H7591" s="251" t="s">
        <v>3429</v>
      </c>
      <c r="I7591" s="257" t="str">
        <f t="shared" si="472"/>
        <v>-00001</v>
      </c>
      <c r="J7591" s="251">
        <v>1</v>
      </c>
      <c r="K7591" s="251">
        <v>1</v>
      </c>
      <c r="M7591" s="251" t="s">
        <v>9958</v>
      </c>
      <c r="N7591" s="251" t="s">
        <v>16680</v>
      </c>
      <c r="O7591" s="251">
        <v>1</v>
      </c>
      <c r="Q7591" s="251" t="s">
        <v>18271</v>
      </c>
      <c r="R7591" s="251" t="s">
        <v>9960</v>
      </c>
      <c r="S7591" s="251" t="s">
        <v>12</v>
      </c>
      <c r="T7591" s="251" t="str">
        <f t="shared" si="474"/>
        <v>I0306320811500K520</v>
      </c>
      <c r="W7591" s="251" t="str">
        <f t="shared" si="475"/>
        <v>I030632081150-0K520</v>
      </c>
    </row>
    <row r="7592" spans="1:23" x14ac:dyDescent="0.3">
      <c r="A7592" s="256" t="str">
        <f t="shared" si="473"/>
        <v>I0306320-811500K580-00003</v>
      </c>
      <c r="B7592" s="251" t="s">
        <v>18272</v>
      </c>
      <c r="C7592" s="251" t="s">
        <v>9954</v>
      </c>
      <c r="D7592" s="251" t="s">
        <v>18267</v>
      </c>
      <c r="E7592" s="251" t="s">
        <v>16373</v>
      </c>
      <c r="F7592" s="251" t="s">
        <v>9970</v>
      </c>
      <c r="G7592" s="251" t="s">
        <v>437</v>
      </c>
      <c r="H7592" s="251" t="s">
        <v>3429</v>
      </c>
      <c r="I7592" s="257" t="str">
        <f t="shared" si="472"/>
        <v>-00003</v>
      </c>
      <c r="J7592" s="251">
        <v>3</v>
      </c>
      <c r="K7592" s="251">
        <v>3</v>
      </c>
      <c r="M7592" s="251" t="s">
        <v>9958</v>
      </c>
      <c r="N7592" s="251" t="s">
        <v>16680</v>
      </c>
      <c r="O7592" s="251">
        <v>3</v>
      </c>
      <c r="Q7592" s="251" t="s">
        <v>18272</v>
      </c>
      <c r="R7592" s="251" t="s">
        <v>9960</v>
      </c>
      <c r="S7592" s="251" t="s">
        <v>436</v>
      </c>
      <c r="T7592" s="251" t="str">
        <f t="shared" si="474"/>
        <v>I0306320811500K580</v>
      </c>
      <c r="W7592" s="251" t="str">
        <f t="shared" si="475"/>
        <v>I030632081150-0K580</v>
      </c>
    </row>
    <row r="7593" spans="1:23" x14ac:dyDescent="0.3">
      <c r="A7593" s="256" t="str">
        <f t="shared" si="473"/>
        <v>I0306320-811700K520-00006</v>
      </c>
      <c r="B7593" s="251" t="s">
        <v>18273</v>
      </c>
      <c r="C7593" s="251" t="s">
        <v>9954</v>
      </c>
      <c r="D7593" s="251" t="s">
        <v>18267</v>
      </c>
      <c r="E7593" s="251" t="s">
        <v>16373</v>
      </c>
      <c r="F7593" s="251" t="s">
        <v>9972</v>
      </c>
      <c r="G7593" s="251" t="s">
        <v>285</v>
      </c>
      <c r="H7593" s="251" t="s">
        <v>5102</v>
      </c>
      <c r="I7593" s="257" t="str">
        <f t="shared" si="472"/>
        <v>-00006</v>
      </c>
      <c r="J7593" s="251">
        <v>6</v>
      </c>
      <c r="K7593" s="251">
        <v>6</v>
      </c>
      <c r="M7593" s="251" t="s">
        <v>9958</v>
      </c>
      <c r="N7593" s="251" t="s">
        <v>16680</v>
      </c>
      <c r="O7593" s="251">
        <v>6</v>
      </c>
      <c r="Q7593" s="251" t="s">
        <v>18273</v>
      </c>
      <c r="R7593" s="251" t="s">
        <v>9960</v>
      </c>
      <c r="S7593" s="251" t="s">
        <v>284</v>
      </c>
      <c r="T7593" s="251" t="str">
        <f t="shared" si="474"/>
        <v>I0306320811700K520</v>
      </c>
      <c r="W7593" s="251" t="str">
        <f t="shared" si="475"/>
        <v>I030632081170-0K520</v>
      </c>
    </row>
    <row r="7594" spans="1:23" x14ac:dyDescent="0.3">
      <c r="A7594" s="256" t="str">
        <f t="shared" si="473"/>
        <v>I0306320-815500K240-00006</v>
      </c>
      <c r="B7594" s="251" t="s">
        <v>18274</v>
      </c>
      <c r="C7594" s="251" t="s">
        <v>9954</v>
      </c>
      <c r="D7594" s="251" t="s">
        <v>18267</v>
      </c>
      <c r="E7594" s="251" t="s">
        <v>16373</v>
      </c>
      <c r="F7594" s="251" t="s">
        <v>9974</v>
      </c>
      <c r="G7594" s="251" t="s">
        <v>727</v>
      </c>
      <c r="H7594" s="251" t="s">
        <v>5202</v>
      </c>
      <c r="I7594" s="257" t="str">
        <f t="shared" si="472"/>
        <v>-00006</v>
      </c>
      <c r="J7594" s="251">
        <v>6</v>
      </c>
      <c r="K7594" s="251">
        <v>6</v>
      </c>
      <c r="M7594" s="251" t="s">
        <v>9958</v>
      </c>
      <c r="N7594" s="251" t="s">
        <v>16680</v>
      </c>
      <c r="O7594" s="251">
        <v>6</v>
      </c>
      <c r="Q7594" s="251" t="s">
        <v>18274</v>
      </c>
      <c r="R7594" s="251" t="s">
        <v>9960</v>
      </c>
      <c r="S7594" s="251" t="s">
        <v>726</v>
      </c>
      <c r="T7594" s="251" t="str">
        <f t="shared" si="474"/>
        <v>I0306320815500K240</v>
      </c>
      <c r="W7594" s="251" t="str">
        <f t="shared" si="475"/>
        <v>I030632081550-0K240</v>
      </c>
    </row>
    <row r="7595" spans="1:23" x14ac:dyDescent="0.3">
      <c r="A7595" s="256" t="str">
        <f t="shared" si="473"/>
        <v>I0306320-815500K630-00003</v>
      </c>
      <c r="B7595" s="251" t="s">
        <v>18275</v>
      </c>
      <c r="C7595" s="251" t="s">
        <v>9954</v>
      </c>
      <c r="D7595" s="251" t="s">
        <v>18267</v>
      </c>
      <c r="E7595" s="251" t="s">
        <v>16373</v>
      </c>
      <c r="F7595" s="251" t="s">
        <v>9976</v>
      </c>
      <c r="G7595" s="251" t="s">
        <v>3385</v>
      </c>
      <c r="H7595" s="251" t="s">
        <v>5202</v>
      </c>
      <c r="I7595" s="257" t="str">
        <f t="shared" si="472"/>
        <v>-00003</v>
      </c>
      <c r="J7595" s="251">
        <v>3</v>
      </c>
      <c r="K7595" s="251">
        <v>3</v>
      </c>
      <c r="M7595" s="251" t="s">
        <v>9958</v>
      </c>
      <c r="N7595" s="251" t="s">
        <v>16680</v>
      </c>
      <c r="O7595" s="251">
        <v>3</v>
      </c>
      <c r="Q7595" s="251" t="s">
        <v>18275</v>
      </c>
      <c r="R7595" s="251" t="s">
        <v>9960</v>
      </c>
      <c r="S7595" s="251" t="s">
        <v>3366</v>
      </c>
      <c r="T7595" s="251" t="str">
        <f t="shared" si="474"/>
        <v>I0306320815500K630</v>
      </c>
      <c r="W7595" s="251" t="str">
        <f t="shared" si="475"/>
        <v>I030632081550-0K630</v>
      </c>
    </row>
    <row r="7596" spans="1:23" x14ac:dyDescent="0.3">
      <c r="A7596" s="256" t="str">
        <f t="shared" si="473"/>
        <v>I0306320-815510K240-00016</v>
      </c>
      <c r="B7596" s="251" t="s">
        <v>18276</v>
      </c>
      <c r="C7596" s="251" t="s">
        <v>9954</v>
      </c>
      <c r="D7596" s="251" t="s">
        <v>18267</v>
      </c>
      <c r="E7596" s="251" t="s">
        <v>16373</v>
      </c>
      <c r="F7596" s="251" t="s">
        <v>9978</v>
      </c>
      <c r="G7596" s="251" t="s">
        <v>740</v>
      </c>
      <c r="H7596" s="251" t="s">
        <v>3436</v>
      </c>
      <c r="I7596" s="257" t="str">
        <f t="shared" si="472"/>
        <v>-00016</v>
      </c>
      <c r="J7596" s="251">
        <v>16</v>
      </c>
      <c r="K7596" s="251">
        <v>16</v>
      </c>
      <c r="M7596" s="251" t="s">
        <v>9958</v>
      </c>
      <c r="N7596" s="251" t="s">
        <v>16680</v>
      </c>
      <c r="O7596" s="251">
        <v>16</v>
      </c>
      <c r="Q7596" s="251" t="s">
        <v>18276</v>
      </c>
      <c r="R7596" s="251" t="s">
        <v>9960</v>
      </c>
      <c r="S7596" s="251" t="s">
        <v>9</v>
      </c>
      <c r="T7596" s="251" t="str">
        <f t="shared" si="474"/>
        <v>I0306320815510K240</v>
      </c>
      <c r="W7596" s="251" t="str">
        <f t="shared" si="475"/>
        <v>I030632081551-0K240</v>
      </c>
    </row>
    <row r="7597" spans="1:23" x14ac:dyDescent="0.3">
      <c r="A7597" s="256" t="str">
        <f t="shared" si="473"/>
        <v>I0306320-815600K210-00002</v>
      </c>
      <c r="B7597" s="251" t="s">
        <v>18277</v>
      </c>
      <c r="C7597" s="251" t="s">
        <v>9954</v>
      </c>
      <c r="D7597" s="251" t="s">
        <v>18267</v>
      </c>
      <c r="E7597" s="251" t="s">
        <v>16373</v>
      </c>
      <c r="F7597" s="251" t="s">
        <v>9980</v>
      </c>
      <c r="G7597" s="251" t="s">
        <v>670</v>
      </c>
      <c r="H7597" s="251" t="s">
        <v>5204</v>
      </c>
      <c r="I7597" s="257" t="str">
        <f t="shared" si="472"/>
        <v>-00002</v>
      </c>
      <c r="J7597" s="251">
        <v>2</v>
      </c>
      <c r="K7597" s="251">
        <v>2</v>
      </c>
      <c r="M7597" s="251" t="s">
        <v>9958</v>
      </c>
      <c r="N7597" s="251" t="s">
        <v>16680</v>
      </c>
      <c r="O7597" s="251">
        <v>2</v>
      </c>
      <c r="Q7597" s="251" t="s">
        <v>18277</v>
      </c>
      <c r="R7597" s="251" t="s">
        <v>9960</v>
      </c>
      <c r="S7597" s="251" t="s">
        <v>13</v>
      </c>
      <c r="T7597" s="251" t="str">
        <f t="shared" si="474"/>
        <v>I0306320815600K210</v>
      </c>
      <c r="W7597" s="251" t="str">
        <f t="shared" si="475"/>
        <v>I030632081560-0K210</v>
      </c>
    </row>
    <row r="7598" spans="1:23" x14ac:dyDescent="0.3">
      <c r="A7598" s="256" t="str">
        <f t="shared" si="473"/>
        <v>I0306320-815600K240-00005</v>
      </c>
      <c r="B7598" s="251" t="s">
        <v>18278</v>
      </c>
      <c r="C7598" s="251" t="s">
        <v>9954</v>
      </c>
      <c r="D7598" s="251" t="s">
        <v>18267</v>
      </c>
      <c r="E7598" s="251" t="s">
        <v>16373</v>
      </c>
      <c r="F7598" s="251" t="s">
        <v>9982</v>
      </c>
      <c r="G7598" s="251" t="s">
        <v>744</v>
      </c>
      <c r="H7598" s="251" t="s">
        <v>5204</v>
      </c>
      <c r="I7598" s="257" t="str">
        <f t="shared" si="472"/>
        <v>-00005</v>
      </c>
      <c r="J7598" s="251">
        <v>5</v>
      </c>
      <c r="K7598" s="251">
        <v>5</v>
      </c>
      <c r="M7598" s="251" t="s">
        <v>9958</v>
      </c>
      <c r="N7598" s="251" t="s">
        <v>16680</v>
      </c>
      <c r="O7598" s="251">
        <v>5</v>
      </c>
      <c r="Q7598" s="251" t="s">
        <v>18278</v>
      </c>
      <c r="R7598" s="251" t="s">
        <v>9960</v>
      </c>
      <c r="S7598" s="251" t="s">
        <v>743</v>
      </c>
      <c r="T7598" s="251" t="str">
        <f t="shared" si="474"/>
        <v>I0306320815600K240</v>
      </c>
      <c r="W7598" s="251" t="str">
        <f t="shared" si="475"/>
        <v>I030632081560-0K240</v>
      </c>
    </row>
    <row r="7599" spans="1:23" x14ac:dyDescent="0.3">
      <c r="A7599" s="256" t="str">
        <f t="shared" si="473"/>
        <v>I0306320-815600K590-00003</v>
      </c>
      <c r="B7599" s="251" t="s">
        <v>18279</v>
      </c>
      <c r="C7599" s="251" t="s">
        <v>9954</v>
      </c>
      <c r="D7599" s="251" t="s">
        <v>18267</v>
      </c>
      <c r="E7599" s="251" t="s">
        <v>16373</v>
      </c>
      <c r="F7599" s="251" t="s">
        <v>9984</v>
      </c>
      <c r="G7599" s="251" t="s">
        <v>3386</v>
      </c>
      <c r="H7599" s="251" t="s">
        <v>5204</v>
      </c>
      <c r="I7599" s="257" t="str">
        <f t="shared" si="472"/>
        <v>-00003</v>
      </c>
      <c r="J7599" s="251">
        <v>3</v>
      </c>
      <c r="K7599" s="251">
        <v>3</v>
      </c>
      <c r="M7599" s="251" t="s">
        <v>9958</v>
      </c>
      <c r="N7599" s="251" t="s">
        <v>16680</v>
      </c>
      <c r="O7599" s="251">
        <v>3</v>
      </c>
      <c r="Q7599" s="251" t="s">
        <v>18279</v>
      </c>
      <c r="R7599" s="251" t="s">
        <v>9960</v>
      </c>
      <c r="S7599" s="251" t="s">
        <v>3370</v>
      </c>
      <c r="T7599" s="251" t="str">
        <f t="shared" si="474"/>
        <v>I0306320815600K590</v>
      </c>
      <c r="W7599" s="251" t="str">
        <f t="shared" si="475"/>
        <v>I030632081560-0K590</v>
      </c>
    </row>
    <row r="7600" spans="1:23" x14ac:dyDescent="0.3">
      <c r="A7600" s="256" t="str">
        <f t="shared" si="473"/>
        <v>I0306320-815610K240-00008</v>
      </c>
      <c r="B7600" s="251" t="s">
        <v>18280</v>
      </c>
      <c r="C7600" s="251" t="s">
        <v>9954</v>
      </c>
      <c r="D7600" s="251" t="s">
        <v>18267</v>
      </c>
      <c r="E7600" s="251" t="s">
        <v>16373</v>
      </c>
      <c r="F7600" s="251" t="s">
        <v>9986</v>
      </c>
      <c r="G7600" s="251" t="s">
        <v>753</v>
      </c>
      <c r="H7600" s="251" t="s">
        <v>3443</v>
      </c>
      <c r="I7600" s="257" t="str">
        <f t="shared" si="472"/>
        <v>-00008</v>
      </c>
      <c r="J7600" s="251">
        <v>8</v>
      </c>
      <c r="K7600" s="251">
        <v>8</v>
      </c>
      <c r="M7600" s="251" t="s">
        <v>9958</v>
      </c>
      <c r="N7600" s="251" t="s">
        <v>16680</v>
      </c>
      <c r="O7600" s="251">
        <v>8</v>
      </c>
      <c r="Q7600" s="251" t="s">
        <v>18280</v>
      </c>
      <c r="R7600" s="251" t="s">
        <v>9960</v>
      </c>
      <c r="S7600" s="251" t="s">
        <v>10</v>
      </c>
      <c r="T7600" s="251" t="str">
        <f t="shared" si="474"/>
        <v>I0306320815610K240</v>
      </c>
      <c r="W7600" s="251" t="str">
        <f t="shared" si="475"/>
        <v>I030632081561-0K240</v>
      </c>
    </row>
    <row r="7601" spans="1:23" x14ac:dyDescent="0.3">
      <c r="A7601" s="256" t="str">
        <f t="shared" si="473"/>
        <v>I0306320-815800K050-00003</v>
      </c>
      <c r="B7601" s="251" t="s">
        <v>18281</v>
      </c>
      <c r="C7601" s="251" t="s">
        <v>9954</v>
      </c>
      <c r="D7601" s="251" t="s">
        <v>18267</v>
      </c>
      <c r="E7601" s="251" t="s">
        <v>16373</v>
      </c>
      <c r="F7601" s="251" t="s">
        <v>9988</v>
      </c>
      <c r="G7601" s="251" t="s">
        <v>756</v>
      </c>
      <c r="H7601" s="251" t="s">
        <v>758</v>
      </c>
      <c r="I7601" s="257" t="str">
        <f t="shared" si="472"/>
        <v>-00003</v>
      </c>
      <c r="J7601" s="251">
        <v>3</v>
      </c>
      <c r="K7601" s="251">
        <v>3</v>
      </c>
      <c r="M7601" s="251" t="s">
        <v>9958</v>
      </c>
      <c r="N7601" s="251" t="s">
        <v>16680</v>
      </c>
      <c r="O7601" s="251">
        <v>3</v>
      </c>
      <c r="Q7601" s="251" t="s">
        <v>18281</v>
      </c>
      <c r="R7601" s="251" t="s">
        <v>9960</v>
      </c>
      <c r="S7601" s="251" t="s">
        <v>6</v>
      </c>
      <c r="T7601" s="251" t="str">
        <f t="shared" si="474"/>
        <v>I0306320815800K050</v>
      </c>
      <c r="W7601" s="251" t="str">
        <f t="shared" si="475"/>
        <v>I030632081580-0K050</v>
      </c>
    </row>
    <row r="7602" spans="1:23" x14ac:dyDescent="0.3">
      <c r="A7602" s="256" t="str">
        <f t="shared" si="473"/>
        <v>I0306320-815900K050-00001</v>
      </c>
      <c r="B7602" s="251" t="s">
        <v>18282</v>
      </c>
      <c r="C7602" s="251" t="s">
        <v>9954</v>
      </c>
      <c r="D7602" s="251" t="s">
        <v>18267</v>
      </c>
      <c r="E7602" s="251" t="s">
        <v>16373</v>
      </c>
      <c r="F7602" s="251" t="s">
        <v>9990</v>
      </c>
      <c r="G7602" s="251" t="s">
        <v>767</v>
      </c>
      <c r="H7602" s="251" t="s">
        <v>770</v>
      </c>
      <c r="I7602" s="257" t="str">
        <f t="shared" si="472"/>
        <v>-00001</v>
      </c>
      <c r="J7602" s="251">
        <v>1</v>
      </c>
      <c r="K7602" s="251">
        <v>1</v>
      </c>
      <c r="M7602" s="251" t="s">
        <v>9958</v>
      </c>
      <c r="N7602" s="251" t="s">
        <v>16680</v>
      </c>
      <c r="O7602" s="251">
        <v>1</v>
      </c>
      <c r="Q7602" s="251" t="s">
        <v>18282</v>
      </c>
      <c r="R7602" s="251" t="s">
        <v>9960</v>
      </c>
      <c r="S7602" s="251" t="s">
        <v>766</v>
      </c>
      <c r="T7602" s="251" t="str">
        <f t="shared" si="474"/>
        <v>I0306320815900K050</v>
      </c>
      <c r="W7602" s="251" t="str">
        <f t="shared" si="475"/>
        <v>I030632081590-0K050</v>
      </c>
    </row>
    <row r="7603" spans="1:23" x14ac:dyDescent="0.3">
      <c r="A7603" s="256" t="str">
        <f t="shared" si="473"/>
        <v>I0306320-815910K050-00003</v>
      </c>
      <c r="B7603" s="251" t="s">
        <v>18283</v>
      </c>
      <c r="C7603" s="251" t="s">
        <v>9954</v>
      </c>
      <c r="D7603" s="251" t="s">
        <v>18267</v>
      </c>
      <c r="E7603" s="251" t="s">
        <v>16373</v>
      </c>
      <c r="F7603" s="251" t="s">
        <v>9992</v>
      </c>
      <c r="G7603" s="251" t="s">
        <v>777</v>
      </c>
      <c r="H7603" s="251" t="s">
        <v>5219</v>
      </c>
      <c r="I7603" s="257" t="str">
        <f t="shared" si="472"/>
        <v>-00003</v>
      </c>
      <c r="J7603" s="251">
        <v>3</v>
      </c>
      <c r="K7603" s="251">
        <v>3</v>
      </c>
      <c r="M7603" s="251" t="s">
        <v>9958</v>
      </c>
      <c r="N7603" s="251" t="s">
        <v>16680</v>
      </c>
      <c r="O7603" s="251">
        <v>3</v>
      </c>
      <c r="Q7603" s="251" t="s">
        <v>18283</v>
      </c>
      <c r="R7603" s="251" t="s">
        <v>9960</v>
      </c>
      <c r="S7603" s="251" t="s">
        <v>776</v>
      </c>
      <c r="T7603" s="251" t="str">
        <f t="shared" si="474"/>
        <v>I0306320815910K050</v>
      </c>
      <c r="W7603" s="251" t="str">
        <f t="shared" si="475"/>
        <v>I030632081591-0K050</v>
      </c>
    </row>
    <row r="7604" spans="1:23" x14ac:dyDescent="0.3">
      <c r="A7604" s="256" t="str">
        <f t="shared" si="473"/>
        <v>I0306320-815910K260-00001</v>
      </c>
      <c r="B7604" s="251" t="s">
        <v>18284</v>
      </c>
      <c r="C7604" s="251" t="s">
        <v>9954</v>
      </c>
      <c r="D7604" s="251" t="s">
        <v>18267</v>
      </c>
      <c r="E7604" s="251" t="s">
        <v>16373</v>
      </c>
      <c r="F7604" s="251" t="s">
        <v>9995</v>
      </c>
      <c r="G7604" s="251" t="s">
        <v>3461</v>
      </c>
      <c r="H7604" s="251" t="s">
        <v>11761</v>
      </c>
      <c r="I7604" s="257" t="str">
        <f t="shared" si="472"/>
        <v>-00001</v>
      </c>
      <c r="J7604" s="251">
        <v>1</v>
      </c>
      <c r="K7604" s="251">
        <v>1</v>
      </c>
      <c r="M7604" s="251" t="s">
        <v>9993</v>
      </c>
      <c r="N7604" s="251" t="s">
        <v>16680</v>
      </c>
      <c r="O7604" s="251">
        <v>1</v>
      </c>
      <c r="Q7604" s="251" t="s">
        <v>18284</v>
      </c>
      <c r="R7604" s="251" t="s">
        <v>9960</v>
      </c>
      <c r="S7604" s="251" t="s">
        <v>3460</v>
      </c>
      <c r="T7604" s="251" t="str">
        <f t="shared" si="474"/>
        <v>I0306320815910K260</v>
      </c>
      <c r="W7604" s="251" t="str">
        <f t="shared" si="475"/>
        <v>I030632081591-0K260</v>
      </c>
    </row>
    <row r="7605" spans="1:23" x14ac:dyDescent="0.3">
      <c r="A7605" s="256" t="str">
        <f t="shared" si="473"/>
        <v>I0306320-9098113087-00001</v>
      </c>
      <c r="B7605" s="251" t="s">
        <v>18285</v>
      </c>
      <c r="C7605" s="251" t="s">
        <v>9954</v>
      </c>
      <c r="D7605" s="251" t="s">
        <v>18267</v>
      </c>
      <c r="E7605" s="251" t="s">
        <v>16373</v>
      </c>
      <c r="F7605" s="251" t="s">
        <v>9997</v>
      </c>
      <c r="G7605" s="251" t="s">
        <v>939</v>
      </c>
      <c r="H7605" s="251" t="s">
        <v>3393</v>
      </c>
      <c r="I7605" s="257" t="str">
        <f t="shared" si="472"/>
        <v>-00001</v>
      </c>
      <c r="J7605" s="251">
        <v>1</v>
      </c>
      <c r="K7605" s="251">
        <v>1</v>
      </c>
      <c r="M7605" s="251" t="s">
        <v>10003</v>
      </c>
      <c r="N7605" s="251" t="s">
        <v>16680</v>
      </c>
      <c r="O7605" s="251">
        <v>1</v>
      </c>
      <c r="Q7605" s="251" t="s">
        <v>18285</v>
      </c>
      <c r="R7605" s="251" t="s">
        <v>9960</v>
      </c>
      <c r="S7605" s="251">
        <v>9098113087</v>
      </c>
      <c r="T7605" s="251" t="str">
        <f t="shared" si="474"/>
        <v>I03063209098113087</v>
      </c>
      <c r="W7605" s="251" t="str">
        <f t="shared" si="475"/>
        <v>I030632090981-13087</v>
      </c>
    </row>
    <row r="7606" spans="1:23" x14ac:dyDescent="0.3">
      <c r="A7606" s="256" t="str">
        <f t="shared" si="473"/>
        <v>I0306320-9098122003-00005</v>
      </c>
      <c r="B7606" s="251" t="s">
        <v>18286</v>
      </c>
      <c r="C7606" s="251" t="s">
        <v>9954</v>
      </c>
      <c r="D7606" s="251" t="s">
        <v>18267</v>
      </c>
      <c r="E7606" s="251" t="s">
        <v>16373</v>
      </c>
      <c r="F7606" s="251" t="s">
        <v>10000</v>
      </c>
      <c r="G7606" s="251" t="s">
        <v>926</v>
      </c>
      <c r="H7606" s="251" t="s">
        <v>1564</v>
      </c>
      <c r="I7606" s="257" t="str">
        <f t="shared" si="472"/>
        <v>-00005</v>
      </c>
      <c r="J7606" s="251">
        <v>5</v>
      </c>
      <c r="K7606" s="251">
        <v>5</v>
      </c>
      <c r="M7606" s="251" t="s">
        <v>10003</v>
      </c>
      <c r="N7606" s="251" t="s">
        <v>16680</v>
      </c>
      <c r="O7606" s="251">
        <v>5</v>
      </c>
      <c r="Q7606" s="251" t="s">
        <v>18286</v>
      </c>
      <c r="R7606" s="251" t="s">
        <v>9960</v>
      </c>
      <c r="S7606" s="251">
        <v>9098122003</v>
      </c>
      <c r="T7606" s="251" t="str">
        <f t="shared" si="474"/>
        <v>I03063209098122003</v>
      </c>
      <c r="W7606" s="251" t="str">
        <f t="shared" si="475"/>
        <v>I030632090981-22003</v>
      </c>
    </row>
    <row r="7607" spans="1:23" x14ac:dyDescent="0.3">
      <c r="A7607" s="256" t="str">
        <f t="shared" si="473"/>
        <v>I0306320-9913212050-00385</v>
      </c>
      <c r="B7607" s="251" t="s">
        <v>18287</v>
      </c>
      <c r="C7607" s="251" t="s">
        <v>9954</v>
      </c>
      <c r="D7607" s="251" t="s">
        <v>18267</v>
      </c>
      <c r="E7607" s="251" t="s">
        <v>16373</v>
      </c>
      <c r="F7607" s="251" t="s">
        <v>10002</v>
      </c>
      <c r="G7607" s="251" t="s">
        <v>946</v>
      </c>
      <c r="H7607" s="251" t="s">
        <v>10010</v>
      </c>
      <c r="I7607" s="257" t="str">
        <f t="shared" si="472"/>
        <v>-00385</v>
      </c>
      <c r="J7607" s="251">
        <v>385</v>
      </c>
      <c r="K7607" s="251">
        <v>385</v>
      </c>
      <c r="M7607" s="251" t="s">
        <v>10007</v>
      </c>
      <c r="N7607" s="251" t="s">
        <v>16680</v>
      </c>
      <c r="O7607" s="251">
        <v>385</v>
      </c>
      <c r="Q7607" s="251" t="s">
        <v>18287</v>
      </c>
      <c r="R7607" s="251" t="s">
        <v>9960</v>
      </c>
      <c r="S7607" s="251">
        <v>9913212050</v>
      </c>
      <c r="T7607" s="251" t="str">
        <f t="shared" si="474"/>
        <v>I03063209913212050</v>
      </c>
      <c r="W7607" s="251" t="str">
        <f t="shared" si="475"/>
        <v>I030632099132-12050</v>
      </c>
    </row>
    <row r="7608" spans="1:23" x14ac:dyDescent="0.3">
      <c r="A7608" s="256" t="str">
        <f t="shared" si="473"/>
        <v>I0306320-9913221210-00036</v>
      </c>
      <c r="B7608" s="251" t="s">
        <v>18288</v>
      </c>
      <c r="C7608" s="251" t="s">
        <v>9954</v>
      </c>
      <c r="D7608" s="251" t="s">
        <v>18267</v>
      </c>
      <c r="E7608" s="251" t="s">
        <v>16373</v>
      </c>
      <c r="F7608" s="251" t="s">
        <v>10005</v>
      </c>
      <c r="G7608" s="251" t="s">
        <v>916</v>
      </c>
      <c r="H7608" s="251" t="s">
        <v>10013</v>
      </c>
      <c r="I7608" s="257" t="str">
        <f t="shared" si="472"/>
        <v>-00036</v>
      </c>
      <c r="J7608" s="251">
        <v>36</v>
      </c>
      <c r="K7608" s="251">
        <v>36</v>
      </c>
      <c r="M7608" s="251" t="s">
        <v>10007</v>
      </c>
      <c r="N7608" s="251" t="s">
        <v>16680</v>
      </c>
      <c r="O7608" s="251">
        <v>36</v>
      </c>
      <c r="Q7608" s="251" t="s">
        <v>18288</v>
      </c>
      <c r="R7608" s="251" t="s">
        <v>9960</v>
      </c>
      <c r="S7608" s="251">
        <v>9913221210</v>
      </c>
      <c r="T7608" s="251" t="str">
        <f t="shared" si="474"/>
        <v>I03063209913221210</v>
      </c>
      <c r="W7608" s="251" t="str">
        <f t="shared" si="475"/>
        <v>I030632099132-21210</v>
      </c>
    </row>
    <row r="7609" spans="1:23" x14ac:dyDescent="0.3">
      <c r="A7609" s="256" t="str">
        <f t="shared" si="473"/>
        <v>I0306321-811100K591-00002</v>
      </c>
      <c r="B7609" s="251" t="s">
        <v>18289</v>
      </c>
      <c r="C7609" s="251" t="s">
        <v>9954</v>
      </c>
      <c r="D7609" s="251" t="s">
        <v>18290</v>
      </c>
      <c r="E7609" s="251" t="s">
        <v>16373</v>
      </c>
      <c r="F7609" s="251" t="s">
        <v>9957</v>
      </c>
      <c r="G7609" s="251" t="s">
        <v>401</v>
      </c>
      <c r="H7609" s="251" t="s">
        <v>3422</v>
      </c>
      <c r="I7609" s="257" t="str">
        <f t="shared" si="472"/>
        <v>-00002</v>
      </c>
      <c r="J7609" s="251">
        <v>2</v>
      </c>
      <c r="K7609" s="251">
        <v>2</v>
      </c>
      <c r="M7609" s="251" t="s">
        <v>9958</v>
      </c>
      <c r="N7609" s="251" t="s">
        <v>16856</v>
      </c>
      <c r="O7609" s="251">
        <v>2</v>
      </c>
      <c r="Q7609" s="251" t="s">
        <v>18289</v>
      </c>
      <c r="R7609" s="251" t="s">
        <v>10017</v>
      </c>
      <c r="S7609" s="251" t="s">
        <v>400</v>
      </c>
      <c r="T7609" s="251" t="str">
        <f t="shared" si="474"/>
        <v>I0306321811100K591</v>
      </c>
      <c r="W7609" s="251" t="str">
        <f t="shared" si="475"/>
        <v>I030632181110-0K591</v>
      </c>
    </row>
    <row r="7610" spans="1:23" x14ac:dyDescent="0.3">
      <c r="A7610" s="256" t="str">
        <f t="shared" si="473"/>
        <v>I0306321-811300KF21-00001</v>
      </c>
      <c r="B7610" s="251" t="s">
        <v>18291</v>
      </c>
      <c r="C7610" s="251" t="s">
        <v>9954</v>
      </c>
      <c r="D7610" s="251" t="s">
        <v>18290</v>
      </c>
      <c r="E7610" s="251" t="s">
        <v>16373</v>
      </c>
      <c r="F7610" s="251" t="s">
        <v>9962</v>
      </c>
      <c r="G7610" s="251" t="s">
        <v>521</v>
      </c>
      <c r="H7610" s="251" t="s">
        <v>5101</v>
      </c>
      <c r="I7610" s="257" t="str">
        <f t="shared" si="472"/>
        <v>-00001</v>
      </c>
      <c r="J7610" s="251">
        <v>1</v>
      </c>
      <c r="K7610" s="251">
        <v>1</v>
      </c>
      <c r="M7610" s="251" t="s">
        <v>9958</v>
      </c>
      <c r="N7610" s="251" t="s">
        <v>16856</v>
      </c>
      <c r="O7610" s="251">
        <v>1</v>
      </c>
      <c r="Q7610" s="251" t="s">
        <v>18291</v>
      </c>
      <c r="R7610" s="251" t="s">
        <v>10017</v>
      </c>
      <c r="S7610" s="251" t="s">
        <v>520</v>
      </c>
      <c r="T7610" s="251" t="str">
        <f t="shared" si="474"/>
        <v>I0306321811300KF21</v>
      </c>
      <c r="W7610" s="251" t="str">
        <f t="shared" si="475"/>
        <v>I030632181130-0KF21</v>
      </c>
    </row>
    <row r="7611" spans="1:23" x14ac:dyDescent="0.3">
      <c r="A7611" s="256" t="str">
        <f t="shared" si="473"/>
        <v>I0306321-811500K591-00002</v>
      </c>
      <c r="B7611" s="251" t="s">
        <v>18292</v>
      </c>
      <c r="C7611" s="251" t="s">
        <v>9954</v>
      </c>
      <c r="D7611" s="251" t="s">
        <v>18290</v>
      </c>
      <c r="E7611" s="251" t="s">
        <v>16373</v>
      </c>
      <c r="F7611" s="251" t="s">
        <v>9964</v>
      </c>
      <c r="G7611" s="251" t="s">
        <v>417</v>
      </c>
      <c r="H7611" s="251" t="s">
        <v>3429</v>
      </c>
      <c r="I7611" s="257" t="str">
        <f t="shared" si="472"/>
        <v>-00002</v>
      </c>
      <c r="J7611" s="251">
        <v>2</v>
      </c>
      <c r="K7611" s="251">
        <v>2</v>
      </c>
      <c r="M7611" s="251" t="s">
        <v>9958</v>
      </c>
      <c r="N7611" s="251" t="s">
        <v>16856</v>
      </c>
      <c r="O7611" s="251">
        <v>2</v>
      </c>
      <c r="Q7611" s="251" t="s">
        <v>18292</v>
      </c>
      <c r="R7611" s="251" t="s">
        <v>10017</v>
      </c>
      <c r="S7611" s="251" t="s">
        <v>416</v>
      </c>
      <c r="T7611" s="251" t="str">
        <f t="shared" si="474"/>
        <v>I0306321811500K591</v>
      </c>
      <c r="W7611" s="251" t="str">
        <f t="shared" si="475"/>
        <v>I030632181150-0K591</v>
      </c>
    </row>
    <row r="7612" spans="1:23" x14ac:dyDescent="0.3">
      <c r="A7612" s="256" t="str">
        <f t="shared" si="473"/>
        <v>I0306321-811500KF31-00001</v>
      </c>
      <c r="B7612" s="251" t="s">
        <v>18293</v>
      </c>
      <c r="C7612" s="251" t="s">
        <v>9954</v>
      </c>
      <c r="D7612" s="251" t="s">
        <v>18290</v>
      </c>
      <c r="E7612" s="251" t="s">
        <v>16373</v>
      </c>
      <c r="F7612" s="251" t="s">
        <v>9966</v>
      </c>
      <c r="G7612" s="251" t="s">
        <v>527</v>
      </c>
      <c r="H7612" s="251" t="s">
        <v>3429</v>
      </c>
      <c r="I7612" s="257" t="str">
        <f t="shared" si="472"/>
        <v>-00001</v>
      </c>
      <c r="J7612" s="251">
        <v>1</v>
      </c>
      <c r="K7612" s="251">
        <v>1</v>
      </c>
      <c r="M7612" s="251" t="s">
        <v>9958</v>
      </c>
      <c r="N7612" s="251" t="s">
        <v>16856</v>
      </c>
      <c r="O7612" s="251">
        <v>1</v>
      </c>
      <c r="Q7612" s="251" t="s">
        <v>18293</v>
      </c>
      <c r="R7612" s="251" t="s">
        <v>10017</v>
      </c>
      <c r="S7612" s="251" t="s">
        <v>526</v>
      </c>
      <c r="T7612" s="251" t="str">
        <f t="shared" si="474"/>
        <v>I0306321811500KF31</v>
      </c>
      <c r="W7612" s="251" t="str">
        <f t="shared" si="475"/>
        <v>I030632181150-0KF31</v>
      </c>
    </row>
    <row r="7613" spans="1:23" x14ac:dyDescent="0.3">
      <c r="A7613" s="256" t="str">
        <f t="shared" si="473"/>
        <v>I0306322-8122006052-00001</v>
      </c>
      <c r="B7613" s="251" t="s">
        <v>18294</v>
      </c>
      <c r="C7613" s="251" t="s">
        <v>9954</v>
      </c>
      <c r="D7613" s="251" t="s">
        <v>18295</v>
      </c>
      <c r="E7613" s="251" t="s">
        <v>16373</v>
      </c>
      <c r="F7613" s="251" t="s">
        <v>9957</v>
      </c>
      <c r="G7613" s="251" t="s">
        <v>142</v>
      </c>
      <c r="H7613" s="251" t="s">
        <v>4979</v>
      </c>
      <c r="I7613" s="257" t="str">
        <f t="shared" si="472"/>
        <v>-00001</v>
      </c>
      <c r="J7613" s="251">
        <v>1</v>
      </c>
      <c r="K7613" s="251">
        <v>1</v>
      </c>
      <c r="M7613" s="251" t="s">
        <v>10003</v>
      </c>
      <c r="N7613" s="251" t="s">
        <v>17159</v>
      </c>
      <c r="O7613" s="251">
        <v>1</v>
      </c>
      <c r="Q7613" s="251" t="s">
        <v>18294</v>
      </c>
      <c r="R7613" s="251" t="s">
        <v>10028</v>
      </c>
      <c r="S7613" s="251">
        <v>8122006052</v>
      </c>
      <c r="T7613" s="251" t="str">
        <f t="shared" si="474"/>
        <v>I03063228122006052</v>
      </c>
      <c r="W7613" s="251" t="str">
        <f t="shared" si="475"/>
        <v>I030632281220-06052</v>
      </c>
    </row>
    <row r="7614" spans="1:23" x14ac:dyDescent="0.3">
      <c r="A7614" s="256" t="str">
        <f t="shared" si="473"/>
        <v>I0306323-811100K580-00002</v>
      </c>
      <c r="B7614" s="251" t="s">
        <v>18296</v>
      </c>
      <c r="C7614" s="251" t="s">
        <v>9954</v>
      </c>
      <c r="D7614" s="251" t="s">
        <v>18297</v>
      </c>
      <c r="E7614" s="251" t="s">
        <v>16373</v>
      </c>
      <c r="F7614" s="251" t="s">
        <v>9957</v>
      </c>
      <c r="G7614" s="251" t="s">
        <v>429</v>
      </c>
      <c r="H7614" s="251" t="s">
        <v>3422</v>
      </c>
      <c r="I7614" s="257" t="str">
        <f t="shared" si="472"/>
        <v>-00002</v>
      </c>
      <c r="J7614" s="251">
        <v>2</v>
      </c>
      <c r="K7614" s="251">
        <v>2</v>
      </c>
      <c r="M7614" s="251" t="s">
        <v>9958</v>
      </c>
      <c r="N7614" s="251" t="s">
        <v>16680</v>
      </c>
      <c r="O7614" s="251">
        <v>2</v>
      </c>
      <c r="Q7614" s="251" t="s">
        <v>18296</v>
      </c>
      <c r="R7614" s="251" t="s">
        <v>9960</v>
      </c>
      <c r="S7614" s="251" t="s">
        <v>428</v>
      </c>
      <c r="T7614" s="251" t="str">
        <f t="shared" si="474"/>
        <v>I0306323811100K580</v>
      </c>
      <c r="W7614" s="251" t="str">
        <f t="shared" si="475"/>
        <v>I030632381110-0K580</v>
      </c>
    </row>
    <row r="7615" spans="1:23" x14ac:dyDescent="0.3">
      <c r="A7615" s="256" t="str">
        <f t="shared" si="473"/>
        <v>I0306323-811300K520-00001</v>
      </c>
      <c r="B7615" s="251" t="s">
        <v>18298</v>
      </c>
      <c r="C7615" s="251" t="s">
        <v>9954</v>
      </c>
      <c r="D7615" s="251" t="s">
        <v>18297</v>
      </c>
      <c r="E7615" s="251" t="s">
        <v>16373</v>
      </c>
      <c r="F7615" s="251" t="s">
        <v>9962</v>
      </c>
      <c r="G7615" s="251" t="s">
        <v>277</v>
      </c>
      <c r="H7615" s="251" t="s">
        <v>5101</v>
      </c>
      <c r="I7615" s="257" t="str">
        <f t="shared" si="472"/>
        <v>-00001</v>
      </c>
      <c r="J7615" s="251">
        <v>1</v>
      </c>
      <c r="K7615" s="251">
        <v>1</v>
      </c>
      <c r="M7615" s="251" t="s">
        <v>9958</v>
      </c>
      <c r="N7615" s="251" t="s">
        <v>16680</v>
      </c>
      <c r="O7615" s="251">
        <v>1</v>
      </c>
      <c r="Q7615" s="251" t="s">
        <v>18298</v>
      </c>
      <c r="R7615" s="251" t="s">
        <v>9960</v>
      </c>
      <c r="S7615" s="251" t="s">
        <v>276</v>
      </c>
      <c r="T7615" s="251" t="str">
        <f t="shared" si="474"/>
        <v>I0306323811300K520</v>
      </c>
      <c r="W7615" s="251" t="str">
        <f t="shared" si="475"/>
        <v>I030632381130-0K520</v>
      </c>
    </row>
    <row r="7616" spans="1:23" x14ac:dyDescent="0.3">
      <c r="A7616" s="256" t="str">
        <f t="shared" si="473"/>
        <v>I0306323-811300K580-00006</v>
      </c>
      <c r="B7616" s="251" t="s">
        <v>18299</v>
      </c>
      <c r="C7616" s="251" t="s">
        <v>9954</v>
      </c>
      <c r="D7616" s="251" t="s">
        <v>18297</v>
      </c>
      <c r="E7616" s="251" t="s">
        <v>16373</v>
      </c>
      <c r="F7616" s="251" t="s">
        <v>9964</v>
      </c>
      <c r="G7616" s="251" t="s">
        <v>434</v>
      </c>
      <c r="H7616" s="251" t="s">
        <v>5101</v>
      </c>
      <c r="I7616" s="257" t="str">
        <f t="shared" si="472"/>
        <v>-00006</v>
      </c>
      <c r="J7616" s="251">
        <v>6</v>
      </c>
      <c r="K7616" s="251">
        <v>6</v>
      </c>
      <c r="M7616" s="251" t="s">
        <v>9958</v>
      </c>
      <c r="N7616" s="251" t="s">
        <v>16680</v>
      </c>
      <c r="O7616" s="251">
        <v>6</v>
      </c>
      <c r="Q7616" s="251" t="s">
        <v>18299</v>
      </c>
      <c r="R7616" s="251" t="s">
        <v>9960</v>
      </c>
      <c r="S7616" s="251" t="s">
        <v>433</v>
      </c>
      <c r="T7616" s="251" t="str">
        <f t="shared" si="474"/>
        <v>I0306323811300K580</v>
      </c>
      <c r="W7616" s="251" t="str">
        <f t="shared" si="475"/>
        <v>I030632381130-0K580</v>
      </c>
    </row>
    <row r="7617" spans="1:23" x14ac:dyDescent="0.3">
      <c r="A7617" s="256" t="str">
        <f t="shared" si="473"/>
        <v>I0306323-811500K580-00002</v>
      </c>
      <c r="B7617" s="251" t="s">
        <v>18300</v>
      </c>
      <c r="C7617" s="251" t="s">
        <v>9954</v>
      </c>
      <c r="D7617" s="251" t="s">
        <v>18297</v>
      </c>
      <c r="E7617" s="251" t="s">
        <v>16373</v>
      </c>
      <c r="F7617" s="251" t="s">
        <v>9966</v>
      </c>
      <c r="G7617" s="251" t="s">
        <v>437</v>
      </c>
      <c r="H7617" s="251" t="s">
        <v>3429</v>
      </c>
      <c r="I7617" s="257" t="str">
        <f t="shared" si="472"/>
        <v>-00002</v>
      </c>
      <c r="J7617" s="251">
        <v>2</v>
      </c>
      <c r="K7617" s="251">
        <v>2</v>
      </c>
      <c r="M7617" s="251" t="s">
        <v>9958</v>
      </c>
      <c r="N7617" s="251" t="s">
        <v>16680</v>
      </c>
      <c r="O7617" s="251">
        <v>2</v>
      </c>
      <c r="Q7617" s="251" t="s">
        <v>18300</v>
      </c>
      <c r="R7617" s="251" t="s">
        <v>9960</v>
      </c>
      <c r="S7617" s="251" t="s">
        <v>436</v>
      </c>
      <c r="T7617" s="251" t="str">
        <f t="shared" si="474"/>
        <v>I0306323811500K580</v>
      </c>
      <c r="W7617" s="251" t="str">
        <f t="shared" si="475"/>
        <v>I030632381150-0K580</v>
      </c>
    </row>
    <row r="7618" spans="1:23" x14ac:dyDescent="0.3">
      <c r="A7618" s="256" t="str">
        <f t="shared" si="473"/>
        <v>I0306323-811700K520-00004</v>
      </c>
      <c r="B7618" s="251" t="s">
        <v>18301</v>
      </c>
      <c r="C7618" s="251" t="s">
        <v>9954</v>
      </c>
      <c r="D7618" s="251" t="s">
        <v>18297</v>
      </c>
      <c r="E7618" s="251" t="s">
        <v>16373</v>
      </c>
      <c r="F7618" s="251" t="s">
        <v>9968</v>
      </c>
      <c r="G7618" s="251" t="s">
        <v>285</v>
      </c>
      <c r="H7618" s="251" t="s">
        <v>5102</v>
      </c>
      <c r="I7618" s="257" t="str">
        <f t="shared" si="472"/>
        <v>-00004</v>
      </c>
      <c r="J7618" s="251">
        <v>4</v>
      </c>
      <c r="K7618" s="251">
        <v>4</v>
      </c>
      <c r="M7618" s="251" t="s">
        <v>9958</v>
      </c>
      <c r="N7618" s="251" t="s">
        <v>16680</v>
      </c>
      <c r="O7618" s="251">
        <v>4</v>
      </c>
      <c r="Q7618" s="251" t="s">
        <v>18301</v>
      </c>
      <c r="R7618" s="251" t="s">
        <v>9960</v>
      </c>
      <c r="S7618" s="251" t="s">
        <v>284</v>
      </c>
      <c r="T7618" s="251" t="str">
        <f t="shared" si="474"/>
        <v>I0306323811700K520</v>
      </c>
      <c r="W7618" s="251" t="str">
        <f t="shared" si="475"/>
        <v>I030632381170-0K520</v>
      </c>
    </row>
    <row r="7619" spans="1:23" x14ac:dyDescent="0.3">
      <c r="A7619" s="256" t="str">
        <f t="shared" si="473"/>
        <v>I0306323-811700K580-00012</v>
      </c>
      <c r="B7619" s="251" t="s">
        <v>18302</v>
      </c>
      <c r="C7619" s="251" t="s">
        <v>9954</v>
      </c>
      <c r="D7619" s="251" t="s">
        <v>18297</v>
      </c>
      <c r="E7619" s="251" t="s">
        <v>16373</v>
      </c>
      <c r="F7619" s="251" t="s">
        <v>9970</v>
      </c>
      <c r="G7619" s="251" t="s">
        <v>442</v>
      </c>
      <c r="H7619" s="251" t="s">
        <v>5102</v>
      </c>
      <c r="I7619" s="257" t="str">
        <f t="shared" si="472"/>
        <v>-00012</v>
      </c>
      <c r="J7619" s="251">
        <v>12</v>
      </c>
      <c r="K7619" s="251">
        <v>12</v>
      </c>
      <c r="M7619" s="251" t="s">
        <v>9958</v>
      </c>
      <c r="N7619" s="251" t="s">
        <v>16680</v>
      </c>
      <c r="O7619" s="251">
        <v>12</v>
      </c>
      <c r="Q7619" s="251" t="s">
        <v>18302</v>
      </c>
      <c r="R7619" s="251" t="s">
        <v>9960</v>
      </c>
      <c r="S7619" s="251" t="s">
        <v>441</v>
      </c>
      <c r="T7619" s="251" t="str">
        <f t="shared" si="474"/>
        <v>I0306323811700K580</v>
      </c>
      <c r="W7619" s="251" t="str">
        <f t="shared" si="475"/>
        <v>I030632381170-0K580</v>
      </c>
    </row>
    <row r="7620" spans="1:23" x14ac:dyDescent="0.3">
      <c r="A7620" s="256" t="str">
        <f t="shared" si="473"/>
        <v>I0306323-815500K210-00002</v>
      </c>
      <c r="B7620" s="251" t="s">
        <v>18303</v>
      </c>
      <c r="C7620" s="251" t="s">
        <v>9954</v>
      </c>
      <c r="D7620" s="251" t="s">
        <v>18297</v>
      </c>
      <c r="E7620" s="251" t="s">
        <v>16373</v>
      </c>
      <c r="F7620" s="251" t="s">
        <v>9972</v>
      </c>
      <c r="G7620" s="251" t="s">
        <v>654</v>
      </c>
      <c r="H7620" s="251" t="s">
        <v>5202</v>
      </c>
      <c r="I7620" s="257" t="str">
        <f t="shared" si="472"/>
        <v>-00002</v>
      </c>
      <c r="J7620" s="251">
        <v>2</v>
      </c>
      <c r="K7620" s="251">
        <v>2</v>
      </c>
      <c r="M7620" s="251" t="s">
        <v>9958</v>
      </c>
      <c r="N7620" s="251" t="s">
        <v>16680</v>
      </c>
      <c r="O7620" s="251">
        <v>2</v>
      </c>
      <c r="Q7620" s="251" t="s">
        <v>18303</v>
      </c>
      <c r="R7620" s="251" t="s">
        <v>9960</v>
      </c>
      <c r="S7620" s="251" t="s">
        <v>653</v>
      </c>
      <c r="T7620" s="251" t="str">
        <f t="shared" si="474"/>
        <v>I0306323815500K210</v>
      </c>
      <c r="W7620" s="251" t="str">
        <f t="shared" si="475"/>
        <v>I030632381550-0K210</v>
      </c>
    </row>
    <row r="7621" spans="1:23" x14ac:dyDescent="0.3">
      <c r="A7621" s="256" t="str">
        <f t="shared" si="473"/>
        <v>I0306323-815510K240-00002</v>
      </c>
      <c r="B7621" s="251" t="s">
        <v>18304</v>
      </c>
      <c r="C7621" s="251" t="s">
        <v>9954</v>
      </c>
      <c r="D7621" s="251" t="s">
        <v>18297</v>
      </c>
      <c r="E7621" s="251" t="s">
        <v>16373</v>
      </c>
      <c r="F7621" s="251" t="s">
        <v>9974</v>
      </c>
      <c r="G7621" s="251" t="s">
        <v>740</v>
      </c>
      <c r="H7621" s="251" t="s">
        <v>3436</v>
      </c>
      <c r="I7621" s="257" t="str">
        <f t="shared" si="472"/>
        <v>-00002</v>
      </c>
      <c r="J7621" s="251">
        <v>2</v>
      </c>
      <c r="K7621" s="251">
        <v>2</v>
      </c>
      <c r="M7621" s="251" t="s">
        <v>9958</v>
      </c>
      <c r="N7621" s="251" t="s">
        <v>16680</v>
      </c>
      <c r="O7621" s="251">
        <v>2</v>
      </c>
      <c r="Q7621" s="251" t="s">
        <v>18304</v>
      </c>
      <c r="R7621" s="251" t="s">
        <v>9960</v>
      </c>
      <c r="S7621" s="251" t="s">
        <v>9</v>
      </c>
      <c r="T7621" s="251" t="str">
        <f t="shared" si="474"/>
        <v>I0306323815510K240</v>
      </c>
      <c r="W7621" s="251" t="str">
        <f t="shared" si="475"/>
        <v>I030632381551-0K240</v>
      </c>
    </row>
    <row r="7622" spans="1:23" x14ac:dyDescent="0.3">
      <c r="A7622" s="256" t="str">
        <f t="shared" si="473"/>
        <v>I0404669-811050K130-00003</v>
      </c>
      <c r="B7622" s="251" t="s">
        <v>18305</v>
      </c>
      <c r="C7622" s="251" t="s">
        <v>10031</v>
      </c>
      <c r="D7622" s="251" t="s">
        <v>18306</v>
      </c>
      <c r="E7622" s="251" t="s">
        <v>16373</v>
      </c>
      <c r="F7622" s="251" t="s">
        <v>9957</v>
      </c>
      <c r="G7622" s="251" t="s">
        <v>187</v>
      </c>
      <c r="H7622" s="251" t="s">
        <v>5053</v>
      </c>
      <c r="I7622" s="257" t="str">
        <f t="shared" ref="I7622:I7685" si="476">+IF(AND(O7622&lt;10),$B$2&amp;O7622,IF(AND(O7622&gt;9,O7622&lt;=99),$B$3&amp;O7622,IF(AND(O7622&gt;99,L96579&lt;1000),$B$4&amp;O7622,IF(AND(O7622&gt;999),$B$5&amp;7))))</f>
        <v>-00003</v>
      </c>
      <c r="J7622" s="251">
        <v>3</v>
      </c>
      <c r="K7622" s="251">
        <v>3</v>
      </c>
      <c r="M7622" s="251" t="s">
        <v>9958</v>
      </c>
      <c r="N7622" s="251" t="s">
        <v>16856</v>
      </c>
      <c r="O7622" s="251">
        <v>3</v>
      </c>
      <c r="Q7622" s="251" t="s">
        <v>18305</v>
      </c>
      <c r="R7622" s="251" t="s">
        <v>10017</v>
      </c>
      <c r="S7622" s="251" t="s">
        <v>186</v>
      </c>
      <c r="T7622" s="251" t="str">
        <f t="shared" si="474"/>
        <v>I0404669811050K130</v>
      </c>
      <c r="W7622" s="251" t="str">
        <f t="shared" si="475"/>
        <v>I040466981105-0K130</v>
      </c>
    </row>
    <row r="7623" spans="1:23" x14ac:dyDescent="0.3">
      <c r="A7623" s="256" t="str">
        <f t="shared" si="473"/>
        <v>I0404669-811060K130-00004</v>
      </c>
      <c r="B7623" s="251" t="s">
        <v>18307</v>
      </c>
      <c r="C7623" s="251" t="s">
        <v>10031</v>
      </c>
      <c r="D7623" s="251" t="s">
        <v>18306</v>
      </c>
      <c r="E7623" s="251" t="s">
        <v>16373</v>
      </c>
      <c r="F7623" s="251" t="s">
        <v>9962</v>
      </c>
      <c r="G7623" s="251" t="s">
        <v>196</v>
      </c>
      <c r="H7623" s="251" t="s">
        <v>5054</v>
      </c>
      <c r="I7623" s="257" t="str">
        <f t="shared" si="476"/>
        <v>-00004</v>
      </c>
      <c r="J7623" s="251">
        <v>4</v>
      </c>
      <c r="K7623" s="251">
        <v>4</v>
      </c>
      <c r="M7623" s="251" t="s">
        <v>9958</v>
      </c>
      <c r="N7623" s="251" t="s">
        <v>16856</v>
      </c>
      <c r="O7623" s="251">
        <v>4</v>
      </c>
      <c r="Q7623" s="251" t="s">
        <v>18307</v>
      </c>
      <c r="R7623" s="251" t="s">
        <v>10017</v>
      </c>
      <c r="S7623" s="251" t="s">
        <v>195</v>
      </c>
      <c r="T7623" s="251" t="str">
        <f t="shared" si="474"/>
        <v>I0404669811060K130</v>
      </c>
      <c r="W7623" s="251" t="str">
        <f t="shared" si="475"/>
        <v>I040466981106-0K130</v>
      </c>
    </row>
    <row r="7624" spans="1:23" x14ac:dyDescent="0.3">
      <c r="A7624" s="256" t="str">
        <f t="shared" ref="A7624:A7687" si="477">D7624&amp;$A$6&amp;S7624&amp;I7624</f>
        <v>I0404669-811100KG61-00001</v>
      </c>
      <c r="B7624" s="251" t="s">
        <v>18308</v>
      </c>
      <c r="C7624" s="251" t="s">
        <v>10031</v>
      </c>
      <c r="D7624" s="251" t="s">
        <v>18306</v>
      </c>
      <c r="E7624" s="251" t="s">
        <v>16373</v>
      </c>
      <c r="F7624" s="251" t="s">
        <v>9964</v>
      </c>
      <c r="G7624" s="251" t="s">
        <v>575</v>
      </c>
      <c r="H7624" s="251" t="s">
        <v>3422</v>
      </c>
      <c r="I7624" s="257" t="str">
        <f t="shared" si="476"/>
        <v>-00001</v>
      </c>
      <c r="J7624" s="251">
        <v>1</v>
      </c>
      <c r="K7624" s="251">
        <v>1</v>
      </c>
      <c r="M7624" s="251" t="s">
        <v>9958</v>
      </c>
      <c r="N7624" s="251" t="s">
        <v>16856</v>
      </c>
      <c r="O7624" s="251">
        <v>1</v>
      </c>
      <c r="Q7624" s="251" t="s">
        <v>18308</v>
      </c>
      <c r="R7624" s="251" t="s">
        <v>10017</v>
      </c>
      <c r="S7624" s="251" t="s">
        <v>574</v>
      </c>
      <c r="T7624" s="251" t="str">
        <f t="shared" si="474"/>
        <v>I0404669811100KG61</v>
      </c>
      <c r="W7624" s="251" t="str">
        <f t="shared" si="475"/>
        <v>I040466981110-0KG61</v>
      </c>
    </row>
    <row r="7625" spans="1:23" x14ac:dyDescent="0.3">
      <c r="A7625" s="256" t="str">
        <f t="shared" si="477"/>
        <v>I0404669-811300KC31-00001</v>
      </c>
      <c r="B7625" s="251" t="s">
        <v>18309</v>
      </c>
      <c r="C7625" s="251" t="s">
        <v>10031</v>
      </c>
      <c r="D7625" s="251" t="s">
        <v>18306</v>
      </c>
      <c r="E7625" s="251" t="s">
        <v>16373</v>
      </c>
      <c r="F7625" s="251" t="s">
        <v>9966</v>
      </c>
      <c r="G7625" s="251" t="s">
        <v>470</v>
      </c>
      <c r="H7625" s="251" t="s">
        <v>5101</v>
      </c>
      <c r="I7625" s="257" t="str">
        <f t="shared" si="476"/>
        <v>-00001</v>
      </c>
      <c r="J7625" s="251">
        <v>1</v>
      </c>
      <c r="K7625" s="251">
        <v>1</v>
      </c>
      <c r="M7625" s="251" t="s">
        <v>9958</v>
      </c>
      <c r="N7625" s="251" t="s">
        <v>16856</v>
      </c>
      <c r="O7625" s="251">
        <v>1</v>
      </c>
      <c r="Q7625" s="251" t="s">
        <v>18309</v>
      </c>
      <c r="R7625" s="251" t="s">
        <v>10017</v>
      </c>
      <c r="S7625" s="251" t="s">
        <v>469</v>
      </c>
      <c r="T7625" s="251" t="str">
        <f t="shared" ref="T7625:T7688" si="478">+D7625&amp;S7625</f>
        <v>I0404669811300KC31</v>
      </c>
      <c r="W7625" s="251" t="str">
        <f t="shared" ref="W7625:W7688" si="479">D7625&amp;G7625</f>
        <v>I040466981130-0KC31</v>
      </c>
    </row>
    <row r="7626" spans="1:23" x14ac:dyDescent="0.3">
      <c r="A7626" s="256" t="str">
        <f t="shared" si="477"/>
        <v>I0404669-811700KC31-00002</v>
      </c>
      <c r="B7626" s="251" t="s">
        <v>18310</v>
      </c>
      <c r="C7626" s="251" t="s">
        <v>10031</v>
      </c>
      <c r="D7626" s="251" t="s">
        <v>18306</v>
      </c>
      <c r="E7626" s="251" t="s">
        <v>16373</v>
      </c>
      <c r="F7626" s="251" t="s">
        <v>9968</v>
      </c>
      <c r="G7626" s="251" t="s">
        <v>482</v>
      </c>
      <c r="H7626" s="251" t="s">
        <v>5102</v>
      </c>
      <c r="I7626" s="257" t="str">
        <f t="shared" si="476"/>
        <v>-00002</v>
      </c>
      <c r="J7626" s="251">
        <v>2</v>
      </c>
      <c r="K7626" s="251">
        <v>2</v>
      </c>
      <c r="M7626" s="251" t="s">
        <v>9958</v>
      </c>
      <c r="N7626" s="251" t="s">
        <v>16856</v>
      </c>
      <c r="O7626" s="251">
        <v>2</v>
      </c>
      <c r="Q7626" s="251" t="s">
        <v>18310</v>
      </c>
      <c r="R7626" s="251" t="s">
        <v>10017</v>
      </c>
      <c r="S7626" s="251" t="s">
        <v>481</v>
      </c>
      <c r="T7626" s="251" t="str">
        <f t="shared" si="478"/>
        <v>I0404669811700KC31</v>
      </c>
      <c r="W7626" s="251" t="str">
        <f t="shared" si="479"/>
        <v>I040466981170-0KC31</v>
      </c>
    </row>
    <row r="7627" spans="1:23" x14ac:dyDescent="0.3">
      <c r="A7627" s="256" t="str">
        <f t="shared" si="477"/>
        <v>I0404669-811700KG61-00002</v>
      </c>
      <c r="B7627" s="251" t="s">
        <v>18311</v>
      </c>
      <c r="C7627" s="251" t="s">
        <v>10031</v>
      </c>
      <c r="D7627" s="251" t="s">
        <v>18306</v>
      </c>
      <c r="E7627" s="251" t="s">
        <v>16373</v>
      </c>
      <c r="F7627" s="251" t="s">
        <v>9970</v>
      </c>
      <c r="G7627" s="251" t="s">
        <v>586</v>
      </c>
      <c r="H7627" s="251" t="s">
        <v>5102</v>
      </c>
      <c r="I7627" s="257" t="str">
        <f t="shared" si="476"/>
        <v>-00002</v>
      </c>
      <c r="J7627" s="251">
        <v>2</v>
      </c>
      <c r="K7627" s="251">
        <v>2</v>
      </c>
      <c r="M7627" s="251" t="s">
        <v>9958</v>
      </c>
      <c r="N7627" s="251" t="s">
        <v>16856</v>
      </c>
      <c r="O7627" s="251">
        <v>2</v>
      </c>
      <c r="Q7627" s="251" t="s">
        <v>18311</v>
      </c>
      <c r="R7627" s="251" t="s">
        <v>10017</v>
      </c>
      <c r="S7627" s="251" t="s">
        <v>585</v>
      </c>
      <c r="T7627" s="251" t="str">
        <f t="shared" si="478"/>
        <v>I0404669811700KG61</v>
      </c>
      <c r="W7627" s="251" t="str">
        <f t="shared" si="479"/>
        <v>I040466981170-0KG61</v>
      </c>
    </row>
    <row r="7628" spans="1:23" x14ac:dyDescent="0.3">
      <c r="A7628" s="256" t="str">
        <f t="shared" si="477"/>
        <v>I0404669-815510K080-00002</v>
      </c>
      <c r="B7628" s="251" t="s">
        <v>18312</v>
      </c>
      <c r="C7628" s="251" t="s">
        <v>10031</v>
      </c>
      <c r="D7628" s="251" t="s">
        <v>18306</v>
      </c>
      <c r="E7628" s="251" t="s">
        <v>16373</v>
      </c>
      <c r="F7628" s="251" t="s">
        <v>9972</v>
      </c>
      <c r="G7628" s="251" t="s">
        <v>160</v>
      </c>
      <c r="H7628" s="251" t="s">
        <v>5046</v>
      </c>
      <c r="I7628" s="257" t="str">
        <f t="shared" si="476"/>
        <v>-00002</v>
      </c>
      <c r="J7628" s="251">
        <v>2</v>
      </c>
      <c r="K7628" s="251">
        <v>2</v>
      </c>
      <c r="M7628" s="251" t="s">
        <v>9958</v>
      </c>
      <c r="N7628" s="251" t="s">
        <v>16856</v>
      </c>
      <c r="O7628" s="251">
        <v>2</v>
      </c>
      <c r="Q7628" s="251" t="s">
        <v>18312</v>
      </c>
      <c r="R7628" s="251" t="s">
        <v>10017</v>
      </c>
      <c r="S7628" s="251" t="s">
        <v>159</v>
      </c>
      <c r="T7628" s="251" t="str">
        <f t="shared" si="478"/>
        <v>I0404669815510K080</v>
      </c>
      <c r="W7628" s="251" t="str">
        <f t="shared" si="479"/>
        <v>I040466981551-0K080</v>
      </c>
    </row>
    <row r="7629" spans="1:23" x14ac:dyDescent="0.3">
      <c r="A7629" s="256" t="str">
        <f t="shared" si="477"/>
        <v>I0404669-815510K120-00009</v>
      </c>
      <c r="B7629" s="251" t="s">
        <v>18313</v>
      </c>
      <c r="C7629" s="251" t="s">
        <v>10031</v>
      </c>
      <c r="D7629" s="251" t="s">
        <v>18306</v>
      </c>
      <c r="E7629" s="251" t="s">
        <v>16373</v>
      </c>
      <c r="F7629" s="251" t="s">
        <v>9974</v>
      </c>
      <c r="G7629" s="251" t="s">
        <v>637</v>
      </c>
      <c r="H7629" s="251" t="s">
        <v>5203</v>
      </c>
      <c r="I7629" s="257" t="str">
        <f t="shared" si="476"/>
        <v>-00009</v>
      </c>
      <c r="J7629" s="251">
        <v>9</v>
      </c>
      <c r="K7629" s="251">
        <v>9</v>
      </c>
      <c r="M7629" s="251" t="s">
        <v>9958</v>
      </c>
      <c r="N7629" s="251" t="s">
        <v>16856</v>
      </c>
      <c r="O7629" s="251">
        <v>9</v>
      </c>
      <c r="Q7629" s="251" t="s">
        <v>18313</v>
      </c>
      <c r="R7629" s="251" t="s">
        <v>10017</v>
      </c>
      <c r="S7629" s="251" t="s">
        <v>636</v>
      </c>
      <c r="T7629" s="251" t="str">
        <f t="shared" si="478"/>
        <v>I0404669815510K120</v>
      </c>
      <c r="W7629" s="251" t="str">
        <f t="shared" si="479"/>
        <v>I040466981551-0K120</v>
      </c>
    </row>
    <row r="7630" spans="1:23" x14ac:dyDescent="0.3">
      <c r="A7630" s="256" t="str">
        <f t="shared" si="477"/>
        <v>I0404669-815510K210-00007</v>
      </c>
      <c r="B7630" s="251" t="s">
        <v>18314</v>
      </c>
      <c r="C7630" s="251" t="s">
        <v>10031</v>
      </c>
      <c r="D7630" s="251" t="s">
        <v>18306</v>
      </c>
      <c r="E7630" s="251" t="s">
        <v>16373</v>
      </c>
      <c r="F7630" s="251" t="s">
        <v>9976</v>
      </c>
      <c r="G7630" s="251" t="s">
        <v>667</v>
      </c>
      <c r="H7630" s="251" t="s">
        <v>3436</v>
      </c>
      <c r="I7630" s="257" t="str">
        <f t="shared" si="476"/>
        <v>-00007</v>
      </c>
      <c r="J7630" s="251">
        <v>7</v>
      </c>
      <c r="K7630" s="251">
        <v>7</v>
      </c>
      <c r="M7630" s="251" t="s">
        <v>9958</v>
      </c>
      <c r="N7630" s="251" t="s">
        <v>16856</v>
      </c>
      <c r="O7630" s="251">
        <v>7</v>
      </c>
      <c r="Q7630" s="251" t="s">
        <v>18314</v>
      </c>
      <c r="R7630" s="251" t="s">
        <v>10017</v>
      </c>
      <c r="S7630" s="251" t="s">
        <v>666</v>
      </c>
      <c r="T7630" s="251" t="str">
        <f t="shared" si="478"/>
        <v>I0404669815510K210</v>
      </c>
      <c r="W7630" s="251" t="str">
        <f t="shared" si="479"/>
        <v>I040466981551-0K210</v>
      </c>
    </row>
    <row r="7631" spans="1:23" x14ac:dyDescent="0.3">
      <c r="A7631" s="256" t="str">
        <f t="shared" si="477"/>
        <v>I0404669-815600K120-00001</v>
      </c>
      <c r="B7631" s="251" t="s">
        <v>18315</v>
      </c>
      <c r="C7631" s="251" t="s">
        <v>10031</v>
      </c>
      <c r="D7631" s="251" t="s">
        <v>18306</v>
      </c>
      <c r="E7631" s="251" t="s">
        <v>16373</v>
      </c>
      <c r="F7631" s="251" t="s">
        <v>9978</v>
      </c>
      <c r="G7631" s="251" t="s">
        <v>641</v>
      </c>
      <c r="H7631" s="251" t="s">
        <v>5204</v>
      </c>
      <c r="I7631" s="257" t="str">
        <f t="shared" si="476"/>
        <v>-00001</v>
      </c>
      <c r="J7631" s="251">
        <v>1</v>
      </c>
      <c r="K7631" s="251">
        <v>1</v>
      </c>
      <c r="M7631" s="251" t="s">
        <v>9958</v>
      </c>
      <c r="N7631" s="251" t="s">
        <v>16856</v>
      </c>
      <c r="O7631" s="251">
        <v>1</v>
      </c>
      <c r="Q7631" s="251" t="s">
        <v>18315</v>
      </c>
      <c r="R7631" s="251" t="s">
        <v>10017</v>
      </c>
      <c r="S7631" s="251" t="s">
        <v>640</v>
      </c>
      <c r="T7631" s="251" t="str">
        <f t="shared" si="478"/>
        <v>I0404669815600K120</v>
      </c>
      <c r="W7631" s="251" t="str">
        <f t="shared" si="479"/>
        <v>I040466981560-0K120</v>
      </c>
    </row>
    <row r="7632" spans="1:23" x14ac:dyDescent="0.3">
      <c r="A7632" s="256" t="str">
        <f t="shared" si="477"/>
        <v>I0404669-815610K120-00003</v>
      </c>
      <c r="B7632" s="251" t="s">
        <v>18316</v>
      </c>
      <c r="C7632" s="251" t="s">
        <v>10031</v>
      </c>
      <c r="D7632" s="251" t="s">
        <v>18306</v>
      </c>
      <c r="E7632" s="251" t="s">
        <v>16373</v>
      </c>
      <c r="F7632" s="251" t="s">
        <v>9980</v>
      </c>
      <c r="G7632" s="251" t="s">
        <v>650</v>
      </c>
      <c r="H7632" s="251" t="s">
        <v>5205</v>
      </c>
      <c r="I7632" s="257" t="str">
        <f t="shared" si="476"/>
        <v>-00003</v>
      </c>
      <c r="J7632" s="251">
        <v>3</v>
      </c>
      <c r="K7632" s="251">
        <v>3</v>
      </c>
      <c r="M7632" s="251" t="s">
        <v>9958</v>
      </c>
      <c r="N7632" s="251" t="s">
        <v>16856</v>
      </c>
      <c r="O7632" s="251">
        <v>3</v>
      </c>
      <c r="Q7632" s="251" t="s">
        <v>18316</v>
      </c>
      <c r="R7632" s="251" t="s">
        <v>10017</v>
      </c>
      <c r="S7632" s="251" t="s">
        <v>649</v>
      </c>
      <c r="T7632" s="251" t="str">
        <f t="shared" si="478"/>
        <v>I0404669815610K120</v>
      </c>
      <c r="W7632" s="251" t="str">
        <f t="shared" si="479"/>
        <v>I040466981561-0K120</v>
      </c>
    </row>
    <row r="7633" spans="1:23" x14ac:dyDescent="0.3">
      <c r="A7633" s="256" t="str">
        <f t="shared" si="477"/>
        <v>I0404669-815610K210-00010</v>
      </c>
      <c r="B7633" s="251" t="s">
        <v>18317</v>
      </c>
      <c r="C7633" s="251" t="s">
        <v>10031</v>
      </c>
      <c r="D7633" s="251" t="s">
        <v>18306</v>
      </c>
      <c r="E7633" s="251" t="s">
        <v>16373</v>
      </c>
      <c r="F7633" s="251" t="s">
        <v>9982</v>
      </c>
      <c r="G7633" s="251" t="s">
        <v>678</v>
      </c>
      <c r="H7633" s="251" t="s">
        <v>3443</v>
      </c>
      <c r="I7633" s="257" t="str">
        <f t="shared" si="476"/>
        <v>-00010</v>
      </c>
      <c r="J7633" s="251">
        <v>10</v>
      </c>
      <c r="K7633" s="251">
        <v>10</v>
      </c>
      <c r="M7633" s="251" t="s">
        <v>9958</v>
      </c>
      <c r="N7633" s="251" t="s">
        <v>16856</v>
      </c>
      <c r="O7633" s="251">
        <v>10</v>
      </c>
      <c r="Q7633" s="251" t="s">
        <v>18317</v>
      </c>
      <c r="R7633" s="251" t="s">
        <v>10017</v>
      </c>
      <c r="S7633" s="251" t="s">
        <v>677</v>
      </c>
      <c r="T7633" s="251" t="str">
        <f t="shared" si="478"/>
        <v>I0404669815610K210</v>
      </c>
      <c r="W7633" s="251" t="str">
        <f t="shared" si="479"/>
        <v>I040466981561-0K210</v>
      </c>
    </row>
    <row r="7634" spans="1:23" x14ac:dyDescent="0.3">
      <c r="A7634" s="256" t="str">
        <f t="shared" si="477"/>
        <v>I0404669-815610K590-00001</v>
      </c>
      <c r="B7634" s="251" t="s">
        <v>18318</v>
      </c>
      <c r="C7634" s="251" t="s">
        <v>10031</v>
      </c>
      <c r="D7634" s="251" t="s">
        <v>18306</v>
      </c>
      <c r="E7634" s="251" t="s">
        <v>16373</v>
      </c>
      <c r="F7634" s="251" t="s">
        <v>9984</v>
      </c>
      <c r="G7634" s="251" t="s">
        <v>3467</v>
      </c>
      <c r="H7634" s="251" t="s">
        <v>17425</v>
      </c>
      <c r="I7634" s="257" t="str">
        <f t="shared" si="476"/>
        <v>-00001</v>
      </c>
      <c r="J7634" s="251">
        <v>1</v>
      </c>
      <c r="K7634" s="251">
        <v>1</v>
      </c>
      <c r="M7634" s="251" t="s">
        <v>9993</v>
      </c>
      <c r="N7634" s="251" t="s">
        <v>16856</v>
      </c>
      <c r="O7634" s="251">
        <v>1</v>
      </c>
      <c r="Q7634" s="251" t="s">
        <v>18318</v>
      </c>
      <c r="R7634" s="251" t="s">
        <v>10017</v>
      </c>
      <c r="S7634" s="251" t="s">
        <v>3466</v>
      </c>
      <c r="T7634" s="251" t="str">
        <f t="shared" si="478"/>
        <v>I0404669815610K590</v>
      </c>
      <c r="W7634" s="251" t="str">
        <f t="shared" si="479"/>
        <v>I040466981561-0K590</v>
      </c>
    </row>
    <row r="7635" spans="1:23" x14ac:dyDescent="0.3">
      <c r="A7635" s="256" t="str">
        <f t="shared" si="477"/>
        <v>I0404669-815840K050-00001</v>
      </c>
      <c r="B7635" s="251" t="s">
        <v>18319</v>
      </c>
      <c r="C7635" s="251" t="s">
        <v>10031</v>
      </c>
      <c r="D7635" s="251" t="s">
        <v>18306</v>
      </c>
      <c r="E7635" s="251" t="s">
        <v>16373</v>
      </c>
      <c r="F7635" s="251" t="s">
        <v>9986</v>
      </c>
      <c r="G7635" s="251" t="s">
        <v>760</v>
      </c>
      <c r="H7635" s="251" t="s">
        <v>10233</v>
      </c>
      <c r="I7635" s="257" t="str">
        <f t="shared" si="476"/>
        <v>-00001</v>
      </c>
      <c r="J7635" s="251">
        <v>1</v>
      </c>
      <c r="K7635" s="251">
        <v>1</v>
      </c>
      <c r="M7635" s="251" t="s">
        <v>10007</v>
      </c>
      <c r="N7635" s="251" t="s">
        <v>16856</v>
      </c>
      <c r="O7635" s="251">
        <v>1</v>
      </c>
      <c r="Q7635" s="251" t="s">
        <v>18319</v>
      </c>
      <c r="R7635" s="251" t="s">
        <v>10017</v>
      </c>
      <c r="S7635" s="251" t="s">
        <v>759</v>
      </c>
      <c r="T7635" s="251" t="str">
        <f t="shared" si="478"/>
        <v>I0404669815840K050</v>
      </c>
      <c r="W7635" s="251" t="str">
        <f t="shared" si="479"/>
        <v>I040466981584-0K050</v>
      </c>
    </row>
    <row r="7636" spans="1:23" x14ac:dyDescent="0.3">
      <c r="A7636" s="256" t="str">
        <f t="shared" si="477"/>
        <v>I0404669-815940K050-00001</v>
      </c>
      <c r="B7636" s="251" t="s">
        <v>18320</v>
      </c>
      <c r="C7636" s="251" t="s">
        <v>10031</v>
      </c>
      <c r="D7636" s="251" t="s">
        <v>18306</v>
      </c>
      <c r="E7636" s="251" t="s">
        <v>16373</v>
      </c>
      <c r="F7636" s="251" t="s">
        <v>9988</v>
      </c>
      <c r="G7636" s="251" t="s">
        <v>772</v>
      </c>
      <c r="H7636" s="251" t="s">
        <v>10233</v>
      </c>
      <c r="I7636" s="257" t="str">
        <f t="shared" si="476"/>
        <v>-00001</v>
      </c>
      <c r="J7636" s="251">
        <v>1</v>
      </c>
      <c r="K7636" s="251">
        <v>1</v>
      </c>
      <c r="M7636" s="251" t="s">
        <v>10007</v>
      </c>
      <c r="N7636" s="251" t="s">
        <v>16856</v>
      </c>
      <c r="O7636" s="251">
        <v>1</v>
      </c>
      <c r="Q7636" s="251" t="s">
        <v>18320</v>
      </c>
      <c r="R7636" s="251" t="s">
        <v>10017</v>
      </c>
      <c r="S7636" s="251" t="s">
        <v>771</v>
      </c>
      <c r="T7636" s="251" t="str">
        <f t="shared" si="478"/>
        <v>I0404669815940K050</v>
      </c>
      <c r="W7636" s="251" t="str">
        <f t="shared" si="479"/>
        <v>I040466981594-0K050</v>
      </c>
    </row>
    <row r="7637" spans="1:23" x14ac:dyDescent="0.3">
      <c r="A7637" s="256" t="str">
        <f t="shared" si="477"/>
        <v>I0404670-81110VT080-00001</v>
      </c>
      <c r="B7637" s="251" t="s">
        <v>18321</v>
      </c>
      <c r="C7637" s="251" t="s">
        <v>10031</v>
      </c>
      <c r="D7637" s="251" t="s">
        <v>18322</v>
      </c>
      <c r="E7637" s="251" t="s">
        <v>16373</v>
      </c>
      <c r="F7637" s="251" t="s">
        <v>9957</v>
      </c>
      <c r="G7637" s="251" t="s">
        <v>4985</v>
      </c>
      <c r="H7637" s="251" t="s">
        <v>3422</v>
      </c>
      <c r="I7637" s="257" t="str">
        <f t="shared" si="476"/>
        <v>-00001</v>
      </c>
      <c r="J7637" s="251">
        <v>1</v>
      </c>
      <c r="K7637" s="251">
        <v>1</v>
      </c>
      <c r="M7637" s="251" t="s">
        <v>9958</v>
      </c>
      <c r="N7637" s="251" t="s">
        <v>17159</v>
      </c>
      <c r="O7637" s="251">
        <v>1</v>
      </c>
      <c r="Q7637" s="251" t="s">
        <v>18321</v>
      </c>
      <c r="R7637" s="251" t="s">
        <v>10028</v>
      </c>
      <c r="S7637" s="251" t="s">
        <v>3719</v>
      </c>
      <c r="T7637" s="251" t="str">
        <f t="shared" si="478"/>
        <v>I040467081110VT080</v>
      </c>
      <c r="W7637" s="251" t="str">
        <f t="shared" si="479"/>
        <v>I040467081110-VT080</v>
      </c>
    </row>
    <row r="7638" spans="1:23" x14ac:dyDescent="0.3">
      <c r="A7638" s="256" t="str">
        <f t="shared" si="477"/>
        <v>I0404670-81110VT100-00002</v>
      </c>
      <c r="B7638" s="251" t="s">
        <v>18323</v>
      </c>
      <c r="C7638" s="251" t="s">
        <v>10031</v>
      </c>
      <c r="D7638" s="251" t="s">
        <v>18322</v>
      </c>
      <c r="E7638" s="251" t="s">
        <v>16373</v>
      </c>
      <c r="F7638" s="251" t="s">
        <v>9962</v>
      </c>
      <c r="G7638" s="251" t="s">
        <v>10049</v>
      </c>
      <c r="H7638" s="251" t="s">
        <v>3422</v>
      </c>
      <c r="I7638" s="257" t="str">
        <f t="shared" si="476"/>
        <v>-00002</v>
      </c>
      <c r="J7638" s="251">
        <v>2</v>
      </c>
      <c r="K7638" s="251">
        <v>2</v>
      </c>
      <c r="M7638" s="251" t="s">
        <v>9958</v>
      </c>
      <c r="N7638" s="251" t="s">
        <v>17159</v>
      </c>
      <c r="O7638" s="251">
        <v>2</v>
      </c>
      <c r="Q7638" s="251" t="s">
        <v>18323</v>
      </c>
      <c r="R7638" s="251" t="s">
        <v>10028</v>
      </c>
      <c r="S7638" s="251" t="s">
        <v>3723</v>
      </c>
      <c r="T7638" s="251" t="str">
        <f t="shared" si="478"/>
        <v>I040467081110VT100</v>
      </c>
      <c r="W7638" s="251" t="str">
        <f t="shared" si="479"/>
        <v>I040467081110-VT100</v>
      </c>
    </row>
    <row r="7639" spans="1:23" x14ac:dyDescent="0.3">
      <c r="A7639" s="256" t="str">
        <f t="shared" si="477"/>
        <v>I0404670-811300K300-00001</v>
      </c>
      <c r="B7639" s="251" t="s">
        <v>18324</v>
      </c>
      <c r="C7639" s="251" t="s">
        <v>10031</v>
      </c>
      <c r="D7639" s="251" t="s">
        <v>18322</v>
      </c>
      <c r="E7639" s="251" t="s">
        <v>16373</v>
      </c>
      <c r="F7639" s="251" t="s">
        <v>9964</v>
      </c>
      <c r="G7639" s="251" t="s">
        <v>230</v>
      </c>
      <c r="H7639" s="251" t="s">
        <v>5092</v>
      </c>
      <c r="I7639" s="257" t="str">
        <f t="shared" si="476"/>
        <v>-00001</v>
      </c>
      <c r="J7639" s="251">
        <v>1</v>
      </c>
      <c r="K7639" s="251">
        <v>1</v>
      </c>
      <c r="M7639" s="251" t="s">
        <v>9958</v>
      </c>
      <c r="N7639" s="251" t="s">
        <v>17159</v>
      </c>
      <c r="O7639" s="251">
        <v>1</v>
      </c>
      <c r="Q7639" s="251" t="s">
        <v>18324</v>
      </c>
      <c r="R7639" s="251" t="s">
        <v>10028</v>
      </c>
      <c r="S7639" s="251" t="s">
        <v>229</v>
      </c>
      <c r="T7639" s="251" t="str">
        <f t="shared" si="478"/>
        <v>I0404670811300K300</v>
      </c>
      <c r="W7639" s="251" t="str">
        <f t="shared" si="479"/>
        <v>I040467081130-0K300</v>
      </c>
    </row>
    <row r="7640" spans="1:23" x14ac:dyDescent="0.3">
      <c r="A7640" s="256" t="str">
        <f t="shared" si="477"/>
        <v>I0404670-81150VT040-00003</v>
      </c>
      <c r="B7640" s="251" t="s">
        <v>18325</v>
      </c>
      <c r="C7640" s="251" t="s">
        <v>10031</v>
      </c>
      <c r="D7640" s="251" t="s">
        <v>18322</v>
      </c>
      <c r="E7640" s="251" t="s">
        <v>16373</v>
      </c>
      <c r="F7640" s="251" t="s">
        <v>9966</v>
      </c>
      <c r="G7640" s="251" t="s">
        <v>10051</v>
      </c>
      <c r="H7640" s="251" t="s">
        <v>3429</v>
      </c>
      <c r="I7640" s="257" t="str">
        <f t="shared" si="476"/>
        <v>-00003</v>
      </c>
      <c r="J7640" s="251">
        <v>3</v>
      </c>
      <c r="K7640" s="251">
        <v>3</v>
      </c>
      <c r="M7640" s="251" t="s">
        <v>9958</v>
      </c>
      <c r="N7640" s="251" t="s">
        <v>17159</v>
      </c>
      <c r="O7640" s="251">
        <v>3</v>
      </c>
      <c r="Q7640" s="251" t="s">
        <v>18325</v>
      </c>
      <c r="R7640" s="251" t="s">
        <v>10028</v>
      </c>
      <c r="S7640" s="251" t="s">
        <v>3725</v>
      </c>
      <c r="T7640" s="251" t="str">
        <f t="shared" si="478"/>
        <v>I040467081150VT040</v>
      </c>
      <c r="W7640" s="251" t="str">
        <f t="shared" si="479"/>
        <v>I040467081150-VT040</v>
      </c>
    </row>
    <row r="7641" spans="1:23" x14ac:dyDescent="0.3">
      <c r="A7641" s="256" t="str">
        <f t="shared" si="477"/>
        <v>I0404670-81150VT080-00003</v>
      </c>
      <c r="B7641" s="251" t="s">
        <v>18326</v>
      </c>
      <c r="C7641" s="251" t="s">
        <v>10031</v>
      </c>
      <c r="D7641" s="251" t="s">
        <v>18322</v>
      </c>
      <c r="E7641" s="251" t="s">
        <v>16373</v>
      </c>
      <c r="F7641" s="251" t="s">
        <v>9968</v>
      </c>
      <c r="G7641" s="251" t="s">
        <v>10242</v>
      </c>
      <c r="H7641" s="251" t="s">
        <v>3429</v>
      </c>
      <c r="I7641" s="257" t="str">
        <f t="shared" si="476"/>
        <v>-00003</v>
      </c>
      <c r="J7641" s="251">
        <v>3</v>
      </c>
      <c r="K7641" s="251">
        <v>3</v>
      </c>
      <c r="M7641" s="251" t="s">
        <v>9958</v>
      </c>
      <c r="N7641" s="251" t="s">
        <v>17159</v>
      </c>
      <c r="O7641" s="251">
        <v>3</v>
      </c>
      <c r="Q7641" s="251" t="s">
        <v>18326</v>
      </c>
      <c r="R7641" s="251" t="s">
        <v>10028</v>
      </c>
      <c r="S7641" s="251" t="s">
        <v>3731</v>
      </c>
      <c r="T7641" s="251" t="str">
        <f t="shared" si="478"/>
        <v>I040467081150VT080</v>
      </c>
      <c r="W7641" s="251" t="str">
        <f t="shared" si="479"/>
        <v>I040467081150-VT080</v>
      </c>
    </row>
    <row r="7642" spans="1:23" x14ac:dyDescent="0.3">
      <c r="A7642" s="256" t="str">
        <f t="shared" si="477"/>
        <v>I0404670-81150VT100-00002</v>
      </c>
      <c r="B7642" s="251" t="s">
        <v>18327</v>
      </c>
      <c r="C7642" s="251" t="s">
        <v>10031</v>
      </c>
      <c r="D7642" s="251" t="s">
        <v>18322</v>
      </c>
      <c r="E7642" s="251" t="s">
        <v>16373</v>
      </c>
      <c r="F7642" s="251" t="s">
        <v>9970</v>
      </c>
      <c r="G7642" s="251" t="s">
        <v>4999</v>
      </c>
      <c r="H7642" s="251" t="s">
        <v>3429</v>
      </c>
      <c r="I7642" s="257" t="str">
        <f t="shared" si="476"/>
        <v>-00002</v>
      </c>
      <c r="J7642" s="251">
        <v>2</v>
      </c>
      <c r="K7642" s="251">
        <v>2</v>
      </c>
      <c r="M7642" s="251" t="s">
        <v>9958</v>
      </c>
      <c r="N7642" s="251" t="s">
        <v>17159</v>
      </c>
      <c r="O7642" s="251">
        <v>2</v>
      </c>
      <c r="Q7642" s="251" t="s">
        <v>18327</v>
      </c>
      <c r="R7642" s="251" t="s">
        <v>10028</v>
      </c>
      <c r="S7642" s="251" t="s">
        <v>3735</v>
      </c>
      <c r="T7642" s="251" t="str">
        <f t="shared" si="478"/>
        <v>I040467081150VT100</v>
      </c>
      <c r="W7642" s="251" t="str">
        <f t="shared" si="479"/>
        <v>I040467081150-VT100</v>
      </c>
    </row>
    <row r="7643" spans="1:23" x14ac:dyDescent="0.3">
      <c r="A7643" s="256" t="str">
        <f t="shared" si="477"/>
        <v>I0404670-812200K031-00001</v>
      </c>
      <c r="B7643" s="251" t="s">
        <v>18328</v>
      </c>
      <c r="C7643" s="251" t="s">
        <v>10031</v>
      </c>
      <c r="D7643" s="251" t="s">
        <v>18322</v>
      </c>
      <c r="E7643" s="251" t="s">
        <v>16373</v>
      </c>
      <c r="F7643" s="251" t="s">
        <v>9972</v>
      </c>
      <c r="G7643" s="251" t="s">
        <v>601</v>
      </c>
      <c r="H7643" s="251" t="s">
        <v>5165</v>
      </c>
      <c r="I7643" s="257" t="str">
        <f t="shared" si="476"/>
        <v>-00001</v>
      </c>
      <c r="J7643" s="251">
        <v>1</v>
      </c>
      <c r="K7643" s="251">
        <v>1</v>
      </c>
      <c r="M7643" s="251" t="s">
        <v>9993</v>
      </c>
      <c r="N7643" s="251" t="s">
        <v>17159</v>
      </c>
      <c r="O7643" s="251">
        <v>1</v>
      </c>
      <c r="Q7643" s="251" t="s">
        <v>18328</v>
      </c>
      <c r="R7643" s="251" t="s">
        <v>10028</v>
      </c>
      <c r="S7643" s="251" t="s">
        <v>600</v>
      </c>
      <c r="T7643" s="251" t="str">
        <f t="shared" si="478"/>
        <v>I0404670812200K031</v>
      </c>
      <c r="W7643" s="251" t="str">
        <f t="shared" si="479"/>
        <v>I040467081220-0K031</v>
      </c>
    </row>
    <row r="7644" spans="1:23" x14ac:dyDescent="0.3">
      <c r="A7644" s="256" t="str">
        <f t="shared" si="477"/>
        <v>I0404670-812200K090-00001</v>
      </c>
      <c r="B7644" s="251" t="s">
        <v>18329</v>
      </c>
      <c r="C7644" s="251" t="s">
        <v>10031</v>
      </c>
      <c r="D7644" s="251" t="s">
        <v>18322</v>
      </c>
      <c r="E7644" s="251" t="s">
        <v>16373</v>
      </c>
      <c r="F7644" s="251" t="s">
        <v>9974</v>
      </c>
      <c r="G7644" s="251" t="s">
        <v>618</v>
      </c>
      <c r="H7644" s="251" t="s">
        <v>5169</v>
      </c>
      <c r="I7644" s="257" t="str">
        <f t="shared" si="476"/>
        <v>-00001</v>
      </c>
      <c r="J7644" s="251">
        <v>1</v>
      </c>
      <c r="K7644" s="251">
        <v>1</v>
      </c>
      <c r="M7644" s="251" t="s">
        <v>9993</v>
      </c>
      <c r="N7644" s="251" t="s">
        <v>17159</v>
      </c>
      <c r="O7644" s="251">
        <v>1</v>
      </c>
      <c r="Q7644" s="251" t="s">
        <v>18329</v>
      </c>
      <c r="R7644" s="251" t="s">
        <v>10028</v>
      </c>
      <c r="S7644" s="251" t="s">
        <v>617</v>
      </c>
      <c r="T7644" s="251" t="str">
        <f t="shared" si="478"/>
        <v>I0404670812200K090</v>
      </c>
      <c r="W7644" s="251" t="str">
        <f t="shared" si="479"/>
        <v>I040467081220-0K090</v>
      </c>
    </row>
    <row r="7645" spans="1:23" x14ac:dyDescent="0.3">
      <c r="A7645" s="256" t="str">
        <f t="shared" si="477"/>
        <v>I0404670-815500K080-00001</v>
      </c>
      <c r="B7645" s="251" t="s">
        <v>18330</v>
      </c>
      <c r="C7645" s="251" t="s">
        <v>10031</v>
      </c>
      <c r="D7645" s="251" t="s">
        <v>18322</v>
      </c>
      <c r="E7645" s="251" t="s">
        <v>16373</v>
      </c>
      <c r="F7645" s="251" t="s">
        <v>9976</v>
      </c>
      <c r="G7645" s="251" t="s">
        <v>151</v>
      </c>
      <c r="H7645" s="251" t="s">
        <v>5045</v>
      </c>
      <c r="I7645" s="257" t="str">
        <f t="shared" si="476"/>
        <v>-00001</v>
      </c>
      <c r="J7645" s="251">
        <v>1</v>
      </c>
      <c r="K7645" s="251">
        <v>1</v>
      </c>
      <c r="M7645" s="251" t="s">
        <v>9958</v>
      </c>
      <c r="N7645" s="251" t="s">
        <v>17159</v>
      </c>
      <c r="O7645" s="251">
        <v>1</v>
      </c>
      <c r="Q7645" s="251" t="s">
        <v>18330</v>
      </c>
      <c r="R7645" s="251" t="s">
        <v>10028</v>
      </c>
      <c r="S7645" s="251" t="s">
        <v>150</v>
      </c>
      <c r="T7645" s="251" t="str">
        <f t="shared" si="478"/>
        <v>I0404670815500K080</v>
      </c>
      <c r="W7645" s="251" t="str">
        <f t="shared" si="479"/>
        <v>I040467081550-0K080</v>
      </c>
    </row>
    <row r="7646" spans="1:23" x14ac:dyDescent="0.3">
      <c r="A7646" s="256" t="str">
        <f t="shared" si="477"/>
        <v>I0404670-81550VT020-00002</v>
      </c>
      <c r="B7646" s="251" t="s">
        <v>18331</v>
      </c>
      <c r="C7646" s="251" t="s">
        <v>10031</v>
      </c>
      <c r="D7646" s="251" t="s">
        <v>18322</v>
      </c>
      <c r="E7646" s="251" t="s">
        <v>16373</v>
      </c>
      <c r="F7646" s="251" t="s">
        <v>9978</v>
      </c>
      <c r="G7646" s="251" t="s">
        <v>10057</v>
      </c>
      <c r="H7646" s="251" t="s">
        <v>5202</v>
      </c>
      <c r="I7646" s="257" t="str">
        <f t="shared" si="476"/>
        <v>-00002</v>
      </c>
      <c r="J7646" s="251">
        <v>2</v>
      </c>
      <c r="K7646" s="251">
        <v>2</v>
      </c>
      <c r="M7646" s="251" t="s">
        <v>9958</v>
      </c>
      <c r="N7646" s="251" t="s">
        <v>17159</v>
      </c>
      <c r="O7646" s="251">
        <v>2</v>
      </c>
      <c r="Q7646" s="251" t="s">
        <v>18331</v>
      </c>
      <c r="R7646" s="251" t="s">
        <v>10028</v>
      </c>
      <c r="S7646" s="251" t="s">
        <v>3737</v>
      </c>
      <c r="T7646" s="251" t="str">
        <f t="shared" si="478"/>
        <v>I040467081550VT020</v>
      </c>
      <c r="W7646" s="251" t="str">
        <f t="shared" si="479"/>
        <v>I040467081550-VT020</v>
      </c>
    </row>
    <row r="7647" spans="1:23" x14ac:dyDescent="0.3">
      <c r="A7647" s="256" t="str">
        <f t="shared" si="477"/>
        <v>I0404670-81550VT050-00002</v>
      </c>
      <c r="B7647" s="251" t="s">
        <v>18332</v>
      </c>
      <c r="C7647" s="251" t="s">
        <v>10031</v>
      </c>
      <c r="D7647" s="251" t="s">
        <v>18322</v>
      </c>
      <c r="E7647" s="251" t="s">
        <v>16373</v>
      </c>
      <c r="F7647" s="251" t="s">
        <v>9980</v>
      </c>
      <c r="G7647" s="251" t="s">
        <v>5265</v>
      </c>
      <c r="H7647" s="251" t="s">
        <v>5202</v>
      </c>
      <c r="I7647" s="257" t="str">
        <f t="shared" si="476"/>
        <v>-00002</v>
      </c>
      <c r="J7647" s="251">
        <v>2</v>
      </c>
      <c r="K7647" s="251">
        <v>2</v>
      </c>
      <c r="M7647" s="251" t="s">
        <v>9958</v>
      </c>
      <c r="N7647" s="251" t="s">
        <v>17159</v>
      </c>
      <c r="O7647" s="251">
        <v>2</v>
      </c>
      <c r="Q7647" s="251" t="s">
        <v>18332</v>
      </c>
      <c r="R7647" s="251" t="s">
        <v>10028</v>
      </c>
      <c r="S7647" s="251" t="s">
        <v>3740</v>
      </c>
      <c r="T7647" s="251" t="str">
        <f t="shared" si="478"/>
        <v>I040467081550VT050</v>
      </c>
      <c r="W7647" s="251" t="str">
        <f t="shared" si="479"/>
        <v>I040467081550-VT050</v>
      </c>
    </row>
    <row r="7648" spans="1:23" x14ac:dyDescent="0.3">
      <c r="A7648" s="256" t="str">
        <f t="shared" si="477"/>
        <v>I0404670-81551VT020-00002</v>
      </c>
      <c r="B7648" s="251" t="s">
        <v>18333</v>
      </c>
      <c r="C7648" s="251" t="s">
        <v>10031</v>
      </c>
      <c r="D7648" s="251" t="s">
        <v>18322</v>
      </c>
      <c r="E7648" s="251" t="s">
        <v>16373</v>
      </c>
      <c r="F7648" s="251" t="s">
        <v>9982</v>
      </c>
      <c r="G7648" s="251" t="s">
        <v>10060</v>
      </c>
      <c r="H7648" s="251" t="s">
        <v>3436</v>
      </c>
      <c r="I7648" s="257" t="str">
        <f t="shared" si="476"/>
        <v>-00002</v>
      </c>
      <c r="J7648" s="251">
        <v>2</v>
      </c>
      <c r="K7648" s="251">
        <v>2</v>
      </c>
      <c r="M7648" s="251" t="s">
        <v>9958</v>
      </c>
      <c r="N7648" s="251" t="s">
        <v>17159</v>
      </c>
      <c r="O7648" s="251">
        <v>2</v>
      </c>
      <c r="Q7648" s="251" t="s">
        <v>18333</v>
      </c>
      <c r="R7648" s="251" t="s">
        <v>10028</v>
      </c>
      <c r="S7648" s="251" t="s">
        <v>3761</v>
      </c>
      <c r="T7648" s="251" t="str">
        <f t="shared" si="478"/>
        <v>I040467081551VT020</v>
      </c>
      <c r="W7648" s="251" t="str">
        <f t="shared" si="479"/>
        <v>I040467081551-VT020</v>
      </c>
    </row>
    <row r="7649" spans="1:23" x14ac:dyDescent="0.3">
      <c r="A7649" s="256" t="str">
        <f t="shared" si="477"/>
        <v>I0404670-81551VT050-00001</v>
      </c>
      <c r="B7649" s="251" t="s">
        <v>18334</v>
      </c>
      <c r="C7649" s="251" t="s">
        <v>10031</v>
      </c>
      <c r="D7649" s="251" t="s">
        <v>18322</v>
      </c>
      <c r="E7649" s="251" t="s">
        <v>16373</v>
      </c>
      <c r="F7649" s="251" t="s">
        <v>9984</v>
      </c>
      <c r="G7649" s="251" t="s">
        <v>10062</v>
      </c>
      <c r="H7649" s="251" t="s">
        <v>3436</v>
      </c>
      <c r="I7649" s="257" t="str">
        <f t="shared" si="476"/>
        <v>-00001</v>
      </c>
      <c r="J7649" s="251">
        <v>1</v>
      </c>
      <c r="K7649" s="251">
        <v>1</v>
      </c>
      <c r="M7649" s="251" t="s">
        <v>9958</v>
      </c>
      <c r="N7649" s="251" t="s">
        <v>17159</v>
      </c>
      <c r="O7649" s="251">
        <v>1</v>
      </c>
      <c r="Q7649" s="251" t="s">
        <v>18334</v>
      </c>
      <c r="R7649" s="251" t="s">
        <v>10028</v>
      </c>
      <c r="S7649" s="251" t="s">
        <v>3763</v>
      </c>
      <c r="T7649" s="251" t="str">
        <f t="shared" si="478"/>
        <v>I040467081551VT050</v>
      </c>
      <c r="W7649" s="251" t="str">
        <f t="shared" si="479"/>
        <v>I040467081551-VT050</v>
      </c>
    </row>
    <row r="7650" spans="1:23" x14ac:dyDescent="0.3">
      <c r="A7650" s="256" t="str">
        <f t="shared" si="477"/>
        <v>I0404670-815600K080-00002</v>
      </c>
      <c r="B7650" s="251" t="s">
        <v>18335</v>
      </c>
      <c r="C7650" s="251" t="s">
        <v>10031</v>
      </c>
      <c r="D7650" s="251" t="s">
        <v>18322</v>
      </c>
      <c r="E7650" s="251" t="s">
        <v>16373</v>
      </c>
      <c r="F7650" s="251" t="s">
        <v>9986</v>
      </c>
      <c r="G7650" s="251" t="s">
        <v>164</v>
      </c>
      <c r="H7650" s="251" t="s">
        <v>5047</v>
      </c>
      <c r="I7650" s="257" t="str">
        <f t="shared" si="476"/>
        <v>-00002</v>
      </c>
      <c r="J7650" s="251">
        <v>2</v>
      </c>
      <c r="K7650" s="251">
        <v>2</v>
      </c>
      <c r="M7650" s="251" t="s">
        <v>9958</v>
      </c>
      <c r="N7650" s="251" t="s">
        <v>17159</v>
      </c>
      <c r="O7650" s="251">
        <v>2</v>
      </c>
      <c r="Q7650" s="251" t="s">
        <v>18335</v>
      </c>
      <c r="R7650" s="251" t="s">
        <v>10028</v>
      </c>
      <c r="S7650" s="251" t="s">
        <v>163</v>
      </c>
      <c r="T7650" s="251" t="str">
        <f t="shared" si="478"/>
        <v>I0404670815600K080</v>
      </c>
      <c r="W7650" s="251" t="str">
        <f t="shared" si="479"/>
        <v>I040467081560-0K080</v>
      </c>
    </row>
    <row r="7651" spans="1:23" x14ac:dyDescent="0.3">
      <c r="A7651" s="256" t="str">
        <f t="shared" si="477"/>
        <v>I0404670-81560VT020-00002</v>
      </c>
      <c r="B7651" s="251" t="s">
        <v>18336</v>
      </c>
      <c r="C7651" s="251" t="s">
        <v>10031</v>
      </c>
      <c r="D7651" s="251" t="s">
        <v>18322</v>
      </c>
      <c r="E7651" s="251" t="s">
        <v>16373</v>
      </c>
      <c r="F7651" s="251" t="s">
        <v>9988</v>
      </c>
      <c r="G7651" s="251" t="s">
        <v>10065</v>
      </c>
      <c r="H7651" s="251" t="s">
        <v>5204</v>
      </c>
      <c r="I7651" s="257" t="str">
        <f t="shared" si="476"/>
        <v>-00002</v>
      </c>
      <c r="J7651" s="251">
        <v>2</v>
      </c>
      <c r="K7651" s="251">
        <v>2</v>
      </c>
      <c r="M7651" s="251" t="s">
        <v>9958</v>
      </c>
      <c r="N7651" s="251" t="s">
        <v>17159</v>
      </c>
      <c r="O7651" s="251">
        <v>2</v>
      </c>
      <c r="Q7651" s="251" t="s">
        <v>18336</v>
      </c>
      <c r="R7651" s="251" t="s">
        <v>10028</v>
      </c>
      <c r="S7651" s="251" t="s">
        <v>3743</v>
      </c>
      <c r="T7651" s="251" t="str">
        <f t="shared" si="478"/>
        <v>I040467081560VT020</v>
      </c>
      <c r="W7651" s="251" t="str">
        <f t="shared" si="479"/>
        <v>I040467081560-VT020</v>
      </c>
    </row>
    <row r="7652" spans="1:23" x14ac:dyDescent="0.3">
      <c r="A7652" s="256" t="str">
        <f t="shared" si="477"/>
        <v>I0404670-81560VT050-00004</v>
      </c>
      <c r="B7652" s="251" t="s">
        <v>18337</v>
      </c>
      <c r="C7652" s="251" t="s">
        <v>10031</v>
      </c>
      <c r="D7652" s="251" t="s">
        <v>18322</v>
      </c>
      <c r="E7652" s="251" t="s">
        <v>16373</v>
      </c>
      <c r="F7652" s="251" t="s">
        <v>9990</v>
      </c>
      <c r="G7652" s="251" t="s">
        <v>10067</v>
      </c>
      <c r="H7652" s="251" t="s">
        <v>5204</v>
      </c>
      <c r="I7652" s="257" t="str">
        <f t="shared" si="476"/>
        <v>-00004</v>
      </c>
      <c r="J7652" s="251">
        <v>4</v>
      </c>
      <c r="K7652" s="251">
        <v>4</v>
      </c>
      <c r="M7652" s="251" t="s">
        <v>9958</v>
      </c>
      <c r="N7652" s="251" t="s">
        <v>17159</v>
      </c>
      <c r="O7652" s="251">
        <v>4</v>
      </c>
      <c r="Q7652" s="251" t="s">
        <v>18337</v>
      </c>
      <c r="R7652" s="251" t="s">
        <v>10028</v>
      </c>
      <c r="S7652" s="251" t="s">
        <v>3746</v>
      </c>
      <c r="T7652" s="251" t="str">
        <f t="shared" si="478"/>
        <v>I040467081560VT050</v>
      </c>
      <c r="W7652" s="251" t="str">
        <f t="shared" si="479"/>
        <v>I040467081560-VT050</v>
      </c>
    </row>
    <row r="7653" spans="1:23" x14ac:dyDescent="0.3">
      <c r="A7653" s="256" t="str">
        <f t="shared" si="477"/>
        <v>I0404670-81561VT020-00001</v>
      </c>
      <c r="B7653" s="251" t="s">
        <v>18338</v>
      </c>
      <c r="C7653" s="251" t="s">
        <v>10031</v>
      </c>
      <c r="D7653" s="251" t="s">
        <v>18322</v>
      </c>
      <c r="E7653" s="251" t="s">
        <v>16373</v>
      </c>
      <c r="F7653" s="251" t="s">
        <v>9992</v>
      </c>
      <c r="G7653" s="251" t="s">
        <v>10256</v>
      </c>
      <c r="H7653" s="251" t="s">
        <v>3443</v>
      </c>
      <c r="I7653" s="257" t="str">
        <f t="shared" si="476"/>
        <v>-00001</v>
      </c>
      <c r="J7653" s="251">
        <v>1</v>
      </c>
      <c r="K7653" s="251">
        <v>1</v>
      </c>
      <c r="M7653" s="251" t="s">
        <v>9958</v>
      </c>
      <c r="N7653" s="251" t="s">
        <v>17159</v>
      </c>
      <c r="O7653" s="251">
        <v>1</v>
      </c>
      <c r="Q7653" s="251" t="s">
        <v>18338</v>
      </c>
      <c r="R7653" s="251" t="s">
        <v>10028</v>
      </c>
      <c r="S7653" s="251" t="s">
        <v>3767</v>
      </c>
      <c r="T7653" s="251" t="str">
        <f t="shared" si="478"/>
        <v>I040467081561VT020</v>
      </c>
      <c r="W7653" s="251" t="str">
        <f t="shared" si="479"/>
        <v>I040467081561-VT020</v>
      </c>
    </row>
    <row r="7654" spans="1:23" x14ac:dyDescent="0.3">
      <c r="A7654" s="256" t="str">
        <f t="shared" si="477"/>
        <v>I0404670-81561VT050-00001</v>
      </c>
      <c r="B7654" s="251" t="s">
        <v>18339</v>
      </c>
      <c r="C7654" s="251" t="s">
        <v>10031</v>
      </c>
      <c r="D7654" s="251" t="s">
        <v>18322</v>
      </c>
      <c r="E7654" s="251" t="s">
        <v>16373</v>
      </c>
      <c r="F7654" s="251" t="s">
        <v>9995</v>
      </c>
      <c r="G7654" s="251" t="s">
        <v>10258</v>
      </c>
      <c r="H7654" s="251" t="s">
        <v>3443</v>
      </c>
      <c r="I7654" s="257" t="str">
        <f t="shared" si="476"/>
        <v>-00001</v>
      </c>
      <c r="J7654" s="251">
        <v>1</v>
      </c>
      <c r="K7654" s="251">
        <v>1</v>
      </c>
      <c r="M7654" s="251" t="s">
        <v>9958</v>
      </c>
      <c r="N7654" s="251" t="s">
        <v>17159</v>
      </c>
      <c r="O7654" s="251">
        <v>1</v>
      </c>
      <c r="Q7654" s="251" t="s">
        <v>18339</v>
      </c>
      <c r="R7654" s="251" t="s">
        <v>10028</v>
      </c>
      <c r="S7654" s="251" t="s">
        <v>3769</v>
      </c>
      <c r="T7654" s="251" t="str">
        <f t="shared" si="478"/>
        <v>I040467081561VT050</v>
      </c>
      <c r="W7654" s="251" t="str">
        <f t="shared" si="479"/>
        <v>I040467081561-VT050</v>
      </c>
    </row>
    <row r="7655" spans="1:23" x14ac:dyDescent="0.3">
      <c r="A7655" s="256" t="str">
        <f t="shared" si="477"/>
        <v>I0404670-81580VT010-00002</v>
      </c>
      <c r="B7655" s="251" t="s">
        <v>18340</v>
      </c>
      <c r="C7655" s="251" t="s">
        <v>10031</v>
      </c>
      <c r="D7655" s="251" t="s">
        <v>18322</v>
      </c>
      <c r="E7655" s="251" t="s">
        <v>16373</v>
      </c>
      <c r="F7655" s="251" t="s">
        <v>9997</v>
      </c>
      <c r="G7655" s="251" t="s">
        <v>5289</v>
      </c>
      <c r="H7655" s="251" t="s">
        <v>758</v>
      </c>
      <c r="I7655" s="257" t="str">
        <f t="shared" si="476"/>
        <v>-00002</v>
      </c>
      <c r="J7655" s="251">
        <v>2</v>
      </c>
      <c r="K7655" s="251">
        <v>2</v>
      </c>
      <c r="M7655" s="251" t="s">
        <v>9993</v>
      </c>
      <c r="N7655" s="251" t="s">
        <v>17159</v>
      </c>
      <c r="O7655" s="251">
        <v>2</v>
      </c>
      <c r="Q7655" s="251" t="s">
        <v>18340</v>
      </c>
      <c r="R7655" s="251" t="s">
        <v>10028</v>
      </c>
      <c r="S7655" s="251" t="s">
        <v>3749</v>
      </c>
      <c r="T7655" s="251" t="str">
        <f t="shared" si="478"/>
        <v>I040467081580VT010</v>
      </c>
      <c r="W7655" s="251" t="str">
        <f t="shared" si="479"/>
        <v>I040467081580-VT010</v>
      </c>
    </row>
    <row r="7656" spans="1:23" x14ac:dyDescent="0.3">
      <c r="A7656" s="256" t="str">
        <f t="shared" si="477"/>
        <v>I0404670-81580VT020-00004</v>
      </c>
      <c r="B7656" s="251" t="s">
        <v>18341</v>
      </c>
      <c r="C7656" s="251" t="s">
        <v>10031</v>
      </c>
      <c r="D7656" s="251" t="s">
        <v>18322</v>
      </c>
      <c r="E7656" s="251" t="s">
        <v>16373</v>
      </c>
      <c r="F7656" s="251" t="s">
        <v>10000</v>
      </c>
      <c r="G7656" s="251" t="s">
        <v>10071</v>
      </c>
      <c r="H7656" s="251" t="s">
        <v>758</v>
      </c>
      <c r="I7656" s="257" t="str">
        <f t="shared" si="476"/>
        <v>-00004</v>
      </c>
      <c r="J7656" s="251">
        <v>4</v>
      </c>
      <c r="K7656" s="251">
        <v>4</v>
      </c>
      <c r="M7656" s="251" t="s">
        <v>9958</v>
      </c>
      <c r="N7656" s="251" t="s">
        <v>17159</v>
      </c>
      <c r="O7656" s="251">
        <v>4</v>
      </c>
      <c r="Q7656" s="251" t="s">
        <v>18341</v>
      </c>
      <c r="R7656" s="251" t="s">
        <v>10028</v>
      </c>
      <c r="S7656" s="251" t="s">
        <v>3752</v>
      </c>
      <c r="T7656" s="251" t="str">
        <f t="shared" si="478"/>
        <v>I040467081580VT020</v>
      </c>
      <c r="W7656" s="251" t="str">
        <f t="shared" si="479"/>
        <v>I040467081580-VT020</v>
      </c>
    </row>
    <row r="7657" spans="1:23" x14ac:dyDescent="0.3">
      <c r="A7657" s="256" t="str">
        <f t="shared" si="477"/>
        <v>I0404670-81581VT010-00002</v>
      </c>
      <c r="B7657" s="251" t="s">
        <v>18342</v>
      </c>
      <c r="C7657" s="251" t="s">
        <v>10031</v>
      </c>
      <c r="D7657" s="251" t="s">
        <v>18322</v>
      </c>
      <c r="E7657" s="251" t="s">
        <v>16373</v>
      </c>
      <c r="F7657" s="251" t="s">
        <v>10002</v>
      </c>
      <c r="G7657" s="251" t="s">
        <v>5291</v>
      </c>
      <c r="H7657" s="251" t="s">
        <v>5218</v>
      </c>
      <c r="I7657" s="257" t="str">
        <f t="shared" si="476"/>
        <v>-00002</v>
      </c>
      <c r="J7657" s="251">
        <v>2</v>
      </c>
      <c r="K7657" s="251">
        <v>2</v>
      </c>
      <c r="M7657" s="251" t="s">
        <v>9993</v>
      </c>
      <c r="N7657" s="251" t="s">
        <v>17159</v>
      </c>
      <c r="O7657" s="251">
        <v>2</v>
      </c>
      <c r="Q7657" s="251" t="s">
        <v>18342</v>
      </c>
      <c r="R7657" s="251" t="s">
        <v>10028</v>
      </c>
      <c r="S7657" s="251" t="s">
        <v>3771</v>
      </c>
      <c r="T7657" s="251" t="str">
        <f t="shared" si="478"/>
        <v>I040467081581VT010</v>
      </c>
      <c r="W7657" s="251" t="str">
        <f t="shared" si="479"/>
        <v>I040467081581-VT010</v>
      </c>
    </row>
    <row r="7658" spans="1:23" x14ac:dyDescent="0.3">
      <c r="A7658" s="256" t="str">
        <f t="shared" si="477"/>
        <v>I0404670-81590VT010-00002</v>
      </c>
      <c r="B7658" s="251" t="s">
        <v>18343</v>
      </c>
      <c r="C7658" s="251" t="s">
        <v>10031</v>
      </c>
      <c r="D7658" s="251" t="s">
        <v>18322</v>
      </c>
      <c r="E7658" s="251" t="s">
        <v>16373</v>
      </c>
      <c r="F7658" s="251" t="s">
        <v>10005</v>
      </c>
      <c r="G7658" s="251" t="s">
        <v>10073</v>
      </c>
      <c r="H7658" s="251" t="s">
        <v>770</v>
      </c>
      <c r="I7658" s="257" t="str">
        <f t="shared" si="476"/>
        <v>-00002</v>
      </c>
      <c r="J7658" s="251">
        <v>2</v>
      </c>
      <c r="K7658" s="251">
        <v>2</v>
      </c>
      <c r="M7658" s="251" t="s">
        <v>9993</v>
      </c>
      <c r="N7658" s="251" t="s">
        <v>17159</v>
      </c>
      <c r="O7658" s="251">
        <v>2</v>
      </c>
      <c r="Q7658" s="251" t="s">
        <v>18343</v>
      </c>
      <c r="R7658" s="251" t="s">
        <v>10028</v>
      </c>
      <c r="S7658" s="251" t="s">
        <v>3755</v>
      </c>
      <c r="T7658" s="251" t="str">
        <f t="shared" si="478"/>
        <v>I040467081590VT010</v>
      </c>
      <c r="W7658" s="251" t="str">
        <f t="shared" si="479"/>
        <v>I040467081590-VT010</v>
      </c>
    </row>
    <row r="7659" spans="1:23" x14ac:dyDescent="0.3">
      <c r="A7659" s="256" t="str">
        <f t="shared" si="477"/>
        <v>I0404670-81590VT020-00004</v>
      </c>
      <c r="B7659" s="251" t="s">
        <v>18344</v>
      </c>
      <c r="C7659" s="251" t="s">
        <v>10031</v>
      </c>
      <c r="D7659" s="251" t="s">
        <v>18322</v>
      </c>
      <c r="E7659" s="251" t="s">
        <v>16373</v>
      </c>
      <c r="F7659" s="251" t="s">
        <v>10009</v>
      </c>
      <c r="G7659" s="251" t="s">
        <v>10075</v>
      </c>
      <c r="H7659" s="251" t="s">
        <v>770</v>
      </c>
      <c r="I7659" s="257" t="str">
        <f t="shared" si="476"/>
        <v>-00004</v>
      </c>
      <c r="J7659" s="251">
        <v>4</v>
      </c>
      <c r="K7659" s="251">
        <v>4</v>
      </c>
      <c r="M7659" s="251" t="s">
        <v>9958</v>
      </c>
      <c r="N7659" s="251" t="s">
        <v>17159</v>
      </c>
      <c r="O7659" s="251">
        <v>4</v>
      </c>
      <c r="Q7659" s="251" t="s">
        <v>18344</v>
      </c>
      <c r="R7659" s="251" t="s">
        <v>10028</v>
      </c>
      <c r="S7659" s="251" t="s">
        <v>3758</v>
      </c>
      <c r="T7659" s="251" t="str">
        <f t="shared" si="478"/>
        <v>I040467081590VT020</v>
      </c>
      <c r="W7659" s="251" t="str">
        <f t="shared" si="479"/>
        <v>I040467081590-VT020</v>
      </c>
    </row>
    <row r="7660" spans="1:23" x14ac:dyDescent="0.3">
      <c r="A7660" s="256" t="str">
        <f t="shared" si="477"/>
        <v>I0606465-81110BZ610-00001</v>
      </c>
      <c r="B7660" s="251" t="s">
        <v>18345</v>
      </c>
      <c r="C7660" s="251" t="s">
        <v>10077</v>
      </c>
      <c r="D7660" s="251" t="s">
        <v>18346</v>
      </c>
      <c r="E7660" s="251" t="s">
        <v>16373</v>
      </c>
      <c r="F7660" s="251" t="s">
        <v>9957</v>
      </c>
      <c r="G7660" s="251" t="s">
        <v>1176</v>
      </c>
      <c r="H7660" s="251" t="s">
        <v>3422</v>
      </c>
      <c r="I7660" s="257" t="str">
        <f t="shared" si="476"/>
        <v>-00001</v>
      </c>
      <c r="J7660" s="251">
        <v>1</v>
      </c>
      <c r="K7660" s="251">
        <v>1</v>
      </c>
      <c r="M7660" s="251" t="s">
        <v>10864</v>
      </c>
      <c r="N7660" s="251" t="s">
        <v>16680</v>
      </c>
      <c r="O7660" s="251">
        <v>1</v>
      </c>
      <c r="Q7660" s="251" t="s">
        <v>18345</v>
      </c>
      <c r="R7660" s="251" t="s">
        <v>9960</v>
      </c>
      <c r="S7660" s="251" t="s">
        <v>1175</v>
      </c>
      <c r="T7660" s="251" t="str">
        <f t="shared" si="478"/>
        <v>I060646581110BZ610</v>
      </c>
      <c r="W7660" s="251" t="str">
        <f t="shared" si="479"/>
        <v>I060646581110-BZ610</v>
      </c>
    </row>
    <row r="7661" spans="1:23" x14ac:dyDescent="0.3">
      <c r="A7661" s="256" t="str">
        <f t="shared" si="477"/>
        <v>I0606465-81110BZ620-00002</v>
      </c>
      <c r="B7661" s="251" t="s">
        <v>18347</v>
      </c>
      <c r="C7661" s="251" t="s">
        <v>10077</v>
      </c>
      <c r="D7661" s="251" t="s">
        <v>18346</v>
      </c>
      <c r="E7661" s="251" t="s">
        <v>16373</v>
      </c>
      <c r="F7661" s="251" t="s">
        <v>9962</v>
      </c>
      <c r="G7661" s="251" t="s">
        <v>1193</v>
      </c>
      <c r="H7661" s="251" t="s">
        <v>3422</v>
      </c>
      <c r="I7661" s="257" t="str">
        <f t="shared" si="476"/>
        <v>-00002</v>
      </c>
      <c r="J7661" s="251">
        <v>2</v>
      </c>
      <c r="K7661" s="251">
        <v>2</v>
      </c>
      <c r="M7661" s="251" t="s">
        <v>9958</v>
      </c>
      <c r="N7661" s="251" t="s">
        <v>16680</v>
      </c>
      <c r="O7661" s="251">
        <v>2</v>
      </c>
      <c r="Q7661" s="251" t="s">
        <v>18347</v>
      </c>
      <c r="R7661" s="251" t="s">
        <v>9960</v>
      </c>
      <c r="S7661" s="251" t="s">
        <v>1192</v>
      </c>
      <c r="T7661" s="251" t="str">
        <f t="shared" si="478"/>
        <v>I060646581110BZ620</v>
      </c>
      <c r="W7661" s="251" t="str">
        <f t="shared" si="479"/>
        <v>I060646581110-BZ620</v>
      </c>
    </row>
    <row r="7662" spans="1:23" x14ac:dyDescent="0.3">
      <c r="A7662" s="256" t="str">
        <f t="shared" si="477"/>
        <v>I0606465-81130BZ620-00007</v>
      </c>
      <c r="B7662" s="251" t="s">
        <v>18348</v>
      </c>
      <c r="C7662" s="251" t="s">
        <v>10077</v>
      </c>
      <c r="D7662" s="251" t="s">
        <v>18346</v>
      </c>
      <c r="E7662" s="251" t="s">
        <v>16373</v>
      </c>
      <c r="F7662" s="251" t="s">
        <v>9964</v>
      </c>
      <c r="G7662" s="251" t="s">
        <v>1198</v>
      </c>
      <c r="H7662" s="251" t="s">
        <v>5101</v>
      </c>
      <c r="I7662" s="257" t="str">
        <f t="shared" si="476"/>
        <v>-00007</v>
      </c>
      <c r="J7662" s="251">
        <v>7</v>
      </c>
      <c r="K7662" s="251">
        <v>7</v>
      </c>
      <c r="M7662" s="251" t="s">
        <v>9958</v>
      </c>
      <c r="N7662" s="251" t="s">
        <v>16680</v>
      </c>
      <c r="O7662" s="251">
        <v>7</v>
      </c>
      <c r="Q7662" s="251" t="s">
        <v>18348</v>
      </c>
      <c r="R7662" s="251" t="s">
        <v>9960</v>
      </c>
      <c r="S7662" s="251" t="s">
        <v>1197</v>
      </c>
      <c r="T7662" s="251" t="str">
        <f t="shared" si="478"/>
        <v>I060646581130BZ620</v>
      </c>
      <c r="W7662" s="251" t="str">
        <f t="shared" si="479"/>
        <v>I060646581130-BZ620</v>
      </c>
    </row>
    <row r="7663" spans="1:23" x14ac:dyDescent="0.3">
      <c r="A7663" s="256" t="str">
        <f t="shared" si="477"/>
        <v>I0606465-81150BZ620-00006</v>
      </c>
      <c r="B7663" s="251" t="s">
        <v>18349</v>
      </c>
      <c r="C7663" s="251" t="s">
        <v>10077</v>
      </c>
      <c r="D7663" s="251" t="s">
        <v>18346</v>
      </c>
      <c r="E7663" s="251" t="s">
        <v>16373</v>
      </c>
      <c r="F7663" s="251" t="s">
        <v>9966</v>
      </c>
      <c r="G7663" s="251" t="s">
        <v>1203</v>
      </c>
      <c r="H7663" s="251" t="s">
        <v>3429</v>
      </c>
      <c r="I7663" s="257" t="str">
        <f t="shared" si="476"/>
        <v>-00006</v>
      </c>
      <c r="J7663" s="251">
        <v>6</v>
      </c>
      <c r="K7663" s="251">
        <v>6</v>
      </c>
      <c r="M7663" s="251" t="s">
        <v>9958</v>
      </c>
      <c r="N7663" s="251" t="s">
        <v>16680</v>
      </c>
      <c r="O7663" s="251">
        <v>6</v>
      </c>
      <c r="Q7663" s="251" t="s">
        <v>18349</v>
      </c>
      <c r="R7663" s="251" t="s">
        <v>9960</v>
      </c>
      <c r="S7663" s="251" t="s">
        <v>1202</v>
      </c>
      <c r="T7663" s="251" t="str">
        <f t="shared" si="478"/>
        <v>I060646581150BZ620</v>
      </c>
      <c r="W7663" s="251" t="str">
        <f t="shared" si="479"/>
        <v>I060646581150-BZ620</v>
      </c>
    </row>
    <row r="7664" spans="1:23" x14ac:dyDescent="0.3">
      <c r="A7664" s="256" t="str">
        <f t="shared" si="477"/>
        <v>I0606465-81170BZ620-00003</v>
      </c>
      <c r="B7664" s="251" t="s">
        <v>18350</v>
      </c>
      <c r="C7664" s="251" t="s">
        <v>10077</v>
      </c>
      <c r="D7664" s="251" t="s">
        <v>18346</v>
      </c>
      <c r="E7664" s="251" t="s">
        <v>16373</v>
      </c>
      <c r="F7664" s="251" t="s">
        <v>9968</v>
      </c>
      <c r="G7664" s="251" t="s">
        <v>1208</v>
      </c>
      <c r="H7664" s="251" t="s">
        <v>5102</v>
      </c>
      <c r="I7664" s="257" t="str">
        <f t="shared" si="476"/>
        <v>-00003</v>
      </c>
      <c r="J7664" s="251">
        <v>3</v>
      </c>
      <c r="K7664" s="251">
        <v>3</v>
      </c>
      <c r="M7664" s="251" t="s">
        <v>9958</v>
      </c>
      <c r="N7664" s="251" t="s">
        <v>16680</v>
      </c>
      <c r="O7664" s="251">
        <v>3</v>
      </c>
      <c r="Q7664" s="251" t="s">
        <v>18350</v>
      </c>
      <c r="R7664" s="251" t="s">
        <v>9960</v>
      </c>
      <c r="S7664" s="251" t="s">
        <v>1207</v>
      </c>
      <c r="T7664" s="251" t="str">
        <f t="shared" si="478"/>
        <v>I060646581170BZ620</v>
      </c>
      <c r="W7664" s="251" t="str">
        <f t="shared" si="479"/>
        <v>I060646581170-BZ620</v>
      </c>
    </row>
    <row r="7665" spans="1:23" x14ac:dyDescent="0.3">
      <c r="A7665" s="256" t="str">
        <f t="shared" si="477"/>
        <v>I0606465-81550BZ490-00003</v>
      </c>
      <c r="B7665" s="251" t="s">
        <v>18351</v>
      </c>
      <c r="C7665" s="251" t="s">
        <v>10077</v>
      </c>
      <c r="D7665" s="251" t="s">
        <v>18346</v>
      </c>
      <c r="E7665" s="251" t="s">
        <v>16373</v>
      </c>
      <c r="F7665" s="251" t="s">
        <v>9970</v>
      </c>
      <c r="G7665" s="251" t="s">
        <v>1409</v>
      </c>
      <c r="H7665" s="251" t="s">
        <v>5202</v>
      </c>
      <c r="I7665" s="257" t="str">
        <f t="shared" si="476"/>
        <v>-00003</v>
      </c>
      <c r="J7665" s="251">
        <v>3</v>
      </c>
      <c r="K7665" s="251">
        <v>3</v>
      </c>
      <c r="M7665" s="251" t="s">
        <v>9958</v>
      </c>
      <c r="N7665" s="251" t="s">
        <v>16680</v>
      </c>
      <c r="O7665" s="251">
        <v>3</v>
      </c>
      <c r="Q7665" s="251" t="s">
        <v>18351</v>
      </c>
      <c r="R7665" s="251" t="s">
        <v>9960</v>
      </c>
      <c r="S7665" s="251" t="s">
        <v>1408</v>
      </c>
      <c r="T7665" s="251" t="str">
        <f t="shared" si="478"/>
        <v>I060646581550BZ490</v>
      </c>
      <c r="W7665" s="251" t="str">
        <f t="shared" si="479"/>
        <v>I060646581550-BZ490</v>
      </c>
    </row>
    <row r="7666" spans="1:23" x14ac:dyDescent="0.3">
      <c r="A7666" s="256" t="str">
        <f t="shared" si="477"/>
        <v>I0606465-81551BZ150-00001</v>
      </c>
      <c r="B7666" s="251" t="s">
        <v>18352</v>
      </c>
      <c r="C7666" s="251" t="s">
        <v>10077</v>
      </c>
      <c r="D7666" s="251" t="s">
        <v>18346</v>
      </c>
      <c r="E7666" s="251" t="s">
        <v>16373</v>
      </c>
      <c r="F7666" s="251" t="s">
        <v>9972</v>
      </c>
      <c r="G7666" s="251" t="s">
        <v>1351</v>
      </c>
      <c r="H7666" s="251" t="s">
        <v>3436</v>
      </c>
      <c r="I7666" s="257" t="str">
        <f t="shared" si="476"/>
        <v>-00001</v>
      </c>
      <c r="J7666" s="251">
        <v>1</v>
      </c>
      <c r="K7666" s="251">
        <v>1</v>
      </c>
      <c r="M7666" s="251" t="s">
        <v>9958</v>
      </c>
      <c r="N7666" s="251" t="s">
        <v>16680</v>
      </c>
      <c r="O7666" s="251">
        <v>1</v>
      </c>
      <c r="Q7666" s="251" t="s">
        <v>18352</v>
      </c>
      <c r="R7666" s="251" t="s">
        <v>9960</v>
      </c>
      <c r="S7666" s="251" t="s">
        <v>1350</v>
      </c>
      <c r="T7666" s="251" t="str">
        <f t="shared" si="478"/>
        <v>I060646581551BZ150</v>
      </c>
      <c r="W7666" s="251" t="str">
        <f t="shared" si="479"/>
        <v>I060646581551-BZ150</v>
      </c>
    </row>
    <row r="7667" spans="1:23" x14ac:dyDescent="0.3">
      <c r="A7667" s="256" t="str">
        <f t="shared" si="477"/>
        <v>I0606465-81551BZ240-00005</v>
      </c>
      <c r="B7667" s="251" t="s">
        <v>18353</v>
      </c>
      <c r="C7667" s="251" t="s">
        <v>10077</v>
      </c>
      <c r="D7667" s="251" t="s">
        <v>18346</v>
      </c>
      <c r="E7667" s="251" t="s">
        <v>16373</v>
      </c>
      <c r="F7667" s="251" t="s">
        <v>9974</v>
      </c>
      <c r="G7667" s="251" t="s">
        <v>1373</v>
      </c>
      <c r="H7667" s="251" t="s">
        <v>3436</v>
      </c>
      <c r="I7667" s="257" t="str">
        <f t="shared" si="476"/>
        <v>-00005</v>
      </c>
      <c r="J7667" s="251">
        <v>5</v>
      </c>
      <c r="K7667" s="251">
        <v>5</v>
      </c>
      <c r="M7667" s="251" t="s">
        <v>9958</v>
      </c>
      <c r="N7667" s="251" t="s">
        <v>16680</v>
      </c>
      <c r="O7667" s="251">
        <v>5</v>
      </c>
      <c r="Q7667" s="251" t="s">
        <v>18353</v>
      </c>
      <c r="R7667" s="251" t="s">
        <v>9960</v>
      </c>
      <c r="S7667" s="251" t="s">
        <v>1372</v>
      </c>
      <c r="T7667" s="251" t="str">
        <f t="shared" si="478"/>
        <v>I060646581551BZ240</v>
      </c>
      <c r="W7667" s="251" t="str">
        <f t="shared" si="479"/>
        <v>I060646581551-BZ240</v>
      </c>
    </row>
    <row r="7668" spans="1:23" x14ac:dyDescent="0.3">
      <c r="A7668" s="256" t="str">
        <f t="shared" si="477"/>
        <v>I0606465-81551BZ320-00003</v>
      </c>
      <c r="B7668" s="251" t="s">
        <v>18354</v>
      </c>
      <c r="C7668" s="251" t="s">
        <v>10077</v>
      </c>
      <c r="D7668" s="251" t="s">
        <v>18346</v>
      </c>
      <c r="E7668" s="251" t="s">
        <v>16373</v>
      </c>
      <c r="F7668" s="251" t="s">
        <v>9976</v>
      </c>
      <c r="G7668" s="251" t="s">
        <v>1418</v>
      </c>
      <c r="H7668" s="251" t="s">
        <v>3436</v>
      </c>
      <c r="I7668" s="257" t="str">
        <f t="shared" si="476"/>
        <v>-00003</v>
      </c>
      <c r="J7668" s="251">
        <v>3</v>
      </c>
      <c r="K7668" s="251">
        <v>3</v>
      </c>
      <c r="M7668" s="251" t="s">
        <v>9958</v>
      </c>
      <c r="N7668" s="251" t="s">
        <v>16680</v>
      </c>
      <c r="O7668" s="251">
        <v>3</v>
      </c>
      <c r="Q7668" s="251" t="s">
        <v>18354</v>
      </c>
      <c r="R7668" s="251" t="s">
        <v>9960</v>
      </c>
      <c r="S7668" s="251" t="s">
        <v>1417</v>
      </c>
      <c r="T7668" s="251" t="str">
        <f t="shared" si="478"/>
        <v>I060646581551BZ320</v>
      </c>
      <c r="W7668" s="251" t="str">
        <f t="shared" si="479"/>
        <v>I060646581551-BZ320</v>
      </c>
    </row>
    <row r="7669" spans="1:23" x14ac:dyDescent="0.3">
      <c r="A7669" s="256" t="str">
        <f t="shared" si="477"/>
        <v>I0606465-81560BZ490-00004</v>
      </c>
      <c r="B7669" s="251" t="s">
        <v>18355</v>
      </c>
      <c r="C7669" s="251" t="s">
        <v>10077</v>
      </c>
      <c r="D7669" s="251" t="s">
        <v>18346</v>
      </c>
      <c r="E7669" s="251" t="s">
        <v>16373</v>
      </c>
      <c r="F7669" s="251" t="s">
        <v>9978</v>
      </c>
      <c r="G7669" s="251" t="s">
        <v>1423</v>
      </c>
      <c r="H7669" s="251" t="s">
        <v>5204</v>
      </c>
      <c r="I7669" s="257" t="str">
        <f t="shared" si="476"/>
        <v>-00004</v>
      </c>
      <c r="J7669" s="251">
        <v>4</v>
      </c>
      <c r="K7669" s="251">
        <v>4</v>
      </c>
      <c r="M7669" s="251" t="s">
        <v>9958</v>
      </c>
      <c r="N7669" s="251" t="s">
        <v>16680</v>
      </c>
      <c r="O7669" s="251">
        <v>4</v>
      </c>
      <c r="Q7669" s="251" t="s">
        <v>18355</v>
      </c>
      <c r="R7669" s="251" t="s">
        <v>9960</v>
      </c>
      <c r="S7669" s="251" t="s">
        <v>1422</v>
      </c>
      <c r="T7669" s="251" t="str">
        <f t="shared" si="478"/>
        <v>I060646581560BZ490</v>
      </c>
      <c r="W7669" s="251" t="str">
        <f t="shared" si="479"/>
        <v>I060646581560-BZ490</v>
      </c>
    </row>
    <row r="7670" spans="1:23" x14ac:dyDescent="0.3">
      <c r="A7670" s="256" t="str">
        <f t="shared" si="477"/>
        <v>I0606465-81561BZ150-00001</v>
      </c>
      <c r="B7670" s="251" t="s">
        <v>18356</v>
      </c>
      <c r="C7670" s="251" t="s">
        <v>10077</v>
      </c>
      <c r="D7670" s="251" t="s">
        <v>18346</v>
      </c>
      <c r="E7670" s="251" t="s">
        <v>16373</v>
      </c>
      <c r="F7670" s="251" t="s">
        <v>9980</v>
      </c>
      <c r="G7670" s="251" t="s">
        <v>1359</v>
      </c>
      <c r="H7670" s="251" t="s">
        <v>3443</v>
      </c>
      <c r="I7670" s="257" t="str">
        <f t="shared" si="476"/>
        <v>-00001</v>
      </c>
      <c r="J7670" s="251">
        <v>1</v>
      </c>
      <c r="K7670" s="251">
        <v>1</v>
      </c>
      <c r="M7670" s="251" t="s">
        <v>9958</v>
      </c>
      <c r="N7670" s="251" t="s">
        <v>16680</v>
      </c>
      <c r="O7670" s="251">
        <v>1</v>
      </c>
      <c r="Q7670" s="251" t="s">
        <v>18356</v>
      </c>
      <c r="R7670" s="251" t="s">
        <v>9960</v>
      </c>
      <c r="S7670" s="251" t="s">
        <v>1358</v>
      </c>
      <c r="T7670" s="251" t="str">
        <f t="shared" si="478"/>
        <v>I060646581561BZ150</v>
      </c>
      <c r="W7670" s="251" t="str">
        <f t="shared" si="479"/>
        <v>I060646581561-BZ150</v>
      </c>
    </row>
    <row r="7671" spans="1:23" x14ac:dyDescent="0.3">
      <c r="A7671" s="256" t="str">
        <f t="shared" si="477"/>
        <v>I0606465-81590BZ051-00002</v>
      </c>
      <c r="B7671" s="251" t="s">
        <v>18357</v>
      </c>
      <c r="C7671" s="251" t="s">
        <v>10077</v>
      </c>
      <c r="D7671" s="251" t="s">
        <v>18346</v>
      </c>
      <c r="E7671" s="251" t="s">
        <v>16373</v>
      </c>
      <c r="F7671" s="251" t="s">
        <v>9982</v>
      </c>
      <c r="G7671" s="251" t="s">
        <v>5230</v>
      </c>
      <c r="H7671" s="251" t="s">
        <v>770</v>
      </c>
      <c r="I7671" s="257" t="str">
        <f t="shared" si="476"/>
        <v>-00002</v>
      </c>
      <c r="J7671" s="251">
        <v>2</v>
      </c>
      <c r="K7671" s="251">
        <v>2</v>
      </c>
      <c r="M7671" s="251" t="s">
        <v>9958</v>
      </c>
      <c r="N7671" s="251" t="s">
        <v>16680</v>
      </c>
      <c r="O7671" s="251">
        <v>2</v>
      </c>
      <c r="Q7671" s="251" t="s">
        <v>18357</v>
      </c>
      <c r="R7671" s="251" t="s">
        <v>9960</v>
      </c>
      <c r="S7671" s="251" t="s">
        <v>4062</v>
      </c>
      <c r="T7671" s="251" t="str">
        <f t="shared" si="478"/>
        <v>I060646581590BZ051</v>
      </c>
      <c r="W7671" s="251" t="str">
        <f t="shared" si="479"/>
        <v>I060646581590-BZ051</v>
      </c>
    </row>
    <row r="7672" spans="1:23" x14ac:dyDescent="0.3">
      <c r="A7672" s="256" t="str">
        <f t="shared" si="477"/>
        <v>I0606465-9004A81005-00001</v>
      </c>
      <c r="B7672" s="251" t="s">
        <v>18358</v>
      </c>
      <c r="C7672" s="251" t="s">
        <v>10077</v>
      </c>
      <c r="D7672" s="251" t="s">
        <v>18346</v>
      </c>
      <c r="E7672" s="251" t="s">
        <v>16373</v>
      </c>
      <c r="F7672" s="251" t="s">
        <v>9984</v>
      </c>
      <c r="G7672" s="251" t="s">
        <v>1566</v>
      </c>
      <c r="H7672" s="251" t="s">
        <v>3393</v>
      </c>
      <c r="I7672" s="257" t="str">
        <f t="shared" si="476"/>
        <v>-00001</v>
      </c>
      <c r="J7672" s="251">
        <v>1</v>
      </c>
      <c r="K7672" s="251">
        <v>1</v>
      </c>
      <c r="M7672" s="251" t="s">
        <v>10007</v>
      </c>
      <c r="N7672" s="251" t="s">
        <v>16680</v>
      </c>
      <c r="O7672" s="251">
        <v>1</v>
      </c>
      <c r="Q7672" s="251" t="s">
        <v>18358</v>
      </c>
      <c r="R7672" s="251" t="s">
        <v>9960</v>
      </c>
      <c r="S7672" s="251" t="s">
        <v>1565</v>
      </c>
      <c r="T7672" s="251" t="str">
        <f t="shared" si="478"/>
        <v>I06064659004A81005</v>
      </c>
      <c r="W7672" s="251" t="str">
        <f t="shared" si="479"/>
        <v>I06064659004A-81005</v>
      </c>
    </row>
    <row r="7673" spans="1:23" x14ac:dyDescent="0.3">
      <c r="A7673" s="256" t="str">
        <f t="shared" si="477"/>
        <v>I0606465-9004A81006-00004</v>
      </c>
      <c r="B7673" s="251" t="s">
        <v>18359</v>
      </c>
      <c r="C7673" s="251" t="s">
        <v>10077</v>
      </c>
      <c r="D7673" s="251" t="s">
        <v>18346</v>
      </c>
      <c r="E7673" s="251" t="s">
        <v>16373</v>
      </c>
      <c r="F7673" s="251" t="s">
        <v>9986</v>
      </c>
      <c r="G7673" s="251" t="s">
        <v>1574</v>
      </c>
      <c r="H7673" s="251" t="s">
        <v>3393</v>
      </c>
      <c r="I7673" s="257" t="str">
        <f t="shared" si="476"/>
        <v>-00004</v>
      </c>
      <c r="J7673" s="251">
        <v>4</v>
      </c>
      <c r="K7673" s="251">
        <v>4</v>
      </c>
      <c r="M7673" s="251" t="s">
        <v>10007</v>
      </c>
      <c r="N7673" s="251" t="s">
        <v>16680</v>
      </c>
      <c r="O7673" s="251">
        <v>4</v>
      </c>
      <c r="Q7673" s="251" t="s">
        <v>18359</v>
      </c>
      <c r="R7673" s="251" t="s">
        <v>9960</v>
      </c>
      <c r="S7673" s="251" t="s">
        <v>1573</v>
      </c>
      <c r="T7673" s="251" t="str">
        <f t="shared" si="478"/>
        <v>I06064659004A81006</v>
      </c>
      <c r="W7673" s="251" t="str">
        <f t="shared" si="479"/>
        <v>I06064659004A-81006</v>
      </c>
    </row>
    <row r="7674" spans="1:23" x14ac:dyDescent="0.3">
      <c r="A7674" s="256" t="str">
        <f t="shared" si="477"/>
        <v>I0606465-9004A81007-00001</v>
      </c>
      <c r="B7674" s="251" t="s">
        <v>18360</v>
      </c>
      <c r="C7674" s="251" t="s">
        <v>10077</v>
      </c>
      <c r="D7674" s="251" t="s">
        <v>18346</v>
      </c>
      <c r="E7674" s="251" t="s">
        <v>16373</v>
      </c>
      <c r="F7674" s="251" t="s">
        <v>9988</v>
      </c>
      <c r="G7674" s="251" t="s">
        <v>1576</v>
      </c>
      <c r="H7674" s="251" t="s">
        <v>3393</v>
      </c>
      <c r="I7674" s="257" t="str">
        <f t="shared" si="476"/>
        <v>-00001</v>
      </c>
      <c r="J7674" s="251">
        <v>1</v>
      </c>
      <c r="K7674" s="251">
        <v>1</v>
      </c>
      <c r="M7674" s="251" t="s">
        <v>10003</v>
      </c>
      <c r="N7674" s="251" t="s">
        <v>16680</v>
      </c>
      <c r="O7674" s="251">
        <v>1</v>
      </c>
      <c r="Q7674" s="251" t="s">
        <v>18360</v>
      </c>
      <c r="R7674" s="251" t="s">
        <v>9960</v>
      </c>
      <c r="S7674" s="251" t="s">
        <v>1575</v>
      </c>
      <c r="T7674" s="251" t="str">
        <f t="shared" si="478"/>
        <v>I06064659004A81007</v>
      </c>
      <c r="W7674" s="251" t="str">
        <f t="shared" si="479"/>
        <v>I06064659004A-81007</v>
      </c>
    </row>
    <row r="7675" spans="1:23" x14ac:dyDescent="0.3">
      <c r="A7675" s="256" t="str">
        <f t="shared" si="477"/>
        <v>I0606465-9004A81026-00003</v>
      </c>
      <c r="B7675" s="251" t="s">
        <v>18361</v>
      </c>
      <c r="C7675" s="251" t="s">
        <v>10077</v>
      </c>
      <c r="D7675" s="251" t="s">
        <v>18346</v>
      </c>
      <c r="E7675" s="251" t="s">
        <v>16373</v>
      </c>
      <c r="F7675" s="251" t="s">
        <v>9990</v>
      </c>
      <c r="G7675" s="251" t="s">
        <v>1624</v>
      </c>
      <c r="H7675" s="251" t="s">
        <v>3393</v>
      </c>
      <c r="I7675" s="257" t="str">
        <f t="shared" si="476"/>
        <v>-00003</v>
      </c>
      <c r="J7675" s="251">
        <v>3</v>
      </c>
      <c r="K7675" s="251">
        <v>3</v>
      </c>
      <c r="M7675" s="251" t="s">
        <v>10007</v>
      </c>
      <c r="N7675" s="251" t="s">
        <v>16680</v>
      </c>
      <c r="O7675" s="251">
        <v>3</v>
      </c>
      <c r="Q7675" s="251" t="s">
        <v>18361</v>
      </c>
      <c r="R7675" s="251" t="s">
        <v>9960</v>
      </c>
      <c r="S7675" s="251" t="s">
        <v>1623</v>
      </c>
      <c r="T7675" s="251" t="str">
        <f t="shared" si="478"/>
        <v>I06064659004A81026</v>
      </c>
      <c r="W7675" s="251" t="str">
        <f t="shared" si="479"/>
        <v>I06064659004A-81026</v>
      </c>
    </row>
    <row r="7676" spans="1:23" x14ac:dyDescent="0.3">
      <c r="A7676" s="256" t="str">
        <f t="shared" si="477"/>
        <v>I0606466-81139BZ010-00003</v>
      </c>
      <c r="B7676" s="251" t="s">
        <v>18362</v>
      </c>
      <c r="C7676" s="251" t="s">
        <v>10077</v>
      </c>
      <c r="D7676" s="251" t="s">
        <v>18363</v>
      </c>
      <c r="E7676" s="251" t="s">
        <v>16373</v>
      </c>
      <c r="F7676" s="251" t="s">
        <v>9957</v>
      </c>
      <c r="G7676" s="251" t="s">
        <v>1614</v>
      </c>
      <c r="H7676" s="251" t="s">
        <v>10104</v>
      </c>
      <c r="I7676" s="257" t="str">
        <f t="shared" si="476"/>
        <v>-00003</v>
      </c>
      <c r="J7676" s="251">
        <v>3</v>
      </c>
      <c r="K7676" s="251">
        <v>3</v>
      </c>
      <c r="M7676" s="251" t="s">
        <v>10007</v>
      </c>
      <c r="N7676" s="251" t="s">
        <v>16856</v>
      </c>
      <c r="O7676" s="251">
        <v>3</v>
      </c>
      <c r="Q7676" s="251" t="s">
        <v>18362</v>
      </c>
      <c r="R7676" s="251" t="s">
        <v>10017</v>
      </c>
      <c r="S7676" s="251" t="s">
        <v>1613</v>
      </c>
      <c r="T7676" s="251" t="str">
        <f t="shared" si="478"/>
        <v>I060646681139BZ010</v>
      </c>
      <c r="W7676" s="251" t="str">
        <f t="shared" si="479"/>
        <v>I060646681139-BZ010</v>
      </c>
    </row>
    <row r="7677" spans="1:23" x14ac:dyDescent="0.3">
      <c r="A7677" s="256" t="str">
        <f t="shared" si="477"/>
        <v>I0606466-81170BZ600-00001</v>
      </c>
      <c r="B7677" s="251" t="s">
        <v>18364</v>
      </c>
      <c r="C7677" s="251" t="s">
        <v>10077</v>
      </c>
      <c r="D7677" s="251" t="s">
        <v>18363</v>
      </c>
      <c r="E7677" s="251" t="s">
        <v>16373</v>
      </c>
      <c r="F7677" s="251" t="s">
        <v>9962</v>
      </c>
      <c r="G7677" s="251" t="s">
        <v>1173</v>
      </c>
      <c r="H7677" s="251" t="s">
        <v>5102</v>
      </c>
      <c r="I7677" s="257" t="str">
        <f t="shared" si="476"/>
        <v>-00001</v>
      </c>
      <c r="J7677" s="251">
        <v>1</v>
      </c>
      <c r="K7677" s="251">
        <v>1</v>
      </c>
      <c r="M7677" s="251" t="s">
        <v>9958</v>
      </c>
      <c r="N7677" s="251" t="s">
        <v>16856</v>
      </c>
      <c r="O7677" s="251">
        <v>1</v>
      </c>
      <c r="Q7677" s="251" t="s">
        <v>18364</v>
      </c>
      <c r="R7677" s="251" t="s">
        <v>10017</v>
      </c>
      <c r="S7677" s="251" t="s">
        <v>1172</v>
      </c>
      <c r="T7677" s="251" t="str">
        <f t="shared" si="478"/>
        <v>I060646681170BZ600</v>
      </c>
      <c r="W7677" s="251" t="str">
        <f t="shared" si="479"/>
        <v>I060646681170-BZ600</v>
      </c>
    </row>
    <row r="7678" spans="1:23" x14ac:dyDescent="0.3">
      <c r="A7678" s="256" t="str">
        <f t="shared" si="477"/>
        <v>I0606466-81580BZ051-00003</v>
      </c>
      <c r="B7678" s="251" t="s">
        <v>18365</v>
      </c>
      <c r="C7678" s="251" t="s">
        <v>10077</v>
      </c>
      <c r="D7678" s="251" t="s">
        <v>18363</v>
      </c>
      <c r="E7678" s="251" t="s">
        <v>16373</v>
      </c>
      <c r="F7678" s="251" t="s">
        <v>9964</v>
      </c>
      <c r="G7678" s="251" t="s">
        <v>5226</v>
      </c>
      <c r="H7678" s="251" t="s">
        <v>758</v>
      </c>
      <c r="I7678" s="257" t="str">
        <f t="shared" si="476"/>
        <v>-00003</v>
      </c>
      <c r="J7678" s="251">
        <v>3</v>
      </c>
      <c r="K7678" s="251">
        <v>3</v>
      </c>
      <c r="M7678" s="251" t="s">
        <v>9958</v>
      </c>
      <c r="N7678" s="251" t="s">
        <v>16856</v>
      </c>
      <c r="O7678" s="251">
        <v>3</v>
      </c>
      <c r="Q7678" s="251" t="s">
        <v>18365</v>
      </c>
      <c r="R7678" s="251" t="s">
        <v>10017</v>
      </c>
      <c r="S7678" s="251" t="s">
        <v>4065</v>
      </c>
      <c r="T7678" s="251" t="str">
        <f t="shared" si="478"/>
        <v>I060646681580BZ051</v>
      </c>
      <c r="W7678" s="251" t="str">
        <f t="shared" si="479"/>
        <v>I060646681580-BZ051</v>
      </c>
    </row>
    <row r="7679" spans="1:23" x14ac:dyDescent="0.3">
      <c r="A7679" s="256" t="str">
        <f t="shared" si="477"/>
        <v>I0606466-81591BZ040-00002</v>
      </c>
      <c r="B7679" s="251" t="s">
        <v>18366</v>
      </c>
      <c r="C7679" s="251" t="s">
        <v>10077</v>
      </c>
      <c r="D7679" s="251" t="s">
        <v>18363</v>
      </c>
      <c r="E7679" s="251" t="s">
        <v>16373</v>
      </c>
      <c r="F7679" s="251" t="s">
        <v>9966</v>
      </c>
      <c r="G7679" s="251" t="s">
        <v>1461</v>
      </c>
      <c r="H7679" s="251" t="s">
        <v>5219</v>
      </c>
      <c r="I7679" s="257" t="str">
        <f t="shared" si="476"/>
        <v>-00002</v>
      </c>
      <c r="J7679" s="251">
        <v>2</v>
      </c>
      <c r="K7679" s="251">
        <v>2</v>
      </c>
      <c r="M7679" s="251" t="s">
        <v>9958</v>
      </c>
      <c r="N7679" s="251" t="s">
        <v>16856</v>
      </c>
      <c r="O7679" s="251">
        <v>2</v>
      </c>
      <c r="Q7679" s="251" t="s">
        <v>18366</v>
      </c>
      <c r="R7679" s="251" t="s">
        <v>10017</v>
      </c>
      <c r="S7679" s="251" t="s">
        <v>1460</v>
      </c>
      <c r="T7679" s="251" t="str">
        <f t="shared" si="478"/>
        <v>I060646681591BZ040</v>
      </c>
      <c r="W7679" s="251" t="str">
        <f t="shared" si="479"/>
        <v>I060646681591-BZ040</v>
      </c>
    </row>
    <row r="7680" spans="1:23" x14ac:dyDescent="0.3">
      <c r="A7680" s="256" t="str">
        <f t="shared" si="477"/>
        <v>I0606467-81555BZ010-00001</v>
      </c>
      <c r="B7680" s="251" t="s">
        <v>18367</v>
      </c>
      <c r="C7680" s="251" t="s">
        <v>10077</v>
      </c>
      <c r="D7680" s="251" t="s">
        <v>18368</v>
      </c>
      <c r="E7680" s="251" t="s">
        <v>16373</v>
      </c>
      <c r="F7680" s="251" t="s">
        <v>9957</v>
      </c>
      <c r="G7680" s="251" t="s">
        <v>1275</v>
      </c>
      <c r="H7680" s="251" t="s">
        <v>10298</v>
      </c>
      <c r="I7680" s="257" t="str">
        <f t="shared" si="476"/>
        <v>-00001</v>
      </c>
      <c r="J7680" s="251">
        <v>1</v>
      </c>
      <c r="K7680" s="251">
        <v>1</v>
      </c>
      <c r="M7680" s="251" t="s">
        <v>10007</v>
      </c>
      <c r="N7680" s="251" t="s">
        <v>17159</v>
      </c>
      <c r="O7680" s="251">
        <v>1</v>
      </c>
      <c r="Q7680" s="251" t="s">
        <v>18367</v>
      </c>
      <c r="R7680" s="251" t="s">
        <v>10028</v>
      </c>
      <c r="S7680" s="251" t="s">
        <v>1274</v>
      </c>
      <c r="T7680" s="251" t="str">
        <f t="shared" si="478"/>
        <v>I060646781555BZ010</v>
      </c>
      <c r="W7680" s="251" t="str">
        <f t="shared" si="479"/>
        <v>I060646781555-BZ010</v>
      </c>
    </row>
    <row r="7681" spans="1:23" x14ac:dyDescent="0.3">
      <c r="A7681" s="256" t="str">
        <f t="shared" si="477"/>
        <v>I0706504-9004951125-00029</v>
      </c>
      <c r="B7681" s="251" t="s">
        <v>18369</v>
      </c>
      <c r="C7681" s="251" t="s">
        <v>10117</v>
      </c>
      <c r="D7681" s="251" t="s">
        <v>18370</v>
      </c>
      <c r="E7681" s="251" t="s">
        <v>16373</v>
      </c>
      <c r="F7681" s="251" t="s">
        <v>9957</v>
      </c>
      <c r="G7681" s="251" t="s">
        <v>1561</v>
      </c>
      <c r="H7681" s="251" t="s">
        <v>3393</v>
      </c>
      <c r="I7681" s="257" t="str">
        <f t="shared" si="476"/>
        <v>-00029</v>
      </c>
      <c r="J7681" s="251">
        <v>29</v>
      </c>
      <c r="K7681" s="251">
        <v>29</v>
      </c>
      <c r="M7681" s="251" t="s">
        <v>10003</v>
      </c>
      <c r="N7681" s="251" t="s">
        <v>16680</v>
      </c>
      <c r="O7681" s="251">
        <v>29</v>
      </c>
      <c r="Q7681" s="251" t="s">
        <v>18369</v>
      </c>
      <c r="R7681" s="251" t="s">
        <v>9960</v>
      </c>
      <c r="S7681" s="251">
        <v>9004951125</v>
      </c>
      <c r="T7681" s="251" t="str">
        <f t="shared" si="478"/>
        <v>I07065049004951125</v>
      </c>
      <c r="W7681" s="251" t="str">
        <f t="shared" si="479"/>
        <v>I070650490049-51125</v>
      </c>
    </row>
    <row r="7682" spans="1:23" x14ac:dyDescent="0.3">
      <c r="A7682" s="256" t="str">
        <f t="shared" si="477"/>
        <v>I0706505-81110BZ050-00005</v>
      </c>
      <c r="B7682" s="251" t="s">
        <v>18371</v>
      </c>
      <c r="C7682" s="251" t="s">
        <v>10117</v>
      </c>
      <c r="D7682" s="251" t="s">
        <v>18372</v>
      </c>
      <c r="E7682" s="251" t="s">
        <v>16373</v>
      </c>
      <c r="F7682" s="251" t="s">
        <v>9957</v>
      </c>
      <c r="G7682" s="251" t="s">
        <v>1015</v>
      </c>
      <c r="H7682" s="251" t="s">
        <v>10123</v>
      </c>
      <c r="I7682" s="257" t="str">
        <f t="shared" si="476"/>
        <v>-00005</v>
      </c>
      <c r="J7682" s="251">
        <v>5</v>
      </c>
      <c r="K7682" s="251">
        <v>5</v>
      </c>
      <c r="M7682" s="251" t="s">
        <v>9958</v>
      </c>
      <c r="N7682" s="251" t="s">
        <v>16856</v>
      </c>
      <c r="O7682" s="251">
        <v>5</v>
      </c>
      <c r="Q7682" s="251" t="s">
        <v>18371</v>
      </c>
      <c r="R7682" s="251" t="s">
        <v>10017</v>
      </c>
      <c r="S7682" s="251" t="s">
        <v>1014</v>
      </c>
      <c r="T7682" s="251" t="str">
        <f t="shared" si="478"/>
        <v>I070650581110BZ050</v>
      </c>
      <c r="W7682" s="251" t="str">
        <f t="shared" si="479"/>
        <v>I070650581110-BZ050</v>
      </c>
    </row>
    <row r="7683" spans="1:23" x14ac:dyDescent="0.3">
      <c r="A7683" s="256" t="str">
        <f t="shared" si="477"/>
        <v>I0706505-81110BZ800-00002</v>
      </c>
      <c r="B7683" s="251" t="s">
        <v>18373</v>
      </c>
      <c r="C7683" s="251" t="s">
        <v>10117</v>
      </c>
      <c r="D7683" s="251" t="s">
        <v>18372</v>
      </c>
      <c r="E7683" s="251" t="s">
        <v>16373</v>
      </c>
      <c r="F7683" s="251" t="s">
        <v>9962</v>
      </c>
      <c r="G7683" s="251" t="s">
        <v>3420</v>
      </c>
      <c r="H7683" s="251" t="s">
        <v>3422</v>
      </c>
      <c r="I7683" s="257" t="str">
        <f t="shared" si="476"/>
        <v>-00002</v>
      </c>
      <c r="J7683" s="251">
        <v>2</v>
      </c>
      <c r="K7683" s="251">
        <v>2</v>
      </c>
      <c r="M7683" s="251" t="s">
        <v>9958</v>
      </c>
      <c r="N7683" s="251" t="s">
        <v>16856</v>
      </c>
      <c r="O7683" s="251">
        <v>2</v>
      </c>
      <c r="Q7683" s="251" t="s">
        <v>18373</v>
      </c>
      <c r="R7683" s="251" t="s">
        <v>10017</v>
      </c>
      <c r="S7683" s="251" t="s">
        <v>3419</v>
      </c>
      <c r="T7683" s="251" t="str">
        <f t="shared" si="478"/>
        <v>I070650581110BZ800</v>
      </c>
      <c r="W7683" s="251" t="str">
        <f t="shared" si="479"/>
        <v>I070650581110-BZ800</v>
      </c>
    </row>
    <row r="7684" spans="1:23" x14ac:dyDescent="0.3">
      <c r="A7684" s="256" t="str">
        <f t="shared" si="477"/>
        <v>I0706505-81110BZ840-00002</v>
      </c>
      <c r="B7684" s="251" t="s">
        <v>18374</v>
      </c>
      <c r="C7684" s="251" t="s">
        <v>10117</v>
      </c>
      <c r="D7684" s="251" t="s">
        <v>18372</v>
      </c>
      <c r="E7684" s="251" t="s">
        <v>16373</v>
      </c>
      <c r="F7684" s="251" t="s">
        <v>9964</v>
      </c>
      <c r="G7684" s="251" t="s">
        <v>3424</v>
      </c>
      <c r="H7684" s="251" t="s">
        <v>3422</v>
      </c>
      <c r="I7684" s="257" t="str">
        <f t="shared" si="476"/>
        <v>-00002</v>
      </c>
      <c r="J7684" s="251">
        <v>2</v>
      </c>
      <c r="K7684" s="251">
        <v>2</v>
      </c>
      <c r="M7684" s="251" t="s">
        <v>9958</v>
      </c>
      <c r="N7684" s="251" t="s">
        <v>16856</v>
      </c>
      <c r="O7684" s="251">
        <v>2</v>
      </c>
      <c r="Q7684" s="251" t="s">
        <v>18374</v>
      </c>
      <c r="R7684" s="251" t="s">
        <v>10017</v>
      </c>
      <c r="S7684" s="251" t="s">
        <v>3423</v>
      </c>
      <c r="T7684" s="251" t="str">
        <f t="shared" si="478"/>
        <v>I070650581110BZ840</v>
      </c>
      <c r="W7684" s="251" t="str">
        <f t="shared" si="479"/>
        <v>I070650581110-BZ840</v>
      </c>
    </row>
    <row r="7685" spans="1:23" x14ac:dyDescent="0.3">
      <c r="A7685" s="256" t="str">
        <f t="shared" si="477"/>
        <v>I0706505-81150BZ050-00005</v>
      </c>
      <c r="B7685" s="251" t="s">
        <v>18375</v>
      </c>
      <c r="C7685" s="251" t="s">
        <v>10117</v>
      </c>
      <c r="D7685" s="251" t="s">
        <v>18372</v>
      </c>
      <c r="E7685" s="251" t="s">
        <v>16373</v>
      </c>
      <c r="F7685" s="251" t="s">
        <v>9966</v>
      </c>
      <c r="G7685" s="251" t="s">
        <v>1024</v>
      </c>
      <c r="H7685" s="251" t="s">
        <v>5057</v>
      </c>
      <c r="I7685" s="257" t="str">
        <f t="shared" si="476"/>
        <v>-00005</v>
      </c>
      <c r="J7685" s="251">
        <v>5</v>
      </c>
      <c r="K7685" s="251">
        <v>5</v>
      </c>
      <c r="M7685" s="251" t="s">
        <v>9958</v>
      </c>
      <c r="N7685" s="251" t="s">
        <v>16856</v>
      </c>
      <c r="O7685" s="251">
        <v>5</v>
      </c>
      <c r="Q7685" s="251" t="s">
        <v>18375</v>
      </c>
      <c r="R7685" s="251" t="s">
        <v>10017</v>
      </c>
      <c r="S7685" s="251" t="s">
        <v>1023</v>
      </c>
      <c r="T7685" s="251" t="str">
        <f t="shared" si="478"/>
        <v>I070650581150BZ050</v>
      </c>
      <c r="W7685" s="251" t="str">
        <f t="shared" si="479"/>
        <v>I070650581150-BZ050</v>
      </c>
    </row>
    <row r="7686" spans="1:23" x14ac:dyDescent="0.3">
      <c r="A7686" s="256" t="str">
        <f t="shared" si="477"/>
        <v>I0706505-81150BZ800-00003</v>
      </c>
      <c r="B7686" s="251" t="s">
        <v>18376</v>
      </c>
      <c r="C7686" s="251" t="s">
        <v>10117</v>
      </c>
      <c r="D7686" s="251" t="s">
        <v>18372</v>
      </c>
      <c r="E7686" s="251" t="s">
        <v>16373</v>
      </c>
      <c r="F7686" s="251" t="s">
        <v>9968</v>
      </c>
      <c r="G7686" s="251" t="s">
        <v>3427</v>
      </c>
      <c r="H7686" s="251" t="s">
        <v>3429</v>
      </c>
      <c r="I7686" s="257" t="str">
        <f t="shared" ref="I7686:I7706" si="480">+IF(AND(O7686&lt;10),$B$2&amp;O7686,IF(AND(O7686&gt;9,O7686&lt;=99),$B$3&amp;O7686,IF(AND(O7686&gt;99,L96643&lt;1000),$B$4&amp;O7686,IF(AND(O7686&gt;999),$B$5&amp;7))))</f>
        <v>-00003</v>
      </c>
      <c r="J7686" s="251">
        <v>3</v>
      </c>
      <c r="K7686" s="251">
        <v>3</v>
      </c>
      <c r="M7686" s="251" t="s">
        <v>9958</v>
      </c>
      <c r="N7686" s="251" t="s">
        <v>16856</v>
      </c>
      <c r="O7686" s="251">
        <v>3</v>
      </c>
      <c r="Q7686" s="251" t="s">
        <v>18376</v>
      </c>
      <c r="R7686" s="251" t="s">
        <v>10017</v>
      </c>
      <c r="S7686" s="251" t="s">
        <v>3426</v>
      </c>
      <c r="T7686" s="251" t="str">
        <f t="shared" si="478"/>
        <v>I070650581150BZ800</v>
      </c>
      <c r="W7686" s="251" t="str">
        <f t="shared" si="479"/>
        <v>I070650581150-BZ800</v>
      </c>
    </row>
    <row r="7687" spans="1:23" x14ac:dyDescent="0.3">
      <c r="A7687" s="256" t="str">
        <f t="shared" si="477"/>
        <v>I0706505-81150BZ840-00003</v>
      </c>
      <c r="B7687" s="251" t="s">
        <v>18377</v>
      </c>
      <c r="C7687" s="251" t="s">
        <v>10117</v>
      </c>
      <c r="D7687" s="251" t="s">
        <v>18372</v>
      </c>
      <c r="E7687" s="251" t="s">
        <v>16373</v>
      </c>
      <c r="F7687" s="251" t="s">
        <v>9970</v>
      </c>
      <c r="G7687" s="251" t="s">
        <v>3431</v>
      </c>
      <c r="H7687" s="251" t="s">
        <v>3429</v>
      </c>
      <c r="I7687" s="257" t="str">
        <f t="shared" si="480"/>
        <v>-00003</v>
      </c>
      <c r="J7687" s="251">
        <v>3</v>
      </c>
      <c r="K7687" s="251">
        <v>3</v>
      </c>
      <c r="M7687" s="251" t="s">
        <v>9958</v>
      </c>
      <c r="N7687" s="251" t="s">
        <v>16856</v>
      </c>
      <c r="O7687" s="251">
        <v>3</v>
      </c>
      <c r="Q7687" s="251" t="s">
        <v>18377</v>
      </c>
      <c r="R7687" s="251" t="s">
        <v>10017</v>
      </c>
      <c r="S7687" s="251" t="s">
        <v>3430</v>
      </c>
      <c r="T7687" s="251" t="str">
        <f t="shared" si="478"/>
        <v>I070650581150BZ840</v>
      </c>
      <c r="W7687" s="251" t="str">
        <f t="shared" si="479"/>
        <v>I070650581150-BZ840</v>
      </c>
    </row>
    <row r="7688" spans="1:23" x14ac:dyDescent="0.3">
      <c r="A7688" s="256" t="str">
        <f t="shared" ref="A7688:A7706" si="481">D7688&amp;$A$6&amp;S7688&amp;I7688</f>
        <v>I0706505-81551BZ090-00004</v>
      </c>
      <c r="B7688" s="251" t="s">
        <v>18378</v>
      </c>
      <c r="C7688" s="251" t="s">
        <v>10117</v>
      </c>
      <c r="D7688" s="251" t="s">
        <v>18372</v>
      </c>
      <c r="E7688" s="251" t="s">
        <v>16373</v>
      </c>
      <c r="F7688" s="251" t="s">
        <v>9972</v>
      </c>
      <c r="G7688" s="251" t="s">
        <v>1318</v>
      </c>
      <c r="H7688" s="251" t="s">
        <v>5211</v>
      </c>
      <c r="I7688" s="257" t="str">
        <f t="shared" si="480"/>
        <v>-00004</v>
      </c>
      <c r="J7688" s="251">
        <v>4</v>
      </c>
      <c r="K7688" s="251">
        <v>4</v>
      </c>
      <c r="M7688" s="251" t="s">
        <v>9958</v>
      </c>
      <c r="N7688" s="251" t="s">
        <v>16856</v>
      </c>
      <c r="O7688" s="251">
        <v>4</v>
      </c>
      <c r="Q7688" s="251" t="s">
        <v>18378</v>
      </c>
      <c r="R7688" s="251" t="s">
        <v>10017</v>
      </c>
      <c r="S7688" s="251" t="s">
        <v>1317</v>
      </c>
      <c r="T7688" s="251" t="str">
        <f t="shared" si="478"/>
        <v>I070650581551BZ090</v>
      </c>
      <c r="W7688" s="251" t="str">
        <f t="shared" si="479"/>
        <v>I070650581551-BZ090</v>
      </c>
    </row>
    <row r="7689" spans="1:23" x14ac:dyDescent="0.3">
      <c r="A7689" s="256" t="str">
        <f t="shared" si="481"/>
        <v>I0706505-81551BZ250-00001</v>
      </c>
      <c r="B7689" s="251" t="s">
        <v>18379</v>
      </c>
      <c r="C7689" s="251" t="s">
        <v>10117</v>
      </c>
      <c r="D7689" s="251" t="s">
        <v>18372</v>
      </c>
      <c r="E7689" s="251" t="s">
        <v>16373</v>
      </c>
      <c r="F7689" s="251" t="s">
        <v>9974</v>
      </c>
      <c r="G7689" s="251" t="s">
        <v>1396</v>
      </c>
      <c r="H7689" s="251" t="s">
        <v>3436</v>
      </c>
      <c r="I7689" s="257" t="str">
        <f t="shared" si="480"/>
        <v>-00001</v>
      </c>
      <c r="J7689" s="251">
        <v>1</v>
      </c>
      <c r="K7689" s="251">
        <v>1</v>
      </c>
      <c r="M7689" s="251" t="s">
        <v>9958</v>
      </c>
      <c r="N7689" s="251" t="s">
        <v>16856</v>
      </c>
      <c r="O7689" s="251">
        <v>1</v>
      </c>
      <c r="Q7689" s="251" t="s">
        <v>18379</v>
      </c>
      <c r="R7689" s="251" t="s">
        <v>10017</v>
      </c>
      <c r="S7689" s="251" t="s">
        <v>1395</v>
      </c>
      <c r="T7689" s="251" t="str">
        <f t="shared" ref="T7689:T7706" si="482">+D7689&amp;S7689</f>
        <v>I070650581551BZ250</v>
      </c>
      <c r="W7689" s="251" t="str">
        <f t="shared" ref="W7689:W7706" si="483">D7689&amp;G7689</f>
        <v>I070650581551-BZ250</v>
      </c>
    </row>
    <row r="7690" spans="1:23" x14ac:dyDescent="0.3">
      <c r="A7690" s="256" t="str">
        <f t="shared" si="481"/>
        <v>I0706505-81551BZ440-00003</v>
      </c>
      <c r="B7690" s="251" t="s">
        <v>18380</v>
      </c>
      <c r="C7690" s="251" t="s">
        <v>10117</v>
      </c>
      <c r="D7690" s="251" t="s">
        <v>18372</v>
      </c>
      <c r="E7690" s="251" t="s">
        <v>16373</v>
      </c>
      <c r="F7690" s="251" t="s">
        <v>9976</v>
      </c>
      <c r="G7690" s="251" t="s">
        <v>3434</v>
      </c>
      <c r="H7690" s="251" t="s">
        <v>3436</v>
      </c>
      <c r="I7690" s="257" t="str">
        <f t="shared" si="480"/>
        <v>-00003</v>
      </c>
      <c r="J7690" s="251">
        <v>3</v>
      </c>
      <c r="K7690" s="251">
        <v>3</v>
      </c>
      <c r="M7690" s="251" t="s">
        <v>9958</v>
      </c>
      <c r="N7690" s="251" t="s">
        <v>16856</v>
      </c>
      <c r="O7690" s="251">
        <v>3</v>
      </c>
      <c r="Q7690" s="251" t="s">
        <v>18380</v>
      </c>
      <c r="R7690" s="251" t="s">
        <v>10017</v>
      </c>
      <c r="S7690" s="251" t="s">
        <v>3433</v>
      </c>
      <c r="T7690" s="251" t="str">
        <f t="shared" si="482"/>
        <v>I070650581551BZ440</v>
      </c>
      <c r="W7690" s="251" t="str">
        <f t="shared" si="483"/>
        <v>I070650581551-BZ440</v>
      </c>
    </row>
    <row r="7691" spans="1:23" x14ac:dyDescent="0.3">
      <c r="A7691" s="256" t="str">
        <f t="shared" si="481"/>
        <v>I0706505-81561BZ060-00001</v>
      </c>
      <c r="B7691" s="251" t="s">
        <v>18381</v>
      </c>
      <c r="C7691" s="251" t="s">
        <v>10117</v>
      </c>
      <c r="D7691" s="251" t="s">
        <v>18372</v>
      </c>
      <c r="E7691" s="251" t="s">
        <v>16373</v>
      </c>
      <c r="F7691" s="251" t="s">
        <v>9978</v>
      </c>
      <c r="G7691" s="251" t="s">
        <v>1304</v>
      </c>
      <c r="H7691" s="251" t="s">
        <v>10128</v>
      </c>
      <c r="I7691" s="257" t="str">
        <f t="shared" si="480"/>
        <v>-00001</v>
      </c>
      <c r="J7691" s="251">
        <v>1</v>
      </c>
      <c r="K7691" s="251">
        <v>1</v>
      </c>
      <c r="M7691" s="251" t="s">
        <v>9958</v>
      </c>
      <c r="N7691" s="251" t="s">
        <v>16856</v>
      </c>
      <c r="O7691" s="251">
        <v>1</v>
      </c>
      <c r="Q7691" s="251" t="s">
        <v>18381</v>
      </c>
      <c r="R7691" s="251" t="s">
        <v>10017</v>
      </c>
      <c r="S7691" s="251" t="s">
        <v>1303</v>
      </c>
      <c r="T7691" s="251" t="str">
        <f t="shared" si="482"/>
        <v>I070650581561BZ060</v>
      </c>
      <c r="W7691" s="251" t="str">
        <f t="shared" si="483"/>
        <v>I070650581561-BZ060</v>
      </c>
    </row>
    <row r="7692" spans="1:23" x14ac:dyDescent="0.3">
      <c r="A7692" s="256" t="str">
        <f t="shared" si="481"/>
        <v>I0706505-81561BZ410-00002</v>
      </c>
      <c r="B7692" s="251" t="s">
        <v>18382</v>
      </c>
      <c r="C7692" s="251" t="s">
        <v>10117</v>
      </c>
      <c r="D7692" s="251" t="s">
        <v>18372</v>
      </c>
      <c r="E7692" s="251" t="s">
        <v>16373</v>
      </c>
      <c r="F7692" s="251" t="s">
        <v>9980</v>
      </c>
      <c r="G7692" s="251" t="s">
        <v>3441</v>
      </c>
      <c r="H7692" s="251" t="s">
        <v>3443</v>
      </c>
      <c r="I7692" s="257" t="str">
        <f t="shared" si="480"/>
        <v>-00002</v>
      </c>
      <c r="J7692" s="251">
        <v>2</v>
      </c>
      <c r="K7692" s="251">
        <v>2</v>
      </c>
      <c r="M7692" s="251" t="s">
        <v>9958</v>
      </c>
      <c r="N7692" s="251" t="s">
        <v>16856</v>
      </c>
      <c r="O7692" s="251">
        <v>2</v>
      </c>
      <c r="Q7692" s="251" t="s">
        <v>18382</v>
      </c>
      <c r="R7692" s="251" t="s">
        <v>10017</v>
      </c>
      <c r="S7692" s="251" t="s">
        <v>11</v>
      </c>
      <c r="T7692" s="251" t="str">
        <f t="shared" si="482"/>
        <v>I070650581561BZ410</v>
      </c>
      <c r="W7692" s="251" t="str">
        <f t="shared" si="483"/>
        <v>I070650581561-BZ410</v>
      </c>
    </row>
    <row r="7693" spans="1:23" x14ac:dyDescent="0.3">
      <c r="A7693" s="256" t="str">
        <f t="shared" si="481"/>
        <v>I0706505-81580BZ090-00002</v>
      </c>
      <c r="B7693" s="251" t="s">
        <v>18383</v>
      </c>
      <c r="C7693" s="251" t="s">
        <v>10117</v>
      </c>
      <c r="D7693" s="251" t="s">
        <v>18372</v>
      </c>
      <c r="E7693" s="251" t="s">
        <v>16373</v>
      </c>
      <c r="F7693" s="251" t="s">
        <v>9982</v>
      </c>
      <c r="G7693" s="251" t="s">
        <v>3449</v>
      </c>
      <c r="H7693" s="251" t="s">
        <v>758</v>
      </c>
      <c r="I7693" s="257" t="str">
        <f t="shared" si="480"/>
        <v>-00002</v>
      </c>
      <c r="J7693" s="251">
        <v>2</v>
      </c>
      <c r="K7693" s="251">
        <v>2</v>
      </c>
      <c r="M7693" s="251" t="s">
        <v>9993</v>
      </c>
      <c r="N7693" s="251" t="s">
        <v>16856</v>
      </c>
      <c r="O7693" s="251">
        <v>2</v>
      </c>
      <c r="Q7693" s="251" t="s">
        <v>18383</v>
      </c>
      <c r="R7693" s="251" t="s">
        <v>10017</v>
      </c>
      <c r="S7693" s="251" t="s">
        <v>3448</v>
      </c>
      <c r="T7693" s="251" t="str">
        <f t="shared" si="482"/>
        <v>I070650581580BZ090</v>
      </c>
      <c r="W7693" s="251" t="str">
        <f t="shared" si="483"/>
        <v>I070650581580-BZ090</v>
      </c>
    </row>
    <row r="7694" spans="1:23" x14ac:dyDescent="0.3">
      <c r="A7694" s="256" t="str">
        <f t="shared" si="481"/>
        <v>I0706505-87940BZ070-00001</v>
      </c>
      <c r="B7694" s="251" t="s">
        <v>18384</v>
      </c>
      <c r="C7694" s="251" t="s">
        <v>10117</v>
      </c>
      <c r="D7694" s="251" t="s">
        <v>18372</v>
      </c>
      <c r="E7694" s="251" t="s">
        <v>16373</v>
      </c>
      <c r="F7694" s="251" t="s">
        <v>9984</v>
      </c>
      <c r="G7694" s="251" t="s">
        <v>1545</v>
      </c>
      <c r="H7694" s="251" t="s">
        <v>10132</v>
      </c>
      <c r="I7694" s="257" t="str">
        <f t="shared" si="480"/>
        <v>-00001</v>
      </c>
      <c r="J7694" s="251">
        <v>1</v>
      </c>
      <c r="K7694" s="251">
        <v>1</v>
      </c>
      <c r="M7694" s="251" t="s">
        <v>9993</v>
      </c>
      <c r="N7694" s="251" t="s">
        <v>16856</v>
      </c>
      <c r="O7694" s="251">
        <v>1</v>
      </c>
      <c r="Q7694" s="251" t="s">
        <v>18384</v>
      </c>
      <c r="R7694" s="251" t="s">
        <v>10017</v>
      </c>
      <c r="S7694" s="251" t="s">
        <v>1544</v>
      </c>
      <c r="T7694" s="251" t="str">
        <f t="shared" si="482"/>
        <v>I070650587940BZ070</v>
      </c>
      <c r="W7694" s="251" t="str">
        <f t="shared" si="483"/>
        <v>I070650587940-BZ070</v>
      </c>
    </row>
    <row r="7695" spans="1:23" x14ac:dyDescent="0.3">
      <c r="A7695" s="256" t="str">
        <f t="shared" si="481"/>
        <v>I0706506-81110BZ520-00001</v>
      </c>
      <c r="B7695" s="251" t="s">
        <v>18385</v>
      </c>
      <c r="C7695" s="251" t="s">
        <v>10117</v>
      </c>
      <c r="D7695" s="251" t="s">
        <v>18386</v>
      </c>
      <c r="E7695" s="251" t="s">
        <v>16373</v>
      </c>
      <c r="F7695" s="251" t="s">
        <v>9957</v>
      </c>
      <c r="G7695" s="251" t="s">
        <v>1110</v>
      </c>
      <c r="H7695" s="251" t="s">
        <v>3422</v>
      </c>
      <c r="I7695" s="257" t="str">
        <f t="shared" si="480"/>
        <v>-00001</v>
      </c>
      <c r="J7695" s="251">
        <v>1</v>
      </c>
      <c r="K7695" s="251">
        <v>1</v>
      </c>
      <c r="M7695" s="251" t="s">
        <v>9958</v>
      </c>
      <c r="N7695" s="251" t="s">
        <v>17159</v>
      </c>
      <c r="O7695" s="251">
        <v>1</v>
      </c>
      <c r="Q7695" s="251" t="s">
        <v>18385</v>
      </c>
      <c r="R7695" s="251" t="s">
        <v>10028</v>
      </c>
      <c r="S7695" s="251" t="s">
        <v>1109</v>
      </c>
      <c r="T7695" s="251" t="str">
        <f t="shared" si="482"/>
        <v>I070650681110BZ520</v>
      </c>
      <c r="W7695" s="251" t="str">
        <f t="shared" si="483"/>
        <v>I070650681110-BZ520</v>
      </c>
    </row>
    <row r="7696" spans="1:23" x14ac:dyDescent="0.3">
      <c r="A7696" s="256" t="str">
        <f t="shared" si="481"/>
        <v>I0706506-81130BZ520-00002</v>
      </c>
      <c r="B7696" s="251" t="s">
        <v>18387</v>
      </c>
      <c r="C7696" s="251" t="s">
        <v>10117</v>
      </c>
      <c r="D7696" s="251" t="s">
        <v>18386</v>
      </c>
      <c r="E7696" s="251" t="s">
        <v>16373</v>
      </c>
      <c r="F7696" s="251" t="s">
        <v>9962</v>
      </c>
      <c r="G7696" s="251" t="s">
        <v>1115</v>
      </c>
      <c r="H7696" s="251" t="s">
        <v>5101</v>
      </c>
      <c r="I7696" s="257" t="str">
        <f t="shared" si="480"/>
        <v>-00002</v>
      </c>
      <c r="J7696" s="251">
        <v>2</v>
      </c>
      <c r="K7696" s="251">
        <v>2</v>
      </c>
      <c r="M7696" s="251" t="s">
        <v>9958</v>
      </c>
      <c r="N7696" s="251" t="s">
        <v>17159</v>
      </c>
      <c r="O7696" s="251">
        <v>2</v>
      </c>
      <c r="Q7696" s="251" t="s">
        <v>18387</v>
      </c>
      <c r="R7696" s="251" t="s">
        <v>10028</v>
      </c>
      <c r="S7696" s="251" t="s">
        <v>1114</v>
      </c>
      <c r="T7696" s="251" t="str">
        <f t="shared" si="482"/>
        <v>I070650681130BZ520</v>
      </c>
      <c r="W7696" s="251" t="str">
        <f t="shared" si="483"/>
        <v>I070650681130-BZ520</v>
      </c>
    </row>
    <row r="7697" spans="1:23" x14ac:dyDescent="0.3">
      <c r="A7697" s="256" t="str">
        <f t="shared" si="481"/>
        <v>I0706506-81150BZ520-00001</v>
      </c>
      <c r="B7697" s="251" t="s">
        <v>18388</v>
      </c>
      <c r="C7697" s="251" t="s">
        <v>10117</v>
      </c>
      <c r="D7697" s="251" t="s">
        <v>18386</v>
      </c>
      <c r="E7697" s="251" t="s">
        <v>16373</v>
      </c>
      <c r="F7697" s="251" t="s">
        <v>9966</v>
      </c>
      <c r="G7697" s="251" t="s">
        <v>1120</v>
      </c>
      <c r="H7697" s="251" t="s">
        <v>3429</v>
      </c>
      <c r="I7697" s="257" t="str">
        <f t="shared" si="480"/>
        <v>-00001</v>
      </c>
      <c r="J7697" s="251">
        <v>1</v>
      </c>
      <c r="K7697" s="251">
        <v>1</v>
      </c>
      <c r="M7697" s="251" t="s">
        <v>9958</v>
      </c>
      <c r="N7697" s="251" t="s">
        <v>17159</v>
      </c>
      <c r="O7697" s="251">
        <v>1</v>
      </c>
      <c r="Q7697" s="251" t="s">
        <v>18388</v>
      </c>
      <c r="R7697" s="251" t="s">
        <v>10028</v>
      </c>
      <c r="S7697" s="251" t="s">
        <v>1119</v>
      </c>
      <c r="T7697" s="251" t="str">
        <f t="shared" si="482"/>
        <v>I070650681150BZ520</v>
      </c>
      <c r="W7697" s="251" t="str">
        <f t="shared" si="483"/>
        <v>I070650681150-BZ520</v>
      </c>
    </row>
    <row r="7698" spans="1:23" x14ac:dyDescent="0.3">
      <c r="A7698" s="256" t="str">
        <f t="shared" si="481"/>
        <v>I0706506-81550BZ190-00002</v>
      </c>
      <c r="B7698" s="251" t="s">
        <v>18389</v>
      </c>
      <c r="C7698" s="251" t="s">
        <v>10117</v>
      </c>
      <c r="D7698" s="251" t="s">
        <v>18386</v>
      </c>
      <c r="E7698" s="251" t="s">
        <v>16373</v>
      </c>
      <c r="F7698" s="251" t="s">
        <v>9968</v>
      </c>
      <c r="G7698" s="251" t="s">
        <v>1308</v>
      </c>
      <c r="H7698" s="251" t="s">
        <v>10141</v>
      </c>
      <c r="I7698" s="257" t="str">
        <f t="shared" si="480"/>
        <v>-00002</v>
      </c>
      <c r="J7698" s="251">
        <v>2</v>
      </c>
      <c r="K7698" s="251">
        <v>2</v>
      </c>
      <c r="M7698" s="251" t="s">
        <v>9958</v>
      </c>
      <c r="N7698" s="251" t="s">
        <v>17159</v>
      </c>
      <c r="O7698" s="251">
        <v>2</v>
      </c>
      <c r="Q7698" s="251" t="s">
        <v>18389</v>
      </c>
      <c r="R7698" s="251" t="s">
        <v>10028</v>
      </c>
      <c r="S7698" s="251" t="s">
        <v>1307</v>
      </c>
      <c r="T7698" s="251" t="str">
        <f t="shared" si="482"/>
        <v>I070650681550BZ190</v>
      </c>
      <c r="W7698" s="251" t="str">
        <f t="shared" si="483"/>
        <v>I070650681550-BZ190</v>
      </c>
    </row>
    <row r="7699" spans="1:23" x14ac:dyDescent="0.3">
      <c r="A7699" s="256" t="str">
        <f t="shared" si="481"/>
        <v>I0706507-81110BZ050-00001</v>
      </c>
      <c r="B7699" s="251" t="s">
        <v>18390</v>
      </c>
      <c r="C7699" s="251" t="s">
        <v>10117</v>
      </c>
      <c r="D7699" s="251" t="s">
        <v>18391</v>
      </c>
      <c r="E7699" s="251" t="s">
        <v>16373</v>
      </c>
      <c r="F7699" s="251" t="s">
        <v>9957</v>
      </c>
      <c r="G7699" s="251" t="s">
        <v>1015</v>
      </c>
      <c r="H7699" s="251" t="s">
        <v>10123</v>
      </c>
      <c r="I7699" s="257" t="str">
        <f t="shared" si="480"/>
        <v>-00001</v>
      </c>
      <c r="J7699" s="251">
        <v>1</v>
      </c>
      <c r="K7699" s="251">
        <v>1</v>
      </c>
      <c r="M7699" s="251" t="s">
        <v>9958</v>
      </c>
      <c r="N7699" s="251" t="s">
        <v>16856</v>
      </c>
      <c r="O7699" s="251">
        <v>1</v>
      </c>
      <c r="Q7699" s="251" t="s">
        <v>18390</v>
      </c>
      <c r="R7699" s="251" t="s">
        <v>10017</v>
      </c>
      <c r="S7699" s="251" t="s">
        <v>1014</v>
      </c>
      <c r="T7699" s="251" t="str">
        <f t="shared" si="482"/>
        <v>I070650781110BZ050</v>
      </c>
      <c r="W7699" s="251" t="str">
        <f t="shared" si="483"/>
        <v>I070650781110-BZ050</v>
      </c>
    </row>
    <row r="7700" spans="1:23" x14ac:dyDescent="0.3">
      <c r="A7700" s="256" t="str">
        <f t="shared" si="481"/>
        <v>I0706507-81150BZ050-00001</v>
      </c>
      <c r="B7700" s="251" t="s">
        <v>18392</v>
      </c>
      <c r="C7700" s="251" t="s">
        <v>10117</v>
      </c>
      <c r="D7700" s="251" t="s">
        <v>18391</v>
      </c>
      <c r="E7700" s="251" t="s">
        <v>16373</v>
      </c>
      <c r="F7700" s="251" t="s">
        <v>9962</v>
      </c>
      <c r="G7700" s="251" t="s">
        <v>1024</v>
      </c>
      <c r="H7700" s="251" t="s">
        <v>5057</v>
      </c>
      <c r="I7700" s="257" t="str">
        <f t="shared" si="480"/>
        <v>-00001</v>
      </c>
      <c r="J7700" s="251">
        <v>1</v>
      </c>
      <c r="K7700" s="251">
        <v>1</v>
      </c>
      <c r="M7700" s="251" t="s">
        <v>9958</v>
      </c>
      <c r="N7700" s="251" t="s">
        <v>16856</v>
      </c>
      <c r="O7700" s="251">
        <v>1</v>
      </c>
      <c r="Q7700" s="251" t="s">
        <v>18392</v>
      </c>
      <c r="R7700" s="251" t="s">
        <v>10017</v>
      </c>
      <c r="S7700" s="251" t="s">
        <v>1023</v>
      </c>
      <c r="T7700" s="251" t="str">
        <f t="shared" si="482"/>
        <v>I070650781150BZ050</v>
      </c>
      <c r="W7700" s="251" t="str">
        <f t="shared" si="483"/>
        <v>I070650781150-BZ050</v>
      </c>
    </row>
    <row r="7701" spans="1:23" x14ac:dyDescent="0.3">
      <c r="A7701" s="256" t="str">
        <f t="shared" si="481"/>
        <v>I0802194-811100W070-00001</v>
      </c>
      <c r="B7701" s="251" t="s">
        <v>18393</v>
      </c>
      <c r="C7701" s="251" t="s">
        <v>10151</v>
      </c>
      <c r="D7701" s="251" t="s">
        <v>18394</v>
      </c>
      <c r="E7701" s="251" t="s">
        <v>16373</v>
      </c>
      <c r="F7701" s="251" t="s">
        <v>9957</v>
      </c>
      <c r="G7701" s="251" t="s">
        <v>45</v>
      </c>
      <c r="H7701" s="251" t="s">
        <v>5059</v>
      </c>
      <c r="I7701" s="257" t="str">
        <f t="shared" si="480"/>
        <v>-00001</v>
      </c>
      <c r="J7701" s="251">
        <v>1</v>
      </c>
      <c r="K7701" s="251">
        <v>1</v>
      </c>
      <c r="M7701" s="251" t="s">
        <v>9958</v>
      </c>
      <c r="N7701" s="251" t="s">
        <v>16856</v>
      </c>
      <c r="O7701" s="251">
        <v>1</v>
      </c>
      <c r="Q7701" s="251" t="s">
        <v>18393</v>
      </c>
      <c r="R7701" s="251" t="s">
        <v>10017</v>
      </c>
      <c r="S7701" s="251" t="s">
        <v>44</v>
      </c>
      <c r="T7701" s="251" t="str">
        <f t="shared" si="482"/>
        <v>I0802194811100W070</v>
      </c>
      <c r="W7701" s="251" t="str">
        <f t="shared" si="483"/>
        <v>I080219481110-0W070</v>
      </c>
    </row>
    <row r="7702" spans="1:23" x14ac:dyDescent="0.3">
      <c r="A7702" s="256" t="str">
        <f t="shared" si="481"/>
        <v>I0802194-81110F1010-00001</v>
      </c>
      <c r="B7702" s="251" t="s">
        <v>18395</v>
      </c>
      <c r="C7702" s="251" t="s">
        <v>10151</v>
      </c>
      <c r="D7702" s="251" t="s">
        <v>18394</v>
      </c>
      <c r="E7702" s="251" t="s">
        <v>16373</v>
      </c>
      <c r="F7702" s="251" t="s">
        <v>9962</v>
      </c>
      <c r="G7702" s="251" t="s">
        <v>3606</v>
      </c>
      <c r="H7702" s="251" t="s">
        <v>10154</v>
      </c>
      <c r="I7702" s="257" t="str">
        <f t="shared" si="480"/>
        <v>-00001</v>
      </c>
      <c r="J7702" s="251">
        <v>1</v>
      </c>
      <c r="K7702" s="251">
        <v>1</v>
      </c>
      <c r="M7702" s="251" t="s">
        <v>9958</v>
      </c>
      <c r="N7702" s="251" t="s">
        <v>16856</v>
      </c>
      <c r="O7702" s="251">
        <v>1</v>
      </c>
      <c r="Q7702" s="251" t="s">
        <v>18395</v>
      </c>
      <c r="R7702" s="251" t="s">
        <v>10017</v>
      </c>
      <c r="S7702" s="251" t="s">
        <v>3997</v>
      </c>
      <c r="T7702" s="251" t="str">
        <f t="shared" si="482"/>
        <v>I080219481110F1010</v>
      </c>
      <c r="W7702" s="251" t="str">
        <f t="shared" si="483"/>
        <v>I080219481110-F1010</v>
      </c>
    </row>
    <row r="7703" spans="1:23" x14ac:dyDescent="0.3">
      <c r="A7703" s="256" t="str">
        <f t="shared" si="481"/>
        <v>I0802194-81150F1010-00001</v>
      </c>
      <c r="B7703" s="251" t="s">
        <v>18396</v>
      </c>
      <c r="C7703" s="251" t="s">
        <v>10151</v>
      </c>
      <c r="D7703" s="251" t="s">
        <v>18394</v>
      </c>
      <c r="E7703" s="251" t="s">
        <v>16373</v>
      </c>
      <c r="F7703" s="251" t="s">
        <v>9964</v>
      </c>
      <c r="G7703" s="251" t="s">
        <v>3604</v>
      </c>
      <c r="H7703" s="251" t="s">
        <v>10157</v>
      </c>
      <c r="I7703" s="257" t="str">
        <f t="shared" si="480"/>
        <v>-00001</v>
      </c>
      <c r="J7703" s="251">
        <v>1</v>
      </c>
      <c r="K7703" s="251">
        <v>1</v>
      </c>
      <c r="M7703" s="251" t="s">
        <v>9993</v>
      </c>
      <c r="N7703" s="251" t="s">
        <v>16856</v>
      </c>
      <c r="O7703" s="251">
        <v>1</v>
      </c>
      <c r="Q7703" s="251" t="s">
        <v>18396</v>
      </c>
      <c r="R7703" s="251" t="s">
        <v>10017</v>
      </c>
      <c r="S7703" s="251" t="s">
        <v>8694</v>
      </c>
      <c r="T7703" s="251" t="str">
        <f t="shared" si="482"/>
        <v>I080219481150F1010</v>
      </c>
      <c r="W7703" s="251" t="str">
        <f t="shared" si="483"/>
        <v>I080219481150-F1010</v>
      </c>
    </row>
    <row r="7704" spans="1:23" x14ac:dyDescent="0.3">
      <c r="A7704" s="256" t="str">
        <f t="shared" si="481"/>
        <v>Q3IC25JE-815600K590-00022</v>
      </c>
      <c r="B7704" s="251" t="s">
        <v>18397</v>
      </c>
      <c r="C7704" s="251" t="s">
        <v>9954</v>
      </c>
      <c r="D7704" s="251" t="s">
        <v>18398</v>
      </c>
      <c r="E7704" s="251" t="s">
        <v>16373</v>
      </c>
      <c r="F7704" s="251" t="s">
        <v>9957</v>
      </c>
      <c r="G7704" s="251" t="s">
        <v>3386</v>
      </c>
      <c r="H7704" s="251" t="s">
        <v>5204</v>
      </c>
      <c r="I7704" s="257" t="str">
        <f t="shared" si="480"/>
        <v>-00022</v>
      </c>
      <c r="J7704" s="251">
        <v>22</v>
      </c>
      <c r="K7704" s="251">
        <v>22</v>
      </c>
      <c r="M7704" s="251" t="s">
        <v>9958</v>
      </c>
      <c r="N7704" s="251" t="s">
        <v>16680</v>
      </c>
      <c r="O7704" s="251">
        <v>22</v>
      </c>
      <c r="Q7704" s="251" t="s">
        <v>18397</v>
      </c>
      <c r="R7704" s="251" t="s">
        <v>9960</v>
      </c>
      <c r="S7704" s="251" t="s">
        <v>3370</v>
      </c>
      <c r="T7704" s="251" t="str">
        <f t="shared" si="482"/>
        <v>Q3IC25JE815600K590</v>
      </c>
      <c r="W7704" s="251" t="str">
        <f t="shared" si="483"/>
        <v>Q3IC25JE81560-0K590</v>
      </c>
    </row>
    <row r="7705" spans="1:23" x14ac:dyDescent="0.3">
      <c r="A7705" s="256" t="str">
        <f t="shared" si="481"/>
        <v>Q3IC25JE-9006981090-00006</v>
      </c>
      <c r="B7705" s="251" t="s">
        <v>18399</v>
      </c>
      <c r="C7705" s="251" t="s">
        <v>9954</v>
      </c>
      <c r="D7705" s="251" t="s">
        <v>18398</v>
      </c>
      <c r="E7705" s="251" t="s">
        <v>16373</v>
      </c>
      <c r="F7705" s="251" t="s">
        <v>9962</v>
      </c>
      <c r="G7705" s="251" t="s">
        <v>957</v>
      </c>
      <c r="H7705" s="251" t="s">
        <v>12158</v>
      </c>
      <c r="I7705" s="257" t="str">
        <f t="shared" si="480"/>
        <v>-00006</v>
      </c>
      <c r="J7705" s="251">
        <v>6</v>
      </c>
      <c r="K7705" s="251">
        <v>6</v>
      </c>
      <c r="M7705" s="251" t="s">
        <v>10007</v>
      </c>
      <c r="N7705" s="251" t="s">
        <v>16680</v>
      </c>
      <c r="O7705" s="251">
        <v>6</v>
      </c>
      <c r="Q7705" s="251" t="s">
        <v>18399</v>
      </c>
      <c r="R7705" s="251" t="s">
        <v>9960</v>
      </c>
      <c r="S7705" s="251">
        <v>9006981090</v>
      </c>
      <c r="T7705" s="251" t="str">
        <f t="shared" si="482"/>
        <v>Q3IC25JE9006981090</v>
      </c>
      <c r="W7705" s="251" t="str">
        <f t="shared" si="483"/>
        <v>Q3IC25JE90069-81090</v>
      </c>
    </row>
    <row r="7706" spans="1:23" x14ac:dyDescent="0.3">
      <c r="A7706" s="256" t="str">
        <f t="shared" si="481"/>
        <v>Q5IC95JE-815600W050-00008</v>
      </c>
      <c r="B7706" s="251" t="s">
        <v>18400</v>
      </c>
      <c r="C7706" s="251" t="s">
        <v>10151</v>
      </c>
      <c r="D7706" s="251" t="s">
        <v>18401</v>
      </c>
      <c r="E7706" s="251" t="s">
        <v>16373</v>
      </c>
      <c r="F7706" s="251" t="s">
        <v>9957</v>
      </c>
      <c r="G7706" s="251" t="s">
        <v>101</v>
      </c>
      <c r="H7706" s="251" t="s">
        <v>16544</v>
      </c>
      <c r="I7706" s="257" t="str">
        <f t="shared" si="480"/>
        <v>-00008</v>
      </c>
      <c r="J7706" s="251">
        <v>8</v>
      </c>
      <c r="K7706" s="251">
        <v>8</v>
      </c>
      <c r="M7706" s="251" t="s">
        <v>9993</v>
      </c>
      <c r="N7706" s="251" t="s">
        <v>16680</v>
      </c>
      <c r="O7706" s="251">
        <v>8</v>
      </c>
      <c r="Q7706" s="251" t="s">
        <v>18400</v>
      </c>
      <c r="R7706" s="251" t="s">
        <v>10017</v>
      </c>
      <c r="S7706" s="251" t="s">
        <v>100</v>
      </c>
      <c r="T7706" s="251" t="str">
        <f t="shared" si="482"/>
        <v>Q5IC95JE815600W050</v>
      </c>
      <c r="W7706" s="251" t="str">
        <f t="shared" si="483"/>
        <v>Q5IC95JE81560-0W050</v>
      </c>
    </row>
  </sheetData>
  <autoFilter ref="A6:W7706" xr:uid="{00000000-0009-0000-0000-000000000000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3</vt:i4>
      </vt:variant>
    </vt:vector>
  </HeadingPairs>
  <TitlesOfParts>
    <vt:vector size="19" baseType="lpstr">
      <vt:lpstr>TMMIN</vt:lpstr>
      <vt:lpstr>Sheet1</vt:lpstr>
      <vt:lpstr>ADM-PER LINE ITEM</vt:lpstr>
      <vt:lpstr>ADM</vt:lpstr>
      <vt:lpstr>TAM</vt:lpstr>
      <vt:lpstr>ICH NO</vt:lpstr>
      <vt:lpstr>SCAN_ADM</vt:lpstr>
      <vt:lpstr>SCAN_TAM</vt:lpstr>
      <vt:lpstr>STOCK OES</vt:lpstr>
      <vt:lpstr>STOCK SEALING</vt:lpstr>
      <vt:lpstr>Filter</vt:lpstr>
      <vt:lpstr>Filter2</vt:lpstr>
      <vt:lpstr>ADM PLAN</vt:lpstr>
      <vt:lpstr>TAM PLAN</vt:lpstr>
      <vt:lpstr>TAM TMMIN PLAN (2)</vt:lpstr>
      <vt:lpstr>DATA ENTRY</vt:lpstr>
      <vt:lpstr>Filter!Criteria</vt:lpstr>
      <vt:lpstr>Filter!Extract</vt:lpstr>
      <vt:lpstr>Filter2!Extract</vt:lpstr>
    </vt:vector>
  </TitlesOfParts>
  <Company>Valeo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Lina NURIYANINGSIH</dc:creator>
  <cp:lastModifiedBy>LENOVO</cp:lastModifiedBy>
  <dcterms:created xsi:type="dcterms:W3CDTF">2022-04-20T00:26:46Z</dcterms:created>
  <dcterms:modified xsi:type="dcterms:W3CDTF">2025-09-30T10:02:02Z</dcterms:modified>
</cp:coreProperties>
</file>